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Drive_D\AA PROMOTIE TU\ecocosts 2026\"/>
    </mc:Choice>
  </mc:AlternateContent>
  <xr:revisionPtr revIDLastSave="0" documentId="13_ncr:1_{D0A28122-C831-4541-BF42-B286D194EA06}" xr6:coauthVersionLast="47" xr6:coauthVersionMax="47" xr10:uidLastSave="{00000000-0000-0000-0000-000000000000}"/>
  <bookViews>
    <workbookView xWindow="-108" yWindow="-108" windowWidth="23256" windowHeight="12456" activeTab="1" xr2:uid="{00000000-000D-0000-FFFF-FFFF00000000}"/>
  </bookViews>
  <sheets>
    <sheet name="Introduction" sheetId="13" r:id="rId1"/>
    <sheet name="Idemat2026" sheetId="35" r:id="rId2"/>
    <sheet name="Idemat2026 midpoints" sheetId="36" r:id="rId3"/>
    <sheet name="process energy estimates " sheetId="25" r:id="rId4"/>
    <sheet name="End-of- Life data" sheetId="20" r:id="rId5"/>
  </sheets>
  <definedNames>
    <definedName name="_xlnm._FilterDatabase" localSheetId="1" hidden="1">Idemat2026!$A$1:$D$2840</definedName>
    <definedName name="_xlnm._FilterDatabase" localSheetId="2" hidden="1">'Idemat2026 midpoints'!$A$1:$D$2840</definedName>
    <definedName name="list">#REF!</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2678" i="35" l="1"/>
  <c r="K2677" i="35"/>
  <c r="K2676" i="35"/>
  <c r="K2674" i="35"/>
  <c r="K2673" i="35"/>
  <c r="K2672" i="35"/>
  <c r="K2671" i="35"/>
  <c r="K2670" i="35"/>
  <c r="K2669" i="35"/>
  <c r="K2668" i="35"/>
  <c r="K2667" i="35"/>
  <c r="K2666" i="35"/>
  <c r="K2665" i="35"/>
  <c r="K2664" i="35"/>
  <c r="K2663" i="35"/>
  <c r="K2661" i="35"/>
  <c r="K2660" i="35"/>
  <c r="K2659" i="35"/>
  <c r="K2658" i="35"/>
  <c r="K2657" i="35"/>
  <c r="K2656" i="35"/>
  <c r="K2655" i="35"/>
  <c r="K2653" i="35"/>
  <c r="K2652" i="35"/>
  <c r="K2651" i="35"/>
  <c r="K2650" i="35"/>
  <c r="K2649" i="35"/>
  <c r="K2648" i="35"/>
  <c r="K2647" i="35"/>
  <c r="K2646" i="35"/>
  <c r="K2645" i="35"/>
  <c r="K2644" i="35"/>
  <c r="K2643" i="35"/>
  <c r="K2642" i="35"/>
  <c r="K2641" i="35"/>
  <c r="K2640" i="35"/>
  <c r="K2639" i="35"/>
  <c r="K2638" i="35"/>
  <c r="K2636" i="35"/>
  <c r="K2635" i="35"/>
  <c r="K2634" i="35"/>
  <c r="K2633" i="35"/>
  <c r="K2632" i="35"/>
  <c r="K2631" i="35"/>
  <c r="K2630" i="35"/>
  <c r="K2629" i="35"/>
  <c r="K2628" i="35"/>
  <c r="K2627" i="35"/>
  <c r="K2626" i="35"/>
  <c r="K2625" i="35"/>
  <c r="K2624" i="35"/>
  <c r="K2623" i="35"/>
  <c r="K2622" i="35"/>
  <c r="K2621" i="35"/>
  <c r="K2620" i="35"/>
  <c r="K2619" i="35"/>
  <c r="K2618" i="35"/>
  <c r="K2617" i="35"/>
  <c r="K2616" i="35"/>
  <c r="K2615" i="35"/>
  <c r="K2613" i="35"/>
  <c r="K2612" i="35"/>
  <c r="K2611" i="35"/>
  <c r="K2610" i="35"/>
  <c r="K2609" i="35"/>
  <c r="K2608" i="35"/>
  <c r="K2607" i="35"/>
  <c r="K2605" i="35"/>
  <c r="K2604" i="35"/>
  <c r="K2603" i="35"/>
  <c r="K2602" i="35"/>
  <c r="K2601" i="35"/>
  <c r="K2600" i="35"/>
  <c r="K2599" i="35"/>
  <c r="K2598" i="35"/>
  <c r="K2597" i="35"/>
  <c r="K2596" i="35"/>
  <c r="K2595" i="35"/>
  <c r="K2593" i="35"/>
  <c r="K2591" i="35"/>
  <c r="K2590" i="35"/>
  <c r="K2589" i="35"/>
  <c r="K2587" i="35"/>
  <c r="K2586" i="35"/>
  <c r="K2585" i="35"/>
  <c r="K2584" i="35"/>
  <c r="K2583" i="35"/>
  <c r="K2582" i="35"/>
  <c r="K2581" i="35"/>
  <c r="K2580" i="35"/>
  <c r="K2578" i="35"/>
  <c r="K2577" i="35"/>
  <c r="K2576" i="35"/>
  <c r="K2575" i="35"/>
  <c r="K2574" i="35"/>
  <c r="K2573" i="35"/>
  <c r="K2572" i="35"/>
  <c r="K2571" i="35"/>
  <c r="K2570" i="35"/>
  <c r="K2569" i="35"/>
  <c r="K2568" i="35"/>
  <c r="K2567" i="35"/>
  <c r="K2566" i="35"/>
  <c r="K2565" i="35"/>
  <c r="K2564" i="35"/>
  <c r="K2562" i="35"/>
  <c r="K2561" i="35"/>
  <c r="K2560" i="35"/>
  <c r="K2559" i="35"/>
  <c r="K2558" i="35"/>
  <c r="K2557" i="35"/>
  <c r="K2556" i="35"/>
  <c r="K2555" i="35"/>
  <c r="K2554" i="35"/>
  <c r="K2553" i="35"/>
  <c r="K2552" i="35"/>
  <c r="K2551" i="35"/>
  <c r="K2550" i="35"/>
  <c r="K2549" i="35"/>
  <c r="K2548" i="35"/>
  <c r="K2546" i="35"/>
  <c r="K2545" i="35"/>
  <c r="K2544" i="35"/>
  <c r="K2542" i="35"/>
  <c r="K2541" i="35"/>
  <c r="K2540" i="35"/>
  <c r="K2539" i="35"/>
  <c r="K2538" i="35"/>
  <c r="K2537" i="35"/>
  <c r="K2536" i="35"/>
  <c r="K2534" i="35"/>
  <c r="K2533" i="35"/>
  <c r="K2532" i="35"/>
  <c r="K2531" i="35"/>
  <c r="K2530" i="35"/>
  <c r="K2528" i="35"/>
  <c r="K2527" i="35"/>
  <c r="K2526" i="35"/>
  <c r="K2525" i="35"/>
  <c r="K2524" i="35"/>
  <c r="K2522" i="35"/>
  <c r="K2521" i="35"/>
  <c r="K2520" i="35"/>
  <c r="K2518" i="35"/>
  <c r="K2517" i="35"/>
  <c r="K2516" i="35"/>
  <c r="K2515" i="35"/>
  <c r="K2514" i="35"/>
  <c r="K2513" i="35"/>
  <c r="K2512" i="35"/>
  <c r="K2511" i="35"/>
  <c r="K2510" i="35"/>
  <c r="K2509" i="35"/>
  <c r="K2508" i="35"/>
  <c r="K2507" i="35"/>
  <c r="K2506" i="35"/>
  <c r="K2505" i="35"/>
  <c r="K2504" i="35"/>
  <c r="K2503" i="35"/>
  <c r="K2502" i="35"/>
  <c r="K2501" i="35"/>
  <c r="K2500" i="35"/>
  <c r="K2499" i="35"/>
  <c r="K2498" i="35"/>
  <c r="K2497" i="35"/>
  <c r="K2496" i="35"/>
  <c r="K2495" i="35"/>
  <c r="K2494" i="35"/>
  <c r="K2493" i="35"/>
  <c r="K2492" i="35"/>
  <c r="K2491" i="35"/>
  <c r="K2490" i="35"/>
  <c r="K2489" i="35"/>
  <c r="K2488" i="35"/>
  <c r="K2487" i="35"/>
  <c r="K2486" i="35"/>
  <c r="K2485" i="35"/>
  <c r="K2484" i="35"/>
  <c r="K2483" i="35"/>
  <c r="K2482" i="35"/>
  <c r="K2481" i="35"/>
  <c r="K2480" i="35"/>
  <c r="K2479" i="35"/>
  <c r="K2478" i="35"/>
  <c r="K2477" i="35"/>
  <c r="K2476" i="35"/>
  <c r="K2475" i="35"/>
  <c r="K2474" i="35"/>
  <c r="K2473" i="35"/>
  <c r="K2471" i="35"/>
  <c r="K2470" i="35"/>
  <c r="K2469" i="35"/>
  <c r="K2468" i="35"/>
  <c r="K2467" i="35"/>
  <c r="K2466" i="35"/>
  <c r="K2465" i="35"/>
  <c r="K2463" i="35"/>
  <c r="K2462" i="35"/>
  <c r="K2461" i="35"/>
  <c r="K2460" i="35"/>
  <c r="K2459" i="35"/>
  <c r="K2458" i="35"/>
  <c r="K2457" i="35"/>
  <c r="K2456" i="35"/>
  <c r="K2455" i="35"/>
  <c r="K2454" i="35"/>
  <c r="K2452" i="35"/>
  <c r="K2451" i="35"/>
  <c r="K2450" i="35"/>
  <c r="K2449" i="35"/>
  <c r="K2448" i="35"/>
  <c r="K2447" i="35"/>
  <c r="K2446" i="35"/>
  <c r="K2445" i="35"/>
  <c r="K2444" i="35"/>
  <c r="K2443" i="35"/>
  <c r="K2442" i="35"/>
  <c r="K2441" i="35"/>
  <c r="K2440" i="35"/>
  <c r="K2439" i="35"/>
  <c r="K2438" i="35"/>
  <c r="K2437" i="35"/>
  <c r="K2436" i="35"/>
  <c r="K2435" i="35"/>
  <c r="K2434" i="35"/>
  <c r="K2433" i="35"/>
  <c r="K2432" i="35"/>
  <c r="K2431" i="35"/>
  <c r="K2430" i="35"/>
  <c r="K2429" i="35"/>
  <c r="K2428" i="35"/>
  <c r="K2427" i="35"/>
  <c r="K2426" i="35"/>
  <c r="K2425" i="35"/>
  <c r="K2424" i="35"/>
  <c r="K2423" i="35"/>
  <c r="K2422" i="35"/>
  <c r="K2421" i="35"/>
  <c r="K2420" i="35"/>
  <c r="K2419" i="35"/>
  <c r="K2418" i="35"/>
  <c r="K2417" i="35"/>
  <c r="K2416" i="35"/>
  <c r="K2415" i="35"/>
  <c r="K2413" i="35"/>
  <c r="K2411" i="35"/>
  <c r="K2410" i="35"/>
  <c r="K2408" i="35"/>
  <c r="K2407" i="35"/>
  <c r="K2406" i="35"/>
  <c r="K2405" i="35"/>
  <c r="K2404" i="35"/>
  <c r="K2403" i="35"/>
  <c r="K2402" i="35"/>
  <c r="K2401" i="35"/>
  <c r="K2400" i="35"/>
  <c r="K2399" i="35"/>
  <c r="K2397" i="35"/>
  <c r="K2396" i="35"/>
  <c r="K2395" i="35"/>
  <c r="K2394" i="35"/>
  <c r="K2393" i="35"/>
  <c r="K2391" i="35"/>
  <c r="K2390" i="35"/>
  <c r="K2387" i="35"/>
  <c r="K2386" i="35"/>
  <c r="K2385" i="35"/>
  <c r="K2384" i="35"/>
  <c r="K2383" i="35"/>
  <c r="K2382" i="35"/>
  <c r="K2381" i="35"/>
  <c r="K2380" i="35"/>
  <c r="K2379" i="35"/>
  <c r="K2377" i="35"/>
  <c r="K2376" i="35"/>
  <c r="K2375" i="35"/>
  <c r="K2374" i="35"/>
  <c r="K2373" i="35"/>
  <c r="K2372" i="35"/>
  <c r="K2371" i="35"/>
  <c r="K2370" i="35"/>
  <c r="K2368" i="35"/>
  <c r="K2367" i="35"/>
  <c r="K2366" i="35"/>
  <c r="K2365" i="35"/>
  <c r="K2364" i="35"/>
  <c r="K2363" i="35"/>
  <c r="K2362" i="35"/>
  <c r="K2361" i="35"/>
  <c r="K2360" i="35"/>
  <c r="K2359" i="35"/>
  <c r="H2357" i="35"/>
  <c r="H2356" i="35"/>
  <c r="H2355" i="35"/>
  <c r="H2354" i="35"/>
  <c r="H2353" i="35"/>
  <c r="H2352" i="35"/>
  <c r="H2351" i="35"/>
  <c r="H2350" i="35"/>
  <c r="H2349" i="35"/>
  <c r="H2348" i="35"/>
  <c r="H2347" i="35"/>
  <c r="H2346" i="35"/>
  <c r="H2345" i="35"/>
  <c r="H2344" i="35"/>
  <c r="H2343" i="35"/>
  <c r="H2342" i="35"/>
  <c r="H2341" i="35"/>
  <c r="H2340" i="35"/>
  <c r="H2339" i="35"/>
  <c r="H2338" i="35"/>
  <c r="H2337" i="35"/>
  <c r="H2336" i="35"/>
  <c r="H2335" i="35"/>
  <c r="H2334" i="35"/>
  <c r="H2333" i="35"/>
  <c r="H2332" i="35"/>
  <c r="H2331" i="35"/>
  <c r="H2330" i="35"/>
  <c r="K2357" i="35"/>
  <c r="K2356" i="35"/>
  <c r="K2355" i="35"/>
  <c r="K2354" i="35"/>
  <c r="K2353" i="35"/>
  <c r="K2352" i="35"/>
  <c r="K2351" i="35"/>
  <c r="K2350" i="35"/>
  <c r="K2349" i="35"/>
  <c r="K2348" i="35"/>
  <c r="K2347" i="35"/>
  <c r="K2346" i="35"/>
  <c r="K2345" i="35"/>
  <c r="K2344" i="35"/>
  <c r="K2343" i="35"/>
  <c r="K2342" i="35"/>
  <c r="K2341" i="35"/>
  <c r="K2340" i="35"/>
  <c r="K2339" i="35"/>
  <c r="K2338" i="35"/>
  <c r="K2337" i="35"/>
  <c r="K2336" i="35"/>
  <c r="K2335" i="35"/>
  <c r="K2334" i="35"/>
  <c r="K2333" i="35"/>
  <c r="K2332" i="35"/>
  <c r="K2331" i="35"/>
  <c r="K2330" i="35"/>
  <c r="K2328" i="35"/>
  <c r="K2327" i="35"/>
  <c r="K2326" i="35"/>
  <c r="K2325" i="35"/>
  <c r="K2324" i="35"/>
  <c r="K2323" i="35"/>
  <c r="K2322" i="35"/>
  <c r="K2321" i="35"/>
  <c r="K2320" i="35"/>
  <c r="K2319" i="35"/>
  <c r="K2318" i="35"/>
  <c r="K2317" i="35"/>
  <c r="K2316" i="35"/>
  <c r="K2315" i="35"/>
  <c r="K2313" i="35"/>
  <c r="K2312" i="35"/>
  <c r="K2311" i="35"/>
  <c r="K2310" i="35"/>
  <c r="K2309" i="35"/>
  <c r="K2308" i="35"/>
  <c r="K2307" i="35"/>
  <c r="K2306" i="35"/>
  <c r="K2305" i="35"/>
  <c r="K2304" i="35"/>
  <c r="K2303" i="35"/>
  <c r="K2302" i="35"/>
  <c r="K2296" i="35"/>
  <c r="K2295" i="35"/>
  <c r="K2294" i="35"/>
  <c r="K2293" i="35"/>
  <c r="K2292" i="35"/>
  <c r="K2291" i="35"/>
  <c r="K2290" i="35"/>
  <c r="K2289" i="35"/>
  <c r="K2288" i="35"/>
  <c r="K2287" i="35"/>
  <c r="K2286" i="35"/>
  <c r="K2285" i="35"/>
  <c r="K2284" i="35"/>
  <c r="K2283" i="35"/>
  <c r="K2282" i="35"/>
  <c r="K2281" i="35"/>
  <c r="K2280" i="35"/>
  <c r="K2278" i="35"/>
  <c r="K2277" i="35"/>
  <c r="K2276" i="35"/>
  <c r="K2274" i="35"/>
  <c r="K2273" i="35"/>
  <c r="K2272" i="35"/>
  <c r="K2271" i="35"/>
  <c r="K2270" i="35"/>
  <c r="K2269" i="35"/>
  <c r="K2268" i="35"/>
  <c r="K2267" i="35"/>
  <c r="K2266" i="35"/>
  <c r="K2265" i="35"/>
  <c r="K2264" i="35"/>
  <c r="K2263" i="35"/>
  <c r="K2262" i="35"/>
  <c r="K2261" i="35"/>
  <c r="K2260" i="35"/>
  <c r="K2259" i="35"/>
  <c r="K2258" i="35"/>
  <c r="K2257" i="35"/>
  <c r="K2256" i="35"/>
  <c r="K2255" i="35"/>
  <c r="K2254" i="35"/>
  <c r="K2253" i="35"/>
  <c r="K2252" i="35"/>
  <c r="K2251" i="35"/>
  <c r="K2250" i="35"/>
  <c r="K2249" i="35"/>
  <c r="K2248" i="35"/>
  <c r="K2246" i="35"/>
  <c r="K2245" i="35"/>
  <c r="K2244" i="35"/>
  <c r="K2243" i="35"/>
  <c r="K2242" i="35"/>
  <c r="K2240" i="35"/>
  <c r="K2239" i="35"/>
  <c r="K2238" i="35"/>
  <c r="K2237" i="35"/>
  <c r="K2236" i="35"/>
  <c r="K2235" i="35"/>
  <c r="K2234" i="35"/>
  <c r="K2233" i="35"/>
  <c r="K2231" i="35"/>
  <c r="K2230" i="35"/>
  <c r="K2229" i="35"/>
  <c r="K2227" i="35"/>
  <c r="K2226" i="35"/>
  <c r="K2225" i="35"/>
  <c r="K2224" i="35"/>
  <c r="K2223" i="35"/>
  <c r="K2222" i="35"/>
  <c r="K2221" i="35"/>
  <c r="K2220" i="35"/>
  <c r="K2219" i="35"/>
  <c r="K2218" i="35"/>
  <c r="K2217" i="35"/>
  <c r="K2216" i="35"/>
  <c r="K2215" i="35"/>
  <c r="K2214" i="35"/>
  <c r="K2213" i="35"/>
  <c r="K2212" i="35"/>
  <c r="K2211" i="35"/>
  <c r="K2209" i="35"/>
  <c r="K2208" i="35"/>
  <c r="K2207" i="35"/>
  <c r="K2205" i="35"/>
  <c r="K2204" i="35"/>
  <c r="K2203" i="35"/>
  <c r="K2202" i="35"/>
  <c r="K2201" i="35"/>
  <c r="K2200" i="35"/>
  <c r="K2199" i="35"/>
  <c r="K2198" i="35"/>
  <c r="K2197" i="35"/>
  <c r="K2196" i="35"/>
  <c r="K2195" i="35"/>
  <c r="K2194" i="35"/>
  <c r="K2193" i="35"/>
  <c r="K2192" i="35"/>
  <c r="K2191" i="35"/>
  <c r="K2190" i="35"/>
  <c r="K2189" i="35"/>
  <c r="K2188" i="35"/>
  <c r="K2187" i="35"/>
  <c r="K2186" i="35"/>
  <c r="K2185" i="35"/>
  <c r="K2184" i="35"/>
  <c r="K2183" i="35"/>
  <c r="K2182" i="35"/>
  <c r="K2181" i="35"/>
  <c r="K2180" i="35"/>
  <c r="K2179" i="35"/>
  <c r="K2178" i="35"/>
  <c r="H2176" i="35"/>
  <c r="H2175" i="35"/>
  <c r="H2174" i="35"/>
  <c r="H2173" i="35"/>
  <c r="H2172" i="35"/>
  <c r="H2171" i="35"/>
  <c r="H2170" i="35"/>
  <c r="H2169" i="35"/>
  <c r="H2168" i="35"/>
  <c r="H2167" i="35"/>
  <c r="H2166" i="35"/>
  <c r="H2165" i="35"/>
  <c r="H2164" i="35"/>
  <c r="H2163" i="35"/>
  <c r="K2176" i="35"/>
  <c r="K2175" i="35"/>
  <c r="K2174" i="35"/>
  <c r="K2173" i="35"/>
  <c r="K2172" i="35"/>
  <c r="K2171" i="35"/>
  <c r="K2170" i="35"/>
  <c r="K2169" i="35"/>
  <c r="K2168" i="35"/>
  <c r="K2167" i="35"/>
  <c r="K2166" i="35"/>
  <c r="K2165" i="35"/>
  <c r="K2164" i="35"/>
  <c r="K2163" i="35"/>
  <c r="K2161" i="35"/>
  <c r="K2160" i="35"/>
  <c r="K2159" i="35"/>
  <c r="K2158" i="35"/>
  <c r="K2157" i="35"/>
  <c r="K2156" i="35"/>
  <c r="K2155" i="35"/>
  <c r="K2154" i="35"/>
  <c r="K2152" i="35"/>
  <c r="K2151" i="35"/>
  <c r="K2150" i="35"/>
  <c r="K2149" i="35"/>
  <c r="K2148" i="35"/>
  <c r="K2147" i="35"/>
  <c r="K2146" i="35"/>
  <c r="K2144" i="35"/>
  <c r="K2143" i="35"/>
  <c r="K2142" i="35"/>
  <c r="K2141" i="35"/>
  <c r="K2140" i="35"/>
  <c r="K2139" i="35"/>
  <c r="K2138" i="35"/>
  <c r="K2137" i="35"/>
  <c r="K2136" i="35"/>
  <c r="K2135" i="35"/>
  <c r="K2134" i="35"/>
  <c r="K2133" i="35"/>
  <c r="K2132" i="35"/>
  <c r="K2131" i="35"/>
  <c r="K2130" i="35"/>
  <c r="K2129" i="35"/>
  <c r="K2128" i="35"/>
  <c r="H2126" i="35"/>
  <c r="H2125" i="35"/>
  <c r="H2124" i="35"/>
  <c r="K2126" i="35"/>
  <c r="K2125" i="35"/>
  <c r="K2124" i="35"/>
  <c r="K2122" i="35"/>
  <c r="K2121" i="35"/>
  <c r="K2120" i="35"/>
  <c r="K2119" i="35"/>
  <c r="K2118" i="35"/>
  <c r="K2117" i="35"/>
  <c r="K2116" i="35"/>
  <c r="K2115" i="35"/>
  <c r="K2114" i="35"/>
  <c r="K2113" i="35"/>
  <c r="K2112" i="35"/>
  <c r="K2111" i="35"/>
  <c r="K2110" i="35"/>
  <c r="K2109" i="35"/>
  <c r="K2108" i="35"/>
  <c r="K2107" i="35"/>
  <c r="K2106" i="35"/>
  <c r="K2105" i="35"/>
  <c r="K2104" i="35"/>
  <c r="K2103" i="35"/>
  <c r="K2102" i="35"/>
  <c r="K2101" i="35"/>
  <c r="K2100" i="35"/>
  <c r="K2099" i="35"/>
  <c r="K2098" i="35"/>
  <c r="K2097" i="35"/>
  <c r="K2096" i="35"/>
  <c r="K2095" i="35"/>
  <c r="K2093" i="35"/>
  <c r="K2092" i="35"/>
  <c r="K2091" i="35"/>
  <c r="K2090" i="35"/>
  <c r="K2089" i="35"/>
  <c r="K2088" i="35"/>
  <c r="K2087" i="35"/>
  <c r="K2086" i="35"/>
  <c r="K2085" i="35"/>
  <c r="K2084" i="35"/>
  <c r="K2083" i="35"/>
  <c r="K2082" i="35"/>
  <c r="K2081" i="35"/>
  <c r="K2079" i="35"/>
  <c r="K2078" i="35"/>
  <c r="K2077" i="35"/>
  <c r="K2076" i="35"/>
  <c r="K2075" i="35"/>
  <c r="K2074" i="35"/>
  <c r="K2073" i="35"/>
  <c r="K2072" i="35"/>
  <c r="K2069" i="35"/>
  <c r="K2068" i="35"/>
  <c r="K2067" i="35"/>
  <c r="K2066" i="35"/>
  <c r="K2064" i="35"/>
  <c r="K2063" i="35"/>
  <c r="K2062" i="35"/>
  <c r="K2061" i="35"/>
  <c r="K2060" i="35"/>
  <c r="K2059" i="35"/>
  <c r="K2058" i="35"/>
  <c r="K2057" i="35"/>
  <c r="K2056" i="35"/>
  <c r="K2055" i="35"/>
  <c r="K2054" i="35"/>
  <c r="K2052" i="35"/>
  <c r="K2051" i="35"/>
  <c r="K2050" i="35"/>
  <c r="K2049" i="35"/>
  <c r="K2048" i="35"/>
  <c r="K2047" i="35"/>
  <c r="K2046" i="35"/>
  <c r="K2045" i="35"/>
  <c r="K2044" i="35"/>
  <c r="K2043" i="35"/>
  <c r="K2042" i="35"/>
  <c r="K2041" i="35"/>
  <c r="K2040" i="35"/>
  <c r="K2039" i="35"/>
  <c r="K2037" i="35"/>
  <c r="K2036" i="35"/>
  <c r="K2035" i="35"/>
  <c r="K2034" i="35"/>
  <c r="K2033" i="35"/>
  <c r="K2032" i="35"/>
  <c r="K2031" i="35"/>
  <c r="K2030" i="35"/>
  <c r="K2029" i="35"/>
  <c r="K2028" i="35"/>
  <c r="K2027" i="35"/>
  <c r="K2026" i="35"/>
  <c r="K2025" i="35"/>
  <c r="K2024" i="35"/>
  <c r="K2023" i="35"/>
  <c r="K2022" i="35"/>
  <c r="K2021" i="35"/>
  <c r="K2020" i="35"/>
  <c r="K2019" i="35"/>
  <c r="K2018" i="35"/>
  <c r="K2017" i="35"/>
  <c r="K2016" i="35"/>
  <c r="K2015" i="35"/>
  <c r="K2014" i="35"/>
  <c r="K2013" i="35"/>
  <c r="K2012" i="35"/>
  <c r="K2011" i="35"/>
  <c r="K2010" i="35"/>
  <c r="K2009" i="35"/>
  <c r="K2008" i="35"/>
  <c r="K2007" i="35"/>
  <c r="K2006" i="35"/>
  <c r="K2005" i="35"/>
  <c r="K2004" i="35"/>
  <c r="K2002" i="35"/>
  <c r="K2001" i="35"/>
  <c r="K2000" i="35"/>
  <c r="K1999" i="35"/>
  <c r="K1998" i="35"/>
  <c r="K1996" i="35"/>
  <c r="K1995" i="35"/>
  <c r="K1994" i="35"/>
  <c r="K1993" i="35"/>
  <c r="K1992" i="35"/>
  <c r="K1991" i="35"/>
  <c r="K1990" i="35"/>
  <c r="K1989" i="35"/>
  <c r="K1988" i="35"/>
  <c r="K1987" i="35"/>
  <c r="K1986" i="35"/>
  <c r="K1985" i="35"/>
  <c r="K1983" i="35"/>
  <c r="K1982" i="35"/>
  <c r="K1981" i="35"/>
  <c r="K1979" i="35"/>
  <c r="K1978" i="35"/>
  <c r="K1977" i="35"/>
  <c r="K1976" i="35"/>
  <c r="K1974" i="35"/>
  <c r="K1973" i="35"/>
  <c r="K1972" i="35"/>
  <c r="K1971" i="35"/>
  <c r="K1970" i="35"/>
  <c r="K1969" i="35"/>
  <c r="K1968" i="35"/>
  <c r="K1966" i="35"/>
  <c r="K1965" i="35"/>
  <c r="K1964" i="35"/>
  <c r="K1963" i="35"/>
  <c r="K1962" i="35"/>
  <c r="K1961" i="35"/>
  <c r="K1960" i="35"/>
  <c r="K1959" i="35"/>
  <c r="K1957" i="35"/>
  <c r="K1956" i="35"/>
  <c r="K1955" i="35"/>
  <c r="K1954" i="35"/>
  <c r="K1953" i="35"/>
  <c r="K1952" i="35"/>
  <c r="K1951" i="35"/>
  <c r="K1950" i="35"/>
  <c r="K1949" i="35"/>
  <c r="K1948" i="35"/>
  <c r="K1947" i="35"/>
  <c r="K1946" i="35"/>
  <c r="K1943" i="35"/>
  <c r="K1942" i="35"/>
  <c r="K1941" i="35"/>
  <c r="K1940" i="35"/>
  <c r="K1939" i="35"/>
  <c r="K1938" i="35"/>
  <c r="K1937" i="35"/>
  <c r="K1936" i="35"/>
  <c r="K1935" i="35"/>
  <c r="K1934" i="35"/>
  <c r="K1933" i="35"/>
  <c r="K1932" i="35"/>
  <c r="K1930" i="35"/>
  <c r="K1929" i="35"/>
  <c r="K1928" i="35"/>
  <c r="K1927" i="35"/>
  <c r="K1926" i="35"/>
  <c r="K1925" i="35"/>
  <c r="K1923" i="35"/>
  <c r="K1922" i="35"/>
  <c r="K1921" i="35"/>
  <c r="K1920" i="35"/>
  <c r="K1919" i="35"/>
  <c r="K1918" i="35"/>
  <c r="K1917" i="35"/>
  <c r="K1916" i="35"/>
  <c r="K1915" i="35"/>
  <c r="K1914" i="35"/>
  <c r="K1913" i="35"/>
  <c r="K1912" i="35"/>
  <c r="K1910" i="35"/>
  <c r="K1909" i="35"/>
  <c r="K1908" i="35"/>
  <c r="K1907" i="35"/>
  <c r="K1906" i="35"/>
  <c r="K1904" i="35"/>
  <c r="K1903" i="35"/>
  <c r="K1902" i="35"/>
  <c r="K1901" i="35"/>
  <c r="K1900" i="35"/>
  <c r="K1898" i="35"/>
  <c r="K1897" i="35"/>
  <c r="K1896" i="35"/>
  <c r="K1895" i="35"/>
  <c r="K1894" i="35"/>
  <c r="K1892" i="35"/>
  <c r="K1891" i="35"/>
  <c r="K1890" i="35"/>
  <c r="K1889" i="35"/>
  <c r="K1888" i="35"/>
  <c r="K1887" i="35"/>
  <c r="K1885" i="35"/>
  <c r="K1884" i="35"/>
  <c r="K1883" i="35"/>
  <c r="K1881" i="35"/>
  <c r="K1880" i="35"/>
  <c r="K1878" i="35"/>
  <c r="K1877" i="35"/>
  <c r="K1876" i="35"/>
  <c r="K1875" i="35"/>
  <c r="K1874" i="35"/>
  <c r="K1873" i="35"/>
  <c r="K1870" i="35"/>
  <c r="K1869" i="35"/>
  <c r="K1868" i="35"/>
  <c r="K1867" i="35"/>
  <c r="K1866" i="35"/>
  <c r="K1865" i="35"/>
  <c r="K1864" i="35"/>
  <c r="K1863" i="35"/>
  <c r="K1862" i="35"/>
  <c r="K1861" i="35"/>
  <c r="K1860" i="35"/>
  <c r="K1859" i="35"/>
  <c r="K1858" i="35"/>
  <c r="K1857" i="35"/>
  <c r="K1856" i="35"/>
  <c r="K1855" i="35"/>
  <c r="K1854" i="35"/>
  <c r="K1853" i="35"/>
  <c r="K1852" i="35"/>
  <c r="K1851" i="35"/>
  <c r="K1850" i="35"/>
  <c r="K1849" i="35"/>
  <c r="K1848" i="35"/>
  <c r="K1847" i="35"/>
  <c r="K1846" i="35"/>
  <c r="K1845" i="35"/>
  <c r="K1844" i="35"/>
  <c r="K1843" i="35"/>
  <c r="K1842" i="35"/>
  <c r="K1841" i="35"/>
  <c r="K1840" i="35"/>
  <c r="K1839" i="35"/>
  <c r="K1838" i="35"/>
  <c r="K1837" i="35"/>
  <c r="K1836" i="35"/>
  <c r="K1835" i="35"/>
  <c r="K1834" i="35"/>
  <c r="K1833" i="35"/>
  <c r="K1831" i="35"/>
  <c r="K1830" i="35"/>
  <c r="K1829" i="35"/>
  <c r="K1828" i="35"/>
  <c r="K1827" i="35"/>
  <c r="K1826" i="35"/>
  <c r="K1825" i="35"/>
  <c r="K1823" i="35"/>
  <c r="K1822" i="35"/>
  <c r="K1821" i="35"/>
  <c r="K1820" i="35"/>
  <c r="K1819" i="35"/>
  <c r="K1818" i="35"/>
  <c r="K1817" i="35"/>
  <c r="K1816" i="35"/>
  <c r="K1815" i="35"/>
  <c r="K1814" i="35"/>
  <c r="K1813" i="35"/>
  <c r="K1812" i="35"/>
  <c r="K1811" i="35"/>
  <c r="K1810" i="35"/>
  <c r="K1809" i="35"/>
  <c r="K1808" i="35"/>
  <c r="K1807" i="35"/>
  <c r="K1806" i="35"/>
  <c r="K1805" i="35"/>
  <c r="K1804" i="35"/>
  <c r="K1803" i="35"/>
  <c r="K1802" i="35"/>
  <c r="K1801" i="35"/>
  <c r="K1800" i="35"/>
  <c r="K1799" i="35"/>
  <c r="K1798" i="35"/>
  <c r="K1797" i="35"/>
  <c r="K1796" i="35"/>
  <c r="K1795" i="35"/>
  <c r="K1794" i="35"/>
  <c r="K1793" i="35"/>
  <c r="K1792" i="35"/>
  <c r="K1791" i="35"/>
  <c r="K1790" i="35"/>
  <c r="K1789" i="35"/>
  <c r="K1788" i="35"/>
  <c r="K1787" i="35"/>
  <c r="K1786" i="35"/>
  <c r="K1785" i="35"/>
  <c r="K1784" i="35"/>
  <c r="K1783" i="35"/>
  <c r="K1782" i="35"/>
  <c r="K1781" i="35"/>
  <c r="K1780" i="35"/>
  <c r="K1779" i="35"/>
  <c r="K1778" i="35"/>
  <c r="K1777" i="35"/>
  <c r="K1776" i="35"/>
  <c r="K1775" i="35"/>
  <c r="K1774" i="35"/>
  <c r="K1773" i="35"/>
  <c r="K1771" i="35"/>
  <c r="K1770" i="35"/>
  <c r="K1769" i="35"/>
  <c r="K1768" i="35"/>
  <c r="K1767" i="35"/>
  <c r="K1766" i="35"/>
  <c r="K1765" i="35"/>
  <c r="K1764" i="35"/>
  <c r="K1763" i="35"/>
  <c r="K1762" i="35"/>
  <c r="K1761" i="35"/>
  <c r="K1760" i="35"/>
  <c r="K1759" i="35"/>
  <c r="K1758" i="35"/>
  <c r="K1757" i="35"/>
  <c r="K1756" i="35"/>
  <c r="K1755" i="35"/>
  <c r="K1754" i="35"/>
  <c r="K1753" i="35"/>
  <c r="K1752" i="35"/>
  <c r="K1751" i="35"/>
  <c r="K1750" i="35"/>
  <c r="K1749" i="35"/>
  <c r="K1748" i="35"/>
  <c r="K1747" i="35"/>
  <c r="K1746" i="35"/>
  <c r="K1745" i="35"/>
  <c r="K1744" i="35"/>
  <c r="K1743" i="35"/>
  <c r="K1742" i="35"/>
  <c r="K1741" i="35"/>
  <c r="K1740" i="35"/>
  <c r="K1739" i="35"/>
  <c r="K1738" i="35"/>
  <c r="K1737" i="35"/>
  <c r="K1735" i="35"/>
  <c r="K1734" i="35"/>
  <c r="K1733" i="35"/>
  <c r="K1732" i="35"/>
  <c r="K1731" i="35"/>
  <c r="K1730" i="35"/>
  <c r="K1729" i="35"/>
  <c r="K1728" i="35"/>
  <c r="K1727" i="35"/>
  <c r="K1726" i="35"/>
  <c r="K1725" i="35"/>
  <c r="K1724" i="35"/>
  <c r="K1723" i="35"/>
  <c r="K1722" i="35"/>
  <c r="K1721" i="35"/>
  <c r="K1720" i="35"/>
  <c r="K1719" i="35"/>
  <c r="K1718" i="35"/>
  <c r="K1717" i="35"/>
  <c r="K1716" i="35"/>
  <c r="K1715" i="35"/>
  <c r="K1714" i="35"/>
  <c r="K1713" i="35"/>
  <c r="K1712" i="35"/>
  <c r="K1711" i="35"/>
  <c r="K1710" i="35"/>
  <c r="K1709" i="35"/>
  <c r="K1708" i="35"/>
  <c r="K1707" i="35"/>
  <c r="K1706" i="35"/>
  <c r="K1705" i="35"/>
  <c r="K1703" i="35"/>
  <c r="K1702" i="35"/>
  <c r="K1701" i="35"/>
  <c r="K1700" i="35"/>
  <c r="K1699" i="35"/>
  <c r="K1698" i="35"/>
  <c r="K1697" i="35"/>
  <c r="K1696" i="35"/>
  <c r="K1695" i="35"/>
  <c r="K1694" i="35"/>
  <c r="K1693" i="35"/>
  <c r="K1692" i="35"/>
  <c r="K1691" i="35"/>
  <c r="K1689" i="35"/>
  <c r="K1688" i="35"/>
  <c r="K1687" i="35"/>
  <c r="K1686" i="35"/>
  <c r="K1685" i="35"/>
  <c r="K1684" i="35"/>
  <c r="K1683" i="35"/>
  <c r="K1682" i="35"/>
  <c r="K1681" i="35"/>
  <c r="K1680" i="35"/>
  <c r="K1679" i="35"/>
  <c r="K1678" i="35"/>
  <c r="K1677" i="35"/>
  <c r="K1676" i="35"/>
  <c r="K1675" i="35"/>
  <c r="K1674" i="35"/>
  <c r="K1673" i="35"/>
  <c r="K1672" i="35"/>
  <c r="K1671" i="35"/>
  <c r="K1670" i="35"/>
  <c r="K1669" i="35"/>
  <c r="K1668" i="35"/>
  <c r="K1667" i="35"/>
  <c r="K1666" i="35"/>
  <c r="K1665" i="35"/>
  <c r="K1664" i="35"/>
  <c r="K1663" i="35"/>
  <c r="K1662" i="35"/>
  <c r="K1661" i="35"/>
  <c r="K1660" i="35"/>
  <c r="K1659" i="35"/>
  <c r="K1658" i="35"/>
  <c r="K1657" i="35"/>
  <c r="K1656" i="35"/>
  <c r="K1655" i="35"/>
  <c r="K1654" i="35"/>
  <c r="K1653" i="35"/>
  <c r="K1652" i="35"/>
  <c r="K1651" i="35"/>
  <c r="K1650" i="35"/>
  <c r="K1649" i="35"/>
  <c r="K1648" i="35"/>
  <c r="K1647" i="35"/>
  <c r="K1646" i="35"/>
  <c r="K1645" i="35"/>
  <c r="K1644" i="35"/>
  <c r="K1643" i="35"/>
  <c r="K1642" i="35"/>
  <c r="K1641" i="35"/>
  <c r="K1640" i="35"/>
  <c r="K1639" i="35"/>
  <c r="K1638" i="35"/>
  <c r="K1637" i="35"/>
  <c r="K1636" i="35"/>
  <c r="K1635" i="35"/>
  <c r="K1634" i="35"/>
  <c r="K1633" i="35"/>
  <c r="K1632" i="35"/>
  <c r="K1631" i="35"/>
  <c r="K1630" i="35"/>
  <c r="K1629" i="35"/>
  <c r="K1628" i="35"/>
  <c r="K1627" i="35"/>
  <c r="K1626" i="35"/>
  <c r="K1625" i="35"/>
  <c r="K1624" i="35"/>
  <c r="K1623" i="35"/>
  <c r="K1622" i="35"/>
  <c r="K1621" i="35"/>
  <c r="K1620" i="35"/>
  <c r="K1619" i="35"/>
  <c r="K1618" i="35"/>
  <c r="K1617" i="35"/>
  <c r="K1616" i="35"/>
  <c r="K1615" i="35"/>
  <c r="K1614" i="35"/>
  <c r="K1613" i="35"/>
  <c r="K1612" i="35"/>
  <c r="K1611" i="35"/>
  <c r="K1610" i="35"/>
  <c r="K1609" i="35"/>
  <c r="K1608" i="35"/>
  <c r="K1607" i="35"/>
  <c r="K1606" i="35"/>
  <c r="K1605" i="35"/>
  <c r="K1604" i="35"/>
  <c r="K1603" i="35"/>
  <c r="K1602" i="35"/>
  <c r="K1601" i="35"/>
  <c r="K1600" i="35"/>
  <c r="K1599" i="35"/>
  <c r="K1598" i="35"/>
  <c r="K1597" i="35"/>
  <c r="K1596" i="35"/>
  <c r="K1595" i="35"/>
  <c r="K1594" i="35"/>
  <c r="K1593" i="35"/>
  <c r="K1592" i="35"/>
  <c r="K1591" i="35"/>
  <c r="K1590" i="35"/>
  <c r="K1589" i="35"/>
  <c r="K1588" i="35"/>
  <c r="K1587" i="35"/>
  <c r="K1586" i="35"/>
  <c r="K1585" i="35"/>
  <c r="K1584" i="35"/>
  <c r="K1583" i="35"/>
  <c r="K1582" i="35"/>
  <c r="K1581" i="35"/>
  <c r="K1580" i="35"/>
  <c r="K1579" i="35"/>
  <c r="K1578" i="35"/>
  <c r="K1577" i="35"/>
  <c r="K1576" i="35"/>
  <c r="K1575" i="35"/>
  <c r="K1574" i="35"/>
  <c r="K1573" i="35"/>
  <c r="K1572" i="35"/>
  <c r="K1571" i="35"/>
  <c r="K1570" i="35"/>
  <c r="K1569" i="35"/>
  <c r="K1568" i="35"/>
  <c r="K1567" i="35"/>
  <c r="K1566" i="35"/>
  <c r="K1565" i="35"/>
  <c r="K1564" i="35"/>
  <c r="K1563" i="35"/>
  <c r="K1562" i="35"/>
  <c r="K1561" i="35"/>
  <c r="K1560" i="35"/>
  <c r="K1559" i="35"/>
  <c r="K1558" i="35"/>
  <c r="K1557" i="35"/>
  <c r="K1556" i="35"/>
  <c r="K1555" i="35"/>
  <c r="K1554" i="35"/>
  <c r="K1553" i="35"/>
  <c r="K1552" i="35"/>
  <c r="K1551" i="35"/>
  <c r="K1550" i="35"/>
  <c r="K1549" i="35"/>
  <c r="K1548" i="35"/>
  <c r="K1547" i="35"/>
  <c r="K1546" i="35"/>
  <c r="K1545" i="35"/>
  <c r="K1544" i="35"/>
  <c r="K1543" i="35"/>
  <c r="K1542" i="35"/>
  <c r="K1541" i="35"/>
  <c r="K1540" i="35"/>
  <c r="K1539" i="35"/>
  <c r="K1538" i="35"/>
  <c r="K1537" i="35"/>
  <c r="K1536" i="35"/>
  <c r="K1535" i="35"/>
  <c r="K1534" i="35"/>
  <c r="K1533" i="35"/>
  <c r="K1532" i="35"/>
  <c r="K1531" i="35"/>
  <c r="K1530" i="35"/>
  <c r="K1529" i="35"/>
  <c r="K1528" i="35"/>
  <c r="K1527" i="35"/>
  <c r="K1526" i="35"/>
  <c r="K1525" i="35"/>
  <c r="K1524" i="35"/>
  <c r="K1523" i="35"/>
  <c r="K1522" i="35"/>
  <c r="K1521" i="35"/>
  <c r="K1520" i="35"/>
  <c r="K1519" i="35"/>
  <c r="K1518" i="35"/>
  <c r="K1517" i="35"/>
  <c r="K1516" i="35"/>
  <c r="K1515" i="35"/>
  <c r="K1514" i="35"/>
  <c r="K1513" i="35"/>
  <c r="K1512" i="35"/>
  <c r="K1511" i="35"/>
  <c r="K1510" i="35"/>
  <c r="K1509" i="35"/>
  <c r="K1508" i="35"/>
  <c r="K1507" i="35"/>
  <c r="K1506" i="35"/>
  <c r="K1505" i="35"/>
  <c r="K1504" i="35"/>
  <c r="K1503" i="35"/>
  <c r="K1502" i="35"/>
  <c r="K1501" i="35"/>
  <c r="K1500" i="35"/>
  <c r="K1499" i="35"/>
  <c r="K1498" i="35"/>
  <c r="K1497" i="35"/>
  <c r="K1496" i="35"/>
  <c r="K1495" i="35"/>
  <c r="K1494" i="35"/>
  <c r="K1493" i="35"/>
  <c r="K1492" i="35"/>
  <c r="K1491" i="35"/>
  <c r="K1490" i="35"/>
  <c r="K1489" i="35"/>
  <c r="K1488" i="35"/>
  <c r="K1487" i="35"/>
  <c r="K1486" i="35"/>
  <c r="K1485" i="35"/>
  <c r="K1484" i="35"/>
  <c r="K1483" i="35"/>
  <c r="K1482" i="35"/>
  <c r="K1481" i="35"/>
  <c r="K1480" i="35"/>
  <c r="K1479" i="35"/>
  <c r="K1478" i="35"/>
  <c r="K1477" i="35"/>
  <c r="K1476" i="35"/>
  <c r="K1475" i="35"/>
  <c r="K1474" i="35"/>
  <c r="K1473" i="35"/>
  <c r="K1472" i="35"/>
  <c r="K1471" i="35"/>
  <c r="K1470" i="35"/>
  <c r="K1469" i="35"/>
  <c r="K1468" i="35"/>
  <c r="K1467" i="35"/>
  <c r="K1466" i="35"/>
  <c r="K1465" i="35"/>
  <c r="K1463" i="35"/>
  <c r="K1462" i="35"/>
  <c r="K1461" i="35"/>
  <c r="K1460" i="35"/>
  <c r="K1459" i="35"/>
  <c r="K1458" i="35"/>
  <c r="K1457" i="35"/>
  <c r="K1456" i="35"/>
  <c r="K1455" i="35"/>
  <c r="K1454" i="35"/>
  <c r="K1453" i="35"/>
  <c r="K1452" i="35"/>
  <c r="K1451" i="35"/>
  <c r="K1450" i="35"/>
  <c r="K1449" i="35"/>
  <c r="K1448" i="35"/>
  <c r="K1447" i="35"/>
  <c r="K1446" i="35"/>
  <c r="K1445" i="35"/>
  <c r="K1444" i="35"/>
  <c r="K1443" i="35"/>
  <c r="K1442" i="35"/>
  <c r="K1441" i="35"/>
  <c r="K1440" i="35"/>
  <c r="K1439" i="35"/>
  <c r="K1438" i="35"/>
  <c r="K1437" i="35"/>
  <c r="K1436" i="35"/>
  <c r="K1435" i="35"/>
  <c r="K1433" i="35"/>
  <c r="K1432" i="35"/>
  <c r="K1431" i="35"/>
  <c r="K1430" i="35"/>
  <c r="K1429" i="35"/>
  <c r="K1428" i="35"/>
  <c r="K1427" i="35"/>
  <c r="K1426" i="35"/>
  <c r="K1425" i="35"/>
  <c r="K1424" i="35"/>
  <c r="K1423" i="35"/>
  <c r="K1422" i="35"/>
  <c r="K1421" i="35"/>
  <c r="K1420" i="35"/>
  <c r="K1419" i="35"/>
  <c r="K1418" i="35"/>
  <c r="K1417" i="35"/>
  <c r="K1416" i="35"/>
  <c r="K1415" i="35"/>
  <c r="K1414" i="35"/>
  <c r="K1413" i="35"/>
  <c r="K1412" i="35"/>
  <c r="K1411" i="35"/>
  <c r="K1410" i="35"/>
  <c r="K1409" i="35"/>
  <c r="K1408" i="35"/>
  <c r="K1407" i="35"/>
  <c r="K1406" i="35"/>
  <c r="K1405" i="35"/>
  <c r="K1404" i="35"/>
  <c r="K1403" i="35"/>
  <c r="K1401" i="35"/>
  <c r="K1400" i="35"/>
  <c r="K1398" i="35"/>
  <c r="K1397" i="35"/>
  <c r="K1396" i="35"/>
  <c r="K1395" i="35"/>
  <c r="K1394" i="35"/>
  <c r="K1393" i="35"/>
  <c r="K1392" i="35"/>
  <c r="K1391" i="35"/>
  <c r="K1390" i="35"/>
  <c r="K1389" i="35"/>
  <c r="K1386" i="35"/>
  <c r="K1385" i="35"/>
  <c r="K1384" i="35"/>
  <c r="K1383" i="35"/>
  <c r="K1382" i="35"/>
  <c r="K1381" i="35"/>
  <c r="K1380" i="35"/>
  <c r="K1379" i="35"/>
  <c r="K1378" i="35"/>
  <c r="K1377" i="35"/>
  <c r="K1376" i="35"/>
  <c r="K1375" i="35"/>
  <c r="K1374" i="35"/>
  <c r="K1373" i="35"/>
  <c r="K1372" i="35"/>
  <c r="K1371" i="35"/>
  <c r="K1370" i="35"/>
  <c r="K1368" i="35"/>
  <c r="K1367" i="35"/>
  <c r="K1366" i="35"/>
  <c r="K1365" i="35"/>
  <c r="K1364" i="35"/>
  <c r="K1363" i="35"/>
  <c r="K1362" i="35"/>
  <c r="K1361" i="35"/>
  <c r="K1360" i="35"/>
  <c r="K1359" i="35"/>
  <c r="K1357" i="35"/>
  <c r="K1356" i="35"/>
  <c r="K1355" i="35"/>
  <c r="K1354" i="35"/>
  <c r="K1353" i="35"/>
  <c r="K1352" i="35"/>
  <c r="K1351" i="35"/>
  <c r="K1350" i="35"/>
  <c r="K1349" i="35"/>
  <c r="K1348" i="35"/>
  <c r="K1347" i="35"/>
  <c r="K1346" i="35"/>
  <c r="K1345" i="35"/>
  <c r="K1344" i="35"/>
  <c r="K1343" i="35"/>
  <c r="K1342" i="35"/>
  <c r="K1341" i="35"/>
  <c r="K1340" i="35"/>
  <c r="K1339" i="35"/>
  <c r="K1338" i="35"/>
  <c r="K1337" i="35"/>
  <c r="K1336" i="35"/>
  <c r="K1335" i="35"/>
  <c r="K1334" i="35"/>
  <c r="K1333" i="35"/>
  <c r="K1332" i="35"/>
  <c r="K1331" i="35"/>
  <c r="K1330" i="35"/>
  <c r="K1329" i="35"/>
  <c r="K1328" i="35"/>
  <c r="K1326" i="35"/>
  <c r="K1325" i="35"/>
  <c r="K1324" i="35"/>
  <c r="K1323" i="35"/>
  <c r="K1322" i="35"/>
  <c r="K1321" i="35"/>
  <c r="K1320" i="35"/>
  <c r="K1319" i="35"/>
  <c r="K1318" i="35"/>
  <c r="K1317" i="35"/>
  <c r="K1316" i="35"/>
  <c r="K1315" i="35"/>
  <c r="K1314" i="35"/>
  <c r="K1313" i="35"/>
  <c r="K1312" i="35"/>
  <c r="K1311" i="35"/>
  <c r="K1310" i="35"/>
  <c r="K1309" i="35"/>
  <c r="K1308" i="35"/>
  <c r="K1307" i="35"/>
  <c r="K1306" i="35"/>
  <c r="K1305" i="35"/>
  <c r="K1304" i="35"/>
  <c r="K1303" i="35"/>
  <c r="K1302" i="35"/>
  <c r="K1301" i="35"/>
  <c r="K1300" i="35"/>
  <c r="K1299" i="35"/>
  <c r="K1298" i="35"/>
  <c r="K1297" i="35"/>
  <c r="K1296" i="35"/>
  <c r="K1294" i="35"/>
  <c r="K1293" i="35"/>
  <c r="K1292" i="35"/>
  <c r="K1291" i="35"/>
  <c r="K1290" i="35"/>
  <c r="K1289" i="35"/>
  <c r="K1288" i="35"/>
  <c r="K1287" i="35"/>
  <c r="K1286" i="35"/>
  <c r="K1285" i="35"/>
  <c r="K1284" i="35"/>
  <c r="K1283" i="35"/>
  <c r="K1282" i="35"/>
  <c r="K1281" i="35"/>
  <c r="K1280" i="35"/>
  <c r="K1279" i="35"/>
  <c r="K1278" i="35"/>
  <c r="K1277" i="35"/>
  <c r="K1276" i="35"/>
  <c r="K1275" i="35"/>
  <c r="K1274" i="35"/>
  <c r="K1273" i="35"/>
  <c r="K1272" i="35"/>
  <c r="K1271" i="35"/>
  <c r="K1270" i="35"/>
  <c r="K1269" i="35"/>
  <c r="K1268" i="35"/>
  <c r="K1266" i="35"/>
  <c r="K1265" i="35"/>
  <c r="K1264" i="35"/>
  <c r="K1263" i="35"/>
  <c r="K1262" i="35"/>
  <c r="K1261" i="35"/>
  <c r="K1260" i="35"/>
  <c r="K1259" i="35"/>
  <c r="K1258" i="35"/>
  <c r="K1257" i="35"/>
  <c r="K1256" i="35"/>
  <c r="K1255" i="35"/>
  <c r="K1254" i="35"/>
  <c r="K1253" i="35"/>
  <c r="K1252" i="35"/>
  <c r="K1251" i="35"/>
  <c r="K1250" i="35"/>
  <c r="K1249" i="35"/>
  <c r="K1248" i="35"/>
  <c r="K1247" i="35"/>
  <c r="K1246" i="35"/>
  <c r="K1245" i="35"/>
  <c r="K1244" i="35"/>
  <c r="K1243" i="35"/>
  <c r="K1242" i="35"/>
  <c r="K1241" i="35"/>
  <c r="K1240" i="35"/>
  <c r="K1239" i="35"/>
  <c r="K1238" i="35"/>
  <c r="K1237" i="35"/>
  <c r="K1236" i="35"/>
  <c r="K1235" i="35"/>
  <c r="K1234" i="35"/>
  <c r="K1233" i="35"/>
  <c r="K1232" i="35"/>
  <c r="K1230" i="35"/>
  <c r="K1229" i="35"/>
  <c r="K1228" i="35"/>
  <c r="K1227" i="35"/>
  <c r="K1226" i="35"/>
  <c r="K1225" i="35"/>
  <c r="K1224" i="35"/>
  <c r="K1223" i="35"/>
  <c r="K1222" i="35"/>
  <c r="K1221" i="35"/>
  <c r="K1220" i="35"/>
  <c r="K1219" i="35"/>
  <c r="K1218" i="35"/>
  <c r="K1217" i="35"/>
  <c r="K1216" i="35"/>
  <c r="K1215" i="35"/>
  <c r="K1214" i="35"/>
  <c r="K1213" i="35"/>
  <c r="K1212" i="35"/>
  <c r="K1211" i="35"/>
  <c r="K1210" i="35"/>
  <c r="K1209" i="35"/>
  <c r="K1208" i="35"/>
  <c r="K1207" i="35"/>
  <c r="K1206" i="35"/>
  <c r="K1205" i="35"/>
  <c r="K1204" i="35"/>
  <c r="K1203" i="35"/>
  <c r="K1202" i="35"/>
  <c r="K1201" i="35"/>
  <c r="K1200" i="35"/>
  <c r="K1198" i="35"/>
  <c r="K1197" i="35"/>
  <c r="K1196" i="35"/>
  <c r="K1195" i="35"/>
  <c r="K1194" i="35"/>
  <c r="K1193" i="35"/>
  <c r="K1192" i="35"/>
  <c r="K1191" i="35"/>
  <c r="K1190" i="35"/>
  <c r="K1189" i="35"/>
  <c r="K1188" i="35"/>
  <c r="K1187" i="35"/>
  <c r="K1186" i="35"/>
  <c r="K1185" i="35"/>
  <c r="K1184" i="35"/>
  <c r="K1183" i="35"/>
  <c r="K1182" i="35"/>
  <c r="K1181" i="35"/>
  <c r="K1180" i="35"/>
  <c r="K1179" i="35"/>
  <c r="K1178" i="35"/>
  <c r="K1176" i="35"/>
  <c r="K1175" i="35"/>
  <c r="K1174" i="35"/>
  <c r="K1173" i="35"/>
  <c r="K1172" i="35"/>
  <c r="K1171" i="35"/>
  <c r="K1170" i="35"/>
  <c r="K1169" i="35"/>
  <c r="K1167" i="35"/>
  <c r="K1166" i="35"/>
  <c r="K1165" i="35"/>
  <c r="K1164" i="35"/>
  <c r="K1162" i="35"/>
  <c r="K1161" i="35"/>
  <c r="K1160" i="35"/>
  <c r="K1159" i="35"/>
  <c r="K1158" i="35"/>
  <c r="K1157" i="35"/>
  <c r="K1156" i="35"/>
  <c r="K1155" i="35"/>
  <c r="K1154" i="35"/>
  <c r="K1153" i="35"/>
  <c r="K1152" i="35"/>
  <c r="K1151" i="35"/>
  <c r="K1150" i="35"/>
  <c r="K1149" i="35"/>
  <c r="K1148" i="35"/>
  <c r="K1147" i="35"/>
  <c r="K1146" i="35"/>
  <c r="K1145" i="35"/>
  <c r="K1144" i="35"/>
  <c r="K1143" i="35"/>
  <c r="K1142" i="35"/>
  <c r="K1141" i="35"/>
  <c r="K1140" i="35"/>
  <c r="K1139" i="35"/>
  <c r="K1138" i="35"/>
  <c r="K1137" i="35"/>
  <c r="K1136" i="35"/>
  <c r="K1135" i="35"/>
  <c r="K1134" i="35"/>
  <c r="K1133" i="35"/>
  <c r="K1132" i="35"/>
  <c r="K1131" i="35"/>
  <c r="K1130" i="35"/>
  <c r="K1129" i="35"/>
  <c r="K1128" i="35"/>
  <c r="K1126" i="35"/>
  <c r="K1125" i="35"/>
  <c r="K1124" i="35"/>
  <c r="K1123" i="35"/>
  <c r="K1122" i="35"/>
  <c r="K1121" i="35"/>
  <c r="K1120" i="35"/>
  <c r="K1119" i="35"/>
  <c r="K1118" i="35"/>
  <c r="K1117" i="35"/>
  <c r="K1116" i="35"/>
  <c r="K1115" i="35"/>
  <c r="K1114" i="35"/>
  <c r="K1113" i="35"/>
  <c r="K1112" i="35"/>
  <c r="K1111" i="35"/>
  <c r="K1110" i="35"/>
  <c r="K1109" i="35"/>
  <c r="K1108" i="35"/>
  <c r="K1107" i="35"/>
  <c r="K1106" i="35"/>
  <c r="K1104" i="35"/>
  <c r="K1103" i="35"/>
  <c r="K1102" i="35"/>
  <c r="K1101" i="35"/>
  <c r="K1100" i="35"/>
  <c r="K1099" i="35"/>
  <c r="K1098" i="35"/>
  <c r="K1097" i="35"/>
  <c r="K1096" i="35"/>
  <c r="K1095" i="35"/>
  <c r="K1094" i="35"/>
  <c r="K1093" i="35"/>
  <c r="K1092" i="35"/>
  <c r="K1091" i="35"/>
  <c r="K1090" i="35"/>
  <c r="K1089" i="35"/>
  <c r="K1088" i="35"/>
  <c r="K1087" i="35"/>
  <c r="K1086" i="35"/>
  <c r="K1085" i="35"/>
  <c r="K1084" i="35"/>
  <c r="K1083" i="35"/>
  <c r="K1081" i="35"/>
  <c r="K1080" i="35"/>
  <c r="K1079" i="35"/>
  <c r="K1078" i="35"/>
  <c r="K1077" i="35"/>
  <c r="K1076" i="35"/>
  <c r="K1075" i="35"/>
  <c r="K1074" i="35"/>
  <c r="K1073" i="35"/>
  <c r="K1072" i="35"/>
  <c r="K1071" i="35"/>
  <c r="K1070" i="35"/>
  <c r="K1069" i="35"/>
  <c r="K1068" i="35"/>
  <c r="K1066" i="35"/>
  <c r="K1065" i="35"/>
  <c r="K1064" i="35"/>
  <c r="K1063" i="35"/>
  <c r="K1062" i="35"/>
  <c r="K1061" i="35"/>
  <c r="K1060" i="35"/>
  <c r="K1059" i="35"/>
  <c r="K1058" i="35"/>
  <c r="K1057" i="35"/>
  <c r="K1056" i="35"/>
  <c r="K1055" i="35"/>
  <c r="K1054" i="35"/>
  <c r="K1053" i="35"/>
  <c r="K1052" i="35"/>
  <c r="K1051" i="35"/>
  <c r="K1050" i="35"/>
  <c r="K1049" i="35"/>
  <c r="K1048" i="35"/>
  <c r="K1047" i="35"/>
  <c r="K1046" i="35"/>
  <c r="K1045" i="35"/>
  <c r="K1044" i="35"/>
  <c r="K1043" i="35"/>
  <c r="K1042" i="35"/>
  <c r="K1041" i="35"/>
  <c r="K1040" i="35"/>
  <c r="K1039" i="35"/>
  <c r="K1038" i="35"/>
  <c r="K1037" i="35"/>
  <c r="K1036" i="35"/>
  <c r="K1035" i="35"/>
  <c r="K1033" i="35"/>
  <c r="K1032" i="35"/>
  <c r="K1031" i="35"/>
  <c r="K1030" i="35"/>
  <c r="K1029" i="35"/>
  <c r="K1028" i="35"/>
  <c r="K1027" i="35"/>
  <c r="K1026" i="35"/>
  <c r="K1025" i="35"/>
  <c r="K1024" i="35"/>
  <c r="K1023" i="35"/>
  <c r="K1022" i="35"/>
  <c r="K1020" i="35"/>
  <c r="K1019" i="35"/>
  <c r="K1018" i="35"/>
  <c r="K1017" i="35"/>
  <c r="K1016" i="35"/>
  <c r="K1015" i="35"/>
  <c r="K1014" i="35"/>
  <c r="K1013" i="35"/>
  <c r="K1012" i="35"/>
  <c r="K1011" i="35"/>
  <c r="K1010" i="35"/>
  <c r="K1009" i="35"/>
  <c r="K1008" i="35"/>
  <c r="K1007" i="35"/>
  <c r="K1006" i="35"/>
  <c r="K1005" i="35"/>
  <c r="K1004" i="35"/>
  <c r="K1003" i="35"/>
  <c r="K1002" i="35"/>
  <c r="K1001" i="35"/>
  <c r="K1000" i="35"/>
  <c r="K999" i="35"/>
  <c r="K998" i="35"/>
  <c r="K997" i="35"/>
  <c r="K996" i="35"/>
  <c r="K995" i="35"/>
  <c r="K994" i="35"/>
  <c r="K993" i="35"/>
  <c r="K992" i="35"/>
  <c r="K991" i="35"/>
  <c r="K990" i="35"/>
  <c r="K989" i="35"/>
  <c r="K988" i="35"/>
  <c r="K987" i="35"/>
  <c r="K986" i="35"/>
  <c r="K985" i="35"/>
  <c r="K983" i="35"/>
  <c r="K982" i="35"/>
  <c r="K981" i="35"/>
  <c r="K980" i="35"/>
  <c r="K979" i="35"/>
  <c r="K978" i="35"/>
  <c r="K977" i="35"/>
  <c r="K976" i="35"/>
  <c r="K975" i="35"/>
  <c r="K974" i="35"/>
  <c r="K973" i="35"/>
  <c r="K972" i="35"/>
  <c r="K970" i="35"/>
  <c r="K969" i="35"/>
  <c r="K968" i="35"/>
  <c r="K967" i="35"/>
  <c r="K966" i="35"/>
  <c r="K964" i="35"/>
  <c r="K963" i="35"/>
  <c r="K962" i="35"/>
  <c r="K960" i="35"/>
  <c r="K959" i="35"/>
  <c r="K958" i="35"/>
  <c r="K957" i="35"/>
  <c r="K956" i="35"/>
  <c r="K955" i="35"/>
  <c r="K954" i="35"/>
  <c r="K953" i="35"/>
  <c r="K952" i="35"/>
  <c r="K951" i="35"/>
  <c r="K950" i="35"/>
  <c r="K949" i="35"/>
  <c r="K948" i="35"/>
  <c r="K946" i="35"/>
  <c r="K945" i="35"/>
  <c r="K944" i="35"/>
  <c r="K943" i="35"/>
  <c r="K942" i="35"/>
  <c r="K941" i="35"/>
  <c r="K940" i="35"/>
  <c r="K939" i="35"/>
  <c r="K938" i="35"/>
  <c r="K937" i="35"/>
  <c r="K936" i="35"/>
  <c r="K935" i="35"/>
  <c r="K934" i="35"/>
  <c r="K933" i="35"/>
  <c r="K932" i="35"/>
  <c r="K931" i="35"/>
  <c r="K930" i="35"/>
  <c r="K928" i="35"/>
  <c r="K927" i="35"/>
  <c r="K926" i="35"/>
  <c r="K925" i="35"/>
  <c r="K924" i="35"/>
  <c r="K923" i="35"/>
  <c r="K922" i="35"/>
  <c r="K920" i="35"/>
  <c r="K919" i="35"/>
  <c r="K918" i="35"/>
  <c r="K917" i="35"/>
  <c r="K916" i="35"/>
  <c r="K914" i="35"/>
  <c r="K913" i="35"/>
  <c r="K912" i="35"/>
  <c r="K910" i="35"/>
  <c r="K909" i="35"/>
  <c r="K908" i="35"/>
  <c r="K907" i="35"/>
  <c r="K906" i="35"/>
  <c r="K905" i="35"/>
  <c r="K904" i="35"/>
  <c r="K903" i="35"/>
  <c r="K902" i="35"/>
  <c r="K901" i="35"/>
  <c r="K900" i="35"/>
  <c r="K899" i="35"/>
  <c r="K898" i="35"/>
  <c r="K896" i="35"/>
  <c r="K895" i="35"/>
  <c r="K894" i="35"/>
  <c r="K893" i="35"/>
  <c r="K892" i="35"/>
  <c r="K891" i="35"/>
  <c r="K890" i="35"/>
  <c r="K889" i="35"/>
  <c r="K888" i="35"/>
  <c r="K887" i="35"/>
  <c r="K885" i="35"/>
  <c r="K884" i="35"/>
  <c r="K883" i="35"/>
  <c r="K882" i="35"/>
  <c r="K881" i="35"/>
  <c r="K880" i="35"/>
  <c r="K879" i="35"/>
  <c r="K878" i="35"/>
  <c r="K877" i="35"/>
  <c r="K876" i="35"/>
  <c r="K875" i="35"/>
  <c r="K874" i="35"/>
  <c r="K873" i="35"/>
  <c r="K872" i="35"/>
  <c r="K871" i="35"/>
  <c r="K870" i="35"/>
  <c r="K869" i="35"/>
  <c r="K868" i="35"/>
  <c r="K867" i="35"/>
  <c r="K866" i="35"/>
  <c r="K865" i="35"/>
  <c r="K864" i="35"/>
  <c r="K863" i="35"/>
  <c r="K862" i="35"/>
  <c r="K861" i="35"/>
  <c r="K859" i="35"/>
  <c r="K858" i="35"/>
  <c r="K857" i="35"/>
  <c r="K856" i="35"/>
  <c r="K855" i="35"/>
  <c r="K854" i="35"/>
  <c r="K853" i="35"/>
  <c r="K852" i="35"/>
  <c r="K851" i="35"/>
  <c r="K850" i="35"/>
  <c r="K849" i="35"/>
  <c r="K848" i="35"/>
  <c r="K847" i="35"/>
  <c r="K846" i="35"/>
  <c r="K845" i="35"/>
  <c r="K844" i="35"/>
  <c r="K843" i="35"/>
  <c r="K842" i="35"/>
  <c r="K841" i="35"/>
  <c r="K840" i="35"/>
  <c r="K839" i="35"/>
  <c r="K838" i="35"/>
  <c r="K836" i="35"/>
  <c r="K835" i="35"/>
  <c r="K834" i="35"/>
  <c r="K833" i="35"/>
  <c r="K832" i="35"/>
  <c r="K831" i="35"/>
  <c r="K830" i="35"/>
  <c r="K829" i="35"/>
  <c r="K828" i="35"/>
  <c r="K827" i="35"/>
  <c r="K826" i="35"/>
  <c r="K825" i="35"/>
  <c r="K824" i="35"/>
  <c r="K823" i="35"/>
  <c r="K822" i="35"/>
  <c r="K821" i="35"/>
  <c r="K820" i="35"/>
  <c r="K819" i="35"/>
  <c r="K818" i="35"/>
  <c r="K817" i="35"/>
  <c r="K816" i="35"/>
  <c r="K815" i="35"/>
  <c r="K814" i="35"/>
  <c r="K812" i="35"/>
  <c r="K811" i="35"/>
  <c r="K810" i="35"/>
  <c r="K809" i="35"/>
  <c r="K808" i="35"/>
  <c r="K807" i="35"/>
  <c r="K806" i="35"/>
  <c r="K805" i="35"/>
  <c r="K804" i="35"/>
  <c r="K803" i="35"/>
  <c r="K802" i="35"/>
  <c r="K800" i="35"/>
  <c r="K799" i="35"/>
  <c r="K798" i="35"/>
  <c r="K797" i="35"/>
  <c r="K796" i="35"/>
  <c r="K795" i="35"/>
  <c r="K794" i="35"/>
  <c r="K793" i="35"/>
  <c r="K792" i="35"/>
  <c r="K791" i="35"/>
  <c r="K790" i="35"/>
  <c r="K789" i="35"/>
  <c r="K788" i="35"/>
  <c r="K787" i="35"/>
  <c r="K786" i="35"/>
  <c r="K785" i="35"/>
  <c r="K784" i="35"/>
  <c r="K783" i="35"/>
  <c r="K782" i="35"/>
  <c r="K781" i="35"/>
  <c r="K780" i="35"/>
  <c r="K779" i="35"/>
  <c r="K778" i="35"/>
  <c r="K777" i="35"/>
  <c r="K776" i="35"/>
  <c r="K775" i="35"/>
  <c r="K774" i="35"/>
  <c r="K773" i="35"/>
  <c r="K772" i="35"/>
  <c r="K771" i="35"/>
  <c r="K770" i="35"/>
  <c r="K769" i="35"/>
  <c r="K768" i="35"/>
  <c r="K767" i="35"/>
  <c r="K766" i="35"/>
  <c r="K765" i="35"/>
  <c r="K764" i="35"/>
  <c r="K763" i="35"/>
  <c r="K762" i="35"/>
  <c r="K761" i="35"/>
  <c r="K760" i="35"/>
  <c r="K759" i="35"/>
  <c r="K758" i="35"/>
  <c r="K757" i="35"/>
  <c r="K756" i="35"/>
  <c r="K755" i="35"/>
  <c r="K754" i="35"/>
  <c r="K753" i="35"/>
  <c r="K752" i="35"/>
  <c r="K751" i="35"/>
  <c r="K750" i="35"/>
  <c r="K749" i="35"/>
  <c r="K748" i="35"/>
  <c r="K747" i="35"/>
  <c r="K746" i="35"/>
  <c r="K745" i="35"/>
  <c r="K744" i="35"/>
  <c r="K742" i="35"/>
  <c r="K741" i="35"/>
  <c r="K740" i="35"/>
  <c r="K739" i="35"/>
  <c r="K737" i="35"/>
  <c r="K736" i="35"/>
  <c r="K735" i="35"/>
  <c r="K734" i="35"/>
  <c r="K733" i="35"/>
  <c r="K732" i="35"/>
  <c r="K730" i="35"/>
  <c r="K729" i="35"/>
  <c r="K728" i="35"/>
  <c r="K727" i="35"/>
  <c r="K725" i="35"/>
  <c r="K724" i="35"/>
  <c r="K723" i="35"/>
  <c r="K722" i="35"/>
  <c r="K721" i="35"/>
  <c r="K720" i="35"/>
  <c r="K719" i="35"/>
  <c r="K718" i="35"/>
  <c r="K717" i="35"/>
  <c r="K716" i="35"/>
  <c r="K715" i="35"/>
  <c r="K714" i="35"/>
  <c r="K713" i="35"/>
  <c r="K712" i="35"/>
  <c r="K711" i="35"/>
  <c r="K710" i="35"/>
  <c r="K709" i="35"/>
  <c r="K707" i="35"/>
  <c r="K706" i="35"/>
  <c r="K705" i="35"/>
  <c r="K704" i="35"/>
  <c r="K702" i="35"/>
  <c r="K701" i="35"/>
  <c r="K700" i="35"/>
  <c r="K699" i="35"/>
  <c r="K697" i="35"/>
  <c r="K696" i="35"/>
  <c r="K695" i="35"/>
  <c r="K694" i="35"/>
  <c r="K693" i="35"/>
  <c r="K692" i="35"/>
  <c r="K691" i="35"/>
  <c r="K690" i="35"/>
  <c r="K688" i="35"/>
  <c r="K687" i="35"/>
  <c r="K686" i="35"/>
  <c r="K685" i="35"/>
  <c r="K683" i="35"/>
  <c r="K682" i="35"/>
  <c r="K681" i="35"/>
  <c r="K680" i="35"/>
  <c r="K679" i="35"/>
  <c r="K678" i="35"/>
  <c r="K677" i="35"/>
  <c r="K676" i="35"/>
  <c r="K675" i="35"/>
  <c r="K674" i="35"/>
  <c r="K673" i="35"/>
  <c r="K672" i="35"/>
  <c r="K671" i="35"/>
  <c r="K670" i="35"/>
  <c r="K669" i="35"/>
  <c r="K668" i="35"/>
  <c r="K667" i="35"/>
  <c r="K666" i="35"/>
  <c r="K665" i="35"/>
  <c r="K664" i="35"/>
  <c r="K663" i="35"/>
  <c r="K662" i="35"/>
  <c r="K661" i="35"/>
  <c r="K660" i="35"/>
  <c r="K659" i="35"/>
  <c r="K658" i="35"/>
  <c r="K657" i="35"/>
  <c r="K656" i="35"/>
  <c r="K655" i="35"/>
  <c r="K654" i="35"/>
  <c r="K653" i="35"/>
  <c r="K652" i="35"/>
  <c r="K651" i="35"/>
  <c r="K650" i="35"/>
  <c r="K649" i="35"/>
  <c r="K648" i="35"/>
  <c r="K647" i="35"/>
  <c r="K646" i="35"/>
  <c r="K645" i="35"/>
  <c r="K644" i="35"/>
  <c r="K643" i="35"/>
  <c r="K642" i="35"/>
  <c r="K641" i="35"/>
  <c r="K640" i="35"/>
  <c r="K639" i="35"/>
  <c r="K638" i="35"/>
  <c r="K637" i="35"/>
  <c r="K636" i="35"/>
  <c r="K635" i="35"/>
  <c r="K634" i="35"/>
  <c r="K633" i="35"/>
  <c r="K632" i="35"/>
  <c r="K631" i="35"/>
  <c r="K630" i="35"/>
  <c r="K629" i="35"/>
  <c r="K628" i="35"/>
  <c r="K627" i="35"/>
  <c r="K626" i="35"/>
  <c r="K624" i="35"/>
  <c r="K623" i="35"/>
  <c r="K622" i="35"/>
  <c r="K621" i="35"/>
  <c r="K620" i="35"/>
  <c r="K619" i="35"/>
  <c r="K618" i="35"/>
  <c r="K617" i="35"/>
  <c r="K615" i="35"/>
  <c r="K614" i="35"/>
  <c r="K613" i="35"/>
  <c r="K612" i="35"/>
  <c r="K611" i="35"/>
  <c r="K610" i="35"/>
  <c r="K609" i="35"/>
  <c r="K607" i="35"/>
  <c r="K606" i="35"/>
  <c r="K605" i="35"/>
  <c r="K604" i="35"/>
  <c r="K603" i="35"/>
  <c r="K601" i="35"/>
  <c r="K600" i="35"/>
  <c r="K599" i="35"/>
  <c r="K598" i="35"/>
  <c r="K597" i="35"/>
  <c r="K596" i="35"/>
  <c r="K595" i="35"/>
  <c r="K593" i="35"/>
  <c r="K592" i="35"/>
  <c r="K591" i="35"/>
  <c r="K590" i="35"/>
  <c r="K589" i="35"/>
  <c r="K587" i="35"/>
  <c r="K585" i="35"/>
  <c r="K583" i="35"/>
  <c r="K582" i="35"/>
  <c r="K581" i="35"/>
  <c r="K580" i="35"/>
  <c r="K579" i="35"/>
  <c r="K578" i="35"/>
  <c r="K577" i="35"/>
  <c r="K576" i="35"/>
  <c r="K575" i="35"/>
  <c r="K574" i="35"/>
  <c r="K573" i="35"/>
  <c r="K572" i="35"/>
  <c r="K570" i="35"/>
  <c r="K569" i="35"/>
  <c r="K568" i="35"/>
  <c r="K567" i="35"/>
  <c r="K566" i="35"/>
  <c r="K565" i="35"/>
  <c r="K564" i="35"/>
  <c r="K563" i="35"/>
  <c r="K562" i="35"/>
  <c r="K561" i="35"/>
  <c r="K560" i="35"/>
  <c r="K559" i="35"/>
  <c r="K558" i="35"/>
  <c r="K557" i="35"/>
  <c r="K556" i="35"/>
  <c r="K555" i="35"/>
  <c r="K554" i="35"/>
  <c r="K553" i="35"/>
  <c r="K552" i="35"/>
  <c r="K551" i="35"/>
  <c r="K550" i="35"/>
  <c r="K549" i="35"/>
  <c r="K548" i="35"/>
  <c r="K547" i="35"/>
  <c r="K546" i="35"/>
  <c r="K545" i="35"/>
  <c r="K544" i="35"/>
  <c r="K543" i="35"/>
  <c r="K542" i="35"/>
  <c r="K541" i="35"/>
  <c r="K540" i="35"/>
  <c r="K539" i="35"/>
  <c r="K538" i="35"/>
  <c r="K536" i="35"/>
  <c r="K535" i="35"/>
  <c r="K534" i="35"/>
  <c r="K532" i="35"/>
  <c r="K531" i="35"/>
  <c r="K529" i="35"/>
  <c r="K528" i="35"/>
  <c r="K527" i="35"/>
  <c r="K526" i="35"/>
  <c r="K525" i="35"/>
  <c r="K524" i="35"/>
  <c r="K523" i="35"/>
  <c r="K522" i="35"/>
  <c r="K521" i="35"/>
  <c r="K520" i="35"/>
  <c r="K519" i="35"/>
  <c r="K518" i="35"/>
  <c r="K517" i="35"/>
  <c r="K516" i="35"/>
  <c r="K515" i="35"/>
  <c r="K514" i="35"/>
  <c r="K513" i="35"/>
  <c r="K512" i="35"/>
  <c r="K511" i="35"/>
  <c r="K510" i="35"/>
  <c r="K509" i="35"/>
  <c r="K507" i="35"/>
  <c r="K506" i="35"/>
  <c r="K505" i="35"/>
  <c r="K504" i="35"/>
  <c r="K503" i="35"/>
  <c r="K502" i="35"/>
  <c r="K501" i="35"/>
  <c r="K500" i="35"/>
  <c r="K499" i="35"/>
  <c r="K498" i="35"/>
  <c r="K496" i="35"/>
  <c r="K495" i="35"/>
  <c r="K494" i="35"/>
  <c r="K493" i="35"/>
  <c r="K492" i="35"/>
  <c r="K491" i="35"/>
  <c r="K490" i="35"/>
  <c r="K489" i="35"/>
  <c r="K488" i="35"/>
  <c r="K487" i="35"/>
  <c r="K486" i="35"/>
  <c r="K485" i="35"/>
  <c r="K484" i="35"/>
  <c r="K483" i="35"/>
  <c r="K482" i="35"/>
  <c r="K481" i="35"/>
  <c r="K479" i="35"/>
  <c r="K478" i="35"/>
  <c r="K477" i="35"/>
  <c r="K476" i="35"/>
  <c r="K475" i="35"/>
  <c r="K474" i="35"/>
  <c r="K473" i="35"/>
  <c r="K472" i="35"/>
  <c r="K471" i="35"/>
  <c r="K470" i="35"/>
  <c r="K469" i="35"/>
  <c r="K468" i="35"/>
  <c r="K466" i="35"/>
  <c r="K465" i="35"/>
  <c r="K464" i="35"/>
  <c r="K463" i="35"/>
  <c r="K462" i="35"/>
  <c r="K460" i="35"/>
  <c r="K459" i="35"/>
  <c r="K458" i="35"/>
  <c r="K457" i="35"/>
  <c r="K456" i="35"/>
  <c r="K455" i="35"/>
  <c r="K454" i="35"/>
  <c r="K453" i="35"/>
  <c r="K452" i="35"/>
  <c r="K451" i="35"/>
  <c r="K450" i="35"/>
  <c r="K449" i="35"/>
  <c r="K448" i="35"/>
  <c r="K447" i="35"/>
  <c r="K446" i="35"/>
  <c r="K445" i="35"/>
  <c r="K444" i="35"/>
  <c r="K443" i="35"/>
  <c r="K442" i="35"/>
  <c r="K441" i="35"/>
  <c r="K440" i="35"/>
  <c r="K439" i="35"/>
  <c r="K438" i="35"/>
  <c r="K437" i="35"/>
  <c r="K436" i="35"/>
  <c r="K435" i="35"/>
  <c r="K434" i="35"/>
  <c r="K433" i="35"/>
  <c r="K432" i="35"/>
  <c r="K431" i="35"/>
  <c r="K430" i="35"/>
  <c r="K429" i="35"/>
  <c r="K428" i="35"/>
  <c r="K427" i="35"/>
  <c r="K425" i="35"/>
  <c r="K424" i="35"/>
  <c r="K423" i="35"/>
  <c r="K422" i="35"/>
  <c r="K421" i="35"/>
  <c r="K420" i="35"/>
  <c r="K419" i="35"/>
  <c r="K418" i="35"/>
  <c r="K417" i="35"/>
  <c r="K416" i="35"/>
  <c r="K415" i="35"/>
  <c r="K414" i="35"/>
  <c r="K413" i="35"/>
  <c r="K412" i="35"/>
  <c r="K411" i="35"/>
  <c r="K410" i="35"/>
  <c r="K409" i="35"/>
  <c r="K408" i="35"/>
  <c r="K407" i="35"/>
  <c r="K406" i="35"/>
  <c r="K405" i="35"/>
  <c r="K404" i="35"/>
  <c r="K402" i="35"/>
  <c r="K401" i="35"/>
  <c r="K400" i="35"/>
  <c r="K399" i="35"/>
  <c r="K397" i="35"/>
  <c r="K396" i="35"/>
  <c r="K395" i="35"/>
  <c r="K394" i="35"/>
  <c r="K393" i="35"/>
  <c r="K392" i="35"/>
  <c r="K391" i="35"/>
  <c r="K390" i="35"/>
  <c r="K388" i="35"/>
  <c r="K387" i="35"/>
  <c r="K386" i="35"/>
  <c r="K385" i="35"/>
  <c r="K384" i="35"/>
  <c r="K382" i="35"/>
  <c r="K381" i="35"/>
  <c r="K379" i="35"/>
  <c r="K378" i="35"/>
  <c r="K377" i="35"/>
  <c r="K376" i="35"/>
  <c r="K374" i="35"/>
  <c r="K373" i="35"/>
  <c r="K371" i="35"/>
  <c r="K370" i="35"/>
  <c r="K369" i="35"/>
  <c r="K367" i="35"/>
  <c r="K366" i="35"/>
  <c r="K365" i="35"/>
  <c r="K364" i="35"/>
  <c r="K363" i="35"/>
  <c r="K362" i="35"/>
  <c r="K361" i="35"/>
  <c r="K360" i="35"/>
  <c r="K359" i="35"/>
  <c r="K358" i="35"/>
  <c r="K357" i="35"/>
  <c r="K356" i="35"/>
  <c r="K355" i="35"/>
  <c r="K354" i="35"/>
  <c r="K353" i="35"/>
  <c r="K351" i="35"/>
  <c r="K350" i="35"/>
  <c r="K349" i="35"/>
  <c r="K348" i="35"/>
  <c r="K347" i="35"/>
  <c r="K346" i="35"/>
  <c r="K345" i="35"/>
  <c r="K344" i="35"/>
  <c r="K343" i="35"/>
  <c r="K342" i="35"/>
  <c r="K341" i="35"/>
  <c r="K340" i="35"/>
  <c r="K339" i="35"/>
  <c r="K338" i="35"/>
  <c r="K337" i="35"/>
  <c r="K336" i="35"/>
  <c r="K334" i="35"/>
  <c r="K333" i="35"/>
  <c r="K332" i="35"/>
  <c r="K331" i="35"/>
  <c r="K329" i="35"/>
  <c r="K328" i="35"/>
  <c r="K327" i="35"/>
  <c r="K326" i="35"/>
  <c r="K325" i="35"/>
  <c r="K324" i="35"/>
  <c r="K323" i="35"/>
  <c r="K322" i="35"/>
  <c r="K321" i="35"/>
  <c r="K319" i="35"/>
  <c r="K318" i="35"/>
  <c r="K317" i="35"/>
  <c r="K316" i="35"/>
  <c r="K315" i="35"/>
  <c r="K314" i="35"/>
  <c r="K313" i="35"/>
  <c r="K312" i="35"/>
  <c r="K311" i="35"/>
  <c r="K310" i="35"/>
  <c r="K309" i="35"/>
  <c r="K308" i="35"/>
  <c r="K306" i="35"/>
  <c r="K305" i="35"/>
  <c r="K304" i="35"/>
  <c r="K303" i="35"/>
  <c r="K302" i="35"/>
  <c r="K301" i="35"/>
  <c r="K300" i="35"/>
  <c r="K299" i="35"/>
  <c r="K298" i="35"/>
  <c r="K297" i="35"/>
  <c r="K296" i="35"/>
  <c r="K294" i="35"/>
  <c r="K293" i="35"/>
  <c r="K292" i="35"/>
  <c r="K291" i="35"/>
  <c r="K290" i="35"/>
  <c r="K289" i="35"/>
  <c r="K288" i="35"/>
  <c r="K287" i="35"/>
  <c r="K286" i="35"/>
  <c r="K285" i="35"/>
  <c r="K284" i="35"/>
  <c r="K283" i="35"/>
  <c r="K282" i="35"/>
  <c r="K281" i="35"/>
  <c r="K280" i="35"/>
  <c r="K279" i="35"/>
  <c r="K278" i="35"/>
  <c r="K277" i="35"/>
  <c r="K276" i="35"/>
  <c r="K275" i="35"/>
  <c r="K274" i="35"/>
  <c r="K273" i="35"/>
  <c r="K272" i="35"/>
  <c r="K270" i="35"/>
  <c r="K269" i="35"/>
  <c r="K268" i="35"/>
  <c r="K267" i="35"/>
  <c r="K265" i="35"/>
  <c r="K263" i="35"/>
  <c r="K262" i="35"/>
  <c r="K261" i="35"/>
  <c r="K260" i="35"/>
  <c r="K259" i="35"/>
  <c r="K258" i="35"/>
  <c r="K257" i="35"/>
  <c r="K256" i="35"/>
  <c r="K255" i="35"/>
  <c r="K254" i="35"/>
  <c r="K253" i="35"/>
  <c r="K252" i="35"/>
  <c r="K251" i="35"/>
  <c r="K250" i="35"/>
  <c r="K249" i="35"/>
  <c r="K248" i="35"/>
  <c r="K247" i="35"/>
  <c r="K246" i="35"/>
  <c r="K245" i="35"/>
  <c r="K244" i="35"/>
  <c r="K243" i="35"/>
  <c r="K242" i="35"/>
  <c r="K241" i="35"/>
  <c r="K240" i="35"/>
  <c r="K239" i="35"/>
  <c r="K238" i="35"/>
  <c r="K237" i="35"/>
  <c r="K236" i="35"/>
  <c r="K235" i="35"/>
  <c r="K234" i="35"/>
  <c r="K233" i="35"/>
  <c r="K232" i="35"/>
  <c r="K231" i="35"/>
  <c r="K230" i="35"/>
  <c r="K229" i="35"/>
  <c r="K228" i="35"/>
  <c r="K227" i="35"/>
  <c r="K226" i="35"/>
  <c r="K225" i="35"/>
  <c r="K224" i="35"/>
  <c r="K223" i="35"/>
  <c r="K222" i="35"/>
  <c r="K221" i="35"/>
  <c r="K220" i="35"/>
  <c r="K219" i="35"/>
  <c r="K218" i="35"/>
  <c r="K217" i="35"/>
  <c r="K216" i="35"/>
  <c r="K215" i="35"/>
  <c r="K214" i="35"/>
  <c r="K213" i="35"/>
  <c r="K212" i="35"/>
  <c r="K211" i="35"/>
  <c r="K210" i="35"/>
  <c r="K209" i="35"/>
  <c r="K208" i="35"/>
  <c r="K207" i="35"/>
  <c r="K206" i="35"/>
  <c r="K205" i="35"/>
  <c r="K203" i="35"/>
  <c r="K202" i="35"/>
  <c r="K201" i="35"/>
  <c r="K200" i="35"/>
  <c r="K199" i="35"/>
  <c r="K198" i="35"/>
  <c r="K197" i="35"/>
  <c r="K196" i="35"/>
  <c r="K195" i="35"/>
  <c r="K194" i="35"/>
  <c r="K193" i="35"/>
  <c r="K192" i="35"/>
  <c r="K191" i="35"/>
  <c r="K190" i="35"/>
  <c r="K189" i="35"/>
  <c r="K188" i="35"/>
  <c r="K187" i="35"/>
  <c r="K186" i="35"/>
  <c r="K185" i="35"/>
  <c r="K184" i="35"/>
  <c r="K183" i="35"/>
  <c r="K182" i="35"/>
  <c r="K181" i="35"/>
  <c r="K180" i="35"/>
  <c r="K179" i="35"/>
  <c r="K178" i="35"/>
  <c r="K177" i="35"/>
  <c r="K176" i="35"/>
  <c r="K175" i="35"/>
  <c r="K174" i="35"/>
  <c r="K173" i="35"/>
  <c r="K172" i="35"/>
  <c r="K171" i="35"/>
  <c r="K170" i="35"/>
  <c r="K169" i="35"/>
  <c r="K167" i="35"/>
  <c r="K166" i="35"/>
  <c r="K165" i="35"/>
  <c r="K164" i="35"/>
  <c r="K163" i="35"/>
  <c r="K162" i="35"/>
  <c r="K161" i="35"/>
  <c r="K160" i="35"/>
  <c r="K159" i="35"/>
  <c r="K158" i="35"/>
  <c r="K157" i="35"/>
  <c r="K156" i="35"/>
  <c r="K155" i="35"/>
  <c r="K154" i="35"/>
  <c r="K153" i="35"/>
  <c r="K152" i="35"/>
  <c r="K151" i="35"/>
  <c r="K150" i="35"/>
  <c r="K149" i="35"/>
  <c r="K148" i="35"/>
  <c r="K147" i="35"/>
  <c r="K146" i="35"/>
  <c r="K145" i="35"/>
  <c r="K144" i="35"/>
  <c r="K143" i="35"/>
  <c r="K142" i="35"/>
  <c r="K141" i="35"/>
  <c r="K140" i="35"/>
  <c r="K139" i="35"/>
  <c r="K138" i="35"/>
  <c r="K137" i="35"/>
  <c r="K136" i="35"/>
  <c r="K135" i="35"/>
  <c r="K134" i="35"/>
  <c r="K133" i="35"/>
  <c r="K132" i="35"/>
  <c r="K131" i="35"/>
  <c r="K129" i="35"/>
  <c r="K128" i="35"/>
  <c r="K127" i="35"/>
  <c r="K126" i="35"/>
  <c r="K125" i="35"/>
  <c r="K124" i="35"/>
  <c r="K123" i="35"/>
  <c r="K122" i="35"/>
  <c r="K121" i="35"/>
  <c r="K120" i="35"/>
  <c r="K119" i="35"/>
  <c r="K118" i="35"/>
  <c r="K117" i="35"/>
  <c r="K116" i="35"/>
  <c r="K114" i="35"/>
  <c r="K113" i="35"/>
  <c r="K112" i="35"/>
  <c r="K111" i="35"/>
  <c r="K110" i="35"/>
  <c r="K109" i="35"/>
  <c r="K108" i="35"/>
  <c r="K107" i="35"/>
  <c r="K106" i="35"/>
  <c r="K105" i="35"/>
  <c r="K104" i="35"/>
  <c r="K103" i="35"/>
  <c r="K102" i="35"/>
  <c r="K101" i="35"/>
  <c r="K99" i="35"/>
  <c r="K98" i="35"/>
  <c r="K97" i="35"/>
  <c r="K96" i="35"/>
  <c r="K95" i="35"/>
  <c r="K94" i="35"/>
  <c r="K93" i="35"/>
  <c r="K92" i="35"/>
  <c r="K91" i="35"/>
  <c r="K89" i="35"/>
  <c r="K88" i="35"/>
  <c r="K87" i="35"/>
  <c r="K86" i="35"/>
  <c r="K85" i="35"/>
  <c r="K83" i="35"/>
  <c r="K82" i="35"/>
  <c r="K81" i="35"/>
  <c r="K80" i="35"/>
  <c r="K79" i="35"/>
  <c r="K78" i="35"/>
  <c r="K77" i="35"/>
  <c r="K76" i="35"/>
  <c r="K75" i="35"/>
  <c r="K74" i="35"/>
  <c r="K73" i="35"/>
  <c r="K72" i="35"/>
  <c r="K71" i="35"/>
  <c r="K70" i="35"/>
  <c r="K68" i="35"/>
  <c r="K67" i="35"/>
  <c r="K66" i="35"/>
  <c r="K65" i="35"/>
  <c r="K64" i="35"/>
  <c r="K63" i="35"/>
  <c r="K62" i="35"/>
  <c r="K61" i="35"/>
  <c r="K60" i="35"/>
  <c r="K59" i="35"/>
  <c r="K58" i="35"/>
  <c r="K57" i="35"/>
  <c r="K56" i="35"/>
  <c r="K55" i="35"/>
  <c r="K54" i="35"/>
  <c r="K53" i="35"/>
  <c r="K52" i="35"/>
  <c r="K51" i="35"/>
  <c r="K50" i="35"/>
  <c r="K49" i="35"/>
  <c r="K48" i="35"/>
  <c r="K47" i="35"/>
  <c r="K46" i="35"/>
  <c r="K45" i="35"/>
  <c r="K44" i="35"/>
  <c r="K42" i="35"/>
  <c r="K41" i="35"/>
  <c r="K40" i="35"/>
  <c r="K39" i="35"/>
  <c r="K38" i="35"/>
  <c r="K36" i="35"/>
  <c r="K35" i="35"/>
  <c r="K34" i="35"/>
  <c r="K33" i="35"/>
  <c r="K32" i="35"/>
  <c r="K31" i="35"/>
  <c r="K30" i="35"/>
  <c r="K29" i="35"/>
  <c r="K28" i="35"/>
  <c r="K27" i="35"/>
  <c r="K26" i="35"/>
  <c r="K25" i="35"/>
  <c r="K24" i="35"/>
  <c r="K23" i="35"/>
  <c r="K22" i="35"/>
  <c r="K21" i="35"/>
  <c r="K20" i="35"/>
  <c r="K19" i="35"/>
  <c r="K18" i="35"/>
  <c r="K17" i="35"/>
  <c r="K16" i="35"/>
  <c r="K15" i="35"/>
  <c r="K14" i="35"/>
  <c r="K13" i="35"/>
  <c r="K12" i="35"/>
  <c r="K10" i="35"/>
  <c r="K9" i="35"/>
  <c r="K8" i="35"/>
  <c r="K7" i="35"/>
  <c r="H2678" i="35"/>
  <c r="H2677" i="35"/>
  <c r="H2676" i="35"/>
  <c r="H2674" i="35"/>
  <c r="H2673" i="35"/>
  <c r="H2672" i="35"/>
  <c r="H2671" i="35"/>
  <c r="H2670" i="35"/>
  <c r="H2669" i="35"/>
  <c r="H2668" i="35"/>
  <c r="H2667" i="35"/>
  <c r="H2666" i="35"/>
  <c r="H2665" i="35"/>
  <c r="H2664" i="35"/>
  <c r="H2663" i="35"/>
  <c r="H2661" i="35"/>
  <c r="H2660" i="35"/>
  <c r="H2659" i="35"/>
  <c r="H2658" i="35"/>
  <c r="H2657" i="35"/>
  <c r="H2656" i="35"/>
  <c r="H2655" i="35"/>
  <c r="H2653" i="35"/>
  <c r="H2652" i="35"/>
  <c r="H2651" i="35"/>
  <c r="H2650" i="35"/>
  <c r="H2649" i="35"/>
  <c r="H2648" i="35"/>
  <c r="H2647" i="35"/>
  <c r="H2646" i="35"/>
  <c r="H2645" i="35"/>
  <c r="H2644" i="35"/>
  <c r="H2643" i="35"/>
  <c r="H2642" i="35"/>
  <c r="H2641" i="35"/>
  <c r="H2640" i="35"/>
  <c r="H2639" i="35"/>
  <c r="H2638" i="35"/>
  <c r="H2636" i="35"/>
  <c r="H2635" i="35"/>
  <c r="H2634" i="35"/>
  <c r="H2633" i="35"/>
  <c r="H2632" i="35"/>
  <c r="H2631" i="35"/>
  <c r="H2630" i="35"/>
  <c r="H2629" i="35"/>
  <c r="H2628" i="35"/>
  <c r="H2627" i="35"/>
  <c r="H2626" i="35"/>
  <c r="H2625" i="35"/>
  <c r="H2624" i="35"/>
  <c r="H2623" i="35"/>
  <c r="H2622" i="35"/>
  <c r="H2621" i="35"/>
  <c r="H2620" i="35"/>
  <c r="H2619" i="35"/>
  <c r="H2618" i="35"/>
  <c r="H2617" i="35"/>
  <c r="H2616" i="35"/>
  <c r="H2615" i="35"/>
  <c r="H2613" i="35"/>
  <c r="H2612" i="35"/>
  <c r="H2611" i="35"/>
  <c r="H2610" i="35"/>
  <c r="H2609" i="35"/>
  <c r="H2608" i="35"/>
  <c r="H2607" i="35"/>
  <c r="H2605" i="35"/>
  <c r="H2604" i="35"/>
  <c r="H2603" i="35"/>
  <c r="H2602" i="35"/>
  <c r="H2601" i="35"/>
  <c r="H2600" i="35"/>
  <c r="H2599" i="35"/>
  <c r="H2598" i="35"/>
  <c r="H2597" i="35"/>
  <c r="H2596" i="35"/>
  <c r="H2595" i="35"/>
  <c r="H2593" i="35"/>
  <c r="H2591" i="35"/>
  <c r="H2590" i="35"/>
  <c r="H2589" i="35"/>
  <c r="H2587" i="35"/>
  <c r="H2586" i="35"/>
  <c r="H2585" i="35"/>
  <c r="H2584" i="35"/>
  <c r="H2583" i="35"/>
  <c r="H2582" i="35"/>
  <c r="H2581" i="35"/>
  <c r="H2580" i="35"/>
  <c r="H2578" i="35"/>
  <c r="H2577" i="35"/>
  <c r="H2576" i="35"/>
  <c r="H2575" i="35"/>
  <c r="H2574" i="35"/>
  <c r="H2573" i="35"/>
  <c r="H2572" i="35"/>
  <c r="H2571" i="35"/>
  <c r="H2570" i="35"/>
  <c r="H2569" i="35"/>
  <c r="H2568" i="35"/>
  <c r="H2567" i="35"/>
  <c r="H2566" i="35"/>
  <c r="H2565" i="35"/>
  <c r="H2564" i="35"/>
  <c r="H2562" i="35"/>
  <c r="H2561" i="35"/>
  <c r="H2560" i="35"/>
  <c r="H2559" i="35"/>
  <c r="H2558" i="35"/>
  <c r="H2557" i="35"/>
  <c r="H2556" i="35"/>
  <c r="H2555" i="35"/>
  <c r="H2554" i="35"/>
  <c r="H2553" i="35"/>
  <c r="H2552" i="35"/>
  <c r="H2551" i="35"/>
  <c r="H2550" i="35"/>
  <c r="H2549" i="35"/>
  <c r="H2548" i="35"/>
  <c r="H2546" i="35"/>
  <c r="H2545" i="35"/>
  <c r="H2544" i="35"/>
  <c r="H2542" i="35"/>
  <c r="H2541" i="35"/>
  <c r="H2540" i="35"/>
  <c r="H2539" i="35"/>
  <c r="H2538" i="35"/>
  <c r="H2537" i="35"/>
  <c r="H2536" i="35"/>
  <c r="H2534" i="35"/>
  <c r="H2533" i="35"/>
  <c r="H2532" i="35"/>
  <c r="H2531" i="35"/>
  <c r="H2530" i="35"/>
  <c r="H2528" i="35"/>
  <c r="H2527" i="35"/>
  <c r="H2526" i="35"/>
  <c r="H2525" i="35"/>
  <c r="H2524" i="35"/>
  <c r="H2522" i="35"/>
  <c r="H2521" i="35"/>
  <c r="H2520" i="35"/>
  <c r="H2518" i="35"/>
  <c r="H2517" i="35"/>
  <c r="H2516" i="35"/>
  <c r="H2515" i="35"/>
  <c r="H2514" i="35"/>
  <c r="H2513" i="35"/>
  <c r="H2512" i="35"/>
  <c r="H2511" i="35"/>
  <c r="H2510" i="35"/>
  <c r="H2509" i="35"/>
  <c r="H2508" i="35"/>
  <c r="H2507" i="35"/>
  <c r="H2506" i="35"/>
  <c r="H2505" i="35"/>
  <c r="H2504" i="35"/>
  <c r="H2503" i="35"/>
  <c r="H2502" i="35"/>
  <c r="H2501" i="35"/>
  <c r="H2500" i="35"/>
  <c r="H2499" i="35"/>
  <c r="H2498" i="35"/>
  <c r="H2497" i="35"/>
  <c r="H2496" i="35"/>
  <c r="H2495" i="35"/>
  <c r="H2494" i="35"/>
  <c r="H2493" i="35"/>
  <c r="H2492" i="35"/>
  <c r="H2491" i="35"/>
  <c r="H2490" i="35"/>
  <c r="H2489" i="35"/>
  <c r="H2488" i="35"/>
  <c r="H2487" i="35"/>
  <c r="H2486" i="35"/>
  <c r="H2485" i="35"/>
  <c r="H2484" i="35"/>
  <c r="H2483" i="35"/>
  <c r="H2482" i="35"/>
  <c r="H2481" i="35"/>
  <c r="H2480" i="35"/>
  <c r="H2479" i="35"/>
  <c r="H2478" i="35"/>
  <c r="H2477" i="35"/>
  <c r="H2476" i="35"/>
  <c r="H2475" i="35"/>
  <c r="H2474" i="35"/>
  <c r="H2473" i="35"/>
  <c r="H2471" i="35"/>
  <c r="H2470" i="35"/>
  <c r="H2469" i="35"/>
  <c r="H2468" i="35"/>
  <c r="H2467" i="35"/>
  <c r="H2466" i="35"/>
  <c r="H2465" i="35"/>
  <c r="H2463" i="35"/>
  <c r="H2462" i="35"/>
  <c r="H2461" i="35"/>
  <c r="H2460" i="35"/>
  <c r="H2459" i="35"/>
  <c r="H2458" i="35"/>
  <c r="H2457" i="35"/>
  <c r="H2456" i="35"/>
  <c r="H2455" i="35"/>
  <c r="H2454" i="35"/>
  <c r="H2452" i="35"/>
  <c r="H2451" i="35"/>
  <c r="H2450" i="35"/>
  <c r="H2449" i="35"/>
  <c r="H2448" i="35"/>
  <c r="H2447" i="35"/>
  <c r="H2446" i="35"/>
  <c r="H2445" i="35"/>
  <c r="H2444" i="35"/>
  <c r="H2443" i="35"/>
  <c r="H2442" i="35"/>
  <c r="H2441" i="35"/>
  <c r="H2440" i="35"/>
  <c r="H2439" i="35"/>
  <c r="H2438" i="35"/>
  <c r="H2437" i="35"/>
  <c r="H2436" i="35"/>
  <c r="H2435" i="35"/>
  <c r="H2434" i="35"/>
  <c r="H2433" i="35"/>
  <c r="H2432" i="35"/>
  <c r="H2431" i="35"/>
  <c r="H2430" i="35"/>
  <c r="H2429" i="35"/>
  <c r="H2428" i="35"/>
  <c r="H2427" i="35"/>
  <c r="H2426" i="35"/>
  <c r="H2425" i="35"/>
  <c r="H2424" i="35"/>
  <c r="H2423" i="35"/>
  <c r="H2422" i="35"/>
  <c r="H2421" i="35"/>
  <c r="H2420" i="35"/>
  <c r="H2419" i="35"/>
  <c r="H2418" i="35"/>
  <c r="H2417" i="35"/>
  <c r="H2416" i="35"/>
  <c r="H2415" i="35"/>
  <c r="H2413" i="35"/>
  <c r="H2411" i="35"/>
  <c r="H2410" i="35"/>
  <c r="H2408" i="35"/>
  <c r="H2407" i="35"/>
  <c r="H2406" i="35"/>
  <c r="H2405" i="35"/>
  <c r="H2404" i="35"/>
  <c r="H2403" i="35"/>
  <c r="H2402" i="35"/>
  <c r="H2401" i="35"/>
  <c r="H2400" i="35"/>
  <c r="H2399" i="35"/>
  <c r="H2397" i="35"/>
  <c r="H2396" i="35"/>
  <c r="H2395" i="35"/>
  <c r="H2394" i="35"/>
  <c r="H2393" i="35"/>
  <c r="H2391" i="35"/>
  <c r="H2390" i="35"/>
  <c r="H2387" i="35"/>
  <c r="H2386" i="35"/>
  <c r="H2385" i="35"/>
  <c r="H2384" i="35"/>
  <c r="H2383" i="35"/>
  <c r="H2382" i="35"/>
  <c r="H2381" i="35"/>
  <c r="H2380" i="35"/>
  <c r="H2379" i="35"/>
  <c r="H2377" i="35"/>
  <c r="H2376" i="35"/>
  <c r="H2375" i="35"/>
  <c r="H2374" i="35"/>
  <c r="H2373" i="35"/>
  <c r="H2372" i="35"/>
  <c r="H2371" i="35"/>
  <c r="H2370" i="35"/>
  <c r="H2368" i="35"/>
  <c r="H2367" i="35"/>
  <c r="H2366" i="35"/>
  <c r="H2365" i="35"/>
  <c r="H2364" i="35"/>
  <c r="H2363" i="35"/>
  <c r="H2362" i="35"/>
  <c r="H2361" i="35"/>
  <c r="H2360" i="35"/>
  <c r="H2359" i="35"/>
  <c r="H2328" i="35"/>
  <c r="H2327" i="35"/>
  <c r="H2326" i="35"/>
  <c r="H2325" i="35"/>
  <c r="H2324" i="35"/>
  <c r="H2323" i="35"/>
  <c r="H2322" i="35"/>
  <c r="H2321" i="35"/>
  <c r="H2320" i="35"/>
  <c r="H2319" i="35"/>
  <c r="H2318" i="35"/>
  <c r="H2317" i="35"/>
  <c r="H2316" i="35"/>
  <c r="H2315" i="35"/>
  <c r="H2313" i="35"/>
  <c r="H2312" i="35"/>
  <c r="H2311" i="35"/>
  <c r="H2310" i="35"/>
  <c r="H2309" i="35"/>
  <c r="H2308" i="35"/>
  <c r="H2307" i="35"/>
  <c r="H2306" i="35"/>
  <c r="H2305" i="35"/>
  <c r="H2304" i="35"/>
  <c r="H2303" i="35"/>
  <c r="H2302" i="35"/>
  <c r="H2300" i="35"/>
  <c r="H2299" i="35"/>
  <c r="H2298" i="35"/>
  <c r="H2296" i="35"/>
  <c r="H2295" i="35"/>
  <c r="H2294" i="35"/>
  <c r="H2293" i="35"/>
  <c r="H2292" i="35"/>
  <c r="H2291" i="35"/>
  <c r="H2290" i="35"/>
  <c r="H2289" i="35"/>
  <c r="H2288" i="35"/>
  <c r="H2287" i="35"/>
  <c r="H2286" i="35"/>
  <c r="H2285" i="35"/>
  <c r="H2284" i="35"/>
  <c r="H2283" i="35"/>
  <c r="H2282" i="35"/>
  <c r="H2281" i="35"/>
  <c r="H2280" i="35"/>
  <c r="H2278" i="35"/>
  <c r="H2277" i="35"/>
  <c r="H2276" i="35"/>
  <c r="H2274" i="35"/>
  <c r="H2273" i="35"/>
  <c r="H2272" i="35"/>
  <c r="H2271" i="35"/>
  <c r="H2270" i="35"/>
  <c r="H2269" i="35"/>
  <c r="H2268" i="35"/>
  <c r="H2267" i="35"/>
  <c r="H2266" i="35"/>
  <c r="H2265" i="35"/>
  <c r="H2264" i="35"/>
  <c r="H2263" i="35"/>
  <c r="H2262" i="35"/>
  <c r="H2261" i="35"/>
  <c r="H2260" i="35"/>
  <c r="H2259" i="35"/>
  <c r="H2258" i="35"/>
  <c r="H2257" i="35"/>
  <c r="H2256" i="35"/>
  <c r="H2255" i="35"/>
  <c r="H2254" i="35"/>
  <c r="H2253" i="35"/>
  <c r="H2252" i="35"/>
  <c r="H2251" i="35"/>
  <c r="H2250" i="35"/>
  <c r="H2249" i="35"/>
  <c r="H2248" i="35"/>
  <c r="H2246" i="35"/>
  <c r="H2245" i="35"/>
  <c r="H2244" i="35"/>
  <c r="H2243" i="35"/>
  <c r="H2242" i="35"/>
  <c r="H2240" i="35"/>
  <c r="H2239" i="35"/>
  <c r="H2238" i="35"/>
  <c r="H2237" i="35"/>
  <c r="H2236" i="35"/>
  <c r="H2235" i="35"/>
  <c r="H2234" i="35"/>
  <c r="H2233" i="35"/>
  <c r="H2231" i="35"/>
  <c r="H2230" i="35"/>
  <c r="H2229" i="35"/>
  <c r="H2227" i="35"/>
  <c r="H2226" i="35"/>
  <c r="H2225" i="35"/>
  <c r="H2224" i="35"/>
  <c r="H2223" i="35"/>
  <c r="H2222" i="35"/>
  <c r="H2221" i="35"/>
  <c r="H2220" i="35"/>
  <c r="H2219" i="35"/>
  <c r="H2218" i="35"/>
  <c r="H2217" i="35"/>
  <c r="H2216" i="35"/>
  <c r="H2215" i="35"/>
  <c r="H2214" i="35"/>
  <c r="H2213" i="35"/>
  <c r="H2212" i="35"/>
  <c r="H2211" i="35"/>
  <c r="H2209" i="35"/>
  <c r="H2208" i="35"/>
  <c r="H2207" i="35"/>
  <c r="H2205" i="35"/>
  <c r="H2204" i="35"/>
  <c r="H2203" i="35"/>
  <c r="H2202" i="35"/>
  <c r="H2201" i="35"/>
  <c r="H2200" i="35"/>
  <c r="H2199" i="35"/>
  <c r="H2198" i="35"/>
  <c r="H2197" i="35"/>
  <c r="H2196" i="35"/>
  <c r="H2195" i="35"/>
  <c r="H2194" i="35"/>
  <c r="H2193" i="35"/>
  <c r="H2192" i="35"/>
  <c r="H2191" i="35"/>
  <c r="H2190" i="35"/>
  <c r="H2189" i="35"/>
  <c r="H2188" i="35"/>
  <c r="H2187" i="35"/>
  <c r="H2186" i="35"/>
  <c r="H2185" i="35"/>
  <c r="H2184" i="35"/>
  <c r="H2183" i="35"/>
  <c r="H2182" i="35"/>
  <c r="H2181" i="35"/>
  <c r="H2180" i="35"/>
  <c r="H2179" i="35"/>
  <c r="H2178" i="35"/>
  <c r="H2161" i="35"/>
  <c r="H2160" i="35"/>
  <c r="H2159" i="35"/>
  <c r="H2158" i="35"/>
  <c r="H2157" i="35"/>
  <c r="H2156" i="35"/>
  <c r="H2155" i="35"/>
  <c r="H2154" i="35"/>
  <c r="H2152" i="35"/>
  <c r="H2151" i="35"/>
  <c r="H2150" i="35"/>
  <c r="H2149" i="35"/>
  <c r="H2148" i="35"/>
  <c r="H2147" i="35"/>
  <c r="H2146" i="35"/>
  <c r="H2144" i="35"/>
  <c r="H2143" i="35"/>
  <c r="H2142" i="35"/>
  <c r="H2141" i="35"/>
  <c r="H2140" i="35"/>
  <c r="H2139" i="35"/>
  <c r="H2138" i="35"/>
  <c r="H2137" i="35"/>
  <c r="H2136" i="35"/>
  <c r="H2135" i="35"/>
  <c r="H2134" i="35"/>
  <c r="H2133" i="35"/>
  <c r="H2132" i="35"/>
  <c r="H2131" i="35"/>
  <c r="H2130" i="35"/>
  <c r="H2129" i="35"/>
  <c r="H2128" i="35"/>
  <c r="H2122" i="35"/>
  <c r="H2121" i="35"/>
  <c r="H2120" i="35"/>
  <c r="H2119" i="35"/>
  <c r="H2118" i="35"/>
  <c r="H2117" i="35"/>
  <c r="H2116" i="35"/>
  <c r="H2115" i="35"/>
  <c r="H2114" i="35"/>
  <c r="H2113" i="35"/>
  <c r="H2112" i="35"/>
  <c r="H2111" i="35"/>
  <c r="H2110" i="35"/>
  <c r="H2109" i="35"/>
  <c r="H2108" i="35"/>
  <c r="H2107" i="35"/>
  <c r="H2106" i="35"/>
  <c r="H2105" i="35"/>
  <c r="H2104" i="35"/>
  <c r="H2103" i="35"/>
  <c r="H2102" i="35"/>
  <c r="H2101" i="35"/>
  <c r="H2100" i="35"/>
  <c r="H2099" i="35"/>
  <c r="H2098" i="35"/>
  <c r="H2097" i="35"/>
  <c r="H2096" i="35"/>
  <c r="H2095" i="35"/>
  <c r="H2093" i="35"/>
  <c r="H2092" i="35"/>
  <c r="H2091" i="35"/>
  <c r="H2090" i="35"/>
  <c r="H2089" i="35"/>
  <c r="H2088" i="35"/>
  <c r="H2087" i="35"/>
  <c r="H2086" i="35"/>
  <c r="H2085" i="35"/>
  <c r="H2084" i="35"/>
  <c r="H2083" i="35"/>
  <c r="H2082" i="35"/>
  <c r="H2081" i="35"/>
  <c r="H2079" i="35"/>
  <c r="H2078" i="35"/>
  <c r="H2077" i="35"/>
  <c r="H2076" i="35"/>
  <c r="H2075" i="35"/>
  <c r="H2074" i="35"/>
  <c r="H2073" i="35"/>
  <c r="H2072" i="35"/>
  <c r="H2069" i="35"/>
  <c r="H2068" i="35"/>
  <c r="H2067" i="35"/>
  <c r="H2066" i="35"/>
  <c r="H2064" i="35"/>
  <c r="H2063" i="35"/>
  <c r="H2062" i="35"/>
  <c r="H2061" i="35"/>
  <c r="H2060" i="35"/>
  <c r="H2059" i="35"/>
  <c r="H2058" i="35"/>
  <c r="H2057" i="35"/>
  <c r="H2056" i="35"/>
  <c r="H2055" i="35"/>
  <c r="H2054" i="35"/>
  <c r="H2052" i="35"/>
  <c r="H2051" i="35"/>
  <c r="H2050" i="35"/>
  <c r="H2049" i="35"/>
  <c r="H2048" i="35"/>
  <c r="H2047" i="35"/>
  <c r="H2046" i="35"/>
  <c r="H2045" i="35"/>
  <c r="H2044" i="35"/>
  <c r="H2043" i="35"/>
  <c r="H2042" i="35"/>
  <c r="H2041" i="35"/>
  <c r="H2040" i="35"/>
  <c r="H2039" i="35"/>
  <c r="H2037" i="35"/>
  <c r="H2036" i="35"/>
  <c r="H2035" i="35"/>
  <c r="H2034" i="35"/>
  <c r="H2033" i="35"/>
  <c r="H2032" i="35"/>
  <c r="H2031" i="35"/>
  <c r="H2030" i="35"/>
  <c r="H2029" i="35"/>
  <c r="H2028" i="35"/>
  <c r="H2027" i="35"/>
  <c r="H2026" i="35"/>
  <c r="H2025" i="35"/>
  <c r="H2024" i="35"/>
  <c r="H2023" i="35"/>
  <c r="H2022" i="35"/>
  <c r="H2021" i="35"/>
  <c r="H2020" i="35"/>
  <c r="H2019" i="35"/>
  <c r="H2018" i="35"/>
  <c r="H2017" i="35"/>
  <c r="H2016" i="35"/>
  <c r="H2015" i="35"/>
  <c r="H2014" i="35"/>
  <c r="H2013" i="35"/>
  <c r="H2012" i="35"/>
  <c r="H2011" i="35"/>
  <c r="H2010" i="35"/>
  <c r="H2009" i="35"/>
  <c r="H2008" i="35"/>
  <c r="H2007" i="35"/>
  <c r="H2006" i="35"/>
  <c r="H2005" i="35"/>
  <c r="H2004" i="35"/>
  <c r="H2002" i="35"/>
  <c r="H2001" i="35"/>
  <c r="H2000" i="35"/>
  <c r="H1999" i="35"/>
  <c r="H1998" i="35"/>
  <c r="H1996" i="35"/>
  <c r="H1995" i="35"/>
  <c r="H1994" i="35"/>
  <c r="H1993" i="35"/>
  <c r="H1992" i="35"/>
  <c r="H1991" i="35"/>
  <c r="H1990" i="35"/>
  <c r="H1989" i="35"/>
  <c r="H1988" i="35"/>
  <c r="H1987" i="35"/>
  <c r="H1986" i="35"/>
  <c r="H1985" i="35"/>
  <c r="H1983" i="35"/>
  <c r="H1982" i="35"/>
  <c r="H1981" i="35"/>
  <c r="H1979" i="35"/>
  <c r="H1978" i="35"/>
  <c r="H1977" i="35"/>
  <c r="H1976" i="35"/>
  <c r="H1974" i="35"/>
  <c r="H1973" i="35"/>
  <c r="H1972" i="35"/>
  <c r="H1971" i="35"/>
  <c r="H1970" i="35"/>
  <c r="H1969" i="35"/>
  <c r="H1968" i="35"/>
  <c r="H1966" i="35"/>
  <c r="H1965" i="35"/>
  <c r="H1964" i="35"/>
  <c r="H1963" i="35"/>
  <c r="H1962" i="35"/>
  <c r="H1961" i="35"/>
  <c r="H1960" i="35"/>
  <c r="H1959" i="35"/>
  <c r="H1957" i="35"/>
  <c r="H1956" i="35"/>
  <c r="H1955" i="35"/>
  <c r="H1954" i="35"/>
  <c r="H1953" i="35"/>
  <c r="H1952" i="35"/>
  <c r="H1951" i="35"/>
  <c r="H1950" i="35"/>
  <c r="H1949" i="35"/>
  <c r="H1948" i="35"/>
  <c r="H1947" i="35"/>
  <c r="H1946" i="35"/>
  <c r="H1943" i="35"/>
  <c r="H1942" i="35"/>
  <c r="H1941" i="35"/>
  <c r="H1940" i="35"/>
  <c r="H1939" i="35"/>
  <c r="H1938" i="35"/>
  <c r="H1937" i="35"/>
  <c r="H1936" i="35"/>
  <c r="H1935" i="35"/>
  <c r="H1934" i="35"/>
  <c r="H1933" i="35"/>
  <c r="H1932" i="35"/>
  <c r="H1930" i="35"/>
  <c r="H1929" i="35"/>
  <c r="H1928" i="35"/>
  <c r="H1927" i="35"/>
  <c r="H1926" i="35"/>
  <c r="H1925" i="35"/>
  <c r="H1923" i="35"/>
  <c r="H1922" i="35"/>
  <c r="H1921" i="35"/>
  <c r="H1920" i="35"/>
  <c r="H1919" i="35"/>
  <c r="H1918" i="35"/>
  <c r="H1917" i="35"/>
  <c r="H1916" i="35"/>
  <c r="H1915" i="35"/>
  <c r="H1914" i="35"/>
  <c r="H1913" i="35"/>
  <c r="H1912" i="35"/>
  <c r="H1910" i="35"/>
  <c r="H1909" i="35"/>
  <c r="H1908" i="35"/>
  <c r="H1907" i="35"/>
  <c r="H1906" i="35"/>
  <c r="H1904" i="35"/>
  <c r="H1903" i="35"/>
  <c r="H1902" i="35"/>
  <c r="H1901" i="35"/>
  <c r="H1900" i="35"/>
  <c r="H1898" i="35"/>
  <c r="H1897" i="35"/>
  <c r="H1896" i="35"/>
  <c r="H1895" i="35"/>
  <c r="H1894" i="35"/>
  <c r="H1892" i="35"/>
  <c r="H1891" i="35"/>
  <c r="H1890" i="35"/>
  <c r="H1889" i="35"/>
  <c r="H1888" i="35"/>
  <c r="H1887" i="35"/>
  <c r="H1885" i="35"/>
  <c r="H1884" i="35"/>
  <c r="H1883" i="35"/>
  <c r="H1881" i="35"/>
  <c r="H1880" i="35"/>
  <c r="H1878" i="35"/>
  <c r="H1877" i="35"/>
  <c r="H1876" i="35"/>
  <c r="H1875" i="35"/>
  <c r="H1874" i="35"/>
  <c r="H1873" i="35"/>
  <c r="H1870" i="35"/>
  <c r="H1869" i="35"/>
  <c r="H1868" i="35"/>
  <c r="H1867" i="35"/>
  <c r="H1866" i="35"/>
  <c r="H1865" i="35"/>
  <c r="H1864" i="35"/>
  <c r="H1863" i="35"/>
  <c r="H1862" i="35"/>
  <c r="H1861" i="35"/>
  <c r="H1860" i="35"/>
  <c r="H1859" i="35"/>
  <c r="H1858" i="35"/>
  <c r="H1857" i="35"/>
  <c r="H1856" i="35"/>
  <c r="H1855" i="35"/>
  <c r="H1854" i="35"/>
  <c r="H1853" i="35"/>
  <c r="H1852" i="35"/>
  <c r="H1851" i="35"/>
  <c r="H1850" i="35"/>
  <c r="H1849" i="35"/>
  <c r="H1848" i="35"/>
  <c r="H1847" i="35"/>
  <c r="H1846" i="35"/>
  <c r="H1845" i="35"/>
  <c r="H1844" i="35"/>
  <c r="H1843" i="35"/>
  <c r="H1842" i="35"/>
  <c r="H1841" i="35"/>
  <c r="H1840" i="35"/>
  <c r="H1839" i="35"/>
  <c r="H1838" i="35"/>
  <c r="H1837" i="35"/>
  <c r="H1836" i="35"/>
  <c r="H1835" i="35"/>
  <c r="H1834" i="35"/>
  <c r="H1833" i="35"/>
  <c r="H1831" i="35"/>
  <c r="H1830" i="35"/>
  <c r="H1829" i="35"/>
  <c r="H1828" i="35"/>
  <c r="H1827" i="35"/>
  <c r="H1826" i="35"/>
  <c r="H1825" i="35"/>
  <c r="H1823" i="35"/>
  <c r="H1822" i="35"/>
  <c r="H1821" i="35"/>
  <c r="H1820" i="35"/>
  <c r="H1819" i="35"/>
  <c r="H1818" i="35"/>
  <c r="H1817" i="35"/>
  <c r="H1816" i="35"/>
  <c r="H1815" i="35"/>
  <c r="H1814" i="35"/>
  <c r="H1813" i="35"/>
  <c r="H1812" i="35"/>
  <c r="H1811" i="35"/>
  <c r="H1810" i="35"/>
  <c r="H1809" i="35"/>
  <c r="H1808" i="35"/>
  <c r="H1807" i="35"/>
  <c r="H1806" i="35"/>
  <c r="H1805" i="35"/>
  <c r="H1804" i="35"/>
  <c r="H1803" i="35"/>
  <c r="H1802" i="35"/>
  <c r="H1801" i="35"/>
  <c r="H1800" i="35"/>
  <c r="H1799" i="35"/>
  <c r="H1798" i="35"/>
  <c r="H1797" i="35"/>
  <c r="H1796" i="35"/>
  <c r="H1795" i="35"/>
  <c r="H1794" i="35"/>
  <c r="H1793" i="35"/>
  <c r="H1792" i="35"/>
  <c r="H1791" i="35"/>
  <c r="H1790" i="35"/>
  <c r="H1789" i="35"/>
  <c r="H1788" i="35"/>
  <c r="H1787" i="35"/>
  <c r="H1786" i="35"/>
  <c r="H1785" i="35"/>
  <c r="H1784" i="35"/>
  <c r="H1783" i="35"/>
  <c r="H1782" i="35"/>
  <c r="H1781" i="35"/>
  <c r="H1780" i="35"/>
  <c r="H1779" i="35"/>
  <c r="H1778" i="35"/>
  <c r="H1777" i="35"/>
  <c r="H1776" i="35"/>
  <c r="H1775" i="35"/>
  <c r="H1774" i="35"/>
  <c r="H1773" i="35"/>
  <c r="H1771" i="35"/>
  <c r="H1770" i="35"/>
  <c r="H1769" i="35"/>
  <c r="H1768" i="35"/>
  <c r="H1767" i="35"/>
  <c r="H1766" i="35"/>
  <c r="H1765" i="35"/>
  <c r="H1764" i="35"/>
  <c r="H1763" i="35"/>
  <c r="H1762" i="35"/>
  <c r="H1761" i="35"/>
  <c r="H1760" i="35"/>
  <c r="H1759" i="35"/>
  <c r="H1758" i="35"/>
  <c r="H1757" i="35"/>
  <c r="H1756" i="35"/>
  <c r="H1755" i="35"/>
  <c r="H1754" i="35"/>
  <c r="H1753" i="35"/>
  <c r="H1752" i="35"/>
  <c r="H1751" i="35"/>
  <c r="H1750" i="35"/>
  <c r="H1749" i="35"/>
  <c r="H1748" i="35"/>
  <c r="H1747" i="35"/>
  <c r="H1746" i="35"/>
  <c r="H1745" i="35"/>
  <c r="H1744" i="35"/>
  <c r="H1743" i="35"/>
  <c r="H1742" i="35"/>
  <c r="H1741" i="35"/>
  <c r="H1740" i="35"/>
  <c r="H1739" i="35"/>
  <c r="H1738" i="35"/>
  <c r="H1737" i="35"/>
  <c r="H1735" i="35"/>
  <c r="H1734" i="35"/>
  <c r="H1733" i="35"/>
  <c r="H1732" i="35"/>
  <c r="H1731" i="35"/>
  <c r="H1730" i="35"/>
  <c r="H1729" i="35"/>
  <c r="H1728" i="35"/>
  <c r="H1727" i="35"/>
  <c r="H1726" i="35"/>
  <c r="H1725" i="35"/>
  <c r="H1724" i="35"/>
  <c r="H1723" i="35"/>
  <c r="H1722" i="35"/>
  <c r="H1721" i="35"/>
  <c r="H1720" i="35"/>
  <c r="H1719" i="35"/>
  <c r="H1718" i="35"/>
  <c r="H1717" i="35"/>
  <c r="H1716" i="35"/>
  <c r="H1715" i="35"/>
  <c r="H1714" i="35"/>
  <c r="H1713" i="35"/>
  <c r="H1712" i="35"/>
  <c r="H1711" i="35"/>
  <c r="H1710" i="35"/>
  <c r="H1709" i="35"/>
  <c r="H1708" i="35"/>
  <c r="H1707" i="35"/>
  <c r="H1706" i="35"/>
  <c r="H1705" i="35"/>
  <c r="H1703" i="35"/>
  <c r="H1702" i="35"/>
  <c r="H1701" i="35"/>
  <c r="H1700" i="35"/>
  <c r="H1699" i="35"/>
  <c r="H1698" i="35"/>
  <c r="H1697" i="35"/>
  <c r="H1696" i="35"/>
  <c r="H1695" i="35"/>
  <c r="H1694" i="35"/>
  <c r="H1693" i="35"/>
  <c r="H1692" i="35"/>
  <c r="H1691" i="35"/>
  <c r="H1689" i="35"/>
  <c r="H1688" i="35"/>
  <c r="H1687" i="35"/>
  <c r="H1686" i="35"/>
  <c r="H1685" i="35"/>
  <c r="H1684" i="35"/>
  <c r="H1683" i="35"/>
  <c r="H1682" i="35"/>
  <c r="H1681" i="35"/>
  <c r="H1680" i="35"/>
  <c r="H1679" i="35"/>
  <c r="H1678" i="35"/>
  <c r="H1677" i="35"/>
  <c r="H1676" i="35"/>
  <c r="H1675" i="35"/>
  <c r="H1674" i="35"/>
  <c r="H1673" i="35"/>
  <c r="H1672" i="35"/>
  <c r="H1671" i="35"/>
  <c r="H1670" i="35"/>
  <c r="H1669" i="35"/>
  <c r="H1668" i="35"/>
  <c r="H1667" i="35"/>
  <c r="H1666" i="35"/>
  <c r="H1665" i="35"/>
  <c r="H1664" i="35"/>
  <c r="H1663" i="35"/>
  <c r="H1662" i="35"/>
  <c r="H1661" i="35"/>
  <c r="H1660" i="35"/>
  <c r="H1659" i="35"/>
  <c r="H1658" i="35"/>
  <c r="H1657" i="35"/>
  <c r="H1656" i="35"/>
  <c r="H1655" i="35"/>
  <c r="H1654" i="35"/>
  <c r="H1653" i="35"/>
  <c r="H1652" i="35"/>
  <c r="H1651" i="35"/>
  <c r="H1650" i="35"/>
  <c r="H1649" i="35"/>
  <c r="H1648" i="35"/>
  <c r="H1647" i="35"/>
  <c r="H1646" i="35"/>
  <c r="H1645" i="35"/>
  <c r="H1644" i="35"/>
  <c r="H1643" i="35"/>
  <c r="H1642" i="35"/>
  <c r="H1641" i="35"/>
  <c r="H1640" i="35"/>
  <c r="H1639" i="35"/>
  <c r="H1638" i="35"/>
  <c r="H1637" i="35"/>
  <c r="H1636" i="35"/>
  <c r="H1635" i="35"/>
  <c r="H1634" i="35"/>
  <c r="H1633" i="35"/>
  <c r="H1632" i="35"/>
  <c r="H1631" i="35"/>
  <c r="H1630" i="35"/>
  <c r="H1629" i="35"/>
  <c r="H1628" i="35"/>
  <c r="H1627" i="35"/>
  <c r="H1626" i="35"/>
  <c r="H1625" i="35"/>
  <c r="H1624" i="35"/>
  <c r="H1623" i="35"/>
  <c r="H1622" i="35"/>
  <c r="H1621" i="35"/>
  <c r="H1620" i="35"/>
  <c r="H1619" i="35"/>
  <c r="H1618" i="35"/>
  <c r="H1617" i="35"/>
  <c r="H1616" i="35"/>
  <c r="H1615" i="35"/>
  <c r="H1614" i="35"/>
  <c r="H1613" i="35"/>
  <c r="H1612" i="35"/>
  <c r="H1611" i="35"/>
  <c r="H1610" i="35"/>
  <c r="H1609" i="35"/>
  <c r="H1608" i="35"/>
  <c r="H1607" i="35"/>
  <c r="H1606" i="35"/>
  <c r="H1605" i="35"/>
  <c r="H1604" i="35"/>
  <c r="H1603" i="35"/>
  <c r="H1602" i="35"/>
  <c r="H1601" i="35"/>
  <c r="H1600" i="35"/>
  <c r="H1599" i="35"/>
  <c r="H1598" i="35"/>
  <c r="H1597" i="35"/>
  <c r="H1596" i="35"/>
  <c r="H1595" i="35"/>
  <c r="H1594" i="35"/>
  <c r="H1593" i="35"/>
  <c r="H1592" i="35"/>
  <c r="H1591" i="35"/>
  <c r="H1590" i="35"/>
  <c r="H1589" i="35"/>
  <c r="H1588" i="35"/>
  <c r="H1587" i="35"/>
  <c r="H1586" i="35"/>
  <c r="H1585" i="35"/>
  <c r="H1584" i="35"/>
  <c r="H1583" i="35"/>
  <c r="H1582" i="35"/>
  <c r="H1581" i="35"/>
  <c r="H1580" i="35"/>
  <c r="H1579" i="35"/>
  <c r="H1578" i="35"/>
  <c r="H1577" i="35"/>
  <c r="H1576" i="35"/>
  <c r="H1575" i="35"/>
  <c r="H1574" i="35"/>
  <c r="H1573" i="35"/>
  <c r="H1572" i="35"/>
  <c r="H1571" i="35"/>
  <c r="H1570" i="35"/>
  <c r="H1569" i="35"/>
  <c r="H1568" i="35"/>
  <c r="H1567" i="35"/>
  <c r="H1566" i="35"/>
  <c r="H1565" i="35"/>
  <c r="H1564" i="35"/>
  <c r="H1563" i="35"/>
  <c r="H1562" i="35"/>
  <c r="H1561" i="35"/>
  <c r="H1560" i="35"/>
  <c r="H1559" i="35"/>
  <c r="H1558" i="35"/>
  <c r="H1557" i="35"/>
  <c r="H1556" i="35"/>
  <c r="H1555" i="35"/>
  <c r="H1554" i="35"/>
  <c r="H1553" i="35"/>
  <c r="H1552" i="35"/>
  <c r="H1551" i="35"/>
  <c r="H1550" i="35"/>
  <c r="H1549" i="35"/>
  <c r="H1548" i="35"/>
  <c r="H1547" i="35"/>
  <c r="H1546" i="35"/>
  <c r="H1545" i="35"/>
  <c r="H1544" i="35"/>
  <c r="H1543" i="35"/>
  <c r="H1542" i="35"/>
  <c r="H1541" i="35"/>
  <c r="H1540" i="35"/>
  <c r="H1539" i="35"/>
  <c r="H1538" i="35"/>
  <c r="H1537" i="35"/>
  <c r="H1536" i="35"/>
  <c r="H1535" i="35"/>
  <c r="H1534" i="35"/>
  <c r="H1533" i="35"/>
  <c r="H1532" i="35"/>
  <c r="H1531" i="35"/>
  <c r="H1530" i="35"/>
  <c r="H1529" i="35"/>
  <c r="H1528" i="35"/>
  <c r="H1527" i="35"/>
  <c r="H1526" i="35"/>
  <c r="H1525" i="35"/>
  <c r="H1524" i="35"/>
  <c r="H1523" i="35"/>
  <c r="H1522" i="35"/>
  <c r="H1521" i="35"/>
  <c r="H1520" i="35"/>
  <c r="H1519" i="35"/>
  <c r="H1518" i="35"/>
  <c r="H1517" i="35"/>
  <c r="H1516" i="35"/>
  <c r="H1515" i="35"/>
  <c r="H1514" i="35"/>
  <c r="H1513" i="35"/>
  <c r="H1512" i="35"/>
  <c r="H1511" i="35"/>
  <c r="H1510" i="35"/>
  <c r="H1509" i="35"/>
  <c r="H1508" i="35"/>
  <c r="H1507" i="35"/>
  <c r="H1506" i="35"/>
  <c r="H1505" i="35"/>
  <c r="H1504" i="35"/>
  <c r="H1503" i="35"/>
  <c r="H1502" i="35"/>
  <c r="H1501" i="35"/>
  <c r="H1500" i="35"/>
  <c r="H1499" i="35"/>
  <c r="H1498" i="35"/>
  <c r="H1497" i="35"/>
  <c r="H1496" i="35"/>
  <c r="H1495" i="35"/>
  <c r="H1494" i="35"/>
  <c r="H1493" i="35"/>
  <c r="H1492" i="35"/>
  <c r="H1491" i="35"/>
  <c r="H1490" i="35"/>
  <c r="H1489" i="35"/>
  <c r="H1488" i="35"/>
  <c r="H1487" i="35"/>
  <c r="H1486" i="35"/>
  <c r="H1485" i="35"/>
  <c r="H1484" i="35"/>
  <c r="H1483" i="35"/>
  <c r="H1482" i="35"/>
  <c r="H1481" i="35"/>
  <c r="H1480" i="35"/>
  <c r="H1479" i="35"/>
  <c r="H1478" i="35"/>
  <c r="H1477" i="35"/>
  <c r="H1476" i="35"/>
  <c r="H1475" i="35"/>
  <c r="H1474" i="35"/>
  <c r="H1473" i="35"/>
  <c r="H1472" i="35"/>
  <c r="H1471" i="35"/>
  <c r="H1470" i="35"/>
  <c r="H1469" i="35"/>
  <c r="H1468" i="35"/>
  <c r="H1467" i="35"/>
  <c r="H1466" i="35"/>
  <c r="H1465" i="35"/>
  <c r="H1463" i="35"/>
  <c r="H1462" i="35"/>
  <c r="H1461" i="35"/>
  <c r="H1460" i="35"/>
  <c r="H1459" i="35"/>
  <c r="H1458" i="35"/>
  <c r="H1457" i="35"/>
  <c r="H1456" i="35"/>
  <c r="H1455" i="35"/>
  <c r="H1454" i="35"/>
  <c r="H1453" i="35"/>
  <c r="H1452" i="35"/>
  <c r="H1451" i="35"/>
  <c r="H1450" i="35"/>
  <c r="H1449" i="35"/>
  <c r="H1448" i="35"/>
  <c r="H1447" i="35"/>
  <c r="H1446" i="35"/>
  <c r="H1445" i="35"/>
  <c r="H1444" i="35"/>
  <c r="H1443" i="35"/>
  <c r="H1442" i="35"/>
  <c r="H1441" i="35"/>
  <c r="H1440" i="35"/>
  <c r="H1439" i="35"/>
  <c r="H1438" i="35"/>
  <c r="H1437" i="35"/>
  <c r="H1436" i="35"/>
  <c r="H1435" i="35"/>
  <c r="H1433" i="35"/>
  <c r="H1432" i="35"/>
  <c r="H1431" i="35"/>
  <c r="H1430" i="35"/>
  <c r="H1429" i="35"/>
  <c r="H1428" i="35"/>
  <c r="H1427" i="35"/>
  <c r="H1426" i="35"/>
  <c r="H1425" i="35"/>
  <c r="H1424" i="35"/>
  <c r="H1423" i="35"/>
  <c r="H1422" i="35"/>
  <c r="H1421" i="35"/>
  <c r="H1420" i="35"/>
  <c r="H1419" i="35"/>
  <c r="H1418" i="35"/>
  <c r="H1417" i="35"/>
  <c r="H1416" i="35"/>
  <c r="H1415" i="35"/>
  <c r="H1414" i="35"/>
  <c r="H1413" i="35"/>
  <c r="H1412" i="35"/>
  <c r="H1411" i="35"/>
  <c r="H1410" i="35"/>
  <c r="H1409" i="35"/>
  <c r="H1408" i="35"/>
  <c r="H1407" i="35"/>
  <c r="H1406" i="35"/>
  <c r="H1405" i="35"/>
  <c r="H1404" i="35"/>
  <c r="H1403" i="35"/>
  <c r="H1401" i="35"/>
  <c r="H1400" i="35"/>
  <c r="H1398" i="35"/>
  <c r="H1397" i="35"/>
  <c r="H1396" i="35"/>
  <c r="H1395" i="35"/>
  <c r="H1394" i="35"/>
  <c r="H1393" i="35"/>
  <c r="H1392" i="35"/>
  <c r="H1391" i="35"/>
  <c r="H1390" i="35"/>
  <c r="H1389" i="35"/>
  <c r="H1386" i="35"/>
  <c r="H1385" i="35"/>
  <c r="H1384" i="35"/>
  <c r="H1383" i="35"/>
  <c r="H1382" i="35"/>
  <c r="H1381" i="35"/>
  <c r="H1380" i="35"/>
  <c r="H1379" i="35"/>
  <c r="H1378" i="35"/>
  <c r="H1377" i="35"/>
  <c r="H1376" i="35"/>
  <c r="H1375" i="35"/>
  <c r="H1374" i="35"/>
  <c r="H1373" i="35"/>
  <c r="H1372" i="35"/>
  <c r="H1371" i="35"/>
  <c r="H1370" i="35"/>
  <c r="H1368" i="35"/>
  <c r="H1367" i="35"/>
  <c r="H1366" i="35"/>
  <c r="H1365" i="35"/>
  <c r="H1364" i="35"/>
  <c r="H1363" i="35"/>
  <c r="H1362" i="35"/>
  <c r="H1361" i="35"/>
  <c r="H1360" i="35"/>
  <c r="H1359" i="35"/>
  <c r="H1357" i="35"/>
  <c r="H1356" i="35"/>
  <c r="H1355" i="35"/>
  <c r="H1354" i="35"/>
  <c r="H1353" i="35"/>
  <c r="H1352" i="35"/>
  <c r="H1351" i="35"/>
  <c r="H1350" i="35"/>
  <c r="H1349" i="35"/>
  <c r="H1348" i="35"/>
  <c r="H1347" i="35"/>
  <c r="H1346" i="35"/>
  <c r="H1345" i="35"/>
  <c r="H1344" i="35"/>
  <c r="H1343" i="35"/>
  <c r="H1342" i="35"/>
  <c r="H1341" i="35"/>
  <c r="H1340" i="35"/>
  <c r="H1339" i="35"/>
  <c r="H1338" i="35"/>
  <c r="H1337" i="35"/>
  <c r="H1336" i="35"/>
  <c r="H1335" i="35"/>
  <c r="H1334" i="35"/>
  <c r="H1333" i="35"/>
  <c r="H1332" i="35"/>
  <c r="H1331" i="35"/>
  <c r="H1330" i="35"/>
  <c r="H1329" i="35"/>
  <c r="H1328" i="35"/>
  <c r="H1326" i="35"/>
  <c r="H1325" i="35"/>
  <c r="H1324" i="35"/>
  <c r="H1323" i="35"/>
  <c r="H1322" i="35"/>
  <c r="H1321" i="35"/>
  <c r="H1320" i="35"/>
  <c r="H1319" i="35"/>
  <c r="H1318" i="35"/>
  <c r="H1317" i="35"/>
  <c r="H1316" i="35"/>
  <c r="H1315" i="35"/>
  <c r="H1314" i="35"/>
  <c r="H1313" i="35"/>
  <c r="H1312" i="35"/>
  <c r="H1311" i="35"/>
  <c r="H1310" i="35"/>
  <c r="H1309" i="35"/>
  <c r="H1308" i="35"/>
  <c r="H1307" i="35"/>
  <c r="H1306" i="35"/>
  <c r="H1305" i="35"/>
  <c r="H1304" i="35"/>
  <c r="H1303" i="35"/>
  <c r="H1302" i="35"/>
  <c r="H1301" i="35"/>
  <c r="H1300" i="35"/>
  <c r="H1299" i="35"/>
  <c r="H1298" i="35"/>
  <c r="H1297" i="35"/>
  <c r="H1296" i="35"/>
  <c r="H1294" i="35"/>
  <c r="H1293" i="35"/>
  <c r="H1292" i="35"/>
  <c r="H1291" i="35"/>
  <c r="H1290" i="35"/>
  <c r="H1289" i="35"/>
  <c r="H1288" i="35"/>
  <c r="H1287" i="35"/>
  <c r="H1286" i="35"/>
  <c r="H1285" i="35"/>
  <c r="H1284" i="35"/>
  <c r="H1283" i="35"/>
  <c r="H1282" i="35"/>
  <c r="H1281" i="35"/>
  <c r="H1280" i="35"/>
  <c r="H1279" i="35"/>
  <c r="H1278" i="35"/>
  <c r="H1277" i="35"/>
  <c r="H1276" i="35"/>
  <c r="H1275" i="35"/>
  <c r="H1274" i="35"/>
  <c r="H1273" i="35"/>
  <c r="H1272" i="35"/>
  <c r="H1271" i="35"/>
  <c r="H1270" i="35"/>
  <c r="H1269" i="35"/>
  <c r="H1268" i="35"/>
  <c r="H1266" i="35"/>
  <c r="H1265" i="35"/>
  <c r="H1264" i="35"/>
  <c r="H1263" i="35"/>
  <c r="H1262" i="35"/>
  <c r="H1261" i="35"/>
  <c r="H1260" i="35"/>
  <c r="H1259" i="35"/>
  <c r="H1258" i="35"/>
  <c r="H1257" i="35"/>
  <c r="H1256" i="35"/>
  <c r="H1255" i="35"/>
  <c r="H1254" i="35"/>
  <c r="H1253" i="35"/>
  <c r="H1252" i="35"/>
  <c r="H1251" i="35"/>
  <c r="H1250" i="35"/>
  <c r="H1249" i="35"/>
  <c r="H1248" i="35"/>
  <c r="H1247" i="35"/>
  <c r="H1246" i="35"/>
  <c r="H1245" i="35"/>
  <c r="H1244" i="35"/>
  <c r="H1243" i="35"/>
  <c r="H1242" i="35"/>
  <c r="H1241" i="35"/>
  <c r="H1240" i="35"/>
  <c r="H1239" i="35"/>
  <c r="H1238" i="35"/>
  <c r="H1237" i="35"/>
  <c r="H1236" i="35"/>
  <c r="H1235" i="35"/>
  <c r="H1234" i="35"/>
  <c r="H1233" i="35"/>
  <c r="H1232" i="35"/>
  <c r="H1230" i="35"/>
  <c r="H1229" i="35"/>
  <c r="H1228" i="35"/>
  <c r="H1227" i="35"/>
  <c r="H1226" i="35"/>
  <c r="H1225" i="35"/>
  <c r="H1224" i="35"/>
  <c r="H1223" i="35"/>
  <c r="H1222" i="35"/>
  <c r="H1221" i="35"/>
  <c r="H1220" i="35"/>
  <c r="H1219" i="35"/>
  <c r="H1218" i="35"/>
  <c r="H1217" i="35"/>
  <c r="H1216" i="35"/>
  <c r="H1215" i="35"/>
  <c r="H1214" i="35"/>
  <c r="H1213" i="35"/>
  <c r="H1212" i="35"/>
  <c r="H1211" i="35"/>
  <c r="H1210" i="35"/>
  <c r="H1209" i="35"/>
  <c r="H1208" i="35"/>
  <c r="H1207" i="35"/>
  <c r="H1206" i="35"/>
  <c r="H1205" i="35"/>
  <c r="H1204" i="35"/>
  <c r="H1203" i="35"/>
  <c r="H1202" i="35"/>
  <c r="H1201" i="35"/>
  <c r="H1200" i="35"/>
  <c r="H1198" i="35"/>
  <c r="H1197" i="35"/>
  <c r="H1196" i="35"/>
  <c r="H1195" i="35"/>
  <c r="H1194" i="35"/>
  <c r="H1193" i="35"/>
  <c r="H1192" i="35"/>
  <c r="H1191" i="35"/>
  <c r="H1190" i="35"/>
  <c r="H1189" i="35"/>
  <c r="H1188" i="35"/>
  <c r="H1187" i="35"/>
  <c r="H1186" i="35"/>
  <c r="H1185" i="35"/>
  <c r="H1184" i="35"/>
  <c r="H1183" i="35"/>
  <c r="H1182" i="35"/>
  <c r="H1181" i="35"/>
  <c r="H1180" i="35"/>
  <c r="H1179" i="35"/>
  <c r="H1178" i="35"/>
  <c r="H1176" i="35"/>
  <c r="H1175" i="35"/>
  <c r="H1174" i="35"/>
  <c r="H1173" i="35"/>
  <c r="H1172" i="35"/>
  <c r="H1171" i="35"/>
  <c r="H1170" i="35"/>
  <c r="H1169" i="35"/>
  <c r="H1168" i="35"/>
  <c r="H1167" i="35"/>
  <c r="H1166" i="35"/>
  <c r="H1165" i="35"/>
  <c r="H1164" i="35"/>
  <c r="H1162" i="35"/>
  <c r="H1161" i="35"/>
  <c r="H1160" i="35"/>
  <c r="H1159" i="35"/>
  <c r="H1158" i="35"/>
  <c r="H1157" i="35"/>
  <c r="H1156" i="35"/>
  <c r="H1155" i="35"/>
  <c r="H1154" i="35"/>
  <c r="H1153" i="35"/>
  <c r="H1152" i="35"/>
  <c r="H1151" i="35"/>
  <c r="H1150" i="35"/>
  <c r="H1149" i="35"/>
  <c r="H1148" i="35"/>
  <c r="H1147" i="35"/>
  <c r="H1146" i="35"/>
  <c r="H1145" i="35"/>
  <c r="H1144" i="35"/>
  <c r="H1143" i="35"/>
  <c r="H1142" i="35"/>
  <c r="H1141" i="35"/>
  <c r="H1140" i="35"/>
  <c r="H1139" i="35"/>
  <c r="H1138" i="35"/>
  <c r="H1137" i="35"/>
  <c r="H1136" i="35"/>
  <c r="H1135" i="35"/>
  <c r="H1134" i="35"/>
  <c r="H1133" i="35"/>
  <c r="H1132" i="35"/>
  <c r="H1131" i="35"/>
  <c r="H1130" i="35"/>
  <c r="H1129" i="35"/>
  <c r="H1128" i="35"/>
  <c r="H1126" i="35"/>
  <c r="H1125" i="35"/>
  <c r="H1124" i="35"/>
  <c r="H1123" i="35"/>
  <c r="H1122" i="35"/>
  <c r="H1121" i="35"/>
  <c r="H1120" i="35"/>
  <c r="H1119" i="35"/>
  <c r="H1118" i="35"/>
  <c r="H1117" i="35"/>
  <c r="H1116" i="35"/>
  <c r="H1115" i="35"/>
  <c r="H1114" i="35"/>
  <c r="H1113" i="35"/>
  <c r="H1112" i="35"/>
  <c r="H1111" i="35"/>
  <c r="H1110" i="35"/>
  <c r="H1109" i="35"/>
  <c r="H1108" i="35"/>
  <c r="H1107" i="35"/>
  <c r="H1106" i="35"/>
  <c r="H1104" i="35"/>
  <c r="H1103" i="35"/>
  <c r="H1102" i="35"/>
  <c r="H1101" i="35"/>
  <c r="H1100" i="35"/>
  <c r="H1099" i="35"/>
  <c r="H1098" i="35"/>
  <c r="H1097" i="35"/>
  <c r="H1096" i="35"/>
  <c r="H1095" i="35"/>
  <c r="H1094" i="35"/>
  <c r="H1093" i="35"/>
  <c r="H1092" i="35"/>
  <c r="H1091" i="35"/>
  <c r="H1090" i="35"/>
  <c r="H1089" i="35"/>
  <c r="H1088" i="35"/>
  <c r="H1087" i="35"/>
  <c r="H1086" i="35"/>
  <c r="H1085" i="35"/>
  <c r="H1084" i="35"/>
  <c r="H1083" i="35"/>
  <c r="H1081" i="35"/>
  <c r="H1080" i="35"/>
  <c r="H1079" i="35"/>
  <c r="H1078" i="35"/>
  <c r="H1077" i="35"/>
  <c r="H1076" i="35"/>
  <c r="H1075" i="35"/>
  <c r="H1074" i="35"/>
  <c r="H1073" i="35"/>
  <c r="H1072" i="35"/>
  <c r="H1071" i="35"/>
  <c r="H1070" i="35"/>
  <c r="H1069" i="35"/>
  <c r="H1068" i="35"/>
  <c r="H1066" i="35"/>
  <c r="H1065" i="35"/>
  <c r="H1064" i="35"/>
  <c r="H1063" i="35"/>
  <c r="H1062" i="35"/>
  <c r="H1061" i="35"/>
  <c r="H1060" i="35"/>
  <c r="H1059" i="35"/>
  <c r="H1058" i="35"/>
  <c r="H1057" i="35"/>
  <c r="H1056" i="35"/>
  <c r="H1055" i="35"/>
  <c r="H1054" i="35"/>
  <c r="H1053" i="35"/>
  <c r="H1052" i="35"/>
  <c r="H1051" i="35"/>
  <c r="H1050" i="35"/>
  <c r="H1049" i="35"/>
  <c r="H1048" i="35"/>
  <c r="H1047" i="35"/>
  <c r="H1046" i="35"/>
  <c r="H1045" i="35"/>
  <c r="H1044" i="35"/>
  <c r="H1043" i="35"/>
  <c r="H1042" i="35"/>
  <c r="H1041" i="35"/>
  <c r="H1040" i="35"/>
  <c r="H1039" i="35"/>
  <c r="H1038" i="35"/>
  <c r="H1037" i="35"/>
  <c r="H1036" i="35"/>
  <c r="H1035" i="35"/>
  <c r="H1033" i="35"/>
  <c r="H1032" i="35"/>
  <c r="H1031" i="35"/>
  <c r="H1030" i="35"/>
  <c r="H1029" i="35"/>
  <c r="H1028" i="35"/>
  <c r="H1027" i="35"/>
  <c r="H1026" i="35"/>
  <c r="H1025" i="35"/>
  <c r="H1024" i="35"/>
  <c r="H1023" i="35"/>
  <c r="H1022" i="35"/>
  <c r="H1020" i="35"/>
  <c r="H1019" i="35"/>
  <c r="H1018" i="35"/>
  <c r="H1017" i="35"/>
  <c r="H1016" i="35"/>
  <c r="H1015" i="35"/>
  <c r="H1014" i="35"/>
  <c r="H1013" i="35"/>
  <c r="H1012" i="35"/>
  <c r="H1011" i="35"/>
  <c r="H1010" i="35"/>
  <c r="H1009" i="35"/>
  <c r="H1008" i="35"/>
  <c r="H1007" i="35"/>
  <c r="H1006" i="35"/>
  <c r="H1005" i="35"/>
  <c r="H1004" i="35"/>
  <c r="H1003" i="35"/>
  <c r="H1002" i="35"/>
  <c r="H1001" i="35"/>
  <c r="H1000" i="35"/>
  <c r="H999" i="35"/>
  <c r="H998" i="35"/>
  <c r="H997" i="35"/>
  <c r="H996" i="35"/>
  <c r="H995" i="35"/>
  <c r="H994" i="35"/>
  <c r="H993" i="35"/>
  <c r="H992" i="35"/>
  <c r="H991" i="35"/>
  <c r="H990" i="35"/>
  <c r="H989" i="35"/>
  <c r="H988" i="35"/>
  <c r="H987" i="35"/>
  <c r="H986" i="35"/>
  <c r="H985" i="35"/>
  <c r="H983" i="35"/>
  <c r="H982" i="35"/>
  <c r="H981" i="35"/>
  <c r="H980" i="35"/>
  <c r="H979" i="35"/>
  <c r="H978" i="35"/>
  <c r="H977" i="35"/>
  <c r="H976" i="35"/>
  <c r="H975" i="35"/>
  <c r="H974" i="35"/>
  <c r="H973" i="35"/>
  <c r="H972" i="35"/>
  <c r="H970" i="35"/>
  <c r="H969" i="35"/>
  <c r="H968" i="35"/>
  <c r="H967" i="35"/>
  <c r="H966" i="35"/>
  <c r="H964" i="35"/>
  <c r="H963" i="35"/>
  <c r="H962" i="35"/>
  <c r="H960" i="35"/>
  <c r="H959" i="35"/>
  <c r="H958" i="35"/>
  <c r="H957" i="35"/>
  <c r="H956" i="35"/>
  <c r="H955" i="35"/>
  <c r="H954" i="35"/>
  <c r="H953" i="35"/>
  <c r="H952" i="35"/>
  <c r="H951" i="35"/>
  <c r="H950" i="35"/>
  <c r="H949" i="35"/>
  <c r="H948" i="35"/>
  <c r="H946" i="35"/>
  <c r="H945" i="35"/>
  <c r="H944" i="35"/>
  <c r="H943" i="35"/>
  <c r="H942" i="35"/>
  <c r="H941" i="35"/>
  <c r="H940" i="35"/>
  <c r="H939" i="35"/>
  <c r="H938" i="35"/>
  <c r="H937" i="35"/>
  <c r="H936" i="35"/>
  <c r="H935" i="35"/>
  <c r="H934" i="35"/>
  <c r="H933" i="35"/>
  <c r="H932" i="35"/>
  <c r="H931" i="35"/>
  <c r="H930" i="35"/>
  <c r="H928" i="35"/>
  <c r="H927" i="35"/>
  <c r="H926" i="35"/>
  <c r="H925" i="35"/>
  <c r="H924" i="35"/>
  <c r="H923" i="35"/>
  <c r="H922" i="35"/>
  <c r="H920" i="35"/>
  <c r="H919" i="35"/>
  <c r="H918" i="35"/>
  <c r="H917" i="35"/>
  <c r="H916" i="35"/>
  <c r="H914" i="35"/>
  <c r="H913" i="35"/>
  <c r="H912" i="35"/>
  <c r="H910" i="35"/>
  <c r="H909" i="35"/>
  <c r="H908" i="35"/>
  <c r="H907" i="35"/>
  <c r="H906" i="35"/>
  <c r="H905" i="35"/>
  <c r="H904" i="35"/>
  <c r="H903" i="35"/>
  <c r="H902" i="35"/>
  <c r="H901" i="35"/>
  <c r="H900" i="35"/>
  <c r="H899" i="35"/>
  <c r="H898" i="35"/>
  <c r="H896" i="35"/>
  <c r="H895" i="35"/>
  <c r="H894" i="35"/>
  <c r="H893" i="35"/>
  <c r="H892" i="35"/>
  <c r="H891" i="35"/>
  <c r="H890" i="35"/>
  <c r="H889" i="35"/>
  <c r="H888" i="35"/>
  <c r="H887" i="35"/>
  <c r="H885" i="35"/>
  <c r="H884" i="35"/>
  <c r="H883" i="35"/>
  <c r="H882" i="35"/>
  <c r="H881" i="35"/>
  <c r="H880" i="35"/>
  <c r="H879" i="35"/>
  <c r="H878" i="35"/>
  <c r="H877" i="35"/>
  <c r="H876" i="35"/>
  <c r="H875" i="35"/>
  <c r="H874" i="35"/>
  <c r="H873" i="35"/>
  <c r="H872" i="35"/>
  <c r="H871" i="35"/>
  <c r="H870" i="35"/>
  <c r="H869" i="35"/>
  <c r="H868" i="35"/>
  <c r="H867" i="35"/>
  <c r="H866" i="35"/>
  <c r="H865" i="35"/>
  <c r="H864" i="35"/>
  <c r="H863" i="35"/>
  <c r="H862" i="35"/>
  <c r="H861" i="35"/>
  <c r="H859" i="35"/>
  <c r="H858" i="35"/>
  <c r="H857" i="35"/>
  <c r="H856" i="35"/>
  <c r="H855" i="35"/>
  <c r="H854" i="35"/>
  <c r="H853" i="35"/>
  <c r="H852" i="35"/>
  <c r="H851" i="35"/>
  <c r="H850" i="35"/>
  <c r="H849" i="35"/>
  <c r="H848" i="35"/>
  <c r="H847" i="35"/>
  <c r="H846" i="35"/>
  <c r="H845" i="35"/>
  <c r="H844" i="35"/>
  <c r="H843" i="35"/>
  <c r="H842" i="35"/>
  <c r="H841" i="35"/>
  <c r="H840" i="35"/>
  <c r="H839" i="35"/>
  <c r="H838" i="35"/>
  <c r="H836" i="35"/>
  <c r="H835" i="35"/>
  <c r="H834" i="35"/>
  <c r="H833" i="35"/>
  <c r="H832" i="35"/>
  <c r="H831" i="35"/>
  <c r="H830" i="35"/>
  <c r="H829" i="35"/>
  <c r="H828" i="35"/>
  <c r="H827" i="35"/>
  <c r="H826" i="35"/>
  <c r="H825" i="35"/>
  <c r="H824" i="35"/>
  <c r="H823" i="35"/>
  <c r="H822" i="35"/>
  <c r="H821" i="35"/>
  <c r="H820" i="35"/>
  <c r="H819" i="35"/>
  <c r="H818" i="35"/>
  <c r="H817" i="35"/>
  <c r="H816" i="35"/>
  <c r="H815" i="35"/>
  <c r="H814" i="35"/>
  <c r="H812" i="35"/>
  <c r="H811" i="35"/>
  <c r="H810" i="35"/>
  <c r="H809" i="35"/>
  <c r="H808" i="35"/>
  <c r="H807" i="35"/>
  <c r="H806" i="35"/>
  <c r="H805" i="35"/>
  <c r="H804" i="35"/>
  <c r="H803" i="35"/>
  <c r="H802" i="35"/>
  <c r="H800" i="35"/>
  <c r="H799" i="35"/>
  <c r="H798" i="35"/>
  <c r="H797" i="35"/>
  <c r="H796" i="35"/>
  <c r="H795" i="35"/>
  <c r="H794" i="35"/>
  <c r="H793" i="35"/>
  <c r="H792" i="35"/>
  <c r="H791" i="35"/>
  <c r="H790" i="35"/>
  <c r="H789" i="35"/>
  <c r="H788" i="35"/>
  <c r="H787" i="35"/>
  <c r="H786" i="35"/>
  <c r="H785" i="35"/>
  <c r="H784" i="35"/>
  <c r="H783" i="35"/>
  <c r="H782" i="35"/>
  <c r="H781" i="35"/>
  <c r="H780" i="35"/>
  <c r="H779" i="35"/>
  <c r="H778" i="35"/>
  <c r="H777" i="35"/>
  <c r="H776" i="35"/>
  <c r="H775" i="35"/>
  <c r="H774" i="35"/>
  <c r="H773" i="35"/>
  <c r="H772" i="35"/>
  <c r="H771" i="35"/>
  <c r="H770" i="35"/>
  <c r="H769" i="35"/>
  <c r="H768" i="35"/>
  <c r="H767" i="35"/>
  <c r="H766" i="35"/>
  <c r="H765" i="35"/>
  <c r="H764" i="35"/>
  <c r="H763" i="35"/>
  <c r="H762" i="35"/>
  <c r="H761" i="35"/>
  <c r="H760" i="35"/>
  <c r="H759" i="35"/>
  <c r="H758" i="35"/>
  <c r="H757" i="35"/>
  <c r="H756" i="35"/>
  <c r="H755" i="35"/>
  <c r="H754" i="35"/>
  <c r="H753" i="35"/>
  <c r="H752" i="35"/>
  <c r="H751" i="35"/>
  <c r="H750" i="35"/>
  <c r="H749" i="35"/>
  <c r="H748" i="35"/>
  <c r="H747" i="35"/>
  <c r="H746" i="35"/>
  <c r="H745" i="35"/>
  <c r="H744" i="35"/>
  <c r="H742" i="35"/>
  <c r="H741" i="35"/>
  <c r="H740" i="35"/>
  <c r="H739" i="35"/>
  <c r="H737" i="35"/>
  <c r="H736" i="35"/>
  <c r="H735" i="35"/>
  <c r="H734" i="35"/>
  <c r="H733" i="35"/>
  <c r="H732" i="35"/>
  <c r="H730" i="35"/>
  <c r="H729" i="35"/>
  <c r="H728" i="35"/>
  <c r="H727" i="35"/>
  <c r="H725" i="35"/>
  <c r="H724" i="35"/>
  <c r="H723" i="35"/>
  <c r="H722" i="35"/>
  <c r="H721" i="35"/>
  <c r="H720" i="35"/>
  <c r="H719" i="35"/>
  <c r="H718" i="35"/>
  <c r="H717" i="35"/>
  <c r="H716" i="35"/>
  <c r="H715" i="35"/>
  <c r="H714" i="35"/>
  <c r="H713" i="35"/>
  <c r="H712" i="35"/>
  <c r="H711" i="35"/>
  <c r="H710" i="35"/>
  <c r="H709" i="35"/>
  <c r="H707" i="35"/>
  <c r="H706" i="35"/>
  <c r="H705" i="35"/>
  <c r="H704" i="35"/>
  <c r="H702" i="35"/>
  <c r="H701" i="35"/>
  <c r="H700" i="35"/>
  <c r="H699" i="35"/>
  <c r="H697" i="35"/>
  <c r="H696" i="35"/>
  <c r="H695" i="35"/>
  <c r="H694" i="35"/>
  <c r="H693" i="35"/>
  <c r="H692" i="35"/>
  <c r="H691" i="35"/>
  <c r="H690" i="35"/>
  <c r="H688" i="35"/>
  <c r="H687" i="35"/>
  <c r="H686" i="35"/>
  <c r="H685" i="35"/>
  <c r="H683" i="35"/>
  <c r="H682" i="35"/>
  <c r="H681" i="35"/>
  <c r="H680" i="35"/>
  <c r="H679" i="35"/>
  <c r="H678" i="35"/>
  <c r="H677" i="35"/>
  <c r="H676" i="35"/>
  <c r="H675" i="35"/>
  <c r="H674" i="35"/>
  <c r="H673" i="35"/>
  <c r="H672" i="35"/>
  <c r="H671" i="35"/>
  <c r="H670" i="35"/>
  <c r="H669" i="35"/>
  <c r="H668" i="35"/>
  <c r="H667" i="35"/>
  <c r="H666" i="35"/>
  <c r="H665" i="35"/>
  <c r="H664" i="35"/>
  <c r="H663" i="35"/>
  <c r="H662" i="35"/>
  <c r="H661" i="35"/>
  <c r="H660" i="35"/>
  <c r="H659" i="35"/>
  <c r="H658" i="35"/>
  <c r="H657" i="35"/>
  <c r="H656" i="35"/>
  <c r="H655" i="35"/>
  <c r="H654" i="35"/>
  <c r="H653" i="35"/>
  <c r="H652" i="35"/>
  <c r="H651" i="35"/>
  <c r="H650" i="35"/>
  <c r="H649" i="35"/>
  <c r="H648" i="35"/>
  <c r="H647" i="35"/>
  <c r="H646" i="35"/>
  <c r="H645" i="35"/>
  <c r="H644" i="35"/>
  <c r="H643" i="35"/>
  <c r="H642" i="35"/>
  <c r="H641" i="35"/>
  <c r="H640" i="35"/>
  <c r="H639" i="35"/>
  <c r="H638" i="35"/>
  <c r="H637" i="35"/>
  <c r="H636" i="35"/>
  <c r="H635" i="35"/>
  <c r="H634" i="35"/>
  <c r="H633" i="35"/>
  <c r="H632" i="35"/>
  <c r="H631" i="35"/>
  <c r="H630" i="35"/>
  <c r="H629" i="35"/>
  <c r="H628" i="35"/>
  <c r="H627" i="35"/>
  <c r="H626" i="35"/>
  <c r="H624" i="35"/>
  <c r="H623" i="35"/>
  <c r="H622" i="35"/>
  <c r="H621" i="35"/>
  <c r="H620" i="35"/>
  <c r="H619" i="35"/>
  <c r="H618" i="35"/>
  <c r="H617" i="35"/>
  <c r="H615" i="35"/>
  <c r="H614" i="35"/>
  <c r="H613" i="35"/>
  <c r="H612" i="35"/>
  <c r="H611" i="35"/>
  <c r="H610" i="35"/>
  <c r="H609" i="35"/>
  <c r="H607" i="35"/>
  <c r="H606" i="35"/>
  <c r="H605" i="35"/>
  <c r="H604" i="35"/>
  <c r="H603" i="35"/>
  <c r="H601" i="35"/>
  <c r="H600" i="35"/>
  <c r="H599" i="35"/>
  <c r="H598" i="35"/>
  <c r="H597" i="35"/>
  <c r="H596" i="35"/>
  <c r="H595" i="35"/>
  <c r="H593" i="35"/>
  <c r="H592" i="35"/>
  <c r="H591" i="35"/>
  <c r="H590" i="35"/>
  <c r="H589" i="35"/>
  <c r="H587" i="35"/>
  <c r="H585" i="35"/>
  <c r="H583" i="35"/>
  <c r="H582" i="35"/>
  <c r="H581" i="35"/>
  <c r="H580" i="35"/>
  <c r="H579" i="35"/>
  <c r="H578" i="35"/>
  <c r="H577" i="35"/>
  <c r="H576" i="35"/>
  <c r="H575" i="35"/>
  <c r="H574" i="35"/>
  <c r="H573" i="35"/>
  <c r="H572" i="35"/>
  <c r="H570" i="35"/>
  <c r="H569" i="35"/>
  <c r="H568" i="35"/>
  <c r="H567" i="35"/>
  <c r="H566" i="35"/>
  <c r="H565" i="35"/>
  <c r="H564" i="35"/>
  <c r="H563" i="35"/>
  <c r="H562" i="35"/>
  <c r="H561" i="35"/>
  <c r="H560" i="35"/>
  <c r="H559" i="35"/>
  <c r="H558" i="35"/>
  <c r="H557" i="35"/>
  <c r="H556" i="35"/>
  <c r="H555" i="35"/>
  <c r="H554" i="35"/>
  <c r="H553" i="35"/>
  <c r="H552" i="35"/>
  <c r="H551" i="35"/>
  <c r="H550" i="35"/>
  <c r="H549" i="35"/>
  <c r="H548" i="35"/>
  <c r="H547" i="35"/>
  <c r="H546" i="35"/>
  <c r="H545" i="35"/>
  <c r="H544" i="35"/>
  <c r="H543" i="35"/>
  <c r="H542" i="35"/>
  <c r="H541" i="35"/>
  <c r="H540" i="35"/>
  <c r="H539" i="35"/>
  <c r="H538" i="35"/>
  <c r="H536" i="35"/>
  <c r="H535" i="35"/>
  <c r="H534" i="35"/>
  <c r="H532" i="35"/>
  <c r="H531" i="35"/>
  <c r="H529" i="35"/>
  <c r="H528" i="35"/>
  <c r="H527" i="35"/>
  <c r="H526" i="35"/>
  <c r="H525" i="35"/>
  <c r="H524" i="35"/>
  <c r="H523" i="35"/>
  <c r="H522" i="35"/>
  <c r="H521" i="35"/>
  <c r="H520" i="35"/>
  <c r="H519" i="35"/>
  <c r="H518" i="35"/>
  <c r="H517" i="35"/>
  <c r="H516" i="35"/>
  <c r="H515" i="35"/>
  <c r="H514" i="35"/>
  <c r="H513" i="35"/>
  <c r="H512" i="35"/>
  <c r="H511" i="35"/>
  <c r="H510" i="35"/>
  <c r="H509" i="35"/>
  <c r="H507" i="35"/>
  <c r="H506" i="35"/>
  <c r="H505" i="35"/>
  <c r="H504" i="35"/>
  <c r="H503" i="35"/>
  <c r="H502" i="35"/>
  <c r="H501" i="35"/>
  <c r="H500" i="35"/>
  <c r="H499" i="35"/>
  <c r="H498" i="35"/>
  <c r="H496" i="35"/>
  <c r="H495" i="35"/>
  <c r="H494" i="35"/>
  <c r="H493" i="35"/>
  <c r="H492" i="35"/>
  <c r="H491" i="35"/>
  <c r="H490" i="35"/>
  <c r="H489" i="35"/>
  <c r="H488" i="35"/>
  <c r="H487" i="35"/>
  <c r="H486" i="35"/>
  <c r="H485" i="35"/>
  <c r="H484" i="35"/>
  <c r="H483" i="35"/>
  <c r="H482" i="35"/>
  <c r="H481" i="35"/>
  <c r="H479" i="35"/>
  <c r="H478" i="35"/>
  <c r="H477" i="35"/>
  <c r="H476" i="35"/>
  <c r="H475" i="35"/>
  <c r="H474" i="35"/>
  <c r="H473" i="35"/>
  <c r="H472" i="35"/>
  <c r="H471" i="35"/>
  <c r="H470" i="35"/>
  <c r="H469" i="35"/>
  <c r="H468" i="35"/>
  <c r="H466" i="35"/>
  <c r="H465" i="35"/>
  <c r="H464" i="35"/>
  <c r="H463" i="35"/>
  <c r="H462" i="35"/>
  <c r="H460" i="35"/>
  <c r="H459" i="35"/>
  <c r="H458" i="35"/>
  <c r="H457" i="35"/>
  <c r="H456" i="35"/>
  <c r="H455" i="35"/>
  <c r="H454" i="35"/>
  <c r="H453" i="35"/>
  <c r="H452" i="35"/>
  <c r="H451" i="35"/>
  <c r="H450" i="35"/>
  <c r="H449" i="35"/>
  <c r="H448" i="35"/>
  <c r="H447" i="35"/>
  <c r="H446" i="35"/>
  <c r="H445" i="35"/>
  <c r="H444" i="35"/>
  <c r="H443" i="35"/>
  <c r="H442" i="35"/>
  <c r="H441" i="35"/>
  <c r="H440" i="35"/>
  <c r="H439" i="35"/>
  <c r="H438" i="35"/>
  <c r="H437" i="35"/>
  <c r="H436" i="35"/>
  <c r="H435" i="35"/>
  <c r="H434" i="35"/>
  <c r="H433" i="35"/>
  <c r="H432" i="35"/>
  <c r="H431" i="35"/>
  <c r="H430" i="35"/>
  <c r="H429" i="35"/>
  <c r="H428" i="35"/>
  <c r="H427" i="35"/>
  <c r="H425" i="35"/>
  <c r="H424" i="35"/>
  <c r="H423" i="35"/>
  <c r="H422" i="35"/>
  <c r="H421" i="35"/>
  <c r="H420" i="35"/>
  <c r="H419" i="35"/>
  <c r="H418" i="35"/>
  <c r="H417" i="35"/>
  <c r="H416" i="35"/>
  <c r="H415" i="35"/>
  <c r="H414" i="35"/>
  <c r="H413" i="35"/>
  <c r="H412" i="35"/>
  <c r="H411" i="35"/>
  <c r="H410" i="35"/>
  <c r="H409" i="35"/>
  <c r="H408" i="35"/>
  <c r="H407" i="35"/>
  <c r="H406" i="35"/>
  <c r="H405" i="35"/>
  <c r="H404" i="35"/>
  <c r="H402" i="35"/>
  <c r="H401" i="35"/>
  <c r="H400" i="35"/>
  <c r="H399" i="35"/>
  <c r="H397" i="35"/>
  <c r="H396" i="35"/>
  <c r="H395" i="35"/>
  <c r="H394" i="35"/>
  <c r="H393" i="35"/>
  <c r="H392" i="35"/>
  <c r="H391" i="35"/>
  <c r="H390" i="35"/>
  <c r="H388" i="35"/>
  <c r="H387" i="35"/>
  <c r="H386" i="35"/>
  <c r="H385" i="35"/>
  <c r="H384" i="35"/>
  <c r="H382" i="35"/>
  <c r="H381" i="35"/>
  <c r="H379" i="35"/>
  <c r="H378" i="35"/>
  <c r="H377" i="35"/>
  <c r="H376" i="35"/>
  <c r="H374" i="35"/>
  <c r="H373" i="35"/>
  <c r="H371" i="35"/>
  <c r="H370" i="35"/>
  <c r="H369" i="35"/>
  <c r="H367" i="35"/>
  <c r="H366" i="35"/>
  <c r="H365" i="35"/>
  <c r="H364" i="35"/>
  <c r="H363" i="35"/>
  <c r="H362" i="35"/>
  <c r="H361" i="35"/>
  <c r="H360" i="35"/>
  <c r="H359" i="35"/>
  <c r="H358" i="35"/>
  <c r="H357" i="35"/>
  <c r="H356" i="35"/>
  <c r="H355" i="35"/>
  <c r="H354" i="35"/>
  <c r="H353" i="35"/>
  <c r="H351" i="35"/>
  <c r="H350" i="35"/>
  <c r="H349" i="35"/>
  <c r="H348" i="35"/>
  <c r="H347" i="35"/>
  <c r="H346" i="35"/>
  <c r="H345" i="35"/>
  <c r="H344" i="35"/>
  <c r="H343" i="35"/>
  <c r="H342" i="35"/>
  <c r="H341" i="35"/>
  <c r="H340" i="35"/>
  <c r="H339" i="35"/>
  <c r="H338" i="35"/>
  <c r="H337" i="35"/>
  <c r="H336" i="35"/>
  <c r="H334" i="35"/>
  <c r="H333" i="35"/>
  <c r="H332" i="35"/>
  <c r="H331" i="35"/>
  <c r="H329" i="35"/>
  <c r="H328" i="35"/>
  <c r="H327" i="35"/>
  <c r="H326" i="35"/>
  <c r="H325" i="35"/>
  <c r="H324" i="35"/>
  <c r="H323" i="35"/>
  <c r="H322" i="35"/>
  <c r="H321" i="35"/>
  <c r="H319" i="35"/>
  <c r="H318" i="35"/>
  <c r="H317" i="35"/>
  <c r="H316" i="35"/>
  <c r="H315" i="35"/>
  <c r="H314" i="35"/>
  <c r="H313" i="35"/>
  <c r="H312" i="35"/>
  <c r="H311" i="35"/>
  <c r="H310" i="35"/>
  <c r="H309" i="35"/>
  <c r="H308" i="35"/>
  <c r="H306" i="35"/>
  <c r="H305" i="35"/>
  <c r="H304" i="35"/>
  <c r="H303" i="35"/>
  <c r="H302" i="35"/>
  <c r="H301" i="35"/>
  <c r="H300" i="35"/>
  <c r="H299" i="35"/>
  <c r="H298" i="35"/>
  <c r="H297" i="35"/>
  <c r="H296" i="35"/>
  <c r="H294" i="35"/>
  <c r="H293" i="35"/>
  <c r="H292" i="35"/>
  <c r="H291" i="35"/>
  <c r="H290" i="35"/>
  <c r="H289" i="35"/>
  <c r="H288" i="35"/>
  <c r="H287" i="35"/>
  <c r="H286" i="35"/>
  <c r="H285" i="35"/>
  <c r="H284" i="35"/>
  <c r="H283" i="35"/>
  <c r="H282" i="35"/>
  <c r="H281" i="35"/>
  <c r="H280" i="35"/>
  <c r="H279" i="35"/>
  <c r="H278" i="35"/>
  <c r="H277" i="35"/>
  <c r="H276" i="35"/>
  <c r="H275" i="35"/>
  <c r="H274" i="35"/>
  <c r="H273" i="35"/>
  <c r="H272" i="35"/>
  <c r="H270" i="35"/>
  <c r="H269" i="35"/>
  <c r="H268" i="35"/>
  <c r="H267" i="35"/>
  <c r="H265" i="35"/>
  <c r="H263" i="35"/>
  <c r="H262" i="35"/>
  <c r="H261" i="35"/>
  <c r="H260" i="35"/>
  <c r="H259" i="35"/>
  <c r="H258" i="35"/>
  <c r="H257" i="35"/>
  <c r="H256" i="35"/>
  <c r="H255" i="35"/>
  <c r="H254" i="35"/>
  <c r="H253" i="35"/>
  <c r="H252" i="35"/>
  <c r="H251" i="35"/>
  <c r="H250" i="35"/>
  <c r="H249" i="35"/>
  <c r="H248" i="35"/>
  <c r="H247" i="35"/>
  <c r="H246" i="35"/>
  <c r="H245" i="35"/>
  <c r="H244" i="35"/>
  <c r="H243" i="35"/>
  <c r="H242" i="35"/>
  <c r="H241" i="35"/>
  <c r="H240" i="35"/>
  <c r="H239" i="35"/>
  <c r="H238" i="35"/>
  <c r="H237" i="35"/>
  <c r="H236" i="35"/>
  <c r="H235" i="35"/>
  <c r="H234" i="35"/>
  <c r="H233" i="35"/>
  <c r="H232" i="35"/>
  <c r="H231" i="35"/>
  <c r="H230" i="35"/>
  <c r="H229" i="35"/>
  <c r="H228" i="35"/>
  <c r="H227" i="35"/>
  <c r="H226" i="35"/>
  <c r="H225" i="35"/>
  <c r="H224" i="35"/>
  <c r="H223" i="35"/>
  <c r="H222" i="35"/>
  <c r="H221" i="35"/>
  <c r="H220" i="35"/>
  <c r="H219" i="35"/>
  <c r="H218" i="35"/>
  <c r="H217" i="35"/>
  <c r="H216" i="35"/>
  <c r="H215" i="35"/>
  <c r="H214" i="35"/>
  <c r="H213" i="35"/>
  <c r="H212" i="35"/>
  <c r="H211" i="35"/>
  <c r="H210" i="35"/>
  <c r="H209" i="35"/>
  <c r="H208" i="35"/>
  <c r="H207" i="35"/>
  <c r="H206" i="35"/>
  <c r="H205" i="35"/>
  <c r="H203" i="35"/>
  <c r="H202" i="35"/>
  <c r="H201" i="35"/>
  <c r="H200" i="35"/>
  <c r="H199" i="35"/>
  <c r="H198" i="35"/>
  <c r="H197" i="35"/>
  <c r="H196" i="35"/>
  <c r="H195" i="35"/>
  <c r="H194" i="35"/>
  <c r="H193" i="35"/>
  <c r="H192" i="35"/>
  <c r="H191" i="35"/>
  <c r="H190" i="35"/>
  <c r="H189" i="35"/>
  <c r="H188" i="35"/>
  <c r="H187" i="35"/>
  <c r="H186" i="35"/>
  <c r="H185" i="35"/>
  <c r="H184" i="35"/>
  <c r="H183" i="35"/>
  <c r="H182" i="35"/>
  <c r="H181" i="35"/>
  <c r="H180" i="35"/>
  <c r="H179" i="35"/>
  <c r="H178" i="35"/>
  <c r="H177" i="35"/>
  <c r="H176" i="35"/>
  <c r="H175" i="35"/>
  <c r="H174" i="35"/>
  <c r="H173" i="35"/>
  <c r="H172" i="35"/>
  <c r="H171" i="35"/>
  <c r="H170" i="35"/>
  <c r="H169" i="35"/>
  <c r="H167" i="35"/>
  <c r="H166" i="35"/>
  <c r="H165" i="35"/>
  <c r="H164" i="35"/>
  <c r="H163" i="35"/>
  <c r="H162" i="35"/>
  <c r="H161" i="35"/>
  <c r="H160" i="35"/>
  <c r="H159" i="35"/>
  <c r="H158" i="35"/>
  <c r="H157" i="35"/>
  <c r="H156" i="35"/>
  <c r="H155" i="35"/>
  <c r="H154" i="35"/>
  <c r="H153" i="35"/>
  <c r="H152" i="35"/>
  <c r="H151" i="35"/>
  <c r="H150" i="35"/>
  <c r="H149" i="35"/>
  <c r="H148" i="35"/>
  <c r="H147" i="35"/>
  <c r="H146" i="35"/>
  <c r="H145" i="35"/>
  <c r="H144" i="35"/>
  <c r="H143" i="35"/>
  <c r="H142" i="35"/>
  <c r="H141" i="35"/>
  <c r="H140" i="35"/>
  <c r="H139" i="35"/>
  <c r="H138" i="35"/>
  <c r="H137" i="35"/>
  <c r="H136" i="35"/>
  <c r="H135" i="35"/>
  <c r="H134" i="35"/>
  <c r="H133" i="35"/>
  <c r="H132" i="35"/>
  <c r="H131" i="35"/>
  <c r="H129" i="35"/>
  <c r="H128" i="35"/>
  <c r="H127" i="35"/>
  <c r="H126" i="35"/>
  <c r="H125" i="35"/>
  <c r="H124" i="35"/>
  <c r="H123" i="35"/>
  <c r="H122" i="35"/>
  <c r="H121" i="35"/>
  <c r="H120" i="35"/>
  <c r="H119" i="35"/>
  <c r="H118" i="35"/>
  <c r="H117" i="35"/>
  <c r="H116" i="35"/>
  <c r="H114" i="35"/>
  <c r="H113" i="35"/>
  <c r="H112" i="35"/>
  <c r="H111" i="35"/>
  <c r="H110" i="35"/>
  <c r="H109" i="35"/>
  <c r="H108" i="35"/>
  <c r="H107" i="35"/>
  <c r="H106" i="35"/>
  <c r="H105" i="35"/>
  <c r="H104" i="35"/>
  <c r="H103" i="35"/>
  <c r="H102" i="35"/>
  <c r="H101" i="35"/>
  <c r="H99" i="35"/>
  <c r="H98" i="35"/>
  <c r="H97" i="35"/>
  <c r="H96" i="35"/>
  <c r="H95" i="35"/>
  <c r="H94" i="35"/>
  <c r="H93" i="35"/>
  <c r="H92" i="35"/>
  <c r="H91" i="35"/>
  <c r="H89" i="35"/>
  <c r="H88" i="35"/>
  <c r="H87" i="35"/>
  <c r="H86" i="35"/>
  <c r="H85" i="35"/>
  <c r="H83" i="35"/>
  <c r="H82" i="35"/>
  <c r="H81" i="35"/>
  <c r="H80" i="35"/>
  <c r="H79" i="35"/>
  <c r="H78" i="35"/>
  <c r="H77" i="35"/>
  <c r="H76" i="35"/>
  <c r="H75" i="35"/>
  <c r="H74" i="35"/>
  <c r="H73" i="35"/>
  <c r="H72" i="35"/>
  <c r="H71" i="35"/>
  <c r="H70" i="35"/>
  <c r="H68" i="35"/>
  <c r="H67" i="35"/>
  <c r="H66" i="35"/>
  <c r="H65" i="35"/>
  <c r="H64" i="35"/>
  <c r="H63" i="35"/>
  <c r="H62" i="35"/>
  <c r="H61" i="35"/>
  <c r="H60" i="35"/>
  <c r="H59" i="35"/>
  <c r="H58" i="35"/>
  <c r="H57" i="35"/>
  <c r="H56" i="35"/>
  <c r="H55" i="35"/>
  <c r="H54" i="35"/>
  <c r="H53" i="35"/>
  <c r="H52" i="35"/>
  <c r="H51" i="35"/>
  <c r="H50" i="35"/>
  <c r="H49" i="35"/>
  <c r="H48" i="35"/>
  <c r="H47" i="35"/>
  <c r="H46" i="35"/>
  <c r="H45" i="35"/>
  <c r="H44" i="35"/>
  <c r="H42" i="35"/>
  <c r="H41" i="35"/>
  <c r="H40" i="35"/>
  <c r="H39" i="35"/>
  <c r="H38" i="35"/>
  <c r="H36" i="35"/>
  <c r="H35" i="35"/>
  <c r="H34" i="35"/>
  <c r="H33" i="35"/>
  <c r="H32" i="35"/>
  <c r="H31" i="35"/>
  <c r="H30" i="35"/>
  <c r="H29" i="35"/>
  <c r="H28" i="35"/>
  <c r="H27" i="35"/>
  <c r="H26" i="35"/>
  <c r="H25" i="35"/>
  <c r="H24" i="35"/>
  <c r="H23" i="35"/>
  <c r="H22" i="35"/>
  <c r="H21" i="35"/>
  <c r="H20" i="35"/>
  <c r="H19" i="35"/>
  <c r="H18" i="35"/>
  <c r="H17" i="35"/>
  <c r="H16" i="35"/>
  <c r="H15" i="35"/>
  <c r="H14" i="35"/>
  <c r="H13" i="35"/>
  <c r="H12" i="35"/>
  <c r="H10" i="35"/>
  <c r="H9" i="35"/>
  <c r="H8" i="35"/>
  <c r="H7" i="35"/>
  <c r="X36" i="35"/>
  <c r="X35" i="35"/>
  <c r="V36" i="35"/>
  <c r="V35" i="35"/>
  <c r="U36" i="35"/>
  <c r="U35" i="35"/>
  <c r="T36" i="35"/>
  <c r="T35" i="35"/>
  <c r="S36" i="35"/>
  <c r="S35" i="35"/>
  <c r="Q36" i="35"/>
  <c r="Q35" i="35"/>
  <c r="O36" i="35"/>
  <c r="O35" i="35"/>
  <c r="N36" i="35"/>
  <c r="N35" i="35"/>
  <c r="M36" i="35"/>
  <c r="M35" i="35"/>
  <c r="L36" i="35"/>
  <c r="L35" i="35"/>
  <c r="J36" i="35"/>
  <c r="J35" i="35"/>
  <c r="G35" i="35"/>
  <c r="G36" i="35"/>
  <c r="F2840" i="35"/>
  <c r="C2840" i="35"/>
  <c r="F2839" i="35"/>
  <c r="C2839" i="35"/>
  <c r="F2838" i="35"/>
  <c r="C2838" i="35"/>
  <c r="F2837" i="35"/>
  <c r="C2837" i="35"/>
  <c r="F2836" i="35"/>
  <c r="C2836" i="35"/>
  <c r="F2835" i="35"/>
  <c r="C2835" i="35"/>
  <c r="F2834" i="35"/>
  <c r="C2834" i="35"/>
  <c r="F2833" i="35"/>
  <c r="C2833" i="35"/>
  <c r="F2832" i="35"/>
  <c r="C2832" i="35"/>
  <c r="F2831" i="35"/>
  <c r="C2831" i="35"/>
  <c r="F2830" i="35"/>
  <c r="C2830" i="35"/>
  <c r="F2829" i="35"/>
  <c r="C2829" i="35"/>
  <c r="F2828" i="35"/>
  <c r="C2828" i="35"/>
  <c r="F2827" i="35"/>
  <c r="C2827" i="35"/>
  <c r="F2826" i="35"/>
  <c r="C2826" i="35"/>
  <c r="F2825" i="35"/>
  <c r="C2825" i="35"/>
  <c r="F2824" i="35"/>
  <c r="C2824" i="35"/>
  <c r="F2823" i="35"/>
  <c r="C2823" i="35"/>
  <c r="F2822" i="35"/>
  <c r="C2822" i="35"/>
  <c r="F2821" i="35"/>
  <c r="C2821" i="35"/>
  <c r="F2820" i="35"/>
  <c r="C2820" i="35"/>
  <c r="F2819" i="35"/>
  <c r="C2819" i="35"/>
  <c r="F2818" i="35"/>
  <c r="C2818" i="35"/>
  <c r="F2817" i="35"/>
  <c r="C2817" i="35"/>
  <c r="F2816" i="35"/>
  <c r="C2816" i="35"/>
  <c r="F2815" i="35"/>
  <c r="C2815" i="35"/>
  <c r="F2814" i="35"/>
  <c r="C2814" i="35"/>
  <c r="F2813" i="35"/>
  <c r="C2813" i="35"/>
  <c r="F2812" i="35"/>
  <c r="C2812" i="35"/>
  <c r="F2811" i="35"/>
  <c r="C2811" i="35"/>
  <c r="F2810" i="35"/>
  <c r="C2810" i="35"/>
  <c r="F2809" i="35"/>
  <c r="C2809" i="35"/>
  <c r="F2808" i="35"/>
  <c r="C2808" i="35"/>
  <c r="F2807" i="35"/>
  <c r="C2807" i="35"/>
  <c r="F2806" i="35"/>
  <c r="C2806" i="35"/>
  <c r="F2805" i="35"/>
  <c r="C2805" i="35"/>
  <c r="F2804" i="35"/>
  <c r="C2804" i="35"/>
  <c r="F2803" i="35"/>
  <c r="C2803" i="35"/>
  <c r="F2802" i="35"/>
  <c r="C2802" i="35"/>
  <c r="F2801" i="35"/>
  <c r="C2801" i="35"/>
  <c r="F2800" i="35"/>
  <c r="C2800" i="35"/>
  <c r="F2799" i="35"/>
  <c r="C2799" i="35"/>
  <c r="F2798" i="35"/>
  <c r="C2798" i="35"/>
  <c r="F2797" i="35"/>
  <c r="C2797" i="35"/>
  <c r="F2796" i="35"/>
  <c r="C2796" i="35"/>
  <c r="F2795" i="35"/>
  <c r="C2795" i="35"/>
  <c r="F2794" i="35"/>
  <c r="C2794" i="35"/>
  <c r="F2793" i="35"/>
  <c r="C2793" i="35"/>
  <c r="F2792" i="35"/>
  <c r="C2792" i="35"/>
  <c r="F2791" i="35"/>
  <c r="C2791" i="35"/>
  <c r="F2790" i="35"/>
  <c r="C2790" i="35"/>
  <c r="F2789" i="35"/>
  <c r="C2789" i="35"/>
  <c r="F2788" i="35"/>
  <c r="C2788" i="35"/>
  <c r="F2787" i="35"/>
  <c r="C2787" i="35"/>
  <c r="F2786" i="35"/>
  <c r="C2786" i="35"/>
  <c r="F2785" i="35"/>
  <c r="C2785" i="35"/>
  <c r="F2784" i="35"/>
  <c r="C2784" i="35"/>
  <c r="F2783" i="35"/>
  <c r="C2783" i="35"/>
  <c r="F2782" i="35"/>
  <c r="C2782" i="35"/>
  <c r="F2781" i="35"/>
  <c r="C2781" i="35"/>
  <c r="F2780" i="35"/>
  <c r="C2780" i="35"/>
  <c r="F2779" i="35"/>
  <c r="C2779" i="35"/>
  <c r="F2778" i="35"/>
  <c r="C2778" i="35"/>
  <c r="F2775" i="35"/>
  <c r="C2775" i="35"/>
  <c r="F2774" i="35"/>
  <c r="C2774" i="35"/>
  <c r="F2773" i="35"/>
  <c r="C2773" i="35"/>
  <c r="F2772" i="35"/>
  <c r="C2772" i="35"/>
  <c r="F2771" i="35"/>
  <c r="C2771" i="35"/>
  <c r="F2770" i="35"/>
  <c r="C2770" i="35"/>
  <c r="F2769" i="35"/>
  <c r="C2769" i="35"/>
  <c r="F2768" i="35"/>
  <c r="C2768" i="35"/>
  <c r="F2767" i="35"/>
  <c r="C2767" i="35"/>
  <c r="F2766" i="35"/>
  <c r="C2766" i="35"/>
  <c r="F2765" i="35"/>
  <c r="C2765" i="35"/>
  <c r="F2764" i="35"/>
  <c r="C2764" i="35"/>
  <c r="F2763" i="35"/>
  <c r="C2763" i="35"/>
  <c r="F2762" i="35"/>
  <c r="C2762" i="35"/>
  <c r="F2761" i="35"/>
  <c r="C2761" i="35"/>
  <c r="F2760" i="35"/>
  <c r="C2760" i="35"/>
  <c r="F2759" i="35"/>
  <c r="C2759" i="35"/>
  <c r="F2758" i="35"/>
  <c r="C2758" i="35"/>
  <c r="F2757" i="35"/>
  <c r="C2757" i="35"/>
  <c r="F2756" i="35"/>
  <c r="C2756" i="35"/>
  <c r="F2755" i="35"/>
  <c r="C2755" i="35"/>
  <c r="F2754" i="35"/>
  <c r="C2754" i="35"/>
  <c r="F2753" i="35"/>
  <c r="C2753" i="35"/>
  <c r="F2752" i="35"/>
  <c r="C2752" i="35"/>
  <c r="F2751" i="35"/>
  <c r="C2751" i="35"/>
  <c r="F2750" i="35"/>
  <c r="C2750" i="35"/>
  <c r="F2749" i="35"/>
  <c r="C2749" i="35"/>
  <c r="F2748" i="35"/>
  <c r="C2748" i="35"/>
  <c r="F2747" i="35"/>
  <c r="C2747" i="35"/>
  <c r="F2746" i="35"/>
  <c r="C2746" i="35"/>
  <c r="F2745" i="35"/>
  <c r="C2745" i="35"/>
  <c r="F2744" i="35"/>
  <c r="C2744" i="35"/>
  <c r="F2743" i="35"/>
  <c r="C2743" i="35"/>
  <c r="F2742" i="35"/>
  <c r="C2742" i="35"/>
  <c r="F2741" i="35"/>
  <c r="C2741" i="35"/>
  <c r="F2740" i="35"/>
  <c r="C2740" i="35"/>
  <c r="F2739" i="35"/>
  <c r="C2739" i="35"/>
  <c r="F2738" i="35"/>
  <c r="C2738" i="35"/>
  <c r="F2737" i="35"/>
  <c r="C2737" i="35"/>
  <c r="F2736" i="35"/>
  <c r="C2736" i="35"/>
  <c r="F2735" i="35"/>
  <c r="C2735" i="35"/>
  <c r="F2734" i="35"/>
  <c r="C2734" i="35"/>
  <c r="F2733" i="35"/>
  <c r="C2733" i="35"/>
  <c r="F2732" i="35"/>
  <c r="C2732" i="35"/>
  <c r="F2731" i="35"/>
  <c r="C2731" i="35"/>
  <c r="F2730" i="35"/>
  <c r="C2730" i="35"/>
  <c r="F2729" i="35"/>
  <c r="C2729" i="35"/>
  <c r="F2728" i="35"/>
  <c r="C2728" i="35"/>
  <c r="F2727" i="35"/>
  <c r="C2727" i="35"/>
  <c r="F2726" i="35"/>
  <c r="C2726" i="35"/>
  <c r="F2725" i="35"/>
  <c r="C2725" i="35"/>
  <c r="F2724" i="35"/>
  <c r="C2724" i="35"/>
  <c r="F2723" i="35"/>
  <c r="C2723" i="35"/>
  <c r="F2722" i="35"/>
  <c r="C2722" i="35"/>
  <c r="F2721" i="35"/>
  <c r="C2721" i="35"/>
  <c r="F2720" i="35"/>
  <c r="C2720" i="35"/>
  <c r="F2719" i="35"/>
  <c r="C2719" i="35"/>
  <c r="F2718" i="35"/>
  <c r="C2718" i="35"/>
  <c r="F2717" i="35"/>
  <c r="C2717" i="35"/>
  <c r="F2716" i="35"/>
  <c r="C2716" i="35"/>
  <c r="F2715" i="35"/>
  <c r="C2715" i="35"/>
  <c r="F2714" i="35"/>
  <c r="C2714" i="35"/>
  <c r="F2713" i="35"/>
  <c r="C2713" i="35"/>
  <c r="F2712" i="35"/>
  <c r="C2712" i="35"/>
  <c r="F2711" i="35"/>
  <c r="C2711" i="35"/>
  <c r="F2710" i="35"/>
  <c r="C2710" i="35"/>
  <c r="F2709" i="35"/>
  <c r="C2709" i="35"/>
  <c r="F2708" i="35"/>
  <c r="C2708" i="35"/>
  <c r="F2707" i="35"/>
  <c r="C2707" i="35"/>
  <c r="F2706" i="35"/>
  <c r="C2706" i="35"/>
  <c r="F2705" i="35"/>
  <c r="C2705" i="35"/>
  <c r="F2704" i="35"/>
  <c r="C2704" i="35"/>
  <c r="F2703" i="35"/>
  <c r="C2703" i="35"/>
  <c r="F2702" i="35"/>
  <c r="C2702" i="35"/>
  <c r="F2701" i="35"/>
  <c r="C2701" i="35"/>
  <c r="F2700" i="35"/>
  <c r="C2700" i="35"/>
  <c r="F2699" i="35"/>
  <c r="C2699" i="35"/>
  <c r="F2698" i="35"/>
  <c r="C2698" i="35"/>
  <c r="F2697" i="35"/>
  <c r="C2697" i="35"/>
  <c r="F2696" i="35"/>
  <c r="C2696" i="35"/>
  <c r="F2695" i="35"/>
  <c r="C2695" i="35"/>
  <c r="F2694" i="35"/>
  <c r="C2694" i="35"/>
  <c r="F2693" i="35"/>
  <c r="C2693" i="35"/>
  <c r="F2692" i="35"/>
  <c r="C2692" i="35"/>
  <c r="F2691" i="35"/>
  <c r="C2691" i="35"/>
  <c r="F2690" i="35"/>
  <c r="C2690" i="35"/>
  <c r="F2689" i="35"/>
  <c r="C2689" i="35"/>
  <c r="F2688" i="35"/>
  <c r="C2688" i="35"/>
  <c r="F2687" i="35"/>
  <c r="C2687" i="35"/>
  <c r="F2686" i="35"/>
  <c r="C2686" i="35"/>
  <c r="F2685" i="35"/>
  <c r="C2685" i="35"/>
  <c r="F2684" i="35"/>
  <c r="C2684" i="35"/>
  <c r="F2683" i="35"/>
  <c r="C2683" i="35"/>
  <c r="F2682" i="35"/>
  <c r="C2682" i="35"/>
  <c r="F2681" i="35"/>
  <c r="C2681" i="35"/>
  <c r="F2678" i="35"/>
  <c r="C2678" i="35"/>
  <c r="F2677" i="35"/>
  <c r="C2677" i="35"/>
  <c r="F2676" i="35"/>
  <c r="C2676" i="35"/>
  <c r="F2674" i="35"/>
  <c r="C2674" i="35"/>
  <c r="F2673" i="35"/>
  <c r="C2673" i="35"/>
  <c r="F2672" i="35"/>
  <c r="C2672" i="35"/>
  <c r="F2671" i="35"/>
  <c r="C2671" i="35"/>
  <c r="F2670" i="35"/>
  <c r="C2670" i="35"/>
  <c r="F2669" i="35"/>
  <c r="C2669" i="35"/>
  <c r="F2668" i="35"/>
  <c r="C2668" i="35"/>
  <c r="F2667" i="35"/>
  <c r="C2667" i="35"/>
  <c r="F2666" i="35"/>
  <c r="C2666" i="35"/>
  <c r="F2665" i="35"/>
  <c r="C2665" i="35"/>
  <c r="F2664" i="35"/>
  <c r="C2664" i="35"/>
  <c r="F2663" i="35"/>
  <c r="C2663" i="35"/>
  <c r="F2661" i="35"/>
  <c r="C2661" i="35"/>
  <c r="F2660" i="35"/>
  <c r="C2660" i="35"/>
  <c r="F2659" i="35"/>
  <c r="C2659" i="35"/>
  <c r="F2658" i="35"/>
  <c r="C2658" i="35"/>
  <c r="F2657" i="35"/>
  <c r="C2657" i="35"/>
  <c r="F2656" i="35"/>
  <c r="C2656" i="35"/>
  <c r="F2655" i="35"/>
  <c r="C2655" i="35"/>
  <c r="F2653" i="35"/>
  <c r="C2653" i="35"/>
  <c r="F2652" i="35"/>
  <c r="C2652" i="35"/>
  <c r="F2651" i="35"/>
  <c r="C2651" i="35"/>
  <c r="F2650" i="35"/>
  <c r="C2650" i="35"/>
  <c r="F2649" i="35"/>
  <c r="C2649" i="35"/>
  <c r="F2648" i="35"/>
  <c r="C2648" i="35"/>
  <c r="F2647" i="35"/>
  <c r="C2647" i="35"/>
  <c r="F2646" i="35"/>
  <c r="C2646" i="35"/>
  <c r="F2645" i="35"/>
  <c r="C2645" i="35"/>
  <c r="F2644" i="35"/>
  <c r="C2644" i="35"/>
  <c r="F2643" i="35"/>
  <c r="C2643" i="35"/>
  <c r="F2642" i="35"/>
  <c r="C2642" i="35"/>
  <c r="F2641" i="35"/>
  <c r="C2641" i="35"/>
  <c r="F2640" i="35"/>
  <c r="C2640" i="35"/>
  <c r="F2639" i="35"/>
  <c r="C2639" i="35"/>
  <c r="F2638" i="35"/>
  <c r="C2638" i="35"/>
  <c r="F2636" i="35"/>
  <c r="C2636" i="35"/>
  <c r="F2635" i="35"/>
  <c r="C2635" i="35"/>
  <c r="F2634" i="35"/>
  <c r="C2634" i="35"/>
  <c r="F2633" i="35"/>
  <c r="C2633" i="35"/>
  <c r="F2632" i="35"/>
  <c r="C2632" i="35"/>
  <c r="F2631" i="35"/>
  <c r="C2631" i="35"/>
  <c r="F2630" i="35"/>
  <c r="C2630" i="35"/>
  <c r="F2629" i="35"/>
  <c r="C2629" i="35"/>
  <c r="F2628" i="35"/>
  <c r="C2628" i="35"/>
  <c r="F2627" i="35"/>
  <c r="C2627" i="35"/>
  <c r="F2626" i="35"/>
  <c r="C2626" i="35"/>
  <c r="F2625" i="35"/>
  <c r="C2625" i="35"/>
  <c r="F2624" i="35"/>
  <c r="C2624" i="35"/>
  <c r="F2623" i="35"/>
  <c r="C2623" i="35"/>
  <c r="F2622" i="35"/>
  <c r="C2622" i="35"/>
  <c r="F2621" i="35"/>
  <c r="C2621" i="35"/>
  <c r="F2620" i="35"/>
  <c r="C2620" i="35"/>
  <c r="F2619" i="35"/>
  <c r="C2619" i="35"/>
  <c r="F2618" i="35"/>
  <c r="C2618" i="35"/>
  <c r="F2617" i="35"/>
  <c r="C2617" i="35"/>
  <c r="F2616" i="35"/>
  <c r="C2616" i="35"/>
  <c r="F2615" i="35"/>
  <c r="C2615" i="35"/>
  <c r="F2613" i="35"/>
  <c r="C2613" i="35"/>
  <c r="F2612" i="35"/>
  <c r="C2612" i="35"/>
  <c r="F2611" i="35"/>
  <c r="C2611" i="35"/>
  <c r="F2610" i="35"/>
  <c r="C2610" i="35"/>
  <c r="F2609" i="35"/>
  <c r="C2609" i="35"/>
  <c r="F2608" i="35"/>
  <c r="C2608" i="35"/>
  <c r="F2607" i="35"/>
  <c r="C2607" i="35"/>
  <c r="F2605" i="35"/>
  <c r="C2605" i="35"/>
  <c r="F2604" i="35"/>
  <c r="C2604" i="35"/>
  <c r="F2603" i="35"/>
  <c r="C2603" i="35"/>
  <c r="F2602" i="35"/>
  <c r="C2602" i="35"/>
  <c r="F2601" i="35"/>
  <c r="C2601" i="35"/>
  <c r="F2600" i="35"/>
  <c r="C2600" i="35"/>
  <c r="F2599" i="35"/>
  <c r="C2599" i="35"/>
  <c r="F2598" i="35"/>
  <c r="C2598" i="35"/>
  <c r="F2597" i="35"/>
  <c r="C2597" i="35"/>
  <c r="F2596" i="35"/>
  <c r="C2596" i="35"/>
  <c r="F2595" i="35"/>
  <c r="C2595" i="35"/>
  <c r="F2593" i="35"/>
  <c r="C2593" i="35"/>
  <c r="F2591" i="35"/>
  <c r="C2591" i="35"/>
  <c r="F2590" i="35"/>
  <c r="C2590" i="35"/>
  <c r="F2589" i="35"/>
  <c r="C2589" i="35"/>
  <c r="F2587" i="35"/>
  <c r="C2587" i="35"/>
  <c r="F2586" i="35"/>
  <c r="C2586" i="35"/>
  <c r="F2585" i="35"/>
  <c r="C2585" i="35"/>
  <c r="F2584" i="35"/>
  <c r="C2584" i="35"/>
  <c r="F2583" i="35"/>
  <c r="C2583" i="35"/>
  <c r="F2582" i="35"/>
  <c r="C2582" i="35"/>
  <c r="F2581" i="35"/>
  <c r="C2581" i="35"/>
  <c r="F2580" i="35"/>
  <c r="C2580" i="35"/>
  <c r="F2578" i="35"/>
  <c r="C2578" i="35"/>
  <c r="F2577" i="35"/>
  <c r="C2577" i="35"/>
  <c r="F2576" i="35"/>
  <c r="C2576" i="35"/>
  <c r="F2575" i="35"/>
  <c r="C2575" i="35"/>
  <c r="F2574" i="35"/>
  <c r="C2574" i="35"/>
  <c r="F2573" i="35"/>
  <c r="C2573" i="35"/>
  <c r="F2572" i="35"/>
  <c r="C2572" i="35"/>
  <c r="F2571" i="35"/>
  <c r="C2571" i="35"/>
  <c r="F2570" i="35"/>
  <c r="C2570" i="35"/>
  <c r="F2569" i="35"/>
  <c r="C2569" i="35"/>
  <c r="F2568" i="35"/>
  <c r="C2568" i="35"/>
  <c r="F2567" i="35"/>
  <c r="C2567" i="35"/>
  <c r="F2566" i="35"/>
  <c r="C2566" i="35"/>
  <c r="F2565" i="35"/>
  <c r="C2565" i="35"/>
  <c r="F2564" i="35"/>
  <c r="C2564" i="35"/>
  <c r="F2562" i="35"/>
  <c r="C2562" i="35"/>
  <c r="F2561" i="35"/>
  <c r="C2561" i="35"/>
  <c r="F2560" i="35"/>
  <c r="C2560" i="35"/>
  <c r="F2559" i="35"/>
  <c r="C2559" i="35"/>
  <c r="F2558" i="35"/>
  <c r="C2558" i="35"/>
  <c r="F2557" i="35"/>
  <c r="C2557" i="35"/>
  <c r="F2556" i="35"/>
  <c r="C2556" i="35"/>
  <c r="F2555" i="35"/>
  <c r="C2555" i="35"/>
  <c r="F2554" i="35"/>
  <c r="C2554" i="35"/>
  <c r="F2553" i="35"/>
  <c r="C2553" i="35"/>
  <c r="F2552" i="35"/>
  <c r="C2552" i="35"/>
  <c r="F2551" i="35"/>
  <c r="C2551" i="35"/>
  <c r="F2550" i="35"/>
  <c r="C2550" i="35"/>
  <c r="F2549" i="35"/>
  <c r="C2549" i="35"/>
  <c r="F2548" i="35"/>
  <c r="C2548" i="35"/>
  <c r="F2546" i="35"/>
  <c r="C2546" i="35"/>
  <c r="F2545" i="35"/>
  <c r="C2545" i="35"/>
  <c r="F2544" i="35"/>
  <c r="C2544" i="35"/>
  <c r="F2542" i="35"/>
  <c r="C2542" i="35"/>
  <c r="F2541" i="35"/>
  <c r="C2541" i="35"/>
  <c r="F2540" i="35"/>
  <c r="C2540" i="35"/>
  <c r="F2539" i="35"/>
  <c r="C2539" i="35"/>
  <c r="F2538" i="35"/>
  <c r="C2538" i="35"/>
  <c r="F2537" i="35"/>
  <c r="C2537" i="35"/>
  <c r="F2536" i="35"/>
  <c r="C2536" i="35"/>
  <c r="F2534" i="35"/>
  <c r="C2534" i="35"/>
  <c r="F2533" i="35"/>
  <c r="C2533" i="35"/>
  <c r="F2532" i="35"/>
  <c r="C2532" i="35"/>
  <c r="F2531" i="35"/>
  <c r="C2531" i="35"/>
  <c r="F2530" i="35"/>
  <c r="C2530" i="35"/>
  <c r="F2528" i="35"/>
  <c r="C2528" i="35"/>
  <c r="F2527" i="35"/>
  <c r="C2527" i="35"/>
  <c r="F2526" i="35"/>
  <c r="C2526" i="35"/>
  <c r="F2525" i="35"/>
  <c r="C2525" i="35"/>
  <c r="F2524" i="35"/>
  <c r="C2524" i="35"/>
  <c r="F2522" i="35"/>
  <c r="C2522" i="35"/>
  <c r="F2521" i="35"/>
  <c r="C2521" i="35"/>
  <c r="F2520" i="35"/>
  <c r="C2520" i="35"/>
  <c r="F2518" i="35"/>
  <c r="C2518" i="35"/>
  <c r="F2517" i="35"/>
  <c r="C2517" i="35"/>
  <c r="F2516" i="35"/>
  <c r="C2516" i="35"/>
  <c r="F2515" i="35"/>
  <c r="C2515" i="35"/>
  <c r="F2514" i="35"/>
  <c r="C2514" i="35"/>
  <c r="F2513" i="35"/>
  <c r="C2513" i="35"/>
  <c r="F2512" i="35"/>
  <c r="C2512" i="35"/>
  <c r="F2511" i="35"/>
  <c r="C2511" i="35"/>
  <c r="F2510" i="35"/>
  <c r="C2510" i="35"/>
  <c r="F2509" i="35"/>
  <c r="C2509" i="35"/>
  <c r="F2508" i="35"/>
  <c r="C2508" i="35"/>
  <c r="F2507" i="35"/>
  <c r="C2507" i="35"/>
  <c r="F2506" i="35"/>
  <c r="C2506" i="35"/>
  <c r="F2505" i="35"/>
  <c r="C2505" i="35"/>
  <c r="F2504" i="35"/>
  <c r="C2504" i="35"/>
  <c r="F2503" i="35"/>
  <c r="C2503" i="35"/>
  <c r="F2502" i="35"/>
  <c r="C2502" i="35"/>
  <c r="F2501" i="35"/>
  <c r="C2501" i="35"/>
  <c r="F2500" i="35"/>
  <c r="C2500" i="35"/>
  <c r="F2499" i="35"/>
  <c r="C2499" i="35"/>
  <c r="F2498" i="35"/>
  <c r="C2498" i="35"/>
  <c r="F2497" i="35"/>
  <c r="C2497" i="35"/>
  <c r="F2496" i="35"/>
  <c r="C2496" i="35"/>
  <c r="F2495" i="35"/>
  <c r="C2495" i="35"/>
  <c r="F2494" i="35"/>
  <c r="C2494" i="35"/>
  <c r="F2493" i="35"/>
  <c r="C2493" i="35"/>
  <c r="F2492" i="35"/>
  <c r="C2492" i="35"/>
  <c r="F2491" i="35"/>
  <c r="C2491" i="35"/>
  <c r="F2490" i="35"/>
  <c r="C2490" i="35"/>
  <c r="F2489" i="35"/>
  <c r="C2489" i="35"/>
  <c r="F2488" i="35"/>
  <c r="C2488" i="35"/>
  <c r="F2487" i="35"/>
  <c r="C2487" i="35"/>
  <c r="F2486" i="35"/>
  <c r="C2486" i="35"/>
  <c r="F2485" i="35"/>
  <c r="C2485" i="35"/>
  <c r="F2484" i="35"/>
  <c r="C2484" i="35"/>
  <c r="F2483" i="35"/>
  <c r="C2483" i="35"/>
  <c r="F2482" i="35"/>
  <c r="C2482" i="35"/>
  <c r="F2481" i="35"/>
  <c r="C2481" i="35"/>
  <c r="F2480" i="35"/>
  <c r="C2480" i="35"/>
  <c r="F2479" i="35"/>
  <c r="C2479" i="35"/>
  <c r="F2478" i="35"/>
  <c r="C2478" i="35"/>
  <c r="F2477" i="35"/>
  <c r="C2477" i="35"/>
  <c r="F2476" i="35"/>
  <c r="C2476" i="35"/>
  <c r="F2475" i="35"/>
  <c r="C2475" i="35"/>
  <c r="F2474" i="35"/>
  <c r="C2474" i="35"/>
  <c r="F2473" i="35"/>
  <c r="C2473" i="35"/>
  <c r="F2471" i="35"/>
  <c r="C2471" i="35"/>
  <c r="F2470" i="35"/>
  <c r="C2470" i="35"/>
  <c r="F2469" i="35"/>
  <c r="C2469" i="35"/>
  <c r="F2468" i="35"/>
  <c r="C2468" i="35"/>
  <c r="F2467" i="35"/>
  <c r="C2467" i="35"/>
  <c r="F2466" i="35"/>
  <c r="C2466" i="35"/>
  <c r="F2465" i="35"/>
  <c r="C2465" i="35"/>
  <c r="F2463" i="35"/>
  <c r="C2463" i="35"/>
  <c r="F2462" i="35"/>
  <c r="C2462" i="35"/>
  <c r="F2461" i="35"/>
  <c r="C2461" i="35"/>
  <c r="F2460" i="35"/>
  <c r="C2460" i="35"/>
  <c r="F2459" i="35"/>
  <c r="C2459" i="35"/>
  <c r="F2458" i="35"/>
  <c r="C2458" i="35"/>
  <c r="F2457" i="35"/>
  <c r="C2457" i="35"/>
  <c r="F2456" i="35"/>
  <c r="C2456" i="35"/>
  <c r="F2455" i="35"/>
  <c r="C2455" i="35"/>
  <c r="F2454" i="35"/>
  <c r="C2454" i="35"/>
  <c r="F2452" i="35"/>
  <c r="C2452" i="35"/>
  <c r="F2451" i="35"/>
  <c r="C2451" i="35"/>
  <c r="F2450" i="35"/>
  <c r="C2450" i="35"/>
  <c r="F2449" i="35"/>
  <c r="C2449" i="35"/>
  <c r="F2448" i="35"/>
  <c r="C2448" i="35"/>
  <c r="F2447" i="35"/>
  <c r="C2447" i="35"/>
  <c r="F2446" i="35"/>
  <c r="C2446" i="35"/>
  <c r="F2445" i="35"/>
  <c r="C2445" i="35"/>
  <c r="F2444" i="35"/>
  <c r="C2444" i="35"/>
  <c r="F2443" i="35"/>
  <c r="C2443" i="35"/>
  <c r="F2442" i="35"/>
  <c r="C2442" i="35"/>
  <c r="F2441" i="35"/>
  <c r="C2441" i="35"/>
  <c r="F2440" i="35"/>
  <c r="C2440" i="35"/>
  <c r="F2439" i="35"/>
  <c r="C2439" i="35"/>
  <c r="F2438" i="35"/>
  <c r="C2438" i="35"/>
  <c r="F2437" i="35"/>
  <c r="C2437" i="35"/>
  <c r="F2436" i="35"/>
  <c r="C2436" i="35"/>
  <c r="F2435" i="35"/>
  <c r="C2435" i="35"/>
  <c r="F2434" i="35"/>
  <c r="C2434" i="35"/>
  <c r="F2433" i="35"/>
  <c r="C2433" i="35"/>
  <c r="F2432" i="35"/>
  <c r="C2432" i="35"/>
  <c r="F2431" i="35"/>
  <c r="C2431" i="35"/>
  <c r="F2430" i="35"/>
  <c r="C2430" i="35"/>
  <c r="F2429" i="35"/>
  <c r="C2429" i="35"/>
  <c r="F2428" i="35"/>
  <c r="C2428" i="35"/>
  <c r="F2427" i="35"/>
  <c r="C2427" i="35"/>
  <c r="F2426" i="35"/>
  <c r="C2426" i="35"/>
  <c r="F2425" i="35"/>
  <c r="C2425" i="35"/>
  <c r="F2424" i="35"/>
  <c r="C2424" i="35"/>
  <c r="F2423" i="35"/>
  <c r="C2423" i="35"/>
  <c r="F2422" i="35"/>
  <c r="C2422" i="35"/>
  <c r="F2421" i="35"/>
  <c r="C2421" i="35"/>
  <c r="F2420" i="35"/>
  <c r="C2420" i="35"/>
  <c r="F2419" i="35"/>
  <c r="C2419" i="35"/>
  <c r="F2418" i="35"/>
  <c r="C2418" i="35"/>
  <c r="F2417" i="35"/>
  <c r="C2417" i="35"/>
  <c r="F2416" i="35"/>
  <c r="C2416" i="35"/>
  <c r="F2415" i="35"/>
  <c r="C2415" i="35"/>
  <c r="F2413" i="35"/>
  <c r="C2413" i="35"/>
  <c r="F2411" i="35"/>
  <c r="C2411" i="35"/>
  <c r="F2410" i="35"/>
  <c r="C2410" i="35"/>
  <c r="F2408" i="35"/>
  <c r="C2408" i="35"/>
  <c r="F2407" i="35"/>
  <c r="C2407" i="35"/>
  <c r="F2406" i="35"/>
  <c r="C2406" i="35"/>
  <c r="F2405" i="35"/>
  <c r="C2405" i="35"/>
  <c r="F2404" i="35"/>
  <c r="C2404" i="35"/>
  <c r="F2403" i="35"/>
  <c r="C2403" i="35"/>
  <c r="F2402" i="35"/>
  <c r="C2402" i="35"/>
  <c r="F2401" i="35"/>
  <c r="C2401" i="35"/>
  <c r="F2400" i="35"/>
  <c r="C2400" i="35"/>
  <c r="F2399" i="35"/>
  <c r="C2399" i="35"/>
  <c r="F2397" i="35"/>
  <c r="C2397" i="35"/>
  <c r="F2396" i="35"/>
  <c r="C2396" i="35"/>
  <c r="F2395" i="35"/>
  <c r="C2395" i="35"/>
  <c r="F2394" i="35"/>
  <c r="C2394" i="35"/>
  <c r="F2393" i="35"/>
  <c r="C2393" i="35"/>
  <c r="F2391" i="35"/>
  <c r="C2391" i="35"/>
  <c r="F2390" i="35"/>
  <c r="C2390" i="35"/>
  <c r="F2387" i="35"/>
  <c r="C2387" i="35"/>
  <c r="F2386" i="35"/>
  <c r="C2386" i="35"/>
  <c r="F2385" i="35"/>
  <c r="C2385" i="35"/>
  <c r="F2384" i="35"/>
  <c r="C2384" i="35"/>
  <c r="F2383" i="35"/>
  <c r="C2383" i="35"/>
  <c r="F2382" i="35"/>
  <c r="C2382" i="35"/>
  <c r="F2381" i="35"/>
  <c r="C2381" i="35"/>
  <c r="F2380" i="35"/>
  <c r="C2380" i="35"/>
  <c r="F2379" i="35"/>
  <c r="C2379" i="35"/>
  <c r="F2377" i="35"/>
  <c r="C2377" i="35"/>
  <c r="F2376" i="35"/>
  <c r="C2376" i="35"/>
  <c r="F2375" i="35"/>
  <c r="C2375" i="35"/>
  <c r="F2374" i="35"/>
  <c r="C2374" i="35"/>
  <c r="F2373" i="35"/>
  <c r="C2373" i="35"/>
  <c r="F2372" i="35"/>
  <c r="C2372" i="35"/>
  <c r="F2371" i="35"/>
  <c r="C2371" i="35"/>
  <c r="F2370" i="35"/>
  <c r="C2370" i="35"/>
  <c r="F2368" i="35"/>
  <c r="C2368" i="35"/>
  <c r="F2367" i="35"/>
  <c r="C2367" i="35"/>
  <c r="F2366" i="35"/>
  <c r="C2366" i="35"/>
  <c r="F2365" i="35"/>
  <c r="C2365" i="35"/>
  <c r="F2364" i="35"/>
  <c r="C2364" i="35"/>
  <c r="F2363" i="35"/>
  <c r="C2363" i="35"/>
  <c r="F2362" i="35"/>
  <c r="C2362" i="35"/>
  <c r="F2361" i="35"/>
  <c r="C2361" i="35"/>
  <c r="F2360" i="35"/>
  <c r="C2360" i="35"/>
  <c r="F2359" i="35"/>
  <c r="C2359" i="35"/>
  <c r="F2357" i="35"/>
  <c r="C2357" i="35"/>
  <c r="F2356" i="35"/>
  <c r="C2356" i="35"/>
  <c r="F2355" i="35"/>
  <c r="C2355" i="35"/>
  <c r="F2354" i="35"/>
  <c r="C2354" i="35"/>
  <c r="F2353" i="35"/>
  <c r="C2353" i="35"/>
  <c r="F2352" i="35"/>
  <c r="C2352" i="35"/>
  <c r="F2351" i="35"/>
  <c r="C2351" i="35"/>
  <c r="F2350" i="35"/>
  <c r="C2350" i="35"/>
  <c r="F2349" i="35"/>
  <c r="C2349" i="35"/>
  <c r="F2348" i="35"/>
  <c r="C2348" i="35"/>
  <c r="F2347" i="35"/>
  <c r="C2347" i="35"/>
  <c r="F2346" i="35"/>
  <c r="C2346" i="35"/>
  <c r="F2345" i="35"/>
  <c r="C2345" i="35"/>
  <c r="F2344" i="35"/>
  <c r="C2344" i="35"/>
  <c r="F2343" i="35"/>
  <c r="C2343" i="35"/>
  <c r="F2342" i="35"/>
  <c r="C2342" i="35"/>
  <c r="F2341" i="35"/>
  <c r="C2341" i="35"/>
  <c r="F2340" i="35"/>
  <c r="C2340" i="35"/>
  <c r="F2339" i="35"/>
  <c r="C2339" i="35"/>
  <c r="F2338" i="35"/>
  <c r="C2338" i="35"/>
  <c r="F2337" i="35"/>
  <c r="C2337" i="35"/>
  <c r="F2336" i="35"/>
  <c r="C2336" i="35"/>
  <c r="F2335" i="35"/>
  <c r="C2335" i="35"/>
  <c r="F2334" i="35"/>
  <c r="C2334" i="35"/>
  <c r="F2333" i="35"/>
  <c r="C2333" i="35"/>
  <c r="F2332" i="35"/>
  <c r="C2332" i="35"/>
  <c r="F2331" i="35"/>
  <c r="C2331" i="35"/>
  <c r="F2330" i="35"/>
  <c r="C2330" i="35"/>
  <c r="F2328" i="35"/>
  <c r="C2328" i="35"/>
  <c r="F2327" i="35"/>
  <c r="C2327" i="35"/>
  <c r="F2326" i="35"/>
  <c r="C2326" i="35"/>
  <c r="F2325" i="35"/>
  <c r="C2325" i="35"/>
  <c r="F2324" i="35"/>
  <c r="C2324" i="35"/>
  <c r="F2323" i="35"/>
  <c r="C2323" i="35"/>
  <c r="F2322" i="35"/>
  <c r="C2322" i="35"/>
  <c r="F2321" i="35"/>
  <c r="C2321" i="35"/>
  <c r="F2320" i="35"/>
  <c r="C2320" i="35"/>
  <c r="F2319" i="35"/>
  <c r="C2319" i="35"/>
  <c r="F2318" i="35"/>
  <c r="C2318" i="35"/>
  <c r="F2317" i="35"/>
  <c r="C2317" i="35"/>
  <c r="F2316" i="35"/>
  <c r="C2316" i="35"/>
  <c r="F2315" i="35"/>
  <c r="C2315" i="35"/>
  <c r="F2313" i="35"/>
  <c r="C2313" i="35"/>
  <c r="F2312" i="35"/>
  <c r="C2312" i="35"/>
  <c r="F2311" i="35"/>
  <c r="C2311" i="35"/>
  <c r="F2310" i="35"/>
  <c r="C2310" i="35"/>
  <c r="F2309" i="35"/>
  <c r="C2309" i="35"/>
  <c r="F2308" i="35"/>
  <c r="C2308" i="35"/>
  <c r="F2307" i="35"/>
  <c r="C2307" i="35"/>
  <c r="F2306" i="35"/>
  <c r="C2306" i="35"/>
  <c r="F2305" i="35"/>
  <c r="C2305" i="35"/>
  <c r="F2304" i="35"/>
  <c r="C2304" i="35"/>
  <c r="F2303" i="35"/>
  <c r="C2303" i="35"/>
  <c r="F2302" i="35"/>
  <c r="C2302" i="35"/>
  <c r="F2300" i="35"/>
  <c r="C2300" i="35"/>
  <c r="F2299" i="35"/>
  <c r="C2299" i="35"/>
  <c r="F2298" i="35"/>
  <c r="C2298" i="35"/>
  <c r="F2296" i="35"/>
  <c r="C2296" i="35"/>
  <c r="F2295" i="35"/>
  <c r="C2295" i="35"/>
  <c r="F2294" i="35"/>
  <c r="C2294" i="35"/>
  <c r="F2293" i="35"/>
  <c r="C2293" i="35"/>
  <c r="F2292" i="35"/>
  <c r="C2292" i="35"/>
  <c r="F2291" i="35"/>
  <c r="C2291" i="35"/>
  <c r="F2290" i="35"/>
  <c r="C2290" i="35"/>
  <c r="F2289" i="35"/>
  <c r="C2289" i="35"/>
  <c r="F2288" i="35"/>
  <c r="C2288" i="35"/>
  <c r="F2287" i="35"/>
  <c r="C2287" i="35"/>
  <c r="F2286" i="35"/>
  <c r="C2286" i="35"/>
  <c r="F2285" i="35"/>
  <c r="C2285" i="35"/>
  <c r="F2284" i="35"/>
  <c r="C2284" i="35"/>
  <c r="F2283" i="35"/>
  <c r="C2283" i="35"/>
  <c r="F2282" i="35"/>
  <c r="C2282" i="35"/>
  <c r="F2281" i="35"/>
  <c r="C2281" i="35"/>
  <c r="F2280" i="35"/>
  <c r="C2280" i="35"/>
  <c r="F2278" i="35"/>
  <c r="C2278" i="35"/>
  <c r="F2277" i="35"/>
  <c r="C2277" i="35"/>
  <c r="F2276" i="35"/>
  <c r="C2276" i="35"/>
  <c r="F2274" i="35"/>
  <c r="C2274" i="35"/>
  <c r="F2273" i="35"/>
  <c r="C2273" i="35"/>
  <c r="F2272" i="35"/>
  <c r="C2272" i="35"/>
  <c r="F2271" i="35"/>
  <c r="C2271" i="35"/>
  <c r="F2270" i="35"/>
  <c r="C2270" i="35"/>
  <c r="F2269" i="35"/>
  <c r="C2269" i="35"/>
  <c r="F2268" i="35"/>
  <c r="C2268" i="35"/>
  <c r="F2267" i="35"/>
  <c r="C2267" i="35"/>
  <c r="F2266" i="35"/>
  <c r="C2266" i="35"/>
  <c r="F2265" i="35"/>
  <c r="C2265" i="35"/>
  <c r="F2264" i="35"/>
  <c r="C2264" i="35"/>
  <c r="F2263" i="35"/>
  <c r="C2263" i="35"/>
  <c r="F2262" i="35"/>
  <c r="C2262" i="35"/>
  <c r="F2261" i="35"/>
  <c r="C2261" i="35"/>
  <c r="F2260" i="35"/>
  <c r="C2260" i="35"/>
  <c r="F2259" i="35"/>
  <c r="C2259" i="35"/>
  <c r="F2258" i="35"/>
  <c r="C2258" i="35"/>
  <c r="F2257" i="35"/>
  <c r="C2257" i="35"/>
  <c r="F2256" i="35"/>
  <c r="C2256" i="35"/>
  <c r="F2255" i="35"/>
  <c r="C2255" i="35"/>
  <c r="F2254" i="35"/>
  <c r="C2254" i="35"/>
  <c r="F2253" i="35"/>
  <c r="C2253" i="35"/>
  <c r="F2252" i="35"/>
  <c r="C2252" i="35"/>
  <c r="F2251" i="35"/>
  <c r="C2251" i="35"/>
  <c r="F2250" i="35"/>
  <c r="C2250" i="35"/>
  <c r="F2249" i="35"/>
  <c r="C2249" i="35"/>
  <c r="F2248" i="35"/>
  <c r="C2248" i="35"/>
  <c r="F2246" i="35"/>
  <c r="C2246" i="35"/>
  <c r="F2245" i="35"/>
  <c r="C2245" i="35"/>
  <c r="F2244" i="35"/>
  <c r="C2244" i="35"/>
  <c r="F2243" i="35"/>
  <c r="C2243" i="35"/>
  <c r="F2242" i="35"/>
  <c r="C2242" i="35"/>
  <c r="F2240" i="35"/>
  <c r="C2240" i="35"/>
  <c r="F2239" i="35"/>
  <c r="C2239" i="35"/>
  <c r="F2238" i="35"/>
  <c r="C2238" i="35"/>
  <c r="F2237" i="35"/>
  <c r="C2237" i="35"/>
  <c r="F2236" i="35"/>
  <c r="C2236" i="35"/>
  <c r="F2235" i="35"/>
  <c r="C2235" i="35"/>
  <c r="F2234" i="35"/>
  <c r="C2234" i="35"/>
  <c r="F2233" i="35"/>
  <c r="C2233" i="35"/>
  <c r="F2231" i="35"/>
  <c r="C2231" i="35"/>
  <c r="F2230" i="35"/>
  <c r="C2230" i="35"/>
  <c r="F2229" i="35"/>
  <c r="C2229" i="35"/>
  <c r="F2227" i="35"/>
  <c r="C2227" i="35"/>
  <c r="F2226" i="35"/>
  <c r="C2226" i="35"/>
  <c r="F2225" i="35"/>
  <c r="C2225" i="35"/>
  <c r="F2224" i="35"/>
  <c r="C2224" i="35"/>
  <c r="F2223" i="35"/>
  <c r="C2223" i="35"/>
  <c r="F2222" i="35"/>
  <c r="C2222" i="35"/>
  <c r="F2221" i="35"/>
  <c r="C2221" i="35"/>
  <c r="F2220" i="35"/>
  <c r="C2220" i="35"/>
  <c r="F2219" i="35"/>
  <c r="C2219" i="35"/>
  <c r="F2218" i="35"/>
  <c r="C2218" i="35"/>
  <c r="F2217" i="35"/>
  <c r="C2217" i="35"/>
  <c r="F2216" i="35"/>
  <c r="C2216" i="35"/>
  <c r="F2215" i="35"/>
  <c r="C2215" i="35"/>
  <c r="F2214" i="35"/>
  <c r="C2214" i="35"/>
  <c r="F2213" i="35"/>
  <c r="C2213" i="35"/>
  <c r="F2212" i="35"/>
  <c r="C2212" i="35"/>
  <c r="F2211" i="35"/>
  <c r="C2211" i="35"/>
  <c r="F2209" i="35"/>
  <c r="C2209" i="35"/>
  <c r="F2208" i="35"/>
  <c r="C2208" i="35"/>
  <c r="F2207" i="35"/>
  <c r="C2207" i="35"/>
  <c r="F2205" i="35"/>
  <c r="C2205" i="35"/>
  <c r="F2204" i="35"/>
  <c r="C2204" i="35"/>
  <c r="F2203" i="35"/>
  <c r="C2203" i="35"/>
  <c r="F2202" i="35"/>
  <c r="C2202" i="35"/>
  <c r="F2201" i="35"/>
  <c r="C2201" i="35"/>
  <c r="F2200" i="35"/>
  <c r="C2200" i="35"/>
  <c r="F2199" i="35"/>
  <c r="C2199" i="35"/>
  <c r="F2198" i="35"/>
  <c r="C2198" i="35"/>
  <c r="F2197" i="35"/>
  <c r="C2197" i="35"/>
  <c r="F2196" i="35"/>
  <c r="C2196" i="35"/>
  <c r="F2195" i="35"/>
  <c r="C2195" i="35"/>
  <c r="F2194" i="35"/>
  <c r="C2194" i="35"/>
  <c r="F2193" i="35"/>
  <c r="C2193" i="35"/>
  <c r="F2192" i="35"/>
  <c r="C2192" i="35"/>
  <c r="F2191" i="35"/>
  <c r="C2191" i="35"/>
  <c r="F2190" i="35"/>
  <c r="C2190" i="35"/>
  <c r="F2189" i="35"/>
  <c r="C2189" i="35"/>
  <c r="F2188" i="35"/>
  <c r="C2188" i="35"/>
  <c r="F2187" i="35"/>
  <c r="C2187" i="35"/>
  <c r="F2186" i="35"/>
  <c r="C2186" i="35"/>
  <c r="F2185" i="35"/>
  <c r="C2185" i="35"/>
  <c r="F2184" i="35"/>
  <c r="C2184" i="35"/>
  <c r="F2183" i="35"/>
  <c r="C2183" i="35"/>
  <c r="F2182" i="35"/>
  <c r="C2182" i="35"/>
  <c r="F2181" i="35"/>
  <c r="C2181" i="35"/>
  <c r="F2180" i="35"/>
  <c r="C2180" i="35"/>
  <c r="F2179" i="35"/>
  <c r="C2179" i="35"/>
  <c r="F2178" i="35"/>
  <c r="C2178" i="35"/>
  <c r="F2176" i="35"/>
  <c r="C2176" i="35"/>
  <c r="F2175" i="35"/>
  <c r="C2175" i="35"/>
  <c r="F2174" i="35"/>
  <c r="C2174" i="35"/>
  <c r="F2173" i="35"/>
  <c r="C2173" i="35"/>
  <c r="F2172" i="35"/>
  <c r="C2172" i="35"/>
  <c r="F2171" i="35"/>
  <c r="C2171" i="35"/>
  <c r="F2170" i="35"/>
  <c r="C2170" i="35"/>
  <c r="F2169" i="35"/>
  <c r="C2169" i="35"/>
  <c r="F2168" i="35"/>
  <c r="C2168" i="35"/>
  <c r="F2167" i="35"/>
  <c r="C2167" i="35"/>
  <c r="F2166" i="35"/>
  <c r="C2166" i="35"/>
  <c r="F2165" i="35"/>
  <c r="C2165" i="35"/>
  <c r="F2164" i="35"/>
  <c r="C2164" i="35"/>
  <c r="F2163" i="35"/>
  <c r="C2163" i="35"/>
  <c r="F2161" i="35"/>
  <c r="C2161" i="35"/>
  <c r="F2160" i="35"/>
  <c r="C2160" i="35"/>
  <c r="F2159" i="35"/>
  <c r="C2159" i="35"/>
  <c r="F2158" i="35"/>
  <c r="C2158" i="35"/>
  <c r="F2157" i="35"/>
  <c r="C2157" i="35"/>
  <c r="F2156" i="35"/>
  <c r="C2156" i="35"/>
  <c r="F2155" i="35"/>
  <c r="C2155" i="35"/>
  <c r="F2154" i="35"/>
  <c r="C2154" i="35"/>
  <c r="F2152" i="35"/>
  <c r="C2152" i="35"/>
  <c r="F2151" i="35"/>
  <c r="C2151" i="35"/>
  <c r="F2150" i="35"/>
  <c r="C2150" i="35"/>
  <c r="F2149" i="35"/>
  <c r="C2149" i="35"/>
  <c r="F2148" i="35"/>
  <c r="C2148" i="35"/>
  <c r="F2147" i="35"/>
  <c r="C2147" i="35"/>
  <c r="F2146" i="35"/>
  <c r="C2146" i="35"/>
  <c r="F2144" i="35"/>
  <c r="C2144" i="35"/>
  <c r="F2143" i="35"/>
  <c r="C2143" i="35"/>
  <c r="F2142" i="35"/>
  <c r="C2142" i="35"/>
  <c r="F2141" i="35"/>
  <c r="C2141" i="35"/>
  <c r="F2140" i="35"/>
  <c r="C2140" i="35"/>
  <c r="F2139" i="35"/>
  <c r="C2139" i="35"/>
  <c r="F2138" i="35"/>
  <c r="C2138" i="35"/>
  <c r="F2137" i="35"/>
  <c r="C2137" i="35"/>
  <c r="F2136" i="35"/>
  <c r="C2136" i="35"/>
  <c r="F2135" i="35"/>
  <c r="C2135" i="35"/>
  <c r="F2134" i="35"/>
  <c r="C2134" i="35"/>
  <c r="F2133" i="35"/>
  <c r="C2133" i="35"/>
  <c r="F2132" i="35"/>
  <c r="C2132" i="35"/>
  <c r="F2131" i="35"/>
  <c r="C2131" i="35"/>
  <c r="F2130" i="35"/>
  <c r="C2130" i="35"/>
  <c r="F2129" i="35"/>
  <c r="C2129" i="35"/>
  <c r="F2128" i="35"/>
  <c r="C2128" i="35"/>
  <c r="F2126" i="35"/>
  <c r="C2126" i="35"/>
  <c r="F2125" i="35"/>
  <c r="C2125" i="35"/>
  <c r="F2124" i="35"/>
  <c r="C2124" i="35"/>
  <c r="F2122" i="35"/>
  <c r="C2122" i="35"/>
  <c r="F2121" i="35"/>
  <c r="C2121" i="35"/>
  <c r="F2120" i="35"/>
  <c r="C2120" i="35"/>
  <c r="F2119" i="35"/>
  <c r="C2119" i="35"/>
  <c r="F2118" i="35"/>
  <c r="C2118" i="35"/>
  <c r="F2117" i="35"/>
  <c r="C2117" i="35"/>
  <c r="F2116" i="35"/>
  <c r="C2116" i="35"/>
  <c r="F2115" i="35"/>
  <c r="C2115" i="35"/>
  <c r="F2114" i="35"/>
  <c r="C2114" i="35"/>
  <c r="F2113" i="35"/>
  <c r="C2113" i="35"/>
  <c r="F2112" i="35"/>
  <c r="C2112" i="35"/>
  <c r="F2111" i="35"/>
  <c r="C2111" i="35"/>
  <c r="F2110" i="35"/>
  <c r="C2110" i="35"/>
  <c r="F2109" i="35"/>
  <c r="C2109" i="35"/>
  <c r="F2108" i="35"/>
  <c r="C2108" i="35"/>
  <c r="F2107" i="35"/>
  <c r="C2107" i="35"/>
  <c r="F2106" i="35"/>
  <c r="C2106" i="35"/>
  <c r="F2105" i="35"/>
  <c r="C2105" i="35"/>
  <c r="F2104" i="35"/>
  <c r="C2104" i="35"/>
  <c r="F2103" i="35"/>
  <c r="C2103" i="35"/>
  <c r="F2102" i="35"/>
  <c r="C2102" i="35"/>
  <c r="F2101" i="35"/>
  <c r="C2101" i="35"/>
  <c r="F2100" i="35"/>
  <c r="C2100" i="35"/>
  <c r="F2099" i="35"/>
  <c r="C2099" i="35"/>
  <c r="F2098" i="35"/>
  <c r="C2098" i="35"/>
  <c r="F2097" i="35"/>
  <c r="C2097" i="35"/>
  <c r="F2096" i="35"/>
  <c r="C2096" i="35"/>
  <c r="F2095" i="35"/>
  <c r="C2095" i="35"/>
  <c r="F2093" i="35"/>
  <c r="C2093" i="35"/>
  <c r="F2092" i="35"/>
  <c r="C2092" i="35"/>
  <c r="F2091" i="35"/>
  <c r="C2091" i="35"/>
  <c r="F2090" i="35"/>
  <c r="C2090" i="35"/>
  <c r="F2089" i="35"/>
  <c r="C2089" i="35"/>
  <c r="F2088" i="35"/>
  <c r="C2088" i="35"/>
  <c r="F2087" i="35"/>
  <c r="C2087" i="35"/>
  <c r="F2086" i="35"/>
  <c r="C2086" i="35"/>
  <c r="F2085" i="35"/>
  <c r="C2085" i="35"/>
  <c r="F2084" i="35"/>
  <c r="C2084" i="35"/>
  <c r="F2083" i="35"/>
  <c r="C2083" i="35"/>
  <c r="F2082" i="35"/>
  <c r="C2082" i="35"/>
  <c r="F2081" i="35"/>
  <c r="C2081" i="35"/>
  <c r="F2079" i="35"/>
  <c r="C2079" i="35"/>
  <c r="F2078" i="35"/>
  <c r="C2078" i="35"/>
  <c r="F2077" i="35"/>
  <c r="C2077" i="35"/>
  <c r="F2076" i="35"/>
  <c r="C2076" i="35"/>
  <c r="F2075" i="35"/>
  <c r="C2075" i="35"/>
  <c r="F2074" i="35"/>
  <c r="C2074" i="35"/>
  <c r="F2073" i="35"/>
  <c r="C2073" i="35"/>
  <c r="F2072" i="35"/>
  <c r="C2072" i="35"/>
  <c r="F2069" i="35"/>
  <c r="C2069" i="35"/>
  <c r="F2068" i="35"/>
  <c r="C2068" i="35"/>
  <c r="F2067" i="35"/>
  <c r="C2067" i="35"/>
  <c r="F2066" i="35"/>
  <c r="C2066" i="35"/>
  <c r="F2064" i="35"/>
  <c r="C2064" i="35"/>
  <c r="F2063" i="35"/>
  <c r="C2063" i="35"/>
  <c r="F2062" i="35"/>
  <c r="C2062" i="35"/>
  <c r="F2061" i="35"/>
  <c r="C2061" i="35"/>
  <c r="F2060" i="35"/>
  <c r="C2060" i="35"/>
  <c r="F2059" i="35"/>
  <c r="C2059" i="35"/>
  <c r="F2058" i="35"/>
  <c r="C2058" i="35"/>
  <c r="F2057" i="35"/>
  <c r="C2057" i="35"/>
  <c r="F2056" i="35"/>
  <c r="C2056" i="35"/>
  <c r="F2055" i="35"/>
  <c r="C2055" i="35"/>
  <c r="F2054" i="35"/>
  <c r="C2054" i="35"/>
  <c r="F2052" i="35"/>
  <c r="C2052" i="35"/>
  <c r="F2051" i="35"/>
  <c r="C2051" i="35"/>
  <c r="F2050" i="35"/>
  <c r="C2050" i="35"/>
  <c r="F2049" i="35"/>
  <c r="C2049" i="35"/>
  <c r="F2048" i="35"/>
  <c r="C2048" i="35"/>
  <c r="F2047" i="35"/>
  <c r="C2047" i="35"/>
  <c r="F2046" i="35"/>
  <c r="C2046" i="35"/>
  <c r="F2045" i="35"/>
  <c r="C2045" i="35"/>
  <c r="F2044" i="35"/>
  <c r="C2044" i="35"/>
  <c r="F2043" i="35"/>
  <c r="C2043" i="35"/>
  <c r="F2042" i="35"/>
  <c r="C2042" i="35"/>
  <c r="F2041" i="35"/>
  <c r="C2041" i="35"/>
  <c r="F2040" i="35"/>
  <c r="C2040" i="35"/>
  <c r="F2039" i="35"/>
  <c r="C2039" i="35"/>
  <c r="F2037" i="35"/>
  <c r="C2037" i="35"/>
  <c r="F2036" i="35"/>
  <c r="C2036" i="35"/>
  <c r="F2035" i="35"/>
  <c r="C2035" i="35"/>
  <c r="F2034" i="35"/>
  <c r="C2034" i="35"/>
  <c r="F2033" i="35"/>
  <c r="C2033" i="35"/>
  <c r="F2032" i="35"/>
  <c r="C2032" i="35"/>
  <c r="F2031" i="35"/>
  <c r="C2031" i="35"/>
  <c r="F2030" i="35"/>
  <c r="C2030" i="35"/>
  <c r="F2029" i="35"/>
  <c r="C2029" i="35"/>
  <c r="F2028" i="35"/>
  <c r="C2028" i="35"/>
  <c r="F2027" i="35"/>
  <c r="C2027" i="35"/>
  <c r="F2026" i="35"/>
  <c r="C2026" i="35"/>
  <c r="F2025" i="35"/>
  <c r="C2025" i="35"/>
  <c r="F2024" i="35"/>
  <c r="C2024" i="35"/>
  <c r="F2023" i="35"/>
  <c r="C2023" i="35"/>
  <c r="F2022" i="35"/>
  <c r="C2022" i="35"/>
  <c r="F2021" i="35"/>
  <c r="C2021" i="35"/>
  <c r="F2020" i="35"/>
  <c r="C2020" i="35"/>
  <c r="F2019" i="35"/>
  <c r="C2019" i="35"/>
  <c r="F2018" i="35"/>
  <c r="C2018" i="35"/>
  <c r="F2017" i="35"/>
  <c r="C2017" i="35"/>
  <c r="F2016" i="35"/>
  <c r="C2016" i="35"/>
  <c r="F2015" i="35"/>
  <c r="C2015" i="35"/>
  <c r="F2014" i="35"/>
  <c r="C2014" i="35"/>
  <c r="F2013" i="35"/>
  <c r="C2013" i="35"/>
  <c r="F2012" i="35"/>
  <c r="C2012" i="35"/>
  <c r="F2011" i="35"/>
  <c r="C2011" i="35"/>
  <c r="F2010" i="35"/>
  <c r="C2010" i="35"/>
  <c r="F2009" i="35"/>
  <c r="C2009" i="35"/>
  <c r="F2008" i="35"/>
  <c r="C2008" i="35"/>
  <c r="F2007" i="35"/>
  <c r="C2007" i="35"/>
  <c r="F2006" i="35"/>
  <c r="C2006" i="35"/>
  <c r="F2005" i="35"/>
  <c r="C2005" i="35"/>
  <c r="F2004" i="35"/>
  <c r="C2004" i="35"/>
  <c r="F2002" i="35"/>
  <c r="C2002" i="35"/>
  <c r="F2001" i="35"/>
  <c r="C2001" i="35"/>
  <c r="F2000" i="35"/>
  <c r="C2000" i="35"/>
  <c r="F1999" i="35"/>
  <c r="C1999" i="35"/>
  <c r="F1998" i="35"/>
  <c r="C1998" i="35"/>
  <c r="F1996" i="35"/>
  <c r="C1996" i="35"/>
  <c r="F1995" i="35"/>
  <c r="C1995" i="35"/>
  <c r="F1994" i="35"/>
  <c r="C1994" i="35"/>
  <c r="F1993" i="35"/>
  <c r="C1993" i="35"/>
  <c r="F1992" i="35"/>
  <c r="C1992" i="35"/>
  <c r="F1991" i="35"/>
  <c r="C1991" i="35"/>
  <c r="F1990" i="35"/>
  <c r="C1990" i="35"/>
  <c r="F1989" i="35"/>
  <c r="C1989" i="35"/>
  <c r="F1988" i="35"/>
  <c r="C1988" i="35"/>
  <c r="F1987" i="35"/>
  <c r="C1987" i="35"/>
  <c r="F1986" i="35"/>
  <c r="C1986" i="35"/>
  <c r="F1985" i="35"/>
  <c r="C1985" i="35"/>
  <c r="F1983" i="35"/>
  <c r="C1983" i="35"/>
  <c r="F1982" i="35"/>
  <c r="C1982" i="35"/>
  <c r="F1981" i="35"/>
  <c r="C1981" i="35"/>
  <c r="F1979" i="35"/>
  <c r="C1979" i="35"/>
  <c r="F1978" i="35"/>
  <c r="C1978" i="35"/>
  <c r="F1977" i="35"/>
  <c r="C1977" i="35"/>
  <c r="F1976" i="35"/>
  <c r="C1976" i="35"/>
  <c r="F1974" i="35"/>
  <c r="C1974" i="35"/>
  <c r="F1973" i="35"/>
  <c r="C1973" i="35"/>
  <c r="F1972" i="35"/>
  <c r="C1972" i="35"/>
  <c r="F1971" i="35"/>
  <c r="C1971" i="35"/>
  <c r="F1970" i="35"/>
  <c r="C1970" i="35"/>
  <c r="F1969" i="35"/>
  <c r="C1969" i="35"/>
  <c r="F1968" i="35"/>
  <c r="C1968" i="35"/>
  <c r="F1966" i="35"/>
  <c r="C1966" i="35"/>
  <c r="F1965" i="35"/>
  <c r="C1965" i="35"/>
  <c r="F1964" i="35"/>
  <c r="C1964" i="35"/>
  <c r="F1963" i="35"/>
  <c r="C1963" i="35"/>
  <c r="F1962" i="35"/>
  <c r="C1962" i="35"/>
  <c r="F1961" i="35"/>
  <c r="C1961" i="35"/>
  <c r="F1960" i="35"/>
  <c r="C1960" i="35"/>
  <c r="F1959" i="35"/>
  <c r="C1959" i="35"/>
  <c r="F1957" i="35"/>
  <c r="C1957" i="35"/>
  <c r="F1956" i="35"/>
  <c r="C1956" i="35"/>
  <c r="F1955" i="35"/>
  <c r="C1955" i="35"/>
  <c r="F1954" i="35"/>
  <c r="C1954" i="35"/>
  <c r="F1953" i="35"/>
  <c r="C1953" i="35"/>
  <c r="F1952" i="35"/>
  <c r="C1952" i="35"/>
  <c r="F1951" i="35"/>
  <c r="C1951" i="35"/>
  <c r="F1950" i="35"/>
  <c r="C1950" i="35"/>
  <c r="F1949" i="35"/>
  <c r="C1949" i="35"/>
  <c r="F1948" i="35"/>
  <c r="C1948" i="35"/>
  <c r="F1947" i="35"/>
  <c r="C1947" i="35"/>
  <c r="F1946" i="35"/>
  <c r="C1946" i="35"/>
  <c r="F1943" i="35"/>
  <c r="C1943" i="35"/>
  <c r="F1942" i="35"/>
  <c r="C1942" i="35"/>
  <c r="F1941" i="35"/>
  <c r="C1941" i="35"/>
  <c r="F1940" i="35"/>
  <c r="C1940" i="35"/>
  <c r="F1939" i="35"/>
  <c r="C1939" i="35"/>
  <c r="F1938" i="35"/>
  <c r="C1938" i="35"/>
  <c r="F1937" i="35"/>
  <c r="C1937" i="35"/>
  <c r="F1936" i="35"/>
  <c r="C1936" i="35"/>
  <c r="F1935" i="35"/>
  <c r="C1935" i="35"/>
  <c r="F1934" i="35"/>
  <c r="C1934" i="35"/>
  <c r="F1933" i="35"/>
  <c r="C1933" i="35"/>
  <c r="F1932" i="35"/>
  <c r="C1932" i="35"/>
  <c r="F1930" i="35"/>
  <c r="C1930" i="35"/>
  <c r="F1929" i="35"/>
  <c r="C1929" i="35"/>
  <c r="F1928" i="35"/>
  <c r="C1928" i="35"/>
  <c r="F1927" i="35"/>
  <c r="C1927" i="35"/>
  <c r="F1926" i="35"/>
  <c r="C1926" i="35"/>
  <c r="F1925" i="35"/>
  <c r="C1925" i="35"/>
  <c r="F1923" i="35"/>
  <c r="C1923" i="35"/>
  <c r="F1922" i="35"/>
  <c r="C1922" i="35"/>
  <c r="F1921" i="35"/>
  <c r="C1921" i="35"/>
  <c r="F1920" i="35"/>
  <c r="C1920" i="35"/>
  <c r="F1919" i="35"/>
  <c r="C1919" i="35"/>
  <c r="F1918" i="35"/>
  <c r="C1918" i="35"/>
  <c r="F1917" i="35"/>
  <c r="C1917" i="35"/>
  <c r="F1916" i="35"/>
  <c r="C1916" i="35"/>
  <c r="F1915" i="35"/>
  <c r="C1915" i="35"/>
  <c r="F1914" i="35"/>
  <c r="C1914" i="35"/>
  <c r="F1913" i="35"/>
  <c r="C1913" i="35"/>
  <c r="F1912" i="35"/>
  <c r="C1912" i="35"/>
  <c r="F1910" i="35"/>
  <c r="C1910" i="35"/>
  <c r="F1909" i="35"/>
  <c r="C1909" i="35"/>
  <c r="F1908" i="35"/>
  <c r="C1908" i="35"/>
  <c r="F1907" i="35"/>
  <c r="C1907" i="35"/>
  <c r="F1906" i="35"/>
  <c r="C1906" i="35"/>
  <c r="F1904" i="35"/>
  <c r="C1904" i="35"/>
  <c r="F1903" i="35"/>
  <c r="C1903" i="35"/>
  <c r="F1902" i="35"/>
  <c r="C1902" i="35"/>
  <c r="F1901" i="35"/>
  <c r="C1901" i="35"/>
  <c r="F1900" i="35"/>
  <c r="C1900" i="35"/>
  <c r="F1898" i="35"/>
  <c r="C1898" i="35"/>
  <c r="F1897" i="35"/>
  <c r="C1897" i="35"/>
  <c r="F1896" i="35"/>
  <c r="C1896" i="35"/>
  <c r="F1895" i="35"/>
  <c r="C1895" i="35"/>
  <c r="F1894" i="35"/>
  <c r="C1894" i="35"/>
  <c r="F1892" i="35"/>
  <c r="C1892" i="35"/>
  <c r="F1891" i="35"/>
  <c r="C1891" i="35"/>
  <c r="F1890" i="35"/>
  <c r="C1890" i="35"/>
  <c r="F1889" i="35"/>
  <c r="C1889" i="35"/>
  <c r="F1888" i="35"/>
  <c r="C1888" i="35"/>
  <c r="F1887" i="35"/>
  <c r="C1887" i="35"/>
  <c r="F1885" i="35"/>
  <c r="C1885" i="35"/>
  <c r="F1884" i="35"/>
  <c r="C1884" i="35"/>
  <c r="F1883" i="35"/>
  <c r="C1883" i="35"/>
  <c r="F1881" i="35"/>
  <c r="C1881" i="35"/>
  <c r="F1880" i="35"/>
  <c r="C1880" i="35"/>
  <c r="F1878" i="35"/>
  <c r="C1878" i="35"/>
  <c r="F1877" i="35"/>
  <c r="C1877" i="35"/>
  <c r="F1876" i="35"/>
  <c r="C1876" i="35"/>
  <c r="F1875" i="35"/>
  <c r="C1875" i="35"/>
  <c r="F1874" i="35"/>
  <c r="C1874" i="35"/>
  <c r="F1873" i="35"/>
  <c r="C1873" i="35"/>
  <c r="F1870" i="35"/>
  <c r="C1870" i="35"/>
  <c r="F1869" i="35"/>
  <c r="C1869" i="35"/>
  <c r="F1868" i="35"/>
  <c r="C1868" i="35"/>
  <c r="F1867" i="35"/>
  <c r="C1867" i="35"/>
  <c r="F1866" i="35"/>
  <c r="C1866" i="35"/>
  <c r="F1865" i="35"/>
  <c r="C1865" i="35"/>
  <c r="F1864" i="35"/>
  <c r="C1864" i="35"/>
  <c r="F1863" i="35"/>
  <c r="C1863" i="35"/>
  <c r="F1862" i="35"/>
  <c r="C1862" i="35"/>
  <c r="F1861" i="35"/>
  <c r="C1861" i="35"/>
  <c r="F1860" i="35"/>
  <c r="C1860" i="35"/>
  <c r="F1859" i="35"/>
  <c r="C1859" i="35"/>
  <c r="F1858" i="35"/>
  <c r="C1858" i="35"/>
  <c r="F1857" i="35"/>
  <c r="C1857" i="35"/>
  <c r="F1856" i="35"/>
  <c r="C1856" i="35"/>
  <c r="F1855" i="35"/>
  <c r="C1855" i="35"/>
  <c r="F1854" i="35"/>
  <c r="C1854" i="35"/>
  <c r="F1853" i="35"/>
  <c r="C1853" i="35"/>
  <c r="F1852" i="35"/>
  <c r="C1852" i="35"/>
  <c r="F1851" i="35"/>
  <c r="C1851" i="35"/>
  <c r="F1850" i="35"/>
  <c r="C1850" i="35"/>
  <c r="F1849" i="35"/>
  <c r="C1849" i="35"/>
  <c r="F1848" i="35"/>
  <c r="C1848" i="35"/>
  <c r="F1847" i="35"/>
  <c r="C1847" i="35"/>
  <c r="F1846" i="35"/>
  <c r="C1846" i="35"/>
  <c r="F1845" i="35"/>
  <c r="C1845" i="35"/>
  <c r="F1844" i="35"/>
  <c r="C1844" i="35"/>
  <c r="F1843" i="35"/>
  <c r="C1843" i="35"/>
  <c r="F1842" i="35"/>
  <c r="C1842" i="35"/>
  <c r="F1841" i="35"/>
  <c r="C1841" i="35"/>
  <c r="F1840" i="35"/>
  <c r="C1840" i="35"/>
  <c r="F1839" i="35"/>
  <c r="C1839" i="35"/>
  <c r="F1838" i="35"/>
  <c r="C1838" i="35"/>
  <c r="F1837" i="35"/>
  <c r="C1837" i="35"/>
  <c r="F1836" i="35"/>
  <c r="C1836" i="35"/>
  <c r="F1835" i="35"/>
  <c r="C1835" i="35"/>
  <c r="F1834" i="35"/>
  <c r="C1834" i="35"/>
  <c r="F1833" i="35"/>
  <c r="C1833" i="35"/>
  <c r="F1831" i="35"/>
  <c r="C1831" i="35"/>
  <c r="F1830" i="35"/>
  <c r="C1830" i="35"/>
  <c r="F1829" i="35"/>
  <c r="C1829" i="35"/>
  <c r="F1828" i="35"/>
  <c r="C1828" i="35"/>
  <c r="F1827" i="35"/>
  <c r="C1827" i="35"/>
  <c r="F1826" i="35"/>
  <c r="C1826" i="35"/>
  <c r="F1825" i="35"/>
  <c r="C1825" i="35"/>
  <c r="F1823" i="35"/>
  <c r="C1823" i="35"/>
  <c r="F1822" i="35"/>
  <c r="C1822" i="35"/>
  <c r="F1821" i="35"/>
  <c r="C1821" i="35"/>
  <c r="F1820" i="35"/>
  <c r="C1820" i="35"/>
  <c r="F1819" i="35"/>
  <c r="C1819" i="35"/>
  <c r="F1818" i="35"/>
  <c r="C1818" i="35"/>
  <c r="F1817" i="35"/>
  <c r="C1817" i="35"/>
  <c r="F1816" i="35"/>
  <c r="C1816" i="35"/>
  <c r="F1815" i="35"/>
  <c r="C1815" i="35"/>
  <c r="F1814" i="35"/>
  <c r="C1814" i="35"/>
  <c r="F1813" i="35"/>
  <c r="C1813" i="35"/>
  <c r="F1812" i="35"/>
  <c r="C1812" i="35"/>
  <c r="F1811" i="35"/>
  <c r="C1811" i="35"/>
  <c r="F1810" i="35"/>
  <c r="C1810" i="35"/>
  <c r="F1809" i="35"/>
  <c r="C1809" i="35"/>
  <c r="F1808" i="35"/>
  <c r="C1808" i="35"/>
  <c r="F1807" i="35"/>
  <c r="C1807" i="35"/>
  <c r="F1806" i="35"/>
  <c r="C1806" i="35"/>
  <c r="F1805" i="35"/>
  <c r="C1805" i="35"/>
  <c r="F1804" i="35"/>
  <c r="C1804" i="35"/>
  <c r="F1803" i="35"/>
  <c r="C1803" i="35"/>
  <c r="F1802" i="35"/>
  <c r="C1802" i="35"/>
  <c r="F1801" i="35"/>
  <c r="C1801" i="35"/>
  <c r="F1800" i="35"/>
  <c r="C1800" i="35"/>
  <c r="F1799" i="35"/>
  <c r="C1799" i="35"/>
  <c r="F1798" i="35"/>
  <c r="C1798" i="35"/>
  <c r="F1797" i="35"/>
  <c r="C1797" i="35"/>
  <c r="F1796" i="35"/>
  <c r="C1796" i="35"/>
  <c r="F1795" i="35"/>
  <c r="C1795" i="35"/>
  <c r="F1794" i="35"/>
  <c r="C1794" i="35"/>
  <c r="F1793" i="35"/>
  <c r="C1793" i="35"/>
  <c r="F1792" i="35"/>
  <c r="C1792" i="35"/>
  <c r="F1791" i="35"/>
  <c r="C1791" i="35"/>
  <c r="F1790" i="35"/>
  <c r="C1790" i="35"/>
  <c r="F1789" i="35"/>
  <c r="C1789" i="35"/>
  <c r="F1788" i="35"/>
  <c r="C1788" i="35"/>
  <c r="F1787" i="35"/>
  <c r="C1787" i="35"/>
  <c r="F1786" i="35"/>
  <c r="C1786" i="35"/>
  <c r="F1785" i="35"/>
  <c r="C1785" i="35"/>
  <c r="F1784" i="35"/>
  <c r="C1784" i="35"/>
  <c r="F1783" i="35"/>
  <c r="C1783" i="35"/>
  <c r="F1782" i="35"/>
  <c r="C1782" i="35"/>
  <c r="F1781" i="35"/>
  <c r="C1781" i="35"/>
  <c r="F1780" i="35"/>
  <c r="C1780" i="35"/>
  <c r="F1779" i="35"/>
  <c r="C1779" i="35"/>
  <c r="F1778" i="35"/>
  <c r="C1778" i="35"/>
  <c r="F1777" i="35"/>
  <c r="C1777" i="35"/>
  <c r="F1776" i="35"/>
  <c r="C1776" i="35"/>
  <c r="F1775" i="35"/>
  <c r="C1775" i="35"/>
  <c r="F1774" i="35"/>
  <c r="C1774" i="35"/>
  <c r="F1773" i="35"/>
  <c r="C1773" i="35"/>
  <c r="F1771" i="35"/>
  <c r="C1771" i="35"/>
  <c r="F1770" i="35"/>
  <c r="C1770" i="35"/>
  <c r="F1769" i="35"/>
  <c r="C1769" i="35"/>
  <c r="F1768" i="35"/>
  <c r="C1768" i="35"/>
  <c r="F1767" i="35"/>
  <c r="C1767" i="35"/>
  <c r="F1766" i="35"/>
  <c r="C1766" i="35"/>
  <c r="F1765" i="35"/>
  <c r="C1765" i="35"/>
  <c r="F1764" i="35"/>
  <c r="C1764" i="35"/>
  <c r="F1763" i="35"/>
  <c r="C1763" i="35"/>
  <c r="F1762" i="35"/>
  <c r="C1762" i="35"/>
  <c r="F1761" i="35"/>
  <c r="C1761" i="35"/>
  <c r="F1760" i="35"/>
  <c r="C1760" i="35"/>
  <c r="F1759" i="35"/>
  <c r="C1759" i="35"/>
  <c r="F1758" i="35"/>
  <c r="C1758" i="35"/>
  <c r="F1757" i="35"/>
  <c r="C1757" i="35"/>
  <c r="F1756" i="35"/>
  <c r="C1756" i="35"/>
  <c r="F1755" i="35"/>
  <c r="C1755" i="35"/>
  <c r="F1754" i="35"/>
  <c r="C1754" i="35"/>
  <c r="F1753" i="35"/>
  <c r="C1753" i="35"/>
  <c r="F1752" i="35"/>
  <c r="C1752" i="35"/>
  <c r="F1751" i="35"/>
  <c r="C1751" i="35"/>
  <c r="F1750" i="35"/>
  <c r="C1750" i="35"/>
  <c r="F1749" i="35"/>
  <c r="C1749" i="35"/>
  <c r="F1748" i="35"/>
  <c r="C1748" i="35"/>
  <c r="F1747" i="35"/>
  <c r="C1747" i="35"/>
  <c r="F1746" i="35"/>
  <c r="C1746" i="35"/>
  <c r="F1745" i="35"/>
  <c r="C1745" i="35"/>
  <c r="F1744" i="35"/>
  <c r="C1744" i="35"/>
  <c r="F1743" i="35"/>
  <c r="C1743" i="35"/>
  <c r="F1742" i="35"/>
  <c r="C1742" i="35"/>
  <c r="F1741" i="35"/>
  <c r="C1741" i="35"/>
  <c r="F1740" i="35"/>
  <c r="C1740" i="35"/>
  <c r="F1739" i="35"/>
  <c r="C1739" i="35"/>
  <c r="F1738" i="35"/>
  <c r="C1738" i="35"/>
  <c r="F1737" i="35"/>
  <c r="C1737" i="35"/>
  <c r="F1735" i="35"/>
  <c r="C1735" i="35"/>
  <c r="F1734" i="35"/>
  <c r="C1734" i="35"/>
  <c r="F1733" i="35"/>
  <c r="C1733" i="35"/>
  <c r="F1732" i="35"/>
  <c r="C1732" i="35"/>
  <c r="F1731" i="35"/>
  <c r="C1731" i="35"/>
  <c r="F1730" i="35"/>
  <c r="C1730" i="35"/>
  <c r="F1729" i="35"/>
  <c r="C1729" i="35"/>
  <c r="F1728" i="35"/>
  <c r="C1728" i="35"/>
  <c r="F1727" i="35"/>
  <c r="C1727" i="35"/>
  <c r="F1726" i="35"/>
  <c r="C1726" i="35"/>
  <c r="F1725" i="35"/>
  <c r="C1725" i="35"/>
  <c r="F1724" i="35"/>
  <c r="C1724" i="35"/>
  <c r="F1723" i="35"/>
  <c r="C1723" i="35"/>
  <c r="F1722" i="35"/>
  <c r="C1722" i="35"/>
  <c r="F1721" i="35"/>
  <c r="C1721" i="35"/>
  <c r="F1720" i="35"/>
  <c r="C1720" i="35"/>
  <c r="F1719" i="35"/>
  <c r="C1719" i="35"/>
  <c r="F1718" i="35"/>
  <c r="C1718" i="35"/>
  <c r="F1717" i="35"/>
  <c r="C1717" i="35"/>
  <c r="F1716" i="35"/>
  <c r="C1716" i="35"/>
  <c r="F1715" i="35"/>
  <c r="C1715" i="35"/>
  <c r="F1714" i="35"/>
  <c r="C1714" i="35"/>
  <c r="F1713" i="35"/>
  <c r="C1713" i="35"/>
  <c r="F1712" i="35"/>
  <c r="C1712" i="35"/>
  <c r="F1711" i="35"/>
  <c r="C1711" i="35"/>
  <c r="F1710" i="35"/>
  <c r="C1710" i="35"/>
  <c r="F1709" i="35"/>
  <c r="C1709" i="35"/>
  <c r="F1708" i="35"/>
  <c r="C1708" i="35"/>
  <c r="F1707" i="35"/>
  <c r="C1707" i="35"/>
  <c r="F1706" i="35"/>
  <c r="C1706" i="35"/>
  <c r="F1705" i="35"/>
  <c r="C1705" i="35"/>
  <c r="F1703" i="35"/>
  <c r="C1703" i="35"/>
  <c r="F1702" i="35"/>
  <c r="C1702" i="35"/>
  <c r="F1701" i="35"/>
  <c r="C1701" i="35"/>
  <c r="F1700" i="35"/>
  <c r="C1700" i="35"/>
  <c r="F1699" i="35"/>
  <c r="C1699" i="35"/>
  <c r="F1698" i="35"/>
  <c r="C1698" i="35"/>
  <c r="F1697" i="35"/>
  <c r="C1697" i="35"/>
  <c r="F1696" i="35"/>
  <c r="C1696" i="35"/>
  <c r="F1695" i="35"/>
  <c r="C1695" i="35"/>
  <c r="F1694" i="35"/>
  <c r="C1694" i="35"/>
  <c r="F1693" i="35"/>
  <c r="C1693" i="35"/>
  <c r="F1692" i="35"/>
  <c r="C1692" i="35"/>
  <c r="F1691" i="35"/>
  <c r="C1691" i="35"/>
  <c r="F1689" i="35"/>
  <c r="C1689" i="35"/>
  <c r="F1688" i="35"/>
  <c r="C1688" i="35"/>
  <c r="F1687" i="35"/>
  <c r="C1687" i="35"/>
  <c r="F1686" i="35"/>
  <c r="C1686" i="35"/>
  <c r="F1685" i="35"/>
  <c r="C1685" i="35"/>
  <c r="F1684" i="35"/>
  <c r="C1684" i="35"/>
  <c r="F1683" i="35"/>
  <c r="C1683" i="35"/>
  <c r="F1682" i="35"/>
  <c r="C1682" i="35"/>
  <c r="F1681" i="35"/>
  <c r="C1681" i="35"/>
  <c r="F1680" i="35"/>
  <c r="C1680" i="35"/>
  <c r="F1679" i="35"/>
  <c r="C1679" i="35"/>
  <c r="F1678" i="35"/>
  <c r="C1678" i="35"/>
  <c r="F1677" i="35"/>
  <c r="C1677" i="35"/>
  <c r="F1676" i="35"/>
  <c r="C1676" i="35"/>
  <c r="F1675" i="35"/>
  <c r="C1675" i="35"/>
  <c r="F1674" i="35"/>
  <c r="C1674" i="35"/>
  <c r="F1673" i="35"/>
  <c r="C1673" i="35"/>
  <c r="F1672" i="35"/>
  <c r="C1672" i="35"/>
  <c r="F1671" i="35"/>
  <c r="C1671" i="35"/>
  <c r="F1670" i="35"/>
  <c r="C1670" i="35"/>
  <c r="F1669" i="35"/>
  <c r="C1669" i="35"/>
  <c r="F1668" i="35"/>
  <c r="C1668" i="35"/>
  <c r="F1667" i="35"/>
  <c r="C1667" i="35"/>
  <c r="F1666" i="35"/>
  <c r="C1666" i="35"/>
  <c r="F1665" i="35"/>
  <c r="C1665" i="35"/>
  <c r="F1664" i="35"/>
  <c r="C1664" i="35"/>
  <c r="F1663" i="35"/>
  <c r="C1663" i="35"/>
  <c r="F1662" i="35"/>
  <c r="C1662" i="35"/>
  <c r="F1661" i="35"/>
  <c r="C1661" i="35"/>
  <c r="F1660" i="35"/>
  <c r="C1660" i="35"/>
  <c r="F1659" i="35"/>
  <c r="C1659" i="35"/>
  <c r="F1658" i="35"/>
  <c r="C1658" i="35"/>
  <c r="F1657" i="35"/>
  <c r="C1657" i="35"/>
  <c r="F1656" i="35"/>
  <c r="C1656" i="35"/>
  <c r="F1655" i="35"/>
  <c r="C1655" i="35"/>
  <c r="F1654" i="35"/>
  <c r="C1654" i="35"/>
  <c r="F1653" i="35"/>
  <c r="C1653" i="35"/>
  <c r="F1652" i="35"/>
  <c r="C1652" i="35"/>
  <c r="F1651" i="35"/>
  <c r="C1651" i="35"/>
  <c r="F1650" i="35"/>
  <c r="C1650" i="35"/>
  <c r="F1649" i="35"/>
  <c r="C1649" i="35"/>
  <c r="F1648" i="35"/>
  <c r="C1648" i="35"/>
  <c r="F1647" i="35"/>
  <c r="C1647" i="35"/>
  <c r="F1646" i="35"/>
  <c r="C1646" i="35"/>
  <c r="F1645" i="35"/>
  <c r="C1645" i="35"/>
  <c r="F1644" i="35"/>
  <c r="C1644" i="35"/>
  <c r="F1643" i="35"/>
  <c r="C1643" i="35"/>
  <c r="F1642" i="35"/>
  <c r="C1642" i="35"/>
  <c r="F1641" i="35"/>
  <c r="C1641" i="35"/>
  <c r="F1640" i="35"/>
  <c r="C1640" i="35"/>
  <c r="F1639" i="35"/>
  <c r="C1639" i="35"/>
  <c r="F1638" i="35"/>
  <c r="C1638" i="35"/>
  <c r="F1637" i="35"/>
  <c r="C1637" i="35"/>
  <c r="F1636" i="35"/>
  <c r="C1636" i="35"/>
  <c r="F1635" i="35"/>
  <c r="C1635" i="35"/>
  <c r="F1634" i="35"/>
  <c r="C1634" i="35"/>
  <c r="F1633" i="35"/>
  <c r="C1633" i="35"/>
  <c r="F1632" i="35"/>
  <c r="C1632" i="35"/>
  <c r="F1631" i="35"/>
  <c r="C1631" i="35"/>
  <c r="F1630" i="35"/>
  <c r="C1630" i="35"/>
  <c r="F1629" i="35"/>
  <c r="C1629" i="35"/>
  <c r="F1628" i="35"/>
  <c r="C1628" i="35"/>
  <c r="F1627" i="35"/>
  <c r="C1627" i="35"/>
  <c r="F1626" i="35"/>
  <c r="C1626" i="35"/>
  <c r="F1625" i="35"/>
  <c r="C1625" i="35"/>
  <c r="F1624" i="35"/>
  <c r="C1624" i="35"/>
  <c r="F1623" i="35"/>
  <c r="C1623" i="35"/>
  <c r="F1622" i="35"/>
  <c r="C1622" i="35"/>
  <c r="F1621" i="35"/>
  <c r="C1621" i="35"/>
  <c r="F1620" i="35"/>
  <c r="C1620" i="35"/>
  <c r="F1619" i="35"/>
  <c r="C1619" i="35"/>
  <c r="F1618" i="35"/>
  <c r="C1618" i="35"/>
  <c r="F1617" i="35"/>
  <c r="C1617" i="35"/>
  <c r="F1616" i="35"/>
  <c r="C1616" i="35"/>
  <c r="F1615" i="35"/>
  <c r="C1615" i="35"/>
  <c r="F1614" i="35"/>
  <c r="C1614" i="35"/>
  <c r="F1613" i="35"/>
  <c r="C1613" i="35"/>
  <c r="F1612" i="35"/>
  <c r="C1612" i="35"/>
  <c r="F1611" i="35"/>
  <c r="C1611" i="35"/>
  <c r="F1610" i="35"/>
  <c r="C1610" i="35"/>
  <c r="F1609" i="35"/>
  <c r="C1609" i="35"/>
  <c r="F1608" i="35"/>
  <c r="C1608" i="35"/>
  <c r="F1607" i="35"/>
  <c r="C1607" i="35"/>
  <c r="F1606" i="35"/>
  <c r="C1606" i="35"/>
  <c r="F1605" i="35"/>
  <c r="C1605" i="35"/>
  <c r="F1604" i="35"/>
  <c r="C1604" i="35"/>
  <c r="F1603" i="35"/>
  <c r="C1603" i="35"/>
  <c r="F1602" i="35"/>
  <c r="C1602" i="35"/>
  <c r="F1601" i="35"/>
  <c r="C1601" i="35"/>
  <c r="F1600" i="35"/>
  <c r="C1600" i="35"/>
  <c r="F1599" i="35"/>
  <c r="C1599" i="35"/>
  <c r="F1598" i="35"/>
  <c r="C1598" i="35"/>
  <c r="F1597" i="35"/>
  <c r="C1597" i="35"/>
  <c r="F1596" i="35"/>
  <c r="C1596" i="35"/>
  <c r="F1595" i="35"/>
  <c r="C1595" i="35"/>
  <c r="F1594" i="35"/>
  <c r="C1594" i="35"/>
  <c r="F1593" i="35"/>
  <c r="C1593" i="35"/>
  <c r="F1592" i="35"/>
  <c r="C1592" i="35"/>
  <c r="F1591" i="35"/>
  <c r="C1591" i="35"/>
  <c r="F1590" i="35"/>
  <c r="C1590" i="35"/>
  <c r="F1589" i="35"/>
  <c r="C1589" i="35"/>
  <c r="F1588" i="35"/>
  <c r="C1588" i="35"/>
  <c r="F1587" i="35"/>
  <c r="C1587" i="35"/>
  <c r="F1586" i="35"/>
  <c r="C1586" i="35"/>
  <c r="F1585" i="35"/>
  <c r="C1585" i="35"/>
  <c r="F1584" i="35"/>
  <c r="C1584" i="35"/>
  <c r="F1583" i="35"/>
  <c r="C1583" i="35"/>
  <c r="F1582" i="35"/>
  <c r="C1582" i="35"/>
  <c r="F1581" i="35"/>
  <c r="C1581" i="35"/>
  <c r="F1580" i="35"/>
  <c r="C1580" i="35"/>
  <c r="F1579" i="35"/>
  <c r="C1579" i="35"/>
  <c r="F1578" i="35"/>
  <c r="C1578" i="35"/>
  <c r="F1577" i="35"/>
  <c r="C1577" i="35"/>
  <c r="F1576" i="35"/>
  <c r="C1576" i="35"/>
  <c r="F1575" i="35"/>
  <c r="C1575" i="35"/>
  <c r="F1574" i="35"/>
  <c r="C1574" i="35"/>
  <c r="F1573" i="35"/>
  <c r="C1573" i="35"/>
  <c r="F1572" i="35"/>
  <c r="C1572" i="35"/>
  <c r="F1571" i="35"/>
  <c r="C1571" i="35"/>
  <c r="F1570" i="35"/>
  <c r="C1570" i="35"/>
  <c r="F1569" i="35"/>
  <c r="C1569" i="35"/>
  <c r="F1568" i="35"/>
  <c r="C1568" i="35"/>
  <c r="F1567" i="35"/>
  <c r="C1567" i="35"/>
  <c r="F1566" i="35"/>
  <c r="C1566" i="35"/>
  <c r="F1565" i="35"/>
  <c r="C1565" i="35"/>
  <c r="F1564" i="35"/>
  <c r="C1564" i="35"/>
  <c r="F1563" i="35"/>
  <c r="C1563" i="35"/>
  <c r="F1562" i="35"/>
  <c r="C1562" i="35"/>
  <c r="F1561" i="35"/>
  <c r="C1561" i="35"/>
  <c r="F1560" i="35"/>
  <c r="C1560" i="35"/>
  <c r="F1559" i="35"/>
  <c r="C1559" i="35"/>
  <c r="F1558" i="35"/>
  <c r="C1558" i="35"/>
  <c r="F1557" i="35"/>
  <c r="C1557" i="35"/>
  <c r="F1556" i="35"/>
  <c r="C1556" i="35"/>
  <c r="F1555" i="35"/>
  <c r="C1555" i="35"/>
  <c r="F1554" i="35"/>
  <c r="C1554" i="35"/>
  <c r="F1553" i="35"/>
  <c r="C1553" i="35"/>
  <c r="F1552" i="35"/>
  <c r="C1552" i="35"/>
  <c r="F1551" i="35"/>
  <c r="C1551" i="35"/>
  <c r="F1550" i="35"/>
  <c r="C1550" i="35"/>
  <c r="F1549" i="35"/>
  <c r="C1549" i="35"/>
  <c r="F1548" i="35"/>
  <c r="C1548" i="35"/>
  <c r="F1547" i="35"/>
  <c r="C1547" i="35"/>
  <c r="F1546" i="35"/>
  <c r="C1546" i="35"/>
  <c r="F1545" i="35"/>
  <c r="C1545" i="35"/>
  <c r="F1544" i="35"/>
  <c r="C1544" i="35"/>
  <c r="F1543" i="35"/>
  <c r="C1543" i="35"/>
  <c r="F1542" i="35"/>
  <c r="C1542" i="35"/>
  <c r="F1541" i="35"/>
  <c r="C1541" i="35"/>
  <c r="F1540" i="35"/>
  <c r="C1540" i="35"/>
  <c r="F1539" i="35"/>
  <c r="C1539" i="35"/>
  <c r="F1538" i="35"/>
  <c r="C1538" i="35"/>
  <c r="F1537" i="35"/>
  <c r="C1537" i="35"/>
  <c r="F1536" i="35"/>
  <c r="C1536" i="35"/>
  <c r="F1535" i="35"/>
  <c r="C1535" i="35"/>
  <c r="F1534" i="35"/>
  <c r="C1534" i="35"/>
  <c r="F1533" i="35"/>
  <c r="C1533" i="35"/>
  <c r="F1532" i="35"/>
  <c r="C1532" i="35"/>
  <c r="F1531" i="35"/>
  <c r="C1531" i="35"/>
  <c r="F1530" i="35"/>
  <c r="C1530" i="35"/>
  <c r="F1529" i="35"/>
  <c r="C1529" i="35"/>
  <c r="F1528" i="35"/>
  <c r="C1528" i="35"/>
  <c r="F1527" i="35"/>
  <c r="C1527" i="35"/>
  <c r="F1526" i="35"/>
  <c r="C1526" i="35"/>
  <c r="F1525" i="35"/>
  <c r="C1525" i="35"/>
  <c r="F1524" i="35"/>
  <c r="C1524" i="35"/>
  <c r="F1523" i="35"/>
  <c r="C1523" i="35"/>
  <c r="F1522" i="35"/>
  <c r="C1522" i="35"/>
  <c r="F1521" i="35"/>
  <c r="C1521" i="35"/>
  <c r="F1520" i="35"/>
  <c r="C1520" i="35"/>
  <c r="F1519" i="35"/>
  <c r="C1519" i="35"/>
  <c r="F1518" i="35"/>
  <c r="C1518" i="35"/>
  <c r="F1517" i="35"/>
  <c r="C1517" i="35"/>
  <c r="F1516" i="35"/>
  <c r="C1516" i="35"/>
  <c r="F1515" i="35"/>
  <c r="C1515" i="35"/>
  <c r="F1514" i="35"/>
  <c r="C1514" i="35"/>
  <c r="F1513" i="35"/>
  <c r="C1513" i="35"/>
  <c r="F1512" i="35"/>
  <c r="C1512" i="35"/>
  <c r="F1511" i="35"/>
  <c r="C1511" i="35"/>
  <c r="F1510" i="35"/>
  <c r="C1510" i="35"/>
  <c r="F1509" i="35"/>
  <c r="C1509" i="35"/>
  <c r="F1508" i="35"/>
  <c r="C1508" i="35"/>
  <c r="F1507" i="35"/>
  <c r="C1507" i="35"/>
  <c r="F1506" i="35"/>
  <c r="C1506" i="35"/>
  <c r="F1505" i="35"/>
  <c r="C1505" i="35"/>
  <c r="F1504" i="35"/>
  <c r="C1504" i="35"/>
  <c r="F1503" i="35"/>
  <c r="C1503" i="35"/>
  <c r="F1502" i="35"/>
  <c r="C1502" i="35"/>
  <c r="F1501" i="35"/>
  <c r="C1501" i="35"/>
  <c r="F1500" i="35"/>
  <c r="C1500" i="35"/>
  <c r="F1499" i="35"/>
  <c r="C1499" i="35"/>
  <c r="F1498" i="35"/>
  <c r="C1498" i="35"/>
  <c r="F1497" i="35"/>
  <c r="C1497" i="35"/>
  <c r="F1496" i="35"/>
  <c r="C1496" i="35"/>
  <c r="F1495" i="35"/>
  <c r="C1495" i="35"/>
  <c r="F1494" i="35"/>
  <c r="C1494" i="35"/>
  <c r="F1493" i="35"/>
  <c r="C1493" i="35"/>
  <c r="F1492" i="35"/>
  <c r="C1492" i="35"/>
  <c r="F1491" i="35"/>
  <c r="C1491" i="35"/>
  <c r="F1490" i="35"/>
  <c r="C1490" i="35"/>
  <c r="F1489" i="35"/>
  <c r="C1489" i="35"/>
  <c r="F1488" i="35"/>
  <c r="C1488" i="35"/>
  <c r="F1487" i="35"/>
  <c r="C1487" i="35"/>
  <c r="F1486" i="35"/>
  <c r="C1486" i="35"/>
  <c r="F1485" i="35"/>
  <c r="C1485" i="35"/>
  <c r="F1484" i="35"/>
  <c r="C1484" i="35"/>
  <c r="F1483" i="35"/>
  <c r="C1483" i="35"/>
  <c r="F1482" i="35"/>
  <c r="C1482" i="35"/>
  <c r="F1481" i="35"/>
  <c r="C1481" i="35"/>
  <c r="F1480" i="35"/>
  <c r="C1480" i="35"/>
  <c r="F1479" i="35"/>
  <c r="C1479" i="35"/>
  <c r="F1478" i="35"/>
  <c r="C1478" i="35"/>
  <c r="F1477" i="35"/>
  <c r="C1477" i="35"/>
  <c r="F1476" i="35"/>
  <c r="C1476" i="35"/>
  <c r="F1475" i="35"/>
  <c r="C1475" i="35"/>
  <c r="F1474" i="35"/>
  <c r="C1474" i="35"/>
  <c r="F1473" i="35"/>
  <c r="C1473" i="35"/>
  <c r="F1472" i="35"/>
  <c r="C1472" i="35"/>
  <c r="F1471" i="35"/>
  <c r="C1471" i="35"/>
  <c r="F1470" i="35"/>
  <c r="C1470" i="35"/>
  <c r="F1469" i="35"/>
  <c r="C1469" i="35"/>
  <c r="F1468" i="35"/>
  <c r="C1468" i="35"/>
  <c r="F1467" i="35"/>
  <c r="C1467" i="35"/>
  <c r="F1466" i="35"/>
  <c r="C1466" i="35"/>
  <c r="F1465" i="35"/>
  <c r="C1465" i="35"/>
  <c r="F1463" i="35"/>
  <c r="C1463" i="35"/>
  <c r="F1462" i="35"/>
  <c r="C1462" i="35"/>
  <c r="F1461" i="35"/>
  <c r="C1461" i="35"/>
  <c r="F1460" i="35"/>
  <c r="C1460" i="35"/>
  <c r="F1459" i="35"/>
  <c r="C1459" i="35"/>
  <c r="F1458" i="35"/>
  <c r="C1458" i="35"/>
  <c r="F1457" i="35"/>
  <c r="C1457" i="35"/>
  <c r="F1456" i="35"/>
  <c r="C1456" i="35"/>
  <c r="F1455" i="35"/>
  <c r="C1455" i="35"/>
  <c r="F1454" i="35"/>
  <c r="C1454" i="35"/>
  <c r="F1453" i="35"/>
  <c r="C1453" i="35"/>
  <c r="F1452" i="35"/>
  <c r="C1452" i="35"/>
  <c r="F1451" i="35"/>
  <c r="C1451" i="35"/>
  <c r="F1450" i="35"/>
  <c r="C1450" i="35"/>
  <c r="F1449" i="35"/>
  <c r="C1449" i="35"/>
  <c r="F1448" i="35"/>
  <c r="C1448" i="35"/>
  <c r="F1447" i="35"/>
  <c r="C1447" i="35"/>
  <c r="F1446" i="35"/>
  <c r="C1446" i="35"/>
  <c r="F1445" i="35"/>
  <c r="C1445" i="35"/>
  <c r="F1444" i="35"/>
  <c r="C1444" i="35"/>
  <c r="F1443" i="35"/>
  <c r="C1443" i="35"/>
  <c r="F1442" i="35"/>
  <c r="C1442" i="35"/>
  <c r="F1441" i="35"/>
  <c r="C1441" i="35"/>
  <c r="F1440" i="35"/>
  <c r="C1440" i="35"/>
  <c r="F1439" i="35"/>
  <c r="C1439" i="35"/>
  <c r="F1438" i="35"/>
  <c r="C1438" i="35"/>
  <c r="F1437" i="35"/>
  <c r="C1437" i="35"/>
  <c r="F1436" i="35"/>
  <c r="C1436" i="35"/>
  <c r="F1435" i="35"/>
  <c r="C1435" i="35"/>
  <c r="F1433" i="35"/>
  <c r="C1433" i="35"/>
  <c r="F1432" i="35"/>
  <c r="C1432" i="35"/>
  <c r="F1431" i="35"/>
  <c r="C1431" i="35"/>
  <c r="F1430" i="35"/>
  <c r="C1430" i="35"/>
  <c r="F1429" i="35"/>
  <c r="C1429" i="35"/>
  <c r="F1428" i="35"/>
  <c r="C1428" i="35"/>
  <c r="F1427" i="35"/>
  <c r="C1427" i="35"/>
  <c r="F1426" i="35"/>
  <c r="C1426" i="35"/>
  <c r="F1425" i="35"/>
  <c r="C1425" i="35"/>
  <c r="F1424" i="35"/>
  <c r="C1424" i="35"/>
  <c r="F1423" i="35"/>
  <c r="C1423" i="35"/>
  <c r="F1422" i="35"/>
  <c r="C1422" i="35"/>
  <c r="F1421" i="35"/>
  <c r="C1421" i="35"/>
  <c r="F1420" i="35"/>
  <c r="C1420" i="35"/>
  <c r="F1419" i="35"/>
  <c r="C1419" i="35"/>
  <c r="F1418" i="35"/>
  <c r="C1418" i="35"/>
  <c r="F1417" i="35"/>
  <c r="C1417" i="35"/>
  <c r="F1416" i="35"/>
  <c r="C1416" i="35"/>
  <c r="F1415" i="35"/>
  <c r="C1415" i="35"/>
  <c r="F1414" i="35"/>
  <c r="C1414" i="35"/>
  <c r="F1413" i="35"/>
  <c r="C1413" i="35"/>
  <c r="F1412" i="35"/>
  <c r="C1412" i="35"/>
  <c r="F1411" i="35"/>
  <c r="C1411" i="35"/>
  <c r="F1410" i="35"/>
  <c r="C1410" i="35"/>
  <c r="F1409" i="35"/>
  <c r="C1409" i="35"/>
  <c r="F1408" i="35"/>
  <c r="C1408" i="35"/>
  <c r="F1407" i="35"/>
  <c r="C1407" i="35"/>
  <c r="F1406" i="35"/>
  <c r="C1406" i="35"/>
  <c r="F1405" i="35"/>
  <c r="C1405" i="35"/>
  <c r="F1404" i="35"/>
  <c r="C1404" i="35"/>
  <c r="F1403" i="35"/>
  <c r="C1403" i="35"/>
  <c r="F1401" i="35"/>
  <c r="C1401" i="35"/>
  <c r="F1400" i="35"/>
  <c r="C1400" i="35"/>
  <c r="F1398" i="35"/>
  <c r="C1398" i="35"/>
  <c r="F1397" i="35"/>
  <c r="C1397" i="35"/>
  <c r="F1396" i="35"/>
  <c r="C1396" i="35"/>
  <c r="F1395" i="35"/>
  <c r="C1395" i="35"/>
  <c r="F1394" i="35"/>
  <c r="C1394" i="35"/>
  <c r="F1393" i="35"/>
  <c r="C1393" i="35"/>
  <c r="F1392" i="35"/>
  <c r="C1392" i="35"/>
  <c r="F1391" i="35"/>
  <c r="C1391" i="35"/>
  <c r="F1390" i="35"/>
  <c r="C1390" i="35"/>
  <c r="F1389" i="35"/>
  <c r="C1389" i="35"/>
  <c r="F1386" i="35"/>
  <c r="C1386" i="35"/>
  <c r="F1385" i="35"/>
  <c r="C1385" i="35"/>
  <c r="F1384" i="35"/>
  <c r="C1384" i="35"/>
  <c r="F1383" i="35"/>
  <c r="C1383" i="35"/>
  <c r="F1382" i="35"/>
  <c r="C1382" i="35"/>
  <c r="F1381" i="35"/>
  <c r="C1381" i="35"/>
  <c r="F1380" i="35"/>
  <c r="C1380" i="35"/>
  <c r="F1379" i="35"/>
  <c r="C1379" i="35"/>
  <c r="F1378" i="35"/>
  <c r="C1378" i="35"/>
  <c r="F1377" i="35"/>
  <c r="C1377" i="35"/>
  <c r="F1376" i="35"/>
  <c r="C1376" i="35"/>
  <c r="F1375" i="35"/>
  <c r="C1375" i="35"/>
  <c r="F1374" i="35"/>
  <c r="C1374" i="35"/>
  <c r="F1373" i="35"/>
  <c r="C1373" i="35"/>
  <c r="F1372" i="35"/>
  <c r="C1372" i="35"/>
  <c r="F1371" i="35"/>
  <c r="C1371" i="35"/>
  <c r="F1370" i="35"/>
  <c r="C1370" i="35"/>
  <c r="F1368" i="35"/>
  <c r="C1368" i="35"/>
  <c r="F1367" i="35"/>
  <c r="C1367" i="35"/>
  <c r="F1366" i="35"/>
  <c r="C1366" i="35"/>
  <c r="F1365" i="35"/>
  <c r="C1365" i="35"/>
  <c r="F1364" i="35"/>
  <c r="C1364" i="35"/>
  <c r="F1363" i="35"/>
  <c r="C1363" i="35"/>
  <c r="F1362" i="35"/>
  <c r="C1362" i="35"/>
  <c r="F1361" i="35"/>
  <c r="C1361" i="35"/>
  <c r="F1360" i="35"/>
  <c r="C1360" i="35"/>
  <c r="F1359" i="35"/>
  <c r="C1359" i="35"/>
  <c r="F1357" i="35"/>
  <c r="C1357" i="35"/>
  <c r="F1356" i="35"/>
  <c r="C1356" i="35"/>
  <c r="F1355" i="35"/>
  <c r="C1355" i="35"/>
  <c r="F1354" i="35"/>
  <c r="C1354" i="35"/>
  <c r="F1353" i="35"/>
  <c r="C1353" i="35"/>
  <c r="F1352" i="35"/>
  <c r="C1352" i="35"/>
  <c r="F1351" i="35"/>
  <c r="C1351" i="35"/>
  <c r="F1350" i="35"/>
  <c r="C1350" i="35"/>
  <c r="F1349" i="35"/>
  <c r="C1349" i="35"/>
  <c r="F1348" i="35"/>
  <c r="C1348" i="35"/>
  <c r="F1347" i="35"/>
  <c r="C1347" i="35"/>
  <c r="F1346" i="35"/>
  <c r="C1346" i="35"/>
  <c r="F1345" i="35"/>
  <c r="C1345" i="35"/>
  <c r="F1344" i="35"/>
  <c r="C1344" i="35"/>
  <c r="F1343" i="35"/>
  <c r="C1343" i="35"/>
  <c r="F1342" i="35"/>
  <c r="C1342" i="35"/>
  <c r="F1341" i="35"/>
  <c r="C1341" i="35"/>
  <c r="F1340" i="35"/>
  <c r="C1340" i="35"/>
  <c r="F1339" i="35"/>
  <c r="C1339" i="35"/>
  <c r="F1338" i="35"/>
  <c r="C1338" i="35"/>
  <c r="F1337" i="35"/>
  <c r="C1337" i="35"/>
  <c r="F1336" i="35"/>
  <c r="C1336" i="35"/>
  <c r="F1335" i="35"/>
  <c r="C1335" i="35"/>
  <c r="F1334" i="35"/>
  <c r="C1334" i="35"/>
  <c r="F1333" i="35"/>
  <c r="C1333" i="35"/>
  <c r="F1332" i="35"/>
  <c r="C1332" i="35"/>
  <c r="F1331" i="35"/>
  <c r="C1331" i="35"/>
  <c r="F1330" i="35"/>
  <c r="C1330" i="35"/>
  <c r="F1329" i="35"/>
  <c r="C1329" i="35"/>
  <c r="F1328" i="35"/>
  <c r="C1328" i="35"/>
  <c r="F1326" i="35"/>
  <c r="C1326" i="35"/>
  <c r="F1325" i="35"/>
  <c r="C1325" i="35"/>
  <c r="F1324" i="35"/>
  <c r="C1324" i="35"/>
  <c r="F1323" i="35"/>
  <c r="C1323" i="35"/>
  <c r="F1322" i="35"/>
  <c r="C1322" i="35"/>
  <c r="F1321" i="35"/>
  <c r="C1321" i="35"/>
  <c r="F1320" i="35"/>
  <c r="C1320" i="35"/>
  <c r="F1319" i="35"/>
  <c r="C1319" i="35"/>
  <c r="F1318" i="35"/>
  <c r="C1318" i="35"/>
  <c r="F1317" i="35"/>
  <c r="C1317" i="35"/>
  <c r="F1316" i="35"/>
  <c r="C1316" i="35"/>
  <c r="F1315" i="35"/>
  <c r="C1315" i="35"/>
  <c r="F1314" i="35"/>
  <c r="C1314" i="35"/>
  <c r="F1313" i="35"/>
  <c r="C1313" i="35"/>
  <c r="F1312" i="35"/>
  <c r="C1312" i="35"/>
  <c r="F1311" i="35"/>
  <c r="C1311" i="35"/>
  <c r="F1310" i="35"/>
  <c r="C1310" i="35"/>
  <c r="F1309" i="35"/>
  <c r="C1309" i="35"/>
  <c r="F1308" i="35"/>
  <c r="C1308" i="35"/>
  <c r="F1307" i="35"/>
  <c r="C1307" i="35"/>
  <c r="F1306" i="35"/>
  <c r="C1306" i="35"/>
  <c r="F1305" i="35"/>
  <c r="C1305" i="35"/>
  <c r="F1304" i="35"/>
  <c r="C1304" i="35"/>
  <c r="F1303" i="35"/>
  <c r="C1303" i="35"/>
  <c r="F1302" i="35"/>
  <c r="C1302" i="35"/>
  <c r="F1301" i="35"/>
  <c r="C1301" i="35"/>
  <c r="F1300" i="35"/>
  <c r="C1300" i="35"/>
  <c r="F1299" i="35"/>
  <c r="C1299" i="35"/>
  <c r="F1298" i="35"/>
  <c r="C1298" i="35"/>
  <c r="F1297" i="35"/>
  <c r="C1297" i="35"/>
  <c r="F1296" i="35"/>
  <c r="C1296" i="35"/>
  <c r="F1294" i="35"/>
  <c r="C1294" i="35"/>
  <c r="F1293" i="35"/>
  <c r="C1293" i="35"/>
  <c r="F1292" i="35"/>
  <c r="C1292" i="35"/>
  <c r="F1291" i="35"/>
  <c r="C1291" i="35"/>
  <c r="F1290" i="35"/>
  <c r="C1290" i="35"/>
  <c r="F1289" i="35"/>
  <c r="C1289" i="35"/>
  <c r="F1288" i="35"/>
  <c r="C1288" i="35"/>
  <c r="F1287" i="35"/>
  <c r="C1287" i="35"/>
  <c r="F1286" i="35"/>
  <c r="C1286" i="35"/>
  <c r="F1285" i="35"/>
  <c r="C1285" i="35"/>
  <c r="F1284" i="35"/>
  <c r="C1284" i="35"/>
  <c r="F1283" i="35"/>
  <c r="C1283" i="35"/>
  <c r="F1282" i="35"/>
  <c r="C1282" i="35"/>
  <c r="F1281" i="35"/>
  <c r="C1281" i="35"/>
  <c r="F1280" i="35"/>
  <c r="C1280" i="35"/>
  <c r="F1279" i="35"/>
  <c r="C1279" i="35"/>
  <c r="F1278" i="35"/>
  <c r="C1278" i="35"/>
  <c r="F1277" i="35"/>
  <c r="C1277" i="35"/>
  <c r="F1276" i="35"/>
  <c r="C1276" i="35"/>
  <c r="F1275" i="35"/>
  <c r="C1275" i="35"/>
  <c r="F1274" i="35"/>
  <c r="C1274" i="35"/>
  <c r="F1273" i="35"/>
  <c r="C1273" i="35"/>
  <c r="F1272" i="35"/>
  <c r="C1272" i="35"/>
  <c r="F1271" i="35"/>
  <c r="C1271" i="35"/>
  <c r="F1270" i="35"/>
  <c r="C1270" i="35"/>
  <c r="F1269" i="35"/>
  <c r="C1269" i="35"/>
  <c r="F1268" i="35"/>
  <c r="C1268" i="35"/>
  <c r="F1266" i="35"/>
  <c r="C1266" i="35"/>
  <c r="F1265" i="35"/>
  <c r="C1265" i="35"/>
  <c r="F1264" i="35"/>
  <c r="C1264" i="35"/>
  <c r="F1263" i="35"/>
  <c r="C1263" i="35"/>
  <c r="F1262" i="35"/>
  <c r="C1262" i="35"/>
  <c r="F1261" i="35"/>
  <c r="C1261" i="35"/>
  <c r="F1260" i="35"/>
  <c r="C1260" i="35"/>
  <c r="F1259" i="35"/>
  <c r="C1259" i="35"/>
  <c r="F1258" i="35"/>
  <c r="C1258" i="35"/>
  <c r="F1257" i="35"/>
  <c r="C1257" i="35"/>
  <c r="F1256" i="35"/>
  <c r="C1256" i="35"/>
  <c r="F1255" i="35"/>
  <c r="C1255" i="35"/>
  <c r="F1254" i="35"/>
  <c r="C1254" i="35"/>
  <c r="F1253" i="35"/>
  <c r="C1253" i="35"/>
  <c r="F1252" i="35"/>
  <c r="C1252" i="35"/>
  <c r="F1251" i="35"/>
  <c r="C1251" i="35"/>
  <c r="F1250" i="35"/>
  <c r="C1250" i="35"/>
  <c r="F1249" i="35"/>
  <c r="C1249" i="35"/>
  <c r="F1248" i="35"/>
  <c r="C1248" i="35"/>
  <c r="F1247" i="35"/>
  <c r="C1247" i="35"/>
  <c r="F1246" i="35"/>
  <c r="C1246" i="35"/>
  <c r="F1245" i="35"/>
  <c r="C1245" i="35"/>
  <c r="F1244" i="35"/>
  <c r="C1244" i="35"/>
  <c r="F1243" i="35"/>
  <c r="C1243" i="35"/>
  <c r="F1242" i="35"/>
  <c r="C1242" i="35"/>
  <c r="F1241" i="35"/>
  <c r="C1241" i="35"/>
  <c r="F1240" i="35"/>
  <c r="C1240" i="35"/>
  <c r="F1239" i="35"/>
  <c r="C1239" i="35"/>
  <c r="F1238" i="35"/>
  <c r="C1238" i="35"/>
  <c r="F1237" i="35"/>
  <c r="C1237" i="35"/>
  <c r="F1236" i="35"/>
  <c r="C1236" i="35"/>
  <c r="F1235" i="35"/>
  <c r="C1235" i="35"/>
  <c r="F1234" i="35"/>
  <c r="C1234" i="35"/>
  <c r="F1233" i="35"/>
  <c r="C1233" i="35"/>
  <c r="F1232" i="35"/>
  <c r="C1232" i="35"/>
  <c r="F1230" i="35"/>
  <c r="C1230" i="35"/>
  <c r="F1229" i="35"/>
  <c r="C1229" i="35"/>
  <c r="F1228" i="35"/>
  <c r="C1228" i="35"/>
  <c r="F1227" i="35"/>
  <c r="C1227" i="35"/>
  <c r="F1226" i="35"/>
  <c r="C1226" i="35"/>
  <c r="F1225" i="35"/>
  <c r="C1225" i="35"/>
  <c r="F1224" i="35"/>
  <c r="C1224" i="35"/>
  <c r="F1223" i="35"/>
  <c r="C1223" i="35"/>
  <c r="F1222" i="35"/>
  <c r="C1222" i="35"/>
  <c r="F1221" i="35"/>
  <c r="C1221" i="35"/>
  <c r="F1220" i="35"/>
  <c r="C1220" i="35"/>
  <c r="F1219" i="35"/>
  <c r="C1219" i="35"/>
  <c r="F1218" i="35"/>
  <c r="C1218" i="35"/>
  <c r="F1217" i="35"/>
  <c r="C1217" i="35"/>
  <c r="F1216" i="35"/>
  <c r="C1216" i="35"/>
  <c r="F1215" i="35"/>
  <c r="C1215" i="35"/>
  <c r="F1214" i="35"/>
  <c r="C1214" i="35"/>
  <c r="F1213" i="35"/>
  <c r="C1213" i="35"/>
  <c r="F1212" i="35"/>
  <c r="C1212" i="35"/>
  <c r="F1211" i="35"/>
  <c r="C1211" i="35"/>
  <c r="F1210" i="35"/>
  <c r="C1210" i="35"/>
  <c r="F1209" i="35"/>
  <c r="C1209" i="35"/>
  <c r="F1208" i="35"/>
  <c r="C1208" i="35"/>
  <c r="F1207" i="35"/>
  <c r="C1207" i="35"/>
  <c r="F1206" i="35"/>
  <c r="C1206" i="35"/>
  <c r="F1205" i="35"/>
  <c r="C1205" i="35"/>
  <c r="F1204" i="35"/>
  <c r="C1204" i="35"/>
  <c r="F1203" i="35"/>
  <c r="C1203" i="35"/>
  <c r="F1202" i="35"/>
  <c r="C1202" i="35"/>
  <c r="F1201" i="35"/>
  <c r="C1201" i="35"/>
  <c r="F1200" i="35"/>
  <c r="C1200" i="35"/>
  <c r="F1198" i="35"/>
  <c r="C1198" i="35"/>
  <c r="F1197" i="35"/>
  <c r="C1197" i="35"/>
  <c r="F1196" i="35"/>
  <c r="C1196" i="35"/>
  <c r="F1195" i="35"/>
  <c r="C1195" i="35"/>
  <c r="F1194" i="35"/>
  <c r="C1194" i="35"/>
  <c r="F1193" i="35"/>
  <c r="C1193" i="35"/>
  <c r="F1192" i="35"/>
  <c r="C1192" i="35"/>
  <c r="F1191" i="35"/>
  <c r="C1191" i="35"/>
  <c r="F1190" i="35"/>
  <c r="C1190" i="35"/>
  <c r="F1189" i="35"/>
  <c r="C1189" i="35"/>
  <c r="F1188" i="35"/>
  <c r="C1188" i="35"/>
  <c r="F1187" i="35"/>
  <c r="C1187" i="35"/>
  <c r="F1186" i="35"/>
  <c r="C1186" i="35"/>
  <c r="F1185" i="35"/>
  <c r="C1185" i="35"/>
  <c r="F1184" i="35"/>
  <c r="C1184" i="35"/>
  <c r="F1183" i="35"/>
  <c r="C1183" i="35"/>
  <c r="F1182" i="35"/>
  <c r="C1182" i="35"/>
  <c r="F1181" i="35"/>
  <c r="C1181" i="35"/>
  <c r="F1180" i="35"/>
  <c r="C1180" i="35"/>
  <c r="F1179" i="35"/>
  <c r="C1179" i="35"/>
  <c r="F1178" i="35"/>
  <c r="C1178" i="35"/>
  <c r="F1176" i="35"/>
  <c r="C1176" i="35"/>
  <c r="F1175" i="35"/>
  <c r="C1175" i="35"/>
  <c r="F1174" i="35"/>
  <c r="C1174" i="35"/>
  <c r="F1173" i="35"/>
  <c r="C1173" i="35"/>
  <c r="F1172" i="35"/>
  <c r="C1172" i="35"/>
  <c r="F1171" i="35"/>
  <c r="C1171" i="35"/>
  <c r="F1170" i="35"/>
  <c r="C1170" i="35"/>
  <c r="F1169" i="35"/>
  <c r="C1169" i="35"/>
  <c r="F1167" i="35"/>
  <c r="C1167" i="35"/>
  <c r="F1166" i="35"/>
  <c r="C1166" i="35"/>
  <c r="F1165" i="35"/>
  <c r="C1165" i="35"/>
  <c r="F1164" i="35"/>
  <c r="C1164" i="35"/>
  <c r="F1162" i="35"/>
  <c r="C1162" i="35"/>
  <c r="F1161" i="35"/>
  <c r="C1161" i="35"/>
  <c r="F1160" i="35"/>
  <c r="C1160" i="35"/>
  <c r="F1159" i="35"/>
  <c r="C1159" i="35"/>
  <c r="F1158" i="35"/>
  <c r="C1158" i="35"/>
  <c r="F1157" i="35"/>
  <c r="C1157" i="35"/>
  <c r="F1156" i="35"/>
  <c r="C1156" i="35"/>
  <c r="F1155" i="35"/>
  <c r="C1155" i="35"/>
  <c r="F1154" i="35"/>
  <c r="C1154" i="35"/>
  <c r="F1153" i="35"/>
  <c r="C1153" i="35"/>
  <c r="F1152" i="35"/>
  <c r="C1152" i="35"/>
  <c r="F1151" i="35"/>
  <c r="C1151" i="35"/>
  <c r="F1150" i="35"/>
  <c r="C1150" i="35"/>
  <c r="F1149" i="35"/>
  <c r="C1149" i="35"/>
  <c r="F1148" i="35"/>
  <c r="C1148" i="35"/>
  <c r="F1147" i="35"/>
  <c r="C1147" i="35"/>
  <c r="F1146" i="35"/>
  <c r="C1146" i="35"/>
  <c r="F1145" i="35"/>
  <c r="C1145" i="35"/>
  <c r="F1144" i="35"/>
  <c r="C1144" i="35"/>
  <c r="F1143" i="35"/>
  <c r="C1143" i="35"/>
  <c r="F1142" i="35"/>
  <c r="C1142" i="35"/>
  <c r="F1141" i="35"/>
  <c r="C1141" i="35"/>
  <c r="F1140" i="35"/>
  <c r="C1140" i="35"/>
  <c r="F1139" i="35"/>
  <c r="C1139" i="35"/>
  <c r="F1138" i="35"/>
  <c r="C1138" i="35"/>
  <c r="F1137" i="35"/>
  <c r="C1137" i="35"/>
  <c r="F1136" i="35"/>
  <c r="C1136" i="35"/>
  <c r="F1135" i="35"/>
  <c r="C1135" i="35"/>
  <c r="F1134" i="35"/>
  <c r="C1134" i="35"/>
  <c r="F1133" i="35"/>
  <c r="C1133" i="35"/>
  <c r="F1132" i="35"/>
  <c r="C1132" i="35"/>
  <c r="F1131" i="35"/>
  <c r="C1131" i="35"/>
  <c r="F1130" i="35"/>
  <c r="C1130" i="35"/>
  <c r="F1129" i="35"/>
  <c r="C1129" i="35"/>
  <c r="F1128" i="35"/>
  <c r="C1128" i="35"/>
  <c r="F1126" i="35"/>
  <c r="C1126" i="35"/>
  <c r="F1125" i="35"/>
  <c r="C1125" i="35"/>
  <c r="F1124" i="35"/>
  <c r="C1124" i="35"/>
  <c r="F1123" i="35"/>
  <c r="C1123" i="35"/>
  <c r="F1122" i="35"/>
  <c r="C1122" i="35"/>
  <c r="F1121" i="35"/>
  <c r="C1121" i="35"/>
  <c r="F1120" i="35"/>
  <c r="C1120" i="35"/>
  <c r="F1119" i="35"/>
  <c r="C1119" i="35"/>
  <c r="F1118" i="35"/>
  <c r="C1118" i="35"/>
  <c r="F1117" i="35"/>
  <c r="C1117" i="35"/>
  <c r="F1116" i="35"/>
  <c r="C1116" i="35"/>
  <c r="F1115" i="35"/>
  <c r="C1115" i="35"/>
  <c r="F1114" i="35"/>
  <c r="C1114" i="35"/>
  <c r="F1113" i="35"/>
  <c r="C1113" i="35"/>
  <c r="F1112" i="35"/>
  <c r="C1112" i="35"/>
  <c r="F1111" i="35"/>
  <c r="C1111" i="35"/>
  <c r="F1110" i="35"/>
  <c r="C1110" i="35"/>
  <c r="F1109" i="35"/>
  <c r="C1109" i="35"/>
  <c r="F1108" i="35"/>
  <c r="C1108" i="35"/>
  <c r="F1107" i="35"/>
  <c r="C1107" i="35"/>
  <c r="F1106" i="35"/>
  <c r="C1106" i="35"/>
  <c r="F1104" i="35"/>
  <c r="C1104" i="35"/>
  <c r="F1103" i="35"/>
  <c r="C1103" i="35"/>
  <c r="F1102" i="35"/>
  <c r="C1102" i="35"/>
  <c r="F1101" i="35"/>
  <c r="C1101" i="35"/>
  <c r="F1100" i="35"/>
  <c r="C1100" i="35"/>
  <c r="F1099" i="35"/>
  <c r="C1099" i="35"/>
  <c r="F1098" i="35"/>
  <c r="C1098" i="35"/>
  <c r="F1097" i="35"/>
  <c r="C1097" i="35"/>
  <c r="F1096" i="35"/>
  <c r="C1096" i="35"/>
  <c r="F1095" i="35"/>
  <c r="C1095" i="35"/>
  <c r="F1094" i="35"/>
  <c r="C1094" i="35"/>
  <c r="F1093" i="35"/>
  <c r="C1093" i="35"/>
  <c r="F1092" i="35"/>
  <c r="C1092" i="35"/>
  <c r="F1091" i="35"/>
  <c r="C1091" i="35"/>
  <c r="F1090" i="35"/>
  <c r="C1090" i="35"/>
  <c r="F1089" i="35"/>
  <c r="C1089" i="35"/>
  <c r="F1088" i="35"/>
  <c r="C1088" i="35"/>
  <c r="F1087" i="35"/>
  <c r="C1087" i="35"/>
  <c r="F1086" i="35"/>
  <c r="C1086" i="35"/>
  <c r="F1085" i="35"/>
  <c r="C1085" i="35"/>
  <c r="F1084" i="35"/>
  <c r="C1084" i="35"/>
  <c r="F1083" i="35"/>
  <c r="C1083" i="35"/>
  <c r="F1081" i="35"/>
  <c r="C1081" i="35"/>
  <c r="F1080" i="35"/>
  <c r="C1080" i="35"/>
  <c r="F1079" i="35"/>
  <c r="C1079" i="35"/>
  <c r="F1078" i="35"/>
  <c r="C1078" i="35"/>
  <c r="F1077" i="35"/>
  <c r="C1077" i="35"/>
  <c r="F1076" i="35"/>
  <c r="C1076" i="35"/>
  <c r="F1075" i="35"/>
  <c r="C1075" i="35"/>
  <c r="F1074" i="35"/>
  <c r="C1074" i="35"/>
  <c r="F1073" i="35"/>
  <c r="C1073" i="35"/>
  <c r="F1072" i="35"/>
  <c r="C1072" i="35"/>
  <c r="F1071" i="35"/>
  <c r="C1071" i="35"/>
  <c r="F1070" i="35"/>
  <c r="C1070" i="35"/>
  <c r="F1069" i="35"/>
  <c r="C1069" i="35"/>
  <c r="F1068" i="35"/>
  <c r="C1068" i="35"/>
  <c r="F1066" i="35"/>
  <c r="C1066" i="35"/>
  <c r="F1065" i="35"/>
  <c r="C1065" i="35"/>
  <c r="F1064" i="35"/>
  <c r="C1064" i="35"/>
  <c r="F1063" i="35"/>
  <c r="C1063" i="35"/>
  <c r="F1062" i="35"/>
  <c r="C1062" i="35"/>
  <c r="F1061" i="35"/>
  <c r="C1061" i="35"/>
  <c r="F1060" i="35"/>
  <c r="C1060" i="35"/>
  <c r="F1059" i="35"/>
  <c r="C1059" i="35"/>
  <c r="F1058" i="35"/>
  <c r="C1058" i="35"/>
  <c r="F1057" i="35"/>
  <c r="C1057" i="35"/>
  <c r="F1056" i="35"/>
  <c r="C1056" i="35"/>
  <c r="F1055" i="35"/>
  <c r="C1055" i="35"/>
  <c r="F1054" i="35"/>
  <c r="C1054" i="35"/>
  <c r="F1053" i="35"/>
  <c r="C1053" i="35"/>
  <c r="F1052" i="35"/>
  <c r="C1052" i="35"/>
  <c r="F1051" i="35"/>
  <c r="C1051" i="35"/>
  <c r="F1050" i="35"/>
  <c r="C1050" i="35"/>
  <c r="F1049" i="35"/>
  <c r="C1049" i="35"/>
  <c r="F1048" i="35"/>
  <c r="C1048" i="35"/>
  <c r="F1047" i="35"/>
  <c r="C1047" i="35"/>
  <c r="F1046" i="35"/>
  <c r="C1046" i="35"/>
  <c r="F1045" i="35"/>
  <c r="C1045" i="35"/>
  <c r="F1044" i="35"/>
  <c r="C1044" i="35"/>
  <c r="F1043" i="35"/>
  <c r="C1043" i="35"/>
  <c r="F1042" i="35"/>
  <c r="C1042" i="35"/>
  <c r="F1041" i="35"/>
  <c r="C1041" i="35"/>
  <c r="F1040" i="35"/>
  <c r="C1040" i="35"/>
  <c r="F1039" i="35"/>
  <c r="C1039" i="35"/>
  <c r="F1038" i="35"/>
  <c r="C1038" i="35"/>
  <c r="F1037" i="35"/>
  <c r="C1037" i="35"/>
  <c r="F1036" i="35"/>
  <c r="C1036" i="35"/>
  <c r="F1035" i="35"/>
  <c r="C1035" i="35"/>
  <c r="F1033" i="35"/>
  <c r="C1033" i="35"/>
  <c r="F1032" i="35"/>
  <c r="C1032" i="35"/>
  <c r="F1031" i="35"/>
  <c r="C1031" i="35"/>
  <c r="F1030" i="35"/>
  <c r="C1030" i="35"/>
  <c r="F1029" i="35"/>
  <c r="C1029" i="35"/>
  <c r="F1028" i="35"/>
  <c r="C1028" i="35"/>
  <c r="F1027" i="35"/>
  <c r="C1027" i="35"/>
  <c r="F1026" i="35"/>
  <c r="C1026" i="35"/>
  <c r="F1025" i="35"/>
  <c r="C1025" i="35"/>
  <c r="F1024" i="35"/>
  <c r="C1024" i="35"/>
  <c r="F1023" i="35"/>
  <c r="C1023" i="35"/>
  <c r="F1022" i="35"/>
  <c r="C1022" i="35"/>
  <c r="F1020" i="35"/>
  <c r="C1020" i="35"/>
  <c r="F1019" i="35"/>
  <c r="C1019" i="35"/>
  <c r="F1018" i="35"/>
  <c r="C1018" i="35"/>
  <c r="F1017" i="35"/>
  <c r="C1017" i="35"/>
  <c r="F1016" i="35"/>
  <c r="C1016" i="35"/>
  <c r="F1015" i="35"/>
  <c r="C1015" i="35"/>
  <c r="F1014" i="35"/>
  <c r="C1014" i="35"/>
  <c r="F1013" i="35"/>
  <c r="C1013" i="35"/>
  <c r="F1012" i="35"/>
  <c r="C1012" i="35"/>
  <c r="F1011" i="35"/>
  <c r="C1011" i="35"/>
  <c r="F1010" i="35"/>
  <c r="C1010" i="35"/>
  <c r="F1009" i="35"/>
  <c r="C1009" i="35"/>
  <c r="F1008" i="35"/>
  <c r="C1008" i="35"/>
  <c r="F1007" i="35"/>
  <c r="C1007" i="35"/>
  <c r="F1006" i="35"/>
  <c r="C1006" i="35"/>
  <c r="F1005" i="35"/>
  <c r="C1005" i="35"/>
  <c r="F1004" i="35"/>
  <c r="C1004" i="35"/>
  <c r="F1003" i="35"/>
  <c r="C1003" i="35"/>
  <c r="F1002" i="35"/>
  <c r="C1002" i="35"/>
  <c r="F1001" i="35"/>
  <c r="C1001" i="35"/>
  <c r="F1000" i="35"/>
  <c r="C1000" i="35"/>
  <c r="F999" i="35"/>
  <c r="C999" i="35"/>
  <c r="F998" i="35"/>
  <c r="C998" i="35"/>
  <c r="F997" i="35"/>
  <c r="C997" i="35"/>
  <c r="F996" i="35"/>
  <c r="C996" i="35"/>
  <c r="F995" i="35"/>
  <c r="C995" i="35"/>
  <c r="F994" i="35"/>
  <c r="C994" i="35"/>
  <c r="F993" i="35"/>
  <c r="C993" i="35"/>
  <c r="F992" i="35"/>
  <c r="C992" i="35"/>
  <c r="F991" i="35"/>
  <c r="C991" i="35"/>
  <c r="F990" i="35"/>
  <c r="C990" i="35"/>
  <c r="F989" i="35"/>
  <c r="C989" i="35"/>
  <c r="F988" i="35"/>
  <c r="C988" i="35"/>
  <c r="F987" i="35"/>
  <c r="C987" i="35"/>
  <c r="F986" i="35"/>
  <c r="C986" i="35"/>
  <c r="F985" i="35"/>
  <c r="C985" i="35"/>
  <c r="F983" i="35"/>
  <c r="C983" i="35"/>
  <c r="F982" i="35"/>
  <c r="C982" i="35"/>
  <c r="F981" i="35"/>
  <c r="C981" i="35"/>
  <c r="F980" i="35"/>
  <c r="C980" i="35"/>
  <c r="F979" i="35"/>
  <c r="C979" i="35"/>
  <c r="F978" i="35"/>
  <c r="C978" i="35"/>
  <c r="F977" i="35"/>
  <c r="C977" i="35"/>
  <c r="F976" i="35"/>
  <c r="C976" i="35"/>
  <c r="F975" i="35"/>
  <c r="C975" i="35"/>
  <c r="F974" i="35"/>
  <c r="C974" i="35"/>
  <c r="F973" i="35"/>
  <c r="C973" i="35"/>
  <c r="F972" i="35"/>
  <c r="C972" i="35"/>
  <c r="F970" i="35"/>
  <c r="C970" i="35"/>
  <c r="F969" i="35"/>
  <c r="C969" i="35"/>
  <c r="F968" i="35"/>
  <c r="C968" i="35"/>
  <c r="F967" i="35"/>
  <c r="C967" i="35"/>
  <c r="F966" i="35"/>
  <c r="C966" i="35"/>
  <c r="F964" i="35"/>
  <c r="C964" i="35"/>
  <c r="F963" i="35"/>
  <c r="C963" i="35"/>
  <c r="F962" i="35"/>
  <c r="C962" i="35"/>
  <c r="F960" i="35"/>
  <c r="C960" i="35"/>
  <c r="F959" i="35"/>
  <c r="C959" i="35"/>
  <c r="F958" i="35"/>
  <c r="C958" i="35"/>
  <c r="F957" i="35"/>
  <c r="C957" i="35"/>
  <c r="F956" i="35"/>
  <c r="C956" i="35"/>
  <c r="F955" i="35"/>
  <c r="C955" i="35"/>
  <c r="F954" i="35"/>
  <c r="C954" i="35"/>
  <c r="F953" i="35"/>
  <c r="C953" i="35"/>
  <c r="F952" i="35"/>
  <c r="C952" i="35"/>
  <c r="F951" i="35"/>
  <c r="C951" i="35"/>
  <c r="F950" i="35"/>
  <c r="C950" i="35"/>
  <c r="F949" i="35"/>
  <c r="C949" i="35"/>
  <c r="F948" i="35"/>
  <c r="C948" i="35"/>
  <c r="F946" i="35"/>
  <c r="C946" i="35"/>
  <c r="F945" i="35"/>
  <c r="C945" i="35"/>
  <c r="F944" i="35"/>
  <c r="C944" i="35"/>
  <c r="F943" i="35"/>
  <c r="C943" i="35"/>
  <c r="F942" i="35"/>
  <c r="C942" i="35"/>
  <c r="F941" i="35"/>
  <c r="C941" i="35"/>
  <c r="F940" i="35"/>
  <c r="C940" i="35"/>
  <c r="F939" i="35"/>
  <c r="C939" i="35"/>
  <c r="F938" i="35"/>
  <c r="C938" i="35"/>
  <c r="F937" i="35"/>
  <c r="C937" i="35"/>
  <c r="F936" i="35"/>
  <c r="C936" i="35"/>
  <c r="F935" i="35"/>
  <c r="C935" i="35"/>
  <c r="F934" i="35"/>
  <c r="C934" i="35"/>
  <c r="F933" i="35"/>
  <c r="C933" i="35"/>
  <c r="F932" i="35"/>
  <c r="C932" i="35"/>
  <c r="F931" i="35"/>
  <c r="C931" i="35"/>
  <c r="F930" i="35"/>
  <c r="C930" i="35"/>
  <c r="F928" i="35"/>
  <c r="C928" i="35"/>
  <c r="F927" i="35"/>
  <c r="C927" i="35"/>
  <c r="F926" i="35"/>
  <c r="C926" i="35"/>
  <c r="F925" i="35"/>
  <c r="C925" i="35"/>
  <c r="F924" i="35"/>
  <c r="C924" i="35"/>
  <c r="F923" i="35"/>
  <c r="C923" i="35"/>
  <c r="F922" i="35"/>
  <c r="C922" i="35"/>
  <c r="F920" i="35"/>
  <c r="C920" i="35"/>
  <c r="F919" i="35"/>
  <c r="C919" i="35"/>
  <c r="F918" i="35"/>
  <c r="C918" i="35"/>
  <c r="F917" i="35"/>
  <c r="C917" i="35"/>
  <c r="F916" i="35"/>
  <c r="C916" i="35"/>
  <c r="F914" i="35"/>
  <c r="C914" i="35"/>
  <c r="F913" i="35"/>
  <c r="C913" i="35"/>
  <c r="F912" i="35"/>
  <c r="C912" i="35"/>
  <c r="F910" i="35"/>
  <c r="C910" i="35"/>
  <c r="F909" i="35"/>
  <c r="C909" i="35"/>
  <c r="F908" i="35"/>
  <c r="C908" i="35"/>
  <c r="F907" i="35"/>
  <c r="C907" i="35"/>
  <c r="F906" i="35"/>
  <c r="C906" i="35"/>
  <c r="F905" i="35"/>
  <c r="C905" i="35"/>
  <c r="F904" i="35"/>
  <c r="C904" i="35"/>
  <c r="F903" i="35"/>
  <c r="C903" i="35"/>
  <c r="F902" i="35"/>
  <c r="C902" i="35"/>
  <c r="F901" i="35"/>
  <c r="C901" i="35"/>
  <c r="F900" i="35"/>
  <c r="C900" i="35"/>
  <c r="F899" i="35"/>
  <c r="C899" i="35"/>
  <c r="F898" i="35"/>
  <c r="C898" i="35"/>
  <c r="F896" i="35"/>
  <c r="C896" i="35"/>
  <c r="F895" i="35"/>
  <c r="C895" i="35"/>
  <c r="F894" i="35"/>
  <c r="C894" i="35"/>
  <c r="F893" i="35"/>
  <c r="C893" i="35"/>
  <c r="F892" i="35"/>
  <c r="C892" i="35"/>
  <c r="F891" i="35"/>
  <c r="C891" i="35"/>
  <c r="F890" i="35"/>
  <c r="C890" i="35"/>
  <c r="F889" i="35"/>
  <c r="C889" i="35"/>
  <c r="F888" i="35"/>
  <c r="C888" i="35"/>
  <c r="F887" i="35"/>
  <c r="C887" i="35"/>
  <c r="F885" i="35"/>
  <c r="C885" i="35"/>
  <c r="F884" i="35"/>
  <c r="C884" i="35"/>
  <c r="F883" i="35"/>
  <c r="C883" i="35"/>
  <c r="F882" i="35"/>
  <c r="C882" i="35"/>
  <c r="F881" i="35"/>
  <c r="C881" i="35"/>
  <c r="F880" i="35"/>
  <c r="C880" i="35"/>
  <c r="F879" i="35"/>
  <c r="C879" i="35"/>
  <c r="F878" i="35"/>
  <c r="C878" i="35"/>
  <c r="F877" i="35"/>
  <c r="C877" i="35"/>
  <c r="F876" i="35"/>
  <c r="C876" i="35"/>
  <c r="F875" i="35"/>
  <c r="C875" i="35"/>
  <c r="F874" i="35"/>
  <c r="C874" i="35"/>
  <c r="F873" i="35"/>
  <c r="C873" i="35"/>
  <c r="F872" i="35"/>
  <c r="C872" i="35"/>
  <c r="F871" i="35"/>
  <c r="C871" i="35"/>
  <c r="F870" i="35"/>
  <c r="C870" i="35"/>
  <c r="F869" i="35"/>
  <c r="C869" i="35"/>
  <c r="F868" i="35"/>
  <c r="C868" i="35"/>
  <c r="F867" i="35"/>
  <c r="C867" i="35"/>
  <c r="F866" i="35"/>
  <c r="C866" i="35"/>
  <c r="F865" i="35"/>
  <c r="C865" i="35"/>
  <c r="F864" i="35"/>
  <c r="C864" i="35"/>
  <c r="F863" i="35"/>
  <c r="C863" i="35"/>
  <c r="F862" i="35"/>
  <c r="C862" i="35"/>
  <c r="F861" i="35"/>
  <c r="C861" i="35"/>
  <c r="F859" i="35"/>
  <c r="C859" i="35"/>
  <c r="F858" i="35"/>
  <c r="C858" i="35"/>
  <c r="F857" i="35"/>
  <c r="C857" i="35"/>
  <c r="F856" i="35"/>
  <c r="C856" i="35"/>
  <c r="F855" i="35"/>
  <c r="C855" i="35"/>
  <c r="F854" i="35"/>
  <c r="C854" i="35"/>
  <c r="F853" i="35"/>
  <c r="C853" i="35"/>
  <c r="F852" i="35"/>
  <c r="C852" i="35"/>
  <c r="F851" i="35"/>
  <c r="C851" i="35"/>
  <c r="F850" i="35"/>
  <c r="C850" i="35"/>
  <c r="F849" i="35"/>
  <c r="C849" i="35"/>
  <c r="F848" i="35"/>
  <c r="C848" i="35"/>
  <c r="F847" i="35"/>
  <c r="C847" i="35"/>
  <c r="F846" i="35"/>
  <c r="C846" i="35"/>
  <c r="F845" i="35"/>
  <c r="C845" i="35"/>
  <c r="F844" i="35"/>
  <c r="C844" i="35"/>
  <c r="F843" i="35"/>
  <c r="C843" i="35"/>
  <c r="F842" i="35"/>
  <c r="C842" i="35"/>
  <c r="F841" i="35"/>
  <c r="C841" i="35"/>
  <c r="F840" i="35"/>
  <c r="C840" i="35"/>
  <c r="F839" i="35"/>
  <c r="C839" i="35"/>
  <c r="F838" i="35"/>
  <c r="C838" i="35"/>
  <c r="F836" i="35"/>
  <c r="C836" i="35"/>
  <c r="F835" i="35"/>
  <c r="C835" i="35"/>
  <c r="F834" i="35"/>
  <c r="C834" i="35"/>
  <c r="F833" i="35"/>
  <c r="C833" i="35"/>
  <c r="F832" i="35"/>
  <c r="C832" i="35"/>
  <c r="F831" i="35"/>
  <c r="C831" i="35"/>
  <c r="F830" i="35"/>
  <c r="C830" i="35"/>
  <c r="F829" i="35"/>
  <c r="C829" i="35"/>
  <c r="F828" i="35"/>
  <c r="C828" i="35"/>
  <c r="F827" i="35"/>
  <c r="C827" i="35"/>
  <c r="F826" i="35"/>
  <c r="C826" i="35"/>
  <c r="F825" i="35"/>
  <c r="C825" i="35"/>
  <c r="F824" i="35"/>
  <c r="C824" i="35"/>
  <c r="F823" i="35"/>
  <c r="C823" i="35"/>
  <c r="F822" i="35"/>
  <c r="C822" i="35"/>
  <c r="F821" i="35"/>
  <c r="C821" i="35"/>
  <c r="F820" i="35"/>
  <c r="C820" i="35"/>
  <c r="F819" i="35"/>
  <c r="C819" i="35"/>
  <c r="F818" i="35"/>
  <c r="C818" i="35"/>
  <c r="F817" i="35"/>
  <c r="C817" i="35"/>
  <c r="F816" i="35"/>
  <c r="C816" i="35"/>
  <c r="F815" i="35"/>
  <c r="C815" i="35"/>
  <c r="F814" i="35"/>
  <c r="C814" i="35"/>
  <c r="F812" i="35"/>
  <c r="C812" i="35"/>
  <c r="F811" i="35"/>
  <c r="C811" i="35"/>
  <c r="F810" i="35"/>
  <c r="C810" i="35"/>
  <c r="F809" i="35"/>
  <c r="C809" i="35"/>
  <c r="F808" i="35"/>
  <c r="C808" i="35"/>
  <c r="F807" i="35"/>
  <c r="C807" i="35"/>
  <c r="F806" i="35"/>
  <c r="C806" i="35"/>
  <c r="F805" i="35"/>
  <c r="C805" i="35"/>
  <c r="F804" i="35"/>
  <c r="C804" i="35"/>
  <c r="F803" i="35"/>
  <c r="C803" i="35"/>
  <c r="F802" i="35"/>
  <c r="C802" i="35"/>
  <c r="F800" i="35"/>
  <c r="C800" i="35"/>
  <c r="F799" i="35"/>
  <c r="C799" i="35"/>
  <c r="F798" i="35"/>
  <c r="C798" i="35"/>
  <c r="F797" i="35"/>
  <c r="C797" i="35"/>
  <c r="F796" i="35"/>
  <c r="C796" i="35"/>
  <c r="F795" i="35"/>
  <c r="C795" i="35"/>
  <c r="F794" i="35"/>
  <c r="C794" i="35"/>
  <c r="F793" i="35"/>
  <c r="C793" i="35"/>
  <c r="F792" i="35"/>
  <c r="C792" i="35"/>
  <c r="F791" i="35"/>
  <c r="C791" i="35"/>
  <c r="F790" i="35"/>
  <c r="C790" i="35"/>
  <c r="F789" i="35"/>
  <c r="C789" i="35"/>
  <c r="F788" i="35"/>
  <c r="C788" i="35"/>
  <c r="F787" i="35"/>
  <c r="C787" i="35"/>
  <c r="F786" i="35"/>
  <c r="C786" i="35"/>
  <c r="F785" i="35"/>
  <c r="C785" i="35"/>
  <c r="F784" i="35"/>
  <c r="C784" i="35"/>
  <c r="F783" i="35"/>
  <c r="C783" i="35"/>
  <c r="F782" i="35"/>
  <c r="C782" i="35"/>
  <c r="F781" i="35"/>
  <c r="C781" i="35"/>
  <c r="F780" i="35"/>
  <c r="C780" i="35"/>
  <c r="F779" i="35"/>
  <c r="C779" i="35"/>
  <c r="F778" i="35"/>
  <c r="C778" i="35"/>
  <c r="F777" i="35"/>
  <c r="C777" i="35"/>
  <c r="F776" i="35"/>
  <c r="C776" i="35"/>
  <c r="F775" i="35"/>
  <c r="C775" i="35"/>
  <c r="F774" i="35"/>
  <c r="C774" i="35"/>
  <c r="F773" i="35"/>
  <c r="C773" i="35"/>
  <c r="F772" i="35"/>
  <c r="C772" i="35"/>
  <c r="F771" i="35"/>
  <c r="C771" i="35"/>
  <c r="F770" i="35"/>
  <c r="C770" i="35"/>
  <c r="F769" i="35"/>
  <c r="C769" i="35"/>
  <c r="F768" i="35"/>
  <c r="C768" i="35"/>
  <c r="F767" i="35"/>
  <c r="C767" i="35"/>
  <c r="F766" i="35"/>
  <c r="C766" i="35"/>
  <c r="F765" i="35"/>
  <c r="C765" i="35"/>
  <c r="F764" i="35"/>
  <c r="C764" i="35"/>
  <c r="F763" i="35"/>
  <c r="C763" i="35"/>
  <c r="F762" i="35"/>
  <c r="C762" i="35"/>
  <c r="F761" i="35"/>
  <c r="C761" i="35"/>
  <c r="F760" i="35"/>
  <c r="C760" i="35"/>
  <c r="F759" i="35"/>
  <c r="C759" i="35"/>
  <c r="F758" i="35"/>
  <c r="C758" i="35"/>
  <c r="F757" i="35"/>
  <c r="C757" i="35"/>
  <c r="F756" i="35"/>
  <c r="C756" i="35"/>
  <c r="F755" i="35"/>
  <c r="C755" i="35"/>
  <c r="F754" i="35"/>
  <c r="C754" i="35"/>
  <c r="F753" i="35"/>
  <c r="C753" i="35"/>
  <c r="F752" i="35"/>
  <c r="C752" i="35"/>
  <c r="F751" i="35"/>
  <c r="C751" i="35"/>
  <c r="F750" i="35"/>
  <c r="C750" i="35"/>
  <c r="F749" i="35"/>
  <c r="C749" i="35"/>
  <c r="F748" i="35"/>
  <c r="C748" i="35"/>
  <c r="F747" i="35"/>
  <c r="C747" i="35"/>
  <c r="F746" i="35"/>
  <c r="C746" i="35"/>
  <c r="F745" i="35"/>
  <c r="C745" i="35"/>
  <c r="F744" i="35"/>
  <c r="C744" i="35"/>
  <c r="F742" i="35"/>
  <c r="C742" i="35"/>
  <c r="F741" i="35"/>
  <c r="C741" i="35"/>
  <c r="F740" i="35"/>
  <c r="C740" i="35"/>
  <c r="F739" i="35"/>
  <c r="C739" i="35"/>
  <c r="F737" i="35"/>
  <c r="C737" i="35"/>
  <c r="F736" i="35"/>
  <c r="C736" i="35"/>
  <c r="F735" i="35"/>
  <c r="C735" i="35"/>
  <c r="F734" i="35"/>
  <c r="C734" i="35"/>
  <c r="F733" i="35"/>
  <c r="C733" i="35"/>
  <c r="F732" i="35"/>
  <c r="C732" i="35"/>
  <c r="F730" i="35"/>
  <c r="C730" i="35"/>
  <c r="F729" i="35"/>
  <c r="C729" i="35"/>
  <c r="F728" i="35"/>
  <c r="C728" i="35"/>
  <c r="F727" i="35"/>
  <c r="C727" i="35"/>
  <c r="F725" i="35"/>
  <c r="C725" i="35"/>
  <c r="F724" i="35"/>
  <c r="C724" i="35"/>
  <c r="F723" i="35"/>
  <c r="C723" i="35"/>
  <c r="F722" i="35"/>
  <c r="C722" i="35"/>
  <c r="F721" i="35"/>
  <c r="C721" i="35"/>
  <c r="F720" i="35"/>
  <c r="C720" i="35"/>
  <c r="F719" i="35"/>
  <c r="C719" i="35"/>
  <c r="F718" i="35"/>
  <c r="C718" i="35"/>
  <c r="F717" i="35"/>
  <c r="C717" i="35"/>
  <c r="F716" i="35"/>
  <c r="C716" i="35"/>
  <c r="F715" i="35"/>
  <c r="C715" i="35"/>
  <c r="F714" i="35"/>
  <c r="C714" i="35"/>
  <c r="F713" i="35"/>
  <c r="C713" i="35"/>
  <c r="F712" i="35"/>
  <c r="C712" i="35"/>
  <c r="F711" i="35"/>
  <c r="C711" i="35"/>
  <c r="F710" i="35"/>
  <c r="C710" i="35"/>
  <c r="F709" i="35"/>
  <c r="C709" i="35"/>
  <c r="F707" i="35"/>
  <c r="C707" i="35"/>
  <c r="F706" i="35"/>
  <c r="C706" i="35"/>
  <c r="F705" i="35"/>
  <c r="C705" i="35"/>
  <c r="F704" i="35"/>
  <c r="C704" i="35"/>
  <c r="F702" i="35"/>
  <c r="C702" i="35"/>
  <c r="F701" i="35"/>
  <c r="C701" i="35"/>
  <c r="F700" i="35"/>
  <c r="C700" i="35"/>
  <c r="F699" i="35"/>
  <c r="C699" i="35"/>
  <c r="F697" i="35"/>
  <c r="C697" i="35"/>
  <c r="F696" i="35"/>
  <c r="C696" i="35"/>
  <c r="F695" i="35"/>
  <c r="C695" i="35"/>
  <c r="F694" i="35"/>
  <c r="C694" i="35"/>
  <c r="F693" i="35"/>
  <c r="C693" i="35"/>
  <c r="F692" i="35"/>
  <c r="C692" i="35"/>
  <c r="F691" i="35"/>
  <c r="C691" i="35"/>
  <c r="F690" i="35"/>
  <c r="C690" i="35"/>
  <c r="F688" i="35"/>
  <c r="C688" i="35"/>
  <c r="F687" i="35"/>
  <c r="C687" i="35"/>
  <c r="F686" i="35"/>
  <c r="C686" i="35"/>
  <c r="F685" i="35"/>
  <c r="C685" i="35"/>
  <c r="F683" i="35"/>
  <c r="C683" i="35"/>
  <c r="F682" i="35"/>
  <c r="C682" i="35"/>
  <c r="F681" i="35"/>
  <c r="C681" i="35"/>
  <c r="F680" i="35"/>
  <c r="C680" i="35"/>
  <c r="F679" i="35"/>
  <c r="C679" i="35"/>
  <c r="F678" i="35"/>
  <c r="C678" i="35"/>
  <c r="F677" i="35"/>
  <c r="C677" i="35"/>
  <c r="F676" i="35"/>
  <c r="C676" i="35"/>
  <c r="F675" i="35"/>
  <c r="C675" i="35"/>
  <c r="F674" i="35"/>
  <c r="C674" i="35"/>
  <c r="F673" i="35"/>
  <c r="C673" i="35"/>
  <c r="F672" i="35"/>
  <c r="C672" i="35"/>
  <c r="F671" i="35"/>
  <c r="C671" i="35"/>
  <c r="F670" i="35"/>
  <c r="C670" i="35"/>
  <c r="F669" i="35"/>
  <c r="C669" i="35"/>
  <c r="F668" i="35"/>
  <c r="C668" i="35"/>
  <c r="F667" i="35"/>
  <c r="C667" i="35"/>
  <c r="F666" i="35"/>
  <c r="C666" i="35"/>
  <c r="F665" i="35"/>
  <c r="C665" i="35"/>
  <c r="F664" i="35"/>
  <c r="C664" i="35"/>
  <c r="F663" i="35"/>
  <c r="C663" i="35"/>
  <c r="F662" i="35"/>
  <c r="C662" i="35"/>
  <c r="F661" i="35"/>
  <c r="C661" i="35"/>
  <c r="F660" i="35"/>
  <c r="C660" i="35"/>
  <c r="F659" i="35"/>
  <c r="C659" i="35"/>
  <c r="F658" i="35"/>
  <c r="C658" i="35"/>
  <c r="F657" i="35"/>
  <c r="C657" i="35"/>
  <c r="F656" i="35"/>
  <c r="C656" i="35"/>
  <c r="F655" i="35"/>
  <c r="C655" i="35"/>
  <c r="F654" i="35"/>
  <c r="C654" i="35"/>
  <c r="F653" i="35"/>
  <c r="C653" i="35"/>
  <c r="F652" i="35"/>
  <c r="C652" i="35"/>
  <c r="F651" i="35"/>
  <c r="C651" i="35"/>
  <c r="F650" i="35"/>
  <c r="C650" i="35"/>
  <c r="F649" i="35"/>
  <c r="C649" i="35"/>
  <c r="F648" i="35"/>
  <c r="C648" i="35"/>
  <c r="F647" i="35"/>
  <c r="C647" i="35"/>
  <c r="F646" i="35"/>
  <c r="C646" i="35"/>
  <c r="F645" i="35"/>
  <c r="C645" i="35"/>
  <c r="F644" i="35"/>
  <c r="C644" i="35"/>
  <c r="F643" i="35"/>
  <c r="C643" i="35"/>
  <c r="F642" i="35"/>
  <c r="C642" i="35"/>
  <c r="F641" i="35"/>
  <c r="C641" i="35"/>
  <c r="F640" i="35"/>
  <c r="C640" i="35"/>
  <c r="F639" i="35"/>
  <c r="C639" i="35"/>
  <c r="F638" i="35"/>
  <c r="C638" i="35"/>
  <c r="F637" i="35"/>
  <c r="C637" i="35"/>
  <c r="F636" i="35"/>
  <c r="C636" i="35"/>
  <c r="F635" i="35"/>
  <c r="C635" i="35"/>
  <c r="F634" i="35"/>
  <c r="C634" i="35"/>
  <c r="F633" i="35"/>
  <c r="C633" i="35"/>
  <c r="F632" i="35"/>
  <c r="C632" i="35"/>
  <c r="F631" i="35"/>
  <c r="C631" i="35"/>
  <c r="F630" i="35"/>
  <c r="C630" i="35"/>
  <c r="F629" i="35"/>
  <c r="C629" i="35"/>
  <c r="F628" i="35"/>
  <c r="C628" i="35"/>
  <c r="F627" i="35"/>
  <c r="C627" i="35"/>
  <c r="F626" i="35"/>
  <c r="C626" i="35"/>
  <c r="F624" i="35"/>
  <c r="C624" i="35"/>
  <c r="F623" i="35"/>
  <c r="C623" i="35"/>
  <c r="F622" i="35"/>
  <c r="C622" i="35"/>
  <c r="F621" i="35"/>
  <c r="C621" i="35"/>
  <c r="F620" i="35"/>
  <c r="C620" i="35"/>
  <c r="F619" i="35"/>
  <c r="C619" i="35"/>
  <c r="F618" i="35"/>
  <c r="C618" i="35"/>
  <c r="F617" i="35"/>
  <c r="C617" i="35"/>
  <c r="F615" i="35"/>
  <c r="C615" i="35"/>
  <c r="F614" i="35"/>
  <c r="C614" i="35"/>
  <c r="F613" i="35"/>
  <c r="C613" i="35"/>
  <c r="F612" i="35"/>
  <c r="C612" i="35"/>
  <c r="F611" i="35"/>
  <c r="C611" i="35"/>
  <c r="F610" i="35"/>
  <c r="C610" i="35"/>
  <c r="F609" i="35"/>
  <c r="C609" i="35"/>
  <c r="F607" i="35"/>
  <c r="C607" i="35"/>
  <c r="F606" i="35"/>
  <c r="C606" i="35"/>
  <c r="F605" i="35"/>
  <c r="C605" i="35"/>
  <c r="F604" i="35"/>
  <c r="C604" i="35"/>
  <c r="F603" i="35"/>
  <c r="C603" i="35"/>
  <c r="F601" i="35"/>
  <c r="C601" i="35"/>
  <c r="F600" i="35"/>
  <c r="C600" i="35"/>
  <c r="F599" i="35"/>
  <c r="C599" i="35"/>
  <c r="F598" i="35"/>
  <c r="C598" i="35"/>
  <c r="F597" i="35"/>
  <c r="C597" i="35"/>
  <c r="F596" i="35"/>
  <c r="C596" i="35"/>
  <c r="F595" i="35"/>
  <c r="C595" i="35"/>
  <c r="F593" i="35"/>
  <c r="C593" i="35"/>
  <c r="F592" i="35"/>
  <c r="C592" i="35"/>
  <c r="F591" i="35"/>
  <c r="C591" i="35"/>
  <c r="F590" i="35"/>
  <c r="C590" i="35"/>
  <c r="F589" i="35"/>
  <c r="C589" i="35"/>
  <c r="F587" i="35"/>
  <c r="C587" i="35"/>
  <c r="F585" i="35"/>
  <c r="C585" i="35"/>
  <c r="F583" i="35"/>
  <c r="C583" i="35"/>
  <c r="F582" i="35"/>
  <c r="C582" i="35"/>
  <c r="F581" i="35"/>
  <c r="C581" i="35"/>
  <c r="F580" i="35"/>
  <c r="C580" i="35"/>
  <c r="F579" i="35"/>
  <c r="C579" i="35"/>
  <c r="F578" i="35"/>
  <c r="C578" i="35"/>
  <c r="F577" i="35"/>
  <c r="C577" i="35"/>
  <c r="F576" i="35"/>
  <c r="C576" i="35"/>
  <c r="F575" i="35"/>
  <c r="C575" i="35"/>
  <c r="F574" i="35"/>
  <c r="C574" i="35"/>
  <c r="F573" i="35"/>
  <c r="C573" i="35"/>
  <c r="F572" i="35"/>
  <c r="C572" i="35"/>
  <c r="F570" i="35"/>
  <c r="C570" i="35"/>
  <c r="F569" i="35"/>
  <c r="C569" i="35"/>
  <c r="F568" i="35"/>
  <c r="C568" i="35"/>
  <c r="F567" i="35"/>
  <c r="C567" i="35"/>
  <c r="F566" i="35"/>
  <c r="C566" i="35"/>
  <c r="F565" i="35"/>
  <c r="C565" i="35"/>
  <c r="F564" i="35"/>
  <c r="C564" i="35"/>
  <c r="F563" i="35"/>
  <c r="C563" i="35"/>
  <c r="F562" i="35"/>
  <c r="C562" i="35"/>
  <c r="F561" i="35"/>
  <c r="C561" i="35"/>
  <c r="F560" i="35"/>
  <c r="C560" i="35"/>
  <c r="F559" i="35"/>
  <c r="C559" i="35"/>
  <c r="F558" i="35"/>
  <c r="C558" i="35"/>
  <c r="F557" i="35"/>
  <c r="C557" i="35"/>
  <c r="F556" i="35"/>
  <c r="C556" i="35"/>
  <c r="F555" i="35"/>
  <c r="C555" i="35"/>
  <c r="F554" i="35"/>
  <c r="C554" i="35"/>
  <c r="F553" i="35"/>
  <c r="C553" i="35"/>
  <c r="F552" i="35"/>
  <c r="C552" i="35"/>
  <c r="F551" i="35"/>
  <c r="C551" i="35"/>
  <c r="F550" i="35"/>
  <c r="C550" i="35"/>
  <c r="F549" i="35"/>
  <c r="C549" i="35"/>
  <c r="F548" i="35"/>
  <c r="C548" i="35"/>
  <c r="F547" i="35"/>
  <c r="C547" i="35"/>
  <c r="F546" i="35"/>
  <c r="C546" i="35"/>
  <c r="F545" i="35"/>
  <c r="C545" i="35"/>
  <c r="F544" i="35"/>
  <c r="C544" i="35"/>
  <c r="F543" i="35"/>
  <c r="C543" i="35"/>
  <c r="F542" i="35"/>
  <c r="C542" i="35"/>
  <c r="F541" i="35"/>
  <c r="C541" i="35"/>
  <c r="F540" i="35"/>
  <c r="C540" i="35"/>
  <c r="F539" i="35"/>
  <c r="C539" i="35"/>
  <c r="F538" i="35"/>
  <c r="C538" i="35"/>
  <c r="F536" i="35"/>
  <c r="C536" i="35"/>
  <c r="F535" i="35"/>
  <c r="C535" i="35"/>
  <c r="F534" i="35"/>
  <c r="C534" i="35"/>
  <c r="F532" i="35"/>
  <c r="C532" i="35"/>
  <c r="F531" i="35"/>
  <c r="C531" i="35"/>
  <c r="F529" i="35"/>
  <c r="C529" i="35"/>
  <c r="F528" i="35"/>
  <c r="C528" i="35"/>
  <c r="F527" i="35"/>
  <c r="C527" i="35"/>
  <c r="F526" i="35"/>
  <c r="C526" i="35"/>
  <c r="F525" i="35"/>
  <c r="C525" i="35"/>
  <c r="F524" i="35"/>
  <c r="C524" i="35"/>
  <c r="F523" i="35"/>
  <c r="C523" i="35"/>
  <c r="F522" i="35"/>
  <c r="C522" i="35"/>
  <c r="F521" i="35"/>
  <c r="C521" i="35"/>
  <c r="F520" i="35"/>
  <c r="C520" i="35"/>
  <c r="F519" i="35"/>
  <c r="C519" i="35"/>
  <c r="F518" i="35"/>
  <c r="C518" i="35"/>
  <c r="F517" i="35"/>
  <c r="C517" i="35"/>
  <c r="F516" i="35"/>
  <c r="C516" i="35"/>
  <c r="F515" i="35"/>
  <c r="C515" i="35"/>
  <c r="F514" i="35"/>
  <c r="C514" i="35"/>
  <c r="F513" i="35"/>
  <c r="C513" i="35"/>
  <c r="F512" i="35"/>
  <c r="C512" i="35"/>
  <c r="F511" i="35"/>
  <c r="C511" i="35"/>
  <c r="F510" i="35"/>
  <c r="C510" i="35"/>
  <c r="F509" i="35"/>
  <c r="C509" i="35"/>
  <c r="F507" i="35"/>
  <c r="C507" i="35"/>
  <c r="F506" i="35"/>
  <c r="C506" i="35"/>
  <c r="F505" i="35"/>
  <c r="C505" i="35"/>
  <c r="F504" i="35"/>
  <c r="C504" i="35"/>
  <c r="F503" i="35"/>
  <c r="C503" i="35"/>
  <c r="F502" i="35"/>
  <c r="C502" i="35"/>
  <c r="F501" i="35"/>
  <c r="C501" i="35"/>
  <c r="F500" i="35"/>
  <c r="C500" i="35"/>
  <c r="F499" i="35"/>
  <c r="C499" i="35"/>
  <c r="F498" i="35"/>
  <c r="C498" i="35"/>
  <c r="F496" i="35"/>
  <c r="C496" i="35"/>
  <c r="F495" i="35"/>
  <c r="C495" i="35"/>
  <c r="F494" i="35"/>
  <c r="C494" i="35"/>
  <c r="F493" i="35"/>
  <c r="C493" i="35"/>
  <c r="F492" i="35"/>
  <c r="C492" i="35"/>
  <c r="F491" i="35"/>
  <c r="C491" i="35"/>
  <c r="F490" i="35"/>
  <c r="C490" i="35"/>
  <c r="F489" i="35"/>
  <c r="C489" i="35"/>
  <c r="F488" i="35"/>
  <c r="C488" i="35"/>
  <c r="F487" i="35"/>
  <c r="C487" i="35"/>
  <c r="F486" i="35"/>
  <c r="C486" i="35"/>
  <c r="F485" i="35"/>
  <c r="C485" i="35"/>
  <c r="F484" i="35"/>
  <c r="C484" i="35"/>
  <c r="F483" i="35"/>
  <c r="C483" i="35"/>
  <c r="F482" i="35"/>
  <c r="C482" i="35"/>
  <c r="F481" i="35"/>
  <c r="C481" i="35"/>
  <c r="F479" i="35"/>
  <c r="C479" i="35"/>
  <c r="F478" i="35"/>
  <c r="C478" i="35"/>
  <c r="F477" i="35"/>
  <c r="C477" i="35"/>
  <c r="F476" i="35"/>
  <c r="C476" i="35"/>
  <c r="F475" i="35"/>
  <c r="C475" i="35"/>
  <c r="F474" i="35"/>
  <c r="C474" i="35"/>
  <c r="F473" i="35"/>
  <c r="C473" i="35"/>
  <c r="F472" i="35"/>
  <c r="C472" i="35"/>
  <c r="F471" i="35"/>
  <c r="C471" i="35"/>
  <c r="F470" i="35"/>
  <c r="C470" i="35"/>
  <c r="F469" i="35"/>
  <c r="C469" i="35"/>
  <c r="F468" i="35"/>
  <c r="C468" i="35"/>
  <c r="F466" i="35"/>
  <c r="C466" i="35"/>
  <c r="F465" i="35"/>
  <c r="C465" i="35"/>
  <c r="F464" i="35"/>
  <c r="C464" i="35"/>
  <c r="F463" i="35"/>
  <c r="C463" i="35"/>
  <c r="F462" i="35"/>
  <c r="C462" i="35"/>
  <c r="F460" i="35"/>
  <c r="C460" i="35"/>
  <c r="F459" i="35"/>
  <c r="C459" i="35"/>
  <c r="F458" i="35"/>
  <c r="C458" i="35"/>
  <c r="F457" i="35"/>
  <c r="C457" i="35"/>
  <c r="F456" i="35"/>
  <c r="C456" i="35"/>
  <c r="F455" i="35"/>
  <c r="C455" i="35"/>
  <c r="F454" i="35"/>
  <c r="C454" i="35"/>
  <c r="F453" i="35"/>
  <c r="C453" i="35"/>
  <c r="F452" i="35"/>
  <c r="C452" i="35"/>
  <c r="F451" i="35"/>
  <c r="C451" i="35"/>
  <c r="F450" i="35"/>
  <c r="C450" i="35"/>
  <c r="F449" i="35"/>
  <c r="C449" i="35"/>
  <c r="F448" i="35"/>
  <c r="C448" i="35"/>
  <c r="F447" i="35"/>
  <c r="C447" i="35"/>
  <c r="F446" i="35"/>
  <c r="C446" i="35"/>
  <c r="F445" i="35"/>
  <c r="C445" i="35"/>
  <c r="F444" i="35"/>
  <c r="C444" i="35"/>
  <c r="F443" i="35"/>
  <c r="C443" i="35"/>
  <c r="F442" i="35"/>
  <c r="C442" i="35"/>
  <c r="F441" i="35"/>
  <c r="C441" i="35"/>
  <c r="F440" i="35"/>
  <c r="C440" i="35"/>
  <c r="F439" i="35"/>
  <c r="C439" i="35"/>
  <c r="F438" i="35"/>
  <c r="C438" i="35"/>
  <c r="F437" i="35"/>
  <c r="C437" i="35"/>
  <c r="F436" i="35"/>
  <c r="C436" i="35"/>
  <c r="F435" i="35"/>
  <c r="C435" i="35"/>
  <c r="F434" i="35"/>
  <c r="C434" i="35"/>
  <c r="F433" i="35"/>
  <c r="C433" i="35"/>
  <c r="F432" i="35"/>
  <c r="C432" i="35"/>
  <c r="F431" i="35"/>
  <c r="C431" i="35"/>
  <c r="F430" i="35"/>
  <c r="C430" i="35"/>
  <c r="F429" i="35"/>
  <c r="C429" i="35"/>
  <c r="F428" i="35"/>
  <c r="C428" i="35"/>
  <c r="F427" i="35"/>
  <c r="C427" i="35"/>
  <c r="F425" i="35"/>
  <c r="C425" i="35"/>
  <c r="F424" i="35"/>
  <c r="C424" i="35"/>
  <c r="F423" i="35"/>
  <c r="C423" i="35"/>
  <c r="F422" i="35"/>
  <c r="C422" i="35"/>
  <c r="F421" i="35"/>
  <c r="C421" i="35"/>
  <c r="F420" i="35"/>
  <c r="C420" i="35"/>
  <c r="F419" i="35"/>
  <c r="C419" i="35"/>
  <c r="F418" i="35"/>
  <c r="C418" i="35"/>
  <c r="F417" i="35"/>
  <c r="C417" i="35"/>
  <c r="F416" i="35"/>
  <c r="C416" i="35"/>
  <c r="F415" i="35"/>
  <c r="C415" i="35"/>
  <c r="F414" i="35"/>
  <c r="C414" i="35"/>
  <c r="F413" i="35"/>
  <c r="C413" i="35"/>
  <c r="F412" i="35"/>
  <c r="C412" i="35"/>
  <c r="F411" i="35"/>
  <c r="C411" i="35"/>
  <c r="F410" i="35"/>
  <c r="C410" i="35"/>
  <c r="F409" i="35"/>
  <c r="C409" i="35"/>
  <c r="F408" i="35"/>
  <c r="C408" i="35"/>
  <c r="F407" i="35"/>
  <c r="C407" i="35"/>
  <c r="F406" i="35"/>
  <c r="C406" i="35"/>
  <c r="F405" i="35"/>
  <c r="C405" i="35"/>
  <c r="F404" i="35"/>
  <c r="C404" i="35"/>
  <c r="F402" i="35"/>
  <c r="C402" i="35"/>
  <c r="F401" i="35"/>
  <c r="C401" i="35"/>
  <c r="F400" i="35"/>
  <c r="C400" i="35"/>
  <c r="F399" i="35"/>
  <c r="C399" i="35"/>
  <c r="F397" i="35"/>
  <c r="C397" i="35"/>
  <c r="F396" i="35"/>
  <c r="C396" i="35"/>
  <c r="F395" i="35"/>
  <c r="C395" i="35"/>
  <c r="F394" i="35"/>
  <c r="C394" i="35"/>
  <c r="F393" i="35"/>
  <c r="C393" i="35"/>
  <c r="F392" i="35"/>
  <c r="C392" i="35"/>
  <c r="F391" i="35"/>
  <c r="C391" i="35"/>
  <c r="F390" i="35"/>
  <c r="C390" i="35"/>
  <c r="F388" i="35"/>
  <c r="C388" i="35"/>
  <c r="F387" i="35"/>
  <c r="C387" i="35"/>
  <c r="F386" i="35"/>
  <c r="C386" i="35"/>
  <c r="F385" i="35"/>
  <c r="C385" i="35"/>
  <c r="F384" i="35"/>
  <c r="C384" i="35"/>
  <c r="F382" i="35"/>
  <c r="C382" i="35"/>
  <c r="F381" i="35"/>
  <c r="C381" i="35"/>
  <c r="F379" i="35"/>
  <c r="C379" i="35"/>
  <c r="F378" i="35"/>
  <c r="C378" i="35"/>
  <c r="F377" i="35"/>
  <c r="C377" i="35"/>
  <c r="F376" i="35"/>
  <c r="C376" i="35"/>
  <c r="F374" i="35"/>
  <c r="C374" i="35"/>
  <c r="F373" i="35"/>
  <c r="C373" i="35"/>
  <c r="F371" i="35"/>
  <c r="C371" i="35"/>
  <c r="F370" i="35"/>
  <c r="C370" i="35"/>
  <c r="F369" i="35"/>
  <c r="C369" i="35"/>
  <c r="F367" i="35"/>
  <c r="C367" i="35"/>
  <c r="F366" i="35"/>
  <c r="C366" i="35"/>
  <c r="F365" i="35"/>
  <c r="C365" i="35"/>
  <c r="F364" i="35"/>
  <c r="C364" i="35"/>
  <c r="F363" i="35"/>
  <c r="C363" i="35"/>
  <c r="F362" i="35"/>
  <c r="C362" i="35"/>
  <c r="F361" i="35"/>
  <c r="C361" i="35"/>
  <c r="F360" i="35"/>
  <c r="C360" i="35"/>
  <c r="F359" i="35"/>
  <c r="C359" i="35"/>
  <c r="F358" i="35"/>
  <c r="C358" i="35"/>
  <c r="F357" i="35"/>
  <c r="C357" i="35"/>
  <c r="F356" i="35"/>
  <c r="C356" i="35"/>
  <c r="F355" i="35"/>
  <c r="C355" i="35"/>
  <c r="F354" i="35"/>
  <c r="C354" i="35"/>
  <c r="F353" i="35"/>
  <c r="C353" i="35"/>
  <c r="F351" i="35"/>
  <c r="C351" i="35"/>
  <c r="F350" i="35"/>
  <c r="C350" i="35"/>
  <c r="F349" i="35"/>
  <c r="C349" i="35"/>
  <c r="F348" i="35"/>
  <c r="C348" i="35"/>
  <c r="F347" i="35"/>
  <c r="C347" i="35"/>
  <c r="F346" i="35"/>
  <c r="C346" i="35"/>
  <c r="F345" i="35"/>
  <c r="C345" i="35"/>
  <c r="F344" i="35"/>
  <c r="C344" i="35"/>
  <c r="F343" i="35"/>
  <c r="C343" i="35"/>
  <c r="F342" i="35"/>
  <c r="C342" i="35"/>
  <c r="F341" i="35"/>
  <c r="C341" i="35"/>
  <c r="F340" i="35"/>
  <c r="C340" i="35"/>
  <c r="F339" i="35"/>
  <c r="C339" i="35"/>
  <c r="F338" i="35"/>
  <c r="C338" i="35"/>
  <c r="F337" i="35"/>
  <c r="C337" i="35"/>
  <c r="F336" i="35"/>
  <c r="C336" i="35"/>
  <c r="F334" i="35"/>
  <c r="C334" i="35"/>
  <c r="F333" i="35"/>
  <c r="C333" i="35"/>
  <c r="F332" i="35"/>
  <c r="C332" i="35"/>
  <c r="F331" i="35"/>
  <c r="C331" i="35"/>
  <c r="F329" i="35"/>
  <c r="C329" i="35"/>
  <c r="F328" i="35"/>
  <c r="C328" i="35"/>
  <c r="F327" i="35"/>
  <c r="C327" i="35"/>
  <c r="F326" i="35"/>
  <c r="C326" i="35"/>
  <c r="F325" i="35"/>
  <c r="C325" i="35"/>
  <c r="F324" i="35"/>
  <c r="C324" i="35"/>
  <c r="F323" i="35"/>
  <c r="C323" i="35"/>
  <c r="F322" i="35"/>
  <c r="C322" i="35"/>
  <c r="F321" i="35"/>
  <c r="C321" i="35"/>
  <c r="F319" i="35"/>
  <c r="C319" i="35"/>
  <c r="F318" i="35"/>
  <c r="C318" i="35"/>
  <c r="F317" i="35"/>
  <c r="C317" i="35"/>
  <c r="F316" i="35"/>
  <c r="C316" i="35"/>
  <c r="F315" i="35"/>
  <c r="C315" i="35"/>
  <c r="F314" i="35"/>
  <c r="C314" i="35"/>
  <c r="F313" i="35"/>
  <c r="C313" i="35"/>
  <c r="F312" i="35"/>
  <c r="C312" i="35"/>
  <c r="F311" i="35"/>
  <c r="C311" i="35"/>
  <c r="F310" i="35"/>
  <c r="C310" i="35"/>
  <c r="F309" i="35"/>
  <c r="C309" i="35"/>
  <c r="F308" i="35"/>
  <c r="C308" i="35"/>
  <c r="F306" i="35"/>
  <c r="C306" i="35"/>
  <c r="F305" i="35"/>
  <c r="C305" i="35"/>
  <c r="F304" i="35"/>
  <c r="C304" i="35"/>
  <c r="F303" i="35"/>
  <c r="C303" i="35"/>
  <c r="F302" i="35"/>
  <c r="C302" i="35"/>
  <c r="F301" i="35"/>
  <c r="C301" i="35"/>
  <c r="F300" i="35"/>
  <c r="C300" i="35"/>
  <c r="F299" i="35"/>
  <c r="C299" i="35"/>
  <c r="F298" i="35"/>
  <c r="C298" i="35"/>
  <c r="F297" i="35"/>
  <c r="C297" i="35"/>
  <c r="F296" i="35"/>
  <c r="C296" i="35"/>
  <c r="F294" i="35"/>
  <c r="C294" i="35"/>
  <c r="F293" i="35"/>
  <c r="C293" i="35"/>
  <c r="F292" i="35"/>
  <c r="C292" i="35"/>
  <c r="F291" i="35"/>
  <c r="C291" i="35"/>
  <c r="F290" i="35"/>
  <c r="C290" i="35"/>
  <c r="F289" i="35"/>
  <c r="C289" i="35"/>
  <c r="F288" i="35"/>
  <c r="C288" i="35"/>
  <c r="F287" i="35"/>
  <c r="C287" i="35"/>
  <c r="F286" i="35"/>
  <c r="C286" i="35"/>
  <c r="F285" i="35"/>
  <c r="C285" i="35"/>
  <c r="F284" i="35"/>
  <c r="C284" i="35"/>
  <c r="F283" i="35"/>
  <c r="C283" i="35"/>
  <c r="F282" i="35"/>
  <c r="C282" i="35"/>
  <c r="F281" i="35"/>
  <c r="C281" i="35"/>
  <c r="F280" i="35"/>
  <c r="C280" i="35"/>
  <c r="F279" i="35"/>
  <c r="C279" i="35"/>
  <c r="F278" i="35"/>
  <c r="C278" i="35"/>
  <c r="F277" i="35"/>
  <c r="C277" i="35"/>
  <c r="F276" i="35"/>
  <c r="C276" i="35"/>
  <c r="F275" i="35"/>
  <c r="C275" i="35"/>
  <c r="F274" i="35"/>
  <c r="C274" i="35"/>
  <c r="F273" i="35"/>
  <c r="C273" i="35"/>
  <c r="F272" i="35"/>
  <c r="C272" i="35"/>
  <c r="F270" i="35"/>
  <c r="C270" i="35"/>
  <c r="F269" i="35"/>
  <c r="C269" i="35"/>
  <c r="F268" i="35"/>
  <c r="C268" i="35"/>
  <c r="F267" i="35"/>
  <c r="C267" i="35"/>
  <c r="F265" i="35"/>
  <c r="C265" i="35"/>
  <c r="F263" i="35"/>
  <c r="C263" i="35"/>
  <c r="F262" i="35"/>
  <c r="C262" i="35"/>
  <c r="F261" i="35"/>
  <c r="C261" i="35"/>
  <c r="F260" i="35"/>
  <c r="C260" i="35"/>
  <c r="F259" i="35"/>
  <c r="C259" i="35"/>
  <c r="F258" i="35"/>
  <c r="C258" i="35"/>
  <c r="F257" i="35"/>
  <c r="C257" i="35"/>
  <c r="F256" i="35"/>
  <c r="C256" i="35"/>
  <c r="F255" i="35"/>
  <c r="C255" i="35"/>
  <c r="F254" i="35"/>
  <c r="C254" i="35"/>
  <c r="F253" i="35"/>
  <c r="C253" i="35"/>
  <c r="F252" i="35"/>
  <c r="C252" i="35"/>
  <c r="F251" i="35"/>
  <c r="C251" i="35"/>
  <c r="F250" i="35"/>
  <c r="C250" i="35"/>
  <c r="F249" i="35"/>
  <c r="C249" i="35"/>
  <c r="F248" i="35"/>
  <c r="C248" i="35"/>
  <c r="F247" i="35"/>
  <c r="C247" i="35"/>
  <c r="F246" i="35"/>
  <c r="C246" i="35"/>
  <c r="F245" i="35"/>
  <c r="C245" i="35"/>
  <c r="F244" i="35"/>
  <c r="C244" i="35"/>
  <c r="F243" i="35"/>
  <c r="C243" i="35"/>
  <c r="F242" i="35"/>
  <c r="C242" i="35"/>
  <c r="F241" i="35"/>
  <c r="C241" i="35"/>
  <c r="F240" i="35"/>
  <c r="C240" i="35"/>
  <c r="F239" i="35"/>
  <c r="C239" i="35"/>
  <c r="F238" i="35"/>
  <c r="C238" i="35"/>
  <c r="F237" i="35"/>
  <c r="C237" i="35"/>
  <c r="F236" i="35"/>
  <c r="C236" i="35"/>
  <c r="F235" i="35"/>
  <c r="C235" i="35"/>
  <c r="F234" i="35"/>
  <c r="C234" i="35"/>
  <c r="F233" i="35"/>
  <c r="C233" i="35"/>
  <c r="F232" i="35"/>
  <c r="C232" i="35"/>
  <c r="F231" i="35"/>
  <c r="C231" i="35"/>
  <c r="F230" i="35"/>
  <c r="C230" i="35"/>
  <c r="F229" i="35"/>
  <c r="C229" i="35"/>
  <c r="F228" i="35"/>
  <c r="C228" i="35"/>
  <c r="F227" i="35"/>
  <c r="C227" i="35"/>
  <c r="F226" i="35"/>
  <c r="C226" i="35"/>
  <c r="F225" i="35"/>
  <c r="C225" i="35"/>
  <c r="F224" i="35"/>
  <c r="C224" i="35"/>
  <c r="F223" i="35"/>
  <c r="C223" i="35"/>
  <c r="F222" i="35"/>
  <c r="C222" i="35"/>
  <c r="F221" i="35"/>
  <c r="C221" i="35"/>
  <c r="F220" i="35"/>
  <c r="C220" i="35"/>
  <c r="F219" i="35"/>
  <c r="C219" i="35"/>
  <c r="F218" i="35"/>
  <c r="C218" i="35"/>
  <c r="F217" i="35"/>
  <c r="C217" i="35"/>
  <c r="F216" i="35"/>
  <c r="C216" i="35"/>
  <c r="F215" i="35"/>
  <c r="C215" i="35"/>
  <c r="F214" i="35"/>
  <c r="C214" i="35"/>
  <c r="F213" i="35"/>
  <c r="C213" i="35"/>
  <c r="F212" i="35"/>
  <c r="C212" i="35"/>
  <c r="F211" i="35"/>
  <c r="C211" i="35"/>
  <c r="F210" i="35"/>
  <c r="C210" i="35"/>
  <c r="F209" i="35"/>
  <c r="C209" i="35"/>
  <c r="F208" i="35"/>
  <c r="C208" i="35"/>
  <c r="F207" i="35"/>
  <c r="C207" i="35"/>
  <c r="F206" i="35"/>
  <c r="C206" i="35"/>
  <c r="F205" i="35"/>
  <c r="C205" i="35"/>
  <c r="F203" i="35"/>
  <c r="C203" i="35"/>
  <c r="F202" i="35"/>
  <c r="C202" i="35"/>
  <c r="F201" i="35"/>
  <c r="C201" i="35"/>
  <c r="F200" i="35"/>
  <c r="C200" i="35"/>
  <c r="F199" i="35"/>
  <c r="C199" i="35"/>
  <c r="F198" i="35"/>
  <c r="C198" i="35"/>
  <c r="F197" i="35"/>
  <c r="C197" i="35"/>
  <c r="F196" i="35"/>
  <c r="C196" i="35"/>
  <c r="F195" i="35"/>
  <c r="C195" i="35"/>
  <c r="F194" i="35"/>
  <c r="C194" i="35"/>
  <c r="F193" i="35"/>
  <c r="C193" i="35"/>
  <c r="F192" i="35"/>
  <c r="C192" i="35"/>
  <c r="F191" i="35"/>
  <c r="C191" i="35"/>
  <c r="F190" i="35"/>
  <c r="C190" i="35"/>
  <c r="F189" i="35"/>
  <c r="C189" i="35"/>
  <c r="F188" i="35"/>
  <c r="C188" i="35"/>
  <c r="F187" i="35"/>
  <c r="C187" i="35"/>
  <c r="F186" i="35"/>
  <c r="C186" i="35"/>
  <c r="F185" i="35"/>
  <c r="C185" i="35"/>
  <c r="F184" i="35"/>
  <c r="C184" i="35"/>
  <c r="F183" i="35"/>
  <c r="C183" i="35"/>
  <c r="F182" i="35"/>
  <c r="C182" i="35"/>
  <c r="F181" i="35"/>
  <c r="C181" i="35"/>
  <c r="F180" i="35"/>
  <c r="C180" i="35"/>
  <c r="F179" i="35"/>
  <c r="C179" i="35"/>
  <c r="F178" i="35"/>
  <c r="C178" i="35"/>
  <c r="F177" i="35"/>
  <c r="C177" i="35"/>
  <c r="F176" i="35"/>
  <c r="C176" i="35"/>
  <c r="F175" i="35"/>
  <c r="C175" i="35"/>
  <c r="F174" i="35"/>
  <c r="C174" i="35"/>
  <c r="F173" i="35"/>
  <c r="C173" i="35"/>
  <c r="F172" i="35"/>
  <c r="C172" i="35"/>
  <c r="F171" i="35"/>
  <c r="C171" i="35"/>
  <c r="F170" i="35"/>
  <c r="C170" i="35"/>
  <c r="F169" i="35"/>
  <c r="C169" i="35"/>
  <c r="F167" i="35"/>
  <c r="C167" i="35"/>
  <c r="F166" i="35"/>
  <c r="C166" i="35"/>
  <c r="F165" i="35"/>
  <c r="C165" i="35"/>
  <c r="F164" i="35"/>
  <c r="C164" i="35"/>
  <c r="F163" i="35"/>
  <c r="C163" i="35"/>
  <c r="F162" i="35"/>
  <c r="C162" i="35"/>
  <c r="F161" i="35"/>
  <c r="C161" i="35"/>
  <c r="F160" i="35"/>
  <c r="C160" i="35"/>
  <c r="F159" i="35"/>
  <c r="C159" i="35"/>
  <c r="F158" i="35"/>
  <c r="C158" i="35"/>
  <c r="F157" i="35"/>
  <c r="C157" i="35"/>
  <c r="F156" i="35"/>
  <c r="C156" i="35"/>
  <c r="F155" i="35"/>
  <c r="C155" i="35"/>
  <c r="F154" i="35"/>
  <c r="C154" i="35"/>
  <c r="F153" i="35"/>
  <c r="C153" i="35"/>
  <c r="F152" i="35"/>
  <c r="C152" i="35"/>
  <c r="F151" i="35"/>
  <c r="C151" i="35"/>
  <c r="F150" i="35"/>
  <c r="C150" i="35"/>
  <c r="F149" i="35"/>
  <c r="C149" i="35"/>
  <c r="F148" i="35"/>
  <c r="C148" i="35"/>
  <c r="F147" i="35"/>
  <c r="C147" i="35"/>
  <c r="F146" i="35"/>
  <c r="C146" i="35"/>
  <c r="F145" i="35"/>
  <c r="C145" i="35"/>
  <c r="F144" i="35"/>
  <c r="C144" i="35"/>
  <c r="F143" i="35"/>
  <c r="C143" i="35"/>
  <c r="F142" i="35"/>
  <c r="C142" i="35"/>
  <c r="F141" i="35"/>
  <c r="C141" i="35"/>
  <c r="F140" i="35"/>
  <c r="C140" i="35"/>
  <c r="F139" i="35"/>
  <c r="C139" i="35"/>
  <c r="F138" i="35"/>
  <c r="C138" i="35"/>
  <c r="F137" i="35"/>
  <c r="C137" i="35"/>
  <c r="F136" i="35"/>
  <c r="C136" i="35"/>
  <c r="F135" i="35"/>
  <c r="C135" i="35"/>
  <c r="F134" i="35"/>
  <c r="C134" i="35"/>
  <c r="F133" i="35"/>
  <c r="C133" i="35"/>
  <c r="F132" i="35"/>
  <c r="C132" i="35"/>
  <c r="F131" i="35"/>
  <c r="C131" i="35"/>
  <c r="F129" i="35"/>
  <c r="C129" i="35"/>
  <c r="F128" i="35"/>
  <c r="C128" i="35"/>
  <c r="F127" i="35"/>
  <c r="C127" i="35"/>
  <c r="F126" i="35"/>
  <c r="C126" i="35"/>
  <c r="F125" i="35"/>
  <c r="C125" i="35"/>
  <c r="F124" i="35"/>
  <c r="C124" i="35"/>
  <c r="F123" i="35"/>
  <c r="C123" i="35"/>
  <c r="F122" i="35"/>
  <c r="C122" i="35"/>
  <c r="F121" i="35"/>
  <c r="C121" i="35"/>
  <c r="F120" i="35"/>
  <c r="C120" i="35"/>
  <c r="F119" i="35"/>
  <c r="C119" i="35"/>
  <c r="F118" i="35"/>
  <c r="C118" i="35"/>
  <c r="F117" i="35"/>
  <c r="C117" i="35"/>
  <c r="F116" i="35"/>
  <c r="C116" i="35"/>
  <c r="F114" i="35"/>
  <c r="C114" i="35"/>
  <c r="F113" i="35"/>
  <c r="C113" i="35"/>
  <c r="F112" i="35"/>
  <c r="C112" i="35"/>
  <c r="F111" i="35"/>
  <c r="C111" i="35"/>
  <c r="F110" i="35"/>
  <c r="C110" i="35"/>
  <c r="F109" i="35"/>
  <c r="C109" i="35"/>
  <c r="F108" i="35"/>
  <c r="C108" i="35"/>
  <c r="F107" i="35"/>
  <c r="C107" i="35"/>
  <c r="F106" i="35"/>
  <c r="C106" i="35"/>
  <c r="F105" i="35"/>
  <c r="C105" i="35"/>
  <c r="F104" i="35"/>
  <c r="C104" i="35"/>
  <c r="F103" i="35"/>
  <c r="C103" i="35"/>
  <c r="F102" i="35"/>
  <c r="C102" i="35"/>
  <c r="F101" i="35"/>
  <c r="C101" i="35"/>
  <c r="F99" i="35"/>
  <c r="C99" i="35"/>
  <c r="F98" i="35"/>
  <c r="C98" i="35"/>
  <c r="F97" i="35"/>
  <c r="C97" i="35"/>
  <c r="F96" i="35"/>
  <c r="C96" i="35"/>
  <c r="F95" i="35"/>
  <c r="C95" i="35"/>
  <c r="F94" i="35"/>
  <c r="C94" i="35"/>
  <c r="F93" i="35"/>
  <c r="C93" i="35"/>
  <c r="F92" i="35"/>
  <c r="C92" i="35"/>
  <c r="F91" i="35"/>
  <c r="C91" i="35"/>
  <c r="F89" i="35"/>
  <c r="C89" i="35"/>
  <c r="F88" i="35"/>
  <c r="C88" i="35"/>
  <c r="F87" i="35"/>
  <c r="C87" i="35"/>
  <c r="F86" i="35"/>
  <c r="C86" i="35"/>
  <c r="F85" i="35"/>
  <c r="C85" i="35"/>
  <c r="F83" i="35"/>
  <c r="C83" i="35"/>
  <c r="F82" i="35"/>
  <c r="C82" i="35"/>
  <c r="F81" i="35"/>
  <c r="C81" i="35"/>
  <c r="F80" i="35"/>
  <c r="C80" i="35"/>
  <c r="F79" i="35"/>
  <c r="C79" i="35"/>
  <c r="F78" i="35"/>
  <c r="C78" i="35"/>
  <c r="F77" i="35"/>
  <c r="C77" i="35"/>
  <c r="F76" i="35"/>
  <c r="C76" i="35"/>
  <c r="F75" i="35"/>
  <c r="C75" i="35"/>
  <c r="F74" i="35"/>
  <c r="C74" i="35"/>
  <c r="F73" i="35"/>
  <c r="C73" i="35"/>
  <c r="F72" i="35"/>
  <c r="C72" i="35"/>
  <c r="F71" i="35"/>
  <c r="C71" i="35"/>
  <c r="F70" i="35"/>
  <c r="C70" i="35"/>
  <c r="F68" i="35"/>
  <c r="C68" i="35"/>
  <c r="F67" i="35"/>
  <c r="C67" i="35"/>
  <c r="F66" i="35"/>
  <c r="C66" i="35"/>
  <c r="F65" i="35"/>
  <c r="C65" i="35"/>
  <c r="F64" i="35"/>
  <c r="C64" i="35"/>
  <c r="F63" i="35"/>
  <c r="C63" i="35"/>
  <c r="F62" i="35"/>
  <c r="C62" i="35"/>
  <c r="F61" i="35"/>
  <c r="C61" i="35"/>
  <c r="F60" i="35"/>
  <c r="C60" i="35"/>
  <c r="F59" i="35"/>
  <c r="C59" i="35"/>
  <c r="F58" i="35"/>
  <c r="C58" i="35"/>
  <c r="F57" i="35"/>
  <c r="C57" i="35"/>
  <c r="F56" i="35"/>
  <c r="C56" i="35"/>
  <c r="F55" i="35"/>
  <c r="C55" i="35"/>
  <c r="F54" i="35"/>
  <c r="C54" i="35"/>
  <c r="F53" i="35"/>
  <c r="C53" i="35"/>
  <c r="F52" i="35"/>
  <c r="C52" i="35"/>
  <c r="F51" i="35"/>
  <c r="C51" i="35"/>
  <c r="F50" i="35"/>
  <c r="C50" i="35"/>
  <c r="F49" i="35"/>
  <c r="C49" i="35"/>
  <c r="F48" i="35"/>
  <c r="C48" i="35"/>
  <c r="F47" i="35"/>
  <c r="C47" i="35"/>
  <c r="F46" i="35"/>
  <c r="C46" i="35"/>
  <c r="F45" i="35"/>
  <c r="C45" i="35"/>
  <c r="F44" i="35"/>
  <c r="C44" i="35"/>
  <c r="F42" i="35"/>
  <c r="C42" i="35"/>
  <c r="F41" i="35"/>
  <c r="C41" i="35"/>
  <c r="F40" i="35"/>
  <c r="C40" i="35"/>
  <c r="F39" i="35"/>
  <c r="C39" i="35"/>
  <c r="F38" i="35"/>
  <c r="C38" i="35"/>
  <c r="F36" i="35"/>
  <c r="C36" i="35"/>
  <c r="F35" i="35"/>
  <c r="C35" i="35"/>
  <c r="F34" i="35"/>
  <c r="C34" i="35"/>
  <c r="F33" i="35"/>
  <c r="C33" i="35"/>
  <c r="F32" i="35"/>
  <c r="C32" i="35"/>
  <c r="F31" i="35"/>
  <c r="C31" i="35"/>
  <c r="F30" i="35"/>
  <c r="C30" i="35"/>
  <c r="F29" i="35"/>
  <c r="C29" i="35"/>
  <c r="F28" i="35"/>
  <c r="C28" i="35"/>
  <c r="F27" i="35"/>
  <c r="C27" i="35"/>
  <c r="F26" i="35"/>
  <c r="C26" i="35"/>
  <c r="F25" i="35"/>
  <c r="C25" i="35"/>
  <c r="F24" i="35"/>
  <c r="C24" i="35"/>
  <c r="F23" i="35"/>
  <c r="C23" i="35"/>
  <c r="F22" i="35"/>
  <c r="C22" i="35"/>
  <c r="F21" i="35"/>
  <c r="C21" i="35"/>
  <c r="F20" i="35"/>
  <c r="C20" i="35"/>
  <c r="F19" i="35"/>
  <c r="C19" i="35"/>
  <c r="F18" i="35"/>
  <c r="C18" i="35"/>
  <c r="F17" i="35"/>
  <c r="C17" i="35"/>
  <c r="F16" i="35"/>
  <c r="C16" i="35"/>
  <c r="F15" i="35"/>
  <c r="C15" i="35"/>
  <c r="F14" i="35"/>
  <c r="C14" i="35"/>
  <c r="F13" i="35"/>
  <c r="C13" i="35"/>
  <c r="F12" i="35"/>
  <c r="C12" i="35"/>
  <c r="F10" i="35"/>
  <c r="C10" i="35"/>
  <c r="F9" i="35"/>
  <c r="C9" i="35"/>
  <c r="F8" i="35"/>
  <c r="C8" i="35"/>
  <c r="F7" i="35"/>
  <c r="C7" i="35"/>
  <c r="F6" i="35"/>
  <c r="C6" i="35"/>
  <c r="AW2840" i="36"/>
  <c r="AV2840" i="36"/>
  <c r="AU2840" i="36"/>
  <c r="AG2840" i="36"/>
  <c r="AF2840" i="36"/>
  <c r="AE2840" i="36"/>
  <c r="AD2840" i="36"/>
  <c r="AC2840" i="36"/>
  <c r="M2840" i="36"/>
  <c r="L2840" i="36"/>
  <c r="I2840" i="36" s="1"/>
  <c r="K2840" i="36"/>
  <c r="G2840" i="36"/>
  <c r="F2840" i="36"/>
  <c r="C2840" i="36"/>
  <c r="AW2839" i="36"/>
  <c r="AV2839" i="36"/>
  <c r="AU2839" i="36"/>
  <c r="AG2839" i="36"/>
  <c r="AF2839" i="36"/>
  <c r="AE2839" i="36"/>
  <c r="AD2839" i="36"/>
  <c r="AC2839" i="36"/>
  <c r="M2839" i="36"/>
  <c r="L2839" i="36"/>
  <c r="K2839" i="36"/>
  <c r="I2839" i="36" s="1"/>
  <c r="G2839" i="36"/>
  <c r="F2839" i="36"/>
  <c r="C2839" i="36"/>
  <c r="AW2838" i="36"/>
  <c r="AV2838" i="36"/>
  <c r="AU2838" i="36"/>
  <c r="AG2838" i="36"/>
  <c r="AF2838" i="36"/>
  <c r="AE2838" i="36"/>
  <c r="AD2838" i="36"/>
  <c r="AC2838" i="36"/>
  <c r="M2838" i="36"/>
  <c r="L2838" i="36"/>
  <c r="K2838" i="36"/>
  <c r="I2838" i="36" s="1"/>
  <c r="G2838" i="36"/>
  <c r="F2838" i="36"/>
  <c r="C2838" i="36"/>
  <c r="AW2837" i="36"/>
  <c r="AV2837" i="36"/>
  <c r="AU2837" i="36"/>
  <c r="AG2837" i="36"/>
  <c r="AF2837" i="36"/>
  <c r="AE2837" i="36"/>
  <c r="AD2837" i="36"/>
  <c r="AC2837" i="36"/>
  <c r="M2837" i="36"/>
  <c r="L2837" i="36"/>
  <c r="I2837" i="36" s="1"/>
  <c r="K2837" i="36"/>
  <c r="G2837" i="36"/>
  <c r="F2837" i="36"/>
  <c r="C2837" i="36"/>
  <c r="AW2836" i="36"/>
  <c r="AV2836" i="36"/>
  <c r="AU2836" i="36"/>
  <c r="AG2836" i="36"/>
  <c r="AF2836" i="36"/>
  <c r="AE2836" i="36"/>
  <c r="AD2836" i="36"/>
  <c r="AC2836" i="36"/>
  <c r="M2836" i="36"/>
  <c r="L2836" i="36"/>
  <c r="K2836" i="36"/>
  <c r="I2836" i="36" s="1"/>
  <c r="G2836" i="36"/>
  <c r="F2836" i="36"/>
  <c r="C2836" i="36"/>
  <c r="AW2835" i="36"/>
  <c r="AV2835" i="36"/>
  <c r="AU2835" i="36"/>
  <c r="AG2835" i="36"/>
  <c r="AF2835" i="36"/>
  <c r="AE2835" i="36"/>
  <c r="AD2835" i="36"/>
  <c r="AC2835" i="36"/>
  <c r="M2835" i="36"/>
  <c r="L2835" i="36"/>
  <c r="K2835" i="36"/>
  <c r="I2835" i="36" s="1"/>
  <c r="G2835" i="36"/>
  <c r="F2835" i="36"/>
  <c r="C2835" i="36"/>
  <c r="AW2834" i="36"/>
  <c r="AV2834" i="36"/>
  <c r="AU2834" i="36"/>
  <c r="AG2834" i="36"/>
  <c r="AF2834" i="36"/>
  <c r="AE2834" i="36"/>
  <c r="AD2834" i="36"/>
  <c r="AC2834" i="36"/>
  <c r="M2834" i="36"/>
  <c r="L2834" i="36"/>
  <c r="K2834" i="36"/>
  <c r="I2834" i="36" s="1"/>
  <c r="G2834" i="36"/>
  <c r="F2834" i="36"/>
  <c r="C2834" i="36"/>
  <c r="AW2833" i="36"/>
  <c r="AV2833" i="36"/>
  <c r="AU2833" i="36"/>
  <c r="AG2833" i="36"/>
  <c r="AF2833" i="36"/>
  <c r="AE2833" i="36"/>
  <c r="AD2833" i="36"/>
  <c r="AC2833" i="36"/>
  <c r="M2833" i="36"/>
  <c r="L2833" i="36"/>
  <c r="I2833" i="36" s="1"/>
  <c r="K2833" i="36"/>
  <c r="G2833" i="36"/>
  <c r="F2833" i="36"/>
  <c r="C2833" i="36"/>
  <c r="AW2832" i="36"/>
  <c r="AV2832" i="36"/>
  <c r="AU2832" i="36"/>
  <c r="AG2832" i="36"/>
  <c r="AF2832" i="36"/>
  <c r="AE2832" i="36"/>
  <c r="AD2832" i="36"/>
  <c r="AC2832" i="36"/>
  <c r="M2832" i="36"/>
  <c r="L2832" i="36"/>
  <c r="K2832" i="36"/>
  <c r="I2832" i="36" s="1"/>
  <c r="G2832" i="36"/>
  <c r="F2832" i="36"/>
  <c r="C2832" i="36"/>
  <c r="AW2831" i="36"/>
  <c r="AV2831" i="36"/>
  <c r="AU2831" i="36"/>
  <c r="AG2831" i="36"/>
  <c r="AF2831" i="36"/>
  <c r="AE2831" i="36"/>
  <c r="AD2831" i="36"/>
  <c r="AC2831" i="36"/>
  <c r="M2831" i="36"/>
  <c r="L2831" i="36"/>
  <c r="K2831" i="36"/>
  <c r="I2831" i="36"/>
  <c r="G2831" i="36"/>
  <c r="F2831" i="36"/>
  <c r="C2831" i="36"/>
  <c r="AW2830" i="36"/>
  <c r="AV2830" i="36"/>
  <c r="AU2830" i="36"/>
  <c r="AG2830" i="36"/>
  <c r="AF2830" i="36"/>
  <c r="AE2830" i="36"/>
  <c r="AD2830" i="36"/>
  <c r="AC2830" i="36"/>
  <c r="M2830" i="36"/>
  <c r="L2830" i="36"/>
  <c r="K2830" i="36"/>
  <c r="I2830" i="36" s="1"/>
  <c r="G2830" i="36"/>
  <c r="F2830" i="36"/>
  <c r="C2830" i="36"/>
  <c r="AW2829" i="36"/>
  <c r="AV2829" i="36"/>
  <c r="AU2829" i="36"/>
  <c r="AG2829" i="36"/>
  <c r="AF2829" i="36"/>
  <c r="AE2829" i="36"/>
  <c r="AD2829" i="36"/>
  <c r="AC2829" i="36"/>
  <c r="M2829" i="36"/>
  <c r="I2829" i="36" s="1"/>
  <c r="L2829" i="36"/>
  <c r="K2829" i="36"/>
  <c r="G2829" i="36"/>
  <c r="F2829" i="36"/>
  <c r="C2829" i="36"/>
  <c r="AW2828" i="36"/>
  <c r="AV2828" i="36"/>
  <c r="AU2828" i="36"/>
  <c r="AG2828" i="36"/>
  <c r="AF2828" i="36"/>
  <c r="AE2828" i="36"/>
  <c r="AD2828" i="36"/>
  <c r="AC2828" i="36"/>
  <c r="M2828" i="36"/>
  <c r="L2828" i="36"/>
  <c r="K2828" i="36"/>
  <c r="I2828" i="36" s="1"/>
  <c r="G2828" i="36"/>
  <c r="F2828" i="36"/>
  <c r="C2828" i="36"/>
  <c r="AW2827" i="36"/>
  <c r="AV2827" i="36"/>
  <c r="AU2827" i="36"/>
  <c r="AG2827" i="36"/>
  <c r="AF2827" i="36"/>
  <c r="AE2827" i="36"/>
  <c r="AD2827" i="36"/>
  <c r="AC2827" i="36"/>
  <c r="M2827" i="36"/>
  <c r="L2827" i="36"/>
  <c r="K2827" i="36"/>
  <c r="I2827" i="36" s="1"/>
  <c r="G2827" i="36"/>
  <c r="F2827" i="36"/>
  <c r="C2827" i="36"/>
  <c r="AW2826" i="36"/>
  <c r="AV2826" i="36"/>
  <c r="AU2826" i="36"/>
  <c r="AG2826" i="36"/>
  <c r="AF2826" i="36"/>
  <c r="AE2826" i="36"/>
  <c r="AD2826" i="36"/>
  <c r="AC2826" i="36"/>
  <c r="M2826" i="36"/>
  <c r="L2826" i="36"/>
  <c r="K2826" i="36"/>
  <c r="I2826" i="36" s="1"/>
  <c r="G2826" i="36"/>
  <c r="F2826" i="36"/>
  <c r="C2826" i="36"/>
  <c r="AW2825" i="36"/>
  <c r="AV2825" i="36"/>
  <c r="AU2825" i="36"/>
  <c r="AG2825" i="36"/>
  <c r="AF2825" i="36"/>
  <c r="AE2825" i="36"/>
  <c r="AD2825" i="36"/>
  <c r="AC2825" i="36"/>
  <c r="M2825" i="36"/>
  <c r="L2825" i="36"/>
  <c r="I2825" i="36" s="1"/>
  <c r="K2825" i="36"/>
  <c r="G2825" i="36"/>
  <c r="F2825" i="36"/>
  <c r="C2825" i="36"/>
  <c r="AW2824" i="36"/>
  <c r="AV2824" i="36"/>
  <c r="AU2824" i="36"/>
  <c r="AG2824" i="36"/>
  <c r="AF2824" i="36"/>
  <c r="AE2824" i="36"/>
  <c r="AD2824" i="36"/>
  <c r="AC2824" i="36"/>
  <c r="M2824" i="36"/>
  <c r="L2824" i="36"/>
  <c r="K2824" i="36"/>
  <c r="I2824" i="36" s="1"/>
  <c r="G2824" i="36"/>
  <c r="F2824" i="36"/>
  <c r="C2824" i="36"/>
  <c r="AW2823" i="36"/>
  <c r="AV2823" i="36"/>
  <c r="AU2823" i="36"/>
  <c r="AG2823" i="36"/>
  <c r="AF2823" i="36"/>
  <c r="AE2823" i="36"/>
  <c r="AD2823" i="36"/>
  <c r="AC2823" i="36"/>
  <c r="M2823" i="36"/>
  <c r="L2823" i="36"/>
  <c r="K2823" i="36"/>
  <c r="I2823" i="36"/>
  <c r="G2823" i="36"/>
  <c r="F2823" i="36"/>
  <c r="C2823" i="36"/>
  <c r="AW2822" i="36"/>
  <c r="AV2822" i="36"/>
  <c r="AU2822" i="36"/>
  <c r="AG2822" i="36"/>
  <c r="AF2822" i="36"/>
  <c r="AE2822" i="36"/>
  <c r="AD2822" i="36"/>
  <c r="AC2822" i="36"/>
  <c r="M2822" i="36"/>
  <c r="L2822" i="36"/>
  <c r="K2822" i="36"/>
  <c r="I2822" i="36" s="1"/>
  <c r="G2822" i="36"/>
  <c r="F2822" i="36"/>
  <c r="C2822" i="36"/>
  <c r="AW2821" i="36"/>
  <c r="AV2821" i="36"/>
  <c r="AU2821" i="36"/>
  <c r="AG2821" i="36"/>
  <c r="AF2821" i="36"/>
  <c r="AE2821" i="36"/>
  <c r="AD2821" i="36"/>
  <c r="AC2821" i="36"/>
  <c r="M2821" i="36"/>
  <c r="I2821" i="36" s="1"/>
  <c r="L2821" i="36"/>
  <c r="K2821" i="36"/>
  <c r="G2821" i="36"/>
  <c r="F2821" i="36"/>
  <c r="C2821" i="36"/>
  <c r="AW2820" i="36"/>
  <c r="AV2820" i="36"/>
  <c r="AU2820" i="36"/>
  <c r="AG2820" i="36"/>
  <c r="AF2820" i="36"/>
  <c r="AE2820" i="36"/>
  <c r="AD2820" i="36"/>
  <c r="AC2820" i="36"/>
  <c r="M2820" i="36"/>
  <c r="L2820" i="36"/>
  <c r="K2820" i="36"/>
  <c r="I2820" i="36" s="1"/>
  <c r="G2820" i="36"/>
  <c r="F2820" i="36"/>
  <c r="C2820" i="36"/>
  <c r="AW2819" i="36"/>
  <c r="AV2819" i="36"/>
  <c r="AU2819" i="36"/>
  <c r="AG2819" i="36"/>
  <c r="AF2819" i="36"/>
  <c r="AE2819" i="36"/>
  <c r="AD2819" i="36"/>
  <c r="AC2819" i="36"/>
  <c r="M2819" i="36"/>
  <c r="L2819" i="36"/>
  <c r="K2819" i="36"/>
  <c r="I2819" i="36" s="1"/>
  <c r="G2819" i="36"/>
  <c r="F2819" i="36"/>
  <c r="C2819" i="36"/>
  <c r="AW2818" i="36"/>
  <c r="AV2818" i="36"/>
  <c r="AU2818" i="36"/>
  <c r="AG2818" i="36"/>
  <c r="AF2818" i="36"/>
  <c r="AE2818" i="36"/>
  <c r="AD2818" i="36"/>
  <c r="AC2818" i="36"/>
  <c r="M2818" i="36"/>
  <c r="L2818" i="36"/>
  <c r="K2818" i="36"/>
  <c r="I2818" i="36" s="1"/>
  <c r="G2818" i="36"/>
  <c r="F2818" i="36"/>
  <c r="C2818" i="36"/>
  <c r="AW2817" i="36"/>
  <c r="AV2817" i="36"/>
  <c r="AU2817" i="36"/>
  <c r="AG2817" i="36"/>
  <c r="AF2817" i="36"/>
  <c r="AE2817" i="36"/>
  <c r="AD2817" i="36"/>
  <c r="AC2817" i="36"/>
  <c r="M2817" i="36"/>
  <c r="L2817" i="36"/>
  <c r="I2817" i="36" s="1"/>
  <c r="K2817" i="36"/>
  <c r="G2817" i="36"/>
  <c r="F2817" i="36"/>
  <c r="C2817" i="36"/>
  <c r="AW2816" i="36"/>
  <c r="AV2816" i="36"/>
  <c r="AU2816" i="36"/>
  <c r="AG2816" i="36"/>
  <c r="AF2816" i="36"/>
  <c r="AE2816" i="36"/>
  <c r="AD2816" i="36"/>
  <c r="AC2816" i="36"/>
  <c r="M2816" i="36"/>
  <c r="L2816" i="36"/>
  <c r="K2816" i="36"/>
  <c r="I2816" i="36" s="1"/>
  <c r="G2816" i="36"/>
  <c r="F2816" i="36"/>
  <c r="C2816" i="36"/>
  <c r="AW2815" i="36"/>
  <c r="AV2815" i="36"/>
  <c r="AU2815" i="36"/>
  <c r="AG2815" i="36"/>
  <c r="AF2815" i="36"/>
  <c r="AE2815" i="36"/>
  <c r="AD2815" i="36"/>
  <c r="AC2815" i="36"/>
  <c r="M2815" i="36"/>
  <c r="L2815" i="36"/>
  <c r="K2815" i="36"/>
  <c r="I2815" i="36"/>
  <c r="G2815" i="36"/>
  <c r="F2815" i="36"/>
  <c r="C2815" i="36"/>
  <c r="AW2814" i="36"/>
  <c r="AV2814" i="36"/>
  <c r="AU2814" i="36"/>
  <c r="AG2814" i="36"/>
  <c r="AF2814" i="36"/>
  <c r="AE2814" i="36"/>
  <c r="AD2814" i="36"/>
  <c r="AC2814" i="36"/>
  <c r="M2814" i="36"/>
  <c r="L2814" i="36"/>
  <c r="K2814" i="36"/>
  <c r="I2814" i="36" s="1"/>
  <c r="G2814" i="36"/>
  <c r="F2814" i="36"/>
  <c r="C2814" i="36"/>
  <c r="AW2813" i="36"/>
  <c r="AV2813" i="36"/>
  <c r="AU2813" i="36"/>
  <c r="AG2813" i="36"/>
  <c r="AF2813" i="36"/>
  <c r="AE2813" i="36"/>
  <c r="AD2813" i="36"/>
  <c r="AC2813" i="36"/>
  <c r="M2813" i="36"/>
  <c r="I2813" i="36" s="1"/>
  <c r="L2813" i="36"/>
  <c r="K2813" i="36"/>
  <c r="G2813" i="36"/>
  <c r="F2813" i="36"/>
  <c r="C2813" i="36"/>
  <c r="AW2812" i="36"/>
  <c r="AV2812" i="36"/>
  <c r="AU2812" i="36"/>
  <c r="AG2812" i="36"/>
  <c r="AF2812" i="36"/>
  <c r="AE2812" i="36"/>
  <c r="AD2812" i="36"/>
  <c r="AC2812" i="36"/>
  <c r="M2812" i="36"/>
  <c r="L2812" i="36"/>
  <c r="K2812" i="36"/>
  <c r="I2812" i="36" s="1"/>
  <c r="G2812" i="36"/>
  <c r="F2812" i="36"/>
  <c r="C2812" i="36"/>
  <c r="AW2811" i="36"/>
  <c r="AV2811" i="36"/>
  <c r="AU2811" i="36"/>
  <c r="AG2811" i="36"/>
  <c r="AF2811" i="36"/>
  <c r="AE2811" i="36"/>
  <c r="AD2811" i="36"/>
  <c r="AC2811" i="36"/>
  <c r="M2811" i="36"/>
  <c r="L2811" i="36"/>
  <c r="K2811" i="36"/>
  <c r="I2811" i="36" s="1"/>
  <c r="G2811" i="36"/>
  <c r="F2811" i="36"/>
  <c r="C2811" i="36"/>
  <c r="AW2810" i="36"/>
  <c r="AV2810" i="36"/>
  <c r="AU2810" i="36"/>
  <c r="AG2810" i="36"/>
  <c r="AF2810" i="36"/>
  <c r="AE2810" i="36"/>
  <c r="AD2810" i="36"/>
  <c r="AC2810" i="36"/>
  <c r="M2810" i="36"/>
  <c r="L2810" i="36"/>
  <c r="K2810" i="36"/>
  <c r="I2810" i="36" s="1"/>
  <c r="G2810" i="36"/>
  <c r="F2810" i="36"/>
  <c r="C2810" i="36"/>
  <c r="AW2809" i="36"/>
  <c r="AV2809" i="36"/>
  <c r="AU2809" i="36"/>
  <c r="AG2809" i="36"/>
  <c r="AF2809" i="36"/>
  <c r="AE2809" i="36"/>
  <c r="AD2809" i="36"/>
  <c r="AC2809" i="36"/>
  <c r="M2809" i="36"/>
  <c r="L2809" i="36"/>
  <c r="I2809" i="36" s="1"/>
  <c r="K2809" i="36"/>
  <c r="G2809" i="36"/>
  <c r="F2809" i="36"/>
  <c r="C2809" i="36"/>
  <c r="AW2808" i="36"/>
  <c r="AV2808" i="36"/>
  <c r="AU2808" i="36"/>
  <c r="AG2808" i="36"/>
  <c r="AF2808" i="36"/>
  <c r="AE2808" i="36"/>
  <c r="AD2808" i="36"/>
  <c r="AC2808" i="36"/>
  <c r="M2808" i="36"/>
  <c r="L2808" i="36"/>
  <c r="K2808" i="36"/>
  <c r="I2808" i="36" s="1"/>
  <c r="G2808" i="36"/>
  <c r="F2808" i="36"/>
  <c r="C2808" i="36"/>
  <c r="AW2807" i="36"/>
  <c r="AV2807" i="36"/>
  <c r="AU2807" i="36"/>
  <c r="AG2807" i="36"/>
  <c r="AF2807" i="36"/>
  <c r="AE2807" i="36"/>
  <c r="AD2807" i="36"/>
  <c r="AC2807" i="36"/>
  <c r="M2807" i="36"/>
  <c r="L2807" i="36"/>
  <c r="K2807" i="36"/>
  <c r="I2807" i="36"/>
  <c r="G2807" i="36"/>
  <c r="F2807" i="36"/>
  <c r="C2807" i="36"/>
  <c r="AW2806" i="36"/>
  <c r="AV2806" i="36"/>
  <c r="AU2806" i="36"/>
  <c r="AG2806" i="36"/>
  <c r="AF2806" i="36"/>
  <c r="AE2806" i="36"/>
  <c r="AD2806" i="36"/>
  <c r="AC2806" i="36"/>
  <c r="M2806" i="36"/>
  <c r="L2806" i="36"/>
  <c r="K2806" i="36"/>
  <c r="I2806" i="36" s="1"/>
  <c r="G2806" i="36"/>
  <c r="F2806" i="36"/>
  <c r="C2806" i="36"/>
  <c r="AW2805" i="36"/>
  <c r="AV2805" i="36"/>
  <c r="AU2805" i="36"/>
  <c r="AG2805" i="36"/>
  <c r="AF2805" i="36"/>
  <c r="AE2805" i="36"/>
  <c r="AD2805" i="36"/>
  <c r="AC2805" i="36"/>
  <c r="M2805" i="36"/>
  <c r="I2805" i="36" s="1"/>
  <c r="L2805" i="36"/>
  <c r="K2805" i="36"/>
  <c r="G2805" i="36"/>
  <c r="F2805" i="36"/>
  <c r="C2805" i="36"/>
  <c r="AW2804" i="36"/>
  <c r="AV2804" i="36"/>
  <c r="AU2804" i="36"/>
  <c r="AG2804" i="36"/>
  <c r="AF2804" i="36"/>
  <c r="AE2804" i="36"/>
  <c r="AD2804" i="36"/>
  <c r="AC2804" i="36"/>
  <c r="M2804" i="36"/>
  <c r="L2804" i="36"/>
  <c r="K2804" i="36"/>
  <c r="I2804" i="36" s="1"/>
  <c r="G2804" i="36"/>
  <c r="F2804" i="36"/>
  <c r="C2804" i="36"/>
  <c r="AW2803" i="36"/>
  <c r="AV2803" i="36"/>
  <c r="AU2803" i="36"/>
  <c r="AG2803" i="36"/>
  <c r="AF2803" i="36"/>
  <c r="AE2803" i="36"/>
  <c r="AD2803" i="36"/>
  <c r="AC2803" i="36"/>
  <c r="M2803" i="36"/>
  <c r="L2803" i="36"/>
  <c r="K2803" i="36"/>
  <c r="I2803" i="36" s="1"/>
  <c r="G2803" i="36"/>
  <c r="F2803" i="36"/>
  <c r="C2803" i="36"/>
  <c r="AW2802" i="36"/>
  <c r="AV2802" i="36"/>
  <c r="AU2802" i="36"/>
  <c r="AG2802" i="36"/>
  <c r="AF2802" i="36"/>
  <c r="AE2802" i="36"/>
  <c r="AD2802" i="36"/>
  <c r="AC2802" i="36"/>
  <c r="M2802" i="36"/>
  <c r="L2802" i="36"/>
  <c r="K2802" i="36"/>
  <c r="I2802" i="36" s="1"/>
  <c r="G2802" i="36"/>
  <c r="F2802" i="36"/>
  <c r="C2802" i="36"/>
  <c r="AW2801" i="36"/>
  <c r="AV2801" i="36"/>
  <c r="AU2801" i="36"/>
  <c r="AG2801" i="36"/>
  <c r="AF2801" i="36"/>
  <c r="AE2801" i="36"/>
  <c r="AD2801" i="36"/>
  <c r="AC2801" i="36"/>
  <c r="M2801" i="36"/>
  <c r="L2801" i="36"/>
  <c r="I2801" i="36" s="1"/>
  <c r="K2801" i="36"/>
  <c r="G2801" i="36"/>
  <c r="F2801" i="36"/>
  <c r="C2801" i="36"/>
  <c r="AW2800" i="36"/>
  <c r="AV2800" i="36"/>
  <c r="AU2800" i="36"/>
  <c r="AG2800" i="36"/>
  <c r="AF2800" i="36"/>
  <c r="AE2800" i="36"/>
  <c r="AD2800" i="36"/>
  <c r="AC2800" i="36"/>
  <c r="M2800" i="36"/>
  <c r="L2800" i="36"/>
  <c r="K2800" i="36"/>
  <c r="I2800" i="36" s="1"/>
  <c r="G2800" i="36"/>
  <c r="F2800" i="36"/>
  <c r="C2800" i="36"/>
  <c r="AW2799" i="36"/>
  <c r="AV2799" i="36"/>
  <c r="AU2799" i="36"/>
  <c r="AG2799" i="36"/>
  <c r="AF2799" i="36"/>
  <c r="AE2799" i="36"/>
  <c r="AD2799" i="36"/>
  <c r="AC2799" i="36"/>
  <c r="M2799" i="36"/>
  <c r="L2799" i="36"/>
  <c r="K2799" i="36"/>
  <c r="I2799" i="36"/>
  <c r="G2799" i="36"/>
  <c r="F2799" i="36"/>
  <c r="C2799" i="36"/>
  <c r="AW2798" i="36"/>
  <c r="AV2798" i="36"/>
  <c r="AU2798" i="36"/>
  <c r="AG2798" i="36"/>
  <c r="AF2798" i="36"/>
  <c r="AE2798" i="36"/>
  <c r="AD2798" i="36"/>
  <c r="AC2798" i="36"/>
  <c r="M2798" i="36"/>
  <c r="L2798" i="36"/>
  <c r="K2798" i="36"/>
  <c r="I2798" i="36" s="1"/>
  <c r="G2798" i="36"/>
  <c r="F2798" i="36"/>
  <c r="C2798" i="36"/>
  <c r="AW2797" i="36"/>
  <c r="AV2797" i="36"/>
  <c r="AU2797" i="36"/>
  <c r="AG2797" i="36"/>
  <c r="AF2797" i="36"/>
  <c r="AE2797" i="36"/>
  <c r="AD2797" i="36"/>
  <c r="AC2797" i="36"/>
  <c r="M2797" i="36"/>
  <c r="I2797" i="36" s="1"/>
  <c r="L2797" i="36"/>
  <c r="K2797" i="36"/>
  <c r="G2797" i="36"/>
  <c r="F2797" i="36"/>
  <c r="C2797" i="36"/>
  <c r="AW2796" i="36"/>
  <c r="AV2796" i="36"/>
  <c r="AU2796" i="36"/>
  <c r="AG2796" i="36"/>
  <c r="AF2796" i="36"/>
  <c r="AE2796" i="36"/>
  <c r="AD2796" i="36"/>
  <c r="AC2796" i="36"/>
  <c r="M2796" i="36"/>
  <c r="L2796" i="36"/>
  <c r="K2796" i="36"/>
  <c r="I2796" i="36" s="1"/>
  <c r="G2796" i="36"/>
  <c r="F2796" i="36"/>
  <c r="C2796" i="36"/>
  <c r="AW2795" i="36"/>
  <c r="AV2795" i="36"/>
  <c r="AU2795" i="36"/>
  <c r="AG2795" i="36"/>
  <c r="AF2795" i="36"/>
  <c r="AE2795" i="36"/>
  <c r="AD2795" i="36"/>
  <c r="AC2795" i="36"/>
  <c r="M2795" i="36"/>
  <c r="L2795" i="36"/>
  <c r="K2795" i="36"/>
  <c r="I2795" i="36" s="1"/>
  <c r="G2795" i="36"/>
  <c r="F2795" i="36"/>
  <c r="C2795" i="36"/>
  <c r="AW2794" i="36"/>
  <c r="AV2794" i="36"/>
  <c r="AU2794" i="36"/>
  <c r="AG2794" i="36"/>
  <c r="AF2794" i="36"/>
  <c r="AE2794" i="36"/>
  <c r="AD2794" i="36"/>
  <c r="AC2794" i="36"/>
  <c r="M2794" i="36"/>
  <c r="L2794" i="36"/>
  <c r="K2794" i="36"/>
  <c r="I2794" i="36" s="1"/>
  <c r="G2794" i="36"/>
  <c r="F2794" i="36"/>
  <c r="C2794" i="36"/>
  <c r="AW2793" i="36"/>
  <c r="AV2793" i="36"/>
  <c r="AU2793" i="36"/>
  <c r="AG2793" i="36"/>
  <c r="AF2793" i="36"/>
  <c r="AE2793" i="36"/>
  <c r="AD2793" i="36"/>
  <c r="AC2793" i="36"/>
  <c r="M2793" i="36"/>
  <c r="L2793" i="36"/>
  <c r="I2793" i="36" s="1"/>
  <c r="K2793" i="36"/>
  <c r="G2793" i="36"/>
  <c r="F2793" i="36"/>
  <c r="C2793" i="36"/>
  <c r="AW2792" i="36"/>
  <c r="AV2792" i="36"/>
  <c r="AU2792" i="36"/>
  <c r="AG2792" i="36"/>
  <c r="AF2792" i="36"/>
  <c r="AE2792" i="36"/>
  <c r="AD2792" i="36"/>
  <c r="AC2792" i="36"/>
  <c r="M2792" i="36"/>
  <c r="L2792" i="36"/>
  <c r="K2792" i="36"/>
  <c r="I2792" i="36" s="1"/>
  <c r="G2792" i="36"/>
  <c r="F2792" i="36"/>
  <c r="C2792" i="36"/>
  <c r="AW2791" i="36"/>
  <c r="AV2791" i="36"/>
  <c r="AU2791" i="36"/>
  <c r="AG2791" i="36"/>
  <c r="AF2791" i="36"/>
  <c r="AE2791" i="36"/>
  <c r="AD2791" i="36"/>
  <c r="AC2791" i="36"/>
  <c r="M2791" i="36"/>
  <c r="L2791" i="36"/>
  <c r="K2791" i="36"/>
  <c r="I2791" i="36"/>
  <c r="G2791" i="36"/>
  <c r="F2791" i="36"/>
  <c r="C2791" i="36"/>
  <c r="AW2790" i="36"/>
  <c r="AV2790" i="36"/>
  <c r="AU2790" i="36"/>
  <c r="AG2790" i="36"/>
  <c r="AF2790" i="36"/>
  <c r="AE2790" i="36"/>
  <c r="AD2790" i="36"/>
  <c r="AC2790" i="36"/>
  <c r="M2790" i="36"/>
  <c r="L2790" i="36"/>
  <c r="K2790" i="36"/>
  <c r="I2790" i="36" s="1"/>
  <c r="G2790" i="36"/>
  <c r="F2790" i="36"/>
  <c r="C2790" i="36"/>
  <c r="AW2789" i="36"/>
  <c r="AV2789" i="36"/>
  <c r="AU2789" i="36"/>
  <c r="AG2789" i="36"/>
  <c r="AF2789" i="36"/>
  <c r="AE2789" i="36"/>
  <c r="AD2789" i="36"/>
  <c r="AC2789" i="36"/>
  <c r="M2789" i="36"/>
  <c r="I2789" i="36" s="1"/>
  <c r="L2789" i="36"/>
  <c r="K2789" i="36"/>
  <c r="G2789" i="36"/>
  <c r="F2789" i="36"/>
  <c r="C2789" i="36"/>
  <c r="AW2788" i="36"/>
  <c r="AV2788" i="36"/>
  <c r="AU2788" i="36"/>
  <c r="AG2788" i="36"/>
  <c r="AF2788" i="36"/>
  <c r="AE2788" i="36"/>
  <c r="AD2788" i="36"/>
  <c r="AC2788" i="36"/>
  <c r="M2788" i="36"/>
  <c r="L2788" i="36"/>
  <c r="K2788" i="36"/>
  <c r="I2788" i="36" s="1"/>
  <c r="G2788" i="36"/>
  <c r="F2788" i="36"/>
  <c r="C2788" i="36"/>
  <c r="AW2787" i="36"/>
  <c r="AV2787" i="36"/>
  <c r="AU2787" i="36"/>
  <c r="AG2787" i="36"/>
  <c r="AF2787" i="36"/>
  <c r="AE2787" i="36"/>
  <c r="AD2787" i="36"/>
  <c r="AC2787" i="36"/>
  <c r="M2787" i="36"/>
  <c r="L2787" i="36"/>
  <c r="K2787" i="36"/>
  <c r="I2787" i="36" s="1"/>
  <c r="G2787" i="36"/>
  <c r="F2787" i="36"/>
  <c r="C2787" i="36"/>
  <c r="AW2786" i="36"/>
  <c r="AV2786" i="36"/>
  <c r="AU2786" i="36"/>
  <c r="AG2786" i="36"/>
  <c r="AF2786" i="36"/>
  <c r="AE2786" i="36"/>
  <c r="AD2786" i="36"/>
  <c r="AC2786" i="36"/>
  <c r="M2786" i="36"/>
  <c r="L2786" i="36"/>
  <c r="K2786" i="36"/>
  <c r="I2786" i="36" s="1"/>
  <c r="G2786" i="36"/>
  <c r="F2786" i="36"/>
  <c r="C2786" i="36"/>
  <c r="AW2785" i="36"/>
  <c r="AV2785" i="36"/>
  <c r="AU2785" i="36"/>
  <c r="AG2785" i="36"/>
  <c r="AF2785" i="36"/>
  <c r="AE2785" i="36"/>
  <c r="AD2785" i="36"/>
  <c r="AC2785" i="36"/>
  <c r="M2785" i="36"/>
  <c r="L2785" i="36"/>
  <c r="I2785" i="36" s="1"/>
  <c r="K2785" i="36"/>
  <c r="G2785" i="36"/>
  <c r="F2785" i="36"/>
  <c r="C2785" i="36"/>
  <c r="AW2784" i="36"/>
  <c r="AV2784" i="36"/>
  <c r="AU2784" i="36"/>
  <c r="AG2784" i="36"/>
  <c r="AF2784" i="36"/>
  <c r="AE2784" i="36"/>
  <c r="AD2784" i="36"/>
  <c r="AC2784" i="36"/>
  <c r="M2784" i="36"/>
  <c r="L2784" i="36"/>
  <c r="K2784" i="36"/>
  <c r="I2784" i="36" s="1"/>
  <c r="G2784" i="36"/>
  <c r="F2784" i="36"/>
  <c r="C2784" i="36"/>
  <c r="AW2783" i="36"/>
  <c r="AV2783" i="36"/>
  <c r="AU2783" i="36"/>
  <c r="AG2783" i="36"/>
  <c r="AF2783" i="36"/>
  <c r="AE2783" i="36"/>
  <c r="AD2783" i="36"/>
  <c r="AC2783" i="36"/>
  <c r="M2783" i="36"/>
  <c r="L2783" i="36"/>
  <c r="K2783" i="36"/>
  <c r="I2783" i="36"/>
  <c r="G2783" i="36"/>
  <c r="F2783" i="36"/>
  <c r="C2783" i="36"/>
  <c r="AW2782" i="36"/>
  <c r="AV2782" i="36"/>
  <c r="AU2782" i="36"/>
  <c r="AG2782" i="36"/>
  <c r="AF2782" i="36"/>
  <c r="AE2782" i="36"/>
  <c r="AD2782" i="36"/>
  <c r="AC2782" i="36"/>
  <c r="M2782" i="36"/>
  <c r="L2782" i="36"/>
  <c r="K2782" i="36"/>
  <c r="I2782" i="36" s="1"/>
  <c r="G2782" i="36"/>
  <c r="F2782" i="36"/>
  <c r="C2782" i="36"/>
  <c r="AW2781" i="36"/>
  <c r="AV2781" i="36"/>
  <c r="AU2781" i="36"/>
  <c r="AG2781" i="36"/>
  <c r="AF2781" i="36"/>
  <c r="AE2781" i="36"/>
  <c r="AD2781" i="36"/>
  <c r="AC2781" i="36"/>
  <c r="M2781" i="36"/>
  <c r="L2781" i="36"/>
  <c r="K2781" i="36"/>
  <c r="I2781" i="36"/>
  <c r="G2781" i="36"/>
  <c r="F2781" i="36"/>
  <c r="C2781" i="36"/>
  <c r="AW2780" i="36"/>
  <c r="AV2780" i="36"/>
  <c r="AU2780" i="36"/>
  <c r="AG2780" i="36"/>
  <c r="AF2780" i="36"/>
  <c r="AE2780" i="36"/>
  <c r="AD2780" i="36"/>
  <c r="AC2780" i="36"/>
  <c r="M2780" i="36"/>
  <c r="L2780" i="36"/>
  <c r="K2780" i="36"/>
  <c r="I2780" i="36" s="1"/>
  <c r="G2780" i="36"/>
  <c r="F2780" i="36"/>
  <c r="C2780" i="36"/>
  <c r="AW2779" i="36"/>
  <c r="AV2779" i="36"/>
  <c r="AU2779" i="36"/>
  <c r="AG2779" i="36"/>
  <c r="AF2779" i="36"/>
  <c r="AE2779" i="36"/>
  <c r="AD2779" i="36"/>
  <c r="AC2779" i="36"/>
  <c r="M2779" i="36"/>
  <c r="L2779" i="36"/>
  <c r="K2779" i="36"/>
  <c r="I2779" i="36" s="1"/>
  <c r="G2779" i="36"/>
  <c r="F2779" i="36"/>
  <c r="C2779" i="36"/>
  <c r="AW2778" i="36"/>
  <c r="AV2778" i="36"/>
  <c r="AU2778" i="36"/>
  <c r="AG2778" i="36"/>
  <c r="AF2778" i="36"/>
  <c r="AE2778" i="36"/>
  <c r="AD2778" i="36"/>
  <c r="AC2778" i="36"/>
  <c r="M2778" i="36"/>
  <c r="L2778" i="36"/>
  <c r="K2778" i="36"/>
  <c r="I2778" i="36" s="1"/>
  <c r="G2778" i="36"/>
  <c r="F2778" i="36"/>
  <c r="C2778" i="36"/>
  <c r="AW2775" i="36"/>
  <c r="AV2775" i="36"/>
  <c r="AU2775" i="36"/>
  <c r="AG2775" i="36"/>
  <c r="AF2775" i="36"/>
  <c r="AE2775" i="36"/>
  <c r="AD2775" i="36"/>
  <c r="AC2775" i="36"/>
  <c r="M2775" i="36"/>
  <c r="L2775" i="36"/>
  <c r="I2775" i="36" s="1"/>
  <c r="K2775" i="36"/>
  <c r="G2775" i="36"/>
  <c r="F2775" i="36"/>
  <c r="C2775" i="36"/>
  <c r="AW2774" i="36"/>
  <c r="AV2774" i="36"/>
  <c r="AU2774" i="36"/>
  <c r="AG2774" i="36"/>
  <c r="AF2774" i="36"/>
  <c r="AE2774" i="36"/>
  <c r="AD2774" i="36"/>
  <c r="AC2774" i="36"/>
  <c r="M2774" i="36"/>
  <c r="L2774" i="36"/>
  <c r="K2774" i="36"/>
  <c r="I2774" i="36" s="1"/>
  <c r="G2774" i="36"/>
  <c r="F2774" i="36"/>
  <c r="C2774" i="36"/>
  <c r="AW2773" i="36"/>
  <c r="AV2773" i="36"/>
  <c r="AU2773" i="36"/>
  <c r="AG2773" i="36"/>
  <c r="AF2773" i="36"/>
  <c r="AE2773" i="36"/>
  <c r="AD2773" i="36"/>
  <c r="AC2773" i="36"/>
  <c r="M2773" i="36"/>
  <c r="L2773" i="36"/>
  <c r="K2773" i="36"/>
  <c r="I2773" i="36"/>
  <c r="G2773" i="36"/>
  <c r="F2773" i="36"/>
  <c r="C2773" i="36"/>
  <c r="AW2772" i="36"/>
  <c r="AV2772" i="36"/>
  <c r="AU2772" i="36"/>
  <c r="AG2772" i="36"/>
  <c r="AF2772" i="36"/>
  <c r="AE2772" i="36"/>
  <c r="AD2772" i="36"/>
  <c r="AC2772" i="36"/>
  <c r="M2772" i="36"/>
  <c r="L2772" i="36"/>
  <c r="K2772" i="36"/>
  <c r="I2772" i="36" s="1"/>
  <c r="G2772" i="36"/>
  <c r="F2772" i="36"/>
  <c r="C2772" i="36"/>
  <c r="AW2771" i="36"/>
  <c r="AV2771" i="36"/>
  <c r="AU2771" i="36"/>
  <c r="AG2771" i="36"/>
  <c r="AF2771" i="36"/>
  <c r="AE2771" i="36"/>
  <c r="AD2771" i="36"/>
  <c r="AC2771" i="36"/>
  <c r="M2771" i="36"/>
  <c r="L2771" i="36"/>
  <c r="K2771" i="36"/>
  <c r="I2771" i="36"/>
  <c r="G2771" i="36"/>
  <c r="F2771" i="36"/>
  <c r="C2771" i="36"/>
  <c r="AW2770" i="36"/>
  <c r="AV2770" i="36"/>
  <c r="AU2770" i="36"/>
  <c r="AG2770" i="36"/>
  <c r="AF2770" i="36"/>
  <c r="AE2770" i="36"/>
  <c r="AD2770" i="36"/>
  <c r="AC2770" i="36"/>
  <c r="M2770" i="36"/>
  <c r="L2770" i="36"/>
  <c r="K2770" i="36"/>
  <c r="I2770" i="36" s="1"/>
  <c r="G2770" i="36"/>
  <c r="F2770" i="36"/>
  <c r="C2770" i="36"/>
  <c r="AW2769" i="36"/>
  <c r="AV2769" i="36"/>
  <c r="AU2769" i="36"/>
  <c r="AG2769" i="36"/>
  <c r="AF2769" i="36"/>
  <c r="AE2769" i="36"/>
  <c r="AD2769" i="36"/>
  <c r="AC2769" i="36"/>
  <c r="M2769" i="36"/>
  <c r="L2769" i="36"/>
  <c r="K2769" i="36"/>
  <c r="I2769" i="36" s="1"/>
  <c r="G2769" i="36"/>
  <c r="F2769" i="36"/>
  <c r="C2769" i="36"/>
  <c r="AW2768" i="36"/>
  <c r="AV2768" i="36"/>
  <c r="AU2768" i="36"/>
  <c r="AG2768" i="36"/>
  <c r="AF2768" i="36"/>
  <c r="AE2768" i="36"/>
  <c r="AD2768" i="36"/>
  <c r="AC2768" i="36"/>
  <c r="M2768" i="36"/>
  <c r="L2768" i="36"/>
  <c r="K2768" i="36"/>
  <c r="I2768" i="36" s="1"/>
  <c r="G2768" i="36"/>
  <c r="F2768" i="36"/>
  <c r="C2768" i="36"/>
  <c r="AW2767" i="36"/>
  <c r="AV2767" i="36"/>
  <c r="AU2767" i="36"/>
  <c r="AG2767" i="36"/>
  <c r="AF2767" i="36"/>
  <c r="AE2767" i="36"/>
  <c r="AD2767" i="36"/>
  <c r="AC2767" i="36"/>
  <c r="M2767" i="36"/>
  <c r="L2767" i="36"/>
  <c r="I2767" i="36" s="1"/>
  <c r="K2767" i="36"/>
  <c r="G2767" i="36"/>
  <c r="F2767" i="36"/>
  <c r="C2767" i="36"/>
  <c r="AW2766" i="36"/>
  <c r="AV2766" i="36"/>
  <c r="AU2766" i="36"/>
  <c r="AG2766" i="36"/>
  <c r="AF2766" i="36"/>
  <c r="AE2766" i="36"/>
  <c r="AD2766" i="36"/>
  <c r="AC2766" i="36"/>
  <c r="M2766" i="36"/>
  <c r="L2766" i="36"/>
  <c r="K2766" i="36"/>
  <c r="I2766" i="36" s="1"/>
  <c r="G2766" i="36"/>
  <c r="F2766" i="36"/>
  <c r="C2766" i="36"/>
  <c r="AW2765" i="36"/>
  <c r="AV2765" i="36"/>
  <c r="AU2765" i="36"/>
  <c r="AG2765" i="36"/>
  <c r="AF2765" i="36"/>
  <c r="AE2765" i="36"/>
  <c r="AD2765" i="36"/>
  <c r="AC2765" i="36"/>
  <c r="M2765" i="36"/>
  <c r="L2765" i="36"/>
  <c r="K2765" i="36"/>
  <c r="I2765" i="36"/>
  <c r="G2765" i="36"/>
  <c r="F2765" i="36"/>
  <c r="C2765" i="36"/>
  <c r="AW2764" i="36"/>
  <c r="AV2764" i="36"/>
  <c r="AU2764" i="36"/>
  <c r="AG2764" i="36"/>
  <c r="AF2764" i="36"/>
  <c r="AE2764" i="36"/>
  <c r="AD2764" i="36"/>
  <c r="AC2764" i="36"/>
  <c r="M2764" i="36"/>
  <c r="L2764" i="36"/>
  <c r="K2764" i="36"/>
  <c r="I2764" i="36" s="1"/>
  <c r="G2764" i="36"/>
  <c r="F2764" i="36"/>
  <c r="C2764" i="36"/>
  <c r="AW2763" i="36"/>
  <c r="AV2763" i="36"/>
  <c r="AU2763" i="36"/>
  <c r="AG2763" i="36"/>
  <c r="AF2763" i="36"/>
  <c r="AE2763" i="36"/>
  <c r="AD2763" i="36"/>
  <c r="AC2763" i="36"/>
  <c r="M2763" i="36"/>
  <c r="L2763" i="36"/>
  <c r="K2763" i="36"/>
  <c r="I2763" i="36"/>
  <c r="G2763" i="36"/>
  <c r="F2763" i="36"/>
  <c r="C2763" i="36"/>
  <c r="AW2762" i="36"/>
  <c r="AV2762" i="36"/>
  <c r="AU2762" i="36"/>
  <c r="AG2762" i="36"/>
  <c r="AF2762" i="36"/>
  <c r="AE2762" i="36"/>
  <c r="AD2762" i="36"/>
  <c r="AC2762" i="36"/>
  <c r="M2762" i="36"/>
  <c r="L2762" i="36"/>
  <c r="K2762" i="36"/>
  <c r="I2762" i="36" s="1"/>
  <c r="G2762" i="36"/>
  <c r="F2762" i="36"/>
  <c r="C2762" i="36"/>
  <c r="AW2761" i="36"/>
  <c r="AV2761" i="36"/>
  <c r="AU2761" i="36"/>
  <c r="AG2761" i="36"/>
  <c r="AF2761" i="36"/>
  <c r="AE2761" i="36"/>
  <c r="AD2761" i="36"/>
  <c r="AC2761" i="36"/>
  <c r="M2761" i="36"/>
  <c r="L2761" i="36"/>
  <c r="K2761" i="36"/>
  <c r="I2761" i="36" s="1"/>
  <c r="G2761" i="36"/>
  <c r="F2761" i="36"/>
  <c r="C2761" i="36"/>
  <c r="AW2760" i="36"/>
  <c r="AV2760" i="36"/>
  <c r="AU2760" i="36"/>
  <c r="AG2760" i="36"/>
  <c r="AF2760" i="36"/>
  <c r="AE2760" i="36"/>
  <c r="AD2760" i="36"/>
  <c r="AC2760" i="36"/>
  <c r="M2760" i="36"/>
  <c r="L2760" i="36"/>
  <c r="K2760" i="36"/>
  <c r="I2760" i="36" s="1"/>
  <c r="G2760" i="36"/>
  <c r="F2760" i="36"/>
  <c r="C2760" i="36"/>
  <c r="AW2759" i="36"/>
  <c r="AV2759" i="36"/>
  <c r="AU2759" i="36"/>
  <c r="AG2759" i="36"/>
  <c r="AF2759" i="36"/>
  <c r="AE2759" i="36"/>
  <c r="AD2759" i="36"/>
  <c r="AC2759" i="36"/>
  <c r="M2759" i="36"/>
  <c r="L2759" i="36"/>
  <c r="I2759" i="36" s="1"/>
  <c r="K2759" i="36"/>
  <c r="G2759" i="36"/>
  <c r="F2759" i="36"/>
  <c r="C2759" i="36"/>
  <c r="AW2758" i="36"/>
  <c r="AV2758" i="36"/>
  <c r="AU2758" i="36"/>
  <c r="AG2758" i="36"/>
  <c r="AF2758" i="36"/>
  <c r="AE2758" i="36"/>
  <c r="AD2758" i="36"/>
  <c r="AC2758" i="36"/>
  <c r="M2758" i="36"/>
  <c r="L2758" i="36"/>
  <c r="K2758" i="36"/>
  <c r="I2758" i="36" s="1"/>
  <c r="G2758" i="36"/>
  <c r="F2758" i="36"/>
  <c r="C2758" i="36"/>
  <c r="AW2757" i="36"/>
  <c r="AV2757" i="36"/>
  <c r="AU2757" i="36"/>
  <c r="AG2757" i="36"/>
  <c r="AF2757" i="36"/>
  <c r="AE2757" i="36"/>
  <c r="AD2757" i="36"/>
  <c r="AC2757" i="36"/>
  <c r="M2757" i="36"/>
  <c r="L2757" i="36"/>
  <c r="K2757" i="36"/>
  <c r="I2757" i="36"/>
  <c r="G2757" i="36"/>
  <c r="F2757" i="36"/>
  <c r="C2757" i="36"/>
  <c r="AW2756" i="36"/>
  <c r="AV2756" i="36"/>
  <c r="AU2756" i="36"/>
  <c r="AG2756" i="36"/>
  <c r="AF2756" i="36"/>
  <c r="AE2756" i="36"/>
  <c r="AD2756" i="36"/>
  <c r="AC2756" i="36"/>
  <c r="M2756" i="36"/>
  <c r="L2756" i="36"/>
  <c r="K2756" i="36"/>
  <c r="I2756" i="36" s="1"/>
  <c r="G2756" i="36"/>
  <c r="F2756" i="36"/>
  <c r="C2756" i="36"/>
  <c r="AW2755" i="36"/>
  <c r="AV2755" i="36"/>
  <c r="AU2755" i="36"/>
  <c r="AG2755" i="36"/>
  <c r="AF2755" i="36"/>
  <c r="AE2755" i="36"/>
  <c r="AD2755" i="36"/>
  <c r="AC2755" i="36"/>
  <c r="M2755" i="36"/>
  <c r="L2755" i="36"/>
  <c r="K2755" i="36"/>
  <c r="I2755" i="36"/>
  <c r="G2755" i="36"/>
  <c r="F2755" i="36"/>
  <c r="C2755" i="36"/>
  <c r="AW2754" i="36"/>
  <c r="AV2754" i="36"/>
  <c r="AU2754" i="36"/>
  <c r="AG2754" i="36"/>
  <c r="AF2754" i="36"/>
  <c r="AE2754" i="36"/>
  <c r="AD2754" i="36"/>
  <c r="AC2754" i="36"/>
  <c r="M2754" i="36"/>
  <c r="L2754" i="36"/>
  <c r="K2754" i="36"/>
  <c r="I2754" i="36" s="1"/>
  <c r="G2754" i="36"/>
  <c r="F2754" i="36"/>
  <c r="C2754" i="36"/>
  <c r="AW2753" i="36"/>
  <c r="AV2753" i="36"/>
  <c r="AU2753" i="36"/>
  <c r="AG2753" i="36"/>
  <c r="AF2753" i="36"/>
  <c r="AE2753" i="36"/>
  <c r="AD2753" i="36"/>
  <c r="AC2753" i="36"/>
  <c r="M2753" i="36"/>
  <c r="L2753" i="36"/>
  <c r="K2753" i="36"/>
  <c r="I2753" i="36" s="1"/>
  <c r="G2753" i="36"/>
  <c r="F2753" i="36"/>
  <c r="C2753" i="36"/>
  <c r="AW2752" i="36"/>
  <c r="AV2752" i="36"/>
  <c r="AU2752" i="36"/>
  <c r="AG2752" i="36"/>
  <c r="AF2752" i="36"/>
  <c r="AE2752" i="36"/>
  <c r="AD2752" i="36"/>
  <c r="AC2752" i="36"/>
  <c r="M2752" i="36"/>
  <c r="L2752" i="36"/>
  <c r="K2752" i="36"/>
  <c r="I2752" i="36" s="1"/>
  <c r="G2752" i="36"/>
  <c r="F2752" i="36"/>
  <c r="C2752" i="36"/>
  <c r="AW2751" i="36"/>
  <c r="AV2751" i="36"/>
  <c r="AU2751" i="36"/>
  <c r="AG2751" i="36"/>
  <c r="AF2751" i="36"/>
  <c r="AE2751" i="36"/>
  <c r="AD2751" i="36"/>
  <c r="AC2751" i="36"/>
  <c r="M2751" i="36"/>
  <c r="L2751" i="36"/>
  <c r="I2751" i="36" s="1"/>
  <c r="K2751" i="36"/>
  <c r="G2751" i="36"/>
  <c r="F2751" i="36"/>
  <c r="C2751" i="36"/>
  <c r="AW2750" i="36"/>
  <c r="AV2750" i="36"/>
  <c r="AU2750" i="36"/>
  <c r="AG2750" i="36"/>
  <c r="AF2750" i="36"/>
  <c r="AE2750" i="36"/>
  <c r="AD2750" i="36"/>
  <c r="AC2750" i="36"/>
  <c r="M2750" i="36"/>
  <c r="L2750" i="36"/>
  <c r="K2750" i="36"/>
  <c r="I2750" i="36" s="1"/>
  <c r="G2750" i="36"/>
  <c r="F2750" i="36"/>
  <c r="C2750" i="36"/>
  <c r="AW2749" i="36"/>
  <c r="AV2749" i="36"/>
  <c r="AU2749" i="36"/>
  <c r="AG2749" i="36"/>
  <c r="AF2749" i="36"/>
  <c r="AE2749" i="36"/>
  <c r="AD2749" i="36"/>
  <c r="AC2749" i="36"/>
  <c r="M2749" i="36"/>
  <c r="L2749" i="36"/>
  <c r="K2749" i="36"/>
  <c r="I2749" i="36"/>
  <c r="G2749" i="36"/>
  <c r="F2749" i="36"/>
  <c r="C2749" i="36"/>
  <c r="AW2748" i="36"/>
  <c r="AV2748" i="36"/>
  <c r="AU2748" i="36"/>
  <c r="AG2748" i="36"/>
  <c r="AF2748" i="36"/>
  <c r="AE2748" i="36"/>
  <c r="AD2748" i="36"/>
  <c r="AC2748" i="36"/>
  <c r="M2748" i="36"/>
  <c r="L2748" i="36"/>
  <c r="K2748" i="36"/>
  <c r="I2748" i="36" s="1"/>
  <c r="G2748" i="36"/>
  <c r="F2748" i="36"/>
  <c r="C2748" i="36"/>
  <c r="AW2747" i="36"/>
  <c r="AV2747" i="36"/>
  <c r="AU2747" i="36"/>
  <c r="AG2747" i="36"/>
  <c r="AF2747" i="36"/>
  <c r="AE2747" i="36"/>
  <c r="AD2747" i="36"/>
  <c r="AC2747" i="36"/>
  <c r="M2747" i="36"/>
  <c r="L2747" i="36"/>
  <c r="K2747" i="36"/>
  <c r="I2747" i="36"/>
  <c r="G2747" i="36"/>
  <c r="F2747" i="36"/>
  <c r="C2747" i="36"/>
  <c r="AW2746" i="36"/>
  <c r="AV2746" i="36"/>
  <c r="AU2746" i="36"/>
  <c r="AG2746" i="36"/>
  <c r="AF2746" i="36"/>
  <c r="AE2746" i="36"/>
  <c r="AD2746" i="36"/>
  <c r="AC2746" i="36"/>
  <c r="M2746" i="36"/>
  <c r="L2746" i="36"/>
  <c r="K2746" i="36"/>
  <c r="I2746" i="36" s="1"/>
  <c r="G2746" i="36"/>
  <c r="F2746" i="36"/>
  <c r="C2746" i="36"/>
  <c r="AW2745" i="36"/>
  <c r="AV2745" i="36"/>
  <c r="AU2745" i="36"/>
  <c r="AG2745" i="36"/>
  <c r="AF2745" i="36"/>
  <c r="AE2745" i="36"/>
  <c r="AD2745" i="36"/>
  <c r="AC2745" i="36"/>
  <c r="M2745" i="36"/>
  <c r="L2745" i="36"/>
  <c r="K2745" i="36"/>
  <c r="I2745" i="36" s="1"/>
  <c r="G2745" i="36"/>
  <c r="F2745" i="36"/>
  <c r="C2745" i="36"/>
  <c r="AW2744" i="36"/>
  <c r="AV2744" i="36"/>
  <c r="AU2744" i="36"/>
  <c r="AG2744" i="36"/>
  <c r="AF2744" i="36"/>
  <c r="AE2744" i="36"/>
  <c r="AD2744" i="36"/>
  <c r="AC2744" i="36"/>
  <c r="M2744" i="36"/>
  <c r="L2744" i="36"/>
  <c r="K2744" i="36"/>
  <c r="I2744" i="36" s="1"/>
  <c r="G2744" i="36"/>
  <c r="F2744" i="36"/>
  <c r="C2744" i="36"/>
  <c r="AW2743" i="36"/>
  <c r="AV2743" i="36"/>
  <c r="AU2743" i="36"/>
  <c r="AG2743" i="36"/>
  <c r="AF2743" i="36"/>
  <c r="AE2743" i="36"/>
  <c r="AD2743" i="36"/>
  <c r="AC2743" i="36"/>
  <c r="M2743" i="36"/>
  <c r="L2743" i="36"/>
  <c r="I2743" i="36" s="1"/>
  <c r="K2743" i="36"/>
  <c r="G2743" i="36"/>
  <c r="F2743" i="36"/>
  <c r="C2743" i="36"/>
  <c r="AW2742" i="36"/>
  <c r="AV2742" i="36"/>
  <c r="AU2742" i="36"/>
  <c r="AG2742" i="36"/>
  <c r="AF2742" i="36"/>
  <c r="AE2742" i="36"/>
  <c r="AD2742" i="36"/>
  <c r="AC2742" i="36"/>
  <c r="M2742" i="36"/>
  <c r="L2742" i="36"/>
  <c r="K2742" i="36"/>
  <c r="I2742" i="36" s="1"/>
  <c r="G2742" i="36"/>
  <c r="F2742" i="36"/>
  <c r="C2742" i="36"/>
  <c r="AW2741" i="36"/>
  <c r="AV2741" i="36"/>
  <c r="AU2741" i="36"/>
  <c r="AG2741" i="36"/>
  <c r="AF2741" i="36"/>
  <c r="AE2741" i="36"/>
  <c r="AD2741" i="36"/>
  <c r="AC2741" i="36"/>
  <c r="M2741" i="36"/>
  <c r="L2741" i="36"/>
  <c r="K2741" i="36"/>
  <c r="I2741" i="36"/>
  <c r="G2741" i="36"/>
  <c r="F2741" i="36"/>
  <c r="C2741" i="36"/>
  <c r="AW2740" i="36"/>
  <c r="AV2740" i="36"/>
  <c r="AU2740" i="36"/>
  <c r="AG2740" i="36"/>
  <c r="AF2740" i="36"/>
  <c r="AE2740" i="36"/>
  <c r="AD2740" i="36"/>
  <c r="AC2740" i="36"/>
  <c r="M2740" i="36"/>
  <c r="L2740" i="36"/>
  <c r="K2740" i="36"/>
  <c r="I2740" i="36" s="1"/>
  <c r="G2740" i="36"/>
  <c r="F2740" i="36"/>
  <c r="C2740" i="36"/>
  <c r="AW2739" i="36"/>
  <c r="AV2739" i="36"/>
  <c r="AU2739" i="36"/>
  <c r="AG2739" i="36"/>
  <c r="AF2739" i="36"/>
  <c r="AE2739" i="36"/>
  <c r="AD2739" i="36"/>
  <c r="AC2739" i="36"/>
  <c r="M2739" i="36"/>
  <c r="L2739" i="36"/>
  <c r="K2739" i="36"/>
  <c r="I2739" i="36"/>
  <c r="G2739" i="36"/>
  <c r="F2739" i="36"/>
  <c r="C2739" i="36"/>
  <c r="AW2738" i="36"/>
  <c r="AV2738" i="36"/>
  <c r="AU2738" i="36"/>
  <c r="AG2738" i="36"/>
  <c r="AF2738" i="36"/>
  <c r="AE2738" i="36"/>
  <c r="AD2738" i="36"/>
  <c r="AC2738" i="36"/>
  <c r="M2738" i="36"/>
  <c r="L2738" i="36"/>
  <c r="K2738" i="36"/>
  <c r="I2738" i="36" s="1"/>
  <c r="G2738" i="36"/>
  <c r="F2738" i="36"/>
  <c r="C2738" i="36"/>
  <c r="AW2737" i="36"/>
  <c r="AV2737" i="36"/>
  <c r="AU2737" i="36"/>
  <c r="AG2737" i="36"/>
  <c r="AF2737" i="36"/>
  <c r="AE2737" i="36"/>
  <c r="AD2737" i="36"/>
  <c r="AC2737" i="36"/>
  <c r="M2737" i="36"/>
  <c r="L2737" i="36"/>
  <c r="K2737" i="36"/>
  <c r="I2737" i="36" s="1"/>
  <c r="G2737" i="36"/>
  <c r="F2737" i="36"/>
  <c r="C2737" i="36"/>
  <c r="AW2736" i="36"/>
  <c r="AV2736" i="36"/>
  <c r="AU2736" i="36"/>
  <c r="AG2736" i="36"/>
  <c r="AF2736" i="36"/>
  <c r="AE2736" i="36"/>
  <c r="AD2736" i="36"/>
  <c r="AC2736" i="36"/>
  <c r="M2736" i="36"/>
  <c r="L2736" i="36"/>
  <c r="K2736" i="36"/>
  <c r="I2736" i="36" s="1"/>
  <c r="G2736" i="36"/>
  <c r="F2736" i="36"/>
  <c r="C2736" i="36"/>
  <c r="AW2735" i="36"/>
  <c r="AV2735" i="36"/>
  <c r="AU2735" i="36"/>
  <c r="AG2735" i="36"/>
  <c r="AF2735" i="36"/>
  <c r="AE2735" i="36"/>
  <c r="AD2735" i="36"/>
  <c r="AC2735" i="36"/>
  <c r="M2735" i="36"/>
  <c r="L2735" i="36"/>
  <c r="I2735" i="36" s="1"/>
  <c r="K2735" i="36"/>
  <c r="G2735" i="36"/>
  <c r="F2735" i="36"/>
  <c r="C2735" i="36"/>
  <c r="AW2734" i="36"/>
  <c r="AV2734" i="36"/>
  <c r="AU2734" i="36"/>
  <c r="AG2734" i="36"/>
  <c r="AF2734" i="36"/>
  <c r="AE2734" i="36"/>
  <c r="AD2734" i="36"/>
  <c r="AC2734" i="36"/>
  <c r="M2734" i="36"/>
  <c r="L2734" i="36"/>
  <c r="K2734" i="36"/>
  <c r="I2734" i="36" s="1"/>
  <c r="G2734" i="36"/>
  <c r="F2734" i="36"/>
  <c r="C2734" i="36"/>
  <c r="AW2733" i="36"/>
  <c r="AV2733" i="36"/>
  <c r="AU2733" i="36"/>
  <c r="AG2733" i="36"/>
  <c r="AF2733" i="36"/>
  <c r="AE2733" i="36"/>
  <c r="AD2733" i="36"/>
  <c r="AC2733" i="36"/>
  <c r="M2733" i="36"/>
  <c r="L2733" i="36"/>
  <c r="K2733" i="36"/>
  <c r="I2733" i="36"/>
  <c r="G2733" i="36"/>
  <c r="F2733" i="36"/>
  <c r="C2733" i="36"/>
  <c r="AW2732" i="36"/>
  <c r="AV2732" i="36"/>
  <c r="AU2732" i="36"/>
  <c r="AG2732" i="36"/>
  <c r="AF2732" i="36"/>
  <c r="AE2732" i="36"/>
  <c r="AD2732" i="36"/>
  <c r="AC2732" i="36"/>
  <c r="M2732" i="36"/>
  <c r="L2732" i="36"/>
  <c r="K2732" i="36"/>
  <c r="I2732" i="36"/>
  <c r="G2732" i="36"/>
  <c r="F2732" i="36"/>
  <c r="C2732" i="36"/>
  <c r="AW2731" i="36"/>
  <c r="AV2731" i="36"/>
  <c r="AU2731" i="36"/>
  <c r="AG2731" i="36"/>
  <c r="AF2731" i="36"/>
  <c r="AE2731" i="36"/>
  <c r="AD2731" i="36"/>
  <c r="AC2731" i="36"/>
  <c r="M2731" i="36"/>
  <c r="L2731" i="36"/>
  <c r="K2731" i="36"/>
  <c r="I2731" i="36"/>
  <c r="G2731" i="36"/>
  <c r="F2731" i="36"/>
  <c r="C2731" i="36"/>
  <c r="AW2730" i="36"/>
  <c r="AV2730" i="36"/>
  <c r="AU2730" i="36"/>
  <c r="AG2730" i="36"/>
  <c r="AF2730" i="36"/>
  <c r="AE2730" i="36"/>
  <c r="AD2730" i="36"/>
  <c r="AC2730" i="36"/>
  <c r="M2730" i="36"/>
  <c r="L2730" i="36"/>
  <c r="K2730" i="36"/>
  <c r="I2730" i="36" s="1"/>
  <c r="G2730" i="36"/>
  <c r="F2730" i="36"/>
  <c r="C2730" i="36"/>
  <c r="AW2729" i="36"/>
  <c r="AV2729" i="36"/>
  <c r="AU2729" i="36"/>
  <c r="AG2729" i="36"/>
  <c r="AF2729" i="36"/>
  <c r="AE2729" i="36"/>
  <c r="AD2729" i="36"/>
  <c r="AC2729" i="36"/>
  <c r="M2729" i="36"/>
  <c r="L2729" i="36"/>
  <c r="K2729" i="36"/>
  <c r="I2729" i="36" s="1"/>
  <c r="G2729" i="36"/>
  <c r="F2729" i="36"/>
  <c r="C2729" i="36"/>
  <c r="AW2728" i="36"/>
  <c r="AV2728" i="36"/>
  <c r="AU2728" i="36"/>
  <c r="AG2728" i="36"/>
  <c r="AF2728" i="36"/>
  <c r="AE2728" i="36"/>
  <c r="AD2728" i="36"/>
  <c r="AC2728" i="36"/>
  <c r="M2728" i="36"/>
  <c r="L2728" i="36"/>
  <c r="K2728" i="36"/>
  <c r="I2728" i="36" s="1"/>
  <c r="G2728" i="36"/>
  <c r="F2728" i="36"/>
  <c r="C2728" i="36"/>
  <c r="AW2727" i="36"/>
  <c r="AV2727" i="36"/>
  <c r="AU2727" i="36"/>
  <c r="AG2727" i="36"/>
  <c r="AF2727" i="36"/>
  <c r="AE2727" i="36"/>
  <c r="AD2727" i="36"/>
  <c r="AC2727" i="36"/>
  <c r="M2727" i="36"/>
  <c r="L2727" i="36"/>
  <c r="I2727" i="36" s="1"/>
  <c r="K2727" i="36"/>
  <c r="G2727" i="36"/>
  <c r="F2727" i="36"/>
  <c r="C2727" i="36"/>
  <c r="AW2726" i="36"/>
  <c r="AV2726" i="36"/>
  <c r="AU2726" i="36"/>
  <c r="AG2726" i="36"/>
  <c r="AF2726" i="36"/>
  <c r="AE2726" i="36"/>
  <c r="AD2726" i="36"/>
  <c r="AC2726" i="36"/>
  <c r="M2726" i="36"/>
  <c r="L2726" i="36"/>
  <c r="K2726" i="36"/>
  <c r="I2726" i="36" s="1"/>
  <c r="G2726" i="36"/>
  <c r="F2726" i="36"/>
  <c r="C2726" i="36"/>
  <c r="AW2725" i="36"/>
  <c r="AV2725" i="36"/>
  <c r="AU2725" i="36"/>
  <c r="AG2725" i="36"/>
  <c r="AF2725" i="36"/>
  <c r="AE2725" i="36"/>
  <c r="AD2725" i="36"/>
  <c r="AC2725" i="36"/>
  <c r="M2725" i="36"/>
  <c r="L2725" i="36"/>
  <c r="K2725" i="36"/>
  <c r="I2725" i="36"/>
  <c r="G2725" i="36"/>
  <c r="F2725" i="36"/>
  <c r="C2725" i="36"/>
  <c r="AW2724" i="36"/>
  <c r="AV2724" i="36"/>
  <c r="AU2724" i="36"/>
  <c r="AG2724" i="36"/>
  <c r="AF2724" i="36"/>
  <c r="AE2724" i="36"/>
  <c r="AD2724" i="36"/>
  <c r="AC2724" i="36"/>
  <c r="M2724" i="36"/>
  <c r="L2724" i="36"/>
  <c r="K2724" i="36"/>
  <c r="I2724" i="36"/>
  <c r="G2724" i="36"/>
  <c r="F2724" i="36"/>
  <c r="C2724" i="36"/>
  <c r="AW2723" i="36"/>
  <c r="AV2723" i="36"/>
  <c r="AU2723" i="36"/>
  <c r="AG2723" i="36"/>
  <c r="AF2723" i="36"/>
  <c r="AE2723" i="36"/>
  <c r="AD2723" i="36"/>
  <c r="AC2723" i="36"/>
  <c r="M2723" i="36"/>
  <c r="L2723" i="36"/>
  <c r="K2723" i="36"/>
  <c r="I2723" i="36"/>
  <c r="G2723" i="36"/>
  <c r="F2723" i="36"/>
  <c r="C2723" i="36"/>
  <c r="AW2722" i="36"/>
  <c r="AV2722" i="36"/>
  <c r="AU2722" i="36"/>
  <c r="AG2722" i="36"/>
  <c r="AF2722" i="36"/>
  <c r="AE2722" i="36"/>
  <c r="AD2722" i="36"/>
  <c r="AC2722" i="36"/>
  <c r="M2722" i="36"/>
  <c r="L2722" i="36"/>
  <c r="K2722" i="36"/>
  <c r="I2722" i="36" s="1"/>
  <c r="G2722" i="36"/>
  <c r="F2722" i="36"/>
  <c r="C2722" i="36"/>
  <c r="AW2721" i="36"/>
  <c r="AV2721" i="36"/>
  <c r="AU2721" i="36"/>
  <c r="AG2721" i="36"/>
  <c r="AF2721" i="36"/>
  <c r="AE2721" i="36"/>
  <c r="AD2721" i="36"/>
  <c r="AC2721" i="36"/>
  <c r="M2721" i="36"/>
  <c r="L2721" i="36"/>
  <c r="K2721" i="36"/>
  <c r="I2721" i="36" s="1"/>
  <c r="G2721" i="36"/>
  <c r="F2721" i="36"/>
  <c r="C2721" i="36"/>
  <c r="AW2720" i="36"/>
  <c r="AV2720" i="36"/>
  <c r="AU2720" i="36"/>
  <c r="AG2720" i="36"/>
  <c r="AF2720" i="36"/>
  <c r="AE2720" i="36"/>
  <c r="AD2720" i="36"/>
  <c r="AC2720" i="36"/>
  <c r="M2720" i="36"/>
  <c r="L2720" i="36"/>
  <c r="K2720" i="36"/>
  <c r="I2720" i="36" s="1"/>
  <c r="G2720" i="36"/>
  <c r="F2720" i="36"/>
  <c r="C2720" i="36"/>
  <c r="AW2719" i="36"/>
  <c r="AV2719" i="36"/>
  <c r="AU2719" i="36"/>
  <c r="AG2719" i="36"/>
  <c r="AF2719" i="36"/>
  <c r="AE2719" i="36"/>
  <c r="AD2719" i="36"/>
  <c r="AC2719" i="36"/>
  <c r="M2719" i="36"/>
  <c r="L2719" i="36"/>
  <c r="I2719" i="36" s="1"/>
  <c r="K2719" i="36"/>
  <c r="G2719" i="36"/>
  <c r="F2719" i="36"/>
  <c r="C2719" i="36"/>
  <c r="AW2718" i="36"/>
  <c r="AV2718" i="36"/>
  <c r="AU2718" i="36"/>
  <c r="AG2718" i="36"/>
  <c r="AF2718" i="36"/>
  <c r="AE2718" i="36"/>
  <c r="AD2718" i="36"/>
  <c r="AC2718" i="36"/>
  <c r="M2718" i="36"/>
  <c r="L2718" i="36"/>
  <c r="K2718" i="36"/>
  <c r="I2718" i="36" s="1"/>
  <c r="G2718" i="36"/>
  <c r="F2718" i="36"/>
  <c r="C2718" i="36"/>
  <c r="AW2717" i="36"/>
  <c r="AV2717" i="36"/>
  <c r="AU2717" i="36"/>
  <c r="AG2717" i="36"/>
  <c r="AF2717" i="36"/>
  <c r="AE2717" i="36"/>
  <c r="AD2717" i="36"/>
  <c r="AC2717" i="36"/>
  <c r="M2717" i="36"/>
  <c r="L2717" i="36"/>
  <c r="K2717" i="36"/>
  <c r="I2717" i="36"/>
  <c r="G2717" i="36"/>
  <c r="F2717" i="36"/>
  <c r="C2717" i="36"/>
  <c r="AW2716" i="36"/>
  <c r="AV2716" i="36"/>
  <c r="AU2716" i="36"/>
  <c r="AG2716" i="36"/>
  <c r="AF2716" i="36"/>
  <c r="AE2716" i="36"/>
  <c r="AD2716" i="36"/>
  <c r="AC2716" i="36"/>
  <c r="M2716" i="36"/>
  <c r="L2716" i="36"/>
  <c r="K2716" i="36"/>
  <c r="I2716" i="36"/>
  <c r="G2716" i="36"/>
  <c r="F2716" i="36"/>
  <c r="C2716" i="36"/>
  <c r="AW2715" i="36"/>
  <c r="AV2715" i="36"/>
  <c r="AU2715" i="36"/>
  <c r="AG2715" i="36"/>
  <c r="AF2715" i="36"/>
  <c r="AE2715" i="36"/>
  <c r="AD2715" i="36"/>
  <c r="AC2715" i="36"/>
  <c r="M2715" i="36"/>
  <c r="I2715" i="36" s="1"/>
  <c r="L2715" i="36"/>
  <c r="K2715" i="36"/>
  <c r="G2715" i="36"/>
  <c r="F2715" i="36"/>
  <c r="C2715" i="36"/>
  <c r="AW2714" i="36"/>
  <c r="AV2714" i="36"/>
  <c r="AU2714" i="36"/>
  <c r="AG2714" i="36"/>
  <c r="AF2714" i="36"/>
  <c r="AE2714" i="36"/>
  <c r="AD2714" i="36"/>
  <c r="AC2714" i="36"/>
  <c r="M2714" i="36"/>
  <c r="L2714" i="36"/>
  <c r="K2714" i="36"/>
  <c r="I2714" i="36" s="1"/>
  <c r="G2714" i="36"/>
  <c r="F2714" i="36"/>
  <c r="C2714" i="36"/>
  <c r="AW2713" i="36"/>
  <c r="AV2713" i="36"/>
  <c r="AU2713" i="36"/>
  <c r="AG2713" i="36"/>
  <c r="AF2713" i="36"/>
  <c r="AE2713" i="36"/>
  <c r="AD2713" i="36"/>
  <c r="AC2713" i="36"/>
  <c r="M2713" i="36"/>
  <c r="L2713" i="36"/>
  <c r="K2713" i="36"/>
  <c r="I2713" i="36" s="1"/>
  <c r="G2713" i="36"/>
  <c r="F2713" i="36"/>
  <c r="C2713" i="36"/>
  <c r="AW2712" i="36"/>
  <c r="AV2712" i="36"/>
  <c r="AU2712" i="36"/>
  <c r="AG2712" i="36"/>
  <c r="AF2712" i="36"/>
  <c r="AE2712" i="36"/>
  <c r="AD2712" i="36"/>
  <c r="AC2712" i="36"/>
  <c r="M2712" i="36"/>
  <c r="I2712" i="36" s="1"/>
  <c r="L2712" i="36"/>
  <c r="K2712" i="36"/>
  <c r="G2712" i="36"/>
  <c r="F2712" i="36"/>
  <c r="C2712" i="36"/>
  <c r="AW2711" i="36"/>
  <c r="AV2711" i="36"/>
  <c r="AU2711" i="36"/>
  <c r="AG2711" i="36"/>
  <c r="AF2711" i="36"/>
  <c r="AE2711" i="36"/>
  <c r="AD2711" i="36"/>
  <c r="AC2711" i="36"/>
  <c r="M2711" i="36"/>
  <c r="L2711" i="36"/>
  <c r="I2711" i="36" s="1"/>
  <c r="K2711" i="36"/>
  <c r="G2711" i="36"/>
  <c r="F2711" i="36"/>
  <c r="C2711" i="36"/>
  <c r="AW2710" i="36"/>
  <c r="AV2710" i="36"/>
  <c r="AU2710" i="36"/>
  <c r="AG2710" i="36"/>
  <c r="AF2710" i="36"/>
  <c r="AE2710" i="36"/>
  <c r="AD2710" i="36"/>
  <c r="AC2710" i="36"/>
  <c r="M2710" i="36"/>
  <c r="L2710" i="36"/>
  <c r="K2710" i="36"/>
  <c r="I2710" i="36" s="1"/>
  <c r="G2710" i="36"/>
  <c r="F2710" i="36"/>
  <c r="C2710" i="36"/>
  <c r="AW2709" i="36"/>
  <c r="AV2709" i="36"/>
  <c r="AU2709" i="36"/>
  <c r="AG2709" i="36"/>
  <c r="AF2709" i="36"/>
  <c r="AE2709" i="36"/>
  <c r="AD2709" i="36"/>
  <c r="AC2709" i="36"/>
  <c r="M2709" i="36"/>
  <c r="L2709" i="36"/>
  <c r="K2709" i="36"/>
  <c r="I2709" i="36"/>
  <c r="G2709" i="36"/>
  <c r="F2709" i="36"/>
  <c r="C2709" i="36"/>
  <c r="AW2708" i="36"/>
  <c r="AV2708" i="36"/>
  <c r="AU2708" i="36"/>
  <c r="AG2708" i="36"/>
  <c r="AF2708" i="36"/>
  <c r="AE2708" i="36"/>
  <c r="AD2708" i="36"/>
  <c r="AC2708" i="36"/>
  <c r="M2708" i="36"/>
  <c r="L2708" i="36"/>
  <c r="K2708" i="36"/>
  <c r="I2708" i="36"/>
  <c r="G2708" i="36"/>
  <c r="F2708" i="36"/>
  <c r="C2708" i="36"/>
  <c r="AW2707" i="36"/>
  <c r="AV2707" i="36"/>
  <c r="AU2707" i="36"/>
  <c r="AG2707" i="36"/>
  <c r="AF2707" i="36"/>
  <c r="AE2707" i="36"/>
  <c r="AD2707" i="36"/>
  <c r="AC2707" i="36"/>
  <c r="M2707" i="36"/>
  <c r="I2707" i="36" s="1"/>
  <c r="L2707" i="36"/>
  <c r="K2707" i="36"/>
  <c r="G2707" i="36"/>
  <c r="F2707" i="36"/>
  <c r="C2707" i="36"/>
  <c r="AW2706" i="36"/>
  <c r="AV2706" i="36"/>
  <c r="AU2706" i="36"/>
  <c r="AG2706" i="36"/>
  <c r="AF2706" i="36"/>
  <c r="AE2706" i="36"/>
  <c r="AD2706" i="36"/>
  <c r="AC2706" i="36"/>
  <c r="M2706" i="36"/>
  <c r="L2706" i="36"/>
  <c r="K2706" i="36"/>
  <c r="I2706" i="36" s="1"/>
  <c r="G2706" i="36"/>
  <c r="F2706" i="36"/>
  <c r="C2706" i="36"/>
  <c r="AW2705" i="36"/>
  <c r="AV2705" i="36"/>
  <c r="AU2705" i="36"/>
  <c r="AG2705" i="36"/>
  <c r="AF2705" i="36"/>
  <c r="AE2705" i="36"/>
  <c r="AD2705" i="36"/>
  <c r="AC2705" i="36"/>
  <c r="M2705" i="36"/>
  <c r="L2705" i="36"/>
  <c r="K2705" i="36"/>
  <c r="I2705" i="36" s="1"/>
  <c r="G2705" i="36"/>
  <c r="F2705" i="36"/>
  <c r="C2705" i="36"/>
  <c r="AW2704" i="36"/>
  <c r="AV2704" i="36"/>
  <c r="AU2704" i="36"/>
  <c r="AG2704" i="36"/>
  <c r="AF2704" i="36"/>
  <c r="AE2704" i="36"/>
  <c r="AD2704" i="36"/>
  <c r="AC2704" i="36"/>
  <c r="M2704" i="36"/>
  <c r="I2704" i="36" s="1"/>
  <c r="L2704" i="36"/>
  <c r="K2704" i="36"/>
  <c r="G2704" i="36"/>
  <c r="F2704" i="36"/>
  <c r="C2704" i="36"/>
  <c r="AW2703" i="36"/>
  <c r="AV2703" i="36"/>
  <c r="AU2703" i="36"/>
  <c r="AG2703" i="36"/>
  <c r="AF2703" i="36"/>
  <c r="AE2703" i="36"/>
  <c r="AD2703" i="36"/>
  <c r="AC2703" i="36"/>
  <c r="M2703" i="36"/>
  <c r="L2703" i="36"/>
  <c r="I2703" i="36" s="1"/>
  <c r="K2703" i="36"/>
  <c r="G2703" i="36"/>
  <c r="F2703" i="36"/>
  <c r="C2703" i="36"/>
  <c r="AW2702" i="36"/>
  <c r="AV2702" i="36"/>
  <c r="AU2702" i="36"/>
  <c r="AG2702" i="36"/>
  <c r="AF2702" i="36"/>
  <c r="AE2702" i="36"/>
  <c r="AD2702" i="36"/>
  <c r="AC2702" i="36"/>
  <c r="M2702" i="36"/>
  <c r="L2702" i="36"/>
  <c r="K2702" i="36"/>
  <c r="I2702" i="36" s="1"/>
  <c r="G2702" i="36"/>
  <c r="F2702" i="36"/>
  <c r="C2702" i="36"/>
  <c r="AW2701" i="36"/>
  <c r="AV2701" i="36"/>
  <c r="AU2701" i="36"/>
  <c r="AG2701" i="36"/>
  <c r="AF2701" i="36"/>
  <c r="AE2701" i="36"/>
  <c r="AD2701" i="36"/>
  <c r="AC2701" i="36"/>
  <c r="M2701" i="36"/>
  <c r="L2701" i="36"/>
  <c r="K2701" i="36"/>
  <c r="I2701" i="36"/>
  <c r="G2701" i="36"/>
  <c r="F2701" i="36"/>
  <c r="C2701" i="36"/>
  <c r="AW2700" i="36"/>
  <c r="AV2700" i="36"/>
  <c r="AU2700" i="36"/>
  <c r="AG2700" i="36"/>
  <c r="AF2700" i="36"/>
  <c r="AE2700" i="36"/>
  <c r="AD2700" i="36"/>
  <c r="AC2700" i="36"/>
  <c r="M2700" i="36"/>
  <c r="L2700" i="36"/>
  <c r="K2700" i="36"/>
  <c r="I2700" i="36"/>
  <c r="G2700" i="36"/>
  <c r="F2700" i="36"/>
  <c r="C2700" i="36"/>
  <c r="AW2699" i="36"/>
  <c r="AV2699" i="36"/>
  <c r="AU2699" i="36"/>
  <c r="AG2699" i="36"/>
  <c r="AF2699" i="36"/>
  <c r="AE2699" i="36"/>
  <c r="AD2699" i="36"/>
  <c r="AC2699" i="36"/>
  <c r="M2699" i="36"/>
  <c r="I2699" i="36" s="1"/>
  <c r="L2699" i="36"/>
  <c r="K2699" i="36"/>
  <c r="G2699" i="36"/>
  <c r="F2699" i="36"/>
  <c r="C2699" i="36"/>
  <c r="AW2698" i="36"/>
  <c r="AV2698" i="36"/>
  <c r="AU2698" i="36"/>
  <c r="AG2698" i="36"/>
  <c r="AF2698" i="36"/>
  <c r="AE2698" i="36"/>
  <c r="AD2698" i="36"/>
  <c r="AC2698" i="36"/>
  <c r="M2698" i="36"/>
  <c r="L2698" i="36"/>
  <c r="K2698" i="36"/>
  <c r="I2698" i="36" s="1"/>
  <c r="G2698" i="36"/>
  <c r="F2698" i="36"/>
  <c r="C2698" i="36"/>
  <c r="AW2697" i="36"/>
  <c r="AV2697" i="36"/>
  <c r="AU2697" i="36"/>
  <c r="AG2697" i="36"/>
  <c r="AF2697" i="36"/>
  <c r="AE2697" i="36"/>
  <c r="AD2697" i="36"/>
  <c r="AC2697" i="36"/>
  <c r="M2697" i="36"/>
  <c r="L2697" i="36"/>
  <c r="K2697" i="36"/>
  <c r="I2697" i="36" s="1"/>
  <c r="G2697" i="36"/>
  <c r="F2697" i="36"/>
  <c r="C2697" i="36"/>
  <c r="AW2696" i="36"/>
  <c r="AV2696" i="36"/>
  <c r="AU2696" i="36"/>
  <c r="AG2696" i="36"/>
  <c r="AF2696" i="36"/>
  <c r="AE2696" i="36"/>
  <c r="AD2696" i="36"/>
  <c r="AC2696" i="36"/>
  <c r="M2696" i="36"/>
  <c r="I2696" i="36" s="1"/>
  <c r="L2696" i="36"/>
  <c r="K2696" i="36"/>
  <c r="G2696" i="36"/>
  <c r="F2696" i="36"/>
  <c r="C2696" i="36"/>
  <c r="AW2695" i="36"/>
  <c r="AV2695" i="36"/>
  <c r="AU2695" i="36"/>
  <c r="AG2695" i="36"/>
  <c r="AF2695" i="36"/>
  <c r="AE2695" i="36"/>
  <c r="AD2695" i="36"/>
  <c r="AC2695" i="36"/>
  <c r="M2695" i="36"/>
  <c r="L2695" i="36"/>
  <c r="I2695" i="36" s="1"/>
  <c r="K2695" i="36"/>
  <c r="G2695" i="36"/>
  <c r="F2695" i="36"/>
  <c r="C2695" i="36"/>
  <c r="AW2694" i="36"/>
  <c r="AV2694" i="36"/>
  <c r="AU2694" i="36"/>
  <c r="AG2694" i="36"/>
  <c r="AF2694" i="36"/>
  <c r="AE2694" i="36"/>
  <c r="AD2694" i="36"/>
  <c r="AC2694" i="36"/>
  <c r="M2694" i="36"/>
  <c r="L2694" i="36"/>
  <c r="K2694" i="36"/>
  <c r="I2694" i="36" s="1"/>
  <c r="G2694" i="36"/>
  <c r="F2694" i="36"/>
  <c r="C2694" i="36"/>
  <c r="AW2693" i="36"/>
  <c r="AV2693" i="36"/>
  <c r="AU2693" i="36"/>
  <c r="AG2693" i="36"/>
  <c r="AF2693" i="36"/>
  <c r="AE2693" i="36"/>
  <c r="AD2693" i="36"/>
  <c r="AC2693" i="36"/>
  <c r="M2693" i="36"/>
  <c r="L2693" i="36"/>
  <c r="K2693" i="36"/>
  <c r="I2693" i="36"/>
  <c r="G2693" i="36"/>
  <c r="F2693" i="36"/>
  <c r="C2693" i="36"/>
  <c r="AW2692" i="36"/>
  <c r="AV2692" i="36"/>
  <c r="AU2692" i="36"/>
  <c r="AG2692" i="36"/>
  <c r="AF2692" i="36"/>
  <c r="AE2692" i="36"/>
  <c r="AD2692" i="36"/>
  <c r="AC2692" i="36"/>
  <c r="M2692" i="36"/>
  <c r="L2692" i="36"/>
  <c r="K2692" i="36"/>
  <c r="I2692" i="36"/>
  <c r="G2692" i="36"/>
  <c r="F2692" i="36"/>
  <c r="C2692" i="36"/>
  <c r="AW2691" i="36"/>
  <c r="AV2691" i="36"/>
  <c r="AU2691" i="36"/>
  <c r="AG2691" i="36"/>
  <c r="AF2691" i="36"/>
  <c r="AE2691" i="36"/>
  <c r="AD2691" i="36"/>
  <c r="AC2691" i="36"/>
  <c r="M2691" i="36"/>
  <c r="I2691" i="36" s="1"/>
  <c r="L2691" i="36"/>
  <c r="K2691" i="36"/>
  <c r="G2691" i="36"/>
  <c r="F2691" i="36"/>
  <c r="C2691" i="36"/>
  <c r="AW2690" i="36"/>
  <c r="AV2690" i="36"/>
  <c r="AU2690" i="36"/>
  <c r="AG2690" i="36"/>
  <c r="AF2690" i="36"/>
  <c r="AE2690" i="36"/>
  <c r="AD2690" i="36"/>
  <c r="AC2690" i="36"/>
  <c r="M2690" i="36"/>
  <c r="L2690" i="36"/>
  <c r="K2690" i="36"/>
  <c r="I2690" i="36" s="1"/>
  <c r="G2690" i="36"/>
  <c r="F2690" i="36"/>
  <c r="C2690" i="36"/>
  <c r="AW2689" i="36"/>
  <c r="AV2689" i="36"/>
  <c r="AU2689" i="36"/>
  <c r="AG2689" i="36"/>
  <c r="AF2689" i="36"/>
  <c r="AE2689" i="36"/>
  <c r="AD2689" i="36"/>
  <c r="AC2689" i="36"/>
  <c r="M2689" i="36"/>
  <c r="L2689" i="36"/>
  <c r="K2689" i="36"/>
  <c r="I2689" i="36" s="1"/>
  <c r="G2689" i="36"/>
  <c r="F2689" i="36"/>
  <c r="C2689" i="36"/>
  <c r="AW2688" i="36"/>
  <c r="AV2688" i="36"/>
  <c r="AU2688" i="36"/>
  <c r="AG2688" i="36"/>
  <c r="AF2688" i="36"/>
  <c r="AE2688" i="36"/>
  <c r="AD2688" i="36"/>
  <c r="AC2688" i="36"/>
  <c r="M2688" i="36"/>
  <c r="I2688" i="36" s="1"/>
  <c r="L2688" i="36"/>
  <c r="K2688" i="36"/>
  <c r="G2688" i="36"/>
  <c r="F2688" i="36"/>
  <c r="C2688" i="36"/>
  <c r="AW2687" i="36"/>
  <c r="AV2687" i="36"/>
  <c r="AU2687" i="36"/>
  <c r="AG2687" i="36"/>
  <c r="AF2687" i="36"/>
  <c r="AE2687" i="36"/>
  <c r="AD2687" i="36"/>
  <c r="AC2687" i="36"/>
  <c r="M2687" i="36"/>
  <c r="L2687" i="36"/>
  <c r="I2687" i="36" s="1"/>
  <c r="K2687" i="36"/>
  <c r="G2687" i="36"/>
  <c r="F2687" i="36"/>
  <c r="C2687" i="36"/>
  <c r="AW2686" i="36"/>
  <c r="AV2686" i="36"/>
  <c r="AU2686" i="36"/>
  <c r="AG2686" i="36"/>
  <c r="AF2686" i="36"/>
  <c r="AE2686" i="36"/>
  <c r="AD2686" i="36"/>
  <c r="AC2686" i="36"/>
  <c r="M2686" i="36"/>
  <c r="L2686" i="36"/>
  <c r="K2686" i="36"/>
  <c r="I2686" i="36" s="1"/>
  <c r="G2686" i="36"/>
  <c r="F2686" i="36"/>
  <c r="C2686" i="36"/>
  <c r="AW2685" i="36"/>
  <c r="AV2685" i="36"/>
  <c r="AU2685" i="36"/>
  <c r="AG2685" i="36"/>
  <c r="AF2685" i="36"/>
  <c r="AE2685" i="36"/>
  <c r="AD2685" i="36"/>
  <c r="AC2685" i="36"/>
  <c r="M2685" i="36"/>
  <c r="L2685" i="36"/>
  <c r="K2685" i="36"/>
  <c r="I2685" i="36"/>
  <c r="G2685" i="36"/>
  <c r="F2685" i="36"/>
  <c r="C2685" i="36"/>
  <c r="AW2684" i="36"/>
  <c r="AV2684" i="36"/>
  <c r="AU2684" i="36"/>
  <c r="AG2684" i="36"/>
  <c r="AF2684" i="36"/>
  <c r="AE2684" i="36"/>
  <c r="AD2684" i="36"/>
  <c r="AC2684" i="36"/>
  <c r="M2684" i="36"/>
  <c r="L2684" i="36"/>
  <c r="K2684" i="36"/>
  <c r="I2684" i="36"/>
  <c r="G2684" i="36"/>
  <c r="F2684" i="36"/>
  <c r="C2684" i="36"/>
  <c r="AW2683" i="36"/>
  <c r="AV2683" i="36"/>
  <c r="AU2683" i="36"/>
  <c r="AG2683" i="36"/>
  <c r="AF2683" i="36"/>
  <c r="AE2683" i="36"/>
  <c r="AD2683" i="36"/>
  <c r="AC2683" i="36"/>
  <c r="M2683" i="36"/>
  <c r="I2683" i="36" s="1"/>
  <c r="L2683" i="36"/>
  <c r="K2683" i="36"/>
  <c r="G2683" i="36"/>
  <c r="F2683" i="36"/>
  <c r="C2683" i="36"/>
  <c r="AW2682" i="36"/>
  <c r="AV2682" i="36"/>
  <c r="AU2682" i="36"/>
  <c r="AG2682" i="36"/>
  <c r="AF2682" i="36"/>
  <c r="AE2682" i="36"/>
  <c r="AD2682" i="36"/>
  <c r="AC2682" i="36"/>
  <c r="M2682" i="36"/>
  <c r="L2682" i="36"/>
  <c r="K2682" i="36"/>
  <c r="I2682" i="36" s="1"/>
  <c r="G2682" i="36"/>
  <c r="F2682" i="36"/>
  <c r="C2682" i="36"/>
  <c r="AW2681" i="36"/>
  <c r="AV2681" i="36"/>
  <c r="AU2681" i="36"/>
  <c r="AG2681" i="36"/>
  <c r="AF2681" i="36"/>
  <c r="AE2681" i="36"/>
  <c r="AD2681" i="36"/>
  <c r="AC2681" i="36"/>
  <c r="M2681" i="36"/>
  <c r="L2681" i="36"/>
  <c r="K2681" i="36"/>
  <c r="I2681" i="36" s="1"/>
  <c r="G2681" i="36"/>
  <c r="F2681" i="36"/>
  <c r="C2681" i="36"/>
  <c r="AW2678" i="36"/>
  <c r="AV2678" i="36"/>
  <c r="AU2678" i="36"/>
  <c r="AG2678" i="36"/>
  <c r="AF2678" i="36"/>
  <c r="AE2678" i="36"/>
  <c r="AD2678" i="36"/>
  <c r="AC2678" i="36"/>
  <c r="M2678" i="36"/>
  <c r="I2678" i="36" s="1"/>
  <c r="L2678" i="36"/>
  <c r="K2678" i="36"/>
  <c r="G2678" i="36"/>
  <c r="F2678" i="36"/>
  <c r="C2678" i="36"/>
  <c r="AW2677" i="36"/>
  <c r="AV2677" i="36"/>
  <c r="AU2677" i="36"/>
  <c r="AG2677" i="36"/>
  <c r="AF2677" i="36"/>
  <c r="AE2677" i="36"/>
  <c r="AD2677" i="36"/>
  <c r="AC2677" i="36"/>
  <c r="M2677" i="36"/>
  <c r="L2677" i="36"/>
  <c r="I2677" i="36" s="1"/>
  <c r="K2677" i="36"/>
  <c r="G2677" i="36"/>
  <c r="F2677" i="36"/>
  <c r="C2677" i="36"/>
  <c r="AW2676" i="36"/>
  <c r="AV2676" i="36"/>
  <c r="AU2676" i="36"/>
  <c r="AG2676" i="36"/>
  <c r="AF2676" i="36"/>
  <c r="AE2676" i="36"/>
  <c r="AD2676" i="36"/>
  <c r="AC2676" i="36"/>
  <c r="M2676" i="36"/>
  <c r="L2676" i="36"/>
  <c r="K2676" i="36"/>
  <c r="I2676" i="36" s="1"/>
  <c r="G2676" i="36"/>
  <c r="F2676" i="36"/>
  <c r="C2676" i="36"/>
  <c r="AW2674" i="36"/>
  <c r="AV2674" i="36"/>
  <c r="AU2674" i="36"/>
  <c r="AG2674" i="36"/>
  <c r="AF2674" i="36"/>
  <c r="AE2674" i="36"/>
  <c r="AD2674" i="36"/>
  <c r="AC2674" i="36"/>
  <c r="M2674" i="36"/>
  <c r="L2674" i="36"/>
  <c r="K2674" i="36"/>
  <c r="I2674" i="36"/>
  <c r="G2674" i="36"/>
  <c r="F2674" i="36"/>
  <c r="C2674" i="36"/>
  <c r="AW2673" i="36"/>
  <c r="AV2673" i="36"/>
  <c r="AU2673" i="36"/>
  <c r="AG2673" i="36"/>
  <c r="AF2673" i="36"/>
  <c r="AE2673" i="36"/>
  <c r="AD2673" i="36"/>
  <c r="AC2673" i="36"/>
  <c r="M2673" i="36"/>
  <c r="L2673" i="36"/>
  <c r="K2673" i="36"/>
  <c r="I2673" i="36"/>
  <c r="G2673" i="36"/>
  <c r="F2673" i="36"/>
  <c r="C2673" i="36"/>
  <c r="AW2672" i="36"/>
  <c r="AV2672" i="36"/>
  <c r="AU2672" i="36"/>
  <c r="AG2672" i="36"/>
  <c r="AF2672" i="36"/>
  <c r="AE2672" i="36"/>
  <c r="AD2672" i="36"/>
  <c r="AC2672" i="36"/>
  <c r="M2672" i="36"/>
  <c r="I2672" i="36" s="1"/>
  <c r="L2672" i="36"/>
  <c r="K2672" i="36"/>
  <c r="G2672" i="36"/>
  <c r="F2672" i="36"/>
  <c r="C2672" i="36"/>
  <c r="AW2671" i="36"/>
  <c r="AV2671" i="36"/>
  <c r="AU2671" i="36"/>
  <c r="AG2671" i="36"/>
  <c r="AF2671" i="36"/>
  <c r="AE2671" i="36"/>
  <c r="AD2671" i="36"/>
  <c r="AC2671" i="36"/>
  <c r="M2671" i="36"/>
  <c r="L2671" i="36"/>
  <c r="K2671" i="36"/>
  <c r="I2671" i="36" s="1"/>
  <c r="G2671" i="36"/>
  <c r="F2671" i="36"/>
  <c r="C2671" i="36"/>
  <c r="AW2670" i="36"/>
  <c r="AV2670" i="36"/>
  <c r="AU2670" i="36"/>
  <c r="AG2670" i="36"/>
  <c r="AF2670" i="36"/>
  <c r="AE2670" i="36"/>
  <c r="AD2670" i="36"/>
  <c r="AC2670" i="36"/>
  <c r="M2670" i="36"/>
  <c r="L2670" i="36"/>
  <c r="K2670" i="36"/>
  <c r="I2670" i="36" s="1"/>
  <c r="G2670" i="36"/>
  <c r="F2670" i="36"/>
  <c r="C2670" i="36"/>
  <c r="AW2669" i="36"/>
  <c r="AV2669" i="36"/>
  <c r="AU2669" i="36"/>
  <c r="AG2669" i="36"/>
  <c r="AF2669" i="36"/>
  <c r="AE2669" i="36"/>
  <c r="AD2669" i="36"/>
  <c r="AC2669" i="36"/>
  <c r="M2669" i="36"/>
  <c r="L2669" i="36"/>
  <c r="K2669" i="36"/>
  <c r="I2669" i="36" s="1"/>
  <c r="G2669" i="36"/>
  <c r="F2669" i="36"/>
  <c r="C2669" i="36"/>
  <c r="AW2668" i="36"/>
  <c r="AV2668" i="36"/>
  <c r="AU2668" i="36"/>
  <c r="AG2668" i="36"/>
  <c r="AF2668" i="36"/>
  <c r="AE2668" i="36"/>
  <c r="AD2668" i="36"/>
  <c r="AC2668" i="36"/>
  <c r="M2668" i="36"/>
  <c r="L2668" i="36"/>
  <c r="I2668" i="36" s="1"/>
  <c r="K2668" i="36"/>
  <c r="G2668" i="36"/>
  <c r="F2668" i="36"/>
  <c r="C2668" i="36"/>
  <c r="AW2667" i="36"/>
  <c r="AV2667" i="36"/>
  <c r="AU2667" i="36"/>
  <c r="AG2667" i="36"/>
  <c r="AF2667" i="36"/>
  <c r="AE2667" i="36"/>
  <c r="AD2667" i="36"/>
  <c r="AC2667" i="36"/>
  <c r="M2667" i="36"/>
  <c r="L2667" i="36"/>
  <c r="K2667" i="36"/>
  <c r="I2667" i="36" s="1"/>
  <c r="G2667" i="36"/>
  <c r="F2667" i="36"/>
  <c r="C2667" i="36"/>
  <c r="AW2666" i="36"/>
  <c r="AV2666" i="36"/>
  <c r="AU2666" i="36"/>
  <c r="AG2666" i="36"/>
  <c r="AF2666" i="36"/>
  <c r="AE2666" i="36"/>
  <c r="AD2666" i="36"/>
  <c r="AC2666" i="36"/>
  <c r="M2666" i="36"/>
  <c r="L2666" i="36"/>
  <c r="K2666" i="36"/>
  <c r="I2666" i="36"/>
  <c r="G2666" i="36"/>
  <c r="F2666" i="36"/>
  <c r="C2666" i="36"/>
  <c r="AW2665" i="36"/>
  <c r="AV2665" i="36"/>
  <c r="AU2665" i="36"/>
  <c r="AG2665" i="36"/>
  <c r="AF2665" i="36"/>
  <c r="AE2665" i="36"/>
  <c r="AD2665" i="36"/>
  <c r="AC2665" i="36"/>
  <c r="M2665" i="36"/>
  <c r="L2665" i="36"/>
  <c r="K2665" i="36"/>
  <c r="I2665" i="36"/>
  <c r="G2665" i="36"/>
  <c r="F2665" i="36"/>
  <c r="C2665" i="36"/>
  <c r="AW2664" i="36"/>
  <c r="AV2664" i="36"/>
  <c r="AU2664" i="36"/>
  <c r="AG2664" i="36"/>
  <c r="AF2664" i="36"/>
  <c r="AE2664" i="36"/>
  <c r="AD2664" i="36"/>
  <c r="AC2664" i="36"/>
  <c r="M2664" i="36"/>
  <c r="I2664" i="36" s="1"/>
  <c r="L2664" i="36"/>
  <c r="K2664" i="36"/>
  <c r="G2664" i="36"/>
  <c r="F2664" i="36"/>
  <c r="C2664" i="36"/>
  <c r="AW2663" i="36"/>
  <c r="AV2663" i="36"/>
  <c r="AU2663" i="36"/>
  <c r="AG2663" i="36"/>
  <c r="AF2663" i="36"/>
  <c r="AE2663" i="36"/>
  <c r="AD2663" i="36"/>
  <c r="AC2663" i="36"/>
  <c r="M2663" i="36"/>
  <c r="L2663" i="36"/>
  <c r="K2663" i="36"/>
  <c r="I2663" i="36" s="1"/>
  <c r="G2663" i="36"/>
  <c r="F2663" i="36"/>
  <c r="C2663" i="36"/>
  <c r="AW2661" i="36"/>
  <c r="AV2661" i="36"/>
  <c r="AU2661" i="36"/>
  <c r="AG2661" i="36"/>
  <c r="AF2661" i="36"/>
  <c r="AE2661" i="36"/>
  <c r="AD2661" i="36"/>
  <c r="AC2661" i="36"/>
  <c r="M2661" i="36"/>
  <c r="L2661" i="36"/>
  <c r="K2661" i="36"/>
  <c r="I2661" i="36" s="1"/>
  <c r="G2661" i="36"/>
  <c r="F2661" i="36"/>
  <c r="C2661" i="36"/>
  <c r="AW2660" i="36"/>
  <c r="AV2660" i="36"/>
  <c r="AU2660" i="36"/>
  <c r="AG2660" i="36"/>
  <c r="AF2660" i="36"/>
  <c r="AE2660" i="36"/>
  <c r="AD2660" i="36"/>
  <c r="AC2660" i="36"/>
  <c r="M2660" i="36"/>
  <c r="I2660" i="36" s="1"/>
  <c r="L2660" i="36"/>
  <c r="K2660" i="36"/>
  <c r="G2660" i="36"/>
  <c r="F2660" i="36"/>
  <c r="C2660" i="36"/>
  <c r="AW2659" i="36"/>
  <c r="AV2659" i="36"/>
  <c r="AU2659" i="36"/>
  <c r="AG2659" i="36"/>
  <c r="AF2659" i="36"/>
  <c r="AE2659" i="36"/>
  <c r="AD2659" i="36"/>
  <c r="AC2659" i="36"/>
  <c r="M2659" i="36"/>
  <c r="L2659" i="36"/>
  <c r="I2659" i="36" s="1"/>
  <c r="K2659" i="36"/>
  <c r="G2659" i="36"/>
  <c r="F2659" i="36"/>
  <c r="C2659" i="36"/>
  <c r="AW2658" i="36"/>
  <c r="AV2658" i="36"/>
  <c r="AU2658" i="36"/>
  <c r="AG2658" i="36"/>
  <c r="AF2658" i="36"/>
  <c r="AE2658" i="36"/>
  <c r="AD2658" i="36"/>
  <c r="AC2658" i="36"/>
  <c r="M2658" i="36"/>
  <c r="L2658" i="36"/>
  <c r="K2658" i="36"/>
  <c r="I2658" i="36" s="1"/>
  <c r="G2658" i="36"/>
  <c r="F2658" i="36"/>
  <c r="C2658" i="36"/>
  <c r="AW2657" i="36"/>
  <c r="AV2657" i="36"/>
  <c r="AU2657" i="36"/>
  <c r="AG2657" i="36"/>
  <c r="AF2657" i="36"/>
  <c r="AE2657" i="36"/>
  <c r="AD2657" i="36"/>
  <c r="AC2657" i="36"/>
  <c r="M2657" i="36"/>
  <c r="L2657" i="36"/>
  <c r="K2657" i="36"/>
  <c r="I2657" i="36"/>
  <c r="G2657" i="36"/>
  <c r="F2657" i="36"/>
  <c r="C2657" i="36"/>
  <c r="AW2656" i="36"/>
  <c r="AV2656" i="36"/>
  <c r="AU2656" i="36"/>
  <c r="AG2656" i="36"/>
  <c r="AF2656" i="36"/>
  <c r="AE2656" i="36"/>
  <c r="AD2656" i="36"/>
  <c r="AC2656" i="36"/>
  <c r="M2656" i="36"/>
  <c r="L2656" i="36"/>
  <c r="K2656" i="36"/>
  <c r="I2656" i="36"/>
  <c r="G2656" i="36"/>
  <c r="F2656" i="36"/>
  <c r="C2656" i="36"/>
  <c r="AW2655" i="36"/>
  <c r="AV2655" i="36"/>
  <c r="AU2655" i="36"/>
  <c r="AG2655" i="36"/>
  <c r="AF2655" i="36"/>
  <c r="AE2655" i="36"/>
  <c r="AD2655" i="36"/>
  <c r="AC2655" i="36"/>
  <c r="M2655" i="36"/>
  <c r="I2655" i="36" s="1"/>
  <c r="L2655" i="36"/>
  <c r="K2655" i="36"/>
  <c r="G2655" i="36"/>
  <c r="F2655" i="36"/>
  <c r="C2655" i="36"/>
  <c r="AW2653" i="36"/>
  <c r="AV2653" i="36"/>
  <c r="AU2653" i="36"/>
  <c r="AG2653" i="36"/>
  <c r="AF2653" i="36"/>
  <c r="AE2653" i="36"/>
  <c r="AD2653" i="36"/>
  <c r="AC2653" i="36"/>
  <c r="M2653" i="36"/>
  <c r="L2653" i="36"/>
  <c r="K2653" i="36"/>
  <c r="I2653" i="36" s="1"/>
  <c r="G2653" i="36"/>
  <c r="F2653" i="36"/>
  <c r="C2653" i="36"/>
  <c r="AW2652" i="36"/>
  <c r="AV2652" i="36"/>
  <c r="AU2652" i="36"/>
  <c r="AG2652" i="36"/>
  <c r="AF2652" i="36"/>
  <c r="AE2652" i="36"/>
  <c r="AD2652" i="36"/>
  <c r="AC2652" i="36"/>
  <c r="M2652" i="36"/>
  <c r="L2652" i="36"/>
  <c r="K2652" i="36"/>
  <c r="I2652" i="36" s="1"/>
  <c r="G2652" i="36"/>
  <c r="F2652" i="36"/>
  <c r="C2652" i="36"/>
  <c r="AW2651" i="36"/>
  <c r="AV2651" i="36"/>
  <c r="AU2651" i="36"/>
  <c r="AG2651" i="36"/>
  <c r="AF2651" i="36"/>
  <c r="AE2651" i="36"/>
  <c r="AD2651" i="36"/>
  <c r="AC2651" i="36"/>
  <c r="M2651" i="36"/>
  <c r="I2651" i="36" s="1"/>
  <c r="L2651" i="36"/>
  <c r="K2651" i="36"/>
  <c r="G2651" i="36"/>
  <c r="F2651" i="36"/>
  <c r="C2651" i="36"/>
  <c r="AW2650" i="36"/>
  <c r="AV2650" i="36"/>
  <c r="AU2650" i="36"/>
  <c r="AG2650" i="36"/>
  <c r="AF2650" i="36"/>
  <c r="AE2650" i="36"/>
  <c r="AD2650" i="36"/>
  <c r="AC2650" i="36"/>
  <c r="M2650" i="36"/>
  <c r="L2650" i="36"/>
  <c r="I2650" i="36" s="1"/>
  <c r="K2650" i="36"/>
  <c r="G2650" i="36"/>
  <c r="F2650" i="36"/>
  <c r="C2650" i="36"/>
  <c r="AW2649" i="36"/>
  <c r="AV2649" i="36"/>
  <c r="AU2649" i="36"/>
  <c r="AG2649" i="36"/>
  <c r="AF2649" i="36"/>
  <c r="AE2649" i="36"/>
  <c r="AD2649" i="36"/>
  <c r="AC2649" i="36"/>
  <c r="M2649" i="36"/>
  <c r="L2649" i="36"/>
  <c r="K2649" i="36"/>
  <c r="I2649" i="36" s="1"/>
  <c r="G2649" i="36"/>
  <c r="F2649" i="36"/>
  <c r="C2649" i="36"/>
  <c r="AW2648" i="36"/>
  <c r="AV2648" i="36"/>
  <c r="AU2648" i="36"/>
  <c r="AG2648" i="36"/>
  <c r="AF2648" i="36"/>
  <c r="AE2648" i="36"/>
  <c r="AD2648" i="36"/>
  <c r="AC2648" i="36"/>
  <c r="M2648" i="36"/>
  <c r="L2648" i="36"/>
  <c r="K2648" i="36"/>
  <c r="I2648" i="36"/>
  <c r="G2648" i="36"/>
  <c r="F2648" i="36"/>
  <c r="C2648" i="36"/>
  <c r="AW2647" i="36"/>
  <c r="AV2647" i="36"/>
  <c r="AU2647" i="36"/>
  <c r="AG2647" i="36"/>
  <c r="AF2647" i="36"/>
  <c r="AE2647" i="36"/>
  <c r="AD2647" i="36"/>
  <c r="AC2647" i="36"/>
  <c r="M2647" i="36"/>
  <c r="L2647" i="36"/>
  <c r="K2647" i="36"/>
  <c r="I2647" i="36"/>
  <c r="G2647" i="36"/>
  <c r="F2647" i="36"/>
  <c r="C2647" i="36"/>
  <c r="AW2646" i="36"/>
  <c r="AV2646" i="36"/>
  <c r="AU2646" i="36"/>
  <c r="AG2646" i="36"/>
  <c r="AF2646" i="36"/>
  <c r="AE2646" i="36"/>
  <c r="AD2646" i="36"/>
  <c r="AC2646" i="36"/>
  <c r="M2646" i="36"/>
  <c r="I2646" i="36" s="1"/>
  <c r="L2646" i="36"/>
  <c r="K2646" i="36"/>
  <c r="G2646" i="36"/>
  <c r="F2646" i="36"/>
  <c r="C2646" i="36"/>
  <c r="AW2645" i="36"/>
  <c r="AV2645" i="36"/>
  <c r="AU2645" i="36"/>
  <c r="AG2645" i="36"/>
  <c r="AF2645" i="36"/>
  <c r="AE2645" i="36"/>
  <c r="AD2645" i="36"/>
  <c r="AC2645" i="36"/>
  <c r="M2645" i="36"/>
  <c r="L2645" i="36"/>
  <c r="K2645" i="36"/>
  <c r="I2645" i="36" s="1"/>
  <c r="G2645" i="36"/>
  <c r="F2645" i="36"/>
  <c r="C2645" i="36"/>
  <c r="AW2644" i="36"/>
  <c r="AV2644" i="36"/>
  <c r="AU2644" i="36"/>
  <c r="AG2644" i="36"/>
  <c r="AF2644" i="36"/>
  <c r="AE2644" i="36"/>
  <c r="AD2644" i="36"/>
  <c r="AC2644" i="36"/>
  <c r="M2644" i="36"/>
  <c r="L2644" i="36"/>
  <c r="K2644" i="36"/>
  <c r="I2644" i="36" s="1"/>
  <c r="G2644" i="36"/>
  <c r="F2644" i="36"/>
  <c r="C2644" i="36"/>
  <c r="AW2643" i="36"/>
  <c r="AV2643" i="36"/>
  <c r="AU2643" i="36"/>
  <c r="AG2643" i="36"/>
  <c r="AF2643" i="36"/>
  <c r="AE2643" i="36"/>
  <c r="AD2643" i="36"/>
  <c r="AC2643" i="36"/>
  <c r="M2643" i="36"/>
  <c r="I2643" i="36" s="1"/>
  <c r="L2643" i="36"/>
  <c r="K2643" i="36"/>
  <c r="G2643" i="36"/>
  <c r="F2643" i="36"/>
  <c r="C2643" i="36"/>
  <c r="AW2642" i="36"/>
  <c r="AV2642" i="36"/>
  <c r="AU2642" i="36"/>
  <c r="AG2642" i="36"/>
  <c r="AF2642" i="36"/>
  <c r="AE2642" i="36"/>
  <c r="AD2642" i="36"/>
  <c r="AC2642" i="36"/>
  <c r="M2642" i="36"/>
  <c r="L2642" i="36"/>
  <c r="I2642" i="36" s="1"/>
  <c r="K2642" i="36"/>
  <c r="G2642" i="36"/>
  <c r="F2642" i="36"/>
  <c r="C2642" i="36"/>
  <c r="AW2641" i="36"/>
  <c r="AV2641" i="36"/>
  <c r="AU2641" i="36"/>
  <c r="AG2641" i="36"/>
  <c r="AF2641" i="36"/>
  <c r="AE2641" i="36"/>
  <c r="AD2641" i="36"/>
  <c r="AC2641" i="36"/>
  <c r="M2641" i="36"/>
  <c r="L2641" i="36"/>
  <c r="K2641" i="36"/>
  <c r="I2641" i="36" s="1"/>
  <c r="G2641" i="36"/>
  <c r="F2641" i="36"/>
  <c r="C2641" i="36"/>
  <c r="AW2640" i="36"/>
  <c r="AV2640" i="36"/>
  <c r="AU2640" i="36"/>
  <c r="AG2640" i="36"/>
  <c r="AF2640" i="36"/>
  <c r="AE2640" i="36"/>
  <c r="AD2640" i="36"/>
  <c r="AC2640" i="36"/>
  <c r="M2640" i="36"/>
  <c r="L2640" i="36"/>
  <c r="K2640" i="36"/>
  <c r="I2640" i="36"/>
  <c r="G2640" i="36"/>
  <c r="F2640" i="36"/>
  <c r="C2640" i="36"/>
  <c r="AW2639" i="36"/>
  <c r="AV2639" i="36"/>
  <c r="AU2639" i="36"/>
  <c r="AG2639" i="36"/>
  <c r="AF2639" i="36"/>
  <c r="AE2639" i="36"/>
  <c r="AD2639" i="36"/>
  <c r="AC2639" i="36"/>
  <c r="M2639" i="36"/>
  <c r="L2639" i="36"/>
  <c r="K2639" i="36"/>
  <c r="I2639" i="36"/>
  <c r="G2639" i="36"/>
  <c r="F2639" i="36"/>
  <c r="C2639" i="36"/>
  <c r="AW2638" i="36"/>
  <c r="AV2638" i="36"/>
  <c r="AU2638" i="36"/>
  <c r="AG2638" i="36"/>
  <c r="AF2638" i="36"/>
  <c r="AE2638" i="36"/>
  <c r="AD2638" i="36"/>
  <c r="AC2638" i="36"/>
  <c r="M2638" i="36"/>
  <c r="L2638" i="36"/>
  <c r="K2638" i="36"/>
  <c r="I2638" i="36" s="1"/>
  <c r="G2638" i="36"/>
  <c r="F2638" i="36"/>
  <c r="C2638" i="36"/>
  <c r="AW2636" i="36"/>
  <c r="AV2636" i="36"/>
  <c r="AU2636" i="36"/>
  <c r="AG2636" i="36"/>
  <c r="AF2636" i="36"/>
  <c r="AE2636" i="36"/>
  <c r="AD2636" i="36"/>
  <c r="AC2636" i="36"/>
  <c r="M2636" i="36"/>
  <c r="L2636" i="36"/>
  <c r="I2636" i="36" s="1"/>
  <c r="K2636" i="36"/>
  <c r="G2636" i="36"/>
  <c r="F2636" i="36"/>
  <c r="C2636" i="36"/>
  <c r="AW2635" i="36"/>
  <c r="AV2635" i="36"/>
  <c r="AU2635" i="36"/>
  <c r="AG2635" i="36"/>
  <c r="AF2635" i="36"/>
  <c r="AE2635" i="36"/>
  <c r="AD2635" i="36"/>
  <c r="AC2635" i="36"/>
  <c r="M2635" i="36"/>
  <c r="L2635" i="36"/>
  <c r="K2635" i="36"/>
  <c r="I2635" i="36" s="1"/>
  <c r="G2635" i="36"/>
  <c r="F2635" i="36"/>
  <c r="C2635" i="36"/>
  <c r="AW2634" i="36"/>
  <c r="AV2634" i="36"/>
  <c r="AU2634" i="36"/>
  <c r="AG2634" i="36"/>
  <c r="AF2634" i="36"/>
  <c r="AE2634" i="36"/>
  <c r="AD2634" i="36"/>
  <c r="AC2634" i="36"/>
  <c r="M2634" i="36"/>
  <c r="I2634" i="36" s="1"/>
  <c r="L2634" i="36"/>
  <c r="K2634" i="36"/>
  <c r="G2634" i="36"/>
  <c r="F2634" i="36"/>
  <c r="C2634" i="36"/>
  <c r="AW2633" i="36"/>
  <c r="AV2633" i="36"/>
  <c r="AU2633" i="36"/>
  <c r="AG2633" i="36"/>
  <c r="AF2633" i="36"/>
  <c r="AE2633" i="36"/>
  <c r="AD2633" i="36"/>
  <c r="AC2633" i="36"/>
  <c r="M2633" i="36"/>
  <c r="L2633" i="36"/>
  <c r="K2633" i="36"/>
  <c r="I2633" i="36" s="1"/>
  <c r="G2633" i="36"/>
  <c r="F2633" i="36"/>
  <c r="C2633" i="36"/>
  <c r="AW2632" i="36"/>
  <c r="AV2632" i="36"/>
  <c r="AU2632" i="36"/>
  <c r="AG2632" i="36"/>
  <c r="AF2632" i="36"/>
  <c r="AE2632" i="36"/>
  <c r="AD2632" i="36"/>
  <c r="AC2632" i="36"/>
  <c r="M2632" i="36"/>
  <c r="L2632" i="36"/>
  <c r="K2632" i="36"/>
  <c r="I2632" i="36" s="1"/>
  <c r="G2632" i="36"/>
  <c r="F2632" i="36"/>
  <c r="C2632" i="36"/>
  <c r="AW2631" i="36"/>
  <c r="AV2631" i="36"/>
  <c r="AU2631" i="36"/>
  <c r="AG2631" i="36"/>
  <c r="AF2631" i="36"/>
  <c r="AE2631" i="36"/>
  <c r="AD2631" i="36"/>
  <c r="AC2631" i="36"/>
  <c r="M2631" i="36"/>
  <c r="L2631" i="36"/>
  <c r="K2631" i="36"/>
  <c r="I2631" i="36"/>
  <c r="G2631" i="36"/>
  <c r="F2631" i="36"/>
  <c r="C2631" i="36"/>
  <c r="AW2630" i="36"/>
  <c r="AV2630" i="36"/>
  <c r="AU2630" i="36"/>
  <c r="AG2630" i="36"/>
  <c r="AF2630" i="36"/>
  <c r="AE2630" i="36"/>
  <c r="AD2630" i="36"/>
  <c r="AC2630" i="36"/>
  <c r="M2630" i="36"/>
  <c r="L2630" i="36"/>
  <c r="K2630" i="36"/>
  <c r="I2630" i="36"/>
  <c r="G2630" i="36"/>
  <c r="F2630" i="36"/>
  <c r="C2630" i="36"/>
  <c r="AW2629" i="36"/>
  <c r="AV2629" i="36"/>
  <c r="AU2629" i="36"/>
  <c r="AG2629" i="36"/>
  <c r="AF2629" i="36"/>
  <c r="AE2629" i="36"/>
  <c r="AD2629" i="36"/>
  <c r="AC2629" i="36"/>
  <c r="M2629" i="36"/>
  <c r="L2629" i="36"/>
  <c r="K2629" i="36"/>
  <c r="I2629" i="36" s="1"/>
  <c r="G2629" i="36"/>
  <c r="F2629" i="36"/>
  <c r="C2629" i="36"/>
  <c r="AW2628" i="36"/>
  <c r="AV2628" i="36"/>
  <c r="AU2628" i="36"/>
  <c r="AG2628" i="36"/>
  <c r="AF2628" i="36"/>
  <c r="AE2628" i="36"/>
  <c r="AD2628" i="36"/>
  <c r="AC2628" i="36"/>
  <c r="M2628" i="36"/>
  <c r="L2628" i="36"/>
  <c r="I2628" i="36" s="1"/>
  <c r="K2628" i="36"/>
  <c r="G2628" i="36"/>
  <c r="F2628" i="36"/>
  <c r="C2628" i="36"/>
  <c r="AW2627" i="36"/>
  <c r="AV2627" i="36"/>
  <c r="AU2627" i="36"/>
  <c r="AG2627" i="36"/>
  <c r="AF2627" i="36"/>
  <c r="AE2627" i="36"/>
  <c r="AD2627" i="36"/>
  <c r="AC2627" i="36"/>
  <c r="M2627" i="36"/>
  <c r="L2627" i="36"/>
  <c r="K2627" i="36"/>
  <c r="I2627" i="36" s="1"/>
  <c r="G2627" i="36"/>
  <c r="F2627" i="36"/>
  <c r="C2627" i="36"/>
  <c r="AW2626" i="36"/>
  <c r="AV2626" i="36"/>
  <c r="AU2626" i="36"/>
  <c r="AG2626" i="36"/>
  <c r="AF2626" i="36"/>
  <c r="AE2626" i="36"/>
  <c r="AD2626" i="36"/>
  <c r="AC2626" i="36"/>
  <c r="M2626" i="36"/>
  <c r="I2626" i="36" s="1"/>
  <c r="L2626" i="36"/>
  <c r="K2626" i="36"/>
  <c r="G2626" i="36"/>
  <c r="F2626" i="36"/>
  <c r="C2626" i="36"/>
  <c r="AW2625" i="36"/>
  <c r="AV2625" i="36"/>
  <c r="AU2625" i="36"/>
  <c r="AG2625" i="36"/>
  <c r="AF2625" i="36"/>
  <c r="AE2625" i="36"/>
  <c r="AD2625" i="36"/>
  <c r="AC2625" i="36"/>
  <c r="M2625" i="36"/>
  <c r="L2625" i="36"/>
  <c r="K2625" i="36"/>
  <c r="I2625" i="36" s="1"/>
  <c r="G2625" i="36"/>
  <c r="F2625" i="36"/>
  <c r="C2625" i="36"/>
  <c r="AW2624" i="36"/>
  <c r="AV2624" i="36"/>
  <c r="AU2624" i="36"/>
  <c r="AG2624" i="36"/>
  <c r="AF2624" i="36"/>
  <c r="AE2624" i="36"/>
  <c r="AD2624" i="36"/>
  <c r="AC2624" i="36"/>
  <c r="M2624" i="36"/>
  <c r="L2624" i="36"/>
  <c r="K2624" i="36"/>
  <c r="I2624" i="36" s="1"/>
  <c r="G2624" i="36"/>
  <c r="F2624" i="36"/>
  <c r="C2624" i="36"/>
  <c r="AW2623" i="36"/>
  <c r="AV2623" i="36"/>
  <c r="AU2623" i="36"/>
  <c r="AG2623" i="36"/>
  <c r="AF2623" i="36"/>
  <c r="AE2623" i="36"/>
  <c r="AD2623" i="36"/>
  <c r="AC2623" i="36"/>
  <c r="M2623" i="36"/>
  <c r="L2623" i="36"/>
  <c r="K2623" i="36"/>
  <c r="I2623" i="36"/>
  <c r="G2623" i="36"/>
  <c r="F2623" i="36"/>
  <c r="C2623" i="36"/>
  <c r="AW2622" i="36"/>
  <c r="AV2622" i="36"/>
  <c r="AU2622" i="36"/>
  <c r="AG2622" i="36"/>
  <c r="AF2622" i="36"/>
  <c r="AE2622" i="36"/>
  <c r="AD2622" i="36"/>
  <c r="AC2622" i="36"/>
  <c r="M2622" i="36"/>
  <c r="L2622" i="36"/>
  <c r="K2622" i="36"/>
  <c r="I2622" i="36"/>
  <c r="G2622" i="36"/>
  <c r="F2622" i="36"/>
  <c r="C2622" i="36"/>
  <c r="AW2621" i="36"/>
  <c r="AV2621" i="36"/>
  <c r="AU2621" i="36"/>
  <c r="AG2621" i="36"/>
  <c r="AF2621" i="36"/>
  <c r="AE2621" i="36"/>
  <c r="AD2621" i="36"/>
  <c r="AC2621" i="36"/>
  <c r="M2621" i="36"/>
  <c r="L2621" i="36"/>
  <c r="K2621" i="36"/>
  <c r="I2621" i="36" s="1"/>
  <c r="G2621" i="36"/>
  <c r="F2621" i="36"/>
  <c r="C2621" i="36"/>
  <c r="AW2620" i="36"/>
  <c r="AV2620" i="36"/>
  <c r="AU2620" i="36"/>
  <c r="AG2620" i="36"/>
  <c r="AF2620" i="36"/>
  <c r="AE2620" i="36"/>
  <c r="AD2620" i="36"/>
  <c r="AC2620" i="36"/>
  <c r="M2620" i="36"/>
  <c r="L2620" i="36"/>
  <c r="I2620" i="36" s="1"/>
  <c r="K2620" i="36"/>
  <c r="G2620" i="36"/>
  <c r="F2620" i="36"/>
  <c r="C2620" i="36"/>
  <c r="AW2619" i="36"/>
  <c r="AV2619" i="36"/>
  <c r="AU2619" i="36"/>
  <c r="AG2619" i="36"/>
  <c r="AF2619" i="36"/>
  <c r="AE2619" i="36"/>
  <c r="AD2619" i="36"/>
  <c r="AC2619" i="36"/>
  <c r="M2619" i="36"/>
  <c r="L2619" i="36"/>
  <c r="K2619" i="36"/>
  <c r="I2619" i="36" s="1"/>
  <c r="G2619" i="36"/>
  <c r="F2619" i="36"/>
  <c r="C2619" i="36"/>
  <c r="AW2618" i="36"/>
  <c r="AV2618" i="36"/>
  <c r="AU2618" i="36"/>
  <c r="AG2618" i="36"/>
  <c r="AF2618" i="36"/>
  <c r="AE2618" i="36"/>
  <c r="AD2618" i="36"/>
  <c r="AC2618" i="36"/>
  <c r="M2618" i="36"/>
  <c r="I2618" i="36" s="1"/>
  <c r="L2618" i="36"/>
  <c r="K2618" i="36"/>
  <c r="G2618" i="36"/>
  <c r="F2618" i="36"/>
  <c r="C2618" i="36"/>
  <c r="AW2617" i="36"/>
  <c r="AV2617" i="36"/>
  <c r="AU2617" i="36"/>
  <c r="AG2617" i="36"/>
  <c r="AF2617" i="36"/>
  <c r="AE2617" i="36"/>
  <c r="AD2617" i="36"/>
  <c r="AC2617" i="36"/>
  <c r="M2617" i="36"/>
  <c r="L2617" i="36"/>
  <c r="K2617" i="36"/>
  <c r="I2617" i="36" s="1"/>
  <c r="G2617" i="36"/>
  <c r="F2617" i="36"/>
  <c r="C2617" i="36"/>
  <c r="AW2616" i="36"/>
  <c r="AV2616" i="36"/>
  <c r="AU2616" i="36"/>
  <c r="AG2616" i="36"/>
  <c r="AF2616" i="36"/>
  <c r="AE2616" i="36"/>
  <c r="AD2616" i="36"/>
  <c r="AC2616" i="36"/>
  <c r="M2616" i="36"/>
  <c r="L2616" i="36"/>
  <c r="K2616" i="36"/>
  <c r="I2616" i="36" s="1"/>
  <c r="G2616" i="36"/>
  <c r="F2616" i="36"/>
  <c r="C2616" i="36"/>
  <c r="AW2615" i="36"/>
  <c r="AV2615" i="36"/>
  <c r="AU2615" i="36"/>
  <c r="AG2615" i="36"/>
  <c r="AF2615" i="36"/>
  <c r="AE2615" i="36"/>
  <c r="AD2615" i="36"/>
  <c r="AC2615" i="36"/>
  <c r="M2615" i="36"/>
  <c r="L2615" i="36"/>
  <c r="K2615" i="36"/>
  <c r="I2615" i="36"/>
  <c r="G2615" i="36"/>
  <c r="F2615" i="36"/>
  <c r="C2615" i="36"/>
  <c r="AW2613" i="36"/>
  <c r="AV2613" i="36"/>
  <c r="AU2613" i="36"/>
  <c r="AG2613" i="36"/>
  <c r="AF2613" i="36"/>
  <c r="AE2613" i="36"/>
  <c r="AD2613" i="36"/>
  <c r="AC2613" i="36"/>
  <c r="M2613" i="36"/>
  <c r="L2613" i="36"/>
  <c r="K2613" i="36"/>
  <c r="I2613" i="36"/>
  <c r="G2613" i="36"/>
  <c r="F2613" i="36"/>
  <c r="C2613" i="36"/>
  <c r="AW2612" i="36"/>
  <c r="AV2612" i="36"/>
  <c r="AU2612" i="36"/>
  <c r="AG2612" i="36"/>
  <c r="AF2612" i="36"/>
  <c r="AE2612" i="36"/>
  <c r="AD2612" i="36"/>
  <c r="AC2612" i="36"/>
  <c r="M2612" i="36"/>
  <c r="L2612" i="36"/>
  <c r="K2612" i="36"/>
  <c r="I2612" i="36" s="1"/>
  <c r="G2612" i="36"/>
  <c r="F2612" i="36"/>
  <c r="C2612" i="36"/>
  <c r="AW2611" i="36"/>
  <c r="AV2611" i="36"/>
  <c r="AU2611" i="36"/>
  <c r="AG2611" i="36"/>
  <c r="AF2611" i="36"/>
  <c r="AE2611" i="36"/>
  <c r="AD2611" i="36"/>
  <c r="AC2611" i="36"/>
  <c r="M2611" i="36"/>
  <c r="L2611" i="36"/>
  <c r="K2611" i="36"/>
  <c r="I2611" i="36" s="1"/>
  <c r="G2611" i="36"/>
  <c r="F2611" i="36"/>
  <c r="C2611" i="36"/>
  <c r="AW2610" i="36"/>
  <c r="AV2610" i="36"/>
  <c r="AU2610" i="36"/>
  <c r="AG2610" i="36"/>
  <c r="AF2610" i="36"/>
  <c r="AE2610" i="36"/>
  <c r="AD2610" i="36"/>
  <c r="AC2610" i="36"/>
  <c r="M2610" i="36"/>
  <c r="L2610" i="36"/>
  <c r="K2610" i="36"/>
  <c r="I2610" i="36" s="1"/>
  <c r="G2610" i="36"/>
  <c r="F2610" i="36"/>
  <c r="C2610" i="36"/>
  <c r="AW2609" i="36"/>
  <c r="AV2609" i="36"/>
  <c r="AU2609" i="36"/>
  <c r="AG2609" i="36"/>
  <c r="AF2609" i="36"/>
  <c r="AE2609" i="36"/>
  <c r="AD2609" i="36"/>
  <c r="AC2609" i="36"/>
  <c r="M2609" i="36"/>
  <c r="I2609" i="36" s="1"/>
  <c r="L2609" i="36"/>
  <c r="K2609" i="36"/>
  <c r="G2609" i="36"/>
  <c r="F2609" i="36"/>
  <c r="C2609" i="36"/>
  <c r="AW2608" i="36"/>
  <c r="AV2608" i="36"/>
  <c r="AU2608" i="36"/>
  <c r="AG2608" i="36"/>
  <c r="AF2608" i="36"/>
  <c r="AE2608" i="36"/>
  <c r="AD2608" i="36"/>
  <c r="AC2608" i="36"/>
  <c r="M2608" i="36"/>
  <c r="L2608" i="36"/>
  <c r="K2608" i="36"/>
  <c r="I2608" i="36" s="1"/>
  <c r="G2608" i="36"/>
  <c r="F2608" i="36"/>
  <c r="C2608" i="36"/>
  <c r="AW2607" i="36"/>
  <c r="AV2607" i="36"/>
  <c r="AU2607" i="36"/>
  <c r="AG2607" i="36"/>
  <c r="AF2607" i="36"/>
  <c r="AE2607" i="36"/>
  <c r="AD2607" i="36"/>
  <c r="AC2607" i="36"/>
  <c r="M2607" i="36"/>
  <c r="L2607" i="36"/>
  <c r="K2607" i="36"/>
  <c r="I2607" i="36" s="1"/>
  <c r="G2607" i="36"/>
  <c r="F2607" i="36"/>
  <c r="C2607" i="36"/>
  <c r="AW2605" i="36"/>
  <c r="AV2605" i="36"/>
  <c r="AU2605" i="36"/>
  <c r="AG2605" i="36"/>
  <c r="AF2605" i="36"/>
  <c r="AE2605" i="36"/>
  <c r="AD2605" i="36"/>
  <c r="AC2605" i="36"/>
  <c r="M2605" i="36"/>
  <c r="L2605" i="36"/>
  <c r="K2605" i="36"/>
  <c r="I2605" i="36"/>
  <c r="G2605" i="36"/>
  <c r="F2605" i="36"/>
  <c r="C2605" i="36"/>
  <c r="AW2604" i="36"/>
  <c r="AV2604" i="36"/>
  <c r="AU2604" i="36"/>
  <c r="AG2604" i="36"/>
  <c r="AF2604" i="36"/>
  <c r="AE2604" i="36"/>
  <c r="AD2604" i="36"/>
  <c r="AC2604" i="36"/>
  <c r="M2604" i="36"/>
  <c r="L2604" i="36"/>
  <c r="K2604" i="36"/>
  <c r="I2604" i="36"/>
  <c r="G2604" i="36"/>
  <c r="F2604" i="36"/>
  <c r="C2604" i="36"/>
  <c r="AW2603" i="36"/>
  <c r="AV2603" i="36"/>
  <c r="AU2603" i="36"/>
  <c r="AG2603" i="36"/>
  <c r="AF2603" i="36"/>
  <c r="AE2603" i="36"/>
  <c r="AD2603" i="36"/>
  <c r="AC2603" i="36"/>
  <c r="M2603" i="36"/>
  <c r="L2603" i="36"/>
  <c r="K2603" i="36"/>
  <c r="I2603" i="36" s="1"/>
  <c r="G2603" i="36"/>
  <c r="F2603" i="36"/>
  <c r="C2603" i="36"/>
  <c r="AW2602" i="36"/>
  <c r="AV2602" i="36"/>
  <c r="AU2602" i="36"/>
  <c r="AG2602" i="36"/>
  <c r="AF2602" i="36"/>
  <c r="AE2602" i="36"/>
  <c r="AD2602" i="36"/>
  <c r="AC2602" i="36"/>
  <c r="M2602" i="36"/>
  <c r="L2602" i="36"/>
  <c r="K2602" i="36"/>
  <c r="I2602" i="36" s="1"/>
  <c r="G2602" i="36"/>
  <c r="F2602" i="36"/>
  <c r="C2602" i="36"/>
  <c r="AW2601" i="36"/>
  <c r="AV2601" i="36"/>
  <c r="AU2601" i="36"/>
  <c r="AG2601" i="36"/>
  <c r="AF2601" i="36"/>
  <c r="AE2601" i="36"/>
  <c r="AD2601" i="36"/>
  <c r="AC2601" i="36"/>
  <c r="M2601" i="36"/>
  <c r="L2601" i="36"/>
  <c r="K2601" i="36"/>
  <c r="I2601" i="36" s="1"/>
  <c r="G2601" i="36"/>
  <c r="F2601" i="36"/>
  <c r="C2601" i="36"/>
  <c r="AW2600" i="36"/>
  <c r="AV2600" i="36"/>
  <c r="AU2600" i="36"/>
  <c r="AG2600" i="36"/>
  <c r="AF2600" i="36"/>
  <c r="AE2600" i="36"/>
  <c r="AD2600" i="36"/>
  <c r="AC2600" i="36"/>
  <c r="M2600" i="36"/>
  <c r="L2600" i="36"/>
  <c r="K2600" i="36"/>
  <c r="I2600" i="36" s="1"/>
  <c r="G2600" i="36"/>
  <c r="F2600" i="36"/>
  <c r="C2600" i="36"/>
  <c r="AW2599" i="36"/>
  <c r="AV2599" i="36"/>
  <c r="AU2599" i="36"/>
  <c r="AG2599" i="36"/>
  <c r="AF2599" i="36"/>
  <c r="AE2599" i="36"/>
  <c r="AD2599" i="36"/>
  <c r="AC2599" i="36"/>
  <c r="M2599" i="36"/>
  <c r="L2599" i="36"/>
  <c r="I2599" i="36" s="1"/>
  <c r="K2599" i="36"/>
  <c r="G2599" i="36"/>
  <c r="F2599" i="36"/>
  <c r="C2599" i="36"/>
  <c r="AW2598" i="36"/>
  <c r="AV2598" i="36"/>
  <c r="AU2598" i="36"/>
  <c r="AG2598" i="36"/>
  <c r="AF2598" i="36"/>
  <c r="AE2598" i="36"/>
  <c r="AD2598" i="36"/>
  <c r="AC2598" i="36"/>
  <c r="M2598" i="36"/>
  <c r="L2598" i="36"/>
  <c r="K2598" i="36"/>
  <c r="I2598" i="36" s="1"/>
  <c r="G2598" i="36"/>
  <c r="F2598" i="36"/>
  <c r="C2598" i="36"/>
  <c r="AW2597" i="36"/>
  <c r="AV2597" i="36"/>
  <c r="AU2597" i="36"/>
  <c r="AG2597" i="36"/>
  <c r="AF2597" i="36"/>
  <c r="AE2597" i="36"/>
  <c r="AD2597" i="36"/>
  <c r="AC2597" i="36"/>
  <c r="M2597" i="36"/>
  <c r="L2597" i="36"/>
  <c r="K2597" i="36"/>
  <c r="I2597" i="36"/>
  <c r="G2597" i="36"/>
  <c r="F2597" i="36"/>
  <c r="C2597" i="36"/>
  <c r="AW2596" i="36"/>
  <c r="AV2596" i="36"/>
  <c r="AU2596" i="36"/>
  <c r="AG2596" i="36"/>
  <c r="AF2596" i="36"/>
  <c r="AE2596" i="36"/>
  <c r="AD2596" i="36"/>
  <c r="AC2596" i="36"/>
  <c r="M2596" i="36"/>
  <c r="L2596" i="36"/>
  <c r="K2596" i="36"/>
  <c r="I2596" i="36"/>
  <c r="G2596" i="36"/>
  <c r="F2596" i="36"/>
  <c r="C2596" i="36"/>
  <c r="AW2595" i="36"/>
  <c r="AV2595" i="36"/>
  <c r="AU2595" i="36"/>
  <c r="AG2595" i="36"/>
  <c r="AF2595" i="36"/>
  <c r="AE2595" i="36"/>
  <c r="AD2595" i="36"/>
  <c r="AC2595" i="36"/>
  <c r="M2595" i="36"/>
  <c r="L2595" i="36"/>
  <c r="K2595" i="36"/>
  <c r="I2595" i="36" s="1"/>
  <c r="G2595" i="36"/>
  <c r="F2595" i="36"/>
  <c r="C2595" i="36"/>
  <c r="AW2593" i="36"/>
  <c r="AV2593" i="36"/>
  <c r="AU2593" i="36"/>
  <c r="AG2593" i="36"/>
  <c r="AF2593" i="36"/>
  <c r="AE2593" i="36"/>
  <c r="AD2593" i="36"/>
  <c r="AC2593" i="36"/>
  <c r="M2593" i="36"/>
  <c r="L2593" i="36"/>
  <c r="K2593" i="36"/>
  <c r="I2593" i="36" s="1"/>
  <c r="G2593" i="36"/>
  <c r="F2593" i="36"/>
  <c r="C2593" i="36"/>
  <c r="AW2591" i="36"/>
  <c r="AV2591" i="36"/>
  <c r="AU2591" i="36"/>
  <c r="AG2591" i="36"/>
  <c r="AF2591" i="36"/>
  <c r="AE2591" i="36"/>
  <c r="AD2591" i="36"/>
  <c r="AC2591" i="36"/>
  <c r="M2591" i="36"/>
  <c r="L2591" i="36"/>
  <c r="K2591" i="36"/>
  <c r="I2591" i="36" s="1"/>
  <c r="G2591" i="36"/>
  <c r="F2591" i="36"/>
  <c r="C2591" i="36"/>
  <c r="AW2590" i="36"/>
  <c r="AV2590" i="36"/>
  <c r="AU2590" i="36"/>
  <c r="AG2590" i="36"/>
  <c r="AF2590" i="36"/>
  <c r="AE2590" i="36"/>
  <c r="AD2590" i="36"/>
  <c r="AC2590" i="36"/>
  <c r="M2590" i="36"/>
  <c r="I2590" i="36" s="1"/>
  <c r="L2590" i="36"/>
  <c r="K2590" i="36"/>
  <c r="G2590" i="36"/>
  <c r="F2590" i="36"/>
  <c r="C2590" i="36"/>
  <c r="AW2589" i="36"/>
  <c r="AV2589" i="36"/>
  <c r="AU2589" i="36"/>
  <c r="AG2589" i="36"/>
  <c r="AF2589" i="36"/>
  <c r="AE2589" i="36"/>
  <c r="AD2589" i="36"/>
  <c r="AC2589" i="36"/>
  <c r="M2589" i="36"/>
  <c r="L2589" i="36"/>
  <c r="K2589" i="36"/>
  <c r="I2589" i="36" s="1"/>
  <c r="G2589" i="36"/>
  <c r="F2589" i="36"/>
  <c r="C2589" i="36"/>
  <c r="AW2587" i="36"/>
  <c r="AV2587" i="36"/>
  <c r="AU2587" i="36"/>
  <c r="AG2587" i="36"/>
  <c r="AF2587" i="36"/>
  <c r="AE2587" i="36"/>
  <c r="AD2587" i="36"/>
  <c r="AC2587" i="36"/>
  <c r="M2587" i="36"/>
  <c r="L2587" i="36"/>
  <c r="K2587" i="36"/>
  <c r="I2587" i="36" s="1"/>
  <c r="G2587" i="36"/>
  <c r="F2587" i="36"/>
  <c r="C2587" i="36"/>
  <c r="AW2586" i="36"/>
  <c r="AV2586" i="36"/>
  <c r="AU2586" i="36"/>
  <c r="AG2586" i="36"/>
  <c r="AF2586" i="36"/>
  <c r="AE2586" i="36"/>
  <c r="AD2586" i="36"/>
  <c r="AC2586" i="36"/>
  <c r="M2586" i="36"/>
  <c r="L2586" i="36"/>
  <c r="K2586" i="36"/>
  <c r="I2586" i="36"/>
  <c r="G2586" i="36"/>
  <c r="F2586" i="36"/>
  <c r="C2586" i="36"/>
  <c r="AW2585" i="36"/>
  <c r="AV2585" i="36"/>
  <c r="AU2585" i="36"/>
  <c r="AG2585" i="36"/>
  <c r="AF2585" i="36"/>
  <c r="AE2585" i="36"/>
  <c r="AD2585" i="36"/>
  <c r="AC2585" i="36"/>
  <c r="M2585" i="36"/>
  <c r="L2585" i="36"/>
  <c r="K2585" i="36"/>
  <c r="I2585" i="36"/>
  <c r="G2585" i="36"/>
  <c r="F2585" i="36"/>
  <c r="C2585" i="36"/>
  <c r="AW2584" i="36"/>
  <c r="AV2584" i="36"/>
  <c r="AU2584" i="36"/>
  <c r="AG2584" i="36"/>
  <c r="AF2584" i="36"/>
  <c r="AE2584" i="36"/>
  <c r="AD2584" i="36"/>
  <c r="AC2584" i="36"/>
  <c r="M2584" i="36"/>
  <c r="L2584" i="36"/>
  <c r="K2584" i="36"/>
  <c r="I2584" i="36" s="1"/>
  <c r="G2584" i="36"/>
  <c r="F2584" i="36"/>
  <c r="C2584" i="36"/>
  <c r="AW2583" i="36"/>
  <c r="AV2583" i="36"/>
  <c r="AU2583" i="36"/>
  <c r="AG2583" i="36"/>
  <c r="AF2583" i="36"/>
  <c r="AE2583" i="36"/>
  <c r="AD2583" i="36"/>
  <c r="AC2583" i="36"/>
  <c r="M2583" i="36"/>
  <c r="L2583" i="36"/>
  <c r="K2583" i="36"/>
  <c r="I2583" i="36" s="1"/>
  <c r="G2583" i="36"/>
  <c r="F2583" i="36"/>
  <c r="C2583" i="36"/>
  <c r="AW2582" i="36"/>
  <c r="AV2582" i="36"/>
  <c r="AU2582" i="36"/>
  <c r="AG2582" i="36"/>
  <c r="AF2582" i="36"/>
  <c r="AE2582" i="36"/>
  <c r="AD2582" i="36"/>
  <c r="AC2582" i="36"/>
  <c r="M2582" i="36"/>
  <c r="L2582" i="36"/>
  <c r="K2582" i="36"/>
  <c r="I2582" i="36" s="1"/>
  <c r="G2582" i="36"/>
  <c r="F2582" i="36"/>
  <c r="C2582" i="36"/>
  <c r="AW2581" i="36"/>
  <c r="AV2581" i="36"/>
  <c r="AU2581" i="36"/>
  <c r="AG2581" i="36"/>
  <c r="AF2581" i="36"/>
  <c r="AE2581" i="36"/>
  <c r="AD2581" i="36"/>
  <c r="AC2581" i="36"/>
  <c r="M2581" i="36"/>
  <c r="L2581" i="36"/>
  <c r="K2581" i="36"/>
  <c r="G2581" i="36"/>
  <c r="F2581" i="36"/>
  <c r="C2581" i="36"/>
  <c r="AW2580" i="36"/>
  <c r="AV2580" i="36"/>
  <c r="AU2580" i="36"/>
  <c r="AG2580" i="36"/>
  <c r="AF2580" i="36"/>
  <c r="AE2580" i="36"/>
  <c r="AD2580" i="36"/>
  <c r="AC2580" i="36"/>
  <c r="M2580" i="36"/>
  <c r="L2580" i="36"/>
  <c r="K2580" i="36"/>
  <c r="I2580" i="36" s="1"/>
  <c r="G2580" i="36"/>
  <c r="F2580" i="36"/>
  <c r="C2580" i="36"/>
  <c r="AW2578" i="36"/>
  <c r="AV2578" i="36"/>
  <c r="AU2578" i="36"/>
  <c r="AG2578" i="36"/>
  <c r="AF2578" i="36"/>
  <c r="AE2578" i="36"/>
  <c r="AD2578" i="36"/>
  <c r="AC2578" i="36"/>
  <c r="M2578" i="36"/>
  <c r="L2578" i="36"/>
  <c r="K2578" i="36"/>
  <c r="I2578" i="36" s="1"/>
  <c r="G2578" i="36"/>
  <c r="F2578" i="36"/>
  <c r="C2578" i="36"/>
  <c r="AW2577" i="36"/>
  <c r="AV2577" i="36"/>
  <c r="AU2577" i="36"/>
  <c r="AG2577" i="36"/>
  <c r="AF2577" i="36"/>
  <c r="AE2577" i="36"/>
  <c r="AD2577" i="36"/>
  <c r="AC2577" i="36"/>
  <c r="M2577" i="36"/>
  <c r="L2577" i="36"/>
  <c r="K2577" i="36"/>
  <c r="I2577" i="36"/>
  <c r="G2577" i="36"/>
  <c r="F2577" i="36"/>
  <c r="C2577" i="36"/>
  <c r="AW2576" i="36"/>
  <c r="AV2576" i="36"/>
  <c r="AU2576" i="36"/>
  <c r="AG2576" i="36"/>
  <c r="AF2576" i="36"/>
  <c r="AE2576" i="36"/>
  <c r="AD2576" i="36"/>
  <c r="AC2576" i="36"/>
  <c r="M2576" i="36"/>
  <c r="L2576" i="36"/>
  <c r="K2576" i="36"/>
  <c r="I2576" i="36"/>
  <c r="G2576" i="36"/>
  <c r="F2576" i="36"/>
  <c r="C2576" i="36"/>
  <c r="AW2575" i="36"/>
  <c r="AV2575" i="36"/>
  <c r="AU2575" i="36"/>
  <c r="AG2575" i="36"/>
  <c r="AF2575" i="36"/>
  <c r="AE2575" i="36"/>
  <c r="AD2575" i="36"/>
  <c r="AC2575" i="36"/>
  <c r="M2575" i="36"/>
  <c r="L2575" i="36"/>
  <c r="K2575" i="36"/>
  <c r="I2575" i="36" s="1"/>
  <c r="G2575" i="36"/>
  <c r="F2575" i="36"/>
  <c r="C2575" i="36"/>
  <c r="AW2574" i="36"/>
  <c r="AV2574" i="36"/>
  <c r="AU2574" i="36"/>
  <c r="AG2574" i="36"/>
  <c r="AF2574" i="36"/>
  <c r="AE2574" i="36"/>
  <c r="AD2574" i="36"/>
  <c r="AC2574" i="36"/>
  <c r="M2574" i="36"/>
  <c r="L2574" i="36"/>
  <c r="K2574" i="36"/>
  <c r="I2574" i="36" s="1"/>
  <c r="G2574" i="36"/>
  <c r="F2574" i="36"/>
  <c r="C2574" i="36"/>
  <c r="AW2573" i="36"/>
  <c r="AV2573" i="36"/>
  <c r="AU2573" i="36"/>
  <c r="AG2573" i="36"/>
  <c r="AF2573" i="36"/>
  <c r="AE2573" i="36"/>
  <c r="AD2573" i="36"/>
  <c r="AC2573" i="36"/>
  <c r="M2573" i="36"/>
  <c r="L2573" i="36"/>
  <c r="K2573" i="36"/>
  <c r="I2573" i="36" s="1"/>
  <c r="G2573" i="36"/>
  <c r="F2573" i="36"/>
  <c r="C2573" i="36"/>
  <c r="AW2572" i="36"/>
  <c r="AV2572" i="36"/>
  <c r="AU2572" i="36"/>
  <c r="AG2572" i="36"/>
  <c r="AF2572" i="36"/>
  <c r="AE2572" i="36"/>
  <c r="AD2572" i="36"/>
  <c r="AC2572" i="36"/>
  <c r="M2572" i="36"/>
  <c r="L2572" i="36"/>
  <c r="K2572" i="36"/>
  <c r="G2572" i="36"/>
  <c r="F2572" i="36"/>
  <c r="C2572" i="36"/>
  <c r="AW2571" i="36"/>
  <c r="AV2571" i="36"/>
  <c r="AU2571" i="36"/>
  <c r="AG2571" i="36"/>
  <c r="AF2571" i="36"/>
  <c r="AE2571" i="36"/>
  <c r="AD2571" i="36"/>
  <c r="AC2571" i="36"/>
  <c r="M2571" i="36"/>
  <c r="L2571" i="36"/>
  <c r="K2571" i="36"/>
  <c r="I2571" i="36" s="1"/>
  <c r="G2571" i="36"/>
  <c r="F2571" i="36"/>
  <c r="C2571" i="36"/>
  <c r="AW2570" i="36"/>
  <c r="AV2570" i="36"/>
  <c r="AU2570" i="36"/>
  <c r="AG2570" i="36"/>
  <c r="AF2570" i="36"/>
  <c r="AE2570" i="36"/>
  <c r="AD2570" i="36"/>
  <c r="AC2570" i="36"/>
  <c r="M2570" i="36"/>
  <c r="L2570" i="36"/>
  <c r="K2570" i="36"/>
  <c r="I2570" i="36" s="1"/>
  <c r="G2570" i="36"/>
  <c r="F2570" i="36"/>
  <c r="C2570" i="36"/>
  <c r="AW2569" i="36"/>
  <c r="AV2569" i="36"/>
  <c r="AU2569" i="36"/>
  <c r="AG2569" i="36"/>
  <c r="AF2569" i="36"/>
  <c r="AE2569" i="36"/>
  <c r="AD2569" i="36"/>
  <c r="AC2569" i="36"/>
  <c r="M2569" i="36"/>
  <c r="L2569" i="36"/>
  <c r="K2569" i="36"/>
  <c r="I2569" i="36"/>
  <c r="G2569" i="36"/>
  <c r="F2569" i="36"/>
  <c r="C2569" i="36"/>
  <c r="AW2568" i="36"/>
  <c r="AV2568" i="36"/>
  <c r="AU2568" i="36"/>
  <c r="AG2568" i="36"/>
  <c r="AF2568" i="36"/>
  <c r="AE2568" i="36"/>
  <c r="AD2568" i="36"/>
  <c r="AC2568" i="36"/>
  <c r="M2568" i="36"/>
  <c r="L2568" i="36"/>
  <c r="K2568" i="36"/>
  <c r="I2568" i="36"/>
  <c r="G2568" i="36"/>
  <c r="F2568" i="36"/>
  <c r="C2568" i="36"/>
  <c r="AW2567" i="36"/>
  <c r="AV2567" i="36"/>
  <c r="AU2567" i="36"/>
  <c r="AG2567" i="36"/>
  <c r="AF2567" i="36"/>
  <c r="AE2567" i="36"/>
  <c r="AD2567" i="36"/>
  <c r="AC2567" i="36"/>
  <c r="M2567" i="36"/>
  <c r="I2567" i="36" s="1"/>
  <c r="L2567" i="36"/>
  <c r="K2567" i="36"/>
  <c r="G2567" i="36"/>
  <c r="F2567" i="36"/>
  <c r="C2567" i="36"/>
  <c r="AW2566" i="36"/>
  <c r="AV2566" i="36"/>
  <c r="AU2566" i="36"/>
  <c r="AG2566" i="36"/>
  <c r="AF2566" i="36"/>
  <c r="AE2566" i="36"/>
  <c r="AD2566" i="36"/>
  <c r="AC2566" i="36"/>
  <c r="M2566" i="36"/>
  <c r="L2566" i="36"/>
  <c r="K2566" i="36"/>
  <c r="I2566" i="36" s="1"/>
  <c r="G2566" i="36"/>
  <c r="F2566" i="36"/>
  <c r="C2566" i="36"/>
  <c r="AW2565" i="36"/>
  <c r="AV2565" i="36"/>
  <c r="AU2565" i="36"/>
  <c r="AG2565" i="36"/>
  <c r="AF2565" i="36"/>
  <c r="AE2565" i="36"/>
  <c r="AD2565" i="36"/>
  <c r="AC2565" i="36"/>
  <c r="M2565" i="36"/>
  <c r="L2565" i="36"/>
  <c r="K2565" i="36"/>
  <c r="I2565" i="36" s="1"/>
  <c r="G2565" i="36"/>
  <c r="F2565" i="36"/>
  <c r="C2565" i="36"/>
  <c r="AW2564" i="36"/>
  <c r="AV2564" i="36"/>
  <c r="AU2564" i="36"/>
  <c r="AG2564" i="36"/>
  <c r="AF2564" i="36"/>
  <c r="AE2564" i="36"/>
  <c r="AD2564" i="36"/>
  <c r="AC2564" i="36"/>
  <c r="M2564" i="36"/>
  <c r="L2564" i="36"/>
  <c r="K2564" i="36"/>
  <c r="I2564" i="36" s="1"/>
  <c r="G2564" i="36"/>
  <c r="F2564" i="36"/>
  <c r="C2564" i="36"/>
  <c r="AW2562" i="36"/>
  <c r="AV2562" i="36"/>
  <c r="AU2562" i="36"/>
  <c r="AG2562" i="36"/>
  <c r="AF2562" i="36"/>
  <c r="AE2562" i="36"/>
  <c r="AD2562" i="36"/>
  <c r="AC2562" i="36"/>
  <c r="M2562" i="36"/>
  <c r="L2562" i="36"/>
  <c r="K2562" i="36"/>
  <c r="I2562" i="36" s="1"/>
  <c r="G2562" i="36"/>
  <c r="F2562" i="36"/>
  <c r="C2562" i="36"/>
  <c r="AW2561" i="36"/>
  <c r="AV2561" i="36"/>
  <c r="AU2561" i="36"/>
  <c r="AG2561" i="36"/>
  <c r="AF2561" i="36"/>
  <c r="AE2561" i="36"/>
  <c r="AD2561" i="36"/>
  <c r="AC2561" i="36"/>
  <c r="M2561" i="36"/>
  <c r="L2561" i="36"/>
  <c r="K2561" i="36"/>
  <c r="I2561" i="36" s="1"/>
  <c r="G2561" i="36"/>
  <c r="F2561" i="36"/>
  <c r="C2561" i="36"/>
  <c r="AW2560" i="36"/>
  <c r="AV2560" i="36"/>
  <c r="AU2560" i="36"/>
  <c r="AG2560" i="36"/>
  <c r="AF2560" i="36"/>
  <c r="AE2560" i="36"/>
  <c r="AD2560" i="36"/>
  <c r="AC2560" i="36"/>
  <c r="M2560" i="36"/>
  <c r="L2560" i="36"/>
  <c r="K2560" i="36"/>
  <c r="I2560" i="36"/>
  <c r="G2560" i="36"/>
  <c r="F2560" i="36"/>
  <c r="C2560" i="36"/>
  <c r="AW2559" i="36"/>
  <c r="AV2559" i="36"/>
  <c r="AU2559" i="36"/>
  <c r="AG2559" i="36"/>
  <c r="AF2559" i="36"/>
  <c r="AE2559" i="36"/>
  <c r="AD2559" i="36"/>
  <c r="AC2559" i="36"/>
  <c r="M2559" i="36"/>
  <c r="L2559" i="36"/>
  <c r="K2559" i="36"/>
  <c r="I2559" i="36"/>
  <c r="G2559" i="36"/>
  <c r="F2559" i="36"/>
  <c r="C2559" i="36"/>
  <c r="AW2558" i="36"/>
  <c r="AV2558" i="36"/>
  <c r="AU2558" i="36"/>
  <c r="AG2558" i="36"/>
  <c r="AF2558" i="36"/>
  <c r="AE2558" i="36"/>
  <c r="AD2558" i="36"/>
  <c r="AC2558" i="36"/>
  <c r="M2558" i="36"/>
  <c r="I2558" i="36" s="1"/>
  <c r="L2558" i="36"/>
  <c r="K2558" i="36"/>
  <c r="G2558" i="36"/>
  <c r="F2558" i="36"/>
  <c r="C2558" i="36"/>
  <c r="AW2557" i="36"/>
  <c r="AV2557" i="36"/>
  <c r="AU2557" i="36"/>
  <c r="AG2557" i="36"/>
  <c r="AF2557" i="36"/>
  <c r="AE2557" i="36"/>
  <c r="AD2557" i="36"/>
  <c r="AC2557" i="36"/>
  <c r="M2557" i="36"/>
  <c r="L2557" i="36"/>
  <c r="K2557" i="36"/>
  <c r="I2557" i="36" s="1"/>
  <c r="G2557" i="36"/>
  <c r="F2557" i="36"/>
  <c r="C2557" i="36"/>
  <c r="AW2556" i="36"/>
  <c r="AV2556" i="36"/>
  <c r="AU2556" i="36"/>
  <c r="AG2556" i="36"/>
  <c r="AF2556" i="36"/>
  <c r="AE2556" i="36"/>
  <c r="AD2556" i="36"/>
  <c r="AC2556" i="36"/>
  <c r="M2556" i="36"/>
  <c r="L2556" i="36"/>
  <c r="K2556" i="36"/>
  <c r="I2556" i="36" s="1"/>
  <c r="G2556" i="36"/>
  <c r="F2556" i="36"/>
  <c r="C2556" i="36"/>
  <c r="AW2555" i="36"/>
  <c r="AV2555" i="36"/>
  <c r="AU2555" i="36"/>
  <c r="AG2555" i="36"/>
  <c r="AF2555" i="36"/>
  <c r="AE2555" i="36"/>
  <c r="AD2555" i="36"/>
  <c r="AC2555" i="36"/>
  <c r="M2555" i="36"/>
  <c r="L2555" i="36"/>
  <c r="K2555" i="36"/>
  <c r="I2555" i="36" s="1"/>
  <c r="G2555" i="36"/>
  <c r="F2555" i="36"/>
  <c r="C2555" i="36"/>
  <c r="AW2554" i="36"/>
  <c r="AV2554" i="36"/>
  <c r="AU2554" i="36"/>
  <c r="AG2554" i="36"/>
  <c r="AF2554" i="36"/>
  <c r="AE2554" i="36"/>
  <c r="AD2554" i="36"/>
  <c r="AC2554" i="36"/>
  <c r="M2554" i="36"/>
  <c r="L2554" i="36"/>
  <c r="K2554" i="36"/>
  <c r="I2554" i="36" s="1"/>
  <c r="G2554" i="36"/>
  <c r="F2554" i="36"/>
  <c r="C2554" i="36"/>
  <c r="AW2553" i="36"/>
  <c r="AV2553" i="36"/>
  <c r="AU2553" i="36"/>
  <c r="AG2553" i="36"/>
  <c r="AF2553" i="36"/>
  <c r="AE2553" i="36"/>
  <c r="AD2553" i="36"/>
  <c r="AC2553" i="36"/>
  <c r="M2553" i="36"/>
  <c r="L2553" i="36"/>
  <c r="K2553" i="36"/>
  <c r="I2553" i="36" s="1"/>
  <c r="G2553" i="36"/>
  <c r="F2553" i="36"/>
  <c r="C2553" i="36"/>
  <c r="AW2552" i="36"/>
  <c r="AV2552" i="36"/>
  <c r="AU2552" i="36"/>
  <c r="AG2552" i="36"/>
  <c r="AF2552" i="36"/>
  <c r="AE2552" i="36"/>
  <c r="AD2552" i="36"/>
  <c r="AC2552" i="36"/>
  <c r="M2552" i="36"/>
  <c r="L2552" i="36"/>
  <c r="K2552" i="36"/>
  <c r="I2552" i="36"/>
  <c r="G2552" i="36"/>
  <c r="F2552" i="36"/>
  <c r="C2552" i="36"/>
  <c r="AW2551" i="36"/>
  <c r="AV2551" i="36"/>
  <c r="AU2551" i="36"/>
  <c r="AG2551" i="36"/>
  <c r="AF2551" i="36"/>
  <c r="AE2551" i="36"/>
  <c r="AD2551" i="36"/>
  <c r="AC2551" i="36"/>
  <c r="M2551" i="36"/>
  <c r="L2551" i="36"/>
  <c r="K2551" i="36"/>
  <c r="I2551" i="36"/>
  <c r="G2551" i="36"/>
  <c r="F2551" i="36"/>
  <c r="C2551" i="36"/>
  <c r="AW2550" i="36"/>
  <c r="AV2550" i="36"/>
  <c r="AU2550" i="36"/>
  <c r="AG2550" i="36"/>
  <c r="AF2550" i="36"/>
  <c r="AE2550" i="36"/>
  <c r="AD2550" i="36"/>
  <c r="AC2550" i="36"/>
  <c r="M2550" i="36"/>
  <c r="L2550" i="36"/>
  <c r="K2550" i="36"/>
  <c r="I2550" i="36" s="1"/>
  <c r="G2550" i="36"/>
  <c r="F2550" i="36"/>
  <c r="C2550" i="36"/>
  <c r="AW2549" i="36"/>
  <c r="AV2549" i="36"/>
  <c r="AU2549" i="36"/>
  <c r="AG2549" i="36"/>
  <c r="AF2549" i="36"/>
  <c r="AE2549" i="36"/>
  <c r="AD2549" i="36"/>
  <c r="AC2549" i="36"/>
  <c r="M2549" i="36"/>
  <c r="L2549" i="36"/>
  <c r="K2549" i="36"/>
  <c r="I2549" i="36" s="1"/>
  <c r="G2549" i="36"/>
  <c r="F2549" i="36"/>
  <c r="C2549" i="36"/>
  <c r="AW2548" i="36"/>
  <c r="AV2548" i="36"/>
  <c r="AU2548" i="36"/>
  <c r="AG2548" i="36"/>
  <c r="AF2548" i="36"/>
  <c r="AE2548" i="36"/>
  <c r="AD2548" i="36"/>
  <c r="AC2548" i="36"/>
  <c r="M2548" i="36"/>
  <c r="L2548" i="36"/>
  <c r="K2548" i="36"/>
  <c r="I2548" i="36" s="1"/>
  <c r="G2548" i="36"/>
  <c r="F2548" i="36"/>
  <c r="C2548" i="36"/>
  <c r="AW2546" i="36"/>
  <c r="AV2546" i="36"/>
  <c r="AU2546" i="36"/>
  <c r="AG2546" i="36"/>
  <c r="AF2546" i="36"/>
  <c r="AE2546" i="36"/>
  <c r="AD2546" i="36"/>
  <c r="AC2546" i="36"/>
  <c r="M2546" i="36"/>
  <c r="L2546" i="36"/>
  <c r="K2546" i="36"/>
  <c r="G2546" i="36"/>
  <c r="F2546" i="36"/>
  <c r="C2546" i="36"/>
  <c r="AW2545" i="36"/>
  <c r="AV2545" i="36"/>
  <c r="AU2545" i="36"/>
  <c r="AG2545" i="36"/>
  <c r="AF2545" i="36"/>
  <c r="AE2545" i="36"/>
  <c r="AD2545" i="36"/>
  <c r="AC2545" i="36"/>
  <c r="M2545" i="36"/>
  <c r="L2545" i="36"/>
  <c r="K2545" i="36"/>
  <c r="I2545" i="36" s="1"/>
  <c r="G2545" i="36"/>
  <c r="F2545" i="36"/>
  <c r="C2545" i="36"/>
  <c r="AW2544" i="36"/>
  <c r="AV2544" i="36"/>
  <c r="AU2544" i="36"/>
  <c r="AG2544" i="36"/>
  <c r="AF2544" i="36"/>
  <c r="AE2544" i="36"/>
  <c r="AD2544" i="36"/>
  <c r="AC2544" i="36"/>
  <c r="M2544" i="36"/>
  <c r="L2544" i="36"/>
  <c r="K2544" i="36"/>
  <c r="I2544" i="36" s="1"/>
  <c r="G2544" i="36"/>
  <c r="F2544" i="36"/>
  <c r="C2544" i="36"/>
  <c r="AW2542" i="36"/>
  <c r="AV2542" i="36"/>
  <c r="AU2542" i="36"/>
  <c r="AG2542" i="36"/>
  <c r="AF2542" i="36"/>
  <c r="AE2542" i="36"/>
  <c r="AD2542" i="36"/>
  <c r="AC2542" i="36"/>
  <c r="M2542" i="36"/>
  <c r="L2542" i="36"/>
  <c r="K2542" i="36"/>
  <c r="I2542" i="36"/>
  <c r="G2542" i="36"/>
  <c r="F2542" i="36"/>
  <c r="C2542" i="36"/>
  <c r="AW2541" i="36"/>
  <c r="AV2541" i="36"/>
  <c r="AU2541" i="36"/>
  <c r="AG2541" i="36"/>
  <c r="AF2541" i="36"/>
  <c r="AE2541" i="36"/>
  <c r="AD2541" i="36"/>
  <c r="AC2541" i="36"/>
  <c r="M2541" i="36"/>
  <c r="L2541" i="36"/>
  <c r="K2541" i="36"/>
  <c r="I2541" i="36"/>
  <c r="G2541" i="36"/>
  <c r="F2541" i="36"/>
  <c r="C2541" i="36"/>
  <c r="AW2540" i="36"/>
  <c r="AV2540" i="36"/>
  <c r="AU2540" i="36"/>
  <c r="AG2540" i="36"/>
  <c r="AF2540" i="36"/>
  <c r="AE2540" i="36"/>
  <c r="AD2540" i="36"/>
  <c r="AC2540" i="36"/>
  <c r="M2540" i="36"/>
  <c r="L2540" i="36"/>
  <c r="K2540" i="36"/>
  <c r="I2540" i="36" s="1"/>
  <c r="G2540" i="36"/>
  <c r="F2540" i="36"/>
  <c r="C2540" i="36"/>
  <c r="AW2539" i="36"/>
  <c r="AV2539" i="36"/>
  <c r="AU2539" i="36"/>
  <c r="AG2539" i="36"/>
  <c r="AF2539" i="36"/>
  <c r="AE2539" i="36"/>
  <c r="AD2539" i="36"/>
  <c r="AC2539" i="36"/>
  <c r="M2539" i="36"/>
  <c r="L2539" i="36"/>
  <c r="K2539" i="36"/>
  <c r="I2539" i="36" s="1"/>
  <c r="G2539" i="36"/>
  <c r="F2539" i="36"/>
  <c r="C2539" i="36"/>
  <c r="AW2538" i="36"/>
  <c r="AV2538" i="36"/>
  <c r="AU2538" i="36"/>
  <c r="AG2538" i="36"/>
  <c r="AF2538" i="36"/>
  <c r="AE2538" i="36"/>
  <c r="AD2538" i="36"/>
  <c r="AC2538" i="36"/>
  <c r="M2538" i="36"/>
  <c r="L2538" i="36"/>
  <c r="K2538" i="36"/>
  <c r="I2538" i="36" s="1"/>
  <c r="G2538" i="36"/>
  <c r="F2538" i="36"/>
  <c r="C2538" i="36"/>
  <c r="AW2537" i="36"/>
  <c r="AV2537" i="36"/>
  <c r="AU2537" i="36"/>
  <c r="AG2537" i="36"/>
  <c r="AF2537" i="36"/>
  <c r="AE2537" i="36"/>
  <c r="AD2537" i="36"/>
  <c r="AC2537" i="36"/>
  <c r="M2537" i="36"/>
  <c r="L2537" i="36"/>
  <c r="K2537" i="36"/>
  <c r="G2537" i="36"/>
  <c r="F2537" i="36"/>
  <c r="C2537" i="36"/>
  <c r="AW2536" i="36"/>
  <c r="AV2536" i="36"/>
  <c r="AU2536" i="36"/>
  <c r="AG2536" i="36"/>
  <c r="AF2536" i="36"/>
  <c r="AE2536" i="36"/>
  <c r="AD2536" i="36"/>
  <c r="AC2536" i="36"/>
  <c r="M2536" i="36"/>
  <c r="L2536" i="36"/>
  <c r="K2536" i="36"/>
  <c r="I2536" i="36" s="1"/>
  <c r="G2536" i="36"/>
  <c r="F2536" i="36"/>
  <c r="C2536" i="36"/>
  <c r="AW2534" i="36"/>
  <c r="AV2534" i="36"/>
  <c r="AU2534" i="36"/>
  <c r="AG2534" i="36"/>
  <c r="AF2534" i="36"/>
  <c r="AE2534" i="36"/>
  <c r="AD2534" i="36"/>
  <c r="AC2534" i="36"/>
  <c r="M2534" i="36"/>
  <c r="L2534" i="36"/>
  <c r="K2534" i="36"/>
  <c r="I2534" i="36" s="1"/>
  <c r="G2534" i="36"/>
  <c r="F2534" i="36"/>
  <c r="C2534" i="36"/>
  <c r="AW2533" i="36"/>
  <c r="AV2533" i="36"/>
  <c r="AU2533" i="36"/>
  <c r="AG2533" i="36"/>
  <c r="AF2533" i="36"/>
  <c r="AE2533" i="36"/>
  <c r="AD2533" i="36"/>
  <c r="AC2533" i="36"/>
  <c r="M2533" i="36"/>
  <c r="L2533" i="36"/>
  <c r="K2533" i="36"/>
  <c r="I2533" i="36"/>
  <c r="G2533" i="36"/>
  <c r="F2533" i="36"/>
  <c r="C2533" i="36"/>
  <c r="AW2532" i="36"/>
  <c r="AV2532" i="36"/>
  <c r="AU2532" i="36"/>
  <c r="AG2532" i="36"/>
  <c r="AF2532" i="36"/>
  <c r="AE2532" i="36"/>
  <c r="AD2532" i="36"/>
  <c r="AC2532" i="36"/>
  <c r="M2532" i="36"/>
  <c r="L2532" i="36"/>
  <c r="K2532" i="36"/>
  <c r="I2532" i="36"/>
  <c r="G2532" i="36"/>
  <c r="F2532" i="36"/>
  <c r="C2532" i="36"/>
  <c r="AW2531" i="36"/>
  <c r="AV2531" i="36"/>
  <c r="AU2531" i="36"/>
  <c r="AG2531" i="36"/>
  <c r="AF2531" i="36"/>
  <c r="AE2531" i="36"/>
  <c r="AD2531" i="36"/>
  <c r="AC2531" i="36"/>
  <c r="M2531" i="36"/>
  <c r="L2531" i="36"/>
  <c r="K2531" i="36"/>
  <c r="I2531" i="36" s="1"/>
  <c r="G2531" i="36"/>
  <c r="F2531" i="36"/>
  <c r="C2531" i="36"/>
  <c r="AW2530" i="36"/>
  <c r="AV2530" i="36"/>
  <c r="AU2530" i="36"/>
  <c r="AG2530" i="36"/>
  <c r="AF2530" i="36"/>
  <c r="AE2530" i="36"/>
  <c r="AD2530" i="36"/>
  <c r="AC2530" i="36"/>
  <c r="M2530" i="36"/>
  <c r="L2530" i="36"/>
  <c r="K2530" i="36"/>
  <c r="I2530" i="36" s="1"/>
  <c r="G2530" i="36"/>
  <c r="F2530" i="36"/>
  <c r="C2530" i="36"/>
  <c r="AW2528" i="36"/>
  <c r="AV2528" i="36"/>
  <c r="AU2528" i="36"/>
  <c r="AG2528" i="36"/>
  <c r="AF2528" i="36"/>
  <c r="AE2528" i="36"/>
  <c r="AD2528" i="36"/>
  <c r="AC2528" i="36"/>
  <c r="M2528" i="36"/>
  <c r="L2528" i="36"/>
  <c r="K2528" i="36"/>
  <c r="I2528" i="36" s="1"/>
  <c r="G2528" i="36"/>
  <c r="F2528" i="36"/>
  <c r="C2528" i="36"/>
  <c r="AW2527" i="36"/>
  <c r="AV2527" i="36"/>
  <c r="AU2527" i="36"/>
  <c r="AG2527" i="36"/>
  <c r="AF2527" i="36"/>
  <c r="AE2527" i="36"/>
  <c r="AD2527" i="36"/>
  <c r="AC2527" i="36"/>
  <c r="M2527" i="36"/>
  <c r="L2527" i="36"/>
  <c r="K2527" i="36"/>
  <c r="G2527" i="36"/>
  <c r="F2527" i="36"/>
  <c r="C2527" i="36"/>
  <c r="AW2526" i="36"/>
  <c r="AV2526" i="36"/>
  <c r="AU2526" i="36"/>
  <c r="AG2526" i="36"/>
  <c r="AF2526" i="36"/>
  <c r="AE2526" i="36"/>
  <c r="AD2526" i="36"/>
  <c r="AC2526" i="36"/>
  <c r="M2526" i="36"/>
  <c r="L2526" i="36"/>
  <c r="K2526" i="36"/>
  <c r="I2526" i="36" s="1"/>
  <c r="G2526" i="36"/>
  <c r="F2526" i="36"/>
  <c r="C2526" i="36"/>
  <c r="AW2525" i="36"/>
  <c r="AV2525" i="36"/>
  <c r="AU2525" i="36"/>
  <c r="AG2525" i="36"/>
  <c r="AF2525" i="36"/>
  <c r="AE2525" i="36"/>
  <c r="AD2525" i="36"/>
  <c r="AC2525" i="36"/>
  <c r="M2525" i="36"/>
  <c r="L2525" i="36"/>
  <c r="K2525" i="36"/>
  <c r="I2525" i="36" s="1"/>
  <c r="G2525" i="36"/>
  <c r="F2525" i="36"/>
  <c r="C2525" i="36"/>
  <c r="AW2524" i="36"/>
  <c r="AV2524" i="36"/>
  <c r="AU2524" i="36"/>
  <c r="AG2524" i="36"/>
  <c r="AF2524" i="36"/>
  <c r="AE2524" i="36"/>
  <c r="AD2524" i="36"/>
  <c r="AC2524" i="36"/>
  <c r="M2524" i="36"/>
  <c r="L2524" i="36"/>
  <c r="K2524" i="36"/>
  <c r="I2524" i="36"/>
  <c r="G2524" i="36"/>
  <c r="F2524" i="36"/>
  <c r="C2524" i="36"/>
  <c r="AW2522" i="36"/>
  <c r="AV2522" i="36"/>
  <c r="AU2522" i="36"/>
  <c r="AG2522" i="36"/>
  <c r="AF2522" i="36"/>
  <c r="AE2522" i="36"/>
  <c r="AD2522" i="36"/>
  <c r="AC2522" i="36"/>
  <c r="M2522" i="36"/>
  <c r="L2522" i="36"/>
  <c r="K2522" i="36"/>
  <c r="I2522" i="36"/>
  <c r="G2522" i="36"/>
  <c r="F2522" i="36"/>
  <c r="C2522" i="36"/>
  <c r="AW2521" i="36"/>
  <c r="AV2521" i="36"/>
  <c r="AU2521" i="36"/>
  <c r="AG2521" i="36"/>
  <c r="AF2521" i="36"/>
  <c r="AE2521" i="36"/>
  <c r="AD2521" i="36"/>
  <c r="AC2521" i="36"/>
  <c r="M2521" i="36"/>
  <c r="I2521" i="36" s="1"/>
  <c r="L2521" i="36"/>
  <c r="K2521" i="36"/>
  <c r="G2521" i="36"/>
  <c r="F2521" i="36"/>
  <c r="C2521" i="36"/>
  <c r="AW2520" i="36"/>
  <c r="AV2520" i="36"/>
  <c r="AU2520" i="36"/>
  <c r="AG2520" i="36"/>
  <c r="AF2520" i="36"/>
  <c r="AE2520" i="36"/>
  <c r="AD2520" i="36"/>
  <c r="AC2520" i="36"/>
  <c r="M2520" i="36"/>
  <c r="L2520" i="36"/>
  <c r="K2520" i="36"/>
  <c r="I2520" i="36" s="1"/>
  <c r="G2520" i="36"/>
  <c r="F2520" i="36"/>
  <c r="C2520" i="36"/>
  <c r="AW2518" i="36"/>
  <c r="AV2518" i="36"/>
  <c r="AU2518" i="36"/>
  <c r="AG2518" i="36"/>
  <c r="AF2518" i="36"/>
  <c r="AE2518" i="36"/>
  <c r="AD2518" i="36"/>
  <c r="AC2518" i="36"/>
  <c r="M2518" i="36"/>
  <c r="L2518" i="36"/>
  <c r="K2518" i="36"/>
  <c r="I2518" i="36" s="1"/>
  <c r="G2518" i="36"/>
  <c r="F2518" i="36"/>
  <c r="C2518" i="36"/>
  <c r="AW2517" i="36"/>
  <c r="AV2517" i="36"/>
  <c r="AU2517" i="36"/>
  <c r="AG2517" i="36"/>
  <c r="AF2517" i="36"/>
  <c r="AE2517" i="36"/>
  <c r="AD2517" i="36"/>
  <c r="AC2517" i="36"/>
  <c r="M2517" i="36"/>
  <c r="I2517" i="36" s="1"/>
  <c r="L2517" i="36"/>
  <c r="K2517" i="36"/>
  <c r="G2517" i="36"/>
  <c r="F2517" i="36"/>
  <c r="C2517" i="36"/>
  <c r="AW2516" i="36"/>
  <c r="AV2516" i="36"/>
  <c r="AU2516" i="36"/>
  <c r="AG2516" i="36"/>
  <c r="AF2516" i="36"/>
  <c r="AE2516" i="36"/>
  <c r="AD2516" i="36"/>
  <c r="AC2516" i="36"/>
  <c r="M2516" i="36"/>
  <c r="L2516" i="36"/>
  <c r="K2516" i="36"/>
  <c r="I2516" i="36" s="1"/>
  <c r="G2516" i="36"/>
  <c r="F2516" i="36"/>
  <c r="C2516" i="36"/>
  <c r="AW2515" i="36"/>
  <c r="AV2515" i="36"/>
  <c r="AU2515" i="36"/>
  <c r="AG2515" i="36"/>
  <c r="AF2515" i="36"/>
  <c r="AE2515" i="36"/>
  <c r="AD2515" i="36"/>
  <c r="AC2515" i="36"/>
  <c r="M2515" i="36"/>
  <c r="L2515" i="36"/>
  <c r="K2515" i="36"/>
  <c r="I2515" i="36" s="1"/>
  <c r="G2515" i="36"/>
  <c r="F2515" i="36"/>
  <c r="C2515" i="36"/>
  <c r="AW2514" i="36"/>
  <c r="AV2514" i="36"/>
  <c r="AU2514" i="36"/>
  <c r="AG2514" i="36"/>
  <c r="AF2514" i="36"/>
  <c r="AE2514" i="36"/>
  <c r="AD2514" i="36"/>
  <c r="AC2514" i="36"/>
  <c r="M2514" i="36"/>
  <c r="L2514" i="36"/>
  <c r="K2514" i="36"/>
  <c r="I2514" i="36"/>
  <c r="G2514" i="36"/>
  <c r="F2514" i="36"/>
  <c r="C2514" i="36"/>
  <c r="AW2513" i="36"/>
  <c r="AV2513" i="36"/>
  <c r="AU2513" i="36"/>
  <c r="AG2513" i="36"/>
  <c r="AF2513" i="36"/>
  <c r="AE2513" i="36"/>
  <c r="AD2513" i="36"/>
  <c r="AC2513" i="36"/>
  <c r="M2513" i="36"/>
  <c r="L2513" i="36"/>
  <c r="K2513" i="36"/>
  <c r="I2513" i="36"/>
  <c r="G2513" i="36"/>
  <c r="F2513" i="36"/>
  <c r="C2513" i="36"/>
  <c r="AW2512" i="36"/>
  <c r="AV2512" i="36"/>
  <c r="AU2512" i="36"/>
  <c r="AG2512" i="36"/>
  <c r="AF2512" i="36"/>
  <c r="AE2512" i="36"/>
  <c r="AD2512" i="36"/>
  <c r="AC2512" i="36"/>
  <c r="M2512" i="36"/>
  <c r="L2512" i="36"/>
  <c r="I2512" i="36" s="1"/>
  <c r="K2512" i="36"/>
  <c r="G2512" i="36"/>
  <c r="F2512" i="36"/>
  <c r="C2512" i="36"/>
  <c r="AW2511" i="36"/>
  <c r="AV2511" i="36"/>
  <c r="AU2511" i="36"/>
  <c r="AG2511" i="36"/>
  <c r="AF2511" i="36"/>
  <c r="AE2511" i="36"/>
  <c r="AD2511" i="36"/>
  <c r="AC2511" i="36"/>
  <c r="M2511" i="36"/>
  <c r="L2511" i="36"/>
  <c r="K2511" i="36"/>
  <c r="I2511" i="36" s="1"/>
  <c r="G2511" i="36"/>
  <c r="F2511" i="36"/>
  <c r="C2511" i="36"/>
  <c r="AW2510" i="36"/>
  <c r="AV2510" i="36"/>
  <c r="AU2510" i="36"/>
  <c r="AG2510" i="36"/>
  <c r="AF2510" i="36"/>
  <c r="AE2510" i="36"/>
  <c r="AD2510" i="36"/>
  <c r="AC2510" i="36"/>
  <c r="M2510" i="36"/>
  <c r="L2510" i="36"/>
  <c r="K2510" i="36"/>
  <c r="I2510" i="36" s="1"/>
  <c r="G2510" i="36"/>
  <c r="F2510" i="36"/>
  <c r="C2510" i="36"/>
  <c r="AW2509" i="36"/>
  <c r="AV2509" i="36"/>
  <c r="AU2509" i="36"/>
  <c r="AG2509" i="36"/>
  <c r="AF2509" i="36"/>
  <c r="AE2509" i="36"/>
  <c r="AD2509" i="36"/>
  <c r="AC2509" i="36"/>
  <c r="M2509" i="36"/>
  <c r="I2509" i="36" s="1"/>
  <c r="L2509" i="36"/>
  <c r="K2509" i="36"/>
  <c r="G2509" i="36"/>
  <c r="F2509" i="36"/>
  <c r="C2509" i="36"/>
  <c r="AW2508" i="36"/>
  <c r="AV2508" i="36"/>
  <c r="AU2508" i="36"/>
  <c r="AG2508" i="36"/>
  <c r="AF2508" i="36"/>
  <c r="AE2508" i="36"/>
  <c r="AD2508" i="36"/>
  <c r="AC2508" i="36"/>
  <c r="M2508" i="36"/>
  <c r="L2508" i="36"/>
  <c r="K2508" i="36"/>
  <c r="I2508" i="36" s="1"/>
  <c r="G2508" i="36"/>
  <c r="F2508" i="36"/>
  <c r="C2508" i="36"/>
  <c r="AW2507" i="36"/>
  <c r="AV2507" i="36"/>
  <c r="AU2507" i="36"/>
  <c r="AG2507" i="36"/>
  <c r="AF2507" i="36"/>
  <c r="AE2507" i="36"/>
  <c r="AD2507" i="36"/>
  <c r="AC2507" i="36"/>
  <c r="M2507" i="36"/>
  <c r="L2507" i="36"/>
  <c r="K2507" i="36"/>
  <c r="I2507" i="36" s="1"/>
  <c r="G2507" i="36"/>
  <c r="F2507" i="36"/>
  <c r="C2507" i="36"/>
  <c r="AW2506" i="36"/>
  <c r="AV2506" i="36"/>
  <c r="AU2506" i="36"/>
  <c r="AG2506" i="36"/>
  <c r="AF2506" i="36"/>
  <c r="AE2506" i="36"/>
  <c r="AD2506" i="36"/>
  <c r="AC2506" i="36"/>
  <c r="M2506" i="36"/>
  <c r="L2506" i="36"/>
  <c r="K2506" i="36"/>
  <c r="I2506" i="36"/>
  <c r="G2506" i="36"/>
  <c r="F2506" i="36"/>
  <c r="C2506" i="36"/>
  <c r="AW2505" i="36"/>
  <c r="AV2505" i="36"/>
  <c r="AU2505" i="36"/>
  <c r="AG2505" i="36"/>
  <c r="AF2505" i="36"/>
  <c r="AE2505" i="36"/>
  <c r="AD2505" i="36"/>
  <c r="AC2505" i="36"/>
  <c r="M2505" i="36"/>
  <c r="L2505" i="36"/>
  <c r="K2505" i="36"/>
  <c r="I2505" i="36"/>
  <c r="G2505" i="36"/>
  <c r="F2505" i="36"/>
  <c r="C2505" i="36"/>
  <c r="AW2504" i="36"/>
  <c r="AV2504" i="36"/>
  <c r="AU2504" i="36"/>
  <c r="AG2504" i="36"/>
  <c r="AF2504" i="36"/>
  <c r="AE2504" i="36"/>
  <c r="AD2504" i="36"/>
  <c r="AC2504" i="36"/>
  <c r="M2504" i="36"/>
  <c r="L2504" i="36"/>
  <c r="K2504" i="36"/>
  <c r="I2504" i="36" s="1"/>
  <c r="G2504" i="36"/>
  <c r="F2504" i="36"/>
  <c r="C2504" i="36"/>
  <c r="AW2503" i="36"/>
  <c r="AV2503" i="36"/>
  <c r="AU2503" i="36"/>
  <c r="AG2503" i="36"/>
  <c r="AF2503" i="36"/>
  <c r="AE2503" i="36"/>
  <c r="AD2503" i="36"/>
  <c r="AC2503" i="36"/>
  <c r="M2503" i="36"/>
  <c r="L2503" i="36"/>
  <c r="K2503" i="36"/>
  <c r="I2503" i="36" s="1"/>
  <c r="G2503" i="36"/>
  <c r="F2503" i="36"/>
  <c r="C2503" i="36"/>
  <c r="AW2502" i="36"/>
  <c r="AV2502" i="36"/>
  <c r="AU2502" i="36"/>
  <c r="AG2502" i="36"/>
  <c r="AF2502" i="36"/>
  <c r="AE2502" i="36"/>
  <c r="AD2502" i="36"/>
  <c r="AC2502" i="36"/>
  <c r="M2502" i="36"/>
  <c r="L2502" i="36"/>
  <c r="K2502" i="36"/>
  <c r="I2502" i="36"/>
  <c r="G2502" i="36"/>
  <c r="F2502" i="36"/>
  <c r="C2502" i="36"/>
  <c r="AW2501" i="36"/>
  <c r="AV2501" i="36"/>
  <c r="AU2501" i="36"/>
  <c r="AG2501" i="36"/>
  <c r="AF2501" i="36"/>
  <c r="AE2501" i="36"/>
  <c r="AD2501" i="36"/>
  <c r="AC2501" i="36"/>
  <c r="M2501" i="36"/>
  <c r="L2501" i="36"/>
  <c r="I2501" i="36" s="1"/>
  <c r="K2501" i="36"/>
  <c r="G2501" i="36"/>
  <c r="F2501" i="36"/>
  <c r="C2501" i="36"/>
  <c r="AW2500" i="36"/>
  <c r="AV2500" i="36"/>
  <c r="AU2500" i="36"/>
  <c r="AG2500" i="36"/>
  <c r="AF2500" i="36"/>
  <c r="AE2500" i="36"/>
  <c r="AD2500" i="36"/>
  <c r="AC2500" i="36"/>
  <c r="M2500" i="36"/>
  <c r="L2500" i="36"/>
  <c r="K2500" i="36"/>
  <c r="G2500" i="36"/>
  <c r="F2500" i="36"/>
  <c r="C2500" i="36"/>
  <c r="AW2499" i="36"/>
  <c r="AV2499" i="36"/>
  <c r="AU2499" i="36"/>
  <c r="AG2499" i="36"/>
  <c r="AF2499" i="36"/>
  <c r="AE2499" i="36"/>
  <c r="AD2499" i="36"/>
  <c r="AC2499" i="36"/>
  <c r="M2499" i="36"/>
  <c r="L2499" i="36"/>
  <c r="K2499" i="36"/>
  <c r="I2499" i="36" s="1"/>
  <c r="G2499" i="36"/>
  <c r="F2499" i="36"/>
  <c r="C2499" i="36"/>
  <c r="AW2498" i="36"/>
  <c r="AV2498" i="36"/>
  <c r="AU2498" i="36"/>
  <c r="AG2498" i="36"/>
  <c r="AF2498" i="36"/>
  <c r="AE2498" i="36"/>
  <c r="AD2498" i="36"/>
  <c r="AC2498" i="36"/>
  <c r="M2498" i="36"/>
  <c r="L2498" i="36"/>
  <c r="K2498" i="36"/>
  <c r="I2498" i="36"/>
  <c r="G2498" i="36"/>
  <c r="F2498" i="36"/>
  <c r="C2498" i="36"/>
  <c r="AW2497" i="36"/>
  <c r="AV2497" i="36"/>
  <c r="AU2497" i="36"/>
  <c r="AG2497" i="36"/>
  <c r="AF2497" i="36"/>
  <c r="AE2497" i="36"/>
  <c r="AD2497" i="36"/>
  <c r="AC2497" i="36"/>
  <c r="M2497" i="36"/>
  <c r="L2497" i="36"/>
  <c r="K2497" i="36"/>
  <c r="I2497" i="36"/>
  <c r="G2497" i="36"/>
  <c r="F2497" i="36"/>
  <c r="C2497" i="36"/>
  <c r="AW2496" i="36"/>
  <c r="AV2496" i="36"/>
  <c r="AU2496" i="36"/>
  <c r="AG2496" i="36"/>
  <c r="AF2496" i="36"/>
  <c r="AE2496" i="36"/>
  <c r="AD2496" i="36"/>
  <c r="AC2496" i="36"/>
  <c r="M2496" i="36"/>
  <c r="L2496" i="36"/>
  <c r="K2496" i="36"/>
  <c r="I2496" i="36" s="1"/>
  <c r="G2496" i="36"/>
  <c r="F2496" i="36"/>
  <c r="C2496" i="36"/>
  <c r="AW2495" i="36"/>
  <c r="AV2495" i="36"/>
  <c r="AU2495" i="36"/>
  <c r="AG2495" i="36"/>
  <c r="AF2495" i="36"/>
  <c r="AE2495" i="36"/>
  <c r="AD2495" i="36"/>
  <c r="AC2495" i="36"/>
  <c r="M2495" i="36"/>
  <c r="L2495" i="36"/>
  <c r="K2495" i="36"/>
  <c r="I2495" i="36" s="1"/>
  <c r="G2495" i="36"/>
  <c r="F2495" i="36"/>
  <c r="C2495" i="36"/>
  <c r="AW2494" i="36"/>
  <c r="AV2494" i="36"/>
  <c r="AU2494" i="36"/>
  <c r="AG2494" i="36"/>
  <c r="AF2494" i="36"/>
  <c r="AE2494" i="36"/>
  <c r="AD2494" i="36"/>
  <c r="AC2494" i="36"/>
  <c r="M2494" i="36"/>
  <c r="L2494" i="36"/>
  <c r="K2494" i="36"/>
  <c r="I2494" i="36"/>
  <c r="G2494" i="36"/>
  <c r="F2494" i="36"/>
  <c r="C2494" i="36"/>
  <c r="AW2493" i="36"/>
  <c r="AV2493" i="36"/>
  <c r="AU2493" i="36"/>
  <c r="AG2493" i="36"/>
  <c r="AF2493" i="36"/>
  <c r="AE2493" i="36"/>
  <c r="AD2493" i="36"/>
  <c r="AC2493" i="36"/>
  <c r="M2493" i="36"/>
  <c r="L2493" i="36"/>
  <c r="I2493" i="36" s="1"/>
  <c r="K2493" i="36"/>
  <c r="G2493" i="36"/>
  <c r="F2493" i="36"/>
  <c r="C2493" i="36"/>
  <c r="AW2492" i="36"/>
  <c r="AV2492" i="36"/>
  <c r="AU2492" i="36"/>
  <c r="AG2492" i="36"/>
  <c r="AF2492" i="36"/>
  <c r="AE2492" i="36"/>
  <c r="AD2492" i="36"/>
  <c r="AC2492" i="36"/>
  <c r="M2492" i="36"/>
  <c r="L2492" i="36"/>
  <c r="K2492" i="36"/>
  <c r="I2492" i="36" s="1"/>
  <c r="G2492" i="36"/>
  <c r="F2492" i="36"/>
  <c r="C2492" i="36"/>
  <c r="AW2491" i="36"/>
  <c r="AV2491" i="36"/>
  <c r="AU2491" i="36"/>
  <c r="AG2491" i="36"/>
  <c r="AF2491" i="36"/>
  <c r="AE2491" i="36"/>
  <c r="AD2491" i="36"/>
  <c r="AC2491" i="36"/>
  <c r="M2491" i="36"/>
  <c r="L2491" i="36"/>
  <c r="K2491" i="36"/>
  <c r="I2491" i="36" s="1"/>
  <c r="G2491" i="36"/>
  <c r="F2491" i="36"/>
  <c r="C2491" i="36"/>
  <c r="AW2490" i="36"/>
  <c r="AV2490" i="36"/>
  <c r="AU2490" i="36"/>
  <c r="AG2490" i="36"/>
  <c r="AF2490" i="36"/>
  <c r="AE2490" i="36"/>
  <c r="AD2490" i="36"/>
  <c r="AC2490" i="36"/>
  <c r="M2490" i="36"/>
  <c r="L2490" i="36"/>
  <c r="K2490" i="36"/>
  <c r="I2490" i="36"/>
  <c r="G2490" i="36"/>
  <c r="F2490" i="36"/>
  <c r="C2490" i="36"/>
  <c r="AW2489" i="36"/>
  <c r="AV2489" i="36"/>
  <c r="AU2489" i="36"/>
  <c r="AG2489" i="36"/>
  <c r="AF2489" i="36"/>
  <c r="AE2489" i="36"/>
  <c r="AD2489" i="36"/>
  <c r="AC2489" i="36"/>
  <c r="M2489" i="36"/>
  <c r="L2489" i="36"/>
  <c r="K2489" i="36"/>
  <c r="I2489" i="36"/>
  <c r="G2489" i="36"/>
  <c r="F2489" i="36"/>
  <c r="C2489" i="36"/>
  <c r="AW2488" i="36"/>
  <c r="AV2488" i="36"/>
  <c r="AU2488" i="36"/>
  <c r="AG2488" i="36"/>
  <c r="AF2488" i="36"/>
  <c r="AE2488" i="36"/>
  <c r="AD2488" i="36"/>
  <c r="AC2488" i="36"/>
  <c r="M2488" i="36"/>
  <c r="L2488" i="36"/>
  <c r="K2488" i="36"/>
  <c r="I2488" i="36" s="1"/>
  <c r="G2488" i="36"/>
  <c r="F2488" i="36"/>
  <c r="C2488" i="36"/>
  <c r="AW2487" i="36"/>
  <c r="AV2487" i="36"/>
  <c r="AU2487" i="36"/>
  <c r="AG2487" i="36"/>
  <c r="AF2487" i="36"/>
  <c r="AE2487" i="36"/>
  <c r="AD2487" i="36"/>
  <c r="AC2487" i="36"/>
  <c r="M2487" i="36"/>
  <c r="L2487" i="36"/>
  <c r="K2487" i="36"/>
  <c r="I2487" i="36" s="1"/>
  <c r="G2487" i="36"/>
  <c r="F2487" i="36"/>
  <c r="C2487" i="36"/>
  <c r="AW2486" i="36"/>
  <c r="AV2486" i="36"/>
  <c r="AU2486" i="36"/>
  <c r="AG2486" i="36"/>
  <c r="AF2486" i="36"/>
  <c r="AE2486" i="36"/>
  <c r="AD2486" i="36"/>
  <c r="AC2486" i="36"/>
  <c r="M2486" i="36"/>
  <c r="L2486" i="36"/>
  <c r="K2486" i="36"/>
  <c r="I2486" i="36"/>
  <c r="G2486" i="36"/>
  <c r="F2486" i="36"/>
  <c r="C2486" i="36"/>
  <c r="AW2485" i="36"/>
  <c r="AV2485" i="36"/>
  <c r="AU2485" i="36"/>
  <c r="AG2485" i="36"/>
  <c r="AF2485" i="36"/>
  <c r="AE2485" i="36"/>
  <c r="AD2485" i="36"/>
  <c r="AC2485" i="36"/>
  <c r="M2485" i="36"/>
  <c r="L2485" i="36"/>
  <c r="I2485" i="36" s="1"/>
  <c r="K2485" i="36"/>
  <c r="G2485" i="36"/>
  <c r="F2485" i="36"/>
  <c r="C2485" i="36"/>
  <c r="AW2484" i="36"/>
  <c r="AV2484" i="36"/>
  <c r="AU2484" i="36"/>
  <c r="AG2484" i="36"/>
  <c r="AF2484" i="36"/>
  <c r="AE2484" i="36"/>
  <c r="AD2484" i="36"/>
  <c r="AC2484" i="36"/>
  <c r="M2484" i="36"/>
  <c r="L2484" i="36"/>
  <c r="K2484" i="36"/>
  <c r="G2484" i="36"/>
  <c r="F2484" i="36"/>
  <c r="C2484" i="36"/>
  <c r="AW2483" i="36"/>
  <c r="AV2483" i="36"/>
  <c r="AU2483" i="36"/>
  <c r="AG2483" i="36"/>
  <c r="AF2483" i="36"/>
  <c r="AE2483" i="36"/>
  <c r="AD2483" i="36"/>
  <c r="AC2483" i="36"/>
  <c r="M2483" i="36"/>
  <c r="L2483" i="36"/>
  <c r="K2483" i="36"/>
  <c r="I2483" i="36" s="1"/>
  <c r="G2483" i="36"/>
  <c r="F2483" i="36"/>
  <c r="C2483" i="36"/>
  <c r="AW2482" i="36"/>
  <c r="AV2482" i="36"/>
  <c r="AU2482" i="36"/>
  <c r="AG2482" i="36"/>
  <c r="AF2482" i="36"/>
  <c r="AE2482" i="36"/>
  <c r="AD2482" i="36"/>
  <c r="AC2482" i="36"/>
  <c r="M2482" i="36"/>
  <c r="L2482" i="36"/>
  <c r="K2482" i="36"/>
  <c r="I2482" i="36"/>
  <c r="G2482" i="36"/>
  <c r="F2482" i="36"/>
  <c r="C2482" i="36"/>
  <c r="AW2481" i="36"/>
  <c r="AV2481" i="36"/>
  <c r="AU2481" i="36"/>
  <c r="AG2481" i="36"/>
  <c r="AF2481" i="36"/>
  <c r="AE2481" i="36"/>
  <c r="AD2481" i="36"/>
  <c r="AC2481" i="36"/>
  <c r="M2481" i="36"/>
  <c r="L2481" i="36"/>
  <c r="K2481" i="36"/>
  <c r="I2481" i="36"/>
  <c r="G2481" i="36"/>
  <c r="F2481" i="36"/>
  <c r="C2481" i="36"/>
  <c r="AW2480" i="36"/>
  <c r="AV2480" i="36"/>
  <c r="AU2480" i="36"/>
  <c r="AG2480" i="36"/>
  <c r="AF2480" i="36"/>
  <c r="AE2480" i="36"/>
  <c r="AD2480" i="36"/>
  <c r="AC2480" i="36"/>
  <c r="M2480" i="36"/>
  <c r="L2480" i="36"/>
  <c r="K2480" i="36"/>
  <c r="I2480" i="36" s="1"/>
  <c r="G2480" i="36"/>
  <c r="F2480" i="36"/>
  <c r="C2480" i="36"/>
  <c r="AW2479" i="36"/>
  <c r="AV2479" i="36"/>
  <c r="AU2479" i="36"/>
  <c r="AG2479" i="36"/>
  <c r="AF2479" i="36"/>
  <c r="AE2479" i="36"/>
  <c r="AD2479" i="36"/>
  <c r="AC2479" i="36"/>
  <c r="M2479" i="36"/>
  <c r="L2479" i="36"/>
  <c r="K2479" i="36"/>
  <c r="I2479" i="36" s="1"/>
  <c r="G2479" i="36"/>
  <c r="F2479" i="36"/>
  <c r="C2479" i="36"/>
  <c r="AW2478" i="36"/>
  <c r="AV2478" i="36"/>
  <c r="AU2478" i="36"/>
  <c r="AG2478" i="36"/>
  <c r="AF2478" i="36"/>
  <c r="AE2478" i="36"/>
  <c r="AD2478" i="36"/>
  <c r="AC2478" i="36"/>
  <c r="M2478" i="36"/>
  <c r="L2478" i="36"/>
  <c r="K2478" i="36"/>
  <c r="I2478" i="36"/>
  <c r="G2478" i="36"/>
  <c r="F2478" i="36"/>
  <c r="C2478" i="36"/>
  <c r="AW2477" i="36"/>
  <c r="AV2477" i="36"/>
  <c r="AU2477" i="36"/>
  <c r="AG2477" i="36"/>
  <c r="AF2477" i="36"/>
  <c r="AE2477" i="36"/>
  <c r="AD2477" i="36"/>
  <c r="AC2477" i="36"/>
  <c r="M2477" i="36"/>
  <c r="L2477" i="36"/>
  <c r="K2477" i="36"/>
  <c r="G2477" i="36"/>
  <c r="F2477" i="36"/>
  <c r="C2477" i="36"/>
  <c r="AW2476" i="36"/>
  <c r="AV2476" i="36"/>
  <c r="AU2476" i="36"/>
  <c r="AG2476" i="36"/>
  <c r="AF2476" i="36"/>
  <c r="AE2476" i="36"/>
  <c r="AD2476" i="36"/>
  <c r="AC2476" i="36"/>
  <c r="M2476" i="36"/>
  <c r="L2476" i="36"/>
  <c r="K2476" i="36"/>
  <c r="I2476" i="36" s="1"/>
  <c r="G2476" i="36"/>
  <c r="F2476" i="36"/>
  <c r="C2476" i="36"/>
  <c r="AW2475" i="36"/>
  <c r="AV2475" i="36"/>
  <c r="AU2475" i="36"/>
  <c r="AG2475" i="36"/>
  <c r="AF2475" i="36"/>
  <c r="AE2475" i="36"/>
  <c r="AD2475" i="36"/>
  <c r="AC2475" i="36"/>
  <c r="M2475" i="36"/>
  <c r="L2475" i="36"/>
  <c r="K2475" i="36"/>
  <c r="I2475" i="36" s="1"/>
  <c r="G2475" i="36"/>
  <c r="F2475" i="36"/>
  <c r="C2475" i="36"/>
  <c r="AW2474" i="36"/>
  <c r="AV2474" i="36"/>
  <c r="AU2474" i="36"/>
  <c r="AG2474" i="36"/>
  <c r="AF2474" i="36"/>
  <c r="AE2474" i="36"/>
  <c r="AD2474" i="36"/>
  <c r="AC2474" i="36"/>
  <c r="M2474" i="36"/>
  <c r="L2474" i="36"/>
  <c r="K2474" i="36"/>
  <c r="I2474" i="36"/>
  <c r="G2474" i="36"/>
  <c r="F2474" i="36"/>
  <c r="C2474" i="36"/>
  <c r="AW2473" i="36"/>
  <c r="AV2473" i="36"/>
  <c r="AU2473" i="36"/>
  <c r="AG2473" i="36"/>
  <c r="AF2473" i="36"/>
  <c r="AE2473" i="36"/>
  <c r="AD2473" i="36"/>
  <c r="AC2473" i="36"/>
  <c r="M2473" i="36"/>
  <c r="L2473" i="36"/>
  <c r="K2473" i="36"/>
  <c r="I2473" i="36"/>
  <c r="G2473" i="36"/>
  <c r="F2473" i="36"/>
  <c r="C2473" i="36"/>
  <c r="AW2471" i="36"/>
  <c r="AV2471" i="36"/>
  <c r="AU2471" i="36"/>
  <c r="AG2471" i="36"/>
  <c r="AF2471" i="36"/>
  <c r="AE2471" i="36"/>
  <c r="AD2471" i="36"/>
  <c r="AC2471" i="36"/>
  <c r="M2471" i="36"/>
  <c r="L2471" i="36"/>
  <c r="K2471" i="36"/>
  <c r="I2471" i="36" s="1"/>
  <c r="G2471" i="36"/>
  <c r="F2471" i="36"/>
  <c r="C2471" i="36"/>
  <c r="AW2470" i="36"/>
  <c r="AV2470" i="36"/>
  <c r="AU2470" i="36"/>
  <c r="AG2470" i="36"/>
  <c r="AF2470" i="36"/>
  <c r="AE2470" i="36"/>
  <c r="AD2470" i="36"/>
  <c r="AC2470" i="36"/>
  <c r="M2470" i="36"/>
  <c r="L2470" i="36"/>
  <c r="K2470" i="36"/>
  <c r="I2470" i="36" s="1"/>
  <c r="G2470" i="36"/>
  <c r="F2470" i="36"/>
  <c r="C2470" i="36"/>
  <c r="AW2469" i="36"/>
  <c r="AV2469" i="36"/>
  <c r="AU2469" i="36"/>
  <c r="AG2469" i="36"/>
  <c r="AF2469" i="36"/>
  <c r="AE2469" i="36"/>
  <c r="AD2469" i="36"/>
  <c r="AC2469" i="36"/>
  <c r="M2469" i="36"/>
  <c r="L2469" i="36"/>
  <c r="K2469" i="36"/>
  <c r="I2469" i="36"/>
  <c r="G2469" i="36"/>
  <c r="F2469" i="36"/>
  <c r="C2469" i="36"/>
  <c r="AW2468" i="36"/>
  <c r="AV2468" i="36"/>
  <c r="AU2468" i="36"/>
  <c r="AG2468" i="36"/>
  <c r="AF2468" i="36"/>
  <c r="AE2468" i="36"/>
  <c r="AD2468" i="36"/>
  <c r="AC2468" i="36"/>
  <c r="M2468" i="36"/>
  <c r="L2468" i="36"/>
  <c r="I2468" i="36" s="1"/>
  <c r="K2468" i="36"/>
  <c r="G2468" i="36"/>
  <c r="F2468" i="36"/>
  <c r="C2468" i="36"/>
  <c r="AW2467" i="36"/>
  <c r="AV2467" i="36"/>
  <c r="AU2467" i="36"/>
  <c r="AG2467" i="36"/>
  <c r="AF2467" i="36"/>
  <c r="AE2467" i="36"/>
  <c r="AD2467" i="36"/>
  <c r="AC2467" i="36"/>
  <c r="M2467" i="36"/>
  <c r="L2467" i="36"/>
  <c r="K2467" i="36"/>
  <c r="I2467" i="36" s="1"/>
  <c r="G2467" i="36"/>
  <c r="F2467" i="36"/>
  <c r="C2467" i="36"/>
  <c r="AW2466" i="36"/>
  <c r="AV2466" i="36"/>
  <c r="AU2466" i="36"/>
  <c r="AG2466" i="36"/>
  <c r="AF2466" i="36"/>
  <c r="AE2466" i="36"/>
  <c r="AD2466" i="36"/>
  <c r="AC2466" i="36"/>
  <c r="M2466" i="36"/>
  <c r="L2466" i="36"/>
  <c r="K2466" i="36"/>
  <c r="I2466" i="36" s="1"/>
  <c r="G2466" i="36"/>
  <c r="F2466" i="36"/>
  <c r="C2466" i="36"/>
  <c r="AW2465" i="36"/>
  <c r="AV2465" i="36"/>
  <c r="AU2465" i="36"/>
  <c r="AG2465" i="36"/>
  <c r="AF2465" i="36"/>
  <c r="AE2465" i="36"/>
  <c r="AD2465" i="36"/>
  <c r="AC2465" i="36"/>
  <c r="M2465" i="36"/>
  <c r="L2465" i="36"/>
  <c r="K2465" i="36"/>
  <c r="I2465" i="36"/>
  <c r="G2465" i="36"/>
  <c r="F2465" i="36"/>
  <c r="C2465" i="36"/>
  <c r="AW2463" i="36"/>
  <c r="AV2463" i="36"/>
  <c r="AU2463" i="36"/>
  <c r="AG2463" i="36"/>
  <c r="AF2463" i="36"/>
  <c r="AE2463" i="36"/>
  <c r="AD2463" i="36"/>
  <c r="AC2463" i="36"/>
  <c r="M2463" i="36"/>
  <c r="L2463" i="36"/>
  <c r="K2463" i="36"/>
  <c r="I2463" i="36"/>
  <c r="G2463" i="36"/>
  <c r="F2463" i="36"/>
  <c r="C2463" i="36"/>
  <c r="AW2462" i="36"/>
  <c r="AV2462" i="36"/>
  <c r="AU2462" i="36"/>
  <c r="AG2462" i="36"/>
  <c r="AF2462" i="36"/>
  <c r="AE2462" i="36"/>
  <c r="AD2462" i="36"/>
  <c r="AC2462" i="36"/>
  <c r="M2462" i="36"/>
  <c r="L2462" i="36"/>
  <c r="K2462" i="36"/>
  <c r="I2462" i="36" s="1"/>
  <c r="G2462" i="36"/>
  <c r="F2462" i="36"/>
  <c r="C2462" i="36"/>
  <c r="AW2461" i="36"/>
  <c r="AV2461" i="36"/>
  <c r="AU2461" i="36"/>
  <c r="AG2461" i="36"/>
  <c r="AF2461" i="36"/>
  <c r="AE2461" i="36"/>
  <c r="AD2461" i="36"/>
  <c r="AC2461" i="36"/>
  <c r="M2461" i="36"/>
  <c r="L2461" i="36"/>
  <c r="K2461" i="36"/>
  <c r="I2461" i="36" s="1"/>
  <c r="G2461" i="36"/>
  <c r="F2461" i="36"/>
  <c r="C2461" i="36"/>
  <c r="AW2460" i="36"/>
  <c r="AV2460" i="36"/>
  <c r="AU2460" i="36"/>
  <c r="AG2460" i="36"/>
  <c r="AF2460" i="36"/>
  <c r="AE2460" i="36"/>
  <c r="AD2460" i="36"/>
  <c r="AC2460" i="36"/>
  <c r="M2460" i="36"/>
  <c r="L2460" i="36"/>
  <c r="K2460" i="36"/>
  <c r="I2460" i="36"/>
  <c r="G2460" i="36"/>
  <c r="F2460" i="36"/>
  <c r="C2460" i="36"/>
  <c r="AW2459" i="36"/>
  <c r="AV2459" i="36"/>
  <c r="AU2459" i="36"/>
  <c r="AG2459" i="36"/>
  <c r="AF2459" i="36"/>
  <c r="AE2459" i="36"/>
  <c r="AD2459" i="36"/>
  <c r="AC2459" i="36"/>
  <c r="M2459" i="36"/>
  <c r="L2459" i="36"/>
  <c r="K2459" i="36"/>
  <c r="G2459" i="36"/>
  <c r="F2459" i="36"/>
  <c r="C2459" i="36"/>
  <c r="AW2458" i="36"/>
  <c r="AV2458" i="36"/>
  <c r="AU2458" i="36"/>
  <c r="AG2458" i="36"/>
  <c r="AF2458" i="36"/>
  <c r="AE2458" i="36"/>
  <c r="AD2458" i="36"/>
  <c r="AC2458" i="36"/>
  <c r="M2458" i="36"/>
  <c r="L2458" i="36"/>
  <c r="K2458" i="36"/>
  <c r="I2458" i="36" s="1"/>
  <c r="G2458" i="36"/>
  <c r="F2458" i="36"/>
  <c r="C2458" i="36"/>
  <c r="AW2457" i="36"/>
  <c r="AV2457" i="36"/>
  <c r="AU2457" i="36"/>
  <c r="AG2457" i="36"/>
  <c r="AF2457" i="36"/>
  <c r="AE2457" i="36"/>
  <c r="AD2457" i="36"/>
  <c r="AC2457" i="36"/>
  <c r="M2457" i="36"/>
  <c r="L2457" i="36"/>
  <c r="K2457" i="36"/>
  <c r="I2457" i="36" s="1"/>
  <c r="G2457" i="36"/>
  <c r="F2457" i="36"/>
  <c r="C2457" i="36"/>
  <c r="AW2456" i="36"/>
  <c r="AV2456" i="36"/>
  <c r="AU2456" i="36"/>
  <c r="AG2456" i="36"/>
  <c r="AF2456" i="36"/>
  <c r="AE2456" i="36"/>
  <c r="AD2456" i="36"/>
  <c r="AC2456" i="36"/>
  <c r="M2456" i="36"/>
  <c r="L2456" i="36"/>
  <c r="K2456" i="36"/>
  <c r="I2456" i="36"/>
  <c r="G2456" i="36"/>
  <c r="F2456" i="36"/>
  <c r="C2456" i="36"/>
  <c r="AW2455" i="36"/>
  <c r="AV2455" i="36"/>
  <c r="AU2455" i="36"/>
  <c r="AG2455" i="36"/>
  <c r="AF2455" i="36"/>
  <c r="AE2455" i="36"/>
  <c r="AD2455" i="36"/>
  <c r="AC2455" i="36"/>
  <c r="M2455" i="36"/>
  <c r="L2455" i="36"/>
  <c r="K2455" i="36"/>
  <c r="I2455" i="36"/>
  <c r="G2455" i="36"/>
  <c r="F2455" i="36"/>
  <c r="C2455" i="36"/>
  <c r="AW2454" i="36"/>
  <c r="AV2454" i="36"/>
  <c r="AU2454" i="36"/>
  <c r="AG2454" i="36"/>
  <c r="AF2454" i="36"/>
  <c r="AE2454" i="36"/>
  <c r="AD2454" i="36"/>
  <c r="AC2454" i="36"/>
  <c r="M2454" i="36"/>
  <c r="L2454" i="36"/>
  <c r="K2454" i="36"/>
  <c r="I2454" i="36" s="1"/>
  <c r="G2454" i="36"/>
  <c r="F2454" i="36"/>
  <c r="C2454" i="36"/>
  <c r="AW2452" i="36"/>
  <c r="AV2452" i="36"/>
  <c r="AU2452" i="36"/>
  <c r="AG2452" i="36"/>
  <c r="AF2452" i="36"/>
  <c r="AE2452" i="36"/>
  <c r="AD2452" i="36"/>
  <c r="AC2452" i="36"/>
  <c r="M2452" i="36"/>
  <c r="L2452" i="36"/>
  <c r="K2452" i="36"/>
  <c r="I2452" i="36" s="1"/>
  <c r="G2452" i="36"/>
  <c r="F2452" i="36"/>
  <c r="C2452" i="36"/>
  <c r="AW2451" i="36"/>
  <c r="AV2451" i="36"/>
  <c r="AU2451" i="36"/>
  <c r="AG2451" i="36"/>
  <c r="AF2451" i="36"/>
  <c r="AE2451" i="36"/>
  <c r="AD2451" i="36"/>
  <c r="AC2451" i="36"/>
  <c r="M2451" i="36"/>
  <c r="L2451" i="36"/>
  <c r="K2451" i="36"/>
  <c r="I2451" i="36"/>
  <c r="G2451" i="36"/>
  <c r="F2451" i="36"/>
  <c r="C2451" i="36"/>
  <c r="AW2450" i="36"/>
  <c r="AV2450" i="36"/>
  <c r="AU2450" i="36"/>
  <c r="AG2450" i="36"/>
  <c r="AF2450" i="36"/>
  <c r="AE2450" i="36"/>
  <c r="AD2450" i="36"/>
  <c r="AC2450" i="36"/>
  <c r="M2450" i="36"/>
  <c r="L2450" i="36"/>
  <c r="I2450" i="36" s="1"/>
  <c r="K2450" i="36"/>
  <c r="G2450" i="36"/>
  <c r="F2450" i="36"/>
  <c r="C2450" i="36"/>
  <c r="AW2449" i="36"/>
  <c r="AV2449" i="36"/>
  <c r="AU2449" i="36"/>
  <c r="AG2449" i="36"/>
  <c r="AF2449" i="36"/>
  <c r="AE2449" i="36"/>
  <c r="AD2449" i="36"/>
  <c r="AC2449" i="36"/>
  <c r="M2449" i="36"/>
  <c r="L2449" i="36"/>
  <c r="K2449" i="36"/>
  <c r="G2449" i="36"/>
  <c r="F2449" i="36"/>
  <c r="C2449" i="36"/>
  <c r="AW2448" i="36"/>
  <c r="AV2448" i="36"/>
  <c r="AU2448" i="36"/>
  <c r="AG2448" i="36"/>
  <c r="AF2448" i="36"/>
  <c r="AE2448" i="36"/>
  <c r="AD2448" i="36"/>
  <c r="AC2448" i="36"/>
  <c r="M2448" i="36"/>
  <c r="L2448" i="36"/>
  <c r="K2448" i="36"/>
  <c r="I2448" i="36" s="1"/>
  <c r="G2448" i="36"/>
  <c r="F2448" i="36"/>
  <c r="C2448" i="36"/>
  <c r="AW2447" i="36"/>
  <c r="AV2447" i="36"/>
  <c r="AU2447" i="36"/>
  <c r="AG2447" i="36"/>
  <c r="AF2447" i="36"/>
  <c r="AE2447" i="36"/>
  <c r="AD2447" i="36"/>
  <c r="AC2447" i="36"/>
  <c r="M2447" i="36"/>
  <c r="L2447" i="36"/>
  <c r="K2447" i="36"/>
  <c r="I2447" i="36"/>
  <c r="G2447" i="36"/>
  <c r="F2447" i="36"/>
  <c r="C2447" i="36"/>
  <c r="AW2446" i="36"/>
  <c r="AV2446" i="36"/>
  <c r="AU2446" i="36"/>
  <c r="AG2446" i="36"/>
  <c r="AF2446" i="36"/>
  <c r="AE2446" i="36"/>
  <c r="AD2446" i="36"/>
  <c r="AC2446" i="36"/>
  <c r="M2446" i="36"/>
  <c r="L2446" i="36"/>
  <c r="K2446" i="36"/>
  <c r="I2446" i="36"/>
  <c r="G2446" i="36"/>
  <c r="F2446" i="36"/>
  <c r="C2446" i="36"/>
  <c r="AW2445" i="36"/>
  <c r="AV2445" i="36"/>
  <c r="AU2445" i="36"/>
  <c r="AG2445" i="36"/>
  <c r="AF2445" i="36"/>
  <c r="AE2445" i="36"/>
  <c r="AD2445" i="36"/>
  <c r="AC2445" i="36"/>
  <c r="M2445" i="36"/>
  <c r="L2445" i="36"/>
  <c r="K2445" i="36"/>
  <c r="I2445" i="36" s="1"/>
  <c r="G2445" i="36"/>
  <c r="F2445" i="36"/>
  <c r="C2445" i="36"/>
  <c r="AW2444" i="36"/>
  <c r="AV2444" i="36"/>
  <c r="AU2444" i="36"/>
  <c r="AG2444" i="36"/>
  <c r="AF2444" i="36"/>
  <c r="AE2444" i="36"/>
  <c r="AD2444" i="36"/>
  <c r="AC2444" i="36"/>
  <c r="M2444" i="36"/>
  <c r="L2444" i="36"/>
  <c r="K2444" i="36"/>
  <c r="I2444" i="36" s="1"/>
  <c r="G2444" i="36"/>
  <c r="F2444" i="36"/>
  <c r="C2444" i="36"/>
  <c r="AW2443" i="36"/>
  <c r="AV2443" i="36"/>
  <c r="AU2443" i="36"/>
  <c r="AG2443" i="36"/>
  <c r="AF2443" i="36"/>
  <c r="AE2443" i="36"/>
  <c r="AD2443" i="36"/>
  <c r="AC2443" i="36"/>
  <c r="M2443" i="36"/>
  <c r="L2443" i="36"/>
  <c r="K2443" i="36"/>
  <c r="I2443" i="36"/>
  <c r="G2443" i="36"/>
  <c r="F2443" i="36"/>
  <c r="C2443" i="36"/>
  <c r="AW2442" i="36"/>
  <c r="AV2442" i="36"/>
  <c r="AU2442" i="36"/>
  <c r="AG2442" i="36"/>
  <c r="AF2442" i="36"/>
  <c r="AE2442" i="36"/>
  <c r="AD2442" i="36"/>
  <c r="AC2442" i="36"/>
  <c r="M2442" i="36"/>
  <c r="L2442" i="36"/>
  <c r="K2442" i="36"/>
  <c r="G2442" i="36"/>
  <c r="F2442" i="36"/>
  <c r="C2442" i="36"/>
  <c r="AW2441" i="36"/>
  <c r="AV2441" i="36"/>
  <c r="AU2441" i="36"/>
  <c r="AG2441" i="36"/>
  <c r="AF2441" i="36"/>
  <c r="AE2441" i="36"/>
  <c r="AD2441" i="36"/>
  <c r="AC2441" i="36"/>
  <c r="M2441" i="36"/>
  <c r="L2441" i="36"/>
  <c r="K2441" i="36"/>
  <c r="I2441" i="36" s="1"/>
  <c r="G2441" i="36"/>
  <c r="F2441" i="36"/>
  <c r="C2441" i="36"/>
  <c r="AW2440" i="36"/>
  <c r="AV2440" i="36"/>
  <c r="AU2440" i="36"/>
  <c r="AG2440" i="36"/>
  <c r="AF2440" i="36"/>
  <c r="AE2440" i="36"/>
  <c r="AD2440" i="36"/>
  <c r="AC2440" i="36"/>
  <c r="M2440" i="36"/>
  <c r="L2440" i="36"/>
  <c r="K2440" i="36"/>
  <c r="I2440" i="36" s="1"/>
  <c r="G2440" i="36"/>
  <c r="F2440" i="36"/>
  <c r="C2440" i="36"/>
  <c r="AW2439" i="36"/>
  <c r="AV2439" i="36"/>
  <c r="AU2439" i="36"/>
  <c r="AG2439" i="36"/>
  <c r="AF2439" i="36"/>
  <c r="AE2439" i="36"/>
  <c r="AD2439" i="36"/>
  <c r="AC2439" i="36"/>
  <c r="M2439" i="36"/>
  <c r="L2439" i="36"/>
  <c r="K2439" i="36"/>
  <c r="I2439" i="36"/>
  <c r="G2439" i="36"/>
  <c r="F2439" i="36"/>
  <c r="C2439" i="36"/>
  <c r="AW2438" i="36"/>
  <c r="AV2438" i="36"/>
  <c r="AU2438" i="36"/>
  <c r="AG2438" i="36"/>
  <c r="AF2438" i="36"/>
  <c r="AE2438" i="36"/>
  <c r="AD2438" i="36"/>
  <c r="AC2438" i="36"/>
  <c r="M2438" i="36"/>
  <c r="L2438" i="36"/>
  <c r="K2438" i="36"/>
  <c r="I2438" i="36"/>
  <c r="G2438" i="36"/>
  <c r="F2438" i="36"/>
  <c r="C2438" i="36"/>
  <c r="AW2437" i="36"/>
  <c r="AV2437" i="36"/>
  <c r="AU2437" i="36"/>
  <c r="AG2437" i="36"/>
  <c r="AF2437" i="36"/>
  <c r="AE2437" i="36"/>
  <c r="AD2437" i="36"/>
  <c r="AC2437" i="36"/>
  <c r="M2437" i="36"/>
  <c r="L2437" i="36"/>
  <c r="K2437" i="36"/>
  <c r="I2437" i="36" s="1"/>
  <c r="G2437" i="36"/>
  <c r="F2437" i="36"/>
  <c r="C2437" i="36"/>
  <c r="AW2436" i="36"/>
  <c r="AV2436" i="36"/>
  <c r="AU2436" i="36"/>
  <c r="AG2436" i="36"/>
  <c r="AF2436" i="36"/>
  <c r="AE2436" i="36"/>
  <c r="AD2436" i="36"/>
  <c r="AC2436" i="36"/>
  <c r="M2436" i="36"/>
  <c r="L2436" i="36"/>
  <c r="K2436" i="36"/>
  <c r="I2436" i="36" s="1"/>
  <c r="G2436" i="36"/>
  <c r="F2436" i="36"/>
  <c r="C2436" i="36"/>
  <c r="AW2435" i="36"/>
  <c r="AV2435" i="36"/>
  <c r="AU2435" i="36"/>
  <c r="AG2435" i="36"/>
  <c r="AF2435" i="36"/>
  <c r="AE2435" i="36"/>
  <c r="AD2435" i="36"/>
  <c r="AC2435" i="36"/>
  <c r="M2435" i="36"/>
  <c r="L2435" i="36"/>
  <c r="K2435" i="36"/>
  <c r="I2435" i="36"/>
  <c r="G2435" i="36"/>
  <c r="F2435" i="36"/>
  <c r="C2435" i="36"/>
  <c r="AW2434" i="36"/>
  <c r="AV2434" i="36"/>
  <c r="AU2434" i="36"/>
  <c r="AG2434" i="36"/>
  <c r="AF2434" i="36"/>
  <c r="AE2434" i="36"/>
  <c r="AD2434" i="36"/>
  <c r="AC2434" i="36"/>
  <c r="M2434" i="36"/>
  <c r="L2434" i="36"/>
  <c r="I2434" i="36" s="1"/>
  <c r="K2434" i="36"/>
  <c r="G2434" i="36"/>
  <c r="F2434" i="36"/>
  <c r="C2434" i="36"/>
  <c r="AW2433" i="36"/>
  <c r="AV2433" i="36"/>
  <c r="AU2433" i="36"/>
  <c r="AG2433" i="36"/>
  <c r="AF2433" i="36"/>
  <c r="AE2433" i="36"/>
  <c r="AD2433" i="36"/>
  <c r="AC2433" i="36"/>
  <c r="M2433" i="36"/>
  <c r="L2433" i="36"/>
  <c r="K2433" i="36"/>
  <c r="G2433" i="36"/>
  <c r="F2433" i="36"/>
  <c r="C2433" i="36"/>
  <c r="AW2432" i="36"/>
  <c r="AV2432" i="36"/>
  <c r="AU2432" i="36"/>
  <c r="AG2432" i="36"/>
  <c r="AF2432" i="36"/>
  <c r="AE2432" i="36"/>
  <c r="AD2432" i="36"/>
  <c r="AC2432" i="36"/>
  <c r="M2432" i="36"/>
  <c r="L2432" i="36"/>
  <c r="K2432" i="36"/>
  <c r="I2432" i="36" s="1"/>
  <c r="G2432" i="36"/>
  <c r="F2432" i="36"/>
  <c r="C2432" i="36"/>
  <c r="AW2431" i="36"/>
  <c r="AV2431" i="36"/>
  <c r="AU2431" i="36"/>
  <c r="AG2431" i="36"/>
  <c r="AF2431" i="36"/>
  <c r="AE2431" i="36"/>
  <c r="AD2431" i="36"/>
  <c r="AC2431" i="36"/>
  <c r="M2431" i="36"/>
  <c r="L2431" i="36"/>
  <c r="K2431" i="36"/>
  <c r="I2431" i="36"/>
  <c r="G2431" i="36"/>
  <c r="F2431" i="36"/>
  <c r="C2431" i="36"/>
  <c r="AW2430" i="36"/>
  <c r="AV2430" i="36"/>
  <c r="AU2430" i="36"/>
  <c r="AG2430" i="36"/>
  <c r="AF2430" i="36"/>
  <c r="AE2430" i="36"/>
  <c r="AD2430" i="36"/>
  <c r="AC2430" i="36"/>
  <c r="M2430" i="36"/>
  <c r="L2430" i="36"/>
  <c r="K2430" i="36"/>
  <c r="I2430" i="36"/>
  <c r="G2430" i="36"/>
  <c r="F2430" i="36"/>
  <c r="C2430" i="36"/>
  <c r="AW2429" i="36"/>
  <c r="AV2429" i="36"/>
  <c r="AU2429" i="36"/>
  <c r="AG2429" i="36"/>
  <c r="AF2429" i="36"/>
  <c r="AE2429" i="36"/>
  <c r="AD2429" i="36"/>
  <c r="AC2429" i="36"/>
  <c r="M2429" i="36"/>
  <c r="L2429" i="36"/>
  <c r="K2429" i="36"/>
  <c r="I2429" i="36" s="1"/>
  <c r="G2429" i="36"/>
  <c r="F2429" i="36"/>
  <c r="C2429" i="36"/>
  <c r="AW2428" i="36"/>
  <c r="AV2428" i="36"/>
  <c r="AU2428" i="36"/>
  <c r="AG2428" i="36"/>
  <c r="AF2428" i="36"/>
  <c r="AE2428" i="36"/>
  <c r="AD2428" i="36"/>
  <c r="AC2428" i="36"/>
  <c r="M2428" i="36"/>
  <c r="L2428" i="36"/>
  <c r="K2428" i="36"/>
  <c r="I2428" i="36" s="1"/>
  <c r="G2428" i="36"/>
  <c r="F2428" i="36"/>
  <c r="C2428" i="36"/>
  <c r="AW2427" i="36"/>
  <c r="AV2427" i="36"/>
  <c r="AU2427" i="36"/>
  <c r="AG2427" i="36"/>
  <c r="AF2427" i="36"/>
  <c r="AE2427" i="36"/>
  <c r="AD2427" i="36"/>
  <c r="AC2427" i="36"/>
  <c r="M2427" i="36"/>
  <c r="L2427" i="36"/>
  <c r="K2427" i="36"/>
  <c r="I2427" i="36"/>
  <c r="G2427" i="36"/>
  <c r="F2427" i="36"/>
  <c r="C2427" i="36"/>
  <c r="AW2426" i="36"/>
  <c r="AV2426" i="36"/>
  <c r="AU2426" i="36"/>
  <c r="AG2426" i="36"/>
  <c r="AF2426" i="36"/>
  <c r="AE2426" i="36"/>
  <c r="AD2426" i="36"/>
  <c r="AC2426" i="36"/>
  <c r="M2426" i="36"/>
  <c r="I2426" i="36" s="1"/>
  <c r="L2426" i="36"/>
  <c r="K2426" i="36"/>
  <c r="G2426" i="36"/>
  <c r="F2426" i="36"/>
  <c r="C2426" i="36"/>
  <c r="AW2425" i="36"/>
  <c r="AV2425" i="36"/>
  <c r="AU2425" i="36"/>
  <c r="AG2425" i="36"/>
  <c r="AF2425" i="36"/>
  <c r="AE2425" i="36"/>
  <c r="AD2425" i="36"/>
  <c r="AC2425" i="36"/>
  <c r="M2425" i="36"/>
  <c r="L2425" i="36"/>
  <c r="K2425" i="36"/>
  <c r="I2425" i="36" s="1"/>
  <c r="G2425" i="36"/>
  <c r="F2425" i="36"/>
  <c r="C2425" i="36"/>
  <c r="AW2424" i="36"/>
  <c r="AV2424" i="36"/>
  <c r="AU2424" i="36"/>
  <c r="AG2424" i="36"/>
  <c r="AF2424" i="36"/>
  <c r="AE2424" i="36"/>
  <c r="AD2424" i="36"/>
  <c r="AC2424" i="36"/>
  <c r="M2424" i="36"/>
  <c r="L2424" i="36"/>
  <c r="K2424" i="36"/>
  <c r="I2424" i="36" s="1"/>
  <c r="G2424" i="36"/>
  <c r="F2424" i="36"/>
  <c r="C2424" i="36"/>
  <c r="AW2423" i="36"/>
  <c r="AV2423" i="36"/>
  <c r="AU2423" i="36"/>
  <c r="AG2423" i="36"/>
  <c r="AF2423" i="36"/>
  <c r="AE2423" i="36"/>
  <c r="AD2423" i="36"/>
  <c r="AC2423" i="36"/>
  <c r="M2423" i="36"/>
  <c r="L2423" i="36"/>
  <c r="K2423" i="36"/>
  <c r="I2423" i="36"/>
  <c r="G2423" i="36"/>
  <c r="F2423" i="36"/>
  <c r="C2423" i="36"/>
  <c r="AW2422" i="36"/>
  <c r="AV2422" i="36"/>
  <c r="AU2422" i="36"/>
  <c r="AG2422" i="36"/>
  <c r="AF2422" i="36"/>
  <c r="AE2422" i="36"/>
  <c r="AD2422" i="36"/>
  <c r="AC2422" i="36"/>
  <c r="M2422" i="36"/>
  <c r="L2422" i="36"/>
  <c r="K2422" i="36"/>
  <c r="I2422" i="36"/>
  <c r="G2422" i="36"/>
  <c r="F2422" i="36"/>
  <c r="C2422" i="36"/>
  <c r="AW2421" i="36"/>
  <c r="AV2421" i="36"/>
  <c r="AU2421" i="36"/>
  <c r="AG2421" i="36"/>
  <c r="AF2421" i="36"/>
  <c r="AE2421" i="36"/>
  <c r="AD2421" i="36"/>
  <c r="AC2421" i="36"/>
  <c r="M2421" i="36"/>
  <c r="L2421" i="36"/>
  <c r="K2421" i="36"/>
  <c r="I2421" i="36" s="1"/>
  <c r="G2421" i="36"/>
  <c r="F2421" i="36"/>
  <c r="C2421" i="36"/>
  <c r="AW2420" i="36"/>
  <c r="AV2420" i="36"/>
  <c r="AU2420" i="36"/>
  <c r="AG2420" i="36"/>
  <c r="AF2420" i="36"/>
  <c r="AE2420" i="36"/>
  <c r="AD2420" i="36"/>
  <c r="AC2420" i="36"/>
  <c r="M2420" i="36"/>
  <c r="L2420" i="36"/>
  <c r="K2420" i="36"/>
  <c r="I2420" i="36" s="1"/>
  <c r="G2420" i="36"/>
  <c r="F2420" i="36"/>
  <c r="C2420" i="36"/>
  <c r="AW2419" i="36"/>
  <c r="AV2419" i="36"/>
  <c r="AU2419" i="36"/>
  <c r="AG2419" i="36"/>
  <c r="AF2419" i="36"/>
  <c r="AE2419" i="36"/>
  <c r="AD2419" i="36"/>
  <c r="AC2419" i="36"/>
  <c r="M2419" i="36"/>
  <c r="L2419" i="36"/>
  <c r="K2419" i="36"/>
  <c r="I2419" i="36"/>
  <c r="G2419" i="36"/>
  <c r="F2419" i="36"/>
  <c r="C2419" i="36"/>
  <c r="AW2418" i="36"/>
  <c r="AV2418" i="36"/>
  <c r="AU2418" i="36"/>
  <c r="AG2418" i="36"/>
  <c r="AF2418" i="36"/>
  <c r="AE2418" i="36"/>
  <c r="AD2418" i="36"/>
  <c r="AC2418" i="36"/>
  <c r="M2418" i="36"/>
  <c r="I2418" i="36" s="1"/>
  <c r="L2418" i="36"/>
  <c r="K2418" i="36"/>
  <c r="G2418" i="36"/>
  <c r="F2418" i="36"/>
  <c r="C2418" i="36"/>
  <c r="AW2417" i="36"/>
  <c r="AV2417" i="36"/>
  <c r="AU2417" i="36"/>
  <c r="AG2417" i="36"/>
  <c r="AF2417" i="36"/>
  <c r="AE2417" i="36"/>
  <c r="AD2417" i="36"/>
  <c r="AC2417" i="36"/>
  <c r="M2417" i="36"/>
  <c r="L2417" i="36"/>
  <c r="K2417" i="36"/>
  <c r="G2417" i="36"/>
  <c r="F2417" i="36"/>
  <c r="C2417" i="36"/>
  <c r="AW2416" i="36"/>
  <c r="AV2416" i="36"/>
  <c r="AU2416" i="36"/>
  <c r="AG2416" i="36"/>
  <c r="AF2416" i="36"/>
  <c r="AE2416" i="36"/>
  <c r="AD2416" i="36"/>
  <c r="AC2416" i="36"/>
  <c r="M2416" i="36"/>
  <c r="L2416" i="36"/>
  <c r="K2416" i="36"/>
  <c r="I2416" i="36" s="1"/>
  <c r="G2416" i="36"/>
  <c r="F2416" i="36"/>
  <c r="C2416" i="36"/>
  <c r="AW2415" i="36"/>
  <c r="AV2415" i="36"/>
  <c r="AU2415" i="36"/>
  <c r="AG2415" i="36"/>
  <c r="AF2415" i="36"/>
  <c r="AE2415" i="36"/>
  <c r="AD2415" i="36"/>
  <c r="AC2415" i="36"/>
  <c r="M2415" i="36"/>
  <c r="L2415" i="36"/>
  <c r="K2415" i="36"/>
  <c r="I2415" i="36"/>
  <c r="G2415" i="36"/>
  <c r="F2415" i="36"/>
  <c r="C2415" i="36"/>
  <c r="AW2413" i="36"/>
  <c r="AV2413" i="36"/>
  <c r="AU2413" i="36"/>
  <c r="AG2413" i="36"/>
  <c r="AF2413" i="36"/>
  <c r="AE2413" i="36"/>
  <c r="AD2413" i="36"/>
  <c r="AC2413" i="36"/>
  <c r="M2413" i="36"/>
  <c r="L2413" i="36"/>
  <c r="K2413" i="36"/>
  <c r="I2413" i="36"/>
  <c r="G2413" i="36"/>
  <c r="F2413" i="36"/>
  <c r="C2413" i="36"/>
  <c r="AW2411" i="36"/>
  <c r="AV2411" i="36"/>
  <c r="AU2411" i="36"/>
  <c r="AG2411" i="36"/>
  <c r="AF2411" i="36"/>
  <c r="AE2411" i="36"/>
  <c r="AD2411" i="36"/>
  <c r="AC2411" i="36"/>
  <c r="M2411" i="36"/>
  <c r="L2411" i="36"/>
  <c r="K2411" i="36"/>
  <c r="I2411" i="36" s="1"/>
  <c r="G2411" i="36"/>
  <c r="F2411" i="36"/>
  <c r="C2411" i="36"/>
  <c r="AW2410" i="36"/>
  <c r="AV2410" i="36"/>
  <c r="AU2410" i="36"/>
  <c r="AG2410" i="36"/>
  <c r="AF2410" i="36"/>
  <c r="AE2410" i="36"/>
  <c r="AD2410" i="36"/>
  <c r="AC2410" i="36"/>
  <c r="M2410" i="36"/>
  <c r="L2410" i="36"/>
  <c r="K2410" i="36"/>
  <c r="I2410" i="36" s="1"/>
  <c r="G2410" i="36"/>
  <c r="F2410" i="36"/>
  <c r="C2410" i="36"/>
  <c r="AW2408" i="36"/>
  <c r="AV2408" i="36"/>
  <c r="AU2408" i="36"/>
  <c r="AG2408" i="36"/>
  <c r="AF2408" i="36"/>
  <c r="AE2408" i="36"/>
  <c r="AD2408" i="36"/>
  <c r="AC2408" i="36"/>
  <c r="M2408" i="36"/>
  <c r="L2408" i="36"/>
  <c r="K2408" i="36"/>
  <c r="I2408" i="36"/>
  <c r="G2408" i="36"/>
  <c r="F2408" i="36"/>
  <c r="C2408" i="36"/>
  <c r="AW2407" i="36"/>
  <c r="AV2407" i="36"/>
  <c r="AU2407" i="36"/>
  <c r="AG2407" i="36"/>
  <c r="AF2407" i="36"/>
  <c r="AE2407" i="36"/>
  <c r="AD2407" i="36"/>
  <c r="AC2407" i="36"/>
  <c r="M2407" i="36"/>
  <c r="I2407" i="36" s="1"/>
  <c r="L2407" i="36"/>
  <c r="K2407" i="36"/>
  <c r="G2407" i="36"/>
  <c r="F2407" i="36"/>
  <c r="C2407" i="36"/>
  <c r="AW2406" i="36"/>
  <c r="AV2406" i="36"/>
  <c r="AU2406" i="36"/>
  <c r="AG2406" i="36"/>
  <c r="AF2406" i="36"/>
  <c r="AE2406" i="36"/>
  <c r="AD2406" i="36"/>
  <c r="AC2406" i="36"/>
  <c r="M2406" i="36"/>
  <c r="L2406" i="36"/>
  <c r="K2406" i="36"/>
  <c r="I2406" i="36" s="1"/>
  <c r="G2406" i="36"/>
  <c r="F2406" i="36"/>
  <c r="C2406" i="36"/>
  <c r="AW2405" i="36"/>
  <c r="AV2405" i="36"/>
  <c r="AU2405" i="36"/>
  <c r="AG2405" i="36"/>
  <c r="AF2405" i="36"/>
  <c r="AE2405" i="36"/>
  <c r="AD2405" i="36"/>
  <c r="AC2405" i="36"/>
  <c r="M2405" i="36"/>
  <c r="L2405" i="36"/>
  <c r="K2405" i="36"/>
  <c r="I2405" i="36" s="1"/>
  <c r="G2405" i="36"/>
  <c r="F2405" i="36"/>
  <c r="C2405" i="36"/>
  <c r="AW2404" i="36"/>
  <c r="AV2404" i="36"/>
  <c r="AU2404" i="36"/>
  <c r="AG2404" i="36"/>
  <c r="AF2404" i="36"/>
  <c r="AE2404" i="36"/>
  <c r="AD2404" i="36"/>
  <c r="AC2404" i="36"/>
  <c r="M2404" i="36"/>
  <c r="L2404" i="36"/>
  <c r="K2404" i="36"/>
  <c r="I2404" i="36"/>
  <c r="G2404" i="36"/>
  <c r="F2404" i="36"/>
  <c r="C2404" i="36"/>
  <c r="AW2403" i="36"/>
  <c r="AV2403" i="36"/>
  <c r="AU2403" i="36"/>
  <c r="AG2403" i="36"/>
  <c r="AF2403" i="36"/>
  <c r="AE2403" i="36"/>
  <c r="AD2403" i="36"/>
  <c r="AC2403" i="36"/>
  <c r="M2403" i="36"/>
  <c r="L2403" i="36"/>
  <c r="K2403" i="36"/>
  <c r="I2403" i="36"/>
  <c r="G2403" i="36"/>
  <c r="F2403" i="36"/>
  <c r="C2403" i="36"/>
  <c r="AW2402" i="36"/>
  <c r="AV2402" i="36"/>
  <c r="AU2402" i="36"/>
  <c r="AG2402" i="36"/>
  <c r="AF2402" i="36"/>
  <c r="AE2402" i="36"/>
  <c r="AD2402" i="36"/>
  <c r="AC2402" i="36"/>
  <c r="M2402" i="36"/>
  <c r="L2402" i="36"/>
  <c r="K2402" i="36"/>
  <c r="I2402" i="36" s="1"/>
  <c r="G2402" i="36"/>
  <c r="F2402" i="36"/>
  <c r="C2402" i="36"/>
  <c r="AW2401" i="36"/>
  <c r="AV2401" i="36"/>
  <c r="AU2401" i="36"/>
  <c r="AG2401" i="36"/>
  <c r="AF2401" i="36"/>
  <c r="AE2401" i="36"/>
  <c r="AD2401" i="36"/>
  <c r="AC2401" i="36"/>
  <c r="M2401" i="36"/>
  <c r="L2401" i="36"/>
  <c r="K2401" i="36"/>
  <c r="I2401" i="36" s="1"/>
  <c r="G2401" i="36"/>
  <c r="F2401" i="36"/>
  <c r="C2401" i="36"/>
  <c r="AW2400" i="36"/>
  <c r="AV2400" i="36"/>
  <c r="AU2400" i="36"/>
  <c r="AG2400" i="36"/>
  <c r="AF2400" i="36"/>
  <c r="AE2400" i="36"/>
  <c r="AD2400" i="36"/>
  <c r="AC2400" i="36"/>
  <c r="M2400" i="36"/>
  <c r="L2400" i="36"/>
  <c r="K2400" i="36"/>
  <c r="I2400" i="36"/>
  <c r="G2400" i="36"/>
  <c r="F2400" i="36"/>
  <c r="C2400" i="36"/>
  <c r="AW2399" i="36"/>
  <c r="AV2399" i="36"/>
  <c r="AU2399" i="36"/>
  <c r="AG2399" i="36"/>
  <c r="AF2399" i="36"/>
  <c r="AE2399" i="36"/>
  <c r="AD2399" i="36"/>
  <c r="AC2399" i="36"/>
  <c r="M2399" i="36"/>
  <c r="L2399" i="36"/>
  <c r="I2399" i="36" s="1"/>
  <c r="K2399" i="36"/>
  <c r="G2399" i="36"/>
  <c r="F2399" i="36"/>
  <c r="C2399" i="36"/>
  <c r="AW2397" i="36"/>
  <c r="AV2397" i="36"/>
  <c r="AU2397" i="36"/>
  <c r="AG2397" i="36"/>
  <c r="AF2397" i="36"/>
  <c r="AE2397" i="36"/>
  <c r="AD2397" i="36"/>
  <c r="AC2397" i="36"/>
  <c r="M2397" i="36"/>
  <c r="L2397" i="36"/>
  <c r="K2397" i="36"/>
  <c r="I2397" i="36" s="1"/>
  <c r="G2397" i="36"/>
  <c r="F2397" i="36"/>
  <c r="C2397" i="36"/>
  <c r="AW2396" i="36"/>
  <c r="AV2396" i="36"/>
  <c r="AU2396" i="36"/>
  <c r="AG2396" i="36"/>
  <c r="AF2396" i="36"/>
  <c r="AE2396" i="36"/>
  <c r="AD2396" i="36"/>
  <c r="AC2396" i="36"/>
  <c r="M2396" i="36"/>
  <c r="L2396" i="36"/>
  <c r="K2396" i="36"/>
  <c r="I2396" i="36" s="1"/>
  <c r="G2396" i="36"/>
  <c r="F2396" i="36"/>
  <c r="C2396" i="36"/>
  <c r="AW2395" i="36"/>
  <c r="AV2395" i="36"/>
  <c r="AU2395" i="36"/>
  <c r="AG2395" i="36"/>
  <c r="AF2395" i="36"/>
  <c r="AE2395" i="36"/>
  <c r="AD2395" i="36"/>
  <c r="AC2395" i="36"/>
  <c r="M2395" i="36"/>
  <c r="L2395" i="36"/>
  <c r="K2395" i="36"/>
  <c r="I2395" i="36"/>
  <c r="G2395" i="36"/>
  <c r="F2395" i="36"/>
  <c r="C2395" i="36"/>
  <c r="AW2394" i="36"/>
  <c r="AV2394" i="36"/>
  <c r="AU2394" i="36"/>
  <c r="AG2394" i="36"/>
  <c r="AF2394" i="36"/>
  <c r="AE2394" i="36"/>
  <c r="AD2394" i="36"/>
  <c r="AC2394" i="36"/>
  <c r="M2394" i="36"/>
  <c r="L2394" i="36"/>
  <c r="K2394" i="36"/>
  <c r="I2394" i="36"/>
  <c r="G2394" i="36"/>
  <c r="F2394" i="36"/>
  <c r="C2394" i="36"/>
  <c r="AW2393" i="36"/>
  <c r="AV2393" i="36"/>
  <c r="AU2393" i="36"/>
  <c r="AG2393" i="36"/>
  <c r="AF2393" i="36"/>
  <c r="AE2393" i="36"/>
  <c r="AD2393" i="36"/>
  <c r="AC2393" i="36"/>
  <c r="M2393" i="36"/>
  <c r="L2393" i="36"/>
  <c r="K2393" i="36"/>
  <c r="I2393" i="36" s="1"/>
  <c r="G2393" i="36"/>
  <c r="F2393" i="36"/>
  <c r="C2393" i="36"/>
  <c r="AW2391" i="36"/>
  <c r="AV2391" i="36"/>
  <c r="AU2391" i="36"/>
  <c r="AG2391" i="36"/>
  <c r="AF2391" i="36"/>
  <c r="AE2391" i="36"/>
  <c r="AD2391" i="36"/>
  <c r="AC2391" i="36"/>
  <c r="M2391" i="36"/>
  <c r="L2391" i="36"/>
  <c r="K2391" i="36"/>
  <c r="I2391" i="36" s="1"/>
  <c r="G2391" i="36"/>
  <c r="F2391" i="36"/>
  <c r="C2391" i="36"/>
  <c r="AW2390" i="36"/>
  <c r="AV2390" i="36"/>
  <c r="AU2390" i="36"/>
  <c r="AG2390" i="36"/>
  <c r="AF2390" i="36"/>
  <c r="AE2390" i="36"/>
  <c r="AD2390" i="36"/>
  <c r="AC2390" i="36"/>
  <c r="M2390" i="36"/>
  <c r="L2390" i="36"/>
  <c r="K2390" i="36"/>
  <c r="I2390" i="36"/>
  <c r="G2390" i="36"/>
  <c r="F2390" i="36"/>
  <c r="C2390" i="36"/>
  <c r="AW2387" i="36"/>
  <c r="AV2387" i="36"/>
  <c r="AU2387" i="36"/>
  <c r="AG2387" i="36"/>
  <c r="AF2387" i="36"/>
  <c r="AE2387" i="36"/>
  <c r="AD2387" i="36"/>
  <c r="AC2387" i="36"/>
  <c r="M2387" i="36"/>
  <c r="L2387" i="36"/>
  <c r="K2387" i="36"/>
  <c r="G2387" i="36"/>
  <c r="F2387" i="36"/>
  <c r="C2387" i="36"/>
  <c r="AW2386" i="36"/>
  <c r="AV2386" i="36"/>
  <c r="AU2386" i="36"/>
  <c r="AG2386" i="36"/>
  <c r="AF2386" i="36"/>
  <c r="AE2386" i="36"/>
  <c r="AD2386" i="36"/>
  <c r="AC2386" i="36"/>
  <c r="M2386" i="36"/>
  <c r="L2386" i="36"/>
  <c r="K2386" i="36"/>
  <c r="I2386" i="36" s="1"/>
  <c r="G2386" i="36"/>
  <c r="F2386" i="36"/>
  <c r="C2386" i="36"/>
  <c r="AW2385" i="36"/>
  <c r="AV2385" i="36"/>
  <c r="AU2385" i="36"/>
  <c r="AG2385" i="36"/>
  <c r="AF2385" i="36"/>
  <c r="AE2385" i="36"/>
  <c r="AD2385" i="36"/>
  <c r="AC2385" i="36"/>
  <c r="M2385" i="36"/>
  <c r="L2385" i="36"/>
  <c r="K2385" i="36"/>
  <c r="I2385" i="36" s="1"/>
  <c r="G2385" i="36"/>
  <c r="F2385" i="36"/>
  <c r="C2385" i="36"/>
  <c r="AW2384" i="36"/>
  <c r="AV2384" i="36"/>
  <c r="AU2384" i="36"/>
  <c r="AG2384" i="36"/>
  <c r="AF2384" i="36"/>
  <c r="AE2384" i="36"/>
  <c r="AD2384" i="36"/>
  <c r="AC2384" i="36"/>
  <c r="M2384" i="36"/>
  <c r="L2384" i="36"/>
  <c r="K2384" i="36"/>
  <c r="I2384" i="36"/>
  <c r="G2384" i="36"/>
  <c r="F2384" i="36"/>
  <c r="C2384" i="36"/>
  <c r="AW2383" i="36"/>
  <c r="AV2383" i="36"/>
  <c r="AU2383" i="36"/>
  <c r="AG2383" i="36"/>
  <c r="AF2383" i="36"/>
  <c r="AE2383" i="36"/>
  <c r="AD2383" i="36"/>
  <c r="AC2383" i="36"/>
  <c r="M2383" i="36"/>
  <c r="L2383" i="36"/>
  <c r="K2383" i="36"/>
  <c r="I2383" i="36"/>
  <c r="G2383" i="36"/>
  <c r="F2383" i="36"/>
  <c r="C2383" i="36"/>
  <c r="AW2382" i="36"/>
  <c r="AV2382" i="36"/>
  <c r="AU2382" i="36"/>
  <c r="AG2382" i="36"/>
  <c r="AF2382" i="36"/>
  <c r="AE2382" i="36"/>
  <c r="AD2382" i="36"/>
  <c r="AC2382" i="36"/>
  <c r="M2382" i="36"/>
  <c r="L2382" i="36"/>
  <c r="K2382" i="36"/>
  <c r="I2382" i="36" s="1"/>
  <c r="G2382" i="36"/>
  <c r="F2382" i="36"/>
  <c r="C2382" i="36"/>
  <c r="AW2381" i="36"/>
  <c r="AV2381" i="36"/>
  <c r="AU2381" i="36"/>
  <c r="AG2381" i="36"/>
  <c r="AF2381" i="36"/>
  <c r="AE2381" i="36"/>
  <c r="AD2381" i="36"/>
  <c r="AC2381" i="36"/>
  <c r="M2381" i="36"/>
  <c r="L2381" i="36"/>
  <c r="K2381" i="36"/>
  <c r="I2381" i="36" s="1"/>
  <c r="G2381" i="36"/>
  <c r="F2381" i="36"/>
  <c r="C2381" i="36"/>
  <c r="AW2380" i="36"/>
  <c r="AV2380" i="36"/>
  <c r="AU2380" i="36"/>
  <c r="AG2380" i="36"/>
  <c r="AF2380" i="36"/>
  <c r="AE2380" i="36"/>
  <c r="AD2380" i="36"/>
  <c r="AC2380" i="36"/>
  <c r="M2380" i="36"/>
  <c r="L2380" i="36"/>
  <c r="K2380" i="36"/>
  <c r="I2380" i="36"/>
  <c r="G2380" i="36"/>
  <c r="F2380" i="36"/>
  <c r="C2380" i="36"/>
  <c r="AW2379" i="36"/>
  <c r="AV2379" i="36"/>
  <c r="AU2379" i="36"/>
  <c r="AG2379" i="36"/>
  <c r="AF2379" i="36"/>
  <c r="AE2379" i="36"/>
  <c r="AD2379" i="36"/>
  <c r="AC2379" i="36"/>
  <c r="M2379" i="36"/>
  <c r="L2379" i="36"/>
  <c r="I2379" i="36" s="1"/>
  <c r="K2379" i="36"/>
  <c r="G2379" i="36"/>
  <c r="F2379" i="36"/>
  <c r="C2379" i="36"/>
  <c r="AW2377" i="36"/>
  <c r="AV2377" i="36"/>
  <c r="AU2377" i="36"/>
  <c r="AG2377" i="36"/>
  <c r="AF2377" i="36"/>
  <c r="AE2377" i="36"/>
  <c r="AD2377" i="36"/>
  <c r="AC2377" i="36"/>
  <c r="M2377" i="36"/>
  <c r="L2377" i="36"/>
  <c r="K2377" i="36"/>
  <c r="G2377" i="36"/>
  <c r="F2377" i="36"/>
  <c r="C2377" i="36"/>
  <c r="AW2376" i="36"/>
  <c r="AV2376" i="36"/>
  <c r="AU2376" i="36"/>
  <c r="AG2376" i="36"/>
  <c r="AF2376" i="36"/>
  <c r="AE2376" i="36"/>
  <c r="AD2376" i="36"/>
  <c r="AC2376" i="36"/>
  <c r="M2376" i="36"/>
  <c r="L2376" i="36"/>
  <c r="K2376" i="36"/>
  <c r="I2376" i="36" s="1"/>
  <c r="G2376" i="36"/>
  <c r="F2376" i="36"/>
  <c r="C2376" i="36"/>
  <c r="AW2375" i="36"/>
  <c r="AV2375" i="36"/>
  <c r="AU2375" i="36"/>
  <c r="AG2375" i="36"/>
  <c r="AF2375" i="36"/>
  <c r="AE2375" i="36"/>
  <c r="AD2375" i="36"/>
  <c r="AC2375" i="36"/>
  <c r="M2375" i="36"/>
  <c r="L2375" i="36"/>
  <c r="K2375" i="36"/>
  <c r="I2375" i="36"/>
  <c r="G2375" i="36"/>
  <c r="F2375" i="36"/>
  <c r="C2375" i="36"/>
  <c r="AW2374" i="36"/>
  <c r="AV2374" i="36"/>
  <c r="AU2374" i="36"/>
  <c r="AG2374" i="36"/>
  <c r="AF2374" i="36"/>
  <c r="AE2374" i="36"/>
  <c r="AD2374" i="36"/>
  <c r="AC2374" i="36"/>
  <c r="M2374" i="36"/>
  <c r="L2374" i="36"/>
  <c r="K2374" i="36"/>
  <c r="I2374" i="36"/>
  <c r="G2374" i="36"/>
  <c r="F2374" i="36"/>
  <c r="C2374" i="36"/>
  <c r="AW2373" i="36"/>
  <c r="AV2373" i="36"/>
  <c r="AU2373" i="36"/>
  <c r="AG2373" i="36"/>
  <c r="AF2373" i="36"/>
  <c r="AE2373" i="36"/>
  <c r="AD2373" i="36"/>
  <c r="AC2373" i="36"/>
  <c r="M2373" i="36"/>
  <c r="L2373" i="36"/>
  <c r="K2373" i="36"/>
  <c r="I2373" i="36" s="1"/>
  <c r="G2373" i="36"/>
  <c r="F2373" i="36"/>
  <c r="C2373" i="36"/>
  <c r="AW2372" i="36"/>
  <c r="AV2372" i="36"/>
  <c r="AU2372" i="36"/>
  <c r="AG2372" i="36"/>
  <c r="AF2372" i="36"/>
  <c r="AE2372" i="36"/>
  <c r="AD2372" i="36"/>
  <c r="AC2372" i="36"/>
  <c r="M2372" i="36"/>
  <c r="L2372" i="36"/>
  <c r="K2372" i="36"/>
  <c r="I2372" i="36" s="1"/>
  <c r="G2372" i="36"/>
  <c r="F2372" i="36"/>
  <c r="C2372" i="36"/>
  <c r="AW2371" i="36"/>
  <c r="AV2371" i="36"/>
  <c r="AU2371" i="36"/>
  <c r="AG2371" i="36"/>
  <c r="AF2371" i="36"/>
  <c r="AE2371" i="36"/>
  <c r="AD2371" i="36"/>
  <c r="AC2371" i="36"/>
  <c r="M2371" i="36"/>
  <c r="L2371" i="36"/>
  <c r="K2371" i="36"/>
  <c r="I2371" i="36"/>
  <c r="G2371" i="36"/>
  <c r="F2371" i="36"/>
  <c r="C2371" i="36"/>
  <c r="AW2370" i="36"/>
  <c r="AV2370" i="36"/>
  <c r="AU2370" i="36"/>
  <c r="AG2370" i="36"/>
  <c r="AF2370" i="36"/>
  <c r="AE2370" i="36"/>
  <c r="AD2370" i="36"/>
  <c r="AC2370" i="36"/>
  <c r="M2370" i="36"/>
  <c r="L2370" i="36"/>
  <c r="K2370" i="36"/>
  <c r="G2370" i="36"/>
  <c r="F2370" i="36"/>
  <c r="C2370" i="36"/>
  <c r="AW2368" i="36"/>
  <c r="AV2368" i="36"/>
  <c r="AU2368" i="36"/>
  <c r="AG2368" i="36"/>
  <c r="AF2368" i="36"/>
  <c r="AE2368" i="36"/>
  <c r="AD2368" i="36"/>
  <c r="AC2368" i="36"/>
  <c r="M2368" i="36"/>
  <c r="L2368" i="36"/>
  <c r="K2368" i="36"/>
  <c r="I2368" i="36" s="1"/>
  <c r="G2368" i="36"/>
  <c r="F2368" i="36"/>
  <c r="C2368" i="36"/>
  <c r="AW2367" i="36"/>
  <c r="AV2367" i="36"/>
  <c r="AU2367" i="36"/>
  <c r="AG2367" i="36"/>
  <c r="AF2367" i="36"/>
  <c r="AE2367" i="36"/>
  <c r="AD2367" i="36"/>
  <c r="AC2367" i="36"/>
  <c r="M2367" i="36"/>
  <c r="L2367" i="36"/>
  <c r="K2367" i="36"/>
  <c r="I2367" i="36" s="1"/>
  <c r="G2367" i="36"/>
  <c r="F2367" i="36"/>
  <c r="C2367" i="36"/>
  <c r="AW2366" i="36"/>
  <c r="AV2366" i="36"/>
  <c r="AU2366" i="36"/>
  <c r="AG2366" i="36"/>
  <c r="AF2366" i="36"/>
  <c r="AE2366" i="36"/>
  <c r="AD2366" i="36"/>
  <c r="AC2366" i="36"/>
  <c r="M2366" i="36"/>
  <c r="L2366" i="36"/>
  <c r="K2366" i="36"/>
  <c r="I2366" i="36"/>
  <c r="G2366" i="36"/>
  <c r="F2366" i="36"/>
  <c r="C2366" i="36"/>
  <c r="AW2365" i="36"/>
  <c r="AV2365" i="36"/>
  <c r="AU2365" i="36"/>
  <c r="AG2365" i="36"/>
  <c r="AF2365" i="36"/>
  <c r="AE2365" i="36"/>
  <c r="AD2365" i="36"/>
  <c r="AC2365" i="36"/>
  <c r="M2365" i="36"/>
  <c r="L2365" i="36"/>
  <c r="K2365" i="36"/>
  <c r="I2365" i="36"/>
  <c r="G2365" i="36"/>
  <c r="F2365" i="36"/>
  <c r="C2365" i="36"/>
  <c r="AW2364" i="36"/>
  <c r="AV2364" i="36"/>
  <c r="AU2364" i="36"/>
  <c r="AG2364" i="36"/>
  <c r="AF2364" i="36"/>
  <c r="AE2364" i="36"/>
  <c r="AD2364" i="36"/>
  <c r="AC2364" i="36"/>
  <c r="M2364" i="36"/>
  <c r="L2364" i="36"/>
  <c r="K2364" i="36"/>
  <c r="I2364" i="36" s="1"/>
  <c r="G2364" i="36"/>
  <c r="F2364" i="36"/>
  <c r="C2364" i="36"/>
  <c r="AW2363" i="36"/>
  <c r="AV2363" i="36"/>
  <c r="AU2363" i="36"/>
  <c r="AG2363" i="36"/>
  <c r="AF2363" i="36"/>
  <c r="AE2363" i="36"/>
  <c r="AD2363" i="36"/>
  <c r="AC2363" i="36"/>
  <c r="M2363" i="36"/>
  <c r="L2363" i="36"/>
  <c r="K2363" i="36"/>
  <c r="I2363" i="36" s="1"/>
  <c r="G2363" i="36"/>
  <c r="F2363" i="36"/>
  <c r="C2363" i="36"/>
  <c r="AW2362" i="36"/>
  <c r="AV2362" i="36"/>
  <c r="AU2362" i="36"/>
  <c r="AG2362" i="36"/>
  <c r="AF2362" i="36"/>
  <c r="AE2362" i="36"/>
  <c r="AD2362" i="36"/>
  <c r="AC2362" i="36"/>
  <c r="M2362" i="36"/>
  <c r="L2362" i="36"/>
  <c r="K2362" i="36"/>
  <c r="I2362" i="36"/>
  <c r="G2362" i="36"/>
  <c r="F2362" i="36"/>
  <c r="C2362" i="36"/>
  <c r="AW2361" i="36"/>
  <c r="AV2361" i="36"/>
  <c r="AU2361" i="36"/>
  <c r="AG2361" i="36"/>
  <c r="AF2361" i="36"/>
  <c r="AE2361" i="36"/>
  <c r="AD2361" i="36"/>
  <c r="AC2361" i="36"/>
  <c r="M2361" i="36"/>
  <c r="L2361" i="36"/>
  <c r="I2361" i="36" s="1"/>
  <c r="K2361" i="36"/>
  <c r="G2361" i="36"/>
  <c r="F2361" i="36"/>
  <c r="C2361" i="36"/>
  <c r="AW2360" i="36"/>
  <c r="AV2360" i="36"/>
  <c r="AU2360" i="36"/>
  <c r="AG2360" i="36"/>
  <c r="AF2360" i="36"/>
  <c r="AE2360" i="36"/>
  <c r="AD2360" i="36"/>
  <c r="AC2360" i="36"/>
  <c r="M2360" i="36"/>
  <c r="L2360" i="36"/>
  <c r="K2360" i="36"/>
  <c r="G2360" i="36"/>
  <c r="F2360" i="36"/>
  <c r="C2360" i="36"/>
  <c r="AW2359" i="36"/>
  <c r="AV2359" i="36"/>
  <c r="AU2359" i="36"/>
  <c r="AG2359" i="36"/>
  <c r="AF2359" i="36"/>
  <c r="AE2359" i="36"/>
  <c r="AD2359" i="36"/>
  <c r="AC2359" i="36"/>
  <c r="M2359" i="36"/>
  <c r="L2359" i="36"/>
  <c r="K2359" i="36"/>
  <c r="I2359" i="36" s="1"/>
  <c r="G2359" i="36"/>
  <c r="F2359" i="36"/>
  <c r="C2359" i="36"/>
  <c r="AW2357" i="36"/>
  <c r="AV2357" i="36"/>
  <c r="AU2357" i="36"/>
  <c r="AG2357" i="36"/>
  <c r="AF2357" i="36"/>
  <c r="AE2357" i="36"/>
  <c r="AD2357" i="36"/>
  <c r="AC2357" i="36"/>
  <c r="M2357" i="36"/>
  <c r="L2357" i="36"/>
  <c r="K2357" i="36"/>
  <c r="I2357" i="36"/>
  <c r="G2357" i="36"/>
  <c r="F2357" i="36"/>
  <c r="C2357" i="36"/>
  <c r="AW2356" i="36"/>
  <c r="AV2356" i="36"/>
  <c r="AU2356" i="36"/>
  <c r="AG2356" i="36"/>
  <c r="AF2356" i="36"/>
  <c r="AE2356" i="36"/>
  <c r="AD2356" i="36"/>
  <c r="AC2356" i="36"/>
  <c r="M2356" i="36"/>
  <c r="L2356" i="36"/>
  <c r="K2356" i="36"/>
  <c r="I2356" i="36"/>
  <c r="G2356" i="36"/>
  <c r="F2356" i="36"/>
  <c r="C2356" i="36"/>
  <c r="AW2355" i="36"/>
  <c r="AV2355" i="36"/>
  <c r="AU2355" i="36"/>
  <c r="AG2355" i="36"/>
  <c r="AF2355" i="36"/>
  <c r="AE2355" i="36"/>
  <c r="AD2355" i="36"/>
  <c r="AC2355" i="36"/>
  <c r="M2355" i="36"/>
  <c r="L2355" i="36"/>
  <c r="K2355" i="36"/>
  <c r="I2355" i="36" s="1"/>
  <c r="G2355" i="36"/>
  <c r="F2355" i="36"/>
  <c r="C2355" i="36"/>
  <c r="AW2354" i="36"/>
  <c r="AV2354" i="36"/>
  <c r="AU2354" i="36"/>
  <c r="AG2354" i="36"/>
  <c r="AF2354" i="36"/>
  <c r="AE2354" i="36"/>
  <c r="AD2354" i="36"/>
  <c r="AC2354" i="36"/>
  <c r="M2354" i="36"/>
  <c r="L2354" i="36"/>
  <c r="K2354" i="36"/>
  <c r="I2354" i="36" s="1"/>
  <c r="G2354" i="36"/>
  <c r="F2354" i="36"/>
  <c r="C2354" i="36"/>
  <c r="AW2353" i="36"/>
  <c r="AV2353" i="36"/>
  <c r="AU2353" i="36"/>
  <c r="AG2353" i="36"/>
  <c r="AF2353" i="36"/>
  <c r="AE2353" i="36"/>
  <c r="AD2353" i="36"/>
  <c r="AC2353" i="36"/>
  <c r="M2353" i="36"/>
  <c r="I2353" i="36" s="1"/>
  <c r="L2353" i="36"/>
  <c r="K2353" i="36"/>
  <c r="G2353" i="36"/>
  <c r="F2353" i="36"/>
  <c r="C2353" i="36"/>
  <c r="AW2352" i="36"/>
  <c r="AV2352" i="36"/>
  <c r="AU2352" i="36"/>
  <c r="AG2352" i="36"/>
  <c r="AF2352" i="36"/>
  <c r="AE2352" i="36"/>
  <c r="AD2352" i="36"/>
  <c r="AC2352" i="36"/>
  <c r="M2352" i="36"/>
  <c r="L2352" i="36"/>
  <c r="K2352" i="36"/>
  <c r="G2352" i="36"/>
  <c r="F2352" i="36"/>
  <c r="C2352" i="36"/>
  <c r="AW2351" i="36"/>
  <c r="AV2351" i="36"/>
  <c r="AU2351" i="36"/>
  <c r="AG2351" i="36"/>
  <c r="AF2351" i="36"/>
  <c r="AE2351" i="36"/>
  <c r="AD2351" i="36"/>
  <c r="AC2351" i="36"/>
  <c r="M2351" i="36"/>
  <c r="L2351" i="36"/>
  <c r="K2351" i="36"/>
  <c r="G2351" i="36"/>
  <c r="F2351" i="36"/>
  <c r="C2351" i="36"/>
  <c r="AW2350" i="36"/>
  <c r="AV2350" i="36"/>
  <c r="AU2350" i="36"/>
  <c r="AG2350" i="36"/>
  <c r="AF2350" i="36"/>
  <c r="AE2350" i="36"/>
  <c r="AD2350" i="36"/>
  <c r="AC2350" i="36"/>
  <c r="M2350" i="36"/>
  <c r="L2350" i="36"/>
  <c r="K2350" i="36"/>
  <c r="I2350" i="36" s="1"/>
  <c r="G2350" i="36"/>
  <c r="F2350" i="36"/>
  <c r="C2350" i="36"/>
  <c r="AW2349" i="36"/>
  <c r="AV2349" i="36"/>
  <c r="AU2349" i="36"/>
  <c r="AG2349" i="36"/>
  <c r="AF2349" i="36"/>
  <c r="AE2349" i="36"/>
  <c r="AD2349" i="36"/>
  <c r="AC2349" i="36"/>
  <c r="M2349" i="36"/>
  <c r="L2349" i="36"/>
  <c r="K2349" i="36"/>
  <c r="I2349" i="36"/>
  <c r="G2349" i="36"/>
  <c r="F2349" i="36"/>
  <c r="C2349" i="36"/>
  <c r="AW2348" i="36"/>
  <c r="AV2348" i="36"/>
  <c r="AU2348" i="36"/>
  <c r="AG2348" i="36"/>
  <c r="AF2348" i="36"/>
  <c r="AE2348" i="36"/>
  <c r="AD2348" i="36"/>
  <c r="AC2348" i="36"/>
  <c r="M2348" i="36"/>
  <c r="L2348" i="36"/>
  <c r="K2348" i="36"/>
  <c r="I2348" i="36"/>
  <c r="G2348" i="36"/>
  <c r="F2348" i="36"/>
  <c r="C2348" i="36"/>
  <c r="AW2347" i="36"/>
  <c r="AV2347" i="36"/>
  <c r="AU2347" i="36"/>
  <c r="AG2347" i="36"/>
  <c r="AF2347" i="36"/>
  <c r="AE2347" i="36"/>
  <c r="AD2347" i="36"/>
  <c r="AC2347" i="36"/>
  <c r="M2347" i="36"/>
  <c r="L2347" i="36"/>
  <c r="K2347" i="36"/>
  <c r="I2347" i="36" s="1"/>
  <c r="G2347" i="36"/>
  <c r="F2347" i="36"/>
  <c r="C2347" i="36"/>
  <c r="AW2346" i="36"/>
  <c r="AV2346" i="36"/>
  <c r="AU2346" i="36"/>
  <c r="AG2346" i="36"/>
  <c r="AF2346" i="36"/>
  <c r="AE2346" i="36"/>
  <c r="AD2346" i="36"/>
  <c r="AC2346" i="36"/>
  <c r="M2346" i="36"/>
  <c r="L2346" i="36"/>
  <c r="K2346" i="36"/>
  <c r="I2346" i="36" s="1"/>
  <c r="G2346" i="36"/>
  <c r="F2346" i="36"/>
  <c r="C2346" i="36"/>
  <c r="AW2345" i="36"/>
  <c r="AV2345" i="36"/>
  <c r="AU2345" i="36"/>
  <c r="AG2345" i="36"/>
  <c r="AF2345" i="36"/>
  <c r="AE2345" i="36"/>
  <c r="AD2345" i="36"/>
  <c r="AC2345" i="36"/>
  <c r="M2345" i="36"/>
  <c r="I2345" i="36" s="1"/>
  <c r="L2345" i="36"/>
  <c r="K2345" i="36"/>
  <c r="G2345" i="36"/>
  <c r="F2345" i="36"/>
  <c r="C2345" i="36"/>
  <c r="AW2344" i="36"/>
  <c r="AV2344" i="36"/>
  <c r="AU2344" i="36"/>
  <c r="AG2344" i="36"/>
  <c r="AF2344" i="36"/>
  <c r="AE2344" i="36"/>
  <c r="AD2344" i="36"/>
  <c r="AC2344" i="36"/>
  <c r="M2344" i="36"/>
  <c r="L2344" i="36"/>
  <c r="I2344" i="36" s="1"/>
  <c r="K2344" i="36"/>
  <c r="G2344" i="36"/>
  <c r="F2344" i="36"/>
  <c r="C2344" i="36"/>
  <c r="AW2343" i="36"/>
  <c r="AV2343" i="36"/>
  <c r="AU2343" i="36"/>
  <c r="AG2343" i="36"/>
  <c r="AF2343" i="36"/>
  <c r="AE2343" i="36"/>
  <c r="AD2343" i="36"/>
  <c r="AC2343" i="36"/>
  <c r="M2343" i="36"/>
  <c r="L2343" i="36"/>
  <c r="K2343" i="36"/>
  <c r="I2343" i="36" s="1"/>
  <c r="G2343" i="36"/>
  <c r="F2343" i="36"/>
  <c r="C2343" i="36"/>
  <c r="AW2342" i="36"/>
  <c r="AV2342" i="36"/>
  <c r="AU2342" i="36"/>
  <c r="AG2342" i="36"/>
  <c r="AF2342" i="36"/>
  <c r="AE2342" i="36"/>
  <c r="AD2342" i="36"/>
  <c r="AC2342" i="36"/>
  <c r="M2342" i="36"/>
  <c r="L2342" i="36"/>
  <c r="K2342" i="36"/>
  <c r="I2342" i="36" s="1"/>
  <c r="G2342" i="36"/>
  <c r="F2342" i="36"/>
  <c r="C2342" i="36"/>
  <c r="AW2341" i="36"/>
  <c r="AV2341" i="36"/>
  <c r="AU2341" i="36"/>
  <c r="AG2341" i="36"/>
  <c r="AF2341" i="36"/>
  <c r="AE2341" i="36"/>
  <c r="AD2341" i="36"/>
  <c r="AC2341" i="36"/>
  <c r="M2341" i="36"/>
  <c r="L2341" i="36"/>
  <c r="K2341" i="36"/>
  <c r="I2341" i="36"/>
  <c r="G2341" i="36"/>
  <c r="F2341" i="36"/>
  <c r="C2341" i="36"/>
  <c r="AW2340" i="36"/>
  <c r="AV2340" i="36"/>
  <c r="AU2340" i="36"/>
  <c r="AG2340" i="36"/>
  <c r="AF2340" i="36"/>
  <c r="AE2340" i="36"/>
  <c r="AD2340" i="36"/>
  <c r="AC2340" i="36"/>
  <c r="M2340" i="36"/>
  <c r="L2340" i="36"/>
  <c r="K2340" i="36"/>
  <c r="I2340" i="36"/>
  <c r="G2340" i="36"/>
  <c r="F2340" i="36"/>
  <c r="C2340" i="36"/>
  <c r="AW2339" i="36"/>
  <c r="AV2339" i="36"/>
  <c r="AU2339" i="36"/>
  <c r="AG2339" i="36"/>
  <c r="AF2339" i="36"/>
  <c r="AE2339" i="36"/>
  <c r="AD2339" i="36"/>
  <c r="AC2339" i="36"/>
  <c r="M2339" i="36"/>
  <c r="L2339" i="36"/>
  <c r="K2339" i="36"/>
  <c r="I2339" i="36" s="1"/>
  <c r="G2339" i="36"/>
  <c r="F2339" i="36"/>
  <c r="C2339" i="36"/>
  <c r="AW2338" i="36"/>
  <c r="AV2338" i="36"/>
  <c r="AU2338" i="36"/>
  <c r="AG2338" i="36"/>
  <c r="AF2338" i="36"/>
  <c r="AE2338" i="36"/>
  <c r="AD2338" i="36"/>
  <c r="AC2338" i="36"/>
  <c r="M2338" i="36"/>
  <c r="L2338" i="36"/>
  <c r="K2338" i="36"/>
  <c r="I2338" i="36" s="1"/>
  <c r="G2338" i="36"/>
  <c r="F2338" i="36"/>
  <c r="C2338" i="36"/>
  <c r="AW2337" i="36"/>
  <c r="AV2337" i="36"/>
  <c r="AU2337" i="36"/>
  <c r="AG2337" i="36"/>
  <c r="AF2337" i="36"/>
  <c r="AE2337" i="36"/>
  <c r="AD2337" i="36"/>
  <c r="AC2337" i="36"/>
  <c r="M2337" i="36"/>
  <c r="I2337" i="36" s="1"/>
  <c r="L2337" i="36"/>
  <c r="K2337" i="36"/>
  <c r="G2337" i="36"/>
  <c r="F2337" i="36"/>
  <c r="C2337" i="36"/>
  <c r="AW2336" i="36"/>
  <c r="AV2336" i="36"/>
  <c r="AU2336" i="36"/>
  <c r="AG2336" i="36"/>
  <c r="AF2336" i="36"/>
  <c r="AE2336" i="36"/>
  <c r="AD2336" i="36"/>
  <c r="AC2336" i="36"/>
  <c r="M2336" i="36"/>
  <c r="L2336" i="36"/>
  <c r="I2336" i="36" s="1"/>
  <c r="K2336" i="36"/>
  <c r="G2336" i="36"/>
  <c r="F2336" i="36"/>
  <c r="C2336" i="36"/>
  <c r="AW2335" i="36"/>
  <c r="AV2335" i="36"/>
  <c r="AU2335" i="36"/>
  <c r="AG2335" i="36"/>
  <c r="AF2335" i="36"/>
  <c r="AE2335" i="36"/>
  <c r="AD2335" i="36"/>
  <c r="AC2335" i="36"/>
  <c r="M2335" i="36"/>
  <c r="L2335" i="36"/>
  <c r="K2335" i="36"/>
  <c r="G2335" i="36"/>
  <c r="F2335" i="36"/>
  <c r="C2335" i="36"/>
  <c r="AW2334" i="36"/>
  <c r="AV2334" i="36"/>
  <c r="AU2334" i="36"/>
  <c r="AG2334" i="36"/>
  <c r="AF2334" i="36"/>
  <c r="AE2334" i="36"/>
  <c r="AD2334" i="36"/>
  <c r="AC2334" i="36"/>
  <c r="M2334" i="36"/>
  <c r="L2334" i="36"/>
  <c r="K2334" i="36"/>
  <c r="I2334" i="36" s="1"/>
  <c r="G2334" i="36"/>
  <c r="F2334" i="36"/>
  <c r="C2334" i="36"/>
  <c r="AW2333" i="36"/>
  <c r="AV2333" i="36"/>
  <c r="AU2333" i="36"/>
  <c r="AG2333" i="36"/>
  <c r="AF2333" i="36"/>
  <c r="AE2333" i="36"/>
  <c r="AD2333" i="36"/>
  <c r="AC2333" i="36"/>
  <c r="M2333" i="36"/>
  <c r="L2333" i="36"/>
  <c r="K2333" i="36"/>
  <c r="I2333" i="36"/>
  <c r="G2333" i="36"/>
  <c r="F2333" i="36"/>
  <c r="C2333" i="36"/>
  <c r="AW2332" i="36"/>
  <c r="AV2332" i="36"/>
  <c r="AU2332" i="36"/>
  <c r="AG2332" i="36"/>
  <c r="AF2332" i="36"/>
  <c r="AE2332" i="36"/>
  <c r="AD2332" i="36"/>
  <c r="AC2332" i="36"/>
  <c r="M2332" i="36"/>
  <c r="L2332" i="36"/>
  <c r="K2332" i="36"/>
  <c r="I2332" i="36"/>
  <c r="G2332" i="36"/>
  <c r="F2332" i="36"/>
  <c r="C2332" i="36"/>
  <c r="AW2331" i="36"/>
  <c r="AV2331" i="36"/>
  <c r="AU2331" i="36"/>
  <c r="AG2331" i="36"/>
  <c r="AF2331" i="36"/>
  <c r="AE2331" i="36"/>
  <c r="AD2331" i="36"/>
  <c r="AC2331" i="36"/>
  <c r="M2331" i="36"/>
  <c r="L2331" i="36"/>
  <c r="K2331" i="36"/>
  <c r="I2331" i="36" s="1"/>
  <c r="G2331" i="36"/>
  <c r="F2331" i="36"/>
  <c r="C2331" i="36"/>
  <c r="AW2330" i="36"/>
  <c r="AV2330" i="36"/>
  <c r="AU2330" i="36"/>
  <c r="AG2330" i="36"/>
  <c r="AF2330" i="36"/>
  <c r="AE2330" i="36"/>
  <c r="AD2330" i="36"/>
  <c r="AC2330" i="36"/>
  <c r="M2330" i="36"/>
  <c r="L2330" i="36"/>
  <c r="K2330" i="36"/>
  <c r="I2330" i="36" s="1"/>
  <c r="G2330" i="36"/>
  <c r="F2330" i="36"/>
  <c r="C2330" i="36"/>
  <c r="AW2328" i="36"/>
  <c r="AV2328" i="36"/>
  <c r="AU2328" i="36"/>
  <c r="AG2328" i="36"/>
  <c r="AF2328" i="36"/>
  <c r="AE2328" i="36"/>
  <c r="AD2328" i="36"/>
  <c r="AC2328" i="36"/>
  <c r="M2328" i="36"/>
  <c r="I2328" i="36" s="1"/>
  <c r="L2328" i="36"/>
  <c r="K2328" i="36"/>
  <c r="G2328" i="36"/>
  <c r="F2328" i="36"/>
  <c r="C2328" i="36"/>
  <c r="AW2327" i="36"/>
  <c r="AV2327" i="36"/>
  <c r="AU2327" i="36"/>
  <c r="AG2327" i="36"/>
  <c r="AF2327" i="36"/>
  <c r="AE2327" i="36"/>
  <c r="AD2327" i="36"/>
  <c r="AC2327" i="36"/>
  <c r="M2327" i="36"/>
  <c r="L2327" i="36"/>
  <c r="I2327" i="36" s="1"/>
  <c r="K2327" i="36"/>
  <c r="G2327" i="36"/>
  <c r="F2327" i="36"/>
  <c r="C2327" i="36"/>
  <c r="AW2326" i="36"/>
  <c r="AV2326" i="36"/>
  <c r="AU2326" i="36"/>
  <c r="AG2326" i="36"/>
  <c r="AF2326" i="36"/>
  <c r="AE2326" i="36"/>
  <c r="AD2326" i="36"/>
  <c r="AC2326" i="36"/>
  <c r="M2326" i="36"/>
  <c r="L2326" i="36"/>
  <c r="K2326" i="36"/>
  <c r="G2326" i="36"/>
  <c r="F2326" i="36"/>
  <c r="C2326" i="36"/>
  <c r="AW2325" i="36"/>
  <c r="AV2325" i="36"/>
  <c r="AU2325" i="36"/>
  <c r="AG2325" i="36"/>
  <c r="AF2325" i="36"/>
  <c r="AE2325" i="36"/>
  <c r="AD2325" i="36"/>
  <c r="AC2325" i="36"/>
  <c r="M2325" i="36"/>
  <c r="L2325" i="36"/>
  <c r="K2325" i="36"/>
  <c r="I2325" i="36" s="1"/>
  <c r="G2325" i="36"/>
  <c r="F2325" i="36"/>
  <c r="C2325" i="36"/>
  <c r="AW2324" i="36"/>
  <c r="AV2324" i="36"/>
  <c r="AU2324" i="36"/>
  <c r="AG2324" i="36"/>
  <c r="AF2324" i="36"/>
  <c r="AE2324" i="36"/>
  <c r="AD2324" i="36"/>
  <c r="AC2324" i="36"/>
  <c r="M2324" i="36"/>
  <c r="L2324" i="36"/>
  <c r="K2324" i="36"/>
  <c r="I2324" i="36"/>
  <c r="G2324" i="36"/>
  <c r="F2324" i="36"/>
  <c r="C2324" i="36"/>
  <c r="AW2323" i="36"/>
  <c r="AV2323" i="36"/>
  <c r="AU2323" i="36"/>
  <c r="AG2323" i="36"/>
  <c r="AF2323" i="36"/>
  <c r="AE2323" i="36"/>
  <c r="AD2323" i="36"/>
  <c r="AC2323" i="36"/>
  <c r="M2323" i="36"/>
  <c r="L2323" i="36"/>
  <c r="K2323" i="36"/>
  <c r="I2323" i="36"/>
  <c r="G2323" i="36"/>
  <c r="F2323" i="36"/>
  <c r="C2323" i="36"/>
  <c r="AW2322" i="36"/>
  <c r="AV2322" i="36"/>
  <c r="AU2322" i="36"/>
  <c r="AG2322" i="36"/>
  <c r="AF2322" i="36"/>
  <c r="AE2322" i="36"/>
  <c r="AD2322" i="36"/>
  <c r="AC2322" i="36"/>
  <c r="M2322" i="36"/>
  <c r="L2322" i="36"/>
  <c r="K2322" i="36"/>
  <c r="I2322" i="36" s="1"/>
  <c r="G2322" i="36"/>
  <c r="F2322" i="36"/>
  <c r="C2322" i="36"/>
  <c r="AW2321" i="36"/>
  <c r="AV2321" i="36"/>
  <c r="AU2321" i="36"/>
  <c r="AG2321" i="36"/>
  <c r="AF2321" i="36"/>
  <c r="AE2321" i="36"/>
  <c r="AD2321" i="36"/>
  <c r="AC2321" i="36"/>
  <c r="M2321" i="36"/>
  <c r="L2321" i="36"/>
  <c r="K2321" i="36"/>
  <c r="I2321" i="36" s="1"/>
  <c r="G2321" i="36"/>
  <c r="F2321" i="36"/>
  <c r="C2321" i="36"/>
  <c r="AW2320" i="36"/>
  <c r="AV2320" i="36"/>
  <c r="AU2320" i="36"/>
  <c r="AG2320" i="36"/>
  <c r="AF2320" i="36"/>
  <c r="AE2320" i="36"/>
  <c r="AD2320" i="36"/>
  <c r="AC2320" i="36"/>
  <c r="M2320" i="36"/>
  <c r="I2320" i="36" s="1"/>
  <c r="L2320" i="36"/>
  <c r="K2320" i="36"/>
  <c r="G2320" i="36"/>
  <c r="F2320" i="36"/>
  <c r="C2320" i="36"/>
  <c r="AW2319" i="36"/>
  <c r="AV2319" i="36"/>
  <c r="AU2319" i="36"/>
  <c r="AG2319" i="36"/>
  <c r="AF2319" i="36"/>
  <c r="AE2319" i="36"/>
  <c r="AD2319" i="36"/>
  <c r="AC2319" i="36"/>
  <c r="M2319" i="36"/>
  <c r="L2319" i="36"/>
  <c r="K2319" i="36"/>
  <c r="G2319" i="36"/>
  <c r="F2319" i="36"/>
  <c r="C2319" i="36"/>
  <c r="AW2318" i="36"/>
  <c r="AV2318" i="36"/>
  <c r="AU2318" i="36"/>
  <c r="AG2318" i="36"/>
  <c r="AF2318" i="36"/>
  <c r="AE2318" i="36"/>
  <c r="AD2318" i="36"/>
  <c r="AC2318" i="36"/>
  <c r="M2318" i="36"/>
  <c r="L2318" i="36"/>
  <c r="K2318" i="36"/>
  <c r="G2318" i="36"/>
  <c r="F2318" i="36"/>
  <c r="C2318" i="36"/>
  <c r="AW2317" i="36"/>
  <c r="AV2317" i="36"/>
  <c r="AU2317" i="36"/>
  <c r="AG2317" i="36"/>
  <c r="AF2317" i="36"/>
  <c r="AE2317" i="36"/>
  <c r="AD2317" i="36"/>
  <c r="AC2317" i="36"/>
  <c r="M2317" i="36"/>
  <c r="L2317" i="36"/>
  <c r="K2317" i="36"/>
  <c r="I2317" i="36" s="1"/>
  <c r="G2317" i="36"/>
  <c r="F2317" i="36"/>
  <c r="C2317" i="36"/>
  <c r="AW2316" i="36"/>
  <c r="AV2316" i="36"/>
  <c r="AU2316" i="36"/>
  <c r="AG2316" i="36"/>
  <c r="AF2316" i="36"/>
  <c r="AE2316" i="36"/>
  <c r="AD2316" i="36"/>
  <c r="AC2316" i="36"/>
  <c r="M2316" i="36"/>
  <c r="L2316" i="36"/>
  <c r="K2316" i="36"/>
  <c r="I2316" i="36"/>
  <c r="G2316" i="36"/>
  <c r="F2316" i="36"/>
  <c r="C2316" i="36"/>
  <c r="AW2315" i="36"/>
  <c r="AV2315" i="36"/>
  <c r="AU2315" i="36"/>
  <c r="AG2315" i="36"/>
  <c r="AF2315" i="36"/>
  <c r="AE2315" i="36"/>
  <c r="AD2315" i="36"/>
  <c r="AC2315" i="36"/>
  <c r="M2315" i="36"/>
  <c r="L2315" i="36"/>
  <c r="K2315" i="36"/>
  <c r="I2315" i="36"/>
  <c r="G2315" i="36"/>
  <c r="F2315" i="36"/>
  <c r="C2315" i="36"/>
  <c r="AW2313" i="36"/>
  <c r="AV2313" i="36"/>
  <c r="AU2313" i="36"/>
  <c r="AG2313" i="36"/>
  <c r="AF2313" i="36"/>
  <c r="AE2313" i="36"/>
  <c r="AD2313" i="36"/>
  <c r="AC2313" i="36"/>
  <c r="M2313" i="36"/>
  <c r="L2313" i="36"/>
  <c r="K2313" i="36"/>
  <c r="I2313" i="36" s="1"/>
  <c r="G2313" i="36"/>
  <c r="F2313" i="36"/>
  <c r="C2313" i="36"/>
  <c r="AW2312" i="36"/>
  <c r="AV2312" i="36"/>
  <c r="AU2312" i="36"/>
  <c r="AG2312" i="36"/>
  <c r="AF2312" i="36"/>
  <c r="AE2312" i="36"/>
  <c r="AD2312" i="36"/>
  <c r="AC2312" i="36"/>
  <c r="M2312" i="36"/>
  <c r="L2312" i="36"/>
  <c r="K2312" i="36"/>
  <c r="I2312" i="36" s="1"/>
  <c r="G2312" i="36"/>
  <c r="F2312" i="36"/>
  <c r="C2312" i="36"/>
  <c r="AW2311" i="36"/>
  <c r="AV2311" i="36"/>
  <c r="AU2311" i="36"/>
  <c r="AG2311" i="36"/>
  <c r="AF2311" i="36"/>
  <c r="AE2311" i="36"/>
  <c r="AD2311" i="36"/>
  <c r="AC2311" i="36"/>
  <c r="M2311" i="36"/>
  <c r="L2311" i="36"/>
  <c r="I2311" i="36" s="1"/>
  <c r="K2311" i="36"/>
  <c r="G2311" i="36"/>
  <c r="F2311" i="36"/>
  <c r="C2311" i="36"/>
  <c r="AW2310" i="36"/>
  <c r="AV2310" i="36"/>
  <c r="AU2310" i="36"/>
  <c r="AG2310" i="36"/>
  <c r="AF2310" i="36"/>
  <c r="AE2310" i="36"/>
  <c r="AD2310" i="36"/>
  <c r="AC2310" i="36"/>
  <c r="M2310" i="36"/>
  <c r="L2310" i="36"/>
  <c r="K2310" i="36"/>
  <c r="G2310" i="36"/>
  <c r="F2310" i="36"/>
  <c r="C2310" i="36"/>
  <c r="AW2309" i="36"/>
  <c r="AV2309" i="36"/>
  <c r="AU2309" i="36"/>
  <c r="AG2309" i="36"/>
  <c r="AF2309" i="36"/>
  <c r="AE2309" i="36"/>
  <c r="AD2309" i="36"/>
  <c r="AC2309" i="36"/>
  <c r="M2309" i="36"/>
  <c r="L2309" i="36"/>
  <c r="K2309" i="36"/>
  <c r="I2309" i="36" s="1"/>
  <c r="G2309" i="36"/>
  <c r="F2309" i="36"/>
  <c r="C2309" i="36"/>
  <c r="AW2308" i="36"/>
  <c r="AV2308" i="36"/>
  <c r="AU2308" i="36"/>
  <c r="AG2308" i="36"/>
  <c r="AF2308" i="36"/>
  <c r="AE2308" i="36"/>
  <c r="AD2308" i="36"/>
  <c r="AC2308" i="36"/>
  <c r="M2308" i="36"/>
  <c r="L2308" i="36"/>
  <c r="K2308" i="36"/>
  <c r="I2308" i="36" s="1"/>
  <c r="G2308" i="36"/>
  <c r="F2308" i="36"/>
  <c r="C2308" i="36"/>
  <c r="AW2307" i="36"/>
  <c r="AV2307" i="36"/>
  <c r="AU2307" i="36"/>
  <c r="AG2307" i="36"/>
  <c r="AF2307" i="36"/>
  <c r="AE2307" i="36"/>
  <c r="AD2307" i="36"/>
  <c r="AC2307" i="36"/>
  <c r="M2307" i="36"/>
  <c r="L2307" i="36"/>
  <c r="K2307" i="36"/>
  <c r="I2307" i="36"/>
  <c r="G2307" i="36"/>
  <c r="F2307" i="36"/>
  <c r="C2307" i="36"/>
  <c r="AW2306" i="36"/>
  <c r="AV2306" i="36"/>
  <c r="AU2306" i="36"/>
  <c r="AG2306" i="36"/>
  <c r="AF2306" i="36"/>
  <c r="AE2306" i="36"/>
  <c r="AD2306" i="36"/>
  <c r="AC2306" i="36"/>
  <c r="M2306" i="36"/>
  <c r="L2306" i="36"/>
  <c r="K2306" i="36"/>
  <c r="I2306" i="36"/>
  <c r="G2306" i="36"/>
  <c r="F2306" i="36"/>
  <c r="C2306" i="36"/>
  <c r="AW2305" i="36"/>
  <c r="AV2305" i="36"/>
  <c r="AU2305" i="36"/>
  <c r="AG2305" i="36"/>
  <c r="AF2305" i="36"/>
  <c r="AE2305" i="36"/>
  <c r="AD2305" i="36"/>
  <c r="AC2305" i="36"/>
  <c r="M2305" i="36"/>
  <c r="L2305" i="36"/>
  <c r="K2305" i="36"/>
  <c r="I2305" i="36" s="1"/>
  <c r="G2305" i="36"/>
  <c r="F2305" i="36"/>
  <c r="C2305" i="36"/>
  <c r="AW2304" i="36"/>
  <c r="AV2304" i="36"/>
  <c r="AU2304" i="36"/>
  <c r="AG2304" i="36"/>
  <c r="AF2304" i="36"/>
  <c r="AE2304" i="36"/>
  <c r="AD2304" i="36"/>
  <c r="AC2304" i="36"/>
  <c r="M2304" i="36"/>
  <c r="L2304" i="36"/>
  <c r="K2304" i="36"/>
  <c r="I2304" i="36" s="1"/>
  <c r="G2304" i="36"/>
  <c r="F2304" i="36"/>
  <c r="C2304" i="36"/>
  <c r="AW2303" i="36"/>
  <c r="AV2303" i="36"/>
  <c r="AU2303" i="36"/>
  <c r="AG2303" i="36"/>
  <c r="AF2303" i="36"/>
  <c r="AE2303" i="36"/>
  <c r="AD2303" i="36"/>
  <c r="AC2303" i="36"/>
  <c r="M2303" i="36"/>
  <c r="L2303" i="36"/>
  <c r="K2303" i="36"/>
  <c r="I2303" i="36" s="1"/>
  <c r="G2303" i="36"/>
  <c r="F2303" i="36"/>
  <c r="C2303" i="36"/>
  <c r="AW2302" i="36"/>
  <c r="AV2302" i="36"/>
  <c r="AU2302" i="36"/>
  <c r="AG2302" i="36"/>
  <c r="AF2302" i="36"/>
  <c r="AE2302" i="36"/>
  <c r="AD2302" i="36"/>
  <c r="AC2302" i="36"/>
  <c r="M2302" i="36"/>
  <c r="L2302" i="36"/>
  <c r="K2302" i="36"/>
  <c r="I2302" i="36" s="1"/>
  <c r="G2302" i="36"/>
  <c r="F2302" i="36"/>
  <c r="C2302" i="36"/>
  <c r="AW2300" i="36"/>
  <c r="AV2300" i="36"/>
  <c r="AU2300" i="36"/>
  <c r="AG2300" i="36"/>
  <c r="AF2300" i="36"/>
  <c r="AE2300" i="36"/>
  <c r="AD2300" i="36"/>
  <c r="AC2300" i="36"/>
  <c r="M2300" i="36"/>
  <c r="L2300" i="36"/>
  <c r="K2300" i="36"/>
  <c r="G2300" i="36"/>
  <c r="F2300" i="36"/>
  <c r="C2300" i="36"/>
  <c r="AW2299" i="36"/>
  <c r="AV2299" i="36"/>
  <c r="AU2299" i="36"/>
  <c r="AG2299" i="36"/>
  <c r="AF2299" i="36"/>
  <c r="AE2299" i="36"/>
  <c r="AD2299" i="36"/>
  <c r="AC2299" i="36"/>
  <c r="M2299" i="36"/>
  <c r="L2299" i="36"/>
  <c r="K2299" i="36"/>
  <c r="I2299" i="36" s="1"/>
  <c r="G2299" i="36"/>
  <c r="F2299" i="36"/>
  <c r="C2299" i="36"/>
  <c r="AW2298" i="36"/>
  <c r="AV2298" i="36"/>
  <c r="AU2298" i="36"/>
  <c r="AG2298" i="36"/>
  <c r="AF2298" i="36"/>
  <c r="AE2298" i="36"/>
  <c r="AD2298" i="36"/>
  <c r="AC2298" i="36"/>
  <c r="M2298" i="36"/>
  <c r="L2298" i="36"/>
  <c r="K2298" i="36"/>
  <c r="I2298" i="36"/>
  <c r="G2298" i="36"/>
  <c r="F2298" i="36"/>
  <c r="C2298" i="36"/>
  <c r="AW2296" i="36"/>
  <c r="AV2296" i="36"/>
  <c r="AU2296" i="36"/>
  <c r="AG2296" i="36"/>
  <c r="AF2296" i="36"/>
  <c r="AE2296" i="36"/>
  <c r="AD2296" i="36"/>
  <c r="AC2296" i="36"/>
  <c r="M2296" i="36"/>
  <c r="L2296" i="36"/>
  <c r="K2296" i="36"/>
  <c r="I2296" i="36"/>
  <c r="G2296" i="36"/>
  <c r="F2296" i="36"/>
  <c r="C2296" i="36"/>
  <c r="AW2295" i="36"/>
  <c r="AV2295" i="36"/>
  <c r="AU2295" i="36"/>
  <c r="AG2295" i="36"/>
  <c r="AF2295" i="36"/>
  <c r="AE2295" i="36"/>
  <c r="AD2295" i="36"/>
  <c r="AC2295" i="36"/>
  <c r="M2295" i="36"/>
  <c r="L2295" i="36"/>
  <c r="K2295" i="36"/>
  <c r="I2295" i="36" s="1"/>
  <c r="G2295" i="36"/>
  <c r="F2295" i="36"/>
  <c r="C2295" i="36"/>
  <c r="AW2294" i="36"/>
  <c r="AV2294" i="36"/>
  <c r="AU2294" i="36"/>
  <c r="AG2294" i="36"/>
  <c r="AF2294" i="36"/>
  <c r="AE2294" i="36"/>
  <c r="AD2294" i="36"/>
  <c r="AC2294" i="36"/>
  <c r="M2294" i="36"/>
  <c r="L2294" i="36"/>
  <c r="K2294" i="36"/>
  <c r="I2294" i="36" s="1"/>
  <c r="G2294" i="36"/>
  <c r="F2294" i="36"/>
  <c r="C2294" i="36"/>
  <c r="AW2293" i="36"/>
  <c r="AV2293" i="36"/>
  <c r="AU2293" i="36"/>
  <c r="AG2293" i="36"/>
  <c r="AF2293" i="36"/>
  <c r="AE2293" i="36"/>
  <c r="AD2293" i="36"/>
  <c r="AC2293" i="36"/>
  <c r="M2293" i="36"/>
  <c r="L2293" i="36"/>
  <c r="K2293" i="36"/>
  <c r="I2293" i="36" s="1"/>
  <c r="G2293" i="36"/>
  <c r="F2293" i="36"/>
  <c r="C2293" i="36"/>
  <c r="AW2292" i="36"/>
  <c r="AV2292" i="36"/>
  <c r="AU2292" i="36"/>
  <c r="AG2292" i="36"/>
  <c r="AF2292" i="36"/>
  <c r="AE2292" i="36"/>
  <c r="AD2292" i="36"/>
  <c r="AC2292" i="36"/>
  <c r="M2292" i="36"/>
  <c r="L2292" i="36"/>
  <c r="K2292" i="36"/>
  <c r="I2292" i="36" s="1"/>
  <c r="G2292" i="36"/>
  <c r="F2292" i="36"/>
  <c r="C2292" i="36"/>
  <c r="AW2291" i="36"/>
  <c r="AV2291" i="36"/>
  <c r="AU2291" i="36"/>
  <c r="AG2291" i="36"/>
  <c r="AF2291" i="36"/>
  <c r="AE2291" i="36"/>
  <c r="AD2291" i="36"/>
  <c r="AC2291" i="36"/>
  <c r="M2291" i="36"/>
  <c r="L2291" i="36"/>
  <c r="K2291" i="36"/>
  <c r="G2291" i="36"/>
  <c r="F2291" i="36"/>
  <c r="C2291" i="36"/>
  <c r="AW2290" i="36"/>
  <c r="AV2290" i="36"/>
  <c r="AU2290" i="36"/>
  <c r="AG2290" i="36"/>
  <c r="AF2290" i="36"/>
  <c r="AE2290" i="36"/>
  <c r="AD2290" i="36"/>
  <c r="AC2290" i="36"/>
  <c r="M2290" i="36"/>
  <c r="L2290" i="36"/>
  <c r="K2290" i="36"/>
  <c r="I2290" i="36" s="1"/>
  <c r="G2290" i="36"/>
  <c r="F2290" i="36"/>
  <c r="C2290" i="36"/>
  <c r="AW2289" i="36"/>
  <c r="AV2289" i="36"/>
  <c r="AU2289" i="36"/>
  <c r="AG2289" i="36"/>
  <c r="AF2289" i="36"/>
  <c r="AE2289" i="36"/>
  <c r="AD2289" i="36"/>
  <c r="AC2289" i="36"/>
  <c r="M2289" i="36"/>
  <c r="L2289" i="36"/>
  <c r="K2289" i="36"/>
  <c r="I2289" i="36"/>
  <c r="G2289" i="36"/>
  <c r="F2289" i="36"/>
  <c r="C2289" i="36"/>
  <c r="AW2288" i="36"/>
  <c r="AV2288" i="36"/>
  <c r="AU2288" i="36"/>
  <c r="AG2288" i="36"/>
  <c r="AF2288" i="36"/>
  <c r="AE2288" i="36"/>
  <c r="AD2288" i="36"/>
  <c r="AC2288" i="36"/>
  <c r="M2288" i="36"/>
  <c r="L2288" i="36"/>
  <c r="K2288" i="36"/>
  <c r="I2288" i="36"/>
  <c r="G2288" i="36"/>
  <c r="F2288" i="36"/>
  <c r="C2288" i="36"/>
  <c r="AW2287" i="36"/>
  <c r="AV2287" i="36"/>
  <c r="AU2287" i="36"/>
  <c r="AG2287" i="36"/>
  <c r="AF2287" i="36"/>
  <c r="AE2287" i="36"/>
  <c r="AD2287" i="36"/>
  <c r="AC2287" i="36"/>
  <c r="M2287" i="36"/>
  <c r="L2287" i="36"/>
  <c r="K2287" i="36"/>
  <c r="I2287" i="36" s="1"/>
  <c r="G2287" i="36"/>
  <c r="F2287" i="36"/>
  <c r="C2287" i="36"/>
  <c r="AW2286" i="36"/>
  <c r="AV2286" i="36"/>
  <c r="AU2286" i="36"/>
  <c r="AG2286" i="36"/>
  <c r="AF2286" i="36"/>
  <c r="AE2286" i="36"/>
  <c r="AD2286" i="36"/>
  <c r="AC2286" i="36"/>
  <c r="M2286" i="36"/>
  <c r="L2286" i="36"/>
  <c r="K2286" i="36"/>
  <c r="I2286" i="36" s="1"/>
  <c r="G2286" i="36"/>
  <c r="F2286" i="36"/>
  <c r="C2286" i="36"/>
  <c r="AW2285" i="36"/>
  <c r="AV2285" i="36"/>
  <c r="AU2285" i="36"/>
  <c r="AG2285" i="36"/>
  <c r="AF2285" i="36"/>
  <c r="AE2285" i="36"/>
  <c r="AD2285" i="36"/>
  <c r="AC2285" i="36"/>
  <c r="M2285" i="36"/>
  <c r="L2285" i="36"/>
  <c r="K2285" i="36"/>
  <c r="I2285" i="36" s="1"/>
  <c r="G2285" i="36"/>
  <c r="F2285" i="36"/>
  <c r="C2285" i="36"/>
  <c r="AW2284" i="36"/>
  <c r="AV2284" i="36"/>
  <c r="AU2284" i="36"/>
  <c r="AG2284" i="36"/>
  <c r="AF2284" i="36"/>
  <c r="AE2284" i="36"/>
  <c r="AD2284" i="36"/>
  <c r="AC2284" i="36"/>
  <c r="M2284" i="36"/>
  <c r="L2284" i="36"/>
  <c r="K2284" i="36"/>
  <c r="G2284" i="36"/>
  <c r="F2284" i="36"/>
  <c r="C2284" i="36"/>
  <c r="AW2283" i="36"/>
  <c r="AV2283" i="36"/>
  <c r="AU2283" i="36"/>
  <c r="AG2283" i="36"/>
  <c r="AF2283" i="36"/>
  <c r="AE2283" i="36"/>
  <c r="AD2283" i="36"/>
  <c r="AC2283" i="36"/>
  <c r="M2283" i="36"/>
  <c r="L2283" i="36"/>
  <c r="K2283" i="36"/>
  <c r="G2283" i="36"/>
  <c r="F2283" i="36"/>
  <c r="C2283" i="36"/>
  <c r="AW2282" i="36"/>
  <c r="AV2282" i="36"/>
  <c r="AU2282" i="36"/>
  <c r="AG2282" i="36"/>
  <c r="AF2282" i="36"/>
  <c r="AE2282" i="36"/>
  <c r="AD2282" i="36"/>
  <c r="AC2282" i="36"/>
  <c r="M2282" i="36"/>
  <c r="L2282" i="36"/>
  <c r="K2282" i="36"/>
  <c r="I2282" i="36" s="1"/>
  <c r="G2282" i="36"/>
  <c r="F2282" i="36"/>
  <c r="C2282" i="36"/>
  <c r="AW2281" i="36"/>
  <c r="AV2281" i="36"/>
  <c r="AU2281" i="36"/>
  <c r="AG2281" i="36"/>
  <c r="AF2281" i="36"/>
  <c r="AE2281" i="36"/>
  <c r="AD2281" i="36"/>
  <c r="AC2281" i="36"/>
  <c r="M2281" i="36"/>
  <c r="L2281" i="36"/>
  <c r="K2281" i="36"/>
  <c r="I2281" i="36"/>
  <c r="G2281" i="36"/>
  <c r="F2281" i="36"/>
  <c r="C2281" i="36"/>
  <c r="AW2280" i="36"/>
  <c r="AV2280" i="36"/>
  <c r="AU2280" i="36"/>
  <c r="AG2280" i="36"/>
  <c r="AF2280" i="36"/>
  <c r="AE2280" i="36"/>
  <c r="AD2280" i="36"/>
  <c r="AC2280" i="36"/>
  <c r="M2280" i="36"/>
  <c r="L2280" i="36"/>
  <c r="K2280" i="36"/>
  <c r="I2280" i="36"/>
  <c r="G2280" i="36"/>
  <c r="F2280" i="36"/>
  <c r="C2280" i="36"/>
  <c r="AW2278" i="36"/>
  <c r="AV2278" i="36"/>
  <c r="AU2278" i="36"/>
  <c r="AG2278" i="36"/>
  <c r="AF2278" i="36"/>
  <c r="AE2278" i="36"/>
  <c r="AD2278" i="36"/>
  <c r="AC2278" i="36"/>
  <c r="M2278" i="36"/>
  <c r="L2278" i="36"/>
  <c r="K2278" i="36"/>
  <c r="I2278" i="36" s="1"/>
  <c r="G2278" i="36"/>
  <c r="F2278" i="36"/>
  <c r="C2278" i="36"/>
  <c r="AW2277" i="36"/>
  <c r="AV2277" i="36"/>
  <c r="AU2277" i="36"/>
  <c r="AG2277" i="36"/>
  <c r="AF2277" i="36"/>
  <c r="AE2277" i="36"/>
  <c r="AD2277" i="36"/>
  <c r="AC2277" i="36"/>
  <c r="M2277" i="36"/>
  <c r="L2277" i="36"/>
  <c r="K2277" i="36"/>
  <c r="I2277" i="36" s="1"/>
  <c r="G2277" i="36"/>
  <c r="F2277" i="36"/>
  <c r="C2277" i="36"/>
  <c r="AW2276" i="36"/>
  <c r="AV2276" i="36"/>
  <c r="AU2276" i="36"/>
  <c r="AG2276" i="36"/>
  <c r="AF2276" i="36"/>
  <c r="AE2276" i="36"/>
  <c r="AD2276" i="36"/>
  <c r="AC2276" i="36"/>
  <c r="M2276" i="36"/>
  <c r="L2276" i="36"/>
  <c r="K2276" i="36"/>
  <c r="I2276" i="36" s="1"/>
  <c r="G2276" i="36"/>
  <c r="F2276" i="36"/>
  <c r="C2276" i="36"/>
  <c r="AW2274" i="36"/>
  <c r="AV2274" i="36"/>
  <c r="AU2274" i="36"/>
  <c r="AG2274" i="36"/>
  <c r="AF2274" i="36"/>
  <c r="AE2274" i="36"/>
  <c r="AD2274" i="36"/>
  <c r="AC2274" i="36"/>
  <c r="M2274" i="36"/>
  <c r="L2274" i="36"/>
  <c r="I2274" i="36" s="1"/>
  <c r="K2274" i="36"/>
  <c r="G2274" i="36"/>
  <c r="F2274" i="36"/>
  <c r="C2274" i="36"/>
  <c r="AW2273" i="36"/>
  <c r="AV2273" i="36"/>
  <c r="AU2273" i="36"/>
  <c r="AG2273" i="36"/>
  <c r="AF2273" i="36"/>
  <c r="AE2273" i="36"/>
  <c r="AD2273" i="36"/>
  <c r="AC2273" i="36"/>
  <c r="M2273" i="36"/>
  <c r="L2273" i="36"/>
  <c r="K2273" i="36"/>
  <c r="I2273" i="36" s="1"/>
  <c r="G2273" i="36"/>
  <c r="F2273" i="36"/>
  <c r="C2273" i="36"/>
  <c r="AW2272" i="36"/>
  <c r="AV2272" i="36"/>
  <c r="AU2272" i="36"/>
  <c r="AG2272" i="36"/>
  <c r="AF2272" i="36"/>
  <c r="AE2272" i="36"/>
  <c r="AD2272" i="36"/>
  <c r="AC2272" i="36"/>
  <c r="M2272" i="36"/>
  <c r="L2272" i="36"/>
  <c r="K2272" i="36"/>
  <c r="I2272" i="36" s="1"/>
  <c r="G2272" i="36"/>
  <c r="F2272" i="36"/>
  <c r="C2272" i="36"/>
  <c r="AW2271" i="36"/>
  <c r="AV2271" i="36"/>
  <c r="AU2271" i="36"/>
  <c r="AG2271" i="36"/>
  <c r="AF2271" i="36"/>
  <c r="AE2271" i="36"/>
  <c r="AD2271" i="36"/>
  <c r="AC2271" i="36"/>
  <c r="M2271" i="36"/>
  <c r="L2271" i="36"/>
  <c r="K2271" i="36"/>
  <c r="I2271" i="36"/>
  <c r="G2271" i="36"/>
  <c r="F2271" i="36"/>
  <c r="C2271" i="36"/>
  <c r="AW2270" i="36"/>
  <c r="AV2270" i="36"/>
  <c r="AU2270" i="36"/>
  <c r="AG2270" i="36"/>
  <c r="AF2270" i="36"/>
  <c r="AE2270" i="36"/>
  <c r="AD2270" i="36"/>
  <c r="AC2270" i="36"/>
  <c r="M2270" i="36"/>
  <c r="L2270" i="36"/>
  <c r="K2270" i="36"/>
  <c r="I2270" i="36"/>
  <c r="G2270" i="36"/>
  <c r="F2270" i="36"/>
  <c r="C2270" i="36"/>
  <c r="AW2269" i="36"/>
  <c r="AV2269" i="36"/>
  <c r="AU2269" i="36"/>
  <c r="AG2269" i="36"/>
  <c r="AF2269" i="36"/>
  <c r="AE2269" i="36"/>
  <c r="AD2269" i="36"/>
  <c r="AC2269" i="36"/>
  <c r="M2269" i="36"/>
  <c r="L2269" i="36"/>
  <c r="K2269" i="36"/>
  <c r="I2269" i="36" s="1"/>
  <c r="G2269" i="36"/>
  <c r="F2269" i="36"/>
  <c r="C2269" i="36"/>
  <c r="AW2268" i="36"/>
  <c r="AV2268" i="36"/>
  <c r="AU2268" i="36"/>
  <c r="AG2268" i="36"/>
  <c r="AF2268" i="36"/>
  <c r="AE2268" i="36"/>
  <c r="AD2268" i="36"/>
  <c r="AC2268" i="36"/>
  <c r="M2268" i="36"/>
  <c r="L2268" i="36"/>
  <c r="K2268" i="36"/>
  <c r="I2268" i="36" s="1"/>
  <c r="G2268" i="36"/>
  <c r="F2268" i="36"/>
  <c r="C2268" i="36"/>
  <c r="AW2267" i="36"/>
  <c r="AV2267" i="36"/>
  <c r="AU2267" i="36"/>
  <c r="AG2267" i="36"/>
  <c r="AF2267" i="36"/>
  <c r="AE2267" i="36"/>
  <c r="AD2267" i="36"/>
  <c r="AC2267" i="36"/>
  <c r="M2267" i="36"/>
  <c r="L2267" i="36"/>
  <c r="K2267" i="36"/>
  <c r="I2267" i="36" s="1"/>
  <c r="G2267" i="36"/>
  <c r="F2267" i="36"/>
  <c r="C2267" i="36"/>
  <c r="AW2266" i="36"/>
  <c r="AV2266" i="36"/>
  <c r="AU2266" i="36"/>
  <c r="AG2266" i="36"/>
  <c r="AF2266" i="36"/>
  <c r="AE2266" i="36"/>
  <c r="AD2266" i="36"/>
  <c r="AC2266" i="36"/>
  <c r="M2266" i="36"/>
  <c r="L2266" i="36"/>
  <c r="K2266" i="36"/>
  <c r="I2266" i="36" s="1"/>
  <c r="G2266" i="36"/>
  <c r="F2266" i="36"/>
  <c r="C2266" i="36"/>
  <c r="AW2265" i="36"/>
  <c r="AV2265" i="36"/>
  <c r="AU2265" i="36"/>
  <c r="AG2265" i="36"/>
  <c r="AF2265" i="36"/>
  <c r="AE2265" i="36"/>
  <c r="AD2265" i="36"/>
  <c r="AC2265" i="36"/>
  <c r="M2265" i="36"/>
  <c r="L2265" i="36"/>
  <c r="K2265" i="36"/>
  <c r="G2265" i="36"/>
  <c r="F2265" i="36"/>
  <c r="C2265" i="36"/>
  <c r="AW2264" i="36"/>
  <c r="AV2264" i="36"/>
  <c r="AU2264" i="36"/>
  <c r="AG2264" i="36"/>
  <c r="AF2264" i="36"/>
  <c r="AE2264" i="36"/>
  <c r="AD2264" i="36"/>
  <c r="AC2264" i="36"/>
  <c r="M2264" i="36"/>
  <c r="L2264" i="36"/>
  <c r="K2264" i="36"/>
  <c r="I2264" i="36" s="1"/>
  <c r="G2264" i="36"/>
  <c r="F2264" i="36"/>
  <c r="C2264" i="36"/>
  <c r="AW2263" i="36"/>
  <c r="AV2263" i="36"/>
  <c r="AU2263" i="36"/>
  <c r="AG2263" i="36"/>
  <c r="AF2263" i="36"/>
  <c r="AE2263" i="36"/>
  <c r="AD2263" i="36"/>
  <c r="AC2263" i="36"/>
  <c r="M2263" i="36"/>
  <c r="L2263" i="36"/>
  <c r="K2263" i="36"/>
  <c r="I2263" i="36"/>
  <c r="G2263" i="36"/>
  <c r="F2263" i="36"/>
  <c r="C2263" i="36"/>
  <c r="AW2262" i="36"/>
  <c r="AV2262" i="36"/>
  <c r="AU2262" i="36"/>
  <c r="AG2262" i="36"/>
  <c r="AF2262" i="36"/>
  <c r="AE2262" i="36"/>
  <c r="AD2262" i="36"/>
  <c r="AC2262" i="36"/>
  <c r="M2262" i="36"/>
  <c r="L2262" i="36"/>
  <c r="K2262" i="36"/>
  <c r="I2262" i="36"/>
  <c r="G2262" i="36"/>
  <c r="F2262" i="36"/>
  <c r="C2262" i="36"/>
  <c r="AW2261" i="36"/>
  <c r="AV2261" i="36"/>
  <c r="AU2261" i="36"/>
  <c r="AG2261" i="36"/>
  <c r="AF2261" i="36"/>
  <c r="AE2261" i="36"/>
  <c r="AD2261" i="36"/>
  <c r="AC2261" i="36"/>
  <c r="M2261" i="36"/>
  <c r="L2261" i="36"/>
  <c r="K2261" i="36"/>
  <c r="I2261" i="36" s="1"/>
  <c r="G2261" i="36"/>
  <c r="F2261" i="36"/>
  <c r="C2261" i="36"/>
  <c r="AW2260" i="36"/>
  <c r="AV2260" i="36"/>
  <c r="AU2260" i="36"/>
  <c r="AG2260" i="36"/>
  <c r="AF2260" i="36"/>
  <c r="AE2260" i="36"/>
  <c r="AD2260" i="36"/>
  <c r="AC2260" i="36"/>
  <c r="M2260" i="36"/>
  <c r="L2260" i="36"/>
  <c r="K2260" i="36"/>
  <c r="I2260" i="36" s="1"/>
  <c r="G2260" i="36"/>
  <c r="F2260" i="36"/>
  <c r="C2260" i="36"/>
  <c r="AW2259" i="36"/>
  <c r="AV2259" i="36"/>
  <c r="AU2259" i="36"/>
  <c r="AG2259" i="36"/>
  <c r="AF2259" i="36"/>
  <c r="AE2259" i="36"/>
  <c r="AD2259" i="36"/>
  <c r="AC2259" i="36"/>
  <c r="M2259" i="36"/>
  <c r="L2259" i="36"/>
  <c r="K2259" i="36"/>
  <c r="I2259" i="36" s="1"/>
  <c r="G2259" i="36"/>
  <c r="F2259" i="36"/>
  <c r="C2259" i="36"/>
  <c r="AW2258" i="36"/>
  <c r="AV2258" i="36"/>
  <c r="AU2258" i="36"/>
  <c r="AG2258" i="36"/>
  <c r="AF2258" i="36"/>
  <c r="AE2258" i="36"/>
  <c r="AD2258" i="36"/>
  <c r="AC2258" i="36"/>
  <c r="M2258" i="36"/>
  <c r="L2258" i="36"/>
  <c r="K2258" i="36"/>
  <c r="I2258" i="36" s="1"/>
  <c r="G2258" i="36"/>
  <c r="F2258" i="36"/>
  <c r="C2258" i="36"/>
  <c r="AW2257" i="36"/>
  <c r="AV2257" i="36"/>
  <c r="AU2257" i="36"/>
  <c r="AG2257" i="36"/>
  <c r="AF2257" i="36"/>
  <c r="AE2257" i="36"/>
  <c r="AD2257" i="36"/>
  <c r="AC2257" i="36"/>
  <c r="M2257" i="36"/>
  <c r="L2257" i="36"/>
  <c r="K2257" i="36"/>
  <c r="G2257" i="36"/>
  <c r="F2257" i="36"/>
  <c r="C2257" i="36"/>
  <c r="AW2256" i="36"/>
  <c r="AV2256" i="36"/>
  <c r="AU2256" i="36"/>
  <c r="AG2256" i="36"/>
  <c r="AF2256" i="36"/>
  <c r="AE2256" i="36"/>
  <c r="AD2256" i="36"/>
  <c r="AC2256" i="36"/>
  <c r="M2256" i="36"/>
  <c r="L2256" i="36"/>
  <c r="K2256" i="36"/>
  <c r="I2256" i="36" s="1"/>
  <c r="G2256" i="36"/>
  <c r="F2256" i="36"/>
  <c r="C2256" i="36"/>
  <c r="AW2255" i="36"/>
  <c r="AV2255" i="36"/>
  <c r="AU2255" i="36"/>
  <c r="AG2255" i="36"/>
  <c r="AF2255" i="36"/>
  <c r="AE2255" i="36"/>
  <c r="AD2255" i="36"/>
  <c r="AC2255" i="36"/>
  <c r="M2255" i="36"/>
  <c r="L2255" i="36"/>
  <c r="K2255" i="36"/>
  <c r="I2255" i="36"/>
  <c r="G2255" i="36"/>
  <c r="F2255" i="36"/>
  <c r="C2255" i="36"/>
  <c r="AW2254" i="36"/>
  <c r="AV2254" i="36"/>
  <c r="AU2254" i="36"/>
  <c r="AG2254" i="36"/>
  <c r="AF2254" i="36"/>
  <c r="AE2254" i="36"/>
  <c r="AD2254" i="36"/>
  <c r="AC2254" i="36"/>
  <c r="M2254" i="36"/>
  <c r="L2254" i="36"/>
  <c r="K2254" i="36"/>
  <c r="I2254" i="36"/>
  <c r="G2254" i="36"/>
  <c r="F2254" i="36"/>
  <c r="C2254" i="36"/>
  <c r="AW2253" i="36"/>
  <c r="AV2253" i="36"/>
  <c r="AU2253" i="36"/>
  <c r="AG2253" i="36"/>
  <c r="AF2253" i="36"/>
  <c r="AE2253" i="36"/>
  <c r="AD2253" i="36"/>
  <c r="AC2253" i="36"/>
  <c r="M2253" i="36"/>
  <c r="L2253" i="36"/>
  <c r="K2253" i="36"/>
  <c r="I2253" i="36"/>
  <c r="G2253" i="36"/>
  <c r="F2253" i="36"/>
  <c r="C2253" i="36"/>
  <c r="AW2252" i="36"/>
  <c r="AV2252" i="36"/>
  <c r="AU2252" i="36"/>
  <c r="AG2252" i="36"/>
  <c r="AF2252" i="36"/>
  <c r="AE2252" i="36"/>
  <c r="AD2252" i="36"/>
  <c r="AC2252" i="36"/>
  <c r="M2252" i="36"/>
  <c r="L2252" i="36"/>
  <c r="K2252" i="36"/>
  <c r="I2252" i="36" s="1"/>
  <c r="G2252" i="36"/>
  <c r="F2252" i="36"/>
  <c r="C2252" i="36"/>
  <c r="AW2251" i="36"/>
  <c r="AV2251" i="36"/>
  <c r="AU2251" i="36"/>
  <c r="AG2251" i="36"/>
  <c r="AF2251" i="36"/>
  <c r="AE2251" i="36"/>
  <c r="AD2251" i="36"/>
  <c r="AC2251" i="36"/>
  <c r="M2251" i="36"/>
  <c r="L2251" i="36"/>
  <c r="K2251" i="36"/>
  <c r="I2251" i="36" s="1"/>
  <c r="G2251" i="36"/>
  <c r="F2251" i="36"/>
  <c r="C2251" i="36"/>
  <c r="AW2250" i="36"/>
  <c r="AV2250" i="36"/>
  <c r="AU2250" i="36"/>
  <c r="AG2250" i="36"/>
  <c r="AF2250" i="36"/>
  <c r="AE2250" i="36"/>
  <c r="AD2250" i="36"/>
  <c r="AC2250" i="36"/>
  <c r="M2250" i="36"/>
  <c r="L2250" i="36"/>
  <c r="K2250" i="36"/>
  <c r="I2250" i="36" s="1"/>
  <c r="G2250" i="36"/>
  <c r="F2250" i="36"/>
  <c r="C2250" i="36"/>
  <c r="AW2249" i="36"/>
  <c r="AV2249" i="36"/>
  <c r="AU2249" i="36"/>
  <c r="AG2249" i="36"/>
  <c r="AF2249" i="36"/>
  <c r="AE2249" i="36"/>
  <c r="AD2249" i="36"/>
  <c r="AC2249" i="36"/>
  <c r="M2249" i="36"/>
  <c r="L2249" i="36"/>
  <c r="K2249" i="36"/>
  <c r="G2249" i="36"/>
  <c r="F2249" i="36"/>
  <c r="C2249" i="36"/>
  <c r="AW2248" i="36"/>
  <c r="AV2248" i="36"/>
  <c r="AU2248" i="36"/>
  <c r="AG2248" i="36"/>
  <c r="AF2248" i="36"/>
  <c r="AE2248" i="36"/>
  <c r="AD2248" i="36"/>
  <c r="AC2248" i="36"/>
  <c r="M2248" i="36"/>
  <c r="L2248" i="36"/>
  <c r="K2248" i="36"/>
  <c r="I2248" i="36" s="1"/>
  <c r="G2248" i="36"/>
  <c r="F2248" i="36"/>
  <c r="C2248" i="36"/>
  <c r="AW2246" i="36"/>
  <c r="AV2246" i="36"/>
  <c r="AU2246" i="36"/>
  <c r="AG2246" i="36"/>
  <c r="AF2246" i="36"/>
  <c r="AE2246" i="36"/>
  <c r="AD2246" i="36"/>
  <c r="AC2246" i="36"/>
  <c r="M2246" i="36"/>
  <c r="L2246" i="36"/>
  <c r="K2246" i="36"/>
  <c r="I2246" i="36"/>
  <c r="G2246" i="36"/>
  <c r="F2246" i="36"/>
  <c r="C2246" i="36"/>
  <c r="AW2245" i="36"/>
  <c r="AV2245" i="36"/>
  <c r="AU2245" i="36"/>
  <c r="AG2245" i="36"/>
  <c r="AF2245" i="36"/>
  <c r="AE2245" i="36"/>
  <c r="AD2245" i="36"/>
  <c r="AC2245" i="36"/>
  <c r="M2245" i="36"/>
  <c r="L2245" i="36"/>
  <c r="K2245" i="36"/>
  <c r="I2245" i="36"/>
  <c r="G2245" i="36"/>
  <c r="F2245" i="36"/>
  <c r="C2245" i="36"/>
  <c r="AW2244" i="36"/>
  <c r="AV2244" i="36"/>
  <c r="AU2244" i="36"/>
  <c r="AG2244" i="36"/>
  <c r="AF2244" i="36"/>
  <c r="AE2244" i="36"/>
  <c r="AD2244" i="36"/>
  <c r="AC2244" i="36"/>
  <c r="M2244" i="36"/>
  <c r="L2244" i="36"/>
  <c r="K2244" i="36"/>
  <c r="I2244" i="36" s="1"/>
  <c r="G2244" i="36"/>
  <c r="F2244" i="36"/>
  <c r="C2244" i="36"/>
  <c r="AW2243" i="36"/>
  <c r="AV2243" i="36"/>
  <c r="AU2243" i="36"/>
  <c r="AG2243" i="36"/>
  <c r="AF2243" i="36"/>
  <c r="AE2243" i="36"/>
  <c r="AD2243" i="36"/>
  <c r="AC2243" i="36"/>
  <c r="M2243" i="36"/>
  <c r="L2243" i="36"/>
  <c r="K2243" i="36"/>
  <c r="I2243" i="36" s="1"/>
  <c r="G2243" i="36"/>
  <c r="F2243" i="36"/>
  <c r="C2243" i="36"/>
  <c r="AW2242" i="36"/>
  <c r="AV2242" i="36"/>
  <c r="AU2242" i="36"/>
  <c r="AG2242" i="36"/>
  <c r="AF2242" i="36"/>
  <c r="AE2242" i="36"/>
  <c r="AD2242" i="36"/>
  <c r="AC2242" i="36"/>
  <c r="M2242" i="36"/>
  <c r="L2242" i="36"/>
  <c r="K2242" i="36"/>
  <c r="I2242" i="36" s="1"/>
  <c r="G2242" i="36"/>
  <c r="F2242" i="36"/>
  <c r="C2242" i="36"/>
  <c r="AW2240" i="36"/>
  <c r="AV2240" i="36"/>
  <c r="AU2240" i="36"/>
  <c r="AG2240" i="36"/>
  <c r="AF2240" i="36"/>
  <c r="AE2240" i="36"/>
  <c r="AD2240" i="36"/>
  <c r="AC2240" i="36"/>
  <c r="M2240" i="36"/>
  <c r="L2240" i="36"/>
  <c r="K2240" i="36"/>
  <c r="I2240" i="36" s="1"/>
  <c r="G2240" i="36"/>
  <c r="F2240" i="36"/>
  <c r="C2240" i="36"/>
  <c r="AW2239" i="36"/>
  <c r="AV2239" i="36"/>
  <c r="AU2239" i="36"/>
  <c r="AG2239" i="36"/>
  <c r="AF2239" i="36"/>
  <c r="AE2239" i="36"/>
  <c r="AD2239" i="36"/>
  <c r="AC2239" i="36"/>
  <c r="M2239" i="36"/>
  <c r="L2239" i="36"/>
  <c r="K2239" i="36"/>
  <c r="I2239" i="36" s="1"/>
  <c r="G2239" i="36"/>
  <c r="F2239" i="36"/>
  <c r="C2239" i="36"/>
  <c r="AW2238" i="36"/>
  <c r="AV2238" i="36"/>
  <c r="AU2238" i="36"/>
  <c r="AG2238" i="36"/>
  <c r="AF2238" i="36"/>
  <c r="AE2238" i="36"/>
  <c r="AD2238" i="36"/>
  <c r="AC2238" i="36"/>
  <c r="M2238" i="36"/>
  <c r="L2238" i="36"/>
  <c r="K2238" i="36"/>
  <c r="I2238" i="36" s="1"/>
  <c r="G2238" i="36"/>
  <c r="F2238" i="36"/>
  <c r="C2238" i="36"/>
  <c r="AW2237" i="36"/>
  <c r="AV2237" i="36"/>
  <c r="AU2237" i="36"/>
  <c r="AG2237" i="36"/>
  <c r="AF2237" i="36"/>
  <c r="AE2237" i="36"/>
  <c r="AD2237" i="36"/>
  <c r="AC2237" i="36"/>
  <c r="M2237" i="36"/>
  <c r="L2237" i="36"/>
  <c r="K2237" i="36"/>
  <c r="I2237" i="36"/>
  <c r="G2237" i="36"/>
  <c r="F2237" i="36"/>
  <c r="C2237" i="36"/>
  <c r="AW2236" i="36"/>
  <c r="AV2236" i="36"/>
  <c r="AU2236" i="36"/>
  <c r="AG2236" i="36"/>
  <c r="AF2236" i="36"/>
  <c r="AE2236" i="36"/>
  <c r="AD2236" i="36"/>
  <c r="AC2236" i="36"/>
  <c r="M2236" i="36"/>
  <c r="L2236" i="36"/>
  <c r="K2236" i="36"/>
  <c r="I2236" i="36"/>
  <c r="G2236" i="36"/>
  <c r="F2236" i="36"/>
  <c r="C2236" i="36"/>
  <c r="AW2235" i="36"/>
  <c r="AV2235" i="36"/>
  <c r="AU2235" i="36"/>
  <c r="AG2235" i="36"/>
  <c r="AF2235" i="36"/>
  <c r="AE2235" i="36"/>
  <c r="AD2235" i="36"/>
  <c r="AC2235" i="36"/>
  <c r="M2235" i="36"/>
  <c r="L2235" i="36"/>
  <c r="K2235" i="36"/>
  <c r="I2235" i="36" s="1"/>
  <c r="G2235" i="36"/>
  <c r="F2235" i="36"/>
  <c r="C2235" i="36"/>
  <c r="AW2234" i="36"/>
  <c r="AV2234" i="36"/>
  <c r="AU2234" i="36"/>
  <c r="AG2234" i="36"/>
  <c r="AF2234" i="36"/>
  <c r="AE2234" i="36"/>
  <c r="AD2234" i="36"/>
  <c r="AC2234" i="36"/>
  <c r="M2234" i="36"/>
  <c r="L2234" i="36"/>
  <c r="K2234" i="36"/>
  <c r="I2234" i="36" s="1"/>
  <c r="G2234" i="36"/>
  <c r="F2234" i="36"/>
  <c r="C2234" i="36"/>
  <c r="AW2233" i="36"/>
  <c r="AV2233" i="36"/>
  <c r="AU2233" i="36"/>
  <c r="AG2233" i="36"/>
  <c r="AF2233" i="36"/>
  <c r="AE2233" i="36"/>
  <c r="AD2233" i="36"/>
  <c r="AC2233" i="36"/>
  <c r="M2233" i="36"/>
  <c r="L2233" i="36"/>
  <c r="K2233" i="36"/>
  <c r="I2233" i="36" s="1"/>
  <c r="G2233" i="36"/>
  <c r="F2233" i="36"/>
  <c r="C2233" i="36"/>
  <c r="AW2231" i="36"/>
  <c r="AV2231" i="36"/>
  <c r="AU2231" i="36"/>
  <c r="AG2231" i="36"/>
  <c r="AF2231" i="36"/>
  <c r="AE2231" i="36"/>
  <c r="AD2231" i="36"/>
  <c r="AC2231" i="36"/>
  <c r="M2231" i="36"/>
  <c r="L2231" i="36"/>
  <c r="K2231" i="36"/>
  <c r="G2231" i="36"/>
  <c r="F2231" i="36"/>
  <c r="C2231" i="36"/>
  <c r="AW2230" i="36"/>
  <c r="AV2230" i="36"/>
  <c r="AU2230" i="36"/>
  <c r="AG2230" i="36"/>
  <c r="AF2230" i="36"/>
  <c r="AE2230" i="36"/>
  <c r="AD2230" i="36"/>
  <c r="AC2230" i="36"/>
  <c r="M2230" i="36"/>
  <c r="L2230" i="36"/>
  <c r="K2230" i="36"/>
  <c r="I2230" i="36" s="1"/>
  <c r="G2230" i="36"/>
  <c r="F2230" i="36"/>
  <c r="C2230" i="36"/>
  <c r="AW2229" i="36"/>
  <c r="AV2229" i="36"/>
  <c r="AU2229" i="36"/>
  <c r="AG2229" i="36"/>
  <c r="AF2229" i="36"/>
  <c r="AE2229" i="36"/>
  <c r="AD2229" i="36"/>
  <c r="AC2229" i="36"/>
  <c r="M2229" i="36"/>
  <c r="L2229" i="36"/>
  <c r="K2229" i="36"/>
  <c r="I2229" i="36" s="1"/>
  <c r="G2229" i="36"/>
  <c r="F2229" i="36"/>
  <c r="C2229" i="36"/>
  <c r="AW2227" i="36"/>
  <c r="AV2227" i="36"/>
  <c r="AU2227" i="36"/>
  <c r="AG2227" i="36"/>
  <c r="AF2227" i="36"/>
  <c r="AE2227" i="36"/>
  <c r="AD2227" i="36"/>
  <c r="AC2227" i="36"/>
  <c r="M2227" i="36"/>
  <c r="L2227" i="36"/>
  <c r="K2227" i="36"/>
  <c r="I2227" i="36"/>
  <c r="G2227" i="36"/>
  <c r="F2227" i="36"/>
  <c r="C2227" i="36"/>
  <c r="AW2226" i="36"/>
  <c r="AV2226" i="36"/>
  <c r="AU2226" i="36"/>
  <c r="AG2226" i="36"/>
  <c r="AF2226" i="36"/>
  <c r="AE2226" i="36"/>
  <c r="AD2226" i="36"/>
  <c r="AC2226" i="36"/>
  <c r="M2226" i="36"/>
  <c r="L2226" i="36"/>
  <c r="K2226" i="36"/>
  <c r="I2226" i="36"/>
  <c r="G2226" i="36"/>
  <c r="F2226" i="36"/>
  <c r="C2226" i="36"/>
  <c r="AW2225" i="36"/>
  <c r="AV2225" i="36"/>
  <c r="AU2225" i="36"/>
  <c r="AG2225" i="36"/>
  <c r="AF2225" i="36"/>
  <c r="AE2225" i="36"/>
  <c r="AD2225" i="36"/>
  <c r="AC2225" i="36"/>
  <c r="M2225" i="36"/>
  <c r="L2225" i="36"/>
  <c r="K2225" i="36"/>
  <c r="I2225" i="36" s="1"/>
  <c r="G2225" i="36"/>
  <c r="F2225" i="36"/>
  <c r="C2225" i="36"/>
  <c r="AW2224" i="36"/>
  <c r="AV2224" i="36"/>
  <c r="AU2224" i="36"/>
  <c r="AG2224" i="36"/>
  <c r="AF2224" i="36"/>
  <c r="AE2224" i="36"/>
  <c r="AD2224" i="36"/>
  <c r="AC2224" i="36"/>
  <c r="M2224" i="36"/>
  <c r="L2224" i="36"/>
  <c r="K2224" i="36"/>
  <c r="I2224" i="36" s="1"/>
  <c r="G2224" i="36"/>
  <c r="F2224" i="36"/>
  <c r="C2224" i="36"/>
  <c r="AW2223" i="36"/>
  <c r="AV2223" i="36"/>
  <c r="AU2223" i="36"/>
  <c r="AG2223" i="36"/>
  <c r="AF2223" i="36"/>
  <c r="AE2223" i="36"/>
  <c r="AD2223" i="36"/>
  <c r="AC2223" i="36"/>
  <c r="M2223" i="36"/>
  <c r="L2223" i="36"/>
  <c r="K2223" i="36"/>
  <c r="I2223" i="36" s="1"/>
  <c r="G2223" i="36"/>
  <c r="F2223" i="36"/>
  <c r="C2223" i="36"/>
  <c r="AW2222" i="36"/>
  <c r="AV2222" i="36"/>
  <c r="AU2222" i="36"/>
  <c r="AG2222" i="36"/>
  <c r="AF2222" i="36"/>
  <c r="AE2222" i="36"/>
  <c r="AD2222" i="36"/>
  <c r="AC2222" i="36"/>
  <c r="M2222" i="36"/>
  <c r="L2222" i="36"/>
  <c r="I2222" i="36" s="1"/>
  <c r="K2222" i="36"/>
  <c r="G2222" i="36"/>
  <c r="F2222" i="36"/>
  <c r="C2222" i="36"/>
  <c r="AW2221" i="36"/>
  <c r="AV2221" i="36"/>
  <c r="AU2221" i="36"/>
  <c r="AG2221" i="36"/>
  <c r="AF2221" i="36"/>
  <c r="AE2221" i="36"/>
  <c r="AD2221" i="36"/>
  <c r="AC2221" i="36"/>
  <c r="M2221" i="36"/>
  <c r="L2221" i="36"/>
  <c r="K2221" i="36"/>
  <c r="I2221" i="36" s="1"/>
  <c r="G2221" i="36"/>
  <c r="F2221" i="36"/>
  <c r="C2221" i="36"/>
  <c r="AW2220" i="36"/>
  <c r="AV2220" i="36"/>
  <c r="AU2220" i="36"/>
  <c r="AG2220" i="36"/>
  <c r="AF2220" i="36"/>
  <c r="AE2220" i="36"/>
  <c r="AD2220" i="36"/>
  <c r="AC2220" i="36"/>
  <c r="M2220" i="36"/>
  <c r="L2220" i="36"/>
  <c r="K2220" i="36"/>
  <c r="I2220" i="36" s="1"/>
  <c r="G2220" i="36"/>
  <c r="F2220" i="36"/>
  <c r="C2220" i="36"/>
  <c r="AW2219" i="36"/>
  <c r="AV2219" i="36"/>
  <c r="AU2219" i="36"/>
  <c r="AG2219" i="36"/>
  <c r="AF2219" i="36"/>
  <c r="AE2219" i="36"/>
  <c r="AD2219" i="36"/>
  <c r="AC2219" i="36"/>
  <c r="M2219" i="36"/>
  <c r="L2219" i="36"/>
  <c r="K2219" i="36"/>
  <c r="I2219" i="36"/>
  <c r="G2219" i="36"/>
  <c r="F2219" i="36"/>
  <c r="C2219" i="36"/>
  <c r="AW2218" i="36"/>
  <c r="AV2218" i="36"/>
  <c r="AU2218" i="36"/>
  <c r="AG2218" i="36"/>
  <c r="AF2218" i="36"/>
  <c r="AE2218" i="36"/>
  <c r="AD2218" i="36"/>
  <c r="AC2218" i="36"/>
  <c r="M2218" i="36"/>
  <c r="L2218" i="36"/>
  <c r="K2218" i="36"/>
  <c r="I2218" i="36"/>
  <c r="G2218" i="36"/>
  <c r="F2218" i="36"/>
  <c r="C2218" i="36"/>
  <c r="AW2217" i="36"/>
  <c r="AV2217" i="36"/>
  <c r="AU2217" i="36"/>
  <c r="AG2217" i="36"/>
  <c r="AF2217" i="36"/>
  <c r="AE2217" i="36"/>
  <c r="AD2217" i="36"/>
  <c r="AC2217" i="36"/>
  <c r="M2217" i="36"/>
  <c r="L2217" i="36"/>
  <c r="K2217" i="36"/>
  <c r="I2217" i="36" s="1"/>
  <c r="G2217" i="36"/>
  <c r="F2217" i="36"/>
  <c r="C2217" i="36"/>
  <c r="AW2216" i="36"/>
  <c r="AV2216" i="36"/>
  <c r="AU2216" i="36"/>
  <c r="AG2216" i="36"/>
  <c r="AF2216" i="36"/>
  <c r="AE2216" i="36"/>
  <c r="AD2216" i="36"/>
  <c r="AC2216" i="36"/>
  <c r="M2216" i="36"/>
  <c r="L2216" i="36"/>
  <c r="K2216" i="36"/>
  <c r="I2216" i="36" s="1"/>
  <c r="G2216" i="36"/>
  <c r="F2216" i="36"/>
  <c r="C2216" i="36"/>
  <c r="AW2215" i="36"/>
  <c r="AV2215" i="36"/>
  <c r="AU2215" i="36"/>
  <c r="AG2215" i="36"/>
  <c r="AF2215" i="36"/>
  <c r="AE2215" i="36"/>
  <c r="AD2215" i="36"/>
  <c r="AC2215" i="36"/>
  <c r="M2215" i="36"/>
  <c r="L2215" i="36"/>
  <c r="K2215" i="36"/>
  <c r="I2215" i="36" s="1"/>
  <c r="G2215" i="36"/>
  <c r="F2215" i="36"/>
  <c r="C2215" i="36"/>
  <c r="AW2214" i="36"/>
  <c r="AV2214" i="36"/>
  <c r="AU2214" i="36"/>
  <c r="AG2214" i="36"/>
  <c r="AF2214" i="36"/>
  <c r="AE2214" i="36"/>
  <c r="AD2214" i="36"/>
  <c r="AC2214" i="36"/>
  <c r="M2214" i="36"/>
  <c r="L2214" i="36"/>
  <c r="K2214" i="36"/>
  <c r="G2214" i="36"/>
  <c r="F2214" i="36"/>
  <c r="C2214" i="36"/>
  <c r="AW2213" i="36"/>
  <c r="AV2213" i="36"/>
  <c r="AU2213" i="36"/>
  <c r="AG2213" i="36"/>
  <c r="AF2213" i="36"/>
  <c r="AE2213" i="36"/>
  <c r="AD2213" i="36"/>
  <c r="AC2213" i="36"/>
  <c r="M2213" i="36"/>
  <c r="L2213" i="36"/>
  <c r="K2213" i="36"/>
  <c r="I2213" i="36" s="1"/>
  <c r="G2213" i="36"/>
  <c r="F2213" i="36"/>
  <c r="C2213" i="36"/>
  <c r="AW2212" i="36"/>
  <c r="AV2212" i="36"/>
  <c r="AU2212" i="36"/>
  <c r="AG2212" i="36"/>
  <c r="AF2212" i="36"/>
  <c r="AE2212" i="36"/>
  <c r="AD2212" i="36"/>
  <c r="AC2212" i="36"/>
  <c r="M2212" i="36"/>
  <c r="L2212" i="36"/>
  <c r="K2212" i="36"/>
  <c r="I2212" i="36" s="1"/>
  <c r="G2212" i="36"/>
  <c r="F2212" i="36"/>
  <c r="C2212" i="36"/>
  <c r="AW2211" i="36"/>
  <c r="AV2211" i="36"/>
  <c r="AU2211" i="36"/>
  <c r="AG2211" i="36"/>
  <c r="AF2211" i="36"/>
  <c r="AE2211" i="36"/>
  <c r="AD2211" i="36"/>
  <c r="AC2211" i="36"/>
  <c r="M2211" i="36"/>
  <c r="L2211" i="36"/>
  <c r="K2211" i="36"/>
  <c r="I2211" i="36"/>
  <c r="G2211" i="36"/>
  <c r="F2211" i="36"/>
  <c r="C2211" i="36"/>
  <c r="AW2209" i="36"/>
  <c r="AV2209" i="36"/>
  <c r="AU2209" i="36"/>
  <c r="AG2209" i="36"/>
  <c r="AF2209" i="36"/>
  <c r="AE2209" i="36"/>
  <c r="AD2209" i="36"/>
  <c r="AC2209" i="36"/>
  <c r="M2209" i="36"/>
  <c r="L2209" i="36"/>
  <c r="K2209" i="36"/>
  <c r="I2209" i="36"/>
  <c r="G2209" i="36"/>
  <c r="F2209" i="36"/>
  <c r="C2209" i="36"/>
  <c r="AW2208" i="36"/>
  <c r="AV2208" i="36"/>
  <c r="AU2208" i="36"/>
  <c r="AG2208" i="36"/>
  <c r="AF2208" i="36"/>
  <c r="AE2208" i="36"/>
  <c r="AD2208" i="36"/>
  <c r="AC2208" i="36"/>
  <c r="M2208" i="36"/>
  <c r="L2208" i="36"/>
  <c r="K2208" i="36"/>
  <c r="I2208" i="36" s="1"/>
  <c r="G2208" i="36"/>
  <c r="F2208" i="36"/>
  <c r="C2208" i="36"/>
  <c r="AW2207" i="36"/>
  <c r="AV2207" i="36"/>
  <c r="AU2207" i="36"/>
  <c r="AG2207" i="36"/>
  <c r="AF2207" i="36"/>
  <c r="AE2207" i="36"/>
  <c r="AD2207" i="36"/>
  <c r="AC2207" i="36"/>
  <c r="M2207" i="36"/>
  <c r="L2207" i="36"/>
  <c r="K2207" i="36"/>
  <c r="I2207" i="36" s="1"/>
  <c r="G2207" i="36"/>
  <c r="F2207" i="36"/>
  <c r="C2207" i="36"/>
  <c r="AW2205" i="36"/>
  <c r="AV2205" i="36"/>
  <c r="AU2205" i="36"/>
  <c r="AG2205" i="36"/>
  <c r="AF2205" i="36"/>
  <c r="AE2205" i="36"/>
  <c r="AD2205" i="36"/>
  <c r="AC2205" i="36"/>
  <c r="M2205" i="36"/>
  <c r="L2205" i="36"/>
  <c r="K2205" i="36"/>
  <c r="I2205" i="36" s="1"/>
  <c r="G2205" i="36"/>
  <c r="F2205" i="36"/>
  <c r="C2205" i="36"/>
  <c r="AW2204" i="36"/>
  <c r="AV2204" i="36"/>
  <c r="AU2204" i="36"/>
  <c r="AG2204" i="36"/>
  <c r="AF2204" i="36"/>
  <c r="AE2204" i="36"/>
  <c r="AD2204" i="36"/>
  <c r="AC2204" i="36"/>
  <c r="M2204" i="36"/>
  <c r="L2204" i="36"/>
  <c r="K2204" i="36"/>
  <c r="G2204" i="36"/>
  <c r="F2204" i="36"/>
  <c r="C2204" i="36"/>
  <c r="AW2203" i="36"/>
  <c r="AV2203" i="36"/>
  <c r="AU2203" i="36"/>
  <c r="AG2203" i="36"/>
  <c r="AF2203" i="36"/>
  <c r="AE2203" i="36"/>
  <c r="AD2203" i="36"/>
  <c r="AC2203" i="36"/>
  <c r="M2203" i="36"/>
  <c r="L2203" i="36"/>
  <c r="K2203" i="36"/>
  <c r="I2203" i="36" s="1"/>
  <c r="G2203" i="36"/>
  <c r="F2203" i="36"/>
  <c r="C2203" i="36"/>
  <c r="AW2202" i="36"/>
  <c r="AV2202" i="36"/>
  <c r="AU2202" i="36"/>
  <c r="AG2202" i="36"/>
  <c r="AF2202" i="36"/>
  <c r="AE2202" i="36"/>
  <c r="AD2202" i="36"/>
  <c r="AC2202" i="36"/>
  <c r="M2202" i="36"/>
  <c r="L2202" i="36"/>
  <c r="K2202" i="36"/>
  <c r="I2202" i="36" s="1"/>
  <c r="G2202" i="36"/>
  <c r="F2202" i="36"/>
  <c r="C2202" i="36"/>
  <c r="AW2201" i="36"/>
  <c r="AV2201" i="36"/>
  <c r="AU2201" i="36"/>
  <c r="AG2201" i="36"/>
  <c r="AF2201" i="36"/>
  <c r="AE2201" i="36"/>
  <c r="AD2201" i="36"/>
  <c r="AC2201" i="36"/>
  <c r="M2201" i="36"/>
  <c r="L2201" i="36"/>
  <c r="K2201" i="36"/>
  <c r="I2201" i="36"/>
  <c r="G2201" i="36"/>
  <c r="F2201" i="36"/>
  <c r="C2201" i="36"/>
  <c r="AW2200" i="36"/>
  <c r="AV2200" i="36"/>
  <c r="AU2200" i="36"/>
  <c r="AG2200" i="36"/>
  <c r="AF2200" i="36"/>
  <c r="AE2200" i="36"/>
  <c r="AD2200" i="36"/>
  <c r="AC2200" i="36"/>
  <c r="M2200" i="36"/>
  <c r="L2200" i="36"/>
  <c r="K2200" i="36"/>
  <c r="I2200" i="36"/>
  <c r="G2200" i="36"/>
  <c r="F2200" i="36"/>
  <c r="C2200" i="36"/>
  <c r="AW2199" i="36"/>
  <c r="AV2199" i="36"/>
  <c r="AU2199" i="36"/>
  <c r="AG2199" i="36"/>
  <c r="AF2199" i="36"/>
  <c r="AE2199" i="36"/>
  <c r="AD2199" i="36"/>
  <c r="AC2199" i="36"/>
  <c r="M2199" i="36"/>
  <c r="L2199" i="36"/>
  <c r="K2199" i="36"/>
  <c r="I2199" i="36" s="1"/>
  <c r="G2199" i="36"/>
  <c r="F2199" i="36"/>
  <c r="C2199" i="36"/>
  <c r="AW2198" i="36"/>
  <c r="AV2198" i="36"/>
  <c r="AU2198" i="36"/>
  <c r="AG2198" i="36"/>
  <c r="AF2198" i="36"/>
  <c r="AE2198" i="36"/>
  <c r="AD2198" i="36"/>
  <c r="AC2198" i="36"/>
  <c r="M2198" i="36"/>
  <c r="L2198" i="36"/>
  <c r="K2198" i="36"/>
  <c r="I2198" i="36" s="1"/>
  <c r="G2198" i="36"/>
  <c r="F2198" i="36"/>
  <c r="C2198" i="36"/>
  <c r="AW2197" i="36"/>
  <c r="AV2197" i="36"/>
  <c r="AU2197" i="36"/>
  <c r="AG2197" i="36"/>
  <c r="AF2197" i="36"/>
  <c r="AE2197" i="36"/>
  <c r="AD2197" i="36"/>
  <c r="AC2197" i="36"/>
  <c r="M2197" i="36"/>
  <c r="L2197" i="36"/>
  <c r="K2197" i="36"/>
  <c r="I2197" i="36" s="1"/>
  <c r="G2197" i="36"/>
  <c r="F2197" i="36"/>
  <c r="C2197" i="36"/>
  <c r="AW2196" i="36"/>
  <c r="AV2196" i="36"/>
  <c r="AU2196" i="36"/>
  <c r="AG2196" i="36"/>
  <c r="AF2196" i="36"/>
  <c r="AE2196" i="36"/>
  <c r="AD2196" i="36"/>
  <c r="AC2196" i="36"/>
  <c r="M2196" i="36"/>
  <c r="L2196" i="36"/>
  <c r="K2196" i="36"/>
  <c r="G2196" i="36"/>
  <c r="F2196" i="36"/>
  <c r="C2196" i="36"/>
  <c r="AW2195" i="36"/>
  <c r="AV2195" i="36"/>
  <c r="AU2195" i="36"/>
  <c r="AG2195" i="36"/>
  <c r="AF2195" i="36"/>
  <c r="AE2195" i="36"/>
  <c r="AD2195" i="36"/>
  <c r="AC2195" i="36"/>
  <c r="M2195" i="36"/>
  <c r="L2195" i="36"/>
  <c r="K2195" i="36"/>
  <c r="I2195" i="36" s="1"/>
  <c r="G2195" i="36"/>
  <c r="F2195" i="36"/>
  <c r="C2195" i="36"/>
  <c r="AW2194" i="36"/>
  <c r="AV2194" i="36"/>
  <c r="AU2194" i="36"/>
  <c r="AG2194" i="36"/>
  <c r="AF2194" i="36"/>
  <c r="AE2194" i="36"/>
  <c r="AD2194" i="36"/>
  <c r="AC2194" i="36"/>
  <c r="M2194" i="36"/>
  <c r="L2194" i="36"/>
  <c r="K2194" i="36"/>
  <c r="I2194" i="36" s="1"/>
  <c r="G2194" i="36"/>
  <c r="F2194" i="36"/>
  <c r="C2194" i="36"/>
  <c r="AW2193" i="36"/>
  <c r="AV2193" i="36"/>
  <c r="AU2193" i="36"/>
  <c r="AG2193" i="36"/>
  <c r="AF2193" i="36"/>
  <c r="AE2193" i="36"/>
  <c r="AD2193" i="36"/>
  <c r="AC2193" i="36"/>
  <c r="M2193" i="36"/>
  <c r="L2193" i="36"/>
  <c r="K2193" i="36"/>
  <c r="I2193" i="36"/>
  <c r="G2193" i="36"/>
  <c r="F2193" i="36"/>
  <c r="C2193" i="36"/>
  <c r="AW2192" i="36"/>
  <c r="AV2192" i="36"/>
  <c r="AU2192" i="36"/>
  <c r="AG2192" i="36"/>
  <c r="AF2192" i="36"/>
  <c r="AE2192" i="36"/>
  <c r="AD2192" i="36"/>
  <c r="AC2192" i="36"/>
  <c r="M2192" i="36"/>
  <c r="L2192" i="36"/>
  <c r="K2192" i="36"/>
  <c r="I2192" i="36"/>
  <c r="G2192" i="36"/>
  <c r="F2192" i="36"/>
  <c r="C2192" i="36"/>
  <c r="AW2191" i="36"/>
  <c r="AV2191" i="36"/>
  <c r="AU2191" i="36"/>
  <c r="AG2191" i="36"/>
  <c r="AF2191" i="36"/>
  <c r="AE2191" i="36"/>
  <c r="AD2191" i="36"/>
  <c r="AC2191" i="36"/>
  <c r="M2191" i="36"/>
  <c r="L2191" i="36"/>
  <c r="K2191" i="36"/>
  <c r="I2191" i="36" s="1"/>
  <c r="G2191" i="36"/>
  <c r="F2191" i="36"/>
  <c r="C2191" i="36"/>
  <c r="AW2190" i="36"/>
  <c r="AV2190" i="36"/>
  <c r="AU2190" i="36"/>
  <c r="AG2190" i="36"/>
  <c r="AF2190" i="36"/>
  <c r="AE2190" i="36"/>
  <c r="AD2190" i="36"/>
  <c r="AC2190" i="36"/>
  <c r="M2190" i="36"/>
  <c r="L2190" i="36"/>
  <c r="K2190" i="36"/>
  <c r="I2190" i="36" s="1"/>
  <c r="G2190" i="36"/>
  <c r="F2190" i="36"/>
  <c r="C2190" i="36"/>
  <c r="AW2189" i="36"/>
  <c r="AV2189" i="36"/>
  <c r="AU2189" i="36"/>
  <c r="AG2189" i="36"/>
  <c r="AF2189" i="36"/>
  <c r="AE2189" i="36"/>
  <c r="AD2189" i="36"/>
  <c r="AC2189" i="36"/>
  <c r="M2189" i="36"/>
  <c r="L2189" i="36"/>
  <c r="K2189" i="36"/>
  <c r="I2189" i="36" s="1"/>
  <c r="G2189" i="36"/>
  <c r="F2189" i="36"/>
  <c r="C2189" i="36"/>
  <c r="AW2188" i="36"/>
  <c r="AV2188" i="36"/>
  <c r="AU2188" i="36"/>
  <c r="AG2188" i="36"/>
  <c r="AF2188" i="36"/>
  <c r="AE2188" i="36"/>
  <c r="AD2188" i="36"/>
  <c r="AC2188" i="36"/>
  <c r="M2188" i="36"/>
  <c r="L2188" i="36"/>
  <c r="I2188" i="36" s="1"/>
  <c r="K2188" i="36"/>
  <c r="G2188" i="36"/>
  <c r="F2188" i="36"/>
  <c r="C2188" i="36"/>
  <c r="AW2187" i="36"/>
  <c r="AV2187" i="36"/>
  <c r="AU2187" i="36"/>
  <c r="AG2187" i="36"/>
  <c r="AF2187" i="36"/>
  <c r="AE2187" i="36"/>
  <c r="AD2187" i="36"/>
  <c r="AC2187" i="36"/>
  <c r="M2187" i="36"/>
  <c r="L2187" i="36"/>
  <c r="K2187" i="36"/>
  <c r="I2187" i="36" s="1"/>
  <c r="G2187" i="36"/>
  <c r="F2187" i="36"/>
  <c r="C2187" i="36"/>
  <c r="AW2186" i="36"/>
  <c r="AV2186" i="36"/>
  <c r="AU2186" i="36"/>
  <c r="AG2186" i="36"/>
  <c r="AF2186" i="36"/>
  <c r="AE2186" i="36"/>
  <c r="AD2186" i="36"/>
  <c r="AC2186" i="36"/>
  <c r="M2186" i="36"/>
  <c r="L2186" i="36"/>
  <c r="K2186" i="36"/>
  <c r="I2186" i="36" s="1"/>
  <c r="G2186" i="36"/>
  <c r="F2186" i="36"/>
  <c r="C2186" i="36"/>
  <c r="AW2185" i="36"/>
  <c r="AV2185" i="36"/>
  <c r="AU2185" i="36"/>
  <c r="AG2185" i="36"/>
  <c r="AF2185" i="36"/>
  <c r="AE2185" i="36"/>
  <c r="AD2185" i="36"/>
  <c r="AC2185" i="36"/>
  <c r="M2185" i="36"/>
  <c r="L2185" i="36"/>
  <c r="K2185" i="36"/>
  <c r="I2185" i="36"/>
  <c r="G2185" i="36"/>
  <c r="F2185" i="36"/>
  <c r="C2185" i="36"/>
  <c r="AW2184" i="36"/>
  <c r="AV2184" i="36"/>
  <c r="AU2184" i="36"/>
  <c r="AG2184" i="36"/>
  <c r="AF2184" i="36"/>
  <c r="AE2184" i="36"/>
  <c r="AD2184" i="36"/>
  <c r="AC2184" i="36"/>
  <c r="M2184" i="36"/>
  <c r="L2184" i="36"/>
  <c r="K2184" i="36"/>
  <c r="I2184" i="36"/>
  <c r="G2184" i="36"/>
  <c r="F2184" i="36"/>
  <c r="C2184" i="36"/>
  <c r="AW2183" i="36"/>
  <c r="AV2183" i="36"/>
  <c r="AU2183" i="36"/>
  <c r="AG2183" i="36"/>
  <c r="AF2183" i="36"/>
  <c r="AE2183" i="36"/>
  <c r="AD2183" i="36"/>
  <c r="AC2183" i="36"/>
  <c r="M2183" i="36"/>
  <c r="L2183" i="36"/>
  <c r="K2183" i="36"/>
  <c r="I2183" i="36" s="1"/>
  <c r="G2183" i="36"/>
  <c r="F2183" i="36"/>
  <c r="C2183" i="36"/>
  <c r="AW2182" i="36"/>
  <c r="AV2182" i="36"/>
  <c r="AU2182" i="36"/>
  <c r="AG2182" i="36"/>
  <c r="AF2182" i="36"/>
  <c r="AE2182" i="36"/>
  <c r="AD2182" i="36"/>
  <c r="AC2182" i="36"/>
  <c r="M2182" i="36"/>
  <c r="L2182" i="36"/>
  <c r="K2182" i="36"/>
  <c r="I2182" i="36" s="1"/>
  <c r="G2182" i="36"/>
  <c r="F2182" i="36"/>
  <c r="C2182" i="36"/>
  <c r="AW2181" i="36"/>
  <c r="AV2181" i="36"/>
  <c r="AU2181" i="36"/>
  <c r="AG2181" i="36"/>
  <c r="AF2181" i="36"/>
  <c r="AE2181" i="36"/>
  <c r="AD2181" i="36"/>
  <c r="AC2181" i="36"/>
  <c r="M2181" i="36"/>
  <c r="L2181" i="36"/>
  <c r="K2181" i="36"/>
  <c r="I2181" i="36" s="1"/>
  <c r="G2181" i="36"/>
  <c r="F2181" i="36"/>
  <c r="C2181" i="36"/>
  <c r="AW2180" i="36"/>
  <c r="AV2180" i="36"/>
  <c r="AU2180" i="36"/>
  <c r="AG2180" i="36"/>
  <c r="AF2180" i="36"/>
  <c r="AE2180" i="36"/>
  <c r="AD2180" i="36"/>
  <c r="AC2180" i="36"/>
  <c r="M2180" i="36"/>
  <c r="L2180" i="36"/>
  <c r="K2180" i="36"/>
  <c r="G2180" i="36"/>
  <c r="F2180" i="36"/>
  <c r="C2180" i="36"/>
  <c r="AW2179" i="36"/>
  <c r="AV2179" i="36"/>
  <c r="AU2179" i="36"/>
  <c r="AG2179" i="36"/>
  <c r="AF2179" i="36"/>
  <c r="AE2179" i="36"/>
  <c r="AD2179" i="36"/>
  <c r="AC2179" i="36"/>
  <c r="M2179" i="36"/>
  <c r="L2179" i="36"/>
  <c r="K2179" i="36"/>
  <c r="I2179" i="36" s="1"/>
  <c r="G2179" i="36"/>
  <c r="F2179" i="36"/>
  <c r="C2179" i="36"/>
  <c r="AW2178" i="36"/>
  <c r="AV2178" i="36"/>
  <c r="AU2178" i="36"/>
  <c r="AG2178" i="36"/>
  <c r="AF2178" i="36"/>
  <c r="AE2178" i="36"/>
  <c r="AD2178" i="36"/>
  <c r="AC2178" i="36"/>
  <c r="M2178" i="36"/>
  <c r="L2178" i="36"/>
  <c r="K2178" i="36"/>
  <c r="I2178" i="36" s="1"/>
  <c r="G2178" i="36"/>
  <c r="F2178" i="36"/>
  <c r="C2178" i="36"/>
  <c r="AW2176" i="36"/>
  <c r="AV2176" i="36"/>
  <c r="AU2176" i="36"/>
  <c r="AG2176" i="36"/>
  <c r="AF2176" i="36"/>
  <c r="AE2176" i="36"/>
  <c r="AD2176" i="36"/>
  <c r="AC2176" i="36"/>
  <c r="M2176" i="36"/>
  <c r="L2176" i="36"/>
  <c r="K2176" i="36"/>
  <c r="I2176" i="36"/>
  <c r="G2176" i="36"/>
  <c r="F2176" i="36"/>
  <c r="C2176" i="36"/>
  <c r="AW2175" i="36"/>
  <c r="AV2175" i="36"/>
  <c r="AU2175" i="36"/>
  <c r="AG2175" i="36"/>
  <c r="AF2175" i="36"/>
  <c r="AE2175" i="36"/>
  <c r="AD2175" i="36"/>
  <c r="AC2175" i="36"/>
  <c r="M2175" i="36"/>
  <c r="L2175" i="36"/>
  <c r="K2175" i="36"/>
  <c r="I2175" i="36"/>
  <c r="G2175" i="36"/>
  <c r="F2175" i="36"/>
  <c r="C2175" i="36"/>
  <c r="AW2174" i="36"/>
  <c r="AV2174" i="36"/>
  <c r="AU2174" i="36"/>
  <c r="AG2174" i="36"/>
  <c r="AF2174" i="36"/>
  <c r="AE2174" i="36"/>
  <c r="AD2174" i="36"/>
  <c r="AC2174" i="36"/>
  <c r="M2174" i="36"/>
  <c r="L2174" i="36"/>
  <c r="K2174" i="36"/>
  <c r="I2174" i="36" s="1"/>
  <c r="G2174" i="36"/>
  <c r="F2174" i="36"/>
  <c r="C2174" i="36"/>
  <c r="AW2173" i="36"/>
  <c r="AV2173" i="36"/>
  <c r="AU2173" i="36"/>
  <c r="AG2173" i="36"/>
  <c r="AF2173" i="36"/>
  <c r="AE2173" i="36"/>
  <c r="AD2173" i="36"/>
  <c r="AC2173" i="36"/>
  <c r="M2173" i="36"/>
  <c r="L2173" i="36"/>
  <c r="K2173" i="36"/>
  <c r="I2173" i="36" s="1"/>
  <c r="G2173" i="36"/>
  <c r="F2173" i="36"/>
  <c r="C2173" i="36"/>
  <c r="AW2172" i="36"/>
  <c r="AV2172" i="36"/>
  <c r="AU2172" i="36"/>
  <c r="AG2172" i="36"/>
  <c r="AF2172" i="36"/>
  <c r="AE2172" i="36"/>
  <c r="AD2172" i="36"/>
  <c r="AC2172" i="36"/>
  <c r="M2172" i="36"/>
  <c r="L2172" i="36"/>
  <c r="K2172" i="36"/>
  <c r="I2172" i="36" s="1"/>
  <c r="G2172" i="36"/>
  <c r="F2172" i="36"/>
  <c r="C2172" i="36"/>
  <c r="AW2171" i="36"/>
  <c r="AV2171" i="36"/>
  <c r="AU2171" i="36"/>
  <c r="AG2171" i="36"/>
  <c r="AF2171" i="36"/>
  <c r="AE2171" i="36"/>
  <c r="AD2171" i="36"/>
  <c r="AC2171" i="36"/>
  <c r="M2171" i="36"/>
  <c r="L2171" i="36"/>
  <c r="K2171" i="36"/>
  <c r="G2171" i="36"/>
  <c r="F2171" i="36"/>
  <c r="C2171" i="36"/>
  <c r="AW2170" i="36"/>
  <c r="AV2170" i="36"/>
  <c r="AU2170" i="36"/>
  <c r="AG2170" i="36"/>
  <c r="AF2170" i="36"/>
  <c r="AE2170" i="36"/>
  <c r="AD2170" i="36"/>
  <c r="AC2170" i="36"/>
  <c r="M2170" i="36"/>
  <c r="L2170" i="36"/>
  <c r="K2170" i="36"/>
  <c r="I2170" i="36" s="1"/>
  <c r="G2170" i="36"/>
  <c r="F2170" i="36"/>
  <c r="C2170" i="36"/>
  <c r="AW2169" i="36"/>
  <c r="AV2169" i="36"/>
  <c r="AU2169" i="36"/>
  <c r="AG2169" i="36"/>
  <c r="AF2169" i="36"/>
  <c r="AE2169" i="36"/>
  <c r="AD2169" i="36"/>
  <c r="AC2169" i="36"/>
  <c r="M2169" i="36"/>
  <c r="L2169" i="36"/>
  <c r="K2169" i="36"/>
  <c r="I2169" i="36" s="1"/>
  <c r="G2169" i="36"/>
  <c r="F2169" i="36"/>
  <c r="C2169" i="36"/>
  <c r="AW2168" i="36"/>
  <c r="AV2168" i="36"/>
  <c r="AU2168" i="36"/>
  <c r="AG2168" i="36"/>
  <c r="AF2168" i="36"/>
  <c r="AE2168" i="36"/>
  <c r="AD2168" i="36"/>
  <c r="AC2168" i="36"/>
  <c r="M2168" i="36"/>
  <c r="L2168" i="36"/>
  <c r="K2168" i="36"/>
  <c r="I2168" i="36"/>
  <c r="G2168" i="36"/>
  <c r="F2168" i="36"/>
  <c r="C2168" i="36"/>
  <c r="AW2167" i="36"/>
  <c r="AV2167" i="36"/>
  <c r="AU2167" i="36"/>
  <c r="AG2167" i="36"/>
  <c r="AF2167" i="36"/>
  <c r="AE2167" i="36"/>
  <c r="AD2167" i="36"/>
  <c r="AC2167" i="36"/>
  <c r="M2167" i="36"/>
  <c r="L2167" i="36"/>
  <c r="K2167" i="36"/>
  <c r="I2167" i="36"/>
  <c r="G2167" i="36"/>
  <c r="F2167" i="36"/>
  <c r="C2167" i="36"/>
  <c r="AW2166" i="36"/>
  <c r="AV2166" i="36"/>
  <c r="AU2166" i="36"/>
  <c r="AG2166" i="36"/>
  <c r="AF2166" i="36"/>
  <c r="AE2166" i="36"/>
  <c r="AD2166" i="36"/>
  <c r="AC2166" i="36"/>
  <c r="M2166" i="36"/>
  <c r="L2166" i="36"/>
  <c r="K2166" i="36"/>
  <c r="I2166" i="36" s="1"/>
  <c r="G2166" i="36"/>
  <c r="F2166" i="36"/>
  <c r="C2166" i="36"/>
  <c r="AW2165" i="36"/>
  <c r="AV2165" i="36"/>
  <c r="AU2165" i="36"/>
  <c r="AG2165" i="36"/>
  <c r="AF2165" i="36"/>
  <c r="AE2165" i="36"/>
  <c r="AD2165" i="36"/>
  <c r="AC2165" i="36"/>
  <c r="M2165" i="36"/>
  <c r="L2165" i="36"/>
  <c r="K2165" i="36"/>
  <c r="I2165" i="36" s="1"/>
  <c r="G2165" i="36"/>
  <c r="F2165" i="36"/>
  <c r="C2165" i="36"/>
  <c r="AW2164" i="36"/>
  <c r="AV2164" i="36"/>
  <c r="AU2164" i="36"/>
  <c r="AG2164" i="36"/>
  <c r="AF2164" i="36"/>
  <c r="AE2164" i="36"/>
  <c r="AD2164" i="36"/>
  <c r="AC2164" i="36"/>
  <c r="M2164" i="36"/>
  <c r="L2164" i="36"/>
  <c r="K2164" i="36"/>
  <c r="I2164" i="36" s="1"/>
  <c r="G2164" i="36"/>
  <c r="F2164" i="36"/>
  <c r="C2164" i="36"/>
  <c r="AW2163" i="36"/>
  <c r="AV2163" i="36"/>
  <c r="AU2163" i="36"/>
  <c r="AG2163" i="36"/>
  <c r="AF2163" i="36"/>
  <c r="AE2163" i="36"/>
  <c r="AD2163" i="36"/>
  <c r="AC2163" i="36"/>
  <c r="M2163" i="36"/>
  <c r="L2163" i="36"/>
  <c r="K2163" i="36"/>
  <c r="G2163" i="36"/>
  <c r="F2163" i="36"/>
  <c r="C2163" i="36"/>
  <c r="AW2161" i="36"/>
  <c r="AV2161" i="36"/>
  <c r="AU2161" i="36"/>
  <c r="AG2161" i="36"/>
  <c r="AF2161" i="36"/>
  <c r="AE2161" i="36"/>
  <c r="AD2161" i="36"/>
  <c r="AC2161" i="36"/>
  <c r="M2161" i="36"/>
  <c r="L2161" i="36"/>
  <c r="K2161" i="36"/>
  <c r="I2161" i="36" s="1"/>
  <c r="G2161" i="36"/>
  <c r="F2161" i="36"/>
  <c r="C2161" i="36"/>
  <c r="AW2160" i="36"/>
  <c r="AV2160" i="36"/>
  <c r="AU2160" i="36"/>
  <c r="AG2160" i="36"/>
  <c r="AF2160" i="36"/>
  <c r="AE2160" i="36"/>
  <c r="AD2160" i="36"/>
  <c r="AC2160" i="36"/>
  <c r="M2160" i="36"/>
  <c r="L2160" i="36"/>
  <c r="K2160" i="36"/>
  <c r="I2160" i="36" s="1"/>
  <c r="G2160" i="36"/>
  <c r="F2160" i="36"/>
  <c r="C2160" i="36"/>
  <c r="AW2159" i="36"/>
  <c r="AV2159" i="36"/>
  <c r="AU2159" i="36"/>
  <c r="AG2159" i="36"/>
  <c r="AF2159" i="36"/>
  <c r="AE2159" i="36"/>
  <c r="AD2159" i="36"/>
  <c r="AC2159" i="36"/>
  <c r="M2159" i="36"/>
  <c r="L2159" i="36"/>
  <c r="K2159" i="36"/>
  <c r="I2159" i="36"/>
  <c r="G2159" i="36"/>
  <c r="F2159" i="36"/>
  <c r="C2159" i="36"/>
  <c r="AW2158" i="36"/>
  <c r="AV2158" i="36"/>
  <c r="AU2158" i="36"/>
  <c r="AG2158" i="36"/>
  <c r="AF2158" i="36"/>
  <c r="AE2158" i="36"/>
  <c r="AD2158" i="36"/>
  <c r="AC2158" i="36"/>
  <c r="M2158" i="36"/>
  <c r="L2158" i="36"/>
  <c r="K2158" i="36"/>
  <c r="I2158" i="36"/>
  <c r="G2158" i="36"/>
  <c r="F2158" i="36"/>
  <c r="C2158" i="36"/>
  <c r="AW2157" i="36"/>
  <c r="AV2157" i="36"/>
  <c r="AU2157" i="36"/>
  <c r="AG2157" i="36"/>
  <c r="AF2157" i="36"/>
  <c r="AE2157" i="36"/>
  <c r="AD2157" i="36"/>
  <c r="AC2157" i="36"/>
  <c r="M2157" i="36"/>
  <c r="L2157" i="36"/>
  <c r="K2157" i="36"/>
  <c r="I2157" i="36" s="1"/>
  <c r="G2157" i="36"/>
  <c r="F2157" i="36"/>
  <c r="C2157" i="36"/>
  <c r="AW2156" i="36"/>
  <c r="AV2156" i="36"/>
  <c r="AU2156" i="36"/>
  <c r="AG2156" i="36"/>
  <c r="AF2156" i="36"/>
  <c r="AE2156" i="36"/>
  <c r="AD2156" i="36"/>
  <c r="AC2156" i="36"/>
  <c r="M2156" i="36"/>
  <c r="L2156" i="36"/>
  <c r="K2156" i="36"/>
  <c r="I2156" i="36" s="1"/>
  <c r="G2156" i="36"/>
  <c r="F2156" i="36"/>
  <c r="C2156" i="36"/>
  <c r="AW2155" i="36"/>
  <c r="AV2155" i="36"/>
  <c r="AU2155" i="36"/>
  <c r="AG2155" i="36"/>
  <c r="AF2155" i="36"/>
  <c r="AE2155" i="36"/>
  <c r="AD2155" i="36"/>
  <c r="AC2155" i="36"/>
  <c r="M2155" i="36"/>
  <c r="L2155" i="36"/>
  <c r="K2155" i="36"/>
  <c r="I2155" i="36" s="1"/>
  <c r="G2155" i="36"/>
  <c r="F2155" i="36"/>
  <c r="C2155" i="36"/>
  <c r="AW2154" i="36"/>
  <c r="AV2154" i="36"/>
  <c r="AU2154" i="36"/>
  <c r="AG2154" i="36"/>
  <c r="AF2154" i="36"/>
  <c r="AE2154" i="36"/>
  <c r="AD2154" i="36"/>
  <c r="AC2154" i="36"/>
  <c r="M2154" i="36"/>
  <c r="L2154" i="36"/>
  <c r="I2154" i="36" s="1"/>
  <c r="K2154" i="36"/>
  <c r="G2154" i="36"/>
  <c r="F2154" i="36"/>
  <c r="C2154" i="36"/>
  <c r="AW2152" i="36"/>
  <c r="AV2152" i="36"/>
  <c r="AU2152" i="36"/>
  <c r="AG2152" i="36"/>
  <c r="AF2152" i="36"/>
  <c r="AE2152" i="36"/>
  <c r="AD2152" i="36"/>
  <c r="AC2152" i="36"/>
  <c r="M2152" i="36"/>
  <c r="L2152" i="36"/>
  <c r="K2152" i="36"/>
  <c r="I2152" i="36" s="1"/>
  <c r="G2152" i="36"/>
  <c r="F2152" i="36"/>
  <c r="C2152" i="36"/>
  <c r="AW2151" i="36"/>
  <c r="AV2151" i="36"/>
  <c r="AU2151" i="36"/>
  <c r="AG2151" i="36"/>
  <c r="AF2151" i="36"/>
  <c r="AE2151" i="36"/>
  <c r="AD2151" i="36"/>
  <c r="AC2151" i="36"/>
  <c r="M2151" i="36"/>
  <c r="L2151" i="36"/>
  <c r="K2151" i="36"/>
  <c r="I2151" i="36" s="1"/>
  <c r="G2151" i="36"/>
  <c r="F2151" i="36"/>
  <c r="C2151" i="36"/>
  <c r="AW2150" i="36"/>
  <c r="AV2150" i="36"/>
  <c r="AU2150" i="36"/>
  <c r="AG2150" i="36"/>
  <c r="AF2150" i="36"/>
  <c r="AE2150" i="36"/>
  <c r="AD2150" i="36"/>
  <c r="AC2150" i="36"/>
  <c r="M2150" i="36"/>
  <c r="L2150" i="36"/>
  <c r="K2150" i="36"/>
  <c r="I2150" i="36"/>
  <c r="G2150" i="36"/>
  <c r="F2150" i="36"/>
  <c r="C2150" i="36"/>
  <c r="AW2149" i="36"/>
  <c r="AV2149" i="36"/>
  <c r="AU2149" i="36"/>
  <c r="AG2149" i="36"/>
  <c r="AF2149" i="36"/>
  <c r="AE2149" i="36"/>
  <c r="AD2149" i="36"/>
  <c r="AC2149" i="36"/>
  <c r="M2149" i="36"/>
  <c r="L2149" i="36"/>
  <c r="K2149" i="36"/>
  <c r="I2149" i="36"/>
  <c r="G2149" i="36"/>
  <c r="F2149" i="36"/>
  <c r="C2149" i="36"/>
  <c r="AW2148" i="36"/>
  <c r="AV2148" i="36"/>
  <c r="AU2148" i="36"/>
  <c r="AG2148" i="36"/>
  <c r="AF2148" i="36"/>
  <c r="AE2148" i="36"/>
  <c r="AD2148" i="36"/>
  <c r="AC2148" i="36"/>
  <c r="M2148" i="36"/>
  <c r="L2148" i="36"/>
  <c r="K2148" i="36"/>
  <c r="I2148" i="36" s="1"/>
  <c r="G2148" i="36"/>
  <c r="F2148" i="36"/>
  <c r="C2148" i="36"/>
  <c r="AW2147" i="36"/>
  <c r="AV2147" i="36"/>
  <c r="AU2147" i="36"/>
  <c r="AG2147" i="36"/>
  <c r="AF2147" i="36"/>
  <c r="AE2147" i="36"/>
  <c r="AD2147" i="36"/>
  <c r="AC2147" i="36"/>
  <c r="M2147" i="36"/>
  <c r="L2147" i="36"/>
  <c r="K2147" i="36"/>
  <c r="I2147" i="36" s="1"/>
  <c r="G2147" i="36"/>
  <c r="F2147" i="36"/>
  <c r="C2147" i="36"/>
  <c r="AW2146" i="36"/>
  <c r="AV2146" i="36"/>
  <c r="AU2146" i="36"/>
  <c r="AG2146" i="36"/>
  <c r="AF2146" i="36"/>
  <c r="AE2146" i="36"/>
  <c r="AD2146" i="36"/>
  <c r="AC2146" i="36"/>
  <c r="M2146" i="36"/>
  <c r="L2146" i="36"/>
  <c r="K2146" i="36"/>
  <c r="I2146" i="36" s="1"/>
  <c r="G2146" i="36"/>
  <c r="F2146" i="36"/>
  <c r="C2146" i="36"/>
  <c r="AW2144" i="36"/>
  <c r="AV2144" i="36"/>
  <c r="AU2144" i="36"/>
  <c r="AG2144" i="36"/>
  <c r="AF2144" i="36"/>
  <c r="AE2144" i="36"/>
  <c r="AD2144" i="36"/>
  <c r="AC2144" i="36"/>
  <c r="M2144" i="36"/>
  <c r="L2144" i="36"/>
  <c r="K2144" i="36"/>
  <c r="G2144" i="36"/>
  <c r="F2144" i="36"/>
  <c r="C2144" i="36"/>
  <c r="AW2143" i="36"/>
  <c r="AV2143" i="36"/>
  <c r="AU2143" i="36"/>
  <c r="AG2143" i="36"/>
  <c r="AF2143" i="36"/>
  <c r="AE2143" i="36"/>
  <c r="AD2143" i="36"/>
  <c r="AC2143" i="36"/>
  <c r="M2143" i="36"/>
  <c r="L2143" i="36"/>
  <c r="K2143" i="36"/>
  <c r="I2143" i="36" s="1"/>
  <c r="G2143" i="36"/>
  <c r="F2143" i="36"/>
  <c r="C2143" i="36"/>
  <c r="AW2142" i="36"/>
  <c r="AV2142" i="36"/>
  <c r="AU2142" i="36"/>
  <c r="AG2142" i="36"/>
  <c r="AF2142" i="36"/>
  <c r="AE2142" i="36"/>
  <c r="AD2142" i="36"/>
  <c r="AC2142" i="36"/>
  <c r="M2142" i="36"/>
  <c r="L2142" i="36"/>
  <c r="K2142" i="36"/>
  <c r="I2142" i="36" s="1"/>
  <c r="G2142" i="36"/>
  <c r="F2142" i="36"/>
  <c r="C2142" i="36"/>
  <c r="AW2141" i="36"/>
  <c r="AV2141" i="36"/>
  <c r="AU2141" i="36"/>
  <c r="AG2141" i="36"/>
  <c r="AF2141" i="36"/>
  <c r="AE2141" i="36"/>
  <c r="AD2141" i="36"/>
  <c r="AC2141" i="36"/>
  <c r="M2141" i="36"/>
  <c r="L2141" i="36"/>
  <c r="K2141" i="36"/>
  <c r="I2141" i="36"/>
  <c r="G2141" i="36"/>
  <c r="F2141" i="36"/>
  <c r="C2141" i="36"/>
  <c r="AW2140" i="36"/>
  <c r="AV2140" i="36"/>
  <c r="AU2140" i="36"/>
  <c r="AG2140" i="36"/>
  <c r="AF2140" i="36"/>
  <c r="AE2140" i="36"/>
  <c r="AD2140" i="36"/>
  <c r="AC2140" i="36"/>
  <c r="M2140" i="36"/>
  <c r="L2140" i="36"/>
  <c r="K2140" i="36"/>
  <c r="I2140" i="36"/>
  <c r="G2140" i="36"/>
  <c r="F2140" i="36"/>
  <c r="C2140" i="36"/>
  <c r="AW2139" i="36"/>
  <c r="AV2139" i="36"/>
  <c r="AU2139" i="36"/>
  <c r="AG2139" i="36"/>
  <c r="AF2139" i="36"/>
  <c r="AE2139" i="36"/>
  <c r="AD2139" i="36"/>
  <c r="AC2139" i="36"/>
  <c r="M2139" i="36"/>
  <c r="L2139" i="36"/>
  <c r="K2139" i="36"/>
  <c r="I2139" i="36" s="1"/>
  <c r="G2139" i="36"/>
  <c r="F2139" i="36"/>
  <c r="C2139" i="36"/>
  <c r="AW2138" i="36"/>
  <c r="AV2138" i="36"/>
  <c r="AU2138" i="36"/>
  <c r="AG2138" i="36"/>
  <c r="AF2138" i="36"/>
  <c r="AE2138" i="36"/>
  <c r="AD2138" i="36"/>
  <c r="AC2138" i="36"/>
  <c r="M2138" i="36"/>
  <c r="L2138" i="36"/>
  <c r="K2138" i="36"/>
  <c r="I2138" i="36" s="1"/>
  <c r="G2138" i="36"/>
  <c r="F2138" i="36"/>
  <c r="C2138" i="36"/>
  <c r="AW2137" i="36"/>
  <c r="AV2137" i="36"/>
  <c r="AU2137" i="36"/>
  <c r="AG2137" i="36"/>
  <c r="AF2137" i="36"/>
  <c r="AE2137" i="36"/>
  <c r="AD2137" i="36"/>
  <c r="AC2137" i="36"/>
  <c r="M2137" i="36"/>
  <c r="L2137" i="36"/>
  <c r="K2137" i="36"/>
  <c r="I2137" i="36" s="1"/>
  <c r="G2137" i="36"/>
  <c r="F2137" i="36"/>
  <c r="C2137" i="36"/>
  <c r="AW2136" i="36"/>
  <c r="AV2136" i="36"/>
  <c r="AU2136" i="36"/>
  <c r="AG2136" i="36"/>
  <c r="AF2136" i="36"/>
  <c r="AE2136" i="36"/>
  <c r="AD2136" i="36"/>
  <c r="AC2136" i="36"/>
  <c r="M2136" i="36"/>
  <c r="L2136" i="36"/>
  <c r="K2136" i="36"/>
  <c r="G2136" i="36"/>
  <c r="F2136" i="36"/>
  <c r="C2136" i="36"/>
  <c r="AW2135" i="36"/>
  <c r="AV2135" i="36"/>
  <c r="AU2135" i="36"/>
  <c r="AG2135" i="36"/>
  <c r="AF2135" i="36"/>
  <c r="AE2135" i="36"/>
  <c r="AD2135" i="36"/>
  <c r="AC2135" i="36"/>
  <c r="M2135" i="36"/>
  <c r="L2135" i="36"/>
  <c r="K2135" i="36"/>
  <c r="I2135" i="36" s="1"/>
  <c r="G2135" i="36"/>
  <c r="F2135" i="36"/>
  <c r="C2135" i="36"/>
  <c r="AW2134" i="36"/>
  <c r="AV2134" i="36"/>
  <c r="AU2134" i="36"/>
  <c r="AG2134" i="36"/>
  <c r="AF2134" i="36"/>
  <c r="AE2134" i="36"/>
  <c r="AD2134" i="36"/>
  <c r="AC2134" i="36"/>
  <c r="M2134" i="36"/>
  <c r="L2134" i="36"/>
  <c r="K2134" i="36"/>
  <c r="I2134" i="36" s="1"/>
  <c r="G2134" i="36"/>
  <c r="F2134" i="36"/>
  <c r="C2134" i="36"/>
  <c r="AW2133" i="36"/>
  <c r="AV2133" i="36"/>
  <c r="AU2133" i="36"/>
  <c r="AG2133" i="36"/>
  <c r="AF2133" i="36"/>
  <c r="AE2133" i="36"/>
  <c r="AD2133" i="36"/>
  <c r="AC2133" i="36"/>
  <c r="M2133" i="36"/>
  <c r="L2133" i="36"/>
  <c r="K2133" i="36"/>
  <c r="I2133" i="36"/>
  <c r="G2133" i="36"/>
  <c r="F2133" i="36"/>
  <c r="C2133" i="36"/>
  <c r="AW2132" i="36"/>
  <c r="AV2132" i="36"/>
  <c r="AU2132" i="36"/>
  <c r="AG2132" i="36"/>
  <c r="AF2132" i="36"/>
  <c r="AE2132" i="36"/>
  <c r="AD2132" i="36"/>
  <c r="AC2132" i="36"/>
  <c r="M2132" i="36"/>
  <c r="L2132" i="36"/>
  <c r="K2132" i="36"/>
  <c r="I2132" i="36"/>
  <c r="G2132" i="36"/>
  <c r="F2132" i="36"/>
  <c r="C2132" i="36"/>
  <c r="AW2131" i="36"/>
  <c r="AV2131" i="36"/>
  <c r="AU2131" i="36"/>
  <c r="AG2131" i="36"/>
  <c r="AF2131" i="36"/>
  <c r="AE2131" i="36"/>
  <c r="AD2131" i="36"/>
  <c r="AC2131" i="36"/>
  <c r="M2131" i="36"/>
  <c r="L2131" i="36"/>
  <c r="K2131" i="36"/>
  <c r="I2131" i="36" s="1"/>
  <c r="G2131" i="36"/>
  <c r="F2131" i="36"/>
  <c r="C2131" i="36"/>
  <c r="AW2130" i="36"/>
  <c r="AV2130" i="36"/>
  <c r="AU2130" i="36"/>
  <c r="AG2130" i="36"/>
  <c r="AF2130" i="36"/>
  <c r="AE2130" i="36"/>
  <c r="AD2130" i="36"/>
  <c r="AC2130" i="36"/>
  <c r="M2130" i="36"/>
  <c r="L2130" i="36"/>
  <c r="K2130" i="36"/>
  <c r="I2130" i="36" s="1"/>
  <c r="G2130" i="36"/>
  <c r="F2130" i="36"/>
  <c r="C2130" i="36"/>
  <c r="AW2129" i="36"/>
  <c r="AV2129" i="36"/>
  <c r="AU2129" i="36"/>
  <c r="AG2129" i="36"/>
  <c r="AF2129" i="36"/>
  <c r="AE2129" i="36"/>
  <c r="AD2129" i="36"/>
  <c r="AC2129" i="36"/>
  <c r="M2129" i="36"/>
  <c r="L2129" i="36"/>
  <c r="K2129" i="36"/>
  <c r="I2129" i="36" s="1"/>
  <c r="G2129" i="36"/>
  <c r="F2129" i="36"/>
  <c r="C2129" i="36"/>
  <c r="AW2128" i="36"/>
  <c r="AV2128" i="36"/>
  <c r="AU2128" i="36"/>
  <c r="AG2128" i="36"/>
  <c r="AF2128" i="36"/>
  <c r="AE2128" i="36"/>
  <c r="AD2128" i="36"/>
  <c r="AC2128" i="36"/>
  <c r="M2128" i="36"/>
  <c r="L2128" i="36"/>
  <c r="K2128" i="36"/>
  <c r="G2128" i="36"/>
  <c r="F2128" i="36"/>
  <c r="C2128" i="36"/>
  <c r="AW2126" i="36"/>
  <c r="AV2126" i="36"/>
  <c r="AU2126" i="36"/>
  <c r="AG2126" i="36"/>
  <c r="AF2126" i="36"/>
  <c r="AE2126" i="36"/>
  <c r="AD2126" i="36"/>
  <c r="AC2126" i="36"/>
  <c r="M2126" i="36"/>
  <c r="L2126" i="36"/>
  <c r="K2126" i="36"/>
  <c r="I2126" i="36" s="1"/>
  <c r="G2126" i="36"/>
  <c r="F2126" i="36"/>
  <c r="C2126" i="36"/>
  <c r="AW2125" i="36"/>
  <c r="AV2125" i="36"/>
  <c r="AU2125" i="36"/>
  <c r="AG2125" i="36"/>
  <c r="AF2125" i="36"/>
  <c r="AE2125" i="36"/>
  <c r="AD2125" i="36"/>
  <c r="AC2125" i="36"/>
  <c r="M2125" i="36"/>
  <c r="L2125" i="36"/>
  <c r="K2125" i="36"/>
  <c r="I2125" i="36" s="1"/>
  <c r="G2125" i="36"/>
  <c r="F2125" i="36"/>
  <c r="C2125" i="36"/>
  <c r="AW2124" i="36"/>
  <c r="AV2124" i="36"/>
  <c r="AU2124" i="36"/>
  <c r="AG2124" i="36"/>
  <c r="AF2124" i="36"/>
  <c r="AE2124" i="36"/>
  <c r="AD2124" i="36"/>
  <c r="AC2124" i="36"/>
  <c r="M2124" i="36"/>
  <c r="L2124" i="36"/>
  <c r="K2124" i="36"/>
  <c r="I2124" i="36"/>
  <c r="G2124" i="36"/>
  <c r="F2124" i="36"/>
  <c r="C2124" i="36"/>
  <c r="AW2122" i="36"/>
  <c r="AV2122" i="36"/>
  <c r="AU2122" i="36"/>
  <c r="AG2122" i="36"/>
  <c r="AF2122" i="36"/>
  <c r="AE2122" i="36"/>
  <c r="AD2122" i="36"/>
  <c r="AC2122" i="36"/>
  <c r="M2122" i="36"/>
  <c r="L2122" i="36"/>
  <c r="K2122" i="36"/>
  <c r="I2122" i="36"/>
  <c r="G2122" i="36"/>
  <c r="F2122" i="36"/>
  <c r="C2122" i="36"/>
  <c r="AW2121" i="36"/>
  <c r="AV2121" i="36"/>
  <c r="AU2121" i="36"/>
  <c r="AG2121" i="36"/>
  <c r="AF2121" i="36"/>
  <c r="AE2121" i="36"/>
  <c r="AD2121" i="36"/>
  <c r="AC2121" i="36"/>
  <c r="M2121" i="36"/>
  <c r="L2121" i="36"/>
  <c r="K2121" i="36"/>
  <c r="I2121" i="36" s="1"/>
  <c r="G2121" i="36"/>
  <c r="F2121" i="36"/>
  <c r="C2121" i="36"/>
  <c r="AW2120" i="36"/>
  <c r="AV2120" i="36"/>
  <c r="AU2120" i="36"/>
  <c r="AG2120" i="36"/>
  <c r="AF2120" i="36"/>
  <c r="AE2120" i="36"/>
  <c r="AD2120" i="36"/>
  <c r="AC2120" i="36"/>
  <c r="M2120" i="36"/>
  <c r="L2120" i="36"/>
  <c r="K2120" i="36"/>
  <c r="I2120" i="36" s="1"/>
  <c r="G2120" i="36"/>
  <c r="F2120" i="36"/>
  <c r="C2120" i="36"/>
  <c r="AW2119" i="36"/>
  <c r="AV2119" i="36"/>
  <c r="AU2119" i="36"/>
  <c r="AG2119" i="36"/>
  <c r="AF2119" i="36"/>
  <c r="AE2119" i="36"/>
  <c r="AD2119" i="36"/>
  <c r="AC2119" i="36"/>
  <c r="M2119" i="36"/>
  <c r="L2119" i="36"/>
  <c r="K2119" i="36"/>
  <c r="I2119" i="36" s="1"/>
  <c r="G2119" i="36"/>
  <c r="F2119" i="36"/>
  <c r="C2119" i="36"/>
  <c r="AW2118" i="36"/>
  <c r="AV2118" i="36"/>
  <c r="AU2118" i="36"/>
  <c r="AG2118" i="36"/>
  <c r="AF2118" i="36"/>
  <c r="AE2118" i="36"/>
  <c r="AD2118" i="36"/>
  <c r="AC2118" i="36"/>
  <c r="M2118" i="36"/>
  <c r="L2118" i="36"/>
  <c r="I2118" i="36" s="1"/>
  <c r="K2118" i="36"/>
  <c r="G2118" i="36"/>
  <c r="F2118" i="36"/>
  <c r="C2118" i="36"/>
  <c r="AW2117" i="36"/>
  <c r="AV2117" i="36"/>
  <c r="AU2117" i="36"/>
  <c r="AG2117" i="36"/>
  <c r="AF2117" i="36"/>
  <c r="AE2117" i="36"/>
  <c r="AD2117" i="36"/>
  <c r="AC2117" i="36"/>
  <c r="M2117" i="36"/>
  <c r="L2117" i="36"/>
  <c r="K2117" i="36"/>
  <c r="I2117" i="36" s="1"/>
  <c r="G2117" i="36"/>
  <c r="F2117" i="36"/>
  <c r="C2117" i="36"/>
  <c r="AW2116" i="36"/>
  <c r="AV2116" i="36"/>
  <c r="AU2116" i="36"/>
  <c r="AG2116" i="36"/>
  <c r="AF2116" i="36"/>
  <c r="AE2116" i="36"/>
  <c r="AD2116" i="36"/>
  <c r="AC2116" i="36"/>
  <c r="M2116" i="36"/>
  <c r="L2116" i="36"/>
  <c r="K2116" i="36"/>
  <c r="I2116" i="36" s="1"/>
  <c r="G2116" i="36"/>
  <c r="F2116" i="36"/>
  <c r="C2116" i="36"/>
  <c r="AW2115" i="36"/>
  <c r="AV2115" i="36"/>
  <c r="AU2115" i="36"/>
  <c r="AG2115" i="36"/>
  <c r="AF2115" i="36"/>
  <c r="AE2115" i="36"/>
  <c r="AD2115" i="36"/>
  <c r="AC2115" i="36"/>
  <c r="M2115" i="36"/>
  <c r="L2115" i="36"/>
  <c r="K2115" i="36"/>
  <c r="I2115" i="36" s="1"/>
  <c r="G2115" i="36"/>
  <c r="F2115" i="36"/>
  <c r="C2115" i="36"/>
  <c r="AW2114" i="36"/>
  <c r="AV2114" i="36"/>
  <c r="AU2114" i="36"/>
  <c r="AG2114" i="36"/>
  <c r="AF2114" i="36"/>
  <c r="AE2114" i="36"/>
  <c r="AD2114" i="36"/>
  <c r="AC2114" i="36"/>
  <c r="M2114" i="36"/>
  <c r="L2114" i="36"/>
  <c r="K2114" i="36"/>
  <c r="I2114" i="36"/>
  <c r="G2114" i="36"/>
  <c r="F2114" i="36"/>
  <c r="C2114" i="36"/>
  <c r="AW2113" i="36"/>
  <c r="AV2113" i="36"/>
  <c r="AU2113" i="36"/>
  <c r="AG2113" i="36"/>
  <c r="AF2113" i="36"/>
  <c r="AE2113" i="36"/>
  <c r="AD2113" i="36"/>
  <c r="AC2113" i="36"/>
  <c r="M2113" i="36"/>
  <c r="L2113" i="36"/>
  <c r="K2113" i="36"/>
  <c r="I2113" i="36" s="1"/>
  <c r="G2113" i="36"/>
  <c r="F2113" i="36"/>
  <c r="C2113" i="36"/>
  <c r="AW2112" i="36"/>
  <c r="AV2112" i="36"/>
  <c r="AU2112" i="36"/>
  <c r="AG2112" i="36"/>
  <c r="AF2112" i="36"/>
  <c r="AE2112" i="36"/>
  <c r="AD2112" i="36"/>
  <c r="AC2112" i="36"/>
  <c r="M2112" i="36"/>
  <c r="L2112" i="36"/>
  <c r="K2112" i="36"/>
  <c r="I2112" i="36"/>
  <c r="G2112" i="36"/>
  <c r="F2112" i="36"/>
  <c r="C2112" i="36"/>
  <c r="AW2111" i="36"/>
  <c r="AV2111" i="36"/>
  <c r="AU2111" i="36"/>
  <c r="AG2111" i="36"/>
  <c r="AF2111" i="36"/>
  <c r="AE2111" i="36"/>
  <c r="AD2111" i="36"/>
  <c r="AC2111" i="36"/>
  <c r="M2111" i="36"/>
  <c r="L2111" i="36"/>
  <c r="K2111" i="36"/>
  <c r="I2111" i="36" s="1"/>
  <c r="G2111" i="36"/>
  <c r="F2111" i="36"/>
  <c r="C2111" i="36"/>
  <c r="AW2110" i="36"/>
  <c r="AV2110" i="36"/>
  <c r="AU2110" i="36"/>
  <c r="AG2110" i="36"/>
  <c r="AF2110" i="36"/>
  <c r="AE2110" i="36"/>
  <c r="AD2110" i="36"/>
  <c r="AC2110" i="36"/>
  <c r="M2110" i="36"/>
  <c r="L2110" i="36"/>
  <c r="I2110" i="36" s="1"/>
  <c r="K2110" i="36"/>
  <c r="G2110" i="36"/>
  <c r="F2110" i="36"/>
  <c r="C2110" i="36"/>
  <c r="AW2109" i="36"/>
  <c r="AV2109" i="36"/>
  <c r="AU2109" i="36"/>
  <c r="AG2109" i="36"/>
  <c r="AF2109" i="36"/>
  <c r="AE2109" i="36"/>
  <c r="AD2109" i="36"/>
  <c r="AC2109" i="36"/>
  <c r="M2109" i="36"/>
  <c r="L2109" i="36"/>
  <c r="K2109" i="36"/>
  <c r="I2109" i="36" s="1"/>
  <c r="G2109" i="36"/>
  <c r="F2109" i="36"/>
  <c r="C2109" i="36"/>
  <c r="AW2108" i="36"/>
  <c r="AV2108" i="36"/>
  <c r="AU2108" i="36"/>
  <c r="AG2108" i="36"/>
  <c r="AF2108" i="36"/>
  <c r="AE2108" i="36"/>
  <c r="AD2108" i="36"/>
  <c r="AC2108" i="36"/>
  <c r="M2108" i="36"/>
  <c r="L2108" i="36"/>
  <c r="K2108" i="36"/>
  <c r="I2108" i="36"/>
  <c r="G2108" i="36"/>
  <c r="F2108" i="36"/>
  <c r="C2108" i="36"/>
  <c r="AW2107" i="36"/>
  <c r="AV2107" i="36"/>
  <c r="AU2107" i="36"/>
  <c r="AG2107" i="36"/>
  <c r="AF2107" i="36"/>
  <c r="AE2107" i="36"/>
  <c r="AD2107" i="36"/>
  <c r="AC2107" i="36"/>
  <c r="M2107" i="36"/>
  <c r="L2107" i="36"/>
  <c r="K2107" i="36"/>
  <c r="I2107" i="36" s="1"/>
  <c r="G2107" i="36"/>
  <c r="F2107" i="36"/>
  <c r="C2107" i="36"/>
  <c r="AW2106" i="36"/>
  <c r="AV2106" i="36"/>
  <c r="AU2106" i="36"/>
  <c r="AG2106" i="36"/>
  <c r="AF2106" i="36"/>
  <c r="AE2106" i="36"/>
  <c r="AD2106" i="36"/>
  <c r="AC2106" i="36"/>
  <c r="M2106" i="36"/>
  <c r="L2106" i="36"/>
  <c r="K2106" i="36"/>
  <c r="I2106" i="36"/>
  <c r="G2106" i="36"/>
  <c r="F2106" i="36"/>
  <c r="C2106" i="36"/>
  <c r="AW2105" i="36"/>
  <c r="AV2105" i="36"/>
  <c r="AU2105" i="36"/>
  <c r="AG2105" i="36"/>
  <c r="AF2105" i="36"/>
  <c r="AE2105" i="36"/>
  <c r="AD2105" i="36"/>
  <c r="AC2105" i="36"/>
  <c r="M2105" i="36"/>
  <c r="L2105" i="36"/>
  <c r="K2105" i="36"/>
  <c r="I2105" i="36" s="1"/>
  <c r="G2105" i="36"/>
  <c r="F2105" i="36"/>
  <c r="C2105" i="36"/>
  <c r="AW2104" i="36"/>
  <c r="AV2104" i="36"/>
  <c r="AU2104" i="36"/>
  <c r="AG2104" i="36"/>
  <c r="AF2104" i="36"/>
  <c r="AE2104" i="36"/>
  <c r="AD2104" i="36"/>
  <c r="AC2104" i="36"/>
  <c r="M2104" i="36"/>
  <c r="L2104" i="36"/>
  <c r="K2104" i="36"/>
  <c r="I2104" i="36"/>
  <c r="G2104" i="36"/>
  <c r="F2104" i="36"/>
  <c r="C2104" i="36"/>
  <c r="AW2103" i="36"/>
  <c r="AV2103" i="36"/>
  <c r="AU2103" i="36"/>
  <c r="AG2103" i="36"/>
  <c r="AF2103" i="36"/>
  <c r="AE2103" i="36"/>
  <c r="AD2103" i="36"/>
  <c r="AC2103" i="36"/>
  <c r="M2103" i="36"/>
  <c r="I2103" i="36" s="1"/>
  <c r="L2103" i="36"/>
  <c r="K2103" i="36"/>
  <c r="G2103" i="36"/>
  <c r="F2103" i="36"/>
  <c r="C2103" i="36"/>
  <c r="AW2102" i="36"/>
  <c r="AV2102" i="36"/>
  <c r="AU2102" i="36"/>
  <c r="AG2102" i="36"/>
  <c r="AF2102" i="36"/>
  <c r="AE2102" i="36"/>
  <c r="AD2102" i="36"/>
  <c r="AC2102" i="36"/>
  <c r="M2102" i="36"/>
  <c r="L2102" i="36"/>
  <c r="I2102" i="36" s="1"/>
  <c r="K2102" i="36"/>
  <c r="G2102" i="36"/>
  <c r="F2102" i="36"/>
  <c r="C2102" i="36"/>
  <c r="AW2101" i="36"/>
  <c r="AV2101" i="36"/>
  <c r="AU2101" i="36"/>
  <c r="AG2101" i="36"/>
  <c r="AF2101" i="36"/>
  <c r="AE2101" i="36"/>
  <c r="AD2101" i="36"/>
  <c r="AC2101" i="36"/>
  <c r="M2101" i="36"/>
  <c r="L2101" i="36"/>
  <c r="K2101" i="36"/>
  <c r="I2101" i="36" s="1"/>
  <c r="G2101" i="36"/>
  <c r="F2101" i="36"/>
  <c r="C2101" i="36"/>
  <c r="AW2100" i="36"/>
  <c r="AV2100" i="36"/>
  <c r="AU2100" i="36"/>
  <c r="AG2100" i="36"/>
  <c r="AF2100" i="36"/>
  <c r="AE2100" i="36"/>
  <c r="AD2100" i="36"/>
  <c r="AC2100" i="36"/>
  <c r="M2100" i="36"/>
  <c r="L2100" i="36"/>
  <c r="K2100" i="36"/>
  <c r="I2100" i="36"/>
  <c r="G2100" i="36"/>
  <c r="F2100" i="36"/>
  <c r="C2100" i="36"/>
  <c r="AW2099" i="36"/>
  <c r="AV2099" i="36"/>
  <c r="AU2099" i="36"/>
  <c r="AG2099" i="36"/>
  <c r="AF2099" i="36"/>
  <c r="AE2099" i="36"/>
  <c r="AD2099" i="36"/>
  <c r="AC2099" i="36"/>
  <c r="M2099" i="36"/>
  <c r="L2099" i="36"/>
  <c r="K2099" i="36"/>
  <c r="I2099" i="36" s="1"/>
  <c r="G2099" i="36"/>
  <c r="F2099" i="36"/>
  <c r="C2099" i="36"/>
  <c r="AW2098" i="36"/>
  <c r="AV2098" i="36"/>
  <c r="AU2098" i="36"/>
  <c r="AG2098" i="36"/>
  <c r="AF2098" i="36"/>
  <c r="AE2098" i="36"/>
  <c r="AD2098" i="36"/>
  <c r="AC2098" i="36"/>
  <c r="M2098" i="36"/>
  <c r="L2098" i="36"/>
  <c r="K2098" i="36"/>
  <c r="I2098" i="36"/>
  <c r="G2098" i="36"/>
  <c r="F2098" i="36"/>
  <c r="C2098" i="36"/>
  <c r="AW2097" i="36"/>
  <c r="AV2097" i="36"/>
  <c r="AU2097" i="36"/>
  <c r="AG2097" i="36"/>
  <c r="AF2097" i="36"/>
  <c r="AE2097" i="36"/>
  <c r="AD2097" i="36"/>
  <c r="AC2097" i="36"/>
  <c r="M2097" i="36"/>
  <c r="L2097" i="36"/>
  <c r="K2097" i="36"/>
  <c r="I2097" i="36" s="1"/>
  <c r="G2097" i="36"/>
  <c r="F2097" i="36"/>
  <c r="C2097" i="36"/>
  <c r="AW2096" i="36"/>
  <c r="AV2096" i="36"/>
  <c r="AU2096" i="36"/>
  <c r="AG2096" i="36"/>
  <c r="AF2096" i="36"/>
  <c r="AE2096" i="36"/>
  <c r="AD2096" i="36"/>
  <c r="AC2096" i="36"/>
  <c r="M2096" i="36"/>
  <c r="L2096" i="36"/>
  <c r="K2096" i="36"/>
  <c r="I2096" i="36"/>
  <c r="G2096" i="36"/>
  <c r="F2096" i="36"/>
  <c r="C2096" i="36"/>
  <c r="AW2095" i="36"/>
  <c r="AV2095" i="36"/>
  <c r="AU2095" i="36"/>
  <c r="AG2095" i="36"/>
  <c r="AF2095" i="36"/>
  <c r="AE2095" i="36"/>
  <c r="AD2095" i="36"/>
  <c r="AC2095" i="36"/>
  <c r="M2095" i="36"/>
  <c r="I2095" i="36" s="1"/>
  <c r="L2095" i="36"/>
  <c r="K2095" i="36"/>
  <c r="G2095" i="36"/>
  <c r="F2095" i="36"/>
  <c r="C2095" i="36"/>
  <c r="AW2093" i="36"/>
  <c r="AV2093" i="36"/>
  <c r="AU2093" i="36"/>
  <c r="AG2093" i="36"/>
  <c r="AF2093" i="36"/>
  <c r="AE2093" i="36"/>
  <c r="AD2093" i="36"/>
  <c r="AC2093" i="36"/>
  <c r="M2093" i="36"/>
  <c r="L2093" i="36"/>
  <c r="I2093" i="36" s="1"/>
  <c r="K2093" i="36"/>
  <c r="G2093" i="36"/>
  <c r="F2093" i="36"/>
  <c r="C2093" i="36"/>
  <c r="AW2092" i="36"/>
  <c r="AV2092" i="36"/>
  <c r="AU2092" i="36"/>
  <c r="AG2092" i="36"/>
  <c r="AF2092" i="36"/>
  <c r="AE2092" i="36"/>
  <c r="AD2092" i="36"/>
  <c r="AC2092" i="36"/>
  <c r="M2092" i="36"/>
  <c r="L2092" i="36"/>
  <c r="K2092" i="36"/>
  <c r="I2092" i="36" s="1"/>
  <c r="G2092" i="36"/>
  <c r="F2092" i="36"/>
  <c r="C2092" i="36"/>
  <c r="AW2091" i="36"/>
  <c r="AV2091" i="36"/>
  <c r="AU2091" i="36"/>
  <c r="AG2091" i="36"/>
  <c r="AF2091" i="36"/>
  <c r="AE2091" i="36"/>
  <c r="AD2091" i="36"/>
  <c r="AC2091" i="36"/>
  <c r="M2091" i="36"/>
  <c r="L2091" i="36"/>
  <c r="K2091" i="36"/>
  <c r="I2091" i="36"/>
  <c r="G2091" i="36"/>
  <c r="F2091" i="36"/>
  <c r="C2091" i="36"/>
  <c r="AW2090" i="36"/>
  <c r="AV2090" i="36"/>
  <c r="AU2090" i="36"/>
  <c r="AG2090" i="36"/>
  <c r="AF2090" i="36"/>
  <c r="AE2090" i="36"/>
  <c r="AD2090" i="36"/>
  <c r="AC2090" i="36"/>
  <c r="M2090" i="36"/>
  <c r="L2090" i="36"/>
  <c r="K2090" i="36"/>
  <c r="I2090" i="36" s="1"/>
  <c r="G2090" i="36"/>
  <c r="F2090" i="36"/>
  <c r="C2090" i="36"/>
  <c r="AW2089" i="36"/>
  <c r="AV2089" i="36"/>
  <c r="AU2089" i="36"/>
  <c r="AG2089" i="36"/>
  <c r="AF2089" i="36"/>
  <c r="AE2089" i="36"/>
  <c r="AD2089" i="36"/>
  <c r="AC2089" i="36"/>
  <c r="M2089" i="36"/>
  <c r="L2089" i="36"/>
  <c r="K2089" i="36"/>
  <c r="I2089" i="36"/>
  <c r="G2089" i="36"/>
  <c r="F2089" i="36"/>
  <c r="C2089" i="36"/>
  <c r="AW2088" i="36"/>
  <c r="AV2088" i="36"/>
  <c r="AU2088" i="36"/>
  <c r="AG2088" i="36"/>
  <c r="AF2088" i="36"/>
  <c r="AE2088" i="36"/>
  <c r="AD2088" i="36"/>
  <c r="AC2088" i="36"/>
  <c r="M2088" i="36"/>
  <c r="L2088" i="36"/>
  <c r="K2088" i="36"/>
  <c r="I2088" i="36" s="1"/>
  <c r="G2088" i="36"/>
  <c r="F2088" i="36"/>
  <c r="C2088" i="36"/>
  <c r="AW2087" i="36"/>
  <c r="AV2087" i="36"/>
  <c r="AU2087" i="36"/>
  <c r="AG2087" i="36"/>
  <c r="AF2087" i="36"/>
  <c r="AE2087" i="36"/>
  <c r="AD2087" i="36"/>
  <c r="AC2087" i="36"/>
  <c r="M2087" i="36"/>
  <c r="L2087" i="36"/>
  <c r="K2087" i="36"/>
  <c r="I2087" i="36"/>
  <c r="G2087" i="36"/>
  <c r="F2087" i="36"/>
  <c r="C2087" i="36"/>
  <c r="AW2086" i="36"/>
  <c r="AV2086" i="36"/>
  <c r="AU2086" i="36"/>
  <c r="AG2086" i="36"/>
  <c r="AF2086" i="36"/>
  <c r="AE2086" i="36"/>
  <c r="AD2086" i="36"/>
  <c r="AC2086" i="36"/>
  <c r="M2086" i="36"/>
  <c r="I2086" i="36" s="1"/>
  <c r="L2086" i="36"/>
  <c r="K2086" i="36"/>
  <c r="G2086" i="36"/>
  <c r="F2086" i="36"/>
  <c r="C2086" i="36"/>
  <c r="AW2085" i="36"/>
  <c r="AV2085" i="36"/>
  <c r="AU2085" i="36"/>
  <c r="AG2085" i="36"/>
  <c r="AF2085" i="36"/>
  <c r="AE2085" i="36"/>
  <c r="AD2085" i="36"/>
  <c r="AC2085" i="36"/>
  <c r="M2085" i="36"/>
  <c r="L2085" i="36"/>
  <c r="I2085" i="36" s="1"/>
  <c r="K2085" i="36"/>
  <c r="G2085" i="36"/>
  <c r="F2085" i="36"/>
  <c r="C2085" i="36"/>
  <c r="AW2084" i="36"/>
  <c r="AV2084" i="36"/>
  <c r="AU2084" i="36"/>
  <c r="AG2084" i="36"/>
  <c r="AF2084" i="36"/>
  <c r="AE2084" i="36"/>
  <c r="AD2084" i="36"/>
  <c r="AC2084" i="36"/>
  <c r="M2084" i="36"/>
  <c r="L2084" i="36"/>
  <c r="K2084" i="36"/>
  <c r="I2084" i="36" s="1"/>
  <c r="G2084" i="36"/>
  <c r="F2084" i="36"/>
  <c r="C2084" i="36"/>
  <c r="AW2083" i="36"/>
  <c r="AV2083" i="36"/>
  <c r="AU2083" i="36"/>
  <c r="AG2083" i="36"/>
  <c r="AF2083" i="36"/>
  <c r="AE2083" i="36"/>
  <c r="AD2083" i="36"/>
  <c r="AC2083" i="36"/>
  <c r="M2083" i="36"/>
  <c r="L2083" i="36"/>
  <c r="K2083" i="36"/>
  <c r="I2083" i="36"/>
  <c r="G2083" i="36"/>
  <c r="F2083" i="36"/>
  <c r="C2083" i="36"/>
  <c r="AW2082" i="36"/>
  <c r="AV2082" i="36"/>
  <c r="AU2082" i="36"/>
  <c r="AG2082" i="36"/>
  <c r="AF2082" i="36"/>
  <c r="AE2082" i="36"/>
  <c r="AD2082" i="36"/>
  <c r="AC2082" i="36"/>
  <c r="M2082" i="36"/>
  <c r="L2082" i="36"/>
  <c r="K2082" i="36"/>
  <c r="I2082" i="36" s="1"/>
  <c r="G2082" i="36"/>
  <c r="F2082" i="36"/>
  <c r="C2082" i="36"/>
  <c r="AW2081" i="36"/>
  <c r="AV2081" i="36"/>
  <c r="AU2081" i="36"/>
  <c r="AG2081" i="36"/>
  <c r="AF2081" i="36"/>
  <c r="AE2081" i="36"/>
  <c r="AD2081" i="36"/>
  <c r="AC2081" i="36"/>
  <c r="M2081" i="36"/>
  <c r="L2081" i="36"/>
  <c r="K2081" i="36"/>
  <c r="I2081" i="36"/>
  <c r="G2081" i="36"/>
  <c r="F2081" i="36"/>
  <c r="C2081" i="36"/>
  <c r="AW2079" i="36"/>
  <c r="AV2079" i="36"/>
  <c r="AU2079" i="36"/>
  <c r="AG2079" i="36"/>
  <c r="AF2079" i="36"/>
  <c r="AE2079" i="36"/>
  <c r="AD2079" i="36"/>
  <c r="AC2079" i="36"/>
  <c r="M2079" i="36"/>
  <c r="L2079" i="36"/>
  <c r="K2079" i="36"/>
  <c r="I2079" i="36" s="1"/>
  <c r="G2079" i="36"/>
  <c r="F2079" i="36"/>
  <c r="C2079" i="36"/>
  <c r="AW2078" i="36"/>
  <c r="AV2078" i="36"/>
  <c r="AU2078" i="36"/>
  <c r="AG2078" i="36"/>
  <c r="AF2078" i="36"/>
  <c r="AE2078" i="36"/>
  <c r="AD2078" i="36"/>
  <c r="AC2078" i="36"/>
  <c r="M2078" i="36"/>
  <c r="L2078" i="36"/>
  <c r="K2078" i="36"/>
  <c r="I2078" i="36"/>
  <c r="G2078" i="36"/>
  <c r="F2078" i="36"/>
  <c r="C2078" i="36"/>
  <c r="AW2077" i="36"/>
  <c r="AV2077" i="36"/>
  <c r="AU2077" i="36"/>
  <c r="AG2077" i="36"/>
  <c r="AF2077" i="36"/>
  <c r="AE2077" i="36"/>
  <c r="AD2077" i="36"/>
  <c r="AC2077" i="36"/>
  <c r="M2077" i="36"/>
  <c r="L2077" i="36"/>
  <c r="K2077" i="36"/>
  <c r="G2077" i="36"/>
  <c r="F2077" i="36"/>
  <c r="C2077" i="36"/>
  <c r="AW2076" i="36"/>
  <c r="AV2076" i="36"/>
  <c r="AU2076" i="36"/>
  <c r="AG2076" i="36"/>
  <c r="AF2076" i="36"/>
  <c r="AE2076" i="36"/>
  <c r="AD2076" i="36"/>
  <c r="AC2076" i="36"/>
  <c r="M2076" i="36"/>
  <c r="L2076" i="36"/>
  <c r="I2076" i="36" s="1"/>
  <c r="K2076" i="36"/>
  <c r="G2076" i="36"/>
  <c r="F2076" i="36"/>
  <c r="C2076" i="36"/>
  <c r="AW2075" i="36"/>
  <c r="AV2075" i="36"/>
  <c r="AU2075" i="36"/>
  <c r="AG2075" i="36"/>
  <c r="AF2075" i="36"/>
  <c r="AE2075" i="36"/>
  <c r="AD2075" i="36"/>
  <c r="AC2075" i="36"/>
  <c r="M2075" i="36"/>
  <c r="L2075" i="36"/>
  <c r="K2075" i="36"/>
  <c r="I2075" i="36" s="1"/>
  <c r="G2075" i="36"/>
  <c r="F2075" i="36"/>
  <c r="C2075" i="36"/>
  <c r="AW2074" i="36"/>
  <c r="AV2074" i="36"/>
  <c r="AU2074" i="36"/>
  <c r="AG2074" i="36"/>
  <c r="AF2074" i="36"/>
  <c r="AE2074" i="36"/>
  <c r="AD2074" i="36"/>
  <c r="AC2074" i="36"/>
  <c r="M2074" i="36"/>
  <c r="L2074" i="36"/>
  <c r="K2074" i="36"/>
  <c r="I2074" i="36"/>
  <c r="G2074" i="36"/>
  <c r="F2074" i="36"/>
  <c r="C2074" i="36"/>
  <c r="AW2073" i="36"/>
  <c r="AV2073" i="36"/>
  <c r="AU2073" i="36"/>
  <c r="AG2073" i="36"/>
  <c r="AF2073" i="36"/>
  <c r="AE2073" i="36"/>
  <c r="AD2073" i="36"/>
  <c r="AC2073" i="36"/>
  <c r="M2073" i="36"/>
  <c r="L2073" i="36"/>
  <c r="K2073" i="36"/>
  <c r="I2073" i="36" s="1"/>
  <c r="G2073" i="36"/>
  <c r="F2073" i="36"/>
  <c r="C2073" i="36"/>
  <c r="AW2072" i="36"/>
  <c r="AV2072" i="36"/>
  <c r="AU2072" i="36"/>
  <c r="AG2072" i="36"/>
  <c r="AF2072" i="36"/>
  <c r="AE2072" i="36"/>
  <c r="AD2072" i="36"/>
  <c r="AC2072" i="36"/>
  <c r="M2072" i="36"/>
  <c r="L2072" i="36"/>
  <c r="K2072" i="36"/>
  <c r="I2072" i="36"/>
  <c r="G2072" i="36"/>
  <c r="F2072" i="36"/>
  <c r="C2072" i="36"/>
  <c r="AW2069" i="36"/>
  <c r="AV2069" i="36"/>
  <c r="AU2069" i="36"/>
  <c r="AG2069" i="36"/>
  <c r="AF2069" i="36"/>
  <c r="AE2069" i="36"/>
  <c r="AD2069" i="36"/>
  <c r="AC2069" i="36"/>
  <c r="M2069" i="36"/>
  <c r="L2069" i="36"/>
  <c r="K2069" i="36"/>
  <c r="I2069" i="36" s="1"/>
  <c r="G2069" i="36"/>
  <c r="F2069" i="36"/>
  <c r="C2069" i="36"/>
  <c r="AW2068" i="36"/>
  <c r="AV2068" i="36"/>
  <c r="AU2068" i="36"/>
  <c r="AG2068" i="36"/>
  <c r="AF2068" i="36"/>
  <c r="AE2068" i="36"/>
  <c r="AD2068" i="36"/>
  <c r="AC2068" i="36"/>
  <c r="M2068" i="36"/>
  <c r="L2068" i="36"/>
  <c r="K2068" i="36"/>
  <c r="I2068" i="36"/>
  <c r="G2068" i="36"/>
  <c r="F2068" i="36"/>
  <c r="C2068" i="36"/>
  <c r="AW2067" i="36"/>
  <c r="AV2067" i="36"/>
  <c r="AU2067" i="36"/>
  <c r="AG2067" i="36"/>
  <c r="AF2067" i="36"/>
  <c r="AE2067" i="36"/>
  <c r="AD2067" i="36"/>
  <c r="AC2067" i="36"/>
  <c r="M2067" i="36"/>
  <c r="I2067" i="36" s="1"/>
  <c r="L2067" i="36"/>
  <c r="K2067" i="36"/>
  <c r="G2067" i="36"/>
  <c r="F2067" i="36"/>
  <c r="C2067" i="36"/>
  <c r="AW2066" i="36"/>
  <c r="AV2066" i="36"/>
  <c r="AU2066" i="36"/>
  <c r="AG2066" i="36"/>
  <c r="AF2066" i="36"/>
  <c r="AE2066" i="36"/>
  <c r="AD2066" i="36"/>
  <c r="AC2066" i="36"/>
  <c r="M2066" i="36"/>
  <c r="L2066" i="36"/>
  <c r="I2066" i="36" s="1"/>
  <c r="K2066" i="36"/>
  <c r="G2066" i="36"/>
  <c r="F2066" i="36"/>
  <c r="C2066" i="36"/>
  <c r="AW2064" i="36"/>
  <c r="AV2064" i="36"/>
  <c r="AU2064" i="36"/>
  <c r="AG2064" i="36"/>
  <c r="AF2064" i="36"/>
  <c r="AE2064" i="36"/>
  <c r="AD2064" i="36"/>
  <c r="AC2064" i="36"/>
  <c r="M2064" i="36"/>
  <c r="L2064" i="36"/>
  <c r="K2064" i="36"/>
  <c r="I2064" i="36" s="1"/>
  <c r="G2064" i="36"/>
  <c r="F2064" i="36"/>
  <c r="C2064" i="36"/>
  <c r="AW2063" i="36"/>
  <c r="AV2063" i="36"/>
  <c r="AU2063" i="36"/>
  <c r="AG2063" i="36"/>
  <c r="AF2063" i="36"/>
  <c r="AE2063" i="36"/>
  <c r="AD2063" i="36"/>
  <c r="AC2063" i="36"/>
  <c r="M2063" i="36"/>
  <c r="L2063" i="36"/>
  <c r="K2063" i="36"/>
  <c r="I2063" i="36"/>
  <c r="G2063" i="36"/>
  <c r="F2063" i="36"/>
  <c r="C2063" i="36"/>
  <c r="AW2062" i="36"/>
  <c r="AV2062" i="36"/>
  <c r="AU2062" i="36"/>
  <c r="AG2062" i="36"/>
  <c r="AF2062" i="36"/>
  <c r="AE2062" i="36"/>
  <c r="AD2062" i="36"/>
  <c r="AC2062" i="36"/>
  <c r="M2062" i="36"/>
  <c r="L2062" i="36"/>
  <c r="K2062" i="36"/>
  <c r="I2062" i="36" s="1"/>
  <c r="G2062" i="36"/>
  <c r="F2062" i="36"/>
  <c r="C2062" i="36"/>
  <c r="AW2061" i="36"/>
  <c r="AV2061" i="36"/>
  <c r="AU2061" i="36"/>
  <c r="AG2061" i="36"/>
  <c r="AF2061" i="36"/>
  <c r="AE2061" i="36"/>
  <c r="AD2061" i="36"/>
  <c r="AC2061" i="36"/>
  <c r="M2061" i="36"/>
  <c r="L2061" i="36"/>
  <c r="K2061" i="36"/>
  <c r="I2061" i="36"/>
  <c r="G2061" i="36"/>
  <c r="F2061" i="36"/>
  <c r="C2061" i="36"/>
  <c r="AW2060" i="36"/>
  <c r="AV2060" i="36"/>
  <c r="AU2060" i="36"/>
  <c r="AG2060" i="36"/>
  <c r="AF2060" i="36"/>
  <c r="AE2060" i="36"/>
  <c r="AD2060" i="36"/>
  <c r="AC2060" i="36"/>
  <c r="M2060" i="36"/>
  <c r="L2060" i="36"/>
  <c r="K2060" i="36"/>
  <c r="I2060" i="36" s="1"/>
  <c r="G2060" i="36"/>
  <c r="F2060" i="36"/>
  <c r="C2060" i="36"/>
  <c r="AW2059" i="36"/>
  <c r="AV2059" i="36"/>
  <c r="AU2059" i="36"/>
  <c r="AG2059" i="36"/>
  <c r="AF2059" i="36"/>
  <c r="AE2059" i="36"/>
  <c r="AD2059" i="36"/>
  <c r="AC2059" i="36"/>
  <c r="M2059" i="36"/>
  <c r="L2059" i="36"/>
  <c r="K2059" i="36"/>
  <c r="I2059" i="36"/>
  <c r="G2059" i="36"/>
  <c r="F2059" i="36"/>
  <c r="C2059" i="36"/>
  <c r="AW2058" i="36"/>
  <c r="AV2058" i="36"/>
  <c r="AU2058" i="36"/>
  <c r="AG2058" i="36"/>
  <c r="AF2058" i="36"/>
  <c r="AE2058" i="36"/>
  <c r="AD2058" i="36"/>
  <c r="AC2058" i="36"/>
  <c r="M2058" i="36"/>
  <c r="I2058" i="36" s="1"/>
  <c r="L2058" i="36"/>
  <c r="K2058" i="36"/>
  <c r="G2058" i="36"/>
  <c r="F2058" i="36"/>
  <c r="C2058" i="36"/>
  <c r="AW2057" i="36"/>
  <c r="AV2057" i="36"/>
  <c r="AU2057" i="36"/>
  <c r="AG2057" i="36"/>
  <c r="AF2057" i="36"/>
  <c r="AE2057" i="36"/>
  <c r="AD2057" i="36"/>
  <c r="AC2057" i="36"/>
  <c r="M2057" i="36"/>
  <c r="L2057" i="36"/>
  <c r="I2057" i="36" s="1"/>
  <c r="K2057" i="36"/>
  <c r="G2057" i="36"/>
  <c r="F2057" i="36"/>
  <c r="C2057" i="36"/>
  <c r="AW2056" i="36"/>
  <c r="AV2056" i="36"/>
  <c r="AU2056" i="36"/>
  <c r="AG2056" i="36"/>
  <c r="AF2056" i="36"/>
  <c r="AE2056" i="36"/>
  <c r="AD2056" i="36"/>
  <c r="AC2056" i="36"/>
  <c r="M2056" i="36"/>
  <c r="L2056" i="36"/>
  <c r="K2056" i="36"/>
  <c r="I2056" i="36" s="1"/>
  <c r="G2056" i="36"/>
  <c r="F2056" i="36"/>
  <c r="C2056" i="36"/>
  <c r="AW2055" i="36"/>
  <c r="AV2055" i="36"/>
  <c r="AU2055" i="36"/>
  <c r="AG2055" i="36"/>
  <c r="AF2055" i="36"/>
  <c r="AE2055" i="36"/>
  <c r="AD2055" i="36"/>
  <c r="AC2055" i="36"/>
  <c r="M2055" i="36"/>
  <c r="L2055" i="36"/>
  <c r="K2055" i="36"/>
  <c r="I2055" i="36"/>
  <c r="G2055" i="36"/>
  <c r="F2055" i="36"/>
  <c r="C2055" i="36"/>
  <c r="AW2054" i="36"/>
  <c r="AV2054" i="36"/>
  <c r="AU2054" i="36"/>
  <c r="AG2054" i="36"/>
  <c r="AF2054" i="36"/>
  <c r="AE2054" i="36"/>
  <c r="AD2054" i="36"/>
  <c r="AC2054" i="36"/>
  <c r="M2054" i="36"/>
  <c r="L2054" i="36"/>
  <c r="K2054" i="36"/>
  <c r="I2054" i="36" s="1"/>
  <c r="G2054" i="36"/>
  <c r="F2054" i="36"/>
  <c r="C2054" i="36"/>
  <c r="AW2052" i="36"/>
  <c r="AV2052" i="36"/>
  <c r="AU2052" i="36"/>
  <c r="AG2052" i="36"/>
  <c r="AF2052" i="36"/>
  <c r="AE2052" i="36"/>
  <c r="AD2052" i="36"/>
  <c r="AC2052" i="36"/>
  <c r="M2052" i="36"/>
  <c r="L2052" i="36"/>
  <c r="K2052" i="36"/>
  <c r="I2052" i="36"/>
  <c r="G2052" i="36"/>
  <c r="F2052" i="36"/>
  <c r="C2052" i="36"/>
  <c r="AW2051" i="36"/>
  <c r="AV2051" i="36"/>
  <c r="AU2051" i="36"/>
  <c r="AG2051" i="36"/>
  <c r="AF2051" i="36"/>
  <c r="AE2051" i="36"/>
  <c r="AD2051" i="36"/>
  <c r="AC2051" i="36"/>
  <c r="M2051" i="36"/>
  <c r="L2051" i="36"/>
  <c r="K2051" i="36"/>
  <c r="I2051" i="36" s="1"/>
  <c r="G2051" i="36"/>
  <c r="F2051" i="36"/>
  <c r="C2051" i="36"/>
  <c r="AW2050" i="36"/>
  <c r="AV2050" i="36"/>
  <c r="AU2050" i="36"/>
  <c r="AG2050" i="36"/>
  <c r="AF2050" i="36"/>
  <c r="AE2050" i="36"/>
  <c r="AD2050" i="36"/>
  <c r="AC2050" i="36"/>
  <c r="M2050" i="36"/>
  <c r="L2050" i="36"/>
  <c r="K2050" i="36"/>
  <c r="I2050" i="36"/>
  <c r="G2050" i="36"/>
  <c r="F2050" i="36"/>
  <c r="C2050" i="36"/>
  <c r="AW2049" i="36"/>
  <c r="AV2049" i="36"/>
  <c r="AU2049" i="36"/>
  <c r="AG2049" i="36"/>
  <c r="AF2049" i="36"/>
  <c r="AE2049" i="36"/>
  <c r="AD2049" i="36"/>
  <c r="AC2049" i="36"/>
  <c r="M2049" i="36"/>
  <c r="I2049" i="36" s="1"/>
  <c r="L2049" i="36"/>
  <c r="K2049" i="36"/>
  <c r="G2049" i="36"/>
  <c r="F2049" i="36"/>
  <c r="C2049" i="36"/>
  <c r="AW2048" i="36"/>
  <c r="AV2048" i="36"/>
  <c r="AU2048" i="36"/>
  <c r="AG2048" i="36"/>
  <c r="AF2048" i="36"/>
  <c r="AE2048" i="36"/>
  <c r="AD2048" i="36"/>
  <c r="AC2048" i="36"/>
  <c r="M2048" i="36"/>
  <c r="L2048" i="36"/>
  <c r="I2048" i="36" s="1"/>
  <c r="K2048" i="36"/>
  <c r="G2048" i="36"/>
  <c r="F2048" i="36"/>
  <c r="C2048" i="36"/>
  <c r="AW2047" i="36"/>
  <c r="AV2047" i="36"/>
  <c r="AU2047" i="36"/>
  <c r="AG2047" i="36"/>
  <c r="AF2047" i="36"/>
  <c r="AE2047" i="36"/>
  <c r="AD2047" i="36"/>
  <c r="AC2047" i="36"/>
  <c r="M2047" i="36"/>
  <c r="L2047" i="36"/>
  <c r="K2047" i="36"/>
  <c r="I2047" i="36" s="1"/>
  <c r="G2047" i="36"/>
  <c r="F2047" i="36"/>
  <c r="C2047" i="36"/>
  <c r="AW2046" i="36"/>
  <c r="AV2046" i="36"/>
  <c r="AU2046" i="36"/>
  <c r="AG2046" i="36"/>
  <c r="AF2046" i="36"/>
  <c r="AE2046" i="36"/>
  <c r="AD2046" i="36"/>
  <c r="AC2046" i="36"/>
  <c r="M2046" i="36"/>
  <c r="L2046" i="36"/>
  <c r="K2046" i="36"/>
  <c r="I2046" i="36"/>
  <c r="G2046" i="36"/>
  <c r="F2046" i="36"/>
  <c r="C2046" i="36"/>
  <c r="AW2045" i="36"/>
  <c r="AV2045" i="36"/>
  <c r="AU2045" i="36"/>
  <c r="AG2045" i="36"/>
  <c r="AF2045" i="36"/>
  <c r="AE2045" i="36"/>
  <c r="AD2045" i="36"/>
  <c r="AC2045" i="36"/>
  <c r="M2045" i="36"/>
  <c r="L2045" i="36"/>
  <c r="K2045" i="36"/>
  <c r="I2045" i="36" s="1"/>
  <c r="G2045" i="36"/>
  <c r="F2045" i="36"/>
  <c r="C2045" i="36"/>
  <c r="AW2044" i="36"/>
  <c r="AV2044" i="36"/>
  <c r="AU2044" i="36"/>
  <c r="AG2044" i="36"/>
  <c r="AF2044" i="36"/>
  <c r="AE2044" i="36"/>
  <c r="AD2044" i="36"/>
  <c r="AC2044" i="36"/>
  <c r="M2044" i="36"/>
  <c r="L2044" i="36"/>
  <c r="K2044" i="36"/>
  <c r="I2044" i="36"/>
  <c r="G2044" i="36"/>
  <c r="F2044" i="36"/>
  <c r="C2044" i="36"/>
  <c r="AW2043" i="36"/>
  <c r="AV2043" i="36"/>
  <c r="AU2043" i="36"/>
  <c r="AG2043" i="36"/>
  <c r="AF2043" i="36"/>
  <c r="AE2043" i="36"/>
  <c r="AD2043" i="36"/>
  <c r="AC2043" i="36"/>
  <c r="M2043" i="36"/>
  <c r="L2043" i="36"/>
  <c r="K2043" i="36"/>
  <c r="I2043" i="36" s="1"/>
  <c r="G2043" i="36"/>
  <c r="F2043" i="36"/>
  <c r="C2043" i="36"/>
  <c r="AW2042" i="36"/>
  <c r="AV2042" i="36"/>
  <c r="AU2042" i="36"/>
  <c r="AG2042" i="36"/>
  <c r="AF2042" i="36"/>
  <c r="AE2042" i="36"/>
  <c r="AD2042" i="36"/>
  <c r="AC2042" i="36"/>
  <c r="M2042" i="36"/>
  <c r="L2042" i="36"/>
  <c r="K2042" i="36"/>
  <c r="I2042" i="36"/>
  <c r="G2042" i="36"/>
  <c r="F2042" i="36"/>
  <c r="C2042" i="36"/>
  <c r="AW2041" i="36"/>
  <c r="AV2041" i="36"/>
  <c r="AU2041" i="36"/>
  <c r="AG2041" i="36"/>
  <c r="AF2041" i="36"/>
  <c r="AE2041" i="36"/>
  <c r="AD2041" i="36"/>
  <c r="AC2041" i="36"/>
  <c r="M2041" i="36"/>
  <c r="I2041" i="36" s="1"/>
  <c r="L2041" i="36"/>
  <c r="K2041" i="36"/>
  <c r="G2041" i="36"/>
  <c r="F2041" i="36"/>
  <c r="C2041" i="36"/>
  <c r="AW2040" i="36"/>
  <c r="AV2040" i="36"/>
  <c r="AU2040" i="36"/>
  <c r="AG2040" i="36"/>
  <c r="AF2040" i="36"/>
  <c r="AE2040" i="36"/>
  <c r="AD2040" i="36"/>
  <c r="AC2040" i="36"/>
  <c r="M2040" i="36"/>
  <c r="L2040" i="36"/>
  <c r="I2040" i="36" s="1"/>
  <c r="K2040" i="36"/>
  <c r="G2040" i="36"/>
  <c r="F2040" i="36"/>
  <c r="C2040" i="36"/>
  <c r="AW2039" i="36"/>
  <c r="AV2039" i="36"/>
  <c r="AU2039" i="36"/>
  <c r="AG2039" i="36"/>
  <c r="AF2039" i="36"/>
  <c r="AE2039" i="36"/>
  <c r="AD2039" i="36"/>
  <c r="AC2039" i="36"/>
  <c r="M2039" i="36"/>
  <c r="L2039" i="36"/>
  <c r="K2039" i="36"/>
  <c r="I2039" i="36" s="1"/>
  <c r="G2039" i="36"/>
  <c r="F2039" i="36"/>
  <c r="C2039" i="36"/>
  <c r="AW2037" i="36"/>
  <c r="AV2037" i="36"/>
  <c r="AU2037" i="36"/>
  <c r="AG2037" i="36"/>
  <c r="AF2037" i="36"/>
  <c r="AE2037" i="36"/>
  <c r="AD2037" i="36"/>
  <c r="AC2037" i="36"/>
  <c r="M2037" i="36"/>
  <c r="L2037" i="36"/>
  <c r="K2037" i="36"/>
  <c r="I2037" i="36"/>
  <c r="G2037" i="36"/>
  <c r="F2037" i="36"/>
  <c r="C2037" i="36"/>
  <c r="AW2036" i="36"/>
  <c r="AV2036" i="36"/>
  <c r="AU2036" i="36"/>
  <c r="AG2036" i="36"/>
  <c r="AF2036" i="36"/>
  <c r="AE2036" i="36"/>
  <c r="AD2036" i="36"/>
  <c r="AC2036" i="36"/>
  <c r="M2036" i="36"/>
  <c r="L2036" i="36"/>
  <c r="K2036" i="36"/>
  <c r="I2036" i="36" s="1"/>
  <c r="G2036" i="36"/>
  <c r="F2036" i="36"/>
  <c r="C2036" i="36"/>
  <c r="AW2035" i="36"/>
  <c r="AV2035" i="36"/>
  <c r="AU2035" i="36"/>
  <c r="AG2035" i="36"/>
  <c r="AF2035" i="36"/>
  <c r="AE2035" i="36"/>
  <c r="AD2035" i="36"/>
  <c r="AC2035" i="36"/>
  <c r="M2035" i="36"/>
  <c r="L2035" i="36"/>
  <c r="K2035" i="36"/>
  <c r="I2035" i="36"/>
  <c r="G2035" i="36"/>
  <c r="F2035" i="36"/>
  <c r="C2035" i="36"/>
  <c r="AW2034" i="36"/>
  <c r="AV2034" i="36"/>
  <c r="AU2034" i="36"/>
  <c r="AG2034" i="36"/>
  <c r="AF2034" i="36"/>
  <c r="AE2034" i="36"/>
  <c r="AD2034" i="36"/>
  <c r="AC2034" i="36"/>
  <c r="M2034" i="36"/>
  <c r="L2034" i="36"/>
  <c r="K2034" i="36"/>
  <c r="I2034" i="36" s="1"/>
  <c r="G2034" i="36"/>
  <c r="F2034" i="36"/>
  <c r="C2034" i="36"/>
  <c r="AW2033" i="36"/>
  <c r="AV2033" i="36"/>
  <c r="AU2033" i="36"/>
  <c r="AG2033" i="36"/>
  <c r="AF2033" i="36"/>
  <c r="AE2033" i="36"/>
  <c r="AD2033" i="36"/>
  <c r="AC2033" i="36"/>
  <c r="M2033" i="36"/>
  <c r="L2033" i="36"/>
  <c r="K2033" i="36"/>
  <c r="I2033" i="36"/>
  <c r="G2033" i="36"/>
  <c r="F2033" i="36"/>
  <c r="C2033" i="36"/>
  <c r="AW2032" i="36"/>
  <c r="AV2032" i="36"/>
  <c r="AU2032" i="36"/>
  <c r="AG2032" i="36"/>
  <c r="AF2032" i="36"/>
  <c r="AE2032" i="36"/>
  <c r="AD2032" i="36"/>
  <c r="AC2032" i="36"/>
  <c r="M2032" i="36"/>
  <c r="I2032" i="36" s="1"/>
  <c r="L2032" i="36"/>
  <c r="K2032" i="36"/>
  <c r="G2032" i="36"/>
  <c r="F2032" i="36"/>
  <c r="C2032" i="36"/>
  <c r="AW2031" i="36"/>
  <c r="AV2031" i="36"/>
  <c r="AU2031" i="36"/>
  <c r="AG2031" i="36"/>
  <c r="AF2031" i="36"/>
  <c r="AE2031" i="36"/>
  <c r="AD2031" i="36"/>
  <c r="AC2031" i="36"/>
  <c r="M2031" i="36"/>
  <c r="L2031" i="36"/>
  <c r="I2031" i="36" s="1"/>
  <c r="K2031" i="36"/>
  <c r="G2031" i="36"/>
  <c r="F2031" i="36"/>
  <c r="C2031" i="36"/>
  <c r="AW2030" i="36"/>
  <c r="AV2030" i="36"/>
  <c r="AU2030" i="36"/>
  <c r="AG2030" i="36"/>
  <c r="AF2030" i="36"/>
  <c r="AE2030" i="36"/>
  <c r="AD2030" i="36"/>
  <c r="AC2030" i="36"/>
  <c r="M2030" i="36"/>
  <c r="L2030" i="36"/>
  <c r="K2030" i="36"/>
  <c r="I2030" i="36" s="1"/>
  <c r="G2030" i="36"/>
  <c r="F2030" i="36"/>
  <c r="C2030" i="36"/>
  <c r="AW2029" i="36"/>
  <c r="AV2029" i="36"/>
  <c r="AU2029" i="36"/>
  <c r="AG2029" i="36"/>
  <c r="AF2029" i="36"/>
  <c r="AE2029" i="36"/>
  <c r="AD2029" i="36"/>
  <c r="AC2029" i="36"/>
  <c r="M2029" i="36"/>
  <c r="L2029" i="36"/>
  <c r="K2029" i="36"/>
  <c r="I2029" i="36"/>
  <c r="G2029" i="36"/>
  <c r="F2029" i="36"/>
  <c r="C2029" i="36"/>
  <c r="AW2028" i="36"/>
  <c r="AV2028" i="36"/>
  <c r="AU2028" i="36"/>
  <c r="AG2028" i="36"/>
  <c r="AF2028" i="36"/>
  <c r="AE2028" i="36"/>
  <c r="AD2028" i="36"/>
  <c r="AC2028" i="36"/>
  <c r="M2028" i="36"/>
  <c r="L2028" i="36"/>
  <c r="K2028" i="36"/>
  <c r="I2028" i="36" s="1"/>
  <c r="G2028" i="36"/>
  <c r="F2028" i="36"/>
  <c r="C2028" i="36"/>
  <c r="AW2027" i="36"/>
  <c r="AV2027" i="36"/>
  <c r="AU2027" i="36"/>
  <c r="AG2027" i="36"/>
  <c r="AF2027" i="36"/>
  <c r="AE2027" i="36"/>
  <c r="AD2027" i="36"/>
  <c r="AC2027" i="36"/>
  <c r="M2027" i="36"/>
  <c r="L2027" i="36"/>
  <c r="K2027" i="36"/>
  <c r="I2027" i="36"/>
  <c r="G2027" i="36"/>
  <c r="F2027" i="36"/>
  <c r="C2027" i="36"/>
  <c r="AW2026" i="36"/>
  <c r="AV2026" i="36"/>
  <c r="AU2026" i="36"/>
  <c r="AG2026" i="36"/>
  <c r="AF2026" i="36"/>
  <c r="AE2026" i="36"/>
  <c r="AD2026" i="36"/>
  <c r="AC2026" i="36"/>
  <c r="M2026" i="36"/>
  <c r="L2026" i="36"/>
  <c r="K2026" i="36"/>
  <c r="I2026" i="36" s="1"/>
  <c r="G2026" i="36"/>
  <c r="F2026" i="36"/>
  <c r="C2026" i="36"/>
  <c r="AW2025" i="36"/>
  <c r="AV2025" i="36"/>
  <c r="AU2025" i="36"/>
  <c r="AG2025" i="36"/>
  <c r="AF2025" i="36"/>
  <c r="AE2025" i="36"/>
  <c r="AD2025" i="36"/>
  <c r="AC2025" i="36"/>
  <c r="M2025" i="36"/>
  <c r="L2025" i="36"/>
  <c r="K2025" i="36"/>
  <c r="I2025" i="36"/>
  <c r="G2025" i="36"/>
  <c r="F2025" i="36"/>
  <c r="C2025" i="36"/>
  <c r="AW2024" i="36"/>
  <c r="AV2024" i="36"/>
  <c r="AU2024" i="36"/>
  <c r="AG2024" i="36"/>
  <c r="AF2024" i="36"/>
  <c r="AE2024" i="36"/>
  <c r="AD2024" i="36"/>
  <c r="AC2024" i="36"/>
  <c r="M2024" i="36"/>
  <c r="I2024" i="36" s="1"/>
  <c r="L2024" i="36"/>
  <c r="K2024" i="36"/>
  <c r="G2024" i="36"/>
  <c r="F2024" i="36"/>
  <c r="C2024" i="36"/>
  <c r="AW2023" i="36"/>
  <c r="AV2023" i="36"/>
  <c r="AU2023" i="36"/>
  <c r="AG2023" i="36"/>
  <c r="AF2023" i="36"/>
  <c r="AE2023" i="36"/>
  <c r="AD2023" i="36"/>
  <c r="AC2023" i="36"/>
  <c r="M2023" i="36"/>
  <c r="L2023" i="36"/>
  <c r="K2023" i="36"/>
  <c r="G2023" i="36"/>
  <c r="F2023" i="36"/>
  <c r="C2023" i="36"/>
  <c r="AW2022" i="36"/>
  <c r="AV2022" i="36"/>
  <c r="AU2022" i="36"/>
  <c r="AG2022" i="36"/>
  <c r="AF2022" i="36"/>
  <c r="AE2022" i="36"/>
  <c r="AD2022" i="36"/>
  <c r="AC2022" i="36"/>
  <c r="M2022" i="36"/>
  <c r="L2022" i="36"/>
  <c r="K2022" i="36"/>
  <c r="I2022" i="36" s="1"/>
  <c r="G2022" i="36"/>
  <c r="F2022" i="36"/>
  <c r="C2022" i="36"/>
  <c r="AW2021" i="36"/>
  <c r="AV2021" i="36"/>
  <c r="AU2021" i="36"/>
  <c r="AG2021" i="36"/>
  <c r="AF2021" i="36"/>
  <c r="AE2021" i="36"/>
  <c r="AD2021" i="36"/>
  <c r="AC2021" i="36"/>
  <c r="M2021" i="36"/>
  <c r="L2021" i="36"/>
  <c r="K2021" i="36"/>
  <c r="I2021" i="36"/>
  <c r="G2021" i="36"/>
  <c r="F2021" i="36"/>
  <c r="C2021" i="36"/>
  <c r="AW2020" i="36"/>
  <c r="AV2020" i="36"/>
  <c r="AU2020" i="36"/>
  <c r="AG2020" i="36"/>
  <c r="AF2020" i="36"/>
  <c r="AE2020" i="36"/>
  <c r="AD2020" i="36"/>
  <c r="AC2020" i="36"/>
  <c r="M2020" i="36"/>
  <c r="L2020" i="36"/>
  <c r="K2020" i="36"/>
  <c r="I2020" i="36" s="1"/>
  <c r="G2020" i="36"/>
  <c r="F2020" i="36"/>
  <c r="C2020" i="36"/>
  <c r="AW2019" i="36"/>
  <c r="AV2019" i="36"/>
  <c r="AU2019" i="36"/>
  <c r="AG2019" i="36"/>
  <c r="AF2019" i="36"/>
  <c r="AE2019" i="36"/>
  <c r="AD2019" i="36"/>
  <c r="AC2019" i="36"/>
  <c r="M2019" i="36"/>
  <c r="L2019" i="36"/>
  <c r="K2019" i="36"/>
  <c r="I2019" i="36"/>
  <c r="G2019" i="36"/>
  <c r="F2019" i="36"/>
  <c r="C2019" i="36"/>
  <c r="AW2018" i="36"/>
  <c r="AV2018" i="36"/>
  <c r="AU2018" i="36"/>
  <c r="AG2018" i="36"/>
  <c r="AF2018" i="36"/>
  <c r="AE2018" i="36"/>
  <c r="AD2018" i="36"/>
  <c r="AC2018" i="36"/>
  <c r="M2018" i="36"/>
  <c r="L2018" i="36"/>
  <c r="K2018" i="36"/>
  <c r="I2018" i="36" s="1"/>
  <c r="G2018" i="36"/>
  <c r="F2018" i="36"/>
  <c r="C2018" i="36"/>
  <c r="AW2017" i="36"/>
  <c r="AV2017" i="36"/>
  <c r="AU2017" i="36"/>
  <c r="AG2017" i="36"/>
  <c r="AF2017" i="36"/>
  <c r="AE2017" i="36"/>
  <c r="AD2017" i="36"/>
  <c r="AC2017" i="36"/>
  <c r="M2017" i="36"/>
  <c r="L2017" i="36"/>
  <c r="K2017" i="36"/>
  <c r="I2017" i="36"/>
  <c r="G2017" i="36"/>
  <c r="F2017" i="36"/>
  <c r="C2017" i="36"/>
  <c r="AW2016" i="36"/>
  <c r="AV2016" i="36"/>
  <c r="AU2016" i="36"/>
  <c r="AG2016" i="36"/>
  <c r="AF2016" i="36"/>
  <c r="AE2016" i="36"/>
  <c r="AD2016" i="36"/>
  <c r="AC2016" i="36"/>
  <c r="M2016" i="36"/>
  <c r="L2016" i="36"/>
  <c r="I2016" i="36" s="1"/>
  <c r="K2016" i="36"/>
  <c r="G2016" i="36"/>
  <c r="F2016" i="36"/>
  <c r="C2016" i="36"/>
  <c r="AW2015" i="36"/>
  <c r="AV2015" i="36"/>
  <c r="AU2015" i="36"/>
  <c r="AG2015" i="36"/>
  <c r="AF2015" i="36"/>
  <c r="AE2015" i="36"/>
  <c r="AD2015" i="36"/>
  <c r="AC2015" i="36"/>
  <c r="M2015" i="36"/>
  <c r="L2015" i="36"/>
  <c r="K2015" i="36"/>
  <c r="G2015" i="36"/>
  <c r="F2015" i="36"/>
  <c r="C2015" i="36"/>
  <c r="AW2014" i="36"/>
  <c r="AV2014" i="36"/>
  <c r="AU2014" i="36"/>
  <c r="AG2014" i="36"/>
  <c r="AF2014" i="36"/>
  <c r="AE2014" i="36"/>
  <c r="AD2014" i="36"/>
  <c r="AC2014" i="36"/>
  <c r="M2014" i="36"/>
  <c r="L2014" i="36"/>
  <c r="K2014" i="36"/>
  <c r="I2014" i="36" s="1"/>
  <c r="G2014" i="36"/>
  <c r="F2014" i="36"/>
  <c r="C2014" i="36"/>
  <c r="AW2013" i="36"/>
  <c r="AV2013" i="36"/>
  <c r="AU2013" i="36"/>
  <c r="AG2013" i="36"/>
  <c r="AF2013" i="36"/>
  <c r="AE2013" i="36"/>
  <c r="AD2013" i="36"/>
  <c r="AC2013" i="36"/>
  <c r="M2013" i="36"/>
  <c r="L2013" i="36"/>
  <c r="K2013" i="36"/>
  <c r="I2013" i="36"/>
  <c r="G2013" i="36"/>
  <c r="F2013" i="36"/>
  <c r="C2013" i="36"/>
  <c r="AW2012" i="36"/>
  <c r="AV2012" i="36"/>
  <c r="AU2012" i="36"/>
  <c r="AG2012" i="36"/>
  <c r="AF2012" i="36"/>
  <c r="AE2012" i="36"/>
  <c r="AD2012" i="36"/>
  <c r="AC2012" i="36"/>
  <c r="M2012" i="36"/>
  <c r="L2012" i="36"/>
  <c r="K2012" i="36"/>
  <c r="I2012" i="36" s="1"/>
  <c r="G2012" i="36"/>
  <c r="F2012" i="36"/>
  <c r="C2012" i="36"/>
  <c r="AW2011" i="36"/>
  <c r="AV2011" i="36"/>
  <c r="AU2011" i="36"/>
  <c r="AG2011" i="36"/>
  <c r="AF2011" i="36"/>
  <c r="AE2011" i="36"/>
  <c r="AD2011" i="36"/>
  <c r="AC2011" i="36"/>
  <c r="M2011" i="36"/>
  <c r="L2011" i="36"/>
  <c r="K2011" i="36"/>
  <c r="I2011" i="36"/>
  <c r="G2011" i="36"/>
  <c r="F2011" i="36"/>
  <c r="C2011" i="36"/>
  <c r="AW2010" i="36"/>
  <c r="AV2010" i="36"/>
  <c r="AU2010" i="36"/>
  <c r="AG2010" i="36"/>
  <c r="AF2010" i="36"/>
  <c r="AE2010" i="36"/>
  <c r="AD2010" i="36"/>
  <c r="AC2010" i="36"/>
  <c r="M2010" i="36"/>
  <c r="L2010" i="36"/>
  <c r="K2010" i="36"/>
  <c r="I2010" i="36" s="1"/>
  <c r="G2010" i="36"/>
  <c r="F2010" i="36"/>
  <c r="C2010" i="36"/>
  <c r="AW2009" i="36"/>
  <c r="AV2009" i="36"/>
  <c r="AU2009" i="36"/>
  <c r="AG2009" i="36"/>
  <c r="AF2009" i="36"/>
  <c r="AE2009" i="36"/>
  <c r="AD2009" i="36"/>
  <c r="AC2009" i="36"/>
  <c r="M2009" i="36"/>
  <c r="L2009" i="36"/>
  <c r="K2009" i="36"/>
  <c r="I2009" i="36"/>
  <c r="G2009" i="36"/>
  <c r="F2009" i="36"/>
  <c r="C2009" i="36"/>
  <c r="AW2008" i="36"/>
  <c r="AV2008" i="36"/>
  <c r="AU2008" i="36"/>
  <c r="AG2008" i="36"/>
  <c r="AF2008" i="36"/>
  <c r="AE2008" i="36"/>
  <c r="AD2008" i="36"/>
  <c r="AC2008" i="36"/>
  <c r="M2008" i="36"/>
  <c r="L2008" i="36"/>
  <c r="K2008" i="36"/>
  <c r="I2008" i="36" s="1"/>
  <c r="G2008" i="36"/>
  <c r="F2008" i="36"/>
  <c r="C2008" i="36"/>
  <c r="AW2007" i="36"/>
  <c r="AV2007" i="36"/>
  <c r="AU2007" i="36"/>
  <c r="AG2007" i="36"/>
  <c r="AF2007" i="36"/>
  <c r="AE2007" i="36"/>
  <c r="AD2007" i="36"/>
  <c r="AC2007" i="36"/>
  <c r="M2007" i="36"/>
  <c r="L2007" i="36"/>
  <c r="K2007" i="36"/>
  <c r="I2007" i="36" s="1"/>
  <c r="G2007" i="36"/>
  <c r="F2007" i="36"/>
  <c r="C2007" i="36"/>
  <c r="AW2006" i="36"/>
  <c r="AV2006" i="36"/>
  <c r="AU2006" i="36"/>
  <c r="AG2006" i="36"/>
  <c r="AF2006" i="36"/>
  <c r="AE2006" i="36"/>
  <c r="AD2006" i="36"/>
  <c r="AC2006" i="36"/>
  <c r="M2006" i="36"/>
  <c r="L2006" i="36"/>
  <c r="K2006" i="36"/>
  <c r="I2006" i="36" s="1"/>
  <c r="G2006" i="36"/>
  <c r="F2006" i="36"/>
  <c r="C2006" i="36"/>
  <c r="AW2005" i="36"/>
  <c r="AV2005" i="36"/>
  <c r="AU2005" i="36"/>
  <c r="AG2005" i="36"/>
  <c r="AF2005" i="36"/>
  <c r="AE2005" i="36"/>
  <c r="AD2005" i="36"/>
  <c r="AC2005" i="36"/>
  <c r="M2005" i="36"/>
  <c r="L2005" i="36"/>
  <c r="K2005" i="36"/>
  <c r="I2005" i="36"/>
  <c r="G2005" i="36"/>
  <c r="F2005" i="36"/>
  <c r="C2005" i="36"/>
  <c r="AW2004" i="36"/>
  <c r="AV2004" i="36"/>
  <c r="AU2004" i="36"/>
  <c r="AG2004" i="36"/>
  <c r="AF2004" i="36"/>
  <c r="AE2004" i="36"/>
  <c r="AD2004" i="36"/>
  <c r="AC2004" i="36"/>
  <c r="M2004" i="36"/>
  <c r="L2004" i="36"/>
  <c r="K2004" i="36"/>
  <c r="I2004" i="36" s="1"/>
  <c r="G2004" i="36"/>
  <c r="F2004" i="36"/>
  <c r="C2004" i="36"/>
  <c r="AW2002" i="36"/>
  <c r="AV2002" i="36"/>
  <c r="AU2002" i="36"/>
  <c r="AG2002" i="36"/>
  <c r="AF2002" i="36"/>
  <c r="AE2002" i="36"/>
  <c r="AD2002" i="36"/>
  <c r="AC2002" i="36"/>
  <c r="M2002" i="36"/>
  <c r="L2002" i="36"/>
  <c r="K2002" i="36"/>
  <c r="I2002" i="36"/>
  <c r="G2002" i="36"/>
  <c r="F2002" i="36"/>
  <c r="C2002" i="36"/>
  <c r="AW2001" i="36"/>
  <c r="AV2001" i="36"/>
  <c r="AU2001" i="36"/>
  <c r="AG2001" i="36"/>
  <c r="AF2001" i="36"/>
  <c r="AE2001" i="36"/>
  <c r="AD2001" i="36"/>
  <c r="AC2001" i="36"/>
  <c r="M2001" i="36"/>
  <c r="L2001" i="36"/>
  <c r="K2001" i="36"/>
  <c r="I2001" i="36" s="1"/>
  <c r="G2001" i="36"/>
  <c r="F2001" i="36"/>
  <c r="C2001" i="36"/>
  <c r="AW2000" i="36"/>
  <c r="AV2000" i="36"/>
  <c r="AU2000" i="36"/>
  <c r="AG2000" i="36"/>
  <c r="AF2000" i="36"/>
  <c r="AE2000" i="36"/>
  <c r="AD2000" i="36"/>
  <c r="AC2000" i="36"/>
  <c r="M2000" i="36"/>
  <c r="L2000" i="36"/>
  <c r="K2000" i="36"/>
  <c r="I2000" i="36" s="1"/>
  <c r="G2000" i="36"/>
  <c r="F2000" i="36"/>
  <c r="C2000" i="36"/>
  <c r="AW1999" i="36"/>
  <c r="AV1999" i="36"/>
  <c r="AU1999" i="36"/>
  <c r="AG1999" i="36"/>
  <c r="AF1999" i="36"/>
  <c r="AE1999" i="36"/>
  <c r="AD1999" i="36"/>
  <c r="AC1999" i="36"/>
  <c r="M1999" i="36"/>
  <c r="L1999" i="36"/>
  <c r="K1999" i="36"/>
  <c r="I1999" i="36" s="1"/>
  <c r="G1999" i="36"/>
  <c r="F1999" i="36"/>
  <c r="C1999" i="36"/>
  <c r="AW1998" i="36"/>
  <c r="AV1998" i="36"/>
  <c r="AU1998" i="36"/>
  <c r="AG1998" i="36"/>
  <c r="AF1998" i="36"/>
  <c r="AE1998" i="36"/>
  <c r="AD1998" i="36"/>
  <c r="AC1998" i="36"/>
  <c r="M1998" i="36"/>
  <c r="L1998" i="36"/>
  <c r="K1998" i="36"/>
  <c r="G1998" i="36"/>
  <c r="F1998" i="36"/>
  <c r="C1998" i="36"/>
  <c r="AW1996" i="36"/>
  <c r="AV1996" i="36"/>
  <c r="AU1996" i="36"/>
  <c r="AG1996" i="36"/>
  <c r="AF1996" i="36"/>
  <c r="AE1996" i="36"/>
  <c r="AD1996" i="36"/>
  <c r="AC1996" i="36"/>
  <c r="M1996" i="36"/>
  <c r="L1996" i="36"/>
  <c r="K1996" i="36"/>
  <c r="I1996" i="36" s="1"/>
  <c r="G1996" i="36"/>
  <c r="F1996" i="36"/>
  <c r="C1996" i="36"/>
  <c r="AW1995" i="36"/>
  <c r="AV1995" i="36"/>
  <c r="AU1995" i="36"/>
  <c r="AG1995" i="36"/>
  <c r="AF1995" i="36"/>
  <c r="AE1995" i="36"/>
  <c r="AD1995" i="36"/>
  <c r="AC1995" i="36"/>
  <c r="M1995" i="36"/>
  <c r="L1995" i="36"/>
  <c r="K1995" i="36"/>
  <c r="I1995" i="36"/>
  <c r="G1995" i="36"/>
  <c r="F1995" i="36"/>
  <c r="C1995" i="36"/>
  <c r="AW1994" i="36"/>
  <c r="AV1994" i="36"/>
  <c r="AU1994" i="36"/>
  <c r="AG1994" i="36"/>
  <c r="AF1994" i="36"/>
  <c r="AE1994" i="36"/>
  <c r="AD1994" i="36"/>
  <c r="AC1994" i="36"/>
  <c r="M1994" i="36"/>
  <c r="L1994" i="36"/>
  <c r="K1994" i="36"/>
  <c r="I1994" i="36" s="1"/>
  <c r="G1994" i="36"/>
  <c r="F1994" i="36"/>
  <c r="C1994" i="36"/>
  <c r="AW1993" i="36"/>
  <c r="AV1993" i="36"/>
  <c r="AU1993" i="36"/>
  <c r="AG1993" i="36"/>
  <c r="AF1993" i="36"/>
  <c r="AE1993" i="36"/>
  <c r="AD1993" i="36"/>
  <c r="AC1993" i="36"/>
  <c r="M1993" i="36"/>
  <c r="L1993" i="36"/>
  <c r="K1993" i="36"/>
  <c r="I1993" i="36"/>
  <c r="G1993" i="36"/>
  <c r="F1993" i="36"/>
  <c r="C1993" i="36"/>
  <c r="AW1992" i="36"/>
  <c r="AV1992" i="36"/>
  <c r="AU1992" i="36"/>
  <c r="AG1992" i="36"/>
  <c r="AF1992" i="36"/>
  <c r="AE1992" i="36"/>
  <c r="AD1992" i="36"/>
  <c r="AC1992" i="36"/>
  <c r="M1992" i="36"/>
  <c r="L1992" i="36"/>
  <c r="K1992" i="36"/>
  <c r="I1992" i="36" s="1"/>
  <c r="G1992" i="36"/>
  <c r="F1992" i="36"/>
  <c r="C1992" i="36"/>
  <c r="AW1991" i="36"/>
  <c r="AV1991" i="36"/>
  <c r="AU1991" i="36"/>
  <c r="AG1991" i="36"/>
  <c r="AF1991" i="36"/>
  <c r="AE1991" i="36"/>
  <c r="AD1991" i="36"/>
  <c r="AC1991" i="36"/>
  <c r="M1991" i="36"/>
  <c r="L1991" i="36"/>
  <c r="K1991" i="36"/>
  <c r="I1991" i="36" s="1"/>
  <c r="G1991" i="36"/>
  <c r="F1991" i="36"/>
  <c r="C1991" i="36"/>
  <c r="AW1990" i="36"/>
  <c r="AV1990" i="36"/>
  <c r="AU1990" i="36"/>
  <c r="AG1990" i="36"/>
  <c r="AF1990" i="36"/>
  <c r="AE1990" i="36"/>
  <c r="AD1990" i="36"/>
  <c r="AC1990" i="36"/>
  <c r="M1990" i="36"/>
  <c r="I1990" i="36" s="1"/>
  <c r="L1990" i="36"/>
  <c r="K1990" i="36"/>
  <c r="G1990" i="36"/>
  <c r="F1990" i="36"/>
  <c r="C1990" i="36"/>
  <c r="AW1989" i="36"/>
  <c r="AV1989" i="36"/>
  <c r="AU1989" i="36"/>
  <c r="AG1989" i="36"/>
  <c r="AF1989" i="36"/>
  <c r="AE1989" i="36"/>
  <c r="AD1989" i="36"/>
  <c r="AC1989" i="36"/>
  <c r="M1989" i="36"/>
  <c r="L1989" i="36"/>
  <c r="K1989" i="36"/>
  <c r="I1989" i="36" s="1"/>
  <c r="G1989" i="36"/>
  <c r="F1989" i="36"/>
  <c r="C1989" i="36"/>
  <c r="AW1988" i="36"/>
  <c r="AV1988" i="36"/>
  <c r="AU1988" i="36"/>
  <c r="AG1988" i="36"/>
  <c r="AF1988" i="36"/>
  <c r="AE1988" i="36"/>
  <c r="AD1988" i="36"/>
  <c r="AC1988" i="36"/>
  <c r="M1988" i="36"/>
  <c r="L1988" i="36"/>
  <c r="K1988" i="36"/>
  <c r="I1988" i="36" s="1"/>
  <c r="G1988" i="36"/>
  <c r="F1988" i="36"/>
  <c r="C1988" i="36"/>
  <c r="AW1987" i="36"/>
  <c r="AV1987" i="36"/>
  <c r="AU1987" i="36"/>
  <c r="AG1987" i="36"/>
  <c r="AF1987" i="36"/>
  <c r="AE1987" i="36"/>
  <c r="AD1987" i="36"/>
  <c r="AC1987" i="36"/>
  <c r="M1987" i="36"/>
  <c r="L1987" i="36"/>
  <c r="K1987" i="36"/>
  <c r="I1987" i="36"/>
  <c r="G1987" i="36"/>
  <c r="F1987" i="36"/>
  <c r="C1987" i="36"/>
  <c r="AW1986" i="36"/>
  <c r="AV1986" i="36"/>
  <c r="AU1986" i="36"/>
  <c r="AG1986" i="36"/>
  <c r="AF1986" i="36"/>
  <c r="AE1986" i="36"/>
  <c r="AD1986" i="36"/>
  <c r="AC1986" i="36"/>
  <c r="M1986" i="36"/>
  <c r="L1986" i="36"/>
  <c r="K1986" i="36"/>
  <c r="I1986" i="36" s="1"/>
  <c r="G1986" i="36"/>
  <c r="F1986" i="36"/>
  <c r="C1986" i="36"/>
  <c r="AW1985" i="36"/>
  <c r="AV1985" i="36"/>
  <c r="AU1985" i="36"/>
  <c r="AG1985" i="36"/>
  <c r="AF1985" i="36"/>
  <c r="AE1985" i="36"/>
  <c r="AD1985" i="36"/>
  <c r="AC1985" i="36"/>
  <c r="M1985" i="36"/>
  <c r="L1985" i="36"/>
  <c r="K1985" i="36"/>
  <c r="I1985" i="36"/>
  <c r="G1985" i="36"/>
  <c r="F1985" i="36"/>
  <c r="C1985" i="36"/>
  <c r="AW1983" i="36"/>
  <c r="AV1983" i="36"/>
  <c r="AU1983" i="36"/>
  <c r="AG1983" i="36"/>
  <c r="AF1983" i="36"/>
  <c r="AE1983" i="36"/>
  <c r="AD1983" i="36"/>
  <c r="AC1983" i="36"/>
  <c r="M1983" i="36"/>
  <c r="L1983" i="36"/>
  <c r="K1983" i="36"/>
  <c r="I1983" i="36" s="1"/>
  <c r="G1983" i="36"/>
  <c r="F1983" i="36"/>
  <c r="C1983" i="36"/>
  <c r="AW1982" i="36"/>
  <c r="AV1982" i="36"/>
  <c r="AU1982" i="36"/>
  <c r="AG1982" i="36"/>
  <c r="AF1982" i="36"/>
  <c r="AE1982" i="36"/>
  <c r="AD1982" i="36"/>
  <c r="AC1982" i="36"/>
  <c r="M1982" i="36"/>
  <c r="L1982" i="36"/>
  <c r="K1982" i="36"/>
  <c r="I1982" i="36" s="1"/>
  <c r="G1982" i="36"/>
  <c r="F1982" i="36"/>
  <c r="C1982" i="36"/>
  <c r="AW1981" i="36"/>
  <c r="AV1981" i="36"/>
  <c r="AU1981" i="36"/>
  <c r="AG1981" i="36"/>
  <c r="AF1981" i="36"/>
  <c r="AE1981" i="36"/>
  <c r="AD1981" i="36"/>
  <c r="AC1981" i="36"/>
  <c r="M1981" i="36"/>
  <c r="I1981" i="36" s="1"/>
  <c r="L1981" i="36"/>
  <c r="K1981" i="36"/>
  <c r="G1981" i="36"/>
  <c r="F1981" i="36"/>
  <c r="C1981" i="36"/>
  <c r="AW1979" i="36"/>
  <c r="AV1979" i="36"/>
  <c r="AU1979" i="36"/>
  <c r="AG1979" i="36"/>
  <c r="AF1979" i="36"/>
  <c r="AE1979" i="36"/>
  <c r="AD1979" i="36"/>
  <c r="AC1979" i="36"/>
  <c r="M1979" i="36"/>
  <c r="L1979" i="36"/>
  <c r="I1979" i="36" s="1"/>
  <c r="K1979" i="36"/>
  <c r="G1979" i="36"/>
  <c r="F1979" i="36"/>
  <c r="C1979" i="36"/>
  <c r="AW1978" i="36"/>
  <c r="AV1978" i="36"/>
  <c r="AU1978" i="36"/>
  <c r="AG1978" i="36"/>
  <c r="AF1978" i="36"/>
  <c r="AE1978" i="36"/>
  <c r="AD1978" i="36"/>
  <c r="AC1978" i="36"/>
  <c r="M1978" i="36"/>
  <c r="L1978" i="36"/>
  <c r="K1978" i="36"/>
  <c r="I1978" i="36" s="1"/>
  <c r="G1978" i="36"/>
  <c r="F1978" i="36"/>
  <c r="C1978" i="36"/>
  <c r="AW1977" i="36"/>
  <c r="AV1977" i="36"/>
  <c r="AU1977" i="36"/>
  <c r="AG1977" i="36"/>
  <c r="AF1977" i="36"/>
  <c r="AE1977" i="36"/>
  <c r="AD1977" i="36"/>
  <c r="AC1977" i="36"/>
  <c r="M1977" i="36"/>
  <c r="L1977" i="36"/>
  <c r="K1977" i="36"/>
  <c r="I1977" i="36"/>
  <c r="G1977" i="36"/>
  <c r="F1977" i="36"/>
  <c r="C1977" i="36"/>
  <c r="AW1976" i="36"/>
  <c r="AV1976" i="36"/>
  <c r="AU1976" i="36"/>
  <c r="AG1976" i="36"/>
  <c r="AF1976" i="36"/>
  <c r="AE1976" i="36"/>
  <c r="AD1976" i="36"/>
  <c r="AC1976" i="36"/>
  <c r="M1976" i="36"/>
  <c r="L1976" i="36"/>
  <c r="K1976" i="36"/>
  <c r="I1976" i="36" s="1"/>
  <c r="G1976" i="36"/>
  <c r="F1976" i="36"/>
  <c r="C1976" i="36"/>
  <c r="AW1974" i="36"/>
  <c r="AV1974" i="36"/>
  <c r="AU1974" i="36"/>
  <c r="AG1974" i="36"/>
  <c r="AF1974" i="36"/>
  <c r="AE1974" i="36"/>
  <c r="AD1974" i="36"/>
  <c r="AC1974" i="36"/>
  <c r="M1974" i="36"/>
  <c r="L1974" i="36"/>
  <c r="K1974" i="36"/>
  <c r="I1974" i="36"/>
  <c r="G1974" i="36"/>
  <c r="F1974" i="36"/>
  <c r="C1974" i="36"/>
  <c r="AW1973" i="36"/>
  <c r="AV1973" i="36"/>
  <c r="AU1973" i="36"/>
  <c r="AG1973" i="36"/>
  <c r="AF1973" i="36"/>
  <c r="AE1973" i="36"/>
  <c r="AD1973" i="36"/>
  <c r="AC1973" i="36"/>
  <c r="M1973" i="36"/>
  <c r="L1973" i="36"/>
  <c r="K1973" i="36"/>
  <c r="I1973" i="36"/>
  <c r="G1973" i="36"/>
  <c r="F1973" i="36"/>
  <c r="C1973" i="36"/>
  <c r="AW1972" i="36"/>
  <c r="AV1972" i="36"/>
  <c r="AU1972" i="36"/>
  <c r="AG1972" i="36"/>
  <c r="AF1972" i="36"/>
  <c r="AE1972" i="36"/>
  <c r="AD1972" i="36"/>
  <c r="AC1972" i="36"/>
  <c r="M1972" i="36"/>
  <c r="L1972" i="36"/>
  <c r="K1972" i="36"/>
  <c r="I1972" i="36" s="1"/>
  <c r="G1972" i="36"/>
  <c r="F1972" i="36"/>
  <c r="C1972" i="36"/>
  <c r="AW1971" i="36"/>
  <c r="AV1971" i="36"/>
  <c r="AU1971" i="36"/>
  <c r="AG1971" i="36"/>
  <c r="AF1971" i="36"/>
  <c r="AE1971" i="36"/>
  <c r="AD1971" i="36"/>
  <c r="AC1971" i="36"/>
  <c r="M1971" i="36"/>
  <c r="L1971" i="36"/>
  <c r="K1971" i="36"/>
  <c r="G1971" i="36"/>
  <c r="F1971" i="36"/>
  <c r="C1971" i="36"/>
  <c r="AW1970" i="36"/>
  <c r="AV1970" i="36"/>
  <c r="AU1970" i="36"/>
  <c r="AG1970" i="36"/>
  <c r="AF1970" i="36"/>
  <c r="AE1970" i="36"/>
  <c r="AD1970" i="36"/>
  <c r="AC1970" i="36"/>
  <c r="M1970" i="36"/>
  <c r="L1970" i="36"/>
  <c r="K1970" i="36"/>
  <c r="I1970" i="36" s="1"/>
  <c r="G1970" i="36"/>
  <c r="F1970" i="36"/>
  <c r="C1970" i="36"/>
  <c r="AW1969" i="36"/>
  <c r="AV1969" i="36"/>
  <c r="AU1969" i="36"/>
  <c r="AG1969" i="36"/>
  <c r="AF1969" i="36"/>
  <c r="AE1969" i="36"/>
  <c r="AD1969" i="36"/>
  <c r="AC1969" i="36"/>
  <c r="M1969" i="36"/>
  <c r="L1969" i="36"/>
  <c r="K1969" i="36"/>
  <c r="I1969" i="36" s="1"/>
  <c r="G1969" i="36"/>
  <c r="F1969" i="36"/>
  <c r="C1969" i="36"/>
  <c r="AW1968" i="36"/>
  <c r="AV1968" i="36"/>
  <c r="AU1968" i="36"/>
  <c r="AG1968" i="36"/>
  <c r="AF1968" i="36"/>
  <c r="AE1968" i="36"/>
  <c r="AD1968" i="36"/>
  <c r="AC1968" i="36"/>
  <c r="M1968" i="36"/>
  <c r="L1968" i="36"/>
  <c r="K1968" i="36"/>
  <c r="I1968" i="36"/>
  <c r="G1968" i="36"/>
  <c r="F1968" i="36"/>
  <c r="C1968" i="36"/>
  <c r="AW1966" i="36"/>
  <c r="AV1966" i="36"/>
  <c r="AU1966" i="36"/>
  <c r="AG1966" i="36"/>
  <c r="AF1966" i="36"/>
  <c r="AE1966" i="36"/>
  <c r="AD1966" i="36"/>
  <c r="AC1966" i="36"/>
  <c r="M1966" i="36"/>
  <c r="L1966" i="36"/>
  <c r="K1966" i="36"/>
  <c r="I1966" i="36" s="1"/>
  <c r="G1966" i="36"/>
  <c r="F1966" i="36"/>
  <c r="C1966" i="36"/>
  <c r="AW1965" i="36"/>
  <c r="AV1965" i="36"/>
  <c r="AU1965" i="36"/>
  <c r="AG1965" i="36"/>
  <c r="AF1965" i="36"/>
  <c r="AE1965" i="36"/>
  <c r="AD1965" i="36"/>
  <c r="AC1965" i="36"/>
  <c r="M1965" i="36"/>
  <c r="L1965" i="36"/>
  <c r="K1965" i="36"/>
  <c r="I1965" i="36"/>
  <c r="G1965" i="36"/>
  <c r="F1965" i="36"/>
  <c r="C1965" i="36"/>
  <c r="AW1964" i="36"/>
  <c r="AV1964" i="36"/>
  <c r="AU1964" i="36"/>
  <c r="AG1964" i="36"/>
  <c r="AF1964" i="36"/>
  <c r="AE1964" i="36"/>
  <c r="AD1964" i="36"/>
  <c r="AC1964" i="36"/>
  <c r="M1964" i="36"/>
  <c r="L1964" i="36"/>
  <c r="I1964" i="36" s="1"/>
  <c r="K1964" i="36"/>
  <c r="G1964" i="36"/>
  <c r="F1964" i="36"/>
  <c r="C1964" i="36"/>
  <c r="AW1963" i="36"/>
  <c r="AV1963" i="36"/>
  <c r="AU1963" i="36"/>
  <c r="AG1963" i="36"/>
  <c r="AF1963" i="36"/>
  <c r="AE1963" i="36"/>
  <c r="AD1963" i="36"/>
  <c r="AC1963" i="36"/>
  <c r="M1963" i="36"/>
  <c r="L1963" i="36"/>
  <c r="K1963" i="36"/>
  <c r="I1963" i="36" s="1"/>
  <c r="G1963" i="36"/>
  <c r="F1963" i="36"/>
  <c r="C1963" i="36"/>
  <c r="AW1962" i="36"/>
  <c r="AV1962" i="36"/>
  <c r="AU1962" i="36"/>
  <c r="AG1962" i="36"/>
  <c r="AF1962" i="36"/>
  <c r="AE1962" i="36"/>
  <c r="AD1962" i="36"/>
  <c r="AC1962" i="36"/>
  <c r="M1962" i="36"/>
  <c r="L1962" i="36"/>
  <c r="K1962" i="36"/>
  <c r="I1962" i="36" s="1"/>
  <c r="G1962" i="36"/>
  <c r="F1962" i="36"/>
  <c r="C1962" i="36"/>
  <c r="AW1961" i="36"/>
  <c r="AV1961" i="36"/>
  <c r="AU1961" i="36"/>
  <c r="AG1961" i="36"/>
  <c r="AF1961" i="36"/>
  <c r="AE1961" i="36"/>
  <c r="AD1961" i="36"/>
  <c r="AC1961" i="36"/>
  <c r="M1961" i="36"/>
  <c r="L1961" i="36"/>
  <c r="K1961" i="36"/>
  <c r="G1961" i="36"/>
  <c r="F1961" i="36"/>
  <c r="C1961" i="36"/>
  <c r="AW1960" i="36"/>
  <c r="AV1960" i="36"/>
  <c r="AU1960" i="36"/>
  <c r="AG1960" i="36"/>
  <c r="AF1960" i="36"/>
  <c r="AE1960" i="36"/>
  <c r="AD1960" i="36"/>
  <c r="AC1960" i="36"/>
  <c r="M1960" i="36"/>
  <c r="L1960" i="36"/>
  <c r="K1960" i="36"/>
  <c r="I1960" i="36" s="1"/>
  <c r="G1960" i="36"/>
  <c r="F1960" i="36"/>
  <c r="C1960" i="36"/>
  <c r="AW1959" i="36"/>
  <c r="AV1959" i="36"/>
  <c r="AU1959" i="36"/>
  <c r="AG1959" i="36"/>
  <c r="AF1959" i="36"/>
  <c r="AE1959" i="36"/>
  <c r="AD1959" i="36"/>
  <c r="AC1959" i="36"/>
  <c r="M1959" i="36"/>
  <c r="L1959" i="36"/>
  <c r="K1959" i="36"/>
  <c r="I1959" i="36"/>
  <c r="G1959" i="36"/>
  <c r="F1959" i="36"/>
  <c r="C1959" i="36"/>
  <c r="AW1957" i="36"/>
  <c r="AV1957" i="36"/>
  <c r="AU1957" i="36"/>
  <c r="AG1957" i="36"/>
  <c r="AF1957" i="36"/>
  <c r="AE1957" i="36"/>
  <c r="AD1957" i="36"/>
  <c r="AC1957" i="36"/>
  <c r="M1957" i="36"/>
  <c r="L1957" i="36"/>
  <c r="K1957" i="36"/>
  <c r="I1957" i="36" s="1"/>
  <c r="G1957" i="36"/>
  <c r="F1957" i="36"/>
  <c r="C1957" i="36"/>
  <c r="AW1956" i="36"/>
  <c r="AV1956" i="36"/>
  <c r="AU1956" i="36"/>
  <c r="AG1956" i="36"/>
  <c r="AF1956" i="36"/>
  <c r="AE1956" i="36"/>
  <c r="AD1956" i="36"/>
  <c r="AC1956" i="36"/>
  <c r="M1956" i="36"/>
  <c r="L1956" i="36"/>
  <c r="K1956" i="36"/>
  <c r="I1956" i="36"/>
  <c r="G1956" i="36"/>
  <c r="F1956" i="36"/>
  <c r="C1956" i="36"/>
  <c r="AW1955" i="36"/>
  <c r="AV1955" i="36"/>
  <c r="AU1955" i="36"/>
  <c r="AG1955" i="36"/>
  <c r="AF1955" i="36"/>
  <c r="AE1955" i="36"/>
  <c r="AD1955" i="36"/>
  <c r="AC1955" i="36"/>
  <c r="M1955" i="36"/>
  <c r="L1955" i="36"/>
  <c r="K1955" i="36"/>
  <c r="I1955" i="36" s="1"/>
  <c r="G1955" i="36"/>
  <c r="F1955" i="36"/>
  <c r="C1955" i="36"/>
  <c r="AW1954" i="36"/>
  <c r="AV1954" i="36"/>
  <c r="AU1954" i="36"/>
  <c r="AG1954" i="36"/>
  <c r="AF1954" i="36"/>
  <c r="AE1954" i="36"/>
  <c r="AD1954" i="36"/>
  <c r="AC1954" i="36"/>
  <c r="M1954" i="36"/>
  <c r="L1954" i="36"/>
  <c r="K1954" i="36"/>
  <c r="I1954" i="36" s="1"/>
  <c r="G1954" i="36"/>
  <c r="F1954" i="36"/>
  <c r="C1954" i="36"/>
  <c r="AW1953" i="36"/>
  <c r="AV1953" i="36"/>
  <c r="AU1953" i="36"/>
  <c r="AG1953" i="36"/>
  <c r="AF1953" i="36"/>
  <c r="AE1953" i="36"/>
  <c r="AD1953" i="36"/>
  <c r="AC1953" i="36"/>
  <c r="M1953" i="36"/>
  <c r="L1953" i="36"/>
  <c r="K1953" i="36"/>
  <c r="I1953" i="36" s="1"/>
  <c r="G1953" i="36"/>
  <c r="F1953" i="36"/>
  <c r="C1953" i="36"/>
  <c r="AW1952" i="36"/>
  <c r="AV1952" i="36"/>
  <c r="AU1952" i="36"/>
  <c r="AG1952" i="36"/>
  <c r="AF1952" i="36"/>
  <c r="AE1952" i="36"/>
  <c r="AD1952" i="36"/>
  <c r="AC1952" i="36"/>
  <c r="M1952" i="36"/>
  <c r="L1952" i="36"/>
  <c r="K1952" i="36"/>
  <c r="G1952" i="36"/>
  <c r="F1952" i="36"/>
  <c r="C1952" i="36"/>
  <c r="AW1951" i="36"/>
  <c r="AV1951" i="36"/>
  <c r="AU1951" i="36"/>
  <c r="AG1951" i="36"/>
  <c r="AF1951" i="36"/>
  <c r="AE1951" i="36"/>
  <c r="AD1951" i="36"/>
  <c r="AC1951" i="36"/>
  <c r="M1951" i="36"/>
  <c r="L1951" i="36"/>
  <c r="K1951" i="36"/>
  <c r="I1951" i="36" s="1"/>
  <c r="G1951" i="36"/>
  <c r="F1951" i="36"/>
  <c r="C1951" i="36"/>
  <c r="AW1950" i="36"/>
  <c r="AV1950" i="36"/>
  <c r="AU1950" i="36"/>
  <c r="AG1950" i="36"/>
  <c r="AF1950" i="36"/>
  <c r="AE1950" i="36"/>
  <c r="AD1950" i="36"/>
  <c r="AC1950" i="36"/>
  <c r="M1950" i="36"/>
  <c r="L1950" i="36"/>
  <c r="K1950" i="36"/>
  <c r="I1950" i="36"/>
  <c r="G1950" i="36"/>
  <c r="F1950" i="36"/>
  <c r="C1950" i="36"/>
  <c r="AW1949" i="36"/>
  <c r="AV1949" i="36"/>
  <c r="AU1949" i="36"/>
  <c r="AG1949" i="36"/>
  <c r="AF1949" i="36"/>
  <c r="AE1949" i="36"/>
  <c r="AD1949" i="36"/>
  <c r="AC1949" i="36"/>
  <c r="M1949" i="36"/>
  <c r="L1949" i="36"/>
  <c r="K1949" i="36"/>
  <c r="I1949" i="36" s="1"/>
  <c r="G1949" i="36"/>
  <c r="F1949" i="36"/>
  <c r="C1949" i="36"/>
  <c r="AW1948" i="36"/>
  <c r="AV1948" i="36"/>
  <c r="AU1948" i="36"/>
  <c r="AG1948" i="36"/>
  <c r="AF1948" i="36"/>
  <c r="AE1948" i="36"/>
  <c r="AD1948" i="36"/>
  <c r="AC1948" i="36"/>
  <c r="M1948" i="36"/>
  <c r="L1948" i="36"/>
  <c r="K1948" i="36"/>
  <c r="I1948" i="36"/>
  <c r="G1948" i="36"/>
  <c r="F1948" i="36"/>
  <c r="C1948" i="36"/>
  <c r="AW1947" i="36"/>
  <c r="AV1947" i="36"/>
  <c r="AU1947" i="36"/>
  <c r="AG1947" i="36"/>
  <c r="AF1947" i="36"/>
  <c r="AE1947" i="36"/>
  <c r="AD1947" i="36"/>
  <c r="AC1947" i="36"/>
  <c r="M1947" i="36"/>
  <c r="L1947" i="36"/>
  <c r="K1947" i="36"/>
  <c r="I1947" i="36" s="1"/>
  <c r="G1947" i="36"/>
  <c r="F1947" i="36"/>
  <c r="C1947" i="36"/>
  <c r="AW1946" i="36"/>
  <c r="AV1946" i="36"/>
  <c r="AU1946" i="36"/>
  <c r="AG1946" i="36"/>
  <c r="AF1946" i="36"/>
  <c r="AE1946" i="36"/>
  <c r="AD1946" i="36"/>
  <c r="AC1946" i="36"/>
  <c r="M1946" i="36"/>
  <c r="L1946" i="36"/>
  <c r="K1946" i="36"/>
  <c r="I1946" i="36" s="1"/>
  <c r="G1946" i="36"/>
  <c r="F1946" i="36"/>
  <c r="C1946" i="36"/>
  <c r="AW1943" i="36"/>
  <c r="AV1943" i="36"/>
  <c r="AU1943" i="36"/>
  <c r="AG1943" i="36"/>
  <c r="AF1943" i="36"/>
  <c r="AE1943" i="36"/>
  <c r="AD1943" i="36"/>
  <c r="AC1943" i="36"/>
  <c r="M1943" i="36"/>
  <c r="L1943" i="36"/>
  <c r="K1943" i="36"/>
  <c r="I1943" i="36" s="1"/>
  <c r="G1943" i="36"/>
  <c r="F1943" i="36"/>
  <c r="C1943" i="36"/>
  <c r="AW1942" i="36"/>
  <c r="AV1942" i="36"/>
  <c r="AU1942" i="36"/>
  <c r="AG1942" i="36"/>
  <c r="AF1942" i="36"/>
  <c r="AE1942" i="36"/>
  <c r="AD1942" i="36"/>
  <c r="AC1942" i="36"/>
  <c r="M1942" i="36"/>
  <c r="L1942" i="36"/>
  <c r="K1942" i="36"/>
  <c r="G1942" i="36"/>
  <c r="F1942" i="36"/>
  <c r="C1942" i="36"/>
  <c r="AW1941" i="36"/>
  <c r="AV1941" i="36"/>
  <c r="AU1941" i="36"/>
  <c r="AG1941" i="36"/>
  <c r="AF1941" i="36"/>
  <c r="AE1941" i="36"/>
  <c r="AD1941" i="36"/>
  <c r="AC1941" i="36"/>
  <c r="M1941" i="36"/>
  <c r="L1941" i="36"/>
  <c r="K1941" i="36"/>
  <c r="I1941" i="36" s="1"/>
  <c r="G1941" i="36"/>
  <c r="F1941" i="36"/>
  <c r="C1941" i="36"/>
  <c r="AW1940" i="36"/>
  <c r="AV1940" i="36"/>
  <c r="AU1940" i="36"/>
  <c r="AG1940" i="36"/>
  <c r="AF1940" i="36"/>
  <c r="AE1940" i="36"/>
  <c r="AD1940" i="36"/>
  <c r="AC1940" i="36"/>
  <c r="M1940" i="36"/>
  <c r="L1940" i="36"/>
  <c r="K1940" i="36"/>
  <c r="I1940" i="36"/>
  <c r="G1940" i="36"/>
  <c r="F1940" i="36"/>
  <c r="C1940" i="36"/>
  <c r="AW1939" i="36"/>
  <c r="AV1939" i="36"/>
  <c r="AU1939" i="36"/>
  <c r="AG1939" i="36"/>
  <c r="AF1939" i="36"/>
  <c r="AE1939" i="36"/>
  <c r="AD1939" i="36"/>
  <c r="AC1939" i="36"/>
  <c r="M1939" i="36"/>
  <c r="L1939" i="36"/>
  <c r="K1939" i="36"/>
  <c r="I1939" i="36" s="1"/>
  <c r="G1939" i="36"/>
  <c r="F1939" i="36"/>
  <c r="C1939" i="36"/>
  <c r="AW1938" i="36"/>
  <c r="AV1938" i="36"/>
  <c r="AU1938" i="36"/>
  <c r="AG1938" i="36"/>
  <c r="AF1938" i="36"/>
  <c r="AE1938" i="36"/>
  <c r="AD1938" i="36"/>
  <c r="AC1938" i="36"/>
  <c r="M1938" i="36"/>
  <c r="L1938" i="36"/>
  <c r="K1938" i="36"/>
  <c r="I1938" i="36"/>
  <c r="G1938" i="36"/>
  <c r="F1938" i="36"/>
  <c r="C1938" i="36"/>
  <c r="AW1937" i="36"/>
  <c r="AV1937" i="36"/>
  <c r="AU1937" i="36"/>
  <c r="AG1937" i="36"/>
  <c r="AF1937" i="36"/>
  <c r="AE1937" i="36"/>
  <c r="AD1937" i="36"/>
  <c r="AC1937" i="36"/>
  <c r="M1937" i="36"/>
  <c r="L1937" i="36"/>
  <c r="I1937" i="36" s="1"/>
  <c r="K1937" i="36"/>
  <c r="G1937" i="36"/>
  <c r="F1937" i="36"/>
  <c r="C1937" i="36"/>
  <c r="AW1936" i="36"/>
  <c r="AV1936" i="36"/>
  <c r="AU1936" i="36"/>
  <c r="AG1936" i="36"/>
  <c r="AF1936" i="36"/>
  <c r="AE1936" i="36"/>
  <c r="AD1936" i="36"/>
  <c r="AC1936" i="36"/>
  <c r="M1936" i="36"/>
  <c r="L1936" i="36"/>
  <c r="K1936" i="36"/>
  <c r="I1936" i="36" s="1"/>
  <c r="G1936" i="36"/>
  <c r="F1936" i="36"/>
  <c r="C1936" i="36"/>
  <c r="AW1935" i="36"/>
  <c r="AV1935" i="36"/>
  <c r="AU1935" i="36"/>
  <c r="AG1935" i="36"/>
  <c r="AF1935" i="36"/>
  <c r="AE1935" i="36"/>
  <c r="AD1935" i="36"/>
  <c r="AC1935" i="36"/>
  <c r="M1935" i="36"/>
  <c r="L1935" i="36"/>
  <c r="K1935" i="36"/>
  <c r="G1935" i="36"/>
  <c r="F1935" i="36"/>
  <c r="C1935" i="36"/>
  <c r="AW1934" i="36"/>
  <c r="AV1934" i="36"/>
  <c r="AU1934" i="36"/>
  <c r="AG1934" i="36"/>
  <c r="AF1934" i="36"/>
  <c r="AE1934" i="36"/>
  <c r="AD1934" i="36"/>
  <c r="AC1934" i="36"/>
  <c r="M1934" i="36"/>
  <c r="L1934" i="36"/>
  <c r="K1934" i="36"/>
  <c r="I1934" i="36" s="1"/>
  <c r="G1934" i="36"/>
  <c r="F1934" i="36"/>
  <c r="C1934" i="36"/>
  <c r="AW1933" i="36"/>
  <c r="AV1933" i="36"/>
  <c r="AU1933" i="36"/>
  <c r="AG1933" i="36"/>
  <c r="AF1933" i="36"/>
  <c r="AE1933" i="36"/>
  <c r="AD1933" i="36"/>
  <c r="AC1933" i="36"/>
  <c r="M1933" i="36"/>
  <c r="L1933" i="36"/>
  <c r="K1933" i="36"/>
  <c r="I1933" i="36" s="1"/>
  <c r="G1933" i="36"/>
  <c r="F1933" i="36"/>
  <c r="C1933" i="36"/>
  <c r="AW1932" i="36"/>
  <c r="AV1932" i="36"/>
  <c r="AU1932" i="36"/>
  <c r="AG1932" i="36"/>
  <c r="AF1932" i="36"/>
  <c r="AE1932" i="36"/>
  <c r="AD1932" i="36"/>
  <c r="AC1932" i="36"/>
  <c r="M1932" i="36"/>
  <c r="L1932" i="36"/>
  <c r="K1932" i="36"/>
  <c r="I1932" i="36"/>
  <c r="G1932" i="36"/>
  <c r="F1932" i="36"/>
  <c r="C1932" i="36"/>
  <c r="AW1930" i="36"/>
  <c r="AV1930" i="36"/>
  <c r="AU1930" i="36"/>
  <c r="AG1930" i="36"/>
  <c r="AF1930" i="36"/>
  <c r="AE1930" i="36"/>
  <c r="AD1930" i="36"/>
  <c r="AC1930" i="36"/>
  <c r="M1930" i="36"/>
  <c r="L1930" i="36"/>
  <c r="K1930" i="36"/>
  <c r="I1930" i="36" s="1"/>
  <c r="G1930" i="36"/>
  <c r="F1930" i="36"/>
  <c r="C1930" i="36"/>
  <c r="AW1929" i="36"/>
  <c r="AV1929" i="36"/>
  <c r="AU1929" i="36"/>
  <c r="AG1929" i="36"/>
  <c r="AF1929" i="36"/>
  <c r="AE1929" i="36"/>
  <c r="AD1929" i="36"/>
  <c r="AC1929" i="36"/>
  <c r="M1929" i="36"/>
  <c r="L1929" i="36"/>
  <c r="K1929" i="36"/>
  <c r="I1929" i="36"/>
  <c r="G1929" i="36"/>
  <c r="F1929" i="36"/>
  <c r="C1929" i="36"/>
  <c r="AW1928" i="36"/>
  <c r="AV1928" i="36"/>
  <c r="AU1928" i="36"/>
  <c r="AG1928" i="36"/>
  <c r="AF1928" i="36"/>
  <c r="AE1928" i="36"/>
  <c r="AD1928" i="36"/>
  <c r="AC1928" i="36"/>
  <c r="M1928" i="36"/>
  <c r="L1928" i="36"/>
  <c r="I1928" i="36" s="1"/>
  <c r="K1928" i="36"/>
  <c r="G1928" i="36"/>
  <c r="F1928" i="36"/>
  <c r="C1928" i="36"/>
  <c r="AW1927" i="36"/>
  <c r="AV1927" i="36"/>
  <c r="AU1927" i="36"/>
  <c r="AG1927" i="36"/>
  <c r="AF1927" i="36"/>
  <c r="AE1927" i="36"/>
  <c r="AD1927" i="36"/>
  <c r="AC1927" i="36"/>
  <c r="M1927" i="36"/>
  <c r="L1927" i="36"/>
  <c r="K1927" i="36"/>
  <c r="I1927" i="36" s="1"/>
  <c r="G1927" i="36"/>
  <c r="F1927" i="36"/>
  <c r="C1927" i="36"/>
  <c r="AW1926" i="36"/>
  <c r="AV1926" i="36"/>
  <c r="AU1926" i="36"/>
  <c r="AG1926" i="36"/>
  <c r="AF1926" i="36"/>
  <c r="AE1926" i="36"/>
  <c r="AD1926" i="36"/>
  <c r="AC1926" i="36"/>
  <c r="M1926" i="36"/>
  <c r="L1926" i="36"/>
  <c r="I1926" i="36" s="1"/>
  <c r="K1926" i="36"/>
  <c r="G1926" i="36"/>
  <c r="F1926" i="36"/>
  <c r="C1926" i="36"/>
  <c r="AW1925" i="36"/>
  <c r="AV1925" i="36"/>
  <c r="AU1925" i="36"/>
  <c r="AG1925" i="36"/>
  <c r="AF1925" i="36"/>
  <c r="AE1925" i="36"/>
  <c r="AD1925" i="36"/>
  <c r="AC1925" i="36"/>
  <c r="M1925" i="36"/>
  <c r="L1925" i="36"/>
  <c r="K1925" i="36"/>
  <c r="G1925" i="36"/>
  <c r="F1925" i="36"/>
  <c r="C1925" i="36"/>
  <c r="AW1923" i="36"/>
  <c r="AV1923" i="36"/>
  <c r="AU1923" i="36"/>
  <c r="AG1923" i="36"/>
  <c r="AF1923" i="36"/>
  <c r="AE1923" i="36"/>
  <c r="AD1923" i="36"/>
  <c r="AC1923" i="36"/>
  <c r="M1923" i="36"/>
  <c r="L1923" i="36"/>
  <c r="K1923" i="36"/>
  <c r="I1923" i="36" s="1"/>
  <c r="G1923" i="36"/>
  <c r="F1923" i="36"/>
  <c r="C1923" i="36"/>
  <c r="AW1922" i="36"/>
  <c r="AV1922" i="36"/>
  <c r="AU1922" i="36"/>
  <c r="AG1922" i="36"/>
  <c r="AF1922" i="36"/>
  <c r="AE1922" i="36"/>
  <c r="AD1922" i="36"/>
  <c r="AC1922" i="36"/>
  <c r="M1922" i="36"/>
  <c r="L1922" i="36"/>
  <c r="K1922" i="36"/>
  <c r="I1922" i="36"/>
  <c r="G1922" i="36"/>
  <c r="F1922" i="36"/>
  <c r="C1922" i="36"/>
  <c r="AW1921" i="36"/>
  <c r="AV1921" i="36"/>
  <c r="AU1921" i="36"/>
  <c r="AG1921" i="36"/>
  <c r="AF1921" i="36"/>
  <c r="AE1921" i="36"/>
  <c r="AD1921" i="36"/>
  <c r="AC1921" i="36"/>
  <c r="M1921" i="36"/>
  <c r="L1921" i="36"/>
  <c r="K1921" i="36"/>
  <c r="I1921" i="36" s="1"/>
  <c r="G1921" i="36"/>
  <c r="F1921" i="36"/>
  <c r="C1921" i="36"/>
  <c r="AW1920" i="36"/>
  <c r="AV1920" i="36"/>
  <c r="AU1920" i="36"/>
  <c r="AG1920" i="36"/>
  <c r="AF1920" i="36"/>
  <c r="AE1920" i="36"/>
  <c r="AD1920" i="36"/>
  <c r="AC1920" i="36"/>
  <c r="M1920" i="36"/>
  <c r="L1920" i="36"/>
  <c r="K1920" i="36"/>
  <c r="I1920" i="36"/>
  <c r="G1920" i="36"/>
  <c r="F1920" i="36"/>
  <c r="C1920" i="36"/>
  <c r="AW1919" i="36"/>
  <c r="AV1919" i="36"/>
  <c r="AU1919" i="36"/>
  <c r="AG1919" i="36"/>
  <c r="AF1919" i="36"/>
  <c r="AE1919" i="36"/>
  <c r="AD1919" i="36"/>
  <c r="AC1919" i="36"/>
  <c r="M1919" i="36"/>
  <c r="L1919" i="36"/>
  <c r="I1919" i="36" s="1"/>
  <c r="K1919" i="36"/>
  <c r="G1919" i="36"/>
  <c r="F1919" i="36"/>
  <c r="C1919" i="36"/>
  <c r="AW1918" i="36"/>
  <c r="AV1918" i="36"/>
  <c r="AU1918" i="36"/>
  <c r="AG1918" i="36"/>
  <c r="AF1918" i="36"/>
  <c r="AE1918" i="36"/>
  <c r="AD1918" i="36"/>
  <c r="AC1918" i="36"/>
  <c r="M1918" i="36"/>
  <c r="L1918" i="36"/>
  <c r="K1918" i="36"/>
  <c r="I1918" i="36" s="1"/>
  <c r="G1918" i="36"/>
  <c r="F1918" i="36"/>
  <c r="C1918" i="36"/>
  <c r="AW1917" i="36"/>
  <c r="AV1917" i="36"/>
  <c r="AU1917" i="36"/>
  <c r="AG1917" i="36"/>
  <c r="AF1917" i="36"/>
  <c r="AE1917" i="36"/>
  <c r="AD1917" i="36"/>
  <c r="AC1917" i="36"/>
  <c r="M1917" i="36"/>
  <c r="L1917" i="36"/>
  <c r="K1917" i="36"/>
  <c r="I1917" i="36" s="1"/>
  <c r="G1917" i="36"/>
  <c r="F1917" i="36"/>
  <c r="C1917" i="36"/>
  <c r="AW1916" i="36"/>
  <c r="AV1916" i="36"/>
  <c r="AU1916" i="36"/>
  <c r="AG1916" i="36"/>
  <c r="AF1916" i="36"/>
  <c r="AE1916" i="36"/>
  <c r="AD1916" i="36"/>
  <c r="AC1916" i="36"/>
  <c r="M1916" i="36"/>
  <c r="L1916" i="36"/>
  <c r="K1916" i="36"/>
  <c r="G1916" i="36"/>
  <c r="F1916" i="36"/>
  <c r="C1916" i="36"/>
  <c r="AW1915" i="36"/>
  <c r="AV1915" i="36"/>
  <c r="AU1915" i="36"/>
  <c r="AG1915" i="36"/>
  <c r="AF1915" i="36"/>
  <c r="AE1915" i="36"/>
  <c r="AD1915" i="36"/>
  <c r="AC1915" i="36"/>
  <c r="M1915" i="36"/>
  <c r="L1915" i="36"/>
  <c r="K1915" i="36"/>
  <c r="I1915" i="36" s="1"/>
  <c r="G1915" i="36"/>
  <c r="F1915" i="36"/>
  <c r="C1915" i="36"/>
  <c r="AW1914" i="36"/>
  <c r="AV1914" i="36"/>
  <c r="AU1914" i="36"/>
  <c r="AG1914" i="36"/>
  <c r="AF1914" i="36"/>
  <c r="AE1914" i="36"/>
  <c r="AD1914" i="36"/>
  <c r="AC1914" i="36"/>
  <c r="M1914" i="36"/>
  <c r="L1914" i="36"/>
  <c r="K1914" i="36"/>
  <c r="I1914" i="36"/>
  <c r="G1914" i="36"/>
  <c r="F1914" i="36"/>
  <c r="C1914" i="36"/>
  <c r="AW1913" i="36"/>
  <c r="AV1913" i="36"/>
  <c r="AU1913" i="36"/>
  <c r="AG1913" i="36"/>
  <c r="AF1913" i="36"/>
  <c r="AE1913" i="36"/>
  <c r="AD1913" i="36"/>
  <c r="AC1913" i="36"/>
  <c r="M1913" i="36"/>
  <c r="L1913" i="36"/>
  <c r="K1913" i="36"/>
  <c r="I1913" i="36" s="1"/>
  <c r="G1913" i="36"/>
  <c r="F1913" i="36"/>
  <c r="C1913" i="36"/>
  <c r="AW1912" i="36"/>
  <c r="AV1912" i="36"/>
  <c r="AU1912" i="36"/>
  <c r="AG1912" i="36"/>
  <c r="AF1912" i="36"/>
  <c r="AE1912" i="36"/>
  <c r="AD1912" i="36"/>
  <c r="AC1912" i="36"/>
  <c r="M1912" i="36"/>
  <c r="L1912" i="36"/>
  <c r="K1912" i="36"/>
  <c r="I1912" i="36"/>
  <c r="G1912" i="36"/>
  <c r="F1912" i="36"/>
  <c r="C1912" i="36"/>
  <c r="AW1910" i="36"/>
  <c r="AV1910" i="36"/>
  <c r="AU1910" i="36"/>
  <c r="AG1910" i="36"/>
  <c r="AF1910" i="36"/>
  <c r="AE1910" i="36"/>
  <c r="AD1910" i="36"/>
  <c r="AC1910" i="36"/>
  <c r="M1910" i="36"/>
  <c r="L1910" i="36"/>
  <c r="K1910" i="36"/>
  <c r="I1910" i="36" s="1"/>
  <c r="G1910" i="36"/>
  <c r="F1910" i="36"/>
  <c r="C1910" i="36"/>
  <c r="AW1909" i="36"/>
  <c r="AV1909" i="36"/>
  <c r="AU1909" i="36"/>
  <c r="AG1909" i="36"/>
  <c r="AF1909" i="36"/>
  <c r="AE1909" i="36"/>
  <c r="AD1909" i="36"/>
  <c r="AC1909" i="36"/>
  <c r="M1909" i="36"/>
  <c r="L1909" i="36"/>
  <c r="K1909" i="36"/>
  <c r="I1909" i="36" s="1"/>
  <c r="G1909" i="36"/>
  <c r="F1909" i="36"/>
  <c r="C1909" i="36"/>
  <c r="AW1908" i="36"/>
  <c r="AV1908" i="36"/>
  <c r="AU1908" i="36"/>
  <c r="AG1908" i="36"/>
  <c r="AF1908" i="36"/>
  <c r="AE1908" i="36"/>
  <c r="AD1908" i="36"/>
  <c r="AC1908" i="36"/>
  <c r="M1908" i="36"/>
  <c r="L1908" i="36"/>
  <c r="K1908" i="36"/>
  <c r="I1908" i="36" s="1"/>
  <c r="G1908" i="36"/>
  <c r="F1908" i="36"/>
  <c r="C1908" i="36"/>
  <c r="AW1907" i="36"/>
  <c r="AV1907" i="36"/>
  <c r="AU1907" i="36"/>
  <c r="AG1907" i="36"/>
  <c r="AF1907" i="36"/>
  <c r="AE1907" i="36"/>
  <c r="AD1907" i="36"/>
  <c r="AC1907" i="36"/>
  <c r="M1907" i="36"/>
  <c r="L1907" i="36"/>
  <c r="K1907" i="36"/>
  <c r="G1907" i="36"/>
  <c r="F1907" i="36"/>
  <c r="C1907" i="36"/>
  <c r="AW1906" i="36"/>
  <c r="AV1906" i="36"/>
  <c r="AU1906" i="36"/>
  <c r="AG1906" i="36"/>
  <c r="AF1906" i="36"/>
  <c r="AE1906" i="36"/>
  <c r="AD1906" i="36"/>
  <c r="AC1906" i="36"/>
  <c r="M1906" i="36"/>
  <c r="L1906" i="36"/>
  <c r="K1906" i="36"/>
  <c r="I1906" i="36" s="1"/>
  <c r="G1906" i="36"/>
  <c r="F1906" i="36"/>
  <c r="C1906" i="36"/>
  <c r="AW1904" i="36"/>
  <c r="AV1904" i="36"/>
  <c r="AU1904" i="36"/>
  <c r="AG1904" i="36"/>
  <c r="AF1904" i="36"/>
  <c r="AE1904" i="36"/>
  <c r="AD1904" i="36"/>
  <c r="AC1904" i="36"/>
  <c r="M1904" i="36"/>
  <c r="L1904" i="36"/>
  <c r="K1904" i="36"/>
  <c r="I1904" i="36"/>
  <c r="G1904" i="36"/>
  <c r="F1904" i="36"/>
  <c r="C1904" i="36"/>
  <c r="AW1903" i="36"/>
  <c r="AV1903" i="36"/>
  <c r="AU1903" i="36"/>
  <c r="AG1903" i="36"/>
  <c r="AF1903" i="36"/>
  <c r="AE1903" i="36"/>
  <c r="AD1903" i="36"/>
  <c r="AC1903" i="36"/>
  <c r="M1903" i="36"/>
  <c r="L1903" i="36"/>
  <c r="K1903" i="36"/>
  <c r="I1903" i="36" s="1"/>
  <c r="G1903" i="36"/>
  <c r="F1903" i="36"/>
  <c r="C1903" i="36"/>
  <c r="AW1902" i="36"/>
  <c r="AV1902" i="36"/>
  <c r="AU1902" i="36"/>
  <c r="AG1902" i="36"/>
  <c r="AF1902" i="36"/>
  <c r="AE1902" i="36"/>
  <c r="AD1902" i="36"/>
  <c r="AC1902" i="36"/>
  <c r="M1902" i="36"/>
  <c r="L1902" i="36"/>
  <c r="K1902" i="36"/>
  <c r="I1902" i="36"/>
  <c r="G1902" i="36"/>
  <c r="F1902" i="36"/>
  <c r="C1902" i="36"/>
  <c r="AW1901" i="36"/>
  <c r="AV1901" i="36"/>
  <c r="AU1901" i="36"/>
  <c r="AG1901" i="36"/>
  <c r="AF1901" i="36"/>
  <c r="AE1901" i="36"/>
  <c r="AD1901" i="36"/>
  <c r="AC1901" i="36"/>
  <c r="M1901" i="36"/>
  <c r="L1901" i="36"/>
  <c r="I1901" i="36" s="1"/>
  <c r="K1901" i="36"/>
  <c r="G1901" i="36"/>
  <c r="F1901" i="36"/>
  <c r="C1901" i="36"/>
  <c r="AW1900" i="36"/>
  <c r="AV1900" i="36"/>
  <c r="AU1900" i="36"/>
  <c r="AG1900" i="36"/>
  <c r="AF1900" i="36"/>
  <c r="AE1900" i="36"/>
  <c r="AD1900" i="36"/>
  <c r="AC1900" i="36"/>
  <c r="M1900" i="36"/>
  <c r="L1900" i="36"/>
  <c r="K1900" i="36"/>
  <c r="I1900" i="36" s="1"/>
  <c r="G1900" i="36"/>
  <c r="F1900" i="36"/>
  <c r="C1900" i="36"/>
  <c r="AW1898" i="36"/>
  <c r="AV1898" i="36"/>
  <c r="AU1898" i="36"/>
  <c r="AG1898" i="36"/>
  <c r="AF1898" i="36"/>
  <c r="AE1898" i="36"/>
  <c r="AD1898" i="36"/>
  <c r="AC1898" i="36"/>
  <c r="M1898" i="36"/>
  <c r="L1898" i="36"/>
  <c r="K1898" i="36"/>
  <c r="G1898" i="36"/>
  <c r="F1898" i="36"/>
  <c r="C1898" i="36"/>
  <c r="AW1897" i="36"/>
  <c r="AV1897" i="36"/>
  <c r="AU1897" i="36"/>
  <c r="AG1897" i="36"/>
  <c r="AF1897" i="36"/>
  <c r="AE1897" i="36"/>
  <c r="AD1897" i="36"/>
  <c r="AC1897" i="36"/>
  <c r="M1897" i="36"/>
  <c r="L1897" i="36"/>
  <c r="K1897" i="36"/>
  <c r="I1897" i="36" s="1"/>
  <c r="G1897" i="36"/>
  <c r="F1897" i="36"/>
  <c r="C1897" i="36"/>
  <c r="AW1896" i="36"/>
  <c r="AV1896" i="36"/>
  <c r="AU1896" i="36"/>
  <c r="AG1896" i="36"/>
  <c r="AF1896" i="36"/>
  <c r="AE1896" i="36"/>
  <c r="AD1896" i="36"/>
  <c r="AC1896" i="36"/>
  <c r="M1896" i="36"/>
  <c r="L1896" i="36"/>
  <c r="K1896" i="36"/>
  <c r="I1896" i="36" s="1"/>
  <c r="G1896" i="36"/>
  <c r="F1896" i="36"/>
  <c r="C1896" i="36"/>
  <c r="AW1895" i="36"/>
  <c r="AV1895" i="36"/>
  <c r="AU1895" i="36"/>
  <c r="AG1895" i="36"/>
  <c r="AF1895" i="36"/>
  <c r="AE1895" i="36"/>
  <c r="AD1895" i="36"/>
  <c r="AC1895" i="36"/>
  <c r="M1895" i="36"/>
  <c r="L1895" i="36"/>
  <c r="K1895" i="36"/>
  <c r="I1895" i="36"/>
  <c r="G1895" i="36"/>
  <c r="F1895" i="36"/>
  <c r="C1895" i="36"/>
  <c r="AW1894" i="36"/>
  <c r="AV1894" i="36"/>
  <c r="AU1894" i="36"/>
  <c r="AG1894" i="36"/>
  <c r="AF1894" i="36"/>
  <c r="AE1894" i="36"/>
  <c r="AD1894" i="36"/>
  <c r="AC1894" i="36"/>
  <c r="M1894" i="36"/>
  <c r="L1894" i="36"/>
  <c r="K1894" i="36"/>
  <c r="I1894" i="36" s="1"/>
  <c r="G1894" i="36"/>
  <c r="F1894" i="36"/>
  <c r="C1894" i="36"/>
  <c r="AW1892" i="36"/>
  <c r="AV1892" i="36"/>
  <c r="AU1892" i="36"/>
  <c r="AG1892" i="36"/>
  <c r="AF1892" i="36"/>
  <c r="AE1892" i="36"/>
  <c r="AD1892" i="36"/>
  <c r="AC1892" i="36"/>
  <c r="M1892" i="36"/>
  <c r="L1892" i="36"/>
  <c r="K1892" i="36"/>
  <c r="I1892" i="36"/>
  <c r="G1892" i="36"/>
  <c r="F1892" i="36"/>
  <c r="C1892" i="36"/>
  <c r="AW1891" i="36"/>
  <c r="AV1891" i="36"/>
  <c r="AU1891" i="36"/>
  <c r="AG1891" i="36"/>
  <c r="AF1891" i="36"/>
  <c r="AE1891" i="36"/>
  <c r="AD1891" i="36"/>
  <c r="AC1891" i="36"/>
  <c r="M1891" i="36"/>
  <c r="L1891" i="36"/>
  <c r="K1891" i="36"/>
  <c r="I1891" i="36" s="1"/>
  <c r="G1891" i="36"/>
  <c r="F1891" i="36"/>
  <c r="C1891" i="36"/>
  <c r="AW1890" i="36"/>
  <c r="AV1890" i="36"/>
  <c r="AU1890" i="36"/>
  <c r="AG1890" i="36"/>
  <c r="AF1890" i="36"/>
  <c r="AE1890" i="36"/>
  <c r="AD1890" i="36"/>
  <c r="AC1890" i="36"/>
  <c r="M1890" i="36"/>
  <c r="L1890" i="36"/>
  <c r="K1890" i="36"/>
  <c r="I1890" i="36" s="1"/>
  <c r="G1890" i="36"/>
  <c r="F1890" i="36"/>
  <c r="C1890" i="36"/>
  <c r="AW1889" i="36"/>
  <c r="AV1889" i="36"/>
  <c r="AU1889" i="36"/>
  <c r="AG1889" i="36"/>
  <c r="AF1889" i="36"/>
  <c r="AE1889" i="36"/>
  <c r="AD1889" i="36"/>
  <c r="AC1889" i="36"/>
  <c r="M1889" i="36"/>
  <c r="L1889" i="36"/>
  <c r="K1889" i="36"/>
  <c r="I1889" i="36" s="1"/>
  <c r="G1889" i="36"/>
  <c r="F1889" i="36"/>
  <c r="C1889" i="36"/>
  <c r="AW1888" i="36"/>
  <c r="AV1888" i="36"/>
  <c r="AU1888" i="36"/>
  <c r="AG1888" i="36"/>
  <c r="AF1888" i="36"/>
  <c r="AE1888" i="36"/>
  <c r="AD1888" i="36"/>
  <c r="AC1888" i="36"/>
  <c r="M1888" i="36"/>
  <c r="L1888" i="36"/>
  <c r="K1888" i="36"/>
  <c r="G1888" i="36"/>
  <c r="F1888" i="36"/>
  <c r="C1888" i="36"/>
  <c r="AW1887" i="36"/>
  <c r="AV1887" i="36"/>
  <c r="AU1887" i="36"/>
  <c r="AG1887" i="36"/>
  <c r="AF1887" i="36"/>
  <c r="AE1887" i="36"/>
  <c r="AD1887" i="36"/>
  <c r="AC1887" i="36"/>
  <c r="M1887" i="36"/>
  <c r="L1887" i="36"/>
  <c r="K1887" i="36"/>
  <c r="I1887" i="36" s="1"/>
  <c r="G1887" i="36"/>
  <c r="F1887" i="36"/>
  <c r="C1887" i="36"/>
  <c r="AW1885" i="36"/>
  <c r="AV1885" i="36"/>
  <c r="AU1885" i="36"/>
  <c r="AG1885" i="36"/>
  <c r="AF1885" i="36"/>
  <c r="AE1885" i="36"/>
  <c r="AD1885" i="36"/>
  <c r="AC1885" i="36"/>
  <c r="M1885" i="36"/>
  <c r="L1885" i="36"/>
  <c r="K1885" i="36"/>
  <c r="I1885" i="36"/>
  <c r="G1885" i="36"/>
  <c r="F1885" i="36"/>
  <c r="C1885" i="36"/>
  <c r="AW1884" i="36"/>
  <c r="AV1884" i="36"/>
  <c r="AU1884" i="36"/>
  <c r="AG1884" i="36"/>
  <c r="AF1884" i="36"/>
  <c r="AE1884" i="36"/>
  <c r="AD1884" i="36"/>
  <c r="AC1884" i="36"/>
  <c r="M1884" i="36"/>
  <c r="L1884" i="36"/>
  <c r="K1884" i="36"/>
  <c r="I1884" i="36" s="1"/>
  <c r="G1884" i="36"/>
  <c r="F1884" i="36"/>
  <c r="C1884" i="36"/>
  <c r="AW1883" i="36"/>
  <c r="AV1883" i="36"/>
  <c r="AU1883" i="36"/>
  <c r="AG1883" i="36"/>
  <c r="AF1883" i="36"/>
  <c r="AE1883" i="36"/>
  <c r="AD1883" i="36"/>
  <c r="AC1883" i="36"/>
  <c r="M1883" i="36"/>
  <c r="L1883" i="36"/>
  <c r="K1883" i="36"/>
  <c r="I1883" i="36"/>
  <c r="G1883" i="36"/>
  <c r="F1883" i="36"/>
  <c r="C1883" i="36"/>
  <c r="AW1881" i="36"/>
  <c r="AV1881" i="36"/>
  <c r="AU1881" i="36"/>
  <c r="AG1881" i="36"/>
  <c r="AF1881" i="36"/>
  <c r="AE1881" i="36"/>
  <c r="AD1881" i="36"/>
  <c r="AC1881" i="36"/>
  <c r="M1881" i="36"/>
  <c r="L1881" i="36"/>
  <c r="K1881" i="36"/>
  <c r="I1881" i="36" s="1"/>
  <c r="G1881" i="36"/>
  <c r="F1881" i="36"/>
  <c r="C1881" i="36"/>
  <c r="AW1880" i="36"/>
  <c r="AV1880" i="36"/>
  <c r="AU1880" i="36"/>
  <c r="AG1880" i="36"/>
  <c r="AF1880" i="36"/>
  <c r="AE1880" i="36"/>
  <c r="AD1880" i="36"/>
  <c r="AC1880" i="36"/>
  <c r="M1880" i="36"/>
  <c r="L1880" i="36"/>
  <c r="K1880" i="36"/>
  <c r="I1880" i="36" s="1"/>
  <c r="G1880" i="36"/>
  <c r="F1880" i="36"/>
  <c r="C1880" i="36"/>
  <c r="AW1878" i="36"/>
  <c r="AV1878" i="36"/>
  <c r="AU1878" i="36"/>
  <c r="AG1878" i="36"/>
  <c r="AF1878" i="36"/>
  <c r="AE1878" i="36"/>
  <c r="AD1878" i="36"/>
  <c r="AC1878" i="36"/>
  <c r="M1878" i="36"/>
  <c r="L1878" i="36"/>
  <c r="K1878" i="36"/>
  <c r="G1878" i="36"/>
  <c r="F1878" i="36"/>
  <c r="C1878" i="36"/>
  <c r="AW1877" i="36"/>
  <c r="AV1877" i="36"/>
  <c r="AU1877" i="36"/>
  <c r="AG1877" i="36"/>
  <c r="AF1877" i="36"/>
  <c r="AE1877" i="36"/>
  <c r="AD1877" i="36"/>
  <c r="AC1877" i="36"/>
  <c r="M1877" i="36"/>
  <c r="L1877" i="36"/>
  <c r="K1877" i="36"/>
  <c r="G1877" i="36"/>
  <c r="F1877" i="36"/>
  <c r="C1877" i="36"/>
  <c r="AW1876" i="36"/>
  <c r="AV1876" i="36"/>
  <c r="AU1876" i="36"/>
  <c r="AG1876" i="36"/>
  <c r="AF1876" i="36"/>
  <c r="AE1876" i="36"/>
  <c r="AD1876" i="36"/>
  <c r="AC1876" i="36"/>
  <c r="M1876" i="36"/>
  <c r="L1876" i="36"/>
  <c r="K1876" i="36"/>
  <c r="I1876" i="36" s="1"/>
  <c r="G1876" i="36"/>
  <c r="F1876" i="36"/>
  <c r="C1876" i="36"/>
  <c r="AW1875" i="36"/>
  <c r="AV1875" i="36"/>
  <c r="AU1875" i="36"/>
  <c r="AG1875" i="36"/>
  <c r="AF1875" i="36"/>
  <c r="AE1875" i="36"/>
  <c r="AD1875" i="36"/>
  <c r="AC1875" i="36"/>
  <c r="M1875" i="36"/>
  <c r="L1875" i="36"/>
  <c r="K1875" i="36"/>
  <c r="I1875" i="36"/>
  <c r="G1875" i="36"/>
  <c r="F1875" i="36"/>
  <c r="C1875" i="36"/>
  <c r="AW1874" i="36"/>
  <c r="AV1874" i="36"/>
  <c r="AU1874" i="36"/>
  <c r="AG1874" i="36"/>
  <c r="AF1874" i="36"/>
  <c r="AE1874" i="36"/>
  <c r="AD1874" i="36"/>
  <c r="AC1874" i="36"/>
  <c r="M1874" i="36"/>
  <c r="L1874" i="36"/>
  <c r="K1874" i="36"/>
  <c r="I1874" i="36" s="1"/>
  <c r="G1874" i="36"/>
  <c r="F1874" i="36"/>
  <c r="C1874" i="36"/>
  <c r="AW1873" i="36"/>
  <c r="AV1873" i="36"/>
  <c r="AU1873" i="36"/>
  <c r="AG1873" i="36"/>
  <c r="AF1873" i="36"/>
  <c r="AE1873" i="36"/>
  <c r="AD1873" i="36"/>
  <c r="AC1873" i="36"/>
  <c r="M1873" i="36"/>
  <c r="L1873" i="36"/>
  <c r="K1873" i="36"/>
  <c r="I1873" i="36"/>
  <c r="G1873" i="36"/>
  <c r="F1873" i="36"/>
  <c r="C1873" i="36"/>
  <c r="AW1870" i="36"/>
  <c r="AV1870" i="36"/>
  <c r="AU1870" i="36"/>
  <c r="AG1870" i="36"/>
  <c r="AF1870" i="36"/>
  <c r="AE1870" i="36"/>
  <c r="AD1870" i="36"/>
  <c r="AC1870" i="36"/>
  <c r="M1870" i="36"/>
  <c r="L1870" i="36"/>
  <c r="K1870" i="36"/>
  <c r="I1870" i="36" s="1"/>
  <c r="G1870" i="36"/>
  <c r="F1870" i="36"/>
  <c r="C1870" i="36"/>
  <c r="AW1869" i="36"/>
  <c r="AV1869" i="36"/>
  <c r="AU1869" i="36"/>
  <c r="AG1869" i="36"/>
  <c r="AF1869" i="36"/>
  <c r="AE1869" i="36"/>
  <c r="AD1869" i="36"/>
  <c r="AC1869" i="36"/>
  <c r="M1869" i="36"/>
  <c r="L1869" i="36"/>
  <c r="K1869" i="36"/>
  <c r="I1869" i="36" s="1"/>
  <c r="G1869" i="36"/>
  <c r="F1869" i="36"/>
  <c r="C1869" i="36"/>
  <c r="AW1868" i="36"/>
  <c r="AV1868" i="36"/>
  <c r="AU1868" i="36"/>
  <c r="AG1868" i="36"/>
  <c r="AF1868" i="36"/>
  <c r="AE1868" i="36"/>
  <c r="AD1868" i="36"/>
  <c r="AC1868" i="36"/>
  <c r="M1868" i="36"/>
  <c r="I1868" i="36" s="1"/>
  <c r="L1868" i="36"/>
  <c r="K1868" i="36"/>
  <c r="G1868" i="36"/>
  <c r="F1868" i="36"/>
  <c r="C1868" i="36"/>
  <c r="AW1867" i="36"/>
  <c r="AV1867" i="36"/>
  <c r="AU1867" i="36"/>
  <c r="AG1867" i="36"/>
  <c r="AF1867" i="36"/>
  <c r="AE1867" i="36"/>
  <c r="AD1867" i="36"/>
  <c r="AC1867" i="36"/>
  <c r="M1867" i="36"/>
  <c r="L1867" i="36"/>
  <c r="K1867" i="36"/>
  <c r="G1867" i="36"/>
  <c r="F1867" i="36"/>
  <c r="C1867" i="36"/>
  <c r="AW1866" i="36"/>
  <c r="AV1866" i="36"/>
  <c r="AU1866" i="36"/>
  <c r="AG1866" i="36"/>
  <c r="AF1866" i="36"/>
  <c r="AE1866" i="36"/>
  <c r="AD1866" i="36"/>
  <c r="AC1866" i="36"/>
  <c r="M1866" i="36"/>
  <c r="L1866" i="36"/>
  <c r="K1866" i="36"/>
  <c r="I1866" i="36" s="1"/>
  <c r="G1866" i="36"/>
  <c r="F1866" i="36"/>
  <c r="C1866" i="36"/>
  <c r="AW1865" i="36"/>
  <c r="AV1865" i="36"/>
  <c r="AU1865" i="36"/>
  <c r="AG1865" i="36"/>
  <c r="AF1865" i="36"/>
  <c r="AE1865" i="36"/>
  <c r="AD1865" i="36"/>
  <c r="AC1865" i="36"/>
  <c r="M1865" i="36"/>
  <c r="L1865" i="36"/>
  <c r="K1865" i="36"/>
  <c r="I1865" i="36"/>
  <c r="G1865" i="36"/>
  <c r="F1865" i="36"/>
  <c r="C1865" i="36"/>
  <c r="AW1864" i="36"/>
  <c r="AV1864" i="36"/>
  <c r="AU1864" i="36"/>
  <c r="AG1864" i="36"/>
  <c r="AF1864" i="36"/>
  <c r="AE1864" i="36"/>
  <c r="AD1864" i="36"/>
  <c r="AC1864" i="36"/>
  <c r="M1864" i="36"/>
  <c r="L1864" i="36"/>
  <c r="K1864" i="36"/>
  <c r="I1864" i="36" s="1"/>
  <c r="G1864" i="36"/>
  <c r="F1864" i="36"/>
  <c r="C1864" i="36"/>
  <c r="AW1863" i="36"/>
  <c r="AV1863" i="36"/>
  <c r="AU1863" i="36"/>
  <c r="AG1863" i="36"/>
  <c r="AF1863" i="36"/>
  <c r="AE1863" i="36"/>
  <c r="AD1863" i="36"/>
  <c r="AC1863" i="36"/>
  <c r="M1863" i="36"/>
  <c r="L1863" i="36"/>
  <c r="K1863" i="36"/>
  <c r="I1863" i="36"/>
  <c r="G1863" i="36"/>
  <c r="F1863" i="36"/>
  <c r="C1863" i="36"/>
  <c r="AW1862" i="36"/>
  <c r="AV1862" i="36"/>
  <c r="AU1862" i="36"/>
  <c r="AG1862" i="36"/>
  <c r="AF1862" i="36"/>
  <c r="AE1862" i="36"/>
  <c r="AD1862" i="36"/>
  <c r="AC1862" i="36"/>
  <c r="M1862" i="36"/>
  <c r="L1862" i="36"/>
  <c r="K1862" i="36"/>
  <c r="I1862" i="36" s="1"/>
  <c r="G1862" i="36"/>
  <c r="F1862" i="36"/>
  <c r="C1862" i="36"/>
  <c r="AW1861" i="36"/>
  <c r="AV1861" i="36"/>
  <c r="AU1861" i="36"/>
  <c r="AG1861" i="36"/>
  <c r="AF1861" i="36"/>
  <c r="AE1861" i="36"/>
  <c r="AD1861" i="36"/>
  <c r="AC1861" i="36"/>
  <c r="M1861" i="36"/>
  <c r="L1861" i="36"/>
  <c r="K1861" i="36"/>
  <c r="I1861" i="36" s="1"/>
  <c r="G1861" i="36"/>
  <c r="F1861" i="36"/>
  <c r="C1861" i="36"/>
  <c r="AW1860" i="36"/>
  <c r="AV1860" i="36"/>
  <c r="AU1860" i="36"/>
  <c r="AG1860" i="36"/>
  <c r="AF1860" i="36"/>
  <c r="AE1860" i="36"/>
  <c r="AD1860" i="36"/>
  <c r="AC1860" i="36"/>
  <c r="M1860" i="36"/>
  <c r="L1860" i="36"/>
  <c r="K1860" i="36"/>
  <c r="G1860" i="36"/>
  <c r="F1860" i="36"/>
  <c r="C1860" i="36"/>
  <c r="AW1859" i="36"/>
  <c r="AV1859" i="36"/>
  <c r="AU1859" i="36"/>
  <c r="AG1859" i="36"/>
  <c r="AF1859" i="36"/>
  <c r="AE1859" i="36"/>
  <c r="AD1859" i="36"/>
  <c r="AC1859" i="36"/>
  <c r="M1859" i="36"/>
  <c r="L1859" i="36"/>
  <c r="K1859" i="36"/>
  <c r="I1859" i="36" s="1"/>
  <c r="G1859" i="36"/>
  <c r="F1859" i="36"/>
  <c r="C1859" i="36"/>
  <c r="AW1858" i="36"/>
  <c r="AV1858" i="36"/>
  <c r="AU1858" i="36"/>
  <c r="AG1858" i="36"/>
  <c r="AF1858" i="36"/>
  <c r="AE1858" i="36"/>
  <c r="AD1858" i="36"/>
  <c r="AC1858" i="36"/>
  <c r="M1858" i="36"/>
  <c r="L1858" i="36"/>
  <c r="K1858" i="36"/>
  <c r="I1858" i="36" s="1"/>
  <c r="G1858" i="36"/>
  <c r="F1858" i="36"/>
  <c r="C1858" i="36"/>
  <c r="AW1857" i="36"/>
  <c r="AV1857" i="36"/>
  <c r="AU1857" i="36"/>
  <c r="AG1857" i="36"/>
  <c r="AF1857" i="36"/>
  <c r="AE1857" i="36"/>
  <c r="AD1857" i="36"/>
  <c r="AC1857" i="36"/>
  <c r="M1857" i="36"/>
  <c r="L1857" i="36"/>
  <c r="K1857" i="36"/>
  <c r="I1857" i="36"/>
  <c r="G1857" i="36"/>
  <c r="F1857" i="36"/>
  <c r="C1857" i="36"/>
  <c r="AW1856" i="36"/>
  <c r="AV1856" i="36"/>
  <c r="AU1856" i="36"/>
  <c r="AG1856" i="36"/>
  <c r="AF1856" i="36"/>
  <c r="AE1856" i="36"/>
  <c r="AD1856" i="36"/>
  <c r="AC1856" i="36"/>
  <c r="M1856" i="36"/>
  <c r="L1856" i="36"/>
  <c r="K1856" i="36"/>
  <c r="I1856" i="36" s="1"/>
  <c r="G1856" i="36"/>
  <c r="F1856" i="36"/>
  <c r="C1856" i="36"/>
  <c r="AW1855" i="36"/>
  <c r="AV1855" i="36"/>
  <c r="AU1855" i="36"/>
  <c r="AG1855" i="36"/>
  <c r="AF1855" i="36"/>
  <c r="AE1855" i="36"/>
  <c r="AD1855" i="36"/>
  <c r="AC1855" i="36"/>
  <c r="M1855" i="36"/>
  <c r="L1855" i="36"/>
  <c r="K1855" i="36"/>
  <c r="I1855" i="36"/>
  <c r="G1855" i="36"/>
  <c r="F1855" i="36"/>
  <c r="C1855" i="36"/>
  <c r="AW1854" i="36"/>
  <c r="AV1854" i="36"/>
  <c r="AU1854" i="36"/>
  <c r="AG1854" i="36"/>
  <c r="AF1854" i="36"/>
  <c r="AE1854" i="36"/>
  <c r="AD1854" i="36"/>
  <c r="AC1854" i="36"/>
  <c r="M1854" i="36"/>
  <c r="L1854" i="36"/>
  <c r="K1854" i="36"/>
  <c r="I1854" i="36" s="1"/>
  <c r="G1854" i="36"/>
  <c r="F1854" i="36"/>
  <c r="C1854" i="36"/>
  <c r="AW1853" i="36"/>
  <c r="AV1853" i="36"/>
  <c r="AU1853" i="36"/>
  <c r="AG1853" i="36"/>
  <c r="AF1853" i="36"/>
  <c r="AE1853" i="36"/>
  <c r="AD1853" i="36"/>
  <c r="AC1853" i="36"/>
  <c r="M1853" i="36"/>
  <c r="L1853" i="36"/>
  <c r="K1853" i="36"/>
  <c r="I1853" i="36" s="1"/>
  <c r="G1853" i="36"/>
  <c r="F1853" i="36"/>
  <c r="C1853" i="36"/>
  <c r="AW1852" i="36"/>
  <c r="AV1852" i="36"/>
  <c r="AU1852" i="36"/>
  <c r="AG1852" i="36"/>
  <c r="AF1852" i="36"/>
  <c r="AE1852" i="36"/>
  <c r="AD1852" i="36"/>
  <c r="AC1852" i="36"/>
  <c r="M1852" i="36"/>
  <c r="L1852" i="36"/>
  <c r="K1852" i="36"/>
  <c r="I1852" i="36" s="1"/>
  <c r="G1852" i="36"/>
  <c r="F1852" i="36"/>
  <c r="C1852" i="36"/>
  <c r="AW1851" i="36"/>
  <c r="AV1851" i="36"/>
  <c r="AU1851" i="36"/>
  <c r="AG1851" i="36"/>
  <c r="AF1851" i="36"/>
  <c r="AE1851" i="36"/>
  <c r="AD1851" i="36"/>
  <c r="AC1851" i="36"/>
  <c r="M1851" i="36"/>
  <c r="L1851" i="36"/>
  <c r="K1851" i="36"/>
  <c r="G1851" i="36"/>
  <c r="F1851" i="36"/>
  <c r="C1851" i="36"/>
  <c r="AW1850" i="36"/>
  <c r="AV1850" i="36"/>
  <c r="AU1850" i="36"/>
  <c r="AG1850" i="36"/>
  <c r="AF1850" i="36"/>
  <c r="AE1850" i="36"/>
  <c r="AD1850" i="36"/>
  <c r="AC1850" i="36"/>
  <c r="M1850" i="36"/>
  <c r="L1850" i="36"/>
  <c r="K1850" i="36"/>
  <c r="I1850" i="36" s="1"/>
  <c r="G1850" i="36"/>
  <c r="F1850" i="36"/>
  <c r="C1850" i="36"/>
  <c r="AW1849" i="36"/>
  <c r="AV1849" i="36"/>
  <c r="AU1849" i="36"/>
  <c r="AG1849" i="36"/>
  <c r="AF1849" i="36"/>
  <c r="AE1849" i="36"/>
  <c r="AD1849" i="36"/>
  <c r="AC1849" i="36"/>
  <c r="M1849" i="36"/>
  <c r="L1849" i="36"/>
  <c r="K1849" i="36"/>
  <c r="I1849" i="36"/>
  <c r="G1849" i="36"/>
  <c r="F1849" i="36"/>
  <c r="C1849" i="36"/>
  <c r="AW1848" i="36"/>
  <c r="AV1848" i="36"/>
  <c r="AU1848" i="36"/>
  <c r="AG1848" i="36"/>
  <c r="AF1848" i="36"/>
  <c r="AE1848" i="36"/>
  <c r="AD1848" i="36"/>
  <c r="AC1848" i="36"/>
  <c r="M1848" i="36"/>
  <c r="L1848" i="36"/>
  <c r="K1848" i="36"/>
  <c r="I1848" i="36" s="1"/>
  <c r="G1848" i="36"/>
  <c r="F1848" i="36"/>
  <c r="C1848" i="36"/>
  <c r="AW1847" i="36"/>
  <c r="AV1847" i="36"/>
  <c r="AU1847" i="36"/>
  <c r="AG1847" i="36"/>
  <c r="AF1847" i="36"/>
  <c r="AE1847" i="36"/>
  <c r="AD1847" i="36"/>
  <c r="AC1847" i="36"/>
  <c r="M1847" i="36"/>
  <c r="L1847" i="36"/>
  <c r="K1847" i="36"/>
  <c r="I1847" i="36" s="1"/>
  <c r="G1847" i="36"/>
  <c r="F1847" i="36"/>
  <c r="C1847" i="36"/>
  <c r="AW1846" i="36"/>
  <c r="AV1846" i="36"/>
  <c r="AU1846" i="36"/>
  <c r="AG1846" i="36"/>
  <c r="AF1846" i="36"/>
  <c r="AE1846" i="36"/>
  <c r="AD1846" i="36"/>
  <c r="AC1846" i="36"/>
  <c r="M1846" i="36"/>
  <c r="L1846" i="36"/>
  <c r="K1846" i="36"/>
  <c r="I1846" i="36"/>
  <c r="G1846" i="36"/>
  <c r="F1846" i="36"/>
  <c r="C1846" i="36"/>
  <c r="AW1845" i="36"/>
  <c r="AV1845" i="36"/>
  <c r="AU1845" i="36"/>
  <c r="AG1845" i="36"/>
  <c r="AF1845" i="36"/>
  <c r="AE1845" i="36"/>
  <c r="AD1845" i="36"/>
  <c r="AC1845" i="36"/>
  <c r="M1845" i="36"/>
  <c r="L1845" i="36"/>
  <c r="K1845" i="36"/>
  <c r="I1845" i="36" s="1"/>
  <c r="G1845" i="36"/>
  <c r="F1845" i="36"/>
  <c r="C1845" i="36"/>
  <c r="AW1844" i="36"/>
  <c r="AV1844" i="36"/>
  <c r="AU1844" i="36"/>
  <c r="AG1844" i="36"/>
  <c r="AF1844" i="36"/>
  <c r="AE1844" i="36"/>
  <c r="AD1844" i="36"/>
  <c r="AC1844" i="36"/>
  <c r="M1844" i="36"/>
  <c r="L1844" i="36"/>
  <c r="K1844" i="36"/>
  <c r="G1844" i="36"/>
  <c r="F1844" i="36"/>
  <c r="C1844" i="36"/>
  <c r="AW1843" i="36"/>
  <c r="AV1843" i="36"/>
  <c r="AU1843" i="36"/>
  <c r="AG1843" i="36"/>
  <c r="AF1843" i="36"/>
  <c r="AE1843" i="36"/>
  <c r="AD1843" i="36"/>
  <c r="AC1843" i="36"/>
  <c r="M1843" i="36"/>
  <c r="L1843" i="36"/>
  <c r="K1843" i="36"/>
  <c r="G1843" i="36"/>
  <c r="F1843" i="36"/>
  <c r="C1843" i="36"/>
  <c r="AW1842" i="36"/>
  <c r="AV1842" i="36"/>
  <c r="AU1842" i="36"/>
  <c r="AG1842" i="36"/>
  <c r="AF1842" i="36"/>
  <c r="AE1842" i="36"/>
  <c r="AD1842" i="36"/>
  <c r="AC1842" i="36"/>
  <c r="M1842" i="36"/>
  <c r="L1842" i="36"/>
  <c r="K1842" i="36"/>
  <c r="I1842" i="36" s="1"/>
  <c r="G1842" i="36"/>
  <c r="F1842" i="36"/>
  <c r="C1842" i="36"/>
  <c r="AW1841" i="36"/>
  <c r="AV1841" i="36"/>
  <c r="AU1841" i="36"/>
  <c r="AG1841" i="36"/>
  <c r="AF1841" i="36"/>
  <c r="AE1841" i="36"/>
  <c r="AD1841" i="36"/>
  <c r="AC1841" i="36"/>
  <c r="M1841" i="36"/>
  <c r="L1841" i="36"/>
  <c r="K1841" i="36"/>
  <c r="I1841" i="36"/>
  <c r="G1841" i="36"/>
  <c r="F1841" i="36"/>
  <c r="C1841" i="36"/>
  <c r="AW1840" i="36"/>
  <c r="AV1840" i="36"/>
  <c r="AU1840" i="36"/>
  <c r="AG1840" i="36"/>
  <c r="AF1840" i="36"/>
  <c r="AE1840" i="36"/>
  <c r="AD1840" i="36"/>
  <c r="AC1840" i="36"/>
  <c r="M1840" i="36"/>
  <c r="L1840" i="36"/>
  <c r="K1840" i="36"/>
  <c r="I1840" i="36" s="1"/>
  <c r="G1840" i="36"/>
  <c r="F1840" i="36"/>
  <c r="C1840" i="36"/>
  <c r="AW1839" i="36"/>
  <c r="AV1839" i="36"/>
  <c r="AU1839" i="36"/>
  <c r="AG1839" i="36"/>
  <c r="AF1839" i="36"/>
  <c r="AE1839" i="36"/>
  <c r="AD1839" i="36"/>
  <c r="AC1839" i="36"/>
  <c r="M1839" i="36"/>
  <c r="L1839" i="36"/>
  <c r="K1839" i="36"/>
  <c r="I1839" i="36" s="1"/>
  <c r="G1839" i="36"/>
  <c r="F1839" i="36"/>
  <c r="C1839" i="36"/>
  <c r="AW1838" i="36"/>
  <c r="AV1838" i="36"/>
  <c r="AU1838" i="36"/>
  <c r="AG1838" i="36"/>
  <c r="AF1838" i="36"/>
  <c r="AE1838" i="36"/>
  <c r="AD1838" i="36"/>
  <c r="AC1838" i="36"/>
  <c r="M1838" i="36"/>
  <c r="L1838" i="36"/>
  <c r="K1838" i="36"/>
  <c r="I1838" i="36" s="1"/>
  <c r="G1838" i="36"/>
  <c r="F1838" i="36"/>
  <c r="C1838" i="36"/>
  <c r="AW1837" i="36"/>
  <c r="AV1837" i="36"/>
  <c r="AU1837" i="36"/>
  <c r="AG1837" i="36"/>
  <c r="AF1837" i="36"/>
  <c r="AE1837" i="36"/>
  <c r="AD1837" i="36"/>
  <c r="AC1837" i="36"/>
  <c r="M1837" i="36"/>
  <c r="L1837" i="36"/>
  <c r="K1837" i="36"/>
  <c r="I1837" i="36" s="1"/>
  <c r="G1837" i="36"/>
  <c r="F1837" i="36"/>
  <c r="C1837" i="36"/>
  <c r="AW1836" i="36"/>
  <c r="AV1836" i="36"/>
  <c r="AU1836" i="36"/>
  <c r="AG1836" i="36"/>
  <c r="AF1836" i="36"/>
  <c r="AE1836" i="36"/>
  <c r="AD1836" i="36"/>
  <c r="AC1836" i="36"/>
  <c r="M1836" i="36"/>
  <c r="L1836" i="36"/>
  <c r="K1836" i="36"/>
  <c r="G1836" i="36"/>
  <c r="F1836" i="36"/>
  <c r="C1836" i="36"/>
  <c r="AW1835" i="36"/>
  <c r="AV1835" i="36"/>
  <c r="AU1835" i="36"/>
  <c r="AG1835" i="36"/>
  <c r="AF1835" i="36"/>
  <c r="AE1835" i="36"/>
  <c r="AD1835" i="36"/>
  <c r="AC1835" i="36"/>
  <c r="M1835" i="36"/>
  <c r="L1835" i="36"/>
  <c r="K1835" i="36"/>
  <c r="I1835" i="36" s="1"/>
  <c r="G1835" i="36"/>
  <c r="F1835" i="36"/>
  <c r="C1835" i="36"/>
  <c r="AW1834" i="36"/>
  <c r="AV1834" i="36"/>
  <c r="AU1834" i="36"/>
  <c r="AG1834" i="36"/>
  <c r="AF1834" i="36"/>
  <c r="AE1834" i="36"/>
  <c r="AD1834" i="36"/>
  <c r="AC1834" i="36"/>
  <c r="M1834" i="36"/>
  <c r="L1834" i="36"/>
  <c r="K1834" i="36"/>
  <c r="I1834" i="36" s="1"/>
  <c r="G1834" i="36"/>
  <c r="F1834" i="36"/>
  <c r="C1834" i="36"/>
  <c r="AW1833" i="36"/>
  <c r="AV1833" i="36"/>
  <c r="AU1833" i="36"/>
  <c r="AG1833" i="36"/>
  <c r="AF1833" i="36"/>
  <c r="AE1833" i="36"/>
  <c r="AD1833" i="36"/>
  <c r="AC1833" i="36"/>
  <c r="M1833" i="36"/>
  <c r="L1833" i="36"/>
  <c r="K1833" i="36"/>
  <c r="I1833" i="36"/>
  <c r="G1833" i="36"/>
  <c r="F1833" i="36"/>
  <c r="C1833" i="36"/>
  <c r="AW1831" i="36"/>
  <c r="AV1831" i="36"/>
  <c r="AU1831" i="36"/>
  <c r="AG1831" i="36"/>
  <c r="AF1831" i="36"/>
  <c r="AE1831" i="36"/>
  <c r="AD1831" i="36"/>
  <c r="AC1831" i="36"/>
  <c r="M1831" i="36"/>
  <c r="L1831" i="36"/>
  <c r="K1831" i="36"/>
  <c r="I1831" i="36" s="1"/>
  <c r="G1831" i="36"/>
  <c r="F1831" i="36"/>
  <c r="C1831" i="36"/>
  <c r="AW1830" i="36"/>
  <c r="AV1830" i="36"/>
  <c r="AU1830" i="36"/>
  <c r="AG1830" i="36"/>
  <c r="AF1830" i="36"/>
  <c r="AE1830" i="36"/>
  <c r="AD1830" i="36"/>
  <c r="AC1830" i="36"/>
  <c r="M1830" i="36"/>
  <c r="L1830" i="36"/>
  <c r="K1830" i="36"/>
  <c r="I1830" i="36"/>
  <c r="G1830" i="36"/>
  <c r="F1830" i="36"/>
  <c r="C1830" i="36"/>
  <c r="AW1829" i="36"/>
  <c r="AV1829" i="36"/>
  <c r="AU1829" i="36"/>
  <c r="AG1829" i="36"/>
  <c r="AF1829" i="36"/>
  <c r="AE1829" i="36"/>
  <c r="AD1829" i="36"/>
  <c r="AC1829" i="36"/>
  <c r="M1829" i="36"/>
  <c r="L1829" i="36"/>
  <c r="K1829" i="36"/>
  <c r="I1829" i="36" s="1"/>
  <c r="G1829" i="36"/>
  <c r="F1829" i="36"/>
  <c r="C1829" i="36"/>
  <c r="AW1828" i="36"/>
  <c r="AV1828" i="36"/>
  <c r="AU1828" i="36"/>
  <c r="AG1828" i="36"/>
  <c r="AF1828" i="36"/>
  <c r="AE1828" i="36"/>
  <c r="AD1828" i="36"/>
  <c r="AC1828" i="36"/>
  <c r="M1828" i="36"/>
  <c r="L1828" i="36"/>
  <c r="K1828" i="36"/>
  <c r="I1828" i="36" s="1"/>
  <c r="G1828" i="36"/>
  <c r="F1828" i="36"/>
  <c r="C1828" i="36"/>
  <c r="AW1827" i="36"/>
  <c r="AV1827" i="36"/>
  <c r="AU1827" i="36"/>
  <c r="AG1827" i="36"/>
  <c r="AF1827" i="36"/>
  <c r="AE1827" i="36"/>
  <c r="AD1827" i="36"/>
  <c r="AC1827" i="36"/>
  <c r="M1827" i="36"/>
  <c r="L1827" i="36"/>
  <c r="K1827" i="36"/>
  <c r="I1827" i="36" s="1"/>
  <c r="G1827" i="36"/>
  <c r="F1827" i="36"/>
  <c r="C1827" i="36"/>
  <c r="AW1826" i="36"/>
  <c r="AV1826" i="36"/>
  <c r="AU1826" i="36"/>
  <c r="AG1826" i="36"/>
  <c r="AF1826" i="36"/>
  <c r="AE1826" i="36"/>
  <c r="AD1826" i="36"/>
  <c r="AC1826" i="36"/>
  <c r="M1826" i="36"/>
  <c r="L1826" i="36"/>
  <c r="K1826" i="36"/>
  <c r="I1826" i="36" s="1"/>
  <c r="G1826" i="36"/>
  <c r="F1826" i="36"/>
  <c r="C1826" i="36"/>
  <c r="AW1825" i="36"/>
  <c r="AV1825" i="36"/>
  <c r="AU1825" i="36"/>
  <c r="AG1825" i="36"/>
  <c r="AF1825" i="36"/>
  <c r="AE1825" i="36"/>
  <c r="AD1825" i="36"/>
  <c r="AC1825" i="36"/>
  <c r="M1825" i="36"/>
  <c r="L1825" i="36"/>
  <c r="K1825" i="36"/>
  <c r="I1825" i="36" s="1"/>
  <c r="G1825" i="36"/>
  <c r="F1825" i="36"/>
  <c r="C1825" i="36"/>
  <c r="AW1823" i="36"/>
  <c r="AV1823" i="36"/>
  <c r="AU1823" i="36"/>
  <c r="AG1823" i="36"/>
  <c r="AF1823" i="36"/>
  <c r="AE1823" i="36"/>
  <c r="AD1823" i="36"/>
  <c r="AC1823" i="36"/>
  <c r="M1823" i="36"/>
  <c r="L1823" i="36"/>
  <c r="K1823" i="36"/>
  <c r="I1823" i="36"/>
  <c r="G1823" i="36"/>
  <c r="F1823" i="36"/>
  <c r="C1823" i="36"/>
  <c r="AW1822" i="36"/>
  <c r="AV1822" i="36"/>
  <c r="AU1822" i="36"/>
  <c r="AG1822" i="36"/>
  <c r="AF1822" i="36"/>
  <c r="AE1822" i="36"/>
  <c r="AD1822" i="36"/>
  <c r="AC1822" i="36"/>
  <c r="M1822" i="36"/>
  <c r="L1822" i="36"/>
  <c r="K1822" i="36"/>
  <c r="I1822" i="36" s="1"/>
  <c r="G1822" i="36"/>
  <c r="F1822" i="36"/>
  <c r="C1822" i="36"/>
  <c r="AW1821" i="36"/>
  <c r="AV1821" i="36"/>
  <c r="AU1821" i="36"/>
  <c r="AG1821" i="36"/>
  <c r="AF1821" i="36"/>
  <c r="AE1821" i="36"/>
  <c r="AD1821" i="36"/>
  <c r="AC1821" i="36"/>
  <c r="M1821" i="36"/>
  <c r="L1821" i="36"/>
  <c r="K1821" i="36"/>
  <c r="I1821" i="36"/>
  <c r="G1821" i="36"/>
  <c r="F1821" i="36"/>
  <c r="C1821" i="36"/>
  <c r="AW1820" i="36"/>
  <c r="AV1820" i="36"/>
  <c r="AU1820" i="36"/>
  <c r="AG1820" i="36"/>
  <c r="AF1820" i="36"/>
  <c r="AE1820" i="36"/>
  <c r="AD1820" i="36"/>
  <c r="AC1820" i="36"/>
  <c r="M1820" i="36"/>
  <c r="L1820" i="36"/>
  <c r="K1820" i="36"/>
  <c r="I1820" i="36" s="1"/>
  <c r="G1820" i="36"/>
  <c r="F1820" i="36"/>
  <c r="C1820" i="36"/>
  <c r="AW1819" i="36"/>
  <c r="AV1819" i="36"/>
  <c r="AU1819" i="36"/>
  <c r="AG1819" i="36"/>
  <c r="AF1819" i="36"/>
  <c r="AE1819" i="36"/>
  <c r="AD1819" i="36"/>
  <c r="AC1819" i="36"/>
  <c r="M1819" i="36"/>
  <c r="L1819" i="36"/>
  <c r="K1819" i="36"/>
  <c r="I1819" i="36" s="1"/>
  <c r="G1819" i="36"/>
  <c r="F1819" i="36"/>
  <c r="C1819" i="36"/>
  <c r="AW1818" i="36"/>
  <c r="AV1818" i="36"/>
  <c r="AU1818" i="36"/>
  <c r="AG1818" i="36"/>
  <c r="AF1818" i="36"/>
  <c r="AE1818" i="36"/>
  <c r="AD1818" i="36"/>
  <c r="AC1818" i="36"/>
  <c r="M1818" i="36"/>
  <c r="L1818" i="36"/>
  <c r="K1818" i="36"/>
  <c r="I1818" i="36" s="1"/>
  <c r="G1818" i="36"/>
  <c r="F1818" i="36"/>
  <c r="C1818" i="36"/>
  <c r="AW1817" i="36"/>
  <c r="AV1817" i="36"/>
  <c r="AU1817" i="36"/>
  <c r="AG1817" i="36"/>
  <c r="AF1817" i="36"/>
  <c r="AE1817" i="36"/>
  <c r="AD1817" i="36"/>
  <c r="AC1817" i="36"/>
  <c r="M1817" i="36"/>
  <c r="L1817" i="36"/>
  <c r="K1817" i="36"/>
  <c r="G1817" i="36"/>
  <c r="F1817" i="36"/>
  <c r="C1817" i="36"/>
  <c r="AW1816" i="36"/>
  <c r="AV1816" i="36"/>
  <c r="AU1816" i="36"/>
  <c r="AG1816" i="36"/>
  <c r="AF1816" i="36"/>
  <c r="AE1816" i="36"/>
  <c r="AD1816" i="36"/>
  <c r="AC1816" i="36"/>
  <c r="M1816" i="36"/>
  <c r="L1816" i="36"/>
  <c r="K1816" i="36"/>
  <c r="I1816" i="36" s="1"/>
  <c r="G1816" i="36"/>
  <c r="F1816" i="36"/>
  <c r="C1816" i="36"/>
  <c r="AW1815" i="36"/>
  <c r="AV1815" i="36"/>
  <c r="AU1815" i="36"/>
  <c r="AG1815" i="36"/>
  <c r="AF1815" i="36"/>
  <c r="AE1815" i="36"/>
  <c r="AD1815" i="36"/>
  <c r="AC1815" i="36"/>
  <c r="M1815" i="36"/>
  <c r="L1815" i="36"/>
  <c r="K1815" i="36"/>
  <c r="I1815" i="36"/>
  <c r="G1815" i="36"/>
  <c r="F1815" i="36"/>
  <c r="C1815" i="36"/>
  <c r="AW1814" i="36"/>
  <c r="AV1814" i="36"/>
  <c r="AU1814" i="36"/>
  <c r="AG1814" i="36"/>
  <c r="AF1814" i="36"/>
  <c r="AE1814" i="36"/>
  <c r="AD1814" i="36"/>
  <c r="AC1814" i="36"/>
  <c r="M1814" i="36"/>
  <c r="L1814" i="36"/>
  <c r="K1814" i="36"/>
  <c r="I1814" i="36" s="1"/>
  <c r="G1814" i="36"/>
  <c r="F1814" i="36"/>
  <c r="C1814" i="36"/>
  <c r="AW1813" i="36"/>
  <c r="AV1813" i="36"/>
  <c r="AU1813" i="36"/>
  <c r="AG1813" i="36"/>
  <c r="AF1813" i="36"/>
  <c r="AE1813" i="36"/>
  <c r="AD1813" i="36"/>
  <c r="AC1813" i="36"/>
  <c r="M1813" i="36"/>
  <c r="L1813" i="36"/>
  <c r="K1813" i="36"/>
  <c r="I1813" i="36"/>
  <c r="G1813" i="36"/>
  <c r="F1813" i="36"/>
  <c r="C1813" i="36"/>
  <c r="AW1812" i="36"/>
  <c r="AV1812" i="36"/>
  <c r="AU1812" i="36"/>
  <c r="AG1812" i="36"/>
  <c r="AF1812" i="36"/>
  <c r="AE1812" i="36"/>
  <c r="AD1812" i="36"/>
  <c r="AC1812" i="36"/>
  <c r="M1812" i="36"/>
  <c r="L1812" i="36"/>
  <c r="K1812" i="36"/>
  <c r="I1812" i="36" s="1"/>
  <c r="G1812" i="36"/>
  <c r="F1812" i="36"/>
  <c r="C1812" i="36"/>
  <c r="AW1811" i="36"/>
  <c r="AV1811" i="36"/>
  <c r="AU1811" i="36"/>
  <c r="AG1811" i="36"/>
  <c r="AF1811" i="36"/>
  <c r="AE1811" i="36"/>
  <c r="AD1811" i="36"/>
  <c r="AC1811" i="36"/>
  <c r="M1811" i="36"/>
  <c r="L1811" i="36"/>
  <c r="K1811" i="36"/>
  <c r="I1811" i="36" s="1"/>
  <c r="G1811" i="36"/>
  <c r="F1811" i="36"/>
  <c r="C1811" i="36"/>
  <c r="AW1810" i="36"/>
  <c r="AV1810" i="36"/>
  <c r="AU1810" i="36"/>
  <c r="AG1810" i="36"/>
  <c r="AF1810" i="36"/>
  <c r="AE1810" i="36"/>
  <c r="AD1810" i="36"/>
  <c r="AC1810" i="36"/>
  <c r="M1810" i="36"/>
  <c r="L1810" i="36"/>
  <c r="K1810" i="36"/>
  <c r="G1810" i="36"/>
  <c r="F1810" i="36"/>
  <c r="C1810" i="36"/>
  <c r="AW1809" i="36"/>
  <c r="AV1809" i="36"/>
  <c r="AU1809" i="36"/>
  <c r="AG1809" i="36"/>
  <c r="AF1809" i="36"/>
  <c r="AE1809" i="36"/>
  <c r="AD1809" i="36"/>
  <c r="AC1809" i="36"/>
  <c r="M1809" i="36"/>
  <c r="L1809" i="36"/>
  <c r="K1809" i="36"/>
  <c r="I1809" i="36" s="1"/>
  <c r="G1809" i="36"/>
  <c r="F1809" i="36"/>
  <c r="C1809" i="36"/>
  <c r="AW1808" i="36"/>
  <c r="AV1808" i="36"/>
  <c r="AU1808" i="36"/>
  <c r="AG1808" i="36"/>
  <c r="AF1808" i="36"/>
  <c r="AE1808" i="36"/>
  <c r="AD1808" i="36"/>
  <c r="AC1808" i="36"/>
  <c r="M1808" i="36"/>
  <c r="L1808" i="36"/>
  <c r="K1808" i="36"/>
  <c r="I1808" i="36" s="1"/>
  <c r="G1808" i="36"/>
  <c r="F1808" i="36"/>
  <c r="C1808" i="36"/>
  <c r="AW1807" i="36"/>
  <c r="AV1807" i="36"/>
  <c r="AU1807" i="36"/>
  <c r="AG1807" i="36"/>
  <c r="AF1807" i="36"/>
  <c r="AE1807" i="36"/>
  <c r="AD1807" i="36"/>
  <c r="AC1807" i="36"/>
  <c r="M1807" i="36"/>
  <c r="L1807" i="36"/>
  <c r="K1807" i="36"/>
  <c r="I1807" i="36"/>
  <c r="G1807" i="36"/>
  <c r="F1807" i="36"/>
  <c r="C1807" i="36"/>
  <c r="AW1806" i="36"/>
  <c r="AV1806" i="36"/>
  <c r="AU1806" i="36"/>
  <c r="AG1806" i="36"/>
  <c r="AF1806" i="36"/>
  <c r="AE1806" i="36"/>
  <c r="AD1806" i="36"/>
  <c r="AC1806" i="36"/>
  <c r="M1806" i="36"/>
  <c r="L1806" i="36"/>
  <c r="K1806" i="36"/>
  <c r="I1806" i="36" s="1"/>
  <c r="G1806" i="36"/>
  <c r="F1806" i="36"/>
  <c r="C1806" i="36"/>
  <c r="AW1805" i="36"/>
  <c r="AV1805" i="36"/>
  <c r="AU1805" i="36"/>
  <c r="AG1805" i="36"/>
  <c r="AF1805" i="36"/>
  <c r="AE1805" i="36"/>
  <c r="AD1805" i="36"/>
  <c r="AC1805" i="36"/>
  <c r="M1805" i="36"/>
  <c r="L1805" i="36"/>
  <c r="K1805" i="36"/>
  <c r="I1805" i="36"/>
  <c r="G1805" i="36"/>
  <c r="F1805" i="36"/>
  <c r="C1805" i="36"/>
  <c r="AW1804" i="36"/>
  <c r="AV1804" i="36"/>
  <c r="AU1804" i="36"/>
  <c r="AG1804" i="36"/>
  <c r="AF1804" i="36"/>
  <c r="AE1804" i="36"/>
  <c r="AD1804" i="36"/>
  <c r="AC1804" i="36"/>
  <c r="M1804" i="36"/>
  <c r="L1804" i="36"/>
  <c r="K1804" i="36"/>
  <c r="I1804" i="36" s="1"/>
  <c r="G1804" i="36"/>
  <c r="F1804" i="36"/>
  <c r="C1804" i="36"/>
  <c r="AW1803" i="36"/>
  <c r="AV1803" i="36"/>
  <c r="AU1803" i="36"/>
  <c r="AG1803" i="36"/>
  <c r="AF1803" i="36"/>
  <c r="AE1803" i="36"/>
  <c r="AD1803" i="36"/>
  <c r="AC1803" i="36"/>
  <c r="M1803" i="36"/>
  <c r="L1803" i="36"/>
  <c r="K1803" i="36"/>
  <c r="I1803" i="36" s="1"/>
  <c r="G1803" i="36"/>
  <c r="F1803" i="36"/>
  <c r="C1803" i="36"/>
  <c r="AW1802" i="36"/>
  <c r="AV1802" i="36"/>
  <c r="AU1802" i="36"/>
  <c r="AG1802" i="36"/>
  <c r="AF1802" i="36"/>
  <c r="AE1802" i="36"/>
  <c r="AD1802" i="36"/>
  <c r="AC1802" i="36"/>
  <c r="M1802" i="36"/>
  <c r="L1802" i="36"/>
  <c r="K1802" i="36"/>
  <c r="G1802" i="36"/>
  <c r="F1802" i="36"/>
  <c r="C1802" i="36"/>
  <c r="AW1801" i="36"/>
  <c r="AV1801" i="36"/>
  <c r="AU1801" i="36"/>
  <c r="AG1801" i="36"/>
  <c r="AF1801" i="36"/>
  <c r="AE1801" i="36"/>
  <c r="AD1801" i="36"/>
  <c r="AC1801" i="36"/>
  <c r="M1801" i="36"/>
  <c r="L1801" i="36"/>
  <c r="K1801" i="36"/>
  <c r="I1801" i="36" s="1"/>
  <c r="G1801" i="36"/>
  <c r="F1801" i="36"/>
  <c r="C1801" i="36"/>
  <c r="AW1800" i="36"/>
  <c r="AV1800" i="36"/>
  <c r="AU1800" i="36"/>
  <c r="AG1800" i="36"/>
  <c r="AF1800" i="36"/>
  <c r="AE1800" i="36"/>
  <c r="AD1800" i="36"/>
  <c r="AC1800" i="36"/>
  <c r="M1800" i="36"/>
  <c r="L1800" i="36"/>
  <c r="K1800" i="36"/>
  <c r="I1800" i="36" s="1"/>
  <c r="G1800" i="36"/>
  <c r="F1800" i="36"/>
  <c r="C1800" i="36"/>
  <c r="AW1799" i="36"/>
  <c r="AV1799" i="36"/>
  <c r="AU1799" i="36"/>
  <c r="AG1799" i="36"/>
  <c r="AF1799" i="36"/>
  <c r="AE1799" i="36"/>
  <c r="AD1799" i="36"/>
  <c r="AC1799" i="36"/>
  <c r="M1799" i="36"/>
  <c r="L1799" i="36"/>
  <c r="K1799" i="36"/>
  <c r="I1799" i="36"/>
  <c r="G1799" i="36"/>
  <c r="F1799" i="36"/>
  <c r="C1799" i="36"/>
  <c r="AW1798" i="36"/>
  <c r="AV1798" i="36"/>
  <c r="AU1798" i="36"/>
  <c r="AG1798" i="36"/>
  <c r="AF1798" i="36"/>
  <c r="AE1798" i="36"/>
  <c r="AD1798" i="36"/>
  <c r="AC1798" i="36"/>
  <c r="M1798" i="36"/>
  <c r="L1798" i="36"/>
  <c r="K1798" i="36"/>
  <c r="I1798" i="36" s="1"/>
  <c r="G1798" i="36"/>
  <c r="F1798" i="36"/>
  <c r="C1798" i="36"/>
  <c r="AW1797" i="36"/>
  <c r="AV1797" i="36"/>
  <c r="AU1797" i="36"/>
  <c r="AG1797" i="36"/>
  <c r="AF1797" i="36"/>
  <c r="AE1797" i="36"/>
  <c r="AD1797" i="36"/>
  <c r="AC1797" i="36"/>
  <c r="M1797" i="36"/>
  <c r="L1797" i="36"/>
  <c r="K1797" i="36"/>
  <c r="I1797" i="36" s="1"/>
  <c r="G1797" i="36"/>
  <c r="F1797" i="36"/>
  <c r="C1797" i="36"/>
  <c r="AW1796" i="36"/>
  <c r="AV1796" i="36"/>
  <c r="AU1796" i="36"/>
  <c r="AG1796" i="36"/>
  <c r="AF1796" i="36"/>
  <c r="AE1796" i="36"/>
  <c r="AD1796" i="36"/>
  <c r="AC1796" i="36"/>
  <c r="M1796" i="36"/>
  <c r="L1796" i="36"/>
  <c r="K1796" i="36"/>
  <c r="I1796" i="36"/>
  <c r="G1796" i="36"/>
  <c r="F1796" i="36"/>
  <c r="C1796" i="36"/>
  <c r="AW1795" i="36"/>
  <c r="AV1795" i="36"/>
  <c r="AU1795" i="36"/>
  <c r="AG1795" i="36"/>
  <c r="AF1795" i="36"/>
  <c r="AE1795" i="36"/>
  <c r="AD1795" i="36"/>
  <c r="AC1795" i="36"/>
  <c r="M1795" i="36"/>
  <c r="L1795" i="36"/>
  <c r="K1795" i="36"/>
  <c r="I1795" i="36" s="1"/>
  <c r="G1795" i="36"/>
  <c r="F1795" i="36"/>
  <c r="C1795" i="36"/>
  <c r="AW1794" i="36"/>
  <c r="AV1794" i="36"/>
  <c r="AU1794" i="36"/>
  <c r="AG1794" i="36"/>
  <c r="AF1794" i="36"/>
  <c r="AE1794" i="36"/>
  <c r="AD1794" i="36"/>
  <c r="AC1794" i="36"/>
  <c r="M1794" i="36"/>
  <c r="L1794" i="36"/>
  <c r="I1794" i="36" s="1"/>
  <c r="K1794" i="36"/>
  <c r="G1794" i="36"/>
  <c r="F1794" i="36"/>
  <c r="C1794" i="36"/>
  <c r="AW1793" i="36"/>
  <c r="AV1793" i="36"/>
  <c r="AU1793" i="36"/>
  <c r="AG1793" i="36"/>
  <c r="AF1793" i="36"/>
  <c r="AE1793" i="36"/>
  <c r="AD1793" i="36"/>
  <c r="AC1793" i="36"/>
  <c r="M1793" i="36"/>
  <c r="L1793" i="36"/>
  <c r="K1793" i="36"/>
  <c r="I1793" i="36" s="1"/>
  <c r="G1793" i="36"/>
  <c r="F1793" i="36"/>
  <c r="C1793" i="36"/>
  <c r="AW1792" i="36"/>
  <c r="AV1792" i="36"/>
  <c r="AU1792" i="36"/>
  <c r="AG1792" i="36"/>
  <c r="AF1792" i="36"/>
  <c r="AE1792" i="36"/>
  <c r="AD1792" i="36"/>
  <c r="AC1792" i="36"/>
  <c r="M1792" i="36"/>
  <c r="L1792" i="36"/>
  <c r="K1792" i="36"/>
  <c r="I1792" i="36" s="1"/>
  <c r="G1792" i="36"/>
  <c r="F1792" i="36"/>
  <c r="C1792" i="36"/>
  <c r="AW1791" i="36"/>
  <c r="AV1791" i="36"/>
  <c r="AU1791" i="36"/>
  <c r="AG1791" i="36"/>
  <c r="AF1791" i="36"/>
  <c r="AE1791" i="36"/>
  <c r="AD1791" i="36"/>
  <c r="AC1791" i="36"/>
  <c r="M1791" i="36"/>
  <c r="L1791" i="36"/>
  <c r="K1791" i="36"/>
  <c r="I1791" i="36"/>
  <c r="G1791" i="36"/>
  <c r="F1791" i="36"/>
  <c r="C1791" i="36"/>
  <c r="AW1790" i="36"/>
  <c r="AV1790" i="36"/>
  <c r="AU1790" i="36"/>
  <c r="AG1790" i="36"/>
  <c r="AF1790" i="36"/>
  <c r="AE1790" i="36"/>
  <c r="AD1790" i="36"/>
  <c r="AC1790" i="36"/>
  <c r="M1790" i="36"/>
  <c r="L1790" i="36"/>
  <c r="K1790" i="36"/>
  <c r="I1790" i="36" s="1"/>
  <c r="G1790" i="36"/>
  <c r="F1790" i="36"/>
  <c r="C1790" i="36"/>
  <c r="AW1789" i="36"/>
  <c r="AV1789" i="36"/>
  <c r="AU1789" i="36"/>
  <c r="AG1789" i="36"/>
  <c r="AF1789" i="36"/>
  <c r="AE1789" i="36"/>
  <c r="AD1789" i="36"/>
  <c r="AC1789" i="36"/>
  <c r="M1789" i="36"/>
  <c r="L1789" i="36"/>
  <c r="K1789" i="36"/>
  <c r="I1789" i="36" s="1"/>
  <c r="G1789" i="36"/>
  <c r="F1789" i="36"/>
  <c r="C1789" i="36"/>
  <c r="AW1788" i="36"/>
  <c r="AV1788" i="36"/>
  <c r="AU1788" i="36"/>
  <c r="AG1788" i="36"/>
  <c r="AF1788" i="36"/>
  <c r="AE1788" i="36"/>
  <c r="AD1788" i="36"/>
  <c r="AC1788" i="36"/>
  <c r="M1788" i="36"/>
  <c r="L1788" i="36"/>
  <c r="K1788" i="36"/>
  <c r="I1788" i="36"/>
  <c r="G1788" i="36"/>
  <c r="F1788" i="36"/>
  <c r="C1788" i="36"/>
  <c r="AW1787" i="36"/>
  <c r="AV1787" i="36"/>
  <c r="AU1787" i="36"/>
  <c r="AG1787" i="36"/>
  <c r="AF1787" i="36"/>
  <c r="AE1787" i="36"/>
  <c r="AD1787" i="36"/>
  <c r="AC1787" i="36"/>
  <c r="M1787" i="36"/>
  <c r="L1787" i="36"/>
  <c r="K1787" i="36"/>
  <c r="I1787" i="36" s="1"/>
  <c r="G1787" i="36"/>
  <c r="F1787" i="36"/>
  <c r="C1787" i="36"/>
  <c r="AW1786" i="36"/>
  <c r="AV1786" i="36"/>
  <c r="AU1786" i="36"/>
  <c r="AG1786" i="36"/>
  <c r="AF1786" i="36"/>
  <c r="AE1786" i="36"/>
  <c r="AD1786" i="36"/>
  <c r="AC1786" i="36"/>
  <c r="M1786" i="36"/>
  <c r="L1786" i="36"/>
  <c r="K1786" i="36"/>
  <c r="G1786" i="36"/>
  <c r="F1786" i="36"/>
  <c r="C1786" i="36"/>
  <c r="AW1785" i="36"/>
  <c r="AV1785" i="36"/>
  <c r="AU1785" i="36"/>
  <c r="AG1785" i="36"/>
  <c r="AF1785" i="36"/>
  <c r="AE1785" i="36"/>
  <c r="AD1785" i="36"/>
  <c r="AC1785" i="36"/>
  <c r="M1785" i="36"/>
  <c r="L1785" i="36"/>
  <c r="K1785" i="36"/>
  <c r="G1785" i="36"/>
  <c r="F1785" i="36"/>
  <c r="C1785" i="36"/>
  <c r="AW1784" i="36"/>
  <c r="AV1784" i="36"/>
  <c r="AU1784" i="36"/>
  <c r="AG1784" i="36"/>
  <c r="AF1784" i="36"/>
  <c r="AE1784" i="36"/>
  <c r="AD1784" i="36"/>
  <c r="AC1784" i="36"/>
  <c r="M1784" i="36"/>
  <c r="L1784" i="36"/>
  <c r="K1784" i="36"/>
  <c r="I1784" i="36" s="1"/>
  <c r="G1784" i="36"/>
  <c r="F1784" i="36"/>
  <c r="C1784" i="36"/>
  <c r="AW1783" i="36"/>
  <c r="AV1783" i="36"/>
  <c r="AU1783" i="36"/>
  <c r="AG1783" i="36"/>
  <c r="AF1783" i="36"/>
  <c r="AE1783" i="36"/>
  <c r="AD1783" i="36"/>
  <c r="AC1783" i="36"/>
  <c r="M1783" i="36"/>
  <c r="L1783" i="36"/>
  <c r="K1783" i="36"/>
  <c r="I1783" i="36"/>
  <c r="G1783" i="36"/>
  <c r="F1783" i="36"/>
  <c r="C1783" i="36"/>
  <c r="AW1782" i="36"/>
  <c r="AV1782" i="36"/>
  <c r="AU1782" i="36"/>
  <c r="AG1782" i="36"/>
  <c r="AF1782" i="36"/>
  <c r="AE1782" i="36"/>
  <c r="AD1782" i="36"/>
  <c r="AC1782" i="36"/>
  <c r="M1782" i="36"/>
  <c r="L1782" i="36"/>
  <c r="K1782" i="36"/>
  <c r="I1782" i="36" s="1"/>
  <c r="G1782" i="36"/>
  <c r="F1782" i="36"/>
  <c r="C1782" i="36"/>
  <c r="AW1781" i="36"/>
  <c r="AV1781" i="36"/>
  <c r="AU1781" i="36"/>
  <c r="AG1781" i="36"/>
  <c r="AF1781" i="36"/>
  <c r="AE1781" i="36"/>
  <c r="AD1781" i="36"/>
  <c r="AC1781" i="36"/>
  <c r="M1781" i="36"/>
  <c r="L1781" i="36"/>
  <c r="K1781" i="36"/>
  <c r="I1781" i="36"/>
  <c r="G1781" i="36"/>
  <c r="F1781" i="36"/>
  <c r="C1781" i="36"/>
  <c r="AW1780" i="36"/>
  <c r="AV1780" i="36"/>
  <c r="AU1780" i="36"/>
  <c r="AG1780" i="36"/>
  <c r="AF1780" i="36"/>
  <c r="AE1780" i="36"/>
  <c r="AD1780" i="36"/>
  <c r="AC1780" i="36"/>
  <c r="M1780" i="36"/>
  <c r="L1780" i="36"/>
  <c r="K1780" i="36"/>
  <c r="I1780" i="36"/>
  <c r="G1780" i="36"/>
  <c r="F1780" i="36"/>
  <c r="C1780" i="36"/>
  <c r="AW1779" i="36"/>
  <c r="AV1779" i="36"/>
  <c r="AU1779" i="36"/>
  <c r="AG1779" i="36"/>
  <c r="AF1779" i="36"/>
  <c r="AE1779" i="36"/>
  <c r="AD1779" i="36"/>
  <c r="AC1779" i="36"/>
  <c r="M1779" i="36"/>
  <c r="L1779" i="36"/>
  <c r="K1779" i="36"/>
  <c r="I1779" i="36" s="1"/>
  <c r="G1779" i="36"/>
  <c r="F1779" i="36"/>
  <c r="C1779" i="36"/>
  <c r="AW1778" i="36"/>
  <c r="AV1778" i="36"/>
  <c r="AU1778" i="36"/>
  <c r="AG1778" i="36"/>
  <c r="AF1778" i="36"/>
  <c r="AE1778" i="36"/>
  <c r="AD1778" i="36"/>
  <c r="AC1778" i="36"/>
  <c r="M1778" i="36"/>
  <c r="L1778" i="36"/>
  <c r="I1778" i="36" s="1"/>
  <c r="K1778" i="36"/>
  <c r="G1778" i="36"/>
  <c r="F1778" i="36"/>
  <c r="C1778" i="36"/>
  <c r="AW1777" i="36"/>
  <c r="AV1777" i="36"/>
  <c r="AU1777" i="36"/>
  <c r="AG1777" i="36"/>
  <c r="AF1777" i="36"/>
  <c r="AE1777" i="36"/>
  <c r="AD1777" i="36"/>
  <c r="AC1777" i="36"/>
  <c r="M1777" i="36"/>
  <c r="L1777" i="36"/>
  <c r="K1777" i="36"/>
  <c r="G1777" i="36"/>
  <c r="F1777" i="36"/>
  <c r="C1777" i="36"/>
  <c r="AW1776" i="36"/>
  <c r="AV1776" i="36"/>
  <c r="AU1776" i="36"/>
  <c r="AG1776" i="36"/>
  <c r="AF1776" i="36"/>
  <c r="AE1776" i="36"/>
  <c r="AD1776" i="36"/>
  <c r="AC1776" i="36"/>
  <c r="M1776" i="36"/>
  <c r="L1776" i="36"/>
  <c r="K1776" i="36"/>
  <c r="I1776" i="36" s="1"/>
  <c r="G1776" i="36"/>
  <c r="F1776" i="36"/>
  <c r="C1776" i="36"/>
  <c r="AW1775" i="36"/>
  <c r="AV1775" i="36"/>
  <c r="AU1775" i="36"/>
  <c r="AG1775" i="36"/>
  <c r="AF1775" i="36"/>
  <c r="AE1775" i="36"/>
  <c r="AD1775" i="36"/>
  <c r="AC1775" i="36"/>
  <c r="M1775" i="36"/>
  <c r="L1775" i="36"/>
  <c r="K1775" i="36"/>
  <c r="I1775" i="36"/>
  <c r="G1775" i="36"/>
  <c r="F1775" i="36"/>
  <c r="C1775" i="36"/>
  <c r="AW1774" i="36"/>
  <c r="AV1774" i="36"/>
  <c r="AU1774" i="36"/>
  <c r="AG1774" i="36"/>
  <c r="AF1774" i="36"/>
  <c r="AE1774" i="36"/>
  <c r="AD1774" i="36"/>
  <c r="AC1774" i="36"/>
  <c r="M1774" i="36"/>
  <c r="L1774" i="36"/>
  <c r="K1774" i="36"/>
  <c r="I1774" i="36" s="1"/>
  <c r="G1774" i="36"/>
  <c r="F1774" i="36"/>
  <c r="C1774" i="36"/>
  <c r="AW1773" i="36"/>
  <c r="AV1773" i="36"/>
  <c r="AU1773" i="36"/>
  <c r="AG1773" i="36"/>
  <c r="AF1773" i="36"/>
  <c r="AE1773" i="36"/>
  <c r="AD1773" i="36"/>
  <c r="AC1773" i="36"/>
  <c r="M1773" i="36"/>
  <c r="L1773" i="36"/>
  <c r="K1773" i="36"/>
  <c r="I1773" i="36"/>
  <c r="G1773" i="36"/>
  <c r="F1773" i="36"/>
  <c r="C1773" i="36"/>
  <c r="AW1771" i="36"/>
  <c r="AV1771" i="36"/>
  <c r="AU1771" i="36"/>
  <c r="AG1771" i="36"/>
  <c r="AF1771" i="36"/>
  <c r="AE1771" i="36"/>
  <c r="AD1771" i="36"/>
  <c r="AC1771" i="36"/>
  <c r="M1771" i="36"/>
  <c r="L1771" i="36"/>
  <c r="K1771" i="36"/>
  <c r="I1771" i="36"/>
  <c r="G1771" i="36"/>
  <c r="F1771" i="36"/>
  <c r="C1771" i="36"/>
  <c r="AW1770" i="36"/>
  <c r="AV1770" i="36"/>
  <c r="AU1770" i="36"/>
  <c r="AG1770" i="36"/>
  <c r="AF1770" i="36"/>
  <c r="AE1770" i="36"/>
  <c r="AD1770" i="36"/>
  <c r="AC1770" i="36"/>
  <c r="M1770" i="36"/>
  <c r="L1770" i="36"/>
  <c r="K1770" i="36"/>
  <c r="I1770" i="36" s="1"/>
  <c r="G1770" i="36"/>
  <c r="F1770" i="36"/>
  <c r="C1770" i="36"/>
  <c r="AW1769" i="36"/>
  <c r="AV1769" i="36"/>
  <c r="AU1769" i="36"/>
  <c r="AG1769" i="36"/>
  <c r="AF1769" i="36"/>
  <c r="AE1769" i="36"/>
  <c r="AD1769" i="36"/>
  <c r="AC1769" i="36"/>
  <c r="M1769" i="36"/>
  <c r="L1769" i="36"/>
  <c r="I1769" i="36" s="1"/>
  <c r="K1769" i="36"/>
  <c r="G1769" i="36"/>
  <c r="F1769" i="36"/>
  <c r="C1769" i="36"/>
  <c r="AW1768" i="36"/>
  <c r="AV1768" i="36"/>
  <c r="AU1768" i="36"/>
  <c r="AG1768" i="36"/>
  <c r="AF1768" i="36"/>
  <c r="AE1768" i="36"/>
  <c r="AD1768" i="36"/>
  <c r="AC1768" i="36"/>
  <c r="M1768" i="36"/>
  <c r="L1768" i="36"/>
  <c r="K1768" i="36"/>
  <c r="I1768" i="36" s="1"/>
  <c r="G1768" i="36"/>
  <c r="F1768" i="36"/>
  <c r="C1768" i="36"/>
  <c r="AW1767" i="36"/>
  <c r="AV1767" i="36"/>
  <c r="AU1767" i="36"/>
  <c r="AG1767" i="36"/>
  <c r="AF1767" i="36"/>
  <c r="AE1767" i="36"/>
  <c r="AD1767" i="36"/>
  <c r="AC1767" i="36"/>
  <c r="M1767" i="36"/>
  <c r="L1767" i="36"/>
  <c r="K1767" i="36"/>
  <c r="I1767" i="36" s="1"/>
  <c r="G1767" i="36"/>
  <c r="F1767" i="36"/>
  <c r="C1767" i="36"/>
  <c r="AW1766" i="36"/>
  <c r="AV1766" i="36"/>
  <c r="AU1766" i="36"/>
  <c r="AG1766" i="36"/>
  <c r="AF1766" i="36"/>
  <c r="AE1766" i="36"/>
  <c r="AD1766" i="36"/>
  <c r="AC1766" i="36"/>
  <c r="M1766" i="36"/>
  <c r="L1766" i="36"/>
  <c r="K1766" i="36"/>
  <c r="I1766" i="36"/>
  <c r="G1766" i="36"/>
  <c r="F1766" i="36"/>
  <c r="C1766" i="36"/>
  <c r="AW1765" i="36"/>
  <c r="AV1765" i="36"/>
  <c r="AU1765" i="36"/>
  <c r="AG1765" i="36"/>
  <c r="AF1765" i="36"/>
  <c r="AE1765" i="36"/>
  <c r="AD1765" i="36"/>
  <c r="AC1765" i="36"/>
  <c r="M1765" i="36"/>
  <c r="L1765" i="36"/>
  <c r="K1765" i="36"/>
  <c r="I1765" i="36" s="1"/>
  <c r="G1765" i="36"/>
  <c r="F1765" i="36"/>
  <c r="C1765" i="36"/>
  <c r="AW1764" i="36"/>
  <c r="AV1764" i="36"/>
  <c r="AU1764" i="36"/>
  <c r="AG1764" i="36"/>
  <c r="AF1764" i="36"/>
  <c r="AE1764" i="36"/>
  <c r="AD1764" i="36"/>
  <c r="AC1764" i="36"/>
  <c r="M1764" i="36"/>
  <c r="L1764" i="36"/>
  <c r="K1764" i="36"/>
  <c r="I1764" i="36"/>
  <c r="G1764" i="36"/>
  <c r="F1764" i="36"/>
  <c r="C1764" i="36"/>
  <c r="AW1763" i="36"/>
  <c r="AV1763" i="36"/>
  <c r="AU1763" i="36"/>
  <c r="AG1763" i="36"/>
  <c r="AF1763" i="36"/>
  <c r="AE1763" i="36"/>
  <c r="AD1763" i="36"/>
  <c r="AC1763" i="36"/>
  <c r="M1763" i="36"/>
  <c r="L1763" i="36"/>
  <c r="K1763" i="36"/>
  <c r="I1763" i="36" s="1"/>
  <c r="G1763" i="36"/>
  <c r="F1763" i="36"/>
  <c r="C1763" i="36"/>
  <c r="AW1762" i="36"/>
  <c r="AV1762" i="36"/>
  <c r="AU1762" i="36"/>
  <c r="AG1762" i="36"/>
  <c r="AF1762" i="36"/>
  <c r="AE1762" i="36"/>
  <c r="AD1762" i="36"/>
  <c r="AC1762" i="36"/>
  <c r="M1762" i="36"/>
  <c r="L1762" i="36"/>
  <c r="K1762" i="36"/>
  <c r="I1762" i="36" s="1"/>
  <c r="G1762" i="36"/>
  <c r="F1762" i="36"/>
  <c r="C1762" i="36"/>
  <c r="AW1761" i="36"/>
  <c r="AV1761" i="36"/>
  <c r="AU1761" i="36"/>
  <c r="AG1761" i="36"/>
  <c r="AF1761" i="36"/>
  <c r="AE1761" i="36"/>
  <c r="AD1761" i="36"/>
  <c r="AC1761" i="36"/>
  <c r="M1761" i="36"/>
  <c r="L1761" i="36"/>
  <c r="K1761" i="36"/>
  <c r="G1761" i="36"/>
  <c r="F1761" i="36"/>
  <c r="C1761" i="36"/>
  <c r="AW1760" i="36"/>
  <c r="AV1760" i="36"/>
  <c r="AU1760" i="36"/>
  <c r="AG1760" i="36"/>
  <c r="AF1760" i="36"/>
  <c r="AE1760" i="36"/>
  <c r="AD1760" i="36"/>
  <c r="AC1760" i="36"/>
  <c r="M1760" i="36"/>
  <c r="L1760" i="36"/>
  <c r="K1760" i="36"/>
  <c r="G1760" i="36"/>
  <c r="F1760" i="36"/>
  <c r="C1760" i="36"/>
  <c r="AW1759" i="36"/>
  <c r="AV1759" i="36"/>
  <c r="AU1759" i="36"/>
  <c r="AG1759" i="36"/>
  <c r="AF1759" i="36"/>
  <c r="AE1759" i="36"/>
  <c r="AD1759" i="36"/>
  <c r="AC1759" i="36"/>
  <c r="M1759" i="36"/>
  <c r="L1759" i="36"/>
  <c r="K1759" i="36"/>
  <c r="I1759" i="36" s="1"/>
  <c r="G1759" i="36"/>
  <c r="F1759" i="36"/>
  <c r="C1759" i="36"/>
  <c r="AW1758" i="36"/>
  <c r="AV1758" i="36"/>
  <c r="AU1758" i="36"/>
  <c r="AG1758" i="36"/>
  <c r="AF1758" i="36"/>
  <c r="AE1758" i="36"/>
  <c r="AD1758" i="36"/>
  <c r="AC1758" i="36"/>
  <c r="M1758" i="36"/>
  <c r="L1758" i="36"/>
  <c r="K1758" i="36"/>
  <c r="I1758" i="36"/>
  <c r="G1758" i="36"/>
  <c r="F1758" i="36"/>
  <c r="C1758" i="36"/>
  <c r="AW1757" i="36"/>
  <c r="AV1757" i="36"/>
  <c r="AU1757" i="36"/>
  <c r="AG1757" i="36"/>
  <c r="AF1757" i="36"/>
  <c r="AE1757" i="36"/>
  <c r="AD1757" i="36"/>
  <c r="AC1757" i="36"/>
  <c r="M1757" i="36"/>
  <c r="L1757" i="36"/>
  <c r="K1757" i="36"/>
  <c r="I1757" i="36" s="1"/>
  <c r="G1757" i="36"/>
  <c r="F1757" i="36"/>
  <c r="C1757" i="36"/>
  <c r="AW1756" i="36"/>
  <c r="AV1756" i="36"/>
  <c r="AU1756" i="36"/>
  <c r="AG1756" i="36"/>
  <c r="AF1756" i="36"/>
  <c r="AE1756" i="36"/>
  <c r="AD1756" i="36"/>
  <c r="AC1756" i="36"/>
  <c r="M1756" i="36"/>
  <c r="L1756" i="36"/>
  <c r="K1756" i="36"/>
  <c r="I1756" i="36"/>
  <c r="G1756" i="36"/>
  <c r="F1756" i="36"/>
  <c r="C1756" i="36"/>
  <c r="AW1755" i="36"/>
  <c r="AV1755" i="36"/>
  <c r="AU1755" i="36"/>
  <c r="AG1755" i="36"/>
  <c r="AF1755" i="36"/>
  <c r="AE1755" i="36"/>
  <c r="AD1755" i="36"/>
  <c r="AC1755" i="36"/>
  <c r="M1755" i="36"/>
  <c r="L1755" i="36"/>
  <c r="I1755" i="36" s="1"/>
  <c r="K1755" i="36"/>
  <c r="G1755" i="36"/>
  <c r="F1755" i="36"/>
  <c r="C1755" i="36"/>
  <c r="AW1754" i="36"/>
  <c r="AV1754" i="36"/>
  <c r="AU1754" i="36"/>
  <c r="AG1754" i="36"/>
  <c r="AF1754" i="36"/>
  <c r="AE1754" i="36"/>
  <c r="AD1754" i="36"/>
  <c r="AC1754" i="36"/>
  <c r="M1754" i="36"/>
  <c r="L1754" i="36"/>
  <c r="K1754" i="36"/>
  <c r="I1754" i="36" s="1"/>
  <c r="G1754" i="36"/>
  <c r="F1754" i="36"/>
  <c r="C1754" i="36"/>
  <c r="AW1753" i="36"/>
  <c r="AV1753" i="36"/>
  <c r="AU1753" i="36"/>
  <c r="AG1753" i="36"/>
  <c r="AF1753" i="36"/>
  <c r="AE1753" i="36"/>
  <c r="AD1753" i="36"/>
  <c r="AC1753" i="36"/>
  <c r="M1753" i="36"/>
  <c r="L1753" i="36"/>
  <c r="K1753" i="36"/>
  <c r="G1753" i="36"/>
  <c r="F1753" i="36"/>
  <c r="C1753" i="36"/>
  <c r="AW1752" i="36"/>
  <c r="AV1752" i="36"/>
  <c r="AU1752" i="36"/>
  <c r="AG1752" i="36"/>
  <c r="AF1752" i="36"/>
  <c r="AE1752" i="36"/>
  <c r="AD1752" i="36"/>
  <c r="AC1752" i="36"/>
  <c r="M1752" i="36"/>
  <c r="L1752" i="36"/>
  <c r="K1752" i="36"/>
  <c r="I1752" i="36" s="1"/>
  <c r="G1752" i="36"/>
  <c r="F1752" i="36"/>
  <c r="C1752" i="36"/>
  <c r="AW1751" i="36"/>
  <c r="AV1751" i="36"/>
  <c r="AU1751" i="36"/>
  <c r="AG1751" i="36"/>
  <c r="AF1751" i="36"/>
  <c r="AE1751" i="36"/>
  <c r="AD1751" i="36"/>
  <c r="AC1751" i="36"/>
  <c r="M1751" i="36"/>
  <c r="L1751" i="36"/>
  <c r="K1751" i="36"/>
  <c r="I1751" i="36" s="1"/>
  <c r="G1751" i="36"/>
  <c r="F1751" i="36"/>
  <c r="C1751" i="36"/>
  <c r="AW1750" i="36"/>
  <c r="AV1750" i="36"/>
  <c r="AU1750" i="36"/>
  <c r="AG1750" i="36"/>
  <c r="AF1750" i="36"/>
  <c r="AE1750" i="36"/>
  <c r="AD1750" i="36"/>
  <c r="AC1750" i="36"/>
  <c r="M1750" i="36"/>
  <c r="L1750" i="36"/>
  <c r="K1750" i="36"/>
  <c r="I1750" i="36"/>
  <c r="G1750" i="36"/>
  <c r="F1750" i="36"/>
  <c r="C1750" i="36"/>
  <c r="AW1749" i="36"/>
  <c r="AV1749" i="36"/>
  <c r="AU1749" i="36"/>
  <c r="AG1749" i="36"/>
  <c r="AF1749" i="36"/>
  <c r="AE1749" i="36"/>
  <c r="AD1749" i="36"/>
  <c r="AC1749" i="36"/>
  <c r="M1749" i="36"/>
  <c r="L1749" i="36"/>
  <c r="K1749" i="36"/>
  <c r="I1749" i="36" s="1"/>
  <c r="G1749" i="36"/>
  <c r="F1749" i="36"/>
  <c r="C1749" i="36"/>
  <c r="AW1748" i="36"/>
  <c r="AV1748" i="36"/>
  <c r="AU1748" i="36"/>
  <c r="AG1748" i="36"/>
  <c r="AF1748" i="36"/>
  <c r="AE1748" i="36"/>
  <c r="AD1748" i="36"/>
  <c r="AC1748" i="36"/>
  <c r="M1748" i="36"/>
  <c r="L1748" i="36"/>
  <c r="K1748" i="36"/>
  <c r="I1748" i="36" s="1"/>
  <c r="G1748" i="36"/>
  <c r="F1748" i="36"/>
  <c r="C1748" i="36"/>
  <c r="AW1747" i="36"/>
  <c r="AV1747" i="36"/>
  <c r="AU1747" i="36"/>
  <c r="AG1747" i="36"/>
  <c r="AF1747" i="36"/>
  <c r="AE1747" i="36"/>
  <c r="AD1747" i="36"/>
  <c r="AC1747" i="36"/>
  <c r="M1747" i="36"/>
  <c r="L1747" i="36"/>
  <c r="K1747" i="36"/>
  <c r="I1747" i="36"/>
  <c r="G1747" i="36"/>
  <c r="F1747" i="36"/>
  <c r="C1747" i="36"/>
  <c r="AW1746" i="36"/>
  <c r="AV1746" i="36"/>
  <c r="AU1746" i="36"/>
  <c r="AG1746" i="36"/>
  <c r="AF1746" i="36"/>
  <c r="AE1746" i="36"/>
  <c r="AD1746" i="36"/>
  <c r="AC1746" i="36"/>
  <c r="M1746" i="36"/>
  <c r="L1746" i="36"/>
  <c r="K1746" i="36"/>
  <c r="I1746" i="36" s="1"/>
  <c r="G1746" i="36"/>
  <c r="F1746" i="36"/>
  <c r="C1746" i="36"/>
  <c r="AW1745" i="36"/>
  <c r="AV1745" i="36"/>
  <c r="AU1745" i="36"/>
  <c r="AG1745" i="36"/>
  <c r="AF1745" i="36"/>
  <c r="AE1745" i="36"/>
  <c r="AD1745" i="36"/>
  <c r="AC1745" i="36"/>
  <c r="M1745" i="36"/>
  <c r="I1745" i="36" s="1"/>
  <c r="L1745" i="36"/>
  <c r="K1745" i="36"/>
  <c r="G1745" i="36"/>
  <c r="F1745" i="36"/>
  <c r="C1745" i="36"/>
  <c r="AW1744" i="36"/>
  <c r="AV1744" i="36"/>
  <c r="AU1744" i="36"/>
  <c r="AG1744" i="36"/>
  <c r="AF1744" i="36"/>
  <c r="AE1744" i="36"/>
  <c r="AD1744" i="36"/>
  <c r="AC1744" i="36"/>
  <c r="M1744" i="36"/>
  <c r="L1744" i="36"/>
  <c r="K1744" i="36"/>
  <c r="I1744" i="36" s="1"/>
  <c r="G1744" i="36"/>
  <c r="F1744" i="36"/>
  <c r="C1744" i="36"/>
  <c r="AW1743" i="36"/>
  <c r="AV1743" i="36"/>
  <c r="AU1743" i="36"/>
  <c r="AG1743" i="36"/>
  <c r="AF1743" i="36"/>
  <c r="AE1743" i="36"/>
  <c r="AD1743" i="36"/>
  <c r="AC1743" i="36"/>
  <c r="M1743" i="36"/>
  <c r="L1743" i="36"/>
  <c r="K1743" i="36"/>
  <c r="I1743" i="36" s="1"/>
  <c r="G1743" i="36"/>
  <c r="F1743" i="36"/>
  <c r="C1743" i="36"/>
  <c r="AW1742" i="36"/>
  <c r="AV1742" i="36"/>
  <c r="AU1742" i="36"/>
  <c r="AG1742" i="36"/>
  <c r="AF1742" i="36"/>
  <c r="AE1742" i="36"/>
  <c r="AD1742" i="36"/>
  <c r="AC1742" i="36"/>
  <c r="M1742" i="36"/>
  <c r="L1742" i="36"/>
  <c r="K1742" i="36"/>
  <c r="I1742" i="36"/>
  <c r="G1742" i="36"/>
  <c r="F1742" i="36"/>
  <c r="C1742" i="36"/>
  <c r="AW1741" i="36"/>
  <c r="AV1741" i="36"/>
  <c r="AU1741" i="36"/>
  <c r="AG1741" i="36"/>
  <c r="AF1741" i="36"/>
  <c r="AE1741" i="36"/>
  <c r="AD1741" i="36"/>
  <c r="AC1741" i="36"/>
  <c r="M1741" i="36"/>
  <c r="L1741" i="36"/>
  <c r="K1741" i="36"/>
  <c r="I1741" i="36" s="1"/>
  <c r="G1741" i="36"/>
  <c r="F1741" i="36"/>
  <c r="C1741" i="36"/>
  <c r="AW1740" i="36"/>
  <c r="AV1740" i="36"/>
  <c r="AU1740" i="36"/>
  <c r="AG1740" i="36"/>
  <c r="AF1740" i="36"/>
  <c r="AE1740" i="36"/>
  <c r="AD1740" i="36"/>
  <c r="AC1740" i="36"/>
  <c r="M1740" i="36"/>
  <c r="L1740" i="36"/>
  <c r="K1740" i="36"/>
  <c r="I1740" i="36"/>
  <c r="G1740" i="36"/>
  <c r="F1740" i="36"/>
  <c r="C1740" i="36"/>
  <c r="AW1739" i="36"/>
  <c r="AV1739" i="36"/>
  <c r="AU1739" i="36"/>
  <c r="AG1739" i="36"/>
  <c r="AF1739" i="36"/>
  <c r="AE1739" i="36"/>
  <c r="AD1739" i="36"/>
  <c r="AC1739" i="36"/>
  <c r="M1739" i="36"/>
  <c r="L1739" i="36"/>
  <c r="K1739" i="36"/>
  <c r="I1739" i="36"/>
  <c r="G1739" i="36"/>
  <c r="F1739" i="36"/>
  <c r="C1739" i="36"/>
  <c r="AW1738" i="36"/>
  <c r="AV1738" i="36"/>
  <c r="AU1738" i="36"/>
  <c r="AG1738" i="36"/>
  <c r="AF1738" i="36"/>
  <c r="AE1738" i="36"/>
  <c r="AD1738" i="36"/>
  <c r="AC1738" i="36"/>
  <c r="M1738" i="36"/>
  <c r="L1738" i="36"/>
  <c r="K1738" i="36"/>
  <c r="I1738" i="36" s="1"/>
  <c r="G1738" i="36"/>
  <c r="F1738" i="36"/>
  <c r="C1738" i="36"/>
  <c r="AW1737" i="36"/>
  <c r="AV1737" i="36"/>
  <c r="AU1737" i="36"/>
  <c r="AG1737" i="36"/>
  <c r="AF1737" i="36"/>
  <c r="AE1737" i="36"/>
  <c r="AD1737" i="36"/>
  <c r="AC1737" i="36"/>
  <c r="M1737" i="36"/>
  <c r="L1737" i="36"/>
  <c r="K1737" i="36"/>
  <c r="G1737" i="36"/>
  <c r="F1737" i="36"/>
  <c r="C1737" i="36"/>
  <c r="AW1735" i="36"/>
  <c r="AV1735" i="36"/>
  <c r="AU1735" i="36"/>
  <c r="AG1735" i="36"/>
  <c r="AF1735" i="36"/>
  <c r="AE1735" i="36"/>
  <c r="AD1735" i="36"/>
  <c r="AC1735" i="36"/>
  <c r="M1735" i="36"/>
  <c r="L1735" i="36"/>
  <c r="K1735" i="36"/>
  <c r="I1735" i="36" s="1"/>
  <c r="G1735" i="36"/>
  <c r="F1735" i="36"/>
  <c r="C1735" i="36"/>
  <c r="AW1734" i="36"/>
  <c r="AV1734" i="36"/>
  <c r="AU1734" i="36"/>
  <c r="AG1734" i="36"/>
  <c r="AF1734" i="36"/>
  <c r="AE1734" i="36"/>
  <c r="AD1734" i="36"/>
  <c r="AC1734" i="36"/>
  <c r="M1734" i="36"/>
  <c r="L1734" i="36"/>
  <c r="K1734" i="36"/>
  <c r="I1734" i="36" s="1"/>
  <c r="G1734" i="36"/>
  <c r="F1734" i="36"/>
  <c r="C1734" i="36"/>
  <c r="AW1733" i="36"/>
  <c r="AV1733" i="36"/>
  <c r="AU1733" i="36"/>
  <c r="AG1733" i="36"/>
  <c r="AF1733" i="36"/>
  <c r="AE1733" i="36"/>
  <c r="AD1733" i="36"/>
  <c r="AC1733" i="36"/>
  <c r="M1733" i="36"/>
  <c r="L1733" i="36"/>
  <c r="K1733" i="36"/>
  <c r="I1733" i="36"/>
  <c r="G1733" i="36"/>
  <c r="F1733" i="36"/>
  <c r="C1733" i="36"/>
  <c r="AW1732" i="36"/>
  <c r="AV1732" i="36"/>
  <c r="AU1732" i="36"/>
  <c r="AG1732" i="36"/>
  <c r="AF1732" i="36"/>
  <c r="AE1732" i="36"/>
  <c r="AD1732" i="36"/>
  <c r="AC1732" i="36"/>
  <c r="M1732" i="36"/>
  <c r="L1732" i="36"/>
  <c r="K1732" i="36"/>
  <c r="I1732" i="36" s="1"/>
  <c r="G1732" i="36"/>
  <c r="F1732" i="36"/>
  <c r="C1732" i="36"/>
  <c r="AW1731" i="36"/>
  <c r="AV1731" i="36"/>
  <c r="AU1731" i="36"/>
  <c r="AG1731" i="36"/>
  <c r="AF1731" i="36"/>
  <c r="AE1731" i="36"/>
  <c r="AD1731" i="36"/>
  <c r="AC1731" i="36"/>
  <c r="M1731" i="36"/>
  <c r="L1731" i="36"/>
  <c r="K1731" i="36"/>
  <c r="I1731" i="36"/>
  <c r="G1731" i="36"/>
  <c r="F1731" i="36"/>
  <c r="C1731" i="36"/>
  <c r="AW1730" i="36"/>
  <c r="AV1730" i="36"/>
  <c r="AU1730" i="36"/>
  <c r="AG1730" i="36"/>
  <c r="AF1730" i="36"/>
  <c r="AE1730" i="36"/>
  <c r="AD1730" i="36"/>
  <c r="AC1730" i="36"/>
  <c r="M1730" i="36"/>
  <c r="L1730" i="36"/>
  <c r="K1730" i="36"/>
  <c r="I1730" i="36"/>
  <c r="G1730" i="36"/>
  <c r="F1730" i="36"/>
  <c r="C1730" i="36"/>
  <c r="AW1729" i="36"/>
  <c r="AV1729" i="36"/>
  <c r="AU1729" i="36"/>
  <c r="AG1729" i="36"/>
  <c r="AF1729" i="36"/>
  <c r="AE1729" i="36"/>
  <c r="AD1729" i="36"/>
  <c r="AC1729" i="36"/>
  <c r="M1729" i="36"/>
  <c r="L1729" i="36"/>
  <c r="K1729" i="36"/>
  <c r="I1729" i="36" s="1"/>
  <c r="G1729" i="36"/>
  <c r="F1729" i="36"/>
  <c r="C1729" i="36"/>
  <c r="AW1728" i="36"/>
  <c r="AV1728" i="36"/>
  <c r="AU1728" i="36"/>
  <c r="AG1728" i="36"/>
  <c r="AF1728" i="36"/>
  <c r="AE1728" i="36"/>
  <c r="AD1728" i="36"/>
  <c r="AC1728" i="36"/>
  <c r="M1728" i="36"/>
  <c r="L1728" i="36"/>
  <c r="K1728" i="36"/>
  <c r="G1728" i="36"/>
  <c r="F1728" i="36"/>
  <c r="C1728" i="36"/>
  <c r="AW1727" i="36"/>
  <c r="AV1727" i="36"/>
  <c r="AU1727" i="36"/>
  <c r="AG1727" i="36"/>
  <c r="AF1727" i="36"/>
  <c r="AE1727" i="36"/>
  <c r="AD1727" i="36"/>
  <c r="AC1727" i="36"/>
  <c r="M1727" i="36"/>
  <c r="L1727" i="36"/>
  <c r="K1727" i="36"/>
  <c r="I1727" i="36" s="1"/>
  <c r="G1727" i="36"/>
  <c r="F1727" i="36"/>
  <c r="C1727" i="36"/>
  <c r="AW1726" i="36"/>
  <c r="AV1726" i="36"/>
  <c r="AU1726" i="36"/>
  <c r="AG1726" i="36"/>
  <c r="AF1726" i="36"/>
  <c r="AE1726" i="36"/>
  <c r="AD1726" i="36"/>
  <c r="AC1726" i="36"/>
  <c r="M1726" i="36"/>
  <c r="L1726" i="36"/>
  <c r="K1726" i="36"/>
  <c r="I1726" i="36" s="1"/>
  <c r="G1726" i="36"/>
  <c r="F1726" i="36"/>
  <c r="C1726" i="36"/>
  <c r="AW1725" i="36"/>
  <c r="AV1725" i="36"/>
  <c r="AU1725" i="36"/>
  <c r="AG1725" i="36"/>
  <c r="AF1725" i="36"/>
  <c r="AE1725" i="36"/>
  <c r="AD1725" i="36"/>
  <c r="AC1725" i="36"/>
  <c r="M1725" i="36"/>
  <c r="L1725" i="36"/>
  <c r="K1725" i="36"/>
  <c r="I1725" i="36"/>
  <c r="G1725" i="36"/>
  <c r="F1725" i="36"/>
  <c r="C1725" i="36"/>
  <c r="AW1724" i="36"/>
  <c r="AV1724" i="36"/>
  <c r="AU1724" i="36"/>
  <c r="AG1724" i="36"/>
  <c r="AF1724" i="36"/>
  <c r="AE1724" i="36"/>
  <c r="AD1724" i="36"/>
  <c r="AC1724" i="36"/>
  <c r="M1724" i="36"/>
  <c r="L1724" i="36"/>
  <c r="K1724" i="36"/>
  <c r="I1724" i="36" s="1"/>
  <c r="G1724" i="36"/>
  <c r="F1724" i="36"/>
  <c r="C1724" i="36"/>
  <c r="AW1723" i="36"/>
  <c r="AV1723" i="36"/>
  <c r="AU1723" i="36"/>
  <c r="AG1723" i="36"/>
  <c r="AF1723" i="36"/>
  <c r="AE1723" i="36"/>
  <c r="AD1723" i="36"/>
  <c r="AC1723" i="36"/>
  <c r="M1723" i="36"/>
  <c r="L1723" i="36"/>
  <c r="K1723" i="36"/>
  <c r="I1723" i="36"/>
  <c r="G1723" i="36"/>
  <c r="F1723" i="36"/>
  <c r="C1723" i="36"/>
  <c r="AW1722" i="36"/>
  <c r="AV1722" i="36"/>
  <c r="AU1722" i="36"/>
  <c r="AG1722" i="36"/>
  <c r="AF1722" i="36"/>
  <c r="AE1722" i="36"/>
  <c r="AD1722" i="36"/>
  <c r="AC1722" i="36"/>
  <c r="M1722" i="36"/>
  <c r="L1722" i="36"/>
  <c r="I1722" i="36" s="1"/>
  <c r="K1722" i="36"/>
  <c r="G1722" i="36"/>
  <c r="F1722" i="36"/>
  <c r="C1722" i="36"/>
  <c r="AW1721" i="36"/>
  <c r="AV1721" i="36"/>
  <c r="AU1721" i="36"/>
  <c r="AG1721" i="36"/>
  <c r="AF1721" i="36"/>
  <c r="AE1721" i="36"/>
  <c r="AD1721" i="36"/>
  <c r="AC1721" i="36"/>
  <c r="M1721" i="36"/>
  <c r="L1721" i="36"/>
  <c r="K1721" i="36"/>
  <c r="I1721" i="36" s="1"/>
  <c r="G1721" i="36"/>
  <c r="F1721" i="36"/>
  <c r="C1721" i="36"/>
  <c r="AW1720" i="36"/>
  <c r="AV1720" i="36"/>
  <c r="AU1720" i="36"/>
  <c r="AG1720" i="36"/>
  <c r="AF1720" i="36"/>
  <c r="AE1720" i="36"/>
  <c r="AD1720" i="36"/>
  <c r="AC1720" i="36"/>
  <c r="M1720" i="36"/>
  <c r="L1720" i="36"/>
  <c r="K1720" i="36"/>
  <c r="G1720" i="36"/>
  <c r="F1720" i="36"/>
  <c r="C1720" i="36"/>
  <c r="AW1719" i="36"/>
  <c r="AV1719" i="36"/>
  <c r="AU1719" i="36"/>
  <c r="AG1719" i="36"/>
  <c r="AF1719" i="36"/>
  <c r="AE1719" i="36"/>
  <c r="AD1719" i="36"/>
  <c r="AC1719" i="36"/>
  <c r="M1719" i="36"/>
  <c r="L1719" i="36"/>
  <c r="K1719" i="36"/>
  <c r="I1719" i="36" s="1"/>
  <c r="G1719" i="36"/>
  <c r="F1719" i="36"/>
  <c r="C1719" i="36"/>
  <c r="AW1718" i="36"/>
  <c r="AV1718" i="36"/>
  <c r="AU1718" i="36"/>
  <c r="AG1718" i="36"/>
  <c r="AF1718" i="36"/>
  <c r="AE1718" i="36"/>
  <c r="AD1718" i="36"/>
  <c r="AC1718" i="36"/>
  <c r="M1718" i="36"/>
  <c r="L1718" i="36"/>
  <c r="K1718" i="36"/>
  <c r="I1718" i="36" s="1"/>
  <c r="G1718" i="36"/>
  <c r="F1718" i="36"/>
  <c r="C1718" i="36"/>
  <c r="AW1717" i="36"/>
  <c r="AV1717" i="36"/>
  <c r="AU1717" i="36"/>
  <c r="AG1717" i="36"/>
  <c r="AF1717" i="36"/>
  <c r="AE1717" i="36"/>
  <c r="AD1717" i="36"/>
  <c r="AC1717" i="36"/>
  <c r="M1717" i="36"/>
  <c r="L1717" i="36"/>
  <c r="K1717" i="36"/>
  <c r="I1717" i="36"/>
  <c r="G1717" i="36"/>
  <c r="F1717" i="36"/>
  <c r="C1717" i="36"/>
  <c r="AW1716" i="36"/>
  <c r="AV1716" i="36"/>
  <c r="AU1716" i="36"/>
  <c r="AG1716" i="36"/>
  <c r="AF1716" i="36"/>
  <c r="AE1716" i="36"/>
  <c r="AD1716" i="36"/>
  <c r="AC1716" i="36"/>
  <c r="M1716" i="36"/>
  <c r="L1716" i="36"/>
  <c r="K1716" i="36"/>
  <c r="I1716" i="36" s="1"/>
  <c r="G1716" i="36"/>
  <c r="F1716" i="36"/>
  <c r="C1716" i="36"/>
  <c r="AW1715" i="36"/>
  <c r="AV1715" i="36"/>
  <c r="AU1715" i="36"/>
  <c r="AG1715" i="36"/>
  <c r="AF1715" i="36"/>
  <c r="AE1715" i="36"/>
  <c r="AD1715" i="36"/>
  <c r="AC1715" i="36"/>
  <c r="M1715" i="36"/>
  <c r="L1715" i="36"/>
  <c r="K1715" i="36"/>
  <c r="I1715" i="36"/>
  <c r="G1715" i="36"/>
  <c r="F1715" i="36"/>
  <c r="C1715" i="36"/>
  <c r="AW1714" i="36"/>
  <c r="AV1714" i="36"/>
  <c r="AU1714" i="36"/>
  <c r="AG1714" i="36"/>
  <c r="AF1714" i="36"/>
  <c r="AE1714" i="36"/>
  <c r="AD1714" i="36"/>
  <c r="AC1714" i="36"/>
  <c r="M1714" i="36"/>
  <c r="L1714" i="36"/>
  <c r="K1714" i="36"/>
  <c r="I1714" i="36"/>
  <c r="G1714" i="36"/>
  <c r="F1714" i="36"/>
  <c r="C1714" i="36"/>
  <c r="AW1713" i="36"/>
  <c r="AV1713" i="36"/>
  <c r="AU1713" i="36"/>
  <c r="AG1713" i="36"/>
  <c r="AF1713" i="36"/>
  <c r="AE1713" i="36"/>
  <c r="AD1713" i="36"/>
  <c r="AC1713" i="36"/>
  <c r="M1713" i="36"/>
  <c r="L1713" i="36"/>
  <c r="K1713" i="36"/>
  <c r="I1713" i="36" s="1"/>
  <c r="G1713" i="36"/>
  <c r="F1713" i="36"/>
  <c r="C1713" i="36"/>
  <c r="AW1712" i="36"/>
  <c r="AV1712" i="36"/>
  <c r="AU1712" i="36"/>
  <c r="AG1712" i="36"/>
  <c r="AF1712" i="36"/>
  <c r="AE1712" i="36"/>
  <c r="AD1712" i="36"/>
  <c r="AC1712" i="36"/>
  <c r="M1712" i="36"/>
  <c r="L1712" i="36"/>
  <c r="K1712" i="36"/>
  <c r="G1712" i="36"/>
  <c r="F1712" i="36"/>
  <c r="C1712" i="36"/>
  <c r="AW1711" i="36"/>
  <c r="AV1711" i="36"/>
  <c r="AU1711" i="36"/>
  <c r="AG1711" i="36"/>
  <c r="AF1711" i="36"/>
  <c r="AE1711" i="36"/>
  <c r="AD1711" i="36"/>
  <c r="AC1711" i="36"/>
  <c r="M1711" i="36"/>
  <c r="L1711" i="36"/>
  <c r="K1711" i="36"/>
  <c r="I1711" i="36" s="1"/>
  <c r="G1711" i="36"/>
  <c r="F1711" i="36"/>
  <c r="C1711" i="36"/>
  <c r="AW1710" i="36"/>
  <c r="AV1710" i="36"/>
  <c r="AU1710" i="36"/>
  <c r="AG1710" i="36"/>
  <c r="AF1710" i="36"/>
  <c r="AE1710" i="36"/>
  <c r="AD1710" i="36"/>
  <c r="AC1710" i="36"/>
  <c r="M1710" i="36"/>
  <c r="L1710" i="36"/>
  <c r="K1710" i="36"/>
  <c r="I1710" i="36" s="1"/>
  <c r="G1710" i="36"/>
  <c r="F1710" i="36"/>
  <c r="C1710" i="36"/>
  <c r="AW1709" i="36"/>
  <c r="AV1709" i="36"/>
  <c r="AU1709" i="36"/>
  <c r="AG1709" i="36"/>
  <c r="AF1709" i="36"/>
  <c r="AE1709" i="36"/>
  <c r="AD1709" i="36"/>
  <c r="AC1709" i="36"/>
  <c r="M1709" i="36"/>
  <c r="L1709" i="36"/>
  <c r="K1709" i="36"/>
  <c r="I1709" i="36"/>
  <c r="G1709" i="36"/>
  <c r="F1709" i="36"/>
  <c r="C1709" i="36"/>
  <c r="AW1708" i="36"/>
  <c r="AV1708" i="36"/>
  <c r="AU1708" i="36"/>
  <c r="AG1708" i="36"/>
  <c r="AF1708" i="36"/>
  <c r="AE1708" i="36"/>
  <c r="AD1708" i="36"/>
  <c r="AC1708" i="36"/>
  <c r="M1708" i="36"/>
  <c r="L1708" i="36"/>
  <c r="K1708" i="36"/>
  <c r="I1708" i="36" s="1"/>
  <c r="G1708" i="36"/>
  <c r="F1708" i="36"/>
  <c r="C1708" i="36"/>
  <c r="AW1707" i="36"/>
  <c r="AV1707" i="36"/>
  <c r="AU1707" i="36"/>
  <c r="AG1707" i="36"/>
  <c r="AF1707" i="36"/>
  <c r="AE1707" i="36"/>
  <c r="AD1707" i="36"/>
  <c r="AC1707" i="36"/>
  <c r="M1707" i="36"/>
  <c r="L1707" i="36"/>
  <c r="K1707" i="36"/>
  <c r="I1707" i="36" s="1"/>
  <c r="G1707" i="36"/>
  <c r="F1707" i="36"/>
  <c r="C1707" i="36"/>
  <c r="AW1706" i="36"/>
  <c r="AV1706" i="36"/>
  <c r="AU1706" i="36"/>
  <c r="AG1706" i="36"/>
  <c r="AF1706" i="36"/>
  <c r="AE1706" i="36"/>
  <c r="AD1706" i="36"/>
  <c r="AC1706" i="36"/>
  <c r="M1706" i="36"/>
  <c r="L1706" i="36"/>
  <c r="K1706" i="36"/>
  <c r="I1706" i="36"/>
  <c r="G1706" i="36"/>
  <c r="F1706" i="36"/>
  <c r="C1706" i="36"/>
  <c r="AW1705" i="36"/>
  <c r="AV1705" i="36"/>
  <c r="AU1705" i="36"/>
  <c r="AG1705" i="36"/>
  <c r="AF1705" i="36"/>
  <c r="AE1705" i="36"/>
  <c r="AD1705" i="36"/>
  <c r="AC1705" i="36"/>
  <c r="M1705" i="36"/>
  <c r="L1705" i="36"/>
  <c r="K1705" i="36"/>
  <c r="I1705" i="36" s="1"/>
  <c r="G1705" i="36"/>
  <c r="F1705" i="36"/>
  <c r="C1705" i="36"/>
  <c r="AW1703" i="36"/>
  <c r="AV1703" i="36"/>
  <c r="AU1703" i="36"/>
  <c r="AG1703" i="36"/>
  <c r="AF1703" i="36"/>
  <c r="AE1703" i="36"/>
  <c r="AD1703" i="36"/>
  <c r="AC1703" i="36"/>
  <c r="M1703" i="36"/>
  <c r="L1703" i="36"/>
  <c r="I1703" i="36" s="1"/>
  <c r="K1703" i="36"/>
  <c r="G1703" i="36"/>
  <c r="F1703" i="36"/>
  <c r="C1703" i="36"/>
  <c r="AW1702" i="36"/>
  <c r="AV1702" i="36"/>
  <c r="AU1702" i="36"/>
  <c r="AG1702" i="36"/>
  <c r="AF1702" i="36"/>
  <c r="AE1702" i="36"/>
  <c r="AD1702" i="36"/>
  <c r="AC1702" i="36"/>
  <c r="M1702" i="36"/>
  <c r="L1702" i="36"/>
  <c r="K1702" i="36"/>
  <c r="G1702" i="36"/>
  <c r="F1702" i="36"/>
  <c r="C1702" i="36"/>
  <c r="AW1701" i="36"/>
  <c r="AV1701" i="36"/>
  <c r="AU1701" i="36"/>
  <c r="AG1701" i="36"/>
  <c r="AF1701" i="36"/>
  <c r="AE1701" i="36"/>
  <c r="AD1701" i="36"/>
  <c r="AC1701" i="36"/>
  <c r="M1701" i="36"/>
  <c r="L1701" i="36"/>
  <c r="K1701" i="36"/>
  <c r="I1701" i="36" s="1"/>
  <c r="G1701" i="36"/>
  <c r="F1701" i="36"/>
  <c r="C1701" i="36"/>
  <c r="AW1700" i="36"/>
  <c r="AV1700" i="36"/>
  <c r="AU1700" i="36"/>
  <c r="AG1700" i="36"/>
  <c r="AF1700" i="36"/>
  <c r="AE1700" i="36"/>
  <c r="AD1700" i="36"/>
  <c r="AC1700" i="36"/>
  <c r="M1700" i="36"/>
  <c r="L1700" i="36"/>
  <c r="K1700" i="36"/>
  <c r="I1700" i="36"/>
  <c r="G1700" i="36"/>
  <c r="F1700" i="36"/>
  <c r="C1700" i="36"/>
  <c r="AW1699" i="36"/>
  <c r="AV1699" i="36"/>
  <c r="AU1699" i="36"/>
  <c r="AG1699" i="36"/>
  <c r="AF1699" i="36"/>
  <c r="AE1699" i="36"/>
  <c r="AD1699" i="36"/>
  <c r="AC1699" i="36"/>
  <c r="M1699" i="36"/>
  <c r="L1699" i="36"/>
  <c r="K1699" i="36"/>
  <c r="I1699" i="36" s="1"/>
  <c r="G1699" i="36"/>
  <c r="F1699" i="36"/>
  <c r="C1699" i="36"/>
  <c r="AW1698" i="36"/>
  <c r="AV1698" i="36"/>
  <c r="AU1698" i="36"/>
  <c r="AG1698" i="36"/>
  <c r="AF1698" i="36"/>
  <c r="AE1698" i="36"/>
  <c r="AD1698" i="36"/>
  <c r="AC1698" i="36"/>
  <c r="M1698" i="36"/>
  <c r="L1698" i="36"/>
  <c r="K1698" i="36"/>
  <c r="I1698" i="36" s="1"/>
  <c r="G1698" i="36"/>
  <c r="F1698" i="36"/>
  <c r="C1698" i="36"/>
  <c r="AW1697" i="36"/>
  <c r="AV1697" i="36"/>
  <c r="AU1697" i="36"/>
  <c r="AG1697" i="36"/>
  <c r="AF1697" i="36"/>
  <c r="AE1697" i="36"/>
  <c r="AD1697" i="36"/>
  <c r="AC1697" i="36"/>
  <c r="M1697" i="36"/>
  <c r="L1697" i="36"/>
  <c r="K1697" i="36"/>
  <c r="I1697" i="36"/>
  <c r="G1697" i="36"/>
  <c r="F1697" i="36"/>
  <c r="C1697" i="36"/>
  <c r="AW1696" i="36"/>
  <c r="AV1696" i="36"/>
  <c r="AU1696" i="36"/>
  <c r="AG1696" i="36"/>
  <c r="AF1696" i="36"/>
  <c r="AE1696" i="36"/>
  <c r="AD1696" i="36"/>
  <c r="AC1696" i="36"/>
  <c r="M1696" i="36"/>
  <c r="L1696" i="36"/>
  <c r="K1696" i="36"/>
  <c r="I1696" i="36" s="1"/>
  <c r="G1696" i="36"/>
  <c r="F1696" i="36"/>
  <c r="C1696" i="36"/>
  <c r="AW1695" i="36"/>
  <c r="AV1695" i="36"/>
  <c r="AU1695" i="36"/>
  <c r="AG1695" i="36"/>
  <c r="AF1695" i="36"/>
  <c r="AE1695" i="36"/>
  <c r="AD1695" i="36"/>
  <c r="AC1695" i="36"/>
  <c r="M1695" i="36"/>
  <c r="L1695" i="36"/>
  <c r="I1695" i="36" s="1"/>
  <c r="K1695" i="36"/>
  <c r="G1695" i="36"/>
  <c r="F1695" i="36"/>
  <c r="C1695" i="36"/>
  <c r="AW1694" i="36"/>
  <c r="AV1694" i="36"/>
  <c r="AU1694" i="36"/>
  <c r="AG1694" i="36"/>
  <c r="AF1694" i="36"/>
  <c r="AE1694" i="36"/>
  <c r="AD1694" i="36"/>
  <c r="AC1694" i="36"/>
  <c r="M1694" i="36"/>
  <c r="L1694" i="36"/>
  <c r="I1694" i="36" s="1"/>
  <c r="K1694" i="36"/>
  <c r="G1694" i="36"/>
  <c r="F1694" i="36"/>
  <c r="C1694" i="36"/>
  <c r="AW1693" i="36"/>
  <c r="AV1693" i="36"/>
  <c r="AU1693" i="36"/>
  <c r="AG1693" i="36"/>
  <c r="AF1693" i="36"/>
  <c r="AE1693" i="36"/>
  <c r="AD1693" i="36"/>
  <c r="AC1693" i="36"/>
  <c r="M1693" i="36"/>
  <c r="L1693" i="36"/>
  <c r="K1693" i="36"/>
  <c r="I1693" i="36" s="1"/>
  <c r="G1693" i="36"/>
  <c r="F1693" i="36"/>
  <c r="C1693" i="36"/>
  <c r="AW1692" i="36"/>
  <c r="AV1692" i="36"/>
  <c r="AU1692" i="36"/>
  <c r="AG1692" i="36"/>
  <c r="AF1692" i="36"/>
  <c r="AE1692" i="36"/>
  <c r="AD1692" i="36"/>
  <c r="AC1692" i="36"/>
  <c r="M1692" i="36"/>
  <c r="L1692" i="36"/>
  <c r="K1692" i="36"/>
  <c r="I1692" i="36"/>
  <c r="G1692" i="36"/>
  <c r="F1692" i="36"/>
  <c r="C1692" i="36"/>
  <c r="AW1691" i="36"/>
  <c r="AV1691" i="36"/>
  <c r="AU1691" i="36"/>
  <c r="AG1691" i="36"/>
  <c r="AF1691" i="36"/>
  <c r="AE1691" i="36"/>
  <c r="AD1691" i="36"/>
  <c r="AC1691" i="36"/>
  <c r="M1691" i="36"/>
  <c r="L1691" i="36"/>
  <c r="K1691" i="36"/>
  <c r="I1691" i="36" s="1"/>
  <c r="G1691" i="36"/>
  <c r="F1691" i="36"/>
  <c r="C1691" i="36"/>
  <c r="AW1689" i="36"/>
  <c r="AV1689" i="36"/>
  <c r="AU1689" i="36"/>
  <c r="AG1689" i="36"/>
  <c r="AF1689" i="36"/>
  <c r="AE1689" i="36"/>
  <c r="AD1689" i="36"/>
  <c r="AC1689" i="36"/>
  <c r="M1689" i="36"/>
  <c r="L1689" i="36"/>
  <c r="K1689" i="36"/>
  <c r="I1689" i="36" s="1"/>
  <c r="G1689" i="36"/>
  <c r="F1689" i="36"/>
  <c r="C1689" i="36"/>
  <c r="AW1688" i="36"/>
  <c r="AV1688" i="36"/>
  <c r="AU1688" i="36"/>
  <c r="AG1688" i="36"/>
  <c r="AF1688" i="36"/>
  <c r="AE1688" i="36"/>
  <c r="AD1688" i="36"/>
  <c r="AC1688" i="36"/>
  <c r="M1688" i="36"/>
  <c r="I1688" i="36" s="1"/>
  <c r="L1688" i="36"/>
  <c r="K1688" i="36"/>
  <c r="G1688" i="36"/>
  <c r="F1688" i="36"/>
  <c r="C1688" i="36"/>
  <c r="AW1687" i="36"/>
  <c r="AV1687" i="36"/>
  <c r="AU1687" i="36"/>
  <c r="AG1687" i="36"/>
  <c r="AF1687" i="36"/>
  <c r="AE1687" i="36"/>
  <c r="AD1687" i="36"/>
  <c r="AC1687" i="36"/>
  <c r="M1687" i="36"/>
  <c r="L1687" i="36"/>
  <c r="K1687" i="36"/>
  <c r="I1687" i="36" s="1"/>
  <c r="G1687" i="36"/>
  <c r="F1687" i="36"/>
  <c r="C1687" i="36"/>
  <c r="AW1686" i="36"/>
  <c r="AV1686" i="36"/>
  <c r="AU1686" i="36"/>
  <c r="AG1686" i="36"/>
  <c r="AF1686" i="36"/>
  <c r="AE1686" i="36"/>
  <c r="AD1686" i="36"/>
  <c r="AC1686" i="36"/>
  <c r="M1686" i="36"/>
  <c r="L1686" i="36"/>
  <c r="K1686" i="36"/>
  <c r="G1686" i="36"/>
  <c r="F1686" i="36"/>
  <c r="C1686" i="36"/>
  <c r="AW1685" i="36"/>
  <c r="AV1685" i="36"/>
  <c r="AU1685" i="36"/>
  <c r="AG1685" i="36"/>
  <c r="AF1685" i="36"/>
  <c r="AE1685" i="36"/>
  <c r="AD1685" i="36"/>
  <c r="AC1685" i="36"/>
  <c r="M1685" i="36"/>
  <c r="L1685" i="36"/>
  <c r="I1685" i="36" s="1"/>
  <c r="K1685" i="36"/>
  <c r="G1685" i="36"/>
  <c r="F1685" i="36"/>
  <c r="C1685" i="36"/>
  <c r="AW1684" i="36"/>
  <c r="AV1684" i="36"/>
  <c r="AU1684" i="36"/>
  <c r="AG1684" i="36"/>
  <c r="AF1684" i="36"/>
  <c r="AE1684" i="36"/>
  <c r="AD1684" i="36"/>
  <c r="AC1684" i="36"/>
  <c r="M1684" i="36"/>
  <c r="L1684" i="36"/>
  <c r="K1684" i="36"/>
  <c r="I1684" i="36" s="1"/>
  <c r="G1684" i="36"/>
  <c r="F1684" i="36"/>
  <c r="C1684" i="36"/>
  <c r="AW1683" i="36"/>
  <c r="AV1683" i="36"/>
  <c r="AU1683" i="36"/>
  <c r="AG1683" i="36"/>
  <c r="AF1683" i="36"/>
  <c r="AE1683" i="36"/>
  <c r="AD1683" i="36"/>
  <c r="AC1683" i="36"/>
  <c r="M1683" i="36"/>
  <c r="L1683" i="36"/>
  <c r="K1683" i="36"/>
  <c r="I1683" i="36"/>
  <c r="G1683" i="36"/>
  <c r="F1683" i="36"/>
  <c r="C1683" i="36"/>
  <c r="AW1682" i="36"/>
  <c r="AV1682" i="36"/>
  <c r="AU1682" i="36"/>
  <c r="AG1682" i="36"/>
  <c r="AF1682" i="36"/>
  <c r="AE1682" i="36"/>
  <c r="AD1682" i="36"/>
  <c r="AC1682" i="36"/>
  <c r="M1682" i="36"/>
  <c r="L1682" i="36"/>
  <c r="K1682" i="36"/>
  <c r="I1682" i="36" s="1"/>
  <c r="G1682" i="36"/>
  <c r="F1682" i="36"/>
  <c r="C1682" i="36"/>
  <c r="AW1681" i="36"/>
  <c r="AV1681" i="36"/>
  <c r="AU1681" i="36"/>
  <c r="AG1681" i="36"/>
  <c r="AF1681" i="36"/>
  <c r="AE1681" i="36"/>
  <c r="AD1681" i="36"/>
  <c r="AC1681" i="36"/>
  <c r="M1681" i="36"/>
  <c r="L1681" i="36"/>
  <c r="K1681" i="36"/>
  <c r="I1681" i="36" s="1"/>
  <c r="G1681" i="36"/>
  <c r="F1681" i="36"/>
  <c r="C1681" i="36"/>
  <c r="AW1680" i="36"/>
  <c r="AV1680" i="36"/>
  <c r="AU1680" i="36"/>
  <c r="AG1680" i="36"/>
  <c r="AF1680" i="36"/>
  <c r="AE1680" i="36"/>
  <c r="AD1680" i="36"/>
  <c r="AC1680" i="36"/>
  <c r="M1680" i="36"/>
  <c r="I1680" i="36" s="1"/>
  <c r="L1680" i="36"/>
  <c r="K1680" i="36"/>
  <c r="G1680" i="36"/>
  <c r="F1680" i="36"/>
  <c r="C1680" i="36"/>
  <c r="AW1679" i="36"/>
  <c r="AV1679" i="36"/>
  <c r="AU1679" i="36"/>
  <c r="AG1679" i="36"/>
  <c r="AF1679" i="36"/>
  <c r="AE1679" i="36"/>
  <c r="AD1679" i="36"/>
  <c r="AC1679" i="36"/>
  <c r="M1679" i="36"/>
  <c r="L1679" i="36"/>
  <c r="K1679" i="36"/>
  <c r="I1679" i="36" s="1"/>
  <c r="G1679" i="36"/>
  <c r="F1679" i="36"/>
  <c r="C1679" i="36"/>
  <c r="AW1678" i="36"/>
  <c r="AV1678" i="36"/>
  <c r="AU1678" i="36"/>
  <c r="AG1678" i="36"/>
  <c r="AF1678" i="36"/>
  <c r="AE1678" i="36"/>
  <c r="AD1678" i="36"/>
  <c r="AC1678" i="36"/>
  <c r="M1678" i="36"/>
  <c r="L1678" i="36"/>
  <c r="K1678" i="36"/>
  <c r="I1678" i="36" s="1"/>
  <c r="G1678" i="36"/>
  <c r="F1678" i="36"/>
  <c r="C1678" i="36"/>
  <c r="AW1677" i="36"/>
  <c r="AV1677" i="36"/>
  <c r="AU1677" i="36"/>
  <c r="AG1677" i="36"/>
  <c r="AF1677" i="36"/>
  <c r="AE1677" i="36"/>
  <c r="AD1677" i="36"/>
  <c r="AC1677" i="36"/>
  <c r="M1677" i="36"/>
  <c r="L1677" i="36"/>
  <c r="I1677" i="36" s="1"/>
  <c r="K1677" i="36"/>
  <c r="G1677" i="36"/>
  <c r="F1677" i="36"/>
  <c r="C1677" i="36"/>
  <c r="AW1676" i="36"/>
  <c r="AV1676" i="36"/>
  <c r="AU1676" i="36"/>
  <c r="AG1676" i="36"/>
  <c r="AF1676" i="36"/>
  <c r="AE1676" i="36"/>
  <c r="AD1676" i="36"/>
  <c r="AC1676" i="36"/>
  <c r="M1676" i="36"/>
  <c r="L1676" i="36"/>
  <c r="K1676" i="36"/>
  <c r="I1676" i="36" s="1"/>
  <c r="G1676" i="36"/>
  <c r="F1676" i="36"/>
  <c r="C1676" i="36"/>
  <c r="AW1675" i="36"/>
  <c r="AV1675" i="36"/>
  <c r="AU1675" i="36"/>
  <c r="AG1675" i="36"/>
  <c r="AF1675" i="36"/>
  <c r="AE1675" i="36"/>
  <c r="AD1675" i="36"/>
  <c r="AC1675" i="36"/>
  <c r="M1675" i="36"/>
  <c r="L1675" i="36"/>
  <c r="K1675" i="36"/>
  <c r="I1675" i="36"/>
  <c r="G1675" i="36"/>
  <c r="F1675" i="36"/>
  <c r="C1675" i="36"/>
  <c r="AW1674" i="36"/>
  <c r="AV1674" i="36"/>
  <c r="AU1674" i="36"/>
  <c r="AG1674" i="36"/>
  <c r="AF1674" i="36"/>
  <c r="AE1674" i="36"/>
  <c r="AD1674" i="36"/>
  <c r="AC1674" i="36"/>
  <c r="M1674" i="36"/>
  <c r="L1674" i="36"/>
  <c r="K1674" i="36"/>
  <c r="I1674" i="36" s="1"/>
  <c r="G1674" i="36"/>
  <c r="F1674" i="36"/>
  <c r="C1674" i="36"/>
  <c r="AW1673" i="36"/>
  <c r="AV1673" i="36"/>
  <c r="AU1673" i="36"/>
  <c r="AG1673" i="36"/>
  <c r="AF1673" i="36"/>
  <c r="AE1673" i="36"/>
  <c r="AD1673" i="36"/>
  <c r="AC1673" i="36"/>
  <c r="M1673" i="36"/>
  <c r="L1673" i="36"/>
  <c r="K1673" i="36"/>
  <c r="I1673" i="36"/>
  <c r="G1673" i="36"/>
  <c r="F1673" i="36"/>
  <c r="C1673" i="36"/>
  <c r="AW1672" i="36"/>
  <c r="AV1672" i="36"/>
  <c r="AU1672" i="36"/>
  <c r="AG1672" i="36"/>
  <c r="AF1672" i="36"/>
  <c r="AE1672" i="36"/>
  <c r="AD1672" i="36"/>
  <c r="AC1672" i="36"/>
  <c r="M1672" i="36"/>
  <c r="I1672" i="36" s="1"/>
  <c r="L1672" i="36"/>
  <c r="K1672" i="36"/>
  <c r="G1672" i="36"/>
  <c r="F1672" i="36"/>
  <c r="C1672" i="36"/>
  <c r="AW1671" i="36"/>
  <c r="AV1671" i="36"/>
  <c r="AU1671" i="36"/>
  <c r="AG1671" i="36"/>
  <c r="AF1671" i="36"/>
  <c r="AE1671" i="36"/>
  <c r="AD1671" i="36"/>
  <c r="AC1671" i="36"/>
  <c r="M1671" i="36"/>
  <c r="L1671" i="36"/>
  <c r="K1671" i="36"/>
  <c r="I1671" i="36" s="1"/>
  <c r="G1671" i="36"/>
  <c r="F1671" i="36"/>
  <c r="C1671" i="36"/>
  <c r="AW1670" i="36"/>
  <c r="AV1670" i="36"/>
  <c r="AU1670" i="36"/>
  <c r="AG1670" i="36"/>
  <c r="AF1670" i="36"/>
  <c r="AE1670" i="36"/>
  <c r="AD1670" i="36"/>
  <c r="AC1670" i="36"/>
  <c r="M1670" i="36"/>
  <c r="L1670" i="36"/>
  <c r="K1670" i="36"/>
  <c r="G1670" i="36"/>
  <c r="F1670" i="36"/>
  <c r="C1670" i="36"/>
  <c r="AW1669" i="36"/>
  <c r="AV1669" i="36"/>
  <c r="AU1669" i="36"/>
  <c r="AG1669" i="36"/>
  <c r="AF1669" i="36"/>
  <c r="AE1669" i="36"/>
  <c r="AD1669" i="36"/>
  <c r="AC1669" i="36"/>
  <c r="M1669" i="36"/>
  <c r="L1669" i="36"/>
  <c r="I1669" i="36" s="1"/>
  <c r="K1669" i="36"/>
  <c r="G1669" i="36"/>
  <c r="F1669" i="36"/>
  <c r="C1669" i="36"/>
  <c r="AW1668" i="36"/>
  <c r="AV1668" i="36"/>
  <c r="AU1668" i="36"/>
  <c r="AG1668" i="36"/>
  <c r="AF1668" i="36"/>
  <c r="AE1668" i="36"/>
  <c r="AD1668" i="36"/>
  <c r="AC1668" i="36"/>
  <c r="M1668" i="36"/>
  <c r="L1668" i="36"/>
  <c r="K1668" i="36"/>
  <c r="I1668" i="36" s="1"/>
  <c r="G1668" i="36"/>
  <c r="F1668" i="36"/>
  <c r="C1668" i="36"/>
  <c r="AW1667" i="36"/>
  <c r="AV1667" i="36"/>
  <c r="AU1667" i="36"/>
  <c r="AG1667" i="36"/>
  <c r="AF1667" i="36"/>
  <c r="AE1667" i="36"/>
  <c r="AD1667" i="36"/>
  <c r="AC1667" i="36"/>
  <c r="M1667" i="36"/>
  <c r="L1667" i="36"/>
  <c r="K1667" i="36"/>
  <c r="I1667" i="36"/>
  <c r="G1667" i="36"/>
  <c r="F1667" i="36"/>
  <c r="C1667" i="36"/>
  <c r="AW1666" i="36"/>
  <c r="AV1666" i="36"/>
  <c r="AU1666" i="36"/>
  <c r="AG1666" i="36"/>
  <c r="AF1666" i="36"/>
  <c r="AE1666" i="36"/>
  <c r="AD1666" i="36"/>
  <c r="AC1666" i="36"/>
  <c r="M1666" i="36"/>
  <c r="L1666" i="36"/>
  <c r="K1666" i="36"/>
  <c r="I1666" i="36" s="1"/>
  <c r="G1666" i="36"/>
  <c r="F1666" i="36"/>
  <c r="C1666" i="36"/>
  <c r="AW1665" i="36"/>
  <c r="AV1665" i="36"/>
  <c r="AU1665" i="36"/>
  <c r="AG1665" i="36"/>
  <c r="AF1665" i="36"/>
  <c r="AE1665" i="36"/>
  <c r="AD1665" i="36"/>
  <c r="AC1665" i="36"/>
  <c r="M1665" i="36"/>
  <c r="L1665" i="36"/>
  <c r="K1665" i="36"/>
  <c r="I1665" i="36"/>
  <c r="G1665" i="36"/>
  <c r="F1665" i="36"/>
  <c r="C1665" i="36"/>
  <c r="AW1664" i="36"/>
  <c r="AV1664" i="36"/>
  <c r="AU1664" i="36"/>
  <c r="AG1664" i="36"/>
  <c r="AF1664" i="36"/>
  <c r="AE1664" i="36"/>
  <c r="AD1664" i="36"/>
  <c r="AC1664" i="36"/>
  <c r="M1664" i="36"/>
  <c r="L1664" i="36"/>
  <c r="I1664" i="36" s="1"/>
  <c r="K1664" i="36"/>
  <c r="G1664" i="36"/>
  <c r="F1664" i="36"/>
  <c r="C1664" i="36"/>
  <c r="AW1663" i="36"/>
  <c r="AV1663" i="36"/>
  <c r="AU1663" i="36"/>
  <c r="AG1663" i="36"/>
  <c r="AF1663" i="36"/>
  <c r="AE1663" i="36"/>
  <c r="AD1663" i="36"/>
  <c r="AC1663" i="36"/>
  <c r="M1663" i="36"/>
  <c r="L1663" i="36"/>
  <c r="K1663" i="36"/>
  <c r="I1663" i="36" s="1"/>
  <c r="G1663" i="36"/>
  <c r="F1663" i="36"/>
  <c r="C1663" i="36"/>
  <c r="AW1662" i="36"/>
  <c r="AV1662" i="36"/>
  <c r="AU1662" i="36"/>
  <c r="AG1662" i="36"/>
  <c r="AF1662" i="36"/>
  <c r="AE1662" i="36"/>
  <c r="AD1662" i="36"/>
  <c r="AC1662" i="36"/>
  <c r="M1662" i="36"/>
  <c r="L1662" i="36"/>
  <c r="K1662" i="36"/>
  <c r="I1662" i="36" s="1"/>
  <c r="G1662" i="36"/>
  <c r="F1662" i="36"/>
  <c r="C1662" i="36"/>
  <c r="AW1661" i="36"/>
  <c r="AV1661" i="36"/>
  <c r="AU1661" i="36"/>
  <c r="AG1661" i="36"/>
  <c r="AF1661" i="36"/>
  <c r="AE1661" i="36"/>
  <c r="AD1661" i="36"/>
  <c r="AC1661" i="36"/>
  <c r="M1661" i="36"/>
  <c r="L1661" i="36"/>
  <c r="I1661" i="36" s="1"/>
  <c r="K1661" i="36"/>
  <c r="G1661" i="36"/>
  <c r="F1661" i="36"/>
  <c r="C1661" i="36"/>
  <c r="AW1660" i="36"/>
  <c r="AV1660" i="36"/>
  <c r="AU1660" i="36"/>
  <c r="AG1660" i="36"/>
  <c r="AF1660" i="36"/>
  <c r="AE1660" i="36"/>
  <c r="AD1660" i="36"/>
  <c r="AC1660" i="36"/>
  <c r="M1660" i="36"/>
  <c r="L1660" i="36"/>
  <c r="K1660" i="36"/>
  <c r="I1660" i="36" s="1"/>
  <c r="G1660" i="36"/>
  <c r="F1660" i="36"/>
  <c r="C1660" i="36"/>
  <c r="AW1659" i="36"/>
  <c r="AV1659" i="36"/>
  <c r="AU1659" i="36"/>
  <c r="AG1659" i="36"/>
  <c r="AF1659" i="36"/>
  <c r="AE1659" i="36"/>
  <c r="AD1659" i="36"/>
  <c r="AC1659" i="36"/>
  <c r="M1659" i="36"/>
  <c r="L1659" i="36"/>
  <c r="K1659" i="36"/>
  <c r="I1659" i="36"/>
  <c r="G1659" i="36"/>
  <c r="F1659" i="36"/>
  <c r="C1659" i="36"/>
  <c r="AW1658" i="36"/>
  <c r="AV1658" i="36"/>
  <c r="AU1658" i="36"/>
  <c r="AG1658" i="36"/>
  <c r="AF1658" i="36"/>
  <c r="AE1658" i="36"/>
  <c r="AD1658" i="36"/>
  <c r="AC1658" i="36"/>
  <c r="M1658" i="36"/>
  <c r="L1658" i="36"/>
  <c r="K1658" i="36"/>
  <c r="I1658" i="36" s="1"/>
  <c r="G1658" i="36"/>
  <c r="F1658" i="36"/>
  <c r="C1658" i="36"/>
  <c r="AW1657" i="36"/>
  <c r="AV1657" i="36"/>
  <c r="AU1657" i="36"/>
  <c r="AG1657" i="36"/>
  <c r="AF1657" i="36"/>
  <c r="AE1657" i="36"/>
  <c r="AD1657" i="36"/>
  <c r="AC1657" i="36"/>
  <c r="M1657" i="36"/>
  <c r="L1657" i="36"/>
  <c r="K1657" i="36"/>
  <c r="I1657" i="36"/>
  <c r="G1657" i="36"/>
  <c r="F1657" i="36"/>
  <c r="C1657" i="36"/>
  <c r="AW1656" i="36"/>
  <c r="AV1656" i="36"/>
  <c r="AU1656" i="36"/>
  <c r="AG1656" i="36"/>
  <c r="AF1656" i="36"/>
  <c r="AE1656" i="36"/>
  <c r="AD1656" i="36"/>
  <c r="AC1656" i="36"/>
  <c r="M1656" i="36"/>
  <c r="L1656" i="36"/>
  <c r="K1656" i="36"/>
  <c r="I1656" i="36" s="1"/>
  <c r="G1656" i="36"/>
  <c r="F1656" i="36"/>
  <c r="C1656" i="36"/>
  <c r="AW1655" i="36"/>
  <c r="AV1655" i="36"/>
  <c r="AU1655" i="36"/>
  <c r="AG1655" i="36"/>
  <c r="AF1655" i="36"/>
  <c r="AE1655" i="36"/>
  <c r="AD1655" i="36"/>
  <c r="AC1655" i="36"/>
  <c r="M1655" i="36"/>
  <c r="L1655" i="36"/>
  <c r="K1655" i="36"/>
  <c r="I1655" i="36" s="1"/>
  <c r="G1655" i="36"/>
  <c r="F1655" i="36"/>
  <c r="C1655" i="36"/>
  <c r="AW1654" i="36"/>
  <c r="AV1654" i="36"/>
  <c r="AU1654" i="36"/>
  <c r="AG1654" i="36"/>
  <c r="AF1654" i="36"/>
  <c r="AE1654" i="36"/>
  <c r="AD1654" i="36"/>
  <c r="AC1654" i="36"/>
  <c r="M1654" i="36"/>
  <c r="L1654" i="36"/>
  <c r="K1654" i="36"/>
  <c r="I1654" i="36" s="1"/>
  <c r="G1654" i="36"/>
  <c r="F1654" i="36"/>
  <c r="C1654" i="36"/>
  <c r="AW1653" i="36"/>
  <c r="AV1653" i="36"/>
  <c r="AU1653" i="36"/>
  <c r="AG1653" i="36"/>
  <c r="AF1653" i="36"/>
  <c r="AE1653" i="36"/>
  <c r="AD1653" i="36"/>
  <c r="AC1653" i="36"/>
  <c r="M1653" i="36"/>
  <c r="L1653" i="36"/>
  <c r="I1653" i="36" s="1"/>
  <c r="K1653" i="36"/>
  <c r="G1653" i="36"/>
  <c r="F1653" i="36"/>
  <c r="C1653" i="36"/>
  <c r="AW1652" i="36"/>
  <c r="AV1652" i="36"/>
  <c r="AU1652" i="36"/>
  <c r="AG1652" i="36"/>
  <c r="AF1652" i="36"/>
  <c r="AE1652" i="36"/>
  <c r="AD1652" i="36"/>
  <c r="AC1652" i="36"/>
  <c r="M1652" i="36"/>
  <c r="L1652" i="36"/>
  <c r="K1652" i="36"/>
  <c r="I1652" i="36" s="1"/>
  <c r="G1652" i="36"/>
  <c r="F1652" i="36"/>
  <c r="C1652" i="36"/>
  <c r="AW1651" i="36"/>
  <c r="AV1651" i="36"/>
  <c r="AU1651" i="36"/>
  <c r="AG1651" i="36"/>
  <c r="AF1651" i="36"/>
  <c r="AE1651" i="36"/>
  <c r="AD1651" i="36"/>
  <c r="AC1651" i="36"/>
  <c r="M1651" i="36"/>
  <c r="L1651" i="36"/>
  <c r="K1651" i="36"/>
  <c r="I1651" i="36"/>
  <c r="G1651" i="36"/>
  <c r="F1651" i="36"/>
  <c r="C1651" i="36"/>
  <c r="AW1650" i="36"/>
  <c r="AV1650" i="36"/>
  <c r="AU1650" i="36"/>
  <c r="AG1650" i="36"/>
  <c r="AF1650" i="36"/>
  <c r="AE1650" i="36"/>
  <c r="AD1650" i="36"/>
  <c r="AC1650" i="36"/>
  <c r="M1650" i="36"/>
  <c r="L1650" i="36"/>
  <c r="K1650" i="36"/>
  <c r="I1650" i="36" s="1"/>
  <c r="G1650" i="36"/>
  <c r="F1650" i="36"/>
  <c r="C1650" i="36"/>
  <c r="AW1649" i="36"/>
  <c r="AV1649" i="36"/>
  <c r="AU1649" i="36"/>
  <c r="AG1649" i="36"/>
  <c r="AF1649" i="36"/>
  <c r="AE1649" i="36"/>
  <c r="AD1649" i="36"/>
  <c r="AC1649" i="36"/>
  <c r="M1649" i="36"/>
  <c r="L1649" i="36"/>
  <c r="K1649" i="36"/>
  <c r="I1649" i="36"/>
  <c r="G1649" i="36"/>
  <c r="F1649" i="36"/>
  <c r="C1649" i="36"/>
  <c r="AW1648" i="36"/>
  <c r="AV1648" i="36"/>
  <c r="AU1648" i="36"/>
  <c r="AG1648" i="36"/>
  <c r="AF1648" i="36"/>
  <c r="AE1648" i="36"/>
  <c r="AD1648" i="36"/>
  <c r="AC1648" i="36"/>
  <c r="M1648" i="36"/>
  <c r="L1648" i="36"/>
  <c r="K1648" i="36"/>
  <c r="I1648" i="36" s="1"/>
  <c r="G1648" i="36"/>
  <c r="F1648" i="36"/>
  <c r="C1648" i="36"/>
  <c r="AW1647" i="36"/>
  <c r="AV1647" i="36"/>
  <c r="AU1647" i="36"/>
  <c r="AG1647" i="36"/>
  <c r="AF1647" i="36"/>
  <c r="AE1647" i="36"/>
  <c r="AD1647" i="36"/>
  <c r="AC1647" i="36"/>
  <c r="M1647" i="36"/>
  <c r="L1647" i="36"/>
  <c r="K1647" i="36"/>
  <c r="I1647" i="36" s="1"/>
  <c r="G1647" i="36"/>
  <c r="F1647" i="36"/>
  <c r="C1647" i="36"/>
  <c r="AW1646" i="36"/>
  <c r="AV1646" i="36"/>
  <c r="AU1646" i="36"/>
  <c r="AG1646" i="36"/>
  <c r="AF1646" i="36"/>
  <c r="AE1646" i="36"/>
  <c r="AD1646" i="36"/>
  <c r="AC1646" i="36"/>
  <c r="M1646" i="36"/>
  <c r="L1646" i="36"/>
  <c r="K1646" i="36"/>
  <c r="I1646" i="36" s="1"/>
  <c r="G1646" i="36"/>
  <c r="F1646" i="36"/>
  <c r="C1646" i="36"/>
  <c r="AW1645" i="36"/>
  <c r="AV1645" i="36"/>
  <c r="AU1645" i="36"/>
  <c r="AG1645" i="36"/>
  <c r="AF1645" i="36"/>
  <c r="AE1645" i="36"/>
  <c r="AD1645" i="36"/>
  <c r="AC1645" i="36"/>
  <c r="M1645" i="36"/>
  <c r="L1645" i="36"/>
  <c r="I1645" i="36" s="1"/>
  <c r="K1645" i="36"/>
  <c r="G1645" i="36"/>
  <c r="F1645" i="36"/>
  <c r="C1645" i="36"/>
  <c r="AW1644" i="36"/>
  <c r="AV1644" i="36"/>
  <c r="AU1644" i="36"/>
  <c r="AG1644" i="36"/>
  <c r="AF1644" i="36"/>
  <c r="AE1644" i="36"/>
  <c r="AD1644" i="36"/>
  <c r="AC1644" i="36"/>
  <c r="M1644" i="36"/>
  <c r="L1644" i="36"/>
  <c r="K1644" i="36"/>
  <c r="I1644" i="36" s="1"/>
  <c r="G1644" i="36"/>
  <c r="F1644" i="36"/>
  <c r="C1644" i="36"/>
  <c r="AW1643" i="36"/>
  <c r="AV1643" i="36"/>
  <c r="AU1643" i="36"/>
  <c r="AG1643" i="36"/>
  <c r="AF1643" i="36"/>
  <c r="AE1643" i="36"/>
  <c r="AD1643" i="36"/>
  <c r="AC1643" i="36"/>
  <c r="M1643" i="36"/>
  <c r="L1643" i="36"/>
  <c r="K1643" i="36"/>
  <c r="I1643" i="36"/>
  <c r="G1643" i="36"/>
  <c r="F1643" i="36"/>
  <c r="C1643" i="36"/>
  <c r="AW1642" i="36"/>
  <c r="AV1642" i="36"/>
  <c r="AU1642" i="36"/>
  <c r="AG1642" i="36"/>
  <c r="AF1642" i="36"/>
  <c r="AE1642" i="36"/>
  <c r="AD1642" i="36"/>
  <c r="AC1642" i="36"/>
  <c r="M1642" i="36"/>
  <c r="L1642" i="36"/>
  <c r="K1642" i="36"/>
  <c r="I1642" i="36" s="1"/>
  <c r="G1642" i="36"/>
  <c r="F1642" i="36"/>
  <c r="C1642" i="36"/>
  <c r="AW1641" i="36"/>
  <c r="AV1641" i="36"/>
  <c r="AU1641" i="36"/>
  <c r="AG1641" i="36"/>
  <c r="AF1641" i="36"/>
  <c r="AE1641" i="36"/>
  <c r="AD1641" i="36"/>
  <c r="AC1641" i="36"/>
  <c r="M1641" i="36"/>
  <c r="L1641" i="36"/>
  <c r="K1641" i="36"/>
  <c r="I1641" i="36"/>
  <c r="G1641" i="36"/>
  <c r="F1641" i="36"/>
  <c r="C1641" i="36"/>
  <c r="AW1640" i="36"/>
  <c r="AV1640" i="36"/>
  <c r="AU1640" i="36"/>
  <c r="AG1640" i="36"/>
  <c r="AF1640" i="36"/>
  <c r="AE1640" i="36"/>
  <c r="AD1640" i="36"/>
  <c r="AC1640" i="36"/>
  <c r="M1640" i="36"/>
  <c r="L1640" i="36"/>
  <c r="I1640" i="36" s="1"/>
  <c r="K1640" i="36"/>
  <c r="G1640" i="36"/>
  <c r="F1640" i="36"/>
  <c r="C1640" i="36"/>
  <c r="AW1639" i="36"/>
  <c r="AV1639" i="36"/>
  <c r="AU1639" i="36"/>
  <c r="AG1639" i="36"/>
  <c r="AF1639" i="36"/>
  <c r="AE1639" i="36"/>
  <c r="AD1639" i="36"/>
  <c r="AC1639" i="36"/>
  <c r="M1639" i="36"/>
  <c r="L1639" i="36"/>
  <c r="K1639" i="36"/>
  <c r="I1639" i="36" s="1"/>
  <c r="G1639" i="36"/>
  <c r="F1639" i="36"/>
  <c r="C1639" i="36"/>
  <c r="AW1638" i="36"/>
  <c r="AV1638" i="36"/>
  <c r="AU1638" i="36"/>
  <c r="AG1638" i="36"/>
  <c r="AF1638" i="36"/>
  <c r="AE1638" i="36"/>
  <c r="AD1638" i="36"/>
  <c r="AC1638" i="36"/>
  <c r="M1638" i="36"/>
  <c r="L1638" i="36"/>
  <c r="K1638" i="36"/>
  <c r="G1638" i="36"/>
  <c r="F1638" i="36"/>
  <c r="C1638" i="36"/>
  <c r="AW1637" i="36"/>
  <c r="AV1637" i="36"/>
  <c r="AU1637" i="36"/>
  <c r="AG1637" i="36"/>
  <c r="AF1637" i="36"/>
  <c r="AE1637" i="36"/>
  <c r="AD1637" i="36"/>
  <c r="AC1637" i="36"/>
  <c r="M1637" i="36"/>
  <c r="L1637" i="36"/>
  <c r="I1637" i="36" s="1"/>
  <c r="K1637" i="36"/>
  <c r="G1637" i="36"/>
  <c r="F1637" i="36"/>
  <c r="C1637" i="36"/>
  <c r="AW1636" i="36"/>
  <c r="AV1636" i="36"/>
  <c r="AU1636" i="36"/>
  <c r="AG1636" i="36"/>
  <c r="AF1636" i="36"/>
  <c r="AE1636" i="36"/>
  <c r="AD1636" i="36"/>
  <c r="AC1636" i="36"/>
  <c r="M1636" i="36"/>
  <c r="L1636" i="36"/>
  <c r="K1636" i="36"/>
  <c r="I1636" i="36" s="1"/>
  <c r="G1636" i="36"/>
  <c r="F1636" i="36"/>
  <c r="C1636" i="36"/>
  <c r="AW1635" i="36"/>
  <c r="AV1635" i="36"/>
  <c r="AU1635" i="36"/>
  <c r="AG1635" i="36"/>
  <c r="AF1635" i="36"/>
  <c r="AE1635" i="36"/>
  <c r="AD1635" i="36"/>
  <c r="AC1635" i="36"/>
  <c r="M1635" i="36"/>
  <c r="L1635" i="36"/>
  <c r="K1635" i="36"/>
  <c r="I1635" i="36"/>
  <c r="G1635" i="36"/>
  <c r="F1635" i="36"/>
  <c r="C1635" i="36"/>
  <c r="AW1634" i="36"/>
  <c r="AV1634" i="36"/>
  <c r="AU1634" i="36"/>
  <c r="AG1634" i="36"/>
  <c r="AF1634" i="36"/>
  <c r="AE1634" i="36"/>
  <c r="AD1634" i="36"/>
  <c r="AC1634" i="36"/>
  <c r="M1634" i="36"/>
  <c r="L1634" i="36"/>
  <c r="K1634" i="36"/>
  <c r="I1634" i="36" s="1"/>
  <c r="G1634" i="36"/>
  <c r="F1634" i="36"/>
  <c r="C1634" i="36"/>
  <c r="AW1633" i="36"/>
  <c r="AV1633" i="36"/>
  <c r="AU1633" i="36"/>
  <c r="AG1633" i="36"/>
  <c r="AF1633" i="36"/>
  <c r="AE1633" i="36"/>
  <c r="AD1633" i="36"/>
  <c r="AC1633" i="36"/>
  <c r="M1633" i="36"/>
  <c r="I1633" i="36" s="1"/>
  <c r="L1633" i="36"/>
  <c r="K1633" i="36"/>
  <c r="G1633" i="36"/>
  <c r="F1633" i="36"/>
  <c r="C1633" i="36"/>
  <c r="AW1632" i="36"/>
  <c r="AV1632" i="36"/>
  <c r="AU1632" i="36"/>
  <c r="AG1632" i="36"/>
  <c r="AF1632" i="36"/>
  <c r="AE1632" i="36"/>
  <c r="AD1632" i="36"/>
  <c r="AC1632" i="36"/>
  <c r="M1632" i="36"/>
  <c r="L1632" i="36"/>
  <c r="I1632" i="36" s="1"/>
  <c r="K1632" i="36"/>
  <c r="G1632" i="36"/>
  <c r="F1632" i="36"/>
  <c r="C1632" i="36"/>
  <c r="AW1631" i="36"/>
  <c r="AV1631" i="36"/>
  <c r="AU1631" i="36"/>
  <c r="AG1631" i="36"/>
  <c r="AF1631" i="36"/>
  <c r="AE1631" i="36"/>
  <c r="AD1631" i="36"/>
  <c r="AC1631" i="36"/>
  <c r="M1631" i="36"/>
  <c r="L1631" i="36"/>
  <c r="K1631" i="36"/>
  <c r="I1631" i="36" s="1"/>
  <c r="G1631" i="36"/>
  <c r="F1631" i="36"/>
  <c r="C1631" i="36"/>
  <c r="AW1630" i="36"/>
  <c r="AV1630" i="36"/>
  <c r="AU1630" i="36"/>
  <c r="AG1630" i="36"/>
  <c r="AF1630" i="36"/>
  <c r="AE1630" i="36"/>
  <c r="AD1630" i="36"/>
  <c r="AC1630" i="36"/>
  <c r="M1630" i="36"/>
  <c r="L1630" i="36"/>
  <c r="K1630" i="36"/>
  <c r="I1630" i="36" s="1"/>
  <c r="G1630" i="36"/>
  <c r="F1630" i="36"/>
  <c r="C1630" i="36"/>
  <c r="AW1629" i="36"/>
  <c r="AV1629" i="36"/>
  <c r="AU1629" i="36"/>
  <c r="AG1629" i="36"/>
  <c r="AF1629" i="36"/>
  <c r="AE1629" i="36"/>
  <c r="AD1629" i="36"/>
  <c r="AC1629" i="36"/>
  <c r="M1629" i="36"/>
  <c r="L1629" i="36"/>
  <c r="I1629" i="36" s="1"/>
  <c r="K1629" i="36"/>
  <c r="G1629" i="36"/>
  <c r="F1629" i="36"/>
  <c r="C1629" i="36"/>
  <c r="AW1628" i="36"/>
  <c r="AV1628" i="36"/>
  <c r="AU1628" i="36"/>
  <c r="AG1628" i="36"/>
  <c r="AF1628" i="36"/>
  <c r="AE1628" i="36"/>
  <c r="AD1628" i="36"/>
  <c r="AC1628" i="36"/>
  <c r="M1628" i="36"/>
  <c r="L1628" i="36"/>
  <c r="K1628" i="36"/>
  <c r="I1628" i="36" s="1"/>
  <c r="G1628" i="36"/>
  <c r="F1628" i="36"/>
  <c r="C1628" i="36"/>
  <c r="AW1627" i="36"/>
  <c r="AV1627" i="36"/>
  <c r="AU1627" i="36"/>
  <c r="AG1627" i="36"/>
  <c r="AF1627" i="36"/>
  <c r="AE1627" i="36"/>
  <c r="AD1627" i="36"/>
  <c r="AC1627" i="36"/>
  <c r="M1627" i="36"/>
  <c r="L1627" i="36"/>
  <c r="K1627" i="36"/>
  <c r="I1627" i="36"/>
  <c r="G1627" i="36"/>
  <c r="F1627" i="36"/>
  <c r="C1627" i="36"/>
  <c r="AW1626" i="36"/>
  <c r="AV1626" i="36"/>
  <c r="AU1626" i="36"/>
  <c r="AG1626" i="36"/>
  <c r="AF1626" i="36"/>
  <c r="AE1626" i="36"/>
  <c r="AD1626" i="36"/>
  <c r="AC1626" i="36"/>
  <c r="M1626" i="36"/>
  <c r="L1626" i="36"/>
  <c r="K1626" i="36"/>
  <c r="I1626" i="36" s="1"/>
  <c r="G1626" i="36"/>
  <c r="F1626" i="36"/>
  <c r="C1626" i="36"/>
  <c r="AW1625" i="36"/>
  <c r="AV1625" i="36"/>
  <c r="AU1625" i="36"/>
  <c r="AG1625" i="36"/>
  <c r="AF1625" i="36"/>
  <c r="AE1625" i="36"/>
  <c r="AD1625" i="36"/>
  <c r="AC1625" i="36"/>
  <c r="M1625" i="36"/>
  <c r="I1625" i="36" s="1"/>
  <c r="L1625" i="36"/>
  <c r="K1625" i="36"/>
  <c r="G1625" i="36"/>
  <c r="F1625" i="36"/>
  <c r="C1625" i="36"/>
  <c r="AW1624" i="36"/>
  <c r="AV1624" i="36"/>
  <c r="AU1624" i="36"/>
  <c r="AG1624" i="36"/>
  <c r="AF1624" i="36"/>
  <c r="AE1624" i="36"/>
  <c r="AD1624" i="36"/>
  <c r="AC1624" i="36"/>
  <c r="M1624" i="36"/>
  <c r="L1624" i="36"/>
  <c r="K1624" i="36"/>
  <c r="I1624" i="36" s="1"/>
  <c r="G1624" i="36"/>
  <c r="F1624" i="36"/>
  <c r="C1624" i="36"/>
  <c r="AW1623" i="36"/>
  <c r="AV1623" i="36"/>
  <c r="AU1623" i="36"/>
  <c r="AG1623" i="36"/>
  <c r="AF1623" i="36"/>
  <c r="AE1623" i="36"/>
  <c r="AD1623" i="36"/>
  <c r="AC1623" i="36"/>
  <c r="M1623" i="36"/>
  <c r="L1623" i="36"/>
  <c r="K1623" i="36"/>
  <c r="I1623" i="36" s="1"/>
  <c r="G1623" i="36"/>
  <c r="F1623" i="36"/>
  <c r="C1623" i="36"/>
  <c r="AW1622" i="36"/>
  <c r="AV1622" i="36"/>
  <c r="AU1622" i="36"/>
  <c r="AG1622" i="36"/>
  <c r="AF1622" i="36"/>
  <c r="AE1622" i="36"/>
  <c r="AD1622" i="36"/>
  <c r="AC1622" i="36"/>
  <c r="M1622" i="36"/>
  <c r="L1622" i="36"/>
  <c r="K1622" i="36"/>
  <c r="I1622" i="36" s="1"/>
  <c r="G1622" i="36"/>
  <c r="F1622" i="36"/>
  <c r="C1622" i="36"/>
  <c r="AW1621" i="36"/>
  <c r="AV1621" i="36"/>
  <c r="AU1621" i="36"/>
  <c r="AG1621" i="36"/>
  <c r="AF1621" i="36"/>
  <c r="AE1621" i="36"/>
  <c r="AD1621" i="36"/>
  <c r="AC1621" i="36"/>
  <c r="M1621" i="36"/>
  <c r="L1621" i="36"/>
  <c r="I1621" i="36" s="1"/>
  <c r="K1621" i="36"/>
  <c r="G1621" i="36"/>
  <c r="F1621" i="36"/>
  <c r="C1621" i="36"/>
  <c r="AW1620" i="36"/>
  <c r="AV1620" i="36"/>
  <c r="AU1620" i="36"/>
  <c r="AG1620" i="36"/>
  <c r="AF1620" i="36"/>
  <c r="AE1620" i="36"/>
  <c r="AD1620" i="36"/>
  <c r="AC1620" i="36"/>
  <c r="M1620" i="36"/>
  <c r="L1620" i="36"/>
  <c r="K1620" i="36"/>
  <c r="I1620" i="36" s="1"/>
  <c r="G1620" i="36"/>
  <c r="F1620" i="36"/>
  <c r="C1620" i="36"/>
  <c r="AW1619" i="36"/>
  <c r="AV1619" i="36"/>
  <c r="AU1619" i="36"/>
  <c r="AG1619" i="36"/>
  <c r="AF1619" i="36"/>
  <c r="AE1619" i="36"/>
  <c r="AD1619" i="36"/>
  <c r="AC1619" i="36"/>
  <c r="M1619" i="36"/>
  <c r="L1619" i="36"/>
  <c r="K1619" i="36"/>
  <c r="I1619" i="36"/>
  <c r="G1619" i="36"/>
  <c r="F1619" i="36"/>
  <c r="C1619" i="36"/>
  <c r="AW1618" i="36"/>
  <c r="AV1618" i="36"/>
  <c r="AU1618" i="36"/>
  <c r="AG1618" i="36"/>
  <c r="AF1618" i="36"/>
  <c r="AE1618" i="36"/>
  <c r="AD1618" i="36"/>
  <c r="AC1618" i="36"/>
  <c r="M1618" i="36"/>
  <c r="L1618" i="36"/>
  <c r="K1618" i="36"/>
  <c r="I1618" i="36" s="1"/>
  <c r="G1618" i="36"/>
  <c r="F1618" i="36"/>
  <c r="C1618" i="36"/>
  <c r="AW1617" i="36"/>
  <c r="AV1617" i="36"/>
  <c r="AU1617" i="36"/>
  <c r="AG1617" i="36"/>
  <c r="AF1617" i="36"/>
  <c r="AE1617" i="36"/>
  <c r="AD1617" i="36"/>
  <c r="AC1617" i="36"/>
  <c r="M1617" i="36"/>
  <c r="I1617" i="36" s="1"/>
  <c r="L1617" i="36"/>
  <c r="K1617" i="36"/>
  <c r="G1617" i="36"/>
  <c r="F1617" i="36"/>
  <c r="C1617" i="36"/>
  <c r="AW1616" i="36"/>
  <c r="AV1616" i="36"/>
  <c r="AU1616" i="36"/>
  <c r="AG1616" i="36"/>
  <c r="AF1616" i="36"/>
  <c r="AE1616" i="36"/>
  <c r="AD1616" i="36"/>
  <c r="AC1616" i="36"/>
  <c r="M1616" i="36"/>
  <c r="L1616" i="36"/>
  <c r="K1616" i="36"/>
  <c r="I1616" i="36" s="1"/>
  <c r="G1616" i="36"/>
  <c r="F1616" i="36"/>
  <c r="C1616" i="36"/>
  <c r="AW1615" i="36"/>
  <c r="AV1615" i="36"/>
  <c r="AU1615" i="36"/>
  <c r="AG1615" i="36"/>
  <c r="AF1615" i="36"/>
  <c r="AE1615" i="36"/>
  <c r="AD1615" i="36"/>
  <c r="AC1615" i="36"/>
  <c r="M1615" i="36"/>
  <c r="L1615" i="36"/>
  <c r="K1615" i="36"/>
  <c r="I1615" i="36" s="1"/>
  <c r="G1615" i="36"/>
  <c r="F1615" i="36"/>
  <c r="C1615" i="36"/>
  <c r="AW1614" i="36"/>
  <c r="AV1614" i="36"/>
  <c r="AU1614" i="36"/>
  <c r="AG1614" i="36"/>
  <c r="AF1614" i="36"/>
  <c r="AE1614" i="36"/>
  <c r="AD1614" i="36"/>
  <c r="AC1614" i="36"/>
  <c r="M1614" i="36"/>
  <c r="L1614" i="36"/>
  <c r="K1614" i="36"/>
  <c r="I1614" i="36" s="1"/>
  <c r="G1614" i="36"/>
  <c r="F1614" i="36"/>
  <c r="C1614" i="36"/>
  <c r="AW1613" i="36"/>
  <c r="AV1613" i="36"/>
  <c r="AU1613" i="36"/>
  <c r="AG1613" i="36"/>
  <c r="AF1613" i="36"/>
  <c r="AE1613" i="36"/>
  <c r="AD1613" i="36"/>
  <c r="AC1613" i="36"/>
  <c r="M1613" i="36"/>
  <c r="L1613" i="36"/>
  <c r="I1613" i="36" s="1"/>
  <c r="K1613" i="36"/>
  <c r="G1613" i="36"/>
  <c r="F1613" i="36"/>
  <c r="C1613" i="36"/>
  <c r="AW1612" i="36"/>
  <c r="AV1612" i="36"/>
  <c r="AU1612" i="36"/>
  <c r="AG1612" i="36"/>
  <c r="AF1612" i="36"/>
  <c r="AE1612" i="36"/>
  <c r="AD1612" i="36"/>
  <c r="AC1612" i="36"/>
  <c r="M1612" i="36"/>
  <c r="L1612" i="36"/>
  <c r="K1612" i="36"/>
  <c r="I1612" i="36" s="1"/>
  <c r="G1612" i="36"/>
  <c r="F1612" i="36"/>
  <c r="C1612" i="36"/>
  <c r="AW1611" i="36"/>
  <c r="AV1611" i="36"/>
  <c r="AU1611" i="36"/>
  <c r="AG1611" i="36"/>
  <c r="AF1611" i="36"/>
  <c r="AE1611" i="36"/>
  <c r="AD1611" i="36"/>
  <c r="AC1611" i="36"/>
  <c r="M1611" i="36"/>
  <c r="L1611" i="36"/>
  <c r="K1611" i="36"/>
  <c r="I1611" i="36"/>
  <c r="G1611" i="36"/>
  <c r="F1611" i="36"/>
  <c r="C1611" i="36"/>
  <c r="AW1610" i="36"/>
  <c r="AV1610" i="36"/>
  <c r="AU1610" i="36"/>
  <c r="AG1610" i="36"/>
  <c r="AF1610" i="36"/>
  <c r="AE1610" i="36"/>
  <c r="AD1610" i="36"/>
  <c r="AC1610" i="36"/>
  <c r="M1610" i="36"/>
  <c r="L1610" i="36"/>
  <c r="K1610" i="36"/>
  <c r="I1610" i="36" s="1"/>
  <c r="G1610" i="36"/>
  <c r="F1610" i="36"/>
  <c r="C1610" i="36"/>
  <c r="AW1609" i="36"/>
  <c r="AV1609" i="36"/>
  <c r="AU1609" i="36"/>
  <c r="AG1609" i="36"/>
  <c r="AF1609" i="36"/>
  <c r="AE1609" i="36"/>
  <c r="AD1609" i="36"/>
  <c r="AC1609" i="36"/>
  <c r="M1609" i="36"/>
  <c r="I1609" i="36" s="1"/>
  <c r="L1609" i="36"/>
  <c r="K1609" i="36"/>
  <c r="G1609" i="36"/>
  <c r="F1609" i="36"/>
  <c r="C1609" i="36"/>
  <c r="AW1608" i="36"/>
  <c r="AV1608" i="36"/>
  <c r="AU1608" i="36"/>
  <c r="AG1608" i="36"/>
  <c r="AF1608" i="36"/>
  <c r="AE1608" i="36"/>
  <c r="AD1608" i="36"/>
  <c r="AC1608" i="36"/>
  <c r="M1608" i="36"/>
  <c r="L1608" i="36"/>
  <c r="K1608" i="36"/>
  <c r="I1608" i="36" s="1"/>
  <c r="G1608" i="36"/>
  <c r="F1608" i="36"/>
  <c r="C1608" i="36"/>
  <c r="AW1607" i="36"/>
  <c r="AV1607" i="36"/>
  <c r="AU1607" i="36"/>
  <c r="AG1607" i="36"/>
  <c r="AF1607" i="36"/>
  <c r="AE1607" i="36"/>
  <c r="AD1607" i="36"/>
  <c r="AC1607" i="36"/>
  <c r="M1607" i="36"/>
  <c r="L1607" i="36"/>
  <c r="K1607" i="36"/>
  <c r="I1607" i="36" s="1"/>
  <c r="G1607" i="36"/>
  <c r="F1607" i="36"/>
  <c r="C1607" i="36"/>
  <c r="AW1606" i="36"/>
  <c r="AV1606" i="36"/>
  <c r="AU1606" i="36"/>
  <c r="AG1606" i="36"/>
  <c r="AF1606" i="36"/>
  <c r="AE1606" i="36"/>
  <c r="AD1606" i="36"/>
  <c r="AC1606" i="36"/>
  <c r="M1606" i="36"/>
  <c r="L1606" i="36"/>
  <c r="K1606" i="36"/>
  <c r="I1606" i="36" s="1"/>
  <c r="G1606" i="36"/>
  <c r="F1606" i="36"/>
  <c r="C1606" i="36"/>
  <c r="AW1605" i="36"/>
  <c r="AV1605" i="36"/>
  <c r="AU1605" i="36"/>
  <c r="AG1605" i="36"/>
  <c r="AF1605" i="36"/>
  <c r="AE1605" i="36"/>
  <c r="AD1605" i="36"/>
  <c r="AC1605" i="36"/>
  <c r="M1605" i="36"/>
  <c r="L1605" i="36"/>
  <c r="I1605" i="36" s="1"/>
  <c r="K1605" i="36"/>
  <c r="G1605" i="36"/>
  <c r="F1605" i="36"/>
  <c r="C1605" i="36"/>
  <c r="AW1604" i="36"/>
  <c r="AV1604" i="36"/>
  <c r="AU1604" i="36"/>
  <c r="AG1604" i="36"/>
  <c r="AF1604" i="36"/>
  <c r="AE1604" i="36"/>
  <c r="AD1604" i="36"/>
  <c r="AC1604" i="36"/>
  <c r="M1604" i="36"/>
  <c r="L1604" i="36"/>
  <c r="K1604" i="36"/>
  <c r="I1604" i="36" s="1"/>
  <c r="G1604" i="36"/>
  <c r="F1604" i="36"/>
  <c r="C1604" i="36"/>
  <c r="AW1603" i="36"/>
  <c r="AV1603" i="36"/>
  <c r="AU1603" i="36"/>
  <c r="AG1603" i="36"/>
  <c r="AF1603" i="36"/>
  <c r="AE1603" i="36"/>
  <c r="AD1603" i="36"/>
  <c r="AC1603" i="36"/>
  <c r="M1603" i="36"/>
  <c r="L1603" i="36"/>
  <c r="K1603" i="36"/>
  <c r="I1603" i="36"/>
  <c r="G1603" i="36"/>
  <c r="F1603" i="36"/>
  <c r="C1603" i="36"/>
  <c r="AW1602" i="36"/>
  <c r="AV1602" i="36"/>
  <c r="AU1602" i="36"/>
  <c r="AG1602" i="36"/>
  <c r="AF1602" i="36"/>
  <c r="AE1602" i="36"/>
  <c r="AD1602" i="36"/>
  <c r="AC1602" i="36"/>
  <c r="M1602" i="36"/>
  <c r="L1602" i="36"/>
  <c r="K1602" i="36"/>
  <c r="I1602" i="36" s="1"/>
  <c r="G1602" i="36"/>
  <c r="F1602" i="36"/>
  <c r="C1602" i="36"/>
  <c r="AW1601" i="36"/>
  <c r="AV1601" i="36"/>
  <c r="AU1601" i="36"/>
  <c r="AG1601" i="36"/>
  <c r="AF1601" i="36"/>
  <c r="AE1601" i="36"/>
  <c r="AD1601" i="36"/>
  <c r="AC1601" i="36"/>
  <c r="M1601" i="36"/>
  <c r="I1601" i="36" s="1"/>
  <c r="L1601" i="36"/>
  <c r="K1601" i="36"/>
  <c r="G1601" i="36"/>
  <c r="F1601" i="36"/>
  <c r="C1601" i="36"/>
  <c r="AW1600" i="36"/>
  <c r="AV1600" i="36"/>
  <c r="AU1600" i="36"/>
  <c r="AG1600" i="36"/>
  <c r="AF1600" i="36"/>
  <c r="AE1600" i="36"/>
  <c r="AD1600" i="36"/>
  <c r="AC1600" i="36"/>
  <c r="M1600" i="36"/>
  <c r="L1600" i="36"/>
  <c r="I1600" i="36" s="1"/>
  <c r="K1600" i="36"/>
  <c r="G1600" i="36"/>
  <c r="F1600" i="36"/>
  <c r="C1600" i="36"/>
  <c r="AW1599" i="36"/>
  <c r="AV1599" i="36"/>
  <c r="AU1599" i="36"/>
  <c r="AG1599" i="36"/>
  <c r="AF1599" i="36"/>
  <c r="AE1599" i="36"/>
  <c r="AD1599" i="36"/>
  <c r="AC1599" i="36"/>
  <c r="M1599" i="36"/>
  <c r="L1599" i="36"/>
  <c r="K1599" i="36"/>
  <c r="I1599" i="36" s="1"/>
  <c r="G1599" i="36"/>
  <c r="F1599" i="36"/>
  <c r="C1599" i="36"/>
  <c r="AW1598" i="36"/>
  <c r="AV1598" i="36"/>
  <c r="AU1598" i="36"/>
  <c r="AG1598" i="36"/>
  <c r="AF1598" i="36"/>
  <c r="AE1598" i="36"/>
  <c r="AD1598" i="36"/>
  <c r="AC1598" i="36"/>
  <c r="M1598" i="36"/>
  <c r="L1598" i="36"/>
  <c r="K1598" i="36"/>
  <c r="G1598" i="36"/>
  <c r="F1598" i="36"/>
  <c r="C1598" i="36"/>
  <c r="AW1597" i="36"/>
  <c r="AV1597" i="36"/>
  <c r="AU1597" i="36"/>
  <c r="AG1597" i="36"/>
  <c r="AF1597" i="36"/>
  <c r="AE1597" i="36"/>
  <c r="AD1597" i="36"/>
  <c r="AC1597" i="36"/>
  <c r="M1597" i="36"/>
  <c r="L1597" i="36"/>
  <c r="I1597" i="36" s="1"/>
  <c r="K1597" i="36"/>
  <c r="G1597" i="36"/>
  <c r="F1597" i="36"/>
  <c r="C1597" i="36"/>
  <c r="AW1596" i="36"/>
  <c r="AV1596" i="36"/>
  <c r="AU1596" i="36"/>
  <c r="AG1596" i="36"/>
  <c r="AF1596" i="36"/>
  <c r="AE1596" i="36"/>
  <c r="AD1596" i="36"/>
  <c r="AC1596" i="36"/>
  <c r="M1596" i="36"/>
  <c r="L1596" i="36"/>
  <c r="K1596" i="36"/>
  <c r="I1596" i="36" s="1"/>
  <c r="G1596" i="36"/>
  <c r="F1596" i="36"/>
  <c r="C1596" i="36"/>
  <c r="AW1595" i="36"/>
  <c r="AV1595" i="36"/>
  <c r="AU1595" i="36"/>
  <c r="AG1595" i="36"/>
  <c r="AF1595" i="36"/>
  <c r="AE1595" i="36"/>
  <c r="AD1595" i="36"/>
  <c r="AC1595" i="36"/>
  <c r="M1595" i="36"/>
  <c r="L1595" i="36"/>
  <c r="K1595" i="36"/>
  <c r="I1595" i="36"/>
  <c r="G1595" i="36"/>
  <c r="F1595" i="36"/>
  <c r="C1595" i="36"/>
  <c r="AW1594" i="36"/>
  <c r="AV1594" i="36"/>
  <c r="AU1594" i="36"/>
  <c r="AG1594" i="36"/>
  <c r="AF1594" i="36"/>
  <c r="AE1594" i="36"/>
  <c r="AD1594" i="36"/>
  <c r="AC1594" i="36"/>
  <c r="M1594" i="36"/>
  <c r="L1594" i="36"/>
  <c r="K1594" i="36"/>
  <c r="I1594" i="36" s="1"/>
  <c r="G1594" i="36"/>
  <c r="F1594" i="36"/>
  <c r="C1594" i="36"/>
  <c r="AW1593" i="36"/>
  <c r="AV1593" i="36"/>
  <c r="AU1593" i="36"/>
  <c r="AG1593" i="36"/>
  <c r="AF1593" i="36"/>
  <c r="AE1593" i="36"/>
  <c r="AD1593" i="36"/>
  <c r="AC1593" i="36"/>
  <c r="M1593" i="36"/>
  <c r="L1593" i="36"/>
  <c r="K1593" i="36"/>
  <c r="I1593" i="36" s="1"/>
  <c r="G1593" i="36"/>
  <c r="F1593" i="36"/>
  <c r="C1593" i="36"/>
  <c r="AW1592" i="36"/>
  <c r="AV1592" i="36"/>
  <c r="AU1592" i="36"/>
  <c r="AG1592" i="36"/>
  <c r="AF1592" i="36"/>
  <c r="AE1592" i="36"/>
  <c r="AD1592" i="36"/>
  <c r="AC1592" i="36"/>
  <c r="M1592" i="36"/>
  <c r="I1592" i="36" s="1"/>
  <c r="L1592" i="36"/>
  <c r="K1592" i="36"/>
  <c r="G1592" i="36"/>
  <c r="F1592" i="36"/>
  <c r="C1592" i="36"/>
  <c r="AW1591" i="36"/>
  <c r="AV1591" i="36"/>
  <c r="AU1591" i="36"/>
  <c r="AG1591" i="36"/>
  <c r="AF1591" i="36"/>
  <c r="AE1591" i="36"/>
  <c r="AD1591" i="36"/>
  <c r="AC1591" i="36"/>
  <c r="M1591" i="36"/>
  <c r="L1591" i="36"/>
  <c r="K1591" i="36"/>
  <c r="I1591" i="36" s="1"/>
  <c r="G1591" i="36"/>
  <c r="F1591" i="36"/>
  <c r="C1591" i="36"/>
  <c r="AW1590" i="36"/>
  <c r="AV1590" i="36"/>
  <c r="AU1590" i="36"/>
  <c r="AG1590" i="36"/>
  <c r="AF1590" i="36"/>
  <c r="AE1590" i="36"/>
  <c r="AD1590" i="36"/>
  <c r="AC1590" i="36"/>
  <c r="M1590" i="36"/>
  <c r="L1590" i="36"/>
  <c r="K1590" i="36"/>
  <c r="I1590" i="36" s="1"/>
  <c r="G1590" i="36"/>
  <c r="F1590" i="36"/>
  <c r="C1590" i="36"/>
  <c r="AW1589" i="36"/>
  <c r="AV1589" i="36"/>
  <c r="AU1589" i="36"/>
  <c r="AG1589" i="36"/>
  <c r="AF1589" i="36"/>
  <c r="AE1589" i="36"/>
  <c r="AD1589" i="36"/>
  <c r="AC1589" i="36"/>
  <c r="M1589" i="36"/>
  <c r="L1589" i="36"/>
  <c r="I1589" i="36" s="1"/>
  <c r="K1589" i="36"/>
  <c r="G1589" i="36"/>
  <c r="F1589" i="36"/>
  <c r="C1589" i="36"/>
  <c r="AW1588" i="36"/>
  <c r="AV1588" i="36"/>
  <c r="AU1588" i="36"/>
  <c r="AG1588" i="36"/>
  <c r="AF1588" i="36"/>
  <c r="AE1588" i="36"/>
  <c r="AD1588" i="36"/>
  <c r="AC1588" i="36"/>
  <c r="M1588" i="36"/>
  <c r="L1588" i="36"/>
  <c r="K1588" i="36"/>
  <c r="I1588" i="36" s="1"/>
  <c r="G1588" i="36"/>
  <c r="F1588" i="36"/>
  <c r="C1588" i="36"/>
  <c r="AW1587" i="36"/>
  <c r="AV1587" i="36"/>
  <c r="AU1587" i="36"/>
  <c r="AG1587" i="36"/>
  <c r="AF1587" i="36"/>
  <c r="AE1587" i="36"/>
  <c r="AD1587" i="36"/>
  <c r="AC1587" i="36"/>
  <c r="M1587" i="36"/>
  <c r="L1587" i="36"/>
  <c r="K1587" i="36"/>
  <c r="I1587" i="36"/>
  <c r="G1587" i="36"/>
  <c r="F1587" i="36"/>
  <c r="C1587" i="36"/>
  <c r="AW1586" i="36"/>
  <c r="AV1586" i="36"/>
  <c r="AU1586" i="36"/>
  <c r="AG1586" i="36"/>
  <c r="AF1586" i="36"/>
  <c r="AE1586" i="36"/>
  <c r="AD1586" i="36"/>
  <c r="AC1586" i="36"/>
  <c r="M1586" i="36"/>
  <c r="L1586" i="36"/>
  <c r="K1586" i="36"/>
  <c r="I1586" i="36" s="1"/>
  <c r="G1586" i="36"/>
  <c r="F1586" i="36"/>
  <c r="C1586" i="36"/>
  <c r="AW1585" i="36"/>
  <c r="AV1585" i="36"/>
  <c r="AU1585" i="36"/>
  <c r="AG1585" i="36"/>
  <c r="AF1585" i="36"/>
  <c r="AE1585" i="36"/>
  <c r="AD1585" i="36"/>
  <c r="AC1585" i="36"/>
  <c r="M1585" i="36"/>
  <c r="L1585" i="36"/>
  <c r="K1585" i="36"/>
  <c r="I1585" i="36" s="1"/>
  <c r="G1585" i="36"/>
  <c r="F1585" i="36"/>
  <c r="C1585" i="36"/>
  <c r="AW1584" i="36"/>
  <c r="AV1584" i="36"/>
  <c r="AU1584" i="36"/>
  <c r="AG1584" i="36"/>
  <c r="AF1584" i="36"/>
  <c r="AE1584" i="36"/>
  <c r="AD1584" i="36"/>
  <c r="AC1584" i="36"/>
  <c r="M1584" i="36"/>
  <c r="I1584" i="36" s="1"/>
  <c r="L1584" i="36"/>
  <c r="K1584" i="36"/>
  <c r="G1584" i="36"/>
  <c r="F1584" i="36"/>
  <c r="C1584" i="36"/>
  <c r="AW1583" i="36"/>
  <c r="AV1583" i="36"/>
  <c r="AU1583" i="36"/>
  <c r="AG1583" i="36"/>
  <c r="AF1583" i="36"/>
  <c r="AE1583" i="36"/>
  <c r="AD1583" i="36"/>
  <c r="AC1583" i="36"/>
  <c r="M1583" i="36"/>
  <c r="L1583" i="36"/>
  <c r="K1583" i="36"/>
  <c r="I1583" i="36" s="1"/>
  <c r="G1583" i="36"/>
  <c r="F1583" i="36"/>
  <c r="C1583" i="36"/>
  <c r="AW1582" i="36"/>
  <c r="AV1582" i="36"/>
  <c r="AU1582" i="36"/>
  <c r="AG1582" i="36"/>
  <c r="AF1582" i="36"/>
  <c r="AE1582" i="36"/>
  <c r="AD1582" i="36"/>
  <c r="AC1582" i="36"/>
  <c r="M1582" i="36"/>
  <c r="L1582" i="36"/>
  <c r="K1582" i="36"/>
  <c r="I1582" i="36" s="1"/>
  <c r="G1582" i="36"/>
  <c r="F1582" i="36"/>
  <c r="C1582" i="36"/>
  <c r="AW1581" i="36"/>
  <c r="AV1581" i="36"/>
  <c r="AU1581" i="36"/>
  <c r="AG1581" i="36"/>
  <c r="AF1581" i="36"/>
  <c r="AE1581" i="36"/>
  <c r="AD1581" i="36"/>
  <c r="AC1581" i="36"/>
  <c r="M1581" i="36"/>
  <c r="L1581" i="36"/>
  <c r="I1581" i="36" s="1"/>
  <c r="K1581" i="36"/>
  <c r="G1581" i="36"/>
  <c r="F1581" i="36"/>
  <c r="C1581" i="36"/>
  <c r="AW1580" i="36"/>
  <c r="AV1580" i="36"/>
  <c r="AU1580" i="36"/>
  <c r="AG1580" i="36"/>
  <c r="AF1580" i="36"/>
  <c r="AE1580" i="36"/>
  <c r="AD1580" i="36"/>
  <c r="AC1580" i="36"/>
  <c r="M1580" i="36"/>
  <c r="L1580" i="36"/>
  <c r="K1580" i="36"/>
  <c r="I1580" i="36" s="1"/>
  <c r="G1580" i="36"/>
  <c r="F1580" i="36"/>
  <c r="C1580" i="36"/>
  <c r="AW1579" i="36"/>
  <c r="AV1579" i="36"/>
  <c r="AU1579" i="36"/>
  <c r="AG1579" i="36"/>
  <c r="AF1579" i="36"/>
  <c r="AE1579" i="36"/>
  <c r="AD1579" i="36"/>
  <c r="AC1579" i="36"/>
  <c r="M1579" i="36"/>
  <c r="L1579" i="36"/>
  <c r="K1579" i="36"/>
  <c r="I1579" i="36"/>
  <c r="G1579" i="36"/>
  <c r="F1579" i="36"/>
  <c r="C1579" i="36"/>
  <c r="AW1578" i="36"/>
  <c r="AV1578" i="36"/>
  <c r="AU1578" i="36"/>
  <c r="AG1578" i="36"/>
  <c r="AF1578" i="36"/>
  <c r="AE1578" i="36"/>
  <c r="AD1578" i="36"/>
  <c r="AC1578" i="36"/>
  <c r="M1578" i="36"/>
  <c r="L1578" i="36"/>
  <c r="K1578" i="36"/>
  <c r="I1578" i="36" s="1"/>
  <c r="G1578" i="36"/>
  <c r="F1578" i="36"/>
  <c r="C1578" i="36"/>
  <c r="AW1577" i="36"/>
  <c r="AV1577" i="36"/>
  <c r="AU1577" i="36"/>
  <c r="AG1577" i="36"/>
  <c r="AF1577" i="36"/>
  <c r="AE1577" i="36"/>
  <c r="AD1577" i="36"/>
  <c r="AC1577" i="36"/>
  <c r="M1577" i="36"/>
  <c r="L1577" i="36"/>
  <c r="K1577" i="36"/>
  <c r="I1577" i="36" s="1"/>
  <c r="G1577" i="36"/>
  <c r="F1577" i="36"/>
  <c r="C1577" i="36"/>
  <c r="AW1576" i="36"/>
  <c r="AV1576" i="36"/>
  <c r="AU1576" i="36"/>
  <c r="AG1576" i="36"/>
  <c r="AF1576" i="36"/>
  <c r="AE1576" i="36"/>
  <c r="AD1576" i="36"/>
  <c r="AC1576" i="36"/>
  <c r="M1576" i="36"/>
  <c r="I1576" i="36" s="1"/>
  <c r="L1576" i="36"/>
  <c r="K1576" i="36"/>
  <c r="G1576" i="36"/>
  <c r="F1576" i="36"/>
  <c r="C1576" i="36"/>
  <c r="AW1575" i="36"/>
  <c r="AV1575" i="36"/>
  <c r="AU1575" i="36"/>
  <c r="AG1575" i="36"/>
  <c r="AF1575" i="36"/>
  <c r="AE1575" i="36"/>
  <c r="AD1575" i="36"/>
  <c r="AC1575" i="36"/>
  <c r="M1575" i="36"/>
  <c r="L1575" i="36"/>
  <c r="K1575" i="36"/>
  <c r="I1575" i="36" s="1"/>
  <c r="G1575" i="36"/>
  <c r="F1575" i="36"/>
  <c r="C1575" i="36"/>
  <c r="AW1574" i="36"/>
  <c r="AV1574" i="36"/>
  <c r="AU1574" i="36"/>
  <c r="AG1574" i="36"/>
  <c r="AF1574" i="36"/>
  <c r="AE1574" i="36"/>
  <c r="AD1574" i="36"/>
  <c r="AC1574" i="36"/>
  <c r="M1574" i="36"/>
  <c r="L1574" i="36"/>
  <c r="K1574" i="36"/>
  <c r="G1574" i="36"/>
  <c r="F1574" i="36"/>
  <c r="C1574" i="36"/>
  <c r="AW1573" i="36"/>
  <c r="AV1573" i="36"/>
  <c r="AU1573" i="36"/>
  <c r="AG1573" i="36"/>
  <c r="AF1573" i="36"/>
  <c r="AE1573" i="36"/>
  <c r="AD1573" i="36"/>
  <c r="AC1573" i="36"/>
  <c r="M1573" i="36"/>
  <c r="L1573" i="36"/>
  <c r="I1573" i="36" s="1"/>
  <c r="K1573" i="36"/>
  <c r="G1573" i="36"/>
  <c r="F1573" i="36"/>
  <c r="C1573" i="36"/>
  <c r="AW1572" i="36"/>
  <c r="AV1572" i="36"/>
  <c r="AU1572" i="36"/>
  <c r="AG1572" i="36"/>
  <c r="AF1572" i="36"/>
  <c r="AE1572" i="36"/>
  <c r="AD1572" i="36"/>
  <c r="AC1572" i="36"/>
  <c r="M1572" i="36"/>
  <c r="L1572" i="36"/>
  <c r="K1572" i="36"/>
  <c r="I1572" i="36" s="1"/>
  <c r="G1572" i="36"/>
  <c r="F1572" i="36"/>
  <c r="C1572" i="36"/>
  <c r="AW1571" i="36"/>
  <c r="AV1571" i="36"/>
  <c r="AU1571" i="36"/>
  <c r="AG1571" i="36"/>
  <c r="AF1571" i="36"/>
  <c r="AE1571" i="36"/>
  <c r="AD1571" i="36"/>
  <c r="AC1571" i="36"/>
  <c r="M1571" i="36"/>
  <c r="L1571" i="36"/>
  <c r="K1571" i="36"/>
  <c r="I1571" i="36"/>
  <c r="G1571" i="36"/>
  <c r="F1571" i="36"/>
  <c r="C1571" i="36"/>
  <c r="AW1570" i="36"/>
  <c r="AV1570" i="36"/>
  <c r="AU1570" i="36"/>
  <c r="AG1570" i="36"/>
  <c r="AF1570" i="36"/>
  <c r="AE1570" i="36"/>
  <c r="AD1570" i="36"/>
  <c r="AC1570" i="36"/>
  <c r="M1570" i="36"/>
  <c r="L1570" i="36"/>
  <c r="K1570" i="36"/>
  <c r="I1570" i="36" s="1"/>
  <c r="G1570" i="36"/>
  <c r="F1570" i="36"/>
  <c r="C1570" i="36"/>
  <c r="AW1569" i="36"/>
  <c r="AV1569" i="36"/>
  <c r="AU1569" i="36"/>
  <c r="AG1569" i="36"/>
  <c r="AF1569" i="36"/>
  <c r="AE1569" i="36"/>
  <c r="AD1569" i="36"/>
  <c r="AC1569" i="36"/>
  <c r="M1569" i="36"/>
  <c r="L1569" i="36"/>
  <c r="K1569" i="36"/>
  <c r="I1569" i="36" s="1"/>
  <c r="G1569" i="36"/>
  <c r="F1569" i="36"/>
  <c r="C1569" i="36"/>
  <c r="AW1568" i="36"/>
  <c r="AV1568" i="36"/>
  <c r="AU1568" i="36"/>
  <c r="AG1568" i="36"/>
  <c r="AF1568" i="36"/>
  <c r="AE1568" i="36"/>
  <c r="AD1568" i="36"/>
  <c r="AC1568" i="36"/>
  <c r="M1568" i="36"/>
  <c r="I1568" i="36" s="1"/>
  <c r="L1568" i="36"/>
  <c r="K1568" i="36"/>
  <c r="G1568" i="36"/>
  <c r="F1568" i="36"/>
  <c r="C1568" i="36"/>
  <c r="AW1567" i="36"/>
  <c r="AV1567" i="36"/>
  <c r="AU1567" i="36"/>
  <c r="AG1567" i="36"/>
  <c r="AF1567" i="36"/>
  <c r="AE1567" i="36"/>
  <c r="AD1567" i="36"/>
  <c r="AC1567" i="36"/>
  <c r="M1567" i="36"/>
  <c r="L1567" i="36"/>
  <c r="K1567" i="36"/>
  <c r="I1567" i="36" s="1"/>
  <c r="G1567" i="36"/>
  <c r="F1567" i="36"/>
  <c r="C1567" i="36"/>
  <c r="AW1566" i="36"/>
  <c r="AV1566" i="36"/>
  <c r="AU1566" i="36"/>
  <c r="AG1566" i="36"/>
  <c r="AF1566" i="36"/>
  <c r="AE1566" i="36"/>
  <c r="AD1566" i="36"/>
  <c r="AC1566" i="36"/>
  <c r="M1566" i="36"/>
  <c r="L1566" i="36"/>
  <c r="K1566" i="36"/>
  <c r="I1566" i="36" s="1"/>
  <c r="G1566" i="36"/>
  <c r="F1566" i="36"/>
  <c r="C1566" i="36"/>
  <c r="AW1565" i="36"/>
  <c r="AV1565" i="36"/>
  <c r="AU1565" i="36"/>
  <c r="AG1565" i="36"/>
  <c r="AF1565" i="36"/>
  <c r="AE1565" i="36"/>
  <c r="AD1565" i="36"/>
  <c r="AC1565" i="36"/>
  <c r="M1565" i="36"/>
  <c r="L1565" i="36"/>
  <c r="I1565" i="36" s="1"/>
  <c r="K1565" i="36"/>
  <c r="G1565" i="36"/>
  <c r="F1565" i="36"/>
  <c r="C1565" i="36"/>
  <c r="AW1564" i="36"/>
  <c r="AV1564" i="36"/>
  <c r="AU1564" i="36"/>
  <c r="AG1564" i="36"/>
  <c r="AF1564" i="36"/>
  <c r="AE1564" i="36"/>
  <c r="AD1564" i="36"/>
  <c r="AC1564" i="36"/>
  <c r="M1564" i="36"/>
  <c r="L1564" i="36"/>
  <c r="K1564" i="36"/>
  <c r="I1564" i="36" s="1"/>
  <c r="G1564" i="36"/>
  <c r="F1564" i="36"/>
  <c r="C1564" i="36"/>
  <c r="AW1563" i="36"/>
  <c r="AV1563" i="36"/>
  <c r="AU1563" i="36"/>
  <c r="AG1563" i="36"/>
  <c r="AF1563" i="36"/>
  <c r="AE1563" i="36"/>
  <c r="AD1563" i="36"/>
  <c r="AC1563" i="36"/>
  <c r="M1563" i="36"/>
  <c r="L1563" i="36"/>
  <c r="K1563" i="36"/>
  <c r="I1563" i="36"/>
  <c r="G1563" i="36"/>
  <c r="F1563" i="36"/>
  <c r="C1563" i="36"/>
  <c r="AW1562" i="36"/>
  <c r="AV1562" i="36"/>
  <c r="AU1562" i="36"/>
  <c r="AG1562" i="36"/>
  <c r="AF1562" i="36"/>
  <c r="AE1562" i="36"/>
  <c r="AD1562" i="36"/>
  <c r="AC1562" i="36"/>
  <c r="M1562" i="36"/>
  <c r="L1562" i="36"/>
  <c r="K1562" i="36"/>
  <c r="I1562" i="36" s="1"/>
  <c r="G1562" i="36"/>
  <c r="F1562" i="36"/>
  <c r="C1562" i="36"/>
  <c r="AW1561" i="36"/>
  <c r="AV1561" i="36"/>
  <c r="AU1561" i="36"/>
  <c r="AG1561" i="36"/>
  <c r="AF1561" i="36"/>
  <c r="AE1561" i="36"/>
  <c r="AD1561" i="36"/>
  <c r="AC1561" i="36"/>
  <c r="M1561" i="36"/>
  <c r="L1561" i="36"/>
  <c r="K1561" i="36"/>
  <c r="I1561" i="36" s="1"/>
  <c r="G1561" i="36"/>
  <c r="F1561" i="36"/>
  <c r="C1561" i="36"/>
  <c r="AW1560" i="36"/>
  <c r="AV1560" i="36"/>
  <c r="AU1560" i="36"/>
  <c r="AG1560" i="36"/>
  <c r="AF1560" i="36"/>
  <c r="AE1560" i="36"/>
  <c r="AD1560" i="36"/>
  <c r="AC1560" i="36"/>
  <c r="M1560" i="36"/>
  <c r="I1560" i="36" s="1"/>
  <c r="L1560" i="36"/>
  <c r="K1560" i="36"/>
  <c r="G1560" i="36"/>
  <c r="F1560" i="36"/>
  <c r="C1560" i="36"/>
  <c r="AW1559" i="36"/>
  <c r="AV1559" i="36"/>
  <c r="AU1559" i="36"/>
  <c r="AG1559" i="36"/>
  <c r="AF1559" i="36"/>
  <c r="AE1559" i="36"/>
  <c r="AD1559" i="36"/>
  <c r="AC1559" i="36"/>
  <c r="M1559" i="36"/>
  <c r="L1559" i="36"/>
  <c r="K1559" i="36"/>
  <c r="I1559" i="36" s="1"/>
  <c r="G1559" i="36"/>
  <c r="F1559" i="36"/>
  <c r="C1559" i="36"/>
  <c r="AW1558" i="36"/>
  <c r="AV1558" i="36"/>
  <c r="AU1558" i="36"/>
  <c r="AG1558" i="36"/>
  <c r="AF1558" i="36"/>
  <c r="AE1558" i="36"/>
  <c r="AD1558" i="36"/>
  <c r="AC1558" i="36"/>
  <c r="M1558" i="36"/>
  <c r="L1558" i="36"/>
  <c r="K1558" i="36"/>
  <c r="I1558" i="36" s="1"/>
  <c r="G1558" i="36"/>
  <c r="F1558" i="36"/>
  <c r="C1558" i="36"/>
  <c r="AW1557" i="36"/>
  <c r="AV1557" i="36"/>
  <c r="AU1557" i="36"/>
  <c r="AG1557" i="36"/>
  <c r="AF1557" i="36"/>
  <c r="AE1557" i="36"/>
  <c r="AD1557" i="36"/>
  <c r="AC1557" i="36"/>
  <c r="M1557" i="36"/>
  <c r="L1557" i="36"/>
  <c r="I1557" i="36" s="1"/>
  <c r="K1557" i="36"/>
  <c r="G1557" i="36"/>
  <c r="F1557" i="36"/>
  <c r="C1557" i="36"/>
  <c r="AW1556" i="36"/>
  <c r="AV1556" i="36"/>
  <c r="AU1556" i="36"/>
  <c r="AG1556" i="36"/>
  <c r="AF1556" i="36"/>
  <c r="AE1556" i="36"/>
  <c r="AD1556" i="36"/>
  <c r="AC1556" i="36"/>
  <c r="M1556" i="36"/>
  <c r="L1556" i="36"/>
  <c r="K1556" i="36"/>
  <c r="I1556" i="36" s="1"/>
  <c r="G1556" i="36"/>
  <c r="F1556" i="36"/>
  <c r="C1556" i="36"/>
  <c r="AW1555" i="36"/>
  <c r="AV1555" i="36"/>
  <c r="AU1555" i="36"/>
  <c r="AG1555" i="36"/>
  <c r="AF1555" i="36"/>
  <c r="AE1555" i="36"/>
  <c r="AD1555" i="36"/>
  <c r="AC1555" i="36"/>
  <c r="M1555" i="36"/>
  <c r="L1555" i="36"/>
  <c r="K1555" i="36"/>
  <c r="I1555" i="36"/>
  <c r="G1555" i="36"/>
  <c r="F1555" i="36"/>
  <c r="C1555" i="36"/>
  <c r="AW1554" i="36"/>
  <c r="AV1554" i="36"/>
  <c r="AU1554" i="36"/>
  <c r="AG1554" i="36"/>
  <c r="AF1554" i="36"/>
  <c r="AE1554" i="36"/>
  <c r="AD1554" i="36"/>
  <c r="AC1554" i="36"/>
  <c r="M1554" i="36"/>
  <c r="L1554" i="36"/>
  <c r="K1554" i="36"/>
  <c r="I1554" i="36" s="1"/>
  <c r="G1554" i="36"/>
  <c r="F1554" i="36"/>
  <c r="C1554" i="36"/>
  <c r="AW1553" i="36"/>
  <c r="AV1553" i="36"/>
  <c r="AU1553" i="36"/>
  <c r="AG1553" i="36"/>
  <c r="AF1553" i="36"/>
  <c r="AE1553" i="36"/>
  <c r="AD1553" i="36"/>
  <c r="AC1553" i="36"/>
  <c r="M1553" i="36"/>
  <c r="L1553" i="36"/>
  <c r="K1553" i="36"/>
  <c r="I1553" i="36" s="1"/>
  <c r="G1553" i="36"/>
  <c r="F1553" i="36"/>
  <c r="C1553" i="36"/>
  <c r="AW1552" i="36"/>
  <c r="AV1552" i="36"/>
  <c r="AU1552" i="36"/>
  <c r="AG1552" i="36"/>
  <c r="AF1552" i="36"/>
  <c r="AE1552" i="36"/>
  <c r="AD1552" i="36"/>
  <c r="AC1552" i="36"/>
  <c r="M1552" i="36"/>
  <c r="I1552" i="36" s="1"/>
  <c r="L1552" i="36"/>
  <c r="K1552" i="36"/>
  <c r="G1552" i="36"/>
  <c r="F1552" i="36"/>
  <c r="C1552" i="36"/>
  <c r="AW1551" i="36"/>
  <c r="AV1551" i="36"/>
  <c r="AU1551" i="36"/>
  <c r="AG1551" i="36"/>
  <c r="AF1551" i="36"/>
  <c r="AE1551" i="36"/>
  <c r="AD1551" i="36"/>
  <c r="AC1551" i="36"/>
  <c r="M1551" i="36"/>
  <c r="L1551" i="36"/>
  <c r="K1551" i="36"/>
  <c r="I1551" i="36" s="1"/>
  <c r="G1551" i="36"/>
  <c r="F1551" i="36"/>
  <c r="C1551" i="36"/>
  <c r="AW1550" i="36"/>
  <c r="AV1550" i="36"/>
  <c r="AU1550" i="36"/>
  <c r="AG1550" i="36"/>
  <c r="AF1550" i="36"/>
  <c r="AE1550" i="36"/>
  <c r="AD1550" i="36"/>
  <c r="AC1550" i="36"/>
  <c r="M1550" i="36"/>
  <c r="L1550" i="36"/>
  <c r="K1550" i="36"/>
  <c r="I1550" i="36" s="1"/>
  <c r="G1550" i="36"/>
  <c r="F1550" i="36"/>
  <c r="C1550" i="36"/>
  <c r="AW1549" i="36"/>
  <c r="AV1549" i="36"/>
  <c r="AU1549" i="36"/>
  <c r="AG1549" i="36"/>
  <c r="AF1549" i="36"/>
  <c r="AE1549" i="36"/>
  <c r="AD1549" i="36"/>
  <c r="AC1549" i="36"/>
  <c r="M1549" i="36"/>
  <c r="L1549" i="36"/>
  <c r="K1549" i="36"/>
  <c r="I1549" i="36"/>
  <c r="G1549" i="36"/>
  <c r="F1549" i="36"/>
  <c r="C1549" i="36"/>
  <c r="AW1548" i="36"/>
  <c r="AV1548" i="36"/>
  <c r="AU1548" i="36"/>
  <c r="AG1548" i="36"/>
  <c r="AF1548" i="36"/>
  <c r="AE1548" i="36"/>
  <c r="AD1548" i="36"/>
  <c r="AC1548" i="36"/>
  <c r="M1548" i="36"/>
  <c r="L1548" i="36"/>
  <c r="K1548" i="36"/>
  <c r="I1548" i="36" s="1"/>
  <c r="G1548" i="36"/>
  <c r="F1548" i="36"/>
  <c r="C1548" i="36"/>
  <c r="AW1547" i="36"/>
  <c r="AV1547" i="36"/>
  <c r="AU1547" i="36"/>
  <c r="AG1547" i="36"/>
  <c r="AF1547" i="36"/>
  <c r="AE1547" i="36"/>
  <c r="AD1547" i="36"/>
  <c r="AC1547" i="36"/>
  <c r="M1547" i="36"/>
  <c r="L1547" i="36"/>
  <c r="K1547" i="36"/>
  <c r="I1547" i="36"/>
  <c r="G1547" i="36"/>
  <c r="F1547" i="36"/>
  <c r="C1547" i="36"/>
  <c r="AW1546" i="36"/>
  <c r="AV1546" i="36"/>
  <c r="AU1546" i="36"/>
  <c r="AG1546" i="36"/>
  <c r="AF1546" i="36"/>
  <c r="AE1546" i="36"/>
  <c r="AD1546" i="36"/>
  <c r="AC1546" i="36"/>
  <c r="M1546" i="36"/>
  <c r="L1546" i="36"/>
  <c r="K1546" i="36"/>
  <c r="I1546" i="36" s="1"/>
  <c r="G1546" i="36"/>
  <c r="F1546" i="36"/>
  <c r="C1546" i="36"/>
  <c r="AW1545" i="36"/>
  <c r="AV1545" i="36"/>
  <c r="AU1545" i="36"/>
  <c r="AG1545" i="36"/>
  <c r="AF1545" i="36"/>
  <c r="AE1545" i="36"/>
  <c r="AD1545" i="36"/>
  <c r="AC1545" i="36"/>
  <c r="M1545" i="36"/>
  <c r="L1545" i="36"/>
  <c r="K1545" i="36"/>
  <c r="I1545" i="36" s="1"/>
  <c r="G1545" i="36"/>
  <c r="F1545" i="36"/>
  <c r="C1545" i="36"/>
  <c r="AW1544" i="36"/>
  <c r="AV1544" i="36"/>
  <c r="AU1544" i="36"/>
  <c r="AG1544" i="36"/>
  <c r="AF1544" i="36"/>
  <c r="AE1544" i="36"/>
  <c r="AD1544" i="36"/>
  <c r="AC1544" i="36"/>
  <c r="M1544" i="36"/>
  <c r="I1544" i="36" s="1"/>
  <c r="L1544" i="36"/>
  <c r="K1544" i="36"/>
  <c r="G1544" i="36"/>
  <c r="F1544" i="36"/>
  <c r="C1544" i="36"/>
  <c r="AW1543" i="36"/>
  <c r="AV1543" i="36"/>
  <c r="AU1543" i="36"/>
  <c r="AG1543" i="36"/>
  <c r="AF1543" i="36"/>
  <c r="AE1543" i="36"/>
  <c r="AD1543" i="36"/>
  <c r="AC1543" i="36"/>
  <c r="M1543" i="36"/>
  <c r="L1543" i="36"/>
  <c r="K1543" i="36"/>
  <c r="G1543" i="36"/>
  <c r="F1543" i="36"/>
  <c r="C1543" i="36"/>
  <c r="AW1542" i="36"/>
  <c r="AV1542" i="36"/>
  <c r="AU1542" i="36"/>
  <c r="AG1542" i="36"/>
  <c r="AF1542" i="36"/>
  <c r="AE1542" i="36"/>
  <c r="AD1542" i="36"/>
  <c r="AC1542" i="36"/>
  <c r="M1542" i="36"/>
  <c r="L1542" i="36"/>
  <c r="K1542" i="36"/>
  <c r="G1542" i="36"/>
  <c r="F1542" i="36"/>
  <c r="C1542" i="36"/>
  <c r="AW1541" i="36"/>
  <c r="AV1541" i="36"/>
  <c r="AU1541" i="36"/>
  <c r="AG1541" i="36"/>
  <c r="AF1541" i="36"/>
  <c r="AE1541" i="36"/>
  <c r="AD1541" i="36"/>
  <c r="AC1541" i="36"/>
  <c r="M1541" i="36"/>
  <c r="L1541" i="36"/>
  <c r="K1541" i="36"/>
  <c r="I1541" i="36"/>
  <c r="G1541" i="36"/>
  <c r="F1541" i="36"/>
  <c r="C1541" i="36"/>
  <c r="AW1540" i="36"/>
  <c r="AV1540" i="36"/>
  <c r="AU1540" i="36"/>
  <c r="AG1540" i="36"/>
  <c r="AF1540" i="36"/>
  <c r="AE1540" i="36"/>
  <c r="AD1540" i="36"/>
  <c r="AC1540" i="36"/>
  <c r="M1540" i="36"/>
  <c r="L1540" i="36"/>
  <c r="K1540" i="36"/>
  <c r="I1540" i="36" s="1"/>
  <c r="G1540" i="36"/>
  <c r="F1540" i="36"/>
  <c r="C1540" i="36"/>
  <c r="AW1539" i="36"/>
  <c r="AV1539" i="36"/>
  <c r="AU1539" i="36"/>
  <c r="AG1539" i="36"/>
  <c r="AF1539" i="36"/>
  <c r="AE1539" i="36"/>
  <c r="AD1539" i="36"/>
  <c r="AC1539" i="36"/>
  <c r="M1539" i="36"/>
  <c r="L1539" i="36"/>
  <c r="K1539" i="36"/>
  <c r="I1539" i="36"/>
  <c r="G1539" i="36"/>
  <c r="F1539" i="36"/>
  <c r="C1539" i="36"/>
  <c r="AW1538" i="36"/>
  <c r="AV1538" i="36"/>
  <c r="AU1538" i="36"/>
  <c r="AG1538" i="36"/>
  <c r="AF1538" i="36"/>
  <c r="AE1538" i="36"/>
  <c r="AD1538" i="36"/>
  <c r="AC1538" i="36"/>
  <c r="M1538" i="36"/>
  <c r="L1538" i="36"/>
  <c r="K1538" i="36"/>
  <c r="I1538" i="36" s="1"/>
  <c r="G1538" i="36"/>
  <c r="F1538" i="36"/>
  <c r="C1538" i="36"/>
  <c r="AW1537" i="36"/>
  <c r="AV1537" i="36"/>
  <c r="AU1537" i="36"/>
  <c r="AG1537" i="36"/>
  <c r="AF1537" i="36"/>
  <c r="AE1537" i="36"/>
  <c r="AD1537" i="36"/>
  <c r="AC1537" i="36"/>
  <c r="M1537" i="36"/>
  <c r="L1537" i="36"/>
  <c r="K1537" i="36"/>
  <c r="I1537" i="36" s="1"/>
  <c r="G1537" i="36"/>
  <c r="F1537" i="36"/>
  <c r="C1537" i="36"/>
  <c r="AW1536" i="36"/>
  <c r="AV1536" i="36"/>
  <c r="AU1536" i="36"/>
  <c r="AG1536" i="36"/>
  <c r="AF1536" i="36"/>
  <c r="AE1536" i="36"/>
  <c r="AD1536" i="36"/>
  <c r="AC1536" i="36"/>
  <c r="M1536" i="36"/>
  <c r="I1536" i="36" s="1"/>
  <c r="L1536" i="36"/>
  <c r="K1536" i="36"/>
  <c r="G1536" i="36"/>
  <c r="F1536" i="36"/>
  <c r="C1536" i="36"/>
  <c r="AW1535" i="36"/>
  <c r="AV1535" i="36"/>
  <c r="AU1535" i="36"/>
  <c r="AG1535" i="36"/>
  <c r="AF1535" i="36"/>
  <c r="AE1535" i="36"/>
  <c r="AD1535" i="36"/>
  <c r="AC1535" i="36"/>
  <c r="M1535" i="36"/>
  <c r="L1535" i="36"/>
  <c r="K1535" i="36"/>
  <c r="I1535" i="36" s="1"/>
  <c r="G1535" i="36"/>
  <c r="F1535" i="36"/>
  <c r="C1535" i="36"/>
  <c r="AW1534" i="36"/>
  <c r="AV1534" i="36"/>
  <c r="AU1534" i="36"/>
  <c r="AG1534" i="36"/>
  <c r="AF1534" i="36"/>
  <c r="AE1534" i="36"/>
  <c r="AD1534" i="36"/>
  <c r="AC1534" i="36"/>
  <c r="M1534" i="36"/>
  <c r="L1534" i="36"/>
  <c r="K1534" i="36"/>
  <c r="I1534" i="36" s="1"/>
  <c r="G1534" i="36"/>
  <c r="F1534" i="36"/>
  <c r="C1534" i="36"/>
  <c r="AW1533" i="36"/>
  <c r="AV1533" i="36"/>
  <c r="AU1533" i="36"/>
  <c r="AG1533" i="36"/>
  <c r="AF1533" i="36"/>
  <c r="AE1533" i="36"/>
  <c r="AD1533" i="36"/>
  <c r="AC1533" i="36"/>
  <c r="M1533" i="36"/>
  <c r="L1533" i="36"/>
  <c r="K1533" i="36"/>
  <c r="I1533" i="36"/>
  <c r="G1533" i="36"/>
  <c r="F1533" i="36"/>
  <c r="C1533" i="36"/>
  <c r="AW1532" i="36"/>
  <c r="AV1532" i="36"/>
  <c r="AU1532" i="36"/>
  <c r="AG1532" i="36"/>
  <c r="AF1532" i="36"/>
  <c r="AE1532" i="36"/>
  <c r="AD1532" i="36"/>
  <c r="AC1532" i="36"/>
  <c r="M1532" i="36"/>
  <c r="L1532" i="36"/>
  <c r="K1532" i="36"/>
  <c r="I1532" i="36" s="1"/>
  <c r="G1532" i="36"/>
  <c r="F1532" i="36"/>
  <c r="C1532" i="36"/>
  <c r="AW1531" i="36"/>
  <c r="AV1531" i="36"/>
  <c r="AU1531" i="36"/>
  <c r="AG1531" i="36"/>
  <c r="AF1531" i="36"/>
  <c r="AE1531" i="36"/>
  <c r="AD1531" i="36"/>
  <c r="AC1531" i="36"/>
  <c r="M1531" i="36"/>
  <c r="L1531" i="36"/>
  <c r="K1531" i="36"/>
  <c r="I1531" i="36"/>
  <c r="G1531" i="36"/>
  <c r="F1531" i="36"/>
  <c r="C1531" i="36"/>
  <c r="AW1530" i="36"/>
  <c r="AV1530" i="36"/>
  <c r="AU1530" i="36"/>
  <c r="AG1530" i="36"/>
  <c r="AF1530" i="36"/>
  <c r="AE1530" i="36"/>
  <c r="AD1530" i="36"/>
  <c r="AC1530" i="36"/>
  <c r="M1530" i="36"/>
  <c r="L1530" i="36"/>
  <c r="K1530" i="36"/>
  <c r="I1530" i="36" s="1"/>
  <c r="G1530" i="36"/>
  <c r="F1530" i="36"/>
  <c r="C1530" i="36"/>
  <c r="AW1529" i="36"/>
  <c r="AV1529" i="36"/>
  <c r="AU1529" i="36"/>
  <c r="AG1529" i="36"/>
  <c r="AF1529" i="36"/>
  <c r="AE1529" i="36"/>
  <c r="AD1529" i="36"/>
  <c r="AC1529" i="36"/>
  <c r="M1529" i="36"/>
  <c r="L1529" i="36"/>
  <c r="K1529" i="36"/>
  <c r="I1529" i="36" s="1"/>
  <c r="G1529" i="36"/>
  <c r="F1529" i="36"/>
  <c r="C1529" i="36"/>
  <c r="AW1528" i="36"/>
  <c r="AV1528" i="36"/>
  <c r="AU1528" i="36"/>
  <c r="AG1528" i="36"/>
  <c r="AF1528" i="36"/>
  <c r="AE1528" i="36"/>
  <c r="AD1528" i="36"/>
  <c r="AC1528" i="36"/>
  <c r="M1528" i="36"/>
  <c r="I1528" i="36" s="1"/>
  <c r="L1528" i="36"/>
  <c r="K1528" i="36"/>
  <c r="G1528" i="36"/>
  <c r="F1528" i="36"/>
  <c r="C1528" i="36"/>
  <c r="AW1527" i="36"/>
  <c r="AV1527" i="36"/>
  <c r="AU1527" i="36"/>
  <c r="AG1527" i="36"/>
  <c r="AF1527" i="36"/>
  <c r="AE1527" i="36"/>
  <c r="AD1527" i="36"/>
  <c r="AC1527" i="36"/>
  <c r="M1527" i="36"/>
  <c r="L1527" i="36"/>
  <c r="K1527" i="36"/>
  <c r="G1527" i="36"/>
  <c r="F1527" i="36"/>
  <c r="C1527" i="36"/>
  <c r="AW1526" i="36"/>
  <c r="AV1526" i="36"/>
  <c r="AU1526" i="36"/>
  <c r="AG1526" i="36"/>
  <c r="AF1526" i="36"/>
  <c r="AE1526" i="36"/>
  <c r="AD1526" i="36"/>
  <c r="AC1526" i="36"/>
  <c r="M1526" i="36"/>
  <c r="L1526" i="36"/>
  <c r="K1526" i="36"/>
  <c r="I1526" i="36" s="1"/>
  <c r="G1526" i="36"/>
  <c r="F1526" i="36"/>
  <c r="C1526" i="36"/>
  <c r="AW1525" i="36"/>
  <c r="AV1525" i="36"/>
  <c r="AU1525" i="36"/>
  <c r="AG1525" i="36"/>
  <c r="AF1525" i="36"/>
  <c r="AE1525" i="36"/>
  <c r="AD1525" i="36"/>
  <c r="AC1525" i="36"/>
  <c r="M1525" i="36"/>
  <c r="L1525" i="36"/>
  <c r="K1525" i="36"/>
  <c r="I1525" i="36"/>
  <c r="G1525" i="36"/>
  <c r="F1525" i="36"/>
  <c r="C1525" i="36"/>
  <c r="AW1524" i="36"/>
  <c r="AV1524" i="36"/>
  <c r="AU1524" i="36"/>
  <c r="AG1524" i="36"/>
  <c r="AF1524" i="36"/>
  <c r="AE1524" i="36"/>
  <c r="AD1524" i="36"/>
  <c r="AC1524" i="36"/>
  <c r="M1524" i="36"/>
  <c r="L1524" i="36"/>
  <c r="K1524" i="36"/>
  <c r="I1524" i="36" s="1"/>
  <c r="G1524" i="36"/>
  <c r="F1524" i="36"/>
  <c r="C1524" i="36"/>
  <c r="AW1523" i="36"/>
  <c r="AV1523" i="36"/>
  <c r="AU1523" i="36"/>
  <c r="AG1523" i="36"/>
  <c r="AF1523" i="36"/>
  <c r="AE1523" i="36"/>
  <c r="AD1523" i="36"/>
  <c r="AC1523" i="36"/>
  <c r="M1523" i="36"/>
  <c r="I1523" i="36" s="1"/>
  <c r="L1523" i="36"/>
  <c r="K1523" i="36"/>
  <c r="G1523" i="36"/>
  <c r="F1523" i="36"/>
  <c r="C1523" i="36"/>
  <c r="AW1522" i="36"/>
  <c r="AV1522" i="36"/>
  <c r="AU1522" i="36"/>
  <c r="AG1522" i="36"/>
  <c r="AF1522" i="36"/>
  <c r="AE1522" i="36"/>
  <c r="AD1522" i="36"/>
  <c r="AC1522" i="36"/>
  <c r="M1522" i="36"/>
  <c r="L1522" i="36"/>
  <c r="K1522" i="36"/>
  <c r="G1522" i="36"/>
  <c r="F1522" i="36"/>
  <c r="C1522" i="36"/>
  <c r="AW1521" i="36"/>
  <c r="AV1521" i="36"/>
  <c r="AU1521" i="36"/>
  <c r="AG1521" i="36"/>
  <c r="AF1521" i="36"/>
  <c r="AE1521" i="36"/>
  <c r="AD1521" i="36"/>
  <c r="AC1521" i="36"/>
  <c r="M1521" i="36"/>
  <c r="L1521" i="36"/>
  <c r="K1521" i="36"/>
  <c r="I1521" i="36" s="1"/>
  <c r="G1521" i="36"/>
  <c r="F1521" i="36"/>
  <c r="C1521" i="36"/>
  <c r="AW1520" i="36"/>
  <c r="AV1520" i="36"/>
  <c r="AU1520" i="36"/>
  <c r="AG1520" i="36"/>
  <c r="AF1520" i="36"/>
  <c r="AE1520" i="36"/>
  <c r="AD1520" i="36"/>
  <c r="AC1520" i="36"/>
  <c r="M1520" i="36"/>
  <c r="L1520" i="36"/>
  <c r="K1520" i="36"/>
  <c r="I1520" i="36"/>
  <c r="G1520" i="36"/>
  <c r="F1520" i="36"/>
  <c r="C1520" i="36"/>
  <c r="AW1519" i="36"/>
  <c r="AV1519" i="36"/>
  <c r="AU1519" i="36"/>
  <c r="AG1519" i="36"/>
  <c r="AF1519" i="36"/>
  <c r="AE1519" i="36"/>
  <c r="AD1519" i="36"/>
  <c r="AC1519" i="36"/>
  <c r="M1519" i="36"/>
  <c r="L1519" i="36"/>
  <c r="K1519" i="36"/>
  <c r="G1519" i="36"/>
  <c r="F1519" i="36"/>
  <c r="C1519" i="36"/>
  <c r="AW1518" i="36"/>
  <c r="AV1518" i="36"/>
  <c r="AU1518" i="36"/>
  <c r="AG1518" i="36"/>
  <c r="AF1518" i="36"/>
  <c r="AE1518" i="36"/>
  <c r="AD1518" i="36"/>
  <c r="AC1518" i="36"/>
  <c r="M1518" i="36"/>
  <c r="I1518" i="36" s="1"/>
  <c r="L1518" i="36"/>
  <c r="K1518" i="36"/>
  <c r="G1518" i="36"/>
  <c r="F1518" i="36"/>
  <c r="C1518" i="36"/>
  <c r="AW1517" i="36"/>
  <c r="AV1517" i="36"/>
  <c r="AU1517" i="36"/>
  <c r="AG1517" i="36"/>
  <c r="AF1517" i="36"/>
  <c r="AE1517" i="36"/>
  <c r="AD1517" i="36"/>
  <c r="AC1517" i="36"/>
  <c r="M1517" i="36"/>
  <c r="L1517" i="36"/>
  <c r="I1517" i="36" s="1"/>
  <c r="K1517" i="36"/>
  <c r="G1517" i="36"/>
  <c r="F1517" i="36"/>
  <c r="C1517" i="36"/>
  <c r="AW1516" i="36"/>
  <c r="AV1516" i="36"/>
  <c r="AU1516" i="36"/>
  <c r="AG1516" i="36"/>
  <c r="AF1516" i="36"/>
  <c r="AE1516" i="36"/>
  <c r="AD1516" i="36"/>
  <c r="AC1516" i="36"/>
  <c r="M1516" i="36"/>
  <c r="L1516" i="36"/>
  <c r="K1516" i="36"/>
  <c r="I1516" i="36" s="1"/>
  <c r="G1516" i="36"/>
  <c r="F1516" i="36"/>
  <c r="C1516" i="36"/>
  <c r="AW1515" i="36"/>
  <c r="AV1515" i="36"/>
  <c r="AU1515" i="36"/>
  <c r="AG1515" i="36"/>
  <c r="AF1515" i="36"/>
  <c r="AE1515" i="36"/>
  <c r="AD1515" i="36"/>
  <c r="AC1515" i="36"/>
  <c r="M1515" i="36"/>
  <c r="L1515" i="36"/>
  <c r="K1515" i="36"/>
  <c r="I1515" i="36"/>
  <c r="G1515" i="36"/>
  <c r="F1515" i="36"/>
  <c r="C1515" i="36"/>
  <c r="AW1514" i="36"/>
  <c r="AV1514" i="36"/>
  <c r="AU1514" i="36"/>
  <c r="AG1514" i="36"/>
  <c r="AF1514" i="36"/>
  <c r="AE1514" i="36"/>
  <c r="AD1514" i="36"/>
  <c r="AC1514" i="36"/>
  <c r="M1514" i="36"/>
  <c r="L1514" i="36"/>
  <c r="K1514" i="36"/>
  <c r="I1514" i="36" s="1"/>
  <c r="G1514" i="36"/>
  <c r="F1514" i="36"/>
  <c r="C1514" i="36"/>
  <c r="AW1513" i="36"/>
  <c r="AV1513" i="36"/>
  <c r="AU1513" i="36"/>
  <c r="AG1513" i="36"/>
  <c r="AF1513" i="36"/>
  <c r="AE1513" i="36"/>
  <c r="AD1513" i="36"/>
  <c r="AC1513" i="36"/>
  <c r="M1513" i="36"/>
  <c r="L1513" i="36"/>
  <c r="K1513" i="36"/>
  <c r="I1513" i="36" s="1"/>
  <c r="G1513" i="36"/>
  <c r="F1513" i="36"/>
  <c r="C1513" i="36"/>
  <c r="AW1512" i="36"/>
  <c r="AV1512" i="36"/>
  <c r="AU1512" i="36"/>
  <c r="AG1512" i="36"/>
  <c r="AF1512" i="36"/>
  <c r="AE1512" i="36"/>
  <c r="AD1512" i="36"/>
  <c r="AC1512" i="36"/>
  <c r="M1512" i="36"/>
  <c r="L1512" i="36"/>
  <c r="K1512" i="36"/>
  <c r="I1512" i="36" s="1"/>
  <c r="G1512" i="36"/>
  <c r="F1512" i="36"/>
  <c r="C1512" i="36"/>
  <c r="AW1511" i="36"/>
  <c r="AV1511" i="36"/>
  <c r="AU1511" i="36"/>
  <c r="AG1511" i="36"/>
  <c r="AF1511" i="36"/>
  <c r="AE1511" i="36"/>
  <c r="AD1511" i="36"/>
  <c r="AC1511" i="36"/>
  <c r="M1511" i="36"/>
  <c r="I1511" i="36" s="1"/>
  <c r="L1511" i="36"/>
  <c r="K1511" i="36"/>
  <c r="G1511" i="36"/>
  <c r="F1511" i="36"/>
  <c r="C1511" i="36"/>
  <c r="AW1510" i="36"/>
  <c r="AV1510" i="36"/>
  <c r="AU1510" i="36"/>
  <c r="AG1510" i="36"/>
  <c r="AF1510" i="36"/>
  <c r="AE1510" i="36"/>
  <c r="AD1510" i="36"/>
  <c r="AC1510" i="36"/>
  <c r="M1510" i="36"/>
  <c r="L1510" i="36"/>
  <c r="I1510" i="36" s="1"/>
  <c r="K1510" i="36"/>
  <c r="G1510" i="36"/>
  <c r="F1510" i="36"/>
  <c r="C1510" i="36"/>
  <c r="AW1509" i="36"/>
  <c r="AV1509" i="36"/>
  <c r="AU1509" i="36"/>
  <c r="AG1509" i="36"/>
  <c r="AF1509" i="36"/>
  <c r="AE1509" i="36"/>
  <c r="AD1509" i="36"/>
  <c r="AC1509" i="36"/>
  <c r="M1509" i="36"/>
  <c r="L1509" i="36"/>
  <c r="K1509" i="36"/>
  <c r="I1509" i="36" s="1"/>
  <c r="G1509" i="36"/>
  <c r="F1509" i="36"/>
  <c r="C1509" i="36"/>
  <c r="AW1508" i="36"/>
  <c r="AV1508" i="36"/>
  <c r="AU1508" i="36"/>
  <c r="AG1508" i="36"/>
  <c r="AF1508" i="36"/>
  <c r="AE1508" i="36"/>
  <c r="AD1508" i="36"/>
  <c r="AC1508" i="36"/>
  <c r="M1508" i="36"/>
  <c r="L1508" i="36"/>
  <c r="K1508" i="36"/>
  <c r="I1508" i="36"/>
  <c r="G1508" i="36"/>
  <c r="F1508" i="36"/>
  <c r="C1508" i="36"/>
  <c r="AW1507" i="36"/>
  <c r="AV1507" i="36"/>
  <c r="AU1507" i="36"/>
  <c r="AG1507" i="36"/>
  <c r="AF1507" i="36"/>
  <c r="AE1507" i="36"/>
  <c r="AD1507" i="36"/>
  <c r="AC1507" i="36"/>
  <c r="M1507" i="36"/>
  <c r="L1507" i="36"/>
  <c r="K1507" i="36"/>
  <c r="I1507" i="36" s="1"/>
  <c r="G1507" i="36"/>
  <c r="F1507" i="36"/>
  <c r="C1507" i="36"/>
  <c r="AW1506" i="36"/>
  <c r="AV1506" i="36"/>
  <c r="AU1506" i="36"/>
  <c r="AG1506" i="36"/>
  <c r="AF1506" i="36"/>
  <c r="AE1506" i="36"/>
  <c r="AD1506" i="36"/>
  <c r="AC1506" i="36"/>
  <c r="M1506" i="36"/>
  <c r="L1506" i="36"/>
  <c r="K1506" i="36"/>
  <c r="I1506" i="36"/>
  <c r="G1506" i="36"/>
  <c r="F1506" i="36"/>
  <c r="C1506" i="36"/>
  <c r="AW1505" i="36"/>
  <c r="AV1505" i="36"/>
  <c r="AU1505" i="36"/>
  <c r="AG1505" i="36"/>
  <c r="AF1505" i="36"/>
  <c r="AE1505" i="36"/>
  <c r="AD1505" i="36"/>
  <c r="AC1505" i="36"/>
  <c r="M1505" i="36"/>
  <c r="L1505" i="36"/>
  <c r="K1505" i="36"/>
  <c r="I1505" i="36" s="1"/>
  <c r="G1505" i="36"/>
  <c r="F1505" i="36"/>
  <c r="C1505" i="36"/>
  <c r="AW1504" i="36"/>
  <c r="AV1504" i="36"/>
  <c r="AU1504" i="36"/>
  <c r="AG1504" i="36"/>
  <c r="AF1504" i="36"/>
  <c r="AE1504" i="36"/>
  <c r="AD1504" i="36"/>
  <c r="AC1504" i="36"/>
  <c r="M1504" i="36"/>
  <c r="L1504" i="36"/>
  <c r="K1504" i="36"/>
  <c r="I1504" i="36" s="1"/>
  <c r="G1504" i="36"/>
  <c r="F1504" i="36"/>
  <c r="C1504" i="36"/>
  <c r="AW1503" i="36"/>
  <c r="AV1503" i="36"/>
  <c r="AU1503" i="36"/>
  <c r="AG1503" i="36"/>
  <c r="AF1503" i="36"/>
  <c r="AE1503" i="36"/>
  <c r="AD1503" i="36"/>
  <c r="AC1503" i="36"/>
  <c r="M1503" i="36"/>
  <c r="I1503" i="36" s="1"/>
  <c r="L1503" i="36"/>
  <c r="K1503" i="36"/>
  <c r="G1503" i="36"/>
  <c r="F1503" i="36"/>
  <c r="C1503" i="36"/>
  <c r="AW1502" i="36"/>
  <c r="AV1502" i="36"/>
  <c r="AU1502" i="36"/>
  <c r="AG1502" i="36"/>
  <c r="AF1502" i="36"/>
  <c r="AE1502" i="36"/>
  <c r="AD1502" i="36"/>
  <c r="AC1502" i="36"/>
  <c r="M1502" i="36"/>
  <c r="L1502" i="36"/>
  <c r="I1502" i="36" s="1"/>
  <c r="K1502" i="36"/>
  <c r="G1502" i="36"/>
  <c r="F1502" i="36"/>
  <c r="C1502" i="36"/>
  <c r="AW1501" i="36"/>
  <c r="AV1501" i="36"/>
  <c r="AU1501" i="36"/>
  <c r="AG1501" i="36"/>
  <c r="AF1501" i="36"/>
  <c r="AE1501" i="36"/>
  <c r="AD1501" i="36"/>
  <c r="AC1501" i="36"/>
  <c r="M1501" i="36"/>
  <c r="L1501" i="36"/>
  <c r="K1501" i="36"/>
  <c r="I1501" i="36" s="1"/>
  <c r="G1501" i="36"/>
  <c r="F1501" i="36"/>
  <c r="C1501" i="36"/>
  <c r="AW1500" i="36"/>
  <c r="AV1500" i="36"/>
  <c r="AU1500" i="36"/>
  <c r="AG1500" i="36"/>
  <c r="AF1500" i="36"/>
  <c r="AE1500" i="36"/>
  <c r="AD1500" i="36"/>
  <c r="AC1500" i="36"/>
  <c r="M1500" i="36"/>
  <c r="L1500" i="36"/>
  <c r="K1500" i="36"/>
  <c r="I1500" i="36"/>
  <c r="G1500" i="36"/>
  <c r="F1500" i="36"/>
  <c r="C1500" i="36"/>
  <c r="AW1499" i="36"/>
  <c r="AV1499" i="36"/>
  <c r="AU1499" i="36"/>
  <c r="AG1499" i="36"/>
  <c r="AF1499" i="36"/>
  <c r="AE1499" i="36"/>
  <c r="AD1499" i="36"/>
  <c r="AC1499" i="36"/>
  <c r="M1499" i="36"/>
  <c r="L1499" i="36"/>
  <c r="K1499" i="36"/>
  <c r="I1499" i="36" s="1"/>
  <c r="G1499" i="36"/>
  <c r="F1499" i="36"/>
  <c r="C1499" i="36"/>
  <c r="AW1498" i="36"/>
  <c r="AV1498" i="36"/>
  <c r="AU1498" i="36"/>
  <c r="AG1498" i="36"/>
  <c r="AF1498" i="36"/>
  <c r="AE1498" i="36"/>
  <c r="AD1498" i="36"/>
  <c r="AC1498" i="36"/>
  <c r="M1498" i="36"/>
  <c r="L1498" i="36"/>
  <c r="K1498" i="36"/>
  <c r="I1498" i="36"/>
  <c r="G1498" i="36"/>
  <c r="F1498" i="36"/>
  <c r="C1498" i="36"/>
  <c r="AW1497" i="36"/>
  <c r="AV1497" i="36"/>
  <c r="AU1497" i="36"/>
  <c r="AG1497" i="36"/>
  <c r="AF1497" i="36"/>
  <c r="AE1497" i="36"/>
  <c r="AD1497" i="36"/>
  <c r="AC1497" i="36"/>
  <c r="M1497" i="36"/>
  <c r="L1497" i="36"/>
  <c r="K1497" i="36"/>
  <c r="I1497" i="36" s="1"/>
  <c r="G1497" i="36"/>
  <c r="F1497" i="36"/>
  <c r="C1497" i="36"/>
  <c r="AW1496" i="36"/>
  <c r="AV1496" i="36"/>
  <c r="AU1496" i="36"/>
  <c r="AG1496" i="36"/>
  <c r="AF1496" i="36"/>
  <c r="AE1496" i="36"/>
  <c r="AD1496" i="36"/>
  <c r="AC1496" i="36"/>
  <c r="M1496" i="36"/>
  <c r="L1496" i="36"/>
  <c r="K1496" i="36"/>
  <c r="I1496" i="36" s="1"/>
  <c r="G1496" i="36"/>
  <c r="F1496" i="36"/>
  <c r="C1496" i="36"/>
  <c r="AW1495" i="36"/>
  <c r="AV1495" i="36"/>
  <c r="AU1495" i="36"/>
  <c r="AG1495" i="36"/>
  <c r="AF1495" i="36"/>
  <c r="AE1495" i="36"/>
  <c r="AD1495" i="36"/>
  <c r="AC1495" i="36"/>
  <c r="M1495" i="36"/>
  <c r="I1495" i="36" s="1"/>
  <c r="L1495" i="36"/>
  <c r="K1495" i="36"/>
  <c r="G1495" i="36"/>
  <c r="F1495" i="36"/>
  <c r="C1495" i="36"/>
  <c r="AW1494" i="36"/>
  <c r="AV1494" i="36"/>
  <c r="AU1494" i="36"/>
  <c r="AG1494" i="36"/>
  <c r="AF1494" i="36"/>
  <c r="AE1494" i="36"/>
  <c r="AD1494" i="36"/>
  <c r="AC1494" i="36"/>
  <c r="M1494" i="36"/>
  <c r="L1494" i="36"/>
  <c r="I1494" i="36" s="1"/>
  <c r="K1494" i="36"/>
  <c r="G1494" i="36"/>
  <c r="F1494" i="36"/>
  <c r="C1494" i="36"/>
  <c r="AW1493" i="36"/>
  <c r="AV1493" i="36"/>
  <c r="AU1493" i="36"/>
  <c r="AG1493" i="36"/>
  <c r="AF1493" i="36"/>
  <c r="AE1493" i="36"/>
  <c r="AD1493" i="36"/>
  <c r="AC1493" i="36"/>
  <c r="M1493" i="36"/>
  <c r="L1493" i="36"/>
  <c r="K1493" i="36"/>
  <c r="I1493" i="36" s="1"/>
  <c r="G1493" i="36"/>
  <c r="F1493" i="36"/>
  <c r="C1493" i="36"/>
  <c r="AW1492" i="36"/>
  <c r="AV1492" i="36"/>
  <c r="AU1492" i="36"/>
  <c r="AG1492" i="36"/>
  <c r="AF1492" i="36"/>
  <c r="AE1492" i="36"/>
  <c r="AD1492" i="36"/>
  <c r="AC1492" i="36"/>
  <c r="M1492" i="36"/>
  <c r="L1492" i="36"/>
  <c r="K1492" i="36"/>
  <c r="I1492" i="36"/>
  <c r="G1492" i="36"/>
  <c r="F1492" i="36"/>
  <c r="C1492" i="36"/>
  <c r="AW1491" i="36"/>
  <c r="AV1491" i="36"/>
  <c r="AU1491" i="36"/>
  <c r="AG1491" i="36"/>
  <c r="AF1491" i="36"/>
  <c r="AE1491" i="36"/>
  <c r="AD1491" i="36"/>
  <c r="AC1491" i="36"/>
  <c r="M1491" i="36"/>
  <c r="L1491" i="36"/>
  <c r="K1491" i="36"/>
  <c r="I1491" i="36" s="1"/>
  <c r="G1491" i="36"/>
  <c r="F1491" i="36"/>
  <c r="C1491" i="36"/>
  <c r="AW1490" i="36"/>
  <c r="AV1490" i="36"/>
  <c r="AU1490" i="36"/>
  <c r="AG1490" i="36"/>
  <c r="AF1490" i="36"/>
  <c r="AE1490" i="36"/>
  <c r="AD1490" i="36"/>
  <c r="AC1490" i="36"/>
  <c r="M1490" i="36"/>
  <c r="L1490" i="36"/>
  <c r="K1490" i="36"/>
  <c r="I1490" i="36"/>
  <c r="G1490" i="36"/>
  <c r="F1490" i="36"/>
  <c r="C1490" i="36"/>
  <c r="AW1489" i="36"/>
  <c r="AV1489" i="36"/>
  <c r="AU1489" i="36"/>
  <c r="AG1489" i="36"/>
  <c r="AF1489" i="36"/>
  <c r="AE1489" i="36"/>
  <c r="AD1489" i="36"/>
  <c r="AC1489" i="36"/>
  <c r="M1489" i="36"/>
  <c r="L1489" i="36"/>
  <c r="K1489" i="36"/>
  <c r="I1489" i="36" s="1"/>
  <c r="G1489" i="36"/>
  <c r="F1489" i="36"/>
  <c r="C1489" i="36"/>
  <c r="AW1488" i="36"/>
  <c r="AV1488" i="36"/>
  <c r="AU1488" i="36"/>
  <c r="AG1488" i="36"/>
  <c r="AF1488" i="36"/>
  <c r="AE1488" i="36"/>
  <c r="AD1488" i="36"/>
  <c r="AC1488" i="36"/>
  <c r="M1488" i="36"/>
  <c r="L1488" i="36"/>
  <c r="K1488" i="36"/>
  <c r="I1488" i="36" s="1"/>
  <c r="G1488" i="36"/>
  <c r="F1488" i="36"/>
  <c r="C1488" i="36"/>
  <c r="AW1487" i="36"/>
  <c r="AV1487" i="36"/>
  <c r="AU1487" i="36"/>
  <c r="AG1487" i="36"/>
  <c r="AF1487" i="36"/>
  <c r="AE1487" i="36"/>
  <c r="AD1487" i="36"/>
  <c r="AC1487" i="36"/>
  <c r="M1487" i="36"/>
  <c r="I1487" i="36" s="1"/>
  <c r="L1487" i="36"/>
  <c r="K1487" i="36"/>
  <c r="G1487" i="36"/>
  <c r="F1487" i="36"/>
  <c r="C1487" i="36"/>
  <c r="AW1486" i="36"/>
  <c r="AV1486" i="36"/>
  <c r="AU1486" i="36"/>
  <c r="AG1486" i="36"/>
  <c r="AF1486" i="36"/>
  <c r="AE1486" i="36"/>
  <c r="AD1486" i="36"/>
  <c r="AC1486" i="36"/>
  <c r="M1486" i="36"/>
  <c r="L1486" i="36"/>
  <c r="I1486" i="36" s="1"/>
  <c r="K1486" i="36"/>
  <c r="G1486" i="36"/>
  <c r="F1486" i="36"/>
  <c r="C1486" i="36"/>
  <c r="AW1485" i="36"/>
  <c r="AV1485" i="36"/>
  <c r="AU1485" i="36"/>
  <c r="AG1485" i="36"/>
  <c r="AF1485" i="36"/>
  <c r="AE1485" i="36"/>
  <c r="AD1485" i="36"/>
  <c r="AC1485" i="36"/>
  <c r="M1485" i="36"/>
  <c r="L1485" i="36"/>
  <c r="K1485" i="36"/>
  <c r="I1485" i="36" s="1"/>
  <c r="G1485" i="36"/>
  <c r="F1485" i="36"/>
  <c r="C1485" i="36"/>
  <c r="AW1484" i="36"/>
  <c r="AV1484" i="36"/>
  <c r="AU1484" i="36"/>
  <c r="AG1484" i="36"/>
  <c r="AF1484" i="36"/>
  <c r="AE1484" i="36"/>
  <c r="AD1484" i="36"/>
  <c r="AC1484" i="36"/>
  <c r="M1484" i="36"/>
  <c r="L1484" i="36"/>
  <c r="K1484" i="36"/>
  <c r="I1484" i="36"/>
  <c r="G1484" i="36"/>
  <c r="F1484" i="36"/>
  <c r="C1484" i="36"/>
  <c r="AW1483" i="36"/>
  <c r="AV1483" i="36"/>
  <c r="AU1483" i="36"/>
  <c r="AG1483" i="36"/>
  <c r="AF1483" i="36"/>
  <c r="AE1483" i="36"/>
  <c r="AD1483" i="36"/>
  <c r="AC1483" i="36"/>
  <c r="M1483" i="36"/>
  <c r="L1483" i="36"/>
  <c r="K1483" i="36"/>
  <c r="I1483" i="36" s="1"/>
  <c r="G1483" i="36"/>
  <c r="F1483" i="36"/>
  <c r="C1483" i="36"/>
  <c r="AW1482" i="36"/>
  <c r="AV1482" i="36"/>
  <c r="AU1482" i="36"/>
  <c r="AG1482" i="36"/>
  <c r="AF1482" i="36"/>
  <c r="AE1482" i="36"/>
  <c r="AD1482" i="36"/>
  <c r="AC1482" i="36"/>
  <c r="M1482" i="36"/>
  <c r="L1482" i="36"/>
  <c r="K1482" i="36"/>
  <c r="I1482" i="36"/>
  <c r="G1482" i="36"/>
  <c r="F1482" i="36"/>
  <c r="C1482" i="36"/>
  <c r="AW1481" i="36"/>
  <c r="AV1481" i="36"/>
  <c r="AU1481" i="36"/>
  <c r="AG1481" i="36"/>
  <c r="AF1481" i="36"/>
  <c r="AE1481" i="36"/>
  <c r="AD1481" i="36"/>
  <c r="AC1481" i="36"/>
  <c r="M1481" i="36"/>
  <c r="L1481" i="36"/>
  <c r="K1481" i="36"/>
  <c r="I1481" i="36" s="1"/>
  <c r="G1481" i="36"/>
  <c r="F1481" i="36"/>
  <c r="C1481" i="36"/>
  <c r="AW1480" i="36"/>
  <c r="AV1480" i="36"/>
  <c r="AU1480" i="36"/>
  <c r="AG1480" i="36"/>
  <c r="AF1480" i="36"/>
  <c r="AE1480" i="36"/>
  <c r="AD1480" i="36"/>
  <c r="AC1480" i="36"/>
  <c r="M1480" i="36"/>
  <c r="L1480" i="36"/>
  <c r="K1480" i="36"/>
  <c r="I1480" i="36" s="1"/>
  <c r="G1480" i="36"/>
  <c r="F1480" i="36"/>
  <c r="C1480" i="36"/>
  <c r="AW1479" i="36"/>
  <c r="AV1479" i="36"/>
  <c r="AU1479" i="36"/>
  <c r="AG1479" i="36"/>
  <c r="AF1479" i="36"/>
  <c r="AE1479" i="36"/>
  <c r="AD1479" i="36"/>
  <c r="AC1479" i="36"/>
  <c r="M1479" i="36"/>
  <c r="I1479" i="36" s="1"/>
  <c r="L1479" i="36"/>
  <c r="K1479" i="36"/>
  <c r="G1479" i="36"/>
  <c r="F1479" i="36"/>
  <c r="C1479" i="36"/>
  <c r="AW1478" i="36"/>
  <c r="AV1478" i="36"/>
  <c r="AU1478" i="36"/>
  <c r="AG1478" i="36"/>
  <c r="AF1478" i="36"/>
  <c r="AE1478" i="36"/>
  <c r="AD1478" i="36"/>
  <c r="AC1478" i="36"/>
  <c r="M1478" i="36"/>
  <c r="L1478" i="36"/>
  <c r="K1478" i="36"/>
  <c r="G1478" i="36"/>
  <c r="F1478" i="36"/>
  <c r="C1478" i="36"/>
  <c r="AW1477" i="36"/>
  <c r="AV1477" i="36"/>
  <c r="AU1477" i="36"/>
  <c r="AG1477" i="36"/>
  <c r="AF1477" i="36"/>
  <c r="AE1477" i="36"/>
  <c r="AD1477" i="36"/>
  <c r="AC1477" i="36"/>
  <c r="M1477" i="36"/>
  <c r="L1477" i="36"/>
  <c r="K1477" i="36"/>
  <c r="I1477" i="36" s="1"/>
  <c r="G1477" i="36"/>
  <c r="F1477" i="36"/>
  <c r="C1477" i="36"/>
  <c r="AW1476" i="36"/>
  <c r="AV1476" i="36"/>
  <c r="AU1476" i="36"/>
  <c r="AG1476" i="36"/>
  <c r="AF1476" i="36"/>
  <c r="AE1476" i="36"/>
  <c r="AD1476" i="36"/>
  <c r="AC1476" i="36"/>
  <c r="M1476" i="36"/>
  <c r="L1476" i="36"/>
  <c r="K1476" i="36"/>
  <c r="I1476" i="36"/>
  <c r="G1476" i="36"/>
  <c r="F1476" i="36"/>
  <c r="C1476" i="36"/>
  <c r="AW1475" i="36"/>
  <c r="AV1475" i="36"/>
  <c r="AU1475" i="36"/>
  <c r="AG1475" i="36"/>
  <c r="AF1475" i="36"/>
  <c r="AE1475" i="36"/>
  <c r="AD1475" i="36"/>
  <c r="AC1475" i="36"/>
  <c r="M1475" i="36"/>
  <c r="L1475" i="36"/>
  <c r="K1475" i="36"/>
  <c r="I1475" i="36" s="1"/>
  <c r="G1475" i="36"/>
  <c r="F1475" i="36"/>
  <c r="C1475" i="36"/>
  <c r="AW1474" i="36"/>
  <c r="AV1474" i="36"/>
  <c r="AU1474" i="36"/>
  <c r="AG1474" i="36"/>
  <c r="AF1474" i="36"/>
  <c r="AE1474" i="36"/>
  <c r="AD1474" i="36"/>
  <c r="AC1474" i="36"/>
  <c r="M1474" i="36"/>
  <c r="L1474" i="36"/>
  <c r="K1474" i="36"/>
  <c r="I1474" i="36"/>
  <c r="G1474" i="36"/>
  <c r="F1474" i="36"/>
  <c r="C1474" i="36"/>
  <c r="AW1473" i="36"/>
  <c r="AV1473" i="36"/>
  <c r="AU1473" i="36"/>
  <c r="AG1473" i="36"/>
  <c r="AF1473" i="36"/>
  <c r="AE1473" i="36"/>
  <c r="AD1473" i="36"/>
  <c r="AC1473" i="36"/>
  <c r="M1473" i="36"/>
  <c r="L1473" i="36"/>
  <c r="K1473" i="36"/>
  <c r="I1473" i="36" s="1"/>
  <c r="G1473" i="36"/>
  <c r="F1473" i="36"/>
  <c r="C1473" i="36"/>
  <c r="AW1472" i="36"/>
  <c r="AV1472" i="36"/>
  <c r="AU1472" i="36"/>
  <c r="AG1472" i="36"/>
  <c r="AF1472" i="36"/>
  <c r="AE1472" i="36"/>
  <c r="AD1472" i="36"/>
  <c r="AC1472" i="36"/>
  <c r="M1472" i="36"/>
  <c r="L1472" i="36"/>
  <c r="K1472" i="36"/>
  <c r="I1472" i="36" s="1"/>
  <c r="G1472" i="36"/>
  <c r="F1472" i="36"/>
  <c r="C1472" i="36"/>
  <c r="AW1471" i="36"/>
  <c r="AV1471" i="36"/>
  <c r="AU1471" i="36"/>
  <c r="AG1471" i="36"/>
  <c r="AF1471" i="36"/>
  <c r="AE1471" i="36"/>
  <c r="AD1471" i="36"/>
  <c r="AC1471" i="36"/>
  <c r="M1471" i="36"/>
  <c r="I1471" i="36" s="1"/>
  <c r="L1471" i="36"/>
  <c r="K1471" i="36"/>
  <c r="G1471" i="36"/>
  <c r="F1471" i="36"/>
  <c r="C1471" i="36"/>
  <c r="AW1470" i="36"/>
  <c r="AV1470" i="36"/>
  <c r="AU1470" i="36"/>
  <c r="AG1470" i="36"/>
  <c r="AF1470" i="36"/>
  <c r="AE1470" i="36"/>
  <c r="AD1470" i="36"/>
  <c r="AC1470" i="36"/>
  <c r="M1470" i="36"/>
  <c r="L1470" i="36"/>
  <c r="K1470" i="36"/>
  <c r="I1470" i="36" s="1"/>
  <c r="G1470" i="36"/>
  <c r="F1470" i="36"/>
  <c r="C1470" i="36"/>
  <c r="AW1469" i="36"/>
  <c r="AV1469" i="36"/>
  <c r="AU1469" i="36"/>
  <c r="AG1469" i="36"/>
  <c r="AF1469" i="36"/>
  <c r="AE1469" i="36"/>
  <c r="AD1469" i="36"/>
  <c r="AC1469" i="36"/>
  <c r="M1469" i="36"/>
  <c r="L1469" i="36"/>
  <c r="K1469" i="36"/>
  <c r="I1469" i="36" s="1"/>
  <c r="G1469" i="36"/>
  <c r="F1469" i="36"/>
  <c r="C1469" i="36"/>
  <c r="AW1468" i="36"/>
  <c r="AV1468" i="36"/>
  <c r="AU1468" i="36"/>
  <c r="AG1468" i="36"/>
  <c r="AF1468" i="36"/>
  <c r="AE1468" i="36"/>
  <c r="AD1468" i="36"/>
  <c r="AC1468" i="36"/>
  <c r="M1468" i="36"/>
  <c r="L1468" i="36"/>
  <c r="K1468" i="36"/>
  <c r="I1468" i="36"/>
  <c r="G1468" i="36"/>
  <c r="F1468" i="36"/>
  <c r="C1468" i="36"/>
  <c r="AW1467" i="36"/>
  <c r="AV1467" i="36"/>
  <c r="AU1467" i="36"/>
  <c r="AG1467" i="36"/>
  <c r="AF1467" i="36"/>
  <c r="AE1467" i="36"/>
  <c r="AD1467" i="36"/>
  <c r="AC1467" i="36"/>
  <c r="M1467" i="36"/>
  <c r="L1467" i="36"/>
  <c r="K1467" i="36"/>
  <c r="I1467" i="36" s="1"/>
  <c r="G1467" i="36"/>
  <c r="F1467" i="36"/>
  <c r="C1467" i="36"/>
  <c r="AW1466" i="36"/>
  <c r="AV1466" i="36"/>
  <c r="AU1466" i="36"/>
  <c r="AG1466" i="36"/>
  <c r="AF1466" i="36"/>
  <c r="AE1466" i="36"/>
  <c r="AD1466" i="36"/>
  <c r="AC1466" i="36"/>
  <c r="M1466" i="36"/>
  <c r="L1466" i="36"/>
  <c r="K1466" i="36"/>
  <c r="I1466" i="36"/>
  <c r="G1466" i="36"/>
  <c r="F1466" i="36"/>
  <c r="C1466" i="36"/>
  <c r="AW1465" i="36"/>
  <c r="AV1465" i="36"/>
  <c r="AU1465" i="36"/>
  <c r="AG1465" i="36"/>
  <c r="AF1465" i="36"/>
  <c r="AE1465" i="36"/>
  <c r="AD1465" i="36"/>
  <c r="AC1465" i="36"/>
  <c r="M1465" i="36"/>
  <c r="L1465" i="36"/>
  <c r="K1465" i="36"/>
  <c r="I1465" i="36" s="1"/>
  <c r="G1465" i="36"/>
  <c r="F1465" i="36"/>
  <c r="C1465" i="36"/>
  <c r="AW1463" i="36"/>
  <c r="AV1463" i="36"/>
  <c r="AU1463" i="36"/>
  <c r="AG1463" i="36"/>
  <c r="AF1463" i="36"/>
  <c r="AE1463" i="36"/>
  <c r="AD1463" i="36"/>
  <c r="AC1463" i="36"/>
  <c r="M1463" i="36"/>
  <c r="L1463" i="36"/>
  <c r="K1463" i="36"/>
  <c r="I1463" i="36" s="1"/>
  <c r="G1463" i="36"/>
  <c r="F1463" i="36"/>
  <c r="C1463" i="36"/>
  <c r="AW1462" i="36"/>
  <c r="AV1462" i="36"/>
  <c r="AU1462" i="36"/>
  <c r="AG1462" i="36"/>
  <c r="AF1462" i="36"/>
  <c r="AE1462" i="36"/>
  <c r="AD1462" i="36"/>
  <c r="AC1462" i="36"/>
  <c r="M1462" i="36"/>
  <c r="I1462" i="36" s="1"/>
  <c r="L1462" i="36"/>
  <c r="K1462" i="36"/>
  <c r="G1462" i="36"/>
  <c r="F1462" i="36"/>
  <c r="C1462" i="36"/>
  <c r="AW1461" i="36"/>
  <c r="AV1461" i="36"/>
  <c r="AU1461" i="36"/>
  <c r="AG1461" i="36"/>
  <c r="AF1461" i="36"/>
  <c r="AE1461" i="36"/>
  <c r="AD1461" i="36"/>
  <c r="AC1461" i="36"/>
  <c r="M1461" i="36"/>
  <c r="L1461" i="36"/>
  <c r="K1461" i="36"/>
  <c r="I1461" i="36" s="1"/>
  <c r="G1461" i="36"/>
  <c r="F1461" i="36"/>
  <c r="C1461" i="36"/>
  <c r="AW1460" i="36"/>
  <c r="AV1460" i="36"/>
  <c r="AU1460" i="36"/>
  <c r="AG1460" i="36"/>
  <c r="AF1460" i="36"/>
  <c r="AE1460" i="36"/>
  <c r="AD1460" i="36"/>
  <c r="AC1460" i="36"/>
  <c r="M1460" i="36"/>
  <c r="L1460" i="36"/>
  <c r="K1460" i="36"/>
  <c r="I1460" i="36" s="1"/>
  <c r="G1460" i="36"/>
  <c r="F1460" i="36"/>
  <c r="C1460" i="36"/>
  <c r="AW1459" i="36"/>
  <c r="AV1459" i="36"/>
  <c r="AU1459" i="36"/>
  <c r="AG1459" i="36"/>
  <c r="AF1459" i="36"/>
  <c r="AE1459" i="36"/>
  <c r="AD1459" i="36"/>
  <c r="AC1459" i="36"/>
  <c r="M1459" i="36"/>
  <c r="L1459" i="36"/>
  <c r="K1459" i="36"/>
  <c r="I1459" i="36"/>
  <c r="G1459" i="36"/>
  <c r="F1459" i="36"/>
  <c r="C1459" i="36"/>
  <c r="AW1458" i="36"/>
  <c r="AV1458" i="36"/>
  <c r="AU1458" i="36"/>
  <c r="AG1458" i="36"/>
  <c r="AF1458" i="36"/>
  <c r="AE1458" i="36"/>
  <c r="AD1458" i="36"/>
  <c r="AC1458" i="36"/>
  <c r="M1458" i="36"/>
  <c r="L1458" i="36"/>
  <c r="K1458" i="36"/>
  <c r="I1458" i="36" s="1"/>
  <c r="G1458" i="36"/>
  <c r="F1458" i="36"/>
  <c r="C1458" i="36"/>
  <c r="AW1457" i="36"/>
  <c r="AV1457" i="36"/>
  <c r="AU1457" i="36"/>
  <c r="AG1457" i="36"/>
  <c r="AF1457" i="36"/>
  <c r="AE1457" i="36"/>
  <c r="AD1457" i="36"/>
  <c r="AC1457" i="36"/>
  <c r="M1457" i="36"/>
  <c r="L1457" i="36"/>
  <c r="K1457" i="36"/>
  <c r="I1457" i="36"/>
  <c r="G1457" i="36"/>
  <c r="F1457" i="36"/>
  <c r="C1457" i="36"/>
  <c r="AW1456" i="36"/>
  <c r="AV1456" i="36"/>
  <c r="AU1456" i="36"/>
  <c r="AG1456" i="36"/>
  <c r="AF1456" i="36"/>
  <c r="AE1456" i="36"/>
  <c r="AD1456" i="36"/>
  <c r="AC1456" i="36"/>
  <c r="M1456" i="36"/>
  <c r="L1456" i="36"/>
  <c r="K1456" i="36"/>
  <c r="I1456" i="36" s="1"/>
  <c r="G1456" i="36"/>
  <c r="F1456" i="36"/>
  <c r="C1456" i="36"/>
  <c r="AW1455" i="36"/>
  <c r="AV1455" i="36"/>
  <c r="AU1455" i="36"/>
  <c r="AG1455" i="36"/>
  <c r="AF1455" i="36"/>
  <c r="AE1455" i="36"/>
  <c r="AD1455" i="36"/>
  <c r="AC1455" i="36"/>
  <c r="M1455" i="36"/>
  <c r="L1455" i="36"/>
  <c r="K1455" i="36"/>
  <c r="I1455" i="36" s="1"/>
  <c r="G1455" i="36"/>
  <c r="F1455" i="36"/>
  <c r="C1455" i="36"/>
  <c r="AW1454" i="36"/>
  <c r="AV1454" i="36"/>
  <c r="AU1454" i="36"/>
  <c r="AG1454" i="36"/>
  <c r="AF1454" i="36"/>
  <c r="AE1454" i="36"/>
  <c r="AD1454" i="36"/>
  <c r="AC1454" i="36"/>
  <c r="M1454" i="36"/>
  <c r="I1454" i="36" s="1"/>
  <c r="L1454" i="36"/>
  <c r="K1454" i="36"/>
  <c r="G1454" i="36"/>
  <c r="F1454" i="36"/>
  <c r="C1454" i="36"/>
  <c r="AW1453" i="36"/>
  <c r="AV1453" i="36"/>
  <c r="AU1453" i="36"/>
  <c r="AG1453" i="36"/>
  <c r="AF1453" i="36"/>
  <c r="AE1453" i="36"/>
  <c r="AD1453" i="36"/>
  <c r="AC1453" i="36"/>
  <c r="M1453" i="36"/>
  <c r="L1453" i="36"/>
  <c r="K1453" i="36"/>
  <c r="I1453" i="36" s="1"/>
  <c r="G1453" i="36"/>
  <c r="F1453" i="36"/>
  <c r="C1453" i="36"/>
  <c r="AW1452" i="36"/>
  <c r="AV1452" i="36"/>
  <c r="AU1452" i="36"/>
  <c r="AG1452" i="36"/>
  <c r="AF1452" i="36"/>
  <c r="AE1452" i="36"/>
  <c r="AD1452" i="36"/>
  <c r="AC1452" i="36"/>
  <c r="M1452" i="36"/>
  <c r="L1452" i="36"/>
  <c r="K1452" i="36"/>
  <c r="I1452" i="36" s="1"/>
  <c r="G1452" i="36"/>
  <c r="F1452" i="36"/>
  <c r="C1452" i="36"/>
  <c r="AW1451" i="36"/>
  <c r="AV1451" i="36"/>
  <c r="AU1451" i="36"/>
  <c r="AG1451" i="36"/>
  <c r="AF1451" i="36"/>
  <c r="AE1451" i="36"/>
  <c r="AD1451" i="36"/>
  <c r="AC1451" i="36"/>
  <c r="M1451" i="36"/>
  <c r="L1451" i="36"/>
  <c r="K1451" i="36"/>
  <c r="I1451" i="36"/>
  <c r="G1451" i="36"/>
  <c r="F1451" i="36"/>
  <c r="C1451" i="36"/>
  <c r="AW1450" i="36"/>
  <c r="AV1450" i="36"/>
  <c r="AU1450" i="36"/>
  <c r="AG1450" i="36"/>
  <c r="AF1450" i="36"/>
  <c r="AE1450" i="36"/>
  <c r="AD1450" i="36"/>
  <c r="AC1450" i="36"/>
  <c r="M1450" i="36"/>
  <c r="L1450" i="36"/>
  <c r="K1450" i="36"/>
  <c r="I1450" i="36" s="1"/>
  <c r="G1450" i="36"/>
  <c r="F1450" i="36"/>
  <c r="C1450" i="36"/>
  <c r="AW1449" i="36"/>
  <c r="AV1449" i="36"/>
  <c r="AU1449" i="36"/>
  <c r="AG1449" i="36"/>
  <c r="AF1449" i="36"/>
  <c r="AE1449" i="36"/>
  <c r="AD1449" i="36"/>
  <c r="AC1449" i="36"/>
  <c r="M1449" i="36"/>
  <c r="L1449" i="36"/>
  <c r="K1449" i="36"/>
  <c r="I1449" i="36"/>
  <c r="G1449" i="36"/>
  <c r="F1449" i="36"/>
  <c r="C1449" i="36"/>
  <c r="AW1448" i="36"/>
  <c r="AV1448" i="36"/>
  <c r="AU1448" i="36"/>
  <c r="AG1448" i="36"/>
  <c r="AF1448" i="36"/>
  <c r="AE1448" i="36"/>
  <c r="AD1448" i="36"/>
  <c r="AC1448" i="36"/>
  <c r="M1448" i="36"/>
  <c r="L1448" i="36"/>
  <c r="K1448" i="36"/>
  <c r="I1448" i="36" s="1"/>
  <c r="G1448" i="36"/>
  <c r="F1448" i="36"/>
  <c r="C1448" i="36"/>
  <c r="AW1447" i="36"/>
  <c r="AV1447" i="36"/>
  <c r="AU1447" i="36"/>
  <c r="AG1447" i="36"/>
  <c r="AF1447" i="36"/>
  <c r="AE1447" i="36"/>
  <c r="AD1447" i="36"/>
  <c r="AC1447" i="36"/>
  <c r="M1447" i="36"/>
  <c r="L1447" i="36"/>
  <c r="K1447" i="36"/>
  <c r="I1447" i="36" s="1"/>
  <c r="G1447" i="36"/>
  <c r="F1447" i="36"/>
  <c r="C1447" i="36"/>
  <c r="AW1446" i="36"/>
  <c r="AV1446" i="36"/>
  <c r="AU1446" i="36"/>
  <c r="AG1446" i="36"/>
  <c r="AF1446" i="36"/>
  <c r="AE1446" i="36"/>
  <c r="AD1446" i="36"/>
  <c r="AC1446" i="36"/>
  <c r="M1446" i="36"/>
  <c r="I1446" i="36" s="1"/>
  <c r="L1446" i="36"/>
  <c r="K1446" i="36"/>
  <c r="G1446" i="36"/>
  <c r="F1446" i="36"/>
  <c r="C1446" i="36"/>
  <c r="AW1445" i="36"/>
  <c r="AV1445" i="36"/>
  <c r="AU1445" i="36"/>
  <c r="AG1445" i="36"/>
  <c r="AF1445" i="36"/>
  <c r="AE1445" i="36"/>
  <c r="AD1445" i="36"/>
  <c r="AC1445" i="36"/>
  <c r="M1445" i="36"/>
  <c r="L1445" i="36"/>
  <c r="K1445" i="36"/>
  <c r="G1445" i="36"/>
  <c r="F1445" i="36"/>
  <c r="C1445" i="36"/>
  <c r="AW1444" i="36"/>
  <c r="AV1444" i="36"/>
  <c r="AU1444" i="36"/>
  <c r="AG1444" i="36"/>
  <c r="AF1444" i="36"/>
  <c r="AE1444" i="36"/>
  <c r="AD1444" i="36"/>
  <c r="AC1444" i="36"/>
  <c r="M1444" i="36"/>
  <c r="L1444" i="36"/>
  <c r="K1444" i="36"/>
  <c r="I1444" i="36" s="1"/>
  <c r="G1444" i="36"/>
  <c r="F1444" i="36"/>
  <c r="C1444" i="36"/>
  <c r="AW1443" i="36"/>
  <c r="AV1443" i="36"/>
  <c r="AU1443" i="36"/>
  <c r="AG1443" i="36"/>
  <c r="AF1443" i="36"/>
  <c r="AE1443" i="36"/>
  <c r="AD1443" i="36"/>
  <c r="AC1443" i="36"/>
  <c r="M1443" i="36"/>
  <c r="L1443" i="36"/>
  <c r="K1443" i="36"/>
  <c r="I1443" i="36"/>
  <c r="G1443" i="36"/>
  <c r="F1443" i="36"/>
  <c r="C1443" i="36"/>
  <c r="AW1442" i="36"/>
  <c r="AV1442" i="36"/>
  <c r="AU1442" i="36"/>
  <c r="AG1442" i="36"/>
  <c r="AF1442" i="36"/>
  <c r="AE1442" i="36"/>
  <c r="AD1442" i="36"/>
  <c r="AC1442" i="36"/>
  <c r="M1442" i="36"/>
  <c r="L1442" i="36"/>
  <c r="K1442" i="36"/>
  <c r="I1442" i="36" s="1"/>
  <c r="G1442" i="36"/>
  <c r="F1442" i="36"/>
  <c r="C1442" i="36"/>
  <c r="AW1441" i="36"/>
  <c r="AV1441" i="36"/>
  <c r="AU1441" i="36"/>
  <c r="AG1441" i="36"/>
  <c r="AF1441" i="36"/>
  <c r="AE1441" i="36"/>
  <c r="AD1441" i="36"/>
  <c r="AC1441" i="36"/>
  <c r="M1441" i="36"/>
  <c r="L1441" i="36"/>
  <c r="K1441" i="36"/>
  <c r="I1441" i="36"/>
  <c r="G1441" i="36"/>
  <c r="F1441" i="36"/>
  <c r="C1441" i="36"/>
  <c r="AW1440" i="36"/>
  <c r="AV1440" i="36"/>
  <c r="AU1440" i="36"/>
  <c r="AG1440" i="36"/>
  <c r="AF1440" i="36"/>
  <c r="AE1440" i="36"/>
  <c r="AD1440" i="36"/>
  <c r="AC1440" i="36"/>
  <c r="M1440" i="36"/>
  <c r="L1440" i="36"/>
  <c r="K1440" i="36"/>
  <c r="I1440" i="36" s="1"/>
  <c r="G1440" i="36"/>
  <c r="F1440" i="36"/>
  <c r="C1440" i="36"/>
  <c r="AW1439" i="36"/>
  <c r="AV1439" i="36"/>
  <c r="AU1439" i="36"/>
  <c r="AG1439" i="36"/>
  <c r="AF1439" i="36"/>
  <c r="AE1439" i="36"/>
  <c r="AD1439" i="36"/>
  <c r="AC1439" i="36"/>
  <c r="M1439" i="36"/>
  <c r="L1439" i="36"/>
  <c r="K1439" i="36"/>
  <c r="I1439" i="36" s="1"/>
  <c r="G1439" i="36"/>
  <c r="F1439" i="36"/>
  <c r="C1439" i="36"/>
  <c r="AW1438" i="36"/>
  <c r="AV1438" i="36"/>
  <c r="AU1438" i="36"/>
  <c r="AG1438" i="36"/>
  <c r="AF1438" i="36"/>
  <c r="AE1438" i="36"/>
  <c r="AD1438" i="36"/>
  <c r="AC1438" i="36"/>
  <c r="M1438" i="36"/>
  <c r="I1438" i="36" s="1"/>
  <c r="L1438" i="36"/>
  <c r="K1438" i="36"/>
  <c r="G1438" i="36"/>
  <c r="F1438" i="36"/>
  <c r="C1438" i="36"/>
  <c r="AW1437" i="36"/>
  <c r="AV1437" i="36"/>
  <c r="AU1437" i="36"/>
  <c r="AG1437" i="36"/>
  <c r="AF1437" i="36"/>
  <c r="AE1437" i="36"/>
  <c r="AD1437" i="36"/>
  <c r="AC1437" i="36"/>
  <c r="M1437" i="36"/>
  <c r="L1437" i="36"/>
  <c r="K1437" i="36"/>
  <c r="I1437" i="36" s="1"/>
  <c r="G1437" i="36"/>
  <c r="F1437" i="36"/>
  <c r="C1437" i="36"/>
  <c r="AW1436" i="36"/>
  <c r="AV1436" i="36"/>
  <c r="AU1436" i="36"/>
  <c r="AG1436" i="36"/>
  <c r="AF1436" i="36"/>
  <c r="AE1436" i="36"/>
  <c r="AD1436" i="36"/>
  <c r="AC1436" i="36"/>
  <c r="M1436" i="36"/>
  <c r="L1436" i="36"/>
  <c r="K1436" i="36"/>
  <c r="I1436" i="36" s="1"/>
  <c r="G1436" i="36"/>
  <c r="F1436" i="36"/>
  <c r="C1436" i="36"/>
  <c r="AW1435" i="36"/>
  <c r="AV1435" i="36"/>
  <c r="AU1435" i="36"/>
  <c r="AG1435" i="36"/>
  <c r="AF1435" i="36"/>
  <c r="AE1435" i="36"/>
  <c r="AD1435" i="36"/>
  <c r="AC1435" i="36"/>
  <c r="M1435" i="36"/>
  <c r="L1435" i="36"/>
  <c r="K1435" i="36"/>
  <c r="I1435" i="36"/>
  <c r="G1435" i="36"/>
  <c r="F1435" i="36"/>
  <c r="C1435" i="36"/>
  <c r="AW1433" i="36"/>
  <c r="AV1433" i="36"/>
  <c r="AU1433" i="36"/>
  <c r="AG1433" i="36"/>
  <c r="AF1433" i="36"/>
  <c r="AE1433" i="36"/>
  <c r="AD1433" i="36"/>
  <c r="AC1433" i="36"/>
  <c r="M1433" i="36"/>
  <c r="L1433" i="36"/>
  <c r="K1433" i="36"/>
  <c r="I1433" i="36" s="1"/>
  <c r="G1433" i="36"/>
  <c r="F1433" i="36"/>
  <c r="C1433" i="36"/>
  <c r="AW1432" i="36"/>
  <c r="AV1432" i="36"/>
  <c r="AU1432" i="36"/>
  <c r="AG1432" i="36"/>
  <c r="AF1432" i="36"/>
  <c r="AE1432" i="36"/>
  <c r="AD1432" i="36"/>
  <c r="AC1432" i="36"/>
  <c r="M1432" i="36"/>
  <c r="I1432" i="36" s="1"/>
  <c r="L1432" i="36"/>
  <c r="K1432" i="36"/>
  <c r="G1432" i="36"/>
  <c r="F1432" i="36"/>
  <c r="C1432" i="36"/>
  <c r="AW1431" i="36"/>
  <c r="AV1431" i="36"/>
  <c r="AU1431" i="36"/>
  <c r="AG1431" i="36"/>
  <c r="AF1431" i="36"/>
  <c r="AE1431" i="36"/>
  <c r="AD1431" i="36"/>
  <c r="AC1431" i="36"/>
  <c r="M1431" i="36"/>
  <c r="L1431" i="36"/>
  <c r="K1431" i="36"/>
  <c r="I1431" i="36" s="1"/>
  <c r="G1431" i="36"/>
  <c r="F1431" i="36"/>
  <c r="C1431" i="36"/>
  <c r="AW1430" i="36"/>
  <c r="AV1430" i="36"/>
  <c r="AU1430" i="36"/>
  <c r="AG1430" i="36"/>
  <c r="AF1430" i="36"/>
  <c r="AE1430" i="36"/>
  <c r="AD1430" i="36"/>
  <c r="AC1430" i="36"/>
  <c r="M1430" i="36"/>
  <c r="L1430" i="36"/>
  <c r="K1430" i="36"/>
  <c r="I1430" i="36" s="1"/>
  <c r="G1430" i="36"/>
  <c r="F1430" i="36"/>
  <c r="C1430" i="36"/>
  <c r="AW1429" i="36"/>
  <c r="AV1429" i="36"/>
  <c r="AU1429" i="36"/>
  <c r="AG1429" i="36"/>
  <c r="AF1429" i="36"/>
  <c r="AE1429" i="36"/>
  <c r="AD1429" i="36"/>
  <c r="AC1429" i="36"/>
  <c r="M1429" i="36"/>
  <c r="I1429" i="36" s="1"/>
  <c r="L1429" i="36"/>
  <c r="K1429" i="36"/>
  <c r="G1429" i="36"/>
  <c r="F1429" i="36"/>
  <c r="C1429" i="36"/>
  <c r="AW1428" i="36"/>
  <c r="AV1428" i="36"/>
  <c r="AU1428" i="36"/>
  <c r="AG1428" i="36"/>
  <c r="AF1428" i="36"/>
  <c r="AE1428" i="36"/>
  <c r="AD1428" i="36"/>
  <c r="AC1428" i="36"/>
  <c r="M1428" i="36"/>
  <c r="L1428" i="36"/>
  <c r="K1428" i="36"/>
  <c r="G1428" i="36"/>
  <c r="F1428" i="36"/>
  <c r="C1428" i="36"/>
  <c r="AW1427" i="36"/>
  <c r="AV1427" i="36"/>
  <c r="AU1427" i="36"/>
  <c r="AG1427" i="36"/>
  <c r="AF1427" i="36"/>
  <c r="AE1427" i="36"/>
  <c r="AD1427" i="36"/>
  <c r="AC1427" i="36"/>
  <c r="M1427" i="36"/>
  <c r="L1427" i="36"/>
  <c r="K1427" i="36"/>
  <c r="I1427" i="36" s="1"/>
  <c r="G1427" i="36"/>
  <c r="F1427" i="36"/>
  <c r="C1427" i="36"/>
  <c r="AW1426" i="36"/>
  <c r="AV1426" i="36"/>
  <c r="AU1426" i="36"/>
  <c r="AG1426" i="36"/>
  <c r="AF1426" i="36"/>
  <c r="AE1426" i="36"/>
  <c r="AD1426" i="36"/>
  <c r="AC1426" i="36"/>
  <c r="M1426" i="36"/>
  <c r="L1426" i="36"/>
  <c r="K1426" i="36"/>
  <c r="I1426" i="36"/>
  <c r="G1426" i="36"/>
  <c r="F1426" i="36"/>
  <c r="C1426" i="36"/>
  <c r="AW1425" i="36"/>
  <c r="AV1425" i="36"/>
  <c r="AU1425" i="36"/>
  <c r="AG1425" i="36"/>
  <c r="AF1425" i="36"/>
  <c r="AE1425" i="36"/>
  <c r="AD1425" i="36"/>
  <c r="AC1425" i="36"/>
  <c r="M1425" i="36"/>
  <c r="L1425" i="36"/>
  <c r="K1425" i="36"/>
  <c r="I1425" i="36" s="1"/>
  <c r="G1425" i="36"/>
  <c r="F1425" i="36"/>
  <c r="C1425" i="36"/>
  <c r="AW1424" i="36"/>
  <c r="AV1424" i="36"/>
  <c r="AU1424" i="36"/>
  <c r="AG1424" i="36"/>
  <c r="AF1424" i="36"/>
  <c r="AE1424" i="36"/>
  <c r="AD1424" i="36"/>
  <c r="AC1424" i="36"/>
  <c r="M1424" i="36"/>
  <c r="I1424" i="36" s="1"/>
  <c r="L1424" i="36"/>
  <c r="K1424" i="36"/>
  <c r="G1424" i="36"/>
  <c r="F1424" i="36"/>
  <c r="C1424" i="36"/>
  <c r="AW1423" i="36"/>
  <c r="AV1423" i="36"/>
  <c r="AU1423" i="36"/>
  <c r="AG1423" i="36"/>
  <c r="AF1423" i="36"/>
  <c r="AE1423" i="36"/>
  <c r="AD1423" i="36"/>
  <c r="AC1423" i="36"/>
  <c r="M1423" i="36"/>
  <c r="L1423" i="36"/>
  <c r="K1423" i="36"/>
  <c r="I1423" i="36" s="1"/>
  <c r="G1423" i="36"/>
  <c r="F1423" i="36"/>
  <c r="C1423" i="36"/>
  <c r="AW1422" i="36"/>
  <c r="AV1422" i="36"/>
  <c r="AU1422" i="36"/>
  <c r="AG1422" i="36"/>
  <c r="AF1422" i="36"/>
  <c r="AE1422" i="36"/>
  <c r="AD1422" i="36"/>
  <c r="AC1422" i="36"/>
  <c r="M1422" i="36"/>
  <c r="L1422" i="36"/>
  <c r="K1422" i="36"/>
  <c r="I1422" i="36" s="1"/>
  <c r="G1422" i="36"/>
  <c r="F1422" i="36"/>
  <c r="C1422" i="36"/>
  <c r="AW1421" i="36"/>
  <c r="AV1421" i="36"/>
  <c r="AU1421" i="36"/>
  <c r="AG1421" i="36"/>
  <c r="AF1421" i="36"/>
  <c r="AE1421" i="36"/>
  <c r="AD1421" i="36"/>
  <c r="AC1421" i="36"/>
  <c r="M1421" i="36"/>
  <c r="I1421" i="36" s="1"/>
  <c r="L1421" i="36"/>
  <c r="K1421" i="36"/>
  <c r="G1421" i="36"/>
  <c r="F1421" i="36"/>
  <c r="C1421" i="36"/>
  <c r="AW1420" i="36"/>
  <c r="AV1420" i="36"/>
  <c r="AU1420" i="36"/>
  <c r="AG1420" i="36"/>
  <c r="AF1420" i="36"/>
  <c r="AE1420" i="36"/>
  <c r="AD1420" i="36"/>
  <c r="AC1420" i="36"/>
  <c r="M1420" i="36"/>
  <c r="L1420" i="36"/>
  <c r="K1420" i="36"/>
  <c r="I1420" i="36" s="1"/>
  <c r="G1420" i="36"/>
  <c r="F1420" i="36"/>
  <c r="C1420" i="36"/>
  <c r="AW1419" i="36"/>
  <c r="AV1419" i="36"/>
  <c r="AU1419" i="36"/>
  <c r="AG1419" i="36"/>
  <c r="AF1419" i="36"/>
  <c r="AE1419" i="36"/>
  <c r="AD1419" i="36"/>
  <c r="AC1419" i="36"/>
  <c r="M1419" i="36"/>
  <c r="L1419" i="36"/>
  <c r="K1419" i="36"/>
  <c r="I1419" i="36" s="1"/>
  <c r="G1419" i="36"/>
  <c r="F1419" i="36"/>
  <c r="C1419" i="36"/>
  <c r="AW1418" i="36"/>
  <c r="AV1418" i="36"/>
  <c r="AU1418" i="36"/>
  <c r="AG1418" i="36"/>
  <c r="AF1418" i="36"/>
  <c r="AE1418" i="36"/>
  <c r="AD1418" i="36"/>
  <c r="AC1418" i="36"/>
  <c r="M1418" i="36"/>
  <c r="L1418" i="36"/>
  <c r="K1418" i="36"/>
  <c r="I1418" i="36"/>
  <c r="G1418" i="36"/>
  <c r="F1418" i="36"/>
  <c r="C1418" i="36"/>
  <c r="AW1417" i="36"/>
  <c r="AV1417" i="36"/>
  <c r="AU1417" i="36"/>
  <c r="AG1417" i="36"/>
  <c r="AF1417" i="36"/>
  <c r="AE1417" i="36"/>
  <c r="AD1417" i="36"/>
  <c r="AC1417" i="36"/>
  <c r="M1417" i="36"/>
  <c r="L1417" i="36"/>
  <c r="K1417" i="36"/>
  <c r="I1417" i="36" s="1"/>
  <c r="G1417" i="36"/>
  <c r="F1417" i="36"/>
  <c r="C1417" i="36"/>
  <c r="AW1416" i="36"/>
  <c r="AV1416" i="36"/>
  <c r="AU1416" i="36"/>
  <c r="AG1416" i="36"/>
  <c r="AF1416" i="36"/>
  <c r="AE1416" i="36"/>
  <c r="AD1416" i="36"/>
  <c r="AC1416" i="36"/>
  <c r="M1416" i="36"/>
  <c r="I1416" i="36" s="1"/>
  <c r="L1416" i="36"/>
  <c r="K1416" i="36"/>
  <c r="G1416" i="36"/>
  <c r="F1416" i="36"/>
  <c r="C1416" i="36"/>
  <c r="AW1415" i="36"/>
  <c r="AV1415" i="36"/>
  <c r="AU1415" i="36"/>
  <c r="AG1415" i="36"/>
  <c r="AF1415" i="36"/>
  <c r="AE1415" i="36"/>
  <c r="AD1415" i="36"/>
  <c r="AC1415" i="36"/>
  <c r="M1415" i="36"/>
  <c r="L1415" i="36"/>
  <c r="K1415" i="36"/>
  <c r="I1415" i="36" s="1"/>
  <c r="G1415" i="36"/>
  <c r="F1415" i="36"/>
  <c r="C1415" i="36"/>
  <c r="AW1414" i="36"/>
  <c r="AV1414" i="36"/>
  <c r="AU1414" i="36"/>
  <c r="AG1414" i="36"/>
  <c r="AF1414" i="36"/>
  <c r="AE1414" i="36"/>
  <c r="AD1414" i="36"/>
  <c r="AC1414" i="36"/>
  <c r="M1414" i="36"/>
  <c r="L1414" i="36"/>
  <c r="K1414" i="36"/>
  <c r="I1414" i="36" s="1"/>
  <c r="G1414" i="36"/>
  <c r="F1414" i="36"/>
  <c r="C1414" i="36"/>
  <c r="AW1413" i="36"/>
  <c r="AV1413" i="36"/>
  <c r="AU1413" i="36"/>
  <c r="AG1413" i="36"/>
  <c r="AF1413" i="36"/>
  <c r="AE1413" i="36"/>
  <c r="AD1413" i="36"/>
  <c r="AC1413" i="36"/>
  <c r="M1413" i="36"/>
  <c r="I1413" i="36" s="1"/>
  <c r="L1413" i="36"/>
  <c r="K1413" i="36"/>
  <c r="G1413" i="36"/>
  <c r="F1413" i="36"/>
  <c r="C1413" i="36"/>
  <c r="AW1412" i="36"/>
  <c r="AV1412" i="36"/>
  <c r="AU1412" i="36"/>
  <c r="AG1412" i="36"/>
  <c r="AF1412" i="36"/>
  <c r="AE1412" i="36"/>
  <c r="AD1412" i="36"/>
  <c r="AC1412" i="36"/>
  <c r="M1412" i="36"/>
  <c r="L1412" i="36"/>
  <c r="K1412" i="36"/>
  <c r="G1412" i="36"/>
  <c r="F1412" i="36"/>
  <c r="C1412" i="36"/>
  <c r="AW1411" i="36"/>
  <c r="AV1411" i="36"/>
  <c r="AU1411" i="36"/>
  <c r="AG1411" i="36"/>
  <c r="AF1411" i="36"/>
  <c r="AE1411" i="36"/>
  <c r="AD1411" i="36"/>
  <c r="AC1411" i="36"/>
  <c r="M1411" i="36"/>
  <c r="L1411" i="36"/>
  <c r="K1411" i="36"/>
  <c r="I1411" i="36" s="1"/>
  <c r="G1411" i="36"/>
  <c r="F1411" i="36"/>
  <c r="C1411" i="36"/>
  <c r="AW1410" i="36"/>
  <c r="AV1410" i="36"/>
  <c r="AU1410" i="36"/>
  <c r="AG1410" i="36"/>
  <c r="AF1410" i="36"/>
  <c r="AE1410" i="36"/>
  <c r="AD1410" i="36"/>
  <c r="AC1410" i="36"/>
  <c r="M1410" i="36"/>
  <c r="L1410" i="36"/>
  <c r="K1410" i="36"/>
  <c r="I1410" i="36"/>
  <c r="G1410" i="36"/>
  <c r="F1410" i="36"/>
  <c r="C1410" i="36"/>
  <c r="AW1409" i="36"/>
  <c r="AV1409" i="36"/>
  <c r="AU1409" i="36"/>
  <c r="AG1409" i="36"/>
  <c r="AF1409" i="36"/>
  <c r="AE1409" i="36"/>
  <c r="AD1409" i="36"/>
  <c r="AC1409" i="36"/>
  <c r="M1409" i="36"/>
  <c r="L1409" i="36"/>
  <c r="K1409" i="36"/>
  <c r="I1409" i="36" s="1"/>
  <c r="G1409" i="36"/>
  <c r="F1409" i="36"/>
  <c r="C1409" i="36"/>
  <c r="AW1408" i="36"/>
  <c r="AV1408" i="36"/>
  <c r="AU1408" i="36"/>
  <c r="AG1408" i="36"/>
  <c r="AF1408" i="36"/>
  <c r="AE1408" i="36"/>
  <c r="AD1408" i="36"/>
  <c r="AC1408" i="36"/>
  <c r="M1408" i="36"/>
  <c r="I1408" i="36" s="1"/>
  <c r="L1408" i="36"/>
  <c r="K1408" i="36"/>
  <c r="G1408" i="36"/>
  <c r="F1408" i="36"/>
  <c r="C1408" i="36"/>
  <c r="AW1407" i="36"/>
  <c r="AV1407" i="36"/>
  <c r="AU1407" i="36"/>
  <c r="AG1407" i="36"/>
  <c r="AF1407" i="36"/>
  <c r="AE1407" i="36"/>
  <c r="AD1407" i="36"/>
  <c r="AC1407" i="36"/>
  <c r="M1407" i="36"/>
  <c r="L1407" i="36"/>
  <c r="K1407" i="36"/>
  <c r="I1407" i="36" s="1"/>
  <c r="G1407" i="36"/>
  <c r="F1407" i="36"/>
  <c r="C1407" i="36"/>
  <c r="AW1406" i="36"/>
  <c r="AV1406" i="36"/>
  <c r="AU1406" i="36"/>
  <c r="AG1406" i="36"/>
  <c r="AF1406" i="36"/>
  <c r="AE1406" i="36"/>
  <c r="AD1406" i="36"/>
  <c r="AC1406" i="36"/>
  <c r="M1406" i="36"/>
  <c r="L1406" i="36"/>
  <c r="K1406" i="36"/>
  <c r="I1406" i="36" s="1"/>
  <c r="G1406" i="36"/>
  <c r="F1406" i="36"/>
  <c r="C1406" i="36"/>
  <c r="AW1405" i="36"/>
  <c r="AV1405" i="36"/>
  <c r="AU1405" i="36"/>
  <c r="AG1405" i="36"/>
  <c r="AF1405" i="36"/>
  <c r="AE1405" i="36"/>
  <c r="AD1405" i="36"/>
  <c r="AC1405" i="36"/>
  <c r="M1405" i="36"/>
  <c r="I1405" i="36" s="1"/>
  <c r="L1405" i="36"/>
  <c r="K1405" i="36"/>
  <c r="G1405" i="36"/>
  <c r="F1405" i="36"/>
  <c r="C1405" i="36"/>
  <c r="AW1404" i="36"/>
  <c r="AV1404" i="36"/>
  <c r="AU1404" i="36"/>
  <c r="AG1404" i="36"/>
  <c r="AF1404" i="36"/>
  <c r="AE1404" i="36"/>
  <c r="AD1404" i="36"/>
  <c r="AC1404" i="36"/>
  <c r="M1404" i="36"/>
  <c r="L1404" i="36"/>
  <c r="K1404" i="36"/>
  <c r="I1404" i="36" s="1"/>
  <c r="G1404" i="36"/>
  <c r="F1404" i="36"/>
  <c r="C1404" i="36"/>
  <c r="AW1403" i="36"/>
  <c r="AV1403" i="36"/>
  <c r="AU1403" i="36"/>
  <c r="AG1403" i="36"/>
  <c r="AF1403" i="36"/>
  <c r="AE1403" i="36"/>
  <c r="AD1403" i="36"/>
  <c r="AC1403" i="36"/>
  <c r="M1403" i="36"/>
  <c r="L1403" i="36"/>
  <c r="K1403" i="36"/>
  <c r="I1403" i="36" s="1"/>
  <c r="G1403" i="36"/>
  <c r="F1403" i="36"/>
  <c r="C1403" i="36"/>
  <c r="AW1401" i="36"/>
  <c r="AV1401" i="36"/>
  <c r="AU1401" i="36"/>
  <c r="AG1401" i="36"/>
  <c r="AF1401" i="36"/>
  <c r="AE1401" i="36"/>
  <c r="AD1401" i="36"/>
  <c r="AC1401" i="36"/>
  <c r="M1401" i="36"/>
  <c r="L1401" i="36"/>
  <c r="K1401" i="36"/>
  <c r="I1401" i="36"/>
  <c r="G1401" i="36"/>
  <c r="F1401" i="36"/>
  <c r="C1401" i="36"/>
  <c r="AW1400" i="36"/>
  <c r="AV1400" i="36"/>
  <c r="AU1400" i="36"/>
  <c r="AG1400" i="36"/>
  <c r="AF1400" i="36"/>
  <c r="AE1400" i="36"/>
  <c r="AD1400" i="36"/>
  <c r="AC1400" i="36"/>
  <c r="M1400" i="36"/>
  <c r="L1400" i="36"/>
  <c r="K1400" i="36"/>
  <c r="I1400" i="36" s="1"/>
  <c r="G1400" i="36"/>
  <c r="F1400" i="36"/>
  <c r="C1400" i="36"/>
  <c r="AW1398" i="36"/>
  <c r="AV1398" i="36"/>
  <c r="AU1398" i="36"/>
  <c r="AG1398" i="36"/>
  <c r="AF1398" i="36"/>
  <c r="AE1398" i="36"/>
  <c r="AD1398" i="36"/>
  <c r="AC1398" i="36"/>
  <c r="M1398" i="36"/>
  <c r="I1398" i="36" s="1"/>
  <c r="L1398" i="36"/>
  <c r="K1398" i="36"/>
  <c r="G1398" i="36"/>
  <c r="F1398" i="36"/>
  <c r="C1398" i="36"/>
  <c r="AW1397" i="36"/>
  <c r="AV1397" i="36"/>
  <c r="AU1397" i="36"/>
  <c r="AG1397" i="36"/>
  <c r="AF1397" i="36"/>
  <c r="AE1397" i="36"/>
  <c r="AD1397" i="36"/>
  <c r="AC1397" i="36"/>
  <c r="M1397" i="36"/>
  <c r="L1397" i="36"/>
  <c r="K1397" i="36"/>
  <c r="I1397" i="36" s="1"/>
  <c r="G1397" i="36"/>
  <c r="F1397" i="36"/>
  <c r="C1397" i="36"/>
  <c r="AW1396" i="36"/>
  <c r="AV1396" i="36"/>
  <c r="AU1396" i="36"/>
  <c r="AG1396" i="36"/>
  <c r="AF1396" i="36"/>
  <c r="AE1396" i="36"/>
  <c r="AD1396" i="36"/>
  <c r="AC1396" i="36"/>
  <c r="M1396" i="36"/>
  <c r="L1396" i="36"/>
  <c r="K1396" i="36"/>
  <c r="I1396" i="36" s="1"/>
  <c r="G1396" i="36"/>
  <c r="F1396" i="36"/>
  <c r="C1396" i="36"/>
  <c r="AW1395" i="36"/>
  <c r="AV1395" i="36"/>
  <c r="AU1395" i="36"/>
  <c r="AG1395" i="36"/>
  <c r="AF1395" i="36"/>
  <c r="AE1395" i="36"/>
  <c r="AD1395" i="36"/>
  <c r="AC1395" i="36"/>
  <c r="M1395" i="36"/>
  <c r="I1395" i="36" s="1"/>
  <c r="L1395" i="36"/>
  <c r="K1395" i="36"/>
  <c r="G1395" i="36"/>
  <c r="F1395" i="36"/>
  <c r="C1395" i="36"/>
  <c r="AW1394" i="36"/>
  <c r="AV1394" i="36"/>
  <c r="AU1394" i="36"/>
  <c r="AG1394" i="36"/>
  <c r="AF1394" i="36"/>
  <c r="AE1394" i="36"/>
  <c r="AD1394" i="36"/>
  <c r="AC1394" i="36"/>
  <c r="M1394" i="36"/>
  <c r="L1394" i="36"/>
  <c r="K1394" i="36"/>
  <c r="I1394" i="36" s="1"/>
  <c r="G1394" i="36"/>
  <c r="F1394" i="36"/>
  <c r="C1394" i="36"/>
  <c r="AW1393" i="36"/>
  <c r="AV1393" i="36"/>
  <c r="AU1393" i="36"/>
  <c r="AG1393" i="36"/>
  <c r="AF1393" i="36"/>
  <c r="AE1393" i="36"/>
  <c r="AD1393" i="36"/>
  <c r="AC1393" i="36"/>
  <c r="M1393" i="36"/>
  <c r="L1393" i="36"/>
  <c r="K1393" i="36"/>
  <c r="I1393" i="36" s="1"/>
  <c r="G1393" i="36"/>
  <c r="F1393" i="36"/>
  <c r="C1393" i="36"/>
  <c r="AW1392" i="36"/>
  <c r="AV1392" i="36"/>
  <c r="AU1392" i="36"/>
  <c r="AG1392" i="36"/>
  <c r="AF1392" i="36"/>
  <c r="AE1392" i="36"/>
  <c r="AD1392" i="36"/>
  <c r="AC1392" i="36"/>
  <c r="M1392" i="36"/>
  <c r="L1392" i="36"/>
  <c r="K1392" i="36"/>
  <c r="I1392" i="36"/>
  <c r="G1392" i="36"/>
  <c r="F1392" i="36"/>
  <c r="C1392" i="36"/>
  <c r="AW1391" i="36"/>
  <c r="AV1391" i="36"/>
  <c r="AU1391" i="36"/>
  <c r="AG1391" i="36"/>
  <c r="AF1391" i="36"/>
  <c r="AE1391" i="36"/>
  <c r="AD1391" i="36"/>
  <c r="AC1391" i="36"/>
  <c r="M1391" i="36"/>
  <c r="L1391" i="36"/>
  <c r="K1391" i="36"/>
  <c r="I1391" i="36" s="1"/>
  <c r="G1391" i="36"/>
  <c r="F1391" i="36"/>
  <c r="C1391" i="36"/>
  <c r="AW1390" i="36"/>
  <c r="AV1390" i="36"/>
  <c r="AU1390" i="36"/>
  <c r="AG1390" i="36"/>
  <c r="AF1390" i="36"/>
  <c r="AE1390" i="36"/>
  <c r="AD1390" i="36"/>
  <c r="AC1390" i="36"/>
  <c r="M1390" i="36"/>
  <c r="I1390" i="36" s="1"/>
  <c r="L1390" i="36"/>
  <c r="K1390" i="36"/>
  <c r="G1390" i="36"/>
  <c r="F1390" i="36"/>
  <c r="C1390" i="36"/>
  <c r="AW1389" i="36"/>
  <c r="AV1389" i="36"/>
  <c r="AU1389" i="36"/>
  <c r="AG1389" i="36"/>
  <c r="AF1389" i="36"/>
  <c r="AE1389" i="36"/>
  <c r="AD1389" i="36"/>
  <c r="AC1389" i="36"/>
  <c r="M1389" i="36"/>
  <c r="L1389" i="36"/>
  <c r="K1389" i="36"/>
  <c r="I1389" i="36" s="1"/>
  <c r="G1389" i="36"/>
  <c r="F1389" i="36"/>
  <c r="C1389" i="36"/>
  <c r="AW1386" i="36"/>
  <c r="AV1386" i="36"/>
  <c r="AU1386" i="36"/>
  <c r="AG1386" i="36"/>
  <c r="AF1386" i="36"/>
  <c r="AE1386" i="36"/>
  <c r="AD1386" i="36"/>
  <c r="AC1386" i="36"/>
  <c r="M1386" i="36"/>
  <c r="L1386" i="36"/>
  <c r="K1386" i="36"/>
  <c r="I1386" i="36" s="1"/>
  <c r="G1386" i="36"/>
  <c r="F1386" i="36"/>
  <c r="C1386" i="36"/>
  <c r="AW1385" i="36"/>
  <c r="AV1385" i="36"/>
  <c r="AU1385" i="36"/>
  <c r="AG1385" i="36"/>
  <c r="AF1385" i="36"/>
  <c r="AE1385" i="36"/>
  <c r="AD1385" i="36"/>
  <c r="AC1385" i="36"/>
  <c r="M1385" i="36"/>
  <c r="I1385" i="36" s="1"/>
  <c r="L1385" i="36"/>
  <c r="K1385" i="36"/>
  <c r="G1385" i="36"/>
  <c r="F1385" i="36"/>
  <c r="C1385" i="36"/>
  <c r="AW1384" i="36"/>
  <c r="AV1384" i="36"/>
  <c r="AU1384" i="36"/>
  <c r="AG1384" i="36"/>
  <c r="AF1384" i="36"/>
  <c r="AE1384" i="36"/>
  <c r="AD1384" i="36"/>
  <c r="AC1384" i="36"/>
  <c r="M1384" i="36"/>
  <c r="L1384" i="36"/>
  <c r="K1384" i="36"/>
  <c r="G1384" i="36"/>
  <c r="F1384" i="36"/>
  <c r="C1384" i="36"/>
  <c r="AW1383" i="36"/>
  <c r="AV1383" i="36"/>
  <c r="AU1383" i="36"/>
  <c r="AG1383" i="36"/>
  <c r="AF1383" i="36"/>
  <c r="AE1383" i="36"/>
  <c r="AD1383" i="36"/>
  <c r="AC1383" i="36"/>
  <c r="M1383" i="36"/>
  <c r="L1383" i="36"/>
  <c r="K1383" i="36"/>
  <c r="I1383" i="36" s="1"/>
  <c r="G1383" i="36"/>
  <c r="F1383" i="36"/>
  <c r="C1383" i="36"/>
  <c r="AW1382" i="36"/>
  <c r="AV1382" i="36"/>
  <c r="AU1382" i="36"/>
  <c r="AG1382" i="36"/>
  <c r="AF1382" i="36"/>
  <c r="AE1382" i="36"/>
  <c r="AD1382" i="36"/>
  <c r="AC1382" i="36"/>
  <c r="M1382" i="36"/>
  <c r="L1382" i="36"/>
  <c r="K1382" i="36"/>
  <c r="I1382" i="36"/>
  <c r="G1382" i="36"/>
  <c r="F1382" i="36"/>
  <c r="C1382" i="36"/>
  <c r="AW1381" i="36"/>
  <c r="AV1381" i="36"/>
  <c r="AU1381" i="36"/>
  <c r="AG1381" i="36"/>
  <c r="AF1381" i="36"/>
  <c r="AE1381" i="36"/>
  <c r="AD1381" i="36"/>
  <c r="AC1381" i="36"/>
  <c r="M1381" i="36"/>
  <c r="L1381" i="36"/>
  <c r="K1381" i="36"/>
  <c r="I1381" i="36" s="1"/>
  <c r="G1381" i="36"/>
  <c r="F1381" i="36"/>
  <c r="C1381" i="36"/>
  <c r="AW1380" i="36"/>
  <c r="AV1380" i="36"/>
  <c r="AU1380" i="36"/>
  <c r="AG1380" i="36"/>
  <c r="AF1380" i="36"/>
  <c r="AE1380" i="36"/>
  <c r="AD1380" i="36"/>
  <c r="AC1380" i="36"/>
  <c r="M1380" i="36"/>
  <c r="I1380" i="36" s="1"/>
  <c r="L1380" i="36"/>
  <c r="K1380" i="36"/>
  <c r="G1380" i="36"/>
  <c r="F1380" i="36"/>
  <c r="C1380" i="36"/>
  <c r="AW1379" i="36"/>
  <c r="AV1379" i="36"/>
  <c r="AU1379" i="36"/>
  <c r="AG1379" i="36"/>
  <c r="AF1379" i="36"/>
  <c r="AE1379" i="36"/>
  <c r="AD1379" i="36"/>
  <c r="AC1379" i="36"/>
  <c r="M1379" i="36"/>
  <c r="L1379" i="36"/>
  <c r="K1379" i="36"/>
  <c r="I1379" i="36" s="1"/>
  <c r="G1379" i="36"/>
  <c r="F1379" i="36"/>
  <c r="C1379" i="36"/>
  <c r="AW1378" i="36"/>
  <c r="AV1378" i="36"/>
  <c r="AU1378" i="36"/>
  <c r="AG1378" i="36"/>
  <c r="AF1378" i="36"/>
  <c r="AE1378" i="36"/>
  <c r="AD1378" i="36"/>
  <c r="AC1378" i="36"/>
  <c r="M1378" i="36"/>
  <c r="L1378" i="36"/>
  <c r="K1378" i="36"/>
  <c r="I1378" i="36" s="1"/>
  <c r="G1378" i="36"/>
  <c r="F1378" i="36"/>
  <c r="C1378" i="36"/>
  <c r="AW1377" i="36"/>
  <c r="AV1377" i="36"/>
  <c r="AU1377" i="36"/>
  <c r="AG1377" i="36"/>
  <c r="AF1377" i="36"/>
  <c r="AE1377" i="36"/>
  <c r="AD1377" i="36"/>
  <c r="AC1377" i="36"/>
  <c r="M1377" i="36"/>
  <c r="I1377" i="36" s="1"/>
  <c r="L1377" i="36"/>
  <c r="K1377" i="36"/>
  <c r="G1377" i="36"/>
  <c r="F1377" i="36"/>
  <c r="C1377" i="36"/>
  <c r="AW1376" i="36"/>
  <c r="AV1376" i="36"/>
  <c r="AU1376" i="36"/>
  <c r="AG1376" i="36"/>
  <c r="AF1376" i="36"/>
  <c r="AE1376" i="36"/>
  <c r="AD1376" i="36"/>
  <c r="AC1376" i="36"/>
  <c r="M1376" i="36"/>
  <c r="L1376" i="36"/>
  <c r="K1376" i="36"/>
  <c r="G1376" i="36"/>
  <c r="F1376" i="36"/>
  <c r="C1376" i="36"/>
  <c r="AW1375" i="36"/>
  <c r="AV1375" i="36"/>
  <c r="AU1375" i="36"/>
  <c r="AG1375" i="36"/>
  <c r="AF1375" i="36"/>
  <c r="AE1375" i="36"/>
  <c r="AD1375" i="36"/>
  <c r="AC1375" i="36"/>
  <c r="M1375" i="36"/>
  <c r="L1375" i="36"/>
  <c r="K1375" i="36"/>
  <c r="I1375" i="36" s="1"/>
  <c r="G1375" i="36"/>
  <c r="F1375" i="36"/>
  <c r="C1375" i="36"/>
  <c r="AW1374" i="36"/>
  <c r="AV1374" i="36"/>
  <c r="AU1374" i="36"/>
  <c r="AG1374" i="36"/>
  <c r="AF1374" i="36"/>
  <c r="AE1374" i="36"/>
  <c r="AD1374" i="36"/>
  <c r="AC1374" i="36"/>
  <c r="M1374" i="36"/>
  <c r="L1374" i="36"/>
  <c r="K1374" i="36"/>
  <c r="I1374" i="36"/>
  <c r="G1374" i="36"/>
  <c r="F1374" i="36"/>
  <c r="C1374" i="36"/>
  <c r="AW1373" i="36"/>
  <c r="AV1373" i="36"/>
  <c r="AU1373" i="36"/>
  <c r="AG1373" i="36"/>
  <c r="AF1373" i="36"/>
  <c r="AE1373" i="36"/>
  <c r="AD1373" i="36"/>
  <c r="AC1373" i="36"/>
  <c r="M1373" i="36"/>
  <c r="L1373" i="36"/>
  <c r="K1373" i="36"/>
  <c r="I1373" i="36" s="1"/>
  <c r="G1373" i="36"/>
  <c r="F1373" i="36"/>
  <c r="C1373" i="36"/>
  <c r="AW1372" i="36"/>
  <c r="AV1372" i="36"/>
  <c r="AU1372" i="36"/>
  <c r="AG1372" i="36"/>
  <c r="AF1372" i="36"/>
  <c r="AE1372" i="36"/>
  <c r="AD1372" i="36"/>
  <c r="AC1372" i="36"/>
  <c r="M1372" i="36"/>
  <c r="L1372" i="36"/>
  <c r="K1372" i="36"/>
  <c r="I1372" i="36"/>
  <c r="G1372" i="36"/>
  <c r="F1372" i="36"/>
  <c r="C1372" i="36"/>
  <c r="AW1371" i="36"/>
  <c r="AV1371" i="36"/>
  <c r="AU1371" i="36"/>
  <c r="AG1371" i="36"/>
  <c r="AF1371" i="36"/>
  <c r="AE1371" i="36"/>
  <c r="AD1371" i="36"/>
  <c r="AC1371" i="36"/>
  <c r="M1371" i="36"/>
  <c r="L1371" i="36"/>
  <c r="K1371" i="36"/>
  <c r="I1371" i="36" s="1"/>
  <c r="G1371" i="36"/>
  <c r="F1371" i="36"/>
  <c r="C1371" i="36"/>
  <c r="AW1370" i="36"/>
  <c r="AV1370" i="36"/>
  <c r="AU1370" i="36"/>
  <c r="AG1370" i="36"/>
  <c r="AF1370" i="36"/>
  <c r="AE1370" i="36"/>
  <c r="AD1370" i="36"/>
  <c r="AC1370" i="36"/>
  <c r="M1370" i="36"/>
  <c r="L1370" i="36"/>
  <c r="K1370" i="36"/>
  <c r="I1370" i="36" s="1"/>
  <c r="G1370" i="36"/>
  <c r="F1370" i="36"/>
  <c r="C1370" i="36"/>
  <c r="AW1368" i="36"/>
  <c r="AV1368" i="36"/>
  <c r="AU1368" i="36"/>
  <c r="AG1368" i="36"/>
  <c r="AF1368" i="36"/>
  <c r="AE1368" i="36"/>
  <c r="AD1368" i="36"/>
  <c r="AC1368" i="36"/>
  <c r="M1368" i="36"/>
  <c r="I1368" i="36" s="1"/>
  <c r="L1368" i="36"/>
  <c r="K1368" i="36"/>
  <c r="G1368" i="36"/>
  <c r="F1368" i="36"/>
  <c r="C1368" i="36"/>
  <c r="AW1367" i="36"/>
  <c r="AV1367" i="36"/>
  <c r="AU1367" i="36"/>
  <c r="AG1367" i="36"/>
  <c r="AF1367" i="36"/>
  <c r="AE1367" i="36"/>
  <c r="AD1367" i="36"/>
  <c r="AC1367" i="36"/>
  <c r="M1367" i="36"/>
  <c r="L1367" i="36"/>
  <c r="K1367" i="36"/>
  <c r="G1367" i="36"/>
  <c r="F1367" i="36"/>
  <c r="C1367" i="36"/>
  <c r="AW1366" i="36"/>
  <c r="AV1366" i="36"/>
  <c r="AU1366" i="36"/>
  <c r="AG1366" i="36"/>
  <c r="AF1366" i="36"/>
  <c r="AE1366" i="36"/>
  <c r="AD1366" i="36"/>
  <c r="AC1366" i="36"/>
  <c r="M1366" i="36"/>
  <c r="L1366" i="36"/>
  <c r="K1366" i="36"/>
  <c r="I1366" i="36" s="1"/>
  <c r="G1366" i="36"/>
  <c r="F1366" i="36"/>
  <c r="C1366" i="36"/>
  <c r="AW1365" i="36"/>
  <c r="AV1365" i="36"/>
  <c r="AU1365" i="36"/>
  <c r="AG1365" i="36"/>
  <c r="AF1365" i="36"/>
  <c r="AE1365" i="36"/>
  <c r="AD1365" i="36"/>
  <c r="AC1365" i="36"/>
  <c r="M1365" i="36"/>
  <c r="L1365" i="36"/>
  <c r="K1365" i="36"/>
  <c r="I1365" i="36"/>
  <c r="G1365" i="36"/>
  <c r="F1365" i="36"/>
  <c r="C1365" i="36"/>
  <c r="AW1364" i="36"/>
  <c r="AV1364" i="36"/>
  <c r="AU1364" i="36"/>
  <c r="AG1364" i="36"/>
  <c r="AF1364" i="36"/>
  <c r="AE1364" i="36"/>
  <c r="AD1364" i="36"/>
  <c r="AC1364" i="36"/>
  <c r="M1364" i="36"/>
  <c r="L1364" i="36"/>
  <c r="K1364" i="36"/>
  <c r="I1364" i="36" s="1"/>
  <c r="G1364" i="36"/>
  <c r="F1364" i="36"/>
  <c r="C1364" i="36"/>
  <c r="AW1363" i="36"/>
  <c r="AV1363" i="36"/>
  <c r="AU1363" i="36"/>
  <c r="AG1363" i="36"/>
  <c r="AF1363" i="36"/>
  <c r="AE1363" i="36"/>
  <c r="AD1363" i="36"/>
  <c r="AC1363" i="36"/>
  <c r="M1363" i="36"/>
  <c r="L1363" i="36"/>
  <c r="K1363" i="36"/>
  <c r="I1363" i="36"/>
  <c r="G1363" i="36"/>
  <c r="F1363" i="36"/>
  <c r="C1363" i="36"/>
  <c r="AW1362" i="36"/>
  <c r="AV1362" i="36"/>
  <c r="AU1362" i="36"/>
  <c r="AG1362" i="36"/>
  <c r="AF1362" i="36"/>
  <c r="AE1362" i="36"/>
  <c r="AD1362" i="36"/>
  <c r="AC1362" i="36"/>
  <c r="M1362" i="36"/>
  <c r="L1362" i="36"/>
  <c r="K1362" i="36"/>
  <c r="I1362" i="36" s="1"/>
  <c r="G1362" i="36"/>
  <c r="F1362" i="36"/>
  <c r="C1362" i="36"/>
  <c r="AW1361" i="36"/>
  <c r="AV1361" i="36"/>
  <c r="AU1361" i="36"/>
  <c r="AG1361" i="36"/>
  <c r="AF1361" i="36"/>
  <c r="AE1361" i="36"/>
  <c r="AD1361" i="36"/>
  <c r="AC1361" i="36"/>
  <c r="M1361" i="36"/>
  <c r="L1361" i="36"/>
  <c r="K1361" i="36"/>
  <c r="I1361" i="36" s="1"/>
  <c r="G1361" i="36"/>
  <c r="F1361" i="36"/>
  <c r="C1361" i="36"/>
  <c r="AW1360" i="36"/>
  <c r="AV1360" i="36"/>
  <c r="AU1360" i="36"/>
  <c r="AG1360" i="36"/>
  <c r="AF1360" i="36"/>
  <c r="AE1360" i="36"/>
  <c r="AD1360" i="36"/>
  <c r="AC1360" i="36"/>
  <c r="M1360" i="36"/>
  <c r="I1360" i="36" s="1"/>
  <c r="L1360" i="36"/>
  <c r="K1360" i="36"/>
  <c r="G1360" i="36"/>
  <c r="F1360" i="36"/>
  <c r="C1360" i="36"/>
  <c r="AW1359" i="36"/>
  <c r="AV1359" i="36"/>
  <c r="AU1359" i="36"/>
  <c r="AG1359" i="36"/>
  <c r="AF1359" i="36"/>
  <c r="AE1359" i="36"/>
  <c r="AD1359" i="36"/>
  <c r="AC1359" i="36"/>
  <c r="M1359" i="36"/>
  <c r="L1359" i="36"/>
  <c r="K1359" i="36"/>
  <c r="G1359" i="36"/>
  <c r="F1359" i="36"/>
  <c r="C1359" i="36"/>
  <c r="AW1357" i="36"/>
  <c r="AV1357" i="36"/>
  <c r="AU1357" i="36"/>
  <c r="AG1357" i="36"/>
  <c r="AF1357" i="36"/>
  <c r="AE1357" i="36"/>
  <c r="AD1357" i="36"/>
  <c r="AC1357" i="36"/>
  <c r="M1357" i="36"/>
  <c r="L1357" i="36"/>
  <c r="K1357" i="36"/>
  <c r="I1357" i="36" s="1"/>
  <c r="G1357" i="36"/>
  <c r="F1357" i="36"/>
  <c r="C1357" i="36"/>
  <c r="AW1356" i="36"/>
  <c r="AV1356" i="36"/>
  <c r="AU1356" i="36"/>
  <c r="AG1356" i="36"/>
  <c r="AF1356" i="36"/>
  <c r="AE1356" i="36"/>
  <c r="AD1356" i="36"/>
  <c r="AC1356" i="36"/>
  <c r="M1356" i="36"/>
  <c r="L1356" i="36"/>
  <c r="K1356" i="36"/>
  <c r="I1356" i="36"/>
  <c r="G1356" i="36"/>
  <c r="F1356" i="36"/>
  <c r="C1356" i="36"/>
  <c r="AW1355" i="36"/>
  <c r="AV1355" i="36"/>
  <c r="AU1355" i="36"/>
  <c r="AG1355" i="36"/>
  <c r="AF1355" i="36"/>
  <c r="AE1355" i="36"/>
  <c r="AD1355" i="36"/>
  <c r="AC1355" i="36"/>
  <c r="M1355" i="36"/>
  <c r="L1355" i="36"/>
  <c r="K1355" i="36"/>
  <c r="I1355" i="36" s="1"/>
  <c r="G1355" i="36"/>
  <c r="F1355" i="36"/>
  <c r="C1355" i="36"/>
  <c r="AW1354" i="36"/>
  <c r="AV1354" i="36"/>
  <c r="AU1354" i="36"/>
  <c r="AG1354" i="36"/>
  <c r="AF1354" i="36"/>
  <c r="AE1354" i="36"/>
  <c r="AD1354" i="36"/>
  <c r="AC1354" i="36"/>
  <c r="M1354" i="36"/>
  <c r="L1354" i="36"/>
  <c r="K1354" i="36"/>
  <c r="I1354" i="36"/>
  <c r="G1354" i="36"/>
  <c r="F1354" i="36"/>
  <c r="C1354" i="36"/>
  <c r="AW1353" i="36"/>
  <c r="AV1353" i="36"/>
  <c r="AU1353" i="36"/>
  <c r="AG1353" i="36"/>
  <c r="AF1353" i="36"/>
  <c r="AE1353" i="36"/>
  <c r="AD1353" i="36"/>
  <c r="AC1353" i="36"/>
  <c r="M1353" i="36"/>
  <c r="L1353" i="36"/>
  <c r="I1353" i="36" s="1"/>
  <c r="K1353" i="36"/>
  <c r="G1353" i="36"/>
  <c r="F1353" i="36"/>
  <c r="C1353" i="36"/>
  <c r="AW1352" i="36"/>
  <c r="AV1352" i="36"/>
  <c r="AU1352" i="36"/>
  <c r="AG1352" i="36"/>
  <c r="AF1352" i="36"/>
  <c r="AE1352" i="36"/>
  <c r="AD1352" i="36"/>
  <c r="AC1352" i="36"/>
  <c r="M1352" i="36"/>
  <c r="L1352" i="36"/>
  <c r="K1352" i="36"/>
  <c r="I1352" i="36" s="1"/>
  <c r="G1352" i="36"/>
  <c r="F1352" i="36"/>
  <c r="C1352" i="36"/>
  <c r="AW1351" i="36"/>
  <c r="AV1351" i="36"/>
  <c r="AU1351" i="36"/>
  <c r="AG1351" i="36"/>
  <c r="AF1351" i="36"/>
  <c r="AE1351" i="36"/>
  <c r="AD1351" i="36"/>
  <c r="AC1351" i="36"/>
  <c r="M1351" i="36"/>
  <c r="I1351" i="36" s="1"/>
  <c r="L1351" i="36"/>
  <c r="K1351" i="36"/>
  <c r="G1351" i="36"/>
  <c r="F1351" i="36"/>
  <c r="C1351" i="36"/>
  <c r="AW1350" i="36"/>
  <c r="AV1350" i="36"/>
  <c r="AU1350" i="36"/>
  <c r="AG1350" i="36"/>
  <c r="AF1350" i="36"/>
  <c r="AE1350" i="36"/>
  <c r="AD1350" i="36"/>
  <c r="AC1350" i="36"/>
  <c r="M1350" i="36"/>
  <c r="L1350" i="36"/>
  <c r="K1350" i="36"/>
  <c r="I1350" i="36" s="1"/>
  <c r="G1350" i="36"/>
  <c r="F1350" i="36"/>
  <c r="C1350" i="36"/>
  <c r="AW1349" i="36"/>
  <c r="AV1349" i="36"/>
  <c r="AU1349" i="36"/>
  <c r="AG1349" i="36"/>
  <c r="AF1349" i="36"/>
  <c r="AE1349" i="36"/>
  <c r="AD1349" i="36"/>
  <c r="AC1349" i="36"/>
  <c r="M1349" i="36"/>
  <c r="L1349" i="36"/>
  <c r="K1349" i="36"/>
  <c r="I1349" i="36" s="1"/>
  <c r="G1349" i="36"/>
  <c r="F1349" i="36"/>
  <c r="C1349" i="36"/>
  <c r="AW1348" i="36"/>
  <c r="AV1348" i="36"/>
  <c r="AU1348" i="36"/>
  <c r="AG1348" i="36"/>
  <c r="AF1348" i="36"/>
  <c r="AE1348" i="36"/>
  <c r="AD1348" i="36"/>
  <c r="AC1348" i="36"/>
  <c r="M1348" i="36"/>
  <c r="L1348" i="36"/>
  <c r="K1348" i="36"/>
  <c r="I1348" i="36"/>
  <c r="G1348" i="36"/>
  <c r="F1348" i="36"/>
  <c r="C1348" i="36"/>
  <c r="AW1347" i="36"/>
  <c r="AV1347" i="36"/>
  <c r="AU1347" i="36"/>
  <c r="AG1347" i="36"/>
  <c r="AF1347" i="36"/>
  <c r="AE1347" i="36"/>
  <c r="AD1347" i="36"/>
  <c r="AC1347" i="36"/>
  <c r="M1347" i="36"/>
  <c r="L1347" i="36"/>
  <c r="K1347" i="36"/>
  <c r="I1347" i="36" s="1"/>
  <c r="G1347" i="36"/>
  <c r="F1347" i="36"/>
  <c r="C1347" i="36"/>
  <c r="AW1346" i="36"/>
  <c r="AV1346" i="36"/>
  <c r="AU1346" i="36"/>
  <c r="AG1346" i="36"/>
  <c r="AF1346" i="36"/>
  <c r="AE1346" i="36"/>
  <c r="AD1346" i="36"/>
  <c r="AC1346" i="36"/>
  <c r="M1346" i="36"/>
  <c r="I1346" i="36" s="1"/>
  <c r="L1346" i="36"/>
  <c r="K1346" i="36"/>
  <c r="G1346" i="36"/>
  <c r="F1346" i="36"/>
  <c r="C1346" i="36"/>
  <c r="AW1345" i="36"/>
  <c r="AV1345" i="36"/>
  <c r="AU1345" i="36"/>
  <c r="AG1345" i="36"/>
  <c r="AF1345" i="36"/>
  <c r="AE1345" i="36"/>
  <c r="AD1345" i="36"/>
  <c r="AC1345" i="36"/>
  <c r="M1345" i="36"/>
  <c r="L1345" i="36"/>
  <c r="I1345" i="36" s="1"/>
  <c r="K1345" i="36"/>
  <c r="G1345" i="36"/>
  <c r="F1345" i="36"/>
  <c r="C1345" i="36"/>
  <c r="AW1344" i="36"/>
  <c r="AV1344" i="36"/>
  <c r="AU1344" i="36"/>
  <c r="AG1344" i="36"/>
  <c r="AF1344" i="36"/>
  <c r="AE1344" i="36"/>
  <c r="AD1344" i="36"/>
  <c r="AC1344" i="36"/>
  <c r="M1344" i="36"/>
  <c r="L1344" i="36"/>
  <c r="K1344" i="36"/>
  <c r="I1344" i="36" s="1"/>
  <c r="G1344" i="36"/>
  <c r="F1344" i="36"/>
  <c r="C1344" i="36"/>
  <c r="AW1343" i="36"/>
  <c r="AV1343" i="36"/>
  <c r="AU1343" i="36"/>
  <c r="AG1343" i="36"/>
  <c r="AF1343" i="36"/>
  <c r="AE1343" i="36"/>
  <c r="AD1343" i="36"/>
  <c r="AC1343" i="36"/>
  <c r="M1343" i="36"/>
  <c r="I1343" i="36" s="1"/>
  <c r="L1343" i="36"/>
  <c r="K1343" i="36"/>
  <c r="G1343" i="36"/>
  <c r="F1343" i="36"/>
  <c r="C1343" i="36"/>
  <c r="AW1342" i="36"/>
  <c r="AV1342" i="36"/>
  <c r="AU1342" i="36"/>
  <c r="AG1342" i="36"/>
  <c r="AF1342" i="36"/>
  <c r="AE1342" i="36"/>
  <c r="AD1342" i="36"/>
  <c r="AC1342" i="36"/>
  <c r="M1342" i="36"/>
  <c r="L1342" i="36"/>
  <c r="K1342" i="36"/>
  <c r="G1342" i="36"/>
  <c r="F1342" i="36"/>
  <c r="C1342" i="36"/>
  <c r="AW1341" i="36"/>
  <c r="AV1341" i="36"/>
  <c r="AU1341" i="36"/>
  <c r="AG1341" i="36"/>
  <c r="AF1341" i="36"/>
  <c r="AE1341" i="36"/>
  <c r="AD1341" i="36"/>
  <c r="AC1341" i="36"/>
  <c r="M1341" i="36"/>
  <c r="L1341" i="36"/>
  <c r="K1341" i="36"/>
  <c r="I1341" i="36" s="1"/>
  <c r="G1341" i="36"/>
  <c r="F1341" i="36"/>
  <c r="C1341" i="36"/>
  <c r="AW1340" i="36"/>
  <c r="AV1340" i="36"/>
  <c r="AU1340" i="36"/>
  <c r="AG1340" i="36"/>
  <c r="AF1340" i="36"/>
  <c r="AE1340" i="36"/>
  <c r="AD1340" i="36"/>
  <c r="AC1340" i="36"/>
  <c r="M1340" i="36"/>
  <c r="L1340" i="36"/>
  <c r="K1340" i="36"/>
  <c r="I1340" i="36"/>
  <c r="G1340" i="36"/>
  <c r="F1340" i="36"/>
  <c r="C1340" i="36"/>
  <c r="AW1339" i="36"/>
  <c r="AV1339" i="36"/>
  <c r="AU1339" i="36"/>
  <c r="AG1339" i="36"/>
  <c r="AF1339" i="36"/>
  <c r="AE1339" i="36"/>
  <c r="AD1339" i="36"/>
  <c r="AC1339" i="36"/>
  <c r="M1339" i="36"/>
  <c r="L1339" i="36"/>
  <c r="K1339" i="36"/>
  <c r="I1339" i="36" s="1"/>
  <c r="G1339" i="36"/>
  <c r="F1339" i="36"/>
  <c r="C1339" i="36"/>
  <c r="AW1338" i="36"/>
  <c r="AV1338" i="36"/>
  <c r="AU1338" i="36"/>
  <c r="AG1338" i="36"/>
  <c r="AF1338" i="36"/>
  <c r="AE1338" i="36"/>
  <c r="AD1338" i="36"/>
  <c r="AC1338" i="36"/>
  <c r="M1338" i="36"/>
  <c r="L1338" i="36"/>
  <c r="K1338" i="36"/>
  <c r="I1338" i="36"/>
  <c r="G1338" i="36"/>
  <c r="F1338" i="36"/>
  <c r="C1338" i="36"/>
  <c r="AW1337" i="36"/>
  <c r="AV1337" i="36"/>
  <c r="AU1337" i="36"/>
  <c r="AG1337" i="36"/>
  <c r="AF1337" i="36"/>
  <c r="AE1337" i="36"/>
  <c r="AD1337" i="36"/>
  <c r="AC1337" i="36"/>
  <c r="M1337" i="36"/>
  <c r="L1337" i="36"/>
  <c r="I1337" i="36" s="1"/>
  <c r="K1337" i="36"/>
  <c r="G1337" i="36"/>
  <c r="F1337" i="36"/>
  <c r="C1337" i="36"/>
  <c r="AW1336" i="36"/>
  <c r="AV1336" i="36"/>
  <c r="AU1336" i="36"/>
  <c r="AG1336" i="36"/>
  <c r="AF1336" i="36"/>
  <c r="AE1336" i="36"/>
  <c r="AD1336" i="36"/>
  <c r="AC1336" i="36"/>
  <c r="M1336" i="36"/>
  <c r="L1336" i="36"/>
  <c r="K1336" i="36"/>
  <c r="I1336" i="36" s="1"/>
  <c r="G1336" i="36"/>
  <c r="F1336" i="36"/>
  <c r="C1336" i="36"/>
  <c r="AW1335" i="36"/>
  <c r="AV1335" i="36"/>
  <c r="AU1335" i="36"/>
  <c r="AG1335" i="36"/>
  <c r="AF1335" i="36"/>
  <c r="AE1335" i="36"/>
  <c r="AD1335" i="36"/>
  <c r="AC1335" i="36"/>
  <c r="M1335" i="36"/>
  <c r="I1335" i="36" s="1"/>
  <c r="L1335" i="36"/>
  <c r="K1335" i="36"/>
  <c r="G1335" i="36"/>
  <c r="F1335" i="36"/>
  <c r="C1335" i="36"/>
  <c r="AW1334" i="36"/>
  <c r="AV1334" i="36"/>
  <c r="AU1334" i="36"/>
  <c r="AG1334" i="36"/>
  <c r="AF1334" i="36"/>
  <c r="AE1334" i="36"/>
  <c r="AD1334" i="36"/>
  <c r="AC1334" i="36"/>
  <c r="M1334" i="36"/>
  <c r="L1334" i="36"/>
  <c r="K1334" i="36"/>
  <c r="I1334" i="36" s="1"/>
  <c r="G1334" i="36"/>
  <c r="F1334" i="36"/>
  <c r="C1334" i="36"/>
  <c r="AW1333" i="36"/>
  <c r="AV1333" i="36"/>
  <c r="AU1333" i="36"/>
  <c r="AG1333" i="36"/>
  <c r="AF1333" i="36"/>
  <c r="AE1333" i="36"/>
  <c r="AD1333" i="36"/>
  <c r="AC1333" i="36"/>
  <c r="M1333" i="36"/>
  <c r="L1333" i="36"/>
  <c r="K1333" i="36"/>
  <c r="I1333" i="36" s="1"/>
  <c r="G1333" i="36"/>
  <c r="F1333" i="36"/>
  <c r="C1333" i="36"/>
  <c r="AW1332" i="36"/>
  <c r="AV1332" i="36"/>
  <c r="AU1332" i="36"/>
  <c r="AG1332" i="36"/>
  <c r="AF1332" i="36"/>
  <c r="AE1332" i="36"/>
  <c r="AD1332" i="36"/>
  <c r="AC1332" i="36"/>
  <c r="M1332" i="36"/>
  <c r="L1332" i="36"/>
  <c r="K1332" i="36"/>
  <c r="I1332" i="36"/>
  <c r="G1332" i="36"/>
  <c r="F1332" i="36"/>
  <c r="C1332" i="36"/>
  <c r="AW1331" i="36"/>
  <c r="AV1331" i="36"/>
  <c r="AU1331" i="36"/>
  <c r="AG1331" i="36"/>
  <c r="AF1331" i="36"/>
  <c r="AE1331" i="36"/>
  <c r="AD1331" i="36"/>
  <c r="AC1331" i="36"/>
  <c r="M1331" i="36"/>
  <c r="L1331" i="36"/>
  <c r="K1331" i="36"/>
  <c r="I1331" i="36" s="1"/>
  <c r="G1331" i="36"/>
  <c r="F1331" i="36"/>
  <c r="C1331" i="36"/>
  <c r="AW1330" i="36"/>
  <c r="AV1330" i="36"/>
  <c r="AU1330" i="36"/>
  <c r="AG1330" i="36"/>
  <c r="AF1330" i="36"/>
  <c r="AE1330" i="36"/>
  <c r="AD1330" i="36"/>
  <c r="AC1330" i="36"/>
  <c r="M1330" i="36"/>
  <c r="L1330" i="36"/>
  <c r="K1330" i="36"/>
  <c r="I1330" i="36"/>
  <c r="G1330" i="36"/>
  <c r="F1330" i="36"/>
  <c r="C1330" i="36"/>
  <c r="AW1329" i="36"/>
  <c r="AV1329" i="36"/>
  <c r="AU1329" i="36"/>
  <c r="AG1329" i="36"/>
  <c r="AF1329" i="36"/>
  <c r="AE1329" i="36"/>
  <c r="AD1329" i="36"/>
  <c r="AC1329" i="36"/>
  <c r="M1329" i="36"/>
  <c r="L1329" i="36"/>
  <c r="I1329" i="36" s="1"/>
  <c r="K1329" i="36"/>
  <c r="G1329" i="36"/>
  <c r="F1329" i="36"/>
  <c r="C1329" i="36"/>
  <c r="AW1328" i="36"/>
  <c r="AV1328" i="36"/>
  <c r="AU1328" i="36"/>
  <c r="AG1328" i="36"/>
  <c r="AF1328" i="36"/>
  <c r="AE1328" i="36"/>
  <c r="AD1328" i="36"/>
  <c r="AC1328" i="36"/>
  <c r="M1328" i="36"/>
  <c r="L1328" i="36"/>
  <c r="K1328" i="36"/>
  <c r="I1328" i="36" s="1"/>
  <c r="G1328" i="36"/>
  <c r="F1328" i="36"/>
  <c r="C1328" i="36"/>
  <c r="AW1326" i="36"/>
  <c r="AV1326" i="36"/>
  <c r="AU1326" i="36"/>
  <c r="AG1326" i="36"/>
  <c r="AF1326" i="36"/>
  <c r="AE1326" i="36"/>
  <c r="AD1326" i="36"/>
  <c r="AC1326" i="36"/>
  <c r="M1326" i="36"/>
  <c r="I1326" i="36" s="1"/>
  <c r="L1326" i="36"/>
  <c r="K1326" i="36"/>
  <c r="G1326" i="36"/>
  <c r="F1326" i="36"/>
  <c r="C1326" i="36"/>
  <c r="AW1325" i="36"/>
  <c r="AV1325" i="36"/>
  <c r="AU1325" i="36"/>
  <c r="AG1325" i="36"/>
  <c r="AF1325" i="36"/>
  <c r="AE1325" i="36"/>
  <c r="AD1325" i="36"/>
  <c r="AC1325" i="36"/>
  <c r="M1325" i="36"/>
  <c r="L1325" i="36"/>
  <c r="K1325" i="36"/>
  <c r="I1325" i="36" s="1"/>
  <c r="G1325" i="36"/>
  <c r="F1325" i="36"/>
  <c r="C1325" i="36"/>
  <c r="AW1324" i="36"/>
  <c r="AV1324" i="36"/>
  <c r="AU1324" i="36"/>
  <c r="AG1324" i="36"/>
  <c r="AF1324" i="36"/>
  <c r="AE1324" i="36"/>
  <c r="AD1324" i="36"/>
  <c r="AC1324" i="36"/>
  <c r="M1324" i="36"/>
  <c r="L1324" i="36"/>
  <c r="K1324" i="36"/>
  <c r="I1324" i="36" s="1"/>
  <c r="G1324" i="36"/>
  <c r="F1324" i="36"/>
  <c r="C1324" i="36"/>
  <c r="AW1323" i="36"/>
  <c r="AV1323" i="36"/>
  <c r="AU1323" i="36"/>
  <c r="AG1323" i="36"/>
  <c r="AF1323" i="36"/>
  <c r="AE1323" i="36"/>
  <c r="AD1323" i="36"/>
  <c r="AC1323" i="36"/>
  <c r="M1323" i="36"/>
  <c r="L1323" i="36"/>
  <c r="K1323" i="36"/>
  <c r="I1323" i="36"/>
  <c r="G1323" i="36"/>
  <c r="F1323" i="36"/>
  <c r="C1323" i="36"/>
  <c r="AW1322" i="36"/>
  <c r="AV1322" i="36"/>
  <c r="AU1322" i="36"/>
  <c r="AG1322" i="36"/>
  <c r="AF1322" i="36"/>
  <c r="AE1322" i="36"/>
  <c r="AD1322" i="36"/>
  <c r="AC1322" i="36"/>
  <c r="M1322" i="36"/>
  <c r="L1322" i="36"/>
  <c r="K1322" i="36"/>
  <c r="I1322" i="36" s="1"/>
  <c r="G1322" i="36"/>
  <c r="F1322" i="36"/>
  <c r="C1322" i="36"/>
  <c r="AW1321" i="36"/>
  <c r="AV1321" i="36"/>
  <c r="AU1321" i="36"/>
  <c r="AG1321" i="36"/>
  <c r="AF1321" i="36"/>
  <c r="AE1321" i="36"/>
  <c r="AD1321" i="36"/>
  <c r="AC1321" i="36"/>
  <c r="M1321" i="36"/>
  <c r="I1321" i="36" s="1"/>
  <c r="L1321" i="36"/>
  <c r="K1321" i="36"/>
  <c r="G1321" i="36"/>
  <c r="F1321" i="36"/>
  <c r="C1321" i="36"/>
  <c r="AW1320" i="36"/>
  <c r="AV1320" i="36"/>
  <c r="AU1320" i="36"/>
  <c r="AG1320" i="36"/>
  <c r="AF1320" i="36"/>
  <c r="AE1320" i="36"/>
  <c r="AD1320" i="36"/>
  <c r="AC1320" i="36"/>
  <c r="M1320" i="36"/>
  <c r="L1320" i="36"/>
  <c r="I1320" i="36" s="1"/>
  <c r="K1320" i="36"/>
  <c r="G1320" i="36"/>
  <c r="F1320" i="36"/>
  <c r="C1320" i="36"/>
  <c r="AW1319" i="36"/>
  <c r="AV1319" i="36"/>
  <c r="AU1319" i="36"/>
  <c r="AG1319" i="36"/>
  <c r="AF1319" i="36"/>
  <c r="AE1319" i="36"/>
  <c r="AD1319" i="36"/>
  <c r="AC1319" i="36"/>
  <c r="M1319" i="36"/>
  <c r="L1319" i="36"/>
  <c r="K1319" i="36"/>
  <c r="I1319" i="36" s="1"/>
  <c r="G1319" i="36"/>
  <c r="F1319" i="36"/>
  <c r="C1319" i="36"/>
  <c r="AW1318" i="36"/>
  <c r="AV1318" i="36"/>
  <c r="AU1318" i="36"/>
  <c r="AG1318" i="36"/>
  <c r="AF1318" i="36"/>
  <c r="AE1318" i="36"/>
  <c r="AD1318" i="36"/>
  <c r="AC1318" i="36"/>
  <c r="M1318" i="36"/>
  <c r="I1318" i="36" s="1"/>
  <c r="L1318" i="36"/>
  <c r="K1318" i="36"/>
  <c r="G1318" i="36"/>
  <c r="F1318" i="36"/>
  <c r="C1318" i="36"/>
  <c r="AW1317" i="36"/>
  <c r="AV1317" i="36"/>
  <c r="AU1317" i="36"/>
  <c r="AG1317" i="36"/>
  <c r="AF1317" i="36"/>
  <c r="AE1317" i="36"/>
  <c r="AD1317" i="36"/>
  <c r="AC1317" i="36"/>
  <c r="M1317" i="36"/>
  <c r="L1317" i="36"/>
  <c r="K1317" i="36"/>
  <c r="G1317" i="36"/>
  <c r="F1317" i="36"/>
  <c r="C1317" i="36"/>
  <c r="AW1316" i="36"/>
  <c r="AV1316" i="36"/>
  <c r="AU1316" i="36"/>
  <c r="AG1316" i="36"/>
  <c r="AF1316" i="36"/>
  <c r="AE1316" i="36"/>
  <c r="AD1316" i="36"/>
  <c r="AC1316" i="36"/>
  <c r="M1316" i="36"/>
  <c r="L1316" i="36"/>
  <c r="K1316" i="36"/>
  <c r="I1316" i="36" s="1"/>
  <c r="G1316" i="36"/>
  <c r="F1316" i="36"/>
  <c r="C1316" i="36"/>
  <c r="AW1315" i="36"/>
  <c r="AV1315" i="36"/>
  <c r="AU1315" i="36"/>
  <c r="AG1315" i="36"/>
  <c r="AF1315" i="36"/>
  <c r="AE1315" i="36"/>
  <c r="AD1315" i="36"/>
  <c r="AC1315" i="36"/>
  <c r="M1315" i="36"/>
  <c r="L1315" i="36"/>
  <c r="K1315" i="36"/>
  <c r="I1315" i="36"/>
  <c r="G1315" i="36"/>
  <c r="F1315" i="36"/>
  <c r="C1315" i="36"/>
  <c r="AW1314" i="36"/>
  <c r="AV1314" i="36"/>
  <c r="AU1314" i="36"/>
  <c r="AG1314" i="36"/>
  <c r="AF1314" i="36"/>
  <c r="AE1314" i="36"/>
  <c r="AD1314" i="36"/>
  <c r="AC1314" i="36"/>
  <c r="M1314" i="36"/>
  <c r="L1314" i="36"/>
  <c r="K1314" i="36"/>
  <c r="I1314" i="36" s="1"/>
  <c r="G1314" i="36"/>
  <c r="F1314" i="36"/>
  <c r="C1314" i="36"/>
  <c r="AW1313" i="36"/>
  <c r="AV1313" i="36"/>
  <c r="AU1313" i="36"/>
  <c r="AG1313" i="36"/>
  <c r="AF1313" i="36"/>
  <c r="AE1313" i="36"/>
  <c r="AD1313" i="36"/>
  <c r="AC1313" i="36"/>
  <c r="M1313" i="36"/>
  <c r="L1313" i="36"/>
  <c r="K1313" i="36"/>
  <c r="I1313" i="36"/>
  <c r="G1313" i="36"/>
  <c r="F1313" i="36"/>
  <c r="C1313" i="36"/>
  <c r="AW1312" i="36"/>
  <c r="AV1312" i="36"/>
  <c r="AU1312" i="36"/>
  <c r="AG1312" i="36"/>
  <c r="AF1312" i="36"/>
  <c r="AE1312" i="36"/>
  <c r="AD1312" i="36"/>
  <c r="AC1312" i="36"/>
  <c r="M1312" i="36"/>
  <c r="L1312" i="36"/>
  <c r="I1312" i="36" s="1"/>
  <c r="K1312" i="36"/>
  <c r="G1312" i="36"/>
  <c r="F1312" i="36"/>
  <c r="C1312" i="36"/>
  <c r="AW1311" i="36"/>
  <c r="AV1311" i="36"/>
  <c r="AU1311" i="36"/>
  <c r="AG1311" i="36"/>
  <c r="AF1311" i="36"/>
  <c r="AE1311" i="36"/>
  <c r="AD1311" i="36"/>
  <c r="AC1311" i="36"/>
  <c r="M1311" i="36"/>
  <c r="L1311" i="36"/>
  <c r="K1311" i="36"/>
  <c r="I1311" i="36" s="1"/>
  <c r="G1311" i="36"/>
  <c r="F1311" i="36"/>
  <c r="C1311" i="36"/>
  <c r="AW1310" i="36"/>
  <c r="AV1310" i="36"/>
  <c r="AU1310" i="36"/>
  <c r="AG1310" i="36"/>
  <c r="AF1310" i="36"/>
  <c r="AE1310" i="36"/>
  <c r="AD1310" i="36"/>
  <c r="AC1310" i="36"/>
  <c r="M1310" i="36"/>
  <c r="I1310" i="36" s="1"/>
  <c r="L1310" i="36"/>
  <c r="K1310" i="36"/>
  <c r="G1310" i="36"/>
  <c r="F1310" i="36"/>
  <c r="C1310" i="36"/>
  <c r="AW1309" i="36"/>
  <c r="AV1309" i="36"/>
  <c r="AU1309" i="36"/>
  <c r="AG1309" i="36"/>
  <c r="AF1309" i="36"/>
  <c r="AE1309" i="36"/>
  <c r="AD1309" i="36"/>
  <c r="AC1309" i="36"/>
  <c r="M1309" i="36"/>
  <c r="L1309" i="36"/>
  <c r="K1309" i="36"/>
  <c r="I1309" i="36" s="1"/>
  <c r="G1309" i="36"/>
  <c r="F1309" i="36"/>
  <c r="C1309" i="36"/>
  <c r="AW1308" i="36"/>
  <c r="AV1308" i="36"/>
  <c r="AU1308" i="36"/>
  <c r="AG1308" i="36"/>
  <c r="AF1308" i="36"/>
  <c r="AE1308" i="36"/>
  <c r="AD1308" i="36"/>
  <c r="AC1308" i="36"/>
  <c r="M1308" i="36"/>
  <c r="L1308" i="36"/>
  <c r="K1308" i="36"/>
  <c r="I1308" i="36" s="1"/>
  <c r="G1308" i="36"/>
  <c r="F1308" i="36"/>
  <c r="C1308" i="36"/>
  <c r="AW1307" i="36"/>
  <c r="AV1307" i="36"/>
  <c r="AU1307" i="36"/>
  <c r="AG1307" i="36"/>
  <c r="AF1307" i="36"/>
  <c r="AE1307" i="36"/>
  <c r="AD1307" i="36"/>
  <c r="AC1307" i="36"/>
  <c r="M1307" i="36"/>
  <c r="L1307" i="36"/>
  <c r="K1307" i="36"/>
  <c r="I1307" i="36"/>
  <c r="G1307" i="36"/>
  <c r="F1307" i="36"/>
  <c r="C1307" i="36"/>
  <c r="AW1306" i="36"/>
  <c r="AV1306" i="36"/>
  <c r="AU1306" i="36"/>
  <c r="AG1306" i="36"/>
  <c r="AF1306" i="36"/>
  <c r="AE1306" i="36"/>
  <c r="AD1306" i="36"/>
  <c r="AC1306" i="36"/>
  <c r="M1306" i="36"/>
  <c r="L1306" i="36"/>
  <c r="K1306" i="36"/>
  <c r="I1306" i="36" s="1"/>
  <c r="G1306" i="36"/>
  <c r="F1306" i="36"/>
  <c r="C1306" i="36"/>
  <c r="AW1305" i="36"/>
  <c r="AV1305" i="36"/>
  <c r="AU1305" i="36"/>
  <c r="AG1305" i="36"/>
  <c r="AF1305" i="36"/>
  <c r="AE1305" i="36"/>
  <c r="AD1305" i="36"/>
  <c r="AC1305" i="36"/>
  <c r="M1305" i="36"/>
  <c r="L1305" i="36"/>
  <c r="K1305" i="36"/>
  <c r="I1305" i="36"/>
  <c r="G1305" i="36"/>
  <c r="F1305" i="36"/>
  <c r="C1305" i="36"/>
  <c r="AW1304" i="36"/>
  <c r="AV1304" i="36"/>
  <c r="AU1304" i="36"/>
  <c r="AG1304" i="36"/>
  <c r="AF1304" i="36"/>
  <c r="AE1304" i="36"/>
  <c r="AD1304" i="36"/>
  <c r="AC1304" i="36"/>
  <c r="M1304" i="36"/>
  <c r="L1304" i="36"/>
  <c r="I1304" i="36" s="1"/>
  <c r="K1304" i="36"/>
  <c r="G1304" i="36"/>
  <c r="F1304" i="36"/>
  <c r="C1304" i="36"/>
  <c r="AW1303" i="36"/>
  <c r="AV1303" i="36"/>
  <c r="AU1303" i="36"/>
  <c r="AG1303" i="36"/>
  <c r="AF1303" i="36"/>
  <c r="AE1303" i="36"/>
  <c r="AD1303" i="36"/>
  <c r="AC1303" i="36"/>
  <c r="M1303" i="36"/>
  <c r="L1303" i="36"/>
  <c r="K1303" i="36"/>
  <c r="I1303" i="36" s="1"/>
  <c r="G1303" i="36"/>
  <c r="F1303" i="36"/>
  <c r="C1303" i="36"/>
  <c r="AW1302" i="36"/>
  <c r="AV1302" i="36"/>
  <c r="AU1302" i="36"/>
  <c r="AG1302" i="36"/>
  <c r="AF1302" i="36"/>
  <c r="AE1302" i="36"/>
  <c r="AD1302" i="36"/>
  <c r="AC1302" i="36"/>
  <c r="M1302" i="36"/>
  <c r="I1302" i="36" s="1"/>
  <c r="L1302" i="36"/>
  <c r="K1302" i="36"/>
  <c r="G1302" i="36"/>
  <c r="F1302" i="36"/>
  <c r="C1302" i="36"/>
  <c r="AW1301" i="36"/>
  <c r="AV1301" i="36"/>
  <c r="AU1301" i="36"/>
  <c r="AG1301" i="36"/>
  <c r="AF1301" i="36"/>
  <c r="AE1301" i="36"/>
  <c r="AD1301" i="36"/>
  <c r="AC1301" i="36"/>
  <c r="M1301" i="36"/>
  <c r="L1301" i="36"/>
  <c r="K1301" i="36"/>
  <c r="I1301" i="36" s="1"/>
  <c r="G1301" i="36"/>
  <c r="F1301" i="36"/>
  <c r="C1301" i="36"/>
  <c r="AW1300" i="36"/>
  <c r="AV1300" i="36"/>
  <c r="AU1300" i="36"/>
  <c r="AG1300" i="36"/>
  <c r="AF1300" i="36"/>
  <c r="AE1300" i="36"/>
  <c r="AD1300" i="36"/>
  <c r="AC1300" i="36"/>
  <c r="M1300" i="36"/>
  <c r="L1300" i="36"/>
  <c r="K1300" i="36"/>
  <c r="I1300" i="36" s="1"/>
  <c r="G1300" i="36"/>
  <c r="F1300" i="36"/>
  <c r="C1300" i="36"/>
  <c r="AW1299" i="36"/>
  <c r="AV1299" i="36"/>
  <c r="AU1299" i="36"/>
  <c r="AG1299" i="36"/>
  <c r="AF1299" i="36"/>
  <c r="AE1299" i="36"/>
  <c r="AD1299" i="36"/>
  <c r="AC1299" i="36"/>
  <c r="M1299" i="36"/>
  <c r="L1299" i="36"/>
  <c r="K1299" i="36"/>
  <c r="I1299" i="36"/>
  <c r="G1299" i="36"/>
  <c r="F1299" i="36"/>
  <c r="C1299" i="36"/>
  <c r="AW1298" i="36"/>
  <c r="AV1298" i="36"/>
  <c r="AU1298" i="36"/>
  <c r="AG1298" i="36"/>
  <c r="AF1298" i="36"/>
  <c r="AE1298" i="36"/>
  <c r="AD1298" i="36"/>
  <c r="AC1298" i="36"/>
  <c r="M1298" i="36"/>
  <c r="L1298" i="36"/>
  <c r="K1298" i="36"/>
  <c r="I1298" i="36" s="1"/>
  <c r="G1298" i="36"/>
  <c r="F1298" i="36"/>
  <c r="C1298" i="36"/>
  <c r="AW1297" i="36"/>
  <c r="AV1297" i="36"/>
  <c r="AU1297" i="36"/>
  <c r="AG1297" i="36"/>
  <c r="AF1297" i="36"/>
  <c r="AE1297" i="36"/>
  <c r="AD1297" i="36"/>
  <c r="AC1297" i="36"/>
  <c r="M1297" i="36"/>
  <c r="L1297" i="36"/>
  <c r="K1297" i="36"/>
  <c r="I1297" i="36"/>
  <c r="G1297" i="36"/>
  <c r="F1297" i="36"/>
  <c r="C1297" i="36"/>
  <c r="AW1296" i="36"/>
  <c r="AV1296" i="36"/>
  <c r="AU1296" i="36"/>
  <c r="AG1296" i="36"/>
  <c r="AF1296" i="36"/>
  <c r="AE1296" i="36"/>
  <c r="AD1296" i="36"/>
  <c r="AC1296" i="36"/>
  <c r="M1296" i="36"/>
  <c r="L1296" i="36"/>
  <c r="I1296" i="36" s="1"/>
  <c r="K1296" i="36"/>
  <c r="G1296" i="36"/>
  <c r="F1296" i="36"/>
  <c r="C1296" i="36"/>
  <c r="AW1294" i="36"/>
  <c r="AV1294" i="36"/>
  <c r="AU1294" i="36"/>
  <c r="AG1294" i="36"/>
  <c r="AF1294" i="36"/>
  <c r="AE1294" i="36"/>
  <c r="AD1294" i="36"/>
  <c r="AC1294" i="36"/>
  <c r="M1294" i="36"/>
  <c r="L1294" i="36"/>
  <c r="K1294" i="36"/>
  <c r="I1294" i="36" s="1"/>
  <c r="G1294" i="36"/>
  <c r="F1294" i="36"/>
  <c r="C1294" i="36"/>
  <c r="AW1293" i="36"/>
  <c r="AV1293" i="36"/>
  <c r="AU1293" i="36"/>
  <c r="AG1293" i="36"/>
  <c r="AF1293" i="36"/>
  <c r="AE1293" i="36"/>
  <c r="AD1293" i="36"/>
  <c r="AC1293" i="36"/>
  <c r="M1293" i="36"/>
  <c r="I1293" i="36" s="1"/>
  <c r="L1293" i="36"/>
  <c r="K1293" i="36"/>
  <c r="G1293" i="36"/>
  <c r="F1293" i="36"/>
  <c r="C1293" i="36"/>
  <c r="AW1292" i="36"/>
  <c r="AV1292" i="36"/>
  <c r="AU1292" i="36"/>
  <c r="AG1292" i="36"/>
  <c r="AF1292" i="36"/>
  <c r="AE1292" i="36"/>
  <c r="AD1292" i="36"/>
  <c r="AC1292" i="36"/>
  <c r="M1292" i="36"/>
  <c r="L1292" i="36"/>
  <c r="K1292" i="36"/>
  <c r="G1292" i="36"/>
  <c r="F1292" i="36"/>
  <c r="C1292" i="36"/>
  <c r="AW1291" i="36"/>
  <c r="AV1291" i="36"/>
  <c r="AU1291" i="36"/>
  <c r="AG1291" i="36"/>
  <c r="AF1291" i="36"/>
  <c r="AE1291" i="36"/>
  <c r="AD1291" i="36"/>
  <c r="AC1291" i="36"/>
  <c r="M1291" i="36"/>
  <c r="L1291" i="36"/>
  <c r="K1291" i="36"/>
  <c r="I1291" i="36" s="1"/>
  <c r="G1291" i="36"/>
  <c r="F1291" i="36"/>
  <c r="C1291" i="36"/>
  <c r="AW1290" i="36"/>
  <c r="AV1290" i="36"/>
  <c r="AU1290" i="36"/>
  <c r="AG1290" i="36"/>
  <c r="AF1290" i="36"/>
  <c r="AE1290" i="36"/>
  <c r="AD1290" i="36"/>
  <c r="AC1290" i="36"/>
  <c r="M1290" i="36"/>
  <c r="L1290" i="36"/>
  <c r="K1290" i="36"/>
  <c r="I1290" i="36"/>
  <c r="G1290" i="36"/>
  <c r="F1290" i="36"/>
  <c r="C1290" i="36"/>
  <c r="AW1289" i="36"/>
  <c r="AV1289" i="36"/>
  <c r="AU1289" i="36"/>
  <c r="AG1289" i="36"/>
  <c r="AF1289" i="36"/>
  <c r="AE1289" i="36"/>
  <c r="AD1289" i="36"/>
  <c r="AC1289" i="36"/>
  <c r="M1289" i="36"/>
  <c r="L1289" i="36"/>
  <c r="K1289" i="36"/>
  <c r="I1289" i="36" s="1"/>
  <c r="G1289" i="36"/>
  <c r="F1289" i="36"/>
  <c r="C1289" i="36"/>
  <c r="AW1288" i="36"/>
  <c r="AV1288" i="36"/>
  <c r="AU1288" i="36"/>
  <c r="AG1288" i="36"/>
  <c r="AF1288" i="36"/>
  <c r="AE1288" i="36"/>
  <c r="AD1288" i="36"/>
  <c r="AC1288" i="36"/>
  <c r="M1288" i="36"/>
  <c r="I1288" i="36" s="1"/>
  <c r="L1288" i="36"/>
  <c r="K1288" i="36"/>
  <c r="G1288" i="36"/>
  <c r="F1288" i="36"/>
  <c r="C1288" i="36"/>
  <c r="AW1287" i="36"/>
  <c r="AV1287" i="36"/>
  <c r="AU1287" i="36"/>
  <c r="AG1287" i="36"/>
  <c r="AF1287" i="36"/>
  <c r="AE1287" i="36"/>
  <c r="AD1287" i="36"/>
  <c r="AC1287" i="36"/>
  <c r="M1287" i="36"/>
  <c r="L1287" i="36"/>
  <c r="I1287" i="36" s="1"/>
  <c r="K1287" i="36"/>
  <c r="G1287" i="36"/>
  <c r="F1287" i="36"/>
  <c r="C1287" i="36"/>
  <c r="AW1286" i="36"/>
  <c r="AV1286" i="36"/>
  <c r="AU1286" i="36"/>
  <c r="AG1286" i="36"/>
  <c r="AF1286" i="36"/>
  <c r="AE1286" i="36"/>
  <c r="AD1286" i="36"/>
  <c r="AC1286" i="36"/>
  <c r="M1286" i="36"/>
  <c r="L1286" i="36"/>
  <c r="K1286" i="36"/>
  <c r="I1286" i="36" s="1"/>
  <c r="G1286" i="36"/>
  <c r="F1286" i="36"/>
  <c r="C1286" i="36"/>
  <c r="AW1285" i="36"/>
  <c r="AV1285" i="36"/>
  <c r="AU1285" i="36"/>
  <c r="AG1285" i="36"/>
  <c r="AF1285" i="36"/>
  <c r="AE1285" i="36"/>
  <c r="AD1285" i="36"/>
  <c r="AC1285" i="36"/>
  <c r="M1285" i="36"/>
  <c r="I1285" i="36" s="1"/>
  <c r="L1285" i="36"/>
  <c r="K1285" i="36"/>
  <c r="G1285" i="36"/>
  <c r="F1285" i="36"/>
  <c r="C1285" i="36"/>
  <c r="AW1284" i="36"/>
  <c r="AV1284" i="36"/>
  <c r="AU1284" i="36"/>
  <c r="AG1284" i="36"/>
  <c r="AF1284" i="36"/>
  <c r="AE1284" i="36"/>
  <c r="AD1284" i="36"/>
  <c r="AC1284" i="36"/>
  <c r="M1284" i="36"/>
  <c r="L1284" i="36"/>
  <c r="K1284" i="36"/>
  <c r="I1284" i="36" s="1"/>
  <c r="G1284" i="36"/>
  <c r="F1284" i="36"/>
  <c r="C1284" i="36"/>
  <c r="AW1283" i="36"/>
  <c r="AV1283" i="36"/>
  <c r="AU1283" i="36"/>
  <c r="AG1283" i="36"/>
  <c r="AF1283" i="36"/>
  <c r="AE1283" i="36"/>
  <c r="AD1283" i="36"/>
  <c r="AC1283" i="36"/>
  <c r="M1283" i="36"/>
  <c r="L1283" i="36"/>
  <c r="K1283" i="36"/>
  <c r="I1283" i="36" s="1"/>
  <c r="G1283" i="36"/>
  <c r="F1283" i="36"/>
  <c r="C1283" i="36"/>
  <c r="AW1282" i="36"/>
  <c r="AV1282" i="36"/>
  <c r="AU1282" i="36"/>
  <c r="AG1282" i="36"/>
  <c r="AF1282" i="36"/>
  <c r="AE1282" i="36"/>
  <c r="AD1282" i="36"/>
  <c r="AC1282" i="36"/>
  <c r="M1282" i="36"/>
  <c r="L1282" i="36"/>
  <c r="K1282" i="36"/>
  <c r="I1282" i="36"/>
  <c r="G1282" i="36"/>
  <c r="F1282" i="36"/>
  <c r="C1282" i="36"/>
  <c r="AW1281" i="36"/>
  <c r="AV1281" i="36"/>
  <c r="AU1281" i="36"/>
  <c r="AG1281" i="36"/>
  <c r="AF1281" i="36"/>
  <c r="AE1281" i="36"/>
  <c r="AD1281" i="36"/>
  <c r="AC1281" i="36"/>
  <c r="M1281" i="36"/>
  <c r="L1281" i="36"/>
  <c r="K1281" i="36"/>
  <c r="I1281" i="36" s="1"/>
  <c r="G1281" i="36"/>
  <c r="F1281" i="36"/>
  <c r="C1281" i="36"/>
  <c r="AW1280" i="36"/>
  <c r="AV1280" i="36"/>
  <c r="AU1280" i="36"/>
  <c r="AG1280" i="36"/>
  <c r="AF1280" i="36"/>
  <c r="AE1280" i="36"/>
  <c r="AD1280" i="36"/>
  <c r="AC1280" i="36"/>
  <c r="M1280" i="36"/>
  <c r="I1280" i="36" s="1"/>
  <c r="L1280" i="36"/>
  <c r="K1280" i="36"/>
  <c r="G1280" i="36"/>
  <c r="F1280" i="36"/>
  <c r="C1280" i="36"/>
  <c r="AW1279" i="36"/>
  <c r="AV1279" i="36"/>
  <c r="AU1279" i="36"/>
  <c r="AG1279" i="36"/>
  <c r="AF1279" i="36"/>
  <c r="AE1279" i="36"/>
  <c r="AD1279" i="36"/>
  <c r="AC1279" i="36"/>
  <c r="M1279" i="36"/>
  <c r="L1279" i="36"/>
  <c r="I1279" i="36" s="1"/>
  <c r="K1279" i="36"/>
  <c r="G1279" i="36"/>
  <c r="F1279" i="36"/>
  <c r="C1279" i="36"/>
  <c r="AW1278" i="36"/>
  <c r="AV1278" i="36"/>
  <c r="AU1278" i="36"/>
  <c r="AG1278" i="36"/>
  <c r="AF1278" i="36"/>
  <c r="AE1278" i="36"/>
  <c r="AD1278" i="36"/>
  <c r="AC1278" i="36"/>
  <c r="M1278" i="36"/>
  <c r="L1278" i="36"/>
  <c r="K1278" i="36"/>
  <c r="I1278" i="36" s="1"/>
  <c r="G1278" i="36"/>
  <c r="F1278" i="36"/>
  <c r="C1278" i="36"/>
  <c r="AW1277" i="36"/>
  <c r="AV1277" i="36"/>
  <c r="AU1277" i="36"/>
  <c r="AG1277" i="36"/>
  <c r="AF1277" i="36"/>
  <c r="AE1277" i="36"/>
  <c r="AD1277" i="36"/>
  <c r="AC1277" i="36"/>
  <c r="M1277" i="36"/>
  <c r="I1277" i="36" s="1"/>
  <c r="L1277" i="36"/>
  <c r="K1277" i="36"/>
  <c r="G1277" i="36"/>
  <c r="F1277" i="36"/>
  <c r="C1277" i="36"/>
  <c r="AW1276" i="36"/>
  <c r="AV1276" i="36"/>
  <c r="AU1276" i="36"/>
  <c r="AG1276" i="36"/>
  <c r="AF1276" i="36"/>
  <c r="AE1276" i="36"/>
  <c r="AD1276" i="36"/>
  <c r="AC1276" i="36"/>
  <c r="M1276" i="36"/>
  <c r="L1276" i="36"/>
  <c r="K1276" i="36"/>
  <c r="I1276" i="36" s="1"/>
  <c r="G1276" i="36"/>
  <c r="F1276" i="36"/>
  <c r="C1276" i="36"/>
  <c r="AW1275" i="36"/>
  <c r="AV1275" i="36"/>
  <c r="AU1275" i="36"/>
  <c r="AG1275" i="36"/>
  <c r="AF1275" i="36"/>
  <c r="AE1275" i="36"/>
  <c r="AD1275" i="36"/>
  <c r="AC1275" i="36"/>
  <c r="M1275" i="36"/>
  <c r="L1275" i="36"/>
  <c r="K1275" i="36"/>
  <c r="I1275" i="36" s="1"/>
  <c r="G1275" i="36"/>
  <c r="F1275" i="36"/>
  <c r="C1275" i="36"/>
  <c r="AW1274" i="36"/>
  <c r="AV1274" i="36"/>
  <c r="AU1274" i="36"/>
  <c r="AG1274" i="36"/>
  <c r="AF1274" i="36"/>
  <c r="AE1274" i="36"/>
  <c r="AD1274" i="36"/>
  <c r="AC1274" i="36"/>
  <c r="M1274" i="36"/>
  <c r="L1274" i="36"/>
  <c r="K1274" i="36"/>
  <c r="I1274" i="36"/>
  <c r="G1274" i="36"/>
  <c r="F1274" i="36"/>
  <c r="C1274" i="36"/>
  <c r="AW1273" i="36"/>
  <c r="AV1273" i="36"/>
  <c r="AU1273" i="36"/>
  <c r="AG1273" i="36"/>
  <c r="AF1273" i="36"/>
  <c r="AE1273" i="36"/>
  <c r="AD1273" i="36"/>
  <c r="AC1273" i="36"/>
  <c r="M1273" i="36"/>
  <c r="L1273" i="36"/>
  <c r="K1273" i="36"/>
  <c r="I1273" i="36" s="1"/>
  <c r="G1273" i="36"/>
  <c r="F1273" i="36"/>
  <c r="C1273" i="36"/>
  <c r="AW1272" i="36"/>
  <c r="AV1272" i="36"/>
  <c r="AU1272" i="36"/>
  <c r="AG1272" i="36"/>
  <c r="AF1272" i="36"/>
  <c r="AE1272" i="36"/>
  <c r="AD1272" i="36"/>
  <c r="AC1272" i="36"/>
  <c r="M1272" i="36"/>
  <c r="I1272" i="36" s="1"/>
  <c r="L1272" i="36"/>
  <c r="K1272" i="36"/>
  <c r="G1272" i="36"/>
  <c r="F1272" i="36"/>
  <c r="C1272" i="36"/>
  <c r="AW1271" i="36"/>
  <c r="AV1271" i="36"/>
  <c r="AU1271" i="36"/>
  <c r="AG1271" i="36"/>
  <c r="AF1271" i="36"/>
  <c r="AE1271" i="36"/>
  <c r="AD1271" i="36"/>
  <c r="AC1271" i="36"/>
  <c r="M1271" i="36"/>
  <c r="L1271" i="36"/>
  <c r="I1271" i="36" s="1"/>
  <c r="K1271" i="36"/>
  <c r="G1271" i="36"/>
  <c r="F1271" i="36"/>
  <c r="C1271" i="36"/>
  <c r="AW1270" i="36"/>
  <c r="AV1270" i="36"/>
  <c r="AU1270" i="36"/>
  <c r="AG1270" i="36"/>
  <c r="AF1270" i="36"/>
  <c r="AE1270" i="36"/>
  <c r="AD1270" i="36"/>
  <c r="AC1270" i="36"/>
  <c r="M1270" i="36"/>
  <c r="L1270" i="36"/>
  <c r="K1270" i="36"/>
  <c r="I1270" i="36" s="1"/>
  <c r="G1270" i="36"/>
  <c r="F1270" i="36"/>
  <c r="C1270" i="36"/>
  <c r="AW1269" i="36"/>
  <c r="AV1269" i="36"/>
  <c r="AU1269" i="36"/>
  <c r="AG1269" i="36"/>
  <c r="AF1269" i="36"/>
  <c r="AE1269" i="36"/>
  <c r="AD1269" i="36"/>
  <c r="AC1269" i="36"/>
  <c r="M1269" i="36"/>
  <c r="I1269" i="36" s="1"/>
  <c r="L1269" i="36"/>
  <c r="K1269" i="36"/>
  <c r="G1269" i="36"/>
  <c r="F1269" i="36"/>
  <c r="C1269" i="36"/>
  <c r="AW1268" i="36"/>
  <c r="AV1268" i="36"/>
  <c r="AU1268" i="36"/>
  <c r="AG1268" i="36"/>
  <c r="AF1268" i="36"/>
  <c r="AE1268" i="36"/>
  <c r="AD1268" i="36"/>
  <c r="AC1268" i="36"/>
  <c r="M1268" i="36"/>
  <c r="L1268" i="36"/>
  <c r="K1268" i="36"/>
  <c r="G1268" i="36"/>
  <c r="F1268" i="36"/>
  <c r="C1268" i="36"/>
  <c r="AW1266" i="36"/>
  <c r="AV1266" i="36"/>
  <c r="AU1266" i="36"/>
  <c r="AG1266" i="36"/>
  <c r="AF1266" i="36"/>
  <c r="AE1266" i="36"/>
  <c r="AD1266" i="36"/>
  <c r="AC1266" i="36"/>
  <c r="M1266" i="36"/>
  <c r="L1266" i="36"/>
  <c r="K1266" i="36"/>
  <c r="I1266" i="36" s="1"/>
  <c r="G1266" i="36"/>
  <c r="F1266" i="36"/>
  <c r="C1266" i="36"/>
  <c r="AW1265" i="36"/>
  <c r="AV1265" i="36"/>
  <c r="AU1265" i="36"/>
  <c r="AG1265" i="36"/>
  <c r="AF1265" i="36"/>
  <c r="AE1265" i="36"/>
  <c r="AD1265" i="36"/>
  <c r="AC1265" i="36"/>
  <c r="M1265" i="36"/>
  <c r="L1265" i="36"/>
  <c r="K1265" i="36"/>
  <c r="I1265" i="36"/>
  <c r="G1265" i="36"/>
  <c r="F1265" i="36"/>
  <c r="C1265" i="36"/>
  <c r="AW1264" i="36"/>
  <c r="AV1264" i="36"/>
  <c r="AU1264" i="36"/>
  <c r="AG1264" i="36"/>
  <c r="AF1264" i="36"/>
  <c r="AE1264" i="36"/>
  <c r="AD1264" i="36"/>
  <c r="AC1264" i="36"/>
  <c r="M1264" i="36"/>
  <c r="L1264" i="36"/>
  <c r="K1264" i="36"/>
  <c r="I1264" i="36" s="1"/>
  <c r="G1264" i="36"/>
  <c r="F1264" i="36"/>
  <c r="C1264" i="36"/>
  <c r="AW1263" i="36"/>
  <c r="AV1263" i="36"/>
  <c r="AU1263" i="36"/>
  <c r="AG1263" i="36"/>
  <c r="AF1263" i="36"/>
  <c r="AE1263" i="36"/>
  <c r="AD1263" i="36"/>
  <c r="AC1263" i="36"/>
  <c r="M1263" i="36"/>
  <c r="I1263" i="36" s="1"/>
  <c r="L1263" i="36"/>
  <c r="K1263" i="36"/>
  <c r="G1263" i="36"/>
  <c r="F1263" i="36"/>
  <c r="C1263" i="36"/>
  <c r="AW1262" i="36"/>
  <c r="AV1262" i="36"/>
  <c r="AU1262" i="36"/>
  <c r="AG1262" i="36"/>
  <c r="AF1262" i="36"/>
  <c r="AE1262" i="36"/>
  <c r="AD1262" i="36"/>
  <c r="AC1262" i="36"/>
  <c r="M1262" i="36"/>
  <c r="L1262" i="36"/>
  <c r="I1262" i="36" s="1"/>
  <c r="K1262" i="36"/>
  <c r="G1262" i="36"/>
  <c r="F1262" i="36"/>
  <c r="C1262" i="36"/>
  <c r="AW1261" i="36"/>
  <c r="AV1261" i="36"/>
  <c r="AU1261" i="36"/>
  <c r="AG1261" i="36"/>
  <c r="AF1261" i="36"/>
  <c r="AE1261" i="36"/>
  <c r="AD1261" i="36"/>
  <c r="AC1261" i="36"/>
  <c r="M1261" i="36"/>
  <c r="L1261" i="36"/>
  <c r="K1261" i="36"/>
  <c r="I1261" i="36" s="1"/>
  <c r="G1261" i="36"/>
  <c r="F1261" i="36"/>
  <c r="C1261" i="36"/>
  <c r="AW1260" i="36"/>
  <c r="AV1260" i="36"/>
  <c r="AU1260" i="36"/>
  <c r="AG1260" i="36"/>
  <c r="AF1260" i="36"/>
  <c r="AE1260" i="36"/>
  <c r="AD1260" i="36"/>
  <c r="AC1260" i="36"/>
  <c r="M1260" i="36"/>
  <c r="I1260" i="36" s="1"/>
  <c r="L1260" i="36"/>
  <c r="K1260" i="36"/>
  <c r="G1260" i="36"/>
  <c r="F1260" i="36"/>
  <c r="C1260" i="36"/>
  <c r="AW1259" i="36"/>
  <c r="AV1259" i="36"/>
  <c r="AU1259" i="36"/>
  <c r="AG1259" i="36"/>
  <c r="AF1259" i="36"/>
  <c r="AE1259" i="36"/>
  <c r="AD1259" i="36"/>
  <c r="AC1259" i="36"/>
  <c r="M1259" i="36"/>
  <c r="L1259" i="36"/>
  <c r="K1259" i="36"/>
  <c r="I1259" i="36" s="1"/>
  <c r="G1259" i="36"/>
  <c r="F1259" i="36"/>
  <c r="C1259" i="36"/>
  <c r="AW1258" i="36"/>
  <c r="AV1258" i="36"/>
  <c r="AU1258" i="36"/>
  <c r="AG1258" i="36"/>
  <c r="AF1258" i="36"/>
  <c r="AE1258" i="36"/>
  <c r="AD1258" i="36"/>
  <c r="AC1258" i="36"/>
  <c r="M1258" i="36"/>
  <c r="L1258" i="36"/>
  <c r="K1258" i="36"/>
  <c r="I1258" i="36" s="1"/>
  <c r="G1258" i="36"/>
  <c r="F1258" i="36"/>
  <c r="C1258" i="36"/>
  <c r="AW1257" i="36"/>
  <c r="AV1257" i="36"/>
  <c r="AU1257" i="36"/>
  <c r="AG1257" i="36"/>
  <c r="AF1257" i="36"/>
  <c r="AE1257" i="36"/>
  <c r="AD1257" i="36"/>
  <c r="AC1257" i="36"/>
  <c r="M1257" i="36"/>
  <c r="L1257" i="36"/>
  <c r="K1257" i="36"/>
  <c r="I1257" i="36"/>
  <c r="G1257" i="36"/>
  <c r="F1257" i="36"/>
  <c r="C1257" i="36"/>
  <c r="AW1256" i="36"/>
  <c r="AV1256" i="36"/>
  <c r="AU1256" i="36"/>
  <c r="AG1256" i="36"/>
  <c r="AF1256" i="36"/>
  <c r="AE1256" i="36"/>
  <c r="AD1256" i="36"/>
  <c r="AC1256" i="36"/>
  <c r="M1256" i="36"/>
  <c r="L1256" i="36"/>
  <c r="K1256" i="36"/>
  <c r="I1256" i="36" s="1"/>
  <c r="G1256" i="36"/>
  <c r="F1256" i="36"/>
  <c r="C1256" i="36"/>
  <c r="AW1255" i="36"/>
  <c r="AV1255" i="36"/>
  <c r="AU1255" i="36"/>
  <c r="AG1255" i="36"/>
  <c r="AF1255" i="36"/>
  <c r="AE1255" i="36"/>
  <c r="AD1255" i="36"/>
  <c r="AC1255" i="36"/>
  <c r="M1255" i="36"/>
  <c r="I1255" i="36" s="1"/>
  <c r="L1255" i="36"/>
  <c r="K1255" i="36"/>
  <c r="G1255" i="36"/>
  <c r="F1255" i="36"/>
  <c r="C1255" i="36"/>
  <c r="AW1254" i="36"/>
  <c r="AV1254" i="36"/>
  <c r="AU1254" i="36"/>
  <c r="AG1254" i="36"/>
  <c r="AF1254" i="36"/>
  <c r="AE1254" i="36"/>
  <c r="AD1254" i="36"/>
  <c r="AC1254" i="36"/>
  <c r="M1254" i="36"/>
  <c r="L1254" i="36"/>
  <c r="I1254" i="36" s="1"/>
  <c r="K1254" i="36"/>
  <c r="G1254" i="36"/>
  <c r="F1254" i="36"/>
  <c r="C1254" i="36"/>
  <c r="AW1253" i="36"/>
  <c r="AV1253" i="36"/>
  <c r="AU1253" i="36"/>
  <c r="AG1253" i="36"/>
  <c r="AF1253" i="36"/>
  <c r="AE1253" i="36"/>
  <c r="AD1253" i="36"/>
  <c r="AC1253" i="36"/>
  <c r="M1253" i="36"/>
  <c r="L1253" i="36"/>
  <c r="K1253" i="36"/>
  <c r="I1253" i="36" s="1"/>
  <c r="G1253" i="36"/>
  <c r="F1253" i="36"/>
  <c r="C1253" i="36"/>
  <c r="AW1252" i="36"/>
  <c r="AV1252" i="36"/>
  <c r="AU1252" i="36"/>
  <c r="AG1252" i="36"/>
  <c r="AF1252" i="36"/>
  <c r="AE1252" i="36"/>
  <c r="AD1252" i="36"/>
  <c r="AC1252" i="36"/>
  <c r="M1252" i="36"/>
  <c r="I1252" i="36" s="1"/>
  <c r="L1252" i="36"/>
  <c r="K1252" i="36"/>
  <c r="G1252" i="36"/>
  <c r="F1252" i="36"/>
  <c r="C1252" i="36"/>
  <c r="AW1251" i="36"/>
  <c r="AV1251" i="36"/>
  <c r="AU1251" i="36"/>
  <c r="AG1251" i="36"/>
  <c r="AF1251" i="36"/>
  <c r="AE1251" i="36"/>
  <c r="AD1251" i="36"/>
  <c r="AC1251" i="36"/>
  <c r="M1251" i="36"/>
  <c r="L1251" i="36"/>
  <c r="K1251" i="36"/>
  <c r="G1251" i="36"/>
  <c r="F1251" i="36"/>
  <c r="C1251" i="36"/>
  <c r="AW1250" i="36"/>
  <c r="AV1250" i="36"/>
  <c r="AU1250" i="36"/>
  <c r="AG1250" i="36"/>
  <c r="AF1250" i="36"/>
  <c r="AE1250" i="36"/>
  <c r="AD1250" i="36"/>
  <c r="AC1250" i="36"/>
  <c r="M1250" i="36"/>
  <c r="L1250" i="36"/>
  <c r="K1250" i="36"/>
  <c r="I1250" i="36" s="1"/>
  <c r="G1250" i="36"/>
  <c r="F1250" i="36"/>
  <c r="C1250" i="36"/>
  <c r="AW1249" i="36"/>
  <c r="AV1249" i="36"/>
  <c r="AU1249" i="36"/>
  <c r="AG1249" i="36"/>
  <c r="AF1249" i="36"/>
  <c r="AE1249" i="36"/>
  <c r="AD1249" i="36"/>
  <c r="AC1249" i="36"/>
  <c r="M1249" i="36"/>
  <c r="L1249" i="36"/>
  <c r="K1249" i="36"/>
  <c r="I1249" i="36"/>
  <c r="G1249" i="36"/>
  <c r="F1249" i="36"/>
  <c r="C1249" i="36"/>
  <c r="AW1248" i="36"/>
  <c r="AV1248" i="36"/>
  <c r="AU1248" i="36"/>
  <c r="AG1248" i="36"/>
  <c r="AF1248" i="36"/>
  <c r="AE1248" i="36"/>
  <c r="AD1248" i="36"/>
  <c r="AC1248" i="36"/>
  <c r="M1248" i="36"/>
  <c r="L1248" i="36"/>
  <c r="K1248" i="36"/>
  <c r="I1248" i="36" s="1"/>
  <c r="G1248" i="36"/>
  <c r="F1248" i="36"/>
  <c r="C1248" i="36"/>
  <c r="AW1247" i="36"/>
  <c r="AV1247" i="36"/>
  <c r="AU1247" i="36"/>
  <c r="AG1247" i="36"/>
  <c r="AF1247" i="36"/>
  <c r="AE1247" i="36"/>
  <c r="AD1247" i="36"/>
  <c r="AC1247" i="36"/>
  <c r="M1247" i="36"/>
  <c r="I1247" i="36" s="1"/>
  <c r="L1247" i="36"/>
  <c r="K1247" i="36"/>
  <c r="G1247" i="36"/>
  <c r="F1247" i="36"/>
  <c r="C1247" i="36"/>
  <c r="AW1246" i="36"/>
  <c r="AV1246" i="36"/>
  <c r="AU1246" i="36"/>
  <c r="AG1246" i="36"/>
  <c r="AF1246" i="36"/>
  <c r="AE1246" i="36"/>
  <c r="AD1246" i="36"/>
  <c r="AC1246" i="36"/>
  <c r="M1246" i="36"/>
  <c r="L1246" i="36"/>
  <c r="I1246" i="36" s="1"/>
  <c r="K1246" i="36"/>
  <c r="G1246" i="36"/>
  <c r="F1246" i="36"/>
  <c r="C1246" i="36"/>
  <c r="AW1245" i="36"/>
  <c r="AV1245" i="36"/>
  <c r="AU1245" i="36"/>
  <c r="AG1245" i="36"/>
  <c r="AF1245" i="36"/>
  <c r="AE1245" i="36"/>
  <c r="AD1245" i="36"/>
  <c r="AC1245" i="36"/>
  <c r="M1245" i="36"/>
  <c r="L1245" i="36"/>
  <c r="K1245" i="36"/>
  <c r="I1245" i="36" s="1"/>
  <c r="G1245" i="36"/>
  <c r="F1245" i="36"/>
  <c r="C1245" i="36"/>
  <c r="AW1244" i="36"/>
  <c r="AV1244" i="36"/>
  <c r="AU1244" i="36"/>
  <c r="AG1244" i="36"/>
  <c r="AF1244" i="36"/>
  <c r="AE1244" i="36"/>
  <c r="AD1244" i="36"/>
  <c r="AC1244" i="36"/>
  <c r="M1244" i="36"/>
  <c r="I1244" i="36" s="1"/>
  <c r="L1244" i="36"/>
  <c r="K1244" i="36"/>
  <c r="G1244" i="36"/>
  <c r="F1244" i="36"/>
  <c r="C1244" i="36"/>
  <c r="AW1243" i="36"/>
  <c r="AV1243" i="36"/>
  <c r="AU1243" i="36"/>
  <c r="AG1243" i="36"/>
  <c r="AF1243" i="36"/>
  <c r="AE1243" i="36"/>
  <c r="AD1243" i="36"/>
  <c r="AC1243" i="36"/>
  <c r="M1243" i="36"/>
  <c r="L1243" i="36"/>
  <c r="K1243" i="36"/>
  <c r="I1243" i="36" s="1"/>
  <c r="G1243" i="36"/>
  <c r="F1243" i="36"/>
  <c r="C1243" i="36"/>
  <c r="AW1242" i="36"/>
  <c r="AV1242" i="36"/>
  <c r="AU1242" i="36"/>
  <c r="AG1242" i="36"/>
  <c r="AF1242" i="36"/>
  <c r="AE1242" i="36"/>
  <c r="AD1242" i="36"/>
  <c r="AC1242" i="36"/>
  <c r="M1242" i="36"/>
  <c r="L1242" i="36"/>
  <c r="K1242" i="36"/>
  <c r="I1242" i="36" s="1"/>
  <c r="G1242" i="36"/>
  <c r="F1242" i="36"/>
  <c r="C1242" i="36"/>
  <c r="AW1241" i="36"/>
  <c r="AV1241" i="36"/>
  <c r="AU1241" i="36"/>
  <c r="AG1241" i="36"/>
  <c r="AF1241" i="36"/>
  <c r="AE1241" i="36"/>
  <c r="AD1241" i="36"/>
  <c r="AC1241" i="36"/>
  <c r="M1241" i="36"/>
  <c r="L1241" i="36"/>
  <c r="K1241" i="36"/>
  <c r="I1241" i="36"/>
  <c r="G1241" i="36"/>
  <c r="F1241" i="36"/>
  <c r="C1241" i="36"/>
  <c r="AW1240" i="36"/>
  <c r="AV1240" i="36"/>
  <c r="AU1240" i="36"/>
  <c r="AG1240" i="36"/>
  <c r="AF1240" i="36"/>
  <c r="AE1240" i="36"/>
  <c r="AD1240" i="36"/>
  <c r="AC1240" i="36"/>
  <c r="M1240" i="36"/>
  <c r="L1240" i="36"/>
  <c r="K1240" i="36"/>
  <c r="I1240" i="36" s="1"/>
  <c r="G1240" i="36"/>
  <c r="F1240" i="36"/>
  <c r="C1240" i="36"/>
  <c r="AW1239" i="36"/>
  <c r="AV1239" i="36"/>
  <c r="AU1239" i="36"/>
  <c r="AG1239" i="36"/>
  <c r="AF1239" i="36"/>
  <c r="AE1239" i="36"/>
  <c r="AD1239" i="36"/>
  <c r="AC1239" i="36"/>
  <c r="M1239" i="36"/>
  <c r="I1239" i="36" s="1"/>
  <c r="L1239" i="36"/>
  <c r="K1239" i="36"/>
  <c r="G1239" i="36"/>
  <c r="F1239" i="36"/>
  <c r="C1239" i="36"/>
  <c r="AW1238" i="36"/>
  <c r="AV1238" i="36"/>
  <c r="AU1238" i="36"/>
  <c r="AG1238" i="36"/>
  <c r="AF1238" i="36"/>
  <c r="AE1238" i="36"/>
  <c r="AD1238" i="36"/>
  <c r="AC1238" i="36"/>
  <c r="M1238" i="36"/>
  <c r="L1238" i="36"/>
  <c r="I1238" i="36" s="1"/>
  <c r="K1238" i="36"/>
  <c r="G1238" i="36"/>
  <c r="F1238" i="36"/>
  <c r="C1238" i="36"/>
  <c r="AW1237" i="36"/>
  <c r="AV1237" i="36"/>
  <c r="AU1237" i="36"/>
  <c r="AG1237" i="36"/>
  <c r="AF1237" i="36"/>
  <c r="AE1237" i="36"/>
  <c r="AD1237" i="36"/>
  <c r="AC1237" i="36"/>
  <c r="M1237" i="36"/>
  <c r="L1237" i="36"/>
  <c r="K1237" i="36"/>
  <c r="I1237" i="36" s="1"/>
  <c r="G1237" i="36"/>
  <c r="F1237" i="36"/>
  <c r="C1237" i="36"/>
  <c r="AW1236" i="36"/>
  <c r="AV1236" i="36"/>
  <c r="AU1236" i="36"/>
  <c r="AG1236" i="36"/>
  <c r="AF1236" i="36"/>
  <c r="AE1236" i="36"/>
  <c r="AD1236" i="36"/>
  <c r="AC1236" i="36"/>
  <c r="M1236" i="36"/>
  <c r="I1236" i="36" s="1"/>
  <c r="L1236" i="36"/>
  <c r="K1236" i="36"/>
  <c r="G1236" i="36"/>
  <c r="F1236" i="36"/>
  <c r="C1236" i="36"/>
  <c r="AW1235" i="36"/>
  <c r="AV1235" i="36"/>
  <c r="AU1235" i="36"/>
  <c r="AG1235" i="36"/>
  <c r="AF1235" i="36"/>
  <c r="AE1235" i="36"/>
  <c r="AD1235" i="36"/>
  <c r="AC1235" i="36"/>
  <c r="M1235" i="36"/>
  <c r="L1235" i="36"/>
  <c r="K1235" i="36"/>
  <c r="G1235" i="36"/>
  <c r="F1235" i="36"/>
  <c r="C1235" i="36"/>
  <c r="AW1234" i="36"/>
  <c r="AV1234" i="36"/>
  <c r="AU1234" i="36"/>
  <c r="AG1234" i="36"/>
  <c r="AF1234" i="36"/>
  <c r="AE1234" i="36"/>
  <c r="AD1234" i="36"/>
  <c r="AC1234" i="36"/>
  <c r="M1234" i="36"/>
  <c r="L1234" i="36"/>
  <c r="K1234" i="36"/>
  <c r="I1234" i="36" s="1"/>
  <c r="G1234" i="36"/>
  <c r="F1234" i="36"/>
  <c r="C1234" i="36"/>
  <c r="AW1233" i="36"/>
  <c r="AV1233" i="36"/>
  <c r="AU1233" i="36"/>
  <c r="AG1233" i="36"/>
  <c r="AF1233" i="36"/>
  <c r="AE1233" i="36"/>
  <c r="AD1233" i="36"/>
  <c r="AC1233" i="36"/>
  <c r="M1233" i="36"/>
  <c r="L1233" i="36"/>
  <c r="K1233" i="36"/>
  <c r="I1233" i="36"/>
  <c r="G1233" i="36"/>
  <c r="F1233" i="36"/>
  <c r="C1233" i="36"/>
  <c r="AW1232" i="36"/>
  <c r="AV1232" i="36"/>
  <c r="AU1232" i="36"/>
  <c r="AG1232" i="36"/>
  <c r="AF1232" i="36"/>
  <c r="AE1232" i="36"/>
  <c r="AD1232" i="36"/>
  <c r="AC1232" i="36"/>
  <c r="M1232" i="36"/>
  <c r="L1232" i="36"/>
  <c r="K1232" i="36"/>
  <c r="I1232" i="36" s="1"/>
  <c r="G1232" i="36"/>
  <c r="F1232" i="36"/>
  <c r="C1232" i="36"/>
  <c r="AW1230" i="36"/>
  <c r="AV1230" i="36"/>
  <c r="AU1230" i="36"/>
  <c r="AG1230" i="36"/>
  <c r="AF1230" i="36"/>
  <c r="AE1230" i="36"/>
  <c r="AD1230" i="36"/>
  <c r="AC1230" i="36"/>
  <c r="M1230" i="36"/>
  <c r="I1230" i="36" s="1"/>
  <c r="L1230" i="36"/>
  <c r="K1230" i="36"/>
  <c r="G1230" i="36"/>
  <c r="F1230" i="36"/>
  <c r="C1230" i="36"/>
  <c r="AW1229" i="36"/>
  <c r="AV1229" i="36"/>
  <c r="AU1229" i="36"/>
  <c r="AG1229" i="36"/>
  <c r="AF1229" i="36"/>
  <c r="AE1229" i="36"/>
  <c r="AD1229" i="36"/>
  <c r="AC1229" i="36"/>
  <c r="M1229" i="36"/>
  <c r="L1229" i="36"/>
  <c r="I1229" i="36" s="1"/>
  <c r="K1229" i="36"/>
  <c r="G1229" i="36"/>
  <c r="F1229" i="36"/>
  <c r="C1229" i="36"/>
  <c r="AW1228" i="36"/>
  <c r="AV1228" i="36"/>
  <c r="AU1228" i="36"/>
  <c r="AG1228" i="36"/>
  <c r="AF1228" i="36"/>
  <c r="AE1228" i="36"/>
  <c r="AD1228" i="36"/>
  <c r="AC1228" i="36"/>
  <c r="M1228" i="36"/>
  <c r="L1228" i="36"/>
  <c r="K1228" i="36"/>
  <c r="I1228" i="36" s="1"/>
  <c r="G1228" i="36"/>
  <c r="F1228" i="36"/>
  <c r="C1228" i="36"/>
  <c r="AW1227" i="36"/>
  <c r="AV1227" i="36"/>
  <c r="AU1227" i="36"/>
  <c r="AG1227" i="36"/>
  <c r="AF1227" i="36"/>
  <c r="AE1227" i="36"/>
  <c r="AD1227" i="36"/>
  <c r="AC1227" i="36"/>
  <c r="M1227" i="36"/>
  <c r="I1227" i="36" s="1"/>
  <c r="L1227" i="36"/>
  <c r="K1227" i="36"/>
  <c r="G1227" i="36"/>
  <c r="F1227" i="36"/>
  <c r="C1227" i="36"/>
  <c r="AW1226" i="36"/>
  <c r="AV1226" i="36"/>
  <c r="AU1226" i="36"/>
  <c r="AG1226" i="36"/>
  <c r="AF1226" i="36"/>
  <c r="AE1226" i="36"/>
  <c r="AD1226" i="36"/>
  <c r="AC1226" i="36"/>
  <c r="M1226" i="36"/>
  <c r="L1226" i="36"/>
  <c r="K1226" i="36"/>
  <c r="G1226" i="36"/>
  <c r="F1226" i="36"/>
  <c r="C1226" i="36"/>
  <c r="AW1225" i="36"/>
  <c r="AV1225" i="36"/>
  <c r="AU1225" i="36"/>
  <c r="AG1225" i="36"/>
  <c r="AF1225" i="36"/>
  <c r="AE1225" i="36"/>
  <c r="AD1225" i="36"/>
  <c r="AC1225" i="36"/>
  <c r="M1225" i="36"/>
  <c r="L1225" i="36"/>
  <c r="K1225" i="36"/>
  <c r="I1225" i="36" s="1"/>
  <c r="G1225" i="36"/>
  <c r="F1225" i="36"/>
  <c r="C1225" i="36"/>
  <c r="AW1224" i="36"/>
  <c r="AV1224" i="36"/>
  <c r="AU1224" i="36"/>
  <c r="AG1224" i="36"/>
  <c r="AF1224" i="36"/>
  <c r="AE1224" i="36"/>
  <c r="AD1224" i="36"/>
  <c r="AC1224" i="36"/>
  <c r="M1224" i="36"/>
  <c r="L1224" i="36"/>
  <c r="K1224" i="36"/>
  <c r="I1224" i="36"/>
  <c r="G1224" i="36"/>
  <c r="F1224" i="36"/>
  <c r="C1224" i="36"/>
  <c r="AW1223" i="36"/>
  <c r="AV1223" i="36"/>
  <c r="AU1223" i="36"/>
  <c r="AG1223" i="36"/>
  <c r="AF1223" i="36"/>
  <c r="AE1223" i="36"/>
  <c r="AD1223" i="36"/>
  <c r="AC1223" i="36"/>
  <c r="M1223" i="36"/>
  <c r="L1223" i="36"/>
  <c r="K1223" i="36"/>
  <c r="I1223" i="36" s="1"/>
  <c r="G1223" i="36"/>
  <c r="F1223" i="36"/>
  <c r="C1223" i="36"/>
  <c r="AW1222" i="36"/>
  <c r="AV1222" i="36"/>
  <c r="AU1222" i="36"/>
  <c r="AG1222" i="36"/>
  <c r="AF1222" i="36"/>
  <c r="AE1222" i="36"/>
  <c r="AD1222" i="36"/>
  <c r="AC1222" i="36"/>
  <c r="M1222" i="36"/>
  <c r="I1222" i="36" s="1"/>
  <c r="L1222" i="36"/>
  <c r="K1222" i="36"/>
  <c r="G1222" i="36"/>
  <c r="F1222" i="36"/>
  <c r="C1222" i="36"/>
  <c r="AW1221" i="36"/>
  <c r="AV1221" i="36"/>
  <c r="AU1221" i="36"/>
  <c r="AG1221" i="36"/>
  <c r="AF1221" i="36"/>
  <c r="AE1221" i="36"/>
  <c r="AD1221" i="36"/>
  <c r="AC1221" i="36"/>
  <c r="M1221" i="36"/>
  <c r="L1221" i="36"/>
  <c r="I1221" i="36" s="1"/>
  <c r="K1221" i="36"/>
  <c r="G1221" i="36"/>
  <c r="F1221" i="36"/>
  <c r="C1221" i="36"/>
  <c r="AW1220" i="36"/>
  <c r="AV1220" i="36"/>
  <c r="AU1220" i="36"/>
  <c r="AG1220" i="36"/>
  <c r="AF1220" i="36"/>
  <c r="AE1220" i="36"/>
  <c r="AD1220" i="36"/>
  <c r="AC1220" i="36"/>
  <c r="M1220" i="36"/>
  <c r="L1220" i="36"/>
  <c r="K1220" i="36"/>
  <c r="I1220" i="36" s="1"/>
  <c r="G1220" i="36"/>
  <c r="F1220" i="36"/>
  <c r="C1220" i="36"/>
  <c r="AW1219" i="36"/>
  <c r="AV1219" i="36"/>
  <c r="AU1219" i="36"/>
  <c r="AG1219" i="36"/>
  <c r="AF1219" i="36"/>
  <c r="AE1219" i="36"/>
  <c r="AD1219" i="36"/>
  <c r="AC1219" i="36"/>
  <c r="M1219" i="36"/>
  <c r="I1219" i="36" s="1"/>
  <c r="L1219" i="36"/>
  <c r="K1219" i="36"/>
  <c r="G1219" i="36"/>
  <c r="F1219" i="36"/>
  <c r="C1219" i="36"/>
  <c r="AW1218" i="36"/>
  <c r="AV1218" i="36"/>
  <c r="AU1218" i="36"/>
  <c r="AG1218" i="36"/>
  <c r="AF1218" i="36"/>
  <c r="AE1218" i="36"/>
  <c r="AD1218" i="36"/>
  <c r="AC1218" i="36"/>
  <c r="M1218" i="36"/>
  <c r="L1218" i="36"/>
  <c r="K1218" i="36"/>
  <c r="I1218" i="36" s="1"/>
  <c r="G1218" i="36"/>
  <c r="F1218" i="36"/>
  <c r="C1218" i="36"/>
  <c r="AW1217" i="36"/>
  <c r="AV1217" i="36"/>
  <c r="AU1217" i="36"/>
  <c r="AG1217" i="36"/>
  <c r="AF1217" i="36"/>
  <c r="AE1217" i="36"/>
  <c r="AD1217" i="36"/>
  <c r="AC1217" i="36"/>
  <c r="M1217" i="36"/>
  <c r="L1217" i="36"/>
  <c r="K1217" i="36"/>
  <c r="I1217" i="36" s="1"/>
  <c r="G1217" i="36"/>
  <c r="F1217" i="36"/>
  <c r="C1217" i="36"/>
  <c r="AW1216" i="36"/>
  <c r="AV1216" i="36"/>
  <c r="AU1216" i="36"/>
  <c r="AG1216" i="36"/>
  <c r="AF1216" i="36"/>
  <c r="AE1216" i="36"/>
  <c r="AD1216" i="36"/>
  <c r="AC1216" i="36"/>
  <c r="M1216" i="36"/>
  <c r="L1216" i="36"/>
  <c r="K1216" i="36"/>
  <c r="I1216" i="36"/>
  <c r="G1216" i="36"/>
  <c r="F1216" i="36"/>
  <c r="C1216" i="36"/>
  <c r="AW1215" i="36"/>
  <c r="AV1215" i="36"/>
  <c r="AU1215" i="36"/>
  <c r="AG1215" i="36"/>
  <c r="AF1215" i="36"/>
  <c r="AE1215" i="36"/>
  <c r="AD1215" i="36"/>
  <c r="AC1215" i="36"/>
  <c r="M1215" i="36"/>
  <c r="L1215" i="36"/>
  <c r="K1215" i="36"/>
  <c r="I1215" i="36" s="1"/>
  <c r="G1215" i="36"/>
  <c r="F1215" i="36"/>
  <c r="C1215" i="36"/>
  <c r="AW1214" i="36"/>
  <c r="AV1214" i="36"/>
  <c r="AU1214" i="36"/>
  <c r="AG1214" i="36"/>
  <c r="AF1214" i="36"/>
  <c r="AE1214" i="36"/>
  <c r="AD1214" i="36"/>
  <c r="AC1214" i="36"/>
  <c r="M1214" i="36"/>
  <c r="I1214" i="36" s="1"/>
  <c r="L1214" i="36"/>
  <c r="K1214" i="36"/>
  <c r="G1214" i="36"/>
  <c r="F1214" i="36"/>
  <c r="C1214" i="36"/>
  <c r="AW1213" i="36"/>
  <c r="AV1213" i="36"/>
  <c r="AU1213" i="36"/>
  <c r="AG1213" i="36"/>
  <c r="AF1213" i="36"/>
  <c r="AE1213" i="36"/>
  <c r="AD1213" i="36"/>
  <c r="AC1213" i="36"/>
  <c r="M1213" i="36"/>
  <c r="L1213" i="36"/>
  <c r="I1213" i="36" s="1"/>
  <c r="K1213" i="36"/>
  <c r="G1213" i="36"/>
  <c r="F1213" i="36"/>
  <c r="C1213" i="36"/>
  <c r="AW1212" i="36"/>
  <c r="AV1212" i="36"/>
  <c r="AU1212" i="36"/>
  <c r="AG1212" i="36"/>
  <c r="AF1212" i="36"/>
  <c r="AE1212" i="36"/>
  <c r="AD1212" i="36"/>
  <c r="AC1212" i="36"/>
  <c r="M1212" i="36"/>
  <c r="L1212" i="36"/>
  <c r="K1212" i="36"/>
  <c r="I1212" i="36" s="1"/>
  <c r="G1212" i="36"/>
  <c r="F1212" i="36"/>
  <c r="C1212" i="36"/>
  <c r="AW1211" i="36"/>
  <c r="AV1211" i="36"/>
  <c r="AU1211" i="36"/>
  <c r="AG1211" i="36"/>
  <c r="AF1211" i="36"/>
  <c r="AE1211" i="36"/>
  <c r="AD1211" i="36"/>
  <c r="AC1211" i="36"/>
  <c r="M1211" i="36"/>
  <c r="I1211" i="36" s="1"/>
  <c r="L1211" i="36"/>
  <c r="K1211" i="36"/>
  <c r="G1211" i="36"/>
  <c r="F1211" i="36"/>
  <c r="C1211" i="36"/>
  <c r="AW1210" i="36"/>
  <c r="AV1210" i="36"/>
  <c r="AU1210" i="36"/>
  <c r="AG1210" i="36"/>
  <c r="AF1210" i="36"/>
  <c r="AE1210" i="36"/>
  <c r="AD1210" i="36"/>
  <c r="AC1210" i="36"/>
  <c r="M1210" i="36"/>
  <c r="L1210" i="36"/>
  <c r="K1210" i="36"/>
  <c r="G1210" i="36"/>
  <c r="F1210" i="36"/>
  <c r="C1210" i="36"/>
  <c r="AW1209" i="36"/>
  <c r="AV1209" i="36"/>
  <c r="AU1209" i="36"/>
  <c r="AG1209" i="36"/>
  <c r="AF1209" i="36"/>
  <c r="AE1209" i="36"/>
  <c r="AD1209" i="36"/>
  <c r="AC1209" i="36"/>
  <c r="M1209" i="36"/>
  <c r="L1209" i="36"/>
  <c r="K1209" i="36"/>
  <c r="I1209" i="36" s="1"/>
  <c r="G1209" i="36"/>
  <c r="F1209" i="36"/>
  <c r="C1209" i="36"/>
  <c r="AW1208" i="36"/>
  <c r="AV1208" i="36"/>
  <c r="AU1208" i="36"/>
  <c r="AG1208" i="36"/>
  <c r="AF1208" i="36"/>
  <c r="AE1208" i="36"/>
  <c r="AD1208" i="36"/>
  <c r="AC1208" i="36"/>
  <c r="M1208" i="36"/>
  <c r="L1208" i="36"/>
  <c r="K1208" i="36"/>
  <c r="I1208" i="36"/>
  <c r="G1208" i="36"/>
  <c r="F1208" i="36"/>
  <c r="C1208" i="36"/>
  <c r="AW1207" i="36"/>
  <c r="AV1207" i="36"/>
  <c r="AU1207" i="36"/>
  <c r="AG1207" i="36"/>
  <c r="AF1207" i="36"/>
  <c r="AE1207" i="36"/>
  <c r="AD1207" i="36"/>
  <c r="AC1207" i="36"/>
  <c r="M1207" i="36"/>
  <c r="L1207" i="36"/>
  <c r="K1207" i="36"/>
  <c r="I1207" i="36" s="1"/>
  <c r="G1207" i="36"/>
  <c r="F1207" i="36"/>
  <c r="C1207" i="36"/>
  <c r="AW1206" i="36"/>
  <c r="AV1206" i="36"/>
  <c r="AU1206" i="36"/>
  <c r="AG1206" i="36"/>
  <c r="AF1206" i="36"/>
  <c r="AE1206" i="36"/>
  <c r="AD1206" i="36"/>
  <c r="AC1206" i="36"/>
  <c r="M1206" i="36"/>
  <c r="I1206" i="36" s="1"/>
  <c r="L1206" i="36"/>
  <c r="K1206" i="36"/>
  <c r="G1206" i="36"/>
  <c r="F1206" i="36"/>
  <c r="C1206" i="36"/>
  <c r="AW1205" i="36"/>
  <c r="AV1205" i="36"/>
  <c r="AU1205" i="36"/>
  <c r="AG1205" i="36"/>
  <c r="AF1205" i="36"/>
  <c r="AE1205" i="36"/>
  <c r="AD1205" i="36"/>
  <c r="AC1205" i="36"/>
  <c r="M1205" i="36"/>
  <c r="L1205" i="36"/>
  <c r="I1205" i="36" s="1"/>
  <c r="K1205" i="36"/>
  <c r="G1205" i="36"/>
  <c r="F1205" i="36"/>
  <c r="C1205" i="36"/>
  <c r="AW1204" i="36"/>
  <c r="AV1204" i="36"/>
  <c r="AU1204" i="36"/>
  <c r="AG1204" i="36"/>
  <c r="AF1204" i="36"/>
  <c r="AE1204" i="36"/>
  <c r="AD1204" i="36"/>
  <c r="AC1204" i="36"/>
  <c r="M1204" i="36"/>
  <c r="L1204" i="36"/>
  <c r="K1204" i="36"/>
  <c r="I1204" i="36" s="1"/>
  <c r="G1204" i="36"/>
  <c r="F1204" i="36"/>
  <c r="C1204" i="36"/>
  <c r="AW1203" i="36"/>
  <c r="AV1203" i="36"/>
  <c r="AU1203" i="36"/>
  <c r="AG1203" i="36"/>
  <c r="AF1203" i="36"/>
  <c r="AE1203" i="36"/>
  <c r="AD1203" i="36"/>
  <c r="AC1203" i="36"/>
  <c r="M1203" i="36"/>
  <c r="I1203" i="36" s="1"/>
  <c r="L1203" i="36"/>
  <c r="K1203" i="36"/>
  <c r="G1203" i="36"/>
  <c r="F1203" i="36"/>
  <c r="C1203" i="36"/>
  <c r="AW1202" i="36"/>
  <c r="AV1202" i="36"/>
  <c r="AU1202" i="36"/>
  <c r="AG1202" i="36"/>
  <c r="AF1202" i="36"/>
  <c r="AE1202" i="36"/>
  <c r="AD1202" i="36"/>
  <c r="AC1202" i="36"/>
  <c r="M1202" i="36"/>
  <c r="L1202" i="36"/>
  <c r="K1202" i="36"/>
  <c r="G1202" i="36"/>
  <c r="F1202" i="36"/>
  <c r="C1202" i="36"/>
  <c r="AW1201" i="36"/>
  <c r="AV1201" i="36"/>
  <c r="AU1201" i="36"/>
  <c r="AG1201" i="36"/>
  <c r="AF1201" i="36"/>
  <c r="AE1201" i="36"/>
  <c r="AD1201" i="36"/>
  <c r="AC1201" i="36"/>
  <c r="M1201" i="36"/>
  <c r="L1201" i="36"/>
  <c r="K1201" i="36"/>
  <c r="I1201" i="36" s="1"/>
  <c r="G1201" i="36"/>
  <c r="F1201" i="36"/>
  <c r="C1201" i="36"/>
  <c r="AW1200" i="36"/>
  <c r="AV1200" i="36"/>
  <c r="AU1200" i="36"/>
  <c r="AG1200" i="36"/>
  <c r="AF1200" i="36"/>
  <c r="AE1200" i="36"/>
  <c r="AD1200" i="36"/>
  <c r="AC1200" i="36"/>
  <c r="M1200" i="36"/>
  <c r="L1200" i="36"/>
  <c r="K1200" i="36"/>
  <c r="I1200" i="36"/>
  <c r="G1200" i="36"/>
  <c r="F1200" i="36"/>
  <c r="C1200" i="36"/>
  <c r="AW1198" i="36"/>
  <c r="AV1198" i="36"/>
  <c r="AU1198" i="36"/>
  <c r="AG1198" i="36"/>
  <c r="AF1198" i="36"/>
  <c r="AE1198" i="36"/>
  <c r="AD1198" i="36"/>
  <c r="AC1198" i="36"/>
  <c r="M1198" i="36"/>
  <c r="L1198" i="36"/>
  <c r="K1198" i="36"/>
  <c r="I1198" i="36" s="1"/>
  <c r="G1198" i="36"/>
  <c r="F1198" i="36"/>
  <c r="C1198" i="36"/>
  <c r="AW1197" i="36"/>
  <c r="AV1197" i="36"/>
  <c r="AU1197" i="36"/>
  <c r="AG1197" i="36"/>
  <c r="AF1197" i="36"/>
  <c r="AE1197" i="36"/>
  <c r="AD1197" i="36"/>
  <c r="AC1197" i="36"/>
  <c r="M1197" i="36"/>
  <c r="I1197" i="36" s="1"/>
  <c r="L1197" i="36"/>
  <c r="K1197" i="36"/>
  <c r="G1197" i="36"/>
  <c r="F1197" i="36"/>
  <c r="C1197" i="36"/>
  <c r="AW1196" i="36"/>
  <c r="AV1196" i="36"/>
  <c r="AU1196" i="36"/>
  <c r="AG1196" i="36"/>
  <c r="AF1196" i="36"/>
  <c r="AE1196" i="36"/>
  <c r="AD1196" i="36"/>
  <c r="AC1196" i="36"/>
  <c r="M1196" i="36"/>
  <c r="L1196" i="36"/>
  <c r="I1196" i="36" s="1"/>
  <c r="K1196" i="36"/>
  <c r="G1196" i="36"/>
  <c r="F1196" i="36"/>
  <c r="C1196" i="36"/>
  <c r="AW1195" i="36"/>
  <c r="AV1195" i="36"/>
  <c r="AU1195" i="36"/>
  <c r="AG1195" i="36"/>
  <c r="AF1195" i="36"/>
  <c r="AE1195" i="36"/>
  <c r="AD1195" i="36"/>
  <c r="AC1195" i="36"/>
  <c r="M1195" i="36"/>
  <c r="L1195" i="36"/>
  <c r="K1195" i="36"/>
  <c r="I1195" i="36" s="1"/>
  <c r="G1195" i="36"/>
  <c r="F1195" i="36"/>
  <c r="C1195" i="36"/>
  <c r="AW1194" i="36"/>
  <c r="AV1194" i="36"/>
  <c r="AU1194" i="36"/>
  <c r="AG1194" i="36"/>
  <c r="AF1194" i="36"/>
  <c r="AE1194" i="36"/>
  <c r="AD1194" i="36"/>
  <c r="AC1194" i="36"/>
  <c r="M1194" i="36"/>
  <c r="I1194" i="36" s="1"/>
  <c r="L1194" i="36"/>
  <c r="K1194" i="36"/>
  <c r="G1194" i="36"/>
  <c r="F1194" i="36"/>
  <c r="C1194" i="36"/>
  <c r="AW1193" i="36"/>
  <c r="AV1193" i="36"/>
  <c r="AU1193" i="36"/>
  <c r="AG1193" i="36"/>
  <c r="AF1193" i="36"/>
  <c r="AE1193" i="36"/>
  <c r="AD1193" i="36"/>
  <c r="AC1193" i="36"/>
  <c r="M1193" i="36"/>
  <c r="L1193" i="36"/>
  <c r="K1193" i="36"/>
  <c r="I1193" i="36" s="1"/>
  <c r="G1193" i="36"/>
  <c r="F1193" i="36"/>
  <c r="C1193" i="36"/>
  <c r="AW1192" i="36"/>
  <c r="AV1192" i="36"/>
  <c r="AU1192" i="36"/>
  <c r="AG1192" i="36"/>
  <c r="AF1192" i="36"/>
  <c r="AE1192" i="36"/>
  <c r="AD1192" i="36"/>
  <c r="AC1192" i="36"/>
  <c r="M1192" i="36"/>
  <c r="L1192" i="36"/>
  <c r="K1192" i="36"/>
  <c r="I1192" i="36" s="1"/>
  <c r="G1192" i="36"/>
  <c r="F1192" i="36"/>
  <c r="C1192" i="36"/>
  <c r="AW1191" i="36"/>
  <c r="AV1191" i="36"/>
  <c r="AU1191" i="36"/>
  <c r="AG1191" i="36"/>
  <c r="AF1191" i="36"/>
  <c r="AE1191" i="36"/>
  <c r="AD1191" i="36"/>
  <c r="AC1191" i="36"/>
  <c r="M1191" i="36"/>
  <c r="L1191" i="36"/>
  <c r="K1191" i="36"/>
  <c r="I1191" i="36"/>
  <c r="G1191" i="36"/>
  <c r="F1191" i="36"/>
  <c r="C1191" i="36"/>
  <c r="AW1190" i="36"/>
  <c r="AV1190" i="36"/>
  <c r="AU1190" i="36"/>
  <c r="AG1190" i="36"/>
  <c r="AF1190" i="36"/>
  <c r="AE1190" i="36"/>
  <c r="AD1190" i="36"/>
  <c r="AC1190" i="36"/>
  <c r="M1190" i="36"/>
  <c r="L1190" i="36"/>
  <c r="K1190" i="36"/>
  <c r="I1190" i="36" s="1"/>
  <c r="G1190" i="36"/>
  <c r="F1190" i="36"/>
  <c r="C1190" i="36"/>
  <c r="AW1189" i="36"/>
  <c r="AV1189" i="36"/>
  <c r="AU1189" i="36"/>
  <c r="AG1189" i="36"/>
  <c r="AF1189" i="36"/>
  <c r="AE1189" i="36"/>
  <c r="AD1189" i="36"/>
  <c r="AC1189" i="36"/>
  <c r="M1189" i="36"/>
  <c r="L1189" i="36"/>
  <c r="K1189" i="36"/>
  <c r="I1189" i="36"/>
  <c r="G1189" i="36"/>
  <c r="F1189" i="36"/>
  <c r="C1189" i="36"/>
  <c r="AW1188" i="36"/>
  <c r="AV1188" i="36"/>
  <c r="AU1188" i="36"/>
  <c r="AG1188" i="36"/>
  <c r="AF1188" i="36"/>
  <c r="AE1188" i="36"/>
  <c r="AD1188" i="36"/>
  <c r="AC1188" i="36"/>
  <c r="M1188" i="36"/>
  <c r="L1188" i="36"/>
  <c r="I1188" i="36" s="1"/>
  <c r="K1188" i="36"/>
  <c r="G1188" i="36"/>
  <c r="F1188" i="36"/>
  <c r="C1188" i="36"/>
  <c r="AW1187" i="36"/>
  <c r="AV1187" i="36"/>
  <c r="AU1187" i="36"/>
  <c r="AG1187" i="36"/>
  <c r="AF1187" i="36"/>
  <c r="AE1187" i="36"/>
  <c r="AD1187" i="36"/>
  <c r="AC1187" i="36"/>
  <c r="M1187" i="36"/>
  <c r="L1187" i="36"/>
  <c r="K1187" i="36"/>
  <c r="I1187" i="36" s="1"/>
  <c r="G1187" i="36"/>
  <c r="F1187" i="36"/>
  <c r="C1187" i="36"/>
  <c r="AW1186" i="36"/>
  <c r="AV1186" i="36"/>
  <c r="AU1186" i="36"/>
  <c r="AG1186" i="36"/>
  <c r="AF1186" i="36"/>
  <c r="AE1186" i="36"/>
  <c r="AD1186" i="36"/>
  <c r="AC1186" i="36"/>
  <c r="M1186" i="36"/>
  <c r="I1186" i="36" s="1"/>
  <c r="L1186" i="36"/>
  <c r="K1186" i="36"/>
  <c r="G1186" i="36"/>
  <c r="F1186" i="36"/>
  <c r="C1186" i="36"/>
  <c r="AW1185" i="36"/>
  <c r="AV1185" i="36"/>
  <c r="AU1185" i="36"/>
  <c r="AG1185" i="36"/>
  <c r="AF1185" i="36"/>
  <c r="AE1185" i="36"/>
  <c r="AD1185" i="36"/>
  <c r="AC1185" i="36"/>
  <c r="M1185" i="36"/>
  <c r="L1185" i="36"/>
  <c r="K1185" i="36"/>
  <c r="I1185" i="36" s="1"/>
  <c r="G1185" i="36"/>
  <c r="F1185" i="36"/>
  <c r="C1185" i="36"/>
  <c r="AW1184" i="36"/>
  <c r="AV1184" i="36"/>
  <c r="AU1184" i="36"/>
  <c r="AG1184" i="36"/>
  <c r="AF1184" i="36"/>
  <c r="AE1184" i="36"/>
  <c r="AD1184" i="36"/>
  <c r="AC1184" i="36"/>
  <c r="M1184" i="36"/>
  <c r="L1184" i="36"/>
  <c r="K1184" i="36"/>
  <c r="I1184" i="36" s="1"/>
  <c r="G1184" i="36"/>
  <c r="F1184" i="36"/>
  <c r="C1184" i="36"/>
  <c r="AW1183" i="36"/>
  <c r="AV1183" i="36"/>
  <c r="AU1183" i="36"/>
  <c r="AG1183" i="36"/>
  <c r="AF1183" i="36"/>
  <c r="AE1183" i="36"/>
  <c r="AD1183" i="36"/>
  <c r="AC1183" i="36"/>
  <c r="M1183" i="36"/>
  <c r="L1183" i="36"/>
  <c r="K1183" i="36"/>
  <c r="I1183" i="36"/>
  <c r="G1183" i="36"/>
  <c r="F1183" i="36"/>
  <c r="C1183" i="36"/>
  <c r="AW1182" i="36"/>
  <c r="AV1182" i="36"/>
  <c r="AU1182" i="36"/>
  <c r="AG1182" i="36"/>
  <c r="AF1182" i="36"/>
  <c r="AE1182" i="36"/>
  <c r="AD1182" i="36"/>
  <c r="AC1182" i="36"/>
  <c r="M1182" i="36"/>
  <c r="L1182" i="36"/>
  <c r="K1182" i="36"/>
  <c r="I1182" i="36" s="1"/>
  <c r="G1182" i="36"/>
  <c r="F1182" i="36"/>
  <c r="C1182" i="36"/>
  <c r="AW1181" i="36"/>
  <c r="AV1181" i="36"/>
  <c r="AU1181" i="36"/>
  <c r="AG1181" i="36"/>
  <c r="AF1181" i="36"/>
  <c r="AE1181" i="36"/>
  <c r="AD1181" i="36"/>
  <c r="AC1181" i="36"/>
  <c r="M1181" i="36"/>
  <c r="L1181" i="36"/>
  <c r="K1181" i="36"/>
  <c r="I1181" i="36"/>
  <c r="G1181" i="36"/>
  <c r="F1181" i="36"/>
  <c r="C1181" i="36"/>
  <c r="AW1180" i="36"/>
  <c r="AV1180" i="36"/>
  <c r="AU1180" i="36"/>
  <c r="AG1180" i="36"/>
  <c r="AF1180" i="36"/>
  <c r="AE1180" i="36"/>
  <c r="AD1180" i="36"/>
  <c r="AC1180" i="36"/>
  <c r="M1180" i="36"/>
  <c r="L1180" i="36"/>
  <c r="I1180" i="36" s="1"/>
  <c r="K1180" i="36"/>
  <c r="G1180" i="36"/>
  <c r="F1180" i="36"/>
  <c r="C1180" i="36"/>
  <c r="AW1179" i="36"/>
  <c r="AV1179" i="36"/>
  <c r="AU1179" i="36"/>
  <c r="AG1179" i="36"/>
  <c r="AF1179" i="36"/>
  <c r="AE1179" i="36"/>
  <c r="AD1179" i="36"/>
  <c r="AC1179" i="36"/>
  <c r="M1179" i="36"/>
  <c r="L1179" i="36"/>
  <c r="K1179" i="36"/>
  <c r="I1179" i="36" s="1"/>
  <c r="G1179" i="36"/>
  <c r="F1179" i="36"/>
  <c r="C1179" i="36"/>
  <c r="AW1178" i="36"/>
  <c r="AV1178" i="36"/>
  <c r="AU1178" i="36"/>
  <c r="AG1178" i="36"/>
  <c r="AF1178" i="36"/>
  <c r="AE1178" i="36"/>
  <c r="AD1178" i="36"/>
  <c r="AC1178" i="36"/>
  <c r="M1178" i="36"/>
  <c r="I1178" i="36" s="1"/>
  <c r="L1178" i="36"/>
  <c r="K1178" i="36"/>
  <c r="G1178" i="36"/>
  <c r="F1178" i="36"/>
  <c r="C1178" i="36"/>
  <c r="AW1176" i="36"/>
  <c r="AV1176" i="36"/>
  <c r="AU1176" i="36"/>
  <c r="AG1176" i="36"/>
  <c r="AF1176" i="36"/>
  <c r="AE1176" i="36"/>
  <c r="AD1176" i="36"/>
  <c r="AC1176" i="36"/>
  <c r="M1176" i="36"/>
  <c r="L1176" i="36"/>
  <c r="K1176" i="36"/>
  <c r="G1176" i="36"/>
  <c r="F1176" i="36"/>
  <c r="C1176" i="36"/>
  <c r="AW1175" i="36"/>
  <c r="AV1175" i="36"/>
  <c r="AU1175" i="36"/>
  <c r="AG1175" i="36"/>
  <c r="AF1175" i="36"/>
  <c r="AE1175" i="36"/>
  <c r="AD1175" i="36"/>
  <c r="AC1175" i="36"/>
  <c r="M1175" i="36"/>
  <c r="L1175" i="36"/>
  <c r="K1175" i="36"/>
  <c r="I1175" i="36" s="1"/>
  <c r="G1175" i="36"/>
  <c r="F1175" i="36"/>
  <c r="C1175" i="36"/>
  <c r="AW1174" i="36"/>
  <c r="AV1174" i="36"/>
  <c r="AU1174" i="36"/>
  <c r="AG1174" i="36"/>
  <c r="AF1174" i="36"/>
  <c r="AE1174" i="36"/>
  <c r="AD1174" i="36"/>
  <c r="AC1174" i="36"/>
  <c r="M1174" i="36"/>
  <c r="L1174" i="36"/>
  <c r="K1174" i="36"/>
  <c r="I1174" i="36"/>
  <c r="G1174" i="36"/>
  <c r="F1174" i="36"/>
  <c r="C1174" i="36"/>
  <c r="AW1173" i="36"/>
  <c r="AV1173" i="36"/>
  <c r="AU1173" i="36"/>
  <c r="AG1173" i="36"/>
  <c r="AF1173" i="36"/>
  <c r="AE1173" i="36"/>
  <c r="AD1173" i="36"/>
  <c r="AC1173" i="36"/>
  <c r="M1173" i="36"/>
  <c r="L1173" i="36"/>
  <c r="K1173" i="36"/>
  <c r="I1173" i="36" s="1"/>
  <c r="G1173" i="36"/>
  <c r="F1173" i="36"/>
  <c r="C1173" i="36"/>
  <c r="AW1172" i="36"/>
  <c r="AV1172" i="36"/>
  <c r="AU1172" i="36"/>
  <c r="AG1172" i="36"/>
  <c r="AF1172" i="36"/>
  <c r="AE1172" i="36"/>
  <c r="AD1172" i="36"/>
  <c r="AC1172" i="36"/>
  <c r="M1172" i="36"/>
  <c r="L1172" i="36"/>
  <c r="K1172" i="36"/>
  <c r="I1172" i="36"/>
  <c r="G1172" i="36"/>
  <c r="F1172" i="36"/>
  <c r="C1172" i="36"/>
  <c r="AW1171" i="36"/>
  <c r="AV1171" i="36"/>
  <c r="AU1171" i="36"/>
  <c r="AG1171" i="36"/>
  <c r="AF1171" i="36"/>
  <c r="AE1171" i="36"/>
  <c r="AD1171" i="36"/>
  <c r="AC1171" i="36"/>
  <c r="M1171" i="36"/>
  <c r="L1171" i="36"/>
  <c r="I1171" i="36" s="1"/>
  <c r="K1171" i="36"/>
  <c r="G1171" i="36"/>
  <c r="F1171" i="36"/>
  <c r="C1171" i="36"/>
  <c r="AW1170" i="36"/>
  <c r="AV1170" i="36"/>
  <c r="AU1170" i="36"/>
  <c r="AG1170" i="36"/>
  <c r="AF1170" i="36"/>
  <c r="AE1170" i="36"/>
  <c r="AD1170" i="36"/>
  <c r="AC1170" i="36"/>
  <c r="M1170" i="36"/>
  <c r="L1170" i="36"/>
  <c r="K1170" i="36"/>
  <c r="I1170" i="36" s="1"/>
  <c r="G1170" i="36"/>
  <c r="F1170" i="36"/>
  <c r="C1170" i="36"/>
  <c r="AW1169" i="36"/>
  <c r="AV1169" i="36"/>
  <c r="AU1169" i="36"/>
  <c r="AG1169" i="36"/>
  <c r="AF1169" i="36"/>
  <c r="AE1169" i="36"/>
  <c r="AD1169" i="36"/>
  <c r="AC1169" i="36"/>
  <c r="M1169" i="36"/>
  <c r="I1169" i="36" s="1"/>
  <c r="L1169" i="36"/>
  <c r="K1169" i="36"/>
  <c r="G1169" i="36"/>
  <c r="F1169" i="36"/>
  <c r="C1169" i="36"/>
  <c r="AW1167" i="36"/>
  <c r="AV1167" i="36"/>
  <c r="AU1167" i="36"/>
  <c r="AG1167" i="36"/>
  <c r="AF1167" i="36"/>
  <c r="AE1167" i="36"/>
  <c r="AD1167" i="36"/>
  <c r="AC1167" i="36"/>
  <c r="M1167" i="36"/>
  <c r="L1167" i="36"/>
  <c r="K1167" i="36"/>
  <c r="G1167" i="36"/>
  <c r="F1167" i="36"/>
  <c r="C1167" i="36"/>
  <c r="AW1166" i="36"/>
  <c r="AV1166" i="36"/>
  <c r="AU1166" i="36"/>
  <c r="AG1166" i="36"/>
  <c r="AF1166" i="36"/>
  <c r="AE1166" i="36"/>
  <c r="AD1166" i="36"/>
  <c r="AC1166" i="36"/>
  <c r="M1166" i="36"/>
  <c r="L1166" i="36"/>
  <c r="K1166" i="36"/>
  <c r="I1166" i="36" s="1"/>
  <c r="G1166" i="36"/>
  <c r="F1166" i="36"/>
  <c r="C1166" i="36"/>
  <c r="AW1165" i="36"/>
  <c r="AV1165" i="36"/>
  <c r="AU1165" i="36"/>
  <c r="AG1165" i="36"/>
  <c r="AF1165" i="36"/>
  <c r="AE1165" i="36"/>
  <c r="AD1165" i="36"/>
  <c r="AC1165" i="36"/>
  <c r="M1165" i="36"/>
  <c r="L1165" i="36"/>
  <c r="K1165" i="36"/>
  <c r="I1165" i="36"/>
  <c r="G1165" i="36"/>
  <c r="F1165" i="36"/>
  <c r="C1165" i="36"/>
  <c r="AW1164" i="36"/>
  <c r="AV1164" i="36"/>
  <c r="AU1164" i="36"/>
  <c r="AG1164" i="36"/>
  <c r="AF1164" i="36"/>
  <c r="AE1164" i="36"/>
  <c r="AD1164" i="36"/>
  <c r="AC1164" i="36"/>
  <c r="M1164" i="36"/>
  <c r="L1164" i="36"/>
  <c r="K1164" i="36"/>
  <c r="I1164" i="36" s="1"/>
  <c r="G1164" i="36"/>
  <c r="F1164" i="36"/>
  <c r="C1164" i="36"/>
  <c r="AW1162" i="36"/>
  <c r="AV1162" i="36"/>
  <c r="AU1162" i="36"/>
  <c r="AG1162" i="36"/>
  <c r="AF1162" i="36"/>
  <c r="AE1162" i="36"/>
  <c r="AD1162" i="36"/>
  <c r="AC1162" i="36"/>
  <c r="M1162" i="36"/>
  <c r="I1162" i="36" s="1"/>
  <c r="L1162" i="36"/>
  <c r="K1162" i="36"/>
  <c r="G1162" i="36"/>
  <c r="F1162" i="36"/>
  <c r="C1162" i="36"/>
  <c r="AW1161" i="36"/>
  <c r="AV1161" i="36"/>
  <c r="AU1161" i="36"/>
  <c r="AG1161" i="36"/>
  <c r="AF1161" i="36"/>
  <c r="AE1161" i="36"/>
  <c r="AD1161" i="36"/>
  <c r="AC1161" i="36"/>
  <c r="M1161" i="36"/>
  <c r="L1161" i="36"/>
  <c r="I1161" i="36" s="1"/>
  <c r="K1161" i="36"/>
  <c r="G1161" i="36"/>
  <c r="F1161" i="36"/>
  <c r="C1161" i="36"/>
  <c r="AW1160" i="36"/>
  <c r="AV1160" i="36"/>
  <c r="AU1160" i="36"/>
  <c r="AG1160" i="36"/>
  <c r="AF1160" i="36"/>
  <c r="AE1160" i="36"/>
  <c r="AD1160" i="36"/>
  <c r="AC1160" i="36"/>
  <c r="M1160" i="36"/>
  <c r="L1160" i="36"/>
  <c r="K1160" i="36"/>
  <c r="I1160" i="36" s="1"/>
  <c r="G1160" i="36"/>
  <c r="F1160" i="36"/>
  <c r="C1160" i="36"/>
  <c r="AW1159" i="36"/>
  <c r="AV1159" i="36"/>
  <c r="AU1159" i="36"/>
  <c r="AG1159" i="36"/>
  <c r="AF1159" i="36"/>
  <c r="AE1159" i="36"/>
  <c r="AD1159" i="36"/>
  <c r="AC1159" i="36"/>
  <c r="M1159" i="36"/>
  <c r="I1159" i="36" s="1"/>
  <c r="L1159" i="36"/>
  <c r="K1159" i="36"/>
  <c r="G1159" i="36"/>
  <c r="F1159" i="36"/>
  <c r="C1159" i="36"/>
  <c r="AW1158" i="36"/>
  <c r="AV1158" i="36"/>
  <c r="AU1158" i="36"/>
  <c r="AG1158" i="36"/>
  <c r="AF1158" i="36"/>
  <c r="AE1158" i="36"/>
  <c r="AD1158" i="36"/>
  <c r="AC1158" i="36"/>
  <c r="M1158" i="36"/>
  <c r="L1158" i="36"/>
  <c r="K1158" i="36"/>
  <c r="G1158" i="36"/>
  <c r="F1158" i="36"/>
  <c r="C1158" i="36"/>
  <c r="AW1157" i="36"/>
  <c r="AV1157" i="36"/>
  <c r="AU1157" i="36"/>
  <c r="AG1157" i="36"/>
  <c r="AF1157" i="36"/>
  <c r="AE1157" i="36"/>
  <c r="AD1157" i="36"/>
  <c r="AC1157" i="36"/>
  <c r="M1157" i="36"/>
  <c r="L1157" i="36"/>
  <c r="K1157" i="36"/>
  <c r="I1157" i="36" s="1"/>
  <c r="G1157" i="36"/>
  <c r="F1157" i="36"/>
  <c r="C1157" i="36"/>
  <c r="AW1156" i="36"/>
  <c r="AV1156" i="36"/>
  <c r="AU1156" i="36"/>
  <c r="AG1156" i="36"/>
  <c r="AF1156" i="36"/>
  <c r="AE1156" i="36"/>
  <c r="AD1156" i="36"/>
  <c r="AC1156" i="36"/>
  <c r="M1156" i="36"/>
  <c r="L1156" i="36"/>
  <c r="K1156" i="36"/>
  <c r="I1156" i="36"/>
  <c r="G1156" i="36"/>
  <c r="F1156" i="36"/>
  <c r="C1156" i="36"/>
  <c r="AW1155" i="36"/>
  <c r="AV1155" i="36"/>
  <c r="AU1155" i="36"/>
  <c r="AG1155" i="36"/>
  <c r="AF1155" i="36"/>
  <c r="AE1155" i="36"/>
  <c r="AD1155" i="36"/>
  <c r="AC1155" i="36"/>
  <c r="M1155" i="36"/>
  <c r="L1155" i="36"/>
  <c r="K1155" i="36"/>
  <c r="I1155" i="36" s="1"/>
  <c r="G1155" i="36"/>
  <c r="F1155" i="36"/>
  <c r="C1155" i="36"/>
  <c r="AW1154" i="36"/>
  <c r="AV1154" i="36"/>
  <c r="AU1154" i="36"/>
  <c r="AG1154" i="36"/>
  <c r="AF1154" i="36"/>
  <c r="AE1154" i="36"/>
  <c r="AD1154" i="36"/>
  <c r="AC1154" i="36"/>
  <c r="M1154" i="36"/>
  <c r="I1154" i="36" s="1"/>
  <c r="L1154" i="36"/>
  <c r="K1154" i="36"/>
  <c r="G1154" i="36"/>
  <c r="F1154" i="36"/>
  <c r="C1154" i="36"/>
  <c r="AW1153" i="36"/>
  <c r="AV1153" i="36"/>
  <c r="AU1153" i="36"/>
  <c r="AG1153" i="36"/>
  <c r="AF1153" i="36"/>
  <c r="AE1153" i="36"/>
  <c r="AD1153" i="36"/>
  <c r="AC1153" i="36"/>
  <c r="M1153" i="36"/>
  <c r="L1153" i="36"/>
  <c r="I1153" i="36" s="1"/>
  <c r="K1153" i="36"/>
  <c r="G1153" i="36"/>
  <c r="F1153" i="36"/>
  <c r="C1153" i="36"/>
  <c r="AW1152" i="36"/>
  <c r="AV1152" i="36"/>
  <c r="AU1152" i="36"/>
  <c r="AG1152" i="36"/>
  <c r="AF1152" i="36"/>
  <c r="AE1152" i="36"/>
  <c r="AD1152" i="36"/>
  <c r="AC1152" i="36"/>
  <c r="M1152" i="36"/>
  <c r="L1152" i="36"/>
  <c r="K1152" i="36"/>
  <c r="I1152" i="36" s="1"/>
  <c r="G1152" i="36"/>
  <c r="F1152" i="36"/>
  <c r="C1152" i="36"/>
  <c r="AW1151" i="36"/>
  <c r="AV1151" i="36"/>
  <c r="AU1151" i="36"/>
  <c r="AG1151" i="36"/>
  <c r="AF1151" i="36"/>
  <c r="AE1151" i="36"/>
  <c r="AD1151" i="36"/>
  <c r="AC1151" i="36"/>
  <c r="M1151" i="36"/>
  <c r="I1151" i="36" s="1"/>
  <c r="L1151" i="36"/>
  <c r="K1151" i="36"/>
  <c r="G1151" i="36"/>
  <c r="F1151" i="36"/>
  <c r="C1151" i="36"/>
  <c r="AW1150" i="36"/>
  <c r="AV1150" i="36"/>
  <c r="AU1150" i="36"/>
  <c r="AG1150" i="36"/>
  <c r="AF1150" i="36"/>
  <c r="AE1150" i="36"/>
  <c r="AD1150" i="36"/>
  <c r="AC1150" i="36"/>
  <c r="M1150" i="36"/>
  <c r="L1150" i="36"/>
  <c r="K1150" i="36"/>
  <c r="I1150" i="36" s="1"/>
  <c r="G1150" i="36"/>
  <c r="F1150" i="36"/>
  <c r="C1150" i="36"/>
  <c r="AW1149" i="36"/>
  <c r="AV1149" i="36"/>
  <c r="AU1149" i="36"/>
  <c r="AG1149" i="36"/>
  <c r="AF1149" i="36"/>
  <c r="AE1149" i="36"/>
  <c r="AD1149" i="36"/>
  <c r="AC1149" i="36"/>
  <c r="M1149" i="36"/>
  <c r="L1149" i="36"/>
  <c r="K1149" i="36"/>
  <c r="I1149" i="36" s="1"/>
  <c r="G1149" i="36"/>
  <c r="F1149" i="36"/>
  <c r="C1149" i="36"/>
  <c r="AW1148" i="36"/>
  <c r="AV1148" i="36"/>
  <c r="AU1148" i="36"/>
  <c r="AG1148" i="36"/>
  <c r="AF1148" i="36"/>
  <c r="AE1148" i="36"/>
  <c r="AD1148" i="36"/>
  <c r="AC1148" i="36"/>
  <c r="M1148" i="36"/>
  <c r="L1148" i="36"/>
  <c r="K1148" i="36"/>
  <c r="I1148" i="36"/>
  <c r="G1148" i="36"/>
  <c r="F1148" i="36"/>
  <c r="C1148" i="36"/>
  <c r="AW1147" i="36"/>
  <c r="AV1147" i="36"/>
  <c r="AU1147" i="36"/>
  <c r="AG1147" i="36"/>
  <c r="AF1147" i="36"/>
  <c r="AE1147" i="36"/>
  <c r="AD1147" i="36"/>
  <c r="AC1147" i="36"/>
  <c r="M1147" i="36"/>
  <c r="L1147" i="36"/>
  <c r="K1147" i="36"/>
  <c r="I1147" i="36" s="1"/>
  <c r="G1147" i="36"/>
  <c r="F1147" i="36"/>
  <c r="C1147" i="36"/>
  <c r="AW1146" i="36"/>
  <c r="AV1146" i="36"/>
  <c r="AU1146" i="36"/>
  <c r="AG1146" i="36"/>
  <c r="AF1146" i="36"/>
  <c r="AE1146" i="36"/>
  <c r="AD1146" i="36"/>
  <c r="AC1146" i="36"/>
  <c r="M1146" i="36"/>
  <c r="I1146" i="36" s="1"/>
  <c r="L1146" i="36"/>
  <c r="K1146" i="36"/>
  <c r="G1146" i="36"/>
  <c r="F1146" i="36"/>
  <c r="C1146" i="36"/>
  <c r="AW1145" i="36"/>
  <c r="AV1145" i="36"/>
  <c r="AU1145" i="36"/>
  <c r="AG1145" i="36"/>
  <c r="AF1145" i="36"/>
  <c r="AE1145" i="36"/>
  <c r="AD1145" i="36"/>
  <c r="AC1145" i="36"/>
  <c r="M1145" i="36"/>
  <c r="L1145" i="36"/>
  <c r="I1145" i="36" s="1"/>
  <c r="K1145" i="36"/>
  <c r="G1145" i="36"/>
  <c r="F1145" i="36"/>
  <c r="C1145" i="36"/>
  <c r="AW1144" i="36"/>
  <c r="AV1144" i="36"/>
  <c r="AU1144" i="36"/>
  <c r="AG1144" i="36"/>
  <c r="AF1144" i="36"/>
  <c r="AE1144" i="36"/>
  <c r="AD1144" i="36"/>
  <c r="AC1144" i="36"/>
  <c r="M1144" i="36"/>
  <c r="L1144" i="36"/>
  <c r="K1144" i="36"/>
  <c r="I1144" i="36" s="1"/>
  <c r="G1144" i="36"/>
  <c r="F1144" i="36"/>
  <c r="C1144" i="36"/>
  <c r="AW1143" i="36"/>
  <c r="AV1143" i="36"/>
  <c r="AU1143" i="36"/>
  <c r="AG1143" i="36"/>
  <c r="AF1143" i="36"/>
  <c r="AE1143" i="36"/>
  <c r="AD1143" i="36"/>
  <c r="AC1143" i="36"/>
  <c r="M1143" i="36"/>
  <c r="I1143" i="36" s="1"/>
  <c r="L1143" i="36"/>
  <c r="K1143" i="36"/>
  <c r="G1143" i="36"/>
  <c r="F1143" i="36"/>
  <c r="C1143" i="36"/>
  <c r="AW1142" i="36"/>
  <c r="AV1142" i="36"/>
  <c r="AU1142" i="36"/>
  <c r="AG1142" i="36"/>
  <c r="AF1142" i="36"/>
  <c r="AE1142" i="36"/>
  <c r="AD1142" i="36"/>
  <c r="AC1142" i="36"/>
  <c r="M1142" i="36"/>
  <c r="L1142" i="36"/>
  <c r="K1142" i="36"/>
  <c r="G1142" i="36"/>
  <c r="F1142" i="36"/>
  <c r="C1142" i="36"/>
  <c r="AW1141" i="36"/>
  <c r="AV1141" i="36"/>
  <c r="AU1141" i="36"/>
  <c r="AG1141" i="36"/>
  <c r="AF1141" i="36"/>
  <c r="AE1141" i="36"/>
  <c r="AD1141" i="36"/>
  <c r="AC1141" i="36"/>
  <c r="M1141" i="36"/>
  <c r="L1141" i="36"/>
  <c r="K1141" i="36"/>
  <c r="I1141" i="36" s="1"/>
  <c r="G1141" i="36"/>
  <c r="F1141" i="36"/>
  <c r="C1141" i="36"/>
  <c r="AW1140" i="36"/>
  <c r="AV1140" i="36"/>
  <c r="AU1140" i="36"/>
  <c r="AG1140" i="36"/>
  <c r="AF1140" i="36"/>
  <c r="AE1140" i="36"/>
  <c r="AD1140" i="36"/>
  <c r="AC1140" i="36"/>
  <c r="M1140" i="36"/>
  <c r="L1140" i="36"/>
  <c r="K1140" i="36"/>
  <c r="I1140" i="36"/>
  <c r="G1140" i="36"/>
  <c r="F1140" i="36"/>
  <c r="C1140" i="36"/>
  <c r="AW1139" i="36"/>
  <c r="AV1139" i="36"/>
  <c r="AU1139" i="36"/>
  <c r="AG1139" i="36"/>
  <c r="AF1139" i="36"/>
  <c r="AE1139" i="36"/>
  <c r="AD1139" i="36"/>
  <c r="AC1139" i="36"/>
  <c r="M1139" i="36"/>
  <c r="L1139" i="36"/>
  <c r="K1139" i="36"/>
  <c r="I1139" i="36" s="1"/>
  <c r="G1139" i="36"/>
  <c r="F1139" i="36"/>
  <c r="C1139" i="36"/>
  <c r="AW1138" i="36"/>
  <c r="AV1138" i="36"/>
  <c r="AU1138" i="36"/>
  <c r="AG1138" i="36"/>
  <c r="AF1138" i="36"/>
  <c r="AE1138" i="36"/>
  <c r="AD1138" i="36"/>
  <c r="AC1138" i="36"/>
  <c r="M1138" i="36"/>
  <c r="I1138" i="36" s="1"/>
  <c r="L1138" i="36"/>
  <c r="K1138" i="36"/>
  <c r="G1138" i="36"/>
  <c r="F1138" i="36"/>
  <c r="C1138" i="36"/>
  <c r="AW1137" i="36"/>
  <c r="AV1137" i="36"/>
  <c r="AU1137" i="36"/>
  <c r="AG1137" i="36"/>
  <c r="AF1137" i="36"/>
  <c r="AE1137" i="36"/>
  <c r="AD1137" i="36"/>
  <c r="AC1137" i="36"/>
  <c r="M1137" i="36"/>
  <c r="L1137" i="36"/>
  <c r="I1137" i="36" s="1"/>
  <c r="K1137" i="36"/>
  <c r="G1137" i="36"/>
  <c r="F1137" i="36"/>
  <c r="C1137" i="36"/>
  <c r="AW1136" i="36"/>
  <c r="AV1136" i="36"/>
  <c r="AU1136" i="36"/>
  <c r="AG1136" i="36"/>
  <c r="AF1136" i="36"/>
  <c r="AE1136" i="36"/>
  <c r="AD1136" i="36"/>
  <c r="AC1136" i="36"/>
  <c r="M1136" i="36"/>
  <c r="L1136" i="36"/>
  <c r="K1136" i="36"/>
  <c r="I1136" i="36" s="1"/>
  <c r="G1136" i="36"/>
  <c r="F1136" i="36"/>
  <c r="C1136" i="36"/>
  <c r="AW1135" i="36"/>
  <c r="AV1135" i="36"/>
  <c r="AU1135" i="36"/>
  <c r="AG1135" i="36"/>
  <c r="AF1135" i="36"/>
  <c r="AE1135" i="36"/>
  <c r="AD1135" i="36"/>
  <c r="AC1135" i="36"/>
  <c r="M1135" i="36"/>
  <c r="I1135" i="36" s="1"/>
  <c r="L1135" i="36"/>
  <c r="K1135" i="36"/>
  <c r="G1135" i="36"/>
  <c r="F1135" i="36"/>
  <c r="C1135" i="36"/>
  <c r="AW1134" i="36"/>
  <c r="AV1134" i="36"/>
  <c r="AU1134" i="36"/>
  <c r="AG1134" i="36"/>
  <c r="AF1134" i="36"/>
  <c r="AE1134" i="36"/>
  <c r="AD1134" i="36"/>
  <c r="AC1134" i="36"/>
  <c r="M1134" i="36"/>
  <c r="L1134" i="36"/>
  <c r="K1134" i="36"/>
  <c r="I1134" i="36" s="1"/>
  <c r="G1134" i="36"/>
  <c r="F1134" i="36"/>
  <c r="C1134" i="36"/>
  <c r="AW1133" i="36"/>
  <c r="AV1133" i="36"/>
  <c r="AU1133" i="36"/>
  <c r="AG1133" i="36"/>
  <c r="AF1133" i="36"/>
  <c r="AE1133" i="36"/>
  <c r="AD1133" i="36"/>
  <c r="AC1133" i="36"/>
  <c r="M1133" i="36"/>
  <c r="L1133" i="36"/>
  <c r="K1133" i="36"/>
  <c r="I1133" i="36" s="1"/>
  <c r="G1133" i="36"/>
  <c r="F1133" i="36"/>
  <c r="C1133" i="36"/>
  <c r="AW1132" i="36"/>
  <c r="AV1132" i="36"/>
  <c r="AU1132" i="36"/>
  <c r="AG1132" i="36"/>
  <c r="AF1132" i="36"/>
  <c r="AE1132" i="36"/>
  <c r="AD1132" i="36"/>
  <c r="AC1132" i="36"/>
  <c r="M1132" i="36"/>
  <c r="L1132" i="36"/>
  <c r="K1132" i="36"/>
  <c r="I1132" i="36"/>
  <c r="G1132" i="36"/>
  <c r="F1132" i="36"/>
  <c r="C1132" i="36"/>
  <c r="AW1131" i="36"/>
  <c r="AV1131" i="36"/>
  <c r="AU1131" i="36"/>
  <c r="AG1131" i="36"/>
  <c r="AF1131" i="36"/>
  <c r="AE1131" i="36"/>
  <c r="AD1131" i="36"/>
  <c r="AC1131" i="36"/>
  <c r="M1131" i="36"/>
  <c r="L1131" i="36"/>
  <c r="K1131" i="36"/>
  <c r="I1131" i="36" s="1"/>
  <c r="G1131" i="36"/>
  <c r="F1131" i="36"/>
  <c r="C1131" i="36"/>
  <c r="AW1130" i="36"/>
  <c r="AV1130" i="36"/>
  <c r="AU1130" i="36"/>
  <c r="AG1130" i="36"/>
  <c r="AF1130" i="36"/>
  <c r="AE1130" i="36"/>
  <c r="AD1130" i="36"/>
  <c r="AC1130" i="36"/>
  <c r="M1130" i="36"/>
  <c r="I1130" i="36" s="1"/>
  <c r="L1130" i="36"/>
  <c r="K1130" i="36"/>
  <c r="G1130" i="36"/>
  <c r="F1130" i="36"/>
  <c r="C1130" i="36"/>
  <c r="AW1129" i="36"/>
  <c r="AV1129" i="36"/>
  <c r="AU1129" i="36"/>
  <c r="AG1129" i="36"/>
  <c r="AF1129" i="36"/>
  <c r="AE1129" i="36"/>
  <c r="AD1129" i="36"/>
  <c r="AC1129" i="36"/>
  <c r="M1129" i="36"/>
  <c r="L1129" i="36"/>
  <c r="I1129" i="36" s="1"/>
  <c r="K1129" i="36"/>
  <c r="G1129" i="36"/>
  <c r="F1129" i="36"/>
  <c r="C1129" i="36"/>
  <c r="AW1128" i="36"/>
  <c r="AV1128" i="36"/>
  <c r="AU1128" i="36"/>
  <c r="AG1128" i="36"/>
  <c r="AF1128" i="36"/>
  <c r="AE1128" i="36"/>
  <c r="AD1128" i="36"/>
  <c r="AC1128" i="36"/>
  <c r="M1128" i="36"/>
  <c r="L1128" i="36"/>
  <c r="K1128" i="36"/>
  <c r="I1128" i="36" s="1"/>
  <c r="G1128" i="36"/>
  <c r="F1128" i="36"/>
  <c r="C1128" i="36"/>
  <c r="AW1126" i="36"/>
  <c r="AV1126" i="36"/>
  <c r="AU1126" i="36"/>
  <c r="AG1126" i="36"/>
  <c r="AF1126" i="36"/>
  <c r="AE1126" i="36"/>
  <c r="AD1126" i="36"/>
  <c r="AC1126" i="36"/>
  <c r="M1126" i="36"/>
  <c r="I1126" i="36" s="1"/>
  <c r="L1126" i="36"/>
  <c r="K1126" i="36"/>
  <c r="G1126" i="36"/>
  <c r="F1126" i="36"/>
  <c r="C1126" i="36"/>
  <c r="AW1125" i="36"/>
  <c r="AV1125" i="36"/>
  <c r="AU1125" i="36"/>
  <c r="AG1125" i="36"/>
  <c r="AF1125" i="36"/>
  <c r="AE1125" i="36"/>
  <c r="AD1125" i="36"/>
  <c r="AC1125" i="36"/>
  <c r="M1125" i="36"/>
  <c r="L1125" i="36"/>
  <c r="K1125" i="36"/>
  <c r="I1125" i="36" s="1"/>
  <c r="G1125" i="36"/>
  <c r="F1125" i="36"/>
  <c r="C1125" i="36"/>
  <c r="AW1124" i="36"/>
  <c r="AV1124" i="36"/>
  <c r="AU1124" i="36"/>
  <c r="AG1124" i="36"/>
  <c r="AF1124" i="36"/>
  <c r="AE1124" i="36"/>
  <c r="AD1124" i="36"/>
  <c r="AC1124" i="36"/>
  <c r="M1124" i="36"/>
  <c r="L1124" i="36"/>
  <c r="K1124" i="36"/>
  <c r="I1124" i="36" s="1"/>
  <c r="G1124" i="36"/>
  <c r="F1124" i="36"/>
  <c r="C1124" i="36"/>
  <c r="AW1123" i="36"/>
  <c r="AV1123" i="36"/>
  <c r="AU1123" i="36"/>
  <c r="AG1123" i="36"/>
  <c r="AF1123" i="36"/>
  <c r="AE1123" i="36"/>
  <c r="AD1123" i="36"/>
  <c r="AC1123" i="36"/>
  <c r="M1123" i="36"/>
  <c r="L1123" i="36"/>
  <c r="K1123" i="36"/>
  <c r="I1123" i="36"/>
  <c r="G1123" i="36"/>
  <c r="F1123" i="36"/>
  <c r="C1123" i="36"/>
  <c r="AW1122" i="36"/>
  <c r="AV1122" i="36"/>
  <c r="AU1122" i="36"/>
  <c r="AG1122" i="36"/>
  <c r="AF1122" i="36"/>
  <c r="AE1122" i="36"/>
  <c r="AD1122" i="36"/>
  <c r="AC1122" i="36"/>
  <c r="M1122" i="36"/>
  <c r="L1122" i="36"/>
  <c r="K1122" i="36"/>
  <c r="I1122" i="36" s="1"/>
  <c r="G1122" i="36"/>
  <c r="F1122" i="36"/>
  <c r="C1122" i="36"/>
  <c r="AW1121" i="36"/>
  <c r="AV1121" i="36"/>
  <c r="AU1121" i="36"/>
  <c r="AG1121" i="36"/>
  <c r="AF1121" i="36"/>
  <c r="AE1121" i="36"/>
  <c r="AD1121" i="36"/>
  <c r="AC1121" i="36"/>
  <c r="M1121" i="36"/>
  <c r="I1121" i="36" s="1"/>
  <c r="L1121" i="36"/>
  <c r="K1121" i="36"/>
  <c r="G1121" i="36"/>
  <c r="F1121" i="36"/>
  <c r="C1121" i="36"/>
  <c r="AW1120" i="36"/>
  <c r="AV1120" i="36"/>
  <c r="AU1120" i="36"/>
  <c r="AG1120" i="36"/>
  <c r="AF1120" i="36"/>
  <c r="AE1120" i="36"/>
  <c r="AD1120" i="36"/>
  <c r="AC1120" i="36"/>
  <c r="M1120" i="36"/>
  <c r="L1120" i="36"/>
  <c r="I1120" i="36" s="1"/>
  <c r="K1120" i="36"/>
  <c r="G1120" i="36"/>
  <c r="F1120" i="36"/>
  <c r="C1120" i="36"/>
  <c r="AW1119" i="36"/>
  <c r="AV1119" i="36"/>
  <c r="AU1119" i="36"/>
  <c r="AG1119" i="36"/>
  <c r="AF1119" i="36"/>
  <c r="AE1119" i="36"/>
  <c r="AD1119" i="36"/>
  <c r="AC1119" i="36"/>
  <c r="M1119" i="36"/>
  <c r="L1119" i="36"/>
  <c r="K1119" i="36"/>
  <c r="I1119" i="36" s="1"/>
  <c r="G1119" i="36"/>
  <c r="F1119" i="36"/>
  <c r="C1119" i="36"/>
  <c r="AW1118" i="36"/>
  <c r="AV1118" i="36"/>
  <c r="AU1118" i="36"/>
  <c r="AG1118" i="36"/>
  <c r="AF1118" i="36"/>
  <c r="AE1118" i="36"/>
  <c r="AD1118" i="36"/>
  <c r="AC1118" i="36"/>
  <c r="M1118" i="36"/>
  <c r="I1118" i="36" s="1"/>
  <c r="L1118" i="36"/>
  <c r="K1118" i="36"/>
  <c r="G1118" i="36"/>
  <c r="F1118" i="36"/>
  <c r="C1118" i="36"/>
  <c r="AW1117" i="36"/>
  <c r="AV1117" i="36"/>
  <c r="AU1117" i="36"/>
  <c r="AG1117" i="36"/>
  <c r="AF1117" i="36"/>
  <c r="AE1117" i="36"/>
  <c r="AD1117" i="36"/>
  <c r="AC1117" i="36"/>
  <c r="M1117" i="36"/>
  <c r="L1117" i="36"/>
  <c r="K1117" i="36"/>
  <c r="G1117" i="36"/>
  <c r="F1117" i="36"/>
  <c r="C1117" i="36"/>
  <c r="AW1116" i="36"/>
  <c r="AV1116" i="36"/>
  <c r="AU1116" i="36"/>
  <c r="AG1116" i="36"/>
  <c r="AF1116" i="36"/>
  <c r="AE1116" i="36"/>
  <c r="AD1116" i="36"/>
  <c r="AC1116" i="36"/>
  <c r="M1116" i="36"/>
  <c r="L1116" i="36"/>
  <c r="K1116" i="36"/>
  <c r="I1116" i="36" s="1"/>
  <c r="G1116" i="36"/>
  <c r="F1116" i="36"/>
  <c r="C1116" i="36"/>
  <c r="AW1115" i="36"/>
  <c r="AV1115" i="36"/>
  <c r="AU1115" i="36"/>
  <c r="AG1115" i="36"/>
  <c r="AF1115" i="36"/>
  <c r="AE1115" i="36"/>
  <c r="AD1115" i="36"/>
  <c r="AC1115" i="36"/>
  <c r="M1115" i="36"/>
  <c r="L1115" i="36"/>
  <c r="K1115" i="36"/>
  <c r="I1115" i="36"/>
  <c r="G1115" i="36"/>
  <c r="F1115" i="36"/>
  <c r="C1115" i="36"/>
  <c r="AW1114" i="36"/>
  <c r="AV1114" i="36"/>
  <c r="AU1114" i="36"/>
  <c r="AG1114" i="36"/>
  <c r="AF1114" i="36"/>
  <c r="AE1114" i="36"/>
  <c r="AD1114" i="36"/>
  <c r="AC1114" i="36"/>
  <c r="M1114" i="36"/>
  <c r="L1114" i="36"/>
  <c r="K1114" i="36"/>
  <c r="I1114" i="36" s="1"/>
  <c r="G1114" i="36"/>
  <c r="F1114" i="36"/>
  <c r="C1114" i="36"/>
  <c r="AW1113" i="36"/>
  <c r="AV1113" i="36"/>
  <c r="AU1113" i="36"/>
  <c r="AG1113" i="36"/>
  <c r="AF1113" i="36"/>
  <c r="AE1113" i="36"/>
  <c r="AD1113" i="36"/>
  <c r="AC1113" i="36"/>
  <c r="M1113" i="36"/>
  <c r="I1113" i="36" s="1"/>
  <c r="L1113" i="36"/>
  <c r="K1113" i="36"/>
  <c r="G1113" i="36"/>
  <c r="F1113" i="36"/>
  <c r="C1113" i="36"/>
  <c r="AW1112" i="36"/>
  <c r="AV1112" i="36"/>
  <c r="AU1112" i="36"/>
  <c r="AG1112" i="36"/>
  <c r="AF1112" i="36"/>
  <c r="AE1112" i="36"/>
  <c r="AD1112" i="36"/>
  <c r="AC1112" i="36"/>
  <c r="M1112" i="36"/>
  <c r="L1112" i="36"/>
  <c r="I1112" i="36" s="1"/>
  <c r="K1112" i="36"/>
  <c r="G1112" i="36"/>
  <c r="F1112" i="36"/>
  <c r="C1112" i="36"/>
  <c r="AW1111" i="36"/>
  <c r="AV1111" i="36"/>
  <c r="AU1111" i="36"/>
  <c r="AG1111" i="36"/>
  <c r="AF1111" i="36"/>
  <c r="AE1111" i="36"/>
  <c r="AD1111" i="36"/>
  <c r="AC1111" i="36"/>
  <c r="M1111" i="36"/>
  <c r="L1111" i="36"/>
  <c r="K1111" i="36"/>
  <c r="I1111" i="36" s="1"/>
  <c r="G1111" i="36"/>
  <c r="F1111" i="36"/>
  <c r="C1111" i="36"/>
  <c r="AW1110" i="36"/>
  <c r="AV1110" i="36"/>
  <c r="AU1110" i="36"/>
  <c r="AG1110" i="36"/>
  <c r="AF1110" i="36"/>
  <c r="AE1110" i="36"/>
  <c r="AD1110" i="36"/>
  <c r="AC1110" i="36"/>
  <c r="M1110" i="36"/>
  <c r="I1110" i="36" s="1"/>
  <c r="L1110" i="36"/>
  <c r="K1110" i="36"/>
  <c r="G1110" i="36"/>
  <c r="F1110" i="36"/>
  <c r="C1110" i="36"/>
  <c r="AW1109" i="36"/>
  <c r="AV1109" i="36"/>
  <c r="AU1109" i="36"/>
  <c r="AG1109" i="36"/>
  <c r="AF1109" i="36"/>
  <c r="AE1109" i="36"/>
  <c r="AD1109" i="36"/>
  <c r="AC1109" i="36"/>
  <c r="M1109" i="36"/>
  <c r="L1109" i="36"/>
  <c r="K1109" i="36"/>
  <c r="I1109" i="36" s="1"/>
  <c r="G1109" i="36"/>
  <c r="F1109" i="36"/>
  <c r="C1109" i="36"/>
  <c r="AW1108" i="36"/>
  <c r="AV1108" i="36"/>
  <c r="AU1108" i="36"/>
  <c r="AG1108" i="36"/>
  <c r="AF1108" i="36"/>
  <c r="AE1108" i="36"/>
  <c r="AD1108" i="36"/>
  <c r="AC1108" i="36"/>
  <c r="M1108" i="36"/>
  <c r="L1108" i="36"/>
  <c r="K1108" i="36"/>
  <c r="I1108" i="36" s="1"/>
  <c r="G1108" i="36"/>
  <c r="F1108" i="36"/>
  <c r="C1108" i="36"/>
  <c r="AW1107" i="36"/>
  <c r="AV1107" i="36"/>
  <c r="AU1107" i="36"/>
  <c r="AG1107" i="36"/>
  <c r="AF1107" i="36"/>
  <c r="AE1107" i="36"/>
  <c r="AD1107" i="36"/>
  <c r="AC1107" i="36"/>
  <c r="M1107" i="36"/>
  <c r="L1107" i="36"/>
  <c r="K1107" i="36"/>
  <c r="I1107" i="36"/>
  <c r="G1107" i="36"/>
  <c r="F1107" i="36"/>
  <c r="C1107" i="36"/>
  <c r="AW1106" i="36"/>
  <c r="AV1106" i="36"/>
  <c r="AU1106" i="36"/>
  <c r="AG1106" i="36"/>
  <c r="AF1106" i="36"/>
  <c r="AE1106" i="36"/>
  <c r="AD1106" i="36"/>
  <c r="AC1106" i="36"/>
  <c r="M1106" i="36"/>
  <c r="L1106" i="36"/>
  <c r="K1106" i="36"/>
  <c r="I1106" i="36" s="1"/>
  <c r="G1106" i="36"/>
  <c r="F1106" i="36"/>
  <c r="C1106" i="36"/>
  <c r="AW1104" i="36"/>
  <c r="AV1104" i="36"/>
  <c r="AU1104" i="36"/>
  <c r="AG1104" i="36"/>
  <c r="AF1104" i="36"/>
  <c r="AE1104" i="36"/>
  <c r="AD1104" i="36"/>
  <c r="AC1104" i="36"/>
  <c r="M1104" i="36"/>
  <c r="I1104" i="36" s="1"/>
  <c r="L1104" i="36"/>
  <c r="K1104" i="36"/>
  <c r="G1104" i="36"/>
  <c r="F1104" i="36"/>
  <c r="C1104" i="36"/>
  <c r="AW1103" i="36"/>
  <c r="AV1103" i="36"/>
  <c r="AU1103" i="36"/>
  <c r="AG1103" i="36"/>
  <c r="AF1103" i="36"/>
  <c r="AE1103" i="36"/>
  <c r="AD1103" i="36"/>
  <c r="AC1103" i="36"/>
  <c r="M1103" i="36"/>
  <c r="L1103" i="36"/>
  <c r="I1103" i="36" s="1"/>
  <c r="K1103" i="36"/>
  <c r="G1103" i="36"/>
  <c r="F1103" i="36"/>
  <c r="C1103" i="36"/>
  <c r="AW1102" i="36"/>
  <c r="AV1102" i="36"/>
  <c r="AU1102" i="36"/>
  <c r="AG1102" i="36"/>
  <c r="AF1102" i="36"/>
  <c r="AE1102" i="36"/>
  <c r="AD1102" i="36"/>
  <c r="AC1102" i="36"/>
  <c r="M1102" i="36"/>
  <c r="L1102" i="36"/>
  <c r="K1102" i="36"/>
  <c r="I1102" i="36" s="1"/>
  <c r="G1102" i="36"/>
  <c r="F1102" i="36"/>
  <c r="C1102" i="36"/>
  <c r="AW1101" i="36"/>
  <c r="AV1101" i="36"/>
  <c r="AU1101" i="36"/>
  <c r="AG1101" i="36"/>
  <c r="AF1101" i="36"/>
  <c r="AE1101" i="36"/>
  <c r="AD1101" i="36"/>
  <c r="AC1101" i="36"/>
  <c r="M1101" i="36"/>
  <c r="I1101" i="36" s="1"/>
  <c r="L1101" i="36"/>
  <c r="K1101" i="36"/>
  <c r="G1101" i="36"/>
  <c r="F1101" i="36"/>
  <c r="C1101" i="36"/>
  <c r="AW1100" i="36"/>
  <c r="AV1100" i="36"/>
  <c r="AU1100" i="36"/>
  <c r="AG1100" i="36"/>
  <c r="AF1100" i="36"/>
  <c r="AE1100" i="36"/>
  <c r="AD1100" i="36"/>
  <c r="AC1100" i="36"/>
  <c r="M1100" i="36"/>
  <c r="L1100" i="36"/>
  <c r="K1100" i="36"/>
  <c r="G1100" i="36"/>
  <c r="F1100" i="36"/>
  <c r="C1100" i="36"/>
  <c r="AW1099" i="36"/>
  <c r="AV1099" i="36"/>
  <c r="AU1099" i="36"/>
  <c r="AG1099" i="36"/>
  <c r="AF1099" i="36"/>
  <c r="AE1099" i="36"/>
  <c r="AD1099" i="36"/>
  <c r="AC1099" i="36"/>
  <c r="M1099" i="36"/>
  <c r="L1099" i="36"/>
  <c r="K1099" i="36"/>
  <c r="I1099" i="36" s="1"/>
  <c r="G1099" i="36"/>
  <c r="F1099" i="36"/>
  <c r="C1099" i="36"/>
  <c r="AW1098" i="36"/>
  <c r="AV1098" i="36"/>
  <c r="AU1098" i="36"/>
  <c r="AG1098" i="36"/>
  <c r="AF1098" i="36"/>
  <c r="AE1098" i="36"/>
  <c r="AD1098" i="36"/>
  <c r="AC1098" i="36"/>
  <c r="M1098" i="36"/>
  <c r="L1098" i="36"/>
  <c r="K1098" i="36"/>
  <c r="I1098" i="36"/>
  <c r="G1098" i="36"/>
  <c r="F1098" i="36"/>
  <c r="C1098" i="36"/>
  <c r="AW1097" i="36"/>
  <c r="AV1097" i="36"/>
  <c r="AU1097" i="36"/>
  <c r="AG1097" i="36"/>
  <c r="AF1097" i="36"/>
  <c r="AE1097" i="36"/>
  <c r="AD1097" i="36"/>
  <c r="AC1097" i="36"/>
  <c r="M1097" i="36"/>
  <c r="L1097" i="36"/>
  <c r="K1097" i="36"/>
  <c r="I1097" i="36" s="1"/>
  <c r="G1097" i="36"/>
  <c r="F1097" i="36"/>
  <c r="C1097" i="36"/>
  <c r="AW1096" i="36"/>
  <c r="AV1096" i="36"/>
  <c r="AU1096" i="36"/>
  <c r="AG1096" i="36"/>
  <c r="AF1096" i="36"/>
  <c r="AE1096" i="36"/>
  <c r="AD1096" i="36"/>
  <c r="AC1096" i="36"/>
  <c r="M1096" i="36"/>
  <c r="I1096" i="36" s="1"/>
  <c r="L1096" i="36"/>
  <c r="K1096" i="36"/>
  <c r="G1096" i="36"/>
  <c r="F1096" i="36"/>
  <c r="C1096" i="36"/>
  <c r="AW1095" i="36"/>
  <c r="AV1095" i="36"/>
  <c r="AU1095" i="36"/>
  <c r="AG1095" i="36"/>
  <c r="AF1095" i="36"/>
  <c r="AE1095" i="36"/>
  <c r="AD1095" i="36"/>
  <c r="AC1095" i="36"/>
  <c r="M1095" i="36"/>
  <c r="L1095" i="36"/>
  <c r="K1095" i="36"/>
  <c r="I1095" i="36" s="1"/>
  <c r="G1095" i="36"/>
  <c r="F1095" i="36"/>
  <c r="C1095" i="36"/>
  <c r="AW1094" i="36"/>
  <c r="AV1094" i="36"/>
  <c r="AU1094" i="36"/>
  <c r="AG1094" i="36"/>
  <c r="AF1094" i="36"/>
  <c r="AE1094" i="36"/>
  <c r="AD1094" i="36"/>
  <c r="AC1094" i="36"/>
  <c r="M1094" i="36"/>
  <c r="L1094" i="36"/>
  <c r="K1094" i="36"/>
  <c r="I1094" i="36" s="1"/>
  <c r="G1094" i="36"/>
  <c r="F1094" i="36"/>
  <c r="C1094" i="36"/>
  <c r="AW1093" i="36"/>
  <c r="AV1093" i="36"/>
  <c r="AU1093" i="36"/>
  <c r="AG1093" i="36"/>
  <c r="AF1093" i="36"/>
  <c r="AE1093" i="36"/>
  <c r="AD1093" i="36"/>
  <c r="AC1093" i="36"/>
  <c r="M1093" i="36"/>
  <c r="I1093" i="36" s="1"/>
  <c r="L1093" i="36"/>
  <c r="K1093" i="36"/>
  <c r="G1093" i="36"/>
  <c r="F1093" i="36"/>
  <c r="C1093" i="36"/>
  <c r="AW1092" i="36"/>
  <c r="AV1092" i="36"/>
  <c r="AU1092" i="36"/>
  <c r="AG1092" i="36"/>
  <c r="AF1092" i="36"/>
  <c r="AE1092" i="36"/>
  <c r="AD1092" i="36"/>
  <c r="AC1092" i="36"/>
  <c r="M1092" i="36"/>
  <c r="L1092" i="36"/>
  <c r="K1092" i="36"/>
  <c r="G1092" i="36"/>
  <c r="F1092" i="36"/>
  <c r="C1092" i="36"/>
  <c r="AW1091" i="36"/>
  <c r="AV1091" i="36"/>
  <c r="AU1091" i="36"/>
  <c r="AG1091" i="36"/>
  <c r="AF1091" i="36"/>
  <c r="AE1091" i="36"/>
  <c r="AD1091" i="36"/>
  <c r="AC1091" i="36"/>
  <c r="M1091" i="36"/>
  <c r="L1091" i="36"/>
  <c r="K1091" i="36"/>
  <c r="I1091" i="36" s="1"/>
  <c r="G1091" i="36"/>
  <c r="F1091" i="36"/>
  <c r="C1091" i="36"/>
  <c r="AW1090" i="36"/>
  <c r="AV1090" i="36"/>
  <c r="AU1090" i="36"/>
  <c r="AG1090" i="36"/>
  <c r="AF1090" i="36"/>
  <c r="AE1090" i="36"/>
  <c r="AD1090" i="36"/>
  <c r="AC1090" i="36"/>
  <c r="M1090" i="36"/>
  <c r="L1090" i="36"/>
  <c r="K1090" i="36"/>
  <c r="I1090" i="36"/>
  <c r="G1090" i="36"/>
  <c r="F1090" i="36"/>
  <c r="C1090" i="36"/>
  <c r="AW1089" i="36"/>
  <c r="AV1089" i="36"/>
  <c r="AU1089" i="36"/>
  <c r="AG1089" i="36"/>
  <c r="AF1089" i="36"/>
  <c r="AE1089" i="36"/>
  <c r="AD1089" i="36"/>
  <c r="AC1089" i="36"/>
  <c r="M1089" i="36"/>
  <c r="L1089" i="36"/>
  <c r="K1089" i="36"/>
  <c r="I1089" i="36" s="1"/>
  <c r="G1089" i="36"/>
  <c r="F1089" i="36"/>
  <c r="C1089" i="36"/>
  <c r="AW1088" i="36"/>
  <c r="AV1088" i="36"/>
  <c r="AU1088" i="36"/>
  <c r="AG1088" i="36"/>
  <c r="AF1088" i="36"/>
  <c r="AE1088" i="36"/>
  <c r="AD1088" i="36"/>
  <c r="AC1088" i="36"/>
  <c r="M1088" i="36"/>
  <c r="I1088" i="36" s="1"/>
  <c r="L1088" i="36"/>
  <c r="K1088" i="36"/>
  <c r="G1088" i="36"/>
  <c r="F1088" i="36"/>
  <c r="C1088" i="36"/>
  <c r="AW1087" i="36"/>
  <c r="AV1087" i="36"/>
  <c r="AU1087" i="36"/>
  <c r="AG1087" i="36"/>
  <c r="AF1087" i="36"/>
  <c r="AE1087" i="36"/>
  <c r="AD1087" i="36"/>
  <c r="AC1087" i="36"/>
  <c r="M1087" i="36"/>
  <c r="L1087" i="36"/>
  <c r="K1087" i="36"/>
  <c r="I1087" i="36" s="1"/>
  <c r="G1087" i="36"/>
  <c r="F1087" i="36"/>
  <c r="C1087" i="36"/>
  <c r="AW1086" i="36"/>
  <c r="AV1086" i="36"/>
  <c r="AU1086" i="36"/>
  <c r="AG1086" i="36"/>
  <c r="AF1086" i="36"/>
  <c r="AE1086" i="36"/>
  <c r="AD1086" i="36"/>
  <c r="AC1086" i="36"/>
  <c r="M1086" i="36"/>
  <c r="L1086" i="36"/>
  <c r="K1086" i="36"/>
  <c r="I1086" i="36" s="1"/>
  <c r="G1086" i="36"/>
  <c r="F1086" i="36"/>
  <c r="C1086" i="36"/>
  <c r="AW1085" i="36"/>
  <c r="AV1085" i="36"/>
  <c r="AU1085" i="36"/>
  <c r="AG1085" i="36"/>
  <c r="AF1085" i="36"/>
  <c r="AE1085" i="36"/>
  <c r="AD1085" i="36"/>
  <c r="AC1085" i="36"/>
  <c r="M1085" i="36"/>
  <c r="I1085" i="36" s="1"/>
  <c r="L1085" i="36"/>
  <c r="K1085" i="36"/>
  <c r="G1085" i="36"/>
  <c r="F1085" i="36"/>
  <c r="C1085" i="36"/>
  <c r="AW1084" i="36"/>
  <c r="AV1084" i="36"/>
  <c r="AU1084" i="36"/>
  <c r="AG1084" i="36"/>
  <c r="AF1084" i="36"/>
  <c r="AE1084" i="36"/>
  <c r="AD1084" i="36"/>
  <c r="AC1084" i="36"/>
  <c r="M1084" i="36"/>
  <c r="L1084" i="36"/>
  <c r="K1084" i="36"/>
  <c r="I1084" i="36" s="1"/>
  <c r="G1084" i="36"/>
  <c r="F1084" i="36"/>
  <c r="C1084" i="36"/>
  <c r="AW1083" i="36"/>
  <c r="AV1083" i="36"/>
  <c r="AU1083" i="36"/>
  <c r="AG1083" i="36"/>
  <c r="AF1083" i="36"/>
  <c r="AE1083" i="36"/>
  <c r="AD1083" i="36"/>
  <c r="AC1083" i="36"/>
  <c r="M1083" i="36"/>
  <c r="L1083" i="36"/>
  <c r="K1083" i="36"/>
  <c r="I1083" i="36" s="1"/>
  <c r="G1083" i="36"/>
  <c r="F1083" i="36"/>
  <c r="C1083" i="36"/>
  <c r="AW1081" i="36"/>
  <c r="AV1081" i="36"/>
  <c r="AU1081" i="36"/>
  <c r="AG1081" i="36"/>
  <c r="AF1081" i="36"/>
  <c r="AE1081" i="36"/>
  <c r="AD1081" i="36"/>
  <c r="AC1081" i="36"/>
  <c r="M1081" i="36"/>
  <c r="L1081" i="36"/>
  <c r="K1081" i="36"/>
  <c r="I1081" i="36"/>
  <c r="G1081" i="36"/>
  <c r="F1081" i="36"/>
  <c r="C1081" i="36"/>
  <c r="AW1080" i="36"/>
  <c r="AV1080" i="36"/>
  <c r="AU1080" i="36"/>
  <c r="AG1080" i="36"/>
  <c r="AF1080" i="36"/>
  <c r="AE1080" i="36"/>
  <c r="AD1080" i="36"/>
  <c r="AC1080" i="36"/>
  <c r="M1080" i="36"/>
  <c r="L1080" i="36"/>
  <c r="K1080" i="36"/>
  <c r="I1080" i="36" s="1"/>
  <c r="G1080" i="36"/>
  <c r="F1080" i="36"/>
  <c r="C1080" i="36"/>
  <c r="AW1079" i="36"/>
  <c r="AV1079" i="36"/>
  <c r="AU1079" i="36"/>
  <c r="AG1079" i="36"/>
  <c r="AF1079" i="36"/>
  <c r="AE1079" i="36"/>
  <c r="AD1079" i="36"/>
  <c r="AC1079" i="36"/>
  <c r="M1079" i="36"/>
  <c r="I1079" i="36" s="1"/>
  <c r="L1079" i="36"/>
  <c r="K1079" i="36"/>
  <c r="G1079" i="36"/>
  <c r="F1079" i="36"/>
  <c r="C1079" i="36"/>
  <c r="AW1078" i="36"/>
  <c r="AV1078" i="36"/>
  <c r="AU1078" i="36"/>
  <c r="AG1078" i="36"/>
  <c r="AF1078" i="36"/>
  <c r="AE1078" i="36"/>
  <c r="AD1078" i="36"/>
  <c r="AC1078" i="36"/>
  <c r="M1078" i="36"/>
  <c r="L1078" i="36"/>
  <c r="K1078" i="36"/>
  <c r="I1078" i="36" s="1"/>
  <c r="G1078" i="36"/>
  <c r="F1078" i="36"/>
  <c r="C1078" i="36"/>
  <c r="AW1077" i="36"/>
  <c r="AV1077" i="36"/>
  <c r="AU1077" i="36"/>
  <c r="AG1077" i="36"/>
  <c r="AF1077" i="36"/>
  <c r="AE1077" i="36"/>
  <c r="AD1077" i="36"/>
  <c r="AC1077" i="36"/>
  <c r="M1077" i="36"/>
  <c r="L1077" i="36"/>
  <c r="K1077" i="36"/>
  <c r="I1077" i="36" s="1"/>
  <c r="G1077" i="36"/>
  <c r="F1077" i="36"/>
  <c r="C1077" i="36"/>
  <c r="AW1076" i="36"/>
  <c r="AV1076" i="36"/>
  <c r="AU1076" i="36"/>
  <c r="AG1076" i="36"/>
  <c r="AF1076" i="36"/>
  <c r="AE1076" i="36"/>
  <c r="AD1076" i="36"/>
  <c r="AC1076" i="36"/>
  <c r="M1076" i="36"/>
  <c r="I1076" i="36" s="1"/>
  <c r="L1076" i="36"/>
  <c r="K1076" i="36"/>
  <c r="G1076" i="36"/>
  <c r="F1076" i="36"/>
  <c r="C1076" i="36"/>
  <c r="AW1075" i="36"/>
  <c r="AV1075" i="36"/>
  <c r="AU1075" i="36"/>
  <c r="AG1075" i="36"/>
  <c r="AF1075" i="36"/>
  <c r="AE1075" i="36"/>
  <c r="AD1075" i="36"/>
  <c r="AC1075" i="36"/>
  <c r="M1075" i="36"/>
  <c r="L1075" i="36"/>
  <c r="K1075" i="36"/>
  <c r="G1075" i="36"/>
  <c r="F1075" i="36"/>
  <c r="C1075" i="36"/>
  <c r="AW1074" i="36"/>
  <c r="AV1074" i="36"/>
  <c r="AU1074" i="36"/>
  <c r="AG1074" i="36"/>
  <c r="AF1074" i="36"/>
  <c r="AE1074" i="36"/>
  <c r="AD1074" i="36"/>
  <c r="AC1074" i="36"/>
  <c r="M1074" i="36"/>
  <c r="L1074" i="36"/>
  <c r="K1074" i="36"/>
  <c r="I1074" i="36" s="1"/>
  <c r="G1074" i="36"/>
  <c r="F1074" i="36"/>
  <c r="C1074" i="36"/>
  <c r="AW1073" i="36"/>
  <c r="AV1073" i="36"/>
  <c r="AU1073" i="36"/>
  <c r="AG1073" i="36"/>
  <c r="AF1073" i="36"/>
  <c r="AE1073" i="36"/>
  <c r="AD1073" i="36"/>
  <c r="AC1073" i="36"/>
  <c r="M1073" i="36"/>
  <c r="L1073" i="36"/>
  <c r="K1073" i="36"/>
  <c r="I1073" i="36"/>
  <c r="G1073" i="36"/>
  <c r="F1073" i="36"/>
  <c r="C1073" i="36"/>
  <c r="AW1072" i="36"/>
  <c r="AV1072" i="36"/>
  <c r="AU1072" i="36"/>
  <c r="AG1072" i="36"/>
  <c r="AF1072" i="36"/>
  <c r="AE1072" i="36"/>
  <c r="AD1072" i="36"/>
  <c r="AC1072" i="36"/>
  <c r="M1072" i="36"/>
  <c r="L1072" i="36"/>
  <c r="K1072" i="36"/>
  <c r="I1072" i="36" s="1"/>
  <c r="G1072" i="36"/>
  <c r="F1072" i="36"/>
  <c r="C1072" i="36"/>
  <c r="AW1071" i="36"/>
  <c r="AV1071" i="36"/>
  <c r="AU1071" i="36"/>
  <c r="AG1071" i="36"/>
  <c r="AF1071" i="36"/>
  <c r="AE1071" i="36"/>
  <c r="AD1071" i="36"/>
  <c r="AC1071" i="36"/>
  <c r="M1071" i="36"/>
  <c r="I1071" i="36" s="1"/>
  <c r="L1071" i="36"/>
  <c r="K1071" i="36"/>
  <c r="G1071" i="36"/>
  <c r="F1071" i="36"/>
  <c r="C1071" i="36"/>
  <c r="AW1070" i="36"/>
  <c r="AV1070" i="36"/>
  <c r="AU1070" i="36"/>
  <c r="AG1070" i="36"/>
  <c r="AF1070" i="36"/>
  <c r="AE1070" i="36"/>
  <c r="AD1070" i="36"/>
  <c r="AC1070" i="36"/>
  <c r="M1070" i="36"/>
  <c r="L1070" i="36"/>
  <c r="K1070" i="36"/>
  <c r="I1070" i="36" s="1"/>
  <c r="G1070" i="36"/>
  <c r="F1070" i="36"/>
  <c r="C1070" i="36"/>
  <c r="AW1069" i="36"/>
  <c r="AV1069" i="36"/>
  <c r="AU1069" i="36"/>
  <c r="AG1069" i="36"/>
  <c r="AF1069" i="36"/>
  <c r="AE1069" i="36"/>
  <c r="AD1069" i="36"/>
  <c r="AC1069" i="36"/>
  <c r="M1069" i="36"/>
  <c r="L1069" i="36"/>
  <c r="K1069" i="36"/>
  <c r="I1069" i="36" s="1"/>
  <c r="G1069" i="36"/>
  <c r="F1069" i="36"/>
  <c r="C1069" i="36"/>
  <c r="AW1068" i="36"/>
  <c r="AV1068" i="36"/>
  <c r="AU1068" i="36"/>
  <c r="AG1068" i="36"/>
  <c r="AF1068" i="36"/>
  <c r="AE1068" i="36"/>
  <c r="AD1068" i="36"/>
  <c r="AC1068" i="36"/>
  <c r="M1068" i="36"/>
  <c r="I1068" i="36" s="1"/>
  <c r="L1068" i="36"/>
  <c r="K1068" i="36"/>
  <c r="G1068" i="36"/>
  <c r="F1068" i="36"/>
  <c r="C1068" i="36"/>
  <c r="AW1066" i="36"/>
  <c r="AV1066" i="36"/>
  <c r="AU1066" i="36"/>
  <c r="AG1066" i="36"/>
  <c r="AF1066" i="36"/>
  <c r="AE1066" i="36"/>
  <c r="AD1066" i="36"/>
  <c r="AC1066" i="36"/>
  <c r="M1066" i="36"/>
  <c r="L1066" i="36"/>
  <c r="K1066" i="36"/>
  <c r="I1066" i="36" s="1"/>
  <c r="G1066" i="36"/>
  <c r="F1066" i="36"/>
  <c r="C1066" i="36"/>
  <c r="AW1065" i="36"/>
  <c r="AV1065" i="36"/>
  <c r="AU1065" i="36"/>
  <c r="AG1065" i="36"/>
  <c r="AF1065" i="36"/>
  <c r="AE1065" i="36"/>
  <c r="AD1065" i="36"/>
  <c r="AC1065" i="36"/>
  <c r="M1065" i="36"/>
  <c r="L1065" i="36"/>
  <c r="K1065" i="36"/>
  <c r="I1065" i="36" s="1"/>
  <c r="G1065" i="36"/>
  <c r="F1065" i="36"/>
  <c r="C1065" i="36"/>
  <c r="AW1064" i="36"/>
  <c r="AV1064" i="36"/>
  <c r="AU1064" i="36"/>
  <c r="AG1064" i="36"/>
  <c r="AF1064" i="36"/>
  <c r="AE1064" i="36"/>
  <c r="AD1064" i="36"/>
  <c r="AC1064" i="36"/>
  <c r="M1064" i="36"/>
  <c r="L1064" i="36"/>
  <c r="K1064" i="36"/>
  <c r="I1064" i="36"/>
  <c r="G1064" i="36"/>
  <c r="F1064" i="36"/>
  <c r="C1064" i="36"/>
  <c r="AW1063" i="36"/>
  <c r="AV1063" i="36"/>
  <c r="AU1063" i="36"/>
  <c r="AG1063" i="36"/>
  <c r="AF1063" i="36"/>
  <c r="AE1063" i="36"/>
  <c r="AD1063" i="36"/>
  <c r="AC1063" i="36"/>
  <c r="M1063" i="36"/>
  <c r="L1063" i="36"/>
  <c r="K1063" i="36"/>
  <c r="I1063" i="36" s="1"/>
  <c r="G1063" i="36"/>
  <c r="F1063" i="36"/>
  <c r="C1063" i="36"/>
  <c r="AW1062" i="36"/>
  <c r="AV1062" i="36"/>
  <c r="AU1062" i="36"/>
  <c r="AG1062" i="36"/>
  <c r="AF1062" i="36"/>
  <c r="AE1062" i="36"/>
  <c r="AD1062" i="36"/>
  <c r="AC1062" i="36"/>
  <c r="M1062" i="36"/>
  <c r="I1062" i="36" s="1"/>
  <c r="L1062" i="36"/>
  <c r="K1062" i="36"/>
  <c r="G1062" i="36"/>
  <c r="F1062" i="36"/>
  <c r="C1062" i="36"/>
  <c r="AW1061" i="36"/>
  <c r="AV1061" i="36"/>
  <c r="AU1061" i="36"/>
  <c r="AG1061" i="36"/>
  <c r="AF1061" i="36"/>
  <c r="AE1061" i="36"/>
  <c r="AD1061" i="36"/>
  <c r="AC1061" i="36"/>
  <c r="M1061" i="36"/>
  <c r="L1061" i="36"/>
  <c r="K1061" i="36"/>
  <c r="I1061" i="36" s="1"/>
  <c r="G1061" i="36"/>
  <c r="F1061" i="36"/>
  <c r="C1061" i="36"/>
  <c r="AW1060" i="36"/>
  <c r="AV1060" i="36"/>
  <c r="AU1060" i="36"/>
  <c r="AG1060" i="36"/>
  <c r="AF1060" i="36"/>
  <c r="AE1060" i="36"/>
  <c r="AD1060" i="36"/>
  <c r="AC1060" i="36"/>
  <c r="M1060" i="36"/>
  <c r="L1060" i="36"/>
  <c r="K1060" i="36"/>
  <c r="I1060" i="36" s="1"/>
  <c r="G1060" i="36"/>
  <c r="F1060" i="36"/>
  <c r="C1060" i="36"/>
  <c r="AW1059" i="36"/>
  <c r="AV1059" i="36"/>
  <c r="AU1059" i="36"/>
  <c r="AG1059" i="36"/>
  <c r="AF1059" i="36"/>
  <c r="AE1059" i="36"/>
  <c r="AD1059" i="36"/>
  <c r="AC1059" i="36"/>
  <c r="M1059" i="36"/>
  <c r="I1059" i="36" s="1"/>
  <c r="L1059" i="36"/>
  <c r="K1059" i="36"/>
  <c r="G1059" i="36"/>
  <c r="F1059" i="36"/>
  <c r="C1059" i="36"/>
  <c r="AW1058" i="36"/>
  <c r="AV1058" i="36"/>
  <c r="AU1058" i="36"/>
  <c r="AG1058" i="36"/>
  <c r="AF1058" i="36"/>
  <c r="AE1058" i="36"/>
  <c r="AD1058" i="36"/>
  <c r="AC1058" i="36"/>
  <c r="M1058" i="36"/>
  <c r="L1058" i="36"/>
  <c r="K1058" i="36"/>
  <c r="I1058" i="36" s="1"/>
  <c r="G1058" i="36"/>
  <c r="F1058" i="36"/>
  <c r="C1058" i="36"/>
  <c r="AW1057" i="36"/>
  <c r="AV1057" i="36"/>
  <c r="AU1057" i="36"/>
  <c r="AG1057" i="36"/>
  <c r="AF1057" i="36"/>
  <c r="AE1057" i="36"/>
  <c r="AD1057" i="36"/>
  <c r="AC1057" i="36"/>
  <c r="M1057" i="36"/>
  <c r="L1057" i="36"/>
  <c r="K1057" i="36"/>
  <c r="I1057" i="36" s="1"/>
  <c r="G1057" i="36"/>
  <c r="F1057" i="36"/>
  <c r="C1057" i="36"/>
  <c r="AW1056" i="36"/>
  <c r="AV1056" i="36"/>
  <c r="AU1056" i="36"/>
  <c r="AG1056" i="36"/>
  <c r="AF1056" i="36"/>
  <c r="AE1056" i="36"/>
  <c r="AD1056" i="36"/>
  <c r="AC1056" i="36"/>
  <c r="M1056" i="36"/>
  <c r="L1056" i="36"/>
  <c r="K1056" i="36"/>
  <c r="I1056" i="36"/>
  <c r="G1056" i="36"/>
  <c r="F1056" i="36"/>
  <c r="C1056" i="36"/>
  <c r="AW1055" i="36"/>
  <c r="AV1055" i="36"/>
  <c r="AU1055" i="36"/>
  <c r="AG1055" i="36"/>
  <c r="AF1055" i="36"/>
  <c r="AE1055" i="36"/>
  <c r="AD1055" i="36"/>
  <c r="AC1055" i="36"/>
  <c r="M1055" i="36"/>
  <c r="L1055" i="36"/>
  <c r="K1055" i="36"/>
  <c r="I1055" i="36" s="1"/>
  <c r="G1055" i="36"/>
  <c r="F1055" i="36"/>
  <c r="C1055" i="36"/>
  <c r="AW1054" i="36"/>
  <c r="AV1054" i="36"/>
  <c r="AU1054" i="36"/>
  <c r="AG1054" i="36"/>
  <c r="AF1054" i="36"/>
  <c r="AE1054" i="36"/>
  <c r="AD1054" i="36"/>
  <c r="AC1054" i="36"/>
  <c r="M1054" i="36"/>
  <c r="I1054" i="36" s="1"/>
  <c r="L1054" i="36"/>
  <c r="K1054" i="36"/>
  <c r="G1054" i="36"/>
  <c r="F1054" i="36"/>
  <c r="C1054" i="36"/>
  <c r="AW1053" i="36"/>
  <c r="AV1053" i="36"/>
  <c r="AU1053" i="36"/>
  <c r="AG1053" i="36"/>
  <c r="AF1053" i="36"/>
  <c r="AE1053" i="36"/>
  <c r="AD1053" i="36"/>
  <c r="AC1053" i="36"/>
  <c r="M1053" i="36"/>
  <c r="L1053" i="36"/>
  <c r="K1053" i="36"/>
  <c r="I1053" i="36" s="1"/>
  <c r="G1053" i="36"/>
  <c r="F1053" i="36"/>
  <c r="C1053" i="36"/>
  <c r="AW1052" i="36"/>
  <c r="AV1052" i="36"/>
  <c r="AU1052" i="36"/>
  <c r="AG1052" i="36"/>
  <c r="AF1052" i="36"/>
  <c r="AE1052" i="36"/>
  <c r="AD1052" i="36"/>
  <c r="AC1052" i="36"/>
  <c r="M1052" i="36"/>
  <c r="L1052" i="36"/>
  <c r="K1052" i="36"/>
  <c r="I1052" i="36" s="1"/>
  <c r="G1052" i="36"/>
  <c r="F1052" i="36"/>
  <c r="C1052" i="36"/>
  <c r="AW1051" i="36"/>
  <c r="AV1051" i="36"/>
  <c r="AU1051" i="36"/>
  <c r="AG1051" i="36"/>
  <c r="AF1051" i="36"/>
  <c r="AE1051" i="36"/>
  <c r="AD1051" i="36"/>
  <c r="AC1051" i="36"/>
  <c r="M1051" i="36"/>
  <c r="I1051" i="36" s="1"/>
  <c r="L1051" i="36"/>
  <c r="K1051" i="36"/>
  <c r="G1051" i="36"/>
  <c r="F1051" i="36"/>
  <c r="C1051" i="36"/>
  <c r="AW1050" i="36"/>
  <c r="AV1050" i="36"/>
  <c r="AU1050" i="36"/>
  <c r="AG1050" i="36"/>
  <c r="AF1050" i="36"/>
  <c r="AE1050" i="36"/>
  <c r="AD1050" i="36"/>
  <c r="AC1050" i="36"/>
  <c r="M1050" i="36"/>
  <c r="L1050" i="36"/>
  <c r="K1050" i="36"/>
  <c r="G1050" i="36"/>
  <c r="F1050" i="36"/>
  <c r="C1050" i="36"/>
  <c r="AW1049" i="36"/>
  <c r="AV1049" i="36"/>
  <c r="AU1049" i="36"/>
  <c r="AG1049" i="36"/>
  <c r="AF1049" i="36"/>
  <c r="AE1049" i="36"/>
  <c r="AD1049" i="36"/>
  <c r="AC1049" i="36"/>
  <c r="M1049" i="36"/>
  <c r="L1049" i="36"/>
  <c r="K1049" i="36"/>
  <c r="I1049" i="36" s="1"/>
  <c r="G1049" i="36"/>
  <c r="F1049" i="36"/>
  <c r="C1049" i="36"/>
  <c r="AW1048" i="36"/>
  <c r="AV1048" i="36"/>
  <c r="AU1048" i="36"/>
  <c r="AG1048" i="36"/>
  <c r="AF1048" i="36"/>
  <c r="AE1048" i="36"/>
  <c r="AD1048" i="36"/>
  <c r="AC1048" i="36"/>
  <c r="M1048" i="36"/>
  <c r="L1048" i="36"/>
  <c r="K1048" i="36"/>
  <c r="I1048" i="36"/>
  <c r="G1048" i="36"/>
  <c r="F1048" i="36"/>
  <c r="C1048" i="36"/>
  <c r="AW1047" i="36"/>
  <c r="AV1047" i="36"/>
  <c r="AU1047" i="36"/>
  <c r="AG1047" i="36"/>
  <c r="AF1047" i="36"/>
  <c r="AE1047" i="36"/>
  <c r="AD1047" i="36"/>
  <c r="AC1047" i="36"/>
  <c r="M1047" i="36"/>
  <c r="L1047" i="36"/>
  <c r="K1047" i="36"/>
  <c r="I1047" i="36" s="1"/>
  <c r="G1047" i="36"/>
  <c r="F1047" i="36"/>
  <c r="C1047" i="36"/>
  <c r="AW1046" i="36"/>
  <c r="AV1046" i="36"/>
  <c r="AU1046" i="36"/>
  <c r="AG1046" i="36"/>
  <c r="AF1046" i="36"/>
  <c r="AE1046" i="36"/>
  <c r="AD1046" i="36"/>
  <c r="AC1046" i="36"/>
  <c r="M1046" i="36"/>
  <c r="I1046" i="36" s="1"/>
  <c r="L1046" i="36"/>
  <c r="K1046" i="36"/>
  <c r="G1046" i="36"/>
  <c r="F1046" i="36"/>
  <c r="C1046" i="36"/>
  <c r="AW1045" i="36"/>
  <c r="AV1045" i="36"/>
  <c r="AU1045" i="36"/>
  <c r="AG1045" i="36"/>
  <c r="AF1045" i="36"/>
  <c r="AE1045" i="36"/>
  <c r="AD1045" i="36"/>
  <c r="AC1045" i="36"/>
  <c r="M1045" i="36"/>
  <c r="L1045" i="36"/>
  <c r="K1045" i="36"/>
  <c r="I1045" i="36" s="1"/>
  <c r="G1045" i="36"/>
  <c r="F1045" i="36"/>
  <c r="C1045" i="36"/>
  <c r="AW1044" i="36"/>
  <c r="AV1044" i="36"/>
  <c r="AU1044" i="36"/>
  <c r="AG1044" i="36"/>
  <c r="AF1044" i="36"/>
  <c r="AE1044" i="36"/>
  <c r="AD1044" i="36"/>
  <c r="AC1044" i="36"/>
  <c r="M1044" i="36"/>
  <c r="L1044" i="36"/>
  <c r="K1044" i="36"/>
  <c r="I1044" i="36" s="1"/>
  <c r="G1044" i="36"/>
  <c r="F1044" i="36"/>
  <c r="C1044" i="36"/>
  <c r="AW1043" i="36"/>
  <c r="AV1043" i="36"/>
  <c r="AU1043" i="36"/>
  <c r="AG1043" i="36"/>
  <c r="AF1043" i="36"/>
  <c r="AE1043" i="36"/>
  <c r="AD1043" i="36"/>
  <c r="AC1043" i="36"/>
  <c r="M1043" i="36"/>
  <c r="I1043" i="36" s="1"/>
  <c r="L1043" i="36"/>
  <c r="K1043" i="36"/>
  <c r="G1043" i="36"/>
  <c r="F1043" i="36"/>
  <c r="C1043" i="36"/>
  <c r="AW1042" i="36"/>
  <c r="AV1042" i="36"/>
  <c r="AU1042" i="36"/>
  <c r="AG1042" i="36"/>
  <c r="AF1042" i="36"/>
  <c r="AE1042" i="36"/>
  <c r="AD1042" i="36"/>
  <c r="AC1042" i="36"/>
  <c r="M1042" i="36"/>
  <c r="L1042" i="36"/>
  <c r="K1042" i="36"/>
  <c r="I1042" i="36" s="1"/>
  <c r="G1042" i="36"/>
  <c r="F1042" i="36"/>
  <c r="C1042" i="36"/>
  <c r="AW1041" i="36"/>
  <c r="AV1041" i="36"/>
  <c r="AU1041" i="36"/>
  <c r="AG1041" i="36"/>
  <c r="AF1041" i="36"/>
  <c r="AE1041" i="36"/>
  <c r="AD1041" i="36"/>
  <c r="AC1041" i="36"/>
  <c r="M1041" i="36"/>
  <c r="L1041" i="36"/>
  <c r="K1041" i="36"/>
  <c r="I1041" i="36" s="1"/>
  <c r="G1041" i="36"/>
  <c r="F1041" i="36"/>
  <c r="C1041" i="36"/>
  <c r="AW1040" i="36"/>
  <c r="AV1040" i="36"/>
  <c r="AU1040" i="36"/>
  <c r="AG1040" i="36"/>
  <c r="AF1040" i="36"/>
  <c r="AE1040" i="36"/>
  <c r="AD1040" i="36"/>
  <c r="AC1040" i="36"/>
  <c r="M1040" i="36"/>
  <c r="L1040" i="36"/>
  <c r="K1040" i="36"/>
  <c r="I1040" i="36"/>
  <c r="G1040" i="36"/>
  <c r="F1040" i="36"/>
  <c r="C1040" i="36"/>
  <c r="AW1039" i="36"/>
  <c r="AV1039" i="36"/>
  <c r="AU1039" i="36"/>
  <c r="AG1039" i="36"/>
  <c r="AF1039" i="36"/>
  <c r="AE1039" i="36"/>
  <c r="AD1039" i="36"/>
  <c r="AC1039" i="36"/>
  <c r="M1039" i="36"/>
  <c r="L1039" i="36"/>
  <c r="K1039" i="36"/>
  <c r="I1039" i="36" s="1"/>
  <c r="G1039" i="36"/>
  <c r="F1039" i="36"/>
  <c r="C1039" i="36"/>
  <c r="AW1038" i="36"/>
  <c r="AV1038" i="36"/>
  <c r="AU1038" i="36"/>
  <c r="AG1038" i="36"/>
  <c r="AF1038" i="36"/>
  <c r="AE1038" i="36"/>
  <c r="AD1038" i="36"/>
  <c r="AC1038" i="36"/>
  <c r="M1038" i="36"/>
  <c r="I1038" i="36" s="1"/>
  <c r="L1038" i="36"/>
  <c r="K1038" i="36"/>
  <c r="G1038" i="36"/>
  <c r="F1038" i="36"/>
  <c r="C1038" i="36"/>
  <c r="AW1037" i="36"/>
  <c r="AV1037" i="36"/>
  <c r="AU1037" i="36"/>
  <c r="AG1037" i="36"/>
  <c r="AF1037" i="36"/>
  <c r="AE1037" i="36"/>
  <c r="AD1037" i="36"/>
  <c r="AC1037" i="36"/>
  <c r="M1037" i="36"/>
  <c r="L1037" i="36"/>
  <c r="K1037" i="36"/>
  <c r="I1037" i="36" s="1"/>
  <c r="G1037" i="36"/>
  <c r="F1037" i="36"/>
  <c r="C1037" i="36"/>
  <c r="AW1036" i="36"/>
  <c r="AV1036" i="36"/>
  <c r="AU1036" i="36"/>
  <c r="AG1036" i="36"/>
  <c r="AF1036" i="36"/>
  <c r="AE1036" i="36"/>
  <c r="AD1036" i="36"/>
  <c r="AC1036" i="36"/>
  <c r="M1036" i="36"/>
  <c r="L1036" i="36"/>
  <c r="K1036" i="36"/>
  <c r="I1036" i="36" s="1"/>
  <c r="G1036" i="36"/>
  <c r="F1036" i="36"/>
  <c r="C1036" i="36"/>
  <c r="AW1035" i="36"/>
  <c r="AV1035" i="36"/>
  <c r="AU1035" i="36"/>
  <c r="AG1035" i="36"/>
  <c r="AF1035" i="36"/>
  <c r="AE1035" i="36"/>
  <c r="AD1035" i="36"/>
  <c r="AC1035" i="36"/>
  <c r="M1035" i="36"/>
  <c r="I1035" i="36" s="1"/>
  <c r="L1035" i="36"/>
  <c r="K1035" i="36"/>
  <c r="G1035" i="36"/>
  <c r="F1035" i="36"/>
  <c r="C1035" i="36"/>
  <c r="AW1033" i="36"/>
  <c r="AV1033" i="36"/>
  <c r="AU1033" i="36"/>
  <c r="AG1033" i="36"/>
  <c r="AF1033" i="36"/>
  <c r="AE1033" i="36"/>
  <c r="AD1033" i="36"/>
  <c r="AC1033" i="36"/>
  <c r="M1033" i="36"/>
  <c r="L1033" i="36"/>
  <c r="K1033" i="36"/>
  <c r="G1033" i="36"/>
  <c r="F1033" i="36"/>
  <c r="C1033" i="36"/>
  <c r="AW1032" i="36"/>
  <c r="AV1032" i="36"/>
  <c r="AU1032" i="36"/>
  <c r="AG1032" i="36"/>
  <c r="AF1032" i="36"/>
  <c r="AE1032" i="36"/>
  <c r="AD1032" i="36"/>
  <c r="AC1032" i="36"/>
  <c r="M1032" i="36"/>
  <c r="L1032" i="36"/>
  <c r="K1032" i="36"/>
  <c r="I1032" i="36" s="1"/>
  <c r="G1032" i="36"/>
  <c r="F1032" i="36"/>
  <c r="C1032" i="36"/>
  <c r="AW1031" i="36"/>
  <c r="AV1031" i="36"/>
  <c r="AU1031" i="36"/>
  <c r="AG1031" i="36"/>
  <c r="AF1031" i="36"/>
  <c r="AE1031" i="36"/>
  <c r="AD1031" i="36"/>
  <c r="AC1031" i="36"/>
  <c r="M1031" i="36"/>
  <c r="L1031" i="36"/>
  <c r="K1031" i="36"/>
  <c r="I1031" i="36"/>
  <c r="G1031" i="36"/>
  <c r="F1031" i="36"/>
  <c r="C1031" i="36"/>
  <c r="AW1030" i="36"/>
  <c r="AV1030" i="36"/>
  <c r="AU1030" i="36"/>
  <c r="AG1030" i="36"/>
  <c r="AF1030" i="36"/>
  <c r="AE1030" i="36"/>
  <c r="AD1030" i="36"/>
  <c r="AC1030" i="36"/>
  <c r="M1030" i="36"/>
  <c r="L1030" i="36"/>
  <c r="K1030" i="36"/>
  <c r="I1030" i="36" s="1"/>
  <c r="G1030" i="36"/>
  <c r="F1030" i="36"/>
  <c r="C1030" i="36"/>
  <c r="AW1029" i="36"/>
  <c r="AV1029" i="36"/>
  <c r="AU1029" i="36"/>
  <c r="AG1029" i="36"/>
  <c r="AF1029" i="36"/>
  <c r="AE1029" i="36"/>
  <c r="AD1029" i="36"/>
  <c r="AC1029" i="36"/>
  <c r="M1029" i="36"/>
  <c r="L1029" i="36"/>
  <c r="I1029" i="36" s="1"/>
  <c r="K1029" i="36"/>
  <c r="G1029" i="36"/>
  <c r="F1029" i="36"/>
  <c r="C1029" i="36"/>
  <c r="AW1028" i="36"/>
  <c r="AV1028" i="36"/>
  <c r="AU1028" i="36"/>
  <c r="AG1028" i="36"/>
  <c r="AF1028" i="36"/>
  <c r="AE1028" i="36"/>
  <c r="AD1028" i="36"/>
  <c r="AC1028" i="36"/>
  <c r="M1028" i="36"/>
  <c r="L1028" i="36"/>
  <c r="K1028" i="36"/>
  <c r="I1028" i="36" s="1"/>
  <c r="G1028" i="36"/>
  <c r="F1028" i="36"/>
  <c r="C1028" i="36"/>
  <c r="AW1027" i="36"/>
  <c r="AV1027" i="36"/>
  <c r="AU1027" i="36"/>
  <c r="AG1027" i="36"/>
  <c r="AF1027" i="36"/>
  <c r="AE1027" i="36"/>
  <c r="AD1027" i="36"/>
  <c r="AC1027" i="36"/>
  <c r="M1027" i="36"/>
  <c r="L1027" i="36"/>
  <c r="K1027" i="36"/>
  <c r="I1027" i="36" s="1"/>
  <c r="G1027" i="36"/>
  <c r="F1027" i="36"/>
  <c r="C1027" i="36"/>
  <c r="AW1026" i="36"/>
  <c r="AV1026" i="36"/>
  <c r="AU1026" i="36"/>
  <c r="AG1026" i="36"/>
  <c r="AF1026" i="36"/>
  <c r="AE1026" i="36"/>
  <c r="AD1026" i="36"/>
  <c r="AC1026" i="36"/>
  <c r="M1026" i="36"/>
  <c r="L1026" i="36"/>
  <c r="I1026" i="36" s="1"/>
  <c r="K1026" i="36"/>
  <c r="G1026" i="36"/>
  <c r="F1026" i="36"/>
  <c r="C1026" i="36"/>
  <c r="AW1025" i="36"/>
  <c r="AV1025" i="36"/>
  <c r="AU1025" i="36"/>
  <c r="AG1025" i="36"/>
  <c r="AF1025" i="36"/>
  <c r="AE1025" i="36"/>
  <c r="AD1025" i="36"/>
  <c r="AC1025" i="36"/>
  <c r="M1025" i="36"/>
  <c r="L1025" i="36"/>
  <c r="K1025" i="36"/>
  <c r="G1025" i="36"/>
  <c r="F1025" i="36"/>
  <c r="C1025" i="36"/>
  <c r="AW1024" i="36"/>
  <c r="AV1024" i="36"/>
  <c r="AU1024" i="36"/>
  <c r="AG1024" i="36"/>
  <c r="AF1024" i="36"/>
  <c r="AE1024" i="36"/>
  <c r="AD1024" i="36"/>
  <c r="AC1024" i="36"/>
  <c r="M1024" i="36"/>
  <c r="L1024" i="36"/>
  <c r="K1024" i="36"/>
  <c r="I1024" i="36" s="1"/>
  <c r="G1024" i="36"/>
  <c r="F1024" i="36"/>
  <c r="C1024" i="36"/>
  <c r="AW1023" i="36"/>
  <c r="AV1023" i="36"/>
  <c r="AU1023" i="36"/>
  <c r="AG1023" i="36"/>
  <c r="AF1023" i="36"/>
  <c r="AE1023" i="36"/>
  <c r="AD1023" i="36"/>
  <c r="AC1023" i="36"/>
  <c r="M1023" i="36"/>
  <c r="L1023" i="36"/>
  <c r="K1023" i="36"/>
  <c r="I1023" i="36"/>
  <c r="G1023" i="36"/>
  <c r="F1023" i="36"/>
  <c r="C1023" i="36"/>
  <c r="AW1022" i="36"/>
  <c r="AV1022" i="36"/>
  <c r="AU1022" i="36"/>
  <c r="AG1022" i="36"/>
  <c r="AF1022" i="36"/>
  <c r="AE1022" i="36"/>
  <c r="AD1022" i="36"/>
  <c r="AC1022" i="36"/>
  <c r="M1022" i="36"/>
  <c r="L1022" i="36"/>
  <c r="K1022" i="36"/>
  <c r="I1022" i="36" s="1"/>
  <c r="G1022" i="36"/>
  <c r="F1022" i="36"/>
  <c r="C1022" i="36"/>
  <c r="AW1020" i="36"/>
  <c r="AV1020" i="36"/>
  <c r="AU1020" i="36"/>
  <c r="AG1020" i="36"/>
  <c r="AF1020" i="36"/>
  <c r="AE1020" i="36"/>
  <c r="AD1020" i="36"/>
  <c r="AC1020" i="36"/>
  <c r="M1020" i="36"/>
  <c r="L1020" i="36"/>
  <c r="I1020" i="36" s="1"/>
  <c r="K1020" i="36"/>
  <c r="G1020" i="36"/>
  <c r="F1020" i="36"/>
  <c r="C1020" i="36"/>
  <c r="AW1019" i="36"/>
  <c r="AV1019" i="36"/>
  <c r="AU1019" i="36"/>
  <c r="AG1019" i="36"/>
  <c r="AF1019" i="36"/>
  <c r="AE1019" i="36"/>
  <c r="AD1019" i="36"/>
  <c r="AC1019" i="36"/>
  <c r="M1019" i="36"/>
  <c r="L1019" i="36"/>
  <c r="K1019" i="36"/>
  <c r="I1019" i="36" s="1"/>
  <c r="G1019" i="36"/>
  <c r="F1019" i="36"/>
  <c r="C1019" i="36"/>
  <c r="AW1018" i="36"/>
  <c r="AV1018" i="36"/>
  <c r="AU1018" i="36"/>
  <c r="AG1018" i="36"/>
  <c r="AF1018" i="36"/>
  <c r="AE1018" i="36"/>
  <c r="AD1018" i="36"/>
  <c r="AC1018" i="36"/>
  <c r="M1018" i="36"/>
  <c r="L1018" i="36"/>
  <c r="K1018" i="36"/>
  <c r="I1018" i="36" s="1"/>
  <c r="G1018" i="36"/>
  <c r="F1018" i="36"/>
  <c r="C1018" i="36"/>
  <c r="AW1017" i="36"/>
  <c r="AV1017" i="36"/>
  <c r="AU1017" i="36"/>
  <c r="AG1017" i="36"/>
  <c r="AF1017" i="36"/>
  <c r="AE1017" i="36"/>
  <c r="AD1017" i="36"/>
  <c r="AC1017" i="36"/>
  <c r="M1017" i="36"/>
  <c r="L1017" i="36"/>
  <c r="K1017" i="36"/>
  <c r="G1017" i="36"/>
  <c r="F1017" i="36"/>
  <c r="C1017" i="36"/>
  <c r="AW1016" i="36"/>
  <c r="AV1016" i="36"/>
  <c r="AU1016" i="36"/>
  <c r="AG1016" i="36"/>
  <c r="AF1016" i="36"/>
  <c r="AE1016" i="36"/>
  <c r="AD1016" i="36"/>
  <c r="AC1016" i="36"/>
  <c r="M1016" i="36"/>
  <c r="L1016" i="36"/>
  <c r="K1016" i="36"/>
  <c r="I1016" i="36" s="1"/>
  <c r="G1016" i="36"/>
  <c r="F1016" i="36"/>
  <c r="C1016" i="36"/>
  <c r="AW1015" i="36"/>
  <c r="AV1015" i="36"/>
  <c r="AU1015" i="36"/>
  <c r="AG1015" i="36"/>
  <c r="AF1015" i="36"/>
  <c r="AE1015" i="36"/>
  <c r="AD1015" i="36"/>
  <c r="AC1015" i="36"/>
  <c r="M1015" i="36"/>
  <c r="L1015" i="36"/>
  <c r="K1015" i="36"/>
  <c r="I1015" i="36" s="1"/>
  <c r="G1015" i="36"/>
  <c r="F1015" i="36"/>
  <c r="C1015" i="36"/>
  <c r="AW1014" i="36"/>
  <c r="AV1014" i="36"/>
  <c r="AU1014" i="36"/>
  <c r="AG1014" i="36"/>
  <c r="AF1014" i="36"/>
  <c r="AE1014" i="36"/>
  <c r="AD1014" i="36"/>
  <c r="AC1014" i="36"/>
  <c r="M1014" i="36"/>
  <c r="L1014" i="36"/>
  <c r="K1014" i="36"/>
  <c r="I1014" i="36"/>
  <c r="G1014" i="36"/>
  <c r="F1014" i="36"/>
  <c r="C1014" i="36"/>
  <c r="AW1013" i="36"/>
  <c r="AV1013" i="36"/>
  <c r="AU1013" i="36"/>
  <c r="AG1013" i="36"/>
  <c r="AF1013" i="36"/>
  <c r="AE1013" i="36"/>
  <c r="AD1013" i="36"/>
  <c r="AC1013" i="36"/>
  <c r="M1013" i="36"/>
  <c r="L1013" i="36"/>
  <c r="K1013" i="36"/>
  <c r="I1013" i="36" s="1"/>
  <c r="G1013" i="36"/>
  <c r="F1013" i="36"/>
  <c r="C1013" i="36"/>
  <c r="AW1012" i="36"/>
  <c r="AV1012" i="36"/>
  <c r="AU1012" i="36"/>
  <c r="AG1012" i="36"/>
  <c r="AF1012" i="36"/>
  <c r="AE1012" i="36"/>
  <c r="AD1012" i="36"/>
  <c r="AC1012" i="36"/>
  <c r="M1012" i="36"/>
  <c r="L1012" i="36"/>
  <c r="K1012" i="36"/>
  <c r="I1012" i="36" s="1"/>
  <c r="G1012" i="36"/>
  <c r="F1012" i="36"/>
  <c r="C1012" i="36"/>
  <c r="AW1011" i="36"/>
  <c r="AV1011" i="36"/>
  <c r="AU1011" i="36"/>
  <c r="AG1011" i="36"/>
  <c r="AF1011" i="36"/>
  <c r="AE1011" i="36"/>
  <c r="AD1011" i="36"/>
  <c r="AC1011" i="36"/>
  <c r="M1011" i="36"/>
  <c r="L1011" i="36"/>
  <c r="K1011" i="36"/>
  <c r="I1011" i="36" s="1"/>
  <c r="G1011" i="36"/>
  <c r="F1011" i="36"/>
  <c r="C1011" i="36"/>
  <c r="AW1010" i="36"/>
  <c r="AV1010" i="36"/>
  <c r="AU1010" i="36"/>
  <c r="AG1010" i="36"/>
  <c r="AF1010" i="36"/>
  <c r="AE1010" i="36"/>
  <c r="AD1010" i="36"/>
  <c r="AC1010" i="36"/>
  <c r="M1010" i="36"/>
  <c r="L1010" i="36"/>
  <c r="K1010" i="36"/>
  <c r="I1010" i="36" s="1"/>
  <c r="G1010" i="36"/>
  <c r="F1010" i="36"/>
  <c r="C1010" i="36"/>
  <c r="AW1009" i="36"/>
  <c r="AV1009" i="36"/>
  <c r="AU1009" i="36"/>
  <c r="AG1009" i="36"/>
  <c r="AF1009" i="36"/>
  <c r="AE1009" i="36"/>
  <c r="AD1009" i="36"/>
  <c r="AC1009" i="36"/>
  <c r="M1009" i="36"/>
  <c r="L1009" i="36"/>
  <c r="I1009" i="36" s="1"/>
  <c r="K1009" i="36"/>
  <c r="G1009" i="36"/>
  <c r="F1009" i="36"/>
  <c r="C1009" i="36"/>
  <c r="AW1008" i="36"/>
  <c r="AV1008" i="36"/>
  <c r="AU1008" i="36"/>
  <c r="AG1008" i="36"/>
  <c r="AF1008" i="36"/>
  <c r="AE1008" i="36"/>
  <c r="AD1008" i="36"/>
  <c r="AC1008" i="36"/>
  <c r="M1008" i="36"/>
  <c r="L1008" i="36"/>
  <c r="K1008" i="36"/>
  <c r="G1008" i="36"/>
  <c r="F1008" i="36"/>
  <c r="C1008" i="36"/>
  <c r="AW1007" i="36"/>
  <c r="AV1007" i="36"/>
  <c r="AU1007" i="36"/>
  <c r="AG1007" i="36"/>
  <c r="AF1007" i="36"/>
  <c r="AE1007" i="36"/>
  <c r="AD1007" i="36"/>
  <c r="AC1007" i="36"/>
  <c r="M1007" i="36"/>
  <c r="L1007" i="36"/>
  <c r="K1007" i="36"/>
  <c r="I1007" i="36" s="1"/>
  <c r="G1007" i="36"/>
  <c r="F1007" i="36"/>
  <c r="C1007" i="36"/>
  <c r="AW1006" i="36"/>
  <c r="AV1006" i="36"/>
  <c r="AU1006" i="36"/>
  <c r="AG1006" i="36"/>
  <c r="AF1006" i="36"/>
  <c r="AE1006" i="36"/>
  <c r="AD1006" i="36"/>
  <c r="AC1006" i="36"/>
  <c r="M1006" i="36"/>
  <c r="L1006" i="36"/>
  <c r="K1006" i="36"/>
  <c r="I1006" i="36"/>
  <c r="G1006" i="36"/>
  <c r="F1006" i="36"/>
  <c r="C1006" i="36"/>
  <c r="AW1005" i="36"/>
  <c r="AV1005" i="36"/>
  <c r="AU1005" i="36"/>
  <c r="AG1005" i="36"/>
  <c r="AF1005" i="36"/>
  <c r="AE1005" i="36"/>
  <c r="AD1005" i="36"/>
  <c r="AC1005" i="36"/>
  <c r="M1005" i="36"/>
  <c r="L1005" i="36"/>
  <c r="K1005" i="36"/>
  <c r="I1005" i="36" s="1"/>
  <c r="G1005" i="36"/>
  <c r="F1005" i="36"/>
  <c r="C1005" i="36"/>
  <c r="AW1004" i="36"/>
  <c r="AV1004" i="36"/>
  <c r="AU1004" i="36"/>
  <c r="AG1004" i="36"/>
  <c r="AF1004" i="36"/>
  <c r="AE1004" i="36"/>
  <c r="AD1004" i="36"/>
  <c r="AC1004" i="36"/>
  <c r="M1004" i="36"/>
  <c r="L1004" i="36"/>
  <c r="K1004" i="36"/>
  <c r="I1004" i="36" s="1"/>
  <c r="G1004" i="36"/>
  <c r="F1004" i="36"/>
  <c r="C1004" i="36"/>
  <c r="AW1003" i="36"/>
  <c r="AV1003" i="36"/>
  <c r="AU1003" i="36"/>
  <c r="AG1003" i="36"/>
  <c r="AF1003" i="36"/>
  <c r="AE1003" i="36"/>
  <c r="AD1003" i="36"/>
  <c r="AC1003" i="36"/>
  <c r="M1003" i="36"/>
  <c r="L1003" i="36"/>
  <c r="K1003" i="36"/>
  <c r="I1003" i="36"/>
  <c r="G1003" i="36"/>
  <c r="F1003" i="36"/>
  <c r="C1003" i="36"/>
  <c r="AW1002" i="36"/>
  <c r="AV1002" i="36"/>
  <c r="AU1002" i="36"/>
  <c r="AG1002" i="36"/>
  <c r="AF1002" i="36"/>
  <c r="AE1002" i="36"/>
  <c r="AD1002" i="36"/>
  <c r="AC1002" i="36"/>
  <c r="M1002" i="36"/>
  <c r="L1002" i="36"/>
  <c r="K1002" i="36"/>
  <c r="I1002" i="36" s="1"/>
  <c r="G1002" i="36"/>
  <c r="F1002" i="36"/>
  <c r="C1002" i="36"/>
  <c r="AW1001" i="36"/>
  <c r="AV1001" i="36"/>
  <c r="AU1001" i="36"/>
  <c r="AG1001" i="36"/>
  <c r="AF1001" i="36"/>
  <c r="AE1001" i="36"/>
  <c r="AD1001" i="36"/>
  <c r="AC1001" i="36"/>
  <c r="M1001" i="36"/>
  <c r="L1001" i="36"/>
  <c r="K1001" i="36"/>
  <c r="G1001" i="36"/>
  <c r="F1001" i="36"/>
  <c r="C1001" i="36"/>
  <c r="AW1000" i="36"/>
  <c r="AV1000" i="36"/>
  <c r="AU1000" i="36"/>
  <c r="AG1000" i="36"/>
  <c r="AF1000" i="36"/>
  <c r="AE1000" i="36"/>
  <c r="AD1000" i="36"/>
  <c r="AC1000" i="36"/>
  <c r="M1000" i="36"/>
  <c r="L1000" i="36"/>
  <c r="K1000" i="36"/>
  <c r="I1000" i="36" s="1"/>
  <c r="G1000" i="36"/>
  <c r="F1000" i="36"/>
  <c r="C1000" i="36"/>
  <c r="AW999" i="36"/>
  <c r="AV999" i="36"/>
  <c r="AU999" i="36"/>
  <c r="AG999" i="36"/>
  <c r="AF999" i="36"/>
  <c r="AE999" i="36"/>
  <c r="AD999" i="36"/>
  <c r="AC999" i="36"/>
  <c r="M999" i="36"/>
  <c r="L999" i="36"/>
  <c r="K999" i="36"/>
  <c r="I999" i="36" s="1"/>
  <c r="G999" i="36"/>
  <c r="F999" i="36"/>
  <c r="C999" i="36"/>
  <c r="AW998" i="36"/>
  <c r="AV998" i="36"/>
  <c r="AU998" i="36"/>
  <c r="AG998" i="36"/>
  <c r="AF998" i="36"/>
  <c r="AE998" i="36"/>
  <c r="AD998" i="36"/>
  <c r="AC998" i="36"/>
  <c r="M998" i="36"/>
  <c r="L998" i="36"/>
  <c r="K998" i="36"/>
  <c r="I998" i="36"/>
  <c r="G998" i="36"/>
  <c r="F998" i="36"/>
  <c r="C998" i="36"/>
  <c r="AW997" i="36"/>
  <c r="AV997" i="36"/>
  <c r="AU997" i="36"/>
  <c r="AG997" i="36"/>
  <c r="AF997" i="36"/>
  <c r="AE997" i="36"/>
  <c r="AD997" i="36"/>
  <c r="AC997" i="36"/>
  <c r="M997" i="36"/>
  <c r="L997" i="36"/>
  <c r="K997" i="36"/>
  <c r="I997" i="36" s="1"/>
  <c r="G997" i="36"/>
  <c r="F997" i="36"/>
  <c r="C997" i="36"/>
  <c r="AW996" i="36"/>
  <c r="AV996" i="36"/>
  <c r="AU996" i="36"/>
  <c r="AG996" i="36"/>
  <c r="AF996" i="36"/>
  <c r="AE996" i="36"/>
  <c r="AD996" i="36"/>
  <c r="AC996" i="36"/>
  <c r="M996" i="36"/>
  <c r="L996" i="36"/>
  <c r="K996" i="36"/>
  <c r="I996" i="36" s="1"/>
  <c r="G996" i="36"/>
  <c r="F996" i="36"/>
  <c r="C996" i="36"/>
  <c r="AW995" i="36"/>
  <c r="AV995" i="36"/>
  <c r="AU995" i="36"/>
  <c r="AG995" i="36"/>
  <c r="AF995" i="36"/>
  <c r="AE995" i="36"/>
  <c r="AD995" i="36"/>
  <c r="AC995" i="36"/>
  <c r="M995" i="36"/>
  <c r="L995" i="36"/>
  <c r="K995" i="36"/>
  <c r="I995" i="36"/>
  <c r="G995" i="36"/>
  <c r="F995" i="36"/>
  <c r="C995" i="36"/>
  <c r="AW994" i="36"/>
  <c r="AV994" i="36"/>
  <c r="AU994" i="36"/>
  <c r="AG994" i="36"/>
  <c r="AF994" i="36"/>
  <c r="AE994" i="36"/>
  <c r="AD994" i="36"/>
  <c r="AC994" i="36"/>
  <c r="M994" i="36"/>
  <c r="L994" i="36"/>
  <c r="K994" i="36"/>
  <c r="I994" i="36" s="1"/>
  <c r="G994" i="36"/>
  <c r="F994" i="36"/>
  <c r="C994" i="36"/>
  <c r="AW993" i="36"/>
  <c r="AV993" i="36"/>
  <c r="AU993" i="36"/>
  <c r="AG993" i="36"/>
  <c r="AF993" i="36"/>
  <c r="AE993" i="36"/>
  <c r="AD993" i="36"/>
  <c r="AC993" i="36"/>
  <c r="M993" i="36"/>
  <c r="L993" i="36"/>
  <c r="K993" i="36"/>
  <c r="G993" i="36"/>
  <c r="F993" i="36"/>
  <c r="C993" i="36"/>
  <c r="AW992" i="36"/>
  <c r="AV992" i="36"/>
  <c r="AU992" i="36"/>
  <c r="AG992" i="36"/>
  <c r="AF992" i="36"/>
  <c r="AE992" i="36"/>
  <c r="AD992" i="36"/>
  <c r="AC992" i="36"/>
  <c r="M992" i="36"/>
  <c r="L992" i="36"/>
  <c r="K992" i="36"/>
  <c r="I992" i="36" s="1"/>
  <c r="G992" i="36"/>
  <c r="F992" i="36"/>
  <c r="C992" i="36"/>
  <c r="AW991" i="36"/>
  <c r="AV991" i="36"/>
  <c r="AU991" i="36"/>
  <c r="AG991" i="36"/>
  <c r="AF991" i="36"/>
  <c r="AE991" i="36"/>
  <c r="AD991" i="36"/>
  <c r="AC991" i="36"/>
  <c r="M991" i="36"/>
  <c r="L991" i="36"/>
  <c r="K991" i="36"/>
  <c r="I991" i="36" s="1"/>
  <c r="G991" i="36"/>
  <c r="F991" i="36"/>
  <c r="C991" i="36"/>
  <c r="AW990" i="36"/>
  <c r="AV990" i="36"/>
  <c r="AU990" i="36"/>
  <c r="AG990" i="36"/>
  <c r="AF990" i="36"/>
  <c r="AE990" i="36"/>
  <c r="AD990" i="36"/>
  <c r="AC990" i="36"/>
  <c r="M990" i="36"/>
  <c r="L990" i="36"/>
  <c r="K990" i="36"/>
  <c r="I990" i="36"/>
  <c r="G990" i="36"/>
  <c r="F990" i="36"/>
  <c r="C990" i="36"/>
  <c r="AW989" i="36"/>
  <c r="AV989" i="36"/>
  <c r="AU989" i="36"/>
  <c r="AG989" i="36"/>
  <c r="AF989" i="36"/>
  <c r="AE989" i="36"/>
  <c r="AD989" i="36"/>
  <c r="AC989" i="36"/>
  <c r="M989" i="36"/>
  <c r="L989" i="36"/>
  <c r="I989" i="36" s="1"/>
  <c r="K989" i="36"/>
  <c r="G989" i="36"/>
  <c r="F989" i="36"/>
  <c r="C989" i="36"/>
  <c r="AW988" i="36"/>
  <c r="AV988" i="36"/>
  <c r="AU988" i="36"/>
  <c r="AG988" i="36"/>
  <c r="AF988" i="36"/>
  <c r="AE988" i="36"/>
  <c r="AD988" i="36"/>
  <c r="AC988" i="36"/>
  <c r="M988" i="36"/>
  <c r="L988" i="36"/>
  <c r="K988" i="36"/>
  <c r="I988" i="36" s="1"/>
  <c r="G988" i="36"/>
  <c r="F988" i="36"/>
  <c r="C988" i="36"/>
  <c r="AW987" i="36"/>
  <c r="AV987" i="36"/>
  <c r="AU987" i="36"/>
  <c r="AG987" i="36"/>
  <c r="AF987" i="36"/>
  <c r="AE987" i="36"/>
  <c r="AD987" i="36"/>
  <c r="AC987" i="36"/>
  <c r="M987" i="36"/>
  <c r="L987" i="36"/>
  <c r="K987" i="36"/>
  <c r="I987" i="36"/>
  <c r="G987" i="36"/>
  <c r="F987" i="36"/>
  <c r="C987" i="36"/>
  <c r="AW986" i="36"/>
  <c r="AV986" i="36"/>
  <c r="AU986" i="36"/>
  <c r="AG986" i="36"/>
  <c r="AF986" i="36"/>
  <c r="AE986" i="36"/>
  <c r="AD986" i="36"/>
  <c r="AC986" i="36"/>
  <c r="M986" i="36"/>
  <c r="I986" i="36" s="1"/>
  <c r="L986" i="36"/>
  <c r="K986" i="36"/>
  <c r="G986" i="36"/>
  <c r="F986" i="36"/>
  <c r="C986" i="36"/>
  <c r="AW985" i="36"/>
  <c r="AV985" i="36"/>
  <c r="AU985" i="36"/>
  <c r="AG985" i="36"/>
  <c r="AF985" i="36"/>
  <c r="AE985" i="36"/>
  <c r="AD985" i="36"/>
  <c r="AC985" i="36"/>
  <c r="M985" i="36"/>
  <c r="L985" i="36"/>
  <c r="K985" i="36"/>
  <c r="I985" i="36" s="1"/>
  <c r="G985" i="36"/>
  <c r="F985" i="36"/>
  <c r="C985" i="36"/>
  <c r="AW983" i="36"/>
  <c r="AV983" i="36"/>
  <c r="AU983" i="36"/>
  <c r="AG983" i="36"/>
  <c r="AF983" i="36"/>
  <c r="AE983" i="36"/>
  <c r="AD983" i="36"/>
  <c r="AC983" i="36"/>
  <c r="M983" i="36"/>
  <c r="L983" i="36"/>
  <c r="K983" i="36"/>
  <c r="G983" i="36"/>
  <c r="F983" i="36"/>
  <c r="C983" i="36"/>
  <c r="AW982" i="36"/>
  <c r="AV982" i="36"/>
  <c r="AU982" i="36"/>
  <c r="AG982" i="36"/>
  <c r="AF982" i="36"/>
  <c r="AE982" i="36"/>
  <c r="AD982" i="36"/>
  <c r="AC982" i="36"/>
  <c r="M982" i="36"/>
  <c r="L982" i="36"/>
  <c r="K982" i="36"/>
  <c r="I982" i="36" s="1"/>
  <c r="G982" i="36"/>
  <c r="F982" i="36"/>
  <c r="C982" i="36"/>
  <c r="AW981" i="36"/>
  <c r="AV981" i="36"/>
  <c r="AU981" i="36"/>
  <c r="AG981" i="36"/>
  <c r="AF981" i="36"/>
  <c r="AE981" i="36"/>
  <c r="AD981" i="36"/>
  <c r="AC981" i="36"/>
  <c r="M981" i="36"/>
  <c r="L981" i="36"/>
  <c r="K981" i="36"/>
  <c r="I981" i="36"/>
  <c r="G981" i="36"/>
  <c r="F981" i="36"/>
  <c r="C981" i="36"/>
  <c r="AW980" i="36"/>
  <c r="AV980" i="36"/>
  <c r="AU980" i="36"/>
  <c r="AG980" i="36"/>
  <c r="AF980" i="36"/>
  <c r="AE980" i="36"/>
  <c r="AD980" i="36"/>
  <c r="AC980" i="36"/>
  <c r="M980" i="36"/>
  <c r="L980" i="36"/>
  <c r="I980" i="36" s="1"/>
  <c r="K980" i="36"/>
  <c r="G980" i="36"/>
  <c r="F980" i="36"/>
  <c r="C980" i="36"/>
  <c r="AW979" i="36"/>
  <c r="AV979" i="36"/>
  <c r="AU979" i="36"/>
  <c r="AG979" i="36"/>
  <c r="AF979" i="36"/>
  <c r="AE979" i="36"/>
  <c r="AD979" i="36"/>
  <c r="AC979" i="36"/>
  <c r="M979" i="36"/>
  <c r="L979" i="36"/>
  <c r="K979" i="36"/>
  <c r="I979" i="36" s="1"/>
  <c r="G979" i="36"/>
  <c r="F979" i="36"/>
  <c r="C979" i="36"/>
  <c r="AW978" i="36"/>
  <c r="AV978" i="36"/>
  <c r="AU978" i="36"/>
  <c r="AG978" i="36"/>
  <c r="AF978" i="36"/>
  <c r="AE978" i="36"/>
  <c r="AD978" i="36"/>
  <c r="AC978" i="36"/>
  <c r="M978" i="36"/>
  <c r="L978" i="36"/>
  <c r="K978" i="36"/>
  <c r="I978" i="36"/>
  <c r="G978" i="36"/>
  <c r="F978" i="36"/>
  <c r="C978" i="36"/>
  <c r="AW977" i="36"/>
  <c r="AV977" i="36"/>
  <c r="AU977" i="36"/>
  <c r="AG977" i="36"/>
  <c r="AF977" i="36"/>
  <c r="AE977" i="36"/>
  <c r="AD977" i="36"/>
  <c r="AC977" i="36"/>
  <c r="M977" i="36"/>
  <c r="I977" i="36" s="1"/>
  <c r="L977" i="36"/>
  <c r="K977" i="36"/>
  <c r="G977" i="36"/>
  <c r="F977" i="36"/>
  <c r="C977" i="36"/>
  <c r="AW976" i="36"/>
  <c r="AV976" i="36"/>
  <c r="AU976" i="36"/>
  <c r="AG976" i="36"/>
  <c r="AF976" i="36"/>
  <c r="AE976" i="36"/>
  <c r="AD976" i="36"/>
  <c r="AC976" i="36"/>
  <c r="M976" i="36"/>
  <c r="L976" i="36"/>
  <c r="K976" i="36"/>
  <c r="I976" i="36" s="1"/>
  <c r="G976" i="36"/>
  <c r="F976" i="36"/>
  <c r="C976" i="36"/>
  <c r="AW975" i="36"/>
  <c r="AV975" i="36"/>
  <c r="AU975" i="36"/>
  <c r="AG975" i="36"/>
  <c r="AF975" i="36"/>
  <c r="AE975" i="36"/>
  <c r="AD975" i="36"/>
  <c r="AC975" i="36"/>
  <c r="M975" i="36"/>
  <c r="L975" i="36"/>
  <c r="K975" i="36"/>
  <c r="G975" i="36"/>
  <c r="F975" i="36"/>
  <c r="C975" i="36"/>
  <c r="AW974" i="36"/>
  <c r="AV974" i="36"/>
  <c r="AU974" i="36"/>
  <c r="AG974" i="36"/>
  <c r="AF974" i="36"/>
  <c r="AE974" i="36"/>
  <c r="AD974" i="36"/>
  <c r="AC974" i="36"/>
  <c r="M974" i="36"/>
  <c r="L974" i="36"/>
  <c r="K974" i="36"/>
  <c r="I974" i="36" s="1"/>
  <c r="G974" i="36"/>
  <c r="F974" i="36"/>
  <c r="C974" i="36"/>
  <c r="AW973" i="36"/>
  <c r="AV973" i="36"/>
  <c r="AU973" i="36"/>
  <c r="AG973" i="36"/>
  <c r="AF973" i="36"/>
  <c r="AE973" i="36"/>
  <c r="AD973" i="36"/>
  <c r="AC973" i="36"/>
  <c r="M973" i="36"/>
  <c r="L973" i="36"/>
  <c r="K973" i="36"/>
  <c r="I973" i="36"/>
  <c r="G973" i="36"/>
  <c r="F973" i="36"/>
  <c r="C973" i="36"/>
  <c r="AW972" i="36"/>
  <c r="AV972" i="36"/>
  <c r="AU972" i="36"/>
  <c r="AG972" i="36"/>
  <c r="AF972" i="36"/>
  <c r="AE972" i="36"/>
  <c r="AD972" i="36"/>
  <c r="AC972" i="36"/>
  <c r="M972" i="36"/>
  <c r="L972" i="36"/>
  <c r="I972" i="36" s="1"/>
  <c r="K972" i="36"/>
  <c r="G972" i="36"/>
  <c r="F972" i="36"/>
  <c r="C972" i="36"/>
  <c r="AW970" i="36"/>
  <c r="AV970" i="36"/>
  <c r="AU970" i="36"/>
  <c r="AG970" i="36"/>
  <c r="AF970" i="36"/>
  <c r="AE970" i="36"/>
  <c r="AD970" i="36"/>
  <c r="AC970" i="36"/>
  <c r="M970" i="36"/>
  <c r="L970" i="36"/>
  <c r="K970" i="36"/>
  <c r="I970" i="36" s="1"/>
  <c r="G970" i="36"/>
  <c r="F970" i="36"/>
  <c r="C970" i="36"/>
  <c r="AW969" i="36"/>
  <c r="AV969" i="36"/>
  <c r="AU969" i="36"/>
  <c r="AG969" i="36"/>
  <c r="AF969" i="36"/>
  <c r="AE969" i="36"/>
  <c r="AD969" i="36"/>
  <c r="AC969" i="36"/>
  <c r="M969" i="36"/>
  <c r="L969" i="36"/>
  <c r="K969" i="36"/>
  <c r="I969" i="36"/>
  <c r="G969" i="36"/>
  <c r="F969" i="36"/>
  <c r="C969" i="36"/>
  <c r="AW968" i="36"/>
  <c r="AV968" i="36"/>
  <c r="AU968" i="36"/>
  <c r="AG968" i="36"/>
  <c r="AF968" i="36"/>
  <c r="AE968" i="36"/>
  <c r="AD968" i="36"/>
  <c r="AC968" i="36"/>
  <c r="M968" i="36"/>
  <c r="I968" i="36" s="1"/>
  <c r="L968" i="36"/>
  <c r="K968" i="36"/>
  <c r="G968" i="36"/>
  <c r="F968" i="36"/>
  <c r="C968" i="36"/>
  <c r="AW967" i="36"/>
  <c r="AV967" i="36"/>
  <c r="AU967" i="36"/>
  <c r="AG967" i="36"/>
  <c r="AF967" i="36"/>
  <c r="AE967" i="36"/>
  <c r="AD967" i="36"/>
  <c r="AC967" i="36"/>
  <c r="M967" i="36"/>
  <c r="L967" i="36"/>
  <c r="K967" i="36"/>
  <c r="G967" i="36"/>
  <c r="F967" i="36"/>
  <c r="C967" i="36"/>
  <c r="AW966" i="36"/>
  <c r="AV966" i="36"/>
  <c r="AU966" i="36"/>
  <c r="AG966" i="36"/>
  <c r="AF966" i="36"/>
  <c r="AE966" i="36"/>
  <c r="AD966" i="36"/>
  <c r="AC966" i="36"/>
  <c r="M966" i="36"/>
  <c r="L966" i="36"/>
  <c r="K966" i="36"/>
  <c r="I966" i="36" s="1"/>
  <c r="G966" i="36"/>
  <c r="F966" i="36"/>
  <c r="C966" i="36"/>
  <c r="AW964" i="36"/>
  <c r="AV964" i="36"/>
  <c r="AU964" i="36"/>
  <c r="AG964" i="36"/>
  <c r="AF964" i="36"/>
  <c r="AE964" i="36"/>
  <c r="AD964" i="36"/>
  <c r="AC964" i="36"/>
  <c r="M964" i="36"/>
  <c r="L964" i="36"/>
  <c r="K964" i="36"/>
  <c r="I964" i="36" s="1"/>
  <c r="G964" i="36"/>
  <c r="F964" i="36"/>
  <c r="C964" i="36"/>
  <c r="AW963" i="36"/>
  <c r="AV963" i="36"/>
  <c r="AU963" i="36"/>
  <c r="AG963" i="36"/>
  <c r="AF963" i="36"/>
  <c r="AE963" i="36"/>
  <c r="AD963" i="36"/>
  <c r="AC963" i="36"/>
  <c r="M963" i="36"/>
  <c r="L963" i="36"/>
  <c r="K963" i="36"/>
  <c r="I963" i="36"/>
  <c r="G963" i="36"/>
  <c r="F963" i="36"/>
  <c r="C963" i="36"/>
  <c r="AW962" i="36"/>
  <c r="AV962" i="36"/>
  <c r="AU962" i="36"/>
  <c r="AG962" i="36"/>
  <c r="AF962" i="36"/>
  <c r="AE962" i="36"/>
  <c r="AD962" i="36"/>
  <c r="AC962" i="36"/>
  <c r="M962" i="36"/>
  <c r="L962" i="36"/>
  <c r="I962" i="36" s="1"/>
  <c r="K962" i="36"/>
  <c r="G962" i="36"/>
  <c r="F962" i="36"/>
  <c r="C962" i="36"/>
  <c r="AW960" i="36"/>
  <c r="AV960" i="36"/>
  <c r="AU960" i="36"/>
  <c r="AG960" i="36"/>
  <c r="AF960" i="36"/>
  <c r="AE960" i="36"/>
  <c r="AD960" i="36"/>
  <c r="AC960" i="36"/>
  <c r="M960" i="36"/>
  <c r="L960" i="36"/>
  <c r="K960" i="36"/>
  <c r="I960" i="36" s="1"/>
  <c r="G960" i="36"/>
  <c r="F960" i="36"/>
  <c r="C960" i="36"/>
  <c r="AW959" i="36"/>
  <c r="AV959" i="36"/>
  <c r="AU959" i="36"/>
  <c r="AG959" i="36"/>
  <c r="AF959" i="36"/>
  <c r="AE959" i="36"/>
  <c r="AD959" i="36"/>
  <c r="AC959" i="36"/>
  <c r="M959" i="36"/>
  <c r="L959" i="36"/>
  <c r="K959" i="36"/>
  <c r="I959" i="36"/>
  <c r="G959" i="36"/>
  <c r="F959" i="36"/>
  <c r="C959" i="36"/>
  <c r="AW958" i="36"/>
  <c r="AV958" i="36"/>
  <c r="AU958" i="36"/>
  <c r="AG958" i="36"/>
  <c r="AF958" i="36"/>
  <c r="AE958" i="36"/>
  <c r="AD958" i="36"/>
  <c r="AC958" i="36"/>
  <c r="M958" i="36"/>
  <c r="I958" i="36" s="1"/>
  <c r="L958" i="36"/>
  <c r="K958" i="36"/>
  <c r="G958" i="36"/>
  <c r="F958" i="36"/>
  <c r="C958" i="36"/>
  <c r="AW957" i="36"/>
  <c r="AV957" i="36"/>
  <c r="AU957" i="36"/>
  <c r="AG957" i="36"/>
  <c r="AF957" i="36"/>
  <c r="AE957" i="36"/>
  <c r="AD957" i="36"/>
  <c r="AC957" i="36"/>
  <c r="M957" i="36"/>
  <c r="L957" i="36"/>
  <c r="K957" i="36"/>
  <c r="G957" i="36"/>
  <c r="F957" i="36"/>
  <c r="C957" i="36"/>
  <c r="AW956" i="36"/>
  <c r="AV956" i="36"/>
  <c r="AU956" i="36"/>
  <c r="AG956" i="36"/>
  <c r="AF956" i="36"/>
  <c r="AE956" i="36"/>
  <c r="AD956" i="36"/>
  <c r="AC956" i="36"/>
  <c r="M956" i="36"/>
  <c r="L956" i="36"/>
  <c r="K956" i="36"/>
  <c r="I956" i="36" s="1"/>
  <c r="G956" i="36"/>
  <c r="F956" i="36"/>
  <c r="C956" i="36"/>
  <c r="AW955" i="36"/>
  <c r="AV955" i="36"/>
  <c r="AU955" i="36"/>
  <c r="AG955" i="36"/>
  <c r="AF955" i="36"/>
  <c r="AE955" i="36"/>
  <c r="AD955" i="36"/>
  <c r="AC955" i="36"/>
  <c r="M955" i="36"/>
  <c r="L955" i="36"/>
  <c r="K955" i="36"/>
  <c r="I955" i="36" s="1"/>
  <c r="G955" i="36"/>
  <c r="F955" i="36"/>
  <c r="C955" i="36"/>
  <c r="AW954" i="36"/>
  <c r="AV954" i="36"/>
  <c r="AU954" i="36"/>
  <c r="AG954" i="36"/>
  <c r="AF954" i="36"/>
  <c r="AE954" i="36"/>
  <c r="AD954" i="36"/>
  <c r="AC954" i="36"/>
  <c r="M954" i="36"/>
  <c r="L954" i="36"/>
  <c r="K954" i="36"/>
  <c r="I954" i="36"/>
  <c r="G954" i="36"/>
  <c r="F954" i="36"/>
  <c r="C954" i="36"/>
  <c r="AW953" i="36"/>
  <c r="AV953" i="36"/>
  <c r="AU953" i="36"/>
  <c r="AG953" i="36"/>
  <c r="AF953" i="36"/>
  <c r="AE953" i="36"/>
  <c r="AD953" i="36"/>
  <c r="AC953" i="36"/>
  <c r="M953" i="36"/>
  <c r="L953" i="36"/>
  <c r="I953" i="36" s="1"/>
  <c r="K953" i="36"/>
  <c r="G953" i="36"/>
  <c r="F953" i="36"/>
  <c r="C953" i="36"/>
  <c r="AW952" i="36"/>
  <c r="AV952" i="36"/>
  <c r="AU952" i="36"/>
  <c r="AG952" i="36"/>
  <c r="AF952" i="36"/>
  <c r="AE952" i="36"/>
  <c r="AD952" i="36"/>
  <c r="AC952" i="36"/>
  <c r="M952" i="36"/>
  <c r="L952" i="36"/>
  <c r="K952" i="36"/>
  <c r="I952" i="36" s="1"/>
  <c r="G952" i="36"/>
  <c r="F952" i="36"/>
  <c r="C952" i="36"/>
  <c r="AW951" i="36"/>
  <c r="AV951" i="36"/>
  <c r="AU951" i="36"/>
  <c r="AG951" i="36"/>
  <c r="AF951" i="36"/>
  <c r="AE951" i="36"/>
  <c r="AD951" i="36"/>
  <c r="AC951" i="36"/>
  <c r="M951" i="36"/>
  <c r="I951" i="36" s="1"/>
  <c r="L951" i="36"/>
  <c r="K951" i="36"/>
  <c r="G951" i="36"/>
  <c r="F951" i="36"/>
  <c r="C951" i="36"/>
  <c r="AW950" i="36"/>
  <c r="AV950" i="36"/>
  <c r="AU950" i="36"/>
  <c r="AG950" i="36"/>
  <c r="AF950" i="36"/>
  <c r="AE950" i="36"/>
  <c r="AD950" i="36"/>
  <c r="AC950" i="36"/>
  <c r="M950" i="36"/>
  <c r="L950" i="36"/>
  <c r="K950" i="36"/>
  <c r="I950" i="36" s="1"/>
  <c r="G950" i="36"/>
  <c r="F950" i="36"/>
  <c r="C950" i="36"/>
  <c r="AW949" i="36"/>
  <c r="AV949" i="36"/>
  <c r="AU949" i="36"/>
  <c r="AG949" i="36"/>
  <c r="AF949" i="36"/>
  <c r="AE949" i="36"/>
  <c r="AD949" i="36"/>
  <c r="AC949" i="36"/>
  <c r="M949" i="36"/>
  <c r="L949" i="36"/>
  <c r="K949" i="36"/>
  <c r="I949" i="36" s="1"/>
  <c r="G949" i="36"/>
  <c r="F949" i="36"/>
  <c r="C949" i="36"/>
  <c r="AW948" i="36"/>
  <c r="AV948" i="36"/>
  <c r="AU948" i="36"/>
  <c r="AG948" i="36"/>
  <c r="AF948" i="36"/>
  <c r="AE948" i="36"/>
  <c r="AD948" i="36"/>
  <c r="AC948" i="36"/>
  <c r="M948" i="36"/>
  <c r="L948" i="36"/>
  <c r="I948" i="36" s="1"/>
  <c r="K948" i="36"/>
  <c r="G948" i="36"/>
  <c r="F948" i="36"/>
  <c r="C948" i="36"/>
  <c r="AW946" i="36"/>
  <c r="AV946" i="36"/>
  <c r="AU946" i="36"/>
  <c r="AG946" i="36"/>
  <c r="AF946" i="36"/>
  <c r="AE946" i="36"/>
  <c r="AD946" i="36"/>
  <c r="AC946" i="36"/>
  <c r="M946" i="36"/>
  <c r="L946" i="36"/>
  <c r="K946" i="36"/>
  <c r="I946" i="36" s="1"/>
  <c r="G946" i="36"/>
  <c r="F946" i="36"/>
  <c r="C946" i="36"/>
  <c r="AW945" i="36"/>
  <c r="AV945" i="36"/>
  <c r="AU945" i="36"/>
  <c r="AG945" i="36"/>
  <c r="AF945" i="36"/>
  <c r="AE945" i="36"/>
  <c r="AD945" i="36"/>
  <c r="AC945" i="36"/>
  <c r="M945" i="36"/>
  <c r="L945" i="36"/>
  <c r="K945" i="36"/>
  <c r="I945" i="36"/>
  <c r="G945" i="36"/>
  <c r="F945" i="36"/>
  <c r="C945" i="36"/>
  <c r="AW944" i="36"/>
  <c r="AV944" i="36"/>
  <c r="AU944" i="36"/>
  <c r="AG944" i="36"/>
  <c r="AF944" i="36"/>
  <c r="AE944" i="36"/>
  <c r="AD944" i="36"/>
  <c r="AC944" i="36"/>
  <c r="M944" i="36"/>
  <c r="L944" i="36"/>
  <c r="I944" i="36" s="1"/>
  <c r="K944" i="36"/>
  <c r="G944" i="36"/>
  <c r="F944" i="36"/>
  <c r="C944" i="36"/>
  <c r="AW943" i="36"/>
  <c r="AV943" i="36"/>
  <c r="AU943" i="36"/>
  <c r="AG943" i="36"/>
  <c r="AF943" i="36"/>
  <c r="AE943" i="36"/>
  <c r="AD943" i="36"/>
  <c r="AC943" i="36"/>
  <c r="M943" i="36"/>
  <c r="L943" i="36"/>
  <c r="K943" i="36"/>
  <c r="I943" i="36" s="1"/>
  <c r="G943" i="36"/>
  <c r="F943" i="36"/>
  <c r="C943" i="36"/>
  <c r="AW942" i="36"/>
  <c r="AV942" i="36"/>
  <c r="AU942" i="36"/>
  <c r="AG942" i="36"/>
  <c r="AF942" i="36"/>
  <c r="AE942" i="36"/>
  <c r="AD942" i="36"/>
  <c r="AC942" i="36"/>
  <c r="M942" i="36"/>
  <c r="I942" i="36" s="1"/>
  <c r="L942" i="36"/>
  <c r="K942" i="36"/>
  <c r="G942" i="36"/>
  <c r="F942" i="36"/>
  <c r="C942" i="36"/>
  <c r="AW941" i="36"/>
  <c r="AV941" i="36"/>
  <c r="AU941" i="36"/>
  <c r="AG941" i="36"/>
  <c r="AF941" i="36"/>
  <c r="AE941" i="36"/>
  <c r="AD941" i="36"/>
  <c r="AC941" i="36"/>
  <c r="M941" i="36"/>
  <c r="L941" i="36"/>
  <c r="I941" i="36" s="1"/>
  <c r="K941" i="36"/>
  <c r="G941" i="36"/>
  <c r="F941" i="36"/>
  <c r="C941" i="36"/>
  <c r="AW940" i="36"/>
  <c r="AV940" i="36"/>
  <c r="AU940" i="36"/>
  <c r="AG940" i="36"/>
  <c r="AF940" i="36"/>
  <c r="AE940" i="36"/>
  <c r="AD940" i="36"/>
  <c r="AC940" i="36"/>
  <c r="M940" i="36"/>
  <c r="L940" i="36"/>
  <c r="K940" i="36"/>
  <c r="I940" i="36" s="1"/>
  <c r="G940" i="36"/>
  <c r="F940" i="36"/>
  <c r="C940" i="36"/>
  <c r="AW939" i="36"/>
  <c r="AV939" i="36"/>
  <c r="AU939" i="36"/>
  <c r="AG939" i="36"/>
  <c r="AF939" i="36"/>
  <c r="AE939" i="36"/>
  <c r="AD939" i="36"/>
  <c r="AC939" i="36"/>
  <c r="M939" i="36"/>
  <c r="L939" i="36"/>
  <c r="I939" i="36" s="1"/>
  <c r="K939" i="36"/>
  <c r="G939" i="36"/>
  <c r="F939" i="36"/>
  <c r="C939" i="36"/>
  <c r="AW938" i="36"/>
  <c r="AV938" i="36"/>
  <c r="AU938" i="36"/>
  <c r="AG938" i="36"/>
  <c r="AF938" i="36"/>
  <c r="AE938" i="36"/>
  <c r="AD938" i="36"/>
  <c r="AC938" i="36"/>
  <c r="M938" i="36"/>
  <c r="L938" i="36"/>
  <c r="K938" i="36"/>
  <c r="I938" i="36" s="1"/>
  <c r="G938" i="36"/>
  <c r="F938" i="36"/>
  <c r="C938" i="36"/>
  <c r="AW937" i="36"/>
  <c r="AV937" i="36"/>
  <c r="AU937" i="36"/>
  <c r="AG937" i="36"/>
  <c r="AF937" i="36"/>
  <c r="AE937" i="36"/>
  <c r="AD937" i="36"/>
  <c r="AC937" i="36"/>
  <c r="M937" i="36"/>
  <c r="L937" i="36"/>
  <c r="K937" i="36"/>
  <c r="I937" i="36"/>
  <c r="G937" i="36"/>
  <c r="F937" i="36"/>
  <c r="C937" i="36"/>
  <c r="AW936" i="36"/>
  <c r="AV936" i="36"/>
  <c r="AU936" i="36"/>
  <c r="AG936" i="36"/>
  <c r="AF936" i="36"/>
  <c r="AE936" i="36"/>
  <c r="AD936" i="36"/>
  <c r="AC936" i="36"/>
  <c r="M936" i="36"/>
  <c r="L936" i="36"/>
  <c r="I936" i="36" s="1"/>
  <c r="K936" i="36"/>
  <c r="G936" i="36"/>
  <c r="F936" i="36"/>
  <c r="C936" i="36"/>
  <c r="AW935" i="36"/>
  <c r="AV935" i="36"/>
  <c r="AU935" i="36"/>
  <c r="AG935" i="36"/>
  <c r="AF935" i="36"/>
  <c r="AE935" i="36"/>
  <c r="AD935" i="36"/>
  <c r="AC935" i="36"/>
  <c r="M935" i="36"/>
  <c r="L935" i="36"/>
  <c r="K935" i="36"/>
  <c r="I935" i="36" s="1"/>
  <c r="G935" i="36"/>
  <c r="F935" i="36"/>
  <c r="C935" i="36"/>
  <c r="AW934" i="36"/>
  <c r="AV934" i="36"/>
  <c r="AU934" i="36"/>
  <c r="AG934" i="36"/>
  <c r="AF934" i="36"/>
  <c r="AE934" i="36"/>
  <c r="AD934" i="36"/>
  <c r="AC934" i="36"/>
  <c r="M934" i="36"/>
  <c r="I934" i="36" s="1"/>
  <c r="L934" i="36"/>
  <c r="K934" i="36"/>
  <c r="G934" i="36"/>
  <c r="F934" i="36"/>
  <c r="C934" i="36"/>
  <c r="AW933" i="36"/>
  <c r="AV933" i="36"/>
  <c r="AU933" i="36"/>
  <c r="AG933" i="36"/>
  <c r="AF933" i="36"/>
  <c r="AE933" i="36"/>
  <c r="AD933" i="36"/>
  <c r="AC933" i="36"/>
  <c r="M933" i="36"/>
  <c r="L933" i="36"/>
  <c r="I933" i="36" s="1"/>
  <c r="K933" i="36"/>
  <c r="G933" i="36"/>
  <c r="F933" i="36"/>
  <c r="C933" i="36"/>
  <c r="AW932" i="36"/>
  <c r="AV932" i="36"/>
  <c r="AU932" i="36"/>
  <c r="AG932" i="36"/>
  <c r="AF932" i="36"/>
  <c r="AE932" i="36"/>
  <c r="AD932" i="36"/>
  <c r="AC932" i="36"/>
  <c r="M932" i="36"/>
  <c r="L932" i="36"/>
  <c r="K932" i="36"/>
  <c r="G932" i="36"/>
  <c r="F932" i="36"/>
  <c r="C932" i="36"/>
  <c r="AW931" i="36"/>
  <c r="AV931" i="36"/>
  <c r="AU931" i="36"/>
  <c r="AG931" i="36"/>
  <c r="AF931" i="36"/>
  <c r="AE931" i="36"/>
  <c r="AD931" i="36"/>
  <c r="AC931" i="36"/>
  <c r="M931" i="36"/>
  <c r="L931" i="36"/>
  <c r="I931" i="36" s="1"/>
  <c r="K931" i="36"/>
  <c r="G931" i="36"/>
  <c r="F931" i="36"/>
  <c r="C931" i="36"/>
  <c r="AW930" i="36"/>
  <c r="AV930" i="36"/>
  <c r="AU930" i="36"/>
  <c r="AG930" i="36"/>
  <c r="AF930" i="36"/>
  <c r="AE930" i="36"/>
  <c r="AD930" i="36"/>
  <c r="AC930" i="36"/>
  <c r="M930" i="36"/>
  <c r="L930" i="36"/>
  <c r="K930" i="36"/>
  <c r="I930" i="36" s="1"/>
  <c r="G930" i="36"/>
  <c r="F930" i="36"/>
  <c r="C930" i="36"/>
  <c r="AW928" i="36"/>
  <c r="AV928" i="36"/>
  <c r="AU928" i="36"/>
  <c r="AG928" i="36"/>
  <c r="AF928" i="36"/>
  <c r="AE928" i="36"/>
  <c r="AD928" i="36"/>
  <c r="AC928" i="36"/>
  <c r="M928" i="36"/>
  <c r="L928" i="36"/>
  <c r="K928" i="36"/>
  <c r="I928" i="36"/>
  <c r="G928" i="36"/>
  <c r="F928" i="36"/>
  <c r="C928" i="36"/>
  <c r="AW927" i="36"/>
  <c r="AV927" i="36"/>
  <c r="AU927" i="36"/>
  <c r="AG927" i="36"/>
  <c r="AF927" i="36"/>
  <c r="AE927" i="36"/>
  <c r="AD927" i="36"/>
  <c r="AC927" i="36"/>
  <c r="M927" i="36"/>
  <c r="L927" i="36"/>
  <c r="I927" i="36" s="1"/>
  <c r="K927" i="36"/>
  <c r="G927" i="36"/>
  <c r="F927" i="36"/>
  <c r="C927" i="36"/>
  <c r="AW926" i="36"/>
  <c r="AV926" i="36"/>
  <c r="AU926" i="36"/>
  <c r="AG926" i="36"/>
  <c r="AF926" i="36"/>
  <c r="AE926" i="36"/>
  <c r="AD926" i="36"/>
  <c r="AC926" i="36"/>
  <c r="M926" i="36"/>
  <c r="L926" i="36"/>
  <c r="K926" i="36"/>
  <c r="I926" i="36" s="1"/>
  <c r="G926" i="36"/>
  <c r="F926" i="36"/>
  <c r="C926" i="36"/>
  <c r="AW925" i="36"/>
  <c r="AV925" i="36"/>
  <c r="AU925" i="36"/>
  <c r="AG925" i="36"/>
  <c r="AF925" i="36"/>
  <c r="AE925" i="36"/>
  <c r="AD925" i="36"/>
  <c r="AC925" i="36"/>
  <c r="M925" i="36"/>
  <c r="I925" i="36" s="1"/>
  <c r="L925" i="36"/>
  <c r="K925" i="36"/>
  <c r="G925" i="36"/>
  <c r="F925" i="36"/>
  <c r="C925" i="36"/>
  <c r="AW924" i="36"/>
  <c r="AV924" i="36"/>
  <c r="AU924" i="36"/>
  <c r="AG924" i="36"/>
  <c r="AF924" i="36"/>
  <c r="AE924" i="36"/>
  <c r="AD924" i="36"/>
  <c r="AC924" i="36"/>
  <c r="M924" i="36"/>
  <c r="L924" i="36"/>
  <c r="I924" i="36" s="1"/>
  <c r="K924" i="36"/>
  <c r="G924" i="36"/>
  <c r="F924" i="36"/>
  <c r="C924" i="36"/>
  <c r="AW923" i="36"/>
  <c r="AV923" i="36"/>
  <c r="AU923" i="36"/>
  <c r="AG923" i="36"/>
  <c r="AF923" i="36"/>
  <c r="AE923" i="36"/>
  <c r="AD923" i="36"/>
  <c r="AC923" i="36"/>
  <c r="M923" i="36"/>
  <c r="L923" i="36"/>
  <c r="K923" i="36"/>
  <c r="I923" i="36" s="1"/>
  <c r="G923" i="36"/>
  <c r="F923" i="36"/>
  <c r="C923" i="36"/>
  <c r="AW922" i="36"/>
  <c r="AV922" i="36"/>
  <c r="AU922" i="36"/>
  <c r="AG922" i="36"/>
  <c r="AF922" i="36"/>
  <c r="AE922" i="36"/>
  <c r="AD922" i="36"/>
  <c r="AC922" i="36"/>
  <c r="M922" i="36"/>
  <c r="L922" i="36"/>
  <c r="I922" i="36" s="1"/>
  <c r="K922" i="36"/>
  <c r="G922" i="36"/>
  <c r="F922" i="36"/>
  <c r="C922" i="36"/>
  <c r="AW920" i="36"/>
  <c r="AV920" i="36"/>
  <c r="AU920" i="36"/>
  <c r="AG920" i="36"/>
  <c r="AF920" i="36"/>
  <c r="AE920" i="36"/>
  <c r="AD920" i="36"/>
  <c r="AC920" i="36"/>
  <c r="M920" i="36"/>
  <c r="L920" i="36"/>
  <c r="K920" i="36"/>
  <c r="I920" i="36" s="1"/>
  <c r="G920" i="36"/>
  <c r="F920" i="36"/>
  <c r="C920" i="36"/>
  <c r="AW919" i="36"/>
  <c r="AV919" i="36"/>
  <c r="AU919" i="36"/>
  <c r="AG919" i="36"/>
  <c r="AF919" i="36"/>
  <c r="AE919" i="36"/>
  <c r="AD919" i="36"/>
  <c r="AC919" i="36"/>
  <c r="M919" i="36"/>
  <c r="L919" i="36"/>
  <c r="K919" i="36"/>
  <c r="I919" i="36"/>
  <c r="G919" i="36"/>
  <c r="F919" i="36"/>
  <c r="C919" i="36"/>
  <c r="AW918" i="36"/>
  <c r="AV918" i="36"/>
  <c r="AU918" i="36"/>
  <c r="AG918" i="36"/>
  <c r="AF918" i="36"/>
  <c r="AE918" i="36"/>
  <c r="AD918" i="36"/>
  <c r="AC918" i="36"/>
  <c r="M918" i="36"/>
  <c r="L918" i="36"/>
  <c r="I918" i="36" s="1"/>
  <c r="K918" i="36"/>
  <c r="G918" i="36"/>
  <c r="F918" i="36"/>
  <c r="C918" i="36"/>
  <c r="AW917" i="36"/>
  <c r="AV917" i="36"/>
  <c r="AU917" i="36"/>
  <c r="AG917" i="36"/>
  <c r="AF917" i="36"/>
  <c r="AE917" i="36"/>
  <c r="AD917" i="36"/>
  <c r="AC917" i="36"/>
  <c r="M917" i="36"/>
  <c r="L917" i="36"/>
  <c r="K917" i="36"/>
  <c r="I917" i="36" s="1"/>
  <c r="G917" i="36"/>
  <c r="F917" i="36"/>
  <c r="C917" i="36"/>
  <c r="AW916" i="36"/>
  <c r="AV916" i="36"/>
  <c r="AU916" i="36"/>
  <c r="AG916" i="36"/>
  <c r="AF916" i="36"/>
  <c r="AE916" i="36"/>
  <c r="AD916" i="36"/>
  <c r="AC916" i="36"/>
  <c r="M916" i="36"/>
  <c r="L916" i="36"/>
  <c r="K916" i="36"/>
  <c r="I916" i="36" s="1"/>
  <c r="G916" i="36"/>
  <c r="F916" i="36"/>
  <c r="C916" i="36"/>
  <c r="AW914" i="36"/>
  <c r="AV914" i="36"/>
  <c r="AU914" i="36"/>
  <c r="AG914" i="36"/>
  <c r="AF914" i="36"/>
  <c r="AE914" i="36"/>
  <c r="AD914" i="36"/>
  <c r="AC914" i="36"/>
  <c r="M914" i="36"/>
  <c r="L914" i="36"/>
  <c r="I914" i="36" s="1"/>
  <c r="K914" i="36"/>
  <c r="G914" i="36"/>
  <c r="F914" i="36"/>
  <c r="C914" i="36"/>
  <c r="AW913" i="36"/>
  <c r="AV913" i="36"/>
  <c r="AU913" i="36"/>
  <c r="AG913" i="36"/>
  <c r="AF913" i="36"/>
  <c r="AE913" i="36"/>
  <c r="AD913" i="36"/>
  <c r="AC913" i="36"/>
  <c r="M913" i="36"/>
  <c r="L913" i="36"/>
  <c r="K913" i="36"/>
  <c r="I913" i="36" s="1"/>
  <c r="G913" i="36"/>
  <c r="F913" i="36"/>
  <c r="C913" i="36"/>
  <c r="AW912" i="36"/>
  <c r="AV912" i="36"/>
  <c r="AU912" i="36"/>
  <c r="AG912" i="36"/>
  <c r="AF912" i="36"/>
  <c r="AE912" i="36"/>
  <c r="AD912" i="36"/>
  <c r="AC912" i="36"/>
  <c r="M912" i="36"/>
  <c r="L912" i="36"/>
  <c r="I912" i="36" s="1"/>
  <c r="K912" i="36"/>
  <c r="G912" i="36"/>
  <c r="F912" i="36"/>
  <c r="C912" i="36"/>
  <c r="AW910" i="36"/>
  <c r="AV910" i="36"/>
  <c r="AU910" i="36"/>
  <c r="AG910" i="36"/>
  <c r="AF910" i="36"/>
  <c r="AE910" i="36"/>
  <c r="AD910" i="36"/>
  <c r="AC910" i="36"/>
  <c r="M910" i="36"/>
  <c r="L910" i="36"/>
  <c r="K910" i="36"/>
  <c r="I910" i="36" s="1"/>
  <c r="G910" i="36"/>
  <c r="F910" i="36"/>
  <c r="C910" i="36"/>
  <c r="AW909" i="36"/>
  <c r="AV909" i="36"/>
  <c r="AU909" i="36"/>
  <c r="AG909" i="36"/>
  <c r="AF909" i="36"/>
  <c r="AE909" i="36"/>
  <c r="AD909" i="36"/>
  <c r="AC909" i="36"/>
  <c r="M909" i="36"/>
  <c r="L909" i="36"/>
  <c r="K909" i="36"/>
  <c r="I909" i="36"/>
  <c r="G909" i="36"/>
  <c r="F909" i="36"/>
  <c r="C909" i="36"/>
  <c r="AW908" i="36"/>
  <c r="AV908" i="36"/>
  <c r="AU908" i="36"/>
  <c r="AG908" i="36"/>
  <c r="AF908" i="36"/>
  <c r="AE908" i="36"/>
  <c r="AD908" i="36"/>
  <c r="AC908" i="36"/>
  <c r="M908" i="36"/>
  <c r="L908" i="36"/>
  <c r="I908" i="36" s="1"/>
  <c r="K908" i="36"/>
  <c r="G908" i="36"/>
  <c r="F908" i="36"/>
  <c r="C908" i="36"/>
  <c r="AW907" i="36"/>
  <c r="AV907" i="36"/>
  <c r="AU907" i="36"/>
  <c r="AG907" i="36"/>
  <c r="AF907" i="36"/>
  <c r="AE907" i="36"/>
  <c r="AD907" i="36"/>
  <c r="AC907" i="36"/>
  <c r="M907" i="36"/>
  <c r="L907" i="36"/>
  <c r="K907" i="36"/>
  <c r="I907" i="36" s="1"/>
  <c r="G907" i="36"/>
  <c r="F907" i="36"/>
  <c r="C907" i="36"/>
  <c r="AW906" i="36"/>
  <c r="AV906" i="36"/>
  <c r="AU906" i="36"/>
  <c r="AG906" i="36"/>
  <c r="AF906" i="36"/>
  <c r="AE906" i="36"/>
  <c r="AD906" i="36"/>
  <c r="AC906" i="36"/>
  <c r="M906" i="36"/>
  <c r="L906" i="36"/>
  <c r="K906" i="36"/>
  <c r="I906" i="36" s="1"/>
  <c r="G906" i="36"/>
  <c r="F906" i="36"/>
  <c r="C906" i="36"/>
  <c r="AW905" i="36"/>
  <c r="AV905" i="36"/>
  <c r="AU905" i="36"/>
  <c r="AG905" i="36"/>
  <c r="AF905" i="36"/>
  <c r="AE905" i="36"/>
  <c r="AD905" i="36"/>
  <c r="AC905" i="36"/>
  <c r="M905" i="36"/>
  <c r="L905" i="36"/>
  <c r="I905" i="36" s="1"/>
  <c r="K905" i="36"/>
  <c r="G905" i="36"/>
  <c r="F905" i="36"/>
  <c r="C905" i="36"/>
  <c r="AW904" i="36"/>
  <c r="AV904" i="36"/>
  <c r="AU904" i="36"/>
  <c r="AG904" i="36"/>
  <c r="AF904" i="36"/>
  <c r="AE904" i="36"/>
  <c r="AD904" i="36"/>
  <c r="AC904" i="36"/>
  <c r="M904" i="36"/>
  <c r="L904" i="36"/>
  <c r="K904" i="36"/>
  <c r="G904" i="36"/>
  <c r="F904" i="36"/>
  <c r="C904" i="36"/>
  <c r="AW903" i="36"/>
  <c r="AV903" i="36"/>
  <c r="AU903" i="36"/>
  <c r="AG903" i="36"/>
  <c r="AF903" i="36"/>
  <c r="AE903" i="36"/>
  <c r="AD903" i="36"/>
  <c r="AC903" i="36"/>
  <c r="M903" i="36"/>
  <c r="L903" i="36"/>
  <c r="I903" i="36" s="1"/>
  <c r="K903" i="36"/>
  <c r="G903" i="36"/>
  <c r="F903" i="36"/>
  <c r="C903" i="36"/>
  <c r="AW902" i="36"/>
  <c r="AV902" i="36"/>
  <c r="AU902" i="36"/>
  <c r="AG902" i="36"/>
  <c r="AF902" i="36"/>
  <c r="AE902" i="36"/>
  <c r="AD902" i="36"/>
  <c r="AC902" i="36"/>
  <c r="M902" i="36"/>
  <c r="L902" i="36"/>
  <c r="K902" i="36"/>
  <c r="I902" i="36" s="1"/>
  <c r="G902" i="36"/>
  <c r="F902" i="36"/>
  <c r="C902" i="36"/>
  <c r="AW901" i="36"/>
  <c r="AV901" i="36"/>
  <c r="AU901" i="36"/>
  <c r="AG901" i="36"/>
  <c r="AF901" i="36"/>
  <c r="AE901" i="36"/>
  <c r="AD901" i="36"/>
  <c r="AC901" i="36"/>
  <c r="M901" i="36"/>
  <c r="L901" i="36"/>
  <c r="K901" i="36"/>
  <c r="I901" i="36"/>
  <c r="G901" i="36"/>
  <c r="F901" i="36"/>
  <c r="C901" i="36"/>
  <c r="AW900" i="36"/>
  <c r="AV900" i="36"/>
  <c r="AU900" i="36"/>
  <c r="AG900" i="36"/>
  <c r="AF900" i="36"/>
  <c r="AE900" i="36"/>
  <c r="AD900" i="36"/>
  <c r="AC900" i="36"/>
  <c r="M900" i="36"/>
  <c r="L900" i="36"/>
  <c r="I900" i="36" s="1"/>
  <c r="K900" i="36"/>
  <c r="G900" i="36"/>
  <c r="F900" i="36"/>
  <c r="C900" i="36"/>
  <c r="AW899" i="36"/>
  <c r="AV899" i="36"/>
  <c r="AU899" i="36"/>
  <c r="AG899" i="36"/>
  <c r="AF899" i="36"/>
  <c r="AE899" i="36"/>
  <c r="AD899" i="36"/>
  <c r="AC899" i="36"/>
  <c r="M899" i="36"/>
  <c r="L899" i="36"/>
  <c r="K899" i="36"/>
  <c r="I899" i="36" s="1"/>
  <c r="G899" i="36"/>
  <c r="F899" i="36"/>
  <c r="C899" i="36"/>
  <c r="AW898" i="36"/>
  <c r="AV898" i="36"/>
  <c r="AU898" i="36"/>
  <c r="AG898" i="36"/>
  <c r="AF898" i="36"/>
  <c r="AE898" i="36"/>
  <c r="AD898" i="36"/>
  <c r="AC898" i="36"/>
  <c r="M898" i="36"/>
  <c r="L898" i="36"/>
  <c r="K898" i="36"/>
  <c r="I898" i="36" s="1"/>
  <c r="G898" i="36"/>
  <c r="F898" i="36"/>
  <c r="C898" i="36"/>
  <c r="AW896" i="36"/>
  <c r="AV896" i="36"/>
  <c r="AU896" i="36"/>
  <c r="AG896" i="36"/>
  <c r="AF896" i="36"/>
  <c r="AE896" i="36"/>
  <c r="AD896" i="36"/>
  <c r="AC896" i="36"/>
  <c r="M896" i="36"/>
  <c r="L896" i="36"/>
  <c r="I896" i="36" s="1"/>
  <c r="K896" i="36"/>
  <c r="G896" i="36"/>
  <c r="F896" i="36"/>
  <c r="C896" i="36"/>
  <c r="AW895" i="36"/>
  <c r="AV895" i="36"/>
  <c r="AU895" i="36"/>
  <c r="AG895" i="36"/>
  <c r="AF895" i="36"/>
  <c r="AE895" i="36"/>
  <c r="AD895" i="36"/>
  <c r="AC895" i="36"/>
  <c r="M895" i="36"/>
  <c r="L895" i="36"/>
  <c r="K895" i="36"/>
  <c r="G895" i="36"/>
  <c r="F895" i="36"/>
  <c r="C895" i="36"/>
  <c r="AW894" i="36"/>
  <c r="AV894" i="36"/>
  <c r="AU894" i="36"/>
  <c r="AG894" i="36"/>
  <c r="AF894" i="36"/>
  <c r="AE894" i="36"/>
  <c r="AD894" i="36"/>
  <c r="AC894" i="36"/>
  <c r="M894" i="36"/>
  <c r="L894" i="36"/>
  <c r="I894" i="36" s="1"/>
  <c r="K894" i="36"/>
  <c r="G894" i="36"/>
  <c r="F894" i="36"/>
  <c r="C894" i="36"/>
  <c r="AW893" i="36"/>
  <c r="AV893" i="36"/>
  <c r="AU893" i="36"/>
  <c r="AG893" i="36"/>
  <c r="AF893" i="36"/>
  <c r="AE893" i="36"/>
  <c r="AD893" i="36"/>
  <c r="AC893" i="36"/>
  <c r="M893" i="36"/>
  <c r="L893" i="36"/>
  <c r="K893" i="36"/>
  <c r="I893" i="36" s="1"/>
  <c r="G893" i="36"/>
  <c r="F893" i="36"/>
  <c r="C893" i="36"/>
  <c r="AW892" i="36"/>
  <c r="AV892" i="36"/>
  <c r="AU892" i="36"/>
  <c r="AG892" i="36"/>
  <c r="AF892" i="36"/>
  <c r="AE892" i="36"/>
  <c r="AD892" i="36"/>
  <c r="AC892" i="36"/>
  <c r="M892" i="36"/>
  <c r="I892" i="36" s="1"/>
  <c r="L892" i="36"/>
  <c r="K892" i="36"/>
  <c r="G892" i="36"/>
  <c r="F892" i="36"/>
  <c r="C892" i="36"/>
  <c r="AW891" i="36"/>
  <c r="AV891" i="36"/>
  <c r="AU891" i="36"/>
  <c r="AG891" i="36"/>
  <c r="AF891" i="36"/>
  <c r="AE891" i="36"/>
  <c r="AD891" i="36"/>
  <c r="AC891" i="36"/>
  <c r="M891" i="36"/>
  <c r="L891" i="36"/>
  <c r="I891" i="36" s="1"/>
  <c r="K891" i="36"/>
  <c r="G891" i="36"/>
  <c r="F891" i="36"/>
  <c r="C891" i="36"/>
  <c r="AW890" i="36"/>
  <c r="AV890" i="36"/>
  <c r="AU890" i="36"/>
  <c r="AG890" i="36"/>
  <c r="AF890" i="36"/>
  <c r="AE890" i="36"/>
  <c r="AD890" i="36"/>
  <c r="AC890" i="36"/>
  <c r="M890" i="36"/>
  <c r="L890" i="36"/>
  <c r="K890" i="36"/>
  <c r="I890" i="36" s="1"/>
  <c r="G890" i="36"/>
  <c r="F890" i="36"/>
  <c r="C890" i="36"/>
  <c r="AW889" i="36"/>
  <c r="AV889" i="36"/>
  <c r="AU889" i="36"/>
  <c r="AG889" i="36"/>
  <c r="AF889" i="36"/>
  <c r="AE889" i="36"/>
  <c r="AD889" i="36"/>
  <c r="AC889" i="36"/>
  <c r="M889" i="36"/>
  <c r="L889" i="36"/>
  <c r="K889" i="36"/>
  <c r="I889" i="36"/>
  <c r="G889" i="36"/>
  <c r="F889" i="36"/>
  <c r="C889" i="36"/>
  <c r="AW888" i="36"/>
  <c r="AV888" i="36"/>
  <c r="AU888" i="36"/>
  <c r="AG888" i="36"/>
  <c r="AF888" i="36"/>
  <c r="AE888" i="36"/>
  <c r="AD888" i="36"/>
  <c r="AC888" i="36"/>
  <c r="M888" i="36"/>
  <c r="L888" i="36"/>
  <c r="K888" i="36"/>
  <c r="I888" i="36" s="1"/>
  <c r="G888" i="36"/>
  <c r="F888" i="36"/>
  <c r="C888" i="36"/>
  <c r="AW887" i="36"/>
  <c r="AV887" i="36"/>
  <c r="AU887" i="36"/>
  <c r="AG887" i="36"/>
  <c r="AF887" i="36"/>
  <c r="AE887" i="36"/>
  <c r="AD887" i="36"/>
  <c r="AC887" i="36"/>
  <c r="M887" i="36"/>
  <c r="L887" i="36"/>
  <c r="K887" i="36"/>
  <c r="I887" i="36" s="1"/>
  <c r="G887" i="36"/>
  <c r="F887" i="36"/>
  <c r="C887" i="36"/>
  <c r="AW885" i="36"/>
  <c r="AV885" i="36"/>
  <c r="AU885" i="36"/>
  <c r="AG885" i="36"/>
  <c r="AF885" i="36"/>
  <c r="AE885" i="36"/>
  <c r="AD885" i="36"/>
  <c r="AC885" i="36"/>
  <c r="M885" i="36"/>
  <c r="L885" i="36"/>
  <c r="I885" i="36" s="1"/>
  <c r="K885" i="36"/>
  <c r="G885" i="36"/>
  <c r="F885" i="36"/>
  <c r="C885" i="36"/>
  <c r="AW884" i="36"/>
  <c r="AV884" i="36"/>
  <c r="AU884" i="36"/>
  <c r="AG884" i="36"/>
  <c r="AF884" i="36"/>
  <c r="AE884" i="36"/>
  <c r="AD884" i="36"/>
  <c r="AC884" i="36"/>
  <c r="M884" i="36"/>
  <c r="L884" i="36"/>
  <c r="K884" i="36"/>
  <c r="I884" i="36" s="1"/>
  <c r="G884" i="36"/>
  <c r="F884" i="36"/>
  <c r="C884" i="36"/>
  <c r="AW883" i="36"/>
  <c r="AV883" i="36"/>
  <c r="AU883" i="36"/>
  <c r="AG883" i="36"/>
  <c r="AF883" i="36"/>
  <c r="AE883" i="36"/>
  <c r="AD883" i="36"/>
  <c r="AC883" i="36"/>
  <c r="M883" i="36"/>
  <c r="I883" i="36" s="1"/>
  <c r="L883" i="36"/>
  <c r="K883" i="36"/>
  <c r="G883" i="36"/>
  <c r="F883" i="36"/>
  <c r="C883" i="36"/>
  <c r="AW882" i="36"/>
  <c r="AV882" i="36"/>
  <c r="AU882" i="36"/>
  <c r="AG882" i="36"/>
  <c r="AF882" i="36"/>
  <c r="AE882" i="36"/>
  <c r="AD882" i="36"/>
  <c r="AC882" i="36"/>
  <c r="M882" i="36"/>
  <c r="L882" i="36"/>
  <c r="I882" i="36" s="1"/>
  <c r="K882" i="36"/>
  <c r="G882" i="36"/>
  <c r="F882" i="36"/>
  <c r="C882" i="36"/>
  <c r="AW881" i="36"/>
  <c r="AV881" i="36"/>
  <c r="AU881" i="36"/>
  <c r="AG881" i="36"/>
  <c r="AF881" i="36"/>
  <c r="AE881" i="36"/>
  <c r="AD881" i="36"/>
  <c r="AC881" i="36"/>
  <c r="M881" i="36"/>
  <c r="L881" i="36"/>
  <c r="K881" i="36"/>
  <c r="I881" i="36" s="1"/>
  <c r="G881" i="36"/>
  <c r="F881" i="36"/>
  <c r="C881" i="36"/>
  <c r="AW880" i="36"/>
  <c r="AV880" i="36"/>
  <c r="AU880" i="36"/>
  <c r="AG880" i="36"/>
  <c r="AF880" i="36"/>
  <c r="AE880" i="36"/>
  <c r="AD880" i="36"/>
  <c r="AC880" i="36"/>
  <c r="M880" i="36"/>
  <c r="L880" i="36"/>
  <c r="K880" i="36"/>
  <c r="I880" i="36"/>
  <c r="G880" i="36"/>
  <c r="F880" i="36"/>
  <c r="C880" i="36"/>
  <c r="AW879" i="36"/>
  <c r="AV879" i="36"/>
  <c r="AU879" i="36"/>
  <c r="AG879" i="36"/>
  <c r="AF879" i="36"/>
  <c r="AE879" i="36"/>
  <c r="AD879" i="36"/>
  <c r="AC879" i="36"/>
  <c r="M879" i="36"/>
  <c r="L879" i="36"/>
  <c r="K879" i="36"/>
  <c r="I879" i="36" s="1"/>
  <c r="G879" i="36"/>
  <c r="F879" i="36"/>
  <c r="C879" i="36"/>
  <c r="AW878" i="36"/>
  <c r="AV878" i="36"/>
  <c r="AU878" i="36"/>
  <c r="AG878" i="36"/>
  <c r="AF878" i="36"/>
  <c r="AE878" i="36"/>
  <c r="AD878" i="36"/>
  <c r="AC878" i="36"/>
  <c r="M878" i="36"/>
  <c r="L878" i="36"/>
  <c r="K878" i="36"/>
  <c r="I878" i="36" s="1"/>
  <c r="G878" i="36"/>
  <c r="F878" i="36"/>
  <c r="C878" i="36"/>
  <c r="AW877" i="36"/>
  <c r="AV877" i="36"/>
  <c r="AU877" i="36"/>
  <c r="AG877" i="36"/>
  <c r="AF877" i="36"/>
  <c r="AE877" i="36"/>
  <c r="AD877" i="36"/>
  <c r="AC877" i="36"/>
  <c r="M877" i="36"/>
  <c r="L877" i="36"/>
  <c r="I877" i="36" s="1"/>
  <c r="K877" i="36"/>
  <c r="G877" i="36"/>
  <c r="F877" i="36"/>
  <c r="C877" i="36"/>
  <c r="AW876" i="36"/>
  <c r="AV876" i="36"/>
  <c r="AU876" i="36"/>
  <c r="AG876" i="36"/>
  <c r="AF876" i="36"/>
  <c r="AE876" i="36"/>
  <c r="AD876" i="36"/>
  <c r="AC876" i="36"/>
  <c r="M876" i="36"/>
  <c r="L876" i="36"/>
  <c r="K876" i="36"/>
  <c r="I876" i="36" s="1"/>
  <c r="G876" i="36"/>
  <c r="F876" i="36"/>
  <c r="C876" i="36"/>
  <c r="AW875" i="36"/>
  <c r="AV875" i="36"/>
  <c r="AU875" i="36"/>
  <c r="AG875" i="36"/>
  <c r="AF875" i="36"/>
  <c r="AE875" i="36"/>
  <c r="AD875" i="36"/>
  <c r="AC875" i="36"/>
  <c r="M875" i="36"/>
  <c r="I875" i="36" s="1"/>
  <c r="L875" i="36"/>
  <c r="K875" i="36"/>
  <c r="G875" i="36"/>
  <c r="F875" i="36"/>
  <c r="C875" i="36"/>
  <c r="AW874" i="36"/>
  <c r="AV874" i="36"/>
  <c r="AU874" i="36"/>
  <c r="AG874" i="36"/>
  <c r="AF874" i="36"/>
  <c r="AE874" i="36"/>
  <c r="AD874" i="36"/>
  <c r="AC874" i="36"/>
  <c r="M874" i="36"/>
  <c r="L874" i="36"/>
  <c r="I874" i="36" s="1"/>
  <c r="K874" i="36"/>
  <c r="G874" i="36"/>
  <c r="F874" i="36"/>
  <c r="C874" i="36"/>
  <c r="AW873" i="36"/>
  <c r="AV873" i="36"/>
  <c r="AU873" i="36"/>
  <c r="AG873" i="36"/>
  <c r="AF873" i="36"/>
  <c r="AE873" i="36"/>
  <c r="AD873" i="36"/>
  <c r="AC873" i="36"/>
  <c r="M873" i="36"/>
  <c r="L873" i="36"/>
  <c r="K873" i="36"/>
  <c r="I873" i="36" s="1"/>
  <c r="G873" i="36"/>
  <c r="F873" i="36"/>
  <c r="C873" i="36"/>
  <c r="AW872" i="36"/>
  <c r="AV872" i="36"/>
  <c r="AU872" i="36"/>
  <c r="AG872" i="36"/>
  <c r="AF872" i="36"/>
  <c r="AE872" i="36"/>
  <c r="AD872" i="36"/>
  <c r="AC872" i="36"/>
  <c r="M872" i="36"/>
  <c r="L872" i="36"/>
  <c r="K872" i="36"/>
  <c r="I872" i="36"/>
  <c r="G872" i="36"/>
  <c r="F872" i="36"/>
  <c r="C872" i="36"/>
  <c r="AW871" i="36"/>
  <c r="AV871" i="36"/>
  <c r="AU871" i="36"/>
  <c r="AG871" i="36"/>
  <c r="AF871" i="36"/>
  <c r="AE871" i="36"/>
  <c r="AD871" i="36"/>
  <c r="AC871" i="36"/>
  <c r="M871" i="36"/>
  <c r="L871" i="36"/>
  <c r="K871" i="36"/>
  <c r="I871" i="36" s="1"/>
  <c r="G871" i="36"/>
  <c r="F871" i="36"/>
  <c r="C871" i="36"/>
  <c r="AW870" i="36"/>
  <c r="AV870" i="36"/>
  <c r="AU870" i="36"/>
  <c r="AG870" i="36"/>
  <c r="AF870" i="36"/>
  <c r="AE870" i="36"/>
  <c r="AD870" i="36"/>
  <c r="AC870" i="36"/>
  <c r="M870" i="36"/>
  <c r="L870" i="36"/>
  <c r="K870" i="36"/>
  <c r="I870" i="36" s="1"/>
  <c r="G870" i="36"/>
  <c r="F870" i="36"/>
  <c r="C870" i="36"/>
  <c r="AW869" i="36"/>
  <c r="AV869" i="36"/>
  <c r="AU869" i="36"/>
  <c r="AG869" i="36"/>
  <c r="AF869" i="36"/>
  <c r="AE869" i="36"/>
  <c r="AD869" i="36"/>
  <c r="AC869" i="36"/>
  <c r="M869" i="36"/>
  <c r="L869" i="36"/>
  <c r="I869" i="36" s="1"/>
  <c r="K869" i="36"/>
  <c r="G869" i="36"/>
  <c r="F869" i="36"/>
  <c r="C869" i="36"/>
  <c r="AW868" i="36"/>
  <c r="AV868" i="36"/>
  <c r="AU868" i="36"/>
  <c r="AG868" i="36"/>
  <c r="AF868" i="36"/>
  <c r="AE868" i="36"/>
  <c r="AD868" i="36"/>
  <c r="AC868" i="36"/>
  <c r="M868" i="36"/>
  <c r="L868" i="36"/>
  <c r="K868" i="36"/>
  <c r="I868" i="36" s="1"/>
  <c r="G868" i="36"/>
  <c r="F868" i="36"/>
  <c r="C868" i="36"/>
  <c r="AW867" i="36"/>
  <c r="AV867" i="36"/>
  <c r="AU867" i="36"/>
  <c r="AG867" i="36"/>
  <c r="AF867" i="36"/>
  <c r="AE867" i="36"/>
  <c r="AD867" i="36"/>
  <c r="AC867" i="36"/>
  <c r="M867" i="36"/>
  <c r="I867" i="36" s="1"/>
  <c r="L867" i="36"/>
  <c r="K867" i="36"/>
  <c r="G867" i="36"/>
  <c r="F867" i="36"/>
  <c r="C867" i="36"/>
  <c r="AW866" i="36"/>
  <c r="AV866" i="36"/>
  <c r="AU866" i="36"/>
  <c r="AG866" i="36"/>
  <c r="AF866" i="36"/>
  <c r="AE866" i="36"/>
  <c r="AD866" i="36"/>
  <c r="AC866" i="36"/>
  <c r="M866" i="36"/>
  <c r="L866" i="36"/>
  <c r="K866" i="36"/>
  <c r="G866" i="36"/>
  <c r="F866" i="36"/>
  <c r="C866" i="36"/>
  <c r="AW865" i="36"/>
  <c r="AV865" i="36"/>
  <c r="AU865" i="36"/>
  <c r="AG865" i="36"/>
  <c r="AF865" i="36"/>
  <c r="AE865" i="36"/>
  <c r="AD865" i="36"/>
  <c r="AC865" i="36"/>
  <c r="M865" i="36"/>
  <c r="L865" i="36"/>
  <c r="K865" i="36"/>
  <c r="I865" i="36" s="1"/>
  <c r="G865" i="36"/>
  <c r="F865" i="36"/>
  <c r="C865" i="36"/>
  <c r="AW864" i="36"/>
  <c r="AV864" i="36"/>
  <c r="AU864" i="36"/>
  <c r="AG864" i="36"/>
  <c r="AF864" i="36"/>
  <c r="AE864" i="36"/>
  <c r="AD864" i="36"/>
  <c r="AC864" i="36"/>
  <c r="M864" i="36"/>
  <c r="L864" i="36"/>
  <c r="K864" i="36"/>
  <c r="I864" i="36"/>
  <c r="G864" i="36"/>
  <c r="F864" i="36"/>
  <c r="C864" i="36"/>
  <c r="AW863" i="36"/>
  <c r="AV863" i="36"/>
  <c r="AU863" i="36"/>
  <c r="AG863" i="36"/>
  <c r="AF863" i="36"/>
  <c r="AE863" i="36"/>
  <c r="AD863" i="36"/>
  <c r="AC863" i="36"/>
  <c r="M863" i="36"/>
  <c r="L863" i="36"/>
  <c r="K863" i="36"/>
  <c r="I863" i="36" s="1"/>
  <c r="G863" i="36"/>
  <c r="F863" i="36"/>
  <c r="C863" i="36"/>
  <c r="AW862" i="36"/>
  <c r="AV862" i="36"/>
  <c r="AU862" i="36"/>
  <c r="AG862" i="36"/>
  <c r="AF862" i="36"/>
  <c r="AE862" i="36"/>
  <c r="AD862" i="36"/>
  <c r="AC862" i="36"/>
  <c r="M862" i="36"/>
  <c r="L862" i="36"/>
  <c r="K862" i="36"/>
  <c r="I862" i="36" s="1"/>
  <c r="G862" i="36"/>
  <c r="F862" i="36"/>
  <c r="C862" i="36"/>
  <c r="AW861" i="36"/>
  <c r="AV861" i="36"/>
  <c r="AU861" i="36"/>
  <c r="AG861" i="36"/>
  <c r="AF861" i="36"/>
  <c r="AE861" i="36"/>
  <c r="AD861" i="36"/>
  <c r="AC861" i="36"/>
  <c r="M861" i="36"/>
  <c r="L861" i="36"/>
  <c r="I861" i="36" s="1"/>
  <c r="K861" i="36"/>
  <c r="G861" i="36"/>
  <c r="F861" i="36"/>
  <c r="C861" i="36"/>
  <c r="AW859" i="36"/>
  <c r="AV859" i="36"/>
  <c r="AU859" i="36"/>
  <c r="AG859" i="36"/>
  <c r="AF859" i="36"/>
  <c r="AE859" i="36"/>
  <c r="AD859" i="36"/>
  <c r="AC859" i="36"/>
  <c r="M859" i="36"/>
  <c r="L859" i="36"/>
  <c r="K859" i="36"/>
  <c r="I859" i="36" s="1"/>
  <c r="G859" i="36"/>
  <c r="F859" i="36"/>
  <c r="C859" i="36"/>
  <c r="AW858" i="36"/>
  <c r="AV858" i="36"/>
  <c r="AU858" i="36"/>
  <c r="AG858" i="36"/>
  <c r="AF858" i="36"/>
  <c r="AE858" i="36"/>
  <c r="AD858" i="36"/>
  <c r="AC858" i="36"/>
  <c r="M858" i="36"/>
  <c r="I858" i="36" s="1"/>
  <c r="L858" i="36"/>
  <c r="K858" i="36"/>
  <c r="G858" i="36"/>
  <c r="F858" i="36"/>
  <c r="C858" i="36"/>
  <c r="AW857" i="36"/>
  <c r="AV857" i="36"/>
  <c r="AU857" i="36"/>
  <c r="AG857" i="36"/>
  <c r="AF857" i="36"/>
  <c r="AE857" i="36"/>
  <c r="AD857" i="36"/>
  <c r="AC857" i="36"/>
  <c r="M857" i="36"/>
  <c r="L857" i="36"/>
  <c r="K857" i="36"/>
  <c r="G857" i="36"/>
  <c r="F857" i="36"/>
  <c r="C857" i="36"/>
  <c r="AW856" i="36"/>
  <c r="AV856" i="36"/>
  <c r="AU856" i="36"/>
  <c r="AG856" i="36"/>
  <c r="AF856" i="36"/>
  <c r="AE856" i="36"/>
  <c r="AD856" i="36"/>
  <c r="AC856" i="36"/>
  <c r="M856" i="36"/>
  <c r="L856" i="36"/>
  <c r="K856" i="36"/>
  <c r="I856" i="36" s="1"/>
  <c r="G856" i="36"/>
  <c r="F856" i="36"/>
  <c r="C856" i="36"/>
  <c r="AW855" i="36"/>
  <c r="AV855" i="36"/>
  <c r="AU855" i="36"/>
  <c r="AG855" i="36"/>
  <c r="AF855" i="36"/>
  <c r="AE855" i="36"/>
  <c r="AD855" i="36"/>
  <c r="AC855" i="36"/>
  <c r="M855" i="36"/>
  <c r="L855" i="36"/>
  <c r="K855" i="36"/>
  <c r="I855" i="36"/>
  <c r="G855" i="36"/>
  <c r="F855" i="36"/>
  <c r="C855" i="36"/>
  <c r="AW854" i="36"/>
  <c r="AV854" i="36"/>
  <c r="AU854" i="36"/>
  <c r="AG854" i="36"/>
  <c r="AF854" i="36"/>
  <c r="AE854" i="36"/>
  <c r="AD854" i="36"/>
  <c r="AC854" i="36"/>
  <c r="M854" i="36"/>
  <c r="L854" i="36"/>
  <c r="K854" i="36"/>
  <c r="I854" i="36" s="1"/>
  <c r="G854" i="36"/>
  <c r="F854" i="36"/>
  <c r="C854" i="36"/>
  <c r="AW853" i="36"/>
  <c r="AV853" i="36"/>
  <c r="AU853" i="36"/>
  <c r="AG853" i="36"/>
  <c r="AF853" i="36"/>
  <c r="AE853" i="36"/>
  <c r="AD853" i="36"/>
  <c r="AC853" i="36"/>
  <c r="M853" i="36"/>
  <c r="L853" i="36"/>
  <c r="K853" i="36"/>
  <c r="I853" i="36" s="1"/>
  <c r="G853" i="36"/>
  <c r="F853" i="36"/>
  <c r="C853" i="36"/>
  <c r="AW852" i="36"/>
  <c r="AV852" i="36"/>
  <c r="AU852" i="36"/>
  <c r="AG852" i="36"/>
  <c r="AF852" i="36"/>
  <c r="AE852" i="36"/>
  <c r="AD852" i="36"/>
  <c r="AC852" i="36"/>
  <c r="M852" i="36"/>
  <c r="L852" i="36"/>
  <c r="I852" i="36" s="1"/>
  <c r="K852" i="36"/>
  <c r="G852" i="36"/>
  <c r="F852" i="36"/>
  <c r="C852" i="36"/>
  <c r="AW851" i="36"/>
  <c r="AV851" i="36"/>
  <c r="AU851" i="36"/>
  <c r="AG851" i="36"/>
  <c r="AF851" i="36"/>
  <c r="AE851" i="36"/>
  <c r="AD851" i="36"/>
  <c r="AC851" i="36"/>
  <c r="M851" i="36"/>
  <c r="L851" i="36"/>
  <c r="K851" i="36"/>
  <c r="I851" i="36" s="1"/>
  <c r="G851" i="36"/>
  <c r="F851" i="36"/>
  <c r="C851" i="36"/>
  <c r="AW850" i="36"/>
  <c r="AV850" i="36"/>
  <c r="AU850" i="36"/>
  <c r="AG850" i="36"/>
  <c r="AF850" i="36"/>
  <c r="AE850" i="36"/>
  <c r="AD850" i="36"/>
  <c r="AC850" i="36"/>
  <c r="M850" i="36"/>
  <c r="I850" i="36" s="1"/>
  <c r="L850" i="36"/>
  <c r="K850" i="36"/>
  <c r="G850" i="36"/>
  <c r="F850" i="36"/>
  <c r="C850" i="36"/>
  <c r="AW849" i="36"/>
  <c r="AV849" i="36"/>
  <c r="AU849" i="36"/>
  <c r="AG849" i="36"/>
  <c r="AF849" i="36"/>
  <c r="AE849" i="36"/>
  <c r="AD849" i="36"/>
  <c r="AC849" i="36"/>
  <c r="M849" i="36"/>
  <c r="L849" i="36"/>
  <c r="I849" i="36" s="1"/>
  <c r="K849" i="36"/>
  <c r="G849" i="36"/>
  <c r="F849" i="36"/>
  <c r="C849" i="36"/>
  <c r="AW848" i="36"/>
  <c r="AV848" i="36"/>
  <c r="AU848" i="36"/>
  <c r="AG848" i="36"/>
  <c r="AF848" i="36"/>
  <c r="AE848" i="36"/>
  <c r="AD848" i="36"/>
  <c r="AC848" i="36"/>
  <c r="M848" i="36"/>
  <c r="L848" i="36"/>
  <c r="K848" i="36"/>
  <c r="I848" i="36" s="1"/>
  <c r="G848" i="36"/>
  <c r="F848" i="36"/>
  <c r="C848" i="36"/>
  <c r="AW847" i="36"/>
  <c r="AV847" i="36"/>
  <c r="AU847" i="36"/>
  <c r="AG847" i="36"/>
  <c r="AF847" i="36"/>
  <c r="AE847" i="36"/>
  <c r="AD847" i="36"/>
  <c r="AC847" i="36"/>
  <c r="M847" i="36"/>
  <c r="L847" i="36"/>
  <c r="K847" i="36"/>
  <c r="I847" i="36"/>
  <c r="G847" i="36"/>
  <c r="F847" i="36"/>
  <c r="C847" i="36"/>
  <c r="AW846" i="36"/>
  <c r="AV846" i="36"/>
  <c r="AU846" i="36"/>
  <c r="AG846" i="36"/>
  <c r="AF846" i="36"/>
  <c r="AE846" i="36"/>
  <c r="AD846" i="36"/>
  <c r="AC846" i="36"/>
  <c r="M846" i="36"/>
  <c r="L846" i="36"/>
  <c r="I846" i="36" s="1"/>
  <c r="K846" i="36"/>
  <c r="G846" i="36"/>
  <c r="F846" i="36"/>
  <c r="C846" i="36"/>
  <c r="AW845" i="36"/>
  <c r="AV845" i="36"/>
  <c r="AU845" i="36"/>
  <c r="AG845" i="36"/>
  <c r="AF845" i="36"/>
  <c r="AE845" i="36"/>
  <c r="AD845" i="36"/>
  <c r="AC845" i="36"/>
  <c r="M845" i="36"/>
  <c r="L845" i="36"/>
  <c r="K845" i="36"/>
  <c r="I845" i="36" s="1"/>
  <c r="G845" i="36"/>
  <c r="F845" i="36"/>
  <c r="C845" i="36"/>
  <c r="AW844" i="36"/>
  <c r="AV844" i="36"/>
  <c r="AU844" i="36"/>
  <c r="AG844" i="36"/>
  <c r="AF844" i="36"/>
  <c r="AE844" i="36"/>
  <c r="AD844" i="36"/>
  <c r="AC844" i="36"/>
  <c r="M844" i="36"/>
  <c r="L844" i="36"/>
  <c r="I844" i="36" s="1"/>
  <c r="K844" i="36"/>
  <c r="G844" i="36"/>
  <c r="F844" i="36"/>
  <c r="C844" i="36"/>
  <c r="AW843" i="36"/>
  <c r="AV843" i="36"/>
  <c r="AU843" i="36"/>
  <c r="AG843" i="36"/>
  <c r="AF843" i="36"/>
  <c r="AE843" i="36"/>
  <c r="AD843" i="36"/>
  <c r="AC843" i="36"/>
  <c r="M843" i="36"/>
  <c r="L843" i="36"/>
  <c r="K843" i="36"/>
  <c r="I843" i="36" s="1"/>
  <c r="G843" i="36"/>
  <c r="F843" i="36"/>
  <c r="C843" i="36"/>
  <c r="AW842" i="36"/>
  <c r="AV842" i="36"/>
  <c r="AU842" i="36"/>
  <c r="AG842" i="36"/>
  <c r="AF842" i="36"/>
  <c r="AE842" i="36"/>
  <c r="AD842" i="36"/>
  <c r="AC842" i="36"/>
  <c r="M842" i="36"/>
  <c r="I842" i="36" s="1"/>
  <c r="L842" i="36"/>
  <c r="K842" i="36"/>
  <c r="G842" i="36"/>
  <c r="F842" i="36"/>
  <c r="C842" i="36"/>
  <c r="AW841" i="36"/>
  <c r="AV841" i="36"/>
  <c r="AU841" i="36"/>
  <c r="AG841" i="36"/>
  <c r="AF841" i="36"/>
  <c r="AE841" i="36"/>
  <c r="AD841" i="36"/>
  <c r="AC841" i="36"/>
  <c r="M841" i="36"/>
  <c r="L841" i="36"/>
  <c r="I841" i="36" s="1"/>
  <c r="K841" i="36"/>
  <c r="G841" i="36"/>
  <c r="F841" i="36"/>
  <c r="C841" i="36"/>
  <c r="AW840" i="36"/>
  <c r="AV840" i="36"/>
  <c r="AU840" i="36"/>
  <c r="AG840" i="36"/>
  <c r="AF840" i="36"/>
  <c r="AE840" i="36"/>
  <c r="AD840" i="36"/>
  <c r="AC840" i="36"/>
  <c r="M840" i="36"/>
  <c r="L840" i="36"/>
  <c r="K840" i="36"/>
  <c r="I840" i="36" s="1"/>
  <c r="G840" i="36"/>
  <c r="F840" i="36"/>
  <c r="C840" i="36"/>
  <c r="AW839" i="36"/>
  <c r="AV839" i="36"/>
  <c r="AU839" i="36"/>
  <c r="AG839" i="36"/>
  <c r="AF839" i="36"/>
  <c r="AE839" i="36"/>
  <c r="AD839" i="36"/>
  <c r="AC839" i="36"/>
  <c r="M839" i="36"/>
  <c r="L839" i="36"/>
  <c r="K839" i="36"/>
  <c r="I839" i="36"/>
  <c r="G839" i="36"/>
  <c r="F839" i="36"/>
  <c r="C839" i="36"/>
  <c r="AW838" i="36"/>
  <c r="AV838" i="36"/>
  <c r="AU838" i="36"/>
  <c r="AG838" i="36"/>
  <c r="AF838" i="36"/>
  <c r="AE838" i="36"/>
  <c r="AD838" i="36"/>
  <c r="AC838" i="36"/>
  <c r="M838" i="36"/>
  <c r="L838" i="36"/>
  <c r="I838" i="36" s="1"/>
  <c r="K838" i="36"/>
  <c r="G838" i="36"/>
  <c r="F838" i="36"/>
  <c r="C838" i="36"/>
  <c r="AW836" i="36"/>
  <c r="AV836" i="36"/>
  <c r="AU836" i="36"/>
  <c r="AG836" i="36"/>
  <c r="AF836" i="36"/>
  <c r="AE836" i="36"/>
  <c r="AD836" i="36"/>
  <c r="AC836" i="36"/>
  <c r="M836" i="36"/>
  <c r="L836" i="36"/>
  <c r="K836" i="36"/>
  <c r="I836" i="36" s="1"/>
  <c r="G836" i="36"/>
  <c r="F836" i="36"/>
  <c r="C836" i="36"/>
  <c r="AW835" i="36"/>
  <c r="AV835" i="36"/>
  <c r="AU835" i="36"/>
  <c r="AG835" i="36"/>
  <c r="AF835" i="36"/>
  <c r="AE835" i="36"/>
  <c r="AD835" i="36"/>
  <c r="AC835" i="36"/>
  <c r="M835" i="36"/>
  <c r="L835" i="36"/>
  <c r="I835" i="36" s="1"/>
  <c r="K835" i="36"/>
  <c r="G835" i="36"/>
  <c r="F835" i="36"/>
  <c r="C835" i="36"/>
  <c r="AW834" i="36"/>
  <c r="AV834" i="36"/>
  <c r="AU834" i="36"/>
  <c r="AG834" i="36"/>
  <c r="AF834" i="36"/>
  <c r="AE834" i="36"/>
  <c r="AD834" i="36"/>
  <c r="AC834" i="36"/>
  <c r="M834" i="36"/>
  <c r="L834" i="36"/>
  <c r="K834" i="36"/>
  <c r="I834" i="36" s="1"/>
  <c r="G834" i="36"/>
  <c r="F834" i="36"/>
  <c r="C834" i="36"/>
  <c r="AW833" i="36"/>
  <c r="AV833" i="36"/>
  <c r="AU833" i="36"/>
  <c r="AG833" i="36"/>
  <c r="AF833" i="36"/>
  <c r="AE833" i="36"/>
  <c r="AD833" i="36"/>
  <c r="AC833" i="36"/>
  <c r="M833" i="36"/>
  <c r="I833" i="36" s="1"/>
  <c r="L833" i="36"/>
  <c r="K833" i="36"/>
  <c r="G833" i="36"/>
  <c r="F833" i="36"/>
  <c r="C833" i="36"/>
  <c r="AW832" i="36"/>
  <c r="AV832" i="36"/>
  <c r="AU832" i="36"/>
  <c r="AG832" i="36"/>
  <c r="AF832" i="36"/>
  <c r="AE832" i="36"/>
  <c r="AD832" i="36"/>
  <c r="AC832" i="36"/>
  <c r="M832" i="36"/>
  <c r="L832" i="36"/>
  <c r="I832" i="36" s="1"/>
  <c r="K832" i="36"/>
  <c r="G832" i="36"/>
  <c r="F832" i="36"/>
  <c r="C832" i="36"/>
  <c r="AW831" i="36"/>
  <c r="AV831" i="36"/>
  <c r="AU831" i="36"/>
  <c r="AG831" i="36"/>
  <c r="AF831" i="36"/>
  <c r="AE831" i="36"/>
  <c r="AD831" i="36"/>
  <c r="AC831" i="36"/>
  <c r="M831" i="36"/>
  <c r="L831" i="36"/>
  <c r="K831" i="36"/>
  <c r="I831" i="36" s="1"/>
  <c r="G831" i="36"/>
  <c r="F831" i="36"/>
  <c r="C831" i="36"/>
  <c r="AW830" i="36"/>
  <c r="AV830" i="36"/>
  <c r="AU830" i="36"/>
  <c r="AG830" i="36"/>
  <c r="AF830" i="36"/>
  <c r="AE830" i="36"/>
  <c r="AD830" i="36"/>
  <c r="AC830" i="36"/>
  <c r="M830" i="36"/>
  <c r="L830" i="36"/>
  <c r="K830" i="36"/>
  <c r="I830" i="36"/>
  <c r="G830" i="36"/>
  <c r="F830" i="36"/>
  <c r="C830" i="36"/>
  <c r="AW829" i="36"/>
  <c r="AV829" i="36"/>
  <c r="AU829" i="36"/>
  <c r="AG829" i="36"/>
  <c r="AF829" i="36"/>
  <c r="AE829" i="36"/>
  <c r="AD829" i="36"/>
  <c r="AC829" i="36"/>
  <c r="M829" i="36"/>
  <c r="L829" i="36"/>
  <c r="K829" i="36"/>
  <c r="I829" i="36"/>
  <c r="G829" i="36"/>
  <c r="F829" i="36"/>
  <c r="C829" i="36"/>
  <c r="AW828" i="36"/>
  <c r="AV828" i="36"/>
  <c r="AU828" i="36"/>
  <c r="AG828" i="36"/>
  <c r="AF828" i="36"/>
  <c r="AE828" i="36"/>
  <c r="AD828" i="36"/>
  <c r="AC828" i="36"/>
  <c r="M828" i="36"/>
  <c r="L828" i="36"/>
  <c r="K828" i="36"/>
  <c r="I828" i="36" s="1"/>
  <c r="G828" i="36"/>
  <c r="F828" i="36"/>
  <c r="C828" i="36"/>
  <c r="AW827" i="36"/>
  <c r="AV827" i="36"/>
  <c r="AU827" i="36"/>
  <c r="AG827" i="36"/>
  <c r="AF827" i="36"/>
  <c r="AE827" i="36"/>
  <c r="AD827" i="36"/>
  <c r="AC827" i="36"/>
  <c r="M827" i="36"/>
  <c r="L827" i="36"/>
  <c r="I827" i="36" s="1"/>
  <c r="K827" i="36"/>
  <c r="G827" i="36"/>
  <c r="F827" i="36"/>
  <c r="C827" i="36"/>
  <c r="AW826" i="36"/>
  <c r="AV826" i="36"/>
  <c r="AU826" i="36"/>
  <c r="AG826" i="36"/>
  <c r="AF826" i="36"/>
  <c r="AE826" i="36"/>
  <c r="AD826" i="36"/>
  <c r="AC826" i="36"/>
  <c r="M826" i="36"/>
  <c r="L826" i="36"/>
  <c r="K826" i="36"/>
  <c r="I826" i="36" s="1"/>
  <c r="G826" i="36"/>
  <c r="F826" i="36"/>
  <c r="C826" i="36"/>
  <c r="AW825" i="36"/>
  <c r="AV825" i="36"/>
  <c r="AU825" i="36"/>
  <c r="AG825" i="36"/>
  <c r="AF825" i="36"/>
  <c r="AE825" i="36"/>
  <c r="AD825" i="36"/>
  <c r="AC825" i="36"/>
  <c r="M825" i="36"/>
  <c r="I825" i="36" s="1"/>
  <c r="L825" i="36"/>
  <c r="K825" i="36"/>
  <c r="G825" i="36"/>
  <c r="F825" i="36"/>
  <c r="C825" i="36"/>
  <c r="AW824" i="36"/>
  <c r="AV824" i="36"/>
  <c r="AU824" i="36"/>
  <c r="AG824" i="36"/>
  <c r="AF824" i="36"/>
  <c r="AE824" i="36"/>
  <c r="AD824" i="36"/>
  <c r="AC824" i="36"/>
  <c r="M824" i="36"/>
  <c r="L824" i="36"/>
  <c r="I824" i="36" s="1"/>
  <c r="K824" i="36"/>
  <c r="G824" i="36"/>
  <c r="F824" i="36"/>
  <c r="C824" i="36"/>
  <c r="AW823" i="36"/>
  <c r="AV823" i="36"/>
  <c r="AU823" i="36"/>
  <c r="AG823" i="36"/>
  <c r="AF823" i="36"/>
  <c r="AE823" i="36"/>
  <c r="AD823" i="36"/>
  <c r="AC823" i="36"/>
  <c r="M823" i="36"/>
  <c r="L823" i="36"/>
  <c r="K823" i="36"/>
  <c r="I823" i="36" s="1"/>
  <c r="G823" i="36"/>
  <c r="F823" i="36"/>
  <c r="C823" i="36"/>
  <c r="AW822" i="36"/>
  <c r="AV822" i="36"/>
  <c r="AU822" i="36"/>
  <c r="AG822" i="36"/>
  <c r="AF822" i="36"/>
  <c r="AE822" i="36"/>
  <c r="AD822" i="36"/>
  <c r="AC822" i="36"/>
  <c r="M822" i="36"/>
  <c r="L822" i="36"/>
  <c r="K822" i="36"/>
  <c r="I822" i="36"/>
  <c r="G822" i="36"/>
  <c r="F822" i="36"/>
  <c r="C822" i="36"/>
  <c r="AW821" i="36"/>
  <c r="AV821" i="36"/>
  <c r="AU821" i="36"/>
  <c r="AG821" i="36"/>
  <c r="AF821" i="36"/>
  <c r="AE821" i="36"/>
  <c r="AD821" i="36"/>
  <c r="AC821" i="36"/>
  <c r="M821" i="36"/>
  <c r="L821" i="36"/>
  <c r="K821" i="36"/>
  <c r="I821" i="36"/>
  <c r="G821" i="36"/>
  <c r="F821" i="36"/>
  <c r="C821" i="36"/>
  <c r="AW820" i="36"/>
  <c r="AV820" i="36"/>
  <c r="AU820" i="36"/>
  <c r="AG820" i="36"/>
  <c r="AF820" i="36"/>
  <c r="AE820" i="36"/>
  <c r="AD820" i="36"/>
  <c r="AC820" i="36"/>
  <c r="M820" i="36"/>
  <c r="L820" i="36"/>
  <c r="K820" i="36"/>
  <c r="I820" i="36" s="1"/>
  <c r="G820" i="36"/>
  <c r="F820" i="36"/>
  <c r="C820" i="36"/>
  <c r="AW819" i="36"/>
  <c r="AV819" i="36"/>
  <c r="AU819" i="36"/>
  <c r="AG819" i="36"/>
  <c r="AF819" i="36"/>
  <c r="AE819" i="36"/>
  <c r="AD819" i="36"/>
  <c r="AC819" i="36"/>
  <c r="M819" i="36"/>
  <c r="L819" i="36"/>
  <c r="I819" i="36" s="1"/>
  <c r="K819" i="36"/>
  <c r="G819" i="36"/>
  <c r="F819" i="36"/>
  <c r="C819" i="36"/>
  <c r="AW818" i="36"/>
  <c r="AV818" i="36"/>
  <c r="AU818" i="36"/>
  <c r="AG818" i="36"/>
  <c r="AF818" i="36"/>
  <c r="AE818" i="36"/>
  <c r="AD818" i="36"/>
  <c r="AC818" i="36"/>
  <c r="M818" i="36"/>
  <c r="L818" i="36"/>
  <c r="K818" i="36"/>
  <c r="I818" i="36" s="1"/>
  <c r="G818" i="36"/>
  <c r="F818" i="36"/>
  <c r="C818" i="36"/>
  <c r="AW817" i="36"/>
  <c r="AV817" i="36"/>
  <c r="AU817" i="36"/>
  <c r="AG817" i="36"/>
  <c r="AF817" i="36"/>
  <c r="AE817" i="36"/>
  <c r="AD817" i="36"/>
  <c r="AC817" i="36"/>
  <c r="M817" i="36"/>
  <c r="I817" i="36" s="1"/>
  <c r="L817" i="36"/>
  <c r="K817" i="36"/>
  <c r="G817" i="36"/>
  <c r="F817" i="36"/>
  <c r="C817" i="36"/>
  <c r="AW816" i="36"/>
  <c r="AV816" i="36"/>
  <c r="AU816" i="36"/>
  <c r="AG816" i="36"/>
  <c r="AF816" i="36"/>
  <c r="AE816" i="36"/>
  <c r="AD816" i="36"/>
  <c r="AC816" i="36"/>
  <c r="M816" i="36"/>
  <c r="L816" i="36"/>
  <c r="I816" i="36" s="1"/>
  <c r="K816" i="36"/>
  <c r="G816" i="36"/>
  <c r="F816" i="36"/>
  <c r="C816" i="36"/>
  <c r="AW815" i="36"/>
  <c r="AV815" i="36"/>
  <c r="AU815" i="36"/>
  <c r="AG815" i="36"/>
  <c r="AF815" i="36"/>
  <c r="AE815" i="36"/>
  <c r="AD815" i="36"/>
  <c r="AC815" i="36"/>
  <c r="M815" i="36"/>
  <c r="L815" i="36"/>
  <c r="K815" i="36"/>
  <c r="I815" i="36" s="1"/>
  <c r="G815" i="36"/>
  <c r="F815" i="36"/>
  <c r="C815" i="36"/>
  <c r="AW814" i="36"/>
  <c r="AV814" i="36"/>
  <c r="AU814" i="36"/>
  <c r="AG814" i="36"/>
  <c r="AF814" i="36"/>
  <c r="AE814" i="36"/>
  <c r="AD814" i="36"/>
  <c r="AC814" i="36"/>
  <c r="M814" i="36"/>
  <c r="L814" i="36"/>
  <c r="K814" i="36"/>
  <c r="I814" i="36"/>
  <c r="G814" i="36"/>
  <c r="F814" i="36"/>
  <c r="C814" i="36"/>
  <c r="AW812" i="36"/>
  <c r="AV812" i="36"/>
  <c r="AU812" i="36"/>
  <c r="AG812" i="36"/>
  <c r="AF812" i="36"/>
  <c r="AE812" i="36"/>
  <c r="AD812" i="36"/>
  <c r="AC812" i="36"/>
  <c r="M812" i="36"/>
  <c r="L812" i="36"/>
  <c r="K812" i="36"/>
  <c r="I812" i="36"/>
  <c r="G812" i="36"/>
  <c r="F812" i="36"/>
  <c r="C812" i="36"/>
  <c r="AW811" i="36"/>
  <c r="AV811" i="36"/>
  <c r="AU811" i="36"/>
  <c r="AG811" i="36"/>
  <c r="AF811" i="36"/>
  <c r="AE811" i="36"/>
  <c r="AD811" i="36"/>
  <c r="AC811" i="36"/>
  <c r="M811" i="36"/>
  <c r="L811" i="36"/>
  <c r="K811" i="36"/>
  <c r="I811" i="36" s="1"/>
  <c r="G811" i="36"/>
  <c r="F811" i="36"/>
  <c r="C811" i="36"/>
  <c r="AW810" i="36"/>
  <c r="AV810" i="36"/>
  <c r="AU810" i="36"/>
  <c r="AG810" i="36"/>
  <c r="AF810" i="36"/>
  <c r="AE810" i="36"/>
  <c r="AD810" i="36"/>
  <c r="AC810" i="36"/>
  <c r="M810" i="36"/>
  <c r="L810" i="36"/>
  <c r="I810" i="36" s="1"/>
  <c r="K810" i="36"/>
  <c r="G810" i="36"/>
  <c r="F810" i="36"/>
  <c r="C810" i="36"/>
  <c r="AW809" i="36"/>
  <c r="AV809" i="36"/>
  <c r="AU809" i="36"/>
  <c r="AG809" i="36"/>
  <c r="AF809" i="36"/>
  <c r="AE809" i="36"/>
  <c r="AD809" i="36"/>
  <c r="AC809" i="36"/>
  <c r="M809" i="36"/>
  <c r="L809" i="36"/>
  <c r="K809" i="36"/>
  <c r="I809" i="36" s="1"/>
  <c r="G809" i="36"/>
  <c r="F809" i="36"/>
  <c r="C809" i="36"/>
  <c r="AW808" i="36"/>
  <c r="AV808" i="36"/>
  <c r="AU808" i="36"/>
  <c r="AG808" i="36"/>
  <c r="AF808" i="36"/>
  <c r="AE808" i="36"/>
  <c r="AD808" i="36"/>
  <c r="AC808" i="36"/>
  <c r="M808" i="36"/>
  <c r="I808" i="36" s="1"/>
  <c r="L808" i="36"/>
  <c r="K808" i="36"/>
  <c r="G808" i="36"/>
  <c r="F808" i="36"/>
  <c r="C808" i="36"/>
  <c r="AW807" i="36"/>
  <c r="AV807" i="36"/>
  <c r="AU807" i="36"/>
  <c r="AG807" i="36"/>
  <c r="AF807" i="36"/>
  <c r="AE807" i="36"/>
  <c r="AD807" i="36"/>
  <c r="AC807" i="36"/>
  <c r="M807" i="36"/>
  <c r="L807" i="36"/>
  <c r="I807" i="36" s="1"/>
  <c r="K807" i="36"/>
  <c r="G807" i="36"/>
  <c r="F807" i="36"/>
  <c r="C807" i="36"/>
  <c r="AW806" i="36"/>
  <c r="AV806" i="36"/>
  <c r="AU806" i="36"/>
  <c r="AG806" i="36"/>
  <c r="AF806" i="36"/>
  <c r="AE806" i="36"/>
  <c r="AD806" i="36"/>
  <c r="AC806" i="36"/>
  <c r="M806" i="36"/>
  <c r="L806" i="36"/>
  <c r="K806" i="36"/>
  <c r="I806" i="36" s="1"/>
  <c r="G806" i="36"/>
  <c r="F806" i="36"/>
  <c r="C806" i="36"/>
  <c r="AW805" i="36"/>
  <c r="AV805" i="36"/>
  <c r="AU805" i="36"/>
  <c r="AG805" i="36"/>
  <c r="AF805" i="36"/>
  <c r="AE805" i="36"/>
  <c r="AD805" i="36"/>
  <c r="AC805" i="36"/>
  <c r="M805" i="36"/>
  <c r="L805" i="36"/>
  <c r="K805" i="36"/>
  <c r="I805" i="36"/>
  <c r="G805" i="36"/>
  <c r="F805" i="36"/>
  <c r="C805" i="36"/>
  <c r="AW804" i="36"/>
  <c r="AV804" i="36"/>
  <c r="AU804" i="36"/>
  <c r="AG804" i="36"/>
  <c r="AF804" i="36"/>
  <c r="AE804" i="36"/>
  <c r="AD804" i="36"/>
  <c r="AC804" i="36"/>
  <c r="M804" i="36"/>
  <c r="L804" i="36"/>
  <c r="K804" i="36"/>
  <c r="I804" i="36"/>
  <c r="G804" i="36"/>
  <c r="F804" i="36"/>
  <c r="C804" i="36"/>
  <c r="AW803" i="36"/>
  <c r="AV803" i="36"/>
  <c r="AU803" i="36"/>
  <c r="AG803" i="36"/>
  <c r="AF803" i="36"/>
  <c r="AE803" i="36"/>
  <c r="AD803" i="36"/>
  <c r="AC803" i="36"/>
  <c r="M803" i="36"/>
  <c r="L803" i="36"/>
  <c r="K803" i="36"/>
  <c r="I803" i="36" s="1"/>
  <c r="G803" i="36"/>
  <c r="F803" i="36"/>
  <c r="C803" i="36"/>
  <c r="AW802" i="36"/>
  <c r="AV802" i="36"/>
  <c r="AU802" i="36"/>
  <c r="AG802" i="36"/>
  <c r="AF802" i="36"/>
  <c r="AE802" i="36"/>
  <c r="AD802" i="36"/>
  <c r="AC802" i="36"/>
  <c r="M802" i="36"/>
  <c r="L802" i="36"/>
  <c r="I802" i="36" s="1"/>
  <c r="K802" i="36"/>
  <c r="G802" i="36"/>
  <c r="F802" i="36"/>
  <c r="C802" i="36"/>
  <c r="AW800" i="36"/>
  <c r="AV800" i="36"/>
  <c r="AU800" i="36"/>
  <c r="AG800" i="36"/>
  <c r="AF800" i="36"/>
  <c r="AE800" i="36"/>
  <c r="AD800" i="36"/>
  <c r="AC800" i="36"/>
  <c r="M800" i="36"/>
  <c r="L800" i="36"/>
  <c r="K800" i="36"/>
  <c r="I800" i="36" s="1"/>
  <c r="G800" i="36"/>
  <c r="F800" i="36"/>
  <c r="C800" i="36"/>
  <c r="AW799" i="36"/>
  <c r="AV799" i="36"/>
  <c r="AU799" i="36"/>
  <c r="AG799" i="36"/>
  <c r="AF799" i="36"/>
  <c r="AE799" i="36"/>
  <c r="AD799" i="36"/>
  <c r="AC799" i="36"/>
  <c r="M799" i="36"/>
  <c r="I799" i="36" s="1"/>
  <c r="L799" i="36"/>
  <c r="K799" i="36"/>
  <c r="G799" i="36"/>
  <c r="F799" i="36"/>
  <c r="C799" i="36"/>
  <c r="AW798" i="36"/>
  <c r="AV798" i="36"/>
  <c r="AU798" i="36"/>
  <c r="AG798" i="36"/>
  <c r="AF798" i="36"/>
  <c r="AE798" i="36"/>
  <c r="AD798" i="36"/>
  <c r="AC798" i="36"/>
  <c r="M798" i="36"/>
  <c r="L798" i="36"/>
  <c r="I798" i="36" s="1"/>
  <c r="K798" i="36"/>
  <c r="G798" i="36"/>
  <c r="F798" i="36"/>
  <c r="C798" i="36"/>
  <c r="AW797" i="36"/>
  <c r="AV797" i="36"/>
  <c r="AU797" i="36"/>
  <c r="AG797" i="36"/>
  <c r="AF797" i="36"/>
  <c r="AE797" i="36"/>
  <c r="AD797" i="36"/>
  <c r="AC797" i="36"/>
  <c r="M797" i="36"/>
  <c r="L797" i="36"/>
  <c r="K797" i="36"/>
  <c r="I797" i="36" s="1"/>
  <c r="G797" i="36"/>
  <c r="F797" i="36"/>
  <c r="C797" i="36"/>
  <c r="AW796" i="36"/>
  <c r="AV796" i="36"/>
  <c r="AU796" i="36"/>
  <c r="AG796" i="36"/>
  <c r="AF796" i="36"/>
  <c r="AE796" i="36"/>
  <c r="AD796" i="36"/>
  <c r="AC796" i="36"/>
  <c r="M796" i="36"/>
  <c r="L796" i="36"/>
  <c r="K796" i="36"/>
  <c r="I796" i="36"/>
  <c r="G796" i="36"/>
  <c r="F796" i="36"/>
  <c r="C796" i="36"/>
  <c r="AW795" i="36"/>
  <c r="AV795" i="36"/>
  <c r="AU795" i="36"/>
  <c r="AG795" i="36"/>
  <c r="AF795" i="36"/>
  <c r="AE795" i="36"/>
  <c r="AD795" i="36"/>
  <c r="AC795" i="36"/>
  <c r="M795" i="36"/>
  <c r="L795" i="36"/>
  <c r="K795" i="36"/>
  <c r="I795" i="36"/>
  <c r="G795" i="36"/>
  <c r="F795" i="36"/>
  <c r="C795" i="36"/>
  <c r="AW794" i="36"/>
  <c r="AV794" i="36"/>
  <c r="AU794" i="36"/>
  <c r="AG794" i="36"/>
  <c r="AF794" i="36"/>
  <c r="AE794" i="36"/>
  <c r="AD794" i="36"/>
  <c r="AC794" i="36"/>
  <c r="M794" i="36"/>
  <c r="L794" i="36"/>
  <c r="K794" i="36"/>
  <c r="I794" i="36" s="1"/>
  <c r="G794" i="36"/>
  <c r="F794" i="36"/>
  <c r="C794" i="36"/>
  <c r="AW793" i="36"/>
  <c r="AV793" i="36"/>
  <c r="AU793" i="36"/>
  <c r="AG793" i="36"/>
  <c r="AF793" i="36"/>
  <c r="AE793" i="36"/>
  <c r="AD793" i="36"/>
  <c r="AC793" i="36"/>
  <c r="M793" i="36"/>
  <c r="L793" i="36"/>
  <c r="K793" i="36"/>
  <c r="I793" i="36" s="1"/>
  <c r="G793" i="36"/>
  <c r="F793" i="36"/>
  <c r="C793" i="36"/>
  <c r="AW792" i="36"/>
  <c r="AV792" i="36"/>
  <c r="AU792" i="36"/>
  <c r="AG792" i="36"/>
  <c r="AF792" i="36"/>
  <c r="AE792" i="36"/>
  <c r="AD792" i="36"/>
  <c r="AC792" i="36"/>
  <c r="M792" i="36"/>
  <c r="L792" i="36"/>
  <c r="K792" i="36"/>
  <c r="I792" i="36" s="1"/>
  <c r="G792" i="36"/>
  <c r="F792" i="36"/>
  <c r="C792" i="36"/>
  <c r="AW791" i="36"/>
  <c r="AV791" i="36"/>
  <c r="AU791" i="36"/>
  <c r="AG791" i="36"/>
  <c r="AF791" i="36"/>
  <c r="AE791" i="36"/>
  <c r="AD791" i="36"/>
  <c r="AC791" i="36"/>
  <c r="M791" i="36"/>
  <c r="I791" i="36" s="1"/>
  <c r="L791" i="36"/>
  <c r="K791" i="36"/>
  <c r="G791" i="36"/>
  <c r="F791" i="36"/>
  <c r="C791" i="36"/>
  <c r="AW790" i="36"/>
  <c r="AV790" i="36"/>
  <c r="AU790" i="36"/>
  <c r="AG790" i="36"/>
  <c r="AF790" i="36"/>
  <c r="AE790" i="36"/>
  <c r="AD790" i="36"/>
  <c r="AC790" i="36"/>
  <c r="M790" i="36"/>
  <c r="L790" i="36"/>
  <c r="K790" i="36"/>
  <c r="G790" i="36"/>
  <c r="F790" i="36"/>
  <c r="C790" i="36"/>
  <c r="AW789" i="36"/>
  <c r="AV789" i="36"/>
  <c r="AU789" i="36"/>
  <c r="AG789" i="36"/>
  <c r="AF789" i="36"/>
  <c r="AE789" i="36"/>
  <c r="AD789" i="36"/>
  <c r="AC789" i="36"/>
  <c r="M789" i="36"/>
  <c r="L789" i="36"/>
  <c r="K789" i="36"/>
  <c r="I789" i="36" s="1"/>
  <c r="G789" i="36"/>
  <c r="F789" i="36"/>
  <c r="C789" i="36"/>
  <c r="AW788" i="36"/>
  <c r="AV788" i="36"/>
  <c r="AU788" i="36"/>
  <c r="AG788" i="36"/>
  <c r="AF788" i="36"/>
  <c r="AE788" i="36"/>
  <c r="AD788" i="36"/>
  <c r="AC788" i="36"/>
  <c r="M788" i="36"/>
  <c r="L788" i="36"/>
  <c r="K788" i="36"/>
  <c r="I788" i="36"/>
  <c r="G788" i="36"/>
  <c r="F788" i="36"/>
  <c r="C788" i="36"/>
  <c r="AW787" i="36"/>
  <c r="AV787" i="36"/>
  <c r="AU787" i="36"/>
  <c r="AG787" i="36"/>
  <c r="AF787" i="36"/>
  <c r="AE787" i="36"/>
  <c r="AD787" i="36"/>
  <c r="AC787" i="36"/>
  <c r="M787" i="36"/>
  <c r="L787" i="36"/>
  <c r="K787" i="36"/>
  <c r="I787" i="36"/>
  <c r="G787" i="36"/>
  <c r="F787" i="36"/>
  <c r="C787" i="36"/>
  <c r="AW786" i="36"/>
  <c r="AV786" i="36"/>
  <c r="AU786" i="36"/>
  <c r="AG786" i="36"/>
  <c r="AF786" i="36"/>
  <c r="AE786" i="36"/>
  <c r="AD786" i="36"/>
  <c r="AC786" i="36"/>
  <c r="M786" i="36"/>
  <c r="L786" i="36"/>
  <c r="K786" i="36"/>
  <c r="I786" i="36" s="1"/>
  <c r="G786" i="36"/>
  <c r="F786" i="36"/>
  <c r="C786" i="36"/>
  <c r="AW785" i="36"/>
  <c r="AV785" i="36"/>
  <c r="AU785" i="36"/>
  <c r="AG785" i="36"/>
  <c r="AF785" i="36"/>
  <c r="AE785" i="36"/>
  <c r="AD785" i="36"/>
  <c r="AC785" i="36"/>
  <c r="M785" i="36"/>
  <c r="L785" i="36"/>
  <c r="I785" i="36" s="1"/>
  <c r="K785" i="36"/>
  <c r="G785" i="36"/>
  <c r="F785" i="36"/>
  <c r="C785" i="36"/>
  <c r="AW784" i="36"/>
  <c r="AV784" i="36"/>
  <c r="AU784" i="36"/>
  <c r="AG784" i="36"/>
  <c r="AF784" i="36"/>
  <c r="AE784" i="36"/>
  <c r="AD784" i="36"/>
  <c r="AC784" i="36"/>
  <c r="M784" i="36"/>
  <c r="L784" i="36"/>
  <c r="K784" i="36"/>
  <c r="I784" i="36" s="1"/>
  <c r="G784" i="36"/>
  <c r="F784" i="36"/>
  <c r="C784" i="36"/>
  <c r="AW783" i="36"/>
  <c r="AV783" i="36"/>
  <c r="AU783" i="36"/>
  <c r="AG783" i="36"/>
  <c r="AF783" i="36"/>
  <c r="AE783" i="36"/>
  <c r="AD783" i="36"/>
  <c r="AC783" i="36"/>
  <c r="M783" i="36"/>
  <c r="I783" i="36" s="1"/>
  <c r="L783" i="36"/>
  <c r="K783" i="36"/>
  <c r="G783" i="36"/>
  <c r="F783" i="36"/>
  <c r="C783" i="36"/>
  <c r="AW782" i="36"/>
  <c r="AV782" i="36"/>
  <c r="AU782" i="36"/>
  <c r="AG782" i="36"/>
  <c r="AF782" i="36"/>
  <c r="AE782" i="36"/>
  <c r="AD782" i="36"/>
  <c r="AC782" i="36"/>
  <c r="M782" i="36"/>
  <c r="L782" i="36"/>
  <c r="K782" i="36"/>
  <c r="G782" i="36"/>
  <c r="F782" i="36"/>
  <c r="C782" i="36"/>
  <c r="AW781" i="36"/>
  <c r="AV781" i="36"/>
  <c r="AU781" i="36"/>
  <c r="AG781" i="36"/>
  <c r="AF781" i="36"/>
  <c r="AE781" i="36"/>
  <c r="AD781" i="36"/>
  <c r="AC781" i="36"/>
  <c r="M781" i="36"/>
  <c r="L781" i="36"/>
  <c r="K781" i="36"/>
  <c r="I781" i="36" s="1"/>
  <c r="G781" i="36"/>
  <c r="F781" i="36"/>
  <c r="C781" i="36"/>
  <c r="AW780" i="36"/>
  <c r="AV780" i="36"/>
  <c r="AU780" i="36"/>
  <c r="AG780" i="36"/>
  <c r="AF780" i="36"/>
  <c r="AE780" i="36"/>
  <c r="AD780" i="36"/>
  <c r="AC780" i="36"/>
  <c r="M780" i="36"/>
  <c r="L780" i="36"/>
  <c r="K780" i="36"/>
  <c r="I780" i="36"/>
  <c r="G780" i="36"/>
  <c r="F780" i="36"/>
  <c r="C780" i="36"/>
  <c r="AW779" i="36"/>
  <c r="AV779" i="36"/>
  <c r="AU779" i="36"/>
  <c r="AG779" i="36"/>
  <c r="AF779" i="36"/>
  <c r="AE779" i="36"/>
  <c r="AD779" i="36"/>
  <c r="AC779" i="36"/>
  <c r="M779" i="36"/>
  <c r="L779" i="36"/>
  <c r="I779" i="36" s="1"/>
  <c r="K779" i="36"/>
  <c r="G779" i="36"/>
  <c r="F779" i="36"/>
  <c r="C779" i="36"/>
  <c r="AW778" i="36"/>
  <c r="AV778" i="36"/>
  <c r="AU778" i="36"/>
  <c r="AG778" i="36"/>
  <c r="AF778" i="36"/>
  <c r="AE778" i="36"/>
  <c r="AD778" i="36"/>
  <c r="AC778" i="36"/>
  <c r="M778" i="36"/>
  <c r="L778" i="36"/>
  <c r="K778" i="36"/>
  <c r="I778" i="36" s="1"/>
  <c r="G778" i="36"/>
  <c r="F778" i="36"/>
  <c r="C778" i="36"/>
  <c r="AW777" i="36"/>
  <c r="AV777" i="36"/>
  <c r="AU777" i="36"/>
  <c r="AG777" i="36"/>
  <c r="AF777" i="36"/>
  <c r="AE777" i="36"/>
  <c r="AD777" i="36"/>
  <c r="AC777" i="36"/>
  <c r="M777" i="36"/>
  <c r="L777" i="36"/>
  <c r="I777" i="36" s="1"/>
  <c r="K777" i="36"/>
  <c r="G777" i="36"/>
  <c r="F777" i="36"/>
  <c r="C777" i="36"/>
  <c r="AW776" i="36"/>
  <c r="AV776" i="36"/>
  <c r="AU776" i="36"/>
  <c r="AG776" i="36"/>
  <c r="AF776" i="36"/>
  <c r="AE776" i="36"/>
  <c r="AD776" i="36"/>
  <c r="AC776" i="36"/>
  <c r="M776" i="36"/>
  <c r="L776" i="36"/>
  <c r="K776" i="36"/>
  <c r="I776" i="36" s="1"/>
  <c r="G776" i="36"/>
  <c r="F776" i="36"/>
  <c r="C776" i="36"/>
  <c r="AW775" i="36"/>
  <c r="AV775" i="36"/>
  <c r="AU775" i="36"/>
  <c r="AG775" i="36"/>
  <c r="AF775" i="36"/>
  <c r="AE775" i="36"/>
  <c r="AD775" i="36"/>
  <c r="AC775" i="36"/>
  <c r="M775" i="36"/>
  <c r="I775" i="36" s="1"/>
  <c r="L775" i="36"/>
  <c r="K775" i="36"/>
  <c r="G775" i="36"/>
  <c r="F775" i="36"/>
  <c r="C775" i="36"/>
  <c r="AW774" i="36"/>
  <c r="AV774" i="36"/>
  <c r="AU774" i="36"/>
  <c r="AG774" i="36"/>
  <c r="AF774" i="36"/>
  <c r="AE774" i="36"/>
  <c r="AD774" i="36"/>
  <c r="AC774" i="36"/>
  <c r="M774" i="36"/>
  <c r="L774" i="36"/>
  <c r="K774" i="36"/>
  <c r="G774" i="36"/>
  <c r="F774" i="36"/>
  <c r="C774" i="36"/>
  <c r="AW773" i="36"/>
  <c r="AV773" i="36"/>
  <c r="AU773" i="36"/>
  <c r="AG773" i="36"/>
  <c r="AF773" i="36"/>
  <c r="AE773" i="36"/>
  <c r="AD773" i="36"/>
  <c r="AC773" i="36"/>
  <c r="M773" i="36"/>
  <c r="L773" i="36"/>
  <c r="K773" i="36"/>
  <c r="I773" i="36" s="1"/>
  <c r="G773" i="36"/>
  <c r="F773" i="36"/>
  <c r="C773" i="36"/>
  <c r="AW772" i="36"/>
  <c r="AV772" i="36"/>
  <c r="AU772" i="36"/>
  <c r="AG772" i="36"/>
  <c r="AF772" i="36"/>
  <c r="AE772" i="36"/>
  <c r="AD772" i="36"/>
  <c r="AC772" i="36"/>
  <c r="M772" i="36"/>
  <c r="L772" i="36"/>
  <c r="K772" i="36"/>
  <c r="I772" i="36"/>
  <c r="G772" i="36"/>
  <c r="F772" i="36"/>
  <c r="C772" i="36"/>
  <c r="AW771" i="36"/>
  <c r="AV771" i="36"/>
  <c r="AU771" i="36"/>
  <c r="AG771" i="36"/>
  <c r="AF771" i="36"/>
  <c r="AE771" i="36"/>
  <c r="AD771" i="36"/>
  <c r="AC771" i="36"/>
  <c r="M771" i="36"/>
  <c r="L771" i="36"/>
  <c r="I771" i="36" s="1"/>
  <c r="K771" i="36"/>
  <c r="G771" i="36"/>
  <c r="F771" i="36"/>
  <c r="C771" i="36"/>
  <c r="AW770" i="36"/>
  <c r="AV770" i="36"/>
  <c r="AU770" i="36"/>
  <c r="AG770" i="36"/>
  <c r="AF770" i="36"/>
  <c r="AE770" i="36"/>
  <c r="AD770" i="36"/>
  <c r="AC770" i="36"/>
  <c r="M770" i="36"/>
  <c r="L770" i="36"/>
  <c r="K770" i="36"/>
  <c r="I770" i="36" s="1"/>
  <c r="G770" i="36"/>
  <c r="F770" i="36"/>
  <c r="C770" i="36"/>
  <c r="AW769" i="36"/>
  <c r="AV769" i="36"/>
  <c r="AU769" i="36"/>
  <c r="AG769" i="36"/>
  <c r="AF769" i="36"/>
  <c r="AE769" i="36"/>
  <c r="AD769" i="36"/>
  <c r="AC769" i="36"/>
  <c r="M769" i="36"/>
  <c r="L769" i="36"/>
  <c r="I769" i="36" s="1"/>
  <c r="K769" i="36"/>
  <c r="G769" i="36"/>
  <c r="F769" i="36"/>
  <c r="C769" i="36"/>
  <c r="AW768" i="36"/>
  <c r="AV768" i="36"/>
  <c r="AU768" i="36"/>
  <c r="AG768" i="36"/>
  <c r="AF768" i="36"/>
  <c r="AE768" i="36"/>
  <c r="AD768" i="36"/>
  <c r="AC768" i="36"/>
  <c r="M768" i="36"/>
  <c r="L768" i="36"/>
  <c r="K768" i="36"/>
  <c r="I768" i="36" s="1"/>
  <c r="G768" i="36"/>
  <c r="F768" i="36"/>
  <c r="C768" i="36"/>
  <c r="AW767" i="36"/>
  <c r="AV767" i="36"/>
  <c r="AU767" i="36"/>
  <c r="AG767" i="36"/>
  <c r="AF767" i="36"/>
  <c r="AE767" i="36"/>
  <c r="AD767" i="36"/>
  <c r="AC767" i="36"/>
  <c r="M767" i="36"/>
  <c r="I767" i="36" s="1"/>
  <c r="L767" i="36"/>
  <c r="K767" i="36"/>
  <c r="G767" i="36"/>
  <c r="F767" i="36"/>
  <c r="C767" i="36"/>
  <c r="AW766" i="36"/>
  <c r="AV766" i="36"/>
  <c r="AU766" i="36"/>
  <c r="AG766" i="36"/>
  <c r="AF766" i="36"/>
  <c r="AE766" i="36"/>
  <c r="AD766" i="36"/>
  <c r="AC766" i="36"/>
  <c r="M766" i="36"/>
  <c r="L766" i="36"/>
  <c r="K766" i="36"/>
  <c r="I766" i="36" s="1"/>
  <c r="G766" i="36"/>
  <c r="F766" i="36"/>
  <c r="C766" i="36"/>
  <c r="AW765" i="36"/>
  <c r="AV765" i="36"/>
  <c r="AU765" i="36"/>
  <c r="AG765" i="36"/>
  <c r="AF765" i="36"/>
  <c r="AE765" i="36"/>
  <c r="AD765" i="36"/>
  <c r="AC765" i="36"/>
  <c r="M765" i="36"/>
  <c r="L765" i="36"/>
  <c r="K765" i="36"/>
  <c r="I765" i="36" s="1"/>
  <c r="G765" i="36"/>
  <c r="F765" i="36"/>
  <c r="C765" i="36"/>
  <c r="AW764" i="36"/>
  <c r="AV764" i="36"/>
  <c r="AU764" i="36"/>
  <c r="AG764" i="36"/>
  <c r="AF764" i="36"/>
  <c r="AE764" i="36"/>
  <c r="AD764" i="36"/>
  <c r="AC764" i="36"/>
  <c r="M764" i="36"/>
  <c r="L764" i="36"/>
  <c r="K764" i="36"/>
  <c r="I764" i="36"/>
  <c r="G764" i="36"/>
  <c r="F764" i="36"/>
  <c r="C764" i="36"/>
  <c r="AW763" i="36"/>
  <c r="AV763" i="36"/>
  <c r="AU763" i="36"/>
  <c r="AG763" i="36"/>
  <c r="AF763" i="36"/>
  <c r="AE763" i="36"/>
  <c r="AD763" i="36"/>
  <c r="AC763" i="36"/>
  <c r="M763" i="36"/>
  <c r="L763" i="36"/>
  <c r="I763" i="36" s="1"/>
  <c r="K763" i="36"/>
  <c r="G763" i="36"/>
  <c r="F763" i="36"/>
  <c r="C763" i="36"/>
  <c r="AW762" i="36"/>
  <c r="AV762" i="36"/>
  <c r="AU762" i="36"/>
  <c r="AG762" i="36"/>
  <c r="AF762" i="36"/>
  <c r="AE762" i="36"/>
  <c r="AD762" i="36"/>
  <c r="AC762" i="36"/>
  <c r="M762" i="36"/>
  <c r="L762" i="36"/>
  <c r="K762" i="36"/>
  <c r="I762" i="36" s="1"/>
  <c r="G762" i="36"/>
  <c r="F762" i="36"/>
  <c r="C762" i="36"/>
  <c r="AW761" i="36"/>
  <c r="AV761" i="36"/>
  <c r="AU761" i="36"/>
  <c r="AG761" i="36"/>
  <c r="AF761" i="36"/>
  <c r="AE761" i="36"/>
  <c r="AD761" i="36"/>
  <c r="AC761" i="36"/>
  <c r="M761" i="36"/>
  <c r="L761" i="36"/>
  <c r="I761" i="36" s="1"/>
  <c r="K761" i="36"/>
  <c r="G761" i="36"/>
  <c r="F761" i="36"/>
  <c r="C761" i="36"/>
  <c r="AW760" i="36"/>
  <c r="AV760" i="36"/>
  <c r="AU760" i="36"/>
  <c r="AG760" i="36"/>
  <c r="AF760" i="36"/>
  <c r="AE760" i="36"/>
  <c r="AD760" i="36"/>
  <c r="AC760" i="36"/>
  <c r="M760" i="36"/>
  <c r="L760" i="36"/>
  <c r="K760" i="36"/>
  <c r="I760" i="36" s="1"/>
  <c r="G760" i="36"/>
  <c r="F760" i="36"/>
  <c r="C760" i="36"/>
  <c r="AW759" i="36"/>
  <c r="AV759" i="36"/>
  <c r="AU759" i="36"/>
  <c r="AG759" i="36"/>
  <c r="AF759" i="36"/>
  <c r="AE759" i="36"/>
  <c r="AD759" i="36"/>
  <c r="AC759" i="36"/>
  <c r="M759" i="36"/>
  <c r="I759" i="36" s="1"/>
  <c r="L759" i="36"/>
  <c r="K759" i="36"/>
  <c r="G759" i="36"/>
  <c r="F759" i="36"/>
  <c r="C759" i="36"/>
  <c r="AW758" i="36"/>
  <c r="AV758" i="36"/>
  <c r="AU758" i="36"/>
  <c r="AG758" i="36"/>
  <c r="AF758" i="36"/>
  <c r="AE758" i="36"/>
  <c r="AD758" i="36"/>
  <c r="AC758" i="36"/>
  <c r="M758" i="36"/>
  <c r="L758" i="36"/>
  <c r="K758" i="36"/>
  <c r="G758" i="36"/>
  <c r="F758" i="36"/>
  <c r="C758" i="36"/>
  <c r="AW757" i="36"/>
  <c r="AV757" i="36"/>
  <c r="AU757" i="36"/>
  <c r="AG757" i="36"/>
  <c r="AF757" i="36"/>
  <c r="AE757" i="36"/>
  <c r="AD757" i="36"/>
  <c r="AC757" i="36"/>
  <c r="M757" i="36"/>
  <c r="L757" i="36"/>
  <c r="K757" i="36"/>
  <c r="I757" i="36" s="1"/>
  <c r="G757" i="36"/>
  <c r="F757" i="36"/>
  <c r="C757" i="36"/>
  <c r="AW756" i="36"/>
  <c r="AV756" i="36"/>
  <c r="AU756" i="36"/>
  <c r="AG756" i="36"/>
  <c r="AF756" i="36"/>
  <c r="AE756" i="36"/>
  <c r="AD756" i="36"/>
  <c r="AC756" i="36"/>
  <c r="M756" i="36"/>
  <c r="L756" i="36"/>
  <c r="K756" i="36"/>
  <c r="I756" i="36"/>
  <c r="G756" i="36"/>
  <c r="F756" i="36"/>
  <c r="C756" i="36"/>
  <c r="AW755" i="36"/>
  <c r="AV755" i="36"/>
  <c r="AU755" i="36"/>
  <c r="AG755" i="36"/>
  <c r="AF755" i="36"/>
  <c r="AE755" i="36"/>
  <c r="AD755" i="36"/>
  <c r="AC755" i="36"/>
  <c r="M755" i="36"/>
  <c r="L755" i="36"/>
  <c r="K755" i="36"/>
  <c r="I755" i="36"/>
  <c r="G755" i="36"/>
  <c r="F755" i="36"/>
  <c r="C755" i="36"/>
  <c r="AW754" i="36"/>
  <c r="AV754" i="36"/>
  <c r="AU754" i="36"/>
  <c r="AG754" i="36"/>
  <c r="AF754" i="36"/>
  <c r="AE754" i="36"/>
  <c r="AD754" i="36"/>
  <c r="AC754" i="36"/>
  <c r="M754" i="36"/>
  <c r="L754" i="36"/>
  <c r="K754" i="36"/>
  <c r="I754" i="36" s="1"/>
  <c r="G754" i="36"/>
  <c r="F754" i="36"/>
  <c r="C754" i="36"/>
  <c r="AW753" i="36"/>
  <c r="AV753" i="36"/>
  <c r="AU753" i="36"/>
  <c r="AG753" i="36"/>
  <c r="AF753" i="36"/>
  <c r="AE753" i="36"/>
  <c r="AD753" i="36"/>
  <c r="AC753" i="36"/>
  <c r="M753" i="36"/>
  <c r="L753" i="36"/>
  <c r="I753" i="36" s="1"/>
  <c r="K753" i="36"/>
  <c r="G753" i="36"/>
  <c r="F753" i="36"/>
  <c r="C753" i="36"/>
  <c r="AW752" i="36"/>
  <c r="AV752" i="36"/>
  <c r="AU752" i="36"/>
  <c r="AG752" i="36"/>
  <c r="AF752" i="36"/>
  <c r="AE752" i="36"/>
  <c r="AD752" i="36"/>
  <c r="AC752" i="36"/>
  <c r="M752" i="36"/>
  <c r="L752" i="36"/>
  <c r="K752" i="36"/>
  <c r="I752" i="36" s="1"/>
  <c r="G752" i="36"/>
  <c r="F752" i="36"/>
  <c r="C752" i="36"/>
  <c r="AW751" i="36"/>
  <c r="AV751" i="36"/>
  <c r="AU751" i="36"/>
  <c r="AG751" i="36"/>
  <c r="AF751" i="36"/>
  <c r="AE751" i="36"/>
  <c r="AD751" i="36"/>
  <c r="AC751" i="36"/>
  <c r="M751" i="36"/>
  <c r="I751" i="36" s="1"/>
  <c r="L751" i="36"/>
  <c r="K751" i="36"/>
  <c r="G751" i="36"/>
  <c r="F751" i="36"/>
  <c r="C751" i="36"/>
  <c r="AW750" i="36"/>
  <c r="AV750" i="36"/>
  <c r="AU750" i="36"/>
  <c r="AG750" i="36"/>
  <c r="AF750" i="36"/>
  <c r="AE750" i="36"/>
  <c r="AD750" i="36"/>
  <c r="AC750" i="36"/>
  <c r="M750" i="36"/>
  <c r="L750" i="36"/>
  <c r="K750" i="36"/>
  <c r="I750" i="36" s="1"/>
  <c r="G750" i="36"/>
  <c r="F750" i="36"/>
  <c r="C750" i="36"/>
  <c r="AW749" i="36"/>
  <c r="AV749" i="36"/>
  <c r="AU749" i="36"/>
  <c r="AG749" i="36"/>
  <c r="AF749" i="36"/>
  <c r="AE749" i="36"/>
  <c r="AD749" i="36"/>
  <c r="AC749" i="36"/>
  <c r="M749" i="36"/>
  <c r="L749" i="36"/>
  <c r="K749" i="36"/>
  <c r="I749" i="36" s="1"/>
  <c r="G749" i="36"/>
  <c r="F749" i="36"/>
  <c r="C749" i="36"/>
  <c r="AW748" i="36"/>
  <c r="AV748" i="36"/>
  <c r="AU748" i="36"/>
  <c r="AG748" i="36"/>
  <c r="AF748" i="36"/>
  <c r="AE748" i="36"/>
  <c r="AD748" i="36"/>
  <c r="AC748" i="36"/>
  <c r="M748" i="36"/>
  <c r="L748" i="36"/>
  <c r="K748" i="36"/>
  <c r="I748" i="36"/>
  <c r="G748" i="36"/>
  <c r="F748" i="36"/>
  <c r="C748" i="36"/>
  <c r="AW747" i="36"/>
  <c r="AV747" i="36"/>
  <c r="AU747" i="36"/>
  <c r="AG747" i="36"/>
  <c r="AF747" i="36"/>
  <c r="AE747" i="36"/>
  <c r="AD747" i="36"/>
  <c r="AC747" i="36"/>
  <c r="M747" i="36"/>
  <c r="L747" i="36"/>
  <c r="I747" i="36" s="1"/>
  <c r="K747" i="36"/>
  <c r="G747" i="36"/>
  <c r="F747" i="36"/>
  <c r="C747" i="36"/>
  <c r="AW746" i="36"/>
  <c r="AV746" i="36"/>
  <c r="AU746" i="36"/>
  <c r="AG746" i="36"/>
  <c r="AF746" i="36"/>
  <c r="AE746" i="36"/>
  <c r="AD746" i="36"/>
  <c r="AC746" i="36"/>
  <c r="M746" i="36"/>
  <c r="L746" i="36"/>
  <c r="K746" i="36"/>
  <c r="I746" i="36" s="1"/>
  <c r="G746" i="36"/>
  <c r="F746" i="36"/>
  <c r="C746" i="36"/>
  <c r="AW745" i="36"/>
  <c r="AV745" i="36"/>
  <c r="AU745" i="36"/>
  <c r="AG745" i="36"/>
  <c r="AF745" i="36"/>
  <c r="AE745" i="36"/>
  <c r="AD745" i="36"/>
  <c r="AC745" i="36"/>
  <c r="M745" i="36"/>
  <c r="L745" i="36"/>
  <c r="I745" i="36" s="1"/>
  <c r="K745" i="36"/>
  <c r="G745" i="36"/>
  <c r="F745" i="36"/>
  <c r="C745" i="36"/>
  <c r="AW744" i="36"/>
  <c r="AV744" i="36"/>
  <c r="AU744" i="36"/>
  <c r="AG744" i="36"/>
  <c r="AF744" i="36"/>
  <c r="AE744" i="36"/>
  <c r="AD744" i="36"/>
  <c r="AC744" i="36"/>
  <c r="M744" i="36"/>
  <c r="L744" i="36"/>
  <c r="K744" i="36"/>
  <c r="I744" i="36" s="1"/>
  <c r="G744" i="36"/>
  <c r="F744" i="36"/>
  <c r="C744" i="36"/>
  <c r="AW742" i="36"/>
  <c r="AV742" i="36"/>
  <c r="AU742" i="36"/>
  <c r="AG742" i="36"/>
  <c r="AF742" i="36"/>
  <c r="AE742" i="36"/>
  <c r="AD742" i="36"/>
  <c r="AC742" i="36"/>
  <c r="M742" i="36"/>
  <c r="I742" i="36" s="1"/>
  <c r="L742" i="36"/>
  <c r="K742" i="36"/>
  <c r="G742" i="36"/>
  <c r="F742" i="36"/>
  <c r="C742" i="36"/>
  <c r="AW741" i="36"/>
  <c r="AV741" i="36"/>
  <c r="AU741" i="36"/>
  <c r="AG741" i="36"/>
  <c r="AF741" i="36"/>
  <c r="AE741" i="36"/>
  <c r="AD741" i="36"/>
  <c r="AC741" i="36"/>
  <c r="M741" i="36"/>
  <c r="L741" i="36"/>
  <c r="K741" i="36"/>
  <c r="G741" i="36"/>
  <c r="F741" i="36"/>
  <c r="C741" i="36"/>
  <c r="AW740" i="36"/>
  <c r="AV740" i="36"/>
  <c r="AU740" i="36"/>
  <c r="AG740" i="36"/>
  <c r="AF740" i="36"/>
  <c r="AE740" i="36"/>
  <c r="AD740" i="36"/>
  <c r="AC740" i="36"/>
  <c r="M740" i="36"/>
  <c r="L740" i="36"/>
  <c r="K740" i="36"/>
  <c r="I740" i="36" s="1"/>
  <c r="G740" i="36"/>
  <c r="F740" i="36"/>
  <c r="C740" i="36"/>
  <c r="AW739" i="36"/>
  <c r="AV739" i="36"/>
  <c r="AU739" i="36"/>
  <c r="AG739" i="36"/>
  <c r="AF739" i="36"/>
  <c r="AE739" i="36"/>
  <c r="AD739" i="36"/>
  <c r="AC739" i="36"/>
  <c r="M739" i="36"/>
  <c r="L739" i="36"/>
  <c r="K739" i="36"/>
  <c r="I739" i="36"/>
  <c r="G739" i="36"/>
  <c r="F739" i="36"/>
  <c r="C739" i="36"/>
  <c r="AW737" i="36"/>
  <c r="AV737" i="36"/>
  <c r="AU737" i="36"/>
  <c r="AG737" i="36"/>
  <c r="AF737" i="36"/>
  <c r="AE737" i="36"/>
  <c r="AD737" i="36"/>
  <c r="AC737" i="36"/>
  <c r="M737" i="36"/>
  <c r="L737" i="36"/>
  <c r="I737" i="36" s="1"/>
  <c r="K737" i="36"/>
  <c r="G737" i="36"/>
  <c r="F737" i="36"/>
  <c r="C737" i="36"/>
  <c r="AW736" i="36"/>
  <c r="AV736" i="36"/>
  <c r="AU736" i="36"/>
  <c r="AG736" i="36"/>
  <c r="AF736" i="36"/>
  <c r="AE736" i="36"/>
  <c r="AD736" i="36"/>
  <c r="AC736" i="36"/>
  <c r="M736" i="36"/>
  <c r="L736" i="36"/>
  <c r="K736" i="36"/>
  <c r="I736" i="36" s="1"/>
  <c r="G736" i="36"/>
  <c r="F736" i="36"/>
  <c r="C736" i="36"/>
  <c r="AW735" i="36"/>
  <c r="AV735" i="36"/>
  <c r="AU735" i="36"/>
  <c r="AG735" i="36"/>
  <c r="AF735" i="36"/>
  <c r="AE735" i="36"/>
  <c r="AD735" i="36"/>
  <c r="AC735" i="36"/>
  <c r="M735" i="36"/>
  <c r="L735" i="36"/>
  <c r="I735" i="36" s="1"/>
  <c r="K735" i="36"/>
  <c r="G735" i="36"/>
  <c r="F735" i="36"/>
  <c r="C735" i="36"/>
  <c r="AW734" i="36"/>
  <c r="AV734" i="36"/>
  <c r="AU734" i="36"/>
  <c r="AG734" i="36"/>
  <c r="AF734" i="36"/>
  <c r="AE734" i="36"/>
  <c r="AD734" i="36"/>
  <c r="AC734" i="36"/>
  <c r="M734" i="36"/>
  <c r="L734" i="36"/>
  <c r="K734" i="36"/>
  <c r="I734" i="36" s="1"/>
  <c r="G734" i="36"/>
  <c r="F734" i="36"/>
  <c r="C734" i="36"/>
  <c r="AW733" i="36"/>
  <c r="AV733" i="36"/>
  <c r="AU733" i="36"/>
  <c r="AG733" i="36"/>
  <c r="AF733" i="36"/>
  <c r="AE733" i="36"/>
  <c r="AD733" i="36"/>
  <c r="AC733" i="36"/>
  <c r="M733" i="36"/>
  <c r="I733" i="36" s="1"/>
  <c r="L733" i="36"/>
  <c r="K733" i="36"/>
  <c r="G733" i="36"/>
  <c r="F733" i="36"/>
  <c r="C733" i="36"/>
  <c r="AW732" i="36"/>
  <c r="AV732" i="36"/>
  <c r="AU732" i="36"/>
  <c r="AG732" i="36"/>
  <c r="AF732" i="36"/>
  <c r="AE732" i="36"/>
  <c r="AD732" i="36"/>
  <c r="AC732" i="36"/>
  <c r="M732" i="36"/>
  <c r="L732" i="36"/>
  <c r="K732" i="36"/>
  <c r="I732" i="36" s="1"/>
  <c r="G732" i="36"/>
  <c r="F732" i="36"/>
  <c r="C732" i="36"/>
  <c r="AW730" i="36"/>
  <c r="AV730" i="36"/>
  <c r="AU730" i="36"/>
  <c r="AG730" i="36"/>
  <c r="AF730" i="36"/>
  <c r="AE730" i="36"/>
  <c r="AD730" i="36"/>
  <c r="AC730" i="36"/>
  <c r="M730" i="36"/>
  <c r="L730" i="36"/>
  <c r="K730" i="36"/>
  <c r="I730" i="36" s="1"/>
  <c r="G730" i="36"/>
  <c r="F730" i="36"/>
  <c r="C730" i="36"/>
  <c r="AW729" i="36"/>
  <c r="AV729" i="36"/>
  <c r="AU729" i="36"/>
  <c r="AG729" i="36"/>
  <c r="AF729" i="36"/>
  <c r="AE729" i="36"/>
  <c r="AD729" i="36"/>
  <c r="AC729" i="36"/>
  <c r="M729" i="36"/>
  <c r="L729" i="36"/>
  <c r="K729" i="36"/>
  <c r="I729" i="36"/>
  <c r="G729" i="36"/>
  <c r="F729" i="36"/>
  <c r="C729" i="36"/>
  <c r="AW728" i="36"/>
  <c r="AV728" i="36"/>
  <c r="AU728" i="36"/>
  <c r="AG728" i="36"/>
  <c r="AF728" i="36"/>
  <c r="AE728" i="36"/>
  <c r="AD728" i="36"/>
  <c r="AC728" i="36"/>
  <c r="M728" i="36"/>
  <c r="L728" i="36"/>
  <c r="I728" i="36" s="1"/>
  <c r="K728" i="36"/>
  <c r="G728" i="36"/>
  <c r="F728" i="36"/>
  <c r="C728" i="36"/>
  <c r="AW727" i="36"/>
  <c r="AV727" i="36"/>
  <c r="AU727" i="36"/>
  <c r="AG727" i="36"/>
  <c r="AF727" i="36"/>
  <c r="AE727" i="36"/>
  <c r="AD727" i="36"/>
  <c r="AC727" i="36"/>
  <c r="M727" i="36"/>
  <c r="L727" i="36"/>
  <c r="K727" i="36"/>
  <c r="I727" i="36" s="1"/>
  <c r="G727" i="36"/>
  <c r="F727" i="36"/>
  <c r="C727" i="36"/>
  <c r="AW725" i="36"/>
  <c r="AV725" i="36"/>
  <c r="AU725" i="36"/>
  <c r="AG725" i="36"/>
  <c r="AF725" i="36"/>
  <c r="AE725" i="36"/>
  <c r="AD725" i="36"/>
  <c r="AC725" i="36"/>
  <c r="M725" i="36"/>
  <c r="L725" i="36"/>
  <c r="I725" i="36" s="1"/>
  <c r="K725" i="36"/>
  <c r="G725" i="36"/>
  <c r="F725" i="36"/>
  <c r="C725" i="36"/>
  <c r="AW724" i="36"/>
  <c r="AV724" i="36"/>
  <c r="AU724" i="36"/>
  <c r="AG724" i="36"/>
  <c r="AF724" i="36"/>
  <c r="AE724" i="36"/>
  <c r="AD724" i="36"/>
  <c r="AC724" i="36"/>
  <c r="M724" i="36"/>
  <c r="L724" i="36"/>
  <c r="K724" i="36"/>
  <c r="I724" i="36" s="1"/>
  <c r="G724" i="36"/>
  <c r="F724" i="36"/>
  <c r="C724" i="36"/>
  <c r="AW723" i="36"/>
  <c r="AV723" i="36"/>
  <c r="AU723" i="36"/>
  <c r="AG723" i="36"/>
  <c r="AF723" i="36"/>
  <c r="AE723" i="36"/>
  <c r="AD723" i="36"/>
  <c r="AC723" i="36"/>
  <c r="M723" i="36"/>
  <c r="I723" i="36" s="1"/>
  <c r="L723" i="36"/>
  <c r="K723" i="36"/>
  <c r="G723" i="36"/>
  <c r="F723" i="36"/>
  <c r="C723" i="36"/>
  <c r="AW722" i="36"/>
  <c r="AV722" i="36"/>
  <c r="AU722" i="36"/>
  <c r="AG722" i="36"/>
  <c r="AF722" i="36"/>
  <c r="AE722" i="36"/>
  <c r="AD722" i="36"/>
  <c r="AC722" i="36"/>
  <c r="M722" i="36"/>
  <c r="L722" i="36"/>
  <c r="K722" i="36"/>
  <c r="G722" i="36"/>
  <c r="F722" i="36"/>
  <c r="C722" i="36"/>
  <c r="AW721" i="36"/>
  <c r="AV721" i="36"/>
  <c r="AU721" i="36"/>
  <c r="AG721" i="36"/>
  <c r="AF721" i="36"/>
  <c r="AE721" i="36"/>
  <c r="AD721" i="36"/>
  <c r="AC721" i="36"/>
  <c r="M721" i="36"/>
  <c r="L721" i="36"/>
  <c r="K721" i="36"/>
  <c r="I721" i="36" s="1"/>
  <c r="G721" i="36"/>
  <c r="F721" i="36"/>
  <c r="C721" i="36"/>
  <c r="AW720" i="36"/>
  <c r="AV720" i="36"/>
  <c r="AU720" i="36"/>
  <c r="AG720" i="36"/>
  <c r="AF720" i="36"/>
  <c r="AE720" i="36"/>
  <c r="AD720" i="36"/>
  <c r="AC720" i="36"/>
  <c r="M720" i="36"/>
  <c r="L720" i="36"/>
  <c r="K720" i="36"/>
  <c r="I720" i="36"/>
  <c r="G720" i="36"/>
  <c r="F720" i="36"/>
  <c r="C720" i="36"/>
  <c r="AW719" i="36"/>
  <c r="AV719" i="36"/>
  <c r="AU719" i="36"/>
  <c r="AG719" i="36"/>
  <c r="AF719" i="36"/>
  <c r="AE719" i="36"/>
  <c r="AD719" i="36"/>
  <c r="AC719" i="36"/>
  <c r="M719" i="36"/>
  <c r="L719" i="36"/>
  <c r="I719" i="36" s="1"/>
  <c r="K719" i="36"/>
  <c r="G719" i="36"/>
  <c r="F719" i="36"/>
  <c r="C719" i="36"/>
  <c r="AW718" i="36"/>
  <c r="AV718" i="36"/>
  <c r="AU718" i="36"/>
  <c r="AG718" i="36"/>
  <c r="AF718" i="36"/>
  <c r="AE718" i="36"/>
  <c r="AD718" i="36"/>
  <c r="AC718" i="36"/>
  <c r="M718" i="36"/>
  <c r="L718" i="36"/>
  <c r="K718" i="36"/>
  <c r="I718" i="36" s="1"/>
  <c r="G718" i="36"/>
  <c r="F718" i="36"/>
  <c r="C718" i="36"/>
  <c r="AW717" i="36"/>
  <c r="AV717" i="36"/>
  <c r="AU717" i="36"/>
  <c r="AG717" i="36"/>
  <c r="AF717" i="36"/>
  <c r="AE717" i="36"/>
  <c r="AD717" i="36"/>
  <c r="AC717" i="36"/>
  <c r="M717" i="36"/>
  <c r="L717" i="36"/>
  <c r="I717" i="36" s="1"/>
  <c r="K717" i="36"/>
  <c r="G717" i="36"/>
  <c r="F717" i="36"/>
  <c r="C717" i="36"/>
  <c r="AW716" i="36"/>
  <c r="AV716" i="36"/>
  <c r="AU716" i="36"/>
  <c r="AG716" i="36"/>
  <c r="AF716" i="36"/>
  <c r="AE716" i="36"/>
  <c r="AD716" i="36"/>
  <c r="AC716" i="36"/>
  <c r="M716" i="36"/>
  <c r="L716" i="36"/>
  <c r="K716" i="36"/>
  <c r="I716" i="36" s="1"/>
  <c r="G716" i="36"/>
  <c r="F716" i="36"/>
  <c r="C716" i="36"/>
  <c r="AW715" i="36"/>
  <c r="AV715" i="36"/>
  <c r="AU715" i="36"/>
  <c r="AG715" i="36"/>
  <c r="AF715" i="36"/>
  <c r="AE715" i="36"/>
  <c r="AD715" i="36"/>
  <c r="AC715" i="36"/>
  <c r="M715" i="36"/>
  <c r="I715" i="36" s="1"/>
  <c r="L715" i="36"/>
  <c r="K715" i="36"/>
  <c r="G715" i="36"/>
  <c r="F715" i="36"/>
  <c r="C715" i="36"/>
  <c r="AW714" i="36"/>
  <c r="AV714" i="36"/>
  <c r="AU714" i="36"/>
  <c r="AG714" i="36"/>
  <c r="AF714" i="36"/>
  <c r="AE714" i="36"/>
  <c r="AD714" i="36"/>
  <c r="AC714" i="36"/>
  <c r="M714" i="36"/>
  <c r="L714" i="36"/>
  <c r="K714" i="36"/>
  <c r="G714" i="36"/>
  <c r="F714" i="36"/>
  <c r="C714" i="36"/>
  <c r="AW713" i="36"/>
  <c r="AV713" i="36"/>
  <c r="AU713" i="36"/>
  <c r="AG713" i="36"/>
  <c r="AF713" i="36"/>
  <c r="AE713" i="36"/>
  <c r="AD713" i="36"/>
  <c r="AC713" i="36"/>
  <c r="M713" i="36"/>
  <c r="L713" i="36"/>
  <c r="K713" i="36"/>
  <c r="I713" i="36" s="1"/>
  <c r="G713" i="36"/>
  <c r="F713" i="36"/>
  <c r="C713" i="36"/>
  <c r="AW712" i="36"/>
  <c r="AV712" i="36"/>
  <c r="AU712" i="36"/>
  <c r="AG712" i="36"/>
  <c r="AF712" i="36"/>
  <c r="AE712" i="36"/>
  <c r="AD712" i="36"/>
  <c r="AC712" i="36"/>
  <c r="M712" i="36"/>
  <c r="L712" i="36"/>
  <c r="K712" i="36"/>
  <c r="I712" i="36"/>
  <c r="G712" i="36"/>
  <c r="F712" i="36"/>
  <c r="C712" i="36"/>
  <c r="AW711" i="36"/>
  <c r="AV711" i="36"/>
  <c r="AU711" i="36"/>
  <c r="AG711" i="36"/>
  <c r="AF711" i="36"/>
  <c r="AE711" i="36"/>
  <c r="AD711" i="36"/>
  <c r="AC711" i="36"/>
  <c r="M711" i="36"/>
  <c r="L711" i="36"/>
  <c r="I711" i="36" s="1"/>
  <c r="K711" i="36"/>
  <c r="G711" i="36"/>
  <c r="F711" i="36"/>
  <c r="C711" i="36"/>
  <c r="AW710" i="36"/>
  <c r="AV710" i="36"/>
  <c r="AU710" i="36"/>
  <c r="AG710" i="36"/>
  <c r="AF710" i="36"/>
  <c r="AE710" i="36"/>
  <c r="AD710" i="36"/>
  <c r="AC710" i="36"/>
  <c r="M710" i="36"/>
  <c r="L710" i="36"/>
  <c r="K710" i="36"/>
  <c r="I710" i="36" s="1"/>
  <c r="G710" i="36"/>
  <c r="F710" i="36"/>
  <c r="C710" i="36"/>
  <c r="AW709" i="36"/>
  <c r="AV709" i="36"/>
  <c r="AU709" i="36"/>
  <c r="AG709" i="36"/>
  <c r="AF709" i="36"/>
  <c r="AE709" i="36"/>
  <c r="AD709" i="36"/>
  <c r="AC709" i="36"/>
  <c r="M709" i="36"/>
  <c r="L709" i="36"/>
  <c r="I709" i="36" s="1"/>
  <c r="K709" i="36"/>
  <c r="G709" i="36"/>
  <c r="F709" i="36"/>
  <c r="C709" i="36"/>
  <c r="AW707" i="36"/>
  <c r="AV707" i="36"/>
  <c r="AU707" i="36"/>
  <c r="AG707" i="36"/>
  <c r="AF707" i="36"/>
  <c r="AE707" i="36"/>
  <c r="AD707" i="36"/>
  <c r="AC707" i="36"/>
  <c r="M707" i="36"/>
  <c r="L707" i="36"/>
  <c r="K707" i="36"/>
  <c r="I707" i="36" s="1"/>
  <c r="G707" i="36"/>
  <c r="F707" i="36"/>
  <c r="C707" i="36"/>
  <c r="AW706" i="36"/>
  <c r="AV706" i="36"/>
  <c r="AU706" i="36"/>
  <c r="AG706" i="36"/>
  <c r="AF706" i="36"/>
  <c r="AE706" i="36"/>
  <c r="AD706" i="36"/>
  <c r="AC706" i="36"/>
  <c r="M706" i="36"/>
  <c r="I706" i="36" s="1"/>
  <c r="L706" i="36"/>
  <c r="K706" i="36"/>
  <c r="G706" i="36"/>
  <c r="F706" i="36"/>
  <c r="C706" i="36"/>
  <c r="AW705" i="36"/>
  <c r="AV705" i="36"/>
  <c r="AU705" i="36"/>
  <c r="AG705" i="36"/>
  <c r="AF705" i="36"/>
  <c r="AE705" i="36"/>
  <c r="AD705" i="36"/>
  <c r="AC705" i="36"/>
  <c r="M705" i="36"/>
  <c r="L705" i="36"/>
  <c r="K705" i="36"/>
  <c r="I705" i="36" s="1"/>
  <c r="G705" i="36"/>
  <c r="F705" i="36"/>
  <c r="C705" i="36"/>
  <c r="AW704" i="36"/>
  <c r="AV704" i="36"/>
  <c r="AU704" i="36"/>
  <c r="AG704" i="36"/>
  <c r="AF704" i="36"/>
  <c r="AE704" i="36"/>
  <c r="AD704" i="36"/>
  <c r="AC704" i="36"/>
  <c r="M704" i="36"/>
  <c r="L704" i="36"/>
  <c r="K704" i="36"/>
  <c r="I704" i="36" s="1"/>
  <c r="G704" i="36"/>
  <c r="F704" i="36"/>
  <c r="C704" i="36"/>
  <c r="AW702" i="36"/>
  <c r="AV702" i="36"/>
  <c r="AU702" i="36"/>
  <c r="AG702" i="36"/>
  <c r="AF702" i="36"/>
  <c r="AE702" i="36"/>
  <c r="AD702" i="36"/>
  <c r="AC702" i="36"/>
  <c r="M702" i="36"/>
  <c r="L702" i="36"/>
  <c r="K702" i="36"/>
  <c r="I702" i="36"/>
  <c r="G702" i="36"/>
  <c r="F702" i="36"/>
  <c r="C702" i="36"/>
  <c r="AW701" i="36"/>
  <c r="AV701" i="36"/>
  <c r="AU701" i="36"/>
  <c r="AG701" i="36"/>
  <c r="AF701" i="36"/>
  <c r="AE701" i="36"/>
  <c r="AD701" i="36"/>
  <c r="AC701" i="36"/>
  <c r="M701" i="36"/>
  <c r="L701" i="36"/>
  <c r="K701" i="36"/>
  <c r="I701" i="36"/>
  <c r="G701" i="36"/>
  <c r="F701" i="36"/>
  <c r="C701" i="36"/>
  <c r="AW700" i="36"/>
  <c r="AV700" i="36"/>
  <c r="AU700" i="36"/>
  <c r="AG700" i="36"/>
  <c r="AF700" i="36"/>
  <c r="AE700" i="36"/>
  <c r="AD700" i="36"/>
  <c r="AC700" i="36"/>
  <c r="M700" i="36"/>
  <c r="L700" i="36"/>
  <c r="K700" i="36"/>
  <c r="I700" i="36" s="1"/>
  <c r="G700" i="36"/>
  <c r="F700" i="36"/>
  <c r="C700" i="36"/>
  <c r="AW699" i="36"/>
  <c r="AV699" i="36"/>
  <c r="AU699" i="36"/>
  <c r="AG699" i="36"/>
  <c r="AF699" i="36"/>
  <c r="AE699" i="36"/>
  <c r="AD699" i="36"/>
  <c r="AC699" i="36"/>
  <c r="M699" i="36"/>
  <c r="L699" i="36"/>
  <c r="I699" i="36" s="1"/>
  <c r="K699" i="36"/>
  <c r="G699" i="36"/>
  <c r="F699" i="36"/>
  <c r="C699" i="36"/>
  <c r="AW697" i="36"/>
  <c r="AV697" i="36"/>
  <c r="AU697" i="36"/>
  <c r="AG697" i="36"/>
  <c r="AF697" i="36"/>
  <c r="AE697" i="36"/>
  <c r="AD697" i="36"/>
  <c r="AC697" i="36"/>
  <c r="M697" i="36"/>
  <c r="L697" i="36"/>
  <c r="K697" i="36"/>
  <c r="I697" i="36" s="1"/>
  <c r="G697" i="36"/>
  <c r="F697" i="36"/>
  <c r="C697" i="36"/>
  <c r="AW696" i="36"/>
  <c r="AV696" i="36"/>
  <c r="AU696" i="36"/>
  <c r="AG696" i="36"/>
  <c r="AF696" i="36"/>
  <c r="AE696" i="36"/>
  <c r="AD696" i="36"/>
  <c r="AC696" i="36"/>
  <c r="M696" i="36"/>
  <c r="I696" i="36" s="1"/>
  <c r="L696" i="36"/>
  <c r="K696" i="36"/>
  <c r="G696" i="36"/>
  <c r="F696" i="36"/>
  <c r="C696" i="36"/>
  <c r="AW695" i="36"/>
  <c r="AV695" i="36"/>
  <c r="AU695" i="36"/>
  <c r="AG695" i="36"/>
  <c r="AF695" i="36"/>
  <c r="AE695" i="36"/>
  <c r="AD695" i="36"/>
  <c r="AC695" i="36"/>
  <c r="M695" i="36"/>
  <c r="L695" i="36"/>
  <c r="K695" i="36"/>
  <c r="I695" i="36" s="1"/>
  <c r="G695" i="36"/>
  <c r="F695" i="36"/>
  <c r="C695" i="36"/>
  <c r="AW694" i="36"/>
  <c r="AV694" i="36"/>
  <c r="AU694" i="36"/>
  <c r="AG694" i="36"/>
  <c r="AF694" i="36"/>
  <c r="AE694" i="36"/>
  <c r="AD694" i="36"/>
  <c r="AC694" i="36"/>
  <c r="M694" i="36"/>
  <c r="L694" i="36"/>
  <c r="K694" i="36"/>
  <c r="I694" i="36" s="1"/>
  <c r="G694" i="36"/>
  <c r="F694" i="36"/>
  <c r="C694" i="36"/>
  <c r="AW693" i="36"/>
  <c r="AV693" i="36"/>
  <c r="AU693" i="36"/>
  <c r="AG693" i="36"/>
  <c r="AF693" i="36"/>
  <c r="AE693" i="36"/>
  <c r="AD693" i="36"/>
  <c r="AC693" i="36"/>
  <c r="M693" i="36"/>
  <c r="L693" i="36"/>
  <c r="K693" i="36"/>
  <c r="I693" i="36"/>
  <c r="G693" i="36"/>
  <c r="F693" i="36"/>
  <c r="C693" i="36"/>
  <c r="AW692" i="36"/>
  <c r="AV692" i="36"/>
  <c r="AU692" i="36"/>
  <c r="AG692" i="36"/>
  <c r="AF692" i="36"/>
  <c r="AE692" i="36"/>
  <c r="AD692" i="36"/>
  <c r="AC692" i="36"/>
  <c r="M692" i="36"/>
  <c r="L692" i="36"/>
  <c r="K692" i="36"/>
  <c r="I692" i="36"/>
  <c r="G692" i="36"/>
  <c r="F692" i="36"/>
  <c r="C692" i="36"/>
  <c r="AW691" i="36"/>
  <c r="AV691" i="36"/>
  <c r="AU691" i="36"/>
  <c r="AG691" i="36"/>
  <c r="AF691" i="36"/>
  <c r="AE691" i="36"/>
  <c r="AD691" i="36"/>
  <c r="AC691" i="36"/>
  <c r="M691" i="36"/>
  <c r="L691" i="36"/>
  <c r="K691" i="36"/>
  <c r="I691" i="36" s="1"/>
  <c r="G691" i="36"/>
  <c r="F691" i="36"/>
  <c r="C691" i="36"/>
  <c r="AW690" i="36"/>
  <c r="AV690" i="36"/>
  <c r="AU690" i="36"/>
  <c r="AG690" i="36"/>
  <c r="AF690" i="36"/>
  <c r="AE690" i="36"/>
  <c r="AD690" i="36"/>
  <c r="AC690" i="36"/>
  <c r="M690" i="36"/>
  <c r="L690" i="36"/>
  <c r="I690" i="36" s="1"/>
  <c r="K690" i="36"/>
  <c r="G690" i="36"/>
  <c r="F690" i="36"/>
  <c r="C690" i="36"/>
  <c r="AW688" i="36"/>
  <c r="AV688" i="36"/>
  <c r="AU688" i="36"/>
  <c r="AG688" i="36"/>
  <c r="AF688" i="36"/>
  <c r="AE688" i="36"/>
  <c r="AD688" i="36"/>
  <c r="AC688" i="36"/>
  <c r="M688" i="36"/>
  <c r="L688" i="36"/>
  <c r="K688" i="36"/>
  <c r="I688" i="36" s="1"/>
  <c r="G688" i="36"/>
  <c r="F688" i="36"/>
  <c r="C688" i="36"/>
  <c r="AW687" i="36"/>
  <c r="AV687" i="36"/>
  <c r="AU687" i="36"/>
  <c r="AG687" i="36"/>
  <c r="AF687" i="36"/>
  <c r="AE687" i="36"/>
  <c r="AD687" i="36"/>
  <c r="AC687" i="36"/>
  <c r="M687" i="36"/>
  <c r="I687" i="36" s="1"/>
  <c r="L687" i="36"/>
  <c r="K687" i="36"/>
  <c r="G687" i="36"/>
  <c r="F687" i="36"/>
  <c r="C687" i="36"/>
  <c r="AW686" i="36"/>
  <c r="AV686" i="36"/>
  <c r="AU686" i="36"/>
  <c r="AG686" i="36"/>
  <c r="AF686" i="36"/>
  <c r="AE686" i="36"/>
  <c r="AD686" i="36"/>
  <c r="AC686" i="36"/>
  <c r="M686" i="36"/>
  <c r="L686" i="36"/>
  <c r="K686" i="36"/>
  <c r="I686" i="36" s="1"/>
  <c r="G686" i="36"/>
  <c r="F686" i="36"/>
  <c r="C686" i="36"/>
  <c r="AW685" i="36"/>
  <c r="AV685" i="36"/>
  <c r="AU685" i="36"/>
  <c r="AG685" i="36"/>
  <c r="AF685" i="36"/>
  <c r="AE685" i="36"/>
  <c r="AD685" i="36"/>
  <c r="AC685" i="36"/>
  <c r="M685" i="36"/>
  <c r="L685" i="36"/>
  <c r="K685" i="36"/>
  <c r="I685" i="36" s="1"/>
  <c r="G685" i="36"/>
  <c r="F685" i="36"/>
  <c r="C685" i="36"/>
  <c r="AW683" i="36"/>
  <c r="AV683" i="36"/>
  <c r="AU683" i="36"/>
  <c r="AG683" i="36"/>
  <c r="AF683" i="36"/>
  <c r="AE683" i="36"/>
  <c r="AD683" i="36"/>
  <c r="AC683" i="36"/>
  <c r="M683" i="36"/>
  <c r="L683" i="36"/>
  <c r="K683" i="36"/>
  <c r="I683" i="36"/>
  <c r="G683" i="36"/>
  <c r="F683" i="36"/>
  <c r="C683" i="36"/>
  <c r="AW682" i="36"/>
  <c r="AV682" i="36"/>
  <c r="AU682" i="36"/>
  <c r="AG682" i="36"/>
  <c r="AF682" i="36"/>
  <c r="AE682" i="36"/>
  <c r="AD682" i="36"/>
  <c r="AC682" i="36"/>
  <c r="M682" i="36"/>
  <c r="L682" i="36"/>
  <c r="K682" i="36"/>
  <c r="I682" i="36" s="1"/>
  <c r="G682" i="36"/>
  <c r="F682" i="36"/>
  <c r="C682" i="36"/>
  <c r="AW681" i="36"/>
  <c r="AV681" i="36"/>
  <c r="AU681" i="36"/>
  <c r="AG681" i="36"/>
  <c r="AF681" i="36"/>
  <c r="AE681" i="36"/>
  <c r="AD681" i="36"/>
  <c r="AC681" i="36"/>
  <c r="M681" i="36"/>
  <c r="L681" i="36"/>
  <c r="K681" i="36"/>
  <c r="I681" i="36" s="1"/>
  <c r="G681" i="36"/>
  <c r="F681" i="36"/>
  <c r="C681" i="36"/>
  <c r="AW680" i="36"/>
  <c r="AV680" i="36"/>
  <c r="AU680" i="36"/>
  <c r="AG680" i="36"/>
  <c r="AF680" i="36"/>
  <c r="AE680" i="36"/>
  <c r="AD680" i="36"/>
  <c r="AC680" i="36"/>
  <c r="M680" i="36"/>
  <c r="L680" i="36"/>
  <c r="I680" i="36" s="1"/>
  <c r="K680" i="36"/>
  <c r="G680" i="36"/>
  <c r="F680" i="36"/>
  <c r="C680" i="36"/>
  <c r="AW679" i="36"/>
  <c r="AV679" i="36"/>
  <c r="AU679" i="36"/>
  <c r="AG679" i="36"/>
  <c r="AF679" i="36"/>
  <c r="AE679" i="36"/>
  <c r="AD679" i="36"/>
  <c r="AC679" i="36"/>
  <c r="M679" i="36"/>
  <c r="L679" i="36"/>
  <c r="K679" i="36"/>
  <c r="I679" i="36" s="1"/>
  <c r="G679" i="36"/>
  <c r="F679" i="36"/>
  <c r="C679" i="36"/>
  <c r="AW678" i="36"/>
  <c r="AV678" i="36"/>
  <c r="AU678" i="36"/>
  <c r="AG678" i="36"/>
  <c r="AF678" i="36"/>
  <c r="AE678" i="36"/>
  <c r="AD678" i="36"/>
  <c r="AC678" i="36"/>
  <c r="M678" i="36"/>
  <c r="I678" i="36" s="1"/>
  <c r="L678" i="36"/>
  <c r="K678" i="36"/>
  <c r="G678" i="36"/>
  <c r="F678" i="36"/>
  <c r="C678" i="36"/>
  <c r="AW677" i="36"/>
  <c r="AV677" i="36"/>
  <c r="AU677" i="36"/>
  <c r="AG677" i="36"/>
  <c r="AF677" i="36"/>
  <c r="AE677" i="36"/>
  <c r="AD677" i="36"/>
  <c r="AC677" i="36"/>
  <c r="M677" i="36"/>
  <c r="L677" i="36"/>
  <c r="K677" i="36"/>
  <c r="I677" i="36" s="1"/>
  <c r="G677" i="36"/>
  <c r="F677" i="36"/>
  <c r="C677" i="36"/>
  <c r="AW676" i="36"/>
  <c r="AV676" i="36"/>
  <c r="AU676" i="36"/>
  <c r="AG676" i="36"/>
  <c r="AF676" i="36"/>
  <c r="AE676" i="36"/>
  <c r="AD676" i="36"/>
  <c r="AC676" i="36"/>
  <c r="M676" i="36"/>
  <c r="L676" i="36"/>
  <c r="K676" i="36"/>
  <c r="I676" i="36" s="1"/>
  <c r="G676" i="36"/>
  <c r="F676" i="36"/>
  <c r="C676" i="36"/>
  <c r="AW675" i="36"/>
  <c r="AV675" i="36"/>
  <c r="AU675" i="36"/>
  <c r="AG675" i="36"/>
  <c r="AF675" i="36"/>
  <c r="AE675" i="36"/>
  <c r="AD675" i="36"/>
  <c r="AC675" i="36"/>
  <c r="M675" i="36"/>
  <c r="L675" i="36"/>
  <c r="K675" i="36"/>
  <c r="I675" i="36"/>
  <c r="G675" i="36"/>
  <c r="F675" i="36"/>
  <c r="C675" i="36"/>
  <c r="AW674" i="36"/>
  <c r="AV674" i="36"/>
  <c r="AU674" i="36"/>
  <c r="AG674" i="36"/>
  <c r="AF674" i="36"/>
  <c r="AE674" i="36"/>
  <c r="AD674" i="36"/>
  <c r="AC674" i="36"/>
  <c r="M674" i="36"/>
  <c r="L674" i="36"/>
  <c r="I674" i="36" s="1"/>
  <c r="K674" i="36"/>
  <c r="G674" i="36"/>
  <c r="F674" i="36"/>
  <c r="C674" i="36"/>
  <c r="AW673" i="36"/>
  <c r="AV673" i="36"/>
  <c r="AU673" i="36"/>
  <c r="AG673" i="36"/>
  <c r="AF673" i="36"/>
  <c r="AE673" i="36"/>
  <c r="AD673" i="36"/>
  <c r="AC673" i="36"/>
  <c r="M673" i="36"/>
  <c r="L673" i="36"/>
  <c r="K673" i="36"/>
  <c r="I673" i="36" s="1"/>
  <c r="G673" i="36"/>
  <c r="F673" i="36"/>
  <c r="C673" i="36"/>
  <c r="AW672" i="36"/>
  <c r="AV672" i="36"/>
  <c r="AU672" i="36"/>
  <c r="AG672" i="36"/>
  <c r="AF672" i="36"/>
  <c r="AE672" i="36"/>
  <c r="AD672" i="36"/>
  <c r="AC672" i="36"/>
  <c r="M672" i="36"/>
  <c r="L672" i="36"/>
  <c r="I672" i="36" s="1"/>
  <c r="K672" i="36"/>
  <c r="G672" i="36"/>
  <c r="F672" i="36"/>
  <c r="C672" i="36"/>
  <c r="AW671" i="36"/>
  <c r="AV671" i="36"/>
  <c r="AU671" i="36"/>
  <c r="AG671" i="36"/>
  <c r="AF671" i="36"/>
  <c r="AE671" i="36"/>
  <c r="AD671" i="36"/>
  <c r="AC671" i="36"/>
  <c r="M671" i="36"/>
  <c r="L671" i="36"/>
  <c r="K671" i="36"/>
  <c r="I671" i="36" s="1"/>
  <c r="G671" i="36"/>
  <c r="F671" i="36"/>
  <c r="C671" i="36"/>
  <c r="AW670" i="36"/>
  <c r="AV670" i="36"/>
  <c r="AU670" i="36"/>
  <c r="AG670" i="36"/>
  <c r="AF670" i="36"/>
  <c r="AE670" i="36"/>
  <c r="AD670" i="36"/>
  <c r="AC670" i="36"/>
  <c r="M670" i="36"/>
  <c r="I670" i="36" s="1"/>
  <c r="L670" i="36"/>
  <c r="K670" i="36"/>
  <c r="G670" i="36"/>
  <c r="F670" i="36"/>
  <c r="C670" i="36"/>
  <c r="AW669" i="36"/>
  <c r="AV669" i="36"/>
  <c r="AU669" i="36"/>
  <c r="AG669" i="36"/>
  <c r="AF669" i="36"/>
  <c r="AE669" i="36"/>
  <c r="AD669" i="36"/>
  <c r="AC669" i="36"/>
  <c r="M669" i="36"/>
  <c r="L669" i="36"/>
  <c r="K669" i="36"/>
  <c r="G669" i="36"/>
  <c r="F669" i="36"/>
  <c r="C669" i="36"/>
  <c r="AW668" i="36"/>
  <c r="AV668" i="36"/>
  <c r="AU668" i="36"/>
  <c r="AG668" i="36"/>
  <c r="AF668" i="36"/>
  <c r="AE668" i="36"/>
  <c r="AD668" i="36"/>
  <c r="AC668" i="36"/>
  <c r="M668" i="36"/>
  <c r="L668" i="36"/>
  <c r="K668" i="36"/>
  <c r="I668" i="36" s="1"/>
  <c r="G668" i="36"/>
  <c r="F668" i="36"/>
  <c r="C668" i="36"/>
  <c r="AW667" i="36"/>
  <c r="AV667" i="36"/>
  <c r="AU667" i="36"/>
  <c r="AG667" i="36"/>
  <c r="AF667" i="36"/>
  <c r="AE667" i="36"/>
  <c r="AD667" i="36"/>
  <c r="AC667" i="36"/>
  <c r="M667" i="36"/>
  <c r="L667" i="36"/>
  <c r="K667" i="36"/>
  <c r="I667" i="36"/>
  <c r="G667" i="36"/>
  <c r="F667" i="36"/>
  <c r="C667" i="36"/>
  <c r="AW666" i="36"/>
  <c r="AV666" i="36"/>
  <c r="AU666" i="36"/>
  <c r="AG666" i="36"/>
  <c r="AF666" i="36"/>
  <c r="AE666" i="36"/>
  <c r="AD666" i="36"/>
  <c r="AC666" i="36"/>
  <c r="M666" i="36"/>
  <c r="L666" i="36"/>
  <c r="K666" i="36"/>
  <c r="I666" i="36" s="1"/>
  <c r="G666" i="36"/>
  <c r="F666" i="36"/>
  <c r="C666" i="36"/>
  <c r="AW665" i="36"/>
  <c r="AV665" i="36"/>
  <c r="AU665" i="36"/>
  <c r="AG665" i="36"/>
  <c r="AF665" i="36"/>
  <c r="AE665" i="36"/>
  <c r="AD665" i="36"/>
  <c r="AC665" i="36"/>
  <c r="M665" i="36"/>
  <c r="L665" i="36"/>
  <c r="K665" i="36"/>
  <c r="I665" i="36" s="1"/>
  <c r="G665" i="36"/>
  <c r="F665" i="36"/>
  <c r="C665" i="36"/>
  <c r="AW664" i="36"/>
  <c r="AV664" i="36"/>
  <c r="AU664" i="36"/>
  <c r="AG664" i="36"/>
  <c r="AF664" i="36"/>
  <c r="AE664" i="36"/>
  <c r="AD664" i="36"/>
  <c r="AC664" i="36"/>
  <c r="M664" i="36"/>
  <c r="L664" i="36"/>
  <c r="I664" i="36" s="1"/>
  <c r="K664" i="36"/>
  <c r="G664" i="36"/>
  <c r="F664" i="36"/>
  <c r="C664" i="36"/>
  <c r="AW663" i="36"/>
  <c r="AV663" i="36"/>
  <c r="AU663" i="36"/>
  <c r="AG663" i="36"/>
  <c r="AF663" i="36"/>
  <c r="AE663" i="36"/>
  <c r="AD663" i="36"/>
  <c r="AC663" i="36"/>
  <c r="M663" i="36"/>
  <c r="L663" i="36"/>
  <c r="K663" i="36"/>
  <c r="I663" i="36" s="1"/>
  <c r="G663" i="36"/>
  <c r="F663" i="36"/>
  <c r="C663" i="36"/>
  <c r="AW662" i="36"/>
  <c r="AV662" i="36"/>
  <c r="AU662" i="36"/>
  <c r="AG662" i="36"/>
  <c r="AF662" i="36"/>
  <c r="AE662" i="36"/>
  <c r="AD662" i="36"/>
  <c r="AC662" i="36"/>
  <c r="M662" i="36"/>
  <c r="I662" i="36" s="1"/>
  <c r="L662" i="36"/>
  <c r="K662" i="36"/>
  <c r="G662" i="36"/>
  <c r="F662" i="36"/>
  <c r="C662" i="36"/>
  <c r="AW661" i="36"/>
  <c r="AV661" i="36"/>
  <c r="AU661" i="36"/>
  <c r="AG661" i="36"/>
  <c r="AF661" i="36"/>
  <c r="AE661" i="36"/>
  <c r="AD661" i="36"/>
  <c r="AC661" i="36"/>
  <c r="M661" i="36"/>
  <c r="L661" i="36"/>
  <c r="K661" i="36"/>
  <c r="G661" i="36"/>
  <c r="F661" i="36"/>
  <c r="C661" i="36"/>
  <c r="AW660" i="36"/>
  <c r="AV660" i="36"/>
  <c r="AU660" i="36"/>
  <c r="AG660" i="36"/>
  <c r="AF660" i="36"/>
  <c r="AE660" i="36"/>
  <c r="AD660" i="36"/>
  <c r="AC660" i="36"/>
  <c r="M660" i="36"/>
  <c r="L660" i="36"/>
  <c r="K660" i="36"/>
  <c r="I660" i="36" s="1"/>
  <c r="G660" i="36"/>
  <c r="F660" i="36"/>
  <c r="C660" i="36"/>
  <c r="AW659" i="36"/>
  <c r="AV659" i="36"/>
  <c r="AU659" i="36"/>
  <c r="AG659" i="36"/>
  <c r="AF659" i="36"/>
  <c r="AE659" i="36"/>
  <c r="AD659" i="36"/>
  <c r="AC659" i="36"/>
  <c r="M659" i="36"/>
  <c r="L659" i="36"/>
  <c r="K659" i="36"/>
  <c r="I659" i="36"/>
  <c r="G659" i="36"/>
  <c r="F659" i="36"/>
  <c r="C659" i="36"/>
  <c r="AW658" i="36"/>
  <c r="AV658" i="36"/>
  <c r="AU658" i="36"/>
  <c r="AG658" i="36"/>
  <c r="AF658" i="36"/>
  <c r="AE658" i="36"/>
  <c r="AD658" i="36"/>
  <c r="AC658" i="36"/>
  <c r="M658" i="36"/>
  <c r="L658" i="36"/>
  <c r="I658" i="36" s="1"/>
  <c r="K658" i="36"/>
  <c r="G658" i="36"/>
  <c r="F658" i="36"/>
  <c r="C658" i="36"/>
  <c r="AW657" i="36"/>
  <c r="AV657" i="36"/>
  <c r="AU657" i="36"/>
  <c r="AG657" i="36"/>
  <c r="AF657" i="36"/>
  <c r="AE657" i="36"/>
  <c r="AD657" i="36"/>
  <c r="AC657" i="36"/>
  <c r="M657" i="36"/>
  <c r="L657" i="36"/>
  <c r="K657" i="36"/>
  <c r="I657" i="36" s="1"/>
  <c r="G657" i="36"/>
  <c r="F657" i="36"/>
  <c r="C657" i="36"/>
  <c r="AW656" i="36"/>
  <c r="AV656" i="36"/>
  <c r="AU656" i="36"/>
  <c r="AG656" i="36"/>
  <c r="AF656" i="36"/>
  <c r="AE656" i="36"/>
  <c r="AD656" i="36"/>
  <c r="AC656" i="36"/>
  <c r="M656" i="36"/>
  <c r="L656" i="36"/>
  <c r="I656" i="36" s="1"/>
  <c r="K656" i="36"/>
  <c r="G656" i="36"/>
  <c r="F656" i="36"/>
  <c r="C656" i="36"/>
  <c r="AW655" i="36"/>
  <c r="AV655" i="36"/>
  <c r="AU655" i="36"/>
  <c r="AG655" i="36"/>
  <c r="AF655" i="36"/>
  <c r="AE655" i="36"/>
  <c r="AD655" i="36"/>
  <c r="AC655" i="36"/>
  <c r="M655" i="36"/>
  <c r="L655" i="36"/>
  <c r="K655" i="36"/>
  <c r="I655" i="36" s="1"/>
  <c r="G655" i="36"/>
  <c r="F655" i="36"/>
  <c r="C655" i="36"/>
  <c r="AW654" i="36"/>
  <c r="AV654" i="36"/>
  <c r="AU654" i="36"/>
  <c r="AG654" i="36"/>
  <c r="AF654" i="36"/>
  <c r="AE654" i="36"/>
  <c r="AD654" i="36"/>
  <c r="AC654" i="36"/>
  <c r="M654" i="36"/>
  <c r="I654" i="36" s="1"/>
  <c r="L654" i="36"/>
  <c r="K654" i="36"/>
  <c r="G654" i="36"/>
  <c r="F654" i="36"/>
  <c r="C654" i="36"/>
  <c r="AW653" i="36"/>
  <c r="AV653" i="36"/>
  <c r="AU653" i="36"/>
  <c r="AG653" i="36"/>
  <c r="AF653" i="36"/>
  <c r="AE653" i="36"/>
  <c r="AD653" i="36"/>
  <c r="AC653" i="36"/>
  <c r="M653" i="36"/>
  <c r="L653" i="36"/>
  <c r="K653" i="36"/>
  <c r="G653" i="36"/>
  <c r="F653" i="36"/>
  <c r="C653" i="36"/>
  <c r="AW652" i="36"/>
  <c r="AV652" i="36"/>
  <c r="AU652" i="36"/>
  <c r="AG652" i="36"/>
  <c r="AF652" i="36"/>
  <c r="AE652" i="36"/>
  <c r="AD652" i="36"/>
  <c r="AC652" i="36"/>
  <c r="M652" i="36"/>
  <c r="L652" i="36"/>
  <c r="K652" i="36"/>
  <c r="I652" i="36" s="1"/>
  <c r="G652" i="36"/>
  <c r="F652" i="36"/>
  <c r="C652" i="36"/>
  <c r="AW651" i="36"/>
  <c r="AV651" i="36"/>
  <c r="AU651" i="36"/>
  <c r="AG651" i="36"/>
  <c r="AF651" i="36"/>
  <c r="AE651" i="36"/>
  <c r="AD651" i="36"/>
  <c r="AC651" i="36"/>
  <c r="M651" i="36"/>
  <c r="L651" i="36"/>
  <c r="K651" i="36"/>
  <c r="I651" i="36"/>
  <c r="G651" i="36"/>
  <c r="F651" i="36"/>
  <c r="C651" i="36"/>
  <c r="AW650" i="36"/>
  <c r="AV650" i="36"/>
  <c r="AU650" i="36"/>
  <c r="AG650" i="36"/>
  <c r="AF650" i="36"/>
  <c r="AE650" i="36"/>
  <c r="AD650" i="36"/>
  <c r="AC650" i="36"/>
  <c r="M650" i="36"/>
  <c r="L650" i="36"/>
  <c r="I650" i="36" s="1"/>
  <c r="K650" i="36"/>
  <c r="G650" i="36"/>
  <c r="F650" i="36"/>
  <c r="C650" i="36"/>
  <c r="AW649" i="36"/>
  <c r="AV649" i="36"/>
  <c r="AU649" i="36"/>
  <c r="AG649" i="36"/>
  <c r="AF649" i="36"/>
  <c r="AE649" i="36"/>
  <c r="AD649" i="36"/>
  <c r="AC649" i="36"/>
  <c r="M649" i="36"/>
  <c r="L649" i="36"/>
  <c r="K649" i="36"/>
  <c r="I649" i="36" s="1"/>
  <c r="G649" i="36"/>
  <c r="F649" i="36"/>
  <c r="C649" i="36"/>
  <c r="AW648" i="36"/>
  <c r="AV648" i="36"/>
  <c r="AU648" i="36"/>
  <c r="AG648" i="36"/>
  <c r="AF648" i="36"/>
  <c r="AE648" i="36"/>
  <c r="AD648" i="36"/>
  <c r="AC648" i="36"/>
  <c r="M648" i="36"/>
  <c r="L648" i="36"/>
  <c r="I648" i="36" s="1"/>
  <c r="K648" i="36"/>
  <c r="G648" i="36"/>
  <c r="F648" i="36"/>
  <c r="C648" i="36"/>
  <c r="AW647" i="36"/>
  <c r="AV647" i="36"/>
  <c r="AU647" i="36"/>
  <c r="AG647" i="36"/>
  <c r="AF647" i="36"/>
  <c r="AE647" i="36"/>
  <c r="AD647" i="36"/>
  <c r="AC647" i="36"/>
  <c r="M647" i="36"/>
  <c r="L647" i="36"/>
  <c r="K647" i="36"/>
  <c r="I647" i="36" s="1"/>
  <c r="G647" i="36"/>
  <c r="F647" i="36"/>
  <c r="C647" i="36"/>
  <c r="AW646" i="36"/>
  <c r="AV646" i="36"/>
  <c r="AU646" i="36"/>
  <c r="AG646" i="36"/>
  <c r="AF646" i="36"/>
  <c r="AE646" i="36"/>
  <c r="AD646" i="36"/>
  <c r="AC646" i="36"/>
  <c r="M646" i="36"/>
  <c r="I646" i="36" s="1"/>
  <c r="L646" i="36"/>
  <c r="K646" i="36"/>
  <c r="G646" i="36"/>
  <c r="F646" i="36"/>
  <c r="C646" i="36"/>
  <c r="AW645" i="36"/>
  <c r="AV645" i="36"/>
  <c r="AU645" i="36"/>
  <c r="AG645" i="36"/>
  <c r="AF645" i="36"/>
  <c r="AE645" i="36"/>
  <c r="AD645" i="36"/>
  <c r="AC645" i="36"/>
  <c r="M645" i="36"/>
  <c r="L645" i="36"/>
  <c r="K645" i="36"/>
  <c r="G645" i="36"/>
  <c r="F645" i="36"/>
  <c r="C645" i="36"/>
  <c r="AW644" i="36"/>
  <c r="AV644" i="36"/>
  <c r="AU644" i="36"/>
  <c r="AG644" i="36"/>
  <c r="AF644" i="36"/>
  <c r="AE644" i="36"/>
  <c r="AD644" i="36"/>
  <c r="AC644" i="36"/>
  <c r="M644" i="36"/>
  <c r="L644" i="36"/>
  <c r="K644" i="36"/>
  <c r="I644" i="36" s="1"/>
  <c r="G644" i="36"/>
  <c r="F644" i="36"/>
  <c r="C644" i="36"/>
  <c r="AW643" i="36"/>
  <c r="AV643" i="36"/>
  <c r="AU643" i="36"/>
  <c r="AG643" i="36"/>
  <c r="AF643" i="36"/>
  <c r="AE643" i="36"/>
  <c r="AD643" i="36"/>
  <c r="AC643" i="36"/>
  <c r="M643" i="36"/>
  <c r="L643" i="36"/>
  <c r="K643" i="36"/>
  <c r="I643" i="36"/>
  <c r="G643" i="36"/>
  <c r="F643" i="36"/>
  <c r="C643" i="36"/>
  <c r="AW642" i="36"/>
  <c r="AV642" i="36"/>
  <c r="AU642" i="36"/>
  <c r="AG642" i="36"/>
  <c r="AF642" i="36"/>
  <c r="AE642" i="36"/>
  <c r="AD642" i="36"/>
  <c r="AC642" i="36"/>
  <c r="M642" i="36"/>
  <c r="L642" i="36"/>
  <c r="I642" i="36" s="1"/>
  <c r="K642" i="36"/>
  <c r="G642" i="36"/>
  <c r="F642" i="36"/>
  <c r="C642" i="36"/>
  <c r="AW641" i="36"/>
  <c r="AV641" i="36"/>
  <c r="AU641" i="36"/>
  <c r="AG641" i="36"/>
  <c r="AF641" i="36"/>
  <c r="AE641" i="36"/>
  <c r="AD641" i="36"/>
  <c r="AC641" i="36"/>
  <c r="M641" i="36"/>
  <c r="L641" i="36"/>
  <c r="K641" i="36"/>
  <c r="I641" i="36" s="1"/>
  <c r="G641" i="36"/>
  <c r="F641" i="36"/>
  <c r="C641" i="36"/>
  <c r="AW640" i="36"/>
  <c r="AV640" i="36"/>
  <c r="AU640" i="36"/>
  <c r="AG640" i="36"/>
  <c r="AF640" i="36"/>
  <c r="AE640" i="36"/>
  <c r="AD640" i="36"/>
  <c r="AC640" i="36"/>
  <c r="M640" i="36"/>
  <c r="L640" i="36"/>
  <c r="I640" i="36" s="1"/>
  <c r="K640" i="36"/>
  <c r="G640" i="36"/>
  <c r="F640" i="36"/>
  <c r="C640" i="36"/>
  <c r="AW639" i="36"/>
  <c r="AV639" i="36"/>
  <c r="AU639" i="36"/>
  <c r="AG639" i="36"/>
  <c r="AF639" i="36"/>
  <c r="AE639" i="36"/>
  <c r="AD639" i="36"/>
  <c r="AC639" i="36"/>
  <c r="M639" i="36"/>
  <c r="L639" i="36"/>
  <c r="K639" i="36"/>
  <c r="I639" i="36" s="1"/>
  <c r="G639" i="36"/>
  <c r="F639" i="36"/>
  <c r="C639" i="36"/>
  <c r="AW638" i="36"/>
  <c r="AV638" i="36"/>
  <c r="AU638" i="36"/>
  <c r="AG638" i="36"/>
  <c r="AF638" i="36"/>
  <c r="AE638" i="36"/>
  <c r="AD638" i="36"/>
  <c r="AC638" i="36"/>
  <c r="M638" i="36"/>
  <c r="I638" i="36" s="1"/>
  <c r="L638" i="36"/>
  <c r="K638" i="36"/>
  <c r="G638" i="36"/>
  <c r="F638" i="36"/>
  <c r="C638" i="36"/>
  <c r="AW637" i="36"/>
  <c r="AV637" i="36"/>
  <c r="AU637" i="36"/>
  <c r="AG637" i="36"/>
  <c r="AF637" i="36"/>
  <c r="AE637" i="36"/>
  <c r="AD637" i="36"/>
  <c r="AC637" i="36"/>
  <c r="M637" i="36"/>
  <c r="L637" i="36"/>
  <c r="K637" i="36"/>
  <c r="I637" i="36" s="1"/>
  <c r="G637" i="36"/>
  <c r="F637" i="36"/>
  <c r="C637" i="36"/>
  <c r="AW636" i="36"/>
  <c r="AV636" i="36"/>
  <c r="AU636" i="36"/>
  <c r="AG636" i="36"/>
  <c r="AF636" i="36"/>
  <c r="AE636" i="36"/>
  <c r="AD636" i="36"/>
  <c r="AC636" i="36"/>
  <c r="M636" i="36"/>
  <c r="L636" i="36"/>
  <c r="K636" i="36"/>
  <c r="I636" i="36" s="1"/>
  <c r="G636" i="36"/>
  <c r="F636" i="36"/>
  <c r="C636" i="36"/>
  <c r="AW635" i="36"/>
  <c r="AV635" i="36"/>
  <c r="AU635" i="36"/>
  <c r="AG635" i="36"/>
  <c r="AF635" i="36"/>
  <c r="AE635" i="36"/>
  <c r="AD635" i="36"/>
  <c r="AC635" i="36"/>
  <c r="M635" i="36"/>
  <c r="L635" i="36"/>
  <c r="K635" i="36"/>
  <c r="I635" i="36"/>
  <c r="G635" i="36"/>
  <c r="F635" i="36"/>
  <c r="C635" i="36"/>
  <c r="AW634" i="36"/>
  <c r="AV634" i="36"/>
  <c r="AU634" i="36"/>
  <c r="AG634" i="36"/>
  <c r="AF634" i="36"/>
  <c r="AE634" i="36"/>
  <c r="AD634" i="36"/>
  <c r="AC634" i="36"/>
  <c r="M634" i="36"/>
  <c r="L634" i="36"/>
  <c r="I634" i="36" s="1"/>
  <c r="K634" i="36"/>
  <c r="G634" i="36"/>
  <c r="F634" i="36"/>
  <c r="C634" i="36"/>
  <c r="AW633" i="36"/>
  <c r="AV633" i="36"/>
  <c r="AU633" i="36"/>
  <c r="AG633" i="36"/>
  <c r="AF633" i="36"/>
  <c r="AE633" i="36"/>
  <c r="AD633" i="36"/>
  <c r="AC633" i="36"/>
  <c r="M633" i="36"/>
  <c r="L633" i="36"/>
  <c r="K633" i="36"/>
  <c r="I633" i="36" s="1"/>
  <c r="G633" i="36"/>
  <c r="F633" i="36"/>
  <c r="C633" i="36"/>
  <c r="AW632" i="36"/>
  <c r="AV632" i="36"/>
  <c r="AU632" i="36"/>
  <c r="AG632" i="36"/>
  <c r="AF632" i="36"/>
  <c r="AE632" i="36"/>
  <c r="AD632" i="36"/>
  <c r="AC632" i="36"/>
  <c r="M632" i="36"/>
  <c r="L632" i="36"/>
  <c r="K632" i="36"/>
  <c r="I632" i="36" s="1"/>
  <c r="G632" i="36"/>
  <c r="F632" i="36"/>
  <c r="C632" i="36"/>
  <c r="AW631" i="36"/>
  <c r="AV631" i="36"/>
  <c r="AU631" i="36"/>
  <c r="AG631" i="36"/>
  <c r="AF631" i="36"/>
  <c r="AE631" i="36"/>
  <c r="AD631" i="36"/>
  <c r="AC631" i="36"/>
  <c r="M631" i="36"/>
  <c r="L631" i="36"/>
  <c r="K631" i="36"/>
  <c r="I631" i="36" s="1"/>
  <c r="G631" i="36"/>
  <c r="F631" i="36"/>
  <c r="C631" i="36"/>
  <c r="AW630" i="36"/>
  <c r="AV630" i="36"/>
  <c r="AU630" i="36"/>
  <c r="AG630" i="36"/>
  <c r="AF630" i="36"/>
  <c r="AE630" i="36"/>
  <c r="AD630" i="36"/>
  <c r="AC630" i="36"/>
  <c r="M630" i="36"/>
  <c r="I630" i="36" s="1"/>
  <c r="L630" i="36"/>
  <c r="K630" i="36"/>
  <c r="G630" i="36"/>
  <c r="F630" i="36"/>
  <c r="C630" i="36"/>
  <c r="AW629" i="36"/>
  <c r="AV629" i="36"/>
  <c r="AU629" i="36"/>
  <c r="AG629" i="36"/>
  <c r="AF629" i="36"/>
  <c r="AE629" i="36"/>
  <c r="AD629" i="36"/>
  <c r="AC629" i="36"/>
  <c r="M629" i="36"/>
  <c r="L629" i="36"/>
  <c r="K629" i="36"/>
  <c r="G629" i="36"/>
  <c r="F629" i="36"/>
  <c r="C629" i="36"/>
  <c r="AW628" i="36"/>
  <c r="AV628" i="36"/>
  <c r="AU628" i="36"/>
  <c r="AG628" i="36"/>
  <c r="AF628" i="36"/>
  <c r="AE628" i="36"/>
  <c r="AD628" i="36"/>
  <c r="AC628" i="36"/>
  <c r="M628" i="36"/>
  <c r="L628" i="36"/>
  <c r="K628" i="36"/>
  <c r="I628" i="36" s="1"/>
  <c r="G628" i="36"/>
  <c r="F628" i="36"/>
  <c r="C628" i="36"/>
  <c r="AW627" i="36"/>
  <c r="AV627" i="36"/>
  <c r="AU627" i="36"/>
  <c r="AG627" i="36"/>
  <c r="AF627" i="36"/>
  <c r="AE627" i="36"/>
  <c r="AD627" i="36"/>
  <c r="AC627" i="36"/>
  <c r="M627" i="36"/>
  <c r="L627" i="36"/>
  <c r="K627" i="36"/>
  <c r="I627" i="36"/>
  <c r="G627" i="36"/>
  <c r="F627" i="36"/>
  <c r="C627" i="36"/>
  <c r="AW626" i="36"/>
  <c r="AV626" i="36"/>
  <c r="AU626" i="36"/>
  <c r="AG626" i="36"/>
  <c r="AF626" i="36"/>
  <c r="AE626" i="36"/>
  <c r="AD626" i="36"/>
  <c r="AC626" i="36"/>
  <c r="M626" i="36"/>
  <c r="L626" i="36"/>
  <c r="I626" i="36" s="1"/>
  <c r="K626" i="36"/>
  <c r="G626" i="36"/>
  <c r="F626" i="36"/>
  <c r="C626" i="36"/>
  <c r="AW624" i="36"/>
  <c r="AV624" i="36"/>
  <c r="AU624" i="36"/>
  <c r="AG624" i="36"/>
  <c r="AF624" i="36"/>
  <c r="AE624" i="36"/>
  <c r="AD624" i="36"/>
  <c r="AC624" i="36"/>
  <c r="M624" i="36"/>
  <c r="L624" i="36"/>
  <c r="K624" i="36"/>
  <c r="I624" i="36" s="1"/>
  <c r="G624" i="36"/>
  <c r="F624" i="36"/>
  <c r="C624" i="36"/>
  <c r="AW623" i="36"/>
  <c r="AV623" i="36"/>
  <c r="AU623" i="36"/>
  <c r="AG623" i="36"/>
  <c r="AF623" i="36"/>
  <c r="AE623" i="36"/>
  <c r="AD623" i="36"/>
  <c r="AC623" i="36"/>
  <c r="M623" i="36"/>
  <c r="L623" i="36"/>
  <c r="K623" i="36"/>
  <c r="I623" i="36" s="1"/>
  <c r="G623" i="36"/>
  <c r="F623" i="36"/>
  <c r="C623" i="36"/>
  <c r="AW622" i="36"/>
  <c r="AV622" i="36"/>
  <c r="AU622" i="36"/>
  <c r="AG622" i="36"/>
  <c r="AF622" i="36"/>
  <c r="AE622" i="36"/>
  <c r="AD622" i="36"/>
  <c r="AC622" i="36"/>
  <c r="M622" i="36"/>
  <c r="L622" i="36"/>
  <c r="K622" i="36"/>
  <c r="I622" i="36" s="1"/>
  <c r="G622" i="36"/>
  <c r="F622" i="36"/>
  <c r="C622" i="36"/>
  <c r="AW621" i="36"/>
  <c r="AV621" i="36"/>
  <c r="AU621" i="36"/>
  <c r="AG621" i="36"/>
  <c r="AF621" i="36"/>
  <c r="AE621" i="36"/>
  <c r="AD621" i="36"/>
  <c r="AC621" i="36"/>
  <c r="M621" i="36"/>
  <c r="I621" i="36" s="1"/>
  <c r="L621" i="36"/>
  <c r="K621" i="36"/>
  <c r="G621" i="36"/>
  <c r="F621" i="36"/>
  <c r="C621" i="36"/>
  <c r="AW620" i="36"/>
  <c r="AV620" i="36"/>
  <c r="AU620" i="36"/>
  <c r="AG620" i="36"/>
  <c r="AF620" i="36"/>
  <c r="AE620" i="36"/>
  <c r="AD620" i="36"/>
  <c r="AC620" i="36"/>
  <c r="M620" i="36"/>
  <c r="L620" i="36"/>
  <c r="K620" i="36"/>
  <c r="I620" i="36" s="1"/>
  <c r="G620" i="36"/>
  <c r="F620" i="36"/>
  <c r="C620" i="36"/>
  <c r="AW619" i="36"/>
  <c r="AV619" i="36"/>
  <c r="AU619" i="36"/>
  <c r="AG619" i="36"/>
  <c r="AF619" i="36"/>
  <c r="AE619" i="36"/>
  <c r="AD619" i="36"/>
  <c r="AC619" i="36"/>
  <c r="M619" i="36"/>
  <c r="L619" i="36"/>
  <c r="K619" i="36"/>
  <c r="I619" i="36" s="1"/>
  <c r="G619" i="36"/>
  <c r="F619" i="36"/>
  <c r="C619" i="36"/>
  <c r="AW618" i="36"/>
  <c r="AV618" i="36"/>
  <c r="AU618" i="36"/>
  <c r="AG618" i="36"/>
  <c r="AF618" i="36"/>
  <c r="AE618" i="36"/>
  <c r="AD618" i="36"/>
  <c r="AC618" i="36"/>
  <c r="M618" i="36"/>
  <c r="L618" i="36"/>
  <c r="K618" i="36"/>
  <c r="I618" i="36"/>
  <c r="G618" i="36"/>
  <c r="F618" i="36"/>
  <c r="C618" i="36"/>
  <c r="AW617" i="36"/>
  <c r="AV617" i="36"/>
  <c r="AU617" i="36"/>
  <c r="AG617" i="36"/>
  <c r="AF617" i="36"/>
  <c r="AE617" i="36"/>
  <c r="AD617" i="36"/>
  <c r="AC617" i="36"/>
  <c r="M617" i="36"/>
  <c r="L617" i="36"/>
  <c r="I617" i="36" s="1"/>
  <c r="K617" i="36"/>
  <c r="G617" i="36"/>
  <c r="F617" i="36"/>
  <c r="C617" i="36"/>
  <c r="AW615" i="36"/>
  <c r="AV615" i="36"/>
  <c r="AU615" i="36"/>
  <c r="AG615" i="36"/>
  <c r="AF615" i="36"/>
  <c r="AE615" i="36"/>
  <c r="AD615" i="36"/>
  <c r="AC615" i="36"/>
  <c r="M615" i="36"/>
  <c r="L615" i="36"/>
  <c r="K615" i="36"/>
  <c r="I615" i="36" s="1"/>
  <c r="G615" i="36"/>
  <c r="F615" i="36"/>
  <c r="C615" i="36"/>
  <c r="AW614" i="36"/>
  <c r="AV614" i="36"/>
  <c r="AU614" i="36"/>
  <c r="AG614" i="36"/>
  <c r="AF614" i="36"/>
  <c r="AE614" i="36"/>
  <c r="AD614" i="36"/>
  <c r="AC614" i="36"/>
  <c r="M614" i="36"/>
  <c r="L614" i="36"/>
  <c r="K614" i="36"/>
  <c r="I614" i="36" s="1"/>
  <c r="G614" i="36"/>
  <c r="F614" i="36"/>
  <c r="C614" i="36"/>
  <c r="AW613" i="36"/>
  <c r="AV613" i="36"/>
  <c r="AU613" i="36"/>
  <c r="AG613" i="36"/>
  <c r="AF613" i="36"/>
  <c r="AE613" i="36"/>
  <c r="AD613" i="36"/>
  <c r="AC613" i="36"/>
  <c r="M613" i="36"/>
  <c r="L613" i="36"/>
  <c r="K613" i="36"/>
  <c r="I613" i="36" s="1"/>
  <c r="G613" i="36"/>
  <c r="F613" i="36"/>
  <c r="C613" i="36"/>
  <c r="AW612" i="36"/>
  <c r="AV612" i="36"/>
  <c r="AU612" i="36"/>
  <c r="AG612" i="36"/>
  <c r="AF612" i="36"/>
  <c r="AE612" i="36"/>
  <c r="AD612" i="36"/>
  <c r="AC612" i="36"/>
  <c r="M612" i="36"/>
  <c r="I612" i="36" s="1"/>
  <c r="L612" i="36"/>
  <c r="K612" i="36"/>
  <c r="G612" i="36"/>
  <c r="F612" i="36"/>
  <c r="C612" i="36"/>
  <c r="AW611" i="36"/>
  <c r="AV611" i="36"/>
  <c r="AU611" i="36"/>
  <c r="AG611" i="36"/>
  <c r="AF611" i="36"/>
  <c r="AE611" i="36"/>
  <c r="AD611" i="36"/>
  <c r="AC611" i="36"/>
  <c r="M611" i="36"/>
  <c r="L611" i="36"/>
  <c r="K611" i="36"/>
  <c r="I611" i="36" s="1"/>
  <c r="G611" i="36"/>
  <c r="F611" i="36"/>
  <c r="C611" i="36"/>
  <c r="AW610" i="36"/>
  <c r="AV610" i="36"/>
  <c r="AU610" i="36"/>
  <c r="AG610" i="36"/>
  <c r="AF610" i="36"/>
  <c r="AE610" i="36"/>
  <c r="AD610" i="36"/>
  <c r="AC610" i="36"/>
  <c r="M610" i="36"/>
  <c r="L610" i="36"/>
  <c r="K610" i="36"/>
  <c r="I610" i="36" s="1"/>
  <c r="G610" i="36"/>
  <c r="F610" i="36"/>
  <c r="C610" i="36"/>
  <c r="AW609" i="36"/>
  <c r="AV609" i="36"/>
  <c r="AU609" i="36"/>
  <c r="AG609" i="36"/>
  <c r="AF609" i="36"/>
  <c r="AE609" i="36"/>
  <c r="AD609" i="36"/>
  <c r="AC609" i="36"/>
  <c r="M609" i="36"/>
  <c r="L609" i="36"/>
  <c r="K609" i="36"/>
  <c r="I609" i="36"/>
  <c r="G609" i="36"/>
  <c r="F609" i="36"/>
  <c r="C609" i="36"/>
  <c r="AW607" i="36"/>
  <c r="AV607" i="36"/>
  <c r="AU607" i="36"/>
  <c r="AG607" i="36"/>
  <c r="AF607" i="36"/>
  <c r="AE607" i="36"/>
  <c r="AD607" i="36"/>
  <c r="AC607" i="36"/>
  <c r="M607" i="36"/>
  <c r="L607" i="36"/>
  <c r="K607" i="36"/>
  <c r="I607" i="36" s="1"/>
  <c r="G607" i="36"/>
  <c r="F607" i="36"/>
  <c r="C607" i="36"/>
  <c r="AW606" i="36"/>
  <c r="AV606" i="36"/>
  <c r="AU606" i="36"/>
  <c r="AG606" i="36"/>
  <c r="AF606" i="36"/>
  <c r="AE606" i="36"/>
  <c r="AD606" i="36"/>
  <c r="AC606" i="36"/>
  <c r="M606" i="36"/>
  <c r="L606" i="36"/>
  <c r="K606" i="36"/>
  <c r="I606" i="36" s="1"/>
  <c r="G606" i="36"/>
  <c r="F606" i="36"/>
  <c r="C606" i="36"/>
  <c r="AW605" i="36"/>
  <c r="AV605" i="36"/>
  <c r="AU605" i="36"/>
  <c r="AG605" i="36"/>
  <c r="AF605" i="36"/>
  <c r="AE605" i="36"/>
  <c r="AD605" i="36"/>
  <c r="AC605" i="36"/>
  <c r="M605" i="36"/>
  <c r="L605" i="36"/>
  <c r="K605" i="36"/>
  <c r="I605" i="36" s="1"/>
  <c r="G605" i="36"/>
  <c r="F605" i="36"/>
  <c r="C605" i="36"/>
  <c r="AW604" i="36"/>
  <c r="AV604" i="36"/>
  <c r="AU604" i="36"/>
  <c r="AG604" i="36"/>
  <c r="AF604" i="36"/>
  <c r="AE604" i="36"/>
  <c r="AD604" i="36"/>
  <c r="AC604" i="36"/>
  <c r="M604" i="36"/>
  <c r="L604" i="36"/>
  <c r="K604" i="36"/>
  <c r="I604" i="36" s="1"/>
  <c r="G604" i="36"/>
  <c r="F604" i="36"/>
  <c r="C604" i="36"/>
  <c r="AW603" i="36"/>
  <c r="AV603" i="36"/>
  <c r="AU603" i="36"/>
  <c r="AG603" i="36"/>
  <c r="AF603" i="36"/>
  <c r="AE603" i="36"/>
  <c r="AD603" i="36"/>
  <c r="AC603" i="36"/>
  <c r="M603" i="36"/>
  <c r="I603" i="36" s="1"/>
  <c r="L603" i="36"/>
  <c r="K603" i="36"/>
  <c r="G603" i="36"/>
  <c r="F603" i="36"/>
  <c r="C603" i="36"/>
  <c r="AW601" i="36"/>
  <c r="AV601" i="36"/>
  <c r="AU601" i="36"/>
  <c r="AG601" i="36"/>
  <c r="AF601" i="36"/>
  <c r="AE601" i="36"/>
  <c r="AD601" i="36"/>
  <c r="AC601" i="36"/>
  <c r="M601" i="36"/>
  <c r="L601" i="36"/>
  <c r="I601" i="36" s="1"/>
  <c r="K601" i="36"/>
  <c r="G601" i="36"/>
  <c r="F601" i="36"/>
  <c r="C601" i="36"/>
  <c r="AW600" i="36"/>
  <c r="AV600" i="36"/>
  <c r="AU600" i="36"/>
  <c r="AG600" i="36"/>
  <c r="AF600" i="36"/>
  <c r="AE600" i="36"/>
  <c r="AD600" i="36"/>
  <c r="AC600" i="36"/>
  <c r="M600" i="36"/>
  <c r="L600" i="36"/>
  <c r="K600" i="36"/>
  <c r="I600" i="36" s="1"/>
  <c r="G600" i="36"/>
  <c r="F600" i="36"/>
  <c r="C600" i="36"/>
  <c r="AW599" i="36"/>
  <c r="AV599" i="36"/>
  <c r="AU599" i="36"/>
  <c r="AG599" i="36"/>
  <c r="AF599" i="36"/>
  <c r="AE599" i="36"/>
  <c r="AD599" i="36"/>
  <c r="AC599" i="36"/>
  <c r="M599" i="36"/>
  <c r="L599" i="36"/>
  <c r="K599" i="36"/>
  <c r="I599" i="36"/>
  <c r="G599" i="36"/>
  <c r="F599" i="36"/>
  <c r="C599" i="36"/>
  <c r="AW598" i="36"/>
  <c r="AV598" i="36"/>
  <c r="AU598" i="36"/>
  <c r="AG598" i="36"/>
  <c r="AF598" i="36"/>
  <c r="AE598" i="36"/>
  <c r="AD598" i="36"/>
  <c r="AC598" i="36"/>
  <c r="M598" i="36"/>
  <c r="L598" i="36"/>
  <c r="K598" i="36"/>
  <c r="I598" i="36"/>
  <c r="G598" i="36"/>
  <c r="F598" i="36"/>
  <c r="C598" i="36"/>
  <c r="AW597" i="36"/>
  <c r="AV597" i="36"/>
  <c r="AU597" i="36"/>
  <c r="AG597" i="36"/>
  <c r="AF597" i="36"/>
  <c r="AE597" i="36"/>
  <c r="AD597" i="36"/>
  <c r="AC597" i="36"/>
  <c r="M597" i="36"/>
  <c r="L597" i="36"/>
  <c r="K597" i="36"/>
  <c r="I597" i="36" s="1"/>
  <c r="G597" i="36"/>
  <c r="F597" i="36"/>
  <c r="C597" i="36"/>
  <c r="AW596" i="36"/>
  <c r="AV596" i="36"/>
  <c r="AU596" i="36"/>
  <c r="AG596" i="36"/>
  <c r="AF596" i="36"/>
  <c r="AE596" i="36"/>
  <c r="AD596" i="36"/>
  <c r="AC596" i="36"/>
  <c r="M596" i="36"/>
  <c r="L596" i="36"/>
  <c r="K596" i="36"/>
  <c r="I596" i="36" s="1"/>
  <c r="G596" i="36"/>
  <c r="F596" i="36"/>
  <c r="C596" i="36"/>
  <c r="AW595" i="36"/>
  <c r="AV595" i="36"/>
  <c r="AU595" i="36"/>
  <c r="AG595" i="36"/>
  <c r="AF595" i="36"/>
  <c r="AE595" i="36"/>
  <c r="AD595" i="36"/>
  <c r="AC595" i="36"/>
  <c r="M595" i="36"/>
  <c r="L595" i="36"/>
  <c r="K595" i="36"/>
  <c r="I595" i="36" s="1"/>
  <c r="G595" i="36"/>
  <c r="F595" i="36"/>
  <c r="C595" i="36"/>
  <c r="AW593" i="36"/>
  <c r="AV593" i="36"/>
  <c r="AU593" i="36"/>
  <c r="AG593" i="36"/>
  <c r="AF593" i="36"/>
  <c r="AE593" i="36"/>
  <c r="AD593" i="36"/>
  <c r="AC593" i="36"/>
  <c r="M593" i="36"/>
  <c r="I593" i="36" s="1"/>
  <c r="L593" i="36"/>
  <c r="K593" i="36"/>
  <c r="G593" i="36"/>
  <c r="F593" i="36"/>
  <c r="C593" i="36"/>
  <c r="AW592" i="36"/>
  <c r="AV592" i="36"/>
  <c r="AU592" i="36"/>
  <c r="AG592" i="36"/>
  <c r="AF592" i="36"/>
  <c r="AE592" i="36"/>
  <c r="AD592" i="36"/>
  <c r="AC592" i="36"/>
  <c r="M592" i="36"/>
  <c r="L592" i="36"/>
  <c r="K592" i="36"/>
  <c r="I592" i="36" s="1"/>
  <c r="G592" i="36"/>
  <c r="F592" i="36"/>
  <c r="C592" i="36"/>
  <c r="AW591" i="36"/>
  <c r="AV591" i="36"/>
  <c r="AU591" i="36"/>
  <c r="AG591" i="36"/>
  <c r="AF591" i="36"/>
  <c r="AE591" i="36"/>
  <c r="AD591" i="36"/>
  <c r="AC591" i="36"/>
  <c r="M591" i="36"/>
  <c r="L591" i="36"/>
  <c r="K591" i="36"/>
  <c r="I591" i="36" s="1"/>
  <c r="G591" i="36"/>
  <c r="F591" i="36"/>
  <c r="C591" i="36"/>
  <c r="AW590" i="36"/>
  <c r="AV590" i="36"/>
  <c r="AU590" i="36"/>
  <c r="AG590" i="36"/>
  <c r="AF590" i="36"/>
  <c r="AE590" i="36"/>
  <c r="AD590" i="36"/>
  <c r="AC590" i="36"/>
  <c r="M590" i="36"/>
  <c r="L590" i="36"/>
  <c r="K590" i="36"/>
  <c r="I590" i="36"/>
  <c r="G590" i="36"/>
  <c r="F590" i="36"/>
  <c r="C590" i="36"/>
  <c r="AW589" i="36"/>
  <c r="AV589" i="36"/>
  <c r="AU589" i="36"/>
  <c r="AG589" i="36"/>
  <c r="AF589" i="36"/>
  <c r="AE589" i="36"/>
  <c r="AD589" i="36"/>
  <c r="AC589" i="36"/>
  <c r="M589" i="36"/>
  <c r="L589" i="36"/>
  <c r="I589" i="36" s="1"/>
  <c r="K589" i="36"/>
  <c r="G589" i="36"/>
  <c r="F589" i="36"/>
  <c r="C589" i="36"/>
  <c r="AW587" i="36"/>
  <c r="AV587" i="36"/>
  <c r="AU587" i="36"/>
  <c r="AG587" i="36"/>
  <c r="AF587" i="36"/>
  <c r="AE587" i="36"/>
  <c r="AD587" i="36"/>
  <c r="AC587" i="36"/>
  <c r="M587" i="36"/>
  <c r="L587" i="36"/>
  <c r="K587" i="36"/>
  <c r="I587" i="36" s="1"/>
  <c r="G587" i="36"/>
  <c r="F587" i="36"/>
  <c r="C587" i="36"/>
  <c r="AW585" i="36"/>
  <c r="AV585" i="36"/>
  <c r="AU585" i="36"/>
  <c r="AG585" i="36"/>
  <c r="AF585" i="36"/>
  <c r="AE585" i="36"/>
  <c r="AD585" i="36"/>
  <c r="AC585" i="36"/>
  <c r="M585" i="36"/>
  <c r="L585" i="36"/>
  <c r="K585" i="36"/>
  <c r="I585" i="36" s="1"/>
  <c r="G585" i="36"/>
  <c r="F585" i="36"/>
  <c r="C585" i="36"/>
  <c r="AW583" i="36"/>
  <c r="AV583" i="36"/>
  <c r="AU583" i="36"/>
  <c r="AG583" i="36"/>
  <c r="AF583" i="36"/>
  <c r="AE583" i="36"/>
  <c r="AD583" i="36"/>
  <c r="AC583" i="36"/>
  <c r="M583" i="36"/>
  <c r="L583" i="36"/>
  <c r="K583" i="36"/>
  <c r="I583" i="36" s="1"/>
  <c r="G583" i="36"/>
  <c r="F583" i="36"/>
  <c r="C583" i="36"/>
  <c r="AW582" i="36"/>
  <c r="AV582" i="36"/>
  <c r="AU582" i="36"/>
  <c r="AG582" i="36"/>
  <c r="AF582" i="36"/>
  <c r="AE582" i="36"/>
  <c r="AD582" i="36"/>
  <c r="AC582" i="36"/>
  <c r="M582" i="36"/>
  <c r="I582" i="36" s="1"/>
  <c r="L582" i="36"/>
  <c r="K582" i="36"/>
  <c r="G582" i="36"/>
  <c r="F582" i="36"/>
  <c r="C582" i="36"/>
  <c r="AW581" i="36"/>
  <c r="AV581" i="36"/>
  <c r="AU581" i="36"/>
  <c r="AG581" i="36"/>
  <c r="AF581" i="36"/>
  <c r="AE581" i="36"/>
  <c r="AD581" i="36"/>
  <c r="AC581" i="36"/>
  <c r="M581" i="36"/>
  <c r="L581" i="36"/>
  <c r="K581" i="36"/>
  <c r="G581" i="36"/>
  <c r="F581" i="36"/>
  <c r="C581" i="36"/>
  <c r="AW580" i="36"/>
  <c r="AV580" i="36"/>
  <c r="AU580" i="36"/>
  <c r="AG580" i="36"/>
  <c r="AF580" i="36"/>
  <c r="AE580" i="36"/>
  <c r="AD580" i="36"/>
  <c r="AC580" i="36"/>
  <c r="M580" i="36"/>
  <c r="L580" i="36"/>
  <c r="K580" i="36"/>
  <c r="I580" i="36" s="1"/>
  <c r="G580" i="36"/>
  <c r="F580" i="36"/>
  <c r="C580" i="36"/>
  <c r="AW579" i="36"/>
  <c r="AV579" i="36"/>
  <c r="AU579" i="36"/>
  <c r="AG579" i="36"/>
  <c r="AF579" i="36"/>
  <c r="AE579" i="36"/>
  <c r="AD579" i="36"/>
  <c r="AC579" i="36"/>
  <c r="M579" i="36"/>
  <c r="L579" i="36"/>
  <c r="K579" i="36"/>
  <c r="I579" i="36"/>
  <c r="G579" i="36"/>
  <c r="F579" i="36"/>
  <c r="C579" i="36"/>
  <c r="AW578" i="36"/>
  <c r="AV578" i="36"/>
  <c r="AU578" i="36"/>
  <c r="AG578" i="36"/>
  <c r="AF578" i="36"/>
  <c r="AE578" i="36"/>
  <c r="AD578" i="36"/>
  <c r="AC578" i="36"/>
  <c r="M578" i="36"/>
  <c r="L578" i="36"/>
  <c r="K578" i="36"/>
  <c r="I578" i="36" s="1"/>
  <c r="G578" i="36"/>
  <c r="F578" i="36"/>
  <c r="C578" i="36"/>
  <c r="AW577" i="36"/>
  <c r="AV577" i="36"/>
  <c r="AU577" i="36"/>
  <c r="AG577" i="36"/>
  <c r="AF577" i="36"/>
  <c r="AE577" i="36"/>
  <c r="AD577" i="36"/>
  <c r="AC577" i="36"/>
  <c r="M577" i="36"/>
  <c r="L577" i="36"/>
  <c r="K577" i="36"/>
  <c r="I577" i="36" s="1"/>
  <c r="G577" i="36"/>
  <c r="F577" i="36"/>
  <c r="C577" i="36"/>
  <c r="AW576" i="36"/>
  <c r="AV576" i="36"/>
  <c r="AU576" i="36"/>
  <c r="AG576" i="36"/>
  <c r="AF576" i="36"/>
  <c r="AE576" i="36"/>
  <c r="AD576" i="36"/>
  <c r="AC576" i="36"/>
  <c r="M576" i="36"/>
  <c r="L576" i="36"/>
  <c r="I576" i="36" s="1"/>
  <c r="K576" i="36"/>
  <c r="G576" i="36"/>
  <c r="F576" i="36"/>
  <c r="C576" i="36"/>
  <c r="AW575" i="36"/>
  <c r="AV575" i="36"/>
  <c r="AU575" i="36"/>
  <c r="AG575" i="36"/>
  <c r="AF575" i="36"/>
  <c r="AE575" i="36"/>
  <c r="AD575" i="36"/>
  <c r="AC575" i="36"/>
  <c r="M575" i="36"/>
  <c r="L575" i="36"/>
  <c r="K575" i="36"/>
  <c r="I575" i="36" s="1"/>
  <c r="G575" i="36"/>
  <c r="F575" i="36"/>
  <c r="C575" i="36"/>
  <c r="AW574" i="36"/>
  <c r="AV574" i="36"/>
  <c r="AU574" i="36"/>
  <c r="AG574" i="36"/>
  <c r="AF574" i="36"/>
  <c r="AE574" i="36"/>
  <c r="AD574" i="36"/>
  <c r="AC574" i="36"/>
  <c r="M574" i="36"/>
  <c r="I574" i="36" s="1"/>
  <c r="L574" i="36"/>
  <c r="K574" i="36"/>
  <c r="G574" i="36"/>
  <c r="F574" i="36"/>
  <c r="C574" i="36"/>
  <c r="AW573" i="36"/>
  <c r="AV573" i="36"/>
  <c r="AU573" i="36"/>
  <c r="AG573" i="36"/>
  <c r="AF573" i="36"/>
  <c r="AE573" i="36"/>
  <c r="AD573" i="36"/>
  <c r="AC573" i="36"/>
  <c r="M573" i="36"/>
  <c r="L573" i="36"/>
  <c r="I573" i="36" s="1"/>
  <c r="K573" i="36"/>
  <c r="G573" i="36"/>
  <c r="F573" i="36"/>
  <c r="C573" i="36"/>
  <c r="AW572" i="36"/>
  <c r="AV572" i="36"/>
  <c r="AU572" i="36"/>
  <c r="AG572" i="36"/>
  <c r="AF572" i="36"/>
  <c r="AE572" i="36"/>
  <c r="AD572" i="36"/>
  <c r="AC572" i="36"/>
  <c r="M572" i="36"/>
  <c r="L572" i="36"/>
  <c r="K572" i="36"/>
  <c r="I572" i="36" s="1"/>
  <c r="G572" i="36"/>
  <c r="F572" i="36"/>
  <c r="C572" i="36"/>
  <c r="AW570" i="36"/>
  <c r="AV570" i="36"/>
  <c r="AU570" i="36"/>
  <c r="AG570" i="36"/>
  <c r="AF570" i="36"/>
  <c r="AE570" i="36"/>
  <c r="AD570" i="36"/>
  <c r="AC570" i="36"/>
  <c r="M570" i="36"/>
  <c r="L570" i="36"/>
  <c r="K570" i="36"/>
  <c r="I570" i="36"/>
  <c r="G570" i="36"/>
  <c r="F570" i="36"/>
  <c r="C570" i="36"/>
  <c r="AW569" i="36"/>
  <c r="AV569" i="36"/>
  <c r="AU569" i="36"/>
  <c r="AG569" i="36"/>
  <c r="AF569" i="36"/>
  <c r="AE569" i="36"/>
  <c r="AD569" i="36"/>
  <c r="AC569" i="36"/>
  <c r="M569" i="36"/>
  <c r="L569" i="36"/>
  <c r="K569" i="36"/>
  <c r="I569" i="36" s="1"/>
  <c r="G569" i="36"/>
  <c r="F569" i="36"/>
  <c r="C569" i="36"/>
  <c r="AW568" i="36"/>
  <c r="AV568" i="36"/>
  <c r="AU568" i="36"/>
  <c r="AG568" i="36"/>
  <c r="AF568" i="36"/>
  <c r="AE568" i="36"/>
  <c r="AD568" i="36"/>
  <c r="AC568" i="36"/>
  <c r="M568" i="36"/>
  <c r="L568" i="36"/>
  <c r="K568" i="36"/>
  <c r="I568" i="36" s="1"/>
  <c r="G568" i="36"/>
  <c r="F568" i="36"/>
  <c r="C568" i="36"/>
  <c r="AW567" i="36"/>
  <c r="AV567" i="36"/>
  <c r="AU567" i="36"/>
  <c r="AG567" i="36"/>
  <c r="AF567" i="36"/>
  <c r="AE567" i="36"/>
  <c r="AD567" i="36"/>
  <c r="AC567" i="36"/>
  <c r="M567" i="36"/>
  <c r="L567" i="36"/>
  <c r="K567" i="36"/>
  <c r="I567" i="36"/>
  <c r="G567" i="36"/>
  <c r="F567" i="36"/>
  <c r="C567" i="36"/>
  <c r="AW566" i="36"/>
  <c r="AV566" i="36"/>
  <c r="AU566" i="36"/>
  <c r="AG566" i="36"/>
  <c r="AF566" i="36"/>
  <c r="AE566" i="36"/>
  <c r="AD566" i="36"/>
  <c r="AC566" i="36"/>
  <c r="M566" i="36"/>
  <c r="L566" i="36"/>
  <c r="K566" i="36"/>
  <c r="I566" i="36" s="1"/>
  <c r="G566" i="36"/>
  <c r="F566" i="36"/>
  <c r="C566" i="36"/>
  <c r="AW565" i="36"/>
  <c r="AV565" i="36"/>
  <c r="AU565" i="36"/>
  <c r="AG565" i="36"/>
  <c r="AF565" i="36"/>
  <c r="AE565" i="36"/>
  <c r="AD565" i="36"/>
  <c r="AC565" i="36"/>
  <c r="M565" i="36"/>
  <c r="I565" i="36" s="1"/>
  <c r="L565" i="36"/>
  <c r="K565" i="36"/>
  <c r="G565" i="36"/>
  <c r="F565" i="36"/>
  <c r="C565" i="36"/>
  <c r="AW564" i="36"/>
  <c r="AV564" i="36"/>
  <c r="AU564" i="36"/>
  <c r="AG564" i="36"/>
  <c r="AF564" i="36"/>
  <c r="AE564" i="36"/>
  <c r="AD564" i="36"/>
  <c r="AC564" i="36"/>
  <c r="M564" i="36"/>
  <c r="L564" i="36"/>
  <c r="K564" i="36"/>
  <c r="I564" i="36" s="1"/>
  <c r="G564" i="36"/>
  <c r="F564" i="36"/>
  <c r="C564" i="36"/>
  <c r="AW563" i="36"/>
  <c r="AV563" i="36"/>
  <c r="AU563" i="36"/>
  <c r="AG563" i="36"/>
  <c r="AF563" i="36"/>
  <c r="AE563" i="36"/>
  <c r="AD563" i="36"/>
  <c r="AC563" i="36"/>
  <c r="M563" i="36"/>
  <c r="L563" i="36"/>
  <c r="K563" i="36"/>
  <c r="I563" i="36" s="1"/>
  <c r="G563" i="36"/>
  <c r="F563" i="36"/>
  <c r="C563" i="36"/>
  <c r="AW562" i="36"/>
  <c r="AV562" i="36"/>
  <c r="AU562" i="36"/>
  <c r="AG562" i="36"/>
  <c r="AF562" i="36"/>
  <c r="AE562" i="36"/>
  <c r="AD562" i="36"/>
  <c r="AC562" i="36"/>
  <c r="M562" i="36"/>
  <c r="L562" i="36"/>
  <c r="K562" i="36"/>
  <c r="I562" i="36"/>
  <c r="G562" i="36"/>
  <c r="F562" i="36"/>
  <c r="C562" i="36"/>
  <c r="AW561" i="36"/>
  <c r="AV561" i="36"/>
  <c r="AU561" i="36"/>
  <c r="AG561" i="36"/>
  <c r="AF561" i="36"/>
  <c r="AE561" i="36"/>
  <c r="AD561" i="36"/>
  <c r="AC561" i="36"/>
  <c r="M561" i="36"/>
  <c r="L561" i="36"/>
  <c r="K561" i="36"/>
  <c r="I561" i="36" s="1"/>
  <c r="G561" i="36"/>
  <c r="F561" i="36"/>
  <c r="C561" i="36"/>
  <c r="AW560" i="36"/>
  <c r="AV560" i="36"/>
  <c r="AU560" i="36"/>
  <c r="AG560" i="36"/>
  <c r="AF560" i="36"/>
  <c r="AE560" i="36"/>
  <c r="AD560" i="36"/>
  <c r="AC560" i="36"/>
  <c r="M560" i="36"/>
  <c r="L560" i="36"/>
  <c r="K560" i="36"/>
  <c r="I560" i="36" s="1"/>
  <c r="G560" i="36"/>
  <c r="F560" i="36"/>
  <c r="C560" i="36"/>
  <c r="AW559" i="36"/>
  <c r="AV559" i="36"/>
  <c r="AU559" i="36"/>
  <c r="AG559" i="36"/>
  <c r="AF559" i="36"/>
  <c r="AE559" i="36"/>
  <c r="AD559" i="36"/>
  <c r="AC559" i="36"/>
  <c r="M559" i="36"/>
  <c r="L559" i="36"/>
  <c r="K559" i="36"/>
  <c r="I559" i="36"/>
  <c r="G559" i="36"/>
  <c r="F559" i="36"/>
  <c r="C559" i="36"/>
  <c r="AW558" i="36"/>
  <c r="AV558" i="36"/>
  <c r="AU558" i="36"/>
  <c r="AG558" i="36"/>
  <c r="AF558" i="36"/>
  <c r="AE558" i="36"/>
  <c r="AD558" i="36"/>
  <c r="AC558" i="36"/>
  <c r="M558" i="36"/>
  <c r="L558" i="36"/>
  <c r="K558" i="36"/>
  <c r="I558" i="36" s="1"/>
  <c r="G558" i="36"/>
  <c r="F558" i="36"/>
  <c r="C558" i="36"/>
  <c r="AW557" i="36"/>
  <c r="AV557" i="36"/>
  <c r="AU557" i="36"/>
  <c r="AG557" i="36"/>
  <c r="AF557" i="36"/>
  <c r="AE557" i="36"/>
  <c r="AD557" i="36"/>
  <c r="AC557" i="36"/>
  <c r="M557" i="36"/>
  <c r="I557" i="36" s="1"/>
  <c r="L557" i="36"/>
  <c r="K557" i="36"/>
  <c r="G557" i="36"/>
  <c r="F557" i="36"/>
  <c r="C557" i="36"/>
  <c r="AW556" i="36"/>
  <c r="AV556" i="36"/>
  <c r="AU556" i="36"/>
  <c r="AG556" i="36"/>
  <c r="AF556" i="36"/>
  <c r="AE556" i="36"/>
  <c r="AD556" i="36"/>
  <c r="AC556" i="36"/>
  <c r="M556" i="36"/>
  <c r="L556" i="36"/>
  <c r="K556" i="36"/>
  <c r="G556" i="36"/>
  <c r="F556" i="36"/>
  <c r="C556" i="36"/>
  <c r="AW555" i="36"/>
  <c r="AV555" i="36"/>
  <c r="AU555" i="36"/>
  <c r="AG555" i="36"/>
  <c r="AF555" i="36"/>
  <c r="AE555" i="36"/>
  <c r="AD555" i="36"/>
  <c r="AC555" i="36"/>
  <c r="M555" i="36"/>
  <c r="L555" i="36"/>
  <c r="K555" i="36"/>
  <c r="I555" i="36" s="1"/>
  <c r="G555" i="36"/>
  <c r="F555" i="36"/>
  <c r="C555" i="36"/>
  <c r="AW554" i="36"/>
  <c r="AV554" i="36"/>
  <c r="AU554" i="36"/>
  <c r="AG554" i="36"/>
  <c r="AF554" i="36"/>
  <c r="AE554" i="36"/>
  <c r="AD554" i="36"/>
  <c r="AC554" i="36"/>
  <c r="M554" i="36"/>
  <c r="L554" i="36"/>
  <c r="K554" i="36"/>
  <c r="I554" i="36"/>
  <c r="G554" i="36"/>
  <c r="F554" i="36"/>
  <c r="C554" i="36"/>
  <c r="AW553" i="36"/>
  <c r="AV553" i="36"/>
  <c r="AU553" i="36"/>
  <c r="AG553" i="36"/>
  <c r="AF553" i="36"/>
  <c r="AE553" i="36"/>
  <c r="AD553" i="36"/>
  <c r="AC553" i="36"/>
  <c r="M553" i="36"/>
  <c r="L553" i="36"/>
  <c r="K553" i="36"/>
  <c r="I553" i="36" s="1"/>
  <c r="G553" i="36"/>
  <c r="F553" i="36"/>
  <c r="C553" i="36"/>
  <c r="AW552" i="36"/>
  <c r="AV552" i="36"/>
  <c r="AU552" i="36"/>
  <c r="AG552" i="36"/>
  <c r="AF552" i="36"/>
  <c r="AE552" i="36"/>
  <c r="AD552" i="36"/>
  <c r="AC552" i="36"/>
  <c r="M552" i="36"/>
  <c r="L552" i="36"/>
  <c r="K552" i="36"/>
  <c r="I552" i="36" s="1"/>
  <c r="G552" i="36"/>
  <c r="F552" i="36"/>
  <c r="C552" i="36"/>
  <c r="AW551" i="36"/>
  <c r="AV551" i="36"/>
  <c r="AU551" i="36"/>
  <c r="AG551" i="36"/>
  <c r="AF551" i="36"/>
  <c r="AE551" i="36"/>
  <c r="AD551" i="36"/>
  <c r="AC551" i="36"/>
  <c r="M551" i="36"/>
  <c r="L551" i="36"/>
  <c r="K551" i="36"/>
  <c r="I551" i="36"/>
  <c r="G551" i="36"/>
  <c r="F551" i="36"/>
  <c r="C551" i="36"/>
  <c r="AW550" i="36"/>
  <c r="AV550" i="36"/>
  <c r="AU550" i="36"/>
  <c r="AG550" i="36"/>
  <c r="AF550" i="36"/>
  <c r="AE550" i="36"/>
  <c r="AD550" i="36"/>
  <c r="AC550" i="36"/>
  <c r="M550" i="36"/>
  <c r="L550" i="36"/>
  <c r="K550" i="36"/>
  <c r="I550" i="36" s="1"/>
  <c r="G550" i="36"/>
  <c r="F550" i="36"/>
  <c r="C550" i="36"/>
  <c r="AW549" i="36"/>
  <c r="AV549" i="36"/>
  <c r="AU549" i="36"/>
  <c r="AG549" i="36"/>
  <c r="AF549" i="36"/>
  <c r="AE549" i="36"/>
  <c r="AD549" i="36"/>
  <c r="AC549" i="36"/>
  <c r="M549" i="36"/>
  <c r="L549" i="36"/>
  <c r="I549" i="36" s="1"/>
  <c r="K549" i="36"/>
  <c r="G549" i="36"/>
  <c r="F549" i="36"/>
  <c r="C549" i="36"/>
  <c r="AW548" i="36"/>
  <c r="AV548" i="36"/>
  <c r="AU548" i="36"/>
  <c r="AG548" i="36"/>
  <c r="AF548" i="36"/>
  <c r="AE548" i="36"/>
  <c r="AD548" i="36"/>
  <c r="AC548" i="36"/>
  <c r="M548" i="36"/>
  <c r="L548" i="36"/>
  <c r="K548" i="36"/>
  <c r="G548" i="36"/>
  <c r="F548" i="36"/>
  <c r="C548" i="36"/>
  <c r="AW547" i="36"/>
  <c r="AV547" i="36"/>
  <c r="AU547" i="36"/>
  <c r="AG547" i="36"/>
  <c r="AF547" i="36"/>
  <c r="AE547" i="36"/>
  <c r="AD547" i="36"/>
  <c r="AC547" i="36"/>
  <c r="M547" i="36"/>
  <c r="L547" i="36"/>
  <c r="K547" i="36"/>
  <c r="I547" i="36" s="1"/>
  <c r="G547" i="36"/>
  <c r="F547" i="36"/>
  <c r="C547" i="36"/>
  <c r="AW546" i="36"/>
  <c r="AV546" i="36"/>
  <c r="AU546" i="36"/>
  <c r="AG546" i="36"/>
  <c r="AF546" i="36"/>
  <c r="AE546" i="36"/>
  <c r="AD546" i="36"/>
  <c r="AC546" i="36"/>
  <c r="M546" i="36"/>
  <c r="L546" i="36"/>
  <c r="K546" i="36"/>
  <c r="I546" i="36"/>
  <c r="G546" i="36"/>
  <c r="F546" i="36"/>
  <c r="C546" i="36"/>
  <c r="AW545" i="36"/>
  <c r="AV545" i="36"/>
  <c r="AU545" i="36"/>
  <c r="AG545" i="36"/>
  <c r="AF545" i="36"/>
  <c r="AE545" i="36"/>
  <c r="AD545" i="36"/>
  <c r="AC545" i="36"/>
  <c r="M545" i="36"/>
  <c r="L545" i="36"/>
  <c r="K545" i="36"/>
  <c r="I545" i="36" s="1"/>
  <c r="G545" i="36"/>
  <c r="F545" i="36"/>
  <c r="C545" i="36"/>
  <c r="AW544" i="36"/>
  <c r="AV544" i="36"/>
  <c r="AU544" i="36"/>
  <c r="AG544" i="36"/>
  <c r="AF544" i="36"/>
  <c r="AE544" i="36"/>
  <c r="AD544" i="36"/>
  <c r="AC544" i="36"/>
  <c r="M544" i="36"/>
  <c r="L544" i="36"/>
  <c r="K544" i="36"/>
  <c r="I544" i="36" s="1"/>
  <c r="G544" i="36"/>
  <c r="F544" i="36"/>
  <c r="C544" i="36"/>
  <c r="AW543" i="36"/>
  <c r="AV543" i="36"/>
  <c r="AU543" i="36"/>
  <c r="AG543" i="36"/>
  <c r="AF543" i="36"/>
  <c r="AE543" i="36"/>
  <c r="AD543" i="36"/>
  <c r="AC543" i="36"/>
  <c r="M543" i="36"/>
  <c r="L543" i="36"/>
  <c r="K543" i="36"/>
  <c r="I543" i="36"/>
  <c r="G543" i="36"/>
  <c r="F543" i="36"/>
  <c r="C543" i="36"/>
  <c r="AW542" i="36"/>
  <c r="AV542" i="36"/>
  <c r="AU542" i="36"/>
  <c r="AG542" i="36"/>
  <c r="AF542" i="36"/>
  <c r="AE542" i="36"/>
  <c r="AD542" i="36"/>
  <c r="AC542" i="36"/>
  <c r="M542" i="36"/>
  <c r="L542" i="36"/>
  <c r="K542" i="36"/>
  <c r="I542" i="36" s="1"/>
  <c r="G542" i="36"/>
  <c r="F542" i="36"/>
  <c r="C542" i="36"/>
  <c r="AW541" i="36"/>
  <c r="AV541" i="36"/>
  <c r="AU541" i="36"/>
  <c r="AG541" i="36"/>
  <c r="AF541" i="36"/>
  <c r="AE541" i="36"/>
  <c r="AD541" i="36"/>
  <c r="AC541" i="36"/>
  <c r="M541" i="36"/>
  <c r="I541" i="36" s="1"/>
  <c r="L541" i="36"/>
  <c r="K541" i="36"/>
  <c r="G541" i="36"/>
  <c r="F541" i="36"/>
  <c r="C541" i="36"/>
  <c r="AW540" i="36"/>
  <c r="AV540" i="36"/>
  <c r="AU540" i="36"/>
  <c r="AG540" i="36"/>
  <c r="AF540" i="36"/>
  <c r="AE540" i="36"/>
  <c r="AD540" i="36"/>
  <c r="AC540" i="36"/>
  <c r="M540" i="36"/>
  <c r="L540" i="36"/>
  <c r="K540" i="36"/>
  <c r="I540" i="36" s="1"/>
  <c r="G540" i="36"/>
  <c r="F540" i="36"/>
  <c r="C540" i="36"/>
  <c r="AW539" i="36"/>
  <c r="AV539" i="36"/>
  <c r="AU539" i="36"/>
  <c r="AG539" i="36"/>
  <c r="AF539" i="36"/>
  <c r="AE539" i="36"/>
  <c r="AD539" i="36"/>
  <c r="AC539" i="36"/>
  <c r="M539" i="36"/>
  <c r="L539" i="36"/>
  <c r="K539" i="36"/>
  <c r="I539" i="36" s="1"/>
  <c r="G539" i="36"/>
  <c r="F539" i="36"/>
  <c r="C539" i="36"/>
  <c r="AW538" i="36"/>
  <c r="AV538" i="36"/>
  <c r="AU538" i="36"/>
  <c r="AG538" i="36"/>
  <c r="AF538" i="36"/>
  <c r="AE538" i="36"/>
  <c r="AD538" i="36"/>
  <c r="AC538" i="36"/>
  <c r="M538" i="36"/>
  <c r="L538" i="36"/>
  <c r="K538" i="36"/>
  <c r="I538" i="36"/>
  <c r="G538" i="36"/>
  <c r="F538" i="36"/>
  <c r="C538" i="36"/>
  <c r="AW536" i="36"/>
  <c r="AV536" i="36"/>
  <c r="AU536" i="36"/>
  <c r="AG536" i="36"/>
  <c r="AF536" i="36"/>
  <c r="AE536" i="36"/>
  <c r="AD536" i="36"/>
  <c r="AC536" i="36"/>
  <c r="M536" i="36"/>
  <c r="L536" i="36"/>
  <c r="K536" i="36"/>
  <c r="I536" i="36" s="1"/>
  <c r="G536" i="36"/>
  <c r="F536" i="36"/>
  <c r="C536" i="36"/>
  <c r="AW535" i="36"/>
  <c r="AV535" i="36"/>
  <c r="AU535" i="36"/>
  <c r="AG535" i="36"/>
  <c r="AF535" i="36"/>
  <c r="AE535" i="36"/>
  <c r="AD535" i="36"/>
  <c r="AC535" i="36"/>
  <c r="M535" i="36"/>
  <c r="L535" i="36"/>
  <c r="K535" i="36"/>
  <c r="I535" i="36" s="1"/>
  <c r="G535" i="36"/>
  <c r="F535" i="36"/>
  <c r="C535" i="36"/>
  <c r="AW534" i="36"/>
  <c r="AV534" i="36"/>
  <c r="AU534" i="36"/>
  <c r="AG534" i="36"/>
  <c r="AF534" i="36"/>
  <c r="AE534" i="36"/>
  <c r="AD534" i="36"/>
  <c r="AC534" i="36"/>
  <c r="M534" i="36"/>
  <c r="L534" i="36"/>
  <c r="I534" i="36" s="1"/>
  <c r="K534" i="36"/>
  <c r="G534" i="36"/>
  <c r="F534" i="36"/>
  <c r="C534" i="36"/>
  <c r="AW532" i="36"/>
  <c r="AV532" i="36"/>
  <c r="AU532" i="36"/>
  <c r="AG532" i="36"/>
  <c r="AF532" i="36"/>
  <c r="AE532" i="36"/>
  <c r="AD532" i="36"/>
  <c r="AC532" i="36"/>
  <c r="M532" i="36"/>
  <c r="L532" i="36"/>
  <c r="K532" i="36"/>
  <c r="I532" i="36" s="1"/>
  <c r="G532" i="36"/>
  <c r="F532" i="36"/>
  <c r="C532" i="36"/>
  <c r="AW531" i="36"/>
  <c r="AV531" i="36"/>
  <c r="AU531" i="36"/>
  <c r="AG531" i="36"/>
  <c r="AF531" i="36"/>
  <c r="AE531" i="36"/>
  <c r="AD531" i="36"/>
  <c r="AC531" i="36"/>
  <c r="M531" i="36"/>
  <c r="I531" i="36" s="1"/>
  <c r="L531" i="36"/>
  <c r="K531" i="36"/>
  <c r="G531" i="36"/>
  <c r="F531" i="36"/>
  <c r="C531" i="36"/>
  <c r="AW529" i="36"/>
  <c r="AV529" i="36"/>
  <c r="AU529" i="36"/>
  <c r="AG529" i="36"/>
  <c r="AF529" i="36"/>
  <c r="AE529" i="36"/>
  <c r="AD529" i="36"/>
  <c r="AC529" i="36"/>
  <c r="M529" i="36"/>
  <c r="L529" i="36"/>
  <c r="K529" i="36"/>
  <c r="G529" i="36"/>
  <c r="F529" i="36"/>
  <c r="C529" i="36"/>
  <c r="AW528" i="36"/>
  <c r="AV528" i="36"/>
  <c r="AU528" i="36"/>
  <c r="AG528" i="36"/>
  <c r="AF528" i="36"/>
  <c r="AE528" i="36"/>
  <c r="AD528" i="36"/>
  <c r="AC528" i="36"/>
  <c r="M528" i="36"/>
  <c r="L528" i="36"/>
  <c r="K528" i="36"/>
  <c r="I528" i="36" s="1"/>
  <c r="G528" i="36"/>
  <c r="F528" i="36"/>
  <c r="C528" i="36"/>
  <c r="AW527" i="36"/>
  <c r="AV527" i="36"/>
  <c r="AU527" i="36"/>
  <c r="AG527" i="36"/>
  <c r="AF527" i="36"/>
  <c r="AE527" i="36"/>
  <c r="AD527" i="36"/>
  <c r="AC527" i="36"/>
  <c r="M527" i="36"/>
  <c r="L527" i="36"/>
  <c r="K527" i="36"/>
  <c r="I527" i="36"/>
  <c r="G527" i="36"/>
  <c r="F527" i="36"/>
  <c r="C527" i="36"/>
  <c r="AW526" i="36"/>
  <c r="AV526" i="36"/>
  <c r="AU526" i="36"/>
  <c r="AG526" i="36"/>
  <c r="AF526" i="36"/>
  <c r="AE526" i="36"/>
  <c r="AD526" i="36"/>
  <c r="AC526" i="36"/>
  <c r="M526" i="36"/>
  <c r="L526" i="36"/>
  <c r="K526" i="36"/>
  <c r="I526" i="36" s="1"/>
  <c r="G526" i="36"/>
  <c r="F526" i="36"/>
  <c r="C526" i="36"/>
  <c r="AW525" i="36"/>
  <c r="AV525" i="36"/>
  <c r="AU525" i="36"/>
  <c r="AG525" i="36"/>
  <c r="AF525" i="36"/>
  <c r="AE525" i="36"/>
  <c r="AD525" i="36"/>
  <c r="AC525" i="36"/>
  <c r="M525" i="36"/>
  <c r="L525" i="36"/>
  <c r="K525" i="36"/>
  <c r="I525" i="36" s="1"/>
  <c r="G525" i="36"/>
  <c r="F525" i="36"/>
  <c r="C525" i="36"/>
  <c r="AW524" i="36"/>
  <c r="AV524" i="36"/>
  <c r="AU524" i="36"/>
  <c r="AG524" i="36"/>
  <c r="AF524" i="36"/>
  <c r="AE524" i="36"/>
  <c r="AD524" i="36"/>
  <c r="AC524" i="36"/>
  <c r="M524" i="36"/>
  <c r="L524" i="36"/>
  <c r="K524" i="36"/>
  <c r="I524" i="36" s="1"/>
  <c r="G524" i="36"/>
  <c r="F524" i="36"/>
  <c r="C524" i="36"/>
  <c r="AW523" i="36"/>
  <c r="AV523" i="36"/>
  <c r="AU523" i="36"/>
  <c r="AG523" i="36"/>
  <c r="AF523" i="36"/>
  <c r="AE523" i="36"/>
  <c r="AD523" i="36"/>
  <c r="AC523" i="36"/>
  <c r="M523" i="36"/>
  <c r="L523" i="36"/>
  <c r="K523" i="36"/>
  <c r="I523" i="36" s="1"/>
  <c r="G523" i="36"/>
  <c r="F523" i="36"/>
  <c r="C523" i="36"/>
  <c r="AW522" i="36"/>
  <c r="AV522" i="36"/>
  <c r="AU522" i="36"/>
  <c r="AG522" i="36"/>
  <c r="AF522" i="36"/>
  <c r="AE522" i="36"/>
  <c r="AD522" i="36"/>
  <c r="AC522" i="36"/>
  <c r="M522" i="36"/>
  <c r="I522" i="36" s="1"/>
  <c r="L522" i="36"/>
  <c r="K522" i="36"/>
  <c r="G522" i="36"/>
  <c r="F522" i="36"/>
  <c r="C522" i="36"/>
  <c r="AW521" i="36"/>
  <c r="AV521" i="36"/>
  <c r="AU521" i="36"/>
  <c r="AG521" i="36"/>
  <c r="AF521" i="36"/>
  <c r="AE521" i="36"/>
  <c r="AD521" i="36"/>
  <c r="AC521" i="36"/>
  <c r="M521" i="36"/>
  <c r="L521" i="36"/>
  <c r="K521" i="36"/>
  <c r="I521" i="36" s="1"/>
  <c r="G521" i="36"/>
  <c r="F521" i="36"/>
  <c r="C521" i="36"/>
  <c r="AW520" i="36"/>
  <c r="AV520" i="36"/>
  <c r="AU520" i="36"/>
  <c r="AG520" i="36"/>
  <c r="AF520" i="36"/>
  <c r="AE520" i="36"/>
  <c r="AD520" i="36"/>
  <c r="AC520" i="36"/>
  <c r="M520" i="36"/>
  <c r="L520" i="36"/>
  <c r="K520" i="36"/>
  <c r="I520" i="36" s="1"/>
  <c r="G520" i="36"/>
  <c r="F520" i="36"/>
  <c r="C520" i="36"/>
  <c r="AW519" i="36"/>
  <c r="AV519" i="36"/>
  <c r="AU519" i="36"/>
  <c r="AG519" i="36"/>
  <c r="AF519" i="36"/>
  <c r="AE519" i="36"/>
  <c r="AD519" i="36"/>
  <c r="AC519" i="36"/>
  <c r="M519" i="36"/>
  <c r="L519" i="36"/>
  <c r="K519" i="36"/>
  <c r="I519" i="36"/>
  <c r="G519" i="36"/>
  <c r="F519" i="36"/>
  <c r="C519" i="36"/>
  <c r="AW518" i="36"/>
  <c r="AV518" i="36"/>
  <c r="AU518" i="36"/>
  <c r="AG518" i="36"/>
  <c r="AF518" i="36"/>
  <c r="AE518" i="36"/>
  <c r="AD518" i="36"/>
  <c r="AC518" i="36"/>
  <c r="M518" i="36"/>
  <c r="L518" i="36"/>
  <c r="K518" i="36"/>
  <c r="I518" i="36" s="1"/>
  <c r="G518" i="36"/>
  <c r="F518" i="36"/>
  <c r="C518" i="36"/>
  <c r="AW517" i="36"/>
  <c r="AV517" i="36"/>
  <c r="AU517" i="36"/>
  <c r="AG517" i="36"/>
  <c r="AF517" i="36"/>
  <c r="AE517" i="36"/>
  <c r="AD517" i="36"/>
  <c r="AC517" i="36"/>
  <c r="M517" i="36"/>
  <c r="L517" i="36"/>
  <c r="K517" i="36"/>
  <c r="I517" i="36" s="1"/>
  <c r="G517" i="36"/>
  <c r="F517" i="36"/>
  <c r="C517" i="36"/>
  <c r="AW516" i="36"/>
  <c r="AV516" i="36"/>
  <c r="AU516" i="36"/>
  <c r="AG516" i="36"/>
  <c r="AF516" i="36"/>
  <c r="AE516" i="36"/>
  <c r="AD516" i="36"/>
  <c r="AC516" i="36"/>
  <c r="M516" i="36"/>
  <c r="L516" i="36"/>
  <c r="I516" i="36" s="1"/>
  <c r="K516" i="36"/>
  <c r="G516" i="36"/>
  <c r="F516" i="36"/>
  <c r="C516" i="36"/>
  <c r="AW515" i="36"/>
  <c r="AV515" i="36"/>
  <c r="AU515" i="36"/>
  <c r="AG515" i="36"/>
  <c r="AF515" i="36"/>
  <c r="AE515" i="36"/>
  <c r="AD515" i="36"/>
  <c r="AC515" i="36"/>
  <c r="M515" i="36"/>
  <c r="L515" i="36"/>
  <c r="K515" i="36"/>
  <c r="I515" i="36" s="1"/>
  <c r="G515" i="36"/>
  <c r="F515" i="36"/>
  <c r="C515" i="36"/>
  <c r="AW514" i="36"/>
  <c r="AV514" i="36"/>
  <c r="AU514" i="36"/>
  <c r="AG514" i="36"/>
  <c r="AF514" i="36"/>
  <c r="AE514" i="36"/>
  <c r="AD514" i="36"/>
  <c r="AC514" i="36"/>
  <c r="M514" i="36"/>
  <c r="I514" i="36" s="1"/>
  <c r="L514" i="36"/>
  <c r="K514" i="36"/>
  <c r="G514" i="36"/>
  <c r="F514" i="36"/>
  <c r="C514" i="36"/>
  <c r="AW513" i="36"/>
  <c r="AV513" i="36"/>
  <c r="AU513" i="36"/>
  <c r="AG513" i="36"/>
  <c r="AF513" i="36"/>
  <c r="AE513" i="36"/>
  <c r="AD513" i="36"/>
  <c r="AC513" i="36"/>
  <c r="M513" i="36"/>
  <c r="L513" i="36"/>
  <c r="K513" i="36"/>
  <c r="I513" i="36" s="1"/>
  <c r="G513" i="36"/>
  <c r="F513" i="36"/>
  <c r="C513" i="36"/>
  <c r="AW512" i="36"/>
  <c r="AV512" i="36"/>
  <c r="AU512" i="36"/>
  <c r="AG512" i="36"/>
  <c r="AF512" i="36"/>
  <c r="AE512" i="36"/>
  <c r="AD512" i="36"/>
  <c r="AC512" i="36"/>
  <c r="M512" i="36"/>
  <c r="L512" i="36"/>
  <c r="K512" i="36"/>
  <c r="I512" i="36" s="1"/>
  <c r="G512" i="36"/>
  <c r="F512" i="36"/>
  <c r="C512" i="36"/>
  <c r="AW511" i="36"/>
  <c r="AV511" i="36"/>
  <c r="AU511" i="36"/>
  <c r="AG511" i="36"/>
  <c r="AF511" i="36"/>
  <c r="AE511" i="36"/>
  <c r="AD511" i="36"/>
  <c r="AC511" i="36"/>
  <c r="M511" i="36"/>
  <c r="L511" i="36"/>
  <c r="K511" i="36"/>
  <c r="I511" i="36"/>
  <c r="G511" i="36"/>
  <c r="F511" i="36"/>
  <c r="C511" i="36"/>
  <c r="AW510" i="36"/>
  <c r="AV510" i="36"/>
  <c r="AU510" i="36"/>
  <c r="AG510" i="36"/>
  <c r="AF510" i="36"/>
  <c r="AE510" i="36"/>
  <c r="AD510" i="36"/>
  <c r="AC510" i="36"/>
  <c r="M510" i="36"/>
  <c r="L510" i="36"/>
  <c r="K510" i="36"/>
  <c r="I510" i="36" s="1"/>
  <c r="G510" i="36"/>
  <c r="F510" i="36"/>
  <c r="C510" i="36"/>
  <c r="AW509" i="36"/>
  <c r="AV509" i="36"/>
  <c r="AU509" i="36"/>
  <c r="AG509" i="36"/>
  <c r="AF509" i="36"/>
  <c r="AE509" i="36"/>
  <c r="AD509" i="36"/>
  <c r="AC509" i="36"/>
  <c r="M509" i="36"/>
  <c r="L509" i="36"/>
  <c r="K509" i="36"/>
  <c r="I509" i="36" s="1"/>
  <c r="G509" i="36"/>
  <c r="F509" i="36"/>
  <c r="C509" i="36"/>
  <c r="AW507" i="36"/>
  <c r="AV507" i="36"/>
  <c r="AU507" i="36"/>
  <c r="AG507" i="36"/>
  <c r="AF507" i="36"/>
  <c r="AE507" i="36"/>
  <c r="AD507" i="36"/>
  <c r="AC507" i="36"/>
  <c r="M507" i="36"/>
  <c r="L507" i="36"/>
  <c r="I507" i="36" s="1"/>
  <c r="K507" i="36"/>
  <c r="G507" i="36"/>
  <c r="F507" i="36"/>
  <c r="C507" i="36"/>
  <c r="AW506" i="36"/>
  <c r="AV506" i="36"/>
  <c r="AU506" i="36"/>
  <c r="AG506" i="36"/>
  <c r="AF506" i="36"/>
  <c r="AE506" i="36"/>
  <c r="AD506" i="36"/>
  <c r="AC506" i="36"/>
  <c r="M506" i="36"/>
  <c r="L506" i="36"/>
  <c r="K506" i="36"/>
  <c r="I506" i="36" s="1"/>
  <c r="G506" i="36"/>
  <c r="F506" i="36"/>
  <c r="C506" i="36"/>
  <c r="AW505" i="36"/>
  <c r="AV505" i="36"/>
  <c r="AU505" i="36"/>
  <c r="AG505" i="36"/>
  <c r="AF505" i="36"/>
  <c r="AE505" i="36"/>
  <c r="AD505" i="36"/>
  <c r="AC505" i="36"/>
  <c r="M505" i="36"/>
  <c r="I505" i="36" s="1"/>
  <c r="L505" i="36"/>
  <c r="K505" i="36"/>
  <c r="G505" i="36"/>
  <c r="F505" i="36"/>
  <c r="C505" i="36"/>
  <c r="AW504" i="36"/>
  <c r="AV504" i="36"/>
  <c r="AU504" i="36"/>
  <c r="AG504" i="36"/>
  <c r="AF504" i="36"/>
  <c r="AE504" i="36"/>
  <c r="AD504" i="36"/>
  <c r="AC504" i="36"/>
  <c r="M504" i="36"/>
  <c r="L504" i="36"/>
  <c r="K504" i="36"/>
  <c r="G504" i="36"/>
  <c r="F504" i="36"/>
  <c r="C504" i="36"/>
  <c r="AW503" i="36"/>
  <c r="AV503" i="36"/>
  <c r="AU503" i="36"/>
  <c r="AG503" i="36"/>
  <c r="AF503" i="36"/>
  <c r="AE503" i="36"/>
  <c r="AD503" i="36"/>
  <c r="AC503" i="36"/>
  <c r="M503" i="36"/>
  <c r="L503" i="36"/>
  <c r="K503" i="36"/>
  <c r="I503" i="36" s="1"/>
  <c r="G503" i="36"/>
  <c r="F503" i="36"/>
  <c r="C503" i="36"/>
  <c r="AW502" i="36"/>
  <c r="AV502" i="36"/>
  <c r="AU502" i="36"/>
  <c r="AG502" i="36"/>
  <c r="AF502" i="36"/>
  <c r="AE502" i="36"/>
  <c r="AD502" i="36"/>
  <c r="AC502" i="36"/>
  <c r="M502" i="36"/>
  <c r="L502" i="36"/>
  <c r="K502" i="36"/>
  <c r="I502" i="36"/>
  <c r="G502" i="36"/>
  <c r="F502" i="36"/>
  <c r="C502" i="36"/>
  <c r="AW501" i="36"/>
  <c r="AV501" i="36"/>
  <c r="AU501" i="36"/>
  <c r="AG501" i="36"/>
  <c r="AF501" i="36"/>
  <c r="AE501" i="36"/>
  <c r="AD501" i="36"/>
  <c r="AC501" i="36"/>
  <c r="M501" i="36"/>
  <c r="L501" i="36"/>
  <c r="K501" i="36"/>
  <c r="I501" i="36" s="1"/>
  <c r="G501" i="36"/>
  <c r="F501" i="36"/>
  <c r="C501" i="36"/>
  <c r="AW500" i="36"/>
  <c r="AV500" i="36"/>
  <c r="AU500" i="36"/>
  <c r="AG500" i="36"/>
  <c r="AF500" i="36"/>
  <c r="AE500" i="36"/>
  <c r="AD500" i="36"/>
  <c r="AC500" i="36"/>
  <c r="M500" i="36"/>
  <c r="L500" i="36"/>
  <c r="K500" i="36"/>
  <c r="I500" i="36" s="1"/>
  <c r="G500" i="36"/>
  <c r="F500" i="36"/>
  <c r="C500" i="36"/>
  <c r="AW499" i="36"/>
  <c r="AV499" i="36"/>
  <c r="AU499" i="36"/>
  <c r="AG499" i="36"/>
  <c r="AF499" i="36"/>
  <c r="AE499" i="36"/>
  <c r="AD499" i="36"/>
  <c r="AC499" i="36"/>
  <c r="M499" i="36"/>
  <c r="L499" i="36"/>
  <c r="I499" i="36" s="1"/>
  <c r="K499" i="36"/>
  <c r="G499" i="36"/>
  <c r="F499" i="36"/>
  <c r="C499" i="36"/>
  <c r="AW498" i="36"/>
  <c r="AV498" i="36"/>
  <c r="AU498" i="36"/>
  <c r="AG498" i="36"/>
  <c r="AF498" i="36"/>
  <c r="AE498" i="36"/>
  <c r="AD498" i="36"/>
  <c r="AC498" i="36"/>
  <c r="M498" i="36"/>
  <c r="L498" i="36"/>
  <c r="K498" i="36"/>
  <c r="I498" i="36" s="1"/>
  <c r="G498" i="36"/>
  <c r="F498" i="36"/>
  <c r="C498" i="36"/>
  <c r="AW496" i="36"/>
  <c r="AV496" i="36"/>
  <c r="AU496" i="36"/>
  <c r="AG496" i="36"/>
  <c r="AF496" i="36"/>
  <c r="AE496" i="36"/>
  <c r="AD496" i="36"/>
  <c r="AC496" i="36"/>
  <c r="M496" i="36"/>
  <c r="I496" i="36" s="1"/>
  <c r="L496" i="36"/>
  <c r="K496" i="36"/>
  <c r="G496" i="36"/>
  <c r="F496" i="36"/>
  <c r="C496" i="36"/>
  <c r="AW495" i="36"/>
  <c r="AV495" i="36"/>
  <c r="AU495" i="36"/>
  <c r="AG495" i="36"/>
  <c r="AF495" i="36"/>
  <c r="AE495" i="36"/>
  <c r="AD495" i="36"/>
  <c r="AC495" i="36"/>
  <c r="M495" i="36"/>
  <c r="L495" i="36"/>
  <c r="K495" i="36"/>
  <c r="G495" i="36"/>
  <c r="F495" i="36"/>
  <c r="C495" i="36"/>
  <c r="AW494" i="36"/>
  <c r="AV494" i="36"/>
  <c r="AU494" i="36"/>
  <c r="AG494" i="36"/>
  <c r="AF494" i="36"/>
  <c r="AE494" i="36"/>
  <c r="AD494" i="36"/>
  <c r="AC494" i="36"/>
  <c r="M494" i="36"/>
  <c r="L494" i="36"/>
  <c r="K494" i="36"/>
  <c r="I494" i="36" s="1"/>
  <c r="G494" i="36"/>
  <c r="F494" i="36"/>
  <c r="C494" i="36"/>
  <c r="AW493" i="36"/>
  <c r="AV493" i="36"/>
  <c r="AU493" i="36"/>
  <c r="AG493" i="36"/>
  <c r="AF493" i="36"/>
  <c r="AE493" i="36"/>
  <c r="AD493" i="36"/>
  <c r="AC493" i="36"/>
  <c r="M493" i="36"/>
  <c r="L493" i="36"/>
  <c r="K493" i="36"/>
  <c r="I493" i="36"/>
  <c r="G493" i="36"/>
  <c r="F493" i="36"/>
  <c r="C493" i="36"/>
  <c r="AW492" i="36"/>
  <c r="AV492" i="36"/>
  <c r="AU492" i="36"/>
  <c r="AG492" i="36"/>
  <c r="AF492" i="36"/>
  <c r="AE492" i="36"/>
  <c r="AD492" i="36"/>
  <c r="AC492" i="36"/>
  <c r="M492" i="36"/>
  <c r="L492" i="36"/>
  <c r="K492" i="36"/>
  <c r="I492" i="36" s="1"/>
  <c r="G492" i="36"/>
  <c r="F492" i="36"/>
  <c r="C492" i="36"/>
  <c r="AW491" i="36"/>
  <c r="AV491" i="36"/>
  <c r="AU491" i="36"/>
  <c r="AG491" i="36"/>
  <c r="AF491" i="36"/>
  <c r="AE491" i="36"/>
  <c r="AD491" i="36"/>
  <c r="AC491" i="36"/>
  <c r="M491" i="36"/>
  <c r="L491" i="36"/>
  <c r="K491" i="36"/>
  <c r="I491" i="36" s="1"/>
  <c r="G491" i="36"/>
  <c r="F491" i="36"/>
  <c r="C491" i="36"/>
  <c r="AW490" i="36"/>
  <c r="AV490" i="36"/>
  <c r="AU490" i="36"/>
  <c r="AG490" i="36"/>
  <c r="AF490" i="36"/>
  <c r="AE490" i="36"/>
  <c r="AD490" i="36"/>
  <c r="AC490" i="36"/>
  <c r="M490" i="36"/>
  <c r="L490" i="36"/>
  <c r="I490" i="36" s="1"/>
  <c r="K490" i="36"/>
  <c r="G490" i="36"/>
  <c r="F490" i="36"/>
  <c r="C490" i="36"/>
  <c r="AW489" i="36"/>
  <c r="AV489" i="36"/>
  <c r="AU489" i="36"/>
  <c r="AG489" i="36"/>
  <c r="AF489" i="36"/>
  <c r="AE489" i="36"/>
  <c r="AD489" i="36"/>
  <c r="AC489" i="36"/>
  <c r="M489" i="36"/>
  <c r="L489" i="36"/>
  <c r="K489" i="36"/>
  <c r="I489" i="36" s="1"/>
  <c r="G489" i="36"/>
  <c r="F489" i="36"/>
  <c r="C489" i="36"/>
  <c r="AW488" i="36"/>
  <c r="AV488" i="36"/>
  <c r="AU488" i="36"/>
  <c r="AG488" i="36"/>
  <c r="AF488" i="36"/>
  <c r="AE488" i="36"/>
  <c r="AD488" i="36"/>
  <c r="AC488" i="36"/>
  <c r="M488" i="36"/>
  <c r="L488" i="36"/>
  <c r="K488" i="36"/>
  <c r="I488" i="36" s="1"/>
  <c r="G488" i="36"/>
  <c r="F488" i="36"/>
  <c r="C488" i="36"/>
  <c r="AW487" i="36"/>
  <c r="AV487" i="36"/>
  <c r="AU487" i="36"/>
  <c r="AG487" i="36"/>
  <c r="AF487" i="36"/>
  <c r="AE487" i="36"/>
  <c r="AD487" i="36"/>
  <c r="AC487" i="36"/>
  <c r="M487" i="36"/>
  <c r="L487" i="36"/>
  <c r="I487" i="36" s="1"/>
  <c r="K487" i="36"/>
  <c r="G487" i="36"/>
  <c r="F487" i="36"/>
  <c r="C487" i="36"/>
  <c r="AW486" i="36"/>
  <c r="AV486" i="36"/>
  <c r="AU486" i="36"/>
  <c r="AG486" i="36"/>
  <c r="AF486" i="36"/>
  <c r="AE486" i="36"/>
  <c r="AD486" i="36"/>
  <c r="AC486" i="36"/>
  <c r="M486" i="36"/>
  <c r="L486" i="36"/>
  <c r="K486" i="36"/>
  <c r="I486" i="36" s="1"/>
  <c r="G486" i="36"/>
  <c r="F486" i="36"/>
  <c r="C486" i="36"/>
  <c r="AW485" i="36"/>
  <c r="AV485" i="36"/>
  <c r="AU485" i="36"/>
  <c r="AG485" i="36"/>
  <c r="AF485" i="36"/>
  <c r="AE485" i="36"/>
  <c r="AD485" i="36"/>
  <c r="AC485" i="36"/>
  <c r="M485" i="36"/>
  <c r="L485" i="36"/>
  <c r="K485" i="36"/>
  <c r="I485" i="36"/>
  <c r="G485" i="36"/>
  <c r="F485" i="36"/>
  <c r="C485" i="36"/>
  <c r="AW484" i="36"/>
  <c r="AV484" i="36"/>
  <c r="AU484" i="36"/>
  <c r="AG484" i="36"/>
  <c r="AF484" i="36"/>
  <c r="AE484" i="36"/>
  <c r="AD484" i="36"/>
  <c r="AC484" i="36"/>
  <c r="M484" i="36"/>
  <c r="L484" i="36"/>
  <c r="K484" i="36"/>
  <c r="I484" i="36" s="1"/>
  <c r="G484" i="36"/>
  <c r="F484" i="36"/>
  <c r="C484" i="36"/>
  <c r="AW483" i="36"/>
  <c r="AV483" i="36"/>
  <c r="AU483" i="36"/>
  <c r="AG483" i="36"/>
  <c r="AF483" i="36"/>
  <c r="AE483" i="36"/>
  <c r="AD483" i="36"/>
  <c r="AC483" i="36"/>
  <c r="M483" i="36"/>
  <c r="L483" i="36"/>
  <c r="K483" i="36"/>
  <c r="I483" i="36" s="1"/>
  <c r="G483" i="36"/>
  <c r="F483" i="36"/>
  <c r="C483" i="36"/>
  <c r="AW482" i="36"/>
  <c r="AV482" i="36"/>
  <c r="AU482" i="36"/>
  <c r="AG482" i="36"/>
  <c r="AF482" i="36"/>
  <c r="AE482" i="36"/>
  <c r="AD482" i="36"/>
  <c r="AC482" i="36"/>
  <c r="M482" i="36"/>
  <c r="L482" i="36"/>
  <c r="I482" i="36" s="1"/>
  <c r="K482" i="36"/>
  <c r="G482" i="36"/>
  <c r="F482" i="36"/>
  <c r="C482" i="36"/>
  <c r="AW481" i="36"/>
  <c r="AV481" i="36"/>
  <c r="AU481" i="36"/>
  <c r="AG481" i="36"/>
  <c r="AF481" i="36"/>
  <c r="AE481" i="36"/>
  <c r="AD481" i="36"/>
  <c r="AC481" i="36"/>
  <c r="M481" i="36"/>
  <c r="L481" i="36"/>
  <c r="K481" i="36"/>
  <c r="I481" i="36" s="1"/>
  <c r="G481" i="36"/>
  <c r="F481" i="36"/>
  <c r="C481" i="36"/>
  <c r="AW479" i="36"/>
  <c r="AV479" i="36"/>
  <c r="AU479" i="36"/>
  <c r="AG479" i="36"/>
  <c r="AF479" i="36"/>
  <c r="AE479" i="36"/>
  <c r="AD479" i="36"/>
  <c r="AC479" i="36"/>
  <c r="M479" i="36"/>
  <c r="L479" i="36"/>
  <c r="K479" i="36"/>
  <c r="G479" i="36"/>
  <c r="F479" i="36"/>
  <c r="C479" i="36"/>
  <c r="AW478" i="36"/>
  <c r="AV478" i="36"/>
  <c r="AU478" i="36"/>
  <c r="AG478" i="36"/>
  <c r="AF478" i="36"/>
  <c r="AE478" i="36"/>
  <c r="AD478" i="36"/>
  <c r="AC478" i="36"/>
  <c r="M478" i="36"/>
  <c r="L478" i="36"/>
  <c r="K478" i="36"/>
  <c r="I478" i="36" s="1"/>
  <c r="G478" i="36"/>
  <c r="F478" i="36"/>
  <c r="C478" i="36"/>
  <c r="AW477" i="36"/>
  <c r="AV477" i="36"/>
  <c r="AU477" i="36"/>
  <c r="AG477" i="36"/>
  <c r="AF477" i="36"/>
  <c r="AE477" i="36"/>
  <c r="AD477" i="36"/>
  <c r="AC477" i="36"/>
  <c r="M477" i="36"/>
  <c r="L477" i="36"/>
  <c r="K477" i="36"/>
  <c r="I477" i="36" s="1"/>
  <c r="G477" i="36"/>
  <c r="F477" i="36"/>
  <c r="C477" i="36"/>
  <c r="AW476" i="36"/>
  <c r="AV476" i="36"/>
  <c r="AU476" i="36"/>
  <c r="AG476" i="36"/>
  <c r="AF476" i="36"/>
  <c r="AE476" i="36"/>
  <c r="AD476" i="36"/>
  <c r="AC476" i="36"/>
  <c r="M476" i="36"/>
  <c r="L476" i="36"/>
  <c r="K476" i="36"/>
  <c r="I476" i="36"/>
  <c r="G476" i="36"/>
  <c r="F476" i="36"/>
  <c r="C476" i="36"/>
  <c r="AW475" i="36"/>
  <c r="AV475" i="36"/>
  <c r="AU475" i="36"/>
  <c r="AG475" i="36"/>
  <c r="AF475" i="36"/>
  <c r="AE475" i="36"/>
  <c r="AD475" i="36"/>
  <c r="AC475" i="36"/>
  <c r="M475" i="36"/>
  <c r="L475" i="36"/>
  <c r="K475" i="36"/>
  <c r="I475" i="36" s="1"/>
  <c r="G475" i="36"/>
  <c r="F475" i="36"/>
  <c r="C475" i="36"/>
  <c r="AW474" i="36"/>
  <c r="AV474" i="36"/>
  <c r="AU474" i="36"/>
  <c r="AG474" i="36"/>
  <c r="AF474" i="36"/>
  <c r="AE474" i="36"/>
  <c r="AD474" i="36"/>
  <c r="AC474" i="36"/>
  <c r="M474" i="36"/>
  <c r="L474" i="36"/>
  <c r="K474" i="36"/>
  <c r="I474" i="36" s="1"/>
  <c r="G474" i="36"/>
  <c r="F474" i="36"/>
  <c r="C474" i="36"/>
  <c r="AW473" i="36"/>
  <c r="AV473" i="36"/>
  <c r="AU473" i="36"/>
  <c r="AG473" i="36"/>
  <c r="AF473" i="36"/>
  <c r="AE473" i="36"/>
  <c r="AD473" i="36"/>
  <c r="AC473" i="36"/>
  <c r="M473" i="36"/>
  <c r="L473" i="36"/>
  <c r="I473" i="36" s="1"/>
  <c r="K473" i="36"/>
  <c r="G473" i="36"/>
  <c r="F473" i="36"/>
  <c r="C473" i="36"/>
  <c r="AW472" i="36"/>
  <c r="AV472" i="36"/>
  <c r="AU472" i="36"/>
  <c r="AG472" i="36"/>
  <c r="AF472" i="36"/>
  <c r="AE472" i="36"/>
  <c r="AD472" i="36"/>
  <c r="AC472" i="36"/>
  <c r="M472" i="36"/>
  <c r="L472" i="36"/>
  <c r="K472" i="36"/>
  <c r="I472" i="36" s="1"/>
  <c r="G472" i="36"/>
  <c r="F472" i="36"/>
  <c r="C472" i="36"/>
  <c r="AW471" i="36"/>
  <c r="AV471" i="36"/>
  <c r="AU471" i="36"/>
  <c r="AG471" i="36"/>
  <c r="AF471" i="36"/>
  <c r="AE471" i="36"/>
  <c r="AD471" i="36"/>
  <c r="AC471" i="36"/>
  <c r="M471" i="36"/>
  <c r="L471" i="36"/>
  <c r="K471" i="36"/>
  <c r="I471" i="36" s="1"/>
  <c r="G471" i="36"/>
  <c r="F471" i="36"/>
  <c r="C471" i="36"/>
  <c r="AW470" i="36"/>
  <c r="AV470" i="36"/>
  <c r="AU470" i="36"/>
  <c r="AG470" i="36"/>
  <c r="AF470" i="36"/>
  <c r="AE470" i="36"/>
  <c r="AD470" i="36"/>
  <c r="AC470" i="36"/>
  <c r="M470" i="36"/>
  <c r="L470" i="36"/>
  <c r="K470" i="36"/>
  <c r="I470" i="36" s="1"/>
  <c r="G470" i="36"/>
  <c r="F470" i="36"/>
  <c r="C470" i="36"/>
  <c r="AW469" i="36"/>
  <c r="AV469" i="36"/>
  <c r="AU469" i="36"/>
  <c r="AG469" i="36"/>
  <c r="AF469" i="36"/>
  <c r="AE469" i="36"/>
  <c r="AD469" i="36"/>
  <c r="AC469" i="36"/>
  <c r="M469" i="36"/>
  <c r="L469" i="36"/>
  <c r="K469" i="36"/>
  <c r="I469" i="36" s="1"/>
  <c r="G469" i="36"/>
  <c r="F469" i="36"/>
  <c r="C469" i="36"/>
  <c r="AW468" i="36"/>
  <c r="AV468" i="36"/>
  <c r="AU468" i="36"/>
  <c r="AG468" i="36"/>
  <c r="AF468" i="36"/>
  <c r="AE468" i="36"/>
  <c r="AD468" i="36"/>
  <c r="AC468" i="36"/>
  <c r="M468" i="36"/>
  <c r="L468" i="36"/>
  <c r="K468" i="36"/>
  <c r="I468" i="36"/>
  <c r="G468" i="36"/>
  <c r="F468" i="36"/>
  <c r="C468" i="36"/>
  <c r="AW466" i="36"/>
  <c r="AV466" i="36"/>
  <c r="AU466" i="36"/>
  <c r="AG466" i="36"/>
  <c r="AF466" i="36"/>
  <c r="AE466" i="36"/>
  <c r="AD466" i="36"/>
  <c r="AC466" i="36"/>
  <c r="M466" i="36"/>
  <c r="L466" i="36"/>
  <c r="K466" i="36"/>
  <c r="I466" i="36" s="1"/>
  <c r="G466" i="36"/>
  <c r="F466" i="36"/>
  <c r="C466" i="36"/>
  <c r="AW465" i="36"/>
  <c r="AV465" i="36"/>
  <c r="AU465" i="36"/>
  <c r="AG465" i="36"/>
  <c r="AF465" i="36"/>
  <c r="AE465" i="36"/>
  <c r="AD465" i="36"/>
  <c r="AC465" i="36"/>
  <c r="M465" i="36"/>
  <c r="L465" i="36"/>
  <c r="K465" i="36"/>
  <c r="I465" i="36" s="1"/>
  <c r="G465" i="36"/>
  <c r="F465" i="36"/>
  <c r="C465" i="36"/>
  <c r="AW464" i="36"/>
  <c r="AV464" i="36"/>
  <c r="AU464" i="36"/>
  <c r="AG464" i="36"/>
  <c r="AF464" i="36"/>
  <c r="AE464" i="36"/>
  <c r="AD464" i="36"/>
  <c r="AC464" i="36"/>
  <c r="M464" i="36"/>
  <c r="L464" i="36"/>
  <c r="K464" i="36"/>
  <c r="I464" i="36"/>
  <c r="G464" i="36"/>
  <c r="F464" i="36"/>
  <c r="C464" i="36"/>
  <c r="AW463" i="36"/>
  <c r="AV463" i="36"/>
  <c r="AU463" i="36"/>
  <c r="AG463" i="36"/>
  <c r="AF463" i="36"/>
  <c r="AE463" i="36"/>
  <c r="AD463" i="36"/>
  <c r="AC463" i="36"/>
  <c r="M463" i="36"/>
  <c r="L463" i="36"/>
  <c r="K463" i="36"/>
  <c r="I463" i="36" s="1"/>
  <c r="G463" i="36"/>
  <c r="F463" i="36"/>
  <c r="C463" i="36"/>
  <c r="AW462" i="36"/>
  <c r="AV462" i="36"/>
  <c r="AU462" i="36"/>
  <c r="AG462" i="36"/>
  <c r="AF462" i="36"/>
  <c r="AE462" i="36"/>
  <c r="AD462" i="36"/>
  <c r="AC462" i="36"/>
  <c r="M462" i="36"/>
  <c r="L462" i="36"/>
  <c r="K462" i="36"/>
  <c r="G462" i="36"/>
  <c r="F462" i="36"/>
  <c r="C462" i="36"/>
  <c r="AW460" i="36"/>
  <c r="AV460" i="36"/>
  <c r="AU460" i="36"/>
  <c r="AG460" i="36"/>
  <c r="AF460" i="36"/>
  <c r="AE460" i="36"/>
  <c r="AD460" i="36"/>
  <c r="AC460" i="36"/>
  <c r="M460" i="36"/>
  <c r="L460" i="36"/>
  <c r="K460" i="36"/>
  <c r="I460" i="36" s="1"/>
  <c r="G460" i="36"/>
  <c r="F460" i="36"/>
  <c r="C460" i="36"/>
  <c r="AW459" i="36"/>
  <c r="AV459" i="36"/>
  <c r="AU459" i="36"/>
  <c r="AG459" i="36"/>
  <c r="AF459" i="36"/>
  <c r="AE459" i="36"/>
  <c r="AD459" i="36"/>
  <c r="AC459" i="36"/>
  <c r="M459" i="36"/>
  <c r="L459" i="36"/>
  <c r="K459" i="36"/>
  <c r="I459" i="36" s="1"/>
  <c r="G459" i="36"/>
  <c r="F459" i="36"/>
  <c r="C459" i="36"/>
  <c r="AW458" i="36"/>
  <c r="AV458" i="36"/>
  <c r="AU458" i="36"/>
  <c r="AG458" i="36"/>
  <c r="AF458" i="36"/>
  <c r="AE458" i="36"/>
  <c r="AD458" i="36"/>
  <c r="AC458" i="36"/>
  <c r="M458" i="36"/>
  <c r="L458" i="36"/>
  <c r="K458" i="36"/>
  <c r="I458" i="36"/>
  <c r="G458" i="36"/>
  <c r="F458" i="36"/>
  <c r="C458" i="36"/>
  <c r="AW457" i="36"/>
  <c r="AV457" i="36"/>
  <c r="AU457" i="36"/>
  <c r="AG457" i="36"/>
  <c r="AF457" i="36"/>
  <c r="AE457" i="36"/>
  <c r="AD457" i="36"/>
  <c r="AC457" i="36"/>
  <c r="M457" i="36"/>
  <c r="L457" i="36"/>
  <c r="K457" i="36"/>
  <c r="I457" i="36" s="1"/>
  <c r="G457" i="36"/>
  <c r="F457" i="36"/>
  <c r="C457" i="36"/>
  <c r="AW456" i="36"/>
  <c r="AV456" i="36"/>
  <c r="AU456" i="36"/>
  <c r="AG456" i="36"/>
  <c r="AF456" i="36"/>
  <c r="AE456" i="36"/>
  <c r="AD456" i="36"/>
  <c r="AC456" i="36"/>
  <c r="M456" i="36"/>
  <c r="L456" i="36"/>
  <c r="K456" i="36"/>
  <c r="I456" i="36" s="1"/>
  <c r="G456" i="36"/>
  <c r="F456" i="36"/>
  <c r="C456" i="36"/>
  <c r="AW455" i="36"/>
  <c r="AV455" i="36"/>
  <c r="AU455" i="36"/>
  <c r="AG455" i="36"/>
  <c r="AF455" i="36"/>
  <c r="AE455" i="36"/>
  <c r="AD455" i="36"/>
  <c r="AC455" i="36"/>
  <c r="M455" i="36"/>
  <c r="L455" i="36"/>
  <c r="K455" i="36"/>
  <c r="I455" i="36"/>
  <c r="G455" i="36"/>
  <c r="F455" i="36"/>
  <c r="C455" i="36"/>
  <c r="AW454" i="36"/>
  <c r="AV454" i="36"/>
  <c r="AU454" i="36"/>
  <c r="AG454" i="36"/>
  <c r="AF454" i="36"/>
  <c r="AE454" i="36"/>
  <c r="AD454" i="36"/>
  <c r="AC454" i="36"/>
  <c r="M454" i="36"/>
  <c r="L454" i="36"/>
  <c r="K454" i="36"/>
  <c r="I454" i="36" s="1"/>
  <c r="G454" i="36"/>
  <c r="F454" i="36"/>
  <c r="C454" i="36"/>
  <c r="AW453" i="36"/>
  <c r="AV453" i="36"/>
  <c r="AU453" i="36"/>
  <c r="AG453" i="36"/>
  <c r="AF453" i="36"/>
  <c r="AE453" i="36"/>
  <c r="AD453" i="36"/>
  <c r="AC453" i="36"/>
  <c r="M453" i="36"/>
  <c r="L453" i="36"/>
  <c r="K453" i="36"/>
  <c r="G453" i="36"/>
  <c r="F453" i="36"/>
  <c r="C453" i="36"/>
  <c r="AW452" i="36"/>
  <c r="AV452" i="36"/>
  <c r="AU452" i="36"/>
  <c r="AG452" i="36"/>
  <c r="AF452" i="36"/>
  <c r="AE452" i="36"/>
  <c r="AD452" i="36"/>
  <c r="AC452" i="36"/>
  <c r="M452" i="36"/>
  <c r="L452" i="36"/>
  <c r="K452" i="36"/>
  <c r="G452" i="36"/>
  <c r="F452" i="36"/>
  <c r="C452" i="36"/>
  <c r="AW451" i="36"/>
  <c r="AV451" i="36"/>
  <c r="AU451" i="36"/>
  <c r="AG451" i="36"/>
  <c r="AF451" i="36"/>
  <c r="AE451" i="36"/>
  <c r="AD451" i="36"/>
  <c r="AC451" i="36"/>
  <c r="M451" i="36"/>
  <c r="L451" i="36"/>
  <c r="K451" i="36"/>
  <c r="I451" i="36" s="1"/>
  <c r="G451" i="36"/>
  <c r="F451" i="36"/>
  <c r="C451" i="36"/>
  <c r="AW450" i="36"/>
  <c r="AV450" i="36"/>
  <c r="AU450" i="36"/>
  <c r="AG450" i="36"/>
  <c r="AF450" i="36"/>
  <c r="AE450" i="36"/>
  <c r="AD450" i="36"/>
  <c r="AC450" i="36"/>
  <c r="M450" i="36"/>
  <c r="L450" i="36"/>
  <c r="K450" i="36"/>
  <c r="I450" i="36"/>
  <c r="G450" i="36"/>
  <c r="F450" i="36"/>
  <c r="C450" i="36"/>
  <c r="AW449" i="36"/>
  <c r="AV449" i="36"/>
  <c r="AU449" i="36"/>
  <c r="AG449" i="36"/>
  <c r="AF449" i="36"/>
  <c r="AE449" i="36"/>
  <c r="AD449" i="36"/>
  <c r="AC449" i="36"/>
  <c r="M449" i="36"/>
  <c r="L449" i="36"/>
  <c r="K449" i="36"/>
  <c r="I449" i="36" s="1"/>
  <c r="G449" i="36"/>
  <c r="F449" i="36"/>
  <c r="C449" i="36"/>
  <c r="AW448" i="36"/>
  <c r="AV448" i="36"/>
  <c r="AU448" i="36"/>
  <c r="AG448" i="36"/>
  <c r="AF448" i="36"/>
  <c r="AE448" i="36"/>
  <c r="AD448" i="36"/>
  <c r="AC448" i="36"/>
  <c r="M448" i="36"/>
  <c r="L448" i="36"/>
  <c r="K448" i="36"/>
  <c r="I448" i="36" s="1"/>
  <c r="G448" i="36"/>
  <c r="F448" i="36"/>
  <c r="C448" i="36"/>
  <c r="AW447" i="36"/>
  <c r="AV447" i="36"/>
  <c r="AU447" i="36"/>
  <c r="AG447" i="36"/>
  <c r="AF447" i="36"/>
  <c r="AE447" i="36"/>
  <c r="AD447" i="36"/>
  <c r="AC447" i="36"/>
  <c r="M447" i="36"/>
  <c r="L447" i="36"/>
  <c r="K447" i="36"/>
  <c r="I447" i="36"/>
  <c r="G447" i="36"/>
  <c r="F447" i="36"/>
  <c r="C447" i="36"/>
  <c r="AW446" i="36"/>
  <c r="AV446" i="36"/>
  <c r="AU446" i="36"/>
  <c r="AG446" i="36"/>
  <c r="AF446" i="36"/>
  <c r="AE446" i="36"/>
  <c r="AD446" i="36"/>
  <c r="AC446" i="36"/>
  <c r="M446" i="36"/>
  <c r="L446" i="36"/>
  <c r="K446" i="36"/>
  <c r="I446" i="36" s="1"/>
  <c r="G446" i="36"/>
  <c r="F446" i="36"/>
  <c r="C446" i="36"/>
  <c r="AW445" i="36"/>
  <c r="AV445" i="36"/>
  <c r="AU445" i="36"/>
  <c r="AG445" i="36"/>
  <c r="AF445" i="36"/>
  <c r="AE445" i="36"/>
  <c r="AD445" i="36"/>
  <c r="AC445" i="36"/>
  <c r="M445" i="36"/>
  <c r="I445" i="36" s="1"/>
  <c r="L445" i="36"/>
  <c r="K445" i="36"/>
  <c r="G445" i="36"/>
  <c r="F445" i="36"/>
  <c r="C445" i="36"/>
  <c r="AW444" i="36"/>
  <c r="AV444" i="36"/>
  <c r="AU444" i="36"/>
  <c r="AG444" i="36"/>
  <c r="AF444" i="36"/>
  <c r="AE444" i="36"/>
  <c r="AD444" i="36"/>
  <c r="AC444" i="36"/>
  <c r="M444" i="36"/>
  <c r="L444" i="36"/>
  <c r="K444" i="36"/>
  <c r="G444" i="36"/>
  <c r="F444" i="36"/>
  <c r="C444" i="36"/>
  <c r="AW443" i="36"/>
  <c r="AV443" i="36"/>
  <c r="AU443" i="36"/>
  <c r="AG443" i="36"/>
  <c r="AF443" i="36"/>
  <c r="AE443" i="36"/>
  <c r="AD443" i="36"/>
  <c r="AC443" i="36"/>
  <c r="M443" i="36"/>
  <c r="L443" i="36"/>
  <c r="K443" i="36"/>
  <c r="I443" i="36" s="1"/>
  <c r="G443" i="36"/>
  <c r="F443" i="36"/>
  <c r="C443" i="36"/>
  <c r="AW442" i="36"/>
  <c r="AV442" i="36"/>
  <c r="AU442" i="36"/>
  <c r="AG442" i="36"/>
  <c r="AF442" i="36"/>
  <c r="AE442" i="36"/>
  <c r="AD442" i="36"/>
  <c r="AC442" i="36"/>
  <c r="M442" i="36"/>
  <c r="L442" i="36"/>
  <c r="K442" i="36"/>
  <c r="I442" i="36"/>
  <c r="G442" i="36"/>
  <c r="F442" i="36"/>
  <c r="C442" i="36"/>
  <c r="AW441" i="36"/>
  <c r="AV441" i="36"/>
  <c r="AU441" i="36"/>
  <c r="AG441" i="36"/>
  <c r="AF441" i="36"/>
  <c r="AE441" i="36"/>
  <c r="AD441" i="36"/>
  <c r="AC441" i="36"/>
  <c r="M441" i="36"/>
  <c r="L441" i="36"/>
  <c r="K441" i="36"/>
  <c r="I441" i="36" s="1"/>
  <c r="G441" i="36"/>
  <c r="F441" i="36"/>
  <c r="C441" i="36"/>
  <c r="AW440" i="36"/>
  <c r="AV440" i="36"/>
  <c r="AU440" i="36"/>
  <c r="AG440" i="36"/>
  <c r="AF440" i="36"/>
  <c r="AE440" i="36"/>
  <c r="AD440" i="36"/>
  <c r="AC440" i="36"/>
  <c r="M440" i="36"/>
  <c r="L440" i="36"/>
  <c r="K440" i="36"/>
  <c r="I440" i="36" s="1"/>
  <c r="G440" i="36"/>
  <c r="F440" i="36"/>
  <c r="C440" i="36"/>
  <c r="AW439" i="36"/>
  <c r="AV439" i="36"/>
  <c r="AU439" i="36"/>
  <c r="AG439" i="36"/>
  <c r="AF439" i="36"/>
  <c r="AE439" i="36"/>
  <c r="AD439" i="36"/>
  <c r="AC439" i="36"/>
  <c r="M439" i="36"/>
  <c r="L439" i="36"/>
  <c r="K439" i="36"/>
  <c r="I439" i="36"/>
  <c r="G439" i="36"/>
  <c r="F439" i="36"/>
  <c r="C439" i="36"/>
  <c r="AW438" i="36"/>
  <c r="AV438" i="36"/>
  <c r="AU438" i="36"/>
  <c r="AG438" i="36"/>
  <c r="AF438" i="36"/>
  <c r="AE438" i="36"/>
  <c r="AD438" i="36"/>
  <c r="AC438" i="36"/>
  <c r="M438" i="36"/>
  <c r="L438" i="36"/>
  <c r="K438" i="36"/>
  <c r="I438" i="36" s="1"/>
  <c r="G438" i="36"/>
  <c r="F438" i="36"/>
  <c r="C438" i="36"/>
  <c r="AW437" i="36"/>
  <c r="AV437" i="36"/>
  <c r="AU437" i="36"/>
  <c r="AG437" i="36"/>
  <c r="AF437" i="36"/>
  <c r="AE437" i="36"/>
  <c r="AD437" i="36"/>
  <c r="AC437" i="36"/>
  <c r="M437" i="36"/>
  <c r="I437" i="36" s="1"/>
  <c r="L437" i="36"/>
  <c r="K437" i="36"/>
  <c r="G437" i="36"/>
  <c r="F437" i="36"/>
  <c r="C437" i="36"/>
  <c r="AW436" i="36"/>
  <c r="AV436" i="36"/>
  <c r="AU436" i="36"/>
  <c r="AG436" i="36"/>
  <c r="AF436" i="36"/>
  <c r="AE436" i="36"/>
  <c r="AD436" i="36"/>
  <c r="AC436" i="36"/>
  <c r="M436" i="36"/>
  <c r="L436" i="36"/>
  <c r="K436" i="36"/>
  <c r="I436" i="36" s="1"/>
  <c r="G436" i="36"/>
  <c r="F436" i="36"/>
  <c r="C436" i="36"/>
  <c r="AW435" i="36"/>
  <c r="AV435" i="36"/>
  <c r="AU435" i="36"/>
  <c r="AG435" i="36"/>
  <c r="AF435" i="36"/>
  <c r="AE435" i="36"/>
  <c r="AD435" i="36"/>
  <c r="AC435" i="36"/>
  <c r="M435" i="36"/>
  <c r="L435" i="36"/>
  <c r="K435" i="36"/>
  <c r="I435" i="36" s="1"/>
  <c r="G435" i="36"/>
  <c r="F435" i="36"/>
  <c r="C435" i="36"/>
  <c r="AW434" i="36"/>
  <c r="AV434" i="36"/>
  <c r="AU434" i="36"/>
  <c r="AG434" i="36"/>
  <c r="AF434" i="36"/>
  <c r="AE434" i="36"/>
  <c r="AD434" i="36"/>
  <c r="AC434" i="36"/>
  <c r="M434" i="36"/>
  <c r="L434" i="36"/>
  <c r="K434" i="36"/>
  <c r="I434" i="36"/>
  <c r="G434" i="36"/>
  <c r="F434" i="36"/>
  <c r="C434" i="36"/>
  <c r="AW433" i="36"/>
  <c r="AV433" i="36"/>
  <c r="AU433" i="36"/>
  <c r="AG433" i="36"/>
  <c r="AF433" i="36"/>
  <c r="AE433" i="36"/>
  <c r="AD433" i="36"/>
  <c r="AC433" i="36"/>
  <c r="M433" i="36"/>
  <c r="L433" i="36"/>
  <c r="K433" i="36"/>
  <c r="I433" i="36" s="1"/>
  <c r="G433" i="36"/>
  <c r="F433" i="36"/>
  <c r="C433" i="36"/>
  <c r="AW432" i="36"/>
  <c r="AV432" i="36"/>
  <c r="AU432" i="36"/>
  <c r="AG432" i="36"/>
  <c r="AF432" i="36"/>
  <c r="AE432" i="36"/>
  <c r="AD432" i="36"/>
  <c r="AC432" i="36"/>
  <c r="M432" i="36"/>
  <c r="L432" i="36"/>
  <c r="K432" i="36"/>
  <c r="I432" i="36" s="1"/>
  <c r="G432" i="36"/>
  <c r="F432" i="36"/>
  <c r="C432" i="36"/>
  <c r="AW431" i="36"/>
  <c r="AV431" i="36"/>
  <c r="AU431" i="36"/>
  <c r="AG431" i="36"/>
  <c r="AF431" i="36"/>
  <c r="AE431" i="36"/>
  <c r="AD431" i="36"/>
  <c r="AC431" i="36"/>
  <c r="M431" i="36"/>
  <c r="L431" i="36"/>
  <c r="K431" i="36"/>
  <c r="I431" i="36"/>
  <c r="G431" i="36"/>
  <c r="F431" i="36"/>
  <c r="C431" i="36"/>
  <c r="AW430" i="36"/>
  <c r="AV430" i="36"/>
  <c r="AU430" i="36"/>
  <c r="AG430" i="36"/>
  <c r="AF430" i="36"/>
  <c r="AE430" i="36"/>
  <c r="AD430" i="36"/>
  <c r="AC430" i="36"/>
  <c r="M430" i="36"/>
  <c r="L430" i="36"/>
  <c r="K430" i="36"/>
  <c r="I430" i="36"/>
  <c r="G430" i="36"/>
  <c r="F430" i="36"/>
  <c r="C430" i="36"/>
  <c r="AW429" i="36"/>
  <c r="AV429" i="36"/>
  <c r="AU429" i="36"/>
  <c r="AG429" i="36"/>
  <c r="AF429" i="36"/>
  <c r="AE429" i="36"/>
  <c r="AD429" i="36"/>
  <c r="AC429" i="36"/>
  <c r="M429" i="36"/>
  <c r="I429" i="36" s="1"/>
  <c r="L429" i="36"/>
  <c r="K429" i="36"/>
  <c r="G429" i="36"/>
  <c r="F429" i="36"/>
  <c r="C429" i="36"/>
  <c r="AW428" i="36"/>
  <c r="AV428" i="36"/>
  <c r="AU428" i="36"/>
  <c r="AG428" i="36"/>
  <c r="AF428" i="36"/>
  <c r="AE428" i="36"/>
  <c r="AD428" i="36"/>
  <c r="AC428" i="36"/>
  <c r="M428" i="36"/>
  <c r="L428" i="36"/>
  <c r="K428" i="36"/>
  <c r="I428" i="36" s="1"/>
  <c r="G428" i="36"/>
  <c r="F428" i="36"/>
  <c r="C428" i="36"/>
  <c r="AW427" i="36"/>
  <c r="AV427" i="36"/>
  <c r="AU427" i="36"/>
  <c r="AG427" i="36"/>
  <c r="AF427" i="36"/>
  <c r="AE427" i="36"/>
  <c r="AD427" i="36"/>
  <c r="AC427" i="36"/>
  <c r="M427" i="36"/>
  <c r="L427" i="36"/>
  <c r="K427" i="36"/>
  <c r="I427" i="36" s="1"/>
  <c r="G427" i="36"/>
  <c r="F427" i="36"/>
  <c r="C427" i="36"/>
  <c r="AW425" i="36"/>
  <c r="AV425" i="36"/>
  <c r="AU425" i="36"/>
  <c r="AG425" i="36"/>
  <c r="AF425" i="36"/>
  <c r="AE425" i="36"/>
  <c r="AD425" i="36"/>
  <c r="AC425" i="36"/>
  <c r="M425" i="36"/>
  <c r="L425" i="36"/>
  <c r="K425" i="36"/>
  <c r="I425" i="36"/>
  <c r="G425" i="36"/>
  <c r="F425" i="36"/>
  <c r="C425" i="36"/>
  <c r="AW424" i="36"/>
  <c r="AV424" i="36"/>
  <c r="AU424" i="36"/>
  <c r="AG424" i="36"/>
  <c r="AF424" i="36"/>
  <c r="AE424" i="36"/>
  <c r="AD424" i="36"/>
  <c r="AC424" i="36"/>
  <c r="M424" i="36"/>
  <c r="L424" i="36"/>
  <c r="K424" i="36"/>
  <c r="I424" i="36" s="1"/>
  <c r="G424" i="36"/>
  <c r="F424" i="36"/>
  <c r="C424" i="36"/>
  <c r="AW423" i="36"/>
  <c r="AV423" i="36"/>
  <c r="AU423" i="36"/>
  <c r="AG423" i="36"/>
  <c r="AF423" i="36"/>
  <c r="AE423" i="36"/>
  <c r="AD423" i="36"/>
  <c r="AC423" i="36"/>
  <c r="M423" i="36"/>
  <c r="L423" i="36"/>
  <c r="K423" i="36"/>
  <c r="I423" i="36" s="1"/>
  <c r="G423" i="36"/>
  <c r="F423" i="36"/>
  <c r="C423" i="36"/>
  <c r="AW422" i="36"/>
  <c r="AV422" i="36"/>
  <c r="AU422" i="36"/>
  <c r="AG422" i="36"/>
  <c r="AF422" i="36"/>
  <c r="AE422" i="36"/>
  <c r="AD422" i="36"/>
  <c r="AC422" i="36"/>
  <c r="M422" i="36"/>
  <c r="L422" i="36"/>
  <c r="K422" i="36"/>
  <c r="I422" i="36"/>
  <c r="G422" i="36"/>
  <c r="F422" i="36"/>
  <c r="C422" i="36"/>
  <c r="AW421" i="36"/>
  <c r="AV421" i="36"/>
  <c r="AU421" i="36"/>
  <c r="AG421" i="36"/>
  <c r="AF421" i="36"/>
  <c r="AE421" i="36"/>
  <c r="AD421" i="36"/>
  <c r="AC421" i="36"/>
  <c r="M421" i="36"/>
  <c r="L421" i="36"/>
  <c r="K421" i="36"/>
  <c r="I421" i="36"/>
  <c r="G421" i="36"/>
  <c r="F421" i="36"/>
  <c r="C421" i="36"/>
  <c r="AW420" i="36"/>
  <c r="AV420" i="36"/>
  <c r="AU420" i="36"/>
  <c r="AG420" i="36"/>
  <c r="AF420" i="36"/>
  <c r="AE420" i="36"/>
  <c r="AD420" i="36"/>
  <c r="AC420" i="36"/>
  <c r="M420" i="36"/>
  <c r="I420" i="36" s="1"/>
  <c r="L420" i="36"/>
  <c r="K420" i="36"/>
  <c r="G420" i="36"/>
  <c r="F420" i="36"/>
  <c r="C420" i="36"/>
  <c r="AW419" i="36"/>
  <c r="AV419" i="36"/>
  <c r="AU419" i="36"/>
  <c r="AG419" i="36"/>
  <c r="AF419" i="36"/>
  <c r="AE419" i="36"/>
  <c r="AD419" i="36"/>
  <c r="AC419" i="36"/>
  <c r="M419" i="36"/>
  <c r="L419" i="36"/>
  <c r="I419" i="36" s="1"/>
  <c r="K419" i="36"/>
  <c r="G419" i="36"/>
  <c r="F419" i="36"/>
  <c r="C419" i="36"/>
  <c r="AW418" i="36"/>
  <c r="AV418" i="36"/>
  <c r="AU418" i="36"/>
  <c r="AG418" i="36"/>
  <c r="AF418" i="36"/>
  <c r="AE418" i="36"/>
  <c r="AD418" i="36"/>
  <c r="AC418" i="36"/>
  <c r="M418" i="36"/>
  <c r="L418" i="36"/>
  <c r="K418" i="36"/>
  <c r="I418" i="36" s="1"/>
  <c r="G418" i="36"/>
  <c r="F418" i="36"/>
  <c r="C418" i="36"/>
  <c r="AW417" i="36"/>
  <c r="AV417" i="36"/>
  <c r="AU417" i="36"/>
  <c r="AG417" i="36"/>
  <c r="AF417" i="36"/>
  <c r="AE417" i="36"/>
  <c r="AD417" i="36"/>
  <c r="AC417" i="36"/>
  <c r="M417" i="36"/>
  <c r="L417" i="36"/>
  <c r="K417" i="36"/>
  <c r="I417" i="36"/>
  <c r="G417" i="36"/>
  <c r="F417" i="36"/>
  <c r="C417" i="36"/>
  <c r="AW416" i="36"/>
  <c r="AV416" i="36"/>
  <c r="AU416" i="36"/>
  <c r="AG416" i="36"/>
  <c r="AF416" i="36"/>
  <c r="AE416" i="36"/>
  <c r="AD416" i="36"/>
  <c r="AC416" i="36"/>
  <c r="M416" i="36"/>
  <c r="L416" i="36"/>
  <c r="K416" i="36"/>
  <c r="I416" i="36" s="1"/>
  <c r="G416" i="36"/>
  <c r="F416" i="36"/>
  <c r="C416" i="36"/>
  <c r="AW415" i="36"/>
  <c r="AV415" i="36"/>
  <c r="AU415" i="36"/>
  <c r="AG415" i="36"/>
  <c r="AF415" i="36"/>
  <c r="AE415" i="36"/>
  <c r="AD415" i="36"/>
  <c r="AC415" i="36"/>
  <c r="M415" i="36"/>
  <c r="L415" i="36"/>
  <c r="K415" i="36"/>
  <c r="I415" i="36" s="1"/>
  <c r="G415" i="36"/>
  <c r="F415" i="36"/>
  <c r="C415" i="36"/>
  <c r="AW414" i="36"/>
  <c r="AV414" i="36"/>
  <c r="AU414" i="36"/>
  <c r="AG414" i="36"/>
  <c r="AF414" i="36"/>
  <c r="AE414" i="36"/>
  <c r="AD414" i="36"/>
  <c r="AC414" i="36"/>
  <c r="M414" i="36"/>
  <c r="L414" i="36"/>
  <c r="K414" i="36"/>
  <c r="I414" i="36" s="1"/>
  <c r="G414" i="36"/>
  <c r="F414" i="36"/>
  <c r="C414" i="36"/>
  <c r="AW413" i="36"/>
  <c r="AV413" i="36"/>
  <c r="AU413" i="36"/>
  <c r="AG413" i="36"/>
  <c r="AF413" i="36"/>
  <c r="AE413" i="36"/>
  <c r="AD413" i="36"/>
  <c r="AC413" i="36"/>
  <c r="M413" i="36"/>
  <c r="L413" i="36"/>
  <c r="K413" i="36"/>
  <c r="I413" i="36"/>
  <c r="G413" i="36"/>
  <c r="F413" i="36"/>
  <c r="C413" i="36"/>
  <c r="AW412" i="36"/>
  <c r="AV412" i="36"/>
  <c r="AU412" i="36"/>
  <c r="AG412" i="36"/>
  <c r="AF412" i="36"/>
  <c r="AE412" i="36"/>
  <c r="AD412" i="36"/>
  <c r="AC412" i="36"/>
  <c r="M412" i="36"/>
  <c r="L412" i="36"/>
  <c r="K412" i="36"/>
  <c r="I412" i="36" s="1"/>
  <c r="G412" i="36"/>
  <c r="F412" i="36"/>
  <c r="C412" i="36"/>
  <c r="AW411" i="36"/>
  <c r="AV411" i="36"/>
  <c r="AU411" i="36"/>
  <c r="AG411" i="36"/>
  <c r="AF411" i="36"/>
  <c r="AE411" i="36"/>
  <c r="AD411" i="36"/>
  <c r="AC411" i="36"/>
  <c r="M411" i="36"/>
  <c r="L411" i="36"/>
  <c r="I411" i="36" s="1"/>
  <c r="K411" i="36"/>
  <c r="G411" i="36"/>
  <c r="F411" i="36"/>
  <c r="C411" i="36"/>
  <c r="AW410" i="36"/>
  <c r="AV410" i="36"/>
  <c r="AU410" i="36"/>
  <c r="AG410" i="36"/>
  <c r="AF410" i="36"/>
  <c r="AE410" i="36"/>
  <c r="AD410" i="36"/>
  <c r="AC410" i="36"/>
  <c r="M410" i="36"/>
  <c r="L410" i="36"/>
  <c r="K410" i="36"/>
  <c r="I410" i="36" s="1"/>
  <c r="G410" i="36"/>
  <c r="F410" i="36"/>
  <c r="C410" i="36"/>
  <c r="AW409" i="36"/>
  <c r="AV409" i="36"/>
  <c r="AU409" i="36"/>
  <c r="AG409" i="36"/>
  <c r="AF409" i="36"/>
  <c r="AE409" i="36"/>
  <c r="AD409" i="36"/>
  <c r="AC409" i="36"/>
  <c r="M409" i="36"/>
  <c r="L409" i="36"/>
  <c r="K409" i="36"/>
  <c r="I409" i="36"/>
  <c r="G409" i="36"/>
  <c r="F409" i="36"/>
  <c r="C409" i="36"/>
  <c r="AW408" i="36"/>
  <c r="AV408" i="36"/>
  <c r="AU408" i="36"/>
  <c r="AG408" i="36"/>
  <c r="AF408" i="36"/>
  <c r="AE408" i="36"/>
  <c r="AD408" i="36"/>
  <c r="AC408" i="36"/>
  <c r="M408" i="36"/>
  <c r="L408" i="36"/>
  <c r="K408" i="36"/>
  <c r="I408" i="36" s="1"/>
  <c r="G408" i="36"/>
  <c r="F408" i="36"/>
  <c r="C408" i="36"/>
  <c r="AW407" i="36"/>
  <c r="AV407" i="36"/>
  <c r="AU407" i="36"/>
  <c r="AG407" i="36"/>
  <c r="AF407" i="36"/>
  <c r="AE407" i="36"/>
  <c r="AD407" i="36"/>
  <c r="AC407" i="36"/>
  <c r="M407" i="36"/>
  <c r="L407" i="36"/>
  <c r="K407" i="36"/>
  <c r="I407" i="36" s="1"/>
  <c r="G407" i="36"/>
  <c r="F407" i="36"/>
  <c r="C407" i="36"/>
  <c r="AW406" i="36"/>
  <c r="AV406" i="36"/>
  <c r="AU406" i="36"/>
  <c r="AG406" i="36"/>
  <c r="AF406" i="36"/>
  <c r="AE406" i="36"/>
  <c r="AD406" i="36"/>
  <c r="AC406" i="36"/>
  <c r="M406" i="36"/>
  <c r="L406" i="36"/>
  <c r="K406" i="36"/>
  <c r="I406" i="36" s="1"/>
  <c r="G406" i="36"/>
  <c r="F406" i="36"/>
  <c r="C406" i="36"/>
  <c r="AW405" i="36"/>
  <c r="AV405" i="36"/>
  <c r="AU405" i="36"/>
  <c r="AG405" i="36"/>
  <c r="AF405" i="36"/>
  <c r="AE405" i="36"/>
  <c r="AD405" i="36"/>
  <c r="AC405" i="36"/>
  <c r="M405" i="36"/>
  <c r="L405" i="36"/>
  <c r="K405" i="36"/>
  <c r="I405" i="36"/>
  <c r="G405" i="36"/>
  <c r="F405" i="36"/>
  <c r="C405" i="36"/>
  <c r="AW404" i="36"/>
  <c r="AV404" i="36"/>
  <c r="AU404" i="36"/>
  <c r="AG404" i="36"/>
  <c r="AF404" i="36"/>
  <c r="AE404" i="36"/>
  <c r="AD404" i="36"/>
  <c r="AC404" i="36"/>
  <c r="M404" i="36"/>
  <c r="L404" i="36"/>
  <c r="K404" i="36"/>
  <c r="G404" i="36"/>
  <c r="F404" i="36"/>
  <c r="C404" i="36"/>
  <c r="AW402" i="36"/>
  <c r="AV402" i="36"/>
  <c r="AU402" i="36"/>
  <c r="AG402" i="36"/>
  <c r="AF402" i="36"/>
  <c r="AE402" i="36"/>
  <c r="AD402" i="36"/>
  <c r="AC402" i="36"/>
  <c r="M402" i="36"/>
  <c r="L402" i="36"/>
  <c r="I402" i="36" s="1"/>
  <c r="K402" i="36"/>
  <c r="G402" i="36"/>
  <c r="F402" i="36"/>
  <c r="C402" i="36"/>
  <c r="AW401" i="36"/>
  <c r="AV401" i="36"/>
  <c r="AU401" i="36"/>
  <c r="AG401" i="36"/>
  <c r="AF401" i="36"/>
  <c r="AE401" i="36"/>
  <c r="AD401" i="36"/>
  <c r="AC401" i="36"/>
  <c r="M401" i="36"/>
  <c r="L401" i="36"/>
  <c r="K401" i="36"/>
  <c r="I401" i="36" s="1"/>
  <c r="G401" i="36"/>
  <c r="F401" i="36"/>
  <c r="C401" i="36"/>
  <c r="AW400" i="36"/>
  <c r="AV400" i="36"/>
  <c r="AU400" i="36"/>
  <c r="AG400" i="36"/>
  <c r="AF400" i="36"/>
  <c r="AE400" i="36"/>
  <c r="AD400" i="36"/>
  <c r="AC400" i="36"/>
  <c r="M400" i="36"/>
  <c r="L400" i="36"/>
  <c r="K400" i="36"/>
  <c r="I400" i="36"/>
  <c r="G400" i="36"/>
  <c r="F400" i="36"/>
  <c r="C400" i="36"/>
  <c r="AW399" i="36"/>
  <c r="AV399" i="36"/>
  <c r="AU399" i="36"/>
  <c r="AG399" i="36"/>
  <c r="AF399" i="36"/>
  <c r="AE399" i="36"/>
  <c r="AD399" i="36"/>
  <c r="AC399" i="36"/>
  <c r="M399" i="36"/>
  <c r="L399" i="36"/>
  <c r="K399" i="36"/>
  <c r="I399" i="36" s="1"/>
  <c r="G399" i="36"/>
  <c r="F399" i="36"/>
  <c r="C399" i="36"/>
  <c r="AW397" i="36"/>
  <c r="AV397" i="36"/>
  <c r="AU397" i="36"/>
  <c r="AG397" i="36"/>
  <c r="AF397" i="36"/>
  <c r="AE397" i="36"/>
  <c r="AD397" i="36"/>
  <c r="AC397" i="36"/>
  <c r="M397" i="36"/>
  <c r="L397" i="36"/>
  <c r="K397" i="36"/>
  <c r="I397" i="36" s="1"/>
  <c r="G397" i="36"/>
  <c r="F397" i="36"/>
  <c r="C397" i="36"/>
  <c r="AW396" i="36"/>
  <c r="AV396" i="36"/>
  <c r="AU396" i="36"/>
  <c r="AG396" i="36"/>
  <c r="AF396" i="36"/>
  <c r="AE396" i="36"/>
  <c r="AD396" i="36"/>
  <c r="AC396" i="36"/>
  <c r="M396" i="36"/>
  <c r="L396" i="36"/>
  <c r="K396" i="36"/>
  <c r="I396" i="36" s="1"/>
  <c r="G396" i="36"/>
  <c r="F396" i="36"/>
  <c r="C396" i="36"/>
  <c r="AW395" i="36"/>
  <c r="AV395" i="36"/>
  <c r="AU395" i="36"/>
  <c r="AG395" i="36"/>
  <c r="AF395" i="36"/>
  <c r="AE395" i="36"/>
  <c r="AD395" i="36"/>
  <c r="AC395" i="36"/>
  <c r="M395" i="36"/>
  <c r="L395" i="36"/>
  <c r="K395" i="36"/>
  <c r="I395" i="36"/>
  <c r="G395" i="36"/>
  <c r="F395" i="36"/>
  <c r="C395" i="36"/>
  <c r="AW394" i="36"/>
  <c r="AV394" i="36"/>
  <c r="AU394" i="36"/>
  <c r="AG394" i="36"/>
  <c r="AF394" i="36"/>
  <c r="AE394" i="36"/>
  <c r="AD394" i="36"/>
  <c r="AC394" i="36"/>
  <c r="M394" i="36"/>
  <c r="I394" i="36" s="1"/>
  <c r="L394" i="36"/>
  <c r="K394" i="36"/>
  <c r="G394" i="36"/>
  <c r="F394" i="36"/>
  <c r="C394" i="36"/>
  <c r="AW393" i="36"/>
  <c r="AV393" i="36"/>
  <c r="AU393" i="36"/>
  <c r="AG393" i="36"/>
  <c r="AF393" i="36"/>
  <c r="AE393" i="36"/>
  <c r="AD393" i="36"/>
  <c r="AC393" i="36"/>
  <c r="M393" i="36"/>
  <c r="L393" i="36"/>
  <c r="K393" i="36"/>
  <c r="G393" i="36"/>
  <c r="F393" i="36"/>
  <c r="C393" i="36"/>
  <c r="AW392" i="36"/>
  <c r="AV392" i="36"/>
  <c r="AU392" i="36"/>
  <c r="AG392" i="36"/>
  <c r="AF392" i="36"/>
  <c r="AE392" i="36"/>
  <c r="AD392" i="36"/>
  <c r="AC392" i="36"/>
  <c r="M392" i="36"/>
  <c r="L392" i="36"/>
  <c r="K392" i="36"/>
  <c r="I392" i="36" s="1"/>
  <c r="G392" i="36"/>
  <c r="F392" i="36"/>
  <c r="C392" i="36"/>
  <c r="AW391" i="36"/>
  <c r="AV391" i="36"/>
  <c r="AU391" i="36"/>
  <c r="AG391" i="36"/>
  <c r="AF391" i="36"/>
  <c r="AE391" i="36"/>
  <c r="AD391" i="36"/>
  <c r="AC391" i="36"/>
  <c r="M391" i="36"/>
  <c r="L391" i="36"/>
  <c r="K391" i="36"/>
  <c r="I391" i="36"/>
  <c r="G391" i="36"/>
  <c r="F391" i="36"/>
  <c r="C391" i="36"/>
  <c r="AW390" i="36"/>
  <c r="AV390" i="36"/>
  <c r="AU390" i="36"/>
  <c r="AG390" i="36"/>
  <c r="AF390" i="36"/>
  <c r="AE390" i="36"/>
  <c r="AD390" i="36"/>
  <c r="AC390" i="36"/>
  <c r="M390" i="36"/>
  <c r="L390" i="36"/>
  <c r="K390" i="36"/>
  <c r="I390" i="36" s="1"/>
  <c r="G390" i="36"/>
  <c r="F390" i="36"/>
  <c r="C390" i="36"/>
  <c r="AW388" i="36"/>
  <c r="AV388" i="36"/>
  <c r="AU388" i="36"/>
  <c r="AG388" i="36"/>
  <c r="AF388" i="36"/>
  <c r="AE388" i="36"/>
  <c r="AD388" i="36"/>
  <c r="AC388" i="36"/>
  <c r="M388" i="36"/>
  <c r="L388" i="36"/>
  <c r="K388" i="36"/>
  <c r="I388" i="36" s="1"/>
  <c r="G388" i="36"/>
  <c r="F388" i="36"/>
  <c r="C388" i="36"/>
  <c r="AW387" i="36"/>
  <c r="AV387" i="36"/>
  <c r="AU387" i="36"/>
  <c r="AG387" i="36"/>
  <c r="AF387" i="36"/>
  <c r="AE387" i="36"/>
  <c r="AD387" i="36"/>
  <c r="AC387" i="36"/>
  <c r="M387" i="36"/>
  <c r="L387" i="36"/>
  <c r="K387" i="36"/>
  <c r="I387" i="36" s="1"/>
  <c r="G387" i="36"/>
  <c r="F387" i="36"/>
  <c r="C387" i="36"/>
  <c r="AW386" i="36"/>
  <c r="AV386" i="36"/>
  <c r="AU386" i="36"/>
  <c r="AG386" i="36"/>
  <c r="AF386" i="36"/>
  <c r="AE386" i="36"/>
  <c r="AD386" i="36"/>
  <c r="AC386" i="36"/>
  <c r="M386" i="36"/>
  <c r="L386" i="36"/>
  <c r="K386" i="36"/>
  <c r="I386" i="36"/>
  <c r="G386" i="36"/>
  <c r="F386" i="36"/>
  <c r="C386" i="36"/>
  <c r="AW385" i="36"/>
  <c r="AV385" i="36"/>
  <c r="AU385" i="36"/>
  <c r="AG385" i="36"/>
  <c r="AF385" i="36"/>
  <c r="AE385" i="36"/>
  <c r="AD385" i="36"/>
  <c r="AC385" i="36"/>
  <c r="M385" i="36"/>
  <c r="I385" i="36" s="1"/>
  <c r="L385" i="36"/>
  <c r="K385" i="36"/>
  <c r="G385" i="36"/>
  <c r="F385" i="36"/>
  <c r="C385" i="36"/>
  <c r="AW384" i="36"/>
  <c r="AV384" i="36"/>
  <c r="AU384" i="36"/>
  <c r="AG384" i="36"/>
  <c r="AF384" i="36"/>
  <c r="AE384" i="36"/>
  <c r="AD384" i="36"/>
  <c r="AC384" i="36"/>
  <c r="M384" i="36"/>
  <c r="L384" i="36"/>
  <c r="K384" i="36"/>
  <c r="G384" i="36"/>
  <c r="F384" i="36"/>
  <c r="C384" i="36"/>
  <c r="AW382" i="36"/>
  <c r="AV382" i="36"/>
  <c r="AU382" i="36"/>
  <c r="AG382" i="36"/>
  <c r="AF382" i="36"/>
  <c r="AE382" i="36"/>
  <c r="AD382" i="36"/>
  <c r="AC382" i="36"/>
  <c r="M382" i="36"/>
  <c r="L382" i="36"/>
  <c r="K382" i="36"/>
  <c r="I382" i="36" s="1"/>
  <c r="G382" i="36"/>
  <c r="F382" i="36"/>
  <c r="C382" i="36"/>
  <c r="AW381" i="36"/>
  <c r="AV381" i="36"/>
  <c r="AU381" i="36"/>
  <c r="AG381" i="36"/>
  <c r="AF381" i="36"/>
  <c r="AE381" i="36"/>
  <c r="AD381" i="36"/>
  <c r="AC381" i="36"/>
  <c r="M381" i="36"/>
  <c r="L381" i="36"/>
  <c r="K381" i="36"/>
  <c r="I381" i="36"/>
  <c r="G381" i="36"/>
  <c r="F381" i="36"/>
  <c r="C381" i="36"/>
  <c r="AW379" i="36"/>
  <c r="AV379" i="36"/>
  <c r="AU379" i="36"/>
  <c r="AG379" i="36"/>
  <c r="AF379" i="36"/>
  <c r="AE379" i="36"/>
  <c r="AD379" i="36"/>
  <c r="AC379" i="36"/>
  <c r="M379" i="36"/>
  <c r="L379" i="36"/>
  <c r="K379" i="36"/>
  <c r="I379" i="36" s="1"/>
  <c r="G379" i="36"/>
  <c r="F379" i="36"/>
  <c r="C379" i="36"/>
  <c r="AW378" i="36"/>
  <c r="AV378" i="36"/>
  <c r="AU378" i="36"/>
  <c r="AG378" i="36"/>
  <c r="AF378" i="36"/>
  <c r="AE378" i="36"/>
  <c r="AD378" i="36"/>
  <c r="AC378" i="36"/>
  <c r="M378" i="36"/>
  <c r="L378" i="36"/>
  <c r="K378" i="36"/>
  <c r="I378" i="36" s="1"/>
  <c r="G378" i="36"/>
  <c r="F378" i="36"/>
  <c r="C378" i="36"/>
  <c r="AW377" i="36"/>
  <c r="AV377" i="36"/>
  <c r="AU377" i="36"/>
  <c r="AG377" i="36"/>
  <c r="AF377" i="36"/>
  <c r="AE377" i="36"/>
  <c r="AD377" i="36"/>
  <c r="AC377" i="36"/>
  <c r="M377" i="36"/>
  <c r="L377" i="36"/>
  <c r="K377" i="36"/>
  <c r="I377" i="36" s="1"/>
  <c r="G377" i="36"/>
  <c r="F377" i="36"/>
  <c r="C377" i="36"/>
  <c r="AW376" i="36"/>
  <c r="AV376" i="36"/>
  <c r="AU376" i="36"/>
  <c r="AG376" i="36"/>
  <c r="AF376" i="36"/>
  <c r="AE376" i="36"/>
  <c r="AD376" i="36"/>
  <c r="AC376" i="36"/>
  <c r="M376" i="36"/>
  <c r="L376" i="36"/>
  <c r="K376" i="36"/>
  <c r="I376" i="36"/>
  <c r="G376" i="36"/>
  <c r="F376" i="36"/>
  <c r="C376" i="36"/>
  <c r="AW374" i="36"/>
  <c r="AV374" i="36"/>
  <c r="AU374" i="36"/>
  <c r="AG374" i="36"/>
  <c r="AF374" i="36"/>
  <c r="AE374" i="36"/>
  <c r="AD374" i="36"/>
  <c r="AC374" i="36"/>
  <c r="M374" i="36"/>
  <c r="L374" i="36"/>
  <c r="K374" i="36"/>
  <c r="I374" i="36" s="1"/>
  <c r="G374" i="36"/>
  <c r="F374" i="36"/>
  <c r="C374" i="36"/>
  <c r="AW373" i="36"/>
  <c r="AV373" i="36"/>
  <c r="AU373" i="36"/>
  <c r="AG373" i="36"/>
  <c r="AF373" i="36"/>
  <c r="AE373" i="36"/>
  <c r="AD373" i="36"/>
  <c r="AC373" i="36"/>
  <c r="M373" i="36"/>
  <c r="L373" i="36"/>
  <c r="I373" i="36" s="1"/>
  <c r="K373" i="36"/>
  <c r="G373" i="36"/>
  <c r="F373" i="36"/>
  <c r="C373" i="36"/>
  <c r="AW371" i="36"/>
  <c r="AV371" i="36"/>
  <c r="AU371" i="36"/>
  <c r="AG371" i="36"/>
  <c r="AF371" i="36"/>
  <c r="AE371" i="36"/>
  <c r="AD371" i="36"/>
  <c r="AC371" i="36"/>
  <c r="M371" i="36"/>
  <c r="L371" i="36"/>
  <c r="K371" i="36"/>
  <c r="I371" i="36" s="1"/>
  <c r="G371" i="36"/>
  <c r="F371" i="36"/>
  <c r="C371" i="36"/>
  <c r="AW370" i="36"/>
  <c r="AV370" i="36"/>
  <c r="AU370" i="36"/>
  <c r="AG370" i="36"/>
  <c r="AF370" i="36"/>
  <c r="AE370" i="36"/>
  <c r="AD370" i="36"/>
  <c r="AC370" i="36"/>
  <c r="M370" i="36"/>
  <c r="L370" i="36"/>
  <c r="K370" i="36"/>
  <c r="I370" i="36"/>
  <c r="G370" i="36"/>
  <c r="F370" i="36"/>
  <c r="C370" i="36"/>
  <c r="AW369" i="36"/>
  <c r="AV369" i="36"/>
  <c r="AU369" i="36"/>
  <c r="AG369" i="36"/>
  <c r="AF369" i="36"/>
  <c r="AE369" i="36"/>
  <c r="AD369" i="36"/>
  <c r="AC369" i="36"/>
  <c r="M369" i="36"/>
  <c r="L369" i="36"/>
  <c r="K369" i="36"/>
  <c r="I369" i="36" s="1"/>
  <c r="G369" i="36"/>
  <c r="F369" i="36"/>
  <c r="C369" i="36"/>
  <c r="AW367" i="36"/>
  <c r="AV367" i="36"/>
  <c r="AU367" i="36"/>
  <c r="AG367" i="36"/>
  <c r="AF367" i="36"/>
  <c r="AE367" i="36"/>
  <c r="AD367" i="36"/>
  <c r="AC367" i="36"/>
  <c r="M367" i="36"/>
  <c r="L367" i="36"/>
  <c r="K367" i="36"/>
  <c r="I367" i="36" s="1"/>
  <c r="G367" i="36"/>
  <c r="F367" i="36"/>
  <c r="C367" i="36"/>
  <c r="AW366" i="36"/>
  <c r="AV366" i="36"/>
  <c r="AU366" i="36"/>
  <c r="AG366" i="36"/>
  <c r="AF366" i="36"/>
  <c r="AE366" i="36"/>
  <c r="AD366" i="36"/>
  <c r="AC366" i="36"/>
  <c r="M366" i="36"/>
  <c r="L366" i="36"/>
  <c r="K366" i="36"/>
  <c r="I366" i="36" s="1"/>
  <c r="G366" i="36"/>
  <c r="F366" i="36"/>
  <c r="C366" i="36"/>
  <c r="AW365" i="36"/>
  <c r="AV365" i="36"/>
  <c r="AU365" i="36"/>
  <c r="AG365" i="36"/>
  <c r="AF365" i="36"/>
  <c r="AE365" i="36"/>
  <c r="AD365" i="36"/>
  <c r="AC365" i="36"/>
  <c r="M365" i="36"/>
  <c r="L365" i="36"/>
  <c r="K365" i="36"/>
  <c r="I365" i="36" s="1"/>
  <c r="G365" i="36"/>
  <c r="F365" i="36"/>
  <c r="C365" i="36"/>
  <c r="AW364" i="36"/>
  <c r="AV364" i="36"/>
  <c r="AU364" i="36"/>
  <c r="AG364" i="36"/>
  <c r="AF364" i="36"/>
  <c r="AE364" i="36"/>
  <c r="AD364" i="36"/>
  <c r="AC364" i="36"/>
  <c r="M364" i="36"/>
  <c r="I364" i="36" s="1"/>
  <c r="L364" i="36"/>
  <c r="K364" i="36"/>
  <c r="G364" i="36"/>
  <c r="F364" i="36"/>
  <c r="C364" i="36"/>
  <c r="AW363" i="36"/>
  <c r="AV363" i="36"/>
  <c r="AU363" i="36"/>
  <c r="AG363" i="36"/>
  <c r="AF363" i="36"/>
  <c r="AE363" i="36"/>
  <c r="AD363" i="36"/>
  <c r="AC363" i="36"/>
  <c r="M363" i="36"/>
  <c r="L363" i="36"/>
  <c r="I363" i="36" s="1"/>
  <c r="K363" i="36"/>
  <c r="G363" i="36"/>
  <c r="F363" i="36"/>
  <c r="C363" i="36"/>
  <c r="AW362" i="36"/>
  <c r="AV362" i="36"/>
  <c r="AU362" i="36"/>
  <c r="AG362" i="36"/>
  <c r="AF362" i="36"/>
  <c r="AE362" i="36"/>
  <c r="AD362" i="36"/>
  <c r="AC362" i="36"/>
  <c r="M362" i="36"/>
  <c r="L362" i="36"/>
  <c r="K362" i="36"/>
  <c r="I362" i="36" s="1"/>
  <c r="G362" i="36"/>
  <c r="F362" i="36"/>
  <c r="C362" i="36"/>
  <c r="AW361" i="36"/>
  <c r="AV361" i="36"/>
  <c r="AU361" i="36"/>
  <c r="AG361" i="36"/>
  <c r="AF361" i="36"/>
  <c r="AE361" i="36"/>
  <c r="AD361" i="36"/>
  <c r="AC361" i="36"/>
  <c r="M361" i="36"/>
  <c r="L361" i="36"/>
  <c r="K361" i="36"/>
  <c r="I361" i="36"/>
  <c r="G361" i="36"/>
  <c r="F361" i="36"/>
  <c r="C361" i="36"/>
  <c r="AW360" i="36"/>
  <c r="AV360" i="36"/>
  <c r="AU360" i="36"/>
  <c r="AG360" i="36"/>
  <c r="AF360" i="36"/>
  <c r="AE360" i="36"/>
  <c r="AD360" i="36"/>
  <c r="AC360" i="36"/>
  <c r="M360" i="36"/>
  <c r="L360" i="36"/>
  <c r="K360" i="36"/>
  <c r="I360" i="36" s="1"/>
  <c r="G360" i="36"/>
  <c r="F360" i="36"/>
  <c r="C360" i="36"/>
  <c r="AW359" i="36"/>
  <c r="AV359" i="36"/>
  <c r="AU359" i="36"/>
  <c r="AG359" i="36"/>
  <c r="AF359" i="36"/>
  <c r="AE359" i="36"/>
  <c r="AD359" i="36"/>
  <c r="AC359" i="36"/>
  <c r="M359" i="36"/>
  <c r="L359" i="36"/>
  <c r="K359" i="36"/>
  <c r="I359" i="36" s="1"/>
  <c r="G359" i="36"/>
  <c r="F359" i="36"/>
  <c r="C359" i="36"/>
  <c r="AW358" i="36"/>
  <c r="AV358" i="36"/>
  <c r="AU358" i="36"/>
  <c r="AG358" i="36"/>
  <c r="AF358" i="36"/>
  <c r="AE358" i="36"/>
  <c r="AD358" i="36"/>
  <c r="AC358" i="36"/>
  <c r="M358" i="36"/>
  <c r="L358" i="36"/>
  <c r="K358" i="36"/>
  <c r="I358" i="36" s="1"/>
  <c r="G358" i="36"/>
  <c r="F358" i="36"/>
  <c r="C358" i="36"/>
  <c r="AW357" i="36"/>
  <c r="AV357" i="36"/>
  <c r="AU357" i="36"/>
  <c r="AG357" i="36"/>
  <c r="AF357" i="36"/>
  <c r="AE357" i="36"/>
  <c r="AD357" i="36"/>
  <c r="AC357" i="36"/>
  <c r="M357" i="36"/>
  <c r="L357" i="36"/>
  <c r="K357" i="36"/>
  <c r="I357" i="36" s="1"/>
  <c r="G357" i="36"/>
  <c r="F357" i="36"/>
  <c r="C357" i="36"/>
  <c r="AW356" i="36"/>
  <c r="AV356" i="36"/>
  <c r="AU356" i="36"/>
  <c r="AG356" i="36"/>
  <c r="AF356" i="36"/>
  <c r="AE356" i="36"/>
  <c r="AD356" i="36"/>
  <c r="AC356" i="36"/>
  <c r="M356" i="36"/>
  <c r="I356" i="36" s="1"/>
  <c r="L356" i="36"/>
  <c r="K356" i="36"/>
  <c r="G356" i="36"/>
  <c r="F356" i="36"/>
  <c r="C356" i="36"/>
  <c r="AW355" i="36"/>
  <c r="AV355" i="36"/>
  <c r="AU355" i="36"/>
  <c r="AG355" i="36"/>
  <c r="AF355" i="36"/>
  <c r="AE355" i="36"/>
  <c r="AD355" i="36"/>
  <c r="AC355" i="36"/>
  <c r="M355" i="36"/>
  <c r="L355" i="36"/>
  <c r="K355" i="36"/>
  <c r="I355" i="36" s="1"/>
  <c r="G355" i="36"/>
  <c r="F355" i="36"/>
  <c r="C355" i="36"/>
  <c r="AW354" i="36"/>
  <c r="AV354" i="36"/>
  <c r="AU354" i="36"/>
  <c r="AG354" i="36"/>
  <c r="AF354" i="36"/>
  <c r="AE354" i="36"/>
  <c r="AD354" i="36"/>
  <c r="AC354" i="36"/>
  <c r="M354" i="36"/>
  <c r="L354" i="36"/>
  <c r="K354" i="36"/>
  <c r="I354" i="36" s="1"/>
  <c r="G354" i="36"/>
  <c r="F354" i="36"/>
  <c r="C354" i="36"/>
  <c r="AW353" i="36"/>
  <c r="AV353" i="36"/>
  <c r="AU353" i="36"/>
  <c r="AG353" i="36"/>
  <c r="AF353" i="36"/>
  <c r="AE353" i="36"/>
  <c r="AD353" i="36"/>
  <c r="AC353" i="36"/>
  <c r="M353" i="36"/>
  <c r="L353" i="36"/>
  <c r="K353" i="36"/>
  <c r="I353" i="36"/>
  <c r="G353" i="36"/>
  <c r="F353" i="36"/>
  <c r="C353" i="36"/>
  <c r="AW351" i="36"/>
  <c r="AV351" i="36"/>
  <c r="AU351" i="36"/>
  <c r="AG351" i="36"/>
  <c r="AF351" i="36"/>
  <c r="AE351" i="36"/>
  <c r="AD351" i="36"/>
  <c r="AC351" i="36"/>
  <c r="M351" i="36"/>
  <c r="L351" i="36"/>
  <c r="K351" i="36"/>
  <c r="I351" i="36" s="1"/>
  <c r="G351" i="36"/>
  <c r="F351" i="36"/>
  <c r="C351" i="36"/>
  <c r="AW350" i="36"/>
  <c r="AV350" i="36"/>
  <c r="AU350" i="36"/>
  <c r="AG350" i="36"/>
  <c r="AF350" i="36"/>
  <c r="AE350" i="36"/>
  <c r="AD350" i="36"/>
  <c r="AC350" i="36"/>
  <c r="M350" i="36"/>
  <c r="L350" i="36"/>
  <c r="K350" i="36"/>
  <c r="I350" i="36" s="1"/>
  <c r="G350" i="36"/>
  <c r="F350" i="36"/>
  <c r="C350" i="36"/>
  <c r="AW349" i="36"/>
  <c r="AV349" i="36"/>
  <c r="AU349" i="36"/>
  <c r="AG349" i="36"/>
  <c r="AF349" i="36"/>
  <c r="AE349" i="36"/>
  <c r="AD349" i="36"/>
  <c r="AC349" i="36"/>
  <c r="M349" i="36"/>
  <c r="L349" i="36"/>
  <c r="K349" i="36"/>
  <c r="I349" i="36" s="1"/>
  <c r="G349" i="36"/>
  <c r="F349" i="36"/>
  <c r="C349" i="36"/>
  <c r="AW348" i="36"/>
  <c r="AV348" i="36"/>
  <c r="AU348" i="36"/>
  <c r="AG348" i="36"/>
  <c r="AF348" i="36"/>
  <c r="AE348" i="36"/>
  <c r="AD348" i="36"/>
  <c r="AC348" i="36"/>
  <c r="M348" i="36"/>
  <c r="L348" i="36"/>
  <c r="K348" i="36"/>
  <c r="I348" i="36" s="1"/>
  <c r="G348" i="36"/>
  <c r="F348" i="36"/>
  <c r="C348" i="36"/>
  <c r="AW347" i="36"/>
  <c r="AV347" i="36"/>
  <c r="AU347" i="36"/>
  <c r="AG347" i="36"/>
  <c r="AF347" i="36"/>
  <c r="AE347" i="36"/>
  <c r="AD347" i="36"/>
  <c r="AC347" i="36"/>
  <c r="M347" i="36"/>
  <c r="I347" i="36" s="1"/>
  <c r="L347" i="36"/>
  <c r="K347" i="36"/>
  <c r="G347" i="36"/>
  <c r="F347" i="36"/>
  <c r="C347" i="36"/>
  <c r="AW346" i="36"/>
  <c r="AV346" i="36"/>
  <c r="AU346" i="36"/>
  <c r="AG346" i="36"/>
  <c r="AF346" i="36"/>
  <c r="AE346" i="36"/>
  <c r="AD346" i="36"/>
  <c r="AC346" i="36"/>
  <c r="M346" i="36"/>
  <c r="L346" i="36"/>
  <c r="K346" i="36"/>
  <c r="I346" i="36" s="1"/>
  <c r="G346" i="36"/>
  <c r="F346" i="36"/>
  <c r="C346" i="36"/>
  <c r="AW345" i="36"/>
  <c r="AV345" i="36"/>
  <c r="AU345" i="36"/>
  <c r="AG345" i="36"/>
  <c r="AF345" i="36"/>
  <c r="AE345" i="36"/>
  <c r="AD345" i="36"/>
  <c r="AC345" i="36"/>
  <c r="M345" i="36"/>
  <c r="L345" i="36"/>
  <c r="K345" i="36"/>
  <c r="I345" i="36" s="1"/>
  <c r="G345" i="36"/>
  <c r="F345" i="36"/>
  <c r="C345" i="36"/>
  <c r="AW344" i="36"/>
  <c r="AV344" i="36"/>
  <c r="AU344" i="36"/>
  <c r="AG344" i="36"/>
  <c r="AF344" i="36"/>
  <c r="AE344" i="36"/>
  <c r="AD344" i="36"/>
  <c r="AC344" i="36"/>
  <c r="M344" i="36"/>
  <c r="L344" i="36"/>
  <c r="K344" i="36"/>
  <c r="I344" i="36"/>
  <c r="G344" i="36"/>
  <c r="F344" i="36"/>
  <c r="C344" i="36"/>
  <c r="AW343" i="36"/>
  <c r="AV343" i="36"/>
  <c r="AU343" i="36"/>
  <c r="AG343" i="36"/>
  <c r="AF343" i="36"/>
  <c r="AE343" i="36"/>
  <c r="AD343" i="36"/>
  <c r="AC343" i="36"/>
  <c r="M343" i="36"/>
  <c r="L343" i="36"/>
  <c r="K343" i="36"/>
  <c r="I343" i="36" s="1"/>
  <c r="G343" i="36"/>
  <c r="F343" i="36"/>
  <c r="C343" i="36"/>
  <c r="AW342" i="36"/>
  <c r="AV342" i="36"/>
  <c r="AU342" i="36"/>
  <c r="AG342" i="36"/>
  <c r="AF342" i="36"/>
  <c r="AE342" i="36"/>
  <c r="AD342" i="36"/>
  <c r="AC342" i="36"/>
  <c r="M342" i="36"/>
  <c r="L342" i="36"/>
  <c r="K342" i="36"/>
  <c r="I342" i="36" s="1"/>
  <c r="G342" i="36"/>
  <c r="F342" i="36"/>
  <c r="C342" i="36"/>
  <c r="AW341" i="36"/>
  <c r="AV341" i="36"/>
  <c r="AU341" i="36"/>
  <c r="AG341" i="36"/>
  <c r="AF341" i="36"/>
  <c r="AE341" i="36"/>
  <c r="AD341" i="36"/>
  <c r="AC341" i="36"/>
  <c r="M341" i="36"/>
  <c r="L341" i="36"/>
  <c r="I341" i="36" s="1"/>
  <c r="K341" i="36"/>
  <c r="G341" i="36"/>
  <c r="F341" i="36"/>
  <c r="C341" i="36"/>
  <c r="AW340" i="36"/>
  <c r="AV340" i="36"/>
  <c r="AU340" i="36"/>
  <c r="AG340" i="36"/>
  <c r="AF340" i="36"/>
  <c r="AE340" i="36"/>
  <c r="AD340" i="36"/>
  <c r="AC340" i="36"/>
  <c r="M340" i="36"/>
  <c r="L340" i="36"/>
  <c r="K340" i="36"/>
  <c r="I340" i="36" s="1"/>
  <c r="G340" i="36"/>
  <c r="F340" i="36"/>
  <c r="C340" i="36"/>
  <c r="AW339" i="36"/>
  <c r="AV339" i="36"/>
  <c r="AU339" i="36"/>
  <c r="AG339" i="36"/>
  <c r="AF339" i="36"/>
  <c r="AE339" i="36"/>
  <c r="AD339" i="36"/>
  <c r="AC339" i="36"/>
  <c r="M339" i="36"/>
  <c r="I339" i="36" s="1"/>
  <c r="L339" i="36"/>
  <c r="K339" i="36"/>
  <c r="G339" i="36"/>
  <c r="F339" i="36"/>
  <c r="C339" i="36"/>
  <c r="AW338" i="36"/>
  <c r="AV338" i="36"/>
  <c r="AU338" i="36"/>
  <c r="AG338" i="36"/>
  <c r="AF338" i="36"/>
  <c r="AE338" i="36"/>
  <c r="AD338" i="36"/>
  <c r="AC338" i="36"/>
  <c r="M338" i="36"/>
  <c r="L338" i="36"/>
  <c r="K338" i="36"/>
  <c r="G338" i="36"/>
  <c r="F338" i="36"/>
  <c r="C338" i="36"/>
  <c r="AW337" i="36"/>
  <c r="AV337" i="36"/>
  <c r="AU337" i="36"/>
  <c r="AG337" i="36"/>
  <c r="AF337" i="36"/>
  <c r="AE337" i="36"/>
  <c r="AD337" i="36"/>
  <c r="AC337" i="36"/>
  <c r="M337" i="36"/>
  <c r="L337" i="36"/>
  <c r="K337" i="36"/>
  <c r="I337" i="36" s="1"/>
  <c r="G337" i="36"/>
  <c r="F337" i="36"/>
  <c r="C337" i="36"/>
  <c r="AW336" i="36"/>
  <c r="AV336" i="36"/>
  <c r="AU336" i="36"/>
  <c r="AG336" i="36"/>
  <c r="AF336" i="36"/>
  <c r="AE336" i="36"/>
  <c r="AD336" i="36"/>
  <c r="AC336" i="36"/>
  <c r="M336" i="36"/>
  <c r="L336" i="36"/>
  <c r="K336" i="36"/>
  <c r="I336" i="36"/>
  <c r="G336" i="36"/>
  <c r="F336" i="36"/>
  <c r="C336" i="36"/>
  <c r="AW334" i="36"/>
  <c r="AV334" i="36"/>
  <c r="AU334" i="36"/>
  <c r="AG334" i="36"/>
  <c r="AF334" i="36"/>
  <c r="AE334" i="36"/>
  <c r="AD334" i="36"/>
  <c r="AC334" i="36"/>
  <c r="M334" i="36"/>
  <c r="L334" i="36"/>
  <c r="K334" i="36"/>
  <c r="I334" i="36" s="1"/>
  <c r="G334" i="36"/>
  <c r="F334" i="36"/>
  <c r="C334" i="36"/>
  <c r="AW333" i="36"/>
  <c r="AV333" i="36"/>
  <c r="AU333" i="36"/>
  <c r="AG333" i="36"/>
  <c r="AF333" i="36"/>
  <c r="AE333" i="36"/>
  <c r="AD333" i="36"/>
  <c r="AC333" i="36"/>
  <c r="M333" i="36"/>
  <c r="L333" i="36"/>
  <c r="K333" i="36"/>
  <c r="I333" i="36" s="1"/>
  <c r="G333" i="36"/>
  <c r="F333" i="36"/>
  <c r="C333" i="36"/>
  <c r="AW332" i="36"/>
  <c r="AV332" i="36"/>
  <c r="AU332" i="36"/>
  <c r="AG332" i="36"/>
  <c r="AF332" i="36"/>
  <c r="AE332" i="36"/>
  <c r="AD332" i="36"/>
  <c r="AC332" i="36"/>
  <c r="M332" i="36"/>
  <c r="L332" i="36"/>
  <c r="I332" i="36" s="1"/>
  <c r="K332" i="36"/>
  <c r="G332" i="36"/>
  <c r="F332" i="36"/>
  <c r="C332" i="36"/>
  <c r="AW331" i="36"/>
  <c r="AV331" i="36"/>
  <c r="AU331" i="36"/>
  <c r="AG331" i="36"/>
  <c r="AF331" i="36"/>
  <c r="AE331" i="36"/>
  <c r="AD331" i="36"/>
  <c r="AC331" i="36"/>
  <c r="M331" i="36"/>
  <c r="L331" i="36"/>
  <c r="K331" i="36"/>
  <c r="I331" i="36" s="1"/>
  <c r="G331" i="36"/>
  <c r="F331" i="36"/>
  <c r="C331" i="36"/>
  <c r="AW329" i="36"/>
  <c r="AV329" i="36"/>
  <c r="AU329" i="36"/>
  <c r="AG329" i="36"/>
  <c r="AF329" i="36"/>
  <c r="AE329" i="36"/>
  <c r="AD329" i="36"/>
  <c r="AC329" i="36"/>
  <c r="M329" i="36"/>
  <c r="I329" i="36" s="1"/>
  <c r="L329" i="36"/>
  <c r="K329" i="36"/>
  <c r="G329" i="36"/>
  <c r="F329" i="36"/>
  <c r="C329" i="36"/>
  <c r="AW328" i="36"/>
  <c r="AV328" i="36"/>
  <c r="AU328" i="36"/>
  <c r="AG328" i="36"/>
  <c r="AF328" i="36"/>
  <c r="AE328" i="36"/>
  <c r="AD328" i="36"/>
  <c r="AC328" i="36"/>
  <c r="M328" i="36"/>
  <c r="L328" i="36"/>
  <c r="K328" i="36"/>
  <c r="G328" i="36"/>
  <c r="F328" i="36"/>
  <c r="C328" i="36"/>
  <c r="AW327" i="36"/>
  <c r="AV327" i="36"/>
  <c r="AU327" i="36"/>
  <c r="AG327" i="36"/>
  <c r="AF327" i="36"/>
  <c r="AE327" i="36"/>
  <c r="AD327" i="36"/>
  <c r="AC327" i="36"/>
  <c r="M327" i="36"/>
  <c r="L327" i="36"/>
  <c r="K327" i="36"/>
  <c r="I327" i="36" s="1"/>
  <c r="G327" i="36"/>
  <c r="F327" i="36"/>
  <c r="C327" i="36"/>
  <c r="AW326" i="36"/>
  <c r="AV326" i="36"/>
  <c r="AU326" i="36"/>
  <c r="AG326" i="36"/>
  <c r="AF326" i="36"/>
  <c r="AE326" i="36"/>
  <c r="AD326" i="36"/>
  <c r="AC326" i="36"/>
  <c r="M326" i="36"/>
  <c r="L326" i="36"/>
  <c r="K326" i="36"/>
  <c r="I326" i="36"/>
  <c r="G326" i="36"/>
  <c r="F326" i="36"/>
  <c r="C326" i="36"/>
  <c r="AW325" i="36"/>
  <c r="AV325" i="36"/>
  <c r="AU325" i="36"/>
  <c r="AG325" i="36"/>
  <c r="AF325" i="36"/>
  <c r="AE325" i="36"/>
  <c r="AD325" i="36"/>
  <c r="AC325" i="36"/>
  <c r="M325" i="36"/>
  <c r="L325" i="36"/>
  <c r="K325" i="36"/>
  <c r="I325" i="36" s="1"/>
  <c r="G325" i="36"/>
  <c r="F325" i="36"/>
  <c r="C325" i="36"/>
  <c r="AW324" i="36"/>
  <c r="AV324" i="36"/>
  <c r="AU324" i="36"/>
  <c r="AG324" i="36"/>
  <c r="AF324" i="36"/>
  <c r="AE324" i="36"/>
  <c r="AD324" i="36"/>
  <c r="AC324" i="36"/>
  <c r="M324" i="36"/>
  <c r="L324" i="36"/>
  <c r="K324" i="36"/>
  <c r="I324" i="36" s="1"/>
  <c r="G324" i="36"/>
  <c r="F324" i="36"/>
  <c r="C324" i="36"/>
  <c r="AW323" i="36"/>
  <c r="AV323" i="36"/>
  <c r="AU323" i="36"/>
  <c r="AG323" i="36"/>
  <c r="AF323" i="36"/>
  <c r="AE323" i="36"/>
  <c r="AD323" i="36"/>
  <c r="AC323" i="36"/>
  <c r="M323" i="36"/>
  <c r="L323" i="36"/>
  <c r="I323" i="36" s="1"/>
  <c r="K323" i="36"/>
  <c r="G323" i="36"/>
  <c r="F323" i="36"/>
  <c r="C323" i="36"/>
  <c r="AW322" i="36"/>
  <c r="AV322" i="36"/>
  <c r="AU322" i="36"/>
  <c r="AG322" i="36"/>
  <c r="AF322" i="36"/>
  <c r="AE322" i="36"/>
  <c r="AD322" i="36"/>
  <c r="AC322" i="36"/>
  <c r="M322" i="36"/>
  <c r="L322" i="36"/>
  <c r="K322" i="36"/>
  <c r="I322" i="36" s="1"/>
  <c r="G322" i="36"/>
  <c r="F322" i="36"/>
  <c r="C322" i="36"/>
  <c r="AW321" i="36"/>
  <c r="AV321" i="36"/>
  <c r="AU321" i="36"/>
  <c r="AG321" i="36"/>
  <c r="AF321" i="36"/>
  <c r="AE321" i="36"/>
  <c r="AD321" i="36"/>
  <c r="AC321" i="36"/>
  <c r="M321" i="36"/>
  <c r="I321" i="36" s="1"/>
  <c r="L321" i="36"/>
  <c r="K321" i="36"/>
  <c r="G321" i="36"/>
  <c r="F321" i="36"/>
  <c r="C321" i="36"/>
  <c r="AW319" i="36"/>
  <c r="AV319" i="36"/>
  <c r="AU319" i="36"/>
  <c r="AG319" i="36"/>
  <c r="AF319" i="36"/>
  <c r="AE319" i="36"/>
  <c r="AD319" i="36"/>
  <c r="AC319" i="36"/>
  <c r="M319" i="36"/>
  <c r="L319" i="36"/>
  <c r="K319" i="36"/>
  <c r="G319" i="36"/>
  <c r="F319" i="36"/>
  <c r="C319" i="36"/>
  <c r="AW318" i="36"/>
  <c r="AV318" i="36"/>
  <c r="AU318" i="36"/>
  <c r="AG318" i="36"/>
  <c r="AF318" i="36"/>
  <c r="AE318" i="36"/>
  <c r="AD318" i="36"/>
  <c r="AC318" i="36"/>
  <c r="M318" i="36"/>
  <c r="L318" i="36"/>
  <c r="K318" i="36"/>
  <c r="I318" i="36" s="1"/>
  <c r="G318" i="36"/>
  <c r="F318" i="36"/>
  <c r="C318" i="36"/>
  <c r="AW317" i="36"/>
  <c r="AV317" i="36"/>
  <c r="AU317" i="36"/>
  <c r="AG317" i="36"/>
  <c r="AF317" i="36"/>
  <c r="AE317" i="36"/>
  <c r="AD317" i="36"/>
  <c r="AC317" i="36"/>
  <c r="M317" i="36"/>
  <c r="L317" i="36"/>
  <c r="K317" i="36"/>
  <c r="I317" i="36"/>
  <c r="G317" i="36"/>
  <c r="F317" i="36"/>
  <c r="C317" i="36"/>
  <c r="AW316" i="36"/>
  <c r="AV316" i="36"/>
  <c r="AU316" i="36"/>
  <c r="AG316" i="36"/>
  <c r="AF316" i="36"/>
  <c r="AE316" i="36"/>
  <c r="AD316" i="36"/>
  <c r="AC316" i="36"/>
  <c r="M316" i="36"/>
  <c r="L316" i="36"/>
  <c r="K316" i="36"/>
  <c r="I316" i="36" s="1"/>
  <c r="G316" i="36"/>
  <c r="F316" i="36"/>
  <c r="C316" i="36"/>
  <c r="AW315" i="36"/>
  <c r="AV315" i="36"/>
  <c r="AU315" i="36"/>
  <c r="AG315" i="36"/>
  <c r="AF315" i="36"/>
  <c r="AE315" i="36"/>
  <c r="AD315" i="36"/>
  <c r="AC315" i="36"/>
  <c r="M315" i="36"/>
  <c r="L315" i="36"/>
  <c r="K315" i="36"/>
  <c r="I315" i="36" s="1"/>
  <c r="G315" i="36"/>
  <c r="F315" i="36"/>
  <c r="C315" i="36"/>
  <c r="AW314" i="36"/>
  <c r="AV314" i="36"/>
  <c r="AU314" i="36"/>
  <c r="AG314" i="36"/>
  <c r="AF314" i="36"/>
  <c r="AE314" i="36"/>
  <c r="AD314" i="36"/>
  <c r="AC314" i="36"/>
  <c r="M314" i="36"/>
  <c r="L314" i="36"/>
  <c r="K314" i="36"/>
  <c r="I314" i="36" s="1"/>
  <c r="G314" i="36"/>
  <c r="F314" i="36"/>
  <c r="C314" i="36"/>
  <c r="AW313" i="36"/>
  <c r="AV313" i="36"/>
  <c r="AU313" i="36"/>
  <c r="AG313" i="36"/>
  <c r="AF313" i="36"/>
  <c r="AE313" i="36"/>
  <c r="AD313" i="36"/>
  <c r="AC313" i="36"/>
  <c r="M313" i="36"/>
  <c r="L313" i="36"/>
  <c r="K313" i="36"/>
  <c r="I313" i="36" s="1"/>
  <c r="G313" i="36"/>
  <c r="F313" i="36"/>
  <c r="C313" i="36"/>
  <c r="AW312" i="36"/>
  <c r="AV312" i="36"/>
  <c r="AU312" i="36"/>
  <c r="AG312" i="36"/>
  <c r="AF312" i="36"/>
  <c r="AE312" i="36"/>
  <c r="AD312" i="36"/>
  <c r="AC312" i="36"/>
  <c r="M312" i="36"/>
  <c r="I312" i="36" s="1"/>
  <c r="L312" i="36"/>
  <c r="K312" i="36"/>
  <c r="G312" i="36"/>
  <c r="F312" i="36"/>
  <c r="C312" i="36"/>
  <c r="AW311" i="36"/>
  <c r="AV311" i="36"/>
  <c r="AU311" i="36"/>
  <c r="AG311" i="36"/>
  <c r="AF311" i="36"/>
  <c r="AE311" i="36"/>
  <c r="AD311" i="36"/>
  <c r="AC311" i="36"/>
  <c r="M311" i="36"/>
  <c r="L311" i="36"/>
  <c r="K311" i="36"/>
  <c r="I311" i="36" s="1"/>
  <c r="G311" i="36"/>
  <c r="F311" i="36"/>
  <c r="C311" i="36"/>
  <c r="AW310" i="36"/>
  <c r="AV310" i="36"/>
  <c r="AU310" i="36"/>
  <c r="AG310" i="36"/>
  <c r="AF310" i="36"/>
  <c r="AE310" i="36"/>
  <c r="AD310" i="36"/>
  <c r="AC310" i="36"/>
  <c r="M310" i="36"/>
  <c r="L310" i="36"/>
  <c r="K310" i="36"/>
  <c r="I310" i="36" s="1"/>
  <c r="G310" i="36"/>
  <c r="F310" i="36"/>
  <c r="C310" i="36"/>
  <c r="AW309" i="36"/>
  <c r="AV309" i="36"/>
  <c r="AU309" i="36"/>
  <c r="AG309" i="36"/>
  <c r="AF309" i="36"/>
  <c r="AE309" i="36"/>
  <c r="AD309" i="36"/>
  <c r="AC309" i="36"/>
  <c r="M309" i="36"/>
  <c r="L309" i="36"/>
  <c r="K309" i="36"/>
  <c r="I309" i="36"/>
  <c r="G309" i="36"/>
  <c r="F309" i="36"/>
  <c r="C309" i="36"/>
  <c r="AW308" i="36"/>
  <c r="AV308" i="36"/>
  <c r="AU308" i="36"/>
  <c r="AG308" i="36"/>
  <c r="AF308" i="36"/>
  <c r="AE308" i="36"/>
  <c r="AD308" i="36"/>
  <c r="AC308" i="36"/>
  <c r="M308" i="36"/>
  <c r="L308" i="36"/>
  <c r="K308" i="36"/>
  <c r="I308" i="36" s="1"/>
  <c r="G308" i="36"/>
  <c r="F308" i="36"/>
  <c r="C308" i="36"/>
  <c r="AW306" i="36"/>
  <c r="AV306" i="36"/>
  <c r="AU306" i="36"/>
  <c r="AG306" i="36"/>
  <c r="AF306" i="36"/>
  <c r="AE306" i="36"/>
  <c r="AD306" i="36"/>
  <c r="AC306" i="36"/>
  <c r="M306" i="36"/>
  <c r="L306" i="36"/>
  <c r="K306" i="36"/>
  <c r="I306" i="36" s="1"/>
  <c r="G306" i="36"/>
  <c r="F306" i="36"/>
  <c r="C306" i="36"/>
  <c r="AW305" i="36"/>
  <c r="AV305" i="36"/>
  <c r="AU305" i="36"/>
  <c r="AG305" i="36"/>
  <c r="AF305" i="36"/>
  <c r="AE305" i="36"/>
  <c r="AD305" i="36"/>
  <c r="AC305" i="36"/>
  <c r="M305" i="36"/>
  <c r="L305" i="36"/>
  <c r="I305" i="36" s="1"/>
  <c r="K305" i="36"/>
  <c r="G305" i="36"/>
  <c r="F305" i="36"/>
  <c r="C305" i="36"/>
  <c r="AW304" i="36"/>
  <c r="AV304" i="36"/>
  <c r="AU304" i="36"/>
  <c r="AG304" i="36"/>
  <c r="AF304" i="36"/>
  <c r="AE304" i="36"/>
  <c r="AD304" i="36"/>
  <c r="AC304" i="36"/>
  <c r="M304" i="36"/>
  <c r="L304" i="36"/>
  <c r="K304" i="36"/>
  <c r="I304" i="36" s="1"/>
  <c r="G304" i="36"/>
  <c r="F304" i="36"/>
  <c r="C304" i="36"/>
  <c r="AW303" i="36"/>
  <c r="AV303" i="36"/>
  <c r="AU303" i="36"/>
  <c r="AG303" i="36"/>
  <c r="AF303" i="36"/>
  <c r="AE303" i="36"/>
  <c r="AD303" i="36"/>
  <c r="AC303" i="36"/>
  <c r="M303" i="36"/>
  <c r="I303" i="36" s="1"/>
  <c r="L303" i="36"/>
  <c r="K303" i="36"/>
  <c r="G303" i="36"/>
  <c r="F303" i="36"/>
  <c r="C303" i="36"/>
  <c r="AW302" i="36"/>
  <c r="AV302" i="36"/>
  <c r="AU302" i="36"/>
  <c r="AG302" i="36"/>
  <c r="AF302" i="36"/>
  <c r="AE302" i="36"/>
  <c r="AD302" i="36"/>
  <c r="AC302" i="36"/>
  <c r="M302" i="36"/>
  <c r="L302" i="36"/>
  <c r="I302" i="36" s="1"/>
  <c r="K302" i="36"/>
  <c r="G302" i="36"/>
  <c r="F302" i="36"/>
  <c r="C302" i="36"/>
  <c r="AW301" i="36"/>
  <c r="AV301" i="36"/>
  <c r="AU301" i="36"/>
  <c r="AG301" i="36"/>
  <c r="AF301" i="36"/>
  <c r="AE301" i="36"/>
  <c r="AD301" i="36"/>
  <c r="AC301" i="36"/>
  <c r="M301" i="36"/>
  <c r="L301" i="36"/>
  <c r="K301" i="36"/>
  <c r="I301" i="36" s="1"/>
  <c r="G301" i="36"/>
  <c r="F301" i="36"/>
  <c r="C301" i="36"/>
  <c r="AW300" i="36"/>
  <c r="AV300" i="36"/>
  <c r="AU300" i="36"/>
  <c r="AG300" i="36"/>
  <c r="AF300" i="36"/>
  <c r="AE300" i="36"/>
  <c r="AD300" i="36"/>
  <c r="AC300" i="36"/>
  <c r="M300" i="36"/>
  <c r="L300" i="36"/>
  <c r="K300" i="36"/>
  <c r="I300" i="36"/>
  <c r="G300" i="36"/>
  <c r="F300" i="36"/>
  <c r="C300" i="36"/>
  <c r="AW299" i="36"/>
  <c r="AV299" i="36"/>
  <c r="AU299" i="36"/>
  <c r="AG299" i="36"/>
  <c r="AF299" i="36"/>
  <c r="AE299" i="36"/>
  <c r="AD299" i="36"/>
  <c r="AC299" i="36"/>
  <c r="M299" i="36"/>
  <c r="L299" i="36"/>
  <c r="I299" i="36" s="1"/>
  <c r="K299" i="36"/>
  <c r="G299" i="36"/>
  <c r="F299" i="36"/>
  <c r="C299" i="36"/>
  <c r="AW298" i="36"/>
  <c r="AV298" i="36"/>
  <c r="AU298" i="36"/>
  <c r="AG298" i="36"/>
  <c r="AF298" i="36"/>
  <c r="AE298" i="36"/>
  <c r="AD298" i="36"/>
  <c r="AC298" i="36"/>
  <c r="M298" i="36"/>
  <c r="L298" i="36"/>
  <c r="K298" i="36"/>
  <c r="I298" i="36" s="1"/>
  <c r="G298" i="36"/>
  <c r="F298" i="36"/>
  <c r="C298" i="36"/>
  <c r="AW297" i="36"/>
  <c r="AV297" i="36"/>
  <c r="AU297" i="36"/>
  <c r="AG297" i="36"/>
  <c r="AF297" i="36"/>
  <c r="AE297" i="36"/>
  <c r="AD297" i="36"/>
  <c r="AC297" i="36"/>
  <c r="M297" i="36"/>
  <c r="L297" i="36"/>
  <c r="I297" i="36" s="1"/>
  <c r="K297" i="36"/>
  <c r="G297" i="36"/>
  <c r="F297" i="36"/>
  <c r="C297" i="36"/>
  <c r="AW296" i="36"/>
  <c r="AV296" i="36"/>
  <c r="AU296" i="36"/>
  <c r="AG296" i="36"/>
  <c r="AF296" i="36"/>
  <c r="AE296" i="36"/>
  <c r="AD296" i="36"/>
  <c r="AC296" i="36"/>
  <c r="M296" i="36"/>
  <c r="L296" i="36"/>
  <c r="K296" i="36"/>
  <c r="I296" i="36" s="1"/>
  <c r="G296" i="36"/>
  <c r="F296" i="36"/>
  <c r="C296" i="36"/>
  <c r="AW294" i="36"/>
  <c r="AV294" i="36"/>
  <c r="AU294" i="36"/>
  <c r="AG294" i="36"/>
  <c r="AF294" i="36"/>
  <c r="AE294" i="36"/>
  <c r="AD294" i="36"/>
  <c r="AC294" i="36"/>
  <c r="M294" i="36"/>
  <c r="I294" i="36" s="1"/>
  <c r="L294" i="36"/>
  <c r="K294" i="36"/>
  <c r="G294" i="36"/>
  <c r="F294" i="36"/>
  <c r="C294" i="36"/>
  <c r="AW293" i="36"/>
  <c r="AV293" i="36"/>
  <c r="AU293" i="36"/>
  <c r="AG293" i="36"/>
  <c r="AF293" i="36"/>
  <c r="AE293" i="36"/>
  <c r="AD293" i="36"/>
  <c r="AC293" i="36"/>
  <c r="M293" i="36"/>
  <c r="L293" i="36"/>
  <c r="I293" i="36" s="1"/>
  <c r="K293" i="36"/>
  <c r="G293" i="36"/>
  <c r="F293" i="36"/>
  <c r="C293" i="36"/>
  <c r="AW292" i="36"/>
  <c r="AV292" i="36"/>
  <c r="AU292" i="36"/>
  <c r="AG292" i="36"/>
  <c r="AF292" i="36"/>
  <c r="AE292" i="36"/>
  <c r="AD292" i="36"/>
  <c r="AC292" i="36"/>
  <c r="M292" i="36"/>
  <c r="L292" i="36"/>
  <c r="K292" i="36"/>
  <c r="I292" i="36" s="1"/>
  <c r="G292" i="36"/>
  <c r="F292" i="36"/>
  <c r="C292" i="36"/>
  <c r="AW291" i="36"/>
  <c r="AV291" i="36"/>
  <c r="AU291" i="36"/>
  <c r="AG291" i="36"/>
  <c r="AF291" i="36"/>
  <c r="AE291" i="36"/>
  <c r="AD291" i="36"/>
  <c r="AC291" i="36"/>
  <c r="M291" i="36"/>
  <c r="L291" i="36"/>
  <c r="K291" i="36"/>
  <c r="I291" i="36"/>
  <c r="G291" i="36"/>
  <c r="F291" i="36"/>
  <c r="C291" i="36"/>
  <c r="AW290" i="36"/>
  <c r="AV290" i="36"/>
  <c r="AU290" i="36"/>
  <c r="AG290" i="36"/>
  <c r="AF290" i="36"/>
  <c r="AE290" i="36"/>
  <c r="AD290" i="36"/>
  <c r="AC290" i="36"/>
  <c r="M290" i="36"/>
  <c r="L290" i="36"/>
  <c r="I290" i="36" s="1"/>
  <c r="K290" i="36"/>
  <c r="G290" i="36"/>
  <c r="F290" i="36"/>
  <c r="C290" i="36"/>
  <c r="AW289" i="36"/>
  <c r="AV289" i="36"/>
  <c r="AU289" i="36"/>
  <c r="AG289" i="36"/>
  <c r="AF289" i="36"/>
  <c r="AE289" i="36"/>
  <c r="AD289" i="36"/>
  <c r="AC289" i="36"/>
  <c r="M289" i="36"/>
  <c r="L289" i="36"/>
  <c r="K289" i="36"/>
  <c r="I289" i="36" s="1"/>
  <c r="G289" i="36"/>
  <c r="F289" i="36"/>
  <c r="C289" i="36"/>
  <c r="AW288" i="36"/>
  <c r="AV288" i="36"/>
  <c r="AU288" i="36"/>
  <c r="AG288" i="36"/>
  <c r="AF288" i="36"/>
  <c r="AE288" i="36"/>
  <c r="AD288" i="36"/>
  <c r="AC288" i="36"/>
  <c r="M288" i="36"/>
  <c r="L288" i="36"/>
  <c r="I288" i="36" s="1"/>
  <c r="K288" i="36"/>
  <c r="G288" i="36"/>
  <c r="F288" i="36"/>
  <c r="C288" i="36"/>
  <c r="AW287" i="36"/>
  <c r="AV287" i="36"/>
  <c r="AU287" i="36"/>
  <c r="AG287" i="36"/>
  <c r="AF287" i="36"/>
  <c r="AE287" i="36"/>
  <c r="AD287" i="36"/>
  <c r="AC287" i="36"/>
  <c r="M287" i="36"/>
  <c r="L287" i="36"/>
  <c r="K287" i="36"/>
  <c r="I287" i="36" s="1"/>
  <c r="G287" i="36"/>
  <c r="F287" i="36"/>
  <c r="C287" i="36"/>
  <c r="AW286" i="36"/>
  <c r="AV286" i="36"/>
  <c r="AU286" i="36"/>
  <c r="AG286" i="36"/>
  <c r="AF286" i="36"/>
  <c r="AE286" i="36"/>
  <c r="AD286" i="36"/>
  <c r="AC286" i="36"/>
  <c r="M286" i="36"/>
  <c r="I286" i="36" s="1"/>
  <c r="L286" i="36"/>
  <c r="K286" i="36"/>
  <c r="G286" i="36"/>
  <c r="F286" i="36"/>
  <c r="C286" i="36"/>
  <c r="AW285" i="36"/>
  <c r="AV285" i="36"/>
  <c r="AU285" i="36"/>
  <c r="AG285" i="36"/>
  <c r="AF285" i="36"/>
  <c r="AE285" i="36"/>
  <c r="AD285" i="36"/>
  <c r="AC285" i="36"/>
  <c r="M285" i="36"/>
  <c r="L285" i="36"/>
  <c r="I285" i="36" s="1"/>
  <c r="K285" i="36"/>
  <c r="G285" i="36"/>
  <c r="F285" i="36"/>
  <c r="C285" i="36"/>
  <c r="AW284" i="36"/>
  <c r="AV284" i="36"/>
  <c r="AU284" i="36"/>
  <c r="AG284" i="36"/>
  <c r="AF284" i="36"/>
  <c r="AE284" i="36"/>
  <c r="AD284" i="36"/>
  <c r="AC284" i="36"/>
  <c r="M284" i="36"/>
  <c r="L284" i="36"/>
  <c r="K284" i="36"/>
  <c r="I284" i="36" s="1"/>
  <c r="G284" i="36"/>
  <c r="F284" i="36"/>
  <c r="C284" i="36"/>
  <c r="AW283" i="36"/>
  <c r="AV283" i="36"/>
  <c r="AU283" i="36"/>
  <c r="AG283" i="36"/>
  <c r="AF283" i="36"/>
  <c r="AE283" i="36"/>
  <c r="AD283" i="36"/>
  <c r="AC283" i="36"/>
  <c r="M283" i="36"/>
  <c r="L283" i="36"/>
  <c r="K283" i="36"/>
  <c r="I283" i="36"/>
  <c r="G283" i="36"/>
  <c r="F283" i="36"/>
  <c r="C283" i="36"/>
  <c r="AW282" i="36"/>
  <c r="AV282" i="36"/>
  <c r="AU282" i="36"/>
  <c r="AG282" i="36"/>
  <c r="AF282" i="36"/>
  <c r="AE282" i="36"/>
  <c r="AD282" i="36"/>
  <c r="AC282" i="36"/>
  <c r="M282" i="36"/>
  <c r="L282" i="36"/>
  <c r="I282" i="36" s="1"/>
  <c r="K282" i="36"/>
  <c r="G282" i="36"/>
  <c r="F282" i="36"/>
  <c r="C282" i="36"/>
  <c r="AW281" i="36"/>
  <c r="AV281" i="36"/>
  <c r="AU281" i="36"/>
  <c r="AG281" i="36"/>
  <c r="AF281" i="36"/>
  <c r="AE281" i="36"/>
  <c r="AD281" i="36"/>
  <c r="AC281" i="36"/>
  <c r="M281" i="36"/>
  <c r="L281" i="36"/>
  <c r="K281" i="36"/>
  <c r="I281" i="36" s="1"/>
  <c r="G281" i="36"/>
  <c r="F281" i="36"/>
  <c r="C281" i="36"/>
  <c r="AW280" i="36"/>
  <c r="AV280" i="36"/>
  <c r="AU280" i="36"/>
  <c r="AG280" i="36"/>
  <c r="AF280" i="36"/>
  <c r="AE280" i="36"/>
  <c r="AD280" i="36"/>
  <c r="AC280" i="36"/>
  <c r="M280" i="36"/>
  <c r="L280" i="36"/>
  <c r="I280" i="36" s="1"/>
  <c r="K280" i="36"/>
  <c r="G280" i="36"/>
  <c r="F280" i="36"/>
  <c r="C280" i="36"/>
  <c r="AW279" i="36"/>
  <c r="AV279" i="36"/>
  <c r="AU279" i="36"/>
  <c r="AG279" i="36"/>
  <c r="AF279" i="36"/>
  <c r="AE279" i="36"/>
  <c r="AD279" i="36"/>
  <c r="AC279" i="36"/>
  <c r="M279" i="36"/>
  <c r="L279" i="36"/>
  <c r="K279" i="36"/>
  <c r="I279" i="36" s="1"/>
  <c r="G279" i="36"/>
  <c r="F279" i="36"/>
  <c r="C279" i="36"/>
  <c r="AW278" i="36"/>
  <c r="AV278" i="36"/>
  <c r="AU278" i="36"/>
  <c r="AG278" i="36"/>
  <c r="AF278" i="36"/>
  <c r="AE278" i="36"/>
  <c r="AD278" i="36"/>
  <c r="AC278" i="36"/>
  <c r="M278" i="36"/>
  <c r="I278" i="36" s="1"/>
  <c r="L278" i="36"/>
  <c r="K278" i="36"/>
  <c r="G278" i="36"/>
  <c r="F278" i="36"/>
  <c r="C278" i="36"/>
  <c r="AW277" i="36"/>
  <c r="AV277" i="36"/>
  <c r="AU277" i="36"/>
  <c r="AG277" i="36"/>
  <c r="AF277" i="36"/>
  <c r="AE277" i="36"/>
  <c r="AD277" i="36"/>
  <c r="AC277" i="36"/>
  <c r="M277" i="36"/>
  <c r="L277" i="36"/>
  <c r="I277" i="36" s="1"/>
  <c r="K277" i="36"/>
  <c r="G277" i="36"/>
  <c r="F277" i="36"/>
  <c r="C277" i="36"/>
  <c r="AW276" i="36"/>
  <c r="AV276" i="36"/>
  <c r="AU276" i="36"/>
  <c r="AG276" i="36"/>
  <c r="AF276" i="36"/>
  <c r="AE276" i="36"/>
  <c r="AD276" i="36"/>
  <c r="AC276" i="36"/>
  <c r="M276" i="36"/>
  <c r="L276" i="36"/>
  <c r="K276" i="36"/>
  <c r="I276" i="36" s="1"/>
  <c r="G276" i="36"/>
  <c r="F276" i="36"/>
  <c r="C276" i="36"/>
  <c r="AW275" i="36"/>
  <c r="AV275" i="36"/>
  <c r="AU275" i="36"/>
  <c r="AG275" i="36"/>
  <c r="AF275" i="36"/>
  <c r="AE275" i="36"/>
  <c r="AD275" i="36"/>
  <c r="AC275" i="36"/>
  <c r="M275" i="36"/>
  <c r="L275" i="36"/>
  <c r="K275" i="36"/>
  <c r="I275" i="36"/>
  <c r="G275" i="36"/>
  <c r="F275" i="36"/>
  <c r="C275" i="36"/>
  <c r="AW274" i="36"/>
  <c r="AV274" i="36"/>
  <c r="AU274" i="36"/>
  <c r="AG274" i="36"/>
  <c r="AF274" i="36"/>
  <c r="AE274" i="36"/>
  <c r="AD274" i="36"/>
  <c r="AC274" i="36"/>
  <c r="M274" i="36"/>
  <c r="L274" i="36"/>
  <c r="I274" i="36" s="1"/>
  <c r="K274" i="36"/>
  <c r="G274" i="36"/>
  <c r="F274" i="36"/>
  <c r="C274" i="36"/>
  <c r="AW273" i="36"/>
  <c r="AV273" i="36"/>
  <c r="AU273" i="36"/>
  <c r="AG273" i="36"/>
  <c r="AF273" i="36"/>
  <c r="AE273" i="36"/>
  <c r="AD273" i="36"/>
  <c r="AC273" i="36"/>
  <c r="M273" i="36"/>
  <c r="L273" i="36"/>
  <c r="K273" i="36"/>
  <c r="I273" i="36" s="1"/>
  <c r="G273" i="36"/>
  <c r="F273" i="36"/>
  <c r="C273" i="36"/>
  <c r="AW272" i="36"/>
  <c r="AV272" i="36"/>
  <c r="AU272" i="36"/>
  <c r="AG272" i="36"/>
  <c r="AF272" i="36"/>
  <c r="AE272" i="36"/>
  <c r="AD272" i="36"/>
  <c r="AC272" i="36"/>
  <c r="M272" i="36"/>
  <c r="L272" i="36"/>
  <c r="K272" i="36"/>
  <c r="I272" i="36" s="1"/>
  <c r="G272" i="36"/>
  <c r="F272" i="36"/>
  <c r="C272" i="36"/>
  <c r="AW270" i="36"/>
  <c r="AV270" i="36"/>
  <c r="AU270" i="36"/>
  <c r="AG270" i="36"/>
  <c r="AF270" i="36"/>
  <c r="AE270" i="36"/>
  <c r="AD270" i="36"/>
  <c r="AC270" i="36"/>
  <c r="M270" i="36"/>
  <c r="L270" i="36"/>
  <c r="K270" i="36"/>
  <c r="I270" i="36" s="1"/>
  <c r="G270" i="36"/>
  <c r="F270" i="36"/>
  <c r="C270" i="36"/>
  <c r="AW269" i="36"/>
  <c r="AV269" i="36"/>
  <c r="AU269" i="36"/>
  <c r="AG269" i="36"/>
  <c r="AF269" i="36"/>
  <c r="AE269" i="36"/>
  <c r="AD269" i="36"/>
  <c r="AC269" i="36"/>
  <c r="M269" i="36"/>
  <c r="I269" i="36" s="1"/>
  <c r="L269" i="36"/>
  <c r="K269" i="36"/>
  <c r="G269" i="36"/>
  <c r="F269" i="36"/>
  <c r="C269" i="36"/>
  <c r="AW268" i="36"/>
  <c r="AV268" i="36"/>
  <c r="AU268" i="36"/>
  <c r="AG268" i="36"/>
  <c r="AF268" i="36"/>
  <c r="AE268" i="36"/>
  <c r="AD268" i="36"/>
  <c r="AC268" i="36"/>
  <c r="M268" i="36"/>
  <c r="L268" i="36"/>
  <c r="K268" i="36"/>
  <c r="G268" i="36"/>
  <c r="F268" i="36"/>
  <c r="C268" i="36"/>
  <c r="AW267" i="36"/>
  <c r="AV267" i="36"/>
  <c r="AU267" i="36"/>
  <c r="AG267" i="36"/>
  <c r="AF267" i="36"/>
  <c r="AE267" i="36"/>
  <c r="AD267" i="36"/>
  <c r="AC267" i="36"/>
  <c r="M267" i="36"/>
  <c r="L267" i="36"/>
  <c r="K267" i="36"/>
  <c r="I267" i="36" s="1"/>
  <c r="G267" i="36"/>
  <c r="F267" i="36"/>
  <c r="C267" i="36"/>
  <c r="AW265" i="36"/>
  <c r="AV265" i="36"/>
  <c r="AU265" i="36"/>
  <c r="AG265" i="36"/>
  <c r="AF265" i="36"/>
  <c r="AE265" i="36"/>
  <c r="AD265" i="36"/>
  <c r="AC265" i="36"/>
  <c r="M265" i="36"/>
  <c r="L265" i="36"/>
  <c r="K265" i="36"/>
  <c r="I265" i="36"/>
  <c r="G265" i="36"/>
  <c r="F265" i="36"/>
  <c r="C265" i="36"/>
  <c r="AW263" i="36"/>
  <c r="AV263" i="36"/>
  <c r="AU263" i="36"/>
  <c r="AG263" i="36"/>
  <c r="AF263" i="36"/>
  <c r="AE263" i="36"/>
  <c r="AD263" i="36"/>
  <c r="AC263" i="36"/>
  <c r="M263" i="36"/>
  <c r="L263" i="36"/>
  <c r="I263" i="36" s="1"/>
  <c r="K263" i="36"/>
  <c r="G263" i="36"/>
  <c r="F263" i="36"/>
  <c r="C263" i="36"/>
  <c r="AW262" i="36"/>
  <c r="AV262" i="36"/>
  <c r="AU262" i="36"/>
  <c r="AG262" i="36"/>
  <c r="AF262" i="36"/>
  <c r="AE262" i="36"/>
  <c r="AD262" i="36"/>
  <c r="AC262" i="36"/>
  <c r="M262" i="36"/>
  <c r="L262" i="36"/>
  <c r="K262" i="36"/>
  <c r="G262" i="36"/>
  <c r="F262" i="36"/>
  <c r="C262" i="36"/>
  <c r="AW261" i="36"/>
  <c r="AV261" i="36"/>
  <c r="AU261" i="36"/>
  <c r="AG261" i="36"/>
  <c r="AF261" i="36"/>
  <c r="AE261" i="36"/>
  <c r="AD261" i="36"/>
  <c r="AC261" i="36"/>
  <c r="M261" i="36"/>
  <c r="L261" i="36"/>
  <c r="I261" i="36" s="1"/>
  <c r="K261" i="36"/>
  <c r="G261" i="36"/>
  <c r="F261" i="36"/>
  <c r="C261" i="36"/>
  <c r="AW260" i="36"/>
  <c r="AV260" i="36"/>
  <c r="AU260" i="36"/>
  <c r="AG260" i="36"/>
  <c r="AF260" i="36"/>
  <c r="AE260" i="36"/>
  <c r="AD260" i="36"/>
  <c r="AC260" i="36"/>
  <c r="M260" i="36"/>
  <c r="L260" i="36"/>
  <c r="K260" i="36"/>
  <c r="I260" i="36" s="1"/>
  <c r="G260" i="36"/>
  <c r="F260" i="36"/>
  <c r="C260" i="36"/>
  <c r="AW259" i="36"/>
  <c r="AV259" i="36"/>
  <c r="AU259" i="36"/>
  <c r="AG259" i="36"/>
  <c r="AF259" i="36"/>
  <c r="AE259" i="36"/>
  <c r="AD259" i="36"/>
  <c r="AC259" i="36"/>
  <c r="M259" i="36"/>
  <c r="L259" i="36"/>
  <c r="K259" i="36"/>
  <c r="I259" i="36"/>
  <c r="G259" i="36"/>
  <c r="F259" i="36"/>
  <c r="C259" i="36"/>
  <c r="AW258" i="36"/>
  <c r="AV258" i="36"/>
  <c r="AU258" i="36"/>
  <c r="AG258" i="36"/>
  <c r="AF258" i="36"/>
  <c r="AE258" i="36"/>
  <c r="AD258" i="36"/>
  <c r="AC258" i="36"/>
  <c r="M258" i="36"/>
  <c r="L258" i="36"/>
  <c r="K258" i="36"/>
  <c r="I258" i="36" s="1"/>
  <c r="G258" i="36"/>
  <c r="F258" i="36"/>
  <c r="C258" i="36"/>
  <c r="AW257" i="36"/>
  <c r="AV257" i="36"/>
  <c r="AU257" i="36"/>
  <c r="AG257" i="36"/>
  <c r="AF257" i="36"/>
  <c r="AE257" i="36"/>
  <c r="AD257" i="36"/>
  <c r="AC257" i="36"/>
  <c r="M257" i="36"/>
  <c r="L257" i="36"/>
  <c r="K257" i="36"/>
  <c r="I257" i="36" s="1"/>
  <c r="G257" i="36"/>
  <c r="F257" i="36"/>
  <c r="C257" i="36"/>
  <c r="AW256" i="36"/>
  <c r="AV256" i="36"/>
  <c r="AU256" i="36"/>
  <c r="AG256" i="36"/>
  <c r="AF256" i="36"/>
  <c r="AE256" i="36"/>
  <c r="AD256" i="36"/>
  <c r="AC256" i="36"/>
  <c r="M256" i="36"/>
  <c r="L256" i="36"/>
  <c r="K256" i="36"/>
  <c r="I256" i="36"/>
  <c r="G256" i="36"/>
  <c r="F256" i="36"/>
  <c r="C256" i="36"/>
  <c r="AW255" i="36"/>
  <c r="AV255" i="36"/>
  <c r="AU255" i="36"/>
  <c r="AG255" i="36"/>
  <c r="AF255" i="36"/>
  <c r="AE255" i="36"/>
  <c r="AD255" i="36"/>
  <c r="AC255" i="36"/>
  <c r="M255" i="36"/>
  <c r="L255" i="36"/>
  <c r="K255" i="36"/>
  <c r="I255" i="36"/>
  <c r="G255" i="36"/>
  <c r="F255" i="36"/>
  <c r="C255" i="36"/>
  <c r="AW254" i="36"/>
  <c r="AV254" i="36"/>
  <c r="AU254" i="36"/>
  <c r="AG254" i="36"/>
  <c r="AF254" i="36"/>
  <c r="AE254" i="36"/>
  <c r="AD254" i="36"/>
  <c r="AC254" i="36"/>
  <c r="M254" i="36"/>
  <c r="L254" i="36"/>
  <c r="K254" i="36"/>
  <c r="G254" i="36"/>
  <c r="F254" i="36"/>
  <c r="C254" i="36"/>
  <c r="AW253" i="36"/>
  <c r="AV253" i="36"/>
  <c r="AU253" i="36"/>
  <c r="AG253" i="36"/>
  <c r="AF253" i="36"/>
  <c r="AE253" i="36"/>
  <c r="AD253" i="36"/>
  <c r="AC253" i="36"/>
  <c r="M253" i="36"/>
  <c r="L253" i="36"/>
  <c r="I253" i="36" s="1"/>
  <c r="K253" i="36"/>
  <c r="G253" i="36"/>
  <c r="F253" i="36"/>
  <c r="C253" i="36"/>
  <c r="AW252" i="36"/>
  <c r="AV252" i="36"/>
  <c r="AU252" i="36"/>
  <c r="AG252" i="36"/>
  <c r="AF252" i="36"/>
  <c r="AE252" i="36"/>
  <c r="AD252" i="36"/>
  <c r="AC252" i="36"/>
  <c r="M252" i="36"/>
  <c r="L252" i="36"/>
  <c r="K252" i="36"/>
  <c r="I252" i="36" s="1"/>
  <c r="G252" i="36"/>
  <c r="F252" i="36"/>
  <c r="C252" i="36"/>
  <c r="AW251" i="36"/>
  <c r="AV251" i="36"/>
  <c r="AU251" i="36"/>
  <c r="AG251" i="36"/>
  <c r="AF251" i="36"/>
  <c r="AE251" i="36"/>
  <c r="AD251" i="36"/>
  <c r="AC251" i="36"/>
  <c r="M251" i="36"/>
  <c r="L251" i="36"/>
  <c r="K251" i="36"/>
  <c r="I251" i="36"/>
  <c r="G251" i="36"/>
  <c r="F251" i="36"/>
  <c r="C251" i="36"/>
  <c r="AW250" i="36"/>
  <c r="AV250" i="36"/>
  <c r="AU250" i="36"/>
  <c r="AG250" i="36"/>
  <c r="AF250" i="36"/>
  <c r="AE250" i="36"/>
  <c r="AD250" i="36"/>
  <c r="AC250" i="36"/>
  <c r="M250" i="36"/>
  <c r="L250" i="36"/>
  <c r="K250" i="36"/>
  <c r="I250" i="36" s="1"/>
  <c r="G250" i="36"/>
  <c r="F250" i="36"/>
  <c r="C250" i="36"/>
  <c r="AW249" i="36"/>
  <c r="AV249" i="36"/>
  <c r="AU249" i="36"/>
  <c r="AG249" i="36"/>
  <c r="AF249" i="36"/>
  <c r="AE249" i="36"/>
  <c r="AD249" i="36"/>
  <c r="AC249" i="36"/>
  <c r="M249" i="36"/>
  <c r="L249" i="36"/>
  <c r="K249" i="36"/>
  <c r="G249" i="36"/>
  <c r="F249" i="36"/>
  <c r="C249" i="36"/>
  <c r="AW248" i="36"/>
  <c r="AV248" i="36"/>
  <c r="AU248" i="36"/>
  <c r="AG248" i="36"/>
  <c r="AF248" i="36"/>
  <c r="AE248" i="36"/>
  <c r="AD248" i="36"/>
  <c r="AC248" i="36"/>
  <c r="M248" i="36"/>
  <c r="L248" i="36"/>
  <c r="K248" i="36"/>
  <c r="I248" i="36"/>
  <c r="G248" i="36"/>
  <c r="F248" i="36"/>
  <c r="C248" i="36"/>
  <c r="AW247" i="36"/>
  <c r="AV247" i="36"/>
  <c r="AU247" i="36"/>
  <c r="AG247" i="36"/>
  <c r="AF247" i="36"/>
  <c r="AE247" i="36"/>
  <c r="AD247" i="36"/>
  <c r="AC247" i="36"/>
  <c r="M247" i="36"/>
  <c r="L247" i="36"/>
  <c r="K247" i="36"/>
  <c r="I247" i="36" s="1"/>
  <c r="G247" i="36"/>
  <c r="F247" i="36"/>
  <c r="C247" i="36"/>
  <c r="AW246" i="36"/>
  <c r="AV246" i="36"/>
  <c r="AU246" i="36"/>
  <c r="AG246" i="36"/>
  <c r="AF246" i="36"/>
  <c r="AE246" i="36"/>
  <c r="AD246" i="36"/>
  <c r="AC246" i="36"/>
  <c r="M246" i="36"/>
  <c r="L246" i="36"/>
  <c r="K246" i="36"/>
  <c r="I246" i="36" s="1"/>
  <c r="G246" i="36"/>
  <c r="F246" i="36"/>
  <c r="C246" i="36"/>
  <c r="AW245" i="36"/>
  <c r="AV245" i="36"/>
  <c r="AU245" i="36"/>
  <c r="AG245" i="36"/>
  <c r="AF245" i="36"/>
  <c r="AE245" i="36"/>
  <c r="AD245" i="36"/>
  <c r="AC245" i="36"/>
  <c r="M245" i="36"/>
  <c r="L245" i="36"/>
  <c r="K245" i="36"/>
  <c r="I245" i="36" s="1"/>
  <c r="G245" i="36"/>
  <c r="F245" i="36"/>
  <c r="C245" i="36"/>
  <c r="AW244" i="36"/>
  <c r="AV244" i="36"/>
  <c r="AU244" i="36"/>
  <c r="AG244" i="36"/>
  <c r="AF244" i="36"/>
  <c r="AE244" i="36"/>
  <c r="AD244" i="36"/>
  <c r="AC244" i="36"/>
  <c r="M244" i="36"/>
  <c r="L244" i="36"/>
  <c r="K244" i="36"/>
  <c r="I244" i="36"/>
  <c r="G244" i="36"/>
  <c r="F244" i="36"/>
  <c r="C244" i="36"/>
  <c r="AW243" i="36"/>
  <c r="AV243" i="36"/>
  <c r="AU243" i="36"/>
  <c r="AG243" i="36"/>
  <c r="AF243" i="36"/>
  <c r="AE243" i="36"/>
  <c r="AD243" i="36"/>
  <c r="AC243" i="36"/>
  <c r="M243" i="36"/>
  <c r="I243" i="36" s="1"/>
  <c r="L243" i="36"/>
  <c r="K243" i="36"/>
  <c r="G243" i="36"/>
  <c r="F243" i="36"/>
  <c r="C243" i="36"/>
  <c r="AW242" i="36"/>
  <c r="AV242" i="36"/>
  <c r="AU242" i="36"/>
  <c r="AG242" i="36"/>
  <c r="AF242" i="36"/>
  <c r="AE242" i="36"/>
  <c r="AD242" i="36"/>
  <c r="AC242" i="36"/>
  <c r="M242" i="36"/>
  <c r="L242" i="36"/>
  <c r="K242" i="36"/>
  <c r="I242" i="36" s="1"/>
  <c r="G242" i="36"/>
  <c r="F242" i="36"/>
  <c r="C242" i="36"/>
  <c r="AW241" i="36"/>
  <c r="AV241" i="36"/>
  <c r="AU241" i="36"/>
  <c r="AG241" i="36"/>
  <c r="AF241" i="36"/>
  <c r="AE241" i="36"/>
  <c r="AD241" i="36"/>
  <c r="AC241" i="36"/>
  <c r="M241" i="36"/>
  <c r="L241" i="36"/>
  <c r="K241" i="36"/>
  <c r="I241" i="36" s="1"/>
  <c r="G241" i="36"/>
  <c r="F241" i="36"/>
  <c r="C241" i="36"/>
  <c r="AW240" i="36"/>
  <c r="AV240" i="36"/>
  <c r="AU240" i="36"/>
  <c r="AG240" i="36"/>
  <c r="AF240" i="36"/>
  <c r="AE240" i="36"/>
  <c r="AD240" i="36"/>
  <c r="AC240" i="36"/>
  <c r="M240" i="36"/>
  <c r="L240" i="36"/>
  <c r="K240" i="36"/>
  <c r="I240" i="36"/>
  <c r="G240" i="36"/>
  <c r="F240" i="36"/>
  <c r="C240" i="36"/>
  <c r="AW239" i="36"/>
  <c r="AV239" i="36"/>
  <c r="AU239" i="36"/>
  <c r="AG239" i="36"/>
  <c r="AF239" i="36"/>
  <c r="AE239" i="36"/>
  <c r="AD239" i="36"/>
  <c r="AC239" i="36"/>
  <c r="M239" i="36"/>
  <c r="L239" i="36"/>
  <c r="K239" i="36"/>
  <c r="I239" i="36" s="1"/>
  <c r="G239" i="36"/>
  <c r="F239" i="36"/>
  <c r="C239" i="36"/>
  <c r="AW238" i="36"/>
  <c r="AV238" i="36"/>
  <c r="AU238" i="36"/>
  <c r="AG238" i="36"/>
  <c r="AF238" i="36"/>
  <c r="AE238" i="36"/>
  <c r="AD238" i="36"/>
  <c r="AC238" i="36"/>
  <c r="M238" i="36"/>
  <c r="L238" i="36"/>
  <c r="K238" i="36"/>
  <c r="I238" i="36" s="1"/>
  <c r="G238" i="36"/>
  <c r="F238" i="36"/>
  <c r="C238" i="36"/>
  <c r="AW237" i="36"/>
  <c r="AV237" i="36"/>
  <c r="AU237" i="36"/>
  <c r="AG237" i="36"/>
  <c r="AF237" i="36"/>
  <c r="AE237" i="36"/>
  <c r="AD237" i="36"/>
  <c r="AC237" i="36"/>
  <c r="M237" i="36"/>
  <c r="L237" i="36"/>
  <c r="K237" i="36"/>
  <c r="I237" i="36" s="1"/>
  <c r="G237" i="36"/>
  <c r="F237" i="36"/>
  <c r="C237" i="36"/>
  <c r="AW236" i="36"/>
  <c r="AV236" i="36"/>
  <c r="AU236" i="36"/>
  <c r="AG236" i="36"/>
  <c r="AF236" i="36"/>
  <c r="AE236" i="36"/>
  <c r="AD236" i="36"/>
  <c r="AC236" i="36"/>
  <c r="M236" i="36"/>
  <c r="L236" i="36"/>
  <c r="K236" i="36"/>
  <c r="I236" i="36"/>
  <c r="G236" i="36"/>
  <c r="F236" i="36"/>
  <c r="C236" i="36"/>
  <c r="AW235" i="36"/>
  <c r="AV235" i="36"/>
  <c r="AU235" i="36"/>
  <c r="AG235" i="36"/>
  <c r="AF235" i="36"/>
  <c r="AE235" i="36"/>
  <c r="AD235" i="36"/>
  <c r="AC235" i="36"/>
  <c r="M235" i="36"/>
  <c r="I235" i="36" s="1"/>
  <c r="L235" i="36"/>
  <c r="K235" i="36"/>
  <c r="G235" i="36"/>
  <c r="F235" i="36"/>
  <c r="C235" i="36"/>
  <c r="AW234" i="36"/>
  <c r="AV234" i="36"/>
  <c r="AU234" i="36"/>
  <c r="AG234" i="36"/>
  <c r="AF234" i="36"/>
  <c r="AE234" i="36"/>
  <c r="AD234" i="36"/>
  <c r="AC234" i="36"/>
  <c r="M234" i="36"/>
  <c r="L234" i="36"/>
  <c r="K234" i="36"/>
  <c r="I234" i="36" s="1"/>
  <c r="G234" i="36"/>
  <c r="F234" i="36"/>
  <c r="C234" i="36"/>
  <c r="AW233" i="36"/>
  <c r="AV233" i="36"/>
  <c r="AU233" i="36"/>
  <c r="AG233" i="36"/>
  <c r="AF233" i="36"/>
  <c r="AE233" i="36"/>
  <c r="AD233" i="36"/>
  <c r="AC233" i="36"/>
  <c r="M233" i="36"/>
  <c r="L233" i="36"/>
  <c r="K233" i="36"/>
  <c r="I233" i="36" s="1"/>
  <c r="G233" i="36"/>
  <c r="F233" i="36"/>
  <c r="C233" i="36"/>
  <c r="AW232" i="36"/>
  <c r="AV232" i="36"/>
  <c r="AU232" i="36"/>
  <c r="AG232" i="36"/>
  <c r="AF232" i="36"/>
  <c r="AE232" i="36"/>
  <c r="AD232" i="36"/>
  <c r="AC232" i="36"/>
  <c r="M232" i="36"/>
  <c r="L232" i="36"/>
  <c r="K232" i="36"/>
  <c r="I232" i="36"/>
  <c r="G232" i="36"/>
  <c r="F232" i="36"/>
  <c r="C232" i="36"/>
  <c r="AW231" i="36"/>
  <c r="AV231" i="36"/>
  <c r="AU231" i="36"/>
  <c r="AG231" i="36"/>
  <c r="AF231" i="36"/>
  <c r="AE231" i="36"/>
  <c r="AD231" i="36"/>
  <c r="AC231" i="36"/>
  <c r="M231" i="36"/>
  <c r="L231" i="36"/>
  <c r="K231" i="36"/>
  <c r="I231" i="36" s="1"/>
  <c r="G231" i="36"/>
  <c r="F231" i="36"/>
  <c r="C231" i="36"/>
  <c r="AW230" i="36"/>
  <c r="AV230" i="36"/>
  <c r="AU230" i="36"/>
  <c r="AG230" i="36"/>
  <c r="AF230" i="36"/>
  <c r="AE230" i="36"/>
  <c r="AD230" i="36"/>
  <c r="AC230" i="36"/>
  <c r="M230" i="36"/>
  <c r="L230" i="36"/>
  <c r="K230" i="36"/>
  <c r="I230" i="36" s="1"/>
  <c r="G230" i="36"/>
  <c r="F230" i="36"/>
  <c r="C230" i="36"/>
  <c r="AW229" i="36"/>
  <c r="AV229" i="36"/>
  <c r="AU229" i="36"/>
  <c r="AG229" i="36"/>
  <c r="AF229" i="36"/>
  <c r="AE229" i="36"/>
  <c r="AD229" i="36"/>
  <c r="AC229" i="36"/>
  <c r="M229" i="36"/>
  <c r="L229" i="36"/>
  <c r="K229" i="36"/>
  <c r="I229" i="36" s="1"/>
  <c r="G229" i="36"/>
  <c r="F229" i="36"/>
  <c r="C229" i="36"/>
  <c r="AW228" i="36"/>
  <c r="AV228" i="36"/>
  <c r="AU228" i="36"/>
  <c r="AG228" i="36"/>
  <c r="AF228" i="36"/>
  <c r="AE228" i="36"/>
  <c r="AD228" i="36"/>
  <c r="AC228" i="36"/>
  <c r="M228" i="36"/>
  <c r="L228" i="36"/>
  <c r="K228" i="36"/>
  <c r="I228" i="36"/>
  <c r="G228" i="36"/>
  <c r="F228" i="36"/>
  <c r="C228" i="36"/>
  <c r="AW227" i="36"/>
  <c r="AV227" i="36"/>
  <c r="AU227" i="36"/>
  <c r="AG227" i="36"/>
  <c r="AF227" i="36"/>
  <c r="AE227" i="36"/>
  <c r="AD227" i="36"/>
  <c r="AC227" i="36"/>
  <c r="M227" i="36"/>
  <c r="I227" i="36" s="1"/>
  <c r="L227" i="36"/>
  <c r="K227" i="36"/>
  <c r="G227" i="36"/>
  <c r="F227" i="36"/>
  <c r="C227" i="36"/>
  <c r="AW226" i="36"/>
  <c r="AV226" i="36"/>
  <c r="AU226" i="36"/>
  <c r="AG226" i="36"/>
  <c r="AF226" i="36"/>
  <c r="AE226" i="36"/>
  <c r="AD226" i="36"/>
  <c r="AC226" i="36"/>
  <c r="M226" i="36"/>
  <c r="L226" i="36"/>
  <c r="K226" i="36"/>
  <c r="I226" i="36" s="1"/>
  <c r="G226" i="36"/>
  <c r="F226" i="36"/>
  <c r="C226" i="36"/>
  <c r="AW225" i="36"/>
  <c r="AV225" i="36"/>
  <c r="AU225" i="36"/>
  <c r="AG225" i="36"/>
  <c r="AF225" i="36"/>
  <c r="AE225" i="36"/>
  <c r="AD225" i="36"/>
  <c r="AC225" i="36"/>
  <c r="M225" i="36"/>
  <c r="L225" i="36"/>
  <c r="K225" i="36"/>
  <c r="I225" i="36" s="1"/>
  <c r="G225" i="36"/>
  <c r="F225" i="36"/>
  <c r="C225" i="36"/>
  <c r="AW224" i="36"/>
  <c r="AV224" i="36"/>
  <c r="AU224" i="36"/>
  <c r="AG224" i="36"/>
  <c r="AF224" i="36"/>
  <c r="AE224" i="36"/>
  <c r="AD224" i="36"/>
  <c r="AC224" i="36"/>
  <c r="M224" i="36"/>
  <c r="L224" i="36"/>
  <c r="K224" i="36"/>
  <c r="I224" i="36"/>
  <c r="G224" i="36"/>
  <c r="F224" i="36"/>
  <c r="C224" i="36"/>
  <c r="AW223" i="36"/>
  <c r="AV223" i="36"/>
  <c r="AU223" i="36"/>
  <c r="AG223" i="36"/>
  <c r="AF223" i="36"/>
  <c r="AE223" i="36"/>
  <c r="AD223" i="36"/>
  <c r="AC223" i="36"/>
  <c r="M223" i="36"/>
  <c r="L223" i="36"/>
  <c r="K223" i="36"/>
  <c r="I223" i="36" s="1"/>
  <c r="G223" i="36"/>
  <c r="F223" i="36"/>
  <c r="C223" i="36"/>
  <c r="AW222" i="36"/>
  <c r="AV222" i="36"/>
  <c r="AU222" i="36"/>
  <c r="AG222" i="36"/>
  <c r="AF222" i="36"/>
  <c r="AE222" i="36"/>
  <c r="AD222" i="36"/>
  <c r="AC222" i="36"/>
  <c r="M222" i="36"/>
  <c r="L222" i="36"/>
  <c r="K222" i="36"/>
  <c r="I222" i="36" s="1"/>
  <c r="G222" i="36"/>
  <c r="F222" i="36"/>
  <c r="C222" i="36"/>
  <c r="AW221" i="36"/>
  <c r="AV221" i="36"/>
  <c r="AU221" i="36"/>
  <c r="AG221" i="36"/>
  <c r="AF221" i="36"/>
  <c r="AE221" i="36"/>
  <c r="AD221" i="36"/>
  <c r="AC221" i="36"/>
  <c r="M221" i="36"/>
  <c r="L221" i="36"/>
  <c r="K221" i="36"/>
  <c r="I221" i="36" s="1"/>
  <c r="G221" i="36"/>
  <c r="F221" i="36"/>
  <c r="C221" i="36"/>
  <c r="AW220" i="36"/>
  <c r="AV220" i="36"/>
  <c r="AU220" i="36"/>
  <c r="AG220" i="36"/>
  <c r="AF220" i="36"/>
  <c r="AE220" i="36"/>
  <c r="AD220" i="36"/>
  <c r="AC220" i="36"/>
  <c r="M220" i="36"/>
  <c r="L220" i="36"/>
  <c r="K220" i="36"/>
  <c r="I220" i="36"/>
  <c r="G220" i="36"/>
  <c r="F220" i="36"/>
  <c r="C220" i="36"/>
  <c r="AW219" i="36"/>
  <c r="AV219" i="36"/>
  <c r="AU219" i="36"/>
  <c r="AG219" i="36"/>
  <c r="AF219" i="36"/>
  <c r="AE219" i="36"/>
  <c r="AD219" i="36"/>
  <c r="AC219" i="36"/>
  <c r="M219" i="36"/>
  <c r="I219" i="36" s="1"/>
  <c r="L219" i="36"/>
  <c r="K219" i="36"/>
  <c r="G219" i="36"/>
  <c r="F219" i="36"/>
  <c r="C219" i="36"/>
  <c r="AW218" i="36"/>
  <c r="AV218" i="36"/>
  <c r="AU218" i="36"/>
  <c r="AG218" i="36"/>
  <c r="AF218" i="36"/>
  <c r="AE218" i="36"/>
  <c r="AD218" i="36"/>
  <c r="AC218" i="36"/>
  <c r="M218" i="36"/>
  <c r="L218" i="36"/>
  <c r="K218" i="36"/>
  <c r="I218" i="36" s="1"/>
  <c r="G218" i="36"/>
  <c r="F218" i="36"/>
  <c r="C218" i="36"/>
  <c r="AW217" i="36"/>
  <c r="AV217" i="36"/>
  <c r="AU217" i="36"/>
  <c r="AG217" i="36"/>
  <c r="AF217" i="36"/>
  <c r="AE217" i="36"/>
  <c r="AD217" i="36"/>
  <c r="AC217" i="36"/>
  <c r="M217" i="36"/>
  <c r="L217" i="36"/>
  <c r="K217" i="36"/>
  <c r="I217" i="36" s="1"/>
  <c r="G217" i="36"/>
  <c r="F217" i="36"/>
  <c r="C217" i="36"/>
  <c r="AW216" i="36"/>
  <c r="AV216" i="36"/>
  <c r="AU216" i="36"/>
  <c r="AG216" i="36"/>
  <c r="AF216" i="36"/>
  <c r="AE216" i="36"/>
  <c r="AD216" i="36"/>
  <c r="AC216" i="36"/>
  <c r="M216" i="36"/>
  <c r="L216" i="36"/>
  <c r="K216" i="36"/>
  <c r="I216" i="36"/>
  <c r="G216" i="36"/>
  <c r="F216" i="36"/>
  <c r="C216" i="36"/>
  <c r="AW215" i="36"/>
  <c r="AV215" i="36"/>
  <c r="AU215" i="36"/>
  <c r="AG215" i="36"/>
  <c r="AF215" i="36"/>
  <c r="AE215" i="36"/>
  <c r="AD215" i="36"/>
  <c r="AC215" i="36"/>
  <c r="M215" i="36"/>
  <c r="L215" i="36"/>
  <c r="K215" i="36"/>
  <c r="I215" i="36" s="1"/>
  <c r="G215" i="36"/>
  <c r="F215" i="36"/>
  <c r="C215" i="36"/>
  <c r="AW214" i="36"/>
  <c r="AV214" i="36"/>
  <c r="AU214" i="36"/>
  <c r="AG214" i="36"/>
  <c r="AF214" i="36"/>
  <c r="AE214" i="36"/>
  <c r="AD214" i="36"/>
  <c r="AC214" i="36"/>
  <c r="M214" i="36"/>
  <c r="L214" i="36"/>
  <c r="I214" i="36" s="1"/>
  <c r="K214" i="36"/>
  <c r="G214" i="36"/>
  <c r="F214" i="36"/>
  <c r="C214" i="36"/>
  <c r="AW213" i="36"/>
  <c r="AV213" i="36"/>
  <c r="AU213" i="36"/>
  <c r="AG213" i="36"/>
  <c r="AF213" i="36"/>
  <c r="AE213" i="36"/>
  <c r="AD213" i="36"/>
  <c r="AC213" i="36"/>
  <c r="M213" i="36"/>
  <c r="L213" i="36"/>
  <c r="K213" i="36"/>
  <c r="I213" i="36" s="1"/>
  <c r="G213" i="36"/>
  <c r="F213" i="36"/>
  <c r="C213" i="36"/>
  <c r="AW212" i="36"/>
  <c r="AV212" i="36"/>
  <c r="AU212" i="36"/>
  <c r="AG212" i="36"/>
  <c r="AF212" i="36"/>
  <c r="AE212" i="36"/>
  <c r="AD212" i="36"/>
  <c r="AC212" i="36"/>
  <c r="M212" i="36"/>
  <c r="L212" i="36"/>
  <c r="K212" i="36"/>
  <c r="I212" i="36"/>
  <c r="G212" i="36"/>
  <c r="F212" i="36"/>
  <c r="C212" i="36"/>
  <c r="AW211" i="36"/>
  <c r="AV211" i="36"/>
  <c r="AU211" i="36"/>
  <c r="AG211" i="36"/>
  <c r="AF211" i="36"/>
  <c r="AE211" i="36"/>
  <c r="AD211" i="36"/>
  <c r="AC211" i="36"/>
  <c r="M211" i="36"/>
  <c r="I211" i="36" s="1"/>
  <c r="L211" i="36"/>
  <c r="K211" i="36"/>
  <c r="G211" i="36"/>
  <c r="F211" i="36"/>
  <c r="C211" i="36"/>
  <c r="AW210" i="36"/>
  <c r="AV210" i="36"/>
  <c r="AU210" i="36"/>
  <c r="AG210" i="36"/>
  <c r="AF210" i="36"/>
  <c r="AE210" i="36"/>
  <c r="AD210" i="36"/>
  <c r="AC210" i="36"/>
  <c r="M210" i="36"/>
  <c r="L210" i="36"/>
  <c r="K210" i="36"/>
  <c r="I210" i="36" s="1"/>
  <c r="G210" i="36"/>
  <c r="F210" i="36"/>
  <c r="C210" i="36"/>
  <c r="AW209" i="36"/>
  <c r="AV209" i="36"/>
  <c r="AU209" i="36"/>
  <c r="AG209" i="36"/>
  <c r="AF209" i="36"/>
  <c r="AE209" i="36"/>
  <c r="AD209" i="36"/>
  <c r="AC209" i="36"/>
  <c r="M209" i="36"/>
  <c r="L209" i="36"/>
  <c r="K209" i="36"/>
  <c r="I209" i="36" s="1"/>
  <c r="G209" i="36"/>
  <c r="F209" i="36"/>
  <c r="C209" i="36"/>
  <c r="AW208" i="36"/>
  <c r="AV208" i="36"/>
  <c r="AU208" i="36"/>
  <c r="AG208" i="36"/>
  <c r="AF208" i="36"/>
  <c r="AE208" i="36"/>
  <c r="AD208" i="36"/>
  <c r="AC208" i="36"/>
  <c r="M208" i="36"/>
  <c r="L208" i="36"/>
  <c r="K208" i="36"/>
  <c r="I208" i="36"/>
  <c r="G208" i="36"/>
  <c r="F208" i="36"/>
  <c r="C208" i="36"/>
  <c r="AW207" i="36"/>
  <c r="AV207" i="36"/>
  <c r="AU207" i="36"/>
  <c r="AG207" i="36"/>
  <c r="AF207" i="36"/>
  <c r="AE207" i="36"/>
  <c r="AD207" i="36"/>
  <c r="AC207" i="36"/>
  <c r="M207" i="36"/>
  <c r="L207" i="36"/>
  <c r="K207" i="36"/>
  <c r="I207" i="36" s="1"/>
  <c r="G207" i="36"/>
  <c r="F207" i="36"/>
  <c r="C207" i="36"/>
  <c r="AW206" i="36"/>
  <c r="AV206" i="36"/>
  <c r="AU206" i="36"/>
  <c r="AG206" i="36"/>
  <c r="AF206" i="36"/>
  <c r="AE206" i="36"/>
  <c r="AD206" i="36"/>
  <c r="AC206" i="36"/>
  <c r="M206" i="36"/>
  <c r="L206" i="36"/>
  <c r="I206" i="36" s="1"/>
  <c r="K206" i="36"/>
  <c r="G206" i="36"/>
  <c r="F206" i="36"/>
  <c r="C206" i="36"/>
  <c r="AW205" i="36"/>
  <c r="AV205" i="36"/>
  <c r="AU205" i="36"/>
  <c r="AG205" i="36"/>
  <c r="AF205" i="36"/>
  <c r="AE205" i="36"/>
  <c r="AD205" i="36"/>
  <c r="AC205" i="36"/>
  <c r="M205" i="36"/>
  <c r="L205" i="36"/>
  <c r="K205" i="36"/>
  <c r="I205" i="36" s="1"/>
  <c r="G205" i="36"/>
  <c r="F205" i="36"/>
  <c r="C205" i="36"/>
  <c r="AW203" i="36"/>
  <c r="AV203" i="36"/>
  <c r="AU203" i="36"/>
  <c r="AG203" i="36"/>
  <c r="AF203" i="36"/>
  <c r="AE203" i="36"/>
  <c r="AD203" i="36"/>
  <c r="AC203" i="36"/>
  <c r="M203" i="36"/>
  <c r="L203" i="36"/>
  <c r="K203" i="36"/>
  <c r="I203" i="36"/>
  <c r="G203" i="36"/>
  <c r="F203" i="36"/>
  <c r="C203" i="36"/>
  <c r="AW202" i="36"/>
  <c r="AV202" i="36"/>
  <c r="AU202" i="36"/>
  <c r="AG202" i="36"/>
  <c r="AF202" i="36"/>
  <c r="AE202" i="36"/>
  <c r="AD202" i="36"/>
  <c r="AC202" i="36"/>
  <c r="M202" i="36"/>
  <c r="I202" i="36" s="1"/>
  <c r="L202" i="36"/>
  <c r="K202" i="36"/>
  <c r="G202" i="36"/>
  <c r="F202" i="36"/>
  <c r="C202" i="36"/>
  <c r="AW201" i="36"/>
  <c r="AV201" i="36"/>
  <c r="AU201" i="36"/>
  <c r="AG201" i="36"/>
  <c r="AF201" i="36"/>
  <c r="AE201" i="36"/>
  <c r="AD201" i="36"/>
  <c r="AC201" i="36"/>
  <c r="M201" i="36"/>
  <c r="L201" i="36"/>
  <c r="K201" i="36"/>
  <c r="I201" i="36" s="1"/>
  <c r="G201" i="36"/>
  <c r="F201" i="36"/>
  <c r="C201" i="36"/>
  <c r="AW200" i="36"/>
  <c r="AV200" i="36"/>
  <c r="AU200" i="36"/>
  <c r="AG200" i="36"/>
  <c r="AF200" i="36"/>
  <c r="AE200" i="36"/>
  <c r="AD200" i="36"/>
  <c r="AC200" i="36"/>
  <c r="M200" i="36"/>
  <c r="L200" i="36"/>
  <c r="K200" i="36"/>
  <c r="I200" i="36" s="1"/>
  <c r="G200" i="36"/>
  <c r="F200" i="36"/>
  <c r="C200" i="36"/>
  <c r="AW199" i="36"/>
  <c r="AV199" i="36"/>
  <c r="AU199" i="36"/>
  <c r="AG199" i="36"/>
  <c r="AF199" i="36"/>
  <c r="AE199" i="36"/>
  <c r="AD199" i="36"/>
  <c r="AC199" i="36"/>
  <c r="M199" i="36"/>
  <c r="L199" i="36"/>
  <c r="K199" i="36"/>
  <c r="I199" i="36"/>
  <c r="G199" i="36"/>
  <c r="F199" i="36"/>
  <c r="C199" i="36"/>
  <c r="AW198" i="36"/>
  <c r="AV198" i="36"/>
  <c r="AU198" i="36"/>
  <c r="AG198" i="36"/>
  <c r="AF198" i="36"/>
  <c r="AE198" i="36"/>
  <c r="AD198" i="36"/>
  <c r="AC198" i="36"/>
  <c r="M198" i="36"/>
  <c r="L198" i="36"/>
  <c r="K198" i="36"/>
  <c r="I198" i="36" s="1"/>
  <c r="G198" i="36"/>
  <c r="F198" i="36"/>
  <c r="C198" i="36"/>
  <c r="AW197" i="36"/>
  <c r="AV197" i="36"/>
  <c r="AU197" i="36"/>
  <c r="AG197" i="36"/>
  <c r="AF197" i="36"/>
  <c r="AE197" i="36"/>
  <c r="AD197" i="36"/>
  <c r="AC197" i="36"/>
  <c r="M197" i="36"/>
  <c r="L197" i="36"/>
  <c r="I197" i="36" s="1"/>
  <c r="K197" i="36"/>
  <c r="G197" i="36"/>
  <c r="F197" i="36"/>
  <c r="C197" i="36"/>
  <c r="AW196" i="36"/>
  <c r="AV196" i="36"/>
  <c r="AU196" i="36"/>
  <c r="AG196" i="36"/>
  <c r="AF196" i="36"/>
  <c r="AE196" i="36"/>
  <c r="AD196" i="36"/>
  <c r="AC196" i="36"/>
  <c r="M196" i="36"/>
  <c r="L196" i="36"/>
  <c r="K196" i="36"/>
  <c r="I196" i="36" s="1"/>
  <c r="G196" i="36"/>
  <c r="F196" i="36"/>
  <c r="C196" i="36"/>
  <c r="AW195" i="36"/>
  <c r="AV195" i="36"/>
  <c r="AU195" i="36"/>
  <c r="AG195" i="36"/>
  <c r="AF195" i="36"/>
  <c r="AE195" i="36"/>
  <c r="AD195" i="36"/>
  <c r="AC195" i="36"/>
  <c r="M195" i="36"/>
  <c r="L195" i="36"/>
  <c r="K195" i="36"/>
  <c r="I195" i="36"/>
  <c r="G195" i="36"/>
  <c r="F195" i="36"/>
  <c r="C195" i="36"/>
  <c r="AW194" i="36"/>
  <c r="AV194" i="36"/>
  <c r="AU194" i="36"/>
  <c r="AG194" i="36"/>
  <c r="AF194" i="36"/>
  <c r="AE194" i="36"/>
  <c r="AD194" i="36"/>
  <c r="AC194" i="36"/>
  <c r="M194" i="36"/>
  <c r="I194" i="36" s="1"/>
  <c r="L194" i="36"/>
  <c r="K194" i="36"/>
  <c r="G194" i="36"/>
  <c r="F194" i="36"/>
  <c r="C194" i="36"/>
  <c r="AW193" i="36"/>
  <c r="AV193" i="36"/>
  <c r="AU193" i="36"/>
  <c r="AG193" i="36"/>
  <c r="AF193" i="36"/>
  <c r="AE193" i="36"/>
  <c r="AD193" i="36"/>
  <c r="AC193" i="36"/>
  <c r="M193" i="36"/>
  <c r="L193" i="36"/>
  <c r="K193" i="36"/>
  <c r="I193" i="36" s="1"/>
  <c r="G193" i="36"/>
  <c r="F193" i="36"/>
  <c r="C193" i="36"/>
  <c r="AW192" i="36"/>
  <c r="AV192" i="36"/>
  <c r="AU192" i="36"/>
  <c r="AG192" i="36"/>
  <c r="AF192" i="36"/>
  <c r="AE192" i="36"/>
  <c r="AD192" i="36"/>
  <c r="AC192" i="36"/>
  <c r="M192" i="36"/>
  <c r="L192" i="36"/>
  <c r="K192" i="36"/>
  <c r="I192" i="36" s="1"/>
  <c r="G192" i="36"/>
  <c r="F192" i="36"/>
  <c r="C192" i="36"/>
  <c r="AW191" i="36"/>
  <c r="AV191" i="36"/>
  <c r="AU191" i="36"/>
  <c r="AG191" i="36"/>
  <c r="AF191" i="36"/>
  <c r="AE191" i="36"/>
  <c r="AD191" i="36"/>
  <c r="AC191" i="36"/>
  <c r="M191" i="36"/>
  <c r="L191" i="36"/>
  <c r="K191" i="36"/>
  <c r="I191" i="36"/>
  <c r="G191" i="36"/>
  <c r="F191" i="36"/>
  <c r="C191" i="36"/>
  <c r="AW190" i="36"/>
  <c r="AV190" i="36"/>
  <c r="AU190" i="36"/>
  <c r="AG190" i="36"/>
  <c r="AF190" i="36"/>
  <c r="AE190" i="36"/>
  <c r="AD190" i="36"/>
  <c r="AC190" i="36"/>
  <c r="M190" i="36"/>
  <c r="L190" i="36"/>
  <c r="K190" i="36"/>
  <c r="I190" i="36" s="1"/>
  <c r="G190" i="36"/>
  <c r="F190" i="36"/>
  <c r="C190" i="36"/>
  <c r="AW189" i="36"/>
  <c r="AV189" i="36"/>
  <c r="AU189" i="36"/>
  <c r="AG189" i="36"/>
  <c r="AF189" i="36"/>
  <c r="AE189" i="36"/>
  <c r="AD189" i="36"/>
  <c r="AC189" i="36"/>
  <c r="M189" i="36"/>
  <c r="L189" i="36"/>
  <c r="I189" i="36" s="1"/>
  <c r="K189" i="36"/>
  <c r="G189" i="36"/>
  <c r="F189" i="36"/>
  <c r="C189" i="36"/>
  <c r="AW188" i="36"/>
  <c r="AV188" i="36"/>
  <c r="AU188" i="36"/>
  <c r="AG188" i="36"/>
  <c r="AF188" i="36"/>
  <c r="AE188" i="36"/>
  <c r="AD188" i="36"/>
  <c r="AC188" i="36"/>
  <c r="M188" i="36"/>
  <c r="L188" i="36"/>
  <c r="K188" i="36"/>
  <c r="I188" i="36" s="1"/>
  <c r="G188" i="36"/>
  <c r="F188" i="36"/>
  <c r="C188" i="36"/>
  <c r="AW187" i="36"/>
  <c r="AV187" i="36"/>
  <c r="AU187" i="36"/>
  <c r="AG187" i="36"/>
  <c r="AF187" i="36"/>
  <c r="AE187" i="36"/>
  <c r="AD187" i="36"/>
  <c r="AC187" i="36"/>
  <c r="M187" i="36"/>
  <c r="L187" i="36"/>
  <c r="K187" i="36"/>
  <c r="I187" i="36"/>
  <c r="G187" i="36"/>
  <c r="F187" i="36"/>
  <c r="C187" i="36"/>
  <c r="AW186" i="36"/>
  <c r="AV186" i="36"/>
  <c r="AU186" i="36"/>
  <c r="AG186" i="36"/>
  <c r="AF186" i="36"/>
  <c r="AE186" i="36"/>
  <c r="AD186" i="36"/>
  <c r="AC186" i="36"/>
  <c r="M186" i="36"/>
  <c r="I186" i="36" s="1"/>
  <c r="L186" i="36"/>
  <c r="K186" i="36"/>
  <c r="G186" i="36"/>
  <c r="F186" i="36"/>
  <c r="C186" i="36"/>
  <c r="AW185" i="36"/>
  <c r="AV185" i="36"/>
  <c r="AU185" i="36"/>
  <c r="AG185" i="36"/>
  <c r="AF185" i="36"/>
  <c r="AE185" i="36"/>
  <c r="AD185" i="36"/>
  <c r="AC185" i="36"/>
  <c r="M185" i="36"/>
  <c r="L185" i="36"/>
  <c r="K185" i="36"/>
  <c r="I185" i="36" s="1"/>
  <c r="G185" i="36"/>
  <c r="F185" i="36"/>
  <c r="C185" i="36"/>
  <c r="AW184" i="36"/>
  <c r="AV184" i="36"/>
  <c r="AU184" i="36"/>
  <c r="AG184" i="36"/>
  <c r="AF184" i="36"/>
  <c r="AE184" i="36"/>
  <c r="AD184" i="36"/>
  <c r="AC184" i="36"/>
  <c r="M184" i="36"/>
  <c r="L184" i="36"/>
  <c r="K184" i="36"/>
  <c r="I184" i="36" s="1"/>
  <c r="G184" i="36"/>
  <c r="F184" i="36"/>
  <c r="C184" i="36"/>
  <c r="AW183" i="36"/>
  <c r="AV183" i="36"/>
  <c r="AU183" i="36"/>
  <c r="AG183" i="36"/>
  <c r="AF183" i="36"/>
  <c r="AE183" i="36"/>
  <c r="AD183" i="36"/>
  <c r="AC183" i="36"/>
  <c r="M183" i="36"/>
  <c r="L183" i="36"/>
  <c r="K183" i="36"/>
  <c r="I183" i="36"/>
  <c r="G183" i="36"/>
  <c r="F183" i="36"/>
  <c r="C183" i="36"/>
  <c r="AW182" i="36"/>
  <c r="AV182" i="36"/>
  <c r="AU182" i="36"/>
  <c r="AG182" i="36"/>
  <c r="AF182" i="36"/>
  <c r="AE182" i="36"/>
  <c r="AD182" i="36"/>
  <c r="AC182" i="36"/>
  <c r="M182" i="36"/>
  <c r="L182" i="36"/>
  <c r="K182" i="36"/>
  <c r="I182" i="36" s="1"/>
  <c r="G182" i="36"/>
  <c r="F182" i="36"/>
  <c r="C182" i="36"/>
  <c r="AW181" i="36"/>
  <c r="AV181" i="36"/>
  <c r="AU181" i="36"/>
  <c r="AG181" i="36"/>
  <c r="AF181" i="36"/>
  <c r="AE181" i="36"/>
  <c r="AD181" i="36"/>
  <c r="AC181" i="36"/>
  <c r="M181" i="36"/>
  <c r="L181" i="36"/>
  <c r="I181" i="36" s="1"/>
  <c r="K181" i="36"/>
  <c r="G181" i="36"/>
  <c r="F181" i="36"/>
  <c r="C181" i="36"/>
  <c r="AW180" i="36"/>
  <c r="AV180" i="36"/>
  <c r="AU180" i="36"/>
  <c r="AG180" i="36"/>
  <c r="AF180" i="36"/>
  <c r="AE180" i="36"/>
  <c r="AD180" i="36"/>
  <c r="AC180" i="36"/>
  <c r="M180" i="36"/>
  <c r="L180" i="36"/>
  <c r="K180" i="36"/>
  <c r="I180" i="36" s="1"/>
  <c r="G180" i="36"/>
  <c r="F180" i="36"/>
  <c r="C180" i="36"/>
  <c r="AW179" i="36"/>
  <c r="AV179" i="36"/>
  <c r="AU179" i="36"/>
  <c r="AG179" i="36"/>
  <c r="AF179" i="36"/>
  <c r="AE179" i="36"/>
  <c r="AD179" i="36"/>
  <c r="AC179" i="36"/>
  <c r="M179" i="36"/>
  <c r="L179" i="36"/>
  <c r="K179" i="36"/>
  <c r="I179" i="36"/>
  <c r="G179" i="36"/>
  <c r="F179" i="36"/>
  <c r="C179" i="36"/>
  <c r="AW178" i="36"/>
  <c r="AV178" i="36"/>
  <c r="AU178" i="36"/>
  <c r="AG178" i="36"/>
  <c r="AF178" i="36"/>
  <c r="AE178" i="36"/>
  <c r="AD178" i="36"/>
  <c r="AC178" i="36"/>
  <c r="M178" i="36"/>
  <c r="I178" i="36" s="1"/>
  <c r="L178" i="36"/>
  <c r="K178" i="36"/>
  <c r="G178" i="36"/>
  <c r="F178" i="36"/>
  <c r="C178" i="36"/>
  <c r="AW177" i="36"/>
  <c r="AV177" i="36"/>
  <c r="AU177" i="36"/>
  <c r="AG177" i="36"/>
  <c r="AF177" i="36"/>
  <c r="AE177" i="36"/>
  <c r="AD177" i="36"/>
  <c r="AC177" i="36"/>
  <c r="M177" i="36"/>
  <c r="L177" i="36"/>
  <c r="K177" i="36"/>
  <c r="I177" i="36" s="1"/>
  <c r="G177" i="36"/>
  <c r="F177" i="36"/>
  <c r="C177" i="36"/>
  <c r="AW176" i="36"/>
  <c r="AV176" i="36"/>
  <c r="AU176" i="36"/>
  <c r="AG176" i="36"/>
  <c r="AF176" i="36"/>
  <c r="AE176" i="36"/>
  <c r="AD176" i="36"/>
  <c r="AC176" i="36"/>
  <c r="M176" i="36"/>
  <c r="L176" i="36"/>
  <c r="K176" i="36"/>
  <c r="I176" i="36" s="1"/>
  <c r="G176" i="36"/>
  <c r="F176" i="36"/>
  <c r="C176" i="36"/>
  <c r="AW175" i="36"/>
  <c r="AV175" i="36"/>
  <c r="AU175" i="36"/>
  <c r="AG175" i="36"/>
  <c r="AF175" i="36"/>
  <c r="AE175" i="36"/>
  <c r="AD175" i="36"/>
  <c r="AC175" i="36"/>
  <c r="M175" i="36"/>
  <c r="L175" i="36"/>
  <c r="K175" i="36"/>
  <c r="I175" i="36"/>
  <c r="G175" i="36"/>
  <c r="F175" i="36"/>
  <c r="C175" i="36"/>
  <c r="AW174" i="36"/>
  <c r="AV174" i="36"/>
  <c r="AU174" i="36"/>
  <c r="AG174" i="36"/>
  <c r="AF174" i="36"/>
  <c r="AE174" i="36"/>
  <c r="AD174" i="36"/>
  <c r="AC174" i="36"/>
  <c r="M174" i="36"/>
  <c r="L174" i="36"/>
  <c r="K174" i="36"/>
  <c r="I174" i="36" s="1"/>
  <c r="G174" i="36"/>
  <c r="F174" i="36"/>
  <c r="C174" i="36"/>
  <c r="AW173" i="36"/>
  <c r="AV173" i="36"/>
  <c r="AU173" i="36"/>
  <c r="AG173" i="36"/>
  <c r="AF173" i="36"/>
  <c r="AE173" i="36"/>
  <c r="AD173" i="36"/>
  <c r="AC173" i="36"/>
  <c r="M173" i="36"/>
  <c r="L173" i="36"/>
  <c r="I173" i="36" s="1"/>
  <c r="K173" i="36"/>
  <c r="G173" i="36"/>
  <c r="F173" i="36"/>
  <c r="C173" i="36"/>
  <c r="AW172" i="36"/>
  <c r="AV172" i="36"/>
  <c r="AU172" i="36"/>
  <c r="AG172" i="36"/>
  <c r="AF172" i="36"/>
  <c r="AE172" i="36"/>
  <c r="AD172" i="36"/>
  <c r="AC172" i="36"/>
  <c r="M172" i="36"/>
  <c r="L172" i="36"/>
  <c r="K172" i="36"/>
  <c r="I172" i="36" s="1"/>
  <c r="G172" i="36"/>
  <c r="F172" i="36"/>
  <c r="C172" i="36"/>
  <c r="AW171" i="36"/>
  <c r="AV171" i="36"/>
  <c r="AU171" i="36"/>
  <c r="AG171" i="36"/>
  <c r="AF171" i="36"/>
  <c r="AE171" i="36"/>
  <c r="AD171" i="36"/>
  <c r="AC171" i="36"/>
  <c r="M171" i="36"/>
  <c r="L171" i="36"/>
  <c r="K171" i="36"/>
  <c r="I171" i="36"/>
  <c r="G171" i="36"/>
  <c r="F171" i="36"/>
  <c r="C171" i="36"/>
  <c r="AW170" i="36"/>
  <c r="AV170" i="36"/>
  <c r="AU170" i="36"/>
  <c r="AG170" i="36"/>
  <c r="AF170" i="36"/>
  <c r="AE170" i="36"/>
  <c r="AD170" i="36"/>
  <c r="AC170" i="36"/>
  <c r="M170" i="36"/>
  <c r="I170" i="36" s="1"/>
  <c r="L170" i="36"/>
  <c r="K170" i="36"/>
  <c r="G170" i="36"/>
  <c r="F170" i="36"/>
  <c r="C170" i="36"/>
  <c r="AW169" i="36"/>
  <c r="AV169" i="36"/>
  <c r="AU169" i="36"/>
  <c r="AG169" i="36"/>
  <c r="AF169" i="36"/>
  <c r="AE169" i="36"/>
  <c r="AD169" i="36"/>
  <c r="AC169" i="36"/>
  <c r="M169" i="36"/>
  <c r="L169" i="36"/>
  <c r="K169" i="36"/>
  <c r="I169" i="36" s="1"/>
  <c r="G169" i="36"/>
  <c r="F169" i="36"/>
  <c r="C169" i="36"/>
  <c r="AW167" i="36"/>
  <c r="AV167" i="36"/>
  <c r="AU167" i="36"/>
  <c r="AG167" i="36"/>
  <c r="AF167" i="36"/>
  <c r="AE167" i="36"/>
  <c r="AD167" i="36"/>
  <c r="AC167" i="36"/>
  <c r="M167" i="36"/>
  <c r="L167" i="36"/>
  <c r="K167" i="36"/>
  <c r="I167" i="36" s="1"/>
  <c r="G167" i="36"/>
  <c r="F167" i="36"/>
  <c r="C167" i="36"/>
  <c r="AW166" i="36"/>
  <c r="AV166" i="36"/>
  <c r="AU166" i="36"/>
  <c r="AG166" i="36"/>
  <c r="AF166" i="36"/>
  <c r="AE166" i="36"/>
  <c r="AD166" i="36"/>
  <c r="AC166" i="36"/>
  <c r="M166" i="36"/>
  <c r="L166" i="36"/>
  <c r="K166" i="36"/>
  <c r="I166" i="36"/>
  <c r="G166" i="36"/>
  <c r="F166" i="36"/>
  <c r="C166" i="36"/>
  <c r="AW165" i="36"/>
  <c r="AV165" i="36"/>
  <c r="AU165" i="36"/>
  <c r="AG165" i="36"/>
  <c r="AF165" i="36"/>
  <c r="AE165" i="36"/>
  <c r="AD165" i="36"/>
  <c r="AC165" i="36"/>
  <c r="M165" i="36"/>
  <c r="L165" i="36"/>
  <c r="K165" i="36"/>
  <c r="I165" i="36" s="1"/>
  <c r="G165" i="36"/>
  <c r="F165" i="36"/>
  <c r="C165" i="36"/>
  <c r="AW164" i="36"/>
  <c r="AV164" i="36"/>
  <c r="AU164" i="36"/>
  <c r="AG164" i="36"/>
  <c r="AF164" i="36"/>
  <c r="AE164" i="36"/>
  <c r="AD164" i="36"/>
  <c r="AC164" i="36"/>
  <c r="M164" i="36"/>
  <c r="L164" i="36"/>
  <c r="I164" i="36" s="1"/>
  <c r="K164" i="36"/>
  <c r="G164" i="36"/>
  <c r="F164" i="36"/>
  <c r="C164" i="36"/>
  <c r="AW163" i="36"/>
  <c r="AV163" i="36"/>
  <c r="AU163" i="36"/>
  <c r="AG163" i="36"/>
  <c r="AF163" i="36"/>
  <c r="AE163" i="36"/>
  <c r="AD163" i="36"/>
  <c r="AC163" i="36"/>
  <c r="M163" i="36"/>
  <c r="L163" i="36"/>
  <c r="K163" i="36"/>
  <c r="I163" i="36" s="1"/>
  <c r="G163" i="36"/>
  <c r="F163" i="36"/>
  <c r="C163" i="36"/>
  <c r="AW162" i="36"/>
  <c r="AV162" i="36"/>
  <c r="AU162" i="36"/>
  <c r="AG162" i="36"/>
  <c r="AF162" i="36"/>
  <c r="AE162" i="36"/>
  <c r="AD162" i="36"/>
  <c r="AC162" i="36"/>
  <c r="M162" i="36"/>
  <c r="L162" i="36"/>
  <c r="K162" i="36"/>
  <c r="I162" i="36"/>
  <c r="G162" i="36"/>
  <c r="F162" i="36"/>
  <c r="C162" i="36"/>
  <c r="AW161" i="36"/>
  <c r="AV161" i="36"/>
  <c r="AU161" i="36"/>
  <c r="AG161" i="36"/>
  <c r="AF161" i="36"/>
  <c r="AE161" i="36"/>
  <c r="AD161" i="36"/>
  <c r="AC161" i="36"/>
  <c r="M161" i="36"/>
  <c r="I161" i="36" s="1"/>
  <c r="L161" i="36"/>
  <c r="K161" i="36"/>
  <c r="G161" i="36"/>
  <c r="F161" i="36"/>
  <c r="C161" i="36"/>
  <c r="AW160" i="36"/>
  <c r="AV160" i="36"/>
  <c r="AU160" i="36"/>
  <c r="AG160" i="36"/>
  <c r="AF160" i="36"/>
  <c r="AE160" i="36"/>
  <c r="AD160" i="36"/>
  <c r="AC160" i="36"/>
  <c r="M160" i="36"/>
  <c r="L160" i="36"/>
  <c r="K160" i="36"/>
  <c r="I160" i="36" s="1"/>
  <c r="G160" i="36"/>
  <c r="F160" i="36"/>
  <c r="C160" i="36"/>
  <c r="AW159" i="36"/>
  <c r="AV159" i="36"/>
  <c r="AU159" i="36"/>
  <c r="AG159" i="36"/>
  <c r="AF159" i="36"/>
  <c r="AE159" i="36"/>
  <c r="AD159" i="36"/>
  <c r="AC159" i="36"/>
  <c r="M159" i="36"/>
  <c r="L159" i="36"/>
  <c r="K159" i="36"/>
  <c r="I159" i="36" s="1"/>
  <c r="G159" i="36"/>
  <c r="F159" i="36"/>
  <c r="C159" i="36"/>
  <c r="AW158" i="36"/>
  <c r="AV158" i="36"/>
  <c r="AU158" i="36"/>
  <c r="AG158" i="36"/>
  <c r="AF158" i="36"/>
  <c r="AE158" i="36"/>
  <c r="AD158" i="36"/>
  <c r="AC158" i="36"/>
  <c r="M158" i="36"/>
  <c r="L158" i="36"/>
  <c r="K158" i="36"/>
  <c r="I158" i="36"/>
  <c r="G158" i="36"/>
  <c r="F158" i="36"/>
  <c r="C158" i="36"/>
  <c r="AW157" i="36"/>
  <c r="AV157" i="36"/>
  <c r="AU157" i="36"/>
  <c r="AG157" i="36"/>
  <c r="AF157" i="36"/>
  <c r="AE157" i="36"/>
  <c r="AD157" i="36"/>
  <c r="AC157" i="36"/>
  <c r="M157" i="36"/>
  <c r="L157" i="36"/>
  <c r="K157" i="36"/>
  <c r="I157" i="36" s="1"/>
  <c r="G157" i="36"/>
  <c r="F157" i="36"/>
  <c r="C157" i="36"/>
  <c r="AW156" i="36"/>
  <c r="AV156" i="36"/>
  <c r="AU156" i="36"/>
  <c r="AG156" i="36"/>
  <c r="AF156" i="36"/>
  <c r="AE156" i="36"/>
  <c r="AD156" i="36"/>
  <c r="AC156" i="36"/>
  <c r="M156" i="36"/>
  <c r="L156" i="36"/>
  <c r="I156" i="36" s="1"/>
  <c r="K156" i="36"/>
  <c r="G156" i="36"/>
  <c r="F156" i="36"/>
  <c r="C156" i="36"/>
  <c r="AW155" i="36"/>
  <c r="AV155" i="36"/>
  <c r="AU155" i="36"/>
  <c r="AG155" i="36"/>
  <c r="AF155" i="36"/>
  <c r="AE155" i="36"/>
  <c r="AD155" i="36"/>
  <c r="AC155" i="36"/>
  <c r="M155" i="36"/>
  <c r="L155" i="36"/>
  <c r="K155" i="36"/>
  <c r="I155" i="36" s="1"/>
  <c r="G155" i="36"/>
  <c r="F155" i="36"/>
  <c r="C155" i="36"/>
  <c r="AW154" i="36"/>
  <c r="AV154" i="36"/>
  <c r="AU154" i="36"/>
  <c r="AG154" i="36"/>
  <c r="AF154" i="36"/>
  <c r="AE154" i="36"/>
  <c r="AD154" i="36"/>
  <c r="AC154" i="36"/>
  <c r="M154" i="36"/>
  <c r="L154" i="36"/>
  <c r="K154" i="36"/>
  <c r="I154" i="36"/>
  <c r="G154" i="36"/>
  <c r="F154" i="36"/>
  <c r="C154" i="36"/>
  <c r="AW153" i="36"/>
  <c r="AV153" i="36"/>
  <c r="AU153" i="36"/>
  <c r="AG153" i="36"/>
  <c r="AF153" i="36"/>
  <c r="AE153" i="36"/>
  <c r="AD153" i="36"/>
  <c r="AC153" i="36"/>
  <c r="M153" i="36"/>
  <c r="I153" i="36" s="1"/>
  <c r="L153" i="36"/>
  <c r="K153" i="36"/>
  <c r="G153" i="36"/>
  <c r="F153" i="36"/>
  <c r="C153" i="36"/>
  <c r="AW152" i="36"/>
  <c r="AV152" i="36"/>
  <c r="AU152" i="36"/>
  <c r="AG152" i="36"/>
  <c r="AF152" i="36"/>
  <c r="AE152" i="36"/>
  <c r="AD152" i="36"/>
  <c r="AC152" i="36"/>
  <c r="M152" i="36"/>
  <c r="L152" i="36"/>
  <c r="K152" i="36"/>
  <c r="I152" i="36" s="1"/>
  <c r="G152" i="36"/>
  <c r="F152" i="36"/>
  <c r="C152" i="36"/>
  <c r="AW151" i="36"/>
  <c r="AV151" i="36"/>
  <c r="AU151" i="36"/>
  <c r="AG151" i="36"/>
  <c r="AF151" i="36"/>
  <c r="AE151" i="36"/>
  <c r="AD151" i="36"/>
  <c r="AC151" i="36"/>
  <c r="M151" i="36"/>
  <c r="L151" i="36"/>
  <c r="K151" i="36"/>
  <c r="I151" i="36" s="1"/>
  <c r="G151" i="36"/>
  <c r="F151" i="36"/>
  <c r="C151" i="36"/>
  <c r="AW150" i="36"/>
  <c r="AV150" i="36"/>
  <c r="AU150" i="36"/>
  <c r="AG150" i="36"/>
  <c r="AF150" i="36"/>
  <c r="AE150" i="36"/>
  <c r="AD150" i="36"/>
  <c r="AC150" i="36"/>
  <c r="M150" i="36"/>
  <c r="L150" i="36"/>
  <c r="K150" i="36"/>
  <c r="I150" i="36"/>
  <c r="G150" i="36"/>
  <c r="F150" i="36"/>
  <c r="C150" i="36"/>
  <c r="AW149" i="36"/>
  <c r="AV149" i="36"/>
  <c r="AU149" i="36"/>
  <c r="AG149" i="36"/>
  <c r="AF149" i="36"/>
  <c r="AE149" i="36"/>
  <c r="AD149" i="36"/>
  <c r="AC149" i="36"/>
  <c r="M149" i="36"/>
  <c r="L149" i="36"/>
  <c r="K149" i="36"/>
  <c r="I149" i="36" s="1"/>
  <c r="G149" i="36"/>
  <c r="F149" i="36"/>
  <c r="C149" i="36"/>
  <c r="AW148" i="36"/>
  <c r="AV148" i="36"/>
  <c r="AU148" i="36"/>
  <c r="AG148" i="36"/>
  <c r="AF148" i="36"/>
  <c r="AE148" i="36"/>
  <c r="AD148" i="36"/>
  <c r="AC148" i="36"/>
  <c r="M148" i="36"/>
  <c r="L148" i="36"/>
  <c r="I148" i="36" s="1"/>
  <c r="K148" i="36"/>
  <c r="G148" i="36"/>
  <c r="F148" i="36"/>
  <c r="C148" i="36"/>
  <c r="AW147" i="36"/>
  <c r="AV147" i="36"/>
  <c r="AU147" i="36"/>
  <c r="AG147" i="36"/>
  <c r="AF147" i="36"/>
  <c r="AE147" i="36"/>
  <c r="AD147" i="36"/>
  <c r="AC147" i="36"/>
  <c r="M147" i="36"/>
  <c r="L147" i="36"/>
  <c r="K147" i="36"/>
  <c r="I147" i="36" s="1"/>
  <c r="G147" i="36"/>
  <c r="F147" i="36"/>
  <c r="C147" i="36"/>
  <c r="AW146" i="36"/>
  <c r="AV146" i="36"/>
  <c r="AU146" i="36"/>
  <c r="AG146" i="36"/>
  <c r="AF146" i="36"/>
  <c r="AE146" i="36"/>
  <c r="AD146" i="36"/>
  <c r="AC146" i="36"/>
  <c r="M146" i="36"/>
  <c r="L146" i="36"/>
  <c r="K146" i="36"/>
  <c r="I146" i="36"/>
  <c r="G146" i="36"/>
  <c r="F146" i="36"/>
  <c r="C146" i="36"/>
  <c r="AW145" i="36"/>
  <c r="AV145" i="36"/>
  <c r="AU145" i="36"/>
  <c r="AG145" i="36"/>
  <c r="AF145" i="36"/>
  <c r="AE145" i="36"/>
  <c r="AD145" i="36"/>
  <c r="AC145" i="36"/>
  <c r="M145" i="36"/>
  <c r="I145" i="36" s="1"/>
  <c r="L145" i="36"/>
  <c r="K145" i="36"/>
  <c r="G145" i="36"/>
  <c r="F145" i="36"/>
  <c r="C145" i="36"/>
  <c r="AW144" i="36"/>
  <c r="AV144" i="36"/>
  <c r="AU144" i="36"/>
  <c r="AG144" i="36"/>
  <c r="AF144" i="36"/>
  <c r="AE144" i="36"/>
  <c r="AD144" i="36"/>
  <c r="AC144" i="36"/>
  <c r="M144" i="36"/>
  <c r="L144" i="36"/>
  <c r="K144" i="36"/>
  <c r="I144" i="36" s="1"/>
  <c r="G144" i="36"/>
  <c r="F144" i="36"/>
  <c r="C144" i="36"/>
  <c r="AW143" i="36"/>
  <c r="AV143" i="36"/>
  <c r="AU143" i="36"/>
  <c r="AG143" i="36"/>
  <c r="AF143" i="36"/>
  <c r="AE143" i="36"/>
  <c r="AD143" i="36"/>
  <c r="AC143" i="36"/>
  <c r="M143" i="36"/>
  <c r="L143" i="36"/>
  <c r="K143" i="36"/>
  <c r="I143" i="36" s="1"/>
  <c r="G143" i="36"/>
  <c r="F143" i="36"/>
  <c r="C143" i="36"/>
  <c r="AW142" i="36"/>
  <c r="AV142" i="36"/>
  <c r="AU142" i="36"/>
  <c r="AG142" i="36"/>
  <c r="AF142" i="36"/>
  <c r="AE142" i="36"/>
  <c r="AD142" i="36"/>
  <c r="AC142" i="36"/>
  <c r="M142" i="36"/>
  <c r="L142" i="36"/>
  <c r="K142" i="36"/>
  <c r="I142" i="36"/>
  <c r="G142" i="36"/>
  <c r="F142" i="36"/>
  <c r="C142" i="36"/>
  <c r="AW141" i="36"/>
  <c r="AV141" i="36"/>
  <c r="AU141" i="36"/>
  <c r="AG141" i="36"/>
  <c r="AF141" i="36"/>
  <c r="AE141" i="36"/>
  <c r="AD141" i="36"/>
  <c r="AC141" i="36"/>
  <c r="M141" i="36"/>
  <c r="L141" i="36"/>
  <c r="K141" i="36"/>
  <c r="I141" i="36" s="1"/>
  <c r="G141" i="36"/>
  <c r="F141" i="36"/>
  <c r="C141" i="36"/>
  <c r="AW140" i="36"/>
  <c r="AV140" i="36"/>
  <c r="AU140" i="36"/>
  <c r="AG140" i="36"/>
  <c r="AF140" i="36"/>
  <c r="AE140" i="36"/>
  <c r="AD140" i="36"/>
  <c r="AC140" i="36"/>
  <c r="M140" i="36"/>
  <c r="L140" i="36"/>
  <c r="I140" i="36" s="1"/>
  <c r="K140" i="36"/>
  <c r="G140" i="36"/>
  <c r="F140" i="36"/>
  <c r="C140" i="36"/>
  <c r="AW139" i="36"/>
  <c r="AV139" i="36"/>
  <c r="AU139" i="36"/>
  <c r="AG139" i="36"/>
  <c r="AF139" i="36"/>
  <c r="AE139" i="36"/>
  <c r="AD139" i="36"/>
  <c r="AC139" i="36"/>
  <c r="M139" i="36"/>
  <c r="L139" i="36"/>
  <c r="K139" i="36"/>
  <c r="I139" i="36" s="1"/>
  <c r="G139" i="36"/>
  <c r="F139" i="36"/>
  <c r="C139" i="36"/>
  <c r="AW138" i="36"/>
  <c r="AV138" i="36"/>
  <c r="AU138" i="36"/>
  <c r="AG138" i="36"/>
  <c r="AF138" i="36"/>
  <c r="AE138" i="36"/>
  <c r="AD138" i="36"/>
  <c r="AC138" i="36"/>
  <c r="M138" i="36"/>
  <c r="L138" i="36"/>
  <c r="K138" i="36"/>
  <c r="I138" i="36"/>
  <c r="G138" i="36"/>
  <c r="F138" i="36"/>
  <c r="C138" i="36"/>
  <c r="AW137" i="36"/>
  <c r="AV137" i="36"/>
  <c r="AU137" i="36"/>
  <c r="AG137" i="36"/>
  <c r="AF137" i="36"/>
  <c r="AE137" i="36"/>
  <c r="AD137" i="36"/>
  <c r="AC137" i="36"/>
  <c r="M137" i="36"/>
  <c r="I137" i="36" s="1"/>
  <c r="L137" i="36"/>
  <c r="K137" i="36"/>
  <c r="G137" i="36"/>
  <c r="F137" i="36"/>
  <c r="C137" i="36"/>
  <c r="AW136" i="36"/>
  <c r="AV136" i="36"/>
  <c r="AU136" i="36"/>
  <c r="AG136" i="36"/>
  <c r="AF136" i="36"/>
  <c r="AE136" i="36"/>
  <c r="AD136" i="36"/>
  <c r="AC136" i="36"/>
  <c r="M136" i="36"/>
  <c r="L136" i="36"/>
  <c r="K136" i="36"/>
  <c r="I136" i="36" s="1"/>
  <c r="G136" i="36"/>
  <c r="F136" i="36"/>
  <c r="C136" i="36"/>
  <c r="AW135" i="36"/>
  <c r="AV135" i="36"/>
  <c r="AU135" i="36"/>
  <c r="AG135" i="36"/>
  <c r="AF135" i="36"/>
  <c r="AE135" i="36"/>
  <c r="AD135" i="36"/>
  <c r="AC135" i="36"/>
  <c r="M135" i="36"/>
  <c r="L135" i="36"/>
  <c r="K135" i="36"/>
  <c r="I135" i="36" s="1"/>
  <c r="G135" i="36"/>
  <c r="F135" i="36"/>
  <c r="C135" i="36"/>
  <c r="AW134" i="36"/>
  <c r="AV134" i="36"/>
  <c r="AU134" i="36"/>
  <c r="AG134" i="36"/>
  <c r="AF134" i="36"/>
  <c r="AE134" i="36"/>
  <c r="AD134" i="36"/>
  <c r="AC134" i="36"/>
  <c r="M134" i="36"/>
  <c r="L134" i="36"/>
  <c r="K134" i="36"/>
  <c r="I134" i="36"/>
  <c r="G134" i="36"/>
  <c r="F134" i="36"/>
  <c r="C134" i="36"/>
  <c r="AW133" i="36"/>
  <c r="AV133" i="36"/>
  <c r="AU133" i="36"/>
  <c r="AG133" i="36"/>
  <c r="AF133" i="36"/>
  <c r="AE133" i="36"/>
  <c r="AD133" i="36"/>
  <c r="AC133" i="36"/>
  <c r="M133" i="36"/>
  <c r="L133" i="36"/>
  <c r="K133" i="36"/>
  <c r="I133" i="36" s="1"/>
  <c r="G133" i="36"/>
  <c r="F133" i="36"/>
  <c r="C133" i="36"/>
  <c r="AW132" i="36"/>
  <c r="AV132" i="36"/>
  <c r="AU132" i="36"/>
  <c r="AG132" i="36"/>
  <c r="AF132" i="36"/>
  <c r="AE132" i="36"/>
  <c r="AD132" i="36"/>
  <c r="AC132" i="36"/>
  <c r="M132" i="36"/>
  <c r="L132" i="36"/>
  <c r="K132" i="36"/>
  <c r="I132" i="36" s="1"/>
  <c r="G132" i="36"/>
  <c r="F132" i="36"/>
  <c r="C132" i="36"/>
  <c r="AW131" i="36"/>
  <c r="AV131" i="36"/>
  <c r="AU131" i="36"/>
  <c r="AG131" i="36"/>
  <c r="AF131" i="36"/>
  <c r="AE131" i="36"/>
  <c r="AD131" i="36"/>
  <c r="AC131" i="36"/>
  <c r="M131" i="36"/>
  <c r="L131" i="36"/>
  <c r="K131" i="36"/>
  <c r="I131" i="36" s="1"/>
  <c r="G131" i="36"/>
  <c r="F131" i="36"/>
  <c r="C131" i="36"/>
  <c r="AW129" i="36"/>
  <c r="AV129" i="36"/>
  <c r="AU129" i="36"/>
  <c r="AG129" i="36"/>
  <c r="AF129" i="36"/>
  <c r="AE129" i="36"/>
  <c r="AD129" i="36"/>
  <c r="AC129" i="36"/>
  <c r="M129" i="36"/>
  <c r="L129" i="36"/>
  <c r="K129" i="36"/>
  <c r="I129" i="36"/>
  <c r="G129" i="36"/>
  <c r="F129" i="36"/>
  <c r="C129" i="36"/>
  <c r="AW128" i="36"/>
  <c r="AV128" i="36"/>
  <c r="AU128" i="36"/>
  <c r="AG128" i="36"/>
  <c r="AF128" i="36"/>
  <c r="AE128" i="36"/>
  <c r="AD128" i="36"/>
  <c r="AC128" i="36"/>
  <c r="M128" i="36"/>
  <c r="I128" i="36" s="1"/>
  <c r="L128" i="36"/>
  <c r="K128" i="36"/>
  <c r="G128" i="36"/>
  <c r="F128" i="36"/>
  <c r="C128" i="36"/>
  <c r="AW127" i="36"/>
  <c r="AV127" i="36"/>
  <c r="AU127" i="36"/>
  <c r="AG127" i="36"/>
  <c r="AF127" i="36"/>
  <c r="AE127" i="36"/>
  <c r="AD127" i="36"/>
  <c r="AC127" i="36"/>
  <c r="M127" i="36"/>
  <c r="L127" i="36"/>
  <c r="K127" i="36"/>
  <c r="I127" i="36" s="1"/>
  <c r="G127" i="36"/>
  <c r="F127" i="36"/>
  <c r="C127" i="36"/>
  <c r="AW126" i="36"/>
  <c r="AV126" i="36"/>
  <c r="AU126" i="36"/>
  <c r="AG126" i="36"/>
  <c r="AF126" i="36"/>
  <c r="AE126" i="36"/>
  <c r="AD126" i="36"/>
  <c r="AC126" i="36"/>
  <c r="M126" i="36"/>
  <c r="L126" i="36"/>
  <c r="K126" i="36"/>
  <c r="I126" i="36" s="1"/>
  <c r="G126" i="36"/>
  <c r="F126" i="36"/>
  <c r="C126" i="36"/>
  <c r="AW125" i="36"/>
  <c r="AV125" i="36"/>
  <c r="AU125" i="36"/>
  <c r="AG125" i="36"/>
  <c r="AF125" i="36"/>
  <c r="AE125" i="36"/>
  <c r="AD125" i="36"/>
  <c r="AC125" i="36"/>
  <c r="M125" i="36"/>
  <c r="L125" i="36"/>
  <c r="K125" i="36"/>
  <c r="I125" i="36"/>
  <c r="G125" i="36"/>
  <c r="F125" i="36"/>
  <c r="C125" i="36"/>
  <c r="AW124" i="36"/>
  <c r="AV124" i="36"/>
  <c r="AU124" i="36"/>
  <c r="AG124" i="36"/>
  <c r="AF124" i="36"/>
  <c r="AE124" i="36"/>
  <c r="AD124" i="36"/>
  <c r="AC124" i="36"/>
  <c r="M124" i="36"/>
  <c r="L124" i="36"/>
  <c r="K124" i="36"/>
  <c r="I124" i="36" s="1"/>
  <c r="G124" i="36"/>
  <c r="F124" i="36"/>
  <c r="C124" i="36"/>
  <c r="AW123" i="36"/>
  <c r="AV123" i="36"/>
  <c r="AU123" i="36"/>
  <c r="AG123" i="36"/>
  <c r="AF123" i="36"/>
  <c r="AE123" i="36"/>
  <c r="AD123" i="36"/>
  <c r="AC123" i="36"/>
  <c r="M123" i="36"/>
  <c r="L123" i="36"/>
  <c r="K123" i="36"/>
  <c r="I123" i="36" s="1"/>
  <c r="G123" i="36"/>
  <c r="F123" i="36"/>
  <c r="C123" i="36"/>
  <c r="AW122" i="36"/>
  <c r="AV122" i="36"/>
  <c r="AU122" i="36"/>
  <c r="AG122" i="36"/>
  <c r="AF122" i="36"/>
  <c r="AE122" i="36"/>
  <c r="AD122" i="36"/>
  <c r="AC122" i="36"/>
  <c r="M122" i="36"/>
  <c r="L122" i="36"/>
  <c r="K122" i="36"/>
  <c r="I122" i="36" s="1"/>
  <c r="G122" i="36"/>
  <c r="F122" i="36"/>
  <c r="C122" i="36"/>
  <c r="AW121" i="36"/>
  <c r="AV121" i="36"/>
  <c r="AU121" i="36"/>
  <c r="AG121" i="36"/>
  <c r="AF121" i="36"/>
  <c r="AE121" i="36"/>
  <c r="AD121" i="36"/>
  <c r="AC121" i="36"/>
  <c r="M121" i="36"/>
  <c r="L121" i="36"/>
  <c r="K121" i="36"/>
  <c r="I121" i="36"/>
  <c r="G121" i="36"/>
  <c r="F121" i="36"/>
  <c r="C121" i="36"/>
  <c r="AW120" i="36"/>
  <c r="AV120" i="36"/>
  <c r="AU120" i="36"/>
  <c r="AG120" i="36"/>
  <c r="AF120" i="36"/>
  <c r="AE120" i="36"/>
  <c r="AD120" i="36"/>
  <c r="AC120" i="36"/>
  <c r="M120" i="36"/>
  <c r="I120" i="36" s="1"/>
  <c r="L120" i="36"/>
  <c r="K120" i="36"/>
  <c r="G120" i="36"/>
  <c r="F120" i="36"/>
  <c r="C120" i="36"/>
  <c r="AW119" i="36"/>
  <c r="AV119" i="36"/>
  <c r="AU119" i="36"/>
  <c r="AG119" i="36"/>
  <c r="AF119" i="36"/>
  <c r="AE119" i="36"/>
  <c r="AD119" i="36"/>
  <c r="AC119" i="36"/>
  <c r="M119" i="36"/>
  <c r="L119" i="36"/>
  <c r="K119" i="36"/>
  <c r="I119" i="36" s="1"/>
  <c r="G119" i="36"/>
  <c r="F119" i="36"/>
  <c r="C119" i="36"/>
  <c r="AW118" i="36"/>
  <c r="AV118" i="36"/>
  <c r="AU118" i="36"/>
  <c r="AG118" i="36"/>
  <c r="AF118" i="36"/>
  <c r="AE118" i="36"/>
  <c r="AD118" i="36"/>
  <c r="AC118" i="36"/>
  <c r="M118" i="36"/>
  <c r="L118" i="36"/>
  <c r="K118" i="36"/>
  <c r="I118" i="36" s="1"/>
  <c r="G118" i="36"/>
  <c r="F118" i="36"/>
  <c r="C118" i="36"/>
  <c r="AW117" i="36"/>
  <c r="AV117" i="36"/>
  <c r="AU117" i="36"/>
  <c r="AG117" i="36"/>
  <c r="AF117" i="36"/>
  <c r="AE117" i="36"/>
  <c r="AD117" i="36"/>
  <c r="AC117" i="36"/>
  <c r="M117" i="36"/>
  <c r="L117" i="36"/>
  <c r="K117" i="36"/>
  <c r="I117" i="36"/>
  <c r="G117" i="36"/>
  <c r="F117" i="36"/>
  <c r="C117" i="36"/>
  <c r="AW116" i="36"/>
  <c r="AV116" i="36"/>
  <c r="AU116" i="36"/>
  <c r="AG116" i="36"/>
  <c r="AF116" i="36"/>
  <c r="AE116" i="36"/>
  <c r="AD116" i="36"/>
  <c r="AC116" i="36"/>
  <c r="M116" i="36"/>
  <c r="L116" i="36"/>
  <c r="K116" i="36"/>
  <c r="I116" i="36" s="1"/>
  <c r="G116" i="36"/>
  <c r="F116" i="36"/>
  <c r="C116" i="36"/>
  <c r="AW114" i="36"/>
  <c r="AV114" i="36"/>
  <c r="AU114" i="36"/>
  <c r="AG114" i="36"/>
  <c r="AF114" i="36"/>
  <c r="AE114" i="36"/>
  <c r="AD114" i="36"/>
  <c r="AC114" i="36"/>
  <c r="M114" i="36"/>
  <c r="L114" i="36"/>
  <c r="K114" i="36"/>
  <c r="I114" i="36" s="1"/>
  <c r="G114" i="36"/>
  <c r="F114" i="36"/>
  <c r="C114" i="36"/>
  <c r="AW113" i="36"/>
  <c r="AV113" i="36"/>
  <c r="AU113" i="36"/>
  <c r="AG113" i="36"/>
  <c r="AF113" i="36"/>
  <c r="AE113" i="36"/>
  <c r="AD113" i="36"/>
  <c r="AC113" i="36"/>
  <c r="M113" i="36"/>
  <c r="L113" i="36"/>
  <c r="K113" i="36"/>
  <c r="I113" i="36" s="1"/>
  <c r="G113" i="36"/>
  <c r="F113" i="36"/>
  <c r="C113" i="36"/>
  <c r="AW112" i="36"/>
  <c r="AV112" i="36"/>
  <c r="AU112" i="36"/>
  <c r="AG112" i="36"/>
  <c r="AF112" i="36"/>
  <c r="AE112" i="36"/>
  <c r="AD112" i="36"/>
  <c r="AC112" i="36"/>
  <c r="M112" i="36"/>
  <c r="L112" i="36"/>
  <c r="K112" i="36"/>
  <c r="I112" i="36"/>
  <c r="G112" i="36"/>
  <c r="F112" i="36"/>
  <c r="C112" i="36"/>
  <c r="AW111" i="36"/>
  <c r="AV111" i="36"/>
  <c r="AU111" i="36"/>
  <c r="AG111" i="36"/>
  <c r="AF111" i="36"/>
  <c r="AE111" i="36"/>
  <c r="AD111" i="36"/>
  <c r="AC111" i="36"/>
  <c r="M111" i="36"/>
  <c r="I111" i="36" s="1"/>
  <c r="L111" i="36"/>
  <c r="K111" i="36"/>
  <c r="G111" i="36"/>
  <c r="F111" i="36"/>
  <c r="C111" i="36"/>
  <c r="AW110" i="36"/>
  <c r="AV110" i="36"/>
  <c r="AU110" i="36"/>
  <c r="AG110" i="36"/>
  <c r="AF110" i="36"/>
  <c r="AE110" i="36"/>
  <c r="AD110" i="36"/>
  <c r="AC110" i="36"/>
  <c r="M110" i="36"/>
  <c r="L110" i="36"/>
  <c r="K110" i="36"/>
  <c r="I110" i="36" s="1"/>
  <c r="G110" i="36"/>
  <c r="F110" i="36"/>
  <c r="C110" i="36"/>
  <c r="AW109" i="36"/>
  <c r="AV109" i="36"/>
  <c r="AU109" i="36"/>
  <c r="AG109" i="36"/>
  <c r="AF109" i="36"/>
  <c r="AE109" i="36"/>
  <c r="AD109" i="36"/>
  <c r="AC109" i="36"/>
  <c r="M109" i="36"/>
  <c r="L109" i="36"/>
  <c r="K109" i="36"/>
  <c r="I109" i="36" s="1"/>
  <c r="G109" i="36"/>
  <c r="F109" i="36"/>
  <c r="C109" i="36"/>
  <c r="AW108" i="36"/>
  <c r="AV108" i="36"/>
  <c r="AU108" i="36"/>
  <c r="AG108" i="36"/>
  <c r="AF108" i="36"/>
  <c r="AE108" i="36"/>
  <c r="AD108" i="36"/>
  <c r="AC108" i="36"/>
  <c r="M108" i="36"/>
  <c r="L108" i="36"/>
  <c r="K108" i="36"/>
  <c r="I108" i="36"/>
  <c r="G108" i="36"/>
  <c r="F108" i="36"/>
  <c r="C108" i="36"/>
  <c r="AW107" i="36"/>
  <c r="AV107" i="36"/>
  <c r="AU107" i="36"/>
  <c r="AG107" i="36"/>
  <c r="AF107" i="36"/>
  <c r="AE107" i="36"/>
  <c r="AD107" i="36"/>
  <c r="AC107" i="36"/>
  <c r="M107" i="36"/>
  <c r="L107" i="36"/>
  <c r="K107" i="36"/>
  <c r="I107" i="36" s="1"/>
  <c r="G107" i="36"/>
  <c r="F107" i="36"/>
  <c r="C107" i="36"/>
  <c r="AW106" i="36"/>
  <c r="AV106" i="36"/>
  <c r="AU106" i="36"/>
  <c r="AG106" i="36"/>
  <c r="AF106" i="36"/>
  <c r="AE106" i="36"/>
  <c r="AD106" i="36"/>
  <c r="AC106" i="36"/>
  <c r="M106" i="36"/>
  <c r="L106" i="36"/>
  <c r="K106" i="36"/>
  <c r="I106" i="36" s="1"/>
  <c r="G106" i="36"/>
  <c r="F106" i="36"/>
  <c r="C106" i="36"/>
  <c r="AW105" i="36"/>
  <c r="AV105" i="36"/>
  <c r="AU105" i="36"/>
  <c r="AG105" i="36"/>
  <c r="AF105" i="36"/>
  <c r="AE105" i="36"/>
  <c r="AD105" i="36"/>
  <c r="AC105" i="36"/>
  <c r="M105" i="36"/>
  <c r="L105" i="36"/>
  <c r="K105" i="36"/>
  <c r="I105" i="36" s="1"/>
  <c r="G105" i="36"/>
  <c r="F105" i="36"/>
  <c r="C105" i="36"/>
  <c r="AW104" i="36"/>
  <c r="AV104" i="36"/>
  <c r="AU104" i="36"/>
  <c r="AG104" i="36"/>
  <c r="AF104" i="36"/>
  <c r="AE104" i="36"/>
  <c r="AD104" i="36"/>
  <c r="AC104" i="36"/>
  <c r="M104" i="36"/>
  <c r="L104" i="36"/>
  <c r="K104" i="36"/>
  <c r="I104" i="36"/>
  <c r="G104" i="36"/>
  <c r="F104" i="36"/>
  <c r="C104" i="36"/>
  <c r="AW103" i="36"/>
  <c r="AV103" i="36"/>
  <c r="AU103" i="36"/>
  <c r="AG103" i="36"/>
  <c r="AF103" i="36"/>
  <c r="AE103" i="36"/>
  <c r="AD103" i="36"/>
  <c r="AC103" i="36"/>
  <c r="M103" i="36"/>
  <c r="I103" i="36" s="1"/>
  <c r="L103" i="36"/>
  <c r="K103" i="36"/>
  <c r="G103" i="36"/>
  <c r="F103" i="36"/>
  <c r="C103" i="36"/>
  <c r="AW102" i="36"/>
  <c r="AV102" i="36"/>
  <c r="AU102" i="36"/>
  <c r="AG102" i="36"/>
  <c r="AF102" i="36"/>
  <c r="AE102" i="36"/>
  <c r="AD102" i="36"/>
  <c r="AC102" i="36"/>
  <c r="M102" i="36"/>
  <c r="L102" i="36"/>
  <c r="K102" i="36"/>
  <c r="I102" i="36" s="1"/>
  <c r="G102" i="36"/>
  <c r="F102" i="36"/>
  <c r="C102" i="36"/>
  <c r="AW101" i="36"/>
  <c r="AV101" i="36"/>
  <c r="AU101" i="36"/>
  <c r="AG101" i="36"/>
  <c r="AF101" i="36"/>
  <c r="AE101" i="36"/>
  <c r="AD101" i="36"/>
  <c r="AC101" i="36"/>
  <c r="M101" i="36"/>
  <c r="L101" i="36"/>
  <c r="K101" i="36"/>
  <c r="I101" i="36" s="1"/>
  <c r="G101" i="36"/>
  <c r="F101" i="36"/>
  <c r="C101" i="36"/>
  <c r="AW99" i="36"/>
  <c r="AV99" i="36"/>
  <c r="AU99" i="36"/>
  <c r="AG99" i="36"/>
  <c r="AF99" i="36"/>
  <c r="AE99" i="36"/>
  <c r="AD99" i="36"/>
  <c r="AC99" i="36"/>
  <c r="M99" i="36"/>
  <c r="L99" i="36"/>
  <c r="K99" i="36"/>
  <c r="I99" i="36"/>
  <c r="G99" i="36"/>
  <c r="F99" i="36"/>
  <c r="C99" i="36"/>
  <c r="AW98" i="36"/>
  <c r="AV98" i="36"/>
  <c r="AU98" i="36"/>
  <c r="AG98" i="36"/>
  <c r="AF98" i="36"/>
  <c r="AE98" i="36"/>
  <c r="AD98" i="36"/>
  <c r="AC98" i="36"/>
  <c r="M98" i="36"/>
  <c r="L98" i="36"/>
  <c r="K98" i="36"/>
  <c r="I98" i="36" s="1"/>
  <c r="G98" i="36"/>
  <c r="F98" i="36"/>
  <c r="C98" i="36"/>
  <c r="AW97" i="36"/>
  <c r="AV97" i="36"/>
  <c r="AU97" i="36"/>
  <c r="AG97" i="36"/>
  <c r="AF97" i="36"/>
  <c r="AE97" i="36"/>
  <c r="AD97" i="36"/>
  <c r="AC97" i="36"/>
  <c r="M97" i="36"/>
  <c r="L97" i="36"/>
  <c r="K97" i="36"/>
  <c r="I97" i="36" s="1"/>
  <c r="G97" i="36"/>
  <c r="F97" i="36"/>
  <c r="C97" i="36"/>
  <c r="AW96" i="36"/>
  <c r="AV96" i="36"/>
  <c r="AU96" i="36"/>
  <c r="AG96" i="36"/>
  <c r="AF96" i="36"/>
  <c r="AE96" i="36"/>
  <c r="AD96" i="36"/>
  <c r="AC96" i="36"/>
  <c r="M96" i="36"/>
  <c r="L96" i="36"/>
  <c r="K96" i="36"/>
  <c r="I96" i="36" s="1"/>
  <c r="G96" i="36"/>
  <c r="F96" i="36"/>
  <c r="C96" i="36"/>
  <c r="AW95" i="36"/>
  <c r="AV95" i="36"/>
  <c r="AU95" i="36"/>
  <c r="AG95" i="36"/>
  <c r="AF95" i="36"/>
  <c r="AE95" i="36"/>
  <c r="AD95" i="36"/>
  <c r="AC95" i="36"/>
  <c r="M95" i="36"/>
  <c r="L95" i="36"/>
  <c r="K95" i="36"/>
  <c r="I95" i="36"/>
  <c r="G95" i="36"/>
  <c r="F95" i="36"/>
  <c r="C95" i="36"/>
  <c r="AW94" i="36"/>
  <c r="AV94" i="36"/>
  <c r="AU94" i="36"/>
  <c r="AG94" i="36"/>
  <c r="AF94" i="36"/>
  <c r="AE94" i="36"/>
  <c r="AD94" i="36"/>
  <c r="AC94" i="36"/>
  <c r="M94" i="36"/>
  <c r="I94" i="36" s="1"/>
  <c r="L94" i="36"/>
  <c r="K94" i="36"/>
  <c r="G94" i="36"/>
  <c r="F94" i="36"/>
  <c r="C94" i="36"/>
  <c r="AW93" i="36"/>
  <c r="AV93" i="36"/>
  <c r="AU93" i="36"/>
  <c r="AG93" i="36"/>
  <c r="AF93" i="36"/>
  <c r="AE93" i="36"/>
  <c r="AD93" i="36"/>
  <c r="AC93" i="36"/>
  <c r="M93" i="36"/>
  <c r="L93" i="36"/>
  <c r="K93" i="36"/>
  <c r="I93" i="36" s="1"/>
  <c r="G93" i="36"/>
  <c r="F93" i="36"/>
  <c r="C93" i="36"/>
  <c r="AW92" i="36"/>
  <c r="AV92" i="36"/>
  <c r="AU92" i="36"/>
  <c r="AG92" i="36"/>
  <c r="AF92" i="36"/>
  <c r="AE92" i="36"/>
  <c r="AD92" i="36"/>
  <c r="AC92" i="36"/>
  <c r="M92" i="36"/>
  <c r="L92" i="36"/>
  <c r="K92" i="36"/>
  <c r="I92" i="36" s="1"/>
  <c r="G92" i="36"/>
  <c r="F92" i="36"/>
  <c r="C92" i="36"/>
  <c r="AW91" i="36"/>
  <c r="AV91" i="36"/>
  <c r="AU91" i="36"/>
  <c r="AG91" i="36"/>
  <c r="AF91" i="36"/>
  <c r="AE91" i="36"/>
  <c r="AD91" i="36"/>
  <c r="AC91" i="36"/>
  <c r="M91" i="36"/>
  <c r="L91" i="36"/>
  <c r="K91" i="36"/>
  <c r="I91" i="36"/>
  <c r="G91" i="36"/>
  <c r="F91" i="36"/>
  <c r="C91" i="36"/>
  <c r="AW89" i="36"/>
  <c r="AV89" i="36"/>
  <c r="AU89" i="36"/>
  <c r="AG89" i="36"/>
  <c r="AF89" i="36"/>
  <c r="AE89" i="36"/>
  <c r="AD89" i="36"/>
  <c r="AC89" i="36"/>
  <c r="M89" i="36"/>
  <c r="L89" i="36"/>
  <c r="K89" i="36"/>
  <c r="I89" i="36" s="1"/>
  <c r="G89" i="36"/>
  <c r="F89" i="36"/>
  <c r="C89" i="36"/>
  <c r="AW88" i="36"/>
  <c r="AV88" i="36"/>
  <c r="AU88" i="36"/>
  <c r="AG88" i="36"/>
  <c r="AF88" i="36"/>
  <c r="AE88" i="36"/>
  <c r="AD88" i="36"/>
  <c r="AC88" i="36"/>
  <c r="M88" i="36"/>
  <c r="L88" i="36"/>
  <c r="K88" i="36"/>
  <c r="I88" i="36" s="1"/>
  <c r="G88" i="36"/>
  <c r="F88" i="36"/>
  <c r="C88" i="36"/>
  <c r="AW87" i="36"/>
  <c r="AV87" i="36"/>
  <c r="AU87" i="36"/>
  <c r="AG87" i="36"/>
  <c r="AF87" i="36"/>
  <c r="AE87" i="36"/>
  <c r="AD87" i="36"/>
  <c r="AC87" i="36"/>
  <c r="M87" i="36"/>
  <c r="L87" i="36"/>
  <c r="K87" i="36"/>
  <c r="I87" i="36" s="1"/>
  <c r="G87" i="36"/>
  <c r="F87" i="36"/>
  <c r="C87" i="36"/>
  <c r="AW86" i="36"/>
  <c r="AV86" i="36"/>
  <c r="AU86" i="36"/>
  <c r="AG86" i="36"/>
  <c r="AF86" i="36"/>
  <c r="AE86" i="36"/>
  <c r="AD86" i="36"/>
  <c r="AC86" i="36"/>
  <c r="M86" i="36"/>
  <c r="L86" i="36"/>
  <c r="K86" i="36"/>
  <c r="I86" i="36"/>
  <c r="G86" i="36"/>
  <c r="F86" i="36"/>
  <c r="C86" i="36"/>
  <c r="AW85" i="36"/>
  <c r="AV85" i="36"/>
  <c r="AU85" i="36"/>
  <c r="AG85" i="36"/>
  <c r="AF85" i="36"/>
  <c r="AE85" i="36"/>
  <c r="AD85" i="36"/>
  <c r="AC85" i="36"/>
  <c r="M85" i="36"/>
  <c r="I85" i="36" s="1"/>
  <c r="L85" i="36"/>
  <c r="K85" i="36"/>
  <c r="G85" i="36"/>
  <c r="F85" i="36"/>
  <c r="C85" i="36"/>
  <c r="AW83" i="36"/>
  <c r="AV83" i="36"/>
  <c r="AU83" i="36"/>
  <c r="AG83" i="36"/>
  <c r="AF83" i="36"/>
  <c r="AE83" i="36"/>
  <c r="AD83" i="36"/>
  <c r="AC83" i="36"/>
  <c r="M83" i="36"/>
  <c r="L83" i="36"/>
  <c r="K83" i="36"/>
  <c r="I83" i="36" s="1"/>
  <c r="G83" i="36"/>
  <c r="F83" i="36"/>
  <c r="C83" i="36"/>
  <c r="AW82" i="36"/>
  <c r="AV82" i="36"/>
  <c r="AU82" i="36"/>
  <c r="AG82" i="36"/>
  <c r="AF82" i="36"/>
  <c r="AE82" i="36"/>
  <c r="AD82" i="36"/>
  <c r="AC82" i="36"/>
  <c r="M82" i="36"/>
  <c r="L82" i="36"/>
  <c r="K82" i="36"/>
  <c r="I82" i="36" s="1"/>
  <c r="G82" i="36"/>
  <c r="F82" i="36"/>
  <c r="C82" i="36"/>
  <c r="AW81" i="36"/>
  <c r="AV81" i="36"/>
  <c r="AU81" i="36"/>
  <c r="AG81" i="36"/>
  <c r="AF81" i="36"/>
  <c r="AE81" i="36"/>
  <c r="AD81" i="36"/>
  <c r="AC81" i="36"/>
  <c r="M81" i="36"/>
  <c r="L81" i="36"/>
  <c r="K81" i="36"/>
  <c r="I81" i="36"/>
  <c r="G81" i="36"/>
  <c r="F81" i="36"/>
  <c r="C81" i="36"/>
  <c r="AW80" i="36"/>
  <c r="AV80" i="36"/>
  <c r="AU80" i="36"/>
  <c r="AG80" i="36"/>
  <c r="AF80" i="36"/>
  <c r="AE80" i="36"/>
  <c r="AD80" i="36"/>
  <c r="AC80" i="36"/>
  <c r="M80" i="36"/>
  <c r="L80" i="36"/>
  <c r="K80" i="36"/>
  <c r="I80" i="36" s="1"/>
  <c r="G80" i="36"/>
  <c r="F80" i="36"/>
  <c r="C80" i="36"/>
  <c r="AW79" i="36"/>
  <c r="AV79" i="36"/>
  <c r="AU79" i="36"/>
  <c r="AG79" i="36"/>
  <c r="AF79" i="36"/>
  <c r="AE79" i="36"/>
  <c r="AD79" i="36"/>
  <c r="AC79" i="36"/>
  <c r="M79" i="36"/>
  <c r="L79" i="36"/>
  <c r="K79" i="36"/>
  <c r="I79" i="36" s="1"/>
  <c r="G79" i="36"/>
  <c r="F79" i="36"/>
  <c r="C79" i="36"/>
  <c r="AW78" i="36"/>
  <c r="AV78" i="36"/>
  <c r="AU78" i="36"/>
  <c r="AG78" i="36"/>
  <c r="AF78" i="36"/>
  <c r="AE78" i="36"/>
  <c r="AD78" i="36"/>
  <c r="AC78" i="36"/>
  <c r="M78" i="36"/>
  <c r="L78" i="36"/>
  <c r="K78" i="36"/>
  <c r="I78" i="36" s="1"/>
  <c r="G78" i="36"/>
  <c r="F78" i="36"/>
  <c r="C78" i="36"/>
  <c r="AW77" i="36"/>
  <c r="AV77" i="36"/>
  <c r="AU77" i="36"/>
  <c r="AG77" i="36"/>
  <c r="AF77" i="36"/>
  <c r="AE77" i="36"/>
  <c r="AD77" i="36"/>
  <c r="AC77" i="36"/>
  <c r="M77" i="36"/>
  <c r="L77" i="36"/>
  <c r="K77" i="36"/>
  <c r="I77" i="36"/>
  <c r="G77" i="36"/>
  <c r="F77" i="36"/>
  <c r="C77" i="36"/>
  <c r="AW76" i="36"/>
  <c r="AV76" i="36"/>
  <c r="AU76" i="36"/>
  <c r="AG76" i="36"/>
  <c r="AF76" i="36"/>
  <c r="AE76" i="36"/>
  <c r="AD76" i="36"/>
  <c r="AC76" i="36"/>
  <c r="M76" i="36"/>
  <c r="L76" i="36"/>
  <c r="I76" i="36" s="1"/>
  <c r="K76" i="36"/>
  <c r="G76" i="36"/>
  <c r="F76" i="36"/>
  <c r="C76" i="36"/>
  <c r="AW75" i="36"/>
  <c r="AV75" i="36"/>
  <c r="AU75" i="36"/>
  <c r="AG75" i="36"/>
  <c r="AF75" i="36"/>
  <c r="AE75" i="36"/>
  <c r="AD75" i="36"/>
  <c r="AC75" i="36"/>
  <c r="M75" i="36"/>
  <c r="L75" i="36"/>
  <c r="K75" i="36"/>
  <c r="I75" i="36" s="1"/>
  <c r="G75" i="36"/>
  <c r="F75" i="36"/>
  <c r="C75" i="36"/>
  <c r="AW74" i="36"/>
  <c r="AV74" i="36"/>
  <c r="AU74" i="36"/>
  <c r="AG74" i="36"/>
  <c r="AF74" i="36"/>
  <c r="AE74" i="36"/>
  <c r="AD74" i="36"/>
  <c r="AC74" i="36"/>
  <c r="M74" i="36"/>
  <c r="L74" i="36"/>
  <c r="K74" i="36"/>
  <c r="I74" i="36" s="1"/>
  <c r="G74" i="36"/>
  <c r="F74" i="36"/>
  <c r="C74" i="36"/>
  <c r="AW73" i="36"/>
  <c r="AV73" i="36"/>
  <c r="AU73" i="36"/>
  <c r="AG73" i="36"/>
  <c r="AF73" i="36"/>
  <c r="AE73" i="36"/>
  <c r="AD73" i="36"/>
  <c r="AC73" i="36"/>
  <c r="M73" i="36"/>
  <c r="L73" i="36"/>
  <c r="K73" i="36"/>
  <c r="I73" i="36"/>
  <c r="G73" i="36"/>
  <c r="F73" i="36"/>
  <c r="C73" i="36"/>
  <c r="AW72" i="36"/>
  <c r="AV72" i="36"/>
  <c r="AU72" i="36"/>
  <c r="AG72" i="36"/>
  <c r="AF72" i="36"/>
  <c r="AE72" i="36"/>
  <c r="AD72" i="36"/>
  <c r="AC72" i="36"/>
  <c r="M72" i="36"/>
  <c r="L72" i="36"/>
  <c r="K72" i="36"/>
  <c r="I72" i="36" s="1"/>
  <c r="G72" i="36"/>
  <c r="F72" i="36"/>
  <c r="C72" i="36"/>
  <c r="AW71" i="36"/>
  <c r="AV71" i="36"/>
  <c r="AU71" i="36"/>
  <c r="AG71" i="36"/>
  <c r="AF71" i="36"/>
  <c r="AE71" i="36"/>
  <c r="AD71" i="36"/>
  <c r="AC71" i="36"/>
  <c r="M71" i="36"/>
  <c r="L71" i="36"/>
  <c r="K71" i="36"/>
  <c r="I71" i="36" s="1"/>
  <c r="G71" i="36"/>
  <c r="F71" i="36"/>
  <c r="C71" i="36"/>
  <c r="AW70" i="36"/>
  <c r="AV70" i="36"/>
  <c r="AU70" i="36"/>
  <c r="AG70" i="36"/>
  <c r="AF70" i="36"/>
  <c r="AE70" i="36"/>
  <c r="AD70" i="36"/>
  <c r="AC70" i="36"/>
  <c r="M70" i="36"/>
  <c r="L70" i="36"/>
  <c r="K70" i="36"/>
  <c r="I70" i="36" s="1"/>
  <c r="G70" i="36"/>
  <c r="F70" i="36"/>
  <c r="C70" i="36"/>
  <c r="AW68" i="36"/>
  <c r="AV68" i="36"/>
  <c r="AU68" i="36"/>
  <c r="AG68" i="36"/>
  <c r="AF68" i="36"/>
  <c r="AE68" i="36"/>
  <c r="AD68" i="36"/>
  <c r="AC68" i="36"/>
  <c r="M68" i="36"/>
  <c r="L68" i="36"/>
  <c r="K68" i="36"/>
  <c r="I68" i="36"/>
  <c r="G68" i="36"/>
  <c r="F68" i="36"/>
  <c r="C68" i="36"/>
  <c r="AW67" i="36"/>
  <c r="AV67" i="36"/>
  <c r="AU67" i="36"/>
  <c r="AG67" i="36"/>
  <c r="AF67" i="36"/>
  <c r="AE67" i="36"/>
  <c r="AD67" i="36"/>
  <c r="AC67" i="36"/>
  <c r="M67" i="36"/>
  <c r="I67" i="36" s="1"/>
  <c r="L67" i="36"/>
  <c r="K67" i="36"/>
  <c r="G67" i="36"/>
  <c r="F67" i="36"/>
  <c r="C67" i="36"/>
  <c r="AW66" i="36"/>
  <c r="AV66" i="36"/>
  <c r="AU66" i="36"/>
  <c r="AG66" i="36"/>
  <c r="AF66" i="36"/>
  <c r="AE66" i="36"/>
  <c r="AD66" i="36"/>
  <c r="AC66" i="36"/>
  <c r="M66" i="36"/>
  <c r="L66" i="36"/>
  <c r="K66" i="36"/>
  <c r="I66" i="36" s="1"/>
  <c r="G66" i="36"/>
  <c r="F66" i="36"/>
  <c r="C66" i="36"/>
  <c r="AW65" i="36"/>
  <c r="AV65" i="36"/>
  <c r="AU65" i="36"/>
  <c r="AG65" i="36"/>
  <c r="AF65" i="36"/>
  <c r="AE65" i="36"/>
  <c r="AD65" i="36"/>
  <c r="AC65" i="36"/>
  <c r="M65" i="36"/>
  <c r="L65" i="36"/>
  <c r="K65" i="36"/>
  <c r="I65" i="36" s="1"/>
  <c r="G65" i="36"/>
  <c r="F65" i="36"/>
  <c r="C65" i="36"/>
  <c r="AW64" i="36"/>
  <c r="AV64" i="36"/>
  <c r="AU64" i="36"/>
  <c r="AG64" i="36"/>
  <c r="AF64" i="36"/>
  <c r="AE64" i="36"/>
  <c r="AD64" i="36"/>
  <c r="AC64" i="36"/>
  <c r="M64" i="36"/>
  <c r="L64" i="36"/>
  <c r="K64" i="36"/>
  <c r="I64" i="36"/>
  <c r="G64" i="36"/>
  <c r="F64" i="36"/>
  <c r="C64" i="36"/>
  <c r="AW63" i="36"/>
  <c r="AV63" i="36"/>
  <c r="AU63" i="36"/>
  <c r="AG63" i="36"/>
  <c r="AF63" i="36"/>
  <c r="AE63" i="36"/>
  <c r="AD63" i="36"/>
  <c r="AC63" i="36"/>
  <c r="M63" i="36"/>
  <c r="L63" i="36"/>
  <c r="K63" i="36"/>
  <c r="I63" i="36" s="1"/>
  <c r="G63" i="36"/>
  <c r="F63" i="36"/>
  <c r="C63" i="36"/>
  <c r="AW62" i="36"/>
  <c r="AV62" i="36"/>
  <c r="AU62" i="36"/>
  <c r="AG62" i="36"/>
  <c r="AF62" i="36"/>
  <c r="AE62" i="36"/>
  <c r="AD62" i="36"/>
  <c r="AC62" i="36"/>
  <c r="M62" i="36"/>
  <c r="L62" i="36"/>
  <c r="K62" i="36"/>
  <c r="I62" i="36" s="1"/>
  <c r="G62" i="36"/>
  <c r="F62" i="36"/>
  <c r="C62" i="36"/>
  <c r="AW61" i="36"/>
  <c r="AV61" i="36"/>
  <c r="AU61" i="36"/>
  <c r="AG61" i="36"/>
  <c r="AF61" i="36"/>
  <c r="AE61" i="36"/>
  <c r="AD61" i="36"/>
  <c r="AC61" i="36"/>
  <c r="M61" i="36"/>
  <c r="L61" i="36"/>
  <c r="K61" i="36"/>
  <c r="I61" i="36" s="1"/>
  <c r="G61" i="36"/>
  <c r="F61" i="36"/>
  <c r="C61" i="36"/>
  <c r="AW60" i="36"/>
  <c r="AV60" i="36"/>
  <c r="AU60" i="36"/>
  <c r="AG60" i="36"/>
  <c r="AF60" i="36"/>
  <c r="AE60" i="36"/>
  <c r="AD60" i="36"/>
  <c r="AC60" i="36"/>
  <c r="M60" i="36"/>
  <c r="L60" i="36"/>
  <c r="K60" i="36"/>
  <c r="I60" i="36"/>
  <c r="G60" i="36"/>
  <c r="F60" i="36"/>
  <c r="C60" i="36"/>
  <c r="AW59" i="36"/>
  <c r="AV59" i="36"/>
  <c r="AU59" i="36"/>
  <c r="AG59" i="36"/>
  <c r="AF59" i="36"/>
  <c r="AE59" i="36"/>
  <c r="AD59" i="36"/>
  <c r="AC59" i="36"/>
  <c r="M59" i="36"/>
  <c r="I59" i="36" s="1"/>
  <c r="L59" i="36"/>
  <c r="K59" i="36"/>
  <c r="G59" i="36"/>
  <c r="F59" i="36"/>
  <c r="C59" i="36"/>
  <c r="AW58" i="36"/>
  <c r="AV58" i="36"/>
  <c r="AU58" i="36"/>
  <c r="AG58" i="36"/>
  <c r="AF58" i="36"/>
  <c r="AE58" i="36"/>
  <c r="AD58" i="36"/>
  <c r="AC58" i="36"/>
  <c r="M58" i="36"/>
  <c r="L58" i="36"/>
  <c r="K58" i="36"/>
  <c r="I58" i="36" s="1"/>
  <c r="G58" i="36"/>
  <c r="F58" i="36"/>
  <c r="C58" i="36"/>
  <c r="AW57" i="36"/>
  <c r="AV57" i="36"/>
  <c r="AU57" i="36"/>
  <c r="AG57" i="36"/>
  <c r="AF57" i="36"/>
  <c r="AE57" i="36"/>
  <c r="AD57" i="36"/>
  <c r="AC57" i="36"/>
  <c r="M57" i="36"/>
  <c r="L57" i="36"/>
  <c r="K57" i="36"/>
  <c r="I57" i="36" s="1"/>
  <c r="G57" i="36"/>
  <c r="F57" i="36"/>
  <c r="C57" i="36"/>
  <c r="AW56" i="36"/>
  <c r="AV56" i="36"/>
  <c r="AU56" i="36"/>
  <c r="AG56" i="36"/>
  <c r="AF56" i="36"/>
  <c r="AE56" i="36"/>
  <c r="AD56" i="36"/>
  <c r="AC56" i="36"/>
  <c r="M56" i="36"/>
  <c r="L56" i="36"/>
  <c r="K56" i="36"/>
  <c r="I56" i="36"/>
  <c r="G56" i="36"/>
  <c r="F56" i="36"/>
  <c r="C56" i="36"/>
  <c r="AW55" i="36"/>
  <c r="AV55" i="36"/>
  <c r="AU55" i="36"/>
  <c r="AG55" i="36"/>
  <c r="AF55" i="36"/>
  <c r="AE55" i="36"/>
  <c r="AD55" i="36"/>
  <c r="AC55" i="36"/>
  <c r="M55" i="36"/>
  <c r="L55" i="36"/>
  <c r="K55" i="36"/>
  <c r="I55" i="36" s="1"/>
  <c r="G55" i="36"/>
  <c r="F55" i="36"/>
  <c r="C55" i="36"/>
  <c r="AW54" i="36"/>
  <c r="AV54" i="36"/>
  <c r="AU54" i="36"/>
  <c r="AG54" i="36"/>
  <c r="AF54" i="36"/>
  <c r="AE54" i="36"/>
  <c r="AD54" i="36"/>
  <c r="AC54" i="36"/>
  <c r="M54" i="36"/>
  <c r="L54" i="36"/>
  <c r="K54" i="36"/>
  <c r="I54" i="36" s="1"/>
  <c r="G54" i="36"/>
  <c r="F54" i="36"/>
  <c r="C54" i="36"/>
  <c r="AW53" i="36"/>
  <c r="AV53" i="36"/>
  <c r="AU53" i="36"/>
  <c r="AG53" i="36"/>
  <c r="AF53" i="36"/>
  <c r="AE53" i="36"/>
  <c r="AD53" i="36"/>
  <c r="AC53" i="36"/>
  <c r="M53" i="36"/>
  <c r="L53" i="36"/>
  <c r="K53" i="36"/>
  <c r="I53" i="36" s="1"/>
  <c r="G53" i="36"/>
  <c r="F53" i="36"/>
  <c r="C53" i="36"/>
  <c r="AW52" i="36"/>
  <c r="AV52" i="36"/>
  <c r="AU52" i="36"/>
  <c r="AG52" i="36"/>
  <c r="AF52" i="36"/>
  <c r="AE52" i="36"/>
  <c r="AD52" i="36"/>
  <c r="AC52" i="36"/>
  <c r="M52" i="36"/>
  <c r="L52" i="36"/>
  <c r="K52" i="36"/>
  <c r="I52" i="36"/>
  <c r="G52" i="36"/>
  <c r="F52" i="36"/>
  <c r="C52" i="36"/>
  <c r="AW51" i="36"/>
  <c r="AV51" i="36"/>
  <c r="AU51" i="36"/>
  <c r="AG51" i="36"/>
  <c r="AF51" i="36"/>
  <c r="AE51" i="36"/>
  <c r="AD51" i="36"/>
  <c r="AC51" i="36"/>
  <c r="M51" i="36"/>
  <c r="I51" i="36" s="1"/>
  <c r="L51" i="36"/>
  <c r="K51" i="36"/>
  <c r="G51" i="36"/>
  <c r="F51" i="36"/>
  <c r="C51" i="36"/>
  <c r="AW50" i="36"/>
  <c r="AV50" i="36"/>
  <c r="AU50" i="36"/>
  <c r="AG50" i="36"/>
  <c r="AF50" i="36"/>
  <c r="AE50" i="36"/>
  <c r="AD50" i="36"/>
  <c r="AC50" i="36"/>
  <c r="M50" i="36"/>
  <c r="L50" i="36"/>
  <c r="K50" i="36"/>
  <c r="I50" i="36" s="1"/>
  <c r="G50" i="36"/>
  <c r="F50" i="36"/>
  <c r="C50" i="36"/>
  <c r="AW49" i="36"/>
  <c r="AV49" i="36"/>
  <c r="AU49" i="36"/>
  <c r="AG49" i="36"/>
  <c r="AF49" i="36"/>
  <c r="AE49" i="36"/>
  <c r="AD49" i="36"/>
  <c r="AC49" i="36"/>
  <c r="M49" i="36"/>
  <c r="L49" i="36"/>
  <c r="K49" i="36"/>
  <c r="I49" i="36" s="1"/>
  <c r="G49" i="36"/>
  <c r="F49" i="36"/>
  <c r="C49" i="36"/>
  <c r="AW48" i="36"/>
  <c r="AV48" i="36"/>
  <c r="AU48" i="36"/>
  <c r="AG48" i="36"/>
  <c r="AF48" i="36"/>
  <c r="AE48" i="36"/>
  <c r="AD48" i="36"/>
  <c r="AC48" i="36"/>
  <c r="M48" i="36"/>
  <c r="L48" i="36"/>
  <c r="K48" i="36"/>
  <c r="I48" i="36"/>
  <c r="G48" i="36"/>
  <c r="F48" i="36"/>
  <c r="C48" i="36"/>
  <c r="AW47" i="36"/>
  <c r="AV47" i="36"/>
  <c r="AU47" i="36"/>
  <c r="AG47" i="36"/>
  <c r="AF47" i="36"/>
  <c r="AE47" i="36"/>
  <c r="AD47" i="36"/>
  <c r="AC47" i="36"/>
  <c r="M47" i="36"/>
  <c r="L47" i="36"/>
  <c r="K47" i="36"/>
  <c r="I47" i="36" s="1"/>
  <c r="G47" i="36"/>
  <c r="F47" i="36"/>
  <c r="C47" i="36"/>
  <c r="AW46" i="36"/>
  <c r="AV46" i="36"/>
  <c r="AU46" i="36"/>
  <c r="AG46" i="36"/>
  <c r="AF46" i="36"/>
  <c r="AE46" i="36"/>
  <c r="AD46" i="36"/>
  <c r="AC46" i="36"/>
  <c r="M46" i="36"/>
  <c r="L46" i="36"/>
  <c r="K46" i="36"/>
  <c r="I46" i="36" s="1"/>
  <c r="G46" i="36"/>
  <c r="F46" i="36"/>
  <c r="C46" i="36"/>
  <c r="AW45" i="36"/>
  <c r="AV45" i="36"/>
  <c r="AU45" i="36"/>
  <c r="AG45" i="36"/>
  <c r="AF45" i="36"/>
  <c r="AE45" i="36"/>
  <c r="AD45" i="36"/>
  <c r="AC45" i="36"/>
  <c r="M45" i="36"/>
  <c r="L45" i="36"/>
  <c r="K45" i="36"/>
  <c r="I45" i="36" s="1"/>
  <c r="G45" i="36"/>
  <c r="F45" i="36"/>
  <c r="C45" i="36"/>
  <c r="AW44" i="36"/>
  <c r="AV44" i="36"/>
  <c r="AU44" i="36"/>
  <c r="AG44" i="36"/>
  <c r="AF44" i="36"/>
  <c r="AE44" i="36"/>
  <c r="AD44" i="36"/>
  <c r="AC44" i="36"/>
  <c r="M44" i="36"/>
  <c r="L44" i="36"/>
  <c r="K44" i="36"/>
  <c r="I44" i="36"/>
  <c r="G44" i="36"/>
  <c r="F44" i="36"/>
  <c r="C44" i="36"/>
  <c r="AW42" i="36"/>
  <c r="AV42" i="36"/>
  <c r="AU42" i="36"/>
  <c r="AG42" i="36"/>
  <c r="AF42" i="36"/>
  <c r="AE42" i="36"/>
  <c r="AD42" i="36"/>
  <c r="AC42" i="36"/>
  <c r="M42" i="36"/>
  <c r="L42" i="36"/>
  <c r="I42" i="36" s="1"/>
  <c r="K42" i="36"/>
  <c r="G42" i="36"/>
  <c r="F42" i="36"/>
  <c r="C42" i="36"/>
  <c r="AW41" i="36"/>
  <c r="AV41" i="36"/>
  <c r="AU41" i="36"/>
  <c r="AG41" i="36"/>
  <c r="AF41" i="36"/>
  <c r="AE41" i="36"/>
  <c r="AD41" i="36"/>
  <c r="AC41" i="36"/>
  <c r="M41" i="36"/>
  <c r="L41" i="36"/>
  <c r="K41" i="36"/>
  <c r="I41" i="36" s="1"/>
  <c r="G41" i="36"/>
  <c r="F41" i="36"/>
  <c r="C41" i="36"/>
  <c r="AW40" i="36"/>
  <c r="AV40" i="36"/>
  <c r="AU40" i="36"/>
  <c r="AG40" i="36"/>
  <c r="AF40" i="36"/>
  <c r="AE40" i="36"/>
  <c r="AD40" i="36"/>
  <c r="AC40" i="36"/>
  <c r="M40" i="36"/>
  <c r="L40" i="36"/>
  <c r="K40" i="36"/>
  <c r="I40" i="36" s="1"/>
  <c r="G40" i="36"/>
  <c r="F40" i="36"/>
  <c r="C40" i="36"/>
  <c r="AW39" i="36"/>
  <c r="AV39" i="36"/>
  <c r="AU39" i="36"/>
  <c r="AG39" i="36"/>
  <c r="AF39" i="36"/>
  <c r="AE39" i="36"/>
  <c r="AD39" i="36"/>
  <c r="AC39" i="36"/>
  <c r="M39" i="36"/>
  <c r="L39" i="36"/>
  <c r="K39" i="36"/>
  <c r="I39" i="36"/>
  <c r="G39" i="36"/>
  <c r="F39" i="36"/>
  <c r="C39" i="36"/>
  <c r="AW38" i="36"/>
  <c r="AV38" i="36"/>
  <c r="AU38" i="36"/>
  <c r="AG38" i="36"/>
  <c r="AF38" i="36"/>
  <c r="AE38" i="36"/>
  <c r="AD38" i="36"/>
  <c r="AC38" i="36"/>
  <c r="M38" i="36"/>
  <c r="L38" i="36"/>
  <c r="K38" i="36"/>
  <c r="I38" i="36" s="1"/>
  <c r="G38" i="36"/>
  <c r="F38" i="36"/>
  <c r="C38" i="36"/>
  <c r="AW36" i="36"/>
  <c r="AV36" i="36"/>
  <c r="AU36" i="36"/>
  <c r="AG36" i="36"/>
  <c r="AF36" i="36"/>
  <c r="AE36" i="36"/>
  <c r="AD36" i="36"/>
  <c r="AC36" i="36"/>
  <c r="M36" i="36"/>
  <c r="L36" i="36"/>
  <c r="K36" i="36"/>
  <c r="I36" i="36" s="1"/>
  <c r="G36" i="36"/>
  <c r="F36" i="36"/>
  <c r="C36" i="36"/>
  <c r="AW35" i="36"/>
  <c r="AV35" i="36"/>
  <c r="AU35" i="36"/>
  <c r="AG35" i="36"/>
  <c r="AF35" i="36"/>
  <c r="AE35" i="36"/>
  <c r="AD35" i="36"/>
  <c r="AC35" i="36"/>
  <c r="M35" i="36"/>
  <c r="L35" i="36"/>
  <c r="K35" i="36"/>
  <c r="I35" i="36" s="1"/>
  <c r="G35" i="36"/>
  <c r="F35" i="36"/>
  <c r="C35" i="36"/>
  <c r="AW34" i="36"/>
  <c r="AV34" i="36"/>
  <c r="AU34" i="36"/>
  <c r="AG34" i="36"/>
  <c r="AF34" i="36"/>
  <c r="AE34" i="36"/>
  <c r="AD34" i="36"/>
  <c r="AC34" i="36"/>
  <c r="M34" i="36"/>
  <c r="L34" i="36"/>
  <c r="K34" i="36"/>
  <c r="I34" i="36"/>
  <c r="G34" i="36"/>
  <c r="F34" i="36"/>
  <c r="C34" i="36"/>
  <c r="AW33" i="36"/>
  <c r="AV33" i="36"/>
  <c r="AU33" i="36"/>
  <c r="AG33" i="36"/>
  <c r="AF33" i="36"/>
  <c r="AE33" i="36"/>
  <c r="AD33" i="36"/>
  <c r="AC33" i="36"/>
  <c r="M33" i="36"/>
  <c r="I33" i="36" s="1"/>
  <c r="L33" i="36"/>
  <c r="K33" i="36"/>
  <c r="G33" i="36"/>
  <c r="F33" i="36"/>
  <c r="C33" i="36"/>
  <c r="AW32" i="36"/>
  <c r="AV32" i="36"/>
  <c r="AU32" i="36"/>
  <c r="AG32" i="36"/>
  <c r="AF32" i="36"/>
  <c r="AE32" i="36"/>
  <c r="AD32" i="36"/>
  <c r="AC32" i="36"/>
  <c r="M32" i="36"/>
  <c r="L32" i="36"/>
  <c r="K32" i="36"/>
  <c r="I32" i="36" s="1"/>
  <c r="G32" i="36"/>
  <c r="F32" i="36"/>
  <c r="C32" i="36"/>
  <c r="AW31" i="36"/>
  <c r="AV31" i="36"/>
  <c r="AU31" i="36"/>
  <c r="AG31" i="36"/>
  <c r="AF31" i="36"/>
  <c r="AE31" i="36"/>
  <c r="AD31" i="36"/>
  <c r="AC31" i="36"/>
  <c r="M31" i="36"/>
  <c r="L31" i="36"/>
  <c r="K31" i="36"/>
  <c r="I31" i="36" s="1"/>
  <c r="G31" i="36"/>
  <c r="F31" i="36"/>
  <c r="C31" i="36"/>
  <c r="AW30" i="36"/>
  <c r="AV30" i="36"/>
  <c r="AU30" i="36"/>
  <c r="AG30" i="36"/>
  <c r="AF30" i="36"/>
  <c r="AE30" i="36"/>
  <c r="AD30" i="36"/>
  <c r="AC30" i="36"/>
  <c r="M30" i="36"/>
  <c r="L30" i="36"/>
  <c r="K30" i="36"/>
  <c r="I30" i="36"/>
  <c r="G30" i="36"/>
  <c r="F30" i="36"/>
  <c r="C30" i="36"/>
  <c r="AW29" i="36"/>
  <c r="AV29" i="36"/>
  <c r="AU29" i="36"/>
  <c r="AG29" i="36"/>
  <c r="AF29" i="36"/>
  <c r="AE29" i="36"/>
  <c r="AD29" i="36"/>
  <c r="AC29" i="36"/>
  <c r="M29" i="36"/>
  <c r="L29" i="36"/>
  <c r="K29" i="36"/>
  <c r="I29" i="36" s="1"/>
  <c r="G29" i="36"/>
  <c r="F29" i="36"/>
  <c r="C29" i="36"/>
  <c r="AW28" i="36"/>
  <c r="AV28" i="36"/>
  <c r="AU28" i="36"/>
  <c r="AG28" i="36"/>
  <c r="AF28" i="36"/>
  <c r="AE28" i="36"/>
  <c r="AD28" i="36"/>
  <c r="AC28" i="36"/>
  <c r="M28" i="36"/>
  <c r="L28" i="36"/>
  <c r="K28" i="36"/>
  <c r="I28" i="36" s="1"/>
  <c r="G28" i="36"/>
  <c r="F28" i="36"/>
  <c r="C28" i="36"/>
  <c r="AW27" i="36"/>
  <c r="AV27" i="36"/>
  <c r="AU27" i="36"/>
  <c r="AG27" i="36"/>
  <c r="AF27" i="36"/>
  <c r="AE27" i="36"/>
  <c r="AD27" i="36"/>
  <c r="AC27" i="36"/>
  <c r="M27" i="36"/>
  <c r="L27" i="36"/>
  <c r="K27" i="36"/>
  <c r="I27" i="36" s="1"/>
  <c r="G27" i="36"/>
  <c r="F27" i="36"/>
  <c r="C27" i="36"/>
  <c r="AW26" i="36"/>
  <c r="AV26" i="36"/>
  <c r="AU26" i="36"/>
  <c r="AG26" i="36"/>
  <c r="AF26" i="36"/>
  <c r="AE26" i="36"/>
  <c r="AD26" i="36"/>
  <c r="AC26" i="36"/>
  <c r="M26" i="36"/>
  <c r="L26" i="36"/>
  <c r="K26" i="36"/>
  <c r="I26" i="36"/>
  <c r="G26" i="36"/>
  <c r="F26" i="36"/>
  <c r="C26" i="36"/>
  <c r="AW25" i="36"/>
  <c r="AV25" i="36"/>
  <c r="AU25" i="36"/>
  <c r="AG25" i="36"/>
  <c r="AF25" i="36"/>
  <c r="AE25" i="36"/>
  <c r="AD25" i="36"/>
  <c r="AC25" i="36"/>
  <c r="M25" i="36"/>
  <c r="I25" i="36" s="1"/>
  <c r="L25" i="36"/>
  <c r="K25" i="36"/>
  <c r="G25" i="36"/>
  <c r="F25" i="36"/>
  <c r="C25" i="36"/>
  <c r="AW24" i="36"/>
  <c r="AV24" i="36"/>
  <c r="AU24" i="36"/>
  <c r="AG24" i="36"/>
  <c r="AF24" i="36"/>
  <c r="AE24" i="36"/>
  <c r="AD24" i="36"/>
  <c r="AC24" i="36"/>
  <c r="M24" i="36"/>
  <c r="L24" i="36"/>
  <c r="K24" i="36"/>
  <c r="I24" i="36" s="1"/>
  <c r="G24" i="36"/>
  <c r="F24" i="36"/>
  <c r="C24" i="36"/>
  <c r="AW23" i="36"/>
  <c r="AV23" i="36"/>
  <c r="AU23" i="36"/>
  <c r="AG23" i="36"/>
  <c r="AF23" i="36"/>
  <c r="AE23" i="36"/>
  <c r="AD23" i="36"/>
  <c r="AC23" i="36"/>
  <c r="M23" i="36"/>
  <c r="L23" i="36"/>
  <c r="K23" i="36"/>
  <c r="I23" i="36" s="1"/>
  <c r="G23" i="36"/>
  <c r="F23" i="36"/>
  <c r="C23" i="36"/>
  <c r="AW22" i="36"/>
  <c r="AV22" i="36"/>
  <c r="AU22" i="36"/>
  <c r="AG22" i="36"/>
  <c r="AF22" i="36"/>
  <c r="AE22" i="36"/>
  <c r="AD22" i="36"/>
  <c r="AC22" i="36"/>
  <c r="M22" i="36"/>
  <c r="L22" i="36"/>
  <c r="K22" i="36"/>
  <c r="I22" i="36"/>
  <c r="G22" i="36"/>
  <c r="F22" i="36"/>
  <c r="C22" i="36"/>
  <c r="AW21" i="36"/>
  <c r="AV21" i="36"/>
  <c r="AU21" i="36"/>
  <c r="AG21" i="36"/>
  <c r="AF21" i="36"/>
  <c r="AE21" i="36"/>
  <c r="AD21" i="36"/>
  <c r="AC21" i="36"/>
  <c r="M21" i="36"/>
  <c r="L21" i="36"/>
  <c r="K21" i="36"/>
  <c r="I21" i="36" s="1"/>
  <c r="G21" i="36"/>
  <c r="F21" i="36"/>
  <c r="C21" i="36"/>
  <c r="AW20" i="36"/>
  <c r="AV20" i="36"/>
  <c r="AU20" i="36"/>
  <c r="AG20" i="36"/>
  <c r="AF20" i="36"/>
  <c r="AE20" i="36"/>
  <c r="AD20" i="36"/>
  <c r="AC20" i="36"/>
  <c r="M20" i="36"/>
  <c r="L20" i="36"/>
  <c r="K20" i="36"/>
  <c r="I20" i="36" s="1"/>
  <c r="G20" i="36"/>
  <c r="F20" i="36"/>
  <c r="C20" i="36"/>
  <c r="AW19" i="36"/>
  <c r="AV19" i="36"/>
  <c r="AU19" i="36"/>
  <c r="AG19" i="36"/>
  <c r="AF19" i="36"/>
  <c r="AE19" i="36"/>
  <c r="AD19" i="36"/>
  <c r="AC19" i="36"/>
  <c r="M19" i="36"/>
  <c r="L19" i="36"/>
  <c r="K19" i="36"/>
  <c r="I19" i="36" s="1"/>
  <c r="G19" i="36"/>
  <c r="F19" i="36"/>
  <c r="C19" i="36"/>
  <c r="AW18" i="36"/>
  <c r="AV18" i="36"/>
  <c r="AU18" i="36"/>
  <c r="AG18" i="36"/>
  <c r="AF18" i="36"/>
  <c r="AE18" i="36"/>
  <c r="AD18" i="36"/>
  <c r="AC18" i="36"/>
  <c r="M18" i="36"/>
  <c r="L18" i="36"/>
  <c r="K18" i="36"/>
  <c r="I18" i="36"/>
  <c r="G18" i="36"/>
  <c r="F18" i="36"/>
  <c r="C18" i="36"/>
  <c r="AW17" i="36"/>
  <c r="AV17" i="36"/>
  <c r="AU17" i="36"/>
  <c r="AG17" i="36"/>
  <c r="AF17" i="36"/>
  <c r="AE17" i="36"/>
  <c r="AD17" i="36"/>
  <c r="AC17" i="36"/>
  <c r="M17" i="36"/>
  <c r="I17" i="36" s="1"/>
  <c r="L17" i="36"/>
  <c r="K17" i="36"/>
  <c r="G17" i="36"/>
  <c r="F17" i="36"/>
  <c r="C17" i="36"/>
  <c r="AW16" i="36"/>
  <c r="AV16" i="36"/>
  <c r="AU16" i="36"/>
  <c r="AG16" i="36"/>
  <c r="AF16" i="36"/>
  <c r="AE16" i="36"/>
  <c r="AD16" i="36"/>
  <c r="AC16" i="36"/>
  <c r="M16" i="36"/>
  <c r="L16" i="36"/>
  <c r="K16" i="36"/>
  <c r="I16" i="36" s="1"/>
  <c r="G16" i="36"/>
  <c r="F16" i="36"/>
  <c r="C16" i="36"/>
  <c r="AW15" i="36"/>
  <c r="AV15" i="36"/>
  <c r="AU15" i="36"/>
  <c r="AG15" i="36"/>
  <c r="AF15" i="36"/>
  <c r="AE15" i="36"/>
  <c r="AD15" i="36"/>
  <c r="AC15" i="36"/>
  <c r="M15" i="36"/>
  <c r="L15" i="36"/>
  <c r="K15" i="36"/>
  <c r="I15" i="36" s="1"/>
  <c r="G15" i="36"/>
  <c r="F15" i="36"/>
  <c r="C15" i="36"/>
  <c r="AW14" i="36"/>
  <c r="AV14" i="36"/>
  <c r="AU14" i="36"/>
  <c r="AG14" i="36"/>
  <c r="AF14" i="36"/>
  <c r="AE14" i="36"/>
  <c r="AD14" i="36"/>
  <c r="AC14" i="36"/>
  <c r="M14" i="36"/>
  <c r="L14" i="36"/>
  <c r="K14" i="36"/>
  <c r="I14" i="36"/>
  <c r="G14" i="36"/>
  <c r="F14" i="36"/>
  <c r="C14" i="36"/>
  <c r="AW13" i="36"/>
  <c r="AV13" i="36"/>
  <c r="AU13" i="36"/>
  <c r="AG13" i="36"/>
  <c r="AF13" i="36"/>
  <c r="AE13" i="36"/>
  <c r="AD13" i="36"/>
  <c r="AC13" i="36"/>
  <c r="M13" i="36"/>
  <c r="L13" i="36"/>
  <c r="K13" i="36"/>
  <c r="I13" i="36" s="1"/>
  <c r="G13" i="36"/>
  <c r="F13" i="36"/>
  <c r="C13" i="36"/>
  <c r="AW12" i="36"/>
  <c r="AV12" i="36"/>
  <c r="AU12" i="36"/>
  <c r="AG12" i="36"/>
  <c r="AF12" i="36"/>
  <c r="AE12" i="36"/>
  <c r="AD12" i="36"/>
  <c r="AC12" i="36"/>
  <c r="M12" i="36"/>
  <c r="L12" i="36"/>
  <c r="K12" i="36"/>
  <c r="I12" i="36" s="1"/>
  <c r="G12" i="36"/>
  <c r="F12" i="36"/>
  <c r="C12" i="36"/>
  <c r="AW10" i="36"/>
  <c r="AV10" i="36"/>
  <c r="AU10" i="36"/>
  <c r="AG10" i="36"/>
  <c r="AF10" i="36"/>
  <c r="AE10" i="36"/>
  <c r="AD10" i="36"/>
  <c r="AC10" i="36"/>
  <c r="M10" i="36"/>
  <c r="L10" i="36"/>
  <c r="K10" i="36"/>
  <c r="I10" i="36" s="1"/>
  <c r="G10" i="36"/>
  <c r="F10" i="36"/>
  <c r="C10" i="36"/>
  <c r="AW9" i="36"/>
  <c r="AV9" i="36"/>
  <c r="AU9" i="36"/>
  <c r="AG9" i="36"/>
  <c r="AF9" i="36"/>
  <c r="AE9" i="36"/>
  <c r="AD9" i="36"/>
  <c r="AC9" i="36"/>
  <c r="M9" i="36"/>
  <c r="L9" i="36"/>
  <c r="K9" i="36"/>
  <c r="I9" i="36"/>
  <c r="G9" i="36"/>
  <c r="F9" i="36"/>
  <c r="C9" i="36"/>
  <c r="AW8" i="36"/>
  <c r="AV8" i="36"/>
  <c r="AU8" i="36"/>
  <c r="AG8" i="36"/>
  <c r="AF8" i="36"/>
  <c r="AE8" i="36"/>
  <c r="AD8" i="36"/>
  <c r="AC8" i="36"/>
  <c r="M8" i="36"/>
  <c r="I8" i="36" s="1"/>
  <c r="L8" i="36"/>
  <c r="K8" i="36"/>
  <c r="G8" i="36"/>
  <c r="F8" i="36"/>
  <c r="C8" i="36"/>
  <c r="AW7" i="36"/>
  <c r="AV7" i="36"/>
  <c r="AU7" i="36"/>
  <c r="AG7" i="36"/>
  <c r="AF7" i="36"/>
  <c r="AE7" i="36"/>
  <c r="AD7" i="36"/>
  <c r="AC7" i="36"/>
  <c r="M7" i="36"/>
  <c r="L7" i="36"/>
  <c r="K7" i="36"/>
  <c r="I7" i="36" s="1"/>
  <c r="G7" i="36"/>
  <c r="F7" i="36"/>
  <c r="C7" i="36"/>
  <c r="AW6" i="36"/>
  <c r="AV6" i="36"/>
  <c r="AU6" i="36"/>
  <c r="AG6" i="36"/>
  <c r="AF6" i="36"/>
  <c r="AE6" i="36"/>
  <c r="AD6" i="36"/>
  <c r="AC6" i="36"/>
  <c r="M6" i="36"/>
  <c r="L6" i="36"/>
  <c r="K6" i="36"/>
  <c r="I6" i="36" s="1"/>
  <c r="G6" i="36"/>
  <c r="F6" i="36"/>
  <c r="C6" i="36"/>
  <c r="H6" i="35"/>
  <c r="I338" i="36" l="1"/>
  <c r="I393" i="36"/>
  <c r="I404" i="36"/>
  <c r="I452" i="36"/>
  <c r="I462" i="36"/>
  <c r="I504" i="36"/>
  <c r="I556" i="36"/>
  <c r="I669" i="36"/>
  <c r="I722" i="36"/>
  <c r="I782" i="36"/>
  <c r="I866" i="36"/>
  <c r="I741" i="36"/>
  <c r="I790" i="36"/>
  <c r="I254" i="36"/>
  <c r="I479" i="36"/>
  <c r="I529" i="36"/>
  <c r="I629" i="36"/>
  <c r="I249" i="36"/>
  <c r="I581" i="36"/>
  <c r="I645" i="36"/>
  <c r="I758" i="36"/>
  <c r="I262" i="36"/>
  <c r="I319" i="36"/>
  <c r="I384" i="36"/>
  <c r="I444" i="36"/>
  <c r="I453" i="36"/>
  <c r="I548" i="36"/>
  <c r="I653" i="36"/>
  <c r="I268" i="36"/>
  <c r="I328" i="36"/>
  <c r="I495" i="36"/>
  <c r="I661" i="36"/>
  <c r="I714" i="36"/>
  <c r="I774" i="36"/>
  <c r="I857" i="36"/>
  <c r="I975" i="36"/>
  <c r="I1008" i="36"/>
  <c r="I1017" i="36"/>
  <c r="I1075" i="36"/>
  <c r="I1142" i="36"/>
  <c r="I1251" i="36"/>
  <c r="I1342" i="36"/>
  <c r="I1384" i="36"/>
  <c r="I1445" i="36"/>
  <c r="I1478" i="36"/>
  <c r="I957" i="36"/>
  <c r="I983" i="36"/>
  <c r="I993" i="36"/>
  <c r="I1025" i="36"/>
  <c r="I1092" i="36"/>
  <c r="I1158" i="36"/>
  <c r="I1202" i="36"/>
  <c r="I1268" i="36"/>
  <c r="I895" i="36"/>
  <c r="I1033" i="36"/>
  <c r="I1100" i="36"/>
  <c r="I1167" i="36"/>
  <c r="I1210" i="36"/>
  <c r="I1317" i="36"/>
  <c r="I1359" i="36"/>
  <c r="I1412" i="36"/>
  <c r="I904" i="36"/>
  <c r="I967" i="36"/>
  <c r="I1001" i="36"/>
  <c r="I1050" i="36"/>
  <c r="I1117" i="36"/>
  <c r="I1176" i="36"/>
  <c r="I1226" i="36"/>
  <c r="I1292" i="36"/>
  <c r="I1367" i="36"/>
  <c r="I1428" i="36"/>
  <c r="I1235" i="36"/>
  <c r="I932" i="36"/>
  <c r="I1376" i="36"/>
  <c r="I1522" i="36"/>
  <c r="I1527" i="36"/>
  <c r="I1720" i="36"/>
  <c r="I1802" i="36"/>
  <c r="I1836" i="36"/>
  <c r="I1844" i="36"/>
  <c r="I1867" i="36"/>
  <c r="I1878" i="36"/>
  <c r="I1907" i="36"/>
  <c r="I1942" i="36"/>
  <c r="I1728" i="36"/>
  <c r="I1753" i="36"/>
  <c r="I1777" i="36"/>
  <c r="I1810" i="36"/>
  <c r="I1843" i="36"/>
  <c r="I1877" i="36"/>
  <c r="I1916" i="36"/>
  <c r="I1952" i="36"/>
  <c r="I2015" i="36"/>
  <c r="I1574" i="36"/>
  <c r="I1638" i="36"/>
  <c r="I1670" i="36"/>
  <c r="I1702" i="36"/>
  <c r="I1761" i="36"/>
  <c r="I1786" i="36"/>
  <c r="I1851" i="36"/>
  <c r="I1860" i="36"/>
  <c r="I1888" i="36"/>
  <c r="I1898" i="36"/>
  <c r="I1925" i="36"/>
  <c r="I1961" i="36"/>
  <c r="I1971" i="36"/>
  <c r="I1519" i="36"/>
  <c r="I1543" i="36"/>
  <c r="I1712" i="36"/>
  <c r="I1737" i="36"/>
  <c r="I1760" i="36"/>
  <c r="I1785" i="36"/>
  <c r="I1817" i="36"/>
  <c r="I1935" i="36"/>
  <c r="I1998" i="36"/>
  <c r="I2023" i="36"/>
  <c r="I2077" i="36"/>
  <c r="I1542" i="36"/>
  <c r="I1598" i="36"/>
  <c r="I1686" i="36"/>
  <c r="I2128" i="36"/>
  <c r="I2163" i="36"/>
  <c r="I2196" i="36"/>
  <c r="I2231" i="36"/>
  <c r="I2257" i="36"/>
  <c r="I2291" i="36"/>
  <c r="I2326" i="36"/>
  <c r="I2360" i="36"/>
  <c r="I2387" i="36"/>
  <c r="I2433" i="36"/>
  <c r="I2459" i="36"/>
  <c r="I2500" i="36"/>
  <c r="I2537" i="36"/>
  <c r="I2136" i="36"/>
  <c r="I2171" i="36"/>
  <c r="I2204" i="36"/>
  <c r="I2265" i="36"/>
  <c r="I2300" i="36"/>
  <c r="I2310" i="36"/>
  <c r="I2335" i="36"/>
  <c r="I2370" i="36"/>
  <c r="I2417" i="36"/>
  <c r="I2442" i="36"/>
  <c r="I2484" i="36"/>
  <c r="I2546" i="36"/>
  <c r="I2581" i="36"/>
  <c r="I2144" i="36"/>
  <c r="I2180" i="36"/>
  <c r="I2214" i="36"/>
  <c r="I2249" i="36"/>
  <c r="I2284" i="36"/>
  <c r="I2319" i="36"/>
  <c r="I2352" i="36"/>
  <c r="I2283" i="36"/>
  <c r="I2318" i="36"/>
  <c r="I2351" i="36"/>
  <c r="I2377" i="36"/>
  <c r="I2449" i="36"/>
  <c r="I2477" i="36"/>
  <c r="I2527" i="36"/>
  <c r="I2572" i="36"/>
  <c r="D31" i="20"/>
  <c r="D30" i="20"/>
  <c r="D29" i="20"/>
  <c r="D28" i="20"/>
  <c r="D12" i="20"/>
  <c r="D11" i="20"/>
  <c r="D10" i="20"/>
  <c r="D9" i="20"/>
  <c r="K2300" i="35" l="1"/>
  <c r="K2299" i="35"/>
  <c r="K2298" i="35"/>
  <c r="K84" i="35"/>
  <c r="K43" i="35"/>
  <c r="K37" i="35"/>
  <c r="K6" i="35"/>
</calcChain>
</file>

<file path=xl/sharedStrings.xml><?xml version="1.0" encoding="utf-8"?>
<sst xmlns="http://schemas.openxmlformats.org/spreadsheetml/2006/main" count="25586" uniqueCount="4095">
  <si>
    <t xml:space="preserve">Materials, metals, ferro, stainless steel </t>
  </si>
  <si>
    <t xml:space="preserve">Materials, metals, ferro, steel automation </t>
  </si>
  <si>
    <t xml:space="preserve">Materials, metals, ferro, steel cast </t>
  </si>
  <si>
    <t xml:space="preserve">Materials, metals, ferro, steel construction </t>
  </si>
  <si>
    <t xml:space="preserve">Materials, metals, ferro, steel draw </t>
  </si>
  <si>
    <t xml:space="preserve">Materials, metals, ferro, steel high grade </t>
  </si>
  <si>
    <t xml:space="preserve">Materials, metals, ferro, steel high temperature </t>
  </si>
  <si>
    <t xml:space="preserve">Materials, metals, ferro, steel low temperature </t>
  </si>
  <si>
    <t xml:space="preserve">Materials, metals, ferro, steel spring </t>
  </si>
  <si>
    <t xml:space="preserve">Materials, metals, non ferro, aluminiums </t>
  </si>
  <si>
    <t xml:space="preserve">Materials, metals, non ferro, coppers </t>
  </si>
  <si>
    <t>.</t>
  </si>
  <si>
    <t>eco-costs</t>
  </si>
  <si>
    <t>human health</t>
  </si>
  <si>
    <t>(Total)</t>
  </si>
  <si>
    <t>Total</t>
  </si>
  <si>
    <t>CED</t>
  </si>
  <si>
    <t>Starch-based thermoplastics (TPS)</t>
  </si>
  <si>
    <t>Epoxies</t>
  </si>
  <si>
    <t>Phenolics</t>
  </si>
  <si>
    <t>Polyester</t>
  </si>
  <si>
    <t>Processing, non-ferro</t>
  </si>
  <si>
    <t>This database provides data on the eco-costs on several aggregation levels:</t>
  </si>
  <si>
    <t>Nickel</t>
  </si>
  <si>
    <t>Borosilicate glass</t>
  </si>
  <si>
    <t>Glass ceramic</t>
  </si>
  <si>
    <t>Silica glass</t>
  </si>
  <si>
    <t>Soda-lime glass</t>
  </si>
  <si>
    <t>Cement</t>
  </si>
  <si>
    <t>Concrete</t>
  </si>
  <si>
    <t>Plaster of Paris</t>
  </si>
  <si>
    <t>Brick</t>
  </si>
  <si>
    <t>Granite</t>
  </si>
  <si>
    <t>Limestone</t>
  </si>
  <si>
    <t>Marble</t>
  </si>
  <si>
    <t>Sandstone</t>
  </si>
  <si>
    <t>Slate</t>
  </si>
  <si>
    <t>Alumina</t>
  </si>
  <si>
    <t>Aluminum nitride</t>
  </si>
  <si>
    <t>Boron carbide</t>
  </si>
  <si>
    <t>Silicon carbide</t>
  </si>
  <si>
    <t>Silicon nitride</t>
  </si>
  <si>
    <t>Zirconia</t>
  </si>
  <si>
    <t>Ceramic foam</t>
  </si>
  <si>
    <t>Metal foam</t>
  </si>
  <si>
    <t>Flexible Polymer Foam (LD)</t>
  </si>
  <si>
    <t>Flexible Polymer Foam (MD)</t>
  </si>
  <si>
    <t>Flexible Polymer Foam (VLD)</t>
  </si>
  <si>
    <t>Rigid Polymer Foam (HD)</t>
  </si>
  <si>
    <t>Rigid Polymer Foam (LD)</t>
  </si>
  <si>
    <t>Rigid Polymer Foam (MD)</t>
  </si>
  <si>
    <t>Bamboo</t>
  </si>
  <si>
    <t>Cork</t>
  </si>
  <si>
    <t>Hardwood: oak, across grain</t>
  </si>
  <si>
    <t>Hardwood: oak, along grain</t>
  </si>
  <si>
    <t>Leather</t>
  </si>
  <si>
    <t>Paper and cardboard</t>
  </si>
  <si>
    <t>Plywood</t>
  </si>
  <si>
    <t>Softwood: pine, across grain</t>
  </si>
  <si>
    <t>Softwood: pine, along grain</t>
  </si>
  <si>
    <t>Cast iron, gray</t>
  </si>
  <si>
    <t>High carbon steel</t>
  </si>
  <si>
    <t>Process</t>
  </si>
  <si>
    <t>MJ</t>
  </si>
  <si>
    <t>The LCA calculation model can be depicted as follows:</t>
  </si>
  <si>
    <t>Silicon</t>
  </si>
  <si>
    <t>euro</t>
  </si>
  <si>
    <t>building materials</t>
  </si>
  <si>
    <t>Polypropylene (PP)</t>
  </si>
  <si>
    <t>Polystyrene (PS)</t>
  </si>
  <si>
    <t>Polytetrafluoroethylene (Teflon, PTFE)</t>
  </si>
  <si>
    <t>Polyurethane (tpPUR)</t>
  </si>
  <si>
    <t>Polyvinylchloride (tpPVC)</t>
  </si>
  <si>
    <t>Low alloy steel</t>
  </si>
  <si>
    <t>Low carbon steel</t>
  </si>
  <si>
    <t>Medium carbon steel</t>
  </si>
  <si>
    <t>Stainless steel</t>
  </si>
  <si>
    <t>Age-hardening wrought Al-alloys</t>
  </si>
  <si>
    <t>Cast Al-alloys</t>
  </si>
  <si>
    <t>Non age-hardening wrought Al-alloys</t>
  </si>
  <si>
    <t>Brass</t>
  </si>
  <si>
    <t>Bronze</t>
  </si>
  <si>
    <t>Copper</t>
  </si>
  <si>
    <t>Commercially pure lead</t>
  </si>
  <si>
    <t>Lead alloys</t>
  </si>
  <si>
    <t>Cast magnesium alloys</t>
  </si>
  <si>
    <t>Wrought magnesium alloys</t>
  </si>
  <si>
    <t>Nickel-based superalloys</t>
  </si>
  <si>
    <t>Nickel-chromium alloys</t>
  </si>
  <si>
    <t>Tin</t>
  </si>
  <si>
    <t>Commercially pure titanium</t>
  </si>
  <si>
    <t>Titanium alloys</t>
  </si>
  <si>
    <t>Tungsten alloys</t>
  </si>
  <si>
    <t>Commercially pure zinc</t>
  </si>
  <si>
    <t>Zinc die-casting alloys</t>
  </si>
  <si>
    <t>Butyl rubber (IIR)</t>
  </si>
  <si>
    <t>Ethylene vinyl acetate (EVA)</t>
  </si>
  <si>
    <t>Natural rubber (NR)</t>
  </si>
  <si>
    <t>Polychloroprene (Neoprene, CR)</t>
  </si>
  <si>
    <t>Polyisoprene rubber (IIR)</t>
  </si>
  <si>
    <t>Silicone elastomers (SI, Q)</t>
  </si>
  <si>
    <t>Acrylonitrile butadiene styrene (ABS)</t>
  </si>
  <si>
    <t>Cellulose polymers (CA)</t>
  </si>
  <si>
    <t>Ionomer (I)</t>
  </si>
  <si>
    <t>Polyamides (Nylons, PA)</t>
  </si>
  <si>
    <t>Polycarbonate (PC)</t>
  </si>
  <si>
    <t>Polyetheretherketone (PEEK)</t>
  </si>
  <si>
    <t>Polyethylene (PE)</t>
  </si>
  <si>
    <t>Polyethylene terephthalate (PET)</t>
  </si>
  <si>
    <t>Polyhydroxyalkanoates (PHA, PHB)</t>
  </si>
  <si>
    <t>Polylactide (PLA)</t>
  </si>
  <si>
    <t>Polymethyl methacrylate (Acrylic, PMMA)</t>
  </si>
  <si>
    <t>Polyoxymethylene (Acetal, POM)</t>
  </si>
  <si>
    <t xml:space="preserve">www.grantadesign.com </t>
  </si>
  <si>
    <t>Tungsten carbides</t>
  </si>
  <si>
    <t>Aluminum/Silicon carbide composite</t>
  </si>
  <si>
    <t>GFRP, epoxy matrix (isotropic)</t>
  </si>
  <si>
    <t>CFRP, epoxy matrix (isotropic)</t>
  </si>
  <si>
    <t>Polyurethane</t>
  </si>
  <si>
    <t>Cast iron, ductile (nodular)</t>
  </si>
  <si>
    <t>Sheet molding compound, SMC, polyester matrix</t>
  </si>
  <si>
    <t>Dough (Bulk) molding compound, DMC (BMC), polyester matrix</t>
  </si>
  <si>
    <t>Carbon black reinforced styrene butadiene rubber (SBR)</t>
  </si>
  <si>
    <t>- emisssion data of pure substances which are emitted: tab "emissions full lists" (the charaterisation tables)</t>
  </si>
  <si>
    <t xml:space="preserve">waste treatment,  municipal waste incineration with electricity, elastomers </t>
  </si>
  <si>
    <t xml:space="preserve">waste treatment,  municipal waste incineration with electricity, others </t>
  </si>
  <si>
    <t xml:space="preserve">waste treatment,  municipal waste incineration with electricity, thermosets </t>
  </si>
  <si>
    <t xml:space="preserve">waste treatment,  municipal waste incineration with electricity, thermoplastics </t>
  </si>
  <si>
    <t xml:space="preserve">waste treatment, co-firing power plant elastomers </t>
  </si>
  <si>
    <t xml:space="preserve">waste treatment, co-firing power plant others </t>
  </si>
  <si>
    <t xml:space="preserve">waste treatment, co-firing power plant thermoplastics </t>
  </si>
  <si>
    <t xml:space="preserve">waste treatment, co-firing power plant thermosets </t>
  </si>
  <si>
    <t>waste treatment, combustion in small elec. power plant</t>
  </si>
  <si>
    <t xml:space="preserve">carbon </t>
  </si>
  <si>
    <t>water</t>
  </si>
  <si>
    <t>Materials, metals, non ferro, nickels</t>
  </si>
  <si>
    <t>Materials, metals, non ferro, titaniums</t>
  </si>
  <si>
    <t>Materials, metals, non ferro, zincs</t>
  </si>
  <si>
    <t>Materials, wood, Class I (&gt;25y)</t>
  </si>
  <si>
    <t>Materials, wood, Class II (15-25y)</t>
  </si>
  <si>
    <t>Materials, wood, Class III (10-15y)</t>
  </si>
  <si>
    <t>Materials, wood, Class IV (5-10y)</t>
  </si>
  <si>
    <t>Materials, wood, Class V (&lt;5y)</t>
  </si>
  <si>
    <t>Materials, wood, unknown durability</t>
  </si>
  <si>
    <t>Materials, wood, products</t>
  </si>
  <si>
    <t>Energy, electricity by fuel</t>
  </si>
  <si>
    <t>Processing, metals, chipping per kg removed, the ecoburden of the removed materials in Idemat not included, in Ecoinvent included</t>
  </si>
  <si>
    <t xml:space="preserve">Processing, metals, coating </t>
  </si>
  <si>
    <t>Processing, metals, welding steel</t>
  </si>
  <si>
    <t>Processing, plastics</t>
  </si>
  <si>
    <t>Processing, wood</t>
  </si>
  <si>
    <t>eco-costs of</t>
  </si>
  <si>
    <t>resource</t>
  </si>
  <si>
    <t xml:space="preserve">euro </t>
  </si>
  <si>
    <t xml:space="preserve">Materials, plastics, Thermosets                          </t>
  </si>
  <si>
    <t xml:space="preserve">Materials, plastics, Thermoplasts                         </t>
  </si>
  <si>
    <t xml:space="preserve">Transport, rail                                         </t>
  </si>
  <si>
    <t>This database is for "background processes" (i.e. upstream and downstream processes)</t>
  </si>
  <si>
    <r>
      <t xml:space="preserve">These data are to be used to convert the </t>
    </r>
    <r>
      <rPr>
        <b/>
        <sz val="10"/>
        <rFont val="Arial"/>
        <family val="2"/>
      </rPr>
      <t>input</t>
    </r>
    <r>
      <rPr>
        <sz val="10"/>
        <rFont val="Arial"/>
        <family val="2"/>
      </rPr>
      <t xml:space="preserve"> tables of LCI to eco-costs.</t>
    </r>
  </si>
  <si>
    <r>
      <t xml:space="preserve">In general, these data are to be used to convert the </t>
    </r>
    <r>
      <rPr>
        <b/>
        <sz val="10"/>
        <color rgb="FF0070C0"/>
        <rFont val="Arial"/>
        <family val="2"/>
      </rPr>
      <t>output</t>
    </r>
    <r>
      <rPr>
        <sz val="10"/>
        <color rgb="FF0070C0"/>
        <rFont val="Arial"/>
        <family val="2"/>
      </rPr>
      <t xml:space="preserve"> tables of LCI to eco-costs , to be used when "foreground processes" (also called core processes) have emissions.</t>
    </r>
  </si>
  <si>
    <t>This excel file on emissions and resource depletion provides data on:</t>
  </si>
  <si>
    <t>Changes:</t>
  </si>
  <si>
    <t xml:space="preserve">www.idematapp.com </t>
  </si>
  <si>
    <t xml:space="preserve">Available for Iphone and Ipad in the App Store, and for Android smartphones in the Google Play store </t>
  </si>
  <si>
    <t>Note: detailed calculations of ecocosts of Ecoinvent LCIs  are only available on the blackboard of the Delft University of Technology</t>
  </si>
  <si>
    <t>Note:</t>
  </si>
  <si>
    <t xml:space="preserve">Transport, water                                     </t>
  </si>
  <si>
    <t>5.  EVR data for different consumption sectors for the EU25 (EIPRO study) (from cradle to gate)</t>
  </si>
  <si>
    <t xml:space="preserve">Transport, air                                                                   </t>
  </si>
  <si>
    <r>
      <rPr>
        <b/>
        <sz val="10"/>
        <rFont val="Arial"/>
        <family val="2"/>
      </rPr>
      <t>first version</t>
    </r>
    <r>
      <rPr>
        <sz val="10"/>
        <rFont val="Arial"/>
        <family val="2"/>
      </rPr>
      <t xml:space="preserve"> of the Idematapp file, with new LCIs based on ELCD, own calculations (e.g. transport), specific LCIs from recent scientific peer reviewed papers, data from Probas, CESedupack, USLCI., Chalmers University, University of Bath</t>
    </r>
  </si>
  <si>
    <t>small corrections on natural fibres (extra degumming for textiles)</t>
  </si>
  <si>
    <t>midpoints of eco-costs and CED added</t>
  </si>
  <si>
    <t>small correction in thermosets</t>
  </si>
  <si>
    <t>correction of mercury (primary)</t>
  </si>
  <si>
    <t>and small corrections of other metals from ProBas</t>
  </si>
  <si>
    <t>Materials, metals, non ferro, magnesiums</t>
  </si>
  <si>
    <t>correction wool (correction USLCI)</t>
  </si>
  <si>
    <t>recipe added, and small changes in non-ferro (sulfur oxides in ProBas)</t>
  </si>
  <si>
    <t>small changes in cotton</t>
  </si>
  <si>
    <t xml:space="preserve">version with new LCI data of the ELCD and data based on new eco-costs 2017: </t>
  </si>
  <si>
    <t>all midpoint characterisation factors have been updated, with entirely new calculations on eco-costs of resource depletion (new modelling of land-use change and metal depletion)</t>
  </si>
  <si>
    <t>ReCiPe</t>
  </si>
  <si>
    <t>resources</t>
  </si>
  <si>
    <t>agrofootprint added, and ReCiPe updated to '2016'</t>
  </si>
  <si>
    <t>small corrections in CED and Recipe</t>
  </si>
  <si>
    <t>Materials, packaging MAP films</t>
  </si>
  <si>
    <t>Materials, packaging MAP gasses</t>
  </si>
  <si>
    <t>packaging and food added plus downcycled (mechanical) plasics</t>
  </si>
  <si>
    <t>packaging film, MAP gases, and special plastics added, corrections for heat of combustion of thermoplastics</t>
  </si>
  <si>
    <t>corrections for N2 and O2</t>
  </si>
  <si>
    <t>new data on Copper; new run in Simapro v8.5 (with new LCI data of ELCD) and ecocosts 2017 v1.2 (with uranium, raw, added)</t>
  </si>
  <si>
    <t>Changed conversion carbon footprint (0.116 instead of 0.135) in tab agri-footprint</t>
  </si>
  <si>
    <t>bio-PE and bio-PET changed</t>
  </si>
  <si>
    <t>metals revised (new eco-costs of metals depletion)</t>
  </si>
  <si>
    <t>Materials, wood, fot wet civil engineering</t>
  </si>
  <si>
    <t>wood revised and wood for wet civil engineering added</t>
  </si>
  <si>
    <t>revision in ecocosts fine dust midpoint table</t>
  </si>
  <si>
    <t>new data rare earth scarcity</t>
  </si>
  <si>
    <t>new data metal scarcity</t>
  </si>
  <si>
    <t>tab added for EN15804</t>
  </si>
  <si>
    <t>carbon fibre changed and CED sustainable wind sun water corrected, estimate boron added</t>
  </si>
  <si>
    <t>innomat data added:, graphite, ZnO, MnO2, Boron</t>
  </si>
  <si>
    <t>battery data added for innomat:  Iron Nitride magnet, SmCo magnet, ceramic magnet</t>
  </si>
  <si>
    <t>waste handling lines added (digesting cow dung, digesting food waste, digesting garden waste, composting)</t>
  </si>
  <si>
    <t>lnadfill replaced under waste handllng F.130.01</t>
  </si>
  <si>
    <t>glass bottles changed</t>
  </si>
  <si>
    <t>tomato study added</t>
  </si>
  <si>
    <t>new calculations based on ecocosts 2017 version V1.6 (for academic year 2019/2020)</t>
  </si>
  <si>
    <t>2.  table of the EF system of the EU for the PEF project (Product Environmental Footprint)</t>
  </si>
  <si>
    <t>3.  eco-costs data on processing of materials (from gate to gate), as used in the Cambridge Engineering Selector</t>
  </si>
  <si>
    <t>4.  table on food of 'agri-footprint'</t>
  </si>
  <si>
    <t>5.  EVR data on the production phase (from gate to gate)</t>
  </si>
  <si>
    <t xml:space="preserve">The IDEMAT App (and the IDEMATlightLCA App) facilitates the search for sustainable materials by combining the cradle-to-gate data with end-of-life scenarios: see </t>
  </si>
  <si>
    <t>The line numbers of a material or service in these apps correspond with the line numbers in the Idematapp tab, as well as in the Idemat tab and Ecoinvent tab (of the Idemat file at the blackboard)</t>
  </si>
  <si>
    <t>Pt</t>
  </si>
  <si>
    <t>some minor corrections</t>
  </si>
  <si>
    <t>correction vanadium</t>
  </si>
  <si>
    <t>correction particle board, paper+board, new plastics europe data (ABS,PA,PC,PE,PET,PMMA,POM,PP,PS,PUR,PVC,SAN,Polyols, MDI,TDI)</t>
  </si>
  <si>
    <t>new version for academic year 2020-2021 with Ecocosts 2017 version 1.8 and new EF version 3.0</t>
  </si>
  <si>
    <t>Materials, water</t>
  </si>
  <si>
    <t>ReCiPe2016</t>
  </si>
  <si>
    <t>World(2010) H/A</t>
  </si>
  <si>
    <t>endpoint (Pt)</t>
  </si>
  <si>
    <t>name changed from Idematapp to Idemat</t>
  </si>
  <si>
    <t>- material scarcity data of pure substances which are used in the life-cycle chain: table "materials depl"</t>
  </si>
  <si>
    <t/>
  </si>
  <si>
    <t>food revised (fish)</t>
  </si>
  <si>
    <t>stainless steel (and metals) revised, by revising EoL-RIR (recycled content); plus agri-footprint (5) updated and World Food database added (only eco-costs) in the Simapro Release 9.1.1.1</t>
  </si>
  <si>
    <t>Materials, metals, non ferro        Note: when 'virgin' is added it is 100% primary, when nothing is added it is a european market mix accoding to JRC report : Towards recycling indicators based on EU flows and raw materials analysis system data. 2018</t>
  </si>
  <si>
    <t xml:space="preserve">ReCiPe and EF recalculated </t>
  </si>
  <si>
    <t>mismatch names of uranium adapted in CED, ReCiPe and EF</t>
  </si>
  <si>
    <t>included 15 most used electricity countries (from Idemat 2012 Electricity file)</t>
  </si>
  <si>
    <t>and</t>
  </si>
  <si>
    <t>general elctricity and fuel electricity calculations updated</t>
  </si>
  <si>
    <t>CED values updated for the 15 countries electricity</t>
  </si>
  <si>
    <r>
      <rPr>
        <b/>
        <sz val="10"/>
        <rFont val="Arial"/>
        <family val="2"/>
      </rPr>
      <t>Idemat 2022 with eco-costs 2022</t>
    </r>
    <r>
      <rPr>
        <sz val="10"/>
        <rFont val="Arial"/>
        <family val="2"/>
      </rPr>
      <t xml:space="preserve"> (for academic year 2021-2022)</t>
    </r>
  </si>
  <si>
    <t xml:space="preserve">Materials, metals, rare earth    </t>
  </si>
  <si>
    <t xml:space="preserve">Transport, pipeline                                                        </t>
  </si>
  <si>
    <t>- EF recommended characterisation factors for  acidification, eutrofication, photochemical oxidant forming and fine dust</t>
  </si>
  <si>
    <t>small correction on white paint</t>
  </si>
  <si>
    <r>
      <rPr>
        <b/>
        <sz val="10"/>
        <rFont val="Arial"/>
        <family val="2"/>
      </rPr>
      <t>Rev A.</t>
    </r>
    <r>
      <rPr>
        <sz val="10"/>
        <rFont val="Arial"/>
        <family val="2"/>
      </rPr>
      <t xml:space="preserve"> CESedupack data replaced by litterature data and better descriptions (e.g. added URLs)</t>
    </r>
  </si>
  <si>
    <t>Boron, Boron Carbide, and Borosilicate glass changed; pulp deleted; small changes in EoL heat data</t>
  </si>
  <si>
    <t>Vanadium new calculation, ReCiPe normalisation checked</t>
  </si>
  <si>
    <t>sulphuric acid</t>
  </si>
  <si>
    <t>Recycled Neodymium magnets added</t>
  </si>
  <si>
    <t>corrections CED plastics (CESedupack data replaced by TUD calculations of RevA)</t>
  </si>
  <si>
    <t>bio MDF and bio particle board added</t>
  </si>
  <si>
    <t>small corrections in rare earth</t>
  </si>
  <si>
    <t>radiata pine revised; data for packaging paper revised to latest FEFCO data</t>
  </si>
  <si>
    <t>Materials, plastics, recycled plastics</t>
  </si>
  <si>
    <t>Processing, Paper and packaging</t>
  </si>
  <si>
    <t>data paper and packaging changed in materials as well as processing</t>
  </si>
  <si>
    <t>PEI added and special plastics renumbered</t>
  </si>
  <si>
    <t>recalculation of PB-1</t>
  </si>
  <si>
    <t>recalculation CED of plastics and electricity per fuel</t>
  </si>
  <si>
    <t>The eco-costs 2023 data in this database are based on the latest midpoint tables:</t>
  </si>
  <si>
    <t>- UseTox 2 for Ecotoxicity and Human toxicity (cancer and non-cancer) as reccommended by EF</t>
  </si>
  <si>
    <t>1.  table "Idemat 2023": practical data based on carefully selected LCIs from peer reviewed papers and scientific databases from universities</t>
  </si>
  <si>
    <r>
      <t xml:space="preserve">The eco-costs data have been calculated by Simapro 9.4.0.1 applying the </t>
    </r>
    <r>
      <rPr>
        <b/>
        <sz val="10"/>
        <color rgb="FF0070C0"/>
        <rFont val="Arial"/>
        <family val="2"/>
      </rPr>
      <t xml:space="preserve">Ecocosts 2023 V1.0 data and midpoint tables </t>
    </r>
    <r>
      <rPr>
        <sz val="10"/>
        <color rgb="FF0070C0"/>
        <rFont val="Arial"/>
        <family val="2"/>
      </rPr>
      <t>see www.ecocostsvalue.com tab data)</t>
    </r>
  </si>
  <si>
    <t>- water scarcity and biodiversity</t>
  </si>
  <si>
    <t>LNG added and pipeline renewed</t>
  </si>
  <si>
    <t>Aluminium trade and EVOH renewed</t>
  </si>
  <si>
    <t>Materials, plastics, bioplastics</t>
  </si>
  <si>
    <t>printing and refrigerants added</t>
  </si>
  <si>
    <t>Materials, paper and packaging, general</t>
  </si>
  <si>
    <t>food</t>
  </si>
  <si>
    <t>titanium and titanium oxide updated, printing details added</t>
  </si>
  <si>
    <t>Materials, metals, ferro</t>
  </si>
  <si>
    <t>Materials, metals, ferro, cast irons</t>
  </si>
  <si>
    <t>waste treatment, recycling credit metals (note: can only be applied when the a market mix is used at the input, not for secondary metals at the input, since that would cause double counting)</t>
  </si>
  <si>
    <t xml:space="preserve">waste treatment, upcycling credit plastics </t>
  </si>
  <si>
    <t>.heading</t>
  </si>
  <si>
    <t>EF 3.1</t>
  </si>
  <si>
    <t>Energy, heat (MJth) for processes and EoL (in CES), guestimates  of CES (Cambridge Engineering Selector)</t>
  </si>
  <si>
    <t>note that these data might differ from the data of IDEMAT and Ecoinvent</t>
  </si>
  <si>
    <t>unit: MJth per kg</t>
  </si>
  <si>
    <t>Autoclave molding energy (MJth/kg)</t>
  </si>
  <si>
    <t>Casting energy (MJth/kg)</t>
  </si>
  <si>
    <t>Coarse machining energy (per unit wt removed) (MJth/kg)</t>
  </si>
  <si>
    <t>Compression molding energy (MJth/kg)</t>
  </si>
  <si>
    <t>Extrusion, foil rolling energy (MJth/kg)</t>
  </si>
  <si>
    <t>Filament winding energy (MJth/kg)</t>
  </si>
  <si>
    <t>Fine machining energy (per unit wt removed) (MJth/kg)</t>
  </si>
  <si>
    <t>Glass molding energy (MJth/kg)</t>
  </si>
  <si>
    <t>Grinding energy (per unit wt removed) (MJth/kg)</t>
  </si>
  <si>
    <t>Metal powder forming energy (MJth/kg)</t>
  </si>
  <si>
    <t>Non-conventional machining energy (per unit wt removed) (MJth/kg)</t>
  </si>
  <si>
    <t>Polymer extrusion energy (MJth/kg)</t>
  </si>
  <si>
    <t>Polymer molding energy (MJth/kg)</t>
  </si>
  <si>
    <t>Resin spray up energy (MJth/kg)</t>
  </si>
  <si>
    <t>Resin transfer molding (RTM) energy (MJth/kg)</t>
  </si>
  <si>
    <t>Rough rolling, forging energy (MJth/kg)</t>
  </si>
  <si>
    <t>Vaporization energy (MJth/kg)</t>
  </si>
  <si>
    <t>Wire drawing energy (MJth/kg)</t>
  </si>
  <si>
    <t>Idemat2023RevA: addition of chemical inorganic, chemicals organic, solvents, detergents, some chemical gasses, in chemicals. Renumbering of chemicals and alloys</t>
  </si>
  <si>
    <t>subclass</t>
  </si>
  <si>
    <t>ClassyFire</t>
  </si>
  <si>
    <t>name</t>
  </si>
  <si>
    <t>Non-metal nitrates</t>
  </si>
  <si>
    <t>Non-metal phosphates</t>
  </si>
  <si>
    <t>Non-metal sulfates</t>
  </si>
  <si>
    <t>Halogen hydrides</t>
  </si>
  <si>
    <t>Carboxylic acids</t>
  </si>
  <si>
    <t>Dicarboxylic acids and derivatives</t>
  </si>
  <si>
    <t>Alpha-halocarboxylic acids and derivatives</t>
  </si>
  <si>
    <t>Other non-metal oxides</t>
  </si>
  <si>
    <t>Homogeneous noble gases (class)</t>
  </si>
  <si>
    <t>Homogeneous other non-metal compounds (class)</t>
  </si>
  <si>
    <t>Homogeneous halogens (class)</t>
  </si>
  <si>
    <t>Other non-metal nitrides</t>
  </si>
  <si>
    <t>-</t>
  </si>
  <si>
    <t>Transition metal oxides</t>
  </si>
  <si>
    <t>Other non-metal sulfides</t>
  </si>
  <si>
    <t>Alkali metal hydroxides</t>
  </si>
  <si>
    <t>Alkaline earth metal oxides</t>
  </si>
  <si>
    <t>Miscellaneous mixed metal/non-metals (class)</t>
  </si>
  <si>
    <t>Homogeneous transition metal compounds (class)</t>
  </si>
  <si>
    <t>Metalloid oxides</t>
  </si>
  <si>
    <t>Organic carbonic acids</t>
  </si>
  <si>
    <t>Alkali metal chlorides</t>
  </si>
  <si>
    <t>Benzenesulfonic acids and derivatives</t>
  </si>
  <si>
    <t>Alkali metal hypochlorites</t>
  </si>
  <si>
    <t>Alkali metal silicates</t>
  </si>
  <si>
    <t>Alkali metal sulfates</t>
  </si>
  <si>
    <t>Ureas</t>
  </si>
  <si>
    <t>Carbonyl compounds</t>
  </si>
  <si>
    <t>Acetylides (super class)</t>
  </si>
  <si>
    <t>Organic cyanides</t>
  </si>
  <si>
    <t>Benzene and substituted derivatives (class)</t>
  </si>
  <si>
    <t>Olefins</t>
  </si>
  <si>
    <t>Alkanes</t>
  </si>
  <si>
    <t>Cumenes</t>
  </si>
  <si>
    <t>Ethers</t>
  </si>
  <si>
    <t>Alcohols and polyols</t>
  </si>
  <si>
    <t>Unsaturated aliphatic hydrocarbons</t>
  </si>
  <si>
    <t>Organochlorides (class)</t>
  </si>
  <si>
    <t>Epoxides (class)</t>
  </si>
  <si>
    <t>Alcohols and polyols (class)</t>
  </si>
  <si>
    <t>Amines</t>
  </si>
  <si>
    <t>1-hydroxy-4-unsubstituted benzenoids</t>
  </si>
  <si>
    <t>Styrenes</t>
  </si>
  <si>
    <t>Toluenes</t>
  </si>
  <si>
    <t>Xylenes</t>
  </si>
  <si>
    <t>1,4-dioxanes</t>
  </si>
  <si>
    <t>Carboxylic acid derivatives</t>
  </si>
  <si>
    <t>Benzoyl derivatives</t>
  </si>
  <si>
    <t>Benzyl alcohols</t>
  </si>
  <si>
    <t>Benzyl halides</t>
  </si>
  <si>
    <t>Gamma butyrolactones</t>
  </si>
  <si>
    <t>Cycloalkanes</t>
  </si>
  <si>
    <t>Sulfoxides (class)</t>
  </si>
  <si>
    <t>Halobenzenes</t>
  </si>
  <si>
    <t>N-alkylpyrrolidines</t>
  </si>
  <si>
    <t>Tetrahydrofurans (class)</t>
  </si>
  <si>
    <t>Vinyl fluorides</t>
  </si>
  <si>
    <t>Organofluorides (class)</t>
  </si>
  <si>
    <t>Sulfuric acid esters</t>
  </si>
  <si>
    <t>waste treatment, packaging end-of-life (municipal waste incineration)</t>
  </si>
  <si>
    <t>Materials, fuels, .EU fuel labels</t>
  </si>
  <si>
    <t>Materials, fuels, .EU lease segments</t>
  </si>
  <si>
    <t>agriculture</t>
  </si>
  <si>
    <t xml:space="preserve">m2 </t>
  </si>
  <si>
    <t xml:space="preserve">kg </t>
  </si>
  <si>
    <t>A.010.04.101.230701 Crude palm kernel oil refined</t>
  </si>
  <si>
    <t>A.010.06.101.230701 Palm oil in Rotterdam</t>
  </si>
  <si>
    <t>A.010.06.103.230701 Soybean oil from Brazil in Rotterdam</t>
  </si>
  <si>
    <t>A.010.08.115.230701 Linseed produced in region</t>
  </si>
  <si>
    <t>A.020.01.101.230701 Alumina</t>
  </si>
  <si>
    <t>ceramics</t>
  </si>
  <si>
    <t>A.020.01.103.230701 Boron Carbide</t>
  </si>
  <si>
    <t>A.020.01.104.230701 Germanium</t>
  </si>
  <si>
    <t>A.020.01.105.230701 Glaze (in addition to Porcelain and Stoneware)</t>
  </si>
  <si>
    <t>A.020.01.106.230701 Porcelain</t>
  </si>
  <si>
    <t>A.020.01.107.230701 PZT Piezo-electric ceramic</t>
  </si>
  <si>
    <t>A.020.01.109.230701 Silicon carbide</t>
  </si>
  <si>
    <t>A.020.01.110.230701 Silicon Nitride</t>
  </si>
  <si>
    <t>A.020.01.111.230701 Stoneware</t>
  </si>
  <si>
    <t>A.020.01.113.230701 Zirconia</t>
  </si>
  <si>
    <t>A.030.02.101.230701 HCL (hydrochloric acid)</t>
  </si>
  <si>
    <t>chemicals</t>
  </si>
  <si>
    <t>A.030.02.102.230701 Nitric acid</t>
  </si>
  <si>
    <t>A.030.02.103.230701 Phosphoric acid</t>
  </si>
  <si>
    <t>A.030.02.104.230701 Sulphuric acid</t>
  </si>
  <si>
    <t>A.030.04.102.230701 Acetic Anhydride trade mix</t>
  </si>
  <si>
    <t>A.030.04.106.230701 Maleic acid</t>
  </si>
  <si>
    <t>A.030.08.101.230701 Argon</t>
  </si>
  <si>
    <t>A.030.08.103.230701 Carbon monoxide</t>
  </si>
  <si>
    <t>A.030.08.104.230701 Chlorine (US 2011)</t>
  </si>
  <si>
    <t>A.030.08.105.230803 Chlorine (Plasticseurope 2013)</t>
  </si>
  <si>
    <t>A.030.08.106.230803 Chlorine (European Chlor-Alkali Industry 2022)</t>
  </si>
  <si>
    <t>A.030.10.103.230701 Carbon black</t>
  </si>
  <si>
    <t>A.030.10.105.230701 Cobalt oxide (CoO)</t>
  </si>
  <si>
    <t>A.030.10.106.230701 Graphite for batteries</t>
  </si>
  <si>
    <t>A.030.10.108.230701 Hydrogen Sulfide</t>
  </si>
  <si>
    <t>A.030.10.111.230701 Manganese dioxide</t>
  </si>
  <si>
    <t>A.030.10.112.230701 Nickel in FerroNickel (27%)</t>
  </si>
  <si>
    <t>A.030.10.113.230701 Nickel in Nickel Sufate (22%) for car batteries</t>
  </si>
  <si>
    <t>A.030.10.115.230701 Silicagel</t>
  </si>
  <si>
    <t>A.030.10.117.230701 Sodium Chloride (US)</t>
  </si>
  <si>
    <t>A.030.10.119.230701 Sodium Chlorite</t>
  </si>
  <si>
    <t>A.030.10.120.230701 Sodium Cumenesulphonate</t>
  </si>
  <si>
    <t>A.030.10.121.230701 Sodium Hydroxide (US 2011)</t>
  </si>
  <si>
    <t>A.030.10.127.230701 Sodium Silicate</t>
  </si>
  <si>
    <t>A.030.10.128.230701 Sodium Sulphate</t>
  </si>
  <si>
    <t>A.030.10.130.230701 Titanium dioxide</t>
  </si>
  <si>
    <t>A.030.10.133.230701 Zinc Oxide</t>
  </si>
  <si>
    <t>A.030.14.102.230701 Acetylene (Ethyne)</t>
  </si>
  <si>
    <t>A.030.14.103.230701 Acrylonitrile</t>
  </si>
  <si>
    <t>A.030.14.104.230701 Alkenyl Succinic Anhydride (ASA)</t>
  </si>
  <si>
    <t>A.030.14.105.230701 Alkyl Ketene Dimer (AKD)</t>
  </si>
  <si>
    <t>A.030.14.108.230701 Butane</t>
  </si>
  <si>
    <t>A.030.14.109.230701 Cumene hydroperoxide</t>
  </si>
  <si>
    <t>A.030.14.111.230701 Dipropylene glycol monomethyl ether</t>
  </si>
  <si>
    <t>A.030.14.114.230701 Ethylbenzene</t>
  </si>
  <si>
    <t>A.030.14.116.230701 Ethylene dichloride</t>
  </si>
  <si>
    <t>A.030.14.118.230701 Methanol</t>
  </si>
  <si>
    <t>A.030.14.119.230701 Methylamine</t>
  </si>
  <si>
    <t>A.030.14.122.230701 Propane</t>
  </si>
  <si>
    <t>A.030.14.124.230701 Phenol</t>
  </si>
  <si>
    <t>A.030.14.125.230701 Rosin</t>
  </si>
  <si>
    <t>A.030.14.126.230701 Styrene</t>
  </si>
  <si>
    <t>A.030.18.101.230701 1-Butanol</t>
  </si>
  <si>
    <t>A.030.18.102.230701 1-Pentanol</t>
  </si>
  <si>
    <t>A.030.18.104.230701 2-Butanol</t>
  </si>
  <si>
    <t>A.030.18.105.230701 2-Methyl-1-butanol</t>
  </si>
  <si>
    <t>A.030.18.106.230701 2-Methyl-1-propanol</t>
  </si>
  <si>
    <t>A.030.18.107.230701 2-Methyl-2-butanol</t>
  </si>
  <si>
    <t>A.030.18.108.230701 2-Methylpentane</t>
  </si>
  <si>
    <t>A.030.18.109.230701 3-Methyl-1-butanol</t>
  </si>
  <si>
    <t>A.030.18.110.230701 3-Methyl-1-butyl acetate</t>
  </si>
  <si>
    <t>A.030.18.111.230701 4-Methyl-2-pentanone</t>
  </si>
  <si>
    <t>A.030.18.112.230701 Acetic acid</t>
  </si>
  <si>
    <t>A.030.18.115.230701 Benzal chloride</t>
  </si>
  <si>
    <t>A.030.18.116.230701 Benzaldehyde</t>
  </si>
  <si>
    <t>A.030.18.117.230701 Benzene chlorination (per kg benzene)</t>
  </si>
  <si>
    <t>A.030.18.118.230701 Benzyl alcohol</t>
  </si>
  <si>
    <t>A.030.18.119.230701 Benzyl chloride</t>
  </si>
  <si>
    <t>A.030.18.122.230701 Butane oxidation</t>
  </si>
  <si>
    <t>A.030.18.125.230701 Butene hydroformylation</t>
  </si>
  <si>
    <t>A.030.18.126.230701 Butyl acetate</t>
  </si>
  <si>
    <t>A.030.18.127.230701 Butyrolactone</t>
  </si>
  <si>
    <t>A.030.18.128.230701 Cyclohexane</t>
  </si>
  <si>
    <t>A.030.18.129.230701 Cyclohexanone</t>
  </si>
  <si>
    <t>A.030.18.130.230701 Ethanol from ethylene</t>
  </si>
  <si>
    <t>A.030.18.131.230701 Diethyl ether</t>
  </si>
  <si>
    <t>A.030.18.132.230701 Dimethyl sulfoxide</t>
  </si>
  <si>
    <t>A.030.18.134.230701 Ethyl acetate from ethanol and acetic acid</t>
  </si>
  <si>
    <t>A.030.18.136.230701 Ethyl acetate, from Ethyl Alcohol</t>
  </si>
  <si>
    <t>A.030.18.137.230701 Ethylene glycol diethyl ether</t>
  </si>
  <si>
    <t>A.030.18.138.230701 Ethylene glycol dimethyl ether</t>
  </si>
  <si>
    <t>A.030.18.139.230701 Ethylene glycol monoethyl ether</t>
  </si>
  <si>
    <t>A.030.18.140.230701 Ethylene hydration</t>
  </si>
  <si>
    <t>A.030.18.141.230701 Formic acid by butane oxidation</t>
  </si>
  <si>
    <t>A.030.18.142.230701 Formic acid by methyl formate hydrolysis</t>
  </si>
  <si>
    <t>A.030.18.144.230701 Hydrogen from Reppe process</t>
  </si>
  <si>
    <t>A.030.18.145.230701 Isobutyl acetate</t>
  </si>
  <si>
    <t>A.030.18.146.230701 Isopropyl acetate</t>
  </si>
  <si>
    <t>A.030.18.147.230701 Methyl acetate</t>
  </si>
  <si>
    <t>A.030.18.148.230701 Methyl ethyl ketone</t>
  </si>
  <si>
    <t>A.030.18.149.230701 Methyl formate</t>
  </si>
  <si>
    <t>A.030.18.150.230701 Methylcyclohexane</t>
  </si>
  <si>
    <t>A.030.18.151.230701 Monochlorobenzene</t>
  </si>
  <si>
    <t>A.030.18.152.230701 N-Dimethyl-2-pyrrolidone</t>
  </si>
  <si>
    <t>A.030.18.154.230701 o-dichlorobenzene</t>
  </si>
  <si>
    <t>A.030.18.155.230701 p-dichlorobenzene</t>
  </si>
  <si>
    <t>A.030.18.156.230701 Propanal</t>
  </si>
  <si>
    <t>A.030.18.157.230701 Propanol</t>
  </si>
  <si>
    <t>A.030.18.158.230701 Propylene ammooxidation</t>
  </si>
  <si>
    <t>A.030.18.159.230701 Propylene hydroformylation</t>
  </si>
  <si>
    <t>A.030.18.160.230701 Tetrahydrofuran</t>
  </si>
  <si>
    <t>A.030.22.101.230701 Pesticides (unspecified)</t>
  </si>
  <si>
    <t>A.030.28.103.230701 R-744 (CO2)</t>
  </si>
  <si>
    <t>A.030.30.101.230701 Carboxymethyl cellulose</t>
  </si>
  <si>
    <t>A.030.30.104.230701 Sodium dodecylbenzenesulfonate</t>
  </si>
  <si>
    <t>A.030.38.112.230701 Cocamide diethanolamine</t>
  </si>
  <si>
    <t>A.030.38.113.230701 Linear alkylbenzene sulphonic acid</t>
  </si>
  <si>
    <t>A.030.38.114.230701 Sodium cocoamphoacetate</t>
  </si>
  <si>
    <t>A.030.38.115.230701 Sodium cumene sulphonate</t>
  </si>
  <si>
    <t>A.040.01.101.230701 Cement (blastfurnace CEM III B 42.5 N)</t>
  </si>
  <si>
    <t>A.040.01.102.230701 Cement (Portland CEM I 52.5 N)</t>
  </si>
  <si>
    <t>A.040.03.101.230701 Bitumen</t>
  </si>
  <si>
    <t>A.040.05.103.230701 Roof tiles</t>
  </si>
  <si>
    <t>A.040.07.101.230701 Concrete</t>
  </si>
  <si>
    <t xml:space="preserve">m3 </t>
  </si>
  <si>
    <t>A.040.09.101.230701 cork slab insulation</t>
  </si>
  <si>
    <t>A.040.11.101.230701 Blastfurnace slags</t>
  </si>
  <si>
    <t>A.040.11.102.230701 Clinker</t>
  </si>
  <si>
    <t>A.040.11.103.230701 Crushed concrete aggregate (recycled)</t>
  </si>
  <si>
    <t>A.040.11.104.230701 Gravel</t>
  </si>
  <si>
    <t>A.040.11.105.230701 Ground (earthmoving)</t>
  </si>
  <si>
    <t>A.040.11.106.230701 Linoleum</t>
  </si>
  <si>
    <t>A.040.11.107.230701 Plasticizers for concrete</t>
  </si>
  <si>
    <t>A.040.11.108.230701 Sand</t>
  </si>
  <si>
    <t>electronics</t>
  </si>
  <si>
    <t>A.050.04.102.230701 AA cell battery (Li-ion)</t>
  </si>
  <si>
    <t>A.050.04.110.230701 Lead battery cars (39 Wh per kg)</t>
  </si>
  <si>
    <t>A.050.04.111.230701 LED light bulb 8 watt.</t>
  </si>
  <si>
    <t>A.050.04.112.230701 Lithium-ion LiCoO2 laptop battery (180 Wh/kg)</t>
  </si>
  <si>
    <t>A.050.04.116.230701 NiCd battery AA-cell</t>
  </si>
  <si>
    <t>A.050.04.117.230701 NiCd battery C-cell</t>
  </si>
  <si>
    <t>A.050.04.118.230701 NiMH battery for laptops (54 Wh per kg)</t>
  </si>
  <si>
    <t>A.050.04.120.230701 solder Tin/Lead 63/37 solder electronic industry</t>
  </si>
  <si>
    <t>A.050.04.121.230701 solder leadfree electronic industry (Ag3.9, Cu0.6)</t>
  </si>
  <si>
    <t>A.050.04.122.230701 solder Lead Tin/Lead  60/40 (normal)</t>
  </si>
  <si>
    <t>fibres</t>
  </si>
  <si>
    <t>A.060.01.102.230701 Carbon fibre</t>
  </si>
  <si>
    <t>fuels</t>
  </si>
  <si>
    <t>A.070.04.101.230701 biodiesel (palm oil methyl ester)</t>
  </si>
  <si>
    <t>A.070.04.102.230701 biodiesel (rape methyl ester)</t>
  </si>
  <si>
    <t>A.070.04.105.230701 ethanol</t>
  </si>
  <si>
    <t>A.070.04.106.230701 petrol (85% ethanol)</t>
  </si>
  <si>
    <t>A.070.08.101.230701 LPG for chemical feedstock</t>
  </si>
  <si>
    <t>A.070.10.101.230701 Crude oil EU General (for feedstock)</t>
  </si>
  <si>
    <t>A.070.10.102.230701 Crude oil US General (for feedstock)</t>
  </si>
  <si>
    <t xml:space="preserve">MJ </t>
  </si>
  <si>
    <t>glass</t>
  </si>
  <si>
    <t>A.080.02.102.230701 Ceramic glass</t>
  </si>
  <si>
    <t>A.080.02.104.230701 Recycled silica glass</t>
  </si>
  <si>
    <t>A.080.02.105.230701 Silica glass</t>
  </si>
  <si>
    <t>A.090.01.101.230701 Glare 1-3/2-0.3</t>
  </si>
  <si>
    <t>A.090.01.102.230701 Glare 3-3/2-0.2</t>
  </si>
  <si>
    <t>A.090.01.103.230701 Glare 3-6/5-0.4</t>
  </si>
  <si>
    <t>A.090.01.104.230701 Glare 4-6/5-0.4</t>
  </si>
  <si>
    <t>metals, ferro</t>
  </si>
  <si>
    <t>A.100.04.101.230701 GG15</t>
  </si>
  <si>
    <t>A.100.04.102.230701 GG35</t>
  </si>
  <si>
    <t>A.100.04.103.230701 GGG-NiCr</t>
  </si>
  <si>
    <t>metals, non-ferro</t>
  </si>
  <si>
    <t>A.100.04.104.230701 GGG-NiSiCr</t>
  </si>
  <si>
    <t>A.100.04.105.230701 GGG40</t>
  </si>
  <si>
    <t>A.100.04.106.230701 GGG60</t>
  </si>
  <si>
    <t>A.100.04.107.230701 GGG70</t>
  </si>
  <si>
    <t>A.100.04.108.230701 GGL-NiCuCr</t>
  </si>
  <si>
    <t>A.100.06.101.230701 Stainless Steel (secondary), average</t>
  </si>
  <si>
    <t>A.100.06.102.230701 GX12Cr14 (CA15) 23% inox scrap (China)</t>
  </si>
  <si>
    <t>A.100.06.103.230701 GX12Cr14 (CA15) 44% inox scrap (World)</t>
  </si>
  <si>
    <t>A.100.06.104.230701 GX12Cr14 (CA15) 70% inox scrap (EU, USA)</t>
  </si>
  <si>
    <t>A.100.06.105.230701 GX5CrNi19 10 (CF8) 23% inox scrap (China)</t>
  </si>
  <si>
    <t>A.100.06.106.230701 GX5CrNi19 10 (CF8) 44% inox scrap (World)</t>
  </si>
  <si>
    <t>A.100.06.107.230701 GX5CrNi19 10 (CF8) 70% inox scrap (EU, USA)</t>
  </si>
  <si>
    <t>A.100.06.108.230701 X10Cr13 (mart 410) 23% inox scrap (China)</t>
  </si>
  <si>
    <t>A.100.06.109.230701 X10Cr13 (mart 410) 44% inox scrap (World)</t>
  </si>
  <si>
    <t>A.100.06.110.230701 X10Cr13 (mart 410) 70% inox scrap (EU, USA)</t>
  </si>
  <si>
    <t>A.100.06.111.230701 X10CrNiMoNb 23% inox scrap (China)</t>
  </si>
  <si>
    <t>A.100.06.112.230701 X10CrNiMoNb 44% inox scrap (World)</t>
  </si>
  <si>
    <t>A.100.06.113.230701 X10CrNiMoNb 70% inox scrap (EU, USA)</t>
  </si>
  <si>
    <t>A.100.06.114.230701 X10CrNiS (303) 23% inox scrap (China)</t>
  </si>
  <si>
    <t>A.100.06.115.230701 X10CrNiS (303) 44% inox scrap (World)</t>
  </si>
  <si>
    <t>A.100.06.116.230701 X10CrNiS (303) 70% inox scrap (EU, USA)</t>
  </si>
  <si>
    <t>A.100.06.117.230701 X12Cr13 (416) 23% inox scrap (China)</t>
  </si>
  <si>
    <t>A.100.06.118.230701 X12Cr13 (416) 44% inox scrap (World)</t>
  </si>
  <si>
    <t>A.100.06.119.230701 X12Cr13 (416) 70% inox scrap (EU, USA)</t>
  </si>
  <si>
    <t>A.100.06.120.230701 X12CrNi17 7 (301) 23% inox scrap (China)</t>
  </si>
  <si>
    <t>A.100.06.121.230701 X12CrNi17 7 (301) 44% inox scrap (World)</t>
  </si>
  <si>
    <t>A.100.06.122.230701 X12CrNi17 7 (301) 70% inox scrap (EU, USA)</t>
  </si>
  <si>
    <t>A.100.06.123.230701 X20Cr13 (420) 23% inox scrap (China)</t>
  </si>
  <si>
    <t>A.100.06.124.230701 X20Cr13 (420) 44% inox scrap (World)</t>
  </si>
  <si>
    <t>A.100.06.125.230701 X20Cr13 (420) 70% inox scrap (EU, USA)</t>
  </si>
  <si>
    <t>A.100.06.126.230701 X22CrNi17 (431) 23% inox scrap (China)</t>
  </si>
  <si>
    <t>A.100.06.127.230701 X22CrNi17 (431) 44% inox scrap (World)</t>
  </si>
  <si>
    <t>A.100.06.128.230701 X22CrNi17 (431) 70% inox scrap (EU, USA)</t>
  </si>
  <si>
    <t>A.100.06.129.230701 X2CrNiMo1712 (316L) 23% imox scrap (China)</t>
  </si>
  <si>
    <t>A.100.06.130.230701 X2CrNiMo1712 (316L) 44% imox scrap (World)</t>
  </si>
  <si>
    <t>A.100.06.131.230701 X2CrNiMo1712 (316L) 70% imox scrap (EU, USA)</t>
  </si>
  <si>
    <t>A.100.06.132.230701 X30Cr13 (~420) 23% inox scrap (China)</t>
  </si>
  <si>
    <t>A.100.06.133.230701 X30Cr13 (~420) 44% inox scrap (World)</t>
  </si>
  <si>
    <t>A.100.06.134.230701 X30Cr13 (~420) 70% inox scrap (EU, USA)</t>
  </si>
  <si>
    <t>A.100.06.135.230701 X35CrMo17 23% inox scrap (China)</t>
  </si>
  <si>
    <t>A.100.06.136.230701 X35CrMo17 44% inox scrap (World)</t>
  </si>
  <si>
    <t>A.100.06.137.230701 X35CrMo17 70% inox scrap (EU, USA)</t>
  </si>
  <si>
    <t>A.100.06.138.230701 X5CrNi18 (304) 23% inox scrap (China)</t>
  </si>
  <si>
    <t>A.100.06.139.230701 X5CrNi18 (304) 44% inox scrap (World)</t>
  </si>
  <si>
    <t>A.100.06.140.230701 X5CrNi18 (304) 70% inox scrap (EU, USA)</t>
  </si>
  <si>
    <t>A.100.06.141.230701 X5CrNiMo18 (316) 23% inox scrap (China)</t>
  </si>
  <si>
    <t>A.100.06.142.230701 X5CrNiMo18 (316) 44% inox scrap (World)</t>
  </si>
  <si>
    <t>A.100.06.143.230701 X5CrNiMo18 (316) 70% inox scrap (EU, USA)</t>
  </si>
  <si>
    <t>A.100.06.144.230701 X6Cr17 (430) 23% inox scrap (China)</t>
  </si>
  <si>
    <t>A.100.06.145.230701 X6Cr17 (430) 44% inox scrap (World)</t>
  </si>
  <si>
    <t>A.100.06.146.230701 X6Cr17 (430) 70% inox scrap (EU, USA)</t>
  </si>
  <si>
    <t>A.100.06.147.230701 X6CrNi18 (~304) 23% inox scrap (China)</t>
  </si>
  <si>
    <t>A.100.06.148.230701 X6CrNi18 (~304) 44% inox scrap (World)</t>
  </si>
  <si>
    <t>A.100.06.149.230701 X6CrNi18 (~304) 70% inox scrap (EU, USA)</t>
  </si>
  <si>
    <t>A.100.06.150.230701 X7CrAl13 (405) 23% inox scrap (China)</t>
  </si>
  <si>
    <t>A.100.06.151.230701 X7CrAl13 (405) 44% inox scrap (World)</t>
  </si>
  <si>
    <t>A.100.06.152.230701 X7CrAl13 (405) 70% inox scrap (EU, USA)</t>
  </si>
  <si>
    <t>A.100.06.153.230701 X90CrCoMoV17 23% inox scrap (China)</t>
  </si>
  <si>
    <t>A.100.06.154.230701 X90CrCoMoV17 44% inox scrap (World)</t>
  </si>
  <si>
    <t>A.100.06.155.230701 X90CrCoMoV17 70% inox scrap (EU, USA)</t>
  </si>
  <si>
    <t>A.100.06.156.230701 X90CrMoV18 (440B) 23% inox scrap (China)</t>
  </si>
  <si>
    <t>A.100.06.157.230701 X90CrMoV18 (440B) 44% inox scrap (World)</t>
  </si>
  <si>
    <t>A.100.06.158.230701 X90CrMoV18 (440B) 70% inox scrap (EU, USA)</t>
  </si>
  <si>
    <t>A.100.08.101.230701 10SPb20 (1.0721)</t>
  </si>
  <si>
    <t>A.100.08.102.230701 35S20 (1.0726)</t>
  </si>
  <si>
    <t>A.100.08.103.230701 9S20</t>
  </si>
  <si>
    <t>A.100.08.104.230701 9SMnPb (1.0718)</t>
  </si>
  <si>
    <t>A.100.10.101.230701 GS-10Ni6</t>
  </si>
  <si>
    <t>A.100.10.102.230701 GS-22Mo4</t>
  </si>
  <si>
    <t>A.100.10.103.230701 GS-25CrMo4</t>
  </si>
  <si>
    <t>A.100.10.104.230701 GS-45.3</t>
  </si>
  <si>
    <t>A.100.10.105.230701 GS-70</t>
  </si>
  <si>
    <t>A.100.10.106.230701 GS-X40CrNiSi 25 12</t>
  </si>
  <si>
    <t>A.100.10.107.230701 HA</t>
  </si>
  <si>
    <t>A.100.10.108.230701 HT</t>
  </si>
  <si>
    <t>A.100.12.101.230701 Fe360</t>
  </si>
  <si>
    <t>A.100.12.102.230701 Fe470</t>
  </si>
  <si>
    <t>A.100.12.103.230701 Fe520</t>
  </si>
  <si>
    <t>A.100.12.104.230701 St13</t>
  </si>
  <si>
    <t>A.100.14.101.230701 A517a</t>
  </si>
  <si>
    <t>A.100.14.102.230701 A517b</t>
  </si>
  <si>
    <t>A.100.14.103.230701 S355J2G1W</t>
  </si>
  <si>
    <t>A.100.14.104.230701 St14</t>
  </si>
  <si>
    <t>A.100.16.101.230701 14NiCr14</t>
  </si>
  <si>
    <t>A.100.16.102.230701 15Cr3</t>
  </si>
  <si>
    <t>A.100.16.103.230701 18NiCr8</t>
  </si>
  <si>
    <t>A.100.16.104.230701 25CrMo4</t>
  </si>
  <si>
    <t>A.100.16.105.230701 30CrNiMo8</t>
  </si>
  <si>
    <t>A.100.16.106.230701 34Cr4</t>
  </si>
  <si>
    <t>A.100.16.107.230701 34CrAl6</t>
  </si>
  <si>
    <t>A.100.16.108.230701 35NiCr18</t>
  </si>
  <si>
    <t>A.100.16.109.230701 36NiCr6</t>
  </si>
  <si>
    <t>A.100.16.110.230701 37MnSi5</t>
  </si>
  <si>
    <t>A.100.16.111.230701 42CrMo4</t>
  </si>
  <si>
    <t>A.100.16.112.230701 50 CrV4</t>
  </si>
  <si>
    <t>A.100.16.113.230701 C15</t>
  </si>
  <si>
    <t>A.100.16.114.230701 C35</t>
  </si>
  <si>
    <t>A.100.16.115.230701 C45</t>
  </si>
  <si>
    <t>A.100.16.116.230701 C55</t>
  </si>
  <si>
    <t>A.100.16.117.230701 C60</t>
  </si>
  <si>
    <t>A.100.18.101.230701 13CrMo4 5 (1.7335)</t>
  </si>
  <si>
    <t>A.100.18.102.230701 21MoV53</t>
  </si>
  <si>
    <t>A.100.18.103.230701 22Mo4</t>
  </si>
  <si>
    <t>A.100.18.104.230701 28NiCrMo4</t>
  </si>
  <si>
    <t>A.100.20.101.230701 15NiMn6 (1.6228)</t>
  </si>
  <si>
    <t>A.100.20.102.230701 A514(A)</t>
  </si>
  <si>
    <t>A.100.20.103.230701 ASt35 (1.0346)</t>
  </si>
  <si>
    <t>A.100.20.104.230701 X12CrNi 18 9</t>
  </si>
  <si>
    <t>A.100.20.105.230701 X12Ni5 (1.5680)</t>
  </si>
  <si>
    <t>A.100.20.106.230701 X8Ni9</t>
  </si>
  <si>
    <t>A.100.22.101.230701 38Si6</t>
  </si>
  <si>
    <t>A.100.22.102.230701 50CrV4</t>
  </si>
  <si>
    <t>A.100.22.103.230701 55Si7</t>
  </si>
  <si>
    <t>A.100.22.104.230701 67SiCr5</t>
  </si>
  <si>
    <t>A.100.24.105.230713 Cadmium (EoL-RIR = 0%)</t>
  </si>
  <si>
    <t>A.100.24.113.230701 Gold (secondary)</t>
  </si>
  <si>
    <t>A.100.24.114.230713 Gold trade mix (76% prim 24% sec)</t>
  </si>
  <si>
    <t>A.100.24.116.230701 Lead (primary)</t>
  </si>
  <si>
    <t>A.100.24.117.230701 Lead (secondary)</t>
  </si>
  <si>
    <t>A.100.24.118.230713 Lead trade mix ( 20% prim 80% sec)</t>
  </si>
  <si>
    <t>A.100.24.126.230701 Nickel (primary)</t>
  </si>
  <si>
    <t>A.100.24.127.230701 Nickel (secondary)</t>
  </si>
  <si>
    <t>A.100.24.128.230713 Nickel trade mix (84% prim 16% sec)</t>
  </si>
  <si>
    <t>A.100.24.138.230701 Silicon (metallurgical) for steel</t>
  </si>
  <si>
    <t>A.100.24.140.230701 Silver (secondary)</t>
  </si>
  <si>
    <t>A.100.24.141.230713 Silver trade mix (81% prim 19% sec)</t>
  </si>
  <si>
    <t>A.100.24.143.230713 Tellurium (EoL-RIR = 1%)</t>
  </si>
  <si>
    <t>A.100.24.145.230701 Titanium (primary)</t>
  </si>
  <si>
    <t>A.100.24.146.230701 Titanium (secondary)</t>
  </si>
  <si>
    <t>A.100.24.147.230713 Titanium trade mix (99% prim, 1% sec)</t>
  </si>
  <si>
    <t>A.100.24.149.230701 Vanadium (primary)</t>
  </si>
  <si>
    <t>A.100.24.150.230713 Vanadium trade mix (99% prim 1% sec)</t>
  </si>
  <si>
    <t>A.100.24.152.230701 Zinc (secondary)</t>
  </si>
  <si>
    <t>A.100.24.153.230713 Zinc trade mix (86% prim 14% sec)</t>
  </si>
  <si>
    <t>A.100.28.101.230701 AlCuMg1 (2017)</t>
  </si>
  <si>
    <t>A.100.28.102.230701 AlCuMg2 (2024)</t>
  </si>
  <si>
    <t>A.100.28.103.230701 AlCuMgPb (2011)</t>
  </si>
  <si>
    <t>A.100.28.104.230701 AlCuSiMg (2036)</t>
  </si>
  <si>
    <t>A.100.28.105.230701 AlMg1 (5005)</t>
  </si>
  <si>
    <t>A.100.28.106.230701 AlMg3 (5754a)</t>
  </si>
  <si>
    <t>A.100.28.107.230701 AlMg4.5Mn (5182)</t>
  </si>
  <si>
    <t>A.100.28.109.230701 AlMgSi0.7 (6005)</t>
  </si>
  <si>
    <t>A.100.28.110.230701 AlMn1 (3003)</t>
  </si>
  <si>
    <t>A.100.28.111.230701 AlMn1.2Mg1 (3004)</t>
  </si>
  <si>
    <t>A.100.28.112.230701 AlSiMgMn (6009)</t>
  </si>
  <si>
    <t>A.100.28.113.230701 AlZnCuMg (7075)</t>
  </si>
  <si>
    <t>A.100.28.114.230701 G-AlCu4TiMg (204)</t>
  </si>
  <si>
    <t>A.100.28.115.230701 G-AlMg3 (242)</t>
  </si>
  <si>
    <t>A.100.28.116.230701 G-AlMg5 (314)</t>
  </si>
  <si>
    <t>A.100.28.117.230701 G-AlSi12 (230)</t>
  </si>
  <si>
    <t>A.100.28.118.230701 G-AlSi12Cu (231)</t>
  </si>
  <si>
    <t>A.100.28.119.230701 G-AlSi7Mg (Thixo)</t>
  </si>
  <si>
    <t>A.100.28.120.230701 G-AlSi8Cu3 (380)</t>
  </si>
  <si>
    <t>A.100.30.101.230701 CuAg-E</t>
  </si>
  <si>
    <t>A.100.30.102.230701 CuAl5</t>
  </si>
  <si>
    <t>A.100.30.103.230701 CuNi10Fe</t>
  </si>
  <si>
    <t>A.100.30.104.230701 CuNi18Zn</t>
  </si>
  <si>
    <t>A.100.30.105.230701 CuNi44Mn</t>
  </si>
  <si>
    <t>A.100.30.106.230701 CuSn6.7P</t>
  </si>
  <si>
    <t>A.100.30.107.230701 CuSn8</t>
  </si>
  <si>
    <t>A.100.30.108.230701 CuZn15</t>
  </si>
  <si>
    <t>A.100.30.109.230701 CuZn30</t>
  </si>
  <si>
    <t>A.100.30.113.230701 G-CuAl10Fe</t>
  </si>
  <si>
    <t>A.100.30.114.230701 G-CuAl10Ni</t>
  </si>
  <si>
    <t>A.100.30.115.230701 G-CuNi10</t>
  </si>
  <si>
    <t>A.100.30.116.230701 G-CuSn10</t>
  </si>
  <si>
    <t>A.100.30.117.230701 G-CuSn12</t>
  </si>
  <si>
    <t>A.100.30.118.230701 G-CuSn5Zn5Pb5</t>
  </si>
  <si>
    <t>A.100.30.119.230701 G-CuZn15</t>
  </si>
  <si>
    <t>A.100.30.120.230701 G-CuZn37Pb</t>
  </si>
  <si>
    <t>A.100.30.121.230701 G-CuZn40</t>
  </si>
  <si>
    <t>A.100.32.101.230701 AM100A</t>
  </si>
  <si>
    <t>A.100.32.102.230701 AM503</t>
  </si>
  <si>
    <t>A.100.32.103.230701 G-MgAl6Zn3</t>
  </si>
  <si>
    <t>A.100.32.104.230701 G-MgAl8Zn1</t>
  </si>
  <si>
    <t>A.100.32.105.230701 G-MgAl9Zn2</t>
  </si>
  <si>
    <t>A.100.32.106.230701 GD-MgAl9Zn1</t>
  </si>
  <si>
    <t>A.100.32.107.230701 MgAl3Zn</t>
  </si>
  <si>
    <t>A.100.32.108.230701 MgZn6Zr</t>
  </si>
  <si>
    <t>A.100.32.109.230701 MgMn1.5</t>
  </si>
  <si>
    <t>A.100.32.110.230701 MgAl6Zn</t>
  </si>
  <si>
    <t>A.100.34.102.230701 Invar</t>
  </si>
  <si>
    <t>A.100.34.103.230701 Mumetal</t>
  </si>
  <si>
    <t>A.100.34.104.230701 Ni 99.6</t>
  </si>
  <si>
    <t>A.100.34.105.230701 Ni span C902</t>
  </si>
  <si>
    <t>A.100.34.106.230701 NiCr 80 20</t>
  </si>
  <si>
    <t>A.100.34.107.230701 NiCr20Co18Ti</t>
  </si>
  <si>
    <t>A.100.34.108.230701 NiCr20TiAl</t>
  </si>
  <si>
    <t>A.100.34.109.230701 NiCu30Al</t>
  </si>
  <si>
    <t>A.100.34.110.230701 NiCu30Fe</t>
  </si>
  <si>
    <t>A.100.34.111.230701 NiFe 50 50</t>
  </si>
  <si>
    <t>A.100.34.112.230701 NiMo30</t>
  </si>
  <si>
    <t>A.100.34.113.230701 Supermalloy</t>
  </si>
  <si>
    <t>A.100.36.101.230701 TiAl5Sn2</t>
  </si>
  <si>
    <t>A.100.36.102.230701 TiAl6V4</t>
  </si>
  <si>
    <t>A.100.36.103.230701 TiV15SnCrAl3</t>
  </si>
  <si>
    <t>A.100.38.101.230701 G-ZnAlCu</t>
  </si>
  <si>
    <t>A.100.38.102.230701 Zamak3</t>
  </si>
  <si>
    <t>A.100.38.103.230701 Zamak5</t>
  </si>
  <si>
    <t>A.100.38.104.230701 ZnCuTi</t>
  </si>
  <si>
    <t>A.100.38.105.230701 Zinc (super plastic)</t>
  </si>
  <si>
    <t>A.100.40.101.230701 Barium Ferrite magnet, ceramic 4 MGOe</t>
  </si>
  <si>
    <t>A.100.40.102.230701 Neodymium magnet (NdFeB) 50 MGOe</t>
  </si>
  <si>
    <t>A.100.40.103.230701 Neodymium magnet (NdFeB) 50 MGOe recycled</t>
  </si>
  <si>
    <t>A.100.40.106.230701 SmCo (1:5) magnet, 20 MGOe</t>
  </si>
  <si>
    <t>A.100.40.107.230701 Nitride magnet (Fe16N2), 20-80 MGOe</t>
  </si>
  <si>
    <t>paper &amp; packaging</t>
  </si>
  <si>
    <t>A.120.10.101.230701 film HDPE 50 mu</t>
  </si>
  <si>
    <t>A.120.10.102.230701 film LDPE 50 mu</t>
  </si>
  <si>
    <t>A.120.10.103.230701 film PC 50 mu</t>
  </si>
  <si>
    <t>A.120.10.104.230701 film PET / PE+EVOH+PE 62 mu for MAP</t>
  </si>
  <si>
    <t>A.120.10.105.230701 film PET 50 mu</t>
  </si>
  <si>
    <t>A.120.10.106.230701 film PET+ALOx / LDPE 62 mu for MAP</t>
  </si>
  <si>
    <t>A.120.10.107.230701 film PET+PVOH / LDPE 62 mu for MAP</t>
  </si>
  <si>
    <t>A.120.10.108.230701 film PLA (biobased) 50 mu</t>
  </si>
  <si>
    <t>A.120.10.109.230701 film PP 50 mu</t>
  </si>
  <si>
    <t>A.120.10.110.230701 film PP+PVDC 62 mu for MAP</t>
  </si>
  <si>
    <t>A.120.10.111.230701 film PS (shrink) 50 mu</t>
  </si>
  <si>
    <t>A.120.20.101.230701 MAP Carbon Dioxide gas at 1 bar 0 degr C</t>
  </si>
  <si>
    <t>A.120.20.102.230701 MAP Nitrogen gas at 1 bar 0 degr C</t>
  </si>
  <si>
    <t>A.120.20.103.230701 MAP Oxygen gas at 1 bar 0 degr C</t>
  </si>
  <si>
    <t>plastics</t>
  </si>
  <si>
    <t>A.130.03.103.230701 ABS (Acrylonitrile butadiene styrene) chemical upcycled</t>
  </si>
  <si>
    <t>A.130.03.109.230701 PA (Nylons) chemical upcycled</t>
  </si>
  <si>
    <t>A.130.03.110.230701 PC (Polycarbonate) chemical upclycled</t>
  </si>
  <si>
    <t>A.130.03.116.230701 PMMA (Polymethyl methacrylate) chemical upcycled</t>
  </si>
  <si>
    <t>A.130.03.117.230701 POM (Polyoxymethylene) chemical upcycled</t>
  </si>
  <si>
    <t>A.130.03.118.230701 PP (Polypropylene) chemical upcycled</t>
  </si>
  <si>
    <t>A.130.03.119.230701 PS (Polystyrene) chemical upcycled</t>
  </si>
  <si>
    <t>A.130.03.122.230701 PUR (Polyurethane) chemical upcycled</t>
  </si>
  <si>
    <t>A.130.03.123.230701 PVC (Polyvinylchloride) chemical upcycled</t>
  </si>
  <si>
    <t>A.130.05.100.230701 BR (butadiene rubber)</t>
  </si>
  <si>
    <t>A.130.05.106.230701 NBR (nitrile rubber)</t>
  </si>
  <si>
    <t>A.130.05.110.230701 SBR (Styrene butadiene rubber)</t>
  </si>
  <si>
    <t>A.130.05.111.230701 Silicone rubber (PDMS)</t>
  </si>
  <si>
    <t>A.130.07.102.230701 ABS 30% glass fibre</t>
  </si>
  <si>
    <t>A.130.07.103.230701 Ionomer</t>
  </si>
  <si>
    <t>A.130.07.108.230701 PB-1 (Polybutylene)</t>
  </si>
  <si>
    <t>A.130.07.109.230701 PC (Polycarbonate)</t>
  </si>
  <si>
    <t>A.130.07.110.230701 PC 30% glass fibre</t>
  </si>
  <si>
    <t>A.130.07.127.230701 PTT (Polyltrimethylene terephthalate)</t>
  </si>
  <si>
    <t>A.130.09.104.230701 PF (phenol formaldehyde resin)</t>
  </si>
  <si>
    <t>A.130.09.105.230701 Phenolics (Bakelite)</t>
  </si>
  <si>
    <t>A.130.09.106.230701 Polyester (unsaturated resin)</t>
  </si>
  <si>
    <t>A.130.09.108.230701 PUR flex. moulded  TDI with flame retardant</t>
  </si>
  <si>
    <t>A.130.09.114.230701 UF (urea-formaldehyde resin)</t>
  </si>
  <si>
    <t>A.130.11.101.230701 Bisphenol A</t>
  </si>
  <si>
    <t>A.130.11.102.230701 DEHP (diisooctyl phthalate)</t>
  </si>
  <si>
    <t>A.130.11.103.230701 DINP (diisononyl phthalate)</t>
  </si>
  <si>
    <t>A.130.11.106.230701 Formaldehyde</t>
  </si>
  <si>
    <t>A.130.11.107.230803 MDI (Methylene diphenyl diisocyanate)</t>
  </si>
  <si>
    <t>A.130.11.109.230701 Nafion</t>
  </si>
  <si>
    <t>A.130.11.112.230701 PEI (PolyEther Imide)</t>
  </si>
  <si>
    <t>A.130.11.115.230701 PPS (polyphenylene sulfide)</t>
  </si>
  <si>
    <t>A.130.11.117.230803 TDI (toluene diisocyanate)</t>
  </si>
  <si>
    <t>textile</t>
  </si>
  <si>
    <t>A.140.01.102.230701 BioCotton fibre from China/India (without global seatransport)</t>
  </si>
  <si>
    <t>A.140.01.103.230701 BioCotton fibre from USA (without global seatransport)</t>
  </si>
  <si>
    <t>A.140.01.105.230701 Cotton fibre from USA (without global seatransport)</t>
  </si>
  <si>
    <t>A.140.01.106.230701 Cotton fibre trade mix (without global seatransport)</t>
  </si>
  <si>
    <t>A.140.01.108.230701 Fleece from recycled PET bottles</t>
  </si>
  <si>
    <t>A.140.01.118.230701 Viscose production</t>
  </si>
  <si>
    <t>A.140.03.103.230701 heat setting and washing synthetic fabrics</t>
  </si>
  <si>
    <t>A.140.03.104.230701 knitting  83 dtex</t>
  </si>
  <si>
    <t>A.140.03.105.230701 knitting 200 dtex</t>
  </si>
  <si>
    <t>A.140.03.106.230701 knitting 300 dtex</t>
  </si>
  <si>
    <t>A.140.03.107.230701 pretreatment of cotton</t>
  </si>
  <si>
    <t>A.140.03.108.230701 spinning cotton  45 dtex</t>
  </si>
  <si>
    <t>A.140.03.109.230701 spinning cotton  70 dtex</t>
  </si>
  <si>
    <t>A.140.03.110.230701 spinning cotton 100 dtex</t>
  </si>
  <si>
    <t>A.140.03.111.230701 spinning cotton 150 dtex</t>
  </si>
  <si>
    <t>A.140.03.112.230701 spinning cotton 200 dtex</t>
  </si>
  <si>
    <t>A.140.03.113.230701 spinning cotton 300 dtex</t>
  </si>
  <si>
    <t>A.140.03.114.230701 spinning cotton 400 dtex</t>
  </si>
  <si>
    <t>A.140.03.115.230701 spinning cotton 500 dtex</t>
  </si>
  <si>
    <t>A.140.03.116.230701 spinning extruder polymer filaments  (80 - 500 dtex)</t>
  </si>
  <si>
    <t>A.140.03.117.230701 spinning viscose fibres (80-500 dtex)</t>
  </si>
  <si>
    <t>A.140.03.119.230701 weaving  15 dtex</t>
  </si>
  <si>
    <t>A.140.03.120.230701 weaving  30 dtex</t>
  </si>
  <si>
    <t>A.140.03.121.230701 weaving  45 dtex</t>
  </si>
  <si>
    <t>A.140.03.122.230701 weaving  70 dtex</t>
  </si>
  <si>
    <t>A.140.03.123.230701 weaving 100 dtex</t>
  </si>
  <si>
    <t>A.140.03.124.230701 weaving 150 dtex</t>
  </si>
  <si>
    <t>A.140.03.125.230701 weaving 200 dtex</t>
  </si>
  <si>
    <t>A.140.03.126.230701 weaving 300 dtex</t>
  </si>
  <si>
    <t>A.140.03.127.230701 weaving 400 dtex</t>
  </si>
  <si>
    <t>A.140.03.128.230701 weaving 500 dtex</t>
  </si>
  <si>
    <t>A.160.01.101.230701 Afrormosia FSC/PEFC 700 (kg/m3)</t>
  </si>
  <si>
    <t>wood</t>
  </si>
  <si>
    <t>A.160.01.105.230701 Guaiacum wood FSC/PEFC 1250 (kg/m3)</t>
  </si>
  <si>
    <t>A.160.01.107.230701 Iroko FSC/PEFC 650 (kg/m3)</t>
  </si>
  <si>
    <t>A.160.01.109.230701 Makore FSC/PEFC 660 (kg/m3)</t>
  </si>
  <si>
    <t>A.160.01.111.230701 Mansonia FSC/PEFC 620 (kg/m3)</t>
  </si>
  <si>
    <t>A.160.01.113.230701 Moabi FSC/PEFC 815 (kg/m3)</t>
  </si>
  <si>
    <t>A.160.01.119.230701 Robinia FSC/PEFC 740 (kg/m3)</t>
  </si>
  <si>
    <t>A.160.01.120.230701 Teak FSC/PEFC 665 (kg/m3)</t>
  </si>
  <si>
    <t>A.160.02.101.230701 Agba FSC/PEFC 500 (kg/m3)</t>
  </si>
  <si>
    <t>A.160.02.103.230701 Angelique FSC 735 (kg/m3)</t>
  </si>
  <si>
    <t>A.160.02.105.230701 Azobé FSC/PEFC 1060 (kg/m3)</t>
  </si>
  <si>
    <t>A.160.02.107.230701 Bosse clair FSC/PEFC 575 (kg/m3)</t>
  </si>
  <si>
    <t>A.160.02.109.230701 Bubinga FSC/PEFC 830 (kg/m3)</t>
  </si>
  <si>
    <t>A.160.02.113.230701 Chestnut FSC/PEFC 540 (kg/m3)</t>
  </si>
  <si>
    <t>A.160.02.116.230701 Idigbo FSC/PEFC 550 (kg/m3)</t>
  </si>
  <si>
    <t>A.160.02.118.230701 Mahogany FSC/PEFC 1110 (kg/m3)</t>
  </si>
  <si>
    <t>A.160.02.120.230701 Meranti FSC/PEFC 640 (kg/m3)</t>
  </si>
  <si>
    <t>A.160.02.122.230701 Merbau FSC/PEFC 800 (kg/m3)</t>
  </si>
  <si>
    <t>A.160.02.125.230701 Purpleheart FSC/PEFC 850 (kg/m3)</t>
  </si>
  <si>
    <t>A.160.02.130.230701 Wengé FSC/PEFC 830 (kg/m3)</t>
  </si>
  <si>
    <t>A.160.03.101.230701 Carapa FSC/PEFC 610 (kg/m3)</t>
  </si>
  <si>
    <t>A.160.03.103.230701 Dibetou FSC/PEFC550 (kg/m3)</t>
  </si>
  <si>
    <t>A.160.03.105.230701 Kauri FSC/PEFC 485 (kg/m3)</t>
  </si>
  <si>
    <t>A.160.03.107.230701 Kotibe FSC/PEFCt 760 (kg/m3)</t>
  </si>
  <si>
    <t>A.160.03.109.230701 Larch FSC/PEFC 600 (kg/m3)</t>
  </si>
  <si>
    <t>A.160.03.112.230701 Movigui FSC/PEFC 710 (kg/m3)</t>
  </si>
  <si>
    <t>A.160.03.114.230701 Mutenye FSC/PEFCt 820 (kg/m3)</t>
  </si>
  <si>
    <t>A.160.03.116.230701 Niangon FSC/PEFC 710 (kg/m3)</t>
  </si>
  <si>
    <t>A.160.03.118.230701 Olon FSC/PEFC 485 (kg/m3)</t>
  </si>
  <si>
    <t>A.160.03.120.230701 Oregon Pine FSC/PEFC 505 (kg/m3)</t>
  </si>
  <si>
    <t>A.160.03.123.230701 Peroba FSC/PEFC 750 (kg/m3)</t>
  </si>
  <si>
    <t>A.160.03.125.230701 Pitch Pine FSC/PEFC 750 (kg/m3)</t>
  </si>
  <si>
    <t>A.160.03.127.230701 Sapelli FSC/PEFC 650 (kg/m3)</t>
  </si>
  <si>
    <t>A.160.03.129.230701 Scots pine FSC/PEFC 520 (kg/m3)</t>
  </si>
  <si>
    <t>A.160.03.130.230701 Tchitola FSC/PEFC 630 (kg/m3)</t>
  </si>
  <si>
    <t>A.160.03.131.230701 Tiama FSC/PEFC 560 (kg/m3)</t>
  </si>
  <si>
    <t>A.160.03.133.230701 Walnut FSC/PEFC 670 (kg/m3)</t>
  </si>
  <si>
    <t>A.160.03.134.230701 Yang FSC/PEFC 750 (kg/m3)</t>
  </si>
  <si>
    <t>A.160.04.101.230701 Aningre FSC/PEFC 580 (kg/m3)</t>
  </si>
  <si>
    <t>A.160.04.103.230701 Avodire FSC/PEFC 550 (kg/m3)</t>
  </si>
  <si>
    <t>A.160.04.105.230701 Balsa FSC/PEFC 150 (kg/m3)</t>
  </si>
  <si>
    <t>A.160.04.107.230701 Birch FSC/PEFC 660 (kg/m3)</t>
  </si>
  <si>
    <t>A.160.04.108.230701 Elm FSC/PEFC 650 (kg/m3)</t>
  </si>
  <si>
    <t>A.160.04.109.230701 Emeri FSC/PEFC 515 (kg/m3)</t>
  </si>
  <si>
    <t>A.160.04.111.230701 Hemlock FSC/PEFCt 490 (kg/m3)</t>
  </si>
  <si>
    <t>A.160.04.112.230701 Hickory FSC/PEFCt 800 (kg/m3)</t>
  </si>
  <si>
    <t>A.160.04.113.230701 Limba FSC/PEFC 560 (kg/m3)</t>
  </si>
  <si>
    <t>A.160.04.115.230701 Menkulang FSC/PEFC 710 (kg/m3)</t>
  </si>
  <si>
    <t>A.160.04.117.230701 Mersawa FSC/PEFC 640 (kg/m3)</t>
  </si>
  <si>
    <t>A.160.04.119.230701 Okoume FSC/PEFC forest 440 (kg/m3)</t>
  </si>
  <si>
    <t>A.160.04.121.230701 Parana Pine FSC/PEFC 540 (kg/m3)</t>
  </si>
  <si>
    <t>A.160.04.123.230701 Radiata Pine FSC/PEFC 450 (kg/m3)</t>
  </si>
  <si>
    <t>A.160.04.124.230701 Red oak FSC/PEFC 700 (kg/m3)</t>
  </si>
  <si>
    <t>A.160.04.125.230701 Silver fir FSC/PEFC 450 (kg/m3)</t>
  </si>
  <si>
    <t>A.160.04.127.230701 Yellow pine FSC/PEFC 540 (kg/m3)</t>
  </si>
  <si>
    <t>A.160.05.101.230701 Abura FSC/PEFC 560 (kg/m3)</t>
  </si>
  <si>
    <t>A.160.05.103.230701 Ahorn FSC/PEFC 640 (kg/m3)</t>
  </si>
  <si>
    <t>A.160.05.104.230701 Alder FSC/PEFC 530 (kg/m3)</t>
  </si>
  <si>
    <t>A.160.05.105.230701 Antiaris FSC/PEFC 445 (kg/m3)</t>
  </si>
  <si>
    <t>A.160.05.107.230701 Ash FSC/PEFC 700 (kg/m3)</t>
  </si>
  <si>
    <t>A.160.05.108.230701 Aspen FSC/PEFC 440 (kg/m3)</t>
  </si>
  <si>
    <t>A.160.05.109.230701 Baboen FSC/PEFC 410 (kg/m3)</t>
  </si>
  <si>
    <t>A.160.05.112.230701 Black poplar FSC/PEFC 440 (kg/m3)</t>
  </si>
  <si>
    <t>A.160.05.113.230701 Blue gum FSC/PEFC 900 (kg/m3)</t>
  </si>
  <si>
    <t>A.160.05.115.230701 Canaria FSC/PEFC 830 (kg/m3)</t>
  </si>
  <si>
    <t>A.160.05.117.230701 Cottonwood FSC/PEFC 440 (kg/m3)</t>
  </si>
  <si>
    <t>A.160.05.119.230701 Hornbean FSC/PEFC 750 (kg/m3)</t>
  </si>
  <si>
    <t>A.160.05.120.230701 Horse chestnut FSC/PEFC 450 (kg/m3)</t>
  </si>
  <si>
    <t>A.160.05.121.230701 Ilomba FSC/PEFC 480 (kg/m3)</t>
  </si>
  <si>
    <t>A.160.05.123.230701 Koto FSC/PEFC 560 (kg/m3)</t>
  </si>
  <si>
    <t>A.160.05.125.230701 Linde FSC/PEFC 540 (kg/m3)</t>
  </si>
  <si>
    <t>A.160.05.126.230701 Platan FSC/PEFC 620 (kg/m3)</t>
  </si>
  <si>
    <t>A.160.05.127.230701 Poplar FSC/PEFC 440 (kg/m3)</t>
  </si>
  <si>
    <t>A.160.05.132.230701 Willow FSC/PEFC 450 (kg/m3)</t>
  </si>
  <si>
    <t>A.160.06.103.230701 Coromandel Ebony FSC/PEFC 1100 (kg/m3)</t>
  </si>
  <si>
    <t>A.160.06.105.230701 Dabema FSC/PEFC 690 (kg/m3)</t>
  </si>
  <si>
    <t>A.160.06.107.230701 Emien FSC/PEFC 360 (kg/m3)</t>
  </si>
  <si>
    <t>A.160.06.109.230701 Incense cedar FSC/PEFC 385 (kg/m3)</t>
  </si>
  <si>
    <t>A.160.06.113.230701 Mubura FSC/PEFC 830 (kg/m3)</t>
  </si>
  <si>
    <t>A.160.06.115.230701 Niove FSC/PEFC 850 (kg/m3)</t>
  </si>
  <si>
    <t>A.160.06.117.230701 Onzabili FSC/PEFCt 550 (kg/m3)</t>
  </si>
  <si>
    <t>A.160.06.121.230701 Parasolier FSC/PEFC 190 (kg/m3)</t>
  </si>
  <si>
    <t>A.160.06.123.230701 Pear FSC/PEFC 680 (kg/m3)</t>
  </si>
  <si>
    <t>A.160.06.124.230701 Pockwood FSC/PEFC1250 (kg/m3)</t>
  </si>
  <si>
    <t>A.160.07.101.230701 Angelim Vermelho FSC/PEFC 1430 (kg/m3) wet</t>
  </si>
  <si>
    <t>A.160.07.103.230701 Cumaru FSC/PEFC 1200 (kg/m3) wet</t>
  </si>
  <si>
    <t>A.160.07.107.230701 Okan FSC/PEFC 1075 (kg/m3) wet</t>
  </si>
  <si>
    <t>A.160.07.109.230701 Sapupira FSC/PEFC 1075 (kg/m3) wet</t>
  </si>
  <si>
    <t>A.160.09.105.230701 Cork at factory gate in Portugal 150 kg/m3</t>
  </si>
  <si>
    <t>A.160.09.106.230701 Cork at forest road 150 kg/m3</t>
  </si>
  <si>
    <t>A.160.09.107.230701 Cork granulate 150 kg/m3</t>
  </si>
  <si>
    <t>A.160.09.108.230701 Cork granulate glued = aggregate (e.g. slab for insulation) 150 kg/m3</t>
  </si>
  <si>
    <t>A.160.09.109.230701 MDF at factury gate</t>
  </si>
  <si>
    <t>A.160.09.110.230701 Particle board  standard (Rotterdam)</t>
  </si>
  <si>
    <t>A.160.09.114.230701 Plywood Bamboo (density approx 700 kg/m3)</t>
  </si>
  <si>
    <t>B.030.01.104.230701 Electricity nuclear (US)</t>
  </si>
  <si>
    <t>transport</t>
  </si>
  <si>
    <t>tkm</t>
  </si>
  <si>
    <t>C.070.01.101.230701 Barge 1475 dwt</t>
  </si>
  <si>
    <t>C.070.01.103.230701 Bulk carrier Panamax</t>
  </si>
  <si>
    <t>C.070.01.105.230701 Container feeder Handysize 1577 TEU 13  knots</t>
  </si>
  <si>
    <t>C.070.01.107.230701 Oil Supertanker</t>
  </si>
  <si>
    <t>D.050.01.101.230701 Deep drawing steel</t>
  </si>
  <si>
    <t>processing metals</t>
  </si>
  <si>
    <t>D.070.01.106.230701 Phosphating (Fe s)</t>
  </si>
  <si>
    <t>D.070.01.107.230701 Phosphating (Zn i)</t>
  </si>
  <si>
    <t>D.070.01.108.230701 Phosphating (Zn s)</t>
  </si>
  <si>
    <t>D.070.01.109.230701 Powder coating aluminium</t>
  </si>
  <si>
    <t>D.070.01.110.230701 Powder coating steel</t>
  </si>
  <si>
    <t>D.090.01.103.230701 welding steel arc (MAG) 0.0536 kg electrode</t>
  </si>
  <si>
    <t>D.100.01.101.230701 Anodising</t>
  </si>
  <si>
    <t>D.100.01.102.230701 Autogenuous welding Al 1</t>
  </si>
  <si>
    <t>D.100.01.103.230701 Autogenuous welding Al 2</t>
  </si>
  <si>
    <t>D.100.01.104.230701 Autogenuous welding Al 3</t>
  </si>
  <si>
    <t>D.100.01.105.230701 Cold transforming Al</t>
  </si>
  <si>
    <t>D.100.01.109.230701 Extruding alum</t>
  </si>
  <si>
    <t>D.100.01.110.230701 Forging aluminium</t>
  </si>
  <si>
    <t>D.100.01.111.230701 Machining aluminium</t>
  </si>
  <si>
    <t>D.100.01.112.230701 MIG-arc welding Al 10</t>
  </si>
  <si>
    <t>D.100.01.113.230701 MIG-arc welding Al 12</t>
  </si>
  <si>
    <t>D.100.01.114.230701 MIG-arc welding Al 4</t>
  </si>
  <si>
    <t>D.100.01.115.230701 MIG-arc welding Al 5 I-jnt</t>
  </si>
  <si>
    <t>D.100.01.116.230701 MIG-arc welding Al 5 V-jnt</t>
  </si>
  <si>
    <t>D.100.01.117.230701 MIG-arc welding Al 6 V-jnt</t>
  </si>
  <si>
    <t>D.100.01.118.230701 MIG-arc welding Al 8</t>
  </si>
  <si>
    <t>D.120.01.107.230701 Recycling mixed polymer</t>
  </si>
  <si>
    <t>D.140.01.101.230701 Chain sawing</t>
  </si>
  <si>
    <t>D.140.01.102.230701 Power sawing (petrol)</t>
  </si>
  <si>
    <t>D.140.01.103.230701 Shaving hardwood per kg dry mass removed</t>
  </si>
  <si>
    <t>D.140.01.104.230701 Shaving softwood per kg dry mass removed</t>
  </si>
  <si>
    <t>F.010.01.101.230701 BR and IIR (Butyl rubber) co-firing in electrical power plant</t>
  </si>
  <si>
    <t>end-of-life</t>
  </si>
  <si>
    <t>F.010.01.102.230701 EVA (Ethylene vinyl acetate) co-firing in electrical power plant</t>
  </si>
  <si>
    <t>F.010.01.103.230701 IR (Polyisoprene rubber) co-firing in electrical power plant</t>
  </si>
  <si>
    <t>F.010.01.104.230701 Natural rubber co-firing in electrical power plant</t>
  </si>
  <si>
    <t>F.010.01.105.230701 Polychloroprene (Neoprene, CR) co-firing in electrical power plant</t>
  </si>
  <si>
    <t>F.010.01.106.230701 PU (Polyurethane) co-firing in electrical power plant</t>
  </si>
  <si>
    <t>F.010.01.107.230701 SBR (Styrene butadiene rubber) co-firing in electrical power plant</t>
  </si>
  <si>
    <t>F.010.01.108.230701 Silicone rubber co-firing in electrical power plant</t>
  </si>
  <si>
    <t>F.020.01.101.230701 CFRP (50%) co-firing in electrical power plant</t>
  </si>
  <si>
    <t>F.020.01.102.230701 DMC (50%) co-firing in electrical power plant</t>
  </si>
  <si>
    <t>F.020.01.104.230701 GFRP (50%) co-firing in electrical power plant</t>
  </si>
  <si>
    <t>F.030.01.101.230701 ABS (Acrylonitrile butadiene styrene) co-firing in electrical power plant</t>
  </si>
  <si>
    <t>F.030.01.102.230701 bio-PE (Polyethylene) co-firing in electrical power plant</t>
  </si>
  <si>
    <t>F.030.01.103.230701 CA (Cellulose polymers) co-firing in electrical power plant</t>
  </si>
  <si>
    <t>F.030.01.104.230701 Ionomer co-firing in electrical power plant</t>
  </si>
  <si>
    <t>F.030.01.106.230701 PA (Nylons, Polyamides) co-firing in electrical power plant</t>
  </si>
  <si>
    <t>F.030.01.107.230701 PC (Polycarbonate) co-firing in electrical power plant</t>
  </si>
  <si>
    <t>F.030.01.111.230701 PET (Polyethylene terephthalate) co-firing in electrical power plant</t>
  </si>
  <si>
    <t>F.030.01.112.230701 PHA (Polyhydroxyalkanoates) co-firing in electrical power plant</t>
  </si>
  <si>
    <t>F.030.01.113.230701 PLA (Polylactide) co-firing in electrical power plant</t>
  </si>
  <si>
    <t>F.030.01.114.230701 PMMA (Polymethyl methacrylate) co-firing in electrical power plant</t>
  </si>
  <si>
    <t>F.030.01.115.230701 POM (Polyoxymethylene, polyacetaal) co-firing in electrical power plant</t>
  </si>
  <si>
    <t>F.030.01.116.230701 PP (Polypropylene) co-firing in electrical power plant</t>
  </si>
  <si>
    <t>F.030.01.117.230701 PS (Polystyrene) co-firing in electrical power plant</t>
  </si>
  <si>
    <t>F.030.01.119.230701 PTT (Polyltrimethylene terephthalate) co-firing in electrical power plant</t>
  </si>
  <si>
    <t>F.030.01.120.230701 PUR (Polyurethane) co-firing in electrical power plant</t>
  </si>
  <si>
    <t>F.030.01.121.230701 PVC (Polyvinylchloride) co-firing in electrical power plant</t>
  </si>
  <si>
    <t>F.030.01.122.230701 PVDC (Polyvinyliden chloride) co-firing in electrical power plant</t>
  </si>
  <si>
    <t>F.030.01.123.230701 Starch PBS 50%-50% (Polybutylene succinate) co-firing in electrical power plant</t>
  </si>
  <si>
    <t>F.040.01.101.230701 Epoxies co-firing in electrical power plant</t>
  </si>
  <si>
    <t>F.040.01.102.230701 Phenolics (Bakelite) co-firing in electrical power plant</t>
  </si>
  <si>
    <t>F.040.01.103.230701 Polyester co-firing in electrical power plant</t>
  </si>
  <si>
    <t>F.044.01.101.230701 Bisphenol A  co-firing in electrical power plant</t>
  </si>
  <si>
    <t>F.044.01.102.230701 DEHP co-firing in electrical power plant</t>
  </si>
  <si>
    <t>F.044.01.103.230701 DINP co-firing in electrical power plant</t>
  </si>
  <si>
    <t>F.044.01.104.230701 Epichlorohydrin  co-firing in electrical power plant</t>
  </si>
  <si>
    <t>F.044.01.105.230701 EVOH  co-firing in electrical power plant</t>
  </si>
  <si>
    <t>F.044.01.106.230701 Formaldehyde  co-firing in electrical power plant</t>
  </si>
  <si>
    <t>F.044.01.107.230701 MDI  co-firing in electrical power plant</t>
  </si>
  <si>
    <t>F.044.01.108.230701 MMA monomer  co-firing in electrical power plant</t>
  </si>
  <si>
    <t>F.044.01.109.230701 Nafion co-firing in electrical power plant</t>
  </si>
  <si>
    <t>F.044.01.110.230701 Paperfoam  co-firing in electrical power plant</t>
  </si>
  <si>
    <t>F.044.01.111.230701 PEEK (Polyetheretherketone)  co-firing in electrical power plant</t>
  </si>
  <si>
    <t>F.044.01.113.230701 Phthalic anhydride co-firing in electrical power plant</t>
  </si>
  <si>
    <t>F.044.01.114.230701 Polyether-polyols co-firing in electrical power plant</t>
  </si>
  <si>
    <t>F.044.01.115.230701 PPS  co-firing in electrical power plant</t>
  </si>
  <si>
    <t>F.044.01.116.230701 PVOH (PVA) co-firing in electrical power plant</t>
  </si>
  <si>
    <t>F.044.01.117.230701 TDI co-firing in electrical power plant</t>
  </si>
  <si>
    <t>F.070.01.101.230701 BR and IIR (Butyl rubber) waste incineration with electricity</t>
  </si>
  <si>
    <t>F.070.01.102.230701 EVA (Ethylene vinyl acetate) waste incineration with electricity</t>
  </si>
  <si>
    <t>F.070.01.103.230701 IR (Polyisoprene rubber) waste incineration with electricity</t>
  </si>
  <si>
    <t>F.070.01.104.230701 Natural rubber waste incineration with electricity</t>
  </si>
  <si>
    <t>F.070.01.106.230701 PU (Polyurethane) waste incineration with electricity</t>
  </si>
  <si>
    <t>F.070.01.107.230701 SBR (Styrene butadiene rubber) waste incineration with electricity</t>
  </si>
  <si>
    <t>F.070.01.108.230701 Silicone rubbers waste incineration with electricity</t>
  </si>
  <si>
    <t>F.080.01.101.230701 CFRP (50%) waste incineration with electricity</t>
  </si>
  <si>
    <t>F.080.01.102.230701 DMC (50%) waste incineration with electricity</t>
  </si>
  <si>
    <t>F.080.01.104.230701 GFRP (50%) waste incineration with electricity</t>
  </si>
  <si>
    <t>F.090.01.101.230701 ABS (Acrylonitrile butadiene styrene) waste incineration with electricity</t>
  </si>
  <si>
    <t>F.090.01.102.230701 bio-PE (Polyethylene) waste incineration with electricity</t>
  </si>
  <si>
    <t>F.090.01.103.230701 CA (Cellulose polymers) waste incineration with electricity</t>
  </si>
  <si>
    <t>F.090.01.104.230701 Ionomer waste incineration with electricity</t>
  </si>
  <si>
    <t>F.090.01.106.230701 PA (Nylons, Polyamides) waste incineration with electricity</t>
  </si>
  <si>
    <t>F.090.01.107.230701 PC (Polycarbonate) waste incineration with electricity</t>
  </si>
  <si>
    <t>F.090.01.111.230701 PET (Polyethylene terephthalate) waste incineration with electricity</t>
  </si>
  <si>
    <t>F.090.01.112.230701 PHA (Polyhydroxyalkanoates) waste incineration with electricity</t>
  </si>
  <si>
    <t>F.090.01.113.230701 PLA (Polylactide) waste incineration with electricity</t>
  </si>
  <si>
    <t>F.090.01.114.230701 PMMA (Polymethyl methacrylate) waste incineration with electricity</t>
  </si>
  <si>
    <t>F.090.01.115.230701 POM (Polyoxymethylene, Polyacetaal) waste incineration with electricity</t>
  </si>
  <si>
    <t>F.090.01.116.230701 PP (Polypropylene) waste incineration with electricity</t>
  </si>
  <si>
    <t>F.090.01.117.230701 PS (Polystyrene) waste incineration with electricity</t>
  </si>
  <si>
    <t>F.090.01.118.230701 PTFE (Teflon, Polytetrafluoroethylene) waste incineration with electricity</t>
  </si>
  <si>
    <t>F.090.01.119.230701 PTT (Polyltrimethylene terephthalate) waste incineration with electricity</t>
  </si>
  <si>
    <t>F.090.01.120.230701 PUR (Polyurethane) waste incineration with electricity</t>
  </si>
  <si>
    <t>F.090.01.121.230701 PVC (Polyvinylchloride) waste incineration with electricity</t>
  </si>
  <si>
    <t>F.090.01.122.230701 PVDC (Polyvinyliden chloride) waste incineration with electricity</t>
  </si>
  <si>
    <t>F.090.01.123.230701 Starch PBS 50%-50% (Polybutylene succinate) waste incineration with electricity</t>
  </si>
  <si>
    <t>F.100.01.101.230701 Epoxies waste incineration with electricity</t>
  </si>
  <si>
    <t>F.100.01.102.230701 Phenolics (Bakelite) waste incineration with electricity</t>
  </si>
  <si>
    <t>F.100.01.103.230701 Polyester waste incineration with electricity</t>
  </si>
  <si>
    <t>F.104.01.101.230701 Bisphenol A  waste incineration with electricity</t>
  </si>
  <si>
    <t>F.104.01.102.230701 DEHP  waste incineration with electricity</t>
  </si>
  <si>
    <t>F.104.01.103.230701 DINP  waste incineration with electricity</t>
  </si>
  <si>
    <t>F.104.01.104.230701 Epichlorohydrin  waste incineration with electricity</t>
  </si>
  <si>
    <t>F.104.01.105.230701 EVOH  waste incineration with electricity</t>
  </si>
  <si>
    <t>F.104.01.106.230701 Formaldehyde  waste incineration with electricity</t>
  </si>
  <si>
    <t>F.104.01.107.230701 MDI  waste incineration with electricity</t>
  </si>
  <si>
    <t>F.104.01.108.230701 MMA monomer  waste incineration with electricity</t>
  </si>
  <si>
    <t>F.104.01.109.230701 Nafion  waste incineration with electricity</t>
  </si>
  <si>
    <t>F.104.01.110.230701 Paperfoam  waste incineration with electricity</t>
  </si>
  <si>
    <t>F.104.01.111.230701 PEEK (Polyetheretherketone)  waste incineration with electricity</t>
  </si>
  <si>
    <t>F.104.01.113.230701 Phthalic anhydride waste incineration with electricity</t>
  </si>
  <si>
    <t>F.104.01.114.230701 Polyether-polyols waste incineration with electricity</t>
  </si>
  <si>
    <t>F.104.01.115.230701 PPS  waste incineration with electricity</t>
  </si>
  <si>
    <t>F.104.01.116.230701 PVOH (PVA) waste incineration with electricity</t>
  </si>
  <si>
    <t>F.104.01.117.230701 TDI waste incineration with electricity</t>
  </si>
  <si>
    <t>F.108.01.101.230701 film HDPE 50 mu in mun waste inc</t>
  </si>
  <si>
    <t>F.108.01.102.230701 film LDPE 50 mu in mun waste inc</t>
  </si>
  <si>
    <t>F.108.01.103.230701 film PC 50 mu in mun waste inc</t>
  </si>
  <si>
    <t>F.108.01.104.230701 film PET / PE+EVOH+PE 62 mu in mun waste inc</t>
  </si>
  <si>
    <t>F.108.01.105.230701 film PET 50 mu in mun waste inc</t>
  </si>
  <si>
    <t>F.108.01.106.230701 film PET+ALOx / LDPE 62 mu in mun waste inc</t>
  </si>
  <si>
    <t>F.108.01.107.230701 film PET+PVOH / LDPE 62 mu in mun waste inc</t>
  </si>
  <si>
    <t>F.108.01.108.230701 film PLA (biobased) 50 mu in mun waste inc</t>
  </si>
  <si>
    <t>F.108.01.109.230701 film PP 50 mu in mun waste inc</t>
  </si>
  <si>
    <t>F.108.01.110.230701 film PP+PVDC 62 mu in mun waste inc</t>
  </si>
  <si>
    <t>F.108.01.111.230701 film PS (shrink) 50 mu in mun waste inc</t>
  </si>
  <si>
    <t>F.110.01.100.230701 Metals open loop recycling credit</t>
  </si>
  <si>
    <t>F.120.01.100.230701 Plastics open loop recycling credit</t>
  </si>
  <si>
    <t>A.030.23.103.230808 Ferbam (Iron(III) Dimethyldithiocarbamate)</t>
  </si>
  <si>
    <t>A.030.23.104.230808 Maneb ( [[2-[(Dithio Carboxyl)amino]ethyl]carbodithioate]](2-)-kS,kS']manganese)</t>
  </si>
  <si>
    <t>A.030.24.113.230808 EPTC ( S-Ethyl dipropylthiocarbamate)</t>
  </si>
  <si>
    <t>A.030.24.114.230808 Fluazifop-butyl ( (2R)-2-(4-([5-(trifluoromethyl)-2-pyridyl]oxy)phenoxy)propanoic acid)</t>
  </si>
  <si>
    <t>A.030.24.115.230808 Fluometuron (N,N-Dimethyl-N'-[3-(trifluoromethyl)phenyl]urea)</t>
  </si>
  <si>
    <t>A.030.24.116.230808 Glyphosate (N-(Phosphonomethyl)glycine)</t>
  </si>
  <si>
    <t>A.030.24.118.230808 MCPA (2-methyl-4-chlorophenoxyacetic acid)</t>
  </si>
  <si>
    <t>A.030.24.119.230808 Metolachlor ((RS)-2-Chloro-N-(2-ethyl-6-methyl-phenyl)-N-(1-methoxypropan-2-yl)acetamide)</t>
  </si>
  <si>
    <t>A.030.24.121.230808 Propachlor (2-Chloro-N-phenyl-N-(propan-2-yl)acetamide)</t>
  </si>
  <si>
    <t>A.030.25.101.230808 Carbaryl (Naphthalen-1-yl methylcarbamate)</t>
  </si>
  <si>
    <t>A.030.25.105.230808 Lindane (Hexachlorocyclohexane, or benzene hexachloride, BHC)</t>
  </si>
  <si>
    <t>A.030.25.106.230808 Malathion (Diethyl 2-[(dimethoxyphosphorothioyl)sulfanyl]butanedioate)</t>
  </si>
  <si>
    <t>A.030.25.111.230808 Toxaphene (Polychlorocamphene)</t>
  </si>
  <si>
    <t>A.030.36.101.230701 3-dimethylamino-propylamine</t>
  </si>
  <si>
    <t>A.030.36.102.230701 Aminoethylethanol-amine</t>
  </si>
  <si>
    <t>A.030.36.103.230701 Beef tallow</t>
  </si>
  <si>
    <t>A.030.36.107.230701 Coconut oil methyl ester</t>
  </si>
  <si>
    <t>A.030.36.108.230701 Cumene</t>
  </si>
  <si>
    <t>A.030.36.109.230701 Diethanolamine</t>
  </si>
  <si>
    <t>A.030.36.111.230701 Dimethylsulfate</t>
  </si>
  <si>
    <t>A.030.36.113.230701 Hydrogen peroxide</t>
  </si>
  <si>
    <t>A.030.36.114.230701 Palm kernel oil methyl ester</t>
  </si>
  <si>
    <t>A.030.36.115.230701 Palm oil methyl ester</t>
  </si>
  <si>
    <t>A.030.36.116.230701 Triethanolamine</t>
  </si>
  <si>
    <t>Benzimidazoles</t>
  </si>
  <si>
    <t>Isoindolines</t>
  </si>
  <si>
    <t>Organic transition metal salts</t>
  </si>
  <si>
    <t>Phenoxyacetic acid derivatives</t>
  </si>
  <si>
    <t>Anilides</t>
  </si>
  <si>
    <t>Benzenoids</t>
  </si>
  <si>
    <t>Phenylpropanes</t>
  </si>
  <si>
    <t>Benzoic acids and derivatives</t>
  </si>
  <si>
    <t>Sulfonylureas</t>
  </si>
  <si>
    <t>Aminotriazines</t>
  </si>
  <si>
    <t>Nitrophenols</t>
  </si>
  <si>
    <t>Pyridinium derivatives</t>
  </si>
  <si>
    <t>N-phenylureas</t>
  </si>
  <si>
    <t>Thiocarbamic acid derivatives</t>
  </si>
  <si>
    <t>Benzene and substituted derivatives</t>
  </si>
  <si>
    <t>Amino acids, peptides, and analogues</t>
  </si>
  <si>
    <t>Pyridines and derivatives</t>
  </si>
  <si>
    <t>Aniline and substituted anilines</t>
  </si>
  <si>
    <t>Naphthalenes</t>
  </si>
  <si>
    <t>Coumarans</t>
  </si>
  <si>
    <t>Fatty acid esters</t>
  </si>
  <si>
    <t>Cyclohexyl halides</t>
  </si>
  <si>
    <t>Diphenylmethanes</t>
  </si>
  <si>
    <t>Thiophosphoric acid esters</t>
  </si>
  <si>
    <t>Dithiophosphate O-esters</t>
  </si>
  <si>
    <t>- IPCC 2021 GWP 100a (the latest tables)</t>
  </si>
  <si>
    <t>A.030.14.130.230813 Acrylonitrile from propylene ammoxidation</t>
  </si>
  <si>
    <t>A.030.14.132.230813 Hydrogen cyanide from propylene ammoxidation</t>
  </si>
  <si>
    <t>m3km</t>
  </si>
  <si>
    <t>addition of pesticides, plus new EF midpoint tables for ecotoxicity, human cancer anf non-cancer (eco-costs 2023 V1.2)</t>
  </si>
  <si>
    <t>This database provides data as well on Recipe2016, the Carbon Footprint, CED, and Ecological Footprint (EF)</t>
  </si>
  <si>
    <t>upgrades of Li-ion batteries NMC 811 and LFP</t>
  </si>
  <si>
    <t>new eco-costs2024 plus new full list of electricity of countries (provinces and states) for the year 2022</t>
  </si>
  <si>
    <t>Materials, agricultural, animal production</t>
  </si>
  <si>
    <t>Materials, agricultural, others</t>
  </si>
  <si>
    <t xml:space="preserve">Materials, agricultural, plant oils </t>
  </si>
  <si>
    <t>Materials, agricultural, plant production</t>
  </si>
  <si>
    <t xml:space="preserve">Materials, ceramics </t>
  </si>
  <si>
    <t xml:space="preserve">Materials, chemicals, acids inorganic </t>
  </si>
  <si>
    <t xml:space="preserve">Materials, chemicals, acids organic                                                                     </t>
  </si>
  <si>
    <t>A.030.04.107.231020 Adipic acid</t>
  </si>
  <si>
    <t>Materials, chemicals, fertilisers inorganic and organic</t>
  </si>
  <si>
    <t xml:space="preserve">Materials, chemicals, gases </t>
  </si>
  <si>
    <t xml:space="preserve">Materials, chemicals, inorganic </t>
  </si>
  <si>
    <t xml:space="preserve">Materials, chemicals, organic               </t>
  </si>
  <si>
    <t>Materials, chemicals, organic, solvents</t>
  </si>
  <si>
    <t xml:space="preserve">Materials, chemicals, pesticides </t>
  </si>
  <si>
    <t>Materials, chemicals, pesticides, fungicides</t>
  </si>
  <si>
    <t>Materials, chemicals, pesticides, herbicides</t>
  </si>
  <si>
    <t>Materials, chemicals, pesticides, insecticides</t>
  </si>
  <si>
    <t>Materials, chemicals, refrigerants</t>
  </si>
  <si>
    <t>Materials, chemicals, washing agents, auxiliaries</t>
  </si>
  <si>
    <t>Materials, chemicals, washing agents, precursors</t>
  </si>
  <si>
    <t>Materials, chemicals, washing agents, surfactants</t>
  </si>
  <si>
    <t xml:space="preserve">Materials, construction, binders </t>
  </si>
  <si>
    <t xml:space="preserve">Materials, construction, bricks </t>
  </si>
  <si>
    <t>Materials, construction, concrete</t>
  </si>
  <si>
    <t>Materials, construction, insulation</t>
  </si>
  <si>
    <t>Materials, construction, others</t>
  </si>
  <si>
    <t>Materials, construction, paints</t>
  </si>
  <si>
    <t>Materials, electronics, others</t>
  </si>
  <si>
    <t xml:space="preserve">p </t>
  </si>
  <si>
    <t xml:space="preserve">m </t>
  </si>
  <si>
    <t>Materials, fibers</t>
  </si>
  <si>
    <t>Materials, fuels, biofuels</t>
  </si>
  <si>
    <t>A.070.04.107.230715 Diesel B100 (FAME)</t>
  </si>
  <si>
    <t>Materials, fuels, coal</t>
  </si>
  <si>
    <t>Materials, fuels, lignite</t>
  </si>
  <si>
    <t>Materials, fuels, LPG</t>
  </si>
  <si>
    <t>Materials, fuels, natural gas</t>
  </si>
  <si>
    <t xml:space="preserve">Materials, fuels, oil                                           </t>
  </si>
  <si>
    <t xml:space="preserve">Materials, fuels, uranium                                </t>
  </si>
  <si>
    <t>Materials, glass, construction</t>
  </si>
  <si>
    <t>A.080.02.101.230701 Borosilicate glass (Pyrex)</t>
  </si>
  <si>
    <t>Materials,  glass, other glass</t>
  </si>
  <si>
    <t>A.080.02.103.230701 Recycled borosilicate glass (Pyrex)</t>
  </si>
  <si>
    <t>Materials,  glass, bottles</t>
  </si>
  <si>
    <t>Materials, laminates</t>
  </si>
  <si>
    <t xml:space="preserve">Materials, plastics, Rubbers                     </t>
  </si>
  <si>
    <t>A.130.11.116.230701 PVB (Polyvinyl butyral)</t>
  </si>
  <si>
    <t>Materials, textiles, materials</t>
  </si>
  <si>
    <t>Materials, textiles, processes</t>
  </si>
  <si>
    <t>electricity Rest of the World</t>
  </si>
  <si>
    <t>Energy, electricity Rest of the World</t>
  </si>
  <si>
    <t>D.100.01.122.230701 Rolling brass</t>
  </si>
  <si>
    <t>D.100.01.125.230701 Scouring aluminium</t>
  </si>
  <si>
    <t>D.100.01.126.230701 Seam welding Al. 0.25</t>
  </si>
  <si>
    <t>D.100.01.127.230701 Seam welding Al. 1.5</t>
  </si>
  <si>
    <t>D.100.01.128.230701 Seam welding Al. 2.5</t>
  </si>
  <si>
    <t>D.100.01.129.230701 Spot welding Al. 0.5</t>
  </si>
  <si>
    <t>D.100.01.130.230701 Spot welding Al. 1</t>
  </si>
  <si>
    <t>D.100.01.131.230701 Spot welding Al. 1.5</t>
  </si>
  <si>
    <t>D.100.01.132.230701 Spot welding Al. 3</t>
  </si>
  <si>
    <t>D.100.01.134.230701 Welding aluminium arc (0.0183 kg electrode)</t>
  </si>
  <si>
    <t xml:space="preserve">s </t>
  </si>
  <si>
    <t>F.030.01.124.231020 PBS (Polybutylene succinate) co-firing in electrical power plant</t>
  </si>
  <si>
    <t>F.030.01.125.231020 PBAT (Polybutylene adipate terephthalate) co-firing in electrical power plant</t>
  </si>
  <si>
    <t>F.030.01.126.231020 PHB (Polyhydroxybutyrate) co-firing in electrical power plant</t>
  </si>
  <si>
    <t>F.090.01.124.231020 PBS (Polybutylene succinate)  incineration with electricity</t>
  </si>
  <si>
    <t>F.090.01.125.231020 PBAT (Polybutylene adipate terephthalate) waste incineration with electricity</t>
  </si>
  <si>
    <t>F.090.01.126.231020 PHB (Polyhydroxybutyrate) waste incineration with electricity</t>
  </si>
  <si>
    <t>F.105.01.101.230701 AKD (Alkyl ketene dimers) waste incineration with electricity</t>
  </si>
  <si>
    <t>F.105.01.102.230701 ASA (Acrylonitrile styrene acrylate) waste incineration with electricity</t>
  </si>
  <si>
    <t>F.105.01.103.230701 Rosin (from wood, pine) waste incineration with electricity</t>
  </si>
  <si>
    <t>chem proxi</t>
  </si>
  <si>
    <t>P.030.00.100.230709 1,4-dioxanes (n=1, std= -)</t>
  </si>
  <si>
    <t>P.030.00.200.230709 1-hydroxy-4-unsubstituted benzenoids (n=1, std=-)</t>
  </si>
  <si>
    <t>P.030.11.100.230709 Acetylides (n=1, std=-)</t>
  </si>
  <si>
    <t>P.030.12.300.230709 Benzoyl derivatives (n=1, std=-)</t>
  </si>
  <si>
    <t>P.030.12.400.230709 Benzyl alcohols (n=1, std=-)</t>
  </si>
  <si>
    <t>P.030.12.500.230709 Benzyl halides (n=1, std=-)</t>
  </si>
  <si>
    <t>P.030.17.100.230709 Gamma butyrolactones (n=1, std=-)</t>
  </si>
  <si>
    <t>P.030.18.500.230709 Homogeneous noble gases (n=1, std=-)</t>
  </si>
  <si>
    <t>P.030.23.100.230709 Metalloid oxides (n=1, std=-)</t>
  </si>
  <si>
    <t>P.030.24.100.230709 N-alkylpyrrolidines (n=1, std=-)</t>
  </si>
  <si>
    <t>P.030.25.200.230709 Organic carbonic acids (n=1, std=-)</t>
  </si>
  <si>
    <t>P.030.25.400.230709 Organochlorides (n=1, std=-)</t>
  </si>
  <si>
    <t>P.030.25.500.230709 Organofluorides (n=1, std=-)</t>
  </si>
  <si>
    <t>P.030.25.600.230709 Other non-metal nitrides (n=1, std=-)</t>
  </si>
  <si>
    <t>P.030.29.100.230709 Styrenes (n=1, std=-)</t>
  </si>
  <si>
    <t>P.030.29.300.230709 Sulfuric acid esters (n=1, std=-)</t>
  </si>
  <si>
    <t>P.030.30.100.230709 Tetrahydrofurans (n=1, std=-)</t>
  </si>
  <si>
    <t>P.030.31.300.230709 Ureas (n=1, std=-)</t>
  </si>
  <si>
    <t>P.030.34.100.230709 Xylenes (n=1, std=-)</t>
  </si>
  <si>
    <t>P.030.51.100.230727 Acrylic acids and derivatives (n=2, std=0.10)</t>
  </si>
  <si>
    <t>P.030.52.100.230727 Benzenediols (n=2, std=1.80)</t>
  </si>
  <si>
    <t>P.030.52.200.230727 Benzoic acids and derivatives (n=2, std=0.10)</t>
  </si>
  <si>
    <t>P.030.53.100.230727 Carbohydrates and carbohydrate conjugates (n=2, std=0.61)</t>
  </si>
  <si>
    <t>P.030.53.200.230727 Carbonic acid diesters (n=2, std=0.12)</t>
  </si>
  <si>
    <t>P.030.54.100.230727 Diphenylmethanes (n=2, std=0.66)</t>
  </si>
  <si>
    <t>P.030.58.100.230727 Halomethanes (n=6, std=3.60)</t>
  </si>
  <si>
    <t>P.030.59.100.230727 Isoindolines (n=2, std=2.69)</t>
  </si>
  <si>
    <t>P.030.63.100.230727 Methylpyridines (n=2, std=3.53)</t>
  </si>
  <si>
    <t>P.030.64.100.230727 Nitrobenzenes (n=4, std=1.15)</t>
  </si>
  <si>
    <t>P.030.65.100.230727 Organic alkali metal salts (n=3, std=0.25)</t>
  </si>
  <si>
    <t>P.030.65.200.230727 Organobromides (class) (n=2, std=0.15)</t>
  </si>
  <si>
    <t>P.030.65.300.230727 Organosilicon compounds (n=2, std=0.02)</t>
  </si>
  <si>
    <t>P.030.66.100.230727 Phenoxy compounds (n=2, std=0.47)</t>
  </si>
  <si>
    <t>P.030.66.200.230727 Phenylpropanes (n=5, std=0.69)</t>
  </si>
  <si>
    <t>P.030.66.300.230727 Pyrazoles (n=2, std=3.47)</t>
  </si>
  <si>
    <t>P.030.66.400.230727 Pyridazines and derivatives (n=2, std=0.00)</t>
  </si>
  <si>
    <t>P.030.66.500.230727 Pyridines and derivatives (class) (n=2, std=1.64)</t>
  </si>
  <si>
    <t>correction nuclear electricity; PBAT added</t>
  </si>
  <si>
    <t>A.080.01.101.231217 Glass for windows and facades (float glass)</t>
  </si>
  <si>
    <t>A.030.02.105.230701 Boric acid</t>
  </si>
  <si>
    <t>A.100.25.101.231218 Arsenic (as co-product of Copper)</t>
  </si>
  <si>
    <t>A.100.25.102.231218 Barium</t>
  </si>
  <si>
    <t>A.100.25.103.231218 Berylium</t>
  </si>
  <si>
    <t>A.100.25.104.231106 Bismuth (as co-product of Lead)</t>
  </si>
  <si>
    <t>A.100.25.105.231218 Boron</t>
  </si>
  <si>
    <t>A.100.25.107.231218 Hafnium</t>
  </si>
  <si>
    <t>A.100.25.109.231218 Rhenium</t>
  </si>
  <si>
    <t>A.100.25.110.231218 Strontium</t>
  </si>
  <si>
    <t>A.100.25.112.231218 Thorium</t>
  </si>
  <si>
    <t>Industrial Property of Aiming Better</t>
  </si>
  <si>
    <t>Idemat by Joost Vogtlander is licensed under CC BY-NC 4.0</t>
  </si>
  <si>
    <t xml:space="preserve">Idemat is CC BY for students, tutors and lecturers </t>
  </si>
  <si>
    <t>Idemat is CC BY for designers, engineers, architects, employees</t>
  </si>
  <si>
    <r>
      <t>Idemat is</t>
    </r>
    <r>
      <rPr>
        <b/>
        <sz val="10"/>
        <rFont val="Arial"/>
        <family val="2"/>
      </rPr>
      <t xml:space="preserve"> not</t>
    </r>
    <r>
      <rPr>
        <sz val="10"/>
        <rFont val="Arial"/>
        <family val="2"/>
      </rPr>
      <t xml:space="preserve"> CC BY for sellers of software for LCA and/or CSRD</t>
    </r>
  </si>
  <si>
    <t>Energy, electricity EU, UK, CH, Norway production</t>
  </si>
  <si>
    <t>,</t>
  </si>
  <si>
    <t>torrified wood, carbon sequestration in wood &gt; 100 years</t>
  </si>
  <si>
    <t>swiss electricity added, small correction electricity EU, obsolete electricity LCIs removed</t>
  </si>
  <si>
    <t>Flax, Mycelium Protective Packaging, Paperfoam shifted to new category</t>
  </si>
  <si>
    <t>new food data (250 lines)</t>
  </si>
  <si>
    <t>A.030.10.135.240318 Chromium oxide</t>
  </si>
  <si>
    <t>A.030.10.136.240318 Magnesium oxide</t>
  </si>
  <si>
    <t>A.030.36.106.230701 Chloroacetic acid (2)</t>
  </si>
  <si>
    <t>A.030.36.110.230701 Dimethylamine (2)</t>
  </si>
  <si>
    <t>A.030.36.112.230701 Ethylene oxide (2)</t>
  </si>
  <si>
    <t>A.040.01.103.230701 Gypsum</t>
  </si>
  <si>
    <t>Materials, construction, bitumen  and asphalt</t>
  </si>
  <si>
    <t>A.040.03.102.240310 Asphalt</t>
  </si>
  <si>
    <t>laminates</t>
  </si>
  <si>
    <t>A.100.24.155.240228 Tungsten (secondary)</t>
  </si>
  <si>
    <t xml:space="preserve">Materials, metals, particular metals    </t>
  </si>
  <si>
    <t>Materials, metals, non ferro, magnets</t>
  </si>
  <si>
    <t>A.120.01.111.240310 Folding Boxboard GC1</t>
  </si>
  <si>
    <t>A.120.01.112.240310 Folding Boxboard GC2 or GC3</t>
  </si>
  <si>
    <t>A.120.30.102.230701 Paperfoam</t>
  </si>
  <si>
    <t>A.130.07.105.230701 PA 6 30% glass fibre</t>
  </si>
  <si>
    <t>A.130.07.107.230701 PA 66 30% glass fibre</t>
  </si>
  <si>
    <t>A.130.09.101.230701 Carbon fiber-reinforced plastic</t>
  </si>
  <si>
    <t>A.130.09.112.230701 Sheet molding compound 25% glass fibre</t>
  </si>
  <si>
    <t>A.130.09.113.230701 Sheet molding compound 50% glass fibre</t>
  </si>
  <si>
    <t>A.140.01.107.230701 Elastane (polyurethane) pellets</t>
  </si>
  <si>
    <t>A.140.01.114.230701 Nylon pellets</t>
  </si>
  <si>
    <t>A.140.01.115.230701 Polyester = PET pellets</t>
  </si>
  <si>
    <t>A.140.01.116.230701 PLA (polylactide) pellets</t>
  </si>
  <si>
    <t>A.140.01.117.230701 Sorona (PTT) biobased pellets</t>
  </si>
  <si>
    <t>A.140.01.120.230701 PP (Polypropylene) pellets</t>
  </si>
  <si>
    <t>A.140.01.121.230701 Flax fibres for spinning linen</t>
  </si>
  <si>
    <t>electricity</t>
  </si>
  <si>
    <t xml:space="preserve">electricity EU </t>
  </si>
  <si>
    <t>electricity Canada</t>
  </si>
  <si>
    <t>Energy, electricity Canada</t>
  </si>
  <si>
    <t>electricity China</t>
  </si>
  <si>
    <t>Energy, electricity China</t>
  </si>
  <si>
    <t>Energy, electricity India</t>
  </si>
  <si>
    <t>electricity USA</t>
  </si>
  <si>
    <t>Energy, electricity USA</t>
  </si>
  <si>
    <t>Processing, metals, chipless shaping and laser cutting</t>
  </si>
  <si>
    <t>waste treatment,  municipal waste incineration with electricity, Additives</t>
  </si>
  <si>
    <t>no heat recovery, waste combustion, elastomeres</t>
  </si>
  <si>
    <t>no heat recovery, waste combustion, others</t>
  </si>
  <si>
    <t>no heat recovery, waste combustion, thermoplasts</t>
  </si>
  <si>
    <t>no heat recovery, waste combustion, thermosets</t>
  </si>
  <si>
    <t>no heat recovery, waste combustion, Additives</t>
  </si>
  <si>
    <t>Material, Food, Potatoes and root vegetables</t>
  </si>
  <si>
    <t>Material, Food, Alcoholic beverages</t>
  </si>
  <si>
    <t>Material, Food, Bread</t>
  </si>
  <si>
    <t>Material, Food, Miscellaneous</t>
  </si>
  <si>
    <t>Material, Food, Eggs</t>
  </si>
  <si>
    <t>Material, Food, Fruit</t>
  </si>
  <si>
    <t>Material, Food, Pastries and cookies</t>
  </si>
  <si>
    <t>Material, Food, Grain products and binders</t>
  </si>
  <si>
    <t>Material, Food, Vegetable</t>
  </si>
  <si>
    <t>Material, Food, Savory sandwich filling</t>
  </si>
  <si>
    <t>Material, Food, Savory sauces</t>
  </si>
  <si>
    <t>Material, Food, Savory snacks and pretzels</t>
  </si>
  <si>
    <t>Material, Food, Cheese</t>
  </si>
  <si>
    <t>Material, Food, Herbs and spices</t>
  </si>
  <si>
    <t>Material, Food, Milk and milk products</t>
  </si>
  <si>
    <t>Material, Food, Non-alcoholic drinks</t>
  </si>
  <si>
    <t>Material, Food, Nuts and seeds</t>
  </si>
  <si>
    <t>Material, Food, Legumes</t>
  </si>
  <si>
    <t>Material, Food, Baby food</t>
  </si>
  <si>
    <t>Material, Food, Sugar, candy, sweet toppings and sweet sauces</t>
  </si>
  <si>
    <t>Material, Food, Fats and oils</t>
  </si>
  <si>
    <t>Material, Food, Meat and poultry</t>
  </si>
  <si>
    <t>Material, Food, Meat substitutes and dairy substitutes</t>
  </si>
  <si>
    <t>Material, Food, Meats</t>
  </si>
  <si>
    <t>M.020.25.101.240319 Breakfast bacon</t>
  </si>
  <si>
    <t>M.020.25.102.240319 Beef smoked meat</t>
  </si>
  <si>
    <t>M.020.25.103.240319 Chicken breast</t>
  </si>
  <si>
    <t>M.020.25.104.240319 Filet Americain</t>
  </si>
  <si>
    <t>M.020.25.105.240319 Gammon</t>
  </si>
  <si>
    <t>M.020.25.106.240319 Shoulder ham</t>
  </si>
  <si>
    <t>M.020.25.107.240319 Spread liver sausage</t>
  </si>
  <si>
    <t>M.020.25.108.240319 Roast minced meat</t>
  </si>
  <si>
    <t>M.020.25.109.240319 Cooked sausage</t>
  </si>
  <si>
    <t>M.020.25.110.240319 Sandwich sausage</t>
  </si>
  <si>
    <t>M.020.25.111.240319 Beef sausage</t>
  </si>
  <si>
    <t>M.020.25.112.240319 Saveloy</t>
  </si>
  <si>
    <t>Material, Food, Processing in kitchen</t>
  </si>
  <si>
    <t>N.010.10.101.240319 Baking (1.5 MJe per kg product)</t>
  </si>
  <si>
    <t>N.010.10.102.240319 Boiling (1.1 MJe per kg product)</t>
  </si>
  <si>
    <t>N.010.10.103.240319 Roasting chicken (3 MJe per kg product)</t>
  </si>
  <si>
    <t>Material, proxi data, chemicals</t>
  </si>
  <si>
    <t>Non-renewable</t>
  </si>
  <si>
    <t>Renewable</t>
  </si>
  <si>
    <t xml:space="preserve">Global warming, </t>
  </si>
  <si>
    <t xml:space="preserve">Stratospheric </t>
  </si>
  <si>
    <t xml:space="preserve">Ionizing </t>
  </si>
  <si>
    <t xml:space="preserve">Ozone formation, </t>
  </si>
  <si>
    <t xml:space="preserve">Fine particulate </t>
  </si>
  <si>
    <t>Terrestrial</t>
  </si>
  <si>
    <t>Freshwater</t>
  </si>
  <si>
    <t>Marine</t>
  </si>
  <si>
    <t xml:space="preserve">Terrestrial </t>
  </si>
  <si>
    <t xml:space="preserve">Freshwater </t>
  </si>
  <si>
    <t xml:space="preserve">Marine </t>
  </si>
  <si>
    <t xml:space="preserve">Human </t>
  </si>
  <si>
    <t>Land use</t>
  </si>
  <si>
    <t>mineral resource</t>
  </si>
  <si>
    <t xml:space="preserve">Fossil resource </t>
  </si>
  <si>
    <t>Water consumption,</t>
  </si>
  <si>
    <t xml:space="preserve">Water consumption, </t>
  </si>
  <si>
    <t>Acidification</t>
  </si>
  <si>
    <t>Climate change</t>
  </si>
  <si>
    <t>Ecotoxicity</t>
  </si>
  <si>
    <t>Particulate</t>
  </si>
  <si>
    <t xml:space="preserve">Eutrophication, </t>
  </si>
  <si>
    <t>Eutrophication,</t>
  </si>
  <si>
    <t>Human toxicity,</t>
  </si>
  <si>
    <t>Human toxicity, non-cancer</t>
  </si>
  <si>
    <t>Ionising radiation</t>
  </si>
  <si>
    <t>Ozone depletion</t>
  </si>
  <si>
    <t>Photochemical ozone formation</t>
  </si>
  <si>
    <t>Resource use,</t>
  </si>
  <si>
    <t>Water use</t>
  </si>
  <si>
    <t>Eutrophication</t>
  </si>
  <si>
    <t>Photochemical</t>
  </si>
  <si>
    <t>Fine dust</t>
  </si>
  <si>
    <t xml:space="preserve">Ecotoxicity </t>
  </si>
  <si>
    <t>Baseline Water</t>
  </si>
  <si>
    <t>Landfill</t>
  </si>
  <si>
    <t>fossil</t>
  </si>
  <si>
    <t>nuclear</t>
  </si>
  <si>
    <t>biomass</t>
  </si>
  <si>
    <t>wind, solar, geo</t>
  </si>
  <si>
    <t>ecotoxicity</t>
  </si>
  <si>
    <t>Human health</t>
  </si>
  <si>
    <t>Terrestrial ecosystems</t>
  </si>
  <si>
    <t>Freshwater ecosystems</t>
  </si>
  <si>
    <t>ozone depletion</t>
  </si>
  <si>
    <t>radiation</t>
  </si>
  <si>
    <t>matter formation</t>
  </si>
  <si>
    <t xml:space="preserve"> acidification</t>
  </si>
  <si>
    <t xml:space="preserve"> eutrophication</t>
  </si>
  <si>
    <t>carcinogenic toxicity</t>
  </si>
  <si>
    <t>non-carcinogenic toxicity</t>
  </si>
  <si>
    <t xml:space="preserve"> scarcity</t>
  </si>
  <si>
    <t>scarcity</t>
  </si>
  <si>
    <t xml:space="preserve"> Human health</t>
  </si>
  <si>
    <t>Terrestrial ecosystem</t>
  </si>
  <si>
    <t>Aquatic ecosystems</t>
  </si>
  <si>
    <t>freshwater</t>
  </si>
  <si>
    <t xml:space="preserve"> matter</t>
  </si>
  <si>
    <t>marine</t>
  </si>
  <si>
    <t xml:space="preserve"> terrestrial</t>
  </si>
  <si>
    <t xml:space="preserve"> cancer</t>
  </si>
  <si>
    <t>non-cancer</t>
  </si>
  <si>
    <t xml:space="preserve"> fossils</t>
  </si>
  <si>
    <t xml:space="preserve"> minerals+metals</t>
  </si>
  <si>
    <t xml:space="preserve">oxidants   euro </t>
  </si>
  <si>
    <t xml:space="preserve">cancer        euro </t>
  </si>
  <si>
    <t xml:space="preserve"> euro </t>
  </si>
  <si>
    <t>DALY</t>
  </si>
  <si>
    <t>species.year</t>
  </si>
  <si>
    <t>USD2013</t>
  </si>
  <si>
    <t>Fertilizer-N</t>
  </si>
  <si>
    <t>Fertilizer-P</t>
  </si>
  <si>
    <t>Fertilizer-K</t>
  </si>
  <si>
    <t>coating metals changed to single side data; small correction glass</t>
  </si>
  <si>
    <t xml:space="preserve">see also </t>
  </si>
  <si>
    <t>https://www.machiningdoctor.com/calculators/machining-power/?utm_content=cmp-true</t>
  </si>
  <si>
    <t>for e.g. drilling</t>
  </si>
  <si>
    <t>combustion of paper and wood: small correction of LHV calculation</t>
  </si>
  <si>
    <t>conntainer transport sea corrected for m3kg</t>
  </si>
  <si>
    <t>biodiversity credit added to testliner, kraftliner updated</t>
  </si>
  <si>
    <t xml:space="preserve">revision of world electricity data </t>
  </si>
  <si>
    <t>addition proxi tables: plus addition fuels: EU lables, and lease car norms; plus correction EPS GPPS HIPS PPE TDI MDI PA 6</t>
  </si>
  <si>
    <t>NMC811 battery updated, electricity Norway added, copper revised</t>
  </si>
  <si>
    <t>offshore wind updated</t>
  </si>
  <si>
    <t>Idemat 2023 with eco-costs 2023</t>
  </si>
  <si>
    <t>particular metals added (arsenic, barium, berylium, bismuth, boron, hafnium, Niobium, Rhenium, Strontium, Thallium, Thorium) plus boric acid added</t>
  </si>
  <si>
    <t>tungsten virgin  and seconday market mix updated</t>
  </si>
  <si>
    <t>Added:  - fiber laser cutting 1000W, 6000W, steel and AL; - asphalt; - glass (flint, green, brown); - folding boxboard GC!, 2, 3</t>
  </si>
  <si>
    <t>PAN (Acrilic) added</t>
  </si>
  <si>
    <t>clinker updated</t>
  </si>
  <si>
    <t>chromium updated; leather updated; chromium oxide new; magnesium oxide new</t>
  </si>
  <si>
    <t xml:space="preserve">grease (lithium-based and polymer-based) added; </t>
  </si>
  <si>
    <t>bio-PE updated for ethanol based; bio-PE added for tallow based</t>
  </si>
  <si>
    <t>Energy, electricity general</t>
  </si>
  <si>
    <t>Material, Food, Fish</t>
  </si>
  <si>
    <t>A.030.10.137.240701 Ferric Chloride</t>
  </si>
  <si>
    <t>A.050.06.301.240701 PCB = Printed Circuit Board (empty)</t>
  </si>
  <si>
    <t>A.050.06.401.240701 PCB of average laptop (including ICs)</t>
  </si>
  <si>
    <t>C.010.01.105.240712 Air passenger continental</t>
  </si>
  <si>
    <t>paskm</t>
  </si>
  <si>
    <t>C.010.01.106.240712 Air passenger intercontinental</t>
  </si>
  <si>
    <t>m</t>
  </si>
  <si>
    <t>D.070.01.101.230701 Electroplating Chrome (single side)</t>
  </si>
  <si>
    <t>D.070.01.102.230701 Electroplating Nickel (single side)</t>
  </si>
  <si>
    <t>F.020.01.110.230701 SMC (50%) co-firing in electrical power plant</t>
  </si>
  <si>
    <t>F.080.01.110.230701 SMC (50%) waste incineration with electricity</t>
  </si>
  <si>
    <t>scope 1 &amp; downsrtream</t>
  </si>
  <si>
    <t>carbon</t>
  </si>
  <si>
    <t>pollutants</t>
  </si>
  <si>
    <t>biodiversity</t>
  </si>
  <si>
    <t>ecocosts</t>
  </si>
  <si>
    <t>ESRS E1</t>
  </si>
  <si>
    <t>ESRS E2</t>
  </si>
  <si>
    <t>ESRS E3</t>
  </si>
  <si>
    <t>ESRS E4</t>
  </si>
  <si>
    <t>ESRS E5</t>
  </si>
  <si>
    <t>TRACI</t>
  </si>
  <si>
    <t>Global warming</t>
  </si>
  <si>
    <t>Smog</t>
  </si>
  <si>
    <t>Carcinogenics</t>
  </si>
  <si>
    <t>Non carcinogenics</t>
  </si>
  <si>
    <t>Respiratory effects</t>
  </si>
  <si>
    <t>Fossil fuel depletion</t>
  </si>
  <si>
    <t>kg CFC-11 eq</t>
  </si>
  <si>
    <t>kg CO2 eq</t>
  </si>
  <si>
    <t>kg O3 eq</t>
  </si>
  <si>
    <t>kg SO2 eq</t>
  </si>
  <si>
    <t>kg N eq</t>
  </si>
  <si>
    <t>CTUh</t>
  </si>
  <si>
    <t>kg PM2.5 eq</t>
  </si>
  <si>
    <t>CTUe</t>
  </si>
  <si>
    <t>MJ surplus</t>
  </si>
  <si>
    <t xml:space="preserve">EMAA (Ethylene-Methacrylic Acid Copolymer) and Methacrylic acid </t>
  </si>
  <si>
    <t xml:space="preserve">data on IC and PCB updated; Naphtha added; Ferric Cloride added; Carnauba wax added </t>
  </si>
  <si>
    <t xml:space="preserve">direct emissions added; passenger kilometers added for air and rail </t>
  </si>
  <si>
    <t>TRACI V2.1 midpoints added</t>
  </si>
  <si>
    <t>redefinition protection of nature and biodiversity</t>
  </si>
  <si>
    <t>C.050.01.103.240712 Passenger-kilometer per train</t>
  </si>
  <si>
    <t>protecting</t>
  </si>
  <si>
    <r>
      <rPr>
        <b/>
        <sz val="10"/>
        <rFont val="Arial"/>
        <family val="2"/>
      </rPr>
      <t>nature</t>
    </r>
    <r>
      <rPr>
        <sz val="10"/>
        <rFont val="Arial"/>
        <family val="2"/>
      </rPr>
      <t xml:space="preserve">     euro </t>
    </r>
  </si>
  <si>
    <r>
      <rPr>
        <b/>
        <sz val="10"/>
        <rFont val="Arial"/>
        <family val="2"/>
      </rPr>
      <t xml:space="preserve">scarcity </t>
    </r>
    <r>
      <rPr>
        <sz val="10"/>
        <rFont val="Arial"/>
        <family val="2"/>
      </rPr>
      <t xml:space="preserve">  euro</t>
    </r>
  </si>
  <si>
    <r>
      <rPr>
        <b/>
        <sz val="10"/>
        <rFont val="Arial"/>
        <family val="2"/>
      </rPr>
      <t xml:space="preserve">footprint </t>
    </r>
    <r>
      <rPr>
        <sz val="10"/>
        <rFont val="Arial"/>
        <family val="2"/>
      </rPr>
      <t xml:space="preserve"> euro</t>
    </r>
  </si>
  <si>
    <t>Materials, electronics, ICs, PCBs and internet</t>
  </si>
  <si>
    <t>A.050.06.502.240721 One year 1 GB datastorage in datacentres = GB.year</t>
  </si>
  <si>
    <t>internet traffic and use of storage datacentres</t>
  </si>
  <si>
    <t>paper for (fat) food added</t>
  </si>
  <si>
    <t>plastics for EU bottles added: PE,PET,PP, PVC</t>
  </si>
  <si>
    <t>bioPP added</t>
  </si>
  <si>
    <t>A.030.14.136.240702 Carnauba Wax from Brazil in Rotterdam (De Monchy)</t>
  </si>
  <si>
    <t>HVO updated</t>
  </si>
  <si>
    <t>added PAN, bio-PET, PEF</t>
  </si>
  <si>
    <t>EoL added for bioPE, bioPP, bioPET, PA11,PEF</t>
  </si>
  <si>
    <t>ABS and SAN updated</t>
  </si>
  <si>
    <t>added household paper mun incineration</t>
  </si>
  <si>
    <t>update MMA, Phthalic anhydride, Polyether-polyols,</t>
  </si>
  <si>
    <t>updated PEEK, PTFE and EPDM, PMMA, POM, PTFE</t>
  </si>
  <si>
    <t>update  Epoxy resin, PP, PS, PVC</t>
  </si>
  <si>
    <t>updated PA11</t>
  </si>
  <si>
    <t>updated Accoya and PV cells</t>
  </si>
  <si>
    <t>talc (talcum) added</t>
  </si>
  <si>
    <t>Human tox</t>
  </si>
  <si>
    <t xml:space="preserve">Metals </t>
  </si>
  <si>
    <t xml:space="preserve">plastic </t>
  </si>
  <si>
    <t>fossil tra</t>
  </si>
  <si>
    <t>.full</t>
  </si>
  <si>
    <t>.                   Simapro</t>
  </si>
  <si>
    <t>Unit</t>
  </si>
  <si>
    <t>toxicity</t>
  </si>
  <si>
    <t>Scarcity</t>
  </si>
  <si>
    <t>soup</t>
  </si>
  <si>
    <t>fuels+ U</t>
  </si>
  <si>
    <t>&amp;land-use</t>
  </si>
  <si>
    <t>.nr</t>
  </si>
  <si>
    <t>.    number</t>
  </si>
  <si>
    <t>.                     group</t>
  </si>
  <si>
    <t xml:space="preserve">  euro</t>
  </si>
  <si>
    <t xml:space="preserve"> euro</t>
  </si>
  <si>
    <t xml:space="preserve">Stress    euro </t>
  </si>
  <si>
    <t>kgCO2e</t>
  </si>
  <si>
    <t>A.030.14.121.240822 Pentane blowing agent</t>
  </si>
  <si>
    <t>A.070.04.109.240815 Diesel XTL (HVO) from agricultural waste</t>
  </si>
  <si>
    <t>A.070.04.110.240815 Diesel XTL (HVO) from tallow (waste)</t>
  </si>
  <si>
    <t>A.070.10.112.240703 Naphtha (for feedstock)</t>
  </si>
  <si>
    <t>A.100.28.108.230701 AlMgSi0.5 (6060 and 6063)</t>
  </si>
  <si>
    <t>A.130.05.102.240813 EPDM (ethylene propylene diene monomer rubber)</t>
  </si>
  <si>
    <t>A.130.05.109.240811 SAN (Styrene-acrylonitrile copolymer)</t>
  </si>
  <si>
    <t>A.130.07.101.240811 ABS (Acrylonitrile butadiene styrene)</t>
  </si>
  <si>
    <t>A.130.07.116.230701 PET (Polyethylene terephthalate) 30% glass fibre</t>
  </si>
  <si>
    <t>A.130.07.117.230701 PET (Polyethylene terephthalate) amorphous</t>
  </si>
  <si>
    <t>A.130.07.118.230701 PET (Polyethylene terephthalate) bottle grade</t>
  </si>
  <si>
    <t>A.130.07.119.240813 PMMA (Polymethyl methacrylate)</t>
  </si>
  <si>
    <t>A.130.07.120.240813 POM (Polyoxymethyleen, polyacetaal)</t>
  </si>
  <si>
    <t>A.130.07.133.240814 PAN Polyacrylonitrile fibres</t>
  </si>
  <si>
    <t>A.130.09.103.240822 MF (melamine formaldehyde resin)</t>
  </si>
  <si>
    <t>A.130.11.108.240823 MMA (Methyl methacrylate)</t>
  </si>
  <si>
    <t>A.130.11.113.240823 Phthalic anhydride</t>
  </si>
  <si>
    <t>A.130.11.114.240823 Polyether-polyols</t>
  </si>
  <si>
    <t>A.140.01.101.240814 Acrylic fibres</t>
  </si>
  <si>
    <t>A.160.09.101.240825 Acetylated Radiata pine = durable wood, s.g. 515 kg/m3 (Netherlands)</t>
  </si>
  <si>
    <t>A.160.09.102.240825 Acetylated Scots pine = durable wood, s.g. 540 kg/m3 (Netherlands)</t>
  </si>
  <si>
    <t>electricity general industry</t>
  </si>
  <si>
    <t>F.030.01.127.240817 PAN (Polyacrylonitrile fibres) co-firing in electrical power plant</t>
  </si>
  <si>
    <t>F.030.01.128.240817 bio-PP (Polypropylene) co-firing in electrical power plant</t>
  </si>
  <si>
    <t>F.030.01.129.240817 bio-PET (Polyethylene terephthalate) co-firing in electrical power plant</t>
  </si>
  <si>
    <t>F.090.01.127.240817 PAN (Polyacrylonitrile fibres) waste incineration with electricity</t>
  </si>
  <si>
    <t>F.090.01.128.240817 bio-PP (Polypropylene) waste incineration with electricity</t>
  </si>
  <si>
    <t>F.090.01.129.240817 bio-PET (Polyethylene terephthalate) waste incineration with electricity</t>
  </si>
  <si>
    <t>F.130.01.106.230701 landfill (inert waste)</t>
  </si>
  <si>
    <t>F.130.01.108.240116 Torrefied wood excl EoL credit</t>
  </si>
  <si>
    <t>F.130.01.109.240116 Torrefied wood incl EoL credit</t>
  </si>
  <si>
    <t>F.130.01.110.230701 Waste to recycling prosesses</t>
  </si>
  <si>
    <t>F.130.05.101.240116 Carbon storage in wood &gt;100 years (per kg wood 12%MC)</t>
  </si>
  <si>
    <t>F.130.05.102.240818 landfill of bio-PE (incl carbon sequestration)</t>
  </si>
  <si>
    <t>F.130.05.103.240818 landfill of bio-PP (incl carbon sequestration)</t>
  </si>
  <si>
    <t>F.130.05.104.240818 landfill of bio-PET (incl carbon sequestration)</t>
  </si>
  <si>
    <t>F.130.05.105.240818 landfill of PEF (incl carbon sequestration)</t>
  </si>
  <si>
    <t>F.130.05.106.240818 landfill of PA-11 (Nylon-11) (incl carbon sequestration)</t>
  </si>
  <si>
    <t>Scope 1 and downstream direct emissions</t>
  </si>
  <si>
    <t>A.130.11.111.240813 PEEK (Polyetheretherketone)</t>
  </si>
  <si>
    <t>deleted EoL of Plastic film in power plant</t>
  </si>
  <si>
    <t>2024-09-14 correction bio PP WtE</t>
  </si>
  <si>
    <t>some bars removed (where units are not the same in the group)</t>
  </si>
  <si>
    <t xml:space="preserve">epichlorohydrin updated, which lower epoxi and HCL  </t>
  </si>
  <si>
    <t xml:space="preserve">HVO from rape oil to soybean oil; HVO norm EU changed to tallow waste; </t>
  </si>
  <si>
    <t>Mica revised</t>
  </si>
  <si>
    <t>electricity from sawdust added</t>
  </si>
  <si>
    <t xml:space="preserve">5 times transport by truck with HVO (instead of B7) added </t>
  </si>
  <si>
    <t>6 lines for water added</t>
  </si>
  <si>
    <t>Aluminium virgin revised (europe and global, so 1 extra)</t>
  </si>
  <si>
    <t>Coppers revised (1 extra)</t>
  </si>
  <si>
    <t>Probas revisions: Cr, Co, Ga, Au, In, Li, Mn, Hg, Mo, Nb, Ag, Ta, Tl, Sn, W</t>
  </si>
  <si>
    <t>A.030.18.113 deleted (double)</t>
  </si>
  <si>
    <t>A.140.04.101.230701 Geotextiles moved</t>
  </si>
  <si>
    <t>duck down (china and poland) added, polyester fibre fill added</t>
  </si>
  <si>
    <t>mining of hardcoal and lignite added, antracite corrected</t>
  </si>
  <si>
    <t>no converting added to plastic processing</t>
  </si>
  <si>
    <t>hydrogen 3 extra lines</t>
  </si>
  <si>
    <t>wool, grease at far australia added</t>
  </si>
  <si>
    <t>revision of logic dies</t>
  </si>
  <si>
    <t>all basic carbon steel LCIs revised</t>
  </si>
  <si>
    <t>Materials, textiles, products</t>
  </si>
  <si>
    <t>Energy, electricity EU and CH consumption</t>
  </si>
  <si>
    <t>MATERIALS</t>
  </si>
  <si>
    <t>A.010.02.102.240318 Leather Vegetable tanning - hides from Europe</t>
  </si>
  <si>
    <t>A.010.04.102.230701 Palm kernel oil - crude from trees</t>
  </si>
  <si>
    <t>A.010.04.103.230701 Potatoe starch DE</t>
  </si>
  <si>
    <t>A.010.04.104.230701 Potatoes DE</t>
  </si>
  <si>
    <t>A.010.04.105.230701 Rape cake Europe</t>
  </si>
  <si>
    <t>A.010.04.112.230701 Soybean oil crude - degummed at coast Brazil</t>
  </si>
  <si>
    <t>A.010.06.102.230701 Rape oil Europe</t>
  </si>
  <si>
    <t>A.010.08.101.230701 bio-Cotton China</t>
  </si>
  <si>
    <t>A.010.08.102.230701 bio-Cotton India</t>
  </si>
  <si>
    <t>A.010.08.103.230701 bio-Cotton USA</t>
  </si>
  <si>
    <t>A.010.08.104.230701 Cotton China</t>
  </si>
  <si>
    <t>A.010.08.105.230701 Cotton India</t>
  </si>
  <si>
    <t>A.010.08.106.230701 Cotton trade mix China - India - USA</t>
  </si>
  <si>
    <t>A.010.08.107.230701 Cotton USA</t>
  </si>
  <si>
    <t>A.010.08.108.230701 Jute fibres  Bangladesh - rainfed</t>
  </si>
  <si>
    <t>A.010.08.109.230701 Jute fibres trade mix</t>
  </si>
  <si>
    <t>A.010.08.110.230701 Jute fibres Bangladesh</t>
  </si>
  <si>
    <t>A.010.08.111.230701 Jute fibres India</t>
  </si>
  <si>
    <t>A.010.08.112.230701 Jute fibres India - rainfed</t>
  </si>
  <si>
    <t>A.010.08.113.230701 Kenaf fibres Italy</t>
  </si>
  <si>
    <t>A.010.08.114.230701 Kenaf fibres India</t>
  </si>
  <si>
    <t>A.020.01.108.230701 Silicon (purified) for electronics and PV cells</t>
  </si>
  <si>
    <t>A.030.04.103.230701 Acetic Anhydride Halcon process</t>
  </si>
  <si>
    <t>A.030.04.104.230701 Acetic Anhydride Ketene process</t>
  </si>
  <si>
    <t>A.030.04.108.240528 Methacrylic acid</t>
  </si>
  <si>
    <t>A.030.08.102.230701 Carbon dioxide liquid</t>
  </si>
  <si>
    <t>A.030.08.107.230803 Chlorine (average of USLCI - Plasticseurope - EU chlor-alkali ind.)</t>
  </si>
  <si>
    <t>A.030.08.108.230701 Hydrogen - methane to hydrogen (SMR)</t>
  </si>
  <si>
    <t>A.030.08.109.230701 Nitrogen liquid</t>
  </si>
  <si>
    <t>A.030.08.110.230701 Oxigen liquid</t>
  </si>
  <si>
    <t>A.030.08.111.241215 Hydrogen - PEM electrolyzer - electricity from grid average</t>
  </si>
  <si>
    <t>A.030.08.112.241215 Hydrogen - PEM electrolyzer - electricity from offshore wind</t>
  </si>
  <si>
    <t>A.030.08.113.241215 Hydrogen liquefaction - electricity from the grid average</t>
  </si>
  <si>
    <t>A.030.10.107.230701 H2O2 - hydrogen peroxide 70% in H2O</t>
  </si>
  <si>
    <t>A.030.10.109.230701 KOH - Potassium hydroxide</t>
  </si>
  <si>
    <t>A.030.10.116.230701 Sodium Carbonate  (soda Na2CO3)</t>
  </si>
  <si>
    <t>A.030.10.118.230803 Sodium Chloride - NaCl (plasticseurope)</t>
  </si>
  <si>
    <t>A.030.10.122.230803 Sodium Hydroxide - NaOH (European Chlor-Alkali Industry 2022)</t>
  </si>
  <si>
    <t>A.030.10.123.230803 Sodium Hydroxide - NaOH (Plasticseurope 2013)</t>
  </si>
  <si>
    <t>A.030.10.124.230803 Sodium Hydroxide - NaOH (average of USLCI - Plasticseurope - EU Chlor-Alkali ind.)</t>
  </si>
  <si>
    <t>A.030.10.125.230803 Sodium Hypochlorite - NaOCl (European Chlor-Alkali Industry 2022)</t>
  </si>
  <si>
    <t>A.030.10.126.230803 Sodium Hypochlorite - NaOCl (Plasticseurope 2013)</t>
  </si>
  <si>
    <t>A.030.10.132.230701 V2O5 - Vanadium pentoxide</t>
  </si>
  <si>
    <t>A.030.10.134.230911 LiFePO4 (lithium iron phosphate - LFP)</t>
  </si>
  <si>
    <t>A.030.14.101.230803 Acetone</t>
  </si>
  <si>
    <t>A.030.14.112.230701 Ethanol (alcohol) bio-based from agricultural waste</t>
  </si>
  <si>
    <t>A.030.14.113.230701 Ethanol (alcohol) synthetic</t>
  </si>
  <si>
    <t>A.030.14.133.240324 Grease - Lithium-based</t>
  </si>
  <si>
    <t>A.030.14.134.240324 Grease - polymer (Polyalphaolefin + polypropylene)</t>
  </si>
  <si>
    <t>A.030.18.103.230701 1.4-Dioxane</t>
  </si>
  <si>
    <t>A.030.18.114.230701 Acetone</t>
  </si>
  <si>
    <t>A.030.18.120.230701 Butane-1.4-diol</t>
  </si>
  <si>
    <t>A.030.18.121.230701 Butane-1.4-diol dehydrogenation</t>
  </si>
  <si>
    <t>A.030.18.123.230701 Butanes from butene</t>
  </si>
  <si>
    <t>A.030.18.133.230701 Dimethylamine</t>
  </si>
  <si>
    <t>A.030.18.135.230701 Ethyl acetate from Butane oxidation</t>
  </si>
  <si>
    <t>A.030.18.143.230701 Hydrochloric acid (better is A.030.02.101. of plastic europe)</t>
  </si>
  <si>
    <t>A.030.18.153.230701 N.N-Dimethylformamide</t>
  </si>
  <si>
    <t>A.030.26.101.230701 Printing Ink Black - conventional</t>
  </si>
  <si>
    <t>A.030.26.102.230701 Printing Ink Black - UV inkjet</t>
  </si>
  <si>
    <t>A.030.26.105.230701 Printing Ink Varnish - conventional</t>
  </si>
  <si>
    <t>A.030.26.106.230701 Printing Ink White - UV inkjet</t>
  </si>
  <si>
    <t>A.030.30.102.230701 Fluorescent whitening agent DAS1 - triazinylaminostilben type</t>
  </si>
  <si>
    <t>A.030.30.103.230701 Fluorescent whitening agent - distyrylbiphenyl type</t>
  </si>
  <si>
    <t>A.040.05.101.230701 Red Clay Brick, for housing and roads - packed</t>
  </si>
  <si>
    <t>A.040.05.102.230701 Concrete blocks - light  (439 kg/m3)</t>
  </si>
  <si>
    <t>A.040.05.104.230701 Sand-lime bricks - light (600 kg/m3)</t>
  </si>
  <si>
    <t>A.040.07.102.230701 Concrete (reinforced 40 kg steel per 1000 kg)</t>
  </si>
  <si>
    <t>A.040.13.101.230701 Solvent based paint transparent - incl evaporation solvent</t>
  </si>
  <si>
    <t>A.040.13.102.230701 Solvent based paint white - incl evaporation solvent</t>
  </si>
  <si>
    <t>A.040.13.103.230701 Water based paint transparent</t>
  </si>
  <si>
    <t>A.040.13.104.230701 Water based paint white</t>
  </si>
  <si>
    <t>A.050.04.101.241011 AA cell battery (Alkaline)</t>
  </si>
  <si>
    <t>A.050.04.103.230701 Computer desktop -  including 27 inch display</t>
  </si>
  <si>
    <t>A.050.04.105.230701 Electric cord, 6A (1320W) 3x0.75 mm2 (per m)</t>
  </si>
  <si>
    <t>A.050.04.109.230701 LCD flat screen 27 inch -  including casing and electronics</t>
  </si>
  <si>
    <t>A.050.04.113.230911 Lithium LiFePO4 (145 Wh per kg incl packaging excl electronics)</t>
  </si>
  <si>
    <t>A.050.04.114.230701 Lithium NMC 811 (215 Wh per kg incl packaging excl electronics)</t>
  </si>
  <si>
    <t>A.050.04.115.241008 Mica (fire proof electric insulation) estimate</t>
  </si>
  <si>
    <t>A.050.04.123.240825 PV cell (Mono-Si) per m2 in Rotterdam</t>
  </si>
  <si>
    <t>A.050.06.302.240701 PCB of laptop (including componenets - excluding ICs)</t>
  </si>
  <si>
    <t>A.050.06.303.240701 PCB of mobile phone (including componenets - excluding ICs)</t>
  </si>
  <si>
    <t>A.050.06.304.240701 PCB of refrigerator (including componenets - excluding ICs)</t>
  </si>
  <si>
    <t>A.050.06.305.240701 PCB of washing machine (including componenets - excluding ICs)</t>
  </si>
  <si>
    <t>A.050.06.501.240721 One day 1.5 GB internet traffic for one user = user.day</t>
  </si>
  <si>
    <t>A.070.02.301.230715 CNG - including combustion CO2</t>
  </si>
  <si>
    <t>A.070.02.302.230715 LNG - including combustion CO2</t>
  </si>
  <si>
    <t>A.070.02.304.230715 Brown Hydrogen - including combustion CO2</t>
  </si>
  <si>
    <t>A.070.04.103.230701 biodiesel (soybean ester 50% Brazil - 50% USA)</t>
  </si>
  <si>
    <t>A.070.04.104.230701 biodiesel (soybean ester 100% USA)</t>
  </si>
  <si>
    <t>A.070.04.108.240815 Diesel XTL (HVO) from USA soybean oil in Europe</t>
  </si>
  <si>
    <t>A.070.06.101.241210 Anthracite coal  at mine (30.7MJ/kg)</t>
  </si>
  <si>
    <t>A.070.06.102.230701 Anthracite coal (30.7 MJ/kg) - including combustion CO2</t>
  </si>
  <si>
    <t>A.070.08.102.230701 LPG for transport - excluding combustion</t>
  </si>
  <si>
    <t>A.070.08.103.230701 LPG for transport - including combustion CO2</t>
  </si>
  <si>
    <t>A.070.10.103.230701 Diesel low-sulphur - excluding combustion</t>
  </si>
  <si>
    <t>A.070.10.104.230701 Diesel low-sulphur - including combustion CO2</t>
  </si>
  <si>
    <t>A.070.10.105.230701 Diesel low-sulphur - including combustion CO2 - per MJ</t>
  </si>
  <si>
    <t>A.070.10.106.230701 Heavy fuel oil for heat - including combustion CO2</t>
  </si>
  <si>
    <t>A.070.10.107.230701 Heavy fuel oil in transport - including combustion CO2)</t>
  </si>
  <si>
    <t>A.070.10.108.230701 Kerosene - excluding combustion</t>
  </si>
  <si>
    <t>A.070.10.109.230701 Kerosene - including combustion CO2</t>
  </si>
  <si>
    <t>A.070.10.110.230701 Petrol - including combustion CO2</t>
  </si>
  <si>
    <t>A.070.10.111.230701 Petrol - excluding combustion</t>
  </si>
  <si>
    <t>A.070.11.101.230701 Fuel grade uranium 3615 GJ/kg (4.52% enriched U-235 )</t>
  </si>
  <si>
    <t>A.080.03.101.231217 Glass bottles 100% recycled</t>
  </si>
  <si>
    <t>A.080.03.102.231217 Glass bottles recycled average EU 74%</t>
  </si>
  <si>
    <t>A.080.03.103.231217 Glass bottles virgin</t>
  </si>
  <si>
    <t>A.080.03.104.240310 Glass bottles flint (=clean transparant), EoL-RIR in Europe 40%</t>
  </si>
  <si>
    <t>A.080.03.105.240310 Glass bottles brown EoL-RIR in Europe 50%</t>
  </si>
  <si>
    <t>A.080.03.106.240310 Glass bottles green EoL-RIR in Europe 80%</t>
  </si>
  <si>
    <t>A.080.03.107.240310 Glass bottles unspecified colour EoL-RIR in Europe 52%</t>
  </si>
  <si>
    <t>A.090.01.105.230701 Hylite (1 m2  1.2 mm thickness  1.8 ton/m3)</t>
  </si>
  <si>
    <t>A.100.02.101.250105 Steel market mix USA 69.2% EAF for beams &amp; sheet</t>
  </si>
  <si>
    <t>A.100.02.102.250105 Steel virgin + 15% scrap BOF for beams &amp; sheet</t>
  </si>
  <si>
    <t>A.100.02.103.250105 Steel from 100% scrap EAF for beams &amp; sheet</t>
  </si>
  <si>
    <t>A.100.02.104.250105 Steel market mix Europe 49.8% EAF for beams &amp; sheet</t>
  </si>
  <si>
    <t>A.100.02.105.250105 Steel market mix China 9% EAF for beams &amp; sheet</t>
  </si>
  <si>
    <t>A.100.02.106.250105 Steel welded pipes 8.5% scrap BOF</t>
  </si>
  <si>
    <t>A.100.02.107.250105 Steel seamless pipes 33% scrap BOF</t>
  </si>
  <si>
    <t xml:space="preserve">Materials, metals, non ferro        Note: when 'virgin' is added it is 100% primary, when nothing is added it is a european market mix </t>
  </si>
  <si>
    <t>A.100.24.099.241123 Aluminium (primary) Global average</t>
  </si>
  <si>
    <t>A.100.24.100.241123 Aluminium trade mix Global (64% prim 36% sec)</t>
  </si>
  <si>
    <t>A.100.24.101.241123 Aluminium (primary) European production, bauxite from Africa</t>
  </si>
  <si>
    <t>A.100.24.103.241123 Aluminium trade mix Europe (79% prim 21% sec)</t>
  </si>
  <si>
    <t>A.100.24.104.230713 Antimony - CRM (EoL-RIR = 18%)</t>
  </si>
  <si>
    <t>A.100.24.108.241124 Copper rod tube plate (primary)</t>
  </si>
  <si>
    <t>A.100.24.109.241125 Copper (secondary)</t>
  </si>
  <si>
    <t>A.100.24.110.241125 Copper wire - plate - tube - trade mix ( 68% prim 32% sec)</t>
  </si>
  <si>
    <t>A.100.24.120.230701 Magnesium - CRM (primary)</t>
  </si>
  <si>
    <t>A.100.24.121.230701 Magnesium - CRM (secondary)</t>
  </si>
  <si>
    <t>A.100.24.122.230713 Magnesium - CRM trade mix (93% prim 7% sec)</t>
  </si>
  <si>
    <t>A.100.24.129.240701 Palladium - CRM (primary)</t>
  </si>
  <si>
    <t>A.100.24.130.230701 Palladium - CRM (secondary)</t>
  </si>
  <si>
    <t>A.100.24.131.230713 Palladium - CRM trade mix (67% prim 33% sec)</t>
  </si>
  <si>
    <t>A.100.24.132.240701 Platinum - CRM (primary)</t>
  </si>
  <si>
    <t>A.100.24.133.230701 Platinum - CRM (secondary)</t>
  </si>
  <si>
    <t>A.100.24.134.230713 Platinum - CRM trade mix (75% prim 25% sec)</t>
  </si>
  <si>
    <t>A.100.24.135.240701 Rhodium - CRM (primary)</t>
  </si>
  <si>
    <t>A.100.24.136.230701 Rhodium - CRM (secondary)</t>
  </si>
  <si>
    <t>A.100.24.137.230713 Rhodium - CRM trade mix (64% prim 36% sec)</t>
  </si>
  <si>
    <t>A.100.24.148.240228 Tungsten - CRM (EoL-RIR=42%)</t>
  </si>
  <si>
    <t>A.100.24.151.241011 Zinc (primary)</t>
  </si>
  <si>
    <t>A.100.25.108.241117 Niobium</t>
  </si>
  <si>
    <t>A.100.25.111.241117 Thallium</t>
  </si>
  <si>
    <t>A.100.28.100.241123 Al99</t>
  </si>
  <si>
    <t>A.100.30.097.241124 Copper wire rod</t>
  </si>
  <si>
    <t>A.100.30.098.241124 Copper tube</t>
  </si>
  <si>
    <t>A.100.30.099.241124 Copper flat rolled product</t>
  </si>
  <si>
    <t>A.100.30.100.241125 Cu-E</t>
  </si>
  <si>
    <t>A.100.30.110.230701 CuZn37 (Brass)</t>
  </si>
  <si>
    <t>A.100.30.111.230701 CuZn40 (Muntz metal)</t>
  </si>
  <si>
    <t>A.100.30.112.230701 CuZn40Pb (Brass alloy, alpha-beta, machinable)</t>
  </si>
  <si>
    <t>A.100.34.101.230701 Duranickel</t>
  </si>
  <si>
    <t>A.120.01.114.241205 Bamboo paper in Shenzhen produced in Sichuan proxi</t>
  </si>
  <si>
    <t>A.120.10.112.230701 film PVC (stiff shrink) 50 mu</t>
  </si>
  <si>
    <t>A.120.10.113.230701 Printing of multilayer film - UV Inkjet</t>
  </si>
  <si>
    <t>Materials, packaging micellanious</t>
  </si>
  <si>
    <t>A.120.30.101.240310 Mycelium composite protective packaging - Grown Bio 121 kg/m3</t>
  </si>
  <si>
    <t>A.120.30.103.241206 Stonepaper from Taiwan in Rotterdam</t>
  </si>
  <si>
    <t>A.120.30.104.241206 Stonepaper from Germany in Rotterdam</t>
  </si>
  <si>
    <t>A.130.01.104.240814 bio-PET (Polyethylene terephthalate) from sugarcane - not biodegradable</t>
  </si>
  <si>
    <t>A.130.01.105.230701 PHA and PHB (Polyhydroxyalkanoates) from wastewater sludge - biodegradable)</t>
  </si>
  <si>
    <t>A.130.01.106.230701 PLA (Polylactide) of corn stover - biodegradable</t>
  </si>
  <si>
    <t>A.130.01.107.230701 PBS-Starch 50%-50% blend - biodegradable</t>
  </si>
  <si>
    <t>A.130.01.108.231019 PBS (Polybutylene succinate) - biodegradable</t>
  </si>
  <si>
    <t>A.130.01.109.231019 PBAT (polybutylene adipate-co-terephthalate) -  biodegradable</t>
  </si>
  <si>
    <t>A.130.01.112.240814 PEF (Polyethylene furan-2,5-dicarboxylate) from sugarcane - not biodegradable</t>
  </si>
  <si>
    <t>A.130.03.104.230701 CA (Cellelose Acetate tetra) chemical upcycled</t>
  </si>
  <si>
    <t>A.130.03.106.230701 Flexible Polymeer Foam (PE) chemical upcycled</t>
  </si>
  <si>
    <t>A.130.03.107.230701 Ionomer chemical upcycled</t>
  </si>
  <si>
    <t>A.130.03.111.230701 bio-PE (Polyethylene) chemical upcycled - non biodegradable</t>
  </si>
  <si>
    <t>A.130.03.112.230701 PE (HDPE  High density Polyethylene) chemical upcycled</t>
  </si>
  <si>
    <t>A.130.03.114.230701 PHA and PHB (Polyhydroxyalkanoates) chemical upcycled - biodegradeble</t>
  </si>
  <si>
    <t>A.130.03.120.230701 PTFE (Teflon) chemical upcycled</t>
  </si>
  <si>
    <t>A.130.03.121.230701 PTT (Polyltrimethylene terephthalate) chemical upcycled</t>
  </si>
  <si>
    <t>A.130.03.124.230701 Starch-PBS 50%-50% blend chemical upcycled - biodegradeble</t>
  </si>
  <si>
    <t>A.130.03.125.230701 PBS  chemical upcycled - biodegradeble</t>
  </si>
  <si>
    <t>A.130.03.126.230701 PBAT (polybutylene adipate-co-terephthalate) chemical upcycled - biodegradeble</t>
  </si>
  <si>
    <t>A.130.03.127.240817 PAN (Polyacrylonitrile fibres) chemical upcycled</t>
  </si>
  <si>
    <t>A.130.03.128.240817 bio-PP (Polypropylene) chemical upcycled - not biodegradable</t>
  </si>
  <si>
    <t>A.130.03.129.240817 bio-PET (Polyethylene terephthalate) chemical upcycled - not biodegradable</t>
  </si>
  <si>
    <t>A.130.05.105.230701 Natural rubber (from Thailand in Rotterdam)</t>
  </si>
  <si>
    <t>A.130.05.107.230701 Polychloroprene (Neoprene and CR) rubber</t>
  </si>
  <si>
    <t>A.130.07.104.230803 PA 6 (Nylon 6  Polyamide 6)</t>
  </si>
  <si>
    <t>A.130.07.106.230803 PA 66 (Nylon 66  Polyamide 6-6)</t>
  </si>
  <si>
    <t>A.130.07.123.240822 PS (EPS  expandable polystyrene, white)</t>
  </si>
  <si>
    <t>A.130.07.124.240822 PS (GPPS  general purpose polystyrene)</t>
  </si>
  <si>
    <t>A.130.07.125.240822 PS (HIPS  high impact polysyrene)</t>
  </si>
  <si>
    <t>A.130.07.126.240813 PTFE (Polytetrafluoroethylene) Teflon</t>
  </si>
  <si>
    <t>A.130.09.102.240822 Epoxy resin from Bisphenol A 33% Epichlorohydrin 66%</t>
  </si>
  <si>
    <t xml:space="preserve">Materials, plastics, other              </t>
  </si>
  <si>
    <t>A.130.11.104.240930 Epichlorohydrin</t>
  </si>
  <si>
    <t>A.130.11.105.230701 EVOH (Ethylene vinyl alcohol) film barrier of gasses</t>
  </si>
  <si>
    <t>A.130.11.118.240801 PE for bottles with deposit in EU (RR=80%  RIR=25%)</t>
  </si>
  <si>
    <t>A.130.11.119.240801 PET for bottles with deposit in EU (RR=80%  RIR=25%)</t>
  </si>
  <si>
    <t>A.130.11.120.240801 PP for bottles with deposit in EU (RR=80%  RIR=25%)</t>
  </si>
  <si>
    <t>A.130.11.121.240801 PVC for bottles with deposit in EU (RR=80%  RIR=25%)</t>
  </si>
  <si>
    <t>A.140.01.104.230701 Cotton fibre from China and India (without global seatransport)</t>
  </si>
  <si>
    <t>A.140.01.109.230701 Jute fibre incl. degumming market mix</t>
  </si>
  <si>
    <t>A.140.01.110.230701 Jute fibre incl. degumming India irrigation</t>
  </si>
  <si>
    <t>A.140.01.111.230701 Jute fibre incl. degumming India rain fed - renewable fuel</t>
  </si>
  <si>
    <t>A.140.01.112.230701 Kenaf fibre incl. degumming India</t>
  </si>
  <si>
    <t>A.140.01.113.230701 Kenaf fibre incl. degumming Italy - renewable fule</t>
  </si>
  <si>
    <t>A.140.01.119.230701 Wool from Australia - transported to Rotterdam</t>
  </si>
  <si>
    <t>A.140.03.101.230701 dyeing with pollution in India - without materials input</t>
  </si>
  <si>
    <t>A.140.03.102.230701 dyeing in Europe - without materials input</t>
  </si>
  <si>
    <t>A.140.03.118.230701 texturing polymer fibres (to improve insulation properties)</t>
  </si>
  <si>
    <t>A.140.04.101.230701 Geotextiles (PP  500 dTex  woven)</t>
  </si>
  <si>
    <t>A.140.04.102.241204 Duck Down in Rotterdam from China</t>
  </si>
  <si>
    <t>A.140.04.103.241204 Duck Down in Rotterdam from Poland</t>
  </si>
  <si>
    <t>A.140.04.104.241204 Polyester fiberfill</t>
  </si>
  <si>
    <t>A.150.01.101.230701 drinking water without water stress</t>
  </si>
  <si>
    <t>A.150.01.102.230701 industrial reverse osmosis water</t>
  </si>
  <si>
    <t>A.150.03.101.241024 low water stress (BWS &lt; 10%) drinking water and cooling tower water</t>
  </si>
  <si>
    <t>A.150.03.102.241024 low medium water stress (BWS 10%-20%) drinking water and cooling tower water</t>
  </si>
  <si>
    <t>A.150.03.103.241024 medium high water stress (BWS 20%-40%) drinking water and cooling tower water</t>
  </si>
  <si>
    <t>A.150.03.104.241024 high water stress (BWS 40%-80%) drinking water and cooling tower water</t>
  </si>
  <si>
    <t>A.150.03.105.241024 extremely high water stress (BWS &gt; 80%) drinking water and cooling tower water</t>
  </si>
  <si>
    <t>A.160.01.102.230701 Afrormosia natural forest clear cut 700 (kg/m3)</t>
  </si>
  <si>
    <t>A.160.01.104.230701 Afzelia natural forest clear cut 820 (kg/m3)</t>
  </si>
  <si>
    <t>A.160.01.106.230701 Guaiacum wood natural forest clear cut 1250 (kg/m3)</t>
  </si>
  <si>
    <t>A.160.01.108.230701 Iroko natural forest clear cut 650 (kg/m3)</t>
  </si>
  <si>
    <t>A.160.01.110.230701 Makore natural forest clear cut 660 (kg/m3)</t>
  </si>
  <si>
    <t>A.160.01.112.230701 Mansonia natural forest clear cut 620 (kg/m3)</t>
  </si>
  <si>
    <t>A.160.01.114.230701 Moabi natural forest clear cut 815 (kg/m3)</t>
  </si>
  <si>
    <t>A.160.01.115.230701 Padouk African FSC/PEFC 740 (kg/m3)</t>
  </si>
  <si>
    <t>A.160.01.116.230701 Padouk African natural forest clear cut 740 (kg/m3)</t>
  </si>
  <si>
    <t>A.160.01.117.230701 Palissander Indisch FSC/PEFC 850 (kg/m3)</t>
  </si>
  <si>
    <t>A.160.01.118.230701 Palissander Indisch natural forest clear cut 850 (kg/m3)</t>
  </si>
  <si>
    <t>A.160.01.121.230701 Teak natural forest clear cut 665 (kg/m3)</t>
  </si>
  <si>
    <t>A.160.02.102.230701 Agba natural forest clear cut 500 (kg/m3)</t>
  </si>
  <si>
    <t>A.160.02.104.230701 Angelique natural forest clear cut 735 (kg/m3)</t>
  </si>
  <si>
    <t>A.160.02.106.230701 Azobé natural forest clear cut 1060 (kg/m3)</t>
  </si>
  <si>
    <t>A.160.02.108.230701 Bosse clair natural forest clear cut 575 (kg/m3)</t>
  </si>
  <si>
    <t>A.160.02.110.230701 Bubinga natural forest clear cut 830 (kg/m3)</t>
  </si>
  <si>
    <t>A.160.02.111.230701 Cedar  American FSC/PEFC 490 (kg/m3)</t>
  </si>
  <si>
    <t>A.160.02.112.230701 Cedar  American natural forest clear cut 490 (kg/m3)</t>
  </si>
  <si>
    <t>A.160.02.115.230701 Cordia natural forest clear cut 540 (kg/m3)</t>
  </si>
  <si>
    <t>A.160.02.117.230701 Idigbo natural forest clear cut 550 (kg/m3)</t>
  </si>
  <si>
    <t>A.160.02.119.230701 Mahogany natural forest clear cut 1110 (kg/m3)</t>
  </si>
  <si>
    <t>A.160.02.121.230701 Meranti natural forest clear cut 640 (kg/m3)</t>
  </si>
  <si>
    <t>A.160.02.123.230701 Merbau natural forest clear cut 800 (kg/m3)</t>
  </si>
  <si>
    <t>A.160.02.124.230701 Oak European FSC/PEFC 710 (kg/m3)</t>
  </si>
  <si>
    <t>A.160.02.126.230701 Purpleheart natural forest clear cut 850 (kg/m3)</t>
  </si>
  <si>
    <t>A.160.02.127.230701 Red Cedar Western 370 (kg/m3)</t>
  </si>
  <si>
    <t>A.160.02.128.230701 Utile (Sipo) FSC/PEFC 640 (kg/m3)</t>
  </si>
  <si>
    <t>A.160.02.129.230701 Utile (Sipo) natural forest clear cut 640 (kg/m3)</t>
  </si>
  <si>
    <t>A.160.02.131.230701 Wengé natural forest clear cut 830 (kg/m3)</t>
  </si>
  <si>
    <t>A.160.03.102.230701 Carapa natural forest clear cut 610 (kg/m3)</t>
  </si>
  <si>
    <t>A.160.03.104.230701 Dibetou natural forest clear cut 550 (kg/m3)</t>
  </si>
  <si>
    <t>A.160.03.106.230701 Kauri natural forest clear cut 485 (kg/m3)</t>
  </si>
  <si>
    <t>A.160.03.108.230701 Kotibe natural forest clear cut 760 (kg/m3)</t>
  </si>
  <si>
    <t>A.160.03.110.230701 Mahogany African FSC/PEFC 640 (kg/m3)</t>
  </si>
  <si>
    <t>A.160.03.111.230701 Mahogany African natural forest clear cut 640 (kg/m3)</t>
  </si>
  <si>
    <t>A.160.03.113.230701 Movigui natural forest clear cut 710 (kg/m3)</t>
  </si>
  <si>
    <t>A.160.03.115.230701 Mutenye natural forest clear cut 820 (kg/m3)</t>
  </si>
  <si>
    <t>A.160.03.117.230701 Niangon natural forest clear cut 710 (kg/m3)</t>
  </si>
  <si>
    <t>A.160.03.119.230701 Olon natural forest clear cut 485 (kg/m3)</t>
  </si>
  <si>
    <t>A.160.03.121.230701 Oregon Pine natural forest clear cut 505 (kg/m3)</t>
  </si>
  <si>
    <t>A.160.03.122.230701 Tchitola natural forest clear cut 630 (kg/m3)</t>
  </si>
  <si>
    <t>A.160.03.124.230701 Peroba natural forest clear cut 750 (kg/m3)</t>
  </si>
  <si>
    <t>A.160.03.126.230701 Pitch Pine natural forest clear cut 750 (kg/m3)</t>
  </si>
  <si>
    <t>A.160.03.128.230701 Sapelli natural forest clear cut 650 (kg/m3)</t>
  </si>
  <si>
    <t>A.160.03.132.230701 Tiama natural forest clear cut 560 (kg/m3)</t>
  </si>
  <si>
    <t>A.160.03.135.230701 Yang natural forest clear cut 750 (kg/m3)</t>
  </si>
  <si>
    <t>A.160.04.102.230701 Aningre natural forest clear cut 580 (kg/m3)</t>
  </si>
  <si>
    <t>A.160.04.104.230701 Avodire natural forest clear cut 550 (kg/m3)</t>
  </si>
  <si>
    <t>A.160.04.106.230701 Balsa natural forest clear cut 150 (kg/m3)</t>
  </si>
  <si>
    <t>A.160.04.110.230701 Emeri natural forest clear cut 515 (kg/m3)</t>
  </si>
  <si>
    <t>A.160.04.114.230701 Limba natural forest clear cut 560 (kg/m3)</t>
  </si>
  <si>
    <t>A.160.04.116.230701 Menkulang natural forest clear cut 710 (kg/m3)</t>
  </si>
  <si>
    <t>A.160.04.118.230701 Mersawa natural forest clear cut 640 (kg/m3)</t>
  </si>
  <si>
    <t>A.160.04.120.230701 Okoume natural forest clear cut 440 (kg/m3)</t>
  </si>
  <si>
    <t>A.160.04.122.230701 Parana Pine natural forest clear cut 540 (kg/m3)</t>
  </si>
  <si>
    <t>A.160.04.126.230701 Spruce European FSC/PEFC 460 (kg/m3)</t>
  </si>
  <si>
    <t>A.160.05.102.230701 Abura natural forest clear cut 560 (kg/m3)</t>
  </si>
  <si>
    <t>A.160.05.106.230701 Antiaris natural forest clear cut 445 (kg/m3)</t>
  </si>
  <si>
    <t>A.160.05.110.230701 Baboen natural forest clear cut 410 (kg/m3)</t>
  </si>
  <si>
    <t>A.160.05.111.230701 Beech European FSC/PEFC 710 (kg/m3)</t>
  </si>
  <si>
    <t>A.160.05.114.230701 Blue gum natural forest clear cut 900 (kg/m3)</t>
  </si>
  <si>
    <t>A.160.05.116.230701 Canaria natural forest clear cut 830 (kg/m3)</t>
  </si>
  <si>
    <t>A.160.05.118.230701 Cottonwood natural forest clear cut 440 (kg/m3)</t>
  </si>
  <si>
    <t>A.160.05.122.230701 Ilomba natural forest clear cut 480 (kg/m3)</t>
  </si>
  <si>
    <t>A.160.05.124.230701 Koto natural forest clear cut 560 (kg/m3)</t>
  </si>
  <si>
    <t>A.160.05.129.230701 Sycamore FSC/PEFC 615 (kg/m3)</t>
  </si>
  <si>
    <t>A.160.05.130.230701 Wawa FSC/PEFC 390 (kg/m3)</t>
  </si>
  <si>
    <t>A.160.05.131.230701 Wawa natural forest clear cut 390 (kg/m3)</t>
  </si>
  <si>
    <t>A.160.06.101.230701 Anzala (Mukulungu) FSC/PEFC 940 (kg/m3)</t>
  </si>
  <si>
    <t>A.160.06.102.230701 Anzala (Mukulungu) natural forest clear cut 940 (kg/m3)</t>
  </si>
  <si>
    <t>A.160.06.104.230701 Coromandel Ebony natural forest clear cut 1100 (kg/m3)</t>
  </si>
  <si>
    <t>A.160.06.106.230701 Dabema natural forest clear cut 690 (kg/m3)</t>
  </si>
  <si>
    <t>A.160.06.108.230701 Emien natural forest clear cut 360 (kg/m3)</t>
  </si>
  <si>
    <t>A.160.06.110.230701 Missanda (Tali) FSC/PEFC 900 (kg/m3)</t>
  </si>
  <si>
    <t>A.160.06.111.230701 Missanda (Tali) natural forest clear cut 900 (kg/m3)</t>
  </si>
  <si>
    <t>A.160.06.114.230701 Mubura natural forest clear cut 830 (kg/m3)</t>
  </si>
  <si>
    <t>A.160.06.116.230701 Niove natural forest clear cut 850 (kg/m3)</t>
  </si>
  <si>
    <t>A.160.06.118.230701 Onzabili natural forest clear cut 550 (kg/m3)</t>
  </si>
  <si>
    <t>A.160.06.119.230701 Ozigo (Igaganga) FSC/PEFC 650 (kg/m3)</t>
  </si>
  <si>
    <t>A.160.06.120.230701 Ozigo (Igaganga) natural forest clear cut 650 (kg/m3)</t>
  </si>
  <si>
    <t>A.160.06.122.230701 Parasolier natural forest clear cut 190 (kg/m3)</t>
  </si>
  <si>
    <t>A.160.06.125.230701 Pockwood natural forest clear cut 1250 (kg/m3)</t>
  </si>
  <si>
    <t>A.160.06.126.230701 Simmon (Persimmon) FSC/PEFC 835 (kg/m3)</t>
  </si>
  <si>
    <t>A.160.06.127.230701 Sterculia (Niangon) FSC/PEFC 700 (kg/m3)</t>
  </si>
  <si>
    <t>A.160.06.128.230701 Sterculia (Niangon) natural forest clear cut 700 (kg/m3)</t>
  </si>
  <si>
    <t>A.160.06.129.230701 Zebrano (Goncalo-alvez) FSC/PEFC 900 (kg/m3)</t>
  </si>
  <si>
    <t>A.160.06.130.230701 Zebrano (Goncalo-alvez) natural forest clear cut 900 (kg/m3)</t>
  </si>
  <si>
    <t>A.160.07.102.230701 Angelim Vermelho natural forest clear cut 1430 (kg/m3) wet</t>
  </si>
  <si>
    <t>A.160.07.104.230701 Cumaru natural forest clear cut 1200 (kg/m3) wet</t>
  </si>
  <si>
    <t>A.160.07.106.230701 Massaranduba natural forest clear cut 1200 (kg/m3) wet</t>
  </si>
  <si>
    <t>A.160.07.108.230701 Okan natural forest clear cut 1075 (kg/m3) wet</t>
  </si>
  <si>
    <t>A.160.07.110.230701 Sapupira natural forest clear cut 1075 (kg/m3) wet</t>
  </si>
  <si>
    <t>A.160.09.103.230701 Bamboo (local at forest road China)</t>
  </si>
  <si>
    <t>A.160.09.104.230701 CCA wood (Scots pine with Cromium Copper and Asenic) incl EoL</t>
  </si>
  <si>
    <t>A.160.09.113.230701 Plato wood = thermal treated European Spruce s.g. 420 kg/m3</t>
  </si>
  <si>
    <t>A.160.09.115.230701 Plywood (softwood 600 kg/m3) - indoor use</t>
  </si>
  <si>
    <t>ENERGY</t>
  </si>
  <si>
    <t>B.030.01.101.250107 Electricity coal EU - US - China 38% efficiency</t>
  </si>
  <si>
    <t>B.030.01.103.230701 Electricity gas EU - US - China 60% efficiency</t>
  </si>
  <si>
    <t>B.030.01.105.230701 Electricity oil EU - US - China  45% efficiency</t>
  </si>
  <si>
    <t>B.030.01.106.230701 Electricity from Hydropower (Norway)</t>
  </si>
  <si>
    <t>B.030.01.107.240825 Electricity from PV panel  Mono-Si (irradiation 1100 kWh per m2 ) in MJ</t>
  </si>
  <si>
    <t>B.030.01.108.241008 Electricity from sawdust (waste wood 12% MC) in power plant</t>
  </si>
  <si>
    <t>B.050.01.101.230701 Heat - General Industry</t>
  </si>
  <si>
    <t>B.050.01.102.230701 Heat - Domestic from heat pump</t>
  </si>
  <si>
    <t>B.050.01.104.230701 Heat from anthracite coal 30.7 MJ/kg - incl. combustion CO2</t>
  </si>
  <si>
    <t>B.050.01.105.230701 Heat from coal bituminous 26.4 MJ/kg  - incl. combustion CO2</t>
  </si>
  <si>
    <t>B.050.01.106.230701 Heat from heavy oil for chemical processes - incl. combustion CO2</t>
  </si>
  <si>
    <t>TRANSPORT</t>
  </si>
  <si>
    <t>C.010.01.101.230701 Air traffic continental (min weight/volume ratio 0.167 ton/m3) (tkm)</t>
  </si>
  <si>
    <t>C.010.01.102.230701 Air traffic intercontinental (min weight/volume ratio 0.167 ton/m3) (tkm)</t>
  </si>
  <si>
    <t>C.010.01.103.230701 Air traffic continental (max weight/volume ratio 0.167 ton/m3) (m3km)*</t>
  </si>
  <si>
    <t>C.010.01.104.230701 Air traffic intercontinental (max weight/volume ratio 0.167 ton/m3) (m3km)*</t>
  </si>
  <si>
    <t>C.030.01.101.230701 Transport pipeline natural gas</t>
  </si>
  <si>
    <t>C.030.01.102.230701 Transport pipeline petroleum</t>
  </si>
  <si>
    <t>C.050.01.101.230701 Train freight diesel (tkm)</t>
  </si>
  <si>
    <t>C.050.01.102.230701 Train freight electric (tkm)</t>
  </si>
  <si>
    <t>C.060.01.104.230701 Truck +trailer  Euro 6 - B7 diesel (output per meter)</t>
  </si>
  <si>
    <t>C.070.01.102.230701 Bulk carrier Handysize dwt 16.383   12.5 knots</t>
  </si>
  <si>
    <t>C.070.01.104.230701 Coaster Class A (coast US and North and Baltic sea)</t>
  </si>
  <si>
    <t>C.070.01.106.230701 Container ship (min weight/volume ratio 0.41 ton/m3)</t>
  </si>
  <si>
    <t>PROCESSING</t>
  </si>
  <si>
    <t>D.050.01.102.250105 Rolling steel</t>
  </si>
  <si>
    <t>D.050.01.103.240310 Fiber Laser cutting 1000 W  Steel 1mm thick  1 meter</t>
  </si>
  <si>
    <t>D.050.01.104.240310 Fiber Laser cutting 6000 W  Steel 10mm thick per 1 meter</t>
  </si>
  <si>
    <t>D.060.01.101.230701 Drilling steel (per kg removed - the removed steel not counted)</t>
  </si>
  <si>
    <t>D.060.01.102.230701 Milling steel (per kg removed - revomed steel not counted)</t>
  </si>
  <si>
    <t>D.060.01.103.230701 Turrning steel (per kg removed - steel removed not counted)</t>
  </si>
  <si>
    <t>D.090.01.101.230701 Electric MIG welding 4mm steel   0.125 kg electrode</t>
  </si>
  <si>
    <t>D.090.01.104.230701 welding steel autogenious 0.0536 kg electrode</t>
  </si>
  <si>
    <t>D.100.01.106.240310 Fiber Laser cutting 1000 W  Aluminium 1mm thick, 1 meter</t>
  </si>
  <si>
    <t>D.100.01.107.240310 Fiber Laser cutting 6000 W  Aluminium 10mm thick, 1 meter</t>
  </si>
  <si>
    <t>D.100.01.108.230701 Drilling Al (per kg removed, removed Al not counted)</t>
  </si>
  <si>
    <t>D.100.01.119.230701 Milling Al (per kg removed, removed Al not counted)</t>
  </si>
  <si>
    <t>D.100.01.123.230701 Sawing Al band saw</t>
  </si>
  <si>
    <t>D.100.01.124.230701 Sawing Al circular saw</t>
  </si>
  <si>
    <t>D.100.01.133.230701 Turning Al (per kg removed  removed Al not counted)</t>
  </si>
  <si>
    <t>D.120.01.101.230701 blow moulding - machine only</t>
  </si>
  <si>
    <t>D.120.01.102.230701 blow moulding - production site</t>
  </si>
  <si>
    <t>D.120.01.103.230701 extrusion - machine only</t>
  </si>
  <si>
    <t>D.120.01.104.230701 extrusion - production site</t>
  </si>
  <si>
    <t>D.120.01.105.230701 injection moulding - machine only</t>
  </si>
  <si>
    <t>D.120.01.106.230701 injection moulding - production site</t>
  </si>
  <si>
    <t>D.120.01.108.230701 thermo forming - machine only</t>
  </si>
  <si>
    <t>D.120.01.109.230701 thermo forming - production site</t>
  </si>
  <si>
    <t>END_OF_LIFE</t>
  </si>
  <si>
    <t>F.020.01.103.241207 Flexible Polymer Foam co-firing in electrical power plant</t>
  </si>
  <si>
    <t>F.020.01.105.230701 Hardwood 0% MC  Bamboo &amp; Cork  co-firing in electrical power plant</t>
  </si>
  <si>
    <t>F.020.01.106.230701 Hardwood 12% MC  Bamboo &amp; Cork  co-firing in electrical power plant</t>
  </si>
  <si>
    <t>F.020.01.107.230701 Hardwood fresh 50% MC  Bamboo &amp; Cork,  co-firing in electrical power plant</t>
  </si>
  <si>
    <t>F.020.01.109.241207 Rigid Polymer Foam co-firing in electrical power plant</t>
  </si>
  <si>
    <t>F.020.01.111.230701 Softwood 0% MC co-firing in electrical power plant</t>
  </si>
  <si>
    <t>F.020.01.112.230701 Softwood 12% MC co-firing in electrical power plant</t>
  </si>
  <si>
    <t>F.020.01.113.230701 Softwood fresh 50% MC co-firing in electrical power plant</t>
  </si>
  <si>
    <t>F.030.01.118.230701 PTFE (Teflon  Polytetrafluoroethylene) co-firing in electrical power plant</t>
  </si>
  <si>
    <t>F.030.01.130.240817 PEF (Polyethylene furan-2.5-dicarboxylate) co-firing in electrical power plant</t>
  </si>
  <si>
    <t>waste treatment, co-firing power plant  Other plastics</t>
  </si>
  <si>
    <t>F.050.01.101.230701 Hardwood 0% MC  Bamboo and Cork  combustion in small elec. power plant</t>
  </si>
  <si>
    <t>F.050.01.102.230701 Hardwood 12% MC  Bamboo and Cork  combustion in small elec. power plant</t>
  </si>
  <si>
    <t>F.050.01.103.230701 Hardwood fresh 50% MC  Bamboo and Cork  combustion in small elec. power plant</t>
  </si>
  <si>
    <t>F.050.01.105.230701 Softwood 0% MC  combustion in small elec. power plant</t>
  </si>
  <si>
    <t>F.050.01.106.230701 Softwood 12% MC  combustion in small elec. power plant</t>
  </si>
  <si>
    <t>F.050.01.107.230701 Softwood fresh  50% MC  combustion in small elec. power plant</t>
  </si>
  <si>
    <t>F.070.01.105.230701 Polychloroprene (Neoprene  CR) waste incineration with electricity</t>
  </si>
  <si>
    <t>F.080.01.103.241207 Flexible Polymer Foam waste incineration with electricity</t>
  </si>
  <si>
    <t>F.080.01.105.230701 Hardwood 0%MC  Bamboo and Cork  waste incineration with electricity</t>
  </si>
  <si>
    <t>F.080.01.106.230701 Hardwood 12%MC  Bamboo and Cork  waste incineration with electricity</t>
  </si>
  <si>
    <t>F.080.01.107.230701 Hardwood fresh  50%MC  Bamboo and Cork  waste incineration with electricity</t>
  </si>
  <si>
    <t>F.080.01.109.241207 Rigid Polymer Foam waste incineration with electricity</t>
  </si>
  <si>
    <t>F.080.01.111.230701 Softwood 0%MC  waste incineration with electricity</t>
  </si>
  <si>
    <t>F.080.01.112.230701 Softwood 12%MC  waste incineration with electricity</t>
  </si>
  <si>
    <t>F.080.01.113.230701 Softwood fresh  50%MC  waste incineration with electricity</t>
  </si>
  <si>
    <t>F.080.01.114.240823 Paper and Cardboard, as wet household waste   waste incineration with electricity</t>
  </si>
  <si>
    <t>F.090.01.130.240817 PEF (Polyethylene furan-2.5-dicarboxylate) waste incineration with electricity</t>
  </si>
  <si>
    <t>waste treatment,  municipal waste incineration with electricity, Other plastics</t>
  </si>
  <si>
    <t>F.106.01.101.230701 BR and IIR (Butyl rubber) waste combustion - clean tech without heat recovery</t>
  </si>
  <si>
    <t>F.106.01.102.230701 EVA (Ethylene vinyl acetate) waste combustion - clean tech without heat recovery</t>
  </si>
  <si>
    <t>F.106.01.103.230701 IR (Polyisoprene rubber) waste combustion - clean tech without heat recovery</t>
  </si>
  <si>
    <t>F.106.01.104.230701 Natural rubber waste combustion - clean tech without heat recovery</t>
  </si>
  <si>
    <t>F.106.01.105.230701 Polychloroprene (Neoprene, CR) waste combustion - clean tech without heat recovery</t>
  </si>
  <si>
    <t>F.106.01.106.230701 PU (Polyurethane) waste combustion - clean tech without heat recovery</t>
  </si>
  <si>
    <t>F.106.01.107.230701 SBR (Styrene butadiene rubber) waste combustion - clean tech without heat recovery</t>
  </si>
  <si>
    <t>F.106.01.108.230701 Silicone rubbers combustion - clean tech without heat recovery</t>
  </si>
  <si>
    <t>F.106.02.101.230701 CFRP (50%) waste combustion - clean tech without heat recovery</t>
  </si>
  <si>
    <t>F.106.02.102.230701 DMC (50%) waste combustion - clean tech without heat recovery</t>
  </si>
  <si>
    <t>F.106.02.103.230701 Flexible Polymer Foam, waste combustion - clean tech without heat recovery</t>
  </si>
  <si>
    <t>F.106.02.104.230701 GFRP (50%) waste combustion - clean tech without heat recovery</t>
  </si>
  <si>
    <t>F.106.02.110.230701 SMC waste combustion - clean tech without heat recovery</t>
  </si>
  <si>
    <t>F.106.03.101.230701 ABS (Acrylonitrile butadiene styrene) waste combustion - clean tech without heat recovery</t>
  </si>
  <si>
    <t>F.106.03.102.230701 bio-PE (Polyethylene) waste combustion - clean tech without heat recovery</t>
  </si>
  <si>
    <t>F.106.03.103.230701 CA (Cellulose polymers) waste combustion - clean tech without heat recovery</t>
  </si>
  <si>
    <t>F.106.03.104.230701 Ionomer waste combustion - clean tech without heat recovery</t>
  </si>
  <si>
    <t>F.106.03.105.230701 PA-11 (Nylon-11) waste combustion - clean tech without heat recovery</t>
  </si>
  <si>
    <t>F.106.03.106.230701 PA (Nylons  Polyamides) waste combustion - clean tech without heat recovery</t>
  </si>
  <si>
    <t>F.106.03.107.230701 PC (Polycarbonate) waste combustion - clean tech without heat recovery</t>
  </si>
  <si>
    <t>F.106.03.111.230701 PET (Polyethylene terephthalate) waste combustion - clean tech without heat recovery</t>
  </si>
  <si>
    <t>F.106.03.112.230701 PHA (Polyhydroxyalkanoates) waste combustion - clean tech without heat recovery</t>
  </si>
  <si>
    <t>F.106.03.113.230701 PLA (Polylactide) waste combustion - clean tech without heat recovery</t>
  </si>
  <si>
    <t>F.106.03.114.230701 PMMA (Polymethyl methacrylate) waste combustion - clean tech without heat recovery</t>
  </si>
  <si>
    <t>F.106.03.115.230701 POM (Polyoxymethylene  Polyacetaal) waste combustion - clean tech without heat recovery</t>
  </si>
  <si>
    <t>F.106.03.116.230701 PP (Polypropylene) waste combustion - clean tech without heat recovery</t>
  </si>
  <si>
    <t>F.106.03.117.230701 PS (Polystyrene) waste combustion - clean tech without heat recovery</t>
  </si>
  <si>
    <t>F.106.03.118.230701 PTFE (Teflon, Polytetrafluoroethylene) waste combustion - clean tech without heat recovery</t>
  </si>
  <si>
    <t>F.106.03.119.230701 PTT (Polyltrimethylene terephthalate) waste combustion - clean tech without heat recovery</t>
  </si>
  <si>
    <t>F.106.03.120.230701 PUR (Polyurethane) waste combustion - clean tech without heat recovery</t>
  </si>
  <si>
    <t>F.106.03.122.230701 PVDC (Polyvinyliden chloride) waste combustion - clean tech without heat recovery</t>
  </si>
  <si>
    <t>F.106.03.123.230701 Starch PBS 50%-50% (Polybutylene succinate) waste combustion - clean tech without heat recovery</t>
  </si>
  <si>
    <t>F.106.03.124.231020 PBS (Polybutylene succinate) waste combustion - clean tech without heat recovery</t>
  </si>
  <si>
    <t>F.106.03.125.231020 PBAT (Polybutylene adipate terepht) waste combustion - clean tech without heat recovery</t>
  </si>
  <si>
    <t>F.106.03.126.231020 PHB (Polyhydroxybutyrate) waste combustion - clean tech without heat recovery</t>
  </si>
  <si>
    <t>F.106.03.127.240817 PAN (Polyacrylonitrile fibres) waste combustion - clean tech without heat recovery</t>
  </si>
  <si>
    <t>F.106.03.128.240817 bio-PP (Polypropylene) waste combustion - clean tech without heat recovery</t>
  </si>
  <si>
    <t>F.106.03.129.240817 bio-PET (Polyethylene terephthalate)waste combustion - clean tech without heat recovery</t>
  </si>
  <si>
    <t>F.106.03.130.240817 PEF (Polyethylene terephthalate) waste combustion - clean tech without heat recovery</t>
  </si>
  <si>
    <t>F.106.04.101.230701 Epoxies waste combustion - clean tech without heat recovery</t>
  </si>
  <si>
    <t>F.106.04.102.230701 Phenolics (Bakelite) waste combustion - clean tech without heat recovery</t>
  </si>
  <si>
    <t>F.106.04.103.230701 Polyester waste combustion - clean tech without heat recovery</t>
  </si>
  <si>
    <t>F.106.05.101.230701 Bisphenol A  waste combustion - clean tech without heat recovery</t>
  </si>
  <si>
    <t>no heat recovery, waste combustion, Other plastics</t>
  </si>
  <si>
    <t>F.106.05.102.230701 DEHP  waste combustion - clean tech without heat recovery</t>
  </si>
  <si>
    <t>F.106.05.103.230701 DINP  waste combustion - clean tech without heat recovery</t>
  </si>
  <si>
    <t>F.106.05.104.230701 Epichlorohydrin waste combustion - clean tech without heat recovery</t>
  </si>
  <si>
    <t>F.106.05.105.230701 EVOH  waste combustion - clean tech without heat recovery</t>
  </si>
  <si>
    <t>F.106.05.106.230701 Formaldehyde  waste combustion - clean tech without heat recovery</t>
  </si>
  <si>
    <t>F.106.05.107.230701 MDI  waste combustion - clean tech without heat recovery</t>
  </si>
  <si>
    <t>F.106.05.108.230701 MMA monomer  waste combustion - clean tech without heat recovery</t>
  </si>
  <si>
    <t>F.106.05.109.230701 Nafion  waste combustion - clean tech without heat recovery</t>
  </si>
  <si>
    <t>F.106.05.110.230701 Paperfoam  waste combustion - clean tech without heat recovery</t>
  </si>
  <si>
    <t>F.106.05.111.230701 PEEK (Polyetheretherketone)  waste combustion - clean tech without heat recovery</t>
  </si>
  <si>
    <t>F.106.05.113.230701 Phthalic anhydride  waste combustion - clean tech without heat recovery</t>
  </si>
  <si>
    <t>F.106.05.114.230701 Polyether-polyols  waste combustion - clean tech without heat recovery</t>
  </si>
  <si>
    <t>F.106.05.115.230701 PPS  waste combustion - clean tech without heat recovery</t>
  </si>
  <si>
    <t>F.106.05.116.230701 PVOH (PVA)  waste combustion - clean tech without heat recovery</t>
  </si>
  <si>
    <t>F.106.05.117.230701 TDI  waste combustion - clean tech without heat recovery</t>
  </si>
  <si>
    <t>F.106.06.101.230701 AKD (Alkyl ketene dimers)  waste combustion - clean tech without heat recovery</t>
  </si>
  <si>
    <t>F.106.06.102.230701 ASA (Acrylonitrile styrene acrylate)  waste combustion - clean tech without heat recovery</t>
  </si>
  <si>
    <t>F.106.06.103.230701 Rosin (from wood, pine)  waste combustion - clean tech without heat recovery</t>
  </si>
  <si>
    <t>F.108.01.112.230701 film PVC (stiff shrink) 50 mu in mun waste inc</t>
  </si>
  <si>
    <t>F.110.01.101.230701 Aluminium  recycling credit closed loop (79% virgin part trade mix)</t>
  </si>
  <si>
    <t>F.110.01.102.230701 Copper  recycling credit closed loop (45% virgin part in trade mix)</t>
  </si>
  <si>
    <t>F.110.01.103.230701 Gold  recycling credit closed loop (80% virgin part trade mix)</t>
  </si>
  <si>
    <t>F.110.01.104.230701 Lead  recycling credit  closed loop (25% virgin part in trade mix)</t>
  </si>
  <si>
    <t>F.110.01.105.230701 Magnesium  recycling credit closed loop (90% virgin part in trade mix)</t>
  </si>
  <si>
    <t>F.110.01.106.230701 Nickel  recycling credit closed loop (66% virgin part in trade mix)</t>
  </si>
  <si>
    <t>F.110.01.107.230701 Palladium  recycling credit  closed loop (91% virgin part in trade mix)</t>
  </si>
  <si>
    <t>F.110.01.108.230701 Platinum  recycling credit  closed loop (88.5% virgin part in trade mix)</t>
  </si>
  <si>
    <t>F.110.01.109.230701 Rhodium  recycling credit  closed loop (91% virgin part in trade mix)</t>
  </si>
  <si>
    <t>F.110.01.110.230701 Silver  recycling credit closed loop (45% virgin part trade mix)</t>
  </si>
  <si>
    <t>F.110.01.111.250105 Steel  recycling credit closed loop (50.2% virgin part in trade mix)</t>
  </si>
  <si>
    <t>F.110.01.112.230701 Titanium  recycling credit  closed loop (81% virgin part in trade mix)</t>
  </si>
  <si>
    <t>F.110.01.113.230701 Zinc  recycling credit closed loop (69% virgin part in trade mix)</t>
  </si>
  <si>
    <t>F.120.01.101.230701 ABS closed loop chemical upcycling credit</t>
  </si>
  <si>
    <t>F.120.01.102.230701 bio-PE (Polyethylene) closed loop chemical upcycling credit</t>
  </si>
  <si>
    <t>F.120.01.103.230701 CA (Cellulose polymers) closed loop chemical upcycling credit</t>
  </si>
  <si>
    <t>F.120.01.104.230701 EVA (Ethylene vinyl acetate) closed loop chemical upcycling credit</t>
  </si>
  <si>
    <t>F.120.01.105.230701 Ionomer closed loop chemical upcycling credit</t>
  </si>
  <si>
    <t>F.120.01.106.230701 PA-11 (nylon-11) closed loop chemical upcycling credit</t>
  </si>
  <si>
    <t>F.120.01.107.230701 PA (nylons, polyamides) closed loop chemical upcycling credit</t>
  </si>
  <si>
    <t>F.120.01.108.230701 PC (Polycarbonate) closed loop chemical upcycling credit</t>
  </si>
  <si>
    <t>F.120.01.109.230701 PE (Polyethylene) closed loop chemical upcycling credit</t>
  </si>
  <si>
    <t>F.120.01.111.230701 PET (Polyethylene terephthalate) closed loop chemical upcycling credit</t>
  </si>
  <si>
    <t>F.120.01.112.230701 PHA and PHB (Polyhydroxyalkanoates)  closed loop chemical upcycling credit</t>
  </si>
  <si>
    <t>F.120.01.113.230701 PLA (Polylactide) closed loop chemical upcycling credit</t>
  </si>
  <si>
    <t>F.120.01.114.230701 PMMA (Acrilylic Polymethyl Methacrylate) closed loop chemical upcycling credit</t>
  </si>
  <si>
    <t>F.120.01.115.230701 POM and Acetal (Polyoxymethylene) closed loop chemical upcycling credit</t>
  </si>
  <si>
    <t>F.120.01.116.230701 PP (Polypropylene) closed loop chemical upcycling credit</t>
  </si>
  <si>
    <t>F.120.01.117.230701 PS (Polystyrene) closed loop chemical upcycle credit</t>
  </si>
  <si>
    <t>F.120.01.118.230701 PTFE  Teflon (Polytetrafluoroethylene) closed loop chemical upcycling credit</t>
  </si>
  <si>
    <t>F.120.01.119.230701 PTT (Polyltrimethylene terephthalate) closed loop chemical upcycling credit</t>
  </si>
  <si>
    <t>F.120.01.120.230701 PUR (Polyethane) closed loop chemical upcycling credit</t>
  </si>
  <si>
    <t>F.120.01.121.230701 PVC (Polyvinylchloride) closed loop chemical upcycling credit</t>
  </si>
  <si>
    <t>F.120.01.122.230701 Starch-PBS 50%-50% blend biodegradeble plastic closed loop chemical upcycling credit</t>
  </si>
  <si>
    <t>F.120.01.123.240817 PBS (Polybutylene succinate) closed loop chemical upcycling credit</t>
  </si>
  <si>
    <t>F.120.01.124.240817 PBAT (polybutylene adipate-co-terephthalate) closed loop chemical upcycling credit</t>
  </si>
  <si>
    <t>F.120.01.125.240817 PAN (Polyacrylonitrile fibres) closed loop chemical upcycling credit</t>
  </si>
  <si>
    <t>F.120.01.126.240817 Bio-PP (Polypropylene) closed loop chemical upcycling credit</t>
  </si>
  <si>
    <t>F.120.01.127.240817 Bio-PET (Polyethylene terephthalate) closed loop chemical upcycling credit</t>
  </si>
  <si>
    <t>F.120.01.128.240817 PEF (Polyethylene furan-2.5-dicarboxylate) closed loop chemical upcycling credit</t>
  </si>
  <si>
    <t>F.130.03.101.230701 plastic waste collection&amp;sorting</t>
  </si>
  <si>
    <t>F.130.03.102.230701 Scrap separation Mn  Fe  Cu  Ni and Zn</t>
  </si>
  <si>
    <t>F.130.03.103.230701 Scrap collection&amp;sorting (alum.)</t>
  </si>
  <si>
    <t>F.130.03.104.230701 Scrap collection&amp;sorting (copper)</t>
  </si>
  <si>
    <t>F.130.03.105.230701 Scrap collection&amp;sorting (iron and glass)</t>
  </si>
  <si>
    <t>F.130.03.106.230701 Scrap collection&amp;sorting (other non-ferro metals)</t>
  </si>
  <si>
    <t>F.130.03.107.230701 Scrap collection&amp;sorting (Pb)</t>
  </si>
  <si>
    <t>F.130.03.108.230701 Scrap collection&amp;sorting (Stainless st)</t>
  </si>
  <si>
    <t>FOOD</t>
  </si>
  <si>
    <t>PROXI data of chemicals via Classyfire</t>
  </si>
  <si>
    <t>For CSRD</t>
  </si>
  <si>
    <t>alternative names</t>
  </si>
  <si>
    <t>chemicals,plastics, and wood</t>
  </si>
  <si>
    <t>CAS 7440-02-0</t>
  </si>
  <si>
    <t>other names: Lignum Vitae  Palo Santo   Ironwood  Guayacán  Greenheart  Guaiac  Guaiacum officinale or Guaiacum sanctum</t>
  </si>
  <si>
    <t>Other names: Mereira Moreira (Angola) Abang Mandji (Cameroon Guinea) Kambala Molundu (Congo Zaïre) Odum (Ghana Ivory Coast) Simmé (Guinea) Rokko (Nigeria) Mvule Mvuli (East Africa)</t>
  </si>
  <si>
    <t>Other names: Caoba Mahogany Mogno Mara Acajou Baywood Boliviaans Mahonie Braziliaans Mahonie Cuba Mahonie Hondurees Mahonie en vele andere regionale benamingen zoals Aguano (Peru) Orura (Venezuela) Rosadillo (Guatemala) Zopilote (Mexico)</t>
  </si>
  <si>
    <t>Other names: Solomon Merbau (Netherlands) Tat-talun (Myanmar/Burma) Vesi (Fiji) Ipil (Philippines) Kayu Besi Moluks IJzerhout Mirabow (Indonesia) Kwila Bendora (Papua New Guinea) Ivili Kivoli Vuvula (Solomon Islands) Kohu (New Caledonia) Hintsy (Madagascar)</t>
  </si>
  <si>
    <t>Other names: Violetwood Guarabu Pau Roxo Roxinho (Brazil) Tananeo (Colombia) Amarante Bois Violet (French Guiana) Koroborelli (Guyana) Palo Morado (Mexico) Nazareno Morado (Panama Venezuela) Popohatti Dastan</t>
  </si>
  <si>
    <t>Other names: Awong (Cameroon) N'toko Ngondou (Congo) Anong (Guinea) N'son-so (Gabon) Mboto Bokonge Dikala-kala Tshikalakala Dikela Kiboto Monkonge Mundambi (Zaïre). Additionally Panga Panga</t>
  </si>
  <si>
    <t>Alternative names: Anigre Anegre Aniegre Aningeria (West and East Africa) Landosan (Guinea Sierra Leone) Mukali (Kenya Uganda) Kali (Congo) Mugangu (Cameroon) Muna (Ivory Coast) Osan (Ghana) Anegre Blanc (Central Africa) Longhi (various regions)</t>
  </si>
  <si>
    <t>Materials, wood, for wet civil engineering</t>
  </si>
  <si>
    <t>quicklime and hydrated lime revised</t>
  </si>
  <si>
    <t>A3</t>
  </si>
  <si>
    <t>A1</t>
  </si>
  <si>
    <t>A4</t>
  </si>
  <si>
    <t>A.030.10.138.240901 Talc (Talcum, Mg3Si4O10(OH)2) in Rotterdam</t>
  </si>
  <si>
    <t xml:space="preserve">delivery vans added and fuels EU lease segments changed </t>
  </si>
  <si>
    <t>A5</t>
  </si>
  <si>
    <t>km</t>
  </si>
  <si>
    <t>cm2</t>
  </si>
  <si>
    <t xml:space="preserve">Transport, road, truck diesel B7                                     </t>
  </si>
  <si>
    <t xml:space="preserve">Transport, road, truck diesel HVO                                     </t>
  </si>
  <si>
    <t xml:space="preserve">Transport, road, delivery van                                     </t>
  </si>
  <si>
    <t>update EoL for power plant  and municipal waste incineration  of PPS, Nafion, Epicholohydrin, PVDC, bio-PP</t>
  </si>
  <si>
    <t>A6</t>
  </si>
  <si>
    <t>glassfibre, glasswool, stonewool revised</t>
  </si>
  <si>
    <t>A.040.09.102.250328 glasswool without paper, plastic, or AL facing</t>
  </si>
  <si>
    <t>A.040.09.103.250327 stonewool without paper, plastic, or AL facing</t>
  </si>
  <si>
    <t>A.060.01.103.250317 glassfibre - dry and chopped - for reinforcing plastics</t>
  </si>
  <si>
    <t>A.060.01.104.250317 glassfibre - assembled roving - for reinforcing thermosets</t>
  </si>
  <si>
    <t>EVA renewed</t>
  </si>
  <si>
    <t>A7</t>
  </si>
  <si>
    <t>mechanical recycled plastics series renewed and expanded</t>
  </si>
  <si>
    <t>PUR ridgid foam MDI changed</t>
  </si>
  <si>
    <t>truck electric EU and Norway added</t>
  </si>
  <si>
    <t>Food updated</t>
  </si>
  <si>
    <t>Ics added</t>
  </si>
  <si>
    <t>A7 (+8)</t>
  </si>
  <si>
    <t>A7 (+10)</t>
  </si>
  <si>
    <t>A7 (+?)</t>
  </si>
  <si>
    <t>A7 (+6)</t>
  </si>
  <si>
    <t>update of bio-HDPE, CA, Nylon11,  IR bio-PE, bio-PP</t>
  </si>
  <si>
    <t>update EVA</t>
  </si>
  <si>
    <t>update wool</t>
  </si>
  <si>
    <t>Idemat 2025 Rev V2-1</t>
  </si>
  <si>
    <t>"Idemat2025RevA"</t>
  </si>
  <si>
    <t>Data on Eco-costs 2025 V2.1</t>
  </si>
  <si>
    <t>A7 (+7)</t>
  </si>
  <si>
    <t>extra knitting</t>
  </si>
  <si>
    <t>biodiversity list updated in OpenLCA</t>
  </si>
  <si>
    <t>A8</t>
  </si>
  <si>
    <t>printing updated and added</t>
  </si>
  <si>
    <t>A8 (+5)</t>
  </si>
  <si>
    <t>europallet</t>
  </si>
  <si>
    <t>A8 (+1)</t>
  </si>
  <si>
    <t>bioplastics from seaweed</t>
  </si>
  <si>
    <t>EMAA replaced from chemical to special plastics</t>
  </si>
  <si>
    <t xml:space="preserve">Monochlorobenzene: chlorobenzene CAS nr 108-90-7 </t>
  </si>
  <si>
    <t xml:space="preserve">Sodium hypochlorite: bleach liquid chlorine CAS nr 7681-52-9 </t>
  </si>
  <si>
    <t>Sodium hypochlorite: bleach liquid chlorine CAS nr 7681-52-9</t>
  </si>
  <si>
    <t xml:space="preserve">Alumina: Aluminium oxide AL2O3 Corundum CASnr 1344-28-1 </t>
  </si>
  <si>
    <t>Ammonia: azane NH3 CAS nr 7664-41-7</t>
  </si>
  <si>
    <t>Carbon black: acetylene black furnace black CAS nr 1333-86-4</t>
  </si>
  <si>
    <t>Cobalt oxide: cobalt(IIIII) oxide CAS nr 1308-06-1</t>
  </si>
  <si>
    <t>Graphite: crystalline carbon CAS nr 7782-42-5</t>
  </si>
  <si>
    <t>Hydrogen peroxide: H2O2 CAS nr 7722-84-1</t>
  </si>
  <si>
    <t>Hydrogen sulfide: H2S CAS nr 7783-06-4</t>
  </si>
  <si>
    <t>Potassium hydroxide: caustic potash lye CAS nr 1310-58-3</t>
  </si>
  <si>
    <t>Lime: calcium oxide quicklime CAS nr 1305-78-8</t>
  </si>
  <si>
    <t>Manganese dioxide: manganese(IV) oxide CAS nr 1313-13-9</t>
  </si>
  <si>
    <t>Quicklime: calcium oxide burnt lime CAS nr 1305-78-8</t>
  </si>
  <si>
    <t>Sodium carbonate: soda ash washing soda CAS nr 497-19-8</t>
  </si>
  <si>
    <t>Sodium chloride: common salt table salt CAS nr 7647-14-5</t>
  </si>
  <si>
    <t>Sodium cumenesulphonate: sodium isopropylbenzene sulfonate CAS nr 28348-53-0</t>
  </si>
  <si>
    <t>Sodium hydroxide: caustic soda lye CAS nr 1310-73-2</t>
  </si>
  <si>
    <t>Sodium silicate: water glass CAS nr 1344-09-8 or 15859-24-2</t>
  </si>
  <si>
    <t>Sodium sulphate: Glauber's salt CAS nr 7757-82-6</t>
  </si>
  <si>
    <t>Sulphur: brimstone CAS nr 7704-34-9</t>
  </si>
  <si>
    <t>Titanium dioxide: titania CAS nr 13463-67-7</t>
  </si>
  <si>
    <t>Urea: carbamide CAS nr 57-13-6</t>
  </si>
  <si>
    <t>Vanadium pentoxide: vanadium(V) oxide CAS nr 1314-62-1</t>
  </si>
  <si>
    <t>Zinc oxide: zinc white CAS nr 1314-13-2 or 55204-38-1</t>
  </si>
  <si>
    <t>Lithium iron phosphate: LFP CAS nr 15365-14-7</t>
  </si>
  <si>
    <t>Chromium oxide: chromia CAS nr 1308-38-9</t>
  </si>
  <si>
    <t>Magnesium oxide: magnesia CAS nr 1309-48-4</t>
  </si>
  <si>
    <t>Ferric chloride: iron(III) chloride CAS nr 7705-08-0</t>
  </si>
  <si>
    <t>Talc: magnesium silicate CAS nr 14807-96-6</t>
  </si>
  <si>
    <t>Acetone: propanone dimethyl ketone CAS nr 67-64-1</t>
  </si>
  <si>
    <t>Acetylene: ethyne CAS nr 74-86-2</t>
  </si>
  <si>
    <t>Acrylonitrile: vinyl cyanide propenenitrile CAS nr 107-13-1</t>
  </si>
  <si>
    <t>Alkenyl Succinic Anhydride: ASA CAS nr 26229-09-4 or 70983-53-8</t>
  </si>
  <si>
    <t xml:space="preserve">Alkyl Ketene Dimer: AKD CAS nr 144245-85-2 </t>
  </si>
  <si>
    <t>Benzene: benzol CAS nr 71-43-2</t>
  </si>
  <si>
    <t>Butadiene: 13-butadiene CAS nr 106-99-0</t>
  </si>
  <si>
    <t>Butane: n-butane liquefied petroleum gas (LPG) CAS nr 106-97-8</t>
  </si>
  <si>
    <t>Cumene hydroperoxide: isopropylbenzene hydroperoxide CAS nr 80-15-9</t>
  </si>
  <si>
    <t>Diethylene glycol: DEG CAS nr 111-46-6</t>
  </si>
  <si>
    <t>Dipropylene glycol monomethyl ether: DPM CAS nr 34590-94-8</t>
  </si>
  <si>
    <t>Ethanol: ethyl alcohol grain alcohol CAS nr 64-17-5</t>
  </si>
  <si>
    <t>Ethylbenzene: phenylethane CAS nr 100-41-4</t>
  </si>
  <si>
    <t>Ethylene: ethene bicarbureted hydrogen CAS nr 74-85-1</t>
  </si>
  <si>
    <t>Ethylene dichloride: 12-dichloroethane CAS nr 107-06-2</t>
  </si>
  <si>
    <t>Ethylene oxide: oxirane CAS nr 75-21-8</t>
  </si>
  <si>
    <t>Methanol: methyl alcohol wood alcohol CAS nr 67-56-1</t>
  </si>
  <si>
    <t>Methylamine: aminomethane CAS nr 74-89-5</t>
  </si>
  <si>
    <t>Monoethylene glycol: ethylene glycol12-ethanediol CAS nr 107-21-1</t>
  </si>
  <si>
    <t>Pentane blowing agent: pentane (as blowing agent) CAS nr 109-66-0</t>
  </si>
  <si>
    <t>Propane: n-propane CAS nr 74-98-6</t>
  </si>
  <si>
    <t>Propylene: propene CAS nr 115-07-1</t>
  </si>
  <si>
    <t>Phenol: hydroxybenzene carbolic acid CAS nr 108-95-2</t>
  </si>
  <si>
    <t>Rosin: colophony CAS nr 8050-09-7</t>
  </si>
  <si>
    <t>Styrene: vinylbenzene ethenylbenzene CAS nr 100-42-5</t>
  </si>
  <si>
    <t>Toluene: methylbenzene toluol CAS nr 108-88-3</t>
  </si>
  <si>
    <t>Triethylene glycol: TEG CAS nr 112-27-6</t>
  </si>
  <si>
    <t>Xylene: dimethylbenzene CAS nr 1330-20-7</t>
  </si>
  <si>
    <t>Acrylonitrile: vinyl cyanide propenenitrile CAS nr 107-13-1 (duplicate of 3)</t>
  </si>
  <si>
    <t>Hydrogen cyanide: prussic acid CAS nr 74-90-8</t>
  </si>
  <si>
    <t xml:space="preserve">1-Butanol: butyl alcohol n-Butanol CAS nr 71-36-3 </t>
  </si>
  <si>
    <t xml:space="preserve">1-Pentanol: amyl alcohol pentyl alcohol CAS nr 71-41-0 </t>
  </si>
  <si>
    <t xml:space="preserve">14-Dioxane: diethylene dioxide dioxane CAS nr 123-91-1 </t>
  </si>
  <si>
    <t xml:space="preserve">2-Butanol: sec-butyl alcohol 2-hydroxybutane CAS nr 78-92-2 </t>
  </si>
  <si>
    <t xml:space="preserve">2-Methyl-1-propanol: isobutanol isobutyl alcohol CAS nr 78-83-1 </t>
  </si>
  <si>
    <t xml:space="preserve">2-Methyl-2-butanol: tert-amyl alcohol 2-methylbutan-2-ol CAS nr 75-85-4 </t>
  </si>
  <si>
    <t xml:space="preserve">2-Methylpentane: isohexane 2-methylpentane CAS nr 107-83-5 </t>
  </si>
  <si>
    <t xml:space="preserve">3-Methyl-1-butyl acetate: isoamyl acetate banana oil CAS nr 123-92-2 </t>
  </si>
  <si>
    <t xml:space="preserve">4-Methyl-2-pentanone: methyl isobutyl ketone (MIBK) CAS nr 108-10-1 </t>
  </si>
  <si>
    <t xml:space="preserve">Acetic acid: ethanoic acid vinegar acid CAS nr 64-19-7 </t>
  </si>
  <si>
    <t xml:space="preserve">Acetone: propanone dimethyl ketone CAS nr 67-64-1 </t>
  </si>
  <si>
    <t xml:space="preserve">Benzal chloride: benzylidene chloride CAS nr 98-87-3 </t>
  </si>
  <si>
    <t xml:space="preserve">Benzaldehyde: benzenecarbonal benzoic aldehyde CAS nr 100-52-7 </t>
  </si>
  <si>
    <t xml:space="preserve">Benzene chlorination: chlorinated benzene derivatives CAS nr 108-90-7 (for monochlorobenzene) </t>
  </si>
  <si>
    <t xml:space="preserve">Benzyl alcohol: phenylmethanol CAS nr 100-51-6 </t>
  </si>
  <si>
    <t xml:space="preserve">Benzyl chloride: chloromethylbenzene CAS nr 100-44-7 </t>
  </si>
  <si>
    <t xml:space="preserve">Butane-14-diol: 14-butylene glycol CAS nr 110-63-4 </t>
  </si>
  <si>
    <t xml:space="preserve">Butane: n-butane liquefied petroleum gas (LPG) CAS nr 106-97-8 </t>
  </si>
  <si>
    <t xml:space="preserve">Butyl acetate: n-butyl acetate acetic acid butyl ester CAS nr 123-86-4 </t>
  </si>
  <si>
    <t xml:space="preserve">Butyrolactone: ?-butyrolactone (GBL) CAS nr 96-48-0 </t>
  </si>
  <si>
    <t xml:space="preserve">Cyclohexane: hexahydrobenzene CAS nr 110-82-7 </t>
  </si>
  <si>
    <t xml:space="preserve">Cyclohexanone: cyclohexyl ketone CAS nr 108-94-1 </t>
  </si>
  <si>
    <t xml:space="preserve">Ethanol: ethyl alcohol grain alcohol CAS nr 64-17-5 </t>
  </si>
  <si>
    <t xml:space="preserve">Diethyl ether: ethyl ether ether CAS nr 60-29-7 </t>
  </si>
  <si>
    <t xml:space="preserve">Dimethyl sulfoxide: DMSO CAS nr 67-68-5 </t>
  </si>
  <si>
    <t xml:space="preserve">Dimethylamine: DMA methanamine CAS nr 124-40-3 </t>
  </si>
  <si>
    <t xml:space="preserve">Ethyl acetate: acetic acid ethyl ester ethyl ethanoate CAS nr 141-78-6 </t>
  </si>
  <si>
    <t xml:space="preserve">Ethylene glycol diethyl ether: diethoxyethane glycol diethyl ether CAS nr 629-14-1 </t>
  </si>
  <si>
    <t xml:space="preserve">Ethylene glycol dimethyl ether: dimethoxyethane monoglyme CAS nr 110-71-4 </t>
  </si>
  <si>
    <t xml:space="preserve">Ethylene glycol monoethyl ether: 2-ethoxyethanol cellosolve CAS nr 110-80-5 </t>
  </si>
  <si>
    <t xml:space="preserve">Ethylene: ethene bicarbureted hydrogen CAS nr 74-85-1 </t>
  </si>
  <si>
    <t xml:space="preserve">Formic acid by butane oxidation: (process no CAS number) </t>
  </si>
  <si>
    <t xml:space="preserve">Formic acid by methyl formate hydrolysis: (process no CAS number) </t>
  </si>
  <si>
    <t xml:space="preserve">Hydrochloric acid: muriatic acid hydrogen chloride in water CAS nr 7647-01-0 </t>
  </si>
  <si>
    <t xml:space="preserve">Hydrogen: molecular hydrogen dihydrogen CAS nr 1333-74-0 </t>
  </si>
  <si>
    <t xml:space="preserve">Isobutyl acetate: 2-methylpropyl acetate isobutyl ethanoate CAS nr 110-19-0 </t>
  </si>
  <si>
    <t xml:space="preserve">Isopropyl acetate: 2-propanol acetate acetic acid isopropyl ester CAS nr 108-21-4 </t>
  </si>
  <si>
    <t xml:space="preserve">Methyl acetate: acetic acid methyl ester methyl ethanoate CAS nr 79-20-9 </t>
  </si>
  <si>
    <t xml:space="preserve">Methyl ethyl ketone: butanone MEK CAS nr 78-93-3 </t>
  </si>
  <si>
    <t xml:space="preserve">Methyl formate: formic acid methyl ester methyl methanoate CAS nr 107-31-3 </t>
  </si>
  <si>
    <t xml:space="preserve">Methylcyclohexane: cyclohexylmethane CAS nr 108-87-2 </t>
  </si>
  <si>
    <t xml:space="preserve">N-Dimethyl-2-pyrrolidone: N-methylpyrrolidone NMP CAS nr 872-50-4 </t>
  </si>
  <si>
    <t xml:space="preserve">NN-Dimethylformamide: DMF CAS nr 68-12-2 </t>
  </si>
  <si>
    <t xml:space="preserve">Propanal: propionaldehyde CAS nr 123-38-6 </t>
  </si>
  <si>
    <t xml:space="preserve">Propanol: 1-propanol (n-propanol) 2-propanol (isopropanol) CAS nr 71-23-8 (1-propanol) 67-63-0 (2-propanol) </t>
  </si>
  <si>
    <t xml:space="preserve">Propylene ammoxidation: (process no CAS number) </t>
  </si>
  <si>
    <t xml:space="preserve">Propylene hydroformylation: (process no CAS number) </t>
  </si>
  <si>
    <t xml:space="preserve">Tetrahydrofuran (THF): oxolane butylene oxide CAS nr 109-99-9 </t>
  </si>
  <si>
    <t xml:space="preserve">CASnr 17804-35-2 </t>
  </si>
  <si>
    <t xml:space="preserve">CASnr 133-06-2 </t>
  </si>
  <si>
    <t xml:space="preserve">CASnr 14484-64-1 </t>
  </si>
  <si>
    <t xml:space="preserve">CASnr 12427-38-2 </t>
  </si>
  <si>
    <t xml:space="preserve">CASnr 94-75-7 </t>
  </si>
  <si>
    <t xml:space="preserve">CASnr 93-76-5 </t>
  </si>
  <si>
    <t xml:space="preserve">CAS nr 15972-60-8 </t>
  </si>
  <si>
    <t xml:space="preserve">CASnr  25057-89-0 </t>
  </si>
  <si>
    <t xml:space="preserve">CASnr 128-37-0 </t>
  </si>
  <si>
    <t xml:space="preserve">CASnr 133-90-4 </t>
  </si>
  <si>
    <t xml:space="preserve">CASnr 64902-72-3 </t>
  </si>
  <si>
    <t xml:space="preserve">CASnr  21725-46-2 </t>
  </si>
  <si>
    <t xml:space="preserve">CASnr 1918-00-9  </t>
  </si>
  <si>
    <t xml:space="preserve">CASnr 88-85-7  </t>
  </si>
  <si>
    <t xml:space="preserve">CASnr  85-00-7 </t>
  </si>
  <si>
    <t xml:space="preserve">CASnr 330-54-1 </t>
  </si>
  <si>
    <t xml:space="preserve">CASnr  759-94-4 </t>
  </si>
  <si>
    <t xml:space="preserve">CASnr 69335-91-7 </t>
  </si>
  <si>
    <t xml:space="preserve">CASnr 2164-17-2 </t>
  </si>
  <si>
    <t xml:space="preserve">CASnr  1071-83-6 </t>
  </si>
  <si>
    <t xml:space="preserve">CASnr  330-55-2  </t>
  </si>
  <si>
    <t xml:space="preserve">CASnr 94-74-6 </t>
  </si>
  <si>
    <t xml:space="preserve">CASnr  51218-45-2 </t>
  </si>
  <si>
    <t xml:space="preserve">CASnr  1910-42-5 </t>
  </si>
  <si>
    <t xml:space="preserve">CASnr 1918-16-7 </t>
  </si>
  <si>
    <t xml:space="preserve">CASnr 709-98-8  </t>
  </si>
  <si>
    <t xml:space="preserve">CASnr 1582-09-8 </t>
  </si>
  <si>
    <t xml:space="preserve">CASnr 63-25-2  </t>
  </si>
  <si>
    <t xml:space="preserve">CASnr 1563-66-2 </t>
  </si>
  <si>
    <t xml:space="preserve">CASnr 6164-98-3 </t>
  </si>
  <si>
    <t xml:space="preserve">CASnr 52315-07-8 </t>
  </si>
  <si>
    <t xml:space="preserve">CASnr 58-89-9  </t>
  </si>
  <si>
    <t xml:space="preserve">CASnr 121-75-5 </t>
  </si>
  <si>
    <t xml:space="preserve">Cas nr. 72-43-5 </t>
  </si>
  <si>
    <t xml:space="preserve">CASnr 298-00-0 </t>
  </si>
  <si>
    <t xml:space="preserve">CASnr 56-38-2 </t>
  </si>
  <si>
    <t xml:space="preserve">CASnr 298-02-2 </t>
  </si>
  <si>
    <t xml:space="preserve">CASnr 8001-35-2 </t>
  </si>
  <si>
    <t xml:space="preserve">Aminoethylethanolamine: AEEA CAS nr 111-41-1 </t>
  </si>
  <si>
    <t xml:space="preserve">C16–C18 fatty alcohol (Cetyl alcohol and Stearyl alcohol): cetyl alcohol stearyl alcohol CAS nr (Cetyl alcohol: 36653-82-4 Stearyl alcohol: 112-92-5) </t>
  </si>
  <si>
    <t xml:space="preserve">Chloroacetic acid: monochloroacetic acid CAS nr 79-11-8 </t>
  </si>
  <si>
    <t xml:space="preserve">Coconut oil methyl ester: coconut methyl ester CAS nr 61788-59-8 or 457-390-4 </t>
  </si>
  <si>
    <t xml:space="preserve">Cumene: isopropylbenzene CAS nr 98-82-8 </t>
  </si>
  <si>
    <t xml:space="preserve">Diethanolamine: DEA CAS nr 111-42-2 </t>
  </si>
  <si>
    <t xml:space="preserve">Ethylene oxide: oxirane CAS nr 75-21-8 </t>
  </si>
  <si>
    <t xml:space="preserve">Hydrogen peroxide: H2O2 CAS nr 7722-84-1 </t>
  </si>
  <si>
    <t xml:space="preserve">Palm kernel oil methyl ester: palm kernel methyl ester CAS nr 61789-88-6 or 457-390-4	 </t>
  </si>
  <si>
    <t xml:space="preserve">Palm oil methyl ester: palm methyl ester CAS nr 67784-82-1 or 457-390-4 </t>
  </si>
  <si>
    <t xml:space="preserve">Triethanolamine: TEA CAS nr 102-71-6 </t>
  </si>
  <si>
    <t xml:space="preserve">Alternative names EN AW-2017A    A92017   UNS 3.1325   DIN AlCuMgSi  2017 </t>
  </si>
  <si>
    <t xml:space="preserve">Alternative names EN AW-2024 UNS A92024 DIN 3.1355 ISO AlCu4Mg1 AICuMg2 2024 </t>
  </si>
  <si>
    <t xml:space="preserve">Alternative names EN AW-2011 UNS A92011 DIN 3.1655 ISO AlCu6BiPb 2011 </t>
  </si>
  <si>
    <t xml:space="preserve">Alternative names EN AW-2036 UNS A92036 AA2036 DIN 3.1255 2036 </t>
  </si>
  <si>
    <t xml:space="preserve">Alternative names UNS A95005 DIN 3.3315 ISO AlMg1 AA 5005 </t>
  </si>
  <si>
    <t xml:space="preserve">Alternative Names EN AW-5754 UNS A95754 DIN 3.3535 ISO AlMg3 AA5754 </t>
  </si>
  <si>
    <t xml:space="preserve">Alternative Names EN AW-5083 UNS A95083 DIN 3.3547 ISO AlMg4.5Mn0.7 AA5083 </t>
  </si>
  <si>
    <t xml:space="preserve">Alternative Names EN AW-6060 UNS A96060 DIN 3.3206 ISO AlMgSi AA6060 </t>
  </si>
  <si>
    <t xml:space="preserve">Alternative Names EN AW-6005A UNS A96005 DIN AlMgSi(A) ISO AlSiMg(A) AA6005A </t>
  </si>
  <si>
    <t xml:space="preserve">Alternative Names EN AW-3103 UNS A93103 DIN 3.0515 ISO AlMn1 AA3103 EN AW-3003 UNS A93003 DIN 3.0517 ISO AlMn1Cu AA3003 </t>
  </si>
  <si>
    <t xml:space="preserve">Alternative Names EN AW-3004 UNS A93004 DIN 3.0526 ISO AlMn1Mg1 AA3004 </t>
  </si>
  <si>
    <t xml:space="preserve">Alternative Names DIN AlSiMgMn ISO AlSiMgMn EN AW-6009 UNS A96009 AA6009 </t>
  </si>
  <si>
    <t xml:space="preserve">Alternative Names EN AW-7075 UNS A97075 DIN 3.4365 ISO AlZn5.5MgCu AA7075 </t>
  </si>
  <si>
    <t xml:space="preserve">Alternative Names 204.0 ENAC-AlCu4MgTi DIN 3.1371.JIS AC1B ISO AlCu4MgTi </t>
  </si>
  <si>
    <t xml:space="preserve">Alternative Names ENAC-AlMg3 UNS A93150 AA3150 ISO AlMg3 242 </t>
  </si>
  <si>
    <t xml:space="preserve">Alternative Names ENAC-AlMg3 UNS A93150 AA3150 ISO AlMg3 314 </t>
  </si>
  <si>
    <t xml:space="preserve">Alternative Names ENAC-AlSi12 (a) UNS A04130 AA413.0 ISO AlSi12 DIN 3.2581  230 </t>
  </si>
  <si>
    <t xml:space="preserve">Alternative Names ENAC-AlSi12(Cu) UNS A04130 AA413.0 ISO AlSi12Cu DIN 3.2583 231 </t>
  </si>
  <si>
    <t xml:space="preserve">Alternative Names ENAC-AlSi7Mg UNS A03560 AA356.0 ISO AlSi7Mg DIN 3.2371 </t>
  </si>
  <si>
    <t xml:space="preserve">Alternative Names ENAC-AlSi8Cu3 UNS A03800 AA380.0 ISO AlSi8Cu3 DIN 3.2153 380 </t>
  </si>
  <si>
    <t xml:space="preserve">Alternative Names EN CW013A UNS C10700 DIN 2.1203 ISO CuAg0.1 JIS C1070 </t>
  </si>
  <si>
    <t xml:space="preserve">Alternative Names EN: CuAl5As (CW300G) UNS: C60800 DIN: 2.0916 ISO: CuAl5 AF NOR: P-CuAl5 GOST: BrA5 </t>
  </si>
  <si>
    <t xml:space="preserve">Alternative Names EN: CuNi10Fe1Mn (CW352H) UNS: C70600 DIN: 2.0872 ISO: CuNi10Fe1Mn BS: CN102JIS: C7060T </t>
  </si>
  <si>
    <t xml:space="preserve">Alternative Names EN: CuNi18Zn20 (CW409J) UNS: C76400 DIN: 2.0740 ISO: CuNi18Zn20 JIS: C7641 </t>
  </si>
  <si>
    <t xml:space="preserve">Alternative Names EN: CuNi44Mn1 UNS: C72150 DIN: 2.0842 ISO: CuNi44 BS: CN403 JIS: C7215 </t>
  </si>
  <si>
    <t xml:space="preserve">Alternative Names EN: CuSn6 (CW452K) UNS: C51900 DIN: 2.1020 JIS: C5191 BS: PB102 AFNOR: CuSn6P </t>
  </si>
  <si>
    <t xml:space="preserve">Alternative Names EN: CuSn8 (CW453K) UNS: C52100 DIN: 2.1030 JIS: C5212 BS: PB104 AFNOR: P-CuSn8 </t>
  </si>
  <si>
    <t xml:space="preserve">Alternative Names Tombac EN: CW502L UNS: C23000 DIN: 2.0240 JIS: C2300 BS: CZ102 AFNOR: L85 </t>
  </si>
  <si>
    <t xml:space="preserve">Alternative Names Cartridge Brass EN: CW505L UNS: C26000 DIN: 2.0265 JIS: C2600 BS: CZ106 AFNOR: L70 </t>
  </si>
  <si>
    <t xml:space="preserve">Alternative Names Brass EN: CW508L UNS: C27200 DIN: 2.0321 JIS: C2720 BS: CZ108 AFNOR: L63 </t>
  </si>
  <si>
    <t xml:space="preserve">Alternative Names Muntz Metal EN: CW509L UNS: C28000 DIN: 2.0360 JIS: C2801 BS: CZ109 AFNOR: L60 </t>
  </si>
  <si>
    <t xml:space="preserve">Alternative Names EN: CuZn37Pb1 (CW605N) UNS: C36500 DIN: 2.0371 JIS: C3501 BS: CZ123 AFNOR: P-CuZn39Pb1 </t>
  </si>
  <si>
    <t xml:space="preserve">Alternative Names EN: CuAl10Fe2-B UNS: C62400 DIN: 2.0940 ISO: CuAl10Fe BS: AB1 AFNOR: CuAl10Fe </t>
  </si>
  <si>
    <t xml:space="preserve">Alternative Names EN: CuAl10Fe5Ni5-C UNS: C95500 DIN: 2.0975 ISO: CuAl10Fe5Ni5 BS: AB2 AFNOR: CuAl10Fe5Ni5 </t>
  </si>
  <si>
    <t xml:space="preserve">Alternative Names EN: CuNi10Fe1Mn-C UNS: C96200 DIN: 2.0815.01 ISO: CuNi10Fe1Mn BS: CN1-C AFNOR: CuNi10Fe1Mn </t>
  </si>
  <si>
    <t xml:space="preserve">Alternative Names EN: CuSn10-C (CC480K) UNS: C90700 DIN: 2.1050.01 ISO: CuSn10 BS: CT1 AFNOR: CuSn10 </t>
  </si>
  <si>
    <t xml:space="preserve">Alternative Names EN: CuSn12-C (CC483K) UNS: C91700 DIN: 2.1052.01 ISO: CuSn12 BS: PB2 AFNOR: UE12 </t>
  </si>
  <si>
    <t xml:space="preserve">Alternative Names EN: CuSn5Zn5Pb5-C (CC491K) UNS: C83600 DIN: 2.1096.01 ISO: CuSn5Zn5Pb5 BS: LG2 AFNOR: UE5Pb </t>
  </si>
  <si>
    <t xml:space="preserve">Alternative Names EN: CuZn15As-C UNS: C23000 DIN: 2.0241.01 ISO: CuZn15As-C BS: CZ102 AFNOR: L85 </t>
  </si>
  <si>
    <t xml:space="preserve">Alternative Names EN: CuZn39Pb1Al-C UNS: C37100 DIN: 2.0340 ISO: CuZn39Pb1Al-C BS: CZ114 AFNOR: CuZn39Pb1Al </t>
  </si>
  <si>
    <t xml:space="preserve">Alternative Names EN: CuZn40-C (CC770S) UNS: C28000 DIN: 2.0360 ISO: CuZn40 BS: CZ109 AFNOR: L60 </t>
  </si>
  <si>
    <t xml:space="preserve">Alternative Names UNS: M10100 ASTM: AM100A AMS: 4483 SAE: J465 </t>
  </si>
  <si>
    <t xml:space="preserve">Alternative Names UNS: M10503 ASTM: AM503 AMS: 4484 SAE: J466 </t>
  </si>
  <si>
    <t xml:space="preserve">Alternative Names EN: EN-MAMgAl6Zn3 UNS: AZ63 DIN: MgAl6Zn3 ISO: MgAl6Zn3 Trade names: EN-MA21150 Magnesium AZ63 Magnesium Alloy AZ63 </t>
  </si>
  <si>
    <t xml:space="preserve">Alternative Names EN: EN-MCMgAl8Zn1 ISO: MgAl8Zn1 UNS: AZ81 DIN: G-MgAl8Zn1 AFNOR: G-A8Z BS: A8 </t>
  </si>
  <si>
    <t xml:space="preserve">Alternative Names trade names: Elektron® AZ91 </t>
  </si>
  <si>
    <t xml:space="preserve">Alternative Names EN: EN-MCMgAl9Zn1(A) UNS: AZ91 DIN: MgAl9Zn1 ISO: MgAl9Zn1 AFNOR: G-A9Z1 BS: MAG7 </t>
  </si>
  <si>
    <t xml:space="preserve">Alternative Names EN: EN-MAMgAl3Zn1 (EN-MA21130) UNS: AZ31 DIN: MgAl3Zn1 ISO: MgAl3Zn1 AFNOR: G-A3Z1 BS: MAG-E-111 </t>
  </si>
  <si>
    <t xml:space="preserve">Alternative Names ASTM: ZK60A UNS: M16600 ISO: ISO-WD32260 DIN: MgZn6Zr AFNOR: MAG-E-161 </t>
  </si>
  <si>
    <t xml:space="preserve">Alternative Names ASTM: M1A UNS: M11100 ISO: MgMn1 DIN: 3.5200BS: HM21A FNOR: G-MA1 </t>
  </si>
  <si>
    <t xml:space="preserve">Alternative Names ASTM: AZ61A UNS: M11610 ISO: ISO-WD21160 DIN: 3.5614A FNOR: MAG-E-121 </t>
  </si>
  <si>
    <t xml:space="preserve">Alternative Names sub types Alloy 300 Alloy 301 Trade names:  </t>
  </si>
  <si>
    <t xml:space="preserve">Alternative Names FeNi36 64FeNi (primarily used in the United States) UNS K93600Alloy  36Nilo  36Pernifer  36Invar  SteelSuper  Invar 32-5 Carpenter 36 Trade names: Invar (original trademark by Imphy Alloys now part of Aperam)Carpenter Invar 36 (produced by Carpenter Technology Corporation)Nilo 36 (by Special Metals Corporation)Pernifer 36 (by ThyssenKrupp VDM)Vacuumschmelze Vacodil 36 (by Vacuumschmelze GmbH)Invar Standard or Invar Alloy 36Nilvar (a less common trade name) </t>
  </si>
  <si>
    <t xml:space="preserve">Alternative Names not to be confused with ASTM A753 Alloy 4: 80% nickel 5% molybdenum small amounts of various other elements and 12~15% iron for the remainder  </t>
  </si>
  <si>
    <t xml:space="preserve">Alternative Names DIN: 2.4060  BR-Ni 99.6 UNS: N02200  Nickel 200 ISO: Ni 99. 6BS: NA11 AFNOR: N-100 Trade names: Nickel 200 (most commonly used trade name)Commercially Pure NickelCP NickelLow Carbon NickelAlloy 200 (used by some manufacturers interchangeably with Nickel 200) </t>
  </si>
  <si>
    <t xml:space="preserve">Alternative Names Alloy 902 or UNS N09902 </t>
  </si>
  <si>
    <t xml:space="preserve">Alternative Names UNS: N06003 DIN: 2.4869 BS: N8 AFNOR: Cr20Ni80 Trade Names: Nichrome V Nikrothal 80 Resistohm 80 Cronix 80 HAI-NiCr 80 X20H80 </t>
  </si>
  <si>
    <t xml:space="preserve">Alternative Names EN: 2.4632 UNS: N07090 Trade Names: Nimonic 90 Superimphy 90 Pyromet 90 Udimet 90 </t>
  </si>
  <si>
    <t xml:space="preserve">Alternative Names EN: 2.4952 UNS: N07080 Trade Names: Alloy 80A Nimonic 80A Pyromet 80A Nickelvac 80A </t>
  </si>
  <si>
    <t xml:space="preserve">Alternative Names UNS: N05500 EN: 2.4375 BS: NA18 AFNOR: NU30AT Trade Names: Monel K-500 Nicorros AL </t>
  </si>
  <si>
    <t xml:space="preserve">Alternative Names UNS: N04400 EN: 2.4360 DIN: NiCu30Fe BS: NA13 AFNOR: NU30 Trade Names: Monel 400 Nicorros </t>
  </si>
  <si>
    <t xml:space="preserve">Alternative Names UNS: K95050 EN: 1.3917 Trade names: Alloy 52 Nilo 50 Pernifer 50 Glass-Seal 52 </t>
  </si>
  <si>
    <t xml:space="preserve">Alternative Names DIN/EN: NiMo 30 BSI/AFNOR: N 10001 UNS: N10276 Werkstoff Nr.: 2.4819 Trade Names: Hastelloy C-276 G-NiMo30 </t>
  </si>
  <si>
    <t xml:space="preserve">Alternative Names no other names </t>
  </si>
  <si>
    <t xml:space="preserve">Alternative Names Grade 6 Titanium  Ti-5Al-2.5Sn UNS: R54520 ASTM Standards: ASTM B265 Grade 6 ASTM B348 Grade 6 ASTM B381 Grade 6. AMS Specifications:AMS 4926 AMS 4910 AMS 4966 AMS 4953 Military Specifications: MIL-T-9046 MIL-T-9047 MIL F-83142 MIL T-81556 MIL T-81915 </t>
  </si>
  <si>
    <t xml:space="preserve">Alternative Names UNS: R56400 ASTM Grades: Grade 5 AMS : AMS 4928 ISO: 3.7165 Trade Names: Ti64 TC4 </t>
  </si>
  <si>
    <t xml:space="preserve">Alternative Names not to be cofused with Beta C Titanium Ti-3Al-8V-6Cr-4Mo-4Zr </t>
  </si>
  <si>
    <t xml:space="preserve">Alternative Names EN 12844 </t>
  </si>
  <si>
    <t xml:space="preserve">Alternative Names ASTM: Zinc Alloy 3 ISO:ZP0430 (Zinc Pressure Casting Alloy with 4% Aluminum and 0.3% Copper) DIN: GD ZnAl4Cu1 BS:ZnAl4 AFNOR: ZL3 Chinese Standard: ZnAl4Cu1  Japanese Standard: DAC 3 </t>
  </si>
  <si>
    <t xml:space="preserve">Alternative Names ASTM: Zinc Alloy 5 ISO: ZP0435 (Zinc Pressure Casting Alloy with 4% Aluminum and 0.5% Copper) DIN: GD ZnAl4Cu1 BS: ZnAl4Cu1 AFNOR: ZL5 Chinese Standard: ZnAl4Cu1  Japanese Standard: DAC 5 </t>
  </si>
  <si>
    <t xml:space="preserve">Rock PaperMineral PaperRich Mineral Paper (RMP)Limestone PaperCalcium Carbonate PaperTree-Free PaperStone Fiber PaperEco-Stone PaperTerraSkinKarst Stone PaperAgile Stone PaperEnviro PaperFiberless PaperPaper Made of StoneSynthetic Paper (when emphasizing the resin component) </t>
  </si>
  <si>
    <t xml:space="preserve">Alternative names: Bio-PE Bio-based Polyethylene Renewable Polyethylene CAS number: 9002-88-4 (same as conventional polyethylene as it has the same chemical structure) </t>
  </si>
  <si>
    <t xml:space="preserve">Alternative names: CA Cellulose Acetate Cellulose Diacetate Acetylated Cellulose CAS number: 9004-35-7 </t>
  </si>
  <si>
    <t xml:space="preserve">Alternative names: PA-11 Nylon-11 Polyamide 11 Rilsan (common trade name) CAS number: 25035-04-5 </t>
  </si>
  <si>
    <t xml:space="preserve">Alternative names: Bio-PET Bio-based PET Renewable PET Bio-based Polyethylene Terephthalate CAS number: 25038-59-9 (same as conventional PET as it has the same chemical structure) </t>
  </si>
  <si>
    <t xml:space="preserve">Alternative names: PHA Polyhydroxyalkanoates Biopolyester CAS number: Varies by specific type with common CAS for PHA being 80181-31-3 (general) and for PHB (Polyhydroxybutyrate) being 29435-48-1. Alternative names: PHB Polyhydroxybutyrate Biopolyester CAS number: 29435-48-1 </t>
  </si>
  <si>
    <t xml:space="preserve">Alternative names: PLA Polylactic Acid Polylactide CAS number: 26100-51-6 </t>
  </si>
  <si>
    <t xml:space="preserve">Alternative names: PBS Polybutylene Succinate Biodegradable Polyester CAS number: 25777-14-4 </t>
  </si>
  <si>
    <t xml:space="preserve">Alternative names: Polybutylene Adipate Terephthalate (PBAT) poly(butylene adipate-co-terephthalate) polybutylene adipate-co-terephthalate CAS Number: 61894-10-8 </t>
  </si>
  <si>
    <t xml:space="preserve">Alternative Names: Bio-based Polypropylene Bio-derived Polypropylene CAS Number: The CAS number for polypropylene (applies to both petroleum-based and bio-based versions) is 9003-07-0. </t>
  </si>
  <si>
    <t xml:space="preserve">Alternative Names: Poly(ethylene furanoate) Bio-based Polyester It is often considered a sustainable alternative to PET (Polyethylene Terephthalate) due to its better barrier properties and reduced environmental impact. CAS Number: 25038-71-5 </t>
  </si>
  <si>
    <t xml:space="preserve">Alternative names: Polybutadiene Butadiene rubber BR CAS number: 9003-17-2 </t>
  </si>
  <si>
    <t xml:space="preserve">Alternative names: Polybutadiene Butadiene rubber BR CAS 9003-17-2 Alternative names: Isobutylene Isoprene Rubber Butyl rubber IIR CAS 9010-85-9 </t>
  </si>
  <si>
    <t xml:space="preserve">Alternative names: EPDM Ethylene Propylene Diene Monomer Rubber Ethylene Propylene Rubber CAS 25038-36-2 </t>
  </si>
  <si>
    <t xml:space="preserve">Alternative names: EVA Ethylene Vinyl Acetate Copolymer Ethylene Vinyl Acetate Rubber CAS 24937-78-8 </t>
  </si>
  <si>
    <t xml:space="preserve">Alternative names: IR Polyisoprene Rubber Synthetic Natural Rubber CAS 9003-31-0 </t>
  </si>
  <si>
    <t xml:space="preserve">Alternative names: NR Caoutchouc Latex Rubber CAS number: 9006-04-6 </t>
  </si>
  <si>
    <t xml:space="preserve">Alternative names: NBR Nitrile Rubber Buna-N Acrylonitrile Butadiene Rubber CAS 9003-18-3 </t>
  </si>
  <si>
    <t xml:space="preserve">Alternative names: Polychloroprene Neoprene CR Rubber CAS 9010-98-4 </t>
  </si>
  <si>
    <t xml:space="preserve">Alternative names: PU Polyurethane Rubber Polyurethane Elastomer CAS 9009-54-5 or 68258-82-2 </t>
  </si>
  <si>
    <t xml:space="preserve">Alternative names: SAN Styrene-Acrylonitrile Resin Styrene Acrylonitrile Styrene-Acrylonitrile Copolymer CAS 9003-54-7 </t>
  </si>
  <si>
    <t xml:space="preserve">Alternative names: SBR Styrene Butadiene Rubber Buna-S Styrene-Butadiene Copolymer CAS 9003-55-8 </t>
  </si>
  <si>
    <t xml:space="preserve">Alternative names: PDMS Polydimethylsiloxane Silicone Rubber CAS 63148-62-9 </t>
  </si>
  <si>
    <t xml:space="preserve">Alternative names: ABS Acrylonitrile Butadiene Styrene ABS Polymer CAS 9003-56-9 </t>
  </si>
  <si>
    <t xml:space="preserve">Alternative names: Ionomer Resin Ionomer Copolymer Surlyn (a common trade name) CAS 9010-95-7 </t>
  </si>
  <si>
    <t xml:space="preserve">Alternative names: PA 6 Nylon 6 Polyamide 6 Polycaprolactam CAS 25038-54-4 </t>
  </si>
  <si>
    <t xml:space="preserve">Alternative names: PA 66 Nylon 66 Polyamide 6-6 Poly(hexamethylene adipamide) CAS 32131-17-2 or 9011-55-6 </t>
  </si>
  <si>
    <t xml:space="preserve">Alternative names: PA 66 Nylon 66 Polyamide 6-6 Poly(hexamethylene adipamide) CAS 32131-1 </t>
  </si>
  <si>
    <t xml:space="preserve">Alternative names: PB-1 Polybutylene-1 Poly(1-butene) CAS 9003-28-5 </t>
  </si>
  <si>
    <t xml:space="preserve">Alternative names: PC Polycarbonate Lexan (common trade name) Makrolon (common trade name) CAS 25037-45-0 </t>
  </si>
  <si>
    <t xml:space="preserve">Alternative names: PE HDPE High-Density Polyethylene Polyethylene CAS 9002-88-4 </t>
  </si>
  <si>
    <t xml:space="preserve">Alternative names: PE LDPE Low-Density Polyethylene Polyethylene CAS 9002-88-4 </t>
  </si>
  <si>
    <t xml:space="preserve">Alternative names: PE LLDPE Linear Low-Density Polyethylene Linear Polyethylene CAS 9002-88-4 </t>
  </si>
  <si>
    <t xml:space="preserve">Alternative names: EPE Expanded Polyethylene Foam Polyethylene Polyethylene Foam CAS 9002-88-4 </t>
  </si>
  <si>
    <t xml:space="preserve">Alternative names: PET Polyethylene Terephthalate Polyester PETE CAS 25038-59-9  </t>
  </si>
  <si>
    <t xml:space="preserve">Alternative names: PET Polyethylene Terephthalate Polyester PETE CAS 25038-59-9 </t>
  </si>
  <si>
    <t xml:space="preserve">Alternative names: PMMA Acrylic Plexiglass Lucite Acrylate Resin CAS 9011-14-7 </t>
  </si>
  <si>
    <t xml:space="preserve">Alternative names: POM Polyoxymethylene Polyacetal Acetal Delrin (trade name) CAS 9002-81-7 </t>
  </si>
  <si>
    <t xml:space="preserve">Alternative names: PP Polypropylene Polypropene CAS 9003-07-0 </t>
  </si>
  <si>
    <t xml:space="preserve">Alternative names: PS EPS Expandable Polystyrene Polystyrene Foam Styrofoam (common trade name) CAS 9003-53-6 </t>
  </si>
  <si>
    <t xml:space="preserve">Alternative names: PS GPPS General Purpose Polystyrene Crystal Polystyrene CAS 9003-53-6 </t>
  </si>
  <si>
    <t xml:space="preserve">Alternative names: PS HIPS High Impact Polystyrene Impact-Resistant Polystyrene CAS 9003-55-8 </t>
  </si>
  <si>
    <t xml:space="preserve">Alternative names: PTFE Teflon Polytetrafluoroethylene Fluon CAS 9002-84-0 </t>
  </si>
  <si>
    <t xml:space="preserve">Alternative names: PTT Polytrimethylene Terephthalate Sorona (common trade name) Corterra CAS 25777-14-4 </t>
  </si>
  <si>
    <t xml:space="preserve">Alternative names: PVOH Polyvinyl Alcohol PVA CAS 9002-89-5 Alternative names: PVA Polyvinyl Acetate PVAc CAS 9003-20-7 </t>
  </si>
  <si>
    <t xml:space="preserve">Alternative names: PVC Polyvinyl Chloride Vinyl CAS 9002-86-2 </t>
  </si>
  <si>
    <t xml:space="preserve">Alternative names: PVDC Polyvinylidene Chloride Saran (common trade name) CAS 9002-85-1 </t>
  </si>
  <si>
    <t xml:space="preserve">Alternative names: PAN Polyacrylonitrile Acrylonitrile Polymer CAS 25014-41-9 </t>
  </si>
  <si>
    <t xml:space="preserve">Alternative names: BPA44'-Isopropylidenediphenol Alternative names: ECH 1-Chloro-23-epoxypropane Chloromethyl Oxirane (±)-Epichlorohydrin  </t>
  </si>
  <si>
    <t xml:space="preserve">Alternative names: MF Melamine Formaldehyde Resin Melamine-Formaldehyde CAS 9003-08-1 or 68002-20-0 </t>
  </si>
  <si>
    <t xml:space="preserve">Alternative names: PF Phenolic Resin Phenol Formaldehyde Bakelite CAS 9003-35-4 </t>
  </si>
  <si>
    <t xml:space="preserve">Alternative names: Phenolic Resin Bakelite Phenol Formaldehyde Resin PF CAS 9003-35-4 </t>
  </si>
  <si>
    <t xml:space="preserve">Alternative names: Unsaturated Polyester Resin UPR Polyester Resin CAS 9011-11-4 or 68258-82-2 </t>
  </si>
  <si>
    <t xml:space="preserve">Alternative names: PUR Foam Polyurethane Foam Flexible Polyurethane Foam PU Foam CAS 9009-54-5 Alternative names: TDI Toluene Diisocyanate24-TDI26-TDI (common isomers) CAS numbers: 24-TDI (584-84-9)26-TDI (91-08-7) mixture of isomers (26471-62-5) </t>
  </si>
  <si>
    <t xml:space="preserve">Alternative names: UF Urea-Formaldehyde Resin Urea-Methanal Resin Urea-Formaldehyde CAS number: 9011-05-6 </t>
  </si>
  <si>
    <t xml:space="preserve">Alternative names: BPA44'-Isopropylidenediphenol CAS 80-05-7 </t>
  </si>
  <si>
    <t xml:space="preserve">Alternative names: DEHP Di(2-ethylhexyl) Phthalate Dioctyl Phthalate DOP CAS 117-81-7 </t>
  </si>
  <si>
    <t xml:space="preserve">Alternative names: DINP Diisononyl Phthalate CAS 28553-12-0 </t>
  </si>
  <si>
    <t xml:space="preserve">Alternative names: ECH 1-Chloro-23-epoxypropane Chloromethyl Oxirane (±)-Epichlorohydrin CAS 106-89-8 </t>
  </si>
  <si>
    <t xml:space="preserve">Alternative names: EVOH Ethylene Vinyl Alcohol Copolymer CAS 26221-27-2 </t>
  </si>
  <si>
    <t xml:space="preserve">Alternative names: Methanal Methyl Aldehyde Formalin (in solution) CAS 50-00-0 </t>
  </si>
  <si>
    <t xml:space="preserve">Alternative names: MDI Methylene Diphenyl Diisocyanate44'-MDI Diphenylmethane Diisocyanate CAS 101-68-8 </t>
  </si>
  <si>
    <t xml:space="preserve">Alternative names: MMA Methyl Methacrylate 2-Methylpropenoic Acid Methyl Ester CAS number: 80-62-6 </t>
  </si>
  <si>
    <t xml:space="preserve">Alternative names: Nafion Perfluorosulfonic Acid/PTFE Copolymer PFSA Membrane CAS number: 31175-20-9 </t>
  </si>
  <si>
    <t xml:space="preserve">Alternative names: PEEK Polyetheretherketone CAS 29658-26-2 </t>
  </si>
  <si>
    <t xml:space="preserve">Alternative names: PEI Polyether Imide Ultem (common trade name) CAS 61128-46-9 </t>
  </si>
  <si>
    <t xml:space="preserve">Alternative names: Phthalic Anhydride12-Benzenedicarboxylic Anhydride Phthalandione CAS number: 85-44-9 </t>
  </si>
  <si>
    <t xml:space="preserve">Alternative names: Polyether Polyols, Polyether Glycols, Polyoxyalkylene Polyols CAS number: Varies by specific type   common CAS number for polyether polyols used in polyurethane production is 9082-00-2 </t>
  </si>
  <si>
    <t xml:space="preserve">Alternative names: PPS Polyphenylene Sulfide CAS 25212-74-2 </t>
  </si>
  <si>
    <t xml:space="preserve">Alternative names: PVB Polyvinyl Butyral CAS 63148-65-2 or 9002-89-5 </t>
  </si>
  <si>
    <t xml:space="preserve">Alternative names: TDI Toluene Diisocyanate24-TDI26-TDI CAS numbers: 24-TDI (584-84-9)26-TDI (91-08-7) mixture of isomers (26471-62-5) </t>
  </si>
  <si>
    <t xml:space="preserve">Alternative names: Feather Fill - A mix of larger duck or goose feathers -  and Eiderdown </t>
  </si>
  <si>
    <t xml:space="preserve">Alternative names   Polyester Batting  Synthetic Fiberfill  Hollow Fiber  Microfiber Insulation  Stuffing Fiber  Polyfill  Polyester Padding  Fibrefill Trade names: PrimaLoft®  Thinsulate™  Climashield®  Thermolite®  Polarguard®  Thermore®    </t>
  </si>
  <si>
    <t xml:space="preserve">Alternative names: Assamela (Ivory Coast Ghana) Kokrodua (Ghana) Obang (Cameroon) Pernambuco (Various regions) Botanical name: Pericopsis elata </t>
  </si>
  <si>
    <t xml:space="preserve">Other names: Doussié (Kameroen Gabon Congo) Pachyloba (Gabon Congo) Apa (Ghana Ivoorkust) Lingue (Ivoorkust Sierra Leone) Chanfuta (Mozambique) Botanical name: Afzelia bipindensis Afzelia africana Afzelia pachyloba Afzelia quanzensis </t>
  </si>
  <si>
    <t xml:space="preserve">Other names: Lifua (Angola) Baku (Ghana) Makore (Ivory Coast) Douka (Gabon Guinea) Okala (Gabon). Botanical name: Tieghemella heckelii Pierre ex A. Chev. Tieghemella africana Pierre. </t>
  </si>
  <si>
    <t xml:space="preserve">Other names: Bété (Cameroon Ivory Coast) Aprono (Ghana) Ofun Afun (Nigeria) Koul (Congo Zaïre). Botanical name: Mansonia altissima A. Chev. </t>
  </si>
  <si>
    <t xml:space="preserve">Other names: Adjap Ayap (Cameroon Guinea) Dimpampi (Congo) Adza (Gabon) Moabi (Angola Congo) Njabi (Nigeria Cameroon). Botanical name: Baillonella toxisperma Pierre (previously Mimusops djave Engl.). </t>
  </si>
  <si>
    <t xml:space="preserve">Other names: M'bèl (Cameroon Gabon) Palo roja (Guinea) Osun (Nigeria) Kisésé N'gula Mukula Mongola (Congo Zaïre) Mwangura (East Africa) African padauk Barwood (UK) Padouk Corail (France). Botanical name: Pterocarpus soyauxii Taubert. </t>
  </si>
  <si>
    <t xml:space="preserve">Other names: Indian Rosewood Sonokeling Java Palissander Sonokling (Indonesia) Shisham Sissoo (India Nepal). Botanical name: Dalbergia latifolia. </t>
  </si>
  <si>
    <t xml:space="preserve">Other names: Acacia (Netherlands) Falsche Akazie (Germany) Robinier (France) False Acacia (UK) Black Locust (USA). Botanical name: Robinia pseudoacacia L. </t>
  </si>
  <si>
    <t xml:space="preserve">Other names: Burma teak Moulmein teak Rangoon teak Java teak djati (Netherlands) kyun (Myanmar/Burma) teck (France) teca (Spain) giati (Vietnam) may sak (Laos). Botanical name: Tectona grandis L.f. </t>
  </si>
  <si>
    <t xml:space="preserve">Other names: Ntola White Tola (Angola) Sinedon (Cameroon) Emolo (Gabon) Tola (France Zaïre) Agba (Nigeria UK). Botanical name: Gossweilerodendron balsamiferum (Vermoesen) Harms. </t>
  </si>
  <si>
    <t xml:space="preserve">Other names: Basralocus (Suriname) Angélique (French Guiana) Angelica do Para (Brazil). Botanical name: Dicorynia guianensis Amshoff (Dicorynia paraensis Benth). </t>
  </si>
  <si>
    <t xml:space="preserve">Other names: Aba (Nigeria) Akoga Akoura (Gabon Guinea) Aya (Congo Zaïre) Bongossi (Cameroon Germany) Ekki (Nigeria UK) Eba (Nigeria) Esore (Ivory Coast) Kaku (Ghana) Okoga (Cameroon). Botanical name: Lophira alata Banks ex Gaertn.f. (= Lophira procera A. Chev.). </t>
  </si>
  <si>
    <t xml:space="preserve">Other names: Ebangbemva (Cameroon) Kwabohoro (Ghana) Bossé (Ivory Coast) Bosasa (Congo Zaïre) Obobo Obobonufua (Nigeria) Guarea Scented Guarea White Guarea (UK) Bosse Bossé clair (France). Botanical name: Guarea cedrata (A. Chev.) Guarea laurentii De Wild. Guarea thompsonii. </t>
  </si>
  <si>
    <t xml:space="preserve">Other names: Essingang Okweni (Cameroon) Kevazingo Ovang Buvenga (Gabon) Waka (Zaïre). Botanical name: Guibourtia demeusei (Harms) Guibourtia tessmannii (Harms). </t>
  </si>
  <si>
    <t xml:space="preserve">Other names: Red cedar Pacific red cedar Canoe cedar Giant cedar Shinglewood Arbor vitae Giant arbor vitae Thuja Thuja géant (Canada British Columbia). Botanical name: Thuja plicata Don ex D. DON (synonym: T. gigantea Nutt.). </t>
  </si>
  <si>
    <t xml:space="preserve">Other names: Europees kastanje tamme kastanje (Netherlands) Edelkastanie (Germany) châtaignier (France) sweet chestnut Spanish chestnut (UK) Amerikaans kastanje (Netherlands) chestnut (USA). Botanical name: Castanea sativa (European chestnut) Castanea dentata (American chestnut). </t>
  </si>
  <si>
    <t xml:space="preserve">Other names: Freijo (Brazil) Frei Jorge (Brazil) Peterebi (Argentina Paraguay) Louro (Brazil) Laurel (Ecuador) Bojón (Mexico) Laurel Blanco Pardillo (Venezuela). Botanical names: Cordia goeldiana Hub. Cordia alliodora (R. et P.) Oken Cordia trichotoma Arrab. </t>
  </si>
  <si>
    <t xml:space="preserve">Other names: Bassi Baji (Sierra Leone and Liberia) Framiré Bona Onidjo Agui (Ivory Coast) Idigbo Emeri (Ghana) Black Afara Kokanga (Nigeria) Lidia (Cameroon). Botanical name: Terminalia ivorensis. </t>
  </si>
  <si>
    <t>Other names: Donkerrode meranti dark red meranti light red meranti (Maleisië) melebekan meranti merah (Indonesië) dark red seraya red seraya light red seraya obar suluk (Sabah). Botanical names:For light red meranti: Shorea leprosula S. ovalis S. parvifolia S. smithiana. For dark red meranti: Shorea curtisii S. macrantha S. ovata</t>
  </si>
  <si>
    <t xml:space="preserve">Other names: Belgisch eiken Duits eiken Frans eiken inlands eiken Pools eiken Roemeens eiken Slavonisch eiken Spessart eiken (depending on origin) Chêne (France) Eiche (Germany) Oak (UK). Botanical name: Quercus petraea (Mattuschka) Lieblein (= Q. sessiliflora Salisb.) Quercus robur L. (= Q. pedunculata Ehrh.). </t>
  </si>
  <si>
    <t xml:space="preserve">Other names: Pacific Red Cedar Canoe Cedar Giant Cedar Shinglewood Arbor Vitae Giant Arbor Vitae Thuja géant (Canada British Columbia). Botanical name: Thuja plicata Don ex D. Don (also known as Thuja gigantea Nutt.). </t>
  </si>
  <si>
    <t xml:space="preserve">Other names: Sipo Mahonie (Netherlands) Assié Asseng-assié (Cameroon) Timbi (Congo Zaire) Kalungi (Angola) Utile (Ghana Nigeria UK) Efuodwe (Ghana) Mebrou (Ivory Coast) Okeong (Nigeria) Mufumbi (Uganda) Liboyo (Zaire). Botanical name: Entandrophragma utile. </t>
  </si>
  <si>
    <t xml:space="preserve">Alternative names: Andiroba (Brazil) Crabwood (Guyana Suriname) Tangare (Panama Ecuador) Karatapa (Venezuela) Bissandra (Ivory Coast) Kambo (Central African Republic) Coconote (Peru) Carapilla (Mexico)  Botanical name: Carapa guianensis </t>
  </si>
  <si>
    <t xml:space="preserve">Alternative names: Lovoa (Cameroon Gabon) African Walnut (West Africa) Congo Walnut (Congo) Dibetou (Ivory Coast) Louro Faia (Portugal Brazil) Embero (Central Africa) Tanganika Walnut (Tanzania) N'Kula (Zambia)  Botanical name: Lovoa trichilioides </t>
  </si>
  <si>
    <t xml:space="preserve">Alternative names: New Zealand Kauri (New Zealand) Dammar Pine (Various regions) Agathis (Pacific Islands) Kauri Pine (Australia) Yellow Pine (New Zealand) White Pine (New Zealand) Kauri Gum Tree (New Zealand)  Botanical name: Agathis australis </t>
  </si>
  <si>
    <t xml:space="preserve">Alternative names: Baku (Ivory Coast) Ekop Naga (Gabon) African Walnut (Ghana Benin) Kotibé (West Africa) Benin Mahogany (Benin) Awoura (Ivory Coast) Bengué (Central Africa)  Botanical name: Nesogordonia papaverifera </t>
  </si>
  <si>
    <t xml:space="preserve">Alternative names: European Larch (Europe) Siberian Larch (Russia) Tamarack (North America) Larche (France) Mélèze (France) Lärche (Germany) Western Larch (United States) Eastern Larch (Canada)  Botanical name: Larix decidua (European Larch) Larix sibirica (Siberian Larch) Larix laricina (Tamarack) </t>
  </si>
  <si>
    <t>Alternative names: Khaya (West Africa) Benin Mahogany (Benin) Lagos Mahogany (Nigeria) Acajou (Ivory Coast Cameroon) Caoba (Ghana) Dry Zone Mahogany (Sudan) Acajou d'Afrique (French-speaking Africa) Djiboko (Central Africa) Bois Rouge (Madagascar) Khaya Grandifoliola (West Africa) Senegal Mahogany (Senegal)  Botanical name: Khaya ivorensis Khaya senegalensis Khaya anthotheca</t>
  </si>
  <si>
    <t xml:space="preserve">Alternative names: Eyen (Cameroon) Assamela (Ivory Coast) Longhi (Gabon) African Satinwood (West Africa) Obonsamdua (Ghana) Bonsamdua (Ghana) Movingui (Various regions)  Botanical name: Distemonanthus benthamianus </t>
  </si>
  <si>
    <t xml:space="preserve">Alternative names: Mutenyé (Gabon Cameroon) Zingana (Congo) Ovangkol (West Africa) Mutenye Walnut (Central Africa) Bubinga (Central Africa) African Walnut (Various regions)  Botanical name: Guibourtia arnoldiana </t>
  </si>
  <si>
    <t xml:space="preserve">Alternative names: Niangon (Ivory Coast Cameroon) Baga (Guinea) Ouloume (Gabon) Limbali (Congo) Akom (Equatorial Guinea) Sipo (West Africa) Red Sipo (Ghana) Palissandre Rouge (Central Africa)  Botanical name: Heritiera utilis </t>
  </si>
  <si>
    <t xml:space="preserve">Alternative names: Olon (Cameroon) Ilomba (Congo) Aloma (Gabon) Ofray (Ghana) Ako (Nigeria)  Botanical name: Pycnanthus angolensis </t>
  </si>
  <si>
    <t xml:space="preserve">Alternative names: Douglas Fir (United States) Oregon (Australia United Kingdom) Red Fir (Canada) Yellow Fir (New Zealand) Columbian Pine (United Kingdom) Oregon Douglas Fir (South Africa) Oregon Pine (Europe)  Botanical name: Pseudotsuga menziesii </t>
  </si>
  <si>
    <t xml:space="preserve">Alternative names: Lolagbola (Nigeria) Emola (Gabon) M'Baboi (Zaire) Tola chinfuta (Angola) Kitola (Congo) Akwakwa (Cameroon)  Botanical name: Oxystigma oxyphyllum </t>
  </si>
  <si>
    <t xml:space="preserve">Alternative names: Torch Pine (United States) Candlewood Pine (United States) Yellow Pine (United States) Hard Pine (United States) Black Pine (Canada) Northern Pitch Pine (Canada) Rigida Pine (Europe)  Botanical name: Pinus rigida </t>
  </si>
  <si>
    <t xml:space="preserve">Alternative names: Sapelli (West Africa) Sapeli (Ivory Coast Gabon) Sapele Mahogany (Nigeria) Aboudikro (Ivory Coast) Assi (Ghana) Muyovu (Uganda)  Botanical name: Entandrophragma cylindricum </t>
  </si>
  <si>
    <t xml:space="preserve">Alternative names: Scots Fir (Scotland) Scotch Pine (United States) Riga Pine (Eastern Europe Baltic) Danzig Pine (Baltic regions) Baltic Pine (Northern Europe) Mongolian Pine (Mongolia)  Botanical name: Pinus sylvestris </t>
  </si>
  <si>
    <t xml:space="preserve">Alternative names: Lolagbola (Nigeria) Emola (Gabon) M'Baboi (Zaire) Tola Chanfuta (Angola) Kitola (Congo) Akwakwa (Cameroon)  Botanical name: Oxystigma oxyphyllum </t>
  </si>
  <si>
    <t xml:space="preserve">Alternative names: Edinam (Ghana) Gedu Nohor (Central Africa) Tiama Mahogany (West and Central Africa) Tiama Rouge (Congo Gabon)  Botanical name: Entandrophragma angolense </t>
  </si>
  <si>
    <t>Alternative names: English Walnut (UK Europe) Circassian Walnut (Eastern Europe Western Asia) French Walnut (France) Common Walnut (Western Europe) Black Walnut (USA Canada) Claro Walnut (USA – California Oregon) Butternut or White Walnut (USA – Eastern Coast) Tropical Walnut or Nogal (Mexico Central America) Peruvian Walnut (South America)</t>
  </si>
  <si>
    <t xml:space="preserve">Alternative names: Gurjan (India Myanmar) Keruing (Malaysia Philippines) Apitong (Thailand Southeast Asia) Mayapis (Philippines)  Botanical name: Dipterocarpus turbinatus </t>
  </si>
  <si>
    <t xml:space="preserve">Alternative names: African Satinwood (Various regions) Agbe (West Africa) Apapaye (Ghana) Lusamba (Democratic Republic of Congo) M'Fube (Congo) Wansenwa (Cameroon) Blima-Pu (Liberia) Esu (Nigeria) Apeya (Ivory Coast) Engan (West Africa)  Botanical name: Turraeanthus africanus </t>
  </si>
  <si>
    <t xml:space="preserve">Alternative names: Ochroma (various regions) Balsa Wood (United States Ecuador) West Indian Balsa (Caribbean) Balsa de Boya (Mexico) Corcho (Colombia) Bois Flotté (French-speaking regions) Enea (Peru)  Botanical name: Ochroma pyramidale (also synonymously known as Ochroma lagopus) </t>
  </si>
  <si>
    <t>Alternative names: European White Birch (Europe) Silver Birch (UK Northern Europe) Warty Birch (Eastern Europe) Weeping Birch (Asia) Paper Birch (North America) Canoe Birch (Canada) Yellow Birch (USA Canada) River Birch (USA) Black Birch or Cherry Birch (Eastern USA) Bog Birch (Northern regions Arctic areas) Sweet Birch (USA</t>
  </si>
  <si>
    <t>Alternative names: American Elm (USA Canada) White Elm (USA) Gray Elm (USA) Water Elm (Southern USA) English Elm or Common Elm (UK Europe) Field Elm (Western Europe) Atinian Elm (Southern Europe) Siberian Elm (Russia East Asia) Asiatic Elm (China) Dwarf Elm (Various regions in Asia) Chinese Elm or Lacebark Elm (China Japan Korea) David Elm (China</t>
  </si>
  <si>
    <t xml:space="preserve">Alternative names: Idigbo (Nigeria) Framire (Ivory Coast) Black Afara (Ghana) African Oak (West Africa) Ivory Coast Almond (Ivory Coast)  Botanical name: Terminalia ivorensis </t>
  </si>
  <si>
    <t xml:space="preserve">Alternative names: Eastern Hemlock (USA Canada) Canadian Hemlock (Canada) Western Hemlock (Northwestern USA British Columbia) Mountain Hemlock (Western USA Canada) Tsuga (Japan) Hemlock Fir or Prince Albert's Fir (UK) Alaska Pine (Northwestern USA)  Botanical names: Tsuga canadensis (Eastern Hemlock) Tsuga heterophylla (Western Hemlock) Tsuga mertensiana (Mountain Hemlock) Tsuga sieboldii (Japanese Hemlock) Tsuga diversifolia (Northern Japanese Hemlock) </t>
  </si>
  <si>
    <t>Alternative names: Shagbark Hickory (USA) Shellbark Hickory (USA) Pignut Hickory (Eastern USA) Mockernut Hickory (USA) Bitternut Hickory (USA) Kingnut (USA) Nutmeg Hickory (USA) Red Hickory (USA) Black Hickory (USA) Swamp Hickory (Southern USA) Water Hickory (Southern USA) Pecan Hickory (USA Mexico)  Botanical name: Carya spp. with specific species such as Carya ovata (Shagbark)</t>
  </si>
  <si>
    <t xml:space="preserve">Alternative names: Korina (USA) Afara (Nigeria) Ofram (Ghana) Akom (Cameroon Gabon Equatorial Guinea) Frake (Ivory Coast) Kohagei (Sierra Leone) Limbo (France) Noyer Du Mayombe (France) Azinii (Benin)  Botanical name: Terminalia superba </t>
  </si>
  <si>
    <t xml:space="preserve">Alternative names: Red Palapi (Philippines) Malabu (Malaysia) Melabu (Sarawak) Jambu Keluang (Melaka) Kembang (Sabah) Melima (Peninsular Malaysia)  Botanical name: Heritiera javanica (also includes Heritiera simplicifolia and Heritiera sumatrana) </t>
  </si>
  <si>
    <t xml:space="preserve">Alternative names: Palosapis (Philippines) Balau (Malaysia Indonesia) Dagang (Philippines) Malagangau (Malaysia) Krabak (Thailand) Kaunghmu (Myanmar) Garawa (Papua New Guinea) Phdiek (Cambodia) Kijal (Malaysia)  Botanical name: Anisoptera laevis and related species (Anisoptera marginata Anisoptera curtisii) </t>
  </si>
  <si>
    <t xml:space="preserve">Alternative names: Gaboon (Gabon Congo) Angouma (Central Africa) N'Kumi (Equatorial Guinea) Acoume (France) Zouga (West Africa) Okume (various regions)  Botanical name: Aucoumea klaineana </t>
  </si>
  <si>
    <t xml:space="preserve">Alternative names: Brazilian Pine (Brazil) Pinheiro do Paraná (Portugal) Pino Parana (Spanish-speaking countries) Candelabra Tree (various regions) Parana Pine (widely used in English-speaking countries)  Botanical name: Araucaria angustifolia </t>
  </si>
  <si>
    <t xml:space="preserve">Alternative names: Monterey Pine (United States) Insignis Pine (New Zealand Australia) Pino Insigne (Spain Chile Argentina) Radiata Pine (widely used internationally)  Botanical name: Pinus radiata </t>
  </si>
  <si>
    <t xml:space="preserve">Alternative names: Northern Red Oak (USA Canada) American Red Oak (USA) Gray Oak (USA) Eastern Red Oak (Eastern USA) Mountain Red Oak (Appalachian regions USA) Champion Oak (general USA)  Botanical name: Quercus rubra </t>
  </si>
  <si>
    <t xml:space="preserve">Alternative names: European Silver Fir (Europe) Common Silver Fir (Europe) Abeto (Spain) Abies Blanc (France) Weißtanne (Germany) Peccio Bianco (Italy) Sapin Blanc (French-speaking regions)  Botanical name: Abies alba </t>
  </si>
  <si>
    <t xml:space="preserve">Alternative names: Norway Spruce (Northern and Central Europe UK Canada) German Spruce (Germany) Alpine Spruce (Switzerland Austria) Common Spruce (various regions) Épicéa Commun (France) Rote Fichte (Germany) Jel Europeiskaya (Russia)  Botanical name: Picea abies </t>
  </si>
  <si>
    <t>Alternative names: Southern Yellow Pine (Southern USA) Western Yellow Pine (Western USA) Ponderosa Pine (USA Canada) Longleaf Pine (USA - Southeastern) Shortleaf Pine (USA - Southern and Eastern) Slash Pine (USA - Southeastern) Loblolly Pine (USA - Southern) Douglas Pine (New Zealand) Hill Pine (Australia)  Botanical names: Primarily Pinus ponderosa (Ponderosa Pine) Pinus taeda (Loblolly Pine) Pinus elliottii (Slash Pine) Pinus echinata (Shortleaf Pine)</t>
  </si>
  <si>
    <t xml:space="preserve">Alternative names: Bahia (various regions) Baya (West Africa) Camaroncillo (Equatorial Guinea) Elelom (Cameroon) M'voukou (Gabon) Subaha (Ivory Coast) Vuku (Congo)  Botanical name: Mitragyna ciliata with some sources also listing Mitragyna stipulosa and Mitragyna ledermannii </t>
  </si>
  <si>
    <t>Alternative Names: Ahorn (Germany Austria Switzerland) Maple (UK USA Canada) Érable (France) Acer (Italy Spain) Esdoorn (Netherlands) Momiji (Japan for Japanese Maple) Bordo (Argentina) Javor (Slovenia</t>
  </si>
  <si>
    <t>Alternative Names: Alder (UK USA) Black Alder (USA UK) Common Alder (UK) Aulne (France) Erle (Germany) Ontano (Italy) Aliso (Spain Argentina) Els (Netherlands) Olsza (Poland) Alnus (Sweden) Alnus Noir (France</t>
  </si>
  <si>
    <t xml:space="preserve">Alternative Names: Antiaris (General) Upas Tree (Indonesia) Bark Cloth Tree (Uganda Kenya) False Iroko (Ghana Nigeria) Antiáris Tóxica (Brazil) Bois du Diable (France) and Antiarenbaum (Germany).  Botanical Name: Antiaris toxicaria </t>
  </si>
  <si>
    <t>Alternative Names: Ash (UK USA) Common Ash (UK) European Ash (Europe) White Ash (USA) Fraxin (France) Esche (Germany) Fresno (Spain Argentina) Frassino (Italy) As (Netherlands) Jesion (Poland) Ask (Sweden Norway)</t>
  </si>
  <si>
    <t>Alternative Names: Quaking Aspen (USA) Trembling Aspen (Canada) Poplar (USA) Tremble (UK) Tremble Tree (Ireland) Faux-tremble (France) Poppel (Netherlands) Espen (Germany Norway) Chopo Temblón (Spain) Osika (Poland) Álamo Temblón (Latin America) Pioppo Tremulo (Italy) Osier Tremblant (France)</t>
  </si>
  <si>
    <t xml:space="preserve">Alternative Names: Baboen (Suriname) Baboenhout (Netherlands) African Mahogany (USA) Guarea (Trinidad and Tobago) Abois (French Guiana) Koemaroe (Suriname) Acajou de Guyane (French Guiana) Bois de fer (Haiti) Cedro Macho (Puerto Rico).  Botanical Name: Guarea spp. primarily Guarea cedrata </t>
  </si>
  <si>
    <t>Alternative Names: Beech (UK USA) Common Beech (UK) Fagus (Europe) Hêtre (France) Rotbuche (Germany) Buche (Switzerland Austria) Bok (Sweden) Faggio (Italy) Haya (Spain) Fai (Portugal) Buk (Poland) Hrab (Czech Republic)</t>
  </si>
  <si>
    <t>Alternative Names: Black Poplar (UK USA) European Black Poplar (Europe) Chopo Negro (Spain) Peuplier Noir (France) Schwarze Pappel (Germany Austria) Zwarte Populier (Netherlands Belgium) Pioppo Nero (Italy) Álamo Negro (Argentina) Topola Czarna (Poland) ?rna Topola (Slovenia) ?rna Topol (Croatia)</t>
  </si>
  <si>
    <t xml:space="preserve">Alternative Names: Blue Gum (Australia USA UK) Tasmanian Blue Gum (Australia) Southern Blue Gum (South Africa) Eucalyptus (Europe USA) Gommier Bleu (France) Goma Azul (Spain) Gomero Azul (Argentina) Eucalipto Azul (Portugal Brazil) Blauer Eukalyptus (Germany) Blå Eukalyptus (Sweden).  Botanical Name: Eucalyptus globulus </t>
  </si>
  <si>
    <t xml:space="preserve">Alternative Names: Canary Island Pine (UK USA) Pino Canario (Spain) Pin des Canaries (France) Kanarische Kiefer (Germany) Pinheiro-das-Canárias (Portugal Brazil) Pi de Canàries (Catalonia) Pino delle Canarie (Italy).  Botanical Name: Pinus canariensis </t>
  </si>
  <si>
    <t xml:space="preserve">Alternative Names: Cottonwood (USA Canada) Eastern Cottonwood (USA) Black Cottonwood (Canada) Poplar (UK) Alamo (Mexico Spain) Chopo (Spain Argentina) Peuplier Noir d'Amérique (France) Schwarzpappel (Germany) Álamo Negro (Latin America) Álamo Americano (Spain) and Carolina Poplar (USA).  Botanical Name: Populus deltoides </t>
  </si>
  <si>
    <t>Alternative Names: Hornbeam (UK USA) European Hornbeam (Europe) Common Hornbeam (UK) Charmille (France) Hainbuche (Germany Austria) Carpe (France Belgium) Hophornbeam (USA) Carpinello (Italy) Željezovina (Croatia) Grab (Poland) Hornviš?a (Slovakia)</t>
  </si>
  <si>
    <t xml:space="preserve">Alternative Names: Horse Chestnut (UK USA) Common Horse Chestnut (UK) Marronnier d'Inde (France) Kastanie (Germany Austria) Wilde Kastanje (Netherlands) Kasztanowiec Zwyczajny (Poland) Castaño de Indias (Spain Argentina) Ippocastano (Italy) Kastanija (Croatia) Castañeiro Bravo (Portugal) Kasztan (Hungary).  Botanical Name: Aesculus hippocastanum </t>
  </si>
  <si>
    <t xml:space="preserve">Alternative Names: Ilomba (Gabon Cameroon) African Maple (USA UK) White Ilomba (Nigeria) Akom (Gabon) and Limba Blanche (Côte d'Ivoire).  Botanical Name: Pycnanthus angolensis </t>
  </si>
  <si>
    <t xml:space="preserve">Alternative Names: Koto (Ghana Nigeria) Emire (Ivory Coast) Awari (Ghana) Ogea (Nigeria) Omu (Sierra Leone) and Pterygota (Cameroon).  Botanical Name: Pterygota macrocarpa </t>
  </si>
  <si>
    <t>Alternative Names: Linden (USA UK) Lime Tree (UK) Basswood (USA Canada) Tilleul (France) Linde (Germany Netherlands Austria) Tiglio (Italy) Tilia (Spain) Lind (Sweden Denmark) Lípa (Czech Republic)</t>
  </si>
  <si>
    <t>Alternative Names: Plane Tree (UK USA) London Plane (UK) Plátano (Spain Argentina) Platane (France) Platane d'Orient (France) Platano Orientale (Italy) Plátanos (Greece) Ahornblättrige Platane (Germany) Sycamore (USA) Oriental Plane (UK) Chinar (India Pakistan).  Botanical Name: Platanus spp.</t>
  </si>
  <si>
    <t>Alternative Names: Poplar (UK USA Canada) Aspen (UK USA) Cottonwood (USA Canada) Alamo (Spain Mexico) Chopo (Spain Argentina) Peuplier (France) Pappel (Germany Austria)</t>
  </si>
  <si>
    <t xml:space="preserve">Alternative Names: Sycamore (USA, UK), American Sycamore (USA), Plane Tree (UK), Buttonwood (USA), Platan (Germany), Platane (France), Sicomoro (Italy, Spain), Sicômoro (Portugal), Plátano Occidental (Spain), Sigamoro (Greece), Oriental Plane (India, Pakistan).  Botanical Name: Platanus occidentalis (American sycamore) or Platanus orientalis (Oriental plane), though in the UK, Acer pseudoplatanus (sycamore maple) is often called "Sycamore." </t>
  </si>
  <si>
    <t xml:space="preserve">Alternative Names: Wawa (Ghana) Obeche (Nigeria UK) Ayous (Cameroon France) Samba (Ivory Coast) Abachi (Germany) African Whitewood (UK USA) Obobo (Nigeria) and Abura (Sierra Leone).  Botanical Name: Triplochiton scleroxylon </t>
  </si>
  <si>
    <t>Alternative Names: Willow (UK USA) Weeping Willow (UK USA) Saule (France) Salice (Italy) Sauce (Spain Argentina) Weide (Germany Netherlands) Pil (Sweden Denmark) Salguero (Spain) Wierzba (Poland)</t>
  </si>
  <si>
    <t xml:space="preserve">Alternative Names: Anzala (Congo) Mukulungu (Gabon Cameroon) Lifaki (Democratic Republic of Congo) Mbeli (Republic of Congo) and Keli (Cameroon).  Botanical Name: Autranella congolensis </t>
  </si>
  <si>
    <t xml:space="preserve">Alternative Names: Coromandel Ebony (India) East Indian Ebony (India) Ceylon Ebony (Sri Lanka) Malabar Ebony (India) Blackwood (Australia UK) Calamander (Sri Lanka) and Makassar Ebony (Indonesia).  Botanical Name: Diospyros melanoxylon </t>
  </si>
  <si>
    <t xml:space="preserve">Alternative Names: Dabema (Ghana Ivory Coast) Saman (Cameroon) Ayin (Nigeria) Bosse (France) and Dahoma (Ghana).  Botanical Name: Piptadeniastrum africanum </t>
  </si>
  <si>
    <t xml:space="preserve">Alternative Names: Emien (Ivory Coast) Aloma (Ghana) Alom (Cameroon) Emen (Nigeria) and Ilomba (France).  Botanical Name: Alstonia boonei </t>
  </si>
  <si>
    <t xml:space="preserve">Alternative Names: Incense Cedar (USA) California Incense Cedar (USA) Western Incense Cedar (USA) White Cedar (Canada) Libocedro (Italy) and Cèdre à Encens (France).  Botanical Name: Calocedrus decurrens </t>
  </si>
  <si>
    <t xml:space="preserve">Alternative Names: Missanda (Gabon) Tali (Cameroon) Eba (Ivory Coast) and Siki (Democratic Republic of Congo).  Botanical Name: Erythrophleum ivorense </t>
  </si>
  <si>
    <t xml:space="preserve">Alternative Names: Mountain Ash (UK USA) European Rowan (UK) Rowan (UK Ireland) Sorbier des Oiseleurs (France) Eberesche (Germany) Sorbo degli Uccellatori (Italy) Serbal de Cazadores (Spain) Vogelkers (Netherlands) Jarz?b (Poland) Pihlaja (Finland) and Røn (Denmark Norway).  Botanical Name: Sorbus aucuparia </t>
  </si>
  <si>
    <t xml:space="preserve">Alternative Names: Mubura (Democratic Republic of Congo) Bura (Cameroon) N'gollon (Ivory Coast) and Koto (Ghana).  Botanical Name: Milicia excelsa </t>
  </si>
  <si>
    <t xml:space="preserve">Alternative Names: Niove (Gabon) Kanda (Cameroon) Ewuruku (Ghana) and Emien (Ivory Coast).  Botanical Name: Staudtia kamerunensis </t>
  </si>
  <si>
    <t xml:space="preserve">Alternative Names: Onzabili (Gabon) Bilinga (Ivory Coast Ghana) Aloma (Cameroon) and Opepe (Nigeria).  Botanical Name: Nauclea diderrichii </t>
  </si>
  <si>
    <t xml:space="preserve">Alternative Names: Ozigo (Gabon) Igaganga (Cameroon) Bodo (Ivory Coast) and Doussié Gris (France).  Botanical Name: Dacryodes buettneri </t>
  </si>
  <si>
    <t xml:space="preserve">Alternative Names: Parasolier (France) Umbrella Tree (UK USA) Musanga (Ghana Nigeria) N'govoge (Cameroon) and Moutouchi (Gabon).  Botanical Name: Musanga cecropioides </t>
  </si>
  <si>
    <t>Alternative Names: Pear (UK USA) Pyrus (France) Peral (Spain) Pero (Italy) Birnbaum (Germany Austria) Pêra (Portugal) Perë (Albania) Hruška (Czech Republic Slovenia) Gruszka (Poland) and ? (Li) (China Japan).  Botanical Name: Pyrus communis (European pear) for cultivated pears</t>
  </si>
  <si>
    <t xml:space="preserve">Alternative Names: Pockwood (UK Caribbean) Lignum Vitae (USA UK Caribbean) Guayacan (Mexico Central America) Guaiacwood (France) Palo Santo (Argentina Paraguay) and Ironwood (Caribbean Guyana).  Botanical Name: Guaiacum officinale or Guaiacum sanctum </t>
  </si>
  <si>
    <t xml:space="preserve">Alternative Names: Simmon (Southern USA) American Persimmon (USA) Possumwood (USA) Eastern Persimmon (USA) and Kaki (Japan for other persimmon species).  Botanical Name: Diospyros virginiana </t>
  </si>
  <si>
    <t>Alternative Names: Sterculia (General) Balsa Tree (USA for some species) Pezrah (India) Bondu (Myanmar) Kelumpang (Malaysia) Bubba (Ghana) Kola Nut Tree (West Africa for some species) and Kalumpang (Philippines).  Botanical Name: Sterculia spp. with common species including Sterculia foetida (Indian almond or wild almond) and Sterculia apetala (Panama tree).  Alternative Names: Niangon (Ivory Coast Ghana) Bété (Cameroon) M'Bété (Gabon)</t>
  </si>
  <si>
    <t xml:space="preserve">Alternative Names: Zebrano (Germany, France), Zebrawood (USA, UK), Zingana (Cameroon, Gabon), African Zebrawood (General), Goncalo Alves (Brazil, for similar-patterned wood), and Ébène Tigré (France).  Botanical Name: Microberlinia brazzavillensis (Zebrano) for African zebrawood   however, Astronium fraxinifolium is the botanical name for Goncalo Alves, which is a different species often confused due to similar striping patterns. </t>
  </si>
  <si>
    <t xml:space="preserve">Alternative Names: Angelim Vermelho (Brazil) Angelim Piedra (Colombia) Red Angelim (USA) Angelique (French Guiana) and Sucupira-Vermelha (Brazil).  Botanical Name: Dinizia excelsa </t>
  </si>
  <si>
    <t xml:space="preserve">Alternative Names: Cumaru (Brazil) Brazilian Teak (USA UK) Tonka Bean Tree (France Germany) Almendrillo (Peru) Charapilla (Ecuador) and Sarrapia (Venezuela).  Botanical Name: Dipteryx odorata </t>
  </si>
  <si>
    <t xml:space="preserve">Alternative Names: Massaranduba (Brazil) Bulletwood (USA UK) Balata (Guyana Trinidad) Palo de Caucho (Colombia) Quinilla Colorada (Peru) and Muirapiranga (Brazil).  Botanical Name: Manilkara bidentata </t>
  </si>
  <si>
    <t xml:space="preserve">Alternative Names: Okan (Gabon Ivory Coast) Denya (Ghana) African Greenheart (UK USA) Bongossi (Germany) and Adoum (Cameroon).  Botanical Name: Cylicodiscus gabunensis </t>
  </si>
  <si>
    <t xml:space="preserve">Alternative Names: Sapupira (Brazil) Brazilian Walnut (USA) Angelim Amargoso (Brazil) Cuti (Peru) and Amargo (Colombia).  Botanical Name: Diplotropis purpurea </t>
  </si>
  <si>
    <t xml:space="preserve">Glaze: Ceramic coating Glassy finish (no CAS number – depends on formulation) </t>
  </si>
  <si>
    <t xml:space="preserve">Porcelain: Vitreous china Fine china (no CAS number – mixture of materials) </t>
  </si>
  <si>
    <t xml:space="preserve">PZT Piezo-electric ceramic: Lead zirconate titanate Pb[ZrxTi1-x]O3 CAS nr 12626-81-2 </t>
  </si>
  <si>
    <t xml:space="preserve">Silicon (purified): Hyperpure silicon Polycrystalline silicon CAS nr 7440-21-3 </t>
  </si>
  <si>
    <t xml:space="preserve">Silicon Carbide: SiC Carborundum CAS nr 409-21-2 </t>
  </si>
  <si>
    <t xml:space="preserve">Silicon Nitride: Si3N3 CAS nr 12033-89-5 or 12033-60-2 </t>
  </si>
  <si>
    <t xml:space="preserve">Stoneware: Ceramic ware Hard-paste pottery (no CAS number – mixture of materials) </t>
  </si>
  <si>
    <t xml:space="preserve">Tungsten Carbide: WC Cemented carbide CAS nr 12070-12-1 </t>
  </si>
  <si>
    <t xml:space="preserve">Zirconia: Zirconium dioxide Cubic zirconia CAS nr 1314-23-4 </t>
  </si>
  <si>
    <t xml:space="preserve">HCl (Hydrochloric acid): muriatic acid hydrogen chloride in water CAS nr 7647-01-0 </t>
  </si>
  <si>
    <t xml:space="preserve">Nitric acid: aqua fortis spirit of nitre CAS nr 7697-37-2 </t>
  </si>
  <si>
    <t xml:space="preserve">Phosphoric acid: orthophosphoric acid CAS nr 7664-38-2 </t>
  </si>
  <si>
    <t xml:space="preserve">Sulphuric acid: oil of vitriol CAS nr 7664-93-9 </t>
  </si>
  <si>
    <t xml:space="preserve">Boric acid: hydrogen borate orthoboric acid CAS nr 10043-35-3 </t>
  </si>
  <si>
    <t xml:space="preserve">Acetic anhydride: acetyl oxide acetic oxide CAS nr 108-24-7 </t>
  </si>
  <si>
    <t xml:space="preserve">Maleic acid: cis-butenedioic acid CAS nr 110-16-7 </t>
  </si>
  <si>
    <t xml:space="preserve">Adipic acid: hexanedioic acid CAS nr 124-04-9 </t>
  </si>
  <si>
    <t xml:space="preserve">Methacrylic acid: 2-methylpropenoic acid CAS nr 79-41-4 </t>
  </si>
  <si>
    <t>Silicagel: silicon dioxide (amorphous) CAS nr 112926-00-8</t>
  </si>
  <si>
    <t xml:space="preserve">Boron Carbide: B?C Tetraboron carbide CAS nr 12069-32-8 </t>
  </si>
  <si>
    <t xml:space="preserve">Germanium: Ge Element 32 CAS nr7440-56-4 </t>
  </si>
  <si>
    <t xml:space="preserve">2-Methyl-1-butanol: active amyl alcohol isoamyl alcohol CAS nr 137-32-6 </t>
  </si>
  <si>
    <t>3-Methyl-1-butanol: isoamyl alcohol isopentyl alcohol CAS nr 123-51-3</t>
  </si>
  <si>
    <t>o-Dichlorobenzene: 12-dichlorobenzene ortho-dichlorobenzene CAS nr 95-50-1</t>
  </si>
  <si>
    <t>p-Dichlorobenzene: 14-dichlorobenzene para-dichlorobenzene CAS nr 106-46-7</t>
  </si>
  <si>
    <t>3-Dimethylaminopropylamine: DMAPA CAS nr 109-55-7</t>
  </si>
  <si>
    <t>Dimethyl sulfate: DMS sulfuric acid dimethyl ester CAS nr 77-78-1</t>
  </si>
  <si>
    <t>proxis for chemicals (cassyfire) recalculated</t>
  </si>
  <si>
    <t>"no processing" moved from plastics to paper</t>
  </si>
  <si>
    <t>electricity per country updates</t>
  </si>
  <si>
    <t>.      short</t>
  </si>
  <si>
    <t>A.010.02.103.250727 Wool (from Australia transported to Rotterdam)</t>
  </si>
  <si>
    <t>A.010.02.104.250727 clean wool in Australia</t>
  </si>
  <si>
    <t>A.010.02.105.250727 greasy wool at farm Australia</t>
  </si>
  <si>
    <t>A.010.04.106.230701 Soybean meal at coast Brazil</t>
  </si>
  <si>
    <t>A.010.04.107.230701 Soybean meal at coast USA</t>
  </si>
  <si>
    <t>A.010.04.108.230701 Soybean oil - refined at coast Brazil</t>
  </si>
  <si>
    <t>A.010.04.109.230701 Soybean oil - refined at coast USA</t>
  </si>
  <si>
    <t>A.010.04.110.230701 Soybeans grain - harvested and transported to coast Brazil</t>
  </si>
  <si>
    <t>A.010.04.111.230701 Soybeans grain - harvested and transported to coast USA</t>
  </si>
  <si>
    <t>A.030.10.110.250311 Hydrated lime (Ca(OH)2), without transport</t>
  </si>
  <si>
    <t>A.030.10.114.250311 Quicklime  (CaO), without transport</t>
  </si>
  <si>
    <t>A.030.10.129.230701 Sulphur (local waste at refinery, without transport)</t>
  </si>
  <si>
    <t>A.030.10.139.250311 Milled Limestone (CaCO3), without transport</t>
  </si>
  <si>
    <t>A.030.18.124.230701 Butene hydration (production of Butanol)</t>
  </si>
  <si>
    <t>A.030.23.101.230808 Benomyl (1-(Butylcarbamoyl)-1H-1.3-benzimidazol-2-yl methylcarbamate)</t>
  </si>
  <si>
    <t>A.030.23.102.230808 Captan ((3aR.7aS)-2-[(Trichloromethyl)sulfanyl]-3a.4.7.7a-te</t>
  </si>
  <si>
    <t>A.030.24.101.230808 2.4-D (2.4-Dichlorophenoxyacetic acid)</t>
  </si>
  <si>
    <t>A.030.24.102.230808 2.4.5-T (2.4.5-Trichlorophenoxyacetic acid)</t>
  </si>
  <si>
    <t>A.030.24.103.230808 Alachlor (2-Chloro-N-(2.6-diethylphenyl)-N-(methoxymethyl)acetamide)</t>
  </si>
  <si>
    <t>A.030.24.104.230808 Bentazone (3-isopropyl-2.1.3-benzothiadiazine-4-one-2.2-dioxide)</t>
  </si>
  <si>
    <t>A.030.24.105.230808 Butylate (Butylated hydroxytoluene 2.6-Di-tert-butyl-4-methylphenol)</t>
  </si>
  <si>
    <t>A.030.24.106.230808 Chloramben (3-Amino-2.5-dichlorobenzoic acid)</t>
  </si>
  <si>
    <t>A.030.24.107.230808 Chlorsulfuron (2-chloro-N-[(4-methoxy-6-methyl-1.3.5-triazin-2-yl)carbamoyl]benzene-1-sulfonamide)</t>
  </si>
  <si>
    <t>A.030.24.108.230808 Cyanazine (2-[[4-Chloro-6-(ethylamino)-1.3.5-triazin-2-yl]amino]-2-methylpropanenitrile)</t>
  </si>
  <si>
    <t>A.030.24.109.230808 Dicamba (3.6-Dichloro-2-methoxybenzoic acid)</t>
  </si>
  <si>
    <t>A.030.24.110.230808 Dinoseb (2-(Butan-2-yl)-4.6-dinitrophenol)</t>
  </si>
  <si>
    <t>A.030.24.111.230808 Diquat (6.7-dihydrodipyrido[1.2-a:2'.1'-c]pyrazine-5.8-diium dibromide)</t>
  </si>
  <si>
    <t>A.030.24.112.230808 Diuron  DCMU (3-(3.4-dichlorophenyl)-1.1-dimethylurea)</t>
  </si>
  <si>
    <t>A.030.24.117.230808 Linuron (3-(3.4-dichlorophenyl)-1-methoxy-1-methylurea)</t>
  </si>
  <si>
    <t>A.030.24.120.230808 Paraquat (1.1'-Dimethyl[4.4'-bipyridine]-1.1'-diium dichloride)</t>
  </si>
  <si>
    <t>A.030.24.122.230808 Propanil (N-(3.4-Dichlorophenyl)propanamide)</t>
  </si>
  <si>
    <t>A.030.24.123.230808 Trifluralin (2.6-Dinitro-N.N-dipropyl-4-(trifluoromethyl)aniline)</t>
  </si>
  <si>
    <t>A.030.25.102.230808 Carbofuran (2.2-Dimethyl-2.3-dihydro-1-benzofuran-7-yl methylcarbamate)</t>
  </si>
  <si>
    <t>A.030.25.103.230808 Chlordimeform (N'-(4-chloro-2-methylphenyl)-N.N-dimethylmethanimidamide)</t>
  </si>
  <si>
    <t>A.030.25.104.230808 Cypermethrin ([Cyano-(3-phenoxyphenyl)methyl]3-(2.2-dichloroethenyl)-2.2-dimethylcyclopropane-1-carboxylate)</t>
  </si>
  <si>
    <t>A.030.25.107.230808 Methoxychlor (1.1'-(2.2.2-Trichloroethane-1.1-diyl)bis(4-methoxybenzene))</t>
  </si>
  <si>
    <t>A.030.25.108.230808 Methyl  parathion (O.O-Dimethyl O-4-nitrophenyl phosphorothioate)</t>
  </si>
  <si>
    <t>A.030.25.109.230808 Parathion (O.O-Diethyl O-(4-nitrophenyl) phosphorothioate)</t>
  </si>
  <si>
    <t>A.030.25.110.230808 Phorate (O.O-Diethyl S-[(ethylsulfanyl)methyl] phosphorodithioate)</t>
  </si>
  <si>
    <t>m3</t>
  </si>
  <si>
    <t>kg</t>
  </si>
  <si>
    <t>p</t>
  </si>
  <si>
    <t>A.070.02.101.250506 Diesel B7  - including combustion CO2 per litre</t>
  </si>
  <si>
    <t>litre</t>
  </si>
  <si>
    <t>A.070.02.102.250506 Diesel B10  - including combustion CO2 per litre</t>
  </si>
  <si>
    <t>A.070.02.103.250506 Diesel B100 (FAME) - including combustion CO2 per litre</t>
  </si>
  <si>
    <t>A.070.02.104.250506 Diesel XTL (HVO) from tallow waste - including combustion CO per litre</t>
  </si>
  <si>
    <t>A.070.02.201.250506 Gasoline E5 - including combustion CO2 per litre</t>
  </si>
  <si>
    <t>A.070.02.202.250506 Gasoline E10 - including combustion CO2 per litre</t>
  </si>
  <si>
    <t>A.070.02.203.250506 Gasoline E85 - including combustion CO2 per litre</t>
  </si>
  <si>
    <t>A.070.02.303.250506 LPG - including combustion CO2 per litre</t>
  </si>
  <si>
    <t>A.070.03.101.250316  Gasoline E10 - lease segment A (4.90 l/100km) incl CO2 (per km)</t>
  </si>
  <si>
    <t>A.070.03.102.250316  Gasoline E10 - lease segment B (5.30 l/100km) incl CO2 (per km)</t>
  </si>
  <si>
    <t>A.070.03.103.250316  Gasoline E10 - lease segment C (5.70 l/100km) incl CO2 (per km)</t>
  </si>
  <si>
    <t>A.070.03.104.250316  Gasoline E10 - lease segment D (6.70 l/100km) incl CO2 (per km)</t>
  </si>
  <si>
    <t>A.070.03.105.250316  Gasoline E10 - lease segment E (8.80 l/100km) incl CO2 (per km)</t>
  </si>
  <si>
    <t>A.070.03.202.250316  Diesel B10 - lease segment B (4.40 l/100km) incl CO2 (per km)</t>
  </si>
  <si>
    <t>A.070.03.203.250316  Diesel B10 - lease segment C (4.70 l/100km) incl CO2 (per km)</t>
  </si>
  <si>
    <t>A.070.03.204.250316  Diesel B10 - lease segment D (5.00 l/100km) incl CO2 (per km)</t>
  </si>
  <si>
    <t>A.070.03.205.250316  Diesel B10 - lease segment E (7.10 l/100km) incl CO2 (per km)</t>
  </si>
  <si>
    <t>A.070.03.301.250316  BEV - lease segment A (14.00 kWh/100km) WTW (per km)</t>
  </si>
  <si>
    <t>A.070.03.302.250316  BEV - lease segment B (15.7 kWh/100km) WTW (per km)</t>
  </si>
  <si>
    <t>A.070.03.303.250316  BEV - lease segment C (16.95 kWh/100km) WTW (per km)</t>
  </si>
  <si>
    <t>A.070.03.304.250316  BEV - lease segment D (16.8 kWh/100km) WTW (per km)</t>
  </si>
  <si>
    <t>A.070.03.305.250316  BEV - lease segment E (22.2 kWh/100km) WTW (per km)</t>
  </si>
  <si>
    <t>A.070.03.401.250316  Euro 6 diesel max emisions CO - NOx - PM - NMVOC per km</t>
  </si>
  <si>
    <t>A.070.03.402.250316  Euro 6 gasoline max emisions CO - NOx - PM - NMVOC per km</t>
  </si>
  <si>
    <t>A.100.40.104.230701 Neodymium magnet (NdFeB) corrosion resistant 40 MGOe</t>
  </si>
  <si>
    <t>A.100.40.105.230701 Neodymium magnet (NdFeB) corrosion resistant 40 MGOe recycled</t>
  </si>
  <si>
    <t>Materials, plastics, packaging micellanious</t>
  </si>
  <si>
    <t>m2</t>
  </si>
  <si>
    <t>A.130.01.101.250620 bio-HDPE (Polyethylene) - not biodegradable - from ethanol (Brazil Braskem)</t>
  </si>
  <si>
    <t>A.130.01.102.250705 CA (Cellulose polymers) - biodegradable</t>
  </si>
  <si>
    <t>A.130.01.103.250705 PA-11 (Nylon-11) - bio-based not biodegradable</t>
  </si>
  <si>
    <t>A.130.01.110.250620 bio-PE (Polyethylene) from agricultural waste - not biodegradable</t>
  </si>
  <si>
    <t>A.130.01.111.250620 bio-PP (Polypropylene) from agricultural waste - not biodegradable</t>
  </si>
  <si>
    <t>A.130.03.091.250411  rABS - mechanical recycled in China - ex transport</t>
  </si>
  <si>
    <t>A.130.03.092.250411  rPE - mechanical recycled in China - ex transport</t>
  </si>
  <si>
    <t>A.130.03.093.250411  rPET - mechanical recycled in China - ex transport</t>
  </si>
  <si>
    <t>A.130.03.094.250411  rPP - mechanical recycled in China - ex transport</t>
  </si>
  <si>
    <t>A.130.03.095.250411  rPS - mechanical recycled in China - ex transport</t>
  </si>
  <si>
    <t>A.130.03.096.250411  rPVC - mechanical recycled in China - ex transport</t>
  </si>
  <si>
    <t>A.130.03.101.250411 average rPET/rPE/rPP - mechanical recycled in EU - ex transport</t>
  </si>
  <si>
    <t>A.130.03.102.250411  rPVC - mechanical recycled in EU - ex transport</t>
  </si>
  <si>
    <t>A.130.03.105.250712 EVA (Ethylene vinyl acetate) chemical upcycled</t>
  </si>
  <si>
    <t>A.130.03.108.250705 PA-11 (Nylon-11) chemical upcycled - not biodegradable</t>
  </si>
  <si>
    <t>A.130.03.115.230701 PLA (Polylactide - starch based) chemical upcycled - biodegradeble</t>
  </si>
  <si>
    <t>A.130.03.130.230701 PEF (Polyethylene furan-2.5-dicarboxylate) chemical upcycled - not biodegradeble</t>
  </si>
  <si>
    <t>A.130.05.103.250712 EVA (ethylene vinyl acetate rubber)</t>
  </si>
  <si>
    <t>A.130.05.104.250705 IR (polyisoprene rubber)</t>
  </si>
  <si>
    <t>A.130.05.108.230701 PU (polyurethane) rubber shoe soles MDI 41.4% Polyols 58.5%</t>
  </si>
  <si>
    <t>A.130.07.128.230701 PVOH (Polyvinyl alcohol) and PVA (Polyvinyl acetate - wood glue)</t>
  </si>
  <si>
    <t>A.130.07.132.241011 PVDC (Polyvinyliden chloride)</t>
  </si>
  <si>
    <t>A.130.09.107.230701 PUR flex. block foam 34% TDI  66% Polyols</t>
  </si>
  <si>
    <t>A.130.09.109.230701 PUR flex. moulded 29% TDI 71% Polyols</t>
  </si>
  <si>
    <t>A.130.09.110.230701 PUR flex. moulded. 36% MDI 64% Polyols</t>
  </si>
  <si>
    <t>A.130.09.111.250414 PUR rigid foam 65% MDI 35% Polyols</t>
  </si>
  <si>
    <t xml:space="preserve">Materials, plastics, other             </t>
  </si>
  <si>
    <t>A.130.11.122.250817 EMAA (Ethylene-Methacrylic Acid Copolymer) without water</t>
  </si>
  <si>
    <t>Alternative names: EMAA copolymer, CAS nr, 25777-27-9</t>
  </si>
  <si>
    <t>A.140.03.131.250729 circular knitting (fabric interlock, 83 dtex, 28 GG)</t>
  </si>
  <si>
    <t>A.140.03.132.250729 circular knitting  (cotton, 200 dtex)</t>
  </si>
  <si>
    <t>A.140.03.133.250729 circular knitting (cotton, 300 dtex)</t>
  </si>
  <si>
    <t>A.140.03.134.250729 flat bed knitting panels (cotton, thin)</t>
  </si>
  <si>
    <t>A.140.03.135.250729 fully fashioned flat bed knitting (cotton, thick)</t>
  </si>
  <si>
    <t>A.140.03.136.250729 fully fashioned flat bed knitting (cotton, thin)</t>
  </si>
  <si>
    <t>A.140.03.137.250729 whole garment flat bed knitting (recycled wool, 1400 dtex (2-ply), normal speed)</t>
  </si>
  <si>
    <t>A.150.02.101.241024 cooling water - excluding pumping energy - excluding BWS</t>
  </si>
  <si>
    <t>A.160.09.116.250806 Plywood Okoumei plantation (500 kg/m3) - marine and outdoor use</t>
  </si>
  <si>
    <t>C.060.01.103.230701 Tractor (240 pk) - B7 diesel</t>
  </si>
  <si>
    <t>C.060.01.105.230701 Truck+container 28 tonne net B7(min weight/volume ratio 0.41 t/m3) (tkm)</t>
  </si>
  <si>
    <t>C.060.01.106.230701 Truck+trailer 24 tonne net B7 (min weight/volume ratio 0.32 t/m3) (tkm)</t>
  </si>
  <si>
    <t>C.060.01.107.230701 Truck+container 28 tonne net B7 (max weight/volume ratio 0.41 t/m3) (m3km)</t>
  </si>
  <si>
    <t>C.060.01.108.230701 Truck+trailer 24 tonne net B7 (max weight/volume ratio 0.32 t/m3) (m3km)</t>
  </si>
  <si>
    <t>C.060.03.104.241006 Truck +trailer  Euro 6 - HVO diesel from tallow waste (output per meter)</t>
  </si>
  <si>
    <t>C.060.03.105.241006 Truck+container 28 tonne net HVO (min weight/volume ratio 0.41 t/m3) (tkm)</t>
  </si>
  <si>
    <t>C.060.03.106.241006 Truck+trailer 24 tonne net HVO (min weight/volume ratio 0.32 t/m3) (tkm)</t>
  </si>
  <si>
    <t>C.060.03.107.241006 Truck+container 28 tonne net HVO (max weight/volume ratio 0.41 t/m3) (m3km)</t>
  </si>
  <si>
    <t>C.060.03.108.241006 Truck+trailer 24 tonne net HVO (max weight/volume ratio 0.32 t/m3) (m3km)</t>
  </si>
  <si>
    <t xml:space="preserve">Transport, road, truck electric EU                                </t>
  </si>
  <si>
    <t>C.060.05.104.250601 Truck +trailer Electric EU (output per meter)</t>
  </si>
  <si>
    <t>C.060.05.105.250601 Truck+container 28 tonne net Electric EU (min weight/volume ratio 0.41 t/m3) (tkm)</t>
  </si>
  <si>
    <t>C.060.05.106.250601 Truck+trailer 24 tonne net Electric EU (min weight/volume ratio 0.32 t/m3) (tkm)</t>
  </si>
  <si>
    <t>C.060.05.107.250601 Truck+container 28 tonne net Electric EU (max weight/volume ratio 0.41 t/m3) (m3km)</t>
  </si>
  <si>
    <t>C.060.05.108.250601 Truck+trailer 24 tonne net Electric EU (max weight/volume ratio 0.32 t/m3) (m3km)</t>
  </si>
  <si>
    <t xml:space="preserve">Transport, road, truck electric Norway                               </t>
  </si>
  <si>
    <t xml:space="preserve">D.100.01.120.250808 Rolling aluminium foil </t>
  </si>
  <si>
    <t>D.100.01.121.250808 Rolling aluminium sheet</t>
  </si>
  <si>
    <t>D.110.01.102.230701 Printing per m2  100%  offset conventional (incl ink)</t>
  </si>
  <si>
    <t>D.110.01.103.230701 Printing per m2  100%  UV inkjet  (incl ink)</t>
  </si>
  <si>
    <t>D.110.01.107.250809 Printing per m2  100% flexographic print (incl ink)</t>
  </si>
  <si>
    <t>D.110.01.108.250809 Printing per m2  100% rotogravure print (incl ink)</t>
  </si>
  <si>
    <t>D.110.01.202.230701 Printing per m2  offset  conventional  electricity only</t>
  </si>
  <si>
    <t>D.110.01.203.230701 Printing per m2  UV inkjet  electricity only</t>
  </si>
  <si>
    <t>D.110.01.204.250808 Printing per m2  flexographic print  electricity only</t>
  </si>
  <si>
    <t>D.110.01.205.250808 Printing per m2  rotogravure print  electricity only</t>
  </si>
  <si>
    <t>D.110.01.301.250809 printing plate offset</t>
  </si>
  <si>
    <t>D.110.01.302.250809 printing plate flexo</t>
  </si>
  <si>
    <t>D.110.01.303.250809 printing plate rotogravure</t>
  </si>
  <si>
    <t>D.110.01.400.241214 negligible extra converting (e.g. a bag from paper - etc)</t>
  </si>
  <si>
    <t>F.020.01.108.230701 Paper Cardboard Leather Cotton Wool co-firing in electrical power plant</t>
  </si>
  <si>
    <t>F.030.01.105.250708 PA-11 (Nylon-11) co-firing in electrical power plant</t>
  </si>
  <si>
    <t>F.050.01.104.230701 Paper Cardboard Leather Cotton Wool  combustion in small elec. power plant</t>
  </si>
  <si>
    <t>F.080.01.108.230701 Paper Cardboard Leather Cotton Wool waste incineration with electricity</t>
  </si>
  <si>
    <t>F.090.01.105.250708 PA-11 (Nylon-11) waste incineration with electricity</t>
  </si>
  <si>
    <t>waste handling, general processing</t>
  </si>
  <si>
    <t>F.130.01.101.230701 anaerobic digestion (fermentation, methane production) cow dung</t>
  </si>
  <si>
    <t>F.130.01.102.230701 anaerobic digestion (fermentation, methane production) food waste</t>
  </si>
  <si>
    <t>F.130.01.103.230701 anaerobic digestion (fermentation, methane production) garden waste</t>
  </si>
  <si>
    <t>F.130.01.104.230701 composting biodegradable plastics (aerobic, without transport)</t>
  </si>
  <si>
    <t>F.130.01.105.230701 composting organic waste (aerobic, without transport)</t>
  </si>
  <si>
    <t>waste handling, scrap collection &amp; processing</t>
  </si>
  <si>
    <t>waste handling, scrap handling &amp; processing</t>
  </si>
  <si>
    <t>waste handling, sequestration of carbon</t>
  </si>
  <si>
    <t>F.130.05.110.240818 landfill of biodegradable bioplastics with CH4 emission prevention</t>
  </si>
  <si>
    <t>F.130.05.111.240818 Carbon uptake per kg Cement &lt; 100 years</t>
  </si>
  <si>
    <t>F.130.05.112.240818 Carbon uptake per kg Cement &gt; 100 years</t>
  </si>
  <si>
    <t>M.020.01.101.250516 Chips, frozen preperfried in plastic foil (LDPE) per 500 gram NL</t>
  </si>
  <si>
    <t>M.020.01.102.250516 Potatoes wo skins in plastic foil (LDPE) per 500 gram NL</t>
  </si>
  <si>
    <t>M.020.02.101.250516 Beer, pilsner in glass bottle, non returnable NL</t>
  </si>
  <si>
    <t>M.020.02.102.250516 Gin, young Dutch still wine bottle per 750 ml NL</t>
  </si>
  <si>
    <t>M.020.02.103.250516 Red wine still wine bottle per 750 ml NL</t>
  </si>
  <si>
    <t>M.020.02.104.250516 Rose wine still wine bottle per 750 ml NL</t>
  </si>
  <si>
    <t>M.020.02.105.250516 White wine, dry still wine bottle per 750 ml NL</t>
  </si>
  <si>
    <t>M.020.03.101.250516 Baguette, white in plastic foil per 500 gram NL</t>
  </si>
  <si>
    <t>M.020.03.102.250516 Bread, multigrain w seeds plastic foil (LDPE) per 500 gram NL</t>
  </si>
  <si>
    <t>M.020.03.103.250516 Bread rye in plastic foil per 500 gram NL</t>
  </si>
  <si>
    <t>M.020.03.104.250516 Bread, white water based in plastic foil per 500 gram NL</t>
  </si>
  <si>
    <t>M.020.03.105.250516 Bread, wholemeal in plastic foil per 500 gram NL</t>
  </si>
  <si>
    <t>M.020.03.106.250516 Bun, currant/raisin plastic foil (LDPE) per 500 gram</t>
  </si>
  <si>
    <t>M.020.03.107.250516 Crispbread, in paper foil per 250 gram NL</t>
  </si>
  <si>
    <t>M.020.03.108.250516 Croissant, w margarine in plastic foil per 500 gram NL</t>
  </si>
  <si>
    <t>M.020.03.109.250516 Roll, white hard in plastic foil per 500 gram NL</t>
  </si>
  <si>
    <t>M.020.03.110.250516 Roll, white soft in plastic foil per 500 gram NL</t>
  </si>
  <si>
    <t>M.020.04.101.250516 Insects, meat packaging per 1 kg NL</t>
  </si>
  <si>
    <t>M.020.04.102.250516 Kelp, seaweed in fruit bucket per 1 kg NL</t>
  </si>
  <si>
    <t>M.020.05.101.250516 Eggs, chicken, in cardboard box NL</t>
  </si>
  <si>
    <t>M.020.06.101.250516 Apple sauce in food can NL</t>
  </si>
  <si>
    <t>M.020.06.102.250516 Apple sauce in glass jarper 720 ml NL</t>
  </si>
  <si>
    <t>M.020.06.103.250516 Apple, w skin in fruit bag per 1 kg NL</t>
  </si>
  <si>
    <t>M.020.06.104.250516 Apricot, w skin in fruit bucket per 1 kg NL</t>
  </si>
  <si>
    <t>M.020.06.105.250516 Avocado, not packed NL</t>
  </si>
  <si>
    <t>M.020.06.106.250516 Banana, not packed NL</t>
  </si>
  <si>
    <t>M.020.06.107.250516 Coconut, milk in metal can (in aluminium) NL</t>
  </si>
  <si>
    <t>M.020.06.108.250516 Coconut, milk in multilayer carton per 1000 ml NL</t>
  </si>
  <si>
    <t>M.020.06.109.250516 Dates, dried in fruit bucket per 1 kg NL</t>
  </si>
  <si>
    <t>M.020.06.110.250516 Figs, dried in fruit bucket per 1 kg NL</t>
  </si>
  <si>
    <t>M.020.06.111.250516 Figs, fresh in fruit bucket per 1 kg NL</t>
  </si>
  <si>
    <t>M.020.06.112.250516 Fruit snack Knijpfruit/Slurpfruit, in aluminium foil laminated paper per 250 gram NL</t>
  </si>
  <si>
    <t>M.020.06.113.250516 Grapes w skin, in fruit bucket per 1 kg NL</t>
  </si>
  <si>
    <t>M.020.06.114.250516 Kiwi, in fruit bucket per 1 kg NL</t>
  </si>
  <si>
    <t>M.020.06.115.250516 Lemon, in plastic net per 1 kg NL</t>
  </si>
  <si>
    <t>M.020.06.116.250516 Manderins, in plastic net per 1 kg NL</t>
  </si>
  <si>
    <t>M.020.06.117.250516 Mango, not packed NL</t>
  </si>
  <si>
    <t>M.020.06.118.250516 Melon, honeydew, not packed NL</t>
  </si>
  <si>
    <t>M.020.06.119.250516 Olives, in brine in food can NL</t>
  </si>
  <si>
    <t>M.020.06.120.250516 Olives, in brine in glass jarper 720 ml NL</t>
  </si>
  <si>
    <t>M.020.06.121.250516 Orange, in plastic net per 1 kg NL</t>
  </si>
  <si>
    <t>M.020.06.122.250516 Peach, w skin in fruit bucket per 1 kg NL</t>
  </si>
  <si>
    <t>M.020.06.123.250516 Pineapple in fruit bucket per 1 kg NL</t>
  </si>
  <si>
    <t>M.020.06.124.250516 Strawberries in fruit bucket per 1 kg NL</t>
  </si>
  <si>
    <t>M.020.07.101.250516 Biscuit, sweet in plastic foil per 500 gram NL</t>
  </si>
  <si>
    <t>M.020.07.102.250516 Appel pie Dutch w shortbread w butter, in cardboard box NL</t>
  </si>
  <si>
    <t>M.020.07.103.250516 Apple pie Dutch w shortbread w margarine, in cardboard box NL</t>
  </si>
  <si>
    <t>M.020.07.104.250516 Biscuit, brown/wholemeal in plastic foil per 500 gram NL</t>
  </si>
  <si>
    <t>M.020.07.105.250516 Biscuit, fruit in plastic foil per 500 gram NL</t>
  </si>
  <si>
    <t>M.020.07.106.250516 Biscuits, in plastic foil per 500 gram NL</t>
  </si>
  <si>
    <t>M.020.07.107.250516 Biscuit spiced Speculaas, in plastic foil per 500 gram NL</t>
  </si>
  <si>
    <t>M.020.07.108.250516 Cake, w butter in plastic foil per 500 gram NL</t>
  </si>
  <si>
    <t>M.020.07.109.250516 Cake, wo butter in plastic foil per 500 gram NL</t>
  </si>
  <si>
    <t>M.020.07.110.250516 Waffle, syrup in plastic foil per 500 gram NL</t>
  </si>
  <si>
    <t>M.020.08.101.250516 Dough for pizza and savoury pie, in plastic foil per 500 gram NL</t>
  </si>
  <si>
    <t>M.020.08.102.250516 Flour wheat, white Sugar packaging per 1 kg NL</t>
  </si>
  <si>
    <t>M.020.08.103.250516 Muesli, crunchy plain/w fruit in cardboard box NL</t>
  </si>
  <si>
    <t>M.020.08.104.250516 Oatmeal, in cardboard box NL</t>
  </si>
  <si>
    <t>M.020.08.105.250516 Pasta, white Pasta packaging per 1 kg NL</t>
  </si>
  <si>
    <t>M.020.08.106.250516 Rice, brown in cardboard box NL</t>
  </si>
  <si>
    <t>M.020.08.107.250516 Rice, white in cardboard box NL</t>
  </si>
  <si>
    <t>M.020.09.101.250516 Bean sprouts in fruit bucket per 1 kg NL</t>
  </si>
  <si>
    <t>M.020.09.103.250516 Beans, green in food can NL</t>
  </si>
  <si>
    <t>M.020.09.104.250516 Beans, green in glass jarper 720 ml NL</t>
  </si>
  <si>
    <t>M.020.09.105.250516 Beans, green in plastic foil per 500 gram NL</t>
  </si>
  <si>
    <t>M.020.09.106.250516 Broccoli in plastic foil per 500 gram NL</t>
  </si>
  <si>
    <t>M.020.09.107.250516 Carrots in plastic foil per 500 gram NL</t>
  </si>
  <si>
    <t>M.020.09.108.250516 Cauliflower in plastic foil per 500 gram NL</t>
  </si>
  <si>
    <t>M.020.09.109.250516 Chicory in plastic foil per 500 gram NL</t>
  </si>
  <si>
    <t>M.020.09.110.250516 Courgettes, not packed NL</t>
  </si>
  <si>
    <t>M.020.09.111.250516 Cucumber w skin, not packed NL</t>
  </si>
  <si>
    <t>M.020.09.112.250516 Kale curly in plastic foil per 500 gram NL</t>
  </si>
  <si>
    <t>M.020.09.113.250516 Lettuce head, not packed NL</t>
  </si>
  <si>
    <t>M.020.09.114.250516 Lettuce, not packed NL</t>
  </si>
  <si>
    <t>M.020.09.115.250516 Mushrooms in fruit bucket per 1 kg NL</t>
  </si>
  <si>
    <t>M.020.09.116.250516 Onions in plastic net per 1 kg NL</t>
  </si>
  <si>
    <t>M.020.09.117.250516 Peas and carrots in food can NL</t>
  </si>
  <si>
    <t>M.020.09.118.250516 Peas and carrots in glass jarper 720 ml NL</t>
  </si>
  <si>
    <t>M.020.09.119.250516 Peas frozen frozen in cardboard box NL</t>
  </si>
  <si>
    <t>M.020.09.120.250516 Spinach frozen frozen in cardboard box NL</t>
  </si>
  <si>
    <t>M.020.09.121.250516 Sweet pepper in plastic foil per 500 gram NL</t>
  </si>
  <si>
    <t>M.020.09.122.250516 Sweetcorn in food can NL</t>
  </si>
  <si>
    <t>M.020.09.123.250516 Sweetcorn in glass jarper 720 ml NL</t>
  </si>
  <si>
    <t>M.020.09.124.250516 Tomato, not packed NL</t>
  </si>
  <si>
    <t>M.020.10.101.250516 Fish salad meat packaging per 1 kg NL</t>
  </si>
  <si>
    <t>M.020.10.102.250516 Hummus, natural in plastic boxper 250 gram NL</t>
  </si>
  <si>
    <t>M.020.10.103.250516 Peanut butter in glass jarper 720 ml NL</t>
  </si>
  <si>
    <t>M.020.11.101.250516 Gravy 25% fat clear prep w gravypowder in plastic cupper 250 gram NL</t>
  </si>
  <si>
    <t>M.020.11.102.250516 Mayonaise, 25% fat in PET bottle NL</t>
  </si>
  <si>
    <t>M.020.11.103.250516 Mayonnaise in PET bottle NL</t>
  </si>
  <si>
    <t>M.020.11.104.250516 Oriental sauce, ready-made in glass jarper 125 gram NL</t>
  </si>
  <si>
    <t>M.020.11.105.250516 Tomato sauce, ready-made in glass jarper 125 gram NL</t>
  </si>
  <si>
    <t>M.020.12.101.250516 Crisps potato in plastic foil per 500 gram NL</t>
  </si>
  <si>
    <t>M.020.12.102.250516 Croquette meat ragout frozen in cardboard box NL</t>
  </si>
  <si>
    <t>M.020.12.103.250516 Popcorn puffed, natural in plastic foil per 500 gram NL</t>
  </si>
  <si>
    <t>M.020.12.104.250516 Sausage roll, puff pastry in plastic foil per 500 gram NL</t>
  </si>
  <si>
    <t>M.020.12.105.250516 Sausage, dutch Frikandel frozen in cardboard box NL</t>
  </si>
  <si>
    <t>M.020.13.101.250516 Cheese 20+ in plastic boxper 250 gram NL</t>
  </si>
  <si>
    <t>M.020.13.102.250516 Cheese Edam 40+ in plastic boxper 250 gram NL</t>
  </si>
  <si>
    <t>M.020.13.103.250516 Cheese goat fresh in plastic boxper 250 gram NL</t>
  </si>
  <si>
    <t>M.020.13.104.250516 Cheese Gouda 48+ in plastic boxper 250 gram NL</t>
  </si>
  <si>
    <t>M.020.13.105.250516 Cheese Mozzarella in plastic boxper 250 gram NL</t>
  </si>
  <si>
    <t>M.020.13.106.250516 Cheese old 48+ in plastic boxper 250 gram NL</t>
  </si>
  <si>
    <t>M.020.13.107.250516 Cheese spread 48+ in plastic boxper 250 gram NL</t>
  </si>
  <si>
    <t>M.020.14.101.250516 Stock cubes in cardboard box NL</t>
  </si>
  <si>
    <t>M.020.15.102.250516 Cream, whipped in multilayer carton per 1000 ml NL</t>
  </si>
  <si>
    <t>M.020.15.103.250516 Custard several flavours, full fat in multilayer carton per 1000 ml NL</t>
  </si>
  <si>
    <t>M.020.15.104.250516 Custard vanilla, full fat in multilayer carton per 1000 ml NL</t>
  </si>
  <si>
    <t>M.020.15.105.250516 Fromage frais, full fat in plastic boxper 250 gram NL</t>
  </si>
  <si>
    <t>M.020.15.106.250516 Ice cream, dairy cream based frozen in cardboard box NL</t>
  </si>
  <si>
    <t>M.020.15.107.250516 Milk chocolate-, flavoured full fat in multilayer carton per 1000 ml NL</t>
  </si>
  <si>
    <t>M.020.15.108.250516 Milk chocolate-, flavoured semi-skimmed in multilayer carton per 1000 ml NL</t>
  </si>
  <si>
    <t>M.020.15.109.250516 Milk, semi-skimmed in multilayer carton per 1000 ml NL</t>
  </si>
  <si>
    <t>M.020.15.110.250516 Milk, skimmed in multilayer carton per 1000 ml NL</t>
  </si>
  <si>
    <t>M.020.15.111.250516 Milk, whole in multilayer carton per 1000 ml NL</t>
  </si>
  <si>
    <t>M.020.15.112.250516 Yoghurt, drink w sweeteners  in multilayer carton per 1000 ml NL</t>
  </si>
  <si>
    <t>M.020.15.113.250516 Yoghurt, full fat in multilayer carton per 1000 ml NL</t>
  </si>
  <si>
    <t>M.020.15.114.250516 Yoghurt, half fat in multilayer carton per 1000 ml NL</t>
  </si>
  <si>
    <t>M.020.15.115.250516 Yoghurt, low fat w fruit in multilayer carton per 1000 ml NL</t>
  </si>
  <si>
    <t>M.020.15.116.250516 Yoghurt, low fat in multilayer carton per 1000 ml NL</t>
  </si>
  <si>
    <t>M.020.16.101.250516 Coffee, coffee packaging per 500 gram NL</t>
  </si>
  <si>
    <t>M.020.16.102.250516 Cola light soft drink w caffeine in PET bottle, returnable NL</t>
  </si>
  <si>
    <t>M.020.16.103.250516 Ice tea in PET bottle, returnable NL</t>
  </si>
  <si>
    <t>M.020.16.104.250516 Juice drink, 12% in multilayer carton per 1000 ml NL</t>
  </si>
  <si>
    <t>M.020.16.105.250516 Juice drink, 8% in multilayer carton per 1000 ml NL</t>
  </si>
  <si>
    <t>M.020.16.106.250516 Juice, apple in multilayer carton per 1000 ml NL</t>
  </si>
  <si>
    <t>M.020.16.107.250516 Juice, orange pasteurized in PET bottle NL</t>
  </si>
  <si>
    <t>M.020.16.108.250516 Lemonade, light in PET bottle NL</t>
  </si>
  <si>
    <t>M.020.16.109.250516 Lemonade in PET bottle NL</t>
  </si>
  <si>
    <t>M.020.16.110.250516 Lemonade, w sugar and sweetners in PET bottle NL</t>
  </si>
  <si>
    <t>M.020.16.111.250516 Mineral water in PET bottle, returnable NL</t>
  </si>
  <si>
    <t>M.020.16.112.250516 Soft drink, cola w caffeine in PET bottle, returnable NL</t>
  </si>
  <si>
    <t>M.020.16.113.250516 Soft drink, light wo caffeine in PET bottle, returnable NL</t>
  </si>
  <si>
    <t>M.020.16.114.250516 Soft drink, w sugar, sw&amp;caffeine in PET bottle, returnable NL</t>
  </si>
  <si>
    <t>M.020.16.115.250516 Tea in cardboard box NL</t>
  </si>
  <si>
    <t>M.020.17.101.250516 Almonds, blanced unsalted in plastic foil per 500 gram NL</t>
  </si>
  <si>
    <t>M.020.17.102.250516 Cashew nuts, unsalted in plastic foil per 500 gram NL</t>
  </si>
  <si>
    <t>M.020.17.103.250516 Hazelnuts, unsalted in plastic foil per 500 gram NL</t>
  </si>
  <si>
    <t>M.020.17.104.250516 Linseeds in plastic foil per 500 gram NL</t>
  </si>
  <si>
    <t>M.020.17.105.250516 Peanuts, unsalted in plastic foil per 500 gram NL</t>
  </si>
  <si>
    <t>M.020.17.106.250516 Pistachio nuts, salted in plastic foil per 500 gram NL</t>
  </si>
  <si>
    <t>M.020.17.107.250516 Pistachio nuts, unsalted in plastic foil per 500 gram NL</t>
  </si>
  <si>
    <t>M.020.17.108.250516 Walnuts, unsalted in plastic foil per 500 gram NL</t>
  </si>
  <si>
    <t>M.020.18.101.250516 Brown beans, in food can NL</t>
  </si>
  <si>
    <t>M.020.18.102.250516 Brown beans, in glass jarper 720 ml NL</t>
  </si>
  <si>
    <t>M.020.18.103.250516 Chickpeas, in plastic foil per 500 gram NL</t>
  </si>
  <si>
    <t>M.020.19.101.250516 Baby/toddler milkpowder, in cardboard box NL</t>
  </si>
  <si>
    <t>M.020.20.101.250516 Chocolate, confetti, milk in cardboard box NL</t>
  </si>
  <si>
    <t>M.020.20.102.250516 Chocolate, confetti, plain in cardboard box NL</t>
  </si>
  <si>
    <t>M.020.20.103.250516 Chocolat, milk in aluminium foil laminated paperper 250 gram NL</t>
  </si>
  <si>
    <t>M.020.20.104.250516 Chocolate spread, duo in glass jarper 125 gram NL</t>
  </si>
  <si>
    <t>M.020.20.105.250516 Chocolate spread, hazelnut in glass jarper 125 gram NL</t>
  </si>
  <si>
    <t>M.020.20.106.250516 Honey, in glass jarper 125 gram NL</t>
  </si>
  <si>
    <t>M.020.20.107.250516 Honey, in PET bottle NL</t>
  </si>
  <si>
    <t>M.020.20.108.250516 Ice lolly/Sorbet, frozen in cardboard box NL</t>
  </si>
  <si>
    <t>M.020.20.109.250516 Jam, in glass jarper 125 gram NL</t>
  </si>
  <si>
    <t>M.020.20.110.250516 Sugar, granulated Sugar packaging per 1 kg NL</t>
  </si>
  <si>
    <t>M.020.20.111.250516 Syrup, apple in glass jarper 125 gram NL</t>
  </si>
  <si>
    <t>M.020.21.101.250516 Butter, salted in plastic cupper 250 gram NL</t>
  </si>
  <si>
    <t>M.020.21.102.250516 Butter, unsalted in plastic cupper 250 gram NL</t>
  </si>
  <si>
    <t>M.020.21.103.250516 Frying fat horeca, in PET bottle NL</t>
  </si>
  <si>
    <t>M.020.21.104.250516 Low fat w margarine, 40% fat &lt;17 g sat in plastic cupper 250 gram NL</t>
  </si>
  <si>
    <t>M.020.21.105.250516 Margarine, 80% fat 17-24 g saturates in plastic cupper 250 gram NL</t>
  </si>
  <si>
    <t>M.020.21.106.250516 Olive oil, in PET bottle NL</t>
  </si>
  <si>
    <t>M.020.21.107.250516 Sunflower oil, in PET bottle NL</t>
  </si>
  <si>
    <t>M.020.22.101.250516 Claresse (catfish) fillet, meat packaging per 1 kg NL</t>
  </si>
  <si>
    <t>M.020.22.102.250516 Cod, in batter (kibbeling) meat packaging per 1 kg NL</t>
  </si>
  <si>
    <t>M.020.22.103.250516 Cod meat, packaging per 1 kg NL</t>
  </si>
  <si>
    <t>M.020.22.104.250516 Fish fingers, frozen in cardboard box NL</t>
  </si>
  <si>
    <t>M.020.22.105.250516 Herring, fillet in tomato sauce in food can NL</t>
  </si>
  <si>
    <t>M.020.22.106.250516 Herring, pickled (sweet)sour in glass jarper 720 ml NL</t>
  </si>
  <si>
    <t>M.020.22.107.250516 Herring, salted meat packaging per 1 kg NL</t>
  </si>
  <si>
    <t>M.020.22.108.250516 Lemon sole, meat packaging per 1 kg NL</t>
  </si>
  <si>
    <t>M.020.22.109.250516 Mackerel fillet, smoked meat packaging per 1 kg NL</t>
  </si>
  <si>
    <t>M.020.22.110.250516 Pangasius, meat packaging per 1 kg NL</t>
  </si>
  <si>
    <t>M.020.22.111.250516 Plaice fillet, meat packaging per 1 kg NL</t>
  </si>
  <si>
    <t>M.020.22.112.250516 Pollack, fillet meat packaging per 1 kg NL</t>
  </si>
  <si>
    <t>M.020.22.113.250516 Salmon, (aquaculture) meat packaging per 1 kg NL</t>
  </si>
  <si>
    <t>M.020.22.114.250516 Salmon, (wild caught) meat packaging per 1 kg NL</t>
  </si>
  <si>
    <t>M.020.22.115.250516 Salmon, fillet (aquaculture) meat packaging per 1 kg NL</t>
  </si>
  <si>
    <t>M.020.22.116.250516 Salmon, fillet (wild caught) meat packaging per 1 kg NL</t>
  </si>
  <si>
    <t>M.020.22.117.250516 Salmon, smoked (aquaculture) meat packaging per 1 kg NL</t>
  </si>
  <si>
    <t>M.020.22.118.250516 Salmon, smoked (wild caught) meat packaging per 1 kg NL</t>
  </si>
  <si>
    <t>M.020.22.119.250516 Shrimps, Dutch peeled meat packaging per 1 kg NL</t>
  </si>
  <si>
    <t>M.020.22.120.250516 Tilapia, meat packaging per 1 kg NL</t>
  </si>
  <si>
    <t>M.020.22.121.250516 Trout meat packaging, per 1 kg NL</t>
  </si>
  <si>
    <t>M.020.22.122.250516 Tuna in oil, in food can NL</t>
  </si>
  <si>
    <t>M.020.23.101.250516 Minced beef shallow fried, meat packaging per 1 kg NL</t>
  </si>
  <si>
    <t>M.020.23.102.250516 Beef roast, meat packaging per 1 kg NL</t>
  </si>
  <si>
    <t>M.020.23.103.250516 Beef frying steak, meat packaging per 1 kg NL</t>
  </si>
  <si>
    <t>M.020.23.104.250516 Chicken fillet, meat packaging per 1 kg NL</t>
  </si>
  <si>
    <t>M.020.23.105.250516 Chicken, w skin meat packaging per 1 kg NL</t>
  </si>
  <si>
    <t>M.020.23.106.250516 Hamburger, meat packaging per 1 kg NL</t>
  </si>
  <si>
    <t>M.020.23.108.250516 Minced beef, meat packaging per 1 kg NL</t>
  </si>
  <si>
    <t>M.020.23.109.250516 Minced beef/pork, meat packaging per 1 kg NL</t>
  </si>
  <si>
    <t>M.020.23.110.250516 Pork &lt;5% fat, meat packaging per 1 kg NL</t>
  </si>
  <si>
    <t>M.020.23.111.250516 Pork 5-14% fat, meat packaging per 1 kg NL</t>
  </si>
  <si>
    <t>M.020.23.112.250516 Pork shoulder chop, meat packaging per 1 kg NL</t>
  </si>
  <si>
    <t>M.020.23.113.250516 Sausage, frankfurter in food can NL</t>
  </si>
  <si>
    <t>M.020.23.114.250516 Sausage, frankfurter in glass jarper 720 ml NL</t>
  </si>
  <si>
    <t>M.020.23.115.250516 Sausage, pork (braadworst), meat packaging per 1 kg NL</t>
  </si>
  <si>
    <t>M.020.23.116.250516 Sausage, smoke-cooked beef meat packaging per 1 kg NL</t>
  </si>
  <si>
    <t>M.020.23.117.250516 Veal &lt;5% fat, meat packaging per 1 kg NL</t>
  </si>
  <si>
    <t>M.020.24.101.250516 Mincemeat, vegetarian unprepared, meat packaging per 1 kg NL</t>
  </si>
  <si>
    <t>M.020.24.102.250516 Sausage, luncheon vegetarian, sandwich meat, meat packaging per 1 kg NL</t>
  </si>
  <si>
    <t>M.020.24.103.250516 Drink soya, natural in multilayer carton per 1000 ml NL</t>
  </si>
  <si>
    <t>M.020.24.104.250516 Tahoe soya curd, meat packaging per 1 kg NL</t>
  </si>
  <si>
    <t>M.020.24.105.250516 Vegetable burger vegetarian, meat packaging per 1 kg NL</t>
  </si>
  <si>
    <t>M.020.24.106.250516 Vegetarian hamburger, meat packaging per 1 kg NL</t>
  </si>
  <si>
    <t>M.020.24.107.250516 Vegetarian schnitzel Valles, meat packaging per 1 kg NL</t>
  </si>
  <si>
    <t>P.030.00.300.250916 2-benzimidazolylcarbamic acid esters (n=1, std=-)</t>
  </si>
  <si>
    <t>P.030.00.400.250916 2-phenoxypropionic acids (n=1, std=-)</t>
  </si>
  <si>
    <t>P.030.11.920.250916 Amino acids, peptides, and analogues (n=1, std=-)</t>
  </si>
  <si>
    <t>P.030.11.930.250916 Aminotriazines (n=1, std=-)</t>
  </si>
  <si>
    <t>P.030.11.940.250916 Aminoxides (n=1, std=-)</t>
  </si>
  <si>
    <t>P.030.11.960.250916 Aniline and substituted anilines (n=1, std=-)</t>
  </si>
  <si>
    <t>P.030.12.080.250916 Benzenoids (n=1, std=-)</t>
  </si>
  <si>
    <t>P.030.12.090.250916 Benzofuranones (n=1, std=-)</t>
  </si>
  <si>
    <t>P.030.12.600.250916 Bipyridines and oligopyridines (n=1, std=-)</t>
  </si>
  <si>
    <t>P.030.13.400.250916 Cumenes (n=1, std=-)</t>
  </si>
  <si>
    <t>P.030.14.300.250916 Dithiocarbamic acid esters (n=1, std=-)</t>
  </si>
  <si>
    <t>P.030.14.400.250916 Dithiophosphate O-esters (n=1, std=-)</t>
  </si>
  <si>
    <t>P.030.16.100.250916 Fatty acids and conjugates (n=1, std=-)</t>
  </si>
  <si>
    <t>P.030.19.100.250916 Isoindolines (n=1, std=-)</t>
  </si>
  <si>
    <t>P.030.23.200.250916 Miscellaneous mixed metal/non-metals (n=1, std=-)</t>
  </si>
  <si>
    <t>P.030.24.300.230709 Non-metal nitrates (n=1, std=-)</t>
  </si>
  <si>
    <t>P.030.24.400.230709 Non-metal phosphates (n=1, std=-)</t>
  </si>
  <si>
    <t>P.030.24.500.230709 Non-metal sulfates (n=1, std=-)</t>
  </si>
  <si>
    <t>P.030.26.300.250916 Pyridinium derivatives (n=1, std=-)</t>
  </si>
  <si>
    <t>P.030.29.200.230709 Sulfonylureas (n=1, std=-)</t>
  </si>
  <si>
    <t>P.030.29.300.230709 Sulfoxides (n=1, std=-)</t>
  </si>
  <si>
    <t>P.030.30.200.250916 Thiocarbamic acid derivatives (n=1, std=-)</t>
  </si>
  <si>
    <t>P.030.30.500.230709 Transition metal chlorides (n=1, std=-)</t>
  </si>
  <si>
    <t>Q.010.10.101.240709 Carbon Dioxide (CO2), fossil, direct emissions (scope1 and downstream)</t>
  </si>
  <si>
    <t>Q.010.10.102.240709 Carbon Dioxide (CO2), biogenic, direct emissions (scope1 and downstream)</t>
  </si>
  <si>
    <t>Q.010.10.103.240709 Methane (CH4), fossil, direct emissions (scope1 and downstream)</t>
  </si>
  <si>
    <t>Q.010.10.104.240709 Methane (CH4), biogenic, direct emissions (scope1 and downstream)</t>
  </si>
  <si>
    <t>Q.010.10.105.240709 Carbon Monoxide (CO), fossil, direct emissions (scope1 and downstream)</t>
  </si>
  <si>
    <t>Q.010.10.106.240709 Carbon monoxide (CO), biogenic, direct emissions (scope1 and downstream)</t>
  </si>
  <si>
    <t>Q.010.10.107.240709 Nitrous oxide (N2O), direct emissions (scope1 and downstream)</t>
  </si>
  <si>
    <t>Q.010.10.109.240709 Butane (C4H10), direct emissions (scope1 and downstream)</t>
  </si>
  <si>
    <t>Q.010.10.110.240709 Ethane (C2H6), direct emissions (scope1 and downstream)</t>
  </si>
  <si>
    <t>Q.010.10.111.240709 Pentane (C5H12), direct emissions (scope1 and downstream)</t>
  </si>
  <si>
    <t>Q.010.10.112.240709 Propane (C3H8), direct emissions (scope1 and downstream)</t>
  </si>
  <si>
    <t>Q.010.10.113.240709 Sulfur hexafluoride (SF6), direct emissions (scope1 and downstream)</t>
  </si>
  <si>
    <t>Q.010.10.114.240709 Tetrafluoroethane, HFC-134a ( direct emissions (scope1 and downstream)</t>
  </si>
  <si>
    <t>Q.010.10.115.240709 Trifluoroethane, HFC-143a ( direct emissions (scope1 and downstream)</t>
  </si>
  <si>
    <t>Q.010.10.116.240709 Difluoromethane, HFC32 ( direct emissions (scope1 and downstream)</t>
  </si>
  <si>
    <t>Q.010.10.117.240709 Tetrafluoropropene, HFO-1234yf ( direct emissions (scope1 and downstream)</t>
  </si>
  <si>
    <t>Q.010.30.100.240709 Sulfur Dioxide (SO2), direct emissions (scope1 and downstream)</t>
  </si>
  <si>
    <t>Q.010.30.101.240709 Ammonia (NH3), direct emissions (scope1 and downstream)</t>
  </si>
  <si>
    <t>Q.010.30.102.240709 Nitrate (NO3), direct emissions (scope1 and downstream)</t>
  </si>
  <si>
    <t>Q.010.30.103.240709 Nitrogen Oxides (NOx), direct emissions (scope1 and downstream)</t>
  </si>
  <si>
    <t>Q.010.30.104.240712 Non-methane volatile organic compounds (NMVOC), direct emissions (scope1 and downstream)</t>
  </si>
  <si>
    <t>Q.010.30.105.240709 Phosphate (PO4), direct emissions (scope1 and downstream)</t>
  </si>
  <si>
    <t>Q.010.30.106.240709 Phosphorous (P), direct emissions (scope1 and downstream)</t>
  </si>
  <si>
    <t>Q.010.30.107.240709 Phosphoric acid (H3O4P), direct emissions (scope1 and downstream)</t>
  </si>
  <si>
    <t>Q.010.40.101.240709 Acetone (CH3COCH3), direct emissions (scope1 and downstream)</t>
  </si>
  <si>
    <t>Q.010.40.102.240709 Benzene (C6H6), direct emissions (scope1 and downstream)</t>
  </si>
  <si>
    <t>Q.010.40.103.240709 Benzyl Chloride (C7H7Cl ), direct emissions (scope1 and downstream)</t>
  </si>
  <si>
    <t>Q.010.40.104.240709 1-Butanol (C4H10O), direct emissions (scope1 and downstream)</t>
  </si>
  <si>
    <t>Q.010.40.105.240709 Butadiene (C4H6), direct emissions (scope1 and downstream)</t>
  </si>
  <si>
    <t>Q.010.40.106.240709 Butyl acetate (C6H12O2), direct emissions (scope1 and downstream)</t>
  </si>
  <si>
    <t>Q.010.40.106.240709 Chloroform (CHCl3), direct emissions (scope1 and downstream)</t>
  </si>
  <si>
    <t>Q.010.40.107.240709 Dichloro-ethane (C2H4Cl2), direct emissions (scope1 and downstream)</t>
  </si>
  <si>
    <t>Q.010.40.108.240709 Dimethyl ether (C2H6O), direct emissions (scope1 and downstream)</t>
  </si>
  <si>
    <t>Q.010.40.109.240709 Ethanol (C2H5OH), direct emissions (scope1 and downstream)</t>
  </si>
  <si>
    <t>Q.010.40.110.240709 Ethyl acetate  (C4H8O2), direct emissions (scope1 and downstream)</t>
  </si>
  <si>
    <t>Q.010.40.111.240709 Ethylene (C2H4), direct emissions (scope1 and downstream)</t>
  </si>
  <si>
    <t>Q.010.40.112.240709 Formaldehyde (CH2O), direct emissions (scope1 and downstream)</t>
  </si>
  <si>
    <t>Q.010.40.113.240709 Hexane (C6H14), direct emissions (scope1 and downstream)</t>
  </si>
  <si>
    <t>Q.010.40.114.240709 Isoprene (C5H8), direct emissions (scope1 and downstream)</t>
  </si>
  <si>
    <t>Q.010.40.115.240709 Methanol (CH3OH), direct emissions (scope1 and downstream)</t>
  </si>
  <si>
    <t>Q.010.40.116.240709 1-Propanol (C3H8O), direct emissions (scope1 and downstream)</t>
  </si>
  <si>
    <t>Q.010.40.117.240709 Naphthalene (C10H8), direct emissions (scope1 and downstream)</t>
  </si>
  <si>
    <t>Q.010.40.118.240709 Propylene (C3H6), direct emissions (scope1 and downstream)</t>
  </si>
  <si>
    <t>Q.010.40.119.240709 Styrene (C8H8), direct emissions (scope1 and downstream)</t>
  </si>
  <si>
    <t>Q.010.40.120.240709 Tetrachloroethylene (C2Cl4), direct emissions (scope1 and downstream)</t>
  </si>
  <si>
    <t>Q.010.40.121.240709 Toluene (C6H5CH3), direct emissions (scope1 and downstream)</t>
  </si>
  <si>
    <t>Q.010.40.122.240709 Trichloroethylene (C2HCl3), direct emissions (scope1 and downstream)</t>
  </si>
  <si>
    <t>Q.010.40.123.240709 Turpentine, direct emissions (scope1 and downstream)</t>
  </si>
  <si>
    <t>Q.010.40.123.240709 White spirit, direct emissions (scope1 and downstream)</t>
  </si>
  <si>
    <t>Q.010.40.124.240709 Xylene (C6H4(CH3)2), direct emissions (scope1 and downstream)</t>
  </si>
  <si>
    <t>Q.010.40.125.240712 Particulates PM2.5, direct emissions (scope1 and downstream)</t>
  </si>
  <si>
    <t>A.050.06.101.251021 IC die (not packaged) Logic N65 per cm2</t>
  </si>
  <si>
    <t>A.050.06.102.251021 IC die (not packaged) Logic N45 per cm2</t>
  </si>
  <si>
    <t>A.050.06.103.251021 IC die (not packaged) Logic N40 per cm2</t>
  </si>
  <si>
    <t>A.050.06.104.251021 IC die (not packaged) Logic N28 per cm2</t>
  </si>
  <si>
    <t>A.050.06.105.251021 IC die (not packaged) Logic N20 per cm2</t>
  </si>
  <si>
    <t>A.050.06.106.251021 IC die (not packaged) Logic N14 per cm2</t>
  </si>
  <si>
    <t>A.050.06.107.251021 IC die (not packaged) Logic N10 per cm2</t>
  </si>
  <si>
    <t>A.050.06.108.251021 IC die (not packaged) Logic N7 per cm2</t>
  </si>
  <si>
    <t>A.050.06.109.251021 IC die (not packaged) Logic N7_EUV per cm2</t>
  </si>
  <si>
    <t>A.050.06.110.251021 IC die (not packaged) Logic N5 per cm2</t>
  </si>
  <si>
    <t>A.050.06.111.251021 IC die (not packaged) Logic N3 per cm2</t>
  </si>
  <si>
    <t>A.050.06.112.251021 IC die (not packaged) Logic N2 per cm2</t>
  </si>
  <si>
    <t>A.050.06.113.251021 IC die (not packaged) N2_BSP per cm2</t>
  </si>
  <si>
    <t>A.050.06.201.251021 IC die (not packaged) N40 HPC per cm2</t>
  </si>
  <si>
    <t>A.050.06.202.251021 IC die (not packaged) N28 HPC per cm2</t>
  </si>
  <si>
    <t>A.050.06.203.251021 IC die (not packaged) N20 HPC per cm2</t>
  </si>
  <si>
    <t>A.050.06.204.251021 IC die (not packaged) N14 HPC per cm2</t>
  </si>
  <si>
    <t>A.050.06.205.251021 IC die (not packaged) N10 HPC per cm2</t>
  </si>
  <si>
    <t>A.050.06.206.251021 IC die (not packaged) N7 HPC per cm2</t>
  </si>
  <si>
    <t>A.050.06.207.251021 IC die (not packaged) N7_EUV HPC per cm2</t>
  </si>
  <si>
    <t>A.050.06.208.251021 IC die (not packaged) N5 HPC per cm2</t>
  </si>
  <si>
    <t>A.050.06.209.251021 IC die (not packaged) N3 HPC per cm2</t>
  </si>
  <si>
    <t>A.050.06.210.251021 IC die (not packaged) N2 HPC per cm2</t>
  </si>
  <si>
    <t>A.050.06.211.251021 IC die (not packaged) N2_BSP HPC per cm2</t>
  </si>
  <si>
    <t>A.050.06.251.251021 IC die (not packaged) A5_HPC per cm2</t>
  </si>
  <si>
    <t>A.050.06.252.251021 IC die (not packaged) A3_HPC per cm2</t>
  </si>
  <si>
    <t>A.020.01.112.251023 Tungsten Carbide - Cobalt (11%) primary from Canada</t>
  </si>
  <si>
    <t>A.020.01.114.251023 Tungsten Carbide - Cobalt (11%) primary from China</t>
  </si>
  <si>
    <t>A.020.01.115.251023 Tungsten Carbide - Cobalt (11%) chemical recycling Canada estimate</t>
  </si>
  <si>
    <t>tungsten carbide updated</t>
  </si>
  <si>
    <t>A8c</t>
  </si>
  <si>
    <t>IC list updated</t>
  </si>
  <si>
    <t>A8d (+10)</t>
  </si>
  <si>
    <t>A8d (+2)</t>
  </si>
  <si>
    <t>can be found at the blackboard of the Delft University of Technology</t>
  </si>
  <si>
    <t>A.050.04.104.251120 Computer laptop - 14 inch display</t>
  </si>
  <si>
    <t>Labtop plus desktop updated</t>
  </si>
  <si>
    <t>A.160.09.117.251202 Particle board Recycled from "A-wood" (Rotterdam)</t>
  </si>
  <si>
    <t>recycled particle board added</t>
  </si>
  <si>
    <t>A8d</t>
  </si>
  <si>
    <t>F.090.01.108.230701 PE (Polyethylene HDPE LDPE LLDPE) waste incineration with electricity</t>
  </si>
  <si>
    <t>galvanizing steel 10 micron</t>
  </si>
  <si>
    <t>hemp fibres and 2x hemp insulation slabs</t>
  </si>
  <si>
    <t>26 Rev0</t>
  </si>
  <si>
    <t>update of paper to FEFCO 2023/24</t>
  </si>
  <si>
    <t>2 nw</t>
  </si>
  <si>
    <t>new tissue paper (virgin and recycled)</t>
  </si>
  <si>
    <t>A.010.08.117.250214 Hemp fibres USA (12% moisture content)</t>
  </si>
  <si>
    <t>A.040.09.104.250214 Hemp insulation slab USA (92% hemp 8% rPET)</t>
  </si>
  <si>
    <t>A.040.09.105.250214 Hempflex insulation slab NL-DE (66% hemp 22% recycled jute 8% rPET 4% soda)</t>
  </si>
  <si>
    <t>A.120.01.101.260213 Recycled paper (testliner and fluting) in Europe</t>
  </si>
  <si>
    <t>A.120.01.102.260213 Brown paper (kraft liner)</t>
  </si>
  <si>
    <t>A.120.01.103.260213 Brown paper (kraft liner) 70 gr/m2</t>
  </si>
  <si>
    <t>A.120.01.104.260213 Brown paper (kraft liner) - FSC or wood waste based</t>
  </si>
  <si>
    <t>A.120.01.105.260213 Moulded fibre products</t>
  </si>
  <si>
    <t>A.120.01.106.260213 Office paper woodfree uncoated bleached -  FSC or waste wood based</t>
  </si>
  <si>
    <t>A.120.01.107.260213 Office paper woodfree uncoated bleached 80 gr/m2</t>
  </si>
  <si>
    <t>A.120.01.108.260213 Office paper uncoated bleached -  from recycled (office) paper</t>
  </si>
  <si>
    <t>A.120.01.109.260213 Semichemical fluting</t>
  </si>
  <si>
    <t>A.120.01.113.260213 Paper and board for (fat) food packaging</t>
  </si>
  <si>
    <t>A.120.01.115.260213 Solid board (from recycling paper) in Europe</t>
  </si>
  <si>
    <t>A.120.01.116.260212 Sanitary paper (virgin) in Europe</t>
  </si>
  <si>
    <t>A.120.01.117.260212 Sanitary paper (from recycled paper) in Europe</t>
  </si>
  <si>
    <t>1 nw</t>
  </si>
  <si>
    <t>secondary Aluminium</t>
  </si>
  <si>
    <t>REEs recalculated</t>
  </si>
  <si>
    <t>Probas metals recalculated</t>
  </si>
  <si>
    <t>refrigerants</t>
  </si>
  <si>
    <t>6 nw</t>
  </si>
  <si>
    <t>Q.010.60.101.260321 R-1234yf (C3H2F4 ), direct emissions (scope1 and downstream)</t>
  </si>
  <si>
    <t>Q.010.60.102.260321 R-134a (C2H2F4 ), direct emissions (scope1 and downstream)</t>
  </si>
  <si>
    <t>Q.010.60.103.260321 R-744 (CO2 ), direct emissions (scope1 and downstream)</t>
  </si>
  <si>
    <t>Q.010.60.104.260321 R-125 (Pentafluoroethane ), direct emissions (scope1 and downstream)</t>
  </si>
  <si>
    <t>Q.010.60.105.260321 R-410A (Blend (R-32 / R-125)), direct emissions (scope1 and downstream)</t>
  </si>
  <si>
    <t>Q.010.60.106.260321 R-32 (Difluoromethane), direct emissions (scope1 and downstream)</t>
  </si>
  <si>
    <t>Q.010.60.107.260321 R-290 (Propane), direct emissions (scope1 and downstream)</t>
  </si>
  <si>
    <t>Q.010.60.108.260321 R-600a (Isobutane), direct emissions (scope1 and downstream)</t>
  </si>
  <si>
    <t>Q.010.60.109.260321 R-454B (Blend R-32 / R-1234yf), direct emissions (scope1 and downstream)</t>
  </si>
  <si>
    <t>A.030.28.104.260319 R-125 (pentafluoroethanol)</t>
  </si>
  <si>
    <t>A.030.28.105.260319 R-410A  (blend S-32 S125)</t>
  </si>
  <si>
    <t>A.030.28.106.260319 R-32 (difluoromethane)</t>
  </si>
  <si>
    <t>A.030.28.107.260319 R-290 (propane)</t>
  </si>
  <si>
    <t>A.030.28.108.260319 R-600a (isobutane)</t>
  </si>
  <si>
    <t>A.030.28.109.260319 R-454B (blend S-32 R-1234yf)</t>
  </si>
  <si>
    <t>A.030.28.101.230701 R-1234 yf (2,3,3,3-Tetrafluoropropene)</t>
  </si>
  <si>
    <t>A.030.28.102.230701 R-134a (1,1,1,2-Tetrafluoroethane)</t>
  </si>
  <si>
    <t>A.100.24.102.260225 Aluminium (secondary)</t>
  </si>
  <si>
    <t>A.100.24.106.260309 Chromium, CRM (EoL-RIR = 21%)</t>
  </si>
  <si>
    <t>A.100.24.107.260309 Cobalt - CRM (EoL-RIR = 22%)</t>
  </si>
  <si>
    <t>A.100.24.111.260309 Gallium, CRM (EoL-RIR = 0%)</t>
  </si>
  <si>
    <t>A.100.24.112.260309 Gold (primary)</t>
  </si>
  <si>
    <t>A.100.24.115.260309 Indium - CRM (EoL-RIR= 0%)</t>
  </si>
  <si>
    <t>A.100.24.119.260309 Lithium (EoL-RIR = 0%)</t>
  </si>
  <si>
    <t>A.100.24.123.260309 Manganese (EoL_RIR= 9%)</t>
  </si>
  <si>
    <t>A.100.24.125.260306 Molybdenum (EoL-RIR = 9%)</t>
  </si>
  <si>
    <t>A.100.24.139.260312 Silver (primary)</t>
  </si>
  <si>
    <t>A.100.24.142.260312 Tantalum (EoL-RIR = 13%)</t>
  </si>
  <si>
    <t>A.100.24.144.260312 Tin (virgin)</t>
  </si>
  <si>
    <t>A.100.24.154.260312 Tungsten (primary)</t>
  </si>
  <si>
    <t>A.100.26.101.260304 Cerium from Bayan Obo deposit</t>
  </si>
  <si>
    <t xml:space="preserve">A.100.26.104.260304 Europium from Bayan Obo deposit </t>
  </si>
  <si>
    <t>A.100.26.105.260304 Gadolinium from Bayan Obo deposit</t>
  </si>
  <si>
    <t xml:space="preserve">A.100.26.107.260304 Lanthanum from Bayan Obo deposit </t>
  </si>
  <si>
    <t>A.100.26.108.260304 Neodymium from Bayan Obo deposit</t>
  </si>
  <si>
    <t>A.100.26.109.260304 Praseodymium from Bayan Obo deposit</t>
  </si>
  <si>
    <t>A.100.26.110.260304 Samarium from Bayan Obo deposit</t>
  </si>
  <si>
    <t>A.100.26.111.230701 Scandium Bayan Obo deposit OLD</t>
  </si>
  <si>
    <t>A.100.26.201.260304 Cerium from South China clays</t>
  </si>
  <si>
    <t>A.100.26.202.260304 Dysprosium from South China clays</t>
  </si>
  <si>
    <t>A.100.26.203.260304 Erbium from South China clays</t>
  </si>
  <si>
    <t>A.100.26.204.260304 Europium from South China clays</t>
  </si>
  <si>
    <t>A.100.26.205.260304 Gadolinium from South China clays</t>
  </si>
  <si>
    <t>A.100.26.206.260304 Holmium from South China clays</t>
  </si>
  <si>
    <t>A.100.26.207.260304 Lanthanum from South China clays</t>
  </si>
  <si>
    <t>A.100.26.208.260304 Lutetium from South China clays</t>
  </si>
  <si>
    <t>A.100.26.209.260304 Neodymium from South China clays</t>
  </si>
  <si>
    <t>A.100.26.210.260304 Praseodymium from South China clays</t>
  </si>
  <si>
    <t>A.100.26.211.260304 Samarium from South China clays</t>
  </si>
  <si>
    <t>A.100.26.212.260304 Thulium from South China clays</t>
  </si>
  <si>
    <t>A.100.26.213.260304 Terbium from South China clays</t>
  </si>
  <si>
    <t>A.100.26.214.260304 Ytterbium from South China clays</t>
  </si>
  <si>
    <t>A.100.26.215.260304 Yttrium from South China clays</t>
  </si>
  <si>
    <t>end-of-life default data packaging</t>
  </si>
  <si>
    <t>Note 1:  don't apply the RR in calculations of products, however apply the recycled content at the input of your system.  (note the difference in RR and Eol-RR, see also FAQ 2.6)</t>
  </si>
  <si>
    <t>EoL category</t>
  </si>
  <si>
    <t>landfill</t>
  </si>
  <si>
    <t>waste incin with heat recovery</t>
  </si>
  <si>
    <t>recycling rate (RR)</t>
  </si>
  <si>
    <t>composting</t>
  </si>
  <si>
    <t>Netherlands</t>
  </si>
  <si>
    <t xml:space="preserve">paper </t>
  </si>
  <si>
    <t>A</t>
  </si>
  <si>
    <t>https://www.probos.nl/images/pdf/rapporten/250225_Rapportage_houtgebruik_in_Nederland%202023.pdf</t>
  </si>
  <si>
    <t>Tabel  3.9</t>
  </si>
  <si>
    <t>total waste 2.466.000 tonne end-of-life, of which 1.803.000 tonne production of recycled paper and carton, plus 85.000.tonne hygenic paper (parenco). Result (2466+85)/2466 = 0.7656</t>
  </si>
  <si>
    <t>common metals</t>
  </si>
  <si>
    <t>C</t>
  </si>
  <si>
    <t>note: this is the RR, so the ratio of what is colleted to what is recycled</t>
  </si>
  <si>
    <t>D</t>
  </si>
  <si>
    <t>general: https://www.statista.com/statistics/1258851/glass-recycling-rate-in-europe/</t>
  </si>
  <si>
    <t>glass bottles</t>
  </si>
  <si>
    <t>E</t>
  </si>
  <si>
    <t>https://www.nedvang.nl/wp-content/uploads/2023/08/AFV_infographics_Glas_2022.pdf</t>
  </si>
  <si>
    <t>glas let op:</t>
  </si>
  <si>
    <t>https://www.duurzaamglas.nl/meetpunt-glasrecycling/</t>
  </si>
  <si>
    <t>glass bottles flint</t>
  </si>
  <si>
    <t>F</t>
  </si>
  <si>
    <t>https://feve.org/wp-content/uploads/2019/07/Recycled-Content-FEVE-Position-June-2019.pdf</t>
  </si>
  <si>
    <t>glass bottles brown</t>
  </si>
  <si>
    <t>G</t>
  </si>
  <si>
    <t>glass bottles green</t>
  </si>
  <si>
    <t>H</t>
  </si>
  <si>
    <t>glass bottles various colors</t>
  </si>
  <si>
    <t>I</t>
  </si>
  <si>
    <t>J</t>
  </si>
  <si>
    <t>plastics (soft)</t>
  </si>
  <si>
    <t>K</t>
  </si>
  <si>
    <t>https://plasticseurope.org/nl/2022/07/11/nederland-europees-koploper-in-recycling-plastic-afval-maar-verbrandt-ook-55-van-ingezameld-plastic-afval/#:~:text=45%25%20van%20het%20plastic%20afval%20in%20Nederland%20wordt,recyclaat%20%28in%202018%20was%20dat%20nog%20ca.%2010%25%29.</t>
  </si>
  <si>
    <t>bioplastics (soft)</t>
  </si>
  <si>
    <t>L</t>
  </si>
  <si>
    <t>plastic bottles with deposit EU</t>
  </si>
  <si>
    <t>M</t>
  </si>
  <si>
    <t>RIR is 25%</t>
  </si>
  <si>
    <t>https://eur-lex.europa.eu/legal-content/EN/TXT/?uri=OJ:L_202302683</t>
  </si>
  <si>
    <t>other packaging</t>
  </si>
  <si>
    <t>N</t>
  </si>
  <si>
    <t>https://plasticseurope.org/wp-content/uploads/2022/07/PlasticsEurope-National_Onepager_NETHERLANDS_170622.pdf</t>
  </si>
  <si>
    <t>textiles, organic</t>
  </si>
  <si>
    <t>O</t>
  </si>
  <si>
    <t>https://research.wur.nl/en/activities/improving-dutch-post-consumer-textile-recycling</t>
  </si>
  <si>
    <t>note: 6% incinerated of the 45% collected</t>
  </si>
  <si>
    <t>textiles, fossil</t>
  </si>
  <si>
    <t>P</t>
  </si>
  <si>
    <t>Q</t>
  </si>
  <si>
    <t>only reliable figures from UK, see figure in</t>
  </si>
  <si>
    <t>https://www.besustainablemagazine.com/cms2/valorising-wood-waste-for-energy-and-materials-in-europe-lessons-learnt-with-three-years-of-bioreg-project/</t>
  </si>
  <si>
    <t>rubber tires</t>
  </si>
  <si>
    <t>R</t>
  </si>
  <si>
    <t>EU</t>
  </si>
  <si>
    <t>paper and cellulose based</t>
  </si>
  <si>
    <t xml:space="preserve">https://www.cepi.org/wp-content/uploads/2024/11/24-4378_EPRC_2023_Singlepages.pdf </t>
  </si>
  <si>
    <t>see text page 2 just above first figure</t>
  </si>
  <si>
    <t>https://www.europarl.europa.eu/topics/en/article/20181212STO21610/plastic-waste-and-recycling-in-the-eu-facts-and-figures</t>
  </si>
  <si>
    <t>Note: data per country seem highly unreliable</t>
  </si>
  <si>
    <t>attention for germany and the UK that have high recycling rates for plastic bottles</t>
  </si>
  <si>
    <t>https://wechoosereuse.org/the-reuse-economy-for-textiles</t>
  </si>
  <si>
    <t>https://www.etrma.org/wp-content/uploads/2024/03/2021-End-of-Life-Tyre-Recover.pd</t>
  </si>
  <si>
    <t>USA</t>
  </si>
  <si>
    <t>see references at line 49-55</t>
  </si>
  <si>
    <t>https://www.sciencedirect.com/science/article/pii/S2949750723000470#:~:text=About%20110%20million%20tons%20of,for%20resource%20and%20energy%20recovery.</t>
  </si>
  <si>
    <t>metals</t>
  </si>
  <si>
    <t>https://www.epa.gov/facts-and-figures-about-materials-waste-and-recycling/national-overview-facts-and-figures-materials#recycling</t>
  </si>
  <si>
    <t>https://www.epa.gov/facts-and-figures-about-materials-waste-and-recycling/glass-material-specific-data</t>
  </si>
  <si>
    <t>see also Google voor Recycling US paper, glass, plastics.</t>
  </si>
  <si>
    <t>RIR not known</t>
  </si>
  <si>
    <t>https://www.epa.gov/facts-and-figures-about-materials-waste-and-recycling/textiles-material-specific-data?utm_source=chatgpt.com#TextilesTableandGraph</t>
  </si>
  <si>
    <t>https://www.biocycle.net/generation-and-recovery-of-solid-wood-waste-in-the-u-s/</t>
  </si>
  <si>
    <t>https://www.ustires.org/2023-elt-tire-report-page</t>
  </si>
  <si>
    <t>australia</t>
  </si>
  <si>
    <t>https://www.dcceew.gov.au/sites/default/files/documents/national-waste-report-2022.pdf</t>
  </si>
  <si>
    <t>figure 32</t>
  </si>
  <si>
    <t>pages 45-52</t>
  </si>
  <si>
    <t xml:space="preserve">page 45 </t>
  </si>
  <si>
    <t>South Australia 76 - 80%; New South Wales 70-75%; Queensland 70-75%; Western Australia 60-65%; Northern Territory 55-65%; Australian Capital Territory 70-75%</t>
  </si>
  <si>
    <t>https://planetark.com/newsroom/news/tackling-australias-textile-waste</t>
  </si>
  <si>
    <t>not given in National Waste Report 2022, EOL RR assumed to be &lt; 20%</t>
  </si>
  <si>
    <t>https://www.dcceew.gov.au/sites/default/files/documents/35159-fs-tps.pdf</t>
  </si>
  <si>
    <t>Rest of World</t>
  </si>
  <si>
    <t>wild guess</t>
  </si>
  <si>
    <t>not known</t>
  </si>
  <si>
    <t xml:space="preserve">Note 2: Idemat applies "cut-off at the end-of-life waste stockpile (sorted)", so end-of-life RR is given as a reference only, for coloured glass bottles, however RR = EoL-RiR </t>
  </si>
  <si>
    <t>A.030.27.101.260417 pigment, Black</t>
  </si>
  <si>
    <t>A.030.27.102.260417 pigment, White</t>
  </si>
  <si>
    <t>A.030.27.104.260417 pigment, Phthalocyanine (blue and yellow)</t>
  </si>
  <si>
    <t>A.030.27.105.260417 pigment, Quinacridone (red, magenta, rose, violet and pink)</t>
  </si>
  <si>
    <t>A.030.27.106.260417 pigment, DPP / perylene (red, orange, maroon, black and bordeaux)</t>
  </si>
  <si>
    <t>revision Ethylene, Propylene, Butadiene,  Ethylene Oxide (EO), Ethylene Glycols (MEG, DEG, TEG)</t>
  </si>
  <si>
    <t>Lorry 16 ton added</t>
  </si>
  <si>
    <t>3 electric moters</t>
  </si>
  <si>
    <t>26 RevA2</t>
  </si>
  <si>
    <t>benzene, propylene, toluene, xylenes</t>
  </si>
  <si>
    <t>26 RevB</t>
  </si>
  <si>
    <t>added hydrogen from steam cracker</t>
  </si>
  <si>
    <t>A.010.04.113.230701 Soybean oil crude - degummed at coast USA</t>
  </si>
  <si>
    <t>A.010.08.116.240314 European Flax scutched - long fibres (12% moisture content)</t>
  </si>
  <si>
    <t>A.030.08.114.260501 Hydrogen from steam cracker</t>
  </si>
  <si>
    <t>A.030.14.106.260424 Benzene</t>
  </si>
  <si>
    <t>A.030.14.107.260501 Butadiene</t>
  </si>
  <si>
    <t>A.030.14.110.260501 Diethylene glycon (DEG)</t>
  </si>
  <si>
    <t>A.030.14.115.260501 Ethylene (Ethene)</t>
  </si>
  <si>
    <t>A.030.14.117.260501 Ethylene Oxide</t>
  </si>
  <si>
    <t>A.030.14.120.260501 Monoethylene glycon (MEG)</t>
  </si>
  <si>
    <t>A.030.14.123.260501 Propylene (Propene)</t>
  </si>
  <si>
    <t>A.030.14.127.260424 Toluene</t>
  </si>
  <si>
    <t>A.030.14.128.260501 Triethylene glycon (TEG)</t>
  </si>
  <si>
    <t>A.030.14.129.260424 Xylene (mixed)</t>
  </si>
  <si>
    <t>A.030.14.137.260501 PyGas</t>
  </si>
  <si>
    <t>A.030.26.103.230701 Printing Ink, Azo pigment - conventional</t>
  </si>
  <si>
    <t>A.030.26.104.230701 Printing Ink, Azo pigment - UV inkjet</t>
  </si>
  <si>
    <t>A.030.27.103.260417 pigment, Azo (yellow, orange, red, magenta, brown)</t>
  </si>
  <si>
    <t>A.050.04.106.260501 Electric motor 500 W - 1000 W (single-phase or three-phase, 3 - 12 kg)</t>
  </si>
  <si>
    <t>A.050.04.107.260501 Electric motor 500 W - 1000 W BLCD (brushless direct currentt, 0.8 kg - 4.5 kg)</t>
  </si>
  <si>
    <t>A.050.04.108.260501 Electric motor 50 W - 100 W (direct current, 0.3–0.8 kg)</t>
  </si>
  <si>
    <t>A.060.01.101.230701 Aramid (Kevlar Twaron)</t>
  </si>
  <si>
    <t>A.120.30.105.250810 pallet Euro 1 Euro 2 Euro 3 and ISO wood per m2 per round trip (30)</t>
  </si>
  <si>
    <t>A.130.03.113.230701 PET (Polyethylene terephthalate) chemical upcycled by glycolysis</t>
  </si>
  <si>
    <t>A.130.05.101.260503 Tires (SBR plus Carbon black plus steel)</t>
  </si>
  <si>
    <t>A.130.07.111.260415 PE (HDPE  High density Polyethylene)</t>
  </si>
  <si>
    <t>A.130.07.112.260415 PE (LDPE  Low density Polyethylene)</t>
  </si>
  <si>
    <t>A.130.07.113.260415 PE (LLDPE  Linear low density Polyethylene)</t>
  </si>
  <si>
    <t>A.130.07.114.260415 PE (Polyethylene expanded, EPE)</t>
  </si>
  <si>
    <t>A.130.07.121.260415 PP (Polypropylene)</t>
  </si>
  <si>
    <t>A.130.07.122.260415 PP GF30</t>
  </si>
  <si>
    <t>A.130.07.129.260423 PVC (Polyvinylchloride emulsion polymerised)</t>
  </si>
  <si>
    <t>A.130.07.130.260423 PVC (Polyvinylchloride suspension polymerised)</t>
  </si>
  <si>
    <t>A.130.07.131.260423 PVC (Polyvinylchloride trade mix)</t>
  </si>
  <si>
    <t>A.130.11.123.250816 Ca(Alg)2 bioplastic from seaweed alginate (compostable)</t>
  </si>
  <si>
    <t>A.160.09.111.251202 Particle board biodegradable at factury gate</t>
  </si>
  <si>
    <t>A.160.09.112.251202 Particle board high humidity P5 (Rotterdam)</t>
  </si>
  <si>
    <t>B.080.01.101.260506 2.3 MW full wind turbine (onshore)</t>
  </si>
  <si>
    <t>B.080.01.201.260506 3.4 MW full wind turbine (onshore)</t>
  </si>
  <si>
    <t>B.080.01.301.260506 4.5 MW full wind turbine (onshore)</t>
  </si>
  <si>
    <t>B.080.01.401.260506 6.2 MW full wind turbine (onshore)</t>
  </si>
  <si>
    <t>B.080.01.601.260506 5 MW full wind turbine (offshore)</t>
  </si>
  <si>
    <t>B.080.01.701.260506 10 MW full wind turbine (offshore)</t>
  </si>
  <si>
    <t>B.080.01.801.260506 15 MW full wind turbine (offshore)</t>
  </si>
  <si>
    <t>B.080.01.901.260506 Array cable 66 kV per km</t>
  </si>
  <si>
    <t>B.080.01.902.260506 Connection to coast cable 220 for kV per km (max 250 MW)</t>
  </si>
  <si>
    <t>B.080.01.910.260506 Electrical substation offshore 150 MW windfarm</t>
  </si>
  <si>
    <t>B.080.01.911.260506 Electrical substation offshore 740 MW windfarm</t>
  </si>
  <si>
    <t>B.080.01.912.260506 Electrical substation offshore 1005 MW windfarm</t>
  </si>
  <si>
    <t>C.060.06.104.250601 Truck +trailer Electric Norway (output per meter)</t>
  </si>
  <si>
    <t>C.060.06.105.250601 Truck+container 28 tonne net Electric Norway (min weight/volume ratio 0.41 t/m3) (tkm)</t>
  </si>
  <si>
    <t>C.060.06.106.250601 Truck+container 28 tonne net Electric Norway (max weight/volume ratio 0.41 t/m3) (m3km)</t>
  </si>
  <si>
    <t>C.060.06.106.250601 Truck+trailer 24 tonne net Electric Norway (min weight/volume ratio 0.32 t/m3) (tkm)</t>
  </si>
  <si>
    <t>C.060.06.108.250601 Truck+trailer 24 tonne net Electric Norway (max weight/volume ratio 0.32 t/m3) (m3km)</t>
  </si>
  <si>
    <t>C.060.07.101.250315 Delivery Van petrol in city (per km) max. 3.1-3.9 m3 660-1000 kg WTW</t>
  </si>
  <si>
    <t>C.060.07.102.250315 Delivery Van diesel in city (per km) max. 6.6-9.3 m3 800-1400 kg WTW</t>
  </si>
  <si>
    <t>C.060.07.103.250315 Delivery Van diesel in city (per km) max. 13-18.5 m3 1350-2550 kg WTW</t>
  </si>
  <si>
    <t>C.060.07.201.250315 Delivery Van petrol on road (per km) max. 3.1-3.9 m3 660-1000 kg WTW</t>
  </si>
  <si>
    <t>C.060.07.202.250315 Delivery Van diesel on road (per km) max 6.6-9.3 m3 800-1400 kg WTW</t>
  </si>
  <si>
    <t>C.060.07.203.250315 Delivery Van diesel on road (per km) max. 13-18.5 m3 1350-2550 kg WTW</t>
  </si>
  <si>
    <t>C.060.07.301.250315 Delivery Van Electric in city (per km) max. 3.1-3.9 m3 660-1000 kg ex batteries</t>
  </si>
  <si>
    <t>C.060.07.302.250315 Delivery Van Electric in city (per km) max. 6.6-9.3 m3 800-1400 kg ex batteries</t>
  </si>
  <si>
    <t>C.060.07.303.250315 Delivery Van Electric in city (per km) max. 13-18.5 m3 1350-2550 kg ex batteries</t>
  </si>
  <si>
    <t>C.060.07.401.250315 Delivery Van Electric on road (per km) max. 3.1-3.9 m3 660-1000 kg ex batteries</t>
  </si>
  <si>
    <t>C.060.07.402.250315 Delivery Van Electric on road (per km) max 6.6-9.3 m3 800-1400 kg ex batteries</t>
  </si>
  <si>
    <t>C.060.07.403.250315 Delivery Van Electric on road (per km) max. 13-18.5 m3 1350-2550 kg ex batteries</t>
  </si>
  <si>
    <t>C.060.08.101.260501 Lorry EU 16 metric ton (total lorry weight)</t>
  </si>
  <si>
    <t>C.060.08.102.260501 Lorry EU 16 metric ton (per km)</t>
  </si>
  <si>
    <t>C.060.08.103.260501 Lorry EU 16 metric ton (per tonkm)</t>
  </si>
  <si>
    <t>C.060.08.104.260501 Lorry EU 16 metric ton (per tonkm) Refrigerated</t>
  </si>
  <si>
    <t>C.060.08.105.260501 Lorry EU 16 metric ton (per m3km)</t>
  </si>
  <si>
    <t>C.060.08.106.260501 Lorry EU 16 metric ton (per m3km) Refrigerated</t>
  </si>
  <si>
    <t>D.110.01.101.260213 Corrugated board making  (excl the paper)</t>
  </si>
  <si>
    <t>D.110.01.106.230701 Printing per m2  100% extra paint varnish layer</t>
  </si>
  <si>
    <t>F.030.01.108.230701 PE (Polyethylene HDPE LDPE LLDPE) co-firing in electrical power plant</t>
  </si>
  <si>
    <t>F.044.01.112.230701 PEI (Polyether Imide) and Aramid co-firing in electrical power plant</t>
  </si>
  <si>
    <t>F.104.01.112.230701 PEI (Polyether Imide) and Aramid waste incineration with electricity</t>
  </si>
  <si>
    <t>F.106.03.108.230701 PE (Polyethylene HDPE LDPE LLDPE) waste combustion - clean tech without heat recovery</t>
  </si>
  <si>
    <t>F.106.05.112.230701 PEI (Polyether Imide) and Aramid waste combustion - clean tech without heat recovery</t>
  </si>
  <si>
    <t>F.130.01.107.230701 landfill organic waste and biodegradable plastics without CH4 emission prevention</t>
  </si>
  <si>
    <t>P.030.11.200.250916 Alcohols and polyols (n=11, std=0.022)</t>
  </si>
  <si>
    <t>P.030.11.300.230709 Alkali metal chlorides (n=3, std=0.0020)</t>
  </si>
  <si>
    <t>P.030.11.400.250916 Alkali metal hydroxides (n=4, std=0.0038)</t>
  </si>
  <si>
    <t>P.030.11.500.230709 Alkali metal hypochlorites (n=2, std=0.018)</t>
  </si>
  <si>
    <t>P.030.11.600.230709 Alkali metal silicates (n=2, std=0.13)</t>
  </si>
  <si>
    <t>P.030.11.700.230709 Alkaline earth metal oxides (n=2, std=0.019)</t>
  </si>
  <si>
    <t>P.030.11.800.250916 Alkanes (n=7, std=0.032)</t>
  </si>
  <si>
    <t>P.030.11.900.230709 Alpha-halocarboxylic acids and derivatives (n=2, std=0.010)</t>
  </si>
  <si>
    <t>P.030.11.910.250916 Amines (n=6, std=0.019)</t>
  </si>
  <si>
    <t>P.030.11.950.250916 Anilides (n=4, std=0.0.058)</t>
  </si>
  <si>
    <t>P.030.12.100.230709 Benzene and substituted derivatives (n=3, std=0.094)</t>
  </si>
  <si>
    <t>P.030.12.200.250916 Benzenesulfonic acids and derivatives (n=2, std=0.11)</t>
  </si>
  <si>
    <t>P.030.13.100.250916 Carbonyl compounds (n=7, std=0.041)</t>
  </si>
  <si>
    <t>P.030.13.200.250916 Carboxylic acid derivatives (n=11, std=0.018)</t>
  </si>
  <si>
    <t>P.030.13.300.250916 Carboxylic acids (n=2, std=0.63)</t>
  </si>
  <si>
    <t>P.030.13.500.230709 Cycloalkanes (n=2, std=0.16)</t>
  </si>
  <si>
    <t>P.030.14.100.230709 Dicarboxylic acids and derivatives (n=4, std=0.015)</t>
  </si>
  <si>
    <t>P.030.14.200.250916 Diphenylmethanes (n=3, std=0.058)</t>
  </si>
  <si>
    <t>P.030.15.100.250916 Epoxides (n=3, std=0.20)</t>
  </si>
  <si>
    <t>P.030.15.200.250916 Ethers (n=6, std=0.029)</t>
  </si>
  <si>
    <t>P.030.16.100.250916 Fatty acid esters (n=2, std=1.24)</t>
  </si>
  <si>
    <t>P.030.18.100.250916 Halobenzenes (n=3, std=0.38)</t>
  </si>
  <si>
    <t>P.030.18.200.250916 Halogen hydrides (n=2, std=1.80 )</t>
  </si>
  <si>
    <t>P.030.18.300.230709 Homogeneous halogens (n=3, std=0.010)</t>
  </si>
  <si>
    <t>P.030.18.600.250916 Homogeneous other non-metal compounds (n=2, std=0.093)</t>
  </si>
  <si>
    <t>P.030.18.700.230709 Homogeneous transition metal compounds (n=2, std=6.49)</t>
  </si>
  <si>
    <t>P.030.23.200.230709 Miscellaneous metallic oxoanionic compounds (n=3, std=3.28)</t>
  </si>
  <si>
    <t>P.030.24.200.230709 N-phenylureas (n=2, std=0.21)</t>
  </si>
  <si>
    <t>P.030.25.300.250916 Organic cyanides (n=3, std=0.028)</t>
  </si>
  <si>
    <t>P.030.25.700.250916 Other non-metal oxides (n=2, std=0.0071)</t>
  </si>
  <si>
    <t>P.030.25.800.230709 Other non-metal sulfides (n=2, std=0.11)</t>
  </si>
  <si>
    <t>P.030.26.100.250916 Phenoxyacetic acid derivatives (n=3, std=0.035)</t>
  </si>
  <si>
    <t>P.030.26.200.250916 Phenylpropanes (n=2, std=0.21)</t>
  </si>
  <si>
    <t>P.030.30.300.250916 Thiophosphoric acid esters (n=2, std=0.060)</t>
  </si>
  <si>
    <t>P.030.31.100.230709 Unsaturated aliphatic hydrocarbons (n=3, std=0.023)</t>
  </si>
  <si>
    <t>kg.day</t>
  </si>
  <si>
    <t>m3.day</t>
  </si>
  <si>
    <t xml:space="preserve">Transport, road, lorry 16 ton                                  </t>
  </si>
  <si>
    <t>Energy, Windfarms</t>
  </si>
  <si>
    <t>windfarms</t>
  </si>
  <si>
    <t>39 nw</t>
  </si>
  <si>
    <t>B.030.01.102.230701 Electricity from offshore windmill USA (5MW  capacity factor 0.47)</t>
  </si>
  <si>
    <t>windfarm, 39 items</t>
  </si>
  <si>
    <t>A.160.06.112.230701 Mountain ash European FSC/PEFC 700 (kg/m3)</t>
  </si>
  <si>
    <t>A.160.07.105.230701 Massaranduba FSC/PEFC 1200 (kg/m3) wet</t>
  </si>
  <si>
    <t>A.120.01.110.260213 Semichemical fluting - FSC or wood waste based</t>
  </si>
  <si>
    <t>A.160.01.103.230701 Afzelia FSC/PEFC 820 (kg/m3)</t>
  </si>
  <si>
    <t>A.160.02.114.230701 Cordia FSC/PEFC 540 (kg/m3)</t>
  </si>
  <si>
    <t>update of acetic acid to biobased</t>
  </si>
  <si>
    <t>Dyneema fibre</t>
  </si>
  <si>
    <t>reefer</t>
  </si>
  <si>
    <t>4nw</t>
  </si>
  <si>
    <t>welding SMAW</t>
  </si>
  <si>
    <t>wind turbines</t>
  </si>
  <si>
    <t>natural gas</t>
  </si>
  <si>
    <t>coal</t>
  </si>
  <si>
    <t>38 nw</t>
  </si>
  <si>
    <t>19 nw</t>
  </si>
  <si>
    <t>33 nw</t>
  </si>
  <si>
    <t>4 nw</t>
  </si>
  <si>
    <t>galvenizing revised</t>
  </si>
  <si>
    <t>Anodizing (sulfuric acid Type III)</t>
  </si>
  <si>
    <t>Blow moulding incl injection moulding</t>
  </si>
  <si>
    <t>24 nw</t>
  </si>
  <si>
    <t>Agriculture processing</t>
  </si>
  <si>
    <r>
      <t xml:space="preserve">Electric trucks and Vans have </t>
    </r>
    <r>
      <rPr>
        <b/>
        <sz val="10"/>
        <rFont val="Arial"/>
        <family val="2"/>
      </rPr>
      <t xml:space="preserve">new numbers </t>
    </r>
  </si>
  <si>
    <t>fruit and vegetables</t>
  </si>
  <si>
    <t>32 nw</t>
  </si>
  <si>
    <t>urea</t>
  </si>
  <si>
    <t>Aluminium Lithium alloy</t>
  </si>
  <si>
    <t>ammonia, fertilizer-N, Adblue updated, Urea new</t>
  </si>
  <si>
    <t>adblue incl combustion</t>
  </si>
  <si>
    <t>1nw</t>
  </si>
  <si>
    <t>fertilizers new</t>
  </si>
  <si>
    <t>8 nw</t>
  </si>
  <si>
    <t>electricity countries renewed</t>
  </si>
  <si>
    <t>barley grain and oat grain</t>
  </si>
  <si>
    <t>26 RevB2</t>
  </si>
  <si>
    <t>pigments PP, PE, PVC</t>
  </si>
  <si>
    <t>3 new</t>
  </si>
  <si>
    <t>cacao (2x) and grass added</t>
  </si>
  <si>
    <t>sugar beet, grass</t>
  </si>
  <si>
    <t>2 new</t>
  </si>
  <si>
    <t xml:space="preserve">Eco-costs data based on Ecoinvent </t>
  </si>
  <si>
    <t>A.010.02.101.240318 Leather Chrome tanning - hides from Argentina</t>
  </si>
  <si>
    <t>A.010.04.114.260901 Mais grain production in Poland</t>
  </si>
  <si>
    <t>A.010.04.115.260901 Mais grain average production USA</t>
  </si>
  <si>
    <t>A.010.04.116.260824 Sugar Beet NL</t>
  </si>
  <si>
    <t>A.010.04.117.260824 Grass (DM) western and northern europe</t>
  </si>
  <si>
    <t>A.010.04.118.260823 Cacao beans agroforestry at farm gate Colombia</t>
  </si>
  <si>
    <t>A.010.04.119.260823 Cacao beans conventional at farm gate Colombia</t>
  </si>
  <si>
    <t>A.010.04.120.260903 Quinoa grain at farm gate</t>
  </si>
  <si>
    <t>A.010.04.121.260903 Faba bean at farm gate (Alberta)</t>
  </si>
  <si>
    <t>A.010.04.122.260906 Coffee green beans Arabica conventional at farm gate Colombia</t>
  </si>
  <si>
    <t>A.010.04.123.260906 Coffee green beans Arabica agroforestry at farm gate Colombia</t>
  </si>
  <si>
    <t>A.010.04.124.260906 Coffee green beans Robusta conventional at farm gate Vietnam</t>
  </si>
  <si>
    <t>ton</t>
  </si>
  <si>
    <t>A.010.04.125.260906 Coffee green beans Robusta organic at farm gate Vietnam</t>
  </si>
  <si>
    <t>A.010.06.105.260816 Coconut Oil refined in Indonesia</t>
  </si>
  <si>
    <t>A.010.06.106.260816 Rape seed USA and Canada (0.440 kg oil/kg seed)</t>
  </si>
  <si>
    <t>A.010.08.401.260814 Barley grain Australia</t>
  </si>
  <si>
    <t>A.010.08.402.260812 Barley grain Canada</t>
  </si>
  <si>
    <t>A.010.08.403.260812 Barley grain France</t>
  </si>
  <si>
    <t>A.010.08.405.260812 Barley grain Russia</t>
  </si>
  <si>
    <t>A.010.08.501.260814 Oat grain Australia</t>
  </si>
  <si>
    <t>A.010.08.502.260814 Oat grain Canada</t>
  </si>
  <si>
    <t>A.010.08.503.260814 Oat grain Poland</t>
  </si>
  <si>
    <t>A.010.08.504.260814 Oat grain Sweden</t>
  </si>
  <si>
    <t>A.030.04.101.230701 Acetic acid - bio based</t>
  </si>
  <si>
    <t xml:space="preserve">A.030.04.105.230701 Chloroacetic acid </t>
  </si>
  <si>
    <t>A.030.04.109.260602 Acetic acid carbolynation of methanol</t>
  </si>
  <si>
    <t>A.030.06.101.260808 Fertilizer-N</t>
  </si>
  <si>
    <t>A.030.06.102.260808 Fertilizer-P</t>
  </si>
  <si>
    <t>A.030.06.103.260808 Fertilizer-K</t>
  </si>
  <si>
    <t>A.030.06.104.260808 Fertilizer-S</t>
  </si>
  <si>
    <t>Fertilizer-s</t>
  </si>
  <si>
    <t>A.030.06.105.260808 Urea excluding carbon capture utilisation (fertilizer calculation)</t>
  </si>
  <si>
    <t>CAS nr 57-13-6</t>
  </si>
  <si>
    <t>A.030.06.106.260808 Urea including carbon capture utilisation (adblue calculation)</t>
  </si>
  <si>
    <t>A.030.06.107.260808 Ammonium Nitrate fertilizer granules</t>
  </si>
  <si>
    <t>AN, NH₄NO₃, "ammonium nitrate 33.5-0-0" / "34.4 % N" (fertilizer-grade AN, FGAN), prilled ammonium nitrate, Nitram (UK trade name), ammoniumnitraat / kalkloze ammoniumnitraat [NL]. Cas nr 6484-52-2</t>
  </si>
  <si>
    <t>A.030.06.108.260808 Ammonium Sulfate fertilizer granules</t>
  </si>
  <si>
    <t>AS, SA, (NH₄)₂SO₄, sulfate of ammonia, "ammonium sulphate 21-0-0(+24S)", "21 % N", zwavelzure ammoniak (ZA) / ammoniumsulfaat [NL]. CAS nr 7783-20-2</t>
  </si>
  <si>
    <t>A.030.06.109.260808 CAN-27 Fertilizer (0.27 kg N in 1 kg CAN)</t>
  </si>
  <si>
    <t>calcium ammonium nitrate, nitrochalk, lime-ammonium nitrate, "CAN 27 % N", KAS (kalkammonsalpeter) [NL/DE], "27-0-0 (+ CaO/MgO)"; also CAN 26, CAN 28 depending on region. CAS nr  6484-52-2 (ammonium nitrate) with CAS nr 471-34-1 (alcium carbonate ) CAS nr  1317-65-3 (limestone)</t>
  </si>
  <si>
    <t>A.030.06.110.260817 P2O5 equivalent Fertilizer</t>
  </si>
  <si>
    <t>phosphate fertilizer expressed as P₂O₅ (phosphorus pentoxide, "phosphoric anhydride"), "phosphate, as P₂O₅", generic P fertiliser; underlying products can be TSP (triple superphosphate 0-46-0), SSP (single superphosphate 0-18/20-0), DAP, MAP, or rock phosphate. Fosfaatmeststof [NL]. CAS nr 1314-56-3.</t>
  </si>
  <si>
    <t>A.030.06.111.260808 K2O equivalent Fertilizer</t>
  </si>
  <si>
    <t>potash fertilizer expressed as K₂O (potassium oxide), "potash, as K₂O", generic K fertiliser; usually muriate of potash (MOP, potassium chloride, KCl, 0-0-60) or sulfate of potash (SOP, K₂SO₄, 0-0-50). Dataset: "potassium fertiliser, as K₂O" / "potassium chloride, as K₂O". Kalimeststof / kali-60 [NL]. CAS nr. 12136-45-7</t>
  </si>
  <si>
    <t>A.030.06.112.260808 UAN 30 Fertilizer (30% N in 1 kg UAN)</t>
  </si>
  <si>
    <t>urea ammonium nitrate solution, UAN-30 (also UAN-28, UAN-32), "nitrogen solution 30-0-0", liquid nitrogen fertilizer, "AN/urea solution", vloeibare stikstof / UAN-oplossing [NL].CAS nr  57-13-6 (urea), CAS nr  6484-52-2 (ammonium nitrate)</t>
  </si>
  <si>
    <t>A.030.06.113.260900 MAP 11-52-0 Fertilizer (11% N and 52% P2O5 in 1 kg MAP)</t>
  </si>
  <si>
    <t>monoammonium phosphate, ammonium dihydrogen phosphate, NH₄H₂PO₄, "MAP 11-52-0" (also 12-61-0 technical grade), "ammoniated phosphate", monoammoniumfosfaat [NL]. Related: DAP (diammonium phosphate, 18-46-0), (NH₄)₂HPO₄. Cas nr 7722-76-1</t>
  </si>
  <si>
    <t>A.030.06.114.260903 Potassium Nitrate Fertilizer (13.6% N and 46.6% K2O eq)</t>
  </si>
  <si>
    <t>nitrate of potash (NOP), saltpetre / nitre, "13-0-46", "13-0-44" (agricultural grade), Multi-K® (Haifa), Krista K, kaliumnitraat / kalisalpeter [NL]. CAS nr 7757-79-1</t>
  </si>
  <si>
    <t>CAS nr 7440-37-1</t>
  </si>
  <si>
    <t>CAS nr 124-38-9</t>
  </si>
  <si>
    <t>CAS nr 630-08-0</t>
  </si>
  <si>
    <t>CAS nr 7782-50-5</t>
  </si>
  <si>
    <t>CAS nr 1333-74-0</t>
  </si>
  <si>
    <t>CAS nr 7727-37-9</t>
  </si>
  <si>
    <t>CAS nr 7782-44-7</t>
  </si>
  <si>
    <t>A.030.10.101.260808 Ammonia (modern plant in Europe excluding CCU)</t>
  </si>
  <si>
    <t>A.030.10.131.260808 AdBlue (1.09 kg per litre) at the tank including carbon capture utilisation</t>
  </si>
  <si>
    <t>Materials, chemicals, printing ink &amp; Pigments</t>
  </si>
  <si>
    <t xml:space="preserve">CAS nr 754-12-1	 </t>
  </si>
  <si>
    <t xml:space="preserve">CAS nr 811-97-2 </t>
  </si>
  <si>
    <t xml:space="preserve">CAS nr 124-38-9	 </t>
  </si>
  <si>
    <t>CAS nr 354-33-6</t>
  </si>
  <si>
    <t>CAS nr 75-10-5</t>
  </si>
  <si>
    <t>CAS nr 74-98-6</t>
  </si>
  <si>
    <t>CAS nr 75-28-5</t>
  </si>
  <si>
    <t>A.030.36.104.230701 C16 - C18 fatty alcohol (palm oil)</t>
  </si>
  <si>
    <t>A.030.36.105.230701 C16 - C18 fatty alcohol (tallow)</t>
  </si>
  <si>
    <t>A.030.38.101.230701 C12 - C13 sodium alkyl ether sulphate. 2 EO</t>
  </si>
  <si>
    <t xml:space="preserve">CAS nr 161074-79-9 </t>
  </si>
  <si>
    <t>A.030.38.102.230701 C12 - C14 alcohol ethoxylate. 3 EO</t>
  </si>
  <si>
    <t xml:space="preserve">CAS nr 84133-50-6	68131-40-8 </t>
  </si>
  <si>
    <t>A.030.38.103.230701 C12 - C14 alcohol ethoxylate. 7 EO</t>
  </si>
  <si>
    <t xml:space="preserve">CAS nr 84133-50-6	       68131-40-8 </t>
  </si>
  <si>
    <t>A.030.38.104.230701 C12 - C14 amine oxide</t>
  </si>
  <si>
    <t xml:space="preserve">CAS nr 68955-55-5 </t>
  </si>
  <si>
    <t>A.030.38.105.230701 C12 - C14 sodium alkyl ether sulphate. 2 EO</t>
  </si>
  <si>
    <t>A.030.38.106.230701 C12 - C14 sodium alkyl sulphate</t>
  </si>
  <si>
    <t xml:space="preserve">CASD nr 1231880-35-5	85586-07-8 </t>
  </si>
  <si>
    <t>A.030.38.107.230701 C12 - C15 alcohol ethoxylate. 3 EO</t>
  </si>
  <si>
    <t xml:space="preserve">CAS nr 84133-50-6	    68131-40-8 </t>
  </si>
  <si>
    <t>A.030.38.108.230701 C12 - C15 alcohol ethoxylate. 7 EO</t>
  </si>
  <si>
    <t xml:space="preserve">CAS nr 84133-50-6	      68131-40-8 </t>
  </si>
  <si>
    <t>A.030.38.109.230701 C16 - C18 alcohol ethoxylate. &gt; 20 EO</t>
  </si>
  <si>
    <t xml:space="preserve">CAS nr 84133-50-6     	68131-40-8 </t>
  </si>
  <si>
    <t>A.030.38.110.230701 C16 - C18 triethanolamine esterquats</t>
  </si>
  <si>
    <t xml:space="preserve">CAS nr 102-71-6	 </t>
  </si>
  <si>
    <t>A.030.38.111.230701 C8 - C18 alkyl amidopropyl betaine</t>
  </si>
  <si>
    <t xml:space="preserve">CAS nr. 111-42-2		 </t>
  </si>
  <si>
    <t xml:space="preserve">CAS nr. 85536-14-7 </t>
  </si>
  <si>
    <t xml:space="preserve">CAS nr 28348-53-0 </t>
  </si>
  <si>
    <t>A.060.01.105.260513 UHMWPE (Dyneema)</t>
  </si>
  <si>
    <t>A.070.02.401.260808 AdBlue (1.09 kg per litre) including combustion CO2</t>
  </si>
  <si>
    <t>A.070.06.103.260610 Bituminous coal  at mine US (26.4 MJ/kg) revised</t>
  </si>
  <si>
    <t>A.070.06.104.260610 Bituminous coal (26.4 MJ/kg) US  - including combustion CO2</t>
  </si>
  <si>
    <t>A.070.06.201.260610 Combustion of coal Scope 1 per MJ (CO2 SO2 NOx) within the USA</t>
  </si>
  <si>
    <t>A.070.06.202.260610 Combustion of coal Scope 1 per MJ (CO2 SO2 NOx) within the EU</t>
  </si>
  <si>
    <t>A.070.06.203.260610 Hardcoal at mine US (26.4 MJ/kg)</t>
  </si>
  <si>
    <t>A.070.06.204.260610 Hardcoal at mine Australia (26.4 MJ/kg)</t>
  </si>
  <si>
    <t>A.070.06.205.260610 Hardcoal at mine Indonesia (26.4 MJ/kg)</t>
  </si>
  <si>
    <t>A.070.06.206.260610 Hardcoal at mine Russia (26.4 MJ/kg)</t>
  </si>
  <si>
    <t>A.070.06.207.260610 Hardcoal at mine South Afrika (26.4 MJ/kg)</t>
  </si>
  <si>
    <t>A.070.06.208.260610 Hardcoal at mine Colombia (26.4 MJ/kg)</t>
  </si>
  <si>
    <t>A.070.06.209.260610 Hardcoal at mine Kasakhstan (26.4 MJ/kg)</t>
  </si>
  <si>
    <t>A.070.06.210.260610 Hardcoal at mine India (26.4 MJ/kg)</t>
  </si>
  <si>
    <t>A.070.06.211.260610 Hardcoal at mine China (26.4 MJ/kg)</t>
  </si>
  <si>
    <t>A.070.06.212.260610 Hardcoal at mine Poland (22.0 MJ/kg)</t>
  </si>
  <si>
    <t>A.070.06.213.260610 Hardcoal and Lignite consumption Germany (11,1 MJ/kg)</t>
  </si>
  <si>
    <t>A.070.06.214.260610 Hardcoal and Lignite consumption Poland (16,1 MJ/kg)</t>
  </si>
  <si>
    <t>A.070.06.301.260610 Average Hardcoal export to the EU without transport (26.4 MJ/kg)</t>
  </si>
  <si>
    <t>A.070.06.301.260610 Average Hardcoal import to the EU with transport (26.4 MJ/kg)</t>
  </si>
  <si>
    <t>A.070.06.303.260610 Average Hardcoal world trade without transport (26.4 MJ/kg)</t>
  </si>
  <si>
    <t>A.070.07.101.260610 Lignite at  mine Germany (8.5 MJ/kg)</t>
  </si>
  <si>
    <t>A.070.07.102.260610 Lignite at  mine Poland (7.8 MJ/kg)</t>
  </si>
  <si>
    <t>A.070.09.101.260530 CNG (compressed natural gas) for transport - excl. combustion</t>
  </si>
  <si>
    <t xml:space="preserve">A.070.09.102.260530 CNG (compressed natural gas) for transport  - including combustion </t>
  </si>
  <si>
    <t>A.070.09.103.260530 Natural gas general EU in 2025 for feedstock (LHV 36 MJ/Nm3 s.g. 0.79 kg/Nm3)</t>
  </si>
  <si>
    <t>A.070.09.104.260530 Industrial Heat per kg gas in EU in 2025 for industrial heat - incl. 90% combustion efficiency</t>
  </si>
  <si>
    <t>A.070.09.105.260530 Industrial Heat per kg gas in Netherlands in 2025 for industrial heat - incl. 90% combustion efficiency</t>
  </si>
  <si>
    <t>A.070.09.201.260530 Industrial Heat per Nm3 natural gas (LHV 36 Nm3/MJ) in EU average in 2025 (efficiency 90%)</t>
  </si>
  <si>
    <t xml:space="preserve">Nm3 </t>
  </si>
  <si>
    <t>A.070.09.202.260530 Domestic Heat per Nm3 (LHV 36 MJ) natural gas in EU average in 2025 (efficiency 95%)</t>
  </si>
  <si>
    <t>A.070.09.203.260530 Domestic Heat per Nm3 (LHV 31.6 MJ) natural gas in Netherlands in 2025 (efficiency 95%)</t>
  </si>
  <si>
    <t>A.070.09.300.260530 Gas TTW (only Scope 1 combustion emissions CO2 SO2 NOx) in EU</t>
  </si>
  <si>
    <t>A.070.09.301.260530 Gas in EU WTW from Norway (LHV = 36 MJ/Nm3)</t>
  </si>
  <si>
    <t xml:space="preserve">A.070.09.302.260530 Gas in EU WTW from USA (LHV = 36 MJ/Nm3) </t>
  </si>
  <si>
    <t>A.070.09.303.260530 Gas in EU WTW from Algeria (LHV = 36 MJ/Nm3)</t>
  </si>
  <si>
    <t xml:space="preserve">A.070.09.304.260530 Gas in EU WTW from Qatar (LHV = 36 MJ/Nm3) </t>
  </si>
  <si>
    <t xml:space="preserve">A.070.09.305.260530 Gas in EU WTW from UK (LHV = 36 MJ/Nm3) </t>
  </si>
  <si>
    <t xml:space="preserve">A.070.09.306.260530 Gas in EU WTW from Nigeria (LHV = 36 MJ/Nm3) </t>
  </si>
  <si>
    <t xml:space="preserve">A.070.09.307.260530 Gas in EU WTW from Russia (LHV = 36 MJ/Nm3) </t>
  </si>
  <si>
    <t xml:space="preserve">A.070.09.308.260530 Gas in EU WTW from Trinidad (LHV = 36 MJ/Nm3) </t>
  </si>
  <si>
    <t>A.070.09.309.260530 Gas in EU WTW from Aberjan (LHV = 36 MJ/Nm3)</t>
  </si>
  <si>
    <t xml:space="preserve">A.070.09.310.260530 Gas WTW production in China (LHV = 36 MJ/Nm3) </t>
  </si>
  <si>
    <t>A.070.09.311.260530 Gas WTW production in Canada (LHV = 36 MJ/Nm3)</t>
  </si>
  <si>
    <t>A.070.09.312.260530 Gas WTW production in Australia (LHV = 36 MJ/Nm3)</t>
  </si>
  <si>
    <t>A.070.09.313.260530 Gas WTW production in Turkmenistan (LHV = 36 MJ/Nm3)</t>
  </si>
  <si>
    <t>A.070.09.400.260530 Gas world wide exports in 2023 WTW from main exporters (LHV = 36 MJ/Nm3)</t>
  </si>
  <si>
    <t xml:space="preserve">A.070.09.401.260530 Gas in EU WTW from market mix import 2025 (LHV = 36 MJ/Nm3) </t>
  </si>
  <si>
    <t>A.070.09.402.260530 Industrial Heat from natural gas in EU average in 2025 (efficiency 90%)</t>
  </si>
  <si>
    <t>A.070.09.403.260530 Domestic Heat from natural gas in EU average in 2025 (efficiency 95%)</t>
  </si>
  <si>
    <t>A.070.09.404.260530 Industrial Heat from natural gas in USA in 2025 (efficiency 90%)</t>
  </si>
  <si>
    <t>A.070.09.405.260530 Industrial Heat from natural gas in China production average in 2016 (efficiency 90%)</t>
  </si>
  <si>
    <t>A.070.09.406.260530 Industrial Heat from natural gas World average EU 33% USA 33% China 33% (efficiency 90%)</t>
  </si>
  <si>
    <t>A.070.09.502.260530 Industrial Heat per Nm3 natural gas in EU average in 2025 (efficiency 90%)</t>
  </si>
  <si>
    <t>A.070.09.503.260530 Industrial Heat per Nm3 natural gas in USA average in 2025 (efficiency 90%)</t>
  </si>
  <si>
    <t>A.070.09.504.260530 Industrial Heat per Nm3 natural gas in China production average in 2016 (efficiency 90%)</t>
  </si>
  <si>
    <t>A.070.09.505.260530 Industrial Heat per Nm3 natural gas World average EU 33% USA 33%, China 33% (efficiency 90%)</t>
  </si>
  <si>
    <t>A.100.24.124.260309 Mercury (primary)</t>
  </si>
  <si>
    <t>A.100.28.121.260806 AlLi (2195)</t>
  </si>
  <si>
    <t xml:space="preserve">B.030.01.109.260519 Electricity average offshore windmill North sea </t>
  </si>
  <si>
    <t xml:space="preserve">B.030.01.110.260519 Electricity average onshore windmill NL DK DE UK </t>
  </si>
  <si>
    <t>B.040.01.101.260815 Electricity General Industry</t>
  </si>
  <si>
    <t>B.040.01.104.260815 Electricity General domestic use Low Voltage</t>
  </si>
  <si>
    <t>B.042.01.101.260815 Electricity .EU-27 production</t>
  </si>
  <si>
    <t>B.042.01.102.260815 Electricity Austria production</t>
  </si>
  <si>
    <t>B.042.01.103.260815 Electricity Belgium production</t>
  </si>
  <si>
    <t>B.042.01.104.260815 Electricity Bulgaria production</t>
  </si>
  <si>
    <t>B.042.01.105.260815 Electricity Croatia production</t>
  </si>
  <si>
    <t>B.042.01.106.260815 Electricity Cyprus production</t>
  </si>
  <si>
    <t>B.042.01.107.260815 Electricity Czechia production</t>
  </si>
  <si>
    <t>B.042.01.108.260815 Electricity Denmark production</t>
  </si>
  <si>
    <t>B.042.01.109.260815 Electricity Estonia production</t>
  </si>
  <si>
    <t>B.042.01.110.260815 Electricity Finland production</t>
  </si>
  <si>
    <t>B.042.01.111.260815 Electricity France production</t>
  </si>
  <si>
    <t>B.042.01.112.260815 Electricity Germany production</t>
  </si>
  <si>
    <t>B.042.01.113.260815 Electricity Greece production</t>
  </si>
  <si>
    <t>B.042.01.114.260815 Electricity Hungary production</t>
  </si>
  <si>
    <t>B.042.01.115.260815 Electricity Ireland production</t>
  </si>
  <si>
    <t>B.042.01.116.260815 Electricity Italy production</t>
  </si>
  <si>
    <t>B.042.01.117.260815 Electricity Latvia production</t>
  </si>
  <si>
    <t>B.042.01.118.260815 Electricity Lithuania production</t>
  </si>
  <si>
    <t>B.042.01.119.260815 Electricity Luxembourg production</t>
  </si>
  <si>
    <t>B.042.01.120.260815 Electricity Malta production</t>
  </si>
  <si>
    <t>B.042.01.121.260815 Electricity Netherlands production</t>
  </si>
  <si>
    <t>B.042.01.122.260815 Electricity Poland production</t>
  </si>
  <si>
    <t>B.042.01.123.260815 Electricity Portugal production</t>
  </si>
  <si>
    <t>B.042.01.124.260815 Electricity Romania production</t>
  </si>
  <si>
    <t>B.042.01.125.260815 Electricity Slovakia production</t>
  </si>
  <si>
    <t>B.042.01.126.260815 Electricity Slovenia production</t>
  </si>
  <si>
    <t>B.042.01.127.260815 Electricity Spain production</t>
  </si>
  <si>
    <t>B.042.01.128.260815 Electricity Sweden production</t>
  </si>
  <si>
    <t>B.042.01.129.260815 Electricity Switzerland production</t>
  </si>
  <si>
    <t>B.042.01.130.260815 Electricity Norway production</t>
  </si>
  <si>
    <t>B.042.01.131.260815 Electricity United Kingdom production</t>
  </si>
  <si>
    <t>B.042.02.101.260815 Electricity .EU-27 consumption</t>
  </si>
  <si>
    <t>B.042.02.102.260815 Electricity Austria consumption</t>
  </si>
  <si>
    <t>B.042.02.103.260815 Electricity Belgium consumption</t>
  </si>
  <si>
    <t>B.042.02.104.260815 Electricity Bulgaria consumption</t>
  </si>
  <si>
    <t>B.042.02.105.260815 Electricity Croatia consumption</t>
  </si>
  <si>
    <t>B.042.02.106.260815 Electricity Cyprus consumption</t>
  </si>
  <si>
    <t>B.042.02.107.260815 Electricity Czechia consumption</t>
  </si>
  <si>
    <t>B.042.02.108.260815 Electricity Denmark consumption</t>
  </si>
  <si>
    <t>B.042.02.109.260815 Electricity Estonia consumption</t>
  </si>
  <si>
    <t>B.042.02.110.260815 Electricity Finland consumption</t>
  </si>
  <si>
    <t>B.042.02.111.260815 Electricity France consumption</t>
  </si>
  <si>
    <t>B.042.02.112.260815 Electricity Germany consumption</t>
  </si>
  <si>
    <t>B.042.02.113.260815 Electricity Greece consumption</t>
  </si>
  <si>
    <t>B.042.02.114.260815 Electricity Hungary consumption</t>
  </si>
  <si>
    <t>B.042.02.115.260815 Electricity Ireland consumption</t>
  </si>
  <si>
    <t>B.042.02.116.260815 Electricity Italy consumption</t>
  </si>
  <si>
    <t>B.042.02.117.260815 Electricity Latvia consumption</t>
  </si>
  <si>
    <t>B.042.02.118.260815 Electricity Lithuania consumption</t>
  </si>
  <si>
    <t>B.042.02.119.260815 Electricity Luxembourg consumption</t>
  </si>
  <si>
    <t>B.042.02.120.260815 Electricity Malta consumption</t>
  </si>
  <si>
    <t>B.042.02.121.260815 Electricity Netherlands consumption</t>
  </si>
  <si>
    <t>B.042.02.122.260815 Electricity Poland consumption</t>
  </si>
  <si>
    <t>B.042.02.123.260815 Electricity Portugal consumption</t>
  </si>
  <si>
    <t>B.042.02.124.260815 Electricity Romania consumption</t>
  </si>
  <si>
    <t>B.042.02.125.260815 Electricity Slovakia consumption</t>
  </si>
  <si>
    <t>B.042.02.126.260815 Electricity Slovenia consumption</t>
  </si>
  <si>
    <t>B.042.02.127.260815 Electricity Spain consumption</t>
  </si>
  <si>
    <t>B.042.02.128.260815 Electricity Sweden consumption</t>
  </si>
  <si>
    <t>B.042.02.129.260815 Electricity Switzerland consumption</t>
  </si>
  <si>
    <t>B.044.01.101.260815 Electricity Europe production</t>
  </si>
  <si>
    <t>B.044.01.102.260815 Electricity Middle Africa production</t>
  </si>
  <si>
    <t>B.044.01.103.260815 Electricity Middle East production</t>
  </si>
  <si>
    <t>B.044.01.104.260815 Electricity North America production</t>
  </si>
  <si>
    <t>B.044.01.105.260815 Electricity South America production</t>
  </si>
  <si>
    <t>B.044.01.106.260815 Electricity Afghanistan production</t>
  </si>
  <si>
    <t>B.044.01.107.260815 Electricity Africa production</t>
  </si>
  <si>
    <t>B.044.01.108.260815 Electricity Albania production</t>
  </si>
  <si>
    <t>B.044.01.109.260815 Electricity Algeria production</t>
  </si>
  <si>
    <t>B.044.01.110.260815 Electricity American Samoa production</t>
  </si>
  <si>
    <t>B.044.01.111.260815 Electricity Angola production</t>
  </si>
  <si>
    <t>B.044.01.112.260815 Electricity Antigua and Barbuda production</t>
  </si>
  <si>
    <t>B.044.01.113.260815 Electricity Argentina production</t>
  </si>
  <si>
    <t>B.044.01.114.260815 Electricity Armenia production</t>
  </si>
  <si>
    <t>B.044.01.115.260815 Electricity Aruba production</t>
  </si>
  <si>
    <t>B.044.01.116.260815 Electricity Asia Pacific production</t>
  </si>
  <si>
    <t>B.044.01.117.260815 Electricity Australia production</t>
  </si>
  <si>
    <t>B.044.01.118.260815 Electricity Austria production (from Our World in Data)</t>
  </si>
  <si>
    <t>B.044.01.119.260815 Electricity Azerbaijan production</t>
  </si>
  <si>
    <t>B.044.01.120.260815 Electricity Bahamas production</t>
  </si>
  <si>
    <t>B.044.01.121.260815 Electricity Bahrain production</t>
  </si>
  <si>
    <t>B.044.01.122.260815 Electricity Bangladesh production</t>
  </si>
  <si>
    <t>B.044.01.123.260815 Electricity Barbados production</t>
  </si>
  <si>
    <t>B.044.01.124.260815 Electricity Belarus production</t>
  </si>
  <si>
    <t>B.044.01.125.260815 Electricity Belgium production (from Our World in Data)</t>
  </si>
  <si>
    <t>B.044.01.126.260815 Electricity Belize production</t>
  </si>
  <si>
    <t>B.044.01.127.260815 Electricity Benin production</t>
  </si>
  <si>
    <t>B.044.01.128.260815 Electricity Bermuda production</t>
  </si>
  <si>
    <t>B.044.01.129.260815 Electricity Bhutan production</t>
  </si>
  <si>
    <t>B.044.01.130.260815 Electricity Bolivia production</t>
  </si>
  <si>
    <t>B.044.01.131.260815 Electricity Bosnia and Herzegovina production</t>
  </si>
  <si>
    <t>B.044.01.132.260815 Electricity Botswana production</t>
  </si>
  <si>
    <t>B.044.01.133.260815 Electricity Brazil production</t>
  </si>
  <si>
    <t>B.044.01.134.260815 Electricity Brunei production</t>
  </si>
  <si>
    <t xml:space="preserve">B.044.01.135.260815 Electricity Bulgaria production (from Our World in Data) </t>
  </si>
  <si>
    <t>B.044.01.136.260815 Electricity Burkina Faso production</t>
  </si>
  <si>
    <t>B.044.01.137.260815 Electricity Burundi production</t>
  </si>
  <si>
    <t>B.044.01.138.260815 Electricity Cambodia production</t>
  </si>
  <si>
    <t>B.044.01.139.260815 Electricity Cameroon production</t>
  </si>
  <si>
    <t>B.044.01.140.260815 Electricity Canada production</t>
  </si>
  <si>
    <t>B.044.01.141.260815 Electricity Cape Verde production</t>
  </si>
  <si>
    <t>B.044.01.142.260815 Electricity Cayman Islands production</t>
  </si>
  <si>
    <t>B.044.01.143.260815 Electricity Central African Republic production</t>
  </si>
  <si>
    <t>B.044.01.144.260815 Electricity Central America production</t>
  </si>
  <si>
    <t>B.044.01.145.260815 Electricity Chad production</t>
  </si>
  <si>
    <t>B.044.01.146.260815 Electricity Chile production</t>
  </si>
  <si>
    <t>B.044.01.147.260815 Electricity China production</t>
  </si>
  <si>
    <t>B.044.01.148.260815 Electricity CIS production</t>
  </si>
  <si>
    <t>B.044.01.149.260815 Electricity Colombia production</t>
  </si>
  <si>
    <t>B.044.01.150.260815 Electricity Comoros production</t>
  </si>
  <si>
    <t>B.044.01.151.260815 Electricity Congo production</t>
  </si>
  <si>
    <t>B.044.01.152.260815 Electricity Cook Islands production</t>
  </si>
  <si>
    <t>B.044.01.153.260815 Electricity Costa Rica production</t>
  </si>
  <si>
    <t>B.044.01.154.260815 Electricity Cote d'Ivoire production</t>
  </si>
  <si>
    <t xml:space="preserve">B.044.01.155.260815 Electricity Croatia production (from Our World in Data) </t>
  </si>
  <si>
    <t>B.044.01.156.260815 Electricity Cuba production</t>
  </si>
  <si>
    <t xml:space="preserve">B.044.01.157.260815 Electricity Cyprus production (from Our World in Data) </t>
  </si>
  <si>
    <t xml:space="preserve">B.044.01.158.260815 Electricity Czechia production (from Our World in Data) </t>
  </si>
  <si>
    <t>B.044.01.159.260815 Electricity Democratic Republic of Congo production</t>
  </si>
  <si>
    <t xml:space="preserve">B.044.01.160.260815 Electricity Denmark production (from Our World in Data) </t>
  </si>
  <si>
    <t>B.044.01.161.260815 Electricity Djibouti production</t>
  </si>
  <si>
    <t>B.044.01.162.260815 Electricity Dominica production</t>
  </si>
  <si>
    <t>B.044.01.163.260815 Electricity Dominican Republic production</t>
  </si>
  <si>
    <t>B.044.01.164.260815 Electricity Eastern Africa production</t>
  </si>
  <si>
    <t>B.044.01.165.260815 Electricity Ecuador production</t>
  </si>
  <si>
    <t>B.044.01.166.260815 Electricity Egypt production</t>
  </si>
  <si>
    <t>B.044.01.167.260815 Electricity El Salvador production</t>
  </si>
  <si>
    <t>B.044.01.168.260815 Electricity Equatorial Guinea production</t>
  </si>
  <si>
    <t>B.044.01.169.260815 Electricity Eritrea production</t>
  </si>
  <si>
    <t xml:space="preserve">B.044.01.170.260815 Electricity Estonia production (from Our World in Data) </t>
  </si>
  <si>
    <t>B.044.01.171.260815 Electricity Eswatini production</t>
  </si>
  <si>
    <t>B.044.01.172.260815 Electricity Ethiopia production</t>
  </si>
  <si>
    <t xml:space="preserve">B.044.01.173.260815 Electricity EU-27 production (from Our World in Data) </t>
  </si>
  <si>
    <t>B.044.01.174.260815 Electricity Falkland Islands production</t>
  </si>
  <si>
    <t>B.044.01.175.260815 Electricity Faroe Islands production</t>
  </si>
  <si>
    <t>B.044.01.176.260815 Electricity Fiji production</t>
  </si>
  <si>
    <t xml:space="preserve">B.044.01.177.260815 Electricity Finland production (from Our World in Data) </t>
  </si>
  <si>
    <t xml:space="preserve">B.044.01.178.260815 Electricity France production (from Our World in Data) </t>
  </si>
  <si>
    <t>B.044.01.179.260815 Electricity French Guiana production</t>
  </si>
  <si>
    <t>B.044.01.180.260815 Electricity French Polynesia production</t>
  </si>
  <si>
    <t>B.044.01.181.260815 Electricity Gabon production</t>
  </si>
  <si>
    <t>B.044.01.182.260815 Electricity Gambia production</t>
  </si>
  <si>
    <t>B.044.01.183.260815 Electricity Georgia production</t>
  </si>
  <si>
    <t xml:space="preserve">B.044.01.184.260815 Electricity Germany production (from Our World in Data) </t>
  </si>
  <si>
    <t>B.044.01.185.260815 Electricity Ghana production</t>
  </si>
  <si>
    <t>B.044.01.186.260815 Electricity Gibraltar production</t>
  </si>
  <si>
    <t xml:space="preserve">B.044.01.187.260815 Electricity Greece production (from Our World in Data) </t>
  </si>
  <si>
    <t>B.044.01.188.260815 Electricity Greenland production</t>
  </si>
  <si>
    <t>B.044.01.189.260815 Electricity Grenada production</t>
  </si>
  <si>
    <t>B.044.01.190.260815 Electricity Guam production</t>
  </si>
  <si>
    <t>B.044.01.191.260815 Electricity Guatemala production</t>
  </si>
  <si>
    <t>B.044.01.192.260815 Electricity Guinea production</t>
  </si>
  <si>
    <t>B.044.01.193.260815 Electricity Guinea-Bissau production</t>
  </si>
  <si>
    <t>B.044.01.194.260815 Electricity Guyana production</t>
  </si>
  <si>
    <t>B.044.01.195.260815 Electricity Haiti production</t>
  </si>
  <si>
    <t>B.044.01.196.260815 Electricity Honduras production</t>
  </si>
  <si>
    <t>B.044.01.197.260815 Electricity Hong Kong production</t>
  </si>
  <si>
    <t xml:space="preserve">B.044.01.198.260815 Electricity Hungary production (from Our World in Data) </t>
  </si>
  <si>
    <t>B.044.01.199.260815 Electricity Iceland production</t>
  </si>
  <si>
    <t>B.044.01.200.260815 Electricity India production</t>
  </si>
  <si>
    <t>B.044.01.201.260815 Electricity Indonesia production</t>
  </si>
  <si>
    <t>B.044.01.202.260815 Electricity Iran production</t>
  </si>
  <si>
    <t>B.044.01.203.260815 Electricity Iraq production</t>
  </si>
  <si>
    <t xml:space="preserve">B.044.01.204.260815 Electricity Ireland production (from Our World in Data) </t>
  </si>
  <si>
    <t>B.044.01.205.260815 Electricity Israel production</t>
  </si>
  <si>
    <t xml:space="preserve">B.044.01.206.260815 Electricity Italy production (from Our World in Data) </t>
  </si>
  <si>
    <t>B.044.01.207.260815 Electricity Jamaica production</t>
  </si>
  <si>
    <t>B.044.01.208.260815 Electricity Japan production</t>
  </si>
  <si>
    <t>B.044.01.209.260815 Electricity Jordan production</t>
  </si>
  <si>
    <t>B.044.01.210.260815 Electricity Kazakhstan production</t>
  </si>
  <si>
    <t>B.044.01.211.260815 Electricity Kenya production</t>
  </si>
  <si>
    <t>B.044.01.212.260815 Electricity Kiribati production</t>
  </si>
  <si>
    <t>B.044.01.213.260815 Electricity Kosovo production</t>
  </si>
  <si>
    <t>B.044.01.214.260815 Electricity Kuwait production</t>
  </si>
  <si>
    <t>B.044.01.215.260815 Electricity Kyrgyzstan production</t>
  </si>
  <si>
    <t>B.044.01.216.260815 Electricity Laos production</t>
  </si>
  <si>
    <t xml:space="preserve">B.044.01.217.260815 Electricity Latvia production (from Our World in Data) </t>
  </si>
  <si>
    <t>B.044.01.218.260815 Electricity Lebanon production</t>
  </si>
  <si>
    <t>B.044.01.219.260815 Electricity Lesotho production</t>
  </si>
  <si>
    <t>B.044.01.220.260815 Electricity Liberia production</t>
  </si>
  <si>
    <t>B.044.01.221.260815 Electricity Libya production</t>
  </si>
  <si>
    <t xml:space="preserve">B.044.01.222.260815 Electricity Lithuania production (from Our World in Data) </t>
  </si>
  <si>
    <t xml:space="preserve">B.044.01.223.260815 Electricity Luxembourg production (from Our World in Data) </t>
  </si>
  <si>
    <t>B.044.01.224.260815 Electricity Macau production</t>
  </si>
  <si>
    <t>B.044.01.225.260815 Electricity Madagascar production</t>
  </si>
  <si>
    <t>B.044.01.226.260815 Electricity Malawi production</t>
  </si>
  <si>
    <t>B.044.01.227.260815 Electricity Malaysia production</t>
  </si>
  <si>
    <t>B.044.01.228.260815 Electricity Maldives production</t>
  </si>
  <si>
    <t>B.044.01.229.260815 Electricity Mali production</t>
  </si>
  <si>
    <t xml:space="preserve">B.044.01.230.260815 Electricity Malta production (from Our World in Data) </t>
  </si>
  <si>
    <t>B.044.01.231.260815 Electricity Mauritania production</t>
  </si>
  <si>
    <t>B.044.01.232.260815 Electricity Mauritius production</t>
  </si>
  <si>
    <t>B.044.01.233.260815 Electricity Mexico production</t>
  </si>
  <si>
    <t>B.044.01.234.260815 Electricity Moldova production</t>
  </si>
  <si>
    <t>B.044.01.235.260815 Electricity Mongolia production</t>
  </si>
  <si>
    <t>B.044.01.236.260815 Electricity Montenegro production</t>
  </si>
  <si>
    <t>B.044.01.237.260815 Electricity Montserrat production</t>
  </si>
  <si>
    <t>B.044.01.238.260815 Electricity Morocco production</t>
  </si>
  <si>
    <t>B.044.01.239.260815 Electricity Mozambique production</t>
  </si>
  <si>
    <t>B.044.01.240.260815 Electricity Myanmar production</t>
  </si>
  <si>
    <t>B.044.01.241.260815 Electricity Namibia production</t>
  </si>
  <si>
    <t>B.044.01.242.260815 Electricity Nauru production</t>
  </si>
  <si>
    <t>B.044.01.243.260815 Electricity Nepal production</t>
  </si>
  <si>
    <t xml:space="preserve">B.044.01.244.260815 Electricity Netherlands production (from Our World in Data) </t>
  </si>
  <si>
    <t>B.044.01.245.260815 Electricity New Caledonia production</t>
  </si>
  <si>
    <t>B.044.01.246.260815 Electricity New Zealand production</t>
  </si>
  <si>
    <t>B.044.01.247.260815 Electricity Nicaragua production</t>
  </si>
  <si>
    <t>B.044.01.248.260815 Electricity Niger production</t>
  </si>
  <si>
    <t>B.044.01.249.260815 Electricity Nigeria production</t>
  </si>
  <si>
    <t>B.044.01.250.260815 Electricity North Korea production</t>
  </si>
  <si>
    <t>B.044.01.251.260815 Electricity North Macedonia production</t>
  </si>
  <si>
    <t>B.044.01.253.260815 Electricity Oman production</t>
  </si>
  <si>
    <t>B.044.01.254.260815 Electricity Pakistan production</t>
  </si>
  <si>
    <t>B.044.01.255.260815 Electricity Palestine production</t>
  </si>
  <si>
    <t>B.044.01.256.260815 Electricity Panama production</t>
  </si>
  <si>
    <t>B.044.01.257.260815 Electricity Papua New Guinea production</t>
  </si>
  <si>
    <t>B.044.01.258.260815 Electricity Paraguay production</t>
  </si>
  <si>
    <t>B.044.01.259.260815 Electricity Peru production</t>
  </si>
  <si>
    <t>B.044.01.260.260815 Electricity Philippines production</t>
  </si>
  <si>
    <t xml:space="preserve">B.044.01.261.260815 Electricity Poland production (from Our World in Data) </t>
  </si>
  <si>
    <t xml:space="preserve">B.044.01.262.260815 Electricity Portugal production (from Our World in Data) </t>
  </si>
  <si>
    <t>B.044.01.263.260815 Electricity Puerto Rico production</t>
  </si>
  <si>
    <t>B.044.01.264.260815 Electricity Qatar production</t>
  </si>
  <si>
    <t xml:space="preserve">B.044.01.265.260815 Electricity Romania production (from Our World in Data) </t>
  </si>
  <si>
    <t>B.044.01.266.260815 Electricity Russia production</t>
  </si>
  <si>
    <t>B.044.01.267.260815 Electricity Rwanda production</t>
  </si>
  <si>
    <t>B.044.01.268.260815 Electricity Saint Helena production</t>
  </si>
  <si>
    <t>B.044.01.269.260815 Electricity Saint Kitts and Nevis production</t>
  </si>
  <si>
    <t>B.044.01.270.260815 Electricity Saint Lucia production</t>
  </si>
  <si>
    <t>B.044.01.271.260815 Electricity Saint Pierre and Miquelon production</t>
  </si>
  <si>
    <t>B.044.01.272.260815 Electricity Saint Vincent and the Grenadines production</t>
  </si>
  <si>
    <t>B.044.01.273.260815 Electricity Samoa production</t>
  </si>
  <si>
    <t>B.044.01.274.260815 Electricity Sao Tome and Principe production</t>
  </si>
  <si>
    <t>B.044.01.275.260815 Electricity Saudi Arabia production</t>
  </si>
  <si>
    <t>B.044.01.276.260815 Electricity Senegal production</t>
  </si>
  <si>
    <t>B.044.01.277.260815 Electricity Serbia production</t>
  </si>
  <si>
    <t>B.044.01.278.260815 Electricity Seychelles production</t>
  </si>
  <si>
    <t>B.044.01.279.260815 Electricity Sierra Leone production</t>
  </si>
  <si>
    <t>B.044.01.280.260815 Electricity Singapore production</t>
  </si>
  <si>
    <t xml:space="preserve">B.044.01.281.260815 Electricity Slovakia production (from Our World in Data) </t>
  </si>
  <si>
    <t xml:space="preserve">B.044.01.282.260815 Electricity Slovenia production (from Our World in Data) </t>
  </si>
  <si>
    <t>B.044.01.283.260815 Electricity Solomon Islands production</t>
  </si>
  <si>
    <t>B.044.01.284.260815 Electricity Somalia production</t>
  </si>
  <si>
    <t>B.044.01.285.260815 Electricity South Africa production</t>
  </si>
  <si>
    <t>B.044.01.286.260815 Electricity South Korea production</t>
  </si>
  <si>
    <t>B.044.01.287.260815 Electricity South Sudan production</t>
  </si>
  <si>
    <t xml:space="preserve">B.044.01.288.260815 Electricity Spain production (from Our World in Data) </t>
  </si>
  <si>
    <t>B.044.01.289.260815 Electricity Sri Lanka production</t>
  </si>
  <si>
    <t>B.044.01.290.260815 Electricity Sudan production</t>
  </si>
  <si>
    <t>B.044.01.291.260815 Electricity Suriname production</t>
  </si>
  <si>
    <t xml:space="preserve">B.044.01.292.260815 Electricity Sweden production (from Our World in Data) </t>
  </si>
  <si>
    <t xml:space="preserve">B.044.01.293.260815 Electricity Switzerland production (from Our World in Data) </t>
  </si>
  <si>
    <t>B.044.01.294.260815 Electricity Syria production</t>
  </si>
  <si>
    <t>B.044.01.295.260815 Electricity Taiwan production</t>
  </si>
  <si>
    <t>B.044.01.296.260815 Electricity Tajikistan production</t>
  </si>
  <si>
    <t>B.044.01.297.260815 Electricity Tanzania production</t>
  </si>
  <si>
    <t>B.044.01.298.260815 Electricity Thailand production</t>
  </si>
  <si>
    <t>B.044.01.299.260815 Electricity Togo production</t>
  </si>
  <si>
    <t>B.044.01.300.260815 Electricity Tonga production</t>
  </si>
  <si>
    <t>B.044.01.301.260815 Electricity Trinidad and Tobago production</t>
  </si>
  <si>
    <t>B.044.01.302.260815 Electricity Tunisia production</t>
  </si>
  <si>
    <t>B.044.01.303.260815 Electricity Turkey production</t>
  </si>
  <si>
    <t>B.044.01.304.260815 Electricity Turkmenistan production</t>
  </si>
  <si>
    <t>B.044.01.305.260815 Electricity Turks and Caicos Islands production</t>
  </si>
  <si>
    <t>B.044.01.306.260815 Electricity Uganda production</t>
  </si>
  <si>
    <t>B.044.01.307.260815 Electricity Ukraine production</t>
  </si>
  <si>
    <t>B.044.01.308.260815 Electricity United Arab Emirates production</t>
  </si>
  <si>
    <t>B.044.01.310.260815 Electricity United States production</t>
  </si>
  <si>
    <t>B.044.01.311.260815 Electricity United States Virgin Islands production</t>
  </si>
  <si>
    <t>B.044.01.312.260815 Electricity Uruguay production</t>
  </si>
  <si>
    <t>B.044.01.313.260815 Electricity Uzbekistan production</t>
  </si>
  <si>
    <t>B.044.01.314.260815 Electricity Vanuatu production</t>
  </si>
  <si>
    <t>B.044.01.315.260815 Electricity Venezuela production</t>
  </si>
  <si>
    <t>B.044.01.316.260815 Electricity Vietnam production</t>
  </si>
  <si>
    <t>B.044.01.317.260815 Electricity Western Africa production</t>
  </si>
  <si>
    <t>B.044.01.318.260815 Electricity World production</t>
  </si>
  <si>
    <t>B.044.01.319.260815 Electricity Yemen production</t>
  </si>
  <si>
    <t>B.044.01.320.260815 Electricity Zambia production</t>
  </si>
  <si>
    <t>B.044.01.321.260815 Electricity Zimbabwe production</t>
  </si>
  <si>
    <t>B.044.01.322.260815 Electricity Asia production</t>
  </si>
  <si>
    <t>B.044.01.323.260815 Electricity British Virgin Islands production</t>
  </si>
  <si>
    <t>B.044.01.324.260815 Electricity East Timor production</t>
  </si>
  <si>
    <t>B.044.01.325.260815 Electricity Oceania production</t>
  </si>
  <si>
    <t>B.044.01.326.260815 Electricity Norway production (from Out World In Data)</t>
  </si>
  <si>
    <t>B.044.01.327.260815 Electricity United Kingdom production (from Our World In Data)</t>
  </si>
  <si>
    <t>B.046.02.101.260815 Electricity Alberta production</t>
  </si>
  <si>
    <t>B.046.02.102.260815 Electricity British Columbia production</t>
  </si>
  <si>
    <t>B.046.02.103.260815 Electricity Manitoba production</t>
  </si>
  <si>
    <t>B.046.02.104.260815 Electricity New Brunswick production</t>
  </si>
  <si>
    <t>B.046.02.105.260815 Electricity Newfoundland and Labrador production</t>
  </si>
  <si>
    <t>B.046.02.106.260815 Electricity Northwest Territories production</t>
  </si>
  <si>
    <t>B.046.02.107.260815 Electricity Nova Scotia production</t>
  </si>
  <si>
    <t>B.046.02.108.260815 Electricity Nunavut production</t>
  </si>
  <si>
    <t>B.046.02.109.260815 Electricity Ontario production</t>
  </si>
  <si>
    <t>B.046.02.110.260815 Electricity Prince Edward Island production</t>
  </si>
  <si>
    <t>B.046.02.111.260815 Electricity Quebec production</t>
  </si>
  <si>
    <t>B.046.02.112.260815 Electricity Saskatchewan production</t>
  </si>
  <si>
    <t>B.046.02.113.260815 Electricity Yukon production</t>
  </si>
  <si>
    <t>B.046.04.101.260815 Electricity Beijing production</t>
  </si>
  <si>
    <t>B.046.04.102.260815 Electricity Tianjin production</t>
  </si>
  <si>
    <t>B.046.04.103.260815 Electricity Hebei production</t>
  </si>
  <si>
    <t>B.046.04.104.260815 Electricity Shanxi production</t>
  </si>
  <si>
    <t>B.046.04.105.260815 Electricity Inner Mongolia production</t>
  </si>
  <si>
    <t>B.046.04.106.260815 Electricity Liaoning production</t>
  </si>
  <si>
    <t>B.046.04.107.260815 Electricity Jilin production</t>
  </si>
  <si>
    <t>B.046.04.108.260815 Electricity Heilongjiang production</t>
  </si>
  <si>
    <t>B.046.04.109.260815 Electricity Shanghai production</t>
  </si>
  <si>
    <t>B.046.04.110.260815 Electricity Jiangsu production</t>
  </si>
  <si>
    <t>B.046.04.111.260815 Electricity Zhejiang production</t>
  </si>
  <si>
    <t>B.046.04.112.260815 Electricity Anhui production</t>
  </si>
  <si>
    <t>B.046.04.113.260815 Electricity Fujian production</t>
  </si>
  <si>
    <t>B.046.04.114.260815 Electricity Jiangxi production</t>
  </si>
  <si>
    <t>B.046.04.115.260815 Electricity Shandong production</t>
  </si>
  <si>
    <t>B.046.04.116.260815 Electricity Henan production</t>
  </si>
  <si>
    <t>B.046.04.117.260815 Electricity Hubei production</t>
  </si>
  <si>
    <t>B.046.04.118.260815 Electricity Hunan production</t>
  </si>
  <si>
    <t>B.046.04.119.260815 Electricity Guangdong production</t>
  </si>
  <si>
    <t>B.046.04.120.260815 Electricity Guangxi production</t>
  </si>
  <si>
    <t>B.046.04.121.260815 Electricity Hainan production</t>
  </si>
  <si>
    <t>B.046.04.122.260815 Electricity Chongqing production</t>
  </si>
  <si>
    <t>B.046.04.123.260815 Electricity Sichuan production</t>
  </si>
  <si>
    <t>B.046.04.124.260815 Electricity Guizhou production</t>
  </si>
  <si>
    <t>B.046.04.125.260815 Electricity Yunnan production</t>
  </si>
  <si>
    <t>B.046.04.126.260815 Electricity Xizang production</t>
  </si>
  <si>
    <t>B.046.04.127.260815 Electricity Shaanxi production</t>
  </si>
  <si>
    <t>B.046.04.128.260815 Electricity Gansu production</t>
  </si>
  <si>
    <t>B.046.04.129.260815 Electricity Qinghai production</t>
  </si>
  <si>
    <t>B.046.04.130.260815 Electricity Ningxia production</t>
  </si>
  <si>
    <t>B.046.04.131.260815 Electricity Xinjiang production</t>
  </si>
  <si>
    <t>B.046.06.101.260815 Electricity Andaman  &amp; Nicobar production</t>
  </si>
  <si>
    <t>B.046.06.102.260815 Electricity Andhra Pradesh production</t>
  </si>
  <si>
    <t>B.046.06.103.260815 Electricity Arunachal Pradesh production</t>
  </si>
  <si>
    <t>B.046.06.104.260815 Electricity Assam production</t>
  </si>
  <si>
    <t>B.046.06.105.260815 Electricity Bihar production</t>
  </si>
  <si>
    <t>B.046.06.106.260815 Electricity Chandigarh production</t>
  </si>
  <si>
    <t>B.046.06.107.260815 Electricity Chhattisgarh production</t>
  </si>
  <si>
    <t>B.046.06.108.260815 Electricity Dadra &amp; Nagar Naveli production</t>
  </si>
  <si>
    <t>B.046.06.109.260815 Electricity Delhi production</t>
  </si>
  <si>
    <t>B.046.06.110.260815 Electricity Goa production</t>
  </si>
  <si>
    <t>B.046.06.111.260815 Electricity Gujarat production</t>
  </si>
  <si>
    <t>B.046.06.112.260815 Electricity Haryana production</t>
  </si>
  <si>
    <t>B.046.06.113.260815 Electricity Himachal Pradesh production</t>
  </si>
  <si>
    <t>B.046.06.114.260815 Electricity Jammu &amp; Kashmir and Ladajh production</t>
  </si>
  <si>
    <t>B.046.06.115.260815 Electricity Jharkhand production</t>
  </si>
  <si>
    <t>B.046.06.116.260815 Electricity Karnataka production</t>
  </si>
  <si>
    <t>B.046.06.117.260815 Electricity Kerala production</t>
  </si>
  <si>
    <t>B.046.06.118.260815 Electricity Lakshadweep production</t>
  </si>
  <si>
    <t>B.046.06.119.260815 Electricity Madhya Pradesh production</t>
  </si>
  <si>
    <t>B.046.06.120.260815 Electricity Maharashtra production</t>
  </si>
  <si>
    <t>B.046.06.121.260815 Electricity Manipur production</t>
  </si>
  <si>
    <t>B.046.06.122.260815 Electricity Meghalaya production</t>
  </si>
  <si>
    <t>B.046.06.123.260815 Electricity Mizoram production</t>
  </si>
  <si>
    <t>B.046.06.124.260815 Electricity Nagaland production</t>
  </si>
  <si>
    <t>B.046.06.125.260815 Electricity Odisha production</t>
  </si>
  <si>
    <t>B.046.06.126.260815 Electricity Puducherry production</t>
  </si>
  <si>
    <t>B.046.06.127.260815 Electricity Punjab production</t>
  </si>
  <si>
    <t>B.046.06.128.260815 Electricity Rajasthan production</t>
  </si>
  <si>
    <t>B.046.06.129.260815 Electricity Sikkim production</t>
  </si>
  <si>
    <t>B.046.06.130.260815 Electricity Tamil Nadu production</t>
  </si>
  <si>
    <t>B.046.06.131.260815 Electricity Telangana production</t>
  </si>
  <si>
    <t>B.046.06.132.260815 Electricity Tripura production</t>
  </si>
  <si>
    <t>B.046.06.133.260815 Electricity Uttar Pradesh production</t>
  </si>
  <si>
    <t>B.046.06.134.260815 Electricity Uttarakhand production</t>
  </si>
  <si>
    <t>B.046.06.135.260815 Electricity West Bengal production</t>
  </si>
  <si>
    <t>B.046.08.101.260815 Electricity Alabama production</t>
  </si>
  <si>
    <t>B.046.08.102.260815 Electricity Alaska production</t>
  </si>
  <si>
    <t>B.046.08.103.260815 Electricity Arizona production</t>
  </si>
  <si>
    <t>B.046.08.104.260815 Electricity Arkansas production</t>
  </si>
  <si>
    <t>B.046.08.105.260815 Electricity California production</t>
  </si>
  <si>
    <t>B.046.08.106.260815 Electricity Colorado production</t>
  </si>
  <si>
    <t>B.046.08.107.260815 Electricity Connecticut production</t>
  </si>
  <si>
    <t>B.046.08.108.260815 Electricity Delaware production</t>
  </si>
  <si>
    <t>B.046.08.109.260815 Electricity District of Columbia production</t>
  </si>
  <si>
    <t>B.046.08.110.260815 Electricity Florida production</t>
  </si>
  <si>
    <t>B.046.08.111.260815 Electricity Georgia production</t>
  </si>
  <si>
    <t>B.046.08.112.260815 Electricity Hawaii production</t>
  </si>
  <si>
    <t>B.046.08.113.260815 Electricity Idaho production</t>
  </si>
  <si>
    <t>B.046.08.114.260815 Electricity Illinois production</t>
  </si>
  <si>
    <t>B.046.08.115.260815 Electricity Indiana production</t>
  </si>
  <si>
    <t>B.046.08.116.260815 Electricity Iowa production</t>
  </si>
  <si>
    <t>B.046.08.117.260815 Electricity Kansas production</t>
  </si>
  <si>
    <t>B.046.08.118.260815 Electricity Kentucky production</t>
  </si>
  <si>
    <t>B.046.08.119.260815 Electricity Louisiana production</t>
  </si>
  <si>
    <t>B.046.08.120.260815 Electricity Maine production</t>
  </si>
  <si>
    <t>B.046.08.121.260815 Electricity Maryland production</t>
  </si>
  <si>
    <t>B.046.08.122.260815 Electricity Massachusetts production</t>
  </si>
  <si>
    <t>B.046.08.123.260815 Electricity Michigan production</t>
  </si>
  <si>
    <t>B.046.08.124.260815 Electricity Minnesota production</t>
  </si>
  <si>
    <t>B.046.08.125.260815 Electricity Mississippi production</t>
  </si>
  <si>
    <t>B.046.08.126.260815 Electricity Missouri production</t>
  </si>
  <si>
    <t>B.046.08.127.260815 Electricity Montana production</t>
  </si>
  <si>
    <t>B.046.08.128.260815 Electricity Nebraska production</t>
  </si>
  <si>
    <t>B.046.08.129.260815 Electricity Nevada production</t>
  </si>
  <si>
    <t>B.046.08.130.260815 Electricity New Hampshire production</t>
  </si>
  <si>
    <t>B.046.08.131.260815 Electricity New Jersey production</t>
  </si>
  <si>
    <t>B.046.08.132.260815 Electricity New Mexico production</t>
  </si>
  <si>
    <t>B.046.08.133.260815 Electricity New York production</t>
  </si>
  <si>
    <t>B.046.08.134.260815 Electricity North Carolina production</t>
  </si>
  <si>
    <t>B.046.08.135.260815 Electricity North Dakota production</t>
  </si>
  <si>
    <t>B.046.08.136.260815 Electricity Ohio production</t>
  </si>
  <si>
    <t>B.046.08.137.260815 Electricity Oklahoma production</t>
  </si>
  <si>
    <t>B.046.08.138.260815 Electricity Oregon production</t>
  </si>
  <si>
    <t>B.046.08.139.260815 Electricity Pennsylvania production</t>
  </si>
  <si>
    <t>B.046.08.140.260815 Electricity Rhode Island production</t>
  </si>
  <si>
    <t>B.046.08.141.260815 Electricity South Carolina production</t>
  </si>
  <si>
    <t>B.046.08.142.260815 Electricity South Dakota production</t>
  </si>
  <si>
    <t>B.046.08.143.260815 Electricity Tennessee production</t>
  </si>
  <si>
    <t>B.046.08.144.260815 Electricity Texas production</t>
  </si>
  <si>
    <t>B.046.08.145.260815 Electricity Utah production</t>
  </si>
  <si>
    <t>B.046.08.146.260815 Electricity Vermont production</t>
  </si>
  <si>
    <t>B.046.08.147.260815 Electricity Virginia production</t>
  </si>
  <si>
    <t>B.046.08.148.260815 Electricity Washington production</t>
  </si>
  <si>
    <t>B.046.08.149.260815 Electricity West Virginia production</t>
  </si>
  <si>
    <t>B.046.08.150.260815 Electricity Wisconsin production</t>
  </si>
  <si>
    <t>B.046.08.151.260815 Electricity Wyoming production</t>
  </si>
  <si>
    <t>HEAT</t>
  </si>
  <si>
    <t>Heat</t>
  </si>
  <si>
    <t>B.050.01.103.230701 Heat from natural gas EU - condensing low NOx - incl. combustion CO2</t>
  </si>
  <si>
    <t>B.050.01.107.260713 Heat from natural gas for chemical processes - incl. combustion CO2</t>
  </si>
  <si>
    <t>B.080.01.102.260506 2.3 MW wind turbine - foundation</t>
  </si>
  <si>
    <t>B.080.01.103.260506 2.3 MW wind turbine - moving parts diameter 82 m</t>
  </si>
  <si>
    <t>B.080.01.104.260506 2.3 MW wind turbine - tower 95 meter + 12 m concrete</t>
  </si>
  <si>
    <t>B.080.01.202.260506 3.4 MW wind turbine - foundation</t>
  </si>
  <si>
    <t>B.080.01.203.260506 3.4 MW wind turbine - moving parts diameter 130 m</t>
  </si>
  <si>
    <t>B.080.01.204.260506 3.4 MW wind turbine - tower 110 meter</t>
  </si>
  <si>
    <t>B.080.01.302.260506 4.5 MW wind turbine - foundation</t>
  </si>
  <si>
    <t>B.080.01.303.260506 4.5 MW wind turbine - moving parts diameter 163 m</t>
  </si>
  <si>
    <t>B.080.01.304.260506 4.5 MW wind turbine - tower 98 meter</t>
  </si>
  <si>
    <t>B.080.01.402.260506 6.2 MW wind turbine - foundation</t>
  </si>
  <si>
    <t>B.080.01.403.260506 6.2 MW wind turbine - moving parts  diameter 162 m</t>
  </si>
  <si>
    <t>B.080.01.404.260506 6.2 MW wind turbine - tower 149 meter</t>
  </si>
  <si>
    <t xml:space="preserve">B.080.01.602.260506 5 MW wind turbine - offshore jacket substructure </t>
  </si>
  <si>
    <t>B.080.01.603.260506 5 MW wind turbine - moving parts diameter 126 m</t>
  </si>
  <si>
    <t>B.080.01.604.260506 5 MW wind turbine - offshore tower 90 meter</t>
  </si>
  <si>
    <t>B.080.01.702.260506 10 MW wind turbine - offshore monopile substructure</t>
  </si>
  <si>
    <t>B.080.01.703.260506 10 MW wind turbine - moving parts diameter 198 m</t>
  </si>
  <si>
    <t>B.080.01.704.260506 10 MW wind turbine - offshore tower 119 meter</t>
  </si>
  <si>
    <t>B.080.01.802.260506 15 MW wind turbine - offshore monopile substructure</t>
  </si>
  <si>
    <t>B.080.01.803.260506 15 MW wind turbine - moving parts diameter 240 m</t>
  </si>
  <si>
    <t>B.080.01.804.260506 15 MW wind turbine - offshore tower 150 meter</t>
  </si>
  <si>
    <t>B.090.01.101.260506 optimal offshore take North sea 15 WM x 50 turbines capacity factor 50%</t>
  </si>
  <si>
    <t>B.090.01.102.260506 optimal onshore take NL DK DE UK 6.2 WM x 80 turbines capacity factor 40%</t>
  </si>
  <si>
    <t>B.090.01.103.260506 average offshore take North sea 10 WM x 75 turbines capacity factor 37.5 %</t>
  </si>
  <si>
    <t>B.090.01.104.260506 average offshore take North sea 5 WM x 150 turbines capacity factor 37.5 %</t>
  </si>
  <si>
    <t>B.090.01.105.260506 average onshore take NL DK DE UK 4.5 WM x 80 turbines capacity factor 21%</t>
  </si>
  <si>
    <t>C.070.01.108.230701 Container ship (max weight/volume ratio 0.41 ton/m3) (m3km)</t>
  </si>
  <si>
    <t>C.070.01.110.260511 Reefer 40 food container (min weight 435 kg/ m3)</t>
  </si>
  <si>
    <t>C.070.01.111.260511 Reefer 40 ft container (min weight 435 kg/ m3) in kg.day load factor = 1</t>
  </si>
  <si>
    <t>C.070.01.112.260511 Reefer 40 ft container (max weight 435 kg/ m3)</t>
  </si>
  <si>
    <t>C.070.01.113.260511 Reefer 40 ft container (max weight 435 kg/ m3) in m3.day load factor 1</t>
  </si>
  <si>
    <t>processing, agriculture, cultivation</t>
  </si>
  <si>
    <t>D.010.01.101.260712 Subsoiling</t>
  </si>
  <si>
    <t>agriculture processing</t>
  </si>
  <si>
    <t>D.010.01.102.260712 Ploughing</t>
  </si>
  <si>
    <t>D.010.01.103.260712 Power harrow</t>
  </si>
  <si>
    <t>D.010.01.104.260712 Rotary harrow</t>
  </si>
  <si>
    <t>D.010.01.105.260712 Disc harrow</t>
  </si>
  <si>
    <t>D.010.01.106.260712 Spring tine</t>
  </si>
  <si>
    <t>D.010.01.107.260712 Disc cultivator</t>
  </si>
  <si>
    <t>D.010.01.108.260712 Strip-till</t>
  </si>
  <si>
    <t>D.010.01.109.260712 Grain drilling standalone</t>
  </si>
  <si>
    <t>D.010.01.110.260712 Combination drill</t>
  </si>
  <si>
    <t>D.010.01.111.260712 Rolling</t>
  </si>
  <si>
    <t>D.010.01.112.260712 Sowing/Seeding</t>
  </si>
  <si>
    <t>processing, agriculture, fertilisation and spraying</t>
  </si>
  <si>
    <t>D.010.02.101.260712 Fertiliser broadcasting</t>
  </si>
  <si>
    <t>D.010.02.102.260712 Lime application</t>
  </si>
  <si>
    <t>D.010.02.103.260712 Spraying</t>
  </si>
  <si>
    <t>D.010.02.104.260712 Liquid manure—Broadcasting</t>
  </si>
  <si>
    <t>D.010.02.105.260712 Liquid manure—Bandspreading</t>
  </si>
  <si>
    <t>D.010.02.106.260712 Solid manure spreading</t>
  </si>
  <si>
    <t>D.010.02.107.260712 Mowing</t>
  </si>
  <si>
    <t>D.010.02.108.260712 Hoeing</t>
  </si>
  <si>
    <t>processing, agriculture, harvesting</t>
  </si>
  <si>
    <t>D.010.03.101.260712 Combine harvester without chopper</t>
  </si>
  <si>
    <t>D.010.03.102.260712 Combine harvester with chopper</t>
  </si>
  <si>
    <t>D.010.03.103.260712 Rape harvester</t>
  </si>
  <si>
    <t>D.010.03.104.260712 Baling</t>
  </si>
  <si>
    <t>D.010.03.105.260712 Grain carting</t>
  </si>
  <si>
    <t>D.010.03.106.260712 Bale handling</t>
  </si>
  <si>
    <t>D.010.03.107.260712 Beet harvesting</t>
  </si>
  <si>
    <t>D.070.01.103.260625 Electroplating Zinc, outside use, 20 years (20  micron per side), incl emissions use phase</t>
  </si>
  <si>
    <t>D.070.01.104.260625 Electroplating Zinc inside use or painted (7 micron class Z100)</t>
  </si>
  <si>
    <t>D.070.01.105.260625 Hot-dip Zinc plating class Z275 two side 20 micrometer, ex emission use-phase</t>
  </si>
  <si>
    <t xml:space="preserve">D.070.01.111.260625 Electroplating Zinc coating class Z275 (20  micron per side) excl emissions </t>
  </si>
  <si>
    <t>D.070.01.112.260629 Anodizing (sulfuric acid Type III)</t>
  </si>
  <si>
    <t>D.090.01.102.230701 welding shipbuilding (FCAW) per kg deposited welding material (electrode)</t>
  </si>
  <si>
    <t>D.090.01.105.260608 Electric SMAW welding ("Rutile") steel per kg deposited welding material (electrode)</t>
  </si>
  <si>
    <t>D.120.01.110.260707 blow moulding incl. injection moulding of preforms - machine only</t>
  </si>
  <si>
    <t>D.120.01.111.260707 blow moulding incl. injection moulding of preforms - production site</t>
  </si>
  <si>
    <t>M.020.06.301.260709 Apple Switzerland per kg CH</t>
  </si>
  <si>
    <t>M.020.06.302.260709 Avocado Israel per kg CH</t>
  </si>
  <si>
    <t>M.020.06.303.260709 Banana Colombia per kg CH</t>
  </si>
  <si>
    <t>M.020.06.304.260709 Citrus Catania (Sicily, Italy) per kg CH</t>
  </si>
  <si>
    <t>M.020.06.305.260709 Grape Spain per kg CH</t>
  </si>
  <si>
    <t>M.020.06.306.260709 Melon France per kg CH</t>
  </si>
  <si>
    <t>M.020.06.307.260709 Papaya Brazil, air transported per kg CH</t>
  </si>
  <si>
    <t>M.020.06.308.260709 Pear Switzerland per kg CH</t>
  </si>
  <si>
    <t>M.020.06.309.260709 Pineapple Costa Rica per kg CH</t>
  </si>
  <si>
    <t>M.020.06.310.260709 Strawberry Switzerland per kg CH</t>
  </si>
  <si>
    <t xml:space="preserve">M.020.06.401.260901 Blackberries from Serbia in NL </t>
  </si>
  <si>
    <t xml:space="preserve">M.020.06.402.260901 Blueberries from Spain in NL </t>
  </si>
  <si>
    <t xml:space="preserve">M.020.06.403.260901 Cranberries in USA </t>
  </si>
  <si>
    <t>M.020.06.404.260902 Raspberries in Spain</t>
  </si>
  <si>
    <t>M.020.09.125.260902 Tomatoes fresh in Spain</t>
  </si>
  <si>
    <t>M.020.09.301.260709 Bell pepper Switzerland, greenhouse heated per kg CH</t>
  </si>
  <si>
    <t>M.020.09.302.260709 Broccoli, Switzerland per kg CH</t>
  </si>
  <si>
    <t>M.020.09.303.260709 Cabbage for conserves Switzerland per kg CH</t>
  </si>
  <si>
    <t>M.020.09.304.260709 Carrots Switzerland per kg CH</t>
  </si>
  <si>
    <t>M.020.09.305.260709 Cauliflower, Switzerland per kg CH</t>
  </si>
  <si>
    <t>M.020.09.306.260709 Celery root Switzerland per kg CH</t>
  </si>
  <si>
    <t>M.020.09.307.260709 Cucumber Switzerland per kg CH</t>
  </si>
  <si>
    <t>M.020.09.308.260709 Eggplant Switzerland, greenhouse heated per kg CH</t>
  </si>
  <si>
    <t>M.020.09.309.260709 Fennel Switzerland per kg CH</t>
  </si>
  <si>
    <t>M.020.09.310.260709 Green Asparagus Switzerland per kg CH</t>
  </si>
  <si>
    <t>M.020.09.311.260709 Iceberg Lettuce Switzerland per kg CH</t>
  </si>
  <si>
    <t>M.020.09.312.260709 Lettuce Switzerland, greenhouse heated per kg CH</t>
  </si>
  <si>
    <t>M.020.09.313.260709 Lettuce Switzerland, open land production per kg CH</t>
  </si>
  <si>
    <t>M.020.09.314.260709 Onion Switzerland per kg CH</t>
  </si>
  <si>
    <t>M.020.09.315.260709 Radish Switzerland, greenhouse heated per kg CH</t>
  </si>
  <si>
    <t>M.020.09.316.260709 Red Cabbage Switzerland per kg CH</t>
  </si>
  <si>
    <t>M.020.09.317.260709 Round carrots Switzerland per kg CH</t>
  </si>
  <si>
    <t>M.020.09.318.260709 Spinach Switzerland per kg CH</t>
  </si>
  <si>
    <t>M.020.09.319.260709 Tomatoes Switzerland, greenhouse heated per kg CH</t>
  </si>
  <si>
    <t>M.020.09.320.260709 Vine tomatoes Switzerland, greenhouse heated per kg CH</t>
  </si>
  <si>
    <t>M.020.09.321.260709 White Asparagus Switzerland per kg CH</t>
  </si>
  <si>
    <t>M.020.09.322.260709 Zucchini Switzerland per kg CH</t>
  </si>
  <si>
    <t>M.020.14.102.260903 Parsley in Germany</t>
  </si>
  <si>
    <t>M.020.14.103.260903 Mint (peppermint) at the farm gate</t>
  </si>
  <si>
    <t>Q.010.40.126.260822 benzo(a)pyrene in air, direct emissions (scope1 and downstream)</t>
  </si>
  <si>
    <t>Q.010.40.127.260822 mercury in air, direct emissions (scope1 and downstream)</t>
  </si>
  <si>
    <t>Q.010.40.128.260822 cadmium in water, direct emissions (scope1 and downstream)</t>
  </si>
  <si>
    <t xml:space="preserve">nature     euro </t>
  </si>
  <si>
    <t>scarcity   euro</t>
  </si>
  <si>
    <t>footprint  euro</t>
  </si>
  <si>
    <t>4x fruit plus tomato plus  2x herbs</t>
  </si>
  <si>
    <t>7 new</t>
  </si>
  <si>
    <t>mais grain, quinoa grain, faba grain, 2x coffee</t>
  </si>
  <si>
    <t>6 new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</si>
</sst>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00"/>
    <numFmt numFmtId="165" formatCode="#,##0.0"/>
    <numFmt numFmtId="166" formatCode="0.000"/>
    <numFmt numFmtId="167" formatCode="#,##0.00000"/>
    <numFmt numFmtId="168" formatCode="yyyy\-mm\-dd;@"/>
    <numFmt numFmtId="169" formatCode="0.000000"/>
    <numFmt numFmtId="170" formatCode="0.0%"/>
    <numFmt numFmtId="171" formatCode="0.00000"/>
  </numFmts>
  <fonts count="36">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u/>
      <sz val="10"/>
      <color indexed="12"/>
      <name val="Arial"/>
      <family val="2"/>
    </font>
    <font>
      <sz val="10"/>
      <color indexed="8"/>
      <name val="Arial"/>
      <family val="2"/>
    </font>
    <font>
      <b/>
      <sz val="10"/>
      <name val="Arial"/>
      <family val="2"/>
    </font>
    <font>
      <sz val="10"/>
      <name val="Arial"/>
      <family val="2"/>
    </font>
    <font>
      <sz val="10"/>
      <color indexed="8"/>
      <name val="MS Sans Serif"/>
      <family val="2"/>
    </font>
    <font>
      <sz val="10"/>
      <color indexed="53"/>
      <name val="Arial"/>
      <family val="2"/>
    </font>
    <font>
      <sz val="10"/>
      <color rgb="FFFF0000"/>
      <name val="Arial"/>
      <family val="2"/>
    </font>
    <font>
      <sz val="8"/>
      <color theme="1"/>
      <name val="Arial Narrow"/>
      <family val="2"/>
    </font>
    <font>
      <sz val="8"/>
      <name val="Arial Narrow"/>
      <family val="2"/>
    </font>
    <font>
      <sz val="10"/>
      <color theme="1"/>
      <name val="Arial"/>
      <family val="2"/>
    </font>
    <font>
      <sz val="7"/>
      <color rgb="FF222222"/>
      <name val="Inherit"/>
    </font>
    <font>
      <sz val="10"/>
      <color rgb="FF0070C0"/>
      <name val="Arial"/>
      <family val="2"/>
    </font>
    <font>
      <b/>
      <sz val="10"/>
      <color rgb="FF0070C0"/>
      <name val="Arial"/>
      <family val="2"/>
    </font>
    <font>
      <b/>
      <sz val="11"/>
      <color theme="1"/>
      <name val="Calibri"/>
      <family val="2"/>
      <scheme val="minor"/>
    </font>
    <font>
      <sz val="10"/>
      <color rgb="FF00B050"/>
      <name val="Arial"/>
      <family val="2"/>
    </font>
    <font>
      <sz val="11"/>
      <name val="Calibri"/>
      <family val="2"/>
      <scheme val="minor"/>
    </font>
    <font>
      <sz val="11"/>
      <color rgb="FFFF0000"/>
      <name val="Calibri"/>
      <family val="2"/>
      <scheme val="minor"/>
    </font>
    <font>
      <b/>
      <sz val="11"/>
      <name val="Calibri"/>
      <family val="2"/>
      <scheme val="minor"/>
    </font>
    <font>
      <sz val="11"/>
      <color rgb="FF00B050"/>
      <name val="Calibri"/>
      <family val="2"/>
      <scheme val="minor"/>
    </font>
    <font>
      <sz val="11"/>
      <color theme="4"/>
      <name val="Calibri"/>
      <family val="2"/>
      <scheme val="minor"/>
    </font>
    <font>
      <sz val="10"/>
      <color theme="0" tint="-0.499984740745262"/>
      <name val="Arial"/>
      <family val="2"/>
    </font>
    <font>
      <sz val="8"/>
      <color rgb="FF1E1E1E"/>
      <name val="Arial"/>
      <family val="2"/>
    </font>
    <font>
      <sz val="10"/>
      <name val="Verdana"/>
      <family val="2"/>
    </font>
    <font>
      <sz val="10"/>
      <name val="Verdana"/>
      <family val="2"/>
    </font>
    <font>
      <sz val="12"/>
      <color theme="1"/>
      <name val="Calibri"/>
      <family val="2"/>
      <scheme val="minor"/>
    </font>
    <font>
      <b/>
      <u/>
      <sz val="11"/>
      <color theme="1"/>
      <name val="Calibri"/>
      <family val="2"/>
      <scheme val="minor"/>
    </font>
    <font>
      <i/>
      <sz val="11"/>
      <color rgb="FFFF0000"/>
      <name val="Calibri"/>
      <family val="2"/>
      <scheme val="minor"/>
    </font>
    <font>
      <sz val="11"/>
      <color rgb="FF0070C0"/>
      <name val="Calibri"/>
      <family val="2"/>
      <scheme val="minor"/>
    </font>
    <font>
      <sz val="11"/>
      <color theme="10"/>
      <name val="Calibri"/>
      <family val="2"/>
      <scheme val="minor"/>
    </font>
    <font>
      <b/>
      <sz val="11"/>
      <color rgb="FFFF0000"/>
      <name val="Calibri"/>
      <family val="2"/>
      <scheme val="minor"/>
    </font>
  </fonts>
  <fills count="22">
    <fill>
      <patternFill patternType="none"/>
    </fill>
    <fill>
      <patternFill patternType="gray125"/>
    </fill>
    <fill>
      <patternFill patternType="solid">
        <fgColor indexed="43"/>
        <bgColor indexed="64"/>
      </patternFill>
    </fill>
    <fill>
      <patternFill patternType="solid">
        <fgColor rgb="FFFFFF99"/>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rgb="FFFFFF66"/>
        <bgColor indexed="64"/>
      </patternFill>
    </fill>
    <fill>
      <patternFill patternType="solid">
        <fgColor rgb="FF99FF99"/>
        <bgColor indexed="64"/>
      </patternFill>
    </fill>
    <fill>
      <patternFill patternType="solid">
        <fgColor indexed="41"/>
        <bgColor indexed="64"/>
      </patternFill>
    </fill>
    <fill>
      <patternFill patternType="solid">
        <fgColor rgb="FFFFFFCC"/>
        <bgColor indexed="64"/>
      </patternFill>
    </fill>
    <fill>
      <patternFill patternType="solid">
        <fgColor rgb="FF00FF00"/>
        <bgColor indexed="64"/>
      </patternFill>
    </fill>
    <fill>
      <patternFill patternType="solid">
        <fgColor rgb="FF33CCFF"/>
        <bgColor rgb="FF000000"/>
      </patternFill>
    </fill>
    <fill>
      <patternFill patternType="solid">
        <fgColor rgb="FF33CCFF"/>
        <bgColor indexed="64"/>
      </patternFill>
    </fill>
    <fill>
      <patternFill patternType="solid">
        <fgColor rgb="FF00FFFF"/>
        <bgColor rgb="FF000000"/>
      </patternFill>
    </fill>
    <fill>
      <patternFill patternType="solid">
        <fgColor rgb="FF00FFFF"/>
        <bgColor indexed="64"/>
      </patternFill>
    </fill>
    <fill>
      <patternFill patternType="solid">
        <fgColor rgb="FFFFCC99"/>
        <bgColor indexed="64"/>
      </patternFill>
    </fill>
    <fill>
      <patternFill patternType="solid">
        <fgColor rgb="FFCCFFFF"/>
        <bgColor indexed="64"/>
      </patternFill>
    </fill>
    <fill>
      <patternFill patternType="solid">
        <fgColor rgb="FFFFFF00"/>
        <bgColor indexed="64"/>
      </patternFill>
    </fill>
    <fill>
      <patternFill patternType="solid">
        <fgColor theme="5" tint="0.79998168889431442"/>
        <bgColor indexed="64"/>
      </patternFill>
    </fill>
    <fill>
      <patternFill patternType="solid">
        <fgColor rgb="FF92D050"/>
        <bgColor indexed="64"/>
      </patternFill>
    </fill>
    <fill>
      <patternFill patternType="solid">
        <fgColor rgb="FFFFC000"/>
        <bgColor indexed="64"/>
      </patternFill>
    </fill>
    <fill>
      <patternFill patternType="solid">
        <fgColor rgb="FFFBE2D5"/>
        <bgColor indexed="64"/>
      </patternFill>
    </fill>
  </fills>
  <borders count="23">
    <border>
      <left/>
      <right/>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15">
    <xf numFmtId="0" fontId="0" fillId="0" borderId="0"/>
    <xf numFmtId="0" fontId="6" fillId="0" borderId="0" applyNumberFormat="0" applyFill="0" applyBorder="0" applyAlignment="0" applyProtection="0">
      <alignment vertical="top"/>
      <protection locked="0"/>
    </xf>
    <xf numFmtId="0" fontId="7" fillId="0" borderId="0"/>
    <xf numFmtId="0" fontId="10" fillId="0" borderId="0"/>
    <xf numFmtId="0" fontId="4" fillId="0" borderId="0"/>
    <xf numFmtId="0" fontId="9" fillId="0" borderId="0"/>
    <xf numFmtId="0" fontId="3" fillId="0" borderId="0"/>
    <xf numFmtId="0" fontId="2" fillId="0" borderId="0"/>
    <xf numFmtId="0" fontId="28" fillId="0" borderId="0"/>
    <xf numFmtId="0" fontId="9" fillId="0" borderId="0"/>
    <xf numFmtId="0" fontId="30" fillId="0" borderId="0"/>
    <xf numFmtId="0" fontId="29" fillId="0" borderId="0"/>
    <xf numFmtId="0" fontId="9" fillId="0" borderId="0"/>
    <xf numFmtId="0" fontId="6" fillId="0" borderId="0" applyNumberFormat="0" applyFill="0" applyBorder="0" applyAlignment="0" applyProtection="0">
      <alignment vertical="top"/>
      <protection locked="0"/>
    </xf>
    <xf numFmtId="0" fontId="2" fillId="0" borderId="0"/>
  </cellStyleXfs>
  <cellXfs count="202">
    <xf numFmtId="0" fontId="0" fillId="0" borderId="0" xfId="0"/>
    <xf numFmtId="0" fontId="8" fillId="0" borderId="0" xfId="0" applyFont="1"/>
    <xf numFmtId="2" fontId="0" fillId="0" borderId="0" xfId="0" applyNumberFormat="1"/>
    <xf numFmtId="11" fontId="0" fillId="0" borderId="0" xfId="0" applyNumberFormat="1"/>
    <xf numFmtId="0" fontId="9" fillId="2" borderId="6" xfId="0" applyFont="1" applyFill="1" applyBorder="1"/>
    <xf numFmtId="0" fontId="0" fillId="0" borderId="10" xfId="0" applyBorder="1"/>
    <xf numFmtId="0" fontId="6" fillId="0" borderId="0" xfId="1" applyAlignment="1" applyProtection="1"/>
    <xf numFmtId="0" fontId="11" fillId="0" borderId="0" xfId="0" applyFont="1"/>
    <xf numFmtId="4" fontId="0" fillId="0" borderId="0" xfId="0" applyNumberFormat="1"/>
    <xf numFmtId="0" fontId="9" fillId="0" borderId="0" xfId="0" applyFont="1"/>
    <xf numFmtId="0" fontId="0" fillId="2" borderId="1" xfId="0" applyFill="1" applyBorder="1"/>
    <xf numFmtId="0" fontId="0" fillId="2" borderId="5" xfId="0" applyFill="1" applyBorder="1"/>
    <xf numFmtId="164" fontId="9" fillId="0" borderId="0" xfId="0" applyNumberFormat="1" applyFont="1"/>
    <xf numFmtId="165" fontId="0" fillId="0" borderId="0" xfId="0" applyNumberFormat="1"/>
    <xf numFmtId="166" fontId="0" fillId="0" borderId="0" xfId="0" applyNumberFormat="1"/>
    <xf numFmtId="166" fontId="9" fillId="0" borderId="0" xfId="0" applyNumberFormat="1" applyFont="1"/>
    <xf numFmtId="2" fontId="9" fillId="0" borderId="0" xfId="0" applyNumberFormat="1" applyFont="1"/>
    <xf numFmtId="0" fontId="12" fillId="0" borderId="0" xfId="0" applyFont="1"/>
    <xf numFmtId="166" fontId="13" fillId="0" borderId="0" xfId="0" applyNumberFormat="1" applyFont="1"/>
    <xf numFmtId="2" fontId="14" fillId="0" borderId="0" xfId="0" applyNumberFormat="1" applyFont="1"/>
    <xf numFmtId="2" fontId="13" fillId="0" borderId="0" xfId="0" applyNumberFormat="1" applyFont="1"/>
    <xf numFmtId="0" fontId="9" fillId="2" borderId="7" xfId="0" applyFont="1" applyFill="1" applyBorder="1"/>
    <xf numFmtId="0" fontId="9" fillId="0" borderId="0" xfId="0" quotePrefix="1" applyFont="1"/>
    <xf numFmtId="0" fontId="0" fillId="0" borderId="11" xfId="0" applyBorder="1"/>
    <xf numFmtId="0" fontId="9" fillId="0" borderId="0" xfId="0" applyFont="1" applyAlignment="1">
      <alignment textRotation="90"/>
    </xf>
    <xf numFmtId="0" fontId="7" fillId="0" borderId="0" xfId="0" applyFont="1"/>
    <xf numFmtId="2" fontId="12" fillId="0" borderId="0" xfId="0" applyNumberFormat="1" applyFont="1"/>
    <xf numFmtId="2" fontId="11" fillId="0" borderId="0" xfId="0" applyNumberFormat="1" applyFont="1"/>
    <xf numFmtId="0" fontId="9" fillId="0" borderId="0" xfId="0" applyFont="1" applyAlignment="1">
      <alignment textRotation="90" wrapText="1"/>
    </xf>
    <xf numFmtId="0" fontId="9" fillId="4" borderId="0" xfId="0" applyFont="1" applyFill="1"/>
    <xf numFmtId="2" fontId="0" fillId="4" borderId="0" xfId="0" applyNumberFormat="1" applyFill="1"/>
    <xf numFmtId="166" fontId="13" fillId="4" borderId="0" xfId="0" applyNumberFormat="1" applyFont="1" applyFill="1"/>
    <xf numFmtId="166" fontId="9" fillId="4" borderId="0" xfId="0" applyNumberFormat="1" applyFont="1" applyFill="1"/>
    <xf numFmtId="0" fontId="11" fillId="4" borderId="0" xfId="0" applyFont="1" applyFill="1"/>
    <xf numFmtId="0" fontId="0" fillId="4" borderId="0" xfId="0" applyFill="1"/>
    <xf numFmtId="2" fontId="13" fillId="4" borderId="0" xfId="0" applyNumberFormat="1" applyFont="1" applyFill="1"/>
    <xf numFmtId="2" fontId="9" fillId="4" borderId="0" xfId="0" applyNumberFormat="1" applyFont="1" applyFill="1"/>
    <xf numFmtId="2" fontId="11" fillId="4" borderId="0" xfId="0" applyNumberFormat="1" applyFont="1" applyFill="1"/>
    <xf numFmtId="166" fontId="0" fillId="4" borderId="0" xfId="0" applyNumberFormat="1" applyFill="1"/>
    <xf numFmtId="166" fontId="0" fillId="0" borderId="0" xfId="0" applyNumberFormat="1" applyAlignment="1">
      <alignment horizontal="right"/>
    </xf>
    <xf numFmtId="4" fontId="8" fillId="6" borderId="7" xfId="0" applyNumberFormat="1" applyFont="1" applyFill="1" applyBorder="1"/>
    <xf numFmtId="4" fontId="8" fillId="6" borderId="6" xfId="0" applyNumberFormat="1" applyFont="1" applyFill="1" applyBorder="1"/>
    <xf numFmtId="4" fontId="9" fillId="6" borderId="8" xfId="0" applyNumberFormat="1" applyFont="1" applyFill="1" applyBorder="1" applyAlignment="1">
      <alignment horizontal="right"/>
    </xf>
    <xf numFmtId="165" fontId="0" fillId="0" borderId="0" xfId="0" applyNumberFormat="1" applyAlignment="1">
      <alignment horizontal="right"/>
    </xf>
    <xf numFmtId="166" fontId="8" fillId="0" borderId="12" xfId="0" applyNumberFormat="1" applyFont="1" applyBorder="1"/>
    <xf numFmtId="164" fontId="9" fillId="0" borderId="13" xfId="0" applyNumberFormat="1" applyFont="1" applyBorder="1"/>
    <xf numFmtId="164" fontId="9" fillId="0" borderId="14" xfId="0" applyNumberFormat="1" applyFont="1" applyBorder="1"/>
    <xf numFmtId="0" fontId="9" fillId="0" borderId="0" xfId="0" applyFont="1" applyAlignment="1">
      <alignment horizontal="left"/>
    </xf>
    <xf numFmtId="4" fontId="9" fillId="3" borderId="8" xfId="0" applyNumberFormat="1" applyFont="1" applyFill="1" applyBorder="1" applyAlignment="1">
      <alignment horizontal="right"/>
    </xf>
    <xf numFmtId="0" fontId="9" fillId="3" borderId="0" xfId="0" applyFont="1" applyFill="1"/>
    <xf numFmtId="165" fontId="0" fillId="7" borderId="8" xfId="0" applyNumberFormat="1" applyFill="1" applyBorder="1" applyAlignment="1">
      <alignment horizontal="right"/>
    </xf>
    <xf numFmtId="165" fontId="9" fillId="7" borderId="6" xfId="0" applyNumberFormat="1" applyFont="1" applyFill="1" applyBorder="1"/>
    <xf numFmtId="166" fontId="0" fillId="8" borderId="7" xfId="0" applyNumberFormat="1" applyFill="1" applyBorder="1"/>
    <xf numFmtId="166" fontId="0" fillId="8" borderId="6" xfId="0" applyNumberFormat="1" applyFill="1" applyBorder="1"/>
    <xf numFmtId="166" fontId="0" fillId="8" borderId="8" xfId="0" applyNumberFormat="1" applyFill="1" applyBorder="1" applyAlignment="1">
      <alignment horizontal="right"/>
    </xf>
    <xf numFmtId="0" fontId="9" fillId="7" borderId="7" xfId="0" applyFont="1" applyFill="1" applyBorder="1"/>
    <xf numFmtId="4" fontId="9" fillId="3" borderId="2" xfId="0" applyNumberFormat="1" applyFont="1" applyFill="1" applyBorder="1"/>
    <xf numFmtId="0" fontId="9" fillId="0" borderId="11" xfId="0" applyFont="1" applyBorder="1"/>
    <xf numFmtId="166" fontId="9" fillId="8" borderId="7" xfId="0" applyNumberFormat="1" applyFont="1" applyFill="1" applyBorder="1"/>
    <xf numFmtId="168" fontId="9" fillId="0" borderId="0" xfId="0" applyNumberFormat="1" applyFont="1"/>
    <xf numFmtId="168" fontId="8" fillId="0" borderId="0" xfId="0" applyNumberFormat="1" applyFont="1"/>
    <xf numFmtId="168" fontId="8" fillId="0" borderId="9" xfId="0" applyNumberFormat="1" applyFont="1" applyBorder="1"/>
    <xf numFmtId="168" fontId="0" fillId="0" borderId="0" xfId="0" applyNumberFormat="1"/>
    <xf numFmtId="168" fontId="9" fillId="0" borderId="0" xfId="0" quotePrefix="1" applyNumberFormat="1" applyFont="1"/>
    <xf numFmtId="168" fontId="17" fillId="0" borderId="0" xfId="0" applyNumberFormat="1" applyFont="1"/>
    <xf numFmtId="168" fontId="17" fillId="0" borderId="0" xfId="0" quotePrefix="1" applyNumberFormat="1" applyFont="1"/>
    <xf numFmtId="4" fontId="9" fillId="0" borderId="0" xfId="0" applyNumberFormat="1" applyFont="1" applyAlignment="1">
      <alignment horizontal="right"/>
    </xf>
    <xf numFmtId="166" fontId="19" fillId="7" borderId="6" xfId="0" applyNumberFormat="1" applyFont="1" applyFill="1" applyBorder="1"/>
    <xf numFmtId="0" fontId="0" fillId="7" borderId="6" xfId="0" applyFill="1" applyBorder="1"/>
    <xf numFmtId="0" fontId="0" fillId="7" borderId="0" xfId="0" applyFill="1"/>
    <xf numFmtId="0" fontId="19" fillId="7" borderId="6" xfId="0" applyFont="1" applyFill="1" applyBorder="1"/>
    <xf numFmtId="166" fontId="19" fillId="7" borderId="8" xfId="0" applyNumberFormat="1" applyFont="1" applyFill="1" applyBorder="1" applyAlignment="1">
      <alignment horizontal="right"/>
    </xf>
    <xf numFmtId="166" fontId="0" fillId="7" borderId="8" xfId="0" applyNumberFormat="1" applyFill="1" applyBorder="1" applyAlignment="1">
      <alignment horizontal="right"/>
    </xf>
    <xf numFmtId="166" fontId="0" fillId="7" borderId="4" xfId="0" applyNumberFormat="1" applyFill="1" applyBorder="1" applyAlignment="1">
      <alignment horizontal="right"/>
    </xf>
    <xf numFmtId="2" fontId="8" fillId="0" borderId="0" xfId="0" applyNumberFormat="1" applyFont="1"/>
    <xf numFmtId="2" fontId="6" fillId="0" borderId="1" xfId="1" applyNumberFormat="1" applyBorder="1" applyAlignment="1" applyProtection="1"/>
    <xf numFmtId="2" fontId="0" fillId="0" borderId="1" xfId="0" applyNumberFormat="1" applyBorder="1"/>
    <xf numFmtId="2" fontId="9" fillId="0" borderId="0" xfId="0" applyNumberFormat="1" applyFont="1" applyAlignment="1">
      <alignment textRotation="90"/>
    </xf>
    <xf numFmtId="2" fontId="9" fillId="0" borderId="1" xfId="0" applyNumberFormat="1" applyFont="1" applyBorder="1" applyAlignment="1">
      <alignment textRotation="90" wrapText="1"/>
    </xf>
    <xf numFmtId="2" fontId="0" fillId="4" borderId="1" xfId="0" applyNumberFormat="1" applyFill="1" applyBorder="1"/>
    <xf numFmtId="166" fontId="19" fillId="9" borderId="0" xfId="0" applyNumberFormat="1" applyFont="1" applyFill="1"/>
    <xf numFmtId="0" fontId="19" fillId="9" borderId="0" xfId="0" applyFont="1" applyFill="1"/>
    <xf numFmtId="11" fontId="19" fillId="9" borderId="0" xfId="0" applyNumberFormat="1" applyFont="1" applyFill="1"/>
    <xf numFmtId="11" fontId="19" fillId="0" borderId="0" xfId="0" applyNumberFormat="1" applyFont="1"/>
    <xf numFmtId="0" fontId="9" fillId="5" borderId="0" xfId="0" applyFont="1" applyFill="1"/>
    <xf numFmtId="0" fontId="20" fillId="0" borderId="0" xfId="0" applyFont="1"/>
    <xf numFmtId="166" fontId="9" fillId="0" borderId="0" xfId="5" applyNumberFormat="1" applyAlignment="1">
      <alignment horizontal="right"/>
    </xf>
    <xf numFmtId="0" fontId="0" fillId="0" borderId="0" xfId="0" applyAlignment="1">
      <alignment horizontal="left"/>
    </xf>
    <xf numFmtId="167" fontId="8" fillId="6" borderId="7" xfId="0" applyNumberFormat="1" applyFont="1" applyFill="1" applyBorder="1"/>
    <xf numFmtId="167" fontId="8" fillId="6" borderId="6" xfId="0" applyNumberFormat="1" applyFont="1" applyFill="1" applyBorder="1"/>
    <xf numFmtId="167" fontId="9" fillId="6" borderId="8" xfId="0" applyNumberFormat="1" applyFont="1" applyFill="1" applyBorder="1" applyAlignment="1">
      <alignment horizontal="right"/>
    </xf>
    <xf numFmtId="166" fontId="19" fillId="0" borderId="0" xfId="0" applyNumberFormat="1" applyFont="1" applyAlignment="1">
      <alignment horizontal="right"/>
    </xf>
    <xf numFmtId="166" fontId="8" fillId="11" borderId="7" xfId="5" applyNumberFormat="1" applyFont="1" applyFill="1" applyBorder="1"/>
    <xf numFmtId="166" fontId="8" fillId="11" borderId="6" xfId="5" applyNumberFormat="1" applyFont="1" applyFill="1" applyBorder="1"/>
    <xf numFmtId="166" fontId="9" fillId="11" borderId="8" xfId="5" applyNumberFormat="1" applyFill="1" applyBorder="1" applyAlignment="1">
      <alignment horizontal="right"/>
    </xf>
    <xf numFmtId="166" fontId="8" fillId="13" borderId="7" xfId="5" applyNumberFormat="1" applyFont="1" applyFill="1" applyBorder="1"/>
    <xf numFmtId="166" fontId="8" fillId="13" borderId="6" xfId="5" applyNumberFormat="1" applyFont="1" applyFill="1" applyBorder="1"/>
    <xf numFmtId="166" fontId="9" fillId="13" borderId="8" xfId="5" applyNumberFormat="1" applyFill="1" applyBorder="1" applyAlignment="1">
      <alignment horizontal="right"/>
    </xf>
    <xf numFmtId="0" fontId="0" fillId="0" borderId="16" xfId="0" applyBorder="1"/>
    <xf numFmtId="0" fontId="0" fillId="0" borderId="17" xfId="0" applyBorder="1"/>
    <xf numFmtId="0" fontId="0" fillId="0" borderId="18" xfId="0" applyBorder="1"/>
    <xf numFmtId="0" fontId="0" fillId="0" borderId="19" xfId="0" applyBorder="1"/>
    <xf numFmtId="0" fontId="0" fillId="0" borderId="20" xfId="0" applyBorder="1"/>
    <xf numFmtId="0" fontId="16" fillId="0" borderId="19" xfId="0" applyFont="1" applyBorder="1"/>
    <xf numFmtId="0" fontId="6" fillId="0" borderId="19" xfId="1" applyBorder="1" applyAlignment="1" applyProtection="1"/>
    <xf numFmtId="0" fontId="16" fillId="0" borderId="21" xfId="0" applyFont="1" applyBorder="1"/>
    <xf numFmtId="0" fontId="0" fillId="0" borderId="22" xfId="0" applyBorder="1"/>
    <xf numFmtId="0" fontId="9" fillId="0" borderId="17" xfId="0" applyFont="1" applyBorder="1"/>
    <xf numFmtId="0" fontId="0" fillId="16" borderId="0" xfId="0" applyFill="1"/>
    <xf numFmtId="165" fontId="8" fillId="7" borderId="7" xfId="0" applyNumberFormat="1" applyFont="1" applyFill="1" applyBorder="1"/>
    <xf numFmtId="165" fontId="8" fillId="7" borderId="6" xfId="0" applyNumberFormat="1" applyFont="1" applyFill="1" applyBorder="1"/>
    <xf numFmtId="0" fontId="23" fillId="0" borderId="0" xfId="0" applyFont="1"/>
    <xf numFmtId="0" fontId="24" fillId="0" borderId="0" xfId="0" applyFont="1"/>
    <xf numFmtId="0" fontId="25" fillId="0" borderId="0" xfId="0" applyFont="1"/>
    <xf numFmtId="0" fontId="21" fillId="0" borderId="0" xfId="0" applyFont="1"/>
    <xf numFmtId="0" fontId="0" fillId="15" borderId="0" xfId="0" applyFill="1"/>
    <xf numFmtId="0" fontId="0" fillId="12" borderId="0" xfId="0" applyFill="1"/>
    <xf numFmtId="0" fontId="22" fillId="0" borderId="0" xfId="0" applyFont="1"/>
    <xf numFmtId="0" fontId="0" fillId="17" borderId="0" xfId="0" applyFill="1"/>
    <xf numFmtId="0" fontId="0" fillId="18" borderId="3" xfId="0" applyFill="1" applyBorder="1"/>
    <xf numFmtId="0" fontId="0" fillId="18" borderId="15" xfId="0" applyFill="1" applyBorder="1"/>
    <xf numFmtId="0" fontId="15" fillId="0" borderId="0" xfId="0" applyFont="1"/>
    <xf numFmtId="0" fontId="26" fillId="0" borderId="0" xfId="0" applyFont="1"/>
    <xf numFmtId="0" fontId="0" fillId="0" borderId="1" xfId="0" applyBorder="1"/>
    <xf numFmtId="4" fontId="9" fillId="3" borderId="7" xfId="0" applyNumberFormat="1" applyFont="1" applyFill="1" applyBorder="1"/>
    <xf numFmtId="0" fontId="0" fillId="3" borderId="6" xfId="0" applyFill="1" applyBorder="1"/>
    <xf numFmtId="4" fontId="9" fillId="4" borderId="0" xfId="0" applyNumberFormat="1" applyFont="1" applyFill="1"/>
    <xf numFmtId="0" fontId="9" fillId="4" borderId="7" xfId="0" applyFont="1" applyFill="1" applyBorder="1"/>
    <xf numFmtId="0" fontId="0" fillId="4" borderId="3" xfId="0" applyFill="1" applyBorder="1"/>
    <xf numFmtId="0" fontId="9" fillId="5" borderId="0" xfId="0" applyFont="1" applyFill="1" applyAlignment="1">
      <alignment horizontal="left"/>
    </xf>
    <xf numFmtId="0" fontId="0" fillId="0" borderId="1" xfId="0" applyBorder="1" applyAlignment="1">
      <alignment horizontal="left"/>
    </xf>
    <xf numFmtId="0" fontId="9" fillId="3" borderId="6" xfId="0" applyFont="1" applyFill="1" applyBorder="1"/>
    <xf numFmtId="0" fontId="0" fillId="3" borderId="0" xfId="0" applyFill="1"/>
    <xf numFmtId="165" fontId="9" fillId="4" borderId="6" xfId="0" applyNumberFormat="1" applyFont="1" applyFill="1" applyBorder="1"/>
    <xf numFmtId="4" fontId="9" fillId="3" borderId="8" xfId="0" applyNumberFormat="1" applyFont="1" applyFill="1" applyBorder="1" applyAlignment="1">
      <alignment horizontal="left"/>
    </xf>
    <xf numFmtId="4" fontId="9" fillId="4" borderId="0" xfId="0" applyNumberFormat="1" applyFont="1" applyFill="1" applyAlignment="1">
      <alignment horizontal="right"/>
    </xf>
    <xf numFmtId="165" fontId="0" fillId="4" borderId="8" xfId="0" applyNumberFormat="1" applyFill="1" applyBorder="1" applyAlignment="1">
      <alignment horizontal="right"/>
    </xf>
    <xf numFmtId="166" fontId="0" fillId="4" borderId="0" xfId="0" applyNumberFormat="1" applyFill="1" applyAlignment="1">
      <alignment horizontal="right"/>
    </xf>
    <xf numFmtId="0" fontId="27" fillId="17" borderId="0" xfId="0" applyFont="1" applyFill="1"/>
    <xf numFmtId="4" fontId="0" fillId="0" borderId="0" xfId="0" applyNumberFormat="1" applyAlignment="1">
      <alignment horizontal="right"/>
    </xf>
    <xf numFmtId="167" fontId="9" fillId="0" borderId="0" xfId="0" applyNumberFormat="1" applyFont="1" applyAlignment="1">
      <alignment horizontal="right"/>
    </xf>
    <xf numFmtId="4" fontId="9" fillId="0" borderId="0" xfId="0" applyNumberFormat="1" applyFont="1" applyAlignment="1">
      <alignment horizontal="left"/>
    </xf>
    <xf numFmtId="0" fontId="27" fillId="0" borderId="0" xfId="0" applyFont="1"/>
    <xf numFmtId="0" fontId="0" fillId="10" borderId="0" xfId="0" applyFill="1"/>
    <xf numFmtId="169" fontId="0" fillId="0" borderId="0" xfId="0" applyNumberFormat="1"/>
    <xf numFmtId="0" fontId="8" fillId="0" borderId="0" xfId="0" applyFont="1" applyAlignment="1">
      <alignment horizontal="left"/>
    </xf>
    <xf numFmtId="4" fontId="0" fillId="10" borderId="0" xfId="0" applyNumberFormat="1" applyFill="1"/>
    <xf numFmtId="166" fontId="0" fillId="0" borderId="0" xfId="0" applyNumberFormat="1" applyAlignment="1">
      <alignment horizontal="left" vertical="top"/>
    </xf>
    <xf numFmtId="166" fontId="8" fillId="0" borderId="0" xfId="0" applyNumberFormat="1" applyFont="1" applyAlignment="1">
      <alignment horizontal="left" vertical="top"/>
    </xf>
    <xf numFmtId="166" fontId="19" fillId="9" borderId="0" xfId="0" applyNumberFormat="1" applyFont="1" applyFill="1" applyAlignment="1">
      <alignment horizontal="left"/>
    </xf>
    <xf numFmtId="11" fontId="0" fillId="14" borderId="0" xfId="0" applyNumberFormat="1" applyFill="1"/>
    <xf numFmtId="4" fontId="8" fillId="17" borderId="7" xfId="0" applyNumberFormat="1" applyFont="1" applyFill="1" applyBorder="1"/>
    <xf numFmtId="4" fontId="8" fillId="17" borderId="6" xfId="0" applyNumberFormat="1" applyFont="1" applyFill="1" applyBorder="1"/>
    <xf numFmtId="0" fontId="0" fillId="0" borderId="4" xfId="0" applyBorder="1" applyAlignment="1">
      <alignment horizontal="left"/>
    </xf>
    <xf numFmtId="0" fontId="20" fillId="0" borderId="4" xfId="0" applyFont="1" applyBorder="1"/>
    <xf numFmtId="0" fontId="9" fillId="5" borderId="4" xfId="0" applyFont="1" applyFill="1" applyBorder="1" applyAlignment="1">
      <alignment horizontal="left"/>
    </xf>
    <xf numFmtId="0" fontId="0" fillId="0" borderId="5" xfId="0" applyBorder="1" applyAlignment="1">
      <alignment horizontal="left"/>
    </xf>
    <xf numFmtId="0" fontId="9" fillId="2" borderId="8" xfId="0" applyFont="1" applyFill="1" applyBorder="1"/>
    <xf numFmtId="4" fontId="0" fillId="17" borderId="8" xfId="0" applyNumberFormat="1" applyFill="1" applyBorder="1" applyAlignment="1">
      <alignment horizontal="right"/>
    </xf>
    <xf numFmtId="0" fontId="27" fillId="4" borderId="0" xfId="0" applyFont="1" applyFill="1"/>
    <xf numFmtId="166" fontId="19" fillId="0" borderId="0" xfId="0" applyNumberFormat="1" applyFont="1" applyAlignment="1">
      <alignment horizontal="left"/>
    </xf>
    <xf numFmtId="0" fontId="0" fillId="6" borderId="0" xfId="0" applyFill="1"/>
    <xf numFmtId="169" fontId="0" fillId="6" borderId="0" xfId="0" applyNumberFormat="1" applyFill="1"/>
    <xf numFmtId="166" fontId="0" fillId="14" borderId="0" xfId="0" applyNumberFormat="1" applyFill="1"/>
    <xf numFmtId="11" fontId="0" fillId="3" borderId="0" xfId="0" applyNumberFormat="1" applyFill="1"/>
    <xf numFmtId="11" fontId="0" fillId="6" borderId="0" xfId="0" applyNumberFormat="1" applyFill="1"/>
    <xf numFmtId="0" fontId="0" fillId="9" borderId="0" xfId="0" applyFill="1"/>
    <xf numFmtId="0" fontId="19" fillId="0" borderId="0" xfId="0" applyFont="1" applyAlignment="1">
      <alignment horizontal="center"/>
    </xf>
    <xf numFmtId="0" fontId="0" fillId="2" borderId="8" xfId="0" applyFill="1" applyBorder="1"/>
    <xf numFmtId="4" fontId="0" fillId="17" borderId="0" xfId="0" applyNumberFormat="1" applyFill="1"/>
    <xf numFmtId="4" fontId="0" fillId="6" borderId="0" xfId="0" applyNumberFormat="1" applyFill="1"/>
    <xf numFmtId="4" fontId="0" fillId="19" borderId="0" xfId="0" applyNumberFormat="1" applyFill="1"/>
    <xf numFmtId="11" fontId="0" fillId="7" borderId="0" xfId="0" applyNumberFormat="1" applyFill="1"/>
    <xf numFmtId="0" fontId="31" fillId="0" borderId="0" xfId="0" applyFont="1"/>
    <xf numFmtId="0" fontId="32" fillId="0" borderId="0" xfId="0" applyFont="1"/>
    <xf numFmtId="0" fontId="19" fillId="0" borderId="0" xfId="0" applyFont="1" applyAlignment="1">
      <alignment vertical="top" wrapText="1"/>
    </xf>
    <xf numFmtId="0" fontId="19" fillId="0" borderId="0" xfId="0" applyFont="1" applyAlignment="1">
      <alignment horizontal="center" wrapText="1"/>
    </xf>
    <xf numFmtId="0" fontId="19" fillId="0" borderId="0" xfId="0" applyFont="1"/>
    <xf numFmtId="9" fontId="0" fillId="0" borderId="0" xfId="0" applyNumberFormat="1"/>
    <xf numFmtId="170" fontId="19" fillId="0" borderId="0" xfId="0" applyNumberFormat="1" applyFont="1"/>
    <xf numFmtId="46" fontId="21" fillId="0" borderId="0" xfId="1" applyNumberFormat="1" applyFont="1" applyAlignment="1" applyProtection="1"/>
    <xf numFmtId="0" fontId="0" fillId="0" borderId="0" xfId="1" applyFont="1" applyAlignment="1" applyProtection="1"/>
    <xf numFmtId="9" fontId="33" fillId="0" borderId="0" xfId="0" applyNumberFormat="1" applyFont="1"/>
    <xf numFmtId="9" fontId="22" fillId="0" borderId="0" xfId="0" applyNumberFormat="1" applyFont="1"/>
    <xf numFmtId="0" fontId="34" fillId="0" borderId="0" xfId="1" applyFont="1" applyAlignment="1" applyProtection="1"/>
    <xf numFmtId="0" fontId="1" fillId="0" borderId="0" xfId="1" applyFont="1" applyAlignment="1" applyProtection="1"/>
    <xf numFmtId="4" fontId="8" fillId="0" borderId="7" xfId="0" applyNumberFormat="1" applyFont="1" applyBorder="1"/>
    <xf numFmtId="4" fontId="8" fillId="0" borderId="6" xfId="0" applyNumberFormat="1" applyFont="1" applyBorder="1"/>
    <xf numFmtId="4" fontId="0" fillId="0" borderId="8" xfId="0" applyNumberFormat="1" applyBorder="1" applyAlignment="1">
      <alignment horizontal="right"/>
    </xf>
    <xf numFmtId="4" fontId="9" fillId="0" borderId="0" xfId="0" applyNumberFormat="1" applyFont="1"/>
    <xf numFmtId="171" fontId="0" fillId="0" borderId="0" xfId="0" applyNumberFormat="1"/>
    <xf numFmtId="0" fontId="26" fillId="17" borderId="0" xfId="0" applyFont="1" applyFill="1"/>
    <xf numFmtId="0" fontId="9" fillId="17" borderId="0" xfId="0" applyFont="1" applyFill="1"/>
    <xf numFmtId="0" fontId="9" fillId="20" borderId="0" xfId="0" applyFont="1" applyFill="1"/>
    <xf numFmtId="166" fontId="0" fillId="16" borderId="8" xfId="0" applyNumberFormat="1" applyFill="1" applyBorder="1" applyAlignment="1">
      <alignment horizontal="right"/>
    </xf>
    <xf numFmtId="0" fontId="0" fillId="21" borderId="15" xfId="0" applyFill="1" applyBorder="1"/>
    <xf numFmtId="11" fontId="0" fillId="16" borderId="0" xfId="0" applyNumberFormat="1" applyFill="1"/>
    <xf numFmtId="11" fontId="0" fillId="21" borderId="0" xfId="0" applyNumberFormat="1" applyFill="1"/>
    <xf numFmtId="0" fontId="0" fillId="21" borderId="0" xfId="0" applyFill="1"/>
    <xf numFmtId="11" fontId="0" fillId="12" borderId="0" xfId="0" applyNumberFormat="1" applyFill="1"/>
    <xf numFmtId="0" fontId="35" fillId="0" borderId="0" xfId="0" applyFont="1"/>
    <xf numFmtId="4" fontId="9" fillId="10" borderId="0" xfId="0" applyNumberFormat="1" applyFont="1" applyFill="1"/>
  </cellXfs>
  <cellStyles count="15">
    <cellStyle name="Hyperlink" xfId="1" builtinId="8"/>
    <cellStyle name="Hyperlink 2" xfId="13" xr:uid="{55B2C2E7-A367-4391-A8FD-DF258207A044}"/>
    <cellStyle name="Normal 2" xfId="9" xr:uid="{BB3F56E4-39B0-4B17-B0F1-288929CC719E}"/>
    <cellStyle name="Normal 3" xfId="10" xr:uid="{853A3FC1-E470-4FB9-9A65-BE131B2EAC22}"/>
    <cellStyle name="Normal 4" xfId="11" xr:uid="{CD1BCA13-E6F3-4716-9797-36CA17142EFC}"/>
    <cellStyle name="Normal_Sheet1" xfId="2" xr:uid="{00000000-0005-0000-0000-000001000000}"/>
    <cellStyle name="Standaard" xfId="0" builtinId="0"/>
    <cellStyle name="Standaard 2" xfId="4" xr:uid="{00000000-0005-0000-0000-000003000000}"/>
    <cellStyle name="Standaard 2 2" xfId="12" xr:uid="{47489801-8624-4C6B-BB26-D3F4AC0BC516}"/>
    <cellStyle name="Standaard 3" xfId="5" xr:uid="{E5C381BE-465A-48D9-AB49-4C7F5494A481}"/>
    <cellStyle name="Standaard 3 2" xfId="14" xr:uid="{05AFD372-0C50-4BA9-BF09-6D17713A21AE}"/>
    <cellStyle name="Standaard 4" xfId="6" xr:uid="{0A896001-31BE-4A96-9362-29CCD8BCA9B0}"/>
    <cellStyle name="Standaard 4 2" xfId="8" xr:uid="{62D9008E-8913-42F5-AFB8-7C7D8FC8F76B}"/>
    <cellStyle name="Standaard 5" xfId="7" xr:uid="{992D75FA-73C3-48E6-8128-F7ACD385AF56}"/>
    <cellStyle name="Standard_Tabelle3" xfId="3" xr:uid="{00000000-0005-0000-0000-000004000000}"/>
  </cellStyles>
  <dxfs count="0"/>
  <tableStyles count="0" defaultTableStyle="TableStyleMedium2" defaultPivotStyle="PivotStyleLight16"/>
  <colors>
    <mruColors>
      <color rgb="FF00FF00"/>
      <color rgb="FFFFFF66"/>
      <color rgb="FFFFFF99"/>
      <color rgb="FF99FF99"/>
      <color rgb="FF33CCFF"/>
      <color rgb="FFF2DCDB"/>
      <color rgb="FFFCE4D6"/>
      <color rgb="FFCCFFFF"/>
      <color rgb="FFFFCC99"/>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jpg"/><Relationship Id="rId7" Type="http://schemas.openxmlformats.org/officeDocument/2006/relationships/image" Target="../media/image7.jpeg"/><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388620</xdr:colOff>
      <xdr:row>13</xdr:row>
      <xdr:rowOff>60960</xdr:rowOff>
    </xdr:from>
    <xdr:to>
      <xdr:col>6</xdr:col>
      <xdr:colOff>124721</xdr:colOff>
      <xdr:row>23</xdr:row>
      <xdr:rowOff>144780</xdr:rowOff>
    </xdr:to>
    <xdr:pic>
      <xdr:nvPicPr>
        <xdr:cNvPr id="3077" name="Picture 1">
          <a:extLst>
            <a:ext uri="{FF2B5EF4-FFF2-40B4-BE49-F238E27FC236}">
              <a16:creationId xmlns:a16="http://schemas.microsoft.com/office/drawing/2014/main" id="{00000000-0008-0000-0000-0000050C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8620" y="2087880"/>
          <a:ext cx="3805181" cy="1760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419100</xdr:colOff>
      <xdr:row>9</xdr:row>
      <xdr:rowOff>21571</xdr:rowOff>
    </xdr:from>
    <xdr:to>
      <xdr:col>15</xdr:col>
      <xdr:colOff>480060</xdr:colOff>
      <xdr:row>25</xdr:row>
      <xdr:rowOff>38098</xdr:rowOff>
    </xdr:to>
    <xdr:pic>
      <xdr:nvPicPr>
        <xdr:cNvPr id="5" name="Afbeelding 4">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989320" y="1377931"/>
          <a:ext cx="3718560" cy="26987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388620</xdr:colOff>
      <xdr:row>13</xdr:row>
      <xdr:rowOff>60960</xdr:rowOff>
    </xdr:from>
    <xdr:to>
      <xdr:col>6</xdr:col>
      <xdr:colOff>124721</xdr:colOff>
      <xdr:row>23</xdr:row>
      <xdr:rowOff>144780</xdr:rowOff>
    </xdr:to>
    <xdr:pic>
      <xdr:nvPicPr>
        <xdr:cNvPr id="6" name="Picture 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8620" y="2087880"/>
          <a:ext cx="3805181" cy="1760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419100</xdr:colOff>
      <xdr:row>9</xdr:row>
      <xdr:rowOff>21571</xdr:rowOff>
    </xdr:from>
    <xdr:to>
      <xdr:col>15</xdr:col>
      <xdr:colOff>480060</xdr:colOff>
      <xdr:row>25</xdr:row>
      <xdr:rowOff>38098</xdr:rowOff>
    </xdr:to>
    <xdr:pic>
      <xdr:nvPicPr>
        <xdr:cNvPr id="8" name="Afbeelding 7">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073140" y="1377931"/>
          <a:ext cx="3718560" cy="26987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99060</xdr:colOff>
      <xdr:row>234</xdr:row>
      <xdr:rowOff>22860</xdr:rowOff>
    </xdr:from>
    <xdr:to>
      <xdr:col>2</xdr:col>
      <xdr:colOff>495300</xdr:colOff>
      <xdr:row>240</xdr:row>
      <xdr:rowOff>160020</xdr:rowOff>
    </xdr:to>
    <xdr:pic>
      <xdr:nvPicPr>
        <xdr:cNvPr id="9" name="Afbeelding 8">
          <a:extLst>
            <a:ext uri="{FF2B5EF4-FFF2-40B4-BE49-F238E27FC236}">
              <a16:creationId xmlns:a16="http://schemas.microsoft.com/office/drawing/2014/main" id="{00000000-0008-0000-0000-000009000000}"/>
            </a:ext>
          </a:extLst>
        </xdr:cNvPr>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9060" y="16802100"/>
          <a:ext cx="1714500" cy="1143000"/>
        </a:xfrm>
        <a:prstGeom prst="rect">
          <a:avLst/>
        </a:prstGeom>
      </xdr:spPr>
    </xdr:pic>
    <xdr:clientData/>
  </xdr:twoCellAnchor>
  <xdr:twoCellAnchor editAs="oneCell">
    <xdr:from>
      <xdr:col>3</xdr:col>
      <xdr:colOff>38100</xdr:colOff>
      <xdr:row>234</xdr:row>
      <xdr:rowOff>0</xdr:rowOff>
    </xdr:from>
    <xdr:to>
      <xdr:col>4</xdr:col>
      <xdr:colOff>647700</xdr:colOff>
      <xdr:row>244</xdr:row>
      <xdr:rowOff>30480</xdr:rowOff>
    </xdr:to>
    <xdr:pic>
      <xdr:nvPicPr>
        <xdr:cNvPr id="10" name="Afbeelding 9">
          <a:extLst>
            <a:ext uri="{FF2B5EF4-FFF2-40B4-BE49-F238E27FC236}">
              <a16:creationId xmlns:a16="http://schemas.microsoft.com/office/drawing/2014/main" id="{00000000-0008-0000-0000-00000A000000}"/>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965960" y="16779240"/>
          <a:ext cx="1219200" cy="1706880"/>
        </a:xfrm>
        <a:prstGeom prst="rect">
          <a:avLst/>
        </a:prstGeom>
      </xdr:spPr>
    </xdr:pic>
    <xdr:clientData/>
  </xdr:twoCellAnchor>
  <xdr:twoCellAnchor editAs="oneCell">
    <xdr:from>
      <xdr:col>5</xdr:col>
      <xdr:colOff>91440</xdr:colOff>
      <xdr:row>234</xdr:row>
      <xdr:rowOff>0</xdr:rowOff>
    </xdr:from>
    <xdr:to>
      <xdr:col>7</xdr:col>
      <xdr:colOff>91440</xdr:colOff>
      <xdr:row>244</xdr:row>
      <xdr:rowOff>30480</xdr:rowOff>
    </xdr:to>
    <xdr:pic>
      <xdr:nvPicPr>
        <xdr:cNvPr id="11" name="Afbeelding 10">
          <a:extLst>
            <a:ext uri="{FF2B5EF4-FFF2-40B4-BE49-F238E27FC236}">
              <a16:creationId xmlns:a16="http://schemas.microsoft.com/office/drawing/2014/main" id="{00000000-0008-0000-0000-00000B000000}"/>
            </a:ext>
          </a:extLst>
        </xdr:cNvPr>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3322320" y="16779240"/>
          <a:ext cx="1219200" cy="1706880"/>
        </a:xfrm>
        <a:prstGeom prst="rect">
          <a:avLst/>
        </a:prstGeom>
      </xdr:spPr>
    </xdr:pic>
    <xdr:clientData/>
  </xdr:twoCellAnchor>
  <xdr:twoCellAnchor editAs="oneCell">
    <xdr:from>
      <xdr:col>7</xdr:col>
      <xdr:colOff>251460</xdr:colOff>
      <xdr:row>234</xdr:row>
      <xdr:rowOff>0</xdr:rowOff>
    </xdr:from>
    <xdr:to>
      <xdr:col>9</xdr:col>
      <xdr:colOff>251460</xdr:colOff>
      <xdr:row>244</xdr:row>
      <xdr:rowOff>30480</xdr:rowOff>
    </xdr:to>
    <xdr:pic>
      <xdr:nvPicPr>
        <xdr:cNvPr id="12" name="Afbeelding 11">
          <a:extLst>
            <a:ext uri="{FF2B5EF4-FFF2-40B4-BE49-F238E27FC236}">
              <a16:creationId xmlns:a16="http://schemas.microsoft.com/office/drawing/2014/main" id="{00000000-0008-0000-0000-00000C000000}"/>
            </a:ext>
          </a:extLst>
        </xdr:cNvPr>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4701540" y="16779240"/>
          <a:ext cx="1219200" cy="1706880"/>
        </a:xfrm>
        <a:prstGeom prst="rect">
          <a:avLst/>
        </a:prstGeom>
      </xdr:spPr>
    </xdr:pic>
    <xdr:clientData/>
  </xdr:twoCellAnchor>
  <xdr:twoCellAnchor editAs="oneCell">
    <xdr:from>
      <xdr:col>9</xdr:col>
      <xdr:colOff>388620</xdr:colOff>
      <xdr:row>234</xdr:row>
      <xdr:rowOff>15240</xdr:rowOff>
    </xdr:from>
    <xdr:to>
      <xdr:col>11</xdr:col>
      <xdr:colOff>388620</xdr:colOff>
      <xdr:row>244</xdr:row>
      <xdr:rowOff>45720</xdr:rowOff>
    </xdr:to>
    <xdr:pic>
      <xdr:nvPicPr>
        <xdr:cNvPr id="13" name="Afbeelding 12">
          <a:extLst>
            <a:ext uri="{FF2B5EF4-FFF2-40B4-BE49-F238E27FC236}">
              <a16:creationId xmlns:a16="http://schemas.microsoft.com/office/drawing/2014/main" id="{00000000-0008-0000-0000-00000D000000}"/>
            </a:ext>
          </a:extLst>
        </xdr:cNvPr>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6057900" y="16794480"/>
          <a:ext cx="1219200" cy="1706880"/>
        </a:xfrm>
        <a:prstGeom prst="rect">
          <a:avLst/>
        </a:prstGeom>
      </xdr:spPr>
    </xdr:pic>
    <xdr:clientData/>
  </xdr:twoCellAnchor>
  <xdr:twoCellAnchor editAs="oneCell">
    <xdr:from>
      <xdr:col>13</xdr:col>
      <xdr:colOff>76200</xdr:colOff>
      <xdr:row>1</xdr:row>
      <xdr:rowOff>7620</xdr:rowOff>
    </xdr:from>
    <xdr:to>
      <xdr:col>15</xdr:col>
      <xdr:colOff>175260</xdr:colOff>
      <xdr:row>3</xdr:row>
      <xdr:rowOff>172167</xdr:rowOff>
    </xdr:to>
    <xdr:pic>
      <xdr:nvPicPr>
        <xdr:cNvPr id="15" name="Afbeelding 14">
          <a:extLst>
            <a:ext uri="{FF2B5EF4-FFF2-40B4-BE49-F238E27FC236}">
              <a16:creationId xmlns:a16="http://schemas.microsoft.com/office/drawing/2014/main" id="{89D3D096-A2DE-6DFC-67F2-C0B54D6EDCB9}"/>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8183880" y="182880"/>
          <a:ext cx="1318260" cy="50744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creativecommons.org/licenses/by-nc/4.0/" TargetMode="External"/><Relationship Id="rId1" Type="http://schemas.openxmlformats.org/officeDocument/2006/relationships/hyperlink" Target="http://www.idematapp.com/" TargetMode="External"/><Relationship Id="rId4"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machiningdoctor.com/calculators/machining-power/?utm_content=cmp-true"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plasticseurope.org/nl/2022/07/11/nederland-europees-koploper-in-recycling-plastic-afval-maar-verbrandt-ook-55-van-ingezameld-plastic-afval/" TargetMode="External"/><Relationship Id="rId13" Type="http://schemas.openxmlformats.org/officeDocument/2006/relationships/hyperlink" Target="https://www.dcceew.gov.au/sites/default/files/documents/national-waste-report-2022.pdf" TargetMode="External"/><Relationship Id="rId3" Type="http://schemas.openxmlformats.org/officeDocument/2006/relationships/hyperlink" Target="https://www.nedvang.nl/wp-content/uploads/2023/08/AFV_infographics_Glas_2022.pdf" TargetMode="External"/><Relationship Id="rId7" Type="http://schemas.openxmlformats.org/officeDocument/2006/relationships/hyperlink" Target="https://www.sciencedirect.com/science/article/pii/S2949750723000470" TargetMode="External"/><Relationship Id="rId12" Type="http://schemas.openxmlformats.org/officeDocument/2006/relationships/hyperlink" Target="https://www.epa.gov/facts-and-figures-about-materials-waste-and-recycling/glass-material-specific-data" TargetMode="External"/><Relationship Id="rId17" Type="http://schemas.openxmlformats.org/officeDocument/2006/relationships/printerSettings" Target="../printerSettings/printerSettings3.bin"/><Relationship Id="rId2" Type="http://schemas.openxmlformats.org/officeDocument/2006/relationships/hyperlink" Target="https://www.dcceew.gov.au/sites/default/files/documents/national-waste-report-2022.pdf" TargetMode="External"/><Relationship Id="rId16" Type="http://schemas.openxmlformats.org/officeDocument/2006/relationships/hyperlink" Target="https://www.cepi.org/wp-content/uploads/2024/11/24-4378_EPRC_2023_Singlepages.pdf" TargetMode="External"/><Relationship Id="rId1" Type="http://schemas.openxmlformats.org/officeDocument/2006/relationships/hyperlink" Target="https://www.epa.gov/facts-and-figures-about-materials-waste-and-recycling/national-overview-facts-and-figures-materials" TargetMode="External"/><Relationship Id="rId6" Type="http://schemas.openxmlformats.org/officeDocument/2006/relationships/hyperlink" Target="https://plasticseurope.org/wp-content/uploads/2022/07/PlasticsEurope-National_Onepager_NETHERLANDS_170622.pdf" TargetMode="External"/><Relationship Id="rId11" Type="http://schemas.openxmlformats.org/officeDocument/2006/relationships/hyperlink" Target="https://feve.org/wp-content/uploads/2019/07/Recycled-Content-FEVE-Position-June-2019.pdf" TargetMode="External"/><Relationship Id="rId5" Type="http://schemas.openxmlformats.org/officeDocument/2006/relationships/hyperlink" Target="https://feve.org/wp-content/uploads/2019/07/Recycled-Content-FEVE-Position-June-2019.pdf" TargetMode="External"/><Relationship Id="rId15" Type="http://schemas.openxmlformats.org/officeDocument/2006/relationships/hyperlink" Target="https://www.probos.nl/images/pdf/rapporten/250225_Rapportage_houtgebruik_in_Nederland%202023.pdf" TargetMode="External"/><Relationship Id="rId10" Type="http://schemas.openxmlformats.org/officeDocument/2006/relationships/hyperlink" Target="https://eur-lex.europa.eu/legal-content/EN/TXT/?uri=OJ:L_202302683" TargetMode="External"/><Relationship Id="rId4" Type="http://schemas.openxmlformats.org/officeDocument/2006/relationships/hyperlink" Target="https://www.duurzaamglas.nl/meetpunt-glasrecycling/" TargetMode="External"/><Relationship Id="rId9" Type="http://schemas.openxmlformats.org/officeDocument/2006/relationships/hyperlink" Target="https://www.europarl.europa.eu/topics/en/article/20181212STO21610/plastic-waste-and-recycling-in-the-eu-facts-and-figures" TargetMode="External"/><Relationship Id="rId14" Type="http://schemas.openxmlformats.org/officeDocument/2006/relationships/hyperlink" Target="https://plasticseurope.org/nl/2022/07/11/nederland-europees-koploper-in-recycling-plastic-afval-maar-verbrandt-ook-55-van-ingezameld-plastic-afva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46"/>
  <sheetViews>
    <sheetView topLeftCell="A215" zoomScaleNormal="100" workbookViewId="0">
      <selection activeCell="N240" sqref="N240"/>
    </sheetView>
  </sheetViews>
  <sheetFormatPr defaultRowHeight="13.2"/>
  <cols>
    <col min="1" max="1" width="10.33203125" style="62" bestFit="1" customWidth="1"/>
    <col min="5" max="5" width="13.44140625" customWidth="1"/>
    <col min="18" max="18" width="10.44140625" customWidth="1"/>
    <col min="19" max="19" width="10.6640625" customWidth="1"/>
  </cols>
  <sheetData>
    <row r="1" spans="1:22" ht="13.8" thickBot="1">
      <c r="D1" s="9"/>
      <c r="G1" s="9"/>
    </row>
    <row r="2" spans="1:22">
      <c r="A2" s="1" t="s">
        <v>2127</v>
      </c>
      <c r="C2" s="9"/>
      <c r="E2" s="9"/>
      <c r="F2" s="9"/>
      <c r="G2" s="9"/>
      <c r="H2" s="9"/>
      <c r="I2" s="9"/>
      <c r="J2" s="9"/>
      <c r="L2" s="9"/>
      <c r="N2" s="98"/>
      <c r="O2" s="99"/>
      <c r="P2" s="99"/>
      <c r="Q2" s="107" t="s">
        <v>1236</v>
      </c>
      <c r="R2" s="99"/>
      <c r="S2" s="99"/>
      <c r="T2" s="99"/>
      <c r="U2" s="99"/>
      <c r="V2" s="100"/>
    </row>
    <row r="3" spans="1:22" ht="13.8" thickBot="1">
      <c r="A3" s="60" t="s">
        <v>2129</v>
      </c>
      <c r="D3" s="9" t="s">
        <v>2128</v>
      </c>
      <c r="I3" s="9"/>
      <c r="J3" s="9"/>
      <c r="K3" s="57"/>
      <c r="L3" s="9"/>
      <c r="N3" s="101"/>
      <c r="Q3" s="9" t="s">
        <v>1237</v>
      </c>
      <c r="V3" s="102"/>
    </row>
    <row r="4" spans="1:22" ht="13.8" thickBot="1">
      <c r="A4" s="61" t="s">
        <v>1110</v>
      </c>
      <c r="B4" s="5"/>
      <c r="C4" s="5"/>
      <c r="D4" s="5"/>
      <c r="E4" s="5"/>
      <c r="F4" s="5"/>
      <c r="G4" s="5"/>
      <c r="H4" s="5"/>
      <c r="I4" s="5"/>
      <c r="J4" s="5"/>
      <c r="K4" s="23"/>
      <c r="N4" s="103"/>
      <c r="Q4" s="9" t="s">
        <v>1238</v>
      </c>
      <c r="V4" s="102"/>
    </row>
    <row r="5" spans="1:22">
      <c r="C5" s="9"/>
      <c r="E5" s="9"/>
      <c r="H5" s="9"/>
      <c r="J5" s="9"/>
      <c r="N5" s="104" t="s">
        <v>1235</v>
      </c>
      <c r="V5" s="102"/>
    </row>
    <row r="6" spans="1:22" ht="13.8" thickBot="1">
      <c r="A6" s="59"/>
      <c r="C6" s="9"/>
      <c r="D6" s="9"/>
      <c r="E6" s="9"/>
      <c r="F6" s="9"/>
      <c r="H6" s="9"/>
      <c r="I6" s="9"/>
      <c r="J6" s="9"/>
      <c r="N6" s="105" t="s">
        <v>1234</v>
      </c>
      <c r="O6" s="23"/>
      <c r="P6" s="23"/>
      <c r="Q6" s="23"/>
      <c r="R6" s="23"/>
      <c r="S6" s="23"/>
      <c r="T6" s="23"/>
      <c r="U6" s="23"/>
      <c r="V6" s="106"/>
    </row>
    <row r="7" spans="1:22">
      <c r="A7" s="59" t="s">
        <v>255</v>
      </c>
      <c r="I7" s="9"/>
      <c r="J7" s="9"/>
      <c r="K7" s="9"/>
    </row>
    <row r="8" spans="1:22">
      <c r="A8" s="63" t="s">
        <v>256</v>
      </c>
      <c r="K8" s="22"/>
      <c r="L8" s="9"/>
    </row>
    <row r="9" spans="1:22">
      <c r="A9" s="63" t="s">
        <v>1105</v>
      </c>
      <c r="K9" s="9"/>
    </row>
    <row r="10" spans="1:22">
      <c r="A10" s="63" t="s">
        <v>238</v>
      </c>
    </row>
    <row r="11" spans="1:22">
      <c r="F11" s="9"/>
    </row>
    <row r="12" spans="1:22">
      <c r="A12" s="62" t="s">
        <v>64</v>
      </c>
    </row>
    <row r="27" spans="1:9">
      <c r="A27" s="59" t="s">
        <v>157</v>
      </c>
      <c r="I27" s="9" t="s">
        <v>158</v>
      </c>
    </row>
    <row r="29" spans="1:9">
      <c r="A29" s="62" t="s">
        <v>22</v>
      </c>
    </row>
    <row r="30" spans="1:9">
      <c r="A30" s="63" t="s">
        <v>257</v>
      </c>
    </row>
    <row r="31" spans="1:9">
      <c r="A31" s="59" t="s">
        <v>164</v>
      </c>
    </row>
    <row r="32" spans="1:9">
      <c r="A32" s="63" t="s">
        <v>208</v>
      </c>
    </row>
    <row r="33" spans="1:6">
      <c r="A33" s="63" t="s">
        <v>209</v>
      </c>
    </row>
    <row r="34" spans="1:6">
      <c r="A34" s="59" t="s">
        <v>210</v>
      </c>
    </row>
    <row r="35" spans="1:6">
      <c r="A35" s="63" t="s">
        <v>211</v>
      </c>
    </row>
    <row r="36" spans="1:6">
      <c r="A36" s="59" t="s">
        <v>167</v>
      </c>
    </row>
    <row r="38" spans="1:6">
      <c r="A38" s="64" t="s">
        <v>258</v>
      </c>
    </row>
    <row r="39" spans="1:6">
      <c r="A39" s="64" t="s">
        <v>160</v>
      </c>
    </row>
    <row r="40" spans="1:6">
      <c r="A40" s="65" t="s">
        <v>123</v>
      </c>
    </row>
    <row r="41" spans="1:6">
      <c r="A41" s="65" t="s">
        <v>224</v>
      </c>
    </row>
    <row r="42" spans="1:6">
      <c r="A42" s="65" t="s">
        <v>259</v>
      </c>
    </row>
    <row r="43" spans="1:6">
      <c r="A43" s="64" t="s">
        <v>159</v>
      </c>
    </row>
    <row r="45" spans="1:6">
      <c r="A45" s="59" t="s">
        <v>161</v>
      </c>
    </row>
    <row r="46" spans="1:6">
      <c r="A46" s="59">
        <v>42552</v>
      </c>
      <c r="B46" s="9" t="s">
        <v>169</v>
      </c>
    </row>
    <row r="47" spans="1:6">
      <c r="A47" s="59">
        <v>42553</v>
      </c>
      <c r="B47" s="9" t="s">
        <v>170</v>
      </c>
    </row>
    <row r="48" spans="1:6">
      <c r="A48" s="59">
        <v>42561</v>
      </c>
      <c r="B48" s="9" t="s">
        <v>171</v>
      </c>
      <c r="F48" s="9"/>
    </row>
    <row r="49" spans="1:11">
      <c r="A49" s="59">
        <v>42563</v>
      </c>
      <c r="B49" s="9" t="s">
        <v>172</v>
      </c>
      <c r="C49" s="9"/>
    </row>
    <row r="50" spans="1:11">
      <c r="A50" s="62">
        <v>42586</v>
      </c>
      <c r="B50" s="9" t="s">
        <v>173</v>
      </c>
      <c r="E50" s="9" t="s">
        <v>174</v>
      </c>
      <c r="J50" s="9"/>
    </row>
    <row r="51" spans="1:11">
      <c r="A51" s="62">
        <v>42603</v>
      </c>
      <c r="B51" s="9" t="s">
        <v>176</v>
      </c>
      <c r="E51" s="9"/>
      <c r="J51" s="9"/>
    </row>
    <row r="52" spans="1:11">
      <c r="A52" s="62">
        <v>42604</v>
      </c>
      <c r="B52" s="9" t="s">
        <v>177</v>
      </c>
      <c r="E52" s="9"/>
      <c r="J52" s="9"/>
    </row>
    <row r="53" spans="1:11">
      <c r="A53" s="62">
        <v>42605</v>
      </c>
      <c r="B53" s="9" t="s">
        <v>178</v>
      </c>
      <c r="E53" s="9"/>
      <c r="J53" s="9"/>
    </row>
    <row r="54" spans="1:11">
      <c r="A54" s="62">
        <v>42905</v>
      </c>
      <c r="B54" s="9" t="s">
        <v>179</v>
      </c>
      <c r="E54" s="9"/>
      <c r="J54" s="9"/>
    </row>
    <row r="55" spans="1:11">
      <c r="B55" s="9" t="s">
        <v>180</v>
      </c>
      <c r="E55" s="9"/>
      <c r="J55" s="9"/>
    </row>
    <row r="56" spans="1:11">
      <c r="A56" s="59">
        <v>42940</v>
      </c>
      <c r="B56" s="9" t="s">
        <v>183</v>
      </c>
      <c r="E56" s="9"/>
      <c r="J56" s="9"/>
    </row>
    <row r="57" spans="1:11">
      <c r="A57" s="62">
        <v>42947</v>
      </c>
      <c r="B57" s="9" t="s">
        <v>184</v>
      </c>
      <c r="E57" s="9"/>
    </row>
    <row r="58" spans="1:11">
      <c r="A58" s="62">
        <v>43080</v>
      </c>
      <c r="B58" s="9" t="s">
        <v>187</v>
      </c>
      <c r="E58" s="9"/>
    </row>
    <row r="59" spans="1:11">
      <c r="A59" s="62">
        <v>43120</v>
      </c>
      <c r="B59" s="9" t="s">
        <v>188</v>
      </c>
      <c r="E59" s="9"/>
    </row>
    <row r="60" spans="1:11">
      <c r="A60" s="62">
        <v>43137</v>
      </c>
      <c r="B60" s="9" t="s">
        <v>189</v>
      </c>
      <c r="E60" s="9"/>
    </row>
    <row r="61" spans="1:11">
      <c r="A61" s="62">
        <v>43169</v>
      </c>
      <c r="B61" s="9" t="s">
        <v>190</v>
      </c>
      <c r="E61" s="9"/>
      <c r="K61" s="9"/>
    </row>
    <row r="62" spans="1:11">
      <c r="A62" s="62">
        <v>43182</v>
      </c>
      <c r="B62" s="9" t="s">
        <v>191</v>
      </c>
      <c r="E62" s="9"/>
      <c r="K62" s="9"/>
    </row>
    <row r="63" spans="1:11">
      <c r="A63" s="62">
        <v>43231</v>
      </c>
      <c r="B63" s="9" t="s">
        <v>192</v>
      </c>
      <c r="E63" s="9"/>
      <c r="K63" s="9"/>
    </row>
    <row r="64" spans="1:11">
      <c r="A64" s="59">
        <v>43311</v>
      </c>
      <c r="B64" s="9" t="s">
        <v>193</v>
      </c>
      <c r="E64" s="9"/>
      <c r="K64" s="9"/>
    </row>
    <row r="65" spans="1:15">
      <c r="A65" s="59">
        <v>43326</v>
      </c>
      <c r="B65" s="9" t="s">
        <v>195</v>
      </c>
      <c r="E65" s="9"/>
      <c r="G65" s="9"/>
      <c r="K65" s="9"/>
    </row>
    <row r="66" spans="1:15">
      <c r="A66" s="59">
        <v>43357</v>
      </c>
      <c r="B66" s="9" t="s">
        <v>196</v>
      </c>
      <c r="E66" s="9"/>
      <c r="G66" s="9"/>
      <c r="H66" s="9"/>
      <c r="K66" s="9"/>
    </row>
    <row r="67" spans="1:15">
      <c r="A67" s="59">
        <v>43374</v>
      </c>
      <c r="B67" s="9" t="s">
        <v>197</v>
      </c>
      <c r="E67" s="9"/>
      <c r="G67" s="9"/>
      <c r="H67" s="9"/>
      <c r="K67" s="9"/>
    </row>
    <row r="68" spans="1:15">
      <c r="A68" s="59">
        <v>43446</v>
      </c>
      <c r="B68" s="9" t="s">
        <v>198</v>
      </c>
      <c r="E68" s="9"/>
      <c r="F68" s="9"/>
      <c r="G68" s="9"/>
      <c r="H68" s="9"/>
      <c r="K68" s="9"/>
    </row>
    <row r="69" spans="1:15">
      <c r="A69" s="62">
        <v>43448</v>
      </c>
      <c r="B69" s="9" t="s">
        <v>199</v>
      </c>
      <c r="E69" s="9"/>
      <c r="K69" s="9"/>
    </row>
    <row r="70" spans="1:15">
      <c r="A70" s="62">
        <v>43556</v>
      </c>
      <c r="B70" s="9" t="s">
        <v>202</v>
      </c>
      <c r="E70" s="9"/>
      <c r="K70" s="9"/>
    </row>
    <row r="71" spans="1:15">
      <c r="A71" s="62">
        <v>43560</v>
      </c>
      <c r="B71" s="9" t="s">
        <v>200</v>
      </c>
      <c r="E71" s="9"/>
      <c r="K71" s="9"/>
    </row>
    <row r="72" spans="1:15">
      <c r="A72" s="62">
        <v>43566</v>
      </c>
      <c r="B72" s="9" t="s">
        <v>201</v>
      </c>
      <c r="E72" s="9"/>
      <c r="G72" s="9"/>
      <c r="K72" s="9"/>
    </row>
    <row r="73" spans="1:15">
      <c r="A73" s="62">
        <v>43599</v>
      </c>
      <c r="B73" s="9" t="s">
        <v>204</v>
      </c>
      <c r="E73" s="9"/>
      <c r="G73" s="9" t="s">
        <v>205</v>
      </c>
      <c r="K73" s="9"/>
    </row>
    <row r="74" spans="1:15">
      <c r="A74" s="62">
        <v>43612</v>
      </c>
      <c r="B74" s="9" t="s">
        <v>203</v>
      </c>
      <c r="E74" s="9"/>
      <c r="G74" s="9"/>
      <c r="K74" s="9"/>
    </row>
    <row r="75" spans="1:15">
      <c r="A75" s="62">
        <v>43631</v>
      </c>
      <c r="B75" s="9" t="s">
        <v>206</v>
      </c>
      <c r="E75" s="9"/>
      <c r="G75" s="9"/>
      <c r="H75" s="9"/>
      <c r="K75" s="9"/>
    </row>
    <row r="76" spans="1:15">
      <c r="A76" s="62">
        <v>43679</v>
      </c>
      <c r="B76" s="9" t="s">
        <v>207</v>
      </c>
      <c r="E76" s="9"/>
      <c r="G76" s="9"/>
      <c r="H76" s="9"/>
      <c r="K76" s="9"/>
    </row>
    <row r="77" spans="1:15">
      <c r="A77" s="59">
        <v>43728</v>
      </c>
      <c r="B77" s="9" t="s">
        <v>215</v>
      </c>
      <c r="E77" s="9"/>
      <c r="K77" s="9"/>
    </row>
    <row r="78" spans="1:15">
      <c r="A78" s="59">
        <v>43729</v>
      </c>
      <c r="B78" s="9" t="s">
        <v>216</v>
      </c>
      <c r="E78" s="9"/>
      <c r="F78" s="9"/>
      <c r="G78" s="9"/>
      <c r="K78" s="9"/>
    </row>
    <row r="79" spans="1:15">
      <c r="A79" s="59">
        <v>43869</v>
      </c>
      <c r="B79" s="9" t="s">
        <v>217</v>
      </c>
      <c r="E79" s="9"/>
      <c r="F79" s="9"/>
      <c r="G79" s="9"/>
      <c r="K79" s="9"/>
      <c r="O79" s="9"/>
    </row>
    <row r="80" spans="1:15">
      <c r="A80" s="59">
        <v>44060</v>
      </c>
      <c r="B80" s="9" t="s">
        <v>218</v>
      </c>
      <c r="E80" s="9"/>
      <c r="K80" s="9"/>
      <c r="M80" s="9"/>
    </row>
    <row r="81" spans="1:16">
      <c r="A81" s="59">
        <v>44081</v>
      </c>
      <c r="B81" s="9" t="s">
        <v>223</v>
      </c>
      <c r="E81" s="9"/>
      <c r="F81" s="9"/>
      <c r="K81" s="9"/>
    </row>
    <row r="82" spans="1:16">
      <c r="A82" s="59">
        <v>44133</v>
      </c>
      <c r="B82" s="9" t="s">
        <v>226</v>
      </c>
      <c r="E82" s="22"/>
      <c r="K82" s="9"/>
    </row>
    <row r="83" spans="1:16">
      <c r="A83" s="59">
        <v>44179</v>
      </c>
      <c r="B83" s="9" t="s">
        <v>227</v>
      </c>
      <c r="E83" s="9"/>
      <c r="K83" s="9"/>
    </row>
    <row r="84" spans="1:16">
      <c r="A84" s="59">
        <v>44195</v>
      </c>
      <c r="B84" s="9" t="s">
        <v>229</v>
      </c>
      <c r="E84" s="9"/>
      <c r="K84" s="9"/>
    </row>
    <row r="85" spans="1:16">
      <c r="A85" s="59">
        <v>44288</v>
      </c>
      <c r="B85" s="9" t="s">
        <v>230</v>
      </c>
      <c r="E85" s="9"/>
      <c r="K85" s="9"/>
    </row>
    <row r="86" spans="1:16">
      <c r="A86" s="59">
        <v>44302</v>
      </c>
      <c r="B86" s="9" t="s">
        <v>231</v>
      </c>
      <c r="E86" s="9"/>
      <c r="I86" s="9" t="s">
        <v>232</v>
      </c>
      <c r="J86" s="9" t="s">
        <v>233</v>
      </c>
      <c r="K86" s="9"/>
      <c r="P86" s="9"/>
    </row>
    <row r="87" spans="1:16">
      <c r="A87" s="59">
        <v>44329</v>
      </c>
      <c r="B87" s="9" t="s">
        <v>234</v>
      </c>
      <c r="E87" s="9"/>
      <c r="K87" s="9"/>
    </row>
    <row r="88" spans="1:16">
      <c r="A88" s="59">
        <v>44441</v>
      </c>
      <c r="B88" s="9" t="s">
        <v>235</v>
      </c>
      <c r="E88" s="9"/>
      <c r="I88" s="9"/>
      <c r="K88" s="9"/>
    </row>
    <row r="89" spans="1:16">
      <c r="A89" s="59">
        <v>44470</v>
      </c>
      <c r="B89" s="9" t="s">
        <v>239</v>
      </c>
      <c r="E89" s="9"/>
      <c r="H89" s="9"/>
      <c r="K89" s="9"/>
    </row>
    <row r="90" spans="1:16">
      <c r="A90" s="59">
        <v>44522</v>
      </c>
      <c r="B90" s="9" t="s">
        <v>240</v>
      </c>
      <c r="E90" s="9"/>
      <c r="H90" s="9"/>
      <c r="K90" s="9"/>
      <c r="P90" s="9"/>
    </row>
    <row r="91" spans="1:16">
      <c r="A91" s="59">
        <v>44531</v>
      </c>
      <c r="B91" s="9" t="s">
        <v>241</v>
      </c>
      <c r="E91" s="9"/>
      <c r="H91" s="9"/>
      <c r="K91" s="9"/>
    </row>
    <row r="92" spans="1:16">
      <c r="A92" s="59">
        <v>44562</v>
      </c>
      <c r="B92" s="9" t="s">
        <v>242</v>
      </c>
      <c r="E92" s="9"/>
      <c r="H92" s="9" t="s">
        <v>243</v>
      </c>
      <c r="K92" s="9"/>
      <c r="N92" s="9"/>
    </row>
    <row r="93" spans="1:16">
      <c r="A93" s="59">
        <v>44593</v>
      </c>
      <c r="B93" s="9" t="s">
        <v>244</v>
      </c>
      <c r="E93" s="9"/>
      <c r="F93" s="9"/>
      <c r="K93" s="9"/>
    </row>
    <row r="94" spans="1:16">
      <c r="A94" s="59">
        <v>44599</v>
      </c>
      <c r="B94" s="9" t="s">
        <v>245</v>
      </c>
      <c r="E94" s="9"/>
      <c r="F94" s="9"/>
      <c r="K94" s="9"/>
    </row>
    <row r="95" spans="1:16">
      <c r="A95" s="59">
        <v>44665</v>
      </c>
      <c r="B95" s="9" t="s">
        <v>246</v>
      </c>
      <c r="E95" s="9"/>
      <c r="F95" s="9"/>
      <c r="G95" s="9"/>
      <c r="H95" s="9"/>
      <c r="K95" s="9"/>
    </row>
    <row r="96" spans="1:16">
      <c r="A96" s="59">
        <v>44681</v>
      </c>
      <c r="B96" s="9" t="s">
        <v>247</v>
      </c>
      <c r="E96" s="9"/>
      <c r="F96" s="9"/>
      <c r="G96" s="9"/>
      <c r="H96" s="9"/>
      <c r="K96" s="9"/>
    </row>
    <row r="97" spans="1:11">
      <c r="A97" s="59">
        <v>44763</v>
      </c>
      <c r="B97" s="9" t="s">
        <v>248</v>
      </c>
      <c r="E97" s="9"/>
      <c r="F97" s="9"/>
      <c r="G97" s="9"/>
      <c r="I97" s="9"/>
      <c r="K97" s="9"/>
    </row>
    <row r="98" spans="1:11">
      <c r="A98" s="59">
        <v>44799</v>
      </c>
      <c r="B98" s="9" t="s">
        <v>251</v>
      </c>
      <c r="E98" s="9"/>
      <c r="F98" s="9"/>
      <c r="G98" s="9"/>
      <c r="K98" s="9"/>
    </row>
    <row r="99" spans="1:11">
      <c r="A99" s="59">
        <v>44814</v>
      </c>
      <c r="B99" s="9" t="s">
        <v>252</v>
      </c>
      <c r="E99" s="9"/>
      <c r="F99" s="9"/>
      <c r="G99" s="9"/>
      <c r="I99" s="9"/>
      <c r="K99" s="9"/>
    </row>
    <row r="100" spans="1:11">
      <c r="A100" s="59">
        <v>44840</v>
      </c>
      <c r="B100" s="9" t="s">
        <v>253</v>
      </c>
      <c r="E100" s="9"/>
      <c r="F100" s="9"/>
      <c r="G100" s="9"/>
      <c r="K100" s="9"/>
    </row>
    <row r="101" spans="1:11">
      <c r="A101" s="59">
        <v>44842</v>
      </c>
      <c r="B101" s="9" t="s">
        <v>254</v>
      </c>
      <c r="E101" s="9"/>
      <c r="F101" s="9"/>
      <c r="G101" s="9"/>
      <c r="K101" s="9"/>
    </row>
    <row r="102" spans="1:11">
      <c r="A102" s="59">
        <v>44875</v>
      </c>
      <c r="B102" s="9" t="s">
        <v>261</v>
      </c>
      <c r="E102" s="9"/>
      <c r="F102" s="9"/>
      <c r="G102" s="9"/>
      <c r="K102" s="9"/>
    </row>
    <row r="103" spans="1:11">
      <c r="A103" s="59">
        <v>44880</v>
      </c>
      <c r="B103" s="9" t="s">
        <v>260</v>
      </c>
      <c r="E103" s="9"/>
      <c r="F103" s="9"/>
      <c r="G103" s="9"/>
      <c r="K103" s="9"/>
    </row>
    <row r="104" spans="1:11">
      <c r="A104" s="59">
        <v>44888</v>
      </c>
      <c r="B104" s="9" t="s">
        <v>263</v>
      </c>
      <c r="E104" s="9" t="s">
        <v>1414</v>
      </c>
      <c r="F104" s="9"/>
      <c r="G104" s="9"/>
      <c r="K104" s="9"/>
    </row>
    <row r="105" spans="1:11">
      <c r="A105" s="59">
        <v>44896</v>
      </c>
      <c r="B105" s="1" t="s">
        <v>1415</v>
      </c>
      <c r="E105" s="9"/>
      <c r="F105" s="9"/>
      <c r="G105" s="9"/>
      <c r="K105" s="9"/>
    </row>
    <row r="106" spans="1:11">
      <c r="A106" s="59">
        <v>44918</v>
      </c>
      <c r="B106" s="9" t="s">
        <v>1413</v>
      </c>
      <c r="E106" s="9"/>
      <c r="F106" s="9"/>
      <c r="G106" s="9"/>
      <c r="I106" s="9"/>
      <c r="K106" s="9"/>
    </row>
    <row r="107" spans="1:11">
      <c r="A107" s="59">
        <v>44938</v>
      </c>
      <c r="B107" s="9" t="s">
        <v>266</v>
      </c>
      <c r="E107" s="9"/>
      <c r="F107" s="9"/>
      <c r="G107" s="9"/>
      <c r="I107" s="9"/>
      <c r="K107" s="9"/>
    </row>
    <row r="108" spans="1:11">
      <c r="A108" s="59">
        <v>45108</v>
      </c>
      <c r="B108" s="9" t="s">
        <v>294</v>
      </c>
      <c r="E108" s="9"/>
      <c r="F108" s="9"/>
      <c r="G108" s="9"/>
      <c r="I108" s="9"/>
      <c r="K108" s="9"/>
    </row>
    <row r="109" spans="1:11">
      <c r="A109" s="59">
        <v>45141</v>
      </c>
      <c r="B109" s="9" t="s">
        <v>1412</v>
      </c>
      <c r="E109" s="9"/>
      <c r="F109" s="9"/>
      <c r="G109" s="9"/>
      <c r="I109" s="9"/>
      <c r="K109" s="9"/>
    </row>
    <row r="110" spans="1:11">
      <c r="A110" s="59">
        <v>45148</v>
      </c>
      <c r="B110" s="9" t="s">
        <v>1109</v>
      </c>
      <c r="E110" s="9"/>
      <c r="F110" s="9"/>
      <c r="G110" s="9"/>
      <c r="I110" s="9"/>
      <c r="K110" s="9"/>
    </row>
    <row r="111" spans="1:11">
      <c r="A111" s="59">
        <v>45181</v>
      </c>
      <c r="B111" s="9" t="s">
        <v>1111</v>
      </c>
      <c r="E111" s="9"/>
      <c r="F111" s="9"/>
      <c r="G111" s="9"/>
      <c r="I111" s="9"/>
      <c r="K111" s="9"/>
    </row>
    <row r="112" spans="1:11">
      <c r="A112" s="59">
        <v>45252</v>
      </c>
      <c r="B112" s="9" t="s">
        <v>1222</v>
      </c>
      <c r="E112" s="9"/>
      <c r="F112" s="9"/>
      <c r="G112" s="9"/>
      <c r="I112" s="9"/>
      <c r="K112" s="9"/>
    </row>
    <row r="113" spans="1:17">
      <c r="A113" s="59">
        <v>45264</v>
      </c>
      <c r="B113" s="9" t="s">
        <v>1411</v>
      </c>
      <c r="E113" s="9"/>
      <c r="F113" s="9"/>
      <c r="G113" s="9"/>
      <c r="I113" s="9"/>
      <c r="K113" s="9"/>
    </row>
    <row r="114" spans="1:17">
      <c r="A114" s="59">
        <v>45276</v>
      </c>
      <c r="B114" s="1" t="s">
        <v>1112</v>
      </c>
      <c r="E114" s="9"/>
      <c r="F114" s="9"/>
      <c r="G114" s="9"/>
      <c r="I114" s="9"/>
      <c r="K114" s="9"/>
    </row>
    <row r="115" spans="1:17">
      <c r="A115" s="59">
        <v>45280</v>
      </c>
      <c r="B115" s="9" t="s">
        <v>1416</v>
      </c>
      <c r="E115" s="9"/>
      <c r="F115" s="9"/>
      <c r="G115" s="9"/>
      <c r="I115" s="9"/>
      <c r="K115" s="9"/>
      <c r="Q115" s="9"/>
    </row>
    <row r="116" spans="1:17">
      <c r="A116" s="59">
        <v>45307</v>
      </c>
      <c r="B116" s="9" t="s">
        <v>1241</v>
      </c>
      <c r="E116" s="9"/>
      <c r="F116" s="9"/>
      <c r="G116" s="9"/>
      <c r="I116" s="9"/>
      <c r="K116" s="9"/>
      <c r="Q116" s="9"/>
    </row>
    <row r="117" spans="1:17">
      <c r="A117" s="59">
        <v>45326</v>
      </c>
      <c r="B117" s="9" t="s">
        <v>1242</v>
      </c>
      <c r="C117" s="9"/>
      <c r="E117" s="9"/>
      <c r="F117" s="9"/>
      <c r="G117" s="9"/>
      <c r="I117" s="9"/>
      <c r="K117" s="9"/>
      <c r="O117" t="s">
        <v>1240</v>
      </c>
      <c r="Q117" s="9"/>
    </row>
    <row r="118" spans="1:17">
      <c r="A118" s="59">
        <v>45350</v>
      </c>
      <c r="B118" s="9" t="s">
        <v>1417</v>
      </c>
      <c r="C118" s="9"/>
      <c r="E118" s="9"/>
      <c r="F118" s="9"/>
      <c r="G118" s="9"/>
      <c r="I118" s="9"/>
      <c r="K118" s="9"/>
      <c r="Q118" s="9"/>
    </row>
    <row r="119" spans="1:17">
      <c r="A119" s="59">
        <v>45361</v>
      </c>
      <c r="B119" s="9" t="s">
        <v>1418</v>
      </c>
      <c r="C119" s="9"/>
      <c r="E119" s="9"/>
      <c r="F119" s="9"/>
      <c r="G119" s="9"/>
      <c r="I119" s="9"/>
      <c r="K119" s="9"/>
      <c r="Q119" s="9"/>
    </row>
    <row r="120" spans="1:17">
      <c r="A120" s="59">
        <v>45362</v>
      </c>
      <c r="B120" s="9" t="s">
        <v>1419</v>
      </c>
      <c r="C120" s="9"/>
      <c r="E120" s="9"/>
      <c r="F120" s="9"/>
      <c r="G120" s="9"/>
      <c r="I120" s="9"/>
      <c r="K120" s="9"/>
      <c r="Q120" s="9"/>
    </row>
    <row r="121" spans="1:17">
      <c r="A121" s="59">
        <v>45363</v>
      </c>
      <c r="B121" s="9" t="s">
        <v>1420</v>
      </c>
      <c r="E121" s="9"/>
      <c r="F121" s="9"/>
      <c r="G121" s="9"/>
      <c r="I121" s="9"/>
      <c r="K121" s="9"/>
    </row>
    <row r="122" spans="1:17">
      <c r="A122" s="59">
        <v>45365</v>
      </c>
      <c r="B122" s="9" t="s">
        <v>1243</v>
      </c>
      <c r="E122" s="9"/>
      <c r="F122" s="9"/>
      <c r="G122" s="9"/>
      <c r="I122" s="9"/>
      <c r="K122" s="9"/>
    </row>
    <row r="123" spans="1:17">
      <c r="A123" s="59">
        <v>45369</v>
      </c>
      <c r="B123" s="9" t="s">
        <v>1421</v>
      </c>
      <c r="E123" s="9"/>
      <c r="F123" s="9"/>
      <c r="G123" s="9"/>
      <c r="I123" s="9"/>
      <c r="K123" s="9"/>
    </row>
    <row r="124" spans="1:17">
      <c r="A124" s="59">
        <v>45370</v>
      </c>
      <c r="B124" s="9" t="s">
        <v>1244</v>
      </c>
      <c r="E124" s="9"/>
      <c r="F124" s="9"/>
      <c r="G124" s="9"/>
      <c r="I124" s="9"/>
      <c r="K124" s="9"/>
    </row>
    <row r="125" spans="1:17">
      <c r="A125" s="59">
        <v>45376</v>
      </c>
      <c r="B125" s="9" t="s">
        <v>1422</v>
      </c>
      <c r="E125" s="9"/>
      <c r="F125" s="9"/>
      <c r="G125" s="9"/>
      <c r="I125" s="9"/>
      <c r="K125" s="9"/>
    </row>
    <row r="126" spans="1:17">
      <c r="A126" s="59">
        <v>45378</v>
      </c>
      <c r="B126" s="9" t="s">
        <v>1404</v>
      </c>
      <c r="E126" s="9"/>
      <c r="F126" s="9"/>
      <c r="G126" s="9"/>
      <c r="I126" s="9"/>
      <c r="K126" s="9"/>
    </row>
    <row r="127" spans="1:17">
      <c r="A127" s="59">
        <v>45397</v>
      </c>
      <c r="B127" s="9" t="s">
        <v>1408</v>
      </c>
      <c r="E127" s="9"/>
      <c r="F127" s="9"/>
      <c r="G127" s="9"/>
      <c r="I127" s="9"/>
      <c r="K127" s="9"/>
    </row>
    <row r="128" spans="1:17">
      <c r="A128" s="59">
        <v>45398</v>
      </c>
      <c r="B128" s="9" t="s">
        <v>1409</v>
      </c>
      <c r="E128" s="9"/>
      <c r="F128" s="9"/>
      <c r="G128" s="9"/>
      <c r="I128" s="9"/>
      <c r="K128" s="9"/>
    </row>
    <row r="129" spans="1:11">
      <c r="A129" s="59">
        <v>45425</v>
      </c>
      <c r="B129" s="9" t="s">
        <v>1410</v>
      </c>
      <c r="E129" s="9"/>
      <c r="F129" s="9"/>
      <c r="G129" s="9"/>
      <c r="I129" s="9"/>
      <c r="K129" s="9"/>
    </row>
    <row r="130" spans="1:11">
      <c r="A130" s="59">
        <v>45441</v>
      </c>
      <c r="B130" s="121" t="s">
        <v>1463</v>
      </c>
      <c r="E130" s="9"/>
      <c r="F130" s="9"/>
      <c r="G130" s="9"/>
      <c r="I130" s="9"/>
      <c r="K130" s="9"/>
    </row>
    <row r="131" spans="1:11">
      <c r="A131" s="59">
        <v>45477</v>
      </c>
      <c r="B131" s="121" t="s">
        <v>1464</v>
      </c>
      <c r="E131" s="9"/>
      <c r="F131" s="9"/>
      <c r="G131" s="9"/>
      <c r="I131" s="9"/>
      <c r="K131" s="9"/>
    </row>
    <row r="132" spans="1:11">
      <c r="A132" s="59">
        <v>45478</v>
      </c>
      <c r="B132" s="121" t="s">
        <v>1423</v>
      </c>
      <c r="E132" s="9"/>
      <c r="F132" s="9"/>
      <c r="G132" s="9"/>
      <c r="I132" s="9"/>
      <c r="K132" s="9"/>
    </row>
    <row r="133" spans="1:11">
      <c r="A133" s="59">
        <v>45485</v>
      </c>
      <c r="B133" s="121" t="s">
        <v>1465</v>
      </c>
      <c r="E133" s="9"/>
      <c r="F133" s="9"/>
      <c r="G133" s="9"/>
      <c r="I133" s="9"/>
      <c r="K133" s="9"/>
    </row>
    <row r="134" spans="1:11">
      <c r="A134" s="59">
        <v>45487</v>
      </c>
      <c r="B134" s="121" t="s">
        <v>1466</v>
      </c>
      <c r="E134" s="9"/>
      <c r="F134" s="9"/>
      <c r="G134" s="9"/>
      <c r="I134" s="9"/>
      <c r="K134" s="9"/>
    </row>
    <row r="135" spans="1:11">
      <c r="A135" s="59">
        <v>45490</v>
      </c>
      <c r="B135" s="121" t="s">
        <v>1467</v>
      </c>
      <c r="E135" s="9"/>
      <c r="F135" s="9"/>
      <c r="G135" s="9"/>
      <c r="I135" s="9"/>
      <c r="K135" s="9"/>
    </row>
    <row r="136" spans="1:11">
      <c r="A136" s="59">
        <v>45497</v>
      </c>
      <c r="B136" s="121" t="s">
        <v>1475</v>
      </c>
      <c r="E136" s="9"/>
      <c r="F136" s="9"/>
      <c r="G136" s="9"/>
      <c r="I136" s="9"/>
      <c r="K136" s="9"/>
    </row>
    <row r="137" spans="1:11">
      <c r="A137" s="59">
        <v>45505</v>
      </c>
      <c r="B137" s="121" t="s">
        <v>1476</v>
      </c>
      <c r="E137" s="9" t="s">
        <v>1477</v>
      </c>
      <c r="F137" s="9"/>
      <c r="G137" s="9"/>
      <c r="I137" s="9"/>
      <c r="K137" s="9"/>
    </row>
    <row r="138" spans="1:11">
      <c r="A138" s="59">
        <v>45515</v>
      </c>
      <c r="B138" s="9" t="s">
        <v>1478</v>
      </c>
      <c r="C138" s="9"/>
      <c r="D138" s="9" t="s">
        <v>1483</v>
      </c>
      <c r="E138" s="9"/>
      <c r="F138" s="9"/>
      <c r="G138" s="9"/>
      <c r="I138" s="9"/>
      <c r="K138" s="9"/>
    </row>
    <row r="139" spans="1:11">
      <c r="A139" s="59">
        <v>45517</v>
      </c>
      <c r="B139" s="9" t="s">
        <v>1486</v>
      </c>
      <c r="C139" s="9"/>
      <c r="D139" s="9"/>
      <c r="E139" s="9"/>
      <c r="F139" s="9"/>
      <c r="G139" s="122"/>
      <c r="I139" s="9"/>
      <c r="K139" s="9"/>
    </row>
    <row r="140" spans="1:11">
      <c r="A140" s="59">
        <v>45518</v>
      </c>
      <c r="B140" s="9" t="s">
        <v>1481</v>
      </c>
      <c r="C140" s="9"/>
      <c r="D140" s="9"/>
      <c r="E140" s="9" t="s">
        <v>1488</v>
      </c>
      <c r="F140" s="9"/>
      <c r="G140" s="9"/>
      <c r="I140" s="9"/>
      <c r="K140" s="9"/>
    </row>
    <row r="141" spans="1:11">
      <c r="A141" s="59">
        <v>45519</v>
      </c>
      <c r="B141" s="9" t="s">
        <v>1480</v>
      </c>
      <c r="C141" s="9"/>
      <c r="D141" s="9"/>
      <c r="E141" s="9"/>
      <c r="F141" s="9"/>
      <c r="G141" s="9"/>
      <c r="I141" s="9"/>
      <c r="K141" s="9"/>
    </row>
    <row r="142" spans="1:11">
      <c r="A142" s="59">
        <v>45521</v>
      </c>
      <c r="B142" s="9" t="s">
        <v>1482</v>
      </c>
      <c r="C142" s="9"/>
      <c r="D142" s="9"/>
      <c r="E142" s="9"/>
      <c r="F142" s="9"/>
      <c r="I142" s="9"/>
      <c r="K142" s="9"/>
    </row>
    <row r="143" spans="1:11">
      <c r="A143" s="59">
        <v>45526</v>
      </c>
      <c r="B143" s="9" t="s">
        <v>1487</v>
      </c>
      <c r="C143" s="9"/>
      <c r="D143" s="9"/>
      <c r="E143" s="9"/>
      <c r="F143" s="9"/>
      <c r="G143" s="122"/>
      <c r="I143" s="9"/>
      <c r="K143" s="9"/>
    </row>
    <row r="144" spans="1:11">
      <c r="A144" s="59">
        <v>45527</v>
      </c>
      <c r="B144" s="9" t="s">
        <v>1484</v>
      </c>
      <c r="C144" s="9"/>
      <c r="D144" s="9"/>
      <c r="E144" s="9"/>
      <c r="F144" s="9"/>
      <c r="I144" s="9"/>
      <c r="K144" s="9"/>
    </row>
    <row r="145" spans="1:11">
      <c r="A145" s="59">
        <v>45527</v>
      </c>
      <c r="B145" s="9" t="s">
        <v>1485</v>
      </c>
      <c r="C145" s="9"/>
      <c r="D145" s="9"/>
      <c r="E145" s="9"/>
      <c r="F145" s="9"/>
      <c r="I145" s="9"/>
      <c r="K145" s="9"/>
    </row>
    <row r="146" spans="1:11">
      <c r="A146" s="59">
        <v>45529</v>
      </c>
      <c r="B146" s="9" t="s">
        <v>1489</v>
      </c>
      <c r="C146" s="9"/>
      <c r="D146" s="9"/>
      <c r="E146" s="9"/>
      <c r="F146" s="9"/>
      <c r="G146" s="9"/>
      <c r="I146" s="9"/>
      <c r="K146" s="9"/>
    </row>
    <row r="147" spans="1:11">
      <c r="A147" s="59">
        <v>45536</v>
      </c>
      <c r="B147" s="9" t="s">
        <v>1490</v>
      </c>
      <c r="C147" s="9"/>
      <c r="D147" s="9"/>
      <c r="E147" s="9"/>
      <c r="F147" s="9"/>
      <c r="G147" s="9"/>
      <c r="I147" s="9"/>
      <c r="K147" s="9"/>
    </row>
    <row r="148" spans="1:11">
      <c r="A148" s="59">
        <v>45538</v>
      </c>
      <c r="B148" s="9" t="s">
        <v>1550</v>
      </c>
      <c r="C148" s="9"/>
      <c r="D148" s="9"/>
      <c r="E148" s="9"/>
      <c r="F148" s="9"/>
      <c r="G148" s="9"/>
      <c r="I148" s="9"/>
      <c r="K148" s="9"/>
    </row>
    <row r="149" spans="1:11">
      <c r="A149" s="59">
        <v>45538</v>
      </c>
      <c r="B149" s="9" t="s">
        <v>2106</v>
      </c>
      <c r="C149" s="9"/>
      <c r="D149" s="9"/>
      <c r="E149" s="9"/>
      <c r="F149" s="9"/>
      <c r="G149" s="9"/>
      <c r="I149" s="9"/>
      <c r="K149" s="9"/>
    </row>
    <row r="150" spans="1:11">
      <c r="A150" s="59" t="s">
        <v>1551</v>
      </c>
      <c r="B150" s="9"/>
      <c r="E150" s="9"/>
      <c r="F150" s="9"/>
      <c r="G150" s="9"/>
      <c r="I150" s="9"/>
      <c r="K150" s="9"/>
    </row>
    <row r="151" spans="1:11">
      <c r="A151" s="59">
        <v>45554</v>
      </c>
      <c r="B151" s="9" t="s">
        <v>1552</v>
      </c>
      <c r="E151" s="9"/>
      <c r="F151" s="9"/>
      <c r="G151" s="9"/>
      <c r="I151" s="9"/>
      <c r="K151" s="9"/>
    </row>
    <row r="152" spans="1:11">
      <c r="A152" s="59">
        <v>45565</v>
      </c>
      <c r="B152" s="9" t="s">
        <v>1553</v>
      </c>
      <c r="C152" s="9"/>
      <c r="D152" s="9"/>
      <c r="E152" s="9"/>
      <c r="F152" s="9"/>
      <c r="G152" s="9"/>
      <c r="H152" s="9"/>
      <c r="I152" s="9"/>
      <c r="K152" s="9"/>
    </row>
    <row r="153" spans="1:11">
      <c r="A153" s="59">
        <v>45571</v>
      </c>
      <c r="B153" s="9" t="s">
        <v>1554</v>
      </c>
      <c r="C153" s="9"/>
      <c r="D153" s="9"/>
      <c r="E153" s="9"/>
      <c r="F153" s="9"/>
      <c r="G153" s="9"/>
      <c r="H153" s="9"/>
      <c r="I153" s="9"/>
      <c r="K153" s="9"/>
    </row>
    <row r="154" spans="1:11">
      <c r="A154" s="59">
        <v>45571</v>
      </c>
      <c r="B154" s="9" t="s">
        <v>1557</v>
      </c>
      <c r="C154" s="9"/>
      <c r="D154" s="9"/>
      <c r="E154" s="9"/>
      <c r="F154" s="9"/>
      <c r="G154" s="9"/>
      <c r="H154" s="9"/>
      <c r="I154" s="9"/>
      <c r="K154" s="9"/>
    </row>
    <row r="155" spans="1:11">
      <c r="A155" s="59">
        <v>45573</v>
      </c>
      <c r="B155" s="9" t="s">
        <v>1555</v>
      </c>
      <c r="C155" s="9"/>
      <c r="D155" s="9"/>
      <c r="E155" s="9"/>
      <c r="F155" s="9"/>
      <c r="G155" s="9"/>
      <c r="H155" s="9"/>
      <c r="I155" s="9"/>
      <c r="K155" s="9"/>
    </row>
    <row r="156" spans="1:11">
      <c r="A156" s="59">
        <v>45573</v>
      </c>
      <c r="B156" s="9" t="s">
        <v>1556</v>
      </c>
      <c r="C156" s="9"/>
      <c r="D156" s="9"/>
      <c r="E156" s="9"/>
      <c r="F156" s="9"/>
      <c r="G156" s="9"/>
      <c r="H156" s="9"/>
      <c r="I156" s="9"/>
      <c r="K156" s="9"/>
    </row>
    <row r="157" spans="1:11">
      <c r="A157" s="59">
        <v>41936</v>
      </c>
      <c r="B157" s="9" t="s">
        <v>1558</v>
      </c>
      <c r="C157" s="9"/>
      <c r="D157" s="9"/>
      <c r="E157" s="9"/>
      <c r="G157" s="122"/>
      <c r="H157" s="9"/>
      <c r="I157" s="9"/>
      <c r="K157" s="9"/>
    </row>
    <row r="158" spans="1:11">
      <c r="A158" s="59">
        <v>41966</v>
      </c>
      <c r="B158" s="9" t="s">
        <v>1559</v>
      </c>
      <c r="C158" s="9"/>
      <c r="D158" s="9"/>
      <c r="E158" s="9"/>
      <c r="F158" s="122"/>
      <c r="G158" s="122"/>
      <c r="H158" s="9"/>
      <c r="I158" s="9"/>
      <c r="K158" s="9"/>
    </row>
    <row r="159" spans="1:11">
      <c r="A159" s="59">
        <v>45621</v>
      </c>
      <c r="B159" s="9" t="s">
        <v>1560</v>
      </c>
      <c r="C159" s="9"/>
      <c r="D159" s="9"/>
      <c r="E159" s="9"/>
      <c r="F159" s="9"/>
      <c r="H159" s="9"/>
      <c r="I159" s="122"/>
      <c r="K159" s="9"/>
    </row>
    <row r="160" spans="1:11">
      <c r="A160" s="59">
        <v>45623</v>
      </c>
      <c r="B160" s="9" t="s">
        <v>1561</v>
      </c>
      <c r="C160" s="9"/>
      <c r="D160" s="9"/>
      <c r="E160" s="9"/>
      <c r="F160" s="9"/>
      <c r="G160" s="122"/>
      <c r="H160" s="9"/>
      <c r="I160" s="122"/>
      <c r="K160" s="9"/>
    </row>
    <row r="161" spans="1:11">
      <c r="A161" s="59">
        <v>45629</v>
      </c>
      <c r="B161" s="9" t="s">
        <v>1562</v>
      </c>
      <c r="C161" s="9"/>
      <c r="D161" s="9"/>
      <c r="E161" s="9" t="s">
        <v>1563</v>
      </c>
      <c r="F161" s="9"/>
      <c r="G161" s="122"/>
      <c r="H161" s="9"/>
      <c r="K161" s="9"/>
    </row>
    <row r="162" spans="1:11">
      <c r="A162" s="59">
        <v>45630</v>
      </c>
      <c r="B162" s="9" t="s">
        <v>1564</v>
      </c>
      <c r="C162" s="9"/>
      <c r="D162" s="9"/>
      <c r="E162" s="9"/>
      <c r="F162" s="9"/>
      <c r="G162" s="122"/>
      <c r="H162" s="9"/>
      <c r="K162" s="9"/>
    </row>
    <row r="163" spans="1:11">
      <c r="A163" s="59">
        <v>45636</v>
      </c>
      <c r="B163" s="9" t="s">
        <v>1565</v>
      </c>
      <c r="C163" s="9"/>
      <c r="D163" s="9"/>
      <c r="E163" s="9"/>
      <c r="F163" s="9"/>
      <c r="G163" s="9"/>
      <c r="H163" s="9"/>
      <c r="I163" s="122"/>
      <c r="K163" s="9"/>
    </row>
    <row r="164" spans="1:11">
      <c r="A164" s="59">
        <v>45640</v>
      </c>
      <c r="B164" s="9" t="s">
        <v>1566</v>
      </c>
      <c r="C164" s="9"/>
      <c r="D164" s="9"/>
      <c r="E164" s="9"/>
      <c r="F164" s="9"/>
      <c r="G164" s="9"/>
      <c r="H164" s="9"/>
      <c r="K164" s="9"/>
    </row>
    <row r="165" spans="1:11">
      <c r="A165" s="59">
        <v>45641</v>
      </c>
      <c r="B165" s="9" t="s">
        <v>1567</v>
      </c>
      <c r="C165" s="9"/>
      <c r="D165" s="9"/>
      <c r="E165" s="9"/>
      <c r="F165" s="9"/>
      <c r="G165" s="9"/>
      <c r="H165" s="9"/>
      <c r="I165" s="122"/>
      <c r="K165" s="9"/>
    </row>
    <row r="166" spans="1:11">
      <c r="A166" s="59">
        <v>45652</v>
      </c>
      <c r="B166" s="9" t="s">
        <v>1568</v>
      </c>
      <c r="E166" s="9"/>
      <c r="F166" s="9"/>
      <c r="G166" s="9"/>
      <c r="I166" s="122"/>
      <c r="K166" s="9"/>
    </row>
    <row r="167" spans="1:11">
      <c r="A167" s="59">
        <v>45662</v>
      </c>
      <c r="B167" s="9" t="s">
        <v>1570</v>
      </c>
      <c r="E167" s="9"/>
      <c r="F167" s="122" t="s">
        <v>2096</v>
      </c>
      <c r="G167" s="9"/>
      <c r="K167" s="9"/>
    </row>
    <row r="168" spans="1:11">
      <c r="A168" s="59">
        <v>45669</v>
      </c>
      <c r="B168" s="9" t="s">
        <v>1569</v>
      </c>
      <c r="E168" s="9"/>
      <c r="F168" s="122" t="s">
        <v>2095</v>
      </c>
      <c r="G168" s="9"/>
      <c r="I168" s="122"/>
      <c r="K168" s="9"/>
    </row>
    <row r="169" spans="1:11">
      <c r="A169" s="59">
        <v>45727</v>
      </c>
      <c r="B169" s="9" t="s">
        <v>2094</v>
      </c>
      <c r="E169" s="9"/>
      <c r="F169" s="122" t="s">
        <v>2097</v>
      </c>
      <c r="G169" s="9"/>
      <c r="I169" s="122"/>
      <c r="K169" s="9"/>
    </row>
    <row r="170" spans="1:11">
      <c r="A170" s="59">
        <v>45732</v>
      </c>
      <c r="B170" s="9" t="s">
        <v>2099</v>
      </c>
      <c r="E170" s="9"/>
      <c r="F170" s="9"/>
      <c r="G170" s="122" t="s">
        <v>2100</v>
      </c>
      <c r="I170" s="9"/>
      <c r="K170" s="9"/>
    </row>
    <row r="171" spans="1:11">
      <c r="A171" s="59">
        <v>45743</v>
      </c>
      <c r="B171" s="9" t="s">
        <v>2108</v>
      </c>
      <c r="E171" s="9"/>
      <c r="F171" s="9"/>
      <c r="G171" s="122" t="s">
        <v>2107</v>
      </c>
      <c r="I171" s="9"/>
      <c r="K171" s="9"/>
    </row>
    <row r="172" spans="1:11">
      <c r="A172" s="59">
        <v>45756</v>
      </c>
      <c r="B172" s="9" t="s">
        <v>2113</v>
      </c>
      <c r="E172" s="9"/>
      <c r="F172" s="9"/>
      <c r="G172" s="122" t="s">
        <v>2114</v>
      </c>
      <c r="I172" s="9"/>
      <c r="K172" s="9"/>
    </row>
    <row r="173" spans="1:11">
      <c r="A173" s="59">
        <v>45758</v>
      </c>
      <c r="B173" s="9" t="s">
        <v>2115</v>
      </c>
      <c r="E173" s="9"/>
      <c r="F173" s="9"/>
      <c r="G173" s="122" t="s">
        <v>2123</v>
      </c>
      <c r="I173" s="9"/>
      <c r="K173" s="9"/>
    </row>
    <row r="174" spans="1:11">
      <c r="A174" s="59">
        <v>45761</v>
      </c>
      <c r="B174" s="9" t="s">
        <v>2116</v>
      </c>
      <c r="E174" s="9"/>
      <c r="F174" s="9"/>
      <c r="G174" s="122" t="s">
        <v>2114</v>
      </c>
      <c r="I174" s="9"/>
      <c r="K174" s="9"/>
    </row>
    <row r="175" spans="1:11">
      <c r="A175" s="59">
        <v>45793</v>
      </c>
      <c r="B175" s="9" t="s">
        <v>2118</v>
      </c>
      <c r="E175" s="9"/>
      <c r="F175" s="9"/>
      <c r="G175" s="122" t="s">
        <v>2122</v>
      </c>
      <c r="I175" s="9"/>
      <c r="K175" s="9"/>
    </row>
    <row r="176" spans="1:11">
      <c r="A176" s="59">
        <v>45809</v>
      </c>
      <c r="B176" s="9" t="s">
        <v>2117</v>
      </c>
      <c r="E176" s="9"/>
      <c r="F176" s="9"/>
      <c r="G176" s="122" t="s">
        <v>2121</v>
      </c>
      <c r="I176" s="9"/>
      <c r="K176" s="9"/>
    </row>
    <row r="177" spans="1:11">
      <c r="A177" s="59">
        <v>45840</v>
      </c>
      <c r="B177" s="9" t="s">
        <v>2119</v>
      </c>
      <c r="E177" s="9"/>
      <c r="F177" s="9"/>
      <c r="G177" s="122" t="s">
        <v>2120</v>
      </c>
      <c r="I177" s="9"/>
      <c r="K177" s="9"/>
    </row>
    <row r="178" spans="1:11">
      <c r="A178" s="59">
        <v>45843</v>
      </c>
      <c r="B178" s="9" t="s">
        <v>2124</v>
      </c>
      <c r="E178" s="9"/>
      <c r="F178" s="9"/>
      <c r="G178" s="122" t="s">
        <v>2114</v>
      </c>
      <c r="I178" s="9"/>
      <c r="K178" s="9"/>
    </row>
    <row r="179" spans="1:11">
      <c r="A179" s="59">
        <v>45843</v>
      </c>
      <c r="B179" s="9" t="s">
        <v>3364</v>
      </c>
      <c r="E179" s="9"/>
      <c r="F179" s="9"/>
      <c r="G179" s="191"/>
      <c r="I179" s="9"/>
      <c r="K179" s="9"/>
    </row>
    <row r="180" spans="1:11">
      <c r="A180" s="59">
        <v>45850</v>
      </c>
      <c r="B180" s="9" t="s">
        <v>2125</v>
      </c>
      <c r="E180" s="9"/>
      <c r="F180" s="9"/>
      <c r="G180" s="122" t="s">
        <v>2114</v>
      </c>
      <c r="I180" s="9"/>
      <c r="K180" s="9"/>
    </row>
    <row r="181" spans="1:11">
      <c r="A181" s="59">
        <v>45865</v>
      </c>
      <c r="B181" s="9" t="s">
        <v>2126</v>
      </c>
      <c r="E181" s="9"/>
      <c r="F181" s="9"/>
      <c r="G181" s="122" t="s">
        <v>2114</v>
      </c>
      <c r="I181" s="9"/>
      <c r="K181" s="9"/>
    </row>
    <row r="182" spans="1:11">
      <c r="A182" s="59">
        <v>45867</v>
      </c>
      <c r="B182" s="9" t="s">
        <v>2131</v>
      </c>
      <c r="E182" s="9"/>
      <c r="F182" s="9"/>
      <c r="G182" s="122" t="s">
        <v>2130</v>
      </c>
      <c r="I182" s="9"/>
      <c r="K182" s="9"/>
    </row>
    <row r="183" spans="1:11">
      <c r="A183" s="59">
        <v>45870</v>
      </c>
      <c r="B183" s="9" t="s">
        <v>2132</v>
      </c>
      <c r="E183" s="9"/>
      <c r="F183" s="9"/>
      <c r="G183" s="122" t="s">
        <v>2133</v>
      </c>
      <c r="I183" s="9"/>
      <c r="K183" s="9"/>
    </row>
    <row r="184" spans="1:11">
      <c r="A184" s="59">
        <v>45878</v>
      </c>
      <c r="B184" s="9" t="s">
        <v>2134</v>
      </c>
      <c r="E184" s="9"/>
      <c r="F184" s="9"/>
      <c r="G184" s="122" t="s">
        <v>2135</v>
      </c>
      <c r="I184" s="9"/>
      <c r="K184" s="9"/>
    </row>
    <row r="185" spans="1:11">
      <c r="A185" s="59">
        <v>45879</v>
      </c>
      <c r="B185" s="9" t="s">
        <v>2136</v>
      </c>
      <c r="E185" s="9"/>
      <c r="F185" s="9"/>
      <c r="G185" s="122" t="s">
        <v>2137</v>
      </c>
      <c r="I185" s="9"/>
      <c r="K185" s="9"/>
    </row>
    <row r="186" spans="1:11">
      <c r="A186" s="59">
        <v>45885</v>
      </c>
      <c r="B186" s="9" t="s">
        <v>2138</v>
      </c>
      <c r="E186" s="9"/>
      <c r="F186" s="9"/>
      <c r="G186" s="122" t="s">
        <v>2137</v>
      </c>
      <c r="I186" s="9"/>
      <c r="K186" s="9"/>
    </row>
    <row r="187" spans="1:11">
      <c r="A187" s="59">
        <v>45886</v>
      </c>
      <c r="B187" s="9" t="s">
        <v>2139</v>
      </c>
      <c r="E187" s="9"/>
      <c r="F187" s="9"/>
      <c r="G187" s="122" t="s">
        <v>2133</v>
      </c>
      <c r="I187" s="9"/>
      <c r="K187" s="9"/>
    </row>
    <row r="188" spans="1:11">
      <c r="A188" s="59">
        <v>45916</v>
      </c>
      <c r="B188" s="9" t="s">
        <v>2569</v>
      </c>
      <c r="E188" s="9"/>
      <c r="F188" s="9"/>
      <c r="G188" s="122" t="s">
        <v>2133</v>
      </c>
      <c r="I188" s="9"/>
      <c r="K188" s="9"/>
    </row>
    <row r="189" spans="1:11">
      <c r="A189" s="59">
        <v>45937</v>
      </c>
      <c r="B189" s="9" t="s">
        <v>2571</v>
      </c>
      <c r="E189" s="9"/>
      <c r="F189" s="9"/>
      <c r="G189" s="122" t="s">
        <v>3044</v>
      </c>
      <c r="I189" s="9"/>
      <c r="K189" s="9"/>
    </row>
    <row r="190" spans="1:11">
      <c r="A190" s="59">
        <v>45938</v>
      </c>
      <c r="B190" s="9" t="s">
        <v>2570</v>
      </c>
      <c r="E190" s="9"/>
      <c r="F190" s="9"/>
      <c r="G190" s="122" t="s">
        <v>3044</v>
      </c>
      <c r="K190" s="9"/>
    </row>
    <row r="191" spans="1:11">
      <c r="A191" s="59">
        <v>45953</v>
      </c>
      <c r="B191" s="9" t="s">
        <v>3045</v>
      </c>
      <c r="E191" s="9"/>
      <c r="F191" s="9"/>
      <c r="G191" s="122" t="s">
        <v>3046</v>
      </c>
      <c r="I191" s="9"/>
      <c r="K191" s="9"/>
    </row>
    <row r="192" spans="1:11">
      <c r="A192" s="59">
        <v>45955</v>
      </c>
      <c r="B192" s="9" t="s">
        <v>3043</v>
      </c>
      <c r="E192" s="9"/>
      <c r="F192" s="9"/>
      <c r="G192" s="122" t="s">
        <v>3047</v>
      </c>
      <c r="I192" s="9"/>
      <c r="K192" s="9"/>
    </row>
    <row r="193" spans="1:11">
      <c r="A193" s="59">
        <v>45993</v>
      </c>
      <c r="B193" s="9" t="s">
        <v>3052</v>
      </c>
      <c r="E193" s="9"/>
      <c r="F193" s="9"/>
      <c r="G193" s="122" t="s">
        <v>3053</v>
      </c>
      <c r="I193" s="9"/>
      <c r="K193" s="9"/>
    </row>
    <row r="194" spans="1:11">
      <c r="A194" s="59">
        <v>45996</v>
      </c>
      <c r="B194" s="9" t="s">
        <v>3050</v>
      </c>
      <c r="E194" s="9"/>
      <c r="F194" s="9"/>
      <c r="G194" s="122" t="s">
        <v>3053</v>
      </c>
      <c r="I194" s="9"/>
      <c r="K194" s="9"/>
    </row>
    <row r="195" spans="1:11">
      <c r="A195" s="59">
        <v>46010</v>
      </c>
      <c r="B195" s="9" t="s">
        <v>3055</v>
      </c>
      <c r="E195" s="9"/>
      <c r="F195" s="9"/>
      <c r="G195" s="122" t="s">
        <v>3053</v>
      </c>
      <c r="I195" s="9"/>
      <c r="K195" s="9"/>
    </row>
    <row r="196" spans="1:11">
      <c r="A196" s="59">
        <v>46064</v>
      </c>
      <c r="B196" s="9" t="s">
        <v>3056</v>
      </c>
      <c r="E196" s="9"/>
      <c r="F196" s="122"/>
      <c r="G196" s="122" t="s">
        <v>3057</v>
      </c>
      <c r="I196" s="9"/>
      <c r="K196" s="9"/>
    </row>
    <row r="197" spans="1:11">
      <c r="A197" s="59">
        <v>46066</v>
      </c>
      <c r="B197" s="9" t="s">
        <v>3058</v>
      </c>
      <c r="E197" s="9"/>
      <c r="F197" s="122"/>
      <c r="G197" s="122" t="s">
        <v>3057</v>
      </c>
      <c r="I197" s="9"/>
      <c r="K197" s="9"/>
    </row>
    <row r="198" spans="1:11">
      <c r="A198" s="59">
        <v>42414</v>
      </c>
      <c r="B198" s="9" t="s">
        <v>3060</v>
      </c>
      <c r="E198" s="9"/>
      <c r="F198" s="122"/>
      <c r="G198" s="122" t="s">
        <v>3057</v>
      </c>
      <c r="I198" s="9"/>
      <c r="K198" s="9"/>
    </row>
    <row r="199" spans="1:11">
      <c r="A199" s="59">
        <v>46078</v>
      </c>
      <c r="B199" s="9" t="s">
        <v>3078</v>
      </c>
      <c r="E199" s="9"/>
      <c r="G199" s="122" t="s">
        <v>3057</v>
      </c>
      <c r="I199" s="9"/>
      <c r="K199" s="9"/>
    </row>
    <row r="200" spans="1:11">
      <c r="A200" s="59">
        <v>46085</v>
      </c>
      <c r="B200" s="9" t="s">
        <v>3079</v>
      </c>
      <c r="E200" s="9"/>
      <c r="F200" s="122"/>
      <c r="G200" s="122" t="s">
        <v>3057</v>
      </c>
      <c r="I200" s="9"/>
      <c r="K200" s="9"/>
    </row>
    <row r="201" spans="1:11">
      <c r="A201" s="59">
        <v>46090</v>
      </c>
      <c r="B201" s="9" t="s">
        <v>3080</v>
      </c>
      <c r="E201" s="9"/>
      <c r="F201" s="122"/>
      <c r="G201" s="122" t="s">
        <v>3057</v>
      </c>
      <c r="I201" s="9"/>
      <c r="K201" s="9"/>
    </row>
    <row r="202" spans="1:11">
      <c r="A202" s="59">
        <v>46101</v>
      </c>
      <c r="B202" s="9" t="s">
        <v>3081</v>
      </c>
      <c r="E202" s="9"/>
      <c r="F202" s="122"/>
      <c r="G202" s="122" t="s">
        <v>3057</v>
      </c>
      <c r="I202" s="9"/>
      <c r="K202" s="9"/>
    </row>
    <row r="203" spans="1:11">
      <c r="A203" s="59">
        <v>46128</v>
      </c>
      <c r="B203" s="9" t="s">
        <v>3394</v>
      </c>
      <c r="E203" s="9"/>
      <c r="F203" s="122"/>
      <c r="G203" s="122" t="s">
        <v>3233</v>
      </c>
      <c r="I203" s="9"/>
      <c r="K203" s="9"/>
    </row>
    <row r="204" spans="1:11">
      <c r="A204" s="59">
        <v>46143</v>
      </c>
      <c r="B204" s="9" t="s">
        <v>3230</v>
      </c>
      <c r="E204" s="9"/>
      <c r="F204" s="122"/>
      <c r="G204" s="122"/>
      <c r="I204" s="9"/>
      <c r="K204" s="9" t="s">
        <v>3234</v>
      </c>
    </row>
    <row r="205" spans="1:11">
      <c r="A205" s="59">
        <v>46143</v>
      </c>
      <c r="B205" s="9" t="s">
        <v>3236</v>
      </c>
      <c r="E205" s="9"/>
      <c r="F205" s="122" t="s">
        <v>3077</v>
      </c>
      <c r="G205" s="122" t="s">
        <v>3233</v>
      </c>
      <c r="I205" s="9"/>
      <c r="K205" s="9"/>
    </row>
    <row r="206" spans="1:11">
      <c r="A206" s="59">
        <v>46143</v>
      </c>
      <c r="B206" s="9" t="s">
        <v>3231</v>
      </c>
      <c r="E206" s="9"/>
      <c r="F206" s="122" t="s">
        <v>3082</v>
      </c>
      <c r="G206" s="122" t="s">
        <v>3233</v>
      </c>
      <c r="H206" s="9" t="s">
        <v>3381</v>
      </c>
      <c r="I206" s="9"/>
      <c r="K206" s="9"/>
    </row>
    <row r="207" spans="1:11">
      <c r="A207" s="59">
        <v>46144</v>
      </c>
      <c r="B207" s="9" t="s">
        <v>3232</v>
      </c>
      <c r="E207" s="9"/>
      <c r="F207" s="122" t="s">
        <v>3059</v>
      </c>
      <c r="G207" s="122" t="s">
        <v>3233</v>
      </c>
      <c r="I207" s="9"/>
      <c r="K207" s="9"/>
    </row>
    <row r="208" spans="1:11">
      <c r="A208" s="59">
        <v>46148</v>
      </c>
      <c r="B208" s="9" t="s">
        <v>3358</v>
      </c>
      <c r="E208" s="9"/>
      <c r="F208" s="122" t="s">
        <v>3356</v>
      </c>
      <c r="G208" s="122" t="s">
        <v>3235</v>
      </c>
      <c r="I208" s="9"/>
      <c r="K208" s="9"/>
    </row>
    <row r="209" spans="1:11">
      <c r="A209" s="59">
        <v>46153</v>
      </c>
      <c r="B209" s="9" t="s">
        <v>3366</v>
      </c>
      <c r="E209" s="9"/>
      <c r="F209" s="122" t="s">
        <v>3367</v>
      </c>
      <c r="G209" s="122" t="s">
        <v>3235</v>
      </c>
      <c r="I209" s="9"/>
      <c r="K209" s="9"/>
    </row>
    <row r="210" spans="1:11">
      <c r="A210" s="59">
        <v>46155</v>
      </c>
      <c r="B210" s="9" t="s">
        <v>3365</v>
      </c>
      <c r="E210" s="9"/>
      <c r="F210" s="122" t="s">
        <v>3077</v>
      </c>
      <c r="G210" s="122" t="s">
        <v>3235</v>
      </c>
      <c r="I210" s="9"/>
      <c r="K210" s="9"/>
    </row>
    <row r="211" spans="1:11">
      <c r="A211" s="59">
        <v>46150</v>
      </c>
      <c r="B211" s="9" t="s">
        <v>3368</v>
      </c>
      <c r="E211" s="9"/>
      <c r="F211" s="122" t="s">
        <v>3077</v>
      </c>
      <c r="G211" s="122" t="s">
        <v>3235</v>
      </c>
      <c r="I211" s="9"/>
      <c r="K211" s="9"/>
    </row>
    <row r="212" spans="1:11">
      <c r="A212" s="59">
        <v>46168</v>
      </c>
      <c r="B212" s="9" t="s">
        <v>3369</v>
      </c>
      <c r="E212" s="9"/>
      <c r="F212" s="122" t="s">
        <v>3372</v>
      </c>
      <c r="G212" s="122" t="s">
        <v>3235</v>
      </c>
      <c r="I212" s="9"/>
      <c r="K212" s="9"/>
    </row>
    <row r="213" spans="1:11">
      <c r="A213" s="59">
        <v>46172</v>
      </c>
      <c r="B213" s="9" t="s">
        <v>3370</v>
      </c>
      <c r="E213" s="9"/>
      <c r="F213" s="122" t="s">
        <v>3374</v>
      </c>
      <c r="G213" s="122" t="s">
        <v>3235</v>
      </c>
      <c r="I213" s="9"/>
      <c r="K213" s="9"/>
    </row>
    <row r="214" spans="1:11">
      <c r="A214" s="59">
        <v>46183</v>
      </c>
      <c r="B214" s="9" t="s">
        <v>3371</v>
      </c>
      <c r="E214" s="9"/>
      <c r="F214" s="122" t="s">
        <v>3373</v>
      </c>
      <c r="G214" s="122" t="s">
        <v>3235</v>
      </c>
      <c r="I214" s="9"/>
      <c r="K214" s="9"/>
    </row>
    <row r="215" spans="1:11">
      <c r="A215" s="59">
        <v>46198</v>
      </c>
      <c r="B215" s="9" t="s">
        <v>3376</v>
      </c>
      <c r="E215" s="9"/>
      <c r="F215" s="122" t="s">
        <v>3375</v>
      </c>
      <c r="G215" s="122" t="s">
        <v>3235</v>
      </c>
      <c r="I215" s="9"/>
      <c r="K215" s="9"/>
    </row>
    <row r="216" spans="1:11">
      <c r="A216" s="59">
        <v>46202</v>
      </c>
      <c r="B216" s="9" t="s">
        <v>3377</v>
      </c>
      <c r="E216" s="193"/>
      <c r="F216" s="122" t="s">
        <v>3077</v>
      </c>
      <c r="G216" s="122" t="s">
        <v>3235</v>
      </c>
      <c r="I216" s="9"/>
      <c r="K216" s="9"/>
    </row>
    <row r="217" spans="1:11">
      <c r="A217" s="59">
        <v>46210</v>
      </c>
      <c r="B217" s="9" t="s">
        <v>3378</v>
      </c>
      <c r="E217" s="9"/>
      <c r="F217" s="122" t="s">
        <v>3059</v>
      </c>
      <c r="G217" s="122" t="s">
        <v>3235</v>
      </c>
      <c r="I217" s="9"/>
      <c r="K217" s="9"/>
    </row>
    <row r="218" spans="1:11">
      <c r="A218" s="59">
        <v>46215</v>
      </c>
      <c r="B218" s="9" t="s">
        <v>3380</v>
      </c>
      <c r="E218" s="9"/>
      <c r="F218" s="122" t="s">
        <v>3379</v>
      </c>
      <c r="G218" s="122" t="s">
        <v>3235</v>
      </c>
      <c r="I218" s="9"/>
      <c r="K218" s="9"/>
    </row>
    <row r="219" spans="1:11">
      <c r="A219" s="59">
        <v>46228</v>
      </c>
      <c r="B219" s="9" t="s">
        <v>3382</v>
      </c>
      <c r="E219" s="192"/>
      <c r="F219" s="122" t="s">
        <v>3383</v>
      </c>
      <c r="G219" s="122" t="s">
        <v>3235</v>
      </c>
      <c r="I219" s="9"/>
      <c r="K219" s="9"/>
    </row>
    <row r="220" spans="1:11">
      <c r="A220" s="59">
        <v>46229</v>
      </c>
      <c r="B220" s="9" t="s">
        <v>3384</v>
      </c>
      <c r="E220" s="9"/>
      <c r="F220" s="122" t="s">
        <v>3059</v>
      </c>
      <c r="G220" s="122" t="s">
        <v>3235</v>
      </c>
      <c r="I220" s="9"/>
      <c r="K220" s="9"/>
    </row>
    <row r="221" spans="1:11">
      <c r="A221" s="59">
        <v>46241</v>
      </c>
      <c r="B221" s="9" t="s">
        <v>3385</v>
      </c>
      <c r="E221" s="9"/>
      <c r="F221" s="122" t="s">
        <v>3077</v>
      </c>
      <c r="G221" s="122" t="s">
        <v>3235</v>
      </c>
      <c r="I221" s="9"/>
      <c r="K221" s="9"/>
    </row>
    <row r="222" spans="1:11">
      <c r="A222" s="59">
        <v>46242</v>
      </c>
      <c r="B222" s="9" t="s">
        <v>3386</v>
      </c>
      <c r="E222" s="9"/>
      <c r="F222" s="122" t="s">
        <v>3077</v>
      </c>
      <c r="G222" s="122" t="s">
        <v>3235</v>
      </c>
      <c r="I222" s="9"/>
      <c r="K222" s="9"/>
    </row>
    <row r="223" spans="1:11">
      <c r="A223" s="59">
        <v>46242</v>
      </c>
      <c r="B223" s="9" t="s">
        <v>3387</v>
      </c>
      <c r="E223" s="9"/>
      <c r="F223" s="122" t="s">
        <v>3388</v>
      </c>
      <c r="G223" s="122" t="s">
        <v>3235</v>
      </c>
      <c r="I223" s="9"/>
      <c r="K223" s="9"/>
    </row>
    <row r="224" spans="1:11">
      <c r="A224" s="59">
        <v>46242</v>
      </c>
      <c r="B224" s="9" t="s">
        <v>3389</v>
      </c>
      <c r="E224" s="9"/>
      <c r="F224" s="122" t="s">
        <v>3082</v>
      </c>
      <c r="G224" s="122" t="s">
        <v>3235</v>
      </c>
      <c r="I224" s="9"/>
      <c r="K224" s="9"/>
    </row>
    <row r="225" spans="1:15">
      <c r="A225" s="59">
        <v>46246</v>
      </c>
      <c r="B225" s="9" t="s">
        <v>3392</v>
      </c>
      <c r="E225" s="9"/>
      <c r="F225" s="122" t="s">
        <v>3390</v>
      </c>
      <c r="G225" s="122" t="s">
        <v>3235</v>
      </c>
      <c r="I225" s="9"/>
      <c r="K225" s="9"/>
    </row>
    <row r="226" spans="1:15">
      <c r="A226" s="59">
        <v>46249</v>
      </c>
      <c r="B226" s="9" t="s">
        <v>3391</v>
      </c>
      <c r="E226" s="9"/>
      <c r="F226" s="122"/>
      <c r="G226" s="122" t="s">
        <v>3393</v>
      </c>
      <c r="I226" s="9"/>
      <c r="K226" s="9"/>
    </row>
    <row r="227" spans="1:15">
      <c r="A227" s="59">
        <v>46258</v>
      </c>
      <c r="B227" s="9" t="s">
        <v>3396</v>
      </c>
      <c r="E227" s="9"/>
      <c r="F227" s="122" t="s">
        <v>3395</v>
      </c>
      <c r="G227" s="122" t="s">
        <v>3393</v>
      </c>
      <c r="I227" s="9"/>
      <c r="K227" s="9"/>
    </row>
    <row r="228" spans="1:15">
      <c r="A228" s="59">
        <v>46258</v>
      </c>
      <c r="B228" s="9" t="s">
        <v>3397</v>
      </c>
      <c r="E228" s="9"/>
      <c r="F228" s="122" t="s">
        <v>3398</v>
      </c>
      <c r="G228" s="122" t="s">
        <v>3393</v>
      </c>
      <c r="I228" s="9"/>
      <c r="K228" s="9"/>
    </row>
    <row r="229" spans="1:15">
      <c r="A229" s="59">
        <v>46266</v>
      </c>
      <c r="B229" s="9" t="s">
        <v>4093</v>
      </c>
      <c r="E229" s="9"/>
      <c r="F229" s="122" t="s">
        <v>4094</v>
      </c>
      <c r="G229" s="122" t="s">
        <v>3393</v>
      </c>
      <c r="I229" s="9"/>
      <c r="K229" s="9"/>
    </row>
    <row r="230" spans="1:15">
      <c r="A230" s="59">
        <v>46267</v>
      </c>
      <c r="B230" s="9" t="s">
        <v>4091</v>
      </c>
      <c r="E230" s="9"/>
      <c r="F230" s="122" t="s">
        <v>4092</v>
      </c>
      <c r="G230" s="122" t="s">
        <v>3393</v>
      </c>
      <c r="I230" s="9"/>
      <c r="K230" s="9"/>
    </row>
    <row r="231" spans="1:15">
      <c r="A231" s="59"/>
      <c r="B231" s="9"/>
      <c r="E231" s="9"/>
      <c r="F231" s="9"/>
      <c r="G231" s="9"/>
      <c r="I231" s="9"/>
      <c r="K231" s="9"/>
    </row>
    <row r="232" spans="1:15">
      <c r="A232" s="62" t="s">
        <v>212</v>
      </c>
      <c r="O232" s="6" t="s">
        <v>162</v>
      </c>
    </row>
    <row r="233" spans="1:15">
      <c r="A233" s="62" t="s">
        <v>163</v>
      </c>
    </row>
    <row r="245" spans="1:1">
      <c r="A245" s="59"/>
    </row>
    <row r="246" spans="1:1">
      <c r="A246" s="62" t="s">
        <v>213</v>
      </c>
    </row>
  </sheetData>
  <phoneticPr fontId="5" type="noConversion"/>
  <hyperlinks>
    <hyperlink ref="O232" r:id="rId1" xr:uid="{00000000-0004-0000-0000-000000000000}"/>
    <hyperlink ref="N5" r:id="rId2" xr:uid="{F8E4570D-CC32-4126-8821-2662E6D1DA8B}"/>
  </hyperlinks>
  <pageMargins left="0.75" right="0.75" top="1" bottom="1" header="0.5" footer="0.5"/>
  <pageSetup paperSize="9" orientation="portrait" horizontalDpi="4294967293" verticalDpi="300" r:id="rId3"/>
  <headerFooter alignWithMargins="0"/>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90259-2583-4015-AAEF-4F7532B4BCF3}">
  <dimension ref="A1:AB2840"/>
  <sheetViews>
    <sheetView tabSelected="1" zoomScale="75" zoomScaleNormal="75" workbookViewId="0">
      <pane xSplit="6" ySplit="3" topLeftCell="G2439" activePane="bottomRight" state="frozen"/>
      <selection pane="topRight" activeCell="G1" sqref="G1"/>
      <selection pane="bottomLeft" activeCell="A4" sqref="A4"/>
      <selection pane="bottomRight" activeCell="K2680" sqref="K2680"/>
    </sheetView>
  </sheetViews>
  <sheetFormatPr defaultRowHeight="13.2"/>
  <cols>
    <col min="1" max="1" width="4.5546875" customWidth="1"/>
    <col min="2" max="2" width="10.88671875" customWidth="1"/>
    <col min="3" max="3" width="13" customWidth="1"/>
    <col min="4" max="4" width="4.109375" customWidth="1"/>
    <col min="5" max="5" width="5.5546875" customWidth="1"/>
    <col min="6" max="6" width="64.6640625" customWidth="1"/>
    <col min="7" max="7" width="12.33203125" style="8" customWidth="1"/>
    <col min="8" max="8" width="10.109375" customWidth="1"/>
    <col min="9" max="9" width="2.88671875" customWidth="1"/>
    <col min="10" max="10" width="10.44140625" style="8" customWidth="1"/>
    <col min="11" max="11" width="10" style="8" customWidth="1"/>
    <col min="12" max="15" width="13" style="8" customWidth="1"/>
    <col min="16" max="16" width="2.88671875" customWidth="1"/>
    <col min="17" max="17" width="12.88671875" style="13" customWidth="1"/>
    <col min="18" max="18" width="3.21875" customWidth="1"/>
    <col min="23" max="23" width="3.5546875" customWidth="1"/>
    <col min="25" max="25" width="4.44140625" customWidth="1"/>
    <col min="26" max="26" width="35.6640625" customWidth="1"/>
    <col min="27" max="27" width="32.88671875" customWidth="1"/>
    <col min="28" max="28" width="15.44140625" customWidth="1"/>
  </cols>
  <sheetData>
    <row r="1" spans="1:28" ht="14.4">
      <c r="A1" t="s">
        <v>11</v>
      </c>
      <c r="B1" s="85" t="s">
        <v>271</v>
      </c>
      <c r="C1" s="84" t="s">
        <v>11</v>
      </c>
      <c r="D1" s="123" t="s">
        <v>11</v>
      </c>
      <c r="E1" s="10"/>
      <c r="F1" s="21" t="s">
        <v>62</v>
      </c>
      <c r="G1" s="146"/>
      <c r="H1" s="8"/>
      <c r="I1" s="34"/>
      <c r="J1" s="151" t="s">
        <v>15</v>
      </c>
      <c r="K1" s="151" t="s">
        <v>15</v>
      </c>
      <c r="L1" s="40" t="s">
        <v>151</v>
      </c>
      <c r="M1" s="40" t="s">
        <v>151</v>
      </c>
      <c r="N1" s="40" t="s">
        <v>151</v>
      </c>
      <c r="O1" s="40" t="s">
        <v>151</v>
      </c>
      <c r="P1" s="34"/>
      <c r="Q1" s="109" t="s">
        <v>16</v>
      </c>
      <c r="R1" s="127"/>
      <c r="S1" s="92" t="s">
        <v>220</v>
      </c>
      <c r="T1" s="92" t="s">
        <v>181</v>
      </c>
      <c r="U1" s="92" t="s">
        <v>181</v>
      </c>
      <c r="V1" s="92" t="s">
        <v>181</v>
      </c>
      <c r="W1" s="38"/>
      <c r="X1" s="67" t="s">
        <v>272</v>
      </c>
      <c r="Y1" s="128"/>
      <c r="Z1" s="80" t="s">
        <v>296</v>
      </c>
      <c r="AA1" s="148" t="s">
        <v>2084</v>
      </c>
      <c r="AB1" s="44" t="s">
        <v>165</v>
      </c>
    </row>
    <row r="2" spans="1:28" ht="14.4">
      <c r="A2" s="87" t="s">
        <v>1495</v>
      </c>
      <c r="B2" s="85" t="s">
        <v>271</v>
      </c>
      <c r="C2" s="129" t="s">
        <v>2572</v>
      </c>
      <c r="D2" s="130" t="s">
        <v>1496</v>
      </c>
      <c r="E2" s="10" t="s">
        <v>1497</v>
      </c>
      <c r="F2" s="4"/>
      <c r="G2" s="146" t="s">
        <v>133</v>
      </c>
      <c r="H2" s="171" t="s">
        <v>133</v>
      </c>
      <c r="I2" s="34"/>
      <c r="J2" s="152" t="s">
        <v>12</v>
      </c>
      <c r="K2" s="152" t="s">
        <v>12</v>
      </c>
      <c r="L2" s="41" t="s">
        <v>13</v>
      </c>
      <c r="M2" s="41" t="s">
        <v>1469</v>
      </c>
      <c r="N2" s="41" t="s">
        <v>152</v>
      </c>
      <c r="O2" s="41" t="s">
        <v>133</v>
      </c>
      <c r="P2" s="34"/>
      <c r="Q2" s="110" t="s">
        <v>14</v>
      </c>
      <c r="R2" s="133"/>
      <c r="S2" s="93" t="s">
        <v>222</v>
      </c>
      <c r="T2" s="93" t="s">
        <v>13</v>
      </c>
      <c r="U2" s="93" t="s">
        <v>1371</v>
      </c>
      <c r="V2" s="93" t="s">
        <v>182</v>
      </c>
      <c r="W2" s="38"/>
      <c r="X2" s="70" t="s">
        <v>15</v>
      </c>
      <c r="Y2" s="128"/>
      <c r="Z2" s="81" t="s">
        <v>295</v>
      </c>
      <c r="AA2" s="148" t="s">
        <v>2083</v>
      </c>
      <c r="AB2" s="45" t="s">
        <v>3399</v>
      </c>
    </row>
    <row r="3" spans="1:28" ht="15" thickBot="1">
      <c r="A3" s="153" t="s">
        <v>1503</v>
      </c>
      <c r="B3" s="154" t="s">
        <v>271</v>
      </c>
      <c r="C3" s="155" t="s">
        <v>1504</v>
      </c>
      <c r="D3" s="156" t="s">
        <v>1505</v>
      </c>
      <c r="E3" s="11"/>
      <c r="F3" s="157"/>
      <c r="G3" s="146" t="s">
        <v>1509</v>
      </c>
      <c r="H3" s="171" t="s">
        <v>1509</v>
      </c>
      <c r="I3" s="159"/>
      <c r="J3" s="158" t="s">
        <v>66</v>
      </c>
      <c r="K3" s="158" t="s">
        <v>66</v>
      </c>
      <c r="L3" s="42" t="s">
        <v>66</v>
      </c>
      <c r="M3" s="42" t="s">
        <v>4088</v>
      </c>
      <c r="N3" s="42" t="s">
        <v>4089</v>
      </c>
      <c r="O3" s="42" t="s">
        <v>4090</v>
      </c>
      <c r="P3" s="159"/>
      <c r="Q3" s="50" t="s">
        <v>63</v>
      </c>
      <c r="R3" s="136"/>
      <c r="S3" s="94" t="s">
        <v>221</v>
      </c>
      <c r="T3" s="94" t="s">
        <v>214</v>
      </c>
      <c r="U3" s="94" t="s">
        <v>214</v>
      </c>
      <c r="V3" s="94" t="s">
        <v>214</v>
      </c>
      <c r="W3" s="137"/>
      <c r="X3" s="71" t="s">
        <v>214</v>
      </c>
      <c r="Y3" s="128"/>
      <c r="Z3" s="149" t="s">
        <v>297</v>
      </c>
      <c r="AA3" s="147"/>
      <c r="AB3" s="46" t="s">
        <v>3048</v>
      </c>
    </row>
    <row r="4" spans="1:28" ht="14.4">
      <c r="A4" s="87"/>
      <c r="B4" s="85"/>
      <c r="C4" s="47"/>
      <c r="D4" s="145" t="s">
        <v>1573</v>
      </c>
      <c r="F4" s="9"/>
      <c r="G4" s="189"/>
      <c r="H4" s="8"/>
      <c r="I4" s="9"/>
      <c r="J4" s="66"/>
      <c r="K4" s="139"/>
      <c r="L4" s="66"/>
      <c r="M4" s="66"/>
      <c r="N4" s="66"/>
      <c r="O4" s="66"/>
      <c r="P4" s="142"/>
      <c r="Q4" s="43"/>
      <c r="R4" s="43"/>
      <c r="S4" s="86"/>
      <c r="T4" s="86"/>
      <c r="U4" s="86"/>
      <c r="V4" s="86"/>
      <c r="W4" s="39"/>
      <c r="X4" s="91"/>
      <c r="Z4" s="160"/>
      <c r="AA4" s="147"/>
      <c r="AB4" s="12"/>
    </row>
    <row r="5" spans="1:28" ht="14.4">
      <c r="A5" s="87"/>
      <c r="B5" s="85"/>
      <c r="C5" s="47"/>
      <c r="D5" s="111" t="s">
        <v>1113</v>
      </c>
      <c r="F5" s="9"/>
      <c r="H5" s="8"/>
      <c r="I5" s="9"/>
      <c r="J5" s="139"/>
      <c r="K5" s="139"/>
      <c r="L5" s="66"/>
      <c r="M5" s="66"/>
      <c r="N5" s="66"/>
      <c r="O5" s="66"/>
      <c r="P5" s="142"/>
      <c r="Q5" s="43"/>
      <c r="R5" s="43"/>
      <c r="S5" s="86"/>
      <c r="T5" s="86"/>
      <c r="U5" s="86"/>
      <c r="V5" s="86"/>
      <c r="W5" s="39"/>
      <c r="X5" s="91"/>
      <c r="Z5" s="160"/>
      <c r="AA5" s="147"/>
      <c r="AB5" s="12"/>
    </row>
    <row r="6" spans="1:28" ht="14.4">
      <c r="A6" t="s">
        <v>3400</v>
      </c>
      <c r="B6" s="85" t="s">
        <v>360</v>
      </c>
      <c r="C6" s="113" t="str">
        <f t="shared" ref="C6:C10" si="0">MID(A6,1,12)</f>
        <v>A.010.02.101</v>
      </c>
      <c r="D6" s="114" t="s">
        <v>1113</v>
      </c>
      <c r="E6" s="112" t="s">
        <v>362</v>
      </c>
      <c r="F6" s="115" t="str">
        <f t="shared" ref="F6:F10" si="1">MID(A6, 21,85)</f>
        <v>Leather Chrome tanning - hides from Argentina</v>
      </c>
      <c r="G6" s="146">
        <v>16.419931999999999</v>
      </c>
      <c r="H6" s="8">
        <f>G6</f>
        <v>16.419931999999999</v>
      </c>
      <c r="J6" s="169">
        <v>6.1101210748484469</v>
      </c>
      <c r="K6" s="8">
        <f>J6</f>
        <v>6.1101210748484469</v>
      </c>
      <c r="L6" s="170">
        <v>1.339389634</v>
      </c>
      <c r="M6" s="170">
        <v>1.1076414937999999</v>
      </c>
      <c r="N6" s="170">
        <v>1.2001001470484469</v>
      </c>
      <c r="O6" s="170">
        <v>2.4629897999999999</v>
      </c>
      <c r="Q6" s="69">
        <v>122.31441</v>
      </c>
      <c r="S6" s="116">
        <v>0.36734084</v>
      </c>
      <c r="T6" s="116">
        <v>0.34657294999999999</v>
      </c>
      <c r="U6" s="116">
        <v>1.4480524E-2</v>
      </c>
      <c r="V6" s="116">
        <v>6.2873712E-3</v>
      </c>
      <c r="X6" s="69">
        <v>1.7738312000000001E-3</v>
      </c>
      <c r="Z6" s="82"/>
    </row>
    <row r="7" spans="1:28" ht="14.4">
      <c r="A7" t="s">
        <v>1574</v>
      </c>
      <c r="B7" s="85" t="s">
        <v>360</v>
      </c>
      <c r="C7" s="113" t="str">
        <f t="shared" si="0"/>
        <v>A.010.02.102</v>
      </c>
      <c r="D7" s="114" t="s">
        <v>1113</v>
      </c>
      <c r="E7" s="112" t="s">
        <v>362</v>
      </c>
      <c r="F7" s="115" t="str">
        <f t="shared" si="1"/>
        <v>Leather Vegetable tanning - hides from Europe</v>
      </c>
      <c r="G7" s="146">
        <v>18.647606</v>
      </c>
      <c r="H7" s="8">
        <f t="shared" ref="H7:H10" si="2">G7</f>
        <v>18.647606</v>
      </c>
      <c r="J7" s="169">
        <v>3.1401589881016072</v>
      </c>
      <c r="K7" s="8">
        <f t="shared" ref="K7:K10" si="3">J7</f>
        <v>3.1401589881016072</v>
      </c>
      <c r="L7" s="170">
        <v>0.153488878573</v>
      </c>
      <c r="M7" s="170">
        <v>0.15384713429999999</v>
      </c>
      <c r="N7" s="170">
        <v>3.5682075228606953E-2</v>
      </c>
      <c r="O7" s="170">
        <v>2.7971409</v>
      </c>
      <c r="Q7" s="69">
        <v>97.244187999999994</v>
      </c>
      <c r="S7" s="116">
        <v>0.34661873999999998</v>
      </c>
      <c r="T7" s="116">
        <v>0.32645680999999999</v>
      </c>
      <c r="U7" s="116">
        <v>1.5177594000000001E-2</v>
      </c>
      <c r="V7" s="116">
        <v>4.9843403999999996E-3</v>
      </c>
      <c r="X7" s="69">
        <v>7.834405E-4</v>
      </c>
      <c r="Z7" s="82"/>
    </row>
    <row r="8" spans="1:28" ht="14.4">
      <c r="A8" t="s">
        <v>2573</v>
      </c>
      <c r="B8" s="85" t="s">
        <v>360</v>
      </c>
      <c r="C8" s="113" t="str">
        <f t="shared" si="0"/>
        <v>A.010.02.103</v>
      </c>
      <c r="D8" s="114" t="s">
        <v>1113</v>
      </c>
      <c r="E8" s="112" t="s">
        <v>362</v>
      </c>
      <c r="F8" s="115" t="str">
        <f t="shared" si="1"/>
        <v>Wool (from Australia transported to Rotterdam)</v>
      </c>
      <c r="G8" s="146">
        <v>61.097693333333339</v>
      </c>
      <c r="H8" s="8">
        <f t="shared" si="2"/>
        <v>61.097693333333339</v>
      </c>
      <c r="J8" s="169">
        <v>9.5788061397902862</v>
      </c>
      <c r="K8" s="8">
        <f t="shared" si="3"/>
        <v>9.5788061397902862</v>
      </c>
      <c r="L8" s="170">
        <v>2.6158154199999999E-2</v>
      </c>
      <c r="M8" s="170">
        <v>0.10994456984000001</v>
      </c>
      <c r="N8" s="170">
        <v>0.27804941575028624</v>
      </c>
      <c r="O8" s="170">
        <v>9.1646540000000005</v>
      </c>
      <c r="Q8" s="69">
        <v>58.765661999999999</v>
      </c>
      <c r="S8" s="116">
        <v>1.0105335</v>
      </c>
      <c r="T8" s="116">
        <v>0.95975001999999998</v>
      </c>
      <c r="U8" s="116">
        <v>4.6925355000000002E-2</v>
      </c>
      <c r="V8" s="116">
        <v>3.8580704E-3</v>
      </c>
      <c r="X8" s="69">
        <v>1.7971390999999999E-3</v>
      </c>
      <c r="Z8" s="82"/>
    </row>
    <row r="9" spans="1:28" ht="14.4">
      <c r="A9" t="s">
        <v>2574</v>
      </c>
      <c r="B9" s="85" t="s">
        <v>360</v>
      </c>
      <c r="C9" s="113" t="str">
        <f t="shared" si="0"/>
        <v>A.010.02.104</v>
      </c>
      <c r="D9" s="114" t="s">
        <v>1113</v>
      </c>
      <c r="E9" s="112" t="s">
        <v>362</v>
      </c>
      <c r="F9" s="115" t="str">
        <f t="shared" si="1"/>
        <v>clean wool in Australia</v>
      </c>
      <c r="G9" s="146">
        <v>60.77800533333334</v>
      </c>
      <c r="H9" s="8">
        <f t="shared" si="2"/>
        <v>60.77800533333334</v>
      </c>
      <c r="J9" s="169">
        <v>9.4907917185302075</v>
      </c>
      <c r="K9" s="8">
        <f t="shared" si="3"/>
        <v>9.4907917185302075</v>
      </c>
      <c r="L9" s="170">
        <v>2.5067026139999997E-2</v>
      </c>
      <c r="M9" s="170">
        <v>9.8614126159999982E-2</v>
      </c>
      <c r="N9" s="170">
        <v>0.25040976623020711</v>
      </c>
      <c r="O9" s="170">
        <v>9.1167008000000003</v>
      </c>
      <c r="Q9" s="69">
        <v>54.553769000000003</v>
      </c>
      <c r="S9" s="116">
        <v>1.0017739999999999</v>
      </c>
      <c r="T9" s="116">
        <v>0.95158854999999998</v>
      </c>
      <c r="U9" s="116">
        <v>4.6621321E-2</v>
      </c>
      <c r="V9" s="116">
        <v>3.5641571000000001E-3</v>
      </c>
      <c r="X9" s="69">
        <v>1.7799704E-3</v>
      </c>
      <c r="Z9" s="82"/>
    </row>
    <row r="10" spans="1:28" ht="14.4">
      <c r="A10" t="s">
        <v>2575</v>
      </c>
      <c r="B10" s="85" t="s">
        <v>360</v>
      </c>
      <c r="C10" s="113" t="str">
        <f t="shared" si="0"/>
        <v>A.010.02.105</v>
      </c>
      <c r="D10" s="114" t="s">
        <v>1113</v>
      </c>
      <c r="E10" s="112" t="s">
        <v>362</v>
      </c>
      <c r="F10" s="115" t="str">
        <f t="shared" si="1"/>
        <v>greasy wool at farm Australia</v>
      </c>
      <c r="G10" s="146">
        <v>38.730739333333332</v>
      </c>
      <c r="H10" s="8">
        <f t="shared" si="2"/>
        <v>38.730739333333332</v>
      </c>
      <c r="J10" s="169">
        <v>6.0049997326675335</v>
      </c>
      <c r="K10" s="8">
        <f t="shared" si="3"/>
        <v>6.0049997326675335</v>
      </c>
      <c r="L10" s="170">
        <v>1.217988783E-2</v>
      </c>
      <c r="M10" s="170">
        <v>2.5222128919999996E-2</v>
      </c>
      <c r="N10" s="170">
        <v>0.1579868159175333</v>
      </c>
      <c r="O10" s="170">
        <v>5.8096109</v>
      </c>
      <c r="Q10" s="69">
        <v>28.595732999999999</v>
      </c>
      <c r="S10" s="116">
        <v>0.63406720999999999</v>
      </c>
      <c r="T10" s="116">
        <v>0.60269633</v>
      </c>
      <c r="U10" s="116">
        <v>2.9392082E-2</v>
      </c>
      <c r="V10" s="116">
        <v>1.9788032E-3</v>
      </c>
      <c r="X10" s="69">
        <v>1.1227156E-3</v>
      </c>
      <c r="Z10" s="82"/>
    </row>
    <row r="11" spans="1:28" ht="14.4">
      <c r="D11" s="111" t="s">
        <v>1114</v>
      </c>
      <c r="H11" s="8"/>
      <c r="Q11"/>
      <c r="Z11" s="83"/>
    </row>
    <row r="12" spans="1:28" ht="14.4">
      <c r="A12" t="s">
        <v>363</v>
      </c>
      <c r="B12" s="85" t="s">
        <v>360</v>
      </c>
      <c r="C12" s="113" t="str">
        <f t="shared" ref="C12:C36" si="4">MID(A12,1,12)</f>
        <v>A.010.04.101</v>
      </c>
      <c r="D12" s="114" t="s">
        <v>1114</v>
      </c>
      <c r="E12" s="112" t="s">
        <v>362</v>
      </c>
      <c r="F12" s="115" t="str">
        <f t="shared" ref="F12:F36" si="5">MID(A12, 21,85)</f>
        <v>Crude palm kernel oil refined</v>
      </c>
      <c r="G12" s="146">
        <v>0.93470313333333332</v>
      </c>
      <c r="H12" s="8">
        <f t="shared" ref="H12:H36" si="6">G12</f>
        <v>0.93470313333333332</v>
      </c>
      <c r="J12" s="169">
        <v>0.7908128063052291</v>
      </c>
      <c r="K12" s="8">
        <f t="shared" ref="K12:K36" si="7">J12</f>
        <v>0.7908128063052291</v>
      </c>
      <c r="L12" s="170">
        <v>8.3662684056999993E-3</v>
      </c>
      <c r="M12" s="170">
        <v>0.62725862200399995</v>
      </c>
      <c r="N12" s="170">
        <v>1.4982445895529181E-2</v>
      </c>
      <c r="O12" s="170">
        <v>0.14020547</v>
      </c>
      <c r="Q12" s="69">
        <v>4.5010304000000003</v>
      </c>
      <c r="S12" s="116">
        <v>2.2554277000000001E-2</v>
      </c>
      <c r="T12" s="116">
        <v>2.1435961E-2</v>
      </c>
      <c r="U12" s="116">
        <v>9.3029419999999998E-4</v>
      </c>
      <c r="V12" s="116">
        <v>1.8802171E-4</v>
      </c>
      <c r="X12" s="172">
        <v>3.7575221000000003E-5</v>
      </c>
      <c r="Z12" s="82"/>
    </row>
    <row r="13" spans="1:28" ht="14.4">
      <c r="A13" t="s">
        <v>1575</v>
      </c>
      <c r="B13" s="85" t="s">
        <v>360</v>
      </c>
      <c r="C13" s="113" t="str">
        <f t="shared" si="4"/>
        <v>A.010.04.102</v>
      </c>
      <c r="D13" s="114" t="s">
        <v>1114</v>
      </c>
      <c r="E13" s="112" t="s">
        <v>362</v>
      </c>
      <c r="F13" s="115" t="str">
        <f t="shared" si="5"/>
        <v>Palm kernel oil - crude from trees</v>
      </c>
      <c r="G13" s="146">
        <v>0.62454079333333334</v>
      </c>
      <c r="H13" s="8">
        <f t="shared" si="6"/>
        <v>0.62454079333333334</v>
      </c>
      <c r="J13" s="169">
        <v>0.68609400529538422</v>
      </c>
      <c r="K13" s="8">
        <f t="shared" si="7"/>
        <v>0.68609400529538422</v>
      </c>
      <c r="L13" s="170">
        <v>6.6339148701400003E-3</v>
      </c>
      <c r="M13" s="170">
        <v>0.58544929252599998</v>
      </c>
      <c r="N13" s="170">
        <v>3.2967889924425347E-4</v>
      </c>
      <c r="O13" s="170">
        <v>9.3681118999999993E-2</v>
      </c>
      <c r="Q13" s="69">
        <v>7.1137109000000004E-2</v>
      </c>
      <c r="S13" s="116">
        <v>1.6098415000000001E-2</v>
      </c>
      <c r="T13" s="116">
        <v>1.5428923000000001E-2</v>
      </c>
      <c r="U13" s="116">
        <v>6.6463554999999998E-4</v>
      </c>
      <c r="V13" s="199">
        <v>4.8564634000000002E-6</v>
      </c>
      <c r="X13" s="172">
        <v>2.2495508E-5</v>
      </c>
      <c r="Z13" s="82"/>
    </row>
    <row r="14" spans="1:28" ht="14.4">
      <c r="A14" t="s">
        <v>1576</v>
      </c>
      <c r="B14" s="85" t="s">
        <v>360</v>
      </c>
      <c r="C14" s="113" t="str">
        <f t="shared" si="4"/>
        <v>A.010.04.103</v>
      </c>
      <c r="D14" s="114" t="s">
        <v>1114</v>
      </c>
      <c r="E14" s="112" t="s">
        <v>362</v>
      </c>
      <c r="F14" s="115" t="str">
        <f t="shared" si="5"/>
        <v>Potatoe starch DE</v>
      </c>
      <c r="G14" s="146">
        <v>0.61261658666666663</v>
      </c>
      <c r="H14" s="8">
        <f t="shared" si="6"/>
        <v>0.61261658666666663</v>
      </c>
      <c r="J14" s="169">
        <v>0.1202925475918121</v>
      </c>
      <c r="K14" s="8">
        <f t="shared" si="7"/>
        <v>0.1202925475918121</v>
      </c>
      <c r="L14" s="170">
        <v>3.5924838003999998E-3</v>
      </c>
      <c r="M14" s="170">
        <v>1.6320177672999998E-2</v>
      </c>
      <c r="N14" s="170">
        <v>8.4873981184121101E-3</v>
      </c>
      <c r="O14" s="170">
        <v>9.1892487999999994E-2</v>
      </c>
      <c r="Q14" s="69">
        <v>8.5356238999999992</v>
      </c>
      <c r="S14" s="116">
        <v>1.2570023E-2</v>
      </c>
      <c r="T14" s="116">
        <v>1.1609161E-2</v>
      </c>
      <c r="U14" s="116">
        <v>5.4418132000000005E-4</v>
      </c>
      <c r="V14" s="116">
        <v>4.1668100000000002E-4</v>
      </c>
      <c r="X14" s="172">
        <v>3.0498458000000001E-5</v>
      </c>
      <c r="Z14" s="82"/>
    </row>
    <row r="15" spans="1:28" ht="14.4">
      <c r="A15" t="s">
        <v>1577</v>
      </c>
      <c r="B15" s="85" t="s">
        <v>360</v>
      </c>
      <c r="C15" s="113" t="str">
        <f t="shared" si="4"/>
        <v>A.010.04.104</v>
      </c>
      <c r="D15" s="114" t="s">
        <v>1114</v>
      </c>
      <c r="E15" s="112" t="s">
        <v>362</v>
      </c>
      <c r="F15" s="115" t="str">
        <f t="shared" si="5"/>
        <v>Potatoes DE</v>
      </c>
      <c r="G15" s="146">
        <v>3.5490642666666669E-2</v>
      </c>
      <c r="H15" s="8">
        <f t="shared" si="6"/>
        <v>3.5490642666666669E-2</v>
      </c>
      <c r="J15" s="169">
        <v>9.1780251435777116E-3</v>
      </c>
      <c r="K15" s="8">
        <f t="shared" si="7"/>
        <v>9.1780251435777116E-3</v>
      </c>
      <c r="L15" s="170">
        <v>3.7847819159999999E-4</v>
      </c>
      <c r="M15" s="170">
        <v>1.8864133876E-3</v>
      </c>
      <c r="N15" s="170">
        <v>1.5895371643777118E-3</v>
      </c>
      <c r="O15" s="170">
        <v>5.3235964E-3</v>
      </c>
      <c r="Q15" s="69">
        <v>0.41198581000000001</v>
      </c>
      <c r="S15" s="116">
        <v>6.9904180999999998E-4</v>
      </c>
      <c r="T15" s="116">
        <v>6.3864987000000002E-4</v>
      </c>
      <c r="U15" s="199">
        <v>3.5403447999999998E-5</v>
      </c>
      <c r="V15" s="199">
        <v>2.4988490999999998E-5</v>
      </c>
      <c r="X15" s="172">
        <v>1.9101999E-6</v>
      </c>
      <c r="Z15" s="82"/>
    </row>
    <row r="16" spans="1:28" ht="14.4">
      <c r="A16" t="s">
        <v>1578</v>
      </c>
      <c r="B16" s="85" t="s">
        <v>360</v>
      </c>
      <c r="C16" s="113" t="str">
        <f t="shared" si="4"/>
        <v>A.010.04.105</v>
      </c>
      <c r="D16" s="114" t="s">
        <v>1114</v>
      </c>
      <c r="E16" s="112" t="s">
        <v>362</v>
      </c>
      <c r="F16" s="115" t="str">
        <f t="shared" si="5"/>
        <v>Rape cake Europe</v>
      </c>
      <c r="G16" s="146">
        <v>0.17411376666666667</v>
      </c>
      <c r="H16" s="8">
        <f t="shared" si="6"/>
        <v>0.17411376666666667</v>
      </c>
      <c r="J16" s="169">
        <v>0.15091485959877987</v>
      </c>
      <c r="K16" s="8">
        <f t="shared" si="7"/>
        <v>0.15091485959877987</v>
      </c>
      <c r="L16" s="170">
        <v>1.7591329964000001E-3</v>
      </c>
      <c r="M16" s="170">
        <v>0.12138713559400001</v>
      </c>
      <c r="N16" s="170">
        <v>1.6515260083798627E-3</v>
      </c>
      <c r="O16" s="170">
        <v>2.6117064999999998E-2</v>
      </c>
      <c r="Q16" s="69">
        <v>13.187828</v>
      </c>
      <c r="S16" s="116">
        <v>5.0315771000000002E-3</v>
      </c>
      <c r="T16" s="116">
        <v>4.7720441999999997E-3</v>
      </c>
      <c r="U16" s="116">
        <v>2.2588130000000001E-4</v>
      </c>
      <c r="V16" s="199">
        <v>3.3651654999999999E-5</v>
      </c>
      <c r="X16" s="172">
        <v>1.9771242E-5</v>
      </c>
      <c r="Z16" s="82"/>
    </row>
    <row r="17" spans="1:26" ht="14.4">
      <c r="A17" t="s">
        <v>2576</v>
      </c>
      <c r="B17" s="85" t="s">
        <v>360</v>
      </c>
      <c r="C17" s="113" t="str">
        <f t="shared" si="4"/>
        <v>A.010.04.106</v>
      </c>
      <c r="D17" s="114" t="s">
        <v>1114</v>
      </c>
      <c r="E17" s="112" t="s">
        <v>362</v>
      </c>
      <c r="F17" s="115" t="str">
        <f t="shared" si="5"/>
        <v>Soybean meal at coast Brazil</v>
      </c>
      <c r="G17" s="146">
        <v>6.3184640000000005</v>
      </c>
      <c r="H17" s="8">
        <f t="shared" si="6"/>
        <v>6.3184640000000005</v>
      </c>
      <c r="J17" s="169">
        <v>1.6243770617422819</v>
      </c>
      <c r="K17" s="8">
        <f t="shared" si="7"/>
        <v>1.6243770617422819</v>
      </c>
      <c r="L17" s="170">
        <v>1.1623023688999999E-2</v>
      </c>
      <c r="M17" s="170">
        <v>0.64659107118000003</v>
      </c>
      <c r="N17" s="170">
        <v>1.8393366873281861E-2</v>
      </c>
      <c r="O17" s="170">
        <v>0.94776959999999999</v>
      </c>
      <c r="Q17" s="69">
        <v>6.0980993000000003</v>
      </c>
      <c r="S17" s="116">
        <v>0.10521727</v>
      </c>
      <c r="T17" s="116">
        <v>0.10001643</v>
      </c>
      <c r="U17" s="116">
        <v>4.8611421000000002E-3</v>
      </c>
      <c r="V17" s="116">
        <v>3.3970372000000001E-4</v>
      </c>
      <c r="X17" s="69">
        <v>1.8908915E-4</v>
      </c>
      <c r="Z17" s="82"/>
    </row>
    <row r="18" spans="1:26" ht="14.4">
      <c r="A18" t="s">
        <v>2577</v>
      </c>
      <c r="B18" s="85" t="s">
        <v>360</v>
      </c>
      <c r="C18" s="113" t="str">
        <f t="shared" si="4"/>
        <v>A.010.04.107</v>
      </c>
      <c r="D18" s="114" t="s">
        <v>1114</v>
      </c>
      <c r="E18" s="112" t="s">
        <v>362</v>
      </c>
      <c r="F18" s="115" t="str">
        <f t="shared" si="5"/>
        <v>Soybean meal at coast USA</v>
      </c>
      <c r="G18" s="146">
        <v>0.43253622000000003</v>
      </c>
      <c r="H18" s="8">
        <f t="shared" si="6"/>
        <v>0.43253622000000003</v>
      </c>
      <c r="J18" s="169">
        <v>9.70084244540554E-2</v>
      </c>
      <c r="K18" s="8">
        <f t="shared" si="7"/>
        <v>9.70084244540554E-2</v>
      </c>
      <c r="L18" s="170">
        <v>7.9365424609999999E-3</v>
      </c>
      <c r="M18" s="170">
        <v>1.0904659279999999E-2</v>
      </c>
      <c r="N18" s="170">
        <v>1.3286789713055398E-2</v>
      </c>
      <c r="O18" s="170">
        <v>6.4880433000000001E-2</v>
      </c>
      <c r="Q18" s="69">
        <v>4.9119495999999998</v>
      </c>
      <c r="S18" s="116">
        <v>9.1785617000000007E-3</v>
      </c>
      <c r="T18" s="116">
        <v>8.5275027999999996E-3</v>
      </c>
      <c r="U18" s="116">
        <v>3.9237981000000001E-4</v>
      </c>
      <c r="V18" s="116">
        <v>2.5867906000000003E-4</v>
      </c>
      <c r="X18" s="172">
        <v>2.2783584999999999E-5</v>
      </c>
      <c r="Z18" s="82"/>
    </row>
    <row r="19" spans="1:26" ht="14.4">
      <c r="A19" t="s">
        <v>2578</v>
      </c>
      <c r="B19" s="85" t="s">
        <v>360</v>
      </c>
      <c r="C19" s="113" t="str">
        <f t="shared" si="4"/>
        <v>A.010.04.108</v>
      </c>
      <c r="D19" s="114" t="s">
        <v>1114</v>
      </c>
      <c r="E19" s="112" t="s">
        <v>362</v>
      </c>
      <c r="F19" s="115" t="str">
        <f t="shared" si="5"/>
        <v>Soybean oil - refined at coast Brazil</v>
      </c>
      <c r="G19" s="146">
        <v>6.5779088000000003</v>
      </c>
      <c r="H19" s="8">
        <f t="shared" si="6"/>
        <v>6.5779088000000003</v>
      </c>
      <c r="J19" s="169">
        <v>1.6909616932851852</v>
      </c>
      <c r="K19" s="8">
        <f t="shared" si="7"/>
        <v>1.6909616932851852</v>
      </c>
      <c r="L19" s="170">
        <v>1.2119727362999998E-2</v>
      </c>
      <c r="M19" s="170">
        <v>0.67296611340000001</v>
      </c>
      <c r="N19" s="170">
        <v>1.9189532522185093E-2</v>
      </c>
      <c r="O19" s="170">
        <v>0.98668632000000001</v>
      </c>
      <c r="Q19" s="69">
        <v>6.4077095999999996</v>
      </c>
      <c r="S19" s="116">
        <v>0.10954954</v>
      </c>
      <c r="T19" s="116">
        <v>0.10413351999999999</v>
      </c>
      <c r="U19" s="116">
        <v>5.0609727999999998E-3</v>
      </c>
      <c r="V19" s="116">
        <v>3.5504618999999997E-4</v>
      </c>
      <c r="X19" s="69">
        <v>1.9691815E-4</v>
      </c>
      <c r="Z19" s="82"/>
    </row>
    <row r="20" spans="1:26" ht="14.4">
      <c r="A20" t="s">
        <v>2579</v>
      </c>
      <c r="B20" s="85" t="s">
        <v>360</v>
      </c>
      <c r="C20" s="113" t="str">
        <f t="shared" si="4"/>
        <v>A.010.04.109</v>
      </c>
      <c r="D20" s="114" t="s">
        <v>1114</v>
      </c>
      <c r="E20" s="112" t="s">
        <v>362</v>
      </c>
      <c r="F20" s="115" t="str">
        <f t="shared" si="5"/>
        <v>Soybean oil - refined at coast USA</v>
      </c>
      <c r="G20" s="146">
        <v>0.45429070666666665</v>
      </c>
      <c r="H20" s="8">
        <f t="shared" si="6"/>
        <v>0.45429070666666665</v>
      </c>
      <c r="J20" s="169">
        <v>0.10177923670549771</v>
      </c>
      <c r="K20" s="8">
        <f t="shared" si="7"/>
        <v>0.10177923670549771</v>
      </c>
      <c r="L20" s="170">
        <v>8.2848676139999997E-3</v>
      </c>
      <c r="M20" s="170">
        <v>1.1424851329999999E-2</v>
      </c>
      <c r="N20" s="170">
        <v>1.392591176149772E-2</v>
      </c>
      <c r="O20" s="170">
        <v>6.8143605999999995E-2</v>
      </c>
      <c r="Q20" s="69">
        <v>5.1861471000000003</v>
      </c>
      <c r="S20" s="116">
        <v>9.6367707E-3</v>
      </c>
      <c r="T20" s="116">
        <v>8.9533436999999997E-3</v>
      </c>
      <c r="U20" s="116">
        <v>4.1185761000000001E-4</v>
      </c>
      <c r="V20" s="116">
        <v>2.7156937999999999E-4</v>
      </c>
      <c r="X20" s="172">
        <v>2.3931324000000001E-5</v>
      </c>
      <c r="Z20" s="82"/>
    </row>
    <row r="21" spans="1:26" ht="14.4">
      <c r="A21" t="s">
        <v>2580</v>
      </c>
      <c r="B21" s="85" t="s">
        <v>360</v>
      </c>
      <c r="C21" s="113" t="str">
        <f t="shared" si="4"/>
        <v>A.010.04.110</v>
      </c>
      <c r="D21" s="114" t="s">
        <v>1114</v>
      </c>
      <c r="E21" s="112" t="s">
        <v>362</v>
      </c>
      <c r="F21" s="115" t="str">
        <f t="shared" si="5"/>
        <v>Soybeans grain - harvested and transported to coast Brazil</v>
      </c>
      <c r="G21" s="146">
        <v>6.0692025333333337</v>
      </c>
      <c r="H21" s="8">
        <f t="shared" si="6"/>
        <v>6.0692025333333337</v>
      </c>
      <c r="J21" s="169">
        <v>1.5662756965208975</v>
      </c>
      <c r="K21" s="8">
        <f t="shared" si="7"/>
        <v>1.5662756965208975</v>
      </c>
      <c r="L21" s="170">
        <v>7.5657424259999995E-3</v>
      </c>
      <c r="M21" s="170">
        <v>0.63051311022000001</v>
      </c>
      <c r="N21" s="170">
        <v>1.7816463874897385E-2</v>
      </c>
      <c r="O21" s="170">
        <v>0.91038037999999999</v>
      </c>
      <c r="Q21" s="69">
        <v>4.0731422000000004</v>
      </c>
      <c r="S21" s="116">
        <v>0.10021758</v>
      </c>
      <c r="T21" s="116">
        <v>9.5308143999999997E-2</v>
      </c>
      <c r="U21" s="116">
        <v>4.6463944999999996E-3</v>
      </c>
      <c r="V21" s="116">
        <v>2.6303935999999998E-4</v>
      </c>
      <c r="X21" s="69">
        <v>1.7820518E-4</v>
      </c>
      <c r="Z21" s="82"/>
    </row>
    <row r="22" spans="1:26" ht="14.4">
      <c r="A22" t="s">
        <v>2581</v>
      </c>
      <c r="B22" s="85" t="s">
        <v>360</v>
      </c>
      <c r="C22" s="113" t="str">
        <f t="shared" si="4"/>
        <v>A.010.04.111</v>
      </c>
      <c r="D22" s="114" t="s">
        <v>1114</v>
      </c>
      <c r="E22" s="112" t="s">
        <v>362</v>
      </c>
      <c r="F22" s="115" t="str">
        <f t="shared" si="5"/>
        <v>Soybeans grain - harvested and transported to coast USA</v>
      </c>
      <c r="G22" s="146">
        <v>0.27658638666666668</v>
      </c>
      <c r="H22" s="8">
        <f t="shared" si="6"/>
        <v>0.27658638666666668</v>
      </c>
      <c r="J22" s="169">
        <v>6.4787969327136652E-2</v>
      </c>
      <c r="K22" s="8">
        <f t="shared" si="7"/>
        <v>6.4787969327136652E-2</v>
      </c>
      <c r="L22" s="170">
        <v>3.9295472140000003E-3</v>
      </c>
      <c r="M22" s="170">
        <v>7.1916683299999996E-3</v>
      </c>
      <c r="N22" s="170">
        <v>1.2178795783136652E-2</v>
      </c>
      <c r="O22" s="170">
        <v>4.1487957999999998E-2</v>
      </c>
      <c r="Q22" s="69">
        <v>2.7499574999999998</v>
      </c>
      <c r="S22" s="116">
        <v>5.6481535000000001E-3</v>
      </c>
      <c r="T22" s="116">
        <v>5.2279498999999998E-3</v>
      </c>
      <c r="U22" s="116">
        <v>2.4711892000000001E-4</v>
      </c>
      <c r="V22" s="116">
        <v>1.7308467999999999E-4</v>
      </c>
      <c r="X22" s="172">
        <v>1.4104651E-5</v>
      </c>
      <c r="Z22" s="82"/>
    </row>
    <row r="23" spans="1:26" ht="14.4">
      <c r="A23" t="s">
        <v>1579</v>
      </c>
      <c r="B23" s="85" t="s">
        <v>360</v>
      </c>
      <c r="C23" s="113" t="str">
        <f t="shared" si="4"/>
        <v>A.010.04.112</v>
      </c>
      <c r="D23" s="114" t="s">
        <v>1114</v>
      </c>
      <c r="E23" s="112" t="s">
        <v>362</v>
      </c>
      <c r="F23" s="115" t="str">
        <f t="shared" si="5"/>
        <v>Soybean oil crude - degummed at coast Brazil</v>
      </c>
      <c r="G23" s="146">
        <v>6.3227763333333336</v>
      </c>
      <c r="H23" s="8">
        <f t="shared" si="6"/>
        <v>6.3227763333333336</v>
      </c>
      <c r="J23" s="169">
        <v>1.6254856980484087</v>
      </c>
      <c r="K23" s="8">
        <f t="shared" si="7"/>
        <v>1.6254856980484087</v>
      </c>
      <c r="L23" s="170">
        <v>1.1630956148999999E-2</v>
      </c>
      <c r="M23" s="170">
        <v>0.64703237182999995</v>
      </c>
      <c r="N23" s="170">
        <v>1.8405920069408742E-2</v>
      </c>
      <c r="O23" s="170">
        <v>0.94841644999999997</v>
      </c>
      <c r="Q23" s="69">
        <v>6.1022612000000001</v>
      </c>
      <c r="S23" s="116">
        <v>0.10528907999999999</v>
      </c>
      <c r="T23" s="116">
        <v>0.10008469</v>
      </c>
      <c r="U23" s="116">
        <v>4.8644598999999997E-3</v>
      </c>
      <c r="V23" s="116">
        <v>3.3993556999999998E-4</v>
      </c>
      <c r="X23" s="69">
        <v>1.8921821E-4</v>
      </c>
      <c r="Z23" s="82"/>
    </row>
    <row r="24" spans="1:26" ht="14.4">
      <c r="A24" t="s">
        <v>3237</v>
      </c>
      <c r="B24" s="85" t="s">
        <v>360</v>
      </c>
      <c r="C24" s="113" t="str">
        <f t="shared" si="4"/>
        <v>A.010.04.113</v>
      </c>
      <c r="D24" s="114" t="s">
        <v>1114</v>
      </c>
      <c r="E24" s="112" t="s">
        <v>362</v>
      </c>
      <c r="F24" s="115" t="str">
        <f t="shared" si="5"/>
        <v>Soybean oil crude - degummed at coast USA</v>
      </c>
      <c r="G24" s="146">
        <v>0.43282299333333329</v>
      </c>
      <c r="H24" s="8">
        <f t="shared" si="6"/>
        <v>0.43282299333333329</v>
      </c>
      <c r="J24" s="169">
        <v>9.7072740991959339E-2</v>
      </c>
      <c r="K24" s="8">
        <f t="shared" si="7"/>
        <v>9.7072740991959339E-2</v>
      </c>
      <c r="L24" s="170">
        <v>7.9418044040000003E-3</v>
      </c>
      <c r="M24" s="170">
        <v>1.0911889159999999E-2</v>
      </c>
      <c r="N24" s="170">
        <v>1.3295598427959346E-2</v>
      </c>
      <c r="O24" s="170">
        <v>6.4923448999999994E-2</v>
      </c>
      <c r="Q24" s="69">
        <v>4.9152062000000001</v>
      </c>
      <c r="S24" s="116">
        <v>9.1846471000000002E-3</v>
      </c>
      <c r="T24" s="116">
        <v>8.5331565999999994E-3</v>
      </c>
      <c r="U24" s="116">
        <v>3.9263995000000002E-4</v>
      </c>
      <c r="V24" s="116">
        <v>2.5885056000000002E-4</v>
      </c>
      <c r="X24" s="172">
        <v>2.2798691000000001E-5</v>
      </c>
      <c r="Z24" s="82"/>
    </row>
    <row r="25" spans="1:26" ht="14.4">
      <c r="A25" t="s">
        <v>3401</v>
      </c>
      <c r="B25" s="85" t="s">
        <v>360</v>
      </c>
      <c r="C25" s="113" t="str">
        <f t="shared" si="4"/>
        <v>A.010.04.114</v>
      </c>
      <c r="D25" s="114" t="s">
        <v>1114</v>
      </c>
      <c r="E25" s="112" t="s">
        <v>362</v>
      </c>
      <c r="F25" s="115" t="str">
        <f t="shared" si="5"/>
        <v>Mais grain production in Poland</v>
      </c>
      <c r="G25" s="146">
        <v>0.10489274</v>
      </c>
      <c r="H25" s="8">
        <f t="shared" si="6"/>
        <v>0.10489274</v>
      </c>
      <c r="J25" s="169">
        <v>1.9429009736065182E-2</v>
      </c>
      <c r="K25" s="8">
        <f t="shared" si="7"/>
        <v>1.9429009736065182E-2</v>
      </c>
      <c r="L25" s="170">
        <v>6.03760152E-4</v>
      </c>
      <c r="M25" s="170">
        <v>7.5034380900000002E-4</v>
      </c>
      <c r="N25" s="170">
        <v>2.3409947750651829E-3</v>
      </c>
      <c r="O25" s="170">
        <v>1.5733911E-2</v>
      </c>
      <c r="Q25" s="69">
        <v>0.56266121000000002</v>
      </c>
      <c r="S25" s="116">
        <v>1.9325254E-3</v>
      </c>
      <c r="T25" s="116">
        <v>1.8122612E-3</v>
      </c>
      <c r="U25" s="116">
        <v>8.5140850000000007E-5</v>
      </c>
      <c r="V25" s="116">
        <v>3.5123290999999998E-5</v>
      </c>
      <c r="X25" s="172">
        <v>4.0250193999999996E-6</v>
      </c>
      <c r="Z25" s="82"/>
    </row>
    <row r="26" spans="1:26" ht="14.4">
      <c r="A26" t="s">
        <v>3402</v>
      </c>
      <c r="B26" s="85" t="s">
        <v>360</v>
      </c>
      <c r="C26" s="113" t="str">
        <f t="shared" si="4"/>
        <v>A.010.04.115</v>
      </c>
      <c r="D26" s="114" t="s">
        <v>1114</v>
      </c>
      <c r="E26" s="112" t="s">
        <v>362</v>
      </c>
      <c r="F26" s="115" t="str">
        <f t="shared" si="5"/>
        <v>Mais grain average production USA</v>
      </c>
      <c r="G26" s="146">
        <v>0.14290570666666666</v>
      </c>
      <c r="H26" s="8">
        <f t="shared" si="6"/>
        <v>0.14290570666666666</v>
      </c>
      <c r="J26" s="169">
        <v>2.5131489422466961E-2</v>
      </c>
      <c r="K26" s="8">
        <f t="shared" si="7"/>
        <v>2.5131489422466961E-2</v>
      </c>
      <c r="L26" s="170">
        <v>5.9686365590000011E-4</v>
      </c>
      <c r="M26" s="170">
        <v>1.081054293E-3</v>
      </c>
      <c r="N26" s="170">
        <v>2.0177154735669615E-3</v>
      </c>
      <c r="O26" s="170">
        <v>2.1435856E-2</v>
      </c>
      <c r="Q26" s="69">
        <v>0.63266197000000002</v>
      </c>
      <c r="S26" s="116">
        <v>2.6555343999999999E-3</v>
      </c>
      <c r="T26" s="116">
        <v>2.5018923E-3</v>
      </c>
      <c r="U26" s="116">
        <v>1.1693851000000001E-4</v>
      </c>
      <c r="V26" s="116">
        <v>3.6703608999999997E-5</v>
      </c>
      <c r="X26" s="172">
        <v>5.2111831000000003E-6</v>
      </c>
      <c r="Z26" s="82"/>
    </row>
    <row r="27" spans="1:26" ht="14.4">
      <c r="A27" t="s">
        <v>3403</v>
      </c>
      <c r="B27" s="85" t="s">
        <v>360</v>
      </c>
      <c r="C27" s="113" t="str">
        <f t="shared" si="4"/>
        <v>A.010.04.116</v>
      </c>
      <c r="D27" s="114" t="s">
        <v>1114</v>
      </c>
      <c r="E27" s="112" t="s">
        <v>362</v>
      </c>
      <c r="F27" s="115" t="str">
        <f t="shared" si="5"/>
        <v>Sugar Beet NL</v>
      </c>
      <c r="G27" s="146">
        <v>2.1874647333333334E-2</v>
      </c>
      <c r="H27" s="8">
        <f t="shared" si="6"/>
        <v>2.1874647333333334E-2</v>
      </c>
      <c r="J27" s="169">
        <v>4.7633725388810961E-3</v>
      </c>
      <c r="K27" s="8">
        <f t="shared" si="7"/>
        <v>4.7633725388810961E-3</v>
      </c>
      <c r="L27" s="170">
        <v>2.4107978942999999E-4</v>
      </c>
      <c r="M27" s="170">
        <v>3.7565883899999997E-4</v>
      </c>
      <c r="N27" s="170">
        <v>8.6543681045109656E-4</v>
      </c>
      <c r="O27" s="170">
        <v>3.2811971000000001E-3</v>
      </c>
      <c r="Q27" s="69">
        <v>0.19960435000000001</v>
      </c>
      <c r="S27" s="116">
        <v>4.2498059000000001E-4</v>
      </c>
      <c r="T27" s="116">
        <v>3.9398382999999998E-4</v>
      </c>
      <c r="U27" s="116">
        <v>1.8189188999999998E-5</v>
      </c>
      <c r="V27" s="116">
        <v>1.2807567000000001E-5</v>
      </c>
      <c r="X27" s="172">
        <v>9.6394586999999995E-7</v>
      </c>
      <c r="Z27" s="82"/>
    </row>
    <row r="28" spans="1:26" ht="14.4">
      <c r="A28" t="s">
        <v>3404</v>
      </c>
      <c r="B28" s="85" t="s">
        <v>360</v>
      </c>
      <c r="C28" s="113" t="str">
        <f t="shared" si="4"/>
        <v>A.010.04.117</v>
      </c>
      <c r="D28" s="114" t="s">
        <v>1114</v>
      </c>
      <c r="E28" s="112" t="s">
        <v>362</v>
      </c>
      <c r="F28" s="115" t="str">
        <f t="shared" si="5"/>
        <v>Grass (DM) western and northern europe</v>
      </c>
      <c r="G28" s="146">
        <v>1.1695570666666666</v>
      </c>
      <c r="H28" s="8">
        <f t="shared" si="6"/>
        <v>1.1695570666666666</v>
      </c>
      <c r="J28" s="169">
        <v>0.1822098731332539</v>
      </c>
      <c r="K28" s="8">
        <f t="shared" si="7"/>
        <v>0.1822098731332539</v>
      </c>
      <c r="L28" s="170">
        <v>1.2429517613E-3</v>
      </c>
      <c r="M28" s="170">
        <v>2.6684031810000003E-3</v>
      </c>
      <c r="N28" s="170">
        <v>2.8649581909539058E-3</v>
      </c>
      <c r="O28" s="170">
        <v>0.17543355999999999</v>
      </c>
      <c r="Q28" s="69">
        <v>0.95430530000000002</v>
      </c>
      <c r="S28" s="116">
        <v>2.1207803000000001E-2</v>
      </c>
      <c r="T28" s="116">
        <v>2.0190631000000001E-2</v>
      </c>
      <c r="U28" s="116">
        <v>9.6087790000000005E-4</v>
      </c>
      <c r="V28" s="116">
        <v>5.6294605999999998E-5</v>
      </c>
      <c r="X28" s="172">
        <v>3.4835973999999999E-5</v>
      </c>
      <c r="Z28" s="82"/>
    </row>
    <row r="29" spans="1:26" ht="14.4">
      <c r="A29" t="s">
        <v>3405</v>
      </c>
      <c r="B29" s="85" t="s">
        <v>360</v>
      </c>
      <c r="C29" s="113" t="str">
        <f t="shared" si="4"/>
        <v>A.010.04.118</v>
      </c>
      <c r="D29" s="114" t="s">
        <v>1114</v>
      </c>
      <c r="E29" s="112" t="s">
        <v>362</v>
      </c>
      <c r="F29" s="115" t="str">
        <f t="shared" si="5"/>
        <v>Cacao beans agroforestry at farm gate Colombia</v>
      </c>
      <c r="G29" s="146">
        <v>9.2220633333333328</v>
      </c>
      <c r="H29" s="8">
        <f t="shared" si="6"/>
        <v>9.2220633333333328</v>
      </c>
      <c r="J29" s="169">
        <v>1.395505262612259</v>
      </c>
      <c r="K29" s="8">
        <f t="shared" si="7"/>
        <v>1.395505262612259</v>
      </c>
      <c r="L29" s="170">
        <v>5.2316352939999998E-3</v>
      </c>
      <c r="M29" s="170">
        <v>3.3414863820000005E-3</v>
      </c>
      <c r="N29" s="170">
        <v>3.6226409362591712E-3</v>
      </c>
      <c r="O29" s="170">
        <v>1.3833095</v>
      </c>
      <c r="Q29" s="69">
        <v>2.1069057999999998</v>
      </c>
      <c r="S29" s="116">
        <v>0.15044604</v>
      </c>
      <c r="T29" s="116">
        <v>0.14334706999999999</v>
      </c>
      <c r="U29" s="116">
        <v>6.9981974000000004E-3</v>
      </c>
      <c r="V29" s="116">
        <v>1.0078183E-4</v>
      </c>
      <c r="X29" s="172">
        <v>2.6298651999999997E-4</v>
      </c>
      <c r="Z29" s="82"/>
    </row>
    <row r="30" spans="1:26" ht="14.4">
      <c r="A30" t="s">
        <v>3406</v>
      </c>
      <c r="B30" s="85" t="s">
        <v>360</v>
      </c>
      <c r="C30" s="113" t="str">
        <f t="shared" si="4"/>
        <v>A.010.04.119</v>
      </c>
      <c r="D30" s="114" t="s">
        <v>1114</v>
      </c>
      <c r="E30" s="112" t="s">
        <v>362</v>
      </c>
      <c r="F30" s="115" t="str">
        <f t="shared" si="5"/>
        <v>Cacao beans conventional at farm gate Colombia</v>
      </c>
      <c r="G30" s="146">
        <v>7.5786526666666667</v>
      </c>
      <c r="H30" s="8">
        <f t="shared" si="6"/>
        <v>7.5786526666666667</v>
      </c>
      <c r="J30" s="169">
        <v>1.1789439047796344</v>
      </c>
      <c r="K30" s="8">
        <f t="shared" si="7"/>
        <v>1.1789439047796344</v>
      </c>
      <c r="L30" s="170">
        <v>5.3189561150000005E-3</v>
      </c>
      <c r="M30" s="170">
        <v>2.0698626253999996E-2</v>
      </c>
      <c r="N30" s="170">
        <v>1.6128422410634485E-2</v>
      </c>
      <c r="O30" s="170">
        <v>1.1367978999999999</v>
      </c>
      <c r="Q30" s="69">
        <v>15.258186</v>
      </c>
      <c r="S30" s="116">
        <v>0.12871215999999999</v>
      </c>
      <c r="T30" s="116">
        <v>0.12218073</v>
      </c>
      <c r="U30" s="116">
        <v>5.8424527000000004E-3</v>
      </c>
      <c r="V30" s="116">
        <v>6.8897692000000001E-4</v>
      </c>
      <c r="X30" s="172">
        <v>2.3466363E-4</v>
      </c>
      <c r="Z30" s="82"/>
    </row>
    <row r="31" spans="1:26" ht="14.4">
      <c r="A31" t="s">
        <v>3407</v>
      </c>
      <c r="B31" s="85" t="s">
        <v>360</v>
      </c>
      <c r="C31" s="113" t="str">
        <f t="shared" si="4"/>
        <v>A.010.04.120</v>
      </c>
      <c r="D31" s="114" t="s">
        <v>1114</v>
      </c>
      <c r="E31" s="112" t="s">
        <v>362</v>
      </c>
      <c r="F31" s="115" t="str">
        <f t="shared" si="5"/>
        <v>Quinoa grain at farm gate</v>
      </c>
      <c r="G31" s="146">
        <v>0.73670046666666666</v>
      </c>
      <c r="H31" s="8">
        <f t="shared" si="6"/>
        <v>0.73670046666666666</v>
      </c>
      <c r="J31" s="169">
        <v>2.469511747785138</v>
      </c>
      <c r="K31" s="8">
        <f t="shared" si="7"/>
        <v>2.469511747785138</v>
      </c>
      <c r="L31" s="170">
        <v>4.061392885E-3</v>
      </c>
      <c r="M31" s="170">
        <v>7.631120239999999E-3</v>
      </c>
      <c r="N31" s="170">
        <v>2.3473141646601383</v>
      </c>
      <c r="O31" s="170">
        <v>0.11050507</v>
      </c>
      <c r="Q31" s="69">
        <v>5.6462199999999996</v>
      </c>
      <c r="S31" s="116">
        <v>1.37251E-2</v>
      </c>
      <c r="T31" s="116">
        <v>1.2817121000000001E-2</v>
      </c>
      <c r="U31" s="116">
        <v>5.9723876000000004E-4</v>
      </c>
      <c r="V31" s="116">
        <v>3.1074021000000002E-4</v>
      </c>
      <c r="X31" s="172">
        <v>2.9988594999999999E-5</v>
      </c>
      <c r="Z31" s="82"/>
    </row>
    <row r="32" spans="1:26" ht="14.4">
      <c r="A32" t="s">
        <v>3408</v>
      </c>
      <c r="B32" s="85" t="s">
        <v>360</v>
      </c>
      <c r="C32" s="113" t="str">
        <f t="shared" si="4"/>
        <v>A.010.04.121</v>
      </c>
      <c r="D32" s="114" t="s">
        <v>1114</v>
      </c>
      <c r="E32" s="112" t="s">
        <v>362</v>
      </c>
      <c r="F32" s="115" t="str">
        <f t="shared" si="5"/>
        <v>Faba bean at farm gate (Alberta)</v>
      </c>
      <c r="G32" s="146">
        <v>0.20138289333333334</v>
      </c>
      <c r="H32" s="8">
        <f t="shared" si="6"/>
        <v>0.20138289333333334</v>
      </c>
      <c r="J32" s="169">
        <v>3.7619909720014237</v>
      </c>
      <c r="K32" s="8">
        <f t="shared" si="7"/>
        <v>3.7619909720014237</v>
      </c>
      <c r="L32" s="170">
        <v>1.1876575724000002E-3</v>
      </c>
      <c r="M32" s="170">
        <v>2.8961036089999999E-3</v>
      </c>
      <c r="N32" s="170">
        <v>3.7276997768200237</v>
      </c>
      <c r="O32" s="170">
        <v>3.0207433999999998E-2</v>
      </c>
      <c r="Q32" s="69">
        <v>3.4058174000000001</v>
      </c>
      <c r="S32" s="116">
        <v>3.8885733999999999E-3</v>
      </c>
      <c r="T32" s="116">
        <v>3.6376151999999999E-3</v>
      </c>
      <c r="U32" s="116">
        <v>1.6521561E-4</v>
      </c>
      <c r="V32" s="116">
        <v>8.5742585E-5</v>
      </c>
      <c r="X32" s="172">
        <v>1.0090537000000001E-5</v>
      </c>
      <c r="Z32" s="82"/>
    </row>
    <row r="33" spans="1:26" ht="14.4">
      <c r="A33" t="s">
        <v>3409</v>
      </c>
      <c r="B33" s="85" t="s">
        <v>360</v>
      </c>
      <c r="C33" s="113" t="str">
        <f t="shared" si="4"/>
        <v>A.010.04.122</v>
      </c>
      <c r="D33" s="114" t="s">
        <v>1114</v>
      </c>
      <c r="E33" s="112" t="s">
        <v>362</v>
      </c>
      <c r="F33" s="115" t="str">
        <f t="shared" si="5"/>
        <v>Coffee green beans Arabica conventional at farm gate Colombia</v>
      </c>
      <c r="G33" s="146">
        <v>0.94809146666666666</v>
      </c>
      <c r="H33" s="8">
        <f t="shared" si="6"/>
        <v>0.94809146666666666</v>
      </c>
      <c r="J33" s="169">
        <v>0.16889119585260856</v>
      </c>
      <c r="K33" s="8">
        <f t="shared" si="7"/>
        <v>0.16889119585260856</v>
      </c>
      <c r="L33" s="170">
        <v>7.9276238603999995E-3</v>
      </c>
      <c r="M33" s="170">
        <v>1.113313701E-2</v>
      </c>
      <c r="N33" s="170">
        <v>7.6167149822085811E-3</v>
      </c>
      <c r="O33" s="170">
        <v>0.14221371999999999</v>
      </c>
      <c r="Q33" s="69">
        <v>4.7778295000000002</v>
      </c>
      <c r="S33" s="116">
        <v>1.7400242E-2</v>
      </c>
      <c r="T33" s="116">
        <v>1.6409192999999999E-2</v>
      </c>
      <c r="U33" s="116">
        <v>7.6335333000000002E-4</v>
      </c>
      <c r="V33" s="116">
        <v>2.2769543E-4</v>
      </c>
      <c r="X33" s="172">
        <v>3.8175751999999997E-5</v>
      </c>
      <c r="Z33" s="82"/>
    </row>
    <row r="34" spans="1:26" ht="14.4">
      <c r="A34" t="s">
        <v>3410</v>
      </c>
      <c r="B34" s="85" t="s">
        <v>360</v>
      </c>
      <c r="C34" s="113" t="str">
        <f t="shared" si="4"/>
        <v>A.010.04.123</v>
      </c>
      <c r="D34" s="114" t="s">
        <v>1114</v>
      </c>
      <c r="E34" s="112" t="s">
        <v>362</v>
      </c>
      <c r="F34" s="115" t="str">
        <f t="shared" si="5"/>
        <v>Coffee green beans Arabica agroforestry at farm gate Colombia</v>
      </c>
      <c r="G34" s="146">
        <v>0.38196930000000001</v>
      </c>
      <c r="H34" s="8">
        <f t="shared" si="6"/>
        <v>0.38196930000000001</v>
      </c>
      <c r="J34" s="169">
        <v>7.2115277121912874E-2</v>
      </c>
      <c r="K34" s="8">
        <f t="shared" si="7"/>
        <v>7.2115277121912874E-2</v>
      </c>
      <c r="L34" s="170">
        <v>5.5588936425999998E-3</v>
      </c>
      <c r="M34" s="170">
        <v>4.5781764299999998E-3</v>
      </c>
      <c r="N34" s="170">
        <v>4.6828120493128678E-3</v>
      </c>
      <c r="O34" s="170">
        <v>5.7295394999999999E-2</v>
      </c>
      <c r="Q34" s="69">
        <v>2.4468990000000002</v>
      </c>
      <c r="S34" s="116">
        <v>7.0680124000000004E-3</v>
      </c>
      <c r="T34" s="116">
        <v>6.6362653999999998E-3</v>
      </c>
      <c r="U34" s="116">
        <v>3.0863986999999998E-4</v>
      </c>
      <c r="V34" s="116">
        <v>1.2310715000000001E-4</v>
      </c>
      <c r="X34" s="172">
        <v>1.7290611E-5</v>
      </c>
      <c r="Z34" s="82"/>
    </row>
    <row r="35" spans="1:26" ht="14.4">
      <c r="A35" t="s">
        <v>3411</v>
      </c>
      <c r="B35" s="85" t="s">
        <v>360</v>
      </c>
      <c r="C35" s="113" t="str">
        <f t="shared" si="4"/>
        <v>A.010.04.124</v>
      </c>
      <c r="D35" s="114" t="s">
        <v>1114</v>
      </c>
      <c r="E35" s="200" t="s">
        <v>2613</v>
      </c>
      <c r="F35" s="115" t="str">
        <f t="shared" si="5"/>
        <v>Coffee green beans Robusta conventional at farm gate Vietnam</v>
      </c>
      <c r="G35" s="201">
        <f>1203.37413333333/1000</f>
        <v>1.2033741333333301</v>
      </c>
      <c r="H35" s="8">
        <f t="shared" si="6"/>
        <v>1.2033741333333301</v>
      </c>
      <c r="J35" s="169">
        <f>233.057372032578/1000</f>
        <v>0.23305737203257801</v>
      </c>
      <c r="K35" s="8">
        <f t="shared" si="7"/>
        <v>0.23305737203257801</v>
      </c>
      <c r="L35" s="170">
        <f>16.215889085/1000</f>
        <v>1.6215889085000001E-2</v>
      </c>
      <c r="M35" s="170">
        <f>15.17591868/1000</f>
        <v>1.5175918680000001E-2</v>
      </c>
      <c r="N35" s="170">
        <f>21.1594442675778/1000</f>
        <v>2.11594442675778E-2</v>
      </c>
      <c r="O35" s="170">
        <f>180.50612/1000</f>
        <v>0.18050612000000002</v>
      </c>
      <c r="Q35" s="69">
        <f>8341.4313/1000</f>
        <v>8.3414313</v>
      </c>
      <c r="S35" s="116">
        <f>22.33544/1000</f>
        <v>2.2335439999999998E-2</v>
      </c>
      <c r="T35" s="116">
        <f>20.910386/1000</f>
        <v>2.0910386E-2</v>
      </c>
      <c r="U35" s="116">
        <f>0.97112606/1000</f>
        <v>9.7112605999999998E-4</v>
      </c>
      <c r="V35" s="116">
        <f>0.4539278/1000</f>
        <v>4.5392779999999997E-4</v>
      </c>
      <c r="X35" s="172">
        <f>0.054526222/1000</f>
        <v>5.4526222E-5</v>
      </c>
      <c r="Z35" s="82"/>
    </row>
    <row r="36" spans="1:26" ht="14.4">
      <c r="A36" t="s">
        <v>3413</v>
      </c>
      <c r="B36" s="85" t="s">
        <v>360</v>
      </c>
      <c r="C36" s="113" t="str">
        <f t="shared" si="4"/>
        <v>A.010.04.125</v>
      </c>
      <c r="D36" s="114" t="s">
        <v>1114</v>
      </c>
      <c r="E36" s="200" t="s">
        <v>2613</v>
      </c>
      <c r="F36" s="115" t="str">
        <f t="shared" si="5"/>
        <v>Coffee green beans Robusta organic at farm gate Vietnam</v>
      </c>
      <c r="G36" s="146">
        <f>249.020333333333/1000</f>
        <v>0.24902033333333301</v>
      </c>
      <c r="H36" s="8">
        <f t="shared" si="6"/>
        <v>0.24902033333333301</v>
      </c>
      <c r="J36" s="169">
        <f>64.5851917190191/1000</f>
        <v>6.4585191719019094E-2</v>
      </c>
      <c r="K36" s="8">
        <f t="shared" si="7"/>
        <v>6.4585191719019094E-2</v>
      </c>
      <c r="L36" s="170">
        <f>1.65844705/1000</f>
        <v>1.65844705E-3</v>
      </c>
      <c r="M36" s="170">
        <f>4.923666455/1000</f>
        <v>4.9236664550000005E-3</v>
      </c>
      <c r="N36" s="170">
        <f>20.6500282140191/1000</f>
        <v>2.0650028214019098E-2</v>
      </c>
      <c r="O36" s="170">
        <f>37.35305/1000</f>
        <v>3.7353050000000006E-2</v>
      </c>
      <c r="Q36" s="69">
        <f>3992.4/1000</f>
        <v>3.9923999999999999</v>
      </c>
      <c r="S36" s="116">
        <f>4.8338175/1000</f>
        <v>4.8338175000000004E-3</v>
      </c>
      <c r="T36" s="116">
        <f>4.3596172/1000</f>
        <v>4.3596171999999997E-3</v>
      </c>
      <c r="U36" s="116">
        <f>0.19906754/1000</f>
        <v>1.9906753999999999E-4</v>
      </c>
      <c r="V36" s="116">
        <f>0.27513272/1000</f>
        <v>2.7513271999999998E-4</v>
      </c>
      <c r="X36" s="172">
        <f>0.01295608/1000</f>
        <v>1.295608E-5</v>
      </c>
      <c r="Z36" s="82"/>
    </row>
    <row r="37" spans="1:26" ht="14.4">
      <c r="D37" s="111" t="s">
        <v>1115</v>
      </c>
      <c r="H37" s="8"/>
      <c r="K37" s="8">
        <f t="shared" ref="K31:K68" si="8">J37</f>
        <v>0</v>
      </c>
      <c r="Q37"/>
      <c r="X37" s="3"/>
    </row>
    <row r="38" spans="1:26" ht="14.4">
      <c r="A38" t="s">
        <v>364</v>
      </c>
      <c r="B38" s="85" t="s">
        <v>360</v>
      </c>
      <c r="C38" s="113" t="str">
        <f t="shared" ref="C38:C42" si="9">MID(A38,1,12)</f>
        <v>A.010.06.101</v>
      </c>
      <c r="D38" s="114" t="s">
        <v>1115</v>
      </c>
      <c r="E38" s="112" t="s">
        <v>362</v>
      </c>
      <c r="F38" s="115" t="str">
        <f t="shared" ref="F38:F42" si="10">MID(A38, 21,85)</f>
        <v>Palm oil in Rotterdam</v>
      </c>
      <c r="G38" s="146">
        <v>1.0137554000000002</v>
      </c>
      <c r="H38" s="8">
        <f t="shared" ref="H38:H42" si="11">G38</f>
        <v>1.0137554000000002</v>
      </c>
      <c r="J38" s="169">
        <v>0.81265253447206276</v>
      </c>
      <c r="K38" s="8">
        <f t="shared" si="8"/>
        <v>0.81265253447206276</v>
      </c>
      <c r="L38" s="170">
        <v>8.7109727029999993E-3</v>
      </c>
      <c r="M38" s="170">
        <v>0.63008924917999998</v>
      </c>
      <c r="N38" s="170">
        <v>2.1789002589062731E-2</v>
      </c>
      <c r="O38" s="170">
        <v>0.15206331000000001</v>
      </c>
      <c r="Q38" s="69">
        <v>44.550919</v>
      </c>
      <c r="S38" s="116">
        <v>2.4704960000000002E-2</v>
      </c>
      <c r="T38" s="116">
        <v>2.3438442E-2</v>
      </c>
      <c r="U38" s="116">
        <v>1.0052978999999999E-3</v>
      </c>
      <c r="V38" s="116">
        <v>2.6121957999999999E-4</v>
      </c>
      <c r="X38" s="172">
        <v>4.1832114E-5</v>
      </c>
      <c r="Z38" s="82"/>
    </row>
    <row r="39" spans="1:26" ht="14.4">
      <c r="A39" t="s">
        <v>1580</v>
      </c>
      <c r="B39" s="85" t="s">
        <v>360</v>
      </c>
      <c r="C39" s="113" t="str">
        <f t="shared" si="9"/>
        <v>A.010.06.102</v>
      </c>
      <c r="D39" s="114" t="s">
        <v>1115</v>
      </c>
      <c r="E39" s="112" t="s">
        <v>362</v>
      </c>
      <c r="F39" s="115" t="str">
        <f t="shared" si="10"/>
        <v>Rape oil Europe</v>
      </c>
      <c r="G39" s="146">
        <v>0.53901064666666665</v>
      </c>
      <c r="H39" s="8">
        <f t="shared" si="11"/>
        <v>0.53901064666666665</v>
      </c>
      <c r="J39" s="169">
        <v>0.46719290551813752</v>
      </c>
      <c r="K39" s="8">
        <f t="shared" si="8"/>
        <v>0.46719290551813752</v>
      </c>
      <c r="L39" s="170">
        <v>5.4458153944000002E-3</v>
      </c>
      <c r="M39" s="170">
        <v>0.37578280099</v>
      </c>
      <c r="N39" s="170">
        <v>5.1126921337375257E-3</v>
      </c>
      <c r="O39" s="170">
        <v>8.0851596999999997E-2</v>
      </c>
      <c r="Q39" s="69">
        <v>40.826065</v>
      </c>
      <c r="S39" s="116">
        <v>1.5576446000000001E-2</v>
      </c>
      <c r="T39" s="116">
        <v>1.4773E-2</v>
      </c>
      <c r="U39" s="116">
        <v>6.9926939000000004E-4</v>
      </c>
      <c r="V39" s="116">
        <v>1.0417672E-4</v>
      </c>
      <c r="X39" s="172">
        <v>6.1206592000000003E-5</v>
      </c>
      <c r="Z39" s="82"/>
    </row>
    <row r="40" spans="1:26" ht="14.4">
      <c r="A40" t="s">
        <v>365</v>
      </c>
      <c r="B40" s="85" t="s">
        <v>360</v>
      </c>
      <c r="C40" s="113" t="str">
        <f t="shared" si="9"/>
        <v>A.010.06.103</v>
      </c>
      <c r="D40" s="114" t="s">
        <v>1115</v>
      </c>
      <c r="E40" s="112" t="s">
        <v>362</v>
      </c>
      <c r="F40" s="115" t="str">
        <f t="shared" si="10"/>
        <v>Soybean oil from Brazil in Rotterdam</v>
      </c>
      <c r="G40" s="146">
        <v>6.6326211333333331</v>
      </c>
      <c r="H40" s="8">
        <f t="shared" si="11"/>
        <v>6.6326211333333331</v>
      </c>
      <c r="J40" s="169">
        <v>1.7064227285033393</v>
      </c>
      <c r="K40" s="8">
        <f t="shared" si="8"/>
        <v>1.7064227285033393</v>
      </c>
      <c r="L40" s="170">
        <v>1.2700917204999999E-2</v>
      </c>
      <c r="M40" s="170">
        <v>0.67505715121999998</v>
      </c>
      <c r="N40" s="170">
        <v>2.3771490078339289E-2</v>
      </c>
      <c r="O40" s="170">
        <v>0.99489316999999999</v>
      </c>
      <c r="Q40" s="69">
        <v>46.172646</v>
      </c>
      <c r="S40" s="116">
        <v>0.11096783</v>
      </c>
      <c r="T40" s="116">
        <v>0.10544768</v>
      </c>
      <c r="U40" s="116">
        <v>5.1120697000000001E-3</v>
      </c>
      <c r="V40" s="116">
        <v>4.0808127999999999E-4</v>
      </c>
      <c r="X40" s="69">
        <v>1.9991654E-4</v>
      </c>
      <c r="Z40" s="82"/>
    </row>
    <row r="41" spans="1:26" ht="14.4">
      <c r="A41" t="s">
        <v>3414</v>
      </c>
      <c r="B41" s="85" t="s">
        <v>360</v>
      </c>
      <c r="C41" s="113" t="str">
        <f t="shared" si="9"/>
        <v>A.010.06.105</v>
      </c>
      <c r="D41" s="114" t="s">
        <v>1115</v>
      </c>
      <c r="E41" s="112" t="s">
        <v>362</v>
      </c>
      <c r="F41" s="115" t="str">
        <f t="shared" si="10"/>
        <v>Coconut Oil refined in Indonesia</v>
      </c>
      <c r="G41" s="146">
        <v>2.6561264000000002</v>
      </c>
      <c r="H41" s="8">
        <f t="shared" si="11"/>
        <v>2.6561264000000002</v>
      </c>
      <c r="J41" s="169">
        <v>0.88917233365614079</v>
      </c>
      <c r="K41" s="8">
        <f t="shared" si="8"/>
        <v>0.88917233365614079</v>
      </c>
      <c r="L41" s="170">
        <v>2.6050236030000003E-2</v>
      </c>
      <c r="M41" s="170">
        <v>0.33707165910000003</v>
      </c>
      <c r="N41" s="170">
        <v>0.12763147852614076</v>
      </c>
      <c r="O41" s="170">
        <v>0.39841895999999999</v>
      </c>
      <c r="Q41" s="69">
        <v>36.315607999999997</v>
      </c>
      <c r="S41" s="116">
        <v>6.1023319999999999E-2</v>
      </c>
      <c r="T41" s="116">
        <v>5.6387334999999997E-2</v>
      </c>
      <c r="U41" s="116">
        <v>2.3160495999999999E-3</v>
      </c>
      <c r="V41" s="116">
        <v>2.3199346999999999E-3</v>
      </c>
      <c r="X41" s="69">
        <v>1.4195623E-4</v>
      </c>
      <c r="Z41" s="82"/>
    </row>
    <row r="42" spans="1:26" ht="14.4">
      <c r="A42" t="s">
        <v>3415</v>
      </c>
      <c r="B42" s="85" t="s">
        <v>360</v>
      </c>
      <c r="C42" s="113" t="str">
        <f t="shared" si="9"/>
        <v>A.010.06.106</v>
      </c>
      <c r="D42" s="114" t="s">
        <v>1115</v>
      </c>
      <c r="E42" s="112" t="s">
        <v>362</v>
      </c>
      <c r="F42" s="115" t="str">
        <f t="shared" si="10"/>
        <v>Rape seed USA and Canada (0.440 kg oil/kg seed)</v>
      </c>
      <c r="G42" s="146">
        <v>0.18676803333333336</v>
      </c>
      <c r="H42" s="8">
        <f t="shared" si="11"/>
        <v>0.18676803333333336</v>
      </c>
      <c r="J42" s="169">
        <v>3.5030223765882197E-2</v>
      </c>
      <c r="K42" s="8">
        <f t="shared" si="8"/>
        <v>3.5030223765882197E-2</v>
      </c>
      <c r="L42" s="170">
        <v>1.4997501874999999E-3</v>
      </c>
      <c r="M42" s="170">
        <v>2.2573463750000002E-3</v>
      </c>
      <c r="N42" s="170">
        <v>3.2579222033821981E-3</v>
      </c>
      <c r="O42" s="170">
        <v>2.8015205000000001E-2</v>
      </c>
      <c r="Q42" s="69">
        <v>1.1185662999999999</v>
      </c>
      <c r="S42" s="116">
        <v>3.4541810000000002E-3</v>
      </c>
      <c r="T42" s="116">
        <v>3.2403963000000001E-3</v>
      </c>
      <c r="U42" s="116">
        <v>1.5027821999999999E-4</v>
      </c>
      <c r="V42" s="199">
        <v>6.3506508000000001E-5</v>
      </c>
      <c r="X42" s="172">
        <v>7.7005015999999992E-6</v>
      </c>
      <c r="Z42" s="82"/>
    </row>
    <row r="43" spans="1:26" ht="14.4">
      <c r="D43" s="111" t="s">
        <v>1116</v>
      </c>
      <c r="H43" s="8"/>
      <c r="K43" s="8">
        <f t="shared" si="8"/>
        <v>0</v>
      </c>
      <c r="Q43"/>
      <c r="V43" s="3"/>
      <c r="X43" s="3"/>
    </row>
    <row r="44" spans="1:26" ht="14.4">
      <c r="A44" t="s">
        <v>1581</v>
      </c>
      <c r="B44" s="85" t="s">
        <v>360</v>
      </c>
      <c r="C44" s="113" t="str">
        <f t="shared" ref="C44:C68" si="12">MID(A44,1,12)</f>
        <v>A.010.08.101</v>
      </c>
      <c r="D44" s="114" t="s">
        <v>1116</v>
      </c>
      <c r="E44" s="112" t="s">
        <v>362</v>
      </c>
      <c r="F44" s="115" t="str">
        <f t="shared" ref="F44:F68" si="13">MID(A44, 21,85)</f>
        <v>bio-Cotton China</v>
      </c>
      <c r="G44" s="146">
        <v>0.32211240666666668</v>
      </c>
      <c r="H44" s="8">
        <f t="shared" ref="H44:H68" si="14">G44</f>
        <v>0.32211240666666668</v>
      </c>
      <c r="J44" s="169">
        <v>0.96206080088968893</v>
      </c>
      <c r="K44" s="8">
        <f t="shared" si="8"/>
        <v>0.96206080088968893</v>
      </c>
      <c r="L44" s="170">
        <v>2.2975924152999999E-3</v>
      </c>
      <c r="M44" s="170">
        <v>3.9064730700000003E-3</v>
      </c>
      <c r="N44" s="170">
        <v>0.90753987440438899</v>
      </c>
      <c r="O44" s="170">
        <v>4.8316861000000003E-2</v>
      </c>
      <c r="Q44" s="69">
        <v>4.6138931000000003</v>
      </c>
      <c r="S44" s="116">
        <v>3.3905328999999998E-2</v>
      </c>
      <c r="T44" s="116">
        <v>3.1002867999999999E-2</v>
      </c>
      <c r="U44" s="116">
        <v>2.7620761000000001E-3</v>
      </c>
      <c r="V44" s="116">
        <v>1.4038485000000001E-4</v>
      </c>
      <c r="X44" s="69">
        <v>6.5098764000000005E-4</v>
      </c>
      <c r="Z44" s="82"/>
    </row>
    <row r="45" spans="1:26" ht="14.4">
      <c r="A45" t="s">
        <v>1582</v>
      </c>
      <c r="B45" s="85" t="s">
        <v>360</v>
      </c>
      <c r="C45" s="113" t="str">
        <f t="shared" si="12"/>
        <v>A.010.08.102</v>
      </c>
      <c r="D45" s="114" t="s">
        <v>1116</v>
      </c>
      <c r="E45" s="112" t="s">
        <v>362</v>
      </c>
      <c r="F45" s="115" t="str">
        <f t="shared" si="13"/>
        <v>bio-Cotton India</v>
      </c>
      <c r="G45" s="146">
        <v>0.58201506666666669</v>
      </c>
      <c r="H45" s="8">
        <f t="shared" si="14"/>
        <v>0.58201506666666669</v>
      </c>
      <c r="J45" s="169">
        <v>0.92242568101338906</v>
      </c>
      <c r="K45" s="8">
        <f t="shared" si="8"/>
        <v>0.92242568101338906</v>
      </c>
      <c r="L45" s="170">
        <v>4.6380328690000007E-3</v>
      </c>
      <c r="M45" s="170">
        <v>9.6847366400000003E-3</v>
      </c>
      <c r="N45" s="170">
        <v>0.82080065150438908</v>
      </c>
      <c r="O45" s="170">
        <v>8.7302260000000007E-2</v>
      </c>
      <c r="Q45" s="69">
        <v>7.4335779000000004</v>
      </c>
      <c r="S45" s="116">
        <v>3.6137087999999998E-2</v>
      </c>
      <c r="T45" s="116">
        <v>3.3187616000000003E-2</v>
      </c>
      <c r="U45" s="116">
        <v>2.7280480999999999E-3</v>
      </c>
      <c r="V45" s="116">
        <v>2.2142348E-4</v>
      </c>
      <c r="X45" s="69">
        <v>5.9903487999999998E-4</v>
      </c>
      <c r="Z45" s="82"/>
    </row>
    <row r="46" spans="1:26" ht="14.4">
      <c r="A46" t="s">
        <v>1583</v>
      </c>
      <c r="B46" s="85" t="s">
        <v>360</v>
      </c>
      <c r="C46" s="113" t="str">
        <f t="shared" si="12"/>
        <v>A.010.08.103</v>
      </c>
      <c r="D46" s="114" t="s">
        <v>1116</v>
      </c>
      <c r="E46" s="112" t="s">
        <v>362</v>
      </c>
      <c r="F46" s="115" t="str">
        <f t="shared" si="13"/>
        <v>bio-Cotton USA</v>
      </c>
      <c r="G46" s="146">
        <v>0.81170553333333328</v>
      </c>
      <c r="H46" s="8">
        <f t="shared" si="14"/>
        <v>0.81170553333333328</v>
      </c>
      <c r="J46" s="169">
        <v>1.0160666224393891</v>
      </c>
      <c r="K46" s="8">
        <f t="shared" si="8"/>
        <v>1.0160666224393891</v>
      </c>
      <c r="L46" s="170">
        <v>6.1569768749999993E-3</v>
      </c>
      <c r="M46" s="170">
        <v>1.7197145560000002E-2</v>
      </c>
      <c r="N46" s="170">
        <v>0.87095667000438903</v>
      </c>
      <c r="O46" s="170">
        <v>0.12175583</v>
      </c>
      <c r="Q46" s="69">
        <v>13.068588999999999</v>
      </c>
      <c r="S46" s="116">
        <v>5.0765434999999998E-2</v>
      </c>
      <c r="T46" s="116">
        <v>4.6837248999999997E-2</v>
      </c>
      <c r="U46" s="116">
        <v>3.4000644000000001E-3</v>
      </c>
      <c r="V46" s="116">
        <v>5.2812178999999998E-4</v>
      </c>
      <c r="X46" s="69">
        <v>5.2604367000000005E-4</v>
      </c>
      <c r="Z46" s="82"/>
    </row>
    <row r="47" spans="1:26" ht="14.4">
      <c r="A47" t="s">
        <v>1584</v>
      </c>
      <c r="B47" s="85" t="s">
        <v>360</v>
      </c>
      <c r="C47" s="113" t="str">
        <f t="shared" si="12"/>
        <v>A.010.08.104</v>
      </c>
      <c r="D47" s="114" t="s">
        <v>1116</v>
      </c>
      <c r="E47" s="112" t="s">
        <v>362</v>
      </c>
      <c r="F47" s="115" t="str">
        <f t="shared" si="13"/>
        <v>Cotton China</v>
      </c>
      <c r="G47" s="146">
        <v>0.57148983333333336</v>
      </c>
      <c r="H47" s="8">
        <f t="shared" si="14"/>
        <v>0.57148983333333336</v>
      </c>
      <c r="J47" s="169">
        <v>1.0086360855132739</v>
      </c>
      <c r="K47" s="8">
        <f t="shared" si="8"/>
        <v>1.0086360855132739</v>
      </c>
      <c r="L47" s="170">
        <v>4.0061509287999996E-3</v>
      </c>
      <c r="M47" s="170">
        <v>9.5507104199999988E-3</v>
      </c>
      <c r="N47" s="170">
        <v>0.90935574916447404</v>
      </c>
      <c r="O47" s="170">
        <v>8.5723474999999993E-2</v>
      </c>
      <c r="Q47" s="69">
        <v>5.6171034999999998</v>
      </c>
      <c r="S47" s="116">
        <v>3.8580409000000003E-2</v>
      </c>
      <c r="T47" s="116">
        <v>3.5420732000000003E-2</v>
      </c>
      <c r="U47" s="116">
        <v>2.9655406999999998E-3</v>
      </c>
      <c r="V47" s="116">
        <v>1.9413608999999999E-4</v>
      </c>
      <c r="X47" s="69">
        <v>6.6089630999999996E-4</v>
      </c>
      <c r="Z47" s="82"/>
    </row>
    <row r="48" spans="1:26" ht="14.4">
      <c r="A48" t="s">
        <v>1585</v>
      </c>
      <c r="B48" s="85" t="s">
        <v>360</v>
      </c>
      <c r="C48" s="113" t="str">
        <f t="shared" si="12"/>
        <v>A.010.08.105</v>
      </c>
      <c r="D48" s="114" t="s">
        <v>1116</v>
      </c>
      <c r="E48" s="112" t="s">
        <v>362</v>
      </c>
      <c r="F48" s="115" t="str">
        <f t="shared" si="13"/>
        <v>Cotton India</v>
      </c>
      <c r="G48" s="146">
        <v>1.0980878000000001</v>
      </c>
      <c r="H48" s="8">
        <f t="shared" si="14"/>
        <v>1.0980878000000001</v>
      </c>
      <c r="J48" s="169">
        <v>1.0182665001546201</v>
      </c>
      <c r="K48" s="8">
        <f t="shared" si="8"/>
        <v>1.0182665001546201</v>
      </c>
      <c r="L48" s="170">
        <v>8.7903804499999995E-3</v>
      </c>
      <c r="M48" s="170">
        <v>2.1530674360000002E-2</v>
      </c>
      <c r="N48" s="170">
        <v>0.82323227534462007</v>
      </c>
      <c r="O48" s="170">
        <v>0.16471316999999999</v>
      </c>
      <c r="Q48" s="69">
        <v>9.4795938999999994</v>
      </c>
      <c r="S48" s="116">
        <v>4.5645673999999997E-2</v>
      </c>
      <c r="T48" s="116">
        <v>4.2175042000000003E-2</v>
      </c>
      <c r="U48" s="116">
        <v>3.1454613000000001E-3</v>
      </c>
      <c r="V48" s="116">
        <v>3.2517081999999998E-4</v>
      </c>
      <c r="X48" s="69">
        <v>6.1987583999999999E-4</v>
      </c>
      <c r="Z48" s="82"/>
    </row>
    <row r="49" spans="1:26" ht="14.4">
      <c r="A49" t="s">
        <v>1586</v>
      </c>
      <c r="B49" s="85" t="s">
        <v>360</v>
      </c>
      <c r="C49" s="113" t="str">
        <f t="shared" si="12"/>
        <v>A.010.08.106</v>
      </c>
      <c r="D49" s="114" t="s">
        <v>1116</v>
      </c>
      <c r="E49" s="112" t="s">
        <v>362</v>
      </c>
      <c r="F49" s="115" t="str">
        <f t="shared" si="13"/>
        <v>Cotton trade mix China - India - USA</v>
      </c>
      <c r="G49" s="146">
        <v>0.93588080000000007</v>
      </c>
      <c r="H49" s="8">
        <f t="shared" si="14"/>
        <v>0.93588080000000007</v>
      </c>
      <c r="J49" s="169">
        <v>1.0323817904185433</v>
      </c>
      <c r="K49" s="8">
        <f t="shared" si="8"/>
        <v>1.0323817904185433</v>
      </c>
      <c r="L49" s="170">
        <v>7.0673074340000001E-3</v>
      </c>
      <c r="M49" s="170">
        <v>1.8239407050000003E-2</v>
      </c>
      <c r="N49" s="170">
        <v>0.86669295593454321</v>
      </c>
      <c r="O49" s="170">
        <v>0.14038212</v>
      </c>
      <c r="Q49" s="69">
        <v>9.4628347000000002</v>
      </c>
      <c r="S49" s="116">
        <v>4.6297497999999999E-2</v>
      </c>
      <c r="T49" s="116">
        <v>4.2718103E-2</v>
      </c>
      <c r="U49" s="116">
        <v>3.2279790000000002E-3</v>
      </c>
      <c r="V49" s="116">
        <v>3.5141593999999998E-4</v>
      </c>
      <c r="X49" s="69">
        <v>6.1397320000000004E-4</v>
      </c>
      <c r="Z49" s="82"/>
    </row>
    <row r="50" spans="1:26" ht="14.4">
      <c r="A50" t="s">
        <v>1587</v>
      </c>
      <c r="B50" s="85" t="s">
        <v>360</v>
      </c>
      <c r="C50" s="113" t="str">
        <f t="shared" si="12"/>
        <v>A.010.08.107</v>
      </c>
      <c r="D50" s="114" t="s">
        <v>1116</v>
      </c>
      <c r="E50" s="112" t="s">
        <v>362</v>
      </c>
      <c r="F50" s="115" t="str">
        <f t="shared" si="13"/>
        <v>Cotton USA</v>
      </c>
      <c r="G50" s="146">
        <v>1.1932236000000001</v>
      </c>
      <c r="H50" s="8">
        <f t="shared" si="14"/>
        <v>1.1932236000000001</v>
      </c>
      <c r="J50" s="169">
        <v>1.0857053012775233</v>
      </c>
      <c r="K50" s="8">
        <f t="shared" si="8"/>
        <v>1.0857053012775233</v>
      </c>
      <c r="L50" s="170">
        <v>8.6954900730000003E-3</v>
      </c>
      <c r="M50" s="170">
        <v>2.5229212729999999E-2</v>
      </c>
      <c r="N50" s="170">
        <v>0.87279705847452338</v>
      </c>
      <c r="O50" s="170">
        <v>0.17898354</v>
      </c>
      <c r="Q50" s="69">
        <v>14.688921000000001</v>
      </c>
      <c r="S50" s="116">
        <v>5.7799492000000001E-2</v>
      </c>
      <c r="T50" s="116">
        <v>5.3485967000000002E-2</v>
      </c>
      <c r="U50" s="116">
        <v>3.7084979000000001E-3</v>
      </c>
      <c r="V50" s="116">
        <v>6.0502639E-4</v>
      </c>
      <c r="X50" s="69">
        <v>5.4116467000000004E-4</v>
      </c>
      <c r="Z50" s="82"/>
    </row>
    <row r="51" spans="1:26" ht="14.4">
      <c r="A51" t="s">
        <v>1588</v>
      </c>
      <c r="B51" s="85" t="s">
        <v>360</v>
      </c>
      <c r="C51" s="113" t="str">
        <f t="shared" si="12"/>
        <v>A.010.08.108</v>
      </c>
      <c r="D51" s="114" t="s">
        <v>1116</v>
      </c>
      <c r="E51" s="112" t="s">
        <v>362</v>
      </c>
      <c r="F51" s="115" t="str">
        <f t="shared" si="13"/>
        <v>Jute fibres  Bangladesh - rainfed</v>
      </c>
      <c r="G51" s="146">
        <v>0.92393493333333343</v>
      </c>
      <c r="H51" s="8">
        <f t="shared" si="14"/>
        <v>0.92393493333333343</v>
      </c>
      <c r="J51" s="169">
        <v>0.1886176315391781</v>
      </c>
      <c r="K51" s="8">
        <f t="shared" si="8"/>
        <v>0.1886176315391781</v>
      </c>
      <c r="L51" s="170">
        <v>6.0358137498000008E-3</v>
      </c>
      <c r="M51" s="170">
        <v>2.813603978E-2</v>
      </c>
      <c r="N51" s="170">
        <v>1.5855538009378087E-2</v>
      </c>
      <c r="O51" s="170">
        <v>0.13859024</v>
      </c>
      <c r="Q51" s="69">
        <v>2.4429237000000001</v>
      </c>
      <c r="S51" s="116">
        <v>2.1606923E-2</v>
      </c>
      <c r="T51" s="116">
        <v>2.0560182999999999E-2</v>
      </c>
      <c r="U51" s="116">
        <v>8.9546096000000001E-4</v>
      </c>
      <c r="V51" s="116">
        <v>1.5127839000000001E-4</v>
      </c>
      <c r="X51" s="172">
        <v>3.5616561E-5</v>
      </c>
      <c r="Z51" s="82"/>
    </row>
    <row r="52" spans="1:26" ht="14.4">
      <c r="A52" t="s">
        <v>1589</v>
      </c>
      <c r="B52" s="85" t="s">
        <v>360</v>
      </c>
      <c r="C52" s="113" t="str">
        <f t="shared" si="12"/>
        <v>A.010.08.109</v>
      </c>
      <c r="D52" s="114" t="s">
        <v>1116</v>
      </c>
      <c r="E52" s="112" t="s">
        <v>362</v>
      </c>
      <c r="F52" s="115" t="str">
        <f t="shared" si="13"/>
        <v>Jute fibres trade mix</v>
      </c>
      <c r="G52" s="146">
        <v>0.92393493333333343</v>
      </c>
      <c r="H52" s="8">
        <f t="shared" si="14"/>
        <v>0.92393493333333343</v>
      </c>
      <c r="J52" s="169">
        <v>0.28288983673917811</v>
      </c>
      <c r="K52" s="8">
        <f t="shared" si="8"/>
        <v>0.28288983673917811</v>
      </c>
      <c r="L52" s="170">
        <v>6.0358137498000008E-3</v>
      </c>
      <c r="M52" s="170">
        <v>2.813603978E-2</v>
      </c>
      <c r="N52" s="170">
        <v>0.11012774320937808</v>
      </c>
      <c r="O52" s="170">
        <v>0.13859024</v>
      </c>
      <c r="Q52" s="69">
        <v>2.4429237000000001</v>
      </c>
      <c r="S52" s="116">
        <v>2.1594390000000002E-2</v>
      </c>
      <c r="T52" s="116">
        <v>2.0346418000000002E-2</v>
      </c>
      <c r="U52" s="116">
        <v>1.0966937E-3</v>
      </c>
      <c r="V52" s="116">
        <v>1.5127839000000001E-4</v>
      </c>
      <c r="X52" s="172">
        <v>6.4080307999999999E-5</v>
      </c>
      <c r="Z52" s="82"/>
    </row>
    <row r="53" spans="1:26" ht="14.4">
      <c r="A53" t="s">
        <v>1590</v>
      </c>
      <c r="B53" s="85" t="s">
        <v>360</v>
      </c>
      <c r="C53" s="113" t="str">
        <f t="shared" si="12"/>
        <v>A.010.08.110</v>
      </c>
      <c r="D53" s="114" t="s">
        <v>1116</v>
      </c>
      <c r="E53" s="112" t="s">
        <v>362</v>
      </c>
      <c r="F53" s="115" t="str">
        <f t="shared" si="13"/>
        <v>Jute fibres Bangladesh</v>
      </c>
      <c r="G53" s="146">
        <v>0.92393493333333343</v>
      </c>
      <c r="H53" s="8">
        <f t="shared" si="14"/>
        <v>0.92393493333333343</v>
      </c>
      <c r="J53" s="169">
        <v>0.2332763597391781</v>
      </c>
      <c r="K53" s="8">
        <f t="shared" si="8"/>
        <v>0.2332763597391781</v>
      </c>
      <c r="L53" s="170">
        <v>6.0358137498000008E-3</v>
      </c>
      <c r="M53" s="170">
        <v>2.813603978E-2</v>
      </c>
      <c r="N53" s="170">
        <v>6.0514266209378081E-2</v>
      </c>
      <c r="O53" s="170">
        <v>0.13859024</v>
      </c>
      <c r="Q53" s="69">
        <v>2.4429237000000001</v>
      </c>
      <c r="S53" s="116">
        <v>4.1475023E-2</v>
      </c>
      <c r="T53" s="116">
        <v>4.0077412E-2</v>
      </c>
      <c r="U53" s="116">
        <v>1.2463325999999999E-3</v>
      </c>
      <c r="V53" s="116">
        <v>1.5127839000000001E-4</v>
      </c>
      <c r="X53" s="172">
        <v>4.6436102E-5</v>
      </c>
      <c r="Z53" s="82"/>
    </row>
    <row r="54" spans="1:26" ht="14.4">
      <c r="A54" t="s">
        <v>1591</v>
      </c>
      <c r="B54" s="85" t="s">
        <v>360</v>
      </c>
      <c r="C54" s="113" t="str">
        <f t="shared" si="12"/>
        <v>A.010.08.111</v>
      </c>
      <c r="D54" s="114" t="s">
        <v>1116</v>
      </c>
      <c r="E54" s="112" t="s">
        <v>362</v>
      </c>
      <c r="F54" s="115" t="str">
        <f t="shared" si="13"/>
        <v>Jute fibres India</v>
      </c>
      <c r="G54" s="146">
        <v>0.92393493333333343</v>
      </c>
      <c r="H54" s="8">
        <f t="shared" si="14"/>
        <v>0.92393493333333343</v>
      </c>
      <c r="J54" s="169">
        <v>0.68397106673917807</v>
      </c>
      <c r="K54" s="8">
        <f t="shared" si="8"/>
        <v>0.68397106673917807</v>
      </c>
      <c r="L54" s="170">
        <v>6.0358137498000008E-3</v>
      </c>
      <c r="M54" s="170">
        <v>2.813603978E-2</v>
      </c>
      <c r="N54" s="170">
        <v>0.51120897320937808</v>
      </c>
      <c r="O54" s="170">
        <v>0.13859024</v>
      </c>
      <c r="Q54" s="69">
        <v>2.4429237000000001</v>
      </c>
      <c r="S54" s="116">
        <v>2.0162749000000001E-2</v>
      </c>
      <c r="T54" s="116">
        <v>1.8076354999999999E-2</v>
      </c>
      <c r="U54" s="116">
        <v>1.935116E-3</v>
      </c>
      <c r="V54" s="116">
        <v>1.5127839000000001E-4</v>
      </c>
      <c r="X54" s="69">
        <v>1.8536413999999999E-4</v>
      </c>
      <c r="Z54" s="82"/>
    </row>
    <row r="55" spans="1:26" ht="14.4">
      <c r="A55" t="s">
        <v>1592</v>
      </c>
      <c r="B55" s="85" t="s">
        <v>360</v>
      </c>
      <c r="C55" s="113" t="str">
        <f t="shared" si="12"/>
        <v>A.010.08.112</v>
      </c>
      <c r="D55" s="114" t="s">
        <v>1116</v>
      </c>
      <c r="E55" s="112" t="s">
        <v>362</v>
      </c>
      <c r="F55" s="115" t="str">
        <f t="shared" si="13"/>
        <v>Jute fibres India - rainfed</v>
      </c>
      <c r="G55" s="146">
        <v>0.92393493333333343</v>
      </c>
      <c r="H55" s="8">
        <f t="shared" si="14"/>
        <v>0.92393493333333343</v>
      </c>
      <c r="J55" s="169">
        <v>0.24975082473917809</v>
      </c>
      <c r="K55" s="8">
        <f t="shared" si="8"/>
        <v>0.24975082473917809</v>
      </c>
      <c r="L55" s="170">
        <v>6.0358137498000008E-3</v>
      </c>
      <c r="M55" s="170">
        <v>2.813603978E-2</v>
      </c>
      <c r="N55" s="170">
        <v>7.6988731209378089E-2</v>
      </c>
      <c r="O55" s="170">
        <v>0.13859024</v>
      </c>
      <c r="Q55" s="69">
        <v>2.4429237000000001</v>
      </c>
      <c r="S55" s="116">
        <v>1.871608E-2</v>
      </c>
      <c r="T55" s="116">
        <v>1.7575912999999999E-2</v>
      </c>
      <c r="U55" s="116">
        <v>9.8888899999999996E-4</v>
      </c>
      <c r="V55" s="116">
        <v>1.5127839000000001E-4</v>
      </c>
      <c r="X55" s="172">
        <v>5.4461057000000002E-5</v>
      </c>
      <c r="Z55" s="82"/>
    </row>
    <row r="56" spans="1:26" ht="14.4">
      <c r="A56" t="s">
        <v>1593</v>
      </c>
      <c r="B56" s="85" t="s">
        <v>360</v>
      </c>
      <c r="C56" s="113" t="str">
        <f t="shared" si="12"/>
        <v>A.010.08.113</v>
      </c>
      <c r="D56" s="114" t="s">
        <v>1116</v>
      </c>
      <c r="E56" s="112" t="s">
        <v>362</v>
      </c>
      <c r="F56" s="115" t="str">
        <f t="shared" si="13"/>
        <v>Kenaf fibres Italy</v>
      </c>
      <c r="G56" s="146">
        <v>0.25392821333333337</v>
      </c>
      <c r="H56" s="8">
        <f t="shared" si="14"/>
        <v>0.25392821333333337</v>
      </c>
      <c r="J56" s="169">
        <v>0.2677319047082235</v>
      </c>
      <c r="K56" s="8">
        <f t="shared" si="8"/>
        <v>0.2677319047082235</v>
      </c>
      <c r="L56" s="170">
        <v>3.8039570309000002E-3</v>
      </c>
      <c r="M56" s="170">
        <v>4.1398980500000002E-3</v>
      </c>
      <c r="N56" s="170">
        <v>0.22169881762732349</v>
      </c>
      <c r="O56" s="170">
        <v>3.8089232000000001E-2</v>
      </c>
      <c r="Q56" s="69">
        <v>3.2204082000000001</v>
      </c>
      <c r="S56" s="116">
        <v>1.7365128000000001E-2</v>
      </c>
      <c r="T56" s="116">
        <v>1.6735836E-2</v>
      </c>
      <c r="U56" s="116">
        <v>4.7007247E-4</v>
      </c>
      <c r="V56" s="116">
        <v>1.5921895999999999E-4</v>
      </c>
      <c r="X56" s="69">
        <v>1.2871785E-4</v>
      </c>
      <c r="Z56" s="82"/>
    </row>
    <row r="57" spans="1:26" ht="14.4">
      <c r="A57" t="s">
        <v>1594</v>
      </c>
      <c r="B57" s="85" t="s">
        <v>360</v>
      </c>
      <c r="C57" s="113" t="str">
        <f t="shared" si="12"/>
        <v>A.010.08.114</v>
      </c>
      <c r="D57" s="114" t="s">
        <v>1116</v>
      </c>
      <c r="E57" s="112" t="s">
        <v>362</v>
      </c>
      <c r="F57" s="115" t="str">
        <f t="shared" si="13"/>
        <v>Kenaf fibres India</v>
      </c>
      <c r="G57" s="146">
        <v>0.37002828000000004</v>
      </c>
      <c r="H57" s="8">
        <f t="shared" si="14"/>
        <v>0.37002828000000004</v>
      </c>
      <c r="J57" s="169">
        <v>0.32461280095822342</v>
      </c>
      <c r="K57" s="8">
        <f t="shared" si="8"/>
        <v>0.32461280095822342</v>
      </c>
      <c r="L57" s="170">
        <v>4.4625226208999998E-3</v>
      </c>
      <c r="M57" s="170">
        <v>5.6591188500000004E-3</v>
      </c>
      <c r="N57" s="170">
        <v>0.25898691748732344</v>
      </c>
      <c r="O57" s="170">
        <v>5.5504242000000002E-2</v>
      </c>
      <c r="Q57" s="69">
        <v>4.0001764</v>
      </c>
      <c r="S57" s="116">
        <v>7.7681052999999996E-3</v>
      </c>
      <c r="T57" s="116">
        <v>6.7822428999999998E-3</v>
      </c>
      <c r="U57" s="116">
        <v>8.5147615000000004E-4</v>
      </c>
      <c r="V57" s="116">
        <v>1.3438632000000001E-4</v>
      </c>
      <c r="X57" s="172">
        <v>9.3611975999999999E-5</v>
      </c>
      <c r="Z57" s="82"/>
    </row>
    <row r="58" spans="1:26" ht="14.4">
      <c r="A58" t="s">
        <v>366</v>
      </c>
      <c r="B58" s="85" t="s">
        <v>360</v>
      </c>
      <c r="C58" s="113" t="str">
        <f t="shared" si="12"/>
        <v>A.010.08.115</v>
      </c>
      <c r="D58" s="114" t="s">
        <v>1116</v>
      </c>
      <c r="E58" s="112" t="s">
        <v>362</v>
      </c>
      <c r="F58" s="115" t="str">
        <f t="shared" si="13"/>
        <v>Linseed produced in region</v>
      </c>
      <c r="G58" s="146">
        <v>0.88570013333333331</v>
      </c>
      <c r="H58" s="8">
        <f t="shared" si="14"/>
        <v>0.88570013333333331</v>
      </c>
      <c r="J58" s="169">
        <v>0.22628135957037487</v>
      </c>
      <c r="K58" s="8">
        <f t="shared" si="8"/>
        <v>0.22628135957037487</v>
      </c>
      <c r="L58" s="170">
        <v>7.3268095119999998E-3</v>
      </c>
      <c r="M58" s="170">
        <v>1.427088179E-2</v>
      </c>
      <c r="N58" s="170">
        <v>7.1828648268374901E-2</v>
      </c>
      <c r="O58" s="170">
        <v>0.13285501999999999</v>
      </c>
      <c r="Q58" s="69">
        <v>13.838338</v>
      </c>
      <c r="S58" s="116">
        <v>1.7105189999999999E-2</v>
      </c>
      <c r="T58" s="116">
        <v>1.5467643999999999E-2</v>
      </c>
      <c r="U58" s="116">
        <v>7.1076642999999995E-4</v>
      </c>
      <c r="V58" s="116">
        <v>9.2677967999999996E-4</v>
      </c>
      <c r="X58" s="172">
        <v>4.5629234E-5</v>
      </c>
      <c r="Z58" s="82"/>
    </row>
    <row r="59" spans="1:26" ht="14.4">
      <c r="A59" t="s">
        <v>3238</v>
      </c>
      <c r="B59" s="85" t="s">
        <v>360</v>
      </c>
      <c r="C59" s="113" t="str">
        <f t="shared" si="12"/>
        <v>A.010.08.116</v>
      </c>
      <c r="D59" s="114" t="s">
        <v>1116</v>
      </c>
      <c r="E59" s="112" t="s">
        <v>362</v>
      </c>
      <c r="F59" s="115" t="str">
        <f t="shared" si="13"/>
        <v>European Flax scutched - long fibres (12% moisture content)</v>
      </c>
      <c r="G59" s="146">
        <v>1.5057799333333333</v>
      </c>
      <c r="H59" s="8">
        <f t="shared" si="14"/>
        <v>1.5057799333333333</v>
      </c>
      <c r="J59" s="169">
        <v>0.38652221489259997</v>
      </c>
      <c r="K59" s="8">
        <f t="shared" si="8"/>
        <v>0.38652221489259997</v>
      </c>
      <c r="L59" s="170">
        <v>7.1431072220000003E-2</v>
      </c>
      <c r="M59" s="170">
        <v>8.9211301592299994E-2</v>
      </c>
      <c r="N59" s="170">
        <v>1.28510803E-5</v>
      </c>
      <c r="O59" s="170">
        <v>0.22586698999999999</v>
      </c>
      <c r="Q59" s="69">
        <v>11.337773</v>
      </c>
      <c r="S59" s="116">
        <v>3.3006826000000003E-2</v>
      </c>
      <c r="T59" s="116">
        <v>3.1018618000000001E-2</v>
      </c>
      <c r="U59" s="116">
        <v>1.3450968000000001E-3</v>
      </c>
      <c r="V59" s="116">
        <v>6.4311132000000005E-4</v>
      </c>
      <c r="X59" s="69">
        <v>1.0460168E-4</v>
      </c>
      <c r="Z59" s="82"/>
    </row>
    <row r="60" spans="1:26" ht="14.4">
      <c r="A60" t="s">
        <v>3061</v>
      </c>
      <c r="B60" s="85" t="s">
        <v>360</v>
      </c>
      <c r="C60" s="113" t="str">
        <f t="shared" si="12"/>
        <v>A.010.08.117</v>
      </c>
      <c r="D60" s="114" t="s">
        <v>1116</v>
      </c>
      <c r="E60" s="112" t="s">
        <v>362</v>
      </c>
      <c r="F60" s="115" t="str">
        <f t="shared" si="13"/>
        <v>Hemp fibres USA (12% moisture content)</v>
      </c>
      <c r="G60" s="146">
        <v>0.84489000000000003</v>
      </c>
      <c r="H60" s="8">
        <f t="shared" si="14"/>
        <v>0.84489000000000003</v>
      </c>
      <c r="J60" s="169">
        <v>0.16849682387683779</v>
      </c>
      <c r="K60" s="8">
        <f t="shared" si="8"/>
        <v>0.16849682387683779</v>
      </c>
      <c r="L60" s="170">
        <v>6.9707975140999995E-3</v>
      </c>
      <c r="M60" s="170">
        <v>1.6333676691000002E-2</v>
      </c>
      <c r="N60" s="170">
        <v>1.8458849671737804E-2</v>
      </c>
      <c r="O60" s="170">
        <v>0.1267335</v>
      </c>
      <c r="Q60" s="69">
        <v>11.10281</v>
      </c>
      <c r="S60" s="116">
        <v>1.6924525999999999E-2</v>
      </c>
      <c r="T60" s="116">
        <v>1.5861303E-2</v>
      </c>
      <c r="U60" s="116">
        <v>7.1268660999999997E-4</v>
      </c>
      <c r="V60" s="116">
        <v>3.5053610000000001E-4</v>
      </c>
      <c r="X60" s="172">
        <v>4.1387395000000003E-5</v>
      </c>
      <c r="Z60" s="82"/>
    </row>
    <row r="61" spans="1:26" ht="14.4">
      <c r="A61" t="s">
        <v>3416</v>
      </c>
      <c r="B61" s="85" t="s">
        <v>360</v>
      </c>
      <c r="C61" s="113" t="str">
        <f t="shared" si="12"/>
        <v>A.010.08.401</v>
      </c>
      <c r="D61" s="114" t="s">
        <v>1116</v>
      </c>
      <c r="E61" s="112" t="s">
        <v>362</v>
      </c>
      <c r="F61" s="115" t="str">
        <f t="shared" si="13"/>
        <v>Barley grain Australia</v>
      </c>
      <c r="G61" s="146">
        <v>0.45297349333333331</v>
      </c>
      <c r="H61" s="8">
        <f t="shared" si="14"/>
        <v>0.45297349333333331</v>
      </c>
      <c r="J61" s="169">
        <v>8.5632407359415241E-2</v>
      </c>
      <c r="K61" s="8">
        <f t="shared" si="8"/>
        <v>8.5632407359415241E-2</v>
      </c>
      <c r="L61" s="170">
        <v>4.2172190100000003E-3</v>
      </c>
      <c r="M61" s="170">
        <v>3.5831085739999997E-3</v>
      </c>
      <c r="N61" s="170">
        <v>9.8860557754152541E-3</v>
      </c>
      <c r="O61" s="170">
        <v>6.7946023999999994E-2</v>
      </c>
      <c r="Q61" s="69">
        <v>2.8066062000000001</v>
      </c>
      <c r="S61" s="116">
        <v>8.2523768000000008E-3</v>
      </c>
      <c r="T61" s="116">
        <v>7.7204765999999998E-3</v>
      </c>
      <c r="U61" s="116">
        <v>3.6155151999999998E-4</v>
      </c>
      <c r="V61" s="116">
        <v>1.703486E-4</v>
      </c>
      <c r="X61" s="172">
        <v>1.8748975000000001E-5</v>
      </c>
      <c r="Z61" s="82"/>
    </row>
    <row r="62" spans="1:26" ht="14.4">
      <c r="A62" t="s">
        <v>3417</v>
      </c>
      <c r="B62" s="85" t="s">
        <v>360</v>
      </c>
      <c r="C62" s="113" t="str">
        <f t="shared" si="12"/>
        <v>A.010.08.402</v>
      </c>
      <c r="D62" s="114" t="s">
        <v>1116</v>
      </c>
      <c r="E62" s="112" t="s">
        <v>362</v>
      </c>
      <c r="F62" s="115" t="str">
        <f t="shared" si="13"/>
        <v>Barley grain Canada</v>
      </c>
      <c r="G62" s="146">
        <v>1.3076858</v>
      </c>
      <c r="H62" s="8">
        <f t="shared" si="14"/>
        <v>1.3076858</v>
      </c>
      <c r="J62" s="169">
        <v>0.33033441397528929</v>
      </c>
      <c r="K62" s="8">
        <f t="shared" si="8"/>
        <v>0.33033441397528929</v>
      </c>
      <c r="L62" s="170">
        <v>9.5997853200000018E-3</v>
      </c>
      <c r="M62" s="170">
        <v>1.7791686979999999E-2</v>
      </c>
      <c r="N62" s="170">
        <v>0.10679007167528931</v>
      </c>
      <c r="O62" s="170">
        <v>0.19615287000000001</v>
      </c>
      <c r="Q62" s="69">
        <v>19.780180000000001</v>
      </c>
      <c r="S62" s="116">
        <v>2.5068693E-2</v>
      </c>
      <c r="T62" s="116">
        <v>2.2666899000000001E-2</v>
      </c>
      <c r="U62" s="116">
        <v>1.0439461000000001E-3</v>
      </c>
      <c r="V62" s="116">
        <v>1.3578484E-3</v>
      </c>
      <c r="X62" s="172">
        <v>6.6959628000000005E-5</v>
      </c>
      <c r="Z62" s="82"/>
    </row>
    <row r="63" spans="1:26" ht="14.4">
      <c r="A63" t="s">
        <v>3418</v>
      </c>
      <c r="B63" s="85" t="s">
        <v>360</v>
      </c>
      <c r="C63" s="113" t="str">
        <f t="shared" si="12"/>
        <v>A.010.08.403</v>
      </c>
      <c r="D63" s="114" t="s">
        <v>1116</v>
      </c>
      <c r="E63" s="112" t="s">
        <v>362</v>
      </c>
      <c r="F63" s="115" t="str">
        <f t="shared" si="13"/>
        <v>Barley grain France</v>
      </c>
      <c r="G63" s="146">
        <v>0.49925947333333331</v>
      </c>
      <c r="H63" s="8">
        <f t="shared" si="14"/>
        <v>0.49925947333333331</v>
      </c>
      <c r="J63" s="169">
        <v>8.753954717440518E-2</v>
      </c>
      <c r="K63" s="8">
        <f t="shared" si="8"/>
        <v>8.753954717440518E-2</v>
      </c>
      <c r="L63" s="170">
        <v>2.2778978968999997E-3</v>
      </c>
      <c r="M63" s="170">
        <v>3.7674500939999999E-3</v>
      </c>
      <c r="N63" s="170">
        <v>6.6052781835051859E-3</v>
      </c>
      <c r="O63" s="170">
        <v>7.4888920999999997E-2</v>
      </c>
      <c r="Q63" s="69">
        <v>2.1107931</v>
      </c>
      <c r="S63" s="116">
        <v>9.1758576000000001E-3</v>
      </c>
      <c r="T63" s="116">
        <v>8.6477271000000005E-3</v>
      </c>
      <c r="U63" s="116">
        <v>4.0436227999999998E-4</v>
      </c>
      <c r="V63" s="116">
        <v>1.2376817000000001E-4</v>
      </c>
      <c r="X63" s="172">
        <v>1.8221032000000001E-5</v>
      </c>
      <c r="Z63" s="82"/>
    </row>
    <row r="64" spans="1:26" ht="14.4">
      <c r="A64" t="s">
        <v>3419</v>
      </c>
      <c r="B64" s="85" t="s">
        <v>360</v>
      </c>
      <c r="C64" s="113" t="str">
        <f t="shared" si="12"/>
        <v>A.010.08.405</v>
      </c>
      <c r="D64" s="114" t="s">
        <v>1116</v>
      </c>
      <c r="E64" s="112" t="s">
        <v>362</v>
      </c>
      <c r="F64" s="115" t="str">
        <f t="shared" si="13"/>
        <v>Barley grain Russia</v>
      </c>
      <c r="G64" s="146">
        <v>0.36070933333333333</v>
      </c>
      <c r="H64" s="8">
        <f t="shared" si="14"/>
        <v>0.36070933333333333</v>
      </c>
      <c r="J64" s="169">
        <v>6.7090612932668187E-2</v>
      </c>
      <c r="K64" s="8">
        <f t="shared" si="8"/>
        <v>6.7090612932668187E-2</v>
      </c>
      <c r="L64" s="170">
        <v>1.4574469022000001E-3</v>
      </c>
      <c r="M64" s="170">
        <v>2.4384624470000001E-3</v>
      </c>
      <c r="N64" s="170">
        <v>9.0883035834681929E-3</v>
      </c>
      <c r="O64" s="170">
        <v>5.4106399999999999E-2</v>
      </c>
      <c r="Q64" s="69">
        <v>2.0416137000000001</v>
      </c>
      <c r="S64" s="116">
        <v>6.5636964999999997E-3</v>
      </c>
      <c r="T64" s="116">
        <v>6.1416007000000003E-3</v>
      </c>
      <c r="U64" s="116">
        <v>2.8905507999999998E-4</v>
      </c>
      <c r="V64" s="116">
        <v>1.3304077999999999E-4</v>
      </c>
      <c r="X64" s="172">
        <v>1.3566737E-5</v>
      </c>
      <c r="Z64" s="82"/>
    </row>
    <row r="65" spans="1:27" ht="14.4">
      <c r="A65" t="s">
        <v>3420</v>
      </c>
      <c r="B65" s="85" t="s">
        <v>360</v>
      </c>
      <c r="C65" s="113" t="str">
        <f t="shared" si="12"/>
        <v>A.010.08.501</v>
      </c>
      <c r="D65" s="114" t="s">
        <v>1116</v>
      </c>
      <c r="E65" s="112" t="s">
        <v>362</v>
      </c>
      <c r="F65" s="115" t="str">
        <f t="shared" si="13"/>
        <v>Oat grain Australia</v>
      </c>
      <c r="G65" s="146">
        <v>0.60308765333333336</v>
      </c>
      <c r="H65" s="8">
        <f t="shared" si="14"/>
        <v>0.60308765333333336</v>
      </c>
      <c r="J65" s="169">
        <v>0.11377504493227701</v>
      </c>
      <c r="K65" s="8">
        <f t="shared" si="8"/>
        <v>0.11377504493227701</v>
      </c>
      <c r="L65" s="170">
        <v>4.8078421489999995E-3</v>
      </c>
      <c r="M65" s="170">
        <v>4.1458385210000007E-3</v>
      </c>
      <c r="N65" s="170">
        <v>1.4358216262277014E-2</v>
      </c>
      <c r="O65" s="170">
        <v>9.0463147999999993E-2</v>
      </c>
      <c r="Q65" s="69">
        <v>3.5717639000000001</v>
      </c>
      <c r="S65" s="116">
        <v>1.0838548E-2</v>
      </c>
      <c r="T65" s="116">
        <v>1.0134788E-2</v>
      </c>
      <c r="U65" s="116">
        <v>4.7819535000000001E-4</v>
      </c>
      <c r="V65" s="116">
        <v>2.2556480000000001E-4</v>
      </c>
      <c r="X65" s="172">
        <v>2.4208879E-5</v>
      </c>
      <c r="Z65" s="82"/>
    </row>
    <row r="66" spans="1:27" ht="14.4">
      <c r="A66" t="s">
        <v>3421</v>
      </c>
      <c r="B66" s="85" t="s">
        <v>360</v>
      </c>
      <c r="C66" s="113" t="str">
        <f t="shared" si="12"/>
        <v>A.010.08.502</v>
      </c>
      <c r="D66" s="114" t="s">
        <v>1116</v>
      </c>
      <c r="E66" s="112" t="s">
        <v>362</v>
      </c>
      <c r="F66" s="115" t="str">
        <f t="shared" si="13"/>
        <v>Oat grain Canada</v>
      </c>
      <c r="G66" s="146">
        <v>8.5579913333333327E-2</v>
      </c>
      <c r="H66" s="8">
        <f t="shared" si="14"/>
        <v>8.5579913333333327E-2</v>
      </c>
      <c r="J66" s="169">
        <v>1.9104123050218198E-2</v>
      </c>
      <c r="K66" s="8">
        <f t="shared" si="8"/>
        <v>1.9104123050218198E-2</v>
      </c>
      <c r="L66" s="170">
        <v>1.6131888451000002E-3</v>
      </c>
      <c r="M66" s="170">
        <v>1.6248854640000001E-3</v>
      </c>
      <c r="N66" s="170">
        <v>3.0290617411181985E-3</v>
      </c>
      <c r="O66" s="170">
        <v>1.2836986999999999E-2</v>
      </c>
      <c r="Q66" s="69">
        <v>1.0647021999999999</v>
      </c>
      <c r="S66" s="116">
        <v>1.8866543000000001E-3</v>
      </c>
      <c r="T66" s="116">
        <v>1.7466354E-3</v>
      </c>
      <c r="U66" s="199">
        <v>7.7303387E-5</v>
      </c>
      <c r="V66" s="199">
        <v>6.2715511000000003E-5</v>
      </c>
      <c r="X66" s="172">
        <v>4.7651365000000002E-6</v>
      </c>
      <c r="Z66" s="82"/>
    </row>
    <row r="67" spans="1:27" ht="14.4">
      <c r="A67" t="s">
        <v>3422</v>
      </c>
      <c r="B67" s="85" t="s">
        <v>360</v>
      </c>
      <c r="C67" s="113" t="str">
        <f t="shared" si="12"/>
        <v>A.010.08.503</v>
      </c>
      <c r="D67" s="114" t="s">
        <v>1116</v>
      </c>
      <c r="E67" s="112" t="s">
        <v>362</v>
      </c>
      <c r="F67" s="115" t="str">
        <f t="shared" si="13"/>
        <v>Oat grain Poland</v>
      </c>
      <c r="G67" s="146">
        <v>0.41527524666666671</v>
      </c>
      <c r="H67" s="8">
        <f t="shared" si="14"/>
        <v>0.41527524666666671</v>
      </c>
      <c r="J67" s="169">
        <v>7.7296397052070587E-2</v>
      </c>
      <c r="K67" s="8">
        <f t="shared" si="8"/>
        <v>7.7296397052070587E-2</v>
      </c>
      <c r="L67" s="170">
        <v>2.4405131332000001E-3</v>
      </c>
      <c r="M67" s="170">
        <v>2.9803971840000002E-3</v>
      </c>
      <c r="N67" s="170">
        <v>9.5841997348705792E-3</v>
      </c>
      <c r="O67" s="170">
        <v>6.2291287000000001E-2</v>
      </c>
      <c r="Q67" s="69">
        <v>2.4038881000000001</v>
      </c>
      <c r="S67" s="116">
        <v>7.5673143E-3</v>
      </c>
      <c r="T67" s="116">
        <v>7.0814835000000001E-3</v>
      </c>
      <c r="U67" s="116">
        <v>3.3300441999999997E-4</v>
      </c>
      <c r="V67" s="116">
        <v>1.5282636999999999E-4</v>
      </c>
      <c r="X67" s="172">
        <v>1.6149643E-5</v>
      </c>
      <c r="Z67" s="82"/>
    </row>
    <row r="68" spans="1:27" ht="14.4">
      <c r="A68" t="s">
        <v>3423</v>
      </c>
      <c r="B68" s="85" t="s">
        <v>360</v>
      </c>
      <c r="C68" s="113" t="str">
        <f t="shared" si="12"/>
        <v>A.010.08.504</v>
      </c>
      <c r="D68" s="114" t="s">
        <v>1116</v>
      </c>
      <c r="E68" s="112" t="s">
        <v>362</v>
      </c>
      <c r="F68" s="115" t="str">
        <f t="shared" si="13"/>
        <v>Oat grain Sweden</v>
      </c>
      <c r="G68" s="146">
        <v>0.55774332000000004</v>
      </c>
      <c r="H68" s="8">
        <f t="shared" si="14"/>
        <v>0.55774332000000004</v>
      </c>
      <c r="J68" s="169">
        <v>9.7112150785166981E-2</v>
      </c>
      <c r="K68" s="8">
        <f t="shared" si="8"/>
        <v>9.7112150785166981E-2</v>
      </c>
      <c r="L68" s="170">
        <v>1.8171212596E-3</v>
      </c>
      <c r="M68" s="170">
        <v>3.4655883589999998E-3</v>
      </c>
      <c r="N68" s="170">
        <v>8.1679431665669794E-3</v>
      </c>
      <c r="O68" s="170">
        <v>8.3661498000000001E-2</v>
      </c>
      <c r="Q68" s="69">
        <v>2.0915186000000001</v>
      </c>
      <c r="S68" s="116">
        <v>9.9657471999999997E-3</v>
      </c>
      <c r="T68" s="116">
        <v>9.3897215999999995E-3</v>
      </c>
      <c r="U68" s="116">
        <v>4.4424607999999998E-4</v>
      </c>
      <c r="V68" s="116">
        <v>1.3177950999999999E-4</v>
      </c>
      <c r="X68" s="172">
        <v>1.9518898000000002E-5</v>
      </c>
      <c r="Z68" s="82"/>
    </row>
    <row r="69" spans="1:27" ht="14.4">
      <c r="D69" s="111" t="s">
        <v>1117</v>
      </c>
      <c r="H69" s="8"/>
      <c r="Q69"/>
      <c r="V69" s="3"/>
      <c r="X69" s="3"/>
      <c r="Z69" s="3"/>
    </row>
    <row r="70" spans="1:27" ht="14.4">
      <c r="A70" t="s">
        <v>367</v>
      </c>
      <c r="B70" s="85" t="s">
        <v>368</v>
      </c>
      <c r="C70" s="113" t="str">
        <f t="shared" ref="C70:C83" si="15">MID(A70,1,12)</f>
        <v>A.020.01.101</v>
      </c>
      <c r="D70" s="9" t="s">
        <v>1117</v>
      </c>
      <c r="E70" s="112" t="s">
        <v>362</v>
      </c>
      <c r="F70" s="115" t="str">
        <f t="shared" ref="F70:F83" si="16">MID(A70, 21,85)</f>
        <v>Alumina</v>
      </c>
      <c r="G70" s="146">
        <v>1.91</v>
      </c>
      <c r="H70" s="8">
        <f t="shared" ref="H70:H83" si="17">G70</f>
        <v>1.91</v>
      </c>
      <c r="J70" s="169">
        <v>0.2939954857764</v>
      </c>
      <c r="K70" s="8">
        <f t="shared" ref="K70:K83" si="18">J70</f>
        <v>0.2939954857764</v>
      </c>
      <c r="L70" s="170">
        <v>6.4235206399999994E-5</v>
      </c>
      <c r="M70" s="170">
        <v>7.4312505700000007E-3</v>
      </c>
      <c r="N70" s="170">
        <v>0</v>
      </c>
      <c r="O70" s="170">
        <v>0.28649999999999998</v>
      </c>
      <c r="Q70" s="69">
        <v>0</v>
      </c>
      <c r="S70" s="116">
        <v>3.3335377999999999E-2</v>
      </c>
      <c r="T70" s="116">
        <v>3.1846816999999999E-2</v>
      </c>
      <c r="U70" s="116">
        <v>1.4885607999999999E-3</v>
      </c>
      <c r="V70" s="116">
        <v>0</v>
      </c>
      <c r="X70" s="172">
        <v>5.5344406999999997E-5</v>
      </c>
      <c r="Z70" s="82"/>
      <c r="AA70" t="s">
        <v>2143</v>
      </c>
    </row>
    <row r="71" spans="1:27" ht="14.4">
      <c r="A71" t="s">
        <v>369</v>
      </c>
      <c r="B71" s="85" t="s">
        <v>368</v>
      </c>
      <c r="C71" s="113" t="str">
        <f t="shared" si="15"/>
        <v>A.020.01.103</v>
      </c>
      <c r="D71" s="9" t="s">
        <v>1117</v>
      </c>
      <c r="E71" s="112" t="s">
        <v>362</v>
      </c>
      <c r="F71" s="115" t="str">
        <f t="shared" si="16"/>
        <v>Boron Carbide</v>
      </c>
      <c r="G71" s="146">
        <v>7.036164666666668</v>
      </c>
      <c r="H71" s="8">
        <f t="shared" si="17"/>
        <v>7.036164666666668</v>
      </c>
      <c r="J71" s="169">
        <v>1.560229859886</v>
      </c>
      <c r="K71" s="8">
        <f t="shared" si="18"/>
        <v>1.560229859886</v>
      </c>
      <c r="L71" s="170">
        <v>0.12000614290999999</v>
      </c>
      <c r="M71" s="170">
        <v>0.259198143976</v>
      </c>
      <c r="N71" s="170">
        <v>0.125600873</v>
      </c>
      <c r="O71" s="170">
        <v>1.0554247000000001</v>
      </c>
      <c r="Q71" s="69">
        <v>45.405467999999999</v>
      </c>
      <c r="S71" s="116">
        <v>0.18053358999999999</v>
      </c>
      <c r="T71" s="116">
        <v>0.17266326000000001</v>
      </c>
      <c r="U71" s="116">
        <v>6.9887674999999996E-3</v>
      </c>
      <c r="V71" s="116">
        <v>8.8155575000000005E-4</v>
      </c>
      <c r="X71" s="69">
        <v>1.0765426E-3</v>
      </c>
      <c r="Z71" s="82"/>
      <c r="AA71" t="s">
        <v>2561</v>
      </c>
    </row>
    <row r="72" spans="1:27" ht="14.4">
      <c r="A72" t="s">
        <v>370</v>
      </c>
      <c r="B72" s="85" t="s">
        <v>368</v>
      </c>
      <c r="C72" s="113" t="str">
        <f t="shared" si="15"/>
        <v>A.020.01.104</v>
      </c>
      <c r="D72" s="9" t="s">
        <v>1117</v>
      </c>
      <c r="E72" s="112" t="s">
        <v>362</v>
      </c>
      <c r="F72" s="115" t="str">
        <f t="shared" si="16"/>
        <v>Germanium</v>
      </c>
      <c r="G72" s="146">
        <v>925.37846666666667</v>
      </c>
      <c r="H72" s="8">
        <f t="shared" si="17"/>
        <v>925.37846666666667</v>
      </c>
      <c r="J72" s="169">
        <v>1180.55758499066</v>
      </c>
      <c r="K72" s="8">
        <f t="shared" si="18"/>
        <v>1180.55758499066</v>
      </c>
      <c r="L72" s="170">
        <v>9.1113572390000002</v>
      </c>
      <c r="M72" s="170">
        <v>36.105658281659998</v>
      </c>
      <c r="N72" s="170">
        <v>996.53379946999996</v>
      </c>
      <c r="O72" s="170">
        <v>138.80677</v>
      </c>
      <c r="Q72" s="69">
        <v>11377.392</v>
      </c>
      <c r="S72" s="116">
        <v>25.484566999999998</v>
      </c>
      <c r="T72" s="116">
        <v>23.356708999999999</v>
      </c>
      <c r="U72" s="116">
        <v>0.87807367999999997</v>
      </c>
      <c r="V72" s="116">
        <v>1.2497837999999999</v>
      </c>
      <c r="X72" s="69">
        <v>5.0657727999999999E-2</v>
      </c>
      <c r="Z72" s="82"/>
      <c r="AA72" t="s">
        <v>2562</v>
      </c>
    </row>
    <row r="73" spans="1:27" ht="14.4">
      <c r="A73" t="s">
        <v>371</v>
      </c>
      <c r="B73" s="85" t="s">
        <v>368</v>
      </c>
      <c r="C73" s="113" t="str">
        <f t="shared" si="15"/>
        <v>A.020.01.105</v>
      </c>
      <c r="D73" s="9" t="s">
        <v>1117</v>
      </c>
      <c r="E73" s="112" t="s">
        <v>362</v>
      </c>
      <c r="F73" s="115" t="str">
        <f t="shared" si="16"/>
        <v>Glaze (in addition to Porcelain and Stoneware)</v>
      </c>
      <c r="G73" s="146">
        <v>3.7196713999999999E-2</v>
      </c>
      <c r="H73" s="8">
        <f t="shared" si="17"/>
        <v>3.7196713999999999E-2</v>
      </c>
      <c r="J73" s="169">
        <v>1.8969826817559823</v>
      </c>
      <c r="K73" s="8">
        <f t="shared" si="18"/>
        <v>1.8969826817559823</v>
      </c>
      <c r="L73" s="170">
        <v>1.8858244100308701</v>
      </c>
      <c r="M73" s="170">
        <v>5.2155312190400004E-3</v>
      </c>
      <c r="N73" s="170">
        <v>3.6323340607220843E-4</v>
      </c>
      <c r="O73" s="170">
        <v>5.5795070999999996E-3</v>
      </c>
      <c r="Q73" s="69">
        <v>1.3049259</v>
      </c>
      <c r="S73" s="116">
        <v>3.0378888000000001E-3</v>
      </c>
      <c r="T73" s="116">
        <v>1.1559471999999999E-3</v>
      </c>
      <c r="U73" s="116">
        <v>1.8166288999999999E-3</v>
      </c>
      <c r="V73" s="199">
        <v>6.5312587999999996E-5</v>
      </c>
      <c r="X73" s="69">
        <v>3.6504620000000002E-4</v>
      </c>
      <c r="Z73" s="82"/>
      <c r="AA73" t="s">
        <v>2542</v>
      </c>
    </row>
    <row r="74" spans="1:27" ht="14.4">
      <c r="A74" t="s">
        <v>372</v>
      </c>
      <c r="B74" s="85" t="s">
        <v>368</v>
      </c>
      <c r="C74" s="113" t="str">
        <f t="shared" si="15"/>
        <v>A.020.01.106</v>
      </c>
      <c r="D74" s="9" t="s">
        <v>1117</v>
      </c>
      <c r="E74" s="112" t="s">
        <v>362</v>
      </c>
      <c r="F74" s="115" t="str">
        <f t="shared" si="16"/>
        <v>Porcelain</v>
      </c>
      <c r="G74" s="146">
        <v>0.42197710666666666</v>
      </c>
      <c r="H74" s="8">
        <f t="shared" si="17"/>
        <v>0.42197710666666666</v>
      </c>
      <c r="J74" s="169">
        <v>8.2594946034394198E-2</v>
      </c>
      <c r="K74" s="8">
        <f t="shared" si="18"/>
        <v>8.2594946034394198E-2</v>
      </c>
      <c r="L74" s="170">
        <v>6.0269454773000013E-3</v>
      </c>
      <c r="M74" s="170">
        <v>1.1047720077000001E-2</v>
      </c>
      <c r="N74" s="170">
        <v>2.2237144800942034E-3</v>
      </c>
      <c r="O74" s="170">
        <v>6.3296565999999999E-2</v>
      </c>
      <c r="Q74" s="69">
        <v>6.5974611000000003</v>
      </c>
      <c r="S74" s="116">
        <v>9.5987403999999998E-3</v>
      </c>
      <c r="T74" s="116">
        <v>8.8283011999999994E-3</v>
      </c>
      <c r="U74" s="116">
        <v>3.9125991999999999E-4</v>
      </c>
      <c r="V74" s="116">
        <v>3.7917921000000002E-4</v>
      </c>
      <c r="X74" s="172">
        <v>2.3937982000000001E-5</v>
      </c>
      <c r="Z74" s="82"/>
      <c r="AA74" t="s">
        <v>2543</v>
      </c>
    </row>
    <row r="75" spans="1:27" ht="14.4">
      <c r="A75" t="s">
        <v>373</v>
      </c>
      <c r="B75" s="85" t="s">
        <v>368</v>
      </c>
      <c r="C75" s="113" t="str">
        <f t="shared" si="15"/>
        <v>A.020.01.107</v>
      </c>
      <c r="D75" s="9" t="s">
        <v>1117</v>
      </c>
      <c r="E75" s="112" t="s">
        <v>362</v>
      </c>
      <c r="F75" s="115" t="str">
        <f t="shared" si="16"/>
        <v>PZT Piezo-electric ceramic</v>
      </c>
      <c r="G75" s="146">
        <v>222.77700000000002</v>
      </c>
      <c r="H75" s="8">
        <f t="shared" si="17"/>
        <v>222.77700000000002</v>
      </c>
      <c r="J75" s="169">
        <v>71.484502235999997</v>
      </c>
      <c r="K75" s="8">
        <f t="shared" si="18"/>
        <v>71.484502235999997</v>
      </c>
      <c r="L75" s="170">
        <v>5.9820174359999996</v>
      </c>
      <c r="M75" s="170">
        <v>23.189209099999999</v>
      </c>
      <c r="N75" s="170">
        <v>8.8967257000000011</v>
      </c>
      <c r="O75" s="170">
        <v>33.416550000000001</v>
      </c>
      <c r="Q75" s="69">
        <v>3423.8065999999999</v>
      </c>
      <c r="S75" s="116">
        <v>9.0422885999999991</v>
      </c>
      <c r="T75" s="116">
        <v>8.5339437</v>
      </c>
      <c r="U75" s="116">
        <v>0.27338082000000002</v>
      </c>
      <c r="V75" s="116">
        <v>0.23496416000000001</v>
      </c>
      <c r="X75" s="69">
        <v>1.6509381E-2</v>
      </c>
      <c r="Z75" s="82"/>
      <c r="AA75" t="s">
        <v>2544</v>
      </c>
    </row>
    <row r="76" spans="1:27" ht="14.4">
      <c r="A76" t="s">
        <v>1595</v>
      </c>
      <c r="B76" s="85" t="s">
        <v>368</v>
      </c>
      <c r="C76" s="113" t="str">
        <f t="shared" si="15"/>
        <v>A.020.01.108</v>
      </c>
      <c r="D76" s="9" t="s">
        <v>1117</v>
      </c>
      <c r="E76" s="112" t="s">
        <v>362</v>
      </c>
      <c r="F76" s="115" t="str">
        <f t="shared" si="16"/>
        <v>Silicon (purified) for electronics and PV cells</v>
      </c>
      <c r="G76" s="146">
        <v>14.915918666666668</v>
      </c>
      <c r="H76" s="8">
        <f t="shared" si="17"/>
        <v>14.915918666666668</v>
      </c>
      <c r="J76" s="169">
        <v>3.9047522984801413</v>
      </c>
      <c r="K76" s="8">
        <f t="shared" si="18"/>
        <v>3.9047522984801413</v>
      </c>
      <c r="L76" s="170">
        <v>4.8616597978999997E-2</v>
      </c>
      <c r="M76" s="170">
        <v>0.18816516799999999</v>
      </c>
      <c r="N76" s="170">
        <v>1.4305827325011415</v>
      </c>
      <c r="O76" s="170">
        <v>2.2373878</v>
      </c>
      <c r="Q76" s="69">
        <v>216.50416000000001</v>
      </c>
      <c r="S76" s="116">
        <v>0.29058981</v>
      </c>
      <c r="T76" s="116">
        <v>0.27126085999999999</v>
      </c>
      <c r="U76" s="116">
        <v>1.2248584E-2</v>
      </c>
      <c r="V76" s="116">
        <v>7.0803662000000003E-3</v>
      </c>
      <c r="X76" s="69">
        <v>6.9649158999999996E-4</v>
      </c>
      <c r="Z76" s="82"/>
      <c r="AA76" t="s">
        <v>2545</v>
      </c>
    </row>
    <row r="77" spans="1:27" ht="14.4">
      <c r="A77" t="s">
        <v>374</v>
      </c>
      <c r="B77" s="85" t="s">
        <v>368</v>
      </c>
      <c r="C77" s="113" t="str">
        <f t="shared" si="15"/>
        <v>A.020.01.109</v>
      </c>
      <c r="D77" s="9" t="s">
        <v>1117</v>
      </c>
      <c r="E77" s="112" t="s">
        <v>362</v>
      </c>
      <c r="F77" s="115" t="str">
        <f t="shared" si="16"/>
        <v>Silicon carbide</v>
      </c>
      <c r="G77" s="146">
        <v>17.916394666666669</v>
      </c>
      <c r="H77" s="8">
        <f t="shared" si="17"/>
        <v>17.916394666666669</v>
      </c>
      <c r="J77" s="169">
        <v>4.07380877752</v>
      </c>
      <c r="K77" s="8">
        <f t="shared" si="18"/>
        <v>4.07380877752</v>
      </c>
      <c r="L77" s="170">
        <v>0.2889042403</v>
      </c>
      <c r="M77" s="170">
        <v>1.0905839532199999</v>
      </c>
      <c r="N77" s="170">
        <v>6.8613839999999999E-3</v>
      </c>
      <c r="O77" s="170">
        <v>2.6874592000000002</v>
      </c>
      <c r="Q77" s="69">
        <v>205.77256</v>
      </c>
      <c r="S77" s="116">
        <v>0.57927748999999995</v>
      </c>
      <c r="T77" s="116">
        <v>0.54596454000000005</v>
      </c>
      <c r="U77" s="116">
        <v>1.8697027000000001E-2</v>
      </c>
      <c r="V77" s="116">
        <v>1.4615919999999999E-2</v>
      </c>
      <c r="X77" s="69">
        <v>1.0911925999999999E-3</v>
      </c>
      <c r="Z77" s="82"/>
      <c r="AA77" t="s">
        <v>2546</v>
      </c>
    </row>
    <row r="78" spans="1:27" ht="14.4">
      <c r="A78" t="s">
        <v>375</v>
      </c>
      <c r="B78" s="85" t="s">
        <v>368</v>
      </c>
      <c r="C78" s="113" t="str">
        <f t="shared" si="15"/>
        <v>A.020.01.110</v>
      </c>
      <c r="D78" s="9" t="s">
        <v>1117</v>
      </c>
      <c r="E78" s="112" t="s">
        <v>362</v>
      </c>
      <c r="F78" s="115" t="str">
        <f t="shared" si="16"/>
        <v>Silicon Nitride</v>
      </c>
      <c r="G78" s="146">
        <v>3.8004769999999999</v>
      </c>
      <c r="H78" s="8">
        <f t="shared" si="17"/>
        <v>3.8004769999999999</v>
      </c>
      <c r="J78" s="169">
        <v>1.3367211015686449</v>
      </c>
      <c r="K78" s="8">
        <f t="shared" si="18"/>
        <v>1.3367211015686449</v>
      </c>
      <c r="L78" s="170">
        <v>8.9090114580000004E-3</v>
      </c>
      <c r="M78" s="170">
        <v>4.2623047609999992E-2</v>
      </c>
      <c r="N78" s="170">
        <v>0.71511749250064482</v>
      </c>
      <c r="O78" s="170">
        <v>0.57007154999999998</v>
      </c>
      <c r="Q78" s="69">
        <v>38.390174000000002</v>
      </c>
      <c r="S78" s="116">
        <v>7.5572568000000007E-2</v>
      </c>
      <c r="T78" s="116">
        <v>6.9924697999999993E-2</v>
      </c>
      <c r="U78" s="116">
        <v>3.1226538999999998E-3</v>
      </c>
      <c r="V78" s="116">
        <v>2.5252162999999999E-3</v>
      </c>
      <c r="X78" s="69">
        <v>1.6356817999999999E-4</v>
      </c>
      <c r="Z78" s="82"/>
      <c r="AA78" t="s">
        <v>2547</v>
      </c>
    </row>
    <row r="79" spans="1:27" ht="14.4">
      <c r="A79" t="s">
        <v>376</v>
      </c>
      <c r="B79" s="85" t="s">
        <v>368</v>
      </c>
      <c r="C79" s="113" t="str">
        <f t="shared" si="15"/>
        <v>A.020.01.111</v>
      </c>
      <c r="D79" s="9" t="s">
        <v>1117</v>
      </c>
      <c r="E79" s="112" t="s">
        <v>362</v>
      </c>
      <c r="F79" s="115" t="str">
        <f t="shared" si="16"/>
        <v>Stoneware</v>
      </c>
      <c r="G79" s="146">
        <v>0.41161190666666669</v>
      </c>
      <c r="H79" s="8">
        <f t="shared" si="17"/>
        <v>0.41161190666666669</v>
      </c>
      <c r="J79" s="169">
        <v>7.97450594407942E-2</v>
      </c>
      <c r="K79" s="8">
        <f t="shared" si="18"/>
        <v>7.97450594407942E-2</v>
      </c>
      <c r="L79" s="170">
        <v>5.9953291767000007E-3</v>
      </c>
      <c r="M79" s="170">
        <v>1.0681802642999999E-2</v>
      </c>
      <c r="N79" s="170">
        <v>1.3261416210942033E-3</v>
      </c>
      <c r="O79" s="170">
        <v>6.1741786E-2</v>
      </c>
      <c r="Q79" s="69">
        <v>6.4613198000000001</v>
      </c>
      <c r="S79" s="116">
        <v>9.4388493999999993E-3</v>
      </c>
      <c r="T79" s="116">
        <v>8.6854927000000002E-3</v>
      </c>
      <c r="U79" s="116">
        <v>3.8368089999999999E-4</v>
      </c>
      <c r="V79" s="116">
        <v>3.6967576000000003E-4</v>
      </c>
      <c r="X79" s="172">
        <v>2.3381893000000001E-5</v>
      </c>
      <c r="Z79" s="82"/>
      <c r="AA79" t="s">
        <v>2548</v>
      </c>
    </row>
    <row r="80" spans="1:27" ht="14.4">
      <c r="A80" t="s">
        <v>3040</v>
      </c>
      <c r="B80" s="85" t="s">
        <v>368</v>
      </c>
      <c r="C80" s="113" t="str">
        <f t="shared" si="15"/>
        <v>A.020.01.112</v>
      </c>
      <c r="D80" s="9" t="s">
        <v>1117</v>
      </c>
      <c r="E80" s="112" t="s">
        <v>362</v>
      </c>
      <c r="F80" s="115" t="str">
        <f t="shared" si="16"/>
        <v>Tungsten Carbide - Cobalt (11%) primary from Canada</v>
      </c>
      <c r="G80" s="146">
        <v>19.725589333333332</v>
      </c>
      <c r="H80" s="8">
        <f t="shared" si="17"/>
        <v>19.725589333333332</v>
      </c>
      <c r="J80" s="169">
        <v>43.664180333853054</v>
      </c>
      <c r="K80" s="8">
        <f t="shared" si="18"/>
        <v>43.664180333853054</v>
      </c>
      <c r="L80" s="170">
        <v>0.33201171499999999</v>
      </c>
      <c r="M80" s="170">
        <v>6.1087160387000008</v>
      </c>
      <c r="N80" s="170">
        <v>34.264614180153053</v>
      </c>
      <c r="O80" s="170">
        <v>2.9588383999999999</v>
      </c>
      <c r="Q80" s="69">
        <v>311.86189999999999</v>
      </c>
      <c r="S80" s="116">
        <v>2.3548266999999998</v>
      </c>
      <c r="T80" s="116">
        <v>2.2851593000000001</v>
      </c>
      <c r="U80" s="116">
        <v>4.4798782000000002E-2</v>
      </c>
      <c r="V80" s="116">
        <v>2.4868687E-2</v>
      </c>
      <c r="X80" s="69">
        <v>7.9032977000000008E-3</v>
      </c>
      <c r="Z80" s="82"/>
      <c r="AA80" t="s">
        <v>2549</v>
      </c>
    </row>
    <row r="81" spans="1:27" ht="14.4">
      <c r="A81" t="s">
        <v>377</v>
      </c>
      <c r="B81" s="85" t="s">
        <v>368</v>
      </c>
      <c r="C81" s="113" t="str">
        <f t="shared" si="15"/>
        <v>A.020.01.113</v>
      </c>
      <c r="D81" s="9" t="s">
        <v>1117</v>
      </c>
      <c r="E81" s="112" t="s">
        <v>362</v>
      </c>
      <c r="F81" s="115" t="str">
        <f t="shared" si="16"/>
        <v>Zirconia</v>
      </c>
      <c r="G81" s="146">
        <v>0.32</v>
      </c>
      <c r="H81" s="8">
        <f t="shared" si="17"/>
        <v>0.32</v>
      </c>
      <c r="J81" s="169">
        <v>0.57269870588176386</v>
      </c>
      <c r="K81" s="8">
        <f t="shared" si="18"/>
        <v>0.57269870588176386</v>
      </c>
      <c r="L81" s="170">
        <v>1.5514412712479999E-3</v>
      </c>
      <c r="M81" s="170">
        <v>2.7347264610515828E-2</v>
      </c>
      <c r="N81" s="170">
        <v>0.49580000000000002</v>
      </c>
      <c r="O81" s="170">
        <v>4.8000000000000001E-2</v>
      </c>
      <c r="Q81" s="69">
        <v>4.2</v>
      </c>
      <c r="S81" s="116">
        <v>1.3541361999999999E-2</v>
      </c>
      <c r="T81" s="116">
        <v>1.2847094E-2</v>
      </c>
      <c r="U81" s="116">
        <v>3.9438772E-4</v>
      </c>
      <c r="V81" s="116">
        <v>2.9987999999999998E-4</v>
      </c>
      <c r="X81" s="172">
        <v>2.6292933000000001E-5</v>
      </c>
      <c r="Z81" s="82"/>
      <c r="AA81" t="s">
        <v>2550</v>
      </c>
    </row>
    <row r="82" spans="1:27" ht="14.4">
      <c r="A82" t="s">
        <v>3041</v>
      </c>
      <c r="B82" s="85" t="s">
        <v>368</v>
      </c>
      <c r="C82" s="113" t="str">
        <f t="shared" si="15"/>
        <v>A.020.01.114</v>
      </c>
      <c r="D82" s="9" t="s">
        <v>1117</v>
      </c>
      <c r="E82" s="112" t="s">
        <v>362</v>
      </c>
      <c r="F82" s="115" t="str">
        <f t="shared" si="16"/>
        <v>Tungsten Carbide - Cobalt (11%) primary from China</v>
      </c>
      <c r="G82" s="146">
        <v>32.827035333333335</v>
      </c>
      <c r="H82" s="8">
        <f t="shared" si="17"/>
        <v>32.827035333333335</v>
      </c>
      <c r="J82" s="169">
        <v>45.665139316544881</v>
      </c>
      <c r="K82" s="8">
        <f t="shared" si="18"/>
        <v>45.665139316544881</v>
      </c>
      <c r="L82" s="170">
        <v>3.1182595300000004</v>
      </c>
      <c r="M82" s="170">
        <v>3.8059019765399995</v>
      </c>
      <c r="N82" s="170">
        <v>33.816922510004879</v>
      </c>
      <c r="O82" s="170">
        <v>4.9240553</v>
      </c>
      <c r="Q82" s="69">
        <v>443.77462000000003</v>
      </c>
      <c r="S82" s="116">
        <v>2.5911024999999999</v>
      </c>
      <c r="T82" s="116">
        <v>2.5284977999999998</v>
      </c>
      <c r="U82" s="116">
        <v>4.4027790999999997E-2</v>
      </c>
      <c r="V82" s="116">
        <v>1.857694E-2</v>
      </c>
      <c r="X82" s="69">
        <v>8.8317776000000001E-3</v>
      </c>
      <c r="Z82" s="82"/>
    </row>
    <row r="83" spans="1:27" ht="14.4">
      <c r="A83" t="s">
        <v>3042</v>
      </c>
      <c r="B83" s="85" t="s">
        <v>368</v>
      </c>
      <c r="C83" s="113" t="str">
        <f t="shared" si="15"/>
        <v>A.020.01.115</v>
      </c>
      <c r="D83" s="9" t="s">
        <v>1117</v>
      </c>
      <c r="E83" s="112" t="s">
        <v>362</v>
      </c>
      <c r="F83" s="115" t="str">
        <f t="shared" si="16"/>
        <v>Tungsten Carbide - Cobalt (11%) chemical recycling Canada estimate</v>
      </c>
      <c r="G83" s="146">
        <v>12.752005333333335</v>
      </c>
      <c r="H83" s="8">
        <f t="shared" si="17"/>
        <v>12.752005333333335</v>
      </c>
      <c r="J83" s="169">
        <v>8.2255837974895716</v>
      </c>
      <c r="K83" s="8">
        <f t="shared" si="18"/>
        <v>8.2255837974895716</v>
      </c>
      <c r="L83" s="170">
        <v>0.16241401767000002</v>
      </c>
      <c r="M83" s="170">
        <v>5.4563736983000002</v>
      </c>
      <c r="N83" s="170">
        <v>0.69399528151957224</v>
      </c>
      <c r="O83" s="170">
        <v>1.9128008000000001</v>
      </c>
      <c r="Q83" s="69">
        <v>240.47761</v>
      </c>
      <c r="S83" s="116">
        <v>0.85018187999999995</v>
      </c>
      <c r="T83" s="116">
        <v>0.80438050000000005</v>
      </c>
      <c r="U83" s="116">
        <v>3.5309587000000003E-2</v>
      </c>
      <c r="V83" s="116">
        <v>1.0491794E-2</v>
      </c>
      <c r="X83" s="69">
        <v>2.8064880000000002E-3</v>
      </c>
      <c r="Z83" s="82"/>
    </row>
    <row r="84" spans="1:27">
      <c r="D84" s="1" t="s">
        <v>1118</v>
      </c>
      <c r="H84" s="8"/>
      <c r="K84" s="8">
        <f t="shared" ref="K83:K95" si="19">J84</f>
        <v>0</v>
      </c>
      <c r="Q84"/>
    </row>
    <row r="85" spans="1:27" ht="14.4">
      <c r="A85" t="s">
        <v>378</v>
      </c>
      <c r="B85" s="85" t="s">
        <v>379</v>
      </c>
      <c r="C85" s="113" t="str">
        <f t="shared" ref="C85:C89" si="20">MID(A85,1,12)</f>
        <v>A.030.02.101</v>
      </c>
      <c r="D85" s="9" t="s">
        <v>1119</v>
      </c>
      <c r="E85" s="112" t="s">
        <v>362</v>
      </c>
      <c r="F85" s="115" t="str">
        <f t="shared" ref="F85:F89" si="21">MID(A85, 21,85)</f>
        <v>HCL (hydrochloric acid)</v>
      </c>
      <c r="G85" s="146">
        <v>0.2210604266666667</v>
      </c>
      <c r="H85" s="8">
        <f t="shared" ref="H85:H89" si="22">G85</f>
        <v>0.2210604266666667</v>
      </c>
      <c r="J85" s="169">
        <v>0.1239970494540918</v>
      </c>
      <c r="K85" s="8">
        <f t="shared" si="19"/>
        <v>0.1239970494540918</v>
      </c>
      <c r="L85" s="170">
        <v>4.7481864259999998E-3</v>
      </c>
      <c r="M85" s="170">
        <v>8.5282866576590011E-2</v>
      </c>
      <c r="N85" s="170">
        <v>8.0693245150179711E-4</v>
      </c>
      <c r="O85" s="170">
        <v>3.3159064000000002E-2</v>
      </c>
      <c r="Q85" s="69">
        <v>6.5080581000000004</v>
      </c>
      <c r="S85" s="116">
        <v>5.2070483000000002E-3</v>
      </c>
      <c r="T85" s="116">
        <v>4.5765742999999996E-3</v>
      </c>
      <c r="U85" s="116">
        <v>1.9309352000000001E-4</v>
      </c>
      <c r="V85" s="116">
        <v>4.3738053999999997E-4</v>
      </c>
      <c r="X85" s="172">
        <v>1.9113817999999999E-5</v>
      </c>
      <c r="Z85" s="166" t="s">
        <v>301</v>
      </c>
      <c r="AA85" t="s">
        <v>2551</v>
      </c>
    </row>
    <row r="86" spans="1:27" ht="14.4">
      <c r="A86" t="s">
        <v>380</v>
      </c>
      <c r="B86" s="85" t="s">
        <v>379</v>
      </c>
      <c r="C86" s="113" t="str">
        <f t="shared" si="20"/>
        <v>A.030.02.102</v>
      </c>
      <c r="D86" s="9" t="s">
        <v>1119</v>
      </c>
      <c r="E86" s="112" t="s">
        <v>362</v>
      </c>
      <c r="F86" s="115" t="str">
        <f t="shared" si="21"/>
        <v>Nitric acid</v>
      </c>
      <c r="G86" s="146">
        <v>0.55959138666666675</v>
      </c>
      <c r="H86" s="8">
        <f t="shared" si="22"/>
        <v>0.55959138666666675</v>
      </c>
      <c r="J86" s="169">
        <v>8.6497604286908003E-2</v>
      </c>
      <c r="K86" s="8">
        <f t="shared" si="19"/>
        <v>8.6497604286908003E-2</v>
      </c>
      <c r="L86" s="170">
        <v>4.5003952970000001E-4</v>
      </c>
      <c r="M86" s="170">
        <v>1.683134976908E-3</v>
      </c>
      <c r="N86" s="170">
        <v>4.2572178030000001E-4</v>
      </c>
      <c r="O86" s="170">
        <v>8.3938708000000001E-2</v>
      </c>
      <c r="Q86" s="69">
        <v>0.48013463000000001</v>
      </c>
      <c r="S86" s="116">
        <v>9.5256565999999997E-3</v>
      </c>
      <c r="T86" s="116">
        <v>9.0700993000000004E-3</v>
      </c>
      <c r="U86" s="116">
        <v>4.3160843000000001E-4</v>
      </c>
      <c r="V86" s="199">
        <v>2.3948871000000001E-5</v>
      </c>
      <c r="X86" s="172">
        <v>1.6655935E-5</v>
      </c>
      <c r="Z86" s="166" t="s">
        <v>298</v>
      </c>
      <c r="AA86" t="s">
        <v>2552</v>
      </c>
    </row>
    <row r="87" spans="1:27" ht="14.4">
      <c r="A87" t="s">
        <v>381</v>
      </c>
      <c r="B87" s="85" t="s">
        <v>379</v>
      </c>
      <c r="C87" s="113" t="str">
        <f t="shared" si="20"/>
        <v>A.030.02.103</v>
      </c>
      <c r="D87" s="9" t="s">
        <v>1119</v>
      </c>
      <c r="E87" s="112" t="s">
        <v>362</v>
      </c>
      <c r="F87" s="115" t="str">
        <f t="shared" si="21"/>
        <v>Phosphoric acid</v>
      </c>
      <c r="G87" s="146">
        <v>0.57555697333333333</v>
      </c>
      <c r="H87" s="8">
        <f t="shared" si="22"/>
        <v>0.57555697333333333</v>
      </c>
      <c r="J87" s="169">
        <v>0.15387915797663937</v>
      </c>
      <c r="K87" s="8">
        <f t="shared" si="19"/>
        <v>0.15387915797663937</v>
      </c>
      <c r="L87" s="170">
        <v>4.8156958379599997E-2</v>
      </c>
      <c r="M87" s="170">
        <v>6.2733655979999997E-3</v>
      </c>
      <c r="N87" s="170">
        <v>1.311528799903937E-2</v>
      </c>
      <c r="O87" s="170">
        <v>8.6333545999999997E-2</v>
      </c>
      <c r="Q87" s="69">
        <v>8.7929349000000006</v>
      </c>
      <c r="S87" s="116">
        <v>1.1259513000000001E-2</v>
      </c>
      <c r="T87" s="116">
        <v>1.0308069E-2</v>
      </c>
      <c r="U87" s="116">
        <v>4.8362641000000001E-4</v>
      </c>
      <c r="V87" s="116">
        <v>4.6781748999999998E-4</v>
      </c>
      <c r="X87" s="172">
        <v>5.4061158999999998E-5</v>
      </c>
      <c r="Z87" s="166" t="s">
        <v>299</v>
      </c>
      <c r="AA87" t="s">
        <v>2553</v>
      </c>
    </row>
    <row r="88" spans="1:27" ht="14.4">
      <c r="A88" t="s">
        <v>382</v>
      </c>
      <c r="B88" s="85" t="s">
        <v>379</v>
      </c>
      <c r="C88" s="113" t="str">
        <f t="shared" si="20"/>
        <v>A.030.02.104</v>
      </c>
      <c r="D88" s="9" t="s">
        <v>1119</v>
      </c>
      <c r="E88" s="112" t="s">
        <v>362</v>
      </c>
      <c r="F88" s="115" t="str">
        <f t="shared" si="21"/>
        <v>Sulphuric acid</v>
      </c>
      <c r="G88" s="146">
        <v>8.8919999999999999E-2</v>
      </c>
      <c r="H88" s="8">
        <f t="shared" si="22"/>
        <v>8.8919999999999999E-2</v>
      </c>
      <c r="J88" s="169">
        <v>2.1706365389999999E-2</v>
      </c>
      <c r="K88" s="8">
        <f t="shared" si="19"/>
        <v>2.1706365389999999E-2</v>
      </c>
      <c r="L88" s="170">
        <v>5.0796000000000001E-3</v>
      </c>
      <c r="M88" s="170">
        <v>3.066579E-5</v>
      </c>
      <c r="N88" s="170">
        <v>3.2580996000000002E-3</v>
      </c>
      <c r="O88" s="170">
        <v>1.3337999999999999E-2</v>
      </c>
      <c r="Q88" s="69">
        <v>1.5606599999999999</v>
      </c>
      <c r="S88" s="116">
        <v>1.5524862999999999E-3</v>
      </c>
      <c r="T88" s="116">
        <v>1.3879560999999999E-3</v>
      </c>
      <c r="U88" s="199">
        <v>7.5894119999999997E-5</v>
      </c>
      <c r="V88" s="199">
        <v>8.8635989E-5</v>
      </c>
      <c r="X88" s="172">
        <v>5.2682481000000002E-6</v>
      </c>
      <c r="Z88" s="166" t="s">
        <v>300</v>
      </c>
      <c r="AA88" t="s">
        <v>2554</v>
      </c>
    </row>
    <row r="89" spans="1:27" ht="14.4">
      <c r="A89" t="s">
        <v>1224</v>
      </c>
      <c r="B89" s="85" t="s">
        <v>379</v>
      </c>
      <c r="C89" s="113" t="str">
        <f t="shared" si="20"/>
        <v>A.030.02.105</v>
      </c>
      <c r="D89" s="9" t="s">
        <v>1119</v>
      </c>
      <c r="E89" s="112" t="s">
        <v>362</v>
      </c>
      <c r="F89" s="115" t="str">
        <f t="shared" si="21"/>
        <v>Boric acid</v>
      </c>
      <c r="G89" s="146">
        <v>8.6203893333333337</v>
      </c>
      <c r="H89" s="8">
        <f t="shared" si="22"/>
        <v>8.6203893333333337</v>
      </c>
      <c r="J89" s="169">
        <v>1.9190610889590001</v>
      </c>
      <c r="K89" s="8">
        <f t="shared" si="19"/>
        <v>1.9190610889590001</v>
      </c>
      <c r="L89" s="170">
        <v>0.15078055503999999</v>
      </c>
      <c r="M89" s="170">
        <v>0.32419348591899999</v>
      </c>
      <c r="N89" s="170">
        <v>0.15102864799999999</v>
      </c>
      <c r="O89" s="170">
        <v>1.2930584000000001</v>
      </c>
      <c r="Q89" s="69">
        <v>52.389688</v>
      </c>
      <c r="S89" s="116">
        <v>0.22303397999999999</v>
      </c>
      <c r="T89" s="116">
        <v>0.21340218</v>
      </c>
      <c r="U89" s="116">
        <v>8.6116633000000008E-3</v>
      </c>
      <c r="V89" s="116">
        <v>1.0201413999999999E-3</v>
      </c>
      <c r="X89" s="69">
        <v>1.3485785E-3</v>
      </c>
      <c r="Z89" s="166"/>
      <c r="AA89" t="s">
        <v>2555</v>
      </c>
    </row>
    <row r="90" spans="1:27">
      <c r="D90" s="1" t="s">
        <v>1119</v>
      </c>
      <c r="H90" s="8"/>
      <c r="Q90"/>
    </row>
    <row r="91" spans="1:27" ht="14.4">
      <c r="A91" t="s">
        <v>3424</v>
      </c>
      <c r="B91" s="85" t="s">
        <v>379</v>
      </c>
      <c r="C91" s="113" t="str">
        <f t="shared" ref="C91:C99" si="23">MID(A91,1,12)</f>
        <v>A.030.04.101</v>
      </c>
      <c r="D91" s="9" t="s">
        <v>1119</v>
      </c>
      <c r="E91" s="112" t="s">
        <v>362</v>
      </c>
      <c r="F91" s="115" t="str">
        <f t="shared" ref="F91:F99" si="24">MID(A91, 21,85)</f>
        <v>Acetic acid - bio based</v>
      </c>
      <c r="G91" s="146">
        <v>0.18</v>
      </c>
      <c r="H91" s="8">
        <f t="shared" ref="H91:H99" si="25">G91</f>
        <v>0.18</v>
      </c>
      <c r="J91" s="169">
        <v>2.7E-2</v>
      </c>
      <c r="K91" s="8">
        <f t="shared" ref="K91:K99" si="26">J91</f>
        <v>2.7E-2</v>
      </c>
      <c r="L91" s="170">
        <v>0</v>
      </c>
      <c r="M91" s="170">
        <v>0</v>
      </c>
      <c r="N91" s="170">
        <v>0</v>
      </c>
      <c r="O91" s="170">
        <v>2.7E-2</v>
      </c>
      <c r="Q91" s="69">
        <v>0</v>
      </c>
      <c r="S91" s="116">
        <v>2.9225125000000001E-3</v>
      </c>
      <c r="T91" s="116">
        <v>2.7862272000000001E-3</v>
      </c>
      <c r="U91" s="116">
        <v>1.3628532000000001E-4</v>
      </c>
      <c r="V91" s="116">
        <v>0</v>
      </c>
      <c r="X91" s="172">
        <v>5.0188776000000004E-6</v>
      </c>
      <c r="Z91" s="166" t="s">
        <v>302</v>
      </c>
      <c r="AA91" t="s">
        <v>2209</v>
      </c>
    </row>
    <row r="92" spans="1:27" ht="14.4">
      <c r="A92" t="s">
        <v>383</v>
      </c>
      <c r="B92" s="85" t="s">
        <v>379</v>
      </c>
      <c r="C92" s="113" t="str">
        <f t="shared" si="23"/>
        <v>A.030.04.102</v>
      </c>
      <c r="D92" s="9" t="s">
        <v>1119</v>
      </c>
      <c r="E92" s="112" t="s">
        <v>362</v>
      </c>
      <c r="F92" s="115" t="str">
        <f t="shared" si="24"/>
        <v>Acetic Anhydride trade mix</v>
      </c>
      <c r="G92" s="146">
        <v>1.7716960000000002</v>
      </c>
      <c r="H92" s="8">
        <f t="shared" si="25"/>
        <v>1.7716960000000002</v>
      </c>
      <c r="J92" s="169">
        <v>0.31646083565579963</v>
      </c>
      <c r="K92" s="8">
        <f t="shared" si="26"/>
        <v>0.31646083565579963</v>
      </c>
      <c r="L92" s="170">
        <v>5.9192976709999999E-3</v>
      </c>
      <c r="M92" s="170">
        <v>2.6837178584100001E-2</v>
      </c>
      <c r="N92" s="170">
        <v>1.7949959400699603E-2</v>
      </c>
      <c r="O92" s="170">
        <v>0.2657544</v>
      </c>
      <c r="Q92" s="69">
        <v>56.752791000000002</v>
      </c>
      <c r="S92" s="116">
        <v>3.7760548999999997E-2</v>
      </c>
      <c r="T92" s="116">
        <v>3.3066127000000001E-2</v>
      </c>
      <c r="U92" s="116">
        <v>1.4771491999999999E-3</v>
      </c>
      <c r="V92" s="116">
        <v>3.2172729000000001E-3</v>
      </c>
      <c r="X92" s="69">
        <v>1.240526E-4</v>
      </c>
      <c r="Z92" s="166" t="s">
        <v>303</v>
      </c>
      <c r="AA92" t="s">
        <v>2556</v>
      </c>
    </row>
    <row r="93" spans="1:27" ht="14.4">
      <c r="A93" t="s">
        <v>1596</v>
      </c>
      <c r="B93" s="85" t="s">
        <v>379</v>
      </c>
      <c r="C93" s="113" t="str">
        <f t="shared" si="23"/>
        <v>A.030.04.103</v>
      </c>
      <c r="D93" s="9" t="s">
        <v>1119</v>
      </c>
      <c r="E93" s="112" t="s">
        <v>362</v>
      </c>
      <c r="F93" s="115" t="str">
        <f t="shared" si="24"/>
        <v>Acetic Anhydride Halcon process</v>
      </c>
      <c r="G93" s="146">
        <v>0.97393813333333346</v>
      </c>
      <c r="H93" s="8">
        <f t="shared" si="25"/>
        <v>0.97393813333333346</v>
      </c>
      <c r="J93" s="169">
        <v>0.16473577425075001</v>
      </c>
      <c r="K93" s="8">
        <f t="shared" si="26"/>
        <v>0.16473577425075001</v>
      </c>
      <c r="L93" s="170">
        <v>3.4766355370000005E-3</v>
      </c>
      <c r="M93" s="170">
        <v>9.7813903737500006E-3</v>
      </c>
      <c r="N93" s="170">
        <v>5.3870283400000007E-3</v>
      </c>
      <c r="O93" s="170">
        <v>0.14609072000000001</v>
      </c>
      <c r="Q93" s="69">
        <v>33.938482</v>
      </c>
      <c r="S93" s="116">
        <v>2.0039366999999999E-2</v>
      </c>
      <c r="T93" s="116">
        <v>1.7449507E-2</v>
      </c>
      <c r="U93" s="116">
        <v>7.8711847999999999E-4</v>
      </c>
      <c r="V93" s="116">
        <v>1.8027417999999999E-3</v>
      </c>
      <c r="X93" s="172">
        <v>6.9092080999999997E-5</v>
      </c>
      <c r="Z93" s="166" t="s">
        <v>303</v>
      </c>
      <c r="AA93" t="s">
        <v>2556</v>
      </c>
    </row>
    <row r="94" spans="1:27" ht="14.4">
      <c r="A94" t="s">
        <v>1597</v>
      </c>
      <c r="B94" s="85" t="s">
        <v>379</v>
      </c>
      <c r="C94" s="113" t="str">
        <f t="shared" si="23"/>
        <v>A.030.04.104</v>
      </c>
      <c r="D94" s="9" t="s">
        <v>1119</v>
      </c>
      <c r="E94" s="112" t="s">
        <v>362</v>
      </c>
      <c r="F94" s="115" t="str">
        <f t="shared" si="24"/>
        <v>Acetic Anhydride Ketene process</v>
      </c>
      <c r="G94" s="146">
        <v>3.1899322000000003</v>
      </c>
      <c r="H94" s="8">
        <f t="shared" si="25"/>
        <v>3.1899322000000003</v>
      </c>
      <c r="J94" s="169">
        <v>0.58619428015511477</v>
      </c>
      <c r="K94" s="8">
        <f t="shared" si="26"/>
        <v>0.58619428015511477</v>
      </c>
      <c r="L94" s="170">
        <v>1.0261808349000002E-2</v>
      </c>
      <c r="M94" s="170">
        <v>5.7158582939599994E-2</v>
      </c>
      <c r="N94" s="170">
        <v>4.0284058866514719E-2</v>
      </c>
      <c r="O94" s="170">
        <v>0.47848983</v>
      </c>
      <c r="Q94" s="69">
        <v>97.311563000000007</v>
      </c>
      <c r="S94" s="116">
        <v>6.9264872000000005E-2</v>
      </c>
      <c r="T94" s="116">
        <v>6.0829006999999997E-2</v>
      </c>
      <c r="U94" s="116">
        <v>2.7038705999999999E-3</v>
      </c>
      <c r="V94" s="116">
        <v>5.7319948000000001E-3</v>
      </c>
      <c r="X94" s="69">
        <v>2.2176018E-4</v>
      </c>
      <c r="Z94" s="166" t="s">
        <v>303</v>
      </c>
      <c r="AA94" t="s">
        <v>2556</v>
      </c>
    </row>
    <row r="95" spans="1:27" ht="14.4">
      <c r="A95" t="s">
        <v>3425</v>
      </c>
      <c r="B95" s="85" t="s">
        <v>379</v>
      </c>
      <c r="C95" s="113" t="str">
        <f t="shared" si="23"/>
        <v>A.030.04.105</v>
      </c>
      <c r="D95" s="9" t="s">
        <v>1119</v>
      </c>
      <c r="E95" s="112" t="s">
        <v>362</v>
      </c>
      <c r="F95" s="115" t="str">
        <f t="shared" si="24"/>
        <v xml:space="preserve">Chloroacetic acid </v>
      </c>
      <c r="G95" s="146">
        <v>2.0050843333333335</v>
      </c>
      <c r="H95" s="8">
        <f t="shared" si="25"/>
        <v>2.0050843333333335</v>
      </c>
      <c r="J95" s="169">
        <v>0.38100366288151261</v>
      </c>
      <c r="K95" s="8">
        <f t="shared" si="26"/>
        <v>0.38100366288151261</v>
      </c>
      <c r="L95" s="170">
        <v>1.9369631193000003E-2</v>
      </c>
      <c r="M95" s="170">
        <v>5.6816174020300002E-2</v>
      </c>
      <c r="N95" s="170">
        <v>4.0552076682125546E-3</v>
      </c>
      <c r="O95" s="170">
        <v>0.30076265000000002</v>
      </c>
      <c r="Q95" s="69">
        <v>36.346456000000003</v>
      </c>
      <c r="S95" s="116">
        <v>4.8616973000000001E-2</v>
      </c>
      <c r="T95" s="116">
        <v>4.5016372999999998E-2</v>
      </c>
      <c r="U95" s="116">
        <v>1.8186241000000001E-3</v>
      </c>
      <c r="V95" s="116">
        <v>1.7819759E-3</v>
      </c>
      <c r="X95" s="69">
        <v>1.4799329E-4</v>
      </c>
      <c r="Z95" s="166" t="s">
        <v>304</v>
      </c>
      <c r="AA95" t="s">
        <v>2288</v>
      </c>
    </row>
    <row r="96" spans="1:27" ht="14.4">
      <c r="A96" t="s">
        <v>384</v>
      </c>
      <c r="B96" s="85" t="s">
        <v>379</v>
      </c>
      <c r="C96" s="113" t="str">
        <f t="shared" si="23"/>
        <v>A.030.04.106</v>
      </c>
      <c r="D96" s="9" t="s">
        <v>1119</v>
      </c>
      <c r="E96" s="112" t="s">
        <v>362</v>
      </c>
      <c r="F96" s="115" t="str">
        <f t="shared" si="24"/>
        <v>Maleic acid</v>
      </c>
      <c r="G96" s="146">
        <v>0.35</v>
      </c>
      <c r="H96" s="8">
        <f t="shared" si="25"/>
        <v>0.35</v>
      </c>
      <c r="J96" s="169">
        <v>0.119195355576346</v>
      </c>
      <c r="K96" s="8">
        <f t="shared" si="26"/>
        <v>0.119195355576346</v>
      </c>
      <c r="L96" s="170">
        <v>2.3447678656345998E-2</v>
      </c>
      <c r="M96" s="170">
        <v>4.1362309219999997E-2</v>
      </c>
      <c r="N96" s="170">
        <v>1.8853677E-3</v>
      </c>
      <c r="O96" s="170">
        <v>5.2499999999999998E-2</v>
      </c>
      <c r="Q96" s="69">
        <v>52.756089000000003</v>
      </c>
      <c r="S96" s="116">
        <v>1.8685443999999999E-2</v>
      </c>
      <c r="T96" s="116">
        <v>1.4396053000000001E-2</v>
      </c>
      <c r="U96" s="116">
        <v>5.4100429999999998E-4</v>
      </c>
      <c r="V96" s="116">
        <v>3.7483864E-3</v>
      </c>
      <c r="X96" s="172">
        <v>9.2310896999999996E-5</v>
      </c>
      <c r="Z96" s="166" t="s">
        <v>303</v>
      </c>
      <c r="AA96" t="s">
        <v>2557</v>
      </c>
    </row>
    <row r="97" spans="1:27" ht="14.4">
      <c r="A97" t="s">
        <v>1120</v>
      </c>
      <c r="B97" s="85" t="s">
        <v>379</v>
      </c>
      <c r="C97" s="113" t="str">
        <f t="shared" si="23"/>
        <v>A.030.04.107</v>
      </c>
      <c r="D97" s="9" t="s">
        <v>1119</v>
      </c>
      <c r="E97" s="112" t="s">
        <v>362</v>
      </c>
      <c r="F97" s="115" t="str">
        <f t="shared" si="24"/>
        <v>Adipic acid</v>
      </c>
      <c r="G97" s="146">
        <v>4.0801742000000001</v>
      </c>
      <c r="H97" s="8">
        <f t="shared" si="25"/>
        <v>4.0801742000000001</v>
      </c>
      <c r="J97" s="169">
        <v>0.80060612491846028</v>
      </c>
      <c r="K97" s="8">
        <f t="shared" si="26"/>
        <v>0.80060612491846028</v>
      </c>
      <c r="L97" s="170">
        <v>5.337169864E-2</v>
      </c>
      <c r="M97" s="170">
        <v>0.11972314499599999</v>
      </c>
      <c r="N97" s="170">
        <v>1.548515128246033E-2</v>
      </c>
      <c r="O97" s="170">
        <v>0.61202612999999995</v>
      </c>
      <c r="Q97" s="69">
        <v>55.009436000000001</v>
      </c>
      <c r="S97" s="116">
        <v>8.9982739000000006E-2</v>
      </c>
      <c r="T97" s="116">
        <v>8.3219256000000005E-2</v>
      </c>
      <c r="U97" s="116">
        <v>3.3427536000000002E-3</v>
      </c>
      <c r="V97" s="116">
        <v>3.4207296000000002E-3</v>
      </c>
      <c r="X97" s="69">
        <v>2.0494430999999999E-4</v>
      </c>
      <c r="Z97" s="166"/>
      <c r="AA97" t="s">
        <v>2558</v>
      </c>
    </row>
    <row r="98" spans="1:27" ht="14.4">
      <c r="A98" t="s">
        <v>1598</v>
      </c>
      <c r="B98" s="85" t="s">
        <v>379</v>
      </c>
      <c r="C98" s="113" t="str">
        <f t="shared" si="23"/>
        <v>A.030.04.108</v>
      </c>
      <c r="D98" s="9" t="s">
        <v>1119</v>
      </c>
      <c r="E98" s="112" t="s">
        <v>362</v>
      </c>
      <c r="F98" s="115" t="str">
        <f t="shared" si="24"/>
        <v>Methacrylic acid</v>
      </c>
      <c r="G98" s="146">
        <v>6.6240000000000006</v>
      </c>
      <c r="H98" s="8">
        <f t="shared" si="25"/>
        <v>6.6240000000000006</v>
      </c>
      <c r="J98" s="169">
        <v>1.9845479530000001</v>
      </c>
      <c r="K98" s="8">
        <f t="shared" si="26"/>
        <v>1.9845479530000001</v>
      </c>
      <c r="L98" s="170">
        <v>0.267814899</v>
      </c>
      <c r="M98" s="170">
        <v>0.52961214000000001</v>
      </c>
      <c r="N98" s="170">
        <v>0.19352091399999999</v>
      </c>
      <c r="O98" s="170">
        <v>0.99360000000000004</v>
      </c>
      <c r="Q98" s="69">
        <v>122.50976</v>
      </c>
      <c r="S98" s="116">
        <v>0.20583261</v>
      </c>
      <c r="T98" s="116">
        <v>0.19120972</v>
      </c>
      <c r="U98" s="116">
        <v>6.5703716000000004E-3</v>
      </c>
      <c r="V98" s="116">
        <v>8.0525105999999999E-3</v>
      </c>
      <c r="X98" s="69">
        <v>5.7193665E-4</v>
      </c>
      <c r="Z98" s="166"/>
      <c r="AA98" t="s">
        <v>2559</v>
      </c>
    </row>
    <row r="99" spans="1:27" ht="14.4">
      <c r="A99" t="s">
        <v>3426</v>
      </c>
      <c r="B99" s="85" t="s">
        <v>379</v>
      </c>
      <c r="C99" s="113" t="str">
        <f t="shared" si="23"/>
        <v>A.030.04.109</v>
      </c>
      <c r="D99" s="9" t="s">
        <v>1119</v>
      </c>
      <c r="E99" s="112" t="s">
        <v>362</v>
      </c>
      <c r="F99" s="115" t="str">
        <f t="shared" si="24"/>
        <v>Acetic acid carbolynation of methanol</v>
      </c>
      <c r="G99" s="146">
        <v>1.6133691333333333</v>
      </c>
      <c r="H99" s="8">
        <f t="shared" si="25"/>
        <v>1.6133691333333333</v>
      </c>
      <c r="J99" s="169">
        <v>0.28353744495430988</v>
      </c>
      <c r="K99" s="8">
        <f t="shared" si="26"/>
        <v>0.28353744495430988</v>
      </c>
      <c r="L99" s="170">
        <v>4.4145616024999995E-3</v>
      </c>
      <c r="M99" s="170">
        <v>3.2738584053700004E-2</v>
      </c>
      <c r="N99" s="170">
        <v>4.3789292981098711E-3</v>
      </c>
      <c r="O99" s="170">
        <v>0.24200537</v>
      </c>
      <c r="Q99" s="69">
        <v>44.692853999999997</v>
      </c>
      <c r="S99" s="116">
        <v>3.5073908000000001E-2</v>
      </c>
      <c r="T99" s="116">
        <v>3.1257808999999998E-2</v>
      </c>
      <c r="U99" s="116">
        <v>1.3896294E-3</v>
      </c>
      <c r="V99" s="116">
        <v>2.4264701E-3</v>
      </c>
      <c r="X99" s="69">
        <v>1.0780458E-4</v>
      </c>
      <c r="Z99" s="166"/>
    </row>
    <row r="100" spans="1:27">
      <c r="D100" s="1" t="s">
        <v>1121</v>
      </c>
      <c r="H100" s="8"/>
      <c r="Q100"/>
    </row>
    <row r="101" spans="1:27" ht="14.4">
      <c r="A101" t="s">
        <v>3427</v>
      </c>
      <c r="B101" s="85" t="s">
        <v>379</v>
      </c>
      <c r="C101" s="113" t="str">
        <f t="shared" ref="C101:C114" si="27">MID(A101,1,12)</f>
        <v>A.030.06.101</v>
      </c>
      <c r="D101" s="9" t="s">
        <v>1121</v>
      </c>
      <c r="E101" s="112" t="s">
        <v>362</v>
      </c>
      <c r="F101" s="115" t="str">
        <f t="shared" ref="F101:F114" si="28">MID(A101, 21,85)</f>
        <v>Fertilizer-N</v>
      </c>
      <c r="G101" s="146">
        <v>2.8180768666666669</v>
      </c>
      <c r="H101" s="8">
        <f t="shared" ref="H101:H114" si="29">G101</f>
        <v>2.8180768666666669</v>
      </c>
      <c r="J101" s="169">
        <v>0.46155079684767053</v>
      </c>
      <c r="K101" s="8">
        <f t="shared" ref="K101:K114" si="30">J101</f>
        <v>0.46155079684767053</v>
      </c>
      <c r="L101" s="170">
        <v>3.7852896850000001E-3</v>
      </c>
      <c r="M101" s="170">
        <v>3.1524479685670001E-2</v>
      </c>
      <c r="N101" s="170">
        <v>3.5294974770005406E-3</v>
      </c>
      <c r="O101" s="170">
        <v>0.42271153</v>
      </c>
      <c r="Q101" s="69">
        <v>5.8009826000000002</v>
      </c>
      <c r="S101" s="116">
        <v>5.0686646000000002E-2</v>
      </c>
      <c r="T101" s="116">
        <v>4.8151126000000002E-2</v>
      </c>
      <c r="U101" s="116">
        <v>2.2518591000000002E-3</v>
      </c>
      <c r="V101" s="116">
        <v>2.8366161E-4</v>
      </c>
      <c r="X101" s="172">
        <v>9.3264273E-5</v>
      </c>
      <c r="Z101" s="166"/>
      <c r="AA101" t="s">
        <v>1401</v>
      </c>
    </row>
    <row r="102" spans="1:27" ht="14.4">
      <c r="A102" t="s">
        <v>3428</v>
      </c>
      <c r="B102" s="85" t="s">
        <v>379</v>
      </c>
      <c r="C102" s="113" t="str">
        <f t="shared" si="27"/>
        <v>A.030.06.102</v>
      </c>
      <c r="D102" s="9" t="s">
        <v>1121</v>
      </c>
      <c r="E102" s="112" t="s">
        <v>362</v>
      </c>
      <c r="F102" s="115" t="str">
        <f t="shared" si="28"/>
        <v>Fertilizer-P</v>
      </c>
      <c r="G102" s="146">
        <v>1.8210622666666665</v>
      </c>
      <c r="H102" s="8">
        <f t="shared" si="29"/>
        <v>1.8210622666666665</v>
      </c>
      <c r="J102" s="169">
        <v>0.48687366191195325</v>
      </c>
      <c r="K102" s="8">
        <f t="shared" si="30"/>
        <v>0.48687366191195325</v>
      </c>
      <c r="L102" s="170">
        <v>0.152368621771</v>
      </c>
      <c r="M102" s="170">
        <v>1.9848928339999995E-2</v>
      </c>
      <c r="N102" s="170">
        <v>4.1496771800953292E-2</v>
      </c>
      <c r="O102" s="170">
        <v>0.27315933999999997</v>
      </c>
      <c r="Q102" s="69">
        <v>27.820846</v>
      </c>
      <c r="S102" s="116">
        <v>3.5625099E-2</v>
      </c>
      <c r="T102" s="116">
        <v>3.2614730000000001E-2</v>
      </c>
      <c r="U102" s="116">
        <v>1.5301939000000001E-3</v>
      </c>
      <c r="V102" s="116">
        <v>1.4801745000000001E-3</v>
      </c>
      <c r="X102" s="69">
        <v>1.7104950999999999E-4</v>
      </c>
      <c r="Z102" s="166"/>
      <c r="AA102" t="s">
        <v>1402</v>
      </c>
    </row>
    <row r="103" spans="1:27" ht="14.4">
      <c r="A103" t="s">
        <v>3429</v>
      </c>
      <c r="B103" s="85" t="s">
        <v>379</v>
      </c>
      <c r="C103" s="113" t="str">
        <f t="shared" si="27"/>
        <v>A.030.06.103</v>
      </c>
      <c r="D103" s="9" t="s">
        <v>1121</v>
      </c>
      <c r="E103" s="112" t="s">
        <v>362</v>
      </c>
      <c r="F103" s="115" t="str">
        <f t="shared" si="28"/>
        <v>Fertilizer-K</v>
      </c>
      <c r="G103" s="146">
        <v>0.37903355333333333</v>
      </c>
      <c r="H103" s="8">
        <f t="shared" si="29"/>
        <v>0.37903355333333333</v>
      </c>
      <c r="J103" s="169">
        <v>7.022345623142956E-2</v>
      </c>
      <c r="K103" s="8">
        <f t="shared" si="30"/>
        <v>7.022345623142956E-2</v>
      </c>
      <c r="L103" s="170">
        <v>1.3400455212E-3</v>
      </c>
      <c r="M103" s="170">
        <v>5.3145181209999998E-3</v>
      </c>
      <c r="N103" s="170">
        <v>6.713859589229567E-3</v>
      </c>
      <c r="O103" s="170">
        <v>5.6855032999999999E-2</v>
      </c>
      <c r="Q103" s="69">
        <v>5.9827347</v>
      </c>
      <c r="S103" s="116">
        <v>7.5554015000000004E-3</v>
      </c>
      <c r="T103" s="116">
        <v>7.0402197000000001E-3</v>
      </c>
      <c r="U103" s="116">
        <v>3.1434272E-4</v>
      </c>
      <c r="V103" s="116">
        <v>2.0083904E-4</v>
      </c>
      <c r="X103" s="172">
        <v>1.8491378E-5</v>
      </c>
      <c r="Z103" s="166"/>
      <c r="AA103" t="s">
        <v>1403</v>
      </c>
    </row>
    <row r="104" spans="1:27" ht="14.4">
      <c r="A104" t="s">
        <v>3430</v>
      </c>
      <c r="B104" s="85" t="s">
        <v>379</v>
      </c>
      <c r="C104" s="113" t="str">
        <f t="shared" si="27"/>
        <v>A.030.06.104</v>
      </c>
      <c r="D104" s="9" t="s">
        <v>1121</v>
      </c>
      <c r="E104" s="112" t="s">
        <v>362</v>
      </c>
      <c r="F104" s="115" t="str">
        <f t="shared" si="28"/>
        <v>Fertilizer-S</v>
      </c>
      <c r="G104" s="146">
        <v>2.6572710000000002</v>
      </c>
      <c r="H104" s="8">
        <f t="shared" si="29"/>
        <v>2.6572710000000002</v>
      </c>
      <c r="J104" s="169">
        <v>0.43699621928366</v>
      </c>
      <c r="K104" s="8">
        <f t="shared" si="30"/>
        <v>0.43699621928366</v>
      </c>
      <c r="L104" s="170">
        <v>1.7796103917399997E-2</v>
      </c>
      <c r="M104" s="170">
        <v>9.3829555662599991E-3</v>
      </c>
      <c r="N104" s="170">
        <v>1.1226509799999999E-2</v>
      </c>
      <c r="O104" s="170">
        <v>0.39859064999999999</v>
      </c>
      <c r="Q104" s="69">
        <v>9.0013912999999999</v>
      </c>
      <c r="S104" s="116">
        <v>4.609829E-2</v>
      </c>
      <c r="T104" s="116">
        <v>4.3505068000000001E-2</v>
      </c>
      <c r="U104" s="116">
        <v>2.0852444000000001E-3</v>
      </c>
      <c r="V104" s="116">
        <v>5.0797777999999998E-4</v>
      </c>
      <c r="X104" s="172">
        <v>9.0379504999999998E-5</v>
      </c>
      <c r="Z104" s="166"/>
      <c r="AA104" t="s">
        <v>3431</v>
      </c>
    </row>
    <row r="105" spans="1:27" ht="14.4">
      <c r="A105" t="s">
        <v>3432</v>
      </c>
      <c r="B105" s="85" t="s">
        <v>379</v>
      </c>
      <c r="C105" s="113" t="str">
        <f t="shared" si="27"/>
        <v>A.030.06.105</v>
      </c>
      <c r="D105" s="9" t="s">
        <v>1121</v>
      </c>
      <c r="E105" s="112" t="s">
        <v>362</v>
      </c>
      <c r="F105" s="115" t="str">
        <f t="shared" si="28"/>
        <v>Urea excluding carbon capture utilisation (fertilizer calculation)</v>
      </c>
      <c r="G105" s="146">
        <v>1.2986529333333334</v>
      </c>
      <c r="H105" s="8">
        <f t="shared" si="29"/>
        <v>1.2986529333333334</v>
      </c>
      <c r="J105" s="169">
        <v>0.21269621928921026</v>
      </c>
      <c r="K105" s="8">
        <f t="shared" si="30"/>
        <v>0.21269621928921026</v>
      </c>
      <c r="L105" s="170">
        <v>1.7443731145E-3</v>
      </c>
      <c r="M105" s="170">
        <v>1.4527409617910001E-2</v>
      </c>
      <c r="N105" s="170">
        <v>1.6264965568002492E-3</v>
      </c>
      <c r="O105" s="170">
        <v>0.19479794</v>
      </c>
      <c r="Q105" s="69">
        <v>2.6732638</v>
      </c>
      <c r="S105" s="116">
        <v>2.3357902E-2</v>
      </c>
      <c r="T105" s="116">
        <v>2.2189459000000002E-2</v>
      </c>
      <c r="U105" s="116">
        <v>1.0377231E-3</v>
      </c>
      <c r="V105" s="116">
        <v>1.3071963000000001E-4</v>
      </c>
      <c r="X105" s="172">
        <v>4.2978927999999999E-5</v>
      </c>
      <c r="Z105" s="166"/>
      <c r="AA105" t="s">
        <v>3433</v>
      </c>
    </row>
    <row r="106" spans="1:27" ht="14.4">
      <c r="A106" t="s">
        <v>3434</v>
      </c>
      <c r="B106" s="85" t="s">
        <v>379</v>
      </c>
      <c r="C106" s="113" t="str">
        <f t="shared" si="27"/>
        <v>A.030.06.106</v>
      </c>
      <c r="D106" s="9" t="s">
        <v>1121</v>
      </c>
      <c r="E106" s="112" t="s">
        <v>362</v>
      </c>
      <c r="F106" s="115" t="str">
        <f t="shared" si="28"/>
        <v>Urea including carbon capture utilisation (adblue calculation)</v>
      </c>
      <c r="G106" s="146">
        <v>0.55865294666666665</v>
      </c>
      <c r="H106" s="8">
        <f t="shared" si="29"/>
        <v>0.55865294666666665</v>
      </c>
      <c r="J106" s="169">
        <v>0.10169622128821025</v>
      </c>
      <c r="K106" s="8">
        <f t="shared" si="30"/>
        <v>0.10169622128821025</v>
      </c>
      <c r="L106" s="170">
        <v>1.7443731145E-3</v>
      </c>
      <c r="M106" s="170">
        <v>1.4527409617910001E-2</v>
      </c>
      <c r="N106" s="170">
        <v>1.6264965558002492E-3</v>
      </c>
      <c r="O106" s="170">
        <v>8.3797942E-2</v>
      </c>
      <c r="Q106" s="69">
        <v>2.6732638</v>
      </c>
      <c r="S106" s="116">
        <v>1.1343127999999999E-2</v>
      </c>
      <c r="T106" s="116">
        <v>1.0734969E-2</v>
      </c>
      <c r="U106" s="116">
        <v>4.7743897999999999E-4</v>
      </c>
      <c r="V106" s="116">
        <v>1.3071963000000001E-4</v>
      </c>
      <c r="X106" s="172">
        <v>2.2345764E-5</v>
      </c>
      <c r="Z106" s="166"/>
      <c r="AA106" t="s">
        <v>3433</v>
      </c>
    </row>
    <row r="107" spans="1:27" ht="14.4">
      <c r="A107" t="s">
        <v>3435</v>
      </c>
      <c r="B107" s="85" t="s">
        <v>379</v>
      </c>
      <c r="C107" s="113" t="str">
        <f t="shared" si="27"/>
        <v>A.030.06.107</v>
      </c>
      <c r="D107" s="9" t="s">
        <v>1121</v>
      </c>
      <c r="E107" s="112" t="s">
        <v>362</v>
      </c>
      <c r="F107" s="115" t="str">
        <f t="shared" si="28"/>
        <v>Ammonium Nitrate fertilizer granules</v>
      </c>
      <c r="G107" s="146">
        <v>0.92645140000000004</v>
      </c>
      <c r="H107" s="8">
        <f t="shared" si="29"/>
        <v>0.92645140000000004</v>
      </c>
      <c r="J107" s="169">
        <v>0.14369474309586899</v>
      </c>
      <c r="K107" s="8">
        <f t="shared" si="30"/>
        <v>0.14369474309586899</v>
      </c>
      <c r="L107" s="170">
        <v>8.3179253899999994E-4</v>
      </c>
      <c r="M107" s="170">
        <v>3.3064652878690001E-3</v>
      </c>
      <c r="N107" s="170">
        <v>5.8877526900000005E-4</v>
      </c>
      <c r="O107" s="170">
        <v>0.13896770999999999</v>
      </c>
      <c r="Q107" s="69">
        <v>1.3355874999999999</v>
      </c>
      <c r="S107" s="116">
        <v>1.5952991999999999E-2</v>
      </c>
      <c r="T107" s="116">
        <v>1.5162571E-2</v>
      </c>
      <c r="U107" s="116">
        <v>7.1783928000000003E-4</v>
      </c>
      <c r="V107" s="199">
        <v>7.2582062999999996E-5</v>
      </c>
      <c r="X107" s="172">
        <v>2.8382111000000001E-5</v>
      </c>
      <c r="Z107" s="166"/>
      <c r="AA107" t="s">
        <v>3436</v>
      </c>
    </row>
    <row r="108" spans="1:27" ht="14.4">
      <c r="A108" t="s">
        <v>3437</v>
      </c>
      <c r="B108" s="85" t="s">
        <v>379</v>
      </c>
      <c r="C108" s="113" t="str">
        <f t="shared" si="27"/>
        <v>A.030.06.108</v>
      </c>
      <c r="D108" s="9" t="s">
        <v>1121</v>
      </c>
      <c r="E108" s="112" t="s">
        <v>362</v>
      </c>
      <c r="F108" s="115" t="str">
        <f t="shared" si="28"/>
        <v>Ammonium Sulfate fertilizer granules</v>
      </c>
      <c r="G108" s="146">
        <v>0.64496868666666674</v>
      </c>
      <c r="H108" s="8">
        <f t="shared" si="29"/>
        <v>0.64496868666666674</v>
      </c>
      <c r="J108" s="169">
        <v>0.106067043215268</v>
      </c>
      <c r="K108" s="8">
        <f t="shared" si="30"/>
        <v>0.106067043215268</v>
      </c>
      <c r="L108" s="170">
        <v>4.3194427774E-3</v>
      </c>
      <c r="M108" s="170">
        <v>2.2774164078679998E-3</v>
      </c>
      <c r="N108" s="170">
        <v>2.7248810300000001E-3</v>
      </c>
      <c r="O108" s="170">
        <v>9.6745303000000005E-2</v>
      </c>
      <c r="Q108" s="69">
        <v>2.1848036999999998</v>
      </c>
      <c r="S108" s="116">
        <v>1.1188905000000001E-2</v>
      </c>
      <c r="T108" s="116">
        <v>1.0559482E-2</v>
      </c>
      <c r="U108" s="116">
        <v>5.0612729000000002E-4</v>
      </c>
      <c r="V108" s="116">
        <v>1.2329558E-4</v>
      </c>
      <c r="X108" s="172">
        <v>2.1936772999999999E-5</v>
      </c>
      <c r="Z108" s="166"/>
      <c r="AA108" t="s">
        <v>3438</v>
      </c>
    </row>
    <row r="109" spans="1:27" ht="14.4">
      <c r="A109" t="s">
        <v>3439</v>
      </c>
      <c r="B109" s="85" t="s">
        <v>379</v>
      </c>
      <c r="C109" s="113" t="str">
        <f t="shared" si="27"/>
        <v>A.030.06.109</v>
      </c>
      <c r="D109" s="9" t="s">
        <v>1121</v>
      </c>
      <c r="E109" s="112" t="s">
        <v>362</v>
      </c>
      <c r="F109" s="115" t="str">
        <f t="shared" si="28"/>
        <v>CAN-27 Fertilizer (0.27 kg N in 1 kg CAN)</v>
      </c>
      <c r="G109" s="146">
        <v>0.71597653333333333</v>
      </c>
      <c r="H109" s="8">
        <f t="shared" si="29"/>
        <v>0.71597653333333333</v>
      </c>
      <c r="J109" s="169">
        <v>0.11113341184277795</v>
      </c>
      <c r="K109" s="8">
        <f t="shared" si="30"/>
        <v>0.11113341184277795</v>
      </c>
      <c r="L109" s="170">
        <v>6.4817400639999995E-4</v>
      </c>
      <c r="M109" s="170">
        <v>2.5685482127929997E-3</v>
      </c>
      <c r="N109" s="170">
        <v>5.2020962358494886E-4</v>
      </c>
      <c r="O109" s="170">
        <v>0.10739648</v>
      </c>
      <c r="Q109" s="69">
        <v>1.0524602999999999</v>
      </c>
      <c r="S109" s="116">
        <v>1.2331253E-2</v>
      </c>
      <c r="T109" s="116">
        <v>1.1719643E-2</v>
      </c>
      <c r="U109" s="116">
        <v>5.5480438E-4</v>
      </c>
      <c r="V109" s="199">
        <v>5.6805735E-5</v>
      </c>
      <c r="X109" s="172">
        <v>2.1959659E-5</v>
      </c>
      <c r="Z109" s="166"/>
      <c r="AA109" t="s">
        <v>3440</v>
      </c>
    </row>
    <row r="110" spans="1:27" ht="14.4">
      <c r="A110" t="s">
        <v>3441</v>
      </c>
      <c r="B110" s="85" t="s">
        <v>379</v>
      </c>
      <c r="C110" s="113" t="str">
        <f t="shared" si="27"/>
        <v>A.030.06.110</v>
      </c>
      <c r="D110" s="9" t="s">
        <v>1121</v>
      </c>
      <c r="E110" s="112" t="s">
        <v>362</v>
      </c>
      <c r="F110" s="115" t="str">
        <f t="shared" si="28"/>
        <v>P2O5 equivalent Fertilizer</v>
      </c>
      <c r="G110" s="146">
        <v>0.7948442</v>
      </c>
      <c r="H110" s="8">
        <f t="shared" si="29"/>
        <v>0.7948442</v>
      </c>
      <c r="J110" s="169">
        <v>0.21250712069436975</v>
      </c>
      <c r="K110" s="8">
        <f t="shared" si="30"/>
        <v>0.21250712069436975</v>
      </c>
      <c r="L110" s="170">
        <v>6.65047599947E-2</v>
      </c>
      <c r="M110" s="170">
        <v>8.6635179099999998E-3</v>
      </c>
      <c r="N110" s="170">
        <v>1.8112212789669752E-2</v>
      </c>
      <c r="O110" s="170">
        <v>0.11922663</v>
      </c>
      <c r="Q110" s="69">
        <v>12.143043</v>
      </c>
      <c r="S110" s="116">
        <v>1.5549387E-2</v>
      </c>
      <c r="T110" s="116">
        <v>1.4235443E-2</v>
      </c>
      <c r="U110" s="116">
        <v>6.6788806999999999E-4</v>
      </c>
      <c r="V110" s="116">
        <v>6.4605594999999998E-4</v>
      </c>
      <c r="X110" s="172">
        <v>7.4658461000000004E-5</v>
      </c>
      <c r="Z110" s="166"/>
      <c r="AA110" t="s">
        <v>3442</v>
      </c>
    </row>
    <row r="111" spans="1:27" ht="14.4">
      <c r="A111" t="s">
        <v>3443</v>
      </c>
      <c r="B111" s="85" t="s">
        <v>379</v>
      </c>
      <c r="C111" s="113" t="str">
        <f t="shared" si="27"/>
        <v>A.030.06.111</v>
      </c>
      <c r="D111" s="9" t="s">
        <v>1121</v>
      </c>
      <c r="E111" s="112" t="s">
        <v>362</v>
      </c>
      <c r="F111" s="115" t="str">
        <f t="shared" si="28"/>
        <v>K2O equivalent Fertilizer</v>
      </c>
      <c r="G111" s="146">
        <v>0.31462899333333333</v>
      </c>
      <c r="H111" s="8">
        <f t="shared" si="29"/>
        <v>0.31462899333333333</v>
      </c>
      <c r="J111" s="169">
        <v>5.8291238835546745E-2</v>
      </c>
      <c r="K111" s="8">
        <f t="shared" si="30"/>
        <v>5.8291238835546745E-2</v>
      </c>
      <c r="L111" s="170">
        <v>1.1123479343999999E-3</v>
      </c>
      <c r="M111" s="170">
        <v>4.4114866803999994E-3</v>
      </c>
      <c r="N111" s="170">
        <v>5.5730552207467476E-3</v>
      </c>
      <c r="O111" s="170">
        <v>4.7194348999999997E-2</v>
      </c>
      <c r="Q111" s="69">
        <v>4.9661615000000001</v>
      </c>
      <c r="S111" s="116">
        <v>6.2716040999999997E-3</v>
      </c>
      <c r="T111" s="116">
        <v>5.8439609000000003E-3</v>
      </c>
      <c r="U111" s="116">
        <v>2.6093029000000002E-4</v>
      </c>
      <c r="V111" s="116">
        <v>1.6671291000000001E-4</v>
      </c>
      <c r="X111" s="172">
        <v>1.5349363000000001E-5</v>
      </c>
      <c r="Z111" s="166"/>
      <c r="AA111" t="s">
        <v>3444</v>
      </c>
    </row>
    <row r="112" spans="1:27" ht="14.4">
      <c r="A112" t="s">
        <v>3445</v>
      </c>
      <c r="B112" s="85" t="s">
        <v>379</v>
      </c>
      <c r="C112" s="113" t="str">
        <f t="shared" si="27"/>
        <v>A.030.06.112</v>
      </c>
      <c r="D112" s="9" t="s">
        <v>1121</v>
      </c>
      <c r="E112" s="112" t="s">
        <v>362</v>
      </c>
      <c r="F112" s="115" t="str">
        <f t="shared" si="28"/>
        <v>UAN 30 Fertilizer (30% N in 1 kg UAN)</v>
      </c>
      <c r="G112" s="146">
        <v>0.81980926666666665</v>
      </c>
      <c r="H112" s="8">
        <f t="shared" si="29"/>
        <v>0.81980926666666665</v>
      </c>
      <c r="J112" s="169">
        <v>0.13126531808909508</v>
      </c>
      <c r="K112" s="8">
        <f t="shared" si="30"/>
        <v>0.13126531808909508</v>
      </c>
      <c r="L112" s="170">
        <v>9.5909782480000001E-4</v>
      </c>
      <c r="M112" s="170">
        <v>6.4918731685950012E-3</v>
      </c>
      <c r="N112" s="170">
        <v>8.4295709570008227E-4</v>
      </c>
      <c r="O112" s="170">
        <v>0.12297139</v>
      </c>
      <c r="Q112" s="69">
        <v>1.4715164000000001</v>
      </c>
      <c r="S112" s="116">
        <v>1.4457958E-2</v>
      </c>
      <c r="T112" s="116">
        <v>1.3737081E-2</v>
      </c>
      <c r="U112" s="116">
        <v>6.4581953E-4</v>
      </c>
      <c r="V112" s="116">
        <v>7.5057406E-5</v>
      </c>
      <c r="X112" s="172">
        <v>2.6255010999999999E-5</v>
      </c>
      <c r="Z112" s="166"/>
      <c r="AA112" t="s">
        <v>3446</v>
      </c>
    </row>
    <row r="113" spans="1:27" ht="14.4">
      <c r="A113" t="s">
        <v>3447</v>
      </c>
      <c r="B113" s="85" t="s">
        <v>379</v>
      </c>
      <c r="C113" s="113" t="str">
        <f t="shared" si="27"/>
        <v>A.030.06.113</v>
      </c>
      <c r="D113" s="9" t="s">
        <v>1121</v>
      </c>
      <c r="E113" s="112" t="s">
        <v>362</v>
      </c>
      <c r="F113" s="115" t="str">
        <f t="shared" si="28"/>
        <v>MAP 11-52-0 Fertilizer (11% N and 52% P2O5 in 1 kg MAP)</v>
      </c>
      <c r="G113" s="146">
        <v>0.72261186666666666</v>
      </c>
      <c r="H113" s="8">
        <f t="shared" si="29"/>
        <v>0.72261186666666666</v>
      </c>
      <c r="J113" s="169">
        <v>0.15865609431340791</v>
      </c>
      <c r="K113" s="8">
        <f t="shared" si="30"/>
        <v>0.15865609431340791</v>
      </c>
      <c r="L113" s="170">
        <v>3.48868472941E-2</v>
      </c>
      <c r="M113" s="170">
        <v>5.800918522E-3</v>
      </c>
      <c r="N113" s="170">
        <v>9.5765484973079091E-3</v>
      </c>
      <c r="O113" s="170">
        <v>0.10839177999999999</v>
      </c>
      <c r="Q113" s="69">
        <v>6.9607722000000001</v>
      </c>
      <c r="S113" s="116">
        <v>1.347862E-2</v>
      </c>
      <c r="T113" s="116">
        <v>1.2518217999999999E-2</v>
      </c>
      <c r="U113" s="116">
        <v>5.8815479000000001E-4</v>
      </c>
      <c r="V113" s="116">
        <v>3.7224652E-4</v>
      </c>
      <c r="X113" s="172">
        <v>4.8592752999999998E-5</v>
      </c>
      <c r="Z113" s="166"/>
      <c r="AA113" t="s">
        <v>3448</v>
      </c>
    </row>
    <row r="114" spans="1:27" ht="14.4">
      <c r="A114" t="s">
        <v>3449</v>
      </c>
      <c r="B114" s="85" t="s">
        <v>379</v>
      </c>
      <c r="C114" s="113" t="str">
        <f t="shared" si="27"/>
        <v>A.030.06.114</v>
      </c>
      <c r="D114" s="9" t="s">
        <v>1121</v>
      </c>
      <c r="E114" s="112" t="s">
        <v>362</v>
      </c>
      <c r="F114" s="115" t="str">
        <f t="shared" si="28"/>
        <v>Potassium Nitrate Fertilizer (13.6% N and 46.6% K2O eq)</v>
      </c>
      <c r="G114" s="146">
        <v>0.49885553999999999</v>
      </c>
      <c r="H114" s="8">
        <f t="shared" si="29"/>
        <v>0.49885553999999999</v>
      </c>
      <c r="J114" s="169">
        <v>8.1685850797596951E-2</v>
      </c>
      <c r="K114" s="8">
        <f t="shared" si="30"/>
        <v>8.1685850797596951E-2</v>
      </c>
      <c r="L114" s="170">
        <v>8.3601415080000014E-4</v>
      </c>
      <c r="M114" s="170">
        <v>3.36312854081E-3</v>
      </c>
      <c r="N114" s="170">
        <v>2.6583771059869505E-3</v>
      </c>
      <c r="O114" s="170">
        <v>7.4828330999999998E-2</v>
      </c>
      <c r="Q114" s="69">
        <v>2.8483722</v>
      </c>
      <c r="S114" s="116">
        <v>9.0127494000000006E-3</v>
      </c>
      <c r="T114" s="116">
        <v>8.5078433999999994E-3</v>
      </c>
      <c r="U114" s="116">
        <v>3.9492154999999998E-4</v>
      </c>
      <c r="V114" s="116">
        <v>1.0998443E-4</v>
      </c>
      <c r="X114" s="172">
        <v>1.8007043999999999E-5</v>
      </c>
      <c r="Z114" s="166"/>
      <c r="AA114" t="s">
        <v>3450</v>
      </c>
    </row>
    <row r="115" spans="1:27">
      <c r="D115" s="1" t="s">
        <v>1122</v>
      </c>
      <c r="H115" s="8"/>
      <c r="Q115"/>
      <c r="X115" s="3"/>
    </row>
    <row r="116" spans="1:27" ht="14.4">
      <c r="A116" t="s">
        <v>385</v>
      </c>
      <c r="B116" s="85" t="s">
        <v>379</v>
      </c>
      <c r="C116" s="113" t="str">
        <f t="shared" ref="C116:C129" si="31">MID(A116,1,12)</f>
        <v>A.030.08.101</v>
      </c>
      <c r="D116" s="9" t="s">
        <v>1122</v>
      </c>
      <c r="E116" s="112" t="s">
        <v>362</v>
      </c>
      <c r="F116" s="115" t="str">
        <f t="shared" ref="F116:F129" si="32">MID(A116, 21,85)</f>
        <v>Argon</v>
      </c>
      <c r="G116" s="146">
        <v>2.5885569999999998</v>
      </c>
      <c r="H116" s="8">
        <f t="shared" ref="H116:H129" si="33">G116</f>
        <v>2.5885569999999998</v>
      </c>
      <c r="J116" s="169">
        <v>0.43369542712202352</v>
      </c>
      <c r="K116" s="8">
        <f t="shared" ref="K116:K129" si="34">J116</f>
        <v>0.43369542712202352</v>
      </c>
      <c r="L116" s="170">
        <v>7.3779884084999997E-3</v>
      </c>
      <c r="M116" s="170">
        <v>3.7722360081000009E-2</v>
      </c>
      <c r="N116" s="170">
        <v>3.1152863252355078E-4</v>
      </c>
      <c r="O116" s="170">
        <v>0.38828354999999998</v>
      </c>
      <c r="Q116" s="69">
        <v>34.185951000000003</v>
      </c>
      <c r="S116" s="116">
        <v>5.4279292E-2</v>
      </c>
      <c r="T116" s="116">
        <v>5.0157776000000001E-2</v>
      </c>
      <c r="U116" s="116">
        <v>2.1817108000000002E-3</v>
      </c>
      <c r="V116" s="116">
        <v>1.9398058E-3</v>
      </c>
      <c r="X116" s="69">
        <v>1.2386269000000001E-4</v>
      </c>
      <c r="Z116" s="166" t="s">
        <v>306</v>
      </c>
      <c r="AA116" t="s">
        <v>3451</v>
      </c>
    </row>
    <row r="117" spans="1:27" ht="14.4">
      <c r="A117" t="s">
        <v>1599</v>
      </c>
      <c r="B117" s="85" t="s">
        <v>379</v>
      </c>
      <c r="C117" s="113" t="str">
        <f t="shared" si="31"/>
        <v>A.030.08.102</v>
      </c>
      <c r="D117" s="9" t="s">
        <v>1122</v>
      </c>
      <c r="E117" s="112" t="s">
        <v>362</v>
      </c>
      <c r="F117" s="115" t="str">
        <f t="shared" si="32"/>
        <v>Carbon dioxide liquid</v>
      </c>
      <c r="G117" s="146">
        <v>0.51389376666666664</v>
      </c>
      <c r="H117" s="8">
        <f t="shared" si="33"/>
        <v>0.51389376666666664</v>
      </c>
      <c r="J117" s="169">
        <v>9.1285312112759989E-2</v>
      </c>
      <c r="K117" s="8">
        <f t="shared" si="34"/>
        <v>9.1285312112759989E-2</v>
      </c>
      <c r="L117" s="170">
        <v>1.65590824182E-3</v>
      </c>
      <c r="M117" s="170">
        <v>7.30026784094E-3</v>
      </c>
      <c r="N117" s="170">
        <v>5.2450710300000003E-3</v>
      </c>
      <c r="O117" s="170">
        <v>7.7084064999999993E-2</v>
      </c>
      <c r="Q117" s="69">
        <v>7.6454955</v>
      </c>
      <c r="S117" s="116">
        <v>1.0439336E-2</v>
      </c>
      <c r="T117" s="116">
        <v>9.7035721000000002E-3</v>
      </c>
      <c r="U117" s="116">
        <v>4.2896121999999999E-4</v>
      </c>
      <c r="V117" s="116">
        <v>3.0680243000000002E-4</v>
      </c>
      <c r="X117" s="172">
        <v>2.487585E-5</v>
      </c>
      <c r="Z117" s="166" t="s">
        <v>305</v>
      </c>
      <c r="AA117" t="s">
        <v>3452</v>
      </c>
    </row>
    <row r="118" spans="1:27" ht="14.4">
      <c r="A118" t="s">
        <v>386</v>
      </c>
      <c r="B118" s="85" t="s">
        <v>379</v>
      </c>
      <c r="C118" s="113" t="str">
        <f t="shared" si="31"/>
        <v>A.030.08.103</v>
      </c>
      <c r="D118" s="9" t="s">
        <v>1122</v>
      </c>
      <c r="E118" s="112" t="s">
        <v>362</v>
      </c>
      <c r="F118" s="115" t="str">
        <f t="shared" si="32"/>
        <v>Carbon monoxide</v>
      </c>
      <c r="G118" s="146">
        <v>1.395</v>
      </c>
      <c r="H118" s="8">
        <f t="shared" si="33"/>
        <v>1.395</v>
      </c>
      <c r="J118" s="169">
        <v>0.28933520786200001</v>
      </c>
      <c r="K118" s="8">
        <f t="shared" si="34"/>
        <v>0.28933520786200001</v>
      </c>
      <c r="L118" s="170">
        <v>1.3394650762000001E-2</v>
      </c>
      <c r="M118" s="170">
        <v>6.3859598000000004E-2</v>
      </c>
      <c r="N118" s="170">
        <v>2.8309591000000001E-3</v>
      </c>
      <c r="O118" s="170">
        <v>0.20924999999999999</v>
      </c>
      <c r="Q118" s="69">
        <v>55.422348</v>
      </c>
      <c r="S118" s="116">
        <v>3.5066693000000003E-2</v>
      </c>
      <c r="T118" s="116">
        <v>2.9918673E-2</v>
      </c>
      <c r="U118" s="116">
        <v>1.215858E-3</v>
      </c>
      <c r="V118" s="116">
        <v>3.9321618999999999E-3</v>
      </c>
      <c r="X118" s="69">
        <v>1.2004772999999999E-4</v>
      </c>
      <c r="Z118" s="166" t="s">
        <v>307</v>
      </c>
      <c r="AA118" t="s">
        <v>3453</v>
      </c>
    </row>
    <row r="119" spans="1:27" ht="14.4">
      <c r="A119" t="s">
        <v>387</v>
      </c>
      <c r="B119" s="85" t="s">
        <v>379</v>
      </c>
      <c r="C119" s="113" t="str">
        <f t="shared" si="31"/>
        <v>A.030.08.104</v>
      </c>
      <c r="D119" s="9" t="s">
        <v>1122</v>
      </c>
      <c r="E119" s="112" t="s">
        <v>362</v>
      </c>
      <c r="F119" s="115" t="str">
        <f t="shared" si="32"/>
        <v>Chlorine (US 2011)</v>
      </c>
      <c r="G119" s="146">
        <v>0.70139706666666668</v>
      </c>
      <c r="H119" s="8">
        <f t="shared" si="33"/>
        <v>0.70139706666666668</v>
      </c>
      <c r="J119" s="169">
        <v>0.13563621454299998</v>
      </c>
      <c r="K119" s="8">
        <f t="shared" si="34"/>
        <v>0.13563621454299998</v>
      </c>
      <c r="L119" s="170">
        <v>4.9355805779999996E-3</v>
      </c>
      <c r="M119" s="170">
        <v>1.0005622375E-2</v>
      </c>
      <c r="N119" s="170">
        <v>1.5485451589999999E-2</v>
      </c>
      <c r="O119" s="170">
        <v>0.10520955999999999</v>
      </c>
      <c r="Q119" s="69">
        <v>14.543191999999999</v>
      </c>
      <c r="S119" s="116">
        <v>1.4017729E-2</v>
      </c>
      <c r="T119" s="116">
        <v>1.2936637000000001E-2</v>
      </c>
      <c r="U119" s="116">
        <v>5.8149025000000002E-4</v>
      </c>
      <c r="V119" s="116">
        <v>4.9960171E-4</v>
      </c>
      <c r="X119" s="172">
        <v>3.9564984999999997E-5</v>
      </c>
      <c r="Z119" s="166" t="s">
        <v>308</v>
      </c>
      <c r="AA119" t="s">
        <v>3454</v>
      </c>
    </row>
    <row r="120" spans="1:27" ht="14.4">
      <c r="A120" t="s">
        <v>388</v>
      </c>
      <c r="B120" s="85" t="s">
        <v>379</v>
      </c>
      <c r="C120" s="113" t="str">
        <f t="shared" si="31"/>
        <v>A.030.08.105</v>
      </c>
      <c r="D120" s="9" t="s">
        <v>1122</v>
      </c>
      <c r="E120" s="112" t="s">
        <v>362</v>
      </c>
      <c r="F120" s="115" t="str">
        <f t="shared" si="32"/>
        <v>Chlorine (Plasticseurope 2013)</v>
      </c>
      <c r="G120" s="146">
        <v>0.90000000000000013</v>
      </c>
      <c r="H120" s="8">
        <f t="shared" si="33"/>
        <v>0.90000000000000013</v>
      </c>
      <c r="J120" s="169">
        <v>0.19072028750905851</v>
      </c>
      <c r="K120" s="8">
        <f t="shared" si="34"/>
        <v>0.19072028750905851</v>
      </c>
      <c r="L120" s="170">
        <v>1.9216464762748998E-2</v>
      </c>
      <c r="M120" s="170">
        <v>3.6503822746309499E-2</v>
      </c>
      <c r="N120" s="170">
        <v>0</v>
      </c>
      <c r="O120" s="170">
        <v>0.13500000000000001</v>
      </c>
      <c r="Q120" s="69">
        <v>4.5</v>
      </c>
      <c r="S120" s="116">
        <v>2.5316966E-2</v>
      </c>
      <c r="T120" s="116">
        <v>2.4435360999999999E-2</v>
      </c>
      <c r="U120" s="116">
        <v>8.8160536000000001E-4</v>
      </c>
      <c r="V120" s="116">
        <v>0</v>
      </c>
      <c r="X120" s="172">
        <v>8.3493266999999999E-5</v>
      </c>
      <c r="Z120" s="166" t="s">
        <v>308</v>
      </c>
      <c r="AA120" t="s">
        <v>3454</v>
      </c>
    </row>
    <row r="121" spans="1:27" ht="14.4">
      <c r="A121" t="s">
        <v>389</v>
      </c>
      <c r="B121" s="85" t="s">
        <v>379</v>
      </c>
      <c r="C121" s="113" t="str">
        <f t="shared" si="31"/>
        <v>A.030.08.106</v>
      </c>
      <c r="D121" s="9" t="s">
        <v>1122</v>
      </c>
      <c r="E121" s="112" t="s">
        <v>362</v>
      </c>
      <c r="F121" s="115" t="str">
        <f t="shared" si="32"/>
        <v>Chlorine (European Chlor-Alkali Industry 2022)</v>
      </c>
      <c r="G121" s="146">
        <v>0.71</v>
      </c>
      <c r="H121" s="8">
        <f t="shared" si="33"/>
        <v>0.71</v>
      </c>
      <c r="J121" s="169">
        <v>0.13957084183725862</v>
      </c>
      <c r="K121" s="8">
        <f t="shared" si="34"/>
        <v>0.13957084183725862</v>
      </c>
      <c r="L121" s="170">
        <v>1.6833667305245E-3</v>
      </c>
      <c r="M121" s="170">
        <v>3.138747510673412E-2</v>
      </c>
      <c r="N121" s="170">
        <v>0</v>
      </c>
      <c r="O121" s="170">
        <v>0.1065</v>
      </c>
      <c r="Q121" s="69">
        <v>0</v>
      </c>
      <c r="S121" s="116">
        <v>2.0900744999999998E-2</v>
      </c>
      <c r="T121" s="116">
        <v>2.0188686000000001E-2</v>
      </c>
      <c r="U121" s="116">
        <v>7.1205916999999999E-4</v>
      </c>
      <c r="V121" s="116">
        <v>0</v>
      </c>
      <c r="X121" s="172">
        <v>2.9393650999999999E-5</v>
      </c>
      <c r="Z121" s="166" t="s">
        <v>308</v>
      </c>
      <c r="AA121" t="s">
        <v>3454</v>
      </c>
    </row>
    <row r="122" spans="1:27" ht="14.4">
      <c r="A122" t="s">
        <v>1600</v>
      </c>
      <c r="B122" s="85" t="s">
        <v>379</v>
      </c>
      <c r="C122" s="113" t="str">
        <f t="shared" si="31"/>
        <v>A.030.08.107</v>
      </c>
      <c r="D122" s="9" t="s">
        <v>1122</v>
      </c>
      <c r="E122" s="112" t="s">
        <v>362</v>
      </c>
      <c r="F122" s="115" t="str">
        <f t="shared" si="32"/>
        <v>Chlorine (average of USLCI - Plasticseurope - EU chlor-alkali ind.)</v>
      </c>
      <c r="G122" s="146">
        <v>0.76276106666666665</v>
      </c>
      <c r="H122" s="8">
        <f t="shared" si="33"/>
        <v>0.76276106666666665</v>
      </c>
      <c r="J122" s="169">
        <v>0.1537560286104</v>
      </c>
      <c r="K122" s="8">
        <f t="shared" si="34"/>
        <v>0.1537560286104</v>
      </c>
      <c r="L122" s="170">
        <v>8.5256859503999999E-3</v>
      </c>
      <c r="M122" s="170">
        <v>2.5705983764E-2</v>
      </c>
      <c r="N122" s="170">
        <v>5.1101988960000006E-3</v>
      </c>
      <c r="O122" s="170">
        <v>0.11441416</v>
      </c>
      <c r="Q122" s="69">
        <v>6.2842535000000002</v>
      </c>
      <c r="S122" s="116">
        <v>1.9877695000000001E-2</v>
      </c>
      <c r="T122" s="116">
        <v>1.8995026000000002E-2</v>
      </c>
      <c r="U122" s="116">
        <v>7.1780108000000001E-4</v>
      </c>
      <c r="V122" s="116">
        <v>1.6486855999999999E-4</v>
      </c>
      <c r="X122" s="172">
        <v>5.0309127999999999E-5</v>
      </c>
      <c r="Z122" s="166" t="s">
        <v>308</v>
      </c>
      <c r="AA122" t="s">
        <v>3454</v>
      </c>
    </row>
    <row r="123" spans="1:27" ht="14.4">
      <c r="A123" t="s">
        <v>1601</v>
      </c>
      <c r="B123" s="85" t="s">
        <v>379</v>
      </c>
      <c r="C123" s="113" t="str">
        <f t="shared" si="31"/>
        <v>A.030.08.108</v>
      </c>
      <c r="D123" s="9" t="s">
        <v>1122</v>
      </c>
      <c r="E123" s="112" t="s">
        <v>362</v>
      </c>
      <c r="F123" s="115" t="str">
        <f t="shared" si="32"/>
        <v>Hydrogen - methane to hydrogen (SMR)</v>
      </c>
      <c r="G123" s="146">
        <v>11.832335333333333</v>
      </c>
      <c r="H123" s="8">
        <f t="shared" si="33"/>
        <v>11.832335333333333</v>
      </c>
      <c r="J123" s="169">
        <v>1.8219379119121508</v>
      </c>
      <c r="K123" s="8">
        <f t="shared" si="34"/>
        <v>1.8219379119121508</v>
      </c>
      <c r="L123" s="170">
        <v>8.6356592680000011E-3</v>
      </c>
      <c r="M123" s="170">
        <v>3.3609806313699996E-2</v>
      </c>
      <c r="N123" s="170">
        <v>4.8421463304509429E-3</v>
      </c>
      <c r="O123" s="170">
        <v>1.7748503</v>
      </c>
      <c r="Q123" s="69">
        <v>158.68876</v>
      </c>
      <c r="S123" s="116">
        <v>0.20962575</v>
      </c>
      <c r="T123" s="116">
        <v>0.19158132</v>
      </c>
      <c r="U123" s="116">
        <v>9.1390073999999995E-3</v>
      </c>
      <c r="V123" s="116">
        <v>8.9054149000000003E-3</v>
      </c>
      <c r="X123" s="69">
        <v>5.2484164999999996E-4</v>
      </c>
      <c r="Z123" s="166" t="s">
        <v>310</v>
      </c>
      <c r="AA123" t="s">
        <v>3455</v>
      </c>
    </row>
    <row r="124" spans="1:27" ht="14.4">
      <c r="A124" t="s">
        <v>1602</v>
      </c>
      <c r="B124" s="85" t="s">
        <v>379</v>
      </c>
      <c r="C124" s="113" t="str">
        <f t="shared" si="31"/>
        <v>A.030.08.109</v>
      </c>
      <c r="D124" s="9" t="s">
        <v>1122</v>
      </c>
      <c r="E124" s="112" t="s">
        <v>362</v>
      </c>
      <c r="F124" s="115" t="str">
        <f t="shared" si="32"/>
        <v>Nitrogen liquid</v>
      </c>
      <c r="G124" s="146">
        <v>0.2170989666666667</v>
      </c>
      <c r="H124" s="8">
        <f t="shared" si="33"/>
        <v>0.2170989666666667</v>
      </c>
      <c r="J124" s="169">
        <v>4.2812121717223553E-2</v>
      </c>
      <c r="K124" s="8">
        <f t="shared" si="34"/>
        <v>4.2812121717223553E-2</v>
      </c>
      <c r="L124" s="170">
        <v>9.5464730110000006E-4</v>
      </c>
      <c r="M124" s="170">
        <v>3.0808897246000001E-3</v>
      </c>
      <c r="N124" s="170">
        <v>6.2117396915235511E-3</v>
      </c>
      <c r="O124" s="170">
        <v>3.2564845000000002E-2</v>
      </c>
      <c r="Q124" s="69">
        <v>3.8532872999999999</v>
      </c>
      <c r="S124" s="116">
        <v>4.1735169999999999E-3</v>
      </c>
      <c r="T124" s="116">
        <v>3.9196294999999997E-3</v>
      </c>
      <c r="U124" s="116">
        <v>1.7842663000000001E-4</v>
      </c>
      <c r="V124" s="199">
        <v>7.5460877000000005E-5</v>
      </c>
      <c r="X124" s="172">
        <v>1.0754212000000001E-5</v>
      </c>
      <c r="Z124" s="166" t="s">
        <v>309</v>
      </c>
      <c r="AA124" t="s">
        <v>3456</v>
      </c>
    </row>
    <row r="125" spans="1:27" ht="14.4">
      <c r="A125" t="s">
        <v>1603</v>
      </c>
      <c r="B125" s="85" t="s">
        <v>379</v>
      </c>
      <c r="C125" s="113" t="str">
        <f t="shared" si="31"/>
        <v>A.030.08.110</v>
      </c>
      <c r="D125" s="9" t="s">
        <v>1122</v>
      </c>
      <c r="E125" s="112" t="s">
        <v>362</v>
      </c>
      <c r="F125" s="115" t="str">
        <f t="shared" si="32"/>
        <v>Oxigen liquid</v>
      </c>
      <c r="G125" s="146">
        <v>0.3175687066666667</v>
      </c>
      <c r="H125" s="8">
        <f t="shared" si="33"/>
        <v>0.3175687066666667</v>
      </c>
      <c r="J125" s="169">
        <v>6.2443931527323554E-2</v>
      </c>
      <c r="K125" s="8">
        <f t="shared" si="34"/>
        <v>6.2443931527323554E-2</v>
      </c>
      <c r="L125" s="170">
        <v>1.3499828112E-3</v>
      </c>
      <c r="M125" s="170">
        <v>4.4521297246000006E-3</v>
      </c>
      <c r="N125" s="170">
        <v>9.0065129915235503E-3</v>
      </c>
      <c r="O125" s="170">
        <v>4.7635306000000002E-2</v>
      </c>
      <c r="Q125" s="69">
        <v>5.6388936000000003</v>
      </c>
      <c r="S125" s="116">
        <v>6.1009573999999999E-3</v>
      </c>
      <c r="T125" s="116">
        <v>5.7309821000000004E-3</v>
      </c>
      <c r="U125" s="116">
        <v>2.6089484999999998E-4</v>
      </c>
      <c r="V125" s="116">
        <v>1.0908046E-4</v>
      </c>
      <c r="X125" s="172">
        <v>1.5716685E-5</v>
      </c>
      <c r="Z125" s="166" t="s">
        <v>310</v>
      </c>
      <c r="AA125" t="s">
        <v>3457</v>
      </c>
    </row>
    <row r="126" spans="1:27" ht="14.4">
      <c r="A126" t="s">
        <v>1604</v>
      </c>
      <c r="B126" s="85" t="s">
        <v>379</v>
      </c>
      <c r="C126" s="113" t="str">
        <f t="shared" si="31"/>
        <v>A.030.08.111</v>
      </c>
      <c r="D126" s="9" t="s">
        <v>1122</v>
      </c>
      <c r="E126" s="112" t="s">
        <v>362</v>
      </c>
      <c r="F126" s="115" t="str">
        <f t="shared" si="32"/>
        <v>Hydrogen - PEM electrolyzer - electricity from grid average</v>
      </c>
      <c r="G126" s="146">
        <v>25.454008666666667</v>
      </c>
      <c r="H126" s="8">
        <f t="shared" si="33"/>
        <v>25.454008666666667</v>
      </c>
      <c r="J126" s="169">
        <v>4.9737190249999994</v>
      </c>
      <c r="K126" s="8">
        <f t="shared" si="34"/>
        <v>4.9737190249999994</v>
      </c>
      <c r="L126" s="170">
        <v>0.100158263</v>
      </c>
      <c r="M126" s="170">
        <v>0.34740365000000001</v>
      </c>
      <c r="N126" s="170">
        <v>0.70805581200000001</v>
      </c>
      <c r="O126" s="170">
        <v>3.8181012999999999</v>
      </c>
      <c r="Q126" s="69">
        <v>452.38335000000001</v>
      </c>
      <c r="S126" s="116">
        <v>0.48831701999999999</v>
      </c>
      <c r="T126" s="116">
        <v>0.45890618</v>
      </c>
      <c r="U126" s="116">
        <v>2.0893324000000001E-2</v>
      </c>
      <c r="V126" s="116">
        <v>8.5175205000000004E-3</v>
      </c>
      <c r="X126" s="69">
        <v>1.2572427E-3</v>
      </c>
      <c r="Z126" s="166"/>
      <c r="AA126" t="s">
        <v>3455</v>
      </c>
    </row>
    <row r="127" spans="1:27" ht="14.4">
      <c r="A127" t="s">
        <v>1605</v>
      </c>
      <c r="B127" s="85" t="s">
        <v>379</v>
      </c>
      <c r="C127" s="113" t="str">
        <f t="shared" si="31"/>
        <v>A.030.08.112</v>
      </c>
      <c r="D127" s="9" t="s">
        <v>1122</v>
      </c>
      <c r="E127" s="112" t="s">
        <v>362</v>
      </c>
      <c r="F127" s="115" t="str">
        <f t="shared" si="32"/>
        <v>Hydrogen - PEM electrolyzer - electricity from offshore wind</v>
      </c>
      <c r="G127" s="146">
        <v>0.63127036666666669</v>
      </c>
      <c r="H127" s="8">
        <f t="shared" si="33"/>
        <v>0.63127036666666669</v>
      </c>
      <c r="J127" s="169">
        <v>0.19060505980724751</v>
      </c>
      <c r="K127" s="8">
        <f t="shared" si="34"/>
        <v>0.19060505980724751</v>
      </c>
      <c r="L127" s="170">
        <v>9.5110649800000009E-3</v>
      </c>
      <c r="M127" s="170">
        <v>2.656073133E-2</v>
      </c>
      <c r="N127" s="170">
        <v>5.9842708497247522E-2</v>
      </c>
      <c r="O127" s="170">
        <v>9.4690554999999996E-2</v>
      </c>
      <c r="Q127" s="69">
        <v>209.91655</v>
      </c>
      <c r="S127" s="116">
        <v>1.5103083E-2</v>
      </c>
      <c r="T127" s="116">
        <v>1.4044772000000001E-2</v>
      </c>
      <c r="U127" s="116">
        <v>5.6218065999999998E-4</v>
      </c>
      <c r="V127" s="116">
        <v>4.9613051000000003E-4</v>
      </c>
      <c r="X127" s="172">
        <v>4.1291466000000003E-5</v>
      </c>
      <c r="Z127" s="166"/>
      <c r="AA127" t="s">
        <v>3455</v>
      </c>
    </row>
    <row r="128" spans="1:27" ht="14.4">
      <c r="A128" t="s">
        <v>1606</v>
      </c>
      <c r="B128" s="85" t="s">
        <v>379</v>
      </c>
      <c r="C128" s="113" t="str">
        <f t="shared" si="31"/>
        <v>A.030.08.113</v>
      </c>
      <c r="D128" s="9" t="s">
        <v>1122</v>
      </c>
      <c r="E128" s="112" t="s">
        <v>362</v>
      </c>
      <c r="F128" s="115" t="str">
        <f t="shared" si="32"/>
        <v>Hydrogen liquefaction - electricity from the grid average</v>
      </c>
      <c r="G128" s="146">
        <v>3.1241065333333333</v>
      </c>
      <c r="H128" s="8">
        <f t="shared" si="33"/>
        <v>3.1241065333333333</v>
      </c>
      <c r="J128" s="169">
        <v>0.61045112239999999</v>
      </c>
      <c r="K128" s="8">
        <f t="shared" si="34"/>
        <v>0.61045112239999999</v>
      </c>
      <c r="L128" s="170">
        <v>1.2292958599999999E-2</v>
      </c>
      <c r="M128" s="170">
        <v>4.2638707999999997E-2</v>
      </c>
      <c r="N128" s="170">
        <v>8.6903475800000005E-2</v>
      </c>
      <c r="O128" s="170">
        <v>0.46861597999999999</v>
      </c>
      <c r="Q128" s="69">
        <v>55.523426999999998</v>
      </c>
      <c r="S128" s="116">
        <v>5.9933759000000003E-2</v>
      </c>
      <c r="T128" s="116">
        <v>5.6324009000000001E-2</v>
      </c>
      <c r="U128" s="116">
        <v>2.5643494000000002E-3</v>
      </c>
      <c r="V128" s="116">
        <v>1.0454008E-3</v>
      </c>
      <c r="X128" s="69">
        <v>1.5430812000000001E-4</v>
      </c>
      <c r="Z128" s="166"/>
      <c r="AA128" t="s">
        <v>3455</v>
      </c>
    </row>
    <row r="129" spans="1:27" ht="14.4">
      <c r="A129" t="s">
        <v>3239</v>
      </c>
      <c r="B129" s="85" t="s">
        <v>379</v>
      </c>
      <c r="C129" s="113" t="str">
        <f t="shared" si="31"/>
        <v>A.030.08.114</v>
      </c>
      <c r="D129" s="9" t="s">
        <v>1122</v>
      </c>
      <c r="E129" s="112" t="s">
        <v>362</v>
      </c>
      <c r="F129" s="115" t="str">
        <f t="shared" si="32"/>
        <v>Hydrogen from steam cracker</v>
      </c>
      <c r="G129" s="146">
        <v>1.7700000000000002</v>
      </c>
      <c r="H129" s="8">
        <f t="shared" si="33"/>
        <v>1.7700000000000002</v>
      </c>
      <c r="J129" s="169">
        <v>0.39458711549000003</v>
      </c>
      <c r="K129" s="8">
        <f t="shared" si="34"/>
        <v>0.39458711549000003</v>
      </c>
      <c r="L129" s="170">
        <v>6.3330037089999999E-2</v>
      </c>
      <c r="M129" s="170">
        <v>5.4163953399999999E-2</v>
      </c>
      <c r="N129" s="170">
        <v>1.1593124999999999E-2</v>
      </c>
      <c r="O129" s="170">
        <v>0.26550000000000001</v>
      </c>
      <c r="Q129" s="69">
        <v>76.814999999999998</v>
      </c>
      <c r="S129" s="116">
        <v>3.4344483000000002E-2</v>
      </c>
      <c r="T129" s="116">
        <v>2.7446147000000001E-2</v>
      </c>
      <c r="U129" s="116">
        <v>1.4480176E-3</v>
      </c>
      <c r="V129" s="116">
        <v>5.4503190000000003E-3</v>
      </c>
      <c r="X129" s="69">
        <v>1.5755993000000001E-4</v>
      </c>
      <c r="Z129" s="166"/>
    </row>
    <row r="130" spans="1:27">
      <c r="D130" s="1" t="s">
        <v>1123</v>
      </c>
      <c r="H130" s="8"/>
      <c r="Q130"/>
    </row>
    <row r="131" spans="1:27" ht="14.4">
      <c r="A131" t="s">
        <v>3458</v>
      </c>
      <c r="B131" s="85" t="s">
        <v>379</v>
      </c>
      <c r="C131" s="113" t="str">
        <f t="shared" ref="C131:C167" si="35">MID(A131,1,12)</f>
        <v>A.030.10.101</v>
      </c>
      <c r="D131" s="9" t="s">
        <v>1123</v>
      </c>
      <c r="E131" s="112" t="s">
        <v>362</v>
      </c>
      <c r="F131" s="115" t="str">
        <f t="shared" ref="F131:F167" si="36">MID(A131, 21,85)</f>
        <v>Ammonia (modern plant in Europe excluding CCU)</v>
      </c>
      <c r="G131" s="146">
        <v>2.0586065333333332</v>
      </c>
      <c r="H131" s="8">
        <f t="shared" ref="H131:H167" si="37">G131</f>
        <v>2.0586065333333332</v>
      </c>
      <c r="J131" s="169">
        <v>0.31763485274205999</v>
      </c>
      <c r="K131" s="8">
        <f t="shared" ref="K131:K167" si="38">J131</f>
        <v>0.31763485274205999</v>
      </c>
      <c r="L131" s="170">
        <v>1.6119053304000002E-3</v>
      </c>
      <c r="M131" s="170">
        <v>6.0433830396600004E-3</v>
      </c>
      <c r="N131" s="170">
        <v>1.1885843719999999E-3</v>
      </c>
      <c r="O131" s="170">
        <v>0.30879097999999999</v>
      </c>
      <c r="Q131" s="69">
        <v>1.5302754999999999</v>
      </c>
      <c r="S131" s="116">
        <v>3.5012509999999997E-2</v>
      </c>
      <c r="T131" s="116">
        <v>3.3341384000000002E-2</v>
      </c>
      <c r="U131" s="116">
        <v>1.5870958E-3</v>
      </c>
      <c r="V131" s="199">
        <v>8.4030134999999996E-5</v>
      </c>
      <c r="X131" s="172">
        <v>6.0999414000000002E-5</v>
      </c>
      <c r="Z131" s="166" t="s">
        <v>307</v>
      </c>
      <c r="AA131" t="s">
        <v>2144</v>
      </c>
    </row>
    <row r="132" spans="1:27" ht="14.4">
      <c r="A132" t="s">
        <v>390</v>
      </c>
      <c r="B132" s="85" t="s">
        <v>379</v>
      </c>
      <c r="C132" s="113" t="str">
        <f t="shared" si="35"/>
        <v>A.030.10.103</v>
      </c>
      <c r="D132" s="9" t="s">
        <v>1123</v>
      </c>
      <c r="E132" s="112" t="s">
        <v>362</v>
      </c>
      <c r="F132" s="115" t="str">
        <f t="shared" si="36"/>
        <v>Carbon black</v>
      </c>
      <c r="G132" s="146">
        <v>3.2920286000000001</v>
      </c>
      <c r="H132" s="8">
        <f t="shared" si="37"/>
        <v>3.2920286000000001</v>
      </c>
      <c r="J132" s="169">
        <v>0.59212837585421996</v>
      </c>
      <c r="K132" s="8">
        <f t="shared" si="38"/>
        <v>0.59212837585421996</v>
      </c>
      <c r="L132" s="170">
        <v>2.4056445483999999E-2</v>
      </c>
      <c r="M132" s="170">
        <v>7.4153157334219996E-2</v>
      </c>
      <c r="N132" s="170">
        <v>1.14483036E-4</v>
      </c>
      <c r="O132" s="170">
        <v>0.49380428999999998</v>
      </c>
      <c r="Q132" s="69">
        <v>101.00183</v>
      </c>
      <c r="S132" s="116">
        <v>7.8065934000000003E-2</v>
      </c>
      <c r="T132" s="116">
        <v>6.9402201999999996E-2</v>
      </c>
      <c r="U132" s="116">
        <v>2.9346152999999999E-3</v>
      </c>
      <c r="V132" s="116">
        <v>5.7291164000000004E-3</v>
      </c>
      <c r="X132" s="69">
        <v>2.3424253999999999E-4</v>
      </c>
      <c r="Z132" s="166" t="s">
        <v>310</v>
      </c>
      <c r="AA132" t="s">
        <v>2145</v>
      </c>
    </row>
    <row r="133" spans="1:27" ht="14.4">
      <c r="A133" t="s">
        <v>391</v>
      </c>
      <c r="B133" s="85" t="s">
        <v>379</v>
      </c>
      <c r="C133" s="113" t="str">
        <f t="shared" si="35"/>
        <v>A.030.10.105</v>
      </c>
      <c r="D133" s="9" t="s">
        <v>1123</v>
      </c>
      <c r="E133" s="112" t="s">
        <v>362</v>
      </c>
      <c r="F133" s="115" t="str">
        <f t="shared" si="36"/>
        <v>Cobalt oxide (CoO)</v>
      </c>
      <c r="G133" s="146">
        <v>24.182031333333335</v>
      </c>
      <c r="H133" s="8">
        <f t="shared" si="37"/>
        <v>24.182031333333335</v>
      </c>
      <c r="J133" s="169">
        <v>34.290173021000001</v>
      </c>
      <c r="K133" s="8">
        <f t="shared" si="38"/>
        <v>34.290173021000001</v>
      </c>
      <c r="L133" s="170">
        <v>0.86453760099999988</v>
      </c>
      <c r="M133" s="170">
        <v>3.48999521</v>
      </c>
      <c r="N133" s="170">
        <v>26.308335509999999</v>
      </c>
      <c r="O133" s="170">
        <v>3.6273046999999998</v>
      </c>
      <c r="Q133" s="69">
        <v>126.44531000000001</v>
      </c>
      <c r="S133" s="116">
        <v>8.4624401000000002</v>
      </c>
      <c r="T133" s="116">
        <v>8.4152345999999998</v>
      </c>
      <c r="U133" s="116">
        <v>4.1694271999999998E-2</v>
      </c>
      <c r="V133" s="116">
        <v>5.5111874999999996E-3</v>
      </c>
      <c r="X133" s="69">
        <v>2.7328094999999998E-3</v>
      </c>
      <c r="Z133" s="166" t="s">
        <v>311</v>
      </c>
      <c r="AA133" t="s">
        <v>2146</v>
      </c>
    </row>
    <row r="134" spans="1:27" ht="14.4">
      <c r="A134" t="s">
        <v>392</v>
      </c>
      <c r="B134" s="85" t="s">
        <v>379</v>
      </c>
      <c r="C134" s="113" t="str">
        <f t="shared" si="35"/>
        <v>A.030.10.106</v>
      </c>
      <c r="D134" s="9" t="s">
        <v>1123</v>
      </c>
      <c r="E134" s="112" t="s">
        <v>362</v>
      </c>
      <c r="F134" s="115" t="str">
        <f t="shared" si="36"/>
        <v>Graphite for batteries</v>
      </c>
      <c r="G134" s="146">
        <v>10.026292000000002</v>
      </c>
      <c r="H134" s="8">
        <f t="shared" si="37"/>
        <v>10.026292000000002</v>
      </c>
      <c r="J134" s="169">
        <v>1.7099878898641001</v>
      </c>
      <c r="K134" s="8">
        <f t="shared" si="38"/>
        <v>1.7099878898641001</v>
      </c>
      <c r="L134" s="170">
        <v>6.3520101928999997E-2</v>
      </c>
      <c r="M134" s="170">
        <v>0.1400035447371</v>
      </c>
      <c r="N134" s="170">
        <v>2.5204431979999999E-3</v>
      </c>
      <c r="O134" s="170">
        <v>1.5039438000000001</v>
      </c>
      <c r="Q134" s="69">
        <v>125.64926</v>
      </c>
      <c r="S134" s="116">
        <v>0.20030561999999999</v>
      </c>
      <c r="T134" s="116">
        <v>0.18682554000000001</v>
      </c>
      <c r="U134" s="116">
        <v>8.5203263000000005E-3</v>
      </c>
      <c r="V134" s="116">
        <v>4.9597479000000003E-3</v>
      </c>
      <c r="X134" s="69">
        <v>4.8350158000000002E-4</v>
      </c>
      <c r="Z134" s="166" t="s">
        <v>310</v>
      </c>
      <c r="AA134" t="s">
        <v>2147</v>
      </c>
    </row>
    <row r="135" spans="1:27" ht="14.4">
      <c r="A135" t="s">
        <v>1607</v>
      </c>
      <c r="B135" s="85" t="s">
        <v>379</v>
      </c>
      <c r="C135" s="113" t="str">
        <f t="shared" si="35"/>
        <v>A.030.10.107</v>
      </c>
      <c r="D135" s="9" t="s">
        <v>1123</v>
      </c>
      <c r="E135" s="112" t="s">
        <v>362</v>
      </c>
      <c r="F135" s="115" t="str">
        <f t="shared" si="36"/>
        <v>H2O2 - hydrogen peroxide 70% in H2O</v>
      </c>
      <c r="G135" s="146">
        <v>0.53405606666666672</v>
      </c>
      <c r="H135" s="8">
        <f t="shared" si="37"/>
        <v>0.53405606666666672</v>
      </c>
      <c r="J135" s="169">
        <v>8.965119416985852E-2</v>
      </c>
      <c r="K135" s="8">
        <f t="shared" si="38"/>
        <v>8.965119416985852E-2</v>
      </c>
      <c r="L135" s="170">
        <v>1.2928678177619999E-3</v>
      </c>
      <c r="M135" s="170">
        <v>8.2499163520965198E-3</v>
      </c>
      <c r="N135" s="170">
        <v>0</v>
      </c>
      <c r="O135" s="170">
        <v>8.0108410000000005E-2</v>
      </c>
      <c r="Q135" s="69">
        <v>7.7547480000000002</v>
      </c>
      <c r="S135" s="116">
        <v>1.1516792E-2</v>
      </c>
      <c r="T135" s="116">
        <v>1.0513784999999999E-2</v>
      </c>
      <c r="U135" s="116">
        <v>4.4931849999999999E-4</v>
      </c>
      <c r="V135" s="116">
        <v>5.5368900999999996E-4</v>
      </c>
      <c r="X135" s="172">
        <v>2.6555226000000001E-5</v>
      </c>
      <c r="Z135" s="166" t="s">
        <v>307</v>
      </c>
      <c r="AA135" t="s">
        <v>2148</v>
      </c>
    </row>
    <row r="136" spans="1:27" ht="14.4">
      <c r="A136" t="s">
        <v>393</v>
      </c>
      <c r="B136" s="85" t="s">
        <v>379</v>
      </c>
      <c r="C136" s="113" t="str">
        <f t="shared" si="35"/>
        <v>A.030.10.108</v>
      </c>
      <c r="D136" s="9" t="s">
        <v>1123</v>
      </c>
      <c r="E136" s="112" t="s">
        <v>362</v>
      </c>
      <c r="F136" s="115" t="str">
        <f t="shared" si="36"/>
        <v>Hydrogen Sulfide</v>
      </c>
      <c r="G136" s="146">
        <v>0.9233830666666667</v>
      </c>
      <c r="H136" s="8">
        <f t="shared" si="37"/>
        <v>0.9233830666666667</v>
      </c>
      <c r="J136" s="169">
        <v>0.14451093121638156</v>
      </c>
      <c r="K136" s="8">
        <f t="shared" si="38"/>
        <v>0.14451093121638156</v>
      </c>
      <c r="L136" s="170">
        <v>9.1415651830000009E-4</v>
      </c>
      <c r="M136" s="170">
        <v>3.7014648660500002E-3</v>
      </c>
      <c r="N136" s="170">
        <v>1.3878498320315659E-3</v>
      </c>
      <c r="O136" s="170">
        <v>0.13850746</v>
      </c>
      <c r="Q136" s="69">
        <v>12.536194999999999</v>
      </c>
      <c r="S136" s="116">
        <v>1.6601072000000001E-2</v>
      </c>
      <c r="T136" s="116">
        <v>1.5203E-2</v>
      </c>
      <c r="U136" s="116">
        <v>7.1906786000000002E-4</v>
      </c>
      <c r="V136" s="116">
        <v>6.7900386999999996E-4</v>
      </c>
      <c r="X136" s="172">
        <v>4.1347704000000002E-5</v>
      </c>
      <c r="Z136" s="166" t="s">
        <v>312</v>
      </c>
      <c r="AA136" t="s">
        <v>2149</v>
      </c>
    </row>
    <row r="137" spans="1:27" ht="14.4">
      <c r="A137" t="s">
        <v>1608</v>
      </c>
      <c r="B137" s="85" t="s">
        <v>379</v>
      </c>
      <c r="C137" s="113" t="str">
        <f t="shared" si="35"/>
        <v>A.030.10.109</v>
      </c>
      <c r="D137" s="9" t="s">
        <v>1123</v>
      </c>
      <c r="E137" s="112" t="s">
        <v>362</v>
      </c>
      <c r="F137" s="115" t="str">
        <f t="shared" si="36"/>
        <v>KOH - Potassium hydroxide</v>
      </c>
      <c r="G137" s="146">
        <v>1.7742978000000003</v>
      </c>
      <c r="H137" s="8">
        <f t="shared" si="37"/>
        <v>1.7742978000000003</v>
      </c>
      <c r="J137" s="169">
        <v>0.34975513312673001</v>
      </c>
      <c r="K137" s="8">
        <f t="shared" si="38"/>
        <v>0.34975513312673001</v>
      </c>
      <c r="L137" s="170">
        <v>1.1902094567000001E-2</v>
      </c>
      <c r="M137" s="170">
        <v>4.5333041579730005E-2</v>
      </c>
      <c r="N137" s="170">
        <v>2.6375326979999999E-2</v>
      </c>
      <c r="O137" s="170">
        <v>0.26614467000000003</v>
      </c>
      <c r="Q137" s="69">
        <v>26.974219999999999</v>
      </c>
      <c r="S137" s="116">
        <v>4.0522148000000001E-2</v>
      </c>
      <c r="T137" s="116">
        <v>3.7991194999999998E-2</v>
      </c>
      <c r="U137" s="116">
        <v>1.5629820999999999E-3</v>
      </c>
      <c r="V137" s="116">
        <v>9.6797029E-4</v>
      </c>
      <c r="X137" s="172">
        <v>9.2089998999999998E-5</v>
      </c>
      <c r="Z137" s="166" t="s">
        <v>313</v>
      </c>
      <c r="AA137" t="s">
        <v>2150</v>
      </c>
    </row>
    <row r="138" spans="1:27" ht="14.4">
      <c r="A138" t="s">
        <v>2582</v>
      </c>
      <c r="B138" s="85" t="s">
        <v>379</v>
      </c>
      <c r="C138" s="113" t="str">
        <f t="shared" si="35"/>
        <v>A.030.10.110</v>
      </c>
      <c r="D138" s="9" t="s">
        <v>1123</v>
      </c>
      <c r="E138" s="112" t="s">
        <v>362</v>
      </c>
      <c r="F138" s="115" t="str">
        <f t="shared" si="36"/>
        <v>Hydrated lime (Ca(OH)2), without transport</v>
      </c>
      <c r="G138" s="146">
        <v>0.99137340000000007</v>
      </c>
      <c r="H138" s="8">
        <f t="shared" si="37"/>
        <v>0.99137340000000007</v>
      </c>
      <c r="J138" s="169">
        <v>0.18018177042393804</v>
      </c>
      <c r="K138" s="8">
        <f t="shared" si="38"/>
        <v>0.18018177042393804</v>
      </c>
      <c r="L138" s="170">
        <v>6.379953899000001E-3</v>
      </c>
      <c r="M138" s="170">
        <v>2.4023036403929998E-2</v>
      </c>
      <c r="N138" s="170">
        <v>1.0727701210080389E-3</v>
      </c>
      <c r="O138" s="170">
        <v>0.14870601</v>
      </c>
      <c r="Q138" s="69">
        <v>4.9023957999999999</v>
      </c>
      <c r="S138" s="116">
        <v>2.2431791E-2</v>
      </c>
      <c r="T138" s="116">
        <v>2.1240262999999999E-2</v>
      </c>
      <c r="U138" s="116">
        <v>8.6355400999999995E-4</v>
      </c>
      <c r="V138" s="116">
        <v>3.2797388000000002E-4</v>
      </c>
      <c r="X138" s="172">
        <v>4.1029248000000001E-5</v>
      </c>
      <c r="Z138" s="166" t="s">
        <v>314</v>
      </c>
      <c r="AA138" t="s">
        <v>2151</v>
      </c>
    </row>
    <row r="139" spans="1:27" ht="14.4">
      <c r="A139" t="s">
        <v>394</v>
      </c>
      <c r="B139" s="85" t="s">
        <v>379</v>
      </c>
      <c r="C139" s="113" t="str">
        <f t="shared" si="35"/>
        <v>A.030.10.111</v>
      </c>
      <c r="D139" s="9" t="s">
        <v>1123</v>
      </c>
      <c r="E139" s="112" t="s">
        <v>362</v>
      </c>
      <c r="F139" s="115" t="str">
        <f t="shared" si="36"/>
        <v>Manganese dioxide</v>
      </c>
      <c r="G139" s="146">
        <v>2.1741866000000001</v>
      </c>
      <c r="H139" s="8">
        <f t="shared" si="37"/>
        <v>2.1741866000000001</v>
      </c>
      <c r="J139" s="169">
        <v>1.0397209492625099</v>
      </c>
      <c r="K139" s="8">
        <f t="shared" si="38"/>
        <v>1.0397209492625099</v>
      </c>
      <c r="L139" s="170">
        <v>9.4795900799999999E-2</v>
      </c>
      <c r="M139" s="170">
        <v>0.27384487946251002</v>
      </c>
      <c r="N139" s="170">
        <v>0.34495217899999997</v>
      </c>
      <c r="O139" s="170">
        <v>0.32612798999999998</v>
      </c>
      <c r="Q139" s="69">
        <v>-7.3568898999999996</v>
      </c>
      <c r="S139" s="116">
        <v>0.81369804999999995</v>
      </c>
      <c r="T139" s="116">
        <v>0.81144824000000004</v>
      </c>
      <c r="U139" s="116">
        <v>2.9283907000000001E-3</v>
      </c>
      <c r="V139" s="116">
        <v>-6.7858112999999996E-4</v>
      </c>
      <c r="X139" s="69">
        <v>2.5119664000000002E-4</v>
      </c>
      <c r="Z139" s="166" t="s">
        <v>315</v>
      </c>
      <c r="AA139" t="s">
        <v>2152</v>
      </c>
    </row>
    <row r="140" spans="1:27" ht="14.4">
      <c r="A140" t="s">
        <v>395</v>
      </c>
      <c r="B140" s="85" t="s">
        <v>379</v>
      </c>
      <c r="C140" s="113" t="str">
        <f t="shared" si="35"/>
        <v>A.030.10.112</v>
      </c>
      <c r="D140" s="9" t="s">
        <v>1123</v>
      </c>
      <c r="E140" s="112" t="s">
        <v>362</v>
      </c>
      <c r="F140" s="115" t="str">
        <f t="shared" si="36"/>
        <v>Nickel in FerroNickel (27%)</v>
      </c>
      <c r="G140" s="146">
        <v>45.095508000000002</v>
      </c>
      <c r="H140" s="8">
        <f t="shared" si="37"/>
        <v>45.095508000000002</v>
      </c>
      <c r="J140" s="169">
        <v>22.189434629035489</v>
      </c>
      <c r="K140" s="8">
        <f t="shared" si="38"/>
        <v>22.189434629035489</v>
      </c>
      <c r="L140" s="170">
        <v>0.1037207410475</v>
      </c>
      <c r="M140" s="170">
        <v>1.7931176465879899</v>
      </c>
      <c r="N140" s="170">
        <v>13.528270041399999</v>
      </c>
      <c r="O140" s="170">
        <v>6.7643262000000002</v>
      </c>
      <c r="Q140" s="69">
        <v>1.2544489999999999</v>
      </c>
      <c r="S140" s="116">
        <v>1.264105</v>
      </c>
      <c r="T140" s="116">
        <v>1.2151365999999999</v>
      </c>
      <c r="U140" s="116">
        <v>4.4111341999999998E-2</v>
      </c>
      <c r="V140" s="116">
        <v>4.8570877999999998E-3</v>
      </c>
      <c r="X140" s="69">
        <v>1.8263791E-3</v>
      </c>
      <c r="Z140" s="166" t="s">
        <v>316</v>
      </c>
      <c r="AA140" t="s">
        <v>2085</v>
      </c>
    </row>
    <row r="141" spans="1:27" ht="14.4">
      <c r="A141" t="s">
        <v>396</v>
      </c>
      <c r="B141" s="85" t="s">
        <v>379</v>
      </c>
      <c r="C141" s="113" t="str">
        <f t="shared" si="35"/>
        <v>A.030.10.113</v>
      </c>
      <c r="D141" s="9" t="s">
        <v>1123</v>
      </c>
      <c r="E141" s="112" t="s">
        <v>362</v>
      </c>
      <c r="F141" s="115" t="str">
        <f t="shared" si="36"/>
        <v>Nickel in Nickel Sufate (22%) for car batteries</v>
      </c>
      <c r="G141" s="146">
        <v>24.595508000000002</v>
      </c>
      <c r="H141" s="8">
        <f t="shared" si="37"/>
        <v>24.595508000000002</v>
      </c>
      <c r="J141" s="169">
        <v>40.54634303164255</v>
      </c>
      <c r="K141" s="8">
        <f t="shared" si="38"/>
        <v>40.54634303164255</v>
      </c>
      <c r="L141" s="170">
        <v>0.93115608571280006</v>
      </c>
      <c r="M141" s="170">
        <v>22.397590704529758</v>
      </c>
      <c r="N141" s="170">
        <v>13.528270041399999</v>
      </c>
      <c r="O141" s="170">
        <v>3.6893262</v>
      </c>
      <c r="Q141" s="69">
        <v>1.2544489999999999</v>
      </c>
      <c r="S141" s="116">
        <v>7.3050894</v>
      </c>
      <c r="T141" s="116">
        <v>7.1519221999999996</v>
      </c>
      <c r="U141" s="116">
        <v>0.1483101</v>
      </c>
      <c r="V141" s="116">
        <v>4.8570877999999998E-3</v>
      </c>
      <c r="X141" s="69">
        <v>7.0994493000000004E-3</v>
      </c>
      <c r="Z141" s="166" t="s">
        <v>316</v>
      </c>
      <c r="AA141" t="s">
        <v>2085</v>
      </c>
    </row>
    <row r="142" spans="1:27" ht="14.4">
      <c r="A142" t="s">
        <v>2583</v>
      </c>
      <c r="B142" s="85" t="s">
        <v>379</v>
      </c>
      <c r="C142" s="113" t="str">
        <f t="shared" si="35"/>
        <v>A.030.10.114</v>
      </c>
      <c r="D142" s="9" t="s">
        <v>1123</v>
      </c>
      <c r="E142" s="112" t="s">
        <v>362</v>
      </c>
      <c r="F142" s="115" t="str">
        <f t="shared" si="36"/>
        <v>Quicklime  (CaO), without transport</v>
      </c>
      <c r="G142" s="146">
        <v>1.2873393333333334</v>
      </c>
      <c r="H142" s="8">
        <f t="shared" si="37"/>
        <v>1.2873393333333334</v>
      </c>
      <c r="J142" s="169">
        <v>0.23389696244015543</v>
      </c>
      <c r="K142" s="8">
        <f t="shared" si="38"/>
        <v>0.23389696244015543</v>
      </c>
      <c r="L142" s="170">
        <v>8.2850305620000009E-3</v>
      </c>
      <c r="M142" s="170">
        <v>3.1196584488260001E-2</v>
      </c>
      <c r="N142" s="170">
        <v>1.3144473898954402E-3</v>
      </c>
      <c r="O142" s="170">
        <v>0.19310089999999999</v>
      </c>
      <c r="Q142" s="69">
        <v>6.3639302999999998</v>
      </c>
      <c r="S142" s="116">
        <v>2.9129155E-2</v>
      </c>
      <c r="T142" s="116">
        <v>2.7581899E-2</v>
      </c>
      <c r="U142" s="116">
        <v>1.1213686E-3</v>
      </c>
      <c r="V142" s="116">
        <v>4.2588704999999997E-4</v>
      </c>
      <c r="X142" s="172">
        <v>5.3276906999999997E-5</v>
      </c>
      <c r="Z142" s="166" t="s">
        <v>314</v>
      </c>
      <c r="AA142" t="s">
        <v>2153</v>
      </c>
    </row>
    <row r="143" spans="1:27" ht="14.4">
      <c r="A143" t="s">
        <v>397</v>
      </c>
      <c r="B143" s="85" t="s">
        <v>379</v>
      </c>
      <c r="C143" s="113" t="str">
        <f t="shared" si="35"/>
        <v>A.030.10.115</v>
      </c>
      <c r="D143" s="9" t="s">
        <v>1123</v>
      </c>
      <c r="E143" s="112" t="s">
        <v>362</v>
      </c>
      <c r="F143" s="115" t="str">
        <f t="shared" si="36"/>
        <v>Silicagel</v>
      </c>
      <c r="G143" s="146">
        <v>4.0548931999999995</v>
      </c>
      <c r="H143" s="8">
        <f t="shared" si="37"/>
        <v>4.0548931999999995</v>
      </c>
      <c r="J143" s="169">
        <v>0.68089799310165999</v>
      </c>
      <c r="K143" s="8">
        <f t="shared" si="38"/>
        <v>0.68089799310165999</v>
      </c>
      <c r="L143" s="170">
        <v>1.3020125835999999E-2</v>
      </c>
      <c r="M143" s="170">
        <v>5.8486541308659996E-2</v>
      </c>
      <c r="N143" s="170">
        <v>1.157345957E-3</v>
      </c>
      <c r="O143" s="170">
        <v>0.60823397999999995</v>
      </c>
      <c r="Q143" s="69">
        <v>53.663682999999999</v>
      </c>
      <c r="S143" s="116">
        <v>8.4918292000000006E-2</v>
      </c>
      <c r="T143" s="116">
        <v>7.8456623000000003E-2</v>
      </c>
      <c r="U143" s="116">
        <v>3.4176725999999998E-3</v>
      </c>
      <c r="V143" s="116">
        <v>3.0439967E-3</v>
      </c>
      <c r="X143" s="69">
        <v>1.9431118999999999E-4</v>
      </c>
      <c r="Z143" s="166" t="s">
        <v>317</v>
      </c>
      <c r="AA143" t="s">
        <v>2560</v>
      </c>
    </row>
    <row r="144" spans="1:27" ht="14.4">
      <c r="A144" t="s">
        <v>1609</v>
      </c>
      <c r="B144" s="85" t="s">
        <v>379</v>
      </c>
      <c r="C144" s="113" t="str">
        <f t="shared" si="35"/>
        <v>A.030.10.116</v>
      </c>
      <c r="D144" s="9" t="s">
        <v>1123</v>
      </c>
      <c r="E144" s="112" t="s">
        <v>362</v>
      </c>
      <c r="F144" s="115" t="str">
        <f t="shared" si="36"/>
        <v>Sodium Carbonate  (soda Na2CO3)</v>
      </c>
      <c r="G144" s="146">
        <v>1.1943590666666668</v>
      </c>
      <c r="H144" s="8">
        <f t="shared" si="37"/>
        <v>1.1943590666666668</v>
      </c>
      <c r="J144" s="169">
        <v>0.26530795522270001</v>
      </c>
      <c r="K144" s="8">
        <f t="shared" si="38"/>
        <v>0.26530795522270001</v>
      </c>
      <c r="L144" s="170">
        <v>1.7869676761999999E-2</v>
      </c>
      <c r="M144" s="170">
        <v>6.7865421747699994E-2</v>
      </c>
      <c r="N144" s="170">
        <v>4.1899671300000001E-4</v>
      </c>
      <c r="O144" s="170">
        <v>0.17915386</v>
      </c>
      <c r="Q144" s="69">
        <v>13.89658</v>
      </c>
      <c r="S144" s="116">
        <v>3.7430408999999998E-2</v>
      </c>
      <c r="T144" s="116">
        <v>3.5237609000000003E-2</v>
      </c>
      <c r="U144" s="116">
        <v>1.2254437999999999E-3</v>
      </c>
      <c r="V144" s="116">
        <v>9.6735647000000002E-4</v>
      </c>
      <c r="X144" s="172">
        <v>7.1378277999999994E-5</v>
      </c>
      <c r="Z144" s="166" t="s">
        <v>318</v>
      </c>
      <c r="AA144" t="s">
        <v>2154</v>
      </c>
    </row>
    <row r="145" spans="1:27" ht="14.4">
      <c r="A145" t="s">
        <v>398</v>
      </c>
      <c r="B145" s="85" t="s">
        <v>379</v>
      </c>
      <c r="C145" s="113" t="str">
        <f t="shared" si="35"/>
        <v>A.030.10.117</v>
      </c>
      <c r="D145" s="9" t="s">
        <v>1123</v>
      </c>
      <c r="E145" s="112" t="s">
        <v>362</v>
      </c>
      <c r="F145" s="115" t="str">
        <f t="shared" si="36"/>
        <v>Sodium Chloride (US)</v>
      </c>
      <c r="G145" s="146">
        <v>0.16353197999999999</v>
      </c>
      <c r="H145" s="8">
        <f t="shared" si="37"/>
        <v>0.16353197999999999</v>
      </c>
      <c r="J145" s="169">
        <v>3.1807236724099998E-2</v>
      </c>
      <c r="K145" s="8">
        <f t="shared" si="38"/>
        <v>3.1807236724099998E-2</v>
      </c>
      <c r="L145" s="170">
        <v>9.7434650610000008E-4</v>
      </c>
      <c r="M145" s="170">
        <v>3.228215875E-3</v>
      </c>
      <c r="N145" s="170">
        <v>3.0748773429999997E-3</v>
      </c>
      <c r="O145" s="170">
        <v>2.4529796999999999E-2</v>
      </c>
      <c r="Q145" s="69">
        <v>2.3431093999999999</v>
      </c>
      <c r="S145" s="116">
        <v>3.5504770999999998E-3</v>
      </c>
      <c r="T145" s="116">
        <v>3.2970769999999998E-3</v>
      </c>
      <c r="U145" s="116">
        <v>1.4244704E-4</v>
      </c>
      <c r="V145" s="116">
        <v>1.1095313E-4</v>
      </c>
      <c r="X145" s="172">
        <v>8.3786136999999999E-6</v>
      </c>
      <c r="Z145" s="166" t="s">
        <v>319</v>
      </c>
      <c r="AA145" t="s">
        <v>2155</v>
      </c>
    </row>
    <row r="146" spans="1:27" ht="14.4">
      <c r="A146" t="s">
        <v>1610</v>
      </c>
      <c r="B146" s="85" t="s">
        <v>379</v>
      </c>
      <c r="C146" s="113" t="str">
        <f t="shared" si="35"/>
        <v>A.030.10.118</v>
      </c>
      <c r="D146" s="9" t="s">
        <v>1123</v>
      </c>
      <c r="E146" s="112" t="s">
        <v>362</v>
      </c>
      <c r="F146" s="115" t="str">
        <f t="shared" si="36"/>
        <v>Sodium Chloride - NaCl (plasticseurope)</v>
      </c>
      <c r="G146" s="146">
        <v>0.06</v>
      </c>
      <c r="H146" s="8">
        <f t="shared" si="37"/>
        <v>0.06</v>
      </c>
      <c r="J146" s="169">
        <v>1.9928819125450921E-2</v>
      </c>
      <c r="K146" s="8">
        <f t="shared" si="38"/>
        <v>1.9928819125450921E-2</v>
      </c>
      <c r="L146" s="170">
        <v>1.2005654180832E-3</v>
      </c>
      <c r="M146" s="170">
        <v>9.7282537073677226E-3</v>
      </c>
      <c r="N146" s="170">
        <v>0</v>
      </c>
      <c r="O146" s="170">
        <v>8.9999999999999993E-3</v>
      </c>
      <c r="Q146" s="69">
        <v>2.6</v>
      </c>
      <c r="S146" s="116">
        <v>3.9437912000000004E-3</v>
      </c>
      <c r="T146" s="116">
        <v>3.843127E-3</v>
      </c>
      <c r="U146" s="116">
        <v>1.0066413000000001E-4</v>
      </c>
      <c r="V146" s="116">
        <v>0</v>
      </c>
      <c r="X146" s="172">
        <v>5.3333865000000002E-6</v>
      </c>
      <c r="Z146" s="166" t="s">
        <v>319</v>
      </c>
      <c r="AA146" t="s">
        <v>2155</v>
      </c>
    </row>
    <row r="147" spans="1:27" ht="14.4">
      <c r="A147" t="s">
        <v>399</v>
      </c>
      <c r="B147" s="85" t="s">
        <v>379</v>
      </c>
      <c r="C147" s="113" t="str">
        <f t="shared" si="35"/>
        <v>A.030.10.119</v>
      </c>
      <c r="D147" s="9" t="s">
        <v>1123</v>
      </c>
      <c r="E147" s="112" t="s">
        <v>362</v>
      </c>
      <c r="F147" s="115" t="str">
        <f t="shared" si="36"/>
        <v>Sodium Chlorite</v>
      </c>
      <c r="G147" s="146">
        <v>0.06</v>
      </c>
      <c r="H147" s="8">
        <f t="shared" si="37"/>
        <v>0.06</v>
      </c>
      <c r="J147" s="169">
        <v>2.1429011599452513E-2</v>
      </c>
      <c r="K147" s="8">
        <f t="shared" si="38"/>
        <v>2.1429011599452513E-2</v>
      </c>
      <c r="L147" s="170">
        <v>1.4934847412659001E-4</v>
      </c>
      <c r="M147" s="170">
        <v>1.0589163125325924E-2</v>
      </c>
      <c r="N147" s="170">
        <v>1.6904999999999999E-3</v>
      </c>
      <c r="O147" s="170">
        <v>8.9999999999999993E-3</v>
      </c>
      <c r="Q147" s="69">
        <v>5.09856</v>
      </c>
      <c r="S147" s="116">
        <v>3.9759100999999996E-3</v>
      </c>
      <c r="T147" s="116">
        <v>3.8431028E-3</v>
      </c>
      <c r="U147" s="116">
        <v>1.0057442000000001E-4</v>
      </c>
      <c r="V147" s="199">
        <v>3.2232815999999998E-5</v>
      </c>
      <c r="X147" s="172">
        <v>7.4576803999999998E-6</v>
      </c>
      <c r="Z147" s="166" t="s">
        <v>319</v>
      </c>
      <c r="AA147" t="s">
        <v>2155</v>
      </c>
    </row>
    <row r="148" spans="1:27" ht="14.4">
      <c r="A148" t="s">
        <v>400</v>
      </c>
      <c r="B148" s="85" t="s">
        <v>379</v>
      </c>
      <c r="C148" s="113" t="str">
        <f t="shared" si="35"/>
        <v>A.030.10.120</v>
      </c>
      <c r="D148" s="9" t="s">
        <v>1123</v>
      </c>
      <c r="E148" s="112" t="s">
        <v>362</v>
      </c>
      <c r="F148" s="115" t="str">
        <f t="shared" si="36"/>
        <v>Sodium Cumenesulphonate</v>
      </c>
      <c r="G148" s="146">
        <v>2.2107842</v>
      </c>
      <c r="H148" s="8">
        <f t="shared" si="37"/>
        <v>2.2107842</v>
      </c>
      <c r="J148" s="169">
        <v>1.0561506509</v>
      </c>
      <c r="K148" s="8">
        <f t="shared" si="38"/>
        <v>1.0561506509</v>
      </c>
      <c r="L148" s="170">
        <v>0.11124581070000002</v>
      </c>
      <c r="M148" s="170">
        <v>0.54853572409999996</v>
      </c>
      <c r="N148" s="170">
        <v>6.4751486099999991E-2</v>
      </c>
      <c r="O148" s="170">
        <v>0.33161763</v>
      </c>
      <c r="Q148" s="69">
        <v>62.571125000000002</v>
      </c>
      <c r="S148" s="116">
        <v>7.9014951E-2</v>
      </c>
      <c r="T148" s="116">
        <v>7.2664240000000005E-2</v>
      </c>
      <c r="U148" s="116">
        <v>2.2958841999999998E-3</v>
      </c>
      <c r="V148" s="116">
        <v>4.0548266999999999E-3</v>
      </c>
      <c r="X148" s="69">
        <v>2.9954713000000002E-4</v>
      </c>
      <c r="Z148" s="166" t="s">
        <v>320</v>
      </c>
      <c r="AA148" t="s">
        <v>2156</v>
      </c>
    </row>
    <row r="149" spans="1:27" ht="14.4">
      <c r="A149" t="s">
        <v>401</v>
      </c>
      <c r="B149" s="85" t="s">
        <v>379</v>
      </c>
      <c r="C149" s="113" t="str">
        <f t="shared" si="35"/>
        <v>A.030.10.121</v>
      </c>
      <c r="D149" s="9" t="s">
        <v>1123</v>
      </c>
      <c r="E149" s="112" t="s">
        <v>362</v>
      </c>
      <c r="F149" s="115" t="str">
        <f t="shared" si="36"/>
        <v>Sodium Hydroxide (US 2011)</v>
      </c>
      <c r="G149" s="146">
        <v>0.70139706666666668</v>
      </c>
      <c r="H149" s="8">
        <f t="shared" si="37"/>
        <v>0.70139706666666668</v>
      </c>
      <c r="J149" s="169">
        <v>0.13563621454299998</v>
      </c>
      <c r="K149" s="8">
        <f t="shared" si="38"/>
        <v>0.13563621454299998</v>
      </c>
      <c r="L149" s="170">
        <v>4.9355805779999996E-3</v>
      </c>
      <c r="M149" s="170">
        <v>1.0005622375E-2</v>
      </c>
      <c r="N149" s="170">
        <v>1.5485451589999999E-2</v>
      </c>
      <c r="O149" s="170">
        <v>0.10520955999999999</v>
      </c>
      <c r="Q149" s="69">
        <v>14.543191999999999</v>
      </c>
      <c r="S149" s="116">
        <v>1.4017729E-2</v>
      </c>
      <c r="T149" s="116">
        <v>1.2936637000000001E-2</v>
      </c>
      <c r="U149" s="116">
        <v>5.8149025000000002E-4</v>
      </c>
      <c r="V149" s="116">
        <v>4.9960171E-4</v>
      </c>
      <c r="X149" s="172">
        <v>3.9564984999999997E-5</v>
      </c>
      <c r="Z149" s="166" t="s">
        <v>313</v>
      </c>
      <c r="AA149" t="s">
        <v>2157</v>
      </c>
    </row>
    <row r="150" spans="1:27" ht="14.4">
      <c r="A150" t="s">
        <v>1611</v>
      </c>
      <c r="B150" s="85" t="s">
        <v>379</v>
      </c>
      <c r="C150" s="113" t="str">
        <f t="shared" si="35"/>
        <v>A.030.10.122</v>
      </c>
      <c r="D150" s="9" t="s">
        <v>1123</v>
      </c>
      <c r="E150" s="112" t="s">
        <v>362</v>
      </c>
      <c r="F150" s="115" t="str">
        <f t="shared" si="36"/>
        <v>Sodium Hydroxide - NaOH (European Chlor-Alkali Industry 2022)</v>
      </c>
      <c r="G150" s="146">
        <v>0.65</v>
      </c>
      <c r="H150" s="8">
        <f t="shared" si="37"/>
        <v>0.65</v>
      </c>
      <c r="J150" s="169">
        <v>0.14284185821453316</v>
      </c>
      <c r="K150" s="8">
        <f t="shared" si="38"/>
        <v>0.14284185821453316</v>
      </c>
      <c r="L150" s="170">
        <v>1.2328728021482901E-2</v>
      </c>
      <c r="M150" s="170">
        <v>3.3013130193050251E-2</v>
      </c>
      <c r="N150" s="170">
        <v>0</v>
      </c>
      <c r="O150" s="170">
        <v>9.7500000000000003E-2</v>
      </c>
      <c r="Q150" s="69">
        <v>0</v>
      </c>
      <c r="S150" s="116">
        <v>1.7854077999999999E-2</v>
      </c>
      <c r="T150" s="116">
        <v>1.7225957E-2</v>
      </c>
      <c r="U150" s="116">
        <v>6.2812117000000001E-4</v>
      </c>
      <c r="V150" s="116">
        <v>0</v>
      </c>
      <c r="X150" s="172">
        <v>3.5520060999999999E-5</v>
      </c>
      <c r="Z150" s="166" t="s">
        <v>313</v>
      </c>
      <c r="AA150" t="s">
        <v>2157</v>
      </c>
    </row>
    <row r="151" spans="1:27" ht="14.4">
      <c r="A151" t="s">
        <v>1612</v>
      </c>
      <c r="B151" s="85" t="s">
        <v>379</v>
      </c>
      <c r="C151" s="113" t="str">
        <f t="shared" si="35"/>
        <v>A.030.10.123</v>
      </c>
      <c r="D151" s="9" t="s">
        <v>1123</v>
      </c>
      <c r="E151" s="112" t="s">
        <v>362</v>
      </c>
      <c r="F151" s="115" t="str">
        <f t="shared" si="36"/>
        <v>Sodium Hydroxide - NaOH (Plasticseurope 2013)</v>
      </c>
      <c r="G151" s="146">
        <v>0.8600000000000001</v>
      </c>
      <c r="H151" s="8">
        <f t="shared" si="37"/>
        <v>0.8600000000000001</v>
      </c>
      <c r="J151" s="169">
        <v>0.17479006046360779</v>
      </c>
      <c r="K151" s="8">
        <f t="shared" si="38"/>
        <v>0.17479006046360779</v>
      </c>
      <c r="L151" s="170">
        <v>1.7010191344665998E-2</v>
      </c>
      <c r="M151" s="170">
        <v>2.8779869118941783E-2</v>
      </c>
      <c r="N151" s="170">
        <v>0</v>
      </c>
      <c r="O151" s="170">
        <v>0.129</v>
      </c>
      <c r="Q151" s="69">
        <v>0</v>
      </c>
      <c r="S151" s="116">
        <v>2.2316516000000002E-2</v>
      </c>
      <c r="T151" s="116">
        <v>2.1508967E-2</v>
      </c>
      <c r="U151" s="116">
        <v>8.0754899999999996E-4</v>
      </c>
      <c r="V151" s="116">
        <v>0</v>
      </c>
      <c r="X151" s="172">
        <v>4.6202370999999997E-5</v>
      </c>
      <c r="Z151" s="166" t="s">
        <v>313</v>
      </c>
      <c r="AA151" t="s">
        <v>2157</v>
      </c>
    </row>
    <row r="152" spans="1:27" ht="14.4">
      <c r="A152" t="s">
        <v>1613</v>
      </c>
      <c r="B152" s="85" t="s">
        <v>379</v>
      </c>
      <c r="C152" s="113" t="str">
        <f t="shared" si="35"/>
        <v>A.030.10.124</v>
      </c>
      <c r="D152" s="9" t="s">
        <v>1123</v>
      </c>
      <c r="E152" s="112" t="s">
        <v>362</v>
      </c>
      <c r="F152" s="115" t="str">
        <f t="shared" si="36"/>
        <v>Sodium Hydroxide - NaOH (average of USLCI - Plasticseurope - EU Chlor-Alkali ind.)</v>
      </c>
      <c r="G152" s="146">
        <v>0.72976106666666674</v>
      </c>
      <c r="H152" s="8">
        <f t="shared" si="37"/>
        <v>0.72976106666666674</v>
      </c>
      <c r="J152" s="169">
        <v>0.14957848889640002</v>
      </c>
      <c r="K152" s="8">
        <f t="shared" si="38"/>
        <v>0.14957848889640002</v>
      </c>
      <c r="L152" s="170">
        <v>1.13105849504E-2</v>
      </c>
      <c r="M152" s="170">
        <v>2.3693545050000001E-2</v>
      </c>
      <c r="N152" s="170">
        <v>5.1101988960000006E-3</v>
      </c>
      <c r="O152" s="170">
        <v>0.10946416</v>
      </c>
      <c r="Q152" s="69">
        <v>4.7992534999999998</v>
      </c>
      <c r="S152" s="116">
        <v>1.7882147000000001E-2</v>
      </c>
      <c r="T152" s="116">
        <v>1.7051614999999999E-2</v>
      </c>
      <c r="U152" s="116">
        <v>6.6566293999999995E-4</v>
      </c>
      <c r="V152" s="116">
        <v>1.6486855999999999E-4</v>
      </c>
      <c r="X152" s="172">
        <v>4.0024848000000001E-5</v>
      </c>
      <c r="Z152" s="166" t="s">
        <v>313</v>
      </c>
      <c r="AA152" t="s">
        <v>2157</v>
      </c>
    </row>
    <row r="153" spans="1:27" ht="14.4">
      <c r="A153" t="s">
        <v>1614</v>
      </c>
      <c r="B153" s="85" t="s">
        <v>379</v>
      </c>
      <c r="C153" s="113" t="str">
        <f t="shared" si="35"/>
        <v>A.030.10.125</v>
      </c>
      <c r="D153" s="9" t="s">
        <v>1123</v>
      </c>
      <c r="E153" s="112" t="s">
        <v>362</v>
      </c>
      <c r="F153" s="115" t="str">
        <f t="shared" si="36"/>
        <v>Sodium Hypochlorite - NaOCl (European Chlor-Alkali Industry 2022)</v>
      </c>
      <c r="G153" s="146">
        <v>0.63</v>
      </c>
      <c r="H153" s="8">
        <f t="shared" si="37"/>
        <v>0.63</v>
      </c>
      <c r="J153" s="169">
        <v>0.14228828564907423</v>
      </c>
      <c r="K153" s="8">
        <f t="shared" si="38"/>
        <v>0.14228828564907423</v>
      </c>
      <c r="L153" s="170">
        <v>1.4098547323182701E-2</v>
      </c>
      <c r="M153" s="170">
        <v>3.3689738325891519E-2</v>
      </c>
      <c r="N153" s="170">
        <v>0</v>
      </c>
      <c r="O153" s="170">
        <v>9.4500000000000001E-2</v>
      </c>
      <c r="Q153" s="69">
        <v>0</v>
      </c>
      <c r="S153" s="116">
        <v>1.9199931E-2</v>
      </c>
      <c r="T153" s="116">
        <v>1.8555751999999998E-2</v>
      </c>
      <c r="U153" s="116">
        <v>6.4417841000000001E-4</v>
      </c>
      <c r="V153" s="116">
        <v>0</v>
      </c>
      <c r="X153" s="172">
        <v>3.7962729000000001E-5</v>
      </c>
      <c r="Z153" s="166" t="s">
        <v>321</v>
      </c>
      <c r="AA153" t="s">
        <v>2141</v>
      </c>
    </row>
    <row r="154" spans="1:27" ht="14.4">
      <c r="A154" t="s">
        <v>1615</v>
      </c>
      <c r="B154" s="85" t="s">
        <v>379</v>
      </c>
      <c r="C154" s="113" t="str">
        <f t="shared" si="35"/>
        <v>A.030.10.126</v>
      </c>
      <c r="D154" s="9" t="s">
        <v>1123</v>
      </c>
      <c r="E154" s="112" t="s">
        <v>362</v>
      </c>
      <c r="F154" s="115" t="str">
        <f t="shared" si="36"/>
        <v>Sodium Hypochlorite - NaOCl (Plasticseurope 2013)</v>
      </c>
      <c r="G154" s="146">
        <v>0.93000000000000016</v>
      </c>
      <c r="H154" s="8">
        <f t="shared" si="37"/>
        <v>0.93000000000000016</v>
      </c>
      <c r="J154" s="169">
        <v>0.19415107675450924</v>
      </c>
      <c r="K154" s="8">
        <f t="shared" si="38"/>
        <v>0.19415107675450924</v>
      </c>
      <c r="L154" s="170">
        <v>2.1422738180831999E-2</v>
      </c>
      <c r="M154" s="170">
        <v>3.322833857367722E-2</v>
      </c>
      <c r="N154" s="170">
        <v>0</v>
      </c>
      <c r="O154" s="170">
        <v>0.13950000000000001</v>
      </c>
      <c r="Q154" s="69">
        <v>0</v>
      </c>
      <c r="S154" s="116">
        <v>2.4876385000000001E-2</v>
      </c>
      <c r="T154" s="116">
        <v>2.3989059E-2</v>
      </c>
      <c r="U154" s="116">
        <v>8.8732602000000005E-4</v>
      </c>
      <c r="V154" s="116">
        <v>0</v>
      </c>
      <c r="X154" s="172">
        <v>5.3260955000000001E-5</v>
      </c>
      <c r="Z154" s="166" t="s">
        <v>321</v>
      </c>
      <c r="AA154" t="s">
        <v>2142</v>
      </c>
    </row>
    <row r="155" spans="1:27" ht="14.4">
      <c r="A155" t="s">
        <v>402</v>
      </c>
      <c r="B155" s="85" t="s">
        <v>379</v>
      </c>
      <c r="C155" s="113" t="str">
        <f t="shared" si="35"/>
        <v>A.030.10.127</v>
      </c>
      <c r="D155" s="9" t="s">
        <v>1123</v>
      </c>
      <c r="E155" s="112" t="s">
        <v>362</v>
      </c>
      <c r="F155" s="115" t="str">
        <f t="shared" si="36"/>
        <v>Sodium Silicate</v>
      </c>
      <c r="G155" s="146">
        <v>1.5318259333333335</v>
      </c>
      <c r="H155" s="8">
        <f t="shared" si="37"/>
        <v>1.5318259333333335</v>
      </c>
      <c r="J155" s="169">
        <v>0.25635609236349</v>
      </c>
      <c r="K155" s="8">
        <f t="shared" si="38"/>
        <v>0.25635609236349</v>
      </c>
      <c r="L155" s="170">
        <v>4.3042543527999988E-3</v>
      </c>
      <c r="M155" s="170">
        <v>2.2255025236189999E-2</v>
      </c>
      <c r="N155" s="170">
        <v>2.29227745E-5</v>
      </c>
      <c r="O155" s="170">
        <v>0.22977389000000001</v>
      </c>
      <c r="Q155" s="69">
        <v>20.223452999999999</v>
      </c>
      <c r="S155" s="116">
        <v>3.2119459000000003E-2</v>
      </c>
      <c r="T155" s="116">
        <v>2.9681346000000001E-2</v>
      </c>
      <c r="U155" s="116">
        <v>1.2909802E-3</v>
      </c>
      <c r="V155" s="116">
        <v>1.1471328E-3</v>
      </c>
      <c r="X155" s="172">
        <v>7.3276290000000001E-5</v>
      </c>
      <c r="Z155" s="166" t="s">
        <v>322</v>
      </c>
      <c r="AA155" t="s">
        <v>2158</v>
      </c>
    </row>
    <row r="156" spans="1:27" ht="14.4">
      <c r="A156" t="s">
        <v>403</v>
      </c>
      <c r="B156" s="85" t="s">
        <v>379</v>
      </c>
      <c r="C156" s="113" t="str">
        <f t="shared" si="35"/>
        <v>A.030.10.128</v>
      </c>
      <c r="D156" s="9" t="s">
        <v>1123</v>
      </c>
      <c r="E156" s="112" t="s">
        <v>362</v>
      </c>
      <c r="F156" s="115" t="str">
        <f t="shared" si="36"/>
        <v>Sodium Sulphate</v>
      </c>
      <c r="G156" s="146">
        <v>4.0548931999999995</v>
      </c>
      <c r="H156" s="8">
        <f t="shared" si="37"/>
        <v>4.0548931999999995</v>
      </c>
      <c r="J156" s="169">
        <v>0.68089799310165999</v>
      </c>
      <c r="K156" s="8">
        <f t="shared" si="38"/>
        <v>0.68089799310165999</v>
      </c>
      <c r="L156" s="170">
        <v>1.3020125835999999E-2</v>
      </c>
      <c r="M156" s="170">
        <v>5.8486541308659996E-2</v>
      </c>
      <c r="N156" s="170">
        <v>1.157345957E-3</v>
      </c>
      <c r="O156" s="170">
        <v>0.60823397999999995</v>
      </c>
      <c r="Q156" s="69">
        <v>53.663682999999999</v>
      </c>
      <c r="S156" s="116">
        <v>8.4918292000000006E-2</v>
      </c>
      <c r="T156" s="116">
        <v>7.8456623000000003E-2</v>
      </c>
      <c r="U156" s="116">
        <v>3.4176725999999998E-3</v>
      </c>
      <c r="V156" s="116">
        <v>3.0439967E-3</v>
      </c>
      <c r="X156" s="69">
        <v>1.9431118999999999E-4</v>
      </c>
      <c r="Z156" s="166" t="s">
        <v>323</v>
      </c>
      <c r="AA156" t="s">
        <v>2159</v>
      </c>
    </row>
    <row r="157" spans="1:27" ht="14.4">
      <c r="A157" t="s">
        <v>2584</v>
      </c>
      <c r="B157" s="85" t="s">
        <v>379</v>
      </c>
      <c r="C157" s="113" t="str">
        <f t="shared" si="35"/>
        <v>A.030.10.129</v>
      </c>
      <c r="D157" s="9" t="s">
        <v>1123</v>
      </c>
      <c r="E157" s="112" t="s">
        <v>362</v>
      </c>
      <c r="F157" s="115" t="str">
        <f t="shared" si="36"/>
        <v>Sulphur (local waste at refinery, without transport)</v>
      </c>
      <c r="G157" s="146">
        <v>0</v>
      </c>
      <c r="H157" s="8">
        <f t="shared" si="37"/>
        <v>0</v>
      </c>
      <c r="J157" s="169">
        <v>0</v>
      </c>
      <c r="K157" s="8">
        <f t="shared" si="38"/>
        <v>0</v>
      </c>
      <c r="L157" s="170">
        <v>0</v>
      </c>
      <c r="M157" s="170">
        <v>0</v>
      </c>
      <c r="N157" s="170">
        <v>0</v>
      </c>
      <c r="O157" s="170">
        <v>0</v>
      </c>
      <c r="Q157" s="69">
        <v>0</v>
      </c>
      <c r="S157" s="116">
        <v>0</v>
      </c>
      <c r="T157" s="116">
        <v>0</v>
      </c>
      <c r="U157" s="116">
        <v>0</v>
      </c>
      <c r="V157" s="116">
        <v>0</v>
      </c>
      <c r="X157" s="69">
        <v>0</v>
      </c>
      <c r="Z157" s="166" t="s">
        <v>312</v>
      </c>
      <c r="AA157" t="s">
        <v>2160</v>
      </c>
    </row>
    <row r="158" spans="1:27" ht="14.4">
      <c r="A158" t="s">
        <v>404</v>
      </c>
      <c r="B158" s="85" t="s">
        <v>379</v>
      </c>
      <c r="C158" s="113" t="str">
        <f t="shared" si="35"/>
        <v>A.030.10.130</v>
      </c>
      <c r="D158" s="9" t="s">
        <v>1123</v>
      </c>
      <c r="E158" s="112" t="s">
        <v>362</v>
      </c>
      <c r="F158" s="115" t="str">
        <f t="shared" si="36"/>
        <v>Titanium dioxide</v>
      </c>
      <c r="G158" s="146">
        <v>8.8654426666666666</v>
      </c>
      <c r="H158" s="8">
        <f t="shared" si="37"/>
        <v>8.8654426666666666</v>
      </c>
      <c r="J158" s="169">
        <v>10.597660856537191</v>
      </c>
      <c r="K158" s="8">
        <f t="shared" si="38"/>
        <v>10.597660856537191</v>
      </c>
      <c r="L158" s="170">
        <v>2.4910872397999998E-2</v>
      </c>
      <c r="M158" s="170">
        <v>0.12880096330919</v>
      </c>
      <c r="N158" s="170">
        <v>9.1141326208300004</v>
      </c>
      <c r="O158" s="170">
        <v>1.3298163999999999</v>
      </c>
      <c r="Q158" s="69">
        <v>117.04322999999999</v>
      </c>
      <c r="S158" s="116">
        <v>0.18676102</v>
      </c>
      <c r="T158" s="116">
        <v>0.17178078999999999</v>
      </c>
      <c r="U158" s="116">
        <v>7.4715481999999998E-3</v>
      </c>
      <c r="V158" s="116">
        <v>7.5086830000000004E-3</v>
      </c>
      <c r="X158" s="69">
        <v>4.2410639000000001E-4</v>
      </c>
      <c r="Z158" s="166" t="s">
        <v>315</v>
      </c>
      <c r="AA158" t="s">
        <v>2161</v>
      </c>
    </row>
    <row r="159" spans="1:27" ht="14.4">
      <c r="A159" t="s">
        <v>3459</v>
      </c>
      <c r="B159" s="85" t="s">
        <v>379</v>
      </c>
      <c r="C159" s="113" t="str">
        <f t="shared" si="35"/>
        <v>A.030.10.131</v>
      </c>
      <c r="D159" s="9" t="s">
        <v>1123</v>
      </c>
      <c r="E159" s="112" t="s">
        <v>362</v>
      </c>
      <c r="F159" s="115" t="str">
        <f t="shared" si="36"/>
        <v>AdBlue (1.09 kg per litre) at the tank including carbon capture utilisation</v>
      </c>
      <c r="G159" s="146">
        <v>0.18735168666666668</v>
      </c>
      <c r="H159" s="8">
        <f t="shared" si="37"/>
        <v>0.18735168666666668</v>
      </c>
      <c r="J159" s="169">
        <v>3.500602650242108E-2</v>
      </c>
      <c r="K159" s="8">
        <f t="shared" si="38"/>
        <v>3.500602650242108E-2</v>
      </c>
      <c r="L159" s="170">
        <v>6.5405082939999995E-4</v>
      </c>
      <c r="M159" s="170">
        <v>5.5615096238210001E-3</v>
      </c>
      <c r="N159" s="170">
        <v>6.8771304920008103E-4</v>
      </c>
      <c r="O159" s="170">
        <v>2.8102753000000001E-2</v>
      </c>
      <c r="Q159" s="69">
        <v>0.94288669999999997</v>
      </c>
      <c r="S159" s="116">
        <v>3.8308700000000001E-3</v>
      </c>
      <c r="T159" s="116">
        <v>3.6255624999999999E-3</v>
      </c>
      <c r="U159" s="116">
        <v>1.6082239000000001E-4</v>
      </c>
      <c r="V159" s="199">
        <v>4.4485072000000002E-5</v>
      </c>
      <c r="X159" s="172">
        <v>7.6801828E-6</v>
      </c>
      <c r="Z159" s="166" t="s">
        <v>324</v>
      </c>
      <c r="AA159" t="s">
        <v>2162</v>
      </c>
    </row>
    <row r="160" spans="1:27" ht="14.4">
      <c r="A160" t="s">
        <v>1616</v>
      </c>
      <c r="B160" s="85" t="s">
        <v>379</v>
      </c>
      <c r="C160" s="113" t="str">
        <f t="shared" si="35"/>
        <v>A.030.10.132</v>
      </c>
      <c r="D160" s="9" t="s">
        <v>1123</v>
      </c>
      <c r="E160" s="112" t="s">
        <v>362</v>
      </c>
      <c r="F160" s="115" t="str">
        <f t="shared" si="36"/>
        <v>V2O5 - Vanadium pentoxide</v>
      </c>
      <c r="G160" s="146">
        <v>9.6473999999999993</v>
      </c>
      <c r="H160" s="8">
        <f t="shared" si="37"/>
        <v>9.6473999999999993</v>
      </c>
      <c r="J160" s="169">
        <v>19.643010866199997</v>
      </c>
      <c r="K160" s="8">
        <f t="shared" si="38"/>
        <v>19.643010866199997</v>
      </c>
      <c r="L160" s="170">
        <v>2.1143783647999999</v>
      </c>
      <c r="M160" s="170">
        <v>2.4987201013999996</v>
      </c>
      <c r="N160" s="170">
        <v>13.5828024</v>
      </c>
      <c r="O160" s="170">
        <v>1.4471099999999999</v>
      </c>
      <c r="Q160" s="69">
        <v>0</v>
      </c>
      <c r="S160" s="116">
        <v>0.97232103000000003</v>
      </c>
      <c r="T160" s="116">
        <v>0.94676324999999995</v>
      </c>
      <c r="U160" s="116">
        <v>2.1904878999999999E-2</v>
      </c>
      <c r="V160" s="116">
        <v>3.6529052000000002E-3</v>
      </c>
      <c r="X160" s="69">
        <v>2.4691328E-3</v>
      </c>
      <c r="Z160" s="166" t="s">
        <v>315</v>
      </c>
      <c r="AA160" t="s">
        <v>2163</v>
      </c>
    </row>
    <row r="161" spans="1:27" ht="14.4">
      <c r="A161" t="s">
        <v>405</v>
      </c>
      <c r="B161" s="85" t="s">
        <v>379</v>
      </c>
      <c r="C161" s="113" t="str">
        <f t="shared" si="35"/>
        <v>A.030.10.133</v>
      </c>
      <c r="D161" s="9" t="s">
        <v>1123</v>
      </c>
      <c r="E161" s="112" t="s">
        <v>362</v>
      </c>
      <c r="F161" s="115" t="str">
        <f t="shared" si="36"/>
        <v>Zinc Oxide</v>
      </c>
      <c r="G161" s="146">
        <v>3.7592810666666665</v>
      </c>
      <c r="H161" s="8">
        <f t="shared" si="37"/>
        <v>3.7592810666666665</v>
      </c>
      <c r="J161" s="169">
        <v>1.9670314846490098</v>
      </c>
      <c r="K161" s="8">
        <f t="shared" si="38"/>
        <v>1.9670314846490098</v>
      </c>
      <c r="L161" s="170">
        <v>9.2213708839999995E-3</v>
      </c>
      <c r="M161" s="170">
        <v>0.26939822437499999</v>
      </c>
      <c r="N161" s="170">
        <v>1.1245197293900098</v>
      </c>
      <c r="O161" s="170">
        <v>0.56389215999999998</v>
      </c>
      <c r="Q161" s="69">
        <v>69.022769999999994</v>
      </c>
      <c r="S161" s="116">
        <v>0.14541614</v>
      </c>
      <c r="T161" s="116">
        <v>0.13625683999999999</v>
      </c>
      <c r="U161" s="116">
        <v>4.3310553999999996E-3</v>
      </c>
      <c r="V161" s="116">
        <v>4.8282430999999999E-3</v>
      </c>
      <c r="X161" s="69">
        <v>7.0286939000000002E-4</v>
      </c>
      <c r="Z161" s="166" t="s">
        <v>311</v>
      </c>
      <c r="AA161" t="s">
        <v>2164</v>
      </c>
    </row>
    <row r="162" spans="1:27" ht="14.4">
      <c r="A162" t="s">
        <v>1617</v>
      </c>
      <c r="B162" s="85" t="s">
        <v>379</v>
      </c>
      <c r="C162" s="113" t="str">
        <f t="shared" si="35"/>
        <v>A.030.10.134</v>
      </c>
      <c r="D162" s="9" t="s">
        <v>1123</v>
      </c>
      <c r="E162" s="112" t="s">
        <v>362</v>
      </c>
      <c r="F162" s="115" t="str">
        <f t="shared" si="36"/>
        <v>LiFePO4 (lithium iron phosphate - LFP)</v>
      </c>
      <c r="G162" s="146">
        <v>8.7995000000000001</v>
      </c>
      <c r="H162" s="8">
        <f t="shared" si="37"/>
        <v>8.7995000000000001</v>
      </c>
      <c r="J162" s="169">
        <v>3.3246524439999998</v>
      </c>
      <c r="K162" s="8">
        <f t="shared" si="38"/>
        <v>3.3246524439999998</v>
      </c>
      <c r="L162" s="170">
        <v>0.42784625399999993</v>
      </c>
      <c r="M162" s="170">
        <v>1.1135982899999999</v>
      </c>
      <c r="N162" s="170">
        <v>0.46328290000000005</v>
      </c>
      <c r="O162" s="170">
        <v>1.319925</v>
      </c>
      <c r="Q162" s="69">
        <v>0</v>
      </c>
      <c r="S162" s="116">
        <v>0.30921183000000002</v>
      </c>
      <c r="T162" s="116">
        <v>0.29925600000000002</v>
      </c>
      <c r="U162" s="116">
        <v>9.8469744999999994E-3</v>
      </c>
      <c r="V162" s="116">
        <v>1.0885553E-4</v>
      </c>
      <c r="X162" s="69">
        <v>7.2272953999999998E-4</v>
      </c>
      <c r="Z162" s="166"/>
      <c r="AA162" t="s">
        <v>2165</v>
      </c>
    </row>
    <row r="163" spans="1:27" ht="14.4">
      <c r="A163" t="s">
        <v>1245</v>
      </c>
      <c r="B163" s="85" t="s">
        <v>379</v>
      </c>
      <c r="C163" s="113" t="str">
        <f t="shared" si="35"/>
        <v>A.030.10.135</v>
      </c>
      <c r="D163" s="9" t="s">
        <v>1123</v>
      </c>
      <c r="E163" s="112" t="s">
        <v>362</v>
      </c>
      <c r="F163" s="115" t="str">
        <f t="shared" si="36"/>
        <v>Chromium oxide</v>
      </c>
      <c r="G163" s="146">
        <v>5.4449836000000005</v>
      </c>
      <c r="H163" s="8">
        <f t="shared" si="37"/>
        <v>5.4449836000000005</v>
      </c>
      <c r="J163" s="169">
        <v>3.1252377973000001</v>
      </c>
      <c r="K163" s="8">
        <f t="shared" si="38"/>
        <v>3.1252377973000001</v>
      </c>
      <c r="L163" s="170">
        <v>0.83033122500000001</v>
      </c>
      <c r="M163" s="170">
        <v>0.63935544799999999</v>
      </c>
      <c r="N163" s="170">
        <v>0.83880358430000002</v>
      </c>
      <c r="O163" s="170">
        <v>0.81674754000000005</v>
      </c>
      <c r="Q163" s="69">
        <v>3.1291823000000001</v>
      </c>
      <c r="S163" s="116">
        <v>0.11464191</v>
      </c>
      <c r="T163" s="116">
        <v>0.10975944</v>
      </c>
      <c r="U163" s="116">
        <v>4.6620979000000003E-3</v>
      </c>
      <c r="V163" s="116">
        <v>2.2037171999999999E-4</v>
      </c>
      <c r="X163" s="69">
        <v>8.8780726000000005E-4</v>
      </c>
      <c r="Z163" s="166"/>
      <c r="AA163" t="s">
        <v>2166</v>
      </c>
    </row>
    <row r="164" spans="1:27" ht="14.4">
      <c r="A164" t="s">
        <v>1246</v>
      </c>
      <c r="B164" s="85" t="s">
        <v>379</v>
      </c>
      <c r="C164" s="113" t="str">
        <f t="shared" si="35"/>
        <v>A.030.10.136</v>
      </c>
      <c r="D164" s="9" t="s">
        <v>1123</v>
      </c>
      <c r="E164" s="112" t="s">
        <v>362</v>
      </c>
      <c r="F164" s="115" t="str">
        <f t="shared" si="36"/>
        <v>Magnesium oxide</v>
      </c>
      <c r="G164" s="146">
        <v>1.7914072000000001</v>
      </c>
      <c r="H164" s="8">
        <f t="shared" si="37"/>
        <v>1.7914072000000001</v>
      </c>
      <c r="J164" s="169">
        <v>0.55631683864000003</v>
      </c>
      <c r="K164" s="8">
        <f t="shared" si="38"/>
        <v>0.55631683864000003</v>
      </c>
      <c r="L164" s="170">
        <v>0.12694634390000001</v>
      </c>
      <c r="M164" s="170">
        <v>0.10816629020000001</v>
      </c>
      <c r="N164" s="170">
        <v>5.2493124539999998E-2</v>
      </c>
      <c r="O164" s="170">
        <v>0.26871107999999999</v>
      </c>
      <c r="Q164" s="69">
        <v>0.65262405999999995</v>
      </c>
      <c r="S164" s="116">
        <v>4.3788373999999998E-2</v>
      </c>
      <c r="T164" s="116">
        <v>4.2326010999999997E-2</v>
      </c>
      <c r="U164" s="116">
        <v>1.4496443E-3</v>
      </c>
      <c r="V164" s="199">
        <v>1.2718653E-5</v>
      </c>
      <c r="X164" s="69">
        <v>1.3446869000000001E-4</v>
      </c>
      <c r="Z164" s="166"/>
      <c r="AA164" t="s">
        <v>2167</v>
      </c>
    </row>
    <row r="165" spans="1:27" ht="14.4">
      <c r="A165" t="s">
        <v>1426</v>
      </c>
      <c r="B165" s="85" t="s">
        <v>379</v>
      </c>
      <c r="C165" s="113" t="str">
        <f t="shared" si="35"/>
        <v>A.030.10.137</v>
      </c>
      <c r="D165" s="9" t="s">
        <v>1123</v>
      </c>
      <c r="E165" s="112" t="s">
        <v>362</v>
      </c>
      <c r="F165" s="115" t="str">
        <f t="shared" si="36"/>
        <v>Ferric Chloride</v>
      </c>
      <c r="G165" s="146">
        <v>0.45765662000000007</v>
      </c>
      <c r="H165" s="8">
        <f t="shared" si="37"/>
        <v>0.45765662000000007</v>
      </c>
      <c r="J165" s="169">
        <v>9.2253614336000003E-2</v>
      </c>
      <c r="K165" s="8">
        <f t="shared" si="38"/>
        <v>9.2253614336000003E-2</v>
      </c>
      <c r="L165" s="170">
        <v>5.1154115202000005E-3</v>
      </c>
      <c r="M165" s="170">
        <v>1.5423590457800002E-2</v>
      </c>
      <c r="N165" s="170">
        <v>3.0661193579999998E-3</v>
      </c>
      <c r="O165" s="170">
        <v>6.8648493000000005E-2</v>
      </c>
      <c r="Q165" s="69">
        <v>3.7705521000000002</v>
      </c>
      <c r="S165" s="116">
        <v>1.1926617E-2</v>
      </c>
      <c r="T165" s="116">
        <v>1.1397015E-2</v>
      </c>
      <c r="U165" s="116">
        <v>4.3068065000000002E-4</v>
      </c>
      <c r="V165" s="199">
        <v>9.8921138999999997E-5</v>
      </c>
      <c r="X165" s="172">
        <v>3.0185477000000001E-5</v>
      </c>
      <c r="Z165" s="166"/>
      <c r="AA165" t="s">
        <v>2168</v>
      </c>
    </row>
    <row r="166" spans="1:27" ht="14.4">
      <c r="A166" t="s">
        <v>2098</v>
      </c>
      <c r="B166" s="85" t="s">
        <v>379</v>
      </c>
      <c r="C166" s="113" t="str">
        <f t="shared" si="35"/>
        <v>A.030.10.138</v>
      </c>
      <c r="D166" s="9" t="s">
        <v>1123</v>
      </c>
      <c r="E166" s="112" t="s">
        <v>362</v>
      </c>
      <c r="F166" s="115" t="str">
        <f t="shared" si="36"/>
        <v>Talc (Talcum, Mg3Si4O10(OH)2) in Rotterdam</v>
      </c>
      <c r="G166" s="146">
        <v>0.11801067333333334</v>
      </c>
      <c r="H166" s="8">
        <f t="shared" si="37"/>
        <v>0.11801067333333334</v>
      </c>
      <c r="J166" s="169">
        <v>3.3380687338209564E-2</v>
      </c>
      <c r="K166" s="8">
        <f t="shared" si="38"/>
        <v>3.3380687338209564E-2</v>
      </c>
      <c r="L166" s="170">
        <v>2.9717404328999998E-3</v>
      </c>
      <c r="M166" s="170">
        <v>4.5202017099999995E-3</v>
      </c>
      <c r="N166" s="170">
        <v>8.187144195309564E-3</v>
      </c>
      <c r="O166" s="170">
        <v>1.7701601000000001E-2</v>
      </c>
      <c r="Q166" s="69">
        <v>1.946412</v>
      </c>
      <c r="S166" s="116">
        <v>2.4757287999999998E-3</v>
      </c>
      <c r="T166" s="116">
        <v>2.2564332E-3</v>
      </c>
      <c r="U166" s="116">
        <v>1.0214669E-4</v>
      </c>
      <c r="V166" s="116">
        <v>1.1714892999999999E-4</v>
      </c>
      <c r="X166" s="172">
        <v>6.6160398000000002E-6</v>
      </c>
      <c r="Z166" s="166"/>
      <c r="AA166" t="s">
        <v>2169</v>
      </c>
    </row>
    <row r="167" spans="1:27" ht="14.4">
      <c r="A167" t="s">
        <v>2585</v>
      </c>
      <c r="B167" s="85" t="s">
        <v>379</v>
      </c>
      <c r="C167" s="113" t="str">
        <f t="shared" si="35"/>
        <v>A.030.10.139</v>
      </c>
      <c r="D167" s="9" t="s">
        <v>1123</v>
      </c>
      <c r="E167" s="112" t="s">
        <v>362</v>
      </c>
      <c r="F167" s="115" t="str">
        <f t="shared" si="36"/>
        <v>Milled Limestone (CaCO3), without transport</v>
      </c>
      <c r="G167" s="146">
        <v>5.7390444666666676E-3</v>
      </c>
      <c r="H167" s="8">
        <f t="shared" si="37"/>
        <v>5.7390444666666676E-3</v>
      </c>
      <c r="J167" s="169">
        <v>1.2567384693152666E-3</v>
      </c>
      <c r="K167" s="8">
        <f t="shared" si="38"/>
        <v>1.2567384693152666E-3</v>
      </c>
      <c r="L167" s="170">
        <v>2.8561919979999997E-5</v>
      </c>
      <c r="M167" s="170">
        <v>7.848182945E-5</v>
      </c>
      <c r="N167" s="170">
        <v>2.8883804988526668E-4</v>
      </c>
      <c r="O167" s="170">
        <v>8.6085667000000005E-4</v>
      </c>
      <c r="Q167" s="69">
        <v>9.7060775000000002E-2</v>
      </c>
      <c r="S167" s="116">
        <v>1.0986641E-4</v>
      </c>
      <c r="T167" s="116">
        <v>1.0164642E-4</v>
      </c>
      <c r="U167" s="199">
        <v>4.6507383999999997E-6</v>
      </c>
      <c r="V167" s="199">
        <v>3.5692566E-6</v>
      </c>
      <c r="X167" s="172">
        <v>2.8739634E-7</v>
      </c>
      <c r="Z167" s="166"/>
    </row>
    <row r="168" spans="1:27">
      <c r="D168" s="1" t="s">
        <v>1124</v>
      </c>
      <c r="H168" s="8"/>
      <c r="Q168"/>
      <c r="U168" s="3"/>
      <c r="V168" s="3"/>
      <c r="X168" s="3"/>
    </row>
    <row r="169" spans="1:27" ht="14.4">
      <c r="A169" t="s">
        <v>1618</v>
      </c>
      <c r="B169" s="85" t="s">
        <v>379</v>
      </c>
      <c r="C169" s="113" t="str">
        <f t="shared" ref="C169:C203" si="39">MID(A169,1,12)</f>
        <v>A.030.14.101</v>
      </c>
      <c r="D169" s="9" t="s">
        <v>1124</v>
      </c>
      <c r="E169" s="112" t="s">
        <v>362</v>
      </c>
      <c r="F169" s="115" t="str">
        <f t="shared" ref="F169:F203" si="40">MID(A169, 21,85)</f>
        <v>Acetone</v>
      </c>
      <c r="G169" s="146">
        <v>1.6400000000000001</v>
      </c>
      <c r="H169" s="8">
        <f t="shared" ref="H169:H203" si="41">G169</f>
        <v>1.6400000000000001</v>
      </c>
      <c r="J169" s="169">
        <v>0.29154320131787859</v>
      </c>
      <c r="K169" s="8">
        <f t="shared" ref="K169:K203" si="42">J169</f>
        <v>0.29154320131787859</v>
      </c>
      <c r="L169" s="170">
        <v>9.648065118990001E-3</v>
      </c>
      <c r="M169" s="170">
        <v>3.5895136198888601E-2</v>
      </c>
      <c r="N169" s="170">
        <v>0</v>
      </c>
      <c r="O169" s="170">
        <v>0.246</v>
      </c>
      <c r="Q169" s="69">
        <v>34.088999999999999</v>
      </c>
      <c r="S169" s="116">
        <v>3.9563900999999999E-2</v>
      </c>
      <c r="T169" s="116">
        <v>3.5742191E-2</v>
      </c>
      <c r="U169" s="116">
        <v>1.4543143000000001E-3</v>
      </c>
      <c r="V169" s="116">
        <v>2.3673955000000002E-3</v>
      </c>
      <c r="X169" s="172">
        <v>9.7704040999999997E-5</v>
      </c>
      <c r="Z169" s="166" t="s">
        <v>325</v>
      </c>
      <c r="AA169" t="s">
        <v>2170</v>
      </c>
    </row>
    <row r="170" spans="1:27" ht="14.4">
      <c r="A170" t="s">
        <v>406</v>
      </c>
      <c r="B170" s="85" t="s">
        <v>379</v>
      </c>
      <c r="C170" s="113" t="str">
        <f t="shared" si="39"/>
        <v>A.030.14.102</v>
      </c>
      <c r="D170" s="9" t="s">
        <v>1124</v>
      </c>
      <c r="E170" s="112" t="s">
        <v>362</v>
      </c>
      <c r="F170" s="115" t="str">
        <f t="shared" si="40"/>
        <v>Acetylene (Ethyne)</v>
      </c>
      <c r="G170" s="146">
        <v>1.6400000000000001</v>
      </c>
      <c r="H170" s="8">
        <f t="shared" si="41"/>
        <v>1.6400000000000001</v>
      </c>
      <c r="J170" s="169">
        <v>0.29154320131787859</v>
      </c>
      <c r="K170" s="8">
        <f t="shared" si="42"/>
        <v>0.29154320131787859</v>
      </c>
      <c r="L170" s="170">
        <v>9.648065118990001E-3</v>
      </c>
      <c r="M170" s="170">
        <v>3.5895136198888601E-2</v>
      </c>
      <c r="N170" s="170">
        <v>0</v>
      </c>
      <c r="O170" s="170">
        <v>0.246</v>
      </c>
      <c r="Q170" s="69">
        <v>34.088999999999999</v>
      </c>
      <c r="S170" s="116">
        <v>3.9563900999999999E-2</v>
      </c>
      <c r="T170" s="116">
        <v>3.5742191E-2</v>
      </c>
      <c r="U170" s="116">
        <v>1.4543143000000001E-3</v>
      </c>
      <c r="V170" s="116">
        <v>2.3673955000000002E-3</v>
      </c>
      <c r="X170" s="172">
        <v>9.7704040999999997E-5</v>
      </c>
      <c r="Z170" s="166" t="s">
        <v>326</v>
      </c>
      <c r="AA170" t="s">
        <v>2171</v>
      </c>
    </row>
    <row r="171" spans="1:27" ht="14.4">
      <c r="A171" t="s">
        <v>407</v>
      </c>
      <c r="B171" s="85" t="s">
        <v>379</v>
      </c>
      <c r="C171" s="113" t="str">
        <f t="shared" si="39"/>
        <v>A.030.14.103</v>
      </c>
      <c r="D171" s="9" t="s">
        <v>1124</v>
      </c>
      <c r="E171" s="112" t="s">
        <v>362</v>
      </c>
      <c r="F171" s="115" t="str">
        <f t="shared" si="40"/>
        <v>Acrylonitrile</v>
      </c>
      <c r="G171" s="146">
        <v>3.3067696</v>
      </c>
      <c r="H171" s="8">
        <f t="shared" si="41"/>
        <v>3.3067696</v>
      </c>
      <c r="J171" s="169">
        <v>0.69103675155470001</v>
      </c>
      <c r="K171" s="8">
        <f t="shared" si="42"/>
        <v>0.69103675155470001</v>
      </c>
      <c r="L171" s="170">
        <v>4.0264089554699997E-2</v>
      </c>
      <c r="M171" s="170">
        <v>0.14210832200000001</v>
      </c>
      <c r="N171" s="170">
        <v>1.2648900000000001E-2</v>
      </c>
      <c r="O171" s="170">
        <v>0.49601543999999997</v>
      </c>
      <c r="Q171" s="69">
        <v>1.5688</v>
      </c>
      <c r="S171" s="116">
        <v>5.5922766999999998E-2</v>
      </c>
      <c r="T171" s="116">
        <v>5.3366307000000002E-2</v>
      </c>
      <c r="U171" s="116">
        <v>2.5564479999999998E-3</v>
      </c>
      <c r="V171" s="199">
        <v>1.2016620000000001E-8</v>
      </c>
      <c r="X171" s="69">
        <v>1.1017284999999999E-4</v>
      </c>
      <c r="Z171" s="166" t="s">
        <v>327</v>
      </c>
      <c r="AA171" t="s">
        <v>2172</v>
      </c>
    </row>
    <row r="172" spans="1:27" ht="14.4">
      <c r="A172" t="s">
        <v>408</v>
      </c>
      <c r="B172" s="85" t="s">
        <v>379</v>
      </c>
      <c r="C172" s="113" t="str">
        <f t="shared" si="39"/>
        <v>A.030.14.104</v>
      </c>
      <c r="D172" s="9" t="s">
        <v>1124</v>
      </c>
      <c r="E172" s="112" t="s">
        <v>362</v>
      </c>
      <c r="F172" s="115" t="str">
        <f t="shared" si="40"/>
        <v>Alkenyl Succinic Anhydride (ASA)</v>
      </c>
      <c r="G172" s="146">
        <v>10.054137333333333</v>
      </c>
      <c r="H172" s="8">
        <f t="shared" si="41"/>
        <v>10.054137333333333</v>
      </c>
      <c r="J172" s="169">
        <v>1.9768813294764001</v>
      </c>
      <c r="K172" s="8">
        <f t="shared" si="42"/>
        <v>1.9768813294764001</v>
      </c>
      <c r="L172" s="170">
        <v>0.10532750064</v>
      </c>
      <c r="M172" s="170">
        <v>0.23869863063640001</v>
      </c>
      <c r="N172" s="170">
        <v>0.1247345982</v>
      </c>
      <c r="O172" s="170">
        <v>1.5081206</v>
      </c>
      <c r="Q172" s="69">
        <v>198.55265</v>
      </c>
      <c r="S172" s="116">
        <v>0.21758274999999999</v>
      </c>
      <c r="T172" s="116">
        <v>0.19916598999999999</v>
      </c>
      <c r="U172" s="116">
        <v>8.6348503999999996E-3</v>
      </c>
      <c r="V172" s="116">
        <v>9.7819134999999995E-3</v>
      </c>
      <c r="X172" s="69">
        <v>5.7402275999999999E-4</v>
      </c>
      <c r="Z172" s="166" t="s">
        <v>310</v>
      </c>
      <c r="AA172" t="s">
        <v>2173</v>
      </c>
    </row>
    <row r="173" spans="1:27" ht="14.4">
      <c r="A173" t="s">
        <v>409</v>
      </c>
      <c r="B173" s="85" t="s">
        <v>379</v>
      </c>
      <c r="C173" s="113" t="str">
        <f t="shared" si="39"/>
        <v>A.030.14.105</v>
      </c>
      <c r="D173" s="9" t="s">
        <v>1124</v>
      </c>
      <c r="E173" s="112" t="s">
        <v>362</v>
      </c>
      <c r="F173" s="115" t="str">
        <f t="shared" si="40"/>
        <v>Alkyl Ketene Dimer (AKD)</v>
      </c>
      <c r="G173" s="146">
        <v>4.7770999999999999</v>
      </c>
      <c r="H173" s="8">
        <f t="shared" si="41"/>
        <v>4.7770999999999999</v>
      </c>
      <c r="J173" s="169">
        <v>0.87675907214311</v>
      </c>
      <c r="K173" s="8">
        <f t="shared" si="42"/>
        <v>0.87675907214311</v>
      </c>
      <c r="L173" s="170">
        <v>1.6523498201199999E-2</v>
      </c>
      <c r="M173" s="170">
        <v>6.6978145041909992E-2</v>
      </c>
      <c r="N173" s="170">
        <v>7.6692428899999998E-2</v>
      </c>
      <c r="O173" s="170">
        <v>0.71656500000000001</v>
      </c>
      <c r="Q173" s="69">
        <v>75.663894999999997</v>
      </c>
      <c r="S173" s="116">
        <v>9.5250602000000004E-2</v>
      </c>
      <c r="T173" s="116">
        <v>8.8849293999999995E-2</v>
      </c>
      <c r="U173" s="116">
        <v>3.9655259E-3</v>
      </c>
      <c r="V173" s="116">
        <v>2.4357816999999999E-3</v>
      </c>
      <c r="X173" s="69">
        <v>2.328074E-4</v>
      </c>
      <c r="Z173" s="166" t="s">
        <v>310</v>
      </c>
      <c r="AA173" t="s">
        <v>2174</v>
      </c>
    </row>
    <row r="174" spans="1:27" ht="14.4">
      <c r="A174" t="s">
        <v>3240</v>
      </c>
      <c r="B174" s="85" t="s">
        <v>379</v>
      </c>
      <c r="C174" s="113" t="str">
        <f t="shared" si="39"/>
        <v>A.030.14.106</v>
      </c>
      <c r="D174" s="9" t="s">
        <v>1124</v>
      </c>
      <c r="E174" s="112" t="s">
        <v>362</v>
      </c>
      <c r="F174" s="115" t="str">
        <f t="shared" si="40"/>
        <v>Benzene</v>
      </c>
      <c r="G174" s="146">
        <v>1.8600000000000003</v>
      </c>
      <c r="H174" s="8">
        <f t="shared" si="41"/>
        <v>1.8600000000000003</v>
      </c>
      <c r="J174" s="169">
        <v>0.42800897161000001</v>
      </c>
      <c r="K174" s="8">
        <f t="shared" si="42"/>
        <v>0.42800897161000001</v>
      </c>
      <c r="L174" s="170">
        <v>6.9813032210000001E-2</v>
      </c>
      <c r="M174" s="170">
        <v>6.1912164399999997E-2</v>
      </c>
      <c r="N174" s="170">
        <v>1.7283775000000001E-2</v>
      </c>
      <c r="O174" s="170">
        <v>0.27900000000000003</v>
      </c>
      <c r="Q174" s="69">
        <v>44.886200000000002</v>
      </c>
      <c r="S174" s="116">
        <v>3.3525525E-2</v>
      </c>
      <c r="T174" s="116">
        <v>2.8842204E-2</v>
      </c>
      <c r="U174" s="116">
        <v>1.5197292999999999E-3</v>
      </c>
      <c r="V174" s="116">
        <v>3.1635912E-3</v>
      </c>
      <c r="X174" s="69">
        <v>1.2132772E-4</v>
      </c>
      <c r="Z174" s="166" t="s">
        <v>328</v>
      </c>
      <c r="AA174" t="s">
        <v>2175</v>
      </c>
    </row>
    <row r="175" spans="1:27" ht="14.4">
      <c r="A175" t="s">
        <v>3241</v>
      </c>
      <c r="B175" s="85" t="s">
        <v>379</v>
      </c>
      <c r="C175" s="113" t="str">
        <f t="shared" si="39"/>
        <v>A.030.14.107</v>
      </c>
      <c r="D175" s="9" t="s">
        <v>1124</v>
      </c>
      <c r="E175" s="112" t="s">
        <v>362</v>
      </c>
      <c r="F175" s="115" t="str">
        <f t="shared" si="40"/>
        <v>Butadiene</v>
      </c>
      <c r="G175" s="146">
        <v>1.95</v>
      </c>
      <c r="H175" s="8">
        <f t="shared" si="41"/>
        <v>1.95</v>
      </c>
      <c r="J175" s="169">
        <v>0.44360768782999999</v>
      </c>
      <c r="K175" s="8">
        <f t="shared" si="42"/>
        <v>0.44360768782999999</v>
      </c>
      <c r="L175" s="170">
        <v>7.5918576830000001E-2</v>
      </c>
      <c r="M175" s="170">
        <v>6.1838410999999996E-2</v>
      </c>
      <c r="N175" s="170">
        <v>1.33507E-2</v>
      </c>
      <c r="O175" s="170">
        <v>0.29249999999999998</v>
      </c>
      <c r="Q175" s="69">
        <v>86.844999999999999</v>
      </c>
      <c r="S175" s="116">
        <v>3.7989492E-2</v>
      </c>
      <c r="T175" s="116">
        <v>3.0241298999999999E-2</v>
      </c>
      <c r="U175" s="116">
        <v>1.6081495999999999E-3</v>
      </c>
      <c r="V175" s="116">
        <v>6.1400430000000004E-3</v>
      </c>
      <c r="X175" s="69">
        <v>1.7748688000000001E-4</v>
      </c>
      <c r="Z175" s="166" t="s">
        <v>329</v>
      </c>
      <c r="AA175" t="s">
        <v>2176</v>
      </c>
    </row>
    <row r="176" spans="1:27" ht="14.4">
      <c r="A176" t="s">
        <v>410</v>
      </c>
      <c r="B176" s="85" t="s">
        <v>379</v>
      </c>
      <c r="C176" s="113" t="str">
        <f t="shared" si="39"/>
        <v>A.030.14.108</v>
      </c>
      <c r="D176" s="9" t="s">
        <v>1124</v>
      </c>
      <c r="E176" s="112" t="s">
        <v>362</v>
      </c>
      <c r="F176" s="115" t="str">
        <f t="shared" si="40"/>
        <v>Butane</v>
      </c>
      <c r="G176" s="146">
        <v>0.35</v>
      </c>
      <c r="H176" s="8">
        <f t="shared" si="41"/>
        <v>0.35</v>
      </c>
      <c r="J176" s="169">
        <v>0.119195355576346</v>
      </c>
      <c r="K176" s="8">
        <f t="shared" si="42"/>
        <v>0.119195355576346</v>
      </c>
      <c r="L176" s="170">
        <v>2.3447678656345998E-2</v>
      </c>
      <c r="M176" s="170">
        <v>4.1362309219999997E-2</v>
      </c>
      <c r="N176" s="170">
        <v>1.8853677E-3</v>
      </c>
      <c r="O176" s="170">
        <v>5.2499999999999998E-2</v>
      </c>
      <c r="Q176" s="69">
        <v>52.756089000000003</v>
      </c>
      <c r="S176" s="116">
        <v>1.8685443999999999E-2</v>
      </c>
      <c r="T176" s="116">
        <v>1.4396053000000001E-2</v>
      </c>
      <c r="U176" s="116">
        <v>5.4100429999999998E-4</v>
      </c>
      <c r="V176" s="116">
        <v>3.7483864E-3</v>
      </c>
      <c r="X176" s="172">
        <v>9.2310896999999996E-5</v>
      </c>
      <c r="Z176" s="166" t="s">
        <v>330</v>
      </c>
      <c r="AA176" t="s">
        <v>2177</v>
      </c>
    </row>
    <row r="177" spans="1:27" ht="14.4">
      <c r="A177" t="s">
        <v>411</v>
      </c>
      <c r="B177" s="85" t="s">
        <v>379</v>
      </c>
      <c r="C177" s="113" t="str">
        <f t="shared" si="39"/>
        <v>A.030.14.109</v>
      </c>
      <c r="D177" s="9" t="s">
        <v>1124</v>
      </c>
      <c r="E177" s="112" t="s">
        <v>362</v>
      </c>
      <c r="F177" s="115" t="str">
        <f t="shared" si="40"/>
        <v>Cumene hydroperoxide</v>
      </c>
      <c r="G177" s="146">
        <v>1.8149999999999999</v>
      </c>
      <c r="H177" s="8">
        <f t="shared" si="41"/>
        <v>1.8149999999999999</v>
      </c>
      <c r="J177" s="169">
        <v>0.41352086857000003</v>
      </c>
      <c r="K177" s="8">
        <f t="shared" si="42"/>
        <v>0.41352086857000003</v>
      </c>
      <c r="L177" s="170">
        <v>6.6982789170000001E-2</v>
      </c>
      <c r="M177" s="170">
        <v>5.8748998400000002E-2</v>
      </c>
      <c r="N177" s="170">
        <v>1.5539081E-2</v>
      </c>
      <c r="O177" s="170">
        <v>0.27224999999999999</v>
      </c>
      <c r="Q177" s="69">
        <v>55.043142000000003</v>
      </c>
      <c r="S177" s="116">
        <v>3.3519113000000003E-2</v>
      </c>
      <c r="T177" s="116">
        <v>2.8144222E-2</v>
      </c>
      <c r="U177" s="116">
        <v>1.4833667999999999E-3</v>
      </c>
      <c r="V177" s="116">
        <v>3.8915235000000002E-3</v>
      </c>
      <c r="X177" s="69">
        <v>1.3225448E-4</v>
      </c>
      <c r="Z177" s="166" t="s">
        <v>331</v>
      </c>
      <c r="AA177" t="s">
        <v>2178</v>
      </c>
    </row>
    <row r="178" spans="1:27" ht="14.4">
      <c r="A178" t="s">
        <v>3242</v>
      </c>
      <c r="B178" s="85" t="s">
        <v>379</v>
      </c>
      <c r="C178" s="113" t="str">
        <f t="shared" si="39"/>
        <v>A.030.14.110</v>
      </c>
      <c r="D178" s="9" t="s">
        <v>1124</v>
      </c>
      <c r="E178" s="112" t="s">
        <v>362</v>
      </c>
      <c r="F178" s="115" t="str">
        <f t="shared" si="40"/>
        <v>Diethylene glycon (DEG)</v>
      </c>
      <c r="G178" s="146">
        <v>1.8700000000000003</v>
      </c>
      <c r="H178" s="8">
        <f t="shared" si="41"/>
        <v>1.8700000000000003</v>
      </c>
      <c r="J178" s="169">
        <v>0.40092876391000004</v>
      </c>
      <c r="K178" s="8">
        <f t="shared" si="42"/>
        <v>0.40092876391000004</v>
      </c>
      <c r="L178" s="170">
        <v>4.9814224510000005E-2</v>
      </c>
      <c r="M178" s="170">
        <v>5.2741089399999996E-2</v>
      </c>
      <c r="N178" s="170">
        <v>1.7873449999999999E-2</v>
      </c>
      <c r="O178" s="170">
        <v>0.28050000000000003</v>
      </c>
      <c r="Q178" s="69">
        <v>59.34</v>
      </c>
      <c r="S178" s="116">
        <v>3.4623029E-2</v>
      </c>
      <c r="T178" s="116">
        <v>2.8986833E-2</v>
      </c>
      <c r="U178" s="116">
        <v>1.512846E-3</v>
      </c>
      <c r="V178" s="116">
        <v>4.1233499999999996E-3</v>
      </c>
      <c r="X178" s="69">
        <v>1.3605071000000001E-4</v>
      </c>
      <c r="Z178" s="166" t="s">
        <v>332</v>
      </c>
      <c r="AA178" t="s">
        <v>2179</v>
      </c>
    </row>
    <row r="179" spans="1:27" ht="14.4">
      <c r="A179" t="s">
        <v>412</v>
      </c>
      <c r="B179" s="85" t="s">
        <v>379</v>
      </c>
      <c r="C179" s="113" t="str">
        <f t="shared" si="39"/>
        <v>A.030.14.111</v>
      </c>
      <c r="D179" s="9" t="s">
        <v>1124</v>
      </c>
      <c r="E179" s="112" t="s">
        <v>362</v>
      </c>
      <c r="F179" s="115" t="str">
        <f t="shared" si="40"/>
        <v>Dipropylene glycol monomethyl ether</v>
      </c>
      <c r="G179" s="146">
        <v>4.0664313999999999</v>
      </c>
      <c r="H179" s="8">
        <f t="shared" si="41"/>
        <v>4.0664313999999999</v>
      </c>
      <c r="J179" s="169">
        <v>1.503353124</v>
      </c>
      <c r="K179" s="8">
        <f t="shared" si="42"/>
        <v>1.503353124</v>
      </c>
      <c r="L179" s="170">
        <v>0.23103483899999999</v>
      </c>
      <c r="M179" s="170">
        <v>0.47919583299999996</v>
      </c>
      <c r="N179" s="170">
        <v>0.18315774199999998</v>
      </c>
      <c r="O179" s="170">
        <v>0.60996470999999997</v>
      </c>
      <c r="Q179" s="69">
        <v>106.10521</v>
      </c>
      <c r="S179" s="116">
        <v>0.11815549</v>
      </c>
      <c r="T179" s="116">
        <v>0.10803727</v>
      </c>
      <c r="U179" s="116">
        <v>3.8191965000000001E-3</v>
      </c>
      <c r="V179" s="116">
        <v>6.2990190000000003E-3</v>
      </c>
      <c r="X179" s="69">
        <v>4.7364731000000001E-4</v>
      </c>
      <c r="Z179" s="166" t="s">
        <v>332</v>
      </c>
      <c r="AA179" t="s">
        <v>2180</v>
      </c>
    </row>
    <row r="180" spans="1:27" ht="14.4">
      <c r="A180" t="s">
        <v>1619</v>
      </c>
      <c r="B180" s="85" t="s">
        <v>379</v>
      </c>
      <c r="C180" s="113" t="str">
        <f t="shared" si="39"/>
        <v>A.030.14.112</v>
      </c>
      <c r="D180" s="9" t="s">
        <v>1124</v>
      </c>
      <c r="E180" s="112" t="s">
        <v>362</v>
      </c>
      <c r="F180" s="115" t="str">
        <f t="shared" si="40"/>
        <v>Ethanol (alcohol) bio-based from agricultural waste</v>
      </c>
      <c r="G180" s="146">
        <v>1.6244675333333334</v>
      </c>
      <c r="H180" s="8">
        <f t="shared" si="41"/>
        <v>1.6244675333333334</v>
      </c>
      <c r="J180" s="169">
        <v>0.27714347424977603</v>
      </c>
      <c r="K180" s="8">
        <f t="shared" si="42"/>
        <v>0.27714347424977603</v>
      </c>
      <c r="L180" s="170">
        <v>4.7764926670999996E-3</v>
      </c>
      <c r="M180" s="170">
        <v>2.3435161572676E-2</v>
      </c>
      <c r="N180" s="170">
        <v>5.2616900100000003E-3</v>
      </c>
      <c r="O180" s="170">
        <v>0.24367013000000001</v>
      </c>
      <c r="Q180" s="69">
        <v>51.307499</v>
      </c>
      <c r="S180" s="116">
        <v>3.3725943000000001E-2</v>
      </c>
      <c r="T180" s="116">
        <v>3.1222547999999999E-2</v>
      </c>
      <c r="U180" s="116">
        <v>1.3649218999999999E-3</v>
      </c>
      <c r="V180" s="116">
        <v>1.1384736999999999E-3</v>
      </c>
      <c r="X180" s="172">
        <v>7.8001159999999998E-5</v>
      </c>
      <c r="Z180" s="166" t="s">
        <v>333</v>
      </c>
      <c r="AA180" t="s">
        <v>2181</v>
      </c>
    </row>
    <row r="181" spans="1:27" ht="14.4">
      <c r="A181" t="s">
        <v>1620</v>
      </c>
      <c r="B181" s="85" t="s">
        <v>379</v>
      </c>
      <c r="C181" s="113" t="str">
        <f t="shared" si="39"/>
        <v>A.030.14.113</v>
      </c>
      <c r="D181" s="9" t="s">
        <v>1124</v>
      </c>
      <c r="E181" s="112" t="s">
        <v>362</v>
      </c>
      <c r="F181" s="115" t="str">
        <f t="shared" si="40"/>
        <v>Ethanol (alcohol) synthetic</v>
      </c>
      <c r="G181" s="146">
        <v>1.0961391333333335</v>
      </c>
      <c r="H181" s="8">
        <f t="shared" si="41"/>
        <v>1.0961391333333335</v>
      </c>
      <c r="J181" s="169">
        <v>0.19386361062931171</v>
      </c>
      <c r="K181" s="8">
        <f t="shared" si="42"/>
        <v>0.19386361062931171</v>
      </c>
      <c r="L181" s="170">
        <v>6.1543355884400002E-3</v>
      </c>
      <c r="M181" s="170">
        <v>2.3286972367411701E-2</v>
      </c>
      <c r="N181" s="170">
        <v>1.4326734599999999E-6</v>
      </c>
      <c r="O181" s="170">
        <v>0.16442087</v>
      </c>
      <c r="Q181" s="69">
        <v>22.058256</v>
      </c>
      <c r="S181" s="116">
        <v>2.6141445999999999E-2</v>
      </c>
      <c r="T181" s="116">
        <v>2.3657820999999999E-2</v>
      </c>
      <c r="U181" s="116">
        <v>9.6781801999999998E-4</v>
      </c>
      <c r="V181" s="116">
        <v>1.5158070999999999E-3</v>
      </c>
      <c r="X181" s="172">
        <v>6.4179233000000001E-5</v>
      </c>
      <c r="Z181" s="166" t="s">
        <v>333</v>
      </c>
      <c r="AA181" t="s">
        <v>2181</v>
      </c>
    </row>
    <row r="182" spans="1:27" ht="14.4">
      <c r="A182" t="s">
        <v>413</v>
      </c>
      <c r="B182" s="85" t="s">
        <v>379</v>
      </c>
      <c r="C182" s="113" t="str">
        <f t="shared" si="39"/>
        <v>A.030.14.114</v>
      </c>
      <c r="D182" s="9" t="s">
        <v>1124</v>
      </c>
      <c r="E182" s="112" t="s">
        <v>362</v>
      </c>
      <c r="F182" s="115" t="str">
        <f t="shared" si="40"/>
        <v>Ethylbenzene</v>
      </c>
      <c r="G182" s="146">
        <v>2.2300000000000004</v>
      </c>
      <c r="H182" s="8">
        <f t="shared" si="41"/>
        <v>2.2300000000000004</v>
      </c>
      <c r="J182" s="169">
        <v>0.38431041317385028</v>
      </c>
      <c r="K182" s="8">
        <f t="shared" si="42"/>
        <v>0.38431041317385028</v>
      </c>
      <c r="L182" s="170">
        <v>2.4602403085128E-2</v>
      </c>
      <c r="M182" s="170">
        <v>2.5208010088722248E-2</v>
      </c>
      <c r="N182" s="170">
        <v>0</v>
      </c>
      <c r="O182" s="170">
        <v>0.33450000000000002</v>
      </c>
      <c r="Q182" s="69">
        <v>44.731999999999999</v>
      </c>
      <c r="S182" s="116">
        <v>4.7218934999999997E-2</v>
      </c>
      <c r="T182" s="116">
        <v>4.2152048999999997E-2</v>
      </c>
      <c r="U182" s="116">
        <v>1.8730203999999999E-3</v>
      </c>
      <c r="V182" s="116">
        <v>3.1938648000000001E-3</v>
      </c>
      <c r="X182" s="69">
        <v>1.2787255000000001E-4</v>
      </c>
      <c r="Z182" s="166" t="s">
        <v>328</v>
      </c>
      <c r="AA182" t="s">
        <v>2182</v>
      </c>
    </row>
    <row r="183" spans="1:27" ht="14.4">
      <c r="A183" t="s">
        <v>3243</v>
      </c>
      <c r="B183" s="85" t="s">
        <v>379</v>
      </c>
      <c r="C183" s="113" t="str">
        <f t="shared" si="39"/>
        <v>A.030.14.115</v>
      </c>
      <c r="D183" s="9" t="s">
        <v>1124</v>
      </c>
      <c r="E183" s="112" t="s">
        <v>362</v>
      </c>
      <c r="F183" s="115" t="str">
        <f t="shared" si="40"/>
        <v>Ethylene (Ethene)</v>
      </c>
      <c r="G183" s="146">
        <v>1.8200000000000003</v>
      </c>
      <c r="H183" s="8">
        <f t="shared" si="41"/>
        <v>1.8200000000000003</v>
      </c>
      <c r="J183" s="169">
        <v>0.40630856104000002</v>
      </c>
      <c r="K183" s="8">
        <f t="shared" si="42"/>
        <v>0.40630856104000002</v>
      </c>
      <c r="L183" s="170">
        <v>6.344081084E-2</v>
      </c>
      <c r="M183" s="170">
        <v>5.7690675199999993E-2</v>
      </c>
      <c r="N183" s="170">
        <v>1.2177075000000001E-2</v>
      </c>
      <c r="O183" s="170">
        <v>0.27300000000000002</v>
      </c>
      <c r="Q183" s="69">
        <v>78.754999999999995</v>
      </c>
      <c r="S183" s="116">
        <v>3.5292632999999997E-2</v>
      </c>
      <c r="T183" s="116">
        <v>2.8220888999999999E-2</v>
      </c>
      <c r="U183" s="116">
        <v>1.4864791E-3</v>
      </c>
      <c r="V183" s="116">
        <v>5.5852649999999998E-3</v>
      </c>
      <c r="X183" s="69">
        <v>1.6145128999999999E-4</v>
      </c>
      <c r="Z183" s="166" t="s">
        <v>334</v>
      </c>
      <c r="AA183" t="s">
        <v>2183</v>
      </c>
    </row>
    <row r="184" spans="1:27" ht="14.4">
      <c r="A184" t="s">
        <v>414</v>
      </c>
      <c r="B184" s="85" t="s">
        <v>379</v>
      </c>
      <c r="C184" s="113" t="str">
        <f t="shared" si="39"/>
        <v>A.030.14.116</v>
      </c>
      <c r="D184" s="9" t="s">
        <v>1124</v>
      </c>
      <c r="E184" s="112" t="s">
        <v>362</v>
      </c>
      <c r="F184" s="115" t="str">
        <f t="shared" si="40"/>
        <v>Ethylene dichloride</v>
      </c>
      <c r="G184" s="146">
        <v>1.1743793333333334</v>
      </c>
      <c r="H184" s="8">
        <f t="shared" si="41"/>
        <v>1.1743793333333334</v>
      </c>
      <c r="J184" s="169">
        <v>0.23132505493522099</v>
      </c>
      <c r="K184" s="8">
        <f t="shared" si="42"/>
        <v>0.23132505493522099</v>
      </c>
      <c r="L184" s="170">
        <v>1.7496104021571E-2</v>
      </c>
      <c r="M184" s="170">
        <v>3.7574284441699995E-2</v>
      </c>
      <c r="N184" s="170">
        <v>9.7766471949999994E-5</v>
      </c>
      <c r="O184" s="170">
        <v>0.17615690000000001</v>
      </c>
      <c r="Q184" s="69">
        <v>13.365076</v>
      </c>
      <c r="S184" s="116">
        <v>3.0779398999999999E-2</v>
      </c>
      <c r="T184" s="116">
        <v>2.8980102000000001E-2</v>
      </c>
      <c r="U184" s="116">
        <v>1.1008338999999999E-3</v>
      </c>
      <c r="V184" s="116">
        <v>6.9846375000000001E-4</v>
      </c>
      <c r="X184" s="172">
        <v>9.1195196999999996E-5</v>
      </c>
      <c r="Z184" s="166" t="s">
        <v>335</v>
      </c>
      <c r="AA184" t="s">
        <v>2184</v>
      </c>
    </row>
    <row r="185" spans="1:27" ht="14.4">
      <c r="A185" t="s">
        <v>3244</v>
      </c>
      <c r="B185" s="85" t="s">
        <v>379</v>
      </c>
      <c r="C185" s="113" t="str">
        <f t="shared" si="39"/>
        <v>A.030.14.117</v>
      </c>
      <c r="D185" s="9" t="s">
        <v>1124</v>
      </c>
      <c r="E185" s="112" t="s">
        <v>362</v>
      </c>
      <c r="F185" s="115" t="str">
        <f t="shared" si="40"/>
        <v>Ethylene Oxide</v>
      </c>
      <c r="G185" s="146">
        <v>2.08</v>
      </c>
      <c r="H185" s="8">
        <f t="shared" si="41"/>
        <v>2.08</v>
      </c>
      <c r="J185" s="169">
        <v>0.44134985862999998</v>
      </c>
      <c r="K185" s="8">
        <f t="shared" si="42"/>
        <v>0.44134985862999998</v>
      </c>
      <c r="L185" s="170">
        <v>5.7173661929999994E-2</v>
      </c>
      <c r="M185" s="170">
        <v>5.2087171699999997E-2</v>
      </c>
      <c r="N185" s="170">
        <v>2.0089025E-2</v>
      </c>
      <c r="O185" s="170">
        <v>0.312</v>
      </c>
      <c r="Q185" s="69">
        <v>66.11</v>
      </c>
      <c r="S185" s="116">
        <v>3.8567086E-2</v>
      </c>
      <c r="T185" s="116">
        <v>3.2240946999999999E-2</v>
      </c>
      <c r="U185" s="116">
        <v>1.6779990999999999E-3</v>
      </c>
      <c r="V185" s="116">
        <v>4.6481400000000003E-3</v>
      </c>
      <c r="X185" s="69">
        <v>1.5175696999999999E-4</v>
      </c>
      <c r="Z185" s="166" t="s">
        <v>336</v>
      </c>
      <c r="AA185" t="s">
        <v>2185</v>
      </c>
    </row>
    <row r="186" spans="1:27" ht="14.4">
      <c r="A186" t="s">
        <v>415</v>
      </c>
      <c r="B186" s="85" t="s">
        <v>379</v>
      </c>
      <c r="C186" s="113" t="str">
        <f t="shared" si="39"/>
        <v>A.030.14.118</v>
      </c>
      <c r="D186" s="9" t="s">
        <v>1124</v>
      </c>
      <c r="E186" s="112" t="s">
        <v>362</v>
      </c>
      <c r="F186" s="115" t="str">
        <f t="shared" si="40"/>
        <v>Methanol</v>
      </c>
      <c r="G186" s="146">
        <v>0.92991786666666676</v>
      </c>
      <c r="H186" s="8">
        <f t="shared" si="41"/>
        <v>0.92991786666666676</v>
      </c>
      <c r="J186" s="169">
        <v>0.16046131056320473</v>
      </c>
      <c r="K186" s="8">
        <f t="shared" si="42"/>
        <v>0.16046131056320473</v>
      </c>
      <c r="L186" s="170">
        <v>2.5965258126E-3</v>
      </c>
      <c r="M186" s="170">
        <v>9.2962696963000014E-3</v>
      </c>
      <c r="N186" s="170">
        <v>9.0808350543047089E-3</v>
      </c>
      <c r="O186" s="170">
        <v>0.13948768</v>
      </c>
      <c r="Q186" s="69">
        <v>32.623148999999998</v>
      </c>
      <c r="S186" s="116">
        <v>1.8795790999999999E-2</v>
      </c>
      <c r="T186" s="116">
        <v>1.6415368999999999E-2</v>
      </c>
      <c r="U186" s="116">
        <v>7.4760685999999998E-4</v>
      </c>
      <c r="V186" s="116">
        <v>1.6328147E-3</v>
      </c>
      <c r="X186" s="172">
        <v>6.5462021000000002E-5</v>
      </c>
      <c r="Z186" s="166" t="s">
        <v>337</v>
      </c>
      <c r="AA186" t="s">
        <v>2186</v>
      </c>
    </row>
    <row r="187" spans="1:27" ht="14.4">
      <c r="A187" t="s">
        <v>416</v>
      </c>
      <c r="B187" s="85" t="s">
        <v>379</v>
      </c>
      <c r="C187" s="113" t="str">
        <f t="shared" si="39"/>
        <v>A.030.14.119</v>
      </c>
      <c r="D187" s="9" t="s">
        <v>1124</v>
      </c>
      <c r="E187" s="112" t="s">
        <v>362</v>
      </c>
      <c r="F187" s="115" t="str">
        <f t="shared" si="40"/>
        <v>Methylamine</v>
      </c>
      <c r="G187" s="146">
        <v>2.9374102</v>
      </c>
      <c r="H187" s="8">
        <f t="shared" si="41"/>
        <v>2.9374102</v>
      </c>
      <c r="J187" s="169">
        <v>0.54433309451121215</v>
      </c>
      <c r="K187" s="8">
        <f t="shared" si="42"/>
        <v>0.54433309451121215</v>
      </c>
      <c r="L187" s="170">
        <v>9.3074347280000004E-3</v>
      </c>
      <c r="M187" s="170">
        <v>7.8004198835799982E-2</v>
      </c>
      <c r="N187" s="170">
        <v>1.6409930947412249E-2</v>
      </c>
      <c r="O187" s="170">
        <v>0.44061152999999997</v>
      </c>
      <c r="Q187" s="69">
        <v>44.375397999999997</v>
      </c>
      <c r="S187" s="116">
        <v>5.8581235000000002E-2</v>
      </c>
      <c r="T187" s="116">
        <v>5.3929830999999998E-2</v>
      </c>
      <c r="U187" s="116">
        <v>2.5090897000000002E-3</v>
      </c>
      <c r="V187" s="116">
        <v>2.1423139000000002E-3</v>
      </c>
      <c r="X187" s="69">
        <v>1.5691648999999999E-4</v>
      </c>
      <c r="Z187" s="166" t="s">
        <v>338</v>
      </c>
      <c r="AA187" t="s">
        <v>2187</v>
      </c>
    </row>
    <row r="188" spans="1:27" ht="14.4">
      <c r="A188" t="s">
        <v>3245</v>
      </c>
      <c r="B188" s="85" t="s">
        <v>379</v>
      </c>
      <c r="C188" s="113" t="str">
        <f t="shared" si="39"/>
        <v>A.030.14.120</v>
      </c>
      <c r="D188" s="9" t="s">
        <v>1124</v>
      </c>
      <c r="E188" s="112" t="s">
        <v>362</v>
      </c>
      <c r="F188" s="115" t="str">
        <f t="shared" si="40"/>
        <v>Monoethylene glycon (MEG)</v>
      </c>
      <c r="G188" s="146">
        <v>1.6</v>
      </c>
      <c r="H188" s="8">
        <f t="shared" si="41"/>
        <v>1.6</v>
      </c>
      <c r="J188" s="169">
        <v>0.34316086183</v>
      </c>
      <c r="K188" s="8">
        <f t="shared" si="42"/>
        <v>0.34316086183</v>
      </c>
      <c r="L188" s="170">
        <v>4.3097661929999996E-2</v>
      </c>
      <c r="M188" s="170">
        <v>4.47831749E-2</v>
      </c>
      <c r="N188" s="170">
        <v>1.5280024999999999E-2</v>
      </c>
      <c r="O188" s="170">
        <v>0.24</v>
      </c>
      <c r="Q188" s="69">
        <v>50.71</v>
      </c>
      <c r="S188" s="116">
        <v>2.9620048E-2</v>
      </c>
      <c r="T188" s="116">
        <v>2.4802161E-2</v>
      </c>
      <c r="U188" s="116">
        <v>1.2942978000000001E-3</v>
      </c>
      <c r="V188" s="116">
        <v>3.5235900000000001E-3</v>
      </c>
      <c r="X188" s="69">
        <v>1.166064E-4</v>
      </c>
      <c r="Z188" s="166" t="s">
        <v>333</v>
      </c>
      <c r="AA188" t="s">
        <v>2188</v>
      </c>
    </row>
    <row r="189" spans="1:27" ht="14.4">
      <c r="A189" t="s">
        <v>1510</v>
      </c>
      <c r="B189" s="85" t="s">
        <v>379</v>
      </c>
      <c r="C189" s="113" t="str">
        <f t="shared" si="39"/>
        <v>A.030.14.121</v>
      </c>
      <c r="D189" s="9" t="s">
        <v>1124</v>
      </c>
      <c r="E189" s="112" t="s">
        <v>362</v>
      </c>
      <c r="F189" s="115" t="str">
        <f t="shared" si="40"/>
        <v>Pentane blowing agent</v>
      </c>
      <c r="G189" s="146">
        <v>1.1312888000000001</v>
      </c>
      <c r="H189" s="8">
        <f t="shared" si="41"/>
        <v>1.1312888000000001</v>
      </c>
      <c r="J189" s="169">
        <v>0.23811840986668001</v>
      </c>
      <c r="K189" s="8">
        <f t="shared" si="42"/>
        <v>0.23811840986668001</v>
      </c>
      <c r="L189" s="170">
        <v>2.1010905826679999E-2</v>
      </c>
      <c r="M189" s="170">
        <v>4.2846690039999996E-2</v>
      </c>
      <c r="N189" s="170">
        <v>4.5674940000000001E-3</v>
      </c>
      <c r="O189" s="170">
        <v>0.16969332000000001</v>
      </c>
      <c r="Q189" s="69">
        <v>95.524771999999999</v>
      </c>
      <c r="S189" s="116">
        <v>3.6265762E-2</v>
      </c>
      <c r="T189" s="116">
        <v>2.8377072999999999E-2</v>
      </c>
      <c r="U189" s="116">
        <v>1.1135825000000001E-3</v>
      </c>
      <c r="V189" s="116">
        <v>6.7751065999999997E-3</v>
      </c>
      <c r="X189" s="69">
        <v>1.6947574000000001E-4</v>
      </c>
      <c r="Z189" s="166" t="s">
        <v>330</v>
      </c>
      <c r="AA189" t="s">
        <v>2189</v>
      </c>
    </row>
    <row r="190" spans="1:27" ht="14.4">
      <c r="A190" t="s">
        <v>417</v>
      </c>
      <c r="B190" s="85" t="s">
        <v>379</v>
      </c>
      <c r="C190" s="113" t="str">
        <f t="shared" si="39"/>
        <v>A.030.14.122</v>
      </c>
      <c r="D190" s="9" t="s">
        <v>1124</v>
      </c>
      <c r="E190" s="112" t="s">
        <v>362</v>
      </c>
      <c r="F190" s="115" t="str">
        <f t="shared" si="40"/>
        <v>Propane</v>
      </c>
      <c r="G190" s="146">
        <v>0.35</v>
      </c>
      <c r="H190" s="8">
        <f t="shared" si="41"/>
        <v>0.35</v>
      </c>
      <c r="J190" s="169">
        <v>0.119195355576346</v>
      </c>
      <c r="K190" s="8">
        <f t="shared" si="42"/>
        <v>0.119195355576346</v>
      </c>
      <c r="L190" s="170">
        <v>2.3447678656345998E-2</v>
      </c>
      <c r="M190" s="170">
        <v>4.1362309219999997E-2</v>
      </c>
      <c r="N190" s="170">
        <v>1.8853677E-3</v>
      </c>
      <c r="O190" s="170">
        <v>5.2499999999999998E-2</v>
      </c>
      <c r="Q190" s="69">
        <v>52.756089000000003</v>
      </c>
      <c r="S190" s="116">
        <v>1.8685443999999999E-2</v>
      </c>
      <c r="T190" s="116">
        <v>1.4396053000000001E-2</v>
      </c>
      <c r="U190" s="116">
        <v>5.4100429999999998E-4</v>
      </c>
      <c r="V190" s="116">
        <v>3.7483864E-3</v>
      </c>
      <c r="X190" s="172">
        <v>9.2310896999999996E-5</v>
      </c>
      <c r="Z190" s="166" t="s">
        <v>330</v>
      </c>
      <c r="AA190" t="s">
        <v>2190</v>
      </c>
    </row>
    <row r="191" spans="1:27" ht="14.4">
      <c r="A191" t="s">
        <v>3246</v>
      </c>
      <c r="B191" s="85" t="s">
        <v>379</v>
      </c>
      <c r="C191" s="113" t="str">
        <f t="shared" si="39"/>
        <v>A.030.14.123</v>
      </c>
      <c r="D191" s="9" t="s">
        <v>1124</v>
      </c>
      <c r="E191" s="112" t="s">
        <v>362</v>
      </c>
      <c r="F191" s="115" t="str">
        <f t="shared" si="40"/>
        <v>Propylene (Propene)</v>
      </c>
      <c r="G191" s="146">
        <v>1.7800000000000002</v>
      </c>
      <c r="H191" s="8">
        <f t="shared" si="41"/>
        <v>1.7800000000000002</v>
      </c>
      <c r="J191" s="169">
        <v>0.39707559878999998</v>
      </c>
      <c r="K191" s="8">
        <f t="shared" si="42"/>
        <v>0.39707559878999998</v>
      </c>
      <c r="L191" s="170">
        <v>6.3352084589999996E-2</v>
      </c>
      <c r="M191" s="170">
        <v>5.4202939200000001E-2</v>
      </c>
      <c r="N191" s="170">
        <v>1.2520575000000001E-2</v>
      </c>
      <c r="O191" s="170">
        <v>0.26700000000000002</v>
      </c>
      <c r="Q191" s="69">
        <v>77.025000000000006</v>
      </c>
      <c r="S191" s="116">
        <v>3.4522019000000001E-2</v>
      </c>
      <c r="T191" s="116">
        <v>2.7601114E-2</v>
      </c>
      <c r="U191" s="116">
        <v>1.4555925000000001E-3</v>
      </c>
      <c r="V191" s="116">
        <v>5.4653130000000003E-3</v>
      </c>
      <c r="X191" s="69">
        <v>1.5811570000000001E-4</v>
      </c>
      <c r="Z191" s="166" t="s">
        <v>334</v>
      </c>
      <c r="AA191" t="s">
        <v>2191</v>
      </c>
    </row>
    <row r="192" spans="1:27" ht="14.4">
      <c r="A192" t="s">
        <v>418</v>
      </c>
      <c r="B192" s="85" t="s">
        <v>379</v>
      </c>
      <c r="C192" s="113" t="str">
        <f t="shared" si="39"/>
        <v>A.030.14.124</v>
      </c>
      <c r="D192" s="9" t="s">
        <v>1124</v>
      </c>
      <c r="E192" s="112" t="s">
        <v>362</v>
      </c>
      <c r="F192" s="115" t="str">
        <f t="shared" si="40"/>
        <v>Phenol</v>
      </c>
      <c r="G192" s="146">
        <v>1.7900000000000003</v>
      </c>
      <c r="H192" s="8">
        <f t="shared" si="41"/>
        <v>1.7900000000000003</v>
      </c>
      <c r="J192" s="169">
        <v>0.3187041701814804</v>
      </c>
      <c r="K192" s="8">
        <f t="shared" si="42"/>
        <v>0.3187041701814804</v>
      </c>
      <c r="L192" s="170">
        <v>1.088692646365E-2</v>
      </c>
      <c r="M192" s="170">
        <v>3.9317243717830401E-2</v>
      </c>
      <c r="N192" s="170">
        <v>0</v>
      </c>
      <c r="O192" s="170">
        <v>0.26850000000000002</v>
      </c>
      <c r="Q192" s="69">
        <v>38.805</v>
      </c>
      <c r="S192" s="116">
        <v>4.3321169E-2</v>
      </c>
      <c r="T192" s="116">
        <v>3.9035930000000003E-2</v>
      </c>
      <c r="U192" s="116">
        <v>1.5878604000000001E-3</v>
      </c>
      <c r="V192" s="116">
        <v>2.6973778000000002E-3</v>
      </c>
      <c r="X192" s="69">
        <v>1.0887988000000001E-4</v>
      </c>
      <c r="Z192" s="166" t="s">
        <v>339</v>
      </c>
      <c r="AA192" t="s">
        <v>2192</v>
      </c>
    </row>
    <row r="193" spans="1:27" ht="14.4">
      <c r="A193" t="s">
        <v>419</v>
      </c>
      <c r="B193" s="85" t="s">
        <v>379</v>
      </c>
      <c r="C193" s="113" t="str">
        <f t="shared" si="39"/>
        <v>A.030.14.125</v>
      </c>
      <c r="D193" s="9" t="s">
        <v>1124</v>
      </c>
      <c r="E193" s="112" t="s">
        <v>362</v>
      </c>
      <c r="F193" s="115" t="str">
        <f t="shared" si="40"/>
        <v>Rosin</v>
      </c>
      <c r="G193" s="146">
        <v>6.3658724000000007</v>
      </c>
      <c r="H193" s="8">
        <f t="shared" si="41"/>
        <v>6.3658724000000007</v>
      </c>
      <c r="J193" s="169">
        <v>1.2719348834321</v>
      </c>
      <c r="K193" s="8">
        <f t="shared" si="42"/>
        <v>1.2719348834321</v>
      </c>
      <c r="L193" s="170">
        <v>3.9631046491000001E-2</v>
      </c>
      <c r="M193" s="170">
        <v>0.14550271604109999</v>
      </c>
      <c r="N193" s="170">
        <v>0.1319202609</v>
      </c>
      <c r="O193" s="170">
        <v>0.95488086000000005</v>
      </c>
      <c r="Q193" s="69">
        <v>103.52112</v>
      </c>
      <c r="S193" s="116">
        <v>0.13907203000000001</v>
      </c>
      <c r="T193" s="116">
        <v>0.13067064</v>
      </c>
      <c r="U193" s="116">
        <v>5.5090201000000004E-3</v>
      </c>
      <c r="V193" s="116">
        <v>2.8923635E-3</v>
      </c>
      <c r="X193" s="69">
        <v>3.2799735999999998E-4</v>
      </c>
      <c r="Z193" s="166" t="s">
        <v>310</v>
      </c>
      <c r="AA193" t="s">
        <v>2193</v>
      </c>
    </row>
    <row r="194" spans="1:27" ht="14.4">
      <c r="A194" t="s">
        <v>420</v>
      </c>
      <c r="B194" s="85" t="s">
        <v>379</v>
      </c>
      <c r="C194" s="113" t="str">
        <f t="shared" si="39"/>
        <v>A.030.14.126</v>
      </c>
      <c r="D194" s="9" t="s">
        <v>1124</v>
      </c>
      <c r="E194" s="112" t="s">
        <v>362</v>
      </c>
      <c r="F194" s="115" t="str">
        <f t="shared" si="40"/>
        <v>Styrene</v>
      </c>
      <c r="G194" s="146">
        <v>2.0900000000000003</v>
      </c>
      <c r="H194" s="8">
        <f t="shared" si="41"/>
        <v>2.0900000000000003</v>
      </c>
      <c r="J194" s="169">
        <v>0.36331041317385027</v>
      </c>
      <c r="K194" s="8">
        <f t="shared" si="42"/>
        <v>0.36331041317385027</v>
      </c>
      <c r="L194" s="170">
        <v>2.4602403085128E-2</v>
      </c>
      <c r="M194" s="170">
        <v>2.5208010088722248E-2</v>
      </c>
      <c r="N194" s="170">
        <v>0</v>
      </c>
      <c r="O194" s="170">
        <v>0.3135</v>
      </c>
      <c r="Q194" s="69">
        <v>44.731999999999999</v>
      </c>
      <c r="S194" s="116">
        <v>4.4945868999999999E-2</v>
      </c>
      <c r="T194" s="116">
        <v>3.9984984000000001E-2</v>
      </c>
      <c r="U194" s="116">
        <v>1.7670207E-3</v>
      </c>
      <c r="V194" s="116">
        <v>3.1938648000000001E-3</v>
      </c>
      <c r="X194" s="69">
        <v>1.2396898E-4</v>
      </c>
      <c r="Z194" s="166" t="s">
        <v>340</v>
      </c>
      <c r="AA194" t="s">
        <v>2194</v>
      </c>
    </row>
    <row r="195" spans="1:27" ht="14.4">
      <c r="A195" t="s">
        <v>3247</v>
      </c>
      <c r="B195" s="85" t="s">
        <v>379</v>
      </c>
      <c r="C195" s="113" t="str">
        <f t="shared" si="39"/>
        <v>A.030.14.127</v>
      </c>
      <c r="D195" s="9" t="s">
        <v>1124</v>
      </c>
      <c r="E195" s="112" t="s">
        <v>362</v>
      </c>
      <c r="F195" s="115" t="str">
        <f t="shared" si="40"/>
        <v>Toluene</v>
      </c>
      <c r="G195" s="146">
        <v>1.39</v>
      </c>
      <c r="H195" s="8">
        <f t="shared" si="41"/>
        <v>1.39</v>
      </c>
      <c r="J195" s="169">
        <v>0.34041498057999997</v>
      </c>
      <c r="K195" s="8">
        <f t="shared" si="42"/>
        <v>0.34041498057999997</v>
      </c>
      <c r="L195" s="170">
        <v>5.8457534579999998E-2</v>
      </c>
      <c r="M195" s="170">
        <v>5.1290245999999998E-2</v>
      </c>
      <c r="N195" s="170">
        <v>2.2167200000000001E-2</v>
      </c>
      <c r="O195" s="170">
        <v>0.20849999999999999</v>
      </c>
      <c r="Q195" s="69">
        <v>44.944000000000003</v>
      </c>
      <c r="S195" s="116">
        <v>2.5913261E-2</v>
      </c>
      <c r="T195" s="116">
        <v>2.1558621E-2</v>
      </c>
      <c r="U195" s="116">
        <v>1.145638E-3</v>
      </c>
      <c r="V195" s="116">
        <v>3.2090016000000002E-3</v>
      </c>
      <c r="X195" s="69">
        <v>1.0642991E-4</v>
      </c>
      <c r="Z195" s="166" t="s">
        <v>341</v>
      </c>
      <c r="AA195" t="s">
        <v>2195</v>
      </c>
    </row>
    <row r="196" spans="1:27" ht="14.4">
      <c r="A196" t="s">
        <v>3248</v>
      </c>
      <c r="B196" s="85" t="s">
        <v>379</v>
      </c>
      <c r="C196" s="113" t="str">
        <f t="shared" si="39"/>
        <v>A.030.14.128</v>
      </c>
      <c r="D196" s="9" t="s">
        <v>1124</v>
      </c>
      <c r="E196" s="112" t="s">
        <v>362</v>
      </c>
      <c r="F196" s="115" t="str">
        <f t="shared" si="40"/>
        <v>Triethylene glycon (TEG)</v>
      </c>
      <c r="G196" s="146">
        <v>1.98</v>
      </c>
      <c r="H196" s="8">
        <f t="shared" si="41"/>
        <v>1.98</v>
      </c>
      <c r="J196" s="169">
        <v>0.42444887941999998</v>
      </c>
      <c r="K196" s="8">
        <f t="shared" si="42"/>
        <v>0.42444887941999998</v>
      </c>
      <c r="L196" s="170">
        <v>5.2949368020000005E-2</v>
      </c>
      <c r="M196" s="170">
        <v>5.5549761400000001E-2</v>
      </c>
      <c r="N196" s="170">
        <v>1.8949750000000001E-2</v>
      </c>
      <c r="O196" s="170">
        <v>0.29699999999999999</v>
      </c>
      <c r="Q196" s="69">
        <v>62.905000000000001</v>
      </c>
      <c r="S196" s="116">
        <v>3.6664628999999997E-2</v>
      </c>
      <c r="T196" s="116">
        <v>3.0692081999999999E-2</v>
      </c>
      <c r="U196" s="116">
        <v>1.6017964999999999E-3</v>
      </c>
      <c r="V196" s="116">
        <v>4.370751E-3</v>
      </c>
      <c r="X196" s="69">
        <v>1.4409927E-4</v>
      </c>
      <c r="Z196" s="166" t="s">
        <v>332</v>
      </c>
      <c r="AA196" t="s">
        <v>2196</v>
      </c>
    </row>
    <row r="197" spans="1:27" ht="14.4">
      <c r="A197" t="s">
        <v>3249</v>
      </c>
      <c r="B197" s="85" t="s">
        <v>379</v>
      </c>
      <c r="C197" s="113" t="str">
        <f t="shared" si="39"/>
        <v>A.030.14.129</v>
      </c>
      <c r="D197" s="9" t="s">
        <v>1124</v>
      </c>
      <c r="E197" s="112" t="s">
        <v>362</v>
      </c>
      <c r="F197" s="115" t="str">
        <f t="shared" si="40"/>
        <v>Xylene (mixed)</v>
      </c>
      <c r="G197" s="146">
        <v>1.25</v>
      </c>
      <c r="H197" s="8">
        <f t="shared" si="41"/>
        <v>1.25</v>
      </c>
      <c r="J197" s="169">
        <v>0.31621323022999998</v>
      </c>
      <c r="K197" s="8">
        <f t="shared" si="42"/>
        <v>0.31621323022999998</v>
      </c>
      <c r="L197" s="170">
        <v>5.534406343E-2</v>
      </c>
      <c r="M197" s="170">
        <v>4.9095166799999992E-2</v>
      </c>
      <c r="N197" s="170">
        <v>2.4274E-2</v>
      </c>
      <c r="O197" s="170">
        <v>0.1875</v>
      </c>
      <c r="Q197" s="69">
        <v>45.473999999999997</v>
      </c>
      <c r="S197" s="116">
        <v>2.3670546000000001E-2</v>
      </c>
      <c r="T197" s="116">
        <v>1.9389127999999999E-2</v>
      </c>
      <c r="U197" s="116">
        <v>1.0345743E-3</v>
      </c>
      <c r="V197" s="116">
        <v>3.2468435999999999E-3</v>
      </c>
      <c r="X197" s="69">
        <v>1.0248385999999999E-4</v>
      </c>
      <c r="Z197" s="166" t="s">
        <v>342</v>
      </c>
      <c r="AA197" t="s">
        <v>2197</v>
      </c>
    </row>
    <row r="198" spans="1:27" ht="14.4">
      <c r="A198" t="s">
        <v>1106</v>
      </c>
      <c r="B198" s="85" t="s">
        <v>379</v>
      </c>
      <c r="C198" s="113" t="str">
        <f t="shared" si="39"/>
        <v>A.030.14.130</v>
      </c>
      <c r="D198" s="9" t="s">
        <v>1124</v>
      </c>
      <c r="E198" s="112" t="s">
        <v>362</v>
      </c>
      <c r="F198" s="115" t="str">
        <f t="shared" si="40"/>
        <v>Acrylonitrile from propylene ammoxidation</v>
      </c>
      <c r="G198" s="146">
        <v>3.5365157333333337</v>
      </c>
      <c r="H198" s="8">
        <f t="shared" si="41"/>
        <v>3.5365157333333337</v>
      </c>
      <c r="J198" s="169">
        <v>0.86211048886059205</v>
      </c>
      <c r="K198" s="8">
        <f t="shared" si="42"/>
        <v>0.86211048886059205</v>
      </c>
      <c r="L198" s="170">
        <v>6.0986702840000004E-2</v>
      </c>
      <c r="M198" s="170">
        <v>0.252974711638</v>
      </c>
      <c r="N198" s="170">
        <v>1.7671714382592012E-2</v>
      </c>
      <c r="O198" s="170">
        <v>0.53047736000000001</v>
      </c>
      <c r="Q198" s="69">
        <v>77.561188000000001</v>
      </c>
      <c r="S198" s="116">
        <v>7.5092483000000002E-2</v>
      </c>
      <c r="T198" s="116">
        <v>6.6472293000000002E-2</v>
      </c>
      <c r="U198" s="116">
        <v>3.2942546000000001E-3</v>
      </c>
      <c r="V198" s="116">
        <v>5.3259355999999997E-3</v>
      </c>
      <c r="X198" s="69">
        <v>2.7218556000000002E-4</v>
      </c>
      <c r="Z198" s="166" t="s">
        <v>327</v>
      </c>
      <c r="AA198" t="s">
        <v>2198</v>
      </c>
    </row>
    <row r="199" spans="1:27" ht="14.4">
      <c r="A199" t="s">
        <v>1107</v>
      </c>
      <c r="B199" s="85" t="s">
        <v>379</v>
      </c>
      <c r="C199" s="113" t="str">
        <f t="shared" si="39"/>
        <v>A.030.14.132</v>
      </c>
      <c r="D199" s="9" t="s">
        <v>1124</v>
      </c>
      <c r="E199" s="112" t="s">
        <v>362</v>
      </c>
      <c r="F199" s="115" t="str">
        <f t="shared" si="40"/>
        <v>Hydrogen cyanide from propylene ammoxidation</v>
      </c>
      <c r="G199" s="146">
        <v>3.5365157333333337</v>
      </c>
      <c r="H199" s="8">
        <f t="shared" si="41"/>
        <v>3.5365157333333337</v>
      </c>
      <c r="J199" s="169">
        <v>0.86211048886059205</v>
      </c>
      <c r="K199" s="8">
        <f t="shared" si="42"/>
        <v>0.86211048886059205</v>
      </c>
      <c r="L199" s="170">
        <v>6.0986702840000004E-2</v>
      </c>
      <c r="M199" s="170">
        <v>0.252974711638</v>
      </c>
      <c r="N199" s="170">
        <v>1.7671714382592012E-2</v>
      </c>
      <c r="O199" s="170">
        <v>0.53047736000000001</v>
      </c>
      <c r="Q199" s="69">
        <v>77.561188000000001</v>
      </c>
      <c r="S199" s="116">
        <v>7.5092483000000002E-2</v>
      </c>
      <c r="T199" s="116">
        <v>6.6472293000000002E-2</v>
      </c>
      <c r="U199" s="116">
        <v>3.2942546000000001E-3</v>
      </c>
      <c r="V199" s="116">
        <v>5.3259355999999997E-3</v>
      </c>
      <c r="X199" s="69">
        <v>2.7218556000000002E-4</v>
      </c>
      <c r="Z199" s="166" t="s">
        <v>327</v>
      </c>
      <c r="AA199" t="s">
        <v>2199</v>
      </c>
    </row>
    <row r="200" spans="1:27" ht="14.4">
      <c r="A200" t="s">
        <v>1621</v>
      </c>
      <c r="B200" s="85" t="s">
        <v>379</v>
      </c>
      <c r="C200" s="113" t="str">
        <f t="shared" si="39"/>
        <v>A.030.14.133</v>
      </c>
      <c r="D200" s="9" t="s">
        <v>1124</v>
      </c>
      <c r="E200" s="112" t="s">
        <v>362</v>
      </c>
      <c r="F200" s="115" t="str">
        <f t="shared" si="40"/>
        <v>Grease - Lithium-based</v>
      </c>
      <c r="G200" s="146">
        <v>1.9132500000000001</v>
      </c>
      <c r="H200" s="8">
        <f t="shared" si="41"/>
        <v>1.9132500000000001</v>
      </c>
      <c r="J200" s="169">
        <v>1.2718039699999999</v>
      </c>
      <c r="K200" s="8">
        <f t="shared" si="42"/>
        <v>1.2718039699999999</v>
      </c>
      <c r="L200" s="170">
        <v>0.39977019999999996</v>
      </c>
      <c r="M200" s="170">
        <v>0.58504626999999998</v>
      </c>
      <c r="N200" s="170">
        <v>0</v>
      </c>
      <c r="O200" s="170">
        <v>0.28698750000000001</v>
      </c>
      <c r="Q200" s="69">
        <v>34.821249999999999</v>
      </c>
      <c r="S200" s="116">
        <v>0.17449555</v>
      </c>
      <c r="T200" s="116">
        <v>0.16978019</v>
      </c>
      <c r="U200" s="116">
        <v>2.2347054000000002E-3</v>
      </c>
      <c r="V200" s="116">
        <v>2.4806502000000001E-3</v>
      </c>
      <c r="X200" s="69">
        <v>4.8312598999999999E-4</v>
      </c>
      <c r="Z200" s="166"/>
    </row>
    <row r="201" spans="1:27" ht="14.4">
      <c r="A201" t="s">
        <v>1622</v>
      </c>
      <c r="B201" s="85" t="s">
        <v>379</v>
      </c>
      <c r="C201" s="113" t="str">
        <f t="shared" si="39"/>
        <v>A.030.14.134</v>
      </c>
      <c r="D201" s="9" t="s">
        <v>1124</v>
      </c>
      <c r="E201" s="112" t="s">
        <v>362</v>
      </c>
      <c r="F201" s="115" t="str">
        <f t="shared" si="40"/>
        <v>Grease - polymer (Polyalphaolefin + polypropylene)</v>
      </c>
      <c r="G201" s="146">
        <v>5.5500000000000007</v>
      </c>
      <c r="H201" s="8">
        <f t="shared" si="41"/>
        <v>5.5500000000000007</v>
      </c>
      <c r="J201" s="169">
        <v>2.7820335000000003</v>
      </c>
      <c r="K201" s="8">
        <f t="shared" si="42"/>
        <v>2.7820335000000003</v>
      </c>
      <c r="L201" s="170">
        <v>0.72085995000000003</v>
      </c>
      <c r="M201" s="170">
        <v>1.2286735500000001</v>
      </c>
      <c r="N201" s="170">
        <v>0</v>
      </c>
      <c r="O201" s="170">
        <v>0.83250000000000002</v>
      </c>
      <c r="Q201" s="69">
        <v>11.525499999999999</v>
      </c>
      <c r="S201" s="116">
        <v>0.34824334000000001</v>
      </c>
      <c r="T201" s="116">
        <v>0.34178134999999998</v>
      </c>
      <c r="U201" s="116">
        <v>5.6409162000000002E-3</v>
      </c>
      <c r="V201" s="116">
        <v>8.2107144000000002E-4</v>
      </c>
      <c r="X201" s="69">
        <v>8.7145026999999996E-4</v>
      </c>
      <c r="Z201" s="166"/>
    </row>
    <row r="202" spans="1:27" ht="14.4">
      <c r="A202" t="s">
        <v>1479</v>
      </c>
      <c r="B202" s="85" t="s">
        <v>379</v>
      </c>
      <c r="C202" s="113" t="str">
        <f t="shared" si="39"/>
        <v>A.030.14.136</v>
      </c>
      <c r="D202" s="9" t="s">
        <v>1124</v>
      </c>
      <c r="E202" s="112" t="s">
        <v>362</v>
      </c>
      <c r="F202" s="115" t="str">
        <f t="shared" si="40"/>
        <v>Carnauba Wax from Brazil in Rotterdam (De Monchy)</v>
      </c>
      <c r="G202" s="146">
        <v>0.26958616666666668</v>
      </c>
      <c r="H202" s="8">
        <f t="shared" si="41"/>
        <v>0.26958616666666668</v>
      </c>
      <c r="J202" s="169">
        <v>7.5439616066877005E-2</v>
      </c>
      <c r="K202" s="8">
        <f t="shared" si="42"/>
        <v>7.5439616066877005E-2</v>
      </c>
      <c r="L202" s="170">
        <v>3.6147269919999999E-3</v>
      </c>
      <c r="M202" s="170">
        <v>1.2353389669999999E-2</v>
      </c>
      <c r="N202" s="170">
        <v>1.9033574404877001E-2</v>
      </c>
      <c r="O202" s="170">
        <v>4.0437925E-2</v>
      </c>
      <c r="Q202" s="69">
        <v>4.9125214000000001</v>
      </c>
      <c r="S202" s="116">
        <v>5.8479385000000002E-3</v>
      </c>
      <c r="T202" s="116">
        <v>5.3166306000000003E-3</v>
      </c>
      <c r="U202" s="116">
        <v>2.3042878E-4</v>
      </c>
      <c r="V202" s="116">
        <v>3.0087913999999997E-4</v>
      </c>
      <c r="X202" s="172">
        <v>1.4918997000000001E-5</v>
      </c>
      <c r="Z202" s="166"/>
    </row>
    <row r="203" spans="1:27" ht="14.4">
      <c r="A203" t="s">
        <v>3250</v>
      </c>
      <c r="B203" s="85" t="s">
        <v>379</v>
      </c>
      <c r="C203" s="113" t="str">
        <f t="shared" si="39"/>
        <v>A.030.14.137</v>
      </c>
      <c r="D203" s="9" t="s">
        <v>1124</v>
      </c>
      <c r="E203" s="112" t="s">
        <v>362</v>
      </c>
      <c r="F203" s="115" t="str">
        <f t="shared" si="40"/>
        <v>PyGas</v>
      </c>
      <c r="G203" s="146">
        <v>1.32</v>
      </c>
      <c r="H203" s="8">
        <f t="shared" si="41"/>
        <v>1.32</v>
      </c>
      <c r="J203" s="169">
        <v>0.30787455182000001</v>
      </c>
      <c r="K203" s="8">
        <f t="shared" si="42"/>
        <v>0.30787455182000001</v>
      </c>
      <c r="L203" s="170">
        <v>5.7987555019999998E-2</v>
      </c>
      <c r="M203" s="170">
        <v>4.3030421800000003E-2</v>
      </c>
      <c r="N203" s="170">
        <v>8.8565750000000002E-3</v>
      </c>
      <c r="O203" s="170">
        <v>0.19800000000000001</v>
      </c>
      <c r="Q203" s="69">
        <v>67.930000000000007</v>
      </c>
      <c r="S203" s="116">
        <v>2.6399927E-2</v>
      </c>
      <c r="T203" s="116">
        <v>2.0475119999999999E-2</v>
      </c>
      <c r="U203" s="116">
        <v>1.0967385000000001E-3</v>
      </c>
      <c r="V203" s="116">
        <v>4.8280679999999996E-3</v>
      </c>
      <c r="X203" s="69">
        <v>1.3266560000000001E-4</v>
      </c>
      <c r="Z203" s="166"/>
    </row>
    <row r="204" spans="1:27">
      <c r="D204" s="1" t="s">
        <v>1125</v>
      </c>
      <c r="H204" s="8"/>
      <c r="Q204"/>
    </row>
    <row r="205" spans="1:27" ht="14.4">
      <c r="A205" t="s">
        <v>421</v>
      </c>
      <c r="B205" s="85" t="s">
        <v>379</v>
      </c>
      <c r="C205" s="113" t="str">
        <f t="shared" ref="C205:C263" si="43">MID(A205,1,12)</f>
        <v>A.030.18.101</v>
      </c>
      <c r="D205" s="9" t="s">
        <v>1125</v>
      </c>
      <c r="E205" s="112" t="s">
        <v>362</v>
      </c>
      <c r="F205" s="115" t="str">
        <f t="shared" ref="F205:F263" si="44">MID(A205, 21,85)</f>
        <v>1-Butanol</v>
      </c>
      <c r="G205" s="146">
        <v>3.2933432666666667</v>
      </c>
      <c r="H205" s="8">
        <f t="shared" ref="H205:H263" si="45">G205</f>
        <v>3.2933432666666667</v>
      </c>
      <c r="J205" s="169">
        <v>0.61270497280281933</v>
      </c>
      <c r="K205" s="8">
        <f t="shared" ref="K205:K263" si="46">J205</f>
        <v>0.61270497280281933</v>
      </c>
      <c r="L205" s="170">
        <v>4.6726742410000001E-2</v>
      </c>
      <c r="M205" s="170">
        <v>6.0214971634999996E-2</v>
      </c>
      <c r="N205" s="170">
        <v>1.1761768757819284E-2</v>
      </c>
      <c r="O205" s="170">
        <v>0.49400148999999999</v>
      </c>
      <c r="Q205" s="69">
        <v>88.445486000000002</v>
      </c>
      <c r="S205" s="116">
        <v>6.4641989999999996E-2</v>
      </c>
      <c r="T205" s="116">
        <v>5.6217968E-2</v>
      </c>
      <c r="U205" s="116">
        <v>2.7190294000000001E-3</v>
      </c>
      <c r="V205" s="116">
        <v>5.7049921999999999E-3</v>
      </c>
      <c r="X205" s="69">
        <v>2.1331972999999999E-4</v>
      </c>
      <c r="Z205" s="166" t="s">
        <v>333</v>
      </c>
      <c r="AA205" t="s">
        <v>2200</v>
      </c>
    </row>
    <row r="206" spans="1:27" ht="14.4">
      <c r="A206" t="s">
        <v>422</v>
      </c>
      <c r="B206" s="85" t="s">
        <v>379</v>
      </c>
      <c r="C206" s="113" t="str">
        <f t="shared" si="43"/>
        <v>A.030.18.102</v>
      </c>
      <c r="D206" s="9" t="s">
        <v>1125</v>
      </c>
      <c r="E206" s="112" t="s">
        <v>362</v>
      </c>
      <c r="F206" s="115" t="str">
        <f t="shared" si="44"/>
        <v>1-Pentanol</v>
      </c>
      <c r="G206" s="146">
        <v>3.6856376000000002</v>
      </c>
      <c r="H206" s="8">
        <f t="shared" si="45"/>
        <v>3.6856376000000002</v>
      </c>
      <c r="J206" s="169">
        <v>0.68135035434931024</v>
      </c>
      <c r="K206" s="8">
        <f t="shared" si="46"/>
        <v>0.68135035434931024</v>
      </c>
      <c r="L206" s="170">
        <v>4.0319158360000003E-2</v>
      </c>
      <c r="M206" s="170">
        <v>7.6231380959000006E-2</v>
      </c>
      <c r="N206" s="170">
        <v>1.195417503031024E-2</v>
      </c>
      <c r="O206" s="170">
        <v>0.55284564000000003</v>
      </c>
      <c r="Q206" s="69">
        <v>77.906210999999999</v>
      </c>
      <c r="S206" s="116">
        <v>7.5186136000000001E-2</v>
      </c>
      <c r="T206" s="116">
        <v>6.7115943999999997E-2</v>
      </c>
      <c r="U206" s="116">
        <v>3.0850901E-3</v>
      </c>
      <c r="V206" s="116">
        <v>4.9851011999999997E-3</v>
      </c>
      <c r="X206" s="69">
        <v>2.1598093E-4</v>
      </c>
      <c r="Z206" s="166" t="s">
        <v>333</v>
      </c>
      <c r="AA206" t="s">
        <v>2201</v>
      </c>
    </row>
    <row r="207" spans="1:27" ht="14.4">
      <c r="A207" t="s">
        <v>1623</v>
      </c>
      <c r="B207" s="85" t="s">
        <v>379</v>
      </c>
      <c r="C207" s="113" t="str">
        <f t="shared" si="43"/>
        <v>A.030.18.103</v>
      </c>
      <c r="D207" s="9" t="s">
        <v>1125</v>
      </c>
      <c r="E207" s="112" t="s">
        <v>362</v>
      </c>
      <c r="F207" s="115" t="str">
        <f t="shared" si="44"/>
        <v>1.4-Dioxane</v>
      </c>
      <c r="G207" s="146">
        <v>4.3452651333333341</v>
      </c>
      <c r="H207" s="8">
        <f t="shared" si="45"/>
        <v>4.3452651333333341</v>
      </c>
      <c r="J207" s="169">
        <v>0.85302753615879368</v>
      </c>
      <c r="K207" s="8">
        <f t="shared" si="46"/>
        <v>0.85302753615879368</v>
      </c>
      <c r="L207" s="170">
        <v>7.3000697529999992E-2</v>
      </c>
      <c r="M207" s="170">
        <v>9.6925835215999998E-2</v>
      </c>
      <c r="N207" s="170">
        <v>3.1311233412793626E-2</v>
      </c>
      <c r="O207" s="170">
        <v>0.65178977000000005</v>
      </c>
      <c r="Q207" s="69">
        <v>102.31408999999999</v>
      </c>
      <c r="S207" s="116">
        <v>8.3823877000000005E-2</v>
      </c>
      <c r="T207" s="116">
        <v>7.3547734000000003E-2</v>
      </c>
      <c r="U207" s="116">
        <v>3.5792911000000001E-3</v>
      </c>
      <c r="V207" s="116">
        <v>6.6968525999999999E-3</v>
      </c>
      <c r="X207" s="69">
        <v>2.6814724000000001E-4</v>
      </c>
      <c r="Z207" s="166" t="s">
        <v>343</v>
      </c>
      <c r="AA207" t="s">
        <v>2202</v>
      </c>
    </row>
    <row r="208" spans="1:27" ht="14.4">
      <c r="A208" t="s">
        <v>423</v>
      </c>
      <c r="B208" s="85" t="s">
        <v>379</v>
      </c>
      <c r="C208" s="113" t="str">
        <f t="shared" si="43"/>
        <v>A.030.18.104</v>
      </c>
      <c r="D208" s="9" t="s">
        <v>1125</v>
      </c>
      <c r="E208" s="112" t="s">
        <v>362</v>
      </c>
      <c r="F208" s="115" t="str">
        <f t="shared" si="44"/>
        <v>2-Butanol</v>
      </c>
      <c r="G208" s="146">
        <v>4.061950733333334</v>
      </c>
      <c r="H208" s="8">
        <f t="shared" si="45"/>
        <v>4.061950733333334</v>
      </c>
      <c r="J208" s="169">
        <v>0.78436318050079068</v>
      </c>
      <c r="K208" s="8">
        <f t="shared" si="46"/>
        <v>0.78436318050079068</v>
      </c>
      <c r="L208" s="170">
        <v>6.3045146080000003E-2</v>
      </c>
      <c r="M208" s="170">
        <v>9.8092953600999996E-2</v>
      </c>
      <c r="N208" s="170">
        <v>1.393247081979067E-2</v>
      </c>
      <c r="O208" s="170">
        <v>0.60929261000000001</v>
      </c>
      <c r="Q208" s="69">
        <v>98.737724</v>
      </c>
      <c r="S208" s="116">
        <v>8.2090239999999995E-2</v>
      </c>
      <c r="T208" s="116">
        <v>7.1949243999999996E-2</v>
      </c>
      <c r="U208" s="116">
        <v>3.5996982000000002E-3</v>
      </c>
      <c r="V208" s="116">
        <v>6.5412978E-3</v>
      </c>
      <c r="X208" s="69">
        <v>2.5713431000000002E-4</v>
      </c>
      <c r="Z208" s="166" t="s">
        <v>333</v>
      </c>
      <c r="AA208" t="s">
        <v>2203</v>
      </c>
    </row>
    <row r="209" spans="1:27" ht="14.4">
      <c r="A209" t="s">
        <v>424</v>
      </c>
      <c r="B209" s="85" t="s">
        <v>379</v>
      </c>
      <c r="C209" s="113" t="str">
        <f t="shared" si="43"/>
        <v>A.030.18.105</v>
      </c>
      <c r="D209" s="9" t="s">
        <v>1125</v>
      </c>
      <c r="E209" s="112" t="s">
        <v>362</v>
      </c>
      <c r="F209" s="115" t="str">
        <f t="shared" si="44"/>
        <v>2-Methyl-1-butanol</v>
      </c>
      <c r="G209" s="146">
        <v>3.6765147333333337</v>
      </c>
      <c r="H209" s="8">
        <f t="shared" si="45"/>
        <v>3.6765147333333337</v>
      </c>
      <c r="J209" s="169">
        <v>0.67966384308330707</v>
      </c>
      <c r="K209" s="8">
        <f t="shared" si="46"/>
        <v>0.67966384308330707</v>
      </c>
      <c r="L209" s="170">
        <v>4.0219357919999997E-2</v>
      </c>
      <c r="M209" s="170">
        <v>7.6042689672999986E-2</v>
      </c>
      <c r="N209" s="170">
        <v>1.1924585490306996E-2</v>
      </c>
      <c r="O209" s="170">
        <v>0.55147721000000005</v>
      </c>
      <c r="Q209" s="69">
        <v>77.713374000000002</v>
      </c>
      <c r="S209" s="116">
        <v>7.5000030999999995E-2</v>
      </c>
      <c r="T209" s="116">
        <v>6.6949815999999995E-2</v>
      </c>
      <c r="U209" s="116">
        <v>3.0774537999999998E-3</v>
      </c>
      <c r="V209" s="116">
        <v>4.9727618000000003E-3</v>
      </c>
      <c r="X209" s="69">
        <v>2.1544633000000001E-4</v>
      </c>
      <c r="Z209" s="166" t="s">
        <v>333</v>
      </c>
      <c r="AA209" t="s">
        <v>2563</v>
      </c>
    </row>
    <row r="210" spans="1:27" ht="14.4">
      <c r="A210" t="s">
        <v>425</v>
      </c>
      <c r="B210" s="85" t="s">
        <v>379</v>
      </c>
      <c r="C210" s="113" t="str">
        <f t="shared" si="43"/>
        <v>A.030.18.106</v>
      </c>
      <c r="D210" s="9" t="s">
        <v>1125</v>
      </c>
      <c r="E210" s="112" t="s">
        <v>362</v>
      </c>
      <c r="F210" s="115" t="str">
        <f t="shared" si="44"/>
        <v>2-Methyl-1-propanol</v>
      </c>
      <c r="G210" s="146">
        <v>3.2933432666666667</v>
      </c>
      <c r="H210" s="8">
        <f t="shared" si="45"/>
        <v>3.2933432666666667</v>
      </c>
      <c r="J210" s="169">
        <v>0.61270497280281933</v>
      </c>
      <c r="K210" s="8">
        <f t="shared" si="46"/>
        <v>0.61270497280281933</v>
      </c>
      <c r="L210" s="170">
        <v>4.6726742410000001E-2</v>
      </c>
      <c r="M210" s="170">
        <v>6.0214971634999996E-2</v>
      </c>
      <c r="N210" s="170">
        <v>1.1761768757819284E-2</v>
      </c>
      <c r="O210" s="170">
        <v>0.49400148999999999</v>
      </c>
      <c r="Q210" s="69">
        <v>88.445486000000002</v>
      </c>
      <c r="S210" s="116">
        <v>6.4641989999999996E-2</v>
      </c>
      <c r="T210" s="116">
        <v>5.6217968E-2</v>
      </c>
      <c r="U210" s="116">
        <v>2.7190294000000001E-3</v>
      </c>
      <c r="V210" s="116">
        <v>5.7049921999999999E-3</v>
      </c>
      <c r="X210" s="69">
        <v>2.1331972999999999E-4</v>
      </c>
      <c r="Z210" s="166" t="s">
        <v>333</v>
      </c>
      <c r="AA210" t="s">
        <v>2204</v>
      </c>
    </row>
    <row r="211" spans="1:27" ht="14.4">
      <c r="A211" t="s">
        <v>426</v>
      </c>
      <c r="B211" s="85" t="s">
        <v>379</v>
      </c>
      <c r="C211" s="113" t="str">
        <f t="shared" si="43"/>
        <v>A.030.18.107</v>
      </c>
      <c r="D211" s="9" t="s">
        <v>1125</v>
      </c>
      <c r="E211" s="112" t="s">
        <v>362</v>
      </c>
      <c r="F211" s="115" t="str">
        <f t="shared" si="44"/>
        <v>2-Methyl-2-butanol</v>
      </c>
      <c r="G211" s="146">
        <v>3.3844125333333337</v>
      </c>
      <c r="H211" s="8">
        <f t="shared" si="45"/>
        <v>3.3844125333333337</v>
      </c>
      <c r="J211" s="169">
        <v>0.727205927384733</v>
      </c>
      <c r="K211" s="8">
        <f t="shared" si="46"/>
        <v>0.727205927384733</v>
      </c>
      <c r="L211" s="170">
        <v>5.6969808520000005E-2</v>
      </c>
      <c r="M211" s="170">
        <v>0.15578630418300002</v>
      </c>
      <c r="N211" s="170">
        <v>6.7879346817329841E-3</v>
      </c>
      <c r="O211" s="170">
        <v>0.50766188000000001</v>
      </c>
      <c r="Q211" s="69">
        <v>108.55322</v>
      </c>
      <c r="S211" s="116">
        <v>9.6320562999999998E-2</v>
      </c>
      <c r="T211" s="116">
        <v>8.5531884000000002E-2</v>
      </c>
      <c r="U211" s="116">
        <v>3.2966349E-3</v>
      </c>
      <c r="V211" s="116">
        <v>7.4920443000000003E-3</v>
      </c>
      <c r="X211" s="69">
        <v>2.7937136000000002E-4</v>
      </c>
      <c r="Z211" s="166" t="s">
        <v>333</v>
      </c>
      <c r="AA211" t="s">
        <v>2205</v>
      </c>
    </row>
    <row r="212" spans="1:27" ht="14.4">
      <c r="A212" t="s">
        <v>427</v>
      </c>
      <c r="B212" s="85" t="s">
        <v>379</v>
      </c>
      <c r="C212" s="113" t="str">
        <f t="shared" si="43"/>
        <v>A.030.18.108</v>
      </c>
      <c r="D212" s="9" t="s">
        <v>1125</v>
      </c>
      <c r="E212" s="112" t="s">
        <v>362</v>
      </c>
      <c r="F212" s="115" t="str">
        <f t="shared" si="44"/>
        <v>2-Methylpentane</v>
      </c>
      <c r="G212" s="146">
        <v>1.3746284</v>
      </c>
      <c r="H212" s="8">
        <f t="shared" si="45"/>
        <v>1.3746284</v>
      </c>
      <c r="J212" s="169">
        <v>0.29796668675545501</v>
      </c>
      <c r="K212" s="8">
        <f t="shared" si="46"/>
        <v>0.29796668675545501</v>
      </c>
      <c r="L212" s="170">
        <v>3.3243765017999999E-2</v>
      </c>
      <c r="M212" s="170">
        <v>5.3020292904454994E-2</v>
      </c>
      <c r="N212" s="170">
        <v>5.5083688330000002E-3</v>
      </c>
      <c r="O212" s="170">
        <v>0.20619425999999999</v>
      </c>
      <c r="Q212" s="69">
        <v>100.99742000000001</v>
      </c>
      <c r="S212" s="116">
        <v>4.1617876999999998E-2</v>
      </c>
      <c r="T212" s="116">
        <v>3.3120507E-2</v>
      </c>
      <c r="U212" s="116">
        <v>1.3575315999999999E-3</v>
      </c>
      <c r="V212" s="116">
        <v>7.1398382E-3</v>
      </c>
      <c r="X212" s="69">
        <v>1.8708460999999999E-4</v>
      </c>
      <c r="Z212" s="166" t="s">
        <v>330</v>
      </c>
      <c r="AA212" t="s">
        <v>2206</v>
      </c>
    </row>
    <row r="213" spans="1:27" ht="14.4">
      <c r="A213" t="s">
        <v>428</v>
      </c>
      <c r="B213" s="85" t="s">
        <v>379</v>
      </c>
      <c r="C213" s="113" t="str">
        <f t="shared" si="43"/>
        <v>A.030.18.109</v>
      </c>
      <c r="D213" s="9" t="s">
        <v>1125</v>
      </c>
      <c r="E213" s="112" t="s">
        <v>362</v>
      </c>
      <c r="F213" s="115" t="str">
        <f t="shared" si="44"/>
        <v>3-Methyl-1-butanol</v>
      </c>
      <c r="G213" s="146">
        <v>3.6856376000000002</v>
      </c>
      <c r="H213" s="8">
        <f t="shared" si="45"/>
        <v>3.6856376000000002</v>
      </c>
      <c r="J213" s="169">
        <v>0.68135035434931024</v>
      </c>
      <c r="K213" s="8">
        <f t="shared" si="46"/>
        <v>0.68135035434931024</v>
      </c>
      <c r="L213" s="170">
        <v>4.0319158360000003E-2</v>
      </c>
      <c r="M213" s="170">
        <v>7.6231380959000006E-2</v>
      </c>
      <c r="N213" s="170">
        <v>1.195417503031024E-2</v>
      </c>
      <c r="O213" s="170">
        <v>0.55284564000000003</v>
      </c>
      <c r="Q213" s="69">
        <v>77.906210999999999</v>
      </c>
      <c r="S213" s="116">
        <v>7.5186136000000001E-2</v>
      </c>
      <c r="T213" s="116">
        <v>6.7115943999999997E-2</v>
      </c>
      <c r="U213" s="116">
        <v>3.0850901E-3</v>
      </c>
      <c r="V213" s="116">
        <v>4.9851011999999997E-3</v>
      </c>
      <c r="X213" s="69">
        <v>2.1598093E-4</v>
      </c>
      <c r="Z213" s="166" t="s">
        <v>333</v>
      </c>
      <c r="AA213" t="s">
        <v>2564</v>
      </c>
    </row>
    <row r="214" spans="1:27" ht="14.4">
      <c r="A214" t="s">
        <v>429</v>
      </c>
      <c r="B214" s="85" t="s">
        <v>379</v>
      </c>
      <c r="C214" s="113" t="str">
        <f t="shared" si="43"/>
        <v>A.030.18.110</v>
      </c>
      <c r="D214" s="9" t="s">
        <v>1125</v>
      </c>
      <c r="E214" s="112" t="s">
        <v>362</v>
      </c>
      <c r="F214" s="115" t="str">
        <f t="shared" si="44"/>
        <v>3-Methyl-1-butyl acetate</v>
      </c>
      <c r="G214" s="146">
        <v>5.2449152000000003</v>
      </c>
      <c r="H214" s="8">
        <f t="shared" si="45"/>
        <v>5.2449152000000003</v>
      </c>
      <c r="J214" s="169">
        <v>1.0366859021616786</v>
      </c>
      <c r="K214" s="8">
        <f t="shared" si="46"/>
        <v>1.0366859021616786</v>
      </c>
      <c r="L214" s="170">
        <v>0.11244970615</v>
      </c>
      <c r="M214" s="170">
        <v>8.2326288307999998E-2</v>
      </c>
      <c r="N214" s="170">
        <v>5.5172627703678673E-2</v>
      </c>
      <c r="O214" s="170">
        <v>0.78673727999999998</v>
      </c>
      <c r="Q214" s="69">
        <v>116.77709</v>
      </c>
      <c r="S214" s="116">
        <v>0.10298997</v>
      </c>
      <c r="T214" s="116">
        <v>9.1495514999999999E-2</v>
      </c>
      <c r="U214" s="116">
        <v>4.4293146000000004E-3</v>
      </c>
      <c r="V214" s="116">
        <v>7.0651428999999998E-3</v>
      </c>
      <c r="X214" s="69">
        <v>3.2009611000000001E-4</v>
      </c>
      <c r="Z214" s="166" t="s">
        <v>344</v>
      </c>
      <c r="AA214" t="s">
        <v>2207</v>
      </c>
    </row>
    <row r="215" spans="1:27" ht="14.4">
      <c r="A215" t="s">
        <v>430</v>
      </c>
      <c r="B215" s="85" t="s">
        <v>379</v>
      </c>
      <c r="C215" s="113" t="str">
        <f t="shared" si="43"/>
        <v>A.030.18.111</v>
      </c>
      <c r="D215" s="9" t="s">
        <v>1125</v>
      </c>
      <c r="E215" s="112" t="s">
        <v>362</v>
      </c>
      <c r="F215" s="115" t="str">
        <f t="shared" si="44"/>
        <v>4-Methyl-2-pentanone</v>
      </c>
      <c r="G215" s="146">
        <v>3.5738203333333338</v>
      </c>
      <c r="H215" s="8">
        <f t="shared" si="45"/>
        <v>3.5738203333333338</v>
      </c>
      <c r="J215" s="169">
        <v>0.80390612688887264</v>
      </c>
      <c r="K215" s="8">
        <f t="shared" si="46"/>
        <v>0.80390612688887264</v>
      </c>
      <c r="L215" s="170">
        <v>9.2508776344099999E-2</v>
      </c>
      <c r="M215" s="170">
        <v>0.16387842581499998</v>
      </c>
      <c r="N215" s="170">
        <v>1.1445874729772626E-2</v>
      </c>
      <c r="O215" s="170">
        <v>0.53607305000000005</v>
      </c>
      <c r="Q215" s="69">
        <v>70.395172000000002</v>
      </c>
      <c r="S215" s="116">
        <v>8.2579052999999999E-2</v>
      </c>
      <c r="T215" s="116">
        <v>7.4203704999999995E-2</v>
      </c>
      <c r="U215" s="116">
        <v>3.8938643E-3</v>
      </c>
      <c r="V215" s="116">
        <v>4.4814839000000004E-3</v>
      </c>
      <c r="X215" s="69">
        <v>2.2168295000000001E-4</v>
      </c>
      <c r="Z215" s="166" t="s">
        <v>325</v>
      </c>
      <c r="AA215" t="s">
        <v>2208</v>
      </c>
    </row>
    <row r="216" spans="1:27" ht="14.4">
      <c r="A216" t="s">
        <v>431</v>
      </c>
      <c r="B216" s="85" t="s">
        <v>379</v>
      </c>
      <c r="C216" s="113" t="str">
        <f t="shared" si="43"/>
        <v>A.030.18.112</v>
      </c>
      <c r="D216" s="9" t="s">
        <v>1125</v>
      </c>
      <c r="E216" s="112" t="s">
        <v>362</v>
      </c>
      <c r="F216" s="115" t="str">
        <f t="shared" si="44"/>
        <v>Acetic acid</v>
      </c>
      <c r="G216" s="146">
        <v>1.0907996</v>
      </c>
      <c r="H216" s="8">
        <f t="shared" si="45"/>
        <v>1.0907996</v>
      </c>
      <c r="J216" s="169">
        <v>0.22822295806499068</v>
      </c>
      <c r="K216" s="8">
        <f t="shared" si="46"/>
        <v>0.22822295806499068</v>
      </c>
      <c r="L216" s="170">
        <v>2.1189386315600002E-2</v>
      </c>
      <c r="M216" s="170">
        <v>3.9148407514999997E-2</v>
      </c>
      <c r="N216" s="170">
        <v>4.2652242343906863E-3</v>
      </c>
      <c r="O216" s="170">
        <v>0.16361993999999999</v>
      </c>
      <c r="Q216" s="69">
        <v>41.661192999999997</v>
      </c>
      <c r="S216" s="116">
        <v>2.8708662999999999E-2</v>
      </c>
      <c r="T216" s="116">
        <v>2.4852896999999999E-2</v>
      </c>
      <c r="U216" s="116">
        <v>1.0706133000000001E-3</v>
      </c>
      <c r="V216" s="116">
        <v>2.7851521E-3</v>
      </c>
      <c r="X216" s="172">
        <v>9.5970737E-5</v>
      </c>
      <c r="Z216" s="166" t="s">
        <v>302</v>
      </c>
      <c r="AA216" t="s">
        <v>2209</v>
      </c>
    </row>
    <row r="217" spans="1:27" ht="14.4">
      <c r="A217" t="s">
        <v>1624</v>
      </c>
      <c r="B217" s="85" t="s">
        <v>379</v>
      </c>
      <c r="C217" s="113" t="str">
        <f t="shared" si="43"/>
        <v>A.030.18.114</v>
      </c>
      <c r="D217" s="9" t="s">
        <v>1125</v>
      </c>
      <c r="E217" s="112" t="s">
        <v>362</v>
      </c>
      <c r="F217" s="115" t="str">
        <f t="shared" si="44"/>
        <v>Acetone</v>
      </c>
      <c r="G217" s="146">
        <v>1.0901204</v>
      </c>
      <c r="H217" s="8">
        <f t="shared" si="45"/>
        <v>1.0901204</v>
      </c>
      <c r="J217" s="169">
        <v>0.22808251804305993</v>
      </c>
      <c r="K217" s="8">
        <f t="shared" si="46"/>
        <v>0.22808251804305993</v>
      </c>
      <c r="L217" s="170">
        <v>2.11778575802E-2</v>
      </c>
      <c r="M217" s="170">
        <v>3.9124032034999999E-2</v>
      </c>
      <c r="N217" s="170">
        <v>4.2625684278599389E-3</v>
      </c>
      <c r="O217" s="170">
        <v>0.16351805999999999</v>
      </c>
      <c r="Q217" s="69">
        <v>41.635252000000001</v>
      </c>
      <c r="S217" s="116">
        <v>2.8690786999999999E-2</v>
      </c>
      <c r="T217" s="116">
        <v>2.4837422000000001E-2</v>
      </c>
      <c r="U217" s="116">
        <v>1.0699467E-3</v>
      </c>
      <c r="V217" s="116">
        <v>2.7834179000000001E-3</v>
      </c>
      <c r="X217" s="172">
        <v>9.5912081000000001E-5</v>
      </c>
      <c r="Z217" s="166" t="s">
        <v>325</v>
      </c>
      <c r="AA217" t="s">
        <v>2210</v>
      </c>
    </row>
    <row r="218" spans="1:27" ht="14.4">
      <c r="A218" t="s">
        <v>432</v>
      </c>
      <c r="B218" s="85" t="s">
        <v>379</v>
      </c>
      <c r="C218" s="113" t="str">
        <f t="shared" si="43"/>
        <v>A.030.18.115</v>
      </c>
      <c r="D218" s="9" t="s">
        <v>1125</v>
      </c>
      <c r="E218" s="112" t="s">
        <v>362</v>
      </c>
      <c r="F218" s="115" t="str">
        <f t="shared" si="44"/>
        <v>Benzal chloride</v>
      </c>
      <c r="G218" s="146">
        <v>2.2948134666666671</v>
      </c>
      <c r="H218" s="8">
        <f t="shared" si="45"/>
        <v>2.2948134666666671</v>
      </c>
      <c r="J218" s="169">
        <v>0.92685424571906205</v>
      </c>
      <c r="K218" s="8">
        <f t="shared" si="46"/>
        <v>0.92685424571906205</v>
      </c>
      <c r="L218" s="170">
        <v>6.2940176841999998E-2</v>
      </c>
      <c r="M218" s="170">
        <v>0.502370229133</v>
      </c>
      <c r="N218" s="170">
        <v>1.7321819744062002E-2</v>
      </c>
      <c r="O218" s="170">
        <v>0.34422202000000002</v>
      </c>
      <c r="Q218" s="69">
        <v>38.895412</v>
      </c>
      <c r="S218" s="116">
        <v>5.1539717999999998E-2</v>
      </c>
      <c r="T218" s="116">
        <v>4.7183853999999997E-2</v>
      </c>
      <c r="U218" s="116">
        <v>2.0441311999999999E-3</v>
      </c>
      <c r="V218" s="116">
        <v>2.3117328999999998E-3</v>
      </c>
      <c r="X218" s="69">
        <v>2.2144594999999999E-4</v>
      </c>
      <c r="Z218" s="166" t="s">
        <v>328</v>
      </c>
      <c r="AA218" t="s">
        <v>2211</v>
      </c>
    </row>
    <row r="219" spans="1:27" ht="14.4">
      <c r="A219" t="s">
        <v>433</v>
      </c>
      <c r="B219" s="85" t="s">
        <v>379</v>
      </c>
      <c r="C219" s="113" t="str">
        <f t="shared" si="43"/>
        <v>A.030.18.116</v>
      </c>
      <c r="D219" s="9" t="s">
        <v>1125</v>
      </c>
      <c r="E219" s="112" t="s">
        <v>362</v>
      </c>
      <c r="F219" s="115" t="str">
        <f t="shared" si="44"/>
        <v>Benzaldehyde</v>
      </c>
      <c r="G219" s="146">
        <v>4.3561302666666668</v>
      </c>
      <c r="H219" s="8">
        <f t="shared" si="45"/>
        <v>4.3561302666666668</v>
      </c>
      <c r="J219" s="169">
        <v>2.1813033882863389</v>
      </c>
      <c r="K219" s="8">
        <f t="shared" si="46"/>
        <v>2.1813033882863389</v>
      </c>
      <c r="L219" s="170">
        <v>0.10204835666000001</v>
      </c>
      <c r="M219" s="170">
        <v>1.3954644812600001</v>
      </c>
      <c r="N219" s="170">
        <v>3.0371010366338682E-2</v>
      </c>
      <c r="O219" s="170">
        <v>0.65341954000000002</v>
      </c>
      <c r="Q219" s="69">
        <v>69.572243</v>
      </c>
      <c r="S219" s="116">
        <v>9.6104706999999998E-2</v>
      </c>
      <c r="T219" s="116">
        <v>8.8155150000000002E-2</v>
      </c>
      <c r="U219" s="116">
        <v>3.8388999000000001E-3</v>
      </c>
      <c r="V219" s="116">
        <v>4.1106572000000003E-3</v>
      </c>
      <c r="X219" s="69">
        <v>4.5227005000000002E-4</v>
      </c>
      <c r="Z219" s="166" t="s">
        <v>345</v>
      </c>
      <c r="AA219" t="s">
        <v>2212</v>
      </c>
    </row>
    <row r="220" spans="1:27" ht="14.4">
      <c r="A220" t="s">
        <v>434</v>
      </c>
      <c r="B220" s="85" t="s">
        <v>379</v>
      </c>
      <c r="C220" s="113" t="str">
        <f t="shared" si="43"/>
        <v>A.030.18.117</v>
      </c>
      <c r="D220" s="9" t="s">
        <v>1125</v>
      </c>
      <c r="E220" s="112" t="s">
        <v>362</v>
      </c>
      <c r="F220" s="115" t="str">
        <f t="shared" si="44"/>
        <v>Benzene chlorination (per kg benzene)</v>
      </c>
      <c r="G220" s="146">
        <v>1.9679672666666668</v>
      </c>
      <c r="H220" s="8">
        <f t="shared" si="45"/>
        <v>1.9679672666666668</v>
      </c>
      <c r="J220" s="169">
        <v>0.49225791459621993</v>
      </c>
      <c r="K220" s="8">
        <f t="shared" si="46"/>
        <v>0.49225791459621993</v>
      </c>
      <c r="L220" s="170">
        <v>8.0156894200000009E-2</v>
      </c>
      <c r="M220" s="170">
        <v>9.9329667935800017E-2</v>
      </c>
      <c r="N220" s="170">
        <v>1.7576262460419902E-2</v>
      </c>
      <c r="O220" s="170">
        <v>0.29519508999999999</v>
      </c>
      <c r="Q220" s="69">
        <v>45.507542999999998</v>
      </c>
      <c r="S220" s="116">
        <v>3.6962170000000003E-2</v>
      </c>
      <c r="T220" s="116">
        <v>3.2089107999999998E-2</v>
      </c>
      <c r="U220" s="116">
        <v>1.6966103E-3</v>
      </c>
      <c r="V220" s="116">
        <v>3.1764518000000001E-3</v>
      </c>
      <c r="X220" s="69">
        <v>1.3689717E-4</v>
      </c>
      <c r="Z220" s="166" t="s">
        <v>310</v>
      </c>
      <c r="AA220" t="s">
        <v>2213</v>
      </c>
    </row>
    <row r="221" spans="1:27" ht="14.4">
      <c r="A221" t="s">
        <v>435</v>
      </c>
      <c r="B221" s="85" t="s">
        <v>379</v>
      </c>
      <c r="C221" s="113" t="str">
        <f t="shared" si="43"/>
        <v>A.030.18.118</v>
      </c>
      <c r="D221" s="9" t="s">
        <v>1125</v>
      </c>
      <c r="E221" s="112" t="s">
        <v>362</v>
      </c>
      <c r="F221" s="115" t="str">
        <f t="shared" si="44"/>
        <v>Benzyl alcohol</v>
      </c>
      <c r="G221" s="146">
        <v>4.304038666666667</v>
      </c>
      <c r="H221" s="8">
        <f t="shared" si="45"/>
        <v>4.304038666666667</v>
      </c>
      <c r="J221" s="169">
        <v>1.6041123108665307</v>
      </c>
      <c r="K221" s="8">
        <f t="shared" si="46"/>
        <v>1.6041123108665307</v>
      </c>
      <c r="L221" s="170">
        <v>9.7255043670000013E-2</v>
      </c>
      <c r="M221" s="170">
        <v>0.83169221174999997</v>
      </c>
      <c r="N221" s="170">
        <v>2.955925544653068E-2</v>
      </c>
      <c r="O221" s="170">
        <v>0.64560580000000001</v>
      </c>
      <c r="Q221" s="69">
        <v>71.015061000000003</v>
      </c>
      <c r="S221" s="116">
        <v>0.10036602999999999</v>
      </c>
      <c r="T221" s="116">
        <v>9.2001806000000005E-2</v>
      </c>
      <c r="U221" s="116">
        <v>3.8749508000000001E-3</v>
      </c>
      <c r="V221" s="116">
        <v>4.4892771999999999E-3</v>
      </c>
      <c r="X221" s="69">
        <v>3.5853631000000002E-4</v>
      </c>
      <c r="Z221" s="166" t="s">
        <v>346</v>
      </c>
      <c r="AA221" t="s">
        <v>2214</v>
      </c>
    </row>
    <row r="222" spans="1:27" ht="14.4">
      <c r="A222" t="s">
        <v>436</v>
      </c>
      <c r="B222" s="85" t="s">
        <v>379</v>
      </c>
      <c r="C222" s="113" t="str">
        <f t="shared" si="43"/>
        <v>A.030.18.119</v>
      </c>
      <c r="D222" s="9" t="s">
        <v>1125</v>
      </c>
      <c r="E222" s="112" t="s">
        <v>362</v>
      </c>
      <c r="F222" s="115" t="str">
        <f t="shared" si="44"/>
        <v>Benzyl chloride</v>
      </c>
      <c r="G222" s="146">
        <v>2.2449705999999998</v>
      </c>
      <c r="H222" s="8">
        <f t="shared" si="45"/>
        <v>2.2449705999999998</v>
      </c>
      <c r="J222" s="169">
        <v>0.76914779427404278</v>
      </c>
      <c r="K222" s="8">
        <f t="shared" si="46"/>
        <v>0.76914779427404278</v>
      </c>
      <c r="L222" s="170">
        <v>6.8259124960000001E-2</v>
      </c>
      <c r="M222" s="170">
        <v>0.34309071721600004</v>
      </c>
      <c r="N222" s="170">
        <v>2.1052362098042725E-2</v>
      </c>
      <c r="O222" s="170">
        <v>0.33674558999999998</v>
      </c>
      <c r="Q222" s="69">
        <v>44.771225000000001</v>
      </c>
      <c r="S222" s="116">
        <v>4.7693731000000003E-2</v>
      </c>
      <c r="T222" s="116">
        <v>4.2894057999999999E-2</v>
      </c>
      <c r="U222" s="116">
        <v>1.9604859E-3</v>
      </c>
      <c r="V222" s="116">
        <v>2.8391865999999998E-3</v>
      </c>
      <c r="X222" s="69">
        <v>1.9373632000000001E-4</v>
      </c>
      <c r="Z222" s="166" t="s">
        <v>347</v>
      </c>
      <c r="AA222" t="s">
        <v>2215</v>
      </c>
    </row>
    <row r="223" spans="1:27" ht="14.4">
      <c r="A223" t="s">
        <v>1625</v>
      </c>
      <c r="B223" s="85" t="s">
        <v>379</v>
      </c>
      <c r="C223" s="113" t="str">
        <f t="shared" si="43"/>
        <v>A.030.18.120</v>
      </c>
      <c r="D223" s="9" t="s">
        <v>1125</v>
      </c>
      <c r="E223" s="112" t="s">
        <v>362</v>
      </c>
      <c r="F223" s="115" t="str">
        <f t="shared" si="44"/>
        <v>Butane-1.4-diol</v>
      </c>
      <c r="G223" s="146">
        <v>4.3998228000000008</v>
      </c>
      <c r="H223" s="8">
        <f t="shared" si="45"/>
        <v>4.3998228000000008</v>
      </c>
      <c r="J223" s="169">
        <v>0.75281974649172267</v>
      </c>
      <c r="K223" s="8">
        <f t="shared" si="46"/>
        <v>0.75281974649172267</v>
      </c>
      <c r="L223" s="170">
        <v>1.4504257279999998E-2</v>
      </c>
      <c r="M223" s="170">
        <v>6.1097590950000003E-2</v>
      </c>
      <c r="N223" s="170">
        <v>1.7244478261722651E-2</v>
      </c>
      <c r="O223" s="170">
        <v>0.65997342000000003</v>
      </c>
      <c r="Q223" s="69">
        <v>94.332126000000002</v>
      </c>
      <c r="S223" s="116">
        <v>9.3344432000000005E-2</v>
      </c>
      <c r="T223" s="116">
        <v>8.4169887999999998E-2</v>
      </c>
      <c r="U223" s="116">
        <v>3.6821746000000001E-3</v>
      </c>
      <c r="V223" s="116">
        <v>5.4923697999999998E-3</v>
      </c>
      <c r="X223" s="69">
        <v>2.5247013E-4</v>
      </c>
      <c r="Z223" s="166" t="s">
        <v>333</v>
      </c>
      <c r="AA223" t="s">
        <v>2216</v>
      </c>
    </row>
    <row r="224" spans="1:27" ht="14.4">
      <c r="A224" t="s">
        <v>1626</v>
      </c>
      <c r="B224" s="85" t="s">
        <v>379</v>
      </c>
      <c r="C224" s="113" t="str">
        <f t="shared" si="43"/>
        <v>A.030.18.121</v>
      </c>
      <c r="D224" s="9" t="s">
        <v>1125</v>
      </c>
      <c r="E224" s="112" t="s">
        <v>362</v>
      </c>
      <c r="F224" s="115" t="str">
        <f t="shared" si="44"/>
        <v>Butane-1.4-diol dehydrogenation</v>
      </c>
      <c r="G224" s="146">
        <v>4.8279884666666675</v>
      </c>
      <c r="H224" s="8">
        <f t="shared" si="45"/>
        <v>4.8279884666666675</v>
      </c>
      <c r="J224" s="169">
        <v>0.83101404623564978</v>
      </c>
      <c r="K224" s="8">
        <f t="shared" si="46"/>
        <v>0.83101404623564978</v>
      </c>
      <c r="L224" s="170">
        <v>1.5957132839999999E-2</v>
      </c>
      <c r="M224" s="170">
        <v>6.8085802889999991E-2</v>
      </c>
      <c r="N224" s="170">
        <v>2.2772840505649757E-2</v>
      </c>
      <c r="O224" s="170">
        <v>0.72419827000000003</v>
      </c>
      <c r="Q224" s="69">
        <v>99.572281000000004</v>
      </c>
      <c r="S224" s="116">
        <v>0.10166103</v>
      </c>
      <c r="T224" s="116">
        <v>9.1920214E-2</v>
      </c>
      <c r="U224" s="116">
        <v>4.0437989000000002E-3</v>
      </c>
      <c r="V224" s="116">
        <v>5.6970155000000003E-3</v>
      </c>
      <c r="X224" s="69">
        <v>2.7174875000000003E-4</v>
      </c>
      <c r="Z224" s="166" t="s">
        <v>310</v>
      </c>
      <c r="AA224" t="s">
        <v>2217</v>
      </c>
    </row>
    <row r="225" spans="1:27" ht="14.4">
      <c r="A225" t="s">
        <v>437</v>
      </c>
      <c r="B225" s="85" t="s">
        <v>379</v>
      </c>
      <c r="C225" s="113" t="str">
        <f t="shared" si="43"/>
        <v>A.030.18.122</v>
      </c>
      <c r="D225" s="9" t="s">
        <v>1125</v>
      </c>
      <c r="E225" s="112" t="s">
        <v>362</v>
      </c>
      <c r="F225" s="115" t="str">
        <f t="shared" si="44"/>
        <v>Butane oxidation</v>
      </c>
      <c r="G225" s="146">
        <v>1.7507334000000001</v>
      </c>
      <c r="H225" s="8">
        <f t="shared" si="45"/>
        <v>1.7507334000000001</v>
      </c>
      <c r="J225" s="169">
        <v>0.3662978526948471</v>
      </c>
      <c r="K225" s="8">
        <f t="shared" si="46"/>
        <v>0.3662978526948471</v>
      </c>
      <c r="L225" s="170">
        <v>3.4008964279799998E-2</v>
      </c>
      <c r="M225" s="170">
        <v>6.2833193492000006E-2</v>
      </c>
      <c r="N225" s="170">
        <v>6.8456849230471017E-3</v>
      </c>
      <c r="O225" s="170">
        <v>0.26261001</v>
      </c>
      <c r="Q225" s="69">
        <v>66.866213999999999</v>
      </c>
      <c r="S225" s="116">
        <v>4.6077404000000002E-2</v>
      </c>
      <c r="T225" s="116">
        <v>3.9888899999999998E-2</v>
      </c>
      <c r="U225" s="116">
        <v>1.7183344000000001E-3</v>
      </c>
      <c r="V225" s="116">
        <v>4.4701691E-3</v>
      </c>
      <c r="X225" s="69">
        <v>1.5403303E-4</v>
      </c>
      <c r="Z225" s="166" t="s">
        <v>310</v>
      </c>
      <c r="AA225" t="s">
        <v>2217</v>
      </c>
    </row>
    <row r="226" spans="1:27" ht="14.4">
      <c r="A226" t="s">
        <v>1627</v>
      </c>
      <c r="B226" s="85" t="s">
        <v>379</v>
      </c>
      <c r="C226" s="113" t="str">
        <f t="shared" si="43"/>
        <v>A.030.18.123</v>
      </c>
      <c r="D226" s="9" t="s">
        <v>1125</v>
      </c>
      <c r="E226" s="112" t="s">
        <v>362</v>
      </c>
      <c r="F226" s="115" t="str">
        <f t="shared" si="44"/>
        <v>Butanes from butene</v>
      </c>
      <c r="G226" s="146">
        <v>4.061950733333334</v>
      </c>
      <c r="H226" s="8">
        <f t="shared" si="45"/>
        <v>4.061950733333334</v>
      </c>
      <c r="J226" s="169">
        <v>0.78436318050079068</v>
      </c>
      <c r="K226" s="8">
        <f t="shared" si="46"/>
        <v>0.78436318050079068</v>
      </c>
      <c r="L226" s="170">
        <v>6.3045146080000003E-2</v>
      </c>
      <c r="M226" s="170">
        <v>9.8092953600999996E-2</v>
      </c>
      <c r="N226" s="170">
        <v>1.393247081979067E-2</v>
      </c>
      <c r="O226" s="170">
        <v>0.60929261000000001</v>
      </c>
      <c r="Q226" s="69">
        <v>98.737724</v>
      </c>
      <c r="S226" s="116">
        <v>8.2090239999999995E-2</v>
      </c>
      <c r="T226" s="116">
        <v>7.1949243999999996E-2</v>
      </c>
      <c r="U226" s="116">
        <v>3.5996982000000002E-3</v>
      </c>
      <c r="V226" s="116">
        <v>6.5412978E-3</v>
      </c>
      <c r="X226" s="69">
        <v>2.5713431000000002E-4</v>
      </c>
      <c r="Z226" s="166" t="s">
        <v>330</v>
      </c>
      <c r="AA226" t="s">
        <v>2217</v>
      </c>
    </row>
    <row r="227" spans="1:27" ht="14.4">
      <c r="A227" t="s">
        <v>2586</v>
      </c>
      <c r="B227" s="85" t="s">
        <v>379</v>
      </c>
      <c r="C227" s="113" t="str">
        <f t="shared" si="43"/>
        <v>A.030.18.124</v>
      </c>
      <c r="D227" s="9" t="s">
        <v>1125</v>
      </c>
      <c r="E227" s="112" t="s">
        <v>362</v>
      </c>
      <c r="F227" s="115" t="str">
        <f t="shared" si="44"/>
        <v>Butene hydration (production of Butanol)</v>
      </c>
      <c r="G227" s="146">
        <v>4.5900043333333338</v>
      </c>
      <c r="H227" s="8">
        <f t="shared" si="45"/>
        <v>4.5900043333333338</v>
      </c>
      <c r="J227" s="169">
        <v>0.88633039386102352</v>
      </c>
      <c r="K227" s="8">
        <f t="shared" si="46"/>
        <v>0.88633039386102352</v>
      </c>
      <c r="L227" s="170">
        <v>7.1241015189999993E-2</v>
      </c>
      <c r="M227" s="170">
        <v>0.11084503727599999</v>
      </c>
      <c r="N227" s="170">
        <v>1.5743691395023456E-2</v>
      </c>
      <c r="O227" s="170">
        <v>0.68850065000000005</v>
      </c>
      <c r="Q227" s="69">
        <v>111.57362999999999</v>
      </c>
      <c r="S227" s="116">
        <v>9.2761970999999999E-2</v>
      </c>
      <c r="T227" s="116">
        <v>8.1302646000000006E-2</v>
      </c>
      <c r="U227" s="116">
        <v>4.0676590000000004E-3</v>
      </c>
      <c r="V227" s="116">
        <v>7.3916664999999996E-3</v>
      </c>
      <c r="X227" s="69">
        <v>2.9056177000000001E-4</v>
      </c>
      <c r="Z227" s="166" t="s">
        <v>310</v>
      </c>
      <c r="AA227" t="s">
        <v>2217</v>
      </c>
    </row>
    <row r="228" spans="1:27" ht="14.4">
      <c r="A228" t="s">
        <v>438</v>
      </c>
      <c r="B228" s="85" t="s">
        <v>379</v>
      </c>
      <c r="C228" s="113" t="str">
        <f t="shared" si="43"/>
        <v>A.030.18.125</v>
      </c>
      <c r="D228" s="9" t="s">
        <v>1125</v>
      </c>
      <c r="E228" s="112" t="s">
        <v>362</v>
      </c>
      <c r="F228" s="115" t="str">
        <f t="shared" si="44"/>
        <v>Butene hydroformylation</v>
      </c>
      <c r="G228" s="146">
        <v>7.4265600000000012</v>
      </c>
      <c r="H228" s="8">
        <f t="shared" si="45"/>
        <v>7.4265600000000012</v>
      </c>
      <c r="J228" s="169">
        <v>1.3729209980276402</v>
      </c>
      <c r="K228" s="8">
        <f t="shared" si="46"/>
        <v>1.3729209980276402</v>
      </c>
      <c r="L228" s="170">
        <v>8.124310349000001E-2</v>
      </c>
      <c r="M228" s="170">
        <v>0.15360623131500001</v>
      </c>
      <c r="N228" s="170">
        <v>2.4087663222640127E-2</v>
      </c>
      <c r="O228" s="170">
        <v>1.1139840000000001</v>
      </c>
      <c r="Q228" s="69">
        <v>156.98102</v>
      </c>
      <c r="S228" s="116">
        <v>0.15150005999999999</v>
      </c>
      <c r="T228" s="116">
        <v>0.13523863</v>
      </c>
      <c r="U228" s="116">
        <v>6.2164565999999997E-3</v>
      </c>
      <c r="V228" s="116">
        <v>1.0044979000000001E-2</v>
      </c>
      <c r="X228" s="69">
        <v>4.3520157999999998E-4</v>
      </c>
      <c r="Z228" s="166" t="s">
        <v>310</v>
      </c>
    </row>
    <row r="229" spans="1:27" ht="14.4">
      <c r="A229" t="s">
        <v>439</v>
      </c>
      <c r="B229" s="85" t="s">
        <v>379</v>
      </c>
      <c r="C229" s="113" t="str">
        <f t="shared" si="43"/>
        <v>A.030.18.126</v>
      </c>
      <c r="D229" s="9" t="s">
        <v>1125</v>
      </c>
      <c r="E229" s="112" t="s">
        <v>362</v>
      </c>
      <c r="F229" s="115" t="str">
        <f t="shared" si="44"/>
        <v>Butyl acetate</v>
      </c>
      <c r="G229" s="146">
        <v>3.9069591999999997</v>
      </c>
      <c r="H229" s="8">
        <f t="shared" si="45"/>
        <v>3.9069591999999997</v>
      </c>
      <c r="J229" s="169">
        <v>0.71377811212159514</v>
      </c>
      <c r="K229" s="8">
        <f t="shared" si="46"/>
        <v>0.71377811212159514</v>
      </c>
      <c r="L229" s="170">
        <v>3.6537674314000006E-2</v>
      </c>
      <c r="M229" s="170">
        <v>7.9318551394E-2</v>
      </c>
      <c r="N229" s="170">
        <v>1.1878006413595229E-2</v>
      </c>
      <c r="O229" s="170">
        <v>0.58604387999999996</v>
      </c>
      <c r="Q229" s="69">
        <v>91.943269000000001</v>
      </c>
      <c r="S229" s="116">
        <v>7.9389101000000004E-2</v>
      </c>
      <c r="T229" s="116">
        <v>7.0503252000000002E-2</v>
      </c>
      <c r="U229" s="116">
        <v>3.2815303000000001E-3</v>
      </c>
      <c r="V229" s="116">
        <v>5.6043183000000002E-3</v>
      </c>
      <c r="X229" s="69">
        <v>2.3906112999999999E-4</v>
      </c>
      <c r="Z229" s="166" t="s">
        <v>344</v>
      </c>
      <c r="AA229" t="s">
        <v>2218</v>
      </c>
    </row>
    <row r="230" spans="1:27" ht="14.4">
      <c r="A230" t="s">
        <v>440</v>
      </c>
      <c r="B230" s="85" t="s">
        <v>379</v>
      </c>
      <c r="C230" s="113" t="str">
        <f t="shared" si="43"/>
        <v>A.030.18.127</v>
      </c>
      <c r="D230" s="9" t="s">
        <v>1125</v>
      </c>
      <c r="E230" s="112" t="s">
        <v>362</v>
      </c>
      <c r="F230" s="115" t="str">
        <f t="shared" si="44"/>
        <v>Butyrolactone</v>
      </c>
      <c r="G230" s="146">
        <v>5.0820931333333332</v>
      </c>
      <c r="H230" s="8">
        <f t="shared" si="45"/>
        <v>5.0820931333333332</v>
      </c>
      <c r="J230" s="169">
        <v>0.87475162913799975</v>
      </c>
      <c r="K230" s="8">
        <f t="shared" si="46"/>
        <v>0.87475162913799975</v>
      </c>
      <c r="L230" s="170">
        <v>1.679698139E-2</v>
      </c>
      <c r="M230" s="170">
        <v>7.1669266989999994E-2</v>
      </c>
      <c r="N230" s="170">
        <v>2.3971410757999734E-2</v>
      </c>
      <c r="O230" s="170">
        <v>0.76231397000000001</v>
      </c>
      <c r="Q230" s="69">
        <v>104.81292999999999</v>
      </c>
      <c r="S230" s="116">
        <v>0.10701160999999999</v>
      </c>
      <c r="T230" s="116">
        <v>9.6758120000000003E-2</v>
      </c>
      <c r="U230" s="116">
        <v>4.2566304000000001E-3</v>
      </c>
      <c r="V230" s="116">
        <v>5.9968584E-3</v>
      </c>
      <c r="X230" s="69">
        <v>2.8605131000000001E-4</v>
      </c>
      <c r="Z230" s="166" t="s">
        <v>348</v>
      </c>
      <c r="AA230" t="s">
        <v>2219</v>
      </c>
    </row>
    <row r="231" spans="1:27" ht="14.4">
      <c r="A231" t="s">
        <v>441</v>
      </c>
      <c r="B231" s="85" t="s">
        <v>379</v>
      </c>
      <c r="C231" s="113" t="str">
        <f t="shared" si="43"/>
        <v>A.030.18.128</v>
      </c>
      <c r="D231" s="9" t="s">
        <v>1125</v>
      </c>
      <c r="E231" s="112" t="s">
        <v>362</v>
      </c>
      <c r="F231" s="115" t="str">
        <f t="shared" si="44"/>
        <v>Cyclohexane</v>
      </c>
      <c r="G231" s="146">
        <v>3.1605274000000003</v>
      </c>
      <c r="H231" s="8">
        <f t="shared" si="45"/>
        <v>3.1605274000000003</v>
      </c>
      <c r="J231" s="169">
        <v>0.63314770874289172</v>
      </c>
      <c r="K231" s="8">
        <f t="shared" si="46"/>
        <v>0.63314770874289172</v>
      </c>
      <c r="L231" s="170">
        <v>7.1923317690000002E-2</v>
      </c>
      <c r="M231" s="170">
        <v>6.8054062090000006E-2</v>
      </c>
      <c r="N231" s="170">
        <v>1.9091218962891714E-2</v>
      </c>
      <c r="O231" s="170">
        <v>0.47407911000000003</v>
      </c>
      <c r="Q231" s="69">
        <v>58.092160999999997</v>
      </c>
      <c r="S231" s="116">
        <v>5.7608504999999997E-2</v>
      </c>
      <c r="T231" s="116">
        <v>5.1219446000000002E-2</v>
      </c>
      <c r="U231" s="116">
        <v>2.5493346000000001E-3</v>
      </c>
      <c r="V231" s="116">
        <v>3.8397243000000002E-3</v>
      </c>
      <c r="X231" s="69">
        <v>1.7600172999999999E-4</v>
      </c>
      <c r="Z231" s="166" t="s">
        <v>349</v>
      </c>
      <c r="AA231" t="s">
        <v>2220</v>
      </c>
    </row>
    <row r="232" spans="1:27" ht="14.4">
      <c r="A232" t="s">
        <v>442</v>
      </c>
      <c r="B232" s="85" t="s">
        <v>379</v>
      </c>
      <c r="C232" s="113" t="str">
        <f t="shared" si="43"/>
        <v>A.030.18.129</v>
      </c>
      <c r="D232" s="9" t="s">
        <v>1125</v>
      </c>
      <c r="E232" s="112" t="s">
        <v>362</v>
      </c>
      <c r="F232" s="115" t="str">
        <f t="shared" si="44"/>
        <v>Cyclohexanone</v>
      </c>
      <c r="G232" s="146">
        <v>5.0123900666666668</v>
      </c>
      <c r="H232" s="8">
        <f t="shared" si="45"/>
        <v>5.0123900666666668</v>
      </c>
      <c r="J232" s="169">
        <v>1.0283943589306721</v>
      </c>
      <c r="K232" s="8">
        <f t="shared" si="46"/>
        <v>1.0283943589306721</v>
      </c>
      <c r="L232" s="170">
        <v>7.8792757490000004E-2</v>
      </c>
      <c r="M232" s="170">
        <v>0.175450598377</v>
      </c>
      <c r="N232" s="170">
        <v>2.2292493063672134E-2</v>
      </c>
      <c r="O232" s="170">
        <v>0.75185851000000004</v>
      </c>
      <c r="Q232" s="69">
        <v>81.179198</v>
      </c>
      <c r="S232" s="116">
        <v>0.11596215</v>
      </c>
      <c r="T232" s="116">
        <v>0.10674452</v>
      </c>
      <c r="U232" s="116">
        <v>4.1581771999999999E-3</v>
      </c>
      <c r="V232" s="116">
        <v>5.0594560000000004E-3</v>
      </c>
      <c r="X232" s="69">
        <v>2.7381813999999998E-4</v>
      </c>
      <c r="Z232" s="166" t="s">
        <v>325</v>
      </c>
      <c r="AA232" t="s">
        <v>2221</v>
      </c>
    </row>
    <row r="233" spans="1:27" ht="14.4">
      <c r="A233" t="s">
        <v>443</v>
      </c>
      <c r="B233" s="85" t="s">
        <v>379</v>
      </c>
      <c r="C233" s="113" t="str">
        <f t="shared" si="43"/>
        <v>A.030.18.130</v>
      </c>
      <c r="D233" s="9" t="s">
        <v>1125</v>
      </c>
      <c r="E233" s="112" t="s">
        <v>362</v>
      </c>
      <c r="F233" s="115" t="str">
        <f t="shared" si="44"/>
        <v>Ethanol from ethylene</v>
      </c>
      <c r="G233" s="146">
        <v>1.3431551333333334</v>
      </c>
      <c r="H233" s="8">
        <f t="shared" si="45"/>
        <v>1.3431551333333334</v>
      </c>
      <c r="J233" s="169">
        <v>0.24488444899491865</v>
      </c>
      <c r="K233" s="8">
        <f t="shared" si="46"/>
        <v>0.24488444899491865</v>
      </c>
      <c r="L233" s="170">
        <v>7.3346472286999996E-3</v>
      </c>
      <c r="M233" s="170">
        <v>3.4810960900999999E-2</v>
      </c>
      <c r="N233" s="170">
        <v>1.2655708652186347E-3</v>
      </c>
      <c r="O233" s="170">
        <v>0.20147327000000001</v>
      </c>
      <c r="Q233" s="69">
        <v>25.478891999999998</v>
      </c>
      <c r="S233" s="116">
        <v>3.1373236999999998E-2</v>
      </c>
      <c r="T233" s="116">
        <v>2.8416510999999998E-2</v>
      </c>
      <c r="U233" s="116">
        <v>1.2410874E-3</v>
      </c>
      <c r="V233" s="116">
        <v>1.7156385E-3</v>
      </c>
      <c r="X233" s="172">
        <v>8.2765477999999999E-5</v>
      </c>
      <c r="Z233" s="166" t="s">
        <v>333</v>
      </c>
      <c r="AA233" t="s">
        <v>2222</v>
      </c>
    </row>
    <row r="234" spans="1:27" ht="14.4">
      <c r="A234" t="s">
        <v>444</v>
      </c>
      <c r="B234" s="85" t="s">
        <v>379</v>
      </c>
      <c r="C234" s="113" t="str">
        <f t="shared" si="43"/>
        <v>A.030.18.131</v>
      </c>
      <c r="D234" s="9" t="s">
        <v>1125</v>
      </c>
      <c r="E234" s="112" t="s">
        <v>362</v>
      </c>
      <c r="F234" s="115" t="str">
        <f t="shared" si="44"/>
        <v>Diethyl ether</v>
      </c>
      <c r="G234" s="146">
        <v>1.3431551333333334</v>
      </c>
      <c r="H234" s="8">
        <f t="shared" si="45"/>
        <v>1.3431551333333334</v>
      </c>
      <c r="J234" s="169">
        <v>0.24488444899491865</v>
      </c>
      <c r="K234" s="8">
        <f t="shared" si="46"/>
        <v>0.24488444899491865</v>
      </c>
      <c r="L234" s="170">
        <v>7.3346472286999996E-3</v>
      </c>
      <c r="M234" s="170">
        <v>3.4810960900999999E-2</v>
      </c>
      <c r="N234" s="170">
        <v>1.2655708652186347E-3</v>
      </c>
      <c r="O234" s="170">
        <v>0.20147327000000001</v>
      </c>
      <c r="Q234" s="69">
        <v>25.478891999999998</v>
      </c>
      <c r="S234" s="116">
        <v>3.1373236999999998E-2</v>
      </c>
      <c r="T234" s="116">
        <v>2.8416510999999998E-2</v>
      </c>
      <c r="U234" s="116">
        <v>1.2410874E-3</v>
      </c>
      <c r="V234" s="116">
        <v>1.7156385E-3</v>
      </c>
      <c r="X234" s="172">
        <v>8.2765477999999999E-5</v>
      </c>
      <c r="Z234" s="166" t="s">
        <v>332</v>
      </c>
      <c r="AA234" t="s">
        <v>2223</v>
      </c>
    </row>
    <row r="235" spans="1:27" ht="14.4">
      <c r="A235" t="s">
        <v>445</v>
      </c>
      <c r="B235" s="85" t="s">
        <v>379</v>
      </c>
      <c r="C235" s="113" t="str">
        <f t="shared" si="43"/>
        <v>A.030.18.132</v>
      </c>
      <c r="D235" s="9" t="s">
        <v>1125</v>
      </c>
      <c r="E235" s="112" t="s">
        <v>362</v>
      </c>
      <c r="F235" s="115" t="str">
        <f t="shared" si="44"/>
        <v>Dimethyl sulfoxide</v>
      </c>
      <c r="G235" s="146">
        <v>1.6812088000000001</v>
      </c>
      <c r="H235" s="8">
        <f t="shared" si="45"/>
        <v>1.6812088000000001</v>
      </c>
      <c r="J235" s="169">
        <v>0.28994537196070647</v>
      </c>
      <c r="K235" s="8">
        <f t="shared" si="46"/>
        <v>0.28994537196070647</v>
      </c>
      <c r="L235" s="170">
        <v>4.4096902878999998E-3</v>
      </c>
      <c r="M235" s="170">
        <v>1.8357580723999997E-2</v>
      </c>
      <c r="N235" s="170">
        <v>1.4996780948806467E-2</v>
      </c>
      <c r="O235" s="170">
        <v>0.25218131999999999</v>
      </c>
      <c r="Q235" s="69">
        <v>40.419018999999999</v>
      </c>
      <c r="S235" s="116">
        <v>3.2785862999999998E-2</v>
      </c>
      <c r="T235" s="116">
        <v>2.9440629999999999E-2</v>
      </c>
      <c r="U235" s="116">
        <v>1.3569813E-3</v>
      </c>
      <c r="V235" s="116">
        <v>1.9882519000000002E-3</v>
      </c>
      <c r="X235" s="172">
        <v>9.7252128999999996E-5</v>
      </c>
      <c r="Z235" s="166" t="s">
        <v>350</v>
      </c>
      <c r="AA235" t="s">
        <v>2224</v>
      </c>
    </row>
    <row r="236" spans="1:27" ht="14.4">
      <c r="A236" t="s">
        <v>1628</v>
      </c>
      <c r="B236" s="85" t="s">
        <v>379</v>
      </c>
      <c r="C236" s="113" t="str">
        <f t="shared" si="43"/>
        <v>A.030.18.133</v>
      </c>
      <c r="D236" s="9" t="s">
        <v>1125</v>
      </c>
      <c r="E236" s="112" t="s">
        <v>362</v>
      </c>
      <c r="F236" s="115" t="str">
        <f t="shared" si="44"/>
        <v>Dimethylamine</v>
      </c>
      <c r="G236" s="146">
        <v>1.3072058666666668</v>
      </c>
      <c r="H236" s="8">
        <f t="shared" si="45"/>
        <v>1.3072058666666668</v>
      </c>
      <c r="J236" s="169">
        <v>0.39085455891583165</v>
      </c>
      <c r="K236" s="8">
        <f t="shared" si="46"/>
        <v>0.39085455891583165</v>
      </c>
      <c r="L236" s="170">
        <v>5.6269469237E-3</v>
      </c>
      <c r="M236" s="170">
        <v>0.17714878657099997</v>
      </c>
      <c r="N236" s="170">
        <v>1.1997945421131646E-2</v>
      </c>
      <c r="O236" s="170">
        <v>0.19608088000000001</v>
      </c>
      <c r="Q236" s="69">
        <v>29.825094</v>
      </c>
      <c r="S236" s="116">
        <v>2.7594997E-2</v>
      </c>
      <c r="T236" s="116">
        <v>2.5013721999999999E-2</v>
      </c>
      <c r="U236" s="116">
        <v>1.1605834999999999E-3</v>
      </c>
      <c r="V236" s="116">
        <v>1.4206916E-3</v>
      </c>
      <c r="X236" s="69">
        <v>1.2219385999999999E-4</v>
      </c>
      <c r="Z236" s="166" t="s">
        <v>338</v>
      </c>
      <c r="AA236" t="s">
        <v>2225</v>
      </c>
    </row>
    <row r="237" spans="1:27" ht="14.4">
      <c r="A237" t="s">
        <v>446</v>
      </c>
      <c r="B237" s="85" t="s">
        <v>379</v>
      </c>
      <c r="C237" s="113" t="str">
        <f t="shared" si="43"/>
        <v>A.030.18.134</v>
      </c>
      <c r="D237" s="9" t="s">
        <v>1125</v>
      </c>
      <c r="E237" s="112" t="s">
        <v>362</v>
      </c>
      <c r="F237" s="115" t="str">
        <f t="shared" si="44"/>
        <v>Ethyl acetate from ethanol and acetic acid</v>
      </c>
      <c r="G237" s="146">
        <v>2.8301234000000002</v>
      </c>
      <c r="H237" s="8">
        <f t="shared" si="45"/>
        <v>2.8301234000000002</v>
      </c>
      <c r="J237" s="169">
        <v>0.52667065836436522</v>
      </c>
      <c r="K237" s="8">
        <f t="shared" si="46"/>
        <v>0.52667065836436522</v>
      </c>
      <c r="L237" s="170">
        <v>1.7293719922999998E-2</v>
      </c>
      <c r="M237" s="170">
        <v>7.8867359531999998E-2</v>
      </c>
      <c r="N237" s="170">
        <v>5.9910689093652172E-3</v>
      </c>
      <c r="O237" s="170">
        <v>0.42451851000000002</v>
      </c>
      <c r="Q237" s="69">
        <v>58.280687999999998</v>
      </c>
      <c r="S237" s="116">
        <v>6.2152815E-2</v>
      </c>
      <c r="T237" s="116">
        <v>5.6247927000000003E-2</v>
      </c>
      <c r="U237" s="116">
        <v>2.5037875000000001E-3</v>
      </c>
      <c r="V237" s="116">
        <v>3.4011003999999999E-3</v>
      </c>
      <c r="X237" s="69">
        <v>1.7179240000000001E-4</v>
      </c>
      <c r="Z237" s="166" t="s">
        <v>344</v>
      </c>
      <c r="AA237" t="s">
        <v>2226</v>
      </c>
    </row>
    <row r="238" spans="1:27" ht="14.4">
      <c r="A238" t="s">
        <v>1629</v>
      </c>
      <c r="B238" s="85" t="s">
        <v>379</v>
      </c>
      <c r="C238" s="113" t="str">
        <f t="shared" si="43"/>
        <v>A.030.18.135</v>
      </c>
      <c r="D238" s="9" t="s">
        <v>1125</v>
      </c>
      <c r="E238" s="112" t="s">
        <v>362</v>
      </c>
      <c r="F238" s="115" t="str">
        <f t="shared" si="44"/>
        <v>Ethyl acetate from Butane oxidation</v>
      </c>
      <c r="G238" s="146">
        <v>1.0907996</v>
      </c>
      <c r="H238" s="8">
        <f t="shared" si="45"/>
        <v>1.0907996</v>
      </c>
      <c r="J238" s="169">
        <v>0.22822295806499068</v>
      </c>
      <c r="K238" s="8">
        <f t="shared" si="46"/>
        <v>0.22822295806499068</v>
      </c>
      <c r="L238" s="170">
        <v>2.1189386315600002E-2</v>
      </c>
      <c r="M238" s="170">
        <v>3.9148407514999997E-2</v>
      </c>
      <c r="N238" s="170">
        <v>4.2652242343906863E-3</v>
      </c>
      <c r="O238" s="170">
        <v>0.16361993999999999</v>
      </c>
      <c r="Q238" s="69">
        <v>41.661192999999997</v>
      </c>
      <c r="S238" s="116">
        <v>2.8708662999999999E-2</v>
      </c>
      <c r="T238" s="116">
        <v>2.4852896999999999E-2</v>
      </c>
      <c r="U238" s="116">
        <v>1.0706133000000001E-3</v>
      </c>
      <c r="V238" s="116">
        <v>2.7851521E-3</v>
      </c>
      <c r="X238" s="172">
        <v>9.5970737E-5</v>
      </c>
      <c r="Z238" s="166" t="s">
        <v>344</v>
      </c>
      <c r="AA238" t="s">
        <v>2226</v>
      </c>
    </row>
    <row r="239" spans="1:27" ht="14.4">
      <c r="A239" t="s">
        <v>447</v>
      </c>
      <c r="B239" s="85" t="s">
        <v>379</v>
      </c>
      <c r="C239" s="113" t="str">
        <f t="shared" si="43"/>
        <v>A.030.18.136</v>
      </c>
      <c r="D239" s="9" t="s">
        <v>1125</v>
      </c>
      <c r="E239" s="112" t="s">
        <v>362</v>
      </c>
      <c r="F239" s="115" t="str">
        <f t="shared" si="44"/>
        <v>Ethyl acetate, from Ethyl Alcohol</v>
      </c>
      <c r="G239" s="146">
        <v>3.0045371333333333</v>
      </c>
      <c r="H239" s="8">
        <f t="shared" si="45"/>
        <v>3.0045371333333333</v>
      </c>
      <c r="J239" s="169">
        <v>0.54667125939897965</v>
      </c>
      <c r="K239" s="8">
        <f t="shared" si="46"/>
        <v>0.54667125939897965</v>
      </c>
      <c r="L239" s="170">
        <v>1.5707663708999998E-2</v>
      </c>
      <c r="M239" s="170">
        <v>7.181436280999999E-2</v>
      </c>
      <c r="N239" s="170">
        <v>8.4686628799796656E-3</v>
      </c>
      <c r="O239" s="170">
        <v>0.45068057</v>
      </c>
      <c r="Q239" s="69">
        <v>74.294425000000004</v>
      </c>
      <c r="S239" s="116">
        <v>6.3611492000000006E-2</v>
      </c>
      <c r="T239" s="116">
        <v>5.7987668999999999E-2</v>
      </c>
      <c r="U239" s="116">
        <v>2.5805648999999999E-3</v>
      </c>
      <c r="V239" s="116">
        <v>3.0432582000000001E-3</v>
      </c>
      <c r="X239" s="69">
        <v>1.6883851999999999E-4</v>
      </c>
      <c r="Z239" s="166" t="s">
        <v>344</v>
      </c>
      <c r="AA239" t="s">
        <v>2226</v>
      </c>
    </row>
    <row r="240" spans="1:27" ht="14.4">
      <c r="A240" t="s">
        <v>448</v>
      </c>
      <c r="B240" s="85" t="s">
        <v>379</v>
      </c>
      <c r="C240" s="113" t="str">
        <f t="shared" si="43"/>
        <v>A.030.18.137</v>
      </c>
      <c r="D240" s="9" t="s">
        <v>1125</v>
      </c>
      <c r="E240" s="112" t="s">
        <v>362</v>
      </c>
      <c r="F240" s="115" t="str">
        <f t="shared" si="44"/>
        <v>Ethylene glycol diethyl ether</v>
      </c>
      <c r="G240" s="146">
        <v>2.5432133333333335</v>
      </c>
      <c r="H240" s="8">
        <f t="shared" si="45"/>
        <v>2.5432133333333335</v>
      </c>
      <c r="J240" s="169">
        <v>0.77527457095911223</v>
      </c>
      <c r="K240" s="8">
        <f t="shared" si="46"/>
        <v>0.77527457095911223</v>
      </c>
      <c r="L240" s="170">
        <v>4.1434086820000007E-2</v>
      </c>
      <c r="M240" s="170">
        <v>0.33191209701699997</v>
      </c>
      <c r="N240" s="170">
        <v>2.0446387122112324E-2</v>
      </c>
      <c r="O240" s="170">
        <v>0.38148199999999999</v>
      </c>
      <c r="Q240" s="69">
        <v>45.482863000000002</v>
      </c>
      <c r="S240" s="116">
        <v>5.3979665000000003E-2</v>
      </c>
      <c r="T240" s="116">
        <v>4.9099958999999999E-2</v>
      </c>
      <c r="U240" s="116">
        <v>2.1871841E-3</v>
      </c>
      <c r="V240" s="116">
        <v>2.6925212999999999E-3</v>
      </c>
      <c r="X240" s="69">
        <v>1.9144392E-4</v>
      </c>
      <c r="Z240" s="166" t="s">
        <v>332</v>
      </c>
      <c r="AA240" t="s">
        <v>2227</v>
      </c>
    </row>
    <row r="241" spans="1:27" ht="14.4">
      <c r="A241" t="s">
        <v>449</v>
      </c>
      <c r="B241" s="85" t="s">
        <v>379</v>
      </c>
      <c r="C241" s="113" t="str">
        <f t="shared" si="43"/>
        <v>A.030.18.138</v>
      </c>
      <c r="D241" s="9" t="s">
        <v>1125</v>
      </c>
      <c r="E241" s="112" t="s">
        <v>362</v>
      </c>
      <c r="F241" s="115" t="str">
        <f t="shared" si="44"/>
        <v>Ethylene glycol dimethyl ether</v>
      </c>
      <c r="G241" s="146">
        <v>2.0010858666666671</v>
      </c>
      <c r="H241" s="8">
        <f t="shared" si="45"/>
        <v>2.0010858666666671</v>
      </c>
      <c r="J241" s="169">
        <v>0.36077040848965569</v>
      </c>
      <c r="K241" s="8">
        <f t="shared" si="46"/>
        <v>0.36077040848965569</v>
      </c>
      <c r="L241" s="170">
        <v>1.2466651020000002E-2</v>
      </c>
      <c r="M241" s="170">
        <v>4.3269154550000001E-2</v>
      </c>
      <c r="N241" s="170">
        <v>4.8717229196556383E-3</v>
      </c>
      <c r="O241" s="170">
        <v>0.30016288000000002</v>
      </c>
      <c r="Q241" s="69">
        <v>36.454442</v>
      </c>
      <c r="S241" s="116">
        <v>4.5935885000000003E-2</v>
      </c>
      <c r="T241" s="116">
        <v>4.1824637999999997E-2</v>
      </c>
      <c r="U241" s="116">
        <v>1.7761362000000001E-3</v>
      </c>
      <c r="V241" s="116">
        <v>2.3351103000000002E-3</v>
      </c>
      <c r="X241" s="69">
        <v>1.1687413E-4</v>
      </c>
      <c r="Z241" s="166" t="s">
        <v>332</v>
      </c>
      <c r="AA241" t="s">
        <v>2228</v>
      </c>
    </row>
    <row r="242" spans="1:27" ht="14.4">
      <c r="A242" t="s">
        <v>450</v>
      </c>
      <c r="B242" s="85" t="s">
        <v>379</v>
      </c>
      <c r="C242" s="113" t="str">
        <f t="shared" si="43"/>
        <v>A.030.18.139</v>
      </c>
      <c r="D242" s="9" t="s">
        <v>1125</v>
      </c>
      <c r="E242" s="112" t="s">
        <v>362</v>
      </c>
      <c r="F242" s="115" t="str">
        <f t="shared" si="44"/>
        <v>Ethylene glycol monoethyl ether</v>
      </c>
      <c r="G242" s="146">
        <v>1.6423084000000001</v>
      </c>
      <c r="H242" s="8">
        <f t="shared" si="45"/>
        <v>1.6423084000000001</v>
      </c>
      <c r="J242" s="169">
        <v>0.33546666575354189</v>
      </c>
      <c r="K242" s="8">
        <f t="shared" si="46"/>
        <v>0.33546666575354189</v>
      </c>
      <c r="L242" s="170">
        <v>3.3813804570000001E-2</v>
      </c>
      <c r="M242" s="170">
        <v>3.5795605201000003E-2</v>
      </c>
      <c r="N242" s="170">
        <v>1.951099598254185E-2</v>
      </c>
      <c r="O242" s="170">
        <v>0.24634626000000001</v>
      </c>
      <c r="Q242" s="69">
        <v>41.638449999999999</v>
      </c>
      <c r="S242" s="116">
        <v>3.1208273000000002E-2</v>
      </c>
      <c r="T242" s="116">
        <v>2.7214848E-2</v>
      </c>
      <c r="U242" s="116">
        <v>1.3435752999999999E-3</v>
      </c>
      <c r="V242" s="116">
        <v>2.64985E-3</v>
      </c>
      <c r="X242" s="69">
        <v>1.0708416E-4</v>
      </c>
      <c r="Z242" s="166" t="s">
        <v>332</v>
      </c>
      <c r="AA242" t="s">
        <v>2229</v>
      </c>
    </row>
    <row r="243" spans="1:27" ht="14.4">
      <c r="A243" t="s">
        <v>451</v>
      </c>
      <c r="B243" s="85" t="s">
        <v>379</v>
      </c>
      <c r="C243" s="113" t="str">
        <f t="shared" si="43"/>
        <v>A.030.18.140</v>
      </c>
      <c r="D243" s="9" t="s">
        <v>1125</v>
      </c>
      <c r="E243" s="112" t="s">
        <v>362</v>
      </c>
      <c r="F243" s="115" t="str">
        <f t="shared" si="44"/>
        <v>Ethylene hydration</v>
      </c>
      <c r="G243" s="146">
        <v>2.1490482000000002</v>
      </c>
      <c r="H243" s="8">
        <f t="shared" si="45"/>
        <v>2.1490482000000002</v>
      </c>
      <c r="J243" s="169">
        <v>0.39181511710564981</v>
      </c>
      <c r="K243" s="8">
        <f t="shared" si="46"/>
        <v>0.39181511710564981</v>
      </c>
      <c r="L243" s="170">
        <v>1.1735435974699998E-2</v>
      </c>
      <c r="M243" s="170">
        <v>5.5697537786000006E-2</v>
      </c>
      <c r="N243" s="170">
        <v>2.0249133449498154E-3</v>
      </c>
      <c r="O243" s="170">
        <v>0.32235722999999999</v>
      </c>
      <c r="Q243" s="69">
        <v>40.766227000000001</v>
      </c>
      <c r="S243" s="116">
        <v>5.0197180000000001E-2</v>
      </c>
      <c r="T243" s="116">
        <v>4.5466418000000001E-2</v>
      </c>
      <c r="U243" s="116">
        <v>1.9857399000000001E-3</v>
      </c>
      <c r="V243" s="116">
        <v>2.7450216E-3</v>
      </c>
      <c r="X243" s="69">
        <v>1.3242475999999999E-4</v>
      </c>
      <c r="Z243" s="166" t="s">
        <v>310</v>
      </c>
      <c r="AA243" t="s">
        <v>2230</v>
      </c>
    </row>
    <row r="244" spans="1:27" ht="14.4">
      <c r="A244" t="s">
        <v>452</v>
      </c>
      <c r="B244" s="85" t="s">
        <v>379</v>
      </c>
      <c r="C244" s="113" t="str">
        <f t="shared" si="43"/>
        <v>A.030.18.141</v>
      </c>
      <c r="D244" s="9" t="s">
        <v>1125</v>
      </c>
      <c r="E244" s="112" t="s">
        <v>362</v>
      </c>
      <c r="F244" s="115" t="str">
        <f t="shared" si="44"/>
        <v>Formic acid by butane oxidation</v>
      </c>
      <c r="G244" s="146">
        <v>1.0901204</v>
      </c>
      <c r="H244" s="8">
        <f t="shared" si="45"/>
        <v>1.0901204</v>
      </c>
      <c r="J244" s="169">
        <v>0.22808085242705994</v>
      </c>
      <c r="K244" s="8">
        <f t="shared" si="46"/>
        <v>0.22808085242705994</v>
      </c>
      <c r="L244" s="170">
        <v>2.1176191964200002E-2</v>
      </c>
      <c r="M244" s="170">
        <v>3.9124032034999999E-2</v>
      </c>
      <c r="N244" s="170">
        <v>4.2625684278599389E-3</v>
      </c>
      <c r="O244" s="170">
        <v>0.16351805999999999</v>
      </c>
      <c r="Q244" s="69">
        <v>41.635252000000001</v>
      </c>
      <c r="S244" s="116">
        <v>2.8690786999999999E-2</v>
      </c>
      <c r="T244" s="116">
        <v>2.4837422000000001E-2</v>
      </c>
      <c r="U244" s="116">
        <v>1.0699467E-3</v>
      </c>
      <c r="V244" s="116">
        <v>2.7834179000000001E-3</v>
      </c>
      <c r="X244" s="172">
        <v>9.5910979E-5</v>
      </c>
      <c r="Z244" s="166" t="s">
        <v>302</v>
      </c>
      <c r="AA244" t="s">
        <v>2231</v>
      </c>
    </row>
    <row r="245" spans="1:27" ht="14.4">
      <c r="A245" t="s">
        <v>453</v>
      </c>
      <c r="B245" s="85" t="s">
        <v>379</v>
      </c>
      <c r="C245" s="113" t="str">
        <f t="shared" si="43"/>
        <v>A.030.18.142</v>
      </c>
      <c r="D245" s="9" t="s">
        <v>1125</v>
      </c>
      <c r="E245" s="112" t="s">
        <v>362</v>
      </c>
      <c r="F245" s="115" t="str">
        <f t="shared" si="44"/>
        <v>Formic acid by methyl formate hydrolysis</v>
      </c>
      <c r="G245" s="146">
        <v>4.8533824000000001</v>
      </c>
      <c r="H245" s="8">
        <f t="shared" si="45"/>
        <v>4.8533824000000001</v>
      </c>
      <c r="J245" s="169">
        <v>0.8158163246196708</v>
      </c>
      <c r="K245" s="8">
        <f t="shared" si="46"/>
        <v>0.8158163246196708</v>
      </c>
      <c r="L245" s="170">
        <v>1.4823076058000002E-2</v>
      </c>
      <c r="M245" s="170">
        <v>6.7852945599999992E-2</v>
      </c>
      <c r="N245" s="170">
        <v>5.1329429616707974E-3</v>
      </c>
      <c r="O245" s="170">
        <v>0.72800735999999999</v>
      </c>
      <c r="Q245" s="69">
        <v>61.009276999999997</v>
      </c>
      <c r="S245" s="116">
        <v>9.5539671000000007E-2</v>
      </c>
      <c r="T245" s="116">
        <v>8.7700180000000003E-2</v>
      </c>
      <c r="U245" s="116">
        <v>3.9403060999999998E-3</v>
      </c>
      <c r="V245" s="116">
        <v>3.8991845000000002E-3</v>
      </c>
      <c r="X245" s="69">
        <v>2.2545101000000001E-4</v>
      </c>
      <c r="Z245" s="166" t="s">
        <v>302</v>
      </c>
      <c r="AA245" t="s">
        <v>2232</v>
      </c>
    </row>
    <row r="246" spans="1:27" ht="14.4">
      <c r="A246" t="s">
        <v>1630</v>
      </c>
      <c r="B246" s="85" t="s">
        <v>379</v>
      </c>
      <c r="C246" s="113" t="str">
        <f t="shared" si="43"/>
        <v>A.030.18.143</v>
      </c>
      <c r="D246" s="9" t="s">
        <v>1125</v>
      </c>
      <c r="E246" s="112" t="s">
        <v>362</v>
      </c>
      <c r="F246" s="115" t="str">
        <f t="shared" si="44"/>
        <v>Hydrochloric acid (better is A.030.02.101. of plastic europe)</v>
      </c>
      <c r="G246" s="146">
        <v>12.615174666666666</v>
      </c>
      <c r="H246" s="8">
        <f t="shared" si="45"/>
        <v>12.615174666666666</v>
      </c>
      <c r="J246" s="169">
        <v>3.1630454301460507</v>
      </c>
      <c r="K246" s="8">
        <f t="shared" si="46"/>
        <v>3.1630454301460507</v>
      </c>
      <c r="L246" s="170">
        <v>0.52137223200000005</v>
      </c>
      <c r="M246" s="170">
        <v>0.63672864472000001</v>
      </c>
      <c r="N246" s="170">
        <v>0.11266835342605064</v>
      </c>
      <c r="O246" s="170">
        <v>1.8922762</v>
      </c>
      <c r="Q246" s="69">
        <v>291.71501999999998</v>
      </c>
      <c r="S246" s="116">
        <v>0.23693698999999999</v>
      </c>
      <c r="T246" s="116">
        <v>0.20569941</v>
      </c>
      <c r="U246" s="116">
        <v>1.0875707E-2</v>
      </c>
      <c r="V246" s="116">
        <v>2.0361871E-2</v>
      </c>
      <c r="X246" s="69">
        <v>8.8666726999999995E-4</v>
      </c>
      <c r="Z246" s="166" t="s">
        <v>301</v>
      </c>
      <c r="AA246" t="s">
        <v>2233</v>
      </c>
    </row>
    <row r="247" spans="1:27" ht="14.4">
      <c r="A247" t="s">
        <v>454</v>
      </c>
      <c r="B247" s="85" t="s">
        <v>379</v>
      </c>
      <c r="C247" s="113" t="str">
        <f t="shared" si="43"/>
        <v>A.030.18.144</v>
      </c>
      <c r="D247" s="9" t="s">
        <v>1125</v>
      </c>
      <c r="E247" s="112" t="s">
        <v>362</v>
      </c>
      <c r="F247" s="115" t="str">
        <f t="shared" si="44"/>
        <v>Hydrogen from Reppe process</v>
      </c>
      <c r="G247" s="146">
        <v>5.0820931333333332</v>
      </c>
      <c r="H247" s="8">
        <f t="shared" si="45"/>
        <v>5.0820931333333332</v>
      </c>
      <c r="J247" s="169">
        <v>0.87475162913799975</v>
      </c>
      <c r="K247" s="8">
        <f t="shared" si="46"/>
        <v>0.87475162913799975</v>
      </c>
      <c r="L247" s="170">
        <v>1.679698139E-2</v>
      </c>
      <c r="M247" s="170">
        <v>7.1669266989999994E-2</v>
      </c>
      <c r="N247" s="170">
        <v>2.3971410757999734E-2</v>
      </c>
      <c r="O247" s="170">
        <v>0.76231397000000001</v>
      </c>
      <c r="Q247" s="69">
        <v>104.81292999999999</v>
      </c>
      <c r="S247" s="116">
        <v>0.10701160999999999</v>
      </c>
      <c r="T247" s="116">
        <v>9.6758120000000003E-2</v>
      </c>
      <c r="U247" s="116">
        <v>4.2566304000000001E-3</v>
      </c>
      <c r="V247" s="116">
        <v>5.9968584E-3</v>
      </c>
      <c r="X247" s="69">
        <v>2.8605131000000001E-4</v>
      </c>
      <c r="Z247" s="166" t="s">
        <v>310</v>
      </c>
      <c r="AA247" t="s">
        <v>2234</v>
      </c>
    </row>
    <row r="248" spans="1:27" ht="14.4">
      <c r="A248" t="s">
        <v>455</v>
      </c>
      <c r="B248" s="85" t="s">
        <v>379</v>
      </c>
      <c r="C248" s="113" t="str">
        <f t="shared" si="43"/>
        <v>A.030.18.145</v>
      </c>
      <c r="D248" s="9" t="s">
        <v>1125</v>
      </c>
      <c r="E248" s="112" t="s">
        <v>362</v>
      </c>
      <c r="F248" s="115" t="str">
        <f t="shared" si="44"/>
        <v>Isobutyl acetate</v>
      </c>
      <c r="G248" s="146">
        <v>4.0329559333333336</v>
      </c>
      <c r="H248" s="8">
        <f t="shared" si="45"/>
        <v>4.0329559333333336</v>
      </c>
      <c r="J248" s="169">
        <v>0.73691567663864654</v>
      </c>
      <c r="K248" s="8">
        <f t="shared" si="46"/>
        <v>0.73691567663864654</v>
      </c>
      <c r="L248" s="170">
        <v>3.7962970160000005E-2</v>
      </c>
      <c r="M248" s="170">
        <v>8.1673676325E-2</v>
      </c>
      <c r="N248" s="170">
        <v>1.2335640153646615E-2</v>
      </c>
      <c r="O248" s="170">
        <v>0.60494338999999997</v>
      </c>
      <c r="Q248" s="69">
        <v>95.346632999999997</v>
      </c>
      <c r="S248" s="116">
        <v>8.1935681999999996E-2</v>
      </c>
      <c r="T248" s="116">
        <v>7.2735306999999999E-2</v>
      </c>
      <c r="U248" s="116">
        <v>3.3868733E-3</v>
      </c>
      <c r="V248" s="116">
        <v>5.8135019000000003E-3</v>
      </c>
      <c r="X248" s="69">
        <v>2.4728956999999998E-4</v>
      </c>
      <c r="Z248" s="166" t="s">
        <v>344</v>
      </c>
      <c r="AA248" t="s">
        <v>2235</v>
      </c>
    </row>
    <row r="249" spans="1:27" ht="14.4">
      <c r="A249" t="s">
        <v>456</v>
      </c>
      <c r="B249" s="85" t="s">
        <v>379</v>
      </c>
      <c r="C249" s="113" t="str">
        <f t="shared" si="43"/>
        <v>A.030.18.146</v>
      </c>
      <c r="D249" s="9" t="s">
        <v>1125</v>
      </c>
      <c r="E249" s="112" t="s">
        <v>362</v>
      </c>
      <c r="F249" s="115" t="str">
        <f t="shared" si="44"/>
        <v>Isopropyl acetate</v>
      </c>
      <c r="G249" s="146">
        <v>4.6833323333333334</v>
      </c>
      <c r="H249" s="8">
        <f t="shared" si="45"/>
        <v>4.6833323333333334</v>
      </c>
      <c r="J249" s="169">
        <v>0.93785852410965154</v>
      </c>
      <c r="K249" s="8">
        <f t="shared" si="46"/>
        <v>0.93785852410965154</v>
      </c>
      <c r="L249" s="170">
        <v>0.12390484969500001</v>
      </c>
      <c r="M249" s="170">
        <v>9.6306306050000012E-2</v>
      </c>
      <c r="N249" s="170">
        <v>1.5147518364651443E-2</v>
      </c>
      <c r="O249" s="170">
        <v>0.70249985000000004</v>
      </c>
      <c r="Q249" s="69">
        <v>91.623182999999997</v>
      </c>
      <c r="S249" s="116">
        <v>9.9808420999999994E-2</v>
      </c>
      <c r="T249" s="116">
        <v>9.0322732000000003E-2</v>
      </c>
      <c r="U249" s="116">
        <v>4.1555241999999999E-3</v>
      </c>
      <c r="V249" s="116">
        <v>5.3301642000000002E-3</v>
      </c>
      <c r="X249" s="69">
        <v>2.8391458999999999E-4</v>
      </c>
      <c r="Z249" s="166" t="s">
        <v>344</v>
      </c>
      <c r="AA249" t="s">
        <v>2236</v>
      </c>
    </row>
    <row r="250" spans="1:27" ht="14.4">
      <c r="A250" t="s">
        <v>457</v>
      </c>
      <c r="B250" s="85" t="s">
        <v>379</v>
      </c>
      <c r="C250" s="113" t="str">
        <f t="shared" si="43"/>
        <v>A.030.18.147</v>
      </c>
      <c r="D250" s="9" t="s">
        <v>1125</v>
      </c>
      <c r="E250" s="112" t="s">
        <v>362</v>
      </c>
      <c r="F250" s="115" t="str">
        <f t="shared" si="44"/>
        <v>Methyl acetate</v>
      </c>
      <c r="G250" s="146">
        <v>1.0907996</v>
      </c>
      <c r="H250" s="8">
        <f t="shared" si="45"/>
        <v>1.0907996</v>
      </c>
      <c r="J250" s="169">
        <v>0.22822295806499068</v>
      </c>
      <c r="K250" s="8">
        <f t="shared" si="46"/>
        <v>0.22822295806499068</v>
      </c>
      <c r="L250" s="170">
        <v>2.1189386315600002E-2</v>
      </c>
      <c r="M250" s="170">
        <v>3.9148407514999997E-2</v>
      </c>
      <c r="N250" s="170">
        <v>4.2652242343906863E-3</v>
      </c>
      <c r="O250" s="170">
        <v>0.16361993999999999</v>
      </c>
      <c r="Q250" s="69">
        <v>41.661192999999997</v>
      </c>
      <c r="S250" s="116">
        <v>2.8708662999999999E-2</v>
      </c>
      <c r="T250" s="116">
        <v>2.4852896999999999E-2</v>
      </c>
      <c r="U250" s="116">
        <v>1.0706133000000001E-3</v>
      </c>
      <c r="V250" s="116">
        <v>2.7851521E-3</v>
      </c>
      <c r="X250" s="172">
        <v>9.5970737E-5</v>
      </c>
      <c r="Z250" s="166" t="s">
        <v>344</v>
      </c>
      <c r="AA250" t="s">
        <v>2237</v>
      </c>
    </row>
    <row r="251" spans="1:27" ht="14.4">
      <c r="A251" t="s">
        <v>458</v>
      </c>
      <c r="B251" s="85" t="s">
        <v>379</v>
      </c>
      <c r="C251" s="113" t="str">
        <f t="shared" si="43"/>
        <v>A.030.18.148</v>
      </c>
      <c r="D251" s="9" t="s">
        <v>1125</v>
      </c>
      <c r="E251" s="112" t="s">
        <v>362</v>
      </c>
      <c r="F251" s="115" t="str">
        <f t="shared" si="44"/>
        <v>Methyl ethyl ketone</v>
      </c>
      <c r="G251" s="146">
        <v>1.0907996</v>
      </c>
      <c r="H251" s="8">
        <f t="shared" si="45"/>
        <v>1.0907996</v>
      </c>
      <c r="J251" s="169">
        <v>0.22822295806499068</v>
      </c>
      <c r="K251" s="8">
        <f t="shared" si="46"/>
        <v>0.22822295806499068</v>
      </c>
      <c r="L251" s="170">
        <v>2.1189386315600002E-2</v>
      </c>
      <c r="M251" s="170">
        <v>3.9148407514999997E-2</v>
      </c>
      <c r="N251" s="170">
        <v>4.2652242343906863E-3</v>
      </c>
      <c r="O251" s="170">
        <v>0.16361993999999999</v>
      </c>
      <c r="Q251" s="69">
        <v>41.661192999999997</v>
      </c>
      <c r="S251" s="116">
        <v>2.8708662999999999E-2</v>
      </c>
      <c r="T251" s="116">
        <v>2.4852896999999999E-2</v>
      </c>
      <c r="U251" s="116">
        <v>1.0706133000000001E-3</v>
      </c>
      <c r="V251" s="116">
        <v>2.7851521E-3</v>
      </c>
      <c r="X251" s="172">
        <v>9.5970737E-5</v>
      </c>
      <c r="Z251" s="166" t="s">
        <v>325</v>
      </c>
      <c r="AA251" t="s">
        <v>2238</v>
      </c>
    </row>
    <row r="252" spans="1:27" ht="14.4">
      <c r="A252" t="s">
        <v>459</v>
      </c>
      <c r="B252" s="85" t="s">
        <v>379</v>
      </c>
      <c r="C252" s="113" t="str">
        <f t="shared" si="43"/>
        <v>A.030.18.149</v>
      </c>
      <c r="D252" s="9" t="s">
        <v>1125</v>
      </c>
      <c r="E252" s="112" t="s">
        <v>362</v>
      </c>
      <c r="F252" s="115" t="str">
        <f t="shared" si="44"/>
        <v>Methyl formate</v>
      </c>
      <c r="G252" s="146">
        <v>2.5837580666666669</v>
      </c>
      <c r="H252" s="8">
        <f t="shared" si="45"/>
        <v>2.5837580666666669</v>
      </c>
      <c r="J252" s="169">
        <v>0.48335101647019918</v>
      </c>
      <c r="K252" s="8">
        <f t="shared" si="46"/>
        <v>0.48335101647019918</v>
      </c>
      <c r="L252" s="170">
        <v>1.8860765743E-2</v>
      </c>
      <c r="M252" s="170">
        <v>5.3877736563000003E-2</v>
      </c>
      <c r="N252" s="170">
        <v>2.3048804164199157E-2</v>
      </c>
      <c r="O252" s="170">
        <v>0.38756371000000001</v>
      </c>
      <c r="Q252" s="69">
        <v>75.189807999999999</v>
      </c>
      <c r="S252" s="116">
        <v>5.5491967000000003E-2</v>
      </c>
      <c r="T252" s="116">
        <v>4.9137703999999997E-2</v>
      </c>
      <c r="U252" s="116">
        <v>2.1627259999999998E-3</v>
      </c>
      <c r="V252" s="116">
        <v>4.1915366999999999E-3</v>
      </c>
      <c r="X252" s="69">
        <v>1.7334174999999999E-4</v>
      </c>
      <c r="Z252" s="166" t="s">
        <v>344</v>
      </c>
      <c r="AA252" t="s">
        <v>2239</v>
      </c>
    </row>
    <row r="253" spans="1:27" ht="14.4">
      <c r="A253" t="s">
        <v>460</v>
      </c>
      <c r="B253" s="85" t="s">
        <v>379</v>
      </c>
      <c r="C253" s="113" t="str">
        <f t="shared" si="43"/>
        <v>A.030.18.150</v>
      </c>
      <c r="D253" s="9" t="s">
        <v>1125</v>
      </c>
      <c r="E253" s="112" t="s">
        <v>362</v>
      </c>
      <c r="F253" s="115" t="str">
        <f t="shared" si="44"/>
        <v>Methylcyclohexane</v>
      </c>
      <c r="G253" s="146">
        <v>5.4873168666666663</v>
      </c>
      <c r="H253" s="8">
        <f t="shared" si="45"/>
        <v>5.4873168666666663</v>
      </c>
      <c r="J253" s="169">
        <v>1.1910395404731062</v>
      </c>
      <c r="K253" s="8">
        <f t="shared" si="46"/>
        <v>1.1910395404731062</v>
      </c>
      <c r="L253" s="170">
        <v>0.20880262450000001</v>
      </c>
      <c r="M253" s="170">
        <v>0.126043704831</v>
      </c>
      <c r="N253" s="170">
        <v>3.3095681142106155E-2</v>
      </c>
      <c r="O253" s="170">
        <v>0.82309752999999997</v>
      </c>
      <c r="Q253" s="69">
        <v>98.871607999999995</v>
      </c>
      <c r="S253" s="116">
        <v>0.10788164</v>
      </c>
      <c r="T253" s="116">
        <v>9.7045038E-2</v>
      </c>
      <c r="U253" s="116">
        <v>4.7356242999999996E-3</v>
      </c>
      <c r="V253" s="116">
        <v>6.1009814999999998E-3</v>
      </c>
      <c r="X253" s="69">
        <v>3.2681125000000002E-4</v>
      </c>
      <c r="Z253" s="166" t="s">
        <v>349</v>
      </c>
      <c r="AA253" t="s">
        <v>2240</v>
      </c>
    </row>
    <row r="254" spans="1:27" ht="14.4">
      <c r="A254" t="s">
        <v>461</v>
      </c>
      <c r="B254" s="85" t="s">
        <v>379</v>
      </c>
      <c r="C254" s="113" t="str">
        <f t="shared" si="43"/>
        <v>A.030.18.151</v>
      </c>
      <c r="D254" s="9" t="s">
        <v>1125</v>
      </c>
      <c r="E254" s="112" t="s">
        <v>362</v>
      </c>
      <c r="F254" s="115" t="str">
        <f t="shared" si="44"/>
        <v>Monochlorobenzene</v>
      </c>
      <c r="G254" s="146">
        <v>12.615174666666666</v>
      </c>
      <c r="H254" s="8">
        <f t="shared" si="45"/>
        <v>12.615174666666666</v>
      </c>
      <c r="J254" s="169">
        <v>3.1554994421460503</v>
      </c>
      <c r="K254" s="8">
        <f t="shared" si="46"/>
        <v>3.1554994421460503</v>
      </c>
      <c r="L254" s="170">
        <v>0.51382624399999999</v>
      </c>
      <c r="M254" s="170">
        <v>0.63672864472000001</v>
      </c>
      <c r="N254" s="170">
        <v>0.11266835342605064</v>
      </c>
      <c r="O254" s="170">
        <v>1.8922762</v>
      </c>
      <c r="Q254" s="69">
        <v>291.71501999999998</v>
      </c>
      <c r="S254" s="116">
        <v>0.23693698999999999</v>
      </c>
      <c r="T254" s="116">
        <v>0.20569941</v>
      </c>
      <c r="U254" s="116">
        <v>1.0875707E-2</v>
      </c>
      <c r="V254" s="116">
        <v>2.0361871E-2</v>
      </c>
      <c r="X254" s="69">
        <v>8.7754594000000001E-4</v>
      </c>
      <c r="Z254" s="166" t="s">
        <v>351</v>
      </c>
      <c r="AA254" t="s">
        <v>2140</v>
      </c>
    </row>
    <row r="255" spans="1:27" ht="14.4">
      <c r="A255" t="s">
        <v>462</v>
      </c>
      <c r="B255" s="85" t="s">
        <v>379</v>
      </c>
      <c r="C255" s="113" t="str">
        <f t="shared" si="43"/>
        <v>A.030.18.152</v>
      </c>
      <c r="D255" s="9" t="s">
        <v>1125</v>
      </c>
      <c r="E255" s="112" t="s">
        <v>362</v>
      </c>
      <c r="F255" s="115" t="str">
        <f t="shared" si="44"/>
        <v>N-Dimethyl-2-pyrrolidone</v>
      </c>
      <c r="G255" s="146">
        <v>5.9798773333333335</v>
      </c>
      <c r="H255" s="8">
        <f t="shared" si="45"/>
        <v>5.9798773333333335</v>
      </c>
      <c r="J255" s="169">
        <v>1.0549499206078574</v>
      </c>
      <c r="K255" s="8">
        <f t="shared" si="46"/>
        <v>1.0549499206078574</v>
      </c>
      <c r="L255" s="170">
        <v>1.9989322049999998E-2</v>
      </c>
      <c r="M255" s="170">
        <v>0.10453583973</v>
      </c>
      <c r="N255" s="170">
        <v>3.3443158827857401E-2</v>
      </c>
      <c r="O255" s="170">
        <v>0.89698160000000005</v>
      </c>
      <c r="Q255" s="69">
        <v>116.01853</v>
      </c>
      <c r="S255" s="116">
        <v>0.12453119999999999</v>
      </c>
      <c r="T255" s="116">
        <v>0.11308293</v>
      </c>
      <c r="U255" s="116">
        <v>5.0408014000000003E-3</v>
      </c>
      <c r="V255" s="116">
        <v>6.4074691999999999E-3</v>
      </c>
      <c r="X255" s="69">
        <v>3.3186084000000002E-4</v>
      </c>
      <c r="Z255" s="166" t="s">
        <v>352</v>
      </c>
      <c r="AA255" t="s">
        <v>2241</v>
      </c>
    </row>
    <row r="256" spans="1:27" ht="14.4">
      <c r="A256" t="s">
        <v>1631</v>
      </c>
      <c r="B256" s="85" t="s">
        <v>379</v>
      </c>
      <c r="C256" s="113" t="str">
        <f t="shared" si="43"/>
        <v>A.030.18.153</v>
      </c>
      <c r="D256" s="9" t="s">
        <v>1125</v>
      </c>
      <c r="E256" s="112" t="s">
        <v>362</v>
      </c>
      <c r="F256" s="115" t="str">
        <f t="shared" si="44"/>
        <v>N.N-Dimethylformamide</v>
      </c>
      <c r="G256" s="146">
        <v>1.7610561333333334</v>
      </c>
      <c r="H256" s="8">
        <f t="shared" si="45"/>
        <v>1.7610561333333334</v>
      </c>
      <c r="J256" s="169">
        <v>0.44305025624519273</v>
      </c>
      <c r="K256" s="8">
        <f t="shared" si="46"/>
        <v>0.44305025624519273</v>
      </c>
      <c r="L256" s="170">
        <v>1.0090170924000001E-2</v>
      </c>
      <c r="M256" s="170">
        <v>0.157682174328</v>
      </c>
      <c r="N256" s="170">
        <v>1.1119490993192725E-2</v>
      </c>
      <c r="O256" s="170">
        <v>0.26415842</v>
      </c>
      <c r="Q256" s="69">
        <v>45.373412999999999</v>
      </c>
      <c r="S256" s="116">
        <v>3.8952291999999999E-2</v>
      </c>
      <c r="T256" s="116">
        <v>3.4700666999999998E-2</v>
      </c>
      <c r="U256" s="116">
        <v>1.5448882E-3</v>
      </c>
      <c r="V256" s="116">
        <v>2.7067364000000001E-3</v>
      </c>
      <c r="X256" s="69">
        <v>1.4434649E-4</v>
      </c>
      <c r="Z256" s="166" t="s">
        <v>344</v>
      </c>
      <c r="AA256" t="s">
        <v>2242</v>
      </c>
    </row>
    <row r="257" spans="1:27" ht="14.4">
      <c r="A257" t="s">
        <v>463</v>
      </c>
      <c r="B257" s="85" t="s">
        <v>379</v>
      </c>
      <c r="C257" s="113" t="str">
        <f t="shared" si="43"/>
        <v>A.030.18.154</v>
      </c>
      <c r="D257" s="9" t="s">
        <v>1125</v>
      </c>
      <c r="E257" s="112" t="s">
        <v>362</v>
      </c>
      <c r="F257" s="115" t="str">
        <f t="shared" si="44"/>
        <v>o-dichlorobenzene</v>
      </c>
      <c r="G257" s="146">
        <v>12.615174666666666</v>
      </c>
      <c r="H257" s="8">
        <f t="shared" si="45"/>
        <v>12.615174666666666</v>
      </c>
      <c r="J257" s="169">
        <v>3.1554994421460503</v>
      </c>
      <c r="K257" s="8">
        <f t="shared" si="46"/>
        <v>3.1554994421460503</v>
      </c>
      <c r="L257" s="170">
        <v>0.51382624399999999</v>
      </c>
      <c r="M257" s="170">
        <v>0.63672864472000001</v>
      </c>
      <c r="N257" s="170">
        <v>0.11266835342605064</v>
      </c>
      <c r="O257" s="170">
        <v>1.8922762</v>
      </c>
      <c r="Q257" s="69">
        <v>291.71501999999998</v>
      </c>
      <c r="S257" s="116">
        <v>0.23693698999999999</v>
      </c>
      <c r="T257" s="116">
        <v>0.20569941</v>
      </c>
      <c r="U257" s="116">
        <v>1.0875707E-2</v>
      </c>
      <c r="V257" s="116">
        <v>2.0361871E-2</v>
      </c>
      <c r="X257" s="69">
        <v>8.7754594000000001E-4</v>
      </c>
      <c r="Z257" s="166" t="s">
        <v>351</v>
      </c>
      <c r="AA257" t="s">
        <v>2565</v>
      </c>
    </row>
    <row r="258" spans="1:27" ht="14.4">
      <c r="A258" t="s">
        <v>464</v>
      </c>
      <c r="B258" s="85" t="s">
        <v>379</v>
      </c>
      <c r="C258" s="113" t="str">
        <f t="shared" si="43"/>
        <v>A.030.18.155</v>
      </c>
      <c r="D258" s="9" t="s">
        <v>1125</v>
      </c>
      <c r="E258" s="112" t="s">
        <v>362</v>
      </c>
      <c r="F258" s="115" t="str">
        <f t="shared" si="44"/>
        <v>p-dichlorobenzene</v>
      </c>
      <c r="G258" s="146">
        <v>12.615174666666666</v>
      </c>
      <c r="H258" s="8">
        <f t="shared" si="45"/>
        <v>12.615174666666666</v>
      </c>
      <c r="J258" s="169">
        <v>3.1554994421460503</v>
      </c>
      <c r="K258" s="8">
        <f t="shared" si="46"/>
        <v>3.1554994421460503</v>
      </c>
      <c r="L258" s="170">
        <v>0.51382624399999999</v>
      </c>
      <c r="M258" s="170">
        <v>0.63672864472000001</v>
      </c>
      <c r="N258" s="170">
        <v>0.11266835342605064</v>
      </c>
      <c r="O258" s="170">
        <v>1.8922762</v>
      </c>
      <c r="Q258" s="69">
        <v>291.71501999999998</v>
      </c>
      <c r="S258" s="116">
        <v>0.23693698999999999</v>
      </c>
      <c r="T258" s="116">
        <v>0.20569941</v>
      </c>
      <c r="U258" s="116">
        <v>1.0875707E-2</v>
      </c>
      <c r="V258" s="116">
        <v>2.0361871E-2</v>
      </c>
      <c r="X258" s="69">
        <v>8.7754594000000001E-4</v>
      </c>
      <c r="Z258" s="166" t="s">
        <v>351</v>
      </c>
      <c r="AA258" t="s">
        <v>2566</v>
      </c>
    </row>
    <row r="259" spans="1:27" ht="14.4">
      <c r="A259" t="s">
        <v>465</v>
      </c>
      <c r="B259" s="85" t="s">
        <v>379</v>
      </c>
      <c r="C259" s="113" t="str">
        <f t="shared" si="43"/>
        <v>A.030.18.156</v>
      </c>
      <c r="D259" s="9" t="s">
        <v>1125</v>
      </c>
      <c r="E259" s="112" t="s">
        <v>362</v>
      </c>
      <c r="F259" s="115" t="str">
        <f t="shared" si="44"/>
        <v>Propanal</v>
      </c>
      <c r="G259" s="146">
        <v>3.6847690000000006</v>
      </c>
      <c r="H259" s="8">
        <f t="shared" si="45"/>
        <v>3.6847690000000006</v>
      </c>
      <c r="J259" s="169">
        <v>0.66444571725052426</v>
      </c>
      <c r="K259" s="8">
        <f t="shared" si="46"/>
        <v>0.66444571725052426</v>
      </c>
      <c r="L259" s="170">
        <v>2.7453202401E-2</v>
      </c>
      <c r="M259" s="170">
        <v>7.7182971528000008E-2</v>
      </c>
      <c r="N259" s="170">
        <v>7.0941933215241913E-3</v>
      </c>
      <c r="O259" s="170">
        <v>0.55271535000000005</v>
      </c>
      <c r="Q259" s="69">
        <v>73.176227999999995</v>
      </c>
      <c r="S259" s="116">
        <v>8.0688301000000004E-2</v>
      </c>
      <c r="T259" s="116">
        <v>7.2874430000000004E-2</v>
      </c>
      <c r="U259" s="116">
        <v>3.1505398000000002E-3</v>
      </c>
      <c r="V259" s="116">
        <v>4.6633311999999998E-3</v>
      </c>
      <c r="X259" s="69">
        <v>2.1193068000000001E-4</v>
      </c>
      <c r="Z259" s="166" t="s">
        <v>325</v>
      </c>
      <c r="AA259" t="s">
        <v>2243</v>
      </c>
    </row>
    <row r="260" spans="1:27" ht="14.4">
      <c r="A260" t="s">
        <v>466</v>
      </c>
      <c r="B260" s="85" t="s">
        <v>379</v>
      </c>
      <c r="C260" s="113" t="str">
        <f t="shared" si="43"/>
        <v>A.030.18.157</v>
      </c>
      <c r="D260" s="9" t="s">
        <v>1125</v>
      </c>
      <c r="E260" s="112" t="s">
        <v>362</v>
      </c>
      <c r="F260" s="115" t="str">
        <f t="shared" si="44"/>
        <v>Propanol</v>
      </c>
      <c r="G260" s="146">
        <v>4.4449825333333335</v>
      </c>
      <c r="H260" s="8">
        <f t="shared" si="45"/>
        <v>4.4449825333333335</v>
      </c>
      <c r="J260" s="169">
        <v>0.95526732557451899</v>
      </c>
      <c r="K260" s="8">
        <f t="shared" si="46"/>
        <v>0.95526732557451899</v>
      </c>
      <c r="L260" s="170">
        <v>0.18869140776099999</v>
      </c>
      <c r="M260" s="170">
        <v>8.3108961440000004E-2</v>
      </c>
      <c r="N260" s="170">
        <v>1.6719576373519014E-2</v>
      </c>
      <c r="O260" s="170">
        <v>0.66674738</v>
      </c>
      <c r="Q260" s="69">
        <v>84.541978999999998</v>
      </c>
      <c r="S260" s="116">
        <v>9.5031936999999997E-2</v>
      </c>
      <c r="T260" s="116">
        <v>8.5879452999999994E-2</v>
      </c>
      <c r="U260" s="116">
        <v>4.0372358000000004E-3</v>
      </c>
      <c r="V260" s="116">
        <v>5.1152482000000003E-3</v>
      </c>
      <c r="X260" s="69">
        <v>2.7770535000000001E-4</v>
      </c>
      <c r="Z260" s="166" t="s">
        <v>333</v>
      </c>
      <c r="AA260" t="s">
        <v>2244</v>
      </c>
    </row>
    <row r="261" spans="1:27" ht="14.4">
      <c r="A261" t="s">
        <v>467</v>
      </c>
      <c r="B261" s="85" t="s">
        <v>379</v>
      </c>
      <c r="C261" s="113" t="str">
        <f t="shared" si="43"/>
        <v>A.030.18.158</v>
      </c>
      <c r="D261" s="9" t="s">
        <v>1125</v>
      </c>
      <c r="E261" s="112" t="s">
        <v>362</v>
      </c>
      <c r="F261" s="115" t="str">
        <f t="shared" si="44"/>
        <v>Propylene ammooxidation</v>
      </c>
      <c r="G261" s="146">
        <v>3.8654116666666667</v>
      </c>
      <c r="H261" s="8">
        <f t="shared" si="45"/>
        <v>3.8654116666666667</v>
      </c>
      <c r="J261" s="169">
        <v>0.94228677612283296</v>
      </c>
      <c r="K261" s="8">
        <f t="shared" si="46"/>
        <v>0.94228677612283296</v>
      </c>
      <c r="L261" s="170">
        <v>6.6658466030000002E-2</v>
      </c>
      <c r="M261" s="170">
        <v>0.27650137622999998</v>
      </c>
      <c r="N261" s="170">
        <v>1.9315183862833069E-2</v>
      </c>
      <c r="O261" s="170">
        <v>0.57981174999999996</v>
      </c>
      <c r="Q261" s="69">
        <v>84.774377999999999</v>
      </c>
      <c r="S261" s="116">
        <v>8.2076182999999997E-2</v>
      </c>
      <c r="T261" s="116">
        <v>7.2654215999999994E-2</v>
      </c>
      <c r="U261" s="116">
        <v>3.6007195999999998E-3</v>
      </c>
      <c r="V261" s="116">
        <v>5.8212476999999997E-3</v>
      </c>
      <c r="X261" s="69">
        <v>2.9856468000000002E-4</v>
      </c>
      <c r="Z261" s="166" t="s">
        <v>310</v>
      </c>
      <c r="AA261" t="s">
        <v>2245</v>
      </c>
    </row>
    <row r="262" spans="1:27" ht="14.4">
      <c r="A262" t="s">
        <v>468</v>
      </c>
      <c r="B262" s="85" t="s">
        <v>379</v>
      </c>
      <c r="C262" s="113" t="str">
        <f t="shared" si="43"/>
        <v>A.030.18.159</v>
      </c>
      <c r="D262" s="9" t="s">
        <v>1125</v>
      </c>
      <c r="E262" s="112" t="s">
        <v>362</v>
      </c>
      <c r="F262" s="115" t="str">
        <f t="shared" si="44"/>
        <v>Propylene hydroformylation</v>
      </c>
      <c r="G262" s="146">
        <v>7.6800146666666675</v>
      </c>
      <c r="H262" s="8">
        <f t="shared" si="45"/>
        <v>7.6800146666666675</v>
      </c>
      <c r="J262" s="169">
        <v>1.3300574231807289</v>
      </c>
      <c r="K262" s="8">
        <f t="shared" si="46"/>
        <v>1.3300574231807289</v>
      </c>
      <c r="L262" s="170">
        <v>7.0090113689999997E-2</v>
      </c>
      <c r="M262" s="170">
        <v>9.0322456503000012E-2</v>
      </c>
      <c r="N262" s="170">
        <v>1.7642652987728925E-2</v>
      </c>
      <c r="O262" s="170">
        <v>1.1520022000000001</v>
      </c>
      <c r="Q262" s="69">
        <v>132.66822999999999</v>
      </c>
      <c r="S262" s="116">
        <v>0.14145012000000001</v>
      </c>
      <c r="T262" s="116">
        <v>0.12673951999999999</v>
      </c>
      <c r="U262" s="116">
        <v>6.1531095999999997E-3</v>
      </c>
      <c r="V262" s="116">
        <v>8.5574883000000008E-3</v>
      </c>
      <c r="X262" s="69">
        <v>3.9637807000000001E-4</v>
      </c>
      <c r="Z262" s="166" t="s">
        <v>310</v>
      </c>
      <c r="AA262" t="s">
        <v>2246</v>
      </c>
    </row>
    <row r="263" spans="1:27" ht="14.4">
      <c r="A263" t="s">
        <v>469</v>
      </c>
      <c r="B263" s="85" t="s">
        <v>379</v>
      </c>
      <c r="C263" s="113" t="str">
        <f t="shared" si="43"/>
        <v>A.030.18.160</v>
      </c>
      <c r="D263" s="9" t="s">
        <v>1125</v>
      </c>
      <c r="E263" s="112" t="s">
        <v>362</v>
      </c>
      <c r="F263" s="115" t="str">
        <f t="shared" si="44"/>
        <v>Tetrahydrofuran</v>
      </c>
      <c r="G263" s="146">
        <v>5.9702160666666666</v>
      </c>
      <c r="H263" s="8">
        <f t="shared" si="45"/>
        <v>5.9702160666666666</v>
      </c>
      <c r="J263" s="169">
        <v>0.98506772192739278</v>
      </c>
      <c r="K263" s="8">
        <f t="shared" si="46"/>
        <v>0.98506772192739278</v>
      </c>
      <c r="L263" s="170">
        <v>3.4884396200000001E-2</v>
      </c>
      <c r="M263" s="170">
        <v>-0.1852832227</v>
      </c>
      <c r="N263" s="170">
        <v>0.23993413842739283</v>
      </c>
      <c r="O263" s="170">
        <v>0.89553240999999995</v>
      </c>
      <c r="Q263" s="69">
        <v>159.23356999999999</v>
      </c>
      <c r="S263" s="116">
        <v>0.13188284</v>
      </c>
      <c r="T263" s="116">
        <v>0.11715675</v>
      </c>
      <c r="U263" s="116">
        <v>5.0601769999999999E-3</v>
      </c>
      <c r="V263" s="116">
        <v>9.6659138999999998E-3</v>
      </c>
      <c r="X263" s="69">
        <v>3.9012128000000002E-4</v>
      </c>
      <c r="Z263" s="166" t="s">
        <v>353</v>
      </c>
      <c r="AA263" t="s">
        <v>2247</v>
      </c>
    </row>
    <row r="264" spans="1:27">
      <c r="D264" s="1" t="s">
        <v>1126</v>
      </c>
      <c r="H264" s="8"/>
      <c r="Q264"/>
    </row>
    <row r="265" spans="1:27" ht="14.4">
      <c r="A265" t="s">
        <v>470</v>
      </c>
      <c r="B265" s="85" t="s">
        <v>379</v>
      </c>
      <c r="C265" s="113" t="str">
        <f t="shared" ref="C265" si="47">MID(A265,1,12)</f>
        <v>A.030.22.101</v>
      </c>
      <c r="D265" s="9" t="s">
        <v>1126</v>
      </c>
      <c r="E265" s="112" t="s">
        <v>362</v>
      </c>
      <c r="F265" s="115" t="str">
        <f t="shared" ref="F265" si="48">MID(A265, 21,85)</f>
        <v>Pesticides (unspecified)</v>
      </c>
      <c r="G265" s="146">
        <v>19.812974000000001</v>
      </c>
      <c r="H265" s="8">
        <f>G265</f>
        <v>19.812974000000001</v>
      </c>
      <c r="J265" s="169">
        <v>4.0985094645817188</v>
      </c>
      <c r="K265" s="8">
        <f>J265</f>
        <v>4.0985094645817188</v>
      </c>
      <c r="L265" s="170">
        <v>0.13515189491000001</v>
      </c>
      <c r="M265" s="170">
        <v>0.46464896201</v>
      </c>
      <c r="N265" s="170">
        <v>0.52676250766171917</v>
      </c>
      <c r="O265" s="170">
        <v>2.9719460999999998</v>
      </c>
      <c r="Q265" s="69">
        <v>282.86360000000002</v>
      </c>
      <c r="S265" s="116">
        <v>0.44428783999999999</v>
      </c>
      <c r="T265" s="116">
        <v>0.41235621</v>
      </c>
      <c r="U265" s="116">
        <v>1.7241060999999998E-2</v>
      </c>
      <c r="V265" s="116">
        <v>1.4690564999999999E-2</v>
      </c>
      <c r="X265" s="69">
        <v>1.0242764000000001E-3</v>
      </c>
      <c r="Z265" s="166" t="s">
        <v>310</v>
      </c>
    </row>
    <row r="266" spans="1:27">
      <c r="D266" s="1" t="s">
        <v>1127</v>
      </c>
      <c r="H266" s="8"/>
      <c r="Q266"/>
    </row>
    <row r="267" spans="1:27" ht="14.4">
      <c r="A267" t="s">
        <v>2587</v>
      </c>
      <c r="B267" s="85" t="s">
        <v>379</v>
      </c>
      <c r="C267" s="113" t="str">
        <f t="shared" ref="C267:C270" si="49">MID(A267,1,12)</f>
        <v>A.030.23.101</v>
      </c>
      <c r="D267" s="9" t="s">
        <v>1126</v>
      </c>
      <c r="E267" s="112" t="s">
        <v>362</v>
      </c>
      <c r="F267" s="115" t="str">
        <f t="shared" ref="F267:F270" si="50">MID(A267, 21,85)</f>
        <v>Benomyl (1-(Butylcarbamoyl)-1H-1.3-benzimidazol-2-yl methylcarbamate)</v>
      </c>
      <c r="G267" s="146">
        <v>34.559366000000004</v>
      </c>
      <c r="H267" s="8">
        <f t="shared" ref="H267:H270" si="51">G267</f>
        <v>34.559366000000004</v>
      </c>
      <c r="J267" s="169">
        <v>6.5763422697560001</v>
      </c>
      <c r="K267" s="8">
        <f t="shared" ref="K267:K270" si="52">J267</f>
        <v>6.5763422697560001</v>
      </c>
      <c r="L267" s="170">
        <v>0.24709525335000002</v>
      </c>
      <c r="M267" s="170">
        <v>0.99977727890599999</v>
      </c>
      <c r="N267" s="170">
        <v>0.14556483749999999</v>
      </c>
      <c r="O267" s="170">
        <v>5.1839048999999999</v>
      </c>
      <c r="Q267" s="69">
        <v>460.84293000000002</v>
      </c>
      <c r="S267" s="116">
        <v>0.83873162000000001</v>
      </c>
      <c r="T267" s="116">
        <v>0.78303780999999995</v>
      </c>
      <c r="U267" s="116">
        <v>3.1190112999999998E-2</v>
      </c>
      <c r="V267" s="116">
        <v>2.4503699E-2</v>
      </c>
      <c r="X267" s="69">
        <v>1.8026865999999999E-3</v>
      </c>
      <c r="Z267" s="166" t="s">
        <v>1080</v>
      </c>
      <c r="AA267" t="s">
        <v>2248</v>
      </c>
    </row>
    <row r="268" spans="1:27" ht="14.4">
      <c r="A268" t="s">
        <v>2588</v>
      </c>
      <c r="B268" s="85" t="s">
        <v>379</v>
      </c>
      <c r="C268" s="113" t="str">
        <f t="shared" si="49"/>
        <v>A.030.23.102</v>
      </c>
      <c r="D268" s="9" t="s">
        <v>1126</v>
      </c>
      <c r="E268" s="112" t="s">
        <v>362</v>
      </c>
      <c r="F268" s="115" t="str">
        <f t="shared" si="50"/>
        <v>Captan ((3aR.7aS)-2-[(Trichloromethyl)sulfanyl]-3a.4.7.7a-te</v>
      </c>
      <c r="G268" s="146">
        <v>10.557702666666668</v>
      </c>
      <c r="H268" s="8">
        <f t="shared" si="51"/>
        <v>10.557702666666668</v>
      </c>
      <c r="J268" s="169">
        <v>2.0725138044645002</v>
      </c>
      <c r="K268" s="8">
        <f t="shared" si="52"/>
        <v>2.0725138044645002</v>
      </c>
      <c r="L268" s="170">
        <v>8.6393535460000004E-2</v>
      </c>
      <c r="M268" s="170">
        <v>0.34040215340449997</v>
      </c>
      <c r="N268" s="170">
        <v>6.2062715599999999E-2</v>
      </c>
      <c r="O268" s="170">
        <v>1.5836554</v>
      </c>
      <c r="Q268" s="69">
        <v>142.31469999999999</v>
      </c>
      <c r="S268" s="116">
        <v>0.26382852000000001</v>
      </c>
      <c r="T268" s="116">
        <v>0.24688073999999999</v>
      </c>
      <c r="U268" s="116">
        <v>9.6686706000000001E-3</v>
      </c>
      <c r="V268" s="116">
        <v>7.2791124999999996E-3</v>
      </c>
      <c r="X268" s="69">
        <v>5.6169838999999997E-4</v>
      </c>
      <c r="Z268" s="166" t="s">
        <v>1081</v>
      </c>
      <c r="AA268" t="s">
        <v>2249</v>
      </c>
    </row>
    <row r="269" spans="1:27" ht="14.4">
      <c r="A269" t="s">
        <v>1056</v>
      </c>
      <c r="B269" s="85" t="s">
        <v>379</v>
      </c>
      <c r="C269" s="113" t="str">
        <f t="shared" si="49"/>
        <v>A.030.23.103</v>
      </c>
      <c r="D269" s="9" t="s">
        <v>1126</v>
      </c>
      <c r="E269" s="112" t="s">
        <v>362</v>
      </c>
      <c r="F269" s="115" t="str">
        <f t="shared" si="50"/>
        <v>Ferbam (Iron(III) Dimethyldithiocarbamate)</v>
      </c>
      <c r="G269" s="146">
        <v>8.9650673333333337</v>
      </c>
      <c r="H269" s="8">
        <f t="shared" si="51"/>
        <v>8.9650673333333337</v>
      </c>
      <c r="J269" s="169">
        <v>1.51547946370103</v>
      </c>
      <c r="K269" s="8">
        <f t="shared" si="52"/>
        <v>1.51547946370103</v>
      </c>
      <c r="L269" s="170">
        <v>2.5798327952000003E-2</v>
      </c>
      <c r="M269" s="170">
        <v>0.12977305412902998</v>
      </c>
      <c r="N269" s="170">
        <v>1.5147981619999999E-2</v>
      </c>
      <c r="O269" s="170">
        <v>1.3447601</v>
      </c>
      <c r="Q269" s="69">
        <v>120.82662000000001</v>
      </c>
      <c r="S269" s="116">
        <v>0.18701701000000001</v>
      </c>
      <c r="T269" s="116">
        <v>0.17298342</v>
      </c>
      <c r="U269" s="116">
        <v>7.5436581000000004E-3</v>
      </c>
      <c r="V269" s="116">
        <v>6.4899355999999998E-3</v>
      </c>
      <c r="X269" s="69">
        <v>4.2969288999999999E-4</v>
      </c>
      <c r="Z269" s="166" t="s">
        <v>1082</v>
      </c>
      <c r="AA269" t="s">
        <v>2250</v>
      </c>
    </row>
    <row r="270" spans="1:27" ht="14.4">
      <c r="A270" t="s">
        <v>1057</v>
      </c>
      <c r="B270" s="85" t="s">
        <v>379</v>
      </c>
      <c r="C270" s="113" t="str">
        <f t="shared" si="49"/>
        <v>A.030.23.104</v>
      </c>
      <c r="D270" s="9" t="s">
        <v>1126</v>
      </c>
      <c r="E270" s="112" t="s">
        <v>362</v>
      </c>
      <c r="F270" s="115" t="str">
        <f t="shared" si="50"/>
        <v>Maneb ( [[2-[(Dithio Carboxyl)amino]ethyl]carbodithioate]](2-)-kS,kS']manganese)</v>
      </c>
      <c r="G270" s="146">
        <v>10.457459333333333</v>
      </c>
      <c r="H270" s="8">
        <f t="shared" si="51"/>
        <v>10.457459333333333</v>
      </c>
      <c r="J270" s="169">
        <v>2.0111571770355998</v>
      </c>
      <c r="K270" s="8">
        <f t="shared" si="52"/>
        <v>2.0111571770355998</v>
      </c>
      <c r="L270" s="170">
        <v>8.1983287029999991E-2</v>
      </c>
      <c r="M270" s="170">
        <v>0.32999702162560002</v>
      </c>
      <c r="N270" s="170">
        <v>3.0557968379999998E-2</v>
      </c>
      <c r="O270" s="170">
        <v>1.5686188999999999</v>
      </c>
      <c r="Q270" s="69">
        <v>136.19383999999999</v>
      </c>
      <c r="S270" s="116">
        <v>0.26130441999999998</v>
      </c>
      <c r="T270" s="116">
        <v>0.24408062</v>
      </c>
      <c r="U270" s="116">
        <v>9.5659080999999993E-3</v>
      </c>
      <c r="V270" s="116">
        <v>7.6578966999999998E-3</v>
      </c>
      <c r="X270" s="69">
        <v>5.5233937000000004E-4</v>
      </c>
      <c r="Z270" s="166" t="s">
        <v>310</v>
      </c>
      <c r="AA270" t="s">
        <v>2251</v>
      </c>
    </row>
    <row r="271" spans="1:27">
      <c r="D271" s="1" t="s">
        <v>1128</v>
      </c>
      <c r="H271" s="8"/>
      <c r="Q271"/>
    </row>
    <row r="272" spans="1:27" ht="14.4">
      <c r="A272" t="s">
        <v>2589</v>
      </c>
      <c r="B272" s="85" t="s">
        <v>379</v>
      </c>
      <c r="C272" s="113" t="str">
        <f t="shared" ref="C272:C294" si="53">MID(A272,1,12)</f>
        <v>A.030.24.101</v>
      </c>
      <c r="D272" s="9" t="s">
        <v>1128</v>
      </c>
      <c r="E272" s="112" t="s">
        <v>362</v>
      </c>
      <c r="F272" s="115" t="str">
        <f t="shared" ref="F272:F294" si="54">MID(A272, 21,85)</f>
        <v>2.4-D (2.4-Dichlorophenoxyacetic acid)</v>
      </c>
      <c r="G272" s="146">
        <v>9.5632520000000003</v>
      </c>
      <c r="H272" s="8">
        <f t="shared" ref="H272:H294" si="55">G272</f>
        <v>9.5632520000000003</v>
      </c>
      <c r="J272" s="169">
        <v>1.9366724774256001</v>
      </c>
      <c r="K272" s="8">
        <f t="shared" ref="K272:K294" si="56">J272</f>
        <v>1.9366724774256001</v>
      </c>
      <c r="L272" s="170">
        <v>9.6528021840000006E-2</v>
      </c>
      <c r="M272" s="170">
        <v>0.3767332522356</v>
      </c>
      <c r="N272" s="170">
        <v>2.8923403350000002E-2</v>
      </c>
      <c r="O272" s="170">
        <v>1.4344878000000001</v>
      </c>
      <c r="Q272" s="69">
        <v>121.83344</v>
      </c>
      <c r="S272" s="116">
        <v>0.25731931000000002</v>
      </c>
      <c r="T272" s="116">
        <v>0.24114124000000001</v>
      </c>
      <c r="U272" s="116">
        <v>9.0724580000000003E-3</v>
      </c>
      <c r="V272" s="116">
        <v>7.1056200999999996E-3</v>
      </c>
      <c r="X272" s="69">
        <v>5.2627166999999996E-4</v>
      </c>
      <c r="Z272" s="166" t="s">
        <v>1083</v>
      </c>
      <c r="AA272" t="s">
        <v>2252</v>
      </c>
    </row>
    <row r="273" spans="1:27" ht="14.4">
      <c r="A273" t="s">
        <v>2590</v>
      </c>
      <c r="B273" s="85" t="s">
        <v>379</v>
      </c>
      <c r="C273" s="113" t="str">
        <f t="shared" si="53"/>
        <v>A.030.24.102</v>
      </c>
      <c r="D273" s="9" t="s">
        <v>1128</v>
      </c>
      <c r="E273" s="112" t="s">
        <v>362</v>
      </c>
      <c r="F273" s="115" t="str">
        <f t="shared" si="54"/>
        <v>2.4.5-T (2.4.5-Trichlorophenoxyacetic acid)</v>
      </c>
      <c r="G273" s="146">
        <v>13.096251333333333</v>
      </c>
      <c r="H273" s="8">
        <f t="shared" si="55"/>
        <v>13.096251333333333</v>
      </c>
      <c r="J273" s="169">
        <v>2.5308029178511999</v>
      </c>
      <c r="K273" s="8">
        <f t="shared" si="56"/>
        <v>2.5308029178511999</v>
      </c>
      <c r="L273" s="170">
        <v>0.10305990098999999</v>
      </c>
      <c r="M273" s="170">
        <v>0.41245048626119996</v>
      </c>
      <c r="N273" s="170">
        <v>5.0854830599999998E-2</v>
      </c>
      <c r="O273" s="170">
        <v>1.9644377</v>
      </c>
      <c r="Q273" s="69">
        <v>172.64547999999999</v>
      </c>
      <c r="S273" s="116">
        <v>0.32633064000000001</v>
      </c>
      <c r="T273" s="116">
        <v>0.30496057999999998</v>
      </c>
      <c r="U273" s="116">
        <v>1.1967981000000001E-2</v>
      </c>
      <c r="V273" s="116">
        <v>9.4020783999999996E-3</v>
      </c>
      <c r="X273" s="69">
        <v>6.9230145999999999E-4</v>
      </c>
      <c r="Z273" s="166" t="s">
        <v>1083</v>
      </c>
      <c r="AA273" t="s">
        <v>2253</v>
      </c>
    </row>
    <row r="274" spans="1:27" ht="14.4">
      <c r="A274" t="s">
        <v>2591</v>
      </c>
      <c r="B274" s="85" t="s">
        <v>379</v>
      </c>
      <c r="C274" s="113" t="str">
        <f t="shared" si="53"/>
        <v>A.030.24.103</v>
      </c>
      <c r="D274" s="9" t="s">
        <v>1128</v>
      </c>
      <c r="E274" s="112" t="s">
        <v>362</v>
      </c>
      <c r="F274" s="115" t="str">
        <f t="shared" si="54"/>
        <v>Alachlor (2-Chloro-N-(2.6-diethylphenyl)-N-(methoxymethyl)acetamide)</v>
      </c>
      <c r="G274" s="146">
        <v>25.105434666666667</v>
      </c>
      <c r="H274" s="8">
        <f t="shared" si="55"/>
        <v>25.105434666666667</v>
      </c>
      <c r="J274" s="169">
        <v>5.0158025158440003</v>
      </c>
      <c r="K274" s="8">
        <f t="shared" si="56"/>
        <v>5.0158025158440003</v>
      </c>
      <c r="L274" s="170">
        <v>0.23274845462000002</v>
      </c>
      <c r="M274" s="170">
        <v>0.91193494882400006</v>
      </c>
      <c r="N274" s="170">
        <v>0.10530391239999999</v>
      </c>
      <c r="O274" s="170">
        <v>3.7658152</v>
      </c>
      <c r="Q274" s="69">
        <v>327.58533</v>
      </c>
      <c r="S274" s="116">
        <v>0.65492558999999995</v>
      </c>
      <c r="T274" s="116">
        <v>0.61336497000000001</v>
      </c>
      <c r="U274" s="116">
        <v>2.3463535000000001E-2</v>
      </c>
      <c r="V274" s="116">
        <v>1.8097080000000001E-2</v>
      </c>
      <c r="X274" s="69">
        <v>1.3617812999999999E-3</v>
      </c>
      <c r="Z274" s="166" t="s">
        <v>1084</v>
      </c>
      <c r="AA274" t="s">
        <v>2254</v>
      </c>
    </row>
    <row r="275" spans="1:27" ht="14.4">
      <c r="A275" t="s">
        <v>2592</v>
      </c>
      <c r="B275" s="85" t="s">
        <v>379</v>
      </c>
      <c r="C275" s="113" t="str">
        <f t="shared" si="53"/>
        <v>A.030.24.104</v>
      </c>
      <c r="D275" s="9" t="s">
        <v>1128</v>
      </c>
      <c r="E275" s="112" t="s">
        <v>362</v>
      </c>
      <c r="F275" s="115" t="str">
        <f t="shared" si="54"/>
        <v>Bentazone (3-isopropyl-2.1.3-benzothiadiazine-4-one-2.2-dioxide)</v>
      </c>
      <c r="G275" s="146">
        <v>39.015858000000001</v>
      </c>
      <c r="H275" s="8">
        <f t="shared" si="55"/>
        <v>39.015858000000001</v>
      </c>
      <c r="J275" s="169">
        <v>7.7691205915210002</v>
      </c>
      <c r="K275" s="8">
        <f t="shared" si="56"/>
        <v>7.7691205915210002</v>
      </c>
      <c r="L275" s="170">
        <v>0.35934320799999997</v>
      </c>
      <c r="M275" s="170">
        <v>1.4121498841210001</v>
      </c>
      <c r="N275" s="170">
        <v>0.14524879940000002</v>
      </c>
      <c r="O275" s="170">
        <v>5.8523787</v>
      </c>
      <c r="Q275" s="69">
        <v>506.28552000000002</v>
      </c>
      <c r="S275" s="116">
        <v>1.0175988</v>
      </c>
      <c r="T275" s="116">
        <v>0.95275494999999999</v>
      </c>
      <c r="U275" s="116">
        <v>3.6454217999999997E-2</v>
      </c>
      <c r="V275" s="116">
        <v>2.8389666000000001E-2</v>
      </c>
      <c r="X275" s="69">
        <v>2.1136955999999998E-3</v>
      </c>
      <c r="Z275" s="166" t="s">
        <v>1085</v>
      </c>
      <c r="AA275" t="s">
        <v>2255</v>
      </c>
    </row>
    <row r="276" spans="1:27" ht="14.4">
      <c r="A276" t="s">
        <v>2593</v>
      </c>
      <c r="B276" s="85" t="s">
        <v>379</v>
      </c>
      <c r="C276" s="113" t="str">
        <f t="shared" si="53"/>
        <v>A.030.24.105</v>
      </c>
      <c r="D276" s="9" t="s">
        <v>1128</v>
      </c>
      <c r="E276" s="112" t="s">
        <v>362</v>
      </c>
      <c r="F276" s="115" t="str">
        <f t="shared" si="54"/>
        <v>Butylate (Butylated hydroxytoluene 2.6-Di-tert-butyl-4-methylphenol)</v>
      </c>
      <c r="G276" s="146">
        <v>14.285020666666668</v>
      </c>
      <c r="H276" s="8">
        <f t="shared" si="55"/>
        <v>14.285020666666668</v>
      </c>
      <c r="J276" s="169">
        <v>2.7418298049293002</v>
      </c>
      <c r="K276" s="8">
        <f t="shared" si="56"/>
        <v>2.7418298049293002</v>
      </c>
      <c r="L276" s="170">
        <v>0.11144864363000001</v>
      </c>
      <c r="M276" s="170">
        <v>0.44952033999930002</v>
      </c>
      <c r="N276" s="170">
        <v>3.8107721300000001E-2</v>
      </c>
      <c r="O276" s="170">
        <v>2.1427531000000002</v>
      </c>
      <c r="Q276" s="69">
        <v>185.49768</v>
      </c>
      <c r="S276" s="116">
        <v>0.35684058000000002</v>
      </c>
      <c r="T276" s="116">
        <v>0.33326372999999998</v>
      </c>
      <c r="U276" s="116">
        <v>1.3064055E-2</v>
      </c>
      <c r="V276" s="116">
        <v>1.0512794000000001E-2</v>
      </c>
      <c r="X276" s="69">
        <v>7.5391197000000004E-4</v>
      </c>
      <c r="Z276" s="166" t="s">
        <v>1086</v>
      </c>
      <c r="AA276" t="s">
        <v>2256</v>
      </c>
    </row>
    <row r="277" spans="1:27" ht="14.4">
      <c r="A277" t="s">
        <v>2594</v>
      </c>
      <c r="B277" s="85" t="s">
        <v>379</v>
      </c>
      <c r="C277" s="113" t="str">
        <f t="shared" si="53"/>
        <v>A.030.24.106</v>
      </c>
      <c r="D277" s="9" t="s">
        <v>1128</v>
      </c>
      <c r="E277" s="112" t="s">
        <v>362</v>
      </c>
      <c r="F277" s="115" t="str">
        <f t="shared" si="54"/>
        <v>Chloramben (3-Amino-2.5-dichlorobenzoic acid)</v>
      </c>
      <c r="G277" s="146">
        <v>16.943876666666668</v>
      </c>
      <c r="H277" s="8">
        <f t="shared" si="55"/>
        <v>16.943876666666668</v>
      </c>
      <c r="J277" s="169">
        <v>3.5120492424629997</v>
      </c>
      <c r="K277" s="8">
        <f t="shared" si="56"/>
        <v>3.5120492424629997</v>
      </c>
      <c r="L277" s="170">
        <v>0.18825272057</v>
      </c>
      <c r="M277" s="170">
        <v>0.72680550719299986</v>
      </c>
      <c r="N277" s="170">
        <v>5.5409514700000002E-2</v>
      </c>
      <c r="O277" s="170">
        <v>2.5415814999999999</v>
      </c>
      <c r="Q277" s="69">
        <v>214.26543000000001</v>
      </c>
      <c r="S277" s="116">
        <v>0.47024912000000002</v>
      </c>
      <c r="T277" s="116">
        <v>0.44129984999999999</v>
      </c>
      <c r="U277" s="116">
        <v>1.6328929999999998E-2</v>
      </c>
      <c r="V277" s="116">
        <v>1.2620340000000001E-2</v>
      </c>
      <c r="X277" s="69">
        <v>9.4940059000000001E-4</v>
      </c>
      <c r="Z277" s="166" t="s">
        <v>1087</v>
      </c>
      <c r="AA277" t="s">
        <v>2257</v>
      </c>
    </row>
    <row r="278" spans="1:27" ht="14.4">
      <c r="A278" t="s">
        <v>2595</v>
      </c>
      <c r="B278" s="85" t="s">
        <v>379</v>
      </c>
      <c r="C278" s="113" t="str">
        <f t="shared" si="53"/>
        <v>A.030.24.107</v>
      </c>
      <c r="D278" s="9" t="s">
        <v>1128</v>
      </c>
      <c r="E278" s="112" t="s">
        <v>362</v>
      </c>
      <c r="F278" s="115" t="str">
        <f t="shared" si="54"/>
        <v>Chlorsulfuron (2-chloro-N-[(4-methoxy-6-methyl-1.3.5-triazin-2-yl)carbamoyl]benzene-1</v>
      </c>
      <c r="G278" s="146">
        <v>31.996965333333332</v>
      </c>
      <c r="H278" s="8">
        <f t="shared" si="55"/>
        <v>31.996965333333332</v>
      </c>
      <c r="J278" s="169">
        <v>6.1247135595829993</v>
      </c>
      <c r="K278" s="8">
        <f t="shared" si="56"/>
        <v>6.1247135595829993</v>
      </c>
      <c r="L278" s="170">
        <v>0.23675718838999998</v>
      </c>
      <c r="M278" s="170">
        <v>0.95343485139299999</v>
      </c>
      <c r="N278" s="170">
        <v>0.13497671980000001</v>
      </c>
      <c r="O278" s="170">
        <v>4.7995447999999996</v>
      </c>
      <c r="Q278" s="69">
        <v>425.64168999999998</v>
      </c>
      <c r="S278" s="116">
        <v>0.78335858999999997</v>
      </c>
      <c r="T278" s="116">
        <v>0.73163343000000003</v>
      </c>
      <c r="U278" s="116">
        <v>2.8997930000000002E-2</v>
      </c>
      <c r="V278" s="116">
        <v>2.2727232999999999E-2</v>
      </c>
      <c r="X278" s="69">
        <v>1.6768613999999999E-3</v>
      </c>
      <c r="Z278" s="166" t="s">
        <v>1088</v>
      </c>
      <c r="AA278" t="s">
        <v>2258</v>
      </c>
    </row>
    <row r="279" spans="1:27" ht="14.4">
      <c r="A279" t="s">
        <v>2596</v>
      </c>
      <c r="B279" s="85" t="s">
        <v>379</v>
      </c>
      <c r="C279" s="113" t="str">
        <f t="shared" si="53"/>
        <v>A.030.24.108</v>
      </c>
      <c r="D279" s="9" t="s">
        <v>1128</v>
      </c>
      <c r="E279" s="112" t="s">
        <v>362</v>
      </c>
      <c r="F279" s="115" t="str">
        <f t="shared" si="54"/>
        <v>Cyanazine (2-[[4-Chloro-6-(ethylamino)-1.3.5-triazin-2-yl]amino]-2-methylpropanenitri</v>
      </c>
      <c r="G279" s="146">
        <v>19.88870866666667</v>
      </c>
      <c r="H279" s="8">
        <f t="shared" si="55"/>
        <v>19.88870866666667</v>
      </c>
      <c r="J279" s="169">
        <v>3.8233746218940006</v>
      </c>
      <c r="K279" s="8">
        <f t="shared" si="56"/>
        <v>3.8233746218940006</v>
      </c>
      <c r="L279" s="170">
        <v>0.15741757217999999</v>
      </c>
      <c r="M279" s="170">
        <v>0.63455589951400015</v>
      </c>
      <c r="N279" s="170">
        <v>4.8094850200000004E-2</v>
      </c>
      <c r="O279" s="170">
        <v>2.9833063000000002</v>
      </c>
      <c r="Q279" s="69">
        <v>257.12099000000001</v>
      </c>
      <c r="S279" s="116">
        <v>0.49923783999999999</v>
      </c>
      <c r="T279" s="116">
        <v>0.46628408999999998</v>
      </c>
      <c r="U279" s="116">
        <v>1.8229759000000002E-2</v>
      </c>
      <c r="V279" s="116">
        <v>1.4723992E-2</v>
      </c>
      <c r="X279" s="69">
        <v>1.0517810999999999E-3</v>
      </c>
      <c r="Z279" s="166" t="s">
        <v>1089</v>
      </c>
      <c r="AA279" t="s">
        <v>2259</v>
      </c>
    </row>
    <row r="280" spans="1:27" ht="14.4">
      <c r="A280" t="s">
        <v>2597</v>
      </c>
      <c r="B280" s="85" t="s">
        <v>379</v>
      </c>
      <c r="C280" s="113" t="str">
        <f t="shared" si="53"/>
        <v>A.030.24.109</v>
      </c>
      <c r="D280" s="9" t="s">
        <v>1128</v>
      </c>
      <c r="E280" s="112" t="s">
        <v>362</v>
      </c>
      <c r="F280" s="115" t="str">
        <f t="shared" si="54"/>
        <v>Dicamba (3.6-Dichloro-2-methoxybenzoic acid)</v>
      </c>
      <c r="G280" s="146">
        <v>25.828418666666668</v>
      </c>
      <c r="H280" s="8">
        <f t="shared" si="55"/>
        <v>25.828418666666668</v>
      </c>
      <c r="J280" s="169">
        <v>4.9052884544889999</v>
      </c>
      <c r="K280" s="8">
        <f t="shared" si="56"/>
        <v>4.9052884544889999</v>
      </c>
      <c r="L280" s="170">
        <v>0.18137722931000003</v>
      </c>
      <c r="M280" s="170">
        <v>0.73464903807900006</v>
      </c>
      <c r="N280" s="170">
        <v>0.1149993871</v>
      </c>
      <c r="O280" s="170">
        <v>3.8742627999999999</v>
      </c>
      <c r="Q280" s="69">
        <v>345.91174000000001</v>
      </c>
      <c r="S280" s="116">
        <v>0.62340477999999999</v>
      </c>
      <c r="T280" s="116">
        <v>0.58195154000000004</v>
      </c>
      <c r="U280" s="116">
        <v>2.3251876000000001E-2</v>
      </c>
      <c r="V280" s="116">
        <v>1.8201365000000001E-2</v>
      </c>
      <c r="X280" s="69">
        <v>1.3441334999999999E-3</v>
      </c>
      <c r="Z280" s="166" t="s">
        <v>1087</v>
      </c>
      <c r="AA280" t="s">
        <v>2260</v>
      </c>
    </row>
    <row r="281" spans="1:27" ht="14.4">
      <c r="A281" t="s">
        <v>2598</v>
      </c>
      <c r="B281" s="85" t="s">
        <v>379</v>
      </c>
      <c r="C281" s="113" t="str">
        <f t="shared" si="53"/>
        <v>A.030.24.110</v>
      </c>
      <c r="D281" s="9" t="s">
        <v>1128</v>
      </c>
      <c r="E281" s="112" t="s">
        <v>362</v>
      </c>
      <c r="F281" s="115" t="str">
        <f t="shared" si="54"/>
        <v>Dinoseb (2-(Butan-2-yl)-4.6-dinitrophenol)</v>
      </c>
      <c r="G281" s="146">
        <v>10.104962666666667</v>
      </c>
      <c r="H281" s="8">
        <f t="shared" si="55"/>
        <v>10.104962666666667</v>
      </c>
      <c r="J281" s="169">
        <v>2.0810070964360001</v>
      </c>
      <c r="K281" s="8">
        <f t="shared" si="56"/>
        <v>2.0810070964360001</v>
      </c>
      <c r="L281" s="170">
        <v>0.11424568783</v>
      </c>
      <c r="M281" s="170">
        <v>0.44500536514599998</v>
      </c>
      <c r="N281" s="170">
        <v>6.0116434600000004E-3</v>
      </c>
      <c r="O281" s="170">
        <v>1.5157444</v>
      </c>
      <c r="Q281" s="69">
        <v>122.929</v>
      </c>
      <c r="S281" s="116">
        <v>0.28480919999999998</v>
      </c>
      <c r="T281" s="116">
        <v>0.26705722999999998</v>
      </c>
      <c r="U281" s="116">
        <v>9.8059719E-3</v>
      </c>
      <c r="V281" s="116">
        <v>7.9459977000000005E-3</v>
      </c>
      <c r="X281" s="69">
        <v>5.6769977000000003E-4</v>
      </c>
      <c r="Z281" s="166" t="s">
        <v>1090</v>
      </c>
      <c r="AA281" t="s">
        <v>2261</v>
      </c>
    </row>
    <row r="282" spans="1:27" ht="14.4">
      <c r="A282" t="s">
        <v>2599</v>
      </c>
      <c r="B282" s="85" t="s">
        <v>379</v>
      </c>
      <c r="C282" s="113" t="str">
        <f t="shared" si="53"/>
        <v>A.030.24.111</v>
      </c>
      <c r="D282" s="9" t="s">
        <v>1128</v>
      </c>
      <c r="E282" s="112" t="s">
        <v>362</v>
      </c>
      <c r="F282" s="115" t="str">
        <f t="shared" si="54"/>
        <v>Diquat (6.7-dihydrodipyrido[1.2-a:2'.1'-c]pyrazine-5.8-diium dibromide)</v>
      </c>
      <c r="G282" s="146">
        <v>35.638243333333335</v>
      </c>
      <c r="H282" s="8">
        <f t="shared" si="55"/>
        <v>35.638243333333335</v>
      </c>
      <c r="J282" s="169">
        <v>6.5386942795160001</v>
      </c>
      <c r="K282" s="8">
        <f t="shared" si="56"/>
        <v>6.5386942795160001</v>
      </c>
      <c r="L282" s="170">
        <v>0.20626834899999999</v>
      </c>
      <c r="M282" s="170">
        <v>0.86708314231600003</v>
      </c>
      <c r="N282" s="170">
        <v>0.11960628820000001</v>
      </c>
      <c r="O282" s="170">
        <v>5.3457365000000001</v>
      </c>
      <c r="Q282" s="69">
        <v>476.53748999999999</v>
      </c>
      <c r="S282" s="116">
        <v>0.82636843000000004</v>
      </c>
      <c r="T282" s="116">
        <v>0.76943015000000003</v>
      </c>
      <c r="U282" s="116">
        <v>3.1472655000000002E-2</v>
      </c>
      <c r="V282" s="116">
        <v>2.5465623E-2</v>
      </c>
      <c r="X282" s="69">
        <v>1.8108454000000001E-3</v>
      </c>
      <c r="Z282" s="166" t="s">
        <v>1091</v>
      </c>
      <c r="AA282" t="s">
        <v>2262</v>
      </c>
    </row>
    <row r="283" spans="1:27" ht="14.4">
      <c r="A283" t="s">
        <v>2600</v>
      </c>
      <c r="B283" s="85" t="s">
        <v>379</v>
      </c>
      <c r="C283" s="113" t="str">
        <f t="shared" si="53"/>
        <v>A.030.24.112</v>
      </c>
      <c r="D283" s="9" t="s">
        <v>1128</v>
      </c>
      <c r="E283" s="112" t="s">
        <v>362</v>
      </c>
      <c r="F283" s="115" t="str">
        <f t="shared" si="54"/>
        <v>Diuron  DCMU (3-(3.4-dichlorophenyl)-1.1-dimethylurea)</v>
      </c>
      <c r="G283" s="146">
        <v>24.704742666666668</v>
      </c>
      <c r="H283" s="8">
        <f t="shared" si="55"/>
        <v>24.704742666666668</v>
      </c>
      <c r="J283" s="169">
        <v>4.8626837485190002</v>
      </c>
      <c r="K283" s="8">
        <f t="shared" si="56"/>
        <v>4.8626837485190002</v>
      </c>
      <c r="L283" s="170">
        <v>0.21272383640999998</v>
      </c>
      <c r="M283" s="170">
        <v>0.84051921600900004</v>
      </c>
      <c r="N283" s="170">
        <v>0.10372929609999999</v>
      </c>
      <c r="O283" s="170">
        <v>3.7057114000000002</v>
      </c>
      <c r="Q283" s="69">
        <v>324.55468999999999</v>
      </c>
      <c r="S283" s="116">
        <v>0.63049772000000004</v>
      </c>
      <c r="T283" s="116">
        <v>0.58993755999999997</v>
      </c>
      <c r="U283" s="116">
        <v>2.2842309000000002E-2</v>
      </c>
      <c r="V283" s="116">
        <v>1.7717856000000001E-2</v>
      </c>
      <c r="X283" s="69">
        <v>1.3240477999999999E-3</v>
      </c>
      <c r="Z283" s="166" t="s">
        <v>1092</v>
      </c>
      <c r="AA283" t="s">
        <v>2263</v>
      </c>
    </row>
    <row r="284" spans="1:27" ht="14.4">
      <c r="A284" t="s">
        <v>1058</v>
      </c>
      <c r="B284" s="85" t="s">
        <v>379</v>
      </c>
      <c r="C284" s="113" t="str">
        <f t="shared" si="53"/>
        <v>A.030.24.113</v>
      </c>
      <c r="D284" s="9" t="s">
        <v>1128</v>
      </c>
      <c r="E284" s="112" t="s">
        <v>362</v>
      </c>
      <c r="F284" s="115" t="str">
        <f t="shared" si="54"/>
        <v>EPTC ( S-Ethyl dipropylthiocarbamate)</v>
      </c>
      <c r="G284" s="146">
        <v>13.909364666666669</v>
      </c>
      <c r="H284" s="8">
        <f t="shared" si="55"/>
        <v>13.909364666666669</v>
      </c>
      <c r="J284" s="169">
        <v>2.5695437893118003</v>
      </c>
      <c r="K284" s="8">
        <f t="shared" si="56"/>
        <v>2.5695437893118003</v>
      </c>
      <c r="L284" s="170">
        <v>7.8504379210000017E-2</v>
      </c>
      <c r="M284" s="170">
        <v>0.32591051830179996</v>
      </c>
      <c r="N284" s="170">
        <v>7.8724191799999996E-2</v>
      </c>
      <c r="O284" s="170">
        <v>2.0864047000000001</v>
      </c>
      <c r="Q284" s="69">
        <v>191.69752</v>
      </c>
      <c r="S284" s="116">
        <v>0.31764692999999999</v>
      </c>
      <c r="T284" s="116">
        <v>0.29599482999999999</v>
      </c>
      <c r="U284" s="116">
        <v>1.2208418E-2</v>
      </c>
      <c r="V284" s="116">
        <v>9.4436850000000003E-3</v>
      </c>
      <c r="X284" s="69">
        <v>7.0532012999999997E-4</v>
      </c>
      <c r="Z284" s="166" t="s">
        <v>1093</v>
      </c>
      <c r="AA284" t="s">
        <v>2264</v>
      </c>
    </row>
    <row r="285" spans="1:27" ht="14.4">
      <c r="A285" t="s">
        <v>1059</v>
      </c>
      <c r="B285" s="85" t="s">
        <v>379</v>
      </c>
      <c r="C285" s="113" t="str">
        <f t="shared" si="53"/>
        <v>A.030.24.114</v>
      </c>
      <c r="D285" s="9" t="s">
        <v>1128</v>
      </c>
      <c r="E285" s="112" t="s">
        <v>362</v>
      </c>
      <c r="F285" s="115" t="str">
        <f t="shared" si="54"/>
        <v>Fluazifop-butyl ( (2R)-2-(4-([5-(trifluoromethyl)-2-pyridyl]oxy)phenoxy)propanoic aci</v>
      </c>
      <c r="G285" s="146">
        <v>45.858720666666663</v>
      </c>
      <c r="H285" s="8">
        <f t="shared" si="55"/>
        <v>45.858720666666663</v>
      </c>
      <c r="J285" s="169">
        <v>8.8863067002129998</v>
      </c>
      <c r="K285" s="8">
        <f t="shared" si="56"/>
        <v>8.8863067002129998</v>
      </c>
      <c r="L285" s="170">
        <v>0.29190614867000003</v>
      </c>
      <c r="M285" s="170">
        <v>1.1342347735430001</v>
      </c>
      <c r="N285" s="170">
        <v>0.58135767799999993</v>
      </c>
      <c r="O285" s="170">
        <v>6.8788080999999996</v>
      </c>
      <c r="Q285" s="69">
        <v>682.24159999999995</v>
      </c>
      <c r="S285" s="116">
        <v>1.0437981000000001</v>
      </c>
      <c r="T285" s="116">
        <v>0.97704818000000004</v>
      </c>
      <c r="U285" s="116">
        <v>4.0299996999999997E-2</v>
      </c>
      <c r="V285" s="116">
        <v>2.6449894000000002E-2</v>
      </c>
      <c r="X285" s="69">
        <v>2.3631151999999999E-3</v>
      </c>
      <c r="Z285" s="166" t="s">
        <v>1094</v>
      </c>
      <c r="AA285" t="s">
        <v>2265</v>
      </c>
    </row>
    <row r="286" spans="1:27" ht="14.4">
      <c r="A286" t="s">
        <v>1060</v>
      </c>
      <c r="B286" s="85" t="s">
        <v>379</v>
      </c>
      <c r="C286" s="113" t="str">
        <f t="shared" si="53"/>
        <v>A.030.24.115</v>
      </c>
      <c r="D286" s="9" t="s">
        <v>1128</v>
      </c>
      <c r="E286" s="112" t="s">
        <v>362</v>
      </c>
      <c r="F286" s="115" t="str">
        <f t="shared" si="54"/>
        <v>Fluometuron (N,N-Dimethyl-N'-[3-(trifluoromethyl)phenyl]urea)</v>
      </c>
      <c r="G286" s="146">
        <v>32.022468000000003</v>
      </c>
      <c r="H286" s="8">
        <f t="shared" si="55"/>
        <v>32.022468000000003</v>
      </c>
      <c r="J286" s="169">
        <v>6.294380220939999</v>
      </c>
      <c r="K286" s="8">
        <f t="shared" si="56"/>
        <v>6.294380220939999</v>
      </c>
      <c r="L286" s="170">
        <v>0.27646292760000002</v>
      </c>
      <c r="M286" s="170">
        <v>1.0945179460399999</v>
      </c>
      <c r="N286" s="170">
        <v>0.1200291473</v>
      </c>
      <c r="O286" s="170">
        <v>4.8033701999999998</v>
      </c>
      <c r="Q286" s="69">
        <v>418.14334000000002</v>
      </c>
      <c r="S286" s="116">
        <v>0.81930502999999999</v>
      </c>
      <c r="T286" s="116">
        <v>0.76647734000000001</v>
      </c>
      <c r="U286" s="116">
        <v>2.9639598E-2</v>
      </c>
      <c r="V286" s="116">
        <v>2.3188093999999999E-2</v>
      </c>
      <c r="X286" s="69">
        <v>1.7167203E-3</v>
      </c>
      <c r="Z286" s="166" t="s">
        <v>1092</v>
      </c>
      <c r="AA286" t="s">
        <v>2266</v>
      </c>
    </row>
    <row r="287" spans="1:27" ht="14.4">
      <c r="A287" t="s">
        <v>1061</v>
      </c>
      <c r="B287" s="85" t="s">
        <v>379</v>
      </c>
      <c r="C287" s="113" t="str">
        <f t="shared" si="53"/>
        <v>A.030.24.116</v>
      </c>
      <c r="D287" s="9" t="s">
        <v>1128</v>
      </c>
      <c r="E287" s="112" t="s">
        <v>362</v>
      </c>
      <c r="F287" s="115" t="str">
        <f t="shared" si="54"/>
        <v>Glyphosate (N-(Phosphonomethyl)glycine)</v>
      </c>
      <c r="G287" s="146">
        <v>33.547030666666672</v>
      </c>
      <c r="H287" s="8">
        <f t="shared" si="55"/>
        <v>33.547030666666672</v>
      </c>
      <c r="J287" s="169">
        <v>6.0997986250352998</v>
      </c>
      <c r="K287" s="8">
        <f t="shared" si="56"/>
        <v>6.0997986250352998</v>
      </c>
      <c r="L287" s="170">
        <v>0.15352784520999999</v>
      </c>
      <c r="M287" s="170">
        <v>0.64805866782529997</v>
      </c>
      <c r="N287" s="170">
        <v>0.26615751199999998</v>
      </c>
      <c r="O287" s="170">
        <v>5.0320546000000004</v>
      </c>
      <c r="Q287" s="69">
        <v>480.08152999999999</v>
      </c>
      <c r="S287" s="116">
        <v>0.72791106999999999</v>
      </c>
      <c r="T287" s="116">
        <v>0.67768660999999997</v>
      </c>
      <c r="U287" s="116">
        <v>2.8796309999999999E-2</v>
      </c>
      <c r="V287" s="116">
        <v>2.1428154000000001E-2</v>
      </c>
      <c r="X287" s="69">
        <v>1.6672237E-3</v>
      </c>
      <c r="Z287" s="166" t="s">
        <v>1095</v>
      </c>
      <c r="AA287" t="s">
        <v>2267</v>
      </c>
    </row>
    <row r="288" spans="1:27" ht="14.4">
      <c r="A288" t="s">
        <v>2601</v>
      </c>
      <c r="B288" s="85" t="s">
        <v>379</v>
      </c>
      <c r="C288" s="113" t="str">
        <f t="shared" si="53"/>
        <v>A.030.24.117</v>
      </c>
      <c r="D288" s="9" t="s">
        <v>1128</v>
      </c>
      <c r="E288" s="112" t="s">
        <v>362</v>
      </c>
      <c r="F288" s="115" t="str">
        <f t="shared" si="54"/>
        <v>Linuron (3-(3.4-dichlorophenyl)-1-methoxy-1-methylurea)</v>
      </c>
      <c r="G288" s="146">
        <v>26.082145333333333</v>
      </c>
      <c r="H288" s="8">
        <f t="shared" si="55"/>
        <v>26.082145333333333</v>
      </c>
      <c r="J288" s="169">
        <v>5.1327816394700001</v>
      </c>
      <c r="K288" s="8">
        <f t="shared" si="56"/>
        <v>5.1327816394700001</v>
      </c>
      <c r="L288" s="170">
        <v>0.22473512226</v>
      </c>
      <c r="M288" s="170">
        <v>0.88826212811000005</v>
      </c>
      <c r="N288" s="170">
        <v>0.10746258909999999</v>
      </c>
      <c r="O288" s="170">
        <v>3.9123218</v>
      </c>
      <c r="Q288" s="69">
        <v>342.28181999999998</v>
      </c>
      <c r="S288" s="116">
        <v>0.66598267</v>
      </c>
      <c r="T288" s="116">
        <v>0.62312411000000001</v>
      </c>
      <c r="U288" s="116">
        <v>2.4121027E-2</v>
      </c>
      <c r="V288" s="116">
        <v>1.8737527E-2</v>
      </c>
      <c r="X288" s="69">
        <v>1.3979842E-3</v>
      </c>
      <c r="Z288" s="166" t="s">
        <v>1092</v>
      </c>
      <c r="AA288" t="s">
        <v>2268</v>
      </c>
    </row>
    <row r="289" spans="1:27" ht="14.4">
      <c r="A289" t="s">
        <v>1062</v>
      </c>
      <c r="B289" s="85" t="s">
        <v>379</v>
      </c>
      <c r="C289" s="113" t="str">
        <f t="shared" si="53"/>
        <v>A.030.24.118</v>
      </c>
      <c r="D289" s="9" t="s">
        <v>1128</v>
      </c>
      <c r="E289" s="112" t="s">
        <v>362</v>
      </c>
      <c r="F289" s="115" t="str">
        <f t="shared" si="54"/>
        <v>MCPA (2-methyl-4-chlorophenoxyacetic acid)</v>
      </c>
      <c r="G289" s="146">
        <v>13.424038666666668</v>
      </c>
      <c r="H289" s="8">
        <f t="shared" si="55"/>
        <v>13.424038666666668</v>
      </c>
      <c r="J289" s="169">
        <v>2.7033431527510001</v>
      </c>
      <c r="K289" s="8">
        <f t="shared" si="56"/>
        <v>2.7033431527510001</v>
      </c>
      <c r="L289" s="170">
        <v>0.13315865199000002</v>
      </c>
      <c r="M289" s="170">
        <v>0.52165343716099999</v>
      </c>
      <c r="N289" s="170">
        <v>3.4925263599999999E-2</v>
      </c>
      <c r="O289" s="170">
        <v>2.0136058000000001</v>
      </c>
      <c r="Q289" s="69">
        <v>170.36788999999999</v>
      </c>
      <c r="S289" s="116">
        <v>0.35976012000000002</v>
      </c>
      <c r="T289" s="116">
        <v>0.33700511</v>
      </c>
      <c r="U289" s="116">
        <v>1.2707697E-2</v>
      </c>
      <c r="V289" s="116">
        <v>1.0047306000000001E-2</v>
      </c>
      <c r="X289" s="69">
        <v>7.3634622999999998E-4</v>
      </c>
      <c r="Z289" s="166" t="s">
        <v>1083</v>
      </c>
      <c r="AA289" t="s">
        <v>2269</v>
      </c>
    </row>
    <row r="290" spans="1:27" ht="14.4">
      <c r="A290" t="s">
        <v>1063</v>
      </c>
      <c r="B290" s="85" t="s">
        <v>379</v>
      </c>
      <c r="C290" s="113" t="str">
        <f t="shared" si="53"/>
        <v>A.030.24.119</v>
      </c>
      <c r="D290" s="9" t="s">
        <v>1128</v>
      </c>
      <c r="E290" s="112" t="s">
        <v>362</v>
      </c>
      <c r="F290" s="115" t="str">
        <f t="shared" si="54"/>
        <v>Metolachlor ((RS)-2-Chloro-N-(2-ethyl-6-methyl-phenyl)-N-(1-methoxypropan-2-yl)acetam</v>
      </c>
      <c r="G290" s="146">
        <v>25.453304000000003</v>
      </c>
      <c r="H290" s="8">
        <f t="shared" si="55"/>
        <v>25.453304000000003</v>
      </c>
      <c r="J290" s="169">
        <v>5.1005719718479998</v>
      </c>
      <c r="K290" s="8">
        <f t="shared" si="56"/>
        <v>5.1005719718479998</v>
      </c>
      <c r="L290" s="170">
        <v>0.24134411742</v>
      </c>
      <c r="M290" s="170">
        <v>0.94512932872799993</v>
      </c>
      <c r="N290" s="170">
        <v>9.6102925699999994E-2</v>
      </c>
      <c r="O290" s="170">
        <v>3.8179956000000002</v>
      </c>
      <c r="Q290" s="69">
        <v>329.59663</v>
      </c>
      <c r="S290" s="116">
        <v>0.66965207000000004</v>
      </c>
      <c r="T290" s="116">
        <v>0.62722902999999997</v>
      </c>
      <c r="U290" s="116">
        <v>2.3884788000000001E-2</v>
      </c>
      <c r="V290" s="116">
        <v>1.8538255E-2</v>
      </c>
      <c r="X290" s="69">
        <v>1.3857456000000001E-3</v>
      </c>
      <c r="Z290" s="166" t="s">
        <v>1084</v>
      </c>
      <c r="AA290" t="s">
        <v>2270</v>
      </c>
    </row>
    <row r="291" spans="1:27" ht="14.4">
      <c r="A291" t="s">
        <v>2602</v>
      </c>
      <c r="B291" s="85" t="s">
        <v>379</v>
      </c>
      <c r="C291" s="113" t="str">
        <f t="shared" si="53"/>
        <v>A.030.24.120</v>
      </c>
      <c r="D291" s="9" t="s">
        <v>1128</v>
      </c>
      <c r="E291" s="112" t="s">
        <v>362</v>
      </c>
      <c r="F291" s="115" t="str">
        <f t="shared" si="54"/>
        <v>Paraquat (1.1'-Dimethyl[4.4'-bipyridine]-1.1'-diium dichloride)</v>
      </c>
      <c r="G291" s="146">
        <v>39.193117999999998</v>
      </c>
      <c r="H291" s="8">
        <f t="shared" si="55"/>
        <v>39.193117999999998</v>
      </c>
      <c r="J291" s="169">
        <v>7.2411765831169994</v>
      </c>
      <c r="K291" s="8">
        <f t="shared" si="56"/>
        <v>7.2411765831169994</v>
      </c>
      <c r="L291" s="170">
        <v>0.23122042725000003</v>
      </c>
      <c r="M291" s="170">
        <v>0.9624366358669999</v>
      </c>
      <c r="N291" s="170">
        <v>0.16855181999999999</v>
      </c>
      <c r="O291" s="170">
        <v>5.8789676999999996</v>
      </c>
      <c r="Q291" s="69">
        <v>529.77166</v>
      </c>
      <c r="S291" s="116">
        <v>0.90888807999999999</v>
      </c>
      <c r="T291" s="116">
        <v>0.84679179999999998</v>
      </c>
      <c r="U291" s="116">
        <v>3.4626331000000003E-2</v>
      </c>
      <c r="V291" s="116">
        <v>2.7469952999999998E-2</v>
      </c>
      <c r="X291" s="69">
        <v>1.9963725999999999E-3</v>
      </c>
      <c r="Z291" s="166" t="s">
        <v>1096</v>
      </c>
      <c r="AA291" t="s">
        <v>2271</v>
      </c>
    </row>
    <row r="292" spans="1:27" ht="14.4">
      <c r="A292" t="s">
        <v>1064</v>
      </c>
      <c r="B292" s="85" t="s">
        <v>379</v>
      </c>
      <c r="C292" s="113" t="str">
        <f t="shared" si="53"/>
        <v>A.030.24.121</v>
      </c>
      <c r="D292" s="9" t="s">
        <v>1128</v>
      </c>
      <c r="E292" s="112" t="s">
        <v>362</v>
      </c>
      <c r="F292" s="115" t="str">
        <f t="shared" si="54"/>
        <v>Propachlor (2-Chloro-N-phenyl-N-(propan-2-yl)acetamide)</v>
      </c>
      <c r="G292" s="146">
        <v>26.550388000000002</v>
      </c>
      <c r="H292" s="8">
        <f t="shared" si="55"/>
        <v>26.550388000000002</v>
      </c>
      <c r="J292" s="169">
        <v>5.3211319512640003</v>
      </c>
      <c r="K292" s="8">
        <f t="shared" si="56"/>
        <v>5.3211319512640003</v>
      </c>
      <c r="L292" s="170">
        <v>0.25140923770000001</v>
      </c>
      <c r="M292" s="170">
        <v>0.98422559076399996</v>
      </c>
      <c r="N292" s="170">
        <v>0.1029389228</v>
      </c>
      <c r="O292" s="170">
        <v>3.9825582000000002</v>
      </c>
      <c r="Q292" s="69">
        <v>344.30531999999999</v>
      </c>
      <c r="S292" s="116">
        <v>0.69796038000000005</v>
      </c>
      <c r="T292" s="116">
        <v>0.65376027000000003</v>
      </c>
      <c r="U292" s="116">
        <v>2.4905393000000001E-2</v>
      </c>
      <c r="V292" s="116">
        <v>1.9294722E-2</v>
      </c>
      <c r="X292" s="69">
        <v>1.4451868000000001E-3</v>
      </c>
      <c r="Z292" s="166" t="s">
        <v>1084</v>
      </c>
      <c r="AA292" t="s">
        <v>2272</v>
      </c>
    </row>
    <row r="293" spans="1:27" ht="14.4">
      <c r="A293" t="s">
        <v>2603</v>
      </c>
      <c r="B293" s="85" t="s">
        <v>379</v>
      </c>
      <c r="C293" s="113" t="str">
        <f t="shared" si="53"/>
        <v>A.030.24.122</v>
      </c>
      <c r="D293" s="9" t="s">
        <v>1128</v>
      </c>
      <c r="E293" s="112" t="s">
        <v>362</v>
      </c>
      <c r="F293" s="115" t="str">
        <f t="shared" si="54"/>
        <v>Propanil (N-(3.4-Dichlorophenyl)propanamide)</v>
      </c>
      <c r="G293" s="146">
        <v>20.275496</v>
      </c>
      <c r="H293" s="8">
        <f t="shared" si="55"/>
        <v>20.275496</v>
      </c>
      <c r="J293" s="169">
        <v>3.886781479918</v>
      </c>
      <c r="K293" s="8">
        <f t="shared" si="56"/>
        <v>3.886781479918</v>
      </c>
      <c r="L293" s="170">
        <v>0.15283432754000001</v>
      </c>
      <c r="M293" s="170">
        <v>0.61538228837800002</v>
      </c>
      <c r="N293" s="170">
        <v>7.7240463999999995E-2</v>
      </c>
      <c r="O293" s="170">
        <v>3.0413244000000001</v>
      </c>
      <c r="Q293" s="69">
        <v>267.93308999999999</v>
      </c>
      <c r="S293" s="116">
        <v>0.49961412999999999</v>
      </c>
      <c r="T293" s="116">
        <v>0.46664276999999998</v>
      </c>
      <c r="U293" s="116">
        <v>1.8429178000000001E-2</v>
      </c>
      <c r="V293" s="116">
        <v>1.4542186E-2</v>
      </c>
      <c r="X293" s="69">
        <v>1.0651958E-3</v>
      </c>
      <c r="Z293" s="166" t="s">
        <v>1084</v>
      </c>
      <c r="AA293" t="s">
        <v>2273</v>
      </c>
    </row>
    <row r="294" spans="1:27" ht="14.4">
      <c r="A294" t="s">
        <v>2604</v>
      </c>
      <c r="B294" s="85" t="s">
        <v>379</v>
      </c>
      <c r="C294" s="113" t="str">
        <f t="shared" si="53"/>
        <v>A.030.24.123</v>
      </c>
      <c r="D294" s="9" t="s">
        <v>1128</v>
      </c>
      <c r="E294" s="112" t="s">
        <v>362</v>
      </c>
      <c r="F294" s="115" t="str">
        <f t="shared" si="54"/>
        <v>Trifluralin (2.6-Dinitro-N.N-dipropyl-4-(trifluoromethyl)aniline)</v>
      </c>
      <c r="G294" s="146">
        <v>13.991265333333333</v>
      </c>
      <c r="H294" s="8">
        <f t="shared" si="55"/>
        <v>13.991265333333333</v>
      </c>
      <c r="J294" s="169">
        <v>2.8231901223899998</v>
      </c>
      <c r="K294" s="8">
        <f t="shared" si="56"/>
        <v>2.8231901223899998</v>
      </c>
      <c r="L294" s="170">
        <v>0.13387971264000001</v>
      </c>
      <c r="M294" s="170">
        <v>0.52083415445000003</v>
      </c>
      <c r="N294" s="170">
        <v>6.9786455300000008E-2</v>
      </c>
      <c r="O294" s="170">
        <v>2.0986897999999998</v>
      </c>
      <c r="Q294" s="69">
        <v>183.89107999999999</v>
      </c>
      <c r="S294" s="116">
        <v>0.36746284000000001</v>
      </c>
      <c r="T294" s="116">
        <v>0.34439877000000002</v>
      </c>
      <c r="U294" s="116">
        <v>1.3123711E-2</v>
      </c>
      <c r="V294" s="116">
        <v>9.9403611999999992E-3</v>
      </c>
      <c r="X294" s="69">
        <v>7.6319186000000001E-4</v>
      </c>
      <c r="Z294" s="166" t="s">
        <v>1097</v>
      </c>
      <c r="AA294" t="s">
        <v>2274</v>
      </c>
    </row>
    <row r="295" spans="1:27">
      <c r="D295" s="1" t="s">
        <v>1129</v>
      </c>
      <c r="H295" s="8"/>
      <c r="K295"/>
      <c r="Q295"/>
    </row>
    <row r="296" spans="1:27" ht="14.4">
      <c r="A296" t="s">
        <v>1065</v>
      </c>
      <c r="B296" s="85" t="s">
        <v>379</v>
      </c>
      <c r="C296" s="113" t="str">
        <f t="shared" ref="C296:C306" si="57">MID(A296,1,12)</f>
        <v>A.030.25.101</v>
      </c>
      <c r="D296" s="9" t="s">
        <v>1129</v>
      </c>
      <c r="E296" s="112" t="s">
        <v>362</v>
      </c>
      <c r="F296" s="115" t="str">
        <f t="shared" ref="F296:F306" si="58">MID(A296, 21,85)</f>
        <v>Carbaryl (Naphthalen-1-yl methylcarbamate)</v>
      </c>
      <c r="G296" s="146">
        <v>13.792060666666668</v>
      </c>
      <c r="H296" s="8">
        <f t="shared" ref="H296:H306" si="59">G296</f>
        <v>13.792060666666668</v>
      </c>
      <c r="J296" s="169">
        <v>2.4488258570331003</v>
      </c>
      <c r="K296" s="8">
        <f t="shared" ref="K296:K306" si="60">J296</f>
        <v>2.4488258570331003</v>
      </c>
      <c r="L296" s="170">
        <v>5.8439336610000003E-2</v>
      </c>
      <c r="M296" s="170">
        <v>0.25804869172309997</v>
      </c>
      <c r="N296" s="170">
        <v>6.3528728699999995E-2</v>
      </c>
      <c r="O296" s="170">
        <v>2.0688091000000002</v>
      </c>
      <c r="Q296" s="69">
        <v>190.20652999999999</v>
      </c>
      <c r="S296" s="116">
        <v>0.29979102000000002</v>
      </c>
      <c r="T296" s="116">
        <v>0.27848042000000001</v>
      </c>
      <c r="U296" s="116">
        <v>1.1832463999999999E-2</v>
      </c>
      <c r="V296" s="116">
        <v>9.4781368000000001E-3</v>
      </c>
      <c r="X296" s="69">
        <v>6.8009989999999996E-4</v>
      </c>
      <c r="Z296" s="166" t="s">
        <v>1098</v>
      </c>
      <c r="AA296" t="s">
        <v>2275</v>
      </c>
    </row>
    <row r="297" spans="1:27" ht="14.4">
      <c r="A297" t="s">
        <v>2605</v>
      </c>
      <c r="B297" s="85" t="s">
        <v>379</v>
      </c>
      <c r="C297" s="113" t="str">
        <f t="shared" si="57"/>
        <v>A.030.25.102</v>
      </c>
      <c r="D297" s="9" t="s">
        <v>1129</v>
      </c>
      <c r="E297" s="112" t="s">
        <v>362</v>
      </c>
      <c r="F297" s="115" t="str">
        <f t="shared" si="58"/>
        <v>Carbofuran (2.2-Dimethyl-2.3-dihydro-1-benzofuran-7-yl methylcarbamate)</v>
      </c>
      <c r="G297" s="146">
        <v>40.623399333333332</v>
      </c>
      <c r="H297" s="8">
        <f t="shared" si="59"/>
        <v>40.623399333333332</v>
      </c>
      <c r="J297" s="169">
        <v>8.1130520838549991</v>
      </c>
      <c r="K297" s="8">
        <f t="shared" si="60"/>
        <v>8.1130520838549991</v>
      </c>
      <c r="L297" s="170">
        <v>0.3786837656</v>
      </c>
      <c r="M297" s="170">
        <v>1.485410371355</v>
      </c>
      <c r="N297" s="170">
        <v>0.1554480469</v>
      </c>
      <c r="O297" s="170">
        <v>6.0935098999999999</v>
      </c>
      <c r="Q297" s="69">
        <v>527.25521000000003</v>
      </c>
      <c r="S297" s="116">
        <v>1.0629925</v>
      </c>
      <c r="T297" s="116">
        <v>0.99545324999999996</v>
      </c>
      <c r="U297" s="116">
        <v>3.8018870000000003E-2</v>
      </c>
      <c r="V297" s="116">
        <v>2.9520344E-2</v>
      </c>
      <c r="X297" s="69">
        <v>2.2053022000000002E-3</v>
      </c>
      <c r="Z297" s="166" t="s">
        <v>1099</v>
      </c>
      <c r="AA297" t="s">
        <v>2276</v>
      </c>
    </row>
    <row r="298" spans="1:27" ht="14.4">
      <c r="A298" t="s">
        <v>2606</v>
      </c>
      <c r="B298" s="85" t="s">
        <v>379</v>
      </c>
      <c r="C298" s="113" t="str">
        <f t="shared" si="57"/>
        <v>A.030.25.103</v>
      </c>
      <c r="D298" s="9" t="s">
        <v>1129</v>
      </c>
      <c r="E298" s="112" t="s">
        <v>362</v>
      </c>
      <c r="F298" s="115" t="str">
        <f t="shared" si="58"/>
        <v>Chlordimeform (N'-(4-chloro-2-methylphenyl)-N.N-dimethylmethanimidamide)</v>
      </c>
      <c r="G298" s="146">
        <v>21.99268866666667</v>
      </c>
      <c r="H298" s="8">
        <f t="shared" si="59"/>
        <v>21.99268866666667</v>
      </c>
      <c r="J298" s="169">
        <v>4.2218280722930004</v>
      </c>
      <c r="K298" s="8">
        <f t="shared" si="60"/>
        <v>4.2218280722930004</v>
      </c>
      <c r="L298" s="170">
        <v>0.16343315846000001</v>
      </c>
      <c r="M298" s="170">
        <v>0.6559082593329999</v>
      </c>
      <c r="N298" s="170">
        <v>0.10358335449999999</v>
      </c>
      <c r="O298" s="170">
        <v>3.2989033000000001</v>
      </c>
      <c r="Q298" s="69">
        <v>294.30076000000003</v>
      </c>
      <c r="S298" s="116">
        <v>0.53796354000000002</v>
      </c>
      <c r="T298" s="116">
        <v>0.50257509</v>
      </c>
      <c r="U298" s="116">
        <v>1.9926798999999999E-2</v>
      </c>
      <c r="V298" s="116">
        <v>1.5461648999999999E-2</v>
      </c>
      <c r="X298" s="69">
        <v>1.1534325E-3</v>
      </c>
      <c r="Z298" s="166" t="s">
        <v>351</v>
      </c>
      <c r="AA298" t="s">
        <v>2277</v>
      </c>
    </row>
    <row r="299" spans="1:27" ht="14.4">
      <c r="A299" t="s">
        <v>2607</v>
      </c>
      <c r="B299" s="85" t="s">
        <v>379</v>
      </c>
      <c r="C299" s="113" t="str">
        <f t="shared" si="57"/>
        <v>A.030.25.104</v>
      </c>
      <c r="D299" s="9" t="s">
        <v>1129</v>
      </c>
      <c r="E299" s="112" t="s">
        <v>362</v>
      </c>
      <c r="F299" s="115" t="str">
        <f t="shared" si="58"/>
        <v>Cypermethrin ([Cyano-(3-phenoxyphenyl)methyl]3-(2.2-dichloroethenyl)-2.2-dimethylcycl</v>
      </c>
      <c r="G299" s="146">
        <v>47.841451333333332</v>
      </c>
      <c r="H299" s="8">
        <f t="shared" si="59"/>
        <v>47.841451333333332</v>
      </c>
      <c r="J299" s="169">
        <v>8.880128184658</v>
      </c>
      <c r="K299" s="8">
        <f t="shared" si="60"/>
        <v>8.880128184658</v>
      </c>
      <c r="L299" s="170">
        <v>0.28567542756999997</v>
      </c>
      <c r="M299" s="170">
        <v>1.1814081558880001</v>
      </c>
      <c r="N299" s="170">
        <v>0.2368269012</v>
      </c>
      <c r="O299" s="170">
        <v>7.1762176999999996</v>
      </c>
      <c r="Q299" s="69">
        <v>651.4896</v>
      </c>
      <c r="S299" s="116">
        <v>1.1093119</v>
      </c>
      <c r="T299" s="116">
        <v>1.0339564000000001</v>
      </c>
      <c r="U299" s="116">
        <v>4.2275328000000001E-2</v>
      </c>
      <c r="V299" s="116">
        <v>3.3080185999999998E-2</v>
      </c>
      <c r="X299" s="69">
        <v>2.4407666999999998E-3</v>
      </c>
      <c r="Z299" s="166" t="s">
        <v>1100</v>
      </c>
      <c r="AA299" t="s">
        <v>2278</v>
      </c>
    </row>
    <row r="300" spans="1:27" ht="14.4">
      <c r="A300" t="s">
        <v>1066</v>
      </c>
      <c r="B300" s="85" t="s">
        <v>379</v>
      </c>
      <c r="C300" s="113" t="str">
        <f t="shared" si="57"/>
        <v>A.030.25.105</v>
      </c>
      <c r="D300" s="9" t="s">
        <v>1129</v>
      </c>
      <c r="E300" s="112" t="s">
        <v>362</v>
      </c>
      <c r="F300" s="115" t="str">
        <f t="shared" si="58"/>
        <v>Lindane (Hexachlorocyclohexane, or benzene hexachloride, BHC)</v>
      </c>
      <c r="G300" s="146">
        <v>5.896850933333333</v>
      </c>
      <c r="H300" s="8">
        <f t="shared" si="59"/>
        <v>5.896850933333333</v>
      </c>
      <c r="J300" s="169">
        <v>1.0768792329813999</v>
      </c>
      <c r="K300" s="8">
        <f t="shared" si="60"/>
        <v>1.0768792329813999</v>
      </c>
      <c r="L300" s="170">
        <v>3.0010055655999998E-2</v>
      </c>
      <c r="M300" s="170">
        <v>0.1263074664554</v>
      </c>
      <c r="N300" s="170">
        <v>3.6034070870000004E-2</v>
      </c>
      <c r="O300" s="170">
        <v>0.88452763999999995</v>
      </c>
      <c r="Q300" s="69">
        <v>82.158590000000004</v>
      </c>
      <c r="S300" s="116">
        <v>0.13160185999999999</v>
      </c>
      <c r="T300" s="116">
        <v>0.1225337</v>
      </c>
      <c r="U300" s="116">
        <v>5.1225461999999996E-3</v>
      </c>
      <c r="V300" s="116">
        <v>3.9456185999999999E-3</v>
      </c>
      <c r="X300" s="69">
        <v>2.9585287999999999E-4</v>
      </c>
      <c r="Z300" s="166" t="s">
        <v>1101</v>
      </c>
      <c r="AA300" t="s">
        <v>2279</v>
      </c>
    </row>
    <row r="301" spans="1:27" ht="14.4">
      <c r="A301" t="s">
        <v>1067</v>
      </c>
      <c r="B301" s="85" t="s">
        <v>379</v>
      </c>
      <c r="C301" s="113" t="str">
        <f t="shared" si="57"/>
        <v>A.030.25.106</v>
      </c>
      <c r="D301" s="9" t="s">
        <v>1129</v>
      </c>
      <c r="E301" s="112" t="s">
        <v>362</v>
      </c>
      <c r="F301" s="115" t="str">
        <f t="shared" si="58"/>
        <v>Malathion (Diethyl 2-[(dimethoxyphosphorothioyl)sulfanyl]butanedioate)</v>
      </c>
      <c r="G301" s="146">
        <v>19.644039333333332</v>
      </c>
      <c r="H301" s="8">
        <f t="shared" si="59"/>
        <v>19.644039333333332</v>
      </c>
      <c r="J301" s="169">
        <v>3.8341783768919999</v>
      </c>
      <c r="K301" s="8">
        <f t="shared" si="60"/>
        <v>3.8341783768919999</v>
      </c>
      <c r="L301" s="170">
        <v>0.15681645780999998</v>
      </c>
      <c r="M301" s="170">
        <v>0.62058169618199999</v>
      </c>
      <c r="N301" s="170">
        <v>0.11017432290000001</v>
      </c>
      <c r="O301" s="170">
        <v>2.9466058999999998</v>
      </c>
      <c r="Q301" s="69">
        <v>264.42086</v>
      </c>
      <c r="S301" s="116">
        <v>0.48804736999999998</v>
      </c>
      <c r="T301" s="116">
        <v>0.45650695000000002</v>
      </c>
      <c r="U301" s="116">
        <v>1.7937878000000001E-2</v>
      </c>
      <c r="V301" s="116">
        <v>1.3602543999999999E-2</v>
      </c>
      <c r="X301" s="69">
        <v>1.0411737000000001E-3</v>
      </c>
      <c r="Z301" s="166" t="s">
        <v>1100</v>
      </c>
      <c r="AA301" t="s">
        <v>2280</v>
      </c>
    </row>
    <row r="302" spans="1:27" ht="14.4">
      <c r="A302" t="s">
        <v>2608</v>
      </c>
      <c r="B302" s="85" t="s">
        <v>379</v>
      </c>
      <c r="C302" s="113" t="str">
        <f t="shared" si="57"/>
        <v>A.030.25.107</v>
      </c>
      <c r="D302" s="9" t="s">
        <v>1129</v>
      </c>
      <c r="E302" s="112" t="s">
        <v>362</v>
      </c>
      <c r="F302" s="115" t="str">
        <f t="shared" si="58"/>
        <v>Methoxychlor (1.1'-(2.2.2-Trichloroethane-1.1-diyl)bis(4-methoxybenzene))</v>
      </c>
      <c r="G302" s="146">
        <v>7.2007600000000007</v>
      </c>
      <c r="H302" s="8">
        <f t="shared" si="59"/>
        <v>7.2007600000000007</v>
      </c>
      <c r="J302" s="169">
        <v>1.3200263179810001</v>
      </c>
      <c r="K302" s="8">
        <f t="shared" si="60"/>
        <v>1.3200263179810001</v>
      </c>
      <c r="L302" s="170">
        <v>3.9588862519999997E-2</v>
      </c>
      <c r="M302" s="170">
        <v>0.16619900639099999</v>
      </c>
      <c r="N302" s="170">
        <v>3.412444907E-2</v>
      </c>
      <c r="O302" s="170">
        <v>1.080114</v>
      </c>
      <c r="Q302" s="69">
        <v>98.254971999999995</v>
      </c>
      <c r="S302" s="116">
        <v>0.16419735999999999</v>
      </c>
      <c r="T302" s="116">
        <v>0.15290034</v>
      </c>
      <c r="U302" s="116">
        <v>6.3135763999999997E-3</v>
      </c>
      <c r="V302" s="116">
        <v>4.9834392000000002E-3</v>
      </c>
      <c r="X302" s="69">
        <v>3.6399794E-4</v>
      </c>
      <c r="Z302" s="166" t="s">
        <v>1102</v>
      </c>
      <c r="AA302" t="s">
        <v>2281</v>
      </c>
    </row>
    <row r="303" spans="1:27" ht="14.4">
      <c r="A303" t="s">
        <v>2609</v>
      </c>
      <c r="B303" s="85" t="s">
        <v>379</v>
      </c>
      <c r="C303" s="113" t="str">
        <f t="shared" si="57"/>
        <v>A.030.25.108</v>
      </c>
      <c r="D303" s="9" t="s">
        <v>1129</v>
      </c>
      <c r="E303" s="112" t="s">
        <v>362</v>
      </c>
      <c r="F303" s="115" t="str">
        <f t="shared" si="58"/>
        <v>Methyl  parathion (O.O-Dimethyl O-4-nitrophenyl phosphorothioate)</v>
      </c>
      <c r="G303" s="146">
        <v>13.746096666666666</v>
      </c>
      <c r="H303" s="8">
        <f t="shared" si="59"/>
        <v>13.746096666666666</v>
      </c>
      <c r="J303" s="169">
        <v>2.6371981122474999</v>
      </c>
      <c r="K303" s="8">
        <f t="shared" si="60"/>
        <v>2.6371981122474999</v>
      </c>
      <c r="L303" s="170">
        <v>9.7770052919999989E-2</v>
      </c>
      <c r="M303" s="170">
        <v>0.39092253912750002</v>
      </c>
      <c r="N303" s="170">
        <v>8.6591020200000007E-2</v>
      </c>
      <c r="O303" s="170">
        <v>2.0619144999999999</v>
      </c>
      <c r="Q303" s="69">
        <v>188.24214000000001</v>
      </c>
      <c r="S303" s="116">
        <v>0.33033406999999998</v>
      </c>
      <c r="T303" s="116">
        <v>0.30866624999999998</v>
      </c>
      <c r="U303" s="116">
        <v>1.2358009999999999E-2</v>
      </c>
      <c r="V303" s="116">
        <v>9.3098077000000005E-3</v>
      </c>
      <c r="X303" s="69">
        <v>7.1698878999999999E-4</v>
      </c>
      <c r="Z303" s="166" t="s">
        <v>1103</v>
      </c>
      <c r="AA303" t="s">
        <v>2282</v>
      </c>
    </row>
    <row r="304" spans="1:27" ht="14.4">
      <c r="A304" t="s">
        <v>2610</v>
      </c>
      <c r="B304" s="85" t="s">
        <v>379</v>
      </c>
      <c r="C304" s="113" t="str">
        <f t="shared" si="57"/>
        <v>A.030.25.109</v>
      </c>
      <c r="D304" s="9" t="s">
        <v>1129</v>
      </c>
      <c r="E304" s="112" t="s">
        <v>362</v>
      </c>
      <c r="F304" s="115" t="str">
        <f t="shared" si="58"/>
        <v>Parathion (O.O-Diethyl O-(4-nitrophenyl) phosphorothioate)</v>
      </c>
      <c r="G304" s="146">
        <v>12.468768666666666</v>
      </c>
      <c r="H304" s="8">
        <f t="shared" si="59"/>
        <v>12.468768666666666</v>
      </c>
      <c r="J304" s="169">
        <v>2.3893092562631</v>
      </c>
      <c r="K304" s="8">
        <f t="shared" si="60"/>
        <v>2.3893092562631</v>
      </c>
      <c r="L304" s="170">
        <v>9.0003679070000009E-2</v>
      </c>
      <c r="M304" s="170">
        <v>0.36101853799309996</v>
      </c>
      <c r="N304" s="170">
        <v>6.7971739200000006E-2</v>
      </c>
      <c r="O304" s="170">
        <v>1.8703152999999999</v>
      </c>
      <c r="Q304" s="69">
        <v>168.77860999999999</v>
      </c>
      <c r="S304" s="116">
        <v>0.30181221000000003</v>
      </c>
      <c r="T304" s="116">
        <v>0.28195604000000002</v>
      </c>
      <c r="U304" s="116">
        <v>1.1244419E-2</v>
      </c>
      <c r="V304" s="116">
        <v>8.6117542999999998E-3</v>
      </c>
      <c r="X304" s="69">
        <v>6.5148544999999998E-4</v>
      </c>
      <c r="Z304" s="166" t="s">
        <v>1103</v>
      </c>
      <c r="AA304" t="s">
        <v>2283</v>
      </c>
    </row>
    <row r="305" spans="1:27" ht="14.4">
      <c r="A305" t="s">
        <v>2611</v>
      </c>
      <c r="B305" s="85" t="s">
        <v>379</v>
      </c>
      <c r="C305" s="113" t="str">
        <f t="shared" si="57"/>
        <v>A.030.25.110</v>
      </c>
      <c r="D305" s="9" t="s">
        <v>1129</v>
      </c>
      <c r="E305" s="112" t="s">
        <v>362</v>
      </c>
      <c r="F305" s="115" t="str">
        <f t="shared" si="58"/>
        <v>Phorate (O.O-Diethyl S-[(ethylsulfanyl)methyl] phosphorodithioate)</v>
      </c>
      <c r="G305" s="146">
        <v>17.810412000000003</v>
      </c>
      <c r="H305" s="8">
        <f t="shared" si="59"/>
        <v>17.810412000000003</v>
      </c>
      <c r="J305" s="169">
        <v>3.48293020286</v>
      </c>
      <c r="K305" s="8">
        <f t="shared" si="60"/>
        <v>3.48293020286</v>
      </c>
      <c r="L305" s="170">
        <v>0.14239455537000001</v>
      </c>
      <c r="M305" s="170">
        <v>0.56222207009000003</v>
      </c>
      <c r="N305" s="170">
        <v>0.1067517774</v>
      </c>
      <c r="O305" s="170">
        <v>2.6715618000000001</v>
      </c>
      <c r="Q305" s="69">
        <v>240.87532999999999</v>
      </c>
      <c r="S305" s="116">
        <v>0.44199851000000001</v>
      </c>
      <c r="T305" s="116">
        <v>0.41351106999999998</v>
      </c>
      <c r="U305" s="116">
        <v>1.6257157000000001E-2</v>
      </c>
      <c r="V305" s="116">
        <v>1.2230276E-2</v>
      </c>
      <c r="X305" s="69">
        <v>9.4431131000000004E-4</v>
      </c>
      <c r="Z305" s="166" t="s">
        <v>1104</v>
      </c>
      <c r="AA305" t="s">
        <v>2284</v>
      </c>
    </row>
    <row r="306" spans="1:27" ht="14.4">
      <c r="A306" t="s">
        <v>1068</v>
      </c>
      <c r="B306" s="85" t="s">
        <v>379</v>
      </c>
      <c r="C306" s="113" t="str">
        <f t="shared" si="57"/>
        <v>A.030.25.111</v>
      </c>
      <c r="D306" s="9" t="s">
        <v>1129</v>
      </c>
      <c r="E306" s="112" t="s">
        <v>362</v>
      </c>
      <c r="F306" s="115" t="str">
        <f t="shared" si="58"/>
        <v>Toxaphene (Polychlorocamphene)</v>
      </c>
      <c r="G306" s="146">
        <v>5.7939610000000004</v>
      </c>
      <c r="H306" s="8">
        <f t="shared" si="59"/>
        <v>5.7939610000000004</v>
      </c>
      <c r="J306" s="169">
        <v>1.0330864504686001</v>
      </c>
      <c r="K306" s="8">
        <f t="shared" si="60"/>
        <v>1.0330864504686001</v>
      </c>
      <c r="L306" s="170">
        <v>2.3506142632000002E-2</v>
      </c>
      <c r="M306" s="170">
        <v>0.10288154841660001</v>
      </c>
      <c r="N306" s="170">
        <v>3.7604609420000004E-2</v>
      </c>
      <c r="O306" s="170">
        <v>0.86909415000000001</v>
      </c>
      <c r="Q306" s="69">
        <v>81.897732000000005</v>
      </c>
      <c r="S306" s="116">
        <v>0.12396799999999999</v>
      </c>
      <c r="T306" s="116">
        <v>0.11521737</v>
      </c>
      <c r="U306" s="116">
        <v>4.9396685999999997E-3</v>
      </c>
      <c r="V306" s="116">
        <v>3.8109672999999998E-3</v>
      </c>
      <c r="X306" s="69">
        <v>2.8485970000000001E-4</v>
      </c>
      <c r="Z306" s="166" t="s">
        <v>310</v>
      </c>
      <c r="AA306" t="s">
        <v>2285</v>
      </c>
    </row>
    <row r="307" spans="1:27">
      <c r="D307" s="1" t="s">
        <v>3460</v>
      </c>
      <c r="H307" s="8"/>
      <c r="Q307"/>
    </row>
    <row r="308" spans="1:27" ht="14.4">
      <c r="A308" t="s">
        <v>1632</v>
      </c>
      <c r="B308" s="85" t="s">
        <v>379</v>
      </c>
      <c r="C308" s="113" t="str">
        <f t="shared" ref="C308:C319" si="61">MID(A308,1,12)</f>
        <v>A.030.26.101</v>
      </c>
      <c r="D308" s="9" t="s">
        <v>3460</v>
      </c>
      <c r="E308" s="112" t="s">
        <v>362</v>
      </c>
      <c r="F308" s="115" t="str">
        <f t="shared" ref="F308:F319" si="62">MID(A308, 21,85)</f>
        <v>Printing Ink Black - conventional</v>
      </c>
      <c r="G308" s="146">
        <v>1.6216716</v>
      </c>
      <c r="H308" s="8">
        <f t="shared" ref="H308:H319" si="63">G308</f>
        <v>1.6216716</v>
      </c>
      <c r="J308" s="169">
        <v>1.1148748155999999</v>
      </c>
      <c r="K308" s="8">
        <f t="shared" ref="K308:K319" si="64">J308</f>
        <v>1.1148748155999999</v>
      </c>
      <c r="L308" s="170">
        <v>4.3336009299999992E-2</v>
      </c>
      <c r="M308" s="170">
        <v>0.81260567959999996</v>
      </c>
      <c r="N308" s="170">
        <v>1.5682386700000002E-2</v>
      </c>
      <c r="O308" s="170">
        <v>0.24325073999999999</v>
      </c>
      <c r="Q308" s="69">
        <v>52.566099000000001</v>
      </c>
      <c r="S308" s="116">
        <v>4.0743704999999998E-2</v>
      </c>
      <c r="T308" s="116">
        <v>3.6521737999999998E-2</v>
      </c>
      <c r="U308" s="116">
        <v>1.4307069E-3</v>
      </c>
      <c r="V308" s="116">
        <v>2.7912604E-3</v>
      </c>
      <c r="X308" s="69">
        <v>1.2468947E-4</v>
      </c>
      <c r="Z308" s="166"/>
    </row>
    <row r="309" spans="1:27" ht="14.4">
      <c r="A309" t="s">
        <v>1633</v>
      </c>
      <c r="B309" s="85" t="s">
        <v>379</v>
      </c>
      <c r="C309" s="113" t="str">
        <f t="shared" si="61"/>
        <v>A.030.26.102</v>
      </c>
      <c r="D309" s="9" t="s">
        <v>3460</v>
      </c>
      <c r="E309" s="112" t="s">
        <v>362</v>
      </c>
      <c r="F309" s="115" t="str">
        <f t="shared" si="62"/>
        <v>Printing Ink Black - UV inkjet</v>
      </c>
      <c r="G309" s="146">
        <v>4.1765343999999995</v>
      </c>
      <c r="H309" s="8">
        <f t="shared" si="63"/>
        <v>4.1765343999999995</v>
      </c>
      <c r="J309" s="169">
        <v>2.0891855370000001</v>
      </c>
      <c r="K309" s="8">
        <f t="shared" si="64"/>
        <v>2.0891855370000001</v>
      </c>
      <c r="L309" s="170">
        <v>0.18501083399999999</v>
      </c>
      <c r="M309" s="170">
        <v>1.128039241</v>
      </c>
      <c r="N309" s="170">
        <v>0.14965530199999999</v>
      </c>
      <c r="O309" s="170">
        <v>0.62648015999999995</v>
      </c>
      <c r="Q309" s="69">
        <v>109.45375</v>
      </c>
      <c r="S309" s="116">
        <v>0.12581474000000001</v>
      </c>
      <c r="T309" s="116">
        <v>0.11585525000000001</v>
      </c>
      <c r="U309" s="116">
        <v>4.0357969999999998E-3</v>
      </c>
      <c r="V309" s="116">
        <v>5.9236929999999998E-3</v>
      </c>
      <c r="X309" s="69">
        <v>3.9221615000000002E-4</v>
      </c>
      <c r="Z309" s="166"/>
    </row>
    <row r="310" spans="1:27" ht="14.4">
      <c r="A310" t="s">
        <v>3251</v>
      </c>
      <c r="B310" s="85" t="s">
        <v>379</v>
      </c>
      <c r="C310" s="113" t="str">
        <f t="shared" si="61"/>
        <v>A.030.26.103</v>
      </c>
      <c r="D310" s="9" t="s">
        <v>3460</v>
      </c>
      <c r="E310" s="112" t="s">
        <v>362</v>
      </c>
      <c r="F310" s="115" t="str">
        <f t="shared" si="62"/>
        <v>Printing Ink, Azo pigment - conventional</v>
      </c>
      <c r="G310" s="146">
        <v>1.6544336666666668</v>
      </c>
      <c r="H310" s="8">
        <f t="shared" si="63"/>
        <v>1.6544336666666668</v>
      </c>
      <c r="J310" s="169">
        <v>0.93916486869999993</v>
      </c>
      <c r="K310" s="8">
        <f t="shared" si="64"/>
        <v>0.93916486869999993</v>
      </c>
      <c r="L310" s="170">
        <v>4.8207132700000009E-2</v>
      </c>
      <c r="M310" s="170">
        <v>0.60441005399999992</v>
      </c>
      <c r="N310" s="170">
        <v>3.8382632E-2</v>
      </c>
      <c r="O310" s="170">
        <v>0.24816505</v>
      </c>
      <c r="Q310" s="69">
        <v>50.867550000000001</v>
      </c>
      <c r="S310" s="116">
        <v>4.8633221999999997E-2</v>
      </c>
      <c r="T310" s="116">
        <v>4.4521697999999998E-2</v>
      </c>
      <c r="U310" s="116">
        <v>1.5734976999999999E-3</v>
      </c>
      <c r="V310" s="116">
        <v>2.5380262000000002E-3</v>
      </c>
      <c r="X310" s="69">
        <v>1.4036208999999999E-4</v>
      </c>
      <c r="Z310" s="166"/>
    </row>
    <row r="311" spans="1:27" ht="14.4">
      <c r="A311" t="s">
        <v>3252</v>
      </c>
      <c r="B311" s="85" t="s">
        <v>379</v>
      </c>
      <c r="C311" s="113" t="str">
        <f t="shared" si="61"/>
        <v>A.030.26.104</v>
      </c>
      <c r="D311" s="9" t="s">
        <v>3460</v>
      </c>
      <c r="E311" s="112" t="s">
        <v>362</v>
      </c>
      <c r="F311" s="115" t="str">
        <f t="shared" si="62"/>
        <v>Printing Ink, Azo pigment - UV inkjet</v>
      </c>
      <c r="G311" s="146">
        <v>4.1808076666666674</v>
      </c>
      <c r="H311" s="8">
        <f t="shared" si="63"/>
        <v>4.1808076666666674</v>
      </c>
      <c r="J311" s="169">
        <v>2.1243739020000003</v>
      </c>
      <c r="K311" s="8">
        <f t="shared" si="64"/>
        <v>2.1243739020000003</v>
      </c>
      <c r="L311" s="170">
        <v>0.18567229499999999</v>
      </c>
      <c r="M311" s="170">
        <v>1.1589642529999999</v>
      </c>
      <c r="N311" s="170">
        <v>0.15261620400000001</v>
      </c>
      <c r="O311" s="170">
        <v>0.62712115000000002</v>
      </c>
      <c r="Q311" s="69">
        <v>109.23220000000001</v>
      </c>
      <c r="S311" s="116">
        <v>0.12661664</v>
      </c>
      <c r="T311" s="116">
        <v>0.11667578000000001</v>
      </c>
      <c r="U311" s="116">
        <v>4.0501976000000004E-3</v>
      </c>
      <c r="V311" s="116">
        <v>5.8906625000000002E-3</v>
      </c>
      <c r="X311" s="69">
        <v>3.9409416000000001E-4</v>
      </c>
      <c r="Z311" s="166"/>
    </row>
    <row r="312" spans="1:27" ht="14.4">
      <c r="A312" t="s">
        <v>1634</v>
      </c>
      <c r="B312" s="85" t="s">
        <v>379</v>
      </c>
      <c r="C312" s="113" t="str">
        <f t="shared" si="61"/>
        <v>A.030.26.105</v>
      </c>
      <c r="D312" s="9" t="s">
        <v>3460</v>
      </c>
      <c r="E312" s="112" t="s">
        <v>362</v>
      </c>
      <c r="F312" s="115" t="str">
        <f t="shared" si="62"/>
        <v>Printing Ink Varnish - conventional</v>
      </c>
      <c r="G312" s="146">
        <v>2.666010266666667</v>
      </c>
      <c r="H312" s="8">
        <f t="shared" si="63"/>
        <v>2.666010266666667</v>
      </c>
      <c r="J312" s="169">
        <v>1.0047823371</v>
      </c>
      <c r="K312" s="8">
        <f t="shared" si="64"/>
        <v>1.0047823371</v>
      </c>
      <c r="L312" s="170">
        <v>0.10105673309999999</v>
      </c>
      <c r="M312" s="170">
        <v>0.49445722190000002</v>
      </c>
      <c r="N312" s="170">
        <v>9.3668420999999998E-3</v>
      </c>
      <c r="O312" s="170">
        <v>0.39990154</v>
      </c>
      <c r="Q312" s="69">
        <v>68.573509999999999</v>
      </c>
      <c r="S312" s="116">
        <v>8.7119980999999999E-2</v>
      </c>
      <c r="T312" s="116">
        <v>7.9449838999999994E-2</v>
      </c>
      <c r="U312" s="116">
        <v>3.0145466000000001E-3</v>
      </c>
      <c r="V312" s="116">
        <v>4.6555952999999999E-3</v>
      </c>
      <c r="X312" s="69">
        <v>2.3663336000000001E-4</v>
      </c>
      <c r="Z312" s="166"/>
    </row>
    <row r="313" spans="1:27" ht="14.4">
      <c r="A313" t="s">
        <v>1635</v>
      </c>
      <c r="B313" s="85" t="s">
        <v>379</v>
      </c>
      <c r="C313" s="113" t="str">
        <f t="shared" si="61"/>
        <v>A.030.26.106</v>
      </c>
      <c r="D313" s="9" t="s">
        <v>3460</v>
      </c>
      <c r="E313" s="112" t="s">
        <v>362</v>
      </c>
      <c r="F313" s="115" t="str">
        <f t="shared" si="62"/>
        <v>Printing Ink White - UV inkjet</v>
      </c>
      <c r="G313" s="146">
        <v>4.3926411333333339</v>
      </c>
      <c r="H313" s="8">
        <f t="shared" si="63"/>
        <v>4.3926411333333339</v>
      </c>
      <c r="J313" s="169">
        <v>2.6196643320000002</v>
      </c>
      <c r="K313" s="8">
        <f t="shared" si="64"/>
        <v>2.6196643320000002</v>
      </c>
      <c r="L313" s="170">
        <v>0.184950108</v>
      </c>
      <c r="M313" s="170">
        <v>1.126885841</v>
      </c>
      <c r="N313" s="170">
        <v>0.64893221299999992</v>
      </c>
      <c r="O313" s="170">
        <v>0.65889617</v>
      </c>
      <c r="Q313" s="69">
        <v>110.85052</v>
      </c>
      <c r="S313" s="116">
        <v>0.12914373000000001</v>
      </c>
      <c r="T313" s="116">
        <v>0.11889724</v>
      </c>
      <c r="U313" s="116">
        <v>4.1935842999999999E-3</v>
      </c>
      <c r="V313" s="116">
        <v>6.0529021999999998E-3</v>
      </c>
      <c r="X313" s="69">
        <v>5.0731769000000003E-4</v>
      </c>
      <c r="Z313" s="166"/>
    </row>
    <row r="314" spans="1:27" ht="14.4">
      <c r="A314" t="s">
        <v>3225</v>
      </c>
      <c r="B314" s="85" t="s">
        <v>379</v>
      </c>
      <c r="C314" s="113" t="str">
        <f t="shared" si="61"/>
        <v>A.030.27.101</v>
      </c>
      <c r="D314" s="9" t="s">
        <v>3460</v>
      </c>
      <c r="E314" s="112" t="s">
        <v>362</v>
      </c>
      <c r="F314" s="115" t="str">
        <f t="shared" si="62"/>
        <v>pigment, Black</v>
      </c>
      <c r="G314" s="146">
        <v>3.2920286000000001</v>
      </c>
      <c r="H314" s="8">
        <f t="shared" si="63"/>
        <v>3.2920286000000001</v>
      </c>
      <c r="J314" s="169">
        <v>0.59212837585421996</v>
      </c>
      <c r="K314" s="8">
        <f t="shared" si="64"/>
        <v>0.59212837585421996</v>
      </c>
      <c r="L314" s="170">
        <v>2.4056445483999999E-2</v>
      </c>
      <c r="M314" s="170">
        <v>7.4153157334219996E-2</v>
      </c>
      <c r="N314" s="170">
        <v>1.14483036E-4</v>
      </c>
      <c r="O314" s="170">
        <v>0.49380428999999998</v>
      </c>
      <c r="Q314" s="69">
        <v>101.00183</v>
      </c>
      <c r="S314" s="116">
        <v>7.8065934000000003E-2</v>
      </c>
      <c r="T314" s="116">
        <v>6.9402201999999996E-2</v>
      </c>
      <c r="U314" s="116">
        <v>2.9346152999999999E-3</v>
      </c>
      <c r="V314" s="116">
        <v>5.7291164000000004E-3</v>
      </c>
      <c r="X314" s="69">
        <v>2.3424253999999999E-4</v>
      </c>
      <c r="Z314" s="166"/>
    </row>
    <row r="315" spans="1:27" ht="14.4">
      <c r="A315" t="s">
        <v>3226</v>
      </c>
      <c r="B315" s="85" t="s">
        <v>379</v>
      </c>
      <c r="C315" s="113" t="str">
        <f t="shared" si="61"/>
        <v>A.030.27.102</v>
      </c>
      <c r="D315" s="9" t="s">
        <v>3460</v>
      </c>
      <c r="E315" s="112" t="s">
        <v>362</v>
      </c>
      <c r="F315" s="115" t="str">
        <f t="shared" si="62"/>
        <v>pigment, White</v>
      </c>
      <c r="G315" s="146">
        <v>8.8654426666666666</v>
      </c>
      <c r="H315" s="8">
        <f t="shared" si="63"/>
        <v>8.8654426666666666</v>
      </c>
      <c r="J315" s="169">
        <v>10.597660856537191</v>
      </c>
      <c r="K315" s="8">
        <f t="shared" si="64"/>
        <v>10.597660856537191</v>
      </c>
      <c r="L315" s="170">
        <v>2.4910872397999998E-2</v>
      </c>
      <c r="M315" s="170">
        <v>0.12880096330919</v>
      </c>
      <c r="N315" s="170">
        <v>9.1141326208300004</v>
      </c>
      <c r="O315" s="170">
        <v>1.3298163999999999</v>
      </c>
      <c r="Q315" s="69">
        <v>117.04322999999999</v>
      </c>
      <c r="S315" s="116">
        <v>0.18676102</v>
      </c>
      <c r="T315" s="116">
        <v>0.17178078999999999</v>
      </c>
      <c r="U315" s="116">
        <v>7.4715481999999998E-3</v>
      </c>
      <c r="V315" s="116">
        <v>7.5086830000000004E-3</v>
      </c>
      <c r="X315" s="69">
        <v>4.2410639000000001E-4</v>
      </c>
      <c r="Z315" s="166"/>
    </row>
    <row r="316" spans="1:27" ht="14.4">
      <c r="A316" t="s">
        <v>3253</v>
      </c>
      <c r="B316" s="85" t="s">
        <v>379</v>
      </c>
      <c r="C316" s="113" t="str">
        <f t="shared" si="61"/>
        <v>A.030.27.103</v>
      </c>
      <c r="D316" s="9" t="s">
        <v>3460</v>
      </c>
      <c r="E316" s="112" t="s">
        <v>362</v>
      </c>
      <c r="F316" s="115" t="str">
        <f t="shared" si="62"/>
        <v>pigment, Azo (yellow, orange, red, magenta, brown)</v>
      </c>
      <c r="G316" s="146">
        <v>17.615998000000001</v>
      </c>
      <c r="H316" s="8">
        <f t="shared" si="63"/>
        <v>17.615998000000001</v>
      </c>
      <c r="J316" s="169">
        <v>3.7280950320172002</v>
      </c>
      <c r="K316" s="8">
        <f t="shared" si="64"/>
        <v>3.7280950320172002</v>
      </c>
      <c r="L316" s="170">
        <v>4.9498924896000003E-2</v>
      </c>
      <c r="M316" s="170">
        <v>1.0359327952062001</v>
      </c>
      <c r="N316" s="170">
        <v>2.63611915E-4</v>
      </c>
      <c r="O316" s="170">
        <v>2.6423996999999999</v>
      </c>
      <c r="Q316" s="69">
        <v>232.56970999999999</v>
      </c>
      <c r="S316" s="116">
        <v>0.36937377999999998</v>
      </c>
      <c r="T316" s="116">
        <v>0.34133548000000002</v>
      </c>
      <c r="U316" s="116">
        <v>1.4846273E-2</v>
      </c>
      <c r="V316" s="116">
        <v>1.3192027E-2</v>
      </c>
      <c r="X316" s="69">
        <v>8.4267732999999999E-4</v>
      </c>
      <c r="Z316" s="166"/>
    </row>
    <row r="317" spans="1:27" ht="14.4">
      <c r="A317" t="s">
        <v>3227</v>
      </c>
      <c r="B317" s="85" t="s">
        <v>379</v>
      </c>
      <c r="C317" s="113" t="str">
        <f t="shared" si="61"/>
        <v>A.030.27.104</v>
      </c>
      <c r="D317" s="9" t="s">
        <v>3460</v>
      </c>
      <c r="E317" s="112" t="s">
        <v>362</v>
      </c>
      <c r="F317" s="115" t="str">
        <f t="shared" si="62"/>
        <v>pigment, Phthalocyanine (blue and yellow)</v>
      </c>
      <c r="G317" s="146">
        <v>23.456084000000001</v>
      </c>
      <c r="H317" s="8">
        <f t="shared" si="63"/>
        <v>23.456084000000001</v>
      </c>
      <c r="J317" s="169">
        <v>4.6056125756244004</v>
      </c>
      <c r="K317" s="8">
        <f t="shared" si="64"/>
        <v>4.6056125756244004</v>
      </c>
      <c r="L317" s="170">
        <v>6.5908894676000002E-2</v>
      </c>
      <c r="M317" s="170">
        <v>1.0209400759603999</v>
      </c>
      <c r="N317" s="170">
        <v>3.5100498799999998E-4</v>
      </c>
      <c r="O317" s="170">
        <v>3.5184126</v>
      </c>
      <c r="Q317" s="69">
        <v>309.67162000000002</v>
      </c>
      <c r="S317" s="116">
        <v>0.49182921000000002</v>
      </c>
      <c r="T317" s="116">
        <v>0.45449560999999999</v>
      </c>
      <c r="U317" s="116">
        <v>1.9768134999999999E-2</v>
      </c>
      <c r="V317" s="116">
        <v>1.7565470999999999E-2</v>
      </c>
      <c r="X317" s="69">
        <v>1.1220431999999999E-3</v>
      </c>
      <c r="Z317" s="166"/>
    </row>
    <row r="318" spans="1:27" ht="14.4">
      <c r="A318" t="s">
        <v>3228</v>
      </c>
      <c r="B318" s="85" t="s">
        <v>379</v>
      </c>
      <c r="C318" s="113" t="str">
        <f t="shared" si="61"/>
        <v>A.030.27.105</v>
      </c>
      <c r="D318" s="9" t="s">
        <v>3460</v>
      </c>
      <c r="E318" s="112" t="s">
        <v>362</v>
      </c>
      <c r="F318" s="115" t="str">
        <f t="shared" si="62"/>
        <v>pigment, Quinacridone (red, magenta, rose, violet and pink)</v>
      </c>
      <c r="G318" s="146">
        <v>29.320105333333331</v>
      </c>
      <c r="H318" s="8">
        <f t="shared" si="63"/>
        <v>29.320105333333331</v>
      </c>
      <c r="J318" s="169">
        <v>5.6064757670334995</v>
      </c>
      <c r="K318" s="8">
        <f t="shared" si="64"/>
        <v>5.6064757670334995</v>
      </c>
      <c r="L318" s="170">
        <v>8.2386118120000004E-2</v>
      </c>
      <c r="M318" s="170">
        <v>1.1256350926755001</v>
      </c>
      <c r="N318" s="170">
        <v>4.3875623799999997E-4</v>
      </c>
      <c r="O318" s="170">
        <v>4.3980157999999996</v>
      </c>
      <c r="Q318" s="69">
        <v>387.08953000000002</v>
      </c>
      <c r="S318" s="116">
        <v>0.61478650999999995</v>
      </c>
      <c r="T318" s="116">
        <v>0.56811951000000005</v>
      </c>
      <c r="U318" s="116">
        <v>2.4710169000000001E-2</v>
      </c>
      <c r="V318" s="116">
        <v>2.1956837999999999E-2</v>
      </c>
      <c r="X318" s="69">
        <v>1.4025540000000001E-3</v>
      </c>
      <c r="Z318" s="166"/>
    </row>
    <row r="319" spans="1:27" ht="14.4">
      <c r="A319" t="s">
        <v>3229</v>
      </c>
      <c r="B319" s="85" t="s">
        <v>379</v>
      </c>
      <c r="C319" s="113" t="str">
        <f t="shared" si="61"/>
        <v>A.030.27.106</v>
      </c>
      <c r="D319" s="9" t="s">
        <v>3460</v>
      </c>
      <c r="E319" s="112" t="s">
        <v>362</v>
      </c>
      <c r="F319" s="115" t="str">
        <f t="shared" si="62"/>
        <v>pigment, DPP / perylene (red, orange, maroon, black and bordeaux)</v>
      </c>
      <c r="G319" s="146">
        <v>35.231996000000002</v>
      </c>
      <c r="H319" s="8">
        <f t="shared" si="63"/>
        <v>35.231996000000002</v>
      </c>
      <c r="J319" s="169">
        <v>6.7627700579112995</v>
      </c>
      <c r="K319" s="8">
        <f t="shared" si="64"/>
        <v>6.7627700579112995</v>
      </c>
      <c r="L319" s="170">
        <v>9.8997849779999994E-2</v>
      </c>
      <c r="M319" s="170">
        <v>1.3784455843123</v>
      </c>
      <c r="N319" s="170">
        <v>5.2722381900000004E-4</v>
      </c>
      <c r="O319" s="170">
        <v>5.2847993999999998</v>
      </c>
      <c r="Q319" s="69">
        <v>465.13941999999997</v>
      </c>
      <c r="S319" s="116">
        <v>0.73874755000000003</v>
      </c>
      <c r="T319" s="116">
        <v>0.68267095</v>
      </c>
      <c r="U319" s="116">
        <v>2.9692546E-2</v>
      </c>
      <c r="V319" s="116">
        <v>2.6384054000000001E-2</v>
      </c>
      <c r="X319" s="69">
        <v>1.6853547E-3</v>
      </c>
      <c r="Z319" s="166"/>
    </row>
    <row r="320" spans="1:27">
      <c r="D320" s="1" t="s">
        <v>1130</v>
      </c>
      <c r="H320" s="8"/>
      <c r="Q320"/>
    </row>
    <row r="321" spans="1:27" ht="14.4">
      <c r="A321" t="s">
        <v>3098</v>
      </c>
      <c r="B321" s="85" t="s">
        <v>379</v>
      </c>
      <c r="C321" s="113" t="str">
        <f t="shared" ref="C321:C329" si="65">MID(A321,1,12)</f>
        <v>A.030.28.101</v>
      </c>
      <c r="D321" s="9" t="s">
        <v>1130</v>
      </c>
      <c r="E321" s="112" t="s">
        <v>362</v>
      </c>
      <c r="F321" s="115" t="str">
        <f t="shared" ref="F321:F329" si="66">MID(A321, 21,85)</f>
        <v>R-1234 yf (2,3,3,3-Tetrafluoropropene)</v>
      </c>
      <c r="G321" s="146">
        <v>15.870673999999999</v>
      </c>
      <c r="H321" s="8">
        <f t="shared" ref="H321:H329" si="67">G321</f>
        <v>15.870673999999999</v>
      </c>
      <c r="J321" s="169">
        <v>2.6560093297528997</v>
      </c>
      <c r="K321" s="8">
        <f t="shared" ref="K321:K329" si="68">J321</f>
        <v>2.6560093297528997</v>
      </c>
      <c r="L321" s="170">
        <v>4.4594764886000005E-2</v>
      </c>
      <c r="M321" s="170">
        <v>0.23057597059490001</v>
      </c>
      <c r="N321" s="170">
        <v>2.3749427200000001E-4</v>
      </c>
      <c r="O321" s="170">
        <v>2.3806010999999998</v>
      </c>
      <c r="Q321" s="69">
        <v>225.91521</v>
      </c>
      <c r="S321" s="116">
        <v>0.33394773999999999</v>
      </c>
      <c r="T321" s="116">
        <v>0.30751729</v>
      </c>
      <c r="U321" s="116">
        <v>1.3375362E-2</v>
      </c>
      <c r="V321" s="116">
        <v>1.3055087E-2</v>
      </c>
      <c r="X321" s="69">
        <v>7.7897565999999997E-4</v>
      </c>
      <c r="Z321" s="166" t="s">
        <v>354</v>
      </c>
      <c r="AA321" t="s">
        <v>3461</v>
      </c>
    </row>
    <row r="322" spans="1:27" ht="14.4">
      <c r="A322" t="s">
        <v>3099</v>
      </c>
      <c r="B322" s="85" t="s">
        <v>379</v>
      </c>
      <c r="C322" s="113" t="str">
        <f t="shared" si="65"/>
        <v>A.030.28.102</v>
      </c>
      <c r="D322" s="9" t="s">
        <v>1130</v>
      </c>
      <c r="E322" s="112" t="s">
        <v>362</v>
      </c>
      <c r="F322" s="115" t="str">
        <f t="shared" si="66"/>
        <v>R-134a (1,1,1,2-Tetrafluoroethane)</v>
      </c>
      <c r="G322" s="146">
        <v>12.139720666666667</v>
      </c>
      <c r="H322" s="8">
        <f t="shared" si="67"/>
        <v>12.139720666666667</v>
      </c>
      <c r="J322" s="169">
        <v>2.0316220594622898</v>
      </c>
      <c r="K322" s="8">
        <f t="shared" si="68"/>
        <v>2.0316220594622898</v>
      </c>
      <c r="L322" s="170">
        <v>3.4111216177999996E-2</v>
      </c>
      <c r="M322" s="170">
        <v>0.17637108029729001</v>
      </c>
      <c r="N322" s="170">
        <v>1.8166298700000001E-4</v>
      </c>
      <c r="O322" s="170">
        <v>1.8209580999999999</v>
      </c>
      <c r="Q322" s="69">
        <v>172.51385999999999</v>
      </c>
      <c r="S322" s="116">
        <v>0.25542086000000003</v>
      </c>
      <c r="T322" s="116">
        <v>0.23522466</v>
      </c>
      <c r="U322" s="116">
        <v>1.0231018E-2</v>
      </c>
      <c r="V322" s="116">
        <v>9.9651775000000001E-3</v>
      </c>
      <c r="X322" s="69">
        <v>5.9549763000000004E-4</v>
      </c>
      <c r="Z322" s="166" t="s">
        <v>355</v>
      </c>
      <c r="AA322" t="s">
        <v>3462</v>
      </c>
    </row>
    <row r="323" spans="1:27" ht="14.4">
      <c r="A323" t="s">
        <v>471</v>
      </c>
      <c r="B323" s="85" t="s">
        <v>379</v>
      </c>
      <c r="C323" s="113" t="str">
        <f t="shared" si="65"/>
        <v>A.030.28.103</v>
      </c>
      <c r="D323" s="9" t="s">
        <v>1130</v>
      </c>
      <c r="E323" s="112" t="s">
        <v>362</v>
      </c>
      <c r="F323" s="115" t="str">
        <f t="shared" si="66"/>
        <v>R-744 (CO2)</v>
      </c>
      <c r="G323" s="146">
        <v>0.51389376666666664</v>
      </c>
      <c r="H323" s="8">
        <f t="shared" si="67"/>
        <v>0.51389376666666664</v>
      </c>
      <c r="J323" s="169">
        <v>9.1285312112759989E-2</v>
      </c>
      <c r="K323" s="8">
        <f t="shared" si="68"/>
        <v>9.1285312112759989E-2</v>
      </c>
      <c r="L323" s="170">
        <v>1.65590824182E-3</v>
      </c>
      <c r="M323" s="170">
        <v>7.30026784094E-3</v>
      </c>
      <c r="N323" s="170">
        <v>5.2450710300000003E-3</v>
      </c>
      <c r="O323" s="170">
        <v>7.7084064999999993E-2</v>
      </c>
      <c r="Q323" s="69">
        <v>7.6454955</v>
      </c>
      <c r="S323" s="116">
        <v>1.0439336E-2</v>
      </c>
      <c r="T323" s="116">
        <v>9.7035721000000002E-3</v>
      </c>
      <c r="U323" s="116">
        <v>4.2896121999999999E-4</v>
      </c>
      <c r="V323" s="116">
        <v>3.0680243000000002E-4</v>
      </c>
      <c r="X323" s="172">
        <v>2.487585E-5</v>
      </c>
      <c r="Z323" s="166" t="s">
        <v>305</v>
      </c>
      <c r="AA323" t="s">
        <v>3463</v>
      </c>
    </row>
    <row r="324" spans="1:27" ht="14.4">
      <c r="A324" t="s">
        <v>3092</v>
      </c>
      <c r="B324" s="85" t="s">
        <v>379</v>
      </c>
      <c r="C324" s="113" t="str">
        <f t="shared" si="65"/>
        <v>A.030.28.104</v>
      </c>
      <c r="D324" s="9" t="s">
        <v>1130</v>
      </c>
      <c r="E324" s="112" t="s">
        <v>362</v>
      </c>
      <c r="F324" s="115" t="str">
        <f t="shared" si="66"/>
        <v>R-125 (pentafluoroethanol)</v>
      </c>
      <c r="G324" s="146">
        <v>11.105738000000001</v>
      </c>
      <c r="H324" s="8">
        <f t="shared" si="67"/>
        <v>11.105738000000001</v>
      </c>
      <c r="J324" s="169">
        <v>1.8585816648153601</v>
      </c>
      <c r="K324" s="8">
        <f t="shared" si="68"/>
        <v>1.8585816648153601</v>
      </c>
      <c r="L324" s="170">
        <v>3.1205844356E-2</v>
      </c>
      <c r="M324" s="170">
        <v>0.16134893034736</v>
      </c>
      <c r="N324" s="170">
        <v>1.6619011199999999E-4</v>
      </c>
      <c r="O324" s="170">
        <v>1.6658607000000001</v>
      </c>
      <c r="Q324" s="69">
        <v>161.61903000000001</v>
      </c>
      <c r="S324" s="116">
        <v>0.23393700000000001</v>
      </c>
      <c r="T324" s="116">
        <v>0.21518976000000001</v>
      </c>
      <c r="U324" s="116">
        <v>9.3596067999999998E-3</v>
      </c>
      <c r="V324" s="116">
        <v>9.3876412999999992E-3</v>
      </c>
      <c r="X324" s="69">
        <v>5.4936391000000003E-4</v>
      </c>
      <c r="Z324" s="166"/>
      <c r="AA324" t="s">
        <v>3464</v>
      </c>
    </row>
    <row r="325" spans="1:27" ht="14.4">
      <c r="A325" t="s">
        <v>3093</v>
      </c>
      <c r="B325" s="85" t="s">
        <v>379</v>
      </c>
      <c r="C325" s="113" t="str">
        <f t="shared" si="65"/>
        <v>A.030.28.105</v>
      </c>
      <c r="D325" s="9" t="s">
        <v>1130</v>
      </c>
      <c r="E325" s="112" t="s">
        <v>362</v>
      </c>
      <c r="F325" s="115" t="str">
        <f t="shared" si="66"/>
        <v>R-410A  (blend S-32 S125)</v>
      </c>
      <c r="G325" s="146">
        <v>11.225412</v>
      </c>
      <c r="H325" s="8">
        <f t="shared" si="67"/>
        <v>11.225412</v>
      </c>
      <c r="J325" s="169">
        <v>1.87860950545975</v>
      </c>
      <c r="K325" s="8">
        <f t="shared" si="68"/>
        <v>1.87860950545975</v>
      </c>
      <c r="L325" s="170">
        <v>3.1542114345999996E-2</v>
      </c>
      <c r="M325" s="170">
        <v>0.16308761015175</v>
      </c>
      <c r="N325" s="170">
        <v>1.6798096199999998E-4</v>
      </c>
      <c r="O325" s="170">
        <v>1.6838118</v>
      </c>
      <c r="Q325" s="69">
        <v>161.68849</v>
      </c>
      <c r="S325" s="116">
        <v>0.23633849000000001</v>
      </c>
      <c r="T325" s="116">
        <v>0.21750860999999999</v>
      </c>
      <c r="U325" s="116">
        <v>9.4604645999999994E-3</v>
      </c>
      <c r="V325" s="116">
        <v>9.3694112999999999E-3</v>
      </c>
      <c r="X325" s="69">
        <v>5.5326474E-4</v>
      </c>
      <c r="Z325" s="166"/>
      <c r="AA325" t="s">
        <v>310</v>
      </c>
    </row>
    <row r="326" spans="1:27" ht="14.4">
      <c r="A326" t="s">
        <v>3094</v>
      </c>
      <c r="B326" s="85" t="s">
        <v>379</v>
      </c>
      <c r="C326" s="113" t="str">
        <f t="shared" si="65"/>
        <v>A.030.28.106</v>
      </c>
      <c r="D326" s="9" t="s">
        <v>1130</v>
      </c>
      <c r="E326" s="112" t="s">
        <v>362</v>
      </c>
      <c r="F326" s="115" t="str">
        <f t="shared" si="66"/>
        <v>R-32 (difluoromethane)</v>
      </c>
      <c r="G326" s="146">
        <v>11.345085333333333</v>
      </c>
      <c r="H326" s="8">
        <f t="shared" si="67"/>
        <v>11.345085333333333</v>
      </c>
      <c r="J326" s="169">
        <v>1.89863723510314</v>
      </c>
      <c r="K326" s="8">
        <f t="shared" si="68"/>
        <v>1.89863723510314</v>
      </c>
      <c r="L326" s="170">
        <v>3.1878384245000009E-2</v>
      </c>
      <c r="M326" s="170">
        <v>0.16482627905614</v>
      </c>
      <c r="N326" s="170">
        <v>1.6977180200000001E-4</v>
      </c>
      <c r="O326" s="170">
        <v>1.7017628</v>
      </c>
      <c r="Q326" s="69">
        <v>161.75794999999999</v>
      </c>
      <c r="S326" s="116">
        <v>0.23873997</v>
      </c>
      <c r="T326" s="116">
        <v>0.21982747</v>
      </c>
      <c r="U326" s="116">
        <v>9.5613225000000003E-3</v>
      </c>
      <c r="V326" s="116">
        <v>9.3511814000000002E-3</v>
      </c>
      <c r="X326" s="69">
        <v>5.5716556999999998E-4</v>
      </c>
      <c r="Z326" s="166"/>
      <c r="AA326" t="s">
        <v>3465</v>
      </c>
    </row>
    <row r="327" spans="1:27" ht="14.4">
      <c r="A327" t="s">
        <v>3095</v>
      </c>
      <c r="B327" s="85" t="s">
        <v>379</v>
      </c>
      <c r="C327" s="113" t="str">
        <f t="shared" si="65"/>
        <v>A.030.28.107</v>
      </c>
      <c r="D327" s="9" t="s">
        <v>1130</v>
      </c>
      <c r="E327" s="112" t="s">
        <v>362</v>
      </c>
      <c r="F327" s="115" t="str">
        <f t="shared" si="66"/>
        <v>R-290 (propane)</v>
      </c>
      <c r="G327" s="146">
        <v>0.35</v>
      </c>
      <c r="H327" s="8">
        <f t="shared" si="67"/>
        <v>0.35</v>
      </c>
      <c r="J327" s="169">
        <v>0.119195355576346</v>
      </c>
      <c r="K327" s="8">
        <f t="shared" si="68"/>
        <v>0.119195355576346</v>
      </c>
      <c r="L327" s="170">
        <v>2.3447678656345998E-2</v>
      </c>
      <c r="M327" s="170">
        <v>4.1362309219999997E-2</v>
      </c>
      <c r="N327" s="170">
        <v>1.8853677E-3</v>
      </c>
      <c r="O327" s="170">
        <v>5.2499999999999998E-2</v>
      </c>
      <c r="Q327" s="69">
        <v>52.756089000000003</v>
      </c>
      <c r="S327" s="116">
        <v>1.8685443999999999E-2</v>
      </c>
      <c r="T327" s="116">
        <v>1.4396053000000001E-2</v>
      </c>
      <c r="U327" s="116">
        <v>5.4100429999999998E-4</v>
      </c>
      <c r="V327" s="116">
        <v>3.7483864E-3</v>
      </c>
      <c r="X327" s="172">
        <v>9.2310896999999996E-5</v>
      </c>
      <c r="Z327" s="166"/>
      <c r="AA327" t="s">
        <v>3466</v>
      </c>
    </row>
    <row r="328" spans="1:27" ht="14.4">
      <c r="A328" t="s">
        <v>3096</v>
      </c>
      <c r="B328" s="85" t="s">
        <v>379</v>
      </c>
      <c r="C328" s="113" t="str">
        <f t="shared" si="65"/>
        <v>A.030.28.108</v>
      </c>
      <c r="D328" s="9" t="s">
        <v>1130</v>
      </c>
      <c r="E328" s="112" t="s">
        <v>362</v>
      </c>
      <c r="F328" s="115" t="str">
        <f t="shared" si="66"/>
        <v>R-600a (isobutane)</v>
      </c>
      <c r="G328" s="146">
        <v>0.35</v>
      </c>
      <c r="H328" s="8">
        <f t="shared" si="67"/>
        <v>0.35</v>
      </c>
      <c r="J328" s="169">
        <v>0.119195355576346</v>
      </c>
      <c r="K328" s="8">
        <f t="shared" si="68"/>
        <v>0.119195355576346</v>
      </c>
      <c r="L328" s="170">
        <v>2.3447678656345998E-2</v>
      </c>
      <c r="M328" s="170">
        <v>4.1362309219999997E-2</v>
      </c>
      <c r="N328" s="170">
        <v>1.8853677E-3</v>
      </c>
      <c r="O328" s="170">
        <v>5.2499999999999998E-2</v>
      </c>
      <c r="Q328" s="69">
        <v>52.756089000000003</v>
      </c>
      <c r="S328" s="116">
        <v>1.8685443999999999E-2</v>
      </c>
      <c r="T328" s="116">
        <v>1.4396053000000001E-2</v>
      </c>
      <c r="U328" s="116">
        <v>5.4100429999999998E-4</v>
      </c>
      <c r="V328" s="116">
        <v>3.7483864E-3</v>
      </c>
      <c r="X328" s="172">
        <v>9.2310896999999996E-5</v>
      </c>
      <c r="Z328" s="166"/>
      <c r="AA328" t="s">
        <v>3467</v>
      </c>
    </row>
    <row r="329" spans="1:27" ht="14.4">
      <c r="A329" t="s">
        <v>3097</v>
      </c>
      <c r="B329" s="85" t="s">
        <v>379</v>
      </c>
      <c r="C329" s="113" t="str">
        <f t="shared" si="65"/>
        <v>A.030.28.109</v>
      </c>
      <c r="D329" s="9" t="s">
        <v>1130</v>
      </c>
      <c r="E329" s="112" t="s">
        <v>362</v>
      </c>
      <c r="F329" s="115" t="str">
        <f t="shared" si="66"/>
        <v>R-454B (blend S-32 R-1234yf)</v>
      </c>
      <c r="G329" s="146">
        <v>12.752543333333334</v>
      </c>
      <c r="H329" s="8">
        <f t="shared" si="67"/>
        <v>12.752543333333334</v>
      </c>
      <c r="J329" s="169">
        <v>2.1341799455252097</v>
      </c>
      <c r="K329" s="8">
        <f t="shared" si="68"/>
        <v>2.1341799455252097</v>
      </c>
      <c r="L329" s="170">
        <v>3.5833178011E-2</v>
      </c>
      <c r="M329" s="170">
        <v>0.18527443402221003</v>
      </c>
      <c r="N329" s="170">
        <v>1.9083349200000002E-4</v>
      </c>
      <c r="O329" s="170">
        <v>1.9128814999999999</v>
      </c>
      <c r="Q329" s="69">
        <v>181.71086</v>
      </c>
      <c r="S329" s="116">
        <v>0.26834959000000003</v>
      </c>
      <c r="T329" s="116">
        <v>0.24709900000000001</v>
      </c>
      <c r="U329" s="116">
        <v>1.0747489000000001E-2</v>
      </c>
      <c r="V329" s="116">
        <v>1.0503096E-2</v>
      </c>
      <c r="X329" s="69">
        <v>6.2614851E-4</v>
      </c>
      <c r="Z329" s="166"/>
      <c r="AA329" t="s">
        <v>310</v>
      </c>
    </row>
    <row r="330" spans="1:27">
      <c r="D330" s="1" t="s">
        <v>1131</v>
      </c>
      <c r="H330" s="8"/>
      <c r="Q330"/>
    </row>
    <row r="331" spans="1:27" ht="14.4">
      <c r="A331" t="s">
        <v>472</v>
      </c>
      <c r="B331" s="85" t="s">
        <v>379</v>
      </c>
      <c r="C331" s="113" t="str">
        <f t="shared" ref="C331:C334" si="69">MID(A331,1,12)</f>
        <v>A.030.30.101</v>
      </c>
      <c r="D331" s="9" t="s">
        <v>1131</v>
      </c>
      <c r="E331" s="112" t="s">
        <v>362</v>
      </c>
      <c r="F331" s="115" t="str">
        <f t="shared" ref="F331:F334" si="70">MID(A331, 21,85)</f>
        <v>Carboxymethyl cellulose</v>
      </c>
      <c r="G331" s="146">
        <v>4.2473236000000005</v>
      </c>
      <c r="H331" s="8">
        <f t="shared" ref="H331:H334" si="71">G331</f>
        <v>4.2473236000000005</v>
      </c>
      <c r="J331" s="169">
        <v>0.82420499134834357</v>
      </c>
      <c r="K331" s="8">
        <f t="shared" ref="K331:K334" si="72">J331</f>
        <v>0.82420499134834357</v>
      </c>
      <c r="L331" s="170">
        <v>3.7913632888000003E-2</v>
      </c>
      <c r="M331" s="170">
        <v>0.12539021349499999</v>
      </c>
      <c r="N331" s="170">
        <v>2.3802604965343532E-2</v>
      </c>
      <c r="O331" s="170">
        <v>0.63709853999999999</v>
      </c>
      <c r="Q331" s="69">
        <v>59.162097000000003</v>
      </c>
      <c r="S331" s="116">
        <v>0.1029723</v>
      </c>
      <c r="T331" s="116">
        <v>9.6257769000000007E-2</v>
      </c>
      <c r="U331" s="116">
        <v>3.8500916000000001E-3</v>
      </c>
      <c r="V331" s="116">
        <v>2.8644410000000001E-3</v>
      </c>
      <c r="X331" s="69">
        <v>2.3978867000000001E-4</v>
      </c>
      <c r="Z331" s="166" t="s">
        <v>310</v>
      </c>
    </row>
    <row r="332" spans="1:27" ht="14.4">
      <c r="A332" t="s">
        <v>1636</v>
      </c>
      <c r="B332" s="85" t="s">
        <v>379</v>
      </c>
      <c r="C332" s="113" t="str">
        <f t="shared" si="69"/>
        <v>A.030.30.102</v>
      </c>
      <c r="D332" s="9" t="s">
        <v>1131</v>
      </c>
      <c r="E332" s="112" t="s">
        <v>362</v>
      </c>
      <c r="F332" s="115" t="str">
        <f t="shared" si="70"/>
        <v>Fluorescent whitening agent DAS1 - triazinylaminostilben type</v>
      </c>
      <c r="G332" s="146">
        <v>10.964</v>
      </c>
      <c r="H332" s="8">
        <f t="shared" si="71"/>
        <v>10.964</v>
      </c>
      <c r="J332" s="169">
        <v>5.1249888141</v>
      </c>
      <c r="K332" s="8">
        <f t="shared" si="72"/>
        <v>5.1249888141</v>
      </c>
      <c r="L332" s="170">
        <v>0.67853223409999996</v>
      </c>
      <c r="M332" s="170">
        <v>2.2955929200000003</v>
      </c>
      <c r="N332" s="170">
        <v>0.50626366</v>
      </c>
      <c r="O332" s="170">
        <v>1.6446000000000001</v>
      </c>
      <c r="Q332" s="69">
        <v>225.86633</v>
      </c>
      <c r="S332" s="116">
        <v>0.49741265000000001</v>
      </c>
      <c r="T332" s="116">
        <v>0.47157093999999999</v>
      </c>
      <c r="U332" s="116">
        <v>1.3089781E-2</v>
      </c>
      <c r="V332" s="116">
        <v>1.2751925000000001E-2</v>
      </c>
      <c r="X332" s="69">
        <v>1.2613251E-3</v>
      </c>
      <c r="Z332" s="166" t="s">
        <v>310</v>
      </c>
    </row>
    <row r="333" spans="1:27" ht="14.4">
      <c r="A333" t="s">
        <v>1637</v>
      </c>
      <c r="B333" s="85" t="s">
        <v>379</v>
      </c>
      <c r="C333" s="113" t="str">
        <f t="shared" si="69"/>
        <v>A.030.30.103</v>
      </c>
      <c r="D333" s="9" t="s">
        <v>1131</v>
      </c>
      <c r="E333" s="112" t="s">
        <v>362</v>
      </c>
      <c r="F333" s="115" t="str">
        <f t="shared" si="70"/>
        <v>Fluorescent whitening agent - distyrylbiphenyl type</v>
      </c>
      <c r="G333" s="146">
        <v>22.582999999999998</v>
      </c>
      <c r="H333" s="8">
        <f t="shared" si="71"/>
        <v>22.582999999999998</v>
      </c>
      <c r="J333" s="169">
        <v>7.3579850781000005</v>
      </c>
      <c r="K333" s="8">
        <f t="shared" si="72"/>
        <v>7.3579850781000005</v>
      </c>
      <c r="L333" s="170">
        <v>1.0850900380999999</v>
      </c>
      <c r="M333" s="170">
        <v>2.0142006000000001</v>
      </c>
      <c r="N333" s="170">
        <v>0.87124444000000001</v>
      </c>
      <c r="O333" s="170">
        <v>3.3874499999999999</v>
      </c>
      <c r="Q333" s="69">
        <v>486.16915</v>
      </c>
      <c r="S333" s="116">
        <v>0.80986879000000001</v>
      </c>
      <c r="T333" s="116">
        <v>0.75844153000000003</v>
      </c>
      <c r="U333" s="116">
        <v>2.3682946999999999E-2</v>
      </c>
      <c r="V333" s="116">
        <v>2.7744309000000002E-2</v>
      </c>
      <c r="X333" s="69">
        <v>2.0639467999999999E-3</v>
      </c>
      <c r="Z333" s="166" t="s">
        <v>310</v>
      </c>
    </row>
    <row r="334" spans="1:27" ht="14.4">
      <c r="A334" t="s">
        <v>473</v>
      </c>
      <c r="B334" s="85" t="s">
        <v>379</v>
      </c>
      <c r="C334" s="113" t="str">
        <f t="shared" si="69"/>
        <v>A.030.30.104</v>
      </c>
      <c r="D334" s="9" t="s">
        <v>1131</v>
      </c>
      <c r="E334" s="112" t="s">
        <v>362</v>
      </c>
      <c r="F334" s="115" t="str">
        <f t="shared" si="70"/>
        <v>Sodium dodecylbenzenesulfonate</v>
      </c>
      <c r="G334" s="146">
        <v>2.0037829333333335</v>
      </c>
      <c r="H334" s="8">
        <f t="shared" si="71"/>
        <v>2.0037829333333335</v>
      </c>
      <c r="J334" s="169">
        <v>0.33222640874531001</v>
      </c>
      <c r="K334" s="8">
        <f t="shared" si="72"/>
        <v>0.33222640874531001</v>
      </c>
      <c r="L334" s="170">
        <v>5.5373603373000003E-3</v>
      </c>
      <c r="M334" s="170">
        <v>2.6094737185709999E-2</v>
      </c>
      <c r="N334" s="170">
        <v>2.6871222299999999E-5</v>
      </c>
      <c r="O334" s="170">
        <v>0.30056744000000002</v>
      </c>
      <c r="Q334" s="69">
        <v>68.232192999999995</v>
      </c>
      <c r="S334" s="116">
        <v>4.4904081999999998E-2</v>
      </c>
      <c r="T334" s="116">
        <v>3.8676674000000001E-2</v>
      </c>
      <c r="U334" s="116">
        <v>1.7035778E-3</v>
      </c>
      <c r="V334" s="116">
        <v>4.5238292999999997E-3</v>
      </c>
      <c r="X334" s="69">
        <v>1.4610367E-4</v>
      </c>
      <c r="Z334" s="166" t="s">
        <v>320</v>
      </c>
    </row>
    <row r="335" spans="1:27">
      <c r="D335" s="1" t="s">
        <v>1132</v>
      </c>
      <c r="H335" s="8"/>
      <c r="Q335"/>
    </row>
    <row r="336" spans="1:27" ht="14.4">
      <c r="A336" t="s">
        <v>1069</v>
      </c>
      <c r="B336" s="85" t="s">
        <v>379</v>
      </c>
      <c r="C336" s="113" t="str">
        <f t="shared" ref="C336:C351" si="73">MID(A336,1,12)</f>
        <v>A.030.36.101</v>
      </c>
      <c r="D336" s="9" t="s">
        <v>1132</v>
      </c>
      <c r="E336" s="112" t="s">
        <v>362</v>
      </c>
      <c r="F336" s="115" t="str">
        <f t="shared" ref="F336:F351" si="74">MID(A336, 21,85)</f>
        <v>3-dimethylamino-propylamine</v>
      </c>
      <c r="G336" s="146">
        <v>5.5605228666666671</v>
      </c>
      <c r="H336" s="8">
        <f t="shared" ref="H336:H351" si="75">G336</f>
        <v>5.5605228666666671</v>
      </c>
      <c r="J336" s="169">
        <v>0.92282360557885001</v>
      </c>
      <c r="K336" s="8">
        <f t="shared" ref="K336:K351" si="76">J336</f>
        <v>0.92282360557885001</v>
      </c>
      <c r="L336" s="170">
        <v>1.5202103111999999E-2</v>
      </c>
      <c r="M336" s="170">
        <v>7.3467412983849997E-2</v>
      </c>
      <c r="N336" s="170">
        <v>7.5659482999999996E-5</v>
      </c>
      <c r="O336" s="170">
        <v>0.83407843000000004</v>
      </c>
      <c r="Q336" s="69">
        <v>123.06677999999999</v>
      </c>
      <c r="S336" s="116">
        <v>0.11974954</v>
      </c>
      <c r="T336" s="116">
        <v>0.10722958</v>
      </c>
      <c r="U336" s="116">
        <v>4.7126853E-3</v>
      </c>
      <c r="V336" s="116">
        <v>7.8072710999999998E-3</v>
      </c>
      <c r="X336" s="69">
        <v>3.2482992999999997E-4</v>
      </c>
      <c r="Z336" s="166" t="s">
        <v>338</v>
      </c>
      <c r="AA336" t="s">
        <v>2567</v>
      </c>
    </row>
    <row r="337" spans="1:27" ht="14.4">
      <c r="A337" t="s">
        <v>1070</v>
      </c>
      <c r="B337" s="85" t="s">
        <v>379</v>
      </c>
      <c r="C337" s="113" t="str">
        <f t="shared" si="73"/>
        <v>A.030.36.102</v>
      </c>
      <c r="D337" s="9" t="s">
        <v>1132</v>
      </c>
      <c r="E337" s="112" t="s">
        <v>362</v>
      </c>
      <c r="F337" s="115" t="str">
        <f t="shared" si="74"/>
        <v>Aminoethylethanol-amine</v>
      </c>
      <c r="G337" s="146">
        <v>3.3715669333333338</v>
      </c>
      <c r="H337" s="8">
        <f t="shared" si="75"/>
        <v>3.3715669333333338</v>
      </c>
      <c r="J337" s="169">
        <v>0.55741329740951007</v>
      </c>
      <c r="K337" s="8">
        <f t="shared" si="76"/>
        <v>0.55741329740951007</v>
      </c>
      <c r="L337" s="170">
        <v>8.8293477463000005E-3</v>
      </c>
      <c r="M337" s="170">
        <v>4.2804827734210002E-2</v>
      </c>
      <c r="N337" s="170">
        <v>4.4081929000000002E-5</v>
      </c>
      <c r="O337" s="170">
        <v>0.50573504000000002</v>
      </c>
      <c r="Q337" s="69">
        <v>74.550014000000004</v>
      </c>
      <c r="S337" s="116">
        <v>7.2364000999999997E-2</v>
      </c>
      <c r="T337" s="116">
        <v>6.4757106999999994E-2</v>
      </c>
      <c r="U337" s="116">
        <v>2.8548298E-3</v>
      </c>
      <c r="V337" s="116">
        <v>4.7520642000000004E-3</v>
      </c>
      <c r="X337" s="69">
        <v>1.9639875000000001E-4</v>
      </c>
      <c r="Z337" s="166" t="s">
        <v>338</v>
      </c>
      <c r="AA337" t="s">
        <v>2286</v>
      </c>
    </row>
    <row r="338" spans="1:27" ht="14.4">
      <c r="A338" t="s">
        <v>1071</v>
      </c>
      <c r="B338" s="85" t="s">
        <v>379</v>
      </c>
      <c r="C338" s="113" t="str">
        <f t="shared" si="73"/>
        <v>A.030.36.103</v>
      </c>
      <c r="D338" s="9" t="s">
        <v>1132</v>
      </c>
      <c r="E338" s="112" t="s">
        <v>362</v>
      </c>
      <c r="F338" s="115" t="str">
        <f t="shared" si="74"/>
        <v>Beef tallow</v>
      </c>
      <c r="G338" s="146">
        <v>2.7162107333333334</v>
      </c>
      <c r="H338" s="8">
        <f t="shared" si="75"/>
        <v>2.7162107333333334</v>
      </c>
      <c r="J338" s="169">
        <v>0.42767292043375399</v>
      </c>
      <c r="K338" s="8">
        <f t="shared" si="76"/>
        <v>0.42767292043375399</v>
      </c>
      <c r="L338" s="170">
        <v>6.3747091031999999E-3</v>
      </c>
      <c r="M338" s="170">
        <v>1.3852382046854E-2</v>
      </c>
      <c r="N338" s="170">
        <v>1.4219283699999999E-5</v>
      </c>
      <c r="O338" s="170">
        <v>0.40743161</v>
      </c>
      <c r="Q338" s="69">
        <v>17.207910999999999</v>
      </c>
      <c r="S338" s="116">
        <v>5.4529604000000002E-2</v>
      </c>
      <c r="T338" s="116">
        <v>5.1087483000000003E-2</v>
      </c>
      <c r="U338" s="116">
        <v>2.3975990999999999E-3</v>
      </c>
      <c r="V338" s="116">
        <v>1.0445226E-3</v>
      </c>
      <c r="X338" s="69">
        <v>1.0134686999999999E-4</v>
      </c>
      <c r="Z338" s="166" t="s">
        <v>310</v>
      </c>
    </row>
    <row r="339" spans="1:27" ht="14.4">
      <c r="A339" t="s">
        <v>3468</v>
      </c>
      <c r="B339" s="85" t="s">
        <v>379</v>
      </c>
      <c r="C339" s="113" t="str">
        <f t="shared" si="73"/>
        <v>A.030.36.104</v>
      </c>
      <c r="D339" s="9" t="s">
        <v>1132</v>
      </c>
      <c r="E339" s="112" t="s">
        <v>362</v>
      </c>
      <c r="F339" s="115" t="str">
        <f t="shared" si="74"/>
        <v>C16 - C18 fatty alcohol (palm oil)</v>
      </c>
      <c r="G339" s="146">
        <v>1.9801016000000002</v>
      </c>
      <c r="H339" s="8">
        <f t="shared" si="75"/>
        <v>1.9801016000000002</v>
      </c>
      <c r="J339" s="169">
        <v>0.31068978486260701</v>
      </c>
      <c r="K339" s="8">
        <f t="shared" si="76"/>
        <v>0.31068978486260701</v>
      </c>
      <c r="L339" s="170">
        <v>4.6616888107E-3</v>
      </c>
      <c r="M339" s="170">
        <v>9.0036167410069996E-3</v>
      </c>
      <c r="N339" s="170">
        <v>9.2393108999999999E-6</v>
      </c>
      <c r="O339" s="170">
        <v>0.29701524000000001</v>
      </c>
      <c r="Q339" s="69">
        <v>11.396865</v>
      </c>
      <c r="S339" s="116">
        <v>3.9475664000000001E-2</v>
      </c>
      <c r="T339" s="116">
        <v>3.7037511000000002E-2</v>
      </c>
      <c r="U339" s="116">
        <v>1.7440553000000001E-3</v>
      </c>
      <c r="V339" s="116">
        <v>6.9409848000000001E-4</v>
      </c>
      <c r="X339" s="172">
        <v>7.2230583000000006E-5</v>
      </c>
      <c r="Z339" s="166" t="s">
        <v>310</v>
      </c>
      <c r="AA339" t="s">
        <v>2287</v>
      </c>
    </row>
    <row r="340" spans="1:27" ht="14.4">
      <c r="A340" t="s">
        <v>3469</v>
      </c>
      <c r="B340" s="85" t="s">
        <v>379</v>
      </c>
      <c r="C340" s="113" t="str">
        <f t="shared" si="73"/>
        <v>A.030.36.105</v>
      </c>
      <c r="D340" s="9" t="s">
        <v>1132</v>
      </c>
      <c r="E340" s="112" t="s">
        <v>362</v>
      </c>
      <c r="F340" s="115" t="str">
        <f t="shared" si="74"/>
        <v>C16 - C18 fatty alcohol (tallow)</v>
      </c>
      <c r="G340" s="146">
        <v>3.0796132666666671</v>
      </c>
      <c r="H340" s="8">
        <f t="shared" si="75"/>
        <v>3.0796132666666671</v>
      </c>
      <c r="J340" s="169">
        <v>0.48822318150268801</v>
      </c>
      <c r="K340" s="8">
        <f t="shared" si="76"/>
        <v>0.48822318150268801</v>
      </c>
      <c r="L340" s="170">
        <v>7.3889664776000006E-3</v>
      </c>
      <c r="M340" s="170">
        <v>1.8872835223287997E-2</v>
      </c>
      <c r="N340" s="170">
        <v>1.9389801800000001E-5</v>
      </c>
      <c r="O340" s="170">
        <v>0.46194199000000002</v>
      </c>
      <c r="Q340" s="69">
        <v>23.600763000000001</v>
      </c>
      <c r="S340" s="116">
        <v>6.2255950999999997E-2</v>
      </c>
      <c r="T340" s="116">
        <v>5.8116749000000002E-2</v>
      </c>
      <c r="U340" s="116">
        <v>2.7051825000000002E-3</v>
      </c>
      <c r="V340" s="116">
        <v>1.4340204E-3</v>
      </c>
      <c r="X340" s="69">
        <v>1.2061728000000001E-4</v>
      </c>
      <c r="Z340" s="166" t="s">
        <v>310</v>
      </c>
      <c r="AA340" t="s">
        <v>2287</v>
      </c>
    </row>
    <row r="341" spans="1:27" ht="14.4">
      <c r="A341" t="s">
        <v>1247</v>
      </c>
      <c r="B341" s="85" t="s">
        <v>379</v>
      </c>
      <c r="C341" s="113" t="str">
        <f t="shared" si="73"/>
        <v>A.030.36.106</v>
      </c>
      <c r="D341" s="9" t="s">
        <v>1132</v>
      </c>
      <c r="E341" s="112" t="s">
        <v>362</v>
      </c>
      <c r="F341" s="115" t="str">
        <f t="shared" si="74"/>
        <v>Chloroacetic acid (2)</v>
      </c>
      <c r="G341" s="146">
        <v>1.6691476666666669</v>
      </c>
      <c r="H341" s="8">
        <f t="shared" si="75"/>
        <v>1.6691476666666669</v>
      </c>
      <c r="J341" s="169">
        <v>0.27786359930894999</v>
      </c>
      <c r="K341" s="8">
        <f t="shared" si="76"/>
        <v>0.27786359930894999</v>
      </c>
      <c r="L341" s="170">
        <v>4.6328950210000001E-3</v>
      </c>
      <c r="M341" s="170">
        <v>2.2835036953249999E-2</v>
      </c>
      <c r="N341" s="170">
        <v>2.35173347E-5</v>
      </c>
      <c r="O341" s="170">
        <v>0.25037215000000002</v>
      </c>
      <c r="Q341" s="69">
        <v>33.144298999999997</v>
      </c>
      <c r="S341" s="116">
        <v>3.5739221000000002E-2</v>
      </c>
      <c r="T341" s="116">
        <v>3.2264075000000003E-2</v>
      </c>
      <c r="U341" s="116">
        <v>1.4131641E-3</v>
      </c>
      <c r="V341" s="116">
        <v>2.0619824000000001E-3</v>
      </c>
      <c r="X341" s="172">
        <v>9.3065309000000003E-5</v>
      </c>
      <c r="Z341" s="166" t="s">
        <v>304</v>
      </c>
      <c r="AA341" t="s">
        <v>2288</v>
      </c>
    </row>
    <row r="342" spans="1:27" ht="14.4">
      <c r="A342" t="s">
        <v>1072</v>
      </c>
      <c r="B342" s="85" t="s">
        <v>379</v>
      </c>
      <c r="C342" s="113" t="str">
        <f t="shared" si="73"/>
        <v>A.030.36.107</v>
      </c>
      <c r="D342" s="9" t="s">
        <v>1132</v>
      </c>
      <c r="E342" s="112" t="s">
        <v>362</v>
      </c>
      <c r="F342" s="115" t="str">
        <f t="shared" si="74"/>
        <v>Coconut oil methyl ester</v>
      </c>
      <c r="G342" s="146">
        <v>0.75978713333333336</v>
      </c>
      <c r="H342" s="8">
        <f t="shared" si="75"/>
        <v>0.75978713333333336</v>
      </c>
      <c r="J342" s="169">
        <v>0.123713721457423</v>
      </c>
      <c r="K342" s="8">
        <f t="shared" si="76"/>
        <v>0.123713721457423</v>
      </c>
      <c r="L342" s="170">
        <v>1.7337658371E-3</v>
      </c>
      <c r="M342" s="170">
        <v>8.0036434501230009E-3</v>
      </c>
      <c r="N342" s="170">
        <v>8.2421701999999999E-6</v>
      </c>
      <c r="O342" s="170">
        <v>0.11396807</v>
      </c>
      <c r="Q342" s="69">
        <v>11.576594999999999</v>
      </c>
      <c r="S342" s="116">
        <v>1.5717086000000002E-2</v>
      </c>
      <c r="T342" s="116">
        <v>1.4355724E-2</v>
      </c>
      <c r="U342" s="116">
        <v>6.4151962000000002E-4</v>
      </c>
      <c r="V342" s="116">
        <v>7.1984293000000002E-4</v>
      </c>
      <c r="X342" s="172">
        <v>3.7467749999999997E-5</v>
      </c>
      <c r="Z342" s="166" t="s">
        <v>310</v>
      </c>
      <c r="AA342" t="s">
        <v>2289</v>
      </c>
    </row>
    <row r="343" spans="1:27" ht="14.4">
      <c r="A343" t="s">
        <v>1073</v>
      </c>
      <c r="B343" s="85" t="s">
        <v>379</v>
      </c>
      <c r="C343" s="113" t="str">
        <f t="shared" si="73"/>
        <v>A.030.36.108</v>
      </c>
      <c r="D343" s="9" t="s">
        <v>1132</v>
      </c>
      <c r="E343" s="112" t="s">
        <v>362</v>
      </c>
      <c r="F343" s="115" t="str">
        <f t="shared" si="74"/>
        <v>Cumene</v>
      </c>
      <c r="G343" s="146">
        <v>1.4054830666666667</v>
      </c>
      <c r="H343" s="8">
        <f t="shared" si="75"/>
        <v>1.4054830666666667</v>
      </c>
      <c r="J343" s="169">
        <v>0.232897994383368</v>
      </c>
      <c r="K343" s="8">
        <f t="shared" si="76"/>
        <v>0.232897994383368</v>
      </c>
      <c r="L343" s="170">
        <v>3.8767918489999997E-3</v>
      </c>
      <c r="M343" s="170">
        <v>1.8180021790768001E-2</v>
      </c>
      <c r="N343" s="170">
        <v>1.8720743599999999E-5</v>
      </c>
      <c r="O343" s="170">
        <v>0.21082245999999999</v>
      </c>
      <c r="Q343" s="69">
        <v>65.307641000000004</v>
      </c>
      <c r="S343" s="116">
        <v>3.2736248000000003E-2</v>
      </c>
      <c r="T343" s="116">
        <v>2.7120299E-2</v>
      </c>
      <c r="U343" s="116">
        <v>1.1953935000000001E-3</v>
      </c>
      <c r="V343" s="116">
        <v>4.4205549999999996E-3</v>
      </c>
      <c r="X343" s="69">
        <v>1.2372009000000001E-4</v>
      </c>
      <c r="Z343" s="166" t="s">
        <v>331</v>
      </c>
      <c r="AA343" t="s">
        <v>2290</v>
      </c>
    </row>
    <row r="344" spans="1:27" ht="14.4">
      <c r="A344" t="s">
        <v>1074</v>
      </c>
      <c r="B344" s="85" t="s">
        <v>379</v>
      </c>
      <c r="C344" s="113" t="str">
        <f t="shared" si="73"/>
        <v>A.030.36.109</v>
      </c>
      <c r="D344" s="9" t="s">
        <v>1132</v>
      </c>
      <c r="E344" s="112" t="s">
        <v>362</v>
      </c>
      <c r="F344" s="115" t="str">
        <f t="shared" si="74"/>
        <v>Diethanolamine</v>
      </c>
      <c r="G344" s="146">
        <v>2.5250809333333337</v>
      </c>
      <c r="H344" s="8">
        <f t="shared" si="75"/>
        <v>2.5250809333333337</v>
      </c>
      <c r="J344" s="169">
        <v>0.41826025040272002</v>
      </c>
      <c r="K344" s="8">
        <f t="shared" si="76"/>
        <v>0.41826025040272002</v>
      </c>
      <c r="L344" s="170">
        <v>6.7592979306000008E-3</v>
      </c>
      <c r="M344" s="170">
        <v>3.2705131752319996E-2</v>
      </c>
      <c r="N344" s="170">
        <v>3.3680719800000002E-5</v>
      </c>
      <c r="O344" s="170">
        <v>0.37876214000000002</v>
      </c>
      <c r="Q344" s="69">
        <v>59.487321999999999</v>
      </c>
      <c r="S344" s="116">
        <v>5.4555987E-2</v>
      </c>
      <c r="T344" s="116">
        <v>4.8605064000000003E-2</v>
      </c>
      <c r="U344" s="116">
        <v>2.1396522000000002E-3</v>
      </c>
      <c r="V344" s="116">
        <v>3.8112709000000002E-3</v>
      </c>
      <c r="X344" s="69">
        <v>1.5172138000000001E-4</v>
      </c>
      <c r="Z344" s="166" t="s">
        <v>338</v>
      </c>
      <c r="AA344" t="s">
        <v>2291</v>
      </c>
    </row>
    <row r="345" spans="1:27" ht="14.4">
      <c r="A345" t="s">
        <v>1248</v>
      </c>
      <c r="B345" s="85" t="s">
        <v>379</v>
      </c>
      <c r="C345" s="113" t="str">
        <f t="shared" si="73"/>
        <v>A.030.36.110</v>
      </c>
      <c r="D345" s="9" t="s">
        <v>1132</v>
      </c>
      <c r="E345" s="112" t="s">
        <v>362</v>
      </c>
      <c r="F345" s="115" t="str">
        <f t="shared" si="74"/>
        <v>Dimethylamine (2)</v>
      </c>
      <c r="G345" s="146">
        <v>3.4725294000000004</v>
      </c>
      <c r="H345" s="8">
        <f t="shared" si="75"/>
        <v>3.4725294000000004</v>
      </c>
      <c r="J345" s="169">
        <v>0.57532167918553001</v>
      </c>
      <c r="K345" s="8">
        <f t="shared" si="76"/>
        <v>0.57532167918553001</v>
      </c>
      <c r="L345" s="170">
        <v>9.2161126198999997E-3</v>
      </c>
      <c r="M345" s="170">
        <v>4.5179627631329995E-2</v>
      </c>
      <c r="N345" s="170">
        <v>4.6528934299999995E-5</v>
      </c>
      <c r="O345" s="170">
        <v>0.52087941000000004</v>
      </c>
      <c r="Q345" s="69">
        <v>89.455866999999998</v>
      </c>
      <c r="S345" s="116">
        <v>7.5525271000000005E-2</v>
      </c>
      <c r="T345" s="116">
        <v>6.6802345999999999E-2</v>
      </c>
      <c r="U345" s="116">
        <v>2.9382684000000001E-3</v>
      </c>
      <c r="V345" s="116">
        <v>5.7846564000000001E-3</v>
      </c>
      <c r="X345" s="69">
        <v>2.1799569E-4</v>
      </c>
      <c r="Z345" s="166" t="s">
        <v>338</v>
      </c>
      <c r="AA345" t="s">
        <v>2225</v>
      </c>
    </row>
    <row r="346" spans="1:27" ht="14.4">
      <c r="A346" t="s">
        <v>1075</v>
      </c>
      <c r="B346" s="85" t="s">
        <v>379</v>
      </c>
      <c r="C346" s="113" t="str">
        <f t="shared" si="73"/>
        <v>A.030.36.111</v>
      </c>
      <c r="D346" s="9" t="s">
        <v>1132</v>
      </c>
      <c r="E346" s="112" t="s">
        <v>362</v>
      </c>
      <c r="F346" s="115" t="str">
        <f t="shared" si="74"/>
        <v>Dimethylsulfate</v>
      </c>
      <c r="G346" s="146">
        <v>1.3490888666666667</v>
      </c>
      <c r="H346" s="8">
        <f t="shared" si="75"/>
        <v>1.3490888666666667</v>
      </c>
      <c r="J346" s="169">
        <v>0.224395390598365</v>
      </c>
      <c r="K346" s="8">
        <f t="shared" si="76"/>
        <v>0.224395390598365</v>
      </c>
      <c r="L346" s="170">
        <v>3.7488394660000002E-3</v>
      </c>
      <c r="M346" s="170">
        <v>1.8264411562665003E-2</v>
      </c>
      <c r="N346" s="170">
        <v>1.88095697E-5</v>
      </c>
      <c r="O346" s="170">
        <v>0.20236333000000001</v>
      </c>
      <c r="Q346" s="69">
        <v>34.134856999999997</v>
      </c>
      <c r="S346" s="116">
        <v>2.9411099999999999E-2</v>
      </c>
      <c r="T346" s="116">
        <v>2.6073913000000001E-2</v>
      </c>
      <c r="U346" s="116">
        <v>1.1435186E-3</v>
      </c>
      <c r="V346" s="116">
        <v>2.1936680000000002E-3</v>
      </c>
      <c r="X346" s="172">
        <v>8.4134214999999999E-5</v>
      </c>
      <c r="Z346" s="166" t="s">
        <v>356</v>
      </c>
      <c r="AA346" t="s">
        <v>2568</v>
      </c>
    </row>
    <row r="347" spans="1:27" ht="14.4">
      <c r="A347" t="s">
        <v>1249</v>
      </c>
      <c r="B347" s="85" t="s">
        <v>379</v>
      </c>
      <c r="C347" s="113" t="str">
        <f t="shared" si="73"/>
        <v>A.030.36.112</v>
      </c>
      <c r="D347" s="9" t="s">
        <v>1132</v>
      </c>
      <c r="E347" s="112" t="s">
        <v>362</v>
      </c>
      <c r="F347" s="115" t="str">
        <f t="shared" si="74"/>
        <v>Ethylene oxide (2)</v>
      </c>
      <c r="G347" s="146">
        <v>1.8346118666666666</v>
      </c>
      <c r="H347" s="8">
        <f t="shared" si="75"/>
        <v>1.8346118666666666</v>
      </c>
      <c r="J347" s="169">
        <v>0.30440042262563</v>
      </c>
      <c r="K347" s="8">
        <f t="shared" si="76"/>
        <v>0.30440042262563</v>
      </c>
      <c r="L347" s="170">
        <v>5.0680963963999999E-3</v>
      </c>
      <c r="M347" s="170">
        <v>2.4115712268630001E-2</v>
      </c>
      <c r="N347" s="170">
        <v>2.48339606E-5</v>
      </c>
      <c r="O347" s="170">
        <v>0.27519178</v>
      </c>
      <c r="Q347" s="69">
        <v>62.084682999999998</v>
      </c>
      <c r="S347" s="116">
        <v>4.1086988999999997E-2</v>
      </c>
      <c r="T347" s="116">
        <v>3.5417388000000001E-2</v>
      </c>
      <c r="U347" s="116">
        <v>1.5583236999999999E-3</v>
      </c>
      <c r="V347" s="116">
        <v>4.1112770999999996E-3</v>
      </c>
      <c r="X347" s="69">
        <v>1.3334497E-4</v>
      </c>
      <c r="Z347" s="166" t="s">
        <v>336</v>
      </c>
      <c r="AA347" t="s">
        <v>2292</v>
      </c>
    </row>
    <row r="348" spans="1:27" ht="14.4">
      <c r="A348" t="s">
        <v>1076</v>
      </c>
      <c r="B348" s="85" t="s">
        <v>379</v>
      </c>
      <c r="C348" s="113" t="str">
        <f t="shared" si="73"/>
        <v>A.030.36.113</v>
      </c>
      <c r="D348" s="9" t="s">
        <v>1132</v>
      </c>
      <c r="E348" s="112" t="s">
        <v>362</v>
      </c>
      <c r="F348" s="115" t="str">
        <f t="shared" si="74"/>
        <v>Hydrogen peroxide</v>
      </c>
      <c r="G348" s="146">
        <v>2.8455575333333334</v>
      </c>
      <c r="H348" s="8">
        <f t="shared" si="75"/>
        <v>2.8455575333333334</v>
      </c>
      <c r="J348" s="169">
        <v>0.47345232355972999</v>
      </c>
      <c r="K348" s="8">
        <f t="shared" si="76"/>
        <v>0.47345232355972999</v>
      </c>
      <c r="L348" s="170">
        <v>7.9053062985999997E-3</v>
      </c>
      <c r="M348" s="170">
        <v>3.8673558939630003E-2</v>
      </c>
      <c r="N348" s="170">
        <v>3.9828321500000002E-5</v>
      </c>
      <c r="O348" s="170">
        <v>0.42683363000000002</v>
      </c>
      <c r="Q348" s="69">
        <v>49.872898999999997</v>
      </c>
      <c r="S348" s="116">
        <v>6.0456008999999998E-2</v>
      </c>
      <c r="T348" s="116">
        <v>5.4999831999999998E-2</v>
      </c>
      <c r="U348" s="116">
        <v>2.4109794999999999E-3</v>
      </c>
      <c r="V348" s="116">
        <v>3.0451972E-3</v>
      </c>
      <c r="X348" s="69">
        <v>1.5052066000000001E-4</v>
      </c>
      <c r="Z348" s="166" t="s">
        <v>307</v>
      </c>
      <c r="AA348" t="s">
        <v>2293</v>
      </c>
    </row>
    <row r="349" spans="1:27" ht="14.4">
      <c r="A349" t="s">
        <v>1077</v>
      </c>
      <c r="B349" s="85" t="s">
        <v>379</v>
      </c>
      <c r="C349" s="113" t="str">
        <f t="shared" si="73"/>
        <v>A.030.36.114</v>
      </c>
      <c r="D349" s="9" t="s">
        <v>1132</v>
      </c>
      <c r="E349" s="112" t="s">
        <v>362</v>
      </c>
      <c r="F349" s="115" t="str">
        <f t="shared" si="74"/>
        <v>Palm kernel oil methyl ester</v>
      </c>
      <c r="G349" s="146">
        <v>1.6935836000000002</v>
      </c>
      <c r="H349" s="8">
        <f t="shared" si="75"/>
        <v>1.6935836000000002</v>
      </c>
      <c r="J349" s="169">
        <v>0.26481151542355402</v>
      </c>
      <c r="K349" s="8">
        <f t="shared" si="76"/>
        <v>0.26481151542355402</v>
      </c>
      <c r="L349" s="170">
        <v>3.9741398605999999E-3</v>
      </c>
      <c r="M349" s="170">
        <v>6.7928699047540009E-3</v>
      </c>
      <c r="N349" s="170">
        <v>6.9656582000000001E-6</v>
      </c>
      <c r="O349" s="170">
        <v>0.25403754000000001</v>
      </c>
      <c r="Q349" s="69">
        <v>10.349602000000001</v>
      </c>
      <c r="S349" s="116">
        <v>3.3760010999999999E-2</v>
      </c>
      <c r="T349" s="116">
        <v>3.1616112000000002E-2</v>
      </c>
      <c r="U349" s="116">
        <v>1.4951341E-3</v>
      </c>
      <c r="V349" s="116">
        <v>6.4876484999999999E-4</v>
      </c>
      <c r="X349" s="172">
        <v>6.2310471000000007E-5</v>
      </c>
      <c r="Z349" s="166" t="s">
        <v>310</v>
      </c>
      <c r="AA349" t="s">
        <v>2294</v>
      </c>
    </row>
    <row r="350" spans="1:27" ht="14.4">
      <c r="A350" t="s">
        <v>1078</v>
      </c>
      <c r="B350" s="85" t="s">
        <v>379</v>
      </c>
      <c r="C350" s="113" t="str">
        <f t="shared" si="73"/>
        <v>A.030.36.115</v>
      </c>
      <c r="D350" s="9" t="s">
        <v>1132</v>
      </c>
      <c r="E350" s="112" t="s">
        <v>362</v>
      </c>
      <c r="F350" s="115" t="str">
        <f t="shared" si="74"/>
        <v>Palm oil methyl ester</v>
      </c>
      <c r="G350" s="146">
        <v>1.5697566666666667</v>
      </c>
      <c r="H350" s="8">
        <f t="shared" si="75"/>
        <v>1.5697566666666667</v>
      </c>
      <c r="J350" s="169">
        <v>0.24422184337935998</v>
      </c>
      <c r="K350" s="8">
        <f t="shared" si="76"/>
        <v>0.24422184337935998</v>
      </c>
      <c r="L350" s="170">
        <v>3.6296312777000001E-3</v>
      </c>
      <c r="M350" s="170">
        <v>5.1234656515399997E-3</v>
      </c>
      <c r="N350" s="170">
        <v>5.24645012E-6</v>
      </c>
      <c r="O350" s="170">
        <v>0.23546349999999999</v>
      </c>
      <c r="Q350" s="69">
        <v>8.7330927999999997</v>
      </c>
      <c r="S350" s="116">
        <v>3.1168602E-2</v>
      </c>
      <c r="T350" s="116">
        <v>2.9222877000000001E-2</v>
      </c>
      <c r="U350" s="116">
        <v>1.3901173000000001E-3</v>
      </c>
      <c r="V350" s="116">
        <v>5.5560774999999999E-4</v>
      </c>
      <c r="X350" s="172">
        <v>5.6438226999999998E-5</v>
      </c>
      <c r="Z350" s="166" t="s">
        <v>310</v>
      </c>
      <c r="AA350" t="s">
        <v>2295</v>
      </c>
    </row>
    <row r="351" spans="1:27" ht="14.4">
      <c r="A351" t="s">
        <v>1079</v>
      </c>
      <c r="B351" s="85" t="s">
        <v>379</v>
      </c>
      <c r="C351" s="113" t="str">
        <f t="shared" si="73"/>
        <v>A.030.36.116</v>
      </c>
      <c r="D351" s="9" t="s">
        <v>1132</v>
      </c>
      <c r="E351" s="112" t="s">
        <v>362</v>
      </c>
      <c r="F351" s="115" t="str">
        <f t="shared" si="74"/>
        <v>Triethanolamine</v>
      </c>
      <c r="G351" s="146">
        <v>3.4501575333333334</v>
      </c>
      <c r="H351" s="8">
        <f t="shared" si="75"/>
        <v>3.4501575333333334</v>
      </c>
      <c r="J351" s="169">
        <v>0.57148284378982006</v>
      </c>
      <c r="K351" s="8">
        <f t="shared" si="76"/>
        <v>0.57148284378982006</v>
      </c>
      <c r="L351" s="170">
        <v>9.2342247169000004E-3</v>
      </c>
      <c r="M351" s="170">
        <v>4.4678977333019995E-2</v>
      </c>
      <c r="N351" s="170">
        <v>4.6011739900000003E-5</v>
      </c>
      <c r="O351" s="170">
        <v>0.51752363000000001</v>
      </c>
      <c r="Q351" s="69">
        <v>81.263176000000001</v>
      </c>
      <c r="S351" s="116">
        <v>7.4540646000000002E-2</v>
      </c>
      <c r="T351" s="116">
        <v>6.6410730000000001E-2</v>
      </c>
      <c r="U351" s="116">
        <v>2.9235210000000001E-3</v>
      </c>
      <c r="V351" s="116">
        <v>5.2063952999999996E-3</v>
      </c>
      <c r="X351" s="69">
        <v>2.0728175000000001E-4</v>
      </c>
      <c r="Z351" s="166" t="s">
        <v>338</v>
      </c>
      <c r="AA351" t="s">
        <v>2296</v>
      </c>
    </row>
    <row r="352" spans="1:27">
      <c r="D352" s="1" t="s">
        <v>1133</v>
      </c>
      <c r="H352" s="8"/>
      <c r="Q352"/>
    </row>
    <row r="353" spans="1:27" ht="14.4">
      <c r="A353" t="s">
        <v>3470</v>
      </c>
      <c r="B353" s="85" t="s">
        <v>379</v>
      </c>
      <c r="C353" s="113" t="str">
        <f t="shared" ref="C353:C367" si="77">MID(A353,1,12)</f>
        <v>A.030.38.101</v>
      </c>
      <c r="D353" s="9" t="s">
        <v>1133</v>
      </c>
      <c r="E353" s="112" t="s">
        <v>362</v>
      </c>
      <c r="F353" s="115" t="str">
        <f t="shared" ref="F353:F367" si="78">MID(A353, 21,85)</f>
        <v>C12 - C13 sodium alkyl ether sulphate. 2 EO</v>
      </c>
      <c r="G353" s="146">
        <v>2.7805303333333335</v>
      </c>
      <c r="H353" s="8">
        <f t="shared" ref="H353:H367" si="79">G353</f>
        <v>2.7805303333333335</v>
      </c>
      <c r="J353" s="169">
        <v>0.46172343885925005</v>
      </c>
      <c r="K353" s="8">
        <f t="shared" ref="K353:K367" si="80">J353</f>
        <v>0.46172343885925005</v>
      </c>
      <c r="L353" s="170">
        <v>7.6943658424999993E-3</v>
      </c>
      <c r="M353" s="170">
        <v>3.6911511325649994E-2</v>
      </c>
      <c r="N353" s="170">
        <v>3.8011691100000001E-5</v>
      </c>
      <c r="O353" s="170">
        <v>0.41707955000000002</v>
      </c>
      <c r="Q353" s="69">
        <v>72.289991000000001</v>
      </c>
      <c r="S353" s="116">
        <v>6.0726950000000002E-2</v>
      </c>
      <c r="T353" s="116">
        <v>5.3697565000000003E-2</v>
      </c>
      <c r="U353" s="116">
        <v>2.3600845999999999E-3</v>
      </c>
      <c r="V353" s="116">
        <v>4.6693007000000002E-3</v>
      </c>
      <c r="X353" s="69">
        <v>1.755986E-4</v>
      </c>
      <c r="Z353" s="166" t="s">
        <v>310</v>
      </c>
      <c r="AA353" t="s">
        <v>3471</v>
      </c>
    </row>
    <row r="354" spans="1:27" ht="14.4">
      <c r="A354" t="s">
        <v>3472</v>
      </c>
      <c r="B354" s="85" t="s">
        <v>379</v>
      </c>
      <c r="C354" s="113" t="str">
        <f t="shared" si="77"/>
        <v>A.030.38.102</v>
      </c>
      <c r="D354" s="9" t="s">
        <v>1133</v>
      </c>
      <c r="E354" s="112" t="s">
        <v>362</v>
      </c>
      <c r="F354" s="115" t="str">
        <f t="shared" si="78"/>
        <v>C12 - C14 alcohol ethoxylate. 3 EO</v>
      </c>
      <c r="G354" s="146">
        <v>2.0576293333333333</v>
      </c>
      <c r="H354" s="8">
        <f t="shared" si="79"/>
        <v>2.0576293333333333</v>
      </c>
      <c r="J354" s="169">
        <v>0.33166491839711298</v>
      </c>
      <c r="K354" s="8">
        <f t="shared" si="80"/>
        <v>0.33166491839711298</v>
      </c>
      <c r="L354" s="170">
        <v>5.2551563116000006E-3</v>
      </c>
      <c r="M354" s="170">
        <v>1.7747104094913001E-2</v>
      </c>
      <c r="N354" s="170">
        <v>1.8257990599999999E-5</v>
      </c>
      <c r="O354" s="170">
        <v>0.30864439999999999</v>
      </c>
      <c r="Q354" s="69">
        <v>36.017029999999998</v>
      </c>
      <c r="S354" s="116">
        <v>4.3187987999999997E-2</v>
      </c>
      <c r="T354" s="116">
        <v>3.9071201E-2</v>
      </c>
      <c r="U354" s="116">
        <v>1.7815888E-3</v>
      </c>
      <c r="V354" s="116">
        <v>2.3351973999999999E-3</v>
      </c>
      <c r="X354" s="69">
        <v>1.064506E-4</v>
      </c>
      <c r="Z354" s="166" t="s">
        <v>310</v>
      </c>
      <c r="AA354" t="s">
        <v>3473</v>
      </c>
    </row>
    <row r="355" spans="1:27" ht="14.4">
      <c r="A355" t="s">
        <v>3474</v>
      </c>
      <c r="B355" s="85" t="s">
        <v>379</v>
      </c>
      <c r="C355" s="113" t="str">
        <f t="shared" si="77"/>
        <v>A.030.38.103</v>
      </c>
      <c r="D355" s="9" t="s">
        <v>1133</v>
      </c>
      <c r="E355" s="112" t="s">
        <v>362</v>
      </c>
      <c r="F355" s="115" t="str">
        <f t="shared" si="78"/>
        <v>C12 - C14 alcohol ethoxylate. 7 EO</v>
      </c>
      <c r="G355" s="146">
        <v>2.3265400666666665</v>
      </c>
      <c r="H355" s="8">
        <f t="shared" si="79"/>
        <v>2.3265400666666665</v>
      </c>
      <c r="J355" s="169">
        <v>0.38087109950116999</v>
      </c>
      <c r="K355" s="8">
        <f t="shared" si="80"/>
        <v>0.38087109950116999</v>
      </c>
      <c r="L355" s="170">
        <v>6.1620916957999998E-3</v>
      </c>
      <c r="M355" s="170">
        <v>2.5701539192370001E-2</v>
      </c>
      <c r="N355" s="170">
        <v>2.6458613E-5</v>
      </c>
      <c r="O355" s="170">
        <v>0.34898100999999998</v>
      </c>
      <c r="Q355" s="69">
        <v>54.084820000000001</v>
      </c>
      <c r="S355" s="116">
        <v>5.0044191000000002E-2</v>
      </c>
      <c r="T355" s="116">
        <v>4.4533647000000003E-2</v>
      </c>
      <c r="U355" s="116">
        <v>1.9914946000000001E-3</v>
      </c>
      <c r="V355" s="116">
        <v>3.5190497E-3</v>
      </c>
      <c r="X355" s="69">
        <v>1.3792684E-4</v>
      </c>
      <c r="Z355" s="166" t="s">
        <v>310</v>
      </c>
      <c r="AA355" t="s">
        <v>3475</v>
      </c>
    </row>
    <row r="356" spans="1:27" ht="14.4">
      <c r="A356" t="s">
        <v>3476</v>
      </c>
      <c r="B356" s="85" t="s">
        <v>379</v>
      </c>
      <c r="C356" s="113" t="str">
        <f t="shared" si="77"/>
        <v>A.030.38.104</v>
      </c>
      <c r="D356" s="9" t="s">
        <v>1133</v>
      </c>
      <c r="E356" s="112" t="s">
        <v>362</v>
      </c>
      <c r="F356" s="115" t="str">
        <f t="shared" si="78"/>
        <v>C12 - C14 amine oxide</v>
      </c>
      <c r="G356" s="146">
        <v>2.8695681333333334</v>
      </c>
      <c r="H356" s="8">
        <f t="shared" si="79"/>
        <v>2.8695681333333334</v>
      </c>
      <c r="J356" s="169">
        <v>0.46510141315837</v>
      </c>
      <c r="K356" s="8">
        <f t="shared" si="80"/>
        <v>0.46510141315837</v>
      </c>
      <c r="L356" s="170">
        <v>7.2747249844000005E-3</v>
      </c>
      <c r="M356" s="170">
        <v>2.736330754487E-2</v>
      </c>
      <c r="N356" s="170">
        <v>2.81606291E-5</v>
      </c>
      <c r="O356" s="170">
        <v>0.43043522000000001</v>
      </c>
      <c r="Q356" s="69">
        <v>45.195611999999997</v>
      </c>
      <c r="S356" s="116">
        <v>5.9913306999999999E-2</v>
      </c>
      <c r="T356" s="116">
        <v>5.4581697999999998E-2</v>
      </c>
      <c r="U356" s="116">
        <v>2.4692879E-3</v>
      </c>
      <c r="V356" s="116">
        <v>2.8623212000000002E-3</v>
      </c>
      <c r="X356" s="69">
        <v>1.4287471000000001E-4</v>
      </c>
      <c r="Z356" s="166" t="s">
        <v>310</v>
      </c>
      <c r="AA356" t="s">
        <v>3477</v>
      </c>
    </row>
    <row r="357" spans="1:27" ht="14.4">
      <c r="A357" t="s">
        <v>3478</v>
      </c>
      <c r="B357" s="85" t="s">
        <v>379</v>
      </c>
      <c r="C357" s="113" t="str">
        <f t="shared" si="77"/>
        <v>A.030.38.105</v>
      </c>
      <c r="D357" s="9" t="s">
        <v>1133</v>
      </c>
      <c r="E357" s="112" t="s">
        <v>362</v>
      </c>
      <c r="F357" s="115" t="str">
        <f t="shared" si="78"/>
        <v>C12 - C14 sodium alkyl ether sulphate. 2 EO</v>
      </c>
      <c r="G357" s="146">
        <v>2.0521739999999999</v>
      </c>
      <c r="H357" s="8">
        <f t="shared" si="79"/>
        <v>2.0521739999999999</v>
      </c>
      <c r="J357" s="169">
        <v>0.33654719854016002</v>
      </c>
      <c r="K357" s="8">
        <f t="shared" si="80"/>
        <v>0.33654719854016002</v>
      </c>
      <c r="L357" s="170">
        <v>5.4193395568000007E-3</v>
      </c>
      <c r="M357" s="170">
        <v>2.3277793222660003E-2</v>
      </c>
      <c r="N357" s="170">
        <v>2.3965760699999999E-5</v>
      </c>
      <c r="O357" s="170">
        <v>0.30782609999999999</v>
      </c>
      <c r="Q357" s="69">
        <v>38.700670000000002</v>
      </c>
      <c r="S357" s="116">
        <v>4.3487860000000003E-2</v>
      </c>
      <c r="T357" s="116">
        <v>3.9283130999999999E-2</v>
      </c>
      <c r="U357" s="116">
        <v>1.7518286E-3</v>
      </c>
      <c r="V357" s="116">
        <v>2.4529006999999999E-3</v>
      </c>
      <c r="X357" s="69">
        <v>1.1080931E-4</v>
      </c>
      <c r="Z357" s="166" t="s">
        <v>310</v>
      </c>
      <c r="AA357" t="s">
        <v>3471</v>
      </c>
    </row>
    <row r="358" spans="1:27" ht="14.4">
      <c r="A358" t="s">
        <v>3479</v>
      </c>
      <c r="B358" s="85" t="s">
        <v>379</v>
      </c>
      <c r="C358" s="113" t="str">
        <f t="shared" si="77"/>
        <v>A.030.38.106</v>
      </c>
      <c r="D358" s="9" t="s">
        <v>1133</v>
      </c>
      <c r="E358" s="112" t="s">
        <v>362</v>
      </c>
      <c r="F358" s="115" t="str">
        <f t="shared" si="78"/>
        <v>C12 - C14 sodium alkyl sulphate</v>
      </c>
      <c r="G358" s="146">
        <v>2.9623391333333333</v>
      </c>
      <c r="H358" s="8">
        <f t="shared" si="79"/>
        <v>2.9623391333333333</v>
      </c>
      <c r="J358" s="169">
        <v>0.48836032647549998</v>
      </c>
      <c r="K358" s="8">
        <f t="shared" si="80"/>
        <v>0.48836032647549998</v>
      </c>
      <c r="L358" s="170">
        <v>7.9252626225000001E-3</v>
      </c>
      <c r="M358" s="170">
        <v>3.6047076150099999E-2</v>
      </c>
      <c r="N358" s="170">
        <v>3.7117702900000002E-5</v>
      </c>
      <c r="O358" s="170">
        <v>0.44435087000000001</v>
      </c>
      <c r="Q358" s="69">
        <v>49.805126000000001</v>
      </c>
      <c r="S358" s="116">
        <v>6.2469598000000001E-2</v>
      </c>
      <c r="T358" s="116">
        <v>5.6874424999999999E-2</v>
      </c>
      <c r="U358" s="116">
        <v>2.5197153000000002E-3</v>
      </c>
      <c r="V358" s="116">
        <v>3.0754573999999999E-3</v>
      </c>
      <c r="X358" s="69">
        <v>1.5312535999999999E-4</v>
      </c>
      <c r="Z358" s="166" t="s">
        <v>310</v>
      </c>
      <c r="AA358" t="s">
        <v>3480</v>
      </c>
    </row>
    <row r="359" spans="1:27" ht="14.4">
      <c r="A359" t="s">
        <v>3481</v>
      </c>
      <c r="B359" s="85" t="s">
        <v>379</v>
      </c>
      <c r="C359" s="113" t="str">
        <f t="shared" si="77"/>
        <v>A.030.38.107</v>
      </c>
      <c r="D359" s="9" t="s">
        <v>1133</v>
      </c>
      <c r="E359" s="112" t="s">
        <v>362</v>
      </c>
      <c r="F359" s="115" t="str">
        <f t="shared" si="78"/>
        <v>C12 - C15 alcohol ethoxylate. 3 EO</v>
      </c>
      <c r="G359" s="146">
        <v>3.0604976000000002</v>
      </c>
      <c r="H359" s="8">
        <f t="shared" si="79"/>
        <v>3.0604976000000002</v>
      </c>
      <c r="J359" s="169">
        <v>0.50777784968390993</v>
      </c>
      <c r="K359" s="8">
        <f t="shared" si="80"/>
        <v>0.50777784968390993</v>
      </c>
      <c r="L359" s="170">
        <v>8.4604564815000012E-3</v>
      </c>
      <c r="M359" s="170">
        <v>4.0201354670909996E-2</v>
      </c>
      <c r="N359" s="170">
        <v>4.1398531499999996E-5</v>
      </c>
      <c r="O359" s="170">
        <v>0.45907463999999998</v>
      </c>
      <c r="Q359" s="69">
        <v>85.323356000000004</v>
      </c>
      <c r="S359" s="116">
        <v>6.7241800000000004E-2</v>
      </c>
      <c r="T359" s="116">
        <v>5.9085785000000002E-2</v>
      </c>
      <c r="U359" s="116">
        <v>2.5999869999999998E-3</v>
      </c>
      <c r="V359" s="116">
        <v>5.5560274999999996E-3</v>
      </c>
      <c r="X359" s="69">
        <v>2.0019971000000001E-4</v>
      </c>
      <c r="Z359" s="166" t="s">
        <v>310</v>
      </c>
      <c r="AA359" t="s">
        <v>3482</v>
      </c>
    </row>
    <row r="360" spans="1:27" ht="14.4">
      <c r="A360" t="s">
        <v>3483</v>
      </c>
      <c r="B360" s="85" t="s">
        <v>379</v>
      </c>
      <c r="C360" s="113" t="str">
        <f t="shared" si="77"/>
        <v>A.030.38.108</v>
      </c>
      <c r="D360" s="9" t="s">
        <v>1133</v>
      </c>
      <c r="E360" s="112" t="s">
        <v>362</v>
      </c>
      <c r="F360" s="115" t="str">
        <f t="shared" si="78"/>
        <v>C12 - C15 alcohol ethoxylate. 7 EO</v>
      </c>
      <c r="G360" s="146">
        <v>2.6555192000000001</v>
      </c>
      <c r="H360" s="8">
        <f t="shared" si="79"/>
        <v>2.6555192000000001</v>
      </c>
      <c r="J360" s="169">
        <v>0.44071363446133005</v>
      </c>
      <c r="K360" s="8">
        <f t="shared" si="80"/>
        <v>0.44071363446133005</v>
      </c>
      <c r="L360" s="170">
        <v>7.3408118097999997E-3</v>
      </c>
      <c r="M360" s="170">
        <v>3.500889085733E-2</v>
      </c>
      <c r="N360" s="170">
        <v>3.6051794199999999E-5</v>
      </c>
      <c r="O360" s="170">
        <v>0.39832788000000002</v>
      </c>
      <c r="Q360" s="69">
        <v>80.017184999999998</v>
      </c>
      <c r="S360" s="116">
        <v>5.8772801E-2</v>
      </c>
      <c r="T360" s="116">
        <v>5.1271232E-2</v>
      </c>
      <c r="U360" s="116">
        <v>2.2551680000000001E-3</v>
      </c>
      <c r="V360" s="116">
        <v>5.2464006000000002E-3</v>
      </c>
      <c r="X360" s="69">
        <v>1.8103035E-4</v>
      </c>
      <c r="Z360" s="166" t="s">
        <v>310</v>
      </c>
      <c r="AA360" t="s">
        <v>3484</v>
      </c>
    </row>
    <row r="361" spans="1:27" ht="14.4">
      <c r="A361" t="s">
        <v>3485</v>
      </c>
      <c r="B361" s="85" t="s">
        <v>379</v>
      </c>
      <c r="C361" s="113" t="str">
        <f t="shared" si="77"/>
        <v>A.030.38.109</v>
      </c>
      <c r="D361" s="9" t="s">
        <v>1133</v>
      </c>
      <c r="E361" s="112" t="s">
        <v>362</v>
      </c>
      <c r="F361" s="115" t="str">
        <f t="shared" si="78"/>
        <v>C16 - C18 alcohol ethoxylate. &gt; 20 EO</v>
      </c>
      <c r="G361" s="146">
        <v>2.7362980000000001</v>
      </c>
      <c r="H361" s="8">
        <f t="shared" si="79"/>
        <v>2.7362980000000001</v>
      </c>
      <c r="J361" s="169">
        <v>0.45005082590892997</v>
      </c>
      <c r="K361" s="8">
        <f t="shared" si="80"/>
        <v>0.45005082590892997</v>
      </c>
      <c r="L361" s="170">
        <v>7.3445654888999994E-3</v>
      </c>
      <c r="M361" s="170">
        <v>3.2228379703729999E-2</v>
      </c>
      <c r="N361" s="170">
        <v>3.3180716300000004E-5</v>
      </c>
      <c r="O361" s="170">
        <v>0.4104447</v>
      </c>
      <c r="Q361" s="69">
        <v>72.063047999999995</v>
      </c>
      <c r="S361" s="116">
        <v>5.9635734000000003E-2</v>
      </c>
      <c r="T361" s="116">
        <v>5.2581181999999997E-2</v>
      </c>
      <c r="U361" s="116">
        <v>2.3388999000000001E-3</v>
      </c>
      <c r="V361" s="116">
        <v>4.7156521000000003E-3</v>
      </c>
      <c r="X361" s="69">
        <v>1.7298810000000001E-4</v>
      </c>
      <c r="Z361" s="166" t="s">
        <v>310</v>
      </c>
      <c r="AA361" t="s">
        <v>3486</v>
      </c>
    </row>
    <row r="362" spans="1:27" ht="14.4">
      <c r="A362" t="s">
        <v>3487</v>
      </c>
      <c r="B362" s="85" t="s">
        <v>379</v>
      </c>
      <c r="C362" s="113" t="str">
        <f t="shared" si="77"/>
        <v>A.030.38.110</v>
      </c>
      <c r="D362" s="9" t="s">
        <v>1133</v>
      </c>
      <c r="E362" s="112" t="s">
        <v>362</v>
      </c>
      <c r="F362" s="115" t="str">
        <f t="shared" si="78"/>
        <v>C16 - C18 triethanolamine esterquats</v>
      </c>
      <c r="G362" s="146">
        <v>3.1204310000000004</v>
      </c>
      <c r="H362" s="8">
        <f t="shared" si="79"/>
        <v>3.1204310000000004</v>
      </c>
      <c r="J362" s="169">
        <v>0.51933386085959998</v>
      </c>
      <c r="K362" s="8">
        <f t="shared" si="80"/>
        <v>0.51933386085959998</v>
      </c>
      <c r="L362" s="170">
        <v>2.3467868922899999E-2</v>
      </c>
      <c r="M362" s="170">
        <v>2.7772768698199998E-2</v>
      </c>
      <c r="N362" s="170">
        <v>2.8573238500000001E-5</v>
      </c>
      <c r="O362" s="170">
        <v>0.46806465000000003</v>
      </c>
      <c r="Q362" s="69">
        <v>44.257634000000003</v>
      </c>
      <c r="S362" s="116">
        <v>6.4904377999999999E-2</v>
      </c>
      <c r="T362" s="116">
        <v>5.9386043999999999E-2</v>
      </c>
      <c r="U362" s="116">
        <v>2.7283276000000002E-3</v>
      </c>
      <c r="V362" s="116">
        <v>2.7900068000000001E-3</v>
      </c>
      <c r="X362" s="69">
        <v>1.5199087999999999E-4</v>
      </c>
      <c r="Z362" s="166" t="s">
        <v>310</v>
      </c>
      <c r="AA362" t="s">
        <v>3488</v>
      </c>
    </row>
    <row r="363" spans="1:27" ht="14.4">
      <c r="A363" t="s">
        <v>3489</v>
      </c>
      <c r="B363" s="85" t="s">
        <v>379</v>
      </c>
      <c r="C363" s="113" t="str">
        <f t="shared" si="77"/>
        <v>A.030.38.111</v>
      </c>
      <c r="D363" s="9" t="s">
        <v>1133</v>
      </c>
      <c r="E363" s="112" t="s">
        <v>362</v>
      </c>
      <c r="F363" s="115" t="str">
        <f t="shared" si="78"/>
        <v>C8 - C18 alkyl amidopropyl betaine</v>
      </c>
      <c r="G363" s="146">
        <v>3.6221013333333336</v>
      </c>
      <c r="H363" s="8">
        <f t="shared" si="79"/>
        <v>3.6221013333333336</v>
      </c>
      <c r="J363" s="169">
        <v>0.59669044016864003</v>
      </c>
      <c r="K363" s="8">
        <f t="shared" si="80"/>
        <v>0.59669044016864003</v>
      </c>
      <c r="L363" s="170">
        <v>9.6356139196999997E-3</v>
      </c>
      <c r="M363" s="170">
        <v>4.3694634572839994E-2</v>
      </c>
      <c r="N363" s="170">
        <v>4.4991676099999997E-5</v>
      </c>
      <c r="O363" s="170">
        <v>0.5433152</v>
      </c>
      <c r="Q363" s="69">
        <v>60.401682000000001</v>
      </c>
      <c r="S363" s="116">
        <v>7.6325441999999993E-2</v>
      </c>
      <c r="T363" s="116">
        <v>6.9513214000000004E-2</v>
      </c>
      <c r="U363" s="116">
        <v>3.0821353999999999E-3</v>
      </c>
      <c r="V363" s="116">
        <v>3.7300931999999999E-3</v>
      </c>
      <c r="X363" s="69">
        <v>1.8652999999999999E-4</v>
      </c>
      <c r="Z363" s="166" t="s">
        <v>310</v>
      </c>
    </row>
    <row r="364" spans="1:27" ht="14.4">
      <c r="A364" t="s">
        <v>474</v>
      </c>
      <c r="B364" s="85" t="s">
        <v>379</v>
      </c>
      <c r="C364" s="113" t="str">
        <f t="shared" si="77"/>
        <v>A.030.38.112</v>
      </c>
      <c r="D364" s="9" t="s">
        <v>1133</v>
      </c>
      <c r="E364" s="112" t="s">
        <v>362</v>
      </c>
      <c r="F364" s="115" t="str">
        <f t="shared" si="78"/>
        <v>Cocamide diethanolamine</v>
      </c>
      <c r="G364" s="146">
        <v>1.2023026000000001</v>
      </c>
      <c r="H364" s="8">
        <f t="shared" si="79"/>
        <v>1.2023026000000001</v>
      </c>
      <c r="J364" s="169">
        <v>0.19733507771065401</v>
      </c>
      <c r="K364" s="8">
        <f t="shared" si="80"/>
        <v>0.19733507771065401</v>
      </c>
      <c r="L364" s="170">
        <v>2.9852250693000004E-3</v>
      </c>
      <c r="M364" s="170">
        <v>1.3990055677154001E-2</v>
      </c>
      <c r="N364" s="170">
        <v>1.4406964199999999E-5</v>
      </c>
      <c r="O364" s="170">
        <v>0.18034538999999999</v>
      </c>
      <c r="Q364" s="69">
        <v>21.224889999999998</v>
      </c>
      <c r="S364" s="116">
        <v>2.5267219E-2</v>
      </c>
      <c r="T364" s="116">
        <v>2.2920863E-2</v>
      </c>
      <c r="U364" s="116">
        <v>1.0174514999999999E-3</v>
      </c>
      <c r="V364" s="116">
        <v>1.3289046999999999E-3</v>
      </c>
      <c r="X364" s="172">
        <v>6.3181943999999999E-5</v>
      </c>
      <c r="Z364" s="166" t="s">
        <v>310</v>
      </c>
      <c r="AA364" t="s">
        <v>3490</v>
      </c>
    </row>
    <row r="365" spans="1:27" ht="14.4">
      <c r="A365" t="s">
        <v>475</v>
      </c>
      <c r="B365" s="85" t="s">
        <v>379</v>
      </c>
      <c r="C365" s="113" t="str">
        <f t="shared" si="77"/>
        <v>A.030.38.113</v>
      </c>
      <c r="D365" s="9" t="s">
        <v>1133</v>
      </c>
      <c r="E365" s="112" t="s">
        <v>362</v>
      </c>
      <c r="F365" s="115" t="str">
        <f t="shared" si="78"/>
        <v>Linear alkylbenzene sulphonic acid</v>
      </c>
      <c r="G365" s="146">
        <v>2.0037829333333335</v>
      </c>
      <c r="H365" s="8">
        <f t="shared" si="79"/>
        <v>2.0037829333333335</v>
      </c>
      <c r="J365" s="169">
        <v>0.33222640874531001</v>
      </c>
      <c r="K365" s="8">
        <f t="shared" si="80"/>
        <v>0.33222640874531001</v>
      </c>
      <c r="L365" s="170">
        <v>5.5373603373000003E-3</v>
      </c>
      <c r="M365" s="170">
        <v>2.6094737185709999E-2</v>
      </c>
      <c r="N365" s="170">
        <v>2.6871222299999999E-5</v>
      </c>
      <c r="O365" s="170">
        <v>0.30056744000000002</v>
      </c>
      <c r="Q365" s="69">
        <v>68.232192999999995</v>
      </c>
      <c r="S365" s="116">
        <v>4.4904081999999998E-2</v>
      </c>
      <c r="T365" s="116">
        <v>3.8676674000000001E-2</v>
      </c>
      <c r="U365" s="116">
        <v>1.7035778E-3</v>
      </c>
      <c r="V365" s="116">
        <v>4.5238292999999997E-3</v>
      </c>
      <c r="X365" s="69">
        <v>1.4610367E-4</v>
      </c>
      <c r="Z365" s="166" t="s">
        <v>310</v>
      </c>
      <c r="AA365" t="s">
        <v>3491</v>
      </c>
    </row>
    <row r="366" spans="1:27" ht="14.4">
      <c r="A366" t="s">
        <v>476</v>
      </c>
      <c r="B366" s="85" t="s">
        <v>379</v>
      </c>
      <c r="C366" s="113" t="str">
        <f t="shared" si="77"/>
        <v>A.030.38.114</v>
      </c>
      <c r="D366" s="9" t="s">
        <v>1133</v>
      </c>
      <c r="E366" s="112" t="s">
        <v>362</v>
      </c>
      <c r="F366" s="115" t="str">
        <f t="shared" si="78"/>
        <v>Sodium cocoamphoacetate</v>
      </c>
      <c r="G366" s="146">
        <v>3.8955903999999997</v>
      </c>
      <c r="H366" s="8">
        <f t="shared" si="79"/>
        <v>3.8955903999999997</v>
      </c>
      <c r="J366" s="169">
        <v>0.64503232064707994</v>
      </c>
      <c r="K366" s="8">
        <f t="shared" si="80"/>
        <v>0.64503232064707994</v>
      </c>
      <c r="L366" s="170">
        <v>1.0442823845000001E-2</v>
      </c>
      <c r="M366" s="170">
        <v>5.0199240214480009E-2</v>
      </c>
      <c r="N366" s="170">
        <v>5.1696587600000003E-5</v>
      </c>
      <c r="O366" s="170">
        <v>0.58433855999999995</v>
      </c>
      <c r="Q366" s="69">
        <v>65.071742</v>
      </c>
      <c r="S366" s="116">
        <v>8.2228290999999995E-2</v>
      </c>
      <c r="T366" s="116">
        <v>7.4950686000000002E-2</v>
      </c>
      <c r="U366" s="116">
        <v>3.3008897999999998E-3</v>
      </c>
      <c r="V366" s="116">
        <v>3.9767151000000001E-3</v>
      </c>
      <c r="X366" s="69">
        <v>2.0146407000000001E-4</v>
      </c>
      <c r="Z366" s="166" t="s">
        <v>310</v>
      </c>
    </row>
    <row r="367" spans="1:27" ht="14.4">
      <c r="A367" t="s">
        <v>477</v>
      </c>
      <c r="B367" s="85" t="s">
        <v>379</v>
      </c>
      <c r="C367" s="113" t="str">
        <f t="shared" si="77"/>
        <v>A.030.38.115</v>
      </c>
      <c r="D367" s="9" t="s">
        <v>1133</v>
      </c>
      <c r="E367" s="112" t="s">
        <v>362</v>
      </c>
      <c r="F367" s="115" t="str">
        <f t="shared" si="78"/>
        <v>Sodium cumene sulphonate</v>
      </c>
      <c r="G367" s="146">
        <v>1.9957790000000002</v>
      </c>
      <c r="H367" s="8">
        <f t="shared" si="79"/>
        <v>1.9957790000000002</v>
      </c>
      <c r="J367" s="169">
        <v>0.33149954376647001</v>
      </c>
      <c r="K367" s="8">
        <f t="shared" si="80"/>
        <v>0.33149954376647001</v>
      </c>
      <c r="L367" s="170">
        <v>5.5114028443E-3</v>
      </c>
      <c r="M367" s="170">
        <v>2.659390393737E-2</v>
      </c>
      <c r="N367" s="170">
        <v>2.7386984800000003E-5</v>
      </c>
      <c r="O367" s="170">
        <v>0.29936685000000002</v>
      </c>
      <c r="Q367" s="69">
        <v>58.099020000000003</v>
      </c>
      <c r="S367" s="116">
        <v>4.4025551000000003E-2</v>
      </c>
      <c r="T367" s="116">
        <v>3.8538946999999997E-2</v>
      </c>
      <c r="U367" s="116">
        <v>1.6929614999999999E-3</v>
      </c>
      <c r="V367" s="116">
        <v>3.7936422999999999E-3</v>
      </c>
      <c r="X367" s="69">
        <v>1.3362954E-4</v>
      </c>
      <c r="Z367" s="166" t="s">
        <v>320</v>
      </c>
      <c r="AA367" t="s">
        <v>3492</v>
      </c>
    </row>
    <row r="368" spans="1:27">
      <c r="D368" s="1" t="s">
        <v>1134</v>
      </c>
      <c r="H368" s="8"/>
      <c r="Q368"/>
    </row>
    <row r="369" spans="1:26" ht="14.4">
      <c r="A369" t="s">
        <v>478</v>
      </c>
      <c r="B369" s="85" t="s">
        <v>67</v>
      </c>
      <c r="C369" s="113" t="str">
        <f t="shared" ref="C369:C371" si="81">MID(A369,1,12)</f>
        <v>A.040.01.101</v>
      </c>
      <c r="D369" s="9" t="s">
        <v>1134</v>
      </c>
      <c r="E369" s="112" t="s">
        <v>362</v>
      </c>
      <c r="F369" s="115" t="str">
        <f t="shared" ref="F369:F371" si="82">MID(A369, 21,85)</f>
        <v>Cement (blastfurnace CEM III B 42.5 N)</v>
      </c>
      <c r="G369" s="146">
        <v>0.41369642000000001</v>
      </c>
      <c r="H369" s="8">
        <f t="shared" ref="H369:H371" si="83">G369</f>
        <v>0.41369642000000001</v>
      </c>
      <c r="J369" s="169">
        <v>7.5228888922529602E-2</v>
      </c>
      <c r="K369" s="8">
        <f t="shared" ref="K369:K371" si="84">J369</f>
        <v>7.5228888922529602E-2</v>
      </c>
      <c r="L369" s="170">
        <v>2.3974888450000002E-3</v>
      </c>
      <c r="M369" s="170">
        <v>9.1932869397000003E-3</v>
      </c>
      <c r="N369" s="170">
        <v>1.5836501378296002E-3</v>
      </c>
      <c r="O369" s="170">
        <v>6.2054462999999997E-2</v>
      </c>
      <c r="Q369" s="69">
        <v>3.4805971000000002</v>
      </c>
      <c r="S369" s="116">
        <v>9.2021724999999995E-3</v>
      </c>
      <c r="T369" s="116">
        <v>8.6567625999999995E-3</v>
      </c>
      <c r="U369" s="116">
        <v>3.5804717999999999E-4</v>
      </c>
      <c r="V369" s="116">
        <v>1.8736269999999999E-4</v>
      </c>
      <c r="X369" s="172">
        <v>1.839976E-5</v>
      </c>
      <c r="Z369" s="166"/>
    </row>
    <row r="370" spans="1:26" ht="14.4">
      <c r="A370" t="s">
        <v>479</v>
      </c>
      <c r="B370" s="85" t="s">
        <v>67</v>
      </c>
      <c r="C370" s="113" t="str">
        <f t="shared" si="81"/>
        <v>A.040.01.102</v>
      </c>
      <c r="D370" s="9" t="s">
        <v>1134</v>
      </c>
      <c r="E370" s="112" t="s">
        <v>362</v>
      </c>
      <c r="F370" s="115" t="str">
        <f t="shared" si="82"/>
        <v>Cement (Portland CEM I 52.5 N)</v>
      </c>
      <c r="G370" s="146">
        <v>0.90299999999999991</v>
      </c>
      <c r="H370" s="8">
        <f t="shared" si="83"/>
        <v>0.90299999999999991</v>
      </c>
      <c r="J370" s="169">
        <v>0.18929848980399999</v>
      </c>
      <c r="K370" s="8">
        <f t="shared" si="84"/>
        <v>0.18929848980399999</v>
      </c>
      <c r="L370" s="170">
        <v>1.5840577304E-2</v>
      </c>
      <c r="M370" s="170">
        <v>2.7800912499999997E-2</v>
      </c>
      <c r="N370" s="170">
        <v>1.0207000000000001E-2</v>
      </c>
      <c r="O370" s="170">
        <v>0.13544999999999999</v>
      </c>
      <c r="Q370" s="69">
        <v>4.0130628000000002</v>
      </c>
      <c r="S370" s="116">
        <v>1.8939042E-2</v>
      </c>
      <c r="T370" s="116">
        <v>1.7887714999999998E-2</v>
      </c>
      <c r="U370" s="116">
        <v>7.6812544000000001E-4</v>
      </c>
      <c r="V370" s="116">
        <v>2.8320210000000001E-4</v>
      </c>
      <c r="X370" s="172">
        <v>3.8392205999999998E-5</v>
      </c>
      <c r="Z370" s="166"/>
    </row>
    <row r="371" spans="1:26" ht="14.4">
      <c r="A371" t="s">
        <v>1250</v>
      </c>
      <c r="B371" s="85" t="s">
        <v>67</v>
      </c>
      <c r="C371" s="113" t="str">
        <f t="shared" si="81"/>
        <v>A.040.01.103</v>
      </c>
      <c r="D371" s="9" t="s">
        <v>1134</v>
      </c>
      <c r="E371" s="112" t="s">
        <v>362</v>
      </c>
      <c r="F371" s="115" t="str">
        <f t="shared" si="82"/>
        <v>Gypsum</v>
      </c>
      <c r="G371" s="146">
        <v>0.12180231333333333</v>
      </c>
      <c r="H371" s="8">
        <f t="shared" si="83"/>
        <v>0.12180231333333333</v>
      </c>
      <c r="J371" s="169">
        <v>2.1924937716370652E-2</v>
      </c>
      <c r="K371" s="8">
        <f t="shared" si="84"/>
        <v>2.1924937716370652E-2</v>
      </c>
      <c r="L371" s="170">
        <v>4.6572446680000001E-4</v>
      </c>
      <c r="M371" s="170">
        <v>2.3703268979999997E-3</v>
      </c>
      <c r="N371" s="170">
        <v>8.1853935157065276E-4</v>
      </c>
      <c r="O371" s="170">
        <v>1.8270346999999999E-2</v>
      </c>
      <c r="Q371" s="69">
        <v>1.3550519000000001</v>
      </c>
      <c r="S371" s="116">
        <v>2.6277181999999999E-3</v>
      </c>
      <c r="T371" s="116">
        <v>2.4549404999999998E-3</v>
      </c>
      <c r="U371" s="116">
        <v>1.0374537E-4</v>
      </c>
      <c r="V371" s="199">
        <v>6.9032298999999997E-5</v>
      </c>
      <c r="X371" s="172">
        <v>5.3912886999999996E-6</v>
      </c>
      <c r="Z371" s="166"/>
    </row>
    <row r="372" spans="1:26">
      <c r="D372" s="1" t="s">
        <v>1251</v>
      </c>
      <c r="H372" s="8"/>
      <c r="Q372"/>
      <c r="V372" s="3"/>
      <c r="X372" s="3"/>
    </row>
    <row r="373" spans="1:26" ht="14.4">
      <c r="A373" t="s">
        <v>480</v>
      </c>
      <c r="B373" s="85" t="s">
        <v>67</v>
      </c>
      <c r="C373" s="113" t="str">
        <f t="shared" ref="C373:C374" si="85">MID(A373,1,12)</f>
        <v>A.040.03.101</v>
      </c>
      <c r="D373" s="9" t="s">
        <v>1251</v>
      </c>
      <c r="E373" s="112" t="s">
        <v>362</v>
      </c>
      <c r="F373" s="115" t="str">
        <f t="shared" ref="F373:F374" si="86">MID(A373, 21,85)</f>
        <v>Bitumen</v>
      </c>
      <c r="G373" s="146">
        <v>0.45560344666666669</v>
      </c>
      <c r="H373" s="8">
        <f t="shared" ref="H373:H374" si="87">G373</f>
        <v>0.45560344666666669</v>
      </c>
      <c r="J373" s="169">
        <v>0.8873874655370001</v>
      </c>
      <c r="K373" s="8">
        <f t="shared" ref="K373:K374" si="88">J373</f>
        <v>0.8873874655370001</v>
      </c>
      <c r="L373" s="170">
        <v>1.0967448772999999E-2</v>
      </c>
      <c r="M373" s="170">
        <v>0.80671878620400006</v>
      </c>
      <c r="N373" s="170">
        <v>1.3607135600000001E-3</v>
      </c>
      <c r="O373" s="170">
        <v>6.8340517000000003E-2</v>
      </c>
      <c r="Q373" s="69">
        <v>47.226315</v>
      </c>
      <c r="S373" s="116">
        <v>1.6874218E-2</v>
      </c>
      <c r="T373" s="116">
        <v>1.3105571E-2</v>
      </c>
      <c r="U373" s="116">
        <v>4.7197530999999997E-4</v>
      </c>
      <c r="V373" s="116">
        <v>3.2966719E-3</v>
      </c>
      <c r="X373" s="172">
        <v>7.7746630000000001E-5</v>
      </c>
      <c r="Z373" s="166"/>
    </row>
    <row r="374" spans="1:26" ht="14.4">
      <c r="A374" t="s">
        <v>1252</v>
      </c>
      <c r="B374" s="85" t="s">
        <v>67</v>
      </c>
      <c r="C374" s="113" t="str">
        <f t="shared" si="85"/>
        <v>A.040.03.102</v>
      </c>
      <c r="D374" s="9" t="s">
        <v>1251</v>
      </c>
      <c r="E374" s="112" t="s">
        <v>362</v>
      </c>
      <c r="F374" s="115" t="str">
        <f t="shared" si="86"/>
        <v>Asphalt</v>
      </c>
      <c r="G374" s="146">
        <v>1.7352544000000001</v>
      </c>
      <c r="H374" s="8">
        <f t="shared" si="87"/>
        <v>1.7352544000000001</v>
      </c>
      <c r="J374" s="169">
        <v>0.45208862369076919</v>
      </c>
      <c r="K374" s="8">
        <f t="shared" si="88"/>
        <v>0.45208862369076919</v>
      </c>
      <c r="L374" s="170">
        <v>1.9475083939999999E-2</v>
      </c>
      <c r="M374" s="170">
        <v>0.1002942298</v>
      </c>
      <c r="N374" s="170">
        <v>7.203114995076923E-2</v>
      </c>
      <c r="O374" s="170">
        <v>0.26028815999999999</v>
      </c>
      <c r="Q374" s="69">
        <v>21.308653</v>
      </c>
      <c r="S374" s="116">
        <v>3.8206447999999997E-2</v>
      </c>
      <c r="T374" s="116">
        <v>3.5162967000000003E-2</v>
      </c>
      <c r="U374" s="116">
        <v>1.5011149000000001E-3</v>
      </c>
      <c r="V374" s="116">
        <v>1.5423661999999999E-3</v>
      </c>
      <c r="X374" s="172">
        <v>8.6280456000000001E-5</v>
      </c>
      <c r="Z374" s="166"/>
    </row>
    <row r="375" spans="1:26">
      <c r="D375" s="1" t="s">
        <v>1135</v>
      </c>
      <c r="H375" s="8"/>
      <c r="Q375"/>
      <c r="X375" s="3"/>
    </row>
    <row r="376" spans="1:26" ht="14.4">
      <c r="A376" t="s">
        <v>1638</v>
      </c>
      <c r="B376" s="85" t="s">
        <v>67</v>
      </c>
      <c r="C376" s="113" t="str">
        <f t="shared" ref="C376:C379" si="89">MID(A376,1,12)</f>
        <v>A.040.05.101</v>
      </c>
      <c r="D376" s="9" t="s">
        <v>1135</v>
      </c>
      <c r="E376" s="112" t="s">
        <v>362</v>
      </c>
      <c r="F376" s="115" t="str">
        <f t="shared" ref="F376:F379" si="90">MID(A376, 21,85)</f>
        <v>Red Clay Brick, for housing and roads - packed</v>
      </c>
      <c r="G376" s="146">
        <v>0.27760000000000001</v>
      </c>
      <c r="H376" s="8">
        <f t="shared" ref="H376:H379" si="91">G376</f>
        <v>0.27760000000000001</v>
      </c>
      <c r="J376" s="169">
        <v>4.9317031063686352E-2</v>
      </c>
      <c r="K376" s="8">
        <f t="shared" ref="K376:K379" si="92">J376</f>
        <v>4.9317031063686352E-2</v>
      </c>
      <c r="L376" s="170">
        <v>1.178061051968E-3</v>
      </c>
      <c r="M376" s="170">
        <v>6.49897001171835E-3</v>
      </c>
      <c r="N376" s="170">
        <v>0</v>
      </c>
      <c r="O376" s="170">
        <v>4.1640000000000003E-2</v>
      </c>
      <c r="Q376" s="69">
        <v>4.03118</v>
      </c>
      <c r="S376" s="116">
        <v>6.4147103000000002E-3</v>
      </c>
      <c r="T376" s="116">
        <v>5.8701320999999997E-3</v>
      </c>
      <c r="U376" s="116">
        <v>2.5675189000000002E-4</v>
      </c>
      <c r="V376" s="116">
        <v>2.8782625000000001E-4</v>
      </c>
      <c r="X376" s="172">
        <v>1.5660539E-5</v>
      </c>
      <c r="Z376" s="166"/>
    </row>
    <row r="377" spans="1:26" ht="14.4">
      <c r="A377" t="s">
        <v>1639</v>
      </c>
      <c r="B377" s="85" t="s">
        <v>67</v>
      </c>
      <c r="C377" s="113" t="str">
        <f t="shared" si="89"/>
        <v>A.040.05.102</v>
      </c>
      <c r="D377" s="9" t="s">
        <v>1135</v>
      </c>
      <c r="E377" s="112" t="s">
        <v>362</v>
      </c>
      <c r="F377" s="115" t="str">
        <f t="shared" si="90"/>
        <v>Concrete blocks - light  (439 kg/m3)</v>
      </c>
      <c r="G377" s="146">
        <v>0.22323462666666669</v>
      </c>
      <c r="H377" s="8">
        <f t="shared" si="91"/>
        <v>0.22323462666666669</v>
      </c>
      <c r="J377" s="169">
        <v>4.3268628979179199E-2</v>
      </c>
      <c r="K377" s="8">
        <f t="shared" si="92"/>
        <v>4.3268628979179199E-2</v>
      </c>
      <c r="L377" s="170">
        <v>4.8778190899799998E-4</v>
      </c>
      <c r="M377" s="170">
        <v>9.2956530701811986E-3</v>
      </c>
      <c r="N377" s="170">
        <v>0</v>
      </c>
      <c r="O377" s="170">
        <v>3.3485194000000003E-2</v>
      </c>
      <c r="Q377" s="69">
        <v>3.2418132000000002</v>
      </c>
      <c r="S377" s="116">
        <v>6.3513600000000003E-3</v>
      </c>
      <c r="T377" s="116">
        <v>5.9036877000000001E-3</v>
      </c>
      <c r="U377" s="116">
        <v>2.1620683999999999E-4</v>
      </c>
      <c r="V377" s="116">
        <v>2.3146546000000001E-4</v>
      </c>
      <c r="X377" s="172">
        <v>1.2457998E-5</v>
      </c>
      <c r="Z377" s="166"/>
    </row>
    <row r="378" spans="1:26" ht="14.4">
      <c r="A378" t="s">
        <v>481</v>
      </c>
      <c r="B378" s="85" t="s">
        <v>67</v>
      </c>
      <c r="C378" s="113" t="str">
        <f t="shared" si="89"/>
        <v>A.040.05.103</v>
      </c>
      <c r="D378" s="9" t="s">
        <v>1135</v>
      </c>
      <c r="E378" s="112" t="s">
        <v>362</v>
      </c>
      <c r="F378" s="115" t="str">
        <f t="shared" si="90"/>
        <v>Roof tiles</v>
      </c>
      <c r="G378" s="146">
        <v>0.36099999999999999</v>
      </c>
      <c r="H378" s="8">
        <f t="shared" si="91"/>
        <v>0.36099999999999999</v>
      </c>
      <c r="J378" s="169">
        <v>5.8354967331984878E-2</v>
      </c>
      <c r="K378" s="8">
        <f t="shared" si="92"/>
        <v>5.8354967331984878E-2</v>
      </c>
      <c r="L378" s="170">
        <v>4.3233496758780001E-4</v>
      </c>
      <c r="M378" s="170">
        <v>3.7726323643970799E-3</v>
      </c>
      <c r="N378" s="170">
        <v>0</v>
      </c>
      <c r="O378" s="170">
        <v>5.4149999999999997E-2</v>
      </c>
      <c r="Q378" s="69">
        <v>5.2424419999999996</v>
      </c>
      <c r="S378" s="116">
        <v>7.1507434000000003E-3</v>
      </c>
      <c r="T378" s="116">
        <v>6.4761233E-3</v>
      </c>
      <c r="U378" s="116">
        <v>3.0030973999999998E-4</v>
      </c>
      <c r="V378" s="116">
        <v>3.7431036000000001E-4</v>
      </c>
      <c r="X378" s="172">
        <v>1.8184941000000002E-5</v>
      </c>
      <c r="Z378" s="166"/>
    </row>
    <row r="379" spans="1:26" ht="14.4">
      <c r="A379" t="s">
        <v>1640</v>
      </c>
      <c r="B379" s="85" t="s">
        <v>67</v>
      </c>
      <c r="C379" s="113" t="str">
        <f t="shared" si="89"/>
        <v>A.040.05.104</v>
      </c>
      <c r="D379" s="9" t="s">
        <v>1135</v>
      </c>
      <c r="E379" s="112" t="s">
        <v>362</v>
      </c>
      <c r="F379" s="115" t="str">
        <f t="shared" si="90"/>
        <v>Sand-lime bricks - light (600 kg/m3)</v>
      </c>
      <c r="G379" s="146">
        <v>0.13350000000000001</v>
      </c>
      <c r="H379" s="8">
        <f t="shared" si="91"/>
        <v>0.13350000000000001</v>
      </c>
      <c r="J379" s="169">
        <v>2.1428473470265101E-2</v>
      </c>
      <c r="K379" s="8">
        <f t="shared" si="92"/>
        <v>2.1428473470265101E-2</v>
      </c>
      <c r="L379" s="170">
        <v>1.2413472658000002E-4</v>
      </c>
      <c r="M379" s="170">
        <v>1.2793387436850999E-3</v>
      </c>
      <c r="N379" s="170">
        <v>0</v>
      </c>
      <c r="O379" s="170">
        <v>2.0025000000000001E-2</v>
      </c>
      <c r="Q379" s="69">
        <v>1.938687</v>
      </c>
      <c r="S379" s="116">
        <v>2.6155715999999999E-3</v>
      </c>
      <c r="T379" s="116">
        <v>2.3700939000000001E-3</v>
      </c>
      <c r="U379" s="116">
        <v>1.0705542E-4</v>
      </c>
      <c r="V379" s="116">
        <v>1.3842225E-4</v>
      </c>
      <c r="X379" s="172">
        <v>6.3630192000000001E-6</v>
      </c>
      <c r="Z379" s="166"/>
    </row>
    <row r="380" spans="1:26">
      <c r="D380" s="1" t="s">
        <v>1136</v>
      </c>
      <c r="H380" s="8"/>
      <c r="Q380"/>
      <c r="X380" s="3"/>
    </row>
    <row r="381" spans="1:26" ht="14.4">
      <c r="A381" t="s">
        <v>482</v>
      </c>
      <c r="B381" s="85" t="s">
        <v>67</v>
      </c>
      <c r="C381" s="113" t="str">
        <f t="shared" ref="C381:C382" si="93">MID(A381,1,12)</f>
        <v>A.040.07.101</v>
      </c>
      <c r="D381" s="9" t="s">
        <v>1136</v>
      </c>
      <c r="E381" s="112" t="s">
        <v>2612</v>
      </c>
      <c r="F381" s="115" t="str">
        <f t="shared" ref="F381:F382" si="94">MID(A381, 21,85)</f>
        <v>Concrete</v>
      </c>
      <c r="G381" s="146">
        <v>309.54519333333332</v>
      </c>
      <c r="H381" s="8">
        <f t="shared" ref="H381:H382" si="95">G381</f>
        <v>309.54519333333332</v>
      </c>
      <c r="J381" s="169">
        <v>65.542127174972705</v>
      </c>
      <c r="K381" s="8">
        <f t="shared" ref="K381:K382" si="96">J381</f>
        <v>65.542127174972705</v>
      </c>
      <c r="L381" s="170">
        <v>5.3232334269999999</v>
      </c>
      <c r="M381" s="170">
        <v>9.5113101758000003</v>
      </c>
      <c r="N381" s="170">
        <v>4.2758045721727003</v>
      </c>
      <c r="O381" s="170">
        <v>46.431778999999999</v>
      </c>
      <c r="Q381" s="69">
        <v>1515.8575000000001</v>
      </c>
      <c r="S381" s="116">
        <v>6.4991161000000002</v>
      </c>
      <c r="T381" s="116">
        <v>6.1292315000000004</v>
      </c>
      <c r="U381" s="116">
        <v>0.26329309000000001</v>
      </c>
      <c r="V381" s="116">
        <v>0.10659153</v>
      </c>
      <c r="X381" s="69">
        <v>1.3290223E-2</v>
      </c>
      <c r="Z381" s="166"/>
    </row>
    <row r="382" spans="1:26" ht="14.4">
      <c r="A382" t="s">
        <v>1641</v>
      </c>
      <c r="B382" s="85" t="s">
        <v>67</v>
      </c>
      <c r="C382" s="113" t="str">
        <f t="shared" si="93"/>
        <v>A.040.07.102</v>
      </c>
      <c r="D382" s="9" t="s">
        <v>1136</v>
      </c>
      <c r="E382" s="112" t="s">
        <v>2612</v>
      </c>
      <c r="F382" s="115" t="str">
        <f t="shared" si="94"/>
        <v>Concrete (reinforced 40 kg steel per 1000 kg)</v>
      </c>
      <c r="G382" s="146">
        <v>450.36185333333333</v>
      </c>
      <c r="H382" s="8">
        <f t="shared" si="95"/>
        <v>450.36185333333333</v>
      </c>
      <c r="J382" s="169">
        <v>97.538218302685749</v>
      </c>
      <c r="K382" s="8">
        <f t="shared" si="96"/>
        <v>97.538218302685749</v>
      </c>
      <c r="L382" s="170">
        <v>7.0743581820000001</v>
      </c>
      <c r="M382" s="170">
        <v>15.3639009106</v>
      </c>
      <c r="N382" s="170">
        <v>7.5456812100857524</v>
      </c>
      <c r="O382" s="170">
        <v>67.554277999999996</v>
      </c>
      <c r="Q382" s="69">
        <v>3099.6367</v>
      </c>
      <c r="S382" s="116">
        <v>9.5484913000000002</v>
      </c>
      <c r="T382" s="116">
        <v>8.9395517000000009</v>
      </c>
      <c r="U382" s="116">
        <v>0.38501816</v>
      </c>
      <c r="V382" s="116">
        <v>0.22392142000000001</v>
      </c>
      <c r="X382" s="69">
        <v>2.0034298999999998E-2</v>
      </c>
      <c r="Z382" s="166"/>
    </row>
    <row r="383" spans="1:26">
      <c r="D383" s="1" t="s">
        <v>1137</v>
      </c>
      <c r="H383" s="8"/>
      <c r="Q383"/>
    </row>
    <row r="384" spans="1:26" ht="14.4">
      <c r="A384" t="s">
        <v>484</v>
      </c>
      <c r="B384" s="85" t="s">
        <v>67</v>
      </c>
      <c r="C384" s="113" t="str">
        <f t="shared" ref="C384:C388" si="97">MID(A384,1,12)</f>
        <v>A.040.09.101</v>
      </c>
      <c r="D384" s="9" t="s">
        <v>1137</v>
      </c>
      <c r="E384" s="112" t="s">
        <v>2613</v>
      </c>
      <c r="F384" s="115" t="str">
        <f t="shared" ref="F384:F388" si="98">MID(A384, 21,85)</f>
        <v>cork slab insulation</v>
      </c>
      <c r="G384" s="146">
        <v>0.87951633333333334</v>
      </c>
      <c r="H384" s="8">
        <f t="shared" ref="H384:H388" si="99">G384</f>
        <v>0.87951633333333334</v>
      </c>
      <c r="J384" s="169">
        <v>0.26590088938074563</v>
      </c>
      <c r="K384" s="8">
        <f t="shared" ref="K384:K388" si="100">J384</f>
        <v>0.26590088938074563</v>
      </c>
      <c r="L384" s="170">
        <v>9.7418259570000009E-3</v>
      </c>
      <c r="M384" s="170">
        <v>0.10251699743000001</v>
      </c>
      <c r="N384" s="170">
        <v>2.1714615993745617E-2</v>
      </c>
      <c r="O384" s="170">
        <v>0.13192745</v>
      </c>
      <c r="Q384" s="69">
        <v>35.256936000000003</v>
      </c>
      <c r="S384" s="116">
        <v>2.4011582E-2</v>
      </c>
      <c r="T384" s="116">
        <v>2.2520289999999998E-2</v>
      </c>
      <c r="U384" s="116">
        <v>8.8104720999999996E-4</v>
      </c>
      <c r="V384" s="116">
        <v>6.1024419999999998E-4</v>
      </c>
      <c r="X384" s="172">
        <v>5.4764334E-5</v>
      </c>
      <c r="Z384" s="166"/>
    </row>
    <row r="385" spans="1:26" ht="14.4">
      <c r="A385" t="s">
        <v>2109</v>
      </c>
      <c r="B385" s="85" t="s">
        <v>67</v>
      </c>
      <c r="C385" s="113" t="str">
        <f t="shared" si="97"/>
        <v>A.040.09.102</v>
      </c>
      <c r="D385" s="9" t="s">
        <v>1137</v>
      </c>
      <c r="E385" s="112" t="s">
        <v>2613</v>
      </c>
      <c r="F385" s="115" t="str">
        <f t="shared" si="98"/>
        <v>glasswool without paper, plastic, or AL facing</v>
      </c>
      <c r="G385" s="146">
        <v>1.3599999999999999</v>
      </c>
      <c r="H385" s="8">
        <f t="shared" si="99"/>
        <v>1.3599999999999999</v>
      </c>
      <c r="J385" s="169">
        <v>0.33041574799999995</v>
      </c>
      <c r="K385" s="8">
        <f t="shared" si="100"/>
        <v>0.33041574799999995</v>
      </c>
      <c r="L385" s="170">
        <v>2.3255999999999999E-2</v>
      </c>
      <c r="M385" s="170">
        <v>0.103159748</v>
      </c>
      <c r="N385" s="170">
        <v>0</v>
      </c>
      <c r="O385" s="170">
        <v>0.20399999999999999</v>
      </c>
      <c r="Q385" s="69">
        <v>24.358000000000001</v>
      </c>
      <c r="S385" s="116">
        <v>2.7662006999999999E-2</v>
      </c>
      <c r="T385" s="116">
        <v>2.5495347000000002E-2</v>
      </c>
      <c r="U385" s="116">
        <v>1.2430874000000001E-3</v>
      </c>
      <c r="V385" s="116">
        <v>9.2357327999999998E-4</v>
      </c>
      <c r="X385" s="172">
        <v>7.1230984000000006E-5</v>
      </c>
      <c r="Z385" s="166"/>
    </row>
    <row r="386" spans="1:26" ht="14.4">
      <c r="A386" t="s">
        <v>2110</v>
      </c>
      <c r="B386" s="85" t="s">
        <v>67</v>
      </c>
      <c r="C386" s="113" t="str">
        <f t="shared" si="97"/>
        <v>A.040.09.103</v>
      </c>
      <c r="D386" s="9" t="s">
        <v>1137</v>
      </c>
      <c r="E386" s="112" t="s">
        <v>2613</v>
      </c>
      <c r="F386" s="115" t="str">
        <f t="shared" si="98"/>
        <v>stonewool without paper, plastic, or AL facing</v>
      </c>
      <c r="G386" s="146">
        <v>1.1100000000000001</v>
      </c>
      <c r="H386" s="8">
        <f t="shared" si="99"/>
        <v>1.1100000000000001</v>
      </c>
      <c r="J386" s="169">
        <v>0.2355387397280404</v>
      </c>
      <c r="K386" s="8">
        <f t="shared" si="100"/>
        <v>0.2355387397280404</v>
      </c>
      <c r="L386" s="170">
        <v>4.0234043634359996E-3</v>
      </c>
      <c r="M386" s="170">
        <v>6.501533536460441E-2</v>
      </c>
      <c r="N386" s="170">
        <v>0</v>
      </c>
      <c r="O386" s="170">
        <v>0.16650000000000001</v>
      </c>
      <c r="Q386" s="69">
        <v>17.940000000000001</v>
      </c>
      <c r="S386" s="116">
        <v>3.7429206999999999E-2</v>
      </c>
      <c r="T386" s="116">
        <v>3.5307363000000001E-2</v>
      </c>
      <c r="U386" s="116">
        <v>1.2481933E-3</v>
      </c>
      <c r="V386" s="116">
        <v>8.7365040000000004E-4</v>
      </c>
      <c r="X386" s="172">
        <v>7.1660832999999994E-5</v>
      </c>
      <c r="Z386" s="166"/>
    </row>
    <row r="387" spans="1:26" ht="14.4">
      <c r="A387" t="s">
        <v>3062</v>
      </c>
      <c r="B387" s="85" t="s">
        <v>67</v>
      </c>
      <c r="C387" s="113" t="str">
        <f t="shared" si="97"/>
        <v>A.040.09.104</v>
      </c>
      <c r="D387" s="9" t="s">
        <v>1137</v>
      </c>
      <c r="E387" s="112" t="s">
        <v>2613</v>
      </c>
      <c r="F387" s="115" t="str">
        <f t="shared" si="98"/>
        <v>Hemp insulation slab USA (92% hemp 8% rPET)</v>
      </c>
      <c r="G387" s="146">
        <v>1.9375844000000002</v>
      </c>
      <c r="H387" s="8">
        <f t="shared" si="99"/>
        <v>1.9375844000000002</v>
      </c>
      <c r="J387" s="169">
        <v>0.37850818981028861</v>
      </c>
      <c r="K387" s="8">
        <f t="shared" si="100"/>
        <v>0.37850818981028861</v>
      </c>
      <c r="L387" s="170">
        <v>1.36298876183E-2</v>
      </c>
      <c r="M387" s="170">
        <v>3.7678944869999995E-2</v>
      </c>
      <c r="N387" s="170">
        <v>3.6561697321988607E-2</v>
      </c>
      <c r="O387" s="170">
        <v>0.29063766000000002</v>
      </c>
      <c r="Q387" s="69">
        <v>27.515149000000001</v>
      </c>
      <c r="S387" s="116">
        <v>3.9754840999999999E-2</v>
      </c>
      <c r="T387" s="116">
        <v>3.7056863000000002E-2</v>
      </c>
      <c r="U387" s="116">
        <v>1.6439113E-3</v>
      </c>
      <c r="V387" s="116">
        <v>1.0540666E-3</v>
      </c>
      <c r="X387" s="172">
        <v>9.6551656999999995E-5</v>
      </c>
      <c r="Z387" s="166"/>
    </row>
    <row r="388" spans="1:26" ht="14.4">
      <c r="A388" t="s">
        <v>3063</v>
      </c>
      <c r="B388" s="85" t="s">
        <v>67</v>
      </c>
      <c r="C388" s="113" t="str">
        <f t="shared" si="97"/>
        <v>A.040.09.105</v>
      </c>
      <c r="D388" s="9" t="s">
        <v>1137</v>
      </c>
      <c r="E388" s="112" t="s">
        <v>2613</v>
      </c>
      <c r="F388" s="115" t="str">
        <f t="shared" si="98"/>
        <v>Hempflex insulation slab NL-DE (66% hemp 22% recycled jute 8% rPET 4% soda)</v>
      </c>
      <c r="G388" s="146">
        <v>0.8930429333333334</v>
      </c>
      <c r="H388" s="8">
        <f t="shared" si="99"/>
        <v>0.8930429333333334</v>
      </c>
      <c r="J388" s="169">
        <v>0.22917514573516032</v>
      </c>
      <c r="K388" s="8">
        <f t="shared" si="100"/>
        <v>0.22917514573516032</v>
      </c>
      <c r="L388" s="170">
        <v>3.1640812099999999E-2</v>
      </c>
      <c r="M388" s="170">
        <v>6.3473605662400012E-2</v>
      </c>
      <c r="N388" s="170">
        <v>1.0428797276029054E-4</v>
      </c>
      <c r="O388" s="170">
        <v>0.13395644000000001</v>
      </c>
      <c r="Q388" s="69">
        <v>20.308669999999999</v>
      </c>
      <c r="S388" s="116">
        <v>1.9047793E-2</v>
      </c>
      <c r="T388" s="116">
        <v>1.8342159E-2</v>
      </c>
      <c r="U388" s="116">
        <v>7.0409769000000005E-4</v>
      </c>
      <c r="V388" s="199">
        <v>1.5362546000000001E-6</v>
      </c>
      <c r="X388" s="172">
        <v>4.2392887999999999E-5</v>
      </c>
      <c r="Z388" s="166"/>
    </row>
    <row r="389" spans="1:26">
      <c r="D389" s="1" t="s">
        <v>1138</v>
      </c>
      <c r="H389" s="8"/>
      <c r="Q389"/>
      <c r="V389" s="3"/>
      <c r="X389" s="3"/>
    </row>
    <row r="390" spans="1:26" ht="14.4">
      <c r="A390" t="s">
        <v>485</v>
      </c>
      <c r="B390" s="85" t="s">
        <v>67</v>
      </c>
      <c r="C390" s="113" t="str">
        <f t="shared" ref="C390:C397" si="101">MID(A390,1,12)</f>
        <v>A.040.11.101</v>
      </c>
      <c r="D390" s="9" t="s">
        <v>1138</v>
      </c>
      <c r="E390" s="112" t="s">
        <v>362</v>
      </c>
      <c r="F390" s="115" t="str">
        <f t="shared" ref="F390:F397" si="102">MID(A390, 21,85)</f>
        <v>Blastfurnace slags</v>
      </c>
      <c r="G390" s="146">
        <v>2.97E-3</v>
      </c>
      <c r="H390" s="8">
        <f t="shared" ref="H390:H397" si="103">G390</f>
        <v>2.97E-3</v>
      </c>
      <c r="J390" s="169">
        <v>7.6710046020000001E-4</v>
      </c>
      <c r="K390" s="8">
        <f t="shared" ref="K390:K397" si="104">J390</f>
        <v>7.6710046020000001E-4</v>
      </c>
      <c r="L390" s="170">
        <v>5.2641699599999995E-5</v>
      </c>
      <c r="M390" s="170">
        <v>7.1041310600000011E-5</v>
      </c>
      <c r="N390" s="170">
        <v>1.9791745E-4</v>
      </c>
      <c r="O390" s="170">
        <v>4.4549999999999999E-4</v>
      </c>
      <c r="Q390" s="69">
        <v>3.4751154999999999E-2</v>
      </c>
      <c r="S390" s="199">
        <v>6.3975018000000006E-5</v>
      </c>
      <c r="T390" s="199">
        <v>5.8883430000000001E-5</v>
      </c>
      <c r="U390" s="199">
        <v>2.4937235000000001E-6</v>
      </c>
      <c r="V390" s="199">
        <v>2.5978644000000002E-6</v>
      </c>
      <c r="X390" s="172">
        <v>1.6122021999999999E-7</v>
      </c>
      <c r="Z390" s="166"/>
    </row>
    <row r="391" spans="1:26" ht="14.4">
      <c r="A391" t="s">
        <v>486</v>
      </c>
      <c r="B391" s="85" t="s">
        <v>67</v>
      </c>
      <c r="C391" s="113" t="str">
        <f t="shared" si="101"/>
        <v>A.040.11.102</v>
      </c>
      <c r="D391" s="9" t="s">
        <v>1138</v>
      </c>
      <c r="E391" s="112" t="s">
        <v>362</v>
      </c>
      <c r="F391" s="115" t="str">
        <f t="shared" si="102"/>
        <v>Clinker</v>
      </c>
      <c r="G391" s="146">
        <v>0.86435966666666664</v>
      </c>
      <c r="H391" s="8">
        <f t="shared" si="103"/>
        <v>0.86435966666666664</v>
      </c>
      <c r="J391" s="169">
        <v>0.13740975656069865</v>
      </c>
      <c r="K391" s="8">
        <f t="shared" si="104"/>
        <v>0.13740975656069865</v>
      </c>
      <c r="L391" s="170">
        <v>1.1256721609E-3</v>
      </c>
      <c r="M391" s="170">
        <v>5.3170841738000001E-3</v>
      </c>
      <c r="N391" s="170">
        <v>1.3130502259986675E-3</v>
      </c>
      <c r="O391" s="170">
        <v>0.12965394999999999</v>
      </c>
      <c r="Q391" s="69">
        <v>4.9225272000000002</v>
      </c>
      <c r="S391" s="116">
        <v>1.5708169000000001E-2</v>
      </c>
      <c r="T391" s="116">
        <v>1.4760169E-2</v>
      </c>
      <c r="U391" s="116">
        <v>6.8492206E-4</v>
      </c>
      <c r="V391" s="116">
        <v>2.6307871999999997E-4</v>
      </c>
      <c r="X391" s="172">
        <v>3.1436475999999997E-5</v>
      </c>
      <c r="Z391" s="166"/>
    </row>
    <row r="392" spans="1:26" ht="14.4">
      <c r="A392" t="s">
        <v>487</v>
      </c>
      <c r="B392" s="85" t="s">
        <v>67</v>
      </c>
      <c r="C392" s="113" t="str">
        <f t="shared" si="101"/>
        <v>A.040.11.103</v>
      </c>
      <c r="D392" s="9" t="s">
        <v>1138</v>
      </c>
      <c r="E392" s="112" t="s">
        <v>362</v>
      </c>
      <c r="F392" s="115" t="str">
        <f t="shared" si="102"/>
        <v>Crushed concrete aggregate (recycled)</v>
      </c>
      <c r="G392" s="146">
        <v>9.9440006666666678E-3</v>
      </c>
      <c r="H392" s="8">
        <f t="shared" si="103"/>
        <v>9.9440006666666678E-3</v>
      </c>
      <c r="J392" s="169">
        <v>2.6431537007935509E-3</v>
      </c>
      <c r="K392" s="8">
        <f t="shared" si="104"/>
        <v>2.6431537007935509E-3</v>
      </c>
      <c r="L392" s="170">
        <v>1.7614649926999998E-4</v>
      </c>
      <c r="M392" s="170">
        <v>3.48987335E-4</v>
      </c>
      <c r="N392" s="170">
        <v>6.2641976652355082E-4</v>
      </c>
      <c r="O392" s="170">
        <v>1.4916001000000001E-3</v>
      </c>
      <c r="Q392" s="69">
        <v>0.1374708</v>
      </c>
      <c r="S392" s="116">
        <v>2.1086485E-4</v>
      </c>
      <c r="T392" s="116">
        <v>1.9269881000000001E-4</v>
      </c>
      <c r="U392" s="199">
        <v>8.5219204E-6</v>
      </c>
      <c r="V392" s="199">
        <v>9.6441235000000007E-6</v>
      </c>
      <c r="X392" s="172">
        <v>5.1982395000000004E-7</v>
      </c>
      <c r="Z392" s="166"/>
    </row>
    <row r="393" spans="1:26" ht="14.4">
      <c r="A393" t="s">
        <v>488</v>
      </c>
      <c r="B393" s="85" t="s">
        <v>67</v>
      </c>
      <c r="C393" s="113" t="str">
        <f t="shared" si="101"/>
        <v>A.040.11.104</v>
      </c>
      <c r="D393" s="9" t="s">
        <v>1138</v>
      </c>
      <c r="E393" s="112" t="s">
        <v>362</v>
      </c>
      <c r="F393" s="115" t="str">
        <f t="shared" si="102"/>
        <v>Gravel</v>
      </c>
      <c r="G393" s="146">
        <v>8.4510139999999997E-3</v>
      </c>
      <c r="H393" s="8">
        <f t="shared" si="103"/>
        <v>8.4510139999999997E-3</v>
      </c>
      <c r="J393" s="169">
        <v>2.1100357435400001E-3</v>
      </c>
      <c r="K393" s="8">
        <f t="shared" si="104"/>
        <v>2.1100357435400001E-3</v>
      </c>
      <c r="L393" s="170">
        <v>7.5020054839999997E-5</v>
      </c>
      <c r="M393" s="170">
        <v>2.3249301670000001E-4</v>
      </c>
      <c r="N393" s="170">
        <v>5.34870572E-4</v>
      </c>
      <c r="O393" s="170">
        <v>1.2676521E-3</v>
      </c>
      <c r="Q393" s="69">
        <v>0.11135655</v>
      </c>
      <c r="S393" s="116">
        <v>1.8019910000000001E-4</v>
      </c>
      <c r="T393" s="116">
        <v>1.6516791E-4</v>
      </c>
      <c r="U393" s="199">
        <v>7.1390703000000002E-6</v>
      </c>
      <c r="V393" s="199">
        <v>7.8921199999999999E-6</v>
      </c>
      <c r="X393" s="172">
        <v>4.2469119999999999E-7</v>
      </c>
      <c r="Z393" s="166"/>
    </row>
    <row r="394" spans="1:26" ht="14.4">
      <c r="A394" t="s">
        <v>489</v>
      </c>
      <c r="B394" s="85" t="s">
        <v>67</v>
      </c>
      <c r="C394" s="113" t="str">
        <f t="shared" si="101"/>
        <v>A.040.11.105</v>
      </c>
      <c r="D394" s="9" t="s">
        <v>1138</v>
      </c>
      <c r="E394" s="112" t="s">
        <v>362</v>
      </c>
      <c r="F394" s="115" t="str">
        <f t="shared" si="102"/>
        <v>Ground (earthmoving)</v>
      </c>
      <c r="G394" s="146">
        <v>2.2456400000000001E-4</v>
      </c>
      <c r="H394" s="8">
        <f t="shared" si="103"/>
        <v>2.2456400000000001E-4</v>
      </c>
      <c r="J394" s="169">
        <v>5.7441391359999998E-5</v>
      </c>
      <c r="K394" s="8">
        <f t="shared" si="104"/>
        <v>5.7441391359999998E-5</v>
      </c>
      <c r="L394" s="170">
        <v>1.4313196599999999E-6</v>
      </c>
      <c r="M394" s="170">
        <v>3.0075181799999999E-6</v>
      </c>
      <c r="N394" s="170">
        <v>1.9317953520000003E-5</v>
      </c>
      <c r="O394" s="170">
        <v>3.3684599999999999E-5</v>
      </c>
      <c r="Q394" s="69">
        <v>3.4906812999999999E-3</v>
      </c>
      <c r="S394" s="199">
        <v>4.2789775000000001E-6</v>
      </c>
      <c r="T394" s="199">
        <v>3.8593255000000002E-6</v>
      </c>
      <c r="U394" s="199">
        <v>1.7806555000000001E-7</v>
      </c>
      <c r="V394" s="199">
        <v>2.4158648000000002E-7</v>
      </c>
      <c r="X394" s="172">
        <v>1.1473348E-8</v>
      </c>
      <c r="Z394" s="166"/>
    </row>
    <row r="395" spans="1:26" ht="14.4">
      <c r="A395" t="s">
        <v>490</v>
      </c>
      <c r="B395" s="85" t="s">
        <v>67</v>
      </c>
      <c r="C395" s="113" t="str">
        <f t="shared" si="101"/>
        <v>A.040.11.106</v>
      </c>
      <c r="D395" s="9" t="s">
        <v>1138</v>
      </c>
      <c r="E395" s="112" t="s">
        <v>362</v>
      </c>
      <c r="F395" s="115" t="str">
        <f t="shared" si="102"/>
        <v>Linoleum</v>
      </c>
      <c r="G395" s="146">
        <v>4.923835733333334</v>
      </c>
      <c r="H395" s="8">
        <f t="shared" si="103"/>
        <v>4.923835733333334</v>
      </c>
      <c r="J395" s="169">
        <v>1.2576664574750827</v>
      </c>
      <c r="K395" s="8">
        <f t="shared" si="104"/>
        <v>1.2576664574750827</v>
      </c>
      <c r="L395" s="170">
        <v>4.0734417939999996E-2</v>
      </c>
      <c r="M395" s="170">
        <v>7.9308869599999998E-2</v>
      </c>
      <c r="N395" s="170">
        <v>0.39904780993508265</v>
      </c>
      <c r="O395" s="170">
        <v>0.73857536000000001</v>
      </c>
      <c r="Q395" s="69">
        <v>77.025265000000005</v>
      </c>
      <c r="S395" s="116">
        <v>9.5096920000000001E-2</v>
      </c>
      <c r="T395" s="116">
        <v>8.5988575999999997E-2</v>
      </c>
      <c r="U395" s="116">
        <v>3.9513087000000004E-3</v>
      </c>
      <c r="V395" s="116">
        <v>5.1570345999999998E-3</v>
      </c>
      <c r="X395" s="69">
        <v>2.5376438000000002E-4</v>
      </c>
      <c r="Z395" s="166"/>
    </row>
    <row r="396" spans="1:26" ht="14.4">
      <c r="A396" t="s">
        <v>491</v>
      </c>
      <c r="B396" s="85" t="s">
        <v>67</v>
      </c>
      <c r="C396" s="113" t="str">
        <f t="shared" si="101"/>
        <v>A.040.11.107</v>
      </c>
      <c r="D396" s="9" t="s">
        <v>1138</v>
      </c>
      <c r="E396" s="112" t="s">
        <v>362</v>
      </c>
      <c r="F396" s="115" t="str">
        <f t="shared" si="102"/>
        <v>Plasticizers for concrete</v>
      </c>
      <c r="G396" s="146">
        <v>1.88</v>
      </c>
      <c r="H396" s="8">
        <f t="shared" si="103"/>
        <v>1.88</v>
      </c>
      <c r="J396" s="169">
        <v>0.4058318831980689</v>
      </c>
      <c r="K396" s="8">
        <f t="shared" si="104"/>
        <v>0.4058318831980689</v>
      </c>
      <c r="L396" s="170">
        <v>3.2269978441960001E-3</v>
      </c>
      <c r="M396" s="170">
        <v>0.12060488535387293</v>
      </c>
      <c r="N396" s="170">
        <v>0</v>
      </c>
      <c r="O396" s="170">
        <v>0.28199999999999997</v>
      </c>
      <c r="Q396" s="69">
        <v>36.386200000000002</v>
      </c>
      <c r="S396" s="116">
        <v>4.1524627000000001E-2</v>
      </c>
      <c r="T396" s="116">
        <v>3.7966732000000003E-2</v>
      </c>
      <c r="U396" s="116">
        <v>1.597174E-3</v>
      </c>
      <c r="V396" s="116">
        <v>1.9607210999999999E-3</v>
      </c>
      <c r="X396" s="69">
        <v>1.0131169E-4</v>
      </c>
      <c r="Z396" s="166"/>
    </row>
    <row r="397" spans="1:26" ht="14.4">
      <c r="A397" t="s">
        <v>492</v>
      </c>
      <c r="B397" s="85" t="s">
        <v>67</v>
      </c>
      <c r="C397" s="113" t="str">
        <f t="shared" si="101"/>
        <v>A.040.11.108</v>
      </c>
      <c r="D397" s="9" t="s">
        <v>1138</v>
      </c>
      <c r="E397" s="112" t="s">
        <v>362</v>
      </c>
      <c r="F397" s="115" t="str">
        <f t="shared" si="102"/>
        <v>Sand</v>
      </c>
      <c r="G397" s="146">
        <v>4.4235699999999999E-3</v>
      </c>
      <c r="H397" s="8">
        <f t="shared" si="103"/>
        <v>4.4235699999999999E-3</v>
      </c>
      <c r="J397" s="169">
        <v>1.0575964379970001E-3</v>
      </c>
      <c r="K397" s="8">
        <f t="shared" si="104"/>
        <v>1.0575964379970001E-3</v>
      </c>
      <c r="L397" s="170">
        <v>4.9351773996999999E-5</v>
      </c>
      <c r="M397" s="170">
        <v>1.56273194E-4</v>
      </c>
      <c r="N397" s="170">
        <v>1.8843597000000001E-4</v>
      </c>
      <c r="O397" s="170">
        <v>6.6353549999999999E-4</v>
      </c>
      <c r="Q397" s="69">
        <v>4.8757126999999997E-2</v>
      </c>
      <c r="S397" s="199">
        <v>9.6580338000000005E-5</v>
      </c>
      <c r="T397" s="199">
        <v>8.9202571999999995E-5</v>
      </c>
      <c r="U397" s="199">
        <v>3.8180876999999998E-6</v>
      </c>
      <c r="V397" s="199">
        <v>3.5596778999999999E-6</v>
      </c>
      <c r="X397" s="172">
        <v>2.1279023E-7</v>
      </c>
      <c r="Z397" s="166"/>
    </row>
    <row r="398" spans="1:26">
      <c r="D398" s="1" t="s">
        <v>1139</v>
      </c>
      <c r="H398" s="8"/>
      <c r="Q398"/>
      <c r="S398" s="3"/>
      <c r="T398" s="3"/>
      <c r="U398" s="3"/>
      <c r="V398" s="3"/>
      <c r="X398" s="3"/>
    </row>
    <row r="399" spans="1:26" ht="14.4">
      <c r="A399" t="s">
        <v>1642</v>
      </c>
      <c r="B399" s="85" t="s">
        <v>67</v>
      </c>
      <c r="C399" s="113" t="str">
        <f t="shared" ref="C399:C402" si="105">MID(A399,1,12)</f>
        <v>A.040.13.101</v>
      </c>
      <c r="D399" s="9" t="s">
        <v>1139</v>
      </c>
      <c r="E399" s="112" t="s">
        <v>362</v>
      </c>
      <c r="F399" s="115" t="str">
        <f t="shared" ref="F399:F402" si="106">MID(A399, 21,85)</f>
        <v>Solvent based paint transparent - incl evaporation solvent</v>
      </c>
      <c r="G399" s="146">
        <v>3.7421874666666666</v>
      </c>
      <c r="H399" s="8">
        <f t="shared" ref="H399:H402" si="107">G399</f>
        <v>3.7421874666666666</v>
      </c>
      <c r="J399" s="169">
        <v>3.7000353400000003</v>
      </c>
      <c r="K399" s="8">
        <f t="shared" ref="K399:K402" si="108">J399</f>
        <v>3.7000353400000003</v>
      </c>
      <c r="L399" s="170">
        <v>1.87425</v>
      </c>
      <c r="M399" s="170">
        <v>1.2644572200000002</v>
      </c>
      <c r="N399" s="170">
        <v>0</v>
      </c>
      <c r="O399" s="170">
        <v>0.56132811999999999</v>
      </c>
      <c r="Q399" s="69">
        <v>96.293280999999993</v>
      </c>
      <c r="S399" s="116">
        <v>0.26799376000000003</v>
      </c>
      <c r="T399" s="116">
        <v>0.25253008999999998</v>
      </c>
      <c r="U399" s="116">
        <v>9.5893908999999996E-3</v>
      </c>
      <c r="V399" s="116">
        <v>5.8742799000000004E-3</v>
      </c>
      <c r="X399" s="69">
        <v>7.5511771000000001E-4</v>
      </c>
      <c r="Z399" s="166"/>
    </row>
    <row r="400" spans="1:26" ht="14.4">
      <c r="A400" t="s">
        <v>1643</v>
      </c>
      <c r="B400" s="85" t="s">
        <v>67</v>
      </c>
      <c r="C400" s="113" t="str">
        <f t="shared" si="105"/>
        <v>A.040.13.102</v>
      </c>
      <c r="D400" s="9" t="s">
        <v>1139</v>
      </c>
      <c r="E400" s="112" t="s">
        <v>362</v>
      </c>
      <c r="F400" s="115" t="str">
        <f t="shared" si="106"/>
        <v>Solvent based paint white - incl evaporation solvent</v>
      </c>
      <c r="G400" s="146">
        <v>4.5793206666666668</v>
      </c>
      <c r="H400" s="8">
        <f t="shared" si="107"/>
        <v>4.5793206666666668</v>
      </c>
      <c r="J400" s="169">
        <v>4.8270984165252093</v>
      </c>
      <c r="K400" s="8">
        <f t="shared" si="108"/>
        <v>4.8270984165252093</v>
      </c>
      <c r="L400" s="170">
        <v>1.5720704381350996</v>
      </c>
      <c r="M400" s="170">
        <v>1.07889247041111</v>
      </c>
      <c r="N400" s="170">
        <v>1.4892374079790001</v>
      </c>
      <c r="O400" s="170">
        <v>0.68689809999999996</v>
      </c>
      <c r="Q400" s="69">
        <v>99.698306000000002</v>
      </c>
      <c r="S400" s="116">
        <v>0.25472125000000001</v>
      </c>
      <c r="T400" s="116">
        <v>0.23933576000000001</v>
      </c>
      <c r="U400" s="116">
        <v>9.2433381999999994E-3</v>
      </c>
      <c r="V400" s="116">
        <v>6.1421549999999998E-3</v>
      </c>
      <c r="X400" s="69">
        <v>7.0104762999999997E-4</v>
      </c>
      <c r="Z400" s="166"/>
    </row>
    <row r="401" spans="1:26" ht="14.4">
      <c r="A401" t="s">
        <v>1644</v>
      </c>
      <c r="B401" s="85" t="s">
        <v>67</v>
      </c>
      <c r="C401" s="113" t="str">
        <f t="shared" si="105"/>
        <v>A.040.13.103</v>
      </c>
      <c r="D401" s="9" t="s">
        <v>1139</v>
      </c>
      <c r="E401" s="112" t="s">
        <v>362</v>
      </c>
      <c r="F401" s="115" t="str">
        <f t="shared" si="106"/>
        <v>Water based paint transparent</v>
      </c>
      <c r="G401" s="146">
        <v>2.2608695333333335</v>
      </c>
      <c r="H401" s="8">
        <f t="shared" si="107"/>
        <v>2.2608695333333335</v>
      </c>
      <c r="J401" s="169">
        <v>0.79924372099999996</v>
      </c>
      <c r="K401" s="8">
        <f t="shared" si="108"/>
        <v>0.79924372099999996</v>
      </c>
      <c r="L401" s="170">
        <v>0.19158260999999999</v>
      </c>
      <c r="M401" s="170">
        <v>0.26853068099999999</v>
      </c>
      <c r="N401" s="170">
        <v>0</v>
      </c>
      <c r="O401" s="170">
        <v>0.33913042999999998</v>
      </c>
      <c r="Q401" s="69">
        <v>39.651130000000002</v>
      </c>
      <c r="S401" s="116">
        <v>0.10873194999999999</v>
      </c>
      <c r="T401" s="116">
        <v>0.10318834</v>
      </c>
      <c r="U401" s="116">
        <v>3.3144454000000002E-3</v>
      </c>
      <c r="V401" s="116">
        <v>2.2291651E-3</v>
      </c>
      <c r="X401" s="69">
        <v>2.0768107E-4</v>
      </c>
      <c r="Z401" s="166"/>
    </row>
    <row r="402" spans="1:26" ht="14.4">
      <c r="A402" t="s">
        <v>1645</v>
      </c>
      <c r="B402" s="85" t="s">
        <v>67</v>
      </c>
      <c r="C402" s="113" t="str">
        <f t="shared" si="105"/>
        <v>A.040.13.104</v>
      </c>
      <c r="D402" s="9" t="s">
        <v>1139</v>
      </c>
      <c r="E402" s="112" t="s">
        <v>362</v>
      </c>
      <c r="F402" s="115" t="str">
        <f t="shared" si="106"/>
        <v>Water based paint white</v>
      </c>
      <c r="G402" s="146">
        <v>3.4402576000000002</v>
      </c>
      <c r="H402" s="8">
        <f t="shared" si="107"/>
        <v>3.4402576000000002</v>
      </c>
      <c r="J402" s="169">
        <v>2.5489610668783103</v>
      </c>
      <c r="K402" s="8">
        <f t="shared" si="108"/>
        <v>2.5489610668783103</v>
      </c>
      <c r="L402" s="170">
        <v>0.16181979381809999</v>
      </c>
      <c r="M402" s="170">
        <v>0.24357894362520999</v>
      </c>
      <c r="N402" s="170">
        <v>1.627523689435</v>
      </c>
      <c r="O402" s="170">
        <v>0.51603863999999999</v>
      </c>
      <c r="Q402" s="69">
        <v>53.471148999999997</v>
      </c>
      <c r="S402" s="116">
        <v>0.12266571</v>
      </c>
      <c r="T402" s="116">
        <v>0.11543699</v>
      </c>
      <c r="U402" s="116">
        <v>4.0567852000000003E-3</v>
      </c>
      <c r="V402" s="116">
        <v>3.1719361999999998E-3</v>
      </c>
      <c r="X402" s="69">
        <v>2.4632845000000002E-4</v>
      </c>
      <c r="Z402" s="166"/>
    </row>
    <row r="403" spans="1:26">
      <c r="D403" s="1" t="s">
        <v>1140</v>
      </c>
      <c r="H403" s="8"/>
      <c r="Q403"/>
    </row>
    <row r="404" spans="1:26" ht="14.4">
      <c r="A404" t="s">
        <v>1646</v>
      </c>
      <c r="B404" s="85" t="s">
        <v>493</v>
      </c>
      <c r="C404" s="113" t="str">
        <f t="shared" ref="C404:C425" si="109">MID(A404,1,12)</f>
        <v>A.050.04.101</v>
      </c>
      <c r="D404" s="9" t="s">
        <v>1140</v>
      </c>
      <c r="E404" s="112" t="s">
        <v>1141</v>
      </c>
      <c r="F404" s="115" t="str">
        <f t="shared" ref="F404:F425" si="110">MID(A404, 21,85)</f>
        <v>AA cell battery (Alkaline)</v>
      </c>
      <c r="G404" s="146">
        <v>5.5387897333333339E-2</v>
      </c>
      <c r="H404" s="8">
        <f t="shared" ref="H404:H425" si="111">G404</f>
        <v>5.5387897333333339E-2</v>
      </c>
      <c r="J404" s="169">
        <v>2.2977969428687888E-2</v>
      </c>
      <c r="K404" s="8">
        <f t="shared" ref="K404:K425" si="112">J404</f>
        <v>2.2977969428687888E-2</v>
      </c>
      <c r="L404" s="170">
        <v>1.0388029199999999E-3</v>
      </c>
      <c r="M404" s="170">
        <v>4.2733674746799994E-3</v>
      </c>
      <c r="N404" s="170">
        <v>9.3576144340078871E-3</v>
      </c>
      <c r="O404" s="170">
        <v>8.3081846000000008E-3</v>
      </c>
      <c r="Q404" s="69">
        <v>0.52492976000000002</v>
      </c>
      <c r="S404" s="116">
        <v>8.0221522999999999E-3</v>
      </c>
      <c r="T404" s="116">
        <v>7.9306976999999994E-3</v>
      </c>
      <c r="U404" s="199">
        <v>6.1969021999999996E-5</v>
      </c>
      <c r="V404" s="199">
        <v>2.9485600000000001E-5</v>
      </c>
      <c r="X404" s="172">
        <v>6.7579027000000002E-6</v>
      </c>
      <c r="Z404" s="166"/>
    </row>
    <row r="405" spans="1:26" ht="14.4">
      <c r="A405" t="s">
        <v>494</v>
      </c>
      <c r="B405" s="85" t="s">
        <v>493</v>
      </c>
      <c r="C405" s="113" t="str">
        <f t="shared" si="109"/>
        <v>A.050.04.102</v>
      </c>
      <c r="D405" s="9" t="s">
        <v>1140</v>
      </c>
      <c r="E405" s="112" t="s">
        <v>1141</v>
      </c>
      <c r="F405" s="115" t="str">
        <f t="shared" si="110"/>
        <v>AA cell battery (Li-ion)</v>
      </c>
      <c r="G405" s="146">
        <v>0.17915374666666667</v>
      </c>
      <c r="H405" s="8">
        <f t="shared" si="111"/>
        <v>0.17915374666666667</v>
      </c>
      <c r="J405" s="169">
        <v>0.18281818932799998</v>
      </c>
      <c r="K405" s="8">
        <f t="shared" si="112"/>
        <v>0.18281818932799998</v>
      </c>
      <c r="L405" s="170">
        <v>7.8365892079999989E-3</v>
      </c>
      <c r="M405" s="170">
        <v>7.992975292E-2</v>
      </c>
      <c r="N405" s="170">
        <v>6.8178785199999994E-2</v>
      </c>
      <c r="O405" s="170">
        <v>2.6873062E-2</v>
      </c>
      <c r="Q405" s="69">
        <v>3.2512783999999999</v>
      </c>
      <c r="S405" s="116">
        <v>2.6771540999999999E-2</v>
      </c>
      <c r="T405" s="116">
        <v>2.5943857000000001E-2</v>
      </c>
      <c r="U405" s="116">
        <v>5.7865656999999998E-4</v>
      </c>
      <c r="V405" s="116">
        <v>2.4902791999999998E-4</v>
      </c>
      <c r="X405" s="172">
        <v>3.2140885000000002E-5</v>
      </c>
      <c r="Z405" s="166"/>
    </row>
    <row r="406" spans="1:26" ht="14.4">
      <c r="A406" t="s">
        <v>1647</v>
      </c>
      <c r="B406" s="85" t="s">
        <v>493</v>
      </c>
      <c r="C406" s="113" t="str">
        <f t="shared" si="109"/>
        <v>A.050.04.103</v>
      </c>
      <c r="D406" s="9" t="s">
        <v>1140</v>
      </c>
      <c r="E406" s="112" t="s">
        <v>1141</v>
      </c>
      <c r="F406" s="115" t="str">
        <f t="shared" si="110"/>
        <v>Computer desktop -  including 27 inch display</v>
      </c>
      <c r="G406" s="146">
        <v>395.04187999999999</v>
      </c>
      <c r="H406" s="8">
        <f t="shared" si="111"/>
        <v>395.04187999999999</v>
      </c>
      <c r="J406" s="169">
        <v>76.976829065658478</v>
      </c>
      <c r="K406" s="8">
        <f t="shared" si="112"/>
        <v>76.976829065658478</v>
      </c>
      <c r="L406" s="170">
        <v>1.3298772511999999</v>
      </c>
      <c r="M406" s="170">
        <v>8.8636731996750004</v>
      </c>
      <c r="N406" s="170">
        <v>7.5269966147834815</v>
      </c>
      <c r="O406" s="170">
        <v>59.256281999999999</v>
      </c>
      <c r="Q406" s="69">
        <v>5431.2408999999998</v>
      </c>
      <c r="S406" s="116">
        <v>8.8908354000000003</v>
      </c>
      <c r="T406" s="116">
        <v>8.2354217999999992</v>
      </c>
      <c r="U406" s="116">
        <v>0.34738118000000001</v>
      </c>
      <c r="V406" s="116">
        <v>0.30803236000000001</v>
      </c>
      <c r="X406" s="69">
        <v>3.0280554000000001E-2</v>
      </c>
      <c r="Z406" s="166"/>
    </row>
    <row r="407" spans="1:26" ht="14.4">
      <c r="A407" t="s">
        <v>3049</v>
      </c>
      <c r="B407" s="85" t="s">
        <v>493</v>
      </c>
      <c r="C407" s="113" t="str">
        <f t="shared" si="109"/>
        <v>A.050.04.104</v>
      </c>
      <c r="D407" s="9" t="s">
        <v>1140</v>
      </c>
      <c r="E407" s="112" t="s">
        <v>1141</v>
      </c>
      <c r="F407" s="115" t="str">
        <f t="shared" si="110"/>
        <v>Computer laptop - 14 inch display</v>
      </c>
      <c r="G407" s="146">
        <v>167.44386000000003</v>
      </c>
      <c r="H407" s="8">
        <f t="shared" si="111"/>
        <v>167.44386000000003</v>
      </c>
      <c r="J407" s="169">
        <v>38.237084071253484</v>
      </c>
      <c r="K407" s="8">
        <f t="shared" si="112"/>
        <v>38.237084071253484</v>
      </c>
      <c r="L407" s="170">
        <v>0.6511208490999999</v>
      </c>
      <c r="M407" s="170">
        <v>5.1927223873699999</v>
      </c>
      <c r="N407" s="170">
        <v>7.2766618347834813</v>
      </c>
      <c r="O407" s="170">
        <v>25.116579000000002</v>
      </c>
      <c r="Q407" s="69">
        <v>2242.1174000000001</v>
      </c>
      <c r="S407" s="116">
        <v>4.0522878000000002</v>
      </c>
      <c r="T407" s="116">
        <v>3.7709641</v>
      </c>
      <c r="U407" s="116">
        <v>0.15437229999999999</v>
      </c>
      <c r="V407" s="116">
        <v>0.12695143</v>
      </c>
      <c r="X407" s="69">
        <v>1.9114511000000001E-2</v>
      </c>
      <c r="Z407" s="166"/>
    </row>
    <row r="408" spans="1:26" ht="14.4">
      <c r="A408" t="s">
        <v>1648</v>
      </c>
      <c r="B408" s="85" t="s">
        <v>493</v>
      </c>
      <c r="C408" s="113" t="str">
        <f t="shared" si="109"/>
        <v>A.050.04.105</v>
      </c>
      <c r="D408" s="9" t="s">
        <v>1140</v>
      </c>
      <c r="E408" s="112" t="s">
        <v>1432</v>
      </c>
      <c r="F408" s="115" t="str">
        <f t="shared" si="110"/>
        <v>Electric cord, 6A (1320W) 3x0.75 mm2 (per m)</v>
      </c>
      <c r="G408" s="146">
        <v>0.14665015333333334</v>
      </c>
      <c r="H408" s="8">
        <f t="shared" si="111"/>
        <v>0.14665015333333334</v>
      </c>
      <c r="J408" s="169">
        <v>0.10953695893052333</v>
      </c>
      <c r="K408" s="8">
        <f t="shared" si="112"/>
        <v>0.10953695893052333</v>
      </c>
      <c r="L408" s="170">
        <v>4.4638782599999999E-3</v>
      </c>
      <c r="M408" s="170">
        <v>2.3914976330399997E-2</v>
      </c>
      <c r="N408" s="170">
        <v>5.9160581340123329E-2</v>
      </c>
      <c r="O408" s="170">
        <v>2.1997523000000001E-2</v>
      </c>
      <c r="Q408" s="69">
        <v>0.96542678999999998</v>
      </c>
      <c r="S408" s="116">
        <v>3.9629050999999997E-3</v>
      </c>
      <c r="T408" s="116">
        <v>3.7705986999999998E-3</v>
      </c>
      <c r="U408" s="116">
        <v>1.4248076E-4</v>
      </c>
      <c r="V408" s="199">
        <v>4.9825647999999997E-5</v>
      </c>
      <c r="X408" s="172">
        <v>3.0384702999999999E-5</v>
      </c>
      <c r="Z408" s="166"/>
    </row>
    <row r="409" spans="1:26" ht="14.4">
      <c r="A409" t="s">
        <v>3254</v>
      </c>
      <c r="B409" s="85" t="s">
        <v>493</v>
      </c>
      <c r="C409" s="113" t="str">
        <f t="shared" si="109"/>
        <v>A.050.04.106</v>
      </c>
      <c r="D409" s="9" t="s">
        <v>1140</v>
      </c>
      <c r="E409" s="112" t="s">
        <v>2613</v>
      </c>
      <c r="F409" s="115" t="str">
        <f t="shared" si="110"/>
        <v>Electric motor 500 W - 1000 W (single-phase or three-phase, 3 - 12 kg)</v>
      </c>
      <c r="G409" s="146">
        <v>3.1460361333333338</v>
      </c>
      <c r="H409" s="8">
        <f t="shared" si="111"/>
        <v>3.1460361333333338</v>
      </c>
      <c r="J409" s="169">
        <v>1.4805521525860659</v>
      </c>
      <c r="K409" s="8">
        <f t="shared" si="112"/>
        <v>1.4805521525860659</v>
      </c>
      <c r="L409" s="170">
        <v>8.8045628560000005E-2</v>
      </c>
      <c r="M409" s="170">
        <v>0.16141357105000001</v>
      </c>
      <c r="N409" s="170">
        <v>0.759187532976066</v>
      </c>
      <c r="O409" s="170">
        <v>0.47190542000000002</v>
      </c>
      <c r="Q409" s="69">
        <v>39.092677999999999</v>
      </c>
      <c r="S409" s="116">
        <v>8.6125766000000006E-2</v>
      </c>
      <c r="T409" s="116">
        <v>8.1118949999999995E-2</v>
      </c>
      <c r="U409" s="116">
        <v>3.1566985000000001E-3</v>
      </c>
      <c r="V409" s="116">
        <v>1.8501173E-3</v>
      </c>
      <c r="X409" s="69">
        <v>4.063332E-4</v>
      </c>
      <c r="Z409" s="166"/>
    </row>
    <row r="410" spans="1:26" ht="14.4">
      <c r="A410" t="s">
        <v>3255</v>
      </c>
      <c r="B410" s="85" t="s">
        <v>493</v>
      </c>
      <c r="C410" s="113" t="str">
        <f t="shared" si="109"/>
        <v>A.050.04.107</v>
      </c>
      <c r="D410" s="9" t="s">
        <v>1140</v>
      </c>
      <c r="E410" s="112" t="s">
        <v>2613</v>
      </c>
      <c r="F410" s="115" t="str">
        <f t="shared" si="110"/>
        <v>Electric motor 500 W - 1000 W BLCD (brushless direct currentt, 0.8 kg - 4.5 kg)</v>
      </c>
      <c r="G410" s="146">
        <v>4.7431845333333333</v>
      </c>
      <c r="H410" s="8">
        <f t="shared" si="111"/>
        <v>4.7431845333333333</v>
      </c>
      <c r="J410" s="169">
        <v>5.2130890536834817</v>
      </c>
      <c r="K410" s="8">
        <f t="shared" si="112"/>
        <v>5.2130890536834817</v>
      </c>
      <c r="L410" s="170">
        <v>0.39244023700000003</v>
      </c>
      <c r="M410" s="170">
        <v>0.33269763215000003</v>
      </c>
      <c r="N410" s="170">
        <v>3.7764735045334819</v>
      </c>
      <c r="O410" s="170">
        <v>0.71147768</v>
      </c>
      <c r="Q410" s="69">
        <v>58.965507000000002</v>
      </c>
      <c r="S410" s="116">
        <v>0.18449568</v>
      </c>
      <c r="T410" s="116">
        <v>0.17592664999999999</v>
      </c>
      <c r="U410" s="116">
        <v>5.3825180000000002E-3</v>
      </c>
      <c r="V410" s="116">
        <v>3.1865127000000001E-3</v>
      </c>
      <c r="X410" s="69">
        <v>7.2922953999999998E-4</v>
      </c>
      <c r="Z410" s="166"/>
    </row>
    <row r="411" spans="1:26" ht="14.4">
      <c r="A411" t="s">
        <v>3256</v>
      </c>
      <c r="B411" s="85" t="s">
        <v>493</v>
      </c>
      <c r="C411" s="113" t="str">
        <f t="shared" si="109"/>
        <v>A.050.04.108</v>
      </c>
      <c r="D411" s="9" t="s">
        <v>1140</v>
      </c>
      <c r="E411" s="112" t="s">
        <v>2613</v>
      </c>
      <c r="F411" s="115" t="str">
        <f t="shared" si="110"/>
        <v>Electric motor 50 W - 100 W (direct current, 0.3–0.8 kg)</v>
      </c>
      <c r="G411" s="146">
        <v>2.6974600666666668</v>
      </c>
      <c r="H411" s="8">
        <f t="shared" si="111"/>
        <v>2.6974600666666668</v>
      </c>
      <c r="J411" s="169">
        <v>1.4045474965366493</v>
      </c>
      <c r="K411" s="8">
        <f t="shared" si="112"/>
        <v>1.4045474965366493</v>
      </c>
      <c r="L411" s="170">
        <v>4.4914382639999993E-2</v>
      </c>
      <c r="M411" s="170">
        <v>0.17128334393</v>
      </c>
      <c r="N411" s="170">
        <v>0.78373075996664932</v>
      </c>
      <c r="O411" s="170">
        <v>0.40461901</v>
      </c>
      <c r="Q411" s="69">
        <v>45.542822999999999</v>
      </c>
      <c r="S411" s="116">
        <v>7.1701368000000001E-2</v>
      </c>
      <c r="T411" s="116">
        <v>6.6593941000000004E-2</v>
      </c>
      <c r="U411" s="116">
        <v>2.5393073999999999E-3</v>
      </c>
      <c r="V411" s="116">
        <v>2.5681192999999999E-3</v>
      </c>
      <c r="X411" s="69">
        <v>4.4080695000000002E-4</v>
      </c>
      <c r="Z411" s="166"/>
    </row>
    <row r="412" spans="1:26" ht="14.4">
      <c r="A412" t="s">
        <v>1649</v>
      </c>
      <c r="B412" s="85" t="s">
        <v>493</v>
      </c>
      <c r="C412" s="113" t="str">
        <f t="shared" si="109"/>
        <v>A.050.04.109</v>
      </c>
      <c r="D412" s="9" t="s">
        <v>1140</v>
      </c>
      <c r="E412" s="112" t="s">
        <v>2614</v>
      </c>
      <c r="F412" s="115" t="str">
        <f t="shared" si="110"/>
        <v>LCD flat screen 27 inch -  including casing and electronics</v>
      </c>
      <c r="G412" s="146">
        <v>340.87439333333333</v>
      </c>
      <c r="H412" s="8">
        <f t="shared" si="111"/>
        <v>340.87439333333333</v>
      </c>
      <c r="J412" s="169">
        <v>59.398495628543216</v>
      </c>
      <c r="K412" s="8">
        <f t="shared" si="112"/>
        <v>59.398495628543216</v>
      </c>
      <c r="L412" s="170">
        <v>1.0366831240000001</v>
      </c>
      <c r="M412" s="170">
        <v>6.3770630003070004</v>
      </c>
      <c r="N412" s="170">
        <v>0.85359050423622274</v>
      </c>
      <c r="O412" s="170">
        <v>51.131158999999997</v>
      </c>
      <c r="Q412" s="69">
        <v>4762.4872999999998</v>
      </c>
      <c r="S412" s="116">
        <v>7.3122397000000001</v>
      </c>
      <c r="T412" s="116">
        <v>6.7514390000000004</v>
      </c>
      <c r="U412" s="116">
        <v>0.29071920000000001</v>
      </c>
      <c r="V412" s="116">
        <v>0.27008145</v>
      </c>
      <c r="X412" s="69">
        <v>1.8124329000000002E-2</v>
      </c>
      <c r="Z412" s="166"/>
    </row>
    <row r="413" spans="1:26" ht="14.4">
      <c r="A413" t="s">
        <v>495</v>
      </c>
      <c r="B413" s="85" t="s">
        <v>493</v>
      </c>
      <c r="C413" s="113" t="str">
        <f t="shared" si="109"/>
        <v>A.050.04.110</v>
      </c>
      <c r="D413" s="9" t="s">
        <v>1140</v>
      </c>
      <c r="E413" s="112" t="s">
        <v>362</v>
      </c>
      <c r="F413" s="115" t="str">
        <f t="shared" si="110"/>
        <v>Lead battery cars (39 Wh per kg)</v>
      </c>
      <c r="G413" s="146">
        <v>0.92948240000000004</v>
      </c>
      <c r="H413" s="8">
        <f t="shared" si="111"/>
        <v>0.92948240000000004</v>
      </c>
      <c r="J413" s="169">
        <v>0.56706544932383252</v>
      </c>
      <c r="K413" s="8">
        <f t="shared" si="112"/>
        <v>0.56706544932383252</v>
      </c>
      <c r="L413" s="170">
        <v>1.9283242337000003E-2</v>
      </c>
      <c r="M413" s="170">
        <v>0.11075863864</v>
      </c>
      <c r="N413" s="170">
        <v>0.29760120834683251</v>
      </c>
      <c r="O413" s="170">
        <v>0.13942236</v>
      </c>
      <c r="Q413" s="69">
        <v>16.056569</v>
      </c>
      <c r="S413" s="116">
        <v>3.7274066000000002E-2</v>
      </c>
      <c r="T413" s="116">
        <v>3.5021713000000003E-2</v>
      </c>
      <c r="U413" s="116">
        <v>1.1005584999999999E-3</v>
      </c>
      <c r="V413" s="116">
        <v>1.1517948000000001E-3</v>
      </c>
      <c r="X413" s="172">
        <v>7.1746367999999994E-5</v>
      </c>
      <c r="Z413" s="166"/>
    </row>
    <row r="414" spans="1:26" ht="14.4">
      <c r="A414" t="s">
        <v>496</v>
      </c>
      <c r="B414" s="85" t="s">
        <v>493</v>
      </c>
      <c r="C414" s="113" t="str">
        <f t="shared" si="109"/>
        <v>A.050.04.111</v>
      </c>
      <c r="D414" s="9" t="s">
        <v>1140</v>
      </c>
      <c r="E414" s="112" t="s">
        <v>1141</v>
      </c>
      <c r="F414" s="115" t="str">
        <f t="shared" si="110"/>
        <v>LED light bulb 8 watt.</v>
      </c>
      <c r="G414" s="146">
        <v>2.0059079333333334</v>
      </c>
      <c r="H414" s="8">
        <f t="shared" si="111"/>
        <v>2.0059079333333334</v>
      </c>
      <c r="J414" s="169">
        <v>1.2948452142003839</v>
      </c>
      <c r="K414" s="8">
        <f t="shared" si="112"/>
        <v>1.2948452142003839</v>
      </c>
      <c r="L414" s="170">
        <v>2.9031043870000002E-2</v>
      </c>
      <c r="M414" s="170">
        <v>0.28199556162700001</v>
      </c>
      <c r="N414" s="170">
        <v>0.68293241870338395</v>
      </c>
      <c r="O414" s="170">
        <v>0.30088619</v>
      </c>
      <c r="Q414" s="69">
        <v>18.918005000000001</v>
      </c>
      <c r="S414" s="116">
        <v>9.2327885999999998E-2</v>
      </c>
      <c r="T414" s="116">
        <v>8.8498520999999997E-2</v>
      </c>
      <c r="U414" s="116">
        <v>2.9651361999999998E-3</v>
      </c>
      <c r="V414" s="116">
        <v>8.6422853000000003E-4</v>
      </c>
      <c r="X414" s="69">
        <v>1.1433838E-3</v>
      </c>
      <c r="Z414" s="166"/>
    </row>
    <row r="415" spans="1:26" ht="14.4">
      <c r="A415" t="s">
        <v>497</v>
      </c>
      <c r="B415" s="85" t="s">
        <v>493</v>
      </c>
      <c r="C415" s="113" t="str">
        <f t="shared" si="109"/>
        <v>A.050.04.112</v>
      </c>
      <c r="D415" s="9" t="s">
        <v>1140</v>
      </c>
      <c r="E415" s="112" t="s">
        <v>362</v>
      </c>
      <c r="F415" s="115" t="str">
        <f t="shared" si="110"/>
        <v>Lithium-ion LiCoO2 laptop battery (180 Wh/kg)</v>
      </c>
      <c r="G415" s="146">
        <v>88.203580000000002</v>
      </c>
      <c r="H415" s="8">
        <f t="shared" si="111"/>
        <v>88.203580000000002</v>
      </c>
      <c r="J415" s="169">
        <v>32.919221662523597</v>
      </c>
      <c r="K415" s="8">
        <f t="shared" si="112"/>
        <v>32.919221662523597</v>
      </c>
      <c r="L415" s="170">
        <v>0.74146236900000007</v>
      </c>
      <c r="M415" s="170">
        <v>3.6538146535235998</v>
      </c>
      <c r="N415" s="170">
        <v>15.29340764</v>
      </c>
      <c r="O415" s="170">
        <v>13.230537</v>
      </c>
      <c r="Q415" s="69">
        <v>1079.652</v>
      </c>
      <c r="S415" s="116">
        <v>6.4976117999999996</v>
      </c>
      <c r="T415" s="116">
        <v>6.3482988999999996</v>
      </c>
      <c r="U415" s="116">
        <v>8.8621718000000002E-2</v>
      </c>
      <c r="V415" s="116">
        <v>6.0691179999999997E-2</v>
      </c>
      <c r="X415" s="69">
        <v>5.3064365E-3</v>
      </c>
      <c r="Z415" s="166"/>
    </row>
    <row r="416" spans="1:26" ht="14.4">
      <c r="A416" t="s">
        <v>1650</v>
      </c>
      <c r="B416" s="85" t="s">
        <v>493</v>
      </c>
      <c r="C416" s="113" t="str">
        <f t="shared" si="109"/>
        <v>A.050.04.113</v>
      </c>
      <c r="D416" s="9" t="s">
        <v>1140</v>
      </c>
      <c r="E416" s="112" t="s">
        <v>2613</v>
      </c>
      <c r="F416" s="115" t="str">
        <f t="shared" si="110"/>
        <v>Lithium LiFePO4 (145 Wh per kg incl packaging excl electronics)</v>
      </c>
      <c r="G416" s="146">
        <v>9.327104666666667</v>
      </c>
      <c r="H416" s="8">
        <f t="shared" si="111"/>
        <v>9.327104666666667</v>
      </c>
      <c r="J416" s="169">
        <v>2.9367986859339701</v>
      </c>
      <c r="K416" s="8">
        <f t="shared" si="112"/>
        <v>2.9367986859339701</v>
      </c>
      <c r="L416" s="170">
        <v>0.16527324530000001</v>
      </c>
      <c r="M416" s="170">
        <v>0.48757046199999998</v>
      </c>
      <c r="N416" s="170">
        <v>0.88488927863397004</v>
      </c>
      <c r="O416" s="170">
        <v>1.3990657</v>
      </c>
      <c r="Q416" s="69">
        <v>120.09253</v>
      </c>
      <c r="S416" s="116">
        <v>0.24965784999999999</v>
      </c>
      <c r="T416" s="116">
        <v>0.23533192</v>
      </c>
      <c r="U416" s="116">
        <v>9.3011901000000004E-3</v>
      </c>
      <c r="V416" s="116">
        <v>5.0247490000000002E-3</v>
      </c>
      <c r="X416" s="69">
        <v>7.8279974999999997E-4</v>
      </c>
      <c r="Z416" s="166"/>
    </row>
    <row r="417" spans="1:26" ht="14.4">
      <c r="A417" t="s">
        <v>1651</v>
      </c>
      <c r="B417" s="85" t="s">
        <v>493</v>
      </c>
      <c r="C417" s="113" t="str">
        <f t="shared" si="109"/>
        <v>A.050.04.114</v>
      </c>
      <c r="D417" s="9" t="s">
        <v>1140</v>
      </c>
      <c r="E417" s="112" t="s">
        <v>362</v>
      </c>
      <c r="F417" s="115" t="str">
        <f t="shared" si="110"/>
        <v>Lithium NMC 811 (215 Wh per kg incl packaging excl electronics)</v>
      </c>
      <c r="G417" s="146">
        <v>16.080090000000002</v>
      </c>
      <c r="H417" s="8">
        <f t="shared" si="111"/>
        <v>16.080090000000002</v>
      </c>
      <c r="J417" s="169">
        <v>10.46425983044754</v>
      </c>
      <c r="K417" s="8">
        <f t="shared" si="112"/>
        <v>10.46425983044754</v>
      </c>
      <c r="L417" s="170">
        <v>0.251968215</v>
      </c>
      <c r="M417" s="170">
        <v>3.2166279600909995</v>
      </c>
      <c r="N417" s="170">
        <v>4.5836501553565405</v>
      </c>
      <c r="O417" s="170">
        <v>2.4120135</v>
      </c>
      <c r="Q417" s="69">
        <v>188.51918000000001</v>
      </c>
      <c r="S417" s="116">
        <v>1.4682172</v>
      </c>
      <c r="T417" s="116">
        <v>1.4278542000000001</v>
      </c>
      <c r="U417" s="116">
        <v>3.0436850000000001E-2</v>
      </c>
      <c r="V417" s="116">
        <v>9.9261516000000004E-3</v>
      </c>
      <c r="X417" s="69">
        <v>1.9393005999999999E-3</v>
      </c>
      <c r="Z417" s="166"/>
    </row>
    <row r="418" spans="1:26" ht="14.4">
      <c r="A418" t="s">
        <v>1652</v>
      </c>
      <c r="B418" s="85" t="s">
        <v>493</v>
      </c>
      <c r="C418" s="113" t="str">
        <f t="shared" si="109"/>
        <v>A.050.04.115</v>
      </c>
      <c r="D418" s="9" t="s">
        <v>1140</v>
      </c>
      <c r="E418" s="112" t="s">
        <v>362</v>
      </c>
      <c r="F418" s="115" t="str">
        <f t="shared" si="110"/>
        <v>Mica (fire proof electric insulation) estimate</v>
      </c>
      <c r="G418" s="146">
        <v>3.1593909333333334</v>
      </c>
      <c r="H418" s="8">
        <f t="shared" si="111"/>
        <v>3.1593909333333334</v>
      </c>
      <c r="J418" s="169">
        <v>0.52873443276138998</v>
      </c>
      <c r="K418" s="8">
        <f t="shared" si="112"/>
        <v>0.52873443276138998</v>
      </c>
      <c r="L418" s="170">
        <v>8.8775245923999983E-3</v>
      </c>
      <c r="M418" s="170">
        <v>4.5900989945889994E-2</v>
      </c>
      <c r="N418" s="170">
        <v>4.7278223099999999E-5</v>
      </c>
      <c r="O418" s="170">
        <v>0.47390863999999999</v>
      </c>
      <c r="Q418" s="69">
        <v>41.710872000000002</v>
      </c>
      <c r="S418" s="116">
        <v>6.6246384000000005E-2</v>
      </c>
      <c r="T418" s="116">
        <v>6.1217775000000002E-2</v>
      </c>
      <c r="U418" s="116">
        <v>2.6626468000000001E-3</v>
      </c>
      <c r="V418" s="116">
        <v>2.3659613999999999E-3</v>
      </c>
      <c r="X418" s="69">
        <v>1.5113235000000001E-4</v>
      </c>
      <c r="Z418" s="166"/>
    </row>
    <row r="419" spans="1:26" ht="14.4">
      <c r="A419" t="s">
        <v>498</v>
      </c>
      <c r="B419" s="85" t="s">
        <v>493</v>
      </c>
      <c r="C419" s="113" t="str">
        <f t="shared" si="109"/>
        <v>A.050.04.116</v>
      </c>
      <c r="D419" s="9" t="s">
        <v>1140</v>
      </c>
      <c r="E419" s="112" t="s">
        <v>362</v>
      </c>
      <c r="F419" s="115" t="str">
        <f t="shared" si="110"/>
        <v>NiCd battery AA-cell</v>
      </c>
      <c r="G419" s="146">
        <v>0.21299999999999999</v>
      </c>
      <c r="H419" s="8">
        <f t="shared" si="111"/>
        <v>0.21299999999999999</v>
      </c>
      <c r="J419" s="169">
        <v>0.28507495524199994</v>
      </c>
      <c r="K419" s="8">
        <f t="shared" si="112"/>
        <v>0.28507495524199994</v>
      </c>
      <c r="L419" s="170">
        <v>1.2354204341999998E-2</v>
      </c>
      <c r="M419" s="170">
        <v>8.4784534999999994E-2</v>
      </c>
      <c r="N419" s="170">
        <v>0.1559862159</v>
      </c>
      <c r="O419" s="170">
        <v>3.1949999999999999E-2</v>
      </c>
      <c r="Q419" s="69">
        <v>3.4623159999999999</v>
      </c>
      <c r="S419" s="116">
        <v>2.886267E-2</v>
      </c>
      <c r="T419" s="116">
        <v>2.7908137E-2</v>
      </c>
      <c r="U419" s="116">
        <v>6.3258808999999997E-4</v>
      </c>
      <c r="V419" s="116">
        <v>3.2194480000000001E-4</v>
      </c>
      <c r="X419" s="172">
        <v>3.7439669999999998E-5</v>
      </c>
      <c r="Z419" s="166"/>
    </row>
    <row r="420" spans="1:26" ht="14.4">
      <c r="A420" t="s">
        <v>499</v>
      </c>
      <c r="B420" s="85" t="s">
        <v>493</v>
      </c>
      <c r="C420" s="113" t="str">
        <f t="shared" si="109"/>
        <v>A.050.04.117</v>
      </c>
      <c r="D420" s="9" t="s">
        <v>1140</v>
      </c>
      <c r="E420" s="112" t="s">
        <v>362</v>
      </c>
      <c r="F420" s="115" t="str">
        <f t="shared" si="110"/>
        <v>NiCd battery C-cell</v>
      </c>
      <c r="G420" s="146">
        <v>0.41000000000000003</v>
      </c>
      <c r="H420" s="8">
        <f t="shared" si="111"/>
        <v>0.41000000000000003</v>
      </c>
      <c r="J420" s="169">
        <v>0.89812182769999993</v>
      </c>
      <c r="K420" s="8">
        <f t="shared" si="112"/>
        <v>0.89812182769999993</v>
      </c>
      <c r="L420" s="170">
        <v>1.7801147939999998E-2</v>
      </c>
      <c r="M420" s="170">
        <v>0.15293983525999999</v>
      </c>
      <c r="N420" s="170">
        <v>0.66588084449999996</v>
      </c>
      <c r="O420" s="170">
        <v>6.1499999999999999E-2</v>
      </c>
      <c r="Q420" s="69">
        <v>6.1225632000000001</v>
      </c>
      <c r="S420" s="116">
        <v>5.1970202E-2</v>
      </c>
      <c r="T420" s="116">
        <v>5.0019590000000003E-2</v>
      </c>
      <c r="U420" s="116">
        <v>1.1497631000000001E-3</v>
      </c>
      <c r="V420" s="116">
        <v>8.0084882999999999E-4</v>
      </c>
      <c r="X420" s="172">
        <v>6.3300806999999995E-5</v>
      </c>
      <c r="Z420" s="166"/>
    </row>
    <row r="421" spans="1:26" ht="14.4">
      <c r="A421" t="s">
        <v>500</v>
      </c>
      <c r="B421" s="85" t="s">
        <v>493</v>
      </c>
      <c r="C421" s="113" t="str">
        <f t="shared" si="109"/>
        <v>A.050.04.118</v>
      </c>
      <c r="D421" s="9" t="s">
        <v>1140</v>
      </c>
      <c r="E421" s="112" t="s">
        <v>362</v>
      </c>
      <c r="F421" s="115" t="str">
        <f t="shared" si="110"/>
        <v>NiMH battery for laptops (54 Wh per kg)</v>
      </c>
      <c r="G421" s="146">
        <v>56.274485333333338</v>
      </c>
      <c r="H421" s="8">
        <f t="shared" si="111"/>
        <v>56.274485333333338</v>
      </c>
      <c r="J421" s="169">
        <v>25.253045193004102</v>
      </c>
      <c r="K421" s="8">
        <f t="shared" si="112"/>
        <v>25.253045193004102</v>
      </c>
      <c r="L421" s="170">
        <v>0.16782513366999999</v>
      </c>
      <c r="M421" s="170">
        <v>1.1118516567441001</v>
      </c>
      <c r="N421" s="170">
        <v>15.532195602590001</v>
      </c>
      <c r="O421" s="170">
        <v>8.4411728000000004</v>
      </c>
      <c r="Q421" s="69">
        <v>788.52304000000004</v>
      </c>
      <c r="S421" s="116">
        <v>1.1980913</v>
      </c>
      <c r="T421" s="116">
        <v>1.1038543000000001</v>
      </c>
      <c r="U421" s="116">
        <v>4.7722187999999999E-2</v>
      </c>
      <c r="V421" s="116">
        <v>4.6514743999999997E-2</v>
      </c>
      <c r="X421" s="69">
        <v>2.788226E-3</v>
      </c>
      <c r="Z421" s="166"/>
    </row>
    <row r="422" spans="1:26" ht="14.4">
      <c r="A422" t="s">
        <v>501</v>
      </c>
      <c r="B422" s="85" t="s">
        <v>493</v>
      </c>
      <c r="C422" s="113" t="str">
        <f t="shared" si="109"/>
        <v>A.050.04.120</v>
      </c>
      <c r="D422" s="9" t="s">
        <v>1140</v>
      </c>
      <c r="E422" s="112" t="s">
        <v>362</v>
      </c>
      <c r="F422" s="115" t="str">
        <f t="shared" si="110"/>
        <v>solder Tin/Lead 63/37 solder electronic industry</v>
      </c>
      <c r="G422" s="146">
        <v>7.0925279999999997</v>
      </c>
      <c r="H422" s="8">
        <f t="shared" si="111"/>
        <v>7.0925279999999997</v>
      </c>
      <c r="J422" s="169">
        <v>16.295864638939122</v>
      </c>
      <c r="K422" s="8">
        <f t="shared" si="112"/>
        <v>16.295864638939122</v>
      </c>
      <c r="L422" s="170">
        <v>0.1994588269</v>
      </c>
      <c r="M422" s="170">
        <v>1.2425697180391198</v>
      </c>
      <c r="N422" s="170">
        <v>13.789956894000001</v>
      </c>
      <c r="O422" s="170">
        <v>1.0638791999999999</v>
      </c>
      <c r="Q422" s="69">
        <v>21.110651000000001</v>
      </c>
      <c r="S422" s="116">
        <v>0.44155271000000001</v>
      </c>
      <c r="T422" s="116">
        <v>0.42188533</v>
      </c>
      <c r="U422" s="116">
        <v>1.3413988999999999E-2</v>
      </c>
      <c r="V422" s="116">
        <v>6.2533937000000001E-3</v>
      </c>
      <c r="X422" s="69">
        <v>1.2931662E-2</v>
      </c>
      <c r="Z422" s="166"/>
    </row>
    <row r="423" spans="1:26" ht="14.4">
      <c r="A423" t="s">
        <v>502</v>
      </c>
      <c r="B423" s="85" t="s">
        <v>493</v>
      </c>
      <c r="C423" s="113" t="str">
        <f t="shared" si="109"/>
        <v>A.050.04.121</v>
      </c>
      <c r="D423" s="9" t="s">
        <v>1140</v>
      </c>
      <c r="E423" s="112" t="s">
        <v>362</v>
      </c>
      <c r="F423" s="115" t="str">
        <f t="shared" si="110"/>
        <v>solder leadfree electronic industry (Ag3.9, Cu0.6)</v>
      </c>
      <c r="G423" s="146">
        <v>24.017958666666669</v>
      </c>
      <c r="H423" s="8">
        <f t="shared" si="111"/>
        <v>24.017958666666669</v>
      </c>
      <c r="J423" s="169">
        <v>49.301710459236041</v>
      </c>
      <c r="K423" s="8">
        <f t="shared" si="112"/>
        <v>49.301710459236041</v>
      </c>
      <c r="L423" s="170">
        <v>0.41639700300000004</v>
      </c>
      <c r="M423" s="170">
        <v>4.4051182862360401</v>
      </c>
      <c r="N423" s="170">
        <v>40.877501370000004</v>
      </c>
      <c r="O423" s="170">
        <v>3.6026937999999999</v>
      </c>
      <c r="Q423" s="69">
        <v>41.557433000000003</v>
      </c>
      <c r="S423" s="116">
        <v>1.5069108</v>
      </c>
      <c r="T423" s="116">
        <v>1.4434199999999999</v>
      </c>
      <c r="U423" s="116">
        <v>4.7485117E-2</v>
      </c>
      <c r="V423" s="116">
        <v>1.6005641000000001E-2</v>
      </c>
      <c r="X423" s="69">
        <v>6.5479649000000001E-2</v>
      </c>
      <c r="Z423" s="166"/>
    </row>
    <row r="424" spans="1:26" ht="14.4">
      <c r="A424" t="s">
        <v>503</v>
      </c>
      <c r="B424" s="85" t="s">
        <v>493</v>
      </c>
      <c r="C424" s="113" t="str">
        <f t="shared" si="109"/>
        <v>A.050.04.122</v>
      </c>
      <c r="D424" s="9" t="s">
        <v>1140</v>
      </c>
      <c r="E424" s="112" t="s">
        <v>362</v>
      </c>
      <c r="F424" s="115" t="str">
        <f t="shared" si="110"/>
        <v>solder Lead Tin/Lead  60/40 (normal)</v>
      </c>
      <c r="G424" s="146">
        <v>6.8448840000000013</v>
      </c>
      <c r="H424" s="8">
        <f t="shared" si="111"/>
        <v>6.8448840000000013</v>
      </c>
      <c r="J424" s="169">
        <v>15.633585787320401</v>
      </c>
      <c r="K424" s="8">
        <f t="shared" si="112"/>
        <v>15.633585787320401</v>
      </c>
      <c r="L424" s="170">
        <v>0.19355774616999999</v>
      </c>
      <c r="M424" s="170">
        <v>1.2008770471504</v>
      </c>
      <c r="N424" s="170">
        <v>13.212418394</v>
      </c>
      <c r="O424" s="170">
        <v>1.0267326000000001</v>
      </c>
      <c r="Q424" s="69">
        <v>21.579965000000001</v>
      </c>
      <c r="S424" s="116">
        <v>0.42721352000000001</v>
      </c>
      <c r="T424" s="116">
        <v>0.40818791999999998</v>
      </c>
      <c r="U424" s="116">
        <v>1.2936717E-2</v>
      </c>
      <c r="V424" s="116">
        <v>6.0888796000000004E-3</v>
      </c>
      <c r="X424" s="69">
        <v>1.2326425E-2</v>
      </c>
      <c r="Z424" s="166"/>
    </row>
    <row r="425" spans="1:26" ht="14.4">
      <c r="A425" t="s">
        <v>1653</v>
      </c>
      <c r="B425" s="85" t="s">
        <v>493</v>
      </c>
      <c r="C425" s="113" t="str">
        <f t="shared" si="109"/>
        <v>A.050.04.123</v>
      </c>
      <c r="D425" s="9" t="s">
        <v>1140</v>
      </c>
      <c r="E425" s="112" t="s">
        <v>361</v>
      </c>
      <c r="F425" s="115" t="str">
        <f t="shared" si="110"/>
        <v>PV cell (Mono-Si) per m2 in Rotterdam</v>
      </c>
      <c r="G425" s="146">
        <v>63.152134666666662</v>
      </c>
      <c r="H425" s="8">
        <f t="shared" si="111"/>
        <v>63.152134666666662</v>
      </c>
      <c r="J425" s="169">
        <v>17.9161014562</v>
      </c>
      <c r="K425" s="8">
        <f t="shared" si="112"/>
        <v>17.9161014562</v>
      </c>
      <c r="L425" s="170">
        <v>0.52255765089999995</v>
      </c>
      <c r="M425" s="170">
        <v>2.4724994709999999</v>
      </c>
      <c r="N425" s="170">
        <v>5.4482241343000002</v>
      </c>
      <c r="O425" s="170">
        <v>9.4728201999999992</v>
      </c>
      <c r="Q425" s="69">
        <v>864.73563999999999</v>
      </c>
      <c r="S425" s="116">
        <v>1.4607399999999999</v>
      </c>
      <c r="T425" s="116">
        <v>1.3615883</v>
      </c>
      <c r="U425" s="116">
        <v>5.7471363999999997E-2</v>
      </c>
      <c r="V425" s="116">
        <v>4.1680354000000003E-2</v>
      </c>
      <c r="X425" s="69">
        <v>8.3319628999999999E-3</v>
      </c>
      <c r="Z425" s="166"/>
    </row>
    <row r="426" spans="1:26" ht="14.4">
      <c r="B426" s="85"/>
      <c r="C426" s="113"/>
      <c r="D426" s="1" t="s">
        <v>1473</v>
      </c>
      <c r="E426" s="112"/>
      <c r="H426" s="8"/>
      <c r="Q426"/>
    </row>
    <row r="427" spans="1:26" ht="14.4">
      <c r="A427" t="s">
        <v>3014</v>
      </c>
      <c r="B427" s="85" t="s">
        <v>493</v>
      </c>
      <c r="C427" s="113" t="str">
        <f t="shared" ref="C427:C466" si="113">MID(A427,1,12)</f>
        <v>A.050.06.101</v>
      </c>
      <c r="D427" s="9" t="s">
        <v>1473</v>
      </c>
      <c r="E427" s="117" t="s">
        <v>2102</v>
      </c>
      <c r="F427" s="115" t="str">
        <f t="shared" ref="F427:F466" si="114">MID(A427, 21,85)</f>
        <v>IC die (not packaged) Logic N65 per cm2</v>
      </c>
      <c r="G427" s="146">
        <v>1.0938410000000001</v>
      </c>
      <c r="H427" s="8">
        <f t="shared" ref="H427:H460" si="115">G427</f>
        <v>1.0938410000000001</v>
      </c>
      <c r="J427" s="169">
        <v>0.18531286735015859</v>
      </c>
      <c r="K427" s="8">
        <f t="shared" ref="K427:K460" si="116">J427</f>
        <v>0.18531286735015859</v>
      </c>
      <c r="L427" s="170">
        <v>1.8233411986444002E-3</v>
      </c>
      <c r="M427" s="170">
        <v>6.3278613690639996E-3</v>
      </c>
      <c r="N427" s="170">
        <v>1.3085514782450193E-2</v>
      </c>
      <c r="O427" s="170">
        <v>0.16407615</v>
      </c>
      <c r="Q427" s="69">
        <v>8.2349036000000009</v>
      </c>
      <c r="S427" s="116">
        <v>1.9128051E-2</v>
      </c>
      <c r="T427" s="116">
        <v>1.8114730999999999E-2</v>
      </c>
      <c r="U427" s="116">
        <v>8.5773252000000003E-4</v>
      </c>
      <c r="V427" s="116">
        <v>1.5558834000000001E-4</v>
      </c>
      <c r="X427" s="172">
        <v>4.0469193999999999E-5</v>
      </c>
      <c r="Z427" s="166"/>
    </row>
    <row r="428" spans="1:26" ht="14.4">
      <c r="A428" t="s">
        <v>3015</v>
      </c>
      <c r="B428" s="85" t="s">
        <v>493</v>
      </c>
      <c r="C428" s="113" t="str">
        <f t="shared" si="113"/>
        <v>A.050.06.102</v>
      </c>
      <c r="D428" s="9" t="s">
        <v>1473</v>
      </c>
      <c r="E428" s="117" t="s">
        <v>2102</v>
      </c>
      <c r="F428" s="115" t="str">
        <f t="shared" si="114"/>
        <v>IC die (not packaged) Logic N45 per cm2</v>
      </c>
      <c r="G428" s="146">
        <v>1.0652214666666668</v>
      </c>
      <c r="H428" s="8">
        <f t="shared" si="115"/>
        <v>1.0652214666666668</v>
      </c>
      <c r="J428" s="169">
        <v>0.18471462943015859</v>
      </c>
      <c r="K428" s="8">
        <f t="shared" si="116"/>
        <v>0.18471462943015859</v>
      </c>
      <c r="L428" s="170">
        <v>2.1435629686443998E-3</v>
      </c>
      <c r="M428" s="170">
        <v>7.4385657690640003E-3</v>
      </c>
      <c r="N428" s="170">
        <v>1.5349280692450194E-2</v>
      </c>
      <c r="O428" s="170">
        <v>0.15978322</v>
      </c>
      <c r="Q428" s="69">
        <v>9.6812447000000006</v>
      </c>
      <c r="S428" s="116">
        <v>1.8903297999999999E-2</v>
      </c>
      <c r="T428" s="116">
        <v>1.7879231999999998E-2</v>
      </c>
      <c r="U428" s="116">
        <v>8.4124630000000002E-4</v>
      </c>
      <c r="V428" s="116">
        <v>1.8282018999999999E-4</v>
      </c>
      <c r="X428" s="172">
        <v>4.1421706E-5</v>
      </c>
      <c r="Z428" s="166"/>
    </row>
    <row r="429" spans="1:26" ht="14.4">
      <c r="A429" t="s">
        <v>3016</v>
      </c>
      <c r="B429" s="85" t="s">
        <v>493</v>
      </c>
      <c r="C429" s="113" t="str">
        <f t="shared" si="113"/>
        <v>A.050.06.103</v>
      </c>
      <c r="D429" s="9" t="s">
        <v>1473</v>
      </c>
      <c r="E429" s="117" t="s">
        <v>2102</v>
      </c>
      <c r="F429" s="115" t="str">
        <f t="shared" si="114"/>
        <v>IC die (not packaged) Logic N40 per cm2</v>
      </c>
      <c r="G429" s="146">
        <v>1.1797426</v>
      </c>
      <c r="H429" s="8">
        <f t="shared" si="115"/>
        <v>1.1797426</v>
      </c>
      <c r="J429" s="169">
        <v>0.20209805991015858</v>
      </c>
      <c r="K429" s="8">
        <f t="shared" si="116"/>
        <v>0.20209805991015858</v>
      </c>
      <c r="L429" s="170">
        <v>2.1613530386444002E-3</v>
      </c>
      <c r="M429" s="170">
        <v>7.5002715690639992E-3</v>
      </c>
      <c r="N429" s="170">
        <v>1.5475045302450193E-2</v>
      </c>
      <c r="O429" s="170">
        <v>0.17696139</v>
      </c>
      <c r="Q429" s="69">
        <v>9.7615970000000001</v>
      </c>
      <c r="S429" s="116">
        <v>2.0776012999999999E-2</v>
      </c>
      <c r="T429" s="116">
        <v>1.9663436999999999E-2</v>
      </c>
      <c r="U429" s="116">
        <v>9.2824284999999999E-4</v>
      </c>
      <c r="V429" s="116">
        <v>1.8433307999999999E-4</v>
      </c>
      <c r="X429" s="172">
        <v>4.4712109E-5</v>
      </c>
      <c r="Z429" s="166"/>
    </row>
    <row r="430" spans="1:26" ht="14.4">
      <c r="A430" t="s">
        <v>3017</v>
      </c>
      <c r="B430" s="85" t="s">
        <v>493</v>
      </c>
      <c r="C430" s="113" t="str">
        <f t="shared" si="113"/>
        <v>A.050.06.104</v>
      </c>
      <c r="D430" s="9" t="s">
        <v>1473</v>
      </c>
      <c r="E430" s="117" t="s">
        <v>2102</v>
      </c>
      <c r="F430" s="115" t="str">
        <f t="shared" si="114"/>
        <v>IC die (not packaged) Logic N28 per cm2</v>
      </c>
      <c r="G430" s="146">
        <v>1.4037288000000001</v>
      </c>
      <c r="H430" s="8">
        <f t="shared" si="115"/>
        <v>1.4037288000000001</v>
      </c>
      <c r="J430" s="169">
        <v>0.2404169867401586</v>
      </c>
      <c r="K430" s="8">
        <f t="shared" si="116"/>
        <v>0.2404169867401586</v>
      </c>
      <c r="L430" s="170">
        <v>2.5705254286444001E-3</v>
      </c>
      <c r="M430" s="170">
        <v>8.9195050690640005E-3</v>
      </c>
      <c r="N430" s="170">
        <v>1.8367636242450192E-2</v>
      </c>
      <c r="O430" s="170">
        <v>0.21055931999999999</v>
      </c>
      <c r="Q430" s="69">
        <v>11.609699000000001</v>
      </c>
      <c r="S430" s="116">
        <v>2.4719254999999999E-2</v>
      </c>
      <c r="T430" s="116">
        <v>2.3395671999999999E-2</v>
      </c>
      <c r="U430" s="116">
        <v>1.1044543E-3</v>
      </c>
      <c r="V430" s="116">
        <v>2.1912934000000001E-4</v>
      </c>
      <c r="X430" s="172">
        <v>5.3194188E-5</v>
      </c>
      <c r="Z430" s="166"/>
    </row>
    <row r="431" spans="1:26" ht="14.4">
      <c r="A431" t="s">
        <v>3018</v>
      </c>
      <c r="B431" s="85" t="s">
        <v>493</v>
      </c>
      <c r="C431" s="113" t="str">
        <f t="shared" si="113"/>
        <v>A.050.06.105</v>
      </c>
      <c r="D431" s="9" t="s">
        <v>1473</v>
      </c>
      <c r="E431" s="117" t="s">
        <v>2102</v>
      </c>
      <c r="F431" s="115" t="str">
        <f t="shared" si="114"/>
        <v>IC die (not packaged) Logic N20 per cm2</v>
      </c>
      <c r="G431" s="146">
        <v>1.2992076666666668</v>
      </c>
      <c r="H431" s="8">
        <f t="shared" si="115"/>
        <v>1.2992076666666668</v>
      </c>
      <c r="J431" s="169">
        <v>0.2245335550701586</v>
      </c>
      <c r="K431" s="8">
        <f t="shared" si="116"/>
        <v>0.2245335550701586</v>
      </c>
      <c r="L431" s="170">
        <v>2.5527352686444001E-3</v>
      </c>
      <c r="M431" s="170">
        <v>8.8577991690640002E-3</v>
      </c>
      <c r="N431" s="170">
        <v>1.8241870632450193E-2</v>
      </c>
      <c r="O431" s="170">
        <v>0.19488115</v>
      </c>
      <c r="Q431" s="69">
        <v>11.529347</v>
      </c>
      <c r="S431" s="116">
        <v>2.3008903000000001E-2</v>
      </c>
      <c r="T431" s="116">
        <v>2.1766257000000001E-2</v>
      </c>
      <c r="U431" s="116">
        <v>1.0250292000000001E-3</v>
      </c>
      <c r="V431" s="116">
        <v>2.1761645999999999E-4</v>
      </c>
      <c r="X431" s="172">
        <v>5.0182611E-5</v>
      </c>
      <c r="Z431" s="166"/>
    </row>
    <row r="432" spans="1:26" ht="14.4">
      <c r="A432" t="s">
        <v>3019</v>
      </c>
      <c r="B432" s="85" t="s">
        <v>493</v>
      </c>
      <c r="C432" s="113" t="str">
        <f t="shared" si="113"/>
        <v>A.050.06.106</v>
      </c>
      <c r="D432" s="9" t="s">
        <v>1473</v>
      </c>
      <c r="E432" s="117" t="s">
        <v>2102</v>
      </c>
      <c r="F432" s="115" t="str">
        <f t="shared" si="114"/>
        <v>IC die (not packaged) Logic N14 per cm2</v>
      </c>
      <c r="G432" s="146">
        <v>1.3998978666666668</v>
      </c>
      <c r="H432" s="8">
        <f t="shared" si="115"/>
        <v>1.3998978666666668</v>
      </c>
      <c r="J432" s="169">
        <v>0.24148443160015859</v>
      </c>
      <c r="K432" s="8">
        <f t="shared" si="116"/>
        <v>0.24148443160015859</v>
      </c>
      <c r="L432" s="170">
        <v>2.7128461486443998E-3</v>
      </c>
      <c r="M432" s="170">
        <v>9.4131513690640014E-3</v>
      </c>
      <c r="N432" s="170">
        <v>1.9373754082450192E-2</v>
      </c>
      <c r="O432" s="170">
        <v>0.20998468000000001</v>
      </c>
      <c r="Q432" s="69">
        <v>12.252518</v>
      </c>
      <c r="S432" s="116">
        <v>2.4763687E-2</v>
      </c>
      <c r="T432" s="116">
        <v>2.3428596999999999E-2</v>
      </c>
      <c r="U432" s="116">
        <v>1.1038573000000001E-3</v>
      </c>
      <c r="V432" s="116">
        <v>2.3123239000000001E-4</v>
      </c>
      <c r="X432" s="172">
        <v>5.3865371999999998E-5</v>
      </c>
      <c r="Z432" s="166"/>
    </row>
    <row r="433" spans="1:26" ht="14.4">
      <c r="A433" t="s">
        <v>3020</v>
      </c>
      <c r="B433" s="85" t="s">
        <v>493</v>
      </c>
      <c r="C433" s="113" t="str">
        <f t="shared" si="113"/>
        <v>A.050.06.107</v>
      </c>
      <c r="D433" s="9" t="s">
        <v>1473</v>
      </c>
      <c r="E433" s="117" t="s">
        <v>2102</v>
      </c>
      <c r="F433" s="115" t="str">
        <f t="shared" si="114"/>
        <v>IC die (not packaged) Logic N10 per cm2</v>
      </c>
      <c r="G433" s="146">
        <v>1.5812784</v>
      </c>
      <c r="H433" s="8">
        <f t="shared" si="115"/>
        <v>1.5812784</v>
      </c>
      <c r="J433" s="169">
        <v>0.27238620479015863</v>
      </c>
      <c r="K433" s="8">
        <f t="shared" si="116"/>
        <v>0.27238620479015863</v>
      </c>
      <c r="L433" s="170">
        <v>3.0330680286443997E-3</v>
      </c>
      <c r="M433" s="170">
        <v>1.0523855769064E-2</v>
      </c>
      <c r="N433" s="170">
        <v>2.1637520992450195E-2</v>
      </c>
      <c r="O433" s="170">
        <v>0.23719176</v>
      </c>
      <c r="Q433" s="69">
        <v>13.698859000000001</v>
      </c>
      <c r="S433" s="116">
        <v>2.7948532000000002E-2</v>
      </c>
      <c r="T433" s="116">
        <v>2.6443696999999999E-2</v>
      </c>
      <c r="U433" s="116">
        <v>1.2463706000000001E-3</v>
      </c>
      <c r="V433" s="116">
        <v>2.5846425E-4</v>
      </c>
      <c r="X433" s="172">
        <v>6.0673240999999999E-5</v>
      </c>
      <c r="Z433" s="166"/>
    </row>
    <row r="434" spans="1:26" ht="14.4">
      <c r="A434" t="s">
        <v>3021</v>
      </c>
      <c r="B434" s="85" t="s">
        <v>493</v>
      </c>
      <c r="C434" s="113" t="str">
        <f t="shared" si="113"/>
        <v>A.050.06.108</v>
      </c>
      <c r="D434" s="9" t="s">
        <v>1473</v>
      </c>
      <c r="E434" s="117" t="s">
        <v>2102</v>
      </c>
      <c r="F434" s="115" t="str">
        <f t="shared" si="114"/>
        <v>IC die (not packaged) Logic N7 per cm2</v>
      </c>
      <c r="G434" s="146">
        <v>2.1018564</v>
      </c>
      <c r="H434" s="8">
        <f t="shared" si="115"/>
        <v>2.1018564</v>
      </c>
      <c r="J434" s="169">
        <v>0.36094119961015858</v>
      </c>
      <c r="K434" s="8">
        <f t="shared" si="116"/>
        <v>0.36094119961015858</v>
      </c>
      <c r="L434" s="170">
        <v>3.9403630386443999E-3</v>
      </c>
      <c r="M434" s="170">
        <v>1.3670851669064E-2</v>
      </c>
      <c r="N434" s="170">
        <v>2.8051524902450196E-2</v>
      </c>
      <c r="O434" s="170">
        <v>0.31527845999999998</v>
      </c>
      <c r="Q434" s="69">
        <v>17.796824999999998</v>
      </c>
      <c r="S434" s="116">
        <v>3.7080500000000002E-2</v>
      </c>
      <c r="T434" s="116">
        <v>3.5089672000000002E-2</v>
      </c>
      <c r="U434" s="116">
        <v>1.655206E-3</v>
      </c>
      <c r="V434" s="116">
        <v>3.3562118000000002E-4</v>
      </c>
      <c r="X434" s="172">
        <v>8.0148088000000007E-5</v>
      </c>
      <c r="Z434" s="166"/>
    </row>
    <row r="435" spans="1:26" ht="14.4">
      <c r="A435" t="s">
        <v>3022</v>
      </c>
      <c r="B435" s="85" t="s">
        <v>493</v>
      </c>
      <c r="C435" s="113" t="str">
        <f t="shared" si="113"/>
        <v>A.050.06.109</v>
      </c>
      <c r="D435" s="9" t="s">
        <v>1473</v>
      </c>
      <c r="E435" s="117" t="s">
        <v>2102</v>
      </c>
      <c r="F435" s="115" t="str">
        <f t="shared" si="114"/>
        <v>IC die (not packaged) Logic N7_EUV per cm2</v>
      </c>
      <c r="G435" s="146">
        <v>1.8176028</v>
      </c>
      <c r="H435" s="8">
        <f t="shared" si="115"/>
        <v>1.8176028</v>
      </c>
      <c r="J435" s="169">
        <v>0.31584003156015861</v>
      </c>
      <c r="K435" s="8">
        <f t="shared" si="116"/>
        <v>0.31584003156015861</v>
      </c>
      <c r="L435" s="170">
        <v>3.7268818586444E-3</v>
      </c>
      <c r="M435" s="170">
        <v>1.2930382069064E-2</v>
      </c>
      <c r="N435" s="170">
        <v>2.6542347632450194E-2</v>
      </c>
      <c r="O435" s="170">
        <v>0.27264041999999999</v>
      </c>
      <c r="Q435" s="69">
        <v>16.832598000000001</v>
      </c>
      <c r="S435" s="116">
        <v>3.2305359999999998E-2</v>
      </c>
      <c r="T435" s="116">
        <v>3.0551363000000002E-2</v>
      </c>
      <c r="U435" s="116">
        <v>1.4365307999999999E-3</v>
      </c>
      <c r="V435" s="116">
        <v>3.1746660999999997E-4</v>
      </c>
      <c r="X435" s="172">
        <v>7.1055342000000005E-5</v>
      </c>
      <c r="Z435" s="166"/>
    </row>
    <row r="436" spans="1:26" ht="14.4">
      <c r="A436" t="s">
        <v>3023</v>
      </c>
      <c r="B436" s="85" t="s">
        <v>493</v>
      </c>
      <c r="C436" s="113" t="str">
        <f t="shared" si="113"/>
        <v>A.050.06.110</v>
      </c>
      <c r="D436" s="9" t="s">
        <v>1473</v>
      </c>
      <c r="E436" s="117" t="s">
        <v>2102</v>
      </c>
      <c r="F436" s="115" t="str">
        <f t="shared" si="114"/>
        <v>IC die (not packaged) Logic N5 per cm2</v>
      </c>
      <c r="G436" s="146">
        <v>2.1568003333333334</v>
      </c>
      <c r="H436" s="8">
        <f t="shared" si="115"/>
        <v>2.1568003333333334</v>
      </c>
      <c r="J436" s="169">
        <v>0.37349326431015861</v>
      </c>
      <c r="K436" s="8">
        <f t="shared" si="116"/>
        <v>0.37349326431015861</v>
      </c>
      <c r="L436" s="170">
        <v>4.313955208644399E-3</v>
      </c>
      <c r="M436" s="170">
        <v>1.4966673469064001E-2</v>
      </c>
      <c r="N436" s="170">
        <v>3.0692585632450191E-2</v>
      </c>
      <c r="O436" s="170">
        <v>0.32352005</v>
      </c>
      <c r="Q436" s="69">
        <v>19.484223</v>
      </c>
      <c r="S436" s="116">
        <v>3.8252484000000003E-2</v>
      </c>
      <c r="T436" s="116">
        <v>3.6182238999999998E-2</v>
      </c>
      <c r="U436" s="116">
        <v>1.7028528E-3</v>
      </c>
      <c r="V436" s="116">
        <v>3.6739169000000001E-4</v>
      </c>
      <c r="X436" s="172">
        <v>8.3722318999999995E-5</v>
      </c>
      <c r="Z436" s="166"/>
    </row>
    <row r="437" spans="1:26" ht="14.4">
      <c r="A437" t="s">
        <v>3024</v>
      </c>
      <c r="B437" s="85" t="s">
        <v>493</v>
      </c>
      <c r="C437" s="113" t="str">
        <f t="shared" si="113"/>
        <v>A.050.06.111</v>
      </c>
      <c r="D437" s="9" t="s">
        <v>1473</v>
      </c>
      <c r="E437" s="117" t="s">
        <v>2102</v>
      </c>
      <c r="F437" s="115" t="str">
        <f t="shared" si="114"/>
        <v>IC die (not packaged) Logic N3 per cm2</v>
      </c>
      <c r="G437" s="146">
        <v>2.3695613333333334</v>
      </c>
      <c r="H437" s="8">
        <f t="shared" si="115"/>
        <v>2.3695613333333334</v>
      </c>
      <c r="J437" s="169">
        <v>0.41279679946015857</v>
      </c>
      <c r="K437" s="8">
        <f t="shared" si="116"/>
        <v>0.41279679946015857</v>
      </c>
      <c r="L437" s="170">
        <v>4.9543987486443996E-3</v>
      </c>
      <c r="M437" s="170">
        <v>1.7188082269064001E-2</v>
      </c>
      <c r="N437" s="170">
        <v>3.5220118442450196E-2</v>
      </c>
      <c r="O437" s="170">
        <v>0.35543419999999998</v>
      </c>
      <c r="Q437" s="69">
        <v>22.376905000000001</v>
      </c>
      <c r="S437" s="116">
        <v>4.2186745999999997E-2</v>
      </c>
      <c r="T437" s="116">
        <v>3.9890582000000001E-2</v>
      </c>
      <c r="U437" s="116">
        <v>1.8743084E-3</v>
      </c>
      <c r="V437" s="116">
        <v>4.2185539999999998E-4</v>
      </c>
      <c r="X437" s="172">
        <v>9.3155658999999994E-5</v>
      </c>
      <c r="Z437" s="166"/>
    </row>
    <row r="438" spans="1:26" ht="14.4">
      <c r="A438" t="s">
        <v>3025</v>
      </c>
      <c r="B438" s="85" t="s">
        <v>493</v>
      </c>
      <c r="C438" s="113" t="str">
        <f t="shared" si="113"/>
        <v>A.050.06.112</v>
      </c>
      <c r="D438" s="9" t="s">
        <v>1473</v>
      </c>
      <c r="E438" s="117" t="s">
        <v>2102</v>
      </c>
      <c r="F438" s="115" t="str">
        <f t="shared" si="114"/>
        <v>IC die (not packaged) Logic N2 per cm2</v>
      </c>
      <c r="G438" s="146">
        <v>2.5313646000000003</v>
      </c>
      <c r="H438" s="8">
        <f t="shared" si="115"/>
        <v>2.5313646000000003</v>
      </c>
      <c r="J438" s="169">
        <v>0.4448671964301586</v>
      </c>
      <c r="K438" s="8">
        <f t="shared" si="116"/>
        <v>0.4448671964301586</v>
      </c>
      <c r="L438" s="170">
        <v>5.6304226186444E-3</v>
      </c>
      <c r="M438" s="170">
        <v>1.9532902369064003E-2</v>
      </c>
      <c r="N438" s="170">
        <v>3.9999181442450189E-2</v>
      </c>
      <c r="O438" s="170">
        <v>0.37970469000000001</v>
      </c>
      <c r="Q438" s="69">
        <v>25.430292000000001</v>
      </c>
      <c r="S438" s="116">
        <v>4.5320306999999997E-2</v>
      </c>
      <c r="T438" s="116">
        <v>4.2833204999999999E-2</v>
      </c>
      <c r="U438" s="116">
        <v>2.0077576E-3</v>
      </c>
      <c r="V438" s="116">
        <v>4.7934489E-4</v>
      </c>
      <c r="X438" s="69">
        <v>1.0136266E-4</v>
      </c>
      <c r="Z438" s="166"/>
    </row>
    <row r="439" spans="1:26" ht="14.4">
      <c r="A439" t="s">
        <v>3026</v>
      </c>
      <c r="B439" s="85" t="s">
        <v>493</v>
      </c>
      <c r="C439" s="113" t="str">
        <f t="shared" si="113"/>
        <v>A.050.06.113</v>
      </c>
      <c r="D439" s="9" t="s">
        <v>1473</v>
      </c>
      <c r="E439" s="117" t="s">
        <v>2102</v>
      </c>
      <c r="F439" s="115" t="str">
        <f t="shared" si="114"/>
        <v>IC die (not packaged) N2_BSP per cm2</v>
      </c>
      <c r="G439" s="146">
        <v>2.5820547999999999</v>
      </c>
      <c r="H439" s="8">
        <f t="shared" si="115"/>
        <v>2.5820547999999999</v>
      </c>
      <c r="J439" s="169">
        <v>0.45431807222015858</v>
      </c>
      <c r="K439" s="8">
        <f t="shared" si="116"/>
        <v>0.45431807222015858</v>
      </c>
      <c r="L439" s="170">
        <v>5.7905335086443997E-3</v>
      </c>
      <c r="M439" s="170">
        <v>2.0088254769064003E-2</v>
      </c>
      <c r="N439" s="170">
        <v>4.113106394245019E-2</v>
      </c>
      <c r="O439" s="170">
        <v>0.38730821999999998</v>
      </c>
      <c r="Q439" s="69">
        <v>26.153462999999999</v>
      </c>
      <c r="S439" s="116">
        <v>4.6263282000000003E-2</v>
      </c>
      <c r="T439" s="116">
        <v>4.3721593000000003E-2</v>
      </c>
      <c r="U439" s="116">
        <v>2.0487286999999999E-3</v>
      </c>
      <c r="V439" s="116">
        <v>4.9296082000000005E-4</v>
      </c>
      <c r="X439" s="69">
        <v>1.0365128999999999E-4</v>
      </c>
      <c r="Z439" s="166"/>
    </row>
    <row r="440" spans="1:26" ht="14.4">
      <c r="A440" t="s">
        <v>3027</v>
      </c>
      <c r="B440" s="85" t="s">
        <v>493</v>
      </c>
      <c r="C440" s="113" t="str">
        <f t="shared" si="113"/>
        <v>A.050.06.201</v>
      </c>
      <c r="D440" s="9" t="s">
        <v>1473</v>
      </c>
      <c r="E440" s="117" t="s">
        <v>2102</v>
      </c>
      <c r="F440" s="115" t="str">
        <f t="shared" si="114"/>
        <v>IC die (not packaged) N40 HPC per cm2</v>
      </c>
      <c r="G440" s="146">
        <v>1.3856442</v>
      </c>
      <c r="H440" s="8">
        <f t="shared" si="115"/>
        <v>1.3856442</v>
      </c>
      <c r="J440" s="169">
        <v>0.2368832535501586</v>
      </c>
      <c r="K440" s="8">
        <f t="shared" si="116"/>
        <v>0.2368832535501586</v>
      </c>
      <c r="L440" s="170">
        <v>2.4993649686443999E-3</v>
      </c>
      <c r="M440" s="170">
        <v>8.6726817690639998E-3</v>
      </c>
      <c r="N440" s="170">
        <v>1.7864576812450194E-2</v>
      </c>
      <c r="O440" s="170">
        <v>0.20784663</v>
      </c>
      <c r="Q440" s="69">
        <v>11.28829</v>
      </c>
      <c r="S440" s="116">
        <v>2.4372316000000002E-2</v>
      </c>
      <c r="T440" s="116">
        <v>2.3069627999999998E-2</v>
      </c>
      <c r="U440" s="116">
        <v>1.0896101E-3</v>
      </c>
      <c r="V440" s="116">
        <v>2.1307782E-4</v>
      </c>
      <c r="X440" s="172">
        <v>5.2300942000000001E-5</v>
      </c>
      <c r="Z440" s="166"/>
    </row>
    <row r="441" spans="1:26" ht="14.4">
      <c r="A441" t="s">
        <v>3028</v>
      </c>
      <c r="B441" s="85" t="s">
        <v>493</v>
      </c>
      <c r="C441" s="113" t="str">
        <f t="shared" si="113"/>
        <v>A.050.06.202</v>
      </c>
      <c r="D441" s="9" t="s">
        <v>1473</v>
      </c>
      <c r="E441" s="117" t="s">
        <v>2102</v>
      </c>
      <c r="F441" s="115" t="str">
        <f t="shared" si="114"/>
        <v>IC die (not packaged) N28 HPC per cm2</v>
      </c>
      <c r="G441" s="146">
        <v>1.6522360666666667</v>
      </c>
      <c r="H441" s="8">
        <f t="shared" si="115"/>
        <v>1.6522360666666667</v>
      </c>
      <c r="J441" s="169">
        <v>0.2826193327501586</v>
      </c>
      <c r="K441" s="8">
        <f t="shared" si="116"/>
        <v>0.2826193327501586</v>
      </c>
      <c r="L441" s="170">
        <v>2.9974877986443998E-3</v>
      </c>
      <c r="M441" s="170">
        <v>1.0400444169064001E-2</v>
      </c>
      <c r="N441" s="170">
        <v>2.1385990782450192E-2</v>
      </c>
      <c r="O441" s="170">
        <v>0.24783541000000001</v>
      </c>
      <c r="Q441" s="69">
        <v>13.538154</v>
      </c>
      <c r="S441" s="116">
        <v>2.9073956000000001E-2</v>
      </c>
      <c r="T441" s="116">
        <v>2.7518997999999999E-2</v>
      </c>
      <c r="U441" s="116">
        <v>1.2995197000000001E-3</v>
      </c>
      <c r="V441" s="116">
        <v>2.5543849000000002E-4</v>
      </c>
      <c r="X441" s="172">
        <v>6.2457231E-5</v>
      </c>
      <c r="Z441" s="166"/>
    </row>
    <row r="442" spans="1:26" ht="14.4">
      <c r="A442" t="s">
        <v>3029</v>
      </c>
      <c r="B442" s="85" t="s">
        <v>493</v>
      </c>
      <c r="C442" s="113" t="str">
        <f t="shared" si="113"/>
        <v>A.050.06.203</v>
      </c>
      <c r="D442" s="9" t="s">
        <v>1473</v>
      </c>
      <c r="E442" s="117" t="s">
        <v>2102</v>
      </c>
      <c r="F442" s="115" t="str">
        <f t="shared" si="114"/>
        <v>IC die (not packaged) N20 HPC per cm2</v>
      </c>
      <c r="G442" s="146">
        <v>1.5667572666666667</v>
      </c>
      <c r="H442" s="8">
        <f t="shared" si="115"/>
        <v>1.5667572666666667</v>
      </c>
      <c r="J442" s="169">
        <v>0.27000277322015859</v>
      </c>
      <c r="K442" s="8">
        <f t="shared" si="116"/>
        <v>0.27000277322015859</v>
      </c>
      <c r="L442" s="170">
        <v>3.0152778586443997E-3</v>
      </c>
      <c r="M442" s="170">
        <v>1.0462149969064001E-2</v>
      </c>
      <c r="N442" s="170">
        <v>2.1511755392450191E-2</v>
      </c>
      <c r="O442" s="170">
        <v>0.23501358999999999</v>
      </c>
      <c r="Q442" s="69">
        <v>13.618506999999999</v>
      </c>
      <c r="S442" s="116">
        <v>2.7699435000000001E-2</v>
      </c>
      <c r="T442" s="116">
        <v>2.6207395000000001E-2</v>
      </c>
      <c r="U442" s="116">
        <v>1.2350881000000001E-3</v>
      </c>
      <c r="V442" s="116">
        <v>2.5695136999999999E-4</v>
      </c>
      <c r="X442" s="172">
        <v>6.0171102999999999E-5</v>
      </c>
      <c r="Z442" s="166"/>
    </row>
    <row r="443" spans="1:26" ht="14.4">
      <c r="A443" t="s">
        <v>3030</v>
      </c>
      <c r="B443" s="85" t="s">
        <v>493</v>
      </c>
      <c r="C443" s="113" t="str">
        <f t="shared" si="113"/>
        <v>A.050.06.204</v>
      </c>
      <c r="D443" s="9" t="s">
        <v>1473</v>
      </c>
      <c r="E443" s="117" t="s">
        <v>2102</v>
      </c>
      <c r="F443" s="115" t="str">
        <f t="shared" si="114"/>
        <v>IC die (not packaged) N14 HPC per cm2</v>
      </c>
      <c r="G443" s="146">
        <v>1.6729263333333333</v>
      </c>
      <c r="H443" s="8">
        <f t="shared" si="115"/>
        <v>1.6729263333333333</v>
      </c>
      <c r="J443" s="169">
        <v>0.28757021938015859</v>
      </c>
      <c r="K443" s="8">
        <f t="shared" si="116"/>
        <v>0.28757021938015859</v>
      </c>
      <c r="L443" s="170">
        <v>3.1575986786444E-3</v>
      </c>
      <c r="M443" s="170">
        <v>1.0955796469064001E-2</v>
      </c>
      <c r="N443" s="170">
        <v>2.2517874232450191E-2</v>
      </c>
      <c r="O443" s="170">
        <v>0.25093894999999999</v>
      </c>
      <c r="Q443" s="69">
        <v>14.261324999999999</v>
      </c>
      <c r="S443" s="116">
        <v>2.9529845999999998E-2</v>
      </c>
      <c r="T443" s="116">
        <v>2.7943015000000002E-2</v>
      </c>
      <c r="U443" s="116">
        <v>1.3177765000000001E-3</v>
      </c>
      <c r="V443" s="116">
        <v>2.6905442000000002E-4</v>
      </c>
      <c r="X443" s="172">
        <v>6.390938E-5</v>
      </c>
      <c r="Z443" s="166"/>
    </row>
    <row r="444" spans="1:26" ht="14.4">
      <c r="A444" t="s">
        <v>3031</v>
      </c>
      <c r="B444" s="85" t="s">
        <v>493</v>
      </c>
      <c r="C444" s="113" t="str">
        <f t="shared" si="113"/>
        <v>A.050.06.205</v>
      </c>
      <c r="D444" s="9" t="s">
        <v>1473</v>
      </c>
      <c r="E444" s="117" t="s">
        <v>2102</v>
      </c>
      <c r="F444" s="115" t="str">
        <f t="shared" si="114"/>
        <v>IC die (not packaged) N10 HPC per cm2</v>
      </c>
      <c r="G444" s="146">
        <v>1.8443068666666667</v>
      </c>
      <c r="H444" s="8">
        <f t="shared" si="115"/>
        <v>1.8443068666666667</v>
      </c>
      <c r="J444" s="169">
        <v>0.31697199146015859</v>
      </c>
      <c r="K444" s="8">
        <f t="shared" si="116"/>
        <v>0.31697199146015859</v>
      </c>
      <c r="L444" s="170">
        <v>3.4778204486444002E-3</v>
      </c>
      <c r="M444" s="170">
        <v>1.2066500869064E-2</v>
      </c>
      <c r="N444" s="170">
        <v>2.4781640142450191E-2</v>
      </c>
      <c r="O444" s="170">
        <v>0.27664602999999999</v>
      </c>
      <c r="Q444" s="69">
        <v>15.707666</v>
      </c>
      <c r="S444" s="116">
        <v>3.2552328999999998E-2</v>
      </c>
      <c r="T444" s="116">
        <v>3.0803324E-2</v>
      </c>
      <c r="U444" s="116">
        <v>1.4527184999999999E-3</v>
      </c>
      <c r="V444" s="116">
        <v>2.9628628000000001E-4</v>
      </c>
      <c r="X444" s="172">
        <v>7.0438422E-5</v>
      </c>
      <c r="Z444" s="166"/>
    </row>
    <row r="445" spans="1:26" ht="14.4">
      <c r="A445" t="s">
        <v>3032</v>
      </c>
      <c r="B445" s="85" t="s">
        <v>493</v>
      </c>
      <c r="C445" s="113" t="str">
        <f t="shared" si="113"/>
        <v>A.050.06.206</v>
      </c>
      <c r="D445" s="9" t="s">
        <v>1473</v>
      </c>
      <c r="E445" s="117" t="s">
        <v>2102</v>
      </c>
      <c r="F445" s="115" t="str">
        <f t="shared" si="114"/>
        <v>IC die (not packaged) N7 HPC per cm2</v>
      </c>
      <c r="G445" s="146">
        <v>2.3648848666666669</v>
      </c>
      <c r="H445" s="8">
        <f t="shared" si="115"/>
        <v>2.3648848666666669</v>
      </c>
      <c r="J445" s="169">
        <v>0.40552698729015857</v>
      </c>
      <c r="K445" s="8">
        <f t="shared" si="116"/>
        <v>0.40552698729015857</v>
      </c>
      <c r="L445" s="170">
        <v>4.3851155686444E-3</v>
      </c>
      <c r="M445" s="170">
        <v>1.5213496669064E-2</v>
      </c>
      <c r="N445" s="170">
        <v>3.1195645052450195E-2</v>
      </c>
      <c r="O445" s="170">
        <v>0.35473273</v>
      </c>
      <c r="Q445" s="69">
        <v>19.805631999999999</v>
      </c>
      <c r="S445" s="116">
        <v>4.1684297000000002E-2</v>
      </c>
      <c r="T445" s="116">
        <v>3.94493E-2</v>
      </c>
      <c r="U445" s="116">
        <v>1.8615538E-3</v>
      </c>
      <c r="V445" s="116">
        <v>3.7344321000000002E-4</v>
      </c>
      <c r="X445" s="172">
        <v>8.9913268000000004E-5</v>
      </c>
      <c r="Z445" s="166"/>
    </row>
    <row r="446" spans="1:26" ht="14.4">
      <c r="A446" t="s">
        <v>3033</v>
      </c>
      <c r="B446" s="85" t="s">
        <v>493</v>
      </c>
      <c r="C446" s="113" t="str">
        <f t="shared" si="113"/>
        <v>A.050.06.207</v>
      </c>
      <c r="D446" s="9" t="s">
        <v>1473</v>
      </c>
      <c r="E446" s="117" t="s">
        <v>2102</v>
      </c>
      <c r="F446" s="115" t="str">
        <f t="shared" si="114"/>
        <v>IC die (not packaged) N7_EUV HPC per cm2</v>
      </c>
      <c r="G446" s="146">
        <v>2.0806312</v>
      </c>
      <c r="H446" s="8">
        <f t="shared" si="115"/>
        <v>2.0806312</v>
      </c>
      <c r="J446" s="169">
        <v>0.36042580934015861</v>
      </c>
      <c r="K446" s="8">
        <f t="shared" si="116"/>
        <v>0.36042580934015861</v>
      </c>
      <c r="L446" s="170">
        <v>4.1716343886443992E-3</v>
      </c>
      <c r="M446" s="170">
        <v>1.4473027169064E-2</v>
      </c>
      <c r="N446" s="170">
        <v>2.9686467782450193E-2</v>
      </c>
      <c r="O446" s="170">
        <v>0.31209468000000001</v>
      </c>
      <c r="Q446" s="69">
        <v>18.841405000000002</v>
      </c>
      <c r="S446" s="116">
        <v>3.6909157999999997E-2</v>
      </c>
      <c r="T446" s="116">
        <v>3.4910991000000002E-2</v>
      </c>
      <c r="U446" s="116">
        <v>1.6428785999999999E-3</v>
      </c>
      <c r="V446" s="116">
        <v>3.5528863999999998E-4</v>
      </c>
      <c r="X446" s="172">
        <v>8.0820522000000003E-5</v>
      </c>
      <c r="Z446" s="166"/>
    </row>
    <row r="447" spans="1:26" ht="14.4">
      <c r="A447" t="s">
        <v>3034</v>
      </c>
      <c r="B447" s="85" t="s">
        <v>493</v>
      </c>
      <c r="C447" s="113" t="str">
        <f t="shared" si="113"/>
        <v>A.050.06.208</v>
      </c>
      <c r="D447" s="9" t="s">
        <v>1473</v>
      </c>
      <c r="E447" s="117" t="s">
        <v>2102</v>
      </c>
      <c r="F447" s="115" t="str">
        <f t="shared" si="114"/>
        <v>IC die (not packaged) N5 HPC per cm2</v>
      </c>
      <c r="G447" s="146">
        <v>2.4298288000000001</v>
      </c>
      <c r="H447" s="8">
        <f t="shared" si="115"/>
        <v>2.4298288000000001</v>
      </c>
      <c r="J447" s="169">
        <v>0.4195790519801586</v>
      </c>
      <c r="K447" s="8">
        <f t="shared" si="116"/>
        <v>0.4195790519801586</v>
      </c>
      <c r="L447" s="170">
        <v>4.7587077286444001E-3</v>
      </c>
      <c r="M447" s="170">
        <v>1.6509318469064001E-2</v>
      </c>
      <c r="N447" s="170">
        <v>3.3836705782450197E-2</v>
      </c>
      <c r="O447" s="170">
        <v>0.36447432000000002</v>
      </c>
      <c r="Q447" s="69">
        <v>21.493030000000001</v>
      </c>
      <c r="S447" s="116">
        <v>4.3018643000000002E-2</v>
      </c>
      <c r="T447" s="116">
        <v>4.0696656999999997E-2</v>
      </c>
      <c r="U447" s="116">
        <v>1.9167721E-3</v>
      </c>
      <c r="V447" s="116">
        <v>4.0521371000000001E-4</v>
      </c>
      <c r="X447" s="172">
        <v>9.3766325999999995E-5</v>
      </c>
      <c r="Z447" s="166"/>
    </row>
    <row r="448" spans="1:26" ht="14.4">
      <c r="A448" t="s">
        <v>3035</v>
      </c>
      <c r="B448" s="85" t="s">
        <v>493</v>
      </c>
      <c r="C448" s="113" t="str">
        <f t="shared" si="113"/>
        <v>A.050.06.209</v>
      </c>
      <c r="D448" s="9" t="s">
        <v>1473</v>
      </c>
      <c r="E448" s="117" t="s">
        <v>2102</v>
      </c>
      <c r="F448" s="115" t="str">
        <f t="shared" si="114"/>
        <v>IC die (not packaged) N3 HPC per cm2</v>
      </c>
      <c r="G448" s="146">
        <v>2.6425898000000001</v>
      </c>
      <c r="H448" s="8">
        <f t="shared" si="115"/>
        <v>2.6425898000000001</v>
      </c>
      <c r="J448" s="169">
        <v>0.4588825869501586</v>
      </c>
      <c r="K448" s="8">
        <f t="shared" si="116"/>
        <v>0.4588825869501586</v>
      </c>
      <c r="L448" s="170">
        <v>5.3991512786443997E-3</v>
      </c>
      <c r="M448" s="170">
        <v>1.8730727069064004E-2</v>
      </c>
      <c r="N448" s="170">
        <v>3.8364238602450196E-2</v>
      </c>
      <c r="O448" s="170">
        <v>0.39638846999999999</v>
      </c>
      <c r="Q448" s="69">
        <v>24.385712000000002</v>
      </c>
      <c r="S448" s="116">
        <v>4.6952905000000003E-2</v>
      </c>
      <c r="T448" s="116">
        <v>4.4405E-2</v>
      </c>
      <c r="U448" s="116">
        <v>2.0882276E-3</v>
      </c>
      <c r="V448" s="116">
        <v>4.5967742999999999E-4</v>
      </c>
      <c r="X448" s="69">
        <v>1.0319967000000001E-4</v>
      </c>
      <c r="Z448" s="166"/>
    </row>
    <row r="449" spans="1:26" ht="14.4">
      <c r="A449" t="s">
        <v>3036</v>
      </c>
      <c r="B449" s="85" t="s">
        <v>493</v>
      </c>
      <c r="C449" s="113" t="str">
        <f t="shared" si="113"/>
        <v>A.050.06.210</v>
      </c>
      <c r="D449" s="9" t="s">
        <v>1473</v>
      </c>
      <c r="E449" s="117" t="s">
        <v>2102</v>
      </c>
      <c r="F449" s="115" t="str">
        <f t="shared" si="114"/>
        <v>IC die (not packaged) N2 HPC per cm2</v>
      </c>
      <c r="G449" s="146">
        <v>2.7798718666666669</v>
      </c>
      <c r="H449" s="8">
        <f t="shared" si="115"/>
        <v>2.7798718666666669</v>
      </c>
      <c r="J449" s="169">
        <v>0.48706954339015862</v>
      </c>
      <c r="K449" s="8">
        <f t="shared" si="116"/>
        <v>0.48706954339015862</v>
      </c>
      <c r="L449" s="170">
        <v>6.0573849786443998E-3</v>
      </c>
      <c r="M449" s="170">
        <v>2.1013842369064003E-2</v>
      </c>
      <c r="N449" s="170">
        <v>4.3017536042450198E-2</v>
      </c>
      <c r="O449" s="170">
        <v>0.41698078</v>
      </c>
      <c r="Q449" s="69">
        <v>27.358747000000001</v>
      </c>
      <c r="S449" s="116">
        <v>4.9675008E-2</v>
      </c>
      <c r="T449" s="116">
        <v>4.6956531000000003E-2</v>
      </c>
      <c r="U449" s="116">
        <v>2.202823E-3</v>
      </c>
      <c r="V449" s="116">
        <v>5.1565403000000004E-4</v>
      </c>
      <c r="X449" s="69">
        <v>1.1062571E-4</v>
      </c>
      <c r="Z449" s="166"/>
    </row>
    <row r="450" spans="1:26" ht="14.4">
      <c r="A450" t="s">
        <v>3037</v>
      </c>
      <c r="B450" s="85" t="s">
        <v>493</v>
      </c>
      <c r="C450" s="113" t="str">
        <f t="shared" si="113"/>
        <v>A.050.06.211</v>
      </c>
      <c r="D450" s="9" t="s">
        <v>1473</v>
      </c>
      <c r="E450" s="117" t="s">
        <v>2102</v>
      </c>
      <c r="F450" s="115" t="str">
        <f t="shared" si="114"/>
        <v>IC die (not packaged) N2_BSP HPC per cm2</v>
      </c>
      <c r="G450" s="146">
        <v>2.8550832666666666</v>
      </c>
      <c r="H450" s="8">
        <f t="shared" si="115"/>
        <v>2.8550832666666666</v>
      </c>
      <c r="J450" s="169">
        <v>0.50040385954015854</v>
      </c>
      <c r="K450" s="8">
        <f t="shared" si="116"/>
        <v>0.50040385954015854</v>
      </c>
      <c r="L450" s="170">
        <v>6.235286028644399E-3</v>
      </c>
      <c r="M450" s="170">
        <v>2.1630899469064001E-2</v>
      </c>
      <c r="N450" s="170">
        <v>4.4275184042450191E-2</v>
      </c>
      <c r="O450" s="170">
        <v>0.42826249</v>
      </c>
      <c r="Q450" s="69">
        <v>28.162269999999999</v>
      </c>
      <c r="S450" s="116">
        <v>5.1029442000000001E-2</v>
      </c>
      <c r="T450" s="116">
        <v>4.8236011000000002E-2</v>
      </c>
      <c r="U450" s="116">
        <v>2.2626478999999999E-3</v>
      </c>
      <c r="V450" s="116">
        <v>5.3078284000000005E-4</v>
      </c>
      <c r="X450" s="69">
        <v>1.136953E-4</v>
      </c>
      <c r="Z450" s="166"/>
    </row>
    <row r="451" spans="1:26" ht="14.4">
      <c r="A451" t="s">
        <v>3038</v>
      </c>
      <c r="B451" s="85" t="s">
        <v>493</v>
      </c>
      <c r="C451" s="113" t="str">
        <f t="shared" si="113"/>
        <v>A.050.06.251</v>
      </c>
      <c r="D451" s="9" t="s">
        <v>1473</v>
      </c>
      <c r="E451" s="117" t="s">
        <v>2102</v>
      </c>
      <c r="F451" s="115" t="str">
        <f t="shared" si="114"/>
        <v>IC die (not packaged) A5_HPC per cm2</v>
      </c>
      <c r="G451" s="146">
        <v>3.4279991333333335</v>
      </c>
      <c r="H451" s="8">
        <f t="shared" si="115"/>
        <v>3.4279991333333335</v>
      </c>
      <c r="J451" s="169">
        <v>0.61502079173462965</v>
      </c>
      <c r="K451" s="8">
        <f t="shared" si="116"/>
        <v>0.61502079173462965</v>
      </c>
      <c r="L451" s="170">
        <v>8.5943828053679991E-3</v>
      </c>
      <c r="M451" s="170">
        <v>2.9839326575509997E-2</v>
      </c>
      <c r="N451" s="170">
        <v>6.2387212353751657E-2</v>
      </c>
      <c r="O451" s="170">
        <v>0.51419987</v>
      </c>
      <c r="Q451" s="69">
        <v>38.813499999999998</v>
      </c>
      <c r="S451" s="116">
        <v>6.2114726000000002E-2</v>
      </c>
      <c r="T451" s="116">
        <v>5.8644606000000002E-2</v>
      </c>
      <c r="U451" s="116">
        <v>2.7348299000000001E-3</v>
      </c>
      <c r="V451" s="116">
        <v>7.3529057999999995E-4</v>
      </c>
      <c r="X451" s="69">
        <v>1.4258534999999999E-4</v>
      </c>
      <c r="Z451" s="166"/>
    </row>
    <row r="452" spans="1:26" ht="14.4">
      <c r="A452" t="s">
        <v>3039</v>
      </c>
      <c r="B452" s="85" t="s">
        <v>493</v>
      </c>
      <c r="C452" s="113" t="str">
        <f t="shared" si="113"/>
        <v>A.050.06.252</v>
      </c>
      <c r="D452" s="9" t="s">
        <v>1473</v>
      </c>
      <c r="E452" s="117" t="s">
        <v>2102</v>
      </c>
      <c r="F452" s="115" t="str">
        <f t="shared" si="114"/>
        <v>IC die (not packaged) A3_HPC per cm2</v>
      </c>
      <c r="G452" s="146">
        <v>3.5869847333333333</v>
      </c>
      <c r="H452" s="8">
        <f t="shared" si="115"/>
        <v>3.5869847333333333</v>
      </c>
      <c r="J452" s="169">
        <v>0.64613612469582571</v>
      </c>
      <c r="K452" s="8">
        <f t="shared" si="116"/>
        <v>0.64613612469582571</v>
      </c>
      <c r="L452" s="170">
        <v>9.2194670855490005E-3</v>
      </c>
      <c r="M452" s="170">
        <v>3.2008437761400006E-2</v>
      </c>
      <c r="N452" s="170">
        <v>6.6860509848876731E-2</v>
      </c>
      <c r="O452" s="170">
        <v>0.53804770999999996</v>
      </c>
      <c r="Q452" s="69">
        <v>41.636654999999998</v>
      </c>
      <c r="S452" s="116">
        <v>6.5164974000000001E-2</v>
      </c>
      <c r="T452" s="116">
        <v>6.1511048999999998E-2</v>
      </c>
      <c r="U452" s="116">
        <v>2.8653297E-3</v>
      </c>
      <c r="V452" s="116">
        <v>7.8859543999999998E-4</v>
      </c>
      <c r="X452" s="69">
        <v>1.5043607000000001E-4</v>
      </c>
      <c r="Z452" s="166"/>
    </row>
    <row r="453" spans="1:26" ht="14.4">
      <c r="A453" t="s">
        <v>1427</v>
      </c>
      <c r="B453" s="85" t="s">
        <v>493</v>
      </c>
      <c r="C453" s="113" t="str">
        <f t="shared" si="113"/>
        <v>A.050.06.301</v>
      </c>
      <c r="D453" s="9" t="s">
        <v>1473</v>
      </c>
      <c r="E453" s="112" t="s">
        <v>361</v>
      </c>
      <c r="F453" s="115" t="str">
        <f t="shared" si="114"/>
        <v>PCB = Printed Circuit Board (empty)</v>
      </c>
      <c r="G453" s="146">
        <v>11.028926</v>
      </c>
      <c r="H453" s="8">
        <f t="shared" si="115"/>
        <v>11.028926</v>
      </c>
      <c r="J453" s="169">
        <v>6.9310694794719838</v>
      </c>
      <c r="K453" s="8">
        <f t="shared" si="116"/>
        <v>6.9310694794719838</v>
      </c>
      <c r="L453" s="170">
        <v>0.20270718660000003</v>
      </c>
      <c r="M453" s="170">
        <v>0.94632551986800006</v>
      </c>
      <c r="N453" s="170">
        <v>4.1276978730039833</v>
      </c>
      <c r="O453" s="170">
        <v>1.6543388999999999</v>
      </c>
      <c r="Q453" s="69">
        <v>178.01163</v>
      </c>
      <c r="S453" s="116">
        <v>0.32927497</v>
      </c>
      <c r="T453" s="116">
        <v>0.30822780999999999</v>
      </c>
      <c r="U453" s="116">
        <v>1.2265787E-2</v>
      </c>
      <c r="V453" s="116">
        <v>8.7813774000000001E-3</v>
      </c>
      <c r="X453" s="69">
        <v>4.9351313000000003E-3</v>
      </c>
      <c r="Z453" s="166"/>
    </row>
    <row r="454" spans="1:26" ht="14.4">
      <c r="A454" t="s">
        <v>1654</v>
      </c>
      <c r="B454" s="85" t="s">
        <v>493</v>
      </c>
      <c r="C454" s="113" t="str">
        <f t="shared" si="113"/>
        <v>A.050.06.302</v>
      </c>
      <c r="D454" s="9" t="s">
        <v>1473</v>
      </c>
      <c r="E454" s="112" t="s">
        <v>362</v>
      </c>
      <c r="F454" s="115" t="str">
        <f t="shared" si="114"/>
        <v>PCB of laptop (including componenets - excluding ICs)</v>
      </c>
      <c r="G454" s="146">
        <v>30.961477333333335</v>
      </c>
      <c r="H454" s="8">
        <f t="shared" si="115"/>
        <v>30.961477333333335</v>
      </c>
      <c r="J454" s="169">
        <v>32.958483949446553</v>
      </c>
      <c r="K454" s="8">
        <f t="shared" si="116"/>
        <v>32.958483949446553</v>
      </c>
      <c r="L454" s="170">
        <v>0.60676323300000001</v>
      </c>
      <c r="M454" s="170">
        <v>6.8932640405410002</v>
      </c>
      <c r="N454" s="170">
        <v>20.814235075905554</v>
      </c>
      <c r="O454" s="170">
        <v>4.6442215999999998</v>
      </c>
      <c r="Q454" s="69">
        <v>149.7482</v>
      </c>
      <c r="S454" s="116">
        <v>2.332767</v>
      </c>
      <c r="T454" s="116">
        <v>2.2537970999999999</v>
      </c>
      <c r="U454" s="116">
        <v>6.7968371999999999E-2</v>
      </c>
      <c r="V454" s="116">
        <v>1.1001522E-2</v>
      </c>
      <c r="X454" s="69">
        <v>3.6661038999999999E-2</v>
      </c>
      <c r="Z454" s="166"/>
    </row>
    <row r="455" spans="1:26" ht="14.4">
      <c r="A455" t="s">
        <v>1655</v>
      </c>
      <c r="B455" s="85" t="s">
        <v>493</v>
      </c>
      <c r="C455" s="113" t="str">
        <f t="shared" si="113"/>
        <v>A.050.06.303</v>
      </c>
      <c r="D455" s="9" t="s">
        <v>1473</v>
      </c>
      <c r="E455" s="112" t="s">
        <v>362</v>
      </c>
      <c r="F455" s="115" t="str">
        <f t="shared" si="114"/>
        <v>PCB of mobile phone (including componenets - excluding ICs)</v>
      </c>
      <c r="G455" s="146">
        <v>65.022544000000011</v>
      </c>
      <c r="H455" s="8">
        <f t="shared" si="115"/>
        <v>65.022544000000011</v>
      </c>
      <c r="J455" s="169">
        <v>65.554740680730205</v>
      </c>
      <c r="K455" s="8">
        <f t="shared" si="116"/>
        <v>65.554740680730205</v>
      </c>
      <c r="L455" s="170">
        <v>1.2500140579999999</v>
      </c>
      <c r="M455" s="170">
        <v>14.012387597317</v>
      </c>
      <c r="N455" s="170">
        <v>40.538957425413209</v>
      </c>
      <c r="O455" s="170">
        <v>9.7533816000000009</v>
      </c>
      <c r="Q455" s="69">
        <v>238.55932999999999</v>
      </c>
      <c r="S455" s="116">
        <v>4.6423392999999997</v>
      </c>
      <c r="T455" s="116">
        <v>4.4824029000000003</v>
      </c>
      <c r="U455" s="116">
        <v>0.14201572000000001</v>
      </c>
      <c r="V455" s="116">
        <v>1.7920660000000001E-2</v>
      </c>
      <c r="X455" s="69">
        <v>8.5780132999999995E-2</v>
      </c>
      <c r="Z455" s="166"/>
    </row>
    <row r="456" spans="1:26" ht="14.4">
      <c r="A456" t="s">
        <v>1656</v>
      </c>
      <c r="B456" s="85" t="s">
        <v>493</v>
      </c>
      <c r="C456" s="113" t="str">
        <f t="shared" si="113"/>
        <v>A.050.06.304</v>
      </c>
      <c r="D456" s="9" t="s">
        <v>1473</v>
      </c>
      <c r="E456" s="112" t="s">
        <v>362</v>
      </c>
      <c r="F456" s="115" t="str">
        <f t="shared" si="114"/>
        <v>PCB of refrigerator (including componenets - excluding ICs)</v>
      </c>
      <c r="G456" s="146">
        <v>5.6105638000000004</v>
      </c>
      <c r="H456" s="8">
        <f t="shared" si="115"/>
        <v>5.6105638000000004</v>
      </c>
      <c r="J456" s="169">
        <v>5.8573230264479115</v>
      </c>
      <c r="K456" s="8">
        <f t="shared" si="116"/>
        <v>5.8573230264479115</v>
      </c>
      <c r="L456" s="170">
        <v>0.1172959485</v>
      </c>
      <c r="M456" s="170">
        <v>0.70620025986599988</v>
      </c>
      <c r="N456" s="170">
        <v>4.1922422480819117</v>
      </c>
      <c r="O456" s="170">
        <v>0.84158456999999998</v>
      </c>
      <c r="Q456" s="69">
        <v>54.760793</v>
      </c>
      <c r="S456" s="116">
        <v>0.25139688999999998</v>
      </c>
      <c r="T456" s="116">
        <v>0.23945754</v>
      </c>
      <c r="U456" s="116">
        <v>8.4672232000000004E-3</v>
      </c>
      <c r="V456" s="116">
        <v>3.4721198999999999E-3</v>
      </c>
      <c r="X456" s="69">
        <v>5.4032393999999999E-3</v>
      </c>
      <c r="Z456" s="166"/>
    </row>
    <row r="457" spans="1:26" ht="14.4">
      <c r="A457" t="s">
        <v>1657</v>
      </c>
      <c r="B457" s="85" t="s">
        <v>493</v>
      </c>
      <c r="C457" s="113" t="str">
        <f t="shared" si="113"/>
        <v>A.050.06.305</v>
      </c>
      <c r="D457" s="9" t="s">
        <v>1473</v>
      </c>
      <c r="E457" s="112" t="s">
        <v>362</v>
      </c>
      <c r="F457" s="115" t="str">
        <f t="shared" si="114"/>
        <v>PCB of washing machine (including componenets - excluding ICs)</v>
      </c>
      <c r="G457" s="146">
        <v>4.1094819999999999</v>
      </c>
      <c r="H457" s="8">
        <f t="shared" si="115"/>
        <v>4.1094819999999999</v>
      </c>
      <c r="J457" s="169">
        <v>3.0458484275810846</v>
      </c>
      <c r="K457" s="8">
        <f t="shared" si="116"/>
        <v>3.0458484275810846</v>
      </c>
      <c r="L457" s="170">
        <v>7.8958169500000008E-2</v>
      </c>
      <c r="M457" s="170">
        <v>0.41646077876000004</v>
      </c>
      <c r="N457" s="170">
        <v>1.9340071793210847</v>
      </c>
      <c r="O457" s="170">
        <v>0.61642229999999998</v>
      </c>
      <c r="Q457" s="69">
        <v>55.182653000000002</v>
      </c>
      <c r="S457" s="116">
        <v>0.14695707</v>
      </c>
      <c r="T457" s="116">
        <v>0.13883286</v>
      </c>
      <c r="U457" s="116">
        <v>5.2297860000000002E-3</v>
      </c>
      <c r="V457" s="116">
        <v>2.8944294000000001E-3</v>
      </c>
      <c r="X457" s="69">
        <v>2.5891139E-3</v>
      </c>
      <c r="Z457" s="166"/>
    </row>
    <row r="458" spans="1:26" ht="14.4">
      <c r="A458" t="s">
        <v>1428</v>
      </c>
      <c r="B458" s="85" t="s">
        <v>493</v>
      </c>
      <c r="C458" s="113" t="str">
        <f t="shared" si="113"/>
        <v>A.050.06.401</v>
      </c>
      <c r="D458" s="9" t="s">
        <v>1473</v>
      </c>
      <c r="E458" s="112" t="s">
        <v>362</v>
      </c>
      <c r="F458" s="115" t="str">
        <f t="shared" si="114"/>
        <v>PCB of average laptop (including ICs)</v>
      </c>
      <c r="G458" s="146">
        <v>43.645908000000006</v>
      </c>
      <c r="H458" s="8">
        <f t="shared" si="115"/>
        <v>43.645908000000006</v>
      </c>
      <c r="J458" s="169">
        <v>35.16111993589157</v>
      </c>
      <c r="K458" s="8">
        <f t="shared" si="116"/>
        <v>35.16111993589157</v>
      </c>
      <c r="L458" s="170">
        <v>0.63267915600000002</v>
      </c>
      <c r="M458" s="170">
        <v>6.9831714139859997</v>
      </c>
      <c r="N458" s="170">
        <v>20.998383165905565</v>
      </c>
      <c r="O458" s="170">
        <v>6.5468862000000003</v>
      </c>
      <c r="Q458" s="69">
        <v>266.79962</v>
      </c>
      <c r="S458" s="116">
        <v>2.558141</v>
      </c>
      <c r="T458" s="116">
        <v>2.4669411000000001</v>
      </c>
      <c r="U458" s="116">
        <v>7.7991863999999994E-2</v>
      </c>
      <c r="V458" s="116">
        <v>1.3207974000000001E-2</v>
      </c>
      <c r="X458" s="69">
        <v>3.7156398E-2</v>
      </c>
      <c r="Z458" s="166"/>
    </row>
    <row r="459" spans="1:26" ht="14.4">
      <c r="A459" t="s">
        <v>1658</v>
      </c>
      <c r="B459" s="85" t="s">
        <v>493</v>
      </c>
      <c r="C459" s="113" t="str">
        <f t="shared" si="113"/>
        <v>A.050.06.501</v>
      </c>
      <c r="D459" s="9" t="s">
        <v>1473</v>
      </c>
      <c r="E459" s="112" t="s">
        <v>1141</v>
      </c>
      <c r="F459" s="115" t="str">
        <f t="shared" si="114"/>
        <v>One day 1.5 GB internet traffic for one user = user.day</v>
      </c>
      <c r="G459" s="146">
        <v>0.15597927333333333</v>
      </c>
      <c r="H459" s="8">
        <f t="shared" si="115"/>
        <v>0.15597927333333333</v>
      </c>
      <c r="J459" s="169">
        <v>3.0478385091999998E-2</v>
      </c>
      <c r="K459" s="8">
        <f t="shared" si="116"/>
        <v>3.0478385091999998E-2</v>
      </c>
      <c r="L459" s="170">
        <v>6.1375845399999998E-4</v>
      </c>
      <c r="M459" s="170">
        <v>2.1288501300000002E-3</v>
      </c>
      <c r="N459" s="170">
        <v>4.3388855079999995E-3</v>
      </c>
      <c r="O459" s="170">
        <v>2.3396891E-2</v>
      </c>
      <c r="Q459" s="69">
        <v>2.7721537999999999</v>
      </c>
      <c r="S459" s="116">
        <v>2.9923511999999999E-3</v>
      </c>
      <c r="T459" s="116">
        <v>2.8121248999999999E-3</v>
      </c>
      <c r="U459" s="116">
        <v>1.2803192E-4</v>
      </c>
      <c r="V459" s="199">
        <v>5.2194397000000001E-5</v>
      </c>
      <c r="X459" s="172">
        <v>7.7042403000000008E-6</v>
      </c>
      <c r="Z459" s="166"/>
    </row>
    <row r="460" spans="1:26" ht="14.4">
      <c r="A460" t="s">
        <v>1474</v>
      </c>
      <c r="B460" s="85" t="s">
        <v>493</v>
      </c>
      <c r="C460" s="113" t="str">
        <f t="shared" si="113"/>
        <v>A.050.06.502</v>
      </c>
      <c r="D460" s="9" t="s">
        <v>1473</v>
      </c>
      <c r="E460" s="112" t="s">
        <v>1141</v>
      </c>
      <c r="F460" s="115" t="str">
        <f t="shared" si="114"/>
        <v>One year 1 GB datastorage in datacentres = GB.year</v>
      </c>
      <c r="G460" s="146">
        <v>3.1647968</v>
      </c>
      <c r="H460" s="8">
        <f t="shared" si="115"/>
        <v>3.1647968</v>
      </c>
      <c r="J460" s="169">
        <v>0.61840200970000003</v>
      </c>
      <c r="K460" s="8">
        <f t="shared" si="116"/>
        <v>0.61840200970000003</v>
      </c>
      <c r="L460" s="170">
        <v>1.24530695E-2</v>
      </c>
      <c r="M460" s="170">
        <v>4.3194060999999999E-2</v>
      </c>
      <c r="N460" s="170">
        <v>8.803535920000001E-2</v>
      </c>
      <c r="O460" s="170">
        <v>0.47471952000000001</v>
      </c>
      <c r="Q460" s="69">
        <v>56.246597999999999</v>
      </c>
      <c r="S460" s="116">
        <v>6.0714372000000003E-2</v>
      </c>
      <c r="T460" s="116">
        <v>5.7057607000000003E-2</v>
      </c>
      <c r="U460" s="116">
        <v>2.5977489999999999E-3</v>
      </c>
      <c r="V460" s="116">
        <v>1.0590167999999999E-3</v>
      </c>
      <c r="X460" s="69">
        <v>1.5631792000000001E-4</v>
      </c>
      <c r="Z460" s="166"/>
    </row>
    <row r="461" spans="1:26" ht="14.4">
      <c r="B461" s="85"/>
      <c r="C461" s="113"/>
      <c r="D461" s="1" t="s">
        <v>1143</v>
      </c>
      <c r="E461" s="112"/>
      <c r="H461" s="8"/>
      <c r="Q461"/>
    </row>
    <row r="462" spans="1:26" ht="14.4">
      <c r="A462" t="s">
        <v>3257</v>
      </c>
      <c r="B462" s="85" t="s">
        <v>504</v>
      </c>
      <c r="C462" s="113" t="str">
        <f t="shared" si="113"/>
        <v>A.060.01.101</v>
      </c>
      <c r="D462" s="9" t="s">
        <v>1143</v>
      </c>
      <c r="E462" s="112" t="s">
        <v>362</v>
      </c>
      <c r="F462" s="115" t="str">
        <f t="shared" si="114"/>
        <v>Aramid (Kevlar Twaron)</v>
      </c>
      <c r="G462" s="146">
        <v>10.460179999999999</v>
      </c>
      <c r="H462" s="8">
        <f t="shared" ref="H462:H466" si="117">G462</f>
        <v>10.460179999999999</v>
      </c>
      <c r="J462" s="169">
        <v>4.3459447614279396</v>
      </c>
      <c r="K462" s="8">
        <f t="shared" ref="K462:K466" si="118">J462</f>
        <v>4.3459447614279396</v>
      </c>
      <c r="L462" s="170">
        <v>0.26567647479000001</v>
      </c>
      <c r="M462" s="170">
        <v>1.3021815227679399</v>
      </c>
      <c r="N462" s="170">
        <v>1.20905976387</v>
      </c>
      <c r="O462" s="170">
        <v>1.5690269999999999</v>
      </c>
      <c r="Q462" s="69">
        <v>385.29208999999997</v>
      </c>
      <c r="S462" s="116">
        <v>0.35469220000000001</v>
      </c>
      <c r="T462" s="116">
        <v>0.32754281000000002</v>
      </c>
      <c r="U462" s="116">
        <v>1.2313578E-2</v>
      </c>
      <c r="V462" s="116">
        <v>1.4835806999999999E-2</v>
      </c>
      <c r="X462" s="69">
        <v>1.0347509E-3</v>
      </c>
      <c r="Z462" s="166"/>
    </row>
    <row r="463" spans="1:26" ht="14.4">
      <c r="A463" t="s">
        <v>505</v>
      </c>
      <c r="B463" s="85" t="s">
        <v>504</v>
      </c>
      <c r="C463" s="113" t="str">
        <f t="shared" si="113"/>
        <v>A.060.01.102</v>
      </c>
      <c r="D463" s="9" t="s">
        <v>1143</v>
      </c>
      <c r="E463" s="112" t="s">
        <v>362</v>
      </c>
      <c r="F463" s="115" t="str">
        <f t="shared" si="114"/>
        <v>Carbon fibre</v>
      </c>
      <c r="G463" s="146">
        <v>93.999613333333343</v>
      </c>
      <c r="H463" s="8">
        <f t="shared" si="117"/>
        <v>93.999613333333343</v>
      </c>
      <c r="J463" s="169">
        <v>18.712756402859</v>
      </c>
      <c r="K463" s="8">
        <f t="shared" si="118"/>
        <v>18.712756402859</v>
      </c>
      <c r="L463" s="170">
        <v>0.92552838820000005</v>
      </c>
      <c r="M463" s="170">
        <v>3.6675998077590002</v>
      </c>
      <c r="N463" s="170">
        <v>1.9686206899999999E-2</v>
      </c>
      <c r="O463" s="170">
        <v>14.099942</v>
      </c>
      <c r="Q463" s="69">
        <v>1155.7112999999999</v>
      </c>
      <c r="S463" s="116">
        <v>2.5354776999999999</v>
      </c>
      <c r="T463" s="116">
        <v>2.3725660999999998</v>
      </c>
      <c r="U463" s="116">
        <v>8.9194409000000002E-2</v>
      </c>
      <c r="V463" s="116">
        <v>7.3717136000000003E-2</v>
      </c>
      <c r="X463" s="69">
        <v>5.1457152000000004E-3</v>
      </c>
      <c r="Z463" s="166"/>
    </row>
    <row r="464" spans="1:26" ht="14.4">
      <c r="A464" t="s">
        <v>2111</v>
      </c>
      <c r="B464" s="85" t="s">
        <v>504</v>
      </c>
      <c r="C464" s="113" t="str">
        <f t="shared" si="113"/>
        <v>A.060.01.103</v>
      </c>
      <c r="D464" s="9" t="s">
        <v>1143</v>
      </c>
      <c r="E464" s="112" t="s">
        <v>362</v>
      </c>
      <c r="F464" s="115" t="str">
        <f t="shared" si="114"/>
        <v>glassfibre - dry and chopped - for reinforcing plastics</v>
      </c>
      <c r="G464" s="146">
        <v>1.57</v>
      </c>
      <c r="H464" s="8">
        <f t="shared" si="117"/>
        <v>1.57</v>
      </c>
      <c r="J464" s="169">
        <v>0.37804976630681997</v>
      </c>
      <c r="K464" s="8">
        <f t="shared" si="118"/>
        <v>0.37804976630681997</v>
      </c>
      <c r="L464" s="170">
        <v>3.8560133042820001E-2</v>
      </c>
      <c r="M464" s="170">
        <v>0.10398963326399999</v>
      </c>
      <c r="N464" s="170">
        <v>0</v>
      </c>
      <c r="O464" s="170">
        <v>0.23549999999999999</v>
      </c>
      <c r="Q464" s="69">
        <v>33.189</v>
      </c>
      <c r="S464" s="116">
        <v>3.4807057000000002E-2</v>
      </c>
      <c r="T464" s="116">
        <v>3.1318701999999997E-2</v>
      </c>
      <c r="U464" s="116">
        <v>1.6224879E-3</v>
      </c>
      <c r="V464" s="116">
        <v>1.8658676E-3</v>
      </c>
      <c r="X464" s="69">
        <v>1.1403421E-4</v>
      </c>
      <c r="Z464" s="166"/>
    </row>
    <row r="465" spans="1:26" ht="14.4">
      <c r="A465" t="s">
        <v>2112</v>
      </c>
      <c r="B465" s="85" t="s">
        <v>504</v>
      </c>
      <c r="C465" s="113" t="str">
        <f t="shared" si="113"/>
        <v>A.060.01.104</v>
      </c>
      <c r="D465" s="9" t="s">
        <v>1143</v>
      </c>
      <c r="E465" s="112" t="s">
        <v>362</v>
      </c>
      <c r="F465" s="115" t="str">
        <f t="shared" si="114"/>
        <v>glassfibre - assembled roving - for reinforcing thermosets</v>
      </c>
      <c r="G465" s="146">
        <v>2.02</v>
      </c>
      <c r="H465" s="8">
        <f t="shared" si="117"/>
        <v>2.02</v>
      </c>
      <c r="J465" s="169">
        <v>0.47094523077670003</v>
      </c>
      <c r="K465" s="8">
        <f t="shared" si="118"/>
        <v>0.47094523077670003</v>
      </c>
      <c r="L465" s="170">
        <v>4.1744246908300003E-2</v>
      </c>
      <c r="M465" s="170">
        <v>0.12620098386840001</v>
      </c>
      <c r="N465" s="170">
        <v>0</v>
      </c>
      <c r="O465" s="170">
        <v>0.30299999999999999</v>
      </c>
      <c r="Q465" s="69">
        <v>37.518000000000001</v>
      </c>
      <c r="S465" s="116">
        <v>4.2932875000000002E-2</v>
      </c>
      <c r="T465" s="116">
        <v>3.8752043999999999E-2</v>
      </c>
      <c r="U465" s="116">
        <v>2.0715896999999998E-3</v>
      </c>
      <c r="V465" s="116">
        <v>2.1092416999999998E-3</v>
      </c>
      <c r="X465" s="69">
        <v>1.4133835999999999E-4</v>
      </c>
      <c r="Z465" s="166"/>
    </row>
    <row r="466" spans="1:26" ht="14.4">
      <c r="A466" t="s">
        <v>3493</v>
      </c>
      <c r="B466" s="85" t="s">
        <v>504</v>
      </c>
      <c r="C466" s="113" t="str">
        <f t="shared" si="113"/>
        <v>A.060.01.105</v>
      </c>
      <c r="D466" s="9" t="s">
        <v>1143</v>
      </c>
      <c r="E466" s="112" t="s">
        <v>362</v>
      </c>
      <c r="F466" s="115" t="str">
        <f t="shared" si="114"/>
        <v>UHMWPE (Dyneema)</v>
      </c>
      <c r="G466" s="146">
        <v>4.934248066666667</v>
      </c>
      <c r="H466" s="8">
        <f t="shared" si="117"/>
        <v>4.934248066666667</v>
      </c>
      <c r="J466" s="169">
        <v>1.7620824277891298</v>
      </c>
      <c r="K466" s="8">
        <f t="shared" si="118"/>
        <v>1.7620824277891298</v>
      </c>
      <c r="L466" s="170">
        <v>9.2514042860000006E-2</v>
      </c>
      <c r="M466" s="170">
        <v>0.87918415496913005</v>
      </c>
      <c r="N466" s="170">
        <v>5.024701996E-2</v>
      </c>
      <c r="O466" s="170">
        <v>0.74013720999999999</v>
      </c>
      <c r="Q466" s="69">
        <v>130.41609</v>
      </c>
      <c r="S466" s="116">
        <v>0.10170625</v>
      </c>
      <c r="T466" s="116">
        <v>8.9751948999999998E-2</v>
      </c>
      <c r="U466" s="116">
        <v>4.1200919999999997E-3</v>
      </c>
      <c r="V466" s="116">
        <v>7.8342063000000003E-3</v>
      </c>
      <c r="X466" s="69">
        <v>3.2504238E-4</v>
      </c>
      <c r="Z466" s="166"/>
    </row>
    <row r="467" spans="1:26" ht="14.4">
      <c r="B467" s="85"/>
      <c r="C467" s="113"/>
      <c r="D467" s="1" t="s">
        <v>358</v>
      </c>
      <c r="E467" s="112"/>
      <c r="H467" s="8"/>
      <c r="Q467"/>
    </row>
    <row r="468" spans="1:26" ht="14.4">
      <c r="A468" t="s">
        <v>2615</v>
      </c>
      <c r="B468" s="85" t="s">
        <v>506</v>
      </c>
      <c r="C468" s="113" t="str">
        <f t="shared" ref="C468:C479" si="119">MID(A468,1,12)</f>
        <v>A.070.02.101</v>
      </c>
      <c r="D468" s="9" t="s">
        <v>358</v>
      </c>
      <c r="E468" s="117" t="s">
        <v>2616</v>
      </c>
      <c r="F468" s="115" t="str">
        <f t="shared" ref="F468:F479" si="120">MID(A468, 21,85)</f>
        <v>Diesel B7  - including combustion CO2 per litre</v>
      </c>
      <c r="G468" s="146">
        <v>2.9820378000000001</v>
      </c>
      <c r="H468" s="8">
        <f t="shared" ref="H468:H479" si="121">G468</f>
        <v>2.9820378000000001</v>
      </c>
      <c r="J468" s="169">
        <v>0.77427496313923472</v>
      </c>
      <c r="K468" s="8">
        <f t="shared" ref="K468:K479" si="122">J468</f>
        <v>0.77427496313923472</v>
      </c>
      <c r="L468" s="170">
        <v>1.9533898500000001E-2</v>
      </c>
      <c r="M468" s="170">
        <v>5.8138202269999995E-2</v>
      </c>
      <c r="N468" s="170">
        <v>0.24929719236923467</v>
      </c>
      <c r="O468" s="170">
        <v>0.44730566999999999</v>
      </c>
      <c r="Q468" s="69">
        <v>46.187052999999999</v>
      </c>
      <c r="S468" s="116">
        <v>5.7462866000000001E-2</v>
      </c>
      <c r="T468" s="116">
        <v>5.1906749000000002E-2</v>
      </c>
      <c r="U468" s="116">
        <v>2.3775696000000002E-3</v>
      </c>
      <c r="V468" s="116">
        <v>3.1785479000000002E-3</v>
      </c>
      <c r="X468" s="69">
        <v>1.5287288E-4</v>
      </c>
      <c r="Z468" s="166"/>
    </row>
    <row r="469" spans="1:26" ht="14.4">
      <c r="A469" t="s">
        <v>2617</v>
      </c>
      <c r="B469" s="85" t="s">
        <v>506</v>
      </c>
      <c r="C469" s="113" t="str">
        <f t="shared" si="119"/>
        <v>A.070.02.102</v>
      </c>
      <c r="D469" s="9" t="s">
        <v>358</v>
      </c>
      <c r="E469" s="117" t="s">
        <v>2616</v>
      </c>
      <c r="F469" s="115" t="str">
        <f t="shared" si="120"/>
        <v>Diesel B10  - including combustion CO2 per litre</v>
      </c>
      <c r="G469" s="146">
        <v>2.976425466666667</v>
      </c>
      <c r="H469" s="8">
        <f t="shared" si="121"/>
        <v>2.976425466666667</v>
      </c>
      <c r="J469" s="169">
        <v>0.77742889783933611</v>
      </c>
      <c r="K469" s="8">
        <f t="shared" si="122"/>
        <v>0.77742889783933611</v>
      </c>
      <c r="L469" s="170">
        <v>1.9703062640000001E-2</v>
      </c>
      <c r="M469" s="170">
        <v>6.5880550530000012E-2</v>
      </c>
      <c r="N469" s="170">
        <v>0.24538146466933608</v>
      </c>
      <c r="O469" s="170">
        <v>0.44646382000000001</v>
      </c>
      <c r="Q469" s="69">
        <v>45.972147999999997</v>
      </c>
      <c r="S469" s="116">
        <v>5.7622975999999999E-2</v>
      </c>
      <c r="T469" s="116">
        <v>5.2088478000000001E-2</v>
      </c>
      <c r="U469" s="116">
        <v>2.3786071000000001E-3</v>
      </c>
      <c r="V469" s="116">
        <v>3.1558912000000001E-3</v>
      </c>
      <c r="X469" s="69">
        <v>1.5272579E-4</v>
      </c>
      <c r="Z469" s="166"/>
    </row>
    <row r="470" spans="1:26" ht="14.4">
      <c r="A470" t="s">
        <v>2618</v>
      </c>
      <c r="B470" s="85" t="s">
        <v>506</v>
      </c>
      <c r="C470" s="113" t="str">
        <f t="shared" si="119"/>
        <v>A.070.02.103</v>
      </c>
      <c r="D470" s="9" t="s">
        <v>358</v>
      </c>
      <c r="E470" s="117" t="s">
        <v>2616</v>
      </c>
      <c r="F470" s="115" t="str">
        <f t="shared" si="120"/>
        <v>Diesel B100 (FAME) - including combustion CO2 per litre</v>
      </c>
      <c r="G470" s="146">
        <v>2.6334948666666667</v>
      </c>
      <c r="H470" s="8">
        <f t="shared" si="121"/>
        <v>2.6334948666666667</v>
      </c>
      <c r="J470" s="169">
        <v>0.84856145450357612</v>
      </c>
      <c r="K470" s="8">
        <f t="shared" si="122"/>
        <v>0.84856145450357612</v>
      </c>
      <c r="L470" s="170">
        <v>2.4801088359999997E-2</v>
      </c>
      <c r="M470" s="170">
        <v>0.31259445620000004</v>
      </c>
      <c r="N470" s="170">
        <v>0.11614167994357613</v>
      </c>
      <c r="O470" s="170">
        <v>0.39502422999999998</v>
      </c>
      <c r="Q470" s="69">
        <v>38.358618</v>
      </c>
      <c r="S470" s="116">
        <v>5.9946124000000003E-2</v>
      </c>
      <c r="T470" s="116">
        <v>5.5279679999999998E-2</v>
      </c>
      <c r="U470" s="116">
        <v>2.2861470000000001E-3</v>
      </c>
      <c r="V470" s="116">
        <v>2.3802964999999998E-3</v>
      </c>
      <c r="X470" s="69">
        <v>1.4234807E-4</v>
      </c>
      <c r="Z470" s="166"/>
    </row>
    <row r="471" spans="1:26" ht="14.4">
      <c r="A471" t="s">
        <v>2619</v>
      </c>
      <c r="B471" s="85" t="s">
        <v>506</v>
      </c>
      <c r="C471" s="113" t="str">
        <f t="shared" si="119"/>
        <v>A.070.02.104</v>
      </c>
      <c r="D471" s="9" t="s">
        <v>358</v>
      </c>
      <c r="E471" s="117" t="s">
        <v>2616</v>
      </c>
      <c r="F471" s="115" t="str">
        <f t="shared" si="120"/>
        <v>Diesel XTL (HVO) from tallow waste - including combustion CO per litre</v>
      </c>
      <c r="G471" s="146">
        <v>0.30807693333333336</v>
      </c>
      <c r="H471" s="8">
        <f t="shared" si="121"/>
        <v>0.30807693333333336</v>
      </c>
      <c r="J471" s="169">
        <v>6.2660178832739111E-2</v>
      </c>
      <c r="K471" s="8">
        <f t="shared" si="122"/>
        <v>6.2660178832739111E-2</v>
      </c>
      <c r="L471" s="170">
        <v>2.1354274787000003E-3</v>
      </c>
      <c r="M471" s="170">
        <v>5.1405651000000002E-3</v>
      </c>
      <c r="N471" s="170">
        <v>9.1726462540391018E-3</v>
      </c>
      <c r="O471" s="170">
        <v>4.6211540000000002E-2</v>
      </c>
      <c r="Q471" s="69">
        <v>38.665517999999999</v>
      </c>
      <c r="S471" s="116">
        <v>6.1969195000000001E-3</v>
      </c>
      <c r="T471" s="116">
        <v>5.6879853999999997E-3</v>
      </c>
      <c r="U471" s="116">
        <v>2.5410276999999999E-4</v>
      </c>
      <c r="V471" s="116">
        <v>2.5483141E-4</v>
      </c>
      <c r="X471" s="172">
        <v>1.498168E-5</v>
      </c>
      <c r="Z471" s="166"/>
    </row>
    <row r="472" spans="1:26" ht="14.4">
      <c r="A472" t="s">
        <v>2620</v>
      </c>
      <c r="B472" s="85" t="s">
        <v>506</v>
      </c>
      <c r="C472" s="113" t="str">
        <f t="shared" si="119"/>
        <v>A.070.02.201</v>
      </c>
      <c r="D472" s="9" t="s">
        <v>358</v>
      </c>
      <c r="E472" s="117" t="s">
        <v>2616</v>
      </c>
      <c r="F472" s="115" t="str">
        <f t="shared" si="120"/>
        <v>Gasoline E5 - including combustion CO2 per litre</v>
      </c>
      <c r="G472" s="146">
        <v>2.8883862000000002</v>
      </c>
      <c r="H472" s="8">
        <f t="shared" si="121"/>
        <v>2.8883862000000002</v>
      </c>
      <c r="J472" s="169">
        <v>0.70948464264605038</v>
      </c>
      <c r="K472" s="8">
        <f t="shared" si="122"/>
        <v>0.70948464264605038</v>
      </c>
      <c r="L472" s="170">
        <v>1.3962198102999999E-2</v>
      </c>
      <c r="M472" s="170">
        <v>3.9125277350000001E-2</v>
      </c>
      <c r="N472" s="170">
        <v>0.22313923719305034</v>
      </c>
      <c r="O472" s="170">
        <v>0.43325793000000001</v>
      </c>
      <c r="Q472" s="69">
        <v>44.245637000000002</v>
      </c>
      <c r="S472" s="116">
        <v>5.7266105999999997E-2</v>
      </c>
      <c r="T472" s="116">
        <v>5.1950867999999997E-2</v>
      </c>
      <c r="U472" s="116">
        <v>2.3393315999999998E-3</v>
      </c>
      <c r="V472" s="116">
        <v>2.9759070999999999E-3</v>
      </c>
      <c r="X472" s="69">
        <v>1.4278292999999999E-4</v>
      </c>
      <c r="Z472" s="166"/>
    </row>
    <row r="473" spans="1:26" ht="14.4">
      <c r="A473" t="s">
        <v>2621</v>
      </c>
      <c r="B473" s="85" t="s">
        <v>506</v>
      </c>
      <c r="C473" s="113" t="str">
        <f t="shared" si="119"/>
        <v>A.070.02.202</v>
      </c>
      <c r="D473" s="9" t="s">
        <v>358</v>
      </c>
      <c r="E473" s="117" t="s">
        <v>2616</v>
      </c>
      <c r="F473" s="115" t="str">
        <f t="shared" si="120"/>
        <v>Gasoline E10 - including combustion CO2 per litre</v>
      </c>
      <c r="G473" s="146">
        <v>2.8058036000000004</v>
      </c>
      <c r="H473" s="8">
        <f t="shared" si="121"/>
        <v>2.8058036000000004</v>
      </c>
      <c r="J473" s="169">
        <v>0.68441156467689335</v>
      </c>
      <c r="K473" s="8">
        <f t="shared" si="122"/>
        <v>0.68441156467689335</v>
      </c>
      <c r="L473" s="170">
        <v>1.346381134E-2</v>
      </c>
      <c r="M473" s="170">
        <v>3.8090374909999995E-2</v>
      </c>
      <c r="N473" s="170">
        <v>0.21198683842689334</v>
      </c>
      <c r="O473" s="170">
        <v>0.42087054000000002</v>
      </c>
      <c r="Q473" s="69">
        <v>44.027476</v>
      </c>
      <c r="S473" s="116">
        <v>5.5690204E-2</v>
      </c>
      <c r="T473" s="116">
        <v>5.0546144000000001E-2</v>
      </c>
      <c r="U473" s="116">
        <v>2.274458E-3</v>
      </c>
      <c r="V473" s="116">
        <v>2.8696022999999998E-3</v>
      </c>
      <c r="X473" s="69">
        <v>1.3861500999999999E-4</v>
      </c>
      <c r="Z473" s="166"/>
    </row>
    <row r="474" spans="1:26" ht="14.4">
      <c r="A474" t="s">
        <v>2622</v>
      </c>
      <c r="B474" s="85" t="s">
        <v>506</v>
      </c>
      <c r="C474" s="113" t="str">
        <f t="shared" si="119"/>
        <v>A.070.02.203</v>
      </c>
      <c r="D474" s="9" t="s">
        <v>358</v>
      </c>
      <c r="E474" s="117" t="s">
        <v>2616</v>
      </c>
      <c r="F474" s="115" t="str">
        <f t="shared" si="120"/>
        <v>Gasoline E85 - including combustion CO2 per litre</v>
      </c>
      <c r="G474" s="146">
        <v>1.5688278</v>
      </c>
      <c r="H474" s="8">
        <f t="shared" si="121"/>
        <v>1.5688278</v>
      </c>
      <c r="J474" s="169">
        <v>0.30540048403814934</v>
      </c>
      <c r="K474" s="8">
        <f t="shared" si="122"/>
        <v>0.30540048403814934</v>
      </c>
      <c r="L474" s="170">
        <v>5.9316511269999995E-3</v>
      </c>
      <c r="M474" s="170">
        <v>2.2673223346999997E-2</v>
      </c>
      <c r="N474" s="170">
        <v>4.1471439564149379E-2</v>
      </c>
      <c r="O474" s="170">
        <v>0.23532417</v>
      </c>
      <c r="Q474" s="69">
        <v>41.571154999999997</v>
      </c>
      <c r="S474" s="116">
        <v>3.2137142E-2</v>
      </c>
      <c r="T474" s="116">
        <v>2.9569845000000001E-2</v>
      </c>
      <c r="U474" s="116">
        <v>1.3043340000000001E-3</v>
      </c>
      <c r="V474" s="116">
        <v>1.2629631E-3</v>
      </c>
      <c r="X474" s="172">
        <v>7.6154778999999994E-5</v>
      </c>
      <c r="Z474" s="166"/>
    </row>
    <row r="475" spans="1:26" ht="14.4">
      <c r="A475" t="s">
        <v>1659</v>
      </c>
      <c r="B475" s="85" t="s">
        <v>506</v>
      </c>
      <c r="C475" s="113" t="str">
        <f t="shared" si="119"/>
        <v>A.070.02.301</v>
      </c>
      <c r="D475" s="9" t="s">
        <v>358</v>
      </c>
      <c r="E475" s="112" t="s">
        <v>362</v>
      </c>
      <c r="F475" s="115" t="str">
        <f t="shared" si="120"/>
        <v>CNG - including combustion CO2</v>
      </c>
      <c r="G475" s="146">
        <v>4.1479198666666663</v>
      </c>
      <c r="H475" s="8">
        <f t="shared" si="121"/>
        <v>4.1479198666666663</v>
      </c>
      <c r="J475" s="169">
        <v>1.0085836704660101</v>
      </c>
      <c r="K475" s="8">
        <f t="shared" si="122"/>
        <v>1.0085836704660101</v>
      </c>
      <c r="L475" s="170">
        <v>1.2370174562000001E-2</v>
      </c>
      <c r="M475" s="170">
        <v>6.3959638309010011E-2</v>
      </c>
      <c r="N475" s="170">
        <v>0.31006587759499998</v>
      </c>
      <c r="O475" s="170">
        <v>0.62218797999999997</v>
      </c>
      <c r="Q475" s="69">
        <v>58.121017999999999</v>
      </c>
      <c r="S475" s="116">
        <v>8.8178014999999998E-2</v>
      </c>
      <c r="T475" s="116">
        <v>8.1363680999999993E-2</v>
      </c>
      <c r="U475" s="116">
        <v>3.5175409999999999E-3</v>
      </c>
      <c r="V475" s="116">
        <v>3.2967923999999999E-3</v>
      </c>
      <c r="X475" s="69">
        <v>2.0349680000000001E-4</v>
      </c>
      <c r="Z475" s="166"/>
    </row>
    <row r="476" spans="1:26" ht="14.4">
      <c r="A476" t="s">
        <v>1660</v>
      </c>
      <c r="B476" s="85" t="s">
        <v>506</v>
      </c>
      <c r="C476" s="113" t="str">
        <f t="shared" si="119"/>
        <v>A.070.02.302</v>
      </c>
      <c r="D476" s="9" t="s">
        <v>358</v>
      </c>
      <c r="E476" s="112" t="s">
        <v>362</v>
      </c>
      <c r="F476" s="115" t="str">
        <f t="shared" si="120"/>
        <v>LNG - including combustion CO2</v>
      </c>
      <c r="G476" s="146">
        <v>4.1479198666666663</v>
      </c>
      <c r="H476" s="8">
        <f t="shared" si="121"/>
        <v>4.1479198666666663</v>
      </c>
      <c r="J476" s="169">
        <v>1.0085836704660101</v>
      </c>
      <c r="K476" s="8">
        <f t="shared" si="122"/>
        <v>1.0085836704660101</v>
      </c>
      <c r="L476" s="170">
        <v>1.2370174562000001E-2</v>
      </c>
      <c r="M476" s="170">
        <v>6.3959638309010011E-2</v>
      </c>
      <c r="N476" s="170">
        <v>0.31006587759499998</v>
      </c>
      <c r="O476" s="170">
        <v>0.62218797999999997</v>
      </c>
      <c r="Q476" s="69">
        <v>58.121017999999999</v>
      </c>
      <c r="S476" s="116">
        <v>8.8178014999999998E-2</v>
      </c>
      <c r="T476" s="116">
        <v>8.1363680999999993E-2</v>
      </c>
      <c r="U476" s="116">
        <v>3.5175409999999999E-3</v>
      </c>
      <c r="V476" s="116">
        <v>3.2967923999999999E-3</v>
      </c>
      <c r="X476" s="69">
        <v>2.0349680000000001E-4</v>
      </c>
      <c r="Z476" s="166"/>
    </row>
    <row r="477" spans="1:26" ht="14.4">
      <c r="A477" t="s">
        <v>2623</v>
      </c>
      <c r="B477" s="85" t="s">
        <v>506</v>
      </c>
      <c r="C477" s="113" t="str">
        <f t="shared" si="119"/>
        <v>A.070.02.303</v>
      </c>
      <c r="D477" s="9" t="s">
        <v>358</v>
      </c>
      <c r="E477" s="117" t="s">
        <v>2616</v>
      </c>
      <c r="F477" s="115" t="str">
        <f t="shared" si="120"/>
        <v>LPG - including combustion CO2 per litre</v>
      </c>
      <c r="G477" s="146">
        <v>1.7142857333333332</v>
      </c>
      <c r="H477" s="8">
        <f t="shared" si="121"/>
        <v>1.7142857333333332</v>
      </c>
      <c r="J477" s="169">
        <v>0.44933436465676796</v>
      </c>
      <c r="K477" s="8">
        <f t="shared" si="122"/>
        <v>0.44933436465676796</v>
      </c>
      <c r="L477" s="170">
        <v>1.1963101351768E-2</v>
      </c>
      <c r="M477" s="170">
        <v>2.1103219069999998E-2</v>
      </c>
      <c r="N477" s="170">
        <v>0.15912518423499999</v>
      </c>
      <c r="O477" s="170">
        <v>0.25714285999999997</v>
      </c>
      <c r="Q477" s="69">
        <v>26.916371999999999</v>
      </c>
      <c r="S477" s="116">
        <v>3.4462544999999997E-2</v>
      </c>
      <c r="T477" s="116">
        <v>3.1116307999999999E-2</v>
      </c>
      <c r="U477" s="116">
        <v>1.4337949E-3</v>
      </c>
      <c r="V477" s="116">
        <v>1.9124420000000001E-3</v>
      </c>
      <c r="X477" s="172">
        <v>8.9876462999999998E-5</v>
      </c>
      <c r="Z477" s="166"/>
    </row>
    <row r="478" spans="1:26" ht="14.4">
      <c r="A478" t="s">
        <v>1661</v>
      </c>
      <c r="B478" s="85" t="s">
        <v>506</v>
      </c>
      <c r="C478" s="113" t="str">
        <f t="shared" si="119"/>
        <v>A.070.02.304</v>
      </c>
      <c r="D478" s="9" t="s">
        <v>358</v>
      </c>
      <c r="E478" s="112" t="s">
        <v>362</v>
      </c>
      <c r="F478" s="115" t="str">
        <f t="shared" si="120"/>
        <v>Brown Hydrogen - including combustion CO2</v>
      </c>
      <c r="G478" s="146">
        <v>11.832335333333333</v>
      </c>
      <c r="H478" s="8">
        <f t="shared" si="121"/>
        <v>11.832335333333333</v>
      </c>
      <c r="J478" s="169">
        <v>1.8219379119121508</v>
      </c>
      <c r="K478" s="8">
        <f t="shared" si="122"/>
        <v>1.8219379119121508</v>
      </c>
      <c r="L478" s="170">
        <v>8.6356592680000011E-3</v>
      </c>
      <c r="M478" s="170">
        <v>3.3609806313699996E-2</v>
      </c>
      <c r="N478" s="170">
        <v>4.8421463304509429E-3</v>
      </c>
      <c r="O478" s="170">
        <v>1.7748503</v>
      </c>
      <c r="Q478" s="69">
        <v>158.68876</v>
      </c>
      <c r="S478" s="116">
        <v>0.20962575</v>
      </c>
      <c r="T478" s="116">
        <v>0.19158132</v>
      </c>
      <c r="U478" s="116">
        <v>9.1390073999999995E-3</v>
      </c>
      <c r="V478" s="116">
        <v>8.9054149000000003E-3</v>
      </c>
      <c r="X478" s="69">
        <v>5.2484164999999996E-4</v>
      </c>
      <c r="Z478" s="166"/>
    </row>
    <row r="479" spans="1:26" ht="14.4">
      <c r="A479" t="s">
        <v>3494</v>
      </c>
      <c r="B479" s="85" t="s">
        <v>506</v>
      </c>
      <c r="C479" s="113" t="str">
        <f t="shared" si="119"/>
        <v>A.070.02.401</v>
      </c>
      <c r="D479" s="9" t="s">
        <v>358</v>
      </c>
      <c r="E479" s="112" t="s">
        <v>362</v>
      </c>
      <c r="F479" s="115" t="str">
        <f t="shared" si="120"/>
        <v>AdBlue (1.09 kg per litre) including combustion CO2</v>
      </c>
      <c r="G479" s="146">
        <v>0.42535168666666673</v>
      </c>
      <c r="H479" s="8">
        <f t="shared" si="121"/>
        <v>0.42535168666666673</v>
      </c>
      <c r="J479" s="169">
        <v>7.0706026502421082E-2</v>
      </c>
      <c r="K479" s="8">
        <f t="shared" si="122"/>
        <v>7.0706026502421082E-2</v>
      </c>
      <c r="L479" s="170">
        <v>6.5405082939999995E-4</v>
      </c>
      <c r="M479" s="170">
        <v>5.5615096238210001E-3</v>
      </c>
      <c r="N479" s="170">
        <v>6.8771304920008103E-4</v>
      </c>
      <c r="O479" s="170">
        <v>6.3802753000000004E-2</v>
      </c>
      <c r="Q479" s="69">
        <v>0.94288669999999997</v>
      </c>
      <c r="S479" s="116">
        <v>7.6950810000000003E-3</v>
      </c>
      <c r="T479" s="116">
        <v>7.3095740000000001E-3</v>
      </c>
      <c r="U479" s="116">
        <v>3.4102186999999999E-4</v>
      </c>
      <c r="V479" s="199">
        <v>4.4485072000000002E-5</v>
      </c>
      <c r="X479" s="172">
        <v>1.4316254E-5</v>
      </c>
      <c r="Z479" s="166"/>
    </row>
    <row r="480" spans="1:26" ht="14.4">
      <c r="B480" s="85"/>
      <c r="C480" s="113"/>
      <c r="D480" s="1" t="s">
        <v>359</v>
      </c>
      <c r="E480" s="112"/>
      <c r="H480" s="8"/>
      <c r="Q480"/>
      <c r="V480" s="3"/>
      <c r="X480" s="3"/>
    </row>
    <row r="481" spans="1:26" ht="14.4">
      <c r="A481" t="s">
        <v>2624</v>
      </c>
      <c r="B481" s="85" t="s">
        <v>506</v>
      </c>
      <c r="C481" s="113" t="str">
        <f t="shared" ref="C481:C507" si="123">MID(A481,1,12)</f>
        <v>A.070.03.101</v>
      </c>
      <c r="D481" s="9" t="s">
        <v>359</v>
      </c>
      <c r="E481" s="117" t="s">
        <v>2101</v>
      </c>
      <c r="F481" s="115" t="str">
        <f t="shared" ref="F481:F507" si="124">MID(A481, 21,85)</f>
        <v xml:space="preserve"> Gasoline E10 - lease segment A (4.90 l/100km) incl CO2 (per km)</v>
      </c>
      <c r="G481" s="146">
        <v>0.13748437999999999</v>
      </c>
      <c r="H481" s="8">
        <f t="shared" ref="H481:H496" si="125">G481</f>
        <v>0.13748437999999999</v>
      </c>
      <c r="J481" s="169">
        <v>3.4978626581567737E-2</v>
      </c>
      <c r="K481" s="8">
        <f t="shared" ref="K481:K496" si="126">J481</f>
        <v>3.4978626581567737E-2</v>
      </c>
      <c r="L481" s="170">
        <v>1.4819007582000002E-3</v>
      </c>
      <c r="M481" s="170">
        <v>2.4867133302000004E-3</v>
      </c>
      <c r="N481" s="170">
        <v>1.0387355493167733E-2</v>
      </c>
      <c r="O481" s="170">
        <v>2.0622656999999999E-2</v>
      </c>
      <c r="Q481" s="69">
        <v>2.1573462999999999</v>
      </c>
      <c r="S481" s="116">
        <v>2.9118734999999999E-3</v>
      </c>
      <c r="T481" s="116">
        <v>2.6550848000000001E-3</v>
      </c>
      <c r="U481" s="116">
        <v>1.1617816E-4</v>
      </c>
      <c r="V481" s="116">
        <v>1.4061050999999999E-4</v>
      </c>
      <c r="X481" s="172">
        <v>7.3782377999999998E-6</v>
      </c>
      <c r="Z481" s="166"/>
    </row>
    <row r="482" spans="1:26" ht="14.4">
      <c r="A482" t="s">
        <v>2625</v>
      </c>
      <c r="B482" s="85" t="s">
        <v>506</v>
      </c>
      <c r="C482" s="113" t="str">
        <f t="shared" si="123"/>
        <v>A.070.03.102</v>
      </c>
      <c r="D482" s="9" t="s">
        <v>359</v>
      </c>
      <c r="E482" s="117" t="s">
        <v>2101</v>
      </c>
      <c r="F482" s="115" t="str">
        <f t="shared" si="124"/>
        <v xml:space="preserve"> Gasoline E10 - lease segment B (5.30 l/100km) incl CO2 (per km)</v>
      </c>
      <c r="G482" s="146">
        <v>0.14870759333333333</v>
      </c>
      <c r="H482" s="8">
        <f t="shared" si="125"/>
        <v>0.14870759333333333</v>
      </c>
      <c r="J482" s="169">
        <v>3.771627204177537E-2</v>
      </c>
      <c r="K482" s="8">
        <f t="shared" si="126"/>
        <v>3.771627204177537E-2</v>
      </c>
      <c r="L482" s="170">
        <v>1.5357560023000001E-3</v>
      </c>
      <c r="M482" s="170">
        <v>2.6390748326000002E-3</v>
      </c>
      <c r="N482" s="170">
        <v>1.1235302206875372E-2</v>
      </c>
      <c r="O482" s="170">
        <v>2.2306138999999999E-2</v>
      </c>
      <c r="Q482" s="69">
        <v>2.3334562000000001</v>
      </c>
      <c r="S482" s="116">
        <v>3.1346343E-3</v>
      </c>
      <c r="T482" s="116">
        <v>2.8572694000000001E-3</v>
      </c>
      <c r="U482" s="116">
        <v>1.2527599E-4</v>
      </c>
      <c r="V482" s="116">
        <v>1.5208891999999999E-4</v>
      </c>
      <c r="X482" s="172">
        <v>7.9326979000000007E-6</v>
      </c>
      <c r="Z482" s="166"/>
    </row>
    <row r="483" spans="1:26" ht="14.4">
      <c r="A483" t="s">
        <v>2626</v>
      </c>
      <c r="B483" s="85" t="s">
        <v>506</v>
      </c>
      <c r="C483" s="113" t="str">
        <f t="shared" si="123"/>
        <v>A.070.03.103</v>
      </c>
      <c r="D483" s="9" t="s">
        <v>359</v>
      </c>
      <c r="E483" s="117" t="s">
        <v>2101</v>
      </c>
      <c r="F483" s="115" t="str">
        <f t="shared" si="124"/>
        <v xml:space="preserve"> Gasoline E10 - lease segment C (5.70 l/100km) incl CO2 (per km)</v>
      </c>
      <c r="G483" s="146">
        <v>0.15993080666666667</v>
      </c>
      <c r="H483" s="8">
        <f t="shared" si="125"/>
        <v>0.15993080666666667</v>
      </c>
      <c r="J483" s="169">
        <v>4.0453918501182913E-2</v>
      </c>
      <c r="K483" s="8">
        <f t="shared" si="126"/>
        <v>4.0453918501182913E-2</v>
      </c>
      <c r="L483" s="170">
        <v>1.5896112355E-3</v>
      </c>
      <c r="M483" s="170">
        <v>2.7914363451000002E-3</v>
      </c>
      <c r="N483" s="170">
        <v>1.2083249920582914E-2</v>
      </c>
      <c r="O483" s="170">
        <v>2.3989620999999999E-2</v>
      </c>
      <c r="Q483" s="69">
        <v>2.5095660999999998</v>
      </c>
      <c r="S483" s="116">
        <v>3.3573951E-3</v>
      </c>
      <c r="T483" s="116">
        <v>3.0594540000000001E-3</v>
      </c>
      <c r="U483" s="116">
        <v>1.3437382E-4</v>
      </c>
      <c r="V483" s="116">
        <v>1.6356733E-4</v>
      </c>
      <c r="X483" s="172">
        <v>8.4871579000000008E-6</v>
      </c>
      <c r="Z483" s="166"/>
    </row>
    <row r="484" spans="1:26" ht="14.4">
      <c r="A484" t="s">
        <v>2627</v>
      </c>
      <c r="B484" s="85" t="s">
        <v>506</v>
      </c>
      <c r="C484" s="113" t="str">
        <f t="shared" si="123"/>
        <v>A.070.03.104</v>
      </c>
      <c r="D484" s="9" t="s">
        <v>359</v>
      </c>
      <c r="E484" s="117" t="s">
        <v>2101</v>
      </c>
      <c r="F484" s="115" t="str">
        <f t="shared" si="124"/>
        <v xml:space="preserve"> Gasoline E10 - lease segment D (6.70 l/100km) incl CO2 (per km)</v>
      </c>
      <c r="G484" s="146">
        <v>0.18798883999999999</v>
      </c>
      <c r="H484" s="8">
        <f t="shared" si="125"/>
        <v>0.18798883999999999</v>
      </c>
      <c r="J484" s="169">
        <v>4.729803370595187E-2</v>
      </c>
      <c r="K484" s="8">
        <f t="shared" si="126"/>
        <v>4.729803370595187E-2</v>
      </c>
      <c r="L484" s="170">
        <v>1.7242493403999998E-3</v>
      </c>
      <c r="M484" s="170">
        <v>3.1723401612E-3</v>
      </c>
      <c r="N484" s="170">
        <v>1.4203118204351868E-2</v>
      </c>
      <c r="O484" s="170">
        <v>2.8198325999999999E-2</v>
      </c>
      <c r="Q484" s="69">
        <v>2.9498408999999999</v>
      </c>
      <c r="S484" s="116">
        <v>3.9142971999999998E-3</v>
      </c>
      <c r="T484" s="116">
        <v>3.5649153999999998E-3</v>
      </c>
      <c r="U484" s="116">
        <v>1.5711840000000001E-4</v>
      </c>
      <c r="V484" s="116">
        <v>1.9226335000000001E-4</v>
      </c>
      <c r="X484" s="172">
        <v>9.8733079999999994E-6</v>
      </c>
      <c r="Z484" s="166"/>
    </row>
    <row r="485" spans="1:26" ht="14.4">
      <c r="A485" t="s">
        <v>2628</v>
      </c>
      <c r="B485" s="85" t="s">
        <v>506</v>
      </c>
      <c r="C485" s="113" t="str">
        <f t="shared" si="123"/>
        <v>A.070.03.105</v>
      </c>
      <c r="D485" s="9" t="s">
        <v>359</v>
      </c>
      <c r="E485" s="117" t="s">
        <v>2101</v>
      </c>
      <c r="F485" s="115" t="str">
        <f t="shared" si="124"/>
        <v xml:space="preserve"> Gasoline E10 - lease segment E (8.80 l/100km) incl CO2 (per km)</v>
      </c>
      <c r="G485" s="146">
        <v>0.24691072</v>
      </c>
      <c r="H485" s="8">
        <f t="shared" si="125"/>
        <v>0.24691072</v>
      </c>
      <c r="J485" s="169">
        <v>6.1670677158266615E-2</v>
      </c>
      <c r="K485" s="8">
        <f t="shared" si="126"/>
        <v>6.1670677158266615E-2</v>
      </c>
      <c r="L485" s="170">
        <v>2.0069894125000001E-3</v>
      </c>
      <c r="M485" s="170">
        <v>3.9722380441999999E-3</v>
      </c>
      <c r="N485" s="170">
        <v>1.8654841701566612E-2</v>
      </c>
      <c r="O485" s="170">
        <v>3.7036607999999999E-2</v>
      </c>
      <c r="Q485" s="69">
        <v>3.8744179000000001</v>
      </c>
      <c r="S485" s="116">
        <v>5.0837914999999996E-3</v>
      </c>
      <c r="T485" s="116">
        <v>4.6263844E-3</v>
      </c>
      <c r="U485" s="116">
        <v>2.0488202000000001E-4</v>
      </c>
      <c r="V485" s="116">
        <v>2.5252500000000003E-4</v>
      </c>
      <c r="X485" s="172">
        <v>1.2784223E-5</v>
      </c>
      <c r="Z485" s="166"/>
    </row>
    <row r="486" spans="1:26" ht="14.4">
      <c r="A486" t="s">
        <v>2629</v>
      </c>
      <c r="B486" s="85" t="s">
        <v>506</v>
      </c>
      <c r="C486" s="113" t="str">
        <f t="shared" si="123"/>
        <v>A.070.03.202</v>
      </c>
      <c r="D486" s="9" t="s">
        <v>359</v>
      </c>
      <c r="E486" s="117" t="s">
        <v>2101</v>
      </c>
      <c r="F486" s="115" t="str">
        <f t="shared" si="124"/>
        <v xml:space="preserve"> Diesel B10 - lease segment B (4.40 l/100km) incl CO2 (per km)</v>
      </c>
      <c r="G486" s="146">
        <v>0.13096272</v>
      </c>
      <c r="H486" s="8">
        <f t="shared" si="125"/>
        <v>0.13096272</v>
      </c>
      <c r="J486" s="169">
        <v>3.6446060286604784E-2</v>
      </c>
      <c r="K486" s="8">
        <f t="shared" si="126"/>
        <v>3.6446060286604784E-2</v>
      </c>
      <c r="L486" s="170">
        <v>2.2790767200000003E-3</v>
      </c>
      <c r="M486" s="170">
        <v>3.7257908409999998E-3</v>
      </c>
      <c r="N486" s="170">
        <v>1.079678472560479E-2</v>
      </c>
      <c r="O486" s="170">
        <v>1.9644407999999999E-2</v>
      </c>
      <c r="Q486" s="69">
        <v>2.0227745000000001</v>
      </c>
      <c r="S486" s="116">
        <v>2.7541266000000002E-3</v>
      </c>
      <c r="T486" s="116">
        <v>2.5036147000000002E-3</v>
      </c>
      <c r="U486" s="116">
        <v>1.1165268E-4</v>
      </c>
      <c r="V486" s="116">
        <v>1.3885920999999999E-4</v>
      </c>
      <c r="X486" s="172">
        <v>7.4920268000000002E-6</v>
      </c>
      <c r="Z486" s="166"/>
    </row>
    <row r="487" spans="1:26" ht="14.4">
      <c r="A487" t="s">
        <v>2630</v>
      </c>
      <c r="B487" s="85" t="s">
        <v>506</v>
      </c>
      <c r="C487" s="113" t="str">
        <f t="shared" si="123"/>
        <v>A.070.03.203</v>
      </c>
      <c r="D487" s="9" t="s">
        <v>359</v>
      </c>
      <c r="E487" s="117" t="s">
        <v>2101</v>
      </c>
      <c r="F487" s="115" t="str">
        <f t="shared" si="124"/>
        <v xml:space="preserve"> Diesel B10 - lease segment C (4.70 l/100km) incl CO2 (per km)</v>
      </c>
      <c r="G487" s="146">
        <v>0.13989199333333335</v>
      </c>
      <c r="H487" s="8">
        <f t="shared" si="125"/>
        <v>0.13989199333333335</v>
      </c>
      <c r="J487" s="169">
        <v>3.8778346491035801E-2</v>
      </c>
      <c r="K487" s="8">
        <f t="shared" si="126"/>
        <v>3.8778346491035801E-2</v>
      </c>
      <c r="L487" s="170">
        <v>2.338185973E-3</v>
      </c>
      <c r="M487" s="170">
        <v>3.9234325390000001E-3</v>
      </c>
      <c r="N487" s="170">
        <v>1.1532928979035796E-2</v>
      </c>
      <c r="O487" s="170">
        <v>2.0983799000000001E-2</v>
      </c>
      <c r="Q487" s="69">
        <v>2.1606909999999999</v>
      </c>
      <c r="S487" s="116">
        <v>2.9269955000000001E-3</v>
      </c>
      <c r="T487" s="116">
        <v>2.6598802E-3</v>
      </c>
      <c r="U487" s="116">
        <v>1.187885E-4</v>
      </c>
      <c r="V487" s="116">
        <v>1.4832689E-4</v>
      </c>
      <c r="X487" s="172">
        <v>7.9502041999999997E-6</v>
      </c>
      <c r="Z487" s="166"/>
    </row>
    <row r="488" spans="1:26" ht="14.4">
      <c r="A488" t="s">
        <v>2631</v>
      </c>
      <c r="B488" s="85" t="s">
        <v>506</v>
      </c>
      <c r="C488" s="113" t="str">
        <f t="shared" si="123"/>
        <v>A.070.03.204</v>
      </c>
      <c r="D488" s="9" t="s">
        <v>359</v>
      </c>
      <c r="E488" s="117" t="s">
        <v>2101</v>
      </c>
      <c r="F488" s="115" t="str">
        <f t="shared" si="124"/>
        <v xml:space="preserve"> Diesel B10 - lease segment D (5.00 l/100km) incl CO2 (per km)</v>
      </c>
      <c r="G488" s="146">
        <v>0.14882127333333334</v>
      </c>
      <c r="H488" s="8">
        <f t="shared" si="125"/>
        <v>0.14882127333333334</v>
      </c>
      <c r="J488" s="169">
        <v>4.1110633607456808E-2</v>
      </c>
      <c r="K488" s="8">
        <f t="shared" si="126"/>
        <v>4.1110633607456808E-2</v>
      </c>
      <c r="L488" s="170">
        <v>2.3972951370000001E-3</v>
      </c>
      <c r="M488" s="170">
        <v>4.1210742370000001E-3</v>
      </c>
      <c r="N488" s="170">
        <v>1.2269073233456806E-2</v>
      </c>
      <c r="O488" s="170">
        <v>2.2323190999999999E-2</v>
      </c>
      <c r="Q488" s="69">
        <v>2.2986073999999999</v>
      </c>
      <c r="S488" s="116">
        <v>3.0998645000000001E-3</v>
      </c>
      <c r="T488" s="116">
        <v>2.8161456000000001E-3</v>
      </c>
      <c r="U488" s="116">
        <v>1.2592431999999999E-4</v>
      </c>
      <c r="V488" s="116">
        <v>1.5779456000000001E-4</v>
      </c>
      <c r="X488" s="172">
        <v>8.4083816E-6</v>
      </c>
      <c r="Z488" s="166"/>
    </row>
    <row r="489" spans="1:26" ht="14.4">
      <c r="A489" t="s">
        <v>2632</v>
      </c>
      <c r="B489" s="85" t="s">
        <v>506</v>
      </c>
      <c r="C489" s="113" t="str">
        <f t="shared" si="123"/>
        <v>A.070.03.205</v>
      </c>
      <c r="D489" s="9" t="s">
        <v>359</v>
      </c>
      <c r="E489" s="117" t="s">
        <v>2101</v>
      </c>
      <c r="F489" s="115" t="str">
        <f t="shared" si="124"/>
        <v xml:space="preserve"> Diesel B10 - lease segment E (7.10 l/100km) incl CO2 (per km)</v>
      </c>
      <c r="G489" s="146">
        <v>0.21132620666666668</v>
      </c>
      <c r="H489" s="8">
        <f t="shared" si="125"/>
        <v>0.21132620666666668</v>
      </c>
      <c r="J489" s="169">
        <v>5.7436640224453862E-2</v>
      </c>
      <c r="K489" s="8">
        <f t="shared" si="126"/>
        <v>5.7436640224453862E-2</v>
      </c>
      <c r="L489" s="170">
        <v>2.8110594120000004E-3</v>
      </c>
      <c r="M489" s="170">
        <v>5.5045658009999993E-3</v>
      </c>
      <c r="N489" s="170">
        <v>1.7422084011453863E-2</v>
      </c>
      <c r="O489" s="170">
        <v>3.1698931E-2</v>
      </c>
      <c r="Q489" s="69">
        <v>3.2640224999999998</v>
      </c>
      <c r="S489" s="116">
        <v>4.3099469999999997E-3</v>
      </c>
      <c r="T489" s="116">
        <v>3.9100035999999998E-3</v>
      </c>
      <c r="U489" s="116">
        <v>1.7587507E-4</v>
      </c>
      <c r="V489" s="116">
        <v>2.2406826999999999E-4</v>
      </c>
      <c r="X489" s="172">
        <v>1.1615623000000001E-5</v>
      </c>
      <c r="Z489" s="166"/>
    </row>
    <row r="490" spans="1:26" ht="14.4">
      <c r="A490" t="s">
        <v>2633</v>
      </c>
      <c r="B490" s="85" t="s">
        <v>506</v>
      </c>
      <c r="C490" s="113" t="str">
        <f t="shared" si="123"/>
        <v>A.070.03.301</v>
      </c>
      <c r="D490" s="9" t="s">
        <v>359</v>
      </c>
      <c r="E490" s="117" t="s">
        <v>2101</v>
      </c>
      <c r="F490" s="115" t="str">
        <f t="shared" si="124"/>
        <v xml:space="preserve"> BEV - lease segment A (14.00 kWh/100km) WTW (per km)</v>
      </c>
      <c r="G490" s="146">
        <v>3.2810469333333335E-2</v>
      </c>
      <c r="H490" s="8">
        <f t="shared" si="125"/>
        <v>3.2810469333333335E-2</v>
      </c>
      <c r="J490" s="169">
        <v>8.4871320519999995E-3</v>
      </c>
      <c r="K490" s="8">
        <f t="shared" si="126"/>
        <v>8.4871320519999995E-3</v>
      </c>
      <c r="L490" s="170">
        <v>2.03830625E-4</v>
      </c>
      <c r="M490" s="170">
        <v>6.7285179000000001E-4</v>
      </c>
      <c r="N490" s="170">
        <v>2.6888792369999998E-3</v>
      </c>
      <c r="O490" s="170">
        <v>4.9215704000000002E-3</v>
      </c>
      <c r="Q490" s="69">
        <v>1.0369625</v>
      </c>
      <c r="S490" s="116">
        <v>6.8858161999999997E-4</v>
      </c>
      <c r="T490" s="116">
        <v>6.4446060999999997E-4</v>
      </c>
      <c r="U490" s="199">
        <v>2.8016719000000001E-5</v>
      </c>
      <c r="V490" s="199">
        <v>1.6104291E-5</v>
      </c>
      <c r="X490" s="172">
        <v>2.030023E-6</v>
      </c>
      <c r="Z490" s="166"/>
    </row>
    <row r="491" spans="1:26" ht="14.4">
      <c r="A491" t="s">
        <v>2634</v>
      </c>
      <c r="B491" s="85" t="s">
        <v>506</v>
      </c>
      <c r="C491" s="113" t="str">
        <f t="shared" si="123"/>
        <v>A.070.03.302</v>
      </c>
      <c r="D491" s="9" t="s">
        <v>359</v>
      </c>
      <c r="E491" s="117" t="s">
        <v>2101</v>
      </c>
      <c r="F491" s="115" t="str">
        <f t="shared" si="124"/>
        <v xml:space="preserve"> BEV - lease segment B (15.7 kWh/100km) WTW (per km)</v>
      </c>
      <c r="G491" s="146">
        <v>3.6794597333333338E-2</v>
      </c>
      <c r="H491" s="8">
        <f t="shared" si="125"/>
        <v>3.6794597333333338E-2</v>
      </c>
      <c r="J491" s="169">
        <v>9.5177122200000002E-3</v>
      </c>
      <c r="K491" s="8">
        <f t="shared" si="126"/>
        <v>9.5177122200000002E-3</v>
      </c>
      <c r="L491" s="170">
        <v>2.2858148299999999E-4</v>
      </c>
      <c r="M491" s="170">
        <v>7.5455522000000006E-4</v>
      </c>
      <c r="N491" s="170">
        <v>3.015385917E-3</v>
      </c>
      <c r="O491" s="170">
        <v>5.5191896000000001E-3</v>
      </c>
      <c r="Q491" s="69">
        <v>1.1628794</v>
      </c>
      <c r="S491" s="116">
        <v>7.7219511000000004E-4</v>
      </c>
      <c r="T491" s="116">
        <v>7.2271653999999999E-4</v>
      </c>
      <c r="U491" s="199">
        <v>3.1418750000000001E-5</v>
      </c>
      <c r="V491" s="199">
        <v>1.8059812999999998E-5</v>
      </c>
      <c r="X491" s="172">
        <v>2.2765258000000001E-6</v>
      </c>
      <c r="Z491" s="166"/>
    </row>
    <row r="492" spans="1:26" ht="14.4">
      <c r="A492" t="s">
        <v>2635</v>
      </c>
      <c r="B492" s="85" t="s">
        <v>506</v>
      </c>
      <c r="C492" s="113" t="str">
        <f t="shared" si="123"/>
        <v>A.070.03.303</v>
      </c>
      <c r="D492" s="9" t="s">
        <v>359</v>
      </c>
      <c r="E492" s="117" t="s">
        <v>2101</v>
      </c>
      <c r="F492" s="115" t="str">
        <f t="shared" si="124"/>
        <v xml:space="preserve"> BEV - lease segment C (16.95 kWh/100km) WTW (per km)</v>
      </c>
      <c r="G492" s="146">
        <v>3.9724104000000003E-2</v>
      </c>
      <c r="H492" s="8">
        <f t="shared" si="125"/>
        <v>3.9724104000000003E-2</v>
      </c>
      <c r="J492" s="169">
        <v>1.0275491979E-2</v>
      </c>
      <c r="K492" s="8">
        <f t="shared" si="126"/>
        <v>1.0275491979E-2</v>
      </c>
      <c r="L492" s="170">
        <v>2.4678064600000001E-4</v>
      </c>
      <c r="M492" s="170">
        <v>8.1463127999999998E-4</v>
      </c>
      <c r="N492" s="170">
        <v>3.2554644529999999E-3</v>
      </c>
      <c r="O492" s="170">
        <v>5.9586155999999998E-3</v>
      </c>
      <c r="Q492" s="69">
        <v>1.2554653</v>
      </c>
      <c r="S492" s="116">
        <v>8.3367561000000003E-4</v>
      </c>
      <c r="T492" s="116">
        <v>7.8025767000000005E-4</v>
      </c>
      <c r="U492" s="199">
        <v>3.3920242000000003E-5</v>
      </c>
      <c r="V492" s="199">
        <v>1.9497696E-5</v>
      </c>
      <c r="X492" s="172">
        <v>2.4577777999999999E-6</v>
      </c>
      <c r="Z492" s="166"/>
    </row>
    <row r="493" spans="1:26" ht="14.4">
      <c r="A493" t="s">
        <v>2636</v>
      </c>
      <c r="B493" s="85" t="s">
        <v>506</v>
      </c>
      <c r="C493" s="113" t="str">
        <f t="shared" si="123"/>
        <v>A.070.03.304</v>
      </c>
      <c r="D493" s="9" t="s">
        <v>359</v>
      </c>
      <c r="E493" s="117" t="s">
        <v>2101</v>
      </c>
      <c r="F493" s="115" t="str">
        <f t="shared" si="124"/>
        <v xml:space="preserve"> BEV - lease segment D (16.8 kWh/100km) WTW (per km)</v>
      </c>
      <c r="G493" s="146">
        <v>3.9372563333333332E-2</v>
      </c>
      <c r="H493" s="8">
        <f t="shared" si="125"/>
        <v>3.9372563333333332E-2</v>
      </c>
      <c r="J493" s="169">
        <v>1.0184558408E-2</v>
      </c>
      <c r="K493" s="8">
        <f t="shared" si="126"/>
        <v>1.0184558408E-2</v>
      </c>
      <c r="L493" s="170">
        <v>2.4459674400000004E-4</v>
      </c>
      <c r="M493" s="170">
        <v>8.0742215999999993E-4</v>
      </c>
      <c r="N493" s="170">
        <v>3.2266550040000001E-3</v>
      </c>
      <c r="O493" s="170">
        <v>5.9058844999999999E-3</v>
      </c>
      <c r="Q493" s="69">
        <v>1.2443550000000001</v>
      </c>
      <c r="S493" s="116">
        <v>8.2629795000000003E-4</v>
      </c>
      <c r="T493" s="116">
        <v>7.7335274000000002E-4</v>
      </c>
      <c r="U493" s="199">
        <v>3.3620062999999999E-5</v>
      </c>
      <c r="V493" s="199">
        <v>1.9325149999999999E-5</v>
      </c>
      <c r="X493" s="172">
        <v>2.4360275999999998E-6</v>
      </c>
      <c r="Z493" s="166"/>
    </row>
    <row r="494" spans="1:26" ht="14.4">
      <c r="A494" t="s">
        <v>2637</v>
      </c>
      <c r="B494" s="85" t="s">
        <v>506</v>
      </c>
      <c r="C494" s="113" t="str">
        <f t="shared" si="123"/>
        <v>A.070.03.305</v>
      </c>
      <c r="D494" s="9" t="s">
        <v>359</v>
      </c>
      <c r="E494" s="117" t="s">
        <v>2101</v>
      </c>
      <c r="F494" s="115" t="str">
        <f t="shared" si="124"/>
        <v xml:space="preserve"> BEV - lease segment E (22.2 kWh/100km) WTW (per km)</v>
      </c>
      <c r="G494" s="146">
        <v>5.2028030000000003E-2</v>
      </c>
      <c r="H494" s="8">
        <f t="shared" si="125"/>
        <v>5.2028030000000003E-2</v>
      </c>
      <c r="J494" s="169">
        <v>1.3458166471E-2</v>
      </c>
      <c r="K494" s="8">
        <f t="shared" si="126"/>
        <v>1.3458166471E-2</v>
      </c>
      <c r="L494" s="170">
        <v>3.2321713000000001E-4</v>
      </c>
      <c r="M494" s="170">
        <v>1.0669506999999999E-3</v>
      </c>
      <c r="N494" s="170">
        <v>4.2637941410000003E-3</v>
      </c>
      <c r="O494" s="170">
        <v>7.8042045000000001E-3</v>
      </c>
      <c r="Q494" s="69">
        <v>1.6443262000000001</v>
      </c>
      <c r="S494" s="116">
        <v>1.0918937000000001E-3</v>
      </c>
      <c r="T494" s="116">
        <v>1.0219304E-3</v>
      </c>
      <c r="U494" s="199">
        <v>4.4426511999999998E-5</v>
      </c>
      <c r="V494" s="199">
        <v>2.5536805E-5</v>
      </c>
      <c r="X494" s="172">
        <v>3.2190363999999999E-6</v>
      </c>
      <c r="Z494" s="166"/>
    </row>
    <row r="495" spans="1:26" ht="14.4">
      <c r="A495" t="s">
        <v>2638</v>
      </c>
      <c r="B495" s="85" t="s">
        <v>506</v>
      </c>
      <c r="C495" s="113" t="str">
        <f t="shared" si="123"/>
        <v>A.070.03.401</v>
      </c>
      <c r="D495" s="9" t="s">
        <v>359</v>
      </c>
      <c r="E495" s="117" t="s">
        <v>2101</v>
      </c>
      <c r="F495" s="115" t="str">
        <f t="shared" si="124"/>
        <v xml:space="preserve"> Euro 6 diesel max emisions CO - NOx - PM - NMVOC per km</v>
      </c>
      <c r="G495" s="146">
        <v>0</v>
      </c>
      <c r="H495" s="8">
        <f t="shared" si="125"/>
        <v>0</v>
      </c>
      <c r="J495" s="169">
        <v>2.2391886199999997E-3</v>
      </c>
      <c r="K495" s="8">
        <f t="shared" si="126"/>
        <v>2.2391886199999997E-3</v>
      </c>
      <c r="L495" s="170">
        <v>1.4121419999999999E-3</v>
      </c>
      <c r="M495" s="170">
        <v>8.2704662000000003E-4</v>
      </c>
      <c r="N495" s="170">
        <v>0</v>
      </c>
      <c r="O495" s="170">
        <v>0</v>
      </c>
      <c r="Q495" s="69">
        <v>0</v>
      </c>
      <c r="S495" s="116">
        <v>2.1871567999999999E-4</v>
      </c>
      <c r="T495" s="116">
        <v>2.1172171000000001E-4</v>
      </c>
      <c r="U495" s="199">
        <v>6.9939716999999997E-6</v>
      </c>
      <c r="V495" s="116">
        <v>0</v>
      </c>
      <c r="X495" s="172">
        <v>7.7209182999999999E-7</v>
      </c>
      <c r="Z495" s="166"/>
    </row>
    <row r="496" spans="1:26" ht="14.4">
      <c r="A496" t="s">
        <v>2639</v>
      </c>
      <c r="B496" s="85" t="s">
        <v>506</v>
      </c>
      <c r="C496" s="113" t="str">
        <f t="shared" si="123"/>
        <v>A.070.03.402</v>
      </c>
      <c r="D496" s="9" t="s">
        <v>359</v>
      </c>
      <c r="E496" s="117" t="s">
        <v>2101</v>
      </c>
      <c r="F496" s="115" t="str">
        <f t="shared" si="124"/>
        <v xml:space="preserve"> Euro 6 gasoline max emisions CO - NOx - PM - NMVOC per km</v>
      </c>
      <c r="G496" s="146">
        <v>0</v>
      </c>
      <c r="H496" s="8">
        <f t="shared" si="125"/>
        <v>0</v>
      </c>
      <c r="J496" s="169">
        <v>1.4424589700000002E-3</v>
      </c>
      <c r="K496" s="8">
        <f t="shared" si="126"/>
        <v>1.4424589700000002E-3</v>
      </c>
      <c r="L496" s="170">
        <v>8.2217400000000006E-4</v>
      </c>
      <c r="M496" s="170">
        <v>6.2028497000000005E-4</v>
      </c>
      <c r="N496" s="170">
        <v>0</v>
      </c>
      <c r="O496" s="170">
        <v>0</v>
      </c>
      <c r="Q496" s="69">
        <v>0</v>
      </c>
      <c r="S496" s="116">
        <v>1.8305346E-4</v>
      </c>
      <c r="T496" s="116">
        <v>1.7832374E-4</v>
      </c>
      <c r="U496" s="199">
        <v>4.7297178E-6</v>
      </c>
      <c r="V496" s="116">
        <v>0</v>
      </c>
      <c r="X496" s="172">
        <v>5.8610238999999997E-7</v>
      </c>
      <c r="Z496" s="166"/>
    </row>
    <row r="497" spans="1:26" ht="14.4">
      <c r="B497" s="85"/>
      <c r="C497" s="113"/>
      <c r="D497" s="1" t="s">
        <v>1144</v>
      </c>
      <c r="E497" s="117"/>
      <c r="H497" s="8"/>
      <c r="Q497"/>
      <c r="U497" s="3"/>
      <c r="X497" s="3"/>
    </row>
    <row r="498" spans="1:26" ht="14.4">
      <c r="A498" t="s">
        <v>507</v>
      </c>
      <c r="B498" s="85" t="s">
        <v>506</v>
      </c>
      <c r="C498" s="113" t="str">
        <f t="shared" si="123"/>
        <v>A.070.04.101</v>
      </c>
      <c r="D498" s="9" t="s">
        <v>1144</v>
      </c>
      <c r="E498" s="112" t="s">
        <v>362</v>
      </c>
      <c r="F498" s="115" t="str">
        <f t="shared" si="124"/>
        <v>biodiesel (palm oil methyl ester)</v>
      </c>
      <c r="G498" s="146">
        <v>1.3109314666666667</v>
      </c>
      <c r="H498" s="8">
        <f t="shared" ref="H498:H507" si="127">G498</f>
        <v>1.3109314666666667</v>
      </c>
      <c r="J498" s="169">
        <v>0.87602179298549154</v>
      </c>
      <c r="K498" s="8">
        <f t="shared" ref="K498:K507" si="128">J498</f>
        <v>0.87602179298549154</v>
      </c>
      <c r="L498" s="170">
        <v>1.0539719174E-2</v>
      </c>
      <c r="M498" s="170">
        <v>0.64429983833000004</v>
      </c>
      <c r="N498" s="170">
        <v>2.4542515481491528E-2</v>
      </c>
      <c r="O498" s="170">
        <v>0.19663971999999999</v>
      </c>
      <c r="Q498" s="69">
        <v>51.188552000000001</v>
      </c>
      <c r="S498" s="116">
        <v>3.0925075E-2</v>
      </c>
      <c r="T498" s="116">
        <v>2.9060875999999999E-2</v>
      </c>
      <c r="U498" s="116">
        <v>1.2532684E-3</v>
      </c>
      <c r="V498" s="116">
        <v>6.1093026999999999E-4</v>
      </c>
      <c r="X498" s="172">
        <v>5.9535696000000002E-5</v>
      </c>
      <c r="Z498" s="166"/>
    </row>
    <row r="499" spans="1:26" ht="14.4">
      <c r="A499" t="s">
        <v>508</v>
      </c>
      <c r="B499" s="85" t="s">
        <v>506</v>
      </c>
      <c r="C499" s="113" t="str">
        <f t="shared" si="123"/>
        <v>A.070.04.102</v>
      </c>
      <c r="D499" s="9" t="s">
        <v>1144</v>
      </c>
      <c r="E499" s="112" t="s">
        <v>362</v>
      </c>
      <c r="F499" s="115" t="str">
        <f t="shared" si="124"/>
        <v>biodiesel (rape methyl ester)</v>
      </c>
      <c r="G499" s="146">
        <v>0.84293246666666677</v>
      </c>
      <c r="H499" s="8">
        <f t="shared" si="127"/>
        <v>0.84293246666666677</v>
      </c>
      <c r="J499" s="169">
        <v>0.53180363378691631</v>
      </c>
      <c r="K499" s="8">
        <f t="shared" si="128"/>
        <v>0.53180363378691631</v>
      </c>
      <c r="L499" s="170">
        <v>7.2720020511999996E-3</v>
      </c>
      <c r="M499" s="170">
        <v>0.39006730498000003</v>
      </c>
      <c r="N499" s="170">
        <v>8.0244567557163238E-3</v>
      </c>
      <c r="O499" s="170">
        <v>0.12643987000000001</v>
      </c>
      <c r="Q499" s="69">
        <v>47.625543999999998</v>
      </c>
      <c r="S499" s="116">
        <v>2.1932568999999999E-2</v>
      </c>
      <c r="T499" s="116">
        <v>2.0520025000000001E-2</v>
      </c>
      <c r="U499" s="116">
        <v>9.5284902E-4</v>
      </c>
      <c r="V499" s="116">
        <v>4.5969522000000002E-4</v>
      </c>
      <c r="X499" s="172">
        <v>7.9249593999999998E-5</v>
      </c>
      <c r="Z499" s="166"/>
    </row>
    <row r="500" spans="1:26" ht="14.4">
      <c r="A500" t="s">
        <v>1662</v>
      </c>
      <c r="B500" s="85" t="s">
        <v>506</v>
      </c>
      <c r="C500" s="113" t="str">
        <f t="shared" si="123"/>
        <v>A.070.04.103</v>
      </c>
      <c r="D500" s="9" t="s">
        <v>1144</v>
      </c>
      <c r="E500" s="112" t="s">
        <v>362</v>
      </c>
      <c r="F500" s="115" t="str">
        <f t="shared" si="124"/>
        <v>biodiesel (soybean ester 50% Brazil - 50% USA)</v>
      </c>
      <c r="G500" s="146">
        <v>4.9482955999999998</v>
      </c>
      <c r="H500" s="8">
        <f t="shared" si="127"/>
        <v>4.9482955999999998</v>
      </c>
      <c r="J500" s="169">
        <v>1.3624082644963686</v>
      </c>
      <c r="K500" s="8">
        <f t="shared" si="128"/>
        <v>1.3624082644963686</v>
      </c>
      <c r="L500" s="170">
        <v>2.120176327E-2</v>
      </c>
      <c r="M500" s="170">
        <v>0.52034890979999993</v>
      </c>
      <c r="N500" s="170">
        <v>7.8613251426368824E-2</v>
      </c>
      <c r="O500" s="170">
        <v>0.74224433999999995</v>
      </c>
      <c r="Q500" s="69">
        <v>48.043604999999999</v>
      </c>
      <c r="S500" s="116">
        <v>9.2351697999999996E-2</v>
      </c>
      <c r="T500" s="116">
        <v>8.6664533000000002E-2</v>
      </c>
      <c r="U500" s="116">
        <v>3.9676392999999999E-3</v>
      </c>
      <c r="V500" s="116">
        <v>1.7195265E-3</v>
      </c>
      <c r="X500" s="69">
        <v>1.8897938999999999E-4</v>
      </c>
      <c r="Z500" s="166"/>
    </row>
    <row r="501" spans="1:26" ht="14.4">
      <c r="A501" t="s">
        <v>1663</v>
      </c>
      <c r="B501" s="85" t="s">
        <v>506</v>
      </c>
      <c r="C501" s="113" t="str">
        <f t="shared" si="123"/>
        <v>A.070.04.104</v>
      </c>
      <c r="D501" s="9" t="s">
        <v>1144</v>
      </c>
      <c r="E501" s="112" t="s">
        <v>362</v>
      </c>
      <c r="F501" s="115" t="str">
        <f t="shared" si="124"/>
        <v>biodiesel (soybean ester 100% USA)</v>
      </c>
      <c r="G501" s="146">
        <v>2.960048266666667</v>
      </c>
      <c r="H501" s="8">
        <f t="shared" si="127"/>
        <v>2.960048266666667</v>
      </c>
      <c r="J501" s="169">
        <v>0.95378309013401963</v>
      </c>
      <c r="K501" s="8">
        <f t="shared" si="128"/>
        <v>0.95378309013401963</v>
      </c>
      <c r="L501" s="170">
        <v>2.7876423179999998E-2</v>
      </c>
      <c r="M501" s="170">
        <v>0.35135617430000005</v>
      </c>
      <c r="N501" s="170">
        <v>0.13054325265401956</v>
      </c>
      <c r="O501" s="170">
        <v>0.44400724000000003</v>
      </c>
      <c r="Q501" s="69">
        <v>43.115085999999998</v>
      </c>
      <c r="S501" s="116">
        <v>6.7379442999999997E-2</v>
      </c>
      <c r="T501" s="116">
        <v>6.213436E-2</v>
      </c>
      <c r="U501" s="116">
        <v>2.5696292E-3</v>
      </c>
      <c r="V501" s="116">
        <v>2.6754532E-3</v>
      </c>
      <c r="X501" s="69">
        <v>1.5999923E-4</v>
      </c>
      <c r="Z501" s="166"/>
    </row>
    <row r="502" spans="1:26" ht="14.4">
      <c r="A502" t="s">
        <v>509</v>
      </c>
      <c r="B502" s="85" t="s">
        <v>506</v>
      </c>
      <c r="C502" s="113" t="str">
        <f t="shared" si="123"/>
        <v>A.070.04.105</v>
      </c>
      <c r="D502" s="9" t="s">
        <v>1144</v>
      </c>
      <c r="E502" s="112" t="s">
        <v>362</v>
      </c>
      <c r="F502" s="115" t="str">
        <f t="shared" si="124"/>
        <v>ethanol</v>
      </c>
      <c r="G502" s="146">
        <v>1.6460722000000001</v>
      </c>
      <c r="H502" s="8">
        <f t="shared" si="127"/>
        <v>1.6460722000000001</v>
      </c>
      <c r="J502" s="169">
        <v>0.28371063650384132</v>
      </c>
      <c r="K502" s="8">
        <f t="shared" si="128"/>
        <v>0.28371063650384132</v>
      </c>
      <c r="L502" s="170">
        <v>5.4638481246999998E-3</v>
      </c>
      <c r="M502" s="170">
        <v>2.4437189619999997E-2</v>
      </c>
      <c r="N502" s="170">
        <v>6.8987687591413049E-3</v>
      </c>
      <c r="O502" s="170">
        <v>0.24691083</v>
      </c>
      <c r="Q502" s="69">
        <v>51.660742999999997</v>
      </c>
      <c r="S502" s="116">
        <v>3.4192180000000003E-2</v>
      </c>
      <c r="T502" s="116">
        <v>3.1645579E-2</v>
      </c>
      <c r="U502" s="116">
        <v>1.3840119E-3</v>
      </c>
      <c r="V502" s="116">
        <v>1.1625893E-3</v>
      </c>
      <c r="X502" s="172">
        <v>7.9254890000000005E-5</v>
      </c>
      <c r="Z502" s="166"/>
    </row>
    <row r="503" spans="1:26" ht="14.4">
      <c r="A503" t="s">
        <v>510</v>
      </c>
      <c r="B503" s="85" t="s">
        <v>506</v>
      </c>
      <c r="C503" s="113" t="str">
        <f t="shared" si="123"/>
        <v>A.070.04.106</v>
      </c>
      <c r="D503" s="9" t="s">
        <v>1144</v>
      </c>
      <c r="E503" s="112" t="s">
        <v>362</v>
      </c>
      <c r="F503" s="115" t="str">
        <f t="shared" si="124"/>
        <v>petrol (85% ethanol)</v>
      </c>
      <c r="G503" s="146">
        <v>1.5214113333333332</v>
      </c>
      <c r="H503" s="8">
        <f t="shared" si="127"/>
        <v>1.5214113333333332</v>
      </c>
      <c r="J503" s="169">
        <v>0.31720861969877412</v>
      </c>
      <c r="K503" s="8">
        <f t="shared" si="128"/>
        <v>0.31720861969877412</v>
      </c>
      <c r="L503" s="170">
        <v>7.5331969440000004E-3</v>
      </c>
      <c r="M503" s="170">
        <v>2.8794994720000001E-2</v>
      </c>
      <c r="N503" s="170">
        <v>5.2668728034774112E-2</v>
      </c>
      <c r="O503" s="170">
        <v>0.22821169999999999</v>
      </c>
      <c r="Q503" s="69">
        <v>52.795366999999999</v>
      </c>
      <c r="S503" s="116">
        <v>3.3166928999999998E-2</v>
      </c>
      <c r="T503" s="116">
        <v>3.0263075E-2</v>
      </c>
      <c r="U503" s="116">
        <v>1.2998909E-3</v>
      </c>
      <c r="V503" s="116">
        <v>1.6039631E-3</v>
      </c>
      <c r="X503" s="172">
        <v>8.3583839999999994E-5</v>
      </c>
      <c r="Z503" s="166"/>
    </row>
    <row r="504" spans="1:26" ht="14.4">
      <c r="A504" t="s">
        <v>1145</v>
      </c>
      <c r="B504" s="85" t="s">
        <v>506</v>
      </c>
      <c r="C504" s="113" t="str">
        <f t="shared" si="123"/>
        <v>A.070.04.107</v>
      </c>
      <c r="D504" s="9" t="s">
        <v>1144</v>
      </c>
      <c r="E504" s="112" t="s">
        <v>362</v>
      </c>
      <c r="F504" s="115" t="str">
        <f t="shared" si="124"/>
        <v>Diesel B100 (FAME)</v>
      </c>
      <c r="G504" s="146">
        <v>2.960048266666667</v>
      </c>
      <c r="H504" s="8">
        <f t="shared" si="127"/>
        <v>2.960048266666667</v>
      </c>
      <c r="J504" s="169">
        <v>0.95378309013401963</v>
      </c>
      <c r="K504" s="8">
        <f t="shared" si="128"/>
        <v>0.95378309013401963</v>
      </c>
      <c r="L504" s="170">
        <v>2.7876423179999998E-2</v>
      </c>
      <c r="M504" s="170">
        <v>0.35135617430000005</v>
      </c>
      <c r="N504" s="170">
        <v>0.13054325265401956</v>
      </c>
      <c r="O504" s="170">
        <v>0.44400724000000003</v>
      </c>
      <c r="Q504" s="69">
        <v>43.115085999999998</v>
      </c>
      <c r="S504" s="116">
        <v>6.7379442999999997E-2</v>
      </c>
      <c r="T504" s="116">
        <v>6.213436E-2</v>
      </c>
      <c r="U504" s="116">
        <v>2.5696292E-3</v>
      </c>
      <c r="V504" s="116">
        <v>2.6754532E-3</v>
      </c>
      <c r="X504" s="69">
        <v>1.5999923E-4</v>
      </c>
      <c r="Z504" s="166"/>
    </row>
    <row r="505" spans="1:26" ht="14.4">
      <c r="A505" t="s">
        <v>1664</v>
      </c>
      <c r="B505" s="85" t="s">
        <v>506</v>
      </c>
      <c r="C505" s="113" t="str">
        <f t="shared" si="123"/>
        <v>A.070.04.108</v>
      </c>
      <c r="D505" s="9" t="s">
        <v>1144</v>
      </c>
      <c r="E505" s="112" t="s">
        <v>362</v>
      </c>
      <c r="F505" s="115" t="str">
        <f t="shared" si="124"/>
        <v>Diesel XTL (HVO) from USA soybean oil in Europe</v>
      </c>
      <c r="G505" s="146">
        <v>3.1603581333333337</v>
      </c>
      <c r="H505" s="8">
        <f t="shared" si="127"/>
        <v>3.1603581333333337</v>
      </c>
      <c r="J505" s="169">
        <v>0.97836442196742757</v>
      </c>
      <c r="K505" s="8">
        <f t="shared" si="128"/>
        <v>0.97836442196742757</v>
      </c>
      <c r="L505" s="170">
        <v>2.871483033E-2</v>
      </c>
      <c r="M505" s="170">
        <v>0.34183492529999998</v>
      </c>
      <c r="N505" s="170">
        <v>0.13376094633742758</v>
      </c>
      <c r="O505" s="170">
        <v>0.47405372000000001</v>
      </c>
      <c r="Q505" s="69">
        <v>48.368603</v>
      </c>
      <c r="S505" s="116">
        <v>7.0261282999999994E-2</v>
      </c>
      <c r="T505" s="116">
        <v>6.4828830000000004E-2</v>
      </c>
      <c r="U505" s="116">
        <v>2.7143923E-3</v>
      </c>
      <c r="V505" s="116">
        <v>2.7180612E-3</v>
      </c>
      <c r="X505" s="69">
        <v>1.6539802999999999E-4</v>
      </c>
      <c r="Z505" s="166"/>
    </row>
    <row r="506" spans="1:26" ht="14.4">
      <c r="A506" t="s">
        <v>1511</v>
      </c>
      <c r="B506" s="85" t="s">
        <v>506</v>
      </c>
      <c r="C506" s="113" t="str">
        <f t="shared" si="123"/>
        <v>A.070.04.109</v>
      </c>
      <c r="D506" s="9" t="s">
        <v>1144</v>
      </c>
      <c r="E506" s="112" t="s">
        <v>362</v>
      </c>
      <c r="F506" s="115" t="str">
        <f t="shared" si="124"/>
        <v>Diesel XTL (HVO) from agricultural waste</v>
      </c>
      <c r="G506" s="146">
        <v>0.54263924000000008</v>
      </c>
      <c r="H506" s="8">
        <f t="shared" si="127"/>
        <v>0.54263924000000008</v>
      </c>
      <c r="J506" s="169">
        <v>9.9752131618086798E-2</v>
      </c>
      <c r="K506" s="8">
        <f t="shared" si="128"/>
        <v>9.9752131618086798E-2</v>
      </c>
      <c r="L506" s="170">
        <v>2.7817456268000003E-3</v>
      </c>
      <c r="M506" s="170">
        <v>6.1191424600000001E-3</v>
      </c>
      <c r="N506" s="170">
        <v>9.4553575312868021E-3</v>
      </c>
      <c r="O506" s="170">
        <v>8.1395886000000001E-2</v>
      </c>
      <c r="Q506" s="69">
        <v>51.557456999999999</v>
      </c>
      <c r="S506" s="116">
        <v>1.0293182999999999E-2</v>
      </c>
      <c r="T506" s="116">
        <v>9.4249396999999992E-3</v>
      </c>
      <c r="U506" s="116">
        <v>4.3490275000000002E-4</v>
      </c>
      <c r="V506" s="116">
        <v>4.3334086999999999E-4</v>
      </c>
      <c r="X506" s="172">
        <v>2.5502351000000001E-5</v>
      </c>
      <c r="Z506" s="166"/>
    </row>
    <row r="507" spans="1:26" ht="14.4">
      <c r="A507" t="s">
        <v>1512</v>
      </c>
      <c r="B507" s="85" t="s">
        <v>506</v>
      </c>
      <c r="C507" s="113" t="str">
        <f t="shared" si="123"/>
        <v>A.070.04.110</v>
      </c>
      <c r="D507" s="9" t="s">
        <v>1144</v>
      </c>
      <c r="E507" s="112" t="s">
        <v>362</v>
      </c>
      <c r="F507" s="115" t="str">
        <f t="shared" si="124"/>
        <v>Diesel XTL (HVO) from tallow (waste)</v>
      </c>
      <c r="G507" s="146">
        <v>0.3949546266666667</v>
      </c>
      <c r="H507" s="8">
        <f t="shared" si="127"/>
        <v>0.3949546266666667</v>
      </c>
      <c r="J507" s="169">
        <v>8.0330348850080127E-2</v>
      </c>
      <c r="K507" s="8">
        <f t="shared" si="128"/>
        <v>8.0330348850080127E-2</v>
      </c>
      <c r="L507" s="170">
        <v>2.7376179877999997E-3</v>
      </c>
      <c r="M507" s="170">
        <v>6.5902044800000004E-3</v>
      </c>
      <c r="N507" s="170">
        <v>1.1759332382280127E-2</v>
      </c>
      <c r="O507" s="170">
        <v>5.9243193999999999E-2</v>
      </c>
      <c r="Q507" s="69">
        <v>49.569194000000003</v>
      </c>
      <c r="S507" s="116">
        <v>7.9444508000000007E-3</v>
      </c>
      <c r="T507" s="116">
        <v>7.2919971999999998E-3</v>
      </c>
      <c r="U507" s="116">
        <v>3.2575974999999999E-4</v>
      </c>
      <c r="V507" s="116">
        <v>3.2669387000000002E-4</v>
      </c>
      <c r="X507" s="172">
        <v>1.9206514000000001E-5</v>
      </c>
      <c r="Z507" s="166"/>
    </row>
    <row r="508" spans="1:26" ht="14.4">
      <c r="B508" s="85"/>
      <c r="C508" s="113"/>
      <c r="D508" s="1" t="s">
        <v>1146</v>
      </c>
      <c r="E508" s="112"/>
      <c r="H508" s="8"/>
      <c r="Q508"/>
      <c r="X508" s="3"/>
    </row>
    <row r="509" spans="1:26" ht="14.4">
      <c r="A509" t="s">
        <v>1665</v>
      </c>
      <c r="B509" s="85" t="s">
        <v>506</v>
      </c>
      <c r="C509" s="113" t="str">
        <f t="shared" ref="C509:C529" si="129">MID(A509,1,12)</f>
        <v>A.070.06.101</v>
      </c>
      <c r="D509" s="9" t="s">
        <v>1146</v>
      </c>
      <c r="E509" s="112" t="s">
        <v>362</v>
      </c>
      <c r="F509" s="115" t="str">
        <f t="shared" ref="F509:F529" si="130">MID(A509, 21,85)</f>
        <v>Anthracite coal  at mine (30.7MJ/kg)</v>
      </c>
      <c r="G509" s="146">
        <v>7.4389860000000002E-2</v>
      </c>
      <c r="H509" s="8">
        <f t="shared" ref="H509:H529" si="131">G509</f>
        <v>7.4389860000000002E-2</v>
      </c>
      <c r="J509" s="169">
        <v>1.3618032938230001E-2</v>
      </c>
      <c r="K509" s="8">
        <f t="shared" ref="K509:K529" si="132">J509</f>
        <v>1.3618032938230001E-2</v>
      </c>
      <c r="L509" s="170">
        <v>2.8978273322999998E-4</v>
      </c>
      <c r="M509" s="170">
        <v>4.7629553370000005E-4</v>
      </c>
      <c r="N509" s="170">
        <v>1.6934756712999998E-3</v>
      </c>
      <c r="O509" s="170">
        <v>1.1158479000000001E-2</v>
      </c>
      <c r="Q509" s="69">
        <v>41.448849000000003</v>
      </c>
      <c r="S509" s="116">
        <v>1.9698417999999998E-3</v>
      </c>
      <c r="T509" s="116">
        <v>1.3605378E-3</v>
      </c>
      <c r="U509" s="199">
        <v>6.51634E-5</v>
      </c>
      <c r="V509" s="116">
        <v>5.4414060999999998E-4</v>
      </c>
      <c r="X509" s="172">
        <v>5.2614778000000003E-5</v>
      </c>
      <c r="Z509" s="166"/>
    </row>
    <row r="510" spans="1:26" ht="14.4">
      <c r="A510" t="s">
        <v>1666</v>
      </c>
      <c r="B510" s="85" t="s">
        <v>506</v>
      </c>
      <c r="C510" s="113" t="str">
        <f t="shared" si="129"/>
        <v>A.070.06.102</v>
      </c>
      <c r="D510" s="9" t="s">
        <v>1146</v>
      </c>
      <c r="E510" s="112" t="s">
        <v>362</v>
      </c>
      <c r="F510" s="115" t="str">
        <f t="shared" si="130"/>
        <v>Anthracite coal (30.7 MJ/kg) - including combustion CO2</v>
      </c>
      <c r="G510" s="146">
        <v>3.5682871333333339</v>
      </c>
      <c r="H510" s="8">
        <f t="shared" si="131"/>
        <v>3.5682871333333339</v>
      </c>
      <c r="J510" s="169">
        <v>0.62387709502520006</v>
      </c>
      <c r="K510" s="8">
        <f t="shared" si="132"/>
        <v>0.62387709502520006</v>
      </c>
      <c r="L510" s="170">
        <v>3.94826230779E-2</v>
      </c>
      <c r="M510" s="170">
        <v>4.7122666306999995E-2</v>
      </c>
      <c r="N510" s="170">
        <v>2.0287356402999999E-3</v>
      </c>
      <c r="O510" s="170">
        <v>0.53524307000000004</v>
      </c>
      <c r="Q510" s="69">
        <v>41.509428999999997</v>
      </c>
      <c r="S510" s="116">
        <v>6.6548040000000003E-2</v>
      </c>
      <c r="T510" s="116">
        <v>6.2933747999999998E-2</v>
      </c>
      <c r="U510" s="116">
        <v>3.0659586999999999E-3</v>
      </c>
      <c r="V510" s="116">
        <v>5.4833330000000002E-4</v>
      </c>
      <c r="X510" s="69">
        <v>1.7392958000000001E-4</v>
      </c>
      <c r="Z510" s="166"/>
    </row>
    <row r="511" spans="1:26" ht="14.4">
      <c r="A511" t="s">
        <v>3495</v>
      </c>
      <c r="B511" s="85" t="s">
        <v>506</v>
      </c>
      <c r="C511" s="113" t="str">
        <f t="shared" si="129"/>
        <v>A.070.06.103</v>
      </c>
      <c r="D511" s="9" t="s">
        <v>1146</v>
      </c>
      <c r="E511" s="112" t="s">
        <v>362</v>
      </c>
      <c r="F511" s="115" t="str">
        <f t="shared" si="130"/>
        <v>Bituminous coal  at mine US (26.4 MJ/kg) revised</v>
      </c>
      <c r="G511" s="146">
        <v>0.25213349333333335</v>
      </c>
      <c r="H511" s="8">
        <f t="shared" si="131"/>
        <v>0.25213349333333335</v>
      </c>
      <c r="J511" s="169">
        <v>4.2518904761299998E-2</v>
      </c>
      <c r="K511" s="8">
        <f t="shared" si="132"/>
        <v>4.2518904761299998E-2</v>
      </c>
      <c r="L511" s="170">
        <v>7.962135903E-4</v>
      </c>
      <c r="M511" s="170">
        <v>7.2871568199999999E-4</v>
      </c>
      <c r="N511" s="170">
        <v>3.1739514889999997E-3</v>
      </c>
      <c r="O511" s="170">
        <v>3.7820024000000001E-2</v>
      </c>
      <c r="Q511" s="69">
        <v>35.139142</v>
      </c>
      <c r="S511" s="116">
        <v>5.3606905999999998E-3</v>
      </c>
      <c r="T511" s="116">
        <v>4.6568978000000004E-3</v>
      </c>
      <c r="U511" s="116">
        <v>2.2551869E-4</v>
      </c>
      <c r="V511" s="116">
        <v>4.7827406000000003E-4</v>
      </c>
      <c r="X511" s="172">
        <v>5.0016326999999998E-5</v>
      </c>
      <c r="Z511" s="166"/>
    </row>
    <row r="512" spans="1:26" ht="14.4">
      <c r="A512" t="s">
        <v>3496</v>
      </c>
      <c r="B512" s="85" t="s">
        <v>506</v>
      </c>
      <c r="C512" s="113" t="str">
        <f t="shared" si="129"/>
        <v>A.070.06.104</v>
      </c>
      <c r="D512" s="9" t="s">
        <v>1146</v>
      </c>
      <c r="E512" s="112" t="s">
        <v>362</v>
      </c>
      <c r="F512" s="115" t="str">
        <f t="shared" si="130"/>
        <v>Bituminous coal (26.4 MJ/kg) US  - including combustion CO2</v>
      </c>
      <c r="G512" s="146">
        <v>2.8318766666666666</v>
      </c>
      <c r="H512" s="8">
        <f t="shared" si="131"/>
        <v>2.8318766666666666</v>
      </c>
      <c r="J512" s="169">
        <v>0.58041089568339999</v>
      </c>
      <c r="K512" s="8">
        <f t="shared" si="132"/>
        <v>0.58041089568339999</v>
      </c>
      <c r="L512" s="170">
        <v>4.0026314712400007E-2</v>
      </c>
      <c r="M512" s="170">
        <v>0.11159097951000002</v>
      </c>
      <c r="N512" s="170">
        <v>4.012101461E-3</v>
      </c>
      <c r="O512" s="170">
        <v>0.42478149999999998</v>
      </c>
      <c r="Q512" s="69">
        <v>35.290591999999997</v>
      </c>
      <c r="S512" s="116">
        <v>7.4908737000000003E-2</v>
      </c>
      <c r="T512" s="116">
        <v>7.1518722000000007E-2</v>
      </c>
      <c r="U512" s="116">
        <v>2.9012587000000001E-3</v>
      </c>
      <c r="V512" s="116">
        <v>4.8875579999999995E-4</v>
      </c>
      <c r="X512" s="69">
        <v>1.6364453E-4</v>
      </c>
      <c r="Z512" s="166"/>
    </row>
    <row r="513" spans="1:26" ht="14.4">
      <c r="A513" t="s">
        <v>3497</v>
      </c>
      <c r="B513" s="85" t="s">
        <v>506</v>
      </c>
      <c r="C513" s="113" t="str">
        <f t="shared" si="129"/>
        <v>A.070.06.201</v>
      </c>
      <c r="D513" s="9" t="s">
        <v>1146</v>
      </c>
      <c r="E513" s="112" t="s">
        <v>63</v>
      </c>
      <c r="F513" s="115" t="str">
        <f t="shared" si="130"/>
        <v>Combustion of coal Scope 1 per MJ (CO2 SO2 NOx) within the USA</v>
      </c>
      <c r="G513" s="146">
        <v>9.4600000000000004E-2</v>
      </c>
      <c r="H513" s="8">
        <f t="shared" si="131"/>
        <v>9.4600000000000004E-2</v>
      </c>
      <c r="J513" s="169">
        <v>1.621429974E-2</v>
      </c>
      <c r="K513" s="8">
        <f t="shared" si="132"/>
        <v>1.621429974E-2</v>
      </c>
      <c r="L513" s="170">
        <v>5.2632000000000004E-4</v>
      </c>
      <c r="M513" s="170">
        <v>1.4979797400000001E-3</v>
      </c>
      <c r="N513" s="170">
        <v>0</v>
      </c>
      <c r="O513" s="170">
        <v>1.4189999999999999E-2</v>
      </c>
      <c r="Q513" s="69">
        <v>0</v>
      </c>
      <c r="S513" s="116">
        <v>1.9103866E-3</v>
      </c>
      <c r="T513" s="116">
        <v>1.8289997E-3</v>
      </c>
      <c r="U513" s="199">
        <v>8.1386894999999998E-5</v>
      </c>
      <c r="V513" s="116">
        <v>0</v>
      </c>
      <c r="X513" s="172">
        <v>3.1977393000000002E-6</v>
      </c>
      <c r="Z513" s="166"/>
    </row>
    <row r="514" spans="1:26" ht="14.4">
      <c r="A514" t="s">
        <v>3498</v>
      </c>
      <c r="B514" s="85" t="s">
        <v>506</v>
      </c>
      <c r="C514" s="113" t="str">
        <f t="shared" si="129"/>
        <v>A.070.06.202</v>
      </c>
      <c r="D514" s="9" t="s">
        <v>1146</v>
      </c>
      <c r="E514" s="112" t="s">
        <v>63</v>
      </c>
      <c r="F514" s="115" t="str">
        <f t="shared" si="130"/>
        <v>Combustion of coal Scope 1 per MJ (CO2 SO2 NOx) within the EU</v>
      </c>
      <c r="G514" s="146">
        <v>9.4600000000000004E-2</v>
      </c>
      <c r="H514" s="8">
        <f t="shared" si="131"/>
        <v>9.4600000000000004E-2</v>
      </c>
      <c r="J514" s="169">
        <v>1.5437195039999999E-2</v>
      </c>
      <c r="K514" s="8">
        <f t="shared" si="132"/>
        <v>1.5437195039999999E-2</v>
      </c>
      <c r="L514" s="170">
        <v>1.8971999999999999E-4</v>
      </c>
      <c r="M514" s="170">
        <v>1.0574750400000001E-3</v>
      </c>
      <c r="N514" s="170">
        <v>0</v>
      </c>
      <c r="O514" s="170">
        <v>1.4189999999999999E-2</v>
      </c>
      <c r="Q514" s="69">
        <v>0</v>
      </c>
      <c r="S514" s="116">
        <v>1.8306421E-3</v>
      </c>
      <c r="T514" s="116">
        <v>1.7525377E-3</v>
      </c>
      <c r="U514" s="199">
        <v>7.8104374000000006E-5</v>
      </c>
      <c r="V514" s="116">
        <v>0</v>
      </c>
      <c r="X514" s="172">
        <v>2.9821213999999999E-6</v>
      </c>
      <c r="Z514" s="166"/>
    </row>
    <row r="515" spans="1:26" ht="14.4">
      <c r="A515" t="s">
        <v>3499</v>
      </c>
      <c r="B515" s="85" t="s">
        <v>506</v>
      </c>
      <c r="C515" s="113" t="str">
        <f t="shared" si="129"/>
        <v>A.070.06.203</v>
      </c>
      <c r="D515" s="9" t="s">
        <v>1146</v>
      </c>
      <c r="E515" s="112" t="s">
        <v>63</v>
      </c>
      <c r="F515" s="115" t="str">
        <f t="shared" si="130"/>
        <v>Hardcoal at mine US (26.4 MJ/kg)</v>
      </c>
      <c r="G515" s="146">
        <v>9.5505113333333343E-3</v>
      </c>
      <c r="H515" s="8">
        <f t="shared" si="131"/>
        <v>9.5505113333333343E-3</v>
      </c>
      <c r="J515" s="169">
        <v>1.6105646126390002E-3</v>
      </c>
      <c r="K515" s="8">
        <f t="shared" si="132"/>
        <v>1.6105646126390002E-3</v>
      </c>
      <c r="L515" s="170">
        <v>3.0159606298999999E-5</v>
      </c>
      <c r="M515" s="170">
        <v>2.760286677E-5</v>
      </c>
      <c r="N515" s="170">
        <v>1.2022543957000001E-4</v>
      </c>
      <c r="O515" s="170">
        <v>1.4325767000000001E-3</v>
      </c>
      <c r="Q515" s="69">
        <v>1.3310280999999999</v>
      </c>
      <c r="S515" s="116">
        <v>2.0305645999999999E-4</v>
      </c>
      <c r="T515" s="116">
        <v>1.7639764999999999E-4</v>
      </c>
      <c r="U515" s="199">
        <v>8.5423747999999998E-6</v>
      </c>
      <c r="V515" s="199">
        <v>1.8116442E-5</v>
      </c>
      <c r="X515" s="172">
        <v>1.8945578000000001E-6</v>
      </c>
      <c r="Z515" s="166"/>
    </row>
    <row r="516" spans="1:26" ht="14.4">
      <c r="A516" t="s">
        <v>3500</v>
      </c>
      <c r="B516" s="85" t="s">
        <v>506</v>
      </c>
      <c r="C516" s="113" t="str">
        <f t="shared" si="129"/>
        <v>A.070.06.204</v>
      </c>
      <c r="D516" s="9" t="s">
        <v>1146</v>
      </c>
      <c r="E516" s="112" t="s">
        <v>63</v>
      </c>
      <c r="F516" s="115" t="str">
        <f t="shared" si="130"/>
        <v>Hardcoal at mine Australia (26.4 MJ/kg)</v>
      </c>
      <c r="G516" s="146">
        <v>9.0989959999999998E-3</v>
      </c>
      <c r="H516" s="8">
        <f t="shared" si="131"/>
        <v>9.0989959999999998E-3</v>
      </c>
      <c r="J516" s="169">
        <v>1.5417278815389999E-3</v>
      </c>
      <c r="K516" s="8">
        <f t="shared" si="132"/>
        <v>1.5417278815389999E-3</v>
      </c>
      <c r="L516" s="170">
        <v>2.9064175998999999E-5</v>
      </c>
      <c r="M516" s="170">
        <v>2.758886597E-5</v>
      </c>
      <c r="N516" s="170">
        <v>1.2022543957000001E-4</v>
      </c>
      <c r="O516" s="170">
        <v>1.3648493999999999E-3</v>
      </c>
      <c r="Q516" s="69">
        <v>1.3310280999999999</v>
      </c>
      <c r="S516" s="116">
        <v>1.9420156999999999E-4</v>
      </c>
      <c r="T516" s="116">
        <v>1.6795655E-4</v>
      </c>
      <c r="U516" s="199">
        <v>8.1285696000000002E-6</v>
      </c>
      <c r="V516" s="199">
        <v>1.8116442E-5</v>
      </c>
      <c r="X516" s="172">
        <v>1.8816825999999999E-6</v>
      </c>
      <c r="Z516" s="166"/>
    </row>
    <row r="517" spans="1:26" ht="14.4">
      <c r="A517" t="s">
        <v>3501</v>
      </c>
      <c r="B517" s="85" t="s">
        <v>506</v>
      </c>
      <c r="C517" s="113" t="str">
        <f t="shared" si="129"/>
        <v>A.070.06.205</v>
      </c>
      <c r="D517" s="9" t="s">
        <v>1146</v>
      </c>
      <c r="E517" s="112" t="s">
        <v>63</v>
      </c>
      <c r="F517" s="115" t="str">
        <f t="shared" si="130"/>
        <v>Hardcoal at mine Indonesia (26.4 MJ/kg)</v>
      </c>
      <c r="G517" s="146">
        <v>1.3839905333333334E-2</v>
      </c>
      <c r="H517" s="8">
        <f t="shared" si="131"/>
        <v>1.3839905333333334E-2</v>
      </c>
      <c r="J517" s="169">
        <v>2.2645133021390001E-3</v>
      </c>
      <c r="K517" s="8">
        <f t="shared" si="132"/>
        <v>2.2645133021390001E-3</v>
      </c>
      <c r="L517" s="170">
        <v>4.0566188799000004E-5</v>
      </c>
      <c r="M517" s="170">
        <v>2.7735873769999999E-5</v>
      </c>
      <c r="N517" s="170">
        <v>1.2022543957000001E-4</v>
      </c>
      <c r="O517" s="170">
        <v>2.0759858000000001E-3</v>
      </c>
      <c r="Q517" s="69">
        <v>1.3310280999999999</v>
      </c>
      <c r="S517" s="116">
        <v>2.8717796999999998E-4</v>
      </c>
      <c r="T517" s="116">
        <v>2.5658800999999999E-4</v>
      </c>
      <c r="U517" s="199">
        <v>1.2473524000000001E-5</v>
      </c>
      <c r="V517" s="199">
        <v>1.8116442E-5</v>
      </c>
      <c r="X517" s="172">
        <v>2.0168725999999998E-6</v>
      </c>
      <c r="Z517" s="166"/>
    </row>
    <row r="518" spans="1:26" ht="14.4">
      <c r="A518" t="s">
        <v>3502</v>
      </c>
      <c r="B518" s="85" t="s">
        <v>506</v>
      </c>
      <c r="C518" s="113" t="str">
        <f t="shared" si="129"/>
        <v>A.070.06.206</v>
      </c>
      <c r="D518" s="9" t="s">
        <v>1146</v>
      </c>
      <c r="E518" s="112" t="s">
        <v>63</v>
      </c>
      <c r="F518" s="115" t="str">
        <f t="shared" si="130"/>
        <v>Hardcoal at mine Russia (26.4 MJ/kg)</v>
      </c>
      <c r="G518" s="146">
        <v>2.1967178E-2</v>
      </c>
      <c r="H518" s="8">
        <f t="shared" si="131"/>
        <v>2.1967178E-2</v>
      </c>
      <c r="J518" s="169">
        <v>3.503573953039E-3</v>
      </c>
      <c r="K518" s="8">
        <f t="shared" si="132"/>
        <v>3.503573953039E-3</v>
      </c>
      <c r="L518" s="170">
        <v>6.0283926499000003E-5</v>
      </c>
      <c r="M518" s="170">
        <v>2.7987886969999998E-5</v>
      </c>
      <c r="N518" s="170">
        <v>1.2022543957000001E-4</v>
      </c>
      <c r="O518" s="170">
        <v>3.2950766999999999E-3</v>
      </c>
      <c r="Q518" s="69">
        <v>1.3310280999999999</v>
      </c>
      <c r="S518" s="116">
        <v>4.465661E-4</v>
      </c>
      <c r="T518" s="116">
        <v>4.0852765000000001E-4</v>
      </c>
      <c r="U518" s="199">
        <v>1.9922017999999999E-5</v>
      </c>
      <c r="V518" s="199">
        <v>1.8116442E-5</v>
      </c>
      <c r="X518" s="172">
        <v>2.2486270000000001E-6</v>
      </c>
      <c r="Z518" s="166"/>
    </row>
    <row r="519" spans="1:26" ht="14.4">
      <c r="A519" t="s">
        <v>3503</v>
      </c>
      <c r="B519" s="85" t="s">
        <v>506</v>
      </c>
      <c r="C519" s="113" t="str">
        <f t="shared" si="129"/>
        <v>A.070.06.207</v>
      </c>
      <c r="D519" s="9" t="s">
        <v>1146</v>
      </c>
      <c r="E519" s="112" t="s">
        <v>63</v>
      </c>
      <c r="F519" s="115" t="str">
        <f t="shared" si="130"/>
        <v>Hardcoal at mine South Afrika (26.4 MJ/kg)</v>
      </c>
      <c r="G519" s="146">
        <v>1.1243692666666668E-2</v>
      </c>
      <c r="H519" s="8">
        <f t="shared" si="131"/>
        <v>1.1243692666666668E-2</v>
      </c>
      <c r="J519" s="169">
        <v>1.868702176739E-3</v>
      </c>
      <c r="K519" s="8">
        <f t="shared" si="132"/>
        <v>1.868702176739E-3</v>
      </c>
      <c r="L519" s="170">
        <v>3.4267467699000001E-5</v>
      </c>
      <c r="M519" s="170">
        <v>2.765536947E-5</v>
      </c>
      <c r="N519" s="170">
        <v>1.2022543957000001E-4</v>
      </c>
      <c r="O519" s="170">
        <v>1.6865539E-3</v>
      </c>
      <c r="Q519" s="69">
        <v>1.3310280999999999</v>
      </c>
      <c r="S519" s="116">
        <v>2.3626231999999999E-4</v>
      </c>
      <c r="T519" s="116">
        <v>2.0805174E-4</v>
      </c>
      <c r="U519" s="199">
        <v>1.0094144000000001E-5</v>
      </c>
      <c r="V519" s="199">
        <v>1.8116442E-5</v>
      </c>
      <c r="X519" s="172">
        <v>1.9428400000000001E-6</v>
      </c>
      <c r="Z519" s="166"/>
    </row>
    <row r="520" spans="1:26" ht="14.4">
      <c r="A520" t="s">
        <v>3504</v>
      </c>
      <c r="B520" s="85" t="s">
        <v>506</v>
      </c>
      <c r="C520" s="113" t="str">
        <f t="shared" si="129"/>
        <v>A.070.06.208</v>
      </c>
      <c r="D520" s="9" t="s">
        <v>1146</v>
      </c>
      <c r="E520" s="112" t="s">
        <v>63</v>
      </c>
      <c r="F520" s="115" t="str">
        <f t="shared" si="130"/>
        <v>Hardcoal at mine Colombia (26.4 MJ/kg)</v>
      </c>
      <c r="G520" s="146">
        <v>1.056642E-2</v>
      </c>
      <c r="H520" s="8">
        <f t="shared" si="131"/>
        <v>1.056642E-2</v>
      </c>
      <c r="J520" s="169">
        <v>1.7654471311390001E-3</v>
      </c>
      <c r="K520" s="8">
        <f t="shared" si="132"/>
        <v>1.7654471311390001E-3</v>
      </c>
      <c r="L520" s="170">
        <v>3.2624323198999998E-5</v>
      </c>
      <c r="M520" s="170">
        <v>2.763436837E-5</v>
      </c>
      <c r="N520" s="170">
        <v>1.2022543957000001E-4</v>
      </c>
      <c r="O520" s="170">
        <v>1.584963E-3</v>
      </c>
      <c r="Q520" s="69">
        <v>1.3310280999999999</v>
      </c>
      <c r="S520" s="116">
        <v>2.2297998000000001E-4</v>
      </c>
      <c r="T520" s="116">
        <v>1.9539009999999999E-4</v>
      </c>
      <c r="U520" s="199">
        <v>9.4734364999999996E-6</v>
      </c>
      <c r="V520" s="199">
        <v>1.8116442E-5</v>
      </c>
      <c r="X520" s="172">
        <v>1.9235270999999999E-6</v>
      </c>
      <c r="Z520" s="166"/>
    </row>
    <row r="521" spans="1:26" ht="14.4">
      <c r="A521" t="s">
        <v>3505</v>
      </c>
      <c r="B521" s="85" t="s">
        <v>506</v>
      </c>
      <c r="C521" s="113" t="str">
        <f t="shared" si="129"/>
        <v>A.070.06.209</v>
      </c>
      <c r="D521" s="9" t="s">
        <v>1146</v>
      </c>
      <c r="E521" s="112" t="s">
        <v>63</v>
      </c>
      <c r="F521" s="115" t="str">
        <f t="shared" si="130"/>
        <v>Hardcoal at mine Kasakhstan (26.4 MJ/kg)</v>
      </c>
      <c r="G521" s="146">
        <v>1.9032329333333334E-2</v>
      </c>
      <c r="H521" s="8">
        <f t="shared" si="131"/>
        <v>1.9032329333333334E-2</v>
      </c>
      <c r="J521" s="169">
        <v>3.0561353537390001E-3</v>
      </c>
      <c r="K521" s="8">
        <f t="shared" si="132"/>
        <v>3.0561353537390001E-3</v>
      </c>
      <c r="L521" s="170">
        <v>5.3163631999000008E-5</v>
      </c>
      <c r="M521" s="170">
        <v>2.7896882169999998E-5</v>
      </c>
      <c r="N521" s="170">
        <v>1.2022543957000001E-4</v>
      </c>
      <c r="O521" s="170">
        <v>2.8548494000000002E-3</v>
      </c>
      <c r="Q521" s="69">
        <v>1.3310280999999999</v>
      </c>
      <c r="S521" s="116">
        <v>3.8900928000000002E-4</v>
      </c>
      <c r="T521" s="116">
        <v>3.5366055000000002E-4</v>
      </c>
      <c r="U521" s="199">
        <v>1.7232284000000001E-5</v>
      </c>
      <c r="V521" s="199">
        <v>1.8116442E-5</v>
      </c>
      <c r="X521" s="172">
        <v>2.1649379000000001E-6</v>
      </c>
      <c r="Z521" s="166"/>
    </row>
    <row r="522" spans="1:26" ht="14.4">
      <c r="A522" t="s">
        <v>3506</v>
      </c>
      <c r="B522" s="85" t="s">
        <v>506</v>
      </c>
      <c r="C522" s="113" t="str">
        <f t="shared" si="129"/>
        <v>A.070.06.210</v>
      </c>
      <c r="D522" s="9" t="s">
        <v>1146</v>
      </c>
      <c r="E522" s="112" t="s">
        <v>63</v>
      </c>
      <c r="F522" s="115" t="str">
        <f t="shared" si="130"/>
        <v>Hardcoal at mine India (26.4 MJ/kg)</v>
      </c>
      <c r="G522" s="146">
        <v>1.0453541333333333E-2</v>
      </c>
      <c r="H522" s="8">
        <f t="shared" si="131"/>
        <v>1.0453541333333333E-2</v>
      </c>
      <c r="J522" s="169">
        <v>1.748237972839E-3</v>
      </c>
      <c r="K522" s="8">
        <f t="shared" si="132"/>
        <v>1.748237972839E-3</v>
      </c>
      <c r="L522" s="170">
        <v>3.2350465098999997E-5</v>
      </c>
      <c r="M522" s="170">
        <v>2.763086817E-5</v>
      </c>
      <c r="N522" s="170">
        <v>1.2022543957000001E-4</v>
      </c>
      <c r="O522" s="170">
        <v>1.5680312E-3</v>
      </c>
      <c r="Q522" s="69">
        <v>1.3310280999999999</v>
      </c>
      <c r="S522" s="116">
        <v>2.2076625000000001E-4</v>
      </c>
      <c r="T522" s="116">
        <v>1.9327982999999999E-4</v>
      </c>
      <c r="U522" s="199">
        <v>9.3699852000000006E-6</v>
      </c>
      <c r="V522" s="199">
        <v>1.8116442E-5</v>
      </c>
      <c r="X522" s="172">
        <v>1.9203083000000001E-6</v>
      </c>
      <c r="Z522" s="166"/>
    </row>
    <row r="523" spans="1:26" ht="14.4">
      <c r="A523" t="s">
        <v>3507</v>
      </c>
      <c r="B523" s="85" t="s">
        <v>506</v>
      </c>
      <c r="C523" s="113" t="str">
        <f t="shared" si="129"/>
        <v>A.070.06.211</v>
      </c>
      <c r="D523" s="9" t="s">
        <v>1146</v>
      </c>
      <c r="E523" s="112" t="s">
        <v>63</v>
      </c>
      <c r="F523" s="115" t="str">
        <f t="shared" si="130"/>
        <v>Hardcoal at mine China (26.4 MJ/kg)</v>
      </c>
      <c r="G523" s="146">
        <v>1.0905056666666666E-2</v>
      </c>
      <c r="H523" s="8">
        <f t="shared" si="131"/>
        <v>1.0905056666666666E-2</v>
      </c>
      <c r="J523" s="169">
        <v>1.8170747039389999E-3</v>
      </c>
      <c r="K523" s="8">
        <f t="shared" si="132"/>
        <v>1.8170747039389999E-3</v>
      </c>
      <c r="L523" s="170">
        <v>3.3445895398999997E-5</v>
      </c>
      <c r="M523" s="170">
        <v>2.7644868969999999E-5</v>
      </c>
      <c r="N523" s="170">
        <v>1.2022543957000001E-4</v>
      </c>
      <c r="O523" s="170">
        <v>1.6357584999999999E-3</v>
      </c>
      <c r="Q523" s="69">
        <v>1.3310280999999999</v>
      </c>
      <c r="S523" s="116">
        <v>2.2962115E-4</v>
      </c>
      <c r="T523" s="116">
        <v>2.0172092E-4</v>
      </c>
      <c r="U523" s="199">
        <v>9.7837904000000001E-6</v>
      </c>
      <c r="V523" s="199">
        <v>1.8116442E-5</v>
      </c>
      <c r="X523" s="172">
        <v>1.9331836000000002E-6</v>
      </c>
      <c r="Z523" s="166"/>
    </row>
    <row r="524" spans="1:26" ht="14.4">
      <c r="A524" t="s">
        <v>3508</v>
      </c>
      <c r="B524" s="85" t="s">
        <v>506</v>
      </c>
      <c r="C524" s="113" t="str">
        <f t="shared" si="129"/>
        <v>A.070.06.212</v>
      </c>
      <c r="D524" s="9" t="s">
        <v>1146</v>
      </c>
      <c r="E524" s="112" t="s">
        <v>63</v>
      </c>
      <c r="F524" s="115" t="str">
        <f t="shared" si="130"/>
        <v>Hardcoal at mine Poland (22.0 MJ/kg)</v>
      </c>
      <c r="G524" s="146">
        <v>1.4440613333333335E-2</v>
      </c>
      <c r="H524" s="8">
        <f t="shared" si="131"/>
        <v>1.4440613333333335E-2</v>
      </c>
      <c r="J524" s="169">
        <v>2.3869997284600001E-3</v>
      </c>
      <c r="K524" s="8">
        <f t="shared" si="132"/>
        <v>2.3869997284600001E-3</v>
      </c>
      <c r="L524" s="170">
        <v>4.3421363599999999E-5</v>
      </c>
      <c r="M524" s="170">
        <v>3.3215845379999998E-5</v>
      </c>
      <c r="N524" s="170">
        <v>1.4427051948E-4</v>
      </c>
      <c r="O524" s="170">
        <v>2.1660920000000001E-3</v>
      </c>
      <c r="Q524" s="69">
        <v>1.5972337000000001</v>
      </c>
      <c r="S524" s="116">
        <v>3.0211007000000001E-4</v>
      </c>
      <c r="T524" s="116">
        <v>2.6738837000000001E-4</v>
      </c>
      <c r="U524" s="199">
        <v>1.2981964E-5</v>
      </c>
      <c r="V524" s="199">
        <v>2.173973E-5</v>
      </c>
      <c r="X524" s="172">
        <v>2.3584460000000002E-6</v>
      </c>
      <c r="Z524" s="166"/>
    </row>
    <row r="525" spans="1:26" ht="14.4">
      <c r="A525" t="s">
        <v>3509</v>
      </c>
      <c r="B525" s="85" t="s">
        <v>506</v>
      </c>
      <c r="C525" s="113" t="str">
        <f t="shared" si="129"/>
        <v>A.070.06.213</v>
      </c>
      <c r="D525" s="9" t="s">
        <v>1146</v>
      </c>
      <c r="E525" s="112" t="s">
        <v>63</v>
      </c>
      <c r="F525" s="115" t="str">
        <f t="shared" si="130"/>
        <v>Hardcoal and Lignite consumption Germany (11,1 MJ/kg)</v>
      </c>
      <c r="G525" s="146">
        <v>1.1975990666666667E-2</v>
      </c>
      <c r="H525" s="8">
        <f t="shared" si="131"/>
        <v>1.1975990666666667E-2</v>
      </c>
      <c r="J525" s="169">
        <v>2.1933347382199998E-3</v>
      </c>
      <c r="K525" s="8">
        <f t="shared" si="132"/>
        <v>2.1933347382199998E-3</v>
      </c>
      <c r="L525" s="170">
        <v>4.5677488319999999E-5</v>
      </c>
      <c r="M525" s="170">
        <v>6.5317071999999995E-5</v>
      </c>
      <c r="N525" s="170">
        <v>2.8594157789999999E-4</v>
      </c>
      <c r="O525" s="170">
        <v>1.7963986E-3</v>
      </c>
      <c r="Q525" s="69">
        <v>3.1656884999999999</v>
      </c>
      <c r="S525" s="116">
        <v>2.7234215999999997E-4</v>
      </c>
      <c r="T525" s="116">
        <v>2.1877925999999999E-4</v>
      </c>
      <c r="U525" s="199">
        <v>1.0475146E-5</v>
      </c>
      <c r="V525" s="199">
        <v>4.3087753000000003E-5</v>
      </c>
      <c r="X525" s="172">
        <v>4.1997535000000003E-6</v>
      </c>
      <c r="Z525" s="166"/>
    </row>
    <row r="526" spans="1:26" ht="14.4">
      <c r="A526" t="s">
        <v>3510</v>
      </c>
      <c r="B526" s="85" t="s">
        <v>506</v>
      </c>
      <c r="C526" s="113" t="str">
        <f t="shared" si="129"/>
        <v>A.070.06.214</v>
      </c>
      <c r="D526" s="9" t="s">
        <v>1146</v>
      </c>
      <c r="E526" s="112" t="s">
        <v>63</v>
      </c>
      <c r="F526" s="115" t="str">
        <f t="shared" si="130"/>
        <v>Hardcoal and Lignite consumption Poland (16,1 MJ/kg)</v>
      </c>
      <c r="G526" s="146">
        <v>1.417972E-2</v>
      </c>
      <c r="H526" s="8">
        <f t="shared" si="131"/>
        <v>1.417972E-2</v>
      </c>
      <c r="J526" s="169">
        <v>2.4151755668999999E-3</v>
      </c>
      <c r="K526" s="8">
        <f t="shared" si="132"/>
        <v>2.4151755668999999E-3</v>
      </c>
      <c r="L526" s="170">
        <v>4.5861794799999998E-5</v>
      </c>
      <c r="M526" s="170">
        <v>4.5215928640000008E-5</v>
      </c>
      <c r="N526" s="170">
        <v>1.9713984345999999E-4</v>
      </c>
      <c r="O526" s="170">
        <v>2.126958E-3</v>
      </c>
      <c r="Q526" s="69">
        <v>2.1825554</v>
      </c>
      <c r="S526" s="116">
        <v>3.0392248999999997E-4</v>
      </c>
      <c r="T526" s="116">
        <v>2.6156573000000002E-4</v>
      </c>
      <c r="U526" s="199">
        <v>1.2650297E-5</v>
      </c>
      <c r="V526" s="199">
        <v>2.9706463E-5</v>
      </c>
      <c r="X526" s="172">
        <v>3.0643797999999998E-6</v>
      </c>
      <c r="Z526" s="166"/>
    </row>
    <row r="527" spans="1:26" ht="14.4">
      <c r="A527" t="s">
        <v>3511</v>
      </c>
      <c r="B527" s="85" t="s">
        <v>506</v>
      </c>
      <c r="C527" s="113" t="str">
        <f t="shared" si="129"/>
        <v>A.070.06.301</v>
      </c>
      <c r="D527" s="9" t="s">
        <v>1146</v>
      </c>
      <c r="E527" s="112" t="s">
        <v>63</v>
      </c>
      <c r="F527" s="115" t="str">
        <f t="shared" si="130"/>
        <v>Average Hardcoal export to the EU without transport (26.4 MJ/kg)</v>
      </c>
      <c r="G527" s="146">
        <v>1.0945467333333334E-2</v>
      </c>
      <c r="H527" s="8">
        <f t="shared" si="131"/>
        <v>1.0945467333333334E-2</v>
      </c>
      <c r="J527" s="169">
        <v>1.823235598139E-3</v>
      </c>
      <c r="K527" s="8">
        <f t="shared" si="132"/>
        <v>1.823235598139E-3</v>
      </c>
      <c r="L527" s="170">
        <v>3.3543936598999997E-5</v>
      </c>
      <c r="M527" s="170">
        <v>2.764612197E-5</v>
      </c>
      <c r="N527" s="170">
        <v>1.2022543957000001E-4</v>
      </c>
      <c r="O527" s="170">
        <v>1.6418201E-3</v>
      </c>
      <c r="Q527" s="69">
        <v>1.3310280999999999</v>
      </c>
      <c r="S527" s="116">
        <v>2.3041366E-4</v>
      </c>
      <c r="T527" s="116">
        <v>2.0247639999999999E-4</v>
      </c>
      <c r="U527" s="199">
        <v>9.8208260000000004E-6</v>
      </c>
      <c r="V527" s="199">
        <v>1.8116442E-5</v>
      </c>
      <c r="X527" s="172">
        <v>1.9343359000000001E-6</v>
      </c>
      <c r="Z527" s="166"/>
    </row>
    <row r="528" spans="1:26" ht="14.4">
      <c r="A528" t="s">
        <v>3512</v>
      </c>
      <c r="B528" s="85" t="s">
        <v>506</v>
      </c>
      <c r="C528" s="113" t="str">
        <f t="shared" si="129"/>
        <v>A.070.06.301</v>
      </c>
      <c r="D528" s="9" t="s">
        <v>1146</v>
      </c>
      <c r="E528" s="112" t="s">
        <v>63</v>
      </c>
      <c r="F528" s="115" t="str">
        <f t="shared" si="130"/>
        <v>Average Hardcoal import to the EU with transport (26.4 MJ/kg)</v>
      </c>
      <c r="G528" s="146">
        <v>1.2746226000000001E-2</v>
      </c>
      <c r="H528" s="8">
        <f t="shared" si="131"/>
        <v>1.2746226000000001E-2</v>
      </c>
      <c r="J528" s="169">
        <v>2.3115185451900002E-3</v>
      </c>
      <c r="K528" s="8">
        <f t="shared" si="132"/>
        <v>2.3115185451900002E-3</v>
      </c>
      <c r="L528" s="170">
        <v>4.022185452E-5</v>
      </c>
      <c r="M528" s="170">
        <v>8.3404375419999995E-5</v>
      </c>
      <c r="N528" s="170">
        <v>2.7595841525E-4</v>
      </c>
      <c r="O528" s="170">
        <v>1.9119339000000001E-3</v>
      </c>
      <c r="Q528" s="69">
        <v>1.3555394000000001</v>
      </c>
      <c r="S528" s="116">
        <v>2.7688578999999998E-4</v>
      </c>
      <c r="T528" s="116">
        <v>2.4558334000000001E-4</v>
      </c>
      <c r="U528" s="199">
        <v>1.1478279000000001E-5</v>
      </c>
      <c r="V528" s="199">
        <v>1.9824166999999999E-5</v>
      </c>
      <c r="X528" s="172">
        <v>2.0300336999999999E-6</v>
      </c>
      <c r="Z528" s="166"/>
    </row>
    <row r="529" spans="1:26" ht="14.4">
      <c r="A529" t="s">
        <v>3513</v>
      </c>
      <c r="B529" s="85" t="s">
        <v>506</v>
      </c>
      <c r="C529" s="113" t="str">
        <f t="shared" si="129"/>
        <v>A.070.06.303</v>
      </c>
      <c r="D529" s="9" t="s">
        <v>1146</v>
      </c>
      <c r="E529" s="112" t="s">
        <v>63</v>
      </c>
      <c r="F529" s="115" t="str">
        <f t="shared" si="130"/>
        <v>Average Hardcoal world trade without transport (26.4 MJ/kg)</v>
      </c>
      <c r="G529" s="146">
        <v>1.3250790666666666E-2</v>
      </c>
      <c r="H529" s="8">
        <f t="shared" si="131"/>
        <v>1.3250790666666666E-2</v>
      </c>
      <c r="J529" s="169">
        <v>2.1746985732389998E-3</v>
      </c>
      <c r="K529" s="8">
        <f t="shared" si="132"/>
        <v>2.1746985732389998E-3</v>
      </c>
      <c r="L529" s="170">
        <v>3.9136927399000008E-5</v>
      </c>
      <c r="M529" s="170">
        <v>2.7717606269999999E-5</v>
      </c>
      <c r="N529" s="170">
        <v>1.2022543957000001E-4</v>
      </c>
      <c r="O529" s="170">
        <v>1.9876185999999998E-3</v>
      </c>
      <c r="Q529" s="69">
        <v>1.3310280999999999</v>
      </c>
      <c r="S529" s="116">
        <v>2.7562455E-4</v>
      </c>
      <c r="T529" s="116">
        <v>2.4557449999999998E-4</v>
      </c>
      <c r="U529" s="199">
        <v>1.1933612E-5</v>
      </c>
      <c r="V529" s="199">
        <v>1.8116442E-5</v>
      </c>
      <c r="X529" s="172">
        <v>2.0000737E-6</v>
      </c>
      <c r="Z529" s="166"/>
    </row>
    <row r="530" spans="1:26">
      <c r="D530" s="1" t="s">
        <v>1147</v>
      </c>
      <c r="H530" s="8"/>
      <c r="Q530"/>
      <c r="U530" s="3"/>
      <c r="V530" s="3"/>
      <c r="X530" s="3"/>
    </row>
    <row r="531" spans="1:26" ht="14.4">
      <c r="A531" t="s">
        <v>3514</v>
      </c>
      <c r="B531" s="85" t="s">
        <v>506</v>
      </c>
      <c r="C531" s="113" t="str">
        <f t="shared" ref="C531:C536" si="133">MID(A531,1,12)</f>
        <v>A.070.07.101</v>
      </c>
      <c r="D531" s="9" t="s">
        <v>1147</v>
      </c>
      <c r="E531" s="112" t="s">
        <v>63</v>
      </c>
      <c r="F531" s="115" t="str">
        <f t="shared" ref="F531:F536" si="134">MID(A531, 21,85)</f>
        <v>Lignite at  mine Germany (8.5 MJ/kg)</v>
      </c>
      <c r="G531" s="146">
        <v>1.4587470000000002E-2</v>
      </c>
      <c r="H531" s="8">
        <f t="shared" ref="H531:H532" si="135">G531</f>
        <v>1.4587470000000002E-2</v>
      </c>
      <c r="J531" s="169">
        <v>2.7038880727300002E-3</v>
      </c>
      <c r="K531" s="8">
        <f t="shared" ref="K531:K532" si="136">J531</f>
        <v>2.7038880727300002E-3</v>
      </c>
      <c r="L531" s="170">
        <v>5.7097718530000004E-5</v>
      </c>
      <c r="M531" s="170">
        <v>8.5263797900000005E-5</v>
      </c>
      <c r="N531" s="170">
        <v>3.7340605629999999E-4</v>
      </c>
      <c r="O531" s="170">
        <v>2.1881205000000002E-3</v>
      </c>
      <c r="Q531" s="69">
        <v>4.1340167000000001</v>
      </c>
      <c r="S531" s="116">
        <v>3.3502013000000002E-4</v>
      </c>
      <c r="T531" s="116">
        <v>2.6603720000000001E-4</v>
      </c>
      <c r="U531" s="199">
        <v>1.2715384999999999E-5</v>
      </c>
      <c r="V531" s="199">
        <v>5.6267536999999997E-5</v>
      </c>
      <c r="X531" s="172">
        <v>5.4543922000000003E-6</v>
      </c>
      <c r="Z531" s="166"/>
    </row>
    <row r="532" spans="1:26" ht="14.4">
      <c r="A532" t="s">
        <v>3515</v>
      </c>
      <c r="B532" s="85" t="s">
        <v>506</v>
      </c>
      <c r="C532" s="113" t="str">
        <f t="shared" si="133"/>
        <v>A.070.07.102</v>
      </c>
      <c r="D532" s="9" t="s">
        <v>1147</v>
      </c>
      <c r="E532" s="112" t="s">
        <v>63</v>
      </c>
      <c r="F532" s="115" t="str">
        <f t="shared" si="134"/>
        <v>Lignite at  mine Poland (7.8 MJ/kg)</v>
      </c>
      <c r="G532" s="146">
        <v>1.3222242666666668E-2</v>
      </c>
      <c r="H532" s="8">
        <f t="shared" si="135"/>
        <v>1.3222242666666668E-2</v>
      </c>
      <c r="J532" s="169">
        <v>2.5388195634500001E-3</v>
      </c>
      <c r="K532" s="8">
        <f t="shared" si="136"/>
        <v>2.5388195634500001E-3</v>
      </c>
      <c r="L532" s="170">
        <v>5.5733558450000005E-5</v>
      </c>
      <c r="M532" s="170">
        <v>9.2832749499999995E-5</v>
      </c>
      <c r="N532" s="170">
        <v>4.069168555E-4</v>
      </c>
      <c r="O532" s="170">
        <v>1.9833364000000002E-3</v>
      </c>
      <c r="Q532" s="69">
        <v>4.5050182000000003</v>
      </c>
      <c r="S532" s="116">
        <v>3.126378E-4</v>
      </c>
      <c r="T532" s="116">
        <v>2.3991510999999999E-4</v>
      </c>
      <c r="U532" s="199">
        <v>1.140551E-5</v>
      </c>
      <c r="V532" s="199">
        <v>6.1317186999999994E-5</v>
      </c>
      <c r="X532" s="172">
        <v>5.8676279000000004E-6</v>
      </c>
      <c r="Z532" s="166"/>
    </row>
    <row r="533" spans="1:26" ht="14.4">
      <c r="B533" s="85"/>
      <c r="C533" s="113"/>
      <c r="D533" s="1" t="s">
        <v>1148</v>
      </c>
      <c r="E533" s="112"/>
      <c r="H533" s="8"/>
      <c r="Q533"/>
      <c r="U533" s="3"/>
      <c r="V533" s="3"/>
      <c r="X533" s="3"/>
    </row>
    <row r="534" spans="1:26" ht="14.4">
      <c r="A534" t="s">
        <v>511</v>
      </c>
      <c r="B534" s="85" t="s">
        <v>506</v>
      </c>
      <c r="C534" s="113" t="str">
        <f t="shared" si="133"/>
        <v>A.070.08.101</v>
      </c>
      <c r="D534" s="9" t="s">
        <v>1148</v>
      </c>
      <c r="E534" s="112" t="s">
        <v>362</v>
      </c>
      <c r="F534" s="115" t="str">
        <f t="shared" si="134"/>
        <v>LPG for chemical feedstock</v>
      </c>
      <c r="G534" s="146">
        <v>0.35</v>
      </c>
      <c r="H534" s="8">
        <f t="shared" ref="H534:H536" si="137">G534</f>
        <v>0.35</v>
      </c>
      <c r="J534" s="169">
        <v>0.119195355576346</v>
      </c>
      <c r="K534" s="8">
        <f t="shared" ref="K534:K536" si="138">J534</f>
        <v>0.119195355576346</v>
      </c>
      <c r="L534" s="170">
        <v>2.3447678656345998E-2</v>
      </c>
      <c r="M534" s="170">
        <v>4.1362309219999997E-2</v>
      </c>
      <c r="N534" s="170">
        <v>1.8853677E-3</v>
      </c>
      <c r="O534" s="170">
        <v>5.2499999999999998E-2</v>
      </c>
      <c r="Q534" s="69">
        <v>52.756089000000003</v>
      </c>
      <c r="S534" s="116">
        <v>1.8685443999999999E-2</v>
      </c>
      <c r="T534" s="116">
        <v>1.4396053000000001E-2</v>
      </c>
      <c r="U534" s="116">
        <v>5.4100429999999998E-4</v>
      </c>
      <c r="V534" s="116">
        <v>3.7483864E-3</v>
      </c>
      <c r="X534" s="172">
        <v>9.2310896999999996E-5</v>
      </c>
      <c r="Z534" s="166"/>
    </row>
    <row r="535" spans="1:26" ht="14.4">
      <c r="A535" t="s">
        <v>1667</v>
      </c>
      <c r="B535" s="85" t="s">
        <v>506</v>
      </c>
      <c r="C535" s="113" t="str">
        <f t="shared" si="133"/>
        <v>A.070.08.102</v>
      </c>
      <c r="D535" s="9" t="s">
        <v>1148</v>
      </c>
      <c r="E535" s="112" t="s">
        <v>362</v>
      </c>
      <c r="F535" s="115" t="str">
        <f t="shared" si="134"/>
        <v>LPG for transport - excluding combustion</v>
      </c>
      <c r="G535" s="146">
        <v>0.35</v>
      </c>
      <c r="H535" s="8">
        <f t="shared" si="137"/>
        <v>0.35</v>
      </c>
      <c r="J535" s="169">
        <v>0.429195358576346</v>
      </c>
      <c r="K535" s="8">
        <f t="shared" si="138"/>
        <v>0.429195358576346</v>
      </c>
      <c r="L535" s="170">
        <v>2.3447678656345998E-2</v>
      </c>
      <c r="M535" s="170">
        <v>4.1362309219999997E-2</v>
      </c>
      <c r="N535" s="170">
        <v>0.3118853707</v>
      </c>
      <c r="O535" s="170">
        <v>5.2499999999999998E-2</v>
      </c>
      <c r="Q535" s="69">
        <v>52.756089000000003</v>
      </c>
      <c r="S535" s="116">
        <v>1.8675684000000001E-2</v>
      </c>
      <c r="T535" s="116">
        <v>1.4396053000000001E-2</v>
      </c>
      <c r="U535" s="116">
        <v>5.3124458999999997E-4</v>
      </c>
      <c r="V535" s="116">
        <v>3.7483864E-3</v>
      </c>
      <c r="X535" s="172">
        <v>9.2231079999999997E-5</v>
      </c>
      <c r="Z535" s="166"/>
    </row>
    <row r="536" spans="1:26" ht="14.4">
      <c r="A536" t="s">
        <v>1668</v>
      </c>
      <c r="B536" s="85" t="s">
        <v>506</v>
      </c>
      <c r="C536" s="113" t="str">
        <f t="shared" si="133"/>
        <v>A.070.08.103</v>
      </c>
      <c r="D536" s="9" t="s">
        <v>1148</v>
      </c>
      <c r="E536" s="112" t="s">
        <v>362</v>
      </c>
      <c r="F536" s="115" t="str">
        <f t="shared" si="134"/>
        <v>LPG for transport - including combustion CO2</v>
      </c>
      <c r="G536" s="146">
        <v>3.3600000000000003</v>
      </c>
      <c r="H536" s="8">
        <f t="shared" si="137"/>
        <v>3.3600000000000003</v>
      </c>
      <c r="J536" s="169">
        <v>0.88069535857634595</v>
      </c>
      <c r="K536" s="8">
        <f t="shared" si="138"/>
        <v>0.88069535857634595</v>
      </c>
      <c r="L536" s="170">
        <v>2.3447678656345998E-2</v>
      </c>
      <c r="M536" s="170">
        <v>4.1362309219999997E-2</v>
      </c>
      <c r="N536" s="170">
        <v>0.3118853707</v>
      </c>
      <c r="O536" s="170">
        <v>0.504</v>
      </c>
      <c r="Q536" s="69">
        <v>52.756089000000003</v>
      </c>
      <c r="S536" s="116">
        <v>6.7546588000000005E-2</v>
      </c>
      <c r="T536" s="116">
        <v>6.0987962999999999E-2</v>
      </c>
      <c r="U536" s="116">
        <v>2.8102381000000001E-3</v>
      </c>
      <c r="V536" s="116">
        <v>3.7483864E-3</v>
      </c>
      <c r="X536" s="69">
        <v>1.7615786999999999E-4</v>
      </c>
      <c r="Z536" s="166"/>
    </row>
    <row r="537" spans="1:26" ht="14.4">
      <c r="B537" s="85"/>
      <c r="C537" s="113"/>
      <c r="D537" s="1" t="s">
        <v>1149</v>
      </c>
      <c r="E537" s="112"/>
      <c r="H537" s="8"/>
      <c r="Q537"/>
    </row>
    <row r="538" spans="1:26" ht="14.4">
      <c r="A538" t="s">
        <v>3516</v>
      </c>
      <c r="B538" s="85" t="s">
        <v>506</v>
      </c>
      <c r="C538" s="113" t="str">
        <f t="shared" ref="C538:C583" si="139">MID(A538,1,12)</f>
        <v>A.070.09.101</v>
      </c>
      <c r="D538" s="9" t="s">
        <v>1149</v>
      </c>
      <c r="E538" s="112" t="s">
        <v>362</v>
      </c>
      <c r="F538" s="115" t="str">
        <f t="shared" ref="F538:F583" si="140">MID(A538, 21,85)</f>
        <v>CNG (compressed natural gas) for transport - excl. combustion</v>
      </c>
      <c r="G538" s="146">
        <v>1.1828720000000001</v>
      </c>
      <c r="H538" s="8">
        <f t="shared" ref="H538:H570" si="141">G538</f>
        <v>1.1828720000000001</v>
      </c>
      <c r="J538" s="169">
        <v>0.49944711937232</v>
      </c>
      <c r="K538" s="8">
        <f t="shared" ref="K538:K570" si="142">J538</f>
        <v>0.49944711937232</v>
      </c>
      <c r="L538" s="170">
        <v>2.504105326E-3</v>
      </c>
      <c r="M538" s="170">
        <v>9.452741428820001E-3</v>
      </c>
      <c r="N538" s="170">
        <v>0.3100594726175</v>
      </c>
      <c r="O538" s="170">
        <v>0.1774308</v>
      </c>
      <c r="Q538" s="69">
        <v>52.468485000000001</v>
      </c>
      <c r="S538" s="116">
        <v>2.4554395999999999E-2</v>
      </c>
      <c r="T538" s="116">
        <v>2.0638151E-2</v>
      </c>
      <c r="U538" s="116">
        <v>9.4008084000000004E-4</v>
      </c>
      <c r="V538" s="116">
        <v>2.9761643E-3</v>
      </c>
      <c r="X538" s="172">
        <v>9.6553330000000005E-5</v>
      </c>
      <c r="Z538" s="166"/>
    </row>
    <row r="539" spans="1:26" ht="14.4">
      <c r="A539" t="s">
        <v>3517</v>
      </c>
      <c r="B539" s="85" t="s">
        <v>506</v>
      </c>
      <c r="C539" s="113" t="str">
        <f t="shared" si="139"/>
        <v>A.070.09.102</v>
      </c>
      <c r="D539" s="9" t="s">
        <v>1149</v>
      </c>
      <c r="E539" s="112" t="s">
        <v>362</v>
      </c>
      <c r="F539" s="115" t="str">
        <f t="shared" si="140"/>
        <v xml:space="preserve">CNG (compressed natural gas) for transport  - including combustion </v>
      </c>
      <c r="G539" s="146">
        <v>4.1479198666666663</v>
      </c>
      <c r="H539" s="8">
        <f t="shared" si="141"/>
        <v>4.1479198666666663</v>
      </c>
      <c r="J539" s="169">
        <v>1.0085836704660101</v>
      </c>
      <c r="K539" s="8">
        <f t="shared" si="142"/>
        <v>1.0085836704660101</v>
      </c>
      <c r="L539" s="170">
        <v>1.2370174562000001E-2</v>
      </c>
      <c r="M539" s="170">
        <v>6.3959638309010011E-2</v>
      </c>
      <c r="N539" s="170">
        <v>0.31006587759499998</v>
      </c>
      <c r="O539" s="170">
        <v>0.62218797999999997</v>
      </c>
      <c r="Q539" s="69">
        <v>58.121017999999999</v>
      </c>
      <c r="S539" s="116">
        <v>8.8178014999999998E-2</v>
      </c>
      <c r="T539" s="116">
        <v>8.1363680999999993E-2</v>
      </c>
      <c r="U539" s="116">
        <v>3.5175409999999999E-3</v>
      </c>
      <c r="V539" s="116">
        <v>3.2967923999999999E-3</v>
      </c>
      <c r="X539" s="69">
        <v>2.0349680000000001E-4</v>
      </c>
      <c r="Z539" s="166"/>
    </row>
    <row r="540" spans="1:26" ht="14.4">
      <c r="A540" t="s">
        <v>3518</v>
      </c>
      <c r="B540" s="85" t="s">
        <v>506</v>
      </c>
      <c r="C540" s="113" t="str">
        <f t="shared" si="139"/>
        <v>A.070.09.103</v>
      </c>
      <c r="D540" s="9" t="s">
        <v>1149</v>
      </c>
      <c r="E540" s="112" t="s">
        <v>362</v>
      </c>
      <c r="F540" s="115" t="str">
        <f t="shared" si="140"/>
        <v>Natural gas general EU in 2025 for feedstock (LHV 36 MJ/Nm3 s.g. 0.79 kg/Nm3)</v>
      </c>
      <c r="G540" s="146">
        <v>1.1828720000000001</v>
      </c>
      <c r="H540" s="8">
        <f t="shared" si="141"/>
        <v>1.1828720000000001</v>
      </c>
      <c r="J540" s="169">
        <v>0.18944711846232001</v>
      </c>
      <c r="K540" s="8">
        <f t="shared" si="142"/>
        <v>0.18944711846232001</v>
      </c>
      <c r="L540" s="170">
        <v>2.504105326E-3</v>
      </c>
      <c r="M540" s="170">
        <v>9.452741428820001E-3</v>
      </c>
      <c r="N540" s="170">
        <v>5.9471707500000006E-5</v>
      </c>
      <c r="O540" s="170">
        <v>0.1774308</v>
      </c>
      <c r="Q540" s="69">
        <v>52.468485000000001</v>
      </c>
      <c r="S540" s="116">
        <v>2.4554395999999999E-2</v>
      </c>
      <c r="T540" s="116">
        <v>2.0638151E-2</v>
      </c>
      <c r="U540" s="116">
        <v>9.4008084000000004E-4</v>
      </c>
      <c r="V540" s="116">
        <v>2.9761643E-3</v>
      </c>
      <c r="X540" s="172">
        <v>9.6553330000000005E-5</v>
      </c>
      <c r="Z540" s="166"/>
    </row>
    <row r="541" spans="1:26" ht="14.4">
      <c r="A541" t="s">
        <v>3519</v>
      </c>
      <c r="B541" s="85" t="s">
        <v>506</v>
      </c>
      <c r="C541" s="113" t="str">
        <f t="shared" si="139"/>
        <v>A.070.09.104</v>
      </c>
      <c r="D541" s="9" t="s">
        <v>1149</v>
      </c>
      <c r="E541" s="112" t="s">
        <v>362</v>
      </c>
      <c r="F541" s="115" t="str">
        <f t="shared" si="140"/>
        <v>Industrial Heat per kg gas in EU in 2025 for industrial heat - incl. 90% combustion e</v>
      </c>
      <c r="G541" s="146">
        <v>4.1479198666666663</v>
      </c>
      <c r="H541" s="8">
        <f t="shared" si="141"/>
        <v>4.1479198666666663</v>
      </c>
      <c r="J541" s="169">
        <v>0.69858367158100998</v>
      </c>
      <c r="K541" s="8">
        <f t="shared" si="142"/>
        <v>0.69858367158100998</v>
      </c>
      <c r="L541" s="170">
        <v>1.2370174562000001E-2</v>
      </c>
      <c r="M541" s="170">
        <v>6.3959638309010011E-2</v>
      </c>
      <c r="N541" s="170">
        <v>6.5878709999999991E-5</v>
      </c>
      <c r="O541" s="170">
        <v>0.62218797999999997</v>
      </c>
      <c r="Q541" s="69">
        <v>58.121017999999999</v>
      </c>
      <c r="S541" s="116">
        <v>8.8178014999999998E-2</v>
      </c>
      <c r="T541" s="116">
        <v>8.1363680999999993E-2</v>
      </c>
      <c r="U541" s="116">
        <v>3.5175409999999999E-3</v>
      </c>
      <c r="V541" s="116">
        <v>3.2967923999999999E-3</v>
      </c>
      <c r="X541" s="69">
        <v>2.0349680000000001E-4</v>
      </c>
      <c r="Z541" s="166"/>
    </row>
    <row r="542" spans="1:26" ht="14.4">
      <c r="A542" t="s">
        <v>3520</v>
      </c>
      <c r="B542" s="85" t="s">
        <v>506</v>
      </c>
      <c r="C542" s="113" t="str">
        <f t="shared" si="139"/>
        <v>A.070.09.105</v>
      </c>
      <c r="D542" s="9" t="s">
        <v>1149</v>
      </c>
      <c r="E542" s="112" t="s">
        <v>362</v>
      </c>
      <c r="F542" s="115" t="str">
        <f t="shared" si="140"/>
        <v>Industrial Heat per kg gas in Netherlands in 2025 for industrial heat - incl. 90% com</v>
      </c>
      <c r="G542" s="146">
        <v>3.6369130666666667</v>
      </c>
      <c r="H542" s="8">
        <f t="shared" si="141"/>
        <v>3.6369130666666667</v>
      </c>
      <c r="J542" s="169">
        <v>0.61333335605889827</v>
      </c>
      <c r="K542" s="8">
        <f t="shared" si="142"/>
        <v>0.61333335605889827</v>
      </c>
      <c r="L542" s="170">
        <v>1.0886155674999998E-2</v>
      </c>
      <c r="M542" s="170">
        <v>5.6045399755599995E-2</v>
      </c>
      <c r="N542" s="170">
        <v>8.6484062829826158E-4</v>
      </c>
      <c r="O542" s="170">
        <v>0.54553695999999996</v>
      </c>
      <c r="Q542" s="69">
        <v>51.066212</v>
      </c>
      <c r="S542" s="116">
        <v>7.7257429000000002E-2</v>
      </c>
      <c r="T542" s="116">
        <v>7.1295953999999995E-2</v>
      </c>
      <c r="U542" s="116">
        <v>3.0834561000000001E-3</v>
      </c>
      <c r="V542" s="116">
        <v>2.8780192E-3</v>
      </c>
      <c r="X542" s="69">
        <v>1.7844026E-4</v>
      </c>
      <c r="Z542" s="166"/>
    </row>
    <row r="543" spans="1:26" ht="14.4">
      <c r="A543" t="s">
        <v>3521</v>
      </c>
      <c r="B543" s="85" t="s">
        <v>506</v>
      </c>
      <c r="C543" s="113" t="str">
        <f t="shared" si="139"/>
        <v>A.070.09.201</v>
      </c>
      <c r="D543" s="9" t="s">
        <v>1149</v>
      </c>
      <c r="E543" s="112" t="s">
        <v>3522</v>
      </c>
      <c r="F543" s="115" t="str">
        <f t="shared" si="140"/>
        <v>Industrial Heat per Nm3 natural gas (LHV 36 Nm3/MJ) in EU average in 2025 (efficiency</v>
      </c>
      <c r="G543" s="146">
        <v>3.2769156666666666</v>
      </c>
      <c r="H543" s="8">
        <f t="shared" si="141"/>
        <v>3.2769156666666666</v>
      </c>
      <c r="J543" s="169">
        <v>0.55189103236525994</v>
      </c>
      <c r="K543" s="8">
        <f t="shared" si="142"/>
        <v>0.55189103236525994</v>
      </c>
      <c r="L543" s="170">
        <v>9.7726138960000011E-3</v>
      </c>
      <c r="M543" s="170">
        <v>5.052902335066E-2</v>
      </c>
      <c r="N543" s="170">
        <v>5.20451186E-5</v>
      </c>
      <c r="O543" s="170">
        <v>0.49153734999999998</v>
      </c>
      <c r="Q543" s="69">
        <v>45.916429999999998</v>
      </c>
      <c r="S543" s="116">
        <v>6.9661886000000006E-2</v>
      </c>
      <c r="T543" s="116">
        <v>6.4278465000000007E-2</v>
      </c>
      <c r="U543" s="116">
        <v>2.7789073999999999E-3</v>
      </c>
      <c r="V543" s="116">
        <v>2.6045128000000001E-3</v>
      </c>
      <c r="X543" s="69">
        <v>1.6076535999999999E-4</v>
      </c>
      <c r="Z543" s="166"/>
    </row>
    <row r="544" spans="1:26" ht="14.4">
      <c r="A544" t="s">
        <v>3523</v>
      </c>
      <c r="B544" s="85" t="s">
        <v>506</v>
      </c>
      <c r="C544" s="113" t="str">
        <f t="shared" si="139"/>
        <v>A.070.09.202</v>
      </c>
      <c r="D544" s="9" t="s">
        <v>1149</v>
      </c>
      <c r="E544" s="112" t="s">
        <v>3522</v>
      </c>
      <c r="F544" s="115" t="str">
        <f t="shared" si="140"/>
        <v>Domestic Heat per Nm3 (LHV 36 MJ) natural gas in EU average in 2025 (efficiency 95%)</v>
      </c>
      <c r="G544" s="146">
        <v>3.1115938000000001</v>
      </c>
      <c r="H544" s="8">
        <f t="shared" si="141"/>
        <v>3.1115938000000001</v>
      </c>
      <c r="J544" s="169">
        <v>0.52404788265081992</v>
      </c>
      <c r="K544" s="8">
        <f t="shared" si="142"/>
        <v>0.52404788265081992</v>
      </c>
      <c r="L544" s="170">
        <v>9.2795810573000001E-3</v>
      </c>
      <c r="M544" s="170">
        <v>4.7979812174919999E-2</v>
      </c>
      <c r="N544" s="170">
        <v>4.9419418600000002E-5</v>
      </c>
      <c r="O544" s="170">
        <v>0.46673906999999998</v>
      </c>
      <c r="Q544" s="69">
        <v>43.599926000000004</v>
      </c>
      <c r="S544" s="116">
        <v>6.6147412000000003E-2</v>
      </c>
      <c r="T544" s="116">
        <v>6.1035588000000002E-2</v>
      </c>
      <c r="U544" s="116">
        <v>2.6387102999999999E-3</v>
      </c>
      <c r="V544" s="116">
        <v>2.4731140000000002E-3</v>
      </c>
      <c r="X544" s="69">
        <v>1.5265468E-4</v>
      </c>
      <c r="Z544" s="166"/>
    </row>
    <row r="545" spans="1:26" ht="14.4">
      <c r="A545" t="s">
        <v>3524</v>
      </c>
      <c r="B545" s="85" t="s">
        <v>506</v>
      </c>
      <c r="C545" s="113" t="str">
        <f t="shared" si="139"/>
        <v>A.070.09.203</v>
      </c>
      <c r="D545" s="9" t="s">
        <v>1149</v>
      </c>
      <c r="E545" s="112" t="s">
        <v>3522</v>
      </c>
      <c r="F545" s="115" t="str">
        <f t="shared" si="140"/>
        <v>Domestic Heat per Nm3 (LHV 31.6 MJ) natural gas in Netherlands in 2025 (efficiency 95</v>
      </c>
      <c r="G545" s="146">
        <v>2.7312878666666669</v>
      </c>
      <c r="H545" s="8">
        <f t="shared" si="141"/>
        <v>2.7312878666666669</v>
      </c>
      <c r="J545" s="169">
        <v>0.45999758134307001</v>
      </c>
      <c r="K545" s="8">
        <f t="shared" si="142"/>
        <v>0.45999758134307001</v>
      </c>
      <c r="L545" s="170">
        <v>8.145410099499999E-3</v>
      </c>
      <c r="M545" s="170">
        <v>4.211561197587E-2</v>
      </c>
      <c r="N545" s="170">
        <v>4.3379267700000004E-5</v>
      </c>
      <c r="O545" s="170">
        <v>0.40969317999999999</v>
      </c>
      <c r="Q545" s="69">
        <v>38.271045999999998</v>
      </c>
      <c r="S545" s="116">
        <v>5.8062728000000001E-2</v>
      </c>
      <c r="T545" s="116">
        <v>5.3575682999999999E-2</v>
      </c>
      <c r="U545" s="116">
        <v>2.3162013E-3</v>
      </c>
      <c r="V545" s="116">
        <v>2.1708445000000001E-3</v>
      </c>
      <c r="X545" s="69">
        <v>1.3399688E-4</v>
      </c>
      <c r="Z545" s="166"/>
    </row>
    <row r="546" spans="1:26" ht="14.4">
      <c r="A546" t="s">
        <v>3525</v>
      </c>
      <c r="B546" s="85" t="s">
        <v>506</v>
      </c>
      <c r="C546" s="113" t="str">
        <f t="shared" si="139"/>
        <v>A.070.09.300</v>
      </c>
      <c r="D546" s="9" t="s">
        <v>1149</v>
      </c>
      <c r="E546" s="112" t="s">
        <v>63</v>
      </c>
      <c r="F546" s="115" t="str">
        <f t="shared" si="140"/>
        <v>Gas TTW (only Scope 1 combustion emissions CO2 SO2 NOx) in EU</v>
      </c>
      <c r="G546" s="146">
        <v>5.6100000000000004E-2</v>
      </c>
      <c r="H546" s="8">
        <f t="shared" si="141"/>
        <v>5.6100000000000004E-2</v>
      </c>
      <c r="J546" s="169">
        <v>9.66219504E-3</v>
      </c>
      <c r="K546" s="8">
        <f t="shared" si="142"/>
        <v>9.66219504E-3</v>
      </c>
      <c r="L546" s="170">
        <v>1.8971999999999999E-4</v>
      </c>
      <c r="M546" s="170">
        <v>1.0574750400000001E-3</v>
      </c>
      <c r="N546" s="170">
        <v>0</v>
      </c>
      <c r="O546" s="170">
        <v>8.4150000000000006E-3</v>
      </c>
      <c r="Q546" s="69">
        <v>0</v>
      </c>
      <c r="S546" s="116">
        <v>1.2055492000000001E-3</v>
      </c>
      <c r="T546" s="116">
        <v>1.1565947E-3</v>
      </c>
      <c r="U546" s="199">
        <v>4.8954457999999999E-5</v>
      </c>
      <c r="V546" s="116">
        <v>0</v>
      </c>
      <c r="X546" s="172">
        <v>1.9086393000000001E-6</v>
      </c>
      <c r="Z546" s="166"/>
    </row>
    <row r="547" spans="1:26" ht="14.4">
      <c r="A547" t="s">
        <v>3526</v>
      </c>
      <c r="B547" s="85" t="s">
        <v>506</v>
      </c>
      <c r="C547" s="113" t="str">
        <f t="shared" si="139"/>
        <v>A.070.09.301</v>
      </c>
      <c r="D547" s="9" t="s">
        <v>1149</v>
      </c>
      <c r="E547" s="112" t="s">
        <v>63</v>
      </c>
      <c r="F547" s="115" t="str">
        <f t="shared" si="140"/>
        <v>Gas in EU WTW from Norway (LHV = 36 MJ/Nm3)</v>
      </c>
      <c r="G547" s="146">
        <v>7.1950893333333335E-2</v>
      </c>
      <c r="H547" s="8">
        <f t="shared" si="141"/>
        <v>7.1950893333333335E-2</v>
      </c>
      <c r="J547" s="169">
        <v>1.2302986410726101E-2</v>
      </c>
      <c r="K547" s="8">
        <f t="shared" si="142"/>
        <v>1.2302986410726101E-2</v>
      </c>
      <c r="L547" s="170">
        <v>2.4455990475E-4</v>
      </c>
      <c r="M547" s="170">
        <v>1.2644900755561001E-3</v>
      </c>
      <c r="N547" s="170">
        <v>1.30243042E-6</v>
      </c>
      <c r="O547" s="170">
        <v>1.0792634000000001E-2</v>
      </c>
      <c r="Q547" s="69">
        <v>1.1490598000000001</v>
      </c>
      <c r="S547" s="116">
        <v>1.5800518999999999E-3</v>
      </c>
      <c r="T547" s="116">
        <v>1.4529439E-3</v>
      </c>
      <c r="U547" s="199">
        <v>6.1929935999999997E-5</v>
      </c>
      <c r="V547" s="199">
        <v>6.5177998999999996E-5</v>
      </c>
      <c r="X547" s="172">
        <v>3.742825E-6</v>
      </c>
      <c r="Z547" s="166"/>
    </row>
    <row r="548" spans="1:26" ht="14.4">
      <c r="A548" t="s">
        <v>3527</v>
      </c>
      <c r="B548" s="85" t="s">
        <v>506</v>
      </c>
      <c r="C548" s="113" t="str">
        <f t="shared" si="139"/>
        <v>A.070.09.302</v>
      </c>
      <c r="D548" s="9" t="s">
        <v>1149</v>
      </c>
      <c r="E548" s="112" t="s">
        <v>63</v>
      </c>
      <c r="F548" s="115" t="str">
        <f t="shared" si="140"/>
        <v xml:space="preserve">Gas in EU WTW from USA (LHV = 36 MJ/Nm3) </v>
      </c>
      <c r="G548" s="146">
        <v>9.3900893333333332E-2</v>
      </c>
      <c r="H548" s="8">
        <f t="shared" si="141"/>
        <v>9.3900893333333332E-2</v>
      </c>
      <c r="J548" s="169">
        <v>1.5595486410726099E-2</v>
      </c>
      <c r="K548" s="8">
        <f t="shared" si="142"/>
        <v>1.5595486410726099E-2</v>
      </c>
      <c r="L548" s="170">
        <v>2.4455990475E-4</v>
      </c>
      <c r="M548" s="170">
        <v>1.2644900755561001E-3</v>
      </c>
      <c r="N548" s="170">
        <v>1.30243042E-6</v>
      </c>
      <c r="O548" s="170">
        <v>1.4085133999999999E-2</v>
      </c>
      <c r="Q548" s="69">
        <v>1.1490598000000001</v>
      </c>
      <c r="S548" s="116">
        <v>1.9364359999999999E-3</v>
      </c>
      <c r="T548" s="116">
        <v>1.7927088999999999E-3</v>
      </c>
      <c r="U548" s="199">
        <v>7.8549174000000006E-5</v>
      </c>
      <c r="V548" s="199">
        <v>6.5177998999999996E-5</v>
      </c>
      <c r="X548" s="172">
        <v>4.3548492999999999E-6</v>
      </c>
      <c r="Z548" s="166"/>
    </row>
    <row r="549" spans="1:26" ht="14.4">
      <c r="A549" t="s">
        <v>3528</v>
      </c>
      <c r="B549" s="85" t="s">
        <v>506</v>
      </c>
      <c r="C549" s="113" t="str">
        <f t="shared" si="139"/>
        <v>A.070.09.303</v>
      </c>
      <c r="D549" s="9" t="s">
        <v>1149</v>
      </c>
      <c r="E549" s="112" t="s">
        <v>63</v>
      </c>
      <c r="F549" s="115" t="str">
        <f t="shared" si="140"/>
        <v>Gas in EU WTW from Algeria (LHV = 36 MJ/Nm3)</v>
      </c>
      <c r="G549" s="146">
        <v>8.7700893333333335E-2</v>
      </c>
      <c r="H549" s="8">
        <f t="shared" si="141"/>
        <v>8.7700893333333335E-2</v>
      </c>
      <c r="J549" s="169">
        <v>1.4665486410726101E-2</v>
      </c>
      <c r="K549" s="8">
        <f t="shared" si="142"/>
        <v>1.4665486410726101E-2</v>
      </c>
      <c r="L549" s="170">
        <v>2.4455990475E-4</v>
      </c>
      <c r="M549" s="170">
        <v>1.2644900755561001E-3</v>
      </c>
      <c r="N549" s="170">
        <v>1.30243042E-6</v>
      </c>
      <c r="O549" s="170">
        <v>1.3155134000000001E-2</v>
      </c>
      <c r="Q549" s="69">
        <v>1.1490598000000001</v>
      </c>
      <c r="S549" s="116">
        <v>1.8357717E-3</v>
      </c>
      <c r="T549" s="116">
        <v>1.6967388E-3</v>
      </c>
      <c r="U549" s="199">
        <v>7.3854901000000006E-5</v>
      </c>
      <c r="V549" s="199">
        <v>6.5177998999999996E-5</v>
      </c>
      <c r="X549" s="172">
        <v>4.1819767999999996E-6</v>
      </c>
      <c r="Z549" s="166"/>
    </row>
    <row r="550" spans="1:26" ht="14.4">
      <c r="A550" t="s">
        <v>3529</v>
      </c>
      <c r="B550" s="85" t="s">
        <v>506</v>
      </c>
      <c r="C550" s="113" t="str">
        <f t="shared" si="139"/>
        <v>A.070.09.304</v>
      </c>
      <c r="D550" s="9" t="s">
        <v>1149</v>
      </c>
      <c r="E550" s="112" t="s">
        <v>63</v>
      </c>
      <c r="F550" s="115" t="str">
        <f t="shared" si="140"/>
        <v xml:space="preserve">Gas in EU WTW from Qatar (LHV = 36 MJ/Nm3) </v>
      </c>
      <c r="G550" s="146">
        <v>7.3880893333333336E-2</v>
      </c>
      <c r="H550" s="8">
        <f t="shared" si="141"/>
        <v>7.3880893333333336E-2</v>
      </c>
      <c r="J550" s="169">
        <v>1.2592486410726101E-2</v>
      </c>
      <c r="K550" s="8">
        <f t="shared" si="142"/>
        <v>1.2592486410726101E-2</v>
      </c>
      <c r="L550" s="170">
        <v>2.4455990475E-4</v>
      </c>
      <c r="M550" s="170">
        <v>1.2644900755561001E-3</v>
      </c>
      <c r="N550" s="170">
        <v>1.30243042E-6</v>
      </c>
      <c r="O550" s="170">
        <v>1.1082134E-2</v>
      </c>
      <c r="Q550" s="69">
        <v>1.1490598000000001</v>
      </c>
      <c r="S550" s="116">
        <v>1.6113877E-3</v>
      </c>
      <c r="T550" s="116">
        <v>1.4828185000000001E-3</v>
      </c>
      <c r="U550" s="199">
        <v>6.3391217000000004E-5</v>
      </c>
      <c r="V550" s="199">
        <v>6.5177998999999996E-5</v>
      </c>
      <c r="X550" s="172">
        <v>3.7966385000000001E-6</v>
      </c>
      <c r="Z550" s="166"/>
    </row>
    <row r="551" spans="1:26" ht="14.4">
      <c r="A551" t="s">
        <v>3530</v>
      </c>
      <c r="B551" s="85" t="s">
        <v>506</v>
      </c>
      <c r="C551" s="113" t="str">
        <f t="shared" si="139"/>
        <v>A.070.09.305</v>
      </c>
      <c r="D551" s="9" t="s">
        <v>1149</v>
      </c>
      <c r="E551" s="112" t="s">
        <v>63</v>
      </c>
      <c r="F551" s="115" t="str">
        <f t="shared" si="140"/>
        <v xml:space="preserve">Gas in EU WTW from UK (LHV = 36 MJ/Nm3) </v>
      </c>
      <c r="G551" s="146">
        <v>8.0320893333333337E-2</v>
      </c>
      <c r="H551" s="8">
        <f t="shared" si="141"/>
        <v>8.0320893333333337E-2</v>
      </c>
      <c r="J551" s="169">
        <v>1.3558486410726101E-2</v>
      </c>
      <c r="K551" s="8">
        <f t="shared" si="142"/>
        <v>1.3558486410726101E-2</v>
      </c>
      <c r="L551" s="170">
        <v>2.4455990475E-4</v>
      </c>
      <c r="M551" s="170">
        <v>1.2644900755561001E-3</v>
      </c>
      <c r="N551" s="170">
        <v>1.30243042E-6</v>
      </c>
      <c r="O551" s="170">
        <v>1.2048134E-2</v>
      </c>
      <c r="Q551" s="69">
        <v>1.1490598000000001</v>
      </c>
      <c r="S551" s="116">
        <v>1.7159486999999999E-3</v>
      </c>
      <c r="T551" s="116">
        <v>1.5825035E-3</v>
      </c>
      <c r="U551" s="199">
        <v>6.8267203000000004E-5</v>
      </c>
      <c r="V551" s="199">
        <v>6.5177998999999996E-5</v>
      </c>
      <c r="X551" s="172">
        <v>3.9762028000000001E-6</v>
      </c>
      <c r="Z551" s="166"/>
    </row>
    <row r="552" spans="1:26" ht="14.4">
      <c r="A552" t="s">
        <v>3531</v>
      </c>
      <c r="B552" s="85" t="s">
        <v>506</v>
      </c>
      <c r="C552" s="113" t="str">
        <f t="shared" si="139"/>
        <v>A.070.09.306</v>
      </c>
      <c r="D552" s="9" t="s">
        <v>1149</v>
      </c>
      <c r="E552" s="112" t="s">
        <v>63</v>
      </c>
      <c r="F552" s="115" t="str">
        <f t="shared" si="140"/>
        <v xml:space="preserve">Gas in EU WTW from Nigeria (LHV = 36 MJ/Nm3) </v>
      </c>
      <c r="G552" s="146">
        <v>7.931089333333334E-2</v>
      </c>
      <c r="H552" s="8">
        <f t="shared" si="141"/>
        <v>7.931089333333334E-2</v>
      </c>
      <c r="J552" s="169">
        <v>1.34069864107261E-2</v>
      </c>
      <c r="K552" s="8">
        <f t="shared" si="142"/>
        <v>1.34069864107261E-2</v>
      </c>
      <c r="L552" s="170">
        <v>2.4455990475E-4</v>
      </c>
      <c r="M552" s="170">
        <v>1.2644900755561001E-3</v>
      </c>
      <c r="N552" s="170">
        <v>1.30243042E-6</v>
      </c>
      <c r="O552" s="170">
        <v>1.1896634E-2</v>
      </c>
      <c r="Q552" s="69">
        <v>1.1490598000000001</v>
      </c>
      <c r="S552" s="116">
        <v>1.6995502E-3</v>
      </c>
      <c r="T552" s="116">
        <v>1.5668697000000001E-3</v>
      </c>
      <c r="U552" s="199">
        <v>6.7502490999999995E-5</v>
      </c>
      <c r="V552" s="199">
        <v>6.5177998999999996E-5</v>
      </c>
      <c r="X552" s="172">
        <v>3.9480412999999996E-6</v>
      </c>
      <c r="Z552" s="166"/>
    </row>
    <row r="553" spans="1:26" ht="14.4">
      <c r="A553" t="s">
        <v>3532</v>
      </c>
      <c r="B553" s="85" t="s">
        <v>506</v>
      </c>
      <c r="C553" s="113" t="str">
        <f t="shared" si="139"/>
        <v>A.070.09.307</v>
      </c>
      <c r="D553" s="9" t="s">
        <v>1149</v>
      </c>
      <c r="E553" s="112" t="s">
        <v>63</v>
      </c>
      <c r="F553" s="115" t="str">
        <f t="shared" si="140"/>
        <v xml:space="preserve">Gas in EU WTW from Russia (LHV = 36 MJ/Nm3) </v>
      </c>
      <c r="G553" s="146">
        <v>8.375089333333334E-2</v>
      </c>
      <c r="H553" s="8">
        <f t="shared" si="141"/>
        <v>8.375089333333334E-2</v>
      </c>
      <c r="J553" s="169">
        <v>1.40729864107261E-2</v>
      </c>
      <c r="K553" s="8">
        <f t="shared" si="142"/>
        <v>1.40729864107261E-2</v>
      </c>
      <c r="L553" s="170">
        <v>2.4455990475E-4</v>
      </c>
      <c r="M553" s="170">
        <v>1.2644900755561001E-3</v>
      </c>
      <c r="N553" s="170">
        <v>1.30243042E-6</v>
      </c>
      <c r="O553" s="170">
        <v>1.2562634E-2</v>
      </c>
      <c r="Q553" s="69">
        <v>1.1490598000000001</v>
      </c>
      <c r="S553" s="116">
        <v>1.7716387999999999E-3</v>
      </c>
      <c r="T553" s="116">
        <v>1.6355966E-3</v>
      </c>
      <c r="U553" s="199">
        <v>7.0864195999999994E-5</v>
      </c>
      <c r="V553" s="199">
        <v>6.5177998999999996E-5</v>
      </c>
      <c r="X553" s="172">
        <v>4.0718402999999998E-6</v>
      </c>
      <c r="Z553" s="166"/>
    </row>
    <row r="554" spans="1:26" ht="14.4">
      <c r="A554" t="s">
        <v>3533</v>
      </c>
      <c r="B554" s="85" t="s">
        <v>506</v>
      </c>
      <c r="C554" s="113" t="str">
        <f t="shared" si="139"/>
        <v>A.070.09.308</v>
      </c>
      <c r="D554" s="9" t="s">
        <v>1149</v>
      </c>
      <c r="E554" s="112" t="s">
        <v>63</v>
      </c>
      <c r="F554" s="115" t="str">
        <f t="shared" si="140"/>
        <v xml:space="preserve">Gas in EU WTW from Trinidad (LHV = 36 MJ/Nm3) </v>
      </c>
      <c r="G554" s="146">
        <v>7.4420893333333335E-2</v>
      </c>
      <c r="H554" s="8">
        <f t="shared" si="141"/>
        <v>7.4420893333333335E-2</v>
      </c>
      <c r="J554" s="169">
        <v>1.26734864107261E-2</v>
      </c>
      <c r="K554" s="8">
        <f t="shared" si="142"/>
        <v>1.26734864107261E-2</v>
      </c>
      <c r="L554" s="170">
        <v>2.4455990475E-4</v>
      </c>
      <c r="M554" s="170">
        <v>1.2644900755561001E-3</v>
      </c>
      <c r="N554" s="170">
        <v>1.30243042E-6</v>
      </c>
      <c r="O554" s="170">
        <v>1.1163134E-2</v>
      </c>
      <c r="Q554" s="69">
        <v>1.1490598000000001</v>
      </c>
      <c r="S554" s="116">
        <v>1.6201551999999999E-3</v>
      </c>
      <c r="T554" s="116">
        <v>1.4911772000000001E-3</v>
      </c>
      <c r="U554" s="199">
        <v>6.3800072999999999E-5</v>
      </c>
      <c r="V554" s="199">
        <v>6.5177998999999996E-5</v>
      </c>
      <c r="X554" s="172">
        <v>3.8116951999999998E-6</v>
      </c>
      <c r="Z554" s="166"/>
    </row>
    <row r="555" spans="1:26" ht="14.4">
      <c r="A555" t="s">
        <v>3534</v>
      </c>
      <c r="B555" s="85" t="s">
        <v>506</v>
      </c>
      <c r="C555" s="113" t="str">
        <f t="shared" si="139"/>
        <v>A.070.09.309</v>
      </c>
      <c r="D555" s="9" t="s">
        <v>1149</v>
      </c>
      <c r="E555" s="112" t="s">
        <v>63</v>
      </c>
      <c r="F555" s="115" t="str">
        <f t="shared" si="140"/>
        <v>Gas in EU WTW from Aberjan (LHV = 36 MJ/Nm3)</v>
      </c>
      <c r="G555" s="146">
        <v>7.5000893333333332E-2</v>
      </c>
      <c r="H555" s="8">
        <f t="shared" si="141"/>
        <v>7.5000893333333332E-2</v>
      </c>
      <c r="J555" s="169">
        <v>1.27604864107261E-2</v>
      </c>
      <c r="K555" s="8">
        <f t="shared" si="142"/>
        <v>1.27604864107261E-2</v>
      </c>
      <c r="L555" s="170">
        <v>2.4455990475E-4</v>
      </c>
      <c r="M555" s="170">
        <v>1.2644900755561001E-3</v>
      </c>
      <c r="N555" s="170">
        <v>1.30243042E-6</v>
      </c>
      <c r="O555" s="170">
        <v>1.1250134E-2</v>
      </c>
      <c r="Q555" s="69">
        <v>1.1490598000000001</v>
      </c>
      <c r="S555" s="116">
        <v>1.6295722E-3</v>
      </c>
      <c r="T555" s="116">
        <v>1.500155E-3</v>
      </c>
      <c r="U555" s="199">
        <v>6.4239215000000001E-5</v>
      </c>
      <c r="V555" s="199">
        <v>6.5177998999999996E-5</v>
      </c>
      <c r="X555" s="172">
        <v>3.8278670999999999E-6</v>
      </c>
      <c r="Z555" s="166"/>
    </row>
    <row r="556" spans="1:26" ht="14.4">
      <c r="A556" t="s">
        <v>3535</v>
      </c>
      <c r="B556" s="85" t="s">
        <v>506</v>
      </c>
      <c r="C556" s="113" t="str">
        <f t="shared" si="139"/>
        <v>A.070.09.310</v>
      </c>
      <c r="D556" s="9" t="s">
        <v>1149</v>
      </c>
      <c r="E556" s="112" t="s">
        <v>63</v>
      </c>
      <c r="F556" s="115" t="str">
        <f t="shared" si="140"/>
        <v xml:space="preserve">Gas WTW production in China (LHV = 36 MJ/Nm3) </v>
      </c>
      <c r="G556" s="146">
        <v>8.5200893333333333E-2</v>
      </c>
      <c r="H556" s="8">
        <f t="shared" si="141"/>
        <v>8.5200893333333333E-2</v>
      </c>
      <c r="J556" s="169">
        <v>1.4290486410726101E-2</v>
      </c>
      <c r="K556" s="8">
        <f t="shared" si="142"/>
        <v>1.4290486410726101E-2</v>
      </c>
      <c r="L556" s="170">
        <v>2.4455990475E-4</v>
      </c>
      <c r="M556" s="170">
        <v>1.2644900755561001E-3</v>
      </c>
      <c r="N556" s="170">
        <v>1.30243042E-6</v>
      </c>
      <c r="O556" s="170">
        <v>1.2780134E-2</v>
      </c>
      <c r="Q556" s="69">
        <v>1.1490598000000001</v>
      </c>
      <c r="S556" s="116">
        <v>1.7951813E-3</v>
      </c>
      <c r="T556" s="116">
        <v>1.6580411999999999E-3</v>
      </c>
      <c r="U556" s="199">
        <v>7.1962050000000003E-5</v>
      </c>
      <c r="V556" s="199">
        <v>6.5177998999999996E-5</v>
      </c>
      <c r="X556" s="172">
        <v>4.1122701999999999E-6</v>
      </c>
      <c r="Z556" s="166"/>
    </row>
    <row r="557" spans="1:26" ht="14.4">
      <c r="A557" t="s">
        <v>3536</v>
      </c>
      <c r="B557" s="85" t="s">
        <v>506</v>
      </c>
      <c r="C557" s="113" t="str">
        <f t="shared" si="139"/>
        <v>A.070.09.311</v>
      </c>
      <c r="D557" s="9" t="s">
        <v>1149</v>
      </c>
      <c r="E557" s="112" t="s">
        <v>63</v>
      </c>
      <c r="F557" s="115" t="str">
        <f t="shared" si="140"/>
        <v>Gas WTW production in Canada (LHV = 36 MJ/Nm3)</v>
      </c>
      <c r="G557" s="146">
        <v>8.5850893333333345E-2</v>
      </c>
      <c r="H557" s="8">
        <f t="shared" si="141"/>
        <v>8.5850893333333345E-2</v>
      </c>
      <c r="J557" s="169">
        <v>1.4387986410726101E-2</v>
      </c>
      <c r="K557" s="8">
        <f t="shared" si="142"/>
        <v>1.4387986410726101E-2</v>
      </c>
      <c r="L557" s="170">
        <v>2.4455990475E-4</v>
      </c>
      <c r="M557" s="170">
        <v>1.2644900755561001E-3</v>
      </c>
      <c r="N557" s="170">
        <v>1.30243042E-6</v>
      </c>
      <c r="O557" s="170">
        <v>1.2877634000000001E-2</v>
      </c>
      <c r="Q557" s="69">
        <v>1.1490598000000001</v>
      </c>
      <c r="S557" s="116">
        <v>1.8057348000000001E-3</v>
      </c>
      <c r="T557" s="116">
        <v>1.6681026000000001E-3</v>
      </c>
      <c r="U557" s="199">
        <v>7.2454191000000004E-5</v>
      </c>
      <c r="V557" s="199">
        <v>6.5177998999999996E-5</v>
      </c>
      <c r="X557" s="172">
        <v>4.1303938999999998E-6</v>
      </c>
      <c r="Z557" s="166"/>
    </row>
    <row r="558" spans="1:26" ht="14.4">
      <c r="A558" t="s">
        <v>3537</v>
      </c>
      <c r="B558" s="85" t="s">
        <v>506</v>
      </c>
      <c r="C558" s="113" t="str">
        <f t="shared" si="139"/>
        <v>A.070.09.312</v>
      </c>
      <c r="D558" s="9" t="s">
        <v>1149</v>
      </c>
      <c r="E558" s="112" t="s">
        <v>63</v>
      </c>
      <c r="F558" s="115" t="str">
        <f t="shared" si="140"/>
        <v>Gas WTW production in Australia (LHV = 36 MJ/Nm3)</v>
      </c>
      <c r="G558" s="146">
        <v>7.8500893333333335E-2</v>
      </c>
      <c r="H558" s="8">
        <f t="shared" si="141"/>
        <v>7.8500893333333335E-2</v>
      </c>
      <c r="J558" s="169">
        <v>1.32854864107261E-2</v>
      </c>
      <c r="K558" s="8">
        <f t="shared" si="142"/>
        <v>1.32854864107261E-2</v>
      </c>
      <c r="L558" s="170">
        <v>2.4455990475E-4</v>
      </c>
      <c r="M558" s="170">
        <v>1.2644900755561001E-3</v>
      </c>
      <c r="N558" s="170">
        <v>1.30243042E-6</v>
      </c>
      <c r="O558" s="170">
        <v>1.1775134E-2</v>
      </c>
      <c r="Q558" s="69">
        <v>1.1490598000000001</v>
      </c>
      <c r="S558" s="116">
        <v>1.6863989000000001E-3</v>
      </c>
      <c r="T558" s="116">
        <v>1.5543315999999999E-3</v>
      </c>
      <c r="U558" s="199">
        <v>6.6889207000000002E-5</v>
      </c>
      <c r="V558" s="199">
        <v>6.5177998999999996E-5</v>
      </c>
      <c r="X558" s="172">
        <v>3.9254564000000002E-6</v>
      </c>
      <c r="Z558" s="166"/>
    </row>
    <row r="559" spans="1:26" ht="14.4">
      <c r="A559" t="s">
        <v>3538</v>
      </c>
      <c r="B559" s="85" t="s">
        <v>506</v>
      </c>
      <c r="C559" s="113" t="str">
        <f t="shared" si="139"/>
        <v>A.070.09.313</v>
      </c>
      <c r="D559" s="9" t="s">
        <v>1149</v>
      </c>
      <c r="E559" s="112" t="s">
        <v>63</v>
      </c>
      <c r="F559" s="115" t="str">
        <f t="shared" si="140"/>
        <v>Gas WTW production in Turkmenistan (LHV = 36 MJ/Nm3)</v>
      </c>
      <c r="G559" s="146">
        <v>0.10700089333333335</v>
      </c>
      <c r="H559" s="8">
        <f t="shared" si="141"/>
        <v>0.10700089333333335</v>
      </c>
      <c r="J559" s="169">
        <v>1.7560486410726099E-2</v>
      </c>
      <c r="K559" s="8">
        <f t="shared" si="142"/>
        <v>1.7560486410726099E-2</v>
      </c>
      <c r="L559" s="170">
        <v>2.4455990475E-4</v>
      </c>
      <c r="M559" s="170">
        <v>1.2644900755561001E-3</v>
      </c>
      <c r="N559" s="170">
        <v>1.30243042E-6</v>
      </c>
      <c r="O559" s="170">
        <v>1.6050134000000001E-2</v>
      </c>
      <c r="Q559" s="69">
        <v>1.1490598000000001</v>
      </c>
      <c r="S559" s="116">
        <v>2.14913E-3</v>
      </c>
      <c r="T559" s="116">
        <v>1.9954843000000002E-3</v>
      </c>
      <c r="U559" s="199">
        <v>8.8467717E-5</v>
      </c>
      <c r="V559" s="199">
        <v>6.5177998999999996E-5</v>
      </c>
      <c r="X559" s="172">
        <v>4.7201120000000003E-6</v>
      </c>
      <c r="Z559" s="166"/>
    </row>
    <row r="560" spans="1:26" ht="14.4">
      <c r="A560" t="s">
        <v>3539</v>
      </c>
      <c r="B560" s="85" t="s">
        <v>506</v>
      </c>
      <c r="C560" s="113" t="str">
        <f t="shared" si="139"/>
        <v>A.070.09.400</v>
      </c>
      <c r="D560" s="9" t="s">
        <v>1149</v>
      </c>
      <c r="E560" s="112" t="s">
        <v>63</v>
      </c>
      <c r="F560" s="115" t="str">
        <f t="shared" si="140"/>
        <v>Gas world wide exports in 2023 WTW from main exporters (LHV = 36 MJ/Nm3)</v>
      </c>
      <c r="G560" s="146">
        <v>8.3530766666666659E-2</v>
      </c>
      <c r="H560" s="8">
        <f t="shared" si="141"/>
        <v>8.3530766666666659E-2</v>
      </c>
      <c r="J560" s="169">
        <v>1.40361915296572E-2</v>
      </c>
      <c r="K560" s="8">
        <f t="shared" si="142"/>
        <v>1.40361915296572E-2</v>
      </c>
      <c r="L560" s="170">
        <v>2.4394850411999999E-4</v>
      </c>
      <c r="M560" s="170">
        <v>1.2613288512572001E-3</v>
      </c>
      <c r="N560" s="170">
        <v>1.2991742799999999E-6</v>
      </c>
      <c r="O560" s="170">
        <v>1.2529614999999999E-2</v>
      </c>
      <c r="Q560" s="69">
        <v>1.1461872</v>
      </c>
      <c r="S560" s="116">
        <v>1.7670352E-3</v>
      </c>
      <c r="T560" s="116">
        <v>1.6313412E-3</v>
      </c>
      <c r="U560" s="199">
        <v>7.0678896000000001E-5</v>
      </c>
      <c r="V560" s="199">
        <v>6.5015054000000001E-5</v>
      </c>
      <c r="X560" s="172">
        <v>4.0613609999999998E-6</v>
      </c>
      <c r="Z560" s="166"/>
    </row>
    <row r="561" spans="1:26" ht="14.4">
      <c r="A561" t="s">
        <v>3540</v>
      </c>
      <c r="B561" s="85" t="s">
        <v>506</v>
      </c>
      <c r="C561" s="113" t="str">
        <f t="shared" si="139"/>
        <v>A.070.09.401</v>
      </c>
      <c r="D561" s="9" t="s">
        <v>1149</v>
      </c>
      <c r="E561" s="112" t="s">
        <v>63</v>
      </c>
      <c r="F561" s="115" t="str">
        <f t="shared" si="140"/>
        <v xml:space="preserve">Gas in EU WTW from market mix import 2025 (LHV = 36 MJ/Nm3) </v>
      </c>
      <c r="G561" s="146">
        <v>8.2004893333333342E-2</v>
      </c>
      <c r="H561" s="8">
        <f t="shared" si="141"/>
        <v>8.2004893333333342E-2</v>
      </c>
      <c r="J561" s="169">
        <v>1.3811086410726101E-2</v>
      </c>
      <c r="K561" s="8">
        <f t="shared" si="142"/>
        <v>1.3811086410726101E-2</v>
      </c>
      <c r="L561" s="170">
        <v>2.4455990475E-4</v>
      </c>
      <c r="M561" s="170">
        <v>1.2644900755561001E-3</v>
      </c>
      <c r="N561" s="170">
        <v>1.30243042E-6</v>
      </c>
      <c r="O561" s="170">
        <v>1.2300734000000001E-2</v>
      </c>
      <c r="Q561" s="69">
        <v>1.1490598000000001</v>
      </c>
      <c r="S561" s="116">
        <v>1.7432903999999999E-3</v>
      </c>
      <c r="T561" s="116">
        <v>1.6085702E-3</v>
      </c>
      <c r="U561" s="199">
        <v>6.9542228000000003E-5</v>
      </c>
      <c r="V561" s="199">
        <v>6.5177998999999996E-5</v>
      </c>
      <c r="X561" s="172">
        <v>4.0231571999999996E-6</v>
      </c>
      <c r="Z561" s="166"/>
    </row>
    <row r="562" spans="1:26" ht="14.4">
      <c r="A562" t="s">
        <v>3541</v>
      </c>
      <c r="B562" s="85" t="s">
        <v>506</v>
      </c>
      <c r="C562" s="113" t="str">
        <f t="shared" si="139"/>
        <v>A.070.09.402</v>
      </c>
      <c r="D562" s="9" t="s">
        <v>1149</v>
      </c>
      <c r="E562" s="112" t="s">
        <v>63</v>
      </c>
      <c r="F562" s="115" t="str">
        <f t="shared" si="140"/>
        <v>Industrial Heat from natural gas in EU average in 2025 (efficiency 90%)</v>
      </c>
      <c r="G562" s="146">
        <v>9.1025433333333336E-2</v>
      </c>
      <c r="H562" s="8">
        <f t="shared" si="141"/>
        <v>9.1025433333333336E-2</v>
      </c>
      <c r="J562" s="169">
        <v>1.5330306174087299E-2</v>
      </c>
      <c r="K562" s="8">
        <f t="shared" si="142"/>
        <v>1.5330306174087299E-2</v>
      </c>
      <c r="L562" s="170">
        <v>2.7146149433999995E-4</v>
      </c>
      <c r="M562" s="170">
        <v>1.4035839820072998E-3</v>
      </c>
      <c r="N562" s="170">
        <v>1.44569774E-6</v>
      </c>
      <c r="O562" s="170">
        <v>1.3653815E-2</v>
      </c>
      <c r="Q562" s="69">
        <v>1.2754563999999999</v>
      </c>
      <c r="S562" s="116">
        <v>1.9350524E-3</v>
      </c>
      <c r="T562" s="116">
        <v>1.7855129E-3</v>
      </c>
      <c r="U562" s="199">
        <v>7.7191872999999995E-5</v>
      </c>
      <c r="V562" s="199">
        <v>7.2347578999999994E-5</v>
      </c>
      <c r="X562" s="172">
        <v>4.4657045000000001E-6</v>
      </c>
      <c r="Z562" s="166"/>
    </row>
    <row r="563" spans="1:26" ht="14.4">
      <c r="A563" t="s">
        <v>3542</v>
      </c>
      <c r="B563" s="85" t="s">
        <v>506</v>
      </c>
      <c r="C563" s="113" t="str">
        <f t="shared" si="139"/>
        <v>A.070.09.403</v>
      </c>
      <c r="D563" s="9" t="s">
        <v>1149</v>
      </c>
      <c r="E563" s="112" t="s">
        <v>63</v>
      </c>
      <c r="F563" s="115" t="str">
        <f t="shared" si="140"/>
        <v>Domestic Heat from natural gas in EU average in 2025 (efficiency 95%)</v>
      </c>
      <c r="G563" s="146">
        <v>8.6433160000000009E-2</v>
      </c>
      <c r="H563" s="8">
        <f t="shared" si="141"/>
        <v>8.6433160000000009E-2</v>
      </c>
      <c r="J563" s="169">
        <v>1.4556885413452101E-2</v>
      </c>
      <c r="K563" s="8">
        <f t="shared" si="142"/>
        <v>1.4556885413452101E-2</v>
      </c>
      <c r="L563" s="170">
        <v>2.5776614469000004E-4</v>
      </c>
      <c r="M563" s="170">
        <v>1.3327725070921002E-3</v>
      </c>
      <c r="N563" s="170">
        <v>1.3727616699999999E-6</v>
      </c>
      <c r="O563" s="170">
        <v>1.2964974000000001E-2</v>
      </c>
      <c r="Q563" s="69">
        <v>1.2111091</v>
      </c>
      <c r="S563" s="116">
        <v>1.8374280999999999E-3</v>
      </c>
      <c r="T563" s="116">
        <v>1.6954330000000001E-3</v>
      </c>
      <c r="U563" s="199">
        <v>7.3297508000000003E-5</v>
      </c>
      <c r="V563" s="199">
        <v>6.8697610999999994E-5</v>
      </c>
      <c r="X563" s="172">
        <v>4.2404076999999996E-6</v>
      </c>
      <c r="Z563" s="166"/>
    </row>
    <row r="564" spans="1:26" ht="14.4">
      <c r="A564" t="s">
        <v>3543</v>
      </c>
      <c r="B564" s="85" t="s">
        <v>506</v>
      </c>
      <c r="C564" s="113" t="str">
        <f t="shared" si="139"/>
        <v>A.070.09.404</v>
      </c>
      <c r="D564" s="9" t="s">
        <v>1149</v>
      </c>
      <c r="E564" s="112" t="s">
        <v>63</v>
      </c>
      <c r="F564" s="115" t="str">
        <f t="shared" si="140"/>
        <v>Industrial Heat from natural gas in USA in 2025 (efficiency 90%)</v>
      </c>
      <c r="G564" s="146">
        <v>0.10422999333333334</v>
      </c>
      <c r="H564" s="8">
        <f t="shared" si="141"/>
        <v>0.10422999333333334</v>
      </c>
      <c r="J564" s="169">
        <v>1.7310990174087298E-2</v>
      </c>
      <c r="K564" s="8">
        <f t="shared" si="142"/>
        <v>1.7310990174087298E-2</v>
      </c>
      <c r="L564" s="170">
        <v>2.7146149433999995E-4</v>
      </c>
      <c r="M564" s="170">
        <v>1.4035839820072998E-3</v>
      </c>
      <c r="N564" s="170">
        <v>1.44569774E-6</v>
      </c>
      <c r="O564" s="170">
        <v>1.5634499E-2</v>
      </c>
      <c r="Q564" s="69">
        <v>1.2754563999999999</v>
      </c>
      <c r="S564" s="116">
        <v>2.1494439999999999E-3</v>
      </c>
      <c r="T564" s="116">
        <v>1.9899067999999999E-3</v>
      </c>
      <c r="U564" s="199">
        <v>8.7189582999999996E-5</v>
      </c>
      <c r="V564" s="199">
        <v>7.2347578999999994E-5</v>
      </c>
      <c r="X564" s="172">
        <v>4.8338826999999999E-6</v>
      </c>
      <c r="Z564" s="166"/>
    </row>
    <row r="565" spans="1:26" ht="14.4">
      <c r="A565" t="s">
        <v>3544</v>
      </c>
      <c r="B565" s="85" t="s">
        <v>506</v>
      </c>
      <c r="C565" s="113" t="str">
        <f t="shared" si="139"/>
        <v>A.070.09.405</v>
      </c>
      <c r="D565" s="9" t="s">
        <v>1149</v>
      </c>
      <c r="E565" s="112" t="s">
        <v>63</v>
      </c>
      <c r="F565" s="115" t="str">
        <f t="shared" si="140"/>
        <v>Industrial Heat from natural gas in China production average in 2016 (efficiency 90%)</v>
      </c>
      <c r="G565" s="146">
        <v>9.4572993333333341E-2</v>
      </c>
      <c r="H565" s="8">
        <f t="shared" si="141"/>
        <v>9.4572993333333341E-2</v>
      </c>
      <c r="J565" s="169">
        <v>1.5862440174087299E-2</v>
      </c>
      <c r="K565" s="8">
        <f t="shared" si="142"/>
        <v>1.5862440174087299E-2</v>
      </c>
      <c r="L565" s="170">
        <v>2.7146149433999995E-4</v>
      </c>
      <c r="M565" s="170">
        <v>1.4035839820072998E-3</v>
      </c>
      <c r="N565" s="170">
        <v>1.44569774E-6</v>
      </c>
      <c r="O565" s="170">
        <v>1.4185949E-2</v>
      </c>
      <c r="Q565" s="69">
        <v>1.2754563999999999</v>
      </c>
      <c r="S565" s="116">
        <v>1.9926511999999999E-3</v>
      </c>
      <c r="T565" s="116">
        <v>1.8404256999999999E-3</v>
      </c>
      <c r="U565" s="199">
        <v>7.9877874999999995E-5</v>
      </c>
      <c r="V565" s="199">
        <v>7.2347578999999994E-5</v>
      </c>
      <c r="X565" s="172">
        <v>4.5646199000000001E-6</v>
      </c>
      <c r="Z565" s="166"/>
    </row>
    <row r="566" spans="1:26" ht="14.4">
      <c r="A566" t="s">
        <v>3545</v>
      </c>
      <c r="B566" s="85" t="s">
        <v>506</v>
      </c>
      <c r="C566" s="113" t="str">
        <f t="shared" si="139"/>
        <v>A.070.09.406</v>
      </c>
      <c r="D566" s="9" t="s">
        <v>1149</v>
      </c>
      <c r="E566" s="112" t="s">
        <v>63</v>
      </c>
      <c r="F566" s="115" t="str">
        <f t="shared" si="140"/>
        <v>Industrial Heat from natural gas World average EU 33% USA 33% China 33% (efficiency 9</v>
      </c>
      <c r="G566" s="146">
        <v>9.5739120000000011E-2</v>
      </c>
      <c r="H566" s="8">
        <f t="shared" si="141"/>
        <v>9.5739120000000011E-2</v>
      </c>
      <c r="J566" s="169">
        <v>1.6022255629311699E-2</v>
      </c>
      <c r="K566" s="8">
        <f t="shared" si="142"/>
        <v>1.6022255629311699E-2</v>
      </c>
      <c r="L566" s="170">
        <v>2.6901590083999998E-4</v>
      </c>
      <c r="M566" s="170">
        <v>1.3909390550116999E-3</v>
      </c>
      <c r="N566" s="170">
        <v>1.4326734599999999E-6</v>
      </c>
      <c r="O566" s="170">
        <v>1.4360868000000001E-2</v>
      </c>
      <c r="Q566" s="69">
        <v>1.2639658</v>
      </c>
      <c r="S566" s="116">
        <v>2.0074661999999999E-3</v>
      </c>
      <c r="T566" s="116">
        <v>1.8550840999999999E-3</v>
      </c>
      <c r="U566" s="199">
        <v>8.0686265000000005E-5</v>
      </c>
      <c r="V566" s="199">
        <v>7.1695799000000003E-5</v>
      </c>
      <c r="X566" s="172">
        <v>4.5797680999999997E-6</v>
      </c>
      <c r="Z566" s="166"/>
    </row>
    <row r="567" spans="1:26" ht="14.4">
      <c r="A567" t="s">
        <v>3546</v>
      </c>
      <c r="B567" s="85" t="s">
        <v>506</v>
      </c>
      <c r="C567" s="113" t="str">
        <f t="shared" si="139"/>
        <v>A.070.09.502</v>
      </c>
      <c r="D567" s="9" t="s">
        <v>1149</v>
      </c>
      <c r="E567" s="112" t="s">
        <v>3522</v>
      </c>
      <c r="F567" s="115" t="str">
        <f t="shared" si="140"/>
        <v>Industrial Heat per Nm3 natural gas in EU average in 2025 (efficiency 90%)</v>
      </c>
      <c r="G567" s="146">
        <v>3.2769156666666666</v>
      </c>
      <c r="H567" s="8">
        <f t="shared" si="141"/>
        <v>3.2769156666666666</v>
      </c>
      <c r="J567" s="169">
        <v>0.55189103236525994</v>
      </c>
      <c r="K567" s="8">
        <f t="shared" si="142"/>
        <v>0.55189103236525994</v>
      </c>
      <c r="L567" s="170">
        <v>9.7726138960000011E-3</v>
      </c>
      <c r="M567" s="170">
        <v>5.052902335066E-2</v>
      </c>
      <c r="N567" s="170">
        <v>5.20451186E-5</v>
      </c>
      <c r="O567" s="170">
        <v>0.49153734999999998</v>
      </c>
      <c r="Q567" s="69">
        <v>45.916429999999998</v>
      </c>
      <c r="S567" s="116">
        <v>6.9661886000000006E-2</v>
      </c>
      <c r="T567" s="116">
        <v>6.4278465000000007E-2</v>
      </c>
      <c r="U567" s="116">
        <v>2.7789073999999999E-3</v>
      </c>
      <c r="V567" s="116">
        <v>2.6045128000000001E-3</v>
      </c>
      <c r="X567" s="69">
        <v>1.6076535999999999E-4</v>
      </c>
      <c r="Z567" s="166"/>
    </row>
    <row r="568" spans="1:26" ht="14.4">
      <c r="A568" t="s">
        <v>3547</v>
      </c>
      <c r="B568" s="85" t="s">
        <v>506</v>
      </c>
      <c r="C568" s="113" t="str">
        <f t="shared" si="139"/>
        <v>A.070.09.503</v>
      </c>
      <c r="D568" s="9" t="s">
        <v>1149</v>
      </c>
      <c r="E568" s="112" t="s">
        <v>3522</v>
      </c>
      <c r="F568" s="115" t="str">
        <f t="shared" si="140"/>
        <v>Industrial Heat per Nm3 natural gas in USA average in 2025 (efficiency 90%)</v>
      </c>
      <c r="G568" s="146">
        <v>3.7560358666666667</v>
      </c>
      <c r="H568" s="8">
        <f t="shared" si="141"/>
        <v>3.7560358666666667</v>
      </c>
      <c r="J568" s="169">
        <v>0.62381947734713994</v>
      </c>
      <c r="K568" s="8">
        <f t="shared" si="142"/>
        <v>0.62381947734713994</v>
      </c>
      <c r="L568" s="170">
        <v>9.7823963100000001E-3</v>
      </c>
      <c r="M568" s="170">
        <v>5.0579603822239999E-2</v>
      </c>
      <c r="N568" s="170">
        <v>5.2097214899999996E-5</v>
      </c>
      <c r="O568" s="170">
        <v>0.56340537999999996</v>
      </c>
      <c r="Q568" s="69">
        <v>45.962392999999999</v>
      </c>
      <c r="S568" s="116">
        <v>7.7457441000000002E-2</v>
      </c>
      <c r="T568" s="116">
        <v>7.1708355000000001E-2</v>
      </c>
      <c r="U568" s="116">
        <v>3.1419668999999998E-3</v>
      </c>
      <c r="V568" s="116">
        <v>2.6071200000000001E-3</v>
      </c>
      <c r="X568" s="69">
        <v>1.7419397E-4</v>
      </c>
      <c r="Z568" s="166"/>
    </row>
    <row r="569" spans="1:26" ht="14.4">
      <c r="A569" t="s">
        <v>3548</v>
      </c>
      <c r="B569" s="85" t="s">
        <v>506</v>
      </c>
      <c r="C569" s="113" t="str">
        <f t="shared" si="139"/>
        <v>A.070.09.504</v>
      </c>
      <c r="D569" s="9" t="s">
        <v>1149</v>
      </c>
      <c r="E569" s="112" t="s">
        <v>3522</v>
      </c>
      <c r="F569" s="115" t="str">
        <f t="shared" si="140"/>
        <v>Industrial Heat per Nm3 natural gas in China production average in 2016 (efficiency 9</v>
      </c>
      <c r="G569" s="146">
        <v>3.4046277999999996</v>
      </c>
      <c r="H569" s="8">
        <f t="shared" si="141"/>
        <v>3.4046277999999996</v>
      </c>
      <c r="J569" s="169">
        <v>0.5710478523652599</v>
      </c>
      <c r="K569" s="8">
        <f t="shared" si="142"/>
        <v>0.5710478523652599</v>
      </c>
      <c r="L569" s="170">
        <v>9.7726138960000011E-3</v>
      </c>
      <c r="M569" s="170">
        <v>5.052902335066E-2</v>
      </c>
      <c r="N569" s="170">
        <v>5.20451186E-5</v>
      </c>
      <c r="O569" s="170">
        <v>0.51069416999999995</v>
      </c>
      <c r="Q569" s="69">
        <v>45.916429999999998</v>
      </c>
      <c r="S569" s="116">
        <v>7.1735442999999996E-2</v>
      </c>
      <c r="T569" s="116">
        <v>6.6255327000000003E-2</v>
      </c>
      <c r="U569" s="116">
        <v>2.8756035000000002E-3</v>
      </c>
      <c r="V569" s="116">
        <v>2.6045128000000001E-3</v>
      </c>
      <c r="X569" s="69">
        <v>1.6432632000000001E-4</v>
      </c>
      <c r="Z569" s="166"/>
    </row>
    <row r="570" spans="1:26" ht="14.4">
      <c r="A570" t="s">
        <v>3549</v>
      </c>
      <c r="B570" s="85" t="s">
        <v>506</v>
      </c>
      <c r="C570" s="113" t="str">
        <f t="shared" si="139"/>
        <v>A.070.09.505</v>
      </c>
      <c r="D570" s="9" t="s">
        <v>1149</v>
      </c>
      <c r="E570" s="112" t="s">
        <v>3522</v>
      </c>
      <c r="F570" s="115" t="str">
        <f t="shared" si="140"/>
        <v>Industrial Heat per Nm3 natural gas World average EU 33% USA 33%, China 33% (efficien</v>
      </c>
      <c r="G570" s="146">
        <v>3.4791931333333337</v>
      </c>
      <c r="H570" s="8">
        <f t="shared" si="141"/>
        <v>3.4791931333333337</v>
      </c>
      <c r="J570" s="169">
        <v>0.58225279028929</v>
      </c>
      <c r="K570" s="8">
        <f t="shared" si="142"/>
        <v>0.58225279028929</v>
      </c>
      <c r="L570" s="170">
        <v>9.7758746340000022E-3</v>
      </c>
      <c r="M570" s="170">
        <v>5.0545883171189999E-2</v>
      </c>
      <c r="N570" s="170">
        <v>5.20624841E-5</v>
      </c>
      <c r="O570" s="170">
        <v>0.52187897000000005</v>
      </c>
      <c r="Q570" s="69">
        <v>45.931750999999998</v>
      </c>
      <c r="S570" s="116">
        <v>7.2951589999999997E-2</v>
      </c>
      <c r="T570" s="116">
        <v>6.7414049000000004E-2</v>
      </c>
      <c r="U570" s="116">
        <v>2.9321592999999998E-3</v>
      </c>
      <c r="V570" s="116">
        <v>2.6053818999999998E-3</v>
      </c>
      <c r="X570" s="69">
        <v>1.6642855000000001E-4</v>
      </c>
      <c r="Z570" s="166"/>
    </row>
    <row r="571" spans="1:26" ht="14.4">
      <c r="B571" s="85"/>
      <c r="C571" s="113"/>
      <c r="D571" s="1" t="s">
        <v>1150</v>
      </c>
      <c r="E571" s="112"/>
      <c r="H571" s="8"/>
      <c r="Q571"/>
    </row>
    <row r="572" spans="1:26" ht="14.4">
      <c r="A572" t="s">
        <v>512</v>
      </c>
      <c r="B572" s="85" t="s">
        <v>506</v>
      </c>
      <c r="C572" s="113" t="str">
        <f t="shared" si="139"/>
        <v>A.070.10.101</v>
      </c>
      <c r="D572" s="9" t="s">
        <v>1149</v>
      </c>
      <c r="E572" s="112" t="s">
        <v>2613</v>
      </c>
      <c r="F572" s="115" t="str">
        <f t="shared" si="140"/>
        <v>Crude oil EU General (for feedstock)</v>
      </c>
      <c r="G572" s="146">
        <v>0.19</v>
      </c>
      <c r="H572" s="8">
        <f t="shared" ref="H572:H583" si="143">G572</f>
        <v>0.19</v>
      </c>
      <c r="J572" s="169">
        <v>4.2492807161745999E-2</v>
      </c>
      <c r="K572" s="8">
        <f t="shared" ref="K572:K583" si="144">J572</f>
        <v>4.2492807161745999E-2</v>
      </c>
      <c r="L572" s="170">
        <v>4.4941404843460006E-3</v>
      </c>
      <c r="M572" s="170">
        <v>7.7038989773999993E-3</v>
      </c>
      <c r="N572" s="170">
        <v>1.7947677000000001E-3</v>
      </c>
      <c r="O572" s="170">
        <v>2.8500000000000001E-2</v>
      </c>
      <c r="Q572" s="69">
        <v>52.745617000000003</v>
      </c>
      <c r="S572" s="116">
        <v>8.9147173999999992E-3</v>
      </c>
      <c r="T572" s="116">
        <v>4.9899057E-3</v>
      </c>
      <c r="U572" s="116">
        <v>1.7656755999999999E-4</v>
      </c>
      <c r="V572" s="116">
        <v>3.7482441E-3</v>
      </c>
      <c r="X572" s="172">
        <v>7.3255343000000001E-5</v>
      </c>
      <c r="Z572" s="166"/>
    </row>
    <row r="573" spans="1:26" ht="14.4">
      <c r="A573" t="s">
        <v>513</v>
      </c>
      <c r="B573" s="85" t="s">
        <v>506</v>
      </c>
      <c r="C573" s="113" t="str">
        <f t="shared" si="139"/>
        <v>A.070.10.102</v>
      </c>
      <c r="D573" s="9" t="s">
        <v>1149</v>
      </c>
      <c r="E573" s="112" t="s">
        <v>2613</v>
      </c>
      <c r="F573" s="115" t="str">
        <f t="shared" si="140"/>
        <v>Crude oil US General (for feedstock)</v>
      </c>
      <c r="G573" s="146">
        <v>0.27400000000000002</v>
      </c>
      <c r="H573" s="8">
        <f t="shared" si="143"/>
        <v>0.27400000000000002</v>
      </c>
      <c r="J573" s="169">
        <v>4.3756944973949996E-2</v>
      </c>
      <c r="K573" s="8">
        <f t="shared" si="144"/>
        <v>4.3756944973949996E-2</v>
      </c>
      <c r="L573" s="170">
        <v>8.8590440460000006E-4</v>
      </c>
      <c r="M573" s="170">
        <v>9.6047489999999999E-4</v>
      </c>
      <c r="N573" s="170">
        <v>8.1056566934999998E-4</v>
      </c>
      <c r="O573" s="170">
        <v>4.1099999999999998E-2</v>
      </c>
      <c r="Q573" s="69">
        <v>51.000661999999998</v>
      </c>
      <c r="S573" s="116">
        <v>8.2591418999999992E-3</v>
      </c>
      <c r="T573" s="116">
        <v>4.4175584000000004E-3</v>
      </c>
      <c r="U573" s="116">
        <v>2.1174858000000001E-4</v>
      </c>
      <c r="V573" s="116">
        <v>3.6298350000000001E-3</v>
      </c>
      <c r="X573" s="172">
        <v>7.0129476999999997E-5</v>
      </c>
      <c r="Z573" s="166"/>
    </row>
    <row r="574" spans="1:26" ht="14.4">
      <c r="A574" t="s">
        <v>1669</v>
      </c>
      <c r="B574" s="85" t="s">
        <v>506</v>
      </c>
      <c r="C574" s="113" t="str">
        <f t="shared" si="139"/>
        <v>A.070.10.103</v>
      </c>
      <c r="D574" s="9" t="s">
        <v>1150</v>
      </c>
      <c r="E574" s="112" t="s">
        <v>362</v>
      </c>
      <c r="F574" s="115" t="str">
        <f t="shared" si="140"/>
        <v>Diesel low-sulphur - excluding combustion</v>
      </c>
      <c r="G574" s="146">
        <v>0.48200000000000004</v>
      </c>
      <c r="H574" s="8">
        <f t="shared" si="143"/>
        <v>0.48200000000000004</v>
      </c>
      <c r="J574" s="169">
        <v>0.45547405772000005</v>
      </c>
      <c r="K574" s="8">
        <f t="shared" si="144"/>
        <v>0.45547405772000005</v>
      </c>
      <c r="L574" s="170">
        <v>2.308580092E-2</v>
      </c>
      <c r="M574" s="170">
        <v>4.8508356800000006E-2</v>
      </c>
      <c r="N574" s="170">
        <v>0.31157990000000002</v>
      </c>
      <c r="O574" s="170">
        <v>7.2300000000000003E-2</v>
      </c>
      <c r="Q574" s="69">
        <v>56.301312000000003</v>
      </c>
      <c r="S574" s="116">
        <v>1.803416E-2</v>
      </c>
      <c r="T574" s="116">
        <v>1.3643000000000001E-2</v>
      </c>
      <c r="U574" s="116">
        <v>4.9460330000000003E-4</v>
      </c>
      <c r="V574" s="116">
        <v>3.8965561999999999E-3</v>
      </c>
      <c r="X574" s="172">
        <v>9.7502465000000001E-5</v>
      </c>
      <c r="Z574" s="166"/>
    </row>
    <row r="575" spans="1:26" ht="14.4">
      <c r="A575" t="s">
        <v>1670</v>
      </c>
      <c r="B575" s="85" t="s">
        <v>506</v>
      </c>
      <c r="C575" s="113" t="str">
        <f t="shared" si="139"/>
        <v>A.070.10.104</v>
      </c>
      <c r="D575" s="9" t="s">
        <v>1150</v>
      </c>
      <c r="E575" s="112" t="s">
        <v>362</v>
      </c>
      <c r="F575" s="115" t="str">
        <f t="shared" si="140"/>
        <v>Diesel low-sulphur - including combustion CO2</v>
      </c>
      <c r="G575" s="146">
        <v>3.6220000000000003</v>
      </c>
      <c r="H575" s="8">
        <f t="shared" si="143"/>
        <v>3.6220000000000003</v>
      </c>
      <c r="J575" s="169">
        <v>0.92647405772000002</v>
      </c>
      <c r="K575" s="8">
        <f t="shared" si="144"/>
        <v>0.92647405772000002</v>
      </c>
      <c r="L575" s="170">
        <v>2.308580092E-2</v>
      </c>
      <c r="M575" s="170">
        <v>4.8508356800000006E-2</v>
      </c>
      <c r="N575" s="170">
        <v>0.31157990000000002</v>
      </c>
      <c r="O575" s="170">
        <v>0.54330000000000001</v>
      </c>
      <c r="Q575" s="69">
        <v>56.301312000000003</v>
      </c>
      <c r="S575" s="116">
        <v>6.9015767000000006E-2</v>
      </c>
      <c r="T575" s="116">
        <v>6.2247186000000003E-2</v>
      </c>
      <c r="U575" s="116">
        <v>2.8720250999999999E-3</v>
      </c>
      <c r="V575" s="116">
        <v>3.8965561999999999E-3</v>
      </c>
      <c r="X575" s="69">
        <v>1.8505400000000001E-4</v>
      </c>
      <c r="Z575" s="166"/>
    </row>
    <row r="576" spans="1:26" ht="14.4">
      <c r="A576" t="s">
        <v>1671</v>
      </c>
      <c r="B576" s="85" t="s">
        <v>506</v>
      </c>
      <c r="C576" s="113" t="str">
        <f t="shared" si="139"/>
        <v>A.070.10.105</v>
      </c>
      <c r="D576" s="9" t="s">
        <v>1150</v>
      </c>
      <c r="E576" s="112" t="s">
        <v>514</v>
      </c>
      <c r="F576" s="115" t="str">
        <f t="shared" si="140"/>
        <v>Diesel low-sulphur - including combustion CO2 - per MJ</v>
      </c>
      <c r="G576" s="146">
        <v>8.5069946666666674E-2</v>
      </c>
      <c r="H576" s="8">
        <f t="shared" si="143"/>
        <v>8.5069946666666674E-2</v>
      </c>
      <c r="J576" s="169">
        <v>2.1800449273010079E-2</v>
      </c>
      <c r="K576" s="8">
        <f t="shared" si="144"/>
        <v>2.1800449273010079E-2</v>
      </c>
      <c r="L576" s="170">
        <v>5.6352077579999995E-4</v>
      </c>
      <c r="M576" s="170">
        <v>1.1669396319999999E-3</v>
      </c>
      <c r="N576" s="170">
        <v>7.3094968652100811E-3</v>
      </c>
      <c r="O576" s="170">
        <v>1.2760492E-2</v>
      </c>
      <c r="Q576" s="69">
        <v>1.3230245</v>
      </c>
      <c r="S576" s="116">
        <v>1.6230890000000001E-3</v>
      </c>
      <c r="T576" s="116">
        <v>1.4640054999999999E-3</v>
      </c>
      <c r="U576" s="199">
        <v>6.7531200999999998E-5</v>
      </c>
      <c r="V576" s="199">
        <v>9.1552299000000005E-5</v>
      </c>
      <c r="X576" s="172">
        <v>4.3521755000000001E-6</v>
      </c>
      <c r="Z576" s="166"/>
    </row>
    <row r="577" spans="1:26" ht="14.4">
      <c r="A577" t="s">
        <v>1672</v>
      </c>
      <c r="B577" s="85" t="s">
        <v>506</v>
      </c>
      <c r="C577" s="113" t="str">
        <f t="shared" si="139"/>
        <v>A.070.10.106</v>
      </c>
      <c r="D577" s="9" t="s">
        <v>1150</v>
      </c>
      <c r="E577" s="112" t="s">
        <v>362</v>
      </c>
      <c r="F577" s="115" t="str">
        <f t="shared" si="140"/>
        <v>Heavy fuel oil for heat - including combustion CO2</v>
      </c>
      <c r="G577" s="146">
        <v>3.5956034666666667</v>
      </c>
      <c r="H577" s="8">
        <f t="shared" si="143"/>
        <v>3.5956034666666667</v>
      </c>
      <c r="J577" s="169">
        <v>0.57838746853699996</v>
      </c>
      <c r="K577" s="8">
        <f t="shared" si="144"/>
        <v>0.57838746853699996</v>
      </c>
      <c r="L577" s="170">
        <v>1.0967448772999999E-2</v>
      </c>
      <c r="M577" s="170">
        <v>2.6718786203999999E-2</v>
      </c>
      <c r="N577" s="170">
        <v>1.3607135600000001E-3</v>
      </c>
      <c r="O577" s="170">
        <v>0.53934051999999999</v>
      </c>
      <c r="Q577" s="69">
        <v>47.226315</v>
      </c>
      <c r="S577" s="116">
        <v>6.7855824999999995E-2</v>
      </c>
      <c r="T577" s="116">
        <v>6.1709755999999998E-2</v>
      </c>
      <c r="U577" s="116">
        <v>2.8493971000000001E-3</v>
      </c>
      <c r="V577" s="116">
        <v>3.2966719E-3</v>
      </c>
      <c r="X577" s="69">
        <v>1.6529816000000001E-4</v>
      </c>
      <c r="Z577" s="166"/>
    </row>
    <row r="578" spans="1:26" ht="14.4">
      <c r="A578" t="s">
        <v>1673</v>
      </c>
      <c r="B578" s="85" t="s">
        <v>506</v>
      </c>
      <c r="C578" s="113" t="str">
        <f t="shared" si="139"/>
        <v>A.070.10.107</v>
      </c>
      <c r="D578" s="9" t="s">
        <v>1150</v>
      </c>
      <c r="E578" s="112" t="s">
        <v>362</v>
      </c>
      <c r="F578" s="115" t="str">
        <f t="shared" si="140"/>
        <v>Heavy fuel oil in transport - including combustion CO2)</v>
      </c>
      <c r="G578" s="146">
        <v>3.5956034666666667</v>
      </c>
      <c r="H578" s="8">
        <f t="shared" si="143"/>
        <v>3.5956034666666667</v>
      </c>
      <c r="J578" s="169">
        <v>0.88838746823699999</v>
      </c>
      <c r="K578" s="8">
        <f t="shared" si="144"/>
        <v>0.88838746823699999</v>
      </c>
      <c r="L578" s="170">
        <v>1.0967448772999999E-2</v>
      </c>
      <c r="M578" s="170">
        <v>2.6718786203999999E-2</v>
      </c>
      <c r="N578" s="170">
        <v>0.31136071325999998</v>
      </c>
      <c r="O578" s="170">
        <v>0.53934051999999999</v>
      </c>
      <c r="Q578" s="69">
        <v>47.226315</v>
      </c>
      <c r="S578" s="116">
        <v>6.7855824999999995E-2</v>
      </c>
      <c r="T578" s="116">
        <v>6.1709755999999998E-2</v>
      </c>
      <c r="U578" s="116">
        <v>2.8493971000000001E-3</v>
      </c>
      <c r="V578" s="116">
        <v>3.2966719E-3</v>
      </c>
      <c r="X578" s="69">
        <v>1.6529816000000001E-4</v>
      </c>
      <c r="Z578" s="166"/>
    </row>
    <row r="579" spans="1:26" ht="14.4">
      <c r="A579" t="s">
        <v>1674</v>
      </c>
      <c r="B579" s="85" t="s">
        <v>506</v>
      </c>
      <c r="C579" s="113" t="str">
        <f t="shared" si="139"/>
        <v>A.070.10.108</v>
      </c>
      <c r="D579" s="9" t="s">
        <v>1150</v>
      </c>
      <c r="E579" s="112" t="s">
        <v>362</v>
      </c>
      <c r="F579" s="115" t="str">
        <f t="shared" si="140"/>
        <v>Kerosene - excluding combustion</v>
      </c>
      <c r="G579" s="146">
        <v>0.39800000000000002</v>
      </c>
      <c r="H579" s="8">
        <f t="shared" si="143"/>
        <v>0.39800000000000002</v>
      </c>
      <c r="J579" s="169">
        <v>0.41605191711799994</v>
      </c>
      <c r="K579" s="8">
        <f t="shared" si="144"/>
        <v>0.41605191711799994</v>
      </c>
      <c r="L579" s="170">
        <v>1.1812254867999999E-2</v>
      </c>
      <c r="M579" s="170">
        <v>3.3414432250000001E-2</v>
      </c>
      <c r="N579" s="170">
        <v>0.31112522999999997</v>
      </c>
      <c r="O579" s="170">
        <v>5.9700000000000003E-2</v>
      </c>
      <c r="Q579" s="69">
        <v>55.613551999999999</v>
      </c>
      <c r="S579" s="116">
        <v>1.6293061000000001E-2</v>
      </c>
      <c r="T579" s="116">
        <v>1.1913073999999999E-2</v>
      </c>
      <c r="U579" s="116">
        <v>4.2178722000000001E-4</v>
      </c>
      <c r="V579" s="116">
        <v>3.9582000999999999E-3</v>
      </c>
      <c r="X579" s="172">
        <v>8.8214818000000004E-5</v>
      </c>
      <c r="Z579" s="166"/>
    </row>
    <row r="580" spans="1:26" ht="14.4">
      <c r="A580" t="s">
        <v>1675</v>
      </c>
      <c r="B580" s="85" t="s">
        <v>506</v>
      </c>
      <c r="C580" s="113" t="str">
        <f t="shared" si="139"/>
        <v>A.070.10.109</v>
      </c>
      <c r="D580" s="9" t="s">
        <v>1150</v>
      </c>
      <c r="E580" s="112" t="s">
        <v>362</v>
      </c>
      <c r="F580" s="115" t="str">
        <f t="shared" si="140"/>
        <v>Kerosene - including combustion CO2</v>
      </c>
      <c r="G580" s="146">
        <v>3.5379999999999998</v>
      </c>
      <c r="H580" s="8">
        <f t="shared" si="143"/>
        <v>3.5379999999999998</v>
      </c>
      <c r="J580" s="169">
        <v>0.88705191711799991</v>
      </c>
      <c r="K580" s="8">
        <f t="shared" si="144"/>
        <v>0.88705191711799991</v>
      </c>
      <c r="L580" s="170">
        <v>1.1812254867999999E-2</v>
      </c>
      <c r="M580" s="170">
        <v>3.3414432250000001E-2</v>
      </c>
      <c r="N580" s="170">
        <v>0.31112522999999997</v>
      </c>
      <c r="O580" s="170">
        <v>0.53069999999999995</v>
      </c>
      <c r="Q580" s="69">
        <v>55.613551999999999</v>
      </c>
      <c r="S580" s="116">
        <v>6.7274667999999996E-2</v>
      </c>
      <c r="T580" s="116">
        <v>6.0517258999999997E-2</v>
      </c>
      <c r="U580" s="116">
        <v>2.799209E-3</v>
      </c>
      <c r="V580" s="116">
        <v>3.9582000999999999E-3</v>
      </c>
      <c r="X580" s="69">
        <v>1.7576635000000001E-4</v>
      </c>
      <c r="Z580" s="166"/>
    </row>
    <row r="581" spans="1:26" ht="14.4">
      <c r="A581" t="s">
        <v>1676</v>
      </c>
      <c r="B581" s="85" t="s">
        <v>506</v>
      </c>
      <c r="C581" s="113" t="str">
        <f t="shared" si="139"/>
        <v>A.070.10.110</v>
      </c>
      <c r="D581" s="9" t="s">
        <v>1150</v>
      </c>
      <c r="E581" s="112" t="s">
        <v>362</v>
      </c>
      <c r="F581" s="115" t="str">
        <f t="shared" si="140"/>
        <v>Petrol - including combustion CO2</v>
      </c>
      <c r="G581" s="146">
        <v>3.9550000000000005</v>
      </c>
      <c r="H581" s="8">
        <f t="shared" si="143"/>
        <v>3.9550000000000005</v>
      </c>
      <c r="J581" s="169">
        <v>0.97803055816600004</v>
      </c>
      <c r="K581" s="8">
        <f t="shared" si="144"/>
        <v>0.97803055816600004</v>
      </c>
      <c r="L581" s="170">
        <v>1.9259506965999998E-2</v>
      </c>
      <c r="M581" s="170">
        <v>5.3489221199999999E-2</v>
      </c>
      <c r="N581" s="170">
        <v>0.31203183000000001</v>
      </c>
      <c r="O581" s="170">
        <v>0.59325000000000006</v>
      </c>
      <c r="Q581" s="69">
        <v>59.224905</v>
      </c>
      <c r="S581" s="116">
        <v>7.8338778999999997E-2</v>
      </c>
      <c r="T581" s="116">
        <v>7.1033070000000004E-2</v>
      </c>
      <c r="U581" s="116">
        <v>3.2006274999999999E-3</v>
      </c>
      <c r="V581" s="116">
        <v>4.105081E-3</v>
      </c>
      <c r="X581" s="69">
        <v>1.9566609000000001E-4</v>
      </c>
      <c r="Z581" s="166"/>
    </row>
    <row r="582" spans="1:26" ht="14.4">
      <c r="A582" t="s">
        <v>1677</v>
      </c>
      <c r="B582" s="85" t="s">
        <v>506</v>
      </c>
      <c r="C582" s="113" t="str">
        <f t="shared" si="139"/>
        <v>A.070.10.111</v>
      </c>
      <c r="D582" s="9" t="s">
        <v>1150</v>
      </c>
      <c r="E582" s="112" t="s">
        <v>362</v>
      </c>
      <c r="F582" s="115" t="str">
        <f t="shared" si="140"/>
        <v>Petrol - excluding combustion</v>
      </c>
      <c r="G582" s="146">
        <v>0.81500000000000006</v>
      </c>
      <c r="H582" s="8">
        <f t="shared" si="143"/>
        <v>0.81500000000000006</v>
      </c>
      <c r="J582" s="169">
        <v>0.50703055816599996</v>
      </c>
      <c r="K582" s="8">
        <f t="shared" si="144"/>
        <v>0.50703055816599996</v>
      </c>
      <c r="L582" s="170">
        <v>1.9259506965999998E-2</v>
      </c>
      <c r="M582" s="170">
        <v>5.3489221199999999E-2</v>
      </c>
      <c r="N582" s="170">
        <v>0.31203183000000001</v>
      </c>
      <c r="O582" s="170">
        <v>0.12225</v>
      </c>
      <c r="Q582" s="69">
        <v>59.224905</v>
      </c>
      <c r="S582" s="116">
        <v>2.7357171999999999E-2</v>
      </c>
      <c r="T582" s="116">
        <v>2.2428884999999999E-2</v>
      </c>
      <c r="U582" s="116">
        <v>8.2320576999999999E-4</v>
      </c>
      <c r="V582" s="116">
        <v>4.105081E-3</v>
      </c>
      <c r="X582" s="69">
        <v>1.0811455E-4</v>
      </c>
      <c r="Z582" s="166"/>
    </row>
    <row r="583" spans="1:26" ht="14.4">
      <c r="A583" t="s">
        <v>1513</v>
      </c>
      <c r="B583" s="85" t="s">
        <v>506</v>
      </c>
      <c r="C583" s="113" t="str">
        <f t="shared" si="139"/>
        <v>A.070.10.112</v>
      </c>
      <c r="D583" s="9" t="s">
        <v>1150</v>
      </c>
      <c r="E583" s="112" t="s">
        <v>362</v>
      </c>
      <c r="F583" s="115" t="str">
        <f t="shared" si="140"/>
        <v>Naphtha (for feedstock)</v>
      </c>
      <c r="G583" s="146">
        <v>0.70499999999999996</v>
      </c>
      <c r="H583" s="8">
        <f t="shared" si="143"/>
        <v>0.70499999999999996</v>
      </c>
      <c r="J583" s="169">
        <v>0.176574423678</v>
      </c>
      <c r="K583" s="8">
        <f t="shared" si="144"/>
        <v>0.176574423678</v>
      </c>
      <c r="L583" s="170">
        <v>1.6444152277999998E-2</v>
      </c>
      <c r="M583" s="170">
        <v>4.61431224E-2</v>
      </c>
      <c r="N583" s="170">
        <v>8.2371489999999992E-3</v>
      </c>
      <c r="O583" s="170">
        <v>0.10575</v>
      </c>
      <c r="Q583" s="69">
        <v>58.164786999999997</v>
      </c>
      <c r="S583" s="116">
        <v>2.4897902999999999E-2</v>
      </c>
      <c r="T583" s="116">
        <v>2.0051312000000002E-2</v>
      </c>
      <c r="U583" s="116">
        <v>7.2439103999999996E-4</v>
      </c>
      <c r="V583" s="116">
        <v>4.1221996000000002E-3</v>
      </c>
      <c r="X583" s="69">
        <v>1.0404048999999999E-4</v>
      </c>
      <c r="Z583" s="166"/>
    </row>
    <row r="584" spans="1:26" ht="14.4">
      <c r="B584" s="85"/>
      <c r="C584" s="113"/>
      <c r="D584" s="1" t="s">
        <v>1151</v>
      </c>
      <c r="E584" s="112"/>
      <c r="H584" s="8"/>
      <c r="Q584"/>
    </row>
    <row r="585" spans="1:26" ht="14.4">
      <c r="A585" t="s">
        <v>1678</v>
      </c>
      <c r="B585" s="85" t="s">
        <v>506</v>
      </c>
      <c r="C585" s="113" t="str">
        <f t="shared" ref="C585:C593" si="145">MID(A585,1,12)</f>
        <v>A.070.11.101</v>
      </c>
      <c r="D585" s="9" t="s">
        <v>1151</v>
      </c>
      <c r="E585" s="112" t="s">
        <v>362</v>
      </c>
      <c r="F585" s="115" t="str">
        <f t="shared" ref="F585:F593" si="146">MID(A585, 21,85)</f>
        <v>Fuel grade uranium 3615 GJ/kg (4.52% enriched U-235 )</v>
      </c>
      <c r="G585" s="146">
        <v>2975.4506666666671</v>
      </c>
      <c r="H585" s="8">
        <f>G585</f>
        <v>2975.4506666666671</v>
      </c>
      <c r="J585" s="169">
        <v>30424.779712110751</v>
      </c>
      <c r="K585" s="8">
        <f>J585</f>
        <v>30424.779712110751</v>
      </c>
      <c r="L585" s="170">
        <v>100.77023202399999</v>
      </c>
      <c r="M585" s="170">
        <v>713.76691308500006</v>
      </c>
      <c r="N585" s="170">
        <v>29163.924967001753</v>
      </c>
      <c r="O585" s="170">
        <v>446.31760000000003</v>
      </c>
      <c r="Q585" s="69">
        <v>3661277.3</v>
      </c>
      <c r="S585" s="116">
        <v>239.98003</v>
      </c>
      <c r="T585" s="116">
        <v>232.2071</v>
      </c>
      <c r="U585" s="116">
        <v>6.1799080999999996</v>
      </c>
      <c r="V585" s="116">
        <v>1.5930202</v>
      </c>
      <c r="X585" s="69">
        <v>4.9746762000000002</v>
      </c>
      <c r="Z585" s="166"/>
    </row>
    <row r="586" spans="1:26" ht="14.4">
      <c r="B586" s="85"/>
      <c r="C586" s="113"/>
      <c r="D586" s="1" t="s">
        <v>1152</v>
      </c>
      <c r="E586" s="112"/>
      <c r="H586" s="8"/>
      <c r="Q586"/>
    </row>
    <row r="587" spans="1:26" ht="14.4">
      <c r="A587" t="s">
        <v>1223</v>
      </c>
      <c r="B587" s="85" t="s">
        <v>515</v>
      </c>
      <c r="C587" s="113" t="str">
        <f t="shared" si="145"/>
        <v>A.080.01.101</v>
      </c>
      <c r="D587" s="9" t="s">
        <v>1152</v>
      </c>
      <c r="E587" s="112" t="s">
        <v>362</v>
      </c>
      <c r="F587" s="115" t="str">
        <f t="shared" si="146"/>
        <v>Glass for windows and facades (float glass)</v>
      </c>
      <c r="G587" s="146">
        <v>1.6447341333333334</v>
      </c>
      <c r="H587" s="8">
        <f>G587</f>
        <v>1.6447341333333334</v>
      </c>
      <c r="J587" s="169">
        <v>0.297315598943381</v>
      </c>
      <c r="K587" s="8">
        <f>J587</f>
        <v>0.297315598943381</v>
      </c>
      <c r="L587" s="170">
        <v>8.8619492510000012E-3</v>
      </c>
      <c r="M587" s="170">
        <v>2.8424859990000002E-2</v>
      </c>
      <c r="N587" s="170">
        <v>1.3318669702380969E-2</v>
      </c>
      <c r="O587" s="170">
        <v>0.24671012</v>
      </c>
      <c r="Q587" s="69">
        <v>22.539936000000001</v>
      </c>
      <c r="S587" s="116">
        <v>3.4425289999999997E-2</v>
      </c>
      <c r="T587" s="116">
        <v>3.1786574999999997E-2</v>
      </c>
      <c r="U587" s="116">
        <v>1.3901364000000001E-3</v>
      </c>
      <c r="V587" s="116">
        <v>1.2485788E-3</v>
      </c>
      <c r="X587" s="172">
        <v>8.0254677999999996E-5</v>
      </c>
      <c r="Z587" s="166"/>
    </row>
    <row r="588" spans="1:26" ht="14.4">
      <c r="B588" s="85"/>
      <c r="C588" s="113"/>
      <c r="D588" s="1" t="s">
        <v>1154</v>
      </c>
      <c r="E588" s="112"/>
      <c r="H588" s="8"/>
      <c r="Q588"/>
      <c r="X588" s="3"/>
    </row>
    <row r="589" spans="1:26" ht="14.4">
      <c r="A589" t="s">
        <v>1153</v>
      </c>
      <c r="B589" s="85" t="s">
        <v>515</v>
      </c>
      <c r="C589" s="113" t="str">
        <f t="shared" si="145"/>
        <v>A.080.02.101</v>
      </c>
      <c r="D589" s="9" t="s">
        <v>1154</v>
      </c>
      <c r="E589" s="112" t="s">
        <v>362</v>
      </c>
      <c r="F589" s="115" t="str">
        <f t="shared" si="146"/>
        <v>Borosilicate glass (Pyrex)</v>
      </c>
      <c r="G589" s="146">
        <v>2.0054329333333332</v>
      </c>
      <c r="H589" s="8">
        <f t="shared" ref="H589:H593" si="147">G589</f>
        <v>2.0054329333333332</v>
      </c>
      <c r="J589" s="169">
        <v>0.3718531935214352</v>
      </c>
      <c r="K589" s="8">
        <f t="shared" ref="K589:K593" si="148">J589</f>
        <v>0.3718531935214352</v>
      </c>
      <c r="L589" s="170">
        <v>1.3910700567000001E-2</v>
      </c>
      <c r="M589" s="170">
        <v>3.9666015390000003E-2</v>
      </c>
      <c r="N589" s="170">
        <v>1.7461537564435255E-2</v>
      </c>
      <c r="O589" s="170">
        <v>0.30081493999999998</v>
      </c>
      <c r="Q589" s="69">
        <v>23.608142999999998</v>
      </c>
      <c r="S589" s="116">
        <v>4.3266842999999999E-2</v>
      </c>
      <c r="T589" s="116">
        <v>4.0289477999999997E-2</v>
      </c>
      <c r="U589" s="116">
        <v>1.7387589000000001E-3</v>
      </c>
      <c r="V589" s="116">
        <v>1.2386058000000001E-3</v>
      </c>
      <c r="X589" s="69">
        <v>1.3109478999999999E-4</v>
      </c>
      <c r="Z589" s="166"/>
    </row>
    <row r="590" spans="1:26" ht="14.4">
      <c r="A590" t="s">
        <v>516</v>
      </c>
      <c r="B590" s="85" t="s">
        <v>515</v>
      </c>
      <c r="C590" s="113" t="str">
        <f t="shared" si="145"/>
        <v>A.080.02.102</v>
      </c>
      <c r="D590" s="9" t="s">
        <v>1154</v>
      </c>
      <c r="E590" s="112" t="s">
        <v>362</v>
      </c>
      <c r="F590" s="115" t="str">
        <f t="shared" si="146"/>
        <v>Ceramic glass</v>
      </c>
      <c r="G590" s="146">
        <v>3.2894682000000004</v>
      </c>
      <c r="H590" s="8">
        <f t="shared" si="147"/>
        <v>3.2894682000000004</v>
      </c>
      <c r="J590" s="169">
        <v>0.59463118540576199</v>
      </c>
      <c r="K590" s="8">
        <f t="shared" si="148"/>
        <v>0.59463118540576199</v>
      </c>
      <c r="L590" s="170">
        <v>1.7723898390999998E-2</v>
      </c>
      <c r="M590" s="170">
        <v>5.6849718600000008E-2</v>
      </c>
      <c r="N590" s="170">
        <v>2.663733841476194E-2</v>
      </c>
      <c r="O590" s="170">
        <v>0.49342023000000002</v>
      </c>
      <c r="Q590" s="69">
        <v>45.079870999999997</v>
      </c>
      <c r="S590" s="116">
        <v>6.8850579999999995E-2</v>
      </c>
      <c r="T590" s="116">
        <v>6.3573148999999995E-2</v>
      </c>
      <c r="U590" s="116">
        <v>2.7802727000000001E-3</v>
      </c>
      <c r="V590" s="116">
        <v>2.4971577000000001E-3</v>
      </c>
      <c r="X590" s="69">
        <v>1.6050936E-4</v>
      </c>
      <c r="Z590" s="166"/>
    </row>
    <row r="591" spans="1:26" ht="14.4">
      <c r="A591" t="s">
        <v>1155</v>
      </c>
      <c r="B591" s="85" t="s">
        <v>515</v>
      </c>
      <c r="C591" s="113" t="str">
        <f t="shared" si="145"/>
        <v>A.080.02.103</v>
      </c>
      <c r="D591" s="9" t="s">
        <v>1154</v>
      </c>
      <c r="E591" s="112" t="s">
        <v>362</v>
      </c>
      <c r="F591" s="115" t="str">
        <f t="shared" si="146"/>
        <v>Recycled borosilicate glass (Pyrex)</v>
      </c>
      <c r="G591" s="146">
        <v>1.3018015333333333</v>
      </c>
      <c r="H591" s="8">
        <f t="shared" si="147"/>
        <v>1.3018015333333333</v>
      </c>
      <c r="J591" s="169">
        <v>0.2423843285069987</v>
      </c>
      <c r="K591" s="8">
        <f t="shared" si="148"/>
        <v>0.2423843285069987</v>
      </c>
      <c r="L591" s="170">
        <v>8.420555477E-3</v>
      </c>
      <c r="M591" s="170">
        <v>2.4016042479999996E-2</v>
      </c>
      <c r="N591" s="170">
        <v>1.4677500549998727E-2</v>
      </c>
      <c r="O591" s="170">
        <v>0.19527022999999999</v>
      </c>
      <c r="Q591" s="69">
        <v>18.069154999999999</v>
      </c>
      <c r="S591" s="116">
        <v>2.7245673000000002E-2</v>
      </c>
      <c r="T591" s="116">
        <v>2.5145434000000001E-2</v>
      </c>
      <c r="U591" s="116">
        <v>1.1018574000000001E-3</v>
      </c>
      <c r="V591" s="116">
        <v>9.9838203999999997E-4</v>
      </c>
      <c r="X591" s="172">
        <v>6.4033729000000003E-5</v>
      </c>
      <c r="Z591" s="166"/>
    </row>
    <row r="592" spans="1:26" ht="14.4">
      <c r="A592" t="s">
        <v>517</v>
      </c>
      <c r="B592" s="85" t="s">
        <v>515</v>
      </c>
      <c r="C592" s="113" t="str">
        <f t="shared" si="145"/>
        <v>A.080.02.104</v>
      </c>
      <c r="D592" s="9" t="s">
        <v>1154</v>
      </c>
      <c r="E592" s="112" t="s">
        <v>362</v>
      </c>
      <c r="F592" s="115" t="str">
        <f t="shared" si="146"/>
        <v>Recycled silica glass</v>
      </c>
      <c r="G592" s="146">
        <v>2.9465356000000003</v>
      </c>
      <c r="H592" s="8">
        <f t="shared" si="147"/>
        <v>2.9465356000000003</v>
      </c>
      <c r="J592" s="169">
        <v>0.5396999166605797</v>
      </c>
      <c r="K592" s="8">
        <f t="shared" si="148"/>
        <v>0.5396999166605797</v>
      </c>
      <c r="L592" s="170">
        <v>1.7282504617999999E-2</v>
      </c>
      <c r="M592" s="170">
        <v>5.2440902789999994E-2</v>
      </c>
      <c r="N592" s="170">
        <v>2.7996169252579695E-2</v>
      </c>
      <c r="O592" s="170">
        <v>0.44198034000000003</v>
      </c>
      <c r="Q592" s="69">
        <v>40.609090999999999</v>
      </c>
      <c r="S592" s="116">
        <v>6.1670964000000002E-2</v>
      </c>
      <c r="T592" s="116">
        <v>5.6932008999999999E-2</v>
      </c>
      <c r="U592" s="116">
        <v>2.4919937999999999E-3</v>
      </c>
      <c r="V592" s="116">
        <v>2.2469609E-3</v>
      </c>
      <c r="X592" s="69">
        <v>1.4428841E-4</v>
      </c>
      <c r="Z592" s="166"/>
    </row>
    <row r="593" spans="1:26" ht="14.4">
      <c r="A593" t="s">
        <v>518</v>
      </c>
      <c r="B593" s="85" t="s">
        <v>515</v>
      </c>
      <c r="C593" s="113" t="str">
        <f t="shared" si="145"/>
        <v>A.080.02.105</v>
      </c>
      <c r="D593" s="9" t="s">
        <v>1154</v>
      </c>
      <c r="E593" s="112" t="s">
        <v>362</v>
      </c>
      <c r="F593" s="115" t="str">
        <f t="shared" si="146"/>
        <v>Silica glass</v>
      </c>
      <c r="G593" s="146">
        <v>3.2894682000000004</v>
      </c>
      <c r="H593" s="8">
        <f t="shared" si="147"/>
        <v>3.2894682000000004</v>
      </c>
      <c r="J593" s="169">
        <v>0.59463118540576199</v>
      </c>
      <c r="K593" s="8">
        <f t="shared" si="148"/>
        <v>0.59463118540576199</v>
      </c>
      <c r="L593" s="170">
        <v>1.7723898390999998E-2</v>
      </c>
      <c r="M593" s="170">
        <v>5.6849718600000008E-2</v>
      </c>
      <c r="N593" s="170">
        <v>2.663733841476194E-2</v>
      </c>
      <c r="O593" s="170">
        <v>0.49342023000000002</v>
      </c>
      <c r="Q593" s="69">
        <v>45.079870999999997</v>
      </c>
      <c r="S593" s="116">
        <v>6.8850579999999995E-2</v>
      </c>
      <c r="T593" s="116">
        <v>6.3573148999999995E-2</v>
      </c>
      <c r="U593" s="116">
        <v>2.7802727000000001E-3</v>
      </c>
      <c r="V593" s="116">
        <v>2.4971577000000001E-3</v>
      </c>
      <c r="X593" s="69">
        <v>1.6050936E-4</v>
      </c>
      <c r="Z593" s="166"/>
    </row>
    <row r="594" spans="1:26" ht="14.4">
      <c r="B594" s="85"/>
      <c r="C594" s="113"/>
      <c r="D594" s="1" t="s">
        <v>1156</v>
      </c>
      <c r="E594" s="112"/>
      <c r="H594" s="8"/>
      <c r="Q594"/>
    </row>
    <row r="595" spans="1:26" ht="14.4">
      <c r="A595" t="s">
        <v>1679</v>
      </c>
      <c r="B595" s="85" t="s">
        <v>515</v>
      </c>
      <c r="C595" s="113" t="str">
        <f t="shared" ref="C595:C601" si="149">MID(A595,1,12)</f>
        <v>A.080.03.101</v>
      </c>
      <c r="D595" s="9" t="s">
        <v>1156</v>
      </c>
      <c r="E595" s="112" t="s">
        <v>362</v>
      </c>
      <c r="F595" s="115" t="str">
        <f t="shared" ref="F595:F601" si="150">MID(A595, 21,85)</f>
        <v>Glass bottles 100% recycled</v>
      </c>
      <c r="G595" s="146">
        <v>1.1666328666666668</v>
      </c>
      <c r="H595" s="8">
        <f t="shared" ref="H595:H601" si="151">G595</f>
        <v>1.1666328666666668</v>
      </c>
      <c r="J595" s="169">
        <v>0.20038155584284481</v>
      </c>
      <c r="K595" s="8">
        <f t="shared" ref="K595:K601" si="152">J595</f>
        <v>0.20038155584284481</v>
      </c>
      <c r="L595" s="170">
        <v>3.9257522528999998E-3</v>
      </c>
      <c r="M595" s="170">
        <v>1.7533423077999995E-2</v>
      </c>
      <c r="N595" s="170">
        <v>3.9274505119448215E-3</v>
      </c>
      <c r="O595" s="170">
        <v>0.17499492999999999</v>
      </c>
      <c r="Q595" s="69">
        <v>15.837998000000001</v>
      </c>
      <c r="S595" s="116">
        <v>2.4324574000000002E-2</v>
      </c>
      <c r="T595" s="116">
        <v>2.2497383999999999E-2</v>
      </c>
      <c r="U595" s="116">
        <v>9.821481E-4</v>
      </c>
      <c r="V595" s="116">
        <v>8.4504147000000001E-4</v>
      </c>
      <c r="X595" s="172">
        <v>5.6121481999999999E-5</v>
      </c>
      <c r="Z595" s="166"/>
    </row>
    <row r="596" spans="1:26" ht="14.4">
      <c r="A596" t="s">
        <v>1680</v>
      </c>
      <c r="B596" s="85" t="s">
        <v>515</v>
      </c>
      <c r="C596" s="113" t="str">
        <f t="shared" si="149"/>
        <v>A.080.03.102</v>
      </c>
      <c r="D596" s="9" t="s">
        <v>1156</v>
      </c>
      <c r="E596" s="112" t="s">
        <v>362</v>
      </c>
      <c r="F596" s="115" t="str">
        <f t="shared" si="150"/>
        <v>Glass bottles recycled average EU 74%</v>
      </c>
      <c r="G596" s="146">
        <v>1.2909392</v>
      </c>
      <c r="H596" s="8">
        <f t="shared" si="151"/>
        <v>1.2909392</v>
      </c>
      <c r="J596" s="169">
        <v>0.22558440773855282</v>
      </c>
      <c r="K596" s="8">
        <f t="shared" si="152"/>
        <v>0.22558440773855282</v>
      </c>
      <c r="L596" s="170">
        <v>5.2091634049E-3</v>
      </c>
      <c r="M596" s="170">
        <v>2.0365196930000003E-2</v>
      </c>
      <c r="N596" s="170">
        <v>6.3691674036528197E-3</v>
      </c>
      <c r="O596" s="170">
        <v>0.19364087999999999</v>
      </c>
      <c r="Q596" s="69">
        <v>17.580501999999999</v>
      </c>
      <c r="S596" s="116">
        <v>2.6950760000000001E-2</v>
      </c>
      <c r="T596" s="116">
        <v>2.4912574E-2</v>
      </c>
      <c r="U596" s="116">
        <v>1.0882251E-3</v>
      </c>
      <c r="V596" s="116">
        <v>9.4996119000000003E-4</v>
      </c>
      <c r="X596" s="172">
        <v>6.2396112999999999E-5</v>
      </c>
      <c r="Z596" s="166"/>
    </row>
    <row r="597" spans="1:26" ht="14.4">
      <c r="A597" t="s">
        <v>1681</v>
      </c>
      <c r="B597" s="85" t="s">
        <v>515</v>
      </c>
      <c r="C597" s="113" t="str">
        <f t="shared" si="149"/>
        <v>A.080.03.103</v>
      </c>
      <c r="D597" s="9" t="s">
        <v>1156</v>
      </c>
      <c r="E597" s="112" t="s">
        <v>362</v>
      </c>
      <c r="F597" s="115" t="str">
        <f t="shared" si="150"/>
        <v>Glass bottles virgin</v>
      </c>
      <c r="G597" s="146">
        <v>1.6447341333333334</v>
      </c>
      <c r="H597" s="8">
        <f t="shared" si="151"/>
        <v>1.6447341333333334</v>
      </c>
      <c r="J597" s="169">
        <v>0.297315598943381</v>
      </c>
      <c r="K597" s="8">
        <f t="shared" si="152"/>
        <v>0.297315598943381</v>
      </c>
      <c r="L597" s="170">
        <v>8.8619492510000012E-3</v>
      </c>
      <c r="M597" s="170">
        <v>2.8424859990000002E-2</v>
      </c>
      <c r="N597" s="170">
        <v>1.3318669702380969E-2</v>
      </c>
      <c r="O597" s="170">
        <v>0.24671012</v>
      </c>
      <c r="Q597" s="69">
        <v>22.539936000000001</v>
      </c>
      <c r="S597" s="116">
        <v>3.4425289999999997E-2</v>
      </c>
      <c r="T597" s="116">
        <v>3.1786574999999997E-2</v>
      </c>
      <c r="U597" s="116">
        <v>1.3901364000000001E-3</v>
      </c>
      <c r="V597" s="116">
        <v>1.2485788E-3</v>
      </c>
      <c r="X597" s="172">
        <v>8.0254677999999996E-5</v>
      </c>
      <c r="Z597" s="166"/>
    </row>
    <row r="598" spans="1:26" ht="14.4">
      <c r="A598" t="s">
        <v>1682</v>
      </c>
      <c r="B598" s="85" t="s">
        <v>515</v>
      </c>
      <c r="C598" s="113" t="str">
        <f t="shared" si="149"/>
        <v>A.080.03.104</v>
      </c>
      <c r="D598" s="9" t="s">
        <v>1156</v>
      </c>
      <c r="E598" s="112" t="s">
        <v>362</v>
      </c>
      <c r="F598" s="115" t="str">
        <f t="shared" si="150"/>
        <v>Glass bottles flint (=clean transparant), EoL-RIR in Europe 40%</v>
      </c>
      <c r="G598" s="146">
        <v>1.4534936000000001</v>
      </c>
      <c r="H598" s="8">
        <f t="shared" si="151"/>
        <v>1.4534936000000001</v>
      </c>
      <c r="J598" s="169">
        <v>0.25854197702922249</v>
      </c>
      <c r="K598" s="8">
        <f t="shared" si="152"/>
        <v>0.25854197702922249</v>
      </c>
      <c r="L598" s="170">
        <v>6.8874703910000003E-3</v>
      </c>
      <c r="M598" s="170">
        <v>2.4068284910000001E-2</v>
      </c>
      <c r="N598" s="170">
        <v>9.5621817282225113E-3</v>
      </c>
      <c r="O598" s="170">
        <v>0.21802404</v>
      </c>
      <c r="Q598" s="69">
        <v>19.859161</v>
      </c>
      <c r="S598" s="116">
        <v>3.0385004E-2</v>
      </c>
      <c r="T598" s="116">
        <v>2.8070899E-2</v>
      </c>
      <c r="U598" s="116">
        <v>1.2269411000000001E-3</v>
      </c>
      <c r="V598" s="116">
        <v>1.0871639E-3</v>
      </c>
      <c r="X598" s="172">
        <v>7.0601399999999998E-5</v>
      </c>
      <c r="Z598" s="166"/>
    </row>
    <row r="599" spans="1:26" ht="14.4">
      <c r="A599" t="s">
        <v>1683</v>
      </c>
      <c r="B599" s="85" t="s">
        <v>515</v>
      </c>
      <c r="C599" s="113" t="str">
        <f t="shared" si="149"/>
        <v>A.080.03.105</v>
      </c>
      <c r="D599" s="9" t="s">
        <v>1156</v>
      </c>
      <c r="E599" s="112" t="s">
        <v>362</v>
      </c>
      <c r="F599" s="115" t="str">
        <f t="shared" si="150"/>
        <v>Glass bottles brown EoL-RIR in Europe 50%</v>
      </c>
      <c r="G599" s="146">
        <v>1.4056834666666667</v>
      </c>
      <c r="H599" s="8">
        <f t="shared" si="151"/>
        <v>1.4056834666666667</v>
      </c>
      <c r="J599" s="169">
        <v>0.24884857222290788</v>
      </c>
      <c r="K599" s="8">
        <f t="shared" si="152"/>
        <v>0.24884857222290788</v>
      </c>
      <c r="L599" s="170">
        <v>6.3938507207999999E-3</v>
      </c>
      <c r="M599" s="170">
        <v>2.2979141590000002E-2</v>
      </c>
      <c r="N599" s="170">
        <v>8.6230599121078968E-3</v>
      </c>
      <c r="O599" s="170">
        <v>0.21085251999999999</v>
      </c>
      <c r="Q599" s="69">
        <v>19.188967000000002</v>
      </c>
      <c r="S599" s="116">
        <v>2.9374931999999999E-2</v>
      </c>
      <c r="T599" s="116">
        <v>2.714198E-2</v>
      </c>
      <c r="U599" s="116">
        <v>1.1861421999999999E-3</v>
      </c>
      <c r="V599" s="116">
        <v>1.0468102000000001E-3</v>
      </c>
      <c r="X599" s="172">
        <v>6.8188079999999997E-5</v>
      </c>
      <c r="Z599" s="166"/>
    </row>
    <row r="600" spans="1:26" ht="14.4">
      <c r="A600" t="s">
        <v>1684</v>
      </c>
      <c r="B600" s="85" t="s">
        <v>515</v>
      </c>
      <c r="C600" s="113" t="str">
        <f t="shared" si="149"/>
        <v>A.080.03.106</v>
      </c>
      <c r="D600" s="9" t="s">
        <v>1156</v>
      </c>
      <c r="E600" s="112" t="s">
        <v>362</v>
      </c>
      <c r="F600" s="115" t="str">
        <f t="shared" si="150"/>
        <v>Glass bottles green EoL-RIR in Europe 80%</v>
      </c>
      <c r="G600" s="146">
        <v>1.2622531333333333</v>
      </c>
      <c r="H600" s="8">
        <f t="shared" si="151"/>
        <v>1.2622531333333333</v>
      </c>
      <c r="J600" s="169">
        <v>0.21976836654496404</v>
      </c>
      <c r="K600" s="8">
        <f t="shared" si="152"/>
        <v>0.21976836654496404</v>
      </c>
      <c r="L600" s="170">
        <v>4.9129915609000003E-3</v>
      </c>
      <c r="M600" s="170">
        <v>1.9711710729999998E-2</v>
      </c>
      <c r="N600" s="170">
        <v>5.8056942540640512E-3</v>
      </c>
      <c r="O600" s="170">
        <v>0.18933796999999999</v>
      </c>
      <c r="Q600" s="69">
        <v>17.178384999999999</v>
      </c>
      <c r="S600" s="116">
        <v>2.6344717E-2</v>
      </c>
      <c r="T600" s="116">
        <v>2.4355221999999999E-2</v>
      </c>
      <c r="U600" s="116">
        <v>1.0637457999999999E-3</v>
      </c>
      <c r="V600" s="116">
        <v>9.2574895E-4</v>
      </c>
      <c r="X600" s="172">
        <v>6.0948120999999998E-5</v>
      </c>
      <c r="Z600" s="166"/>
    </row>
    <row r="601" spans="1:26" ht="14.4">
      <c r="A601" t="s">
        <v>1685</v>
      </c>
      <c r="B601" s="85" t="s">
        <v>515</v>
      </c>
      <c r="C601" s="113" t="str">
        <f t="shared" si="149"/>
        <v>A.080.03.107</v>
      </c>
      <c r="D601" s="9" t="s">
        <v>1156</v>
      </c>
      <c r="E601" s="112" t="s">
        <v>362</v>
      </c>
      <c r="F601" s="115" t="str">
        <f t="shared" si="150"/>
        <v>Glass bottles unspecified colour EoL-RIR in Europe 52%</v>
      </c>
      <c r="G601" s="146">
        <v>1.3961214666666666</v>
      </c>
      <c r="H601" s="8">
        <f t="shared" si="151"/>
        <v>1.3961214666666666</v>
      </c>
      <c r="J601" s="169">
        <v>0.24690989478174497</v>
      </c>
      <c r="K601" s="8">
        <f t="shared" si="152"/>
        <v>0.24690989478174497</v>
      </c>
      <c r="L601" s="170">
        <v>6.2951267227999994E-3</v>
      </c>
      <c r="M601" s="170">
        <v>2.2761312529999998E-2</v>
      </c>
      <c r="N601" s="170">
        <v>8.4352355289449739E-3</v>
      </c>
      <c r="O601" s="170">
        <v>0.20941821999999999</v>
      </c>
      <c r="Q601" s="69">
        <v>19.054928</v>
      </c>
      <c r="S601" s="116">
        <v>2.9172917999999999E-2</v>
      </c>
      <c r="T601" s="116">
        <v>2.6956196000000002E-2</v>
      </c>
      <c r="U601" s="116">
        <v>1.1779824999999999E-3</v>
      </c>
      <c r="V601" s="116">
        <v>1.0387394E-3</v>
      </c>
      <c r="X601" s="172">
        <v>6.7705415999999994E-5</v>
      </c>
      <c r="Z601" s="166"/>
    </row>
    <row r="602" spans="1:26" ht="14.4">
      <c r="B602" s="85"/>
      <c r="C602" s="113"/>
      <c r="D602" s="1" t="s">
        <v>1157</v>
      </c>
      <c r="E602" s="112"/>
      <c r="H602" s="8"/>
      <c r="Q602"/>
      <c r="X602" s="3"/>
    </row>
    <row r="603" spans="1:26" ht="14.4">
      <c r="A603" t="s">
        <v>519</v>
      </c>
      <c r="B603" s="85" t="s">
        <v>1253</v>
      </c>
      <c r="C603" s="113" t="str">
        <f t="shared" ref="C603:C675" si="153">MID(A603,1,12)</f>
        <v>A.090.01.101</v>
      </c>
      <c r="D603" s="9" t="s">
        <v>1157</v>
      </c>
      <c r="E603" s="112" t="s">
        <v>362</v>
      </c>
      <c r="F603" s="115" t="str">
        <f t="shared" ref="F603:F675" si="154">MID(A603, 21,85)</f>
        <v>Glare 1-3/2-0.3</v>
      </c>
      <c r="G603" s="146">
        <v>14.248112666666666</v>
      </c>
      <c r="H603" s="8">
        <f t="shared" ref="H603:H607" si="155">G603</f>
        <v>14.248112666666666</v>
      </c>
      <c r="J603" s="169">
        <v>3.4579500674520101</v>
      </c>
      <c r="K603" s="8">
        <f t="shared" ref="K603:K607" si="156">J603</f>
        <v>3.4579500674520101</v>
      </c>
      <c r="L603" s="170">
        <v>0.11177769519</v>
      </c>
      <c r="M603" s="170">
        <v>0.43602823448000005</v>
      </c>
      <c r="N603" s="170">
        <v>0.77292723778201</v>
      </c>
      <c r="O603" s="170">
        <v>2.1372168999999999</v>
      </c>
      <c r="Q603" s="69">
        <v>212.33374000000001</v>
      </c>
      <c r="S603" s="116">
        <v>0.33665916000000001</v>
      </c>
      <c r="T603" s="116">
        <v>0.31576732000000002</v>
      </c>
      <c r="U603" s="116">
        <v>1.2844902E-2</v>
      </c>
      <c r="V603" s="116">
        <v>8.0469298999999994E-3</v>
      </c>
      <c r="X603" s="69">
        <v>8.0544953999999998E-4</v>
      </c>
      <c r="Z603" s="166"/>
    </row>
    <row r="604" spans="1:26" ht="14.4">
      <c r="A604" t="s">
        <v>520</v>
      </c>
      <c r="B604" s="85" t="s">
        <v>1253</v>
      </c>
      <c r="C604" s="113" t="str">
        <f t="shared" si="153"/>
        <v>A.090.01.102</v>
      </c>
      <c r="D604" s="9" t="s">
        <v>1157</v>
      </c>
      <c r="E604" s="112" t="s">
        <v>362</v>
      </c>
      <c r="F604" s="115" t="str">
        <f t="shared" si="154"/>
        <v>Glare 3-3/2-0.2</v>
      </c>
      <c r="G604" s="146">
        <v>11.320631333333333</v>
      </c>
      <c r="H604" s="8">
        <f t="shared" si="155"/>
        <v>11.320631333333333</v>
      </c>
      <c r="J604" s="169">
        <v>2.6924451198438599</v>
      </c>
      <c r="K604" s="8">
        <f t="shared" si="156"/>
        <v>2.6924451198438599</v>
      </c>
      <c r="L604" s="170">
        <v>8.8582885560000005E-2</v>
      </c>
      <c r="M604" s="170">
        <v>0.35220206283</v>
      </c>
      <c r="N604" s="170">
        <v>0.55356547145386004</v>
      </c>
      <c r="O604" s="170">
        <v>1.6980947</v>
      </c>
      <c r="Q604" s="69">
        <v>178.68791999999999</v>
      </c>
      <c r="S604" s="116">
        <v>0.25424616</v>
      </c>
      <c r="T604" s="116">
        <v>0.23724475</v>
      </c>
      <c r="U604" s="116">
        <v>1.0105144E-2</v>
      </c>
      <c r="V604" s="116">
        <v>6.8962744999999997E-3</v>
      </c>
      <c r="X604" s="69">
        <v>6.4021344999999998E-4</v>
      </c>
      <c r="Z604" s="166"/>
    </row>
    <row r="605" spans="1:26" ht="14.4">
      <c r="A605" t="s">
        <v>521</v>
      </c>
      <c r="B605" s="85" t="s">
        <v>1253</v>
      </c>
      <c r="C605" s="113" t="str">
        <f t="shared" si="153"/>
        <v>A.090.01.103</v>
      </c>
      <c r="D605" s="9" t="s">
        <v>1157</v>
      </c>
      <c r="E605" s="112" t="s">
        <v>362</v>
      </c>
      <c r="F605" s="115" t="str">
        <f t="shared" si="154"/>
        <v>Glare 3-6/5-0.4</v>
      </c>
      <c r="G605" s="146">
        <v>8.5186546666666683</v>
      </c>
      <c r="H605" s="8">
        <f t="shared" si="155"/>
        <v>8.5186546666666683</v>
      </c>
      <c r="J605" s="169">
        <v>2.2294848974245802</v>
      </c>
      <c r="K605" s="8">
        <f t="shared" si="156"/>
        <v>2.2294848974245802</v>
      </c>
      <c r="L605" s="170">
        <v>8.0232209860000001E-2</v>
      </c>
      <c r="M605" s="170">
        <v>0.28139210481000004</v>
      </c>
      <c r="N605" s="170">
        <v>0.59006238275458001</v>
      </c>
      <c r="O605" s="170">
        <v>1.2777982000000001</v>
      </c>
      <c r="Q605" s="69">
        <v>113.38601</v>
      </c>
      <c r="S605" s="116">
        <v>0.19887284</v>
      </c>
      <c r="T605" s="116">
        <v>0.18720914999999999</v>
      </c>
      <c r="U605" s="116">
        <v>7.8062638000000002E-3</v>
      </c>
      <c r="V605" s="116">
        <v>3.8574340999999999E-3</v>
      </c>
      <c r="X605" s="69">
        <v>4.8154569000000001E-4</v>
      </c>
      <c r="Z605" s="166"/>
    </row>
    <row r="606" spans="1:26" ht="14.4">
      <c r="A606" t="s">
        <v>522</v>
      </c>
      <c r="B606" s="85" t="s">
        <v>1253</v>
      </c>
      <c r="C606" s="113" t="str">
        <f t="shared" si="153"/>
        <v>A.090.01.104</v>
      </c>
      <c r="D606" s="9" t="s">
        <v>1157</v>
      </c>
      <c r="E606" s="112" t="s">
        <v>362</v>
      </c>
      <c r="F606" s="115" t="str">
        <f t="shared" si="154"/>
        <v>Glare 4-6/5-0.4</v>
      </c>
      <c r="G606" s="146">
        <v>30.438083333333335</v>
      </c>
      <c r="H606" s="8">
        <f t="shared" si="155"/>
        <v>30.438083333333335</v>
      </c>
      <c r="J606" s="169">
        <v>8.0296388209204306</v>
      </c>
      <c r="K606" s="8">
        <f t="shared" si="156"/>
        <v>8.0296388209204306</v>
      </c>
      <c r="L606" s="170">
        <v>0.29813848009999999</v>
      </c>
      <c r="M606" s="170">
        <v>1.1241300161300001</v>
      </c>
      <c r="N606" s="170">
        <v>2.0416578246904304</v>
      </c>
      <c r="O606" s="170">
        <v>4.5657125000000001</v>
      </c>
      <c r="Q606" s="69">
        <v>413.41448000000003</v>
      </c>
      <c r="S606" s="116">
        <v>0.70954908999999999</v>
      </c>
      <c r="T606" s="116">
        <v>0.66692720999999999</v>
      </c>
      <c r="U606" s="116">
        <v>2.7962323000000001E-2</v>
      </c>
      <c r="V606" s="116">
        <v>1.4659561E-2</v>
      </c>
      <c r="X606" s="69">
        <v>1.7383111E-3</v>
      </c>
      <c r="Z606" s="166"/>
    </row>
    <row r="607" spans="1:26" ht="14.4">
      <c r="A607" t="s">
        <v>1686</v>
      </c>
      <c r="B607" s="85" t="s">
        <v>1253</v>
      </c>
      <c r="C607" s="113" t="str">
        <f t="shared" si="153"/>
        <v>A.090.01.105</v>
      </c>
      <c r="D607" s="9" t="s">
        <v>1157</v>
      </c>
      <c r="E607" s="112" t="s">
        <v>361</v>
      </c>
      <c r="F607" s="115" t="str">
        <f t="shared" si="154"/>
        <v>Hylite (1 m2  1.2 mm thickness  1.8 ton/m3)</v>
      </c>
      <c r="G607" s="146">
        <v>12.748203333333333</v>
      </c>
      <c r="H607" s="8">
        <f t="shared" si="155"/>
        <v>12.748203333333333</v>
      </c>
      <c r="J607" s="169">
        <v>4.5451282314179995</v>
      </c>
      <c r="K607" s="8">
        <f t="shared" si="156"/>
        <v>4.5451282314179995</v>
      </c>
      <c r="L607" s="170">
        <v>1.8195435917999998E-2</v>
      </c>
      <c r="M607" s="170">
        <v>1.3553501954999998</v>
      </c>
      <c r="N607" s="170">
        <v>1.2593521000000001</v>
      </c>
      <c r="O607" s="170">
        <v>1.9122304999999999</v>
      </c>
      <c r="Q607" s="69">
        <v>229.36718999999999</v>
      </c>
      <c r="S607" s="116">
        <v>0.66384524</v>
      </c>
      <c r="T607" s="116">
        <v>0.63590594</v>
      </c>
      <c r="U607" s="116">
        <v>1.7984145999999999E-2</v>
      </c>
      <c r="V607" s="116">
        <v>9.9551559000000001E-3</v>
      </c>
      <c r="X607" s="69">
        <v>1.0022450999999999E-3</v>
      </c>
      <c r="Z607" s="166"/>
    </row>
    <row r="608" spans="1:26" ht="14.4">
      <c r="B608" s="85"/>
      <c r="C608" s="113"/>
      <c r="D608" s="1" t="s">
        <v>267</v>
      </c>
      <c r="E608" s="112"/>
      <c r="H608" s="8"/>
      <c r="Q608"/>
    </row>
    <row r="609" spans="1:26" ht="14.4">
      <c r="A609" t="s">
        <v>1687</v>
      </c>
      <c r="B609" s="85" t="s">
        <v>523</v>
      </c>
      <c r="C609" s="113" t="str">
        <f t="shared" si="153"/>
        <v>A.100.02.101</v>
      </c>
      <c r="D609" s="9" t="s">
        <v>267</v>
      </c>
      <c r="E609" s="112" t="s">
        <v>362</v>
      </c>
      <c r="F609" s="115" t="str">
        <f t="shared" si="154"/>
        <v>Steel market mix USA 69.2% EAF for beams &amp; sheet</v>
      </c>
      <c r="G609" s="146">
        <v>1.2400796000000001</v>
      </c>
      <c r="H609" s="8">
        <f t="shared" ref="H609:H615" si="157">G609</f>
        <v>1.2400796000000001</v>
      </c>
      <c r="J609" s="169">
        <v>0.27251846418319348</v>
      </c>
      <c r="K609" s="8">
        <f t="shared" ref="K609:K615" si="158">J609</f>
        <v>0.27251846418319348</v>
      </c>
      <c r="L609" s="170">
        <v>1.5804857877868998E-2</v>
      </c>
      <c r="M609" s="170">
        <v>4.8710466305324496E-2</v>
      </c>
      <c r="N609" s="170">
        <v>2.1991199999999999E-2</v>
      </c>
      <c r="O609" s="170">
        <v>0.18601193999999999</v>
      </c>
      <c r="Q609" s="69">
        <v>14.468374000000001</v>
      </c>
      <c r="S609" s="116">
        <v>2.5677218000000002E-2</v>
      </c>
      <c r="T609" s="116">
        <v>2.3569041999999998E-2</v>
      </c>
      <c r="U609" s="116">
        <v>1.0484037000000001E-3</v>
      </c>
      <c r="V609" s="116">
        <v>1.0597721999999999E-3</v>
      </c>
      <c r="X609" s="172">
        <v>5.924666E-5</v>
      </c>
      <c r="Z609" s="166"/>
    </row>
    <row r="610" spans="1:26" ht="14.4">
      <c r="A610" t="s">
        <v>1688</v>
      </c>
      <c r="B610" s="85" t="s">
        <v>523</v>
      </c>
      <c r="C610" s="113" t="str">
        <f t="shared" si="153"/>
        <v>A.100.02.102</v>
      </c>
      <c r="D610" s="9" t="s">
        <v>267</v>
      </c>
      <c r="E610" s="112" t="s">
        <v>362</v>
      </c>
      <c r="F610" s="115" t="str">
        <f t="shared" si="154"/>
        <v>Steel virgin + 15% scrap BOF for beams &amp; sheet</v>
      </c>
      <c r="G610" s="146">
        <v>2.5090000000000003</v>
      </c>
      <c r="H610" s="8">
        <f t="shared" si="157"/>
        <v>2.5090000000000003</v>
      </c>
      <c r="J610" s="169">
        <v>0.58620618474717556</v>
      </c>
      <c r="K610" s="8">
        <f t="shared" si="158"/>
        <v>0.58620618474717556</v>
      </c>
      <c r="L610" s="170">
        <v>3.1899274050280001E-2</v>
      </c>
      <c r="M610" s="170">
        <v>0.1065569106968955</v>
      </c>
      <c r="N610" s="170">
        <v>7.1400000000000005E-2</v>
      </c>
      <c r="O610" s="170">
        <v>0.37635000000000002</v>
      </c>
      <c r="Q610" s="69">
        <v>23.959949999999999</v>
      </c>
      <c r="S610" s="116">
        <v>5.7049329000000003E-2</v>
      </c>
      <c r="T610" s="116">
        <v>5.3028884999999998E-2</v>
      </c>
      <c r="U610" s="116">
        <v>2.2229174000000002E-3</v>
      </c>
      <c r="V610" s="116">
        <v>1.7975271E-3</v>
      </c>
      <c r="X610" s="69">
        <v>1.1825115E-4</v>
      </c>
      <c r="Z610" s="166"/>
    </row>
    <row r="611" spans="1:26" ht="14.4">
      <c r="A611" t="s">
        <v>1689</v>
      </c>
      <c r="B611" s="85" t="s">
        <v>523</v>
      </c>
      <c r="C611" s="113" t="str">
        <f t="shared" si="153"/>
        <v>A.100.02.103</v>
      </c>
      <c r="D611" s="9" t="s">
        <v>267</v>
      </c>
      <c r="E611" s="112" t="s">
        <v>362</v>
      </c>
      <c r="F611" s="115" t="str">
        <f t="shared" si="154"/>
        <v>Steel from 100% scrap EAF for beams &amp; sheet</v>
      </c>
      <c r="G611" s="146">
        <v>0.67530000000000001</v>
      </c>
      <c r="H611" s="8">
        <f t="shared" si="157"/>
        <v>0.67530000000000001</v>
      </c>
      <c r="J611" s="169">
        <v>0.13290022947032279</v>
      </c>
      <c r="K611" s="8">
        <f t="shared" si="158"/>
        <v>0.13290022947032279</v>
      </c>
      <c r="L611" s="170">
        <v>8.6414470843680005E-3</v>
      </c>
      <c r="M611" s="170">
        <v>2.2963782385954791E-2</v>
      </c>
      <c r="N611" s="170">
        <v>0</v>
      </c>
      <c r="O611" s="170">
        <v>0.101295</v>
      </c>
      <c r="Q611" s="69">
        <v>10.2438</v>
      </c>
      <c r="S611" s="116">
        <v>1.1713909E-2</v>
      </c>
      <c r="T611" s="116">
        <v>1.0456857999999999E-2</v>
      </c>
      <c r="U611" s="116">
        <v>5.2564324000000003E-4</v>
      </c>
      <c r="V611" s="116">
        <v>7.3140732000000002E-4</v>
      </c>
      <c r="X611" s="172">
        <v>3.2984544999999999E-5</v>
      </c>
      <c r="Z611" s="166"/>
    </row>
    <row r="612" spans="1:26" ht="14.4">
      <c r="A612" t="s">
        <v>1690</v>
      </c>
      <c r="B612" s="85" t="s">
        <v>523</v>
      </c>
      <c r="C612" s="113" t="str">
        <f t="shared" si="153"/>
        <v>A.100.02.104</v>
      </c>
      <c r="D612" s="9" t="s">
        <v>267</v>
      </c>
      <c r="E612" s="112" t="s">
        <v>362</v>
      </c>
      <c r="F612" s="115" t="str">
        <f t="shared" si="154"/>
        <v>Steel market mix Europe 49.8% EAF for beams &amp; sheet</v>
      </c>
      <c r="G612" s="146">
        <v>1.5958174000000001</v>
      </c>
      <c r="H612" s="8">
        <f t="shared" si="157"/>
        <v>1.5958174000000001</v>
      </c>
      <c r="J612" s="169">
        <v>0.36045981848870401</v>
      </c>
      <c r="K612" s="8">
        <f t="shared" si="158"/>
        <v>0.36045981848870401</v>
      </c>
      <c r="L612" s="170">
        <v>2.0316875793257E-2</v>
      </c>
      <c r="M612" s="170">
        <v>6.4927532695447002E-2</v>
      </c>
      <c r="N612" s="170">
        <v>3.5842800000000001E-2</v>
      </c>
      <c r="O612" s="170">
        <v>0.23937261000000001</v>
      </c>
      <c r="Q612" s="69">
        <v>17.129307000000001</v>
      </c>
      <c r="S612" s="116">
        <v>3.4472290000000003E-2</v>
      </c>
      <c r="T612" s="116">
        <v>3.1828015000000001E-2</v>
      </c>
      <c r="U612" s="116">
        <v>1.3776749E-3</v>
      </c>
      <c r="V612" s="116">
        <v>1.2665994999999999E-3</v>
      </c>
      <c r="X612" s="172">
        <v>7.5788382000000005E-5</v>
      </c>
      <c r="Z612" s="166"/>
    </row>
    <row r="613" spans="1:26" ht="14.4">
      <c r="A613" t="s">
        <v>1691</v>
      </c>
      <c r="B613" s="85" t="s">
        <v>523</v>
      </c>
      <c r="C613" s="113" t="str">
        <f t="shared" si="153"/>
        <v>A.100.02.105</v>
      </c>
      <c r="D613" s="9" t="s">
        <v>267</v>
      </c>
      <c r="E613" s="112" t="s">
        <v>362</v>
      </c>
      <c r="F613" s="115" t="str">
        <f t="shared" si="154"/>
        <v>Steel market mix China 9% EAF for beams &amp; sheet</v>
      </c>
      <c r="G613" s="146">
        <v>2.3256300000000003</v>
      </c>
      <c r="H613" s="8">
        <f t="shared" si="157"/>
        <v>2.3256300000000003</v>
      </c>
      <c r="J613" s="169">
        <v>0.54087558824949133</v>
      </c>
      <c r="K613" s="8">
        <f t="shared" si="158"/>
        <v>0.54087558824949133</v>
      </c>
      <c r="L613" s="170">
        <v>2.957349075369E-2</v>
      </c>
      <c r="M613" s="170">
        <v>9.8197597495801398E-2</v>
      </c>
      <c r="N613" s="170">
        <v>6.4259999999999998E-2</v>
      </c>
      <c r="O613" s="170">
        <v>0.3488445</v>
      </c>
      <c r="Q613" s="69">
        <v>22.588335000000001</v>
      </c>
      <c r="S613" s="116">
        <v>5.2515787000000001E-2</v>
      </c>
      <c r="T613" s="116">
        <v>4.8771681999999997E-2</v>
      </c>
      <c r="U613" s="116">
        <v>2.0531899999999999E-3</v>
      </c>
      <c r="V613" s="116">
        <v>1.6909150999999999E-3</v>
      </c>
      <c r="X613" s="69">
        <v>1.0972449E-4</v>
      </c>
      <c r="Z613" s="166"/>
    </row>
    <row r="614" spans="1:26" ht="14.4">
      <c r="A614" t="s">
        <v>1692</v>
      </c>
      <c r="B614" s="85" t="s">
        <v>523</v>
      </c>
      <c r="C614" s="113" t="str">
        <f t="shared" si="153"/>
        <v>A.100.02.106</v>
      </c>
      <c r="D614" s="9" t="s">
        <v>267</v>
      </c>
      <c r="E614" s="112" t="s">
        <v>362</v>
      </c>
      <c r="F614" s="115" t="str">
        <f t="shared" si="154"/>
        <v>Steel welded pipes 8.5% scrap BOF</v>
      </c>
      <c r="G614" s="146">
        <v>2.7989999999999999</v>
      </c>
      <c r="H614" s="8">
        <f t="shared" si="157"/>
        <v>2.7989999999999999</v>
      </c>
      <c r="J614" s="169">
        <v>0.55981236145423185</v>
      </c>
      <c r="K614" s="8">
        <f t="shared" si="158"/>
        <v>0.55981236145423185</v>
      </c>
      <c r="L614" s="170">
        <v>8.9983593732400006E-3</v>
      </c>
      <c r="M614" s="170">
        <v>5.4104002080991802E-2</v>
      </c>
      <c r="N614" s="170">
        <v>7.6859999999999998E-2</v>
      </c>
      <c r="O614" s="170">
        <v>0.41985</v>
      </c>
      <c r="Q614" s="69">
        <v>30.155999999999999</v>
      </c>
      <c r="S614" s="116">
        <v>6.3612613999999998E-2</v>
      </c>
      <c r="T614" s="116">
        <v>5.8934427999999997E-2</v>
      </c>
      <c r="U614" s="116">
        <v>2.4316239999999999E-3</v>
      </c>
      <c r="V614" s="116">
        <v>2.2465617E-3</v>
      </c>
      <c r="X614" s="69">
        <v>1.3076839999999999E-4</v>
      </c>
      <c r="Z614" s="166"/>
    </row>
    <row r="615" spans="1:26" ht="14.4">
      <c r="A615" t="s">
        <v>1693</v>
      </c>
      <c r="B615" s="85" t="s">
        <v>523</v>
      </c>
      <c r="C615" s="113" t="str">
        <f t="shared" si="153"/>
        <v>A.100.02.107</v>
      </c>
      <c r="D615" s="9" t="s">
        <v>267</v>
      </c>
      <c r="E615" s="112" t="s">
        <v>362</v>
      </c>
      <c r="F615" s="115" t="str">
        <f t="shared" si="154"/>
        <v>Steel seamless pipes 33% scrap BOF</v>
      </c>
      <c r="G615" s="146">
        <v>3.1570000000000005</v>
      </c>
      <c r="H615" s="8">
        <f t="shared" si="157"/>
        <v>3.1570000000000005</v>
      </c>
      <c r="J615" s="169">
        <v>0.69499316700000002</v>
      </c>
      <c r="K615" s="8">
        <f t="shared" si="158"/>
        <v>0.69499316700000002</v>
      </c>
      <c r="L615" s="170">
        <v>4.9571999999999998E-2</v>
      </c>
      <c r="M615" s="170">
        <v>0.11559116699999999</v>
      </c>
      <c r="N615" s="170">
        <v>5.6279999999999997E-2</v>
      </c>
      <c r="O615" s="170">
        <v>0.47355000000000003</v>
      </c>
      <c r="Q615" s="69">
        <v>30.260999999999999</v>
      </c>
      <c r="S615" s="116">
        <v>5.3590738999999998E-2</v>
      </c>
      <c r="T615" s="116">
        <v>4.8889487000000002E-2</v>
      </c>
      <c r="U615" s="116">
        <v>2.4722081000000001E-3</v>
      </c>
      <c r="V615" s="116">
        <v>2.2290436999999998E-3</v>
      </c>
      <c r="X615" s="69">
        <v>1.3452593E-4</v>
      </c>
      <c r="Z615" s="166"/>
    </row>
    <row r="616" spans="1:26" ht="14.4">
      <c r="B616" s="85"/>
      <c r="C616" s="113"/>
      <c r="D616" s="1" t="s">
        <v>268</v>
      </c>
      <c r="E616" s="112"/>
      <c r="H616" s="8"/>
      <c r="Q616"/>
    </row>
    <row r="617" spans="1:26" ht="14.4">
      <c r="A617" t="s">
        <v>524</v>
      </c>
      <c r="B617" s="85" t="s">
        <v>523</v>
      </c>
      <c r="C617" s="113" t="str">
        <f t="shared" si="153"/>
        <v>A.100.04.101</v>
      </c>
      <c r="D617" s="9" t="s">
        <v>268</v>
      </c>
      <c r="E617" s="112" t="s">
        <v>362</v>
      </c>
      <c r="F617" s="115" t="str">
        <f t="shared" si="154"/>
        <v>GG15</v>
      </c>
      <c r="G617" s="146">
        <v>1.3338051333333334</v>
      </c>
      <c r="H617" s="8">
        <f t="shared" ref="H617:H624" si="159">G617</f>
        <v>1.3338051333333334</v>
      </c>
      <c r="J617" s="169">
        <v>0.26984982938393487</v>
      </c>
      <c r="K617" s="8">
        <f t="shared" ref="K617:K624" si="160">J617</f>
        <v>0.26984982938393487</v>
      </c>
      <c r="L617" s="170">
        <v>9.1549729139999998E-3</v>
      </c>
      <c r="M617" s="170">
        <v>3.3541219260800004E-2</v>
      </c>
      <c r="N617" s="170">
        <v>2.7082867209134893E-2</v>
      </c>
      <c r="O617" s="170">
        <v>0.20007077000000001</v>
      </c>
      <c r="Q617" s="69">
        <v>15.954934</v>
      </c>
      <c r="S617" s="116">
        <v>3.1284069999999997E-2</v>
      </c>
      <c r="T617" s="116">
        <v>2.9138944999999999E-2</v>
      </c>
      <c r="U617" s="116">
        <v>1.1377834E-3</v>
      </c>
      <c r="V617" s="116">
        <v>1.0073415999999999E-3</v>
      </c>
      <c r="X617" s="172">
        <v>6.3870097000000002E-5</v>
      </c>
      <c r="Z617" s="166"/>
    </row>
    <row r="618" spans="1:26" ht="14.4">
      <c r="A618" t="s">
        <v>525</v>
      </c>
      <c r="B618" s="85" t="s">
        <v>523</v>
      </c>
      <c r="C618" s="113" t="str">
        <f t="shared" si="153"/>
        <v>A.100.04.102</v>
      </c>
      <c r="D618" s="9" t="s">
        <v>268</v>
      </c>
      <c r="E618" s="112" t="s">
        <v>362</v>
      </c>
      <c r="F618" s="115" t="str">
        <f t="shared" si="154"/>
        <v>GG35</v>
      </c>
      <c r="G618" s="146">
        <v>1.3338051333333334</v>
      </c>
      <c r="H618" s="8">
        <f t="shared" si="159"/>
        <v>1.3338051333333334</v>
      </c>
      <c r="J618" s="169">
        <v>0.26984982938393487</v>
      </c>
      <c r="K618" s="8">
        <f t="shared" si="160"/>
        <v>0.26984982938393487</v>
      </c>
      <c r="L618" s="170">
        <v>9.1549729139999998E-3</v>
      </c>
      <c r="M618" s="170">
        <v>3.3541219260800004E-2</v>
      </c>
      <c r="N618" s="170">
        <v>2.7082867209134893E-2</v>
      </c>
      <c r="O618" s="170">
        <v>0.20007077000000001</v>
      </c>
      <c r="Q618" s="69">
        <v>15.954934</v>
      </c>
      <c r="S618" s="116">
        <v>3.1284069999999997E-2</v>
      </c>
      <c r="T618" s="116">
        <v>2.9138944999999999E-2</v>
      </c>
      <c r="U618" s="116">
        <v>1.1377834E-3</v>
      </c>
      <c r="V618" s="116">
        <v>1.0073415999999999E-3</v>
      </c>
      <c r="X618" s="172">
        <v>6.3870097000000002E-5</v>
      </c>
      <c r="Z618" s="166"/>
    </row>
    <row r="619" spans="1:26" ht="14.4">
      <c r="A619" t="s">
        <v>526</v>
      </c>
      <c r="B619" s="85" t="s">
        <v>523</v>
      </c>
      <c r="C619" s="113" t="str">
        <f t="shared" si="153"/>
        <v>A.100.04.103</v>
      </c>
      <c r="D619" s="9" t="s">
        <v>268</v>
      </c>
      <c r="E619" s="112" t="s">
        <v>362</v>
      </c>
      <c r="F619" s="115" t="str">
        <f t="shared" si="154"/>
        <v>GGG-NiCr</v>
      </c>
      <c r="G619" s="146">
        <v>2.4945506666666666</v>
      </c>
      <c r="H619" s="8">
        <f t="shared" si="159"/>
        <v>2.4945506666666666</v>
      </c>
      <c r="J619" s="169">
        <v>2.8243891229356892</v>
      </c>
      <c r="K619" s="8">
        <f t="shared" si="160"/>
        <v>2.8243891229356892</v>
      </c>
      <c r="L619" s="170">
        <v>5.6455705920000002E-2</v>
      </c>
      <c r="M619" s="170">
        <v>1.2212641414853997</v>
      </c>
      <c r="N619" s="170">
        <v>1.1724866755302892</v>
      </c>
      <c r="O619" s="170">
        <v>0.37418259999999998</v>
      </c>
      <c r="Q619" s="69">
        <v>35.847192999999997</v>
      </c>
      <c r="S619" s="116">
        <v>0.42179137999999999</v>
      </c>
      <c r="T619" s="116">
        <v>0.41008438000000003</v>
      </c>
      <c r="U619" s="116">
        <v>8.9087199000000006E-3</v>
      </c>
      <c r="V619" s="116">
        <v>2.7982839999999998E-3</v>
      </c>
      <c r="X619" s="69">
        <v>4.6856373999999999E-4</v>
      </c>
      <c r="Z619" s="166"/>
    </row>
    <row r="620" spans="1:26" ht="14.4">
      <c r="A620" t="s">
        <v>528</v>
      </c>
      <c r="B620" s="85" t="s">
        <v>523</v>
      </c>
      <c r="C620" s="113" t="str">
        <f t="shared" si="153"/>
        <v>A.100.04.104</v>
      </c>
      <c r="D620" s="9" t="s">
        <v>268</v>
      </c>
      <c r="E620" s="112" t="s">
        <v>362</v>
      </c>
      <c r="F620" s="115" t="str">
        <f t="shared" si="154"/>
        <v>GGG-NiSiCr</v>
      </c>
      <c r="G620" s="146">
        <v>2.5520903333333336</v>
      </c>
      <c r="H620" s="8">
        <f t="shared" si="159"/>
        <v>2.5520903333333336</v>
      </c>
      <c r="J620" s="169">
        <v>2.8470282272418239</v>
      </c>
      <c r="K620" s="8">
        <f t="shared" si="160"/>
        <v>2.8470282272418239</v>
      </c>
      <c r="L620" s="170">
        <v>5.642083358000001E-2</v>
      </c>
      <c r="M620" s="170">
        <v>1.2214331051014002</v>
      </c>
      <c r="N620" s="170">
        <v>1.1863607385604238</v>
      </c>
      <c r="O620" s="170">
        <v>0.38281355</v>
      </c>
      <c r="Q620" s="69">
        <v>36.399062999999998</v>
      </c>
      <c r="S620" s="116">
        <v>0.42290992999999999</v>
      </c>
      <c r="T620" s="116">
        <v>0.41111931000000002</v>
      </c>
      <c r="U620" s="116">
        <v>8.9553345000000003E-3</v>
      </c>
      <c r="V620" s="116">
        <v>2.8352818000000001E-3</v>
      </c>
      <c r="X620" s="69">
        <v>4.7095315999999999E-4</v>
      </c>
      <c r="Z620" s="166"/>
    </row>
    <row r="621" spans="1:26" ht="14.4">
      <c r="A621" t="s">
        <v>529</v>
      </c>
      <c r="B621" s="85" t="s">
        <v>523</v>
      </c>
      <c r="C621" s="113" t="str">
        <f t="shared" si="153"/>
        <v>A.100.04.105</v>
      </c>
      <c r="D621" s="9" t="s">
        <v>268</v>
      </c>
      <c r="E621" s="112" t="s">
        <v>362</v>
      </c>
      <c r="F621" s="115" t="str">
        <f t="shared" si="154"/>
        <v>GGG40</v>
      </c>
      <c r="G621" s="146">
        <v>1.3338051333333334</v>
      </c>
      <c r="H621" s="8">
        <f t="shared" si="159"/>
        <v>1.3338051333333334</v>
      </c>
      <c r="J621" s="169">
        <v>0.26984982938393487</v>
      </c>
      <c r="K621" s="8">
        <f t="shared" si="160"/>
        <v>0.26984982938393487</v>
      </c>
      <c r="L621" s="170">
        <v>9.1549729139999998E-3</v>
      </c>
      <c r="M621" s="170">
        <v>3.3541219260800004E-2</v>
      </c>
      <c r="N621" s="170">
        <v>2.7082867209134893E-2</v>
      </c>
      <c r="O621" s="170">
        <v>0.20007077000000001</v>
      </c>
      <c r="Q621" s="69">
        <v>15.954934</v>
      </c>
      <c r="S621" s="116">
        <v>3.1284069999999997E-2</v>
      </c>
      <c r="T621" s="116">
        <v>2.9138944999999999E-2</v>
      </c>
      <c r="U621" s="116">
        <v>1.1377834E-3</v>
      </c>
      <c r="V621" s="116">
        <v>1.0073415999999999E-3</v>
      </c>
      <c r="X621" s="172">
        <v>6.3870097000000002E-5</v>
      </c>
      <c r="Z621" s="166"/>
    </row>
    <row r="622" spans="1:26" ht="14.4">
      <c r="A622" t="s">
        <v>530</v>
      </c>
      <c r="B622" s="85" t="s">
        <v>523</v>
      </c>
      <c r="C622" s="113" t="str">
        <f t="shared" si="153"/>
        <v>A.100.04.106</v>
      </c>
      <c r="D622" s="9" t="s">
        <v>268</v>
      </c>
      <c r="E622" s="112" t="s">
        <v>362</v>
      </c>
      <c r="F622" s="115" t="str">
        <f t="shared" si="154"/>
        <v>GGG60</v>
      </c>
      <c r="G622" s="146">
        <v>1.4226992000000001</v>
      </c>
      <c r="H622" s="8">
        <f t="shared" si="159"/>
        <v>1.4226992000000001</v>
      </c>
      <c r="J622" s="169">
        <v>0.33431276191643489</v>
      </c>
      <c r="K622" s="8">
        <f t="shared" si="160"/>
        <v>0.33431276191643489</v>
      </c>
      <c r="L622" s="170">
        <v>2.0404285370000001E-2</v>
      </c>
      <c r="M622" s="170">
        <v>7.3115397637300003E-2</v>
      </c>
      <c r="N622" s="170">
        <v>2.7388198909134898E-2</v>
      </c>
      <c r="O622" s="170">
        <v>0.21340487999999999</v>
      </c>
      <c r="Q622" s="69">
        <v>15.710115</v>
      </c>
      <c r="S622" s="116">
        <v>4.2535782000000001E-2</v>
      </c>
      <c r="T622" s="116">
        <v>4.0028013000000001E-2</v>
      </c>
      <c r="U622" s="116">
        <v>1.3785776E-3</v>
      </c>
      <c r="V622" s="116">
        <v>1.1291916999999999E-3</v>
      </c>
      <c r="X622" s="172">
        <v>7.8918357999999998E-5</v>
      </c>
      <c r="Z622" s="166"/>
    </row>
    <row r="623" spans="1:26" ht="14.4">
      <c r="A623" t="s">
        <v>531</v>
      </c>
      <c r="B623" s="85" t="s">
        <v>523</v>
      </c>
      <c r="C623" s="113" t="str">
        <f t="shared" si="153"/>
        <v>A.100.04.107</v>
      </c>
      <c r="D623" s="9" t="s">
        <v>268</v>
      </c>
      <c r="E623" s="112" t="s">
        <v>362</v>
      </c>
      <c r="F623" s="115" t="str">
        <f t="shared" si="154"/>
        <v>GGG70</v>
      </c>
      <c r="G623" s="146">
        <v>1.3880511333333334</v>
      </c>
      <c r="H623" s="8">
        <f t="shared" si="159"/>
        <v>1.3880511333333334</v>
      </c>
      <c r="J623" s="169">
        <v>0.2844627834909349</v>
      </c>
      <c r="K623" s="8">
        <f t="shared" si="160"/>
        <v>0.2844627834909349</v>
      </c>
      <c r="L623" s="170">
        <v>9.427728019999998E-3</v>
      </c>
      <c r="M623" s="170">
        <v>3.6709522860799995E-2</v>
      </c>
      <c r="N623" s="170">
        <v>3.0117862610134896E-2</v>
      </c>
      <c r="O623" s="170">
        <v>0.20820767000000001</v>
      </c>
      <c r="Q623" s="69">
        <v>16.046641000000001</v>
      </c>
      <c r="S623" s="116">
        <v>3.2958133000000001E-2</v>
      </c>
      <c r="T623" s="116">
        <v>3.0753844999999998E-2</v>
      </c>
      <c r="U623" s="116">
        <v>1.1966346E-3</v>
      </c>
      <c r="V623" s="116">
        <v>1.0076532999999999E-3</v>
      </c>
      <c r="X623" s="172">
        <v>6.7707669000000004E-5</v>
      </c>
      <c r="Z623" s="166"/>
    </row>
    <row r="624" spans="1:26" ht="14.4">
      <c r="A624" t="s">
        <v>532</v>
      </c>
      <c r="B624" s="85" t="s">
        <v>523</v>
      </c>
      <c r="C624" s="113" t="str">
        <f t="shared" si="153"/>
        <v>A.100.04.108</v>
      </c>
      <c r="D624" s="9" t="s">
        <v>268</v>
      </c>
      <c r="E624" s="112" t="s">
        <v>362</v>
      </c>
      <c r="F624" s="115" t="str">
        <f t="shared" si="154"/>
        <v>GGL-NiCuCr</v>
      </c>
      <c r="G624" s="146">
        <v>2.2223183333333334</v>
      </c>
      <c r="H624" s="8">
        <f t="shared" si="159"/>
        <v>2.2223183333333334</v>
      </c>
      <c r="J624" s="169">
        <v>2.2537943425922307</v>
      </c>
      <c r="K624" s="8">
        <f t="shared" si="160"/>
        <v>2.2537943425922307</v>
      </c>
      <c r="L624" s="170">
        <v>4.6018416200000002E-2</v>
      </c>
      <c r="M624" s="170">
        <v>0.955219355642</v>
      </c>
      <c r="N624" s="170">
        <v>0.91920882075023047</v>
      </c>
      <c r="O624" s="170">
        <v>0.33334775</v>
      </c>
      <c r="Q624" s="69">
        <v>31.053343999999999</v>
      </c>
      <c r="S624" s="116">
        <v>0.33552630999999999</v>
      </c>
      <c r="T624" s="116">
        <v>0.32599667999999998</v>
      </c>
      <c r="U624" s="116">
        <v>7.1613010999999997E-3</v>
      </c>
      <c r="V624" s="116">
        <v>2.3683386E-3</v>
      </c>
      <c r="X624" s="69">
        <v>3.8089732000000002E-4</v>
      </c>
      <c r="Z624" s="166"/>
    </row>
    <row r="625" spans="1:26" ht="14.4">
      <c r="B625" s="85"/>
      <c r="C625" s="113"/>
      <c r="D625" s="1" t="s">
        <v>0</v>
      </c>
      <c r="E625" s="112"/>
      <c r="H625" s="8"/>
      <c r="Q625"/>
    </row>
    <row r="626" spans="1:26" ht="14.4">
      <c r="A626" t="s">
        <v>533</v>
      </c>
      <c r="B626" s="85" t="s">
        <v>523</v>
      </c>
      <c r="C626" s="113" t="str">
        <f t="shared" si="153"/>
        <v>A.100.06.101</v>
      </c>
      <c r="D626" s="9" t="s">
        <v>0</v>
      </c>
      <c r="E626" s="112" t="s">
        <v>362</v>
      </c>
      <c r="F626" s="115" t="str">
        <f t="shared" si="154"/>
        <v>Stainless Steel (secondary), average</v>
      </c>
      <c r="G626" s="146">
        <v>1.8445419333333335</v>
      </c>
      <c r="H626" s="8">
        <f t="shared" ref="H626:H683" si="161">G626</f>
        <v>1.8445419333333335</v>
      </c>
      <c r="J626" s="169">
        <v>0.38660705524912525</v>
      </c>
      <c r="K626" s="8">
        <f t="shared" ref="K626:K683" si="162">J626</f>
        <v>0.38660705524912525</v>
      </c>
      <c r="L626" s="170">
        <v>2.7599091752499999E-2</v>
      </c>
      <c r="M626" s="170">
        <v>7.3287512410000005E-2</v>
      </c>
      <c r="N626" s="170">
        <v>9.0391610866252196E-3</v>
      </c>
      <c r="O626" s="170">
        <v>0.27668129000000002</v>
      </c>
      <c r="Q626" s="69">
        <v>23.322551000000001</v>
      </c>
      <c r="S626" s="116">
        <v>4.8370787999999998E-2</v>
      </c>
      <c r="T626" s="116">
        <v>4.6093332000000001E-2</v>
      </c>
      <c r="U626" s="116">
        <v>1.8775579000000001E-3</v>
      </c>
      <c r="V626" s="116">
        <v>3.9989839E-4</v>
      </c>
      <c r="X626" s="69">
        <v>1.0661090000000001E-4</v>
      </c>
      <c r="Z626" s="166"/>
    </row>
    <row r="627" spans="1:26" ht="14.4">
      <c r="A627" t="s">
        <v>534</v>
      </c>
      <c r="B627" s="85" t="s">
        <v>523</v>
      </c>
      <c r="C627" s="113" t="str">
        <f t="shared" si="153"/>
        <v>A.100.06.102</v>
      </c>
      <c r="D627" s="9" t="s">
        <v>0</v>
      </c>
      <c r="E627" s="112" t="s">
        <v>362</v>
      </c>
      <c r="F627" s="115" t="str">
        <f t="shared" si="154"/>
        <v>GX12Cr14 (CA15) 23% inox scrap (China)</v>
      </c>
      <c r="G627" s="146">
        <v>5.8847252000000001</v>
      </c>
      <c r="H627" s="8">
        <f t="shared" si="161"/>
        <v>5.8847252000000001</v>
      </c>
      <c r="J627" s="169">
        <v>1.5826980598954348</v>
      </c>
      <c r="K627" s="8">
        <f t="shared" si="162"/>
        <v>1.5826980598954348</v>
      </c>
      <c r="L627" s="170">
        <v>6.3735452100000006E-2</v>
      </c>
      <c r="M627" s="170">
        <v>0.36557606548999999</v>
      </c>
      <c r="N627" s="170">
        <v>0.27067776230543489</v>
      </c>
      <c r="O627" s="170">
        <v>0.88270877999999997</v>
      </c>
      <c r="Q627" s="69">
        <v>45.526685000000001</v>
      </c>
      <c r="S627" s="116">
        <v>0.19065983</v>
      </c>
      <c r="T627" s="116">
        <v>0.18251824999999999</v>
      </c>
      <c r="U627" s="116">
        <v>6.4286813E-3</v>
      </c>
      <c r="V627" s="116">
        <v>1.7128899000000001E-3</v>
      </c>
      <c r="X627" s="69">
        <v>3.7644844999999998E-4</v>
      </c>
      <c r="Z627" s="166"/>
    </row>
    <row r="628" spans="1:26" ht="14.4">
      <c r="A628" t="s">
        <v>535</v>
      </c>
      <c r="B628" s="85" t="s">
        <v>523</v>
      </c>
      <c r="C628" s="113" t="str">
        <f t="shared" si="153"/>
        <v>A.100.06.103</v>
      </c>
      <c r="D628" s="9" t="s">
        <v>0</v>
      </c>
      <c r="E628" s="112" t="s">
        <v>362</v>
      </c>
      <c r="F628" s="115" t="str">
        <f t="shared" si="154"/>
        <v>GX12Cr14 (CA15) 44% inox scrap (World)</v>
      </c>
      <c r="G628" s="146">
        <v>4.7624520666666674</v>
      </c>
      <c r="H628" s="8">
        <f t="shared" si="161"/>
        <v>4.7624520666666674</v>
      </c>
      <c r="J628" s="169">
        <v>1.2504505562803487</v>
      </c>
      <c r="K628" s="8">
        <f t="shared" si="162"/>
        <v>1.2504505562803487</v>
      </c>
      <c r="L628" s="170">
        <v>5.3697574520000006E-2</v>
      </c>
      <c r="M628" s="170">
        <v>0.28438479814999995</v>
      </c>
      <c r="N628" s="170">
        <v>0.19800037361034886</v>
      </c>
      <c r="O628" s="170">
        <v>0.71436781000000005</v>
      </c>
      <c r="Q628" s="69">
        <v>39.358870000000003</v>
      </c>
      <c r="S628" s="116">
        <v>0.15113509</v>
      </c>
      <c r="T628" s="116">
        <v>0.14462243999999999</v>
      </c>
      <c r="U628" s="116">
        <v>5.1644804000000001E-3</v>
      </c>
      <c r="V628" s="116">
        <v>1.3481700000000001E-3</v>
      </c>
      <c r="X628" s="69">
        <v>3.0149358000000002E-4</v>
      </c>
      <c r="Z628" s="166"/>
    </row>
    <row r="629" spans="1:26" ht="14.4">
      <c r="A629" t="s">
        <v>536</v>
      </c>
      <c r="B629" s="85" t="s">
        <v>523</v>
      </c>
      <c r="C629" s="113" t="str">
        <f t="shared" si="153"/>
        <v>A.100.06.104</v>
      </c>
      <c r="D629" s="9" t="s">
        <v>0</v>
      </c>
      <c r="E629" s="112" t="s">
        <v>362</v>
      </c>
      <c r="F629" s="115" t="str">
        <f t="shared" si="154"/>
        <v>GX12Cr14 (CA15) 70% inox scrap (EU, USA)</v>
      </c>
      <c r="G629" s="146">
        <v>3.4361292666666672</v>
      </c>
      <c r="H629" s="8">
        <f t="shared" si="161"/>
        <v>3.4361292666666672</v>
      </c>
      <c r="J629" s="169">
        <v>0.85779441778615628</v>
      </c>
      <c r="K629" s="8">
        <f t="shared" si="162"/>
        <v>0.85779441778615628</v>
      </c>
      <c r="L629" s="170">
        <v>4.1834627820000005E-2</v>
      </c>
      <c r="M629" s="170">
        <v>0.18843148914999999</v>
      </c>
      <c r="N629" s="170">
        <v>0.1121089108161563</v>
      </c>
      <c r="O629" s="170">
        <v>0.51541939000000003</v>
      </c>
      <c r="Q629" s="69">
        <v>32.069634000000001</v>
      </c>
      <c r="S629" s="116">
        <v>0.10442405</v>
      </c>
      <c r="T629" s="116">
        <v>9.9836483000000004E-2</v>
      </c>
      <c r="U629" s="116">
        <v>3.6704247000000001E-3</v>
      </c>
      <c r="V629" s="116">
        <v>9.1713747999999998E-4</v>
      </c>
      <c r="X629" s="69">
        <v>2.1291054E-4</v>
      </c>
      <c r="Z629" s="166"/>
    </row>
    <row r="630" spans="1:26" ht="14.4">
      <c r="A630" t="s">
        <v>537</v>
      </c>
      <c r="B630" s="85" t="s">
        <v>523</v>
      </c>
      <c r="C630" s="113" t="str">
        <f t="shared" si="153"/>
        <v>A.100.06.105</v>
      </c>
      <c r="D630" s="9" t="s">
        <v>0</v>
      </c>
      <c r="E630" s="112" t="s">
        <v>362</v>
      </c>
      <c r="F630" s="115" t="str">
        <f t="shared" si="154"/>
        <v>GX5CrNi19 10 (CF8) 23% inox scrap (China)</v>
      </c>
      <c r="G630" s="146">
        <v>7.3747293333333337</v>
      </c>
      <c r="H630" s="8">
        <f t="shared" si="161"/>
        <v>7.3747293333333337</v>
      </c>
      <c r="J630" s="169">
        <v>3.5431031310855419</v>
      </c>
      <c r="K630" s="8">
        <f t="shared" si="162"/>
        <v>3.5431031310855419</v>
      </c>
      <c r="L630" s="170">
        <v>9.8733861100000014E-2</v>
      </c>
      <c r="M630" s="170">
        <v>1.2311060432800001</v>
      </c>
      <c r="N630" s="170">
        <v>1.1070538267055416</v>
      </c>
      <c r="O630" s="170">
        <v>1.1062094</v>
      </c>
      <c r="Q630" s="69">
        <v>59.104477000000003</v>
      </c>
      <c r="S630" s="116">
        <v>0.48568721999999998</v>
      </c>
      <c r="T630" s="116">
        <v>0.47026637999999998</v>
      </c>
      <c r="U630" s="116">
        <v>1.2589500999999999E-2</v>
      </c>
      <c r="V630" s="116">
        <v>2.8313355000000001E-3</v>
      </c>
      <c r="X630" s="69">
        <v>7.0990544000000002E-4</v>
      </c>
      <c r="Z630" s="166"/>
    </row>
    <row r="631" spans="1:26" ht="14.4">
      <c r="A631" t="s">
        <v>538</v>
      </c>
      <c r="B631" s="85" t="s">
        <v>523</v>
      </c>
      <c r="C631" s="113" t="str">
        <f t="shared" si="153"/>
        <v>A.100.06.106</v>
      </c>
      <c r="D631" s="9" t="s">
        <v>0</v>
      </c>
      <c r="E631" s="112" t="s">
        <v>362</v>
      </c>
      <c r="F631" s="115" t="str">
        <f t="shared" si="154"/>
        <v>GX5CrNi19 10 (CF8) 44% inox scrap (World)</v>
      </c>
      <c r="G631" s="146">
        <v>5.8385662000000007</v>
      </c>
      <c r="H631" s="8">
        <f t="shared" si="161"/>
        <v>5.8385662000000007</v>
      </c>
      <c r="J631" s="169">
        <v>2.666298625470426</v>
      </c>
      <c r="K631" s="8">
        <f t="shared" si="162"/>
        <v>2.666298625470426</v>
      </c>
      <c r="L631" s="170">
        <v>7.8974203199999995E-2</v>
      </c>
      <c r="M631" s="170">
        <v>0.90948975856000003</v>
      </c>
      <c r="N631" s="170">
        <v>0.80204973371042598</v>
      </c>
      <c r="O631" s="170">
        <v>0.87578493000000002</v>
      </c>
      <c r="Q631" s="69">
        <v>49.165053</v>
      </c>
      <c r="S631" s="116">
        <v>0.36421042999999997</v>
      </c>
      <c r="T631" s="116">
        <v>0.35244052999999997</v>
      </c>
      <c r="U631" s="116">
        <v>9.6139611000000003E-3</v>
      </c>
      <c r="V631" s="116">
        <v>2.1559362999999999E-3</v>
      </c>
      <c r="X631" s="69">
        <v>5.4232361999999995E-4</v>
      </c>
      <c r="Z631" s="166"/>
    </row>
    <row r="632" spans="1:26" ht="14.4">
      <c r="A632" t="s">
        <v>539</v>
      </c>
      <c r="B632" s="85" t="s">
        <v>523</v>
      </c>
      <c r="C632" s="113" t="str">
        <f t="shared" si="153"/>
        <v>A.100.06.107</v>
      </c>
      <c r="D632" s="9" t="s">
        <v>0</v>
      </c>
      <c r="E632" s="112" t="s">
        <v>362</v>
      </c>
      <c r="F632" s="115" t="str">
        <f t="shared" si="154"/>
        <v>GX5CrNi19 10 (CF8) 70% inox scrap (EU, USA)</v>
      </c>
      <c r="G632" s="146">
        <v>4.0231006000000002</v>
      </c>
      <c r="H632" s="8">
        <f t="shared" si="161"/>
        <v>4.0231006000000002</v>
      </c>
      <c r="J632" s="169">
        <v>1.6300751808061984</v>
      </c>
      <c r="K632" s="8">
        <f t="shared" si="162"/>
        <v>1.6300751808061984</v>
      </c>
      <c r="L632" s="170">
        <v>5.5621879989999998E-2</v>
      </c>
      <c r="M632" s="170">
        <v>0.5293978265</v>
      </c>
      <c r="N632" s="170">
        <v>0.44159038431619835</v>
      </c>
      <c r="O632" s="170">
        <v>0.60346509000000004</v>
      </c>
      <c r="Q632" s="69">
        <v>37.418461000000001</v>
      </c>
      <c r="S632" s="116">
        <v>0.22064696</v>
      </c>
      <c r="T632" s="116">
        <v>0.21319181000000001</v>
      </c>
      <c r="U632" s="116">
        <v>6.0974141999999999E-3</v>
      </c>
      <c r="V632" s="116">
        <v>1.3577372E-3</v>
      </c>
      <c r="X632" s="69">
        <v>3.4427239000000003E-4</v>
      </c>
      <c r="Z632" s="166"/>
    </row>
    <row r="633" spans="1:26" ht="14.4">
      <c r="A633" t="s">
        <v>540</v>
      </c>
      <c r="B633" s="85" t="s">
        <v>523</v>
      </c>
      <c r="C633" s="113" t="str">
        <f t="shared" si="153"/>
        <v>A.100.06.108</v>
      </c>
      <c r="D633" s="9" t="s">
        <v>0</v>
      </c>
      <c r="E633" s="112" t="s">
        <v>362</v>
      </c>
      <c r="F633" s="115" t="str">
        <f t="shared" si="154"/>
        <v>X10Cr13 (mart 410) 23% inox scrap (China)</v>
      </c>
      <c r="G633" s="146">
        <v>6.5232594666666666</v>
      </c>
      <c r="H633" s="8">
        <f t="shared" si="161"/>
        <v>6.5232594666666666</v>
      </c>
      <c r="J633" s="169">
        <v>1.6642244462862013</v>
      </c>
      <c r="K633" s="8">
        <f t="shared" si="162"/>
        <v>1.6642244462862013</v>
      </c>
      <c r="L633" s="170">
        <v>7.2948338399999993E-2</v>
      </c>
      <c r="M633" s="170">
        <v>0.31149957348000001</v>
      </c>
      <c r="N633" s="170">
        <v>0.30128761440620128</v>
      </c>
      <c r="O633" s="170">
        <v>0.97848891999999998</v>
      </c>
      <c r="Q633" s="69">
        <v>48.629058000000001</v>
      </c>
      <c r="S633" s="116">
        <v>0.26483433000000001</v>
      </c>
      <c r="T633" s="116">
        <v>0.25640114000000003</v>
      </c>
      <c r="U633" s="116">
        <v>6.5588169999999998E-3</v>
      </c>
      <c r="V633" s="116">
        <v>1.874379E-3</v>
      </c>
      <c r="X633" s="69">
        <v>3.9433348E-4</v>
      </c>
      <c r="Z633" s="166"/>
    </row>
    <row r="634" spans="1:26" ht="14.4">
      <c r="A634" t="s">
        <v>541</v>
      </c>
      <c r="B634" s="85" t="s">
        <v>523</v>
      </c>
      <c r="C634" s="113" t="str">
        <f t="shared" si="153"/>
        <v>A.100.06.109</v>
      </c>
      <c r="D634" s="9" t="s">
        <v>0</v>
      </c>
      <c r="E634" s="112" t="s">
        <v>362</v>
      </c>
      <c r="F634" s="115" t="str">
        <f t="shared" si="154"/>
        <v>X10Cr13 (mart 410) 44% inox scrap (World)</v>
      </c>
      <c r="G634" s="146">
        <v>5.2236157333333333</v>
      </c>
      <c r="H634" s="8">
        <f t="shared" si="161"/>
        <v>5.2236157333333333</v>
      </c>
      <c r="J634" s="169">
        <v>1.3093307302209025</v>
      </c>
      <c r="K634" s="8">
        <f t="shared" si="162"/>
        <v>1.3093307302209025</v>
      </c>
      <c r="L634" s="170">
        <v>6.0351324500000005E-2</v>
      </c>
      <c r="M634" s="170">
        <v>0.24532956020999999</v>
      </c>
      <c r="N634" s="170">
        <v>0.2201074855109024</v>
      </c>
      <c r="O634" s="170">
        <v>0.78354235999999999</v>
      </c>
      <c r="Q634" s="69">
        <v>41.599473000000003</v>
      </c>
      <c r="S634" s="116">
        <v>0.20470557</v>
      </c>
      <c r="T634" s="116">
        <v>0.1979823</v>
      </c>
      <c r="U634" s="116">
        <v>5.2584672000000002E-3</v>
      </c>
      <c r="V634" s="116">
        <v>1.464801E-3</v>
      </c>
      <c r="X634" s="69">
        <v>3.1441054E-4</v>
      </c>
      <c r="Z634" s="166"/>
    </row>
    <row r="635" spans="1:26" ht="14.4">
      <c r="A635" t="s">
        <v>542</v>
      </c>
      <c r="B635" s="85" t="s">
        <v>523</v>
      </c>
      <c r="C635" s="113" t="str">
        <f t="shared" si="153"/>
        <v>A.100.06.110</v>
      </c>
      <c r="D635" s="9" t="s">
        <v>0</v>
      </c>
      <c r="E635" s="112" t="s">
        <v>362</v>
      </c>
      <c r="F635" s="115" t="str">
        <f t="shared" si="154"/>
        <v>X10Cr13 (mart 410) 70% inox scrap (EU, USA)</v>
      </c>
      <c r="G635" s="146">
        <v>3.6876730666666666</v>
      </c>
      <c r="H635" s="8">
        <f t="shared" si="161"/>
        <v>3.6876730666666666</v>
      </c>
      <c r="J635" s="169">
        <v>0.88991087923645817</v>
      </c>
      <c r="K635" s="8">
        <f t="shared" si="162"/>
        <v>0.88991087923645817</v>
      </c>
      <c r="L635" s="170">
        <v>4.5463945899999997E-2</v>
      </c>
      <c r="M635" s="170">
        <v>0.16712862902</v>
      </c>
      <c r="N635" s="170">
        <v>0.12416734431645822</v>
      </c>
      <c r="O635" s="170">
        <v>0.55315095999999997</v>
      </c>
      <c r="Q635" s="69">
        <v>33.291781</v>
      </c>
      <c r="S635" s="116">
        <v>0.13364430999999999</v>
      </c>
      <c r="T635" s="116">
        <v>0.12894185999999999</v>
      </c>
      <c r="U635" s="116">
        <v>3.7216902999999998E-3</v>
      </c>
      <c r="V635" s="116">
        <v>9.8075437999999991E-4</v>
      </c>
      <c r="X635" s="69">
        <v>2.1995616E-4</v>
      </c>
      <c r="Z635" s="166"/>
    </row>
    <row r="636" spans="1:26" ht="14.4">
      <c r="A636" t="s">
        <v>543</v>
      </c>
      <c r="B636" s="85" t="s">
        <v>523</v>
      </c>
      <c r="C636" s="113" t="str">
        <f t="shared" si="153"/>
        <v>A.100.06.111</v>
      </c>
      <c r="D636" s="9" t="s">
        <v>0</v>
      </c>
      <c r="E636" s="112" t="s">
        <v>362</v>
      </c>
      <c r="F636" s="115" t="str">
        <f t="shared" si="154"/>
        <v>X10CrNiMoNb 23% inox scrap (China)</v>
      </c>
      <c r="G636" s="146">
        <v>7.8788373333333341</v>
      </c>
      <c r="H636" s="8">
        <f t="shared" si="161"/>
        <v>7.8788373333333341</v>
      </c>
      <c r="J636" s="169">
        <v>5.0800182057463434</v>
      </c>
      <c r="K636" s="8">
        <f t="shared" si="162"/>
        <v>5.0800182057463434</v>
      </c>
      <c r="L636" s="170">
        <v>0.1109826042</v>
      </c>
      <c r="M636" s="170">
        <v>1.5218283685399996</v>
      </c>
      <c r="N636" s="170">
        <v>2.2653816330063443</v>
      </c>
      <c r="O636" s="170">
        <v>1.1818256</v>
      </c>
      <c r="Q636" s="69">
        <v>64.649679000000006</v>
      </c>
      <c r="S636" s="116">
        <v>0.58503000000000005</v>
      </c>
      <c r="T636" s="116">
        <v>0.56608910999999995</v>
      </c>
      <c r="U636" s="116">
        <v>1.4872345E-2</v>
      </c>
      <c r="V636" s="116">
        <v>4.0685371000000001E-3</v>
      </c>
      <c r="X636" s="69">
        <v>1.2133447999999999E-3</v>
      </c>
      <c r="Z636" s="166"/>
    </row>
    <row r="637" spans="1:26" ht="14.4">
      <c r="A637" t="s">
        <v>544</v>
      </c>
      <c r="B637" s="85" t="s">
        <v>523</v>
      </c>
      <c r="C637" s="113" t="str">
        <f t="shared" si="153"/>
        <v>A.100.06.112</v>
      </c>
      <c r="D637" s="9" t="s">
        <v>0</v>
      </c>
      <c r="E637" s="112" t="s">
        <v>362</v>
      </c>
      <c r="F637" s="115" t="str">
        <f t="shared" si="154"/>
        <v>X10CrNiMoNb 44% inox scrap (World)</v>
      </c>
      <c r="G637" s="146">
        <v>6.2026439333333334</v>
      </c>
      <c r="H637" s="8">
        <f t="shared" si="161"/>
        <v>6.2026439333333334</v>
      </c>
      <c r="J637" s="169">
        <v>3.7762928706210053</v>
      </c>
      <c r="K637" s="8">
        <f t="shared" si="162"/>
        <v>3.7762928706210053</v>
      </c>
      <c r="L637" s="170">
        <v>8.782051719999999E-2</v>
      </c>
      <c r="M637" s="170">
        <v>1.11945590841</v>
      </c>
      <c r="N637" s="170">
        <v>1.6386198550110052</v>
      </c>
      <c r="O637" s="170">
        <v>0.93039658999999997</v>
      </c>
      <c r="Q637" s="69">
        <v>53.169922</v>
      </c>
      <c r="S637" s="116">
        <v>0.43595799000000002</v>
      </c>
      <c r="T637" s="116">
        <v>0.42164583999999999</v>
      </c>
      <c r="U637" s="116">
        <v>1.1262682E-2</v>
      </c>
      <c r="V637" s="116">
        <v>3.0494708000000001E-3</v>
      </c>
      <c r="X637" s="69">
        <v>9.0591871E-4</v>
      </c>
      <c r="Z637" s="166"/>
    </row>
    <row r="638" spans="1:26" ht="14.4">
      <c r="A638" t="s">
        <v>545</v>
      </c>
      <c r="B638" s="85" t="s">
        <v>523</v>
      </c>
      <c r="C638" s="113" t="str">
        <f t="shared" si="153"/>
        <v>A.100.06.113</v>
      </c>
      <c r="D638" s="9" t="s">
        <v>0</v>
      </c>
      <c r="E638" s="112" t="s">
        <v>362</v>
      </c>
      <c r="F638" s="115" t="str">
        <f t="shared" si="154"/>
        <v>X10CrNiMoNb 70% inox scrap (EU, USA)</v>
      </c>
      <c r="G638" s="146">
        <v>4.2216884666666665</v>
      </c>
      <c r="H638" s="8">
        <f t="shared" si="161"/>
        <v>4.2216884666666665</v>
      </c>
      <c r="J638" s="169">
        <v>2.2355266043665143</v>
      </c>
      <c r="K638" s="8">
        <f t="shared" si="162"/>
        <v>2.2355266043665143</v>
      </c>
      <c r="L638" s="170">
        <v>6.0447142299999999E-2</v>
      </c>
      <c r="M638" s="170">
        <v>0.6439248271500001</v>
      </c>
      <c r="N638" s="170">
        <v>0.89790136491651418</v>
      </c>
      <c r="O638" s="170">
        <v>0.63325326999999998</v>
      </c>
      <c r="Q638" s="69">
        <v>39.602935000000002</v>
      </c>
      <c r="S638" s="116">
        <v>0.25978199000000002</v>
      </c>
      <c r="T638" s="116">
        <v>0.25094014999999997</v>
      </c>
      <c r="U638" s="116">
        <v>6.9967162999999997E-3</v>
      </c>
      <c r="V638" s="116">
        <v>1.8451196999999999E-3</v>
      </c>
      <c r="X638" s="69">
        <v>5.4259697999999999E-4</v>
      </c>
      <c r="Z638" s="166"/>
    </row>
    <row r="639" spans="1:26" ht="14.4">
      <c r="A639" t="s">
        <v>546</v>
      </c>
      <c r="B639" s="85" t="s">
        <v>523</v>
      </c>
      <c r="C639" s="113" t="str">
        <f t="shared" si="153"/>
        <v>A.100.06.114</v>
      </c>
      <c r="D639" s="9" t="s">
        <v>0</v>
      </c>
      <c r="E639" s="112" t="s">
        <v>362</v>
      </c>
      <c r="F639" s="115" t="str">
        <f t="shared" si="154"/>
        <v>X10CrNiS (303) 23% inox scrap (China)</v>
      </c>
      <c r="G639" s="146">
        <v>7.166141333333333</v>
      </c>
      <c r="H639" s="8">
        <f t="shared" si="161"/>
        <v>7.166141333333333</v>
      </c>
      <c r="J639" s="169">
        <v>3.3167537392454869</v>
      </c>
      <c r="K639" s="8">
        <f t="shared" si="162"/>
        <v>3.3167537392454869</v>
      </c>
      <c r="L639" s="170">
        <v>9.5801069500000002E-2</v>
      </c>
      <c r="M639" s="170">
        <v>1.1352564320400003</v>
      </c>
      <c r="N639" s="170">
        <v>1.0107750377054865</v>
      </c>
      <c r="O639" s="170">
        <v>1.0749211999999999</v>
      </c>
      <c r="Q639" s="69">
        <v>57.287028999999997</v>
      </c>
      <c r="S639" s="116">
        <v>0.46144536000000003</v>
      </c>
      <c r="T639" s="116">
        <v>0.44688561999999998</v>
      </c>
      <c r="U639" s="116">
        <v>1.1870985000000001E-2</v>
      </c>
      <c r="V639" s="116">
        <v>2.6887549000000001E-3</v>
      </c>
      <c r="X639" s="69">
        <v>6.7162570000000004E-4</v>
      </c>
      <c r="Z639" s="166"/>
    </row>
    <row r="640" spans="1:26" ht="14.4">
      <c r="A640" t="s">
        <v>547</v>
      </c>
      <c r="B640" s="85" t="s">
        <v>523</v>
      </c>
      <c r="C640" s="113" t="str">
        <f t="shared" si="153"/>
        <v>A.100.06.115</v>
      </c>
      <c r="D640" s="9" t="s">
        <v>0</v>
      </c>
      <c r="E640" s="112" t="s">
        <v>362</v>
      </c>
      <c r="F640" s="115" t="str">
        <f t="shared" si="154"/>
        <v>X10CrNiS (303) 44% inox scrap (World)</v>
      </c>
      <c r="G640" s="146">
        <v>5.6879191333333337</v>
      </c>
      <c r="H640" s="8">
        <f t="shared" si="161"/>
        <v>5.6879191333333337</v>
      </c>
      <c r="J640" s="169">
        <v>2.5028240886103861</v>
      </c>
      <c r="K640" s="8">
        <f t="shared" si="162"/>
        <v>2.5028240886103861</v>
      </c>
      <c r="L640" s="170">
        <v>7.6856075600000004E-2</v>
      </c>
      <c r="M640" s="170">
        <v>0.84026506950000002</v>
      </c>
      <c r="N640" s="170">
        <v>0.73251507351038614</v>
      </c>
      <c r="O640" s="170">
        <v>0.85318786999999996</v>
      </c>
      <c r="Q640" s="69">
        <v>47.852452</v>
      </c>
      <c r="S640" s="116">
        <v>0.34670243000000001</v>
      </c>
      <c r="T640" s="116">
        <v>0.33555443000000001</v>
      </c>
      <c r="U640" s="116">
        <v>9.0950327999999997E-3</v>
      </c>
      <c r="V640" s="116">
        <v>2.0529614E-3</v>
      </c>
      <c r="X640" s="69">
        <v>5.1467714000000004E-4</v>
      </c>
      <c r="Z640" s="166"/>
    </row>
    <row r="641" spans="1:26" ht="14.4">
      <c r="A641" t="s">
        <v>548</v>
      </c>
      <c r="B641" s="85" t="s">
        <v>523</v>
      </c>
      <c r="C641" s="113" t="str">
        <f t="shared" si="153"/>
        <v>A.100.06.116</v>
      </c>
      <c r="D641" s="9" t="s">
        <v>0</v>
      </c>
      <c r="E641" s="112" t="s">
        <v>362</v>
      </c>
      <c r="F641" s="115" t="str">
        <f t="shared" si="154"/>
        <v>X10CrNiS (303) 70% inox scrap (EU, USA)</v>
      </c>
      <c r="G641" s="146">
        <v>3.9409295333333336</v>
      </c>
      <c r="H641" s="8">
        <f t="shared" si="161"/>
        <v>3.9409295333333336</v>
      </c>
      <c r="J641" s="169">
        <v>1.5409072660961769</v>
      </c>
      <c r="K641" s="8">
        <f t="shared" si="162"/>
        <v>1.5409072660961769</v>
      </c>
      <c r="L641" s="170">
        <v>5.4466537900000001E-2</v>
      </c>
      <c r="M641" s="170">
        <v>0.49163890677999994</v>
      </c>
      <c r="N641" s="170">
        <v>0.40366239141617671</v>
      </c>
      <c r="O641" s="170">
        <v>0.59113943000000002</v>
      </c>
      <c r="Q641" s="69">
        <v>36.702497000000001</v>
      </c>
      <c r="S641" s="116">
        <v>0.21109713999999999</v>
      </c>
      <c r="T641" s="116">
        <v>0.2039812</v>
      </c>
      <c r="U641" s="116">
        <v>5.8143624000000001E-3</v>
      </c>
      <c r="V641" s="116">
        <v>1.3015691000000001E-3</v>
      </c>
      <c r="X641" s="69">
        <v>3.2919249000000001E-4</v>
      </c>
      <c r="Z641" s="166"/>
    </row>
    <row r="642" spans="1:26" ht="14.4">
      <c r="A642" t="s">
        <v>549</v>
      </c>
      <c r="B642" s="85" t="s">
        <v>523</v>
      </c>
      <c r="C642" s="113" t="str">
        <f t="shared" si="153"/>
        <v>A.100.06.117</v>
      </c>
      <c r="D642" s="9" t="s">
        <v>0</v>
      </c>
      <c r="E642" s="112" t="s">
        <v>362</v>
      </c>
      <c r="F642" s="115" t="str">
        <f t="shared" si="154"/>
        <v>X12Cr13 (416) 23% inox scrap (China)</v>
      </c>
      <c r="G642" s="146">
        <v>5.8328994666666665</v>
      </c>
      <c r="H642" s="8">
        <f t="shared" si="161"/>
        <v>5.8328994666666665</v>
      </c>
      <c r="J642" s="169">
        <v>1.4003267128454231</v>
      </c>
      <c r="K642" s="8">
        <f t="shared" si="162"/>
        <v>1.4003267128454231</v>
      </c>
      <c r="L642" s="170">
        <v>6.1070775399999999E-2</v>
      </c>
      <c r="M642" s="170">
        <v>0.27776200974000009</v>
      </c>
      <c r="N642" s="170">
        <v>0.18655900770542305</v>
      </c>
      <c r="O642" s="170">
        <v>0.87493491999999995</v>
      </c>
      <c r="Q642" s="69">
        <v>43.979073999999997</v>
      </c>
      <c r="S642" s="116">
        <v>0.16892616999999999</v>
      </c>
      <c r="T642" s="116">
        <v>0.16147900000000001</v>
      </c>
      <c r="U642" s="116">
        <v>5.8774958999999998E-3</v>
      </c>
      <c r="V642" s="116">
        <v>1.5696651000000001E-3</v>
      </c>
      <c r="X642" s="69">
        <v>3.4892042000000002E-4</v>
      </c>
      <c r="Z642" s="166"/>
    </row>
    <row r="643" spans="1:26" ht="14.4">
      <c r="A643" t="s">
        <v>550</v>
      </c>
      <c r="B643" s="85" t="s">
        <v>523</v>
      </c>
      <c r="C643" s="113" t="str">
        <f t="shared" si="153"/>
        <v>A.100.06.118</v>
      </c>
      <c r="D643" s="9" t="s">
        <v>0</v>
      </c>
      <c r="E643" s="112" t="s">
        <v>362</v>
      </c>
      <c r="F643" s="115" t="str">
        <f t="shared" si="154"/>
        <v>X12Cr13 (416) 44% inox scrap (World)</v>
      </c>
      <c r="G643" s="146">
        <v>4.7250224000000003</v>
      </c>
      <c r="H643" s="8">
        <f t="shared" si="161"/>
        <v>4.7250224000000003</v>
      </c>
      <c r="J643" s="169">
        <v>1.1187379253903402</v>
      </c>
      <c r="K643" s="8">
        <f t="shared" si="162"/>
        <v>1.1187379253903402</v>
      </c>
      <c r="L643" s="170">
        <v>5.1773085399999995E-2</v>
      </c>
      <c r="M643" s="170">
        <v>0.22096353788</v>
      </c>
      <c r="N643" s="170">
        <v>0.13724794211034036</v>
      </c>
      <c r="O643" s="170">
        <v>0.70875336</v>
      </c>
      <c r="Q643" s="69">
        <v>38.241151000000002</v>
      </c>
      <c r="S643" s="116">
        <v>0.13543856000000001</v>
      </c>
      <c r="T643" s="116">
        <v>0.12942743000000001</v>
      </c>
      <c r="U643" s="116">
        <v>4.7664020000000003E-3</v>
      </c>
      <c r="V643" s="116">
        <v>1.2447299000000001E-3</v>
      </c>
      <c r="X643" s="69">
        <v>2.8161221999999997E-4</v>
      </c>
      <c r="Z643" s="166"/>
    </row>
    <row r="644" spans="1:26" ht="14.4">
      <c r="A644" t="s">
        <v>551</v>
      </c>
      <c r="B644" s="85" t="s">
        <v>523</v>
      </c>
      <c r="C644" s="113" t="str">
        <f t="shared" si="153"/>
        <v>A.100.06.119</v>
      </c>
      <c r="D644" s="9" t="s">
        <v>0</v>
      </c>
      <c r="E644" s="112" t="s">
        <v>362</v>
      </c>
      <c r="F644" s="115" t="str">
        <f t="shared" si="154"/>
        <v>X12Cr13 (416) 70% inox scrap (EU, USA)</v>
      </c>
      <c r="G644" s="146">
        <v>3.4157130666666666</v>
      </c>
      <c r="H644" s="8">
        <f t="shared" si="161"/>
        <v>3.4157130666666666</v>
      </c>
      <c r="J644" s="169">
        <v>0.78595115724615161</v>
      </c>
      <c r="K644" s="8">
        <f t="shared" si="162"/>
        <v>0.78595115724615161</v>
      </c>
      <c r="L644" s="170">
        <v>4.0784907309999993E-2</v>
      </c>
      <c r="M644" s="170">
        <v>0.15383806811999998</v>
      </c>
      <c r="N644" s="170">
        <v>7.8971221816151654E-2</v>
      </c>
      <c r="O644" s="170">
        <v>0.51235695999999997</v>
      </c>
      <c r="Q644" s="69">
        <v>31.459969999999998</v>
      </c>
      <c r="S644" s="116">
        <v>9.5862299999999998E-2</v>
      </c>
      <c r="T644" s="116">
        <v>9.1548294000000002E-2</v>
      </c>
      <c r="U644" s="116">
        <v>3.4532910999999999E-3</v>
      </c>
      <c r="V644" s="116">
        <v>8.6071558000000003E-4</v>
      </c>
      <c r="X644" s="69">
        <v>2.0206617000000001E-4</v>
      </c>
      <c r="Z644" s="166"/>
    </row>
    <row r="645" spans="1:26" ht="14.4">
      <c r="A645" t="s">
        <v>552</v>
      </c>
      <c r="B645" s="85" t="s">
        <v>523</v>
      </c>
      <c r="C645" s="113" t="str">
        <f t="shared" si="153"/>
        <v>A.100.06.120</v>
      </c>
      <c r="D645" s="9" t="s">
        <v>0</v>
      </c>
      <c r="E645" s="112" t="s">
        <v>362</v>
      </c>
      <c r="F645" s="115" t="str">
        <f t="shared" si="154"/>
        <v>X12CrNi17 7 (301) 23% inox scrap (China)</v>
      </c>
      <c r="G645" s="146">
        <v>5.8328994666666665</v>
      </c>
      <c r="H645" s="8">
        <f t="shared" si="161"/>
        <v>5.8328994666666665</v>
      </c>
      <c r="J645" s="169">
        <v>1.4003267128454231</v>
      </c>
      <c r="K645" s="8">
        <f t="shared" si="162"/>
        <v>1.4003267128454231</v>
      </c>
      <c r="L645" s="170">
        <v>6.1070775399999999E-2</v>
      </c>
      <c r="M645" s="170">
        <v>0.27776200974000009</v>
      </c>
      <c r="N645" s="170">
        <v>0.18655900770542305</v>
      </c>
      <c r="O645" s="170">
        <v>0.87493491999999995</v>
      </c>
      <c r="Q645" s="69">
        <v>43.979073999999997</v>
      </c>
      <c r="S645" s="116">
        <v>0.16892616999999999</v>
      </c>
      <c r="T645" s="116">
        <v>0.16147900000000001</v>
      </c>
      <c r="U645" s="116">
        <v>5.8774958999999998E-3</v>
      </c>
      <c r="V645" s="116">
        <v>1.5696651000000001E-3</v>
      </c>
      <c r="X645" s="69">
        <v>3.4892042000000002E-4</v>
      </c>
      <c r="Z645" s="166"/>
    </row>
    <row r="646" spans="1:26" ht="14.4">
      <c r="A646" t="s">
        <v>553</v>
      </c>
      <c r="B646" s="85" t="s">
        <v>523</v>
      </c>
      <c r="C646" s="113" t="str">
        <f t="shared" si="153"/>
        <v>A.100.06.121</v>
      </c>
      <c r="D646" s="9" t="s">
        <v>0</v>
      </c>
      <c r="E646" s="112" t="s">
        <v>362</v>
      </c>
      <c r="F646" s="115" t="str">
        <f t="shared" si="154"/>
        <v>X12CrNi17 7 (301) 44% inox scrap (World)</v>
      </c>
      <c r="G646" s="146">
        <v>4.7250224000000003</v>
      </c>
      <c r="H646" s="8">
        <f t="shared" si="161"/>
        <v>4.7250224000000003</v>
      </c>
      <c r="J646" s="169">
        <v>1.1187379253903402</v>
      </c>
      <c r="K646" s="8">
        <f t="shared" si="162"/>
        <v>1.1187379253903402</v>
      </c>
      <c r="L646" s="170">
        <v>5.1773085399999995E-2</v>
      </c>
      <c r="M646" s="170">
        <v>0.22096353788</v>
      </c>
      <c r="N646" s="170">
        <v>0.13724794211034036</v>
      </c>
      <c r="O646" s="170">
        <v>0.70875336</v>
      </c>
      <c r="Q646" s="69">
        <v>38.241151000000002</v>
      </c>
      <c r="S646" s="116">
        <v>0.13543856000000001</v>
      </c>
      <c r="T646" s="116">
        <v>0.12942743000000001</v>
      </c>
      <c r="U646" s="116">
        <v>4.7664020000000003E-3</v>
      </c>
      <c r="V646" s="116">
        <v>1.2447299000000001E-3</v>
      </c>
      <c r="X646" s="69">
        <v>2.8161221999999997E-4</v>
      </c>
      <c r="Z646" s="166"/>
    </row>
    <row r="647" spans="1:26" ht="14.4">
      <c r="A647" t="s">
        <v>554</v>
      </c>
      <c r="B647" s="85" t="s">
        <v>523</v>
      </c>
      <c r="C647" s="113" t="str">
        <f t="shared" si="153"/>
        <v>A.100.06.122</v>
      </c>
      <c r="D647" s="9" t="s">
        <v>0</v>
      </c>
      <c r="E647" s="112" t="s">
        <v>362</v>
      </c>
      <c r="F647" s="115" t="str">
        <f t="shared" si="154"/>
        <v>X12CrNi17 7 (301) 70% inox scrap (EU, USA)</v>
      </c>
      <c r="G647" s="146">
        <v>3.4157130666666666</v>
      </c>
      <c r="H647" s="8">
        <f t="shared" si="161"/>
        <v>3.4157130666666666</v>
      </c>
      <c r="J647" s="169">
        <v>0.78595115724615161</v>
      </c>
      <c r="K647" s="8">
        <f t="shared" si="162"/>
        <v>0.78595115724615161</v>
      </c>
      <c r="L647" s="170">
        <v>4.0784907309999993E-2</v>
      </c>
      <c r="M647" s="170">
        <v>0.15383806811999998</v>
      </c>
      <c r="N647" s="170">
        <v>7.8971221816151654E-2</v>
      </c>
      <c r="O647" s="170">
        <v>0.51235695999999997</v>
      </c>
      <c r="Q647" s="69">
        <v>31.459969999999998</v>
      </c>
      <c r="S647" s="116">
        <v>9.5862299999999998E-2</v>
      </c>
      <c r="T647" s="116">
        <v>9.1548294000000002E-2</v>
      </c>
      <c r="U647" s="116">
        <v>3.4532910999999999E-3</v>
      </c>
      <c r="V647" s="116">
        <v>8.6071558000000003E-4</v>
      </c>
      <c r="X647" s="69">
        <v>2.0206617000000001E-4</v>
      </c>
      <c r="Z647" s="166"/>
    </row>
    <row r="648" spans="1:26" ht="14.4">
      <c r="A648" t="s">
        <v>555</v>
      </c>
      <c r="B648" s="85" t="s">
        <v>523</v>
      </c>
      <c r="C648" s="113" t="str">
        <f t="shared" si="153"/>
        <v>A.100.06.123</v>
      </c>
      <c r="D648" s="9" t="s">
        <v>0</v>
      </c>
      <c r="E648" s="112" t="s">
        <v>362</v>
      </c>
      <c r="F648" s="115" t="str">
        <f t="shared" si="154"/>
        <v>X20Cr13 (420) 23% inox scrap (China)</v>
      </c>
      <c r="G648" s="146">
        <v>5.9197218000000005</v>
      </c>
      <c r="H648" s="8">
        <f t="shared" si="161"/>
        <v>5.9197218000000005</v>
      </c>
      <c r="J648" s="169">
        <v>1.7510403903754233</v>
      </c>
      <c r="K648" s="8">
        <f t="shared" si="162"/>
        <v>1.7510403903754233</v>
      </c>
      <c r="L648" s="170">
        <v>6.8183042200000002E-2</v>
      </c>
      <c r="M648" s="170">
        <v>0.31701622377000005</v>
      </c>
      <c r="N648" s="170">
        <v>0.47788285440542305</v>
      </c>
      <c r="O648" s="170">
        <v>0.88795827000000005</v>
      </c>
      <c r="Q648" s="69">
        <v>44.521256999999999</v>
      </c>
      <c r="S648" s="116">
        <v>0.17793015000000001</v>
      </c>
      <c r="T648" s="116">
        <v>0.16988307999999999</v>
      </c>
      <c r="U648" s="116">
        <v>6.2272548E-3</v>
      </c>
      <c r="V648" s="116">
        <v>1.8198175E-3</v>
      </c>
      <c r="X648" s="69">
        <v>4.7896803000000001E-4</v>
      </c>
      <c r="Z648" s="166"/>
    </row>
    <row r="649" spans="1:26" ht="14.4">
      <c r="A649" t="s">
        <v>556</v>
      </c>
      <c r="B649" s="85" t="s">
        <v>523</v>
      </c>
      <c r="C649" s="113" t="str">
        <f t="shared" si="153"/>
        <v>A.100.06.124</v>
      </c>
      <c r="D649" s="9" t="s">
        <v>0</v>
      </c>
      <c r="E649" s="112" t="s">
        <v>362</v>
      </c>
      <c r="F649" s="115" t="str">
        <f t="shared" si="154"/>
        <v>X20Cr13 (420) 44% inox scrap (World)</v>
      </c>
      <c r="G649" s="146">
        <v>4.7877273333333337</v>
      </c>
      <c r="H649" s="8">
        <f t="shared" si="161"/>
        <v>4.7877273333333337</v>
      </c>
      <c r="J649" s="169">
        <v>1.3720311161503405</v>
      </c>
      <c r="K649" s="8">
        <f t="shared" si="162"/>
        <v>1.3720311161503405</v>
      </c>
      <c r="L649" s="170">
        <v>5.6909722400000001E-2</v>
      </c>
      <c r="M649" s="170">
        <v>0.24931379923999999</v>
      </c>
      <c r="N649" s="170">
        <v>0.34764849451034036</v>
      </c>
      <c r="O649" s="170">
        <v>0.71815910000000005</v>
      </c>
      <c r="Q649" s="69">
        <v>38.632728</v>
      </c>
      <c r="S649" s="116">
        <v>0.14194144</v>
      </c>
      <c r="T649" s="116">
        <v>0.13549704000000001</v>
      </c>
      <c r="U649" s="116">
        <v>5.0190056000000002E-3</v>
      </c>
      <c r="V649" s="116">
        <v>1.4253955E-3</v>
      </c>
      <c r="X649" s="69">
        <v>3.7553549999999998E-4</v>
      </c>
      <c r="Z649" s="166"/>
    </row>
    <row r="650" spans="1:26" ht="14.4">
      <c r="A650" t="s">
        <v>557</v>
      </c>
      <c r="B650" s="85" t="s">
        <v>523</v>
      </c>
      <c r="C650" s="113" t="str">
        <f t="shared" si="153"/>
        <v>A.100.06.125</v>
      </c>
      <c r="D650" s="9" t="s">
        <v>0</v>
      </c>
      <c r="E650" s="112" t="s">
        <v>362</v>
      </c>
      <c r="F650" s="115" t="str">
        <f t="shared" si="154"/>
        <v>X20Cr13 (420) 70% inox scrap (EU, USA)</v>
      </c>
      <c r="G650" s="146">
        <v>3.4499158000000003</v>
      </c>
      <c r="H650" s="8">
        <f t="shared" si="161"/>
        <v>3.4499158000000003</v>
      </c>
      <c r="J650" s="169">
        <v>0.9241110906761516</v>
      </c>
      <c r="K650" s="8">
        <f t="shared" si="162"/>
        <v>0.9241110906761516</v>
      </c>
      <c r="L650" s="170">
        <v>4.3586708579999994E-2</v>
      </c>
      <c r="M650" s="170">
        <v>0.16930185207999995</v>
      </c>
      <c r="N650" s="170">
        <v>0.19373516001615165</v>
      </c>
      <c r="O650" s="170">
        <v>0.51748737</v>
      </c>
      <c r="Q650" s="69">
        <v>31.673556999999999</v>
      </c>
      <c r="S650" s="116">
        <v>9.9409325000000007E-2</v>
      </c>
      <c r="T650" s="116">
        <v>9.4858990000000004E-2</v>
      </c>
      <c r="U650" s="116">
        <v>3.5910749E-3</v>
      </c>
      <c r="V650" s="116">
        <v>9.5926045000000002E-4</v>
      </c>
      <c r="X650" s="69">
        <v>2.5329703999999999E-4</v>
      </c>
      <c r="Z650" s="166"/>
    </row>
    <row r="651" spans="1:26" ht="14.4">
      <c r="A651" t="s">
        <v>558</v>
      </c>
      <c r="B651" s="85" t="s">
        <v>523</v>
      </c>
      <c r="C651" s="113" t="str">
        <f t="shared" si="153"/>
        <v>A.100.06.126</v>
      </c>
      <c r="D651" s="9" t="s">
        <v>0</v>
      </c>
      <c r="E651" s="112" t="s">
        <v>362</v>
      </c>
      <c r="F651" s="115" t="str">
        <f t="shared" si="154"/>
        <v>X22CrNi17 (431) 23% inox scrap (China)</v>
      </c>
      <c r="G651" s="146">
        <v>6.3948992000000002</v>
      </c>
      <c r="H651" s="8">
        <f t="shared" si="161"/>
        <v>6.3948992000000002</v>
      </c>
      <c r="J651" s="169">
        <v>1.8758090569754451</v>
      </c>
      <c r="K651" s="8">
        <f t="shared" si="162"/>
        <v>1.8758090569754451</v>
      </c>
      <c r="L651" s="170">
        <v>6.9037289799999998E-2</v>
      </c>
      <c r="M651" s="170">
        <v>0.47264979726999989</v>
      </c>
      <c r="N651" s="170">
        <v>0.37488708990544534</v>
      </c>
      <c r="O651" s="170">
        <v>0.95923488000000001</v>
      </c>
      <c r="Q651" s="69">
        <v>47.024863000000003</v>
      </c>
      <c r="S651" s="116">
        <v>0.23516061999999999</v>
      </c>
      <c r="T651" s="116">
        <v>0.22593849999999999</v>
      </c>
      <c r="U651" s="116">
        <v>7.4374028999999999E-3</v>
      </c>
      <c r="V651" s="116">
        <v>1.7847163999999999E-3</v>
      </c>
      <c r="X651" s="69">
        <v>4.3647023E-4</v>
      </c>
      <c r="Z651" s="166"/>
    </row>
    <row r="652" spans="1:26" ht="14.4">
      <c r="A652" t="s">
        <v>559</v>
      </c>
      <c r="B652" s="85" t="s">
        <v>523</v>
      </c>
      <c r="C652" s="113" t="str">
        <f t="shared" si="153"/>
        <v>A.100.06.127</v>
      </c>
      <c r="D652" s="9" t="s">
        <v>0</v>
      </c>
      <c r="E652" s="112" t="s">
        <v>362</v>
      </c>
      <c r="F652" s="115" t="str">
        <f t="shared" si="154"/>
        <v>X22CrNi17 (431) 44% inox scrap (World)</v>
      </c>
      <c r="G652" s="146">
        <v>5.1309110666666671</v>
      </c>
      <c r="H652" s="8">
        <f t="shared" si="161"/>
        <v>5.1309110666666671</v>
      </c>
      <c r="J652" s="169">
        <v>1.4621418388003564</v>
      </c>
      <c r="K652" s="8">
        <f t="shared" si="162"/>
        <v>1.4621418388003564</v>
      </c>
      <c r="L652" s="170">
        <v>5.7526679599999998E-2</v>
      </c>
      <c r="M652" s="170">
        <v>0.36171583439000005</v>
      </c>
      <c r="N652" s="170">
        <v>0.27326266481035638</v>
      </c>
      <c r="O652" s="170">
        <v>0.76963665999999997</v>
      </c>
      <c r="Q652" s="69">
        <v>40.440888000000001</v>
      </c>
      <c r="S652" s="116">
        <v>0.18327455000000001</v>
      </c>
      <c r="T652" s="116">
        <v>0.17598151000000001</v>
      </c>
      <c r="U652" s="116">
        <v>5.8930014999999999E-3</v>
      </c>
      <c r="V652" s="116">
        <v>1.4000448000000001E-3</v>
      </c>
      <c r="X652" s="69">
        <v>3.4484263999999998E-4</v>
      </c>
      <c r="Z652" s="166"/>
    </row>
    <row r="653" spans="1:26" ht="14.4">
      <c r="A653" t="s">
        <v>560</v>
      </c>
      <c r="B653" s="85" t="s">
        <v>523</v>
      </c>
      <c r="C653" s="113" t="str">
        <f t="shared" si="153"/>
        <v>A.100.06.128</v>
      </c>
      <c r="D653" s="9" t="s">
        <v>0</v>
      </c>
      <c r="E653" s="112" t="s">
        <v>362</v>
      </c>
      <c r="F653" s="115" t="str">
        <f t="shared" si="154"/>
        <v>X22CrNi17 (431) 70% inox scrap (EU, USA)</v>
      </c>
      <c r="G653" s="146">
        <v>3.6371069333333335</v>
      </c>
      <c r="H653" s="8">
        <f t="shared" si="161"/>
        <v>3.6371069333333335</v>
      </c>
      <c r="J653" s="169">
        <v>0.97326239404616044</v>
      </c>
      <c r="K653" s="8">
        <f t="shared" si="162"/>
        <v>0.97326239404616044</v>
      </c>
      <c r="L653" s="170">
        <v>4.3923230340000001E-2</v>
      </c>
      <c r="M653" s="170">
        <v>0.23061205368999999</v>
      </c>
      <c r="N653" s="170">
        <v>0.15316107001616042</v>
      </c>
      <c r="O653" s="170">
        <v>0.54556603999999997</v>
      </c>
      <c r="Q653" s="69">
        <v>32.659826000000002</v>
      </c>
      <c r="S653" s="116">
        <v>0.12195466000000001</v>
      </c>
      <c r="T653" s="116">
        <v>0.11694143</v>
      </c>
      <c r="U653" s="116">
        <v>4.0677999000000003E-3</v>
      </c>
      <c r="V653" s="116">
        <v>9.4543277000000002E-4</v>
      </c>
      <c r="X653" s="69">
        <v>2.3655548999999999E-4</v>
      </c>
      <c r="Z653" s="166"/>
    </row>
    <row r="654" spans="1:26" ht="14.4">
      <c r="A654" t="s">
        <v>561</v>
      </c>
      <c r="B654" s="85" t="s">
        <v>523</v>
      </c>
      <c r="C654" s="113" t="str">
        <f t="shared" si="153"/>
        <v>A.100.06.129</v>
      </c>
      <c r="D654" s="9" t="s">
        <v>0</v>
      </c>
      <c r="E654" s="112" t="s">
        <v>362</v>
      </c>
      <c r="F654" s="115" t="str">
        <f t="shared" si="154"/>
        <v>X2CrNiMo1712 (316L) 23% imox scrap (China)</v>
      </c>
      <c r="G654" s="146">
        <v>7.5614379999999999</v>
      </c>
      <c r="H654" s="8">
        <f t="shared" si="161"/>
        <v>7.5614379999999999</v>
      </c>
      <c r="J654" s="169">
        <v>4.8114823303755596</v>
      </c>
      <c r="K654" s="8">
        <f t="shared" si="162"/>
        <v>4.8114823303755596</v>
      </c>
      <c r="L654" s="170">
        <v>0.10707134090000001</v>
      </c>
      <c r="M654" s="170">
        <v>1.3696589004699999</v>
      </c>
      <c r="N654" s="170">
        <v>2.2005363890055594</v>
      </c>
      <c r="O654" s="170">
        <v>1.1342156999999999</v>
      </c>
      <c r="Q654" s="69">
        <v>59.297930999999998</v>
      </c>
      <c r="S654" s="116">
        <v>0.53366815999999995</v>
      </c>
      <c r="T654" s="116">
        <v>0.51610504999999995</v>
      </c>
      <c r="U654" s="116">
        <v>1.3765022E-2</v>
      </c>
      <c r="V654" s="116">
        <v>3.7980902000000001E-3</v>
      </c>
      <c r="X654" s="69">
        <v>1.2341984000000001E-3</v>
      </c>
      <c r="Z654" s="166"/>
    </row>
    <row r="655" spans="1:26" ht="14.4">
      <c r="A655" t="s">
        <v>562</v>
      </c>
      <c r="B655" s="85" t="s">
        <v>523</v>
      </c>
      <c r="C655" s="113" t="str">
        <f t="shared" si="153"/>
        <v>A.100.06.130</v>
      </c>
      <c r="D655" s="9" t="s">
        <v>0</v>
      </c>
      <c r="E655" s="112" t="s">
        <v>362</v>
      </c>
      <c r="F655" s="115" t="str">
        <f t="shared" si="154"/>
        <v>X2CrNiMo1712 (316L) 44% imox scrap (World)</v>
      </c>
      <c r="G655" s="146">
        <v>5.9734115333333335</v>
      </c>
      <c r="H655" s="8">
        <f t="shared" si="161"/>
        <v>5.9734115333333335</v>
      </c>
      <c r="J655" s="169">
        <v>3.5823503059904387</v>
      </c>
      <c r="K655" s="8">
        <f t="shared" si="162"/>
        <v>3.5823503059904387</v>
      </c>
      <c r="L655" s="170">
        <v>8.4995716500000013E-2</v>
      </c>
      <c r="M655" s="170">
        <v>1.0095557194800002</v>
      </c>
      <c r="N655" s="170">
        <v>1.5917871400104386</v>
      </c>
      <c r="O655" s="170">
        <v>0.89601173000000001</v>
      </c>
      <c r="Q655" s="69">
        <v>49.304769999999998</v>
      </c>
      <c r="S655" s="116">
        <v>0.39886334000000001</v>
      </c>
      <c r="T655" s="116">
        <v>0.38554623999999998</v>
      </c>
      <c r="U655" s="116">
        <v>1.0462948999999999E-2</v>
      </c>
      <c r="V655" s="116">
        <v>2.8541479999999999E-3</v>
      </c>
      <c r="X655" s="69">
        <v>9.2097969E-4</v>
      </c>
      <c r="Z655" s="166"/>
    </row>
    <row r="656" spans="1:26" ht="14.4">
      <c r="A656" t="s">
        <v>563</v>
      </c>
      <c r="B656" s="85" t="s">
        <v>523</v>
      </c>
      <c r="C656" s="113" t="str">
        <f t="shared" si="153"/>
        <v>A.100.06.131</v>
      </c>
      <c r="D656" s="9" t="s">
        <v>0</v>
      </c>
      <c r="E656" s="112" t="s">
        <v>362</v>
      </c>
      <c r="F656" s="115" t="str">
        <f t="shared" si="154"/>
        <v>X2CrNiMo1712 (316L) 70% imox scrap (EU, USA)</v>
      </c>
      <c r="G656" s="146">
        <v>4.0966526000000005</v>
      </c>
      <c r="H656" s="8">
        <f t="shared" si="161"/>
        <v>4.0966526000000005</v>
      </c>
      <c r="J656" s="169">
        <v>2.129739750376205</v>
      </c>
      <c r="K656" s="8">
        <f t="shared" si="162"/>
        <v>2.129739750376205</v>
      </c>
      <c r="L656" s="170">
        <v>5.8906341600000002E-2</v>
      </c>
      <c r="M656" s="170">
        <v>0.58397926315999993</v>
      </c>
      <c r="N656" s="170">
        <v>0.87235625561620511</v>
      </c>
      <c r="O656" s="170">
        <v>0.61449788999999999</v>
      </c>
      <c r="Q656" s="69">
        <v>37.494670999999997</v>
      </c>
      <c r="S656" s="116">
        <v>0.23954854</v>
      </c>
      <c r="T656" s="116">
        <v>0.23124945999999999</v>
      </c>
      <c r="U656" s="116">
        <v>6.5604985000000003E-3</v>
      </c>
      <c r="V656" s="116">
        <v>1.73858E-3</v>
      </c>
      <c r="X656" s="69">
        <v>5.5081206E-4</v>
      </c>
      <c r="Z656" s="166"/>
    </row>
    <row r="657" spans="1:26" ht="14.4">
      <c r="A657" t="s">
        <v>564</v>
      </c>
      <c r="B657" s="85" t="s">
        <v>523</v>
      </c>
      <c r="C657" s="113" t="str">
        <f t="shared" si="153"/>
        <v>A.100.06.132</v>
      </c>
      <c r="D657" s="9" t="s">
        <v>0</v>
      </c>
      <c r="E657" s="112" t="s">
        <v>362</v>
      </c>
      <c r="F657" s="115" t="str">
        <f t="shared" si="154"/>
        <v>X30Cr13 (~420) 23% inox scrap (China)</v>
      </c>
      <c r="G657" s="146">
        <v>5.8281440666666668</v>
      </c>
      <c r="H657" s="8">
        <f t="shared" si="161"/>
        <v>5.8281440666666668</v>
      </c>
      <c r="J657" s="169">
        <v>1.3976942746454231</v>
      </c>
      <c r="K657" s="8">
        <f t="shared" si="162"/>
        <v>1.3976942746454231</v>
      </c>
      <c r="L657" s="170">
        <v>6.08137713E-2</v>
      </c>
      <c r="M657" s="170">
        <v>0.27701615874000007</v>
      </c>
      <c r="N657" s="170">
        <v>0.18564273460542305</v>
      </c>
      <c r="O657" s="170">
        <v>0.87422160999999998</v>
      </c>
      <c r="Q657" s="69">
        <v>44.011415999999997</v>
      </c>
      <c r="S657" s="116">
        <v>0.16647265999999999</v>
      </c>
      <c r="T657" s="116">
        <v>0.15902973000000001</v>
      </c>
      <c r="U657" s="116">
        <v>5.8700386000000004E-3</v>
      </c>
      <c r="V657" s="116">
        <v>1.5728846999999999E-3</v>
      </c>
      <c r="X657" s="69">
        <v>3.4821990000000002E-4</v>
      </c>
      <c r="Z657" s="166"/>
    </row>
    <row r="658" spans="1:26" ht="14.4">
      <c r="A658" t="s">
        <v>565</v>
      </c>
      <c r="B658" s="85" t="s">
        <v>523</v>
      </c>
      <c r="C658" s="113" t="str">
        <f t="shared" si="153"/>
        <v>A.100.06.133</v>
      </c>
      <c r="D658" s="9" t="s">
        <v>0</v>
      </c>
      <c r="E658" s="112" t="s">
        <v>362</v>
      </c>
      <c r="F658" s="115" t="str">
        <f t="shared" si="154"/>
        <v>X30Cr13 (~420) 44% inox scrap (World)</v>
      </c>
      <c r="G658" s="146">
        <v>4.7215879333333337</v>
      </c>
      <c r="H658" s="8">
        <f t="shared" si="161"/>
        <v>4.7215879333333337</v>
      </c>
      <c r="J658" s="169">
        <v>1.1168367078903403</v>
      </c>
      <c r="K658" s="8">
        <f t="shared" si="162"/>
        <v>1.1168367078903403</v>
      </c>
      <c r="L658" s="170">
        <v>5.1587471199999999E-2</v>
      </c>
      <c r="M658" s="170">
        <v>0.22042486087999996</v>
      </c>
      <c r="N658" s="170">
        <v>0.13658618581034035</v>
      </c>
      <c r="O658" s="170">
        <v>0.70823818999999999</v>
      </c>
      <c r="Q658" s="69">
        <v>38.264508999999997</v>
      </c>
      <c r="S658" s="116">
        <v>0.13366658000000001</v>
      </c>
      <c r="T658" s="116">
        <v>0.12765851</v>
      </c>
      <c r="U658" s="116">
        <v>4.7610161999999999E-3</v>
      </c>
      <c r="V658" s="116">
        <v>1.2470552E-3</v>
      </c>
      <c r="X658" s="69">
        <v>2.8110629000000002E-4</v>
      </c>
      <c r="Z658" s="166"/>
    </row>
    <row r="659" spans="1:26" ht="14.4">
      <c r="A659" t="s">
        <v>566</v>
      </c>
      <c r="B659" s="85" t="s">
        <v>523</v>
      </c>
      <c r="C659" s="113" t="str">
        <f t="shared" si="153"/>
        <v>A.100.06.134</v>
      </c>
      <c r="D659" s="9" t="s">
        <v>0</v>
      </c>
      <c r="E659" s="112" t="s">
        <v>362</v>
      </c>
      <c r="F659" s="115" t="str">
        <f t="shared" si="154"/>
        <v>X30Cr13 (~420) 70% inox scrap (EU, USA)</v>
      </c>
      <c r="G659" s="146">
        <v>3.4138397333333335</v>
      </c>
      <c r="H659" s="8">
        <f t="shared" si="161"/>
        <v>3.4138397333333335</v>
      </c>
      <c r="J659" s="169">
        <v>0.78491413579615166</v>
      </c>
      <c r="K659" s="8">
        <f t="shared" si="162"/>
        <v>0.78491413579615166</v>
      </c>
      <c r="L659" s="170">
        <v>4.0683662359999997E-2</v>
      </c>
      <c r="M659" s="170">
        <v>0.15354424881999998</v>
      </c>
      <c r="N659" s="170">
        <v>7.8610264616151643E-2</v>
      </c>
      <c r="O659" s="170">
        <v>0.51207596</v>
      </c>
      <c r="Q659" s="69">
        <v>31.472709999999999</v>
      </c>
      <c r="S659" s="116">
        <v>9.4895767000000006E-2</v>
      </c>
      <c r="T659" s="116">
        <v>9.0583430000000006E-2</v>
      </c>
      <c r="U659" s="116">
        <v>3.4503532999999999E-3</v>
      </c>
      <c r="V659" s="116">
        <v>8.6198391999999999E-4</v>
      </c>
      <c r="X659" s="69">
        <v>2.0179021000000001E-4</v>
      </c>
      <c r="Z659" s="166"/>
    </row>
    <row r="660" spans="1:26" ht="14.4">
      <c r="A660" t="s">
        <v>567</v>
      </c>
      <c r="B660" s="85" t="s">
        <v>523</v>
      </c>
      <c r="C660" s="113" t="str">
        <f t="shared" si="153"/>
        <v>A.100.06.135</v>
      </c>
      <c r="D660" s="9" t="s">
        <v>0</v>
      </c>
      <c r="E660" s="112" t="s">
        <v>362</v>
      </c>
      <c r="F660" s="115" t="str">
        <f t="shared" si="154"/>
        <v>X35CrMo17 23% inox scrap (China)</v>
      </c>
      <c r="G660" s="146">
        <v>6.3710514666666676</v>
      </c>
      <c r="H660" s="8">
        <f t="shared" si="161"/>
        <v>6.3710514666666676</v>
      </c>
      <c r="J660" s="169">
        <v>1.9492471448454232</v>
      </c>
      <c r="K660" s="8">
        <f t="shared" si="162"/>
        <v>1.9492471448454232</v>
      </c>
      <c r="L660" s="170">
        <v>6.5067647899999997E-2</v>
      </c>
      <c r="M660" s="170">
        <v>0.35149162374000004</v>
      </c>
      <c r="N660" s="170">
        <v>0.57703015320542306</v>
      </c>
      <c r="O660" s="170">
        <v>0.95565772000000004</v>
      </c>
      <c r="Q660" s="69">
        <v>44.448186</v>
      </c>
      <c r="S660" s="116">
        <v>0.19323309</v>
      </c>
      <c r="T660" s="116">
        <v>0.18458347999999999</v>
      </c>
      <c r="U660" s="116">
        <v>6.7921283999999998E-3</v>
      </c>
      <c r="V660" s="116">
        <v>1.8574811000000001E-3</v>
      </c>
      <c r="X660" s="69">
        <v>5.5783696999999995E-4</v>
      </c>
      <c r="Z660" s="166"/>
    </row>
    <row r="661" spans="1:26" ht="14.4">
      <c r="A661" t="s">
        <v>568</v>
      </c>
      <c r="B661" s="85" t="s">
        <v>523</v>
      </c>
      <c r="C661" s="113" t="str">
        <f t="shared" si="153"/>
        <v>A.100.06.136</v>
      </c>
      <c r="D661" s="9" t="s">
        <v>0</v>
      </c>
      <c r="E661" s="112" t="s">
        <v>362</v>
      </c>
      <c r="F661" s="115" t="str">
        <f t="shared" si="154"/>
        <v>X35CrMo17 44% inox scrap (World)</v>
      </c>
      <c r="G661" s="146">
        <v>5.1136877333333333</v>
      </c>
      <c r="H661" s="8">
        <f t="shared" si="161"/>
        <v>5.1136877333333333</v>
      </c>
      <c r="J661" s="169">
        <v>1.5151804507903404</v>
      </c>
      <c r="K661" s="8">
        <f t="shared" si="162"/>
        <v>1.5151804507903404</v>
      </c>
      <c r="L661" s="170">
        <v>5.4659715499999997E-2</v>
      </c>
      <c r="M661" s="170">
        <v>0.27421270388000002</v>
      </c>
      <c r="N661" s="170">
        <v>0.41925487141034035</v>
      </c>
      <c r="O661" s="170">
        <v>0.76705316000000001</v>
      </c>
      <c r="Q661" s="69">
        <v>38.579954000000001</v>
      </c>
      <c r="S661" s="116">
        <v>0.15299356</v>
      </c>
      <c r="T661" s="116">
        <v>0.14611399999999999</v>
      </c>
      <c r="U661" s="116">
        <v>5.4269699999999997E-3</v>
      </c>
      <c r="V661" s="116">
        <v>1.4525969999999999E-3</v>
      </c>
      <c r="X661" s="69">
        <v>4.3249640000000002E-4</v>
      </c>
      <c r="Z661" s="166"/>
    </row>
    <row r="662" spans="1:26" ht="14.4">
      <c r="A662" t="s">
        <v>569</v>
      </c>
      <c r="B662" s="85" t="s">
        <v>523</v>
      </c>
      <c r="C662" s="113" t="str">
        <f t="shared" si="153"/>
        <v>A.100.06.137</v>
      </c>
      <c r="D662" s="9" t="s">
        <v>0</v>
      </c>
      <c r="E662" s="112" t="s">
        <v>362</v>
      </c>
      <c r="F662" s="115" t="str">
        <f t="shared" si="154"/>
        <v>X35CrMo17 70% inox scrap (EU, USA)</v>
      </c>
      <c r="G662" s="146">
        <v>3.6277123333333336</v>
      </c>
      <c r="H662" s="8">
        <f t="shared" si="161"/>
        <v>3.6277123333333336</v>
      </c>
      <c r="J662" s="169">
        <v>1.0021925308961517</v>
      </c>
      <c r="K662" s="8">
        <f t="shared" si="162"/>
        <v>1.0021925308961517</v>
      </c>
      <c r="L662" s="170">
        <v>4.2359432660000002E-2</v>
      </c>
      <c r="M662" s="170">
        <v>0.18288306482</v>
      </c>
      <c r="N662" s="170">
        <v>0.23279318341615166</v>
      </c>
      <c r="O662" s="170">
        <v>0.54415685000000003</v>
      </c>
      <c r="Q662" s="69">
        <v>31.644770999999999</v>
      </c>
      <c r="S662" s="116">
        <v>0.10543776000000001</v>
      </c>
      <c r="T662" s="116">
        <v>0.10065006</v>
      </c>
      <c r="U662" s="116">
        <v>3.8136009000000002E-3</v>
      </c>
      <c r="V662" s="116">
        <v>9.7409763999999999E-4</v>
      </c>
      <c r="X662" s="69">
        <v>2.8436663000000001E-4</v>
      </c>
      <c r="Z662" s="166"/>
    </row>
    <row r="663" spans="1:26" ht="14.4">
      <c r="A663" t="s">
        <v>570</v>
      </c>
      <c r="B663" s="85" t="s">
        <v>523</v>
      </c>
      <c r="C663" s="113" t="str">
        <f t="shared" si="153"/>
        <v>A.100.06.138</v>
      </c>
      <c r="D663" s="9" t="s">
        <v>0</v>
      </c>
      <c r="E663" s="112" t="s">
        <v>362</v>
      </c>
      <c r="F663" s="115" t="str">
        <f t="shared" si="154"/>
        <v>X5CrNi18 (304) 23% inox scrap (China)</v>
      </c>
      <c r="G663" s="146">
        <v>7.3798440000000012</v>
      </c>
      <c r="H663" s="8">
        <f t="shared" si="161"/>
        <v>7.3798440000000012</v>
      </c>
      <c r="J663" s="169">
        <v>3.5474760780054986</v>
      </c>
      <c r="K663" s="8">
        <f t="shared" si="162"/>
        <v>3.5474760780054986</v>
      </c>
      <c r="L663" s="170">
        <v>9.9830625300000003E-2</v>
      </c>
      <c r="M663" s="170">
        <v>1.2342370218000001</v>
      </c>
      <c r="N663" s="170">
        <v>1.1064318309054986</v>
      </c>
      <c r="O663" s="170">
        <v>1.1069766000000001</v>
      </c>
      <c r="Q663" s="69">
        <v>58.835481999999999</v>
      </c>
      <c r="S663" s="116">
        <v>0.49525166999999998</v>
      </c>
      <c r="T663" s="116">
        <v>0.47983368999999998</v>
      </c>
      <c r="U663" s="116">
        <v>1.2608523E-2</v>
      </c>
      <c r="V663" s="116">
        <v>2.8094526999999998E-3</v>
      </c>
      <c r="X663" s="69">
        <v>7.1215356000000002E-4</v>
      </c>
      <c r="Z663" s="166"/>
    </row>
    <row r="664" spans="1:26" ht="14.4">
      <c r="A664" t="s">
        <v>571</v>
      </c>
      <c r="B664" s="85" t="s">
        <v>523</v>
      </c>
      <c r="C664" s="113" t="str">
        <f t="shared" si="153"/>
        <v>A.100.06.139</v>
      </c>
      <c r="D664" s="9" t="s">
        <v>0</v>
      </c>
      <c r="E664" s="112" t="s">
        <v>362</v>
      </c>
      <c r="F664" s="115" t="str">
        <f t="shared" si="154"/>
        <v>X5CrNi18 (304) 44% inox scrap (World)</v>
      </c>
      <c r="G664" s="146">
        <v>5.8422601333333333</v>
      </c>
      <c r="H664" s="8">
        <f t="shared" si="161"/>
        <v>5.8422601333333333</v>
      </c>
      <c r="J664" s="169">
        <v>2.6694569030703952</v>
      </c>
      <c r="K664" s="8">
        <f t="shared" si="162"/>
        <v>2.6694569030703952</v>
      </c>
      <c r="L664" s="170">
        <v>7.9766310600000015E-2</v>
      </c>
      <c r="M664" s="170">
        <v>0.91175103276000002</v>
      </c>
      <c r="N664" s="170">
        <v>0.80160053971039491</v>
      </c>
      <c r="O664" s="170">
        <v>0.87633901999999997</v>
      </c>
      <c r="Q664" s="69">
        <v>48.970779</v>
      </c>
      <c r="S664" s="116">
        <v>0.37111809000000001</v>
      </c>
      <c r="T664" s="116">
        <v>0.35935025999999998</v>
      </c>
      <c r="U664" s="116">
        <v>9.6276997000000007E-3</v>
      </c>
      <c r="V664" s="116">
        <v>2.1401319999999999E-3</v>
      </c>
      <c r="X664" s="69">
        <v>5.4394727000000003E-4</v>
      </c>
      <c r="Z664" s="166"/>
    </row>
    <row r="665" spans="1:26" ht="14.4">
      <c r="A665" t="s">
        <v>572</v>
      </c>
      <c r="B665" s="85" t="s">
        <v>523</v>
      </c>
      <c r="C665" s="113" t="str">
        <f t="shared" si="153"/>
        <v>A.100.06.140</v>
      </c>
      <c r="D665" s="9" t="s">
        <v>0</v>
      </c>
      <c r="E665" s="112" t="s">
        <v>362</v>
      </c>
      <c r="F665" s="115" t="str">
        <f t="shared" si="154"/>
        <v>X5CrNi18 (304) 70% inox scrap (EU, USA)</v>
      </c>
      <c r="G665" s="146">
        <v>4.0251154666666666</v>
      </c>
      <c r="H665" s="8">
        <f t="shared" si="161"/>
        <v>4.0251154666666666</v>
      </c>
      <c r="J665" s="169">
        <v>1.6317978775261814</v>
      </c>
      <c r="K665" s="8">
        <f t="shared" si="162"/>
        <v>1.6317978775261814</v>
      </c>
      <c r="L665" s="170">
        <v>5.60539387E-2</v>
      </c>
      <c r="M665" s="170">
        <v>0.53063125631000008</v>
      </c>
      <c r="N665" s="170">
        <v>0.44134536251618139</v>
      </c>
      <c r="O665" s="170">
        <v>0.60376732</v>
      </c>
      <c r="Q665" s="69">
        <v>37.312494000000001</v>
      </c>
      <c r="S665" s="116">
        <v>0.22441477000000001</v>
      </c>
      <c r="T665" s="116">
        <v>0.21696075000000001</v>
      </c>
      <c r="U665" s="116">
        <v>6.104908E-3</v>
      </c>
      <c r="V665" s="116">
        <v>1.3491167000000001E-3</v>
      </c>
      <c r="X665" s="69">
        <v>3.4515800999999999E-4</v>
      </c>
      <c r="Z665" s="166"/>
    </row>
    <row r="666" spans="1:26" ht="14.4">
      <c r="A666" t="s">
        <v>573</v>
      </c>
      <c r="B666" s="85" t="s">
        <v>523</v>
      </c>
      <c r="C666" s="113" t="str">
        <f t="shared" si="153"/>
        <v>A.100.06.141</v>
      </c>
      <c r="D666" s="9" t="s">
        <v>0</v>
      </c>
      <c r="E666" s="112" t="s">
        <v>362</v>
      </c>
      <c r="F666" s="115" t="str">
        <f t="shared" si="154"/>
        <v>X5CrNiMo18 (316) 23% inox scrap (China)</v>
      </c>
      <c r="G666" s="146">
        <v>7.6961233333333334</v>
      </c>
      <c r="H666" s="8">
        <f t="shared" si="161"/>
        <v>7.6961233333333334</v>
      </c>
      <c r="J666" s="169">
        <v>4.8132244094555103</v>
      </c>
      <c r="K666" s="8">
        <f t="shared" si="162"/>
        <v>4.8132244094555103</v>
      </c>
      <c r="L666" s="170">
        <v>0.10944699889999999</v>
      </c>
      <c r="M666" s="170">
        <v>1.4435101115499998</v>
      </c>
      <c r="N666" s="170">
        <v>2.1058487990055101</v>
      </c>
      <c r="O666" s="170">
        <v>1.1544185</v>
      </c>
      <c r="Q666" s="69">
        <v>60.643999000000001</v>
      </c>
      <c r="S666" s="116">
        <v>0.55590602</v>
      </c>
      <c r="T666" s="116">
        <v>0.53789754999999995</v>
      </c>
      <c r="U666" s="116">
        <v>1.4257445000000001E-2</v>
      </c>
      <c r="V666" s="116">
        <v>3.7510207000000001E-3</v>
      </c>
      <c r="X666" s="69">
        <v>1.1840887E-3</v>
      </c>
      <c r="Z666" s="166"/>
    </row>
    <row r="667" spans="1:26" ht="14.4">
      <c r="A667" t="s">
        <v>574</v>
      </c>
      <c r="B667" s="85" t="s">
        <v>523</v>
      </c>
      <c r="C667" s="113" t="str">
        <f t="shared" si="153"/>
        <v>A.100.06.142</v>
      </c>
      <c r="D667" s="9" t="s">
        <v>0</v>
      </c>
      <c r="E667" s="112" t="s">
        <v>362</v>
      </c>
      <c r="F667" s="115" t="str">
        <f t="shared" si="154"/>
        <v>X5CrNiMo18 (316) 44% inox scrap (World)</v>
      </c>
      <c r="G667" s="146">
        <v>6.0706838666666672</v>
      </c>
      <c r="H667" s="8">
        <f t="shared" si="161"/>
        <v>6.0706838666666672</v>
      </c>
      <c r="J667" s="169">
        <v>3.5836084997404027</v>
      </c>
      <c r="K667" s="8">
        <f t="shared" si="162"/>
        <v>3.5836084997404027</v>
      </c>
      <c r="L667" s="170">
        <v>8.6711469700000002E-2</v>
      </c>
      <c r="M667" s="170">
        <v>1.0628927030299999</v>
      </c>
      <c r="N667" s="170">
        <v>1.5234017470104031</v>
      </c>
      <c r="O667" s="170">
        <v>0.91060258000000005</v>
      </c>
      <c r="Q667" s="69">
        <v>50.27693</v>
      </c>
      <c r="S667" s="116">
        <v>0.41492401000000001</v>
      </c>
      <c r="T667" s="116">
        <v>0.40128527000000003</v>
      </c>
      <c r="U667" s="116">
        <v>1.0818586999999999E-2</v>
      </c>
      <c r="V667" s="116">
        <v>2.8201533999999999E-3</v>
      </c>
      <c r="X667" s="69">
        <v>8.8478929000000001E-4</v>
      </c>
      <c r="Z667" s="166"/>
    </row>
    <row r="668" spans="1:26" ht="14.4">
      <c r="A668" t="s">
        <v>575</v>
      </c>
      <c r="B668" s="85" t="s">
        <v>523</v>
      </c>
      <c r="C668" s="113" t="str">
        <f t="shared" si="153"/>
        <v>A.100.06.143</v>
      </c>
      <c r="D668" s="9" t="s">
        <v>0</v>
      </c>
      <c r="E668" s="112" t="s">
        <v>362</v>
      </c>
      <c r="F668" s="115" t="str">
        <f t="shared" si="154"/>
        <v>X5CrNiMo18 (316) 70% inox scrap (EU, USA)</v>
      </c>
      <c r="G668" s="146">
        <v>4.1497102666666663</v>
      </c>
      <c r="H668" s="8">
        <f t="shared" si="161"/>
        <v>4.1497102666666663</v>
      </c>
      <c r="J668" s="169">
        <v>2.1304260012561862</v>
      </c>
      <c r="K668" s="8">
        <f t="shared" si="162"/>
        <v>2.1304260012561862</v>
      </c>
      <c r="L668" s="170">
        <v>5.9842206799999999E-2</v>
      </c>
      <c r="M668" s="170">
        <v>0.61307216074000015</v>
      </c>
      <c r="N668" s="170">
        <v>0.83505509371618603</v>
      </c>
      <c r="O668" s="170">
        <v>0.62245653999999995</v>
      </c>
      <c r="Q668" s="69">
        <v>38.024940000000001</v>
      </c>
      <c r="S668" s="116">
        <v>0.24830890999999999</v>
      </c>
      <c r="T668" s="116">
        <v>0.23983439000000001</v>
      </c>
      <c r="U668" s="116">
        <v>6.7544830000000004E-3</v>
      </c>
      <c r="V668" s="116">
        <v>1.7200375E-3</v>
      </c>
      <c r="X668" s="69">
        <v>5.3107184000000004E-4</v>
      </c>
      <c r="Z668" s="166"/>
    </row>
    <row r="669" spans="1:26" ht="14.4">
      <c r="A669" t="s">
        <v>576</v>
      </c>
      <c r="B669" s="85" t="s">
        <v>523</v>
      </c>
      <c r="C669" s="113" t="str">
        <f t="shared" si="153"/>
        <v>A.100.06.144</v>
      </c>
      <c r="D669" s="9" t="s">
        <v>0</v>
      </c>
      <c r="E669" s="112" t="s">
        <v>362</v>
      </c>
      <c r="F669" s="115" t="str">
        <f t="shared" si="154"/>
        <v>X6Cr17 (430) 23% inox scrap (China)</v>
      </c>
      <c r="G669" s="146">
        <v>6.2709766666666669</v>
      </c>
      <c r="H669" s="8">
        <f t="shared" si="161"/>
        <v>6.2709766666666669</v>
      </c>
      <c r="J669" s="169">
        <v>1.5190552929454233</v>
      </c>
      <c r="K669" s="8">
        <f t="shared" si="162"/>
        <v>1.5190552929454233</v>
      </c>
      <c r="L669" s="170">
        <v>6.2595374100000004E-2</v>
      </c>
      <c r="M669" s="170">
        <v>0.30380303674000009</v>
      </c>
      <c r="N669" s="170">
        <v>0.21201038210542306</v>
      </c>
      <c r="O669" s="170">
        <v>0.94064650000000005</v>
      </c>
      <c r="Q669" s="69">
        <v>44.305014</v>
      </c>
      <c r="S669" s="116">
        <v>0.18060903</v>
      </c>
      <c r="T669" s="116">
        <v>0.17271275999999999</v>
      </c>
      <c r="U669" s="116">
        <v>6.3619829000000003E-3</v>
      </c>
      <c r="V669" s="116">
        <v>1.5342801999999999E-3</v>
      </c>
      <c r="X669" s="69">
        <v>3.8091477000000001E-4</v>
      </c>
      <c r="Z669" s="166"/>
    </row>
    <row r="670" spans="1:26" ht="14.4">
      <c r="A670" t="s">
        <v>577</v>
      </c>
      <c r="B670" s="85" t="s">
        <v>523</v>
      </c>
      <c r="C670" s="113" t="str">
        <f t="shared" si="153"/>
        <v>A.100.06.145</v>
      </c>
      <c r="D670" s="9" t="s">
        <v>0</v>
      </c>
      <c r="E670" s="112" t="s">
        <v>362</v>
      </c>
      <c r="F670" s="115" t="str">
        <f t="shared" si="154"/>
        <v>X6Cr17 (430) 44% inox scrap (World)</v>
      </c>
      <c r="G670" s="146">
        <v>5.0414114666666672</v>
      </c>
      <c r="H670" s="8">
        <f t="shared" si="161"/>
        <v>5.0414114666666672</v>
      </c>
      <c r="J670" s="169">
        <v>1.2044863325903403</v>
      </c>
      <c r="K670" s="8">
        <f t="shared" si="162"/>
        <v>1.2044863325903403</v>
      </c>
      <c r="L670" s="170">
        <v>5.2874184699999993E-2</v>
      </c>
      <c r="M670" s="170">
        <v>0.23977094288</v>
      </c>
      <c r="N670" s="170">
        <v>0.15562948501034035</v>
      </c>
      <c r="O670" s="170">
        <v>0.75621172000000003</v>
      </c>
      <c r="Q670" s="69">
        <v>38.476551999999998</v>
      </c>
      <c r="S670" s="116">
        <v>0.14387617999999999</v>
      </c>
      <c r="T670" s="116">
        <v>0.13754069999999999</v>
      </c>
      <c r="U670" s="116">
        <v>5.1163093E-3</v>
      </c>
      <c r="V670" s="116">
        <v>1.2191742E-3</v>
      </c>
      <c r="X670" s="69">
        <v>3.0471924999999998E-4</v>
      </c>
      <c r="Z670" s="166"/>
    </row>
    <row r="671" spans="1:26" ht="14.4">
      <c r="A671" t="s">
        <v>578</v>
      </c>
      <c r="B671" s="85" t="s">
        <v>523</v>
      </c>
      <c r="C671" s="113" t="str">
        <f t="shared" si="153"/>
        <v>A.100.06.146</v>
      </c>
      <c r="D671" s="9" t="s">
        <v>0</v>
      </c>
      <c r="E671" s="112" t="s">
        <v>362</v>
      </c>
      <c r="F671" s="115" t="str">
        <f t="shared" si="154"/>
        <v>X6Cr17 (430) 70% inox scrap (EU, USA)</v>
      </c>
      <c r="G671" s="146">
        <v>3.5882889333333332</v>
      </c>
      <c r="H671" s="8">
        <f t="shared" si="161"/>
        <v>3.5882889333333332</v>
      </c>
      <c r="J671" s="169">
        <v>0.83272302447615165</v>
      </c>
      <c r="K671" s="8">
        <f t="shared" si="162"/>
        <v>0.83272302447615165</v>
      </c>
      <c r="L671" s="170">
        <v>4.1385506539999999E-2</v>
      </c>
      <c r="M671" s="170">
        <v>0.16409665942000001</v>
      </c>
      <c r="N671" s="170">
        <v>8.8997518516151647E-2</v>
      </c>
      <c r="O671" s="170">
        <v>0.53824333999999996</v>
      </c>
      <c r="Q671" s="69">
        <v>31.588370000000001</v>
      </c>
      <c r="S671" s="116">
        <v>0.10046463999999999</v>
      </c>
      <c r="T671" s="116">
        <v>9.5973715000000001E-2</v>
      </c>
      <c r="U671" s="116">
        <v>3.6441495999999999E-3</v>
      </c>
      <c r="V671" s="116">
        <v>8.4677609E-4</v>
      </c>
      <c r="X671" s="69">
        <v>2.1467E-4</v>
      </c>
      <c r="Z671" s="166"/>
    </row>
    <row r="672" spans="1:26" ht="14.4">
      <c r="A672" t="s">
        <v>579</v>
      </c>
      <c r="B672" s="85" t="s">
        <v>523</v>
      </c>
      <c r="C672" s="113" t="str">
        <f t="shared" si="153"/>
        <v>A.100.06.147</v>
      </c>
      <c r="D672" s="9" t="s">
        <v>0</v>
      </c>
      <c r="E672" s="112" t="s">
        <v>362</v>
      </c>
      <c r="F672" s="115" t="str">
        <f t="shared" si="154"/>
        <v>X6CrNi18 (~304) 23% inox scrap (China)</v>
      </c>
      <c r="G672" s="146">
        <v>7.3798440000000012</v>
      </c>
      <c r="H672" s="8">
        <f t="shared" si="161"/>
        <v>7.3798440000000012</v>
      </c>
      <c r="J672" s="169">
        <v>3.5474760780054986</v>
      </c>
      <c r="K672" s="8">
        <f t="shared" si="162"/>
        <v>3.5474760780054986</v>
      </c>
      <c r="L672" s="170">
        <v>9.9830625300000003E-2</v>
      </c>
      <c r="M672" s="170">
        <v>1.2342370218000001</v>
      </c>
      <c r="N672" s="170">
        <v>1.1064318309054986</v>
      </c>
      <c r="O672" s="170">
        <v>1.1069766000000001</v>
      </c>
      <c r="Q672" s="69">
        <v>58.835481999999999</v>
      </c>
      <c r="S672" s="116">
        <v>0.49525166999999998</v>
      </c>
      <c r="T672" s="116">
        <v>0.47983368999999998</v>
      </c>
      <c r="U672" s="116">
        <v>1.2608523E-2</v>
      </c>
      <c r="V672" s="116">
        <v>2.8094526999999998E-3</v>
      </c>
      <c r="X672" s="69">
        <v>7.1215356000000002E-4</v>
      </c>
      <c r="Z672" s="166"/>
    </row>
    <row r="673" spans="1:26" ht="14.4">
      <c r="A673" t="s">
        <v>580</v>
      </c>
      <c r="B673" s="85" t="s">
        <v>523</v>
      </c>
      <c r="C673" s="113" t="str">
        <f t="shared" si="153"/>
        <v>A.100.06.148</v>
      </c>
      <c r="D673" s="9" t="s">
        <v>0</v>
      </c>
      <c r="E673" s="112" t="s">
        <v>362</v>
      </c>
      <c r="F673" s="115" t="str">
        <f t="shared" si="154"/>
        <v>X6CrNi18 (~304) 44% inox scrap (World)</v>
      </c>
      <c r="G673" s="146">
        <v>5.8422601333333333</v>
      </c>
      <c r="H673" s="8">
        <f t="shared" si="161"/>
        <v>5.8422601333333333</v>
      </c>
      <c r="J673" s="169">
        <v>2.6694569030703952</v>
      </c>
      <c r="K673" s="8">
        <f t="shared" si="162"/>
        <v>2.6694569030703952</v>
      </c>
      <c r="L673" s="170">
        <v>7.9766310600000015E-2</v>
      </c>
      <c r="M673" s="170">
        <v>0.91175103276000002</v>
      </c>
      <c r="N673" s="170">
        <v>0.80160053971039491</v>
      </c>
      <c r="O673" s="170">
        <v>0.87633901999999997</v>
      </c>
      <c r="Q673" s="69">
        <v>48.970779</v>
      </c>
      <c r="S673" s="116">
        <v>0.37111809000000001</v>
      </c>
      <c r="T673" s="116">
        <v>0.35935025999999998</v>
      </c>
      <c r="U673" s="116">
        <v>9.6276997000000007E-3</v>
      </c>
      <c r="V673" s="116">
        <v>2.1401319999999999E-3</v>
      </c>
      <c r="X673" s="69">
        <v>5.4394727000000003E-4</v>
      </c>
      <c r="Z673" s="166"/>
    </row>
    <row r="674" spans="1:26" ht="14.4">
      <c r="A674" t="s">
        <v>581</v>
      </c>
      <c r="B674" s="85" t="s">
        <v>523</v>
      </c>
      <c r="C674" s="113" t="str">
        <f t="shared" si="153"/>
        <v>A.100.06.149</v>
      </c>
      <c r="D674" s="9" t="s">
        <v>0</v>
      </c>
      <c r="E674" s="112" t="s">
        <v>362</v>
      </c>
      <c r="F674" s="115" t="str">
        <f t="shared" si="154"/>
        <v>X6CrNi18 (~304) 70% inox scrap (EU, USA)</v>
      </c>
      <c r="G674" s="146">
        <v>4.0251154666666666</v>
      </c>
      <c r="H674" s="8">
        <f t="shared" si="161"/>
        <v>4.0251154666666666</v>
      </c>
      <c r="J674" s="169">
        <v>1.6317978775261814</v>
      </c>
      <c r="K674" s="8">
        <f t="shared" si="162"/>
        <v>1.6317978775261814</v>
      </c>
      <c r="L674" s="170">
        <v>5.60539387E-2</v>
      </c>
      <c r="M674" s="170">
        <v>0.53063125631000008</v>
      </c>
      <c r="N674" s="170">
        <v>0.44134536251618139</v>
      </c>
      <c r="O674" s="170">
        <v>0.60376732</v>
      </c>
      <c r="Q674" s="69">
        <v>37.312494000000001</v>
      </c>
      <c r="S674" s="116">
        <v>0.22441477000000001</v>
      </c>
      <c r="T674" s="116">
        <v>0.21696075000000001</v>
      </c>
      <c r="U674" s="116">
        <v>6.104908E-3</v>
      </c>
      <c r="V674" s="116">
        <v>1.3491167000000001E-3</v>
      </c>
      <c r="X674" s="69">
        <v>3.4515800999999999E-4</v>
      </c>
      <c r="Z674" s="166"/>
    </row>
    <row r="675" spans="1:26" ht="14.4">
      <c r="A675" t="s">
        <v>582</v>
      </c>
      <c r="B675" s="85" t="s">
        <v>523</v>
      </c>
      <c r="C675" s="113" t="str">
        <f t="shared" si="153"/>
        <v>A.100.06.150</v>
      </c>
      <c r="D675" s="9" t="s">
        <v>0</v>
      </c>
      <c r="E675" s="112" t="s">
        <v>362</v>
      </c>
      <c r="F675" s="115" t="str">
        <f t="shared" si="154"/>
        <v>X7CrAl13 (405) 23% inox scrap (China)</v>
      </c>
      <c r="G675" s="146">
        <v>5.8362462666666675</v>
      </c>
      <c r="H675" s="8">
        <f t="shared" si="161"/>
        <v>5.8362462666666675</v>
      </c>
      <c r="J675" s="169">
        <v>1.4000606448435933</v>
      </c>
      <c r="K675" s="8">
        <f t="shared" si="162"/>
        <v>1.4000606448435933</v>
      </c>
      <c r="L675" s="170">
        <v>6.0887941500000001E-2</v>
      </c>
      <c r="M675" s="170">
        <v>0.27717049974999997</v>
      </c>
      <c r="N675" s="170">
        <v>0.18656526359359327</v>
      </c>
      <c r="O675" s="170">
        <v>0.87543694000000005</v>
      </c>
      <c r="Q675" s="69">
        <v>44.097090000000001</v>
      </c>
      <c r="S675" s="116">
        <v>0.16666302999999999</v>
      </c>
      <c r="T675" s="116">
        <v>0.15921277</v>
      </c>
      <c r="U675" s="116">
        <v>5.8778192999999999E-3</v>
      </c>
      <c r="V675" s="116">
        <v>1.5724376000000001E-3</v>
      </c>
      <c r="X675" s="69">
        <v>3.4862599999999999E-4</v>
      </c>
      <c r="Z675" s="166"/>
    </row>
    <row r="676" spans="1:26" ht="14.4">
      <c r="A676" t="s">
        <v>583</v>
      </c>
      <c r="B676" s="85" t="s">
        <v>523</v>
      </c>
      <c r="C676" s="113" t="str">
        <f t="shared" ref="C676:C742" si="163">MID(A676,1,12)</f>
        <v>A.100.06.151</v>
      </c>
      <c r="D676" s="9" t="s">
        <v>0</v>
      </c>
      <c r="E676" s="112" t="s">
        <v>362</v>
      </c>
      <c r="F676" s="115" t="str">
        <f t="shared" ref="F676:F742" si="164">MID(A676, 21,85)</f>
        <v>X7CrAl13 (405) 44% inox scrap (World)</v>
      </c>
      <c r="G676" s="146">
        <v>4.7274394666666666</v>
      </c>
      <c r="H676" s="8">
        <f t="shared" si="161"/>
        <v>4.7274394666666666</v>
      </c>
      <c r="J676" s="169">
        <v>1.1185457504829077</v>
      </c>
      <c r="K676" s="8">
        <f t="shared" si="162"/>
        <v>1.1185457504829077</v>
      </c>
      <c r="L676" s="170">
        <v>5.1641039700000002E-2</v>
      </c>
      <c r="M676" s="170">
        <v>0.22053633262000003</v>
      </c>
      <c r="N676" s="170">
        <v>0.13725245816290768</v>
      </c>
      <c r="O676" s="170">
        <v>0.70911592000000001</v>
      </c>
      <c r="Q676" s="69">
        <v>38.326385000000002</v>
      </c>
      <c r="S676" s="116">
        <v>0.13380407</v>
      </c>
      <c r="T676" s="116">
        <v>0.12779070000000001</v>
      </c>
      <c r="U676" s="116">
        <v>4.7666356000000002E-3</v>
      </c>
      <c r="V676" s="116">
        <v>1.2467323000000001E-3</v>
      </c>
      <c r="X676" s="69">
        <v>2.8139958000000001E-4</v>
      </c>
      <c r="Z676" s="166"/>
    </row>
    <row r="677" spans="1:26" ht="14.4">
      <c r="A677" t="s">
        <v>584</v>
      </c>
      <c r="B677" s="85" t="s">
        <v>523</v>
      </c>
      <c r="C677" s="113" t="str">
        <f t="shared" si="163"/>
        <v>A.100.06.152</v>
      </c>
      <c r="D677" s="9" t="s">
        <v>0</v>
      </c>
      <c r="E677" s="112" t="s">
        <v>362</v>
      </c>
      <c r="F677" s="115" t="str">
        <f t="shared" si="164"/>
        <v>X7CrAl13 (405) 70% inox scrap (EU, USA)</v>
      </c>
      <c r="G677" s="146">
        <v>3.4170315333333332</v>
      </c>
      <c r="H677" s="8">
        <f t="shared" si="161"/>
        <v>3.4170315333333332</v>
      </c>
      <c r="J677" s="169">
        <v>0.78584635420846105</v>
      </c>
      <c r="K677" s="8">
        <f t="shared" si="162"/>
        <v>0.78584635420846105</v>
      </c>
      <c r="L677" s="170">
        <v>4.0712881869999995E-2</v>
      </c>
      <c r="M677" s="170">
        <v>0.15360505632999999</v>
      </c>
      <c r="N677" s="170">
        <v>7.8973686008461108E-2</v>
      </c>
      <c r="O677" s="170">
        <v>0.51255472999999996</v>
      </c>
      <c r="Q677" s="69">
        <v>31.506461000000002</v>
      </c>
      <c r="S677" s="116">
        <v>9.4970761000000001E-2</v>
      </c>
      <c r="T677" s="116">
        <v>9.0655534999999995E-2</v>
      </c>
      <c r="U677" s="116">
        <v>3.4534183999999999E-3</v>
      </c>
      <c r="V677" s="116">
        <v>8.6180778000000005E-4</v>
      </c>
      <c r="X677" s="69">
        <v>2.0195017999999999E-4</v>
      </c>
      <c r="Z677" s="166"/>
    </row>
    <row r="678" spans="1:26" ht="14.4">
      <c r="A678" t="s">
        <v>585</v>
      </c>
      <c r="B678" s="85" t="s">
        <v>523</v>
      </c>
      <c r="C678" s="113" t="str">
        <f t="shared" si="163"/>
        <v>A.100.06.153</v>
      </c>
      <c r="D678" s="9" t="s">
        <v>0</v>
      </c>
      <c r="E678" s="112" t="s">
        <v>362</v>
      </c>
      <c r="F678" s="115" t="str">
        <f t="shared" si="164"/>
        <v>X90CrCoMoV17 23% inox scrap (China)</v>
      </c>
      <c r="G678" s="146">
        <v>6.3868226666666663</v>
      </c>
      <c r="H678" s="8">
        <f t="shared" si="161"/>
        <v>6.3868226666666663</v>
      </c>
      <c r="J678" s="169">
        <v>1.7984991326754232</v>
      </c>
      <c r="K678" s="8">
        <f t="shared" si="162"/>
        <v>1.7984991326754232</v>
      </c>
      <c r="L678" s="170">
        <v>6.9648349799999995E-2</v>
      </c>
      <c r="M678" s="170">
        <v>0.33694407476999999</v>
      </c>
      <c r="N678" s="170">
        <v>0.43388330810542303</v>
      </c>
      <c r="O678" s="170">
        <v>0.95802339999999997</v>
      </c>
      <c r="Q678" s="69">
        <v>44.815581000000002</v>
      </c>
      <c r="S678" s="116">
        <v>0.19095535</v>
      </c>
      <c r="T678" s="116">
        <v>0.18256027</v>
      </c>
      <c r="U678" s="116">
        <v>6.6823643999999998E-3</v>
      </c>
      <c r="V678" s="116">
        <v>1.7127124000000001E-3</v>
      </c>
      <c r="X678" s="69">
        <v>4.7954794000000002E-4</v>
      </c>
      <c r="Z678" s="166"/>
    </row>
    <row r="679" spans="1:26" ht="14.4">
      <c r="A679" t="s">
        <v>586</v>
      </c>
      <c r="B679" s="85" t="s">
        <v>523</v>
      </c>
      <c r="C679" s="113" t="str">
        <f t="shared" si="163"/>
        <v>A.100.06.154</v>
      </c>
      <c r="D679" s="9" t="s">
        <v>0</v>
      </c>
      <c r="E679" s="112" t="s">
        <v>362</v>
      </c>
      <c r="F679" s="115" t="str">
        <f t="shared" si="164"/>
        <v>X90CrCoMoV17 44% inox scrap (World)</v>
      </c>
      <c r="G679" s="146">
        <v>5.1250780000000002</v>
      </c>
      <c r="H679" s="8">
        <f t="shared" si="161"/>
        <v>5.1250780000000002</v>
      </c>
      <c r="J679" s="169">
        <v>1.4063068850503404</v>
      </c>
      <c r="K679" s="8">
        <f t="shared" si="162"/>
        <v>1.4063068850503404</v>
      </c>
      <c r="L679" s="170">
        <v>5.7968000099999993E-2</v>
      </c>
      <c r="M679" s="170">
        <v>0.26370614124000002</v>
      </c>
      <c r="N679" s="170">
        <v>0.3158710437103403</v>
      </c>
      <c r="O679" s="170">
        <v>0.76876169999999999</v>
      </c>
      <c r="Q679" s="69">
        <v>38.845295</v>
      </c>
      <c r="S679" s="116">
        <v>0.15134851999999999</v>
      </c>
      <c r="T679" s="116">
        <v>0.14465279</v>
      </c>
      <c r="U679" s="116">
        <v>5.3476959000000003E-3</v>
      </c>
      <c r="V679" s="116">
        <v>1.3480418E-3</v>
      </c>
      <c r="X679" s="69">
        <v>3.7595431999999998E-4</v>
      </c>
      <c r="Z679" s="166"/>
    </row>
    <row r="680" spans="1:26" ht="14.4">
      <c r="A680" t="s">
        <v>587</v>
      </c>
      <c r="B680" s="85" t="s">
        <v>523</v>
      </c>
      <c r="C680" s="113" t="str">
        <f t="shared" si="163"/>
        <v>A.100.06.155</v>
      </c>
      <c r="D680" s="9" t="s">
        <v>0</v>
      </c>
      <c r="E680" s="112" t="s">
        <v>362</v>
      </c>
      <c r="F680" s="115" t="str">
        <f t="shared" si="164"/>
        <v>X90CrCoMoV17 70% inox scrap (EU, USA)</v>
      </c>
      <c r="G680" s="146">
        <v>3.6339252666666666</v>
      </c>
      <c r="H680" s="8">
        <f t="shared" si="161"/>
        <v>3.6339252666666666</v>
      </c>
      <c r="J680" s="169">
        <v>0.94280696030615163</v>
      </c>
      <c r="K680" s="8">
        <f t="shared" si="162"/>
        <v>0.94280696030615163</v>
      </c>
      <c r="L680" s="170">
        <v>4.4163950710000004E-2</v>
      </c>
      <c r="M680" s="170">
        <v>0.17715221437999998</v>
      </c>
      <c r="N680" s="170">
        <v>0.17640200521615165</v>
      </c>
      <c r="O680" s="170">
        <v>0.54508878999999999</v>
      </c>
      <c r="Q680" s="69">
        <v>31.789501999999999</v>
      </c>
      <c r="S680" s="116">
        <v>0.10454046</v>
      </c>
      <c r="T680" s="116">
        <v>9.9853033999999993E-2</v>
      </c>
      <c r="U680" s="116">
        <v>3.7703605000000001E-3</v>
      </c>
      <c r="V680" s="116">
        <v>9.1706752999999998E-4</v>
      </c>
      <c r="X680" s="69">
        <v>2.5352548999999999E-4</v>
      </c>
      <c r="Z680" s="166"/>
    </row>
    <row r="681" spans="1:26" ht="14.4">
      <c r="A681" t="s">
        <v>588</v>
      </c>
      <c r="B681" s="85" t="s">
        <v>523</v>
      </c>
      <c r="C681" s="113" t="str">
        <f t="shared" si="163"/>
        <v>A.100.06.156</v>
      </c>
      <c r="D681" s="9" t="s">
        <v>0</v>
      </c>
      <c r="E681" s="112" t="s">
        <v>362</v>
      </c>
      <c r="F681" s="115" t="str">
        <f t="shared" si="164"/>
        <v>X90CrMoV18 (440B) 23% inox scrap (China)</v>
      </c>
      <c r="G681" s="146">
        <v>6.6402077333333338</v>
      </c>
      <c r="H681" s="8">
        <f t="shared" si="161"/>
        <v>6.6402077333333338</v>
      </c>
      <c r="J681" s="169">
        <v>2.0764362452853367</v>
      </c>
      <c r="K681" s="8">
        <f t="shared" si="162"/>
        <v>2.0764362452853367</v>
      </c>
      <c r="L681" s="170">
        <v>6.8431430500000001E-2</v>
      </c>
      <c r="M681" s="170">
        <v>0.37473921378000008</v>
      </c>
      <c r="N681" s="170">
        <v>0.63723444100533655</v>
      </c>
      <c r="O681" s="170">
        <v>0.99603116000000003</v>
      </c>
      <c r="Q681" s="69">
        <v>44.713152000000001</v>
      </c>
      <c r="S681" s="116">
        <v>0.19491689000000001</v>
      </c>
      <c r="T681" s="116">
        <v>0.18590788999999999</v>
      </c>
      <c r="U681" s="116">
        <v>7.1397207999999998E-3</v>
      </c>
      <c r="V681" s="116">
        <v>1.8692807000000001E-3</v>
      </c>
      <c r="X681" s="69">
        <v>5.9686712000000001E-4</v>
      </c>
      <c r="Z681" s="166"/>
    </row>
    <row r="682" spans="1:26" ht="14.4">
      <c r="A682" t="s">
        <v>589</v>
      </c>
      <c r="B682" s="85" t="s">
        <v>523</v>
      </c>
      <c r="C682" s="113" t="str">
        <f t="shared" si="163"/>
        <v>A.100.06.157</v>
      </c>
      <c r="D682" s="9" t="s">
        <v>0</v>
      </c>
      <c r="E682" s="112" t="s">
        <v>362</v>
      </c>
      <c r="F682" s="115" t="str">
        <f t="shared" si="164"/>
        <v>X90CrMoV18 (440B) 44% inox scrap (World)</v>
      </c>
      <c r="G682" s="146">
        <v>5.3080783333333335</v>
      </c>
      <c r="H682" s="8">
        <f t="shared" si="161"/>
        <v>5.3080783333333335</v>
      </c>
      <c r="J682" s="169">
        <v>1.6070392420902779</v>
      </c>
      <c r="K682" s="8">
        <f t="shared" si="162"/>
        <v>1.6070392420902779</v>
      </c>
      <c r="L682" s="170">
        <v>5.7089113800000001E-2</v>
      </c>
      <c r="M682" s="170">
        <v>0.29100263297999995</v>
      </c>
      <c r="N682" s="170">
        <v>0.46273574531027789</v>
      </c>
      <c r="O682" s="170">
        <v>0.79621175</v>
      </c>
      <c r="Q682" s="69">
        <v>38.771318999999998</v>
      </c>
      <c r="S682" s="116">
        <v>0.15420964000000001</v>
      </c>
      <c r="T682" s="116">
        <v>0.14707050999999999</v>
      </c>
      <c r="U682" s="116">
        <v>5.6780088999999999E-3</v>
      </c>
      <c r="V682" s="116">
        <v>1.4611190000000001E-3</v>
      </c>
      <c r="X682" s="69">
        <v>4.6068484E-4</v>
      </c>
      <c r="Z682" s="166"/>
    </row>
    <row r="683" spans="1:26" ht="14.4">
      <c r="A683" t="s">
        <v>590</v>
      </c>
      <c r="B683" s="85" t="s">
        <v>523</v>
      </c>
      <c r="C683" s="113" t="str">
        <f t="shared" si="163"/>
        <v>A.100.06.158</v>
      </c>
      <c r="D683" s="9" t="s">
        <v>0</v>
      </c>
      <c r="E683" s="112" t="s">
        <v>362</v>
      </c>
      <c r="F683" s="115" t="str">
        <f t="shared" si="164"/>
        <v>X90CrMoV18 (440B) 70% inox scrap (EU, USA)</v>
      </c>
      <c r="G683" s="146">
        <v>3.7337435999999999</v>
      </c>
      <c r="H683" s="8">
        <f t="shared" si="161"/>
        <v>3.7337435999999999</v>
      </c>
      <c r="J683" s="169">
        <v>1.0522973342061175</v>
      </c>
      <c r="K683" s="8">
        <f t="shared" si="162"/>
        <v>1.0522973342061175</v>
      </c>
      <c r="L683" s="170">
        <v>4.3684558209999995E-2</v>
      </c>
      <c r="M683" s="170">
        <v>0.19204121027999999</v>
      </c>
      <c r="N683" s="170">
        <v>0.25651002571611753</v>
      </c>
      <c r="O683" s="170">
        <v>0.56006153999999997</v>
      </c>
      <c r="Q683" s="69">
        <v>31.749151999999999</v>
      </c>
      <c r="S683" s="116">
        <v>0.10610107000000001</v>
      </c>
      <c r="T683" s="116">
        <v>0.10117179</v>
      </c>
      <c r="U683" s="116">
        <v>3.9505312000000002E-3</v>
      </c>
      <c r="V683" s="116">
        <v>9.7874598000000004E-4</v>
      </c>
      <c r="X683" s="69">
        <v>2.9974214000000001E-4</v>
      </c>
      <c r="Z683" s="166"/>
    </row>
    <row r="684" spans="1:26" ht="14.4">
      <c r="B684" s="85"/>
      <c r="C684" s="113"/>
      <c r="D684" s="1" t="s">
        <v>1</v>
      </c>
      <c r="E684" s="112"/>
      <c r="H684" s="8"/>
      <c r="K684"/>
      <c r="Q684"/>
    </row>
    <row r="685" spans="1:26" ht="14.4">
      <c r="A685" t="s">
        <v>591</v>
      </c>
      <c r="B685" s="85" t="s">
        <v>523</v>
      </c>
      <c r="C685" s="113" t="str">
        <f t="shared" si="163"/>
        <v>A.100.08.101</v>
      </c>
      <c r="D685" s="9" t="s">
        <v>1</v>
      </c>
      <c r="E685" s="112" t="s">
        <v>362</v>
      </c>
      <c r="F685" s="115" t="str">
        <f t="shared" si="164"/>
        <v>10SPb20 (1.0721)</v>
      </c>
      <c r="G685" s="146">
        <v>2.5338067999999998</v>
      </c>
      <c r="H685" s="8">
        <f t="shared" ref="H685:H688" si="165">G685</f>
        <v>2.5338067999999998</v>
      </c>
      <c r="J685" s="169">
        <v>0.6042946955517281</v>
      </c>
      <c r="K685" s="8">
        <f t="shared" ref="K685:K688" si="166">J685</f>
        <v>0.6042946955517281</v>
      </c>
      <c r="L685" s="170">
        <v>3.2899174180000004E-2</v>
      </c>
      <c r="M685" s="170">
        <v>0.1098270344917</v>
      </c>
      <c r="N685" s="170">
        <v>8.1497466880028097E-2</v>
      </c>
      <c r="O685" s="170">
        <v>0.38007101999999998</v>
      </c>
      <c r="Q685" s="69">
        <v>23.950503000000001</v>
      </c>
      <c r="S685" s="116">
        <v>6.6350769000000004E-2</v>
      </c>
      <c r="T685" s="116">
        <v>6.2296599000000001E-2</v>
      </c>
      <c r="U685" s="116">
        <v>2.2600072000000001E-3</v>
      </c>
      <c r="V685" s="116">
        <v>1.7941631999999999E-3</v>
      </c>
      <c r="X685" s="69">
        <v>1.2141969000000001E-4</v>
      </c>
      <c r="Z685" s="166"/>
    </row>
    <row r="686" spans="1:26" ht="14.4">
      <c r="A686" t="s">
        <v>592</v>
      </c>
      <c r="B686" s="85" t="s">
        <v>523</v>
      </c>
      <c r="C686" s="113" t="str">
        <f t="shared" si="163"/>
        <v>A.100.08.102</v>
      </c>
      <c r="D686" s="9" t="s">
        <v>1</v>
      </c>
      <c r="E686" s="112" t="s">
        <v>362</v>
      </c>
      <c r="F686" s="115" t="str">
        <f t="shared" si="164"/>
        <v>35S20 (1.0726)</v>
      </c>
      <c r="G686" s="146">
        <v>2.5467532666666668</v>
      </c>
      <c r="H686" s="8">
        <f t="shared" si="165"/>
        <v>2.5467532666666668</v>
      </c>
      <c r="J686" s="169">
        <v>0.6025713897510081</v>
      </c>
      <c r="K686" s="8">
        <f t="shared" si="166"/>
        <v>0.6025713897510081</v>
      </c>
      <c r="L686" s="170">
        <v>3.2938160434999995E-2</v>
      </c>
      <c r="M686" s="170">
        <v>0.10967739453597998</v>
      </c>
      <c r="N686" s="170">
        <v>7.7942844780028109E-2</v>
      </c>
      <c r="O686" s="170">
        <v>0.38201299</v>
      </c>
      <c r="Q686" s="69">
        <v>24.042665</v>
      </c>
      <c r="S686" s="116">
        <v>6.6407465999999998E-2</v>
      </c>
      <c r="T686" s="116">
        <v>6.2340255999999997E-2</v>
      </c>
      <c r="U686" s="116">
        <v>2.2672929000000001E-3</v>
      </c>
      <c r="V686" s="116">
        <v>1.7999172999999999E-3</v>
      </c>
      <c r="X686" s="69">
        <v>1.2170652E-4</v>
      </c>
      <c r="Z686" s="166"/>
    </row>
    <row r="687" spans="1:26" ht="14.4">
      <c r="A687" t="s">
        <v>593</v>
      </c>
      <c r="B687" s="85" t="s">
        <v>523</v>
      </c>
      <c r="C687" s="113" t="str">
        <f t="shared" si="163"/>
        <v>A.100.08.103</v>
      </c>
      <c r="D687" s="9" t="s">
        <v>1</v>
      </c>
      <c r="E687" s="112" t="s">
        <v>362</v>
      </c>
      <c r="F687" s="115" t="str">
        <f t="shared" si="164"/>
        <v>9S20</v>
      </c>
      <c r="G687" s="146">
        <v>2.5157872666666665</v>
      </c>
      <c r="H687" s="8">
        <f t="shared" si="165"/>
        <v>2.5157872666666665</v>
      </c>
      <c r="J687" s="169">
        <v>0.64977686574369553</v>
      </c>
      <c r="K687" s="8">
        <f t="shared" si="166"/>
        <v>0.64977686574369553</v>
      </c>
      <c r="L687" s="170">
        <v>3.4314952089999989E-2</v>
      </c>
      <c r="M687" s="170">
        <v>0.11732137443368999</v>
      </c>
      <c r="N687" s="170">
        <v>0.12077244922000561</v>
      </c>
      <c r="O687" s="170">
        <v>0.37736808999999999</v>
      </c>
      <c r="Q687" s="69">
        <v>24.022921</v>
      </c>
      <c r="S687" s="116">
        <v>7.0898836000000007E-2</v>
      </c>
      <c r="T687" s="116">
        <v>6.6795239000000006E-2</v>
      </c>
      <c r="U687" s="116">
        <v>2.2919364999999998E-3</v>
      </c>
      <c r="V687" s="116">
        <v>1.8116599000000001E-3</v>
      </c>
      <c r="X687" s="69">
        <v>1.2449784999999999E-4</v>
      </c>
      <c r="Z687" s="166"/>
    </row>
    <row r="688" spans="1:26" ht="14.4">
      <c r="A688" t="s">
        <v>594</v>
      </c>
      <c r="B688" s="85" t="s">
        <v>523</v>
      </c>
      <c r="C688" s="113" t="str">
        <f t="shared" si="163"/>
        <v>A.100.08.104</v>
      </c>
      <c r="D688" s="9" t="s">
        <v>1</v>
      </c>
      <c r="E688" s="112" t="s">
        <v>362</v>
      </c>
      <c r="F688" s="115" t="str">
        <f t="shared" si="164"/>
        <v>9SMnPb (1.0718)</v>
      </c>
      <c r="G688" s="146">
        <v>2.5380118</v>
      </c>
      <c r="H688" s="8">
        <f t="shared" si="165"/>
        <v>2.5380118</v>
      </c>
      <c r="J688" s="169">
        <v>0.60732451548863076</v>
      </c>
      <c r="K688" s="8">
        <f t="shared" si="166"/>
        <v>0.60732451548863076</v>
      </c>
      <c r="L688" s="170">
        <v>3.3520545979999997E-2</v>
      </c>
      <c r="M688" s="170">
        <v>0.11165477315862798</v>
      </c>
      <c r="N688" s="170">
        <v>8.1447426350002822E-2</v>
      </c>
      <c r="O688" s="170">
        <v>0.38070176999999999</v>
      </c>
      <c r="Q688" s="69">
        <v>23.828809</v>
      </c>
      <c r="S688" s="116">
        <v>7.1392977999999996E-2</v>
      </c>
      <c r="T688" s="116">
        <v>6.7336709999999994E-2</v>
      </c>
      <c r="U688" s="116">
        <v>2.2718810999999999E-3</v>
      </c>
      <c r="V688" s="116">
        <v>1.7843866E-3</v>
      </c>
      <c r="X688" s="69">
        <v>1.2270790000000001E-4</v>
      </c>
      <c r="Z688" s="166"/>
    </row>
    <row r="689" spans="1:26" ht="14.4">
      <c r="B689" s="85"/>
      <c r="C689" s="113"/>
      <c r="D689" s="1" t="s">
        <v>2</v>
      </c>
      <c r="E689" s="112"/>
      <c r="H689" s="8"/>
      <c r="K689"/>
      <c r="Q689"/>
    </row>
    <row r="690" spans="1:26" ht="14.4">
      <c r="A690" t="s">
        <v>595</v>
      </c>
      <c r="B690" s="85" t="s">
        <v>523</v>
      </c>
      <c r="C690" s="113" t="str">
        <f t="shared" si="163"/>
        <v>A.100.10.101</v>
      </c>
      <c r="D690" s="9" t="s">
        <v>2</v>
      </c>
      <c r="E690" s="112" t="s">
        <v>362</v>
      </c>
      <c r="F690" s="115" t="str">
        <f t="shared" si="164"/>
        <v>GS-10Ni6</v>
      </c>
      <c r="G690" s="146">
        <v>2.6464714000000003</v>
      </c>
      <c r="H690" s="8">
        <f t="shared" ref="H690:H697" si="167">G690</f>
        <v>2.6464714000000003</v>
      </c>
      <c r="J690" s="169">
        <v>0.98196503740925989</v>
      </c>
      <c r="K690" s="8">
        <f t="shared" ref="K690:K697" si="168">J690</f>
        <v>0.98196503740925989</v>
      </c>
      <c r="L690" s="170">
        <v>3.9045505879858999E-2</v>
      </c>
      <c r="M690" s="170">
        <v>0.29386425673477001</v>
      </c>
      <c r="N690" s="170">
        <v>0.25208456479463098</v>
      </c>
      <c r="O690" s="170">
        <v>0.39697071</v>
      </c>
      <c r="Q690" s="69">
        <v>26.977170000000001</v>
      </c>
      <c r="S690" s="116">
        <v>0.11756523000000001</v>
      </c>
      <c r="T690" s="116">
        <v>0.11207396999999999</v>
      </c>
      <c r="U690" s="116">
        <v>3.4159167E-3</v>
      </c>
      <c r="V690" s="116">
        <v>2.0753442999999999E-3</v>
      </c>
      <c r="X690" s="69">
        <v>1.7988068000000001E-4</v>
      </c>
      <c r="Z690" s="166"/>
    </row>
    <row r="691" spans="1:26" ht="14.4">
      <c r="A691" t="s">
        <v>596</v>
      </c>
      <c r="B691" s="85" t="s">
        <v>523</v>
      </c>
      <c r="C691" s="113" t="str">
        <f t="shared" si="163"/>
        <v>A.100.10.102</v>
      </c>
      <c r="D691" s="9" t="s">
        <v>2</v>
      </c>
      <c r="E691" s="112" t="s">
        <v>362</v>
      </c>
      <c r="F691" s="115" t="str">
        <f t="shared" si="164"/>
        <v>GS-22Mo4</v>
      </c>
      <c r="G691" s="146">
        <v>2.6495453333333336</v>
      </c>
      <c r="H691" s="8">
        <f t="shared" si="167"/>
        <v>2.6495453333333336</v>
      </c>
      <c r="J691" s="169">
        <v>0.73759421610796749</v>
      </c>
      <c r="K691" s="8">
        <f t="shared" si="168"/>
        <v>0.73759421610796749</v>
      </c>
      <c r="L691" s="170">
        <v>3.3612302619999999E-2</v>
      </c>
      <c r="M691" s="170">
        <v>0.12588972445790003</v>
      </c>
      <c r="N691" s="170">
        <v>0.18066038903006743</v>
      </c>
      <c r="O691" s="170">
        <v>0.3974318</v>
      </c>
      <c r="Q691" s="69">
        <v>24.156573999999999</v>
      </c>
      <c r="S691" s="116">
        <v>7.1464080999999999E-2</v>
      </c>
      <c r="T691" s="116">
        <v>6.7123958999999997E-2</v>
      </c>
      <c r="U691" s="116">
        <v>2.4620894999999999E-3</v>
      </c>
      <c r="V691" s="116">
        <v>1.8780324000000001E-3</v>
      </c>
      <c r="X691" s="69">
        <v>1.7314992999999999E-4</v>
      </c>
      <c r="Z691" s="166"/>
    </row>
    <row r="692" spans="1:26" ht="14.4">
      <c r="A692" t="s">
        <v>597</v>
      </c>
      <c r="B692" s="85" t="s">
        <v>523</v>
      </c>
      <c r="C692" s="113" t="str">
        <f t="shared" si="163"/>
        <v>A.100.10.103</v>
      </c>
      <c r="D692" s="9" t="s">
        <v>2</v>
      </c>
      <c r="E692" s="112" t="s">
        <v>362</v>
      </c>
      <c r="F692" s="115" t="str">
        <f t="shared" si="164"/>
        <v>GS-25CrMo4</v>
      </c>
      <c r="G692" s="146">
        <v>3.1650630000000004</v>
      </c>
      <c r="H692" s="8">
        <f t="shared" si="167"/>
        <v>3.1650630000000004</v>
      </c>
      <c r="J692" s="169">
        <v>2.22168990584656</v>
      </c>
      <c r="K692" s="8">
        <f t="shared" si="168"/>
        <v>2.22168990584656</v>
      </c>
      <c r="L692" s="170">
        <v>6.0410673220000002E-2</v>
      </c>
      <c r="M692" s="170">
        <v>0.82829228564640012</v>
      </c>
      <c r="N692" s="170">
        <v>0.85822749698015999</v>
      </c>
      <c r="O692" s="170">
        <v>0.47475945000000003</v>
      </c>
      <c r="Q692" s="69">
        <v>35.471147999999999</v>
      </c>
      <c r="S692" s="116">
        <v>0.29839870000000002</v>
      </c>
      <c r="T692" s="116">
        <v>0.28854300999999999</v>
      </c>
      <c r="U692" s="116">
        <v>6.9358368000000002E-3</v>
      </c>
      <c r="V692" s="116">
        <v>2.9198469000000001E-3</v>
      </c>
      <c r="X692" s="69">
        <v>4.0426066E-4</v>
      </c>
      <c r="Z692" s="166"/>
    </row>
    <row r="693" spans="1:26" ht="14.4">
      <c r="A693" t="s">
        <v>598</v>
      </c>
      <c r="B693" s="85" t="s">
        <v>523</v>
      </c>
      <c r="C693" s="113" t="str">
        <f t="shared" si="163"/>
        <v>A.100.10.104</v>
      </c>
      <c r="D693" s="9" t="s">
        <v>2</v>
      </c>
      <c r="E693" s="112" t="s">
        <v>362</v>
      </c>
      <c r="F693" s="115" t="str">
        <f t="shared" si="164"/>
        <v>GS-45.3</v>
      </c>
      <c r="G693" s="146">
        <v>2.5727328000000003</v>
      </c>
      <c r="H693" s="8">
        <f t="shared" si="167"/>
        <v>2.5727328000000003</v>
      </c>
      <c r="J693" s="169">
        <v>0.61908156118796742</v>
      </c>
      <c r="K693" s="8">
        <f t="shared" si="168"/>
        <v>0.61908156118796742</v>
      </c>
      <c r="L693" s="170">
        <v>3.4063942380000004E-2</v>
      </c>
      <c r="M693" s="170">
        <v>0.11291997585789999</v>
      </c>
      <c r="N693" s="170">
        <v>8.618772295006745E-2</v>
      </c>
      <c r="O693" s="170">
        <v>0.38590992000000002</v>
      </c>
      <c r="Q693" s="69">
        <v>23.891874999999999</v>
      </c>
      <c r="S693" s="116">
        <v>7.9127667999999998E-2</v>
      </c>
      <c r="T693" s="116">
        <v>7.5038857E-2</v>
      </c>
      <c r="U693" s="116">
        <v>2.3056982000000002E-3</v>
      </c>
      <c r="V693" s="116">
        <v>1.7831125000000001E-3</v>
      </c>
      <c r="X693" s="69">
        <v>1.2530785999999999E-4</v>
      </c>
      <c r="Z693" s="166"/>
    </row>
    <row r="694" spans="1:26" ht="14.4">
      <c r="A694" t="s">
        <v>599</v>
      </c>
      <c r="B694" s="85" t="s">
        <v>523</v>
      </c>
      <c r="C694" s="113" t="str">
        <f t="shared" si="163"/>
        <v>A.100.10.105</v>
      </c>
      <c r="D694" s="9" t="s">
        <v>2</v>
      </c>
      <c r="E694" s="112" t="s">
        <v>362</v>
      </c>
      <c r="F694" s="115" t="str">
        <f t="shared" si="164"/>
        <v>GS-70</v>
      </c>
      <c r="G694" s="146">
        <v>2.3645961999999998</v>
      </c>
      <c r="H694" s="8">
        <f t="shared" si="167"/>
        <v>2.3645961999999998</v>
      </c>
      <c r="J694" s="169">
        <v>0.5600112405573916</v>
      </c>
      <c r="K694" s="8">
        <f t="shared" si="168"/>
        <v>0.5600112405573916</v>
      </c>
      <c r="L694" s="170">
        <v>3.0440320369999999E-2</v>
      </c>
      <c r="M694" s="170">
        <v>0.10141085944735</v>
      </c>
      <c r="N694" s="170">
        <v>7.3470630740041593E-2</v>
      </c>
      <c r="O694" s="170">
        <v>0.35468942999999997</v>
      </c>
      <c r="Q694" s="69">
        <v>22.344923999999999</v>
      </c>
      <c r="S694" s="116">
        <v>6.1019367999999997E-2</v>
      </c>
      <c r="T694" s="116">
        <v>5.7243250000000002E-2</v>
      </c>
      <c r="U694" s="116">
        <v>2.1036433999999998E-3</v>
      </c>
      <c r="V694" s="116">
        <v>1.6724742E-3</v>
      </c>
      <c r="X694" s="69">
        <v>1.1283397E-4</v>
      </c>
      <c r="Z694" s="166"/>
    </row>
    <row r="695" spans="1:26" ht="14.4">
      <c r="A695" t="s">
        <v>600</v>
      </c>
      <c r="B695" s="85" t="s">
        <v>523</v>
      </c>
      <c r="C695" s="113" t="str">
        <f t="shared" si="163"/>
        <v>A.100.10.106</v>
      </c>
      <c r="D695" s="9" t="s">
        <v>2</v>
      </c>
      <c r="E695" s="112" t="s">
        <v>362</v>
      </c>
      <c r="F695" s="115" t="str">
        <f t="shared" si="164"/>
        <v>GS-X40CrNiSi 25 12</v>
      </c>
      <c r="G695" s="146">
        <v>8.4468753333333328</v>
      </c>
      <c r="H695" s="8">
        <f t="shared" si="167"/>
        <v>8.4468753333333328</v>
      </c>
      <c r="J695" s="169">
        <v>5.1749715607776849</v>
      </c>
      <c r="K695" s="8">
        <f t="shared" si="168"/>
        <v>5.1749715607776849</v>
      </c>
      <c r="L695" s="170">
        <v>0.1090127256</v>
      </c>
      <c r="M695" s="170">
        <v>1.8400945151774999</v>
      </c>
      <c r="N695" s="170">
        <v>1.9588330200001849</v>
      </c>
      <c r="O695" s="170">
        <v>1.2670313</v>
      </c>
      <c r="Q695" s="69">
        <v>49.478538999999998</v>
      </c>
      <c r="S695" s="116">
        <v>0.69767058999999998</v>
      </c>
      <c r="T695" s="116">
        <v>0.67718213000000005</v>
      </c>
      <c r="U695" s="116">
        <v>1.6852513999999999E-2</v>
      </c>
      <c r="V695" s="116">
        <v>3.6359425999999999E-3</v>
      </c>
      <c r="X695" s="69">
        <v>1.0567153000000001E-3</v>
      </c>
      <c r="Z695" s="166"/>
    </row>
    <row r="696" spans="1:26" ht="14.4">
      <c r="A696" t="s">
        <v>601</v>
      </c>
      <c r="B696" s="85" t="s">
        <v>523</v>
      </c>
      <c r="C696" s="113" t="str">
        <f t="shared" si="163"/>
        <v>A.100.10.107</v>
      </c>
      <c r="D696" s="9" t="s">
        <v>2</v>
      </c>
      <c r="E696" s="112" t="s">
        <v>362</v>
      </c>
      <c r="F696" s="115" t="str">
        <f t="shared" si="164"/>
        <v>HA</v>
      </c>
      <c r="G696" s="146">
        <v>4.391518266666667</v>
      </c>
      <c r="H696" s="8">
        <f t="shared" si="167"/>
        <v>4.391518266666667</v>
      </c>
      <c r="J696" s="169">
        <v>1.6815328489000001</v>
      </c>
      <c r="K696" s="8">
        <f t="shared" si="168"/>
        <v>1.6815328489000001</v>
      </c>
      <c r="L696" s="170">
        <v>4.3051084099999998E-2</v>
      </c>
      <c r="M696" s="170">
        <v>0.28115961699999997</v>
      </c>
      <c r="N696" s="170">
        <v>0.69859440780000004</v>
      </c>
      <c r="O696" s="170">
        <v>0.65872774000000001</v>
      </c>
      <c r="Q696" s="69">
        <v>25.225632000000001</v>
      </c>
      <c r="S696" s="116">
        <v>0.1366127</v>
      </c>
      <c r="T696" s="116">
        <v>0.12973593</v>
      </c>
      <c r="U696" s="116">
        <v>4.7759975000000003E-3</v>
      </c>
      <c r="V696" s="116">
        <v>2.1007758999999999E-3</v>
      </c>
      <c r="X696" s="69">
        <v>5.0058122000000004E-4</v>
      </c>
      <c r="Z696" s="166"/>
    </row>
    <row r="697" spans="1:26" ht="14.4">
      <c r="A697" t="s">
        <v>602</v>
      </c>
      <c r="B697" s="85" t="s">
        <v>523</v>
      </c>
      <c r="C697" s="113" t="str">
        <f t="shared" si="163"/>
        <v>A.100.10.108</v>
      </c>
      <c r="D697" s="9" t="s">
        <v>2</v>
      </c>
      <c r="E697" s="112" t="s">
        <v>362</v>
      </c>
      <c r="F697" s="115" t="str">
        <f t="shared" si="164"/>
        <v>HT</v>
      </c>
      <c r="G697" s="146">
        <v>8.5040853333333342</v>
      </c>
      <c r="H697" s="8">
        <f t="shared" si="167"/>
        <v>8.5040853333333342</v>
      </c>
      <c r="J697" s="169">
        <v>10.338107277949538</v>
      </c>
      <c r="K697" s="8">
        <f t="shared" si="168"/>
        <v>10.338107277949538</v>
      </c>
      <c r="L697" s="170">
        <v>0.20401953710000001</v>
      </c>
      <c r="M697" s="170">
        <v>4.4165611318489999</v>
      </c>
      <c r="N697" s="170">
        <v>4.4419138090005399</v>
      </c>
      <c r="O697" s="170">
        <v>1.2756128</v>
      </c>
      <c r="Q697" s="69">
        <v>91.578815000000006</v>
      </c>
      <c r="S697" s="116">
        <v>1.506329</v>
      </c>
      <c r="T697" s="116">
        <v>1.4666619999999999</v>
      </c>
      <c r="U697" s="116">
        <v>3.1870120000000002E-2</v>
      </c>
      <c r="V697" s="116">
        <v>7.7968511000000001E-3</v>
      </c>
      <c r="X697" s="69">
        <v>1.8009619999999999E-3</v>
      </c>
      <c r="Z697" s="166"/>
    </row>
    <row r="698" spans="1:26" ht="14.4">
      <c r="B698" s="85"/>
      <c r="C698" s="113"/>
      <c r="D698" s="1" t="s">
        <v>3</v>
      </c>
      <c r="E698" s="112"/>
      <c r="H698" s="8"/>
      <c r="K698"/>
      <c r="Q698"/>
    </row>
    <row r="699" spans="1:26" ht="14.4">
      <c r="A699" t="s">
        <v>603</v>
      </c>
      <c r="B699" s="85" t="s">
        <v>523</v>
      </c>
      <c r="C699" s="113" t="str">
        <f t="shared" si="163"/>
        <v>A.100.12.101</v>
      </c>
      <c r="D699" s="9" t="s">
        <v>3</v>
      </c>
      <c r="E699" s="112" t="s">
        <v>362</v>
      </c>
      <c r="F699" s="115" t="str">
        <f t="shared" si="164"/>
        <v>Fe360</v>
      </c>
      <c r="G699" s="146">
        <v>2.4056768000000002</v>
      </c>
      <c r="H699" s="8">
        <f t="shared" ref="H699:H702" si="169">G699</f>
        <v>2.4056768000000002</v>
      </c>
      <c r="J699" s="169">
        <v>0.56806228776812029</v>
      </c>
      <c r="K699" s="8">
        <f t="shared" ref="K699:K702" si="170">J699</f>
        <v>0.56806228776812029</v>
      </c>
      <c r="L699" s="170">
        <v>3.0924259310999999E-2</v>
      </c>
      <c r="M699" s="170">
        <v>0.10306466208109001</v>
      </c>
      <c r="N699" s="170">
        <v>7.3221846376030353E-2</v>
      </c>
      <c r="O699" s="170">
        <v>0.36085151999999998</v>
      </c>
      <c r="Q699" s="69">
        <v>22.775884999999999</v>
      </c>
      <c r="S699" s="116">
        <v>6.0751182000000001E-2</v>
      </c>
      <c r="T699" s="116">
        <v>5.6906835000000003E-2</v>
      </c>
      <c r="U699" s="116">
        <v>2.1387467000000002E-3</v>
      </c>
      <c r="V699" s="116">
        <v>1.7056008000000001E-3</v>
      </c>
      <c r="X699" s="69">
        <v>1.145488E-4</v>
      </c>
      <c r="Z699" s="166"/>
    </row>
    <row r="700" spans="1:26" ht="14.4">
      <c r="A700" t="s">
        <v>604</v>
      </c>
      <c r="B700" s="85" t="s">
        <v>523</v>
      </c>
      <c r="C700" s="113" t="str">
        <f t="shared" si="163"/>
        <v>A.100.12.102</v>
      </c>
      <c r="D700" s="9" t="s">
        <v>3</v>
      </c>
      <c r="E700" s="112" t="s">
        <v>362</v>
      </c>
      <c r="F700" s="115" t="str">
        <f t="shared" si="164"/>
        <v>Fe470</v>
      </c>
      <c r="G700" s="146">
        <v>2.4056768000000002</v>
      </c>
      <c r="H700" s="8">
        <f t="shared" si="169"/>
        <v>2.4056768000000002</v>
      </c>
      <c r="J700" s="169">
        <v>0.56806228776812029</v>
      </c>
      <c r="K700" s="8">
        <f t="shared" si="170"/>
        <v>0.56806228776812029</v>
      </c>
      <c r="L700" s="170">
        <v>3.0924259310999999E-2</v>
      </c>
      <c r="M700" s="170">
        <v>0.10306466208109001</v>
      </c>
      <c r="N700" s="170">
        <v>7.3221846376030353E-2</v>
      </c>
      <c r="O700" s="170">
        <v>0.36085151999999998</v>
      </c>
      <c r="Q700" s="69">
        <v>22.775884999999999</v>
      </c>
      <c r="S700" s="116">
        <v>6.0751182000000001E-2</v>
      </c>
      <c r="T700" s="116">
        <v>5.6906835000000003E-2</v>
      </c>
      <c r="U700" s="116">
        <v>2.1387467000000002E-3</v>
      </c>
      <c r="V700" s="116">
        <v>1.7056008000000001E-3</v>
      </c>
      <c r="X700" s="69">
        <v>1.145488E-4</v>
      </c>
      <c r="Z700" s="166"/>
    </row>
    <row r="701" spans="1:26" ht="14.4">
      <c r="A701" t="s">
        <v>605</v>
      </c>
      <c r="B701" s="85" t="s">
        <v>523</v>
      </c>
      <c r="C701" s="113" t="str">
        <f t="shared" si="163"/>
        <v>A.100.12.103</v>
      </c>
      <c r="D701" s="9" t="s">
        <v>3</v>
      </c>
      <c r="E701" s="112" t="s">
        <v>362</v>
      </c>
      <c r="F701" s="115" t="str">
        <f t="shared" si="164"/>
        <v>Fe520</v>
      </c>
      <c r="G701" s="146">
        <v>2.4056768000000002</v>
      </c>
      <c r="H701" s="8">
        <f t="shared" si="169"/>
        <v>2.4056768000000002</v>
      </c>
      <c r="J701" s="169">
        <v>0.56806228776812029</v>
      </c>
      <c r="K701" s="8">
        <f t="shared" si="170"/>
        <v>0.56806228776812029</v>
      </c>
      <c r="L701" s="170">
        <v>3.0924259310999999E-2</v>
      </c>
      <c r="M701" s="170">
        <v>0.10306466208109001</v>
      </c>
      <c r="N701" s="170">
        <v>7.3221846376030353E-2</v>
      </c>
      <c r="O701" s="170">
        <v>0.36085151999999998</v>
      </c>
      <c r="Q701" s="69">
        <v>22.775884999999999</v>
      </c>
      <c r="S701" s="116">
        <v>6.0751182000000001E-2</v>
      </c>
      <c r="T701" s="116">
        <v>5.6906835000000003E-2</v>
      </c>
      <c r="U701" s="116">
        <v>2.1387467000000002E-3</v>
      </c>
      <c r="V701" s="116">
        <v>1.7056008000000001E-3</v>
      </c>
      <c r="X701" s="69">
        <v>1.145488E-4</v>
      </c>
      <c r="Z701" s="166"/>
    </row>
    <row r="702" spans="1:26" ht="14.4">
      <c r="A702" t="s">
        <v>606</v>
      </c>
      <c r="B702" s="85" t="s">
        <v>523</v>
      </c>
      <c r="C702" s="113" t="str">
        <f t="shared" si="163"/>
        <v>A.100.12.104</v>
      </c>
      <c r="D702" s="9" t="s">
        <v>3</v>
      </c>
      <c r="E702" s="112" t="s">
        <v>362</v>
      </c>
      <c r="F702" s="115" t="str">
        <f t="shared" si="164"/>
        <v>St13</v>
      </c>
      <c r="G702" s="146">
        <v>2.4056768000000002</v>
      </c>
      <c r="H702" s="8">
        <f t="shared" si="169"/>
        <v>2.4056768000000002</v>
      </c>
      <c r="J702" s="169">
        <v>0.56806228776812029</v>
      </c>
      <c r="K702" s="8">
        <f t="shared" si="170"/>
        <v>0.56806228776812029</v>
      </c>
      <c r="L702" s="170">
        <v>3.0924259310999999E-2</v>
      </c>
      <c r="M702" s="170">
        <v>0.10306466208109001</v>
      </c>
      <c r="N702" s="170">
        <v>7.3221846376030353E-2</v>
      </c>
      <c r="O702" s="170">
        <v>0.36085151999999998</v>
      </c>
      <c r="Q702" s="69">
        <v>22.775884999999999</v>
      </c>
      <c r="S702" s="116">
        <v>6.0751182000000001E-2</v>
      </c>
      <c r="T702" s="116">
        <v>5.6906835000000003E-2</v>
      </c>
      <c r="U702" s="116">
        <v>2.1387467000000002E-3</v>
      </c>
      <c r="V702" s="116">
        <v>1.7056008000000001E-3</v>
      </c>
      <c r="X702" s="69">
        <v>1.145488E-4</v>
      </c>
      <c r="Z702" s="166"/>
    </row>
    <row r="703" spans="1:26" ht="14.4">
      <c r="B703" s="85"/>
      <c r="C703" s="113"/>
      <c r="D703" s="1" t="s">
        <v>4</v>
      </c>
      <c r="E703" s="112"/>
      <c r="H703" s="8"/>
      <c r="K703"/>
      <c r="Q703"/>
    </row>
    <row r="704" spans="1:26" ht="14.4">
      <c r="A704" t="s">
        <v>607</v>
      </c>
      <c r="B704" s="85" t="s">
        <v>523</v>
      </c>
      <c r="C704" s="113" t="str">
        <f t="shared" si="163"/>
        <v>A.100.14.101</v>
      </c>
      <c r="D704" s="9" t="s">
        <v>4</v>
      </c>
      <c r="E704" s="112" t="s">
        <v>362</v>
      </c>
      <c r="F704" s="115" t="str">
        <f t="shared" si="164"/>
        <v>A517a</v>
      </c>
      <c r="G704" s="146">
        <v>2.7069868000000001</v>
      </c>
      <c r="H704" s="8">
        <f t="shared" ref="H704:H707" si="171">G704</f>
        <v>2.7069868000000001</v>
      </c>
      <c r="J704" s="169">
        <v>0.79764316611796748</v>
      </c>
      <c r="K704" s="8">
        <f t="shared" ref="K704:K707" si="172">J704</f>
        <v>0.79764316611796748</v>
      </c>
      <c r="L704" s="170">
        <v>3.4491572160000004E-2</v>
      </c>
      <c r="M704" s="170">
        <v>0.13452831565790002</v>
      </c>
      <c r="N704" s="170">
        <v>0.22257525830006744</v>
      </c>
      <c r="O704" s="170">
        <v>0.40604802000000001</v>
      </c>
      <c r="Q704" s="69">
        <v>24.138047</v>
      </c>
      <c r="S704" s="116">
        <v>7.8467518E-2</v>
      </c>
      <c r="T704" s="116">
        <v>7.4002046000000002E-2</v>
      </c>
      <c r="U704" s="116">
        <v>2.5630320999999998E-3</v>
      </c>
      <c r="V704" s="116">
        <v>1.9024398E-3</v>
      </c>
      <c r="X704" s="69">
        <v>1.9565833000000001E-4</v>
      </c>
      <c r="Z704" s="166"/>
    </row>
    <row r="705" spans="1:26" ht="14.4">
      <c r="A705" t="s">
        <v>608</v>
      </c>
      <c r="B705" s="85" t="s">
        <v>523</v>
      </c>
      <c r="C705" s="113" t="str">
        <f t="shared" si="163"/>
        <v>A.100.14.102</v>
      </c>
      <c r="D705" s="9" t="s">
        <v>4</v>
      </c>
      <c r="E705" s="112" t="s">
        <v>362</v>
      </c>
      <c r="F705" s="115" t="str">
        <f t="shared" si="164"/>
        <v>A517b</v>
      </c>
      <c r="G705" s="146">
        <v>2.6735505333333336</v>
      </c>
      <c r="H705" s="8">
        <f t="shared" si="171"/>
        <v>2.6735505333333336</v>
      </c>
      <c r="J705" s="169">
        <v>0.75508216696756381</v>
      </c>
      <c r="K705" s="8">
        <f t="shared" si="172"/>
        <v>0.75508216696756381</v>
      </c>
      <c r="L705" s="170">
        <v>3.5331209400000001E-2</v>
      </c>
      <c r="M705" s="170">
        <v>0.12987461786752999</v>
      </c>
      <c r="N705" s="170">
        <v>0.18884375970003373</v>
      </c>
      <c r="O705" s="170">
        <v>0.40103258000000003</v>
      </c>
      <c r="Q705" s="69">
        <v>24.123487000000001</v>
      </c>
      <c r="S705" s="116">
        <v>7.6919671999999994E-2</v>
      </c>
      <c r="T705" s="116">
        <v>7.2548927999999999E-2</v>
      </c>
      <c r="U705" s="116">
        <v>2.5019904000000001E-3</v>
      </c>
      <c r="V705" s="116">
        <v>1.8687536999999999E-3</v>
      </c>
      <c r="X705" s="69">
        <v>1.7690105E-4</v>
      </c>
      <c r="Z705" s="166"/>
    </row>
    <row r="706" spans="1:26" ht="14.4">
      <c r="A706" t="s">
        <v>609</v>
      </c>
      <c r="B706" s="85" t="s">
        <v>523</v>
      </c>
      <c r="C706" s="113" t="str">
        <f t="shared" si="163"/>
        <v>A.100.14.103</v>
      </c>
      <c r="D706" s="9" t="s">
        <v>4</v>
      </c>
      <c r="E706" s="112" t="s">
        <v>362</v>
      </c>
      <c r="F706" s="115" t="str">
        <f t="shared" si="164"/>
        <v>S355J2G1W</v>
      </c>
      <c r="G706" s="146">
        <v>2.4056768000000002</v>
      </c>
      <c r="H706" s="8">
        <f t="shared" si="171"/>
        <v>2.4056768000000002</v>
      </c>
      <c r="J706" s="169">
        <v>0.56806228776812029</v>
      </c>
      <c r="K706" s="8">
        <f t="shared" si="172"/>
        <v>0.56806228776812029</v>
      </c>
      <c r="L706" s="170">
        <v>3.0924259310999999E-2</v>
      </c>
      <c r="M706" s="170">
        <v>0.10306466208109001</v>
      </c>
      <c r="N706" s="170">
        <v>7.3221846376030353E-2</v>
      </c>
      <c r="O706" s="170">
        <v>0.36085151999999998</v>
      </c>
      <c r="Q706" s="69">
        <v>22.775884999999999</v>
      </c>
      <c r="S706" s="116">
        <v>6.0751182000000001E-2</v>
      </c>
      <c r="T706" s="116">
        <v>5.6906835000000003E-2</v>
      </c>
      <c r="U706" s="116">
        <v>2.1387467000000002E-3</v>
      </c>
      <c r="V706" s="116">
        <v>1.7056008000000001E-3</v>
      </c>
      <c r="X706" s="69">
        <v>1.145488E-4</v>
      </c>
      <c r="Z706" s="166"/>
    </row>
    <row r="707" spans="1:26" ht="14.4">
      <c r="A707" t="s">
        <v>610</v>
      </c>
      <c r="B707" s="85" t="s">
        <v>523</v>
      </c>
      <c r="C707" s="113" t="str">
        <f t="shared" si="163"/>
        <v>A.100.14.104</v>
      </c>
      <c r="D707" s="9" t="s">
        <v>4</v>
      </c>
      <c r="E707" s="112" t="s">
        <v>362</v>
      </c>
      <c r="F707" s="115" t="str">
        <f t="shared" si="164"/>
        <v>St14</v>
      </c>
      <c r="G707" s="146">
        <v>2.4056768000000002</v>
      </c>
      <c r="H707" s="8">
        <f t="shared" si="171"/>
        <v>2.4056768000000002</v>
      </c>
      <c r="J707" s="169">
        <v>0.56806228776812029</v>
      </c>
      <c r="K707" s="8">
        <f t="shared" si="172"/>
        <v>0.56806228776812029</v>
      </c>
      <c r="L707" s="170">
        <v>3.0924259310999999E-2</v>
      </c>
      <c r="M707" s="170">
        <v>0.10306466208109001</v>
      </c>
      <c r="N707" s="170">
        <v>7.3221846376030353E-2</v>
      </c>
      <c r="O707" s="170">
        <v>0.36085151999999998</v>
      </c>
      <c r="Q707" s="69">
        <v>22.775884999999999</v>
      </c>
      <c r="S707" s="116">
        <v>6.0751182000000001E-2</v>
      </c>
      <c r="T707" s="116">
        <v>5.6906835000000003E-2</v>
      </c>
      <c r="U707" s="116">
        <v>2.1387467000000002E-3</v>
      </c>
      <c r="V707" s="116">
        <v>1.7056008000000001E-3</v>
      </c>
      <c r="X707" s="69">
        <v>1.145488E-4</v>
      </c>
      <c r="Z707" s="166"/>
    </row>
    <row r="708" spans="1:26" ht="14.4">
      <c r="B708" s="85"/>
      <c r="C708" s="113"/>
      <c r="D708" s="1" t="s">
        <v>5</v>
      </c>
      <c r="E708" s="112"/>
      <c r="H708" s="8"/>
      <c r="K708"/>
      <c r="Q708"/>
    </row>
    <row r="709" spans="1:26" ht="14.4">
      <c r="A709" t="s">
        <v>611</v>
      </c>
      <c r="B709" s="85" t="s">
        <v>523</v>
      </c>
      <c r="C709" s="113" t="str">
        <f t="shared" si="163"/>
        <v>A.100.16.101</v>
      </c>
      <c r="D709" s="9" t="s">
        <v>5</v>
      </c>
      <c r="E709" s="112" t="s">
        <v>362</v>
      </c>
      <c r="F709" s="115" t="str">
        <f t="shared" si="164"/>
        <v>14NiCr14</v>
      </c>
      <c r="G709" s="146">
        <v>3.1196866000000001</v>
      </c>
      <c r="H709" s="8">
        <f t="shared" ref="H709:H725" si="173">G709</f>
        <v>3.1196866000000001</v>
      </c>
      <c r="J709" s="169">
        <v>1.5419797411160845</v>
      </c>
      <c r="K709" s="8">
        <f t="shared" ref="K709:K725" si="174">J709</f>
        <v>1.5419797411160845</v>
      </c>
      <c r="L709" s="170">
        <v>4.9309647489999997E-2</v>
      </c>
      <c r="M709" s="170">
        <v>0.53553880092600004</v>
      </c>
      <c r="N709" s="170">
        <v>0.48917830270008428</v>
      </c>
      <c r="O709" s="170">
        <v>0.46795299000000001</v>
      </c>
      <c r="Q709" s="69">
        <v>30.764890000000001</v>
      </c>
      <c r="S709" s="116">
        <v>0.20517082</v>
      </c>
      <c r="T709" s="116">
        <v>0.19761335999999999</v>
      </c>
      <c r="U709" s="116">
        <v>5.1793424000000001E-3</v>
      </c>
      <c r="V709" s="116">
        <v>2.3781093999999999E-3</v>
      </c>
      <c r="X709" s="69">
        <v>2.7652760999999999E-4</v>
      </c>
      <c r="Z709" s="166"/>
    </row>
    <row r="710" spans="1:26" ht="14.4">
      <c r="A710" t="s">
        <v>612</v>
      </c>
      <c r="B710" s="85" t="s">
        <v>523</v>
      </c>
      <c r="C710" s="113" t="str">
        <f t="shared" si="163"/>
        <v>A.100.16.102</v>
      </c>
      <c r="D710" s="9" t="s">
        <v>5</v>
      </c>
      <c r="E710" s="112" t="s">
        <v>362</v>
      </c>
      <c r="F710" s="115" t="str">
        <f t="shared" si="164"/>
        <v>15Cr3</v>
      </c>
      <c r="G710" s="146">
        <v>2.6558579999999998</v>
      </c>
      <c r="H710" s="8">
        <f t="shared" si="173"/>
        <v>2.6558579999999998</v>
      </c>
      <c r="J710" s="169">
        <v>0.63155595296112033</v>
      </c>
      <c r="K710" s="8">
        <f t="shared" si="174"/>
        <v>0.63155595296112033</v>
      </c>
      <c r="L710" s="170">
        <v>3.3021040809999992E-2</v>
      </c>
      <c r="M710" s="170">
        <v>0.11593747914109</v>
      </c>
      <c r="N710" s="170">
        <v>8.4218733010030356E-2</v>
      </c>
      <c r="O710" s="170">
        <v>0.39837869999999997</v>
      </c>
      <c r="Q710" s="69">
        <v>24.056578999999999</v>
      </c>
      <c r="S710" s="116">
        <v>6.7585392999999994E-2</v>
      </c>
      <c r="T710" s="116">
        <v>6.3412332000000002E-2</v>
      </c>
      <c r="U710" s="116">
        <v>2.3884569E-3</v>
      </c>
      <c r="V710" s="116">
        <v>1.7846036E-3</v>
      </c>
      <c r="X710" s="69">
        <v>1.2967041000000001E-4</v>
      </c>
      <c r="Z710" s="166"/>
    </row>
    <row r="711" spans="1:26" ht="14.4">
      <c r="A711" t="s">
        <v>613</v>
      </c>
      <c r="B711" s="85" t="s">
        <v>523</v>
      </c>
      <c r="C711" s="113" t="str">
        <f t="shared" si="163"/>
        <v>A.100.16.103</v>
      </c>
      <c r="D711" s="9" t="s">
        <v>5</v>
      </c>
      <c r="E711" s="112" t="s">
        <v>362</v>
      </c>
      <c r="F711" s="115" t="str">
        <f t="shared" si="164"/>
        <v>18NiCr8</v>
      </c>
      <c r="G711" s="146">
        <v>3.0867542666666665</v>
      </c>
      <c r="H711" s="8">
        <f t="shared" si="173"/>
        <v>3.0867542666666665</v>
      </c>
      <c r="J711" s="169">
        <v>1.197250709093961</v>
      </c>
      <c r="K711" s="8">
        <f t="shared" si="174"/>
        <v>1.197250709093961</v>
      </c>
      <c r="L711" s="170">
        <v>4.2996067790000002E-2</v>
      </c>
      <c r="M711" s="170">
        <v>0.36574198780389999</v>
      </c>
      <c r="N711" s="170">
        <v>0.32549951350006112</v>
      </c>
      <c r="O711" s="170">
        <v>0.46301313999999999</v>
      </c>
      <c r="Q711" s="69">
        <v>27.999859000000001</v>
      </c>
      <c r="S711" s="116">
        <v>0.15150004</v>
      </c>
      <c r="T711" s="116">
        <v>0.14522325999999999</v>
      </c>
      <c r="U711" s="116">
        <v>4.1674935000000001E-3</v>
      </c>
      <c r="V711" s="116">
        <v>2.1092914999999999E-3</v>
      </c>
      <c r="X711" s="69">
        <v>2.2583381999999999E-4</v>
      </c>
      <c r="Z711" s="166"/>
    </row>
    <row r="712" spans="1:26" ht="14.4">
      <c r="A712" t="s">
        <v>614</v>
      </c>
      <c r="B712" s="85" t="s">
        <v>523</v>
      </c>
      <c r="C712" s="113" t="str">
        <f t="shared" si="163"/>
        <v>A.100.16.104</v>
      </c>
      <c r="D712" s="9" t="s">
        <v>5</v>
      </c>
      <c r="E712" s="112" t="s">
        <v>362</v>
      </c>
      <c r="F712" s="115" t="str">
        <f t="shared" si="164"/>
        <v>25CrMo4</v>
      </c>
      <c r="G712" s="146">
        <v>2.7651399333333333</v>
      </c>
      <c r="H712" s="8">
        <f t="shared" si="173"/>
        <v>2.7651399333333333</v>
      </c>
      <c r="J712" s="169">
        <v>0.79240421126112037</v>
      </c>
      <c r="K712" s="8">
        <f t="shared" si="174"/>
        <v>0.79240421126112037</v>
      </c>
      <c r="L712" s="170">
        <v>3.4133341220000002E-2</v>
      </c>
      <c r="M712" s="170">
        <v>0.13607933074108999</v>
      </c>
      <c r="N712" s="170">
        <v>0.20742054930003037</v>
      </c>
      <c r="O712" s="170">
        <v>0.41477099000000001</v>
      </c>
      <c r="Q712" s="69">
        <v>24.154001000000001</v>
      </c>
      <c r="S712" s="116">
        <v>7.4138518E-2</v>
      </c>
      <c r="T712" s="116">
        <v>6.9642041000000002E-2</v>
      </c>
      <c r="U712" s="116">
        <v>2.6135246000000001E-3</v>
      </c>
      <c r="V712" s="116">
        <v>1.8829523999999999E-3</v>
      </c>
      <c r="X712" s="69">
        <v>1.9283724E-4</v>
      </c>
      <c r="Z712" s="166"/>
    </row>
    <row r="713" spans="1:26" ht="14.4">
      <c r="A713" t="s">
        <v>615</v>
      </c>
      <c r="B713" s="85" t="s">
        <v>523</v>
      </c>
      <c r="C713" s="113" t="str">
        <f t="shared" si="163"/>
        <v>A.100.16.105</v>
      </c>
      <c r="D713" s="9" t="s">
        <v>5</v>
      </c>
      <c r="E713" s="112" t="s">
        <v>362</v>
      </c>
      <c r="F713" s="115" t="str">
        <f t="shared" si="164"/>
        <v>30CrNiMo8</v>
      </c>
      <c r="G713" s="146">
        <v>3.1387932000000003</v>
      </c>
      <c r="H713" s="8">
        <f t="shared" si="173"/>
        <v>3.1387932000000003</v>
      </c>
      <c r="J713" s="169">
        <v>1.4209504677039613</v>
      </c>
      <c r="K713" s="8">
        <f t="shared" si="174"/>
        <v>1.4209504677039613</v>
      </c>
      <c r="L713" s="170">
        <v>4.4281651000000005E-2</v>
      </c>
      <c r="M713" s="170">
        <v>0.39054005030389999</v>
      </c>
      <c r="N713" s="170">
        <v>0.5153097864000612</v>
      </c>
      <c r="O713" s="170">
        <v>0.47081898</v>
      </c>
      <c r="Q713" s="69">
        <v>28.074309</v>
      </c>
      <c r="S713" s="116">
        <v>0.15806455999999999</v>
      </c>
      <c r="T713" s="116">
        <v>0.15139602999999999</v>
      </c>
      <c r="U713" s="116">
        <v>4.3911692000000004E-3</v>
      </c>
      <c r="V713" s="116">
        <v>2.2773558999999999E-3</v>
      </c>
      <c r="X713" s="69">
        <v>3.1783336999999999E-4</v>
      </c>
      <c r="Z713" s="166"/>
    </row>
    <row r="714" spans="1:26" ht="14.4">
      <c r="A714" t="s">
        <v>616</v>
      </c>
      <c r="B714" s="85" t="s">
        <v>523</v>
      </c>
      <c r="C714" s="113" t="str">
        <f t="shared" si="163"/>
        <v>A.100.16.106</v>
      </c>
      <c r="D714" s="9" t="s">
        <v>5</v>
      </c>
      <c r="E714" s="112" t="s">
        <v>362</v>
      </c>
      <c r="F714" s="115" t="str">
        <f t="shared" si="164"/>
        <v>34Cr4</v>
      </c>
      <c r="G714" s="146">
        <v>2.752922466666667</v>
      </c>
      <c r="H714" s="8">
        <f t="shared" si="173"/>
        <v>2.752922466666667</v>
      </c>
      <c r="J714" s="169">
        <v>0.66130779408700113</v>
      </c>
      <c r="K714" s="8">
        <f t="shared" si="174"/>
        <v>0.66130779408700113</v>
      </c>
      <c r="L714" s="170">
        <v>3.3083599710000001E-2</v>
      </c>
      <c r="M714" s="170">
        <v>0.11995093053690001</v>
      </c>
      <c r="N714" s="170">
        <v>9.5334893840101173E-2</v>
      </c>
      <c r="O714" s="170">
        <v>0.41293837</v>
      </c>
      <c r="Q714" s="69">
        <v>24.353000000000002</v>
      </c>
      <c r="S714" s="116">
        <v>6.9168676999999998E-2</v>
      </c>
      <c r="T714" s="116">
        <v>6.4886790999999999E-2</v>
      </c>
      <c r="U714" s="116">
        <v>2.4875506E-3</v>
      </c>
      <c r="V714" s="116">
        <v>1.7943353999999999E-3</v>
      </c>
      <c r="X714" s="69">
        <v>1.3588059999999999E-4</v>
      </c>
      <c r="Z714" s="166"/>
    </row>
    <row r="715" spans="1:26" ht="14.4">
      <c r="A715" t="s">
        <v>617</v>
      </c>
      <c r="B715" s="85" t="s">
        <v>523</v>
      </c>
      <c r="C715" s="113" t="str">
        <f t="shared" si="163"/>
        <v>A.100.16.107</v>
      </c>
      <c r="D715" s="9" t="s">
        <v>5</v>
      </c>
      <c r="E715" s="112" t="s">
        <v>362</v>
      </c>
      <c r="F715" s="115" t="str">
        <f t="shared" si="164"/>
        <v>34CrAl6</v>
      </c>
      <c r="G715" s="146">
        <v>2.8663658666666665</v>
      </c>
      <c r="H715" s="8">
        <f t="shared" si="173"/>
        <v>2.8663658666666665</v>
      </c>
      <c r="J715" s="169">
        <v>0.69010056136162601</v>
      </c>
      <c r="K715" s="8">
        <f t="shared" si="174"/>
        <v>0.69010056136162601</v>
      </c>
      <c r="L715" s="170">
        <v>3.4111161229999999E-2</v>
      </c>
      <c r="M715" s="170">
        <v>0.1267068962258</v>
      </c>
      <c r="N715" s="170">
        <v>9.9327623905826001E-2</v>
      </c>
      <c r="O715" s="170">
        <v>0.42995487999999998</v>
      </c>
      <c r="Q715" s="69">
        <v>24.665915999999999</v>
      </c>
      <c r="S715" s="116">
        <v>7.3905951999999997E-2</v>
      </c>
      <c r="T715" s="116">
        <v>6.9523009999999996E-2</v>
      </c>
      <c r="U715" s="116">
        <v>2.6151734999999999E-3</v>
      </c>
      <c r="V715" s="116">
        <v>1.7677687000000001E-3</v>
      </c>
      <c r="X715" s="69">
        <v>1.4408866E-4</v>
      </c>
      <c r="Z715" s="166"/>
    </row>
    <row r="716" spans="1:26" ht="14.4">
      <c r="A716" t="s">
        <v>618</v>
      </c>
      <c r="B716" s="85" t="s">
        <v>523</v>
      </c>
      <c r="C716" s="113" t="str">
        <f t="shared" si="163"/>
        <v>A.100.16.108</v>
      </c>
      <c r="D716" s="9" t="s">
        <v>5</v>
      </c>
      <c r="E716" s="112" t="s">
        <v>362</v>
      </c>
      <c r="F716" s="115" t="str">
        <f t="shared" si="164"/>
        <v>35NiCr18</v>
      </c>
      <c r="G716" s="146">
        <v>3.1672274000000002</v>
      </c>
      <c r="H716" s="8">
        <f t="shared" si="173"/>
        <v>3.1672274000000002</v>
      </c>
      <c r="J716" s="169">
        <v>1.7788110664475996</v>
      </c>
      <c r="K716" s="8">
        <f t="shared" si="174"/>
        <v>1.7788110664475996</v>
      </c>
      <c r="L716" s="170">
        <v>5.3621636259999994E-2</v>
      </c>
      <c r="M716" s="170">
        <v>0.6502843666075</v>
      </c>
      <c r="N716" s="170">
        <v>0.59982095358009957</v>
      </c>
      <c r="O716" s="170">
        <v>0.47508411</v>
      </c>
      <c r="Q716" s="69">
        <v>32.625207000000003</v>
      </c>
      <c r="S716" s="116">
        <v>0.24176810000000001</v>
      </c>
      <c r="T716" s="116">
        <v>0.23333068000000001</v>
      </c>
      <c r="U716" s="116">
        <v>5.8823317999999996E-3</v>
      </c>
      <c r="V716" s="116">
        <v>2.5550909000000002E-3</v>
      </c>
      <c r="X716" s="69">
        <v>3.1221250999999999E-4</v>
      </c>
      <c r="Z716" s="166"/>
    </row>
    <row r="717" spans="1:26" ht="14.4">
      <c r="A717" t="s">
        <v>619</v>
      </c>
      <c r="B717" s="85" t="s">
        <v>523</v>
      </c>
      <c r="C717" s="113" t="str">
        <f t="shared" si="163"/>
        <v>A.100.16.109</v>
      </c>
      <c r="D717" s="9" t="s">
        <v>5</v>
      </c>
      <c r="E717" s="112" t="s">
        <v>362</v>
      </c>
      <c r="F717" s="115" t="str">
        <f t="shared" si="164"/>
        <v>36NiCr6</v>
      </c>
      <c r="G717" s="146">
        <v>2.7559532666666668</v>
      </c>
      <c r="H717" s="8">
        <f t="shared" si="173"/>
        <v>2.7559532666666668</v>
      </c>
      <c r="J717" s="169">
        <v>0.99469140427315339</v>
      </c>
      <c r="K717" s="8">
        <f t="shared" si="174"/>
        <v>0.99469140427315339</v>
      </c>
      <c r="L717" s="170">
        <v>3.9604828960000005E-2</v>
      </c>
      <c r="M717" s="170">
        <v>0.28979697416310002</v>
      </c>
      <c r="N717" s="170">
        <v>0.25189661115005346</v>
      </c>
      <c r="O717" s="170">
        <v>0.41339299000000002</v>
      </c>
      <c r="Q717" s="69">
        <v>26.866139</v>
      </c>
      <c r="S717" s="116">
        <v>0.12340018</v>
      </c>
      <c r="T717" s="116">
        <v>0.1178777</v>
      </c>
      <c r="U717" s="116">
        <v>3.4749173999999998E-3</v>
      </c>
      <c r="V717" s="116">
        <v>2.0475665E-3</v>
      </c>
      <c r="X717" s="69">
        <v>1.8532293E-4</v>
      </c>
      <c r="Z717" s="166"/>
    </row>
    <row r="718" spans="1:26" ht="14.4">
      <c r="A718" t="s">
        <v>620</v>
      </c>
      <c r="B718" s="85" t="s">
        <v>523</v>
      </c>
      <c r="C718" s="113" t="str">
        <f t="shared" si="163"/>
        <v>A.100.16.110</v>
      </c>
      <c r="D718" s="9" t="s">
        <v>5</v>
      </c>
      <c r="E718" s="112" t="s">
        <v>362</v>
      </c>
      <c r="F718" s="115" t="str">
        <f t="shared" si="164"/>
        <v>37MnSi5</v>
      </c>
      <c r="G718" s="146">
        <v>2.588152266666667</v>
      </c>
      <c r="H718" s="8">
        <f t="shared" si="173"/>
        <v>2.588152266666667</v>
      </c>
      <c r="J718" s="169">
        <v>0.62481142071224616</v>
      </c>
      <c r="K718" s="8">
        <f t="shared" si="174"/>
        <v>0.62481142071224616</v>
      </c>
      <c r="L718" s="170">
        <v>3.3404252039999999E-2</v>
      </c>
      <c r="M718" s="170">
        <v>0.11109998004209999</v>
      </c>
      <c r="N718" s="170">
        <v>9.2084348630146126E-2</v>
      </c>
      <c r="O718" s="170">
        <v>0.38822284000000001</v>
      </c>
      <c r="Q718" s="69">
        <v>24.213270000000001</v>
      </c>
      <c r="S718" s="116">
        <v>7.4478599000000006E-2</v>
      </c>
      <c r="T718" s="116">
        <v>7.0362546999999998E-2</v>
      </c>
      <c r="U718" s="116">
        <v>2.3098548999999999E-3</v>
      </c>
      <c r="V718" s="116">
        <v>1.8061971999999999E-3</v>
      </c>
      <c r="X718" s="69">
        <v>1.2485896E-4</v>
      </c>
      <c r="Z718" s="166"/>
    </row>
    <row r="719" spans="1:26" ht="14.4">
      <c r="A719" t="s">
        <v>621</v>
      </c>
      <c r="B719" s="85" t="s">
        <v>523</v>
      </c>
      <c r="C719" s="113" t="str">
        <f t="shared" si="163"/>
        <v>A.100.16.111</v>
      </c>
      <c r="D719" s="9" t="s">
        <v>5</v>
      </c>
      <c r="E719" s="112" t="s">
        <v>362</v>
      </c>
      <c r="F719" s="115" t="str">
        <f t="shared" si="164"/>
        <v>42CrMo4</v>
      </c>
      <c r="G719" s="146">
        <v>2.7663582666666668</v>
      </c>
      <c r="H719" s="8">
        <f t="shared" si="173"/>
        <v>2.7663582666666668</v>
      </c>
      <c r="J719" s="169">
        <v>0.79347997769112033</v>
      </c>
      <c r="K719" s="8">
        <f t="shared" si="174"/>
        <v>0.79347997769112033</v>
      </c>
      <c r="L719" s="170">
        <v>3.4251033549999997E-2</v>
      </c>
      <c r="M719" s="170">
        <v>0.13641388844109001</v>
      </c>
      <c r="N719" s="170">
        <v>0.20786131570003039</v>
      </c>
      <c r="O719" s="170">
        <v>0.41495374000000002</v>
      </c>
      <c r="Q719" s="69">
        <v>24.125202999999999</v>
      </c>
      <c r="S719" s="116">
        <v>7.5385816999999994E-2</v>
      </c>
      <c r="T719" s="116">
        <v>7.0889147E-2</v>
      </c>
      <c r="U719" s="116">
        <v>2.6162909000000002E-3</v>
      </c>
      <c r="V719" s="116">
        <v>1.8803794000000001E-3</v>
      </c>
      <c r="X719" s="69">
        <v>1.9314237999999999E-4</v>
      </c>
      <c r="Z719" s="166"/>
    </row>
    <row r="720" spans="1:26" ht="14.4">
      <c r="A720" t="s">
        <v>622</v>
      </c>
      <c r="B720" s="85" t="s">
        <v>523</v>
      </c>
      <c r="C720" s="113" t="str">
        <f t="shared" si="163"/>
        <v>A.100.16.112</v>
      </c>
      <c r="D720" s="9" t="s">
        <v>5</v>
      </c>
      <c r="E720" s="112" t="s">
        <v>362</v>
      </c>
      <c r="F720" s="115" t="str">
        <f t="shared" si="164"/>
        <v>50 CrV4</v>
      </c>
      <c r="G720" s="146">
        <v>2.7720095333333337</v>
      </c>
      <c r="H720" s="8">
        <f t="shared" si="173"/>
        <v>2.7720095333333337</v>
      </c>
      <c r="J720" s="169">
        <v>0.82508127521526031</v>
      </c>
      <c r="K720" s="8">
        <f t="shared" si="174"/>
        <v>0.82508127521526031</v>
      </c>
      <c r="L720" s="170">
        <v>3.789352285E-2</v>
      </c>
      <c r="M720" s="170">
        <v>0.14018852176522997</v>
      </c>
      <c r="N720" s="170">
        <v>0.23119780060003037</v>
      </c>
      <c r="O720" s="170">
        <v>0.41580143000000003</v>
      </c>
      <c r="Q720" s="69">
        <v>24.397075999999998</v>
      </c>
      <c r="S720" s="116">
        <v>7.6811475000000004E-2</v>
      </c>
      <c r="T720" s="116">
        <v>7.2272691999999999E-2</v>
      </c>
      <c r="U720" s="116">
        <v>2.6432179000000001E-3</v>
      </c>
      <c r="V720" s="116">
        <v>1.8955644999999999E-3</v>
      </c>
      <c r="X720" s="69">
        <v>1.9697979999999999E-4</v>
      </c>
      <c r="Z720" s="166"/>
    </row>
    <row r="721" spans="1:26" ht="14.4">
      <c r="A721" t="s">
        <v>623</v>
      </c>
      <c r="B721" s="85" t="s">
        <v>523</v>
      </c>
      <c r="C721" s="113" t="str">
        <f t="shared" si="163"/>
        <v>A.100.16.113</v>
      </c>
      <c r="D721" s="9" t="s">
        <v>5</v>
      </c>
      <c r="E721" s="112" t="s">
        <v>362</v>
      </c>
      <c r="F721" s="115" t="str">
        <f t="shared" si="164"/>
        <v>C15</v>
      </c>
      <c r="G721" s="146">
        <v>2.5311268000000005</v>
      </c>
      <c r="H721" s="8">
        <f t="shared" si="173"/>
        <v>2.5311268000000005</v>
      </c>
      <c r="J721" s="169">
        <v>0.59737259791112041</v>
      </c>
      <c r="K721" s="8">
        <f t="shared" si="174"/>
        <v>0.59737259791112041</v>
      </c>
      <c r="L721" s="170">
        <v>3.2519223313999999E-2</v>
      </c>
      <c r="M721" s="170">
        <v>0.10839250822109001</v>
      </c>
      <c r="N721" s="170">
        <v>7.6791846376030357E-2</v>
      </c>
      <c r="O721" s="170">
        <v>0.37966902000000002</v>
      </c>
      <c r="Q721" s="69">
        <v>23.973883000000001</v>
      </c>
      <c r="S721" s="116">
        <v>6.3603648999999998E-2</v>
      </c>
      <c r="T721" s="116">
        <v>5.9558278999999999E-2</v>
      </c>
      <c r="U721" s="116">
        <v>2.2498926000000001E-3</v>
      </c>
      <c r="V721" s="116">
        <v>1.7954772E-3</v>
      </c>
      <c r="X721" s="69">
        <v>1.2046136E-4</v>
      </c>
      <c r="Z721" s="166"/>
    </row>
    <row r="722" spans="1:26" ht="14.4">
      <c r="A722" t="s">
        <v>624</v>
      </c>
      <c r="B722" s="85" t="s">
        <v>523</v>
      </c>
      <c r="C722" s="113" t="str">
        <f t="shared" si="163"/>
        <v>A.100.16.114</v>
      </c>
      <c r="D722" s="9" t="s">
        <v>5</v>
      </c>
      <c r="E722" s="112" t="s">
        <v>362</v>
      </c>
      <c r="F722" s="115" t="str">
        <f t="shared" si="164"/>
        <v>C35</v>
      </c>
      <c r="G722" s="146">
        <v>2.655262</v>
      </c>
      <c r="H722" s="8">
        <f t="shared" si="173"/>
        <v>2.655262</v>
      </c>
      <c r="J722" s="169">
        <v>0.77327315412364661</v>
      </c>
      <c r="K722" s="8">
        <f t="shared" si="174"/>
        <v>0.77327315412364661</v>
      </c>
      <c r="L722" s="170">
        <v>3.4935987809999999E-2</v>
      </c>
      <c r="M722" s="170">
        <v>0.16606192131361</v>
      </c>
      <c r="N722" s="170">
        <v>0.17398594500003653</v>
      </c>
      <c r="O722" s="170">
        <v>0.39828930000000001</v>
      </c>
      <c r="Q722" s="69">
        <v>24.797689999999999</v>
      </c>
      <c r="S722" s="116">
        <v>8.2824055999999993E-2</v>
      </c>
      <c r="T722" s="116">
        <v>7.8234468000000001E-2</v>
      </c>
      <c r="U722" s="116">
        <v>2.6893316999999999E-3</v>
      </c>
      <c r="V722" s="116">
        <v>1.9002560999999999E-3</v>
      </c>
      <c r="X722" s="69">
        <v>1.6453573999999999E-4</v>
      </c>
      <c r="Z722" s="166"/>
    </row>
    <row r="723" spans="1:26" ht="14.4">
      <c r="A723" t="s">
        <v>625</v>
      </c>
      <c r="B723" s="85" t="s">
        <v>523</v>
      </c>
      <c r="C723" s="113" t="str">
        <f t="shared" si="163"/>
        <v>A.100.16.115</v>
      </c>
      <c r="D723" s="9" t="s">
        <v>5</v>
      </c>
      <c r="E723" s="112" t="s">
        <v>362</v>
      </c>
      <c r="F723" s="115" t="str">
        <f t="shared" si="164"/>
        <v>C45</v>
      </c>
      <c r="G723" s="146">
        <v>2.6577348666666669</v>
      </c>
      <c r="H723" s="8">
        <f t="shared" si="173"/>
        <v>2.6577348666666669</v>
      </c>
      <c r="J723" s="169">
        <v>0.77464203564364653</v>
      </c>
      <c r="K723" s="8">
        <f t="shared" si="174"/>
        <v>0.77464203564364653</v>
      </c>
      <c r="L723" s="170">
        <v>3.5069630120000007E-2</v>
      </c>
      <c r="M723" s="170">
        <v>0.16644976401360997</v>
      </c>
      <c r="N723" s="170">
        <v>0.1744624115100365</v>
      </c>
      <c r="O723" s="170">
        <v>0.39866023</v>
      </c>
      <c r="Q723" s="69">
        <v>24.780873</v>
      </c>
      <c r="S723" s="116">
        <v>8.4099880000000002E-2</v>
      </c>
      <c r="T723" s="116">
        <v>7.9508088000000005E-2</v>
      </c>
      <c r="U723" s="116">
        <v>2.6932095E-3</v>
      </c>
      <c r="V723" s="116">
        <v>1.8985819E-3</v>
      </c>
      <c r="X723" s="69">
        <v>1.6490001000000001E-4</v>
      </c>
      <c r="Z723" s="166"/>
    </row>
    <row r="724" spans="1:26" ht="14.4">
      <c r="A724" t="s">
        <v>626</v>
      </c>
      <c r="B724" s="85" t="s">
        <v>523</v>
      </c>
      <c r="C724" s="113" t="str">
        <f t="shared" si="163"/>
        <v>A.100.16.116</v>
      </c>
      <c r="D724" s="9" t="s">
        <v>5</v>
      </c>
      <c r="E724" s="112" t="s">
        <v>362</v>
      </c>
      <c r="F724" s="115" t="str">
        <f t="shared" si="164"/>
        <v>C55</v>
      </c>
      <c r="G724" s="146">
        <v>2.5335996000000001</v>
      </c>
      <c r="H724" s="8">
        <f t="shared" si="173"/>
        <v>2.5335996000000001</v>
      </c>
      <c r="J724" s="169">
        <v>0.59874146537512041</v>
      </c>
      <c r="K724" s="8">
        <f t="shared" si="174"/>
        <v>0.59874146537512041</v>
      </c>
      <c r="L724" s="170">
        <v>3.2652864633999995E-2</v>
      </c>
      <c r="M724" s="170">
        <v>0.10878034992109001</v>
      </c>
      <c r="N724" s="170">
        <v>7.7268310820030342E-2</v>
      </c>
      <c r="O724" s="170">
        <v>0.38003994000000002</v>
      </c>
      <c r="Q724" s="69">
        <v>23.957065</v>
      </c>
      <c r="S724" s="116">
        <v>6.4879471999999994E-2</v>
      </c>
      <c r="T724" s="116">
        <v>6.0831899000000002E-2</v>
      </c>
      <c r="U724" s="116">
        <v>2.2537704000000001E-3</v>
      </c>
      <c r="V724" s="116">
        <v>1.7938030000000001E-3</v>
      </c>
      <c r="X724" s="69">
        <v>1.2082563E-4</v>
      </c>
      <c r="Z724" s="166"/>
    </row>
    <row r="725" spans="1:26" ht="14.4">
      <c r="A725" t="s">
        <v>627</v>
      </c>
      <c r="B725" s="85" t="s">
        <v>523</v>
      </c>
      <c r="C725" s="113" t="str">
        <f t="shared" si="163"/>
        <v>A.100.16.117</v>
      </c>
      <c r="D725" s="9" t="s">
        <v>5</v>
      </c>
      <c r="E725" s="112" t="s">
        <v>362</v>
      </c>
      <c r="F725" s="115" t="str">
        <f t="shared" si="164"/>
        <v>C60</v>
      </c>
      <c r="G725" s="146">
        <v>2.5335996000000001</v>
      </c>
      <c r="H725" s="8">
        <f t="shared" si="173"/>
        <v>2.5335996000000001</v>
      </c>
      <c r="J725" s="169">
        <v>0.59874146537512041</v>
      </c>
      <c r="K725" s="8">
        <f t="shared" si="174"/>
        <v>0.59874146537512041</v>
      </c>
      <c r="L725" s="170">
        <v>3.2652864633999995E-2</v>
      </c>
      <c r="M725" s="170">
        <v>0.10878034992109001</v>
      </c>
      <c r="N725" s="170">
        <v>7.7268310820030342E-2</v>
      </c>
      <c r="O725" s="170">
        <v>0.38003994000000002</v>
      </c>
      <c r="Q725" s="69">
        <v>23.957065</v>
      </c>
      <c r="S725" s="116">
        <v>6.4879471999999994E-2</v>
      </c>
      <c r="T725" s="116">
        <v>6.0831899000000002E-2</v>
      </c>
      <c r="U725" s="116">
        <v>2.2537704000000001E-3</v>
      </c>
      <c r="V725" s="116">
        <v>1.7938030000000001E-3</v>
      </c>
      <c r="X725" s="69">
        <v>1.2082563E-4</v>
      </c>
      <c r="Z725" s="166"/>
    </row>
    <row r="726" spans="1:26" ht="14.4">
      <c r="B726" s="85"/>
      <c r="C726" s="113"/>
      <c r="D726" s="1" t="s">
        <v>6</v>
      </c>
      <c r="E726" s="112"/>
      <c r="H726" s="8"/>
      <c r="Q726"/>
    </row>
    <row r="727" spans="1:26" ht="14.4">
      <c r="A727" t="s">
        <v>628</v>
      </c>
      <c r="B727" s="85" t="s">
        <v>523</v>
      </c>
      <c r="C727" s="113" t="str">
        <f t="shared" si="163"/>
        <v>A.100.18.101</v>
      </c>
      <c r="D727" s="9" t="s">
        <v>6</v>
      </c>
      <c r="E727" s="112" t="s">
        <v>362</v>
      </c>
      <c r="F727" s="115" t="str">
        <f t="shared" si="164"/>
        <v>13CrMo4 5 (1.7335)</v>
      </c>
      <c r="G727" s="146">
        <v>2.7585622666666665</v>
      </c>
      <c r="H727" s="8">
        <f t="shared" ref="H727:H730" si="175">G727</f>
        <v>2.7585622666666665</v>
      </c>
      <c r="J727" s="169">
        <v>0.92137845691578812</v>
      </c>
      <c r="K727" s="8">
        <f t="shared" ref="K727:K730" si="176">J727</f>
        <v>0.92137845691578812</v>
      </c>
      <c r="L727" s="170">
        <v>3.4785999499999998E-2</v>
      </c>
      <c r="M727" s="170">
        <v>0.14926426151576003</v>
      </c>
      <c r="N727" s="170">
        <v>0.3235438559000281</v>
      </c>
      <c r="O727" s="170">
        <v>0.41378433999999997</v>
      </c>
      <c r="Q727" s="69">
        <v>24.167826000000002</v>
      </c>
      <c r="S727" s="116">
        <v>7.7003210000000002E-2</v>
      </c>
      <c r="T727" s="116">
        <v>7.2302215000000003E-2</v>
      </c>
      <c r="U727" s="116">
        <v>2.7101247999999998E-3</v>
      </c>
      <c r="V727" s="116">
        <v>1.9908702000000001E-3</v>
      </c>
      <c r="X727" s="69">
        <v>2.4747460000000001E-4</v>
      </c>
      <c r="Z727" s="166"/>
    </row>
    <row r="728" spans="1:26" ht="14.4">
      <c r="A728" t="s">
        <v>629</v>
      </c>
      <c r="B728" s="85" t="s">
        <v>523</v>
      </c>
      <c r="C728" s="113" t="str">
        <f t="shared" si="163"/>
        <v>A.100.18.102</v>
      </c>
      <c r="D728" s="9" t="s">
        <v>6</v>
      </c>
      <c r="E728" s="112" t="s">
        <v>362</v>
      </c>
      <c r="F728" s="115" t="str">
        <f t="shared" si="164"/>
        <v>21MoV53</v>
      </c>
      <c r="G728" s="146">
        <v>2.7169361333333337</v>
      </c>
      <c r="H728" s="8">
        <f t="shared" si="175"/>
        <v>2.7169361333333337</v>
      </c>
      <c r="J728" s="169">
        <v>1.0171012115002283</v>
      </c>
      <c r="K728" s="8">
        <f t="shared" si="176"/>
        <v>1.0171012115002283</v>
      </c>
      <c r="L728" s="170">
        <v>4.7686002999999998E-2</v>
      </c>
      <c r="M728" s="170">
        <v>0.15941934100020003</v>
      </c>
      <c r="N728" s="170">
        <v>0.4024554475000281</v>
      </c>
      <c r="O728" s="170">
        <v>0.40754042000000001</v>
      </c>
      <c r="Q728" s="69">
        <v>25.051167</v>
      </c>
      <c r="S728" s="116">
        <v>8.3594633000000002E-2</v>
      </c>
      <c r="T728" s="116">
        <v>7.8808276999999996E-2</v>
      </c>
      <c r="U728" s="116">
        <v>2.7388402999999999E-3</v>
      </c>
      <c r="V728" s="116">
        <v>2.0475154999999999E-3</v>
      </c>
      <c r="X728" s="69">
        <v>2.5683325999999998E-4</v>
      </c>
      <c r="Z728" s="166"/>
    </row>
    <row r="729" spans="1:26" ht="14.4">
      <c r="A729" t="s">
        <v>630</v>
      </c>
      <c r="B729" s="85" t="s">
        <v>523</v>
      </c>
      <c r="C729" s="113" t="str">
        <f t="shared" si="163"/>
        <v>A.100.18.103</v>
      </c>
      <c r="D729" s="9" t="s">
        <v>6</v>
      </c>
      <c r="E729" s="112" t="s">
        <v>362</v>
      </c>
      <c r="F729" s="115" t="str">
        <f t="shared" si="164"/>
        <v>22Mo4</v>
      </c>
      <c r="G729" s="146">
        <v>2.5826911999999997</v>
      </c>
      <c r="H729" s="8">
        <f t="shared" si="175"/>
        <v>2.5826911999999997</v>
      </c>
      <c r="J729" s="169">
        <v>0.79632785861902367</v>
      </c>
      <c r="K729" s="8">
        <f t="shared" si="176"/>
        <v>0.79632785861902367</v>
      </c>
      <c r="L729" s="170">
        <v>3.3906029480000002E-2</v>
      </c>
      <c r="M729" s="170">
        <v>0.13085498697899001</v>
      </c>
      <c r="N729" s="170">
        <v>0.24416316216003373</v>
      </c>
      <c r="O729" s="170">
        <v>0.38740367999999997</v>
      </c>
      <c r="Q729" s="69">
        <v>24.016282</v>
      </c>
      <c r="S729" s="116">
        <v>7.1918712999999995E-2</v>
      </c>
      <c r="T729" s="116">
        <v>6.7524617999999995E-2</v>
      </c>
      <c r="U729" s="116">
        <v>2.4542073E-3</v>
      </c>
      <c r="V729" s="116">
        <v>1.9398874999999999E-3</v>
      </c>
      <c r="X729" s="69">
        <v>2.0173270999999999E-4</v>
      </c>
      <c r="Z729" s="166"/>
    </row>
    <row r="730" spans="1:26" ht="14.4">
      <c r="A730" t="s">
        <v>631</v>
      </c>
      <c r="B730" s="85" t="s">
        <v>523</v>
      </c>
      <c r="C730" s="113" t="str">
        <f t="shared" si="163"/>
        <v>A.100.18.104</v>
      </c>
      <c r="D730" s="9" t="s">
        <v>6</v>
      </c>
      <c r="E730" s="112" t="s">
        <v>362</v>
      </c>
      <c r="F730" s="115" t="str">
        <f t="shared" si="164"/>
        <v>28NiCrMo4</v>
      </c>
      <c r="G730" s="146">
        <v>2.6592626666666668</v>
      </c>
      <c r="H730" s="8">
        <f t="shared" si="175"/>
        <v>2.6592626666666668</v>
      </c>
      <c r="J730" s="169">
        <v>1.0199475960594959</v>
      </c>
      <c r="K730" s="8">
        <f t="shared" si="176"/>
        <v>1.0199475960594959</v>
      </c>
      <c r="L730" s="170">
        <v>3.8328998780000005E-2</v>
      </c>
      <c r="M730" s="170">
        <v>0.25813828646944997</v>
      </c>
      <c r="N730" s="170">
        <v>0.32459091081004587</v>
      </c>
      <c r="O730" s="170">
        <v>0.39888940000000001</v>
      </c>
      <c r="Q730" s="69">
        <v>26.198596999999999</v>
      </c>
      <c r="S730" s="116">
        <v>0.10991347</v>
      </c>
      <c r="T730" s="116">
        <v>0.10456935000000001</v>
      </c>
      <c r="U730" s="116">
        <v>3.2427184E-3</v>
      </c>
      <c r="V730" s="116">
        <v>2.1014045E-3</v>
      </c>
      <c r="X730" s="69">
        <v>2.2186423E-4</v>
      </c>
      <c r="Z730" s="166"/>
    </row>
    <row r="731" spans="1:26" ht="14.4">
      <c r="B731" s="85"/>
      <c r="C731" s="113"/>
      <c r="D731" s="1" t="s">
        <v>7</v>
      </c>
      <c r="E731" s="112"/>
      <c r="H731" s="8"/>
      <c r="Q731"/>
    </row>
    <row r="732" spans="1:26" ht="14.4">
      <c r="A732" t="s">
        <v>632</v>
      </c>
      <c r="B732" s="85" t="s">
        <v>523</v>
      </c>
      <c r="C732" s="113" t="str">
        <f t="shared" si="163"/>
        <v>A.100.20.101</v>
      </c>
      <c r="D732" s="9" t="s">
        <v>7</v>
      </c>
      <c r="E732" s="112" t="s">
        <v>362</v>
      </c>
      <c r="F732" s="115" t="str">
        <f t="shared" si="164"/>
        <v>15NiMn6 (1.6228)</v>
      </c>
      <c r="G732" s="146">
        <v>2.6788406666666669</v>
      </c>
      <c r="H732" s="8">
        <f t="shared" ref="H732:H737" si="177">G732</f>
        <v>2.6788406666666669</v>
      </c>
      <c r="J732" s="169">
        <v>0.96088653052592043</v>
      </c>
      <c r="K732" s="8">
        <f t="shared" ref="K732:K737" si="178">J732</f>
        <v>0.96088653052592043</v>
      </c>
      <c r="L732" s="170">
        <v>3.9251242228E-2</v>
      </c>
      <c r="M732" s="170">
        <v>0.27901911893386999</v>
      </c>
      <c r="N732" s="170">
        <v>0.24079006936405048</v>
      </c>
      <c r="O732" s="170">
        <v>0.40182610000000002</v>
      </c>
      <c r="Q732" s="69">
        <v>26.948985</v>
      </c>
      <c r="S732" s="116">
        <v>0.11836579</v>
      </c>
      <c r="T732" s="116">
        <v>0.11294941999999999</v>
      </c>
      <c r="U732" s="116">
        <v>3.3507764999999999E-3</v>
      </c>
      <c r="V732" s="116">
        <v>2.0655932000000002E-3</v>
      </c>
      <c r="X732" s="69">
        <v>1.7728469E-4</v>
      </c>
      <c r="Z732" s="166"/>
    </row>
    <row r="733" spans="1:26" ht="14.4">
      <c r="A733" t="s">
        <v>633</v>
      </c>
      <c r="B733" s="85" t="s">
        <v>523</v>
      </c>
      <c r="C733" s="113" t="str">
        <f t="shared" si="163"/>
        <v>A.100.20.102</v>
      </c>
      <c r="D733" s="9" t="s">
        <v>7</v>
      </c>
      <c r="E733" s="112" t="s">
        <v>362</v>
      </c>
      <c r="F733" s="115" t="str">
        <f t="shared" si="164"/>
        <v>A514(A)</v>
      </c>
      <c r="G733" s="146">
        <v>2.6896827333333335</v>
      </c>
      <c r="H733" s="8">
        <f t="shared" si="177"/>
        <v>2.6896827333333335</v>
      </c>
      <c r="J733" s="169">
        <v>0.76829810107999996</v>
      </c>
      <c r="K733" s="8">
        <f t="shared" si="178"/>
        <v>0.76829810107999996</v>
      </c>
      <c r="L733" s="170">
        <v>3.450886198E-2</v>
      </c>
      <c r="M733" s="170">
        <v>0.13285914029999998</v>
      </c>
      <c r="N733" s="170">
        <v>0.1974776888</v>
      </c>
      <c r="O733" s="170">
        <v>0.40345240999999998</v>
      </c>
      <c r="Q733" s="69">
        <v>23.919142000000001</v>
      </c>
      <c r="S733" s="116">
        <v>7.7728017999999996E-2</v>
      </c>
      <c r="T733" s="116">
        <v>7.3322803000000006E-2</v>
      </c>
      <c r="U733" s="116">
        <v>2.5344652000000001E-3</v>
      </c>
      <c r="V733" s="116">
        <v>1.8707502000000001E-3</v>
      </c>
      <c r="X733" s="69">
        <v>1.8630262E-4</v>
      </c>
      <c r="Z733" s="166"/>
    </row>
    <row r="734" spans="1:26" ht="14.4">
      <c r="A734" t="s">
        <v>634</v>
      </c>
      <c r="B734" s="85" t="s">
        <v>523</v>
      </c>
      <c r="C734" s="113" t="str">
        <f t="shared" si="163"/>
        <v>A.100.20.103</v>
      </c>
      <c r="D734" s="9" t="s">
        <v>7</v>
      </c>
      <c r="E734" s="112" t="s">
        <v>362</v>
      </c>
      <c r="F734" s="115" t="str">
        <f t="shared" si="164"/>
        <v>ASt35 (1.0346)</v>
      </c>
      <c r="G734" s="146">
        <v>2.5315466000000004</v>
      </c>
      <c r="H734" s="8">
        <f t="shared" si="177"/>
        <v>2.5315466000000004</v>
      </c>
      <c r="J734" s="169">
        <v>0.59728433174715934</v>
      </c>
      <c r="K734" s="8">
        <f t="shared" si="178"/>
        <v>0.59728433174715934</v>
      </c>
      <c r="L734" s="170">
        <v>3.2371280784999991E-2</v>
      </c>
      <c r="M734" s="170">
        <v>0.10797396549211999</v>
      </c>
      <c r="N734" s="170">
        <v>7.7207095470039344E-2</v>
      </c>
      <c r="O734" s="170">
        <v>0.37973199000000002</v>
      </c>
      <c r="Q734" s="69">
        <v>24.019742999999998</v>
      </c>
      <c r="S734" s="116">
        <v>6.2379736999999998E-2</v>
      </c>
      <c r="T734" s="116">
        <v>5.8332450000000001E-2</v>
      </c>
      <c r="U734" s="116">
        <v>2.2482626000000002E-3</v>
      </c>
      <c r="V734" s="116">
        <v>1.7990243000000001E-3</v>
      </c>
      <c r="X734" s="69">
        <v>1.2021231E-4</v>
      </c>
      <c r="Z734" s="166"/>
    </row>
    <row r="735" spans="1:26" ht="14.4">
      <c r="A735" t="s">
        <v>635</v>
      </c>
      <c r="B735" s="85" t="s">
        <v>523</v>
      </c>
      <c r="C735" s="113" t="str">
        <f t="shared" si="163"/>
        <v>A.100.20.104</v>
      </c>
      <c r="D735" s="9" t="s">
        <v>7</v>
      </c>
      <c r="E735" s="112" t="s">
        <v>362</v>
      </c>
      <c r="F735" s="115" t="str">
        <f t="shared" si="164"/>
        <v>X12CrNi 18 9</v>
      </c>
      <c r="G735" s="146">
        <v>6.8219853333333331</v>
      </c>
      <c r="H735" s="8">
        <f t="shared" si="177"/>
        <v>6.8219853333333331</v>
      </c>
      <c r="J735" s="169">
        <v>3.8023506412962513</v>
      </c>
      <c r="K735" s="8">
        <f t="shared" si="178"/>
        <v>3.8023506412962513</v>
      </c>
      <c r="L735" s="170">
        <v>8.8487421900000002E-2</v>
      </c>
      <c r="M735" s="170">
        <v>1.376471479396</v>
      </c>
      <c r="N735" s="170">
        <v>1.3140939400002511</v>
      </c>
      <c r="O735" s="170">
        <v>1.0232977999999999</v>
      </c>
      <c r="Q735" s="69">
        <v>43.248564999999999</v>
      </c>
      <c r="S735" s="116">
        <v>0.53388031000000002</v>
      </c>
      <c r="T735" s="116">
        <v>0.51795488999999995</v>
      </c>
      <c r="U735" s="116">
        <v>1.2876357E-2</v>
      </c>
      <c r="V735" s="116">
        <v>3.0490613000000001E-3</v>
      </c>
      <c r="X735" s="69">
        <v>7.2866279000000003E-4</v>
      </c>
      <c r="Z735" s="166"/>
    </row>
    <row r="736" spans="1:26" ht="14.4">
      <c r="A736" t="s">
        <v>636</v>
      </c>
      <c r="B736" s="85" t="s">
        <v>523</v>
      </c>
      <c r="C736" s="113" t="str">
        <f t="shared" si="163"/>
        <v>A.100.20.105</v>
      </c>
      <c r="D736" s="9" t="s">
        <v>7</v>
      </c>
      <c r="E736" s="112" t="s">
        <v>362</v>
      </c>
      <c r="F736" s="115" t="str">
        <f t="shared" si="164"/>
        <v>X12Ni5 (1.5680)</v>
      </c>
      <c r="G736" s="146">
        <v>2.5791575333333334</v>
      </c>
      <c r="H736" s="8">
        <f t="shared" si="177"/>
        <v>2.5791575333333334</v>
      </c>
      <c r="J736" s="169">
        <v>0.94668742728414101</v>
      </c>
      <c r="K736" s="8">
        <f t="shared" si="178"/>
        <v>0.94668742728414101</v>
      </c>
      <c r="L736" s="170">
        <v>3.8118837763999998E-2</v>
      </c>
      <c r="M736" s="170">
        <v>0.27932231103108995</v>
      </c>
      <c r="N736" s="170">
        <v>0.24237264848905107</v>
      </c>
      <c r="O736" s="170">
        <v>0.38687363000000002</v>
      </c>
      <c r="Q736" s="69">
        <v>26.039662</v>
      </c>
      <c r="S736" s="116">
        <v>0.11753396000000001</v>
      </c>
      <c r="T736" s="116">
        <v>0.11224605999999999</v>
      </c>
      <c r="U736" s="116">
        <v>3.2892396E-3</v>
      </c>
      <c r="V736" s="116">
        <v>1.9986601999999998E-3</v>
      </c>
      <c r="X736" s="69">
        <v>1.7396531E-4</v>
      </c>
      <c r="Z736" s="166"/>
    </row>
    <row r="737" spans="1:26" ht="14.4">
      <c r="A737" t="s">
        <v>637</v>
      </c>
      <c r="B737" s="85" t="s">
        <v>523</v>
      </c>
      <c r="C737" s="113" t="str">
        <f t="shared" si="163"/>
        <v>A.100.20.106</v>
      </c>
      <c r="D737" s="9" t="s">
        <v>7</v>
      </c>
      <c r="E737" s="112" t="s">
        <v>362</v>
      </c>
      <c r="F737" s="115" t="str">
        <f t="shared" si="164"/>
        <v>X8Ni9</v>
      </c>
      <c r="G737" s="146">
        <v>3.3087904000000004</v>
      </c>
      <c r="H737" s="8">
        <f t="shared" si="177"/>
        <v>3.3087904000000004</v>
      </c>
      <c r="J737" s="169">
        <v>2.8274313066525063</v>
      </c>
      <c r="K737" s="8">
        <f t="shared" si="178"/>
        <v>2.8274313066525063</v>
      </c>
      <c r="L737" s="170">
        <v>7.261296623199999E-2</v>
      </c>
      <c r="M737" s="170">
        <v>1.1616906465303001</v>
      </c>
      <c r="N737" s="170">
        <v>1.0968091338902062</v>
      </c>
      <c r="O737" s="170">
        <v>0.49631856000000002</v>
      </c>
      <c r="Q737" s="69">
        <v>40.973278000000001</v>
      </c>
      <c r="S737" s="116">
        <v>0.40465794999999999</v>
      </c>
      <c r="T737" s="116">
        <v>0.39233520999999999</v>
      </c>
      <c r="U737" s="116">
        <v>8.9639443000000003E-3</v>
      </c>
      <c r="V737" s="116">
        <v>3.3587962999999999E-3</v>
      </c>
      <c r="X737" s="69">
        <v>4.6737098999999999E-4</v>
      </c>
      <c r="Z737" s="166"/>
    </row>
    <row r="738" spans="1:26" ht="14.4">
      <c r="B738" s="85"/>
      <c r="C738" s="113"/>
      <c r="D738" s="1" t="s">
        <v>8</v>
      </c>
      <c r="E738" s="112"/>
      <c r="H738" s="8"/>
      <c r="Q738"/>
    </row>
    <row r="739" spans="1:26" ht="14.4">
      <c r="A739" t="s">
        <v>638</v>
      </c>
      <c r="B739" s="85" t="s">
        <v>523</v>
      </c>
      <c r="C739" s="113" t="str">
        <f t="shared" si="163"/>
        <v>A.100.22.101</v>
      </c>
      <c r="D739" s="9" t="s">
        <v>8</v>
      </c>
      <c r="E739" s="112" t="s">
        <v>362</v>
      </c>
      <c r="F739" s="115" t="str">
        <f t="shared" si="164"/>
        <v>38Si6</v>
      </c>
      <c r="G739" s="146">
        <v>2.5793105333333335</v>
      </c>
      <c r="H739" s="8">
        <f t="shared" ref="H739:H742" si="179">G739</f>
        <v>2.5793105333333335</v>
      </c>
      <c r="J739" s="169">
        <v>0.61911527900386853</v>
      </c>
      <c r="K739" s="8">
        <f t="shared" ref="K739:K742" si="180">J739</f>
        <v>0.61911527900386853</v>
      </c>
      <c r="L739" s="170">
        <v>3.2499828948999998E-2</v>
      </c>
      <c r="M739" s="170">
        <v>0.10850225545469999</v>
      </c>
      <c r="N739" s="170">
        <v>9.1216614600168625E-2</v>
      </c>
      <c r="O739" s="170">
        <v>0.38689657999999999</v>
      </c>
      <c r="Q739" s="69">
        <v>24.395191000000001</v>
      </c>
      <c r="S739" s="116">
        <v>6.6315524000000001E-2</v>
      </c>
      <c r="T739" s="116">
        <v>6.2203493999999998E-2</v>
      </c>
      <c r="U739" s="116">
        <v>2.2902686E-3</v>
      </c>
      <c r="V739" s="116">
        <v>1.8217617000000001E-3</v>
      </c>
      <c r="X739" s="69">
        <v>1.2277925999999999E-4</v>
      </c>
      <c r="Z739" s="166"/>
    </row>
    <row r="740" spans="1:26" ht="14.4">
      <c r="A740" t="s">
        <v>639</v>
      </c>
      <c r="B740" s="85" t="s">
        <v>523</v>
      </c>
      <c r="C740" s="113" t="str">
        <f t="shared" si="163"/>
        <v>A.100.22.102</v>
      </c>
      <c r="D740" s="9" t="s">
        <v>8</v>
      </c>
      <c r="E740" s="112" t="s">
        <v>362</v>
      </c>
      <c r="F740" s="115" t="str">
        <f t="shared" si="164"/>
        <v>50CrV4</v>
      </c>
      <c r="G740" s="146">
        <v>2.7706674666666671</v>
      </c>
      <c r="H740" s="8">
        <f t="shared" si="179"/>
        <v>2.7706674666666671</v>
      </c>
      <c r="J740" s="169">
        <v>0.71242372721154501</v>
      </c>
      <c r="K740" s="8">
        <f t="shared" si="180"/>
        <v>0.71242372721154501</v>
      </c>
      <c r="L740" s="170">
        <v>3.9472536799999999E-2</v>
      </c>
      <c r="M740" s="170">
        <v>0.12892246734150001</v>
      </c>
      <c r="N740" s="170">
        <v>0.12842860307004494</v>
      </c>
      <c r="O740" s="170">
        <v>0.41560012000000002</v>
      </c>
      <c r="Q740" s="69">
        <v>24.469957000000001</v>
      </c>
      <c r="S740" s="116">
        <v>7.9054303000000006E-2</v>
      </c>
      <c r="T740" s="116">
        <v>7.4710062999999993E-2</v>
      </c>
      <c r="U740" s="116">
        <v>2.5514803000000002E-3</v>
      </c>
      <c r="V740" s="116">
        <v>1.7927594E-3</v>
      </c>
      <c r="X740" s="69">
        <v>1.4407611999999999E-4</v>
      </c>
      <c r="Z740" s="166"/>
    </row>
    <row r="741" spans="1:26" ht="14.4">
      <c r="A741" t="s">
        <v>640</v>
      </c>
      <c r="B741" s="85" t="s">
        <v>523</v>
      </c>
      <c r="C741" s="113" t="str">
        <f t="shared" si="163"/>
        <v>A.100.22.103</v>
      </c>
      <c r="D741" s="9" t="s">
        <v>8</v>
      </c>
      <c r="E741" s="112" t="s">
        <v>362</v>
      </c>
      <c r="F741" s="115" t="str">
        <f t="shared" si="164"/>
        <v>55Si7</v>
      </c>
      <c r="G741" s="146">
        <v>2.5909163333333334</v>
      </c>
      <c r="H741" s="8">
        <f t="shared" si="179"/>
        <v>2.5909163333333334</v>
      </c>
      <c r="J741" s="169">
        <v>0.62493860509708554</v>
      </c>
      <c r="K741" s="8">
        <f t="shared" si="180"/>
        <v>0.62493860509708554</v>
      </c>
      <c r="L741" s="170">
        <v>3.2807122233000002E-2</v>
      </c>
      <c r="M741" s="170">
        <v>0.10941429828389999</v>
      </c>
      <c r="N741" s="170">
        <v>9.4079734580185481E-2</v>
      </c>
      <c r="O741" s="170">
        <v>0.38863745</v>
      </c>
      <c r="Q741" s="69">
        <v>24.407603000000002</v>
      </c>
      <c r="S741" s="116">
        <v>6.9602417999999999E-2</v>
      </c>
      <c r="T741" s="116">
        <v>6.5477151999999997E-2</v>
      </c>
      <c r="U741" s="116">
        <v>2.3041775999999999E-3</v>
      </c>
      <c r="V741" s="116">
        <v>1.8210879E-3</v>
      </c>
      <c r="X741" s="69">
        <v>1.2390597E-4</v>
      </c>
      <c r="Z741" s="166"/>
    </row>
    <row r="742" spans="1:26" ht="14.4">
      <c r="A742" t="s">
        <v>641</v>
      </c>
      <c r="B742" s="85" t="s">
        <v>523</v>
      </c>
      <c r="C742" s="113" t="str">
        <f t="shared" si="163"/>
        <v>A.100.22.104</v>
      </c>
      <c r="D742" s="9" t="s">
        <v>8</v>
      </c>
      <c r="E742" s="112" t="s">
        <v>362</v>
      </c>
      <c r="F742" s="115" t="str">
        <f t="shared" si="164"/>
        <v>67SiCr5</v>
      </c>
      <c r="G742" s="146">
        <v>2.6519526666666668</v>
      </c>
      <c r="H742" s="8">
        <f t="shared" si="179"/>
        <v>2.6519526666666668</v>
      </c>
      <c r="J742" s="169">
        <v>0.63331098296124611</v>
      </c>
      <c r="K742" s="8">
        <f t="shared" si="180"/>
        <v>0.63331098296124611</v>
      </c>
      <c r="L742" s="170">
        <v>3.2052918888999998E-2</v>
      </c>
      <c r="M742" s="170">
        <v>0.1118618543721</v>
      </c>
      <c r="N742" s="170">
        <v>9.1603309700146129E-2</v>
      </c>
      <c r="O742" s="170">
        <v>0.3977929</v>
      </c>
      <c r="Q742" s="69">
        <v>24.495509999999999</v>
      </c>
      <c r="S742" s="116">
        <v>6.0955771999999998E-2</v>
      </c>
      <c r="T742" s="116">
        <v>5.6770143000000002E-2</v>
      </c>
      <c r="U742" s="116">
        <v>2.3660313999999999E-3</v>
      </c>
      <c r="V742" s="116">
        <v>1.8195975E-3</v>
      </c>
      <c r="X742" s="69">
        <v>1.2720734999999999E-4</v>
      </c>
      <c r="Z742" s="166"/>
    </row>
    <row r="743" spans="1:26" ht="14.4">
      <c r="B743" s="85"/>
      <c r="C743" s="113"/>
      <c r="D743" s="1" t="s">
        <v>1694</v>
      </c>
      <c r="E743" s="112"/>
      <c r="H743" s="8"/>
      <c r="K743"/>
      <c r="Q743"/>
    </row>
    <row r="744" spans="1:26" ht="14.4">
      <c r="A744" t="s">
        <v>1695</v>
      </c>
      <c r="B744" s="85" t="s">
        <v>527</v>
      </c>
      <c r="C744" s="113" t="str">
        <f t="shared" ref="C744:C800" si="181">MID(A744,1,12)</f>
        <v>A.100.24.099</v>
      </c>
      <c r="D744" s="9" t="s">
        <v>228</v>
      </c>
      <c r="E744" s="112" t="s">
        <v>362</v>
      </c>
      <c r="F744" s="115" t="str">
        <f t="shared" ref="F744:F800" si="182">MID(A744, 21,85)</f>
        <v>Aluminium (primary) Global average</v>
      </c>
      <c r="G744" s="146">
        <v>11.869402000000001</v>
      </c>
      <c r="H744" s="8">
        <f t="shared" ref="H744:H800" si="183">G744</f>
        <v>11.869402000000001</v>
      </c>
      <c r="J744" s="169">
        <v>3.2662270132893099</v>
      </c>
      <c r="K744" s="8">
        <f t="shared" ref="K744:K800" si="184">J744</f>
        <v>3.2662270132893099</v>
      </c>
      <c r="L744" s="170">
        <v>0.123181863562</v>
      </c>
      <c r="M744" s="170">
        <v>0.31792072557700002</v>
      </c>
      <c r="N744" s="170">
        <v>1.0447141241503097</v>
      </c>
      <c r="O744" s="170">
        <v>1.7804103</v>
      </c>
      <c r="Q744" s="69">
        <v>120.51163</v>
      </c>
      <c r="S744" s="116">
        <v>0.27664038000000002</v>
      </c>
      <c r="T744" s="116">
        <v>0.26336066000000002</v>
      </c>
      <c r="U744" s="116">
        <v>1.1138772999999999E-2</v>
      </c>
      <c r="V744" s="116">
        <v>2.1409498999999999E-3</v>
      </c>
      <c r="X744" s="69">
        <v>5.8337201000000004E-4</v>
      </c>
      <c r="Z744" s="166"/>
    </row>
    <row r="745" spans="1:26" ht="14.4">
      <c r="A745" t="s">
        <v>1696</v>
      </c>
      <c r="B745" s="85" t="s">
        <v>527</v>
      </c>
      <c r="C745" s="113" t="str">
        <f t="shared" si="181"/>
        <v>A.100.24.100</v>
      </c>
      <c r="D745" s="9" t="s">
        <v>228</v>
      </c>
      <c r="E745" s="112" t="s">
        <v>362</v>
      </c>
      <c r="F745" s="115" t="str">
        <f t="shared" si="182"/>
        <v>Aluminium trade mix Global (64% prim 36% sec)</v>
      </c>
      <c r="G745" s="146">
        <v>7.7754300000000001</v>
      </c>
      <c r="H745" s="8">
        <f t="shared" si="183"/>
        <v>7.7754300000000001</v>
      </c>
      <c r="J745" s="169">
        <v>2.1243511307102301</v>
      </c>
      <c r="K745" s="8">
        <f t="shared" si="184"/>
        <v>2.1243511307102301</v>
      </c>
      <c r="L745" s="170">
        <v>8.0110053199000011E-2</v>
      </c>
      <c r="M745" s="170">
        <v>0.20688120054</v>
      </c>
      <c r="N745" s="170">
        <v>0.6710453769712299</v>
      </c>
      <c r="O745" s="170">
        <v>1.1663144999999999</v>
      </c>
      <c r="Q745" s="69">
        <v>79.648298999999994</v>
      </c>
      <c r="S745" s="116">
        <v>0.18078965999999999</v>
      </c>
      <c r="T745" s="116">
        <v>0.17200238000000001</v>
      </c>
      <c r="U745" s="116">
        <v>7.2803761999999999E-3</v>
      </c>
      <c r="V745" s="116">
        <v>1.5069115000000001E-3</v>
      </c>
      <c r="X745" s="69">
        <v>3.8221148000000001E-4</v>
      </c>
      <c r="Z745" s="166"/>
    </row>
    <row r="746" spans="1:26" ht="14.4">
      <c r="A746" t="s">
        <v>1697</v>
      </c>
      <c r="B746" s="85" t="s">
        <v>527</v>
      </c>
      <c r="C746" s="113" t="str">
        <f t="shared" si="181"/>
        <v>A.100.24.101</v>
      </c>
      <c r="D746" s="9" t="s">
        <v>228</v>
      </c>
      <c r="E746" s="112" t="s">
        <v>362</v>
      </c>
      <c r="F746" s="115" t="str">
        <f t="shared" si="182"/>
        <v>Aluminium (primary) European production, bauxite from Africa</v>
      </c>
      <c r="G746" s="146">
        <v>4.8033801333333335</v>
      </c>
      <c r="H746" s="8">
        <f t="shared" si="183"/>
        <v>4.8033801333333335</v>
      </c>
      <c r="J746" s="169">
        <v>1.9141947518181102</v>
      </c>
      <c r="K746" s="8">
        <f t="shared" si="184"/>
        <v>1.9141947518181102</v>
      </c>
      <c r="L746" s="170">
        <v>1.8471405653000001E-2</v>
      </c>
      <c r="M746" s="170">
        <v>6.0042602785000003E-2</v>
      </c>
      <c r="N746" s="170">
        <v>1.11517372338011</v>
      </c>
      <c r="O746" s="170">
        <v>0.72050702</v>
      </c>
      <c r="Q746" s="69">
        <v>72.198780999999997</v>
      </c>
      <c r="S746" s="116">
        <v>9.471396E-2</v>
      </c>
      <c r="T746" s="116">
        <v>9.0068571E-2</v>
      </c>
      <c r="U746" s="116">
        <v>4.0154776000000001E-3</v>
      </c>
      <c r="V746" s="116">
        <v>6.2991174E-4</v>
      </c>
      <c r="X746" s="69">
        <v>1.8768807E-4</v>
      </c>
      <c r="Z746" s="166"/>
    </row>
    <row r="747" spans="1:26" ht="14.4">
      <c r="A747" t="s">
        <v>3100</v>
      </c>
      <c r="B747" s="85" t="s">
        <v>527</v>
      </c>
      <c r="C747" s="113" t="str">
        <f t="shared" si="181"/>
        <v>A.100.24.102</v>
      </c>
      <c r="D747" s="9" t="s">
        <v>228</v>
      </c>
      <c r="E747" s="112" t="s">
        <v>362</v>
      </c>
      <c r="F747" s="115" t="str">
        <f t="shared" si="182"/>
        <v>Aluminium (secondary)</v>
      </c>
      <c r="G747" s="146">
        <v>0.49725793333333335</v>
      </c>
      <c r="H747" s="8">
        <f t="shared" si="183"/>
        <v>0.49725793333333335</v>
      </c>
      <c r="J747" s="169">
        <v>9.4349652391071015E-2</v>
      </c>
      <c r="K747" s="8">
        <f t="shared" si="184"/>
        <v>9.4349652391071015E-2</v>
      </c>
      <c r="L747" s="170">
        <v>3.5379469706000003E-3</v>
      </c>
      <c r="M747" s="170">
        <v>9.4776121499999984E-3</v>
      </c>
      <c r="N747" s="170">
        <v>6.7454032704710185E-3</v>
      </c>
      <c r="O747" s="170">
        <v>7.4588689999999999E-2</v>
      </c>
      <c r="Q747" s="69">
        <v>7.0023773</v>
      </c>
      <c r="S747" s="116">
        <v>1.0388384000000001E-2</v>
      </c>
      <c r="T747" s="116">
        <v>9.5876482999999995E-3</v>
      </c>
      <c r="U747" s="116">
        <v>4.2100371000000002E-4</v>
      </c>
      <c r="V747" s="116">
        <v>3.7973215999999999E-4</v>
      </c>
      <c r="X747" s="172">
        <v>2.4592759000000001E-5</v>
      </c>
      <c r="Z747" s="166"/>
    </row>
    <row r="748" spans="1:26" ht="14.4">
      <c r="A748" t="s">
        <v>1698</v>
      </c>
      <c r="B748" s="85" t="s">
        <v>527</v>
      </c>
      <c r="C748" s="113" t="str">
        <f t="shared" si="181"/>
        <v>A.100.24.103</v>
      </c>
      <c r="D748" s="9" t="s">
        <v>228</v>
      </c>
      <c r="E748" s="112" t="s">
        <v>362</v>
      </c>
      <c r="F748" s="115" t="str">
        <f t="shared" si="182"/>
        <v>Aluminium trade mix Europe (79% prim 21% sec)</v>
      </c>
      <c r="G748" s="146">
        <v>3.8990944666666669</v>
      </c>
      <c r="H748" s="8">
        <f t="shared" si="183"/>
        <v>3.8990944666666669</v>
      </c>
      <c r="J748" s="169">
        <v>1.53202726718469</v>
      </c>
      <c r="K748" s="8">
        <f t="shared" si="184"/>
        <v>1.53202726718469</v>
      </c>
      <c r="L748" s="170">
        <v>1.5335379404E-2</v>
      </c>
      <c r="M748" s="170">
        <v>4.9423955219999996E-2</v>
      </c>
      <c r="N748" s="170">
        <v>0.88240376256068997</v>
      </c>
      <c r="O748" s="170">
        <v>0.58486417000000002</v>
      </c>
      <c r="Q748" s="69">
        <v>58.507536000000002</v>
      </c>
      <c r="S748" s="116">
        <v>7.7005588999999999E-2</v>
      </c>
      <c r="T748" s="116">
        <v>7.3167576999999998E-2</v>
      </c>
      <c r="U748" s="116">
        <v>3.2606381000000002E-3</v>
      </c>
      <c r="V748" s="116">
        <v>5.7737402999999995E-4</v>
      </c>
      <c r="X748" s="69">
        <v>1.5343805999999999E-4</v>
      </c>
      <c r="Z748" s="166"/>
    </row>
    <row r="749" spans="1:26" ht="14.4">
      <c r="A749" t="s">
        <v>1699</v>
      </c>
      <c r="B749" s="85" t="s">
        <v>527</v>
      </c>
      <c r="C749" s="113" t="str">
        <f t="shared" si="181"/>
        <v>A.100.24.104</v>
      </c>
      <c r="D749" s="9" t="s">
        <v>228</v>
      </c>
      <c r="E749" s="112" t="s">
        <v>362</v>
      </c>
      <c r="F749" s="115" t="str">
        <f t="shared" si="182"/>
        <v>Antimony - CRM (EoL-RIR = 18%)</v>
      </c>
      <c r="G749" s="146">
        <v>12.444920666666668</v>
      </c>
      <c r="H749" s="8">
        <f t="shared" si="183"/>
        <v>12.444920666666668</v>
      </c>
      <c r="J749" s="169">
        <v>10.275311485303998</v>
      </c>
      <c r="K749" s="8">
        <f t="shared" si="184"/>
        <v>10.275311485303998</v>
      </c>
      <c r="L749" s="170">
        <v>0.20067599302</v>
      </c>
      <c r="M749" s="170">
        <v>0.75753136958400002</v>
      </c>
      <c r="N749" s="170">
        <v>7.4503660226999999</v>
      </c>
      <c r="O749" s="170">
        <v>1.8667381000000001</v>
      </c>
      <c r="Q749" s="69">
        <v>142.93183999999999</v>
      </c>
      <c r="S749" s="116">
        <v>0.40314522000000003</v>
      </c>
      <c r="T749" s="116">
        <v>0.37923285000000001</v>
      </c>
      <c r="U749" s="116">
        <v>1.2987156999999999E-2</v>
      </c>
      <c r="V749" s="116">
        <v>1.0925209E-2</v>
      </c>
      <c r="X749" s="69">
        <v>0.97383960999999997</v>
      </c>
      <c r="Z749" s="166"/>
    </row>
    <row r="750" spans="1:26" ht="14.4">
      <c r="A750" t="s">
        <v>642</v>
      </c>
      <c r="B750" s="85" t="s">
        <v>527</v>
      </c>
      <c r="C750" s="113" t="str">
        <f t="shared" si="181"/>
        <v>A.100.24.105</v>
      </c>
      <c r="D750" s="9" t="s">
        <v>228</v>
      </c>
      <c r="E750" s="112" t="s">
        <v>362</v>
      </c>
      <c r="F750" s="115" t="str">
        <f t="shared" si="182"/>
        <v>Cadmium (EoL-RIR = 0%)</v>
      </c>
      <c r="G750" s="146">
        <v>3.8180000000000001</v>
      </c>
      <c r="H750" s="8">
        <f t="shared" si="183"/>
        <v>3.8180000000000001</v>
      </c>
      <c r="J750" s="169">
        <v>20.360404389100001</v>
      </c>
      <c r="K750" s="8">
        <f t="shared" si="184"/>
        <v>20.360404389100001</v>
      </c>
      <c r="L750" s="170">
        <v>0</v>
      </c>
      <c r="M750" s="170">
        <v>0.3377043891</v>
      </c>
      <c r="N750" s="170">
        <v>19.45</v>
      </c>
      <c r="O750" s="170">
        <v>0.57269999999999999</v>
      </c>
      <c r="Q750" s="69">
        <v>78.284850000000006</v>
      </c>
      <c r="S750" s="116">
        <v>0.17017942999999999</v>
      </c>
      <c r="T750" s="116">
        <v>0.15927905000000001</v>
      </c>
      <c r="U750" s="116">
        <v>4.7824814999999996E-3</v>
      </c>
      <c r="V750" s="116">
        <v>6.1178982999999998E-3</v>
      </c>
      <c r="X750" s="69">
        <v>0.18660251</v>
      </c>
      <c r="Z750" s="166"/>
    </row>
    <row r="751" spans="1:26" ht="14.4">
      <c r="A751" t="s">
        <v>3101</v>
      </c>
      <c r="B751" s="85" t="s">
        <v>527</v>
      </c>
      <c r="C751" s="113" t="str">
        <f t="shared" si="181"/>
        <v>A.100.24.106</v>
      </c>
      <c r="D751" s="9" t="s">
        <v>228</v>
      </c>
      <c r="E751" s="112" t="s">
        <v>362</v>
      </c>
      <c r="F751" s="115" t="str">
        <f t="shared" si="182"/>
        <v>Chromium, CRM (EoL-RIR = 21%)</v>
      </c>
      <c r="G751" s="146">
        <v>21.69841266666667</v>
      </c>
      <c r="H751" s="8">
        <f t="shared" si="183"/>
        <v>21.69841266666667</v>
      </c>
      <c r="J751" s="169">
        <v>5.8451834468000001</v>
      </c>
      <c r="K751" s="8">
        <f t="shared" si="184"/>
        <v>5.8451834468000001</v>
      </c>
      <c r="L751" s="170">
        <v>0.1091020338</v>
      </c>
      <c r="M751" s="170">
        <v>1.2673215899999999</v>
      </c>
      <c r="N751" s="170">
        <v>1.213997923</v>
      </c>
      <c r="O751" s="170">
        <v>3.2547619000000001</v>
      </c>
      <c r="Q751" s="69">
        <v>36.682540000000003</v>
      </c>
      <c r="S751" s="116">
        <v>0.66962535000000001</v>
      </c>
      <c r="T751" s="116">
        <v>0.64596017999999999</v>
      </c>
      <c r="U751" s="116">
        <v>2.3540505E-2</v>
      </c>
      <c r="V751" s="116">
        <v>1.2466667000000001E-4</v>
      </c>
      <c r="X751" s="69">
        <v>1.5350285000000001E-3</v>
      </c>
      <c r="Z751" s="166"/>
    </row>
    <row r="752" spans="1:26" ht="14.4">
      <c r="A752" t="s">
        <v>3102</v>
      </c>
      <c r="B752" s="85" t="s">
        <v>527</v>
      </c>
      <c r="C752" s="113" t="str">
        <f t="shared" si="181"/>
        <v>A.100.24.107</v>
      </c>
      <c r="D752" s="9" t="s">
        <v>228</v>
      </c>
      <c r="E752" s="112" t="s">
        <v>362</v>
      </c>
      <c r="F752" s="115" t="str">
        <f t="shared" si="182"/>
        <v>Cobalt - CRM (EoL-RIR = 22%)</v>
      </c>
      <c r="G752" s="146">
        <v>37.203124666666668</v>
      </c>
      <c r="H752" s="8">
        <f t="shared" si="183"/>
        <v>37.203124666666668</v>
      </c>
      <c r="J752" s="169">
        <v>52.754111887999997</v>
      </c>
      <c r="K752" s="8">
        <f t="shared" si="184"/>
        <v>52.754111887999997</v>
      </c>
      <c r="L752" s="170">
        <v>1.330057848</v>
      </c>
      <c r="M752" s="170">
        <v>5.3692234100000009</v>
      </c>
      <c r="N752" s="170">
        <v>40.474361930000001</v>
      </c>
      <c r="O752" s="170">
        <v>5.5804686999999999</v>
      </c>
      <c r="Q752" s="69">
        <v>194.53125</v>
      </c>
      <c r="S752" s="116">
        <v>13.019138999999999</v>
      </c>
      <c r="T752" s="116">
        <v>12.946515</v>
      </c>
      <c r="U752" s="116">
        <v>6.4145034000000004E-2</v>
      </c>
      <c r="V752" s="116">
        <v>8.4787500000000002E-3</v>
      </c>
      <c r="X752" s="69">
        <v>4.2043222999999996E-3</v>
      </c>
      <c r="Z752" s="166"/>
    </row>
    <row r="753" spans="1:26" ht="14.4">
      <c r="A753" t="s">
        <v>1700</v>
      </c>
      <c r="B753" s="85" t="s">
        <v>527</v>
      </c>
      <c r="C753" s="113" t="str">
        <f t="shared" si="181"/>
        <v>A.100.24.108</v>
      </c>
      <c r="D753" s="9" t="s">
        <v>228</v>
      </c>
      <c r="E753" s="112" t="s">
        <v>362</v>
      </c>
      <c r="F753" s="115" t="str">
        <f t="shared" si="182"/>
        <v>Copper rod tube plate (primary)</v>
      </c>
      <c r="G753" s="146">
        <v>3.4506146000000002</v>
      </c>
      <c r="H753" s="8">
        <f t="shared" si="183"/>
        <v>3.4506146000000002</v>
      </c>
      <c r="J753" s="169">
        <v>5.2204937530000013</v>
      </c>
      <c r="K753" s="8">
        <f t="shared" si="184"/>
        <v>5.2204937530000013</v>
      </c>
      <c r="L753" s="170">
        <v>0.14699722630000001</v>
      </c>
      <c r="M753" s="170">
        <v>0.30518816470000004</v>
      </c>
      <c r="N753" s="170">
        <v>4.2507161720000006</v>
      </c>
      <c r="O753" s="170">
        <v>0.51759219000000001</v>
      </c>
      <c r="Q753" s="69">
        <v>57.446489999999997</v>
      </c>
      <c r="S753" s="116">
        <v>0.1668365</v>
      </c>
      <c r="T753" s="116">
        <v>0.15871874999999999</v>
      </c>
      <c r="U753" s="116">
        <v>4.5492776999999998E-3</v>
      </c>
      <c r="V753" s="116">
        <v>3.5684711000000002E-3</v>
      </c>
      <c r="X753" s="69">
        <v>1.9331414999999999E-3</v>
      </c>
      <c r="Z753" s="166"/>
    </row>
    <row r="754" spans="1:26" ht="14.4">
      <c r="A754" t="s">
        <v>1701</v>
      </c>
      <c r="B754" s="85" t="s">
        <v>527</v>
      </c>
      <c r="C754" s="113" t="str">
        <f t="shared" si="181"/>
        <v>A.100.24.109</v>
      </c>
      <c r="D754" s="9" t="s">
        <v>228</v>
      </c>
      <c r="E754" s="112" t="s">
        <v>362</v>
      </c>
      <c r="F754" s="115" t="str">
        <f t="shared" si="182"/>
        <v>Copper (secondary)</v>
      </c>
      <c r="G754" s="146">
        <v>0.43621822000000005</v>
      </c>
      <c r="H754" s="8">
        <f t="shared" si="183"/>
        <v>0.43621822000000005</v>
      </c>
      <c r="J754" s="169">
        <v>9.3055830682371027E-2</v>
      </c>
      <c r="K754" s="8">
        <f t="shared" si="184"/>
        <v>9.3055830682371027E-2</v>
      </c>
      <c r="L754" s="170">
        <v>3.7242764218999996E-3</v>
      </c>
      <c r="M754" s="170">
        <v>8.3108392999999992E-3</v>
      </c>
      <c r="N754" s="170">
        <v>1.5587981960471019E-2</v>
      </c>
      <c r="O754" s="170">
        <v>6.5432733000000007E-2</v>
      </c>
      <c r="Q754" s="69">
        <v>7.6503021999999996</v>
      </c>
      <c r="S754" s="116">
        <v>8.5410945000000005E-3</v>
      </c>
      <c r="T754" s="116">
        <v>7.9762575999999998E-3</v>
      </c>
      <c r="U754" s="116">
        <v>3.6258048999999998E-4</v>
      </c>
      <c r="V754" s="116">
        <v>2.0225639000000001E-4</v>
      </c>
      <c r="X754" s="172">
        <v>2.2168069000000001E-5</v>
      </c>
      <c r="Z754" s="166"/>
    </row>
    <row r="755" spans="1:26" ht="14.4">
      <c r="A755" t="s">
        <v>1702</v>
      </c>
      <c r="B755" s="85" t="s">
        <v>527</v>
      </c>
      <c r="C755" s="113" t="str">
        <f t="shared" si="181"/>
        <v>A.100.24.110</v>
      </c>
      <c r="D755" s="9" t="s">
        <v>228</v>
      </c>
      <c r="E755" s="112" t="s">
        <v>362</v>
      </c>
      <c r="F755" s="115" t="str">
        <f t="shared" si="182"/>
        <v>Copper wire - plate - tube - trade mix ( 68% prim 32% sec)</v>
      </c>
      <c r="G755" s="146">
        <v>2.4860077333333335</v>
      </c>
      <c r="H755" s="8">
        <f t="shared" si="183"/>
        <v>2.4860077333333335</v>
      </c>
      <c r="J755" s="169">
        <v>3.5797136566777663</v>
      </c>
      <c r="K755" s="8">
        <f t="shared" si="184"/>
        <v>3.5797136566777663</v>
      </c>
      <c r="L755" s="170">
        <v>0.10114988150999998</v>
      </c>
      <c r="M755" s="170">
        <v>0.21018742451</v>
      </c>
      <c r="N755" s="170">
        <v>2.8954751906577663</v>
      </c>
      <c r="O755" s="170">
        <v>0.37290116000000001</v>
      </c>
      <c r="Q755" s="69">
        <v>41.511710000000001</v>
      </c>
      <c r="S755" s="116">
        <v>0.11618197</v>
      </c>
      <c r="T755" s="116">
        <v>0.11048115</v>
      </c>
      <c r="U755" s="116">
        <v>3.2095346000000002E-3</v>
      </c>
      <c r="V755" s="116">
        <v>2.4912824000000002E-3</v>
      </c>
      <c r="X755" s="69">
        <v>1.3216300000000001E-3</v>
      </c>
      <c r="Z755" s="166"/>
    </row>
    <row r="756" spans="1:26" ht="14.4">
      <c r="A756" t="s">
        <v>3103</v>
      </c>
      <c r="B756" s="85" t="s">
        <v>527</v>
      </c>
      <c r="C756" s="113" t="str">
        <f t="shared" si="181"/>
        <v>A.100.24.111</v>
      </c>
      <c r="D756" s="9" t="s">
        <v>228</v>
      </c>
      <c r="E756" s="112" t="s">
        <v>362</v>
      </c>
      <c r="F756" s="115" t="str">
        <f t="shared" si="182"/>
        <v>Gallium, CRM (EoL-RIR = 0%)</v>
      </c>
      <c r="G756" s="146">
        <v>170</v>
      </c>
      <c r="H756" s="8">
        <f t="shared" si="183"/>
        <v>170</v>
      </c>
      <c r="J756" s="169">
        <v>181.46483049599999</v>
      </c>
      <c r="K756" s="8">
        <f t="shared" si="184"/>
        <v>181.46483049599999</v>
      </c>
      <c r="L756" s="170">
        <v>0.66740723599999996</v>
      </c>
      <c r="M756" s="170">
        <v>21.443445799999999</v>
      </c>
      <c r="N756" s="170">
        <v>133.85397745999998</v>
      </c>
      <c r="O756" s="170">
        <v>25.5</v>
      </c>
      <c r="Q756" s="69">
        <v>139.47999999999999</v>
      </c>
      <c r="S756" s="116">
        <v>4.8440849000000004</v>
      </c>
      <c r="T756" s="116">
        <v>4.5262048000000004</v>
      </c>
      <c r="U756" s="116">
        <v>0.17936411999999999</v>
      </c>
      <c r="V756" s="116">
        <v>0.138516</v>
      </c>
      <c r="X756" s="69">
        <v>9.8567112999999994E-3</v>
      </c>
      <c r="Z756" s="166"/>
    </row>
    <row r="757" spans="1:26" ht="14.4">
      <c r="A757" t="s">
        <v>3104</v>
      </c>
      <c r="B757" s="85" t="s">
        <v>527</v>
      </c>
      <c r="C757" s="113" t="str">
        <f t="shared" si="181"/>
        <v>A.100.24.112</v>
      </c>
      <c r="D757" s="9" t="s">
        <v>228</v>
      </c>
      <c r="E757" s="112" t="s">
        <v>362</v>
      </c>
      <c r="F757" s="115" t="str">
        <f t="shared" si="182"/>
        <v>Gold (primary)</v>
      </c>
      <c r="G757" s="146">
        <v>47790.3</v>
      </c>
      <c r="H757" s="8">
        <f t="shared" si="183"/>
        <v>47790.3</v>
      </c>
      <c r="J757" s="169">
        <v>45424.867875999997</v>
      </c>
      <c r="K757" s="8">
        <f t="shared" si="184"/>
        <v>45424.867875999997</v>
      </c>
      <c r="L757" s="170">
        <v>877.77871600000003</v>
      </c>
      <c r="M757" s="170">
        <v>8858.5202800000006</v>
      </c>
      <c r="N757" s="170">
        <v>28520.023879999997</v>
      </c>
      <c r="O757" s="170">
        <v>7168.5450000000001</v>
      </c>
      <c r="Q757" s="69">
        <v>92660</v>
      </c>
      <c r="S757" s="116">
        <v>2881.9027999999998</v>
      </c>
      <c r="T757" s="116">
        <v>2777.9919</v>
      </c>
      <c r="U757" s="116">
        <v>97.749003000000002</v>
      </c>
      <c r="V757" s="116">
        <v>6.1618199999999996</v>
      </c>
      <c r="X757" s="69">
        <v>68.237791000000001</v>
      </c>
      <c r="Z757" s="166"/>
    </row>
    <row r="758" spans="1:26" ht="14.4">
      <c r="A758" t="s">
        <v>643</v>
      </c>
      <c r="B758" s="85" t="s">
        <v>527</v>
      </c>
      <c r="C758" s="113" t="str">
        <f t="shared" si="181"/>
        <v>A.100.24.113</v>
      </c>
      <c r="D758" s="9" t="s">
        <v>228</v>
      </c>
      <c r="E758" s="112" t="s">
        <v>362</v>
      </c>
      <c r="F758" s="115" t="str">
        <f t="shared" si="182"/>
        <v>Gold (secondary)</v>
      </c>
      <c r="G758" s="146">
        <v>824.27306666666675</v>
      </c>
      <c r="H758" s="8">
        <f t="shared" si="183"/>
        <v>824.27306666666675</v>
      </c>
      <c r="J758" s="169">
        <v>164.09026121609</v>
      </c>
      <c r="K758" s="8">
        <f t="shared" si="184"/>
        <v>164.09026121609</v>
      </c>
      <c r="L758" s="170">
        <v>8.11586447</v>
      </c>
      <c r="M758" s="170">
        <v>32.160810393089996</v>
      </c>
      <c r="N758" s="170">
        <v>0.17262635300000001</v>
      </c>
      <c r="O758" s="170">
        <v>123.64096000000001</v>
      </c>
      <c r="Q758" s="69">
        <v>10134.316000000001</v>
      </c>
      <c r="S758" s="116">
        <v>22.233346000000001</v>
      </c>
      <c r="T758" s="116">
        <v>20.804791000000002</v>
      </c>
      <c r="U758" s="116">
        <v>0.78213672000000001</v>
      </c>
      <c r="V758" s="116">
        <v>0.64641808000000001</v>
      </c>
      <c r="X758" s="69">
        <v>4.5122254000000001E-2</v>
      </c>
      <c r="Z758" s="166"/>
    </row>
    <row r="759" spans="1:26" ht="14.4">
      <c r="A759" t="s">
        <v>644</v>
      </c>
      <c r="B759" s="85" t="s">
        <v>527</v>
      </c>
      <c r="C759" s="113" t="str">
        <f t="shared" si="181"/>
        <v>A.100.24.114</v>
      </c>
      <c r="D759" s="9" t="s">
        <v>228</v>
      </c>
      <c r="E759" s="112" t="s">
        <v>362</v>
      </c>
      <c r="F759" s="115" t="str">
        <f t="shared" si="182"/>
        <v>Gold trade mix (76% prim 24% sec)</v>
      </c>
      <c r="G759" s="146">
        <v>36518.453333333338</v>
      </c>
      <c r="H759" s="8">
        <f t="shared" si="183"/>
        <v>36518.453333333338</v>
      </c>
      <c r="J759" s="169">
        <v>34562.281170118338</v>
      </c>
      <c r="K759" s="8">
        <f t="shared" si="184"/>
        <v>34562.281170118338</v>
      </c>
      <c r="L759" s="170">
        <v>669.05963800000006</v>
      </c>
      <c r="M759" s="170">
        <v>6740.1939721183398</v>
      </c>
      <c r="N759" s="170">
        <v>21675.259559999999</v>
      </c>
      <c r="O759" s="170">
        <v>5477.768</v>
      </c>
      <c r="Q759" s="69">
        <v>72853.835999999996</v>
      </c>
      <c r="S759" s="116">
        <v>2195.5821000000001</v>
      </c>
      <c r="T759" s="116">
        <v>2116.2669999999998</v>
      </c>
      <c r="U759" s="116">
        <v>74.476955000000004</v>
      </c>
      <c r="V759" s="116">
        <v>4.8381235</v>
      </c>
      <c r="X759" s="69">
        <v>51.871550999999997</v>
      </c>
      <c r="Z759" s="166"/>
    </row>
    <row r="760" spans="1:26" ht="14.4">
      <c r="A760" t="s">
        <v>3105</v>
      </c>
      <c r="B760" s="85" t="s">
        <v>527</v>
      </c>
      <c r="C760" s="113" t="str">
        <f t="shared" si="181"/>
        <v>A.100.24.115</v>
      </c>
      <c r="D760" s="9" t="s">
        <v>228</v>
      </c>
      <c r="E760" s="112" t="s">
        <v>362</v>
      </c>
      <c r="F760" s="115" t="str">
        <f t="shared" si="182"/>
        <v>Indium - CRM (EoL-RIR= 0%)</v>
      </c>
      <c r="G760" s="146">
        <v>117.52000000000001</v>
      </c>
      <c r="H760" s="8">
        <f t="shared" si="183"/>
        <v>117.52000000000001</v>
      </c>
      <c r="J760" s="169">
        <v>771.53374690999999</v>
      </c>
      <c r="K760" s="8">
        <f t="shared" si="184"/>
        <v>771.53374690999999</v>
      </c>
      <c r="L760" s="170">
        <v>3.7983589100000001</v>
      </c>
      <c r="M760" s="170">
        <v>22.638931299999999</v>
      </c>
      <c r="N760" s="170">
        <v>727.46845669999993</v>
      </c>
      <c r="O760" s="170">
        <v>17.628</v>
      </c>
      <c r="Q760" s="69">
        <v>389.7</v>
      </c>
      <c r="S760" s="116">
        <v>11.759675</v>
      </c>
      <c r="T760" s="116">
        <v>11.35632</v>
      </c>
      <c r="U760" s="116">
        <v>0.23413688999999999</v>
      </c>
      <c r="V760" s="116">
        <v>0.16921800000000001</v>
      </c>
      <c r="X760" s="69">
        <v>2.2286818E-2</v>
      </c>
      <c r="Z760" s="166"/>
    </row>
    <row r="761" spans="1:26" ht="14.4">
      <c r="A761" t="s">
        <v>645</v>
      </c>
      <c r="B761" s="85" t="s">
        <v>527</v>
      </c>
      <c r="C761" s="113" t="str">
        <f t="shared" si="181"/>
        <v>A.100.24.116</v>
      </c>
      <c r="D761" s="9" t="s">
        <v>228</v>
      </c>
      <c r="E761" s="112" t="s">
        <v>362</v>
      </c>
      <c r="F761" s="115" t="str">
        <f t="shared" si="182"/>
        <v>Lead (primary)</v>
      </c>
      <c r="G761" s="146">
        <v>1.8920000000000001</v>
      </c>
      <c r="H761" s="8">
        <f t="shared" si="183"/>
        <v>1.8920000000000001</v>
      </c>
      <c r="J761" s="169">
        <v>2.3880084572559999</v>
      </c>
      <c r="K761" s="8">
        <f t="shared" si="184"/>
        <v>2.3880084572559999</v>
      </c>
      <c r="L761" s="170">
        <v>7.5536287879999997E-2</v>
      </c>
      <c r="M761" s="170">
        <v>0.36702376737600001</v>
      </c>
      <c r="N761" s="170">
        <v>1.661648402</v>
      </c>
      <c r="O761" s="170">
        <v>0.2838</v>
      </c>
      <c r="Q761" s="69">
        <v>30.966238000000001</v>
      </c>
      <c r="S761" s="116">
        <v>0.14042966000000001</v>
      </c>
      <c r="T761" s="116">
        <v>0.13423978</v>
      </c>
      <c r="U761" s="116">
        <v>3.3912766000000001E-3</v>
      </c>
      <c r="V761" s="116">
        <v>2.7985991000000002E-3</v>
      </c>
      <c r="X761" s="69">
        <v>2.2168936000000001E-4</v>
      </c>
      <c r="Z761" s="166"/>
    </row>
    <row r="762" spans="1:26" ht="14.4">
      <c r="A762" t="s">
        <v>646</v>
      </c>
      <c r="B762" s="85" t="s">
        <v>527</v>
      </c>
      <c r="C762" s="113" t="str">
        <f t="shared" si="181"/>
        <v>A.100.24.117</v>
      </c>
      <c r="D762" s="9" t="s">
        <v>228</v>
      </c>
      <c r="E762" s="112" t="s">
        <v>362</v>
      </c>
      <c r="F762" s="115" t="str">
        <f t="shared" si="182"/>
        <v>Lead (secondary)</v>
      </c>
      <c r="G762" s="146">
        <v>0.70618153333333333</v>
      </c>
      <c r="H762" s="8">
        <f t="shared" si="183"/>
        <v>0.70618153333333333</v>
      </c>
      <c r="J762" s="169">
        <v>0.1231010476654355</v>
      </c>
      <c r="K762" s="8">
        <f t="shared" si="184"/>
        <v>0.1231010476654355</v>
      </c>
      <c r="L762" s="170">
        <v>3.0287037322000001E-3</v>
      </c>
      <c r="M762" s="170">
        <v>1.14066207E-2</v>
      </c>
      <c r="N762" s="170">
        <v>2.7384932332355089E-3</v>
      </c>
      <c r="O762" s="170">
        <v>0.10592723</v>
      </c>
      <c r="Q762" s="69">
        <v>9.4365003999999999</v>
      </c>
      <c r="S762" s="116">
        <v>1.4829325000000001E-2</v>
      </c>
      <c r="T762" s="116">
        <v>1.3690641E-2</v>
      </c>
      <c r="U762" s="116">
        <v>5.9662045000000001E-4</v>
      </c>
      <c r="V762" s="116">
        <v>5.4206329999999996E-4</v>
      </c>
      <c r="X762" s="172">
        <v>3.4147928000000002E-5</v>
      </c>
      <c r="Z762" s="166"/>
    </row>
    <row r="763" spans="1:26" ht="14.4">
      <c r="A763" t="s">
        <v>647</v>
      </c>
      <c r="B763" s="85" t="s">
        <v>527</v>
      </c>
      <c r="C763" s="113" t="str">
        <f t="shared" si="181"/>
        <v>A.100.24.118</v>
      </c>
      <c r="D763" s="9" t="s">
        <v>228</v>
      </c>
      <c r="E763" s="112" t="s">
        <v>362</v>
      </c>
      <c r="F763" s="115" t="str">
        <f t="shared" si="182"/>
        <v>Lead trade mix ( 20% prim 80% sec)</v>
      </c>
      <c r="G763" s="146">
        <v>0.94334526666666663</v>
      </c>
      <c r="H763" s="8">
        <f t="shared" si="183"/>
        <v>0.94334526666666663</v>
      </c>
      <c r="J763" s="169">
        <v>0.57608253131120835</v>
      </c>
      <c r="K763" s="8">
        <f t="shared" si="184"/>
        <v>0.57608253131120835</v>
      </c>
      <c r="L763" s="170">
        <v>1.7530220669E-2</v>
      </c>
      <c r="M763" s="170">
        <v>8.2530049670000008E-2</v>
      </c>
      <c r="N763" s="170">
        <v>0.33452047097220838</v>
      </c>
      <c r="O763" s="170">
        <v>0.14150178999999999</v>
      </c>
      <c r="Q763" s="69">
        <v>13.742448</v>
      </c>
      <c r="S763" s="116">
        <v>3.9949391000000001E-2</v>
      </c>
      <c r="T763" s="116">
        <v>3.7800469000000003E-2</v>
      </c>
      <c r="U763" s="116">
        <v>1.1555516999999999E-3</v>
      </c>
      <c r="V763" s="116">
        <v>9.9337046000000004E-4</v>
      </c>
      <c r="X763" s="172">
        <v>7.1656215000000001E-5</v>
      </c>
      <c r="Z763" s="166"/>
    </row>
    <row r="764" spans="1:26" ht="14.4">
      <c r="A764" t="s">
        <v>3106</v>
      </c>
      <c r="B764" s="85" t="s">
        <v>527</v>
      </c>
      <c r="C764" s="113" t="str">
        <f t="shared" si="181"/>
        <v>A.100.24.119</v>
      </c>
      <c r="D764" s="9" t="s">
        <v>228</v>
      </c>
      <c r="E764" s="112" t="s">
        <v>362</v>
      </c>
      <c r="F764" s="115" t="str">
        <f t="shared" si="182"/>
        <v>Lithium (EoL-RIR = 0%)</v>
      </c>
      <c r="G764" s="146">
        <v>79.290000000000006</v>
      </c>
      <c r="H764" s="8">
        <f t="shared" si="183"/>
        <v>79.290000000000006</v>
      </c>
      <c r="J764" s="169">
        <v>25.816198599899998</v>
      </c>
      <c r="K764" s="8">
        <f t="shared" si="184"/>
        <v>25.816198599899998</v>
      </c>
      <c r="L764" s="170">
        <v>0.57024482990000003</v>
      </c>
      <c r="M764" s="170">
        <v>8.9270273000000007</v>
      </c>
      <c r="N764" s="170">
        <v>4.4254264699999997</v>
      </c>
      <c r="O764" s="170">
        <v>11.8935</v>
      </c>
      <c r="Q764" s="69">
        <v>95.53</v>
      </c>
      <c r="S764" s="116">
        <v>3.1013351</v>
      </c>
      <c r="T764" s="116">
        <v>2.9882175000000002</v>
      </c>
      <c r="U764" s="116">
        <v>0.10512079000000001</v>
      </c>
      <c r="V764" s="116">
        <v>7.9968000000000001E-3</v>
      </c>
      <c r="X764" s="69">
        <v>5.6327112000000004E-3</v>
      </c>
      <c r="Z764" s="166"/>
    </row>
    <row r="765" spans="1:26" ht="14.4">
      <c r="A765" t="s">
        <v>1703</v>
      </c>
      <c r="B765" s="85" t="s">
        <v>527</v>
      </c>
      <c r="C765" s="113" t="str">
        <f t="shared" si="181"/>
        <v>A.100.24.120</v>
      </c>
      <c r="D765" s="9" t="s">
        <v>228</v>
      </c>
      <c r="E765" s="112" t="s">
        <v>362</v>
      </c>
      <c r="F765" s="115" t="str">
        <f t="shared" si="182"/>
        <v>Magnesium - CRM (primary)</v>
      </c>
      <c r="G765" s="146">
        <v>31.115214000000005</v>
      </c>
      <c r="H765" s="8">
        <f t="shared" si="183"/>
        <v>31.115214000000005</v>
      </c>
      <c r="J765" s="169">
        <v>5.3372330890963005</v>
      </c>
      <c r="K765" s="8">
        <f t="shared" si="184"/>
        <v>5.3372330890963005</v>
      </c>
      <c r="L765" s="170">
        <v>8.7430166945000012E-2</v>
      </c>
      <c r="M765" s="170">
        <v>0.45205520214129996</v>
      </c>
      <c r="N765" s="170">
        <v>0.13046562001000001</v>
      </c>
      <c r="O765" s="170">
        <v>4.6672821000000004</v>
      </c>
      <c r="Q765" s="69">
        <v>410.78888999999998</v>
      </c>
      <c r="S765" s="116">
        <v>0.65373311999999995</v>
      </c>
      <c r="T765" s="116">
        <v>0.60290233000000004</v>
      </c>
      <c r="U765" s="116">
        <v>2.6223036000000002E-2</v>
      </c>
      <c r="V765" s="116">
        <v>2.4607754999999999E-2</v>
      </c>
      <c r="X765" s="69">
        <v>1.4884270000000001E-3</v>
      </c>
      <c r="Z765" s="166"/>
    </row>
    <row r="766" spans="1:26" ht="14.4">
      <c r="A766" t="s">
        <v>1704</v>
      </c>
      <c r="B766" s="85" t="s">
        <v>527</v>
      </c>
      <c r="C766" s="113" t="str">
        <f t="shared" si="181"/>
        <v>A.100.24.121</v>
      </c>
      <c r="D766" s="9" t="s">
        <v>228</v>
      </c>
      <c r="E766" s="112" t="s">
        <v>362</v>
      </c>
      <c r="F766" s="115" t="str">
        <f t="shared" si="182"/>
        <v>Magnesium - CRM (secondary)</v>
      </c>
      <c r="G766" s="146">
        <v>0.57214678000000008</v>
      </c>
      <c r="H766" s="8">
        <f t="shared" si="183"/>
        <v>0.57214678000000008</v>
      </c>
      <c r="J766" s="169">
        <v>0.10066989193933551</v>
      </c>
      <c r="K766" s="8">
        <f t="shared" si="184"/>
        <v>0.10066989193933551</v>
      </c>
      <c r="L766" s="170">
        <v>2.6520814820999998E-3</v>
      </c>
      <c r="M766" s="170">
        <v>9.4593059899999998E-3</v>
      </c>
      <c r="N766" s="170">
        <v>2.7364874672355091E-3</v>
      </c>
      <c r="O766" s="170">
        <v>8.5822017E-2</v>
      </c>
      <c r="Q766" s="69">
        <v>7.6669482000000002</v>
      </c>
      <c r="S766" s="116">
        <v>1.2018872E-2</v>
      </c>
      <c r="T766" s="116">
        <v>1.1093522999999999E-2</v>
      </c>
      <c r="U766" s="116">
        <v>4.8365967999999999E-4</v>
      </c>
      <c r="V766" s="116">
        <v>4.4168917999999998E-4</v>
      </c>
      <c r="X766" s="172">
        <v>2.7736251999999999E-5</v>
      </c>
      <c r="Z766" s="166"/>
    </row>
    <row r="767" spans="1:26" ht="14.4">
      <c r="A767" t="s">
        <v>1705</v>
      </c>
      <c r="B767" s="85" t="s">
        <v>527</v>
      </c>
      <c r="C767" s="113" t="str">
        <f t="shared" si="181"/>
        <v>A.100.24.122</v>
      </c>
      <c r="D767" s="9" t="s">
        <v>228</v>
      </c>
      <c r="E767" s="112" t="s">
        <v>362</v>
      </c>
      <c r="F767" s="115" t="str">
        <f t="shared" si="182"/>
        <v>Magnesium - CRM trade mix (93% prim 7% sec)</v>
      </c>
      <c r="G767" s="146">
        <v>28.977199333333335</v>
      </c>
      <c r="H767" s="8">
        <f t="shared" si="183"/>
        <v>28.977199333333335</v>
      </c>
      <c r="J767" s="169">
        <v>4.9706736734010644</v>
      </c>
      <c r="K767" s="8">
        <f t="shared" si="184"/>
        <v>4.9706736734010644</v>
      </c>
      <c r="L767" s="170">
        <v>8.1495700125000001E-2</v>
      </c>
      <c r="M767" s="170">
        <v>0.42107349287600004</v>
      </c>
      <c r="N767" s="170">
        <v>0.12152458040006449</v>
      </c>
      <c r="O767" s="170">
        <v>4.3465799000000001</v>
      </c>
      <c r="Q767" s="69">
        <v>382.57035000000002</v>
      </c>
      <c r="S767" s="116">
        <v>0.60881313000000004</v>
      </c>
      <c r="T767" s="116">
        <v>0.56147572000000001</v>
      </c>
      <c r="U767" s="116">
        <v>2.442128E-2</v>
      </c>
      <c r="V767" s="116">
        <v>2.291613E-2</v>
      </c>
      <c r="X767" s="69">
        <v>1.3861787000000001E-3</v>
      </c>
      <c r="Z767" s="166"/>
    </row>
    <row r="768" spans="1:26" ht="14.4">
      <c r="A768" t="s">
        <v>3107</v>
      </c>
      <c r="B768" s="85" t="s">
        <v>527</v>
      </c>
      <c r="C768" s="113" t="str">
        <f t="shared" si="181"/>
        <v>A.100.24.123</v>
      </c>
      <c r="D768" s="9" t="s">
        <v>228</v>
      </c>
      <c r="E768" s="112" t="s">
        <v>362</v>
      </c>
      <c r="F768" s="115" t="str">
        <f t="shared" si="182"/>
        <v>Manganese (EoL_RIR= 9%)</v>
      </c>
      <c r="G768" s="146">
        <v>4.9818182000000002</v>
      </c>
      <c r="H768" s="8">
        <f t="shared" si="183"/>
        <v>4.9818182000000002</v>
      </c>
      <c r="J768" s="169">
        <v>1.9550769307000002</v>
      </c>
      <c r="K768" s="8">
        <f t="shared" si="184"/>
        <v>1.9550769307000002</v>
      </c>
      <c r="L768" s="170">
        <v>0.1655413687</v>
      </c>
      <c r="M768" s="170">
        <v>0.494399121</v>
      </c>
      <c r="N768" s="170">
        <v>0.54786371099999998</v>
      </c>
      <c r="O768" s="170">
        <v>0.74727273000000005</v>
      </c>
      <c r="Q768" s="69">
        <v>7.1424761999999999</v>
      </c>
      <c r="S768" s="116">
        <v>1.332873</v>
      </c>
      <c r="T768" s="116">
        <v>1.3266488999999999</v>
      </c>
      <c r="U768" s="116">
        <v>6.1007177000000001E-3</v>
      </c>
      <c r="V768" s="116">
        <v>1.2332727000000001E-4</v>
      </c>
      <c r="X768" s="69">
        <v>4.8251975999999999E-4</v>
      </c>
      <c r="Z768" s="166"/>
    </row>
    <row r="769" spans="1:26" ht="14.4">
      <c r="A769" t="s">
        <v>3550</v>
      </c>
      <c r="B769" s="85" t="s">
        <v>527</v>
      </c>
      <c r="C769" s="113" t="str">
        <f t="shared" si="181"/>
        <v>A.100.24.124</v>
      </c>
      <c r="D769" s="9" t="s">
        <v>228</v>
      </c>
      <c r="E769" s="112" t="s">
        <v>362</v>
      </c>
      <c r="F769" s="115" t="str">
        <f t="shared" si="182"/>
        <v>Mercury (primary)</v>
      </c>
      <c r="G769" s="146">
        <v>11.551490000000001</v>
      </c>
      <c r="H769" s="8">
        <f t="shared" si="183"/>
        <v>11.551490000000001</v>
      </c>
      <c r="J769" s="169">
        <v>3597.7987212274998</v>
      </c>
      <c r="K769" s="8">
        <f t="shared" si="184"/>
        <v>3597.7987212274998</v>
      </c>
      <c r="L769" s="170">
        <v>3554.6241159582</v>
      </c>
      <c r="M769" s="170">
        <v>0.91465650400000009</v>
      </c>
      <c r="N769" s="170">
        <v>40.527225265299997</v>
      </c>
      <c r="O769" s="170">
        <v>1.7327235000000001</v>
      </c>
      <c r="Q769" s="69">
        <v>0.97199999999999998</v>
      </c>
      <c r="S769" s="116">
        <v>13.652336</v>
      </c>
      <c r="T769" s="116">
        <v>13.075163999999999</v>
      </c>
      <c r="U769" s="116">
        <v>0.56239222</v>
      </c>
      <c r="V769" s="116">
        <v>1.4779799999999999E-2</v>
      </c>
      <c r="X769" s="69">
        <v>2.6344732</v>
      </c>
      <c r="Z769" s="166"/>
    </row>
    <row r="770" spans="1:26" ht="14.4">
      <c r="A770" t="s">
        <v>3108</v>
      </c>
      <c r="B770" s="85" t="s">
        <v>527</v>
      </c>
      <c r="C770" s="113" t="str">
        <f t="shared" si="181"/>
        <v>A.100.24.125</v>
      </c>
      <c r="D770" s="9" t="s">
        <v>228</v>
      </c>
      <c r="E770" s="112" t="s">
        <v>362</v>
      </c>
      <c r="F770" s="115" t="str">
        <f t="shared" si="182"/>
        <v>Molybdenum (EoL-RIR = 9%)</v>
      </c>
      <c r="G770" s="146">
        <v>15.518727333333334</v>
      </c>
      <c r="H770" s="8">
        <f t="shared" si="183"/>
        <v>15.518727333333334</v>
      </c>
      <c r="J770" s="169">
        <v>56.511147328</v>
      </c>
      <c r="K770" s="8">
        <f t="shared" si="184"/>
        <v>56.511147328</v>
      </c>
      <c r="L770" s="170">
        <v>0.35329492799999995</v>
      </c>
      <c r="M770" s="170">
        <v>6.3060730700000001</v>
      </c>
      <c r="N770" s="170">
        <v>47.523970229999996</v>
      </c>
      <c r="O770" s="170">
        <v>2.3278091000000001</v>
      </c>
      <c r="Q770" s="69">
        <v>42.572344000000001</v>
      </c>
      <c r="S770" s="116">
        <v>1.6981778999999999</v>
      </c>
      <c r="T770" s="116">
        <v>1.5962224</v>
      </c>
      <c r="U770" s="116">
        <v>5.8141838000000001E-2</v>
      </c>
      <c r="V770" s="116">
        <v>4.3813636000000003E-2</v>
      </c>
      <c r="X770" s="69">
        <v>2.3118138E-2</v>
      </c>
      <c r="Z770" s="166"/>
    </row>
    <row r="771" spans="1:26" ht="14.4">
      <c r="A771" t="s">
        <v>648</v>
      </c>
      <c r="B771" s="85" t="s">
        <v>527</v>
      </c>
      <c r="C771" s="113" t="str">
        <f t="shared" si="181"/>
        <v>A.100.24.126</v>
      </c>
      <c r="D771" s="9" t="s">
        <v>228</v>
      </c>
      <c r="E771" s="112" t="s">
        <v>362</v>
      </c>
      <c r="F771" s="115" t="str">
        <f t="shared" si="182"/>
        <v>Nickel (primary)</v>
      </c>
      <c r="G771" s="146">
        <v>13.095508000000001</v>
      </c>
      <c r="H771" s="8">
        <f t="shared" si="183"/>
        <v>13.095508000000001</v>
      </c>
      <c r="J771" s="169">
        <v>30.123200646564538</v>
      </c>
      <c r="K771" s="8">
        <f t="shared" si="184"/>
        <v>30.123200646564538</v>
      </c>
      <c r="L771" s="170">
        <v>0.56915312242180005</v>
      </c>
      <c r="M771" s="170">
        <v>14.061451282742741</v>
      </c>
      <c r="N771" s="170">
        <v>13.528270041399999</v>
      </c>
      <c r="O771" s="170">
        <v>1.9643261999999999</v>
      </c>
      <c r="Q771" s="69">
        <v>251.41444999999999</v>
      </c>
      <c r="S771" s="116">
        <v>4.5680680999999996</v>
      </c>
      <c r="T771" s="116">
        <v>4.4540398000000003</v>
      </c>
      <c r="U771" s="116">
        <v>9.1309812000000004E-2</v>
      </c>
      <c r="V771" s="116">
        <v>2.2718512E-2</v>
      </c>
      <c r="X771" s="69">
        <v>4.7204991E-3</v>
      </c>
      <c r="Z771" s="166"/>
    </row>
    <row r="772" spans="1:26" ht="14.4">
      <c r="A772" t="s">
        <v>649</v>
      </c>
      <c r="B772" s="85" t="s">
        <v>527</v>
      </c>
      <c r="C772" s="113" t="str">
        <f t="shared" si="181"/>
        <v>A.100.24.127</v>
      </c>
      <c r="D772" s="9" t="s">
        <v>228</v>
      </c>
      <c r="E772" s="112" t="s">
        <v>362</v>
      </c>
      <c r="F772" s="115" t="str">
        <f t="shared" si="182"/>
        <v>Nickel (secondary)</v>
      </c>
      <c r="G772" s="146">
        <v>0.62959024666666674</v>
      </c>
      <c r="H772" s="8">
        <f t="shared" si="183"/>
        <v>0.62959024666666674</v>
      </c>
      <c r="J772" s="169">
        <v>0.11028324454283552</v>
      </c>
      <c r="K772" s="8">
        <f t="shared" si="184"/>
        <v>0.11028324454283552</v>
      </c>
      <c r="L772" s="170">
        <v>2.8134910235999996E-3</v>
      </c>
      <c r="M772" s="170">
        <v>1.029386941E-2</v>
      </c>
      <c r="N772" s="170">
        <v>2.7373471092355089E-3</v>
      </c>
      <c r="O772" s="170">
        <v>9.4438537000000003E-2</v>
      </c>
      <c r="Q772" s="69">
        <v>8.4253277000000004</v>
      </c>
      <c r="S772" s="116">
        <v>1.3223352000000001E-2</v>
      </c>
      <c r="T772" s="116">
        <v>1.2206574E-2</v>
      </c>
      <c r="U772" s="116">
        <v>5.3207144000000004E-4</v>
      </c>
      <c r="V772" s="116">
        <v>4.8470666000000002E-4</v>
      </c>
      <c r="X772" s="172">
        <v>3.0484113000000001E-5</v>
      </c>
      <c r="Z772" s="166"/>
    </row>
    <row r="773" spans="1:26" ht="14.4">
      <c r="A773" t="s">
        <v>650</v>
      </c>
      <c r="B773" s="85" t="s">
        <v>527</v>
      </c>
      <c r="C773" s="113" t="str">
        <f t="shared" si="181"/>
        <v>A.100.24.128</v>
      </c>
      <c r="D773" s="9" t="s">
        <v>228</v>
      </c>
      <c r="E773" s="112" t="s">
        <v>362</v>
      </c>
      <c r="F773" s="115" t="str">
        <f t="shared" si="182"/>
        <v>Nickel trade mix (84% prim 16% sec)</v>
      </c>
      <c r="G773" s="146">
        <v>11.100961333333334</v>
      </c>
      <c r="H773" s="8">
        <f t="shared" si="183"/>
        <v>11.100961333333334</v>
      </c>
      <c r="J773" s="169">
        <v>25.321134362679743</v>
      </c>
      <c r="K773" s="8">
        <f t="shared" si="184"/>
        <v>25.321134362679743</v>
      </c>
      <c r="L773" s="170">
        <v>0.47853877690130003</v>
      </c>
      <c r="M773" s="170">
        <v>11.813266586064001</v>
      </c>
      <c r="N773" s="170">
        <v>11.364184799714442</v>
      </c>
      <c r="O773" s="170">
        <v>1.6651442000000001</v>
      </c>
      <c r="Q773" s="69">
        <v>212.53619</v>
      </c>
      <c r="S773" s="116">
        <v>3.8392930000000001</v>
      </c>
      <c r="T773" s="116">
        <v>3.7433464999999999</v>
      </c>
      <c r="U773" s="116">
        <v>7.6785373000000004E-2</v>
      </c>
      <c r="V773" s="116">
        <v>1.9161102999999999E-2</v>
      </c>
      <c r="X773" s="69">
        <v>3.9700967E-3</v>
      </c>
      <c r="Z773" s="166"/>
    </row>
    <row r="774" spans="1:26" ht="14.4">
      <c r="A774" t="s">
        <v>1706</v>
      </c>
      <c r="B774" s="85" t="s">
        <v>527</v>
      </c>
      <c r="C774" s="113" t="str">
        <f t="shared" si="181"/>
        <v>A.100.24.129</v>
      </c>
      <c r="D774" s="9" t="s">
        <v>228</v>
      </c>
      <c r="E774" s="112" t="s">
        <v>362</v>
      </c>
      <c r="F774" s="115" t="str">
        <f t="shared" si="182"/>
        <v>Palladium - CRM (primary)</v>
      </c>
      <c r="G774" s="146">
        <v>23700</v>
      </c>
      <c r="H774" s="8">
        <f t="shared" si="183"/>
        <v>23700</v>
      </c>
      <c r="J774" s="169">
        <v>29749.958230976074</v>
      </c>
      <c r="K774" s="8">
        <f t="shared" si="184"/>
        <v>29749.958230976074</v>
      </c>
      <c r="L774" s="170">
        <v>682.63415934910006</v>
      </c>
      <c r="M774" s="170">
        <v>16204.56407162697</v>
      </c>
      <c r="N774" s="170">
        <v>9307.76</v>
      </c>
      <c r="O774" s="170">
        <v>3555</v>
      </c>
      <c r="Q774" s="69">
        <v>363300</v>
      </c>
      <c r="S774" s="116">
        <v>5399.3669</v>
      </c>
      <c r="T774" s="116">
        <v>5254.7901000000002</v>
      </c>
      <c r="U774" s="116">
        <v>111.58278</v>
      </c>
      <c r="V774" s="116">
        <v>32.993940000000002</v>
      </c>
      <c r="X774" s="69">
        <v>6.3560565000000002</v>
      </c>
      <c r="Z774" s="166"/>
    </row>
    <row r="775" spans="1:26" ht="14.4">
      <c r="A775" t="s">
        <v>1707</v>
      </c>
      <c r="B775" s="85" t="s">
        <v>527</v>
      </c>
      <c r="C775" s="113" t="str">
        <f t="shared" si="181"/>
        <v>A.100.24.130</v>
      </c>
      <c r="D775" s="9" t="s">
        <v>228</v>
      </c>
      <c r="E775" s="112" t="s">
        <v>362</v>
      </c>
      <c r="F775" s="115" t="str">
        <f t="shared" si="182"/>
        <v>Palladium - CRM (secondary)</v>
      </c>
      <c r="G775" s="146">
        <v>342.09361999999999</v>
      </c>
      <c r="H775" s="8">
        <f t="shared" si="183"/>
        <v>342.09361999999999</v>
      </c>
      <c r="J775" s="169">
        <v>68.101499790350005</v>
      </c>
      <c r="K775" s="8">
        <f t="shared" si="184"/>
        <v>68.101499790350005</v>
      </c>
      <c r="L775" s="170">
        <v>3.3682836790000001</v>
      </c>
      <c r="M775" s="170">
        <v>13.34752892435</v>
      </c>
      <c r="N775" s="170">
        <v>7.1644186999999998E-2</v>
      </c>
      <c r="O775" s="170">
        <v>51.314042999999998</v>
      </c>
      <c r="Q775" s="69">
        <v>4205.9904999999999</v>
      </c>
      <c r="S775" s="116">
        <v>9.2273862999999992</v>
      </c>
      <c r="T775" s="116">
        <v>8.6345007999999996</v>
      </c>
      <c r="U775" s="116">
        <v>0.32460600000000001</v>
      </c>
      <c r="V775" s="116">
        <v>0.26827942999999999</v>
      </c>
      <c r="X775" s="69">
        <v>1.8726847000000001E-2</v>
      </c>
      <c r="Z775" s="166"/>
    </row>
    <row r="776" spans="1:26" ht="14.4">
      <c r="A776" t="s">
        <v>1708</v>
      </c>
      <c r="B776" s="85" t="s">
        <v>527</v>
      </c>
      <c r="C776" s="113" t="str">
        <f t="shared" si="181"/>
        <v>A.100.24.131</v>
      </c>
      <c r="D776" s="9" t="s">
        <v>228</v>
      </c>
      <c r="E776" s="112" t="s">
        <v>362</v>
      </c>
      <c r="F776" s="115" t="str">
        <f t="shared" si="182"/>
        <v>Palladium - CRM trade mix (67% prim 33% sec)</v>
      </c>
      <c r="G776" s="146">
        <v>15991.890666666668</v>
      </c>
      <c r="H776" s="8">
        <f t="shared" si="183"/>
        <v>15991.890666666668</v>
      </c>
      <c r="J776" s="169">
        <v>19954.94551349774</v>
      </c>
      <c r="K776" s="8">
        <f t="shared" si="184"/>
        <v>19954.94551349774</v>
      </c>
      <c r="L776" s="170">
        <v>458.47641916169999</v>
      </c>
      <c r="M776" s="170">
        <v>10861.462644744041</v>
      </c>
      <c r="N776" s="170">
        <v>6236.2228495919999</v>
      </c>
      <c r="O776" s="170">
        <v>2398.7836000000002</v>
      </c>
      <c r="Q776" s="69">
        <v>244798.98</v>
      </c>
      <c r="S776" s="116">
        <v>3620.6208000000001</v>
      </c>
      <c r="T776" s="116">
        <v>3523.5587999999998</v>
      </c>
      <c r="U776" s="116">
        <v>74.867582999999996</v>
      </c>
      <c r="V776" s="116">
        <v>22.194472000000001</v>
      </c>
      <c r="X776" s="69">
        <v>4.2647377000000004</v>
      </c>
      <c r="Z776" s="166"/>
    </row>
    <row r="777" spans="1:26" ht="14.4">
      <c r="A777" t="s">
        <v>1709</v>
      </c>
      <c r="B777" s="85" t="s">
        <v>527</v>
      </c>
      <c r="C777" s="113" t="str">
        <f t="shared" si="181"/>
        <v>A.100.24.132</v>
      </c>
      <c r="D777" s="9" t="s">
        <v>228</v>
      </c>
      <c r="E777" s="112" t="s">
        <v>362</v>
      </c>
      <c r="F777" s="115" t="str">
        <f t="shared" si="182"/>
        <v>Platinum - CRM (primary)</v>
      </c>
      <c r="G777" s="146">
        <v>33300</v>
      </c>
      <c r="H777" s="8">
        <f t="shared" si="183"/>
        <v>33300</v>
      </c>
      <c r="J777" s="169">
        <v>23667.792252713538</v>
      </c>
      <c r="K777" s="8">
        <f t="shared" si="184"/>
        <v>23667.792252713538</v>
      </c>
      <c r="L777" s="170">
        <v>393.03178871620003</v>
      </c>
      <c r="M777" s="170">
        <v>8972.0004639973395</v>
      </c>
      <c r="N777" s="170">
        <v>9307.76</v>
      </c>
      <c r="O777" s="170">
        <v>4995</v>
      </c>
      <c r="Q777" s="69">
        <v>465150</v>
      </c>
      <c r="S777" s="116">
        <v>3323.6415999999999</v>
      </c>
      <c r="T777" s="116">
        <v>3199.2730000000001</v>
      </c>
      <c r="U777" s="116">
        <v>76.662657999999993</v>
      </c>
      <c r="V777" s="116">
        <v>47.705910000000003</v>
      </c>
      <c r="X777" s="69">
        <v>6.6452906</v>
      </c>
      <c r="Z777" s="166"/>
    </row>
    <row r="778" spans="1:26" ht="14.4">
      <c r="A778" t="s">
        <v>1710</v>
      </c>
      <c r="B778" s="85" t="s">
        <v>527</v>
      </c>
      <c r="C778" s="113" t="str">
        <f t="shared" si="181"/>
        <v>A.100.24.133</v>
      </c>
      <c r="D778" s="9" t="s">
        <v>228</v>
      </c>
      <c r="E778" s="112" t="s">
        <v>362</v>
      </c>
      <c r="F778" s="115" t="str">
        <f t="shared" si="182"/>
        <v>Platinum - CRM (secondary)</v>
      </c>
      <c r="G778" s="146">
        <v>1207.9864</v>
      </c>
      <c r="H778" s="8">
        <f t="shared" si="183"/>
        <v>1207.9864</v>
      </c>
      <c r="J778" s="169">
        <v>240.47710892840001</v>
      </c>
      <c r="K778" s="8">
        <f t="shared" si="184"/>
        <v>240.47710892840001</v>
      </c>
      <c r="L778" s="170">
        <v>11.893939304</v>
      </c>
      <c r="M778" s="170">
        <v>47.132222736400003</v>
      </c>
      <c r="N778" s="170">
        <v>0.25298688800000002</v>
      </c>
      <c r="O778" s="170">
        <v>181.19795999999999</v>
      </c>
      <c r="Q778" s="69">
        <v>14852.013999999999</v>
      </c>
      <c r="S778" s="116">
        <v>32.583351999999998</v>
      </c>
      <c r="T778" s="116">
        <v>30.48978</v>
      </c>
      <c r="U778" s="116">
        <v>1.1462348</v>
      </c>
      <c r="V778" s="116">
        <v>0.94733683999999996</v>
      </c>
      <c r="X778" s="69">
        <v>6.6127441999999995E-2</v>
      </c>
      <c r="Z778" s="166"/>
    </row>
    <row r="779" spans="1:26" ht="14.4">
      <c r="A779" t="s">
        <v>1711</v>
      </c>
      <c r="B779" s="85" t="s">
        <v>527</v>
      </c>
      <c r="C779" s="113" t="str">
        <f t="shared" si="181"/>
        <v>A.100.24.134</v>
      </c>
      <c r="D779" s="9" t="s">
        <v>228</v>
      </c>
      <c r="E779" s="112" t="s">
        <v>362</v>
      </c>
      <c r="F779" s="115" t="str">
        <f t="shared" si="182"/>
        <v>Platinum - CRM trade mix (75% prim 25% sec)</v>
      </c>
      <c r="G779" s="146">
        <v>25276.99666666667</v>
      </c>
      <c r="H779" s="8">
        <f t="shared" si="183"/>
        <v>25276.99666666667</v>
      </c>
      <c r="J779" s="169">
        <v>17810.963484563112</v>
      </c>
      <c r="K779" s="8">
        <f t="shared" si="184"/>
        <v>17810.963484563112</v>
      </c>
      <c r="L779" s="170">
        <v>297.74732387799997</v>
      </c>
      <c r="M779" s="170">
        <v>6740.7834281741107</v>
      </c>
      <c r="N779" s="170">
        <v>6980.8832325109997</v>
      </c>
      <c r="O779" s="170">
        <v>3791.5495000000001</v>
      </c>
      <c r="Q779" s="69">
        <v>352575.5</v>
      </c>
      <c r="S779" s="116">
        <v>2500.877</v>
      </c>
      <c r="T779" s="116">
        <v>2407.0772000000002</v>
      </c>
      <c r="U779" s="116">
        <v>57.783552</v>
      </c>
      <c r="V779" s="116">
        <v>36.016266999999999</v>
      </c>
      <c r="X779" s="69">
        <v>5.0004998000000001</v>
      </c>
      <c r="Z779" s="166"/>
    </row>
    <row r="780" spans="1:26" ht="14.4">
      <c r="A780" t="s">
        <v>1712</v>
      </c>
      <c r="B780" s="85" t="s">
        <v>527</v>
      </c>
      <c r="C780" s="113" t="str">
        <f t="shared" si="181"/>
        <v>A.100.24.135</v>
      </c>
      <c r="D780" s="9" t="s">
        <v>228</v>
      </c>
      <c r="E780" s="112" t="s">
        <v>362</v>
      </c>
      <c r="F780" s="115" t="str">
        <f t="shared" si="182"/>
        <v>Rhodium - CRM (primary)</v>
      </c>
      <c r="G780" s="146">
        <v>34900</v>
      </c>
      <c r="H780" s="8">
        <f t="shared" si="183"/>
        <v>34900</v>
      </c>
      <c r="J780" s="169">
        <v>19366.907570901843</v>
      </c>
      <c r="K780" s="8">
        <f t="shared" si="184"/>
        <v>19366.907570901843</v>
      </c>
      <c r="L780" s="170">
        <v>206.85883616639998</v>
      </c>
      <c r="M780" s="170">
        <v>4617.2887347354445</v>
      </c>
      <c r="N780" s="170">
        <v>9307.76</v>
      </c>
      <c r="O780" s="170">
        <v>5235</v>
      </c>
      <c r="Q780" s="69">
        <v>481950</v>
      </c>
      <c r="S780" s="116">
        <v>2003.9557</v>
      </c>
      <c r="T780" s="116">
        <v>1906.4205999999999</v>
      </c>
      <c r="U780" s="116">
        <v>52.628132999999998</v>
      </c>
      <c r="V780" s="116">
        <v>44.907029999999999</v>
      </c>
      <c r="X780" s="69">
        <v>2.8423240999999999</v>
      </c>
      <c r="Z780" s="166"/>
    </row>
    <row r="781" spans="1:26" ht="14.4">
      <c r="A781" t="s">
        <v>1713</v>
      </c>
      <c r="B781" s="85" t="s">
        <v>527</v>
      </c>
      <c r="C781" s="113" t="str">
        <f t="shared" si="181"/>
        <v>A.100.24.136</v>
      </c>
      <c r="D781" s="9" t="s">
        <v>228</v>
      </c>
      <c r="E781" s="112" t="s">
        <v>362</v>
      </c>
      <c r="F781" s="115" t="str">
        <f t="shared" si="182"/>
        <v>Rhodium - CRM (secondary)</v>
      </c>
      <c r="G781" s="146">
        <v>3410.7850666666668</v>
      </c>
      <c r="H781" s="8">
        <f t="shared" si="183"/>
        <v>3410.7850666666668</v>
      </c>
      <c r="J781" s="169">
        <v>678.99417991519999</v>
      </c>
      <c r="K781" s="8">
        <f t="shared" si="184"/>
        <v>678.99417991519999</v>
      </c>
      <c r="L781" s="170">
        <v>33.582887189999994</v>
      </c>
      <c r="M781" s="170">
        <v>133.0792167852</v>
      </c>
      <c r="N781" s="170">
        <v>0.71431593999999998</v>
      </c>
      <c r="O781" s="170">
        <v>511.61775999999998</v>
      </c>
      <c r="Q781" s="69">
        <v>41935.099000000002</v>
      </c>
      <c r="S781" s="116">
        <v>92.000052999999994</v>
      </c>
      <c r="T781" s="116">
        <v>86.088791999999998</v>
      </c>
      <c r="U781" s="116">
        <v>3.2364278</v>
      </c>
      <c r="V781" s="116">
        <v>2.6748333999999998</v>
      </c>
      <c r="X781" s="69">
        <v>0.18671277999999999</v>
      </c>
      <c r="Z781" s="166"/>
    </row>
    <row r="782" spans="1:26" ht="14.4">
      <c r="A782" t="s">
        <v>1714</v>
      </c>
      <c r="B782" s="85" t="s">
        <v>527</v>
      </c>
      <c r="C782" s="113" t="str">
        <f t="shared" si="181"/>
        <v>A.100.24.137</v>
      </c>
      <c r="D782" s="9" t="s">
        <v>228</v>
      </c>
      <c r="E782" s="112" t="s">
        <v>362</v>
      </c>
      <c r="F782" s="115" t="str">
        <f t="shared" si="182"/>
        <v>Rhodium - CRM trade mix (64% prim 36% sec)</v>
      </c>
      <c r="G782" s="146">
        <v>23563.882666666665</v>
      </c>
      <c r="H782" s="8">
        <f t="shared" si="183"/>
        <v>23563.882666666665</v>
      </c>
      <c r="J782" s="169">
        <v>12639.258684538701</v>
      </c>
      <c r="K782" s="8">
        <f t="shared" si="184"/>
        <v>12639.258684538701</v>
      </c>
      <c r="L782" s="170">
        <v>144.47949920999997</v>
      </c>
      <c r="M782" s="170">
        <v>3002.9732745587007</v>
      </c>
      <c r="N782" s="170">
        <v>5957.2235107700008</v>
      </c>
      <c r="O782" s="170">
        <v>3534.5823999999998</v>
      </c>
      <c r="Q782" s="69">
        <v>323544.64</v>
      </c>
      <c r="S782" s="116">
        <v>1315.6516999999999</v>
      </c>
      <c r="T782" s="116">
        <v>1251.1011000000001</v>
      </c>
      <c r="U782" s="116">
        <v>34.847118999999999</v>
      </c>
      <c r="V782" s="116">
        <v>29.703438999999999</v>
      </c>
      <c r="X782" s="69">
        <v>1.8863041</v>
      </c>
      <c r="Z782" s="166"/>
    </row>
    <row r="783" spans="1:26" ht="14.4">
      <c r="A783" t="s">
        <v>651</v>
      </c>
      <c r="B783" s="85" t="s">
        <v>527</v>
      </c>
      <c r="C783" s="113" t="str">
        <f t="shared" si="181"/>
        <v>A.100.24.138</v>
      </c>
      <c r="D783" s="9" t="s">
        <v>228</v>
      </c>
      <c r="E783" s="112" t="s">
        <v>362</v>
      </c>
      <c r="F783" s="115" t="str">
        <f t="shared" si="182"/>
        <v>Silicon (metallurgical) for steel</v>
      </c>
      <c r="G783" s="146">
        <v>6.1248163333333334</v>
      </c>
      <c r="H783" s="8">
        <f t="shared" si="183"/>
        <v>6.1248163333333334</v>
      </c>
      <c r="J783" s="169">
        <v>2.1869688658801412</v>
      </c>
      <c r="K783" s="8">
        <f t="shared" si="184"/>
        <v>2.1869688658801412</v>
      </c>
      <c r="L783" s="170">
        <v>1.4024737179E-2</v>
      </c>
      <c r="M783" s="170">
        <v>6.8181663000000003E-2</v>
      </c>
      <c r="N783" s="170">
        <v>1.1860400157011415</v>
      </c>
      <c r="O783" s="170">
        <v>0.91872244999999997</v>
      </c>
      <c r="Q783" s="69">
        <v>60.26361</v>
      </c>
      <c r="S783" s="116">
        <v>0.12193878</v>
      </c>
      <c r="T783" s="116">
        <v>0.11276751</v>
      </c>
      <c r="U783" s="116">
        <v>5.0326143E-3</v>
      </c>
      <c r="V783" s="116">
        <v>4.1386529999999999E-3</v>
      </c>
      <c r="X783" s="69">
        <v>2.6227514E-4</v>
      </c>
      <c r="Z783" s="166"/>
    </row>
    <row r="784" spans="1:26" ht="14.4">
      <c r="A784" t="s">
        <v>3109</v>
      </c>
      <c r="B784" s="85" t="s">
        <v>527</v>
      </c>
      <c r="C784" s="113" t="str">
        <f t="shared" si="181"/>
        <v>A.100.24.139</v>
      </c>
      <c r="D784" s="9" t="s">
        <v>228</v>
      </c>
      <c r="E784" s="112" t="s">
        <v>362</v>
      </c>
      <c r="F784" s="115" t="str">
        <f t="shared" si="182"/>
        <v>Silver (primary)</v>
      </c>
      <c r="G784" s="146">
        <v>449.38690000000003</v>
      </c>
      <c r="H784" s="8">
        <f t="shared" si="183"/>
        <v>449.38690000000003</v>
      </c>
      <c r="J784" s="169">
        <v>819.30927595000003</v>
      </c>
      <c r="K784" s="8">
        <f t="shared" si="184"/>
        <v>819.30927595000003</v>
      </c>
      <c r="L784" s="170">
        <v>4.8657536500000003</v>
      </c>
      <c r="M784" s="170">
        <v>86.063376500000004</v>
      </c>
      <c r="N784" s="170">
        <v>660.9721108</v>
      </c>
      <c r="O784" s="170">
        <v>67.408034999999998</v>
      </c>
      <c r="Q784" s="69">
        <v>801.26</v>
      </c>
      <c r="S784" s="116">
        <v>28.861173000000001</v>
      </c>
      <c r="T784" s="116">
        <v>27.693262000000001</v>
      </c>
      <c r="U784" s="116">
        <v>0.91515561999999995</v>
      </c>
      <c r="V784" s="116">
        <v>0.25275599999999998</v>
      </c>
      <c r="X784" s="69">
        <v>1.4556141</v>
      </c>
      <c r="Z784" s="166"/>
    </row>
    <row r="785" spans="1:26" ht="14.4">
      <c r="A785" t="s">
        <v>652</v>
      </c>
      <c r="B785" s="85" t="s">
        <v>527</v>
      </c>
      <c r="C785" s="113" t="str">
        <f t="shared" si="181"/>
        <v>A.100.24.140</v>
      </c>
      <c r="D785" s="9" t="s">
        <v>228</v>
      </c>
      <c r="E785" s="112" t="s">
        <v>362</v>
      </c>
      <c r="F785" s="115" t="str">
        <f t="shared" si="182"/>
        <v>Silver (secondary)</v>
      </c>
      <c r="G785" s="146">
        <v>14.912447999999999</v>
      </c>
      <c r="H785" s="8">
        <f t="shared" si="183"/>
        <v>14.912447999999999</v>
      </c>
      <c r="J785" s="169">
        <v>3.390774923106</v>
      </c>
      <c r="K785" s="8">
        <f t="shared" si="184"/>
        <v>3.390774923106</v>
      </c>
      <c r="L785" s="170">
        <v>0.24046520220000001</v>
      </c>
      <c r="M785" s="170">
        <v>0.90773154859600014</v>
      </c>
      <c r="N785" s="170">
        <v>5.7109723099999996E-3</v>
      </c>
      <c r="O785" s="170">
        <v>2.2368671999999998</v>
      </c>
      <c r="Q785" s="69">
        <v>171.27177</v>
      </c>
      <c r="S785" s="116">
        <v>0.48215311999999999</v>
      </c>
      <c r="T785" s="116">
        <v>0.45442558</v>
      </c>
      <c r="U785" s="116">
        <v>1.5562196E-2</v>
      </c>
      <c r="V785" s="116">
        <v>1.2165346E-2</v>
      </c>
      <c r="X785" s="69">
        <v>9.0823818000000005E-4</v>
      </c>
      <c r="Z785" s="166"/>
    </row>
    <row r="786" spans="1:26" ht="14.4">
      <c r="A786" t="s">
        <v>653</v>
      </c>
      <c r="B786" s="85" t="s">
        <v>527</v>
      </c>
      <c r="C786" s="113" t="str">
        <f t="shared" si="181"/>
        <v>A.100.24.141</v>
      </c>
      <c r="D786" s="9" t="s">
        <v>228</v>
      </c>
      <c r="E786" s="112" t="s">
        <v>362</v>
      </c>
      <c r="F786" s="115" t="str">
        <f t="shared" si="182"/>
        <v>Silver trade mix (81% prim 19% sec)</v>
      </c>
      <c r="G786" s="146">
        <v>366.83675333333332</v>
      </c>
      <c r="H786" s="8">
        <f t="shared" si="183"/>
        <v>366.83675333333332</v>
      </c>
      <c r="J786" s="169">
        <v>664.28476134169341</v>
      </c>
      <c r="K786" s="8">
        <f t="shared" si="184"/>
        <v>664.28476134169341</v>
      </c>
      <c r="L786" s="170">
        <v>3.9869489099999997</v>
      </c>
      <c r="M786" s="170">
        <v>69.883803331693315</v>
      </c>
      <c r="N786" s="170">
        <v>535.3884961</v>
      </c>
      <c r="O786" s="170">
        <v>55.025512999999997</v>
      </c>
      <c r="Q786" s="69">
        <v>681.56223999999997</v>
      </c>
      <c r="S786" s="116">
        <v>23.469159000000001</v>
      </c>
      <c r="T786" s="116">
        <v>22.517883000000001</v>
      </c>
      <c r="U786" s="116">
        <v>0.74423287000000005</v>
      </c>
      <c r="V786" s="116">
        <v>0.20704378000000001</v>
      </c>
      <c r="X786" s="69">
        <v>1.1792199999999999</v>
      </c>
      <c r="Z786" s="166"/>
    </row>
    <row r="787" spans="1:26" ht="14.4">
      <c r="A787" t="s">
        <v>3110</v>
      </c>
      <c r="B787" s="85" t="s">
        <v>527</v>
      </c>
      <c r="C787" s="113" t="str">
        <f t="shared" si="181"/>
        <v>A.100.24.142</v>
      </c>
      <c r="D787" s="9" t="s">
        <v>228</v>
      </c>
      <c r="E787" s="112" t="s">
        <v>362</v>
      </c>
      <c r="F787" s="115" t="str">
        <f t="shared" si="182"/>
        <v>Tantalum (EoL-RIR = 13%)</v>
      </c>
      <c r="G787" s="146">
        <v>144.50005333333334</v>
      </c>
      <c r="H787" s="8">
        <f t="shared" si="183"/>
        <v>144.50005333333334</v>
      </c>
      <c r="J787" s="169">
        <v>630.26388773000008</v>
      </c>
      <c r="K787" s="8">
        <f t="shared" si="184"/>
        <v>630.26388773000008</v>
      </c>
      <c r="L787" s="170">
        <v>2.6252730499999997</v>
      </c>
      <c r="M787" s="170">
        <v>16.2543294</v>
      </c>
      <c r="N787" s="170">
        <v>589.70927728000004</v>
      </c>
      <c r="O787" s="170">
        <v>21.675007999999998</v>
      </c>
      <c r="Q787" s="69">
        <v>109.92601999999999</v>
      </c>
      <c r="S787" s="116">
        <v>14.019869999999999</v>
      </c>
      <c r="T787" s="116">
        <v>13.74292</v>
      </c>
      <c r="U787" s="116">
        <v>0.20113808</v>
      </c>
      <c r="V787" s="116">
        <v>7.5812009999999999E-2</v>
      </c>
      <c r="X787" s="69">
        <v>1.1177395E-2</v>
      </c>
      <c r="Z787" s="166"/>
    </row>
    <row r="788" spans="1:26" ht="14.4">
      <c r="A788" t="s">
        <v>654</v>
      </c>
      <c r="B788" s="85" t="s">
        <v>527</v>
      </c>
      <c r="C788" s="113" t="str">
        <f t="shared" si="181"/>
        <v>A.100.24.143</v>
      </c>
      <c r="D788" s="9" t="s">
        <v>228</v>
      </c>
      <c r="E788" s="112" t="s">
        <v>362</v>
      </c>
      <c r="F788" s="115" t="str">
        <f t="shared" si="182"/>
        <v>Tellurium (EoL-RIR = 1%)</v>
      </c>
      <c r="G788" s="146">
        <v>46.206389333333334</v>
      </c>
      <c r="H788" s="8">
        <f t="shared" si="183"/>
        <v>46.206389333333334</v>
      </c>
      <c r="J788" s="169">
        <v>125.437050814823</v>
      </c>
      <c r="K788" s="8">
        <f t="shared" si="184"/>
        <v>125.437050814823</v>
      </c>
      <c r="L788" s="170">
        <v>0.74508415120000004</v>
      </c>
      <c r="M788" s="170">
        <v>2.8126164966230003</v>
      </c>
      <c r="N788" s="170">
        <v>114.948391767</v>
      </c>
      <c r="O788" s="170">
        <v>6.9309583999999997</v>
      </c>
      <c r="Q788" s="69">
        <v>530.68751999999995</v>
      </c>
      <c r="S788" s="116">
        <v>1.5244963</v>
      </c>
      <c r="T788" s="116">
        <v>1.4080428</v>
      </c>
      <c r="U788" s="116">
        <v>4.8219641000000001E-2</v>
      </c>
      <c r="V788" s="116">
        <v>6.8233869000000003E-2</v>
      </c>
      <c r="X788" s="69">
        <v>47.822693000000001</v>
      </c>
      <c r="Z788" s="166"/>
    </row>
    <row r="789" spans="1:26" ht="14.4">
      <c r="A789" t="s">
        <v>3111</v>
      </c>
      <c r="B789" s="85" t="s">
        <v>527</v>
      </c>
      <c r="C789" s="113" t="str">
        <f t="shared" si="181"/>
        <v>A.100.24.144</v>
      </c>
      <c r="D789" s="9" t="s">
        <v>228</v>
      </c>
      <c r="E789" s="112" t="s">
        <v>362</v>
      </c>
      <c r="F789" s="115" t="str">
        <f t="shared" si="182"/>
        <v>Tin (virgin)</v>
      </c>
      <c r="G789" s="146">
        <v>10.146806666666668</v>
      </c>
      <c r="H789" s="8">
        <f t="shared" si="183"/>
        <v>10.146806666666668</v>
      </c>
      <c r="J789" s="169">
        <v>24.463970641699998</v>
      </c>
      <c r="K789" s="8">
        <f t="shared" si="184"/>
        <v>24.463970641699998</v>
      </c>
      <c r="L789" s="170">
        <v>0.27223872670000004</v>
      </c>
      <c r="M789" s="170">
        <v>1.756779205</v>
      </c>
      <c r="N789" s="170">
        <v>20.912931709999999</v>
      </c>
      <c r="O789" s="170">
        <v>1.5220210000000001</v>
      </c>
      <c r="Q789" s="69">
        <v>15.32245</v>
      </c>
      <c r="S789" s="116">
        <v>0.61840276999999999</v>
      </c>
      <c r="T789" s="116">
        <v>0.59082002</v>
      </c>
      <c r="U789" s="116">
        <v>1.9300344000000001E-2</v>
      </c>
      <c r="V789" s="116">
        <v>8.2824000000000005E-3</v>
      </c>
      <c r="X789" s="69">
        <v>2.0396250000000001E-2</v>
      </c>
      <c r="Z789" s="166"/>
    </row>
    <row r="790" spans="1:26" ht="14.4">
      <c r="A790" t="s">
        <v>655</v>
      </c>
      <c r="B790" s="85" t="s">
        <v>527</v>
      </c>
      <c r="C790" s="113" t="str">
        <f t="shared" si="181"/>
        <v>A.100.24.145</v>
      </c>
      <c r="D790" s="9" t="s">
        <v>228</v>
      </c>
      <c r="E790" s="112" t="s">
        <v>362</v>
      </c>
      <c r="F790" s="115" t="str">
        <f t="shared" si="182"/>
        <v>Titanium (primary)</v>
      </c>
      <c r="G790" s="146">
        <v>28.109310000000001</v>
      </c>
      <c r="H790" s="8">
        <f t="shared" si="183"/>
        <v>28.109310000000001</v>
      </c>
      <c r="J790" s="169">
        <v>20.589115270093998</v>
      </c>
      <c r="K790" s="8">
        <f t="shared" si="184"/>
        <v>20.589115270093998</v>
      </c>
      <c r="L790" s="170">
        <v>0.20790540004999999</v>
      </c>
      <c r="M790" s="170">
        <v>0.61034615004400006</v>
      </c>
      <c r="N790" s="170">
        <v>15.554467219999999</v>
      </c>
      <c r="O790" s="170">
        <v>4.2163965000000001</v>
      </c>
      <c r="Q790" s="69">
        <v>420.87103000000002</v>
      </c>
      <c r="S790" s="116">
        <v>0.61274655</v>
      </c>
      <c r="T790" s="116">
        <v>0.57534496000000002</v>
      </c>
      <c r="U790" s="116">
        <v>2.4978321000000001E-2</v>
      </c>
      <c r="V790" s="116">
        <v>1.2423264999999999E-2</v>
      </c>
      <c r="X790" s="69">
        <v>1.4547376E-3</v>
      </c>
      <c r="Z790" s="166"/>
    </row>
    <row r="791" spans="1:26" ht="14.4">
      <c r="A791" t="s">
        <v>656</v>
      </c>
      <c r="B791" s="85" t="s">
        <v>527</v>
      </c>
      <c r="C791" s="113" t="str">
        <f t="shared" si="181"/>
        <v>A.100.24.146</v>
      </c>
      <c r="D791" s="9" t="s">
        <v>228</v>
      </c>
      <c r="E791" s="112" t="s">
        <v>362</v>
      </c>
      <c r="F791" s="115" t="str">
        <f t="shared" si="182"/>
        <v>Titanium (secondary)</v>
      </c>
      <c r="G791" s="146">
        <v>17.618212</v>
      </c>
      <c r="H791" s="8">
        <f t="shared" si="183"/>
        <v>17.618212</v>
      </c>
      <c r="J791" s="169">
        <v>3.4465119645732356</v>
      </c>
      <c r="K791" s="8">
        <f t="shared" si="184"/>
        <v>3.4465119645732356</v>
      </c>
      <c r="L791" s="170">
        <v>7.0329314611999996E-2</v>
      </c>
      <c r="M791" s="170">
        <v>0.24163705524599996</v>
      </c>
      <c r="N791" s="170">
        <v>0.49181379471523551</v>
      </c>
      <c r="O791" s="170">
        <v>2.6427318</v>
      </c>
      <c r="Q791" s="69">
        <v>313.06984</v>
      </c>
      <c r="S791" s="116">
        <v>0.33807913000000001</v>
      </c>
      <c r="T791" s="116">
        <v>0.31769175999999999</v>
      </c>
      <c r="U791" s="116">
        <v>1.4463755999999999E-2</v>
      </c>
      <c r="V791" s="116">
        <v>5.9236191000000002E-3</v>
      </c>
      <c r="X791" s="69">
        <v>8.7052243999999996E-4</v>
      </c>
      <c r="Z791" s="166"/>
    </row>
    <row r="792" spans="1:26" ht="14.4">
      <c r="A792" t="s">
        <v>657</v>
      </c>
      <c r="B792" s="85" t="s">
        <v>527</v>
      </c>
      <c r="C792" s="113" t="str">
        <f t="shared" si="181"/>
        <v>A.100.24.147</v>
      </c>
      <c r="D792" s="9" t="s">
        <v>228</v>
      </c>
      <c r="E792" s="112" t="s">
        <v>362</v>
      </c>
      <c r="F792" s="115" t="str">
        <f t="shared" si="182"/>
        <v>Titanium trade mix (99% prim, 1% sec)</v>
      </c>
      <c r="G792" s="146">
        <v>28.004399333333332</v>
      </c>
      <c r="H792" s="8">
        <f t="shared" si="183"/>
        <v>28.004399333333332</v>
      </c>
      <c r="J792" s="169">
        <v>20.417689259601055</v>
      </c>
      <c r="K792" s="8">
        <f t="shared" si="184"/>
        <v>20.417689259601055</v>
      </c>
      <c r="L792" s="170">
        <v>0.20652963939100002</v>
      </c>
      <c r="M792" s="170">
        <v>0.60665905390290009</v>
      </c>
      <c r="N792" s="170">
        <v>15.403840666307152</v>
      </c>
      <c r="O792" s="170">
        <v>4.2006598999999998</v>
      </c>
      <c r="Q792" s="69">
        <v>419.79302000000001</v>
      </c>
      <c r="S792" s="116">
        <v>0.60999988000000005</v>
      </c>
      <c r="T792" s="116">
        <v>0.57276843</v>
      </c>
      <c r="U792" s="116">
        <v>2.4873175000000001E-2</v>
      </c>
      <c r="V792" s="116">
        <v>1.2358268E-2</v>
      </c>
      <c r="X792" s="69">
        <v>1.4488954000000001E-3</v>
      </c>
      <c r="Z792" s="166"/>
    </row>
    <row r="793" spans="1:26" ht="14.4">
      <c r="A793" t="s">
        <v>1715</v>
      </c>
      <c r="B793" s="85" t="s">
        <v>527</v>
      </c>
      <c r="C793" s="113" t="str">
        <f t="shared" si="181"/>
        <v>A.100.24.148</v>
      </c>
      <c r="D793" s="9" t="s">
        <v>228</v>
      </c>
      <c r="E793" s="112" t="s">
        <v>362</v>
      </c>
      <c r="F793" s="115" t="str">
        <f t="shared" si="182"/>
        <v>Tungsten - CRM (EoL-RIR=42%)</v>
      </c>
      <c r="G793" s="146">
        <v>3.231076666666667</v>
      </c>
      <c r="H793" s="8">
        <f t="shared" si="183"/>
        <v>3.231076666666667</v>
      </c>
      <c r="J793" s="169">
        <v>21.889253277600002</v>
      </c>
      <c r="K793" s="8">
        <f t="shared" si="184"/>
        <v>21.889253277600002</v>
      </c>
      <c r="L793" s="170">
        <v>6.3592333500000001E-2</v>
      </c>
      <c r="M793" s="170">
        <v>1.0505357930999999</v>
      </c>
      <c r="N793" s="170">
        <v>20.290463651</v>
      </c>
      <c r="O793" s="170">
        <v>0.48466150000000002</v>
      </c>
      <c r="Q793" s="69">
        <v>32.934257000000002</v>
      </c>
      <c r="S793" s="116">
        <v>0.29371932000000001</v>
      </c>
      <c r="T793" s="116">
        <v>0.27462740000000002</v>
      </c>
      <c r="U793" s="116">
        <v>1.0168632E-2</v>
      </c>
      <c r="V793" s="116">
        <v>8.9232871999999994E-3</v>
      </c>
      <c r="X793" s="69">
        <v>3.8110671E-3</v>
      </c>
      <c r="Z793" s="166"/>
    </row>
    <row r="794" spans="1:26" ht="14.4">
      <c r="A794" t="s">
        <v>658</v>
      </c>
      <c r="B794" s="85" t="s">
        <v>527</v>
      </c>
      <c r="C794" s="113" t="str">
        <f t="shared" si="181"/>
        <v>A.100.24.149</v>
      </c>
      <c r="D794" s="9" t="s">
        <v>228</v>
      </c>
      <c r="E794" s="112" t="s">
        <v>362</v>
      </c>
      <c r="F794" s="115" t="str">
        <f t="shared" si="182"/>
        <v>Vanadium (primary)</v>
      </c>
      <c r="G794" s="146">
        <v>16.667141333333333</v>
      </c>
      <c r="H794" s="8">
        <f t="shared" si="183"/>
        <v>16.667141333333333</v>
      </c>
      <c r="J794" s="169">
        <v>34.872613941620003</v>
      </c>
      <c r="K794" s="8">
        <f t="shared" si="184"/>
        <v>34.872613941620003</v>
      </c>
      <c r="L794" s="170">
        <v>3.7343842951999999</v>
      </c>
      <c r="M794" s="170">
        <v>4.4528227464200008</v>
      </c>
      <c r="N794" s="170">
        <v>24.1853357</v>
      </c>
      <c r="O794" s="170">
        <v>2.5000711999999998</v>
      </c>
      <c r="Q794" s="69">
        <v>293.14499999999998</v>
      </c>
      <c r="S794" s="116">
        <v>1.7782525</v>
      </c>
      <c r="T794" s="116">
        <v>1.7237629999999999</v>
      </c>
      <c r="U794" s="116">
        <v>3.9088105999999997E-2</v>
      </c>
      <c r="V794" s="116">
        <v>1.5401434E-2</v>
      </c>
      <c r="X794" s="69">
        <v>4.6514447999999996E-3</v>
      </c>
      <c r="Z794" s="166"/>
    </row>
    <row r="795" spans="1:26" ht="14.4">
      <c r="A795" t="s">
        <v>659</v>
      </c>
      <c r="B795" s="85" t="s">
        <v>527</v>
      </c>
      <c r="C795" s="113" t="str">
        <f t="shared" si="181"/>
        <v>A.100.24.150</v>
      </c>
      <c r="D795" s="9" t="s">
        <v>228</v>
      </c>
      <c r="E795" s="112" t="s">
        <v>362</v>
      </c>
      <c r="F795" s="115" t="str">
        <f t="shared" si="182"/>
        <v>Vanadium trade mix (99% prim 1% sec)</v>
      </c>
      <c r="G795" s="146">
        <v>16.500470000000004</v>
      </c>
      <c r="H795" s="8">
        <f t="shared" si="183"/>
        <v>16.500470000000004</v>
      </c>
      <c r="J795" s="169">
        <v>34.523888574440001</v>
      </c>
      <c r="K795" s="8">
        <f t="shared" si="184"/>
        <v>34.523888574440001</v>
      </c>
      <c r="L795" s="170">
        <v>3.6970404447000003</v>
      </c>
      <c r="M795" s="170">
        <v>4.4082945197400001</v>
      </c>
      <c r="N795" s="170">
        <v>23.943483109999999</v>
      </c>
      <c r="O795" s="170">
        <v>2.4750705000000002</v>
      </c>
      <c r="Q795" s="69">
        <v>290.21355</v>
      </c>
      <c r="S795" s="116">
        <v>1.76047</v>
      </c>
      <c r="T795" s="116">
        <v>1.7065254000000001</v>
      </c>
      <c r="U795" s="116">
        <v>3.8697225000000002E-2</v>
      </c>
      <c r="V795" s="116">
        <v>1.5247419E-2</v>
      </c>
      <c r="X795" s="69">
        <v>4.6049304000000003E-3</v>
      </c>
      <c r="Z795" s="166"/>
    </row>
    <row r="796" spans="1:26" ht="14.4">
      <c r="A796" t="s">
        <v>1716</v>
      </c>
      <c r="B796" s="85" t="s">
        <v>527</v>
      </c>
      <c r="C796" s="113" t="str">
        <f t="shared" si="181"/>
        <v>A.100.24.151</v>
      </c>
      <c r="D796" s="9" t="s">
        <v>228</v>
      </c>
      <c r="E796" s="112" t="s">
        <v>362</v>
      </c>
      <c r="F796" s="115" t="str">
        <f t="shared" si="182"/>
        <v>Zinc (primary)</v>
      </c>
      <c r="G796" s="146">
        <v>3.8180000000000001</v>
      </c>
      <c r="H796" s="8">
        <f t="shared" si="183"/>
        <v>3.8180000000000001</v>
      </c>
      <c r="J796" s="169">
        <v>2.5304043891000001</v>
      </c>
      <c r="K796" s="8">
        <f t="shared" si="184"/>
        <v>2.5304043891000001</v>
      </c>
      <c r="L796" s="170">
        <v>0</v>
      </c>
      <c r="M796" s="170">
        <v>0.3377043891</v>
      </c>
      <c r="N796" s="170">
        <v>1.62</v>
      </c>
      <c r="O796" s="170">
        <v>0.57269999999999999</v>
      </c>
      <c r="Q796" s="69">
        <v>78.284850000000006</v>
      </c>
      <c r="S796" s="116">
        <v>0.16990453999999999</v>
      </c>
      <c r="T796" s="116">
        <v>0.15927905000000001</v>
      </c>
      <c r="U796" s="116">
        <v>4.7824814999999996E-3</v>
      </c>
      <c r="V796" s="116">
        <v>5.8430082999999999E-3</v>
      </c>
      <c r="X796" s="69">
        <v>9.3141344000000005E-4</v>
      </c>
      <c r="Z796" s="166"/>
    </row>
    <row r="797" spans="1:26" ht="14.4">
      <c r="A797" t="s">
        <v>660</v>
      </c>
      <c r="B797" s="85" t="s">
        <v>527</v>
      </c>
      <c r="C797" s="113" t="str">
        <f t="shared" si="181"/>
        <v>A.100.24.152</v>
      </c>
      <c r="D797" s="9" t="s">
        <v>228</v>
      </c>
      <c r="E797" s="112" t="s">
        <v>362</v>
      </c>
      <c r="F797" s="115" t="str">
        <f t="shared" si="182"/>
        <v>Zinc (secondary)</v>
      </c>
      <c r="G797" s="146">
        <v>1.0867656666666667</v>
      </c>
      <c r="H797" s="8">
        <f t="shared" si="183"/>
        <v>1.0867656666666667</v>
      </c>
      <c r="J797" s="169">
        <v>0.18777690054896259</v>
      </c>
      <c r="K797" s="8">
        <f t="shared" si="184"/>
        <v>0.18777690054896259</v>
      </c>
      <c r="L797" s="170">
        <v>4.3069842786999995E-3</v>
      </c>
      <c r="M797" s="170">
        <v>1.716529273E-2</v>
      </c>
      <c r="N797" s="170">
        <v>3.2897735402626113E-3</v>
      </c>
      <c r="O797" s="170">
        <v>0.16301484999999999</v>
      </c>
      <c r="Q797" s="69">
        <v>14.483715</v>
      </c>
      <c r="S797" s="116">
        <v>2.2813855000000001E-2</v>
      </c>
      <c r="T797" s="116">
        <v>2.1066478999999999E-2</v>
      </c>
      <c r="U797" s="116">
        <v>9.1766020000000001E-4</v>
      </c>
      <c r="V797" s="116">
        <v>8.2971545999999997E-4</v>
      </c>
      <c r="X797" s="172">
        <v>5.2426933000000001E-5</v>
      </c>
      <c r="Z797" s="166"/>
    </row>
    <row r="798" spans="1:26" ht="14.4">
      <c r="A798" t="s">
        <v>661</v>
      </c>
      <c r="B798" s="85" t="s">
        <v>527</v>
      </c>
      <c r="C798" s="113" t="str">
        <f t="shared" si="181"/>
        <v>A.100.24.153</v>
      </c>
      <c r="D798" s="9" t="s">
        <v>228</v>
      </c>
      <c r="E798" s="112" t="s">
        <v>362</v>
      </c>
      <c r="F798" s="115" t="str">
        <f t="shared" si="182"/>
        <v>Zinc trade mix (86% prim 14% sec)</v>
      </c>
      <c r="G798" s="146">
        <v>3.4356271999999999</v>
      </c>
      <c r="H798" s="8">
        <f t="shared" si="183"/>
        <v>3.4356271999999999</v>
      </c>
      <c r="J798" s="169">
        <v>2.2024365287361789</v>
      </c>
      <c r="K798" s="8">
        <f t="shared" si="184"/>
        <v>2.2024365287361789</v>
      </c>
      <c r="L798" s="170">
        <v>6.0297780401999998E-4</v>
      </c>
      <c r="M798" s="170">
        <v>0.29282891804200001</v>
      </c>
      <c r="N798" s="170">
        <v>1.3936605528901587</v>
      </c>
      <c r="O798" s="170">
        <v>0.51534407999999998</v>
      </c>
      <c r="Q798" s="69">
        <v>69.352690999999993</v>
      </c>
      <c r="S798" s="116">
        <v>0.14931185</v>
      </c>
      <c r="T798" s="116">
        <v>0.13992929000000001</v>
      </c>
      <c r="U798" s="116">
        <v>4.2414065999999999E-3</v>
      </c>
      <c r="V798" s="116">
        <v>5.1411473000000001E-3</v>
      </c>
      <c r="X798" s="69">
        <v>8.0835532999999995E-4</v>
      </c>
      <c r="Z798" s="166"/>
    </row>
    <row r="799" spans="1:26" ht="14.4">
      <c r="A799" t="s">
        <v>3112</v>
      </c>
      <c r="B799" s="85" t="s">
        <v>527</v>
      </c>
      <c r="C799" s="113" t="str">
        <f t="shared" si="181"/>
        <v>A.100.24.154</v>
      </c>
      <c r="D799" s="9" t="s">
        <v>228</v>
      </c>
      <c r="E799" s="112" t="s">
        <v>362</v>
      </c>
      <c r="F799" s="115" t="str">
        <f t="shared" si="182"/>
        <v>Tungsten (primary)</v>
      </c>
      <c r="G799" s="146">
        <v>5.5330377333333338</v>
      </c>
      <c r="H799" s="8">
        <f t="shared" si="183"/>
        <v>5.5330377333333338</v>
      </c>
      <c r="J799" s="169">
        <v>37.644744865400007</v>
      </c>
      <c r="K799" s="8">
        <f t="shared" si="184"/>
        <v>37.644744865400007</v>
      </c>
      <c r="L799" s="170">
        <v>0.10928274539999999</v>
      </c>
      <c r="M799" s="170">
        <v>1.8065883300000001</v>
      </c>
      <c r="N799" s="170">
        <v>34.898918130000006</v>
      </c>
      <c r="O799" s="170">
        <v>0.82995565999999998</v>
      </c>
      <c r="Q799" s="69">
        <v>56.21302</v>
      </c>
      <c r="S799" s="116">
        <v>0.50472885999999995</v>
      </c>
      <c r="T799" s="116">
        <v>0.47191896999999999</v>
      </c>
      <c r="U799" s="116">
        <v>1.7470007999999999E-2</v>
      </c>
      <c r="V799" s="116">
        <v>1.5339884E-2</v>
      </c>
      <c r="X799" s="69">
        <v>6.5538295999999999E-3</v>
      </c>
      <c r="Z799" s="166"/>
    </row>
    <row r="800" spans="1:26" ht="14.4">
      <c r="A800" t="s">
        <v>1254</v>
      </c>
      <c r="B800" s="85" t="s">
        <v>527</v>
      </c>
      <c r="C800" s="113" t="str">
        <f t="shared" si="181"/>
        <v>A.100.24.155</v>
      </c>
      <c r="D800" s="9" t="s">
        <v>228</v>
      </c>
      <c r="E800" s="112" t="s">
        <v>362</v>
      </c>
      <c r="F800" s="115" t="str">
        <f t="shared" si="182"/>
        <v>Tungsten (secondary)</v>
      </c>
      <c r="G800" s="146">
        <v>3.3908537333333336E-2</v>
      </c>
      <c r="H800" s="8">
        <f t="shared" si="183"/>
        <v>3.3908537333333336E-2</v>
      </c>
      <c r="J800" s="169">
        <v>6.6257358329999995E-3</v>
      </c>
      <c r="K800" s="8">
        <f t="shared" si="184"/>
        <v>6.6257358329999995E-3</v>
      </c>
      <c r="L800" s="170">
        <v>1.33425748E-4</v>
      </c>
      <c r="M800" s="170">
        <v>4.6279350000000003E-4</v>
      </c>
      <c r="N800" s="170">
        <v>9.4323598500000003E-4</v>
      </c>
      <c r="O800" s="170">
        <v>5.0862805999999997E-3</v>
      </c>
      <c r="Q800" s="69">
        <v>0.60264211999999995</v>
      </c>
      <c r="S800" s="116">
        <v>6.5051113000000002E-4</v>
      </c>
      <c r="T800" s="116">
        <v>6.1133149999999996E-4</v>
      </c>
      <c r="U800" s="199">
        <v>2.7833025000000001E-5</v>
      </c>
      <c r="V800" s="199">
        <v>1.1346607999999999E-5</v>
      </c>
      <c r="X800" s="172">
        <v>1.6748349E-6</v>
      </c>
      <c r="Z800" s="166"/>
    </row>
    <row r="801" spans="1:26" ht="14.4">
      <c r="B801" s="85"/>
      <c r="C801" s="113"/>
      <c r="D801" s="1" t="s">
        <v>1255</v>
      </c>
      <c r="E801" s="112"/>
      <c r="H801" s="8"/>
      <c r="Q801"/>
      <c r="U801" s="3"/>
      <c r="V801" s="3"/>
      <c r="X801" s="3"/>
    </row>
    <row r="802" spans="1:26" ht="14.4">
      <c r="A802" t="s">
        <v>1225</v>
      </c>
      <c r="B802" s="85" t="s">
        <v>527</v>
      </c>
      <c r="C802" s="113" t="str">
        <f t="shared" ref="C802:C859" si="185">MID(A802,1,12)</f>
        <v>A.100.25.101</v>
      </c>
      <c r="D802" s="9" t="s">
        <v>1255</v>
      </c>
      <c r="E802" s="112" t="s">
        <v>362</v>
      </c>
      <c r="F802" s="115" t="str">
        <f t="shared" ref="F802:F859" si="186">MID(A802, 21,85)</f>
        <v>Arsenic (as co-product of Copper)</v>
      </c>
      <c r="G802" s="146">
        <v>3.8906145999999997</v>
      </c>
      <c r="H802" s="8">
        <f t="shared" ref="H802:H812" si="187">G802</f>
        <v>3.8906145999999997</v>
      </c>
      <c r="J802" s="169">
        <v>2.1464937530000001</v>
      </c>
      <c r="K802" s="8">
        <f t="shared" ref="K802:K812" si="188">J802</f>
        <v>2.1464937530000001</v>
      </c>
      <c r="L802" s="170">
        <v>0.14699722630000001</v>
      </c>
      <c r="M802" s="170">
        <v>0.30518816470000004</v>
      </c>
      <c r="N802" s="170">
        <v>1.1107161720000001</v>
      </c>
      <c r="O802" s="170">
        <v>0.58359218999999996</v>
      </c>
      <c r="Q802" s="69">
        <v>57.446489999999997</v>
      </c>
      <c r="S802" s="116">
        <v>0.17254742000000001</v>
      </c>
      <c r="T802" s="116">
        <v>0.16552953000000001</v>
      </c>
      <c r="U802" s="116">
        <v>4.8824196E-3</v>
      </c>
      <c r="V802" s="116">
        <v>2.1354731000000002E-3</v>
      </c>
      <c r="X802" s="69">
        <v>3.8441057999999998E-3</v>
      </c>
      <c r="Z802" s="166"/>
    </row>
    <row r="803" spans="1:26" ht="14.4">
      <c r="A803" t="s">
        <v>1226</v>
      </c>
      <c r="B803" s="85" t="s">
        <v>527</v>
      </c>
      <c r="C803" s="113" t="str">
        <f t="shared" si="185"/>
        <v>A.100.25.102</v>
      </c>
      <c r="D803" s="9" t="s">
        <v>1255</v>
      </c>
      <c r="E803" s="112" t="s">
        <v>362</v>
      </c>
      <c r="F803" s="115" t="str">
        <f t="shared" si="186"/>
        <v>Barium</v>
      </c>
      <c r="G803" s="146">
        <v>3.2771249333333334</v>
      </c>
      <c r="H803" s="8">
        <f t="shared" si="187"/>
        <v>3.2771249333333334</v>
      </c>
      <c r="J803" s="169">
        <v>0.79241477752782408</v>
      </c>
      <c r="K803" s="8">
        <f t="shared" si="188"/>
        <v>0.79241477752782408</v>
      </c>
      <c r="L803" s="170">
        <v>3.8028424354000001E-2</v>
      </c>
      <c r="M803" s="170">
        <v>0.117804483987</v>
      </c>
      <c r="N803" s="170">
        <v>0.14501312918682402</v>
      </c>
      <c r="O803" s="170">
        <v>0.49156874</v>
      </c>
      <c r="Q803" s="69">
        <v>33.234873999999998</v>
      </c>
      <c r="S803" s="116">
        <v>8.4022530999999998E-2</v>
      </c>
      <c r="T803" s="116">
        <v>7.9578391999999998E-2</v>
      </c>
      <c r="U803" s="116">
        <v>3.1394502999999999E-3</v>
      </c>
      <c r="V803" s="116">
        <v>1.3046888999999999E-3</v>
      </c>
      <c r="X803" s="69">
        <v>1.7824812999999999E-4</v>
      </c>
      <c r="Z803" s="166"/>
    </row>
    <row r="804" spans="1:26" ht="14.4">
      <c r="A804" t="s">
        <v>1227</v>
      </c>
      <c r="B804" s="85" t="s">
        <v>527</v>
      </c>
      <c r="C804" s="113" t="str">
        <f t="shared" si="185"/>
        <v>A.100.25.103</v>
      </c>
      <c r="D804" s="9" t="s">
        <v>1255</v>
      </c>
      <c r="E804" s="112" t="s">
        <v>362</v>
      </c>
      <c r="F804" s="115" t="str">
        <f t="shared" si="186"/>
        <v>Berylium</v>
      </c>
      <c r="G804" s="146">
        <v>553.61198666666667</v>
      </c>
      <c r="H804" s="8">
        <f t="shared" si="187"/>
        <v>553.61198666666667</v>
      </c>
      <c r="J804" s="169">
        <v>374.80886871284372</v>
      </c>
      <c r="K804" s="8">
        <f t="shared" si="188"/>
        <v>374.80886871284372</v>
      </c>
      <c r="L804" s="170">
        <v>5.5516610380999998</v>
      </c>
      <c r="M804" s="170">
        <v>10.629710889400002</v>
      </c>
      <c r="N804" s="170">
        <v>275.58569878534377</v>
      </c>
      <c r="O804" s="170">
        <v>83.041798</v>
      </c>
      <c r="Q804" s="69">
        <v>8005.9723999999997</v>
      </c>
      <c r="S804" s="116">
        <v>12.823715</v>
      </c>
      <c r="T804" s="116">
        <v>11.919421</v>
      </c>
      <c r="U804" s="116">
        <v>0.48247108999999999</v>
      </c>
      <c r="V804" s="116">
        <v>0.42182291999999999</v>
      </c>
      <c r="X804" s="69">
        <v>2.8853303E-2</v>
      </c>
      <c r="Z804" s="166"/>
    </row>
    <row r="805" spans="1:26" ht="14.4">
      <c r="A805" t="s">
        <v>1228</v>
      </c>
      <c r="B805" s="85" t="s">
        <v>527</v>
      </c>
      <c r="C805" s="113" t="str">
        <f t="shared" si="185"/>
        <v>A.100.25.104</v>
      </c>
      <c r="D805" s="9" t="s">
        <v>1255</v>
      </c>
      <c r="E805" s="112" t="s">
        <v>362</v>
      </c>
      <c r="F805" s="115" t="str">
        <f t="shared" si="186"/>
        <v>Bismuth (as co-product of Lead)</v>
      </c>
      <c r="G805" s="146">
        <v>1.8920000000000001</v>
      </c>
      <c r="H805" s="8">
        <f t="shared" si="187"/>
        <v>1.8920000000000001</v>
      </c>
      <c r="J805" s="169">
        <v>26.168008457256001</v>
      </c>
      <c r="K805" s="8">
        <f t="shared" si="188"/>
        <v>26.168008457256001</v>
      </c>
      <c r="L805" s="170">
        <v>7.5536287879999997E-2</v>
      </c>
      <c r="M805" s="170">
        <v>0.36702376737600001</v>
      </c>
      <c r="N805" s="170">
        <v>25.441648402000002</v>
      </c>
      <c r="O805" s="170">
        <v>0.2838</v>
      </c>
      <c r="Q805" s="69">
        <v>30.966238000000001</v>
      </c>
      <c r="S805" s="116">
        <v>0.14490644</v>
      </c>
      <c r="T805" s="116">
        <v>0.13423978</v>
      </c>
      <c r="U805" s="116">
        <v>3.3912766000000001E-3</v>
      </c>
      <c r="V805" s="116">
        <v>7.2753790999999998E-3</v>
      </c>
      <c r="X805" s="69">
        <v>4.1470857999999999E-2</v>
      </c>
      <c r="Z805" s="166"/>
    </row>
    <row r="806" spans="1:26" ht="14.4">
      <c r="A806" t="s">
        <v>1229</v>
      </c>
      <c r="B806" s="85" t="s">
        <v>527</v>
      </c>
      <c r="C806" s="113" t="str">
        <f t="shared" si="185"/>
        <v>A.100.25.105</v>
      </c>
      <c r="D806" s="9" t="s">
        <v>1255</v>
      </c>
      <c r="E806" s="112" t="s">
        <v>362</v>
      </c>
      <c r="F806" s="115" t="str">
        <f t="shared" si="186"/>
        <v>Boron</v>
      </c>
      <c r="G806" s="146">
        <v>48.702764000000002</v>
      </c>
      <c r="H806" s="8">
        <f t="shared" si="187"/>
        <v>48.702764000000002</v>
      </c>
      <c r="J806" s="169">
        <v>10.842152948180999</v>
      </c>
      <c r="K806" s="8">
        <f t="shared" si="188"/>
        <v>10.842152948180999</v>
      </c>
      <c r="L806" s="170">
        <v>0.85186754310000012</v>
      </c>
      <c r="M806" s="170">
        <v>1.831601605081</v>
      </c>
      <c r="N806" s="170">
        <v>0.85326919999999995</v>
      </c>
      <c r="O806" s="170">
        <v>7.3054145999999998</v>
      </c>
      <c r="Q806" s="69">
        <v>295.98694</v>
      </c>
      <c r="S806" s="116">
        <v>1.2600789999999999</v>
      </c>
      <c r="T806" s="116">
        <v>1.205662</v>
      </c>
      <c r="U806" s="116">
        <v>4.8653465E-2</v>
      </c>
      <c r="V806" s="116">
        <v>5.7635107000000001E-3</v>
      </c>
      <c r="X806" s="69">
        <v>7.6190876000000003E-3</v>
      </c>
      <c r="Z806" s="166"/>
    </row>
    <row r="807" spans="1:26" ht="14.4">
      <c r="A807" t="s">
        <v>1230</v>
      </c>
      <c r="B807" s="85" t="s">
        <v>527</v>
      </c>
      <c r="C807" s="113" t="str">
        <f t="shared" si="185"/>
        <v>A.100.25.107</v>
      </c>
      <c r="D807" s="9" t="s">
        <v>1255</v>
      </c>
      <c r="E807" s="112" t="s">
        <v>362</v>
      </c>
      <c r="F807" s="115" t="str">
        <f t="shared" si="186"/>
        <v>Hafnium</v>
      </c>
      <c r="G807" s="146">
        <v>321.85140000000001</v>
      </c>
      <c r="H807" s="8">
        <f t="shared" si="187"/>
        <v>321.85140000000001</v>
      </c>
      <c r="J807" s="169">
        <v>345.10219804081999</v>
      </c>
      <c r="K807" s="8">
        <f t="shared" si="188"/>
        <v>345.10219804081999</v>
      </c>
      <c r="L807" s="170">
        <v>5.1898965439999998</v>
      </c>
      <c r="M807" s="170">
        <v>19.591328836820001</v>
      </c>
      <c r="N807" s="170">
        <v>272.04326265999998</v>
      </c>
      <c r="O807" s="170">
        <v>48.277709999999999</v>
      </c>
      <c r="Q807" s="69">
        <v>3696.5131000000001</v>
      </c>
      <c r="S807" s="116">
        <v>10.565403999999999</v>
      </c>
      <c r="T807" s="116">
        <v>9.8077462000000004</v>
      </c>
      <c r="U807" s="116">
        <v>0.33587474</v>
      </c>
      <c r="V807" s="116">
        <v>0.42178343000000001</v>
      </c>
      <c r="X807" s="69">
        <v>1.9602263000000002E-2</v>
      </c>
      <c r="Z807" s="166"/>
    </row>
    <row r="808" spans="1:26" ht="14.4">
      <c r="A808" t="s">
        <v>1717</v>
      </c>
      <c r="B808" s="85" t="s">
        <v>527</v>
      </c>
      <c r="C808" s="113" t="str">
        <f t="shared" si="185"/>
        <v>A.100.25.108</v>
      </c>
      <c r="D808" s="9" t="s">
        <v>1255</v>
      </c>
      <c r="E808" s="112" t="s">
        <v>362</v>
      </c>
      <c r="F808" s="115" t="str">
        <f t="shared" si="186"/>
        <v>Niobium</v>
      </c>
      <c r="G808" s="146">
        <v>0.18</v>
      </c>
      <c r="H808" s="8">
        <f t="shared" si="187"/>
        <v>0.18</v>
      </c>
      <c r="J808" s="169">
        <v>40.362543362219995</v>
      </c>
      <c r="K808" s="8">
        <f t="shared" si="188"/>
        <v>40.362543362219995</v>
      </c>
      <c r="L808" s="170">
        <v>7.0228244200000005E-3</v>
      </c>
      <c r="M808" s="170">
        <v>6.2297887800000007E-2</v>
      </c>
      <c r="N808" s="170">
        <v>40.266222649999996</v>
      </c>
      <c r="O808" s="170">
        <v>2.7E-2</v>
      </c>
      <c r="Q808" s="69">
        <v>3.85378</v>
      </c>
      <c r="S808" s="116">
        <v>2.7203687000000001E-2</v>
      </c>
      <c r="T808" s="116">
        <v>1.8062696999999999E-2</v>
      </c>
      <c r="U808" s="116">
        <v>4.2699581000000002E-4</v>
      </c>
      <c r="V808" s="116">
        <v>8.7139943999999993E-3</v>
      </c>
      <c r="X808" s="172">
        <v>5.4338481999999999E-5</v>
      </c>
      <c r="Z808" s="166"/>
    </row>
    <row r="809" spans="1:26" ht="14.4">
      <c r="A809" t="s">
        <v>1231</v>
      </c>
      <c r="B809" s="85" t="s">
        <v>527</v>
      </c>
      <c r="C809" s="113" t="str">
        <f t="shared" si="185"/>
        <v>A.100.25.109</v>
      </c>
      <c r="D809" s="9" t="s">
        <v>1255</v>
      </c>
      <c r="E809" s="112" t="s">
        <v>362</v>
      </c>
      <c r="F809" s="115" t="str">
        <f t="shared" si="186"/>
        <v>Rhenium</v>
      </c>
      <c r="G809" s="146">
        <v>828.87466666666671</v>
      </c>
      <c r="H809" s="8">
        <f t="shared" si="187"/>
        <v>828.87466666666671</v>
      </c>
      <c r="J809" s="169">
        <v>5927.8985769390993</v>
      </c>
      <c r="K809" s="8">
        <f t="shared" si="188"/>
        <v>5927.8985769390993</v>
      </c>
      <c r="L809" s="170">
        <v>13.365713504</v>
      </c>
      <c r="M809" s="170">
        <v>50.4542002751</v>
      </c>
      <c r="N809" s="170">
        <v>5739.7474631599998</v>
      </c>
      <c r="O809" s="170">
        <v>124.3312</v>
      </c>
      <c r="Q809" s="69">
        <v>9519.7533000000003</v>
      </c>
      <c r="S809" s="116">
        <v>27.670468</v>
      </c>
      <c r="T809" s="116">
        <v>25.258216000000001</v>
      </c>
      <c r="U809" s="116">
        <v>0.86498940999999996</v>
      </c>
      <c r="V809" s="116">
        <v>1.5472631999999999</v>
      </c>
      <c r="X809" s="69">
        <v>0.76605338999999995</v>
      </c>
      <c r="Z809" s="166"/>
    </row>
    <row r="810" spans="1:26" ht="14.4">
      <c r="A810" t="s">
        <v>1232</v>
      </c>
      <c r="B810" s="85" t="s">
        <v>527</v>
      </c>
      <c r="C810" s="113" t="str">
        <f t="shared" si="185"/>
        <v>A.100.25.110</v>
      </c>
      <c r="D810" s="9" t="s">
        <v>1255</v>
      </c>
      <c r="E810" s="112" t="s">
        <v>362</v>
      </c>
      <c r="F810" s="115" t="str">
        <f t="shared" si="186"/>
        <v>Strontium</v>
      </c>
      <c r="G810" s="146">
        <v>4.9787344666666673</v>
      </c>
      <c r="H810" s="8">
        <f t="shared" si="187"/>
        <v>4.9787344666666673</v>
      </c>
      <c r="J810" s="169">
        <v>1.5029824852189</v>
      </c>
      <c r="K810" s="8">
        <f t="shared" si="188"/>
        <v>1.5029824852189</v>
      </c>
      <c r="L810" s="170">
        <v>7.2139561539999994E-2</v>
      </c>
      <c r="M810" s="170">
        <v>0.27231946277889996</v>
      </c>
      <c r="N810" s="170">
        <v>0.41171329089999997</v>
      </c>
      <c r="O810" s="170">
        <v>0.74681017000000005</v>
      </c>
      <c r="Q810" s="69">
        <v>51.381532</v>
      </c>
      <c r="S810" s="116">
        <v>0.15298943000000001</v>
      </c>
      <c r="T810" s="116">
        <v>0.14414458999999999</v>
      </c>
      <c r="U810" s="116">
        <v>5.0510149000000002E-3</v>
      </c>
      <c r="V810" s="116">
        <v>3.7938319E-3</v>
      </c>
      <c r="X810" s="69">
        <v>2.8739118E-4</v>
      </c>
      <c r="Z810" s="166"/>
    </row>
    <row r="811" spans="1:26" ht="14.4">
      <c r="A811" t="s">
        <v>1718</v>
      </c>
      <c r="B811" s="85" t="s">
        <v>527</v>
      </c>
      <c r="C811" s="113" t="str">
        <f t="shared" si="185"/>
        <v>A.100.25.111</v>
      </c>
      <c r="D811" s="9" t="s">
        <v>1255</v>
      </c>
      <c r="E811" s="112" t="s">
        <v>362</v>
      </c>
      <c r="F811" s="115" t="str">
        <f t="shared" si="186"/>
        <v>Thallium</v>
      </c>
      <c r="G811" s="146">
        <v>357.81992666666667</v>
      </c>
      <c r="H811" s="8">
        <f t="shared" si="187"/>
        <v>357.81992666666667</v>
      </c>
      <c r="J811" s="169">
        <v>3453.3950542000002</v>
      </c>
      <c r="K811" s="8">
        <f t="shared" si="188"/>
        <v>3453.3950542000002</v>
      </c>
      <c r="L811" s="170">
        <v>39.154179800000001</v>
      </c>
      <c r="M811" s="170">
        <v>65.040515499999998</v>
      </c>
      <c r="N811" s="170">
        <v>3295.5273698999999</v>
      </c>
      <c r="O811" s="170">
        <v>53.672989000000001</v>
      </c>
      <c r="Q811" s="69">
        <v>824.52574000000004</v>
      </c>
      <c r="S811" s="116">
        <v>33.216565000000003</v>
      </c>
      <c r="T811" s="116">
        <v>30.497475000000001</v>
      </c>
      <c r="U811" s="116">
        <v>0.73416912999999995</v>
      </c>
      <c r="V811" s="116">
        <v>1.9849205999999999</v>
      </c>
      <c r="X811" s="69">
        <v>5.4949304999999997E-2</v>
      </c>
      <c r="Z811" s="166"/>
    </row>
    <row r="812" spans="1:26" ht="14.4">
      <c r="A812" t="s">
        <v>1233</v>
      </c>
      <c r="B812" s="85" t="s">
        <v>527</v>
      </c>
      <c r="C812" s="113" t="str">
        <f t="shared" si="185"/>
        <v>A.100.25.112</v>
      </c>
      <c r="D812" s="9" t="s">
        <v>1255</v>
      </c>
      <c r="E812" s="112" t="s">
        <v>362</v>
      </c>
      <c r="F812" s="115" t="str">
        <f t="shared" si="186"/>
        <v>Thorium</v>
      </c>
      <c r="G812" s="146">
        <v>115.43736666666668</v>
      </c>
      <c r="H812" s="8">
        <f t="shared" si="187"/>
        <v>115.43736666666668</v>
      </c>
      <c r="J812" s="169">
        <v>154.14801370956999</v>
      </c>
      <c r="K812" s="8">
        <f t="shared" si="188"/>
        <v>154.14801370956999</v>
      </c>
      <c r="L812" s="170">
        <v>1.8614428956000002</v>
      </c>
      <c r="M812" s="170">
        <v>7.0267565419700011</v>
      </c>
      <c r="N812" s="170">
        <v>127.94420927199999</v>
      </c>
      <c r="O812" s="170">
        <v>17.315605000000001</v>
      </c>
      <c r="Q812" s="69">
        <v>1325.816</v>
      </c>
      <c r="S812" s="116">
        <v>3.7323507999999999</v>
      </c>
      <c r="T812" s="116">
        <v>3.5177116000000002</v>
      </c>
      <c r="U812" s="116">
        <v>0.12046707</v>
      </c>
      <c r="V812" s="116">
        <v>9.4172033000000002E-2</v>
      </c>
      <c r="X812" s="69">
        <v>7.0306782999999999E-3</v>
      </c>
      <c r="Z812" s="166"/>
    </row>
    <row r="813" spans="1:26" ht="14.4">
      <c r="B813" s="85"/>
      <c r="C813" s="113"/>
      <c r="D813" s="1" t="s">
        <v>236</v>
      </c>
      <c r="E813" s="112"/>
      <c r="H813" s="8"/>
      <c r="Q813"/>
    </row>
    <row r="814" spans="1:26" ht="14.4">
      <c r="A814" t="s">
        <v>3113</v>
      </c>
      <c r="B814" s="85" t="s">
        <v>527</v>
      </c>
      <c r="C814" s="113" t="str">
        <f t="shared" si="185"/>
        <v>A.100.26.101</v>
      </c>
      <c r="D814" s="9" t="s">
        <v>236</v>
      </c>
      <c r="E814" s="112" t="s">
        <v>362</v>
      </c>
      <c r="F814" s="115" t="str">
        <f t="shared" si="186"/>
        <v>Cerium from Bayan Obo deposit</v>
      </c>
      <c r="G814" s="146">
        <v>8.1691353333333332</v>
      </c>
      <c r="H814" s="8">
        <f t="shared" ref="H814:H836" si="189">G814</f>
        <v>8.1691353333333332</v>
      </c>
      <c r="J814" s="169">
        <v>117.69328471851527</v>
      </c>
      <c r="K814" s="8">
        <f t="shared" ref="K814:K836" si="190">J814</f>
        <v>117.69328471851527</v>
      </c>
      <c r="L814" s="170">
        <v>1.7196862900000001</v>
      </c>
      <c r="M814" s="170">
        <v>1.0023570326</v>
      </c>
      <c r="N814" s="170">
        <v>113.74587109591528</v>
      </c>
      <c r="O814" s="170">
        <v>1.2253703</v>
      </c>
      <c r="Q814" s="69">
        <v>102.81385</v>
      </c>
      <c r="S814" s="116">
        <v>0.54362005000000002</v>
      </c>
      <c r="T814" s="116">
        <v>0.52409169</v>
      </c>
      <c r="U814" s="116">
        <v>1.2190372E-2</v>
      </c>
      <c r="V814" s="116">
        <v>7.3379884000000003E-3</v>
      </c>
      <c r="X814" s="69">
        <v>2.0949631000000001E-3</v>
      </c>
      <c r="Z814" s="166"/>
    </row>
    <row r="815" spans="1:26" ht="14.4">
      <c r="A815" t="s">
        <v>3114</v>
      </c>
      <c r="B815" s="85" t="s">
        <v>527</v>
      </c>
      <c r="C815" s="113" t="str">
        <f t="shared" si="185"/>
        <v>A.100.26.104</v>
      </c>
      <c r="D815" s="9" t="s">
        <v>236</v>
      </c>
      <c r="E815" s="112" t="s">
        <v>362</v>
      </c>
      <c r="F815" s="115" t="str">
        <f t="shared" si="186"/>
        <v xml:space="preserve">Europium from Bayan Obo deposit </v>
      </c>
      <c r="G815" s="146">
        <v>67.927340000000015</v>
      </c>
      <c r="H815" s="8">
        <f t="shared" si="189"/>
        <v>67.927340000000015</v>
      </c>
      <c r="J815" s="169">
        <v>2529.6400406195153</v>
      </c>
      <c r="K815" s="8">
        <f t="shared" si="190"/>
        <v>2529.6400406195153</v>
      </c>
      <c r="L815" s="170">
        <v>14.363747800000001</v>
      </c>
      <c r="M815" s="170">
        <v>8.3546781186000008</v>
      </c>
      <c r="N815" s="170">
        <v>2496.7325137009152</v>
      </c>
      <c r="O815" s="170">
        <v>10.189101000000001</v>
      </c>
      <c r="Q815" s="69">
        <v>855.48711000000003</v>
      </c>
      <c r="S815" s="116">
        <v>4.5375553999999996</v>
      </c>
      <c r="T815" s="116">
        <v>4.3749273000000004</v>
      </c>
      <c r="U815" s="116">
        <v>0.10154926</v>
      </c>
      <c r="V815" s="116">
        <v>6.1078859999999999E-2</v>
      </c>
      <c r="X815" s="69">
        <v>1.7493359999999999E-2</v>
      </c>
      <c r="Z815" s="166"/>
    </row>
    <row r="816" spans="1:26" ht="14.4">
      <c r="A816" t="s">
        <v>3115</v>
      </c>
      <c r="B816" s="85" t="s">
        <v>527</v>
      </c>
      <c r="C816" s="113" t="str">
        <f t="shared" si="185"/>
        <v>A.100.26.105</v>
      </c>
      <c r="D816" s="9" t="s">
        <v>236</v>
      </c>
      <c r="E816" s="112" t="s">
        <v>362</v>
      </c>
      <c r="F816" s="115" t="str">
        <f t="shared" si="186"/>
        <v>Gadolinium from Bayan Obo deposit</v>
      </c>
      <c r="G816" s="146">
        <v>67.61618</v>
      </c>
      <c r="H816" s="8">
        <f t="shared" si="189"/>
        <v>67.61618</v>
      </c>
      <c r="J816" s="169">
        <v>78.102112349515266</v>
      </c>
      <c r="K816" s="8">
        <f t="shared" si="190"/>
        <v>78.102112349515266</v>
      </c>
      <c r="L816" s="170">
        <v>14.297683799999998</v>
      </c>
      <c r="M816" s="170">
        <v>8.3170883186000015</v>
      </c>
      <c r="N816" s="170">
        <v>45.34491323091526</v>
      </c>
      <c r="O816" s="170">
        <v>10.142427</v>
      </c>
      <c r="Q816" s="69">
        <v>851.32870000000003</v>
      </c>
      <c r="S816" s="116">
        <v>4.5167476000000004</v>
      </c>
      <c r="T816" s="116">
        <v>4.3548739999999997</v>
      </c>
      <c r="U816" s="116">
        <v>0.10109169</v>
      </c>
      <c r="V816" s="116">
        <v>6.0781949000000002E-2</v>
      </c>
      <c r="X816" s="69">
        <v>1.7413471E-2</v>
      </c>
      <c r="Z816" s="166"/>
    </row>
    <row r="817" spans="1:26" ht="14.4">
      <c r="A817" t="s">
        <v>3116</v>
      </c>
      <c r="B817" s="85" t="s">
        <v>527</v>
      </c>
      <c r="C817" s="113" t="str">
        <f t="shared" si="185"/>
        <v>A.100.26.107</v>
      </c>
      <c r="D817" s="9" t="s">
        <v>236</v>
      </c>
      <c r="E817" s="112" t="s">
        <v>362</v>
      </c>
      <c r="F817" s="115" t="str">
        <f t="shared" si="186"/>
        <v xml:space="preserve">Lanthanum from Bayan Obo deposit </v>
      </c>
      <c r="G817" s="146">
        <v>8.5102646666666679</v>
      </c>
      <c r="H817" s="8">
        <f t="shared" si="189"/>
        <v>8.5102646666666679</v>
      </c>
      <c r="J817" s="169">
        <v>118.56075541151526</v>
      </c>
      <c r="K817" s="8">
        <f t="shared" si="190"/>
        <v>118.56075541151526</v>
      </c>
      <c r="L817" s="170">
        <v>1.7904963899999999</v>
      </c>
      <c r="M817" s="170">
        <v>1.0433003705999999</v>
      </c>
      <c r="N817" s="170">
        <v>114.45041895091526</v>
      </c>
      <c r="O817" s="170">
        <v>1.2765397000000001</v>
      </c>
      <c r="Q817" s="69">
        <v>106.97226000000001</v>
      </c>
      <c r="S817" s="116">
        <v>0.56615985999999996</v>
      </c>
      <c r="T817" s="116">
        <v>0.54582984000000001</v>
      </c>
      <c r="U817" s="116">
        <v>1.2695128E-2</v>
      </c>
      <c r="V817" s="116">
        <v>7.6348993000000002E-3</v>
      </c>
      <c r="X817" s="69">
        <v>2.1810196E-3</v>
      </c>
      <c r="Z817" s="166"/>
    </row>
    <row r="818" spans="1:26" ht="14.4">
      <c r="A818" t="s">
        <v>3117</v>
      </c>
      <c r="B818" s="85" t="s">
        <v>527</v>
      </c>
      <c r="C818" s="113" t="str">
        <f t="shared" si="185"/>
        <v>A.100.26.108</v>
      </c>
      <c r="D818" s="9" t="s">
        <v>236</v>
      </c>
      <c r="E818" s="112" t="s">
        <v>362</v>
      </c>
      <c r="F818" s="115" t="str">
        <f t="shared" si="186"/>
        <v>Neodymium from Bayan Obo deposit</v>
      </c>
      <c r="G818" s="146">
        <v>103.41418</v>
      </c>
      <c r="H818" s="8">
        <f t="shared" si="189"/>
        <v>103.41418</v>
      </c>
      <c r="J818" s="169">
        <v>265.01687248951526</v>
      </c>
      <c r="K818" s="8">
        <f t="shared" si="190"/>
        <v>265.01687248951526</v>
      </c>
      <c r="L818" s="170">
        <v>21.8995772</v>
      </c>
      <c r="M818" s="170">
        <v>12.723484528600002</v>
      </c>
      <c r="N818" s="170">
        <v>214.88168376091528</v>
      </c>
      <c r="O818" s="170">
        <v>15.512127</v>
      </c>
      <c r="Q818" s="69">
        <v>1302.5168000000001</v>
      </c>
      <c r="S818" s="116">
        <v>6.9165533000000003</v>
      </c>
      <c r="T818" s="116">
        <v>6.6689210000000001</v>
      </c>
      <c r="U818" s="116">
        <v>0.15463550000000001</v>
      </c>
      <c r="V818" s="116">
        <v>9.2996781000000001E-2</v>
      </c>
      <c r="X818" s="69">
        <v>2.6660283999999999E-2</v>
      </c>
      <c r="Z818" s="166"/>
    </row>
    <row r="819" spans="1:26" ht="14.4">
      <c r="A819" t="s">
        <v>3118</v>
      </c>
      <c r="B819" s="85" t="s">
        <v>527</v>
      </c>
      <c r="C819" s="113" t="str">
        <f t="shared" si="185"/>
        <v>A.100.26.109</v>
      </c>
      <c r="D819" s="9" t="s">
        <v>236</v>
      </c>
      <c r="E819" s="112" t="s">
        <v>362</v>
      </c>
      <c r="F819" s="115" t="str">
        <f t="shared" si="186"/>
        <v>Praseodymium from Bayan Obo deposit</v>
      </c>
      <c r="G819" s="146">
        <v>190.25270666666668</v>
      </c>
      <c r="H819" s="8">
        <f t="shared" si="189"/>
        <v>190.25270666666668</v>
      </c>
      <c r="J819" s="169">
        <v>204.86454634951525</v>
      </c>
      <c r="K819" s="8">
        <f t="shared" si="190"/>
        <v>204.86454634951525</v>
      </c>
      <c r="L819" s="170">
        <v>40.3827219</v>
      </c>
      <c r="M819" s="170">
        <v>23.4613734486</v>
      </c>
      <c r="N819" s="170">
        <v>112.48254500091527</v>
      </c>
      <c r="O819" s="170">
        <v>28.537906</v>
      </c>
      <c r="Q819" s="69">
        <v>2396.1801999999998</v>
      </c>
      <c r="S819" s="116">
        <v>12.736354</v>
      </c>
      <c r="T819" s="116">
        <v>12.280407</v>
      </c>
      <c r="U819" s="116">
        <v>0.28486309999999998</v>
      </c>
      <c r="V819" s="116">
        <v>0.17108434</v>
      </c>
      <c r="X819" s="69">
        <v>4.9126437000000002E-2</v>
      </c>
      <c r="Z819" s="166"/>
    </row>
    <row r="820" spans="1:26" ht="14.4">
      <c r="A820" t="s">
        <v>3119</v>
      </c>
      <c r="B820" s="85" t="s">
        <v>527</v>
      </c>
      <c r="C820" s="113" t="str">
        <f t="shared" si="185"/>
        <v>A.100.26.110</v>
      </c>
      <c r="D820" s="9" t="s">
        <v>236</v>
      </c>
      <c r="E820" s="112" t="s">
        <v>362</v>
      </c>
      <c r="F820" s="115" t="str">
        <f t="shared" si="186"/>
        <v>Samarium from Bayan Obo deposit</v>
      </c>
      <c r="G820" s="146">
        <v>68.026080000000007</v>
      </c>
      <c r="H820" s="8">
        <f t="shared" si="189"/>
        <v>68.026080000000007</v>
      </c>
      <c r="J820" s="169">
        <v>152.23273137951526</v>
      </c>
      <c r="K820" s="8">
        <f t="shared" si="190"/>
        <v>152.23273137951526</v>
      </c>
      <c r="L820" s="170">
        <v>14.384436999999998</v>
      </c>
      <c r="M820" s="170">
        <v>8.3668298186000012</v>
      </c>
      <c r="N820" s="170">
        <v>119.27755256091527</v>
      </c>
      <c r="O820" s="170">
        <v>10.203912000000001</v>
      </c>
      <c r="Q820" s="69">
        <v>856.52671999999995</v>
      </c>
      <c r="S820" s="116">
        <v>4.5441400999999999</v>
      </c>
      <c r="T820" s="116">
        <v>4.3812901000000002</v>
      </c>
      <c r="U820" s="116">
        <v>0.10169689</v>
      </c>
      <c r="V820" s="116">
        <v>6.1153087000000002E-2</v>
      </c>
      <c r="X820" s="69">
        <v>1.7518413E-2</v>
      </c>
      <c r="Z820" s="166"/>
    </row>
    <row r="821" spans="1:26" ht="14.4">
      <c r="A821" t="s">
        <v>3120</v>
      </c>
      <c r="B821" s="85" t="s">
        <v>527</v>
      </c>
      <c r="C821" s="113" t="str">
        <f t="shared" si="185"/>
        <v>A.100.26.111</v>
      </c>
      <c r="D821" s="9" t="s">
        <v>236</v>
      </c>
      <c r="E821" s="112" t="s">
        <v>362</v>
      </c>
      <c r="F821" s="115" t="str">
        <f t="shared" si="186"/>
        <v>Scandium Bayan Obo deposit OLD</v>
      </c>
      <c r="G821" s="146">
        <v>9.1952413333333336</v>
      </c>
      <c r="H821" s="8">
        <f t="shared" si="189"/>
        <v>9.1952413333333336</v>
      </c>
      <c r="J821" s="169">
        <v>3540.3399211259543</v>
      </c>
      <c r="K821" s="8">
        <f t="shared" si="190"/>
        <v>3540.3399211259543</v>
      </c>
      <c r="L821" s="170">
        <v>0.14789844531999999</v>
      </c>
      <c r="M821" s="170">
        <v>0.55638315848999997</v>
      </c>
      <c r="N821" s="170">
        <v>3538.2563533221442</v>
      </c>
      <c r="O821" s="170">
        <v>1.3792861999999999</v>
      </c>
      <c r="Q821" s="69">
        <v>106.05052000000001</v>
      </c>
      <c r="S821" s="116">
        <v>0.29620790000000002</v>
      </c>
      <c r="T821" s="116">
        <v>0.27910165999999997</v>
      </c>
      <c r="U821" s="116">
        <v>9.5776951999999999E-3</v>
      </c>
      <c r="V821" s="116">
        <v>7.5285407999999996E-3</v>
      </c>
      <c r="X821" s="69">
        <v>5.5915757999999997E-4</v>
      </c>
      <c r="Z821" s="166"/>
    </row>
    <row r="822" spans="1:26" ht="14.4">
      <c r="A822" t="s">
        <v>3121</v>
      </c>
      <c r="B822" s="85" t="s">
        <v>527</v>
      </c>
      <c r="C822" s="113" t="str">
        <f t="shared" si="185"/>
        <v>A.100.26.201</v>
      </c>
      <c r="D822" s="9" t="s">
        <v>236</v>
      </c>
      <c r="E822" s="112" t="s">
        <v>362</v>
      </c>
      <c r="F822" s="115" t="str">
        <f t="shared" si="186"/>
        <v>Cerium from South China clays</v>
      </c>
      <c r="G822" s="146">
        <v>5.7769802000000006</v>
      </c>
      <c r="H822" s="8">
        <f t="shared" si="189"/>
        <v>5.7769802000000006</v>
      </c>
      <c r="J822" s="169">
        <v>116.07340932599999</v>
      </c>
      <c r="K822" s="8">
        <f t="shared" si="190"/>
        <v>116.07340932599999</v>
      </c>
      <c r="L822" s="170">
        <v>0.90048872999999996</v>
      </c>
      <c r="M822" s="170">
        <v>0.54533166</v>
      </c>
      <c r="N822" s="170">
        <v>113.76104190599999</v>
      </c>
      <c r="O822" s="170">
        <v>0.86654703</v>
      </c>
      <c r="Q822" s="69">
        <v>72.772277000000003</v>
      </c>
      <c r="S822" s="116">
        <v>0.28296914000000001</v>
      </c>
      <c r="T822" s="116">
        <v>0.27015867999999998</v>
      </c>
      <c r="U822" s="116">
        <v>7.6145225999999996E-3</v>
      </c>
      <c r="V822" s="116">
        <v>5.1959405999999998E-3</v>
      </c>
      <c r="X822" s="69">
        <v>1.2083253E-3</v>
      </c>
      <c r="Z822" s="166"/>
    </row>
    <row r="823" spans="1:26" ht="14.4">
      <c r="A823" t="s">
        <v>3122</v>
      </c>
      <c r="B823" s="85" t="s">
        <v>527</v>
      </c>
      <c r="C823" s="113" t="str">
        <f t="shared" si="185"/>
        <v>A.100.26.202</v>
      </c>
      <c r="D823" s="9" t="s">
        <v>236</v>
      </c>
      <c r="E823" s="112" t="s">
        <v>362</v>
      </c>
      <c r="F823" s="115" t="str">
        <f t="shared" si="186"/>
        <v>Dysprosium from South China clays</v>
      </c>
      <c r="G823" s="146">
        <v>421.19969333333336</v>
      </c>
      <c r="H823" s="8">
        <f t="shared" si="189"/>
        <v>421.19969333333336</v>
      </c>
      <c r="J823" s="169">
        <v>1459.7951665000001</v>
      </c>
      <c r="K823" s="8">
        <f t="shared" si="190"/>
        <v>1459.7951665000001</v>
      </c>
      <c r="L823" s="170">
        <v>73.760204799999997</v>
      </c>
      <c r="M823" s="170">
        <v>39.927042100000001</v>
      </c>
      <c r="N823" s="170">
        <v>1282.9279656000001</v>
      </c>
      <c r="O823" s="170">
        <v>63.179954000000002</v>
      </c>
      <c r="Q823" s="69">
        <v>5306.7</v>
      </c>
      <c r="S823" s="116">
        <v>20.698096</v>
      </c>
      <c r="T823" s="116">
        <v>19.762253000000001</v>
      </c>
      <c r="U823" s="116">
        <v>0.55694494000000005</v>
      </c>
      <c r="V823" s="116">
        <v>0.37889837999999998</v>
      </c>
      <c r="X823" s="69">
        <v>9.3115341000000004E-2</v>
      </c>
      <c r="Z823" s="166"/>
    </row>
    <row r="824" spans="1:26" ht="14.4">
      <c r="A824" t="s">
        <v>3123</v>
      </c>
      <c r="B824" s="85" t="s">
        <v>527</v>
      </c>
      <c r="C824" s="113" t="str">
        <f t="shared" si="185"/>
        <v>A.100.26.203</v>
      </c>
      <c r="D824" s="9" t="s">
        <v>236</v>
      </c>
      <c r="E824" s="112" t="s">
        <v>362</v>
      </c>
      <c r="F824" s="115" t="str">
        <f t="shared" si="186"/>
        <v>Erbium from South China clays</v>
      </c>
      <c r="G824" s="146">
        <v>95.137619999999998</v>
      </c>
      <c r="H824" s="8">
        <f t="shared" si="189"/>
        <v>95.137619999999998</v>
      </c>
      <c r="J824" s="169">
        <v>231.97837527000002</v>
      </c>
      <c r="K824" s="8">
        <f t="shared" si="190"/>
        <v>231.97837527000002</v>
      </c>
      <c r="L824" s="170">
        <v>16.715295600000001</v>
      </c>
      <c r="M824" s="170">
        <v>9.0066593700000013</v>
      </c>
      <c r="N824" s="170">
        <v>191.9857773</v>
      </c>
      <c r="O824" s="170">
        <v>14.270643</v>
      </c>
      <c r="Q824" s="69">
        <v>1198.05</v>
      </c>
      <c r="S824" s="116">
        <v>4.6726961999999999</v>
      </c>
      <c r="T824" s="116">
        <v>4.4614332000000001</v>
      </c>
      <c r="U824" s="116">
        <v>0.12572220000000001</v>
      </c>
      <c r="V824" s="116">
        <v>8.5540770000000002E-2</v>
      </c>
      <c r="X824" s="69">
        <v>2.1043233000000001E-2</v>
      </c>
      <c r="Z824" s="166"/>
    </row>
    <row r="825" spans="1:26" ht="14.4">
      <c r="A825" t="s">
        <v>3124</v>
      </c>
      <c r="B825" s="85" t="s">
        <v>527</v>
      </c>
      <c r="C825" s="113" t="str">
        <f t="shared" si="185"/>
        <v>A.100.26.204</v>
      </c>
      <c r="D825" s="9" t="s">
        <v>236</v>
      </c>
      <c r="E825" s="112" t="s">
        <v>362</v>
      </c>
      <c r="F825" s="115" t="str">
        <f t="shared" si="186"/>
        <v>Europium from South China clays</v>
      </c>
      <c r="G825" s="146">
        <v>840.35346666666669</v>
      </c>
      <c r="H825" s="8">
        <f t="shared" si="189"/>
        <v>840.35346666666669</v>
      </c>
      <c r="J825" s="169">
        <v>2857.9678392999999</v>
      </c>
      <c r="K825" s="8">
        <f t="shared" si="190"/>
        <v>2857.9678392999999</v>
      </c>
      <c r="L825" s="170">
        <v>147.41763900000001</v>
      </c>
      <c r="M825" s="170">
        <v>79.624402099999998</v>
      </c>
      <c r="N825" s="170">
        <v>2504.8727782000001</v>
      </c>
      <c r="O825" s="170">
        <v>126.05302</v>
      </c>
      <c r="Q825" s="69">
        <v>10588.366</v>
      </c>
      <c r="S825" s="116">
        <v>41.301023999999998</v>
      </c>
      <c r="T825" s="116">
        <v>39.433962999999999</v>
      </c>
      <c r="U825" s="116">
        <v>1.1110521</v>
      </c>
      <c r="V825" s="116">
        <v>0.75600935999999996</v>
      </c>
      <c r="X825" s="69">
        <v>0.18589151000000001</v>
      </c>
      <c r="Z825" s="166"/>
    </row>
    <row r="826" spans="1:26" ht="14.4">
      <c r="A826" t="s">
        <v>3125</v>
      </c>
      <c r="B826" s="85" t="s">
        <v>527</v>
      </c>
      <c r="C826" s="113" t="str">
        <f t="shared" si="185"/>
        <v>A.100.26.205</v>
      </c>
      <c r="D826" s="9" t="s">
        <v>236</v>
      </c>
      <c r="E826" s="112" t="s">
        <v>362</v>
      </c>
      <c r="F826" s="115" t="str">
        <f t="shared" si="186"/>
        <v>Gadolinium from South China clays</v>
      </c>
      <c r="G826" s="146">
        <v>48.044594000000004</v>
      </c>
      <c r="H826" s="8">
        <f t="shared" si="189"/>
        <v>48.044594000000004</v>
      </c>
      <c r="J826" s="169">
        <v>65.667457740000003</v>
      </c>
      <c r="K826" s="8">
        <f t="shared" si="190"/>
        <v>65.667457740000003</v>
      </c>
      <c r="L826" s="170">
        <v>8.4101498100000001</v>
      </c>
      <c r="M826" s="170">
        <v>4.54734908</v>
      </c>
      <c r="N826" s="170">
        <v>45.503269750000001</v>
      </c>
      <c r="O826" s="170">
        <v>7.2066891000000002</v>
      </c>
      <c r="Q826" s="69">
        <v>605.04949999999997</v>
      </c>
      <c r="S826" s="116">
        <v>2.35859</v>
      </c>
      <c r="T826" s="116">
        <v>2.2519151000000002</v>
      </c>
      <c r="U826" s="116">
        <v>6.3474378999999997E-2</v>
      </c>
      <c r="V826" s="116">
        <v>4.3200534999999998E-2</v>
      </c>
      <c r="X826" s="69">
        <v>1.0626784E-2</v>
      </c>
      <c r="Z826" s="166"/>
    </row>
    <row r="827" spans="1:26" ht="14.4">
      <c r="A827" t="s">
        <v>3126</v>
      </c>
      <c r="B827" s="85" t="s">
        <v>527</v>
      </c>
      <c r="C827" s="113" t="str">
        <f t="shared" si="185"/>
        <v>A.100.26.206</v>
      </c>
      <c r="D827" s="9" t="s">
        <v>236</v>
      </c>
      <c r="E827" s="112" t="s">
        <v>362</v>
      </c>
      <c r="F827" s="115" t="str">
        <f t="shared" si="186"/>
        <v>Holmium from South China clays</v>
      </c>
      <c r="G827" s="146">
        <v>73.380506666666662</v>
      </c>
      <c r="H827" s="8">
        <f t="shared" si="189"/>
        <v>73.380506666666662</v>
      </c>
      <c r="J827" s="169">
        <v>486.87896474999997</v>
      </c>
      <c r="K827" s="8">
        <f t="shared" si="190"/>
        <v>486.87896474999997</v>
      </c>
      <c r="L827" s="170">
        <v>12.721661599999999</v>
      </c>
      <c r="M827" s="170">
        <v>6.9545629900000003</v>
      </c>
      <c r="N827" s="170">
        <v>456.19566415999998</v>
      </c>
      <c r="O827" s="170">
        <v>11.007076</v>
      </c>
      <c r="Q827" s="69">
        <v>924.20791999999994</v>
      </c>
      <c r="S827" s="116">
        <v>3.6057923999999999</v>
      </c>
      <c r="T827" s="116">
        <v>3.4428079</v>
      </c>
      <c r="U827" s="116">
        <v>9.6996065000000006E-2</v>
      </c>
      <c r="V827" s="116">
        <v>6.5988446000000006E-2</v>
      </c>
      <c r="X827" s="69">
        <v>1.6123820000000001E-2</v>
      </c>
      <c r="Z827" s="166"/>
    </row>
    <row r="828" spans="1:26" ht="14.4">
      <c r="A828" t="s">
        <v>3127</v>
      </c>
      <c r="B828" s="85" t="s">
        <v>527</v>
      </c>
      <c r="C828" s="113" t="str">
        <f t="shared" si="185"/>
        <v>A.100.26.207</v>
      </c>
      <c r="D828" s="9" t="s">
        <v>236</v>
      </c>
      <c r="E828" s="112" t="s">
        <v>362</v>
      </c>
      <c r="F828" s="115" t="str">
        <f t="shared" si="186"/>
        <v>Lanthanum from South China clays</v>
      </c>
      <c r="G828" s="146">
        <v>6.0147920666666668</v>
      </c>
      <c r="H828" s="8">
        <f t="shared" si="189"/>
        <v>6.0147920666666668</v>
      </c>
      <c r="J828" s="169">
        <v>117.12048719699999</v>
      </c>
      <c r="K828" s="8">
        <f t="shared" si="190"/>
        <v>117.12048719699999</v>
      </c>
      <c r="L828" s="170">
        <v>1.1858667399999998</v>
      </c>
      <c r="M828" s="170">
        <v>0.56596937000000003</v>
      </c>
      <c r="N828" s="170">
        <v>114.466432277</v>
      </c>
      <c r="O828" s="170">
        <v>0.90221881000000004</v>
      </c>
      <c r="Q828" s="69">
        <v>75.891088999999994</v>
      </c>
      <c r="S828" s="116">
        <v>0.29521396</v>
      </c>
      <c r="T828" s="116">
        <v>0.28182941</v>
      </c>
      <c r="U828" s="116">
        <v>7.9659320999999998E-3</v>
      </c>
      <c r="V828" s="116">
        <v>5.4186238000000003E-3</v>
      </c>
      <c r="X828" s="69">
        <v>1.4275170999999999E-3</v>
      </c>
      <c r="Z828" s="166"/>
    </row>
    <row r="829" spans="1:26" ht="14.4">
      <c r="A829" t="s">
        <v>3128</v>
      </c>
      <c r="B829" s="85" t="s">
        <v>527</v>
      </c>
      <c r="C829" s="113" t="str">
        <f t="shared" si="185"/>
        <v>A.100.26.208</v>
      </c>
      <c r="D829" s="9" t="s">
        <v>236</v>
      </c>
      <c r="E829" s="112" t="s">
        <v>362</v>
      </c>
      <c r="F829" s="115" t="str">
        <f t="shared" si="186"/>
        <v>Lutetium from South China clays</v>
      </c>
      <c r="G829" s="146">
        <v>1519.9667333333334</v>
      </c>
      <c r="H829" s="8">
        <f t="shared" si="189"/>
        <v>1519.9667333333334</v>
      </c>
      <c r="J829" s="169">
        <v>2695.6606167</v>
      </c>
      <c r="K829" s="8">
        <f t="shared" si="190"/>
        <v>2695.6606167</v>
      </c>
      <c r="L829" s="170">
        <v>265.68132200000002</v>
      </c>
      <c r="M829" s="170">
        <v>143.52957370000001</v>
      </c>
      <c r="N829" s="170">
        <v>2058.4547109999999</v>
      </c>
      <c r="O829" s="170">
        <v>227.99501000000001</v>
      </c>
      <c r="Q829" s="69">
        <v>19149.505000000001</v>
      </c>
      <c r="S829" s="116">
        <v>74.519998000000001</v>
      </c>
      <c r="T829" s="116">
        <v>71.145959000000005</v>
      </c>
      <c r="U829" s="116">
        <v>2.0067645999999999</v>
      </c>
      <c r="V829" s="116">
        <v>1.3672747000000001</v>
      </c>
      <c r="X829" s="69">
        <v>0.33529084999999997</v>
      </c>
      <c r="Z829" s="166"/>
    </row>
    <row r="830" spans="1:26" ht="14.4">
      <c r="A830" t="s">
        <v>3129</v>
      </c>
      <c r="B830" s="85" t="s">
        <v>527</v>
      </c>
      <c r="C830" s="113" t="str">
        <f t="shared" si="185"/>
        <v>A.100.26.209</v>
      </c>
      <c r="D830" s="9" t="s">
        <v>236</v>
      </c>
      <c r="E830" s="112" t="s">
        <v>362</v>
      </c>
      <c r="F830" s="115" t="str">
        <f t="shared" si="186"/>
        <v>Neodymium from South China clays</v>
      </c>
      <c r="G830" s="146">
        <v>73.44708</v>
      </c>
      <c r="H830" s="8">
        <f t="shared" si="189"/>
        <v>73.44708</v>
      </c>
      <c r="J830" s="169">
        <v>246.09988999000004</v>
      </c>
      <c r="K830" s="8">
        <f t="shared" si="190"/>
        <v>246.09988999000004</v>
      </c>
      <c r="L830" s="170">
        <v>13.0029816</v>
      </c>
      <c r="M830" s="170">
        <v>6.9532314900000003</v>
      </c>
      <c r="N830" s="170">
        <v>215.12661490000002</v>
      </c>
      <c r="O830" s="170">
        <v>11.017061999999999</v>
      </c>
      <c r="Q830" s="69">
        <v>925.24752000000001</v>
      </c>
      <c r="S830" s="116">
        <v>3.6086336000000001</v>
      </c>
      <c r="T830" s="116">
        <v>3.4454891000000001</v>
      </c>
      <c r="U830" s="116">
        <v>9.7081774999999995E-2</v>
      </c>
      <c r="V830" s="116">
        <v>6.6062673000000002E-2</v>
      </c>
      <c r="X830" s="69">
        <v>1.6324172000000001E-2</v>
      </c>
      <c r="Z830" s="166"/>
    </row>
    <row r="831" spans="1:26" ht="14.4">
      <c r="A831" t="s">
        <v>3130</v>
      </c>
      <c r="B831" s="85" t="s">
        <v>527</v>
      </c>
      <c r="C831" s="113" t="str">
        <f t="shared" si="185"/>
        <v>A.100.26.210</v>
      </c>
      <c r="D831" s="9" t="s">
        <v>236</v>
      </c>
      <c r="E831" s="112" t="s">
        <v>362</v>
      </c>
      <c r="F831" s="115" t="str">
        <f t="shared" si="186"/>
        <v>Praseodymium from South China clays</v>
      </c>
      <c r="G831" s="146">
        <v>135.17050666666668</v>
      </c>
      <c r="H831" s="8">
        <f t="shared" si="189"/>
        <v>135.17050666666668</v>
      </c>
      <c r="J831" s="169">
        <v>169.75343812</v>
      </c>
      <c r="K831" s="8">
        <f t="shared" si="190"/>
        <v>169.75343812</v>
      </c>
      <c r="L831" s="170">
        <v>23.7173695</v>
      </c>
      <c r="M831" s="170">
        <v>12.82343322</v>
      </c>
      <c r="N831" s="170">
        <v>112.9370594</v>
      </c>
      <c r="O831" s="170">
        <v>20.275576000000001</v>
      </c>
      <c r="Q831" s="69">
        <v>1702.8713</v>
      </c>
      <c r="S831" s="116">
        <v>6.6479175000000001</v>
      </c>
      <c r="T831" s="116">
        <v>6.3475248000000004</v>
      </c>
      <c r="U831" s="116">
        <v>0.17880768</v>
      </c>
      <c r="V831" s="116">
        <v>0.12158500999999999</v>
      </c>
      <c r="X831" s="69">
        <v>2.9930176999999999E-2</v>
      </c>
      <c r="Z831" s="166"/>
    </row>
    <row r="832" spans="1:26" ht="14.4">
      <c r="A832" t="s">
        <v>3131</v>
      </c>
      <c r="B832" s="85" t="s">
        <v>527</v>
      </c>
      <c r="C832" s="113" t="str">
        <f t="shared" si="185"/>
        <v>A.100.26.211</v>
      </c>
      <c r="D832" s="9" t="s">
        <v>236</v>
      </c>
      <c r="E832" s="112" t="s">
        <v>362</v>
      </c>
      <c r="F832" s="115" t="str">
        <f t="shared" si="186"/>
        <v>Samarium from South China clays</v>
      </c>
      <c r="G832" s="146">
        <v>28.473514666666667</v>
      </c>
      <c r="H832" s="8">
        <f t="shared" si="189"/>
        <v>28.473514666666667</v>
      </c>
      <c r="J832" s="169">
        <v>131.13861852000002</v>
      </c>
      <c r="K832" s="8">
        <f t="shared" si="190"/>
        <v>131.13861852000002</v>
      </c>
      <c r="L832" s="170">
        <v>4.9335776100000004</v>
      </c>
      <c r="M832" s="170">
        <v>2.6969292800000004</v>
      </c>
      <c r="N832" s="170">
        <v>119.23708443000001</v>
      </c>
      <c r="O832" s="170">
        <v>4.2710271999999998</v>
      </c>
      <c r="Q832" s="69">
        <v>358.66336999999999</v>
      </c>
      <c r="S832" s="116">
        <v>1.398719</v>
      </c>
      <c r="T832" s="116">
        <v>1.3354809000000001</v>
      </c>
      <c r="U832" s="116">
        <v>3.7629580000000003E-2</v>
      </c>
      <c r="V832" s="116">
        <v>2.5608564E-2</v>
      </c>
      <c r="X832" s="69">
        <v>6.2481018999999997E-3</v>
      </c>
      <c r="Z832" s="166"/>
    </row>
    <row r="833" spans="1:27" ht="14.4">
      <c r="A833" t="s">
        <v>3132</v>
      </c>
      <c r="B833" s="85" t="s">
        <v>527</v>
      </c>
      <c r="C833" s="113" t="str">
        <f t="shared" si="185"/>
        <v>A.100.26.212</v>
      </c>
      <c r="D833" s="9" t="s">
        <v>236</v>
      </c>
      <c r="E833" s="112" t="s">
        <v>362</v>
      </c>
      <c r="F833" s="115" t="str">
        <f t="shared" si="186"/>
        <v>Thulium from South China clays</v>
      </c>
      <c r="G833" s="146">
        <v>9147.7733333333326</v>
      </c>
      <c r="H833" s="8">
        <f t="shared" si="189"/>
        <v>9147.7733333333326</v>
      </c>
      <c r="J833" s="169">
        <v>8185.6876270000002</v>
      </c>
      <c r="K833" s="8">
        <f t="shared" si="190"/>
        <v>8185.6876270000002</v>
      </c>
      <c r="L833" s="170">
        <v>1603.6334999999999</v>
      </c>
      <c r="M833" s="170">
        <v>865.58754600000009</v>
      </c>
      <c r="N833" s="170">
        <v>4344.3005809999995</v>
      </c>
      <c r="O833" s="170">
        <v>1372.1659999999999</v>
      </c>
      <c r="Q833" s="69">
        <v>115261.93</v>
      </c>
      <c r="S833" s="116">
        <v>449.18126999999998</v>
      </c>
      <c r="T833" s="116">
        <v>428.86452000000003</v>
      </c>
      <c r="U833" s="116">
        <v>12.087045</v>
      </c>
      <c r="V833" s="116">
        <v>8.2297019000000002</v>
      </c>
      <c r="X833" s="69">
        <v>2.0223756000000002</v>
      </c>
      <c r="Z833" s="166"/>
    </row>
    <row r="834" spans="1:27" ht="14.4">
      <c r="A834" t="s">
        <v>3133</v>
      </c>
      <c r="B834" s="85" t="s">
        <v>527</v>
      </c>
      <c r="C834" s="113" t="str">
        <f t="shared" si="185"/>
        <v>A.100.26.213</v>
      </c>
      <c r="D834" s="9" t="s">
        <v>236</v>
      </c>
      <c r="E834" s="112" t="s">
        <v>362</v>
      </c>
      <c r="F834" s="115" t="str">
        <f t="shared" si="186"/>
        <v>Terbium from South China clays</v>
      </c>
      <c r="G834" s="146">
        <v>753.44899999999996</v>
      </c>
      <c r="H834" s="8">
        <f t="shared" si="189"/>
        <v>753.44899999999996</v>
      </c>
      <c r="J834" s="169">
        <v>2149.1304067999999</v>
      </c>
      <c r="K834" s="8">
        <f t="shared" si="190"/>
        <v>2149.1304067999999</v>
      </c>
      <c r="L834" s="170">
        <v>132.01709599999998</v>
      </c>
      <c r="M834" s="170">
        <v>71.386777499999994</v>
      </c>
      <c r="N834" s="170">
        <v>1832.7091832999999</v>
      </c>
      <c r="O834" s="170">
        <v>113.01734999999999</v>
      </c>
      <c r="Q834" s="69">
        <v>9492.6237999999994</v>
      </c>
      <c r="S834" s="116">
        <v>37.023986000000001</v>
      </c>
      <c r="T834" s="116">
        <v>35.350088999999997</v>
      </c>
      <c r="U834" s="116">
        <v>0.99612416000000004</v>
      </c>
      <c r="V834" s="116">
        <v>0.67777334</v>
      </c>
      <c r="X834" s="69">
        <v>0.16656625999999999</v>
      </c>
      <c r="Z834" s="166"/>
    </row>
    <row r="835" spans="1:27" ht="14.4">
      <c r="A835" t="s">
        <v>3134</v>
      </c>
      <c r="B835" s="85" t="s">
        <v>527</v>
      </c>
      <c r="C835" s="113" t="str">
        <f t="shared" si="185"/>
        <v>A.100.26.214</v>
      </c>
      <c r="D835" s="9" t="s">
        <v>236</v>
      </c>
      <c r="E835" s="112" t="s">
        <v>362</v>
      </c>
      <c r="F835" s="115" t="str">
        <f t="shared" si="186"/>
        <v>Ytterbium from South China clays</v>
      </c>
      <c r="G835" s="146">
        <v>83.879266666666666</v>
      </c>
      <c r="H835" s="8">
        <f t="shared" si="189"/>
        <v>83.879266666666666</v>
      </c>
      <c r="J835" s="169">
        <v>102.43194562000001</v>
      </c>
      <c r="K835" s="8">
        <f t="shared" si="190"/>
        <v>102.43194562000001</v>
      </c>
      <c r="L835" s="170">
        <v>14.654928200000001</v>
      </c>
      <c r="M835" s="170">
        <v>7.9436549299999992</v>
      </c>
      <c r="N835" s="170">
        <v>67.251472489999998</v>
      </c>
      <c r="O835" s="170">
        <v>12.58189</v>
      </c>
      <c r="Q835" s="69">
        <v>1056.2375999999999</v>
      </c>
      <c r="S835" s="116">
        <v>4.1202712999999997</v>
      </c>
      <c r="T835" s="116">
        <v>3.9339732000000001</v>
      </c>
      <c r="U835" s="116">
        <v>0.11088278999999999</v>
      </c>
      <c r="V835" s="116">
        <v>7.5415365999999998E-2</v>
      </c>
      <c r="X835" s="69">
        <v>1.8510518E-2</v>
      </c>
      <c r="Z835" s="166"/>
    </row>
    <row r="836" spans="1:27" ht="14.4">
      <c r="A836" t="s">
        <v>3135</v>
      </c>
      <c r="B836" s="85" t="s">
        <v>527</v>
      </c>
      <c r="C836" s="113" t="str">
        <f t="shared" si="185"/>
        <v>A.100.26.215</v>
      </c>
      <c r="D836" s="9" t="s">
        <v>236</v>
      </c>
      <c r="E836" s="112" t="s">
        <v>362</v>
      </c>
      <c r="F836" s="115" t="str">
        <f t="shared" si="186"/>
        <v>Yttrium from South China clays</v>
      </c>
      <c r="G836" s="146">
        <v>67.771606666666671</v>
      </c>
      <c r="H836" s="8">
        <f t="shared" si="189"/>
        <v>67.771606666666671</v>
      </c>
      <c r="J836" s="169">
        <v>185.5860797</v>
      </c>
      <c r="K836" s="8">
        <f t="shared" si="190"/>
        <v>185.5860797</v>
      </c>
      <c r="L836" s="170">
        <v>11.8645782</v>
      </c>
      <c r="M836" s="170">
        <v>6.4179018400000007</v>
      </c>
      <c r="N836" s="170">
        <v>157.13785866000001</v>
      </c>
      <c r="O836" s="170">
        <v>10.165741000000001</v>
      </c>
      <c r="Q836" s="69">
        <v>853.51485000000002</v>
      </c>
      <c r="S836" s="116">
        <v>3.3289426999999998</v>
      </c>
      <c r="T836" s="116">
        <v>3.1784455</v>
      </c>
      <c r="U836" s="116">
        <v>8.9556305000000003E-2</v>
      </c>
      <c r="V836" s="116">
        <v>6.0940960000000002E-2</v>
      </c>
      <c r="X836" s="69">
        <v>1.4979686000000001E-2</v>
      </c>
      <c r="Z836" s="166"/>
    </row>
    <row r="837" spans="1:27" ht="14.4">
      <c r="B837" s="85"/>
      <c r="C837" s="113"/>
      <c r="D837" s="1" t="s">
        <v>9</v>
      </c>
      <c r="E837" s="112"/>
      <c r="H837" s="8"/>
      <c r="Q837"/>
    </row>
    <row r="838" spans="1:27" ht="14.4">
      <c r="A838" t="s">
        <v>1719</v>
      </c>
      <c r="B838" s="85" t="s">
        <v>527</v>
      </c>
      <c r="C838" s="113" t="str">
        <f t="shared" si="185"/>
        <v>A.100.28.100</v>
      </c>
      <c r="D838" s="9" t="s">
        <v>9</v>
      </c>
      <c r="E838" s="112" t="s">
        <v>362</v>
      </c>
      <c r="F838" s="115" t="str">
        <f t="shared" si="186"/>
        <v>Al99</v>
      </c>
      <c r="G838" s="146">
        <v>7.7754300000000001</v>
      </c>
      <c r="H838" s="8">
        <f t="shared" ref="H838:H859" si="191">G838</f>
        <v>7.7754300000000001</v>
      </c>
      <c r="J838" s="169">
        <v>2.1243511307102301</v>
      </c>
      <c r="K838" s="8">
        <f t="shared" ref="K838:K859" si="192">J838</f>
        <v>2.1243511307102301</v>
      </c>
      <c r="L838" s="170">
        <v>8.0110053199000011E-2</v>
      </c>
      <c r="M838" s="170">
        <v>0.20688120054</v>
      </c>
      <c r="N838" s="170">
        <v>0.6710453769712299</v>
      </c>
      <c r="O838" s="170">
        <v>1.1663144999999999</v>
      </c>
      <c r="Q838" s="69">
        <v>79.648298999999994</v>
      </c>
      <c r="S838" s="116">
        <v>0.18078965999999999</v>
      </c>
      <c r="T838" s="116">
        <v>0.17200238000000001</v>
      </c>
      <c r="U838" s="116">
        <v>7.2803761999999999E-3</v>
      </c>
      <c r="V838" s="116">
        <v>1.5069115000000001E-3</v>
      </c>
      <c r="X838" s="69">
        <v>3.8221148000000001E-4</v>
      </c>
      <c r="Z838" s="166"/>
    </row>
    <row r="839" spans="1:27" ht="14.4">
      <c r="A839" t="s">
        <v>662</v>
      </c>
      <c r="B839" s="85" t="s">
        <v>527</v>
      </c>
      <c r="C839" s="113" t="str">
        <f t="shared" si="185"/>
        <v>A.100.28.101</v>
      </c>
      <c r="D839" s="9" t="s">
        <v>9</v>
      </c>
      <c r="E839" s="112" t="s">
        <v>362</v>
      </c>
      <c r="F839" s="115" t="str">
        <f t="shared" si="186"/>
        <v>AlCuMg1 (2017)</v>
      </c>
      <c r="G839" s="146">
        <v>8.0328780000000002</v>
      </c>
      <c r="H839" s="8">
        <f t="shared" si="191"/>
        <v>8.0328780000000002</v>
      </c>
      <c r="J839" s="169">
        <v>2.26027835932826</v>
      </c>
      <c r="K839" s="8">
        <f t="shared" si="192"/>
        <v>2.26027835932826</v>
      </c>
      <c r="L839" s="170">
        <v>8.2237056200000005E-2</v>
      </c>
      <c r="M839" s="170">
        <v>0.21494084969000002</v>
      </c>
      <c r="N839" s="170">
        <v>0.75816875343826007</v>
      </c>
      <c r="O839" s="170">
        <v>1.2049316999999999</v>
      </c>
      <c r="Q839" s="69">
        <v>84.227236000000005</v>
      </c>
      <c r="S839" s="116">
        <v>0.19628582999999999</v>
      </c>
      <c r="T839" s="116">
        <v>0.18681602</v>
      </c>
      <c r="U839" s="116">
        <v>7.5120355E-3</v>
      </c>
      <c r="V839" s="116">
        <v>1.9577790999999998E-3</v>
      </c>
      <c r="X839" s="69">
        <v>4.4359061E-4</v>
      </c>
      <c r="Z839" s="166"/>
      <c r="AA839" t="s">
        <v>2297</v>
      </c>
    </row>
    <row r="840" spans="1:27" ht="14.4">
      <c r="A840" t="s">
        <v>663</v>
      </c>
      <c r="B840" s="85" t="s">
        <v>527</v>
      </c>
      <c r="C840" s="113" t="str">
        <f t="shared" si="185"/>
        <v>A.100.28.102</v>
      </c>
      <c r="D840" s="9" t="s">
        <v>9</v>
      </c>
      <c r="E840" s="112" t="s">
        <v>362</v>
      </c>
      <c r="F840" s="115" t="str">
        <f t="shared" si="186"/>
        <v>AlCuMg2 (2024)</v>
      </c>
      <c r="G840" s="146">
        <v>8.2029820000000004</v>
      </c>
      <c r="H840" s="8">
        <f t="shared" si="191"/>
        <v>8.2029820000000004</v>
      </c>
      <c r="J840" s="169">
        <v>2.2901497335657197</v>
      </c>
      <c r="K840" s="8">
        <f t="shared" si="192"/>
        <v>2.2901497335657197</v>
      </c>
      <c r="L840" s="170">
        <v>8.2577988240000011E-2</v>
      </c>
      <c r="M840" s="170">
        <v>0.21718068821</v>
      </c>
      <c r="N840" s="170">
        <v>0.75994375711571993</v>
      </c>
      <c r="O840" s="170">
        <v>1.2304473</v>
      </c>
      <c r="Q840" s="69">
        <v>86.818956999999997</v>
      </c>
      <c r="S840" s="116">
        <v>0.19880776999999999</v>
      </c>
      <c r="T840" s="116">
        <v>0.18902199</v>
      </c>
      <c r="U840" s="116">
        <v>7.6538683E-3</v>
      </c>
      <c r="V840" s="116">
        <v>2.1319198000000002E-3</v>
      </c>
      <c r="X840" s="69">
        <v>4.5638138000000001E-4</v>
      </c>
      <c r="Z840" s="166"/>
      <c r="AA840" t="s">
        <v>2298</v>
      </c>
    </row>
    <row r="841" spans="1:27" ht="14.4">
      <c r="A841" t="s">
        <v>664</v>
      </c>
      <c r="B841" s="85" t="s">
        <v>527</v>
      </c>
      <c r="C841" s="113" t="str">
        <f t="shared" si="185"/>
        <v>A.100.28.103</v>
      </c>
      <c r="D841" s="9" t="s">
        <v>9</v>
      </c>
      <c r="E841" s="112" t="s">
        <v>362</v>
      </c>
      <c r="F841" s="115" t="str">
        <f t="shared" si="186"/>
        <v>AlCuMgPb (2011)</v>
      </c>
      <c r="G841" s="146">
        <v>8.1627633333333343</v>
      </c>
      <c r="H841" s="8">
        <f t="shared" si="191"/>
        <v>8.1627633333333343</v>
      </c>
      <c r="J841" s="169">
        <v>2.3605830689156999</v>
      </c>
      <c r="K841" s="8">
        <f t="shared" si="192"/>
        <v>2.3605830689156999</v>
      </c>
      <c r="L841" s="170">
        <v>8.5236699000000013E-2</v>
      </c>
      <c r="M841" s="170">
        <v>0.23025136584000003</v>
      </c>
      <c r="N841" s="170">
        <v>0.82068050407570003</v>
      </c>
      <c r="O841" s="170">
        <v>1.2244145</v>
      </c>
      <c r="Q841" s="69">
        <v>86.451443999999995</v>
      </c>
      <c r="S841" s="116">
        <v>0.20309021999999999</v>
      </c>
      <c r="T841" s="116">
        <v>0.19325136000000001</v>
      </c>
      <c r="U841" s="116">
        <v>7.6915157999999997E-3</v>
      </c>
      <c r="V841" s="116">
        <v>2.1473400000000002E-3</v>
      </c>
      <c r="X841" s="69">
        <v>4.5754349999999999E-4</v>
      </c>
      <c r="Z841" s="166"/>
      <c r="AA841" t="s">
        <v>2299</v>
      </c>
    </row>
    <row r="842" spans="1:27" ht="14.4">
      <c r="A842" t="s">
        <v>665</v>
      </c>
      <c r="B842" s="85" t="s">
        <v>527</v>
      </c>
      <c r="C842" s="113" t="str">
        <f t="shared" si="185"/>
        <v>A.100.28.104</v>
      </c>
      <c r="D842" s="9" t="s">
        <v>9</v>
      </c>
      <c r="E842" s="112" t="s">
        <v>362</v>
      </c>
      <c r="F842" s="115" t="str">
        <f t="shared" si="186"/>
        <v>AlCuSiMg (2036)</v>
      </c>
      <c r="G842" s="146">
        <v>7.9802926666666663</v>
      </c>
      <c r="H842" s="8">
        <f t="shared" si="191"/>
        <v>7.9802926666666663</v>
      </c>
      <c r="J842" s="169">
        <v>2.2220792507392799</v>
      </c>
      <c r="K842" s="8">
        <f t="shared" si="192"/>
        <v>2.2220792507392799</v>
      </c>
      <c r="L842" s="170">
        <v>8.1591766269999991E-2</v>
      </c>
      <c r="M842" s="170">
        <v>0.21235223647000001</v>
      </c>
      <c r="N842" s="170">
        <v>0.73109134799927999</v>
      </c>
      <c r="O842" s="170">
        <v>1.1970438999999999</v>
      </c>
      <c r="Q842" s="69">
        <v>83.082177999999999</v>
      </c>
      <c r="S842" s="116">
        <v>0.18979985999999999</v>
      </c>
      <c r="T842" s="116">
        <v>0.18052715</v>
      </c>
      <c r="U842" s="116">
        <v>7.4623299999999997E-3</v>
      </c>
      <c r="V842" s="116">
        <v>1.8103723000000001E-3</v>
      </c>
      <c r="X842" s="69">
        <v>4.2351173000000002E-4</v>
      </c>
      <c r="Z842" s="166"/>
      <c r="AA842" t="s">
        <v>2300</v>
      </c>
    </row>
    <row r="843" spans="1:27" ht="14.4">
      <c r="A843" t="s">
        <v>666</v>
      </c>
      <c r="B843" s="85" t="s">
        <v>527</v>
      </c>
      <c r="C843" s="113" t="str">
        <f t="shared" si="185"/>
        <v>A.100.28.105</v>
      </c>
      <c r="D843" s="9" t="s">
        <v>9</v>
      </c>
      <c r="E843" s="112" t="s">
        <v>362</v>
      </c>
      <c r="F843" s="115" t="str">
        <f t="shared" si="186"/>
        <v>AlMg1 (5005)</v>
      </c>
      <c r="G843" s="146">
        <v>8.3464693333333333</v>
      </c>
      <c r="H843" s="8">
        <f t="shared" si="191"/>
        <v>8.3464693333333333</v>
      </c>
      <c r="J843" s="169">
        <v>2.2128978069060299</v>
      </c>
      <c r="K843" s="8">
        <f t="shared" si="192"/>
        <v>2.2128978069060299</v>
      </c>
      <c r="L843" s="170">
        <v>8.1132720012999995E-2</v>
      </c>
      <c r="M843" s="170">
        <v>0.21423914594000001</v>
      </c>
      <c r="N843" s="170">
        <v>0.66555554095303004</v>
      </c>
      <c r="O843" s="170">
        <v>1.2519704</v>
      </c>
      <c r="Q843" s="69">
        <v>87.417390999999995</v>
      </c>
      <c r="S843" s="116">
        <v>0.19259789999999999</v>
      </c>
      <c r="T843" s="116">
        <v>0.18285367</v>
      </c>
      <c r="U843" s="116">
        <v>7.7543587000000001E-3</v>
      </c>
      <c r="V843" s="116">
        <v>1.9898629000000001E-3</v>
      </c>
      <c r="X843" s="69">
        <v>4.0942528000000001E-4</v>
      </c>
      <c r="Z843" s="166"/>
      <c r="AA843" t="s">
        <v>2301</v>
      </c>
    </row>
    <row r="844" spans="1:27" ht="14.4">
      <c r="A844" t="s">
        <v>667</v>
      </c>
      <c r="B844" s="85" t="s">
        <v>527</v>
      </c>
      <c r="C844" s="113" t="str">
        <f t="shared" si="185"/>
        <v>A.100.28.106</v>
      </c>
      <c r="D844" s="9" t="s">
        <v>9</v>
      </c>
      <c r="E844" s="112" t="s">
        <v>362</v>
      </c>
      <c r="F844" s="115" t="str">
        <f t="shared" si="186"/>
        <v>AlMg3 (5754a)</v>
      </c>
      <c r="G844" s="146">
        <v>8.5723440000000011</v>
      </c>
      <c r="H844" s="8">
        <f t="shared" si="191"/>
        <v>8.5723440000000011</v>
      </c>
      <c r="J844" s="169">
        <v>2.2140980983154601</v>
      </c>
      <c r="K844" s="8">
        <f t="shared" si="192"/>
        <v>2.2140980983154601</v>
      </c>
      <c r="L844" s="170">
        <v>7.9015582820000013E-2</v>
      </c>
      <c r="M844" s="170">
        <v>0.21484020659000003</v>
      </c>
      <c r="N844" s="170">
        <v>0.63439070890546001</v>
      </c>
      <c r="O844" s="170">
        <v>1.2858516</v>
      </c>
      <c r="Q844" s="69">
        <v>91.143591999999998</v>
      </c>
      <c r="S844" s="116">
        <v>0.19977616000000001</v>
      </c>
      <c r="T844" s="116">
        <v>0.1894701</v>
      </c>
      <c r="U844" s="116">
        <v>7.9173474999999997E-3</v>
      </c>
      <c r="V844" s="116">
        <v>2.3887168000000002E-3</v>
      </c>
      <c r="X844" s="69">
        <v>4.2102224000000003E-4</v>
      </c>
      <c r="Z844" s="166"/>
      <c r="AA844" t="s">
        <v>2302</v>
      </c>
    </row>
    <row r="845" spans="1:27" ht="14.4">
      <c r="A845" t="s">
        <v>668</v>
      </c>
      <c r="B845" s="85" t="s">
        <v>527</v>
      </c>
      <c r="C845" s="113" t="str">
        <f t="shared" si="185"/>
        <v>A.100.28.107</v>
      </c>
      <c r="D845" s="9" t="s">
        <v>9</v>
      </c>
      <c r="E845" s="112" t="s">
        <v>362</v>
      </c>
      <c r="F845" s="115" t="str">
        <f t="shared" si="186"/>
        <v>AlMg4.5Mn (5182)</v>
      </c>
      <c r="G845" s="146">
        <v>9.0773566666666667</v>
      </c>
      <c r="H845" s="8">
        <f t="shared" si="191"/>
        <v>9.0773566666666667</v>
      </c>
      <c r="J845" s="169">
        <v>2.3118419648364297</v>
      </c>
      <c r="K845" s="8">
        <f t="shared" si="192"/>
        <v>2.3118419648364297</v>
      </c>
      <c r="L845" s="170">
        <v>8.1522942260000009E-2</v>
      </c>
      <c r="M845" s="170">
        <v>0.22288594231999997</v>
      </c>
      <c r="N845" s="170">
        <v>0.64582958025643</v>
      </c>
      <c r="O845" s="170">
        <v>1.3616035</v>
      </c>
      <c r="Q845" s="69">
        <v>97.729640000000003</v>
      </c>
      <c r="S845" s="116">
        <v>0.21218704999999999</v>
      </c>
      <c r="T845" s="116">
        <v>0.20110383000000001</v>
      </c>
      <c r="U845" s="116">
        <v>8.3495717000000007E-3</v>
      </c>
      <c r="V845" s="116">
        <v>2.7336512000000002E-3</v>
      </c>
      <c r="X845" s="69">
        <v>4.4496537000000001E-4</v>
      </c>
      <c r="Z845" s="166"/>
      <c r="AA845" t="s">
        <v>2303</v>
      </c>
    </row>
    <row r="846" spans="1:27" ht="14.4">
      <c r="A846" t="s">
        <v>1514</v>
      </c>
      <c r="B846" s="85" t="s">
        <v>527</v>
      </c>
      <c r="C846" s="113" t="str">
        <f t="shared" si="185"/>
        <v>A.100.28.108</v>
      </c>
      <c r="D846" s="9" t="s">
        <v>9</v>
      </c>
      <c r="E846" s="112" t="s">
        <v>362</v>
      </c>
      <c r="F846" s="115" t="str">
        <f t="shared" si="186"/>
        <v>AlMgSi0.5 (6060 and 6063)</v>
      </c>
      <c r="G846" s="146">
        <v>8.2199580000000001</v>
      </c>
      <c r="H846" s="8">
        <f t="shared" si="191"/>
        <v>8.2199580000000001</v>
      </c>
      <c r="J846" s="169">
        <v>2.1946053658187599</v>
      </c>
      <c r="K846" s="8">
        <f t="shared" si="192"/>
        <v>2.1946053658187599</v>
      </c>
      <c r="L846" s="170">
        <v>8.0767315328999986E-2</v>
      </c>
      <c r="M846" s="170">
        <v>0.2123383234</v>
      </c>
      <c r="N846" s="170">
        <v>0.66850602708975992</v>
      </c>
      <c r="O846" s="170">
        <v>1.2329937</v>
      </c>
      <c r="Q846" s="69">
        <v>85.685329999999993</v>
      </c>
      <c r="S846" s="116">
        <v>0.18991965</v>
      </c>
      <c r="T846" s="116">
        <v>0.18038460000000001</v>
      </c>
      <c r="U846" s="116">
        <v>7.6473501000000003E-3</v>
      </c>
      <c r="V846" s="116">
        <v>1.8876982E-3</v>
      </c>
      <c r="X846" s="69">
        <v>4.0328120999999999E-4</v>
      </c>
      <c r="Z846" s="166"/>
      <c r="AA846" t="s">
        <v>2304</v>
      </c>
    </row>
    <row r="847" spans="1:27" ht="14.4">
      <c r="A847" t="s">
        <v>669</v>
      </c>
      <c r="B847" s="85" t="s">
        <v>527</v>
      </c>
      <c r="C847" s="113" t="str">
        <f t="shared" si="185"/>
        <v>A.100.28.109</v>
      </c>
      <c r="D847" s="9" t="s">
        <v>9</v>
      </c>
      <c r="E847" s="112" t="s">
        <v>362</v>
      </c>
      <c r="F847" s="115" t="str">
        <f t="shared" si="186"/>
        <v>AlMgSi0.7 (6005)</v>
      </c>
      <c r="G847" s="146">
        <v>8.2501080000000009</v>
      </c>
      <c r="H847" s="8">
        <f t="shared" si="191"/>
        <v>8.2501080000000009</v>
      </c>
      <c r="J847" s="169">
        <v>2.2019508462059703</v>
      </c>
      <c r="K847" s="8">
        <f t="shared" si="192"/>
        <v>2.2019508462059703</v>
      </c>
      <c r="L847" s="170">
        <v>8.0664580080000006E-2</v>
      </c>
      <c r="M847" s="170">
        <v>0.21241148306000002</v>
      </c>
      <c r="N847" s="170">
        <v>0.67135858306597007</v>
      </c>
      <c r="O847" s="170">
        <v>1.2375162</v>
      </c>
      <c r="Q847" s="69">
        <v>86.070009999999996</v>
      </c>
      <c r="S847" s="116">
        <v>0.19047385</v>
      </c>
      <c r="T847" s="116">
        <v>0.18088114</v>
      </c>
      <c r="U847" s="116">
        <v>7.6700607999999997E-3</v>
      </c>
      <c r="V847" s="116">
        <v>1.9226482E-3</v>
      </c>
      <c r="X847" s="69">
        <v>4.0456986E-4</v>
      </c>
      <c r="Z847" s="166"/>
      <c r="AA847" t="s">
        <v>2305</v>
      </c>
    </row>
    <row r="848" spans="1:27" ht="14.4">
      <c r="A848" t="s">
        <v>670</v>
      </c>
      <c r="B848" s="85" t="s">
        <v>527</v>
      </c>
      <c r="C848" s="113" t="str">
        <f t="shared" si="185"/>
        <v>A.100.28.110</v>
      </c>
      <c r="D848" s="9" t="s">
        <v>9</v>
      </c>
      <c r="E848" s="112" t="s">
        <v>362</v>
      </c>
      <c r="F848" s="115" t="str">
        <f t="shared" si="186"/>
        <v>AlMn1 (3003)</v>
      </c>
      <c r="G848" s="146">
        <v>8.1065153333333342</v>
      </c>
      <c r="H848" s="8">
        <f t="shared" si="191"/>
        <v>8.1065153333333342</v>
      </c>
      <c r="J848" s="169">
        <v>2.1827418067275199</v>
      </c>
      <c r="K848" s="8">
        <f t="shared" si="192"/>
        <v>2.1827418067275199</v>
      </c>
      <c r="L848" s="170">
        <v>8.1973176319999994E-2</v>
      </c>
      <c r="M848" s="170">
        <v>0.21497240351999999</v>
      </c>
      <c r="N848" s="170">
        <v>0.66981892688751998</v>
      </c>
      <c r="O848" s="170">
        <v>1.2159773</v>
      </c>
      <c r="Q848" s="69">
        <v>83.663111999999998</v>
      </c>
      <c r="S848" s="116">
        <v>0.19983849000000001</v>
      </c>
      <c r="T848" s="116">
        <v>0.19050540999999999</v>
      </c>
      <c r="U848" s="116">
        <v>7.5711531000000002E-3</v>
      </c>
      <c r="V848" s="116">
        <v>1.7619349E-3</v>
      </c>
      <c r="X848" s="69">
        <v>4.0038869000000001E-4</v>
      </c>
      <c r="Z848" s="166"/>
      <c r="AA848" t="s">
        <v>2306</v>
      </c>
    </row>
    <row r="849" spans="1:27" ht="14.4">
      <c r="A849" t="s">
        <v>671</v>
      </c>
      <c r="B849" s="85" t="s">
        <v>527</v>
      </c>
      <c r="C849" s="113" t="str">
        <f t="shared" si="185"/>
        <v>A.100.28.111</v>
      </c>
      <c r="D849" s="9" t="s">
        <v>9</v>
      </c>
      <c r="E849" s="112" t="s">
        <v>362</v>
      </c>
      <c r="F849" s="115" t="str">
        <f t="shared" si="186"/>
        <v>AlMn1.2Mg1 (3004)</v>
      </c>
      <c r="G849" s="146">
        <v>8.3129460000000002</v>
      </c>
      <c r="H849" s="8">
        <f t="shared" si="191"/>
        <v>8.3129460000000002</v>
      </c>
      <c r="J849" s="169">
        <v>2.2108665133198002</v>
      </c>
      <c r="K849" s="8">
        <f t="shared" si="192"/>
        <v>2.2108665133198002</v>
      </c>
      <c r="L849" s="170">
        <v>8.2157895669999995E-2</v>
      </c>
      <c r="M849" s="170">
        <v>0.21768935660000002</v>
      </c>
      <c r="N849" s="170">
        <v>0.66407736104979997</v>
      </c>
      <c r="O849" s="170">
        <v>1.2469418999999999</v>
      </c>
      <c r="Q849" s="69">
        <v>86.547320999999997</v>
      </c>
      <c r="S849" s="116">
        <v>0.20642289999999999</v>
      </c>
      <c r="T849" s="116">
        <v>0.19670942999999999</v>
      </c>
      <c r="U849" s="116">
        <v>7.7402028000000001E-3</v>
      </c>
      <c r="V849" s="116">
        <v>1.9732599000000001E-3</v>
      </c>
      <c r="X849" s="69">
        <v>4.1062898E-4</v>
      </c>
      <c r="Z849" s="166"/>
      <c r="AA849" t="s">
        <v>2307</v>
      </c>
    </row>
    <row r="850" spans="1:27" ht="14.4">
      <c r="A850" t="s">
        <v>672</v>
      </c>
      <c r="B850" s="85" t="s">
        <v>527</v>
      </c>
      <c r="C850" s="113" t="str">
        <f t="shared" si="185"/>
        <v>A.100.28.112</v>
      </c>
      <c r="D850" s="9" t="s">
        <v>9</v>
      </c>
      <c r="E850" s="112" t="s">
        <v>362</v>
      </c>
      <c r="F850" s="115" t="str">
        <f t="shared" si="186"/>
        <v>AlSiMgMn (6009)</v>
      </c>
      <c r="G850" s="146">
        <v>8.2323313333333346</v>
      </c>
      <c r="H850" s="8">
        <f t="shared" si="191"/>
        <v>8.2323313333333346</v>
      </c>
      <c r="J850" s="169">
        <v>2.2015242584992301</v>
      </c>
      <c r="K850" s="8">
        <f t="shared" si="192"/>
        <v>2.2015242584992301</v>
      </c>
      <c r="L850" s="170">
        <v>8.0741963569999992E-2</v>
      </c>
      <c r="M850" s="170">
        <v>0.21300675654999998</v>
      </c>
      <c r="N850" s="170">
        <v>0.67292583837923003</v>
      </c>
      <c r="O850" s="170">
        <v>1.2348497000000001</v>
      </c>
      <c r="Q850" s="69">
        <v>85.702448000000004</v>
      </c>
      <c r="S850" s="116">
        <v>0.19484678</v>
      </c>
      <c r="T850" s="116">
        <v>0.18526277999999999</v>
      </c>
      <c r="U850" s="116">
        <v>7.6563511000000001E-3</v>
      </c>
      <c r="V850" s="116">
        <v>1.9276409000000001E-3</v>
      </c>
      <c r="X850" s="69">
        <v>4.0449135E-4</v>
      </c>
      <c r="Z850" s="166"/>
      <c r="AA850" t="s">
        <v>2308</v>
      </c>
    </row>
    <row r="851" spans="1:27" ht="14.4">
      <c r="A851" t="s">
        <v>673</v>
      </c>
      <c r="B851" s="85" t="s">
        <v>527</v>
      </c>
      <c r="C851" s="113" t="str">
        <f t="shared" si="185"/>
        <v>A.100.28.113</v>
      </c>
      <c r="D851" s="9" t="s">
        <v>9</v>
      </c>
      <c r="E851" s="112" t="s">
        <v>362</v>
      </c>
      <c r="F851" s="115" t="str">
        <f t="shared" si="186"/>
        <v>AlZnCuMg (7075)</v>
      </c>
      <c r="G851" s="146">
        <v>8.3340793333333334</v>
      </c>
      <c r="H851" s="8">
        <f t="shared" si="191"/>
        <v>8.3340793333333334</v>
      </c>
      <c r="J851" s="169">
        <v>2.28993612012607</v>
      </c>
      <c r="K851" s="8">
        <f t="shared" si="192"/>
        <v>2.28993612012607</v>
      </c>
      <c r="L851" s="170">
        <v>7.8471201770000013E-2</v>
      </c>
      <c r="M851" s="170">
        <v>0.22919592233</v>
      </c>
      <c r="N851" s="170">
        <v>0.73215709602607004</v>
      </c>
      <c r="O851" s="170">
        <v>1.2501119000000001</v>
      </c>
      <c r="Q851" s="69">
        <v>89.589776000000001</v>
      </c>
      <c r="S851" s="116">
        <v>0.21475658</v>
      </c>
      <c r="T851" s="116">
        <v>0.20445200999999999</v>
      </c>
      <c r="U851" s="116">
        <v>7.8021508999999998E-3</v>
      </c>
      <c r="V851" s="116">
        <v>2.5024246999999999E-3</v>
      </c>
      <c r="X851" s="69">
        <v>4.6734005999999999E-4</v>
      </c>
      <c r="Z851" s="166"/>
      <c r="AA851" t="s">
        <v>2309</v>
      </c>
    </row>
    <row r="852" spans="1:27" ht="14.4">
      <c r="A852" t="s">
        <v>674</v>
      </c>
      <c r="B852" s="85" t="s">
        <v>527</v>
      </c>
      <c r="C852" s="113" t="str">
        <f t="shared" si="185"/>
        <v>A.100.28.114</v>
      </c>
      <c r="D852" s="9" t="s">
        <v>9</v>
      </c>
      <c r="E852" s="112" t="s">
        <v>362</v>
      </c>
      <c r="F852" s="115" t="str">
        <f t="shared" si="186"/>
        <v>G-AlCu4TiMg (204)</v>
      </c>
      <c r="G852" s="146">
        <v>7.9192606666666672</v>
      </c>
      <c r="H852" s="8">
        <f t="shared" si="191"/>
        <v>7.9192606666666672</v>
      </c>
      <c r="J852" s="169">
        <v>2.2526609488581202</v>
      </c>
      <c r="K852" s="8">
        <f t="shared" si="192"/>
        <v>2.2526609488581202</v>
      </c>
      <c r="L852" s="170">
        <v>8.1803042800000003E-2</v>
      </c>
      <c r="M852" s="170">
        <v>0.21242604365000001</v>
      </c>
      <c r="N852" s="170">
        <v>0.77054276240812003</v>
      </c>
      <c r="O852" s="170">
        <v>1.1878891</v>
      </c>
      <c r="Q852" s="69">
        <v>83.081174000000004</v>
      </c>
      <c r="S852" s="116">
        <v>0.18644574</v>
      </c>
      <c r="T852" s="116">
        <v>0.17715827000000001</v>
      </c>
      <c r="U852" s="116">
        <v>7.4158043999999999E-3</v>
      </c>
      <c r="V852" s="116">
        <v>1.8716729999999999E-3</v>
      </c>
      <c r="X852" s="69">
        <v>4.4337587999999998E-4</v>
      </c>
      <c r="Z852" s="166"/>
      <c r="AA852" t="s">
        <v>2310</v>
      </c>
    </row>
    <row r="853" spans="1:27" ht="14.4">
      <c r="A853" t="s">
        <v>675</v>
      </c>
      <c r="B853" s="85" t="s">
        <v>527</v>
      </c>
      <c r="C853" s="113" t="str">
        <f t="shared" si="185"/>
        <v>A.100.28.115</v>
      </c>
      <c r="D853" s="9" t="s">
        <v>9</v>
      </c>
      <c r="E853" s="112" t="s">
        <v>362</v>
      </c>
      <c r="F853" s="115" t="str">
        <f t="shared" si="186"/>
        <v>G-AlMg3 (242)</v>
      </c>
      <c r="G853" s="146">
        <v>8.7292086666666684</v>
      </c>
      <c r="H853" s="8">
        <f t="shared" si="191"/>
        <v>8.7292086666666684</v>
      </c>
      <c r="J853" s="169">
        <v>2.264717781461</v>
      </c>
      <c r="K853" s="8">
        <f t="shared" si="192"/>
        <v>2.264717781461</v>
      </c>
      <c r="L853" s="170">
        <v>8.076555765E-2</v>
      </c>
      <c r="M853" s="170">
        <v>0.21816957051999999</v>
      </c>
      <c r="N853" s="170">
        <v>0.65640135329100002</v>
      </c>
      <c r="O853" s="170">
        <v>1.3093813000000001</v>
      </c>
      <c r="Q853" s="69">
        <v>92.980459999999994</v>
      </c>
      <c r="S853" s="116">
        <v>0.20262643</v>
      </c>
      <c r="T853" s="116">
        <v>0.19213346000000001</v>
      </c>
      <c r="U853" s="116">
        <v>8.0588836000000004E-3</v>
      </c>
      <c r="V853" s="116">
        <v>2.4340912999999999E-3</v>
      </c>
      <c r="X853" s="69">
        <v>4.2897223000000001E-4</v>
      </c>
      <c r="Z853" s="166"/>
      <c r="AA853" t="s">
        <v>2311</v>
      </c>
    </row>
    <row r="854" spans="1:27" ht="14.4">
      <c r="A854" t="s">
        <v>676</v>
      </c>
      <c r="B854" s="85" t="s">
        <v>527</v>
      </c>
      <c r="C854" s="113" t="str">
        <f t="shared" si="185"/>
        <v>A.100.28.116</v>
      </c>
      <c r="D854" s="9" t="s">
        <v>9</v>
      </c>
      <c r="E854" s="112" t="s">
        <v>362</v>
      </c>
      <c r="F854" s="115" t="str">
        <f t="shared" si="186"/>
        <v>G-AlMg5 (314)</v>
      </c>
      <c r="G854" s="146">
        <v>8.9913453333333333</v>
      </c>
      <c r="H854" s="8">
        <f t="shared" si="191"/>
        <v>8.9913453333333333</v>
      </c>
      <c r="J854" s="169">
        <v>2.3627734950050101</v>
      </c>
      <c r="K854" s="8">
        <f t="shared" si="192"/>
        <v>2.3627734950050101</v>
      </c>
      <c r="L854" s="170">
        <v>8.1339215320000005E-2</v>
      </c>
      <c r="M854" s="170">
        <v>0.22237188708</v>
      </c>
      <c r="N854" s="170">
        <v>0.71036059260500994</v>
      </c>
      <c r="O854" s="170">
        <v>1.3487018</v>
      </c>
      <c r="Q854" s="69">
        <v>97.859503000000004</v>
      </c>
      <c r="S854" s="116">
        <v>0.20914034000000001</v>
      </c>
      <c r="T854" s="116">
        <v>0.19797314999999999</v>
      </c>
      <c r="U854" s="116">
        <v>8.2759452000000008E-3</v>
      </c>
      <c r="V854" s="116">
        <v>2.8912415999999999E-3</v>
      </c>
      <c r="X854" s="69">
        <v>4.7647379999999999E-4</v>
      </c>
      <c r="Z854" s="166"/>
      <c r="AA854" t="s">
        <v>2312</v>
      </c>
    </row>
    <row r="855" spans="1:27" ht="14.4">
      <c r="A855" t="s">
        <v>677</v>
      </c>
      <c r="B855" s="85" t="s">
        <v>527</v>
      </c>
      <c r="C855" s="113" t="str">
        <f t="shared" si="185"/>
        <v>A.100.28.117</v>
      </c>
      <c r="D855" s="9" t="s">
        <v>9</v>
      </c>
      <c r="E855" s="112" t="s">
        <v>362</v>
      </c>
      <c r="F855" s="115" t="str">
        <f t="shared" si="186"/>
        <v>G-AlSi12 (230)</v>
      </c>
      <c r="G855" s="146">
        <v>7.8842726666666669</v>
      </c>
      <c r="H855" s="8">
        <f t="shared" si="191"/>
        <v>7.8842726666666669</v>
      </c>
      <c r="J855" s="169">
        <v>2.1926975097140398</v>
      </c>
      <c r="K855" s="8">
        <f t="shared" si="192"/>
        <v>2.1926975097140398</v>
      </c>
      <c r="L855" s="170">
        <v>7.3144819250000007E-2</v>
      </c>
      <c r="M855" s="170">
        <v>0.19573627141000002</v>
      </c>
      <c r="N855" s="170">
        <v>0.74117551905404</v>
      </c>
      <c r="O855" s="170">
        <v>1.1826409</v>
      </c>
      <c r="Q855" s="69">
        <v>81.589037000000005</v>
      </c>
      <c r="S855" s="116">
        <v>0.18280051999999999</v>
      </c>
      <c r="T855" s="116">
        <v>0.17342024</v>
      </c>
      <c r="U855" s="116">
        <v>7.2707489000000004E-3</v>
      </c>
      <c r="V855" s="116">
        <v>2.1095263000000001E-3</v>
      </c>
      <c r="X855" s="69">
        <v>3.8949927999999998E-4</v>
      </c>
      <c r="Z855" s="166"/>
      <c r="AA855" t="s">
        <v>2313</v>
      </c>
    </row>
    <row r="856" spans="1:27" ht="14.4">
      <c r="A856" t="s">
        <v>678</v>
      </c>
      <c r="B856" s="85" t="s">
        <v>527</v>
      </c>
      <c r="C856" s="113" t="str">
        <f t="shared" si="185"/>
        <v>A.100.28.118</v>
      </c>
      <c r="D856" s="9" t="s">
        <v>9</v>
      </c>
      <c r="E856" s="112" t="s">
        <v>362</v>
      </c>
      <c r="F856" s="115" t="str">
        <f t="shared" si="186"/>
        <v>G-AlSi12Cu (231)</v>
      </c>
      <c r="G856" s="146">
        <v>7.8965766666666672</v>
      </c>
      <c r="H856" s="8">
        <f t="shared" si="191"/>
        <v>7.8965766666666672</v>
      </c>
      <c r="J856" s="169">
        <v>2.2022282933933099</v>
      </c>
      <c r="K856" s="8">
        <f t="shared" si="192"/>
        <v>2.2022282933933099</v>
      </c>
      <c r="L856" s="170">
        <v>7.3273787999999992E-2</v>
      </c>
      <c r="M856" s="170">
        <v>0.19618887271999999</v>
      </c>
      <c r="N856" s="170">
        <v>0.74827913267331003</v>
      </c>
      <c r="O856" s="170">
        <v>1.1844865</v>
      </c>
      <c r="Q856" s="69">
        <v>81.926383999999999</v>
      </c>
      <c r="S856" s="116">
        <v>0.18435988</v>
      </c>
      <c r="T856" s="116">
        <v>0.17491612000000001</v>
      </c>
      <c r="U856" s="116">
        <v>7.2799338999999996E-3</v>
      </c>
      <c r="V856" s="116">
        <v>2.1638253E-3</v>
      </c>
      <c r="X856" s="69">
        <v>3.9558858000000001E-4</v>
      </c>
      <c r="Z856" s="166"/>
      <c r="AA856" t="s">
        <v>2314</v>
      </c>
    </row>
    <row r="857" spans="1:27" ht="14.4">
      <c r="A857" t="s">
        <v>679</v>
      </c>
      <c r="B857" s="85" t="s">
        <v>527</v>
      </c>
      <c r="C857" s="113" t="str">
        <f t="shared" si="185"/>
        <v>A.100.28.119</v>
      </c>
      <c r="D857" s="9" t="s">
        <v>9</v>
      </c>
      <c r="E857" s="112" t="s">
        <v>362</v>
      </c>
      <c r="F857" s="115" t="str">
        <f t="shared" si="186"/>
        <v>G-AlSi7Mg (Thixo)</v>
      </c>
      <c r="G857" s="146">
        <v>8.0622033333333345</v>
      </c>
      <c r="H857" s="8">
        <f t="shared" si="191"/>
        <v>8.0622033333333345</v>
      </c>
      <c r="J857" s="169">
        <v>2.19491703577485</v>
      </c>
      <c r="K857" s="8">
        <f t="shared" si="192"/>
        <v>2.19491703577485</v>
      </c>
      <c r="L857" s="170">
        <v>7.6417070780000013E-2</v>
      </c>
      <c r="M857" s="170">
        <v>0.20320529968999998</v>
      </c>
      <c r="N857" s="170">
        <v>0.70596416530485007</v>
      </c>
      <c r="O857" s="170">
        <v>1.2093305000000001</v>
      </c>
      <c r="Q857" s="69">
        <v>83.726761999999994</v>
      </c>
      <c r="S857" s="116">
        <v>0.18632298999999999</v>
      </c>
      <c r="T857" s="116">
        <v>0.17683478999999999</v>
      </c>
      <c r="U857" s="116">
        <v>7.4606600999999996E-3</v>
      </c>
      <c r="V857" s="116">
        <v>2.0275444000000002E-3</v>
      </c>
      <c r="X857" s="69">
        <v>3.9447020999999998E-4</v>
      </c>
      <c r="Z857" s="166"/>
      <c r="AA857" t="s">
        <v>2315</v>
      </c>
    </row>
    <row r="858" spans="1:27" ht="14.4">
      <c r="A858" t="s">
        <v>680</v>
      </c>
      <c r="B858" s="85" t="s">
        <v>527</v>
      </c>
      <c r="C858" s="113" t="str">
        <f t="shared" si="185"/>
        <v>A.100.28.120</v>
      </c>
      <c r="D858" s="9" t="s">
        <v>9</v>
      </c>
      <c r="E858" s="112" t="s">
        <v>362</v>
      </c>
      <c r="F858" s="115" t="str">
        <f t="shared" si="186"/>
        <v>G-AlSi8Cu3 (380)</v>
      </c>
      <c r="G858" s="146">
        <v>7.7807400000000007</v>
      </c>
      <c r="H858" s="8">
        <f t="shared" si="191"/>
        <v>7.7807400000000007</v>
      </c>
      <c r="J858" s="169">
        <v>2.2267522923454903</v>
      </c>
      <c r="K858" s="8">
        <f t="shared" si="192"/>
        <v>2.2267522923454903</v>
      </c>
      <c r="L858" s="170">
        <v>7.5467958010000002E-2</v>
      </c>
      <c r="M858" s="170">
        <v>0.20290767588</v>
      </c>
      <c r="N858" s="170">
        <v>0.78126565845549001</v>
      </c>
      <c r="O858" s="170">
        <v>1.167111</v>
      </c>
      <c r="Q858" s="69">
        <v>81.440065000000004</v>
      </c>
      <c r="S858" s="116">
        <v>0.18576808</v>
      </c>
      <c r="T858" s="116">
        <v>0.17643538</v>
      </c>
      <c r="U858" s="116">
        <v>7.2336394000000002E-3</v>
      </c>
      <c r="V858" s="116">
        <v>2.0990610000000002E-3</v>
      </c>
      <c r="X858" s="69">
        <v>4.2338446999999998E-4</v>
      </c>
      <c r="Z858" s="166"/>
      <c r="AA858" t="s">
        <v>2316</v>
      </c>
    </row>
    <row r="859" spans="1:27" ht="14.4">
      <c r="A859" t="s">
        <v>3551</v>
      </c>
      <c r="B859" s="85" t="s">
        <v>527</v>
      </c>
      <c r="C859" s="113" t="str">
        <f t="shared" si="185"/>
        <v>A.100.28.121</v>
      </c>
      <c r="D859" s="9" t="s">
        <v>9</v>
      </c>
      <c r="E859" s="112" t="s">
        <v>362</v>
      </c>
      <c r="F859" s="115" t="str">
        <f t="shared" si="186"/>
        <v>AlLi (2195)</v>
      </c>
      <c r="G859" s="146">
        <v>10.187986666666667</v>
      </c>
      <c r="H859" s="8">
        <f t="shared" si="191"/>
        <v>10.187986666666667</v>
      </c>
      <c r="J859" s="169">
        <v>5.1647385078608998</v>
      </c>
      <c r="K859" s="8">
        <f t="shared" si="192"/>
        <v>5.1647385078608998</v>
      </c>
      <c r="L859" s="170">
        <v>0.1028355177</v>
      </c>
      <c r="M859" s="170">
        <v>0.58383857937999983</v>
      </c>
      <c r="N859" s="170">
        <v>2.9498664107809001</v>
      </c>
      <c r="O859" s="170">
        <v>1.5281979999999999</v>
      </c>
      <c r="Q859" s="69">
        <v>87.171493999999996</v>
      </c>
      <c r="S859" s="116">
        <v>0.31736985000000001</v>
      </c>
      <c r="T859" s="116">
        <v>0.30305778999999999</v>
      </c>
      <c r="U859" s="116">
        <v>1.14602E-2</v>
      </c>
      <c r="V859" s="116">
        <v>2.8518608000000002E-3</v>
      </c>
      <c r="X859" s="69">
        <v>5.2191110999999998E-3</v>
      </c>
      <c r="Z859" s="166"/>
    </row>
    <row r="860" spans="1:27" ht="14.4">
      <c r="B860" s="85"/>
      <c r="C860" s="113"/>
      <c r="D860" s="1" t="s">
        <v>10</v>
      </c>
      <c r="E860" s="112"/>
      <c r="H860" s="8"/>
      <c r="Q860"/>
    </row>
    <row r="861" spans="1:27" ht="14.4">
      <c r="A861" t="s">
        <v>1720</v>
      </c>
      <c r="B861" s="85" t="s">
        <v>527</v>
      </c>
      <c r="C861" s="113" t="str">
        <f t="shared" ref="C861:C910" si="193">MID(A861,1,12)</f>
        <v>A.100.30.097</v>
      </c>
      <c r="D861" s="9" t="s">
        <v>10</v>
      </c>
      <c r="E861" s="112" t="s">
        <v>362</v>
      </c>
      <c r="F861" s="115" t="str">
        <f t="shared" ref="F861:F910" si="194">MID(A861, 21,85)</f>
        <v>Copper wire rod</v>
      </c>
      <c r="G861" s="146">
        <v>3.5209000000000001</v>
      </c>
      <c r="H861" s="8">
        <f t="shared" ref="H861:H885" si="195">G861</f>
        <v>3.5209000000000001</v>
      </c>
      <c r="J861" s="169">
        <v>5.2522127299900001</v>
      </c>
      <c r="K861" s="8">
        <f t="shared" ref="K861:K885" si="196">J861</f>
        <v>5.2522127299900001</v>
      </c>
      <c r="L861" s="170">
        <v>0.15300252660000002</v>
      </c>
      <c r="M861" s="170">
        <v>0.32095020339000002</v>
      </c>
      <c r="N861" s="170">
        <v>4.2501250000000006</v>
      </c>
      <c r="O861" s="170">
        <v>0.52813500000000002</v>
      </c>
      <c r="Q861" s="69">
        <v>57.261000000000003</v>
      </c>
      <c r="S861" s="116">
        <v>0.17315449999999999</v>
      </c>
      <c r="T861" s="116">
        <v>0.16491296999999999</v>
      </c>
      <c r="U861" s="116">
        <v>4.7011958000000003E-3</v>
      </c>
      <c r="V861" s="116">
        <v>3.5403404E-3</v>
      </c>
      <c r="X861" s="69">
        <v>1.9417783E-3</v>
      </c>
      <c r="Z861" s="166"/>
    </row>
    <row r="862" spans="1:27" ht="14.4">
      <c r="A862" t="s">
        <v>1721</v>
      </c>
      <c r="B862" s="85" t="s">
        <v>527</v>
      </c>
      <c r="C862" s="113" t="str">
        <f t="shared" si="193"/>
        <v>A.100.30.098</v>
      </c>
      <c r="D862" s="9" t="s">
        <v>10</v>
      </c>
      <c r="E862" s="112" t="s">
        <v>362</v>
      </c>
      <c r="F862" s="115" t="str">
        <f t="shared" si="194"/>
        <v>Copper tube</v>
      </c>
      <c r="G862" s="146">
        <v>2.6838000000000002</v>
      </c>
      <c r="H862" s="8">
        <f t="shared" si="195"/>
        <v>2.6838000000000002</v>
      </c>
      <c r="J862" s="169">
        <v>4.9856624265100002</v>
      </c>
      <c r="K862" s="8">
        <f t="shared" si="196"/>
        <v>4.9856624265100002</v>
      </c>
      <c r="L862" s="170">
        <v>0.1136569113</v>
      </c>
      <c r="M862" s="170">
        <v>0.22011551521</v>
      </c>
      <c r="N862" s="170">
        <v>4.24932</v>
      </c>
      <c r="O862" s="170">
        <v>0.40256999999999998</v>
      </c>
      <c r="Q862" s="69">
        <v>46.688000000000002</v>
      </c>
      <c r="S862" s="116">
        <v>0.12720223</v>
      </c>
      <c r="T862" s="116">
        <v>0.12051591</v>
      </c>
      <c r="U862" s="116">
        <v>3.4313666000000001E-3</v>
      </c>
      <c r="V862" s="116">
        <v>3.2549546000000002E-3</v>
      </c>
      <c r="X862" s="69">
        <v>1.8639780000000001E-3</v>
      </c>
      <c r="Z862" s="166"/>
    </row>
    <row r="863" spans="1:27" ht="14.4">
      <c r="A863" t="s">
        <v>1722</v>
      </c>
      <c r="B863" s="85" t="s">
        <v>527</v>
      </c>
      <c r="C863" s="113" t="str">
        <f t="shared" si="193"/>
        <v>A.100.30.099</v>
      </c>
      <c r="D863" s="9" t="s">
        <v>10</v>
      </c>
      <c r="E863" s="112" t="s">
        <v>362</v>
      </c>
      <c r="F863" s="115" t="str">
        <f t="shared" si="194"/>
        <v>Copper flat rolled product</v>
      </c>
      <c r="G863" s="146">
        <v>3.8207</v>
      </c>
      <c r="H863" s="8">
        <f t="shared" si="195"/>
        <v>3.8207</v>
      </c>
      <c r="J863" s="169">
        <v>5.2661747247999999</v>
      </c>
      <c r="K863" s="8">
        <f t="shared" si="196"/>
        <v>5.2661747247999999</v>
      </c>
      <c r="L863" s="170">
        <v>0.14351512350000001</v>
      </c>
      <c r="M863" s="170">
        <v>0.29339210129999999</v>
      </c>
      <c r="N863" s="170">
        <v>4.2561625000000003</v>
      </c>
      <c r="O863" s="170">
        <v>0.57310499999999998</v>
      </c>
      <c r="Q863" s="69">
        <v>70.414000000000001</v>
      </c>
      <c r="S863" s="116">
        <v>0.16814531999999999</v>
      </c>
      <c r="T863" s="116">
        <v>0.15928750999999999</v>
      </c>
      <c r="U863" s="116">
        <v>4.7606332999999999E-3</v>
      </c>
      <c r="V863" s="116">
        <v>4.0971747999999997E-3</v>
      </c>
      <c r="X863" s="69">
        <v>1.9512758E-3</v>
      </c>
      <c r="Z863" s="166"/>
    </row>
    <row r="864" spans="1:27" ht="14.4">
      <c r="A864" t="s">
        <v>1723</v>
      </c>
      <c r="B864" s="85" t="s">
        <v>527</v>
      </c>
      <c r="C864" s="113" t="str">
        <f t="shared" si="193"/>
        <v>A.100.30.100</v>
      </c>
      <c r="D864" s="9" t="s">
        <v>10</v>
      </c>
      <c r="E864" s="112" t="s">
        <v>362</v>
      </c>
      <c r="F864" s="115" t="str">
        <f t="shared" si="194"/>
        <v>Cu-E</v>
      </c>
      <c r="G864" s="146">
        <v>2.4860077333333335</v>
      </c>
      <c r="H864" s="8">
        <f t="shared" si="195"/>
        <v>2.4860077333333335</v>
      </c>
      <c r="J864" s="169">
        <v>3.5797136566777663</v>
      </c>
      <c r="K864" s="8">
        <f t="shared" si="196"/>
        <v>3.5797136566777663</v>
      </c>
      <c r="L864" s="170">
        <v>0.10114988150999998</v>
      </c>
      <c r="M864" s="170">
        <v>0.21018742451</v>
      </c>
      <c r="N864" s="170">
        <v>2.8954751906577663</v>
      </c>
      <c r="O864" s="170">
        <v>0.37290116000000001</v>
      </c>
      <c r="Q864" s="69">
        <v>41.511710000000001</v>
      </c>
      <c r="S864" s="116">
        <v>0.11618197</v>
      </c>
      <c r="T864" s="116">
        <v>0.11048115</v>
      </c>
      <c r="U864" s="116">
        <v>3.2095346000000002E-3</v>
      </c>
      <c r="V864" s="116">
        <v>2.4912824000000002E-3</v>
      </c>
      <c r="X864" s="69">
        <v>1.3216300000000001E-3</v>
      </c>
      <c r="Z864" s="166"/>
    </row>
    <row r="865" spans="1:27" ht="14.4">
      <c r="A865" t="s">
        <v>681</v>
      </c>
      <c r="B865" s="85" t="s">
        <v>527</v>
      </c>
      <c r="C865" s="113" t="str">
        <f t="shared" si="193"/>
        <v>A.100.30.101</v>
      </c>
      <c r="D865" s="9" t="s">
        <v>10</v>
      </c>
      <c r="E865" s="112" t="s">
        <v>362</v>
      </c>
      <c r="F865" s="115" t="str">
        <f t="shared" si="194"/>
        <v>CuAg-E</v>
      </c>
      <c r="G865" s="146">
        <v>3.0538966666666667</v>
      </c>
      <c r="H865" s="8">
        <f t="shared" si="195"/>
        <v>3.0538966666666667</v>
      </c>
      <c r="J865" s="169">
        <v>4.2776450809561668</v>
      </c>
      <c r="K865" s="8">
        <f t="shared" si="196"/>
        <v>4.2776450809561668</v>
      </c>
      <c r="L865" s="170">
        <v>0.105701766</v>
      </c>
      <c r="M865" s="170">
        <v>0.28299219535000003</v>
      </c>
      <c r="N865" s="170">
        <v>3.4308666196061668</v>
      </c>
      <c r="O865" s="170">
        <v>0.45808450000000001</v>
      </c>
      <c r="Q865" s="69">
        <v>44.8476</v>
      </c>
      <c r="S865" s="116">
        <v>0.14386681000000001</v>
      </c>
      <c r="T865" s="116">
        <v>0.13689471</v>
      </c>
      <c r="U865" s="116">
        <v>4.1232085999999999E-3</v>
      </c>
      <c r="V865" s="116">
        <v>2.8488874000000002E-3</v>
      </c>
      <c r="X865" s="69">
        <v>2.5104674999999999E-3</v>
      </c>
      <c r="Z865" s="166"/>
      <c r="AA865" t="s">
        <v>2317</v>
      </c>
    </row>
    <row r="866" spans="1:27" ht="14.4">
      <c r="A866" t="s">
        <v>682</v>
      </c>
      <c r="B866" s="85" t="s">
        <v>527</v>
      </c>
      <c r="C866" s="113" t="str">
        <f t="shared" si="193"/>
        <v>A.100.30.102</v>
      </c>
      <c r="D866" s="9" t="s">
        <v>10</v>
      </c>
      <c r="E866" s="112" t="s">
        <v>362</v>
      </c>
      <c r="F866" s="115" t="str">
        <f t="shared" si="194"/>
        <v>CuAl5</v>
      </c>
      <c r="G866" s="146">
        <v>3.0593767999999999</v>
      </c>
      <c r="H866" s="8">
        <f t="shared" si="195"/>
        <v>3.0593767999999999</v>
      </c>
      <c r="J866" s="169">
        <v>3.6991236052828445</v>
      </c>
      <c r="K866" s="8">
        <f t="shared" si="196"/>
        <v>3.6991236052828445</v>
      </c>
      <c r="L866" s="170">
        <v>0.10389869309999999</v>
      </c>
      <c r="M866" s="170">
        <v>0.30717223648999997</v>
      </c>
      <c r="N866" s="170">
        <v>2.8291461556928441</v>
      </c>
      <c r="O866" s="170">
        <v>0.45890651999999998</v>
      </c>
      <c r="Q866" s="69">
        <v>47.459899999999998</v>
      </c>
      <c r="S866" s="116">
        <v>0.15981941</v>
      </c>
      <c r="T866" s="116">
        <v>0.15290425999999999</v>
      </c>
      <c r="U866" s="116">
        <v>4.2059345999999999E-3</v>
      </c>
      <c r="V866" s="116">
        <v>2.7092219999999998E-3</v>
      </c>
      <c r="X866" s="69">
        <v>1.2965717000000001E-3</v>
      </c>
      <c r="Z866" s="166"/>
      <c r="AA866" t="s">
        <v>2318</v>
      </c>
    </row>
    <row r="867" spans="1:27" ht="14.4">
      <c r="A867" t="s">
        <v>683</v>
      </c>
      <c r="B867" s="85" t="s">
        <v>527</v>
      </c>
      <c r="C867" s="113" t="str">
        <f t="shared" si="193"/>
        <v>A.100.30.103</v>
      </c>
      <c r="D867" s="9" t="s">
        <v>10</v>
      </c>
      <c r="E867" s="112" t="s">
        <v>362</v>
      </c>
      <c r="F867" s="115" t="str">
        <f t="shared" si="194"/>
        <v>CuNi10Fe</v>
      </c>
      <c r="G867" s="146">
        <v>3.5638750000000003</v>
      </c>
      <c r="H867" s="8">
        <f t="shared" si="195"/>
        <v>3.5638750000000003</v>
      </c>
      <c r="J867" s="169">
        <v>5.7328519966355742</v>
      </c>
      <c r="K867" s="8">
        <f t="shared" si="196"/>
        <v>5.7328519966355742</v>
      </c>
      <c r="L867" s="170">
        <v>0.1388012958</v>
      </c>
      <c r="M867" s="170">
        <v>1.37356709732</v>
      </c>
      <c r="N867" s="170">
        <v>3.6859023535155746</v>
      </c>
      <c r="O867" s="170">
        <v>0.53458125000000001</v>
      </c>
      <c r="Q867" s="69">
        <v>60.798994</v>
      </c>
      <c r="S867" s="116">
        <v>0.49912190000000001</v>
      </c>
      <c r="T867" s="116">
        <v>0.48409859</v>
      </c>
      <c r="U867" s="116">
        <v>1.0739106999999999E-2</v>
      </c>
      <c r="V867" s="116">
        <v>4.2842115999999998E-3</v>
      </c>
      <c r="X867" s="69">
        <v>1.5730087999999999E-3</v>
      </c>
      <c r="Z867" s="166"/>
      <c r="AA867" t="s">
        <v>2319</v>
      </c>
    </row>
    <row r="868" spans="1:27" ht="14.4">
      <c r="A868" t="s">
        <v>684</v>
      </c>
      <c r="B868" s="85" t="s">
        <v>527</v>
      </c>
      <c r="C868" s="113" t="str">
        <f t="shared" si="193"/>
        <v>A.100.30.104</v>
      </c>
      <c r="D868" s="9" t="s">
        <v>10</v>
      </c>
      <c r="E868" s="112" t="s">
        <v>362</v>
      </c>
      <c r="F868" s="115" t="str">
        <f t="shared" si="194"/>
        <v>CuNi18Zn</v>
      </c>
      <c r="G868" s="146">
        <v>4.4276754000000009</v>
      </c>
      <c r="H868" s="8">
        <f t="shared" si="195"/>
        <v>4.4276754000000009</v>
      </c>
      <c r="J868" s="169">
        <v>7.2513607241304356</v>
      </c>
      <c r="K868" s="8">
        <f t="shared" si="196"/>
        <v>7.2513607241304356</v>
      </c>
      <c r="L868" s="170">
        <v>0.14953544077</v>
      </c>
      <c r="M868" s="170">
        <v>2.3181908895359995</v>
      </c>
      <c r="N868" s="170">
        <v>4.1194830838244361</v>
      </c>
      <c r="O868" s="170">
        <v>0.66415131000000005</v>
      </c>
      <c r="Q868" s="69">
        <v>80.518640000000005</v>
      </c>
      <c r="S868" s="116">
        <v>0.79718359999999999</v>
      </c>
      <c r="T868" s="116">
        <v>0.77418222000000003</v>
      </c>
      <c r="U868" s="116">
        <v>1.6829001E-2</v>
      </c>
      <c r="V868" s="116">
        <v>6.1723843E-3</v>
      </c>
      <c r="X868" s="69">
        <v>1.7053165999999999E-3</v>
      </c>
      <c r="Z868" s="166"/>
      <c r="AA868" t="s">
        <v>2320</v>
      </c>
    </row>
    <row r="869" spans="1:27" ht="14.4">
      <c r="A869" t="s">
        <v>685</v>
      </c>
      <c r="B869" s="85" t="s">
        <v>527</v>
      </c>
      <c r="C869" s="113" t="str">
        <f t="shared" si="193"/>
        <v>A.100.30.105</v>
      </c>
      <c r="D869" s="9" t="s">
        <v>10</v>
      </c>
      <c r="E869" s="112" t="s">
        <v>362</v>
      </c>
      <c r="F869" s="115" t="str">
        <f t="shared" si="194"/>
        <v>CuNi44Mn</v>
      </c>
      <c r="G869" s="146">
        <v>6.5027125333333338</v>
      </c>
      <c r="H869" s="8">
        <f t="shared" si="195"/>
        <v>6.5027125333333338</v>
      </c>
      <c r="J869" s="169">
        <v>13.148371540128037</v>
      </c>
      <c r="K869" s="8">
        <f t="shared" si="196"/>
        <v>13.148371540128037</v>
      </c>
      <c r="L869" s="170">
        <v>0.26806359079999997</v>
      </c>
      <c r="M869" s="170">
        <v>5.3207870006539997</v>
      </c>
      <c r="N869" s="170">
        <v>6.5841140686740394</v>
      </c>
      <c r="O869" s="170">
        <v>0.97540687999999998</v>
      </c>
      <c r="Q869" s="69">
        <v>118.98536</v>
      </c>
      <c r="S869" s="116">
        <v>1.7704377</v>
      </c>
      <c r="T869" s="116">
        <v>1.724712</v>
      </c>
      <c r="U869" s="116">
        <v>3.5776323999999998E-2</v>
      </c>
      <c r="V869" s="116">
        <v>9.9494162999999997E-3</v>
      </c>
      <c r="X869" s="69">
        <v>2.4821648000000001E-3</v>
      </c>
      <c r="Z869" s="166"/>
      <c r="AA869" t="s">
        <v>2321</v>
      </c>
    </row>
    <row r="870" spans="1:27" ht="14.4">
      <c r="A870" t="s">
        <v>686</v>
      </c>
      <c r="B870" s="85" t="s">
        <v>527</v>
      </c>
      <c r="C870" s="113" t="str">
        <f t="shared" si="193"/>
        <v>A.100.30.106</v>
      </c>
      <c r="D870" s="9" t="s">
        <v>10</v>
      </c>
      <c r="E870" s="112" t="s">
        <v>362</v>
      </c>
      <c r="F870" s="115" t="str">
        <f t="shared" si="194"/>
        <v>CuSn6.7P</v>
      </c>
      <c r="G870" s="146">
        <v>3.1978474000000001</v>
      </c>
      <c r="H870" s="8">
        <f t="shared" si="195"/>
        <v>3.1978474000000001</v>
      </c>
      <c r="J870" s="169">
        <v>5.0090258021757474</v>
      </c>
      <c r="K870" s="8">
        <f t="shared" si="196"/>
        <v>5.0090258021757474</v>
      </c>
      <c r="L870" s="170">
        <v>0.11307661919999999</v>
      </c>
      <c r="M870" s="170">
        <v>0.31651985496999996</v>
      </c>
      <c r="N870" s="170">
        <v>4.0997522180057473</v>
      </c>
      <c r="O870" s="170">
        <v>0.47967711000000002</v>
      </c>
      <c r="Q870" s="69">
        <v>42.369846000000003</v>
      </c>
      <c r="S870" s="116">
        <v>0.15393026000000001</v>
      </c>
      <c r="T870" s="116">
        <v>0.14644905</v>
      </c>
      <c r="U870" s="116">
        <v>4.4538503999999998E-3</v>
      </c>
      <c r="V870" s="116">
        <v>3.0273572000000001E-3</v>
      </c>
      <c r="X870" s="69">
        <v>2.6079253999999998E-3</v>
      </c>
      <c r="Z870" s="166"/>
      <c r="AA870" t="s">
        <v>2322</v>
      </c>
    </row>
    <row r="871" spans="1:27" ht="14.4">
      <c r="A871" t="s">
        <v>687</v>
      </c>
      <c r="B871" s="85" t="s">
        <v>527</v>
      </c>
      <c r="C871" s="113" t="str">
        <f t="shared" si="193"/>
        <v>A.100.30.107</v>
      </c>
      <c r="D871" s="9" t="s">
        <v>10</v>
      </c>
      <c r="E871" s="112" t="s">
        <v>362</v>
      </c>
      <c r="F871" s="115" t="str">
        <f t="shared" si="194"/>
        <v>CuSn8</v>
      </c>
      <c r="G871" s="146">
        <v>3.2999238000000002</v>
      </c>
      <c r="H871" s="8">
        <f t="shared" si="195"/>
        <v>3.2999238000000002</v>
      </c>
      <c r="J871" s="169">
        <v>5.2841009235956742</v>
      </c>
      <c r="K871" s="8">
        <f t="shared" si="196"/>
        <v>5.2841009235956742</v>
      </c>
      <c r="L871" s="170">
        <v>0.1154019235</v>
      </c>
      <c r="M871" s="170">
        <v>0.33683573608999995</v>
      </c>
      <c r="N871" s="170">
        <v>4.3368746940056742</v>
      </c>
      <c r="O871" s="170">
        <v>0.49498857000000002</v>
      </c>
      <c r="Q871" s="69">
        <v>42.070897000000002</v>
      </c>
      <c r="S871" s="116">
        <v>0.16057531</v>
      </c>
      <c r="T871" s="116">
        <v>0.15280394</v>
      </c>
      <c r="U871" s="116">
        <v>4.6662405000000001E-3</v>
      </c>
      <c r="V871" s="116">
        <v>3.1051329999999999E-3</v>
      </c>
      <c r="X871" s="69">
        <v>2.8572171E-3</v>
      </c>
      <c r="Z871" s="166"/>
      <c r="AA871" t="s">
        <v>2323</v>
      </c>
    </row>
    <row r="872" spans="1:27" ht="14.4">
      <c r="A872" t="s">
        <v>688</v>
      </c>
      <c r="B872" s="85" t="s">
        <v>527</v>
      </c>
      <c r="C872" s="113" t="str">
        <f t="shared" si="193"/>
        <v>A.100.30.108</v>
      </c>
      <c r="D872" s="9" t="s">
        <v>10</v>
      </c>
      <c r="E872" s="112" t="s">
        <v>362</v>
      </c>
      <c r="F872" s="115" t="str">
        <f t="shared" si="194"/>
        <v>CuZn15</v>
      </c>
      <c r="G872" s="146">
        <v>2.8295028000000002</v>
      </c>
      <c r="H872" s="8">
        <f t="shared" si="195"/>
        <v>2.8295028000000002</v>
      </c>
      <c r="J872" s="169">
        <v>3.4067687455531144</v>
      </c>
      <c r="K872" s="8">
        <f t="shared" si="196"/>
        <v>3.4067687455531144</v>
      </c>
      <c r="L872" s="170">
        <v>8.6632779500000007E-2</v>
      </c>
      <c r="M872" s="170">
        <v>0.22550461784999998</v>
      </c>
      <c r="N872" s="170">
        <v>2.6702059282031145</v>
      </c>
      <c r="O872" s="170">
        <v>0.42442542</v>
      </c>
      <c r="Q872" s="69">
        <v>48.342185000000001</v>
      </c>
      <c r="S872" s="116">
        <v>0.12536712999999999</v>
      </c>
      <c r="T872" s="116">
        <v>0.11879405</v>
      </c>
      <c r="U872" s="116">
        <v>3.5337565E-3</v>
      </c>
      <c r="V872" s="116">
        <v>3.0393233000000001E-3</v>
      </c>
      <c r="X872" s="69">
        <v>1.2542562999999999E-3</v>
      </c>
      <c r="Z872" s="166"/>
      <c r="AA872" t="s">
        <v>2324</v>
      </c>
    </row>
    <row r="873" spans="1:27" ht="14.4">
      <c r="A873" t="s">
        <v>689</v>
      </c>
      <c r="B873" s="85" t="s">
        <v>527</v>
      </c>
      <c r="C873" s="113" t="str">
        <f t="shared" si="193"/>
        <v>A.100.30.109</v>
      </c>
      <c r="D873" s="9" t="s">
        <v>10</v>
      </c>
      <c r="E873" s="112" t="s">
        <v>362</v>
      </c>
      <c r="F873" s="115" t="str">
        <f t="shared" si="194"/>
        <v>CuZn30</v>
      </c>
      <c r="G873" s="146">
        <v>2.9719457333333335</v>
      </c>
      <c r="H873" s="8">
        <f t="shared" si="195"/>
        <v>2.9719457333333335</v>
      </c>
      <c r="J873" s="169">
        <v>3.2001771979154725</v>
      </c>
      <c r="K873" s="8">
        <f t="shared" si="196"/>
        <v>3.2001771979154725</v>
      </c>
      <c r="L873" s="170">
        <v>7.1550744479999998E-2</v>
      </c>
      <c r="M873" s="170">
        <v>0.23790084068699999</v>
      </c>
      <c r="N873" s="170">
        <v>2.4449337527484727</v>
      </c>
      <c r="O873" s="170">
        <v>0.44579185999999998</v>
      </c>
      <c r="Q873" s="69">
        <v>52.518332000000001</v>
      </c>
      <c r="S873" s="116">
        <v>0.13033660999999999</v>
      </c>
      <c r="T873" s="116">
        <v>0.12321127</v>
      </c>
      <c r="U873" s="116">
        <v>3.6885373000000001E-3</v>
      </c>
      <c r="V873" s="116">
        <v>3.4368031E-3</v>
      </c>
      <c r="X873" s="69">
        <v>1.1772651000000001E-3</v>
      </c>
      <c r="Z873" s="166"/>
      <c r="AA873" t="s">
        <v>2325</v>
      </c>
    </row>
    <row r="874" spans="1:27" ht="14.4">
      <c r="A874" t="s">
        <v>1724</v>
      </c>
      <c r="B874" s="85" t="s">
        <v>527</v>
      </c>
      <c r="C874" s="113" t="str">
        <f t="shared" si="193"/>
        <v>A.100.30.110</v>
      </c>
      <c r="D874" s="9" t="s">
        <v>10</v>
      </c>
      <c r="E874" s="112" t="s">
        <v>362</v>
      </c>
      <c r="F874" s="115" t="str">
        <f t="shared" si="194"/>
        <v>CuZn37 (Brass)</v>
      </c>
      <c r="G874" s="146">
        <v>3.0384190666666666</v>
      </c>
      <c r="H874" s="8">
        <f t="shared" si="195"/>
        <v>3.0384190666666666</v>
      </c>
      <c r="J874" s="169">
        <v>3.1037678136526443</v>
      </c>
      <c r="K874" s="8">
        <f t="shared" si="196"/>
        <v>3.1037678136526443</v>
      </c>
      <c r="L874" s="170">
        <v>6.4512461709999996E-2</v>
      </c>
      <c r="M874" s="170">
        <v>0.24368574807300003</v>
      </c>
      <c r="N874" s="170">
        <v>2.3398067438696444</v>
      </c>
      <c r="O874" s="170">
        <v>0.45576285999999999</v>
      </c>
      <c r="Q874" s="69">
        <v>54.467201000000003</v>
      </c>
      <c r="S874" s="116">
        <v>0.13265569999999999</v>
      </c>
      <c r="T874" s="116">
        <v>0.12527263999999999</v>
      </c>
      <c r="U874" s="116">
        <v>3.7607684E-3</v>
      </c>
      <c r="V874" s="116">
        <v>3.6222936000000002E-3</v>
      </c>
      <c r="X874" s="69">
        <v>1.1413358999999999E-3</v>
      </c>
      <c r="Z874" s="166"/>
      <c r="AA874" t="s">
        <v>2326</v>
      </c>
    </row>
    <row r="875" spans="1:27" ht="14.4">
      <c r="A875" t="s">
        <v>1725</v>
      </c>
      <c r="B875" s="85" t="s">
        <v>527</v>
      </c>
      <c r="C875" s="113" t="str">
        <f t="shared" si="193"/>
        <v>A.100.30.111</v>
      </c>
      <c r="D875" s="9" t="s">
        <v>10</v>
      </c>
      <c r="E875" s="112" t="s">
        <v>362</v>
      </c>
      <c r="F875" s="115" t="str">
        <f t="shared" si="194"/>
        <v>CuZn40 (Muntz metal)</v>
      </c>
      <c r="G875" s="146">
        <v>3.0669076666666668</v>
      </c>
      <c r="H875" s="8">
        <f t="shared" si="195"/>
        <v>3.0669076666666668</v>
      </c>
      <c r="J875" s="169">
        <v>3.0624495614877172</v>
      </c>
      <c r="K875" s="8">
        <f t="shared" si="196"/>
        <v>3.0624495614877172</v>
      </c>
      <c r="L875" s="170">
        <v>6.1496053469999999E-2</v>
      </c>
      <c r="M875" s="170">
        <v>0.24616498923900001</v>
      </c>
      <c r="N875" s="170">
        <v>2.2947523687787172</v>
      </c>
      <c r="O875" s="170">
        <v>0.46003614999999998</v>
      </c>
      <c r="Q875" s="69">
        <v>55.302430000000001</v>
      </c>
      <c r="S875" s="116">
        <v>0.13364960000000001</v>
      </c>
      <c r="T875" s="116">
        <v>0.12615609</v>
      </c>
      <c r="U875" s="116">
        <v>3.7917245E-3</v>
      </c>
      <c r="V875" s="116">
        <v>3.7017895000000002E-3</v>
      </c>
      <c r="X875" s="69">
        <v>1.1259376E-3</v>
      </c>
      <c r="Z875" s="166"/>
      <c r="AA875" t="s">
        <v>2327</v>
      </c>
    </row>
    <row r="876" spans="1:27" ht="14.4">
      <c r="A876" t="s">
        <v>1726</v>
      </c>
      <c r="B876" s="85" t="s">
        <v>527</v>
      </c>
      <c r="C876" s="113" t="str">
        <f t="shared" si="193"/>
        <v>A.100.30.112</v>
      </c>
      <c r="D876" s="9" t="s">
        <v>10</v>
      </c>
      <c r="E876" s="112" t="s">
        <v>362</v>
      </c>
      <c r="F876" s="115" t="str">
        <f t="shared" si="194"/>
        <v>CuZn40Pb (Brass alloy, alpha-beta, machinable)</v>
      </c>
      <c r="G876" s="146">
        <v>3.0424401333333333</v>
      </c>
      <c r="H876" s="8">
        <f t="shared" si="195"/>
        <v>3.0424401333333333</v>
      </c>
      <c r="J876" s="169">
        <v>3.0363393418458644</v>
      </c>
      <c r="K876" s="8">
        <f t="shared" si="196"/>
        <v>3.0363393418458644</v>
      </c>
      <c r="L876" s="170">
        <v>6.1431473749999993E-2</v>
      </c>
      <c r="M876" s="170">
        <v>0.25029158923900002</v>
      </c>
      <c r="N876" s="170">
        <v>2.2682502588568645</v>
      </c>
      <c r="O876" s="170">
        <v>0.45636601999999998</v>
      </c>
      <c r="Q876" s="69">
        <v>54.791179</v>
      </c>
      <c r="S876" s="116">
        <v>0.13414512000000001</v>
      </c>
      <c r="T876" s="116">
        <v>0.12666271000000001</v>
      </c>
      <c r="U876" s="116">
        <v>3.7899536999999998E-3</v>
      </c>
      <c r="V876" s="116">
        <v>3.6924599999999998E-3</v>
      </c>
      <c r="X876" s="69">
        <v>1.0965323E-3</v>
      </c>
      <c r="Z876" s="166"/>
      <c r="AA876" t="s">
        <v>2328</v>
      </c>
    </row>
    <row r="877" spans="1:27" ht="14.4">
      <c r="A877" t="s">
        <v>690</v>
      </c>
      <c r="B877" s="85" t="s">
        <v>527</v>
      </c>
      <c r="C877" s="113" t="str">
        <f t="shared" si="193"/>
        <v>A.100.30.113</v>
      </c>
      <c r="D877" s="9" t="s">
        <v>10</v>
      </c>
      <c r="E877" s="112" t="s">
        <v>362</v>
      </c>
      <c r="F877" s="115" t="str">
        <f t="shared" si="194"/>
        <v>G-CuAl10Fe</v>
      </c>
      <c r="G877" s="146">
        <v>3.2166918666666668</v>
      </c>
      <c r="H877" s="8">
        <f t="shared" si="195"/>
        <v>3.2166918666666668</v>
      </c>
      <c r="J877" s="169">
        <v>3.3780188310493284</v>
      </c>
      <c r="K877" s="8">
        <f t="shared" si="196"/>
        <v>3.3780188310493284</v>
      </c>
      <c r="L877" s="170">
        <v>9.753331556E-2</v>
      </c>
      <c r="M877" s="170">
        <v>0.20966885991000003</v>
      </c>
      <c r="N877" s="170">
        <v>2.5883128755793283</v>
      </c>
      <c r="O877" s="170">
        <v>0.48250377999999999</v>
      </c>
      <c r="Q877" s="69">
        <v>47.453144000000002</v>
      </c>
      <c r="S877" s="116">
        <v>0.12508443999999999</v>
      </c>
      <c r="T877" s="116">
        <v>0.11880538</v>
      </c>
      <c r="U877" s="116">
        <v>3.7564614000000001E-3</v>
      </c>
      <c r="V877" s="116">
        <v>2.5225937999999999E-3</v>
      </c>
      <c r="X877" s="69">
        <v>1.2012043000000001E-3</v>
      </c>
      <c r="Z877" s="166"/>
      <c r="AA877" t="s">
        <v>2329</v>
      </c>
    </row>
    <row r="878" spans="1:27" ht="14.4">
      <c r="A878" t="s">
        <v>691</v>
      </c>
      <c r="B878" s="85" t="s">
        <v>527</v>
      </c>
      <c r="C878" s="113" t="str">
        <f t="shared" si="193"/>
        <v>A.100.30.114</v>
      </c>
      <c r="D878" s="9" t="s">
        <v>10</v>
      </c>
      <c r="E878" s="112" t="s">
        <v>362</v>
      </c>
      <c r="F878" s="115" t="str">
        <f t="shared" si="194"/>
        <v>G-CuAl10Ni</v>
      </c>
      <c r="G878" s="146">
        <v>3.6908592000000002</v>
      </c>
      <c r="H878" s="8">
        <f t="shared" si="195"/>
        <v>3.6908592000000002</v>
      </c>
      <c r="J878" s="169">
        <v>4.5288943707735809</v>
      </c>
      <c r="K878" s="8">
        <f t="shared" si="196"/>
        <v>4.5288943707735809</v>
      </c>
      <c r="L878" s="170">
        <v>0.11725094503</v>
      </c>
      <c r="M878" s="170">
        <v>0.84628373286999992</v>
      </c>
      <c r="N878" s="170">
        <v>3.0117308128735809</v>
      </c>
      <c r="O878" s="170">
        <v>0.55362887999999999</v>
      </c>
      <c r="Q878" s="69">
        <v>56.596214000000003</v>
      </c>
      <c r="S878" s="116">
        <v>0.32896855000000003</v>
      </c>
      <c r="T878" s="116">
        <v>0.31775119000000002</v>
      </c>
      <c r="U878" s="116">
        <v>7.7883331999999998E-3</v>
      </c>
      <c r="V878" s="116">
        <v>3.4290276000000001E-3</v>
      </c>
      <c r="X878" s="69">
        <v>1.3288193000000001E-3</v>
      </c>
      <c r="Z878" s="166"/>
      <c r="AA878" t="s">
        <v>2330</v>
      </c>
    </row>
    <row r="879" spans="1:27" ht="14.4">
      <c r="A879" t="s">
        <v>692</v>
      </c>
      <c r="B879" s="85" t="s">
        <v>527</v>
      </c>
      <c r="C879" s="113" t="str">
        <f t="shared" si="193"/>
        <v>A.100.30.115</v>
      </c>
      <c r="D879" s="9" t="s">
        <v>10</v>
      </c>
      <c r="E879" s="112" t="s">
        <v>362</v>
      </c>
      <c r="F879" s="115" t="str">
        <f t="shared" si="194"/>
        <v>G-CuNi10</v>
      </c>
      <c r="G879" s="146">
        <v>3.5873523999999999</v>
      </c>
      <c r="H879" s="8">
        <f t="shared" si="195"/>
        <v>3.5873523999999999</v>
      </c>
      <c r="J879" s="169">
        <v>5.7224999522255509</v>
      </c>
      <c r="K879" s="8">
        <f t="shared" si="196"/>
        <v>5.7224999522255509</v>
      </c>
      <c r="L879" s="170">
        <v>0.13911484059999998</v>
      </c>
      <c r="M879" s="170">
        <v>1.3752341033300002</v>
      </c>
      <c r="N879" s="170">
        <v>3.6700481482955509</v>
      </c>
      <c r="O879" s="170">
        <v>0.53810285999999996</v>
      </c>
      <c r="Q879" s="69">
        <v>60.630650000000003</v>
      </c>
      <c r="S879" s="116">
        <v>0.50710104</v>
      </c>
      <c r="T879" s="116">
        <v>0.49206569999999999</v>
      </c>
      <c r="U879" s="116">
        <v>1.0762532999999999E-2</v>
      </c>
      <c r="V879" s="116">
        <v>4.2728083999999996E-3</v>
      </c>
      <c r="X879" s="69">
        <v>1.5666393E-3</v>
      </c>
      <c r="Z879" s="166"/>
      <c r="AA879" t="s">
        <v>2331</v>
      </c>
    </row>
    <row r="880" spans="1:27" ht="14.4">
      <c r="A880" t="s">
        <v>693</v>
      </c>
      <c r="B880" s="85" t="s">
        <v>527</v>
      </c>
      <c r="C880" s="113" t="str">
        <f t="shared" si="193"/>
        <v>A.100.30.116</v>
      </c>
      <c r="D880" s="9" t="s">
        <v>10</v>
      </c>
      <c r="E880" s="112" t="s">
        <v>362</v>
      </c>
      <c r="F880" s="115" t="str">
        <f t="shared" si="194"/>
        <v>G-CuSn10</v>
      </c>
      <c r="G880" s="146">
        <v>3.4531397333333333</v>
      </c>
      <c r="H880" s="8">
        <f t="shared" si="195"/>
        <v>3.4531397333333333</v>
      </c>
      <c r="J880" s="169">
        <v>5.70178600524555</v>
      </c>
      <c r="K880" s="8">
        <f t="shared" si="196"/>
        <v>5.70178600524555</v>
      </c>
      <c r="L880" s="170">
        <v>0.11882370069999999</v>
      </c>
      <c r="M880" s="170">
        <v>0.36776757754</v>
      </c>
      <c r="N880" s="170">
        <v>4.6972237670055508</v>
      </c>
      <c r="O880" s="170">
        <v>0.51797095999999998</v>
      </c>
      <c r="Q880" s="69">
        <v>41.547111999999998</v>
      </c>
      <c r="S880" s="116">
        <v>0.17061973</v>
      </c>
      <c r="T880" s="116">
        <v>0.16241072000000001</v>
      </c>
      <c r="U880" s="116">
        <v>4.9880567000000001E-3</v>
      </c>
      <c r="V880" s="116">
        <v>3.2209553999999999E-3</v>
      </c>
      <c r="X880" s="69">
        <v>3.2387094999999999E-3</v>
      </c>
      <c r="Z880" s="166"/>
      <c r="AA880" t="s">
        <v>2332</v>
      </c>
    </row>
    <row r="881" spans="1:27" ht="14.4">
      <c r="A881" t="s">
        <v>694</v>
      </c>
      <c r="B881" s="85" t="s">
        <v>527</v>
      </c>
      <c r="C881" s="113" t="str">
        <f t="shared" si="193"/>
        <v>A.100.30.117</v>
      </c>
      <c r="D881" s="9" t="s">
        <v>10</v>
      </c>
      <c r="E881" s="112" t="s">
        <v>362</v>
      </c>
      <c r="F881" s="115" t="str">
        <f t="shared" si="194"/>
        <v>G-CuSn12</v>
      </c>
      <c r="G881" s="146">
        <v>3.6063557333333338</v>
      </c>
      <c r="H881" s="8">
        <f t="shared" si="195"/>
        <v>3.6063557333333338</v>
      </c>
      <c r="J881" s="169">
        <v>6.1194711959854278</v>
      </c>
      <c r="K881" s="8">
        <f t="shared" si="196"/>
        <v>6.1194711959854278</v>
      </c>
      <c r="L881" s="170">
        <v>0.12224547789999998</v>
      </c>
      <c r="M881" s="170">
        <v>0.39869941908000001</v>
      </c>
      <c r="N881" s="170">
        <v>5.0575729390054276</v>
      </c>
      <c r="O881" s="170">
        <v>0.54095336000000005</v>
      </c>
      <c r="Q881" s="69">
        <v>41.023327000000002</v>
      </c>
      <c r="S881" s="116">
        <v>0.18066414</v>
      </c>
      <c r="T881" s="116">
        <v>0.17201749</v>
      </c>
      <c r="U881" s="116">
        <v>5.3098727999999996E-3</v>
      </c>
      <c r="V881" s="116">
        <v>3.3367777000000002E-3</v>
      </c>
      <c r="X881" s="69">
        <v>3.6202017999999998E-3</v>
      </c>
      <c r="Z881" s="166"/>
      <c r="AA881" t="s">
        <v>2333</v>
      </c>
    </row>
    <row r="882" spans="1:27" ht="14.4">
      <c r="A882" t="s">
        <v>695</v>
      </c>
      <c r="B882" s="85" t="s">
        <v>527</v>
      </c>
      <c r="C882" s="113" t="str">
        <f t="shared" si="193"/>
        <v>A.100.30.118</v>
      </c>
      <c r="D882" s="9" t="s">
        <v>10</v>
      </c>
      <c r="E882" s="112" t="s">
        <v>362</v>
      </c>
      <c r="F882" s="115" t="str">
        <f t="shared" si="194"/>
        <v>G-CuSn5Zn5Pb5</v>
      </c>
      <c r="G882" s="146">
        <v>3.0878804</v>
      </c>
      <c r="H882" s="8">
        <f t="shared" si="195"/>
        <v>3.0878804</v>
      </c>
      <c r="J882" s="169">
        <v>4.5291240759803228</v>
      </c>
      <c r="K882" s="8">
        <f t="shared" si="196"/>
        <v>4.5291240759803228</v>
      </c>
      <c r="L882" s="170">
        <v>0.10396123379999998</v>
      </c>
      <c r="M882" s="170">
        <v>0.30241187317500001</v>
      </c>
      <c r="N882" s="170">
        <v>3.6595689090053227</v>
      </c>
      <c r="O882" s="170">
        <v>0.46318206000000001</v>
      </c>
      <c r="Q882" s="69">
        <v>43.721350000000001</v>
      </c>
      <c r="S882" s="116">
        <v>0.14837756999999999</v>
      </c>
      <c r="T882" s="116">
        <v>0.14105411000000001</v>
      </c>
      <c r="U882" s="116">
        <v>4.2441969000000003E-3</v>
      </c>
      <c r="V882" s="116">
        <v>3.0792585999999999E-3</v>
      </c>
      <c r="X882" s="69">
        <v>2.2043177000000001E-3</v>
      </c>
      <c r="Z882" s="166"/>
      <c r="AA882" t="s">
        <v>2334</v>
      </c>
    </row>
    <row r="883" spans="1:27" ht="14.4">
      <c r="A883" t="s">
        <v>696</v>
      </c>
      <c r="B883" s="85" t="s">
        <v>527</v>
      </c>
      <c r="C883" s="113" t="str">
        <f t="shared" si="193"/>
        <v>A.100.30.119</v>
      </c>
      <c r="D883" s="9" t="s">
        <v>10</v>
      </c>
      <c r="E883" s="112" t="s">
        <v>362</v>
      </c>
      <c r="F883" s="115" t="str">
        <f t="shared" si="194"/>
        <v>G-CuZn15</v>
      </c>
      <c r="G883" s="146">
        <v>2.8295028000000002</v>
      </c>
      <c r="H883" s="8">
        <f t="shared" si="195"/>
        <v>2.8295028000000002</v>
      </c>
      <c r="J883" s="169">
        <v>3.4067687455531144</v>
      </c>
      <c r="K883" s="8">
        <f t="shared" si="196"/>
        <v>3.4067687455531144</v>
      </c>
      <c r="L883" s="170">
        <v>8.6632779500000007E-2</v>
      </c>
      <c r="M883" s="170">
        <v>0.22550461784999998</v>
      </c>
      <c r="N883" s="170">
        <v>2.6702059282031145</v>
      </c>
      <c r="O883" s="170">
        <v>0.42442542</v>
      </c>
      <c r="Q883" s="69">
        <v>48.342185000000001</v>
      </c>
      <c r="S883" s="116">
        <v>0.12536712999999999</v>
      </c>
      <c r="T883" s="116">
        <v>0.11879405</v>
      </c>
      <c r="U883" s="116">
        <v>3.5337565E-3</v>
      </c>
      <c r="V883" s="116">
        <v>3.0393233000000001E-3</v>
      </c>
      <c r="X883" s="69">
        <v>1.2542562999999999E-3</v>
      </c>
      <c r="Z883" s="166"/>
      <c r="AA883" t="s">
        <v>2335</v>
      </c>
    </row>
    <row r="884" spans="1:27" ht="14.4">
      <c r="A884" t="s">
        <v>697</v>
      </c>
      <c r="B884" s="85" t="s">
        <v>527</v>
      </c>
      <c r="C884" s="113" t="str">
        <f t="shared" si="193"/>
        <v>A.100.30.120</v>
      </c>
      <c r="D884" s="9" t="s">
        <v>10</v>
      </c>
      <c r="E884" s="112" t="s">
        <v>362</v>
      </c>
      <c r="F884" s="115" t="str">
        <f t="shared" si="194"/>
        <v>G-CuZn37Pb</v>
      </c>
      <c r="G884" s="146">
        <v>3.055956066666667</v>
      </c>
      <c r="H884" s="8">
        <f t="shared" si="195"/>
        <v>3.055956066666667</v>
      </c>
      <c r="J884" s="169">
        <v>3.0786154691753431</v>
      </c>
      <c r="K884" s="8">
        <f t="shared" si="196"/>
        <v>3.0786154691753431</v>
      </c>
      <c r="L884" s="170">
        <v>6.4023057920000001E-2</v>
      </c>
      <c r="M884" s="170">
        <v>0.246021756679</v>
      </c>
      <c r="N884" s="170">
        <v>2.3101772445763431</v>
      </c>
      <c r="O884" s="170">
        <v>0.45839341</v>
      </c>
      <c r="Q884" s="69">
        <v>54.499701999999999</v>
      </c>
      <c r="S884" s="116">
        <v>0.13334246</v>
      </c>
      <c r="T884" s="116">
        <v>0.12593662999999999</v>
      </c>
      <c r="U884" s="116">
        <v>3.7838487000000001E-3</v>
      </c>
      <c r="V884" s="116">
        <v>3.6219815E-3</v>
      </c>
      <c r="X884" s="69">
        <v>1.1201397000000001E-3</v>
      </c>
      <c r="Z884" s="166"/>
      <c r="AA884" t="s">
        <v>2336</v>
      </c>
    </row>
    <row r="885" spans="1:27" ht="14.4">
      <c r="A885" t="s">
        <v>698</v>
      </c>
      <c r="B885" s="85" t="s">
        <v>527</v>
      </c>
      <c r="C885" s="113" t="str">
        <f t="shared" si="193"/>
        <v>A.100.30.121</v>
      </c>
      <c r="D885" s="9" t="s">
        <v>10</v>
      </c>
      <c r="E885" s="112" t="s">
        <v>362</v>
      </c>
      <c r="F885" s="115" t="str">
        <f t="shared" si="194"/>
        <v>G-CuZn40</v>
      </c>
      <c r="G885" s="146">
        <v>3.0669076666666668</v>
      </c>
      <c r="H885" s="8">
        <f t="shared" si="195"/>
        <v>3.0669076666666668</v>
      </c>
      <c r="J885" s="169">
        <v>3.0624495614877172</v>
      </c>
      <c r="K885" s="8">
        <f t="shared" si="196"/>
        <v>3.0624495614877172</v>
      </c>
      <c r="L885" s="170">
        <v>6.1496053469999999E-2</v>
      </c>
      <c r="M885" s="170">
        <v>0.24616498923900001</v>
      </c>
      <c r="N885" s="170">
        <v>2.2947523687787172</v>
      </c>
      <c r="O885" s="170">
        <v>0.46003614999999998</v>
      </c>
      <c r="Q885" s="69">
        <v>55.302430000000001</v>
      </c>
      <c r="S885" s="116">
        <v>0.13364960000000001</v>
      </c>
      <c r="T885" s="116">
        <v>0.12615609</v>
      </c>
      <c r="U885" s="116">
        <v>3.7917245E-3</v>
      </c>
      <c r="V885" s="116">
        <v>3.7017895000000002E-3</v>
      </c>
      <c r="X885" s="69">
        <v>1.1259376E-3</v>
      </c>
      <c r="Z885" s="166"/>
      <c r="AA885" t="s">
        <v>2337</v>
      </c>
    </row>
    <row r="886" spans="1:27" ht="14.4">
      <c r="B886" s="85"/>
      <c r="C886" s="113"/>
      <c r="D886" s="1" t="s">
        <v>175</v>
      </c>
      <c r="E886" s="112"/>
      <c r="H886" s="8"/>
      <c r="Q886"/>
    </row>
    <row r="887" spans="1:27" ht="14.4">
      <c r="A887" t="s">
        <v>699</v>
      </c>
      <c r="B887" s="85" t="s">
        <v>527</v>
      </c>
      <c r="C887" s="113" t="str">
        <f t="shared" si="193"/>
        <v>A.100.32.101</v>
      </c>
      <c r="D887" s="9" t="s">
        <v>175</v>
      </c>
      <c r="E887" s="112" t="s">
        <v>362</v>
      </c>
      <c r="F887" s="115" t="str">
        <f t="shared" si="194"/>
        <v>AM100A</v>
      </c>
      <c r="G887" s="146">
        <v>27.369166000000003</v>
      </c>
      <c r="H887" s="8">
        <f t="shared" ref="H887:H896" si="197">G887</f>
        <v>27.369166000000003</v>
      </c>
      <c r="J887" s="169">
        <v>4.7727504447576692</v>
      </c>
      <c r="K887" s="8">
        <f t="shared" ref="K887:K896" si="198">J887</f>
        <v>4.7727504447576692</v>
      </c>
      <c r="L887" s="170">
        <v>8.2947670520000003E-2</v>
      </c>
      <c r="M887" s="170">
        <v>0.40751684871200006</v>
      </c>
      <c r="N887" s="170">
        <v>0.17691102552566901</v>
      </c>
      <c r="O887" s="170">
        <v>4.1053749000000002</v>
      </c>
      <c r="Q887" s="69">
        <v>358.98092000000003</v>
      </c>
      <c r="S887" s="116">
        <v>0.57797664999999998</v>
      </c>
      <c r="T887" s="116">
        <v>0.53368201999999998</v>
      </c>
      <c r="U887" s="116">
        <v>2.3140712000000001E-2</v>
      </c>
      <c r="V887" s="116">
        <v>2.1153912E-2</v>
      </c>
      <c r="X887" s="69">
        <v>1.3105250000000001E-3</v>
      </c>
      <c r="Z887" s="166"/>
      <c r="AA887" t="s">
        <v>2338</v>
      </c>
    </row>
    <row r="888" spans="1:27" ht="14.4">
      <c r="A888" t="s">
        <v>700</v>
      </c>
      <c r="B888" s="85" t="s">
        <v>527</v>
      </c>
      <c r="C888" s="113" t="str">
        <f t="shared" si="193"/>
        <v>A.100.32.102</v>
      </c>
      <c r="D888" s="9" t="s">
        <v>175</v>
      </c>
      <c r="E888" s="112" t="s">
        <v>362</v>
      </c>
      <c r="F888" s="115" t="str">
        <f t="shared" si="194"/>
        <v>AM503</v>
      </c>
      <c r="G888" s="146">
        <v>29.225393333333336</v>
      </c>
      <c r="H888" s="8">
        <f t="shared" si="197"/>
        <v>29.225393333333336</v>
      </c>
      <c r="J888" s="169">
        <v>5.0242110693476665</v>
      </c>
      <c r="K888" s="8">
        <f t="shared" si="198"/>
        <v>5.0242110693476665</v>
      </c>
      <c r="L888" s="170">
        <v>8.4010737769999982E-2</v>
      </c>
      <c r="M888" s="170">
        <v>0.42974266040700004</v>
      </c>
      <c r="N888" s="170">
        <v>0.12664867117066639</v>
      </c>
      <c r="O888" s="170">
        <v>4.3838090000000003</v>
      </c>
      <c r="Q888" s="69">
        <v>385.14341999999999</v>
      </c>
      <c r="S888" s="116">
        <v>0.62874366000000004</v>
      </c>
      <c r="T888" s="116">
        <v>0.58104626999999998</v>
      </c>
      <c r="U888" s="116">
        <v>2.4653275999999998E-2</v>
      </c>
      <c r="V888" s="116">
        <v>2.3044113000000001E-2</v>
      </c>
      <c r="X888" s="69">
        <v>1.4009815000000001E-3</v>
      </c>
      <c r="Z888" s="166"/>
      <c r="AA888" t="s">
        <v>2339</v>
      </c>
    </row>
    <row r="889" spans="1:27" ht="14.4">
      <c r="A889" t="s">
        <v>701</v>
      </c>
      <c r="B889" s="85" t="s">
        <v>527</v>
      </c>
      <c r="C889" s="113" t="str">
        <f t="shared" si="193"/>
        <v>A.100.32.103</v>
      </c>
      <c r="D889" s="9" t="s">
        <v>175</v>
      </c>
      <c r="E889" s="112" t="s">
        <v>362</v>
      </c>
      <c r="F889" s="115" t="str">
        <f t="shared" si="194"/>
        <v>G-MgAl6Zn3</v>
      </c>
      <c r="G889" s="146">
        <v>27.450989333333336</v>
      </c>
      <c r="H889" s="8">
        <f t="shared" si="197"/>
        <v>27.450989333333336</v>
      </c>
      <c r="J889" s="169">
        <v>4.8035561841902989</v>
      </c>
      <c r="K889" s="8">
        <f t="shared" si="198"/>
        <v>4.8035561841902989</v>
      </c>
      <c r="L889" s="170">
        <v>8.0576314390000001E-2</v>
      </c>
      <c r="M889" s="170">
        <v>0.41223719745299997</v>
      </c>
      <c r="N889" s="170">
        <v>0.19309427234729901</v>
      </c>
      <c r="O889" s="170">
        <v>4.1176484000000002</v>
      </c>
      <c r="Q889" s="69">
        <v>361.70128</v>
      </c>
      <c r="S889" s="116">
        <v>0.58131255000000004</v>
      </c>
      <c r="T889" s="116">
        <v>0.53661457000000001</v>
      </c>
      <c r="U889" s="116">
        <v>2.3220952E-2</v>
      </c>
      <c r="V889" s="116">
        <v>2.1477031000000001E-2</v>
      </c>
      <c r="X889" s="69">
        <v>1.3333489999999999E-3</v>
      </c>
      <c r="Z889" s="166"/>
      <c r="AA889" t="s">
        <v>2340</v>
      </c>
    </row>
    <row r="890" spans="1:27" ht="14.4">
      <c r="A890" t="s">
        <v>702</v>
      </c>
      <c r="B890" s="85" t="s">
        <v>527</v>
      </c>
      <c r="C890" s="113" t="str">
        <f t="shared" si="193"/>
        <v>A.100.32.104</v>
      </c>
      <c r="D890" s="9" t="s">
        <v>175</v>
      </c>
      <c r="E890" s="112" t="s">
        <v>362</v>
      </c>
      <c r="F890" s="115" t="str">
        <f t="shared" si="194"/>
        <v>G-MgAl8Zn1</v>
      </c>
      <c r="G890" s="146">
        <v>27.692018666666669</v>
      </c>
      <c r="H890" s="8">
        <f t="shared" si="197"/>
        <v>27.692018666666669</v>
      </c>
      <c r="J890" s="169">
        <v>4.8207798070332366</v>
      </c>
      <c r="K890" s="8">
        <f t="shared" si="198"/>
        <v>4.8207798070332366</v>
      </c>
      <c r="L890" s="170">
        <v>8.2439890790000012E-2</v>
      </c>
      <c r="M890" s="170">
        <v>0.41178174492400005</v>
      </c>
      <c r="N890" s="170">
        <v>0.17275537131923602</v>
      </c>
      <c r="O890" s="170">
        <v>4.1538028000000002</v>
      </c>
      <c r="Q890" s="69">
        <v>363.94589999999999</v>
      </c>
      <c r="S890" s="116">
        <v>0.58524991999999998</v>
      </c>
      <c r="T890" s="116">
        <v>0.54030811000000001</v>
      </c>
      <c r="U890" s="116">
        <v>2.3405338000000001E-2</v>
      </c>
      <c r="V890" s="116">
        <v>2.1536469999999999E-2</v>
      </c>
      <c r="X890" s="69">
        <v>1.3303042999999999E-3</v>
      </c>
      <c r="Z890" s="166"/>
      <c r="AA890" t="s">
        <v>2341</v>
      </c>
    </row>
    <row r="891" spans="1:27" ht="14.4">
      <c r="A891" t="s">
        <v>703</v>
      </c>
      <c r="B891" s="85" t="s">
        <v>527</v>
      </c>
      <c r="C891" s="113" t="str">
        <f t="shared" si="193"/>
        <v>A.100.32.105</v>
      </c>
      <c r="D891" s="9" t="s">
        <v>175</v>
      </c>
      <c r="E891" s="112" t="s">
        <v>362</v>
      </c>
      <c r="F891" s="115" t="str">
        <f t="shared" si="194"/>
        <v>G-MgAl9Zn2</v>
      </c>
      <c r="G891" s="146">
        <v>27.070352</v>
      </c>
      <c r="H891" s="8">
        <f t="shared" si="197"/>
        <v>27.070352</v>
      </c>
      <c r="J891" s="169">
        <v>4.7458488801105876</v>
      </c>
      <c r="K891" s="8">
        <f t="shared" si="198"/>
        <v>4.7458488801105876</v>
      </c>
      <c r="L891" s="170">
        <v>8.1343672319999991E-2</v>
      </c>
      <c r="M891" s="170">
        <v>0.407093878287</v>
      </c>
      <c r="N891" s="170">
        <v>0.19685852950358801</v>
      </c>
      <c r="O891" s="170">
        <v>4.0605528</v>
      </c>
      <c r="Q891" s="69">
        <v>355.74579</v>
      </c>
      <c r="S891" s="116">
        <v>0.57306685999999996</v>
      </c>
      <c r="T891" s="116">
        <v>0.52914583000000004</v>
      </c>
      <c r="U891" s="116">
        <v>2.2908524E-2</v>
      </c>
      <c r="V891" s="116">
        <v>2.1012504000000001E-2</v>
      </c>
      <c r="X891" s="69">
        <v>1.3090082E-3</v>
      </c>
      <c r="Z891" s="166"/>
      <c r="AA891" t="s">
        <v>2342</v>
      </c>
    </row>
    <row r="892" spans="1:27" ht="14.4">
      <c r="A892" t="s">
        <v>704</v>
      </c>
      <c r="B892" s="85" t="s">
        <v>527</v>
      </c>
      <c r="C892" s="113" t="str">
        <f t="shared" si="193"/>
        <v>A.100.32.106</v>
      </c>
      <c r="D892" s="9" t="s">
        <v>175</v>
      </c>
      <c r="E892" s="112" t="s">
        <v>362</v>
      </c>
      <c r="F892" s="115" t="str">
        <f t="shared" si="194"/>
        <v>GD-MgAl9Zn1</v>
      </c>
      <c r="G892" s="146">
        <v>27.395194000000004</v>
      </c>
      <c r="H892" s="8">
        <f t="shared" si="197"/>
        <v>27.395194000000004</v>
      </c>
      <c r="J892" s="169">
        <v>4.780931304963576</v>
      </c>
      <c r="K892" s="8">
        <f t="shared" si="198"/>
        <v>4.780931304963576</v>
      </c>
      <c r="L892" s="170">
        <v>8.2420491769999993E-2</v>
      </c>
      <c r="M892" s="170">
        <v>0.408783048649</v>
      </c>
      <c r="N892" s="170">
        <v>0.18044866454457603</v>
      </c>
      <c r="O892" s="170">
        <v>4.1092791000000002</v>
      </c>
      <c r="Q892" s="69">
        <v>359.70499000000001</v>
      </c>
      <c r="S892" s="116">
        <v>0.57925758999999999</v>
      </c>
      <c r="T892" s="116">
        <v>0.53485548999999999</v>
      </c>
      <c r="U892" s="116">
        <v>2.3165366E-2</v>
      </c>
      <c r="V892" s="116">
        <v>2.1236741E-2</v>
      </c>
      <c r="X892" s="69">
        <v>1.3162488E-3</v>
      </c>
      <c r="Z892" s="166"/>
      <c r="AA892" t="s">
        <v>2343</v>
      </c>
    </row>
    <row r="893" spans="1:27" ht="14.4">
      <c r="A893" t="s">
        <v>705</v>
      </c>
      <c r="B893" s="85" t="s">
        <v>527</v>
      </c>
      <c r="C893" s="113" t="str">
        <f t="shared" si="193"/>
        <v>A.100.32.107</v>
      </c>
      <c r="D893" s="9" t="s">
        <v>175</v>
      </c>
      <c r="E893" s="112" t="s">
        <v>362</v>
      </c>
      <c r="F893" s="115" t="str">
        <f t="shared" si="194"/>
        <v>MgAl3Zn</v>
      </c>
      <c r="G893" s="146">
        <v>28.573878666666666</v>
      </c>
      <c r="H893" s="8">
        <f t="shared" si="197"/>
        <v>28.573878666666666</v>
      </c>
      <c r="J893" s="169">
        <v>4.9412950279459809</v>
      </c>
      <c r="K893" s="8">
        <f t="shared" si="198"/>
        <v>4.9412950279459809</v>
      </c>
      <c r="L893" s="170">
        <v>8.2319783290000004E-2</v>
      </c>
      <c r="M893" s="170">
        <v>0.42130118436599995</v>
      </c>
      <c r="N893" s="170">
        <v>0.1515922602899811</v>
      </c>
      <c r="O893" s="170">
        <v>4.2860817999999998</v>
      </c>
      <c r="Q893" s="69">
        <v>376.67786000000001</v>
      </c>
      <c r="S893" s="116">
        <v>0.60406733999999995</v>
      </c>
      <c r="T893" s="116">
        <v>0.55749486000000004</v>
      </c>
      <c r="U893" s="116">
        <v>2.4120455999999998E-2</v>
      </c>
      <c r="V893" s="116">
        <v>2.2452013999999999E-2</v>
      </c>
      <c r="X893" s="69">
        <v>1.3741208E-3</v>
      </c>
      <c r="Z893" s="166"/>
      <c r="AA893" t="s">
        <v>2344</v>
      </c>
    </row>
    <row r="894" spans="1:27" ht="14.4">
      <c r="A894" t="s">
        <v>706</v>
      </c>
      <c r="B894" s="85" t="s">
        <v>527</v>
      </c>
      <c r="C894" s="113" t="str">
        <f t="shared" si="193"/>
        <v>A.100.32.108</v>
      </c>
      <c r="D894" s="9" t="s">
        <v>175</v>
      </c>
      <c r="E894" s="112" t="s">
        <v>362</v>
      </c>
      <c r="F894" s="115" t="str">
        <f t="shared" si="194"/>
        <v>MgZn6Zr</v>
      </c>
      <c r="G894" s="146">
        <v>28.108552000000003</v>
      </c>
      <c r="H894" s="8">
        <f t="shared" si="197"/>
        <v>28.108552000000003</v>
      </c>
      <c r="J894" s="169">
        <v>4.9084467748886267</v>
      </c>
      <c r="K894" s="8">
        <f t="shared" si="198"/>
        <v>4.9084467748886267</v>
      </c>
      <c r="L894" s="170">
        <v>7.8553090184000002E-2</v>
      </c>
      <c r="M894" s="170">
        <v>0.421809301355</v>
      </c>
      <c r="N894" s="170">
        <v>0.19180158334962641</v>
      </c>
      <c r="O894" s="170">
        <v>4.2162828000000001</v>
      </c>
      <c r="Q894" s="69">
        <v>372.42158999999998</v>
      </c>
      <c r="S894" s="116">
        <v>0.59478237</v>
      </c>
      <c r="T894" s="116">
        <v>0.54867913000000001</v>
      </c>
      <c r="U894" s="116">
        <v>2.376323E-2</v>
      </c>
      <c r="V894" s="116">
        <v>2.2340003000000001E-2</v>
      </c>
      <c r="X894" s="69">
        <v>1.380048E-3</v>
      </c>
      <c r="Z894" s="166"/>
      <c r="AA894" t="s">
        <v>2345</v>
      </c>
    </row>
    <row r="895" spans="1:27" ht="14.4">
      <c r="A895" t="s">
        <v>707</v>
      </c>
      <c r="B895" s="85" t="s">
        <v>527</v>
      </c>
      <c r="C895" s="113" t="str">
        <f t="shared" si="193"/>
        <v>A.100.32.109</v>
      </c>
      <c r="D895" s="9" t="s">
        <v>175</v>
      </c>
      <c r="E895" s="112" t="s">
        <v>362</v>
      </c>
      <c r="F895" s="115" t="str">
        <f t="shared" si="194"/>
        <v>MgMn1.5</v>
      </c>
      <c r="G895" s="146">
        <v>29.153407333333337</v>
      </c>
      <c r="H895" s="8">
        <f t="shared" si="197"/>
        <v>29.153407333333337</v>
      </c>
      <c r="J895" s="169">
        <v>5.0151642992196646</v>
      </c>
      <c r="K895" s="8">
        <f t="shared" si="198"/>
        <v>5.0151642992196646</v>
      </c>
      <c r="L895" s="170">
        <v>8.4262875030000003E-2</v>
      </c>
      <c r="M895" s="170">
        <v>0.42996263333900003</v>
      </c>
      <c r="N895" s="170">
        <v>0.12792769085066436</v>
      </c>
      <c r="O895" s="170">
        <v>4.3730111000000003</v>
      </c>
      <c r="Q895" s="69">
        <v>384.01713999999998</v>
      </c>
      <c r="S895" s="116">
        <v>0.63091584000000001</v>
      </c>
      <c r="T895" s="116">
        <v>0.58334178999999997</v>
      </c>
      <c r="U895" s="116">
        <v>2.4598314999999999E-2</v>
      </c>
      <c r="V895" s="116">
        <v>2.2975735000000001E-2</v>
      </c>
      <c r="X895" s="69">
        <v>1.3982705E-3</v>
      </c>
      <c r="Z895" s="166"/>
      <c r="AA895" t="s">
        <v>2346</v>
      </c>
    </row>
    <row r="896" spans="1:27" ht="14.4">
      <c r="A896" t="s">
        <v>708</v>
      </c>
      <c r="B896" s="85" t="s">
        <v>527</v>
      </c>
      <c r="C896" s="113" t="str">
        <f t="shared" si="193"/>
        <v>A.100.32.110</v>
      </c>
      <c r="D896" s="9" t="s">
        <v>175</v>
      </c>
      <c r="E896" s="112" t="s">
        <v>362</v>
      </c>
      <c r="F896" s="115" t="str">
        <f t="shared" si="194"/>
        <v>MgAl6Zn</v>
      </c>
      <c r="G896" s="146">
        <v>27.843813999999998</v>
      </c>
      <c r="H896" s="8">
        <f t="shared" si="197"/>
        <v>27.843813999999998</v>
      </c>
      <c r="J896" s="169">
        <v>4.84318148266183</v>
      </c>
      <c r="K896" s="8">
        <f t="shared" si="198"/>
        <v>4.84318148266183</v>
      </c>
      <c r="L896" s="170">
        <v>8.22292632E-2</v>
      </c>
      <c r="M896" s="170">
        <v>0.41376779470499997</v>
      </c>
      <c r="N896" s="170">
        <v>0.17061232475683</v>
      </c>
      <c r="O896" s="170">
        <v>4.1765720999999996</v>
      </c>
      <c r="Q896" s="69">
        <v>366.26330999999999</v>
      </c>
      <c r="S896" s="116">
        <v>0.58872449000000004</v>
      </c>
      <c r="T896" s="116">
        <v>0.54348070999999998</v>
      </c>
      <c r="U896" s="116">
        <v>2.3529685000000002E-2</v>
      </c>
      <c r="V896" s="116">
        <v>2.1714087999999999E-2</v>
      </c>
      <c r="X896" s="69">
        <v>1.3394338E-3</v>
      </c>
      <c r="Z896" s="166"/>
      <c r="AA896" t="s">
        <v>2347</v>
      </c>
    </row>
    <row r="897" spans="1:27" ht="14.4">
      <c r="B897" s="85"/>
      <c r="C897" s="113"/>
      <c r="D897" s="1" t="s">
        <v>135</v>
      </c>
      <c r="E897" s="112"/>
      <c r="H897" s="8"/>
      <c r="Q897"/>
    </row>
    <row r="898" spans="1:27" ht="14.4">
      <c r="A898" t="s">
        <v>1727</v>
      </c>
      <c r="B898" s="85" t="s">
        <v>527</v>
      </c>
      <c r="C898" s="113" t="str">
        <f t="shared" si="193"/>
        <v>A.100.34.101</v>
      </c>
      <c r="D898" s="9" t="s">
        <v>135</v>
      </c>
      <c r="E898" s="112" t="s">
        <v>362</v>
      </c>
      <c r="F898" s="115" t="str">
        <f t="shared" si="194"/>
        <v>Duranickel</v>
      </c>
      <c r="G898" s="146">
        <v>11.598984666666668</v>
      </c>
      <c r="H898" s="8">
        <f t="shared" ref="H898:H910" si="199">G898</f>
        <v>11.598984666666668</v>
      </c>
      <c r="J898" s="169">
        <v>24.180517611334075</v>
      </c>
      <c r="K898" s="8">
        <f t="shared" ref="K898:K910" si="200">J898</f>
        <v>24.180517611334075</v>
      </c>
      <c r="L898" s="170">
        <v>0.45738127623659997</v>
      </c>
      <c r="M898" s="170">
        <v>11.150124027802997</v>
      </c>
      <c r="N898" s="170">
        <v>10.833164607294478</v>
      </c>
      <c r="O898" s="170">
        <v>1.7398477000000001</v>
      </c>
      <c r="Q898" s="69">
        <v>214.44216</v>
      </c>
      <c r="S898" s="116">
        <v>3.6414558000000001</v>
      </c>
      <c r="T898" s="116">
        <v>3.5494615</v>
      </c>
      <c r="U898" s="116">
        <v>7.3333484000000004E-2</v>
      </c>
      <c r="V898" s="116">
        <v>1.8660812999999998E-2</v>
      </c>
      <c r="X898" s="69">
        <v>3.7954023999999999E-3</v>
      </c>
      <c r="Z898" s="166"/>
      <c r="AA898" t="s">
        <v>2348</v>
      </c>
    </row>
    <row r="899" spans="1:27" ht="14.4">
      <c r="A899" t="s">
        <v>709</v>
      </c>
      <c r="B899" s="85" t="s">
        <v>527</v>
      </c>
      <c r="C899" s="113" t="str">
        <f t="shared" si="193"/>
        <v>A.100.34.102</v>
      </c>
      <c r="D899" s="9" t="s">
        <v>135</v>
      </c>
      <c r="E899" s="112" t="s">
        <v>362</v>
      </c>
      <c r="F899" s="115" t="str">
        <f t="shared" si="194"/>
        <v>Invar</v>
      </c>
      <c r="G899" s="146">
        <v>9.5662040000000008</v>
      </c>
      <c r="H899" s="8">
        <f t="shared" si="199"/>
        <v>9.5662040000000008</v>
      </c>
      <c r="J899" s="169">
        <v>10.574531054152759</v>
      </c>
      <c r="K899" s="8">
        <f t="shared" si="200"/>
        <v>10.574531054152759</v>
      </c>
      <c r="L899" s="170">
        <v>0.22521229735200002</v>
      </c>
      <c r="M899" s="170">
        <v>4.3938035976499989</v>
      </c>
      <c r="N899" s="170">
        <v>4.5205845591507607</v>
      </c>
      <c r="O899" s="170">
        <v>1.4349305999999999</v>
      </c>
      <c r="Q899" s="69">
        <v>135.32453000000001</v>
      </c>
      <c r="S899" s="116">
        <v>1.5102971000000001</v>
      </c>
      <c r="T899" s="116">
        <v>1.4691878</v>
      </c>
      <c r="U899" s="116">
        <v>3.280243E-2</v>
      </c>
      <c r="V899" s="116">
        <v>8.3069344000000003E-3</v>
      </c>
      <c r="X899" s="69">
        <v>1.7022446999999999E-3</v>
      </c>
      <c r="Z899" s="166"/>
      <c r="AA899" t="s">
        <v>2349</v>
      </c>
    </row>
    <row r="900" spans="1:27" ht="14.4">
      <c r="A900" t="s">
        <v>710</v>
      </c>
      <c r="B900" s="85" t="s">
        <v>527</v>
      </c>
      <c r="C900" s="113" t="str">
        <f t="shared" si="193"/>
        <v>A.100.34.103</v>
      </c>
      <c r="D900" s="9" t="s">
        <v>135</v>
      </c>
      <c r="E900" s="112" t="s">
        <v>362</v>
      </c>
      <c r="F900" s="115" t="str">
        <f t="shared" si="194"/>
        <v>Mumetal</v>
      </c>
      <c r="G900" s="146">
        <v>10.173110666666668</v>
      </c>
      <c r="H900" s="8">
        <f t="shared" si="199"/>
        <v>10.173110666666668</v>
      </c>
      <c r="J900" s="169">
        <v>20.082505030217501</v>
      </c>
      <c r="K900" s="8">
        <f t="shared" si="200"/>
        <v>20.082505030217501</v>
      </c>
      <c r="L900" s="170">
        <v>0.38333934344000004</v>
      </c>
      <c r="M900" s="170">
        <v>9.1555798359060017</v>
      </c>
      <c r="N900" s="170">
        <v>9.0176192508714976</v>
      </c>
      <c r="O900" s="170">
        <v>1.5259666000000001</v>
      </c>
      <c r="Q900" s="69">
        <v>180.58743000000001</v>
      </c>
      <c r="S900" s="116">
        <v>2.9976284999999998</v>
      </c>
      <c r="T900" s="116">
        <v>2.9212782000000002</v>
      </c>
      <c r="U900" s="116">
        <v>6.0654596999999998E-2</v>
      </c>
      <c r="V900" s="116">
        <v>1.5695739E-2</v>
      </c>
      <c r="X900" s="69">
        <v>3.2026807000000001E-3</v>
      </c>
      <c r="Z900" s="166"/>
      <c r="AA900" t="s">
        <v>2350</v>
      </c>
    </row>
    <row r="901" spans="1:27" ht="14.4">
      <c r="A901" t="s">
        <v>711</v>
      </c>
      <c r="B901" s="85" t="s">
        <v>527</v>
      </c>
      <c r="C901" s="113" t="str">
        <f t="shared" si="193"/>
        <v>A.100.34.104</v>
      </c>
      <c r="D901" s="9" t="s">
        <v>135</v>
      </c>
      <c r="E901" s="112" t="s">
        <v>362</v>
      </c>
      <c r="F901" s="115" t="str">
        <f t="shared" si="194"/>
        <v>Ni 99.6</v>
      </c>
      <c r="G901" s="146">
        <v>11.100961333333334</v>
      </c>
      <c r="H901" s="8">
        <f t="shared" si="199"/>
        <v>11.100961333333334</v>
      </c>
      <c r="J901" s="169">
        <v>25.321134362679743</v>
      </c>
      <c r="K901" s="8">
        <f t="shared" si="200"/>
        <v>25.321134362679743</v>
      </c>
      <c r="L901" s="170">
        <v>0.47853877690130003</v>
      </c>
      <c r="M901" s="170">
        <v>11.813266586064001</v>
      </c>
      <c r="N901" s="170">
        <v>11.364184799714442</v>
      </c>
      <c r="O901" s="170">
        <v>1.6651442000000001</v>
      </c>
      <c r="Q901" s="69">
        <v>212.53619</v>
      </c>
      <c r="S901" s="116">
        <v>3.8392930000000001</v>
      </c>
      <c r="T901" s="116">
        <v>3.7433464999999999</v>
      </c>
      <c r="U901" s="116">
        <v>7.6785373000000004E-2</v>
      </c>
      <c r="V901" s="116">
        <v>1.9161102999999999E-2</v>
      </c>
      <c r="X901" s="69">
        <v>3.9700967E-3</v>
      </c>
      <c r="Z901" s="166"/>
      <c r="AA901" t="s">
        <v>2351</v>
      </c>
    </row>
    <row r="902" spans="1:27" ht="14.4">
      <c r="A902" t="s">
        <v>712</v>
      </c>
      <c r="B902" s="85" t="s">
        <v>527</v>
      </c>
      <c r="C902" s="113" t="str">
        <f t="shared" si="193"/>
        <v>A.100.34.105</v>
      </c>
      <c r="D902" s="9" t="s">
        <v>135</v>
      </c>
      <c r="E902" s="112" t="s">
        <v>362</v>
      </c>
      <c r="F902" s="115" t="str">
        <f t="shared" si="194"/>
        <v>Ni span C902</v>
      </c>
      <c r="G902" s="146">
        <v>8.3587706666666666</v>
      </c>
      <c r="H902" s="8">
        <f t="shared" si="199"/>
        <v>8.3587706666666666</v>
      </c>
      <c r="J902" s="169">
        <v>11.840949773353202</v>
      </c>
      <c r="K902" s="8">
        <f t="shared" si="200"/>
        <v>11.840949773353202</v>
      </c>
      <c r="L902" s="170">
        <v>0.22967385757000003</v>
      </c>
      <c r="M902" s="170">
        <v>5.1050592513959989</v>
      </c>
      <c r="N902" s="170">
        <v>5.252401064387203</v>
      </c>
      <c r="O902" s="170">
        <v>1.2538156</v>
      </c>
      <c r="Q902" s="69">
        <v>121.62451</v>
      </c>
      <c r="S902" s="116">
        <v>1.7040294</v>
      </c>
      <c r="T902" s="116">
        <v>1.6585981999999999</v>
      </c>
      <c r="U902" s="116">
        <v>3.5727025000000003E-2</v>
      </c>
      <c r="V902" s="116">
        <v>9.7041404999999997E-3</v>
      </c>
      <c r="X902" s="69">
        <v>1.8719546999999999E-3</v>
      </c>
      <c r="Z902" s="166"/>
      <c r="AA902" t="s">
        <v>2352</v>
      </c>
    </row>
    <row r="903" spans="1:27" ht="14.4">
      <c r="A903" t="s">
        <v>713</v>
      </c>
      <c r="B903" s="85" t="s">
        <v>527</v>
      </c>
      <c r="C903" s="113" t="str">
        <f t="shared" si="193"/>
        <v>A.100.34.106</v>
      </c>
      <c r="D903" s="9" t="s">
        <v>135</v>
      </c>
      <c r="E903" s="112" t="s">
        <v>362</v>
      </c>
      <c r="F903" s="115" t="str">
        <f t="shared" si="194"/>
        <v>NiCr 80 20</v>
      </c>
      <c r="G903" s="146">
        <v>13.814033999999999</v>
      </c>
      <c r="H903" s="8">
        <f t="shared" si="199"/>
        <v>13.814033999999999</v>
      </c>
      <c r="J903" s="169">
        <v>21.525282164505235</v>
      </c>
      <c r="K903" s="8">
        <f t="shared" si="200"/>
        <v>21.525282164505235</v>
      </c>
      <c r="L903" s="170">
        <v>0.40631933180000002</v>
      </c>
      <c r="M903" s="170">
        <v>9.712701061704001</v>
      </c>
      <c r="N903" s="170">
        <v>9.3341566710012316</v>
      </c>
      <c r="O903" s="170">
        <v>2.0721050999999999</v>
      </c>
      <c r="Q903" s="69">
        <v>185.20205000000001</v>
      </c>
      <c r="S903" s="116">
        <v>3.2178057</v>
      </c>
      <c r="T903" s="116">
        <v>3.1353707000000002</v>
      </c>
      <c r="U903" s="116">
        <v>6.6636655000000003E-2</v>
      </c>
      <c r="V903" s="116">
        <v>1.5798329999999999E-2</v>
      </c>
      <c r="X903" s="69">
        <v>3.5114776E-3</v>
      </c>
      <c r="Z903" s="166"/>
      <c r="AA903" t="s">
        <v>2353</v>
      </c>
    </row>
    <row r="904" spans="1:27" ht="14.4">
      <c r="A904" t="s">
        <v>714</v>
      </c>
      <c r="B904" s="85" t="s">
        <v>527</v>
      </c>
      <c r="C904" s="113" t="str">
        <f t="shared" si="193"/>
        <v>A.100.34.107</v>
      </c>
      <c r="D904" s="9" t="s">
        <v>135</v>
      </c>
      <c r="E904" s="112" t="s">
        <v>362</v>
      </c>
      <c r="F904" s="115" t="str">
        <f t="shared" si="194"/>
        <v>NiCr20Co18Ti</v>
      </c>
      <c r="G904" s="146">
        <v>18.343836000000003</v>
      </c>
      <c r="H904" s="8">
        <f t="shared" si="199"/>
        <v>18.343836000000003</v>
      </c>
      <c r="J904" s="169">
        <v>25.42100624175691</v>
      </c>
      <c r="K904" s="8">
        <f t="shared" si="200"/>
        <v>25.42100624175691</v>
      </c>
      <c r="L904" s="170">
        <v>0.53080824999999998</v>
      </c>
      <c r="M904" s="170">
        <v>8.1342453017559997</v>
      </c>
      <c r="N904" s="170">
        <v>14.00437729000091</v>
      </c>
      <c r="O904" s="170">
        <v>2.7515754000000001</v>
      </c>
      <c r="Q904" s="69">
        <v>183.29945000000001</v>
      </c>
      <c r="S904" s="116">
        <v>4.5754843000000003</v>
      </c>
      <c r="T904" s="116">
        <v>4.5002446999999997</v>
      </c>
      <c r="U904" s="116">
        <v>6.1737281999999997E-2</v>
      </c>
      <c r="V904" s="116">
        <v>1.3502334E-2</v>
      </c>
      <c r="X904" s="69">
        <v>3.4086831000000001E-3</v>
      </c>
      <c r="Z904" s="166"/>
      <c r="AA904" t="s">
        <v>2354</v>
      </c>
    </row>
    <row r="905" spans="1:27" ht="14.4">
      <c r="A905" t="s">
        <v>715</v>
      </c>
      <c r="B905" s="85" t="s">
        <v>527</v>
      </c>
      <c r="C905" s="113" t="str">
        <f t="shared" si="193"/>
        <v>A.100.34.108</v>
      </c>
      <c r="D905" s="9" t="s">
        <v>135</v>
      </c>
      <c r="E905" s="112" t="s">
        <v>362</v>
      </c>
      <c r="F905" s="115" t="str">
        <f t="shared" si="194"/>
        <v>NiCr20TiAl</v>
      </c>
      <c r="G905" s="146">
        <v>14.168847333333332</v>
      </c>
      <c r="H905" s="8">
        <f t="shared" si="199"/>
        <v>14.168847333333332</v>
      </c>
      <c r="J905" s="169">
        <v>21.04347329128418</v>
      </c>
      <c r="K905" s="8">
        <f t="shared" si="200"/>
        <v>21.04347329128418</v>
      </c>
      <c r="L905" s="170">
        <v>0.39339934860000003</v>
      </c>
      <c r="M905" s="170">
        <v>9.2580333420820011</v>
      </c>
      <c r="N905" s="170">
        <v>9.2667135006021777</v>
      </c>
      <c r="O905" s="170">
        <v>2.1253270999999998</v>
      </c>
      <c r="Q905" s="69">
        <v>188.14043000000001</v>
      </c>
      <c r="S905" s="116">
        <v>3.0818004999999999</v>
      </c>
      <c r="T905" s="116">
        <v>3.0021637000000001</v>
      </c>
      <c r="U905" s="116">
        <v>6.4280197999999997E-2</v>
      </c>
      <c r="V905" s="116">
        <v>1.5356513E-2</v>
      </c>
      <c r="X905" s="69">
        <v>3.3937136999999998E-3</v>
      </c>
      <c r="Z905" s="166"/>
      <c r="AA905" t="s">
        <v>2355</v>
      </c>
    </row>
    <row r="906" spans="1:27" ht="14.4">
      <c r="A906" t="s">
        <v>716</v>
      </c>
      <c r="B906" s="85" t="s">
        <v>527</v>
      </c>
      <c r="C906" s="113" t="str">
        <f t="shared" si="193"/>
        <v>A.100.34.109</v>
      </c>
      <c r="D906" s="9" t="s">
        <v>135</v>
      </c>
      <c r="E906" s="112" t="s">
        <v>362</v>
      </c>
      <c r="F906" s="115" t="str">
        <f t="shared" si="194"/>
        <v>NiCu30Al</v>
      </c>
      <c r="G906" s="146">
        <v>10.624384666666668</v>
      </c>
      <c r="H906" s="8">
        <f t="shared" si="199"/>
        <v>10.624384666666668</v>
      </c>
      <c r="J906" s="169">
        <v>19.282188758582791</v>
      </c>
      <c r="K906" s="8">
        <f t="shared" si="200"/>
        <v>19.282188758582791</v>
      </c>
      <c r="L906" s="170">
        <v>0.36460914138</v>
      </c>
      <c r="M906" s="170">
        <v>7.969502013106001</v>
      </c>
      <c r="N906" s="170">
        <v>9.3544199040967868</v>
      </c>
      <c r="O906" s="170">
        <v>1.5936577000000001</v>
      </c>
      <c r="Q906" s="69">
        <v>188.99679</v>
      </c>
      <c r="S906" s="116">
        <v>2.6419016000000002</v>
      </c>
      <c r="T906" s="116">
        <v>2.5729592999999999</v>
      </c>
      <c r="U906" s="116">
        <v>5.4220531000000002E-2</v>
      </c>
      <c r="V906" s="116">
        <v>1.4721734E-2</v>
      </c>
      <c r="X906" s="69">
        <v>3.1568256E-3</v>
      </c>
      <c r="Z906" s="166"/>
      <c r="AA906" t="s">
        <v>2356</v>
      </c>
    </row>
    <row r="907" spans="1:27" ht="14.4">
      <c r="A907" t="s">
        <v>717</v>
      </c>
      <c r="B907" s="85" t="s">
        <v>527</v>
      </c>
      <c r="C907" s="113" t="str">
        <f t="shared" si="193"/>
        <v>A.100.34.110</v>
      </c>
      <c r="D907" s="9" t="s">
        <v>135</v>
      </c>
      <c r="E907" s="112" t="s">
        <v>362</v>
      </c>
      <c r="F907" s="115" t="str">
        <f t="shared" si="194"/>
        <v>NiCu30Fe</v>
      </c>
      <c r="G907" s="146">
        <v>8.8089940000000002</v>
      </c>
      <c r="H907" s="8">
        <f t="shared" si="199"/>
        <v>8.8089940000000002</v>
      </c>
      <c r="J907" s="169">
        <v>18.077226240361298</v>
      </c>
      <c r="K907" s="8">
        <f t="shared" si="200"/>
        <v>18.077226240361298</v>
      </c>
      <c r="L907" s="170">
        <v>0.35239638352000002</v>
      </c>
      <c r="M907" s="170">
        <v>7.9327860265809997</v>
      </c>
      <c r="N907" s="170">
        <v>8.4706947302603002</v>
      </c>
      <c r="O907" s="170">
        <v>1.3213490999999999</v>
      </c>
      <c r="Q907" s="69">
        <v>162.72854000000001</v>
      </c>
      <c r="S907" s="116">
        <v>2.6033143999999999</v>
      </c>
      <c r="T907" s="116">
        <v>2.5366890999999998</v>
      </c>
      <c r="U907" s="116">
        <v>5.2617990000000003E-2</v>
      </c>
      <c r="V907" s="116">
        <v>1.4007352000000001E-2</v>
      </c>
      <c r="X907" s="69">
        <v>3.0871873E-3</v>
      </c>
      <c r="Z907" s="166"/>
      <c r="AA907" t="s">
        <v>2357</v>
      </c>
    </row>
    <row r="908" spans="1:27" ht="14.4">
      <c r="A908" t="s">
        <v>718</v>
      </c>
      <c r="B908" s="85" t="s">
        <v>527</v>
      </c>
      <c r="C908" s="113" t="str">
        <f t="shared" si="193"/>
        <v>A.100.34.111</v>
      </c>
      <c r="D908" s="9" t="s">
        <v>135</v>
      </c>
      <c r="E908" s="112" t="s">
        <v>362</v>
      </c>
      <c r="F908" s="115" t="str">
        <f t="shared" si="194"/>
        <v>NiFe 50 50</v>
      </c>
      <c r="G908" s="146">
        <v>7.5365486666666666</v>
      </c>
      <c r="H908" s="8">
        <f t="shared" si="199"/>
        <v>7.5365486666666666</v>
      </c>
      <c r="J908" s="169">
        <v>13.103609807018721</v>
      </c>
      <c r="K908" s="8">
        <f t="shared" si="200"/>
        <v>13.103609807018721</v>
      </c>
      <c r="L908" s="170">
        <v>0.26555915402649993</v>
      </c>
      <c r="M908" s="170">
        <v>5.9887392555350001</v>
      </c>
      <c r="N908" s="170">
        <v>5.7188290974572205</v>
      </c>
      <c r="O908" s="170">
        <v>1.1304822999999999</v>
      </c>
      <c r="Q908" s="69">
        <v>127.36481000000001</v>
      </c>
      <c r="S908" s="116">
        <v>1.9675225999999999</v>
      </c>
      <c r="T908" s="116">
        <v>1.9166634</v>
      </c>
      <c r="U908" s="116">
        <v>4.0253637000000002E-2</v>
      </c>
      <c r="V908" s="116">
        <v>1.0605577E-2</v>
      </c>
      <c r="X908" s="69">
        <v>2.0864487000000001E-3</v>
      </c>
      <c r="Z908" s="166"/>
      <c r="AA908" t="s">
        <v>2358</v>
      </c>
    </row>
    <row r="909" spans="1:27" ht="14.4">
      <c r="A909" t="s">
        <v>719</v>
      </c>
      <c r="B909" s="85" t="s">
        <v>527</v>
      </c>
      <c r="C909" s="113" t="str">
        <f t="shared" si="193"/>
        <v>A.100.34.112</v>
      </c>
      <c r="D909" s="9" t="s">
        <v>135</v>
      </c>
      <c r="E909" s="112" t="s">
        <v>362</v>
      </c>
      <c r="F909" s="115" t="str">
        <f t="shared" si="194"/>
        <v>NiMo30</v>
      </c>
      <c r="G909" s="146">
        <v>13.580254000000002</v>
      </c>
      <c r="H909" s="8">
        <f t="shared" si="199"/>
        <v>13.580254000000002</v>
      </c>
      <c r="J909" s="169">
        <v>34.256544734277028</v>
      </c>
      <c r="K909" s="8">
        <f t="shared" si="200"/>
        <v>34.256544734277028</v>
      </c>
      <c r="L909" s="170">
        <v>0.46504983999999994</v>
      </c>
      <c r="M909" s="170">
        <v>9.7929389442759991</v>
      </c>
      <c r="N909" s="170">
        <v>21.961517850001027</v>
      </c>
      <c r="O909" s="170">
        <v>2.0370381000000002</v>
      </c>
      <c r="Q909" s="69">
        <v>167.79316</v>
      </c>
      <c r="S909" s="116">
        <v>3.3799483000000001</v>
      </c>
      <c r="T909" s="116">
        <v>3.2843369999999998</v>
      </c>
      <c r="U909" s="116">
        <v>6.9852938000000003E-2</v>
      </c>
      <c r="V909" s="116">
        <v>2.5758361E-2</v>
      </c>
      <c r="X909" s="69">
        <v>9.2788169000000004E-3</v>
      </c>
      <c r="Z909" s="166"/>
      <c r="AA909" t="s">
        <v>2359</v>
      </c>
    </row>
    <row r="910" spans="1:27" ht="14.4">
      <c r="A910" t="s">
        <v>720</v>
      </c>
      <c r="B910" s="85" t="s">
        <v>527</v>
      </c>
      <c r="C910" s="113" t="str">
        <f t="shared" si="193"/>
        <v>A.100.34.113</v>
      </c>
      <c r="D910" s="9" t="s">
        <v>135</v>
      </c>
      <c r="E910" s="112" t="s">
        <v>362</v>
      </c>
      <c r="F910" s="115" t="str">
        <f t="shared" si="194"/>
        <v>Supermalloy</v>
      </c>
      <c r="G910" s="146">
        <v>10.197039999999999</v>
      </c>
      <c r="H910" s="8">
        <f t="shared" si="199"/>
        <v>10.197039999999999</v>
      </c>
      <c r="J910" s="169">
        <v>22.032987258278158</v>
      </c>
      <c r="K910" s="8">
        <f t="shared" si="200"/>
        <v>22.032987258278158</v>
      </c>
      <c r="L910" s="170">
        <v>0.38461658277999994</v>
      </c>
      <c r="M910" s="170">
        <v>9.205188494497003</v>
      </c>
      <c r="N910" s="170">
        <v>10.913626181001156</v>
      </c>
      <c r="O910" s="170">
        <v>1.5295559999999999</v>
      </c>
      <c r="Q910" s="69">
        <v>174.15933999999999</v>
      </c>
      <c r="S910" s="116">
        <v>2.9882347999999999</v>
      </c>
      <c r="T910" s="116">
        <v>2.9094283000000001</v>
      </c>
      <c r="U910" s="116">
        <v>6.1440960000000003E-2</v>
      </c>
      <c r="V910" s="116">
        <v>1.7365528000000002E-2</v>
      </c>
      <c r="X910" s="69">
        <v>4.1855242000000004E-3</v>
      </c>
      <c r="Z910" s="166"/>
      <c r="AA910" t="s">
        <v>2360</v>
      </c>
    </row>
    <row r="911" spans="1:27" ht="14.4">
      <c r="B911" s="85"/>
      <c r="C911" s="113"/>
      <c r="D911" s="1" t="s">
        <v>136</v>
      </c>
      <c r="E911" s="112"/>
      <c r="H911" s="8"/>
      <c r="Q911"/>
    </row>
    <row r="912" spans="1:27" ht="14.4">
      <c r="A912" t="s">
        <v>721</v>
      </c>
      <c r="B912" s="85" t="s">
        <v>527</v>
      </c>
      <c r="C912" s="113" t="str">
        <f t="shared" ref="C912:C982" si="201">MID(A912,1,12)</f>
        <v>A.100.36.101</v>
      </c>
      <c r="D912" s="9" t="s">
        <v>136</v>
      </c>
      <c r="E912" s="112" t="s">
        <v>362</v>
      </c>
      <c r="F912" s="115" t="str">
        <f t="shared" ref="F912:F982" si="202">MID(A912, 21,85)</f>
        <v>TiAl5Sn2</v>
      </c>
      <c r="G912" s="146">
        <v>36.576073999999998</v>
      </c>
      <c r="H912" s="8">
        <f t="shared" ref="H912:H914" si="203">G912</f>
        <v>36.576073999999998</v>
      </c>
      <c r="J912" s="169">
        <v>21.659801425820618</v>
      </c>
      <c r="K912" s="8">
        <f t="shared" ref="K912:K914" si="204">J912</f>
        <v>21.659801425820618</v>
      </c>
      <c r="L912" s="170">
        <v>0.34361124823999994</v>
      </c>
      <c r="M912" s="170">
        <v>1.0106412168150001</v>
      </c>
      <c r="N912" s="170">
        <v>14.81913786076562</v>
      </c>
      <c r="O912" s="170">
        <v>5.4864110999999998</v>
      </c>
      <c r="Q912" s="69">
        <v>517.66152999999997</v>
      </c>
      <c r="S912" s="116">
        <v>0.85405120999999995</v>
      </c>
      <c r="T912" s="116">
        <v>0.80647689</v>
      </c>
      <c r="U912" s="116">
        <v>3.4129505999999997E-2</v>
      </c>
      <c r="V912" s="116">
        <v>1.3444813999999999E-2</v>
      </c>
      <c r="X912" s="69">
        <v>2.4488194999999998E-3</v>
      </c>
      <c r="Z912" s="166"/>
      <c r="AA912" t="s">
        <v>2361</v>
      </c>
    </row>
    <row r="913" spans="1:27" ht="14.4">
      <c r="A913" t="s">
        <v>722</v>
      </c>
      <c r="B913" s="85" t="s">
        <v>527</v>
      </c>
      <c r="C913" s="113" t="str">
        <f t="shared" si="201"/>
        <v>A.100.36.102</v>
      </c>
      <c r="D913" s="9" t="s">
        <v>136</v>
      </c>
      <c r="E913" s="112" t="s">
        <v>362</v>
      </c>
      <c r="F913" s="115" t="str">
        <f t="shared" si="202"/>
        <v>TiAl6V4</v>
      </c>
      <c r="G913" s="146">
        <v>36.360067333333333</v>
      </c>
      <c r="H913" s="8">
        <f t="shared" si="203"/>
        <v>36.360067333333333</v>
      </c>
      <c r="J913" s="169">
        <v>21.939958345629705</v>
      </c>
      <c r="K913" s="8">
        <f t="shared" si="204"/>
        <v>21.939958345629705</v>
      </c>
      <c r="L913" s="170">
        <v>0.48032476086999998</v>
      </c>
      <c r="M913" s="170">
        <v>1.1299558551250002</v>
      </c>
      <c r="N913" s="170">
        <v>14.875667629634703</v>
      </c>
      <c r="O913" s="170">
        <v>5.4540100999999996</v>
      </c>
      <c r="Q913" s="69">
        <v>519.18867</v>
      </c>
      <c r="S913" s="116">
        <v>0.89556784</v>
      </c>
      <c r="T913" s="116">
        <v>0.84736822000000001</v>
      </c>
      <c r="U913" s="116">
        <v>3.4645861E-2</v>
      </c>
      <c r="V913" s="116">
        <v>1.3553763E-2</v>
      </c>
      <c r="X913" s="69">
        <v>2.0907102E-3</v>
      </c>
      <c r="Z913" s="166"/>
      <c r="AA913" t="s">
        <v>2362</v>
      </c>
    </row>
    <row r="914" spans="1:27" ht="14.4">
      <c r="A914" t="s">
        <v>723</v>
      </c>
      <c r="B914" s="85" t="s">
        <v>527</v>
      </c>
      <c r="C914" s="113" t="str">
        <f t="shared" si="201"/>
        <v>A.100.36.103</v>
      </c>
      <c r="D914" s="9" t="s">
        <v>136</v>
      </c>
      <c r="E914" s="112" t="s">
        <v>362</v>
      </c>
      <c r="F914" s="115" t="str">
        <f t="shared" si="202"/>
        <v>TiV15SnCrAl3</v>
      </c>
      <c r="G914" s="146">
        <v>34.976596666666666</v>
      </c>
      <c r="H914" s="8">
        <f t="shared" si="203"/>
        <v>34.976596666666666</v>
      </c>
      <c r="J914" s="169">
        <v>23.72465359067639</v>
      </c>
      <c r="K914" s="8">
        <f t="shared" si="204"/>
        <v>23.72465359067639</v>
      </c>
      <c r="L914" s="170">
        <v>0.86712199370000009</v>
      </c>
      <c r="M914" s="170">
        <v>1.6144525334569999</v>
      </c>
      <c r="N914" s="170">
        <v>15.99658956351939</v>
      </c>
      <c r="O914" s="170">
        <v>5.2464895</v>
      </c>
      <c r="Q914" s="69">
        <v>491.51184000000001</v>
      </c>
      <c r="S914" s="116">
        <v>1.0370367</v>
      </c>
      <c r="T914" s="116">
        <v>0.98684176999999995</v>
      </c>
      <c r="U914" s="116">
        <v>3.6487125000000002E-2</v>
      </c>
      <c r="V914" s="116">
        <v>1.3707825999999999E-2</v>
      </c>
      <c r="X914" s="69">
        <v>3.0408790999999998E-3</v>
      </c>
      <c r="Z914" s="166"/>
      <c r="AA914" t="s">
        <v>2363</v>
      </c>
    </row>
    <row r="915" spans="1:27" ht="14.4">
      <c r="B915" s="85"/>
      <c r="C915" s="113"/>
      <c r="D915" s="1" t="s">
        <v>137</v>
      </c>
      <c r="E915" s="112"/>
      <c r="H915" s="8"/>
      <c r="Q915"/>
    </row>
    <row r="916" spans="1:27" ht="14.4">
      <c r="A916" t="s">
        <v>724</v>
      </c>
      <c r="B916" s="85" t="s">
        <v>527</v>
      </c>
      <c r="C916" s="113" t="str">
        <f t="shared" si="201"/>
        <v>A.100.38.101</v>
      </c>
      <c r="D916" s="9" t="s">
        <v>137</v>
      </c>
      <c r="E916" s="112" t="s">
        <v>362</v>
      </c>
      <c r="F916" s="115" t="str">
        <f t="shared" si="202"/>
        <v>G-ZnAlCu</v>
      </c>
      <c r="G916" s="146">
        <v>4.6727629999999998</v>
      </c>
      <c r="H916" s="8">
        <f t="shared" ref="H916:H920" si="205">G916</f>
        <v>4.6727629999999998</v>
      </c>
      <c r="J916" s="169">
        <v>2.4549814584722052</v>
      </c>
      <c r="K916" s="8">
        <f t="shared" ref="K916:K920" si="206">J916</f>
        <v>2.4549814584722052</v>
      </c>
      <c r="L916" s="170">
        <v>8.1702094319999995E-3</v>
      </c>
      <c r="M916" s="170">
        <v>0.31016216892500004</v>
      </c>
      <c r="N916" s="170">
        <v>1.435734630115205</v>
      </c>
      <c r="O916" s="170">
        <v>0.70091444999999997</v>
      </c>
      <c r="Q916" s="69">
        <v>84.466814999999997</v>
      </c>
      <c r="S916" s="116">
        <v>0.17487621</v>
      </c>
      <c r="T916" s="116">
        <v>0.16371093</v>
      </c>
      <c r="U916" s="116">
        <v>5.2899920999999999E-3</v>
      </c>
      <c r="V916" s="116">
        <v>5.8752874999999996E-3</v>
      </c>
      <c r="X916" s="69">
        <v>8.7498220000000002E-4</v>
      </c>
      <c r="Z916" s="166"/>
      <c r="AA916" t="s">
        <v>2364</v>
      </c>
    </row>
    <row r="917" spans="1:27" ht="14.4">
      <c r="A917" t="s">
        <v>725</v>
      </c>
      <c r="B917" s="85" t="s">
        <v>527</v>
      </c>
      <c r="C917" s="113" t="str">
        <f t="shared" si="201"/>
        <v>A.100.38.102</v>
      </c>
      <c r="D917" s="9" t="s">
        <v>137</v>
      </c>
      <c r="E917" s="112" t="s">
        <v>362</v>
      </c>
      <c r="F917" s="115" t="str">
        <f t="shared" si="202"/>
        <v>Zamak3</v>
      </c>
      <c r="G917" s="146">
        <v>4.6180708000000008</v>
      </c>
      <c r="H917" s="8">
        <f t="shared" si="205"/>
        <v>4.6180708000000008</v>
      </c>
      <c r="J917" s="169">
        <v>2.3762277876125393</v>
      </c>
      <c r="K917" s="8">
        <f t="shared" si="206"/>
        <v>2.3762277876125393</v>
      </c>
      <c r="L917" s="170">
        <v>5.9449120667999997E-3</v>
      </c>
      <c r="M917" s="170">
        <v>0.30553804340099994</v>
      </c>
      <c r="N917" s="170">
        <v>1.3720342121447393</v>
      </c>
      <c r="O917" s="170">
        <v>0.69271062000000005</v>
      </c>
      <c r="Q917" s="69">
        <v>83.553557999999995</v>
      </c>
      <c r="S917" s="116">
        <v>0.17232021</v>
      </c>
      <c r="T917" s="116">
        <v>0.16128034999999999</v>
      </c>
      <c r="U917" s="116">
        <v>5.2193823000000004E-3</v>
      </c>
      <c r="V917" s="116">
        <v>5.8204792999999996E-3</v>
      </c>
      <c r="X917" s="69">
        <v>8.4590634000000005E-4</v>
      </c>
      <c r="Z917" s="166"/>
      <c r="AA917" t="s">
        <v>2365</v>
      </c>
    </row>
    <row r="918" spans="1:27" ht="14.4">
      <c r="A918" t="s">
        <v>726</v>
      </c>
      <c r="B918" s="85" t="s">
        <v>527</v>
      </c>
      <c r="C918" s="113" t="str">
        <f t="shared" si="201"/>
        <v>A.100.38.103</v>
      </c>
      <c r="D918" s="9" t="s">
        <v>137</v>
      </c>
      <c r="E918" s="112" t="s">
        <v>362</v>
      </c>
      <c r="F918" s="115" t="str">
        <f t="shared" si="202"/>
        <v>Zamak5</v>
      </c>
      <c r="G918" s="146">
        <v>4.636715866666667</v>
      </c>
      <c r="H918" s="8">
        <f t="shared" si="205"/>
        <v>4.636715866666667</v>
      </c>
      <c r="J918" s="169">
        <v>2.4030756098491652</v>
      </c>
      <c r="K918" s="8">
        <f t="shared" si="206"/>
        <v>2.4030756098491652</v>
      </c>
      <c r="L918" s="170">
        <v>6.7035361540000006E-3</v>
      </c>
      <c r="M918" s="170">
        <v>0.30711444591300002</v>
      </c>
      <c r="N918" s="170">
        <v>1.3937502477821653</v>
      </c>
      <c r="O918" s="170">
        <v>0.69550738000000001</v>
      </c>
      <c r="Q918" s="69">
        <v>83.864895000000004</v>
      </c>
      <c r="S918" s="116">
        <v>0.17319156999999999</v>
      </c>
      <c r="T918" s="116">
        <v>0.16210895</v>
      </c>
      <c r="U918" s="116">
        <v>5.2434537999999998E-3</v>
      </c>
      <c r="V918" s="116">
        <v>5.8391639000000004E-3</v>
      </c>
      <c r="X918" s="69">
        <v>8.5581857000000005E-4</v>
      </c>
      <c r="Z918" s="166"/>
      <c r="AA918" t="s">
        <v>2366</v>
      </c>
    </row>
    <row r="919" spans="1:27" ht="14.4">
      <c r="A919" t="s">
        <v>727</v>
      </c>
      <c r="B919" s="85" t="s">
        <v>527</v>
      </c>
      <c r="C919" s="113" t="str">
        <f t="shared" si="201"/>
        <v>A.100.38.104</v>
      </c>
      <c r="D919" s="9" t="s">
        <v>137</v>
      </c>
      <c r="E919" s="112" t="s">
        <v>362</v>
      </c>
      <c r="F919" s="115" t="str">
        <f t="shared" si="202"/>
        <v>ZnCuTi</v>
      </c>
      <c r="G919" s="146">
        <v>4.6735053333333338</v>
      </c>
      <c r="H919" s="8">
        <f t="shared" si="205"/>
        <v>4.6735053333333338</v>
      </c>
      <c r="J919" s="169">
        <v>2.5350352322002996</v>
      </c>
      <c r="K919" s="8">
        <f t="shared" si="206"/>
        <v>2.5350352322002996</v>
      </c>
      <c r="L919" s="170">
        <v>5.8368177100000009E-3</v>
      </c>
      <c r="M919" s="170">
        <v>0.31118821372</v>
      </c>
      <c r="N919" s="170">
        <v>1.5169844007702995</v>
      </c>
      <c r="O919" s="170">
        <v>0.70102580000000003</v>
      </c>
      <c r="Q919" s="69">
        <v>85.896176999999994</v>
      </c>
      <c r="S919" s="116">
        <v>0.17514647</v>
      </c>
      <c r="T919" s="116">
        <v>0.16387478999999999</v>
      </c>
      <c r="U919" s="116">
        <v>5.2890931000000004E-3</v>
      </c>
      <c r="V919" s="116">
        <v>5.9825916999999996E-3</v>
      </c>
      <c r="X919" s="69">
        <v>8.7097018999999999E-4</v>
      </c>
      <c r="Z919" s="166"/>
      <c r="AA919" t="s">
        <v>2360</v>
      </c>
    </row>
    <row r="920" spans="1:27" ht="14.4">
      <c r="A920" t="s">
        <v>728</v>
      </c>
      <c r="B920" s="85" t="s">
        <v>527</v>
      </c>
      <c r="C920" s="113" t="str">
        <f t="shared" si="201"/>
        <v>A.100.38.105</v>
      </c>
      <c r="D920" s="9" t="s">
        <v>137</v>
      </c>
      <c r="E920" s="112" t="s">
        <v>362</v>
      </c>
      <c r="F920" s="115" t="str">
        <f t="shared" si="202"/>
        <v>Zinc (super plastic)</v>
      </c>
      <c r="G920" s="146">
        <v>5.1952510666666676</v>
      </c>
      <c r="H920" s="8">
        <f t="shared" si="205"/>
        <v>5.1952510666666676</v>
      </c>
      <c r="J920" s="169">
        <v>2.364195030516385</v>
      </c>
      <c r="K920" s="8">
        <f t="shared" si="206"/>
        <v>2.364195030516385</v>
      </c>
      <c r="L920" s="170">
        <v>1.6653918124399997E-2</v>
      </c>
      <c r="M920" s="170">
        <v>0.29380878240000002</v>
      </c>
      <c r="N920" s="170">
        <v>1.2744446699919849</v>
      </c>
      <c r="O920" s="170">
        <v>0.77928766000000005</v>
      </c>
      <c r="Q920" s="69">
        <v>84.828693000000001</v>
      </c>
      <c r="S920" s="116">
        <v>0.17638707000000001</v>
      </c>
      <c r="T920" s="116">
        <v>0.16544176999999999</v>
      </c>
      <c r="U920" s="116">
        <v>5.6223167999999999E-3</v>
      </c>
      <c r="V920" s="116">
        <v>5.3229825999999997E-3</v>
      </c>
      <c r="X920" s="69">
        <v>7.8796107000000005E-4</v>
      </c>
      <c r="Z920" s="166"/>
      <c r="AA920" t="s">
        <v>2360</v>
      </c>
    </row>
    <row r="921" spans="1:27" ht="14.4">
      <c r="B921" s="85"/>
      <c r="C921" s="113"/>
      <c r="D921" s="1" t="s">
        <v>1256</v>
      </c>
      <c r="E921" s="112"/>
      <c r="H921" s="8"/>
      <c r="Q921"/>
    </row>
    <row r="922" spans="1:27" ht="14.4">
      <c r="A922" t="s">
        <v>729</v>
      </c>
      <c r="B922" s="85" t="s">
        <v>527</v>
      </c>
      <c r="C922" s="113" t="str">
        <f t="shared" si="201"/>
        <v>A.100.40.101</v>
      </c>
      <c r="D922" s="9" t="s">
        <v>1256</v>
      </c>
      <c r="E922" s="112" t="s">
        <v>362</v>
      </c>
      <c r="F922" s="115" t="str">
        <f t="shared" si="202"/>
        <v>Barium Ferrite magnet, ceramic 4 MGOe</v>
      </c>
      <c r="G922" s="146">
        <v>6.7095346666666673</v>
      </c>
      <c r="H922" s="8">
        <f t="shared" ref="H922:H928" si="207">G922</f>
        <v>6.7095346666666673</v>
      </c>
      <c r="J922" s="169">
        <v>1.3851319940861029</v>
      </c>
      <c r="K922" s="8">
        <f t="shared" ref="K922:K928" si="208">J922</f>
        <v>1.3851319940861029</v>
      </c>
      <c r="L922" s="170">
        <v>4.1203089273789004E-2</v>
      </c>
      <c r="M922" s="170">
        <v>0.1401682448123138</v>
      </c>
      <c r="N922" s="170">
        <v>0.19733046000000001</v>
      </c>
      <c r="O922" s="170">
        <v>1.0064302000000001</v>
      </c>
      <c r="Q922" s="69">
        <v>105.3814</v>
      </c>
      <c r="S922" s="116">
        <v>0.13470916999999999</v>
      </c>
      <c r="T922" s="116">
        <v>0.12620303999999999</v>
      </c>
      <c r="U922" s="116">
        <v>5.6172115999999998E-3</v>
      </c>
      <c r="V922" s="116">
        <v>2.8889172E-3</v>
      </c>
      <c r="X922" s="69">
        <v>3.2857256E-4</v>
      </c>
      <c r="Z922" s="166"/>
    </row>
    <row r="923" spans="1:27" ht="14.4">
      <c r="A923" t="s">
        <v>730</v>
      </c>
      <c r="B923" s="85" t="s">
        <v>527</v>
      </c>
      <c r="C923" s="113" t="str">
        <f t="shared" si="201"/>
        <v>A.100.40.102</v>
      </c>
      <c r="D923" s="9" t="s">
        <v>1256</v>
      </c>
      <c r="E923" s="112" t="s">
        <v>362</v>
      </c>
      <c r="F923" s="115" t="str">
        <f t="shared" si="202"/>
        <v>Neodymium magnet (NdFeB) 50 MGOe</v>
      </c>
      <c r="G923" s="146">
        <v>41.994123999999999</v>
      </c>
      <c r="H923" s="8">
        <f t="shared" si="207"/>
        <v>41.994123999999999</v>
      </c>
      <c r="J923" s="169">
        <v>97.963762542614333</v>
      </c>
      <c r="K923" s="8">
        <f t="shared" si="208"/>
        <v>97.963762542614333</v>
      </c>
      <c r="L923" s="170">
        <v>7.5665531000000001</v>
      </c>
      <c r="M923" s="170">
        <v>4.474693407735999</v>
      </c>
      <c r="N923" s="170">
        <v>79.623397434878342</v>
      </c>
      <c r="O923" s="170">
        <v>6.2991185999999999</v>
      </c>
      <c r="Q923" s="69">
        <v>541.64723000000004</v>
      </c>
      <c r="S923" s="116">
        <v>2.4686689999999998</v>
      </c>
      <c r="T923" s="116">
        <v>2.3752297000000002</v>
      </c>
      <c r="U923" s="116">
        <v>5.8366501000000001E-2</v>
      </c>
      <c r="V923" s="116">
        <v>3.5072804999999999E-2</v>
      </c>
      <c r="X923" s="69">
        <v>9.4840613000000008E-3</v>
      </c>
      <c r="Z923" s="166"/>
    </row>
    <row r="924" spans="1:27" ht="14.4">
      <c r="A924" t="s">
        <v>731</v>
      </c>
      <c r="B924" s="85" t="s">
        <v>527</v>
      </c>
      <c r="C924" s="113" t="str">
        <f t="shared" si="201"/>
        <v>A.100.40.103</v>
      </c>
      <c r="D924" s="9" t="s">
        <v>1256</v>
      </c>
      <c r="E924" s="112" t="s">
        <v>362</v>
      </c>
      <c r="F924" s="115" t="str">
        <f t="shared" si="202"/>
        <v>Neodymium magnet (NdFeB) 50 MGOe recycled</v>
      </c>
      <c r="G924" s="146">
        <v>5.591607333333334</v>
      </c>
      <c r="H924" s="8">
        <f t="shared" si="207"/>
        <v>5.591607333333334</v>
      </c>
      <c r="J924" s="169">
        <v>5.5805063758307174</v>
      </c>
      <c r="K924" s="8">
        <f t="shared" si="208"/>
        <v>5.5805063758307174</v>
      </c>
      <c r="L924" s="170">
        <v>0.39206784100000003</v>
      </c>
      <c r="M924" s="170">
        <v>0.27139315548679993</v>
      </c>
      <c r="N924" s="170">
        <v>4.078304279343917</v>
      </c>
      <c r="O924" s="170">
        <v>0.83874110000000002</v>
      </c>
      <c r="Q924" s="69">
        <v>89.142447000000004</v>
      </c>
      <c r="S924" s="116">
        <v>0.19042308999999999</v>
      </c>
      <c r="T924" s="116">
        <v>0.1817164</v>
      </c>
      <c r="U924" s="116">
        <v>5.7845700000000002E-3</v>
      </c>
      <c r="V924" s="116">
        <v>2.922114E-3</v>
      </c>
      <c r="X924" s="69">
        <v>6.4667755999999995E-4</v>
      </c>
      <c r="Z924" s="166"/>
    </row>
    <row r="925" spans="1:27" ht="14.4">
      <c r="A925" t="s">
        <v>2640</v>
      </c>
      <c r="B925" s="85" t="s">
        <v>527</v>
      </c>
      <c r="C925" s="113" t="str">
        <f t="shared" si="201"/>
        <v>A.100.40.104</v>
      </c>
      <c r="D925" s="9" t="s">
        <v>1256</v>
      </c>
      <c r="E925" s="112" t="s">
        <v>362</v>
      </c>
      <c r="F925" s="115" t="str">
        <f t="shared" si="202"/>
        <v>Neodymium magnet (NdFeB) corrosion resistant 40 MGOe</v>
      </c>
      <c r="G925" s="146">
        <v>57.381628000000006</v>
      </c>
      <c r="H925" s="8">
        <f t="shared" si="207"/>
        <v>57.381628000000006</v>
      </c>
      <c r="J925" s="169">
        <v>130.38409157439182</v>
      </c>
      <c r="K925" s="8">
        <f t="shared" si="208"/>
        <v>130.38409157439182</v>
      </c>
      <c r="L925" s="170">
        <v>10.315070200000001</v>
      </c>
      <c r="M925" s="170">
        <v>6.0597812928010004</v>
      </c>
      <c r="N925" s="170">
        <v>105.40199588159081</v>
      </c>
      <c r="O925" s="170">
        <v>8.6072442000000002</v>
      </c>
      <c r="Q925" s="69">
        <v>731.61383999999998</v>
      </c>
      <c r="S925" s="116">
        <v>3.4726338999999999</v>
      </c>
      <c r="T925" s="116">
        <v>3.344392</v>
      </c>
      <c r="U925" s="116">
        <v>7.9543205000000006E-2</v>
      </c>
      <c r="V925" s="116">
        <v>4.8698648999999997E-2</v>
      </c>
      <c r="X925" s="69">
        <v>1.2965928E-2</v>
      </c>
      <c r="Z925" s="166"/>
    </row>
    <row r="926" spans="1:27" ht="14.4">
      <c r="A926" t="s">
        <v>2641</v>
      </c>
      <c r="B926" s="85" t="s">
        <v>527</v>
      </c>
      <c r="C926" s="113" t="str">
        <f t="shared" si="201"/>
        <v>A.100.40.105</v>
      </c>
      <c r="D926" s="9" t="s">
        <v>1256</v>
      </c>
      <c r="E926" s="112" t="s">
        <v>362</v>
      </c>
      <c r="F926" s="115" t="str">
        <f t="shared" si="202"/>
        <v>Neodymium magnet (NdFeB) corrosion resistant 40 MGOe recycled</v>
      </c>
      <c r="G926" s="146">
        <v>6.3647452000000007</v>
      </c>
      <c r="H926" s="8">
        <f t="shared" si="207"/>
        <v>6.3647452000000007</v>
      </c>
      <c r="J926" s="169">
        <v>7.2236109507489399</v>
      </c>
      <c r="K926" s="8">
        <f t="shared" si="208"/>
        <v>7.2236109507489399</v>
      </c>
      <c r="L926" s="170">
        <v>0.53003118999999999</v>
      </c>
      <c r="M926" s="170">
        <v>0.35089262666940002</v>
      </c>
      <c r="N926" s="170">
        <v>5.3879753540795399</v>
      </c>
      <c r="O926" s="170">
        <v>0.95471178000000001</v>
      </c>
      <c r="Q926" s="69">
        <v>98.689132000000001</v>
      </c>
      <c r="S926" s="116">
        <v>0.24073453</v>
      </c>
      <c r="T926" s="116">
        <v>0.23027995000000001</v>
      </c>
      <c r="U926" s="116">
        <v>6.8477195999999997E-3</v>
      </c>
      <c r="V926" s="116">
        <v>3.6068649999999999E-3</v>
      </c>
      <c r="X926" s="69">
        <v>8.2147961999999998E-4</v>
      </c>
      <c r="Z926" s="166"/>
    </row>
    <row r="927" spans="1:27" ht="14.4">
      <c r="A927" t="s">
        <v>732</v>
      </c>
      <c r="B927" s="85" t="s">
        <v>527</v>
      </c>
      <c r="C927" s="113" t="str">
        <f t="shared" si="201"/>
        <v>A.100.40.106</v>
      </c>
      <c r="D927" s="9" t="s">
        <v>1256</v>
      </c>
      <c r="E927" s="112" t="s">
        <v>362</v>
      </c>
      <c r="F927" s="115" t="str">
        <f t="shared" si="202"/>
        <v>SmCo (1:5) magnet, 20 MGOe</v>
      </c>
      <c r="G927" s="146">
        <v>53.322876666666666</v>
      </c>
      <c r="H927" s="8">
        <f t="shared" si="207"/>
        <v>53.322876666666666</v>
      </c>
      <c r="J927" s="169">
        <v>89.548006059095499</v>
      </c>
      <c r="K927" s="8">
        <f t="shared" si="208"/>
        <v>89.548006059095499</v>
      </c>
      <c r="L927" s="170">
        <v>6.0494012000000001</v>
      </c>
      <c r="M927" s="170">
        <v>6.5169237290900002</v>
      </c>
      <c r="N927" s="170">
        <v>68.983249630005503</v>
      </c>
      <c r="O927" s="170">
        <v>7.9984314999999997</v>
      </c>
      <c r="Q927" s="69">
        <v>522.12992999999994</v>
      </c>
      <c r="S927" s="116">
        <v>10.064511</v>
      </c>
      <c r="T927" s="116">
        <v>9.9536016000000007</v>
      </c>
      <c r="U927" s="116">
        <v>8.1787114999999994E-2</v>
      </c>
      <c r="V927" s="116">
        <v>2.9122490000000001E-2</v>
      </c>
      <c r="X927" s="69">
        <v>9.2455187000000001E-3</v>
      </c>
      <c r="Z927" s="166"/>
    </row>
    <row r="928" spans="1:27" ht="14.4">
      <c r="A928" t="s">
        <v>733</v>
      </c>
      <c r="B928" s="85" t="s">
        <v>527</v>
      </c>
      <c r="C928" s="113" t="str">
        <f t="shared" si="201"/>
        <v>A.100.40.107</v>
      </c>
      <c r="D928" s="9" t="s">
        <v>1256</v>
      </c>
      <c r="E928" s="112" t="s">
        <v>362</v>
      </c>
      <c r="F928" s="115" t="str">
        <f t="shared" si="202"/>
        <v>Nitride magnet (Fe16N2), 20-80 MGOe</v>
      </c>
      <c r="G928" s="146">
        <v>7.2715506666666663</v>
      </c>
      <c r="H928" s="8">
        <f t="shared" si="207"/>
        <v>7.2715506666666663</v>
      </c>
      <c r="J928" s="169">
        <v>1.5068311765814684</v>
      </c>
      <c r="K928" s="8">
        <f t="shared" si="208"/>
        <v>1.5068311765814684</v>
      </c>
      <c r="L928" s="170">
        <v>4.8348527165049997E-2</v>
      </c>
      <c r="M928" s="170">
        <v>0.16403698941641839</v>
      </c>
      <c r="N928" s="170">
        <v>0.20371306</v>
      </c>
      <c r="O928" s="170">
        <v>1.0907325999999999</v>
      </c>
      <c r="Q928" s="69">
        <v>110.74843</v>
      </c>
      <c r="S928" s="116">
        <v>0.14748822</v>
      </c>
      <c r="T928" s="116">
        <v>0.13808150999999999</v>
      </c>
      <c r="U928" s="116">
        <v>6.1151451000000003E-3</v>
      </c>
      <c r="V928" s="116">
        <v>3.2915633000000001E-3</v>
      </c>
      <c r="X928" s="69">
        <v>3.5407671000000003E-4</v>
      </c>
      <c r="Z928" s="166"/>
    </row>
    <row r="929" spans="1:26" ht="14.4">
      <c r="B929" s="85"/>
      <c r="C929" s="113"/>
      <c r="D929" s="1" t="s">
        <v>264</v>
      </c>
      <c r="E929" s="112"/>
      <c r="H929" s="8"/>
      <c r="Q929"/>
    </row>
    <row r="930" spans="1:26" ht="14.4">
      <c r="A930" t="s">
        <v>3064</v>
      </c>
      <c r="B930" s="85" t="s">
        <v>734</v>
      </c>
      <c r="C930" s="113" t="str">
        <f t="shared" si="201"/>
        <v>A.120.01.101</v>
      </c>
      <c r="D930" s="9" t="s">
        <v>264</v>
      </c>
      <c r="E930" s="112" t="s">
        <v>362</v>
      </c>
      <c r="F930" s="115" t="str">
        <f t="shared" si="202"/>
        <v>Recycled paper (testliner and fluting) in Europe</v>
      </c>
      <c r="G930" s="146">
        <v>0.61680520666666672</v>
      </c>
      <c r="H930" s="8">
        <f t="shared" ref="H930:H946" si="209">G930</f>
        <v>0.61680520666666672</v>
      </c>
      <c r="J930" s="169">
        <v>7.163912055323414E-2</v>
      </c>
      <c r="K930" s="8">
        <f t="shared" ref="K930:K946" si="210">J930</f>
        <v>7.163912055323414E-2</v>
      </c>
      <c r="L930" s="170">
        <v>7.3314186214000002E-3</v>
      </c>
      <c r="M930" s="170">
        <v>-3.4175618419999998E-2</v>
      </c>
      <c r="N930" s="170">
        <v>5.9625393518341419E-3</v>
      </c>
      <c r="O930" s="170">
        <v>9.2520780999999996E-2</v>
      </c>
      <c r="Q930" s="69">
        <v>21.911802999999999</v>
      </c>
      <c r="S930" s="116">
        <v>1.2107486000000001E-2</v>
      </c>
      <c r="T930" s="116">
        <v>1.1050587000000001E-2</v>
      </c>
      <c r="U930" s="116">
        <v>5.1301430999999996E-4</v>
      </c>
      <c r="V930" s="116">
        <v>5.4388457999999997E-4</v>
      </c>
      <c r="X930" s="172">
        <v>4.5780091999999997E-5</v>
      </c>
      <c r="Z930" s="166"/>
    </row>
    <row r="931" spans="1:26" ht="14.4">
      <c r="A931" t="s">
        <v>3065</v>
      </c>
      <c r="B931" s="85" t="s">
        <v>734</v>
      </c>
      <c r="C931" s="113" t="str">
        <f t="shared" si="201"/>
        <v>A.120.01.102</v>
      </c>
      <c r="D931" s="9" t="s">
        <v>264</v>
      </c>
      <c r="E931" s="112" t="s">
        <v>362</v>
      </c>
      <c r="F931" s="115" t="str">
        <f t="shared" si="202"/>
        <v>Brown paper (kraft liner)</v>
      </c>
      <c r="G931" s="146">
        <v>0.31473998666666664</v>
      </c>
      <c r="H931" s="8">
        <f t="shared" si="209"/>
        <v>0.31473998666666664</v>
      </c>
      <c r="J931" s="169">
        <v>7.5676974685078252E-2</v>
      </c>
      <c r="K931" s="8">
        <f t="shared" si="210"/>
        <v>7.5676974685078252E-2</v>
      </c>
      <c r="L931" s="170">
        <v>8.0767821722000002E-3</v>
      </c>
      <c r="M931" s="170">
        <v>1.2499556090000001E-2</v>
      </c>
      <c r="N931" s="170">
        <v>7.8896384228782472E-3</v>
      </c>
      <c r="O931" s="170">
        <v>4.7210997999999997E-2</v>
      </c>
      <c r="Q931" s="69">
        <v>8.3475774999999999</v>
      </c>
      <c r="S931" s="116">
        <v>7.99126E-3</v>
      </c>
      <c r="T931" s="116">
        <v>7.4480906000000003E-3</v>
      </c>
      <c r="U931" s="116">
        <v>3.1663790000000002E-4</v>
      </c>
      <c r="V931" s="116">
        <v>2.2653151E-4</v>
      </c>
      <c r="X931" s="172">
        <v>2.4003119999999999E-5</v>
      </c>
      <c r="Z931" s="166"/>
    </row>
    <row r="932" spans="1:26" ht="14.4">
      <c r="A932" t="s">
        <v>3066</v>
      </c>
      <c r="B932" s="85" t="s">
        <v>734</v>
      </c>
      <c r="C932" s="113" t="str">
        <f t="shared" si="201"/>
        <v>A.120.01.103</v>
      </c>
      <c r="D932" s="9" t="s">
        <v>264</v>
      </c>
      <c r="E932" s="112" t="s">
        <v>361</v>
      </c>
      <c r="F932" s="115" t="str">
        <f t="shared" si="202"/>
        <v>Brown paper (kraft liner) 70 gr/m2</v>
      </c>
      <c r="G932" s="146">
        <v>2.2031799333333334E-2</v>
      </c>
      <c r="H932" s="8">
        <f t="shared" si="209"/>
        <v>2.2031799333333334E-2</v>
      </c>
      <c r="J932" s="169">
        <v>5.2973882610034776E-3</v>
      </c>
      <c r="K932" s="8">
        <f t="shared" si="210"/>
        <v>5.2973882610034776E-3</v>
      </c>
      <c r="L932" s="170">
        <v>5.6537475500000002E-4</v>
      </c>
      <c r="M932" s="170">
        <v>8.7496891909999994E-4</v>
      </c>
      <c r="N932" s="170">
        <v>5.5227468690347741E-4</v>
      </c>
      <c r="O932" s="170">
        <v>3.3047698999999998E-3</v>
      </c>
      <c r="Q932" s="69">
        <v>0.58433042000000002</v>
      </c>
      <c r="S932" s="116">
        <v>5.5938820000000003E-4</v>
      </c>
      <c r="T932" s="116">
        <v>5.2136634000000005E-4</v>
      </c>
      <c r="U932" s="199">
        <v>2.2164652999999999E-5</v>
      </c>
      <c r="V932" s="199">
        <v>1.5857206000000001E-5</v>
      </c>
      <c r="X932" s="172">
        <v>1.6802184000000001E-6</v>
      </c>
      <c r="Z932" s="166"/>
    </row>
    <row r="933" spans="1:26" ht="14.4">
      <c r="A933" t="s">
        <v>3067</v>
      </c>
      <c r="B933" s="85" t="s">
        <v>734</v>
      </c>
      <c r="C933" s="113" t="str">
        <f t="shared" si="201"/>
        <v>A.120.01.104</v>
      </c>
      <c r="D933" s="9" t="s">
        <v>264</v>
      </c>
      <c r="E933" s="112" t="s">
        <v>362</v>
      </c>
      <c r="F933" s="115" t="str">
        <f t="shared" si="202"/>
        <v>Brown paper (kraft liner) - FSC or wood waste based</v>
      </c>
      <c r="G933" s="146">
        <v>0.31473998666666664</v>
      </c>
      <c r="H933" s="8">
        <f t="shared" si="209"/>
        <v>0.31473998666666664</v>
      </c>
      <c r="J933" s="169">
        <v>7.5676974684078246E-2</v>
      </c>
      <c r="K933" s="8">
        <f t="shared" si="210"/>
        <v>7.5676974684078246E-2</v>
      </c>
      <c r="L933" s="170">
        <v>8.0767821711999997E-3</v>
      </c>
      <c r="M933" s="170">
        <v>1.2499556090000001E-2</v>
      </c>
      <c r="N933" s="170">
        <v>7.8896384228782472E-3</v>
      </c>
      <c r="O933" s="170">
        <v>4.7210997999999997E-2</v>
      </c>
      <c r="Q933" s="69">
        <v>8.3475774999999999</v>
      </c>
      <c r="S933" s="116">
        <v>7.99126E-3</v>
      </c>
      <c r="T933" s="116">
        <v>7.4480906000000003E-3</v>
      </c>
      <c r="U933" s="116">
        <v>3.1663790000000002E-4</v>
      </c>
      <c r="V933" s="116">
        <v>2.2653151E-4</v>
      </c>
      <c r="X933" s="172">
        <v>2.4003119999999999E-5</v>
      </c>
      <c r="Z933" s="166"/>
    </row>
    <row r="934" spans="1:26" ht="14.4">
      <c r="A934" t="s">
        <v>3068</v>
      </c>
      <c r="B934" s="85" t="s">
        <v>734</v>
      </c>
      <c r="C934" s="113" t="str">
        <f t="shared" si="201"/>
        <v>A.120.01.105</v>
      </c>
      <c r="D934" s="9" t="s">
        <v>264</v>
      </c>
      <c r="E934" s="112" t="s">
        <v>362</v>
      </c>
      <c r="F934" s="115" t="str">
        <f t="shared" si="202"/>
        <v>Moulded fibre products</v>
      </c>
      <c r="G934" s="146">
        <v>0.44101572</v>
      </c>
      <c r="H934" s="8">
        <f t="shared" si="209"/>
        <v>0.44101572</v>
      </c>
      <c r="J934" s="169">
        <v>5.1221970732378358E-2</v>
      </c>
      <c r="K934" s="8">
        <f t="shared" si="210"/>
        <v>5.1221970732378358E-2</v>
      </c>
      <c r="L934" s="170">
        <v>5.2419643938000004E-3</v>
      </c>
      <c r="M934" s="170">
        <v>-2.4435567249999998E-2</v>
      </c>
      <c r="N934" s="170">
        <v>4.2632155885783613E-3</v>
      </c>
      <c r="O934" s="170">
        <v>6.6152357999999994E-2</v>
      </c>
      <c r="Q934" s="69">
        <v>15.666938999999999</v>
      </c>
      <c r="S934" s="116">
        <v>8.6568524999999993E-3</v>
      </c>
      <c r="T934" s="116">
        <v>7.9011697999999998E-3</v>
      </c>
      <c r="U934" s="116">
        <v>3.6680523E-4</v>
      </c>
      <c r="V934" s="116">
        <v>3.8887747E-4</v>
      </c>
      <c r="X934" s="172">
        <v>3.2732766E-5</v>
      </c>
      <c r="Z934" s="166"/>
    </row>
    <row r="935" spans="1:26" ht="14.4">
      <c r="A935" t="s">
        <v>3069</v>
      </c>
      <c r="B935" s="85" t="s">
        <v>734</v>
      </c>
      <c r="C935" s="113" t="str">
        <f t="shared" si="201"/>
        <v>A.120.01.106</v>
      </c>
      <c r="D935" s="9" t="s">
        <v>264</v>
      </c>
      <c r="E935" s="112" t="s">
        <v>362</v>
      </c>
      <c r="F935" s="115" t="str">
        <f t="shared" si="202"/>
        <v>Office paper woodfree uncoated bleached -  FSC or waste wood based</v>
      </c>
      <c r="G935" s="146">
        <v>0.35904637333333334</v>
      </c>
      <c r="H935" s="8">
        <f t="shared" si="209"/>
        <v>0.35904637333333334</v>
      </c>
      <c r="J935" s="169">
        <v>8.3995863495647596E-2</v>
      </c>
      <c r="K935" s="8">
        <f t="shared" si="210"/>
        <v>8.3995863495647596E-2</v>
      </c>
      <c r="L935" s="170">
        <v>8.2864501358000005E-3</v>
      </c>
      <c r="M935" s="170">
        <v>1.3440878099999998E-2</v>
      </c>
      <c r="N935" s="170">
        <v>8.4115792598476024E-3</v>
      </c>
      <c r="O935" s="170">
        <v>5.3856955999999997E-2</v>
      </c>
      <c r="Q935" s="69">
        <v>8.9866551000000001</v>
      </c>
      <c r="S935" s="116">
        <v>8.9010845999999994E-3</v>
      </c>
      <c r="T935" s="116">
        <v>8.2891278000000006E-3</v>
      </c>
      <c r="U935" s="116">
        <v>3.5495158000000001E-4</v>
      </c>
      <c r="V935" s="116">
        <v>2.5700524E-4</v>
      </c>
      <c r="X935" s="172">
        <v>2.6191565999999999E-5</v>
      </c>
      <c r="Z935" s="166"/>
    </row>
    <row r="936" spans="1:26" ht="14.4">
      <c r="A936" t="s">
        <v>3070</v>
      </c>
      <c r="B936" s="85" t="s">
        <v>734</v>
      </c>
      <c r="C936" s="113" t="str">
        <f t="shared" si="201"/>
        <v>A.120.01.107</v>
      </c>
      <c r="D936" s="9" t="s">
        <v>264</v>
      </c>
      <c r="E936" s="112" t="s">
        <v>361</v>
      </c>
      <c r="F936" s="115" t="str">
        <f t="shared" si="202"/>
        <v>Office paper woodfree uncoated bleached 80 gr/m2</v>
      </c>
      <c r="G936" s="146">
        <v>2.872371E-2</v>
      </c>
      <c r="H936" s="8">
        <f t="shared" si="209"/>
        <v>2.872371E-2</v>
      </c>
      <c r="J936" s="169">
        <v>6.7196691016558081E-3</v>
      </c>
      <c r="K936" s="8">
        <f t="shared" si="210"/>
        <v>6.7196691016558081E-3</v>
      </c>
      <c r="L936" s="170">
        <v>6.6291601306999999E-4</v>
      </c>
      <c r="M936" s="170">
        <v>1.075270246E-3</v>
      </c>
      <c r="N936" s="170">
        <v>6.7292634258580826E-4</v>
      </c>
      <c r="O936" s="170">
        <v>4.3085564999999996E-3</v>
      </c>
      <c r="Q936" s="69">
        <v>0.71893240999999997</v>
      </c>
      <c r="S936" s="116">
        <v>7.1208676999999997E-4</v>
      </c>
      <c r="T936" s="116">
        <v>6.6313022000000004E-4</v>
      </c>
      <c r="U936" s="199">
        <v>2.8396125999999999E-5</v>
      </c>
      <c r="V936" s="199">
        <v>2.0560418999999999E-5</v>
      </c>
      <c r="X936" s="172">
        <v>2.0953253E-6</v>
      </c>
      <c r="Z936" s="166"/>
    </row>
    <row r="937" spans="1:26" ht="14.4">
      <c r="A937" t="s">
        <v>3071</v>
      </c>
      <c r="B937" s="85" t="s">
        <v>734</v>
      </c>
      <c r="C937" s="113" t="str">
        <f t="shared" si="201"/>
        <v>A.120.01.108</v>
      </c>
      <c r="D937" s="9" t="s">
        <v>264</v>
      </c>
      <c r="E937" s="112" t="s">
        <v>362</v>
      </c>
      <c r="F937" s="115" t="str">
        <f t="shared" si="202"/>
        <v>Office paper uncoated bleached -  from recycled (office) paper</v>
      </c>
      <c r="G937" s="146">
        <v>0.6611115866666667</v>
      </c>
      <c r="H937" s="8">
        <f t="shared" si="209"/>
        <v>0.6611115866666667</v>
      </c>
      <c r="J937" s="169">
        <v>7.9958008386793497E-2</v>
      </c>
      <c r="K937" s="8">
        <f t="shared" si="210"/>
        <v>7.9958008386793497E-2</v>
      </c>
      <c r="L937" s="170">
        <v>7.5410865930000005E-3</v>
      </c>
      <c r="M937" s="170">
        <v>-3.3234296400000002E-2</v>
      </c>
      <c r="N937" s="170">
        <v>6.4844801937934977E-3</v>
      </c>
      <c r="O937" s="170">
        <v>9.9166738000000004E-2</v>
      </c>
      <c r="Q937" s="69">
        <v>22.550881</v>
      </c>
      <c r="S937" s="116">
        <v>1.3017311E-2</v>
      </c>
      <c r="T937" s="116">
        <v>1.1891624E-2</v>
      </c>
      <c r="U937" s="116">
        <v>5.5132798999999995E-4</v>
      </c>
      <c r="V937" s="116">
        <v>5.7435831000000003E-4</v>
      </c>
      <c r="X937" s="172">
        <v>4.7968539E-5</v>
      </c>
      <c r="Z937" s="166"/>
    </row>
    <row r="938" spans="1:26" ht="14.4">
      <c r="A938" t="s">
        <v>3072</v>
      </c>
      <c r="B938" s="85" t="s">
        <v>734</v>
      </c>
      <c r="C938" s="113" t="str">
        <f t="shared" si="201"/>
        <v>A.120.01.109</v>
      </c>
      <c r="D938" s="9" t="s">
        <v>264</v>
      </c>
      <c r="E938" s="112" t="s">
        <v>362</v>
      </c>
      <c r="F938" s="115" t="str">
        <f t="shared" si="202"/>
        <v>Semichemical fluting</v>
      </c>
      <c r="G938" s="146">
        <v>1.9078933333333334</v>
      </c>
      <c r="H938" s="8">
        <f t="shared" si="209"/>
        <v>1.9078933333333334</v>
      </c>
      <c r="J938" s="169">
        <v>0.37593887278577665</v>
      </c>
      <c r="K938" s="8">
        <f t="shared" si="210"/>
        <v>0.37593887278577665</v>
      </c>
      <c r="L938" s="170">
        <v>1.4319930592000001E-2</v>
      </c>
      <c r="M938" s="170">
        <v>3.1903627280000006E-2</v>
      </c>
      <c r="N938" s="170">
        <v>4.3531314913776646E-2</v>
      </c>
      <c r="O938" s="170">
        <v>0.28618399999999999</v>
      </c>
      <c r="Q938" s="69">
        <v>412.62263000000002</v>
      </c>
      <c r="S938" s="116">
        <v>4.4887403999999999E-2</v>
      </c>
      <c r="T938" s="116">
        <v>3.7481368000000001E-2</v>
      </c>
      <c r="U938" s="116">
        <v>1.720718E-3</v>
      </c>
      <c r="V938" s="116">
        <v>5.6853177999999999E-3</v>
      </c>
      <c r="X938" s="69">
        <v>5.6503843000000004E-4</v>
      </c>
      <c r="Z938" s="166"/>
    </row>
    <row r="939" spans="1:26" ht="14.4">
      <c r="A939" t="s">
        <v>3361</v>
      </c>
      <c r="B939" s="85" t="s">
        <v>734</v>
      </c>
      <c r="C939" s="113" t="str">
        <f t="shared" si="201"/>
        <v>A.120.01.110</v>
      </c>
      <c r="D939" s="9" t="s">
        <v>264</v>
      </c>
      <c r="E939" s="112" t="s">
        <v>362</v>
      </c>
      <c r="F939" s="115" t="str">
        <f t="shared" si="202"/>
        <v>Semichemical fluting - FSC or wood waste based</v>
      </c>
      <c r="G939" s="146">
        <v>1.9078933333333334</v>
      </c>
      <c r="H939" s="8">
        <f t="shared" si="209"/>
        <v>1.9078933333333334</v>
      </c>
      <c r="J939" s="169">
        <v>0.37593887278577665</v>
      </c>
      <c r="K939" s="8">
        <f t="shared" si="210"/>
        <v>0.37593887278577665</v>
      </c>
      <c r="L939" s="170">
        <v>1.4319930592000001E-2</v>
      </c>
      <c r="M939" s="170">
        <v>3.1903627280000006E-2</v>
      </c>
      <c r="N939" s="170">
        <v>4.3531314913776646E-2</v>
      </c>
      <c r="O939" s="170">
        <v>0.28618399999999999</v>
      </c>
      <c r="Q939" s="69">
        <v>412.62263000000002</v>
      </c>
      <c r="S939" s="116">
        <v>4.4887403999999999E-2</v>
      </c>
      <c r="T939" s="116">
        <v>3.7481368000000001E-2</v>
      </c>
      <c r="U939" s="116">
        <v>1.720718E-3</v>
      </c>
      <c r="V939" s="116">
        <v>5.6853177999999999E-3</v>
      </c>
      <c r="X939" s="69">
        <v>5.6503843000000004E-4</v>
      </c>
      <c r="Z939" s="166"/>
    </row>
    <row r="940" spans="1:26" ht="14.4">
      <c r="A940" t="s">
        <v>1257</v>
      </c>
      <c r="B940" s="85" t="s">
        <v>734</v>
      </c>
      <c r="C940" s="113" t="str">
        <f t="shared" si="201"/>
        <v>A.120.01.111</v>
      </c>
      <c r="D940" s="9" t="s">
        <v>264</v>
      </c>
      <c r="E940" s="112" t="s">
        <v>362</v>
      </c>
      <c r="F940" s="115" t="str">
        <f t="shared" si="202"/>
        <v>Folding Boxboard GC1</v>
      </c>
      <c r="G940" s="146">
        <v>0.45599728666666667</v>
      </c>
      <c r="H940" s="8">
        <f t="shared" si="209"/>
        <v>0.45599728666666667</v>
      </c>
      <c r="J940" s="169">
        <v>0.10292471868887312</v>
      </c>
      <c r="K940" s="8">
        <f t="shared" si="210"/>
        <v>0.10292471868887312</v>
      </c>
      <c r="L940" s="170">
        <v>9.2568606614999993E-3</v>
      </c>
      <c r="M940" s="170">
        <v>1.5693455560000003E-2</v>
      </c>
      <c r="N940" s="170">
        <v>9.5748094673731247E-3</v>
      </c>
      <c r="O940" s="170">
        <v>6.8399592999999995E-2</v>
      </c>
      <c r="Q940" s="69">
        <v>10.882315</v>
      </c>
      <c r="S940" s="116">
        <v>1.0987901E-2</v>
      </c>
      <c r="T940" s="116">
        <v>1.0197896E-2</v>
      </c>
      <c r="U940" s="116">
        <v>4.3775056999999999E-4</v>
      </c>
      <c r="V940" s="116">
        <v>3.5225432E-4</v>
      </c>
      <c r="X940" s="172">
        <v>3.1669878E-5</v>
      </c>
      <c r="Z940" s="166"/>
    </row>
    <row r="941" spans="1:26" ht="14.4">
      <c r="A941" t="s">
        <v>1258</v>
      </c>
      <c r="B941" s="85" t="s">
        <v>734</v>
      </c>
      <c r="C941" s="113" t="str">
        <f t="shared" si="201"/>
        <v>A.120.01.112</v>
      </c>
      <c r="D941" s="9" t="s">
        <v>264</v>
      </c>
      <c r="E941" s="112" t="s">
        <v>362</v>
      </c>
      <c r="F941" s="115" t="str">
        <f t="shared" si="202"/>
        <v>Folding Boxboard GC2 or GC3</v>
      </c>
      <c r="G941" s="146">
        <v>0.60190374666666668</v>
      </c>
      <c r="H941" s="8">
        <f t="shared" si="209"/>
        <v>0.60190374666666668</v>
      </c>
      <c r="J941" s="169">
        <v>0.12875955350068943</v>
      </c>
      <c r="K941" s="8">
        <f t="shared" si="210"/>
        <v>0.12875955350068943</v>
      </c>
      <c r="L941" s="170">
        <v>9.9861561533000007E-3</v>
      </c>
      <c r="M941" s="170">
        <v>1.7256794910000001E-2</v>
      </c>
      <c r="N941" s="170">
        <v>1.123104043738944E-2</v>
      </c>
      <c r="O941" s="170">
        <v>9.0285562E-2</v>
      </c>
      <c r="Q941" s="69">
        <v>13.239756</v>
      </c>
      <c r="S941" s="116">
        <v>1.3783658000000001E-2</v>
      </c>
      <c r="T941" s="116">
        <v>1.2779535E-2</v>
      </c>
      <c r="U941" s="116">
        <v>5.5629834000000004E-4</v>
      </c>
      <c r="V941" s="116">
        <v>4.4782443E-4</v>
      </c>
      <c r="X941" s="172">
        <v>3.8815632000000002E-5</v>
      </c>
      <c r="Z941" s="166"/>
    </row>
    <row r="942" spans="1:26" ht="14.4">
      <c r="A942" t="s">
        <v>3073</v>
      </c>
      <c r="B942" s="85" t="s">
        <v>734</v>
      </c>
      <c r="C942" s="113" t="str">
        <f t="shared" si="201"/>
        <v>A.120.01.113</v>
      </c>
      <c r="D942" s="9" t="s">
        <v>264</v>
      </c>
      <c r="E942" s="112" t="s">
        <v>362</v>
      </c>
      <c r="F942" s="115" t="str">
        <f t="shared" si="202"/>
        <v>Paper and board for (fat) food packaging</v>
      </c>
      <c r="G942" s="146">
        <v>0.41213396666666668</v>
      </c>
      <c r="H942" s="8">
        <f t="shared" si="209"/>
        <v>0.41213396666666668</v>
      </c>
      <c r="J942" s="169">
        <v>9.4689019083004464E-2</v>
      </c>
      <c r="K942" s="8">
        <f t="shared" si="210"/>
        <v>9.4689019083004464E-2</v>
      </c>
      <c r="L942" s="170">
        <v>9.0492893657000001E-3</v>
      </c>
      <c r="M942" s="170">
        <v>1.4761546740000001E-2</v>
      </c>
      <c r="N942" s="170">
        <v>9.0580879773044676E-3</v>
      </c>
      <c r="O942" s="170">
        <v>6.1820094999999999E-2</v>
      </c>
      <c r="Q942" s="69">
        <v>10.249628</v>
      </c>
      <c r="S942" s="116">
        <v>1.0087175E-2</v>
      </c>
      <c r="T942" s="116">
        <v>9.3652696000000001E-3</v>
      </c>
      <c r="U942" s="116">
        <v>3.9982001999999998E-4</v>
      </c>
      <c r="V942" s="116">
        <v>3.2208532999999999E-4</v>
      </c>
      <c r="X942" s="172">
        <v>2.9503316E-5</v>
      </c>
      <c r="Z942" s="166"/>
    </row>
    <row r="943" spans="1:26" ht="14.4">
      <c r="A943" t="s">
        <v>1728</v>
      </c>
      <c r="B943" s="85" t="s">
        <v>734</v>
      </c>
      <c r="C943" s="113" t="str">
        <f t="shared" si="201"/>
        <v>A.120.01.114</v>
      </c>
      <c r="D943" s="9" t="s">
        <v>264</v>
      </c>
      <c r="E943" s="112" t="s">
        <v>362</v>
      </c>
      <c r="F943" s="115" t="str">
        <f t="shared" si="202"/>
        <v>Bamboo paper in Shenzhen produced in Sichuan proxi</v>
      </c>
      <c r="G943" s="146">
        <v>0.28580008000000001</v>
      </c>
      <c r="H943" s="8">
        <f t="shared" si="209"/>
        <v>0.28580008000000001</v>
      </c>
      <c r="J943" s="169">
        <v>7.3921230554605491E-2</v>
      </c>
      <c r="K943" s="8">
        <f t="shared" si="210"/>
        <v>7.3921230554605491E-2</v>
      </c>
      <c r="L943" s="170">
        <v>9.5721778100000005E-3</v>
      </c>
      <c r="M943" s="170">
        <v>1.3345159129999999E-2</v>
      </c>
      <c r="N943" s="170">
        <v>8.1338816146054906E-3</v>
      </c>
      <c r="O943" s="170">
        <v>4.2870011999999999E-2</v>
      </c>
      <c r="Q943" s="69">
        <v>8.2833661999999997</v>
      </c>
      <c r="S943" s="116">
        <v>7.3802032000000002E-3</v>
      </c>
      <c r="T943" s="116">
        <v>6.8381935E-3</v>
      </c>
      <c r="U943" s="116">
        <v>2.9274960000000001E-4</v>
      </c>
      <c r="V943" s="116">
        <v>2.4926005000000003E-4</v>
      </c>
      <c r="X943" s="172">
        <v>2.2692659000000002E-5</v>
      </c>
      <c r="Z943" s="166"/>
    </row>
    <row r="944" spans="1:26" ht="14.4">
      <c r="A944" t="s">
        <v>3074</v>
      </c>
      <c r="B944" s="85" t="s">
        <v>734</v>
      </c>
      <c r="C944" s="113" t="str">
        <f t="shared" si="201"/>
        <v>A.120.01.115</v>
      </c>
      <c r="D944" s="9" t="s">
        <v>264</v>
      </c>
      <c r="E944" s="112" t="s">
        <v>362</v>
      </c>
      <c r="F944" s="115" t="str">
        <f t="shared" si="202"/>
        <v>Solid board (from recycling paper) in Europe</v>
      </c>
      <c r="G944" s="146">
        <v>0.61680520666666672</v>
      </c>
      <c r="H944" s="8">
        <f t="shared" si="209"/>
        <v>0.61680520666666672</v>
      </c>
      <c r="J944" s="169">
        <v>7.163912055323414E-2</v>
      </c>
      <c r="K944" s="8">
        <f t="shared" si="210"/>
        <v>7.163912055323414E-2</v>
      </c>
      <c r="L944" s="170">
        <v>7.3314186214000002E-3</v>
      </c>
      <c r="M944" s="170">
        <v>-3.4175618419999998E-2</v>
      </c>
      <c r="N944" s="170">
        <v>5.9625393518341419E-3</v>
      </c>
      <c r="O944" s="170">
        <v>9.2520780999999996E-2</v>
      </c>
      <c r="Q944" s="69">
        <v>21.911802999999999</v>
      </c>
      <c r="S944" s="116">
        <v>1.2107486000000001E-2</v>
      </c>
      <c r="T944" s="116">
        <v>1.1050587000000001E-2</v>
      </c>
      <c r="U944" s="116">
        <v>5.1301430999999996E-4</v>
      </c>
      <c r="V944" s="116">
        <v>5.4388457999999997E-4</v>
      </c>
      <c r="X944" s="172">
        <v>4.5780091999999997E-5</v>
      </c>
      <c r="Z944" s="166"/>
    </row>
    <row r="945" spans="1:26" ht="14.4">
      <c r="A945" t="s">
        <v>3075</v>
      </c>
      <c r="B945" s="85" t="s">
        <v>734</v>
      </c>
      <c r="C945" s="113" t="str">
        <f t="shared" si="201"/>
        <v>A.120.01.116</v>
      </c>
      <c r="D945" s="9" t="s">
        <v>264</v>
      </c>
      <c r="E945" s="112" t="s">
        <v>362</v>
      </c>
      <c r="F945" s="115" t="str">
        <f t="shared" si="202"/>
        <v>Sanitary paper (virgin) in Europe</v>
      </c>
      <c r="G945" s="146">
        <v>1.0675158666666669</v>
      </c>
      <c r="H945" s="8">
        <f t="shared" si="209"/>
        <v>1.0675158666666669</v>
      </c>
      <c r="J945" s="169">
        <v>0.20256055566814762</v>
      </c>
      <c r="K945" s="8">
        <f t="shared" si="210"/>
        <v>0.20256055566814762</v>
      </c>
      <c r="L945" s="170">
        <v>1.02771677183E-2</v>
      </c>
      <c r="M945" s="170">
        <v>2.3733826900000001E-2</v>
      </c>
      <c r="N945" s="170">
        <v>8.4221810498476025E-3</v>
      </c>
      <c r="O945" s="170">
        <v>0.16012738000000001</v>
      </c>
      <c r="Q945" s="69">
        <v>18.340001999999998</v>
      </c>
      <c r="S945" s="116">
        <v>2.3756334E-2</v>
      </c>
      <c r="T945" s="116">
        <v>2.2016750000000002E-2</v>
      </c>
      <c r="U945" s="116">
        <v>9.5202994E-4</v>
      </c>
      <c r="V945" s="116">
        <v>7.8755415000000004E-4</v>
      </c>
      <c r="X945" s="172">
        <v>6.0081850000000001E-5</v>
      </c>
      <c r="Z945" s="166"/>
    </row>
    <row r="946" spans="1:26" ht="14.4">
      <c r="A946" t="s">
        <v>3076</v>
      </c>
      <c r="B946" s="85" t="s">
        <v>734</v>
      </c>
      <c r="C946" s="113" t="str">
        <f t="shared" si="201"/>
        <v>A.120.01.117</v>
      </c>
      <c r="D946" s="9" t="s">
        <v>264</v>
      </c>
      <c r="E946" s="112" t="s">
        <v>362</v>
      </c>
      <c r="F946" s="115" t="str">
        <f t="shared" si="202"/>
        <v>Sanitary paper (from recycled paper) in Europe</v>
      </c>
      <c r="G946" s="146">
        <v>1.1015115333333334</v>
      </c>
      <c r="H946" s="8">
        <f t="shared" si="209"/>
        <v>1.1015115333333334</v>
      </c>
      <c r="J946" s="169">
        <v>0.15366038300320348</v>
      </c>
      <c r="K946" s="8">
        <f t="shared" si="210"/>
        <v>0.15366038300320348</v>
      </c>
      <c r="L946" s="170">
        <v>8.7785596294000009E-3</v>
      </c>
      <c r="M946" s="170">
        <v>-2.6835977180000001E-2</v>
      </c>
      <c r="N946" s="170">
        <v>6.4910705538034985E-3</v>
      </c>
      <c r="O946" s="170">
        <v>0.16522672999999999</v>
      </c>
      <c r="Q946" s="69">
        <v>28.365123000000001</v>
      </c>
      <c r="S946" s="116">
        <v>2.2251654999999999E-2</v>
      </c>
      <c r="T946" s="116">
        <v>2.0425011E-2</v>
      </c>
      <c r="U946" s="116">
        <v>9.2248481000000002E-4</v>
      </c>
      <c r="V946" s="116">
        <v>9.0415899000000001E-4</v>
      </c>
      <c r="X946" s="172">
        <v>6.9035472000000003E-5</v>
      </c>
      <c r="Z946" s="166"/>
    </row>
    <row r="947" spans="1:26" ht="14.4">
      <c r="B947" s="85"/>
      <c r="C947" s="113"/>
      <c r="D947" s="1" t="s">
        <v>185</v>
      </c>
      <c r="E947" s="112"/>
      <c r="H947" s="8"/>
      <c r="Q947"/>
      <c r="X947" s="3"/>
    </row>
    <row r="948" spans="1:26" ht="14.4">
      <c r="A948" t="s">
        <v>735</v>
      </c>
      <c r="B948" s="85" t="s">
        <v>734</v>
      </c>
      <c r="C948" s="113" t="str">
        <f t="shared" si="201"/>
        <v>A.120.10.101</v>
      </c>
      <c r="D948" s="9" t="s">
        <v>185</v>
      </c>
      <c r="E948" s="112" t="s">
        <v>361</v>
      </c>
      <c r="F948" s="115" t="str">
        <f t="shared" si="202"/>
        <v>film HDPE 50 mu</v>
      </c>
      <c r="G948" s="146">
        <v>0.11720328000000001</v>
      </c>
      <c r="H948" s="8">
        <f t="shared" ref="H948:H960" si="211">G948</f>
        <v>0.11720328000000001</v>
      </c>
      <c r="J948" s="169">
        <v>6.2185858722500001E-2</v>
      </c>
      <c r="K948" s="8">
        <f t="shared" ref="K948:K960" si="212">J948</f>
        <v>6.2185858722500001E-2</v>
      </c>
      <c r="L948" s="170">
        <v>3.8568006350000001E-3</v>
      </c>
      <c r="M948" s="170">
        <v>3.9534963350000001E-2</v>
      </c>
      <c r="N948" s="170">
        <v>1.2136027375000001E-3</v>
      </c>
      <c r="O948" s="170">
        <v>1.7580492E-2</v>
      </c>
      <c r="Q948" s="69">
        <v>4.4767684000000001</v>
      </c>
      <c r="S948" s="116">
        <v>2.3114730000000001E-3</v>
      </c>
      <c r="T948" s="116">
        <v>1.9150739000000001E-3</v>
      </c>
      <c r="U948" s="199">
        <v>9.5444658000000003E-5</v>
      </c>
      <c r="V948" s="116">
        <v>3.0095437999999998E-4</v>
      </c>
      <c r="X948" s="172">
        <v>9.6108976999999995E-6</v>
      </c>
      <c r="Z948" s="166"/>
    </row>
    <row r="949" spans="1:26" ht="14.4">
      <c r="A949" t="s">
        <v>736</v>
      </c>
      <c r="B949" s="85" t="s">
        <v>734</v>
      </c>
      <c r="C949" s="113" t="str">
        <f t="shared" si="201"/>
        <v>A.120.10.102</v>
      </c>
      <c r="D949" s="9" t="s">
        <v>185</v>
      </c>
      <c r="E949" s="112" t="s">
        <v>361</v>
      </c>
      <c r="F949" s="115" t="str">
        <f t="shared" si="202"/>
        <v>film LDPE 50 mu</v>
      </c>
      <c r="G949" s="146">
        <v>0.11350212000000001</v>
      </c>
      <c r="H949" s="8">
        <f t="shared" si="211"/>
        <v>0.11350212000000001</v>
      </c>
      <c r="J949" s="169">
        <v>6.1189613705700002E-2</v>
      </c>
      <c r="K949" s="8">
        <f t="shared" si="212"/>
        <v>6.1189613705700002E-2</v>
      </c>
      <c r="L949" s="170">
        <v>4.3735050980000011E-3</v>
      </c>
      <c r="M949" s="170">
        <v>3.8461189069999999E-2</v>
      </c>
      <c r="N949" s="170">
        <v>1.3296015377000001E-3</v>
      </c>
      <c r="O949" s="170">
        <v>1.7025318000000001E-2</v>
      </c>
      <c r="Q949" s="69">
        <v>4.4776471000000004</v>
      </c>
      <c r="S949" s="116">
        <v>2.2542229E-3</v>
      </c>
      <c r="T949" s="116">
        <v>1.8628519000000001E-3</v>
      </c>
      <c r="U949" s="199">
        <v>9.3368119999999999E-5</v>
      </c>
      <c r="V949" s="116">
        <v>2.9800294E-4</v>
      </c>
      <c r="X949" s="172">
        <v>9.5936334000000008E-6</v>
      </c>
      <c r="Z949" s="166"/>
    </row>
    <row r="950" spans="1:26" ht="14.4">
      <c r="A950" t="s">
        <v>737</v>
      </c>
      <c r="B950" s="85" t="s">
        <v>734</v>
      </c>
      <c r="C950" s="113" t="str">
        <f t="shared" si="201"/>
        <v>A.120.10.103</v>
      </c>
      <c r="D950" s="9" t="s">
        <v>185</v>
      </c>
      <c r="E950" s="112" t="s">
        <v>361</v>
      </c>
      <c r="F950" s="115" t="str">
        <f t="shared" si="202"/>
        <v>film PC 50 mu</v>
      </c>
      <c r="G950" s="146">
        <v>0.22244624666666668</v>
      </c>
      <c r="H950" s="8">
        <f t="shared" si="211"/>
        <v>0.22244624666666668</v>
      </c>
      <c r="J950" s="169">
        <v>9.003092255287061E-2</v>
      </c>
      <c r="K950" s="8">
        <f t="shared" si="212"/>
        <v>9.003092255287061E-2</v>
      </c>
      <c r="L950" s="170">
        <v>8.685745449999999E-3</v>
      </c>
      <c r="M950" s="170">
        <v>4.7465119729870615E-2</v>
      </c>
      <c r="N950" s="170">
        <v>5.1312037300000007E-4</v>
      </c>
      <c r="O950" s="170">
        <v>3.3366936999999999E-2</v>
      </c>
      <c r="Q950" s="69">
        <v>6.9570452999999999</v>
      </c>
      <c r="S950" s="116">
        <v>5.7563648999999998E-3</v>
      </c>
      <c r="T950" s="116">
        <v>5.1144116999999999E-3</v>
      </c>
      <c r="U950" s="116">
        <v>1.8904514E-4</v>
      </c>
      <c r="V950" s="116">
        <v>4.5290807000000001E-4</v>
      </c>
      <c r="X950" s="172">
        <v>2.4562170000000001E-5</v>
      </c>
      <c r="Z950" s="166"/>
    </row>
    <row r="951" spans="1:26" ht="14.4">
      <c r="A951" t="s">
        <v>738</v>
      </c>
      <c r="B951" s="85" t="s">
        <v>734</v>
      </c>
      <c r="C951" s="113" t="str">
        <f t="shared" si="201"/>
        <v>A.120.10.104</v>
      </c>
      <c r="D951" s="9" t="s">
        <v>185</v>
      </c>
      <c r="E951" s="112" t="s">
        <v>361</v>
      </c>
      <c r="F951" s="115" t="str">
        <f t="shared" si="202"/>
        <v>film PET / PE+EVOH+PE 62 mu for MAP</v>
      </c>
      <c r="G951" s="146">
        <v>0.17656584666666666</v>
      </c>
      <c r="H951" s="8">
        <f t="shared" si="211"/>
        <v>0.17656584666666666</v>
      </c>
      <c r="J951" s="169">
        <v>8.2026066000689998E-2</v>
      </c>
      <c r="K951" s="8">
        <f t="shared" si="212"/>
        <v>8.2026066000689998E-2</v>
      </c>
      <c r="L951" s="170">
        <v>4.7325589139999994E-3</v>
      </c>
      <c r="M951" s="170">
        <v>4.9378867042689997E-2</v>
      </c>
      <c r="N951" s="170">
        <v>1.429763044E-3</v>
      </c>
      <c r="O951" s="170">
        <v>2.6484877E-2</v>
      </c>
      <c r="Q951" s="69">
        <v>6.0453485999999996</v>
      </c>
      <c r="S951" s="116">
        <v>3.9538382000000004E-3</v>
      </c>
      <c r="T951" s="116">
        <v>3.4023630999999999E-3</v>
      </c>
      <c r="U951" s="116">
        <v>1.5327061999999999E-4</v>
      </c>
      <c r="V951" s="116">
        <v>3.9820449999999999E-4</v>
      </c>
      <c r="X951" s="172">
        <v>1.3975088999999999E-5</v>
      </c>
      <c r="Z951" s="166"/>
    </row>
    <row r="952" spans="1:26" ht="14.4">
      <c r="A952" t="s">
        <v>739</v>
      </c>
      <c r="B952" s="85" t="s">
        <v>734</v>
      </c>
      <c r="C952" s="113" t="str">
        <f t="shared" si="201"/>
        <v>A.120.10.105</v>
      </c>
      <c r="D952" s="9" t="s">
        <v>185</v>
      </c>
      <c r="E952" s="112" t="s">
        <v>361</v>
      </c>
      <c r="F952" s="115" t="str">
        <f t="shared" si="202"/>
        <v>film PET 50 mu</v>
      </c>
      <c r="G952" s="146">
        <v>0.17232318000000002</v>
      </c>
      <c r="H952" s="8">
        <f t="shared" si="211"/>
        <v>0.17232318000000002</v>
      </c>
      <c r="J952" s="169">
        <v>7.3977440820999996E-2</v>
      </c>
      <c r="K952" s="8">
        <f t="shared" si="212"/>
        <v>7.3977440820999996E-2</v>
      </c>
      <c r="L952" s="170">
        <v>2.3149800090000003E-3</v>
      </c>
      <c r="M952" s="170">
        <v>4.5223895379999997E-2</v>
      </c>
      <c r="N952" s="170">
        <v>5.9008843199999991E-4</v>
      </c>
      <c r="O952" s="170">
        <v>2.5848477000000002E-2</v>
      </c>
      <c r="Q952" s="69">
        <v>5.4430619</v>
      </c>
      <c r="S952" s="116">
        <v>4.6690717000000001E-3</v>
      </c>
      <c r="T952" s="116">
        <v>4.1395779999999997E-3</v>
      </c>
      <c r="U952" s="116">
        <v>1.6067938E-4</v>
      </c>
      <c r="V952" s="116">
        <v>3.6881434000000002E-4</v>
      </c>
      <c r="X952" s="172">
        <v>1.3685569E-5</v>
      </c>
      <c r="Z952" s="166"/>
    </row>
    <row r="953" spans="1:26" ht="14.4">
      <c r="A953" t="s">
        <v>740</v>
      </c>
      <c r="B953" s="85" t="s">
        <v>734</v>
      </c>
      <c r="C953" s="113" t="str">
        <f t="shared" si="201"/>
        <v>A.120.10.106</v>
      </c>
      <c r="D953" s="9" t="s">
        <v>185</v>
      </c>
      <c r="E953" s="112" t="s">
        <v>361</v>
      </c>
      <c r="F953" s="115" t="str">
        <f t="shared" si="202"/>
        <v>film PET+ALOx / LDPE 62 mu for MAP</v>
      </c>
      <c r="G953" s="146">
        <v>0.15933050000000001</v>
      </c>
      <c r="H953" s="8">
        <f t="shared" si="211"/>
        <v>0.15933050000000001</v>
      </c>
      <c r="J953" s="169">
        <v>8.0072595254734008E-2</v>
      </c>
      <c r="K953" s="8">
        <f t="shared" si="212"/>
        <v>8.0072595254734008E-2</v>
      </c>
      <c r="L953" s="170">
        <v>5.0197666990000004E-3</v>
      </c>
      <c r="M953" s="170">
        <v>4.9424559581734001E-2</v>
      </c>
      <c r="N953" s="170">
        <v>1.7286939739999999E-3</v>
      </c>
      <c r="O953" s="170">
        <v>2.3899574999999999E-2</v>
      </c>
      <c r="Q953" s="69">
        <v>5.884296</v>
      </c>
      <c r="S953" s="116">
        <v>3.586208E-3</v>
      </c>
      <c r="T953" s="116">
        <v>3.0570162000000001E-3</v>
      </c>
      <c r="U953" s="116">
        <v>1.3894950000000001E-4</v>
      </c>
      <c r="V953" s="116">
        <v>3.9024228999999999E-4</v>
      </c>
      <c r="X953" s="172">
        <v>1.3302117000000001E-5</v>
      </c>
      <c r="Z953" s="166"/>
    </row>
    <row r="954" spans="1:26" ht="14.4">
      <c r="A954" t="s">
        <v>741</v>
      </c>
      <c r="B954" s="85" t="s">
        <v>734</v>
      </c>
      <c r="C954" s="113" t="str">
        <f t="shared" si="201"/>
        <v>A.120.10.107</v>
      </c>
      <c r="D954" s="9" t="s">
        <v>185</v>
      </c>
      <c r="E954" s="112" t="s">
        <v>361</v>
      </c>
      <c r="F954" s="115" t="str">
        <f t="shared" si="202"/>
        <v>film PET+PVOH / LDPE 62 mu for MAP</v>
      </c>
      <c r="G954" s="146">
        <v>0.15917462666666668</v>
      </c>
      <c r="H954" s="8">
        <f t="shared" si="211"/>
        <v>0.15917462666666668</v>
      </c>
      <c r="J954" s="169">
        <v>8.0401031853999994E-2</v>
      </c>
      <c r="K954" s="8">
        <f t="shared" si="212"/>
        <v>8.0401031853999994E-2</v>
      </c>
      <c r="L954" s="170">
        <v>5.0681578420000012E-3</v>
      </c>
      <c r="M954" s="170">
        <v>4.9941789369999996E-2</v>
      </c>
      <c r="N954" s="170">
        <v>1.5148906419999999E-3</v>
      </c>
      <c r="O954" s="170">
        <v>2.3876194E-2</v>
      </c>
      <c r="Q954" s="69">
        <v>5.9521113000000003</v>
      </c>
      <c r="S954" s="116">
        <v>3.6174380000000002E-3</v>
      </c>
      <c r="T954" s="116">
        <v>3.0824022000000002E-3</v>
      </c>
      <c r="U954" s="116">
        <v>1.3962297E-4</v>
      </c>
      <c r="V954" s="116">
        <v>3.9541285000000001E-4</v>
      </c>
      <c r="X954" s="172">
        <v>1.3427426000000001E-5</v>
      </c>
      <c r="Z954" s="166"/>
    </row>
    <row r="955" spans="1:26" ht="14.4">
      <c r="A955" t="s">
        <v>742</v>
      </c>
      <c r="B955" s="85" t="s">
        <v>734</v>
      </c>
      <c r="C955" s="113" t="str">
        <f t="shared" si="201"/>
        <v>A.120.10.108</v>
      </c>
      <c r="D955" s="9" t="s">
        <v>185</v>
      </c>
      <c r="E955" s="112" t="s">
        <v>361</v>
      </c>
      <c r="F955" s="115" t="str">
        <f t="shared" si="202"/>
        <v>film PLA (biobased) 50 mu</v>
      </c>
      <c r="G955" s="146">
        <v>0.29017427333333334</v>
      </c>
      <c r="H955" s="8">
        <f t="shared" si="211"/>
        <v>0.29017427333333334</v>
      </c>
      <c r="J955" s="169">
        <v>4.9076971756705001E-2</v>
      </c>
      <c r="K955" s="8">
        <f t="shared" si="212"/>
        <v>4.9076971756705001E-2</v>
      </c>
      <c r="L955" s="170">
        <v>8.3053167308999999E-4</v>
      </c>
      <c r="M955" s="170">
        <v>4.160414352615E-3</v>
      </c>
      <c r="N955" s="170">
        <v>5.5988473099999997E-4</v>
      </c>
      <c r="O955" s="170">
        <v>4.3526140999999997E-2</v>
      </c>
      <c r="Q955" s="69">
        <v>5.2854415000000001</v>
      </c>
      <c r="S955" s="116">
        <v>6.0364499E-3</v>
      </c>
      <c r="T955" s="116">
        <v>5.5854835999999998E-3</v>
      </c>
      <c r="U955" s="116">
        <v>2.4388961000000001E-4</v>
      </c>
      <c r="V955" s="116">
        <v>2.0707669E-4</v>
      </c>
      <c r="X955" s="172">
        <v>1.3859983E-5</v>
      </c>
      <c r="Z955" s="166"/>
    </row>
    <row r="956" spans="1:26" ht="14.4">
      <c r="A956" t="s">
        <v>743</v>
      </c>
      <c r="B956" s="85" t="s">
        <v>734</v>
      </c>
      <c r="C956" s="113" t="str">
        <f t="shared" si="201"/>
        <v>A.120.10.109</v>
      </c>
      <c r="D956" s="9" t="s">
        <v>185</v>
      </c>
      <c r="E956" s="112" t="s">
        <v>361</v>
      </c>
      <c r="F956" s="115" t="str">
        <f t="shared" si="202"/>
        <v>film PP 50 mu</v>
      </c>
      <c r="G956" s="146">
        <v>0.10134840000000001</v>
      </c>
      <c r="H956" s="8">
        <f t="shared" si="211"/>
        <v>0.10134840000000001</v>
      </c>
      <c r="J956" s="169">
        <v>5.7755163267100007E-2</v>
      </c>
      <c r="K956" s="8">
        <f t="shared" si="212"/>
        <v>5.7755163267100007E-2</v>
      </c>
      <c r="L956" s="170">
        <v>3.4571976959999998E-3</v>
      </c>
      <c r="M956" s="170">
        <v>3.783343519E-2</v>
      </c>
      <c r="N956" s="170">
        <v>1.2622703811000001E-3</v>
      </c>
      <c r="O956" s="170">
        <v>1.520226E-2</v>
      </c>
      <c r="Q956" s="69">
        <v>4.0217339000000001</v>
      </c>
      <c r="S956" s="116">
        <v>2.0286434999999998E-3</v>
      </c>
      <c r="T956" s="116">
        <v>1.6757352999999999E-3</v>
      </c>
      <c r="U956" s="199">
        <v>8.2698078999999996E-5</v>
      </c>
      <c r="V956" s="116">
        <v>2.7021009999999998E-4</v>
      </c>
      <c r="X956" s="172">
        <v>8.572505E-6</v>
      </c>
      <c r="Z956" s="166"/>
    </row>
    <row r="957" spans="1:26" ht="14.4">
      <c r="A957" t="s">
        <v>744</v>
      </c>
      <c r="B957" s="85" t="s">
        <v>734</v>
      </c>
      <c r="C957" s="113" t="str">
        <f t="shared" si="201"/>
        <v>A.120.10.110</v>
      </c>
      <c r="D957" s="9" t="s">
        <v>185</v>
      </c>
      <c r="E957" s="112" t="s">
        <v>361</v>
      </c>
      <c r="F957" s="115" t="str">
        <f t="shared" si="202"/>
        <v>film PP+PVDC 62 mu for MAP</v>
      </c>
      <c r="G957" s="146">
        <v>0.22159776000000003</v>
      </c>
      <c r="H957" s="8">
        <f t="shared" si="211"/>
        <v>0.22159776000000003</v>
      </c>
      <c r="J957" s="169">
        <v>0.15626428015799998</v>
      </c>
      <c r="K957" s="8">
        <f t="shared" si="212"/>
        <v>0.15626428015799998</v>
      </c>
      <c r="L957" s="170">
        <v>6.5428343479999998E-2</v>
      </c>
      <c r="M957" s="170">
        <v>5.4113193599999998E-2</v>
      </c>
      <c r="N957" s="170">
        <v>3.4830790779999997E-3</v>
      </c>
      <c r="O957" s="170">
        <v>3.3239664000000002E-2</v>
      </c>
      <c r="Q957" s="69">
        <v>5.8774584000000001</v>
      </c>
      <c r="S957" s="116">
        <v>6.5602491999999998E-3</v>
      </c>
      <c r="T957" s="116">
        <v>5.9801949000000002E-3</v>
      </c>
      <c r="U957" s="116">
        <v>2.0789467999999999E-4</v>
      </c>
      <c r="V957" s="116">
        <v>3.7215966000000002E-4</v>
      </c>
      <c r="X957" s="172">
        <v>9.7541639999999997E-5</v>
      </c>
      <c r="Z957" s="166"/>
    </row>
    <row r="958" spans="1:26" ht="14.4">
      <c r="A958" t="s">
        <v>745</v>
      </c>
      <c r="B958" s="85" t="s">
        <v>734</v>
      </c>
      <c r="C958" s="113" t="str">
        <f t="shared" si="201"/>
        <v>A.120.10.111</v>
      </c>
      <c r="D958" s="9" t="s">
        <v>185</v>
      </c>
      <c r="E958" s="112" t="s">
        <v>361</v>
      </c>
      <c r="F958" s="115" t="str">
        <f t="shared" si="202"/>
        <v>film PS (shrink) 50 mu</v>
      </c>
      <c r="G958" s="146">
        <v>0.12954046666666669</v>
      </c>
      <c r="H958" s="8">
        <f t="shared" si="211"/>
        <v>0.12954046666666669</v>
      </c>
      <c r="J958" s="169">
        <v>6.7640574280323745E-2</v>
      </c>
      <c r="K958" s="8">
        <f t="shared" si="212"/>
        <v>6.7640574280323745E-2</v>
      </c>
      <c r="L958" s="170">
        <v>2.065947945E-3</v>
      </c>
      <c r="M958" s="170">
        <v>4.5694576001723747E-2</v>
      </c>
      <c r="N958" s="170">
        <v>4.4898033359999997E-4</v>
      </c>
      <c r="O958" s="170">
        <v>1.9431070000000002E-2</v>
      </c>
      <c r="Q958" s="69">
        <v>4.9370713999999998</v>
      </c>
      <c r="S958" s="116">
        <v>2.9622743000000001E-3</v>
      </c>
      <c r="T958" s="116">
        <v>2.5200812E-3</v>
      </c>
      <c r="U958" s="116">
        <v>1.0919005000000001E-4</v>
      </c>
      <c r="V958" s="116">
        <v>3.3300301999999998E-4</v>
      </c>
      <c r="X958" s="172">
        <v>1.0703846E-5</v>
      </c>
      <c r="Z958" s="166"/>
    </row>
    <row r="959" spans="1:26" ht="14.4">
      <c r="A959" t="s">
        <v>1729</v>
      </c>
      <c r="B959" s="85" t="s">
        <v>734</v>
      </c>
      <c r="C959" s="113" t="str">
        <f t="shared" si="201"/>
        <v>A.120.10.112</v>
      </c>
      <c r="D959" s="9" t="s">
        <v>185</v>
      </c>
      <c r="E959" s="112" t="s">
        <v>361</v>
      </c>
      <c r="F959" s="115" t="str">
        <f t="shared" si="202"/>
        <v>film PVC (stiff shrink) 50 mu</v>
      </c>
      <c r="G959" s="146">
        <v>0.17230062000000002</v>
      </c>
      <c r="H959" s="8">
        <f t="shared" si="211"/>
        <v>0.17230062000000002</v>
      </c>
      <c r="J959" s="169">
        <v>6.3227092075000005E-2</v>
      </c>
      <c r="K959" s="8">
        <f t="shared" si="212"/>
        <v>6.3227092075000005E-2</v>
      </c>
      <c r="L959" s="170">
        <v>3.8816062400000005E-3</v>
      </c>
      <c r="M959" s="170">
        <v>3.0955630300000002E-2</v>
      </c>
      <c r="N959" s="170">
        <v>2.5447625349999999E-3</v>
      </c>
      <c r="O959" s="170">
        <v>2.5845093E-2</v>
      </c>
      <c r="Q959" s="69">
        <v>0.59277647</v>
      </c>
      <c r="S959" s="116">
        <v>2.9628266999999998E-3</v>
      </c>
      <c r="T959" s="116">
        <v>2.8161761000000001E-3</v>
      </c>
      <c r="U959" s="116">
        <v>1.3944924E-4</v>
      </c>
      <c r="V959" s="199">
        <v>7.2013139E-6</v>
      </c>
      <c r="X959" s="172">
        <v>7.2106781E-6</v>
      </c>
      <c r="Z959" s="166"/>
    </row>
    <row r="960" spans="1:26" ht="14.4">
      <c r="A960" t="s">
        <v>1730</v>
      </c>
      <c r="B960" s="85" t="s">
        <v>734</v>
      </c>
      <c r="C960" s="113" t="str">
        <f t="shared" si="201"/>
        <v>A.120.10.113</v>
      </c>
      <c r="D960" s="9" t="s">
        <v>185</v>
      </c>
      <c r="E960" s="112" t="s">
        <v>361</v>
      </c>
      <c r="F960" s="115" t="str">
        <f t="shared" si="202"/>
        <v>Printing of multilayer film - UV Inkjet</v>
      </c>
      <c r="G960" s="146">
        <v>5.0545946666666668E-2</v>
      </c>
      <c r="H960" s="8">
        <f t="shared" si="211"/>
        <v>5.0545946666666668E-2</v>
      </c>
      <c r="J960" s="169">
        <v>2.2951072199999999E-2</v>
      </c>
      <c r="K960" s="8">
        <f t="shared" si="212"/>
        <v>2.2951072199999999E-2</v>
      </c>
      <c r="L960" s="170">
        <v>1.8910990699999998E-3</v>
      </c>
      <c r="M960" s="170">
        <v>1.1708858549999999E-2</v>
      </c>
      <c r="N960" s="170">
        <v>1.7692225799999998E-3</v>
      </c>
      <c r="O960" s="170">
        <v>7.5818919999999998E-3</v>
      </c>
      <c r="Q960" s="69">
        <v>1.2476151</v>
      </c>
      <c r="S960" s="116">
        <v>1.4337944999999999E-3</v>
      </c>
      <c r="T960" s="116">
        <v>1.3242899000000001E-3</v>
      </c>
      <c r="U960" s="199">
        <v>4.7674228000000002E-5</v>
      </c>
      <c r="V960" s="199">
        <v>6.1830358000000002E-5</v>
      </c>
      <c r="X960" s="172">
        <v>4.3725216999999996E-6</v>
      </c>
      <c r="Z960" s="166"/>
    </row>
    <row r="961" spans="1:27" ht="14.4">
      <c r="B961" s="85"/>
      <c r="C961" s="113"/>
      <c r="D961" s="1" t="s">
        <v>186</v>
      </c>
      <c r="E961" s="112"/>
      <c r="H961" s="8"/>
      <c r="Q961"/>
      <c r="U961" s="3"/>
      <c r="V961" s="3"/>
      <c r="X961" s="3"/>
    </row>
    <row r="962" spans="1:27" ht="14.4">
      <c r="A962" t="s">
        <v>746</v>
      </c>
      <c r="B962" s="85" t="s">
        <v>734</v>
      </c>
      <c r="C962" s="113" t="str">
        <f t="shared" si="201"/>
        <v>A.120.20.101</v>
      </c>
      <c r="D962" s="9" t="s">
        <v>186</v>
      </c>
      <c r="E962" s="112" t="s">
        <v>483</v>
      </c>
      <c r="F962" s="115" t="str">
        <f t="shared" si="202"/>
        <v>MAP Carbon Dioxide gas at 1 bar 0 degr C</v>
      </c>
      <c r="G962" s="146">
        <v>1.0123707333333334</v>
      </c>
      <c r="H962" s="8">
        <f t="shared" ref="H962:H964" si="213">G962</f>
        <v>1.0123707333333334</v>
      </c>
      <c r="J962" s="169">
        <v>0.17983206660054202</v>
      </c>
      <c r="K962" s="8">
        <f t="shared" ref="K962:K964" si="214">J962</f>
        <v>0.17983206660054202</v>
      </c>
      <c r="L962" s="170">
        <v>3.2621392202999999E-3</v>
      </c>
      <c r="M962" s="170">
        <v>1.4381527800241999E-2</v>
      </c>
      <c r="N962" s="170">
        <v>1.033278958E-2</v>
      </c>
      <c r="O962" s="170">
        <v>0.15185561</v>
      </c>
      <c r="Q962" s="69">
        <v>15.061626</v>
      </c>
      <c r="S962" s="116">
        <v>2.0565491000000002E-2</v>
      </c>
      <c r="T962" s="116">
        <v>1.9116036999999999E-2</v>
      </c>
      <c r="U962" s="116">
        <v>8.450536E-4</v>
      </c>
      <c r="V962" s="116">
        <v>6.0440077999999997E-4</v>
      </c>
      <c r="X962" s="172">
        <v>4.9005424000000002E-5</v>
      </c>
      <c r="Z962" s="166"/>
    </row>
    <row r="963" spans="1:27" ht="14.4">
      <c r="A963" t="s">
        <v>747</v>
      </c>
      <c r="B963" s="85" t="s">
        <v>734</v>
      </c>
      <c r="C963" s="113" t="str">
        <f t="shared" si="201"/>
        <v>A.120.20.102</v>
      </c>
      <c r="D963" s="9" t="s">
        <v>186</v>
      </c>
      <c r="E963" s="112" t="s">
        <v>483</v>
      </c>
      <c r="F963" s="115" t="str">
        <f t="shared" si="202"/>
        <v>MAP Nitrogen gas at 1 bar 0 degr C</v>
      </c>
      <c r="G963" s="146">
        <v>0.27354470000000003</v>
      </c>
      <c r="H963" s="8">
        <f t="shared" si="213"/>
        <v>0.27354470000000003</v>
      </c>
      <c r="J963" s="169">
        <v>5.3943273690294072E-2</v>
      </c>
      <c r="K963" s="8">
        <f t="shared" si="214"/>
        <v>5.3943273690294072E-2</v>
      </c>
      <c r="L963" s="170">
        <v>1.2028556008699999E-3</v>
      </c>
      <c r="M963" s="170">
        <v>3.8819210993000001E-3</v>
      </c>
      <c r="N963" s="170">
        <v>7.8267919901240744E-3</v>
      </c>
      <c r="O963" s="170">
        <v>4.1031705000000002E-2</v>
      </c>
      <c r="Q963" s="69">
        <v>4.8551419999999998</v>
      </c>
      <c r="S963" s="116">
        <v>5.2586313999999999E-3</v>
      </c>
      <c r="T963" s="116">
        <v>4.9387331000000003E-3</v>
      </c>
      <c r="U963" s="116">
        <v>2.2481756E-4</v>
      </c>
      <c r="V963" s="199">
        <v>9.5080705000000006E-5</v>
      </c>
      <c r="X963" s="172">
        <v>1.3550307000000001E-5</v>
      </c>
      <c r="Z963" s="166"/>
    </row>
    <row r="964" spans="1:27" ht="14.4">
      <c r="A964" t="s">
        <v>748</v>
      </c>
      <c r="B964" s="85" t="s">
        <v>734</v>
      </c>
      <c r="C964" s="113" t="str">
        <f t="shared" si="201"/>
        <v>A.120.20.103</v>
      </c>
      <c r="D964" s="9" t="s">
        <v>186</v>
      </c>
      <c r="E964" s="112" t="s">
        <v>483</v>
      </c>
      <c r="F964" s="115" t="str">
        <f t="shared" si="202"/>
        <v>MAP Oxygen gas at 1 bar 0 degr C</v>
      </c>
      <c r="G964" s="146">
        <v>0.45412325333333337</v>
      </c>
      <c r="H964" s="8">
        <f t="shared" si="213"/>
        <v>0.45412325333333337</v>
      </c>
      <c r="J964" s="169">
        <v>8.9294823115797881E-2</v>
      </c>
      <c r="K964" s="8">
        <f t="shared" si="214"/>
        <v>8.9294823115797881E-2</v>
      </c>
      <c r="L964" s="170">
        <v>1.9304754645199998E-3</v>
      </c>
      <c r="M964" s="170">
        <v>6.3665456190000001E-3</v>
      </c>
      <c r="N964" s="170">
        <v>1.2879314032277876E-2</v>
      </c>
      <c r="O964" s="170">
        <v>6.8118488000000005E-2</v>
      </c>
      <c r="Q964" s="69">
        <v>8.0636179000000006</v>
      </c>
      <c r="S964" s="116">
        <v>8.7243689999999992E-3</v>
      </c>
      <c r="T964" s="116">
        <v>8.1953042999999993E-3</v>
      </c>
      <c r="U964" s="116">
        <v>3.7307964E-4</v>
      </c>
      <c r="V964" s="116">
        <v>1.5598504999999999E-4</v>
      </c>
      <c r="X964" s="172">
        <v>2.2474860000000001E-5</v>
      </c>
      <c r="Z964" s="166"/>
    </row>
    <row r="965" spans="1:27" ht="14.4">
      <c r="B965" s="85"/>
      <c r="C965" s="113"/>
      <c r="D965" s="1" t="s">
        <v>1731</v>
      </c>
      <c r="E965" s="112"/>
      <c r="H965" s="8"/>
      <c r="Q965"/>
      <c r="X965" s="3"/>
    </row>
    <row r="966" spans="1:27" ht="14.4">
      <c r="A966" t="s">
        <v>1732</v>
      </c>
      <c r="B966" s="85" t="s">
        <v>734</v>
      </c>
      <c r="C966" s="113" t="str">
        <f t="shared" si="201"/>
        <v>A.120.30.101</v>
      </c>
      <c r="D966" s="9" t="s">
        <v>2642</v>
      </c>
      <c r="E966" s="112" t="s">
        <v>362</v>
      </c>
      <c r="F966" s="115" t="str">
        <f t="shared" si="202"/>
        <v>Mycelium composite protective packaging - Grown Bio 121 kg/m3</v>
      </c>
      <c r="G966" s="146">
        <v>0.22311554666666669</v>
      </c>
      <c r="H966" s="8">
        <f t="shared" ref="H966:H970" si="215">G966</f>
        <v>0.22311554666666669</v>
      </c>
      <c r="J966" s="169">
        <v>5.0461286287595393E-2</v>
      </c>
      <c r="K966" s="8">
        <f t="shared" ref="K966:K970" si="216">J966</f>
        <v>5.0461286287595393E-2</v>
      </c>
      <c r="L966" s="170">
        <v>4.9283305300000003E-3</v>
      </c>
      <c r="M966" s="170">
        <v>1.0020693612499999E-2</v>
      </c>
      <c r="N966" s="170">
        <v>2.0449301450953918E-3</v>
      </c>
      <c r="O966" s="170">
        <v>3.3467332000000002E-2</v>
      </c>
      <c r="Q966" s="69">
        <v>2.3257370000000002</v>
      </c>
      <c r="S966" s="116">
        <v>5.2142569999999999E-3</v>
      </c>
      <c r="T966" s="116">
        <v>4.8439036000000003E-3</v>
      </c>
      <c r="U966" s="116">
        <v>2.843632E-4</v>
      </c>
      <c r="V966" s="199">
        <v>8.5990141999999997E-5</v>
      </c>
      <c r="X966" s="172">
        <v>1.3338975E-5</v>
      </c>
      <c r="Z966" s="166"/>
    </row>
    <row r="967" spans="1:27" ht="14.4">
      <c r="A967" t="s">
        <v>1259</v>
      </c>
      <c r="B967" s="85" t="s">
        <v>734</v>
      </c>
      <c r="C967" s="113" t="str">
        <f t="shared" si="201"/>
        <v>A.120.30.102</v>
      </c>
      <c r="D967" s="9" t="s">
        <v>2642</v>
      </c>
      <c r="E967" s="112" t="s">
        <v>362</v>
      </c>
      <c r="F967" s="115" t="str">
        <f t="shared" si="202"/>
        <v>Paperfoam</v>
      </c>
      <c r="G967" s="146">
        <v>0.74273213333333343</v>
      </c>
      <c r="H967" s="8">
        <f t="shared" si="215"/>
        <v>0.74273213333333343</v>
      </c>
      <c r="J967" s="169">
        <v>0.15313100188270001</v>
      </c>
      <c r="K967" s="8">
        <f t="shared" si="216"/>
        <v>0.15313100188270001</v>
      </c>
      <c r="L967" s="170">
        <v>5.8814300549999993E-3</v>
      </c>
      <c r="M967" s="170">
        <v>2.187119542E-2</v>
      </c>
      <c r="N967" s="170">
        <v>1.3968556407700001E-2</v>
      </c>
      <c r="O967" s="170">
        <v>0.11140982000000001</v>
      </c>
      <c r="Q967" s="69">
        <v>18.474792999999998</v>
      </c>
      <c r="S967" s="116">
        <v>1.5590456000000001E-2</v>
      </c>
      <c r="T967" s="116">
        <v>1.4505583000000001E-2</v>
      </c>
      <c r="U967" s="116">
        <v>6.7001154999999995E-4</v>
      </c>
      <c r="V967" s="116">
        <v>4.1486232000000002E-4</v>
      </c>
      <c r="X967" s="172">
        <v>3.9421417000000002E-5</v>
      </c>
      <c r="Z967" s="166"/>
    </row>
    <row r="968" spans="1:27" ht="14.4">
      <c r="A968" t="s">
        <v>1733</v>
      </c>
      <c r="B968" s="85" t="s">
        <v>734</v>
      </c>
      <c r="C968" s="113" t="str">
        <f t="shared" si="201"/>
        <v>A.120.30.103</v>
      </c>
      <c r="D968" s="9" t="s">
        <v>2642</v>
      </c>
      <c r="E968" s="112" t="s">
        <v>362</v>
      </c>
      <c r="F968" s="115" t="str">
        <f t="shared" si="202"/>
        <v>Stonepaper from Taiwan in Rotterdam</v>
      </c>
      <c r="G968" s="146">
        <v>1.3003379333333334</v>
      </c>
      <c r="H968" s="8">
        <f t="shared" si="215"/>
        <v>1.3003379333333334</v>
      </c>
      <c r="J968" s="169">
        <v>0.47289369748631183</v>
      </c>
      <c r="K968" s="8">
        <f t="shared" si="216"/>
        <v>0.47289369748631183</v>
      </c>
      <c r="L968" s="170">
        <v>2.7008463133000003E-2</v>
      </c>
      <c r="M968" s="170">
        <v>0.22973855577999999</v>
      </c>
      <c r="N968" s="170">
        <v>2.1095988573311856E-2</v>
      </c>
      <c r="O968" s="170">
        <v>0.19505069</v>
      </c>
      <c r="Q968" s="69">
        <v>32.252752999999998</v>
      </c>
      <c r="S968" s="116">
        <v>2.8948971E-2</v>
      </c>
      <c r="T968" s="116">
        <v>2.5876020999999999E-2</v>
      </c>
      <c r="U968" s="116">
        <v>1.1272158E-3</v>
      </c>
      <c r="V968" s="116">
        <v>1.9457337999999999E-3</v>
      </c>
      <c r="X968" s="172">
        <v>8.8279586999999999E-5</v>
      </c>
      <c r="Z968" s="166"/>
      <c r="AA968" t="s">
        <v>2367</v>
      </c>
    </row>
    <row r="969" spans="1:27" ht="14.4">
      <c r="A969" t="s">
        <v>1734</v>
      </c>
      <c r="B969" s="85" t="s">
        <v>734</v>
      </c>
      <c r="C969" s="113" t="str">
        <f t="shared" si="201"/>
        <v>A.120.30.104</v>
      </c>
      <c r="D969" s="9" t="s">
        <v>2642</v>
      </c>
      <c r="E969" s="112" t="s">
        <v>362</v>
      </c>
      <c r="F969" s="115" t="str">
        <f t="shared" si="202"/>
        <v>Stonepaper from Germany in Rotterdam</v>
      </c>
      <c r="G969" s="146">
        <v>0.93028946666666668</v>
      </c>
      <c r="H969" s="8">
        <f t="shared" si="215"/>
        <v>0.93028946666666668</v>
      </c>
      <c r="J969" s="169">
        <v>0.38729462603704623</v>
      </c>
      <c r="K969" s="8">
        <f t="shared" si="216"/>
        <v>0.38729462603704623</v>
      </c>
      <c r="L969" s="170">
        <v>2.0534112002000001E-2</v>
      </c>
      <c r="M969" s="170">
        <v>0.21397701429000002</v>
      </c>
      <c r="N969" s="170">
        <v>1.3240079745046247E-2</v>
      </c>
      <c r="O969" s="170">
        <v>0.13954342</v>
      </c>
      <c r="Q969" s="69">
        <v>29.840924999999999</v>
      </c>
      <c r="S969" s="116">
        <v>1.9084014999999999E-2</v>
      </c>
      <c r="T969" s="116">
        <v>1.6564222E-2</v>
      </c>
      <c r="U969" s="116">
        <v>7.7299430000000004E-4</v>
      </c>
      <c r="V969" s="116">
        <v>1.7467988E-3</v>
      </c>
      <c r="X969" s="172">
        <v>6.6092217000000004E-5</v>
      </c>
      <c r="Z969" s="166"/>
      <c r="AA969" t="s">
        <v>2367</v>
      </c>
    </row>
    <row r="970" spans="1:27" ht="14.4">
      <c r="A970" t="s">
        <v>3258</v>
      </c>
      <c r="B970" s="85" t="s">
        <v>734</v>
      </c>
      <c r="C970" s="113" t="str">
        <f t="shared" si="201"/>
        <v>A.120.30.105</v>
      </c>
      <c r="D970" s="9" t="s">
        <v>2642</v>
      </c>
      <c r="E970" s="117" t="s">
        <v>2643</v>
      </c>
      <c r="F970" s="115" t="str">
        <f t="shared" si="202"/>
        <v>pallet Euro 1 Euro 2 Euro 3 and ISO wood per m2 per round trip (30)</v>
      </c>
      <c r="G970" s="146">
        <v>0.26050614666666666</v>
      </c>
      <c r="H970" s="8">
        <f t="shared" si="215"/>
        <v>0.26050614666666666</v>
      </c>
      <c r="J970" s="169">
        <v>5.931311214320361E-2</v>
      </c>
      <c r="K970" s="8">
        <f t="shared" si="216"/>
        <v>5.931311214320361E-2</v>
      </c>
      <c r="L970" s="170">
        <v>2.3049214946999999E-3</v>
      </c>
      <c r="M970" s="170">
        <v>7.8825515409999998E-3</v>
      </c>
      <c r="N970" s="170">
        <v>1.004971710750361E-2</v>
      </c>
      <c r="O970" s="170">
        <v>3.9075921999999999E-2</v>
      </c>
      <c r="Q970" s="69">
        <v>21.839137000000001</v>
      </c>
      <c r="S970" s="116">
        <v>5.6702530999999997E-3</v>
      </c>
      <c r="T970" s="116">
        <v>5.2713357999999997E-3</v>
      </c>
      <c r="U970" s="116">
        <v>2.2526156E-4</v>
      </c>
      <c r="V970" s="116">
        <v>1.7365577E-4</v>
      </c>
      <c r="X970" s="172">
        <v>1.2980457E-5</v>
      </c>
      <c r="Z970" s="166"/>
    </row>
    <row r="971" spans="1:27" ht="14.4">
      <c r="B971" s="85"/>
      <c r="C971" s="113"/>
      <c r="D971" s="1" t="s">
        <v>262</v>
      </c>
      <c r="E971" s="112"/>
      <c r="H971" s="8"/>
      <c r="Q971"/>
      <c r="X971" s="3"/>
    </row>
    <row r="972" spans="1:27" ht="14.4">
      <c r="A972" t="s">
        <v>2644</v>
      </c>
      <c r="B972" s="85" t="s">
        <v>749</v>
      </c>
      <c r="C972" s="113" t="str">
        <f t="shared" si="201"/>
        <v>A.130.01.101</v>
      </c>
      <c r="D972" s="9" t="s">
        <v>262</v>
      </c>
      <c r="E972" s="112" t="s">
        <v>2613</v>
      </c>
      <c r="F972" s="115" t="str">
        <f t="shared" si="202"/>
        <v>bio-HDPE (Polyethylene) - not biodegradable - from ethanol (Brazil Braskem)</v>
      </c>
      <c r="G972" s="146">
        <v>1.46</v>
      </c>
      <c r="H972" s="8">
        <f t="shared" ref="H972:H983" si="217">G972</f>
        <v>1.46</v>
      </c>
      <c r="J972" s="169">
        <v>2.2042179640600001</v>
      </c>
      <c r="K972" s="8">
        <f t="shared" ref="K972:K1035" si="218">J972</f>
        <v>2.2042179640600001</v>
      </c>
      <c r="L972" s="170">
        <v>0.25049575206000002</v>
      </c>
      <c r="M972" s="170">
        <v>1.7347222120000001</v>
      </c>
      <c r="N972" s="170">
        <v>0</v>
      </c>
      <c r="O972" s="170">
        <v>0.219</v>
      </c>
      <c r="Q972" s="69">
        <v>18.805299999999999</v>
      </c>
      <c r="S972" s="116">
        <v>0.17510580000000001</v>
      </c>
      <c r="T972" s="116">
        <v>0.17070998000000001</v>
      </c>
      <c r="U972" s="116">
        <v>4.0694496000000004E-3</v>
      </c>
      <c r="V972" s="116">
        <v>3.2637083000000002E-4</v>
      </c>
      <c r="X972" s="69">
        <v>3.4774784999999999E-4</v>
      </c>
      <c r="Z972" s="166"/>
      <c r="AA972" t="s">
        <v>2368</v>
      </c>
    </row>
    <row r="973" spans="1:27" ht="14.4">
      <c r="A973" t="s">
        <v>2645</v>
      </c>
      <c r="B973" s="85" t="s">
        <v>749</v>
      </c>
      <c r="C973" s="113" t="str">
        <f t="shared" si="201"/>
        <v>A.130.01.102</v>
      </c>
      <c r="D973" s="9" t="s">
        <v>262</v>
      </c>
      <c r="E973" s="112" t="s">
        <v>362</v>
      </c>
      <c r="F973" s="115" t="str">
        <f t="shared" si="202"/>
        <v>CA (Cellulose polymers) - biodegradable</v>
      </c>
      <c r="G973" s="146">
        <v>6.2557073333333335</v>
      </c>
      <c r="H973" s="8">
        <f t="shared" si="217"/>
        <v>6.2557073333333335</v>
      </c>
      <c r="J973" s="169">
        <v>1.1212327395199999</v>
      </c>
      <c r="K973" s="8">
        <f t="shared" si="218"/>
        <v>1.1212327395199999</v>
      </c>
      <c r="L973" s="170">
        <v>2.4124115520000003E-2</v>
      </c>
      <c r="M973" s="170">
        <v>9.4962549999999993E-2</v>
      </c>
      <c r="N973" s="170">
        <v>6.3789973999999999E-2</v>
      </c>
      <c r="O973" s="170">
        <v>0.93835610000000003</v>
      </c>
      <c r="Q973" s="69">
        <v>150.81981999999999</v>
      </c>
      <c r="S973" s="116">
        <v>0.13179251</v>
      </c>
      <c r="T973" s="116">
        <v>0.11834145</v>
      </c>
      <c r="U973" s="116">
        <v>5.2495010000000002E-3</v>
      </c>
      <c r="V973" s="116">
        <v>8.2015616000000006E-3</v>
      </c>
      <c r="X973" s="69">
        <v>3.8015658E-4</v>
      </c>
      <c r="Z973" s="166"/>
      <c r="AA973" t="s">
        <v>2369</v>
      </c>
    </row>
    <row r="974" spans="1:27" ht="14.4">
      <c r="A974" t="s">
        <v>2646</v>
      </c>
      <c r="B974" s="85" t="s">
        <v>749</v>
      </c>
      <c r="C974" s="113" t="str">
        <f t="shared" si="201"/>
        <v>A.130.01.103</v>
      </c>
      <c r="D974" s="9" t="s">
        <v>262</v>
      </c>
      <c r="E974" s="112" t="s">
        <v>362</v>
      </c>
      <c r="F974" s="115" t="str">
        <f t="shared" si="202"/>
        <v>PA-11 (Nylon-11) - bio-based not biodegradable</v>
      </c>
      <c r="G974" s="146">
        <v>3.6350000000000002</v>
      </c>
      <c r="H974" s="8">
        <f t="shared" si="217"/>
        <v>3.6350000000000002</v>
      </c>
      <c r="J974" s="169">
        <v>1.4118301666999999</v>
      </c>
      <c r="K974" s="8">
        <f t="shared" si="218"/>
        <v>1.4118301666999999</v>
      </c>
      <c r="L974" s="170">
        <v>8.05332307E-2</v>
      </c>
      <c r="M974" s="170">
        <v>0.78604693599999997</v>
      </c>
      <c r="N974" s="170">
        <v>0</v>
      </c>
      <c r="O974" s="170">
        <v>0.54525000000000001</v>
      </c>
      <c r="Q974" s="69">
        <v>66.069800000000001</v>
      </c>
      <c r="S974" s="116">
        <v>0.11512964000000001</v>
      </c>
      <c r="T974" s="116">
        <v>0.11109173</v>
      </c>
      <c r="U974" s="116">
        <v>3.5137192999999999E-3</v>
      </c>
      <c r="V974" s="116">
        <v>5.2419024000000002E-4</v>
      </c>
      <c r="X974" s="69">
        <v>2.1414722E-4</v>
      </c>
      <c r="Z974" s="166"/>
      <c r="AA974" t="s">
        <v>2370</v>
      </c>
    </row>
    <row r="975" spans="1:27" ht="14.4">
      <c r="A975" t="s">
        <v>1735</v>
      </c>
      <c r="B975" s="85" t="s">
        <v>749</v>
      </c>
      <c r="C975" s="113" t="str">
        <f t="shared" si="201"/>
        <v>A.130.01.104</v>
      </c>
      <c r="D975" s="9" t="s">
        <v>262</v>
      </c>
      <c r="E975" s="112" t="s">
        <v>362</v>
      </c>
      <c r="F975" s="115" t="str">
        <f t="shared" si="202"/>
        <v>bio-PET (Polyethylene terephthalate) from sugarcane - not biodegradable</v>
      </c>
      <c r="G975" s="146">
        <v>2.1900000000000004</v>
      </c>
      <c r="H975" s="8">
        <f t="shared" si="217"/>
        <v>2.1900000000000004</v>
      </c>
      <c r="J975" s="169">
        <v>1.0120634871</v>
      </c>
      <c r="K975" s="8">
        <f t="shared" si="218"/>
        <v>1.0120634871</v>
      </c>
      <c r="L975" s="170">
        <v>3.2340707400000002E-2</v>
      </c>
      <c r="M975" s="170">
        <v>0.65122277969999998</v>
      </c>
      <c r="N975" s="170">
        <v>0</v>
      </c>
      <c r="O975" s="170">
        <v>0.32850000000000001</v>
      </c>
      <c r="Q975" s="69">
        <v>74.000699999999995</v>
      </c>
      <c r="S975" s="116">
        <v>6.0678488000000003E-2</v>
      </c>
      <c r="T975" s="116">
        <v>5.4451144999999999E-2</v>
      </c>
      <c r="U975" s="116">
        <v>2.0763339E-3</v>
      </c>
      <c r="V975" s="116">
        <v>4.1510089000000002E-3</v>
      </c>
      <c r="X975" s="69">
        <v>1.7006285999999999E-4</v>
      </c>
      <c r="Z975" s="166"/>
      <c r="AA975" t="s">
        <v>2371</v>
      </c>
    </row>
    <row r="976" spans="1:27" ht="14.4">
      <c r="A976" t="s">
        <v>1736</v>
      </c>
      <c r="B976" s="85" t="s">
        <v>749</v>
      </c>
      <c r="C976" s="113" t="str">
        <f t="shared" si="201"/>
        <v>A.130.01.105</v>
      </c>
      <c r="D976" s="9" t="s">
        <v>262</v>
      </c>
      <c r="E976" s="112" t="s">
        <v>362</v>
      </c>
      <c r="F976" s="115" t="str">
        <f t="shared" si="202"/>
        <v>PHA and PHB (Polyhydroxyalkanoates) from wastewater sludge - biodegradable)</v>
      </c>
      <c r="G976" s="146">
        <v>2.7161298666666669</v>
      </c>
      <c r="H976" s="8">
        <f t="shared" si="217"/>
        <v>2.7161298666666669</v>
      </c>
      <c r="J976" s="169">
        <v>0.48991749948558</v>
      </c>
      <c r="K976" s="8">
        <f t="shared" si="218"/>
        <v>0.48991749948558</v>
      </c>
      <c r="L976" s="170">
        <v>9.0505028442000018E-3</v>
      </c>
      <c r="M976" s="170">
        <v>3.8351335551380004E-2</v>
      </c>
      <c r="N976" s="170">
        <v>3.5096181089999998E-2</v>
      </c>
      <c r="O976" s="170">
        <v>0.40741948</v>
      </c>
      <c r="Q976" s="69">
        <v>69.121639000000002</v>
      </c>
      <c r="S976" s="116">
        <v>5.4702862999999997E-2</v>
      </c>
      <c r="T976" s="116">
        <v>5.0929753000000001E-2</v>
      </c>
      <c r="U976" s="116">
        <v>2.2614074000000001E-3</v>
      </c>
      <c r="V976" s="116">
        <v>1.5117018999999999E-3</v>
      </c>
      <c r="X976" s="69">
        <v>1.3189152000000001E-4</v>
      </c>
      <c r="Z976" s="166"/>
      <c r="AA976" t="s">
        <v>2372</v>
      </c>
    </row>
    <row r="977" spans="1:27" ht="14.4">
      <c r="A977" t="s">
        <v>1737</v>
      </c>
      <c r="B977" s="85" t="s">
        <v>749</v>
      </c>
      <c r="C977" s="113" t="str">
        <f t="shared" si="201"/>
        <v>A.130.01.106</v>
      </c>
      <c r="D977" s="9" t="s">
        <v>262</v>
      </c>
      <c r="E977" s="112" t="s">
        <v>362</v>
      </c>
      <c r="F977" s="115" t="str">
        <f t="shared" si="202"/>
        <v>PLA (Polylactide) of corn stover - biodegradable</v>
      </c>
      <c r="G977" s="146">
        <v>4.1567821333333335</v>
      </c>
      <c r="H977" s="8">
        <f t="shared" si="217"/>
        <v>4.1567821333333335</v>
      </c>
      <c r="J977" s="169">
        <v>0.69495698895900004</v>
      </c>
      <c r="K977" s="8">
        <f t="shared" si="218"/>
        <v>0.69495698895900004</v>
      </c>
      <c r="L977" s="170">
        <v>1.1567683801000001E-2</v>
      </c>
      <c r="M977" s="170">
        <v>5.9810380201000005E-2</v>
      </c>
      <c r="N977" s="170">
        <v>6.1604957E-5</v>
      </c>
      <c r="O977" s="170">
        <v>0.62351732000000004</v>
      </c>
      <c r="Q977" s="69">
        <v>75.850530000000006</v>
      </c>
      <c r="S977" s="116">
        <v>8.6970491999999996E-2</v>
      </c>
      <c r="T977" s="116">
        <v>8.0387777999999993E-2</v>
      </c>
      <c r="U977" s="116">
        <v>3.499795E-3</v>
      </c>
      <c r="V977" s="116">
        <v>3.0829194000000001E-3</v>
      </c>
      <c r="X977" s="69">
        <v>1.9804533E-4</v>
      </c>
      <c r="Z977" s="166"/>
      <c r="AA977" t="s">
        <v>2373</v>
      </c>
    </row>
    <row r="978" spans="1:27" ht="14.4">
      <c r="A978" t="s">
        <v>1738</v>
      </c>
      <c r="B978" s="85" t="s">
        <v>749</v>
      </c>
      <c r="C978" s="113" t="str">
        <f t="shared" si="201"/>
        <v>A.130.01.107</v>
      </c>
      <c r="D978" s="9" t="s">
        <v>262</v>
      </c>
      <c r="E978" s="112" t="s">
        <v>362</v>
      </c>
      <c r="F978" s="115" t="str">
        <f t="shared" si="202"/>
        <v>PBS-Starch 50%-50% blend - biodegradable</v>
      </c>
      <c r="G978" s="146">
        <v>2.2877558666666671</v>
      </c>
      <c r="H978" s="8">
        <f t="shared" si="217"/>
        <v>2.2877558666666671</v>
      </c>
      <c r="J978" s="169">
        <v>0.43314219750386351</v>
      </c>
      <c r="K978" s="8">
        <f t="shared" si="218"/>
        <v>0.43314219750386351</v>
      </c>
      <c r="L978" s="170">
        <v>2.0635595680000004E-2</v>
      </c>
      <c r="M978" s="170">
        <v>5.9265211126E-2</v>
      </c>
      <c r="N978" s="170">
        <v>1.0078010697863507E-2</v>
      </c>
      <c r="O978" s="170">
        <v>0.34316338000000002</v>
      </c>
      <c r="Q978" s="69">
        <v>77.545561000000006</v>
      </c>
      <c r="S978" s="116">
        <v>5.4284311000000002E-2</v>
      </c>
      <c r="T978" s="116">
        <v>4.9012643000000002E-2</v>
      </c>
      <c r="U978" s="116">
        <v>2.0982442E-3</v>
      </c>
      <c r="V978" s="116">
        <v>3.1734239000000002E-3</v>
      </c>
      <c r="X978" s="69">
        <v>1.5089347E-4</v>
      </c>
      <c r="Z978" s="166"/>
      <c r="AA978" t="s">
        <v>2374</v>
      </c>
    </row>
    <row r="979" spans="1:27" ht="14.4">
      <c r="A979" t="s">
        <v>1739</v>
      </c>
      <c r="B979" s="85" t="s">
        <v>749</v>
      </c>
      <c r="C979" s="113" t="str">
        <f t="shared" si="201"/>
        <v>A.130.01.108</v>
      </c>
      <c r="D979" s="9" t="s">
        <v>262</v>
      </c>
      <c r="E979" s="112" t="s">
        <v>362</v>
      </c>
      <c r="F979" s="115" t="str">
        <f t="shared" si="202"/>
        <v>PBS (Polybutylene succinate) - biodegradable</v>
      </c>
      <c r="G979" s="146">
        <v>3.9628950666666669</v>
      </c>
      <c r="H979" s="8">
        <f t="shared" si="217"/>
        <v>3.9628950666666669</v>
      </c>
      <c r="J979" s="169">
        <v>0.74599183519647494</v>
      </c>
      <c r="K979" s="8">
        <f t="shared" si="218"/>
        <v>0.74599183519647494</v>
      </c>
      <c r="L979" s="170">
        <v>3.7678708039999995E-2</v>
      </c>
      <c r="M979" s="170">
        <v>0.10221024390000001</v>
      </c>
      <c r="N979" s="170">
        <v>1.1668623256474905E-2</v>
      </c>
      <c r="O979" s="170">
        <v>0.59443425999999999</v>
      </c>
      <c r="Q979" s="69">
        <v>129.05549999999999</v>
      </c>
      <c r="S979" s="116">
        <v>9.5998599000000004E-2</v>
      </c>
      <c r="T979" s="116">
        <v>8.6416124999999996E-2</v>
      </c>
      <c r="U979" s="116">
        <v>3.652307E-3</v>
      </c>
      <c r="V979" s="116">
        <v>5.9301668E-3</v>
      </c>
      <c r="X979" s="69">
        <v>2.7128849E-4</v>
      </c>
      <c r="Z979" s="166"/>
      <c r="AA979" t="s">
        <v>2374</v>
      </c>
    </row>
    <row r="980" spans="1:27" ht="14.4">
      <c r="A980" t="s">
        <v>1740</v>
      </c>
      <c r="B980" s="85" t="s">
        <v>749</v>
      </c>
      <c r="C980" s="113" t="str">
        <f t="shared" si="201"/>
        <v>A.130.01.109</v>
      </c>
      <c r="D980" s="9" t="s">
        <v>262</v>
      </c>
      <c r="E980" s="112" t="s">
        <v>362</v>
      </c>
      <c r="F980" s="115" t="str">
        <f t="shared" si="202"/>
        <v>PBAT (polybutylene adipate-co-terephthalate) -  biodegradable</v>
      </c>
      <c r="G980" s="146">
        <v>4.2065634666666671</v>
      </c>
      <c r="H980" s="8">
        <f t="shared" si="217"/>
        <v>4.2065634666666671</v>
      </c>
      <c r="J980" s="169">
        <v>0.79308386811762599</v>
      </c>
      <c r="K980" s="8">
        <f t="shared" si="218"/>
        <v>0.79308386811762599</v>
      </c>
      <c r="L980" s="170">
        <v>4.221911535000001E-2</v>
      </c>
      <c r="M980" s="170">
        <v>8.9821439065000008E-2</v>
      </c>
      <c r="N980" s="170">
        <v>3.0058793702625916E-2</v>
      </c>
      <c r="O980" s="170">
        <v>0.63098452000000005</v>
      </c>
      <c r="Q980" s="69">
        <v>105.09457</v>
      </c>
      <c r="S980" s="116">
        <v>8.8765350000000007E-2</v>
      </c>
      <c r="T980" s="116">
        <v>8.0729392999999997E-2</v>
      </c>
      <c r="U980" s="116">
        <v>3.4869644000000001E-3</v>
      </c>
      <c r="V980" s="116">
        <v>4.5489926000000002E-3</v>
      </c>
      <c r="X980" s="69">
        <v>2.3248542E-4</v>
      </c>
      <c r="Z980" s="166"/>
      <c r="AA980" t="s">
        <v>2375</v>
      </c>
    </row>
    <row r="981" spans="1:27" ht="14.4">
      <c r="A981" t="s">
        <v>2647</v>
      </c>
      <c r="B981" s="85" t="s">
        <v>749</v>
      </c>
      <c r="C981" s="113" t="str">
        <f t="shared" si="201"/>
        <v>A.130.01.110</v>
      </c>
      <c r="D981" s="9" t="s">
        <v>262</v>
      </c>
      <c r="E981" s="112" t="s">
        <v>362</v>
      </c>
      <c r="F981" s="115" t="str">
        <f t="shared" si="202"/>
        <v>bio-PE (Polyethylene) from agricultural waste - not biodegradable</v>
      </c>
      <c r="G981" s="146">
        <v>1.9976392666666669</v>
      </c>
      <c r="H981" s="8">
        <f t="shared" si="217"/>
        <v>1.9976392666666669</v>
      </c>
      <c r="J981" s="169">
        <v>1.160892340399287</v>
      </c>
      <c r="K981" s="8">
        <f t="shared" si="218"/>
        <v>1.160892340399287</v>
      </c>
      <c r="L981" s="170">
        <v>6.6323669700000004E-2</v>
      </c>
      <c r="M981" s="170">
        <v>0.77670704725000006</v>
      </c>
      <c r="N981" s="170">
        <v>1.82157334492868E-2</v>
      </c>
      <c r="O981" s="170">
        <v>0.29964589000000003</v>
      </c>
      <c r="Q981" s="69">
        <v>79.30847</v>
      </c>
      <c r="S981" s="116">
        <v>2.4542206E-2</v>
      </c>
      <c r="T981" s="116">
        <v>2.4148234000000001E-2</v>
      </c>
      <c r="U981" s="116">
        <v>1.4675202E-3</v>
      </c>
      <c r="V981" s="116">
        <v>-1.0735482E-3</v>
      </c>
      <c r="X981" s="172">
        <v>4.7431386000000003E-5</v>
      </c>
      <c r="Z981" s="166"/>
      <c r="AA981" t="s">
        <v>2368</v>
      </c>
    </row>
    <row r="982" spans="1:27" ht="14.4">
      <c r="A982" t="s">
        <v>2648</v>
      </c>
      <c r="B982" s="85" t="s">
        <v>749</v>
      </c>
      <c r="C982" s="113" t="str">
        <f t="shared" si="201"/>
        <v>A.130.01.111</v>
      </c>
      <c r="D982" s="9" t="s">
        <v>262</v>
      </c>
      <c r="E982" s="112" t="s">
        <v>362</v>
      </c>
      <c r="F982" s="115" t="str">
        <f t="shared" si="202"/>
        <v>bio-PP (Polypropylene) from agricultural waste - not biodegradable</v>
      </c>
      <c r="G982" s="146">
        <v>1.7576392666666667</v>
      </c>
      <c r="H982" s="8">
        <f t="shared" si="217"/>
        <v>1.7576392666666667</v>
      </c>
      <c r="J982" s="169">
        <v>1.1210606222192869</v>
      </c>
      <c r="K982" s="8">
        <f t="shared" si="218"/>
        <v>1.1210606222192869</v>
      </c>
      <c r="L982" s="170">
        <v>6.1110234139999997E-2</v>
      </c>
      <c r="M982" s="170">
        <v>0.77589608963000001</v>
      </c>
      <c r="N982" s="170">
        <v>2.0408408449286802E-2</v>
      </c>
      <c r="O982" s="170">
        <v>0.26364588999999999</v>
      </c>
      <c r="Q982" s="69">
        <v>73.474469999999997</v>
      </c>
      <c r="S982" s="116">
        <v>2.0495461999999999E-2</v>
      </c>
      <c r="T982" s="116">
        <v>2.0660234999999999E-2</v>
      </c>
      <c r="U982" s="116">
        <v>1.2756991E-3</v>
      </c>
      <c r="V982" s="116">
        <v>-1.4404728E-3</v>
      </c>
      <c r="X982" s="172">
        <v>3.4015367000000003E-5</v>
      </c>
      <c r="Z982" s="166"/>
      <c r="AA982" t="s">
        <v>2376</v>
      </c>
    </row>
    <row r="983" spans="1:27" ht="14.4">
      <c r="A983" t="s">
        <v>1741</v>
      </c>
      <c r="B983" s="85" t="s">
        <v>749</v>
      </c>
      <c r="C983" s="113" t="str">
        <f t="shared" ref="C983:C1020" si="219">MID(A983,1,12)</f>
        <v>A.130.01.112</v>
      </c>
      <c r="D983" s="9" t="s">
        <v>262</v>
      </c>
      <c r="E983" s="112" t="s">
        <v>362</v>
      </c>
      <c r="F983" s="115" t="str">
        <f t="shared" ref="F983:F1020" si="220">MID(A983, 21,85)</f>
        <v>PEF (Polyethylene furan-2,5-dicarboxylate) from sugarcane - not biodegradable</v>
      </c>
      <c r="G983" s="146">
        <v>1.0914259333333334</v>
      </c>
      <c r="H983" s="8">
        <f t="shared" si="217"/>
        <v>1.0914259333333334</v>
      </c>
      <c r="J983" s="169">
        <v>0.75127370909783397</v>
      </c>
      <c r="K983" s="8">
        <f t="shared" si="218"/>
        <v>0.75127370909783397</v>
      </c>
      <c r="L983" s="170">
        <v>3.0667812583999995E-3</v>
      </c>
      <c r="M983" s="170">
        <v>0.584476705362034</v>
      </c>
      <c r="N983" s="170">
        <v>1.63324774E-5</v>
      </c>
      <c r="O983" s="170">
        <v>0.16371389</v>
      </c>
      <c r="Q983" s="69">
        <v>48.409210000000002</v>
      </c>
      <c r="S983" s="116">
        <v>2.2885114000000002E-2</v>
      </c>
      <c r="T983" s="116">
        <v>2.1147959000000001E-2</v>
      </c>
      <c r="U983" s="116">
        <v>9.1982342999999997E-4</v>
      </c>
      <c r="V983" s="116">
        <v>8.1733211000000004E-4</v>
      </c>
      <c r="X983" s="172">
        <v>5.2209356000000002E-5</v>
      </c>
      <c r="Z983" s="166"/>
      <c r="AA983" t="s">
        <v>2377</v>
      </c>
    </row>
    <row r="984" spans="1:27" ht="14.4">
      <c r="B984" s="85"/>
      <c r="C984" s="113"/>
      <c r="D984" s="1" t="s">
        <v>249</v>
      </c>
      <c r="E984" s="112"/>
      <c r="H984" s="8"/>
      <c r="Q984"/>
      <c r="X984" s="3"/>
    </row>
    <row r="985" spans="1:27" ht="14.4">
      <c r="A985" t="s">
        <v>2649</v>
      </c>
      <c r="B985" s="85" t="s">
        <v>749</v>
      </c>
      <c r="C985" s="113" t="str">
        <f t="shared" si="219"/>
        <v>A.130.03.091</v>
      </c>
      <c r="D985" s="9" t="s">
        <v>249</v>
      </c>
      <c r="E985" s="112" t="s">
        <v>362</v>
      </c>
      <c r="F985" s="115" t="str">
        <f t="shared" si="220"/>
        <v xml:space="preserve"> rABS - mechanical recycled in China - ex transport</v>
      </c>
      <c r="G985" s="146">
        <v>0.49892546666666671</v>
      </c>
      <c r="H985" s="8">
        <f t="shared" ref="H985:H1020" si="221">G985</f>
        <v>0.49892546666666671</v>
      </c>
      <c r="J985" s="169">
        <v>8.9879907854185009E-2</v>
      </c>
      <c r="K985" s="8">
        <f t="shared" si="218"/>
        <v>8.9879907854185009E-2</v>
      </c>
      <c r="L985" s="170">
        <v>1.0257591108200001E-2</v>
      </c>
      <c r="M985" s="170">
        <v>4.0432660189850004E-3</v>
      </c>
      <c r="N985" s="170">
        <v>7.4023072699999995E-4</v>
      </c>
      <c r="O985" s="170">
        <v>7.483882E-2</v>
      </c>
      <c r="Q985" s="69">
        <v>5.9899016999999999</v>
      </c>
      <c r="S985" s="116">
        <v>9.3309045000000007E-3</v>
      </c>
      <c r="T985" s="116">
        <v>8.7241323999999992E-3</v>
      </c>
      <c r="U985" s="116">
        <v>4.0614664000000001E-4</v>
      </c>
      <c r="V985" s="116">
        <v>2.0062553999999999E-4</v>
      </c>
      <c r="X985" s="172">
        <v>2.7984907999999999E-5</v>
      </c>
      <c r="Z985" s="166"/>
    </row>
    <row r="986" spans="1:27" ht="14.4">
      <c r="A986" t="s">
        <v>2650</v>
      </c>
      <c r="B986" s="85" t="s">
        <v>749</v>
      </c>
      <c r="C986" s="113" t="str">
        <f t="shared" si="219"/>
        <v>A.130.03.092</v>
      </c>
      <c r="D986" s="9" t="s">
        <v>249</v>
      </c>
      <c r="E986" s="112" t="s">
        <v>362</v>
      </c>
      <c r="F986" s="115" t="str">
        <f t="shared" si="220"/>
        <v xml:space="preserve"> rPE - mechanical recycled in China - ex transport</v>
      </c>
      <c r="G986" s="146">
        <v>0.46566192000000001</v>
      </c>
      <c r="H986" s="8">
        <f t="shared" si="221"/>
        <v>0.46566192000000001</v>
      </c>
      <c r="J986" s="169">
        <v>8.2575541214837997E-2</v>
      </c>
      <c r="K986" s="8">
        <f t="shared" si="218"/>
        <v>8.2575541214837997E-2</v>
      </c>
      <c r="L986" s="170">
        <v>7.8864058581499998E-3</v>
      </c>
      <c r="M986" s="170">
        <v>4.1370174576879993E-3</v>
      </c>
      <c r="N986" s="170">
        <v>7.0282989899999996E-4</v>
      </c>
      <c r="O986" s="170">
        <v>6.9849287999999995E-2</v>
      </c>
      <c r="Q986" s="69">
        <v>5.6578599000000001</v>
      </c>
      <c r="S986" s="116">
        <v>8.8339903000000004E-3</v>
      </c>
      <c r="T986" s="116">
        <v>8.2483456999999996E-3</v>
      </c>
      <c r="U986" s="116">
        <v>3.7889021999999999E-4</v>
      </c>
      <c r="V986" s="116">
        <v>2.0675433999999999E-4</v>
      </c>
      <c r="X986" s="172">
        <v>2.5813214E-5</v>
      </c>
      <c r="Z986" s="166"/>
    </row>
    <row r="987" spans="1:27" ht="14.4">
      <c r="A987" t="s">
        <v>2651</v>
      </c>
      <c r="B987" s="85" t="s">
        <v>749</v>
      </c>
      <c r="C987" s="113" t="str">
        <f t="shared" si="219"/>
        <v>A.130.03.093</v>
      </c>
      <c r="D987" s="9" t="s">
        <v>249</v>
      </c>
      <c r="E987" s="112" t="s">
        <v>362</v>
      </c>
      <c r="F987" s="115" t="str">
        <f t="shared" si="220"/>
        <v xml:space="preserve"> rPET - mechanical recycled in China - ex transport</v>
      </c>
      <c r="G987" s="146">
        <v>0.45815248666666669</v>
      </c>
      <c r="H987" s="8">
        <f t="shared" si="221"/>
        <v>0.45815248666666669</v>
      </c>
      <c r="J987" s="169">
        <v>8.2452529116038009E-2</v>
      </c>
      <c r="K987" s="8">
        <f t="shared" si="218"/>
        <v>8.2452529116038009E-2</v>
      </c>
      <c r="L987" s="170">
        <v>8.9460609153499994E-3</v>
      </c>
      <c r="M987" s="170">
        <v>4.1097280706879997E-3</v>
      </c>
      <c r="N987" s="170">
        <v>6.7386713E-4</v>
      </c>
      <c r="O987" s="170">
        <v>6.8722873000000004E-2</v>
      </c>
      <c r="Q987" s="69">
        <v>5.5740656</v>
      </c>
      <c r="S987" s="116">
        <v>8.7074438000000007E-3</v>
      </c>
      <c r="T987" s="116">
        <v>8.1274821999999993E-3</v>
      </c>
      <c r="U987" s="116">
        <v>3.7438359999999998E-4</v>
      </c>
      <c r="V987" s="116">
        <v>2.0557797999999999E-4</v>
      </c>
      <c r="X987" s="172">
        <v>2.5900657999999999E-5</v>
      </c>
      <c r="Z987" s="166"/>
    </row>
    <row r="988" spans="1:27" ht="14.4">
      <c r="A988" t="s">
        <v>2652</v>
      </c>
      <c r="B988" s="85" t="s">
        <v>749</v>
      </c>
      <c r="C988" s="113" t="str">
        <f t="shared" si="219"/>
        <v>A.130.03.094</v>
      </c>
      <c r="D988" s="9" t="s">
        <v>249</v>
      </c>
      <c r="E988" s="112" t="s">
        <v>362</v>
      </c>
      <c r="F988" s="115" t="str">
        <f t="shared" si="220"/>
        <v xml:space="preserve"> rPP - mechanical recycled in China - ex transport</v>
      </c>
      <c r="G988" s="146">
        <v>0.47512563333333335</v>
      </c>
      <c r="H988" s="8">
        <f t="shared" si="221"/>
        <v>0.47512563333333335</v>
      </c>
      <c r="J988" s="169">
        <v>8.3742044328483992E-2</v>
      </c>
      <c r="K988" s="8">
        <f t="shared" si="218"/>
        <v>8.3742044328483992E-2</v>
      </c>
      <c r="L988" s="170">
        <v>7.853659589589999E-3</v>
      </c>
      <c r="M988" s="170">
        <v>3.8189384908939999E-3</v>
      </c>
      <c r="N988" s="170">
        <v>8.0060124800000005E-4</v>
      </c>
      <c r="O988" s="170">
        <v>7.1268844999999997E-2</v>
      </c>
      <c r="Q988" s="69">
        <v>5.6969382</v>
      </c>
      <c r="S988" s="116">
        <v>8.8696153999999992E-3</v>
      </c>
      <c r="T988" s="116">
        <v>8.2959981999999998E-3</v>
      </c>
      <c r="U988" s="116">
        <v>3.8465767999999999E-4</v>
      </c>
      <c r="V988" s="116">
        <v>1.8895951000000001E-4</v>
      </c>
      <c r="X988" s="172">
        <v>2.5750061999999999E-5</v>
      </c>
      <c r="Z988" s="166"/>
    </row>
    <row r="989" spans="1:27" ht="14.4">
      <c r="A989" t="s">
        <v>2653</v>
      </c>
      <c r="B989" s="85" t="s">
        <v>749</v>
      </c>
      <c r="C989" s="113" t="str">
        <f t="shared" si="219"/>
        <v>A.130.03.095</v>
      </c>
      <c r="D989" s="9" t="s">
        <v>249</v>
      </c>
      <c r="E989" s="112" t="s">
        <v>362</v>
      </c>
      <c r="F989" s="115" t="str">
        <f t="shared" si="220"/>
        <v xml:space="preserve"> rPS - mechanical recycled in China - ex transport</v>
      </c>
      <c r="G989" s="146">
        <v>0.41309504000000002</v>
      </c>
      <c r="H989" s="8">
        <f t="shared" si="221"/>
        <v>0.41309504000000002</v>
      </c>
      <c r="J989" s="169">
        <v>7.4888323878286006E-2</v>
      </c>
      <c r="K989" s="8">
        <f t="shared" si="218"/>
        <v>7.4888323878286006E-2</v>
      </c>
      <c r="L989" s="170">
        <v>8.9572290011400001E-3</v>
      </c>
      <c r="M989" s="170">
        <v>3.3099187471460003E-3</v>
      </c>
      <c r="N989" s="170">
        <v>6.5692012999999999E-4</v>
      </c>
      <c r="O989" s="170">
        <v>6.1964256000000002E-2</v>
      </c>
      <c r="Q989" s="69">
        <v>4.9519396000000002</v>
      </c>
      <c r="S989" s="116">
        <v>7.7131598000000001E-3</v>
      </c>
      <c r="T989" s="116">
        <v>7.2117934999999999E-3</v>
      </c>
      <c r="U989" s="116">
        <v>3.3743248000000001E-4</v>
      </c>
      <c r="V989" s="116">
        <v>1.6393380999999999E-4</v>
      </c>
      <c r="X989" s="172">
        <v>2.2981466E-5</v>
      </c>
      <c r="Z989" s="166"/>
    </row>
    <row r="990" spans="1:27" ht="14.4">
      <c r="A990" t="s">
        <v>2654</v>
      </c>
      <c r="B990" s="85" t="s">
        <v>749</v>
      </c>
      <c r="C990" s="113" t="str">
        <f t="shared" si="219"/>
        <v>A.130.03.096</v>
      </c>
      <c r="D990" s="9" t="s">
        <v>249</v>
      </c>
      <c r="E990" s="112" t="s">
        <v>362</v>
      </c>
      <c r="F990" s="115" t="str">
        <f t="shared" si="220"/>
        <v xml:space="preserve"> rPVC - mechanical recycled in China - ex transport</v>
      </c>
      <c r="G990" s="146">
        <v>0.52480917999999999</v>
      </c>
      <c r="H990" s="8">
        <f t="shared" si="221"/>
        <v>0.52480917999999999</v>
      </c>
      <c r="J990" s="169">
        <v>9.4786837287322998E-2</v>
      </c>
      <c r="K990" s="8">
        <f t="shared" si="218"/>
        <v>9.4786837287322998E-2</v>
      </c>
      <c r="L990" s="170">
        <v>1.046872337636E-2</v>
      </c>
      <c r="M990" s="170">
        <v>4.7898017849629998E-3</v>
      </c>
      <c r="N990" s="170">
        <v>8.0693512599999998E-4</v>
      </c>
      <c r="O990" s="170">
        <v>7.8721376999999995E-2</v>
      </c>
      <c r="Q990" s="69">
        <v>6.4000330999999999</v>
      </c>
      <c r="S990" s="116">
        <v>1.0003279E-2</v>
      </c>
      <c r="T990" s="116">
        <v>9.3337659000000007E-3</v>
      </c>
      <c r="U990" s="116">
        <v>4.2967990000000001E-4</v>
      </c>
      <c r="V990" s="116">
        <v>2.3983307E-4</v>
      </c>
      <c r="X990" s="172">
        <v>2.9773814000000001E-5</v>
      </c>
      <c r="Z990" s="166"/>
    </row>
    <row r="991" spans="1:27" ht="14.4">
      <c r="A991" t="s">
        <v>2655</v>
      </c>
      <c r="B991" s="85" t="s">
        <v>749</v>
      </c>
      <c r="C991" s="113" t="str">
        <f t="shared" si="219"/>
        <v>A.130.03.101</v>
      </c>
      <c r="D991" s="9" t="s">
        <v>249</v>
      </c>
      <c r="E991" s="112" t="s">
        <v>362</v>
      </c>
      <c r="F991" s="115" t="str">
        <f t="shared" si="220"/>
        <v>average rPET/rPE/rPP - mechanical recycled in EU - ex transport</v>
      </c>
      <c r="G991" s="146">
        <v>0.27919624666666665</v>
      </c>
      <c r="H991" s="8">
        <f t="shared" si="221"/>
        <v>0.27919624666666665</v>
      </c>
      <c r="J991" s="169">
        <v>6.0320400704339E-2</v>
      </c>
      <c r="K991" s="8">
        <f t="shared" si="218"/>
        <v>6.0320400704339E-2</v>
      </c>
      <c r="L991" s="170">
        <v>8.2298071668400006E-3</v>
      </c>
      <c r="M991" s="170">
        <v>4.5081221584990002E-3</v>
      </c>
      <c r="N991" s="170">
        <v>5.7030343790000007E-3</v>
      </c>
      <c r="O991" s="170">
        <v>4.1879436999999999E-2</v>
      </c>
      <c r="Q991" s="69">
        <v>4.9497948999999997</v>
      </c>
      <c r="S991" s="116">
        <v>5.8685446E-3</v>
      </c>
      <c r="T991" s="116">
        <v>5.4359789999999996E-3</v>
      </c>
      <c r="U991" s="116">
        <v>2.3985234E-4</v>
      </c>
      <c r="V991" s="116">
        <v>1.9271324999999999E-4</v>
      </c>
      <c r="X991" s="172">
        <v>1.9370312999999999E-5</v>
      </c>
      <c r="Z991" s="166"/>
    </row>
    <row r="992" spans="1:27" ht="14.4">
      <c r="A992" t="s">
        <v>2656</v>
      </c>
      <c r="B992" s="85" t="s">
        <v>749</v>
      </c>
      <c r="C992" s="113" t="str">
        <f t="shared" si="219"/>
        <v>A.130.03.102</v>
      </c>
      <c r="D992" s="9" t="s">
        <v>249</v>
      </c>
      <c r="E992" s="112" t="s">
        <v>362</v>
      </c>
      <c r="F992" s="115" t="str">
        <f t="shared" si="220"/>
        <v xml:space="preserve"> rPVC - mechanical recycled in EU - ex transport</v>
      </c>
      <c r="G992" s="146">
        <v>0.33670663333333334</v>
      </c>
      <c r="H992" s="8">
        <f t="shared" si="221"/>
        <v>0.33670663333333334</v>
      </c>
      <c r="J992" s="169">
        <v>7.2293573112322998E-2</v>
      </c>
      <c r="K992" s="8">
        <f t="shared" si="218"/>
        <v>7.2293573112322998E-2</v>
      </c>
      <c r="L992" s="170">
        <v>1.0554690376360001E-2</v>
      </c>
      <c r="M992" s="170">
        <v>5.3325463849629995E-3</v>
      </c>
      <c r="N992" s="170">
        <v>5.9003413510000007E-3</v>
      </c>
      <c r="O992" s="170">
        <v>5.0505994999999998E-2</v>
      </c>
      <c r="Q992" s="69">
        <v>5.7435906000000001</v>
      </c>
      <c r="S992" s="116">
        <v>7.0680339999999999E-3</v>
      </c>
      <c r="T992" s="116">
        <v>6.5442759999999999E-3</v>
      </c>
      <c r="U992" s="116">
        <v>2.8981481000000002E-4</v>
      </c>
      <c r="V992" s="116">
        <v>2.3394314999999999E-4</v>
      </c>
      <c r="X992" s="172">
        <v>2.3389306999999999E-5</v>
      </c>
      <c r="Z992" s="166"/>
    </row>
    <row r="993" spans="1:26" ht="14.4">
      <c r="A993" t="s">
        <v>750</v>
      </c>
      <c r="B993" s="85" t="s">
        <v>749</v>
      </c>
      <c r="C993" s="113" t="str">
        <f t="shared" si="219"/>
        <v>A.130.03.103</v>
      </c>
      <c r="D993" s="9" t="s">
        <v>249</v>
      </c>
      <c r="E993" s="112" t="s">
        <v>362</v>
      </c>
      <c r="F993" s="115" t="str">
        <f t="shared" si="220"/>
        <v>ABS (Acrylonitrile butadiene styrene) chemical upcycled</v>
      </c>
      <c r="G993" s="146">
        <v>2.485141</v>
      </c>
      <c r="H993" s="8">
        <f t="shared" si="221"/>
        <v>2.485141</v>
      </c>
      <c r="J993" s="169">
        <v>0.53718232773813068</v>
      </c>
      <c r="K993" s="8">
        <f t="shared" si="218"/>
        <v>0.53718232773813068</v>
      </c>
      <c r="L993" s="170">
        <v>4.4568463459999999E-2</v>
      </c>
      <c r="M993" s="170">
        <v>0.12132954162000001</v>
      </c>
      <c r="N993" s="170">
        <v>-1.4868273418693668E-3</v>
      </c>
      <c r="O993" s="170">
        <v>0.37277115</v>
      </c>
      <c r="Q993" s="69">
        <v>45.722203999999998</v>
      </c>
      <c r="S993" s="116">
        <v>5.3556444000000002E-2</v>
      </c>
      <c r="T993" s="116">
        <v>4.8210320000000001E-2</v>
      </c>
      <c r="U993" s="116">
        <v>2.0856111999999999E-3</v>
      </c>
      <c r="V993" s="116">
        <v>3.2605129E-3</v>
      </c>
      <c r="X993" s="69">
        <v>1.6490084999999999E-4</v>
      </c>
      <c r="Z993" s="166"/>
    </row>
    <row r="994" spans="1:26" ht="14.4">
      <c r="A994" t="s">
        <v>1742</v>
      </c>
      <c r="B994" s="85" t="s">
        <v>749</v>
      </c>
      <c r="C994" s="113" t="str">
        <f t="shared" si="219"/>
        <v>A.130.03.104</v>
      </c>
      <c r="D994" s="9" t="s">
        <v>249</v>
      </c>
      <c r="E994" s="112" t="s">
        <v>362</v>
      </c>
      <c r="F994" s="115" t="str">
        <f t="shared" si="220"/>
        <v>CA (Cellelose Acetate tetra) chemical upcycled</v>
      </c>
      <c r="G994" s="146">
        <v>6.2557072666666667</v>
      </c>
      <c r="H994" s="8">
        <f t="shared" si="221"/>
        <v>6.2557072666666667</v>
      </c>
      <c r="J994" s="169">
        <v>1.12123272951</v>
      </c>
      <c r="K994" s="8">
        <f t="shared" si="218"/>
        <v>1.12123272951</v>
      </c>
      <c r="L994" s="170">
        <v>2.4124115520000003E-2</v>
      </c>
      <c r="M994" s="170">
        <v>9.4962549999999993E-2</v>
      </c>
      <c r="N994" s="170">
        <v>6.3789973989999998E-2</v>
      </c>
      <c r="O994" s="170">
        <v>0.93835608999999998</v>
      </c>
      <c r="Q994" s="69">
        <v>150.81981999999999</v>
      </c>
      <c r="S994" s="116">
        <v>0.13179251</v>
      </c>
      <c r="T994" s="116">
        <v>0.11834145</v>
      </c>
      <c r="U994" s="116">
        <v>5.2495010000000002E-3</v>
      </c>
      <c r="V994" s="116">
        <v>8.2015614999999993E-3</v>
      </c>
      <c r="X994" s="69">
        <v>3.8015658E-4</v>
      </c>
      <c r="Z994" s="166"/>
    </row>
    <row r="995" spans="1:26" ht="14.4">
      <c r="A995" t="s">
        <v>2657</v>
      </c>
      <c r="B995" s="85" t="s">
        <v>749</v>
      </c>
      <c r="C995" s="113" t="str">
        <f t="shared" si="219"/>
        <v>A.130.03.105</v>
      </c>
      <c r="D995" s="9" t="s">
        <v>249</v>
      </c>
      <c r="E995" s="112" t="s">
        <v>362</v>
      </c>
      <c r="F995" s="115" t="str">
        <f t="shared" si="220"/>
        <v>EVA (Ethylene vinyl acetate) chemical upcycled</v>
      </c>
      <c r="G995" s="146">
        <v>2.5589165333333335</v>
      </c>
      <c r="H995" s="8">
        <f t="shared" si="221"/>
        <v>2.5589165333333335</v>
      </c>
      <c r="J995" s="169">
        <v>0.56161582733000004</v>
      </c>
      <c r="K995" s="8">
        <f t="shared" si="218"/>
        <v>0.56161582733000004</v>
      </c>
      <c r="L995" s="170">
        <v>6.760315955E-2</v>
      </c>
      <c r="M995" s="170">
        <v>9.2121018479999983E-2</v>
      </c>
      <c r="N995" s="170">
        <v>1.8054169299999999E-2</v>
      </c>
      <c r="O995" s="170">
        <v>0.38383748000000001</v>
      </c>
      <c r="Q995" s="69">
        <v>55.741846000000002</v>
      </c>
      <c r="S995" s="116">
        <v>5.8489637999999997E-2</v>
      </c>
      <c r="T995" s="116">
        <v>5.2564626000000003E-2</v>
      </c>
      <c r="U995" s="116">
        <v>2.4250456E-3</v>
      </c>
      <c r="V995" s="116">
        <v>3.4999663999999999E-3</v>
      </c>
      <c r="X995" s="69">
        <v>1.7034325E-4</v>
      </c>
      <c r="Z995" s="166"/>
    </row>
    <row r="996" spans="1:26" ht="14.4">
      <c r="A996" t="s">
        <v>1743</v>
      </c>
      <c r="B996" s="85" t="s">
        <v>749</v>
      </c>
      <c r="C996" s="113" t="str">
        <f t="shared" si="219"/>
        <v>A.130.03.106</v>
      </c>
      <c r="D996" s="9" t="s">
        <v>249</v>
      </c>
      <c r="E996" s="112" t="s">
        <v>362</v>
      </c>
      <c r="F996" s="115" t="str">
        <f t="shared" si="220"/>
        <v>Flexible Polymeer Foam (PE) chemical upcycled</v>
      </c>
      <c r="G996" s="146">
        <v>1.9227543333333335</v>
      </c>
      <c r="H996" s="8">
        <f t="shared" si="221"/>
        <v>1.9227543333333335</v>
      </c>
      <c r="J996" s="169">
        <v>0.40174875300313062</v>
      </c>
      <c r="K996" s="8">
        <f t="shared" si="218"/>
        <v>0.40174875300313062</v>
      </c>
      <c r="L996" s="170">
        <v>8.0947907479999998E-2</v>
      </c>
      <c r="M996" s="170">
        <v>1.3662467020000001E-2</v>
      </c>
      <c r="N996" s="170">
        <v>1.8725228503130634E-2</v>
      </c>
      <c r="O996" s="170">
        <v>0.28841315000000001</v>
      </c>
      <c r="Q996" s="69">
        <v>40.188567999999997</v>
      </c>
      <c r="S996" s="116">
        <v>2.7608097000000002E-2</v>
      </c>
      <c r="T996" s="116">
        <v>2.353154E-2</v>
      </c>
      <c r="U996" s="116">
        <v>1.4407414999999999E-3</v>
      </c>
      <c r="V996" s="116">
        <v>2.6358161000000001E-3</v>
      </c>
      <c r="X996" s="69">
        <v>1.1209403E-4</v>
      </c>
      <c r="Z996" s="166"/>
    </row>
    <row r="997" spans="1:26" ht="14.4">
      <c r="A997" t="s">
        <v>1744</v>
      </c>
      <c r="B997" s="85" t="s">
        <v>749</v>
      </c>
      <c r="C997" s="113" t="str">
        <f t="shared" si="219"/>
        <v>A.130.03.107</v>
      </c>
      <c r="D997" s="9" t="s">
        <v>249</v>
      </c>
      <c r="E997" s="112" t="s">
        <v>362</v>
      </c>
      <c r="F997" s="115" t="str">
        <f t="shared" si="220"/>
        <v>Ionomer chemical upcycled</v>
      </c>
      <c r="G997" s="146">
        <v>11.77854</v>
      </c>
      <c r="H997" s="8">
        <f t="shared" si="221"/>
        <v>11.77854</v>
      </c>
      <c r="J997" s="169">
        <v>2.6437483111631304</v>
      </c>
      <c r="K997" s="8">
        <f t="shared" si="218"/>
        <v>2.6437483111631304</v>
      </c>
      <c r="L997" s="170">
        <v>0.18083757079999999</v>
      </c>
      <c r="M997" s="170">
        <v>0.69315524031999987</v>
      </c>
      <c r="N997" s="170">
        <v>2.9745000431306325E-3</v>
      </c>
      <c r="O997" s="170">
        <v>1.7667809999999999</v>
      </c>
      <c r="Q997" s="69">
        <v>132.11552</v>
      </c>
      <c r="S997" s="116">
        <v>0.37626166999999999</v>
      </c>
      <c r="T997" s="116">
        <v>0.35473336</v>
      </c>
      <c r="U997" s="116">
        <v>1.2202676000000001E-2</v>
      </c>
      <c r="V997" s="116">
        <v>9.3256407000000003E-3</v>
      </c>
      <c r="X997" s="69">
        <v>7.0583213999999997E-4</v>
      </c>
      <c r="Z997" s="166"/>
    </row>
    <row r="998" spans="1:26" ht="14.4">
      <c r="A998" t="s">
        <v>2658</v>
      </c>
      <c r="B998" s="85" t="s">
        <v>749</v>
      </c>
      <c r="C998" s="113" t="str">
        <f t="shared" si="219"/>
        <v>A.130.03.108</v>
      </c>
      <c r="D998" s="9" t="s">
        <v>249</v>
      </c>
      <c r="E998" s="112" t="s">
        <v>362</v>
      </c>
      <c r="F998" s="115" t="str">
        <f t="shared" si="220"/>
        <v>PA-11 (Nylon-11) chemical upcycled - not biodegradable</v>
      </c>
      <c r="G998" s="146">
        <v>3.6350000000000002</v>
      </c>
      <c r="H998" s="8">
        <f t="shared" si="221"/>
        <v>3.6350000000000002</v>
      </c>
      <c r="J998" s="169">
        <v>0.7995301667000001</v>
      </c>
      <c r="K998" s="8">
        <f t="shared" si="218"/>
        <v>0.7995301667000001</v>
      </c>
      <c r="L998" s="170">
        <v>8.05332307E-2</v>
      </c>
      <c r="M998" s="170">
        <v>0.17374693600000002</v>
      </c>
      <c r="N998" s="170">
        <v>0</v>
      </c>
      <c r="O998" s="170">
        <v>0.54525000000000001</v>
      </c>
      <c r="Q998" s="69">
        <v>66.069800000000001</v>
      </c>
      <c r="S998" s="116">
        <v>0.11512964000000001</v>
      </c>
      <c r="T998" s="116">
        <v>0.11109173</v>
      </c>
      <c r="U998" s="116">
        <v>3.5137192999999999E-3</v>
      </c>
      <c r="V998" s="116">
        <v>5.2419024000000002E-4</v>
      </c>
      <c r="X998" s="69">
        <v>2.1414722E-4</v>
      </c>
      <c r="Z998" s="166"/>
    </row>
    <row r="999" spans="1:26" ht="14.4">
      <c r="A999" t="s">
        <v>751</v>
      </c>
      <c r="B999" s="85" t="s">
        <v>749</v>
      </c>
      <c r="C999" s="113" t="str">
        <f t="shared" si="219"/>
        <v>A.130.03.109</v>
      </c>
      <c r="D999" s="9" t="s">
        <v>249</v>
      </c>
      <c r="E999" s="112" t="s">
        <v>362</v>
      </c>
      <c r="F999" s="115" t="str">
        <f t="shared" si="220"/>
        <v>PA (Nylons) chemical upcycled</v>
      </c>
      <c r="G999" s="146">
        <v>4.6443293333333333</v>
      </c>
      <c r="H999" s="8">
        <f t="shared" si="221"/>
        <v>4.6443293333333333</v>
      </c>
      <c r="J999" s="169">
        <v>0.81590011794213058</v>
      </c>
      <c r="K999" s="8">
        <f t="shared" si="218"/>
        <v>0.81590011794213058</v>
      </c>
      <c r="L999" s="170">
        <v>2.9949155619999997E-2</v>
      </c>
      <c r="M999" s="170">
        <v>8.9157722019999983E-2</v>
      </c>
      <c r="N999" s="170">
        <v>1.4384030213063242E-4</v>
      </c>
      <c r="O999" s="170">
        <v>0.69664939999999997</v>
      </c>
      <c r="Q999" s="69">
        <v>62.344797</v>
      </c>
      <c r="S999" s="116">
        <v>8.3611063999999999E-2</v>
      </c>
      <c r="T999" s="116">
        <v>7.5934637999999999E-2</v>
      </c>
      <c r="U999" s="116">
        <v>3.6051286000000002E-3</v>
      </c>
      <c r="V999" s="116">
        <v>4.0712978999999996E-3</v>
      </c>
      <c r="X999" s="69">
        <v>2.2585895999999999E-4</v>
      </c>
      <c r="Z999" s="166"/>
    </row>
    <row r="1000" spans="1:26" ht="14.4">
      <c r="A1000" t="s">
        <v>752</v>
      </c>
      <c r="B1000" s="85" t="s">
        <v>749</v>
      </c>
      <c r="C1000" s="113" t="str">
        <f t="shared" si="219"/>
        <v>A.130.03.110</v>
      </c>
      <c r="D1000" s="9" t="s">
        <v>249</v>
      </c>
      <c r="E1000" s="112" t="s">
        <v>362</v>
      </c>
      <c r="F1000" s="115" t="str">
        <f t="shared" si="220"/>
        <v>PC (Polycarbonate) chemical upclycled</v>
      </c>
      <c r="G1000" s="146">
        <v>3.3985793333333336</v>
      </c>
      <c r="H1000" s="8">
        <f t="shared" si="221"/>
        <v>3.3985793333333336</v>
      </c>
      <c r="J1000" s="169">
        <v>0.66273246442213063</v>
      </c>
      <c r="K1000" s="8">
        <f t="shared" si="218"/>
        <v>0.66273246442213063</v>
      </c>
      <c r="L1000" s="170">
        <v>0.13170300339999999</v>
      </c>
      <c r="M1000" s="170">
        <v>2.2334293020000003E-2</v>
      </c>
      <c r="N1000" s="170">
        <v>-1.0917319978693671E-3</v>
      </c>
      <c r="O1000" s="170">
        <v>0.50978690000000004</v>
      </c>
      <c r="Q1000" s="69">
        <v>62.579878999999998</v>
      </c>
      <c r="S1000" s="116">
        <v>7.9245905000000005E-2</v>
      </c>
      <c r="T1000" s="116">
        <v>7.2519308000000005E-2</v>
      </c>
      <c r="U1000" s="116">
        <v>2.7526942E-3</v>
      </c>
      <c r="V1000" s="116">
        <v>3.9739023000000002E-3</v>
      </c>
      <c r="X1000" s="69">
        <v>3.2496660999999999E-4</v>
      </c>
      <c r="Z1000" s="166"/>
    </row>
    <row r="1001" spans="1:26" ht="14.4">
      <c r="A1001" t="s">
        <v>1745</v>
      </c>
      <c r="B1001" s="85" t="s">
        <v>749</v>
      </c>
      <c r="C1001" s="113" t="str">
        <f t="shared" si="219"/>
        <v>A.130.03.111</v>
      </c>
      <c r="D1001" s="9" t="s">
        <v>249</v>
      </c>
      <c r="E1001" s="112" t="s">
        <v>362</v>
      </c>
      <c r="F1001" s="115" t="str">
        <f t="shared" si="220"/>
        <v>bio-PE (Polyethylene) chemical upcycled - non biodegradable</v>
      </c>
      <c r="G1001" s="146">
        <v>1.9227543333333335</v>
      </c>
      <c r="H1001" s="8">
        <f t="shared" si="221"/>
        <v>1.9227543333333335</v>
      </c>
      <c r="J1001" s="169">
        <v>0.38071572109313068</v>
      </c>
      <c r="K1001" s="8">
        <f t="shared" si="218"/>
        <v>0.38071572109313068</v>
      </c>
      <c r="L1001" s="170">
        <v>6.7067513320000008E-2</v>
      </c>
      <c r="M1001" s="170">
        <v>9.8646792699999993E-3</v>
      </c>
      <c r="N1001" s="170">
        <v>1.5370378503130633E-2</v>
      </c>
      <c r="O1001" s="170">
        <v>0.28841315000000001</v>
      </c>
      <c r="Q1001" s="69">
        <v>37.096167000000001</v>
      </c>
      <c r="S1001" s="116">
        <v>2.726584E-2</v>
      </c>
      <c r="T1001" s="116">
        <v>2.3352106000000001E-2</v>
      </c>
      <c r="U1001" s="116">
        <v>1.420361E-3</v>
      </c>
      <c r="V1001" s="116">
        <v>2.4933731000000002E-3</v>
      </c>
      <c r="X1001" s="69">
        <v>1.0587147E-4</v>
      </c>
      <c r="Z1001" s="166"/>
    </row>
    <row r="1002" spans="1:26" ht="14.4">
      <c r="A1002" t="s">
        <v>1746</v>
      </c>
      <c r="B1002" s="85" t="s">
        <v>749</v>
      </c>
      <c r="C1002" s="113" t="str">
        <f t="shared" si="219"/>
        <v>A.130.03.112</v>
      </c>
      <c r="D1002" s="9" t="s">
        <v>249</v>
      </c>
      <c r="E1002" s="112" t="s">
        <v>362</v>
      </c>
      <c r="F1002" s="115" t="str">
        <f t="shared" si="220"/>
        <v>PE (HDPE  High density Polyethylene) chemical upcycled</v>
      </c>
      <c r="G1002" s="146">
        <v>1.9227543333333335</v>
      </c>
      <c r="H1002" s="8">
        <f t="shared" si="221"/>
        <v>1.9227543333333335</v>
      </c>
      <c r="J1002" s="169">
        <v>0.38071572109313068</v>
      </c>
      <c r="K1002" s="8">
        <f t="shared" si="218"/>
        <v>0.38071572109313068</v>
      </c>
      <c r="L1002" s="170">
        <v>6.7067513320000008E-2</v>
      </c>
      <c r="M1002" s="170">
        <v>9.8646792699999993E-3</v>
      </c>
      <c r="N1002" s="170">
        <v>1.5370378503130633E-2</v>
      </c>
      <c r="O1002" s="170">
        <v>0.28841315000000001</v>
      </c>
      <c r="Q1002" s="69">
        <v>37.096167000000001</v>
      </c>
      <c r="S1002" s="116">
        <v>2.726584E-2</v>
      </c>
      <c r="T1002" s="116">
        <v>2.3352106000000001E-2</v>
      </c>
      <c r="U1002" s="116">
        <v>1.420361E-3</v>
      </c>
      <c r="V1002" s="116">
        <v>2.4933731000000002E-3</v>
      </c>
      <c r="X1002" s="69">
        <v>1.0587147E-4</v>
      </c>
      <c r="Z1002" s="166"/>
    </row>
    <row r="1003" spans="1:26" ht="14.4">
      <c r="A1003" t="s">
        <v>3259</v>
      </c>
      <c r="B1003" s="85" t="s">
        <v>749</v>
      </c>
      <c r="C1003" s="113" t="str">
        <f t="shared" si="219"/>
        <v>A.130.03.113</v>
      </c>
      <c r="D1003" s="9" t="s">
        <v>249</v>
      </c>
      <c r="E1003" s="112" t="s">
        <v>362</v>
      </c>
      <c r="F1003" s="115" t="str">
        <f t="shared" si="220"/>
        <v>PET (Polyethylene terephthalate) chemical upcycled by glycolysis</v>
      </c>
      <c r="G1003" s="146">
        <v>1.3326738666666669</v>
      </c>
      <c r="H1003" s="8">
        <f t="shared" si="221"/>
        <v>1.3326738666666669</v>
      </c>
      <c r="J1003" s="169">
        <v>0.27549015704854762</v>
      </c>
      <c r="K1003" s="8">
        <f t="shared" si="218"/>
        <v>0.27549015704854762</v>
      </c>
      <c r="L1003" s="170">
        <v>1.6255725174000001E-2</v>
      </c>
      <c r="M1003" s="170">
        <v>1.9068449059999999E-2</v>
      </c>
      <c r="N1003" s="170">
        <v>4.0264902814547608E-2</v>
      </c>
      <c r="O1003" s="170">
        <v>0.19990108000000001</v>
      </c>
      <c r="Q1003" s="69">
        <v>14.265029</v>
      </c>
      <c r="S1003" s="116">
        <v>2.3349766000000001E-2</v>
      </c>
      <c r="T1003" s="116">
        <v>2.1861408999999998E-2</v>
      </c>
      <c r="U1003" s="116">
        <v>1.0805732999999999E-3</v>
      </c>
      <c r="V1003" s="116">
        <v>4.0778389999999998E-4</v>
      </c>
      <c r="X1003" s="172">
        <v>5.7050613999999997E-5</v>
      </c>
      <c r="Z1003" s="166"/>
    </row>
    <row r="1004" spans="1:26" ht="14.4">
      <c r="A1004" t="s">
        <v>1747</v>
      </c>
      <c r="B1004" s="85" t="s">
        <v>749</v>
      </c>
      <c r="C1004" s="113" t="str">
        <f t="shared" si="219"/>
        <v>A.130.03.114</v>
      </c>
      <c r="D1004" s="9" t="s">
        <v>249</v>
      </c>
      <c r="E1004" s="112" t="s">
        <v>362</v>
      </c>
      <c r="F1004" s="115" t="str">
        <f t="shared" si="220"/>
        <v>PHA and PHB (Polyhydroxyalkanoates) chemical upcycled - biodegradeble</v>
      </c>
      <c r="G1004" s="146">
        <v>2.7161298666666669</v>
      </c>
      <c r="H1004" s="8">
        <f t="shared" si="221"/>
        <v>2.7161298666666669</v>
      </c>
      <c r="J1004" s="169">
        <v>0.48991749948558</v>
      </c>
      <c r="K1004" s="8">
        <f t="shared" si="218"/>
        <v>0.48991749948558</v>
      </c>
      <c r="L1004" s="170">
        <v>9.0505028442000018E-3</v>
      </c>
      <c r="M1004" s="170">
        <v>3.8351335551380004E-2</v>
      </c>
      <c r="N1004" s="170">
        <v>3.5096181089999998E-2</v>
      </c>
      <c r="O1004" s="170">
        <v>0.40741948</v>
      </c>
      <c r="Q1004" s="69">
        <v>69.121639000000002</v>
      </c>
      <c r="S1004" s="116">
        <v>5.4702862999999997E-2</v>
      </c>
      <c r="T1004" s="116">
        <v>5.0929753000000001E-2</v>
      </c>
      <c r="U1004" s="116">
        <v>2.2614074000000001E-3</v>
      </c>
      <c r="V1004" s="116">
        <v>1.5117018999999999E-3</v>
      </c>
      <c r="X1004" s="69">
        <v>1.3189152000000001E-4</v>
      </c>
      <c r="Z1004" s="166"/>
    </row>
    <row r="1005" spans="1:26" ht="14.4">
      <c r="A1005" t="s">
        <v>2659</v>
      </c>
      <c r="B1005" s="85" t="s">
        <v>749</v>
      </c>
      <c r="C1005" s="113" t="str">
        <f t="shared" si="219"/>
        <v>A.130.03.115</v>
      </c>
      <c r="D1005" s="9" t="s">
        <v>249</v>
      </c>
      <c r="E1005" s="112" t="s">
        <v>362</v>
      </c>
      <c r="F1005" s="115" t="str">
        <f t="shared" si="220"/>
        <v>PLA (Polylactide - starch based) chemical upcycled - biodegradeble</v>
      </c>
      <c r="G1005" s="146">
        <v>4.1567821333333335</v>
      </c>
      <c r="H1005" s="8">
        <f t="shared" si="221"/>
        <v>4.1567821333333335</v>
      </c>
      <c r="J1005" s="169">
        <v>0.69495698895900004</v>
      </c>
      <c r="K1005" s="8">
        <f t="shared" si="218"/>
        <v>0.69495698895900004</v>
      </c>
      <c r="L1005" s="170">
        <v>1.1567683801000001E-2</v>
      </c>
      <c r="M1005" s="170">
        <v>5.9810380201000005E-2</v>
      </c>
      <c r="N1005" s="170">
        <v>6.1604957E-5</v>
      </c>
      <c r="O1005" s="170">
        <v>0.62351732000000004</v>
      </c>
      <c r="Q1005" s="69">
        <v>75.850530000000006</v>
      </c>
      <c r="S1005" s="116">
        <v>8.6970491999999996E-2</v>
      </c>
      <c r="T1005" s="116">
        <v>8.0387777999999993E-2</v>
      </c>
      <c r="U1005" s="116">
        <v>3.499795E-3</v>
      </c>
      <c r="V1005" s="116">
        <v>3.0829194000000001E-3</v>
      </c>
      <c r="X1005" s="69">
        <v>1.9804533E-4</v>
      </c>
      <c r="Z1005" s="166"/>
    </row>
    <row r="1006" spans="1:26" ht="14.4">
      <c r="A1006" t="s">
        <v>753</v>
      </c>
      <c r="B1006" s="85" t="s">
        <v>749</v>
      </c>
      <c r="C1006" s="113" t="str">
        <f t="shared" si="219"/>
        <v>A.130.03.116</v>
      </c>
      <c r="D1006" s="9" t="s">
        <v>249</v>
      </c>
      <c r="E1006" s="112" t="s">
        <v>362</v>
      </c>
      <c r="F1006" s="115" t="str">
        <f t="shared" si="220"/>
        <v>PMMA (Polymethyl methacrylate) chemical upcycled</v>
      </c>
      <c r="G1006" s="146">
        <v>4.3142543333333334</v>
      </c>
      <c r="H1006" s="8">
        <f t="shared" si="221"/>
        <v>4.3142543333333334</v>
      </c>
      <c r="J1006" s="169">
        <v>0.61854532003213059</v>
      </c>
      <c r="K1006" s="8">
        <f t="shared" si="218"/>
        <v>0.61854532003213059</v>
      </c>
      <c r="L1006" s="170">
        <v>5.4723224710000004E-2</v>
      </c>
      <c r="M1006" s="170">
        <v>-8.4160052580000019E-2</v>
      </c>
      <c r="N1006" s="170">
        <v>8.4399790213063384E-4</v>
      </c>
      <c r="O1006" s="170">
        <v>0.64713814999999997</v>
      </c>
      <c r="Q1006" s="69">
        <v>64.461804000000001</v>
      </c>
      <c r="S1006" s="116">
        <v>9.2137874999999994E-2</v>
      </c>
      <c r="T1006" s="116">
        <v>8.3961237999999994E-2</v>
      </c>
      <c r="U1006" s="116">
        <v>3.6324298999999998E-3</v>
      </c>
      <c r="V1006" s="116">
        <v>4.5442071999999998E-3</v>
      </c>
      <c r="X1006" s="69">
        <v>2.139319E-4</v>
      </c>
      <c r="Z1006" s="166"/>
    </row>
    <row r="1007" spans="1:26" ht="14.4">
      <c r="A1007" t="s">
        <v>754</v>
      </c>
      <c r="B1007" s="85" t="s">
        <v>749</v>
      </c>
      <c r="C1007" s="113" t="str">
        <f t="shared" si="219"/>
        <v>A.130.03.117</v>
      </c>
      <c r="D1007" s="9" t="s">
        <v>249</v>
      </c>
      <c r="E1007" s="112" t="s">
        <v>362</v>
      </c>
      <c r="F1007" s="115" t="str">
        <f t="shared" si="220"/>
        <v>POM (Polyoxymethylene) chemical upcycled</v>
      </c>
      <c r="G1007" s="146">
        <v>4.0685193333333336</v>
      </c>
      <c r="H1007" s="8">
        <f t="shared" si="221"/>
        <v>4.0685193333333336</v>
      </c>
      <c r="J1007" s="169">
        <v>0.6641716373721307</v>
      </c>
      <c r="K1007" s="8">
        <f t="shared" si="218"/>
        <v>0.6641716373721307</v>
      </c>
      <c r="L1007" s="170">
        <v>4.2176214099999996E-3</v>
      </c>
      <c r="M1007" s="170">
        <v>4.6912862220000004E-2</v>
      </c>
      <c r="N1007" s="170">
        <v>2.7632537421306324E-3</v>
      </c>
      <c r="O1007" s="170">
        <v>0.61027790000000004</v>
      </c>
      <c r="Q1007" s="69">
        <v>69.866399000000001</v>
      </c>
      <c r="S1007" s="116">
        <v>8.4681826000000002E-2</v>
      </c>
      <c r="T1007" s="116">
        <v>7.6493331999999997E-2</v>
      </c>
      <c r="U1007" s="116">
        <v>3.3447639E-3</v>
      </c>
      <c r="V1007" s="116">
        <v>4.8437298999999996E-3</v>
      </c>
      <c r="X1007" s="69">
        <v>2.1133152E-4</v>
      </c>
      <c r="Z1007" s="166"/>
    </row>
    <row r="1008" spans="1:26" ht="14.4">
      <c r="A1008" t="s">
        <v>755</v>
      </c>
      <c r="B1008" s="85" t="s">
        <v>749</v>
      </c>
      <c r="C1008" s="113" t="str">
        <f t="shared" si="219"/>
        <v>A.130.03.118</v>
      </c>
      <c r="D1008" s="9" t="s">
        <v>249</v>
      </c>
      <c r="E1008" s="112" t="s">
        <v>362</v>
      </c>
      <c r="F1008" s="115" t="str">
        <f t="shared" si="220"/>
        <v>PP (Polypropylene) chemical upcycled</v>
      </c>
      <c r="G1008" s="146">
        <v>1.6827543333333332</v>
      </c>
      <c r="H1008" s="8">
        <f t="shared" si="221"/>
        <v>1.6827543333333332</v>
      </c>
      <c r="J1008" s="169">
        <v>0.34088401182313061</v>
      </c>
      <c r="K1008" s="8">
        <f t="shared" si="218"/>
        <v>0.34088401182313061</v>
      </c>
      <c r="L1008" s="170">
        <v>6.1854077760000001E-2</v>
      </c>
      <c r="M1008" s="170">
        <v>9.0537305600000006E-3</v>
      </c>
      <c r="N1008" s="170">
        <v>1.7563053503130633E-2</v>
      </c>
      <c r="O1008" s="170">
        <v>0.25241314999999998</v>
      </c>
      <c r="Q1008" s="69">
        <v>31.238167000000001</v>
      </c>
      <c r="S1008" s="116">
        <v>2.3188822000000001E-2</v>
      </c>
      <c r="T1008" s="116">
        <v>1.9864106999999999E-2</v>
      </c>
      <c r="U1008" s="116">
        <v>1.22854E-3</v>
      </c>
      <c r="V1008" s="116">
        <v>2.0961749E-3</v>
      </c>
      <c r="X1008" s="172">
        <v>9.1943481999999996E-5</v>
      </c>
      <c r="Z1008" s="166"/>
    </row>
    <row r="1009" spans="1:27" ht="14.4">
      <c r="A1009" t="s">
        <v>756</v>
      </c>
      <c r="B1009" s="85" t="s">
        <v>749</v>
      </c>
      <c r="C1009" s="113" t="str">
        <f t="shared" si="219"/>
        <v>A.130.03.119</v>
      </c>
      <c r="D1009" s="9" t="s">
        <v>249</v>
      </c>
      <c r="E1009" s="112" t="s">
        <v>362</v>
      </c>
      <c r="F1009" s="115" t="str">
        <f t="shared" si="220"/>
        <v>PS (Polystyrene) chemical upcycled</v>
      </c>
      <c r="G1009" s="146">
        <v>1.9584693333333334</v>
      </c>
      <c r="H1009" s="8">
        <f t="shared" si="221"/>
        <v>1.9584693333333334</v>
      </c>
      <c r="J1009" s="169">
        <v>0.3019849791031306</v>
      </c>
      <c r="K1009" s="8">
        <f t="shared" si="218"/>
        <v>0.3019849791031306</v>
      </c>
      <c r="L1009" s="170">
        <v>2.5053994850000001E-2</v>
      </c>
      <c r="M1009" s="170">
        <v>-1.4578008589999998E-2</v>
      </c>
      <c r="N1009" s="170">
        <v>-2.2614071568693669E-3</v>
      </c>
      <c r="O1009" s="170">
        <v>0.29377039999999999</v>
      </c>
      <c r="Q1009" s="69">
        <v>34.078378999999998</v>
      </c>
      <c r="S1009" s="116">
        <v>3.5057616999999999E-2</v>
      </c>
      <c r="T1009" s="116">
        <v>3.1265398E-2</v>
      </c>
      <c r="U1009" s="116">
        <v>1.5102614999999999E-3</v>
      </c>
      <c r="V1009" s="116">
        <v>2.2819570999999999E-3</v>
      </c>
      <c r="X1009" s="69">
        <v>1.0451637E-4</v>
      </c>
      <c r="Z1009" s="166"/>
    </row>
    <row r="1010" spans="1:27" ht="14.4">
      <c r="A1010" t="s">
        <v>1748</v>
      </c>
      <c r="B1010" s="85" t="s">
        <v>749</v>
      </c>
      <c r="C1010" s="113" t="str">
        <f t="shared" si="219"/>
        <v>A.130.03.120</v>
      </c>
      <c r="D1010" s="9" t="s">
        <v>249</v>
      </c>
      <c r="E1010" s="112" t="s">
        <v>362</v>
      </c>
      <c r="F1010" s="115" t="str">
        <f t="shared" si="220"/>
        <v>PTFE (Teflon) chemical upcycled</v>
      </c>
      <c r="G1010" s="146">
        <v>12.955386000000001</v>
      </c>
      <c r="H1010" s="8">
        <f t="shared" si="221"/>
        <v>12.955386000000001</v>
      </c>
      <c r="J1010" s="169">
        <v>2.4186179556101668</v>
      </c>
      <c r="K1010" s="8">
        <f t="shared" si="218"/>
        <v>2.4186179556101668</v>
      </c>
      <c r="L1010" s="170">
        <v>0.14847483156999997</v>
      </c>
      <c r="M1010" s="170">
        <v>0.32520023404999998</v>
      </c>
      <c r="N1010" s="170">
        <v>1.6349899901667087E-3</v>
      </c>
      <c r="O1010" s="170">
        <v>1.9433079</v>
      </c>
      <c r="Q1010" s="69">
        <v>166.10697999999999</v>
      </c>
      <c r="S1010" s="116">
        <v>0.32207001000000002</v>
      </c>
      <c r="T1010" s="116">
        <v>0.30088909000000003</v>
      </c>
      <c r="U1010" s="116">
        <v>1.1933806999999999E-2</v>
      </c>
      <c r="V1010" s="116">
        <v>9.2471121999999992E-3</v>
      </c>
      <c r="X1010" s="69">
        <v>6.7943770999999995E-4</v>
      </c>
      <c r="Z1010" s="166"/>
    </row>
    <row r="1011" spans="1:27" ht="14.4">
      <c r="A1011" t="s">
        <v>1749</v>
      </c>
      <c r="B1011" s="85" t="s">
        <v>749</v>
      </c>
      <c r="C1011" s="113" t="str">
        <f t="shared" si="219"/>
        <v>A.130.03.121</v>
      </c>
      <c r="D1011" s="9" t="s">
        <v>249</v>
      </c>
      <c r="E1011" s="112" t="s">
        <v>362</v>
      </c>
      <c r="F1011" s="115" t="str">
        <f t="shared" si="220"/>
        <v>PTT (Polyltrimethylene terephthalate) chemical upcycled</v>
      </c>
      <c r="G1011" s="146">
        <v>4.4503904000000007</v>
      </c>
      <c r="H1011" s="8">
        <f t="shared" si="221"/>
        <v>4.4503904000000007</v>
      </c>
      <c r="J1011" s="169">
        <v>0.71483906008323062</v>
      </c>
      <c r="K1011" s="8">
        <f t="shared" si="218"/>
        <v>0.71483906008323062</v>
      </c>
      <c r="L1011" s="170">
        <v>5.5558193319999987E-3</v>
      </c>
      <c r="M1011" s="170">
        <v>3.9537234480000003E-2</v>
      </c>
      <c r="N1011" s="170">
        <v>2.187446271230633E-3</v>
      </c>
      <c r="O1011" s="170">
        <v>0.66755856000000002</v>
      </c>
      <c r="Q1011" s="69">
        <v>51.320515</v>
      </c>
      <c r="S1011" s="116">
        <v>8.7002987000000004E-2</v>
      </c>
      <c r="T1011" s="116">
        <v>8.0528687000000002E-2</v>
      </c>
      <c r="U1011" s="116">
        <v>3.6339592E-3</v>
      </c>
      <c r="V1011" s="116">
        <v>2.8403400999999998E-3</v>
      </c>
      <c r="X1011" s="69">
        <v>1.9592403000000001E-4</v>
      </c>
      <c r="Z1011" s="166"/>
    </row>
    <row r="1012" spans="1:27" ht="14.4">
      <c r="A1012" t="s">
        <v>757</v>
      </c>
      <c r="B1012" s="85" t="s">
        <v>749</v>
      </c>
      <c r="C1012" s="113" t="str">
        <f t="shared" si="219"/>
        <v>A.130.03.122</v>
      </c>
      <c r="D1012" s="9" t="s">
        <v>249</v>
      </c>
      <c r="E1012" s="112" t="s">
        <v>362</v>
      </c>
      <c r="F1012" s="115" t="str">
        <f t="shared" si="220"/>
        <v>PUR (Polyurethane) chemical upcycled</v>
      </c>
      <c r="G1012" s="146">
        <v>3.5431330000000001</v>
      </c>
      <c r="H1012" s="8">
        <f t="shared" si="221"/>
        <v>3.5431330000000001</v>
      </c>
      <c r="J1012" s="169">
        <v>0.61876878060313056</v>
      </c>
      <c r="K1012" s="8">
        <f t="shared" si="218"/>
        <v>0.61876878060313056</v>
      </c>
      <c r="L1012" s="170">
        <v>3.6836276500000001E-2</v>
      </c>
      <c r="M1012" s="170">
        <v>3.6913210720000006E-2</v>
      </c>
      <c r="N1012" s="170">
        <v>1.3549343383130632E-2</v>
      </c>
      <c r="O1012" s="170">
        <v>0.53146994999999997</v>
      </c>
      <c r="Q1012" s="69">
        <v>59.905757999999999</v>
      </c>
      <c r="S1012" s="116">
        <v>6.794741E-2</v>
      </c>
      <c r="T1012" s="116">
        <v>6.1905462000000001E-2</v>
      </c>
      <c r="U1012" s="116">
        <v>2.8280775000000002E-3</v>
      </c>
      <c r="V1012" s="116">
        <v>3.2138708E-3</v>
      </c>
      <c r="X1012" s="69">
        <v>2.1229547999999999E-4</v>
      </c>
      <c r="Z1012" s="166"/>
    </row>
    <row r="1013" spans="1:27" ht="14.4">
      <c r="A1013" t="s">
        <v>758</v>
      </c>
      <c r="B1013" s="85" t="s">
        <v>749</v>
      </c>
      <c r="C1013" s="113" t="str">
        <f t="shared" si="219"/>
        <v>A.130.03.123</v>
      </c>
      <c r="D1013" s="9" t="s">
        <v>249</v>
      </c>
      <c r="E1013" s="112" t="s">
        <v>362</v>
      </c>
      <c r="F1013" s="115" t="str">
        <f t="shared" si="220"/>
        <v>PVC (Polyvinylchloride) chemical upcycled</v>
      </c>
      <c r="G1013" s="146">
        <v>2.3059143333333334</v>
      </c>
      <c r="H1013" s="8">
        <f t="shared" si="221"/>
        <v>2.3059143333333334</v>
      </c>
      <c r="J1013" s="169">
        <v>0.50281300878213064</v>
      </c>
      <c r="K1013" s="8">
        <f t="shared" si="218"/>
        <v>0.50281300878213064</v>
      </c>
      <c r="L1013" s="170">
        <v>5.0400399400000004E-2</v>
      </c>
      <c r="M1013" s="170">
        <v>7.5803954720000011E-2</v>
      </c>
      <c r="N1013" s="170">
        <v>3.0721504662130632E-2</v>
      </c>
      <c r="O1013" s="170">
        <v>0.34588714999999998</v>
      </c>
      <c r="Q1013" s="69">
        <v>-16.57639</v>
      </c>
      <c r="S1013" s="116">
        <v>3.4672989000000001E-2</v>
      </c>
      <c r="T1013" s="116">
        <v>3.4334172000000003E-2</v>
      </c>
      <c r="U1013" s="116">
        <v>1.8029957E-3</v>
      </c>
      <c r="V1013" s="116">
        <v>-1.4641785E-3</v>
      </c>
      <c r="X1013" s="172">
        <v>6.3976817999999996E-5</v>
      </c>
      <c r="Z1013" s="166"/>
    </row>
    <row r="1014" spans="1:27" ht="14.4">
      <c r="A1014" t="s">
        <v>1750</v>
      </c>
      <c r="B1014" s="85" t="s">
        <v>749</v>
      </c>
      <c r="C1014" s="113" t="str">
        <f t="shared" si="219"/>
        <v>A.130.03.124</v>
      </c>
      <c r="D1014" s="9" t="s">
        <v>249</v>
      </c>
      <c r="E1014" s="112" t="s">
        <v>362</v>
      </c>
      <c r="F1014" s="115" t="str">
        <f t="shared" si="220"/>
        <v>Starch-PBS 50%-50% blend chemical upcycled - biodegradeble</v>
      </c>
      <c r="G1014" s="146">
        <v>2.2877558666666671</v>
      </c>
      <c r="H1014" s="8">
        <f t="shared" si="221"/>
        <v>2.2877558666666671</v>
      </c>
      <c r="J1014" s="169">
        <v>0.43314219750386351</v>
      </c>
      <c r="K1014" s="8">
        <f t="shared" si="218"/>
        <v>0.43314219750386351</v>
      </c>
      <c r="L1014" s="170">
        <v>2.0635595680000004E-2</v>
      </c>
      <c r="M1014" s="170">
        <v>5.9265211126E-2</v>
      </c>
      <c r="N1014" s="170">
        <v>1.0078010697863507E-2</v>
      </c>
      <c r="O1014" s="170">
        <v>0.34316338000000002</v>
      </c>
      <c r="Q1014" s="69">
        <v>77.545561000000006</v>
      </c>
      <c r="S1014" s="116">
        <v>5.4284311000000002E-2</v>
      </c>
      <c r="T1014" s="116">
        <v>4.9012643000000002E-2</v>
      </c>
      <c r="U1014" s="116">
        <v>2.0982442E-3</v>
      </c>
      <c r="V1014" s="116">
        <v>3.1734239000000002E-3</v>
      </c>
      <c r="X1014" s="69">
        <v>1.5089347E-4</v>
      </c>
      <c r="Z1014" s="166"/>
    </row>
    <row r="1015" spans="1:27" ht="14.4">
      <c r="A1015" t="s">
        <v>1751</v>
      </c>
      <c r="B1015" s="85" t="s">
        <v>749</v>
      </c>
      <c r="C1015" s="113" t="str">
        <f t="shared" si="219"/>
        <v>A.130.03.125</v>
      </c>
      <c r="D1015" s="9" t="s">
        <v>249</v>
      </c>
      <c r="E1015" s="112" t="s">
        <v>362</v>
      </c>
      <c r="F1015" s="115" t="str">
        <f t="shared" si="220"/>
        <v>PBS  chemical upcycled - biodegradeble</v>
      </c>
      <c r="G1015" s="146">
        <v>3.9628950666666669</v>
      </c>
      <c r="H1015" s="8">
        <f t="shared" si="221"/>
        <v>3.9628950666666669</v>
      </c>
      <c r="J1015" s="169">
        <v>0.74599183519647494</v>
      </c>
      <c r="K1015" s="8">
        <f t="shared" si="218"/>
        <v>0.74599183519647494</v>
      </c>
      <c r="L1015" s="170">
        <v>3.7678708039999995E-2</v>
      </c>
      <c r="M1015" s="170">
        <v>0.10221024390000001</v>
      </c>
      <c r="N1015" s="170">
        <v>1.1668623256474905E-2</v>
      </c>
      <c r="O1015" s="170">
        <v>0.59443425999999999</v>
      </c>
      <c r="Q1015" s="69">
        <v>129.05549999999999</v>
      </c>
      <c r="S1015" s="116">
        <v>9.5998599000000004E-2</v>
      </c>
      <c r="T1015" s="116">
        <v>8.6416124999999996E-2</v>
      </c>
      <c r="U1015" s="116">
        <v>3.652307E-3</v>
      </c>
      <c r="V1015" s="116">
        <v>5.9301668E-3</v>
      </c>
      <c r="X1015" s="69">
        <v>2.7128849E-4</v>
      </c>
      <c r="Z1015" s="166"/>
    </row>
    <row r="1016" spans="1:27" ht="14.4">
      <c r="A1016" t="s">
        <v>1752</v>
      </c>
      <c r="B1016" s="85" t="s">
        <v>749</v>
      </c>
      <c r="C1016" s="113" t="str">
        <f t="shared" si="219"/>
        <v>A.130.03.126</v>
      </c>
      <c r="D1016" s="9" t="s">
        <v>249</v>
      </c>
      <c r="E1016" s="112" t="s">
        <v>362</v>
      </c>
      <c r="F1016" s="115" t="str">
        <f t="shared" si="220"/>
        <v>PBAT (polybutylene adipate-co-terephthalate) chemical upcycled - biodegradeble</v>
      </c>
      <c r="G1016" s="146">
        <v>4.2065634666666671</v>
      </c>
      <c r="H1016" s="8">
        <f t="shared" si="221"/>
        <v>4.2065634666666671</v>
      </c>
      <c r="J1016" s="169">
        <v>0.7930838681166259</v>
      </c>
      <c r="K1016" s="8">
        <f t="shared" si="218"/>
        <v>0.7930838681166259</v>
      </c>
      <c r="L1016" s="170">
        <v>4.221911535000001E-2</v>
      </c>
      <c r="M1016" s="170">
        <v>8.9821439064000003E-2</v>
      </c>
      <c r="N1016" s="170">
        <v>3.0058793702625916E-2</v>
      </c>
      <c r="O1016" s="170">
        <v>0.63098452000000005</v>
      </c>
      <c r="Q1016" s="69">
        <v>105.09457</v>
      </c>
      <c r="S1016" s="116">
        <v>8.8765350000000007E-2</v>
      </c>
      <c r="T1016" s="116">
        <v>8.0729392999999997E-2</v>
      </c>
      <c r="U1016" s="116">
        <v>3.4869644000000001E-3</v>
      </c>
      <c r="V1016" s="116">
        <v>4.5489926000000002E-3</v>
      </c>
      <c r="X1016" s="69">
        <v>2.3248542E-4</v>
      </c>
      <c r="Z1016" s="166"/>
    </row>
    <row r="1017" spans="1:27" ht="14.4">
      <c r="A1017" t="s">
        <v>1753</v>
      </c>
      <c r="B1017" s="85" t="s">
        <v>749</v>
      </c>
      <c r="C1017" s="113" t="str">
        <f t="shared" si="219"/>
        <v>A.130.03.127</v>
      </c>
      <c r="D1017" s="9" t="s">
        <v>249</v>
      </c>
      <c r="E1017" s="112" t="s">
        <v>362</v>
      </c>
      <c r="F1017" s="115" t="str">
        <f t="shared" si="220"/>
        <v>PAN (Polyacrylonitrile fibres) chemical upcycled</v>
      </c>
      <c r="G1017" s="146">
        <v>4.8927543333333334</v>
      </c>
      <c r="H1017" s="8">
        <f t="shared" si="221"/>
        <v>4.8927543333333334</v>
      </c>
      <c r="J1017" s="169">
        <v>0.81285703508813067</v>
      </c>
      <c r="K1017" s="8">
        <f t="shared" si="218"/>
        <v>0.81285703508813067</v>
      </c>
      <c r="L1017" s="170">
        <v>-4.0360303500000001E-4</v>
      </c>
      <c r="M1017" s="170">
        <v>8.0974634820000002E-2</v>
      </c>
      <c r="N1017" s="170">
        <v>-1.627146696869367E-3</v>
      </c>
      <c r="O1017" s="170">
        <v>0.73391315000000001</v>
      </c>
      <c r="Q1017" s="69">
        <v>48.650368</v>
      </c>
      <c r="S1017" s="116">
        <v>0.10808429999999999</v>
      </c>
      <c r="T1017" s="116">
        <v>0.10047427</v>
      </c>
      <c r="U1017" s="116">
        <v>4.1855293E-3</v>
      </c>
      <c r="V1017" s="116">
        <v>3.4245005000000002E-3</v>
      </c>
      <c r="X1017" s="69">
        <v>2.1599775000000001E-4</v>
      </c>
      <c r="Z1017" s="166"/>
    </row>
    <row r="1018" spans="1:27" ht="14.4">
      <c r="A1018" t="s">
        <v>1754</v>
      </c>
      <c r="B1018" s="85" t="s">
        <v>749</v>
      </c>
      <c r="C1018" s="113" t="str">
        <f t="shared" si="219"/>
        <v>A.130.03.128</v>
      </c>
      <c r="D1018" s="9" t="s">
        <v>249</v>
      </c>
      <c r="E1018" s="112" t="s">
        <v>362</v>
      </c>
      <c r="F1018" s="115" t="str">
        <f t="shared" si="220"/>
        <v>bio-PP (Polypropylene) chemical upcycled - not biodegradable</v>
      </c>
      <c r="G1018" s="146">
        <v>1.6827543333333332</v>
      </c>
      <c r="H1018" s="8">
        <f t="shared" si="221"/>
        <v>1.6827543333333332</v>
      </c>
      <c r="J1018" s="169">
        <v>0.34088400950313058</v>
      </c>
      <c r="K1018" s="8">
        <f t="shared" si="218"/>
        <v>0.34088400950313058</v>
      </c>
      <c r="L1018" s="170">
        <v>6.1854077760000001E-2</v>
      </c>
      <c r="M1018" s="170">
        <v>9.0537282399999995E-3</v>
      </c>
      <c r="N1018" s="170">
        <v>1.7563053503130633E-2</v>
      </c>
      <c r="O1018" s="170">
        <v>0.25241314999999998</v>
      </c>
      <c r="Q1018" s="69">
        <v>31.238167000000001</v>
      </c>
      <c r="S1018" s="116">
        <v>2.3188822000000001E-2</v>
      </c>
      <c r="T1018" s="116">
        <v>1.9864106999999999E-2</v>
      </c>
      <c r="U1018" s="116">
        <v>1.22854E-3</v>
      </c>
      <c r="V1018" s="116">
        <v>2.0961749E-3</v>
      </c>
      <c r="X1018" s="172">
        <v>9.1943481999999996E-5</v>
      </c>
      <c r="Z1018" s="166"/>
    </row>
    <row r="1019" spans="1:27" ht="14.4">
      <c r="A1019" t="s">
        <v>1755</v>
      </c>
      <c r="B1019" s="85" t="s">
        <v>749</v>
      </c>
      <c r="C1019" s="113" t="str">
        <f t="shared" si="219"/>
        <v>A.130.03.129</v>
      </c>
      <c r="D1019" s="9" t="s">
        <v>249</v>
      </c>
      <c r="E1019" s="112" t="s">
        <v>362</v>
      </c>
      <c r="F1019" s="115" t="str">
        <f t="shared" si="220"/>
        <v>bio-PET (Polyethylene terephthalate) chemical upcycled - not biodegradable</v>
      </c>
      <c r="G1019" s="146">
        <v>1.3326738666666669</v>
      </c>
      <c r="H1019" s="8">
        <f t="shared" si="221"/>
        <v>1.3326738666666669</v>
      </c>
      <c r="J1019" s="169">
        <v>0.27549015704854762</v>
      </c>
      <c r="K1019" s="8">
        <f t="shared" si="218"/>
        <v>0.27549015704854762</v>
      </c>
      <c r="L1019" s="170">
        <v>1.6255725174000001E-2</v>
      </c>
      <c r="M1019" s="170">
        <v>1.9068449059999999E-2</v>
      </c>
      <c r="N1019" s="170">
        <v>4.0264902814547608E-2</v>
      </c>
      <c r="O1019" s="170">
        <v>0.19990108000000001</v>
      </c>
      <c r="Q1019" s="69">
        <v>14.265029</v>
      </c>
      <c r="S1019" s="116">
        <v>2.3349766000000001E-2</v>
      </c>
      <c r="T1019" s="116">
        <v>2.1861408999999998E-2</v>
      </c>
      <c r="U1019" s="116">
        <v>1.0805732999999999E-3</v>
      </c>
      <c r="V1019" s="116">
        <v>4.0778389999999998E-4</v>
      </c>
      <c r="X1019" s="172">
        <v>5.7050613999999997E-5</v>
      </c>
      <c r="Z1019" s="166"/>
    </row>
    <row r="1020" spans="1:27" ht="14.4">
      <c r="A1020" t="s">
        <v>2660</v>
      </c>
      <c r="B1020" s="85" t="s">
        <v>749</v>
      </c>
      <c r="C1020" s="113" t="str">
        <f t="shared" si="219"/>
        <v>A.130.03.130</v>
      </c>
      <c r="D1020" s="9" t="s">
        <v>249</v>
      </c>
      <c r="E1020" s="112" t="s">
        <v>362</v>
      </c>
      <c r="F1020" s="115" t="str">
        <f t="shared" si="220"/>
        <v>PEF (Polyethylene furan-2.5-dicarboxylate) chemical upcycled - not biodegradeble</v>
      </c>
      <c r="G1020" s="146">
        <v>1.0914259333333334</v>
      </c>
      <c r="H1020" s="8">
        <f t="shared" si="221"/>
        <v>1.0914259333333334</v>
      </c>
      <c r="J1020" s="169">
        <v>0.75127370909783397</v>
      </c>
      <c r="K1020" s="8">
        <f t="shared" si="218"/>
        <v>0.75127370909783397</v>
      </c>
      <c r="L1020" s="170">
        <v>3.0667812583999995E-3</v>
      </c>
      <c r="M1020" s="170">
        <v>0.584476705362034</v>
      </c>
      <c r="N1020" s="170">
        <v>1.63324774E-5</v>
      </c>
      <c r="O1020" s="170">
        <v>0.16371389</v>
      </c>
      <c r="Q1020" s="69">
        <v>48.409210000000002</v>
      </c>
      <c r="S1020" s="116">
        <v>2.2885114000000002E-2</v>
      </c>
      <c r="T1020" s="116">
        <v>2.1147959000000001E-2</v>
      </c>
      <c r="U1020" s="116">
        <v>9.1982342999999997E-4</v>
      </c>
      <c r="V1020" s="116">
        <v>8.1733211000000004E-4</v>
      </c>
      <c r="X1020" s="172">
        <v>5.2209356000000002E-5</v>
      </c>
      <c r="Z1020" s="166"/>
    </row>
    <row r="1021" spans="1:27" ht="14.4">
      <c r="B1021" s="85"/>
      <c r="C1021" s="113"/>
      <c r="D1021" s="1" t="s">
        <v>1158</v>
      </c>
      <c r="E1021" s="112"/>
      <c r="H1021" s="8"/>
      <c r="Q1021"/>
      <c r="X1021" s="3"/>
    </row>
    <row r="1022" spans="1:27" ht="14.4">
      <c r="A1022" t="s">
        <v>759</v>
      </c>
      <c r="B1022" s="85" t="s">
        <v>749</v>
      </c>
      <c r="C1022" s="113" t="str">
        <f t="shared" ref="C1022:C1088" si="222">MID(A1022,1,12)</f>
        <v>A.130.05.100</v>
      </c>
      <c r="D1022" s="9" t="s">
        <v>1158</v>
      </c>
      <c r="E1022" s="112" t="s">
        <v>362</v>
      </c>
      <c r="F1022" s="115" t="str">
        <f t="shared" ref="F1022:F1088" si="223">MID(A1022, 21,85)</f>
        <v>BR (butadiene rubber)</v>
      </c>
      <c r="G1022" s="146">
        <v>3.9640000000000004</v>
      </c>
      <c r="H1022" s="8">
        <f t="shared" ref="H1022:H1033" si="224">G1022</f>
        <v>3.9640000000000004</v>
      </c>
      <c r="J1022" s="169">
        <v>1.7739944422551199</v>
      </c>
      <c r="K1022" s="8">
        <f t="shared" si="218"/>
        <v>1.7739944422551199</v>
      </c>
      <c r="L1022" s="170">
        <v>0.12397512958512</v>
      </c>
      <c r="M1022" s="170">
        <v>1.0333645516700001</v>
      </c>
      <c r="N1022" s="170">
        <v>2.2054760999999999E-2</v>
      </c>
      <c r="O1022" s="170">
        <v>0.59460000000000002</v>
      </c>
      <c r="Q1022" s="69">
        <v>106.81064000000001</v>
      </c>
      <c r="S1022" s="116">
        <v>0.11668319000000001</v>
      </c>
      <c r="T1022" s="116">
        <v>0.1053013</v>
      </c>
      <c r="U1022" s="116">
        <v>3.9535645999999999E-3</v>
      </c>
      <c r="V1022" s="116">
        <v>7.4283216000000001E-3</v>
      </c>
      <c r="X1022" s="69">
        <v>3.1032884999999998E-4</v>
      </c>
      <c r="Z1022" s="166"/>
      <c r="AA1022" t="s">
        <v>2378</v>
      </c>
    </row>
    <row r="1023" spans="1:27" ht="14.4">
      <c r="A1023" t="s">
        <v>3260</v>
      </c>
      <c r="B1023" s="85" t="s">
        <v>749</v>
      </c>
      <c r="C1023" s="113" t="str">
        <f t="shared" si="222"/>
        <v>A.130.05.101</v>
      </c>
      <c r="D1023" s="9" t="s">
        <v>1158</v>
      </c>
      <c r="E1023" s="112" t="s">
        <v>362</v>
      </c>
      <c r="F1023" s="115" t="str">
        <f t="shared" si="223"/>
        <v>Tires (SBR plus Carbon black plus steel)</v>
      </c>
      <c r="G1023" s="146">
        <v>2.9898998666666667</v>
      </c>
      <c r="H1023" s="8">
        <f t="shared" si="224"/>
        <v>2.9898998666666667</v>
      </c>
      <c r="J1023" s="169">
        <v>1.0230973665011525</v>
      </c>
      <c r="K1023" s="8">
        <f t="shared" si="218"/>
        <v>1.0230973665011525</v>
      </c>
      <c r="L1023" s="170">
        <v>5.3731082419999993E-2</v>
      </c>
      <c r="M1023" s="170">
        <v>0.50840033118110006</v>
      </c>
      <c r="N1023" s="170">
        <v>1.248097290005247E-2</v>
      </c>
      <c r="O1023" s="170">
        <v>0.44848497999999998</v>
      </c>
      <c r="Q1023" s="69">
        <v>81.151668000000001</v>
      </c>
      <c r="S1023" s="116">
        <v>7.5874199000000003E-2</v>
      </c>
      <c r="T1023" s="116">
        <v>6.7953611999999997E-2</v>
      </c>
      <c r="U1023" s="116">
        <v>2.7536829999999998E-3</v>
      </c>
      <c r="V1023" s="116">
        <v>5.1669035000000002E-3</v>
      </c>
      <c r="X1023" s="69">
        <v>2.1809193000000001E-4</v>
      </c>
      <c r="Z1023" s="166"/>
      <c r="AA1023" t="s">
        <v>2379</v>
      </c>
    </row>
    <row r="1024" spans="1:27" ht="14.4">
      <c r="A1024" t="s">
        <v>1515</v>
      </c>
      <c r="B1024" s="85" t="s">
        <v>749</v>
      </c>
      <c r="C1024" s="113" t="str">
        <f t="shared" si="222"/>
        <v>A.130.05.102</v>
      </c>
      <c r="D1024" s="9" t="s">
        <v>1158</v>
      </c>
      <c r="E1024" s="112" t="s">
        <v>362</v>
      </c>
      <c r="F1024" s="115" t="str">
        <f t="shared" si="223"/>
        <v>EPDM (ethylene propylene diene monomer rubber)</v>
      </c>
      <c r="G1024" s="146">
        <v>3.5000000000000004</v>
      </c>
      <c r="H1024" s="8">
        <f t="shared" si="224"/>
        <v>3.5000000000000004</v>
      </c>
      <c r="J1024" s="169">
        <v>1.5831096360629999</v>
      </c>
      <c r="K1024" s="8">
        <f t="shared" si="218"/>
        <v>1.5831096360629999</v>
      </c>
      <c r="L1024" s="170">
        <v>5.1461644100000002E-2</v>
      </c>
      <c r="M1024" s="170">
        <v>1.006647991963</v>
      </c>
      <c r="N1024" s="170">
        <v>0</v>
      </c>
      <c r="O1024" s="170">
        <v>0.52500000000000002</v>
      </c>
      <c r="Q1024" s="69">
        <v>93.87</v>
      </c>
      <c r="S1024" s="116">
        <v>7.8795903E-2</v>
      </c>
      <c r="T1024" s="116">
        <v>6.9839389000000002E-2</v>
      </c>
      <c r="U1024" s="116">
        <v>2.9619132000000001E-3</v>
      </c>
      <c r="V1024" s="116">
        <v>5.9946011999999996E-3</v>
      </c>
      <c r="X1024" s="69">
        <v>2.6218233E-4</v>
      </c>
      <c r="Z1024" s="166"/>
      <c r="AA1024" t="s">
        <v>2380</v>
      </c>
    </row>
    <row r="1025" spans="1:27" ht="14.4">
      <c r="A1025" t="s">
        <v>2661</v>
      </c>
      <c r="B1025" s="85" t="s">
        <v>749</v>
      </c>
      <c r="C1025" s="113" t="str">
        <f t="shared" si="222"/>
        <v>A.130.05.103</v>
      </c>
      <c r="D1025" s="9" t="s">
        <v>1158</v>
      </c>
      <c r="E1025" s="112" t="s">
        <v>362</v>
      </c>
      <c r="F1025" s="115" t="str">
        <f t="shared" si="223"/>
        <v>EVA (ethylene vinyl acetate rubber)</v>
      </c>
      <c r="G1025" s="146">
        <v>2.2207471999999999</v>
      </c>
      <c r="H1025" s="8">
        <f t="shared" si="224"/>
        <v>2.2207471999999999</v>
      </c>
      <c r="J1025" s="169">
        <v>1.11992366047</v>
      </c>
      <c r="K1025" s="8">
        <f t="shared" si="218"/>
        <v>1.11992366047</v>
      </c>
      <c r="L1025" s="170">
        <v>7.6196910470000004E-2</v>
      </c>
      <c r="M1025" s="170">
        <v>0.69309972399999997</v>
      </c>
      <c r="N1025" s="170">
        <v>1.7514946E-2</v>
      </c>
      <c r="O1025" s="170">
        <v>0.33311207999999998</v>
      </c>
      <c r="Q1025" s="69">
        <v>92.132140000000007</v>
      </c>
      <c r="S1025" s="116">
        <v>6.1108160000000002E-2</v>
      </c>
      <c r="T1025" s="116">
        <v>5.2676806999999999E-2</v>
      </c>
      <c r="U1025" s="116">
        <v>2.2758932999999999E-3</v>
      </c>
      <c r="V1025" s="116">
        <v>6.1554606E-3</v>
      </c>
      <c r="X1025" s="69">
        <v>2.1338442E-4</v>
      </c>
      <c r="Z1025" s="166"/>
      <c r="AA1025" t="s">
        <v>2381</v>
      </c>
    </row>
    <row r="1026" spans="1:27" ht="14.4">
      <c r="A1026" t="s">
        <v>2662</v>
      </c>
      <c r="B1026" s="85" t="s">
        <v>749</v>
      </c>
      <c r="C1026" s="113" t="str">
        <f t="shared" si="222"/>
        <v>A.130.05.104</v>
      </c>
      <c r="D1026" s="9" t="s">
        <v>1158</v>
      </c>
      <c r="E1026" s="112" t="s">
        <v>362</v>
      </c>
      <c r="F1026" s="115" t="str">
        <f t="shared" si="223"/>
        <v>IR (polyisoprene rubber)</v>
      </c>
      <c r="G1026" s="146">
        <v>2.7764344666666667</v>
      </c>
      <c r="H1026" s="8">
        <f t="shared" si="224"/>
        <v>2.7764344666666667</v>
      </c>
      <c r="J1026" s="169">
        <v>1.2672654117398401</v>
      </c>
      <c r="K1026" s="8">
        <f t="shared" si="218"/>
        <v>1.2672654117398401</v>
      </c>
      <c r="L1026" s="170">
        <v>7.8014610285000001E-3</v>
      </c>
      <c r="M1026" s="170">
        <v>0.84295723318184002</v>
      </c>
      <c r="N1026" s="170">
        <v>4.1547529499999999E-5</v>
      </c>
      <c r="O1026" s="170">
        <v>0.41646517</v>
      </c>
      <c r="Q1026" s="69">
        <v>36.655008000000002</v>
      </c>
      <c r="S1026" s="116">
        <v>5.8216519000000001E-2</v>
      </c>
      <c r="T1026" s="116">
        <v>5.3797439000000002E-2</v>
      </c>
      <c r="U1026" s="116">
        <v>2.3399016999999999E-3</v>
      </c>
      <c r="V1026" s="116">
        <v>2.0791782000000002E-3</v>
      </c>
      <c r="X1026" s="69">
        <v>1.3281328000000001E-4</v>
      </c>
      <c r="Z1026" s="166"/>
      <c r="AA1026" t="s">
        <v>2382</v>
      </c>
    </row>
    <row r="1027" spans="1:27" ht="14.4">
      <c r="A1027" t="s">
        <v>1756</v>
      </c>
      <c r="B1027" s="85" t="s">
        <v>749</v>
      </c>
      <c r="C1027" s="113" t="str">
        <f t="shared" si="222"/>
        <v>A.130.05.105</v>
      </c>
      <c r="D1027" s="9" t="s">
        <v>1158</v>
      </c>
      <c r="E1027" s="112" t="s">
        <v>362</v>
      </c>
      <c r="F1027" s="115" t="str">
        <f t="shared" si="223"/>
        <v>Natural rubber (from Thailand in Rotterdam)</v>
      </c>
      <c r="G1027" s="146">
        <v>1.1476813333333333</v>
      </c>
      <c r="H1027" s="8">
        <f t="shared" si="224"/>
        <v>1.1476813333333333</v>
      </c>
      <c r="J1027" s="169">
        <v>1.9573239560682378</v>
      </c>
      <c r="K1027" s="8">
        <f t="shared" si="218"/>
        <v>1.9573239560682378</v>
      </c>
      <c r="L1027" s="170">
        <v>9.8834327479999998E-3</v>
      </c>
      <c r="M1027" s="170">
        <v>1.73815740608</v>
      </c>
      <c r="N1027" s="170">
        <v>3.7130917240237919E-2</v>
      </c>
      <c r="O1027" s="170">
        <v>0.17215220000000001</v>
      </c>
      <c r="Q1027" s="69">
        <v>42.947321000000002</v>
      </c>
      <c r="S1027" s="116">
        <v>2.3197624E-2</v>
      </c>
      <c r="T1027" s="116">
        <v>2.1601583000000001E-2</v>
      </c>
      <c r="U1027" s="116">
        <v>9.5667674000000002E-4</v>
      </c>
      <c r="V1027" s="116">
        <v>6.3936406999999995E-4</v>
      </c>
      <c r="X1027" s="172">
        <v>5.3736110999999999E-5</v>
      </c>
      <c r="Z1027" s="166"/>
      <c r="AA1027" t="s">
        <v>2383</v>
      </c>
    </row>
    <row r="1028" spans="1:27" ht="14.4">
      <c r="A1028" t="s">
        <v>760</v>
      </c>
      <c r="B1028" s="85" t="s">
        <v>749</v>
      </c>
      <c r="C1028" s="113" t="str">
        <f t="shared" si="222"/>
        <v>A.130.05.106</v>
      </c>
      <c r="D1028" s="9" t="s">
        <v>1158</v>
      </c>
      <c r="E1028" s="112" t="s">
        <v>362</v>
      </c>
      <c r="F1028" s="115" t="str">
        <f t="shared" si="223"/>
        <v>NBR (nitrile rubber)</v>
      </c>
      <c r="G1028" s="146">
        <v>3.568424733333333</v>
      </c>
      <c r="H1028" s="8">
        <f t="shared" si="224"/>
        <v>3.568424733333333</v>
      </c>
      <c r="J1028" s="169">
        <v>1.5558449347638998</v>
      </c>
      <c r="K1028" s="8">
        <f t="shared" si="218"/>
        <v>1.5558449347638998</v>
      </c>
      <c r="L1028" s="170">
        <v>9.6445972263900018E-2</v>
      </c>
      <c r="M1028" s="170">
        <v>0.90566118389999994</v>
      </c>
      <c r="N1028" s="170">
        <v>1.8474068599999997E-2</v>
      </c>
      <c r="O1028" s="170">
        <v>0.53526370999999995</v>
      </c>
      <c r="Q1028" s="69">
        <v>75.143962000000002</v>
      </c>
      <c r="S1028" s="116">
        <v>9.5099693999999999E-2</v>
      </c>
      <c r="T1028" s="116">
        <v>8.6518822999999995E-2</v>
      </c>
      <c r="U1028" s="116">
        <v>3.3810427000000001E-3</v>
      </c>
      <c r="V1028" s="116">
        <v>5.1998280000000001E-3</v>
      </c>
      <c r="X1028" s="69">
        <v>2.4367168000000001E-4</v>
      </c>
      <c r="Z1028" s="166"/>
      <c r="AA1028" t="s">
        <v>2384</v>
      </c>
    </row>
    <row r="1029" spans="1:27" ht="14.4">
      <c r="A1029" t="s">
        <v>1757</v>
      </c>
      <c r="B1029" s="85" t="s">
        <v>749</v>
      </c>
      <c r="C1029" s="113" t="str">
        <f t="shared" si="222"/>
        <v>A.130.05.107</v>
      </c>
      <c r="D1029" s="9" t="s">
        <v>1158</v>
      </c>
      <c r="E1029" s="112" t="s">
        <v>362</v>
      </c>
      <c r="F1029" s="115" t="str">
        <f t="shared" si="223"/>
        <v>Polychloroprene (Neoprene and CR) rubber</v>
      </c>
      <c r="G1029" s="146">
        <v>6.1751732000000006</v>
      </c>
      <c r="H1029" s="8">
        <f t="shared" si="224"/>
        <v>6.1751732000000006</v>
      </c>
      <c r="J1029" s="169">
        <v>1.5271754829325102</v>
      </c>
      <c r="K1029" s="8">
        <f t="shared" si="218"/>
        <v>1.5271754829325102</v>
      </c>
      <c r="L1029" s="170">
        <v>1.7351525200000002E-2</v>
      </c>
      <c r="M1029" s="170">
        <v>0.58345557029650996</v>
      </c>
      <c r="N1029" s="170">
        <v>9.2407435999999991E-5</v>
      </c>
      <c r="O1029" s="170">
        <v>0.92627598</v>
      </c>
      <c r="Q1029" s="69">
        <v>110.51719</v>
      </c>
      <c r="S1029" s="116">
        <v>0.13154703000000001</v>
      </c>
      <c r="T1029" s="116">
        <v>0.11965292</v>
      </c>
      <c r="U1029" s="116">
        <v>5.2042640999999997E-3</v>
      </c>
      <c r="V1029" s="116">
        <v>6.6898454E-3</v>
      </c>
      <c r="X1029" s="69">
        <v>3.3039511999999999E-4</v>
      </c>
      <c r="Z1029" s="166"/>
      <c r="AA1029" t="s">
        <v>2385</v>
      </c>
    </row>
    <row r="1030" spans="1:27" ht="14.4">
      <c r="A1030" t="s">
        <v>2663</v>
      </c>
      <c r="B1030" s="85" t="s">
        <v>749</v>
      </c>
      <c r="C1030" s="113" t="str">
        <f t="shared" si="222"/>
        <v>A.130.05.108</v>
      </c>
      <c r="D1030" s="9" t="s">
        <v>1158</v>
      </c>
      <c r="E1030" s="112" t="s">
        <v>362</v>
      </c>
      <c r="F1030" s="115" t="str">
        <f t="shared" si="223"/>
        <v>PU (polyurethane) rubber shoe soles MDI 41.4% Polyols 58.5%</v>
      </c>
      <c r="G1030" s="146">
        <v>4.4973362000000003</v>
      </c>
      <c r="H1030" s="8">
        <f t="shared" si="224"/>
        <v>4.4973362000000003</v>
      </c>
      <c r="J1030" s="169">
        <v>1.5045090832497294</v>
      </c>
      <c r="K1030" s="8">
        <f t="shared" si="218"/>
        <v>1.5045090832497294</v>
      </c>
      <c r="L1030" s="170">
        <v>3.41671505E-2</v>
      </c>
      <c r="M1030" s="170">
        <v>0.74920852751972955</v>
      </c>
      <c r="N1030" s="170">
        <v>4.6532975230000002E-2</v>
      </c>
      <c r="O1030" s="170">
        <v>0.67460043000000003</v>
      </c>
      <c r="Q1030" s="69">
        <v>124.56479</v>
      </c>
      <c r="S1030" s="116">
        <v>9.6138207000000003E-2</v>
      </c>
      <c r="T1030" s="116">
        <v>8.5551040999999994E-2</v>
      </c>
      <c r="U1030" s="116">
        <v>3.7432863999999999E-3</v>
      </c>
      <c r="V1030" s="116">
        <v>6.8438796999999996E-3</v>
      </c>
      <c r="X1030" s="69">
        <v>3.0426352000000002E-4</v>
      </c>
      <c r="Z1030" s="166"/>
      <c r="AA1030" t="s">
        <v>2386</v>
      </c>
    </row>
    <row r="1031" spans="1:27" ht="14.4">
      <c r="A1031" t="s">
        <v>1516</v>
      </c>
      <c r="B1031" s="85" t="s">
        <v>749</v>
      </c>
      <c r="C1031" s="113" t="str">
        <f t="shared" si="222"/>
        <v>A.130.05.109</v>
      </c>
      <c r="D1031" s="9" t="s">
        <v>1158</v>
      </c>
      <c r="E1031" s="112" t="s">
        <v>362</v>
      </c>
      <c r="F1031" s="115" t="str">
        <f t="shared" si="223"/>
        <v>SAN (Styrene-acrylonitrile copolymer)</v>
      </c>
      <c r="G1031" s="146">
        <v>2.7199999999999998</v>
      </c>
      <c r="H1031" s="8">
        <f t="shared" si="224"/>
        <v>2.7199999999999998</v>
      </c>
      <c r="J1031" s="169">
        <v>1.379925938942</v>
      </c>
      <c r="K1031" s="8">
        <f t="shared" si="218"/>
        <v>1.379925938942</v>
      </c>
      <c r="L1031" s="170">
        <v>5.6321459519999999E-2</v>
      </c>
      <c r="M1031" s="170">
        <v>0.91560447942199996</v>
      </c>
      <c r="N1031" s="170">
        <v>0</v>
      </c>
      <c r="O1031" s="170">
        <v>0.40799999999999997</v>
      </c>
      <c r="Q1031" s="69">
        <v>99.718500000000006</v>
      </c>
      <c r="S1031" s="116">
        <v>6.7003747000000002E-2</v>
      </c>
      <c r="T1031" s="116">
        <v>5.7494985999999998E-2</v>
      </c>
      <c r="U1031" s="116">
        <v>2.3888599E-3</v>
      </c>
      <c r="V1031" s="116">
        <v>7.1199009000000001E-3</v>
      </c>
      <c r="X1031" s="69">
        <v>2.4456411000000001E-4</v>
      </c>
      <c r="Z1031" s="166"/>
      <c r="AA1031" t="s">
        <v>2387</v>
      </c>
    </row>
    <row r="1032" spans="1:27" ht="14.4">
      <c r="A1032" t="s">
        <v>761</v>
      </c>
      <c r="B1032" s="85" t="s">
        <v>749</v>
      </c>
      <c r="C1032" s="113" t="str">
        <f t="shared" si="222"/>
        <v>A.130.05.110</v>
      </c>
      <c r="D1032" s="9" t="s">
        <v>1158</v>
      </c>
      <c r="E1032" s="112" t="s">
        <v>362</v>
      </c>
      <c r="F1032" s="115" t="str">
        <f t="shared" si="223"/>
        <v>SBR (Styrene butadiene rubber)</v>
      </c>
      <c r="G1032" s="146">
        <v>3.472742133333333</v>
      </c>
      <c r="H1032" s="8">
        <f t="shared" si="224"/>
        <v>3.472742133333333</v>
      </c>
      <c r="J1032" s="169">
        <v>1.3697349278459598</v>
      </c>
      <c r="K1032" s="8">
        <f t="shared" si="218"/>
        <v>1.3697349278459598</v>
      </c>
      <c r="L1032" s="170">
        <v>8.1853663290400003E-2</v>
      </c>
      <c r="M1032" s="170">
        <v>0.75420469921856004</v>
      </c>
      <c r="N1032" s="170">
        <v>1.2765245336999999E-2</v>
      </c>
      <c r="O1032" s="170">
        <v>0.52091131999999996</v>
      </c>
      <c r="Q1032" s="69">
        <v>94.649874999999994</v>
      </c>
      <c r="S1032" s="116">
        <v>9.4654185000000002E-2</v>
      </c>
      <c r="T1032" s="116">
        <v>8.5059460000000003E-2</v>
      </c>
      <c r="U1032" s="116">
        <v>3.3216484000000001E-3</v>
      </c>
      <c r="V1032" s="116">
        <v>6.2730765000000004E-3</v>
      </c>
      <c r="X1032" s="69">
        <v>2.5916019999999999E-4</v>
      </c>
      <c r="Z1032" s="166"/>
      <c r="AA1032" t="s">
        <v>2388</v>
      </c>
    </row>
    <row r="1033" spans="1:27" ht="14.4">
      <c r="A1033" t="s">
        <v>762</v>
      </c>
      <c r="B1033" s="85" t="s">
        <v>749</v>
      </c>
      <c r="C1033" s="113" t="str">
        <f t="shared" si="222"/>
        <v>A.130.05.111</v>
      </c>
      <c r="D1033" s="9" t="s">
        <v>1158</v>
      </c>
      <c r="E1033" s="112" t="s">
        <v>362</v>
      </c>
      <c r="F1033" s="115" t="str">
        <f t="shared" si="223"/>
        <v>Silicone rubber (PDMS)</v>
      </c>
      <c r="G1033" s="146">
        <v>7.5527793333333326</v>
      </c>
      <c r="H1033" s="8">
        <f t="shared" si="224"/>
        <v>7.5527793333333326</v>
      </c>
      <c r="J1033" s="169">
        <v>2.0121821092079997</v>
      </c>
      <c r="K1033" s="8">
        <f t="shared" si="218"/>
        <v>2.0121821092079997</v>
      </c>
      <c r="L1033" s="170">
        <v>0.12178957076999999</v>
      </c>
      <c r="M1033" s="170">
        <v>0.75458317476799996</v>
      </c>
      <c r="N1033" s="170">
        <v>2.89246367E-3</v>
      </c>
      <c r="O1033" s="170">
        <v>1.1329168999999999</v>
      </c>
      <c r="Q1033" s="69">
        <v>104.05723999999999</v>
      </c>
      <c r="S1033" s="116">
        <v>0.24543181999999999</v>
      </c>
      <c r="T1033" s="116">
        <v>0.23015511</v>
      </c>
      <c r="U1033" s="116">
        <v>7.8818605000000007E-3</v>
      </c>
      <c r="V1033" s="116">
        <v>7.3948479999999999E-3</v>
      </c>
      <c r="X1033" s="69">
        <v>4.8090029000000001E-4</v>
      </c>
      <c r="Z1033" s="166"/>
      <c r="AA1033" t="s">
        <v>2389</v>
      </c>
    </row>
    <row r="1034" spans="1:27" ht="14.4">
      <c r="B1034" s="85"/>
      <c r="C1034" s="113"/>
      <c r="D1034" s="1" t="s">
        <v>155</v>
      </c>
      <c r="E1034" s="112"/>
      <c r="H1034" s="8"/>
      <c r="Q1034"/>
    </row>
    <row r="1035" spans="1:27" ht="14.4">
      <c r="A1035" t="s">
        <v>1517</v>
      </c>
      <c r="B1035" s="85" t="s">
        <v>749</v>
      </c>
      <c r="C1035" s="113" t="str">
        <f t="shared" si="222"/>
        <v>A.130.07.101</v>
      </c>
      <c r="D1035" s="9" t="s">
        <v>155</v>
      </c>
      <c r="E1035" s="112" t="s">
        <v>362</v>
      </c>
      <c r="F1035" s="115" t="str">
        <f t="shared" si="223"/>
        <v>ABS (Acrylonitrile butadiene styrene)</v>
      </c>
      <c r="G1035" s="146">
        <v>2.6900000000000004</v>
      </c>
      <c r="H1035" s="8">
        <f t="shared" ref="H1035:H1066" si="225">G1035</f>
        <v>2.6900000000000004</v>
      </c>
      <c r="J1035" s="169">
        <v>1.3798568451600002</v>
      </c>
      <c r="K1035" s="8">
        <f t="shared" si="218"/>
        <v>1.3798568451600002</v>
      </c>
      <c r="L1035" s="170">
        <v>5.3752430900000002E-2</v>
      </c>
      <c r="M1035" s="170">
        <v>0.92260441426000006</v>
      </c>
      <c r="N1035" s="170">
        <v>0</v>
      </c>
      <c r="O1035" s="170">
        <v>0.40350000000000003</v>
      </c>
      <c r="Q1035" s="69">
        <v>97.198499999999996</v>
      </c>
      <c r="S1035" s="116">
        <v>6.5277583E-2</v>
      </c>
      <c r="T1035" s="116">
        <v>5.5997153000000001E-2</v>
      </c>
      <c r="U1035" s="116">
        <v>2.3404567000000001E-3</v>
      </c>
      <c r="V1035" s="116">
        <v>6.9399728999999999E-3</v>
      </c>
      <c r="X1035" s="69">
        <v>2.407729E-4</v>
      </c>
      <c r="Z1035" s="166"/>
      <c r="AA1035" t="s">
        <v>2390</v>
      </c>
    </row>
    <row r="1036" spans="1:27" ht="14.4">
      <c r="A1036" t="s">
        <v>763</v>
      </c>
      <c r="B1036" s="85" t="s">
        <v>749</v>
      </c>
      <c r="C1036" s="113" t="str">
        <f t="shared" si="222"/>
        <v>A.130.07.102</v>
      </c>
      <c r="D1036" s="9" t="s">
        <v>155</v>
      </c>
      <c r="E1036" s="112" t="s">
        <v>362</v>
      </c>
      <c r="F1036" s="115" t="str">
        <f t="shared" si="223"/>
        <v>ABS 30% glass fibre</v>
      </c>
      <c r="G1036" s="146">
        <v>2.3540000000000001</v>
      </c>
      <c r="H1036" s="8">
        <f t="shared" si="225"/>
        <v>2.3540000000000001</v>
      </c>
      <c r="J1036" s="169">
        <v>1.0793147185</v>
      </c>
      <c r="K1036" s="8">
        <f t="shared" ref="K1036:K1066" si="226">J1036</f>
        <v>1.0793147185</v>
      </c>
      <c r="L1036" s="170">
        <v>4.91947415E-2</v>
      </c>
      <c r="M1036" s="170">
        <v>0.67701997700000005</v>
      </c>
      <c r="N1036" s="170">
        <v>0</v>
      </c>
      <c r="O1036" s="170">
        <v>0.35310000000000002</v>
      </c>
      <c r="Q1036" s="69">
        <v>77.995649999999998</v>
      </c>
      <c r="S1036" s="116">
        <v>5.6136424999999997E-2</v>
      </c>
      <c r="T1036" s="116">
        <v>4.8593617999999998E-2</v>
      </c>
      <c r="U1036" s="116">
        <v>2.1250661000000001E-3</v>
      </c>
      <c r="V1036" s="116">
        <v>5.4177412999999999E-3</v>
      </c>
      <c r="X1036" s="69">
        <v>2.0275128999999999E-4</v>
      </c>
      <c r="Z1036" s="166"/>
      <c r="AA1036" t="s">
        <v>2390</v>
      </c>
    </row>
    <row r="1037" spans="1:27" ht="14.4">
      <c r="A1037" t="s">
        <v>764</v>
      </c>
      <c r="B1037" s="85" t="s">
        <v>749</v>
      </c>
      <c r="C1037" s="113" t="str">
        <f t="shared" si="222"/>
        <v>A.130.07.103</v>
      </c>
      <c r="D1037" s="9" t="s">
        <v>155</v>
      </c>
      <c r="E1037" s="112" t="s">
        <v>362</v>
      </c>
      <c r="F1037" s="115" t="str">
        <f t="shared" si="223"/>
        <v>Ionomer</v>
      </c>
      <c r="G1037" s="146">
        <v>12.015785333333334</v>
      </c>
      <c r="H1037" s="8">
        <f t="shared" si="225"/>
        <v>12.015785333333334</v>
      </c>
      <c r="J1037" s="169">
        <v>3.5121351775350003</v>
      </c>
      <c r="K1037" s="8">
        <f t="shared" si="226"/>
        <v>3.5121351775350003</v>
      </c>
      <c r="L1037" s="170">
        <v>0.19375613330000002</v>
      </c>
      <c r="M1037" s="170">
        <v>1.5114095974950001</v>
      </c>
      <c r="N1037" s="170">
        <v>4.6016467399999997E-3</v>
      </c>
      <c r="O1037" s="170">
        <v>1.8023678000000001</v>
      </c>
      <c r="Q1037" s="69">
        <v>183.80314999999999</v>
      </c>
      <c r="S1037" s="116">
        <v>0.39176045999999998</v>
      </c>
      <c r="T1037" s="116">
        <v>0.36615586</v>
      </c>
      <c r="U1037" s="116">
        <v>1.2539323999999999E-2</v>
      </c>
      <c r="V1037" s="116">
        <v>1.3065273000000001E-2</v>
      </c>
      <c r="X1037" s="69">
        <v>7.8711019000000004E-4</v>
      </c>
      <c r="Z1037" s="166"/>
      <c r="AA1037" t="s">
        <v>2391</v>
      </c>
    </row>
    <row r="1038" spans="1:27" ht="14.4">
      <c r="A1038" t="s">
        <v>1758</v>
      </c>
      <c r="B1038" s="85" t="s">
        <v>749</v>
      </c>
      <c r="C1038" s="113" t="str">
        <f t="shared" si="222"/>
        <v>A.130.07.104</v>
      </c>
      <c r="D1038" s="9" t="s">
        <v>155</v>
      </c>
      <c r="E1038" s="112" t="s">
        <v>362</v>
      </c>
      <c r="F1038" s="115" t="str">
        <f t="shared" si="223"/>
        <v>PA 6 (Nylon 6  Polyamide 6)</v>
      </c>
      <c r="G1038" s="146">
        <v>4.5200000000000005</v>
      </c>
      <c r="H1038" s="8">
        <f t="shared" si="225"/>
        <v>4.5200000000000005</v>
      </c>
      <c r="J1038" s="169">
        <v>1.4471235200349999</v>
      </c>
      <c r="K1038" s="8">
        <f t="shared" si="226"/>
        <v>1.4471235200349999</v>
      </c>
      <c r="L1038" s="170">
        <v>3.933222586E-2</v>
      </c>
      <c r="M1038" s="170">
        <v>0.72979129417499999</v>
      </c>
      <c r="N1038" s="170">
        <v>0</v>
      </c>
      <c r="O1038" s="170">
        <v>0.67800000000000005</v>
      </c>
      <c r="Q1038" s="69">
        <v>101.527</v>
      </c>
      <c r="S1038" s="116">
        <v>9.0347198000000004E-2</v>
      </c>
      <c r="T1038" s="116">
        <v>7.9795508000000001E-2</v>
      </c>
      <c r="U1038" s="116">
        <v>3.6270324999999998E-3</v>
      </c>
      <c r="V1038" s="116">
        <v>6.9246576000000001E-3</v>
      </c>
      <c r="X1038" s="69">
        <v>2.7891294999999997E-4</v>
      </c>
      <c r="Z1038" s="166"/>
      <c r="AA1038" t="s">
        <v>2392</v>
      </c>
    </row>
    <row r="1039" spans="1:27" ht="14.4">
      <c r="A1039" t="s">
        <v>1260</v>
      </c>
      <c r="B1039" s="85" t="s">
        <v>749</v>
      </c>
      <c r="C1039" s="113" t="str">
        <f t="shared" si="222"/>
        <v>A.130.07.105</v>
      </c>
      <c r="D1039" s="9" t="s">
        <v>155</v>
      </c>
      <c r="E1039" s="112" t="s">
        <v>362</v>
      </c>
      <c r="F1039" s="115" t="str">
        <f t="shared" si="223"/>
        <v>PA 6 30% glass fibre</v>
      </c>
      <c r="G1039" s="146">
        <v>3.6350000000000002</v>
      </c>
      <c r="H1039" s="8">
        <f t="shared" si="225"/>
        <v>3.6350000000000002</v>
      </c>
      <c r="J1039" s="169">
        <v>1.1264013930000001</v>
      </c>
      <c r="K1039" s="8">
        <f t="shared" si="226"/>
        <v>1.1264013930000001</v>
      </c>
      <c r="L1039" s="170">
        <v>3.9100598E-2</v>
      </c>
      <c r="M1039" s="170">
        <v>0.54205079499999997</v>
      </c>
      <c r="N1039" s="170">
        <v>0</v>
      </c>
      <c r="O1039" s="170">
        <v>0.54525000000000001</v>
      </c>
      <c r="Q1039" s="69">
        <v>81.025599999999997</v>
      </c>
      <c r="S1039" s="116">
        <v>7.3685156000000002E-2</v>
      </c>
      <c r="T1039" s="116">
        <v>6.5252465999999995E-2</v>
      </c>
      <c r="U1039" s="116">
        <v>3.0256691E-3</v>
      </c>
      <c r="V1039" s="116">
        <v>5.4070206000000004E-3</v>
      </c>
      <c r="X1039" s="69">
        <v>2.2944932999999999E-4</v>
      </c>
      <c r="Z1039" s="166"/>
      <c r="AA1039" t="s">
        <v>2392</v>
      </c>
    </row>
    <row r="1040" spans="1:27" ht="14.4">
      <c r="A1040" t="s">
        <v>1759</v>
      </c>
      <c r="B1040" s="85" t="s">
        <v>749</v>
      </c>
      <c r="C1040" s="113" t="str">
        <f t="shared" si="222"/>
        <v>A.130.07.106</v>
      </c>
      <c r="D1040" s="9" t="s">
        <v>155</v>
      </c>
      <c r="E1040" s="112" t="s">
        <v>362</v>
      </c>
      <c r="F1040" s="115" t="str">
        <f t="shared" si="223"/>
        <v>PA 66 (Nylon 66  Polyamide 6-6)</v>
      </c>
      <c r="G1040" s="146">
        <v>6.4</v>
      </c>
      <c r="H1040" s="8">
        <f t="shared" si="225"/>
        <v>6.4</v>
      </c>
      <c r="J1040" s="169">
        <v>1.8265801666999999</v>
      </c>
      <c r="K1040" s="8">
        <f t="shared" si="226"/>
        <v>1.8265801666999999</v>
      </c>
      <c r="L1040" s="170">
        <v>8.05332307E-2</v>
      </c>
      <c r="M1040" s="170">
        <v>0.78604693599999997</v>
      </c>
      <c r="N1040" s="170">
        <v>0</v>
      </c>
      <c r="O1040" s="170">
        <v>0.96</v>
      </c>
      <c r="Q1040" s="69">
        <v>146.91380000000001</v>
      </c>
      <c r="S1040" s="116">
        <v>0.16991145999999999</v>
      </c>
      <c r="T1040" s="116">
        <v>0.15389127</v>
      </c>
      <c r="U1040" s="116">
        <v>5.6072133000000003E-3</v>
      </c>
      <c r="V1040" s="116">
        <v>1.0412975999999999E-2</v>
      </c>
      <c r="X1040" s="69">
        <v>4.5788783000000002E-4</v>
      </c>
      <c r="Z1040" s="166"/>
      <c r="AA1040" t="s">
        <v>2393</v>
      </c>
    </row>
    <row r="1041" spans="1:27" ht="14.4">
      <c r="A1041" t="s">
        <v>1261</v>
      </c>
      <c r="B1041" s="85" t="s">
        <v>749</v>
      </c>
      <c r="C1041" s="113" t="str">
        <f t="shared" si="222"/>
        <v>A.130.07.107</v>
      </c>
      <c r="D1041" s="9" t="s">
        <v>155</v>
      </c>
      <c r="E1041" s="112" t="s">
        <v>362</v>
      </c>
      <c r="F1041" s="115" t="str">
        <f t="shared" si="223"/>
        <v>PA 66 30% glass fibre</v>
      </c>
      <c r="G1041" s="146">
        <v>4.9510000000000005</v>
      </c>
      <c r="H1041" s="8">
        <f t="shared" si="225"/>
        <v>4.9510000000000005</v>
      </c>
      <c r="J1041" s="169">
        <v>1.39202104119</v>
      </c>
      <c r="K1041" s="8">
        <f t="shared" si="226"/>
        <v>1.39202104119</v>
      </c>
      <c r="L1041" s="170">
        <v>6.7941301190000011E-2</v>
      </c>
      <c r="M1041" s="170">
        <v>0.58142974000000003</v>
      </c>
      <c r="N1041" s="170">
        <v>0</v>
      </c>
      <c r="O1041" s="170">
        <v>0.74265000000000003</v>
      </c>
      <c r="Q1041" s="69">
        <v>112.79636000000001</v>
      </c>
      <c r="S1041" s="116">
        <v>0.12938014</v>
      </c>
      <c r="T1041" s="116">
        <v>0.1171195</v>
      </c>
      <c r="U1041" s="116">
        <v>4.4117957000000003E-3</v>
      </c>
      <c r="V1041" s="116">
        <v>7.8488434999999992E-3</v>
      </c>
      <c r="X1041" s="69">
        <v>3.5473174999999999E-4</v>
      </c>
      <c r="Z1041" s="166"/>
      <c r="AA1041" t="s">
        <v>2394</v>
      </c>
    </row>
    <row r="1042" spans="1:27" ht="14.4">
      <c r="A1042" t="s">
        <v>765</v>
      </c>
      <c r="B1042" s="85" t="s">
        <v>749</v>
      </c>
      <c r="C1042" s="113" t="str">
        <f t="shared" si="222"/>
        <v>A.130.07.108</v>
      </c>
      <c r="D1042" s="9" t="s">
        <v>155</v>
      </c>
      <c r="E1042" s="112" t="s">
        <v>362</v>
      </c>
      <c r="F1042" s="115" t="str">
        <f t="shared" si="223"/>
        <v>PB-1 (Polybutylene)</v>
      </c>
      <c r="G1042" s="146">
        <v>1.92</v>
      </c>
      <c r="H1042" s="8">
        <f t="shared" si="225"/>
        <v>1.92</v>
      </c>
      <c r="J1042" s="169">
        <v>1.20927091678</v>
      </c>
      <c r="K1042" s="8">
        <f t="shared" si="226"/>
        <v>1.20927091678</v>
      </c>
      <c r="L1042" s="170">
        <v>7.477264077000001E-2</v>
      </c>
      <c r="M1042" s="170">
        <v>0.82730807601</v>
      </c>
      <c r="N1042" s="170">
        <v>1.9190200000000001E-2</v>
      </c>
      <c r="O1042" s="170">
        <v>0.28799999999999998</v>
      </c>
      <c r="Q1042" s="69">
        <v>82.925799999999995</v>
      </c>
      <c r="S1042" s="116">
        <v>3.8687603000000001E-2</v>
      </c>
      <c r="T1042" s="116">
        <v>3.1286608E-2</v>
      </c>
      <c r="U1042" s="116">
        <v>1.5651873999999999E-3</v>
      </c>
      <c r="V1042" s="116">
        <v>5.8358076000000004E-3</v>
      </c>
      <c r="X1042" s="69">
        <v>1.7322153000000001E-4</v>
      </c>
      <c r="Z1042" s="166"/>
      <c r="AA1042" t="s">
        <v>2395</v>
      </c>
    </row>
    <row r="1043" spans="1:27" ht="14.4">
      <c r="A1043" t="s">
        <v>766</v>
      </c>
      <c r="B1043" s="85" t="s">
        <v>749</v>
      </c>
      <c r="C1043" s="113" t="str">
        <f t="shared" si="222"/>
        <v>A.130.07.109</v>
      </c>
      <c r="D1043" s="9" t="s">
        <v>155</v>
      </c>
      <c r="E1043" s="112" t="s">
        <v>362</v>
      </c>
      <c r="F1043" s="115" t="str">
        <f t="shared" si="223"/>
        <v>PC (Polycarbonate)</v>
      </c>
      <c r="G1043" s="146">
        <v>3.4000000000000004</v>
      </c>
      <c r="H1043" s="8">
        <f t="shared" si="225"/>
        <v>3.4000000000000004</v>
      </c>
      <c r="J1043" s="169">
        <v>1.4404420304978436</v>
      </c>
      <c r="K1043" s="8">
        <f t="shared" si="226"/>
        <v>1.4404420304978436</v>
      </c>
      <c r="L1043" s="170">
        <v>0.14355269600000001</v>
      </c>
      <c r="M1043" s="170">
        <v>0.7868893344978436</v>
      </c>
      <c r="N1043" s="170">
        <v>0</v>
      </c>
      <c r="O1043" s="170">
        <v>0.51</v>
      </c>
      <c r="Q1043" s="69">
        <v>110.4868</v>
      </c>
      <c r="S1043" s="116">
        <v>9.0041447999999996E-2</v>
      </c>
      <c r="T1043" s="116">
        <v>7.9697456E-2</v>
      </c>
      <c r="U1043" s="116">
        <v>2.8983996000000001E-3</v>
      </c>
      <c r="V1043" s="116">
        <v>7.445592E-3</v>
      </c>
      <c r="X1043" s="69">
        <v>3.9418431999999997E-4</v>
      </c>
      <c r="Z1043" s="166"/>
      <c r="AA1043" t="s">
        <v>2396</v>
      </c>
    </row>
    <row r="1044" spans="1:27" ht="14.4">
      <c r="A1044" t="s">
        <v>767</v>
      </c>
      <c r="B1044" s="85" t="s">
        <v>749</v>
      </c>
      <c r="C1044" s="113" t="str">
        <f t="shared" si="222"/>
        <v>A.130.07.110</v>
      </c>
      <c r="D1044" s="9" t="s">
        <v>155</v>
      </c>
      <c r="E1044" s="112" t="s">
        <v>362</v>
      </c>
      <c r="F1044" s="115" t="str">
        <f t="shared" si="223"/>
        <v>PC 30% glass fibre</v>
      </c>
      <c r="G1044" s="146">
        <v>2.851</v>
      </c>
      <c r="H1044" s="8">
        <f t="shared" si="225"/>
        <v>2.851</v>
      </c>
      <c r="J1044" s="169">
        <v>1.1217243517776998</v>
      </c>
      <c r="K1044" s="8">
        <f t="shared" si="226"/>
        <v>1.1217243517776998</v>
      </c>
      <c r="L1044" s="170">
        <v>0.11205492789999999</v>
      </c>
      <c r="M1044" s="170">
        <v>0.5820194238777</v>
      </c>
      <c r="N1044" s="170">
        <v>0</v>
      </c>
      <c r="O1044" s="170">
        <v>0.42764999999999997</v>
      </c>
      <c r="Q1044" s="69">
        <v>87.297460000000001</v>
      </c>
      <c r="S1044" s="116">
        <v>7.3471129999999996E-2</v>
      </c>
      <c r="T1044" s="116">
        <v>6.5183829999999998E-2</v>
      </c>
      <c r="U1044" s="116">
        <v>2.5156261E-3</v>
      </c>
      <c r="V1044" s="116">
        <v>5.7716746999999999E-3</v>
      </c>
      <c r="X1044" s="69">
        <v>3.1013929E-4</v>
      </c>
      <c r="Z1044" s="166"/>
      <c r="AA1044" t="s">
        <v>2396</v>
      </c>
    </row>
    <row r="1045" spans="1:27" ht="14.4">
      <c r="A1045" t="s">
        <v>3261</v>
      </c>
      <c r="B1045" s="85" t="s">
        <v>749</v>
      </c>
      <c r="C1045" s="113" t="str">
        <f t="shared" si="222"/>
        <v>A.130.07.111</v>
      </c>
      <c r="D1045" s="9" t="s">
        <v>155</v>
      </c>
      <c r="E1045" s="112" t="s">
        <v>362</v>
      </c>
      <c r="F1045" s="115" t="str">
        <f t="shared" si="223"/>
        <v>PE (HDPE  High density Polyethylene)</v>
      </c>
      <c r="G1045" s="146">
        <v>2.16</v>
      </c>
      <c r="H1045" s="8">
        <f t="shared" si="225"/>
        <v>2.16</v>
      </c>
      <c r="J1045" s="169">
        <v>1.2491026247299999</v>
      </c>
      <c r="K1045" s="8">
        <f t="shared" si="226"/>
        <v>1.2491026247299999</v>
      </c>
      <c r="L1045" s="170">
        <v>7.9986076330000003E-2</v>
      </c>
      <c r="M1045" s="170">
        <v>0.82811902339999999</v>
      </c>
      <c r="N1045" s="170">
        <v>1.6997524999999999E-2</v>
      </c>
      <c r="O1045" s="170">
        <v>0.32400000000000001</v>
      </c>
      <c r="Q1045" s="69">
        <v>88.783799999999999</v>
      </c>
      <c r="S1045" s="116">
        <v>4.2764621000000003E-2</v>
      </c>
      <c r="T1045" s="116">
        <v>3.4774606999999999E-2</v>
      </c>
      <c r="U1045" s="116">
        <v>1.7570085E-3</v>
      </c>
      <c r="V1045" s="116">
        <v>6.2330058000000001E-3</v>
      </c>
      <c r="X1045" s="69">
        <v>1.8714951999999999E-4</v>
      </c>
      <c r="Z1045" s="166"/>
      <c r="AA1045" t="s">
        <v>2397</v>
      </c>
    </row>
    <row r="1046" spans="1:27" ht="14.4">
      <c r="A1046" t="s">
        <v>3262</v>
      </c>
      <c r="B1046" s="85" t="s">
        <v>749</v>
      </c>
      <c r="C1046" s="113" t="str">
        <f t="shared" si="222"/>
        <v>A.130.07.112</v>
      </c>
      <c r="D1046" s="9" t="s">
        <v>155</v>
      </c>
      <c r="E1046" s="112" t="s">
        <v>362</v>
      </c>
      <c r="F1046" s="115" t="str">
        <f t="shared" si="223"/>
        <v>PE (LDPE  Low density Polyethylene)</v>
      </c>
      <c r="G1046" s="146">
        <v>2.16</v>
      </c>
      <c r="H1046" s="8">
        <f t="shared" si="225"/>
        <v>2.16</v>
      </c>
      <c r="J1046" s="169">
        <v>1.2701356561799999</v>
      </c>
      <c r="K1046" s="8">
        <f t="shared" si="226"/>
        <v>1.2701356561799999</v>
      </c>
      <c r="L1046" s="170">
        <v>9.3866470480000005E-2</v>
      </c>
      <c r="M1046" s="170">
        <v>0.83191681070000001</v>
      </c>
      <c r="N1046" s="170">
        <v>2.0352374999999999E-2</v>
      </c>
      <c r="O1046" s="170">
        <v>0.32400000000000001</v>
      </c>
      <c r="Q1046" s="69">
        <v>91.876199999999997</v>
      </c>
      <c r="S1046" s="116">
        <v>4.3106878000000001E-2</v>
      </c>
      <c r="T1046" s="116">
        <v>3.4954039999999999E-2</v>
      </c>
      <c r="U1046" s="116">
        <v>1.7773890000000001E-3</v>
      </c>
      <c r="V1046" s="116">
        <v>6.3754488E-3</v>
      </c>
      <c r="X1046" s="69">
        <v>1.9337208000000001E-4</v>
      </c>
      <c r="Z1046" s="166"/>
      <c r="AA1046" t="s">
        <v>2398</v>
      </c>
    </row>
    <row r="1047" spans="1:27" ht="14.4">
      <c r="A1047" t="s">
        <v>3263</v>
      </c>
      <c r="B1047" s="85" t="s">
        <v>749</v>
      </c>
      <c r="C1047" s="113" t="str">
        <f t="shared" si="222"/>
        <v>A.130.07.113</v>
      </c>
      <c r="D1047" s="9" t="s">
        <v>155</v>
      </c>
      <c r="E1047" s="112" t="s">
        <v>362</v>
      </c>
      <c r="F1047" s="115" t="str">
        <f t="shared" si="223"/>
        <v>PE (LLDPE  Linear low density Polyethylene)</v>
      </c>
      <c r="G1047" s="146">
        <v>2.12</v>
      </c>
      <c r="H1047" s="8">
        <f t="shared" si="225"/>
        <v>2.12</v>
      </c>
      <c r="J1047" s="169">
        <v>1.2455399648300001</v>
      </c>
      <c r="K1047" s="8">
        <f t="shared" si="226"/>
        <v>1.2455399648300001</v>
      </c>
      <c r="L1047" s="170">
        <v>7.3866064930000003E-2</v>
      </c>
      <c r="M1047" s="170">
        <v>0.82801444990000006</v>
      </c>
      <c r="N1047" s="170">
        <v>2.565945E-2</v>
      </c>
      <c r="O1047" s="170">
        <v>0.318</v>
      </c>
      <c r="Q1047" s="69">
        <v>86.404200000000003</v>
      </c>
      <c r="S1047" s="116">
        <v>4.1930042000000001E-2</v>
      </c>
      <c r="T1047" s="116">
        <v>3.4152857000000002E-2</v>
      </c>
      <c r="U1047" s="116">
        <v>1.7166099999999999E-3</v>
      </c>
      <c r="V1047" s="116">
        <v>6.0605748000000003E-3</v>
      </c>
      <c r="X1047" s="69">
        <v>1.8191668E-4</v>
      </c>
      <c r="Z1047" s="166"/>
      <c r="AA1047" t="s">
        <v>2399</v>
      </c>
    </row>
    <row r="1048" spans="1:27" ht="14.4">
      <c r="A1048" t="s">
        <v>3264</v>
      </c>
      <c r="B1048" s="85" t="s">
        <v>749</v>
      </c>
      <c r="C1048" s="113" t="str">
        <f t="shared" si="222"/>
        <v>A.130.07.114</v>
      </c>
      <c r="D1048" s="9" t="s">
        <v>155</v>
      </c>
      <c r="E1048" s="112" t="s">
        <v>362</v>
      </c>
      <c r="F1048" s="115" t="str">
        <f t="shared" si="223"/>
        <v>PE (Polyethylene expanded, EPE)</v>
      </c>
      <c r="G1048" s="146">
        <v>2.7634084666666667</v>
      </c>
      <c r="H1048" s="8">
        <f t="shared" si="225"/>
        <v>2.7634084666666667</v>
      </c>
      <c r="J1048" s="169">
        <v>1.3764923734209091</v>
      </c>
      <c r="K1048" s="8">
        <f t="shared" si="226"/>
        <v>1.3764923734209091</v>
      </c>
      <c r="L1048" s="170">
        <v>9.7358208860000003E-2</v>
      </c>
      <c r="M1048" s="170">
        <v>0.84258531537490899</v>
      </c>
      <c r="N1048" s="170">
        <v>2.2037579185999998E-2</v>
      </c>
      <c r="O1048" s="170">
        <v>0.41451126999999999</v>
      </c>
      <c r="Q1048" s="69">
        <v>100.30568</v>
      </c>
      <c r="S1048" s="116">
        <v>5.6032899999999997E-2</v>
      </c>
      <c r="T1048" s="116">
        <v>4.6920397000000003E-2</v>
      </c>
      <c r="U1048" s="116">
        <v>2.2995083000000001E-3</v>
      </c>
      <c r="V1048" s="116">
        <v>6.8129944999999999E-3</v>
      </c>
      <c r="X1048" s="69">
        <v>2.2354486999999999E-4</v>
      </c>
      <c r="Z1048" s="166"/>
      <c r="AA1048" t="s">
        <v>2400</v>
      </c>
    </row>
    <row r="1049" spans="1:27" ht="14.4">
      <c r="A1049" t="s">
        <v>1518</v>
      </c>
      <c r="B1049" s="85" t="s">
        <v>749</v>
      </c>
      <c r="C1049" s="113" t="str">
        <f t="shared" si="222"/>
        <v>A.130.07.116</v>
      </c>
      <c r="D1049" s="9" t="s">
        <v>155</v>
      </c>
      <c r="E1049" s="112" t="s">
        <v>362</v>
      </c>
      <c r="F1049" s="115" t="str">
        <f t="shared" si="223"/>
        <v>PET (Polyethylene terephthalate) 30% glass fibre</v>
      </c>
      <c r="G1049" s="146">
        <v>2.004</v>
      </c>
      <c r="H1049" s="8">
        <f t="shared" si="225"/>
        <v>2.004</v>
      </c>
      <c r="J1049" s="169">
        <v>0.82185937090999994</v>
      </c>
      <c r="K1049" s="8">
        <f t="shared" si="226"/>
        <v>0.82185937090999994</v>
      </c>
      <c r="L1049" s="170">
        <v>3.4206535510000004E-2</v>
      </c>
      <c r="M1049" s="170">
        <v>0.48705283539999999</v>
      </c>
      <c r="N1049" s="170">
        <v>0</v>
      </c>
      <c r="O1049" s="170">
        <v>0.30059999999999998</v>
      </c>
      <c r="Q1049" s="69">
        <v>61.351399999999998</v>
      </c>
      <c r="S1049" s="116">
        <v>5.3680934E-2</v>
      </c>
      <c r="T1049" s="116">
        <v>4.7511412000000003E-2</v>
      </c>
      <c r="U1049" s="116">
        <v>1.9401800999999999E-3</v>
      </c>
      <c r="V1049" s="116">
        <v>4.2293419E-3</v>
      </c>
      <c r="X1049" s="69">
        <v>1.6241975E-4</v>
      </c>
      <c r="Z1049" s="166"/>
      <c r="AA1049" t="s">
        <v>2401</v>
      </c>
    </row>
    <row r="1050" spans="1:27" ht="14.4">
      <c r="A1050" t="s">
        <v>1519</v>
      </c>
      <c r="B1050" s="85" t="s">
        <v>749</v>
      </c>
      <c r="C1050" s="113" t="str">
        <f t="shared" si="222"/>
        <v>A.130.07.117</v>
      </c>
      <c r="D1050" s="9" t="s">
        <v>155</v>
      </c>
      <c r="E1050" s="112" t="s">
        <v>362</v>
      </c>
      <c r="F1050" s="115" t="str">
        <f t="shared" si="223"/>
        <v>PET (Polyethylene terephthalate) amorphous</v>
      </c>
      <c r="G1050" s="146">
        <v>2.0377328000000001</v>
      </c>
      <c r="H1050" s="8">
        <f t="shared" si="225"/>
        <v>2.0377328000000001</v>
      </c>
      <c r="J1050" s="169">
        <v>1.0038014204624599</v>
      </c>
      <c r="K1050" s="8">
        <f t="shared" si="226"/>
        <v>1.0038014204624599</v>
      </c>
      <c r="L1050" s="170">
        <v>3.9897254899999998E-2</v>
      </c>
      <c r="M1050" s="170">
        <v>0.65463833462566001</v>
      </c>
      <c r="N1050" s="170">
        <v>3.6059109368000004E-3</v>
      </c>
      <c r="O1050" s="170">
        <v>0.30565991999999997</v>
      </c>
      <c r="Q1050" s="69">
        <v>72.052897000000002</v>
      </c>
      <c r="S1050" s="116">
        <v>5.8980035E-2</v>
      </c>
      <c r="T1050" s="116">
        <v>5.1925058000000003E-2</v>
      </c>
      <c r="U1050" s="116">
        <v>1.9320931E-3</v>
      </c>
      <c r="V1050" s="116">
        <v>5.1228847000000001E-3</v>
      </c>
      <c r="X1050" s="69">
        <v>1.8593797999999999E-4</v>
      </c>
      <c r="Z1050" s="166"/>
      <c r="AA1050" t="s">
        <v>2402</v>
      </c>
    </row>
    <row r="1051" spans="1:27" ht="14.4">
      <c r="A1051" t="s">
        <v>1520</v>
      </c>
      <c r="B1051" s="85" t="s">
        <v>749</v>
      </c>
      <c r="C1051" s="113" t="str">
        <f t="shared" si="222"/>
        <v>A.130.07.118</v>
      </c>
      <c r="D1051" s="9" t="s">
        <v>155</v>
      </c>
      <c r="E1051" s="112" t="s">
        <v>362</v>
      </c>
      <c r="F1051" s="115" t="str">
        <f t="shared" si="223"/>
        <v>PET (Polyethylene terephthalate) bottle grade</v>
      </c>
      <c r="G1051" s="146">
        <v>2.1900000000000004</v>
      </c>
      <c r="H1051" s="8">
        <f t="shared" si="225"/>
        <v>2.1900000000000004</v>
      </c>
      <c r="J1051" s="169">
        <v>1.0120634871</v>
      </c>
      <c r="K1051" s="8">
        <f t="shared" si="226"/>
        <v>1.0120634871</v>
      </c>
      <c r="L1051" s="170">
        <v>3.2340707400000002E-2</v>
      </c>
      <c r="M1051" s="170">
        <v>0.65122277969999998</v>
      </c>
      <c r="N1051" s="170">
        <v>0</v>
      </c>
      <c r="O1051" s="170">
        <v>0.32850000000000001</v>
      </c>
      <c r="Q1051" s="69">
        <v>73.421000000000006</v>
      </c>
      <c r="S1051" s="116">
        <v>6.1769738999999997E-2</v>
      </c>
      <c r="T1051" s="116">
        <v>5.4451144999999999E-2</v>
      </c>
      <c r="U1051" s="116">
        <v>2.0763339E-3</v>
      </c>
      <c r="V1051" s="116">
        <v>5.2422594000000001E-3</v>
      </c>
      <c r="X1051" s="69">
        <v>1.8315641000000001E-4</v>
      </c>
      <c r="Z1051" s="166"/>
      <c r="AA1051" t="s">
        <v>2402</v>
      </c>
    </row>
    <row r="1052" spans="1:27" ht="14.4">
      <c r="A1052" t="s">
        <v>1521</v>
      </c>
      <c r="B1052" s="85" t="s">
        <v>749</v>
      </c>
      <c r="C1052" s="113" t="str">
        <f t="shared" si="222"/>
        <v>A.130.07.119</v>
      </c>
      <c r="D1052" s="9" t="s">
        <v>155</v>
      </c>
      <c r="E1052" s="112" t="s">
        <v>362</v>
      </c>
      <c r="F1052" s="115" t="str">
        <f t="shared" si="223"/>
        <v>PMMA (Polymethyl methacrylate)</v>
      </c>
      <c r="G1052" s="146">
        <v>3.9</v>
      </c>
      <c r="H1052" s="8">
        <f t="shared" si="225"/>
        <v>3.9</v>
      </c>
      <c r="J1052" s="169">
        <v>1.13395989269876</v>
      </c>
      <c r="K1052" s="8">
        <f t="shared" si="226"/>
        <v>1.13395989269876</v>
      </c>
      <c r="L1052" s="170">
        <v>6.2708542020000008E-2</v>
      </c>
      <c r="M1052" s="170">
        <v>0.48625135067876002</v>
      </c>
      <c r="N1052" s="170">
        <v>0</v>
      </c>
      <c r="O1052" s="170">
        <v>0.58499999999999996</v>
      </c>
      <c r="Q1052" s="69">
        <v>98.7</v>
      </c>
      <c r="S1052" s="116">
        <v>9.3023365999999996E-2</v>
      </c>
      <c r="T1052" s="116">
        <v>8.2557567999999998E-2</v>
      </c>
      <c r="U1052" s="116">
        <v>3.4186181E-3</v>
      </c>
      <c r="V1052" s="116">
        <v>7.0471800000000001E-3</v>
      </c>
      <c r="X1052" s="69">
        <v>2.5172942999999998E-4</v>
      </c>
      <c r="Z1052" s="166"/>
      <c r="AA1052" t="s">
        <v>2403</v>
      </c>
    </row>
    <row r="1053" spans="1:27" ht="14.4">
      <c r="A1053" t="s">
        <v>1522</v>
      </c>
      <c r="B1053" s="85" t="s">
        <v>749</v>
      </c>
      <c r="C1053" s="113" t="str">
        <f t="shared" si="222"/>
        <v>A.130.07.120</v>
      </c>
      <c r="D1053" s="9" t="s">
        <v>155</v>
      </c>
      <c r="E1053" s="112" t="s">
        <v>362</v>
      </c>
      <c r="F1053" s="115" t="str">
        <f t="shared" si="223"/>
        <v>POM (Polyoxymethyleen, polyacetaal)</v>
      </c>
      <c r="G1053" s="146">
        <v>3.2</v>
      </c>
      <c r="H1053" s="8">
        <f t="shared" si="225"/>
        <v>3.2</v>
      </c>
      <c r="J1053" s="169">
        <v>0.91320437307254609</v>
      </c>
      <c r="K1053" s="8">
        <f t="shared" si="226"/>
        <v>0.91320437307254609</v>
      </c>
      <c r="L1053" s="170">
        <v>8.3714509041599994E-3</v>
      </c>
      <c r="M1053" s="170">
        <v>0.42483292216838608</v>
      </c>
      <c r="N1053" s="170">
        <v>0</v>
      </c>
      <c r="O1053" s="170">
        <v>0.48</v>
      </c>
      <c r="Q1053" s="69">
        <v>90.552199999999999</v>
      </c>
      <c r="S1053" s="116">
        <v>7.5057612999999995E-2</v>
      </c>
      <c r="T1053" s="116">
        <v>6.5928784000000004E-2</v>
      </c>
      <c r="U1053" s="116">
        <v>2.7425981999999998E-3</v>
      </c>
      <c r="V1053" s="116">
        <v>6.3862301999999998E-3</v>
      </c>
      <c r="X1053" s="69">
        <v>2.1680165E-4</v>
      </c>
      <c r="Z1053" s="166"/>
      <c r="AA1053" t="s">
        <v>2404</v>
      </c>
    </row>
    <row r="1054" spans="1:27" ht="14.4">
      <c r="A1054" t="s">
        <v>3265</v>
      </c>
      <c r="B1054" s="85" t="s">
        <v>749</v>
      </c>
      <c r="C1054" s="113" t="str">
        <f t="shared" si="222"/>
        <v>A.130.07.121</v>
      </c>
      <c r="D1054" s="9" t="s">
        <v>155</v>
      </c>
      <c r="E1054" s="112" t="s">
        <v>362</v>
      </c>
      <c r="F1054" s="115" t="str">
        <f t="shared" si="223"/>
        <v>PP (Polypropylene)</v>
      </c>
      <c r="G1054" s="146">
        <v>1.92</v>
      </c>
      <c r="H1054" s="8">
        <f t="shared" si="225"/>
        <v>1.92</v>
      </c>
      <c r="J1054" s="169">
        <v>1.20927091678</v>
      </c>
      <c r="K1054" s="8">
        <f t="shared" si="226"/>
        <v>1.20927091678</v>
      </c>
      <c r="L1054" s="170">
        <v>7.477264077000001E-2</v>
      </c>
      <c r="M1054" s="170">
        <v>0.82730807601</v>
      </c>
      <c r="N1054" s="170">
        <v>1.9190200000000001E-2</v>
      </c>
      <c r="O1054" s="170">
        <v>0.28799999999999998</v>
      </c>
      <c r="Q1054" s="69">
        <v>82.925799999999995</v>
      </c>
      <c r="S1054" s="116">
        <v>3.8687603000000001E-2</v>
      </c>
      <c r="T1054" s="116">
        <v>3.1286608E-2</v>
      </c>
      <c r="U1054" s="116">
        <v>1.5651873999999999E-3</v>
      </c>
      <c r="V1054" s="116">
        <v>5.8358076000000004E-3</v>
      </c>
      <c r="X1054" s="69">
        <v>1.7322153000000001E-4</v>
      </c>
      <c r="Z1054" s="166"/>
      <c r="AA1054" t="s">
        <v>2405</v>
      </c>
    </row>
    <row r="1055" spans="1:27" ht="14.4">
      <c r="A1055" t="s">
        <v>3266</v>
      </c>
      <c r="B1055" s="85" t="s">
        <v>749</v>
      </c>
      <c r="C1055" s="113" t="str">
        <f t="shared" si="222"/>
        <v>A.130.07.122</v>
      </c>
      <c r="D1055" s="9" t="s">
        <v>155</v>
      </c>
      <c r="E1055" s="112" t="s">
        <v>362</v>
      </c>
      <c r="F1055" s="115" t="str">
        <f t="shared" si="223"/>
        <v>PP GF30</v>
      </c>
      <c r="G1055" s="146">
        <v>1.8149999999999999</v>
      </c>
      <c r="H1055" s="8">
        <f t="shared" si="225"/>
        <v>1.8149999999999999</v>
      </c>
      <c r="J1055" s="169">
        <v>0.95990457197000001</v>
      </c>
      <c r="K1055" s="8">
        <f t="shared" si="226"/>
        <v>0.95990457197000001</v>
      </c>
      <c r="L1055" s="170">
        <v>6.3908888469999994E-2</v>
      </c>
      <c r="M1055" s="170">
        <v>0.61031254350000008</v>
      </c>
      <c r="N1055" s="170">
        <v>1.343314E-2</v>
      </c>
      <c r="O1055" s="170">
        <v>0.27224999999999999</v>
      </c>
      <c r="Q1055" s="69">
        <v>68.004760000000005</v>
      </c>
      <c r="S1055" s="116">
        <v>3.7523438999999999E-2</v>
      </c>
      <c r="T1055" s="116">
        <v>3.1296235999999998E-2</v>
      </c>
      <c r="U1055" s="116">
        <v>1.5823776E-3</v>
      </c>
      <c r="V1055" s="116">
        <v>4.6448256000000002E-3</v>
      </c>
      <c r="X1055" s="69">
        <v>1.5546534E-4</v>
      </c>
      <c r="Z1055" s="166"/>
      <c r="AA1055" t="s">
        <v>2405</v>
      </c>
    </row>
    <row r="1056" spans="1:27" ht="14.4">
      <c r="A1056" t="s">
        <v>1760</v>
      </c>
      <c r="B1056" s="85" t="s">
        <v>749</v>
      </c>
      <c r="C1056" s="113" t="str">
        <f t="shared" si="222"/>
        <v>A.130.07.123</v>
      </c>
      <c r="D1056" s="9" t="s">
        <v>155</v>
      </c>
      <c r="E1056" s="112" t="s">
        <v>362</v>
      </c>
      <c r="F1056" s="115" t="str">
        <f t="shared" si="223"/>
        <v>PS (EPS  expandable polystyrene, white)</v>
      </c>
      <c r="G1056" s="146">
        <v>2.2800000000000002</v>
      </c>
      <c r="H1056" s="8">
        <f t="shared" si="225"/>
        <v>2.2800000000000002</v>
      </c>
      <c r="J1056" s="169">
        <v>1.2574208943761243</v>
      </c>
      <c r="K1056" s="8">
        <f t="shared" si="226"/>
        <v>1.2574208943761243</v>
      </c>
      <c r="L1056" s="170">
        <v>4.526306964E-2</v>
      </c>
      <c r="M1056" s="170">
        <v>0.87015782473612413</v>
      </c>
      <c r="N1056" s="170">
        <v>0</v>
      </c>
      <c r="O1056" s="170">
        <v>0.34200000000000003</v>
      </c>
      <c r="Q1056" s="69">
        <v>90.587000000000003</v>
      </c>
      <c r="S1056" s="116">
        <v>5.4053499999999997E-2</v>
      </c>
      <c r="T1056" s="116">
        <v>4.5757978999999997E-2</v>
      </c>
      <c r="U1056" s="116">
        <v>1.9497746E-3</v>
      </c>
      <c r="V1056" s="116">
        <v>6.3457464000000003E-3</v>
      </c>
      <c r="X1056" s="69">
        <v>1.9737051000000001E-4</v>
      </c>
      <c r="Z1056" s="166"/>
      <c r="AA1056" t="s">
        <v>2406</v>
      </c>
    </row>
    <row r="1057" spans="1:27" ht="14.4">
      <c r="A1057" t="s">
        <v>1761</v>
      </c>
      <c r="B1057" s="85" t="s">
        <v>749</v>
      </c>
      <c r="C1057" s="113" t="str">
        <f t="shared" si="222"/>
        <v>A.130.07.124</v>
      </c>
      <c r="D1057" s="9" t="s">
        <v>155</v>
      </c>
      <c r="E1057" s="112" t="s">
        <v>362</v>
      </c>
      <c r="F1057" s="115" t="str">
        <f t="shared" si="223"/>
        <v>PS (GPPS  general purpose polystyrene)</v>
      </c>
      <c r="G1057" s="146">
        <v>2.16</v>
      </c>
      <c r="H1057" s="8">
        <f t="shared" si="225"/>
        <v>2.16</v>
      </c>
      <c r="J1057" s="169">
        <v>1.2283185434757857</v>
      </c>
      <c r="K1057" s="8">
        <f t="shared" si="226"/>
        <v>1.2283185434757857</v>
      </c>
      <c r="L1057" s="170">
        <v>3.8141661959999996E-2</v>
      </c>
      <c r="M1057" s="170">
        <v>0.86617688151578565</v>
      </c>
      <c r="N1057" s="170">
        <v>0</v>
      </c>
      <c r="O1057" s="170">
        <v>0.32400000000000001</v>
      </c>
      <c r="Q1057" s="69">
        <v>88.575500000000005</v>
      </c>
      <c r="S1057" s="116">
        <v>5.0526304000000001E-2</v>
      </c>
      <c r="T1057" s="116">
        <v>4.2458808000000001E-2</v>
      </c>
      <c r="U1057" s="116">
        <v>1.8274576E-3</v>
      </c>
      <c r="V1057" s="116">
        <v>6.2400386999999996E-3</v>
      </c>
      <c r="X1057" s="69">
        <v>1.8869762E-4</v>
      </c>
      <c r="Z1057" s="166"/>
      <c r="AA1057" t="s">
        <v>2407</v>
      </c>
    </row>
    <row r="1058" spans="1:27" ht="14.4">
      <c r="A1058" t="s">
        <v>1762</v>
      </c>
      <c r="B1058" s="85" t="s">
        <v>749</v>
      </c>
      <c r="C1058" s="113" t="str">
        <f t="shared" si="222"/>
        <v>A.130.07.125</v>
      </c>
      <c r="D1058" s="9" t="s">
        <v>155</v>
      </c>
      <c r="E1058" s="112" t="s">
        <v>362</v>
      </c>
      <c r="F1058" s="115" t="str">
        <f t="shared" si="223"/>
        <v>PS (HIPS  high impact polysyrene)</v>
      </c>
      <c r="G1058" s="146">
        <v>2.2500000000000004</v>
      </c>
      <c r="H1058" s="8">
        <f t="shared" si="225"/>
        <v>2.2500000000000004</v>
      </c>
      <c r="J1058" s="169">
        <v>1.2440281133713811</v>
      </c>
      <c r="K1058" s="8">
        <f t="shared" si="226"/>
        <v>1.2440281133713811</v>
      </c>
      <c r="L1058" s="170">
        <v>3.9238757619999995E-2</v>
      </c>
      <c r="M1058" s="170">
        <v>0.86728935575138111</v>
      </c>
      <c r="N1058" s="170">
        <v>0</v>
      </c>
      <c r="O1058" s="170">
        <v>0.33750000000000002</v>
      </c>
      <c r="Q1058" s="69">
        <v>90.244699999999995</v>
      </c>
      <c r="S1058" s="116">
        <v>5.2473536000000001E-2</v>
      </c>
      <c r="T1058" s="116">
        <v>4.4231850000000003E-2</v>
      </c>
      <c r="U1058" s="116">
        <v>1.9026870999999999E-3</v>
      </c>
      <c r="V1058" s="116">
        <v>6.3389991000000001E-3</v>
      </c>
      <c r="X1058" s="69">
        <v>1.9380554E-4</v>
      </c>
      <c r="Z1058" s="166"/>
      <c r="AA1058" t="s">
        <v>2408</v>
      </c>
    </row>
    <row r="1059" spans="1:27" ht="14.4">
      <c r="A1059" t="s">
        <v>1763</v>
      </c>
      <c r="B1059" s="85" t="s">
        <v>749</v>
      </c>
      <c r="C1059" s="113" t="str">
        <f t="shared" si="222"/>
        <v>A.130.07.126</v>
      </c>
      <c r="D1059" s="9" t="s">
        <v>155</v>
      </c>
      <c r="E1059" s="112" t="s">
        <v>362</v>
      </c>
      <c r="F1059" s="115" t="str">
        <f t="shared" si="223"/>
        <v>PTFE (Polytetrafluoroethylene) Teflon</v>
      </c>
      <c r="G1059" s="146">
        <v>12</v>
      </c>
      <c r="H1059" s="8">
        <f t="shared" si="225"/>
        <v>12</v>
      </c>
      <c r="J1059" s="169">
        <v>2.8074053827099998</v>
      </c>
      <c r="K1059" s="8">
        <f t="shared" si="226"/>
        <v>2.8074053827099998</v>
      </c>
      <c r="L1059" s="170">
        <v>0.15496353429999998</v>
      </c>
      <c r="M1059" s="170">
        <v>0.85244184841000004</v>
      </c>
      <c r="N1059" s="170">
        <v>0</v>
      </c>
      <c r="O1059" s="170">
        <v>1.8</v>
      </c>
      <c r="Q1059" s="69">
        <v>184.8</v>
      </c>
      <c r="S1059" s="116">
        <v>0.31210937</v>
      </c>
      <c r="T1059" s="116">
        <v>0.28998718000000001</v>
      </c>
      <c r="U1059" s="116">
        <v>1.1286521000000001E-2</v>
      </c>
      <c r="V1059" s="116">
        <v>1.0835664E-2</v>
      </c>
      <c r="X1059" s="69">
        <v>6.8241828999999999E-4</v>
      </c>
      <c r="Z1059" s="166"/>
      <c r="AA1059" t="s">
        <v>2409</v>
      </c>
    </row>
    <row r="1060" spans="1:27" ht="14.4">
      <c r="A1060" t="s">
        <v>768</v>
      </c>
      <c r="B1060" s="85" t="s">
        <v>749</v>
      </c>
      <c r="C1060" s="113" t="str">
        <f t="shared" si="222"/>
        <v>A.130.07.127</v>
      </c>
      <c r="D1060" s="9" t="s">
        <v>155</v>
      </c>
      <c r="E1060" s="112" t="s">
        <v>362</v>
      </c>
      <c r="F1060" s="115" t="str">
        <f t="shared" si="223"/>
        <v>PTT (Polyltrimethylene terephthalate)</v>
      </c>
      <c r="G1060" s="146">
        <v>3.906156066666667</v>
      </c>
      <c r="H1060" s="8">
        <f t="shared" si="225"/>
        <v>3.906156066666667</v>
      </c>
      <c r="J1060" s="169">
        <v>1.07802802651188</v>
      </c>
      <c r="K1060" s="8">
        <f t="shared" si="226"/>
        <v>1.07802802651188</v>
      </c>
      <c r="L1060" s="170">
        <v>1.0975848540999998E-2</v>
      </c>
      <c r="M1060" s="170">
        <v>0.48107031489527996</v>
      </c>
      <c r="N1060" s="170">
        <v>5.8453075600000006E-5</v>
      </c>
      <c r="O1060" s="170">
        <v>0.58592341000000003</v>
      </c>
      <c r="Q1060" s="69">
        <v>76.485005000000001</v>
      </c>
      <c r="S1060" s="116">
        <v>8.3679681000000006E-2</v>
      </c>
      <c r="T1060" s="116">
        <v>7.5687430999999999E-2</v>
      </c>
      <c r="U1060" s="116">
        <v>3.2919996000000001E-3</v>
      </c>
      <c r="V1060" s="116">
        <v>4.7002496999999999E-3</v>
      </c>
      <c r="X1060" s="69">
        <v>2.1693358999999999E-4</v>
      </c>
      <c r="Z1060" s="166"/>
      <c r="AA1060" t="s">
        <v>2410</v>
      </c>
    </row>
    <row r="1061" spans="1:27" ht="14.4">
      <c r="A1061" t="s">
        <v>2664</v>
      </c>
      <c r="B1061" s="85" t="s">
        <v>749</v>
      </c>
      <c r="C1061" s="113" t="str">
        <f t="shared" si="222"/>
        <v>A.130.07.128</v>
      </c>
      <c r="D1061" s="9" t="s">
        <v>155</v>
      </c>
      <c r="E1061" s="112" t="s">
        <v>362</v>
      </c>
      <c r="F1061" s="115" t="str">
        <f t="shared" si="223"/>
        <v>PVOH (Polyvinyl alcohol) and PVA (Polyvinyl acetate - wood glue)</v>
      </c>
      <c r="G1061" s="146">
        <v>3.2512400000000001</v>
      </c>
      <c r="H1061" s="8">
        <f t="shared" si="225"/>
        <v>3.2512400000000001</v>
      </c>
      <c r="J1061" s="169">
        <v>1.40886249259</v>
      </c>
      <c r="K1061" s="8">
        <f t="shared" si="226"/>
        <v>1.40886249259</v>
      </c>
      <c r="L1061" s="170">
        <v>0.10899831302</v>
      </c>
      <c r="M1061" s="170">
        <v>0.78093727957000003</v>
      </c>
      <c r="N1061" s="170">
        <v>3.1240899999999999E-2</v>
      </c>
      <c r="O1061" s="170">
        <v>0.48768600000000001</v>
      </c>
      <c r="Q1061" s="69">
        <v>126.5305</v>
      </c>
      <c r="S1061" s="116">
        <v>0.12749094999999999</v>
      </c>
      <c r="T1061" s="116">
        <v>0.11556345</v>
      </c>
      <c r="U1061" s="116">
        <v>4.3058156000000004E-3</v>
      </c>
      <c r="V1061" s="116">
        <v>7.6216779999999998E-3</v>
      </c>
      <c r="X1061" s="69">
        <v>3.4692673999999998E-4</v>
      </c>
      <c r="Z1061" s="166"/>
      <c r="AA1061" t="s">
        <v>2411</v>
      </c>
    </row>
    <row r="1062" spans="1:27" ht="14.4">
      <c r="A1062" t="s">
        <v>3267</v>
      </c>
      <c r="B1062" s="85" t="s">
        <v>749</v>
      </c>
      <c r="C1062" s="113" t="str">
        <f t="shared" si="222"/>
        <v>A.130.07.129</v>
      </c>
      <c r="D1062" s="9" t="s">
        <v>155</v>
      </c>
      <c r="E1062" s="112" t="s">
        <v>362</v>
      </c>
      <c r="F1062" s="115" t="str">
        <f t="shared" si="223"/>
        <v>PVC (Polyvinylchloride emulsion polymerised)</v>
      </c>
      <c r="G1062" s="146">
        <v>2.4500000000000002</v>
      </c>
      <c r="H1062" s="8">
        <f t="shared" si="225"/>
        <v>2.4500000000000002</v>
      </c>
      <c r="J1062" s="169">
        <v>0.91376178919999984</v>
      </c>
      <c r="K1062" s="8">
        <f t="shared" si="226"/>
        <v>0.91376178919999984</v>
      </c>
      <c r="L1062" s="170">
        <v>5.8918045199999998E-2</v>
      </c>
      <c r="M1062" s="170">
        <v>0.45818631899999995</v>
      </c>
      <c r="N1062" s="170">
        <v>2.9157425000000001E-2</v>
      </c>
      <c r="O1062" s="170">
        <v>0.36749999999999999</v>
      </c>
      <c r="Q1062" s="69">
        <v>3.2686000000000002</v>
      </c>
      <c r="S1062" s="116">
        <v>4.1646620000000002E-2</v>
      </c>
      <c r="T1062" s="116">
        <v>3.9670985999999998E-2</v>
      </c>
      <c r="U1062" s="116">
        <v>1.9756336999999999E-3</v>
      </c>
      <c r="V1062" s="116">
        <v>0</v>
      </c>
      <c r="X1062" s="69">
        <v>1.0010018000000001E-4</v>
      </c>
      <c r="Z1062" s="166"/>
      <c r="AA1062" t="s">
        <v>2412</v>
      </c>
    </row>
    <row r="1063" spans="1:27" ht="14.4">
      <c r="A1063" t="s">
        <v>3268</v>
      </c>
      <c r="B1063" s="85" t="s">
        <v>749</v>
      </c>
      <c r="C1063" s="113" t="str">
        <f t="shared" si="222"/>
        <v>A.130.07.130</v>
      </c>
      <c r="D1063" s="9" t="s">
        <v>155</v>
      </c>
      <c r="E1063" s="112" t="s">
        <v>362</v>
      </c>
      <c r="F1063" s="115" t="str">
        <f t="shared" si="223"/>
        <v>PVC (Polyvinylchloride suspension polymerised)</v>
      </c>
      <c r="G1063" s="146">
        <v>2.08</v>
      </c>
      <c r="H1063" s="8">
        <f t="shared" si="225"/>
        <v>2.08</v>
      </c>
      <c r="J1063" s="169">
        <v>0.82552309069999996</v>
      </c>
      <c r="K1063" s="8">
        <f t="shared" si="226"/>
        <v>0.82552309069999996</v>
      </c>
      <c r="L1063" s="170">
        <v>5.3072726699999996E-2</v>
      </c>
      <c r="M1063" s="170">
        <v>0.43298753899999998</v>
      </c>
      <c r="N1063" s="170">
        <v>2.7462825E-2</v>
      </c>
      <c r="O1063" s="170">
        <v>0.312</v>
      </c>
      <c r="Q1063" s="69">
        <v>2.9382000000000001</v>
      </c>
      <c r="S1063" s="116">
        <v>3.5123504999999999E-2</v>
      </c>
      <c r="T1063" s="116">
        <v>3.3442688999999998E-2</v>
      </c>
      <c r="U1063" s="116">
        <v>1.6808157E-3</v>
      </c>
      <c r="V1063" s="116">
        <v>0</v>
      </c>
      <c r="X1063" s="172">
        <v>8.4755600999999995E-5</v>
      </c>
      <c r="Z1063" s="166"/>
      <c r="AA1063" t="s">
        <v>2412</v>
      </c>
    </row>
    <row r="1064" spans="1:27" ht="14.4">
      <c r="A1064" t="s">
        <v>3269</v>
      </c>
      <c r="B1064" s="85" t="s">
        <v>749</v>
      </c>
      <c r="C1064" s="113" t="str">
        <f t="shared" si="222"/>
        <v>A.130.07.131</v>
      </c>
      <c r="D1064" s="9" t="s">
        <v>155</v>
      </c>
      <c r="E1064" s="112" t="s">
        <v>362</v>
      </c>
      <c r="F1064" s="115" t="str">
        <f t="shared" si="223"/>
        <v>PVC (Polyvinylchloride trade mix)</v>
      </c>
      <c r="G1064" s="146">
        <v>2.1539999999999999</v>
      </c>
      <c r="H1064" s="8">
        <f t="shared" si="225"/>
        <v>2.1539999999999999</v>
      </c>
      <c r="J1064" s="169">
        <v>0.84317083040000007</v>
      </c>
      <c r="K1064" s="8">
        <f t="shared" si="226"/>
        <v>0.84317083040000007</v>
      </c>
      <c r="L1064" s="170">
        <v>5.4241790400000003E-2</v>
      </c>
      <c r="M1064" s="170">
        <v>0.43802729499999998</v>
      </c>
      <c r="N1064" s="170">
        <v>2.7801744999999999E-2</v>
      </c>
      <c r="O1064" s="170">
        <v>0.3231</v>
      </c>
      <c r="Q1064" s="69">
        <v>3.0042800000000001</v>
      </c>
      <c r="S1064" s="116">
        <v>3.6428127999999997E-2</v>
      </c>
      <c r="T1064" s="116">
        <v>3.4688349E-2</v>
      </c>
      <c r="U1064" s="116">
        <v>1.7397793E-3</v>
      </c>
      <c r="V1064" s="116">
        <v>0</v>
      </c>
      <c r="X1064" s="172">
        <v>8.7824516999999999E-5</v>
      </c>
      <c r="Z1064" s="166"/>
      <c r="AA1064" t="s">
        <v>2412</v>
      </c>
    </row>
    <row r="1065" spans="1:27" ht="14.4">
      <c r="A1065" t="s">
        <v>2665</v>
      </c>
      <c r="B1065" s="85" t="s">
        <v>749</v>
      </c>
      <c r="C1065" s="113" t="str">
        <f t="shared" si="222"/>
        <v>A.130.07.132</v>
      </c>
      <c r="D1065" s="9" t="s">
        <v>155</v>
      </c>
      <c r="E1065" s="112" t="s">
        <v>362</v>
      </c>
      <c r="F1065" s="115" t="str">
        <f t="shared" si="223"/>
        <v>PVDC (Polyvinyliden chloride)</v>
      </c>
      <c r="G1065" s="146">
        <v>4.577</v>
      </c>
      <c r="H1065" s="8">
        <f t="shared" si="225"/>
        <v>4.577</v>
      </c>
      <c r="J1065" s="169">
        <v>3.7228392829999999</v>
      </c>
      <c r="K1065" s="8">
        <f t="shared" si="226"/>
        <v>3.7228392829999999</v>
      </c>
      <c r="L1065" s="170">
        <v>2.0943815020000001</v>
      </c>
      <c r="M1065" s="170">
        <v>0.86552089799999998</v>
      </c>
      <c r="N1065" s="170">
        <v>7.6386883000000003E-2</v>
      </c>
      <c r="O1065" s="170">
        <v>0.68654999999999999</v>
      </c>
      <c r="Q1065" s="69">
        <v>91.160165000000006</v>
      </c>
      <c r="S1065" s="116">
        <v>0.16269254999999999</v>
      </c>
      <c r="T1065" s="116">
        <v>0.15242546000000001</v>
      </c>
      <c r="U1065" s="116">
        <v>4.6357663999999996E-3</v>
      </c>
      <c r="V1065" s="116">
        <v>5.6313248000000003E-3</v>
      </c>
      <c r="X1065" s="69">
        <v>3.0245593000000001E-3</v>
      </c>
      <c r="Z1065" s="166"/>
      <c r="AA1065" t="s">
        <v>2413</v>
      </c>
    </row>
    <row r="1066" spans="1:27" ht="14.4">
      <c r="A1066" t="s">
        <v>1523</v>
      </c>
      <c r="B1066" s="85" t="s">
        <v>749</v>
      </c>
      <c r="C1066" s="113" t="str">
        <f t="shared" si="222"/>
        <v>A.130.07.133</v>
      </c>
      <c r="D1066" s="9" t="s">
        <v>155</v>
      </c>
      <c r="E1066" s="112" t="s">
        <v>362</v>
      </c>
      <c r="F1066" s="115" t="str">
        <f t="shared" si="223"/>
        <v>PAN Polyacrylonitrile fibres</v>
      </c>
      <c r="G1066" s="146">
        <v>5.13</v>
      </c>
      <c r="H1066" s="8">
        <f t="shared" si="225"/>
        <v>5.13</v>
      </c>
      <c r="J1066" s="169">
        <v>1.5190039378995643</v>
      </c>
      <c r="K1066" s="8">
        <f t="shared" si="226"/>
        <v>1.5190039378995643</v>
      </c>
      <c r="L1066" s="170">
        <v>1.251495958807E-2</v>
      </c>
      <c r="M1066" s="170">
        <v>0.73698897831149435</v>
      </c>
      <c r="N1066" s="170">
        <v>0</v>
      </c>
      <c r="O1066" s="170">
        <v>0.76949999999999996</v>
      </c>
      <c r="Q1066" s="69">
        <v>100.33799999999999</v>
      </c>
      <c r="S1066" s="116">
        <v>0.12358308</v>
      </c>
      <c r="T1066" s="116">
        <v>0.11189677000000001</v>
      </c>
      <c r="U1066" s="116">
        <v>4.5221768000000004E-3</v>
      </c>
      <c r="V1066" s="116">
        <v>7.1641331999999997E-3</v>
      </c>
      <c r="X1066" s="69">
        <v>2.9727581000000002E-4</v>
      </c>
      <c r="Z1066" s="166"/>
      <c r="AA1066" t="s">
        <v>2414</v>
      </c>
    </row>
    <row r="1067" spans="1:27" ht="14.4">
      <c r="B1067" s="85"/>
      <c r="C1067" s="113"/>
      <c r="D1067" s="1" t="s">
        <v>154</v>
      </c>
      <c r="E1067" s="112"/>
      <c r="H1067" s="8"/>
      <c r="Q1067"/>
    </row>
    <row r="1068" spans="1:27" ht="14.4">
      <c r="A1068" t="s">
        <v>1262</v>
      </c>
      <c r="B1068" s="85" t="s">
        <v>749</v>
      </c>
      <c r="C1068" s="113" t="str">
        <f t="shared" si="222"/>
        <v>A.130.09.101</v>
      </c>
      <c r="D1068" s="9" t="s">
        <v>154</v>
      </c>
      <c r="E1068" s="112" t="s">
        <v>362</v>
      </c>
      <c r="F1068" s="115" t="str">
        <f t="shared" si="223"/>
        <v>Carbon fiber-reinforced plastic</v>
      </c>
      <c r="G1068" s="146">
        <v>24.791877333333332</v>
      </c>
      <c r="H1068" s="8">
        <f t="shared" ref="H1068:H1081" si="227">G1068</f>
        <v>24.791877333333332</v>
      </c>
      <c r="J1068" s="169">
        <v>5.0919446838399933</v>
      </c>
      <c r="K1068" s="8">
        <f t="shared" ref="K1068:K1081" si="228">J1068</f>
        <v>5.0919446838399933</v>
      </c>
      <c r="L1068" s="170">
        <v>0.23921090489999999</v>
      </c>
      <c r="M1068" s="170">
        <v>1.1281575678069999</v>
      </c>
      <c r="N1068" s="170">
        <v>5.7946111329935795E-3</v>
      </c>
      <c r="O1068" s="170">
        <v>3.7187815999999998</v>
      </c>
      <c r="Q1068" s="69">
        <v>312.07897000000003</v>
      </c>
      <c r="S1068" s="116">
        <v>0.66133346000000004</v>
      </c>
      <c r="T1068" s="116">
        <v>0.61806903999999996</v>
      </c>
      <c r="U1068" s="116">
        <v>2.3387973999999999E-2</v>
      </c>
      <c r="V1068" s="116">
        <v>1.9876441000000002E-2</v>
      </c>
      <c r="X1068" s="69">
        <v>1.3568739000000001E-3</v>
      </c>
      <c r="Z1068" s="166"/>
    </row>
    <row r="1069" spans="1:27" ht="14.4">
      <c r="A1069" t="s">
        <v>1764</v>
      </c>
      <c r="B1069" s="85" t="s">
        <v>749</v>
      </c>
      <c r="C1069" s="113" t="str">
        <f t="shared" si="222"/>
        <v>A.130.09.102</v>
      </c>
      <c r="D1069" s="9" t="s">
        <v>154</v>
      </c>
      <c r="E1069" s="112" t="s">
        <v>362</v>
      </c>
      <c r="F1069" s="115" t="str">
        <f t="shared" si="223"/>
        <v>Epoxy resin from Bisphenol A 33% Epichlorohydrin 66%</v>
      </c>
      <c r="G1069" s="146">
        <v>2.4319078666666667</v>
      </c>
      <c r="H1069" s="8">
        <f t="shared" si="227"/>
        <v>2.4319078666666667</v>
      </c>
      <c r="J1069" s="169">
        <v>1.3641039497210496</v>
      </c>
      <c r="K1069" s="8">
        <f t="shared" si="228"/>
        <v>1.3641039497210496</v>
      </c>
      <c r="L1069" s="170">
        <v>5.2235274460000002E-2</v>
      </c>
      <c r="M1069" s="170">
        <v>0.93820535059489996</v>
      </c>
      <c r="N1069" s="170">
        <v>8.8771446661498037E-3</v>
      </c>
      <c r="O1069" s="170">
        <v>0.36478618000000002</v>
      </c>
      <c r="Q1069" s="69">
        <v>71.595799</v>
      </c>
      <c r="S1069" s="116">
        <v>5.7283260000000003E-2</v>
      </c>
      <c r="T1069" s="116">
        <v>5.0347351999999998E-2</v>
      </c>
      <c r="U1069" s="116">
        <v>2.1242410999999998E-3</v>
      </c>
      <c r="V1069" s="116">
        <v>4.8116671E-3</v>
      </c>
      <c r="X1069" s="69">
        <v>2.1027303000000001E-4</v>
      </c>
      <c r="Z1069" s="166"/>
      <c r="AA1069" t="s">
        <v>2415</v>
      </c>
    </row>
    <row r="1070" spans="1:27" ht="14.4">
      <c r="A1070" t="s">
        <v>1524</v>
      </c>
      <c r="B1070" s="85" t="s">
        <v>749</v>
      </c>
      <c r="C1070" s="113" t="str">
        <f t="shared" si="222"/>
        <v>A.130.09.103</v>
      </c>
      <c r="D1070" s="9" t="s">
        <v>154</v>
      </c>
      <c r="E1070" s="112" t="s">
        <v>362</v>
      </c>
      <c r="F1070" s="115" t="str">
        <f t="shared" si="223"/>
        <v>MF (melamine formaldehyde resin)</v>
      </c>
      <c r="G1070" s="146">
        <v>1.770294</v>
      </c>
      <c r="H1070" s="8">
        <f t="shared" si="227"/>
        <v>1.770294</v>
      </c>
      <c r="J1070" s="169">
        <v>0.96255441672100006</v>
      </c>
      <c r="K1070" s="8">
        <f t="shared" si="228"/>
        <v>0.96255441672100006</v>
      </c>
      <c r="L1070" s="170">
        <v>2.4212962921000003E-2</v>
      </c>
      <c r="M1070" s="170">
        <v>0.67279735380000005</v>
      </c>
      <c r="N1070" s="170">
        <v>0</v>
      </c>
      <c r="O1070" s="170">
        <v>0.26554410000000001</v>
      </c>
      <c r="Q1070" s="69">
        <v>48.483600000000003</v>
      </c>
      <c r="S1070" s="116">
        <v>8.9555627999999998E-2</v>
      </c>
      <c r="T1070" s="116">
        <v>8.3770824999999993E-2</v>
      </c>
      <c r="U1070" s="116">
        <v>2.6668478999999998E-3</v>
      </c>
      <c r="V1070" s="116">
        <v>3.1179552E-3</v>
      </c>
      <c r="X1070" s="69">
        <v>1.8219199000000001E-4</v>
      </c>
      <c r="Z1070" s="166"/>
      <c r="AA1070" t="s">
        <v>2416</v>
      </c>
    </row>
    <row r="1071" spans="1:27" ht="14.4">
      <c r="A1071" t="s">
        <v>769</v>
      </c>
      <c r="B1071" s="85" t="s">
        <v>749</v>
      </c>
      <c r="C1071" s="113" t="str">
        <f t="shared" si="222"/>
        <v>A.130.09.104</v>
      </c>
      <c r="D1071" s="9" t="s">
        <v>154</v>
      </c>
      <c r="E1071" s="112" t="s">
        <v>362</v>
      </c>
      <c r="F1071" s="115" t="str">
        <f t="shared" si="223"/>
        <v>PF (phenol formaldehyde resin)</v>
      </c>
      <c r="G1071" s="146">
        <v>1.3563820000000002</v>
      </c>
      <c r="H1071" s="8">
        <f t="shared" si="227"/>
        <v>1.3563820000000002</v>
      </c>
      <c r="J1071" s="169">
        <v>0.93418789638299993</v>
      </c>
      <c r="K1071" s="8">
        <f t="shared" si="228"/>
        <v>0.93418789638299993</v>
      </c>
      <c r="L1071" s="170">
        <v>4.3887244818999999E-2</v>
      </c>
      <c r="M1071" s="170">
        <v>0.686843351564</v>
      </c>
      <c r="N1071" s="170">
        <v>0</v>
      </c>
      <c r="O1071" s="170">
        <v>0.20345730000000001</v>
      </c>
      <c r="Q1071" s="69">
        <v>32.380600000000001</v>
      </c>
      <c r="S1071" s="116">
        <v>6.3437220000000002E-2</v>
      </c>
      <c r="T1071" s="116">
        <v>5.9213319E-2</v>
      </c>
      <c r="U1071" s="116">
        <v>1.9169737E-3</v>
      </c>
      <c r="V1071" s="116">
        <v>2.3069268999999998E-3</v>
      </c>
      <c r="X1071" s="69">
        <v>1.2471935999999999E-4</v>
      </c>
      <c r="Z1071" s="166"/>
      <c r="AA1071" t="s">
        <v>2417</v>
      </c>
    </row>
    <row r="1072" spans="1:27" ht="14.4">
      <c r="A1072" t="s">
        <v>770</v>
      </c>
      <c r="B1072" s="85" t="s">
        <v>749</v>
      </c>
      <c r="C1072" s="113" t="str">
        <f t="shared" si="222"/>
        <v>A.130.09.105</v>
      </c>
      <c r="D1072" s="9" t="s">
        <v>154</v>
      </c>
      <c r="E1072" s="112" t="s">
        <v>362</v>
      </c>
      <c r="F1072" s="115" t="str">
        <f t="shared" si="223"/>
        <v>Phenolics (Bakelite)</v>
      </c>
      <c r="G1072" s="146">
        <v>1.6198354000000001</v>
      </c>
      <c r="H1072" s="8">
        <f t="shared" si="227"/>
        <v>1.6198354000000001</v>
      </c>
      <c r="J1072" s="169">
        <v>0.91303181403302736</v>
      </c>
      <c r="K1072" s="8">
        <f t="shared" si="228"/>
        <v>0.91303181403302736</v>
      </c>
      <c r="L1072" s="170">
        <v>9.1512969667999974E-3</v>
      </c>
      <c r="M1072" s="170">
        <v>0.65882542245056996</v>
      </c>
      <c r="N1072" s="170">
        <v>2.0797846156575366E-3</v>
      </c>
      <c r="O1072" s="170">
        <v>0.24297531</v>
      </c>
      <c r="Q1072" s="69">
        <v>42.548757999999999</v>
      </c>
      <c r="S1072" s="116">
        <v>3.8679379E-2</v>
      </c>
      <c r="T1072" s="116">
        <v>3.4440026999999998E-2</v>
      </c>
      <c r="U1072" s="116">
        <v>1.4192084000000001E-3</v>
      </c>
      <c r="V1072" s="116">
        <v>2.8201433999999999E-3</v>
      </c>
      <c r="X1072" s="69">
        <v>1.0609428E-4</v>
      </c>
      <c r="Z1072" s="166"/>
      <c r="AA1072" t="s">
        <v>2418</v>
      </c>
    </row>
    <row r="1073" spans="1:27" ht="14.4">
      <c r="A1073" t="s">
        <v>771</v>
      </c>
      <c r="B1073" s="85" t="s">
        <v>749</v>
      </c>
      <c r="C1073" s="113" t="str">
        <f t="shared" si="222"/>
        <v>A.130.09.106</v>
      </c>
      <c r="D1073" s="9" t="s">
        <v>154</v>
      </c>
      <c r="E1073" s="112" t="s">
        <v>362</v>
      </c>
      <c r="F1073" s="115" t="str">
        <f t="shared" si="223"/>
        <v>Polyester (unsaturated resin)</v>
      </c>
      <c r="G1073" s="146">
        <v>2.1196784000000002</v>
      </c>
      <c r="H1073" s="8">
        <f t="shared" si="227"/>
        <v>2.1196784000000002</v>
      </c>
      <c r="J1073" s="169">
        <v>1.14122690988928</v>
      </c>
      <c r="K1073" s="8">
        <f t="shared" si="228"/>
        <v>1.14122690988928</v>
      </c>
      <c r="L1073" s="170">
        <v>2.0653059059999999E-2</v>
      </c>
      <c r="M1073" s="170">
        <v>0.79544210717100006</v>
      </c>
      <c r="N1073" s="170">
        <v>7.1799836582798005E-3</v>
      </c>
      <c r="O1073" s="170">
        <v>0.31795176000000003</v>
      </c>
      <c r="Q1073" s="69">
        <v>60.202075999999998</v>
      </c>
      <c r="S1073" s="116">
        <v>4.6344609000000002E-2</v>
      </c>
      <c r="T1073" s="116">
        <v>4.0739961999999998E-2</v>
      </c>
      <c r="U1073" s="116">
        <v>1.7847456999999999E-3</v>
      </c>
      <c r="V1073" s="116">
        <v>3.8199013000000002E-3</v>
      </c>
      <c r="X1073" s="69">
        <v>1.4742503999999999E-4</v>
      </c>
      <c r="Z1073" s="166"/>
      <c r="AA1073" t="s">
        <v>2419</v>
      </c>
    </row>
    <row r="1074" spans="1:27" ht="14.4">
      <c r="A1074" t="s">
        <v>2666</v>
      </c>
      <c r="B1074" s="85" t="s">
        <v>749</v>
      </c>
      <c r="C1074" s="113" t="str">
        <f t="shared" si="222"/>
        <v>A.130.09.107</v>
      </c>
      <c r="D1074" s="9" t="s">
        <v>154</v>
      </c>
      <c r="E1074" s="112" t="s">
        <v>362</v>
      </c>
      <c r="F1074" s="115" t="str">
        <f t="shared" si="223"/>
        <v>PUR flex. block foam 34% TDI  66% Polyols</v>
      </c>
      <c r="G1074" s="146">
        <v>3.4674486666666668</v>
      </c>
      <c r="H1074" s="8">
        <f t="shared" si="227"/>
        <v>3.4674486666666668</v>
      </c>
      <c r="J1074" s="169">
        <v>1.3159958180999998</v>
      </c>
      <c r="K1074" s="8">
        <f t="shared" si="228"/>
        <v>1.3159958180999998</v>
      </c>
      <c r="L1074" s="170">
        <v>4.7353993300000001E-2</v>
      </c>
      <c r="M1074" s="170">
        <v>0.73455065879999992</v>
      </c>
      <c r="N1074" s="170">
        <v>1.3973866E-2</v>
      </c>
      <c r="O1074" s="170">
        <v>0.5201173</v>
      </c>
      <c r="Q1074" s="69">
        <v>103.10133</v>
      </c>
      <c r="S1074" s="116">
        <v>7.6401498999999998E-2</v>
      </c>
      <c r="T1074" s="116">
        <v>6.7149871999999999E-2</v>
      </c>
      <c r="U1074" s="116">
        <v>2.8999643000000002E-3</v>
      </c>
      <c r="V1074" s="116">
        <v>6.3516622999999998E-3</v>
      </c>
      <c r="X1074" s="69">
        <v>2.7252827000000002E-4</v>
      </c>
      <c r="Z1074" s="166"/>
      <c r="AA1074" t="s">
        <v>2420</v>
      </c>
    </row>
    <row r="1075" spans="1:27" ht="14.4">
      <c r="A1075" t="s">
        <v>772</v>
      </c>
      <c r="B1075" s="85" t="s">
        <v>749</v>
      </c>
      <c r="C1075" s="113" t="str">
        <f t="shared" si="222"/>
        <v>A.130.09.108</v>
      </c>
      <c r="D1075" s="9" t="s">
        <v>154</v>
      </c>
      <c r="E1075" s="112" t="s">
        <v>362</v>
      </c>
      <c r="F1075" s="115" t="str">
        <f t="shared" si="223"/>
        <v>PUR flex. moulded  TDI with flame retardant</v>
      </c>
      <c r="G1075" s="146">
        <v>3.5605331333333332</v>
      </c>
      <c r="H1075" s="8">
        <f t="shared" si="227"/>
        <v>3.5605331333333332</v>
      </c>
      <c r="J1075" s="169">
        <v>1.166434201163679</v>
      </c>
      <c r="K1075" s="8">
        <f t="shared" si="228"/>
        <v>1.166434201163679</v>
      </c>
      <c r="L1075" s="170">
        <v>2.8334882085599999E-3</v>
      </c>
      <c r="M1075" s="170">
        <v>0.62952074295511906</v>
      </c>
      <c r="N1075" s="170">
        <v>0</v>
      </c>
      <c r="O1075" s="170">
        <v>0.53407996999999996</v>
      </c>
      <c r="Q1075" s="69">
        <v>99.515000000000001</v>
      </c>
      <c r="S1075" s="116">
        <v>8.7418393999999996E-2</v>
      </c>
      <c r="T1075" s="116">
        <v>7.7570544000000005E-2</v>
      </c>
      <c r="U1075" s="116">
        <v>3.1216135999999998E-3</v>
      </c>
      <c r="V1075" s="116">
        <v>6.7262370000000004E-3</v>
      </c>
      <c r="X1075" s="69">
        <v>2.3558174999999999E-4</v>
      </c>
      <c r="Z1075" s="166"/>
      <c r="AA1075" t="s">
        <v>2420</v>
      </c>
    </row>
    <row r="1076" spans="1:27" ht="14.4">
      <c r="A1076" t="s">
        <v>2667</v>
      </c>
      <c r="B1076" s="85" t="s">
        <v>749</v>
      </c>
      <c r="C1076" s="113" t="str">
        <f t="shared" si="222"/>
        <v>A.130.09.109</v>
      </c>
      <c r="D1076" s="9" t="s">
        <v>154</v>
      </c>
      <c r="E1076" s="112" t="s">
        <v>362</v>
      </c>
      <c r="F1076" s="115" t="str">
        <f t="shared" si="223"/>
        <v>PUR flex. moulded 29% TDI 71% Polyols</v>
      </c>
      <c r="G1076" s="146">
        <v>3.7053730666666671</v>
      </c>
      <c r="H1076" s="8">
        <f t="shared" si="227"/>
        <v>3.7053730666666671</v>
      </c>
      <c r="J1076" s="169">
        <v>1.3663628938100001</v>
      </c>
      <c r="K1076" s="8">
        <f t="shared" si="228"/>
        <v>1.3663628938100001</v>
      </c>
      <c r="L1076" s="170">
        <v>4.7878299799999996E-2</v>
      </c>
      <c r="M1076" s="170">
        <v>0.74171783400000002</v>
      </c>
      <c r="N1076" s="170">
        <v>2.0960800010000002E-2</v>
      </c>
      <c r="O1076" s="170">
        <v>0.55580596000000004</v>
      </c>
      <c r="Q1076" s="69">
        <v>108.1341</v>
      </c>
      <c r="S1076" s="116">
        <v>8.1153322E-2</v>
      </c>
      <c r="T1076" s="116">
        <v>7.1605382999999995E-2</v>
      </c>
      <c r="U1076" s="116">
        <v>3.0984532999999998E-3</v>
      </c>
      <c r="V1076" s="116">
        <v>6.4494857999999999E-3</v>
      </c>
      <c r="X1076" s="69">
        <v>2.8395888000000002E-4</v>
      </c>
      <c r="Z1076" s="166"/>
      <c r="AA1076" t="s">
        <v>2420</v>
      </c>
    </row>
    <row r="1077" spans="1:27" ht="14.4">
      <c r="A1077" t="s">
        <v>2668</v>
      </c>
      <c r="B1077" s="85" t="s">
        <v>749</v>
      </c>
      <c r="C1077" s="113" t="str">
        <f t="shared" si="222"/>
        <v>A.130.09.110</v>
      </c>
      <c r="D1077" s="9" t="s">
        <v>154</v>
      </c>
      <c r="E1077" s="112" t="s">
        <v>362</v>
      </c>
      <c r="F1077" s="115" t="str">
        <f t="shared" si="223"/>
        <v>PUR flex. moulded. 36% MDI 64% Polyols</v>
      </c>
      <c r="G1077" s="146">
        <v>3.5871230666666665</v>
      </c>
      <c r="H1077" s="8">
        <f t="shared" si="227"/>
        <v>3.5871230666666665</v>
      </c>
      <c r="J1077" s="169">
        <v>1.3323297467327402</v>
      </c>
      <c r="K1077" s="8">
        <f t="shared" si="228"/>
        <v>1.3323297467327402</v>
      </c>
      <c r="L1077" s="170">
        <v>3.2495729199999997E-2</v>
      </c>
      <c r="M1077" s="170">
        <v>0.74080475752274011</v>
      </c>
      <c r="N1077" s="170">
        <v>2.0960800010000002E-2</v>
      </c>
      <c r="O1077" s="170">
        <v>0.53806845999999997</v>
      </c>
      <c r="Q1077" s="69">
        <v>108.72996999999999</v>
      </c>
      <c r="S1077" s="116">
        <v>7.8855077999999995E-2</v>
      </c>
      <c r="T1077" s="116">
        <v>6.9314931999999996E-2</v>
      </c>
      <c r="U1077" s="116">
        <v>2.9993239999999998E-3</v>
      </c>
      <c r="V1077" s="116">
        <v>6.5408211999999997E-3</v>
      </c>
      <c r="X1077" s="69">
        <v>2.6160265E-4</v>
      </c>
      <c r="Z1077" s="166"/>
      <c r="AA1077" t="s">
        <v>2420</v>
      </c>
    </row>
    <row r="1078" spans="1:27" ht="14.4">
      <c r="A1078" t="s">
        <v>2669</v>
      </c>
      <c r="B1078" s="85" t="s">
        <v>749</v>
      </c>
      <c r="C1078" s="113" t="str">
        <f t="shared" si="222"/>
        <v>A.130.09.111</v>
      </c>
      <c r="D1078" s="9" t="s">
        <v>154</v>
      </c>
      <c r="E1078" s="112" t="s">
        <v>362</v>
      </c>
      <c r="F1078" s="115" t="str">
        <f t="shared" si="223"/>
        <v>PUR rigid foam 65% MDI 35% Polyols</v>
      </c>
      <c r="G1078" s="146">
        <v>3.4270404666666665</v>
      </c>
      <c r="H1078" s="8">
        <f t="shared" si="227"/>
        <v>3.4270404666666665</v>
      </c>
      <c r="J1078" s="169">
        <v>1.276011966949</v>
      </c>
      <c r="K1078" s="8">
        <f t="shared" si="228"/>
        <v>1.276011966949</v>
      </c>
      <c r="L1078" s="170">
        <v>2.3595137199999998E-2</v>
      </c>
      <c r="M1078" s="170">
        <v>0.72388446902899994</v>
      </c>
      <c r="N1078" s="170">
        <v>1.447629072E-2</v>
      </c>
      <c r="O1078" s="170">
        <v>0.51405606999999998</v>
      </c>
      <c r="Q1078" s="69">
        <v>112.59636</v>
      </c>
      <c r="S1078" s="116">
        <v>7.6486346999999996E-2</v>
      </c>
      <c r="T1078" s="116">
        <v>6.6403410999999996E-2</v>
      </c>
      <c r="U1078" s="116">
        <v>2.8716833E-3</v>
      </c>
      <c r="V1078" s="116">
        <v>7.2112523000000001E-3</v>
      </c>
      <c r="X1078" s="69">
        <v>2.5438769999999998E-4</v>
      </c>
      <c r="Z1078" s="166"/>
      <c r="AA1078" t="s">
        <v>2420</v>
      </c>
    </row>
    <row r="1079" spans="1:27" ht="14.4">
      <c r="A1079" t="s">
        <v>1263</v>
      </c>
      <c r="B1079" s="85" t="s">
        <v>749</v>
      </c>
      <c r="C1079" s="113" t="str">
        <f t="shared" si="222"/>
        <v>A.130.09.112</v>
      </c>
      <c r="D1079" s="9" t="s">
        <v>154</v>
      </c>
      <c r="E1079" s="112" t="s">
        <v>362</v>
      </c>
      <c r="F1079" s="115" t="str">
        <f t="shared" si="223"/>
        <v>Sheet molding compound 25% glass fibre</v>
      </c>
      <c r="G1079" s="146">
        <v>1.7969743333333332</v>
      </c>
      <c r="H1079" s="8">
        <f t="shared" si="227"/>
        <v>1.7969743333333332</v>
      </c>
      <c r="J1079" s="169">
        <v>0.53149193178579357</v>
      </c>
      <c r="K1079" s="8">
        <f t="shared" si="228"/>
        <v>0.53149193178579357</v>
      </c>
      <c r="L1079" s="170">
        <v>1.826486829E-2</v>
      </c>
      <c r="M1079" s="170">
        <v>0.2428078540675</v>
      </c>
      <c r="N1079" s="170">
        <v>8.7305942829357999E-4</v>
      </c>
      <c r="O1079" s="170">
        <v>0.26954614999999998</v>
      </c>
      <c r="Q1079" s="69">
        <v>32.530636000000001</v>
      </c>
      <c r="S1079" s="116">
        <v>3.8197264000000002E-2</v>
      </c>
      <c r="T1079" s="116">
        <v>3.4615527E-2</v>
      </c>
      <c r="U1079" s="116">
        <v>1.6072697E-3</v>
      </c>
      <c r="V1079" s="116">
        <v>1.9744673999999999E-3</v>
      </c>
      <c r="X1079" s="69">
        <v>1.0577971E-4</v>
      </c>
      <c r="Z1079" s="166"/>
    </row>
    <row r="1080" spans="1:27" ht="14.4">
      <c r="A1080" t="s">
        <v>1264</v>
      </c>
      <c r="B1080" s="85" t="s">
        <v>749</v>
      </c>
      <c r="C1080" s="113" t="str">
        <f t="shared" si="222"/>
        <v>A.130.09.113</v>
      </c>
      <c r="D1080" s="9" t="s">
        <v>154</v>
      </c>
      <c r="E1080" s="112" t="s">
        <v>362</v>
      </c>
      <c r="F1080" s="115" t="str">
        <f t="shared" si="223"/>
        <v>Sheet molding compound 50% glass fibre</v>
      </c>
      <c r="G1080" s="146">
        <v>1.8905156000000001</v>
      </c>
      <c r="H1080" s="8">
        <f t="shared" si="227"/>
        <v>1.8905156000000001</v>
      </c>
      <c r="J1080" s="169">
        <v>0.54083317520982799</v>
      </c>
      <c r="K1080" s="8">
        <f t="shared" si="228"/>
        <v>0.54083317520982799</v>
      </c>
      <c r="L1080" s="170">
        <v>2.6688945970000003E-2</v>
      </c>
      <c r="M1080" s="170">
        <v>0.22984201404400001</v>
      </c>
      <c r="N1080" s="170">
        <v>7.2487519582798007E-4</v>
      </c>
      <c r="O1080" s="170">
        <v>0.28357734000000001</v>
      </c>
      <c r="Q1080" s="69">
        <v>35.319443</v>
      </c>
      <c r="S1080" s="116">
        <v>4.0231322999999999E-2</v>
      </c>
      <c r="T1080" s="116">
        <v>3.6352919999999997E-2</v>
      </c>
      <c r="U1080" s="116">
        <v>1.7782656E-3</v>
      </c>
      <c r="V1080" s="116">
        <v>2.1001372999999999E-3</v>
      </c>
      <c r="X1080" s="69">
        <v>1.1979147E-4</v>
      </c>
      <c r="Z1080" s="166"/>
    </row>
    <row r="1081" spans="1:27" ht="14.4">
      <c r="A1081" t="s">
        <v>773</v>
      </c>
      <c r="B1081" s="85" t="s">
        <v>749</v>
      </c>
      <c r="C1081" s="113" t="str">
        <f t="shared" si="222"/>
        <v>A.130.09.114</v>
      </c>
      <c r="D1081" s="9" t="s">
        <v>154</v>
      </c>
      <c r="E1081" s="112" t="s">
        <v>362</v>
      </c>
      <c r="F1081" s="115" t="str">
        <f t="shared" si="223"/>
        <v>UF (urea-formaldehyde resin)</v>
      </c>
      <c r="G1081" s="146">
        <v>1.604036</v>
      </c>
      <c r="H1081" s="8">
        <f t="shared" si="227"/>
        <v>1.604036</v>
      </c>
      <c r="J1081" s="169">
        <v>0.90670526480489988</v>
      </c>
      <c r="K1081" s="8">
        <f t="shared" si="228"/>
        <v>0.90670526480489988</v>
      </c>
      <c r="L1081" s="170">
        <v>4.8994990758000005E-2</v>
      </c>
      <c r="M1081" s="170">
        <v>0.61710487404689995</v>
      </c>
      <c r="N1081" s="170">
        <v>0</v>
      </c>
      <c r="O1081" s="170">
        <v>0.2406054</v>
      </c>
      <c r="Q1081" s="69">
        <v>24.090800000000002</v>
      </c>
      <c r="S1081" s="116">
        <v>8.1158138000000005E-2</v>
      </c>
      <c r="T1081" s="116">
        <v>7.6969287999999997E-2</v>
      </c>
      <c r="U1081" s="116">
        <v>2.4725219E-3</v>
      </c>
      <c r="V1081" s="116">
        <v>1.7163275000000001E-3</v>
      </c>
      <c r="X1081" s="69">
        <v>1.4747187E-4</v>
      </c>
      <c r="Z1081" s="166"/>
      <c r="AA1081" t="s">
        <v>2421</v>
      </c>
    </row>
    <row r="1082" spans="1:27" ht="14.4">
      <c r="B1082" s="85"/>
      <c r="C1082" s="113"/>
      <c r="D1082" s="1" t="s">
        <v>1765</v>
      </c>
      <c r="E1082" s="112"/>
      <c r="H1082" s="8"/>
      <c r="Q1082"/>
    </row>
    <row r="1083" spans="1:27" ht="14.4">
      <c r="A1083" t="s">
        <v>774</v>
      </c>
      <c r="B1083" s="85" t="s">
        <v>749</v>
      </c>
      <c r="C1083" s="113" t="str">
        <f t="shared" si="222"/>
        <v>A.130.11.101</v>
      </c>
      <c r="D1083" s="9" t="s">
        <v>2670</v>
      </c>
      <c r="E1083" s="112" t="s">
        <v>362</v>
      </c>
      <c r="F1083" s="115" t="str">
        <f t="shared" si="223"/>
        <v>Bisphenol A</v>
      </c>
      <c r="G1083" s="146">
        <v>2.2636008000000003</v>
      </c>
      <c r="H1083" s="8">
        <f t="shared" ref="H1083:H1104" si="229">G1083</f>
        <v>2.2636008000000003</v>
      </c>
      <c r="J1083" s="169">
        <v>1.0983515514369235</v>
      </c>
      <c r="K1083" s="8">
        <f t="shared" ref="K1083:K1104" si="230">J1083</f>
        <v>1.0983515514369235</v>
      </c>
      <c r="L1083" s="170">
        <v>6.6260292557000005E-3</v>
      </c>
      <c r="M1083" s="170">
        <v>0.75191255573079996</v>
      </c>
      <c r="N1083" s="170">
        <v>2.7284645042355087E-4</v>
      </c>
      <c r="O1083" s="170">
        <v>0.33954012</v>
      </c>
      <c r="Q1083" s="69">
        <v>82.647373999999999</v>
      </c>
      <c r="S1083" s="116">
        <v>5.2332958999999998E-2</v>
      </c>
      <c r="T1083" s="116">
        <v>4.4527733999999999E-2</v>
      </c>
      <c r="U1083" s="116">
        <v>1.9043865000000001E-3</v>
      </c>
      <c r="V1083" s="116">
        <v>5.9008382000000003E-3</v>
      </c>
      <c r="X1083" s="69">
        <v>1.7392256E-4</v>
      </c>
      <c r="Z1083" s="166"/>
      <c r="AA1083" t="s">
        <v>2422</v>
      </c>
    </row>
    <row r="1084" spans="1:27" ht="14.4">
      <c r="A1084" t="s">
        <v>775</v>
      </c>
      <c r="B1084" s="85" t="s">
        <v>749</v>
      </c>
      <c r="C1084" s="113" t="str">
        <f t="shared" si="222"/>
        <v>A.130.11.102</v>
      </c>
      <c r="D1084" s="9" t="s">
        <v>2670</v>
      </c>
      <c r="E1084" s="112" t="s">
        <v>362</v>
      </c>
      <c r="F1084" s="115" t="str">
        <f t="shared" si="223"/>
        <v>DEHP (diisooctyl phthalate)</v>
      </c>
      <c r="G1084" s="146">
        <v>2.2000000000000002</v>
      </c>
      <c r="H1084" s="8">
        <f t="shared" si="229"/>
        <v>2.2000000000000002</v>
      </c>
      <c r="J1084" s="169">
        <v>1.075086330608624</v>
      </c>
      <c r="K1084" s="8">
        <f t="shared" si="230"/>
        <v>1.075086330608624</v>
      </c>
      <c r="L1084" s="170">
        <v>1.3500360350820001E-2</v>
      </c>
      <c r="M1084" s="170">
        <v>0.73158597025780392</v>
      </c>
      <c r="N1084" s="170">
        <v>0</v>
      </c>
      <c r="O1084" s="170">
        <v>0.33</v>
      </c>
      <c r="Q1084" s="69">
        <v>87.512200000000007</v>
      </c>
      <c r="S1084" s="116">
        <v>5.6086163000000001E-2</v>
      </c>
      <c r="T1084" s="116">
        <v>4.9239843999999998E-2</v>
      </c>
      <c r="U1084" s="116">
        <v>1.9788381000000002E-3</v>
      </c>
      <c r="V1084" s="116">
        <v>4.8674807999999998E-3</v>
      </c>
      <c r="X1084" s="69">
        <v>1.7754779E-4</v>
      </c>
      <c r="Z1084" s="166"/>
      <c r="AA1084" t="s">
        <v>2423</v>
      </c>
    </row>
    <row r="1085" spans="1:27" ht="14.4">
      <c r="A1085" t="s">
        <v>776</v>
      </c>
      <c r="B1085" s="85" t="s">
        <v>749</v>
      </c>
      <c r="C1085" s="113" t="str">
        <f t="shared" si="222"/>
        <v>A.130.11.103</v>
      </c>
      <c r="D1085" s="9" t="s">
        <v>2670</v>
      </c>
      <c r="E1085" s="112" t="s">
        <v>362</v>
      </c>
      <c r="F1085" s="115" t="str">
        <f t="shared" si="223"/>
        <v>DINP (diisononyl phthalate)</v>
      </c>
      <c r="G1085" s="146">
        <v>2.2000000000000002</v>
      </c>
      <c r="H1085" s="8">
        <f t="shared" si="229"/>
        <v>2.2000000000000002</v>
      </c>
      <c r="J1085" s="169">
        <v>1.075086330608624</v>
      </c>
      <c r="K1085" s="8">
        <f t="shared" si="230"/>
        <v>1.075086330608624</v>
      </c>
      <c r="L1085" s="170">
        <v>1.3500360350820001E-2</v>
      </c>
      <c r="M1085" s="170">
        <v>0.73158597025780392</v>
      </c>
      <c r="N1085" s="170">
        <v>0</v>
      </c>
      <c r="O1085" s="170">
        <v>0.33</v>
      </c>
      <c r="Q1085" s="69">
        <v>87.512200000000007</v>
      </c>
      <c r="S1085" s="116">
        <v>5.6086163000000001E-2</v>
      </c>
      <c r="T1085" s="116">
        <v>4.9239843999999998E-2</v>
      </c>
      <c r="U1085" s="116">
        <v>1.9788381000000002E-3</v>
      </c>
      <c r="V1085" s="116">
        <v>4.8674807999999998E-3</v>
      </c>
      <c r="X1085" s="69">
        <v>1.7754779E-4</v>
      </c>
      <c r="Z1085" s="166"/>
      <c r="AA1085" t="s">
        <v>2424</v>
      </c>
    </row>
    <row r="1086" spans="1:27" ht="14.4">
      <c r="A1086" t="s">
        <v>1766</v>
      </c>
      <c r="B1086" s="85" t="s">
        <v>749</v>
      </c>
      <c r="C1086" s="113" t="str">
        <f t="shared" si="222"/>
        <v>A.130.11.104</v>
      </c>
      <c r="D1086" s="9" t="s">
        <v>2670</v>
      </c>
      <c r="E1086" s="112" t="s">
        <v>362</v>
      </c>
      <c r="F1086" s="115" t="str">
        <f t="shared" si="223"/>
        <v>Epichlorohydrin</v>
      </c>
      <c r="G1086" s="146">
        <v>2.2176</v>
      </c>
      <c r="H1086" s="8">
        <f t="shared" si="229"/>
        <v>2.2176</v>
      </c>
      <c r="J1086" s="169">
        <v>1.3295673995900001</v>
      </c>
      <c r="K1086" s="8">
        <f t="shared" si="230"/>
        <v>1.3295673995900001</v>
      </c>
      <c r="L1086" s="170">
        <v>6.8629203990000012E-2</v>
      </c>
      <c r="M1086" s="170">
        <v>0.91620836960000007</v>
      </c>
      <c r="N1086" s="170">
        <v>1.2089826E-2</v>
      </c>
      <c r="O1086" s="170">
        <v>0.33263999999999999</v>
      </c>
      <c r="Q1086" s="69">
        <v>57.283253999999999</v>
      </c>
      <c r="S1086" s="116">
        <v>5.2728192E-2</v>
      </c>
      <c r="T1086" s="116">
        <v>4.7078166999999997E-2</v>
      </c>
      <c r="U1086" s="116">
        <v>1.9734661000000001E-3</v>
      </c>
      <c r="V1086" s="116">
        <v>3.6765588000000002E-3</v>
      </c>
      <c r="X1086" s="69">
        <v>2.0264202999999999E-4</v>
      </c>
      <c r="Z1086" s="166"/>
      <c r="AA1086" t="s">
        <v>2425</v>
      </c>
    </row>
    <row r="1087" spans="1:27" ht="14.4">
      <c r="A1087" t="s">
        <v>1767</v>
      </c>
      <c r="B1087" s="85" t="s">
        <v>749</v>
      </c>
      <c r="C1087" s="113" t="str">
        <f t="shared" si="222"/>
        <v>A.130.11.105</v>
      </c>
      <c r="D1087" s="9" t="s">
        <v>2670</v>
      </c>
      <c r="E1087" s="112" t="s">
        <v>362</v>
      </c>
      <c r="F1087" s="115" t="str">
        <f t="shared" si="223"/>
        <v>EVOH (Ethylene vinyl alcohol) film barrier of gasses</v>
      </c>
      <c r="G1087" s="146">
        <v>6.1424558000000005</v>
      </c>
      <c r="H1087" s="8">
        <f t="shared" si="229"/>
        <v>6.1424558000000005</v>
      </c>
      <c r="J1087" s="169">
        <v>1.6361926568462355</v>
      </c>
      <c r="K1087" s="8">
        <f t="shared" si="230"/>
        <v>1.6361926568462355</v>
      </c>
      <c r="L1087" s="170">
        <v>1.7881282191999998E-2</v>
      </c>
      <c r="M1087" s="170">
        <v>0.69522728573999992</v>
      </c>
      <c r="N1087" s="170">
        <v>1.7157189142355484E-3</v>
      </c>
      <c r="O1087" s="170">
        <v>0.92136837000000005</v>
      </c>
      <c r="Q1087" s="69">
        <v>116.70356</v>
      </c>
      <c r="S1087" s="116">
        <v>0.13134083999999999</v>
      </c>
      <c r="T1087" s="116">
        <v>0.11902335</v>
      </c>
      <c r="U1087" s="116">
        <v>5.1775659999999998E-3</v>
      </c>
      <c r="V1087" s="116">
        <v>7.1399263000000001E-3</v>
      </c>
      <c r="X1087" s="69">
        <v>3.3695710000000001E-4</v>
      </c>
      <c r="Z1087" s="166"/>
      <c r="AA1087" t="s">
        <v>2426</v>
      </c>
    </row>
    <row r="1088" spans="1:27" ht="14.4">
      <c r="A1088" t="s">
        <v>777</v>
      </c>
      <c r="B1088" s="85" t="s">
        <v>749</v>
      </c>
      <c r="C1088" s="113" t="str">
        <f t="shared" si="222"/>
        <v>A.130.11.106</v>
      </c>
      <c r="D1088" s="9" t="s">
        <v>2670</v>
      </c>
      <c r="E1088" s="112" t="s">
        <v>362</v>
      </c>
      <c r="F1088" s="115" t="str">
        <f t="shared" si="223"/>
        <v>Formaldehyde</v>
      </c>
      <c r="G1088" s="146">
        <v>0.99501213333333338</v>
      </c>
      <c r="H1088" s="8">
        <f t="shared" si="229"/>
        <v>0.99501213333333338</v>
      </c>
      <c r="J1088" s="169">
        <v>0.53595360783800616</v>
      </c>
      <c r="K1088" s="8">
        <f t="shared" si="230"/>
        <v>0.53595360783800616</v>
      </c>
      <c r="L1088" s="170">
        <v>2.7782825846999998E-3</v>
      </c>
      <c r="M1088" s="170">
        <v>0.37420701174600002</v>
      </c>
      <c r="N1088" s="170">
        <v>9.7164935073062002E-3</v>
      </c>
      <c r="O1088" s="170">
        <v>0.14925182000000001</v>
      </c>
      <c r="Q1088" s="69">
        <v>56.295369000000001</v>
      </c>
      <c r="S1088" s="116">
        <v>2.1635307999999999E-2</v>
      </c>
      <c r="T1088" s="116">
        <v>1.7564445000000001E-2</v>
      </c>
      <c r="U1088" s="116">
        <v>7.9993934E-4</v>
      </c>
      <c r="V1088" s="116">
        <v>3.2709233999999999E-3</v>
      </c>
      <c r="X1088" s="172">
        <v>9.5865903000000001E-5</v>
      </c>
      <c r="Z1088" s="166"/>
      <c r="AA1088" t="s">
        <v>2427</v>
      </c>
    </row>
    <row r="1089" spans="1:27" ht="14.4">
      <c r="A1089" t="s">
        <v>778</v>
      </c>
      <c r="B1089" s="85" t="s">
        <v>749</v>
      </c>
      <c r="C1089" s="113" t="str">
        <f t="shared" ref="C1089:C1104" si="231">MID(A1089,1,12)</f>
        <v>A.130.11.107</v>
      </c>
      <c r="D1089" s="9" t="s">
        <v>2670</v>
      </c>
      <c r="E1089" s="112" t="s">
        <v>362</v>
      </c>
      <c r="F1089" s="115" t="str">
        <f t="shared" ref="F1089:F1104" si="232">MID(A1089, 21,85)</f>
        <v>MDI (Methylene diphenyl diisocyanate)</v>
      </c>
      <c r="G1089" s="146">
        <v>2.76</v>
      </c>
      <c r="H1089" s="8">
        <f t="shared" si="229"/>
        <v>2.76</v>
      </c>
      <c r="J1089" s="169">
        <v>1.1113117999998008</v>
      </c>
      <c r="K1089" s="8">
        <f t="shared" si="230"/>
        <v>1.1113117999998008</v>
      </c>
      <c r="L1089" s="170">
        <v>6.9686099945759994E-3</v>
      </c>
      <c r="M1089" s="170">
        <v>0.6903431900052247</v>
      </c>
      <c r="N1089" s="170">
        <v>0</v>
      </c>
      <c r="O1089" s="170">
        <v>0.41399999999999998</v>
      </c>
      <c r="Q1089" s="69">
        <v>90.532799999999995</v>
      </c>
      <c r="S1089" s="116">
        <v>6.1002057999999998E-2</v>
      </c>
      <c r="T1089" s="116">
        <v>5.2409252000000003E-2</v>
      </c>
      <c r="U1089" s="116">
        <v>2.2837879000000001E-3</v>
      </c>
      <c r="V1089" s="116">
        <v>6.3090181999999996E-3</v>
      </c>
      <c r="X1089" s="69">
        <v>1.9469889999999999E-4</v>
      </c>
      <c r="Z1089" s="166"/>
      <c r="AA1089" t="s">
        <v>2428</v>
      </c>
    </row>
    <row r="1090" spans="1:27" ht="14.4">
      <c r="A1090" t="s">
        <v>1525</v>
      </c>
      <c r="B1090" s="85" t="s">
        <v>749</v>
      </c>
      <c r="C1090" s="113" t="str">
        <f t="shared" si="231"/>
        <v>A.130.11.108</v>
      </c>
      <c r="D1090" s="9" t="s">
        <v>2670</v>
      </c>
      <c r="E1090" s="112" t="s">
        <v>362</v>
      </c>
      <c r="F1090" s="115" t="str">
        <f t="shared" si="232"/>
        <v>MMA (Methyl methacrylate)</v>
      </c>
      <c r="G1090" s="146">
        <v>3.7000000000000006</v>
      </c>
      <c r="H1090" s="8">
        <f t="shared" si="229"/>
        <v>3.7000000000000006</v>
      </c>
      <c r="J1090" s="169">
        <v>0.51933518589000005</v>
      </c>
      <c r="K1090" s="8">
        <f t="shared" si="230"/>
        <v>0.51933518589000005</v>
      </c>
      <c r="L1090" s="170">
        <v>5.6744703420000001E-2</v>
      </c>
      <c r="M1090" s="170">
        <v>-9.2409517530000013E-2</v>
      </c>
      <c r="N1090" s="170">
        <v>0</v>
      </c>
      <c r="O1090" s="170">
        <v>0.55500000000000005</v>
      </c>
      <c r="Q1090" s="69">
        <v>0</v>
      </c>
      <c r="S1090" s="116">
        <v>8.0210680000000006E-2</v>
      </c>
      <c r="T1090" s="116">
        <v>7.6990240000000001E-2</v>
      </c>
      <c r="U1090" s="116">
        <v>3.2204406E-3</v>
      </c>
      <c r="V1090" s="116">
        <v>0</v>
      </c>
      <c r="X1090" s="69">
        <v>1.1555178000000001E-4</v>
      </c>
      <c r="Z1090" s="166"/>
      <c r="AA1090" t="s">
        <v>2429</v>
      </c>
    </row>
    <row r="1091" spans="1:27" ht="14.4">
      <c r="A1091" t="s">
        <v>779</v>
      </c>
      <c r="B1091" s="85" t="s">
        <v>749</v>
      </c>
      <c r="C1091" s="113" t="str">
        <f t="shared" si="231"/>
        <v>A.130.11.109</v>
      </c>
      <c r="D1091" s="9" t="s">
        <v>2670</v>
      </c>
      <c r="E1091" s="112" t="s">
        <v>362</v>
      </c>
      <c r="F1091" s="115" t="str">
        <f t="shared" si="232"/>
        <v>Nafion</v>
      </c>
      <c r="G1091" s="146">
        <v>831.00000000000011</v>
      </c>
      <c r="H1091" s="8">
        <f t="shared" si="229"/>
        <v>831.00000000000011</v>
      </c>
      <c r="J1091" s="169">
        <v>129.52786232371486</v>
      </c>
      <c r="K1091" s="8">
        <f t="shared" si="230"/>
        <v>129.52786232371486</v>
      </c>
      <c r="L1091" s="170">
        <v>9.6292788235499999E-2</v>
      </c>
      <c r="M1091" s="170">
        <v>4.781569535479349</v>
      </c>
      <c r="N1091" s="170">
        <v>0</v>
      </c>
      <c r="O1091" s="170">
        <v>124.65</v>
      </c>
      <c r="Q1091" s="69">
        <v>11066.7</v>
      </c>
      <c r="S1091" s="116">
        <v>15.382835999999999</v>
      </c>
      <c r="T1091" s="116">
        <v>14.107794999999999</v>
      </c>
      <c r="U1091" s="116">
        <v>0.65287689000000004</v>
      </c>
      <c r="V1091" s="116">
        <v>0.62216389000000005</v>
      </c>
      <c r="X1091" s="69">
        <v>3.7081432999999997E-2</v>
      </c>
      <c r="Z1091" s="166"/>
      <c r="AA1091" t="s">
        <v>2430</v>
      </c>
    </row>
    <row r="1092" spans="1:27" ht="14.4">
      <c r="A1092" t="s">
        <v>1549</v>
      </c>
      <c r="B1092" s="85" t="s">
        <v>749</v>
      </c>
      <c r="C1092" s="113" t="str">
        <f t="shared" si="231"/>
        <v>A.130.11.111</v>
      </c>
      <c r="D1092" s="9" t="s">
        <v>2670</v>
      </c>
      <c r="E1092" s="112" t="s">
        <v>362</v>
      </c>
      <c r="F1092" s="115" t="str">
        <f t="shared" si="232"/>
        <v>PEEK (Polyetheretherketone)</v>
      </c>
      <c r="G1092" s="146">
        <v>18.000000000000004</v>
      </c>
      <c r="H1092" s="8">
        <f t="shared" si="229"/>
        <v>18.000000000000004</v>
      </c>
      <c r="J1092" s="169">
        <v>5.5983181608199999</v>
      </c>
      <c r="K1092" s="8">
        <f t="shared" si="230"/>
        <v>5.5983181608199999</v>
      </c>
      <c r="L1092" s="170">
        <v>1.3013429647999999</v>
      </c>
      <c r="M1092" s="170">
        <v>1.59697519602</v>
      </c>
      <c r="N1092" s="170">
        <v>0</v>
      </c>
      <c r="O1092" s="170">
        <v>2.7</v>
      </c>
      <c r="Q1092" s="69">
        <v>280.08</v>
      </c>
      <c r="S1092" s="116">
        <v>0.73968608000000002</v>
      </c>
      <c r="T1092" s="116">
        <v>0.70671693000000002</v>
      </c>
      <c r="U1092" s="116">
        <v>1.6611121999999999E-2</v>
      </c>
      <c r="V1092" s="116">
        <v>1.6358026000000001E-2</v>
      </c>
      <c r="X1092" s="69">
        <v>2.0514408000000001E-3</v>
      </c>
      <c r="Z1092" s="166"/>
      <c r="AA1092" t="s">
        <v>2431</v>
      </c>
    </row>
    <row r="1093" spans="1:27" ht="14.4">
      <c r="A1093" t="s">
        <v>780</v>
      </c>
      <c r="B1093" s="85" t="s">
        <v>749</v>
      </c>
      <c r="C1093" s="113" t="str">
        <f t="shared" si="231"/>
        <v>A.130.11.112</v>
      </c>
      <c r="D1093" s="9" t="s">
        <v>2670</v>
      </c>
      <c r="E1093" s="112" t="s">
        <v>362</v>
      </c>
      <c r="F1093" s="115" t="str">
        <f t="shared" si="232"/>
        <v>PEI (PolyEther Imide)</v>
      </c>
      <c r="G1093" s="146">
        <v>9.7684700000000007</v>
      </c>
      <c r="H1093" s="8">
        <f t="shared" si="229"/>
        <v>9.7684700000000007</v>
      </c>
      <c r="J1093" s="169">
        <v>2.7584690844799997</v>
      </c>
      <c r="K1093" s="8">
        <f t="shared" si="230"/>
        <v>2.7584690844799997</v>
      </c>
      <c r="L1093" s="170">
        <v>0.25173581828000002</v>
      </c>
      <c r="M1093" s="170">
        <v>0.92222486619999988</v>
      </c>
      <c r="N1093" s="170">
        <v>0.11923790000000001</v>
      </c>
      <c r="O1093" s="170">
        <v>1.4652704999999999</v>
      </c>
      <c r="Q1093" s="69">
        <v>225.71299999999999</v>
      </c>
      <c r="S1093" s="116">
        <v>0.21165574000000001</v>
      </c>
      <c r="T1093" s="116">
        <v>0.18758463</v>
      </c>
      <c r="U1093" s="116">
        <v>8.3767041E-3</v>
      </c>
      <c r="V1093" s="116">
        <v>1.5694397999999998E-2</v>
      </c>
      <c r="X1093" s="69">
        <v>7.084541E-4</v>
      </c>
      <c r="Z1093" s="166"/>
      <c r="AA1093" t="s">
        <v>2432</v>
      </c>
    </row>
    <row r="1094" spans="1:27" ht="14.4">
      <c r="A1094" t="s">
        <v>1526</v>
      </c>
      <c r="B1094" s="85" t="s">
        <v>749</v>
      </c>
      <c r="C1094" s="113" t="str">
        <f t="shared" si="231"/>
        <v>A.130.11.113</v>
      </c>
      <c r="D1094" s="9" t="s">
        <v>2670</v>
      </c>
      <c r="E1094" s="112" t="s">
        <v>362</v>
      </c>
      <c r="F1094" s="115" t="str">
        <f t="shared" si="232"/>
        <v>Phthalic anhydride</v>
      </c>
      <c r="G1094" s="146">
        <v>3.2708074666666671</v>
      </c>
      <c r="H1094" s="8">
        <f t="shared" si="229"/>
        <v>3.2708074666666671</v>
      </c>
      <c r="J1094" s="169">
        <v>1.4708132282799999</v>
      </c>
      <c r="K1094" s="8">
        <f t="shared" si="230"/>
        <v>1.4708132282799999</v>
      </c>
      <c r="L1094" s="170">
        <v>0.176404015</v>
      </c>
      <c r="M1094" s="170">
        <v>0.76222240957999998</v>
      </c>
      <c r="N1094" s="170">
        <v>4.1565683699999995E-2</v>
      </c>
      <c r="O1094" s="170">
        <v>0.49062112000000002</v>
      </c>
      <c r="Q1094" s="69">
        <v>83.349384000000001</v>
      </c>
      <c r="S1094" s="116">
        <v>0.11160637</v>
      </c>
      <c r="T1094" s="116">
        <v>0.10362356</v>
      </c>
      <c r="U1094" s="116">
        <v>3.4864057E-3</v>
      </c>
      <c r="V1094" s="116">
        <v>4.4964035999999997E-3</v>
      </c>
      <c r="X1094" s="69">
        <v>3.0490494999999999E-4</v>
      </c>
      <c r="Z1094" s="166"/>
      <c r="AA1094" t="s">
        <v>2433</v>
      </c>
    </row>
    <row r="1095" spans="1:27" ht="14.4">
      <c r="A1095" t="s">
        <v>1527</v>
      </c>
      <c r="B1095" s="85" t="s">
        <v>749</v>
      </c>
      <c r="C1095" s="113" t="str">
        <f t="shared" si="231"/>
        <v>A.130.11.114</v>
      </c>
      <c r="D1095" s="9" t="s">
        <v>2670</v>
      </c>
      <c r="E1095" s="112" t="s">
        <v>362</v>
      </c>
      <c r="F1095" s="115" t="str">
        <f t="shared" si="232"/>
        <v>Polyether-polyols</v>
      </c>
      <c r="G1095" s="146">
        <v>2.8750000000000004</v>
      </c>
      <c r="H1095" s="8">
        <f t="shared" si="229"/>
        <v>2.8750000000000004</v>
      </c>
      <c r="J1095" s="169">
        <v>1.2265920666325925</v>
      </c>
      <c r="K1095" s="8">
        <f t="shared" si="230"/>
        <v>1.2265920666325925</v>
      </c>
      <c r="L1095" s="170">
        <v>4.2221895999999995E-2</v>
      </c>
      <c r="M1095" s="170">
        <v>0.7531201706325924</v>
      </c>
      <c r="N1095" s="170">
        <v>0</v>
      </c>
      <c r="O1095" s="170">
        <v>0.43125000000000002</v>
      </c>
      <c r="Q1095" s="69">
        <v>98.040800000000004</v>
      </c>
      <c r="S1095" s="116">
        <v>6.6310208999999995E-2</v>
      </c>
      <c r="T1095" s="116">
        <v>5.7597588999999998E-2</v>
      </c>
      <c r="U1095" s="116">
        <v>2.4353885999999999E-3</v>
      </c>
      <c r="V1095" s="116">
        <v>6.2772310000000003E-3</v>
      </c>
      <c r="X1095" s="69">
        <v>2.4108203000000001E-4</v>
      </c>
      <c r="Z1095" s="166"/>
      <c r="AA1095" t="s">
        <v>2434</v>
      </c>
    </row>
    <row r="1096" spans="1:27" ht="14.4">
      <c r="A1096" t="s">
        <v>781</v>
      </c>
      <c r="B1096" s="85" t="s">
        <v>749</v>
      </c>
      <c r="C1096" s="113" t="str">
        <f t="shared" si="231"/>
        <v>A.130.11.115</v>
      </c>
      <c r="D1096" s="9" t="s">
        <v>2670</v>
      </c>
      <c r="E1096" s="112" t="s">
        <v>362</v>
      </c>
      <c r="F1096" s="115" t="str">
        <f t="shared" si="232"/>
        <v>PPS (polyphenylene sulfide)</v>
      </c>
      <c r="G1096" s="146">
        <v>7.1663940000000004</v>
      </c>
      <c r="H1096" s="8">
        <f t="shared" si="229"/>
        <v>7.1663940000000004</v>
      </c>
      <c r="J1096" s="169">
        <v>4.8181950640000002</v>
      </c>
      <c r="K1096" s="8">
        <f t="shared" si="230"/>
        <v>4.8181950640000002</v>
      </c>
      <c r="L1096" s="170">
        <v>0.60559709499999992</v>
      </c>
      <c r="M1096" s="170">
        <v>3.0545698000000003</v>
      </c>
      <c r="N1096" s="170">
        <v>8.3069068999999995E-2</v>
      </c>
      <c r="O1096" s="170">
        <v>1.0749591000000001</v>
      </c>
      <c r="Q1096" s="69">
        <v>172.46161000000001</v>
      </c>
      <c r="S1096" s="116">
        <v>0.25123212</v>
      </c>
      <c r="T1096" s="116">
        <v>0.23362906</v>
      </c>
      <c r="U1096" s="116">
        <v>8.7351519999999995E-3</v>
      </c>
      <c r="V1096" s="116">
        <v>8.8679134999999996E-3</v>
      </c>
      <c r="X1096" s="69">
        <v>1.3135384999999999E-3</v>
      </c>
      <c r="Z1096" s="166"/>
      <c r="AA1096" t="s">
        <v>2435</v>
      </c>
    </row>
    <row r="1097" spans="1:27" ht="14.4">
      <c r="A1097" t="s">
        <v>1159</v>
      </c>
      <c r="B1097" s="85" t="s">
        <v>749</v>
      </c>
      <c r="C1097" s="113" t="str">
        <f t="shared" si="231"/>
        <v>A.130.11.116</v>
      </c>
      <c r="D1097" s="9" t="s">
        <v>2670</v>
      </c>
      <c r="E1097" s="112" t="s">
        <v>362</v>
      </c>
      <c r="F1097" s="115" t="str">
        <f t="shared" si="232"/>
        <v>PVB (Polyvinyl butyral)</v>
      </c>
      <c r="G1097" s="146">
        <v>2.4608704666666665</v>
      </c>
      <c r="H1097" s="8">
        <f t="shared" si="229"/>
        <v>2.4608704666666665</v>
      </c>
      <c r="J1097" s="169">
        <v>1.08045953249603</v>
      </c>
      <c r="K1097" s="8">
        <f t="shared" si="230"/>
        <v>1.08045953249603</v>
      </c>
      <c r="L1097" s="170">
        <v>6.8851181078999998E-2</v>
      </c>
      <c r="M1097" s="170">
        <v>0.62502677351702995</v>
      </c>
      <c r="N1097" s="170">
        <v>1.7451007900000003E-2</v>
      </c>
      <c r="O1097" s="170">
        <v>0.36913056999999999</v>
      </c>
      <c r="Q1097" s="69">
        <v>93.610484999999997</v>
      </c>
      <c r="S1097" s="116">
        <v>7.4216187000000003E-2</v>
      </c>
      <c r="T1097" s="116">
        <v>6.5481790999999998E-2</v>
      </c>
      <c r="U1097" s="116">
        <v>2.6571299000000001E-3</v>
      </c>
      <c r="V1097" s="116">
        <v>6.0772661E-3</v>
      </c>
      <c r="X1097" s="69">
        <v>2.3084786000000001E-4</v>
      </c>
      <c r="Z1097" s="166"/>
      <c r="AA1097" t="s">
        <v>2436</v>
      </c>
    </row>
    <row r="1098" spans="1:27" ht="14.4">
      <c r="A1098" t="s">
        <v>782</v>
      </c>
      <c r="B1098" s="85" t="s">
        <v>749</v>
      </c>
      <c r="C1098" s="113" t="str">
        <f t="shared" si="231"/>
        <v>A.130.11.117</v>
      </c>
      <c r="D1098" s="9" t="s">
        <v>2670</v>
      </c>
      <c r="E1098" s="112" t="s">
        <v>362</v>
      </c>
      <c r="F1098" s="115" t="str">
        <f t="shared" si="232"/>
        <v>TDI (toluene diisocyanate)</v>
      </c>
      <c r="G1098" s="146">
        <v>3.14</v>
      </c>
      <c r="H1098" s="8">
        <f t="shared" si="229"/>
        <v>3.14</v>
      </c>
      <c r="J1098" s="169">
        <v>1.2008412060000002</v>
      </c>
      <c r="K1098" s="8">
        <f t="shared" si="230"/>
        <v>1.2008412060000002</v>
      </c>
      <c r="L1098" s="170">
        <v>5.1502542999999998E-2</v>
      </c>
      <c r="M1098" s="170">
        <v>0.67833866300000012</v>
      </c>
      <c r="N1098" s="170">
        <v>0</v>
      </c>
      <c r="O1098" s="170">
        <v>0.47099999999999997</v>
      </c>
      <c r="Q1098" s="69">
        <v>86.665800000000004</v>
      </c>
      <c r="S1098" s="116">
        <v>6.7645761999999998E-2</v>
      </c>
      <c r="T1098" s="116">
        <v>5.9055001000000003E-2</v>
      </c>
      <c r="U1098" s="116">
        <v>2.5890198E-3</v>
      </c>
      <c r="V1098" s="116">
        <v>6.0017411999999997E-3</v>
      </c>
      <c r="X1098" s="69">
        <v>2.6059340999999998E-4</v>
      </c>
      <c r="Z1098" s="166"/>
      <c r="AA1098" t="s">
        <v>2437</v>
      </c>
    </row>
    <row r="1099" spans="1:27" ht="14.4">
      <c r="A1099" t="s">
        <v>1768</v>
      </c>
      <c r="B1099" s="85" t="s">
        <v>749</v>
      </c>
      <c r="C1099" s="113" t="str">
        <f t="shared" si="231"/>
        <v>A.130.11.118</v>
      </c>
      <c r="D1099" s="9" t="s">
        <v>2670</v>
      </c>
      <c r="E1099" s="112" t="s">
        <v>362</v>
      </c>
      <c r="F1099" s="115" t="str">
        <f t="shared" si="232"/>
        <v>PE for bottles with deposit in EU (RR=80%  RIR=25%)</v>
      </c>
      <c r="G1099" s="146">
        <v>1.6897990666666667</v>
      </c>
      <c r="H1099" s="8">
        <f t="shared" si="229"/>
        <v>1.6897990666666667</v>
      </c>
      <c r="J1099" s="169">
        <v>0.95190706869112462</v>
      </c>
      <c r="K1099" s="8">
        <f t="shared" si="230"/>
        <v>0.95190706869112462</v>
      </c>
      <c r="L1099" s="170">
        <v>6.204700849E-2</v>
      </c>
      <c r="M1099" s="170">
        <v>0.62221629829412461</v>
      </c>
      <c r="N1099" s="170">
        <v>1.4173901907E-2</v>
      </c>
      <c r="O1099" s="170">
        <v>0.25346985999999999</v>
      </c>
      <c r="Q1099" s="69">
        <v>67.825299000000001</v>
      </c>
      <c r="S1099" s="116">
        <v>3.3540602000000003E-2</v>
      </c>
      <c r="T1099" s="116">
        <v>2.7439950000000001E-2</v>
      </c>
      <c r="U1099" s="116">
        <v>1.3777194E-3</v>
      </c>
      <c r="V1099" s="116">
        <v>4.7229326999999998E-3</v>
      </c>
      <c r="X1099" s="69">
        <v>1.4520472000000001E-4</v>
      </c>
      <c r="Z1099" s="166"/>
      <c r="AA1099" t="s">
        <v>2399</v>
      </c>
    </row>
    <row r="1100" spans="1:27" ht="14.4">
      <c r="A1100" t="s">
        <v>1769</v>
      </c>
      <c r="B1100" s="85" t="s">
        <v>749</v>
      </c>
      <c r="C1100" s="113" t="str">
        <f t="shared" si="231"/>
        <v>A.130.11.119</v>
      </c>
      <c r="D1100" s="9" t="s">
        <v>2670</v>
      </c>
      <c r="E1100" s="112" t="s">
        <v>362</v>
      </c>
      <c r="F1100" s="115" t="str">
        <f t="shared" si="232"/>
        <v>PET for bottles with deposit in EU (RR=80%  RIR=25%)</v>
      </c>
      <c r="G1100" s="146">
        <v>1.7122990666666669</v>
      </c>
      <c r="H1100" s="8">
        <f t="shared" si="229"/>
        <v>1.7122990666666669</v>
      </c>
      <c r="J1100" s="169">
        <v>0.77412771617412468</v>
      </c>
      <c r="K1100" s="8">
        <f t="shared" si="230"/>
        <v>0.77412771617412468</v>
      </c>
      <c r="L1100" s="170">
        <v>2.631298176E-2</v>
      </c>
      <c r="M1100" s="170">
        <v>0.48954411579412471</v>
      </c>
      <c r="N1100" s="170">
        <v>1.42575862E-3</v>
      </c>
      <c r="O1100" s="170">
        <v>0.25684486000000001</v>
      </c>
      <c r="Q1100" s="69">
        <v>56.303198999999999</v>
      </c>
      <c r="S1100" s="116">
        <v>4.7794440000000001E-2</v>
      </c>
      <c r="T1100" s="116">
        <v>4.2197353999999999E-2</v>
      </c>
      <c r="U1100" s="116">
        <v>1.6172134999999999E-3</v>
      </c>
      <c r="V1100" s="116">
        <v>3.9798728999999996E-3</v>
      </c>
      <c r="X1100" s="69">
        <v>1.4220988E-4</v>
      </c>
      <c r="Z1100" s="166"/>
      <c r="AA1100" t="s">
        <v>2402</v>
      </c>
    </row>
    <row r="1101" spans="1:27" ht="14.4">
      <c r="A1101" t="s">
        <v>1770</v>
      </c>
      <c r="B1101" s="85" t="s">
        <v>749</v>
      </c>
      <c r="C1101" s="113" t="str">
        <f t="shared" si="231"/>
        <v>A.130.11.120</v>
      </c>
      <c r="D1101" s="9" t="s">
        <v>2670</v>
      </c>
      <c r="E1101" s="112" t="s">
        <v>362</v>
      </c>
      <c r="F1101" s="115" t="str">
        <f t="shared" si="232"/>
        <v>PP for bottles with deposit in EU (RR=80%  RIR=25%)</v>
      </c>
      <c r="G1101" s="146">
        <v>1.5097990666666667</v>
      </c>
      <c r="H1101" s="8">
        <f t="shared" si="229"/>
        <v>1.5097990666666667</v>
      </c>
      <c r="J1101" s="169">
        <v>0.92203328855112476</v>
      </c>
      <c r="K1101" s="8">
        <f t="shared" si="230"/>
        <v>0.92203328855112476</v>
      </c>
      <c r="L1101" s="170">
        <v>5.8136931850000004E-2</v>
      </c>
      <c r="M1101" s="170">
        <v>0.62160808779412469</v>
      </c>
      <c r="N1101" s="170">
        <v>1.5818408907000002E-2</v>
      </c>
      <c r="O1101" s="170">
        <v>0.22646986</v>
      </c>
      <c r="Q1101" s="69">
        <v>63.431798999999998</v>
      </c>
      <c r="S1101" s="116">
        <v>3.0482838000000002E-2</v>
      </c>
      <c r="T1101" s="116">
        <v>2.4823951E-2</v>
      </c>
      <c r="U1101" s="116">
        <v>1.2338537000000001E-3</v>
      </c>
      <c r="V1101" s="116">
        <v>4.4250340000000004E-3</v>
      </c>
      <c r="X1101" s="69">
        <v>1.3475873E-4</v>
      </c>
      <c r="Z1101" s="166"/>
      <c r="AA1101" t="s">
        <v>2405</v>
      </c>
    </row>
    <row r="1102" spans="1:27" ht="14.4">
      <c r="A1102" t="s">
        <v>1771</v>
      </c>
      <c r="B1102" s="85" t="s">
        <v>749</v>
      </c>
      <c r="C1102" s="113" t="str">
        <f t="shared" si="231"/>
        <v>A.130.11.121</v>
      </c>
      <c r="D1102" s="9" t="s">
        <v>2670</v>
      </c>
      <c r="E1102" s="112" t="s">
        <v>362</v>
      </c>
      <c r="F1102" s="115" t="str">
        <f t="shared" si="232"/>
        <v>PVC for bottles with deposit in EU (RR=80%  RIR=25%)</v>
      </c>
      <c r="G1102" s="146">
        <v>1.6852990666666667</v>
      </c>
      <c r="H1102" s="8">
        <f t="shared" si="229"/>
        <v>1.6852990666666667</v>
      </c>
      <c r="J1102" s="169">
        <v>0.6474582236011247</v>
      </c>
      <c r="K1102" s="8">
        <f t="shared" si="230"/>
        <v>0.6474582236011247</v>
      </c>
      <c r="L1102" s="170">
        <v>4.2738794000000004E-2</v>
      </c>
      <c r="M1102" s="170">
        <v>0.32964750269412468</v>
      </c>
      <c r="N1102" s="170">
        <v>2.2277066907000001E-2</v>
      </c>
      <c r="O1102" s="170">
        <v>0.25279486000000001</v>
      </c>
      <c r="Q1102" s="69">
        <v>3.4906587</v>
      </c>
      <c r="S1102" s="116">
        <v>2.8788232E-2</v>
      </c>
      <c r="T1102" s="116">
        <v>2.7375256000000001E-2</v>
      </c>
      <c r="U1102" s="116">
        <v>1.3647976E-3</v>
      </c>
      <c r="V1102" s="199">
        <v>4.8178313000000001E-5</v>
      </c>
      <c r="X1102" s="172">
        <v>7.0710965999999995E-5</v>
      </c>
      <c r="Z1102" s="166"/>
      <c r="AA1102" t="s">
        <v>2412</v>
      </c>
    </row>
    <row r="1103" spans="1:27" ht="14.4">
      <c r="A1103" t="s">
        <v>2671</v>
      </c>
      <c r="B1103" s="85" t="s">
        <v>749</v>
      </c>
      <c r="C1103" s="113" t="str">
        <f t="shared" si="231"/>
        <v>A.130.11.122</v>
      </c>
      <c r="D1103" s="9" t="s">
        <v>2670</v>
      </c>
      <c r="E1103" s="112" t="s">
        <v>362</v>
      </c>
      <c r="F1103" s="115" t="str">
        <f t="shared" si="232"/>
        <v>EMAA (Ethylene-Methacrylic Acid Copolymer) without water</v>
      </c>
      <c r="G1103" s="146">
        <v>5.423</v>
      </c>
      <c r="H1103" s="8">
        <f t="shared" si="229"/>
        <v>5.423</v>
      </c>
      <c r="J1103" s="169">
        <v>2.0977681129999999</v>
      </c>
      <c r="K1103" s="8">
        <f t="shared" si="230"/>
        <v>2.0977681129999999</v>
      </c>
      <c r="L1103" s="170">
        <v>0.21672137799999999</v>
      </c>
      <c r="M1103" s="170">
        <v>0.91941178099999998</v>
      </c>
      <c r="N1103" s="170">
        <v>0.14818495400000001</v>
      </c>
      <c r="O1103" s="170">
        <v>0.81345000000000001</v>
      </c>
      <c r="Q1103" s="69">
        <v>141.38686999999999</v>
      </c>
      <c r="S1103" s="116">
        <v>0.16532181000000001</v>
      </c>
      <c r="T1103" s="116">
        <v>0.15046250999999999</v>
      </c>
      <c r="U1103" s="116">
        <v>5.2993985E-3</v>
      </c>
      <c r="V1103" s="116">
        <v>9.5598991999999994E-3</v>
      </c>
      <c r="X1103" s="69">
        <v>5.0531065000000003E-4</v>
      </c>
      <c r="Z1103" s="166"/>
      <c r="AA1103" t="s">
        <v>2672</v>
      </c>
    </row>
    <row r="1104" spans="1:27" ht="14.4">
      <c r="A1104" t="s">
        <v>3270</v>
      </c>
      <c r="B1104" s="85" t="s">
        <v>749</v>
      </c>
      <c r="C1104" s="113" t="str">
        <f t="shared" si="231"/>
        <v>A.130.11.123</v>
      </c>
      <c r="D1104" s="9" t="s">
        <v>2670</v>
      </c>
      <c r="E1104" s="112" t="s">
        <v>362</v>
      </c>
      <c r="F1104" s="115" t="str">
        <f t="shared" si="232"/>
        <v>Ca(Alg)2 bioplastic from seaweed alginate (compostable)</v>
      </c>
      <c r="G1104" s="146">
        <v>12.696877333333335</v>
      </c>
      <c r="H1104" s="8">
        <f t="shared" si="229"/>
        <v>12.696877333333335</v>
      </c>
      <c r="J1104" s="169">
        <v>2.2697391850856277</v>
      </c>
      <c r="K1104" s="8">
        <f t="shared" si="230"/>
        <v>2.2697391850856277</v>
      </c>
      <c r="L1104" s="170">
        <v>7.6869044920000004E-2</v>
      </c>
      <c r="M1104" s="170">
        <v>0.252125698505</v>
      </c>
      <c r="N1104" s="170">
        <v>3.6212841660627666E-2</v>
      </c>
      <c r="O1104" s="170">
        <v>1.9045316000000001</v>
      </c>
      <c r="Q1104" s="69">
        <v>235.50550000000001</v>
      </c>
      <c r="S1104" s="116">
        <v>0.28365845000000001</v>
      </c>
      <c r="T1104" s="116">
        <v>0.26044437999999998</v>
      </c>
      <c r="U1104" s="116">
        <v>1.0959481E-2</v>
      </c>
      <c r="V1104" s="116">
        <v>1.2254589E-2</v>
      </c>
      <c r="X1104" s="69">
        <v>6.9588980000000005E-4</v>
      </c>
      <c r="Z1104" s="166"/>
    </row>
    <row r="1105" spans="1:26" ht="14.4">
      <c r="B1105" s="85"/>
      <c r="C1105" s="113"/>
      <c r="D1105" s="1" t="s">
        <v>1160</v>
      </c>
      <c r="E1105" s="112"/>
      <c r="H1105" s="8"/>
      <c r="Q1105"/>
    </row>
    <row r="1106" spans="1:26" ht="14.4">
      <c r="A1106" t="s">
        <v>1528</v>
      </c>
      <c r="B1106" s="85" t="s">
        <v>783</v>
      </c>
      <c r="C1106" s="113" t="str">
        <f t="shared" ref="C1106:C1126" si="233">MID(A1106,1,12)</f>
        <v>A.140.01.101</v>
      </c>
      <c r="D1106" s="9" t="s">
        <v>1160</v>
      </c>
      <c r="E1106" s="112" t="s">
        <v>362</v>
      </c>
      <c r="F1106" s="115" t="str">
        <f t="shared" ref="F1106:F1126" si="234">MID(A1106, 21,85)</f>
        <v>Acrylic fibres</v>
      </c>
      <c r="G1106" s="146">
        <v>5.13</v>
      </c>
      <c r="H1106" s="8">
        <f t="shared" ref="H1106:H1126" si="235">G1106</f>
        <v>5.13</v>
      </c>
      <c r="J1106" s="169">
        <v>2.1367639378995644</v>
      </c>
      <c r="K1106" s="8">
        <f t="shared" ref="K1106:K1126" si="236">J1106</f>
        <v>2.1367639378995644</v>
      </c>
      <c r="L1106" s="170">
        <v>1.251495958807E-2</v>
      </c>
      <c r="M1106" s="170">
        <v>1.3547489783114943</v>
      </c>
      <c r="N1106" s="170">
        <v>0</v>
      </c>
      <c r="O1106" s="170">
        <v>0.76949999999999996</v>
      </c>
      <c r="Q1106" s="69">
        <v>100.33799999999999</v>
      </c>
      <c r="S1106" s="116">
        <v>0.12358308</v>
      </c>
      <c r="T1106" s="116">
        <v>0.11189677000000001</v>
      </c>
      <c r="U1106" s="116">
        <v>4.5221768000000004E-3</v>
      </c>
      <c r="V1106" s="116">
        <v>7.1641331999999997E-3</v>
      </c>
      <c r="X1106" s="69">
        <v>2.9727581000000002E-4</v>
      </c>
      <c r="Z1106" s="166"/>
    </row>
    <row r="1107" spans="1:26" ht="14.4">
      <c r="A1107" t="s">
        <v>784</v>
      </c>
      <c r="B1107" s="85" t="s">
        <v>783</v>
      </c>
      <c r="C1107" s="113" t="str">
        <f t="shared" si="233"/>
        <v>A.140.01.102</v>
      </c>
      <c r="D1107" s="9" t="s">
        <v>1160</v>
      </c>
      <c r="E1107" s="112" t="s">
        <v>362</v>
      </c>
      <c r="F1107" s="115" t="str">
        <f t="shared" si="234"/>
        <v>BioCotton fibre from China/India (without global seatransport)</v>
      </c>
      <c r="G1107" s="146">
        <v>0.45206374000000005</v>
      </c>
      <c r="H1107" s="8">
        <f t="shared" si="235"/>
        <v>0.45206374000000005</v>
      </c>
      <c r="J1107" s="169">
        <v>0.94224323615638905</v>
      </c>
      <c r="K1107" s="8">
        <f t="shared" si="236"/>
        <v>0.94224323615638905</v>
      </c>
      <c r="L1107" s="170">
        <v>3.467812592E-3</v>
      </c>
      <c r="M1107" s="170">
        <v>6.7956048600000011E-3</v>
      </c>
      <c r="N1107" s="170">
        <v>0.86417025770438904</v>
      </c>
      <c r="O1107" s="170">
        <v>6.7809561000000004E-2</v>
      </c>
      <c r="Q1107" s="69">
        <v>6.0237354999999999</v>
      </c>
      <c r="S1107" s="116">
        <v>3.5021207999999998E-2</v>
      </c>
      <c r="T1107" s="116">
        <v>3.2095242000000003E-2</v>
      </c>
      <c r="U1107" s="116">
        <v>2.7450621E-3</v>
      </c>
      <c r="V1107" s="116">
        <v>1.8090417000000001E-4</v>
      </c>
      <c r="X1107" s="69">
        <v>6.2501126000000001E-4</v>
      </c>
      <c r="Z1107" s="166"/>
    </row>
    <row r="1108" spans="1:26" ht="14.4">
      <c r="A1108" t="s">
        <v>785</v>
      </c>
      <c r="B1108" s="85" t="s">
        <v>783</v>
      </c>
      <c r="C1108" s="113" t="str">
        <f t="shared" si="233"/>
        <v>A.140.01.103</v>
      </c>
      <c r="D1108" s="9" t="s">
        <v>1160</v>
      </c>
      <c r="E1108" s="112" t="s">
        <v>362</v>
      </c>
      <c r="F1108" s="115" t="str">
        <f t="shared" si="234"/>
        <v>BioCotton fibre from USA (without global seatransport)</v>
      </c>
      <c r="G1108" s="146">
        <v>0.81170553333333328</v>
      </c>
      <c r="H1108" s="8">
        <f t="shared" si="235"/>
        <v>0.81170553333333328</v>
      </c>
      <c r="J1108" s="169">
        <v>1.0160666224393891</v>
      </c>
      <c r="K1108" s="8">
        <f t="shared" si="236"/>
        <v>1.0160666224393891</v>
      </c>
      <c r="L1108" s="170">
        <v>6.1569768749999993E-3</v>
      </c>
      <c r="M1108" s="170">
        <v>1.7197145560000002E-2</v>
      </c>
      <c r="N1108" s="170">
        <v>0.87095667000438903</v>
      </c>
      <c r="O1108" s="170">
        <v>0.12175583</v>
      </c>
      <c r="Q1108" s="69">
        <v>13.068588999999999</v>
      </c>
      <c r="S1108" s="116">
        <v>5.0765434999999998E-2</v>
      </c>
      <c r="T1108" s="116">
        <v>4.6837248999999997E-2</v>
      </c>
      <c r="U1108" s="116">
        <v>3.4000644000000001E-3</v>
      </c>
      <c r="V1108" s="116">
        <v>5.2812178999999998E-4</v>
      </c>
      <c r="X1108" s="69">
        <v>5.2604367000000005E-4</v>
      </c>
      <c r="Z1108" s="166"/>
    </row>
    <row r="1109" spans="1:26" ht="14.4">
      <c r="A1109" t="s">
        <v>1772</v>
      </c>
      <c r="B1109" s="85" t="s">
        <v>783</v>
      </c>
      <c r="C1109" s="113" t="str">
        <f t="shared" si="233"/>
        <v>A.140.01.104</v>
      </c>
      <c r="D1109" s="9" t="s">
        <v>1160</v>
      </c>
      <c r="E1109" s="112" t="s">
        <v>362</v>
      </c>
      <c r="F1109" s="115" t="str">
        <f t="shared" si="234"/>
        <v>Cotton fibre from China and India (without global seatransport)</v>
      </c>
      <c r="G1109" s="146">
        <v>0.8347888</v>
      </c>
      <c r="H1109" s="8">
        <f t="shared" si="235"/>
        <v>0.8347888</v>
      </c>
      <c r="J1109" s="169">
        <v>1.0134512858335469</v>
      </c>
      <c r="K1109" s="8">
        <f t="shared" si="236"/>
        <v>1.0134512858335469</v>
      </c>
      <c r="L1109" s="170">
        <v>6.3982656389999998E-3</v>
      </c>
      <c r="M1109" s="170">
        <v>1.5540692439999998E-2</v>
      </c>
      <c r="N1109" s="170">
        <v>0.86629400775454701</v>
      </c>
      <c r="O1109" s="170">
        <v>0.12521831999999999</v>
      </c>
      <c r="Q1109" s="69">
        <v>7.5483487</v>
      </c>
      <c r="S1109" s="116">
        <v>4.2113042000000003E-2</v>
      </c>
      <c r="T1109" s="116">
        <v>3.8797887000000003E-2</v>
      </c>
      <c r="U1109" s="116">
        <v>3.055501E-3</v>
      </c>
      <c r="V1109" s="116">
        <v>2.5965345999999999E-4</v>
      </c>
      <c r="X1109" s="69">
        <v>6.4038607999999996E-4</v>
      </c>
      <c r="Z1109" s="166"/>
    </row>
    <row r="1110" spans="1:26" ht="14.4">
      <c r="A1110" t="s">
        <v>786</v>
      </c>
      <c r="B1110" s="85" t="s">
        <v>783</v>
      </c>
      <c r="C1110" s="113" t="str">
        <f t="shared" si="233"/>
        <v>A.140.01.105</v>
      </c>
      <c r="D1110" s="9" t="s">
        <v>1160</v>
      </c>
      <c r="E1110" s="112" t="s">
        <v>362</v>
      </c>
      <c r="F1110" s="115" t="str">
        <f t="shared" si="234"/>
        <v>Cotton fibre from USA (without global seatransport)</v>
      </c>
      <c r="G1110" s="146">
        <v>1.1932236000000001</v>
      </c>
      <c r="H1110" s="8">
        <f t="shared" si="235"/>
        <v>1.1932236000000001</v>
      </c>
      <c r="J1110" s="169">
        <v>1.0857053012775233</v>
      </c>
      <c r="K1110" s="8">
        <f t="shared" si="236"/>
        <v>1.0857053012775233</v>
      </c>
      <c r="L1110" s="170">
        <v>8.6954900730000003E-3</v>
      </c>
      <c r="M1110" s="170">
        <v>2.5229212729999999E-2</v>
      </c>
      <c r="N1110" s="170">
        <v>0.87279705847452338</v>
      </c>
      <c r="O1110" s="170">
        <v>0.17898354</v>
      </c>
      <c r="Q1110" s="69">
        <v>14.688921000000001</v>
      </c>
      <c r="S1110" s="116">
        <v>5.7799492000000001E-2</v>
      </c>
      <c r="T1110" s="116">
        <v>5.3485967000000002E-2</v>
      </c>
      <c r="U1110" s="116">
        <v>3.7084979000000001E-3</v>
      </c>
      <c r="V1110" s="116">
        <v>6.0502639E-4</v>
      </c>
      <c r="X1110" s="69">
        <v>5.4116467000000004E-4</v>
      </c>
      <c r="Z1110" s="166"/>
    </row>
    <row r="1111" spans="1:26" ht="14.4">
      <c r="A1111" t="s">
        <v>787</v>
      </c>
      <c r="B1111" s="85" t="s">
        <v>783</v>
      </c>
      <c r="C1111" s="113" t="str">
        <f t="shared" si="233"/>
        <v>A.140.01.106</v>
      </c>
      <c r="D1111" s="9" t="s">
        <v>1160</v>
      </c>
      <c r="E1111" s="112" t="s">
        <v>362</v>
      </c>
      <c r="F1111" s="115" t="str">
        <f t="shared" si="234"/>
        <v>Cotton fibre trade mix (without global seatransport)</v>
      </c>
      <c r="G1111" s="146">
        <v>0.93588080000000007</v>
      </c>
      <c r="H1111" s="8">
        <f t="shared" si="235"/>
        <v>0.93588080000000007</v>
      </c>
      <c r="J1111" s="169">
        <v>1.0323817904185433</v>
      </c>
      <c r="K1111" s="8">
        <f t="shared" si="236"/>
        <v>1.0323817904185433</v>
      </c>
      <c r="L1111" s="170">
        <v>7.0673074340000001E-3</v>
      </c>
      <c r="M1111" s="170">
        <v>1.8239407050000003E-2</v>
      </c>
      <c r="N1111" s="170">
        <v>0.86669295593454321</v>
      </c>
      <c r="O1111" s="170">
        <v>0.14038212</v>
      </c>
      <c r="Q1111" s="69">
        <v>9.4628347000000002</v>
      </c>
      <c r="S1111" s="116">
        <v>4.6297497999999999E-2</v>
      </c>
      <c r="T1111" s="116">
        <v>4.2718103E-2</v>
      </c>
      <c r="U1111" s="116">
        <v>3.2279790000000002E-3</v>
      </c>
      <c r="V1111" s="116">
        <v>3.5141593999999998E-4</v>
      </c>
      <c r="X1111" s="69">
        <v>6.1397320000000004E-4</v>
      </c>
      <c r="Z1111" s="166"/>
    </row>
    <row r="1112" spans="1:26" ht="14.4">
      <c r="A1112" t="s">
        <v>1265</v>
      </c>
      <c r="B1112" s="85" t="s">
        <v>783</v>
      </c>
      <c r="C1112" s="113" t="str">
        <f t="shared" si="233"/>
        <v>A.140.01.107</v>
      </c>
      <c r="D1112" s="9" t="s">
        <v>1160</v>
      </c>
      <c r="E1112" s="112" t="s">
        <v>362</v>
      </c>
      <c r="F1112" s="115" t="str">
        <f t="shared" si="234"/>
        <v>Elastane (polyurethane) pellets</v>
      </c>
      <c r="G1112" s="146">
        <v>3.7053730666666671</v>
      </c>
      <c r="H1112" s="8">
        <f t="shared" si="235"/>
        <v>3.7053730666666671</v>
      </c>
      <c r="J1112" s="169">
        <v>1.3663628938100001</v>
      </c>
      <c r="K1112" s="8">
        <f t="shared" si="236"/>
        <v>1.3663628938100001</v>
      </c>
      <c r="L1112" s="170">
        <v>4.7878299799999996E-2</v>
      </c>
      <c r="M1112" s="170">
        <v>0.74171783400000002</v>
      </c>
      <c r="N1112" s="170">
        <v>2.0960800010000002E-2</v>
      </c>
      <c r="O1112" s="170">
        <v>0.55580596000000004</v>
      </c>
      <c r="Q1112" s="69">
        <v>108.1341</v>
      </c>
      <c r="S1112" s="116">
        <v>8.1153322E-2</v>
      </c>
      <c r="T1112" s="116">
        <v>7.1605382999999995E-2</v>
      </c>
      <c r="U1112" s="116">
        <v>3.0984532999999998E-3</v>
      </c>
      <c r="V1112" s="116">
        <v>6.4494857999999999E-3</v>
      </c>
      <c r="X1112" s="69">
        <v>2.8395888000000002E-4</v>
      </c>
      <c r="Z1112" s="166"/>
    </row>
    <row r="1113" spans="1:26" ht="14.4">
      <c r="A1113" t="s">
        <v>788</v>
      </c>
      <c r="B1113" s="85" t="s">
        <v>783</v>
      </c>
      <c r="C1113" s="113" t="str">
        <f t="shared" si="233"/>
        <v>A.140.01.108</v>
      </c>
      <c r="D1113" s="9" t="s">
        <v>1160</v>
      </c>
      <c r="E1113" s="112" t="s">
        <v>362</v>
      </c>
      <c r="F1113" s="115" t="str">
        <f t="shared" si="234"/>
        <v>Fleece from recycled PET bottles</v>
      </c>
      <c r="G1113" s="146">
        <v>7.6419146666666666</v>
      </c>
      <c r="H1113" s="8">
        <f t="shared" si="235"/>
        <v>7.6419146666666666</v>
      </c>
      <c r="J1113" s="169">
        <v>1.4119919095311311</v>
      </c>
      <c r="K1113" s="8">
        <f t="shared" si="236"/>
        <v>1.4119919095311311</v>
      </c>
      <c r="L1113" s="170">
        <v>4.2408354434999997E-2</v>
      </c>
      <c r="M1113" s="170">
        <v>0.12706614285000001</v>
      </c>
      <c r="N1113" s="170">
        <v>9.6230212246131139E-2</v>
      </c>
      <c r="O1113" s="170">
        <v>1.1462872</v>
      </c>
      <c r="Q1113" s="69">
        <v>108.74862</v>
      </c>
      <c r="S1113" s="116">
        <v>0.15655057999999999</v>
      </c>
      <c r="T1113" s="116">
        <v>0.14549549000000001</v>
      </c>
      <c r="U1113" s="116">
        <v>6.4338837000000003E-3</v>
      </c>
      <c r="V1113" s="116">
        <v>4.6212071E-3</v>
      </c>
      <c r="X1113" s="69">
        <v>3.7063937000000001E-4</v>
      </c>
      <c r="Z1113" s="166"/>
    </row>
    <row r="1114" spans="1:26" ht="14.4">
      <c r="A1114" t="s">
        <v>1773</v>
      </c>
      <c r="B1114" s="85" t="s">
        <v>783</v>
      </c>
      <c r="C1114" s="113" t="str">
        <f t="shared" si="233"/>
        <v>A.140.01.109</v>
      </c>
      <c r="D1114" s="9" t="s">
        <v>1160</v>
      </c>
      <c r="E1114" s="112" t="s">
        <v>362</v>
      </c>
      <c r="F1114" s="115" t="str">
        <f t="shared" si="234"/>
        <v>Jute fibre incl. degumming market mix</v>
      </c>
      <c r="G1114" s="146">
        <v>3.9226402666666669</v>
      </c>
      <c r="H1114" s="8">
        <f t="shared" si="235"/>
        <v>3.9226402666666669</v>
      </c>
      <c r="J1114" s="169">
        <v>0.89096008796136139</v>
      </c>
      <c r="K1114" s="8">
        <f t="shared" si="236"/>
        <v>0.89096008796136139</v>
      </c>
      <c r="L1114" s="170">
        <v>1.7580199739000001E-2</v>
      </c>
      <c r="M1114" s="170">
        <v>8.0923361289999995E-2</v>
      </c>
      <c r="N1114" s="170">
        <v>0.2040604869323614</v>
      </c>
      <c r="O1114" s="170">
        <v>0.58839604000000001</v>
      </c>
      <c r="Q1114" s="69">
        <v>38.802655999999999</v>
      </c>
      <c r="S1114" s="116">
        <v>8.4669365999999996E-2</v>
      </c>
      <c r="T1114" s="116">
        <v>7.9113211000000003E-2</v>
      </c>
      <c r="U1114" s="116">
        <v>3.8211220000000001E-3</v>
      </c>
      <c r="V1114" s="116">
        <v>1.7350332E-3</v>
      </c>
      <c r="X1114" s="69">
        <v>2.2197391000000001E-4</v>
      </c>
      <c r="Z1114" s="166"/>
    </row>
    <row r="1115" spans="1:26" ht="14.4">
      <c r="A1115" t="s">
        <v>1774</v>
      </c>
      <c r="B1115" s="85" t="s">
        <v>783</v>
      </c>
      <c r="C1115" s="113" t="str">
        <f t="shared" si="233"/>
        <v>A.140.01.110</v>
      </c>
      <c r="D1115" s="9" t="s">
        <v>1160</v>
      </c>
      <c r="E1115" s="112" t="s">
        <v>362</v>
      </c>
      <c r="F1115" s="115" t="str">
        <f t="shared" si="234"/>
        <v>Jute fibre incl. degumming India irrigation</v>
      </c>
      <c r="G1115" s="146">
        <v>3.9226402666666669</v>
      </c>
      <c r="H1115" s="8">
        <f t="shared" si="235"/>
        <v>3.9226402666666669</v>
      </c>
      <c r="J1115" s="169">
        <v>1.5607657469603615</v>
      </c>
      <c r="K1115" s="8">
        <f t="shared" si="236"/>
        <v>1.5607657469603615</v>
      </c>
      <c r="L1115" s="170">
        <v>1.7580199737999999E-2</v>
      </c>
      <c r="M1115" s="170">
        <v>8.0923360289999996E-2</v>
      </c>
      <c r="N1115" s="170">
        <v>0.87386614693236142</v>
      </c>
      <c r="O1115" s="170">
        <v>0.58839604000000001</v>
      </c>
      <c r="Q1115" s="69">
        <v>38.802655999999999</v>
      </c>
      <c r="S1115" s="116">
        <v>8.2278526000000005E-2</v>
      </c>
      <c r="T1115" s="116">
        <v>7.5322205000000003E-2</v>
      </c>
      <c r="U1115" s="116">
        <v>5.2212871999999999E-3</v>
      </c>
      <c r="V1115" s="116">
        <v>1.7350332E-3</v>
      </c>
      <c r="X1115" s="69">
        <v>4.2451791000000001E-4</v>
      </c>
      <c r="Z1115" s="166"/>
    </row>
    <row r="1116" spans="1:26" ht="14.4">
      <c r="A1116" t="s">
        <v>1775</v>
      </c>
      <c r="B1116" s="85" t="s">
        <v>783</v>
      </c>
      <c r="C1116" s="113" t="str">
        <f t="shared" si="233"/>
        <v>A.140.01.111</v>
      </c>
      <c r="D1116" s="9" t="s">
        <v>1160</v>
      </c>
      <c r="E1116" s="112" t="s">
        <v>362</v>
      </c>
      <c r="F1116" s="115" t="str">
        <f t="shared" si="234"/>
        <v>Jute fibre incl. degumming India rain fed - renewable fuel</v>
      </c>
      <c r="G1116" s="146">
        <v>3.7156295333333333</v>
      </c>
      <c r="H1116" s="8">
        <f t="shared" si="235"/>
        <v>3.7156295333333333</v>
      </c>
      <c r="J1116" s="169">
        <v>0.84162177812636141</v>
      </c>
      <c r="K1116" s="8">
        <f t="shared" si="236"/>
        <v>0.84162177812636141</v>
      </c>
      <c r="L1116" s="170">
        <v>1.8628940333999998E-2</v>
      </c>
      <c r="M1116" s="170">
        <v>7.6640251359999995E-2</v>
      </c>
      <c r="N1116" s="170">
        <v>0.18900815643236141</v>
      </c>
      <c r="O1116" s="170">
        <v>0.55734443</v>
      </c>
      <c r="Q1116" s="69">
        <v>42.693418000000001</v>
      </c>
      <c r="S1116" s="116">
        <v>7.2936751999999994E-2</v>
      </c>
      <c r="T1116" s="116">
        <v>6.8522273999999994E-2</v>
      </c>
      <c r="U1116" s="116">
        <v>3.4348198999999999E-3</v>
      </c>
      <c r="V1116" s="116">
        <v>9.7965831000000007E-4</v>
      </c>
      <c r="X1116" s="69">
        <v>1.9826345999999999E-4</v>
      </c>
      <c r="Z1116" s="166"/>
    </row>
    <row r="1117" spans="1:26" ht="14.4">
      <c r="A1117" t="s">
        <v>1776</v>
      </c>
      <c r="B1117" s="85" t="s">
        <v>783</v>
      </c>
      <c r="C1117" s="113" t="str">
        <f t="shared" si="233"/>
        <v>A.140.01.112</v>
      </c>
      <c r="D1117" s="9" t="s">
        <v>1160</v>
      </c>
      <c r="E1117" s="112" t="s">
        <v>362</v>
      </c>
      <c r="F1117" s="115" t="str">
        <f t="shared" si="234"/>
        <v>Kenaf fibre incl. degumming India</v>
      </c>
      <c r="G1117" s="146">
        <v>2.9976161333333335</v>
      </c>
      <c r="H1117" s="8">
        <f t="shared" si="235"/>
        <v>2.9976161333333335</v>
      </c>
      <c r="J1117" s="169">
        <v>0.9606374261442302</v>
      </c>
      <c r="K1117" s="8">
        <f t="shared" si="236"/>
        <v>0.9606374261442302</v>
      </c>
      <c r="L1117" s="170">
        <v>1.4952803501999999E-2</v>
      </c>
      <c r="M1117" s="170">
        <v>4.3386902629999995E-2</v>
      </c>
      <c r="N1117" s="170">
        <v>0.45265530001223026</v>
      </c>
      <c r="O1117" s="170">
        <v>0.44964241999999999</v>
      </c>
      <c r="Q1117" s="69">
        <v>41.403267999999997</v>
      </c>
      <c r="S1117" s="116">
        <v>6.1579470999999997E-2</v>
      </c>
      <c r="T1117" s="116">
        <v>5.6461038999999998E-2</v>
      </c>
      <c r="U1117" s="116">
        <v>3.4116086999999998E-3</v>
      </c>
      <c r="V1117" s="116">
        <v>1.7068234E-3</v>
      </c>
      <c r="X1117" s="69">
        <v>2.712918E-4</v>
      </c>
      <c r="Z1117" s="166"/>
    </row>
    <row r="1118" spans="1:26" ht="14.4">
      <c r="A1118" t="s">
        <v>1777</v>
      </c>
      <c r="B1118" s="85" t="s">
        <v>783</v>
      </c>
      <c r="C1118" s="113" t="str">
        <f t="shared" si="233"/>
        <v>A.140.01.113</v>
      </c>
      <c r="D1118" s="9" t="s">
        <v>1160</v>
      </c>
      <c r="E1118" s="112" t="s">
        <v>362</v>
      </c>
      <c r="F1118" s="115" t="str">
        <f t="shared" si="234"/>
        <v>Kenaf fibre incl. degumming Italy - renewable fule</v>
      </c>
      <c r="G1118" s="146">
        <v>1.1474422666666668</v>
      </c>
      <c r="H1118" s="8">
        <f t="shared" si="235"/>
        <v>1.1474422666666668</v>
      </c>
      <c r="J1118" s="169">
        <v>0.58846132247963023</v>
      </c>
      <c r="K1118" s="8">
        <f t="shared" si="236"/>
        <v>0.58846132247963023</v>
      </c>
      <c r="L1118" s="170">
        <v>9.1990242974000005E-3</v>
      </c>
      <c r="M1118" s="170">
        <v>1.678655787E-2</v>
      </c>
      <c r="N1118" s="170">
        <v>0.39035940031223026</v>
      </c>
      <c r="O1118" s="170">
        <v>0.17211634000000001</v>
      </c>
      <c r="Q1118" s="69">
        <v>18.234446999999999</v>
      </c>
      <c r="S1118" s="116">
        <v>4.2877334000000003E-2</v>
      </c>
      <c r="T1118" s="116">
        <v>4.0990585000000003E-2</v>
      </c>
      <c r="U1118" s="116">
        <v>1.3787922000000001E-3</v>
      </c>
      <c r="V1118" s="116">
        <v>5.0795663000000003E-4</v>
      </c>
      <c r="X1118" s="69">
        <v>2.5068863000000003E-4</v>
      </c>
      <c r="Z1118" s="166"/>
    </row>
    <row r="1119" spans="1:26" ht="14.4">
      <c r="A1119" t="s">
        <v>1266</v>
      </c>
      <c r="B1119" s="85" t="s">
        <v>783</v>
      </c>
      <c r="C1119" s="113" t="str">
        <f t="shared" si="233"/>
        <v>A.140.01.114</v>
      </c>
      <c r="D1119" s="9" t="s">
        <v>1160</v>
      </c>
      <c r="E1119" s="112" t="s">
        <v>362</v>
      </c>
      <c r="F1119" s="115" t="str">
        <f t="shared" si="234"/>
        <v>Nylon pellets</v>
      </c>
      <c r="G1119" s="146">
        <v>5.46</v>
      </c>
      <c r="H1119" s="8">
        <f t="shared" si="235"/>
        <v>5.46</v>
      </c>
      <c r="J1119" s="169">
        <v>1.63685184253</v>
      </c>
      <c r="K1119" s="8">
        <f t="shared" si="236"/>
        <v>1.63685184253</v>
      </c>
      <c r="L1119" s="170">
        <v>5.9932727630000002E-2</v>
      </c>
      <c r="M1119" s="170">
        <v>0.75791911489999997</v>
      </c>
      <c r="N1119" s="170">
        <v>0</v>
      </c>
      <c r="O1119" s="170">
        <v>0.81899999999999995</v>
      </c>
      <c r="Q1119" s="69">
        <v>124.2204</v>
      </c>
      <c r="S1119" s="116">
        <v>0.13012932999999999</v>
      </c>
      <c r="T1119" s="116">
        <v>0.11684339000000001</v>
      </c>
      <c r="U1119" s="116">
        <v>4.6171229000000003E-3</v>
      </c>
      <c r="V1119" s="116">
        <v>8.6688167999999996E-3</v>
      </c>
      <c r="X1119" s="69">
        <v>3.6840039000000002E-4</v>
      </c>
      <c r="Z1119" s="166"/>
    </row>
    <row r="1120" spans="1:26" ht="14.4">
      <c r="A1120" t="s">
        <v>1267</v>
      </c>
      <c r="B1120" s="85" t="s">
        <v>783</v>
      </c>
      <c r="C1120" s="113" t="str">
        <f t="shared" si="233"/>
        <v>A.140.01.115</v>
      </c>
      <c r="D1120" s="9" t="s">
        <v>1160</v>
      </c>
      <c r="E1120" s="112" t="s">
        <v>362</v>
      </c>
      <c r="F1120" s="115" t="str">
        <f t="shared" si="234"/>
        <v>Polyester = PET pellets</v>
      </c>
      <c r="G1120" s="146">
        <v>2.0377328000000001</v>
      </c>
      <c r="H1120" s="8">
        <f t="shared" si="235"/>
        <v>2.0377328000000001</v>
      </c>
      <c r="J1120" s="169">
        <v>1.0038014204624599</v>
      </c>
      <c r="K1120" s="8">
        <f t="shared" si="236"/>
        <v>1.0038014204624599</v>
      </c>
      <c r="L1120" s="170">
        <v>3.9897254899999998E-2</v>
      </c>
      <c r="M1120" s="170">
        <v>0.65463833462566001</v>
      </c>
      <c r="N1120" s="170">
        <v>3.6059109368000004E-3</v>
      </c>
      <c r="O1120" s="170">
        <v>0.30565991999999997</v>
      </c>
      <c r="Q1120" s="69">
        <v>72.052897000000002</v>
      </c>
      <c r="S1120" s="116">
        <v>5.8980035E-2</v>
      </c>
      <c r="T1120" s="116">
        <v>5.1925058000000003E-2</v>
      </c>
      <c r="U1120" s="116">
        <v>1.9320931E-3</v>
      </c>
      <c r="V1120" s="116">
        <v>5.1228847000000001E-3</v>
      </c>
      <c r="X1120" s="69">
        <v>1.8593797999999999E-4</v>
      </c>
      <c r="Z1120" s="166"/>
    </row>
    <row r="1121" spans="1:26" ht="14.4">
      <c r="A1121" t="s">
        <v>1268</v>
      </c>
      <c r="B1121" s="85" t="s">
        <v>783</v>
      </c>
      <c r="C1121" s="113" t="str">
        <f t="shared" si="233"/>
        <v>A.140.01.116</v>
      </c>
      <c r="D1121" s="9" t="s">
        <v>1160</v>
      </c>
      <c r="E1121" s="112" t="s">
        <v>362</v>
      </c>
      <c r="F1121" s="115" t="str">
        <f t="shared" si="234"/>
        <v>PLA (polylactide) pellets</v>
      </c>
      <c r="G1121" s="146">
        <v>4.1567821333333335</v>
      </c>
      <c r="H1121" s="8">
        <f t="shared" si="235"/>
        <v>4.1567821333333335</v>
      </c>
      <c r="J1121" s="169">
        <v>0.69495698895900004</v>
      </c>
      <c r="K1121" s="8">
        <f t="shared" si="236"/>
        <v>0.69495698895900004</v>
      </c>
      <c r="L1121" s="170">
        <v>1.1567683801000001E-2</v>
      </c>
      <c r="M1121" s="170">
        <v>5.9810380201000005E-2</v>
      </c>
      <c r="N1121" s="170">
        <v>6.1604957E-5</v>
      </c>
      <c r="O1121" s="170">
        <v>0.62351732000000004</v>
      </c>
      <c r="Q1121" s="69">
        <v>75.850530000000006</v>
      </c>
      <c r="S1121" s="116">
        <v>8.6970491999999996E-2</v>
      </c>
      <c r="T1121" s="116">
        <v>8.0387777999999993E-2</v>
      </c>
      <c r="U1121" s="116">
        <v>3.499795E-3</v>
      </c>
      <c r="V1121" s="116">
        <v>3.0829194000000001E-3</v>
      </c>
      <c r="X1121" s="69">
        <v>1.9804533E-4</v>
      </c>
      <c r="Z1121" s="166"/>
    </row>
    <row r="1122" spans="1:26" ht="14.4">
      <c r="A1122" t="s">
        <v>1269</v>
      </c>
      <c r="B1122" s="85" t="s">
        <v>783</v>
      </c>
      <c r="C1122" s="113" t="str">
        <f t="shared" si="233"/>
        <v>A.140.01.117</v>
      </c>
      <c r="D1122" s="9" t="s">
        <v>1160</v>
      </c>
      <c r="E1122" s="112" t="s">
        <v>362</v>
      </c>
      <c r="F1122" s="115" t="str">
        <f t="shared" si="234"/>
        <v>Sorona (PTT) biobased pellets</v>
      </c>
      <c r="G1122" s="146">
        <v>3.906156066666667</v>
      </c>
      <c r="H1122" s="8">
        <f t="shared" si="235"/>
        <v>3.906156066666667</v>
      </c>
      <c r="J1122" s="169">
        <v>1.07802802651188</v>
      </c>
      <c r="K1122" s="8">
        <f t="shared" si="236"/>
        <v>1.07802802651188</v>
      </c>
      <c r="L1122" s="170">
        <v>1.0975848540999998E-2</v>
      </c>
      <c r="M1122" s="170">
        <v>0.48107031489527996</v>
      </c>
      <c r="N1122" s="170">
        <v>5.8453075600000006E-5</v>
      </c>
      <c r="O1122" s="170">
        <v>0.58592341000000003</v>
      </c>
      <c r="Q1122" s="69">
        <v>76.485005000000001</v>
      </c>
      <c r="S1122" s="116">
        <v>8.3679681000000006E-2</v>
      </c>
      <c r="T1122" s="116">
        <v>7.5687430999999999E-2</v>
      </c>
      <c r="U1122" s="116">
        <v>3.2919996000000001E-3</v>
      </c>
      <c r="V1122" s="116">
        <v>4.7002496999999999E-3</v>
      </c>
      <c r="X1122" s="69">
        <v>2.1693358999999999E-4</v>
      </c>
      <c r="Z1122" s="166"/>
    </row>
    <row r="1123" spans="1:26" ht="14.4">
      <c r="A1123" t="s">
        <v>789</v>
      </c>
      <c r="B1123" s="85" t="s">
        <v>783</v>
      </c>
      <c r="C1123" s="113" t="str">
        <f t="shared" si="233"/>
        <v>A.140.01.118</v>
      </c>
      <c r="D1123" s="9" t="s">
        <v>1160</v>
      </c>
      <c r="E1123" s="112" t="s">
        <v>362</v>
      </c>
      <c r="F1123" s="115" t="str">
        <f t="shared" si="234"/>
        <v>Viscose production</v>
      </c>
      <c r="G1123" s="146">
        <v>1.5</v>
      </c>
      <c r="H1123" s="8">
        <f t="shared" si="235"/>
        <v>1.5</v>
      </c>
      <c r="J1123" s="169">
        <v>0.37663849153382001</v>
      </c>
      <c r="K1123" s="8">
        <f t="shared" si="236"/>
        <v>0.37663849153382001</v>
      </c>
      <c r="L1123" s="170">
        <v>5.1729563361999995E-3</v>
      </c>
      <c r="M1123" s="170">
        <v>0.14646553519762001</v>
      </c>
      <c r="N1123" s="170">
        <v>0</v>
      </c>
      <c r="O1123" s="170">
        <v>0.22500000000000001</v>
      </c>
      <c r="Q1123" s="69">
        <v>21.783000000000001</v>
      </c>
      <c r="S1123" s="116">
        <v>6.4586084000000002E-2</v>
      </c>
      <c r="T1123" s="116">
        <v>6.1168312000000002E-2</v>
      </c>
      <c r="U1123" s="116">
        <v>1.8624651E-3</v>
      </c>
      <c r="V1123" s="116">
        <v>1.5553062000000001E-3</v>
      </c>
      <c r="X1123" s="69">
        <v>1.0362125000000001E-4</v>
      </c>
      <c r="Z1123" s="166"/>
    </row>
    <row r="1124" spans="1:26" ht="14.4">
      <c r="A1124" t="s">
        <v>1778</v>
      </c>
      <c r="B1124" s="85" t="s">
        <v>783</v>
      </c>
      <c r="C1124" s="113" t="str">
        <f t="shared" si="233"/>
        <v>A.140.01.119</v>
      </c>
      <c r="D1124" s="9" t="s">
        <v>1160</v>
      </c>
      <c r="E1124" s="112" t="s">
        <v>362</v>
      </c>
      <c r="F1124" s="115" t="str">
        <f t="shared" si="234"/>
        <v>Wool from Australia - transported to Rotterdam</v>
      </c>
      <c r="G1124" s="146">
        <v>61.097693333333339</v>
      </c>
      <c r="H1124" s="8">
        <f t="shared" si="235"/>
        <v>61.097693333333339</v>
      </c>
      <c r="J1124" s="169">
        <v>9.5788061397902862</v>
      </c>
      <c r="K1124" s="8">
        <f t="shared" si="236"/>
        <v>9.5788061397902862</v>
      </c>
      <c r="L1124" s="170">
        <v>2.6158154199999999E-2</v>
      </c>
      <c r="M1124" s="170">
        <v>0.10994456984000001</v>
      </c>
      <c r="N1124" s="170">
        <v>0.27804941575028624</v>
      </c>
      <c r="O1124" s="170">
        <v>9.1646540000000005</v>
      </c>
      <c r="Q1124" s="69">
        <v>58.765661999999999</v>
      </c>
      <c r="S1124" s="116">
        <v>1.0105335</v>
      </c>
      <c r="T1124" s="116">
        <v>0.95975001999999998</v>
      </c>
      <c r="U1124" s="116">
        <v>4.6925355000000002E-2</v>
      </c>
      <c r="V1124" s="116">
        <v>3.8580704E-3</v>
      </c>
      <c r="X1124" s="69">
        <v>1.7971390999999999E-3</v>
      </c>
      <c r="Z1124" s="166"/>
    </row>
    <row r="1125" spans="1:26" ht="14.4">
      <c r="A1125" t="s">
        <v>1270</v>
      </c>
      <c r="B1125" s="85" t="s">
        <v>783</v>
      </c>
      <c r="C1125" s="113" t="str">
        <f t="shared" si="233"/>
        <v>A.140.01.120</v>
      </c>
      <c r="D1125" s="9" t="s">
        <v>1160</v>
      </c>
      <c r="E1125" s="112" t="s">
        <v>362</v>
      </c>
      <c r="F1125" s="115" t="str">
        <f t="shared" si="234"/>
        <v>PP (Polypropylene) pellets</v>
      </c>
      <c r="G1125" s="146">
        <v>1.92</v>
      </c>
      <c r="H1125" s="8">
        <f t="shared" si="235"/>
        <v>1.92</v>
      </c>
      <c r="J1125" s="169">
        <v>1.20927091678</v>
      </c>
      <c r="K1125" s="8">
        <f t="shared" si="236"/>
        <v>1.20927091678</v>
      </c>
      <c r="L1125" s="170">
        <v>7.477264077000001E-2</v>
      </c>
      <c r="M1125" s="170">
        <v>0.82730807601</v>
      </c>
      <c r="N1125" s="170">
        <v>1.9190200000000001E-2</v>
      </c>
      <c r="O1125" s="170">
        <v>0.28799999999999998</v>
      </c>
      <c r="Q1125" s="69">
        <v>82.925799999999995</v>
      </c>
      <c r="S1125" s="116">
        <v>3.8687603000000001E-2</v>
      </c>
      <c r="T1125" s="116">
        <v>3.1286608E-2</v>
      </c>
      <c r="U1125" s="116">
        <v>1.5651873999999999E-3</v>
      </c>
      <c r="V1125" s="116">
        <v>5.8358076000000004E-3</v>
      </c>
      <c r="X1125" s="69">
        <v>1.7322153000000001E-4</v>
      </c>
      <c r="Z1125" s="166"/>
    </row>
    <row r="1126" spans="1:26" ht="14.4">
      <c r="A1126" t="s">
        <v>1271</v>
      </c>
      <c r="B1126" s="85" t="s">
        <v>783</v>
      </c>
      <c r="C1126" s="113" t="str">
        <f t="shared" si="233"/>
        <v>A.140.01.121</v>
      </c>
      <c r="D1126" s="9" t="s">
        <v>1160</v>
      </c>
      <c r="E1126" s="112" t="s">
        <v>362</v>
      </c>
      <c r="F1126" s="115" t="str">
        <f t="shared" si="234"/>
        <v>Flax fibres for spinning linen</v>
      </c>
      <c r="G1126" s="146">
        <v>1.5057799333333333</v>
      </c>
      <c r="H1126" s="8">
        <f t="shared" si="235"/>
        <v>1.5057799333333333</v>
      </c>
      <c r="J1126" s="169">
        <v>0.38652221489259997</v>
      </c>
      <c r="K1126" s="8">
        <f t="shared" si="236"/>
        <v>0.38652221489259997</v>
      </c>
      <c r="L1126" s="170">
        <v>7.1431072220000003E-2</v>
      </c>
      <c r="M1126" s="170">
        <v>8.9211301592299994E-2</v>
      </c>
      <c r="N1126" s="170">
        <v>1.28510803E-5</v>
      </c>
      <c r="O1126" s="170">
        <v>0.22586698999999999</v>
      </c>
      <c r="Q1126" s="69">
        <v>11.337773</v>
      </c>
      <c r="S1126" s="116">
        <v>3.3006826000000003E-2</v>
      </c>
      <c r="T1126" s="116">
        <v>3.1018618000000001E-2</v>
      </c>
      <c r="U1126" s="116">
        <v>1.3450968000000001E-3</v>
      </c>
      <c r="V1126" s="116">
        <v>6.4311132000000005E-4</v>
      </c>
      <c r="X1126" s="69">
        <v>1.0460168E-4</v>
      </c>
      <c r="Z1126" s="166"/>
    </row>
    <row r="1127" spans="1:26" ht="14.4">
      <c r="B1127" s="85"/>
      <c r="C1127" s="113"/>
      <c r="D1127" s="1" t="s">
        <v>1161</v>
      </c>
      <c r="E1127" s="112"/>
      <c r="H1127" s="8"/>
      <c r="Q1127"/>
    </row>
    <row r="1128" spans="1:26" ht="14.4">
      <c r="A1128" t="s">
        <v>1779</v>
      </c>
      <c r="B1128" s="85" t="s">
        <v>783</v>
      </c>
      <c r="C1128" s="113" t="str">
        <f t="shared" ref="C1128:C1162" si="237">MID(A1128,1,12)</f>
        <v>A.140.03.101</v>
      </c>
      <c r="D1128" s="9" t="s">
        <v>1161</v>
      </c>
      <c r="E1128" s="112" t="s">
        <v>362</v>
      </c>
      <c r="F1128" s="115" t="str">
        <f t="shared" ref="F1128:F1162" si="238">MID(A1128, 21,85)</f>
        <v>dyeing with pollution in India - without materials input</v>
      </c>
      <c r="G1128" s="146">
        <v>3.3618234666666669</v>
      </c>
      <c r="H1128" s="8">
        <f t="shared" ref="H1128:H1162" si="239">G1128</f>
        <v>3.3618234666666669</v>
      </c>
      <c r="J1128" s="169">
        <v>7.4126278940368007</v>
      </c>
      <c r="K1128" s="8">
        <f t="shared" ref="K1128:K1162" si="240">J1128</f>
        <v>7.4126278940368007</v>
      </c>
      <c r="L1128" s="170">
        <v>3.1230027559999998E-2</v>
      </c>
      <c r="M1128" s="170">
        <v>6.8676830284868</v>
      </c>
      <c r="N1128" s="170">
        <v>9.4413179899999998E-3</v>
      </c>
      <c r="O1128" s="170">
        <v>0.50427352000000003</v>
      </c>
      <c r="Q1128" s="69">
        <v>43.066712000000003</v>
      </c>
      <c r="S1128" s="116">
        <v>0.10522941</v>
      </c>
      <c r="T1128" s="116">
        <v>9.9572943999999997E-2</v>
      </c>
      <c r="U1128" s="116">
        <v>3.1623162000000002E-3</v>
      </c>
      <c r="V1128" s="116">
        <v>2.4941458E-3</v>
      </c>
      <c r="X1128" s="69">
        <v>1.0994106000000001E-3</v>
      </c>
      <c r="Z1128" s="166"/>
    </row>
    <row r="1129" spans="1:26" ht="14.4">
      <c r="A1129" t="s">
        <v>1780</v>
      </c>
      <c r="B1129" s="85" t="s">
        <v>783</v>
      </c>
      <c r="C1129" s="113" t="str">
        <f t="shared" si="237"/>
        <v>A.140.03.102</v>
      </c>
      <c r="D1129" s="9" t="s">
        <v>1161</v>
      </c>
      <c r="E1129" s="112" t="s">
        <v>362</v>
      </c>
      <c r="F1129" s="115" t="str">
        <f t="shared" si="238"/>
        <v>dyeing in Europe - without materials input</v>
      </c>
      <c r="G1129" s="146">
        <v>3.3618234666666669</v>
      </c>
      <c r="H1129" s="8">
        <f t="shared" si="239"/>
        <v>3.3618234666666669</v>
      </c>
      <c r="J1129" s="169">
        <v>0.66808499973680002</v>
      </c>
      <c r="K1129" s="8">
        <f t="shared" si="240"/>
        <v>0.66808499973680002</v>
      </c>
      <c r="L1129" s="170">
        <v>3.1230027559999998E-2</v>
      </c>
      <c r="M1129" s="170">
        <v>0.1231401341868</v>
      </c>
      <c r="N1129" s="170">
        <v>9.4413179899999998E-3</v>
      </c>
      <c r="O1129" s="170">
        <v>0.50427352000000003</v>
      </c>
      <c r="Q1129" s="69">
        <v>43.066712000000003</v>
      </c>
      <c r="S1129" s="116">
        <v>8.8214342000000001E-2</v>
      </c>
      <c r="T1129" s="116">
        <v>8.2570752999999997E-2</v>
      </c>
      <c r="U1129" s="116">
        <v>3.1494425999999999E-3</v>
      </c>
      <c r="V1129" s="116">
        <v>2.4941458E-3</v>
      </c>
      <c r="X1129" s="69">
        <v>1.8233963000000001E-4</v>
      </c>
      <c r="Z1129" s="166"/>
    </row>
    <row r="1130" spans="1:26" ht="14.4">
      <c r="A1130" t="s">
        <v>790</v>
      </c>
      <c r="B1130" s="85" t="s">
        <v>783</v>
      </c>
      <c r="C1130" s="113" t="str">
        <f t="shared" si="237"/>
        <v>A.140.03.103</v>
      </c>
      <c r="D1130" s="9" t="s">
        <v>1161</v>
      </c>
      <c r="E1130" s="112" t="s">
        <v>362</v>
      </c>
      <c r="F1130" s="115" t="str">
        <f t="shared" si="238"/>
        <v>heat setting and washing synthetic fabrics</v>
      </c>
      <c r="G1130" s="146">
        <v>1.1737827333333335</v>
      </c>
      <c r="H1130" s="8">
        <f t="shared" si="239"/>
        <v>1.1737827333333335</v>
      </c>
      <c r="J1130" s="169">
        <v>0.23233979481715</v>
      </c>
      <c r="K1130" s="8">
        <f t="shared" si="240"/>
        <v>0.23233979481715</v>
      </c>
      <c r="L1130" s="170">
        <v>9.4191336639999988E-3</v>
      </c>
      <c r="M1130" s="170">
        <v>3.6621992063149998E-2</v>
      </c>
      <c r="N1130" s="170">
        <v>1.023125909E-2</v>
      </c>
      <c r="O1130" s="170">
        <v>0.17606741000000001</v>
      </c>
      <c r="Q1130" s="69">
        <v>16.41273</v>
      </c>
      <c r="S1130" s="116">
        <v>2.8843560000000001E-2</v>
      </c>
      <c r="T1130" s="116">
        <v>2.7018200999999999E-2</v>
      </c>
      <c r="U1130" s="116">
        <v>1.0674636E-3</v>
      </c>
      <c r="V1130" s="116">
        <v>7.5789558999999999E-4</v>
      </c>
      <c r="X1130" s="172">
        <v>6.2320328000000004E-5</v>
      </c>
      <c r="Z1130" s="166"/>
    </row>
    <row r="1131" spans="1:26" ht="14.4">
      <c r="A1131" t="s">
        <v>791</v>
      </c>
      <c r="B1131" s="85" t="s">
        <v>783</v>
      </c>
      <c r="C1131" s="113" t="str">
        <f t="shared" si="237"/>
        <v>A.140.03.104</v>
      </c>
      <c r="D1131" s="9" t="s">
        <v>1161</v>
      </c>
      <c r="E1131" s="112" t="s">
        <v>362</v>
      </c>
      <c r="F1131" s="115" t="str">
        <f t="shared" si="238"/>
        <v>knitting  83 dtex</v>
      </c>
      <c r="G1131" s="146">
        <v>0.23057805333333334</v>
      </c>
      <c r="H1131" s="8">
        <f t="shared" si="239"/>
        <v>0.23057805333333334</v>
      </c>
      <c r="J1131" s="169">
        <v>4.5055003709999999E-2</v>
      </c>
      <c r="K1131" s="8">
        <f t="shared" si="240"/>
        <v>4.5055003709999999E-2</v>
      </c>
      <c r="L1131" s="170">
        <v>9.0729509999999995E-4</v>
      </c>
      <c r="M1131" s="170">
        <v>3.1469959000000004E-3</v>
      </c>
      <c r="N1131" s="170">
        <v>6.4140047099999998E-3</v>
      </c>
      <c r="O1131" s="170">
        <v>3.4586708000000001E-2</v>
      </c>
      <c r="Q1131" s="69">
        <v>4.0979663999999998</v>
      </c>
      <c r="S1131" s="116">
        <v>4.4234757000000003E-3</v>
      </c>
      <c r="T1131" s="116">
        <v>4.1570542000000004E-3</v>
      </c>
      <c r="U1131" s="116">
        <v>1.8926457E-4</v>
      </c>
      <c r="V1131" s="199">
        <v>7.7156934999999996E-5</v>
      </c>
      <c r="X1131" s="172">
        <v>1.1388877000000001E-5</v>
      </c>
      <c r="Z1131" s="166"/>
    </row>
    <row r="1132" spans="1:26" ht="14.4">
      <c r="A1132" t="s">
        <v>792</v>
      </c>
      <c r="B1132" s="85" t="s">
        <v>783</v>
      </c>
      <c r="C1132" s="113" t="str">
        <f t="shared" si="237"/>
        <v>A.140.03.105</v>
      </c>
      <c r="D1132" s="9" t="s">
        <v>1161</v>
      </c>
      <c r="E1132" s="112" t="s">
        <v>362</v>
      </c>
      <c r="F1132" s="115" t="str">
        <f t="shared" si="238"/>
        <v>knitting 200 dtex</v>
      </c>
      <c r="G1132" s="146">
        <v>9.4943906666666675E-2</v>
      </c>
      <c r="H1132" s="8">
        <f t="shared" si="239"/>
        <v>9.4943906666666675E-2</v>
      </c>
      <c r="J1132" s="169">
        <v>1.8552060633000002E-2</v>
      </c>
      <c r="K1132" s="8">
        <f t="shared" si="240"/>
        <v>1.8552060633000002E-2</v>
      </c>
      <c r="L1132" s="170">
        <v>3.7359209600000001E-4</v>
      </c>
      <c r="M1132" s="170">
        <v>1.29582181E-3</v>
      </c>
      <c r="N1132" s="170">
        <v>2.6410607270000003E-3</v>
      </c>
      <c r="O1132" s="170">
        <v>1.4241586000000001E-2</v>
      </c>
      <c r="Q1132" s="69">
        <v>1.6873978999999999</v>
      </c>
      <c r="S1132" s="116">
        <v>1.8214311999999999E-3</v>
      </c>
      <c r="T1132" s="116">
        <v>1.7117282000000001E-3</v>
      </c>
      <c r="U1132" s="199">
        <v>7.7932470000000004E-5</v>
      </c>
      <c r="V1132" s="199">
        <v>3.1770502999999998E-5</v>
      </c>
      <c r="X1132" s="172">
        <v>4.6895375999999998E-6</v>
      </c>
      <c r="Z1132" s="166"/>
    </row>
    <row r="1133" spans="1:26" ht="14.4">
      <c r="A1133" t="s">
        <v>793</v>
      </c>
      <c r="B1133" s="85" t="s">
        <v>783</v>
      </c>
      <c r="C1133" s="113" t="str">
        <f t="shared" si="237"/>
        <v>A.140.03.106</v>
      </c>
      <c r="D1133" s="9" t="s">
        <v>1161</v>
      </c>
      <c r="E1133" s="112" t="s">
        <v>362</v>
      </c>
      <c r="F1133" s="115" t="str">
        <f t="shared" si="238"/>
        <v>knitting 300 dtex</v>
      </c>
      <c r="G1133" s="146">
        <v>6.3295936000000011E-2</v>
      </c>
      <c r="H1133" s="8">
        <f t="shared" si="239"/>
        <v>6.3295936000000011E-2</v>
      </c>
      <c r="J1133" s="169">
        <v>1.2368040196000001E-2</v>
      </c>
      <c r="K1133" s="8">
        <f t="shared" si="240"/>
        <v>1.2368040196000001E-2</v>
      </c>
      <c r="L1133" s="170">
        <v>2.4906140099999999E-4</v>
      </c>
      <c r="M1133" s="170">
        <v>8.6388120999999997E-4</v>
      </c>
      <c r="N1133" s="170">
        <v>1.7607071849999999E-3</v>
      </c>
      <c r="O1133" s="170">
        <v>9.4943904000000003E-3</v>
      </c>
      <c r="Q1133" s="69">
        <v>1.124932</v>
      </c>
      <c r="S1133" s="116">
        <v>1.2142874E-3</v>
      </c>
      <c r="T1133" s="116">
        <v>1.1411520999999999E-3</v>
      </c>
      <c r="U1133" s="199">
        <v>5.1954979999999998E-5</v>
      </c>
      <c r="V1133" s="199">
        <v>2.1180335E-5</v>
      </c>
      <c r="X1133" s="172">
        <v>3.1263584000000001E-6</v>
      </c>
      <c r="Z1133" s="166"/>
    </row>
    <row r="1134" spans="1:26" ht="14.4">
      <c r="A1134" t="s">
        <v>794</v>
      </c>
      <c r="B1134" s="85" t="s">
        <v>783</v>
      </c>
      <c r="C1134" s="113" t="str">
        <f t="shared" si="237"/>
        <v>A.140.03.107</v>
      </c>
      <c r="D1134" s="9" t="s">
        <v>1161</v>
      </c>
      <c r="E1134" s="112" t="s">
        <v>362</v>
      </c>
      <c r="F1134" s="115" t="str">
        <f t="shared" si="238"/>
        <v>pretreatment of cotton</v>
      </c>
      <c r="G1134" s="146">
        <v>1.8502402666666666</v>
      </c>
      <c r="H1134" s="8">
        <f t="shared" si="239"/>
        <v>1.8502402666666666</v>
      </c>
      <c r="J1134" s="169">
        <v>0.36750213127429998</v>
      </c>
      <c r="K1134" s="8">
        <f t="shared" si="240"/>
        <v>0.36750213127429998</v>
      </c>
      <c r="L1134" s="170">
        <v>1.6881355937999998E-2</v>
      </c>
      <c r="M1134" s="170">
        <v>6.6456345026300004E-2</v>
      </c>
      <c r="N1134" s="170">
        <v>6.6283903100000001E-3</v>
      </c>
      <c r="O1134" s="170">
        <v>0.27753603999999998</v>
      </c>
      <c r="Q1134" s="69">
        <v>23.986709000000001</v>
      </c>
      <c r="S1134" s="116">
        <v>4.8146290000000001E-2</v>
      </c>
      <c r="T1134" s="116">
        <v>4.5070206000000002E-2</v>
      </c>
      <c r="U1134" s="116">
        <v>1.7267096000000001E-3</v>
      </c>
      <c r="V1134" s="116">
        <v>1.3493743000000001E-3</v>
      </c>
      <c r="X1134" s="69">
        <v>1.0007641E-4</v>
      </c>
      <c r="Z1134" s="166"/>
    </row>
    <row r="1135" spans="1:26" ht="14.4">
      <c r="A1135" t="s">
        <v>795</v>
      </c>
      <c r="B1135" s="85" t="s">
        <v>783</v>
      </c>
      <c r="C1135" s="113" t="str">
        <f t="shared" si="237"/>
        <v>A.140.03.108</v>
      </c>
      <c r="D1135" s="9" t="s">
        <v>1161</v>
      </c>
      <c r="E1135" s="112" t="s">
        <v>362</v>
      </c>
      <c r="F1135" s="115" t="str">
        <f t="shared" si="238"/>
        <v>spinning cotton  45 dtex</v>
      </c>
      <c r="G1135" s="146">
        <v>10.145434666666667</v>
      </c>
      <c r="H1135" s="8">
        <f t="shared" si="239"/>
        <v>10.145434666666667</v>
      </c>
      <c r="J1135" s="169">
        <v>1.9824202078000002</v>
      </c>
      <c r="K1135" s="8">
        <f t="shared" si="240"/>
        <v>1.9824202078000002</v>
      </c>
      <c r="L1135" s="170">
        <v>3.9920984800000003E-2</v>
      </c>
      <c r="M1135" s="170">
        <v>0.13846781699999999</v>
      </c>
      <c r="N1135" s="170">
        <v>0.28221620600000002</v>
      </c>
      <c r="O1135" s="170">
        <v>1.5218152</v>
      </c>
      <c r="Q1135" s="69">
        <v>180.31052</v>
      </c>
      <c r="S1135" s="116">
        <v>0.19463293000000001</v>
      </c>
      <c r="T1135" s="116">
        <v>0.18291038000000001</v>
      </c>
      <c r="U1135" s="116">
        <v>8.3276410999999998E-3</v>
      </c>
      <c r="V1135" s="116">
        <v>3.3949051000000002E-3</v>
      </c>
      <c r="X1135" s="69">
        <v>5.0111058999999995E-4</v>
      </c>
      <c r="Z1135" s="166"/>
    </row>
    <row r="1136" spans="1:26" ht="14.4">
      <c r="A1136" t="s">
        <v>796</v>
      </c>
      <c r="B1136" s="85" t="s">
        <v>783</v>
      </c>
      <c r="C1136" s="113" t="str">
        <f t="shared" si="237"/>
        <v>A.140.03.109</v>
      </c>
      <c r="D1136" s="9" t="s">
        <v>1161</v>
      </c>
      <c r="E1136" s="112" t="s">
        <v>362</v>
      </c>
      <c r="F1136" s="115" t="str">
        <f t="shared" si="238"/>
        <v>spinning cotton  70 dtex</v>
      </c>
      <c r="G1136" s="146">
        <v>6.5240026000000002</v>
      </c>
      <c r="H1136" s="8">
        <f t="shared" si="239"/>
        <v>6.5240026000000002</v>
      </c>
      <c r="J1136" s="169">
        <v>1.2747915755000001</v>
      </c>
      <c r="K1136" s="8">
        <f t="shared" si="240"/>
        <v>1.2747915755000001</v>
      </c>
      <c r="L1136" s="170">
        <v>2.5671114000000002E-2</v>
      </c>
      <c r="M1136" s="170">
        <v>8.9041469999999998E-2</v>
      </c>
      <c r="N1136" s="170">
        <v>0.1814786015</v>
      </c>
      <c r="O1136" s="170">
        <v>0.97860038999999999</v>
      </c>
      <c r="Q1136" s="69">
        <v>115.94834</v>
      </c>
      <c r="S1136" s="116">
        <v>0.12515834000000001</v>
      </c>
      <c r="T1136" s="116">
        <v>0.11762018</v>
      </c>
      <c r="U1136" s="116">
        <v>5.3550739999999996E-3</v>
      </c>
      <c r="V1136" s="116">
        <v>2.1830873999999999E-3</v>
      </c>
      <c r="X1136" s="69">
        <v>3.2223822999999998E-4</v>
      </c>
      <c r="Z1136" s="166"/>
    </row>
    <row r="1137" spans="1:26" ht="14.4">
      <c r="A1137" t="s">
        <v>797</v>
      </c>
      <c r="B1137" s="85" t="s">
        <v>783</v>
      </c>
      <c r="C1137" s="113" t="str">
        <f t="shared" si="237"/>
        <v>A.140.03.110</v>
      </c>
      <c r="D1137" s="9" t="s">
        <v>1161</v>
      </c>
      <c r="E1137" s="112" t="s">
        <v>362</v>
      </c>
      <c r="F1137" s="115" t="str">
        <f t="shared" si="238"/>
        <v>spinning cotton 100 dtex</v>
      </c>
      <c r="G1137" s="146">
        <v>4.5663496666666674</v>
      </c>
      <c r="H1137" s="8">
        <f t="shared" si="239"/>
        <v>4.5663496666666674</v>
      </c>
      <c r="J1137" s="169">
        <v>0.89226575180000001</v>
      </c>
      <c r="K1137" s="8">
        <f t="shared" si="240"/>
        <v>0.89226575180000001</v>
      </c>
      <c r="L1137" s="170">
        <v>1.79680007E-2</v>
      </c>
      <c r="M1137" s="170">
        <v>6.2322859000000001E-2</v>
      </c>
      <c r="N1137" s="170">
        <v>0.12702244209999999</v>
      </c>
      <c r="O1137" s="170">
        <v>0.68495245000000005</v>
      </c>
      <c r="Q1137" s="69">
        <v>81.155805999999998</v>
      </c>
      <c r="S1137" s="116">
        <v>8.7602165999999995E-2</v>
      </c>
      <c r="T1137" s="116">
        <v>8.2325974999999996E-2</v>
      </c>
      <c r="U1137" s="116">
        <v>3.7481807000000001E-3</v>
      </c>
      <c r="V1137" s="116">
        <v>1.5280099E-3</v>
      </c>
      <c r="X1137" s="69">
        <v>2.2554443000000001E-4</v>
      </c>
      <c r="Z1137" s="166"/>
    </row>
    <row r="1138" spans="1:26" ht="14.4">
      <c r="A1138" t="s">
        <v>798</v>
      </c>
      <c r="B1138" s="85" t="s">
        <v>783</v>
      </c>
      <c r="C1138" s="113" t="str">
        <f t="shared" si="237"/>
        <v>A.140.03.111</v>
      </c>
      <c r="D1138" s="9" t="s">
        <v>1161</v>
      </c>
      <c r="E1138" s="112" t="s">
        <v>362</v>
      </c>
      <c r="F1138" s="115" t="str">
        <f t="shared" si="238"/>
        <v>spinning cotton 150 dtex</v>
      </c>
      <c r="G1138" s="146">
        <v>3.0427260666666669</v>
      </c>
      <c r="H1138" s="8">
        <f t="shared" si="239"/>
        <v>3.0427260666666669</v>
      </c>
      <c r="J1138" s="169">
        <v>0.59454935980000001</v>
      </c>
      <c r="K1138" s="8">
        <f t="shared" si="240"/>
        <v>0.59454935980000001</v>
      </c>
      <c r="L1138" s="170">
        <v>1.1972736899999999E-2</v>
      </c>
      <c r="M1138" s="170">
        <v>4.1528004E-2</v>
      </c>
      <c r="N1138" s="170">
        <v>8.4639708899999999E-2</v>
      </c>
      <c r="O1138" s="170">
        <v>0.45640891</v>
      </c>
      <c r="Q1138" s="69">
        <v>54.077086000000001</v>
      </c>
      <c r="S1138" s="116">
        <v>5.8372531999999998E-2</v>
      </c>
      <c r="T1138" s="116">
        <v>5.4856812999999997E-2</v>
      </c>
      <c r="U1138" s="116">
        <v>2.4975500999999999E-3</v>
      </c>
      <c r="V1138" s="116">
        <v>1.018169E-3</v>
      </c>
      <c r="X1138" s="69">
        <v>1.5028850999999999E-4</v>
      </c>
      <c r="Z1138" s="166"/>
    </row>
    <row r="1139" spans="1:26" ht="14.4">
      <c r="A1139" t="s">
        <v>799</v>
      </c>
      <c r="B1139" s="85" t="s">
        <v>783</v>
      </c>
      <c r="C1139" s="113" t="str">
        <f t="shared" si="237"/>
        <v>A.140.03.112</v>
      </c>
      <c r="D1139" s="9" t="s">
        <v>1161</v>
      </c>
      <c r="E1139" s="112" t="s">
        <v>362</v>
      </c>
      <c r="F1139" s="115" t="str">
        <f t="shared" si="238"/>
        <v>spinning cotton 200 dtex</v>
      </c>
      <c r="G1139" s="146">
        <v>2.2831748666666667</v>
      </c>
      <c r="H1139" s="8">
        <f t="shared" si="239"/>
        <v>2.2831748666666667</v>
      </c>
      <c r="J1139" s="169">
        <v>0.44613288239999999</v>
      </c>
      <c r="K1139" s="8">
        <f t="shared" si="240"/>
        <v>0.44613288239999999</v>
      </c>
      <c r="L1139" s="170">
        <v>8.9840004000000008E-3</v>
      </c>
      <c r="M1139" s="170">
        <v>3.1161429000000001E-2</v>
      </c>
      <c r="N1139" s="170">
        <v>6.3511223000000006E-2</v>
      </c>
      <c r="O1139" s="170">
        <v>0.34247622999999999</v>
      </c>
      <c r="Q1139" s="69">
        <v>40.577902999999999</v>
      </c>
      <c r="S1139" s="116">
        <v>4.3801082999999998E-2</v>
      </c>
      <c r="T1139" s="116">
        <v>4.1162987999999998E-2</v>
      </c>
      <c r="U1139" s="116">
        <v>1.8740904000000001E-3</v>
      </c>
      <c r="V1139" s="116">
        <v>7.6400494000000002E-4</v>
      </c>
      <c r="X1139" s="69">
        <v>1.1277221E-4</v>
      </c>
      <c r="Z1139" s="166"/>
    </row>
    <row r="1140" spans="1:26" ht="14.4">
      <c r="A1140" t="s">
        <v>800</v>
      </c>
      <c r="B1140" s="85" t="s">
        <v>783</v>
      </c>
      <c r="C1140" s="113" t="str">
        <f t="shared" si="237"/>
        <v>A.140.03.113</v>
      </c>
      <c r="D1140" s="9" t="s">
        <v>1161</v>
      </c>
      <c r="E1140" s="112" t="s">
        <v>362</v>
      </c>
      <c r="F1140" s="115" t="str">
        <f t="shared" si="238"/>
        <v>spinning cotton 300 dtex</v>
      </c>
      <c r="G1140" s="146">
        <v>1.5236236000000001</v>
      </c>
      <c r="H1140" s="8">
        <f t="shared" si="239"/>
        <v>1.5236236000000001</v>
      </c>
      <c r="J1140" s="169">
        <v>0.29771639555999996</v>
      </c>
      <c r="K1140" s="8">
        <f t="shared" si="240"/>
        <v>0.29771639555999996</v>
      </c>
      <c r="L1140" s="170">
        <v>5.9952637200000004E-3</v>
      </c>
      <c r="M1140" s="170">
        <v>2.0794854600000003E-2</v>
      </c>
      <c r="N1140" s="170">
        <v>4.2382737239999996E-2</v>
      </c>
      <c r="O1140" s="170">
        <v>0.22854353999999999</v>
      </c>
      <c r="Q1140" s="69">
        <v>27.078719</v>
      </c>
      <c r="S1140" s="116">
        <v>2.9229634000000001E-2</v>
      </c>
      <c r="T1140" s="116">
        <v>2.7469161999999998E-2</v>
      </c>
      <c r="U1140" s="116">
        <v>1.2506306E-3</v>
      </c>
      <c r="V1140" s="116">
        <v>5.0984092000000002E-4</v>
      </c>
      <c r="X1140" s="172">
        <v>7.5255912999999994E-5</v>
      </c>
      <c r="Z1140" s="166"/>
    </row>
    <row r="1141" spans="1:26" ht="14.4">
      <c r="A1141" t="s">
        <v>801</v>
      </c>
      <c r="B1141" s="85" t="s">
        <v>783</v>
      </c>
      <c r="C1141" s="113" t="str">
        <f t="shared" si="237"/>
        <v>A.140.03.114</v>
      </c>
      <c r="D1141" s="9" t="s">
        <v>1161</v>
      </c>
      <c r="E1141" s="112" t="s">
        <v>362</v>
      </c>
      <c r="F1141" s="115" t="str">
        <f t="shared" si="238"/>
        <v>spinning cotton 400 dtex</v>
      </c>
      <c r="G1141" s="146">
        <v>1.1438480000000002</v>
      </c>
      <c r="H1141" s="8">
        <f t="shared" si="239"/>
        <v>1.1438480000000002</v>
      </c>
      <c r="J1141" s="169">
        <v>0.22350815719</v>
      </c>
      <c r="K1141" s="8">
        <f t="shared" si="240"/>
        <v>0.22350815719</v>
      </c>
      <c r="L1141" s="170">
        <v>4.5008952600000002E-3</v>
      </c>
      <c r="M1141" s="170">
        <v>1.5611567600000001E-2</v>
      </c>
      <c r="N1141" s="170">
        <v>3.1818494330000002E-2</v>
      </c>
      <c r="O1141" s="170">
        <v>0.17157720000000001</v>
      </c>
      <c r="Q1141" s="69">
        <v>20.329128000000001</v>
      </c>
      <c r="S1141" s="116">
        <v>2.1943909000000001E-2</v>
      </c>
      <c r="T1141" s="116">
        <v>2.0622248999999999E-2</v>
      </c>
      <c r="U1141" s="116">
        <v>9.3890070999999998E-4</v>
      </c>
      <c r="V1141" s="116">
        <v>3.8275891000000002E-4</v>
      </c>
      <c r="X1141" s="172">
        <v>5.6497762000000002E-5</v>
      </c>
      <c r="Z1141" s="166"/>
    </row>
    <row r="1142" spans="1:26" ht="14.4">
      <c r="A1142" t="s">
        <v>802</v>
      </c>
      <c r="B1142" s="85" t="s">
        <v>783</v>
      </c>
      <c r="C1142" s="113" t="str">
        <f t="shared" si="237"/>
        <v>A.140.03.115</v>
      </c>
      <c r="D1142" s="9" t="s">
        <v>1161</v>
      </c>
      <c r="E1142" s="112" t="s">
        <v>362</v>
      </c>
      <c r="F1142" s="115" t="str">
        <f t="shared" si="238"/>
        <v>spinning cotton 500 dtex</v>
      </c>
      <c r="G1142" s="146">
        <v>0.91326993333333328</v>
      </c>
      <c r="H1142" s="8">
        <f t="shared" si="239"/>
        <v>0.91326993333333328</v>
      </c>
      <c r="J1142" s="169">
        <v>0.17845315136000001</v>
      </c>
      <c r="K1142" s="8">
        <f t="shared" si="240"/>
        <v>0.17845315136000001</v>
      </c>
      <c r="L1142" s="170">
        <v>3.5936002400000001E-3</v>
      </c>
      <c r="M1142" s="170">
        <v>1.24645717E-2</v>
      </c>
      <c r="N1142" s="170">
        <v>2.5404489419999999E-2</v>
      </c>
      <c r="O1142" s="170">
        <v>0.13699048999999999</v>
      </c>
      <c r="Q1142" s="69">
        <v>16.231161</v>
      </c>
      <c r="S1142" s="116">
        <v>1.7520432999999998E-2</v>
      </c>
      <c r="T1142" s="116">
        <v>1.6465194999999998E-2</v>
      </c>
      <c r="U1142" s="116">
        <v>7.4963614000000001E-4</v>
      </c>
      <c r="V1142" s="116">
        <v>3.0560198E-4</v>
      </c>
      <c r="X1142" s="172">
        <v>4.5108884999999997E-5</v>
      </c>
      <c r="Z1142" s="166"/>
    </row>
    <row r="1143" spans="1:26" ht="14.4">
      <c r="A1143" t="s">
        <v>803</v>
      </c>
      <c r="B1143" s="85" t="s">
        <v>783</v>
      </c>
      <c r="C1143" s="113" t="str">
        <f t="shared" si="237"/>
        <v>A.140.03.116</v>
      </c>
      <c r="D1143" s="9" t="s">
        <v>1161</v>
      </c>
      <c r="E1143" s="112" t="s">
        <v>362</v>
      </c>
      <c r="F1143" s="115" t="str">
        <f t="shared" si="238"/>
        <v>spinning extruder polymer filaments  (80 - 500 dtex)</v>
      </c>
      <c r="G1143" s="146">
        <v>0.79413800000000001</v>
      </c>
      <c r="H1143" s="8">
        <f t="shared" si="239"/>
        <v>0.79413800000000001</v>
      </c>
      <c r="J1143" s="169">
        <v>0.15694553347974</v>
      </c>
      <c r="K1143" s="8">
        <f t="shared" si="240"/>
        <v>0.15694553347974</v>
      </c>
      <c r="L1143" s="170">
        <v>5.9750976909999998E-3</v>
      </c>
      <c r="M1143" s="170">
        <v>2.3070982538740001E-2</v>
      </c>
      <c r="N1143" s="170">
        <v>8.7787532500000001E-3</v>
      </c>
      <c r="O1143" s="170">
        <v>0.1191207</v>
      </c>
      <c r="Q1143" s="69">
        <v>11.472632000000001</v>
      </c>
      <c r="S1143" s="116">
        <v>1.8990661999999998E-2</v>
      </c>
      <c r="T1143" s="116">
        <v>1.7794540000000001E-2</v>
      </c>
      <c r="U1143" s="116">
        <v>7.1359454999999998E-4</v>
      </c>
      <c r="V1143" s="116">
        <v>4.8252745E-4</v>
      </c>
      <c r="X1143" s="172">
        <v>4.1803888000000002E-5</v>
      </c>
      <c r="Z1143" s="166"/>
    </row>
    <row r="1144" spans="1:26" ht="14.4">
      <c r="A1144" t="s">
        <v>804</v>
      </c>
      <c r="B1144" s="85" t="s">
        <v>783</v>
      </c>
      <c r="C1144" s="113" t="str">
        <f t="shared" si="237"/>
        <v>A.140.03.117</v>
      </c>
      <c r="D1144" s="9" t="s">
        <v>1161</v>
      </c>
      <c r="E1144" s="112" t="s">
        <v>362</v>
      </c>
      <c r="F1144" s="115" t="str">
        <f t="shared" si="238"/>
        <v>spinning viscose fibres (80-500 dtex)</v>
      </c>
      <c r="G1144" s="146">
        <v>0.21434431333333334</v>
      </c>
      <c r="H1144" s="8">
        <f t="shared" si="239"/>
        <v>0.21434431333333334</v>
      </c>
      <c r="J1144" s="169">
        <v>4.2005950547155002E-2</v>
      </c>
      <c r="K1144" s="8">
        <f t="shared" si="240"/>
        <v>4.2005950547155002E-2</v>
      </c>
      <c r="L1144" s="170">
        <v>1.0414359228000001E-3</v>
      </c>
      <c r="M1144" s="170">
        <v>3.7752600943549998E-3</v>
      </c>
      <c r="N1144" s="170">
        <v>5.03760753E-3</v>
      </c>
      <c r="O1144" s="170">
        <v>3.2151646999999998E-2</v>
      </c>
      <c r="Q1144" s="69">
        <v>3.6259538999999998</v>
      </c>
      <c r="S1144" s="116">
        <v>4.3729646999999998E-3</v>
      </c>
      <c r="T1144" s="116">
        <v>4.1059495999999996E-3</v>
      </c>
      <c r="U1144" s="116">
        <v>1.8022913999999999E-4</v>
      </c>
      <c r="V1144" s="199">
        <v>8.6785929000000005E-5</v>
      </c>
      <c r="X1144" s="172">
        <v>1.0766239E-5</v>
      </c>
      <c r="Z1144" s="166"/>
    </row>
    <row r="1145" spans="1:26" ht="14.4">
      <c r="A1145" t="s">
        <v>1781</v>
      </c>
      <c r="B1145" s="85" t="s">
        <v>783</v>
      </c>
      <c r="C1145" s="113" t="str">
        <f t="shared" si="237"/>
        <v>A.140.03.118</v>
      </c>
      <c r="D1145" s="9" t="s">
        <v>1161</v>
      </c>
      <c r="E1145" s="112" t="s">
        <v>362</v>
      </c>
      <c r="F1145" s="115" t="str">
        <f t="shared" si="238"/>
        <v>texturing polymer fibres (to improve insulation properties)</v>
      </c>
      <c r="G1145" s="146">
        <v>0.45211382666666672</v>
      </c>
      <c r="H1145" s="8">
        <f t="shared" si="239"/>
        <v>0.45211382666666672</v>
      </c>
      <c r="J1145" s="169">
        <v>8.8343143700000015E-2</v>
      </c>
      <c r="K1145" s="8">
        <f t="shared" si="240"/>
        <v>8.8343143700000015E-2</v>
      </c>
      <c r="L1145" s="170">
        <v>1.7790100000000001E-3</v>
      </c>
      <c r="M1145" s="170">
        <v>6.1705800999999998E-3</v>
      </c>
      <c r="N1145" s="170">
        <v>1.2576479600000001E-2</v>
      </c>
      <c r="O1145" s="170">
        <v>6.7817074000000005E-2</v>
      </c>
      <c r="Q1145" s="69">
        <v>8.0352283</v>
      </c>
      <c r="S1145" s="116">
        <v>8.6734818000000005E-3</v>
      </c>
      <c r="T1145" s="116">
        <v>8.1510865999999994E-3</v>
      </c>
      <c r="U1145" s="116">
        <v>3.7110700000000002E-4</v>
      </c>
      <c r="V1145" s="116">
        <v>1.5128811000000001E-4</v>
      </c>
      <c r="X1145" s="172">
        <v>2.2331130999999998E-5</v>
      </c>
      <c r="Z1145" s="166"/>
    </row>
    <row r="1146" spans="1:26" ht="14.4">
      <c r="A1146" t="s">
        <v>805</v>
      </c>
      <c r="B1146" s="85" t="s">
        <v>783</v>
      </c>
      <c r="C1146" s="113" t="str">
        <f t="shared" si="237"/>
        <v>A.140.03.119</v>
      </c>
      <c r="D1146" s="9" t="s">
        <v>1161</v>
      </c>
      <c r="E1146" s="112" t="s">
        <v>362</v>
      </c>
      <c r="F1146" s="115" t="str">
        <f t="shared" si="238"/>
        <v>weaving  15 dtex</v>
      </c>
      <c r="G1146" s="146">
        <v>44.610071333333337</v>
      </c>
      <c r="H1146" s="8">
        <f t="shared" si="239"/>
        <v>44.610071333333337</v>
      </c>
      <c r="J1146" s="169">
        <v>8.7168179979999998</v>
      </c>
      <c r="K1146" s="8">
        <f t="shared" si="240"/>
        <v>8.7168179979999998</v>
      </c>
      <c r="L1146" s="170">
        <v>0.17553491499999999</v>
      </c>
      <c r="M1146" s="170">
        <v>0.60885114000000007</v>
      </c>
      <c r="N1146" s="170">
        <v>1.2409212430000001</v>
      </c>
      <c r="O1146" s="170">
        <v>6.6915107000000003</v>
      </c>
      <c r="Q1146" s="69">
        <v>792.83597999999995</v>
      </c>
      <c r="S1146" s="116">
        <v>0.85581244999999995</v>
      </c>
      <c r="T1146" s="116">
        <v>0.80426772000000002</v>
      </c>
      <c r="U1146" s="116">
        <v>3.6617127999999999E-2</v>
      </c>
      <c r="V1146" s="116">
        <v>1.4927598E-2</v>
      </c>
      <c r="X1146" s="69">
        <v>2.2034126999999999E-3</v>
      </c>
      <c r="Z1146" s="166"/>
    </row>
    <row r="1147" spans="1:26" ht="14.4">
      <c r="A1147" t="s">
        <v>806</v>
      </c>
      <c r="B1147" s="85" t="s">
        <v>783</v>
      </c>
      <c r="C1147" s="113" t="str">
        <f t="shared" si="237"/>
        <v>A.140.03.120</v>
      </c>
      <c r="D1147" s="9" t="s">
        <v>1161</v>
      </c>
      <c r="E1147" s="112" t="s">
        <v>362</v>
      </c>
      <c r="F1147" s="115" t="str">
        <f t="shared" si="238"/>
        <v>weaving  30 dtex</v>
      </c>
      <c r="G1147" s="146">
        <v>22.302775333333337</v>
      </c>
      <c r="H1147" s="8">
        <f t="shared" si="239"/>
        <v>22.302775333333337</v>
      </c>
      <c r="J1147" s="169">
        <v>4.3579673300000001</v>
      </c>
      <c r="K1147" s="8">
        <f t="shared" si="240"/>
        <v>4.3579673300000001</v>
      </c>
      <c r="L1147" s="170">
        <v>8.7758562999999998E-2</v>
      </c>
      <c r="M1147" s="170">
        <v>0.30439472000000001</v>
      </c>
      <c r="N1147" s="170">
        <v>0.62039774700000005</v>
      </c>
      <c r="O1147" s="170">
        <v>3.3454163000000001</v>
      </c>
      <c r="Q1147" s="69">
        <v>396.37781000000001</v>
      </c>
      <c r="S1147" s="116">
        <v>0.42786286000000001</v>
      </c>
      <c r="T1147" s="116">
        <v>0.40209309999999998</v>
      </c>
      <c r="U1147" s="116">
        <v>1.8306708000000001E-2</v>
      </c>
      <c r="V1147" s="116">
        <v>7.4630423000000001E-3</v>
      </c>
      <c r="X1147" s="69">
        <v>1.1015947E-3</v>
      </c>
      <c r="Z1147" s="166"/>
    </row>
    <row r="1148" spans="1:26" ht="14.4">
      <c r="A1148" t="s">
        <v>807</v>
      </c>
      <c r="B1148" s="85" t="s">
        <v>783</v>
      </c>
      <c r="C1148" s="113" t="str">
        <f t="shared" si="237"/>
        <v>A.140.03.121</v>
      </c>
      <c r="D1148" s="9" t="s">
        <v>1161</v>
      </c>
      <c r="E1148" s="112" t="s">
        <v>362</v>
      </c>
      <c r="F1148" s="115" t="str">
        <f t="shared" si="238"/>
        <v>weaving  45 dtex</v>
      </c>
      <c r="G1148" s="146">
        <v>14.870024000000001</v>
      </c>
      <c r="H1148" s="8">
        <f t="shared" si="239"/>
        <v>14.870024000000001</v>
      </c>
      <c r="J1148" s="169">
        <v>2.9056060425000001</v>
      </c>
      <c r="K1148" s="8">
        <f t="shared" si="240"/>
        <v>2.9056060425000001</v>
      </c>
      <c r="L1148" s="170">
        <v>5.8511639200000007E-2</v>
      </c>
      <c r="M1148" s="170">
        <v>0.20295037900000001</v>
      </c>
      <c r="N1148" s="170">
        <v>0.41364042430000003</v>
      </c>
      <c r="O1148" s="170">
        <v>2.2305036</v>
      </c>
      <c r="Q1148" s="69">
        <v>264.27866</v>
      </c>
      <c r="S1148" s="116">
        <v>0.28527081999999998</v>
      </c>
      <c r="T1148" s="116">
        <v>0.26808924000000001</v>
      </c>
      <c r="U1148" s="116">
        <v>1.2205709E-2</v>
      </c>
      <c r="V1148" s="116">
        <v>4.9758659000000002E-3</v>
      </c>
      <c r="X1148" s="69">
        <v>7.3447091000000003E-4</v>
      </c>
      <c r="Z1148" s="166"/>
    </row>
    <row r="1149" spans="1:26" ht="14.4">
      <c r="A1149" t="s">
        <v>808</v>
      </c>
      <c r="B1149" s="85" t="s">
        <v>783</v>
      </c>
      <c r="C1149" s="113" t="str">
        <f t="shared" si="237"/>
        <v>A.140.03.122</v>
      </c>
      <c r="D1149" s="9" t="s">
        <v>1161</v>
      </c>
      <c r="E1149" s="112" t="s">
        <v>362</v>
      </c>
      <c r="F1149" s="115" t="str">
        <f t="shared" si="238"/>
        <v>weaving  70 dtex</v>
      </c>
      <c r="G1149" s="146">
        <v>9.5576866666666671</v>
      </c>
      <c r="H1149" s="8">
        <f t="shared" si="239"/>
        <v>9.5576866666666671</v>
      </c>
      <c r="J1149" s="169">
        <v>1.8675741215000001</v>
      </c>
      <c r="K1149" s="8">
        <f t="shared" si="240"/>
        <v>1.8675741215000001</v>
      </c>
      <c r="L1149" s="170">
        <v>3.7608271300000003E-2</v>
      </c>
      <c r="M1149" s="170">
        <v>0.130446063</v>
      </c>
      <c r="N1149" s="170">
        <v>0.26586678720000001</v>
      </c>
      <c r="O1149" s="170">
        <v>1.4336530000000001</v>
      </c>
      <c r="Q1149" s="69">
        <v>169.86473000000001</v>
      </c>
      <c r="S1149" s="116">
        <v>0.1833574</v>
      </c>
      <c r="T1149" s="116">
        <v>0.17231397000000001</v>
      </c>
      <c r="U1149" s="116">
        <v>7.8452020000000008E-3</v>
      </c>
      <c r="V1149" s="116">
        <v>3.1982306E-3</v>
      </c>
      <c r="X1149" s="69">
        <v>4.7208012E-4</v>
      </c>
      <c r="Z1149" s="166"/>
    </row>
    <row r="1150" spans="1:26" ht="14.4">
      <c r="A1150" t="s">
        <v>809</v>
      </c>
      <c r="B1150" s="85" t="s">
        <v>783</v>
      </c>
      <c r="C1150" s="113" t="str">
        <f t="shared" si="237"/>
        <v>A.140.03.123</v>
      </c>
      <c r="D1150" s="9" t="s">
        <v>1161</v>
      </c>
      <c r="E1150" s="112" t="s">
        <v>362</v>
      </c>
      <c r="F1150" s="115" t="str">
        <f t="shared" si="238"/>
        <v>weaving 100 dtex</v>
      </c>
      <c r="G1150" s="146">
        <v>6.6912846666666672</v>
      </c>
      <c r="H1150" s="8">
        <f t="shared" si="239"/>
        <v>6.6912846666666672</v>
      </c>
      <c r="J1150" s="169">
        <v>1.3074785302</v>
      </c>
      <c r="K1150" s="8">
        <f t="shared" si="240"/>
        <v>1.3074785302</v>
      </c>
      <c r="L1150" s="170">
        <v>2.6329348299999999E-2</v>
      </c>
      <c r="M1150" s="170">
        <v>9.1324585E-2</v>
      </c>
      <c r="N1150" s="170">
        <v>0.18613189690000001</v>
      </c>
      <c r="O1150" s="170">
        <v>1.0036927</v>
      </c>
      <c r="Q1150" s="69">
        <v>118.92138</v>
      </c>
      <c r="S1150" s="116">
        <v>0.12836753000000001</v>
      </c>
      <c r="T1150" s="116">
        <v>0.12063608000000001</v>
      </c>
      <c r="U1150" s="116">
        <v>5.4923836000000002E-3</v>
      </c>
      <c r="V1150" s="116">
        <v>2.2390639999999998E-3</v>
      </c>
      <c r="X1150" s="69">
        <v>3.3050073999999998E-4</v>
      </c>
      <c r="Z1150" s="166"/>
    </row>
    <row r="1151" spans="1:26" ht="14.4">
      <c r="A1151" t="s">
        <v>810</v>
      </c>
      <c r="B1151" s="85" t="s">
        <v>783</v>
      </c>
      <c r="C1151" s="113" t="str">
        <f t="shared" si="237"/>
        <v>A.140.03.124</v>
      </c>
      <c r="D1151" s="9" t="s">
        <v>1161</v>
      </c>
      <c r="E1151" s="112" t="s">
        <v>362</v>
      </c>
      <c r="F1151" s="115" t="str">
        <f t="shared" si="238"/>
        <v>weaving 150 dtex</v>
      </c>
      <c r="G1151" s="146">
        <v>4.4623635333333338</v>
      </c>
      <c r="H1151" s="8">
        <f t="shared" si="239"/>
        <v>4.4623635333333338</v>
      </c>
      <c r="J1151" s="169">
        <v>0.87194683630000003</v>
      </c>
      <c r="K1151" s="8">
        <f t="shared" si="240"/>
        <v>0.87194683630000003</v>
      </c>
      <c r="L1151" s="170">
        <v>1.7558829099999999E-2</v>
      </c>
      <c r="M1151" s="170">
        <v>6.0903626000000002E-2</v>
      </c>
      <c r="N1151" s="170">
        <v>0.12412985119999999</v>
      </c>
      <c r="O1151" s="170">
        <v>0.66935453</v>
      </c>
      <c r="Q1151" s="69">
        <v>79.307703000000004</v>
      </c>
      <c r="S1151" s="116">
        <v>8.5607265000000002E-2</v>
      </c>
      <c r="T1151" s="116">
        <v>8.0451225000000001E-2</v>
      </c>
      <c r="U1151" s="116">
        <v>3.6628261000000001E-3</v>
      </c>
      <c r="V1151" s="116">
        <v>1.4932135999999999E-3</v>
      </c>
      <c r="X1151" s="69">
        <v>2.2040827000000001E-4</v>
      </c>
      <c r="Z1151" s="166"/>
    </row>
    <row r="1152" spans="1:26" ht="14.4">
      <c r="A1152" t="s">
        <v>811</v>
      </c>
      <c r="B1152" s="85" t="s">
        <v>783</v>
      </c>
      <c r="C1152" s="113" t="str">
        <f t="shared" si="237"/>
        <v>A.140.03.125</v>
      </c>
      <c r="D1152" s="9" t="s">
        <v>1161</v>
      </c>
      <c r="E1152" s="112" t="s">
        <v>362</v>
      </c>
      <c r="F1152" s="115" t="str">
        <f t="shared" si="238"/>
        <v>weaving 200 dtex</v>
      </c>
      <c r="G1152" s="146">
        <v>3.3456423333333336</v>
      </c>
      <c r="H1152" s="8">
        <f t="shared" si="239"/>
        <v>3.3456423333333336</v>
      </c>
      <c r="J1152" s="169">
        <v>0.65373926660000004</v>
      </c>
      <c r="K1152" s="8">
        <f t="shared" si="240"/>
        <v>0.65373926660000004</v>
      </c>
      <c r="L1152" s="170">
        <v>1.3164674099999999E-2</v>
      </c>
      <c r="M1152" s="170">
        <v>4.5662292E-2</v>
      </c>
      <c r="N1152" s="170">
        <v>9.3065950500000008E-2</v>
      </c>
      <c r="O1152" s="170">
        <v>0.50184635</v>
      </c>
      <c r="Q1152" s="69">
        <v>59.460689000000002</v>
      </c>
      <c r="S1152" s="116">
        <v>6.4183765000000004E-2</v>
      </c>
      <c r="T1152" s="116">
        <v>6.0318041000000003E-2</v>
      </c>
      <c r="U1152" s="116">
        <v>2.7461918000000001E-3</v>
      </c>
      <c r="V1152" s="116">
        <v>1.1195319999999999E-3</v>
      </c>
      <c r="X1152" s="69">
        <v>1.6525036999999999E-4</v>
      </c>
      <c r="Z1152" s="166"/>
    </row>
    <row r="1153" spans="1:27" ht="14.4">
      <c r="A1153" t="s">
        <v>812</v>
      </c>
      <c r="B1153" s="85" t="s">
        <v>783</v>
      </c>
      <c r="C1153" s="113" t="str">
        <f t="shared" si="237"/>
        <v>A.140.03.126</v>
      </c>
      <c r="D1153" s="9" t="s">
        <v>1161</v>
      </c>
      <c r="E1153" s="112" t="s">
        <v>362</v>
      </c>
      <c r="F1153" s="115" t="str">
        <f t="shared" si="238"/>
        <v>weaving 300 dtex</v>
      </c>
      <c r="G1153" s="146">
        <v>2.2289211999999998</v>
      </c>
      <c r="H1153" s="8">
        <f t="shared" si="239"/>
        <v>2.2289211999999998</v>
      </c>
      <c r="J1153" s="169">
        <v>0.4355317051</v>
      </c>
      <c r="K1153" s="8">
        <f t="shared" si="240"/>
        <v>0.4355317051</v>
      </c>
      <c r="L1153" s="170">
        <v>8.7705192999999997E-3</v>
      </c>
      <c r="M1153" s="170">
        <v>3.042096E-2</v>
      </c>
      <c r="N1153" s="170">
        <v>6.2002045800000002E-2</v>
      </c>
      <c r="O1153" s="170">
        <v>0.33433817999999998</v>
      </c>
      <c r="Q1153" s="69">
        <v>39.613675000000001</v>
      </c>
      <c r="S1153" s="116">
        <v>4.2760264999999999E-2</v>
      </c>
      <c r="T1153" s="116">
        <v>4.0184856999999997E-2</v>
      </c>
      <c r="U1153" s="116">
        <v>1.8295575000000001E-3</v>
      </c>
      <c r="V1153" s="116">
        <v>7.4585036999999998E-4</v>
      </c>
      <c r="X1153" s="69">
        <v>1.1009248E-4</v>
      </c>
      <c r="Z1153" s="166"/>
    </row>
    <row r="1154" spans="1:27" ht="14.4">
      <c r="A1154" t="s">
        <v>813</v>
      </c>
      <c r="B1154" s="85" t="s">
        <v>783</v>
      </c>
      <c r="C1154" s="113" t="str">
        <f t="shared" si="237"/>
        <v>A.140.03.127</v>
      </c>
      <c r="D1154" s="9" t="s">
        <v>1161</v>
      </c>
      <c r="E1154" s="112" t="s">
        <v>362</v>
      </c>
      <c r="F1154" s="115" t="str">
        <f t="shared" si="238"/>
        <v>weaving 400 dtex</v>
      </c>
      <c r="G1154" s="146">
        <v>1.6728212000000002</v>
      </c>
      <c r="H1154" s="8">
        <f t="shared" si="239"/>
        <v>1.6728212000000002</v>
      </c>
      <c r="J1154" s="169">
        <v>0.32686963830000004</v>
      </c>
      <c r="K1154" s="8">
        <f t="shared" si="240"/>
        <v>0.32686963830000004</v>
      </c>
      <c r="L1154" s="170">
        <v>6.5823369699999999E-3</v>
      </c>
      <c r="M1154" s="170">
        <v>2.2831146099999998E-2</v>
      </c>
      <c r="N1154" s="170">
        <v>4.6532975230000002E-2</v>
      </c>
      <c r="O1154" s="170">
        <v>0.25092318000000002</v>
      </c>
      <c r="Q1154" s="69">
        <v>29.730345</v>
      </c>
      <c r="S1154" s="116">
        <v>3.2091883000000002E-2</v>
      </c>
      <c r="T1154" s="116">
        <v>3.0159021000000001E-2</v>
      </c>
      <c r="U1154" s="116">
        <v>1.3730959E-3</v>
      </c>
      <c r="V1154" s="116">
        <v>5.5976599999999995E-4</v>
      </c>
      <c r="X1154" s="172">
        <v>8.2625186000000005E-5</v>
      </c>
      <c r="Z1154" s="166"/>
    </row>
    <row r="1155" spans="1:27" ht="14.4">
      <c r="A1155" t="s">
        <v>814</v>
      </c>
      <c r="B1155" s="85" t="s">
        <v>783</v>
      </c>
      <c r="C1155" s="113" t="str">
        <f t="shared" si="237"/>
        <v>A.140.03.128</v>
      </c>
      <c r="D1155" s="9" t="s">
        <v>1161</v>
      </c>
      <c r="E1155" s="112" t="s">
        <v>362</v>
      </c>
      <c r="F1155" s="115" t="str">
        <f t="shared" si="238"/>
        <v>weaving 500 dtex</v>
      </c>
      <c r="G1155" s="146">
        <v>1.3382569333333334</v>
      </c>
      <c r="H1155" s="8">
        <f t="shared" si="239"/>
        <v>1.3382569333333334</v>
      </c>
      <c r="J1155" s="169">
        <v>0.26149570744</v>
      </c>
      <c r="K1155" s="8">
        <f t="shared" si="240"/>
        <v>0.26149570744</v>
      </c>
      <c r="L1155" s="170">
        <v>5.2658695499999998E-3</v>
      </c>
      <c r="M1155" s="170">
        <v>1.8264917499999998E-2</v>
      </c>
      <c r="N1155" s="170">
        <v>3.7226380390000001E-2</v>
      </c>
      <c r="O1155" s="170">
        <v>0.20073853999999999</v>
      </c>
      <c r="Q1155" s="69">
        <v>23.784275999999998</v>
      </c>
      <c r="S1155" s="116">
        <v>2.5673505999999999E-2</v>
      </c>
      <c r="T1155" s="116">
        <v>2.4127216E-2</v>
      </c>
      <c r="U1155" s="116">
        <v>1.0984766999999999E-3</v>
      </c>
      <c r="V1155" s="116">
        <v>4.4781280000000002E-4</v>
      </c>
      <c r="X1155" s="172">
        <v>6.6100148999999995E-5</v>
      </c>
      <c r="Z1155" s="166"/>
    </row>
    <row r="1156" spans="1:27" ht="14.4">
      <c r="A1156" t="s">
        <v>2673</v>
      </c>
      <c r="B1156" s="85" t="s">
        <v>783</v>
      </c>
      <c r="C1156" s="113" t="str">
        <f t="shared" si="237"/>
        <v>A.140.03.131</v>
      </c>
      <c r="D1156" s="9" t="s">
        <v>1161</v>
      </c>
      <c r="E1156" s="112" t="s">
        <v>362</v>
      </c>
      <c r="F1156" s="115" t="str">
        <f t="shared" si="238"/>
        <v>circular knitting (fabric interlock, 83 dtex, 28 GG)</v>
      </c>
      <c r="G1156" s="146">
        <v>0.15823983999999999</v>
      </c>
      <c r="H1156" s="8">
        <f t="shared" si="239"/>
        <v>0.15823983999999999</v>
      </c>
      <c r="J1156" s="169">
        <v>3.0920100397000001E-2</v>
      </c>
      <c r="K1156" s="8">
        <f t="shared" si="240"/>
        <v>3.0920100397000001E-2</v>
      </c>
      <c r="L1156" s="170">
        <v>6.22653496E-4</v>
      </c>
      <c r="M1156" s="170">
        <v>2.1597029899999998E-3</v>
      </c>
      <c r="N1156" s="170">
        <v>4.4017679110000003E-3</v>
      </c>
      <c r="O1156" s="170">
        <v>2.3735975999999999E-2</v>
      </c>
      <c r="Q1156" s="69">
        <v>2.8123298999999999</v>
      </c>
      <c r="S1156" s="116">
        <v>3.0357186E-3</v>
      </c>
      <c r="T1156" s="116">
        <v>2.8528803E-3</v>
      </c>
      <c r="U1156" s="116">
        <v>1.2988744999999999E-4</v>
      </c>
      <c r="V1156" s="199">
        <v>5.2950837999999999E-5</v>
      </c>
      <c r="X1156" s="172">
        <v>7.8158959999999999E-6</v>
      </c>
      <c r="Z1156" s="166"/>
    </row>
    <row r="1157" spans="1:27" ht="14.4">
      <c r="A1157" t="s">
        <v>2674</v>
      </c>
      <c r="B1157" s="85" t="s">
        <v>783</v>
      </c>
      <c r="C1157" s="113" t="str">
        <f t="shared" si="237"/>
        <v>A.140.03.132</v>
      </c>
      <c r="D1157" s="9" t="s">
        <v>1161</v>
      </c>
      <c r="E1157" s="112" t="s">
        <v>362</v>
      </c>
      <c r="F1157" s="115" t="str">
        <f t="shared" si="238"/>
        <v>circular knitting  (cotton, 200 dtex)</v>
      </c>
      <c r="G1157" s="146">
        <v>8.5901626666666675E-2</v>
      </c>
      <c r="H1157" s="8">
        <f t="shared" si="239"/>
        <v>8.5901626666666675E-2</v>
      </c>
      <c r="J1157" s="169">
        <v>1.6785197320999999E-2</v>
      </c>
      <c r="K1157" s="8">
        <f t="shared" si="240"/>
        <v>1.6785197320999999E-2</v>
      </c>
      <c r="L1157" s="170">
        <v>3.3801189600000004E-4</v>
      </c>
      <c r="M1157" s="170">
        <v>1.1724102100000001E-3</v>
      </c>
      <c r="N1157" s="170">
        <v>2.3895312149999999E-3</v>
      </c>
      <c r="O1157" s="170">
        <v>1.2885244000000001E-2</v>
      </c>
      <c r="Q1157" s="69">
        <v>1.5266934000000001</v>
      </c>
      <c r="S1157" s="116">
        <v>1.6479615E-3</v>
      </c>
      <c r="T1157" s="116">
        <v>1.5487064999999999E-3</v>
      </c>
      <c r="U1157" s="199">
        <v>7.0510329999999997E-5</v>
      </c>
      <c r="V1157" s="199">
        <v>2.8744739999999999E-5</v>
      </c>
      <c r="X1157" s="172">
        <v>4.2429149999999998E-6</v>
      </c>
      <c r="Z1157" s="166"/>
    </row>
    <row r="1158" spans="1:27" ht="14.4">
      <c r="A1158" t="s">
        <v>2675</v>
      </c>
      <c r="B1158" s="85" t="s">
        <v>783</v>
      </c>
      <c r="C1158" s="113" t="str">
        <f t="shared" si="237"/>
        <v>A.140.03.133</v>
      </c>
      <c r="D1158" s="9" t="s">
        <v>1161</v>
      </c>
      <c r="E1158" s="112" t="s">
        <v>362</v>
      </c>
      <c r="F1158" s="115" t="str">
        <f t="shared" si="238"/>
        <v>circular knitting (cotton, 300 dtex)</v>
      </c>
      <c r="G1158" s="146">
        <v>7.2338213333333332E-2</v>
      </c>
      <c r="H1158" s="8">
        <f t="shared" si="239"/>
        <v>7.2338213333333332E-2</v>
      </c>
      <c r="J1158" s="169">
        <v>1.4134903218000001E-2</v>
      </c>
      <c r="K1158" s="8">
        <f t="shared" si="240"/>
        <v>1.4134903218000001E-2</v>
      </c>
      <c r="L1158" s="170">
        <v>2.8464160100000001E-4</v>
      </c>
      <c r="M1158" s="170">
        <v>9.8729282000000005E-4</v>
      </c>
      <c r="N1158" s="170">
        <v>2.012236797E-3</v>
      </c>
      <c r="O1158" s="170">
        <v>1.0850732E-2</v>
      </c>
      <c r="Q1158" s="69">
        <v>1.2856365000000001</v>
      </c>
      <c r="S1158" s="116">
        <v>1.3877570999999999E-3</v>
      </c>
      <c r="T1158" s="116">
        <v>1.3041738999999999E-3</v>
      </c>
      <c r="U1158" s="199">
        <v>5.9377119999999999E-5</v>
      </c>
      <c r="V1158" s="199">
        <v>2.4206097E-5</v>
      </c>
      <c r="X1158" s="172">
        <v>3.572981E-6</v>
      </c>
      <c r="Z1158" s="166"/>
    </row>
    <row r="1159" spans="1:27" ht="14.4">
      <c r="A1159" t="s">
        <v>2676</v>
      </c>
      <c r="B1159" s="85" t="s">
        <v>783</v>
      </c>
      <c r="C1159" s="113" t="str">
        <f t="shared" si="237"/>
        <v>A.140.03.134</v>
      </c>
      <c r="D1159" s="9" t="s">
        <v>1161</v>
      </c>
      <c r="E1159" s="112" t="s">
        <v>362</v>
      </c>
      <c r="F1159" s="115" t="str">
        <f t="shared" si="238"/>
        <v>flat bed knitting panels (cotton, thin)</v>
      </c>
      <c r="G1159" s="146">
        <v>0.52897318000000004</v>
      </c>
      <c r="H1159" s="8">
        <f t="shared" si="239"/>
        <v>0.52897318000000004</v>
      </c>
      <c r="J1159" s="169">
        <v>0.10336147832000001</v>
      </c>
      <c r="K1159" s="8">
        <f t="shared" si="240"/>
        <v>0.10336147832000001</v>
      </c>
      <c r="L1159" s="170">
        <v>2.08144171E-3</v>
      </c>
      <c r="M1159" s="170">
        <v>7.2195786999999997E-3</v>
      </c>
      <c r="N1159" s="170">
        <v>1.4714480910000001E-2</v>
      </c>
      <c r="O1159" s="170">
        <v>7.9345976999999998E-2</v>
      </c>
      <c r="Q1159" s="69">
        <v>9.4012171000000002</v>
      </c>
      <c r="S1159" s="116">
        <v>1.0147974000000001E-2</v>
      </c>
      <c r="T1159" s="116">
        <v>9.5367713999999996E-3</v>
      </c>
      <c r="U1159" s="116">
        <v>4.3419519000000001E-4</v>
      </c>
      <c r="V1159" s="116">
        <v>1.7700708999999999E-4</v>
      </c>
      <c r="X1159" s="172">
        <v>2.6127423999999999E-5</v>
      </c>
      <c r="Z1159" s="166"/>
    </row>
    <row r="1160" spans="1:27" ht="14.4">
      <c r="A1160" t="s">
        <v>2677</v>
      </c>
      <c r="B1160" s="85" t="s">
        <v>783</v>
      </c>
      <c r="C1160" s="113" t="str">
        <f t="shared" si="237"/>
        <v>A.140.03.135</v>
      </c>
      <c r="D1160" s="9" t="s">
        <v>1161</v>
      </c>
      <c r="E1160" s="112" t="s">
        <v>362</v>
      </c>
      <c r="F1160" s="115" t="str">
        <f t="shared" si="238"/>
        <v>fully fashioned flat bed knitting (cotton, thick)</v>
      </c>
      <c r="G1160" s="146">
        <v>1.0353406666666667</v>
      </c>
      <c r="H1160" s="8">
        <f t="shared" si="239"/>
        <v>1.0353406666666667</v>
      </c>
      <c r="J1160" s="169">
        <v>0.20230579996999998</v>
      </c>
      <c r="K1160" s="8">
        <f t="shared" si="240"/>
        <v>0.20230579996999998</v>
      </c>
      <c r="L1160" s="170">
        <v>4.0739328900000005E-3</v>
      </c>
      <c r="M1160" s="170">
        <v>1.41306283E-2</v>
      </c>
      <c r="N1160" s="170">
        <v>2.8800138779999998E-2</v>
      </c>
      <c r="O1160" s="170">
        <v>0.1553011</v>
      </c>
      <c r="Q1160" s="69">
        <v>18.400673000000001</v>
      </c>
      <c r="S1160" s="116">
        <v>1.9862273E-2</v>
      </c>
      <c r="T1160" s="116">
        <v>1.8665988000000001E-2</v>
      </c>
      <c r="U1160" s="116">
        <v>8.4983503000000005E-4</v>
      </c>
      <c r="V1160" s="116">
        <v>3.4644976999999999E-4</v>
      </c>
      <c r="X1160" s="172">
        <v>5.1138291E-5</v>
      </c>
      <c r="Z1160" s="166"/>
    </row>
    <row r="1161" spans="1:27" ht="14.4">
      <c r="A1161" t="s">
        <v>2678</v>
      </c>
      <c r="B1161" s="85" t="s">
        <v>783</v>
      </c>
      <c r="C1161" s="113" t="str">
        <f t="shared" si="237"/>
        <v>A.140.03.136</v>
      </c>
      <c r="D1161" s="9" t="s">
        <v>1161</v>
      </c>
      <c r="E1161" s="112" t="s">
        <v>362</v>
      </c>
      <c r="F1161" s="115" t="str">
        <f t="shared" si="238"/>
        <v>fully fashioned flat bed knitting (cotton, thin)</v>
      </c>
      <c r="G1161" s="146">
        <v>2.0752024666666666</v>
      </c>
      <c r="H1161" s="8">
        <f t="shared" si="239"/>
        <v>2.0752024666666666</v>
      </c>
      <c r="J1161" s="169">
        <v>0.40549503009999999</v>
      </c>
      <c r="K1161" s="8">
        <f t="shared" si="240"/>
        <v>0.40549503009999999</v>
      </c>
      <c r="L1161" s="170">
        <v>8.1656559000000007E-3</v>
      </c>
      <c r="M1161" s="170">
        <v>2.8322962E-2</v>
      </c>
      <c r="N1161" s="170">
        <v>5.7726042200000001E-2</v>
      </c>
      <c r="O1161" s="170">
        <v>0.31128036999999997</v>
      </c>
      <c r="Q1161" s="69">
        <v>36.881698</v>
      </c>
      <c r="S1161" s="116">
        <v>3.9811280999999997E-2</v>
      </c>
      <c r="T1161" s="116">
        <v>3.7413488000000002E-2</v>
      </c>
      <c r="U1161" s="116">
        <v>1.7033810999999999E-3</v>
      </c>
      <c r="V1161" s="116">
        <v>6.9441241000000003E-4</v>
      </c>
      <c r="X1161" s="69">
        <v>1.0249989E-4</v>
      </c>
      <c r="Z1161" s="166"/>
    </row>
    <row r="1162" spans="1:27" ht="14.4">
      <c r="A1162" t="s">
        <v>2679</v>
      </c>
      <c r="B1162" s="85" t="s">
        <v>783</v>
      </c>
      <c r="C1162" s="113" t="str">
        <f t="shared" si="237"/>
        <v>A.140.03.137</v>
      </c>
      <c r="D1162" s="9" t="s">
        <v>1161</v>
      </c>
      <c r="E1162" s="112" t="s">
        <v>362</v>
      </c>
      <c r="F1162" s="115" t="str">
        <f t="shared" si="238"/>
        <v>whole garment flat bed knitting (recycled wool, 1400 dtex (2-ply), normal speed)</v>
      </c>
      <c r="G1162" s="146">
        <v>1.3879894666666668</v>
      </c>
      <c r="H1162" s="8">
        <f t="shared" si="239"/>
        <v>1.3879894666666668</v>
      </c>
      <c r="J1162" s="169">
        <v>0.27121345501999999</v>
      </c>
      <c r="K1162" s="8">
        <f t="shared" si="240"/>
        <v>0.27121345501999999</v>
      </c>
      <c r="L1162" s="170">
        <v>5.4615606700000006E-3</v>
      </c>
      <c r="M1162" s="170">
        <v>1.8943681300000001E-2</v>
      </c>
      <c r="N1162" s="170">
        <v>3.8609793049999994E-2</v>
      </c>
      <c r="O1162" s="170">
        <v>0.20819842</v>
      </c>
      <c r="Q1162" s="69">
        <v>24.668151000000002</v>
      </c>
      <c r="S1162" s="116">
        <v>2.6627589E-2</v>
      </c>
      <c r="T1162" s="116">
        <v>2.5023836000000001E-2</v>
      </c>
      <c r="U1162" s="116">
        <v>1.1392984999999999E-3</v>
      </c>
      <c r="V1162" s="116">
        <v>4.6445448999999999E-4</v>
      </c>
      <c r="X1162" s="172">
        <v>6.8556573E-5</v>
      </c>
      <c r="Z1162" s="166"/>
    </row>
    <row r="1163" spans="1:27" ht="14.4">
      <c r="B1163" s="85"/>
      <c r="C1163" s="113"/>
      <c r="D1163" s="1" t="s">
        <v>1571</v>
      </c>
      <c r="E1163" s="112"/>
      <c r="H1163" s="8"/>
      <c r="Q1163"/>
      <c r="X1163" s="3"/>
    </row>
    <row r="1164" spans="1:27" ht="14.4">
      <c r="A1164" t="s">
        <v>1782</v>
      </c>
      <c r="B1164" s="85" t="s">
        <v>783</v>
      </c>
      <c r="C1164" s="113" t="str">
        <f t="shared" ref="C1164:C1167" si="241">MID(A1164,1,12)</f>
        <v>A.140.04.101</v>
      </c>
      <c r="D1164" s="9" t="s">
        <v>1161</v>
      </c>
      <c r="E1164" s="112" t="s">
        <v>362</v>
      </c>
      <c r="F1164" s="115" t="str">
        <f t="shared" ref="F1164:F1167" si="242">MID(A1164, 21,85)</f>
        <v>Geotextiles (PP  500 dTex  woven)</v>
      </c>
      <c r="G1164" s="146">
        <v>4.0523949333333338</v>
      </c>
      <c r="H1164" s="8">
        <f t="shared" ref="H1164:H1176" si="243">G1164</f>
        <v>4.0523949333333338</v>
      </c>
      <c r="J1164" s="169">
        <v>1.6277121569687401</v>
      </c>
      <c r="K1164" s="8">
        <f t="shared" ref="K1164:K1167" si="244">J1164</f>
        <v>1.6277121569687401</v>
      </c>
      <c r="L1164" s="170">
        <v>8.6013608260000013E-2</v>
      </c>
      <c r="M1164" s="170">
        <v>0.86864397476874</v>
      </c>
      <c r="N1164" s="170">
        <v>6.5195333940000003E-2</v>
      </c>
      <c r="O1164" s="170">
        <v>0.60785924000000002</v>
      </c>
      <c r="Q1164" s="69">
        <v>118.18271</v>
      </c>
      <c r="S1164" s="116">
        <v>8.3351771000000005E-2</v>
      </c>
      <c r="T1164" s="116">
        <v>7.3208364999999997E-2</v>
      </c>
      <c r="U1164" s="116">
        <v>3.3772587E-3</v>
      </c>
      <c r="V1164" s="116">
        <v>6.7661478000000004E-3</v>
      </c>
      <c r="X1164" s="69">
        <v>2.8112557000000002E-4</v>
      </c>
      <c r="Z1164" s="166"/>
      <c r="AA1164" t="s">
        <v>2438</v>
      </c>
    </row>
    <row r="1165" spans="1:27" ht="14.4">
      <c r="A1165" t="s">
        <v>1783</v>
      </c>
      <c r="B1165" s="85" t="s">
        <v>783</v>
      </c>
      <c r="C1165" s="113" t="str">
        <f t="shared" si="241"/>
        <v>A.140.04.102</v>
      </c>
      <c r="D1165" s="9" t="s">
        <v>1161</v>
      </c>
      <c r="E1165" s="112" t="s">
        <v>362</v>
      </c>
      <c r="F1165" s="115" t="str">
        <f t="shared" si="242"/>
        <v>Duck Down in Rotterdam from China</v>
      </c>
      <c r="G1165" s="146">
        <v>0.42917139333333337</v>
      </c>
      <c r="H1165" s="8">
        <f t="shared" si="243"/>
        <v>0.42917139333333337</v>
      </c>
      <c r="J1165" s="169">
        <v>0.12174783523113161</v>
      </c>
      <c r="K1165" s="8">
        <f t="shared" si="244"/>
        <v>0.12174783523113161</v>
      </c>
      <c r="L1165" s="170">
        <v>7.272619026E-3</v>
      </c>
      <c r="M1165" s="170">
        <v>1.6341563809999998E-2</v>
      </c>
      <c r="N1165" s="170">
        <v>3.3757943395131607E-2</v>
      </c>
      <c r="O1165" s="170">
        <v>6.4375709000000003E-2</v>
      </c>
      <c r="Q1165" s="69">
        <v>5.9306273999999997</v>
      </c>
      <c r="S1165" s="116">
        <v>1.1208592999999999E-2</v>
      </c>
      <c r="T1165" s="116">
        <v>1.0396898999999999E-2</v>
      </c>
      <c r="U1165" s="116">
        <v>4.0218030999999998E-4</v>
      </c>
      <c r="V1165" s="116">
        <v>4.0951353999999998E-4</v>
      </c>
      <c r="X1165" s="172">
        <v>2.5579832999999999E-5</v>
      </c>
      <c r="Z1165" s="166"/>
      <c r="AA1165" t="s">
        <v>2438</v>
      </c>
    </row>
    <row r="1166" spans="1:27" ht="14.4">
      <c r="A1166" t="s">
        <v>1784</v>
      </c>
      <c r="B1166" s="85" t="s">
        <v>783</v>
      </c>
      <c r="C1166" s="113" t="str">
        <f t="shared" si="241"/>
        <v>A.140.04.103</v>
      </c>
      <c r="D1166" s="9" t="s">
        <v>1161</v>
      </c>
      <c r="E1166" s="112" t="s">
        <v>362</v>
      </c>
      <c r="F1166" s="115" t="str">
        <f t="shared" si="242"/>
        <v>Duck Down in Rotterdam from Poland</v>
      </c>
      <c r="G1166" s="146">
        <v>0.30941052666666669</v>
      </c>
      <c r="H1166" s="8">
        <f t="shared" si="243"/>
        <v>0.30941052666666669</v>
      </c>
      <c r="J1166" s="169">
        <v>9.2188396229632624E-2</v>
      </c>
      <c r="K1166" s="8">
        <f t="shared" si="244"/>
        <v>9.2188396229632624E-2</v>
      </c>
      <c r="L1166" s="170">
        <v>1.043923186E-2</v>
      </c>
      <c r="M1166" s="170">
        <v>1.3637337919999999E-2</v>
      </c>
      <c r="N1166" s="170">
        <v>2.1700247449632625E-2</v>
      </c>
      <c r="O1166" s="170">
        <v>4.6411579000000001E-2</v>
      </c>
      <c r="Q1166" s="69">
        <v>5.0051151999999997</v>
      </c>
      <c r="S1166" s="116">
        <v>6.6744682000000003E-3</v>
      </c>
      <c r="T1166" s="116">
        <v>6.0637290999999999E-3</v>
      </c>
      <c r="U1166" s="116">
        <v>2.7277143000000001E-4</v>
      </c>
      <c r="V1166" s="116">
        <v>3.3796762000000001E-4</v>
      </c>
      <c r="X1166" s="172">
        <v>1.8643117000000001E-5</v>
      </c>
      <c r="Z1166" s="166"/>
      <c r="AA1166" t="s">
        <v>2439</v>
      </c>
    </row>
    <row r="1167" spans="1:27" ht="14.4">
      <c r="A1167" t="s">
        <v>1785</v>
      </c>
      <c r="B1167" s="85" t="s">
        <v>783</v>
      </c>
      <c r="C1167" s="113" t="str">
        <f t="shared" si="241"/>
        <v>A.140.04.104</v>
      </c>
      <c r="D1167" s="9" t="s">
        <v>1161</v>
      </c>
      <c r="E1167" s="112" t="s">
        <v>362</v>
      </c>
      <c r="F1167" s="115" t="str">
        <f t="shared" si="242"/>
        <v>Polyester fiberfill</v>
      </c>
      <c r="G1167" s="146">
        <v>3.2839846000000001</v>
      </c>
      <c r="H1167" s="8">
        <f t="shared" si="243"/>
        <v>3.2839846000000001</v>
      </c>
      <c r="J1167" s="169">
        <v>1.2490900931844</v>
      </c>
      <c r="K1167" s="8">
        <f t="shared" si="244"/>
        <v>1.2490900931844</v>
      </c>
      <c r="L1167" s="170">
        <v>4.7651362500000002E-2</v>
      </c>
      <c r="M1167" s="170">
        <v>0.68387989639440006</v>
      </c>
      <c r="N1167" s="170">
        <v>2.4961144290000001E-2</v>
      </c>
      <c r="O1167" s="170">
        <v>0.49259768999999998</v>
      </c>
      <c r="Q1167" s="69">
        <v>91.560758000000007</v>
      </c>
      <c r="S1167" s="116">
        <v>8.6644180000000001E-2</v>
      </c>
      <c r="T1167" s="116">
        <v>7.7870684999999995E-2</v>
      </c>
      <c r="U1167" s="116">
        <v>3.0167947E-3</v>
      </c>
      <c r="V1167" s="116">
        <v>5.7567002000000001E-3</v>
      </c>
      <c r="X1167" s="69">
        <v>2.5007300000000002E-4</v>
      </c>
      <c r="Z1167" s="166"/>
    </row>
    <row r="1168" spans="1:27" ht="14.4">
      <c r="B1168" s="85"/>
      <c r="C1168" s="113"/>
      <c r="D1168" s="1" t="s">
        <v>219</v>
      </c>
      <c r="E1168" s="112"/>
      <c r="H1168" s="8">
        <f t="shared" si="243"/>
        <v>0</v>
      </c>
      <c r="Q1168"/>
    </row>
    <row r="1169" spans="1:27" ht="14.4">
      <c r="A1169" t="s">
        <v>1786</v>
      </c>
      <c r="B1169" s="85" t="s">
        <v>134</v>
      </c>
      <c r="C1169" s="113" t="str">
        <f t="shared" ref="C1169:C1176" si="245">MID(A1169,1,12)</f>
        <v>A.150.01.101</v>
      </c>
      <c r="D1169" s="9" t="s">
        <v>219</v>
      </c>
      <c r="E1169" s="112" t="s">
        <v>483</v>
      </c>
      <c r="F1169" s="115" t="str">
        <f t="shared" ref="F1169:F1176" si="246">MID(A1169, 21,85)</f>
        <v>drinking water without water stress</v>
      </c>
      <c r="G1169" s="146">
        <v>0.62915600000000005</v>
      </c>
      <c r="H1169" s="8">
        <f t="shared" si="243"/>
        <v>0.62915600000000005</v>
      </c>
      <c r="J1169" s="169">
        <v>0.15186887968599999</v>
      </c>
      <c r="K1169" s="8">
        <f t="shared" ref="K1169:K1176" si="247">J1169</f>
        <v>0.15186887968599999</v>
      </c>
      <c r="L1169" s="170">
        <v>2.8651162686000001E-2</v>
      </c>
      <c r="M1169" s="170">
        <v>2.1888789699999998E-2</v>
      </c>
      <c r="N1169" s="170">
        <v>6.9555273000000001E-3</v>
      </c>
      <c r="O1169" s="170">
        <v>9.4373399999999996E-2</v>
      </c>
      <c r="Q1169" s="69">
        <v>3.7859517999999999</v>
      </c>
      <c r="S1169" s="116">
        <v>1.8344711999999999E-2</v>
      </c>
      <c r="T1169" s="116">
        <v>1.7572311E-2</v>
      </c>
      <c r="U1169" s="116">
        <v>5.3680163000000003E-4</v>
      </c>
      <c r="V1169" s="116">
        <v>2.3559892000000001E-4</v>
      </c>
      <c r="X1169" s="172">
        <v>4.4765027999999999E-5</v>
      </c>
      <c r="Z1169" s="166"/>
    </row>
    <row r="1170" spans="1:27" ht="14.4">
      <c r="A1170" t="s">
        <v>1787</v>
      </c>
      <c r="B1170" s="85" t="s">
        <v>134</v>
      </c>
      <c r="C1170" s="113" t="str">
        <f t="shared" si="245"/>
        <v>A.150.01.102</v>
      </c>
      <c r="D1170" s="9" t="s">
        <v>219</v>
      </c>
      <c r="E1170" s="112" t="s">
        <v>483</v>
      </c>
      <c r="F1170" s="115" t="str">
        <f t="shared" si="246"/>
        <v>industrial reverse osmosis water</v>
      </c>
      <c r="G1170" s="146">
        <v>8.5770079999999993</v>
      </c>
      <c r="H1170" s="8">
        <f t="shared" si="243"/>
        <v>8.5770079999999993</v>
      </c>
      <c r="J1170" s="169">
        <v>2.8951192409399997</v>
      </c>
      <c r="K1170" s="8">
        <f t="shared" si="247"/>
        <v>2.8951192409399997</v>
      </c>
      <c r="L1170" s="170">
        <v>0.13640730094</v>
      </c>
      <c r="M1170" s="170">
        <v>1.23645022</v>
      </c>
      <c r="N1170" s="170">
        <v>0.23571051999999998</v>
      </c>
      <c r="O1170" s="170">
        <v>1.2865511999999999</v>
      </c>
      <c r="Q1170" s="69">
        <v>113.57024</v>
      </c>
      <c r="S1170" s="116">
        <v>0.19837371000000001</v>
      </c>
      <c r="T1170" s="116">
        <v>0.18511821000000001</v>
      </c>
      <c r="U1170" s="116">
        <v>7.5136606999999999E-3</v>
      </c>
      <c r="V1170" s="116">
        <v>5.7418403999999999E-3</v>
      </c>
      <c r="X1170" s="69">
        <v>6.0591115000000004E-4</v>
      </c>
      <c r="Z1170" s="166"/>
    </row>
    <row r="1171" spans="1:27" ht="14.4">
      <c r="A1171" t="s">
        <v>2680</v>
      </c>
      <c r="B1171" s="85" t="s">
        <v>134</v>
      </c>
      <c r="C1171" s="113" t="str">
        <f t="shared" si="245"/>
        <v>A.150.02.101</v>
      </c>
      <c r="D1171" s="9" t="s">
        <v>219</v>
      </c>
      <c r="E1171" s="112" t="s">
        <v>483</v>
      </c>
      <c r="F1171" s="115" t="str">
        <f t="shared" si="246"/>
        <v>cooling water - excluding pumping energy - excluding BWS</v>
      </c>
      <c r="G1171" s="146">
        <v>0</v>
      </c>
      <c r="H1171" s="8">
        <f t="shared" si="243"/>
        <v>0</v>
      </c>
      <c r="J1171" s="169">
        <v>0</v>
      </c>
      <c r="K1171" s="8">
        <f t="shared" si="247"/>
        <v>0</v>
      </c>
      <c r="L1171" s="170">
        <v>0</v>
      </c>
      <c r="M1171" s="170">
        <v>0</v>
      </c>
      <c r="N1171" s="170">
        <v>0</v>
      </c>
      <c r="O1171" s="170">
        <v>0</v>
      </c>
      <c r="Q1171" s="69">
        <v>0</v>
      </c>
      <c r="S1171" s="116">
        <v>0</v>
      </c>
      <c r="T1171" s="116">
        <v>0</v>
      </c>
      <c r="U1171" s="116">
        <v>0</v>
      </c>
      <c r="V1171" s="116">
        <v>0</v>
      </c>
      <c r="X1171" s="69">
        <v>0</v>
      </c>
      <c r="Z1171" s="166"/>
    </row>
    <row r="1172" spans="1:27" ht="14.4">
      <c r="A1172" t="s">
        <v>1788</v>
      </c>
      <c r="B1172" s="85" t="s">
        <v>134</v>
      </c>
      <c r="C1172" s="113" t="str">
        <f t="shared" si="245"/>
        <v>A.150.03.101</v>
      </c>
      <c r="D1172" s="9" t="s">
        <v>219</v>
      </c>
      <c r="E1172" s="112" t="s">
        <v>483</v>
      </c>
      <c r="F1172" s="115" t="str">
        <f t="shared" si="246"/>
        <v>low water stress (BWS &lt; 10%) drinking water and cooling tower water</v>
      </c>
      <c r="G1172" s="146">
        <v>0.62915600000000005</v>
      </c>
      <c r="H1172" s="8">
        <f t="shared" si="243"/>
        <v>0.62915600000000005</v>
      </c>
      <c r="J1172" s="169">
        <v>0.26636887968599998</v>
      </c>
      <c r="K1172" s="8">
        <f t="shared" si="247"/>
        <v>0.26636887968599998</v>
      </c>
      <c r="L1172" s="170">
        <v>2.8651162686000001E-2</v>
      </c>
      <c r="M1172" s="170">
        <v>2.1888789699999998E-2</v>
      </c>
      <c r="N1172" s="170">
        <v>0.1214555273</v>
      </c>
      <c r="O1172" s="170">
        <v>9.4373399999999996E-2</v>
      </c>
      <c r="Q1172" s="69">
        <v>3.7859517999999999</v>
      </c>
      <c r="S1172" s="116">
        <v>1.8344711999999999E-2</v>
      </c>
      <c r="T1172" s="116">
        <v>1.7572311E-2</v>
      </c>
      <c r="U1172" s="116">
        <v>5.3680163000000003E-4</v>
      </c>
      <c r="V1172" s="116">
        <v>2.3559892000000001E-4</v>
      </c>
      <c r="X1172" s="172">
        <v>4.4765027999999999E-5</v>
      </c>
      <c r="Z1172" s="166"/>
    </row>
    <row r="1173" spans="1:27" ht="14.4">
      <c r="A1173" t="s">
        <v>1789</v>
      </c>
      <c r="B1173" s="85" t="s">
        <v>134</v>
      </c>
      <c r="C1173" s="113" t="str">
        <f t="shared" si="245"/>
        <v>A.150.03.102</v>
      </c>
      <c r="D1173" s="9" t="s">
        <v>219</v>
      </c>
      <c r="E1173" s="112" t="s">
        <v>483</v>
      </c>
      <c r="F1173" s="115" t="str">
        <f t="shared" si="246"/>
        <v>low medium water stress (BWS 10%-20%) drinking water and cooling tower water</v>
      </c>
      <c r="G1173" s="146">
        <v>0.62915600000000005</v>
      </c>
      <c r="H1173" s="8">
        <f t="shared" si="243"/>
        <v>0.62915600000000005</v>
      </c>
      <c r="J1173" s="169">
        <v>0.38086887968600003</v>
      </c>
      <c r="K1173" s="8">
        <f t="shared" si="247"/>
        <v>0.38086887968600003</v>
      </c>
      <c r="L1173" s="170">
        <v>2.8651162686000001E-2</v>
      </c>
      <c r="M1173" s="170">
        <v>2.1888789699999998E-2</v>
      </c>
      <c r="N1173" s="170">
        <v>0.23595552730000002</v>
      </c>
      <c r="O1173" s="170">
        <v>9.4373399999999996E-2</v>
      </c>
      <c r="Q1173" s="69">
        <v>3.7859517999999999</v>
      </c>
      <c r="S1173" s="116">
        <v>1.8344711999999999E-2</v>
      </c>
      <c r="T1173" s="116">
        <v>1.7572311E-2</v>
      </c>
      <c r="U1173" s="116">
        <v>5.3680163000000003E-4</v>
      </c>
      <c r="V1173" s="116">
        <v>2.3559892000000001E-4</v>
      </c>
      <c r="X1173" s="172">
        <v>4.4765027999999999E-5</v>
      </c>
      <c r="Z1173" s="166"/>
    </row>
    <row r="1174" spans="1:27" ht="14.4">
      <c r="A1174" t="s">
        <v>1790</v>
      </c>
      <c r="B1174" s="85" t="s">
        <v>134</v>
      </c>
      <c r="C1174" s="113" t="str">
        <f t="shared" si="245"/>
        <v>A.150.03.103</v>
      </c>
      <c r="D1174" s="9" t="s">
        <v>219</v>
      </c>
      <c r="E1174" s="112" t="s">
        <v>483</v>
      </c>
      <c r="F1174" s="115" t="str">
        <f t="shared" si="246"/>
        <v>medium high water stress (BWS 20%-40%) drinking water and cooling tower water</v>
      </c>
      <c r="G1174" s="146">
        <v>0.62915600000000005</v>
      </c>
      <c r="H1174" s="8">
        <f t="shared" si="243"/>
        <v>0.62915600000000005</v>
      </c>
      <c r="J1174" s="169">
        <v>0.6098688796859999</v>
      </c>
      <c r="K1174" s="8">
        <f t="shared" si="247"/>
        <v>0.6098688796859999</v>
      </c>
      <c r="L1174" s="170">
        <v>2.8651162686000001E-2</v>
      </c>
      <c r="M1174" s="170">
        <v>2.1888789699999998E-2</v>
      </c>
      <c r="N1174" s="170">
        <v>0.4649555273</v>
      </c>
      <c r="O1174" s="170">
        <v>9.4373399999999996E-2</v>
      </c>
      <c r="Q1174" s="69">
        <v>3.7859517999999999</v>
      </c>
      <c r="S1174" s="116">
        <v>1.8344711999999999E-2</v>
      </c>
      <c r="T1174" s="116">
        <v>1.7572311E-2</v>
      </c>
      <c r="U1174" s="116">
        <v>5.3680163000000003E-4</v>
      </c>
      <c r="V1174" s="116">
        <v>2.3559892000000001E-4</v>
      </c>
      <c r="X1174" s="172">
        <v>4.4765027999999999E-5</v>
      </c>
      <c r="Z1174" s="166"/>
    </row>
    <row r="1175" spans="1:27" ht="14.4">
      <c r="A1175" t="s">
        <v>1791</v>
      </c>
      <c r="B1175" s="85" t="s">
        <v>134</v>
      </c>
      <c r="C1175" s="113" t="str">
        <f t="shared" si="245"/>
        <v>A.150.03.104</v>
      </c>
      <c r="D1175" s="9" t="s">
        <v>219</v>
      </c>
      <c r="E1175" s="112" t="s">
        <v>483</v>
      </c>
      <c r="F1175" s="115" t="str">
        <f t="shared" si="246"/>
        <v>high water stress (BWS 40%-80%) drinking water and cooling tower water</v>
      </c>
      <c r="G1175" s="146">
        <v>0.62915600000000005</v>
      </c>
      <c r="H1175" s="8">
        <f t="shared" si="243"/>
        <v>0.62915600000000005</v>
      </c>
      <c r="J1175" s="169">
        <v>1.0678688796860001</v>
      </c>
      <c r="K1175" s="8">
        <f t="shared" si="247"/>
        <v>1.0678688796860001</v>
      </c>
      <c r="L1175" s="170">
        <v>2.8651162686000001E-2</v>
      </c>
      <c r="M1175" s="170">
        <v>2.1888789699999998E-2</v>
      </c>
      <c r="N1175" s="170">
        <v>0.92295552730000008</v>
      </c>
      <c r="O1175" s="170">
        <v>9.4373399999999996E-2</v>
      </c>
      <c r="Q1175" s="69">
        <v>3.7859517999999999</v>
      </c>
      <c r="S1175" s="116">
        <v>1.8344711999999999E-2</v>
      </c>
      <c r="T1175" s="116">
        <v>1.7572311E-2</v>
      </c>
      <c r="U1175" s="116">
        <v>5.3680163000000003E-4</v>
      </c>
      <c r="V1175" s="116">
        <v>2.3559892000000001E-4</v>
      </c>
      <c r="X1175" s="172">
        <v>4.4765027999999999E-5</v>
      </c>
      <c r="Z1175" s="166"/>
    </row>
    <row r="1176" spans="1:27" ht="14.4">
      <c r="A1176" t="s">
        <v>1792</v>
      </c>
      <c r="B1176" s="85" t="s">
        <v>134</v>
      </c>
      <c r="C1176" s="113" t="str">
        <f t="shared" si="245"/>
        <v>A.150.03.105</v>
      </c>
      <c r="D1176" s="9" t="s">
        <v>219</v>
      </c>
      <c r="E1176" s="112" t="s">
        <v>483</v>
      </c>
      <c r="F1176" s="115" t="str">
        <f t="shared" si="246"/>
        <v>extremely high water stress (BWS &gt; 80%) drinking water and cooling tower water</v>
      </c>
      <c r="G1176" s="146">
        <v>0.62915600000000005</v>
      </c>
      <c r="H1176" s="8">
        <f t="shared" si="243"/>
        <v>0.62915600000000005</v>
      </c>
      <c r="J1176" s="169">
        <v>1.296868879686</v>
      </c>
      <c r="K1176" s="8">
        <f t="shared" si="247"/>
        <v>1.296868879686</v>
      </c>
      <c r="L1176" s="170">
        <v>2.8651162686000001E-2</v>
      </c>
      <c r="M1176" s="170">
        <v>2.1888789699999998E-2</v>
      </c>
      <c r="N1176" s="170">
        <v>1.1519555272999999</v>
      </c>
      <c r="O1176" s="170">
        <v>9.4373399999999996E-2</v>
      </c>
      <c r="Q1176" s="69">
        <v>3.7859517999999999</v>
      </c>
      <c r="S1176" s="116">
        <v>1.8344711999999999E-2</v>
      </c>
      <c r="T1176" s="116">
        <v>1.7572311E-2</v>
      </c>
      <c r="U1176" s="116">
        <v>5.3680163000000003E-4</v>
      </c>
      <c r="V1176" s="116">
        <v>2.3559892000000001E-4</v>
      </c>
      <c r="X1176" s="172">
        <v>4.4765027999999999E-5</v>
      </c>
      <c r="Z1176" s="166"/>
    </row>
    <row r="1177" spans="1:27" ht="14.4">
      <c r="B1177" s="85"/>
      <c r="C1177" s="113"/>
      <c r="D1177" s="1" t="s">
        <v>138</v>
      </c>
      <c r="E1177" s="112"/>
      <c r="H1177" s="8"/>
      <c r="Q1177"/>
      <c r="X1177" s="3"/>
    </row>
    <row r="1178" spans="1:27" ht="14.4">
      <c r="A1178" t="s">
        <v>815</v>
      </c>
      <c r="B1178" s="85" t="s">
        <v>816</v>
      </c>
      <c r="C1178" s="113" t="str">
        <f t="shared" ref="C1178:C1245" si="248">MID(A1178,1,12)</f>
        <v>A.160.01.101</v>
      </c>
      <c r="D1178" s="9" t="s">
        <v>138</v>
      </c>
      <c r="E1178" s="112" t="s">
        <v>362</v>
      </c>
      <c r="F1178" s="115" t="str">
        <f t="shared" ref="F1178:F1245" si="249">MID(A1178, 21,85)</f>
        <v>Afrormosia FSC/PEFC 700 (kg/m3)</v>
      </c>
      <c r="G1178" s="146">
        <v>0.22550869333333334</v>
      </c>
      <c r="H1178" s="8">
        <f t="shared" ref="H1178:H1198" si="250">G1178</f>
        <v>0.22550869333333334</v>
      </c>
      <c r="J1178" s="169">
        <v>5.4684000107016816E-2</v>
      </c>
      <c r="K1178" s="8">
        <f t="shared" ref="K1178:K1198" si="251">J1178</f>
        <v>5.4684000107016816E-2</v>
      </c>
      <c r="L1178" s="170">
        <v>2.4450606525999998E-3</v>
      </c>
      <c r="M1178" s="170">
        <v>6.1516945000000007E-3</v>
      </c>
      <c r="N1178" s="170">
        <v>1.2260940954416814E-2</v>
      </c>
      <c r="O1178" s="170">
        <v>3.3826304000000001E-2</v>
      </c>
      <c r="Q1178" s="69">
        <v>24.557451</v>
      </c>
      <c r="S1178" s="116">
        <v>4.9191258999999998E-3</v>
      </c>
      <c r="T1178" s="116">
        <v>4.5707774E-3</v>
      </c>
      <c r="U1178" s="116">
        <v>1.9591191E-4</v>
      </c>
      <c r="V1178" s="116">
        <v>1.5243664999999999E-4</v>
      </c>
      <c r="X1178" s="172">
        <v>1.1869702E-5</v>
      </c>
      <c r="Z1178" s="166"/>
      <c r="AA1178" t="s">
        <v>2440</v>
      </c>
    </row>
    <row r="1179" spans="1:27" ht="14.4">
      <c r="A1179" t="s">
        <v>1793</v>
      </c>
      <c r="B1179" s="85" t="s">
        <v>816</v>
      </c>
      <c r="C1179" s="113" t="str">
        <f t="shared" si="248"/>
        <v>A.160.01.102</v>
      </c>
      <c r="D1179" s="9" t="s">
        <v>138</v>
      </c>
      <c r="E1179" s="112" t="s">
        <v>362</v>
      </c>
      <c r="F1179" s="115" t="str">
        <f t="shared" si="249"/>
        <v>Afrormosia natural forest clear cut 700 (kg/m3)</v>
      </c>
      <c r="G1179" s="146">
        <v>3.675508666666667</v>
      </c>
      <c r="H1179" s="8">
        <f t="shared" si="250"/>
        <v>3.675508666666667</v>
      </c>
      <c r="J1179" s="169">
        <v>5.6006254942770166</v>
      </c>
      <c r="K1179" s="8">
        <f t="shared" si="251"/>
        <v>5.6006254942770166</v>
      </c>
      <c r="L1179" s="170">
        <v>2.4450606525999998E-3</v>
      </c>
      <c r="M1179" s="170">
        <v>5.0345931926699992</v>
      </c>
      <c r="N1179" s="170">
        <v>1.2260940954416814E-2</v>
      </c>
      <c r="O1179" s="170">
        <v>0.55132630000000005</v>
      </c>
      <c r="Q1179" s="69">
        <v>24.557451</v>
      </c>
      <c r="S1179" s="116">
        <v>6.0933949000000001E-2</v>
      </c>
      <c r="T1179" s="116">
        <v>5.7973465000000002E-2</v>
      </c>
      <c r="U1179" s="116">
        <v>2.8080472999999998E-3</v>
      </c>
      <c r="V1179" s="116">
        <v>1.5243664999999999E-4</v>
      </c>
      <c r="X1179" s="69">
        <v>1.0806486000000001E-4</v>
      </c>
      <c r="Z1179" s="166"/>
      <c r="AA1179" t="s">
        <v>2440</v>
      </c>
    </row>
    <row r="1180" spans="1:27" ht="14.4">
      <c r="A1180" t="s">
        <v>3362</v>
      </c>
      <c r="B1180" s="85" t="s">
        <v>816</v>
      </c>
      <c r="C1180" s="113" t="str">
        <f t="shared" si="248"/>
        <v>A.160.01.103</v>
      </c>
      <c r="D1180" s="9" t="s">
        <v>138</v>
      </c>
      <c r="E1180" s="112" t="s">
        <v>362</v>
      </c>
      <c r="F1180" s="115" t="str">
        <f t="shared" si="249"/>
        <v>Afzelia FSC/PEFC 820 (kg/m3)</v>
      </c>
      <c r="G1180" s="146">
        <v>0.21727851333333337</v>
      </c>
      <c r="H1180" s="8">
        <f t="shared" si="250"/>
        <v>0.21727851333333337</v>
      </c>
      <c r="J1180" s="169">
        <v>5.2421130928916815E-2</v>
      </c>
      <c r="K1180" s="8">
        <f t="shared" si="251"/>
        <v>5.2421130928916815E-2</v>
      </c>
      <c r="L1180" s="170">
        <v>2.4199566145000004E-3</v>
      </c>
      <c r="M1180" s="170">
        <v>5.8611483699999994E-3</v>
      </c>
      <c r="N1180" s="170">
        <v>1.1548248944416814E-2</v>
      </c>
      <c r="O1180" s="170">
        <v>3.2591777000000002E-2</v>
      </c>
      <c r="Q1180" s="69">
        <v>24.449352000000001</v>
      </c>
      <c r="S1180" s="116">
        <v>4.6930074E-3</v>
      </c>
      <c r="T1180" s="116">
        <v>4.3600391E-3</v>
      </c>
      <c r="U1180" s="116">
        <v>1.8807762E-4</v>
      </c>
      <c r="V1180" s="116">
        <v>1.4489071000000001E-4</v>
      </c>
      <c r="X1180" s="172">
        <v>1.1428157000000001E-5</v>
      </c>
      <c r="Z1180" s="166"/>
      <c r="AA1180" t="s">
        <v>2441</v>
      </c>
    </row>
    <row r="1181" spans="1:27" ht="14.4">
      <c r="A1181" t="s">
        <v>1794</v>
      </c>
      <c r="B1181" s="85" t="s">
        <v>816</v>
      </c>
      <c r="C1181" s="113" t="str">
        <f t="shared" si="248"/>
        <v>A.160.01.104</v>
      </c>
      <c r="D1181" s="9" t="s">
        <v>138</v>
      </c>
      <c r="E1181" s="112" t="s">
        <v>362</v>
      </c>
      <c r="F1181" s="115" t="str">
        <f t="shared" si="249"/>
        <v>Afzelia natural forest clear cut 820 (kg/m3)</v>
      </c>
      <c r="G1181" s="146">
        <v>3.6672785333333335</v>
      </c>
      <c r="H1181" s="8">
        <f t="shared" si="250"/>
        <v>3.6672785333333335</v>
      </c>
      <c r="J1181" s="169">
        <v>6.5468211467989157</v>
      </c>
      <c r="K1181" s="8">
        <f t="shared" si="251"/>
        <v>6.5468211467989157</v>
      </c>
      <c r="L1181" s="170">
        <v>2.4199566145000004E-3</v>
      </c>
      <c r="M1181" s="170">
        <v>5.9827611612399991</v>
      </c>
      <c r="N1181" s="170">
        <v>1.1548248944416814E-2</v>
      </c>
      <c r="O1181" s="170">
        <v>0.55009178000000003</v>
      </c>
      <c r="Q1181" s="69">
        <v>24.449352000000001</v>
      </c>
      <c r="S1181" s="116">
        <v>6.0707830999999997E-2</v>
      </c>
      <c r="T1181" s="116">
        <v>5.7762727E-2</v>
      </c>
      <c r="U1181" s="116">
        <v>2.8002130000000002E-3</v>
      </c>
      <c r="V1181" s="116">
        <v>1.4489071000000001E-4</v>
      </c>
      <c r="X1181" s="69">
        <v>1.0762331E-4</v>
      </c>
      <c r="Z1181" s="166"/>
      <c r="AA1181" t="s">
        <v>2441</v>
      </c>
    </row>
    <row r="1182" spans="1:27" ht="14.4">
      <c r="A1182" t="s">
        <v>817</v>
      </c>
      <c r="B1182" s="85" t="s">
        <v>816</v>
      </c>
      <c r="C1182" s="113" t="str">
        <f t="shared" si="248"/>
        <v>A.160.01.105</v>
      </c>
      <c r="D1182" s="9" t="s">
        <v>138</v>
      </c>
      <c r="E1182" s="112" t="s">
        <v>362</v>
      </c>
      <c r="F1182" s="115" t="str">
        <f t="shared" si="249"/>
        <v>Guaiacum wood FSC/PEFC 1250 (kg/m3)</v>
      </c>
      <c r="G1182" s="146">
        <v>0.21288908000000001</v>
      </c>
      <c r="H1182" s="8">
        <f t="shared" si="250"/>
        <v>0.21288908000000001</v>
      </c>
      <c r="J1182" s="169">
        <v>5.1214267471216809E-2</v>
      </c>
      <c r="K1182" s="8">
        <f t="shared" si="251"/>
        <v>5.1214267471216809E-2</v>
      </c>
      <c r="L1182" s="170">
        <v>2.4065678368000005E-3</v>
      </c>
      <c r="M1182" s="170">
        <v>5.706190429999999E-3</v>
      </c>
      <c r="N1182" s="170">
        <v>1.1168147204416813E-2</v>
      </c>
      <c r="O1182" s="170">
        <v>3.1933362E-2</v>
      </c>
      <c r="Q1182" s="69">
        <v>24.391698999999999</v>
      </c>
      <c r="S1182" s="116">
        <v>4.5724108000000001E-3</v>
      </c>
      <c r="T1182" s="116">
        <v>4.2476453000000001E-3</v>
      </c>
      <c r="U1182" s="116">
        <v>1.8389932999999999E-4</v>
      </c>
      <c r="V1182" s="116">
        <v>1.408662E-4</v>
      </c>
      <c r="X1182" s="172">
        <v>1.1192666000000001E-5</v>
      </c>
      <c r="Z1182" s="166"/>
      <c r="AA1182" t="s">
        <v>2086</v>
      </c>
    </row>
    <row r="1183" spans="1:27" ht="14.4">
      <c r="A1183" t="s">
        <v>1795</v>
      </c>
      <c r="B1183" s="85" t="s">
        <v>816</v>
      </c>
      <c r="C1183" s="113" t="str">
        <f t="shared" si="248"/>
        <v>A.160.01.106</v>
      </c>
      <c r="D1183" s="9" t="s">
        <v>138</v>
      </c>
      <c r="E1183" s="112" t="s">
        <v>362</v>
      </c>
      <c r="F1183" s="115" t="str">
        <f t="shared" si="249"/>
        <v>Guaiacum wood natural forest clear cut 1250 (kg/m3)</v>
      </c>
      <c r="G1183" s="146">
        <v>3.6628890666666667</v>
      </c>
      <c r="H1183" s="8">
        <f t="shared" si="250"/>
        <v>3.6628890666666667</v>
      </c>
      <c r="J1183" s="169">
        <v>3.5056392861912165</v>
      </c>
      <c r="K1183" s="8">
        <f t="shared" si="251"/>
        <v>3.5056392861912165</v>
      </c>
      <c r="L1183" s="170">
        <v>2.4065678368000005E-3</v>
      </c>
      <c r="M1183" s="170">
        <v>2.9426312111499997</v>
      </c>
      <c r="N1183" s="170">
        <v>1.1168147204416813E-2</v>
      </c>
      <c r="O1183" s="170">
        <v>0.54943335999999998</v>
      </c>
      <c r="Q1183" s="69">
        <v>24.391698999999999</v>
      </c>
      <c r="S1183" s="116">
        <v>6.0587233999999997E-2</v>
      </c>
      <c r="T1183" s="116">
        <v>5.7650332999999998E-2</v>
      </c>
      <c r="U1183" s="116">
        <v>2.7960347E-3</v>
      </c>
      <c r="V1183" s="116">
        <v>1.408662E-4</v>
      </c>
      <c r="X1183" s="69">
        <v>1.0738782E-4</v>
      </c>
      <c r="Z1183" s="166"/>
      <c r="AA1183" t="s">
        <v>2086</v>
      </c>
    </row>
    <row r="1184" spans="1:27" ht="14.4">
      <c r="A1184" t="s">
        <v>818</v>
      </c>
      <c r="B1184" s="85" t="s">
        <v>816</v>
      </c>
      <c r="C1184" s="113" t="str">
        <f t="shared" si="248"/>
        <v>A.160.01.107</v>
      </c>
      <c r="D1184" s="9" t="s">
        <v>138</v>
      </c>
      <c r="E1184" s="112" t="s">
        <v>362</v>
      </c>
      <c r="F1184" s="115" t="str">
        <f t="shared" si="249"/>
        <v>Iroko FSC/PEFC 650 (kg/m3)</v>
      </c>
      <c r="G1184" s="146">
        <v>0.23703095333333332</v>
      </c>
      <c r="H1184" s="8">
        <f t="shared" si="250"/>
        <v>0.23703095333333332</v>
      </c>
      <c r="J1184" s="169">
        <v>5.785201724851681E-2</v>
      </c>
      <c r="K1184" s="8">
        <f t="shared" si="251"/>
        <v>5.785201724851681E-2</v>
      </c>
      <c r="L1184" s="170">
        <v>2.4802063641000001E-3</v>
      </c>
      <c r="M1184" s="170">
        <v>6.5584591099999996E-3</v>
      </c>
      <c r="N1184" s="170">
        <v>1.3258708774416815E-2</v>
      </c>
      <c r="O1184" s="170">
        <v>3.5554642999999997E-2</v>
      </c>
      <c r="Q1184" s="69">
        <v>24.70879</v>
      </c>
      <c r="S1184" s="116">
        <v>5.2356918999999997E-3</v>
      </c>
      <c r="T1184" s="116">
        <v>4.8658110000000003E-3</v>
      </c>
      <c r="U1184" s="116">
        <v>2.0687991999999999E-4</v>
      </c>
      <c r="V1184" s="116">
        <v>1.6300097E-4</v>
      </c>
      <c r="X1184" s="172">
        <v>1.2487866E-5</v>
      </c>
      <c r="Z1184" s="166"/>
      <c r="AA1184" t="s">
        <v>2087</v>
      </c>
    </row>
    <row r="1185" spans="1:27" ht="14.4">
      <c r="A1185" t="s">
        <v>1796</v>
      </c>
      <c r="B1185" s="85" t="s">
        <v>816</v>
      </c>
      <c r="C1185" s="113" t="str">
        <f t="shared" si="248"/>
        <v>A.160.01.108</v>
      </c>
      <c r="D1185" s="9" t="s">
        <v>138</v>
      </c>
      <c r="E1185" s="112" t="s">
        <v>362</v>
      </c>
      <c r="F1185" s="115" t="str">
        <f t="shared" si="249"/>
        <v>Iroko natural forest clear cut 650 (kg/m3)</v>
      </c>
      <c r="G1185" s="146">
        <v>3.6870309333333338</v>
      </c>
      <c r="H1185" s="8">
        <f t="shared" si="250"/>
        <v>3.6870309333333338</v>
      </c>
      <c r="J1185" s="169">
        <v>5.2984769918385162</v>
      </c>
      <c r="K1185" s="8">
        <f t="shared" si="251"/>
        <v>5.2984769918385162</v>
      </c>
      <c r="L1185" s="170">
        <v>2.4802063641000001E-3</v>
      </c>
      <c r="M1185" s="170">
        <v>4.7296834366999994</v>
      </c>
      <c r="N1185" s="170">
        <v>1.3258708774416815E-2</v>
      </c>
      <c r="O1185" s="170">
        <v>0.55305464000000004</v>
      </c>
      <c r="Q1185" s="69">
        <v>24.70879</v>
      </c>
      <c r="S1185" s="116">
        <v>6.1250514999999998E-2</v>
      </c>
      <c r="T1185" s="116">
        <v>5.8268499000000001E-2</v>
      </c>
      <c r="U1185" s="116">
        <v>2.8190152999999999E-3</v>
      </c>
      <c r="V1185" s="116">
        <v>1.6300097E-4</v>
      </c>
      <c r="X1185" s="69">
        <v>1.0868302E-4</v>
      </c>
      <c r="Z1185" s="166"/>
      <c r="AA1185" t="s">
        <v>2087</v>
      </c>
    </row>
    <row r="1186" spans="1:27" ht="14.4">
      <c r="A1186" t="s">
        <v>819</v>
      </c>
      <c r="B1186" s="85" t="s">
        <v>816</v>
      </c>
      <c r="C1186" s="113" t="str">
        <f t="shared" si="248"/>
        <v>A.160.01.109</v>
      </c>
      <c r="D1186" s="9" t="s">
        <v>138</v>
      </c>
      <c r="E1186" s="112" t="s">
        <v>362</v>
      </c>
      <c r="F1186" s="115" t="str">
        <f t="shared" si="249"/>
        <v>Makore FSC/PEFC 660 (kg/m3)</v>
      </c>
      <c r="G1186" s="146">
        <v>0.22715473333333333</v>
      </c>
      <c r="H1186" s="8">
        <f t="shared" si="250"/>
        <v>0.22715473333333333</v>
      </c>
      <c r="J1186" s="169">
        <v>5.5136574728716817E-2</v>
      </c>
      <c r="K1186" s="8">
        <f t="shared" si="251"/>
        <v>5.5136574728716817E-2</v>
      </c>
      <c r="L1186" s="170">
        <v>2.4500815842999997E-3</v>
      </c>
      <c r="M1186" s="170">
        <v>6.2098037899999993E-3</v>
      </c>
      <c r="N1186" s="170">
        <v>1.2403479354416814E-2</v>
      </c>
      <c r="O1186" s="170">
        <v>3.407321E-2</v>
      </c>
      <c r="Q1186" s="69">
        <v>24.579070999999999</v>
      </c>
      <c r="S1186" s="116">
        <v>4.9643496999999997E-3</v>
      </c>
      <c r="T1186" s="116">
        <v>4.6129250000000004E-3</v>
      </c>
      <c r="U1186" s="116">
        <v>1.9747877E-4</v>
      </c>
      <c r="V1186" s="116">
        <v>1.5394584000000001E-4</v>
      </c>
      <c r="X1186" s="172">
        <v>1.1958011E-5</v>
      </c>
      <c r="Z1186" s="166"/>
      <c r="AA1186" t="s">
        <v>2442</v>
      </c>
    </row>
    <row r="1187" spans="1:27" ht="14.4">
      <c r="A1187" t="s">
        <v>1797</v>
      </c>
      <c r="B1187" s="85" t="s">
        <v>816</v>
      </c>
      <c r="C1187" s="113" t="str">
        <f t="shared" si="248"/>
        <v>A.160.01.110</v>
      </c>
      <c r="D1187" s="9" t="s">
        <v>138</v>
      </c>
      <c r="E1187" s="112" t="s">
        <v>362</v>
      </c>
      <c r="F1187" s="115" t="str">
        <f t="shared" si="249"/>
        <v>Makore natural forest clear cut 660 (kg/m3)</v>
      </c>
      <c r="G1187" s="146">
        <v>3.6771547333333339</v>
      </c>
      <c r="H1187" s="8">
        <f t="shared" si="250"/>
        <v>3.6771547333333339</v>
      </c>
      <c r="J1187" s="169">
        <v>5.2098865699587158</v>
      </c>
      <c r="K1187" s="8">
        <f t="shared" si="251"/>
        <v>5.2098865699587158</v>
      </c>
      <c r="L1187" s="170">
        <v>2.4500815842999997E-3</v>
      </c>
      <c r="M1187" s="170">
        <v>4.6434597990199995</v>
      </c>
      <c r="N1187" s="170">
        <v>1.2403479354416814E-2</v>
      </c>
      <c r="O1187" s="170">
        <v>0.55157321000000004</v>
      </c>
      <c r="Q1187" s="69">
        <v>24.579070999999999</v>
      </c>
      <c r="S1187" s="116">
        <v>6.0979172999999998E-2</v>
      </c>
      <c r="T1187" s="116">
        <v>5.8015613000000001E-2</v>
      </c>
      <c r="U1187" s="116">
        <v>2.8096140999999998E-3</v>
      </c>
      <c r="V1187" s="116">
        <v>1.5394584000000001E-4</v>
      </c>
      <c r="X1187" s="69">
        <v>1.0815317E-4</v>
      </c>
      <c r="Z1187" s="166"/>
      <c r="AA1187" t="s">
        <v>2442</v>
      </c>
    </row>
    <row r="1188" spans="1:27" ht="14.4">
      <c r="A1188" t="s">
        <v>820</v>
      </c>
      <c r="B1188" s="85" t="s">
        <v>816</v>
      </c>
      <c r="C1188" s="113" t="str">
        <f t="shared" si="248"/>
        <v>A.160.01.111</v>
      </c>
      <c r="D1188" s="9" t="s">
        <v>138</v>
      </c>
      <c r="E1188" s="112" t="s">
        <v>362</v>
      </c>
      <c r="F1188" s="115" t="str">
        <f t="shared" si="249"/>
        <v>Mansonia FSC/PEFC 620 (kg/m3)</v>
      </c>
      <c r="G1188" s="146">
        <v>0.23264152000000002</v>
      </c>
      <c r="H1188" s="8">
        <f t="shared" si="250"/>
        <v>0.23264152000000002</v>
      </c>
      <c r="J1188" s="169">
        <v>5.6645153700816811E-2</v>
      </c>
      <c r="K1188" s="8">
        <f t="shared" si="251"/>
        <v>5.6645153700816811E-2</v>
      </c>
      <c r="L1188" s="170">
        <v>2.4668174863999998E-3</v>
      </c>
      <c r="M1188" s="170">
        <v>6.4035011799999982E-3</v>
      </c>
      <c r="N1188" s="170">
        <v>1.2878607034416813E-2</v>
      </c>
      <c r="O1188" s="170">
        <v>3.4896228000000001E-2</v>
      </c>
      <c r="Q1188" s="69">
        <v>24.651136999999999</v>
      </c>
      <c r="S1188" s="116">
        <v>5.1150954000000002E-3</v>
      </c>
      <c r="T1188" s="116">
        <v>4.7534172999999999E-3</v>
      </c>
      <c r="U1188" s="116">
        <v>2.0270163000000001E-4</v>
      </c>
      <c r="V1188" s="116">
        <v>1.5897647000000001E-4</v>
      </c>
      <c r="X1188" s="172">
        <v>1.2252375E-5</v>
      </c>
      <c r="Z1188" s="166"/>
      <c r="AA1188" t="s">
        <v>2443</v>
      </c>
    </row>
    <row r="1189" spans="1:27" ht="14.4">
      <c r="A1189" t="s">
        <v>1798</v>
      </c>
      <c r="B1189" s="85" t="s">
        <v>816</v>
      </c>
      <c r="C1189" s="113" t="str">
        <f t="shared" si="248"/>
        <v>A.160.01.112</v>
      </c>
      <c r="D1189" s="9" t="s">
        <v>138</v>
      </c>
      <c r="E1189" s="112" t="s">
        <v>362</v>
      </c>
      <c r="F1189" s="115" t="str">
        <f t="shared" si="249"/>
        <v>Mansonia natural forest clear cut 620 (kg/m3)</v>
      </c>
      <c r="G1189" s="146">
        <v>3.6826415333333338</v>
      </c>
      <c r="H1189" s="8">
        <f t="shared" si="250"/>
        <v>3.6826415333333338</v>
      </c>
      <c r="J1189" s="169">
        <v>6.2546046411308174</v>
      </c>
      <c r="K1189" s="8">
        <f t="shared" si="251"/>
        <v>6.2546046411308174</v>
      </c>
      <c r="L1189" s="170">
        <v>2.4668174863999998E-3</v>
      </c>
      <c r="M1189" s="170">
        <v>5.6868629866099996</v>
      </c>
      <c r="N1189" s="170">
        <v>1.2878607034416813E-2</v>
      </c>
      <c r="O1189" s="170">
        <v>0.55239623000000004</v>
      </c>
      <c r="Q1189" s="69">
        <v>24.651136999999999</v>
      </c>
      <c r="S1189" s="116">
        <v>6.1129918999999998E-2</v>
      </c>
      <c r="T1189" s="116">
        <v>5.8156105E-2</v>
      </c>
      <c r="U1189" s="116">
        <v>2.8148370000000002E-3</v>
      </c>
      <c r="V1189" s="116">
        <v>1.5897647000000001E-4</v>
      </c>
      <c r="X1189" s="69">
        <v>1.0844753E-4</v>
      </c>
      <c r="Z1189" s="166"/>
      <c r="AA1189" t="s">
        <v>2443</v>
      </c>
    </row>
    <row r="1190" spans="1:27" ht="14.4">
      <c r="A1190" t="s">
        <v>821</v>
      </c>
      <c r="B1190" s="85" t="s">
        <v>816</v>
      </c>
      <c r="C1190" s="113" t="str">
        <f t="shared" si="248"/>
        <v>A.160.01.113</v>
      </c>
      <c r="D1190" s="9" t="s">
        <v>138</v>
      </c>
      <c r="E1190" s="112" t="s">
        <v>362</v>
      </c>
      <c r="F1190" s="115" t="str">
        <f t="shared" si="249"/>
        <v>Moabi FSC/PEFC 815 (kg/m3)</v>
      </c>
      <c r="G1190" s="146">
        <v>0.2178271866666667</v>
      </c>
      <c r="H1190" s="8">
        <f t="shared" si="250"/>
        <v>0.2178271866666667</v>
      </c>
      <c r="J1190" s="169">
        <v>5.2571987926116816E-2</v>
      </c>
      <c r="K1190" s="8">
        <f t="shared" si="251"/>
        <v>5.2571987926116816E-2</v>
      </c>
      <c r="L1190" s="170">
        <v>2.4216303216999997E-3</v>
      </c>
      <c r="M1190" s="170">
        <v>5.8805181999999987E-3</v>
      </c>
      <c r="N1190" s="170">
        <v>1.1595761404416814E-2</v>
      </c>
      <c r="O1190" s="170">
        <v>3.2674078000000002E-2</v>
      </c>
      <c r="Q1190" s="69">
        <v>24.456558999999999</v>
      </c>
      <c r="S1190" s="116">
        <v>4.7080819999999997E-3</v>
      </c>
      <c r="T1190" s="116">
        <v>4.3740882999999996E-3</v>
      </c>
      <c r="U1190" s="116">
        <v>1.885999E-4</v>
      </c>
      <c r="V1190" s="116">
        <v>1.4539376999999999E-4</v>
      </c>
      <c r="X1190" s="172">
        <v>1.1457592999999999E-5</v>
      </c>
      <c r="Z1190" s="166"/>
      <c r="AA1190" t="s">
        <v>2444</v>
      </c>
    </row>
    <row r="1191" spans="1:27" ht="14.4">
      <c r="A1191" t="s">
        <v>1799</v>
      </c>
      <c r="B1191" s="85" t="s">
        <v>816</v>
      </c>
      <c r="C1191" s="113" t="str">
        <f t="shared" si="248"/>
        <v>A.160.01.114</v>
      </c>
      <c r="D1191" s="9" t="s">
        <v>138</v>
      </c>
      <c r="E1191" s="112" t="s">
        <v>362</v>
      </c>
      <c r="F1191" s="115" t="str">
        <f t="shared" si="249"/>
        <v>Moabi natural forest clear cut 815 (kg/m3)</v>
      </c>
      <c r="G1191" s="146">
        <v>3.6678272000000001</v>
      </c>
      <c r="H1191" s="8">
        <f t="shared" si="250"/>
        <v>3.6678272000000001</v>
      </c>
      <c r="J1191" s="169">
        <v>6.5469720018161155</v>
      </c>
      <c r="K1191" s="8">
        <f t="shared" si="251"/>
        <v>6.5469720018161155</v>
      </c>
      <c r="L1191" s="170">
        <v>2.4216303216999997E-3</v>
      </c>
      <c r="M1191" s="170">
        <v>5.9827805300899994</v>
      </c>
      <c r="N1191" s="170">
        <v>1.1595761404416814E-2</v>
      </c>
      <c r="O1191" s="170">
        <v>0.55017408000000001</v>
      </c>
      <c r="Q1191" s="69">
        <v>24.456558999999999</v>
      </c>
      <c r="S1191" s="116">
        <v>6.0722905000000001E-2</v>
      </c>
      <c r="T1191" s="116">
        <v>5.7776776000000002E-2</v>
      </c>
      <c r="U1191" s="116">
        <v>2.8007353E-3</v>
      </c>
      <c r="V1191" s="116">
        <v>1.4539376999999999E-4</v>
      </c>
      <c r="X1191" s="69">
        <v>1.0765275E-4</v>
      </c>
      <c r="Z1191" s="166"/>
      <c r="AA1191" t="s">
        <v>2444</v>
      </c>
    </row>
    <row r="1192" spans="1:27" ht="14.4">
      <c r="A1192" t="s">
        <v>1800</v>
      </c>
      <c r="B1192" s="85" t="s">
        <v>816</v>
      </c>
      <c r="C1192" s="113" t="str">
        <f t="shared" si="248"/>
        <v>A.160.01.115</v>
      </c>
      <c r="D1192" s="9" t="s">
        <v>138</v>
      </c>
      <c r="E1192" s="112" t="s">
        <v>362</v>
      </c>
      <c r="F1192" s="115" t="str">
        <f t="shared" si="249"/>
        <v>Padouk African FSC/PEFC 740 (kg/m3)</v>
      </c>
      <c r="G1192" s="146">
        <v>0.2227653</v>
      </c>
      <c r="H1192" s="8">
        <f t="shared" si="250"/>
        <v>0.2227653</v>
      </c>
      <c r="J1192" s="169">
        <v>5.392971008101681E-2</v>
      </c>
      <c r="K1192" s="8">
        <f t="shared" si="251"/>
        <v>5.392971008101681E-2</v>
      </c>
      <c r="L1192" s="170">
        <v>2.4366926066000001E-3</v>
      </c>
      <c r="M1192" s="170">
        <v>6.0548458599999997E-3</v>
      </c>
      <c r="N1192" s="170">
        <v>1.2023376614416813E-2</v>
      </c>
      <c r="O1192" s="170">
        <v>3.3414794999999997E-2</v>
      </c>
      <c r="Q1192" s="69">
        <v>24.521418000000001</v>
      </c>
      <c r="S1192" s="116">
        <v>4.8437530999999997E-3</v>
      </c>
      <c r="T1192" s="116">
        <v>4.5005313E-3</v>
      </c>
      <c r="U1192" s="116">
        <v>1.9330047999999999E-4</v>
      </c>
      <c r="V1192" s="116">
        <v>1.4992133999999999E-4</v>
      </c>
      <c r="X1192" s="172">
        <v>1.172252E-5</v>
      </c>
      <c r="Z1192" s="166"/>
      <c r="AA1192" t="s">
        <v>2445</v>
      </c>
    </row>
    <row r="1193" spans="1:27" ht="14.4">
      <c r="A1193" t="s">
        <v>1801</v>
      </c>
      <c r="B1193" s="85" t="s">
        <v>816</v>
      </c>
      <c r="C1193" s="113" t="str">
        <f t="shared" si="248"/>
        <v>A.160.01.116</v>
      </c>
      <c r="D1193" s="9" t="s">
        <v>138</v>
      </c>
      <c r="E1193" s="112" t="s">
        <v>362</v>
      </c>
      <c r="F1193" s="115" t="str">
        <f t="shared" si="249"/>
        <v>Padouk African natural forest clear cut 740 (kg/m3)</v>
      </c>
      <c r="G1193" s="146">
        <v>3.6727653333333339</v>
      </c>
      <c r="H1193" s="8">
        <f t="shared" si="250"/>
        <v>3.6727653333333339</v>
      </c>
      <c r="J1193" s="169">
        <v>7.1666297181510172</v>
      </c>
      <c r="K1193" s="8">
        <f t="shared" si="251"/>
        <v>7.1666297181510172</v>
      </c>
      <c r="L1193" s="170">
        <v>2.4366926066000001E-3</v>
      </c>
      <c r="M1193" s="170">
        <v>6.60125484893</v>
      </c>
      <c r="N1193" s="170">
        <v>1.2023376614416813E-2</v>
      </c>
      <c r="O1193" s="170">
        <v>0.55091480000000004</v>
      </c>
      <c r="Q1193" s="69">
        <v>24.521418000000001</v>
      </c>
      <c r="S1193" s="116">
        <v>6.0858575999999998E-2</v>
      </c>
      <c r="T1193" s="116">
        <v>5.7903218999999999E-2</v>
      </c>
      <c r="U1193" s="116">
        <v>2.8054358000000001E-3</v>
      </c>
      <c r="V1193" s="116">
        <v>1.4992133999999999E-4</v>
      </c>
      <c r="X1193" s="69">
        <v>1.0791767E-4</v>
      </c>
      <c r="Z1193" s="166"/>
      <c r="AA1193" t="s">
        <v>2445</v>
      </c>
    </row>
    <row r="1194" spans="1:27" ht="14.4">
      <c r="A1194" t="s">
        <v>1802</v>
      </c>
      <c r="B1194" s="85" t="s">
        <v>816</v>
      </c>
      <c r="C1194" s="113" t="str">
        <f t="shared" si="248"/>
        <v>A.160.01.117</v>
      </c>
      <c r="D1194" s="9" t="s">
        <v>138</v>
      </c>
      <c r="E1194" s="112" t="s">
        <v>362</v>
      </c>
      <c r="F1194" s="115" t="str">
        <f t="shared" si="249"/>
        <v>Palissander Indisch FSC/PEFC 850 (kg/m3)</v>
      </c>
      <c r="G1194" s="146">
        <v>0.21234040000000001</v>
      </c>
      <c r="H1194" s="8">
        <f t="shared" si="250"/>
        <v>0.21234040000000001</v>
      </c>
      <c r="J1194" s="169">
        <v>5.1063408654016818E-2</v>
      </c>
      <c r="K1194" s="8">
        <f t="shared" si="251"/>
        <v>5.1063408654016818E-2</v>
      </c>
      <c r="L1194" s="170">
        <v>2.4048942196000004E-3</v>
      </c>
      <c r="M1194" s="170">
        <v>5.6868207000000011E-3</v>
      </c>
      <c r="N1194" s="170">
        <v>1.1120633734416813E-2</v>
      </c>
      <c r="O1194" s="170">
        <v>3.185106E-2</v>
      </c>
      <c r="Q1194" s="69">
        <v>24.384492999999999</v>
      </c>
      <c r="S1194" s="116">
        <v>4.5573363E-3</v>
      </c>
      <c r="T1194" s="116">
        <v>4.2335960999999997E-3</v>
      </c>
      <c r="U1194" s="116">
        <v>1.8337704000000001E-4</v>
      </c>
      <c r="V1194" s="116">
        <v>1.4036313999999999E-4</v>
      </c>
      <c r="X1194" s="172">
        <v>1.1163228999999999E-5</v>
      </c>
      <c r="Z1194" s="166"/>
      <c r="AA1194" t="s">
        <v>2446</v>
      </c>
    </row>
    <row r="1195" spans="1:27" ht="14.4">
      <c r="A1195" t="s">
        <v>1803</v>
      </c>
      <c r="B1195" s="85" t="s">
        <v>816</v>
      </c>
      <c r="C1195" s="113" t="str">
        <f t="shared" si="248"/>
        <v>A.160.01.118</v>
      </c>
      <c r="D1195" s="9" t="s">
        <v>138</v>
      </c>
      <c r="E1195" s="112" t="s">
        <v>362</v>
      </c>
      <c r="F1195" s="115" t="str">
        <f t="shared" si="249"/>
        <v>Palissander Indisch natural forest clear cut 850 (kg/m3)</v>
      </c>
      <c r="G1195" s="146">
        <v>3.6623404000000002</v>
      </c>
      <c r="H1195" s="8">
        <f t="shared" si="250"/>
        <v>3.6623404000000002</v>
      </c>
      <c r="J1195" s="169">
        <v>4.8966634303540175</v>
      </c>
      <c r="K1195" s="8">
        <f t="shared" si="251"/>
        <v>4.8966634303540175</v>
      </c>
      <c r="L1195" s="170">
        <v>2.4048942196000004E-3</v>
      </c>
      <c r="M1195" s="170">
        <v>4.3337868424000003</v>
      </c>
      <c r="N1195" s="170">
        <v>1.1120633734416813E-2</v>
      </c>
      <c r="O1195" s="170">
        <v>0.54935106</v>
      </c>
      <c r="Q1195" s="69">
        <v>24.384492999999999</v>
      </c>
      <c r="S1195" s="116">
        <v>6.057216E-2</v>
      </c>
      <c r="T1195" s="116">
        <v>5.7636284000000003E-2</v>
      </c>
      <c r="U1195" s="116">
        <v>2.7955124000000001E-3</v>
      </c>
      <c r="V1195" s="116">
        <v>1.4036313999999999E-4</v>
      </c>
      <c r="X1195" s="69">
        <v>1.0735838E-4</v>
      </c>
      <c r="Z1195" s="166"/>
      <c r="AA1195" t="s">
        <v>2446</v>
      </c>
    </row>
    <row r="1196" spans="1:27" ht="14.4">
      <c r="A1196" t="s">
        <v>822</v>
      </c>
      <c r="B1196" s="85" t="s">
        <v>816</v>
      </c>
      <c r="C1196" s="113" t="str">
        <f t="shared" si="248"/>
        <v>A.160.01.119</v>
      </c>
      <c r="D1196" s="9" t="s">
        <v>138</v>
      </c>
      <c r="E1196" s="112" t="s">
        <v>362</v>
      </c>
      <c r="F1196" s="115" t="str">
        <f t="shared" si="249"/>
        <v>Robinia FSC/PEFC 740 (kg/m3)</v>
      </c>
      <c r="G1196" s="146">
        <v>0.22105158666666666</v>
      </c>
      <c r="H1196" s="8">
        <f t="shared" si="250"/>
        <v>0.22105158666666666</v>
      </c>
      <c r="J1196" s="169">
        <v>5.4921567863706527E-2</v>
      </c>
      <c r="K1196" s="8">
        <f t="shared" si="251"/>
        <v>5.4921567863706527E-2</v>
      </c>
      <c r="L1196" s="170">
        <v>3.8815300380000001E-3</v>
      </c>
      <c r="M1196" s="170">
        <v>6.5527864599999996E-3</v>
      </c>
      <c r="N1196" s="170">
        <v>1.1329513365706527E-2</v>
      </c>
      <c r="O1196" s="170">
        <v>3.3157737999999999E-2</v>
      </c>
      <c r="Q1196" s="69">
        <v>24.661026</v>
      </c>
      <c r="S1196" s="116">
        <v>4.4995551000000002E-3</v>
      </c>
      <c r="T1196" s="116">
        <v>4.1529284000000003E-3</v>
      </c>
      <c r="U1196" s="116">
        <v>1.8822652999999999E-4</v>
      </c>
      <c r="V1196" s="116">
        <v>1.5840015E-4</v>
      </c>
      <c r="X1196" s="172">
        <v>1.1851436E-5</v>
      </c>
      <c r="Z1196" s="166"/>
      <c r="AA1196" t="s">
        <v>2447</v>
      </c>
    </row>
    <row r="1197" spans="1:27" ht="14.4">
      <c r="A1197" t="s">
        <v>823</v>
      </c>
      <c r="B1197" s="85" t="s">
        <v>816</v>
      </c>
      <c r="C1197" s="113" t="str">
        <f t="shared" si="248"/>
        <v>A.160.01.120</v>
      </c>
      <c r="D1197" s="9" t="s">
        <v>138</v>
      </c>
      <c r="E1197" s="112" t="s">
        <v>362</v>
      </c>
      <c r="F1197" s="115" t="str">
        <f t="shared" si="249"/>
        <v>Teak FSC/PEFC 665 (kg/m3)</v>
      </c>
      <c r="G1197" s="146">
        <v>0.28696074666666671</v>
      </c>
      <c r="H1197" s="8">
        <f t="shared" si="250"/>
        <v>0.28696074666666671</v>
      </c>
      <c r="J1197" s="169">
        <v>7.1580092944616813E-2</v>
      </c>
      <c r="K1197" s="8">
        <f t="shared" si="251"/>
        <v>7.1580092944616813E-2</v>
      </c>
      <c r="L1197" s="170">
        <v>2.6325041501999999E-3</v>
      </c>
      <c r="M1197" s="170">
        <v>8.3211054699999995E-3</v>
      </c>
      <c r="N1197" s="170">
        <v>1.7582371324416812E-2</v>
      </c>
      <c r="O1197" s="170">
        <v>4.3044112000000002E-2</v>
      </c>
      <c r="Q1197" s="69">
        <v>25.364591000000001</v>
      </c>
      <c r="S1197" s="116">
        <v>6.6074777999999999E-3</v>
      </c>
      <c r="T1197" s="116">
        <v>6.1442902000000002E-3</v>
      </c>
      <c r="U1197" s="116">
        <v>2.5440795E-4</v>
      </c>
      <c r="V1197" s="116">
        <v>2.087797E-4</v>
      </c>
      <c r="X1197" s="172">
        <v>1.5166577E-5</v>
      </c>
      <c r="Z1197" s="166"/>
      <c r="AA1197" t="s">
        <v>2448</v>
      </c>
    </row>
    <row r="1198" spans="1:27" ht="14.4">
      <c r="A1198" t="s">
        <v>1804</v>
      </c>
      <c r="B1198" s="85" t="s">
        <v>816</v>
      </c>
      <c r="C1198" s="113" t="str">
        <f t="shared" si="248"/>
        <v>A.160.01.121</v>
      </c>
      <c r="D1198" s="9" t="s">
        <v>138</v>
      </c>
      <c r="E1198" s="112" t="s">
        <v>362</v>
      </c>
      <c r="F1198" s="115" t="str">
        <f t="shared" si="249"/>
        <v>Teak natural forest clear cut 665 (kg/m3)</v>
      </c>
      <c r="G1198" s="146">
        <v>3.7369607333333339</v>
      </c>
      <c r="H1198" s="8">
        <f t="shared" si="250"/>
        <v>3.7369607333333339</v>
      </c>
      <c r="J1198" s="169">
        <v>5.1833925793246172</v>
      </c>
      <c r="K1198" s="8">
        <f t="shared" si="251"/>
        <v>5.1833925793246172</v>
      </c>
      <c r="L1198" s="170">
        <v>2.6325041501999999E-3</v>
      </c>
      <c r="M1198" s="170">
        <v>4.6026335938500003</v>
      </c>
      <c r="N1198" s="170">
        <v>1.7582371324416812E-2</v>
      </c>
      <c r="O1198" s="170">
        <v>0.56054411000000004</v>
      </c>
      <c r="Q1198" s="69">
        <v>25.364591000000001</v>
      </c>
      <c r="S1198" s="116">
        <v>6.2622301000000005E-2</v>
      </c>
      <c r="T1198" s="116">
        <v>5.9546978E-2</v>
      </c>
      <c r="U1198" s="116">
        <v>2.8665433000000001E-3</v>
      </c>
      <c r="V1198" s="116">
        <v>2.087797E-4</v>
      </c>
      <c r="X1198" s="69">
        <v>1.1136173E-4</v>
      </c>
      <c r="Z1198" s="166"/>
      <c r="AA1198" t="s">
        <v>2448</v>
      </c>
    </row>
    <row r="1199" spans="1:27" ht="14.4">
      <c r="B1199" s="85"/>
      <c r="C1199" s="113"/>
      <c r="D1199" s="1" t="s">
        <v>139</v>
      </c>
      <c r="E1199" s="112"/>
      <c r="H1199" s="8"/>
      <c r="Q1199"/>
    </row>
    <row r="1200" spans="1:27" ht="14.4">
      <c r="A1200" t="s">
        <v>824</v>
      </c>
      <c r="B1200" s="85" t="s">
        <v>816</v>
      </c>
      <c r="C1200" s="113" t="str">
        <f t="shared" si="248"/>
        <v>A.160.02.101</v>
      </c>
      <c r="D1200" s="9" t="s">
        <v>139</v>
      </c>
      <c r="E1200" s="112" t="s">
        <v>362</v>
      </c>
      <c r="F1200" s="115" t="str">
        <f t="shared" si="249"/>
        <v>Agba FSC/PEFC 500 (kg/m3)</v>
      </c>
      <c r="G1200" s="146">
        <v>0.24745586</v>
      </c>
      <c r="H1200" s="8">
        <f t="shared" ref="H1200:H1230" si="252">G1200</f>
        <v>0.24745586</v>
      </c>
      <c r="J1200" s="169">
        <v>6.0718319575516815E-2</v>
      </c>
      <c r="K1200" s="8">
        <f t="shared" ref="K1200:K1230" si="253">J1200</f>
        <v>6.0718319575516815E-2</v>
      </c>
      <c r="L1200" s="170">
        <v>2.5120047510999994E-3</v>
      </c>
      <c r="M1200" s="170">
        <v>6.9264841700000003E-3</v>
      </c>
      <c r="N1200" s="170">
        <v>1.4161451654416814E-2</v>
      </c>
      <c r="O1200" s="170">
        <v>3.7118379E-2</v>
      </c>
      <c r="Q1200" s="69">
        <v>24.845714999999998</v>
      </c>
      <c r="S1200" s="116">
        <v>5.5221087999999998E-3</v>
      </c>
      <c r="T1200" s="116">
        <v>5.1327461999999997E-3</v>
      </c>
      <c r="U1200" s="116">
        <v>2.1680334999999999E-4</v>
      </c>
      <c r="V1200" s="116">
        <v>1.7255917E-4</v>
      </c>
      <c r="X1200" s="172">
        <v>1.3047157999999999E-5</v>
      </c>
      <c r="Z1200" s="166"/>
      <c r="AA1200" t="s">
        <v>2449</v>
      </c>
    </row>
    <row r="1201" spans="1:27" ht="14.4">
      <c r="A1201" t="s">
        <v>1805</v>
      </c>
      <c r="B1201" s="85" t="s">
        <v>816</v>
      </c>
      <c r="C1201" s="113" t="str">
        <f t="shared" si="248"/>
        <v>A.160.02.102</v>
      </c>
      <c r="D1201" s="9" t="s">
        <v>139</v>
      </c>
      <c r="E1201" s="112" t="s">
        <v>362</v>
      </c>
      <c r="F1201" s="115" t="str">
        <f t="shared" si="249"/>
        <v>Agba natural forest clear cut 500 (kg/m3)</v>
      </c>
      <c r="G1201" s="146">
        <v>3.6974558666666666</v>
      </c>
      <c r="H1201" s="8">
        <f t="shared" si="252"/>
        <v>3.6974558666666666</v>
      </c>
      <c r="J1201" s="169">
        <v>10.402318279535518</v>
      </c>
      <c r="K1201" s="8">
        <f t="shared" si="253"/>
        <v>10.402318279535518</v>
      </c>
      <c r="L1201" s="170">
        <v>2.5120047510999994E-3</v>
      </c>
      <c r="M1201" s="170">
        <v>9.8310264431299998</v>
      </c>
      <c r="N1201" s="170">
        <v>1.4161451654416814E-2</v>
      </c>
      <c r="O1201" s="170">
        <v>0.55461837999999997</v>
      </c>
      <c r="Q1201" s="69">
        <v>24.845714999999998</v>
      </c>
      <c r="S1201" s="116">
        <v>6.1536932000000003E-2</v>
      </c>
      <c r="T1201" s="116">
        <v>5.8535433999999997E-2</v>
      </c>
      <c r="U1201" s="116">
        <v>2.8289386999999998E-3</v>
      </c>
      <c r="V1201" s="116">
        <v>1.7255917E-4</v>
      </c>
      <c r="X1201" s="69">
        <v>1.0924231E-4</v>
      </c>
      <c r="Z1201" s="166"/>
      <c r="AA1201" t="s">
        <v>2449</v>
      </c>
    </row>
    <row r="1202" spans="1:27" ht="14.4">
      <c r="A1202" t="s">
        <v>825</v>
      </c>
      <c r="B1202" s="85" t="s">
        <v>816</v>
      </c>
      <c r="C1202" s="113" t="str">
        <f t="shared" si="248"/>
        <v>A.160.02.103</v>
      </c>
      <c r="D1202" s="9" t="s">
        <v>139</v>
      </c>
      <c r="E1202" s="112" t="s">
        <v>362</v>
      </c>
      <c r="F1202" s="115" t="str">
        <f t="shared" si="249"/>
        <v>Angelique FSC 735 (kg/m3)</v>
      </c>
      <c r="G1202" s="146">
        <v>0.21727851333333337</v>
      </c>
      <c r="H1202" s="8">
        <f t="shared" si="252"/>
        <v>0.21727851333333337</v>
      </c>
      <c r="J1202" s="169">
        <v>5.2421130928916815E-2</v>
      </c>
      <c r="K1202" s="8">
        <f t="shared" si="253"/>
        <v>5.2421130928916815E-2</v>
      </c>
      <c r="L1202" s="170">
        <v>2.4199566145000004E-3</v>
      </c>
      <c r="M1202" s="170">
        <v>5.8611483699999994E-3</v>
      </c>
      <c r="N1202" s="170">
        <v>1.1548248944416814E-2</v>
      </c>
      <c r="O1202" s="170">
        <v>3.2591777000000002E-2</v>
      </c>
      <c r="Q1202" s="69">
        <v>24.449352000000001</v>
      </c>
      <c r="S1202" s="116">
        <v>4.6930074E-3</v>
      </c>
      <c r="T1202" s="116">
        <v>4.3600391E-3</v>
      </c>
      <c r="U1202" s="116">
        <v>1.8807762E-4</v>
      </c>
      <c r="V1202" s="116">
        <v>1.4489071000000001E-4</v>
      </c>
      <c r="X1202" s="172">
        <v>1.1428157000000001E-5</v>
      </c>
      <c r="Z1202" s="166"/>
      <c r="AA1202" t="s">
        <v>2450</v>
      </c>
    </row>
    <row r="1203" spans="1:27" ht="14.4">
      <c r="A1203" t="s">
        <v>1806</v>
      </c>
      <c r="B1203" s="85" t="s">
        <v>816</v>
      </c>
      <c r="C1203" s="113" t="str">
        <f t="shared" si="248"/>
        <v>A.160.02.104</v>
      </c>
      <c r="D1203" s="9" t="s">
        <v>139</v>
      </c>
      <c r="E1203" s="112" t="s">
        <v>362</v>
      </c>
      <c r="F1203" s="115" t="str">
        <f t="shared" si="249"/>
        <v>Angelique natural forest clear cut 735 (kg/m3)</v>
      </c>
      <c r="G1203" s="146">
        <v>3.6672785333333335</v>
      </c>
      <c r="H1203" s="8">
        <f t="shared" si="252"/>
        <v>3.6672785333333335</v>
      </c>
      <c r="J1203" s="169">
        <v>5.5678461467989155</v>
      </c>
      <c r="K1203" s="8">
        <f t="shared" si="253"/>
        <v>5.5678461467989155</v>
      </c>
      <c r="L1203" s="170">
        <v>2.4199566145000004E-3</v>
      </c>
      <c r="M1203" s="170">
        <v>5.003786161239999</v>
      </c>
      <c r="N1203" s="170">
        <v>1.1548248944416814E-2</v>
      </c>
      <c r="O1203" s="170">
        <v>0.55009178000000003</v>
      </c>
      <c r="Q1203" s="69">
        <v>24.449352000000001</v>
      </c>
      <c r="S1203" s="116">
        <v>6.0707830999999997E-2</v>
      </c>
      <c r="T1203" s="116">
        <v>5.7762727E-2</v>
      </c>
      <c r="U1203" s="116">
        <v>2.8002130000000002E-3</v>
      </c>
      <c r="V1203" s="116">
        <v>1.4489071000000001E-4</v>
      </c>
      <c r="X1203" s="69">
        <v>1.0762331E-4</v>
      </c>
      <c r="Z1203" s="166"/>
      <c r="AA1203" t="s">
        <v>2450</v>
      </c>
    </row>
    <row r="1204" spans="1:27" ht="14.4">
      <c r="A1204" t="s">
        <v>826</v>
      </c>
      <c r="B1204" s="85" t="s">
        <v>816</v>
      </c>
      <c r="C1204" s="113" t="str">
        <f t="shared" si="248"/>
        <v>A.160.02.105</v>
      </c>
      <c r="D1204" s="9" t="s">
        <v>139</v>
      </c>
      <c r="E1204" s="112" t="s">
        <v>362</v>
      </c>
      <c r="F1204" s="115" t="str">
        <f t="shared" si="249"/>
        <v>Azobé FSC/PEFC 1060 (kg/m3)</v>
      </c>
      <c r="G1204" s="146">
        <v>0.21508379333333333</v>
      </c>
      <c r="H1204" s="8">
        <f t="shared" si="252"/>
        <v>0.21508379333333333</v>
      </c>
      <c r="J1204" s="169">
        <v>5.1817698790016811E-2</v>
      </c>
      <c r="K1204" s="8">
        <f t="shared" si="253"/>
        <v>5.1817698790016811E-2</v>
      </c>
      <c r="L1204" s="170">
        <v>2.4132622756000001E-3</v>
      </c>
      <c r="M1204" s="170">
        <v>5.7836694399999999E-3</v>
      </c>
      <c r="N1204" s="170">
        <v>1.1358198074416815E-2</v>
      </c>
      <c r="O1204" s="170">
        <v>3.2262568999999998E-2</v>
      </c>
      <c r="Q1204" s="69">
        <v>24.420525999999999</v>
      </c>
      <c r="S1204" s="116">
        <v>4.6327091000000001E-3</v>
      </c>
      <c r="T1204" s="116">
        <v>4.3038421999999996E-3</v>
      </c>
      <c r="U1204" s="116">
        <v>1.8598846999999999E-4</v>
      </c>
      <c r="V1204" s="116">
        <v>1.4287845999999999E-4</v>
      </c>
      <c r="X1204" s="172">
        <v>1.1310410999999999E-5</v>
      </c>
      <c r="Z1204" s="166"/>
      <c r="AA1204" t="s">
        <v>2451</v>
      </c>
    </row>
    <row r="1205" spans="1:27" ht="14.4">
      <c r="A1205" t="s">
        <v>1807</v>
      </c>
      <c r="B1205" s="85" t="s">
        <v>816</v>
      </c>
      <c r="C1205" s="113" t="str">
        <f t="shared" si="248"/>
        <v>A.160.02.106</v>
      </c>
      <c r="D1205" s="9" t="s">
        <v>139</v>
      </c>
      <c r="E1205" s="112" t="s">
        <v>362</v>
      </c>
      <c r="F1205" s="115" t="str">
        <f t="shared" si="249"/>
        <v>Azobé natural forest clear cut 1060 (kg/m3)</v>
      </c>
      <c r="G1205" s="146">
        <v>3.6650837999999997</v>
      </c>
      <c r="H1205" s="8">
        <f t="shared" si="252"/>
        <v>3.6650837999999997</v>
      </c>
      <c r="J1205" s="169">
        <v>5.1722177165900174</v>
      </c>
      <c r="K1205" s="8">
        <f t="shared" si="253"/>
        <v>5.1722177165900174</v>
      </c>
      <c r="L1205" s="170">
        <v>2.4132622756000001E-3</v>
      </c>
      <c r="M1205" s="170">
        <v>4.60868368624</v>
      </c>
      <c r="N1205" s="170">
        <v>1.1358198074416815E-2</v>
      </c>
      <c r="O1205" s="170">
        <v>0.54976256999999995</v>
      </c>
      <c r="Q1205" s="69">
        <v>24.420525999999999</v>
      </c>
      <c r="S1205" s="116">
        <v>6.0647531999999997E-2</v>
      </c>
      <c r="T1205" s="116">
        <v>5.7706529999999999E-2</v>
      </c>
      <c r="U1205" s="116">
        <v>2.7981237999999999E-3</v>
      </c>
      <c r="V1205" s="116">
        <v>1.4287845999999999E-4</v>
      </c>
      <c r="X1205" s="69">
        <v>1.0750556999999999E-4</v>
      </c>
      <c r="Z1205" s="166"/>
      <c r="AA1205" t="s">
        <v>2451</v>
      </c>
    </row>
    <row r="1206" spans="1:27" ht="14.4">
      <c r="A1206" t="s">
        <v>827</v>
      </c>
      <c r="B1206" s="85" t="s">
        <v>816</v>
      </c>
      <c r="C1206" s="113" t="str">
        <f t="shared" si="248"/>
        <v>A.160.02.107</v>
      </c>
      <c r="D1206" s="9" t="s">
        <v>139</v>
      </c>
      <c r="E1206" s="112" t="s">
        <v>362</v>
      </c>
      <c r="F1206" s="115" t="str">
        <f t="shared" si="249"/>
        <v>Bosse clair FSC/PEFC 575 (kg/m3)</v>
      </c>
      <c r="G1206" s="146">
        <v>0.23757963333333337</v>
      </c>
      <c r="H1206" s="8">
        <f t="shared" si="252"/>
        <v>0.23757963333333337</v>
      </c>
      <c r="J1206" s="169">
        <v>5.8002875065716816E-2</v>
      </c>
      <c r="K1206" s="8">
        <f t="shared" si="253"/>
        <v>5.8002875065716816E-2</v>
      </c>
      <c r="L1206" s="170">
        <v>2.4818799713000003E-3</v>
      </c>
      <c r="M1206" s="170">
        <v>6.57782885E-3</v>
      </c>
      <c r="N1206" s="170">
        <v>1.3306221244416815E-2</v>
      </c>
      <c r="O1206" s="170">
        <v>3.5636945000000003E-2</v>
      </c>
      <c r="Q1206" s="69">
        <v>24.715996000000001</v>
      </c>
      <c r="S1206" s="116">
        <v>5.2507665000000002E-3</v>
      </c>
      <c r="T1206" s="116">
        <v>4.8798603000000003E-3</v>
      </c>
      <c r="U1206" s="116">
        <v>2.0740219999999999E-4</v>
      </c>
      <c r="V1206" s="116">
        <v>1.6350404E-4</v>
      </c>
      <c r="X1206" s="172">
        <v>1.2517302999999999E-5</v>
      </c>
      <c r="Z1206" s="166"/>
      <c r="AA1206" t="s">
        <v>2452</v>
      </c>
    </row>
    <row r="1207" spans="1:27" ht="14.4">
      <c r="A1207" t="s">
        <v>1808</v>
      </c>
      <c r="B1207" s="85" t="s">
        <v>816</v>
      </c>
      <c r="C1207" s="113" t="str">
        <f t="shared" si="248"/>
        <v>A.160.02.108</v>
      </c>
      <c r="D1207" s="9" t="s">
        <v>139</v>
      </c>
      <c r="E1207" s="112" t="s">
        <v>362</v>
      </c>
      <c r="F1207" s="115" t="str">
        <f t="shared" si="249"/>
        <v>Bosse clair natural forest clear cut 575 (kg/m3)</v>
      </c>
      <c r="G1207" s="146">
        <v>3.6875796666666667</v>
      </c>
      <c r="H1207" s="8">
        <f t="shared" si="252"/>
        <v>3.6875796666666667</v>
      </c>
      <c r="J1207" s="169">
        <v>9.0943028566657187</v>
      </c>
      <c r="K1207" s="8">
        <f t="shared" si="253"/>
        <v>9.0943028566657187</v>
      </c>
      <c r="L1207" s="170">
        <v>2.4818799713000003E-3</v>
      </c>
      <c r="M1207" s="170">
        <v>8.5253778054500007</v>
      </c>
      <c r="N1207" s="170">
        <v>1.3306221244416815E-2</v>
      </c>
      <c r="O1207" s="170">
        <v>0.55313694999999996</v>
      </c>
      <c r="Q1207" s="69">
        <v>24.715996000000001</v>
      </c>
      <c r="S1207" s="116">
        <v>6.1265590000000002E-2</v>
      </c>
      <c r="T1207" s="116">
        <v>5.8282548000000003E-2</v>
      </c>
      <c r="U1207" s="116">
        <v>2.8195376000000002E-3</v>
      </c>
      <c r="V1207" s="116">
        <v>1.6350404E-4</v>
      </c>
      <c r="X1207" s="69">
        <v>1.0871246E-4</v>
      </c>
      <c r="Z1207" s="166"/>
      <c r="AA1207" t="s">
        <v>2452</v>
      </c>
    </row>
    <row r="1208" spans="1:27" ht="14.4">
      <c r="A1208" t="s">
        <v>828</v>
      </c>
      <c r="B1208" s="85" t="s">
        <v>816</v>
      </c>
      <c r="C1208" s="113" t="str">
        <f t="shared" si="248"/>
        <v>A.160.02.109</v>
      </c>
      <c r="D1208" s="9" t="s">
        <v>139</v>
      </c>
      <c r="E1208" s="112" t="s">
        <v>362</v>
      </c>
      <c r="F1208" s="115" t="str">
        <f t="shared" si="249"/>
        <v>Bubinga FSC/PEFC 830 (kg/m3)</v>
      </c>
      <c r="G1208" s="146">
        <v>0.21672983333333337</v>
      </c>
      <c r="H1208" s="8">
        <f t="shared" si="252"/>
        <v>0.21672983333333337</v>
      </c>
      <c r="J1208" s="169">
        <v>5.2270273201716816E-2</v>
      </c>
      <c r="K1208" s="8">
        <f t="shared" si="253"/>
        <v>5.2270273201716816E-2</v>
      </c>
      <c r="L1208" s="170">
        <v>2.4182830972999995E-3</v>
      </c>
      <c r="M1208" s="170">
        <v>5.8417786299999989E-3</v>
      </c>
      <c r="N1208" s="170">
        <v>1.1500736474416814E-2</v>
      </c>
      <c r="O1208" s="170">
        <v>3.2509475000000003E-2</v>
      </c>
      <c r="Q1208" s="69">
        <v>24.442145</v>
      </c>
      <c r="S1208" s="116">
        <v>4.6779328000000004E-3</v>
      </c>
      <c r="T1208" s="116">
        <v>4.3459898E-3</v>
      </c>
      <c r="U1208" s="116">
        <v>1.8755533000000001E-4</v>
      </c>
      <c r="V1208" s="116">
        <v>1.4438763999999999E-4</v>
      </c>
      <c r="X1208" s="172">
        <v>1.139872E-5</v>
      </c>
      <c r="Z1208" s="166"/>
      <c r="AA1208" t="s">
        <v>2453</v>
      </c>
    </row>
    <row r="1209" spans="1:27" ht="14.4">
      <c r="A1209" t="s">
        <v>1809</v>
      </c>
      <c r="B1209" s="85" t="s">
        <v>816</v>
      </c>
      <c r="C1209" s="113" t="str">
        <f t="shared" si="248"/>
        <v>A.160.02.110</v>
      </c>
      <c r="D1209" s="9" t="s">
        <v>139</v>
      </c>
      <c r="E1209" s="112" t="s">
        <v>362</v>
      </c>
      <c r="F1209" s="115" t="str">
        <f t="shared" si="249"/>
        <v>Bubinga natural forest clear cut 830 (kg/m3)</v>
      </c>
      <c r="G1209" s="146">
        <v>3.6667298000000002</v>
      </c>
      <c r="H1209" s="8">
        <f t="shared" si="252"/>
        <v>3.6667298000000002</v>
      </c>
      <c r="J1209" s="169">
        <v>6.4779702820617162</v>
      </c>
      <c r="K1209" s="8">
        <f t="shared" si="253"/>
        <v>6.4779702820617162</v>
      </c>
      <c r="L1209" s="170">
        <v>2.4182830972999995E-3</v>
      </c>
      <c r="M1209" s="170">
        <v>5.9140417924899999</v>
      </c>
      <c r="N1209" s="170">
        <v>1.1500736474416814E-2</v>
      </c>
      <c r="O1209" s="170">
        <v>0.55000947</v>
      </c>
      <c r="Q1209" s="69">
        <v>24.442145</v>
      </c>
      <c r="S1209" s="116">
        <v>6.0692756E-2</v>
      </c>
      <c r="T1209" s="116">
        <v>5.7748677999999998E-2</v>
      </c>
      <c r="U1209" s="116">
        <v>2.7996906999999999E-3</v>
      </c>
      <c r="V1209" s="116">
        <v>1.4438763999999999E-4</v>
      </c>
      <c r="X1209" s="69">
        <v>1.0759387E-4</v>
      </c>
      <c r="Z1209" s="166"/>
      <c r="AA1209" t="s">
        <v>2453</v>
      </c>
    </row>
    <row r="1210" spans="1:27" ht="14.4">
      <c r="A1210" t="s">
        <v>1810</v>
      </c>
      <c r="B1210" s="85" t="s">
        <v>816</v>
      </c>
      <c r="C1210" s="113" t="str">
        <f t="shared" si="248"/>
        <v>A.160.02.111</v>
      </c>
      <c r="D1210" s="9" t="s">
        <v>139</v>
      </c>
      <c r="E1210" s="112" t="s">
        <v>362</v>
      </c>
      <c r="F1210" s="115" t="str">
        <f t="shared" si="249"/>
        <v>Cedar  American FSC/PEFC 490 (kg/m3)</v>
      </c>
      <c r="G1210" s="146">
        <v>0.25404000666666671</v>
      </c>
      <c r="H1210" s="8">
        <f t="shared" si="252"/>
        <v>0.25404000666666671</v>
      </c>
      <c r="J1210" s="169">
        <v>6.2528615352016814E-2</v>
      </c>
      <c r="K1210" s="8">
        <f t="shared" si="253"/>
        <v>6.2528615352016814E-2</v>
      </c>
      <c r="L1210" s="170">
        <v>2.5320880676000003E-3</v>
      </c>
      <c r="M1210" s="170">
        <v>7.1589210200000003E-3</v>
      </c>
      <c r="N1210" s="170">
        <v>1.4731605264416813E-2</v>
      </c>
      <c r="O1210" s="170">
        <v>3.8106001E-2</v>
      </c>
      <c r="Q1210" s="69">
        <v>24.932193999999999</v>
      </c>
      <c r="S1210" s="116">
        <v>5.7030036000000001E-3</v>
      </c>
      <c r="T1210" s="116">
        <v>5.3013369000000001E-3</v>
      </c>
      <c r="U1210" s="116">
        <v>2.2307077999999999E-4</v>
      </c>
      <c r="V1210" s="116">
        <v>1.7859591999999999E-4</v>
      </c>
      <c r="X1210" s="172">
        <v>1.3400394E-5</v>
      </c>
      <c r="Z1210" s="166"/>
      <c r="AA1210" t="s">
        <v>2454</v>
      </c>
    </row>
    <row r="1211" spans="1:27" ht="14.4">
      <c r="A1211" t="s">
        <v>1811</v>
      </c>
      <c r="B1211" s="85" t="s">
        <v>816</v>
      </c>
      <c r="C1211" s="113" t="str">
        <f t="shared" si="248"/>
        <v>A.160.02.112</v>
      </c>
      <c r="D1211" s="9" t="s">
        <v>139</v>
      </c>
      <c r="E1211" s="112" t="s">
        <v>362</v>
      </c>
      <c r="F1211" s="115" t="str">
        <f t="shared" si="249"/>
        <v>Cedar  American natural forest clear cut 490 (kg/m3)</v>
      </c>
      <c r="G1211" s="146">
        <v>3.7040400000000004</v>
      </c>
      <c r="H1211" s="8">
        <f t="shared" si="252"/>
        <v>3.7040400000000004</v>
      </c>
      <c r="J1211" s="169">
        <v>9.3203861615520154</v>
      </c>
      <c r="K1211" s="8">
        <f t="shared" si="253"/>
        <v>9.3203861615520154</v>
      </c>
      <c r="L1211" s="170">
        <v>2.5320880676000003E-3</v>
      </c>
      <c r="M1211" s="170">
        <v>8.7475164682199988</v>
      </c>
      <c r="N1211" s="170">
        <v>1.4731605264416813E-2</v>
      </c>
      <c r="O1211" s="170">
        <v>0.55560600000000004</v>
      </c>
      <c r="Q1211" s="69">
        <v>24.932193999999999</v>
      </c>
      <c r="S1211" s="116">
        <v>6.1717827000000003E-2</v>
      </c>
      <c r="T1211" s="116">
        <v>5.8704025E-2</v>
      </c>
      <c r="U1211" s="116">
        <v>2.8352060999999999E-3</v>
      </c>
      <c r="V1211" s="116">
        <v>1.7859591999999999E-4</v>
      </c>
      <c r="X1211" s="69">
        <v>1.0959554999999999E-4</v>
      </c>
      <c r="Z1211" s="166"/>
      <c r="AA1211" t="s">
        <v>2454</v>
      </c>
    </row>
    <row r="1212" spans="1:27" ht="14.4">
      <c r="A1212" t="s">
        <v>829</v>
      </c>
      <c r="B1212" s="85" t="s">
        <v>816</v>
      </c>
      <c r="C1212" s="113" t="str">
        <f t="shared" si="248"/>
        <v>A.160.02.113</v>
      </c>
      <c r="D1212" s="9" t="s">
        <v>139</v>
      </c>
      <c r="E1212" s="112" t="s">
        <v>362</v>
      </c>
      <c r="F1212" s="115" t="str">
        <f t="shared" si="249"/>
        <v>Chestnut FSC/PEFC 540 (kg/m3)</v>
      </c>
      <c r="G1212" s="146">
        <v>8.7059293333333329E-2</v>
      </c>
      <c r="H1212" s="8">
        <f t="shared" si="252"/>
        <v>8.7059293333333329E-2</v>
      </c>
      <c r="J1212" s="169">
        <v>4.0366827924942034E-2</v>
      </c>
      <c r="K1212" s="8">
        <f t="shared" si="253"/>
        <v>4.0366827924942034E-2</v>
      </c>
      <c r="L1212" s="170">
        <v>5.0271225440000006E-3</v>
      </c>
      <c r="M1212" s="170">
        <v>8.2228336100000007E-3</v>
      </c>
      <c r="N1212" s="170">
        <v>1.4057977770942035E-2</v>
      </c>
      <c r="O1212" s="170">
        <v>1.3058894E-2</v>
      </c>
      <c r="Q1212" s="69">
        <v>25.249766000000001</v>
      </c>
      <c r="S1212" s="116">
        <v>2.5164660000000002E-3</v>
      </c>
      <c r="T1212" s="116">
        <v>2.2265439E-3</v>
      </c>
      <c r="U1212" s="199">
        <v>9.1329212999999995E-5</v>
      </c>
      <c r="V1212" s="116">
        <v>1.9859285999999999E-4</v>
      </c>
      <c r="X1212" s="172">
        <v>9.2009356000000007E-6</v>
      </c>
      <c r="Z1212" s="166"/>
      <c r="AA1212" t="s">
        <v>2455</v>
      </c>
    </row>
    <row r="1213" spans="1:27" ht="14.4">
      <c r="A1213" t="s">
        <v>3363</v>
      </c>
      <c r="B1213" s="85" t="s">
        <v>816</v>
      </c>
      <c r="C1213" s="113" t="str">
        <f t="shared" si="248"/>
        <v>A.160.02.114</v>
      </c>
      <c r="D1213" s="9" t="s">
        <v>139</v>
      </c>
      <c r="E1213" s="112" t="s">
        <v>362</v>
      </c>
      <c r="F1213" s="115" t="str">
        <f t="shared" si="249"/>
        <v>Cordia FSC/PEFC 540 (kg/m3)</v>
      </c>
      <c r="G1213" s="146">
        <v>0.26940301999999999</v>
      </c>
      <c r="H1213" s="8">
        <f t="shared" si="252"/>
        <v>0.26940301999999999</v>
      </c>
      <c r="J1213" s="169">
        <v>6.6752638133916811E-2</v>
      </c>
      <c r="K1213" s="8">
        <f t="shared" si="253"/>
        <v>6.6752638133916811E-2</v>
      </c>
      <c r="L1213" s="170">
        <v>2.5789489394999997E-3</v>
      </c>
      <c r="M1213" s="170">
        <v>7.7012738399999999E-3</v>
      </c>
      <c r="N1213" s="170">
        <v>1.6061962354416814E-2</v>
      </c>
      <c r="O1213" s="170">
        <v>4.0410452999999999E-2</v>
      </c>
      <c r="Q1213" s="69">
        <v>25.133979</v>
      </c>
      <c r="S1213" s="116">
        <v>6.1250916000000002E-3</v>
      </c>
      <c r="T1213" s="116">
        <v>5.6947151E-3</v>
      </c>
      <c r="U1213" s="116">
        <v>2.3769479000000001E-4</v>
      </c>
      <c r="V1213" s="116">
        <v>1.9268167999999999E-4</v>
      </c>
      <c r="X1213" s="172">
        <v>1.4224613E-5</v>
      </c>
      <c r="Z1213" s="166"/>
      <c r="AA1213" t="s">
        <v>2456</v>
      </c>
    </row>
    <row r="1214" spans="1:27" ht="14.4">
      <c r="A1214" t="s">
        <v>1812</v>
      </c>
      <c r="B1214" s="85" t="s">
        <v>816</v>
      </c>
      <c r="C1214" s="113" t="str">
        <f t="shared" si="248"/>
        <v>A.160.02.115</v>
      </c>
      <c r="D1214" s="9" t="s">
        <v>139</v>
      </c>
      <c r="E1214" s="112" t="s">
        <v>362</v>
      </c>
      <c r="F1214" s="115" t="str">
        <f t="shared" si="249"/>
        <v>Cordia natural forest clear cut 540 (kg/m3)</v>
      </c>
      <c r="G1214" s="146">
        <v>3.7194029999999998</v>
      </c>
      <c r="H1214" s="8">
        <f t="shared" si="252"/>
        <v>3.7194029999999998</v>
      </c>
      <c r="J1214" s="169">
        <v>6.2520026548839169</v>
      </c>
      <c r="K1214" s="8">
        <f t="shared" si="253"/>
        <v>6.2520026548839169</v>
      </c>
      <c r="L1214" s="170">
        <v>2.5789489394999997E-3</v>
      </c>
      <c r="M1214" s="170">
        <v>5.6754512935900001</v>
      </c>
      <c r="N1214" s="170">
        <v>1.6061962354416814E-2</v>
      </c>
      <c r="O1214" s="170">
        <v>0.55791044999999995</v>
      </c>
      <c r="Q1214" s="69">
        <v>25.133979</v>
      </c>
      <c r="S1214" s="116">
        <v>6.2139914999999997E-2</v>
      </c>
      <c r="T1214" s="116">
        <v>5.9097403E-2</v>
      </c>
      <c r="U1214" s="116">
        <v>2.8498301999999999E-3</v>
      </c>
      <c r="V1214" s="116">
        <v>1.9268167999999999E-4</v>
      </c>
      <c r="X1214" s="69">
        <v>1.1041977E-4</v>
      </c>
      <c r="Z1214" s="166"/>
      <c r="AA1214" t="s">
        <v>2456</v>
      </c>
    </row>
    <row r="1215" spans="1:27" ht="14.4">
      <c r="A1215" t="s">
        <v>830</v>
      </c>
      <c r="B1215" s="85" t="s">
        <v>816</v>
      </c>
      <c r="C1215" s="113" t="str">
        <f t="shared" si="248"/>
        <v>A.160.02.116</v>
      </c>
      <c r="D1215" s="9" t="s">
        <v>139</v>
      </c>
      <c r="E1215" s="112" t="s">
        <v>362</v>
      </c>
      <c r="F1215" s="115" t="str">
        <f t="shared" si="249"/>
        <v>Idigbo FSC/PEFC 550 (kg/m3)</v>
      </c>
      <c r="G1215" s="146">
        <v>0.22989812666666665</v>
      </c>
      <c r="H1215" s="8">
        <f t="shared" si="252"/>
        <v>0.22989812666666665</v>
      </c>
      <c r="J1215" s="169">
        <v>5.5890863574716815E-2</v>
      </c>
      <c r="K1215" s="8">
        <f t="shared" si="253"/>
        <v>5.5890863574716815E-2</v>
      </c>
      <c r="L1215" s="170">
        <v>2.4584494403000002E-3</v>
      </c>
      <c r="M1215" s="170">
        <v>6.3066524399999994E-3</v>
      </c>
      <c r="N1215" s="170">
        <v>1.2641042694416816E-2</v>
      </c>
      <c r="O1215" s="170">
        <v>3.4484718999999997E-2</v>
      </c>
      <c r="Q1215" s="69">
        <v>24.615103999999999</v>
      </c>
      <c r="S1215" s="116">
        <v>5.0397224999999997E-3</v>
      </c>
      <c r="T1215" s="116">
        <v>4.6831711999999999E-3</v>
      </c>
      <c r="U1215" s="116">
        <v>2.000902E-4</v>
      </c>
      <c r="V1215" s="116">
        <v>1.5646114999999999E-4</v>
      </c>
      <c r="X1215" s="172">
        <v>1.2105193E-5</v>
      </c>
      <c r="Z1215" s="166"/>
      <c r="AA1215" t="s">
        <v>2457</v>
      </c>
    </row>
    <row r="1216" spans="1:27" ht="14.4">
      <c r="A1216" t="s">
        <v>1813</v>
      </c>
      <c r="B1216" s="85" t="s">
        <v>816</v>
      </c>
      <c r="C1216" s="113" t="str">
        <f t="shared" si="248"/>
        <v>A.160.02.117</v>
      </c>
      <c r="D1216" s="9" t="s">
        <v>139</v>
      </c>
      <c r="E1216" s="112" t="s">
        <v>362</v>
      </c>
      <c r="F1216" s="115" t="str">
        <f t="shared" si="249"/>
        <v>Idigbo natural forest clear cut 550 (kg/m3)</v>
      </c>
      <c r="G1216" s="146">
        <v>3.6798981333333334</v>
      </c>
      <c r="H1216" s="8">
        <f t="shared" si="252"/>
        <v>3.6798981333333334</v>
      </c>
      <c r="J1216" s="169">
        <v>5.0388908549047171</v>
      </c>
      <c r="K1216" s="8">
        <f t="shared" si="253"/>
        <v>5.0388908549047171</v>
      </c>
      <c r="L1216" s="170">
        <v>2.4584494403000002E-3</v>
      </c>
      <c r="M1216" s="170">
        <v>4.4718066427699998</v>
      </c>
      <c r="N1216" s="170">
        <v>1.2641042694416816E-2</v>
      </c>
      <c r="O1216" s="170">
        <v>0.55198471999999998</v>
      </c>
      <c r="Q1216" s="69">
        <v>24.615103999999999</v>
      </c>
      <c r="S1216" s="116">
        <v>6.1054546000000001E-2</v>
      </c>
      <c r="T1216" s="116">
        <v>5.8085858999999997E-2</v>
      </c>
      <c r="U1216" s="116">
        <v>2.8122256E-3</v>
      </c>
      <c r="V1216" s="116">
        <v>1.5646114999999999E-4</v>
      </c>
      <c r="X1216" s="69">
        <v>1.0830035E-4</v>
      </c>
      <c r="Z1216" s="166"/>
      <c r="AA1216" t="s">
        <v>2457</v>
      </c>
    </row>
    <row r="1217" spans="1:27" ht="14.4">
      <c r="A1217" t="s">
        <v>831</v>
      </c>
      <c r="B1217" s="85" t="s">
        <v>816</v>
      </c>
      <c r="C1217" s="113" t="str">
        <f t="shared" si="248"/>
        <v>A.160.02.118</v>
      </c>
      <c r="D1217" s="9" t="s">
        <v>139</v>
      </c>
      <c r="E1217" s="112" t="s">
        <v>362</v>
      </c>
      <c r="F1217" s="115" t="str">
        <f t="shared" si="249"/>
        <v>Mahogany FSC/PEFC 1110 (kg/m3)</v>
      </c>
      <c r="G1217" s="146">
        <v>0.21618115333333332</v>
      </c>
      <c r="H1217" s="8">
        <f t="shared" si="252"/>
        <v>0.21618115333333332</v>
      </c>
      <c r="J1217" s="169">
        <v>5.2119414394516811E-2</v>
      </c>
      <c r="K1217" s="8">
        <f t="shared" si="253"/>
        <v>5.2119414394516811E-2</v>
      </c>
      <c r="L1217" s="170">
        <v>2.4166094900999993E-3</v>
      </c>
      <c r="M1217" s="170">
        <v>5.8224088999999993E-3</v>
      </c>
      <c r="N1217" s="170">
        <v>1.1453223004416814E-2</v>
      </c>
      <c r="O1217" s="170">
        <v>3.2427172999999997E-2</v>
      </c>
      <c r="Q1217" s="69">
        <v>24.434939</v>
      </c>
      <c r="S1217" s="116">
        <v>4.6628583000000003E-3</v>
      </c>
      <c r="T1217" s="116">
        <v>4.3319405999999996E-3</v>
      </c>
      <c r="U1217" s="116">
        <v>1.8703305000000001E-4</v>
      </c>
      <c r="V1217" s="116">
        <v>1.4388458000000001E-4</v>
      </c>
      <c r="X1217" s="172">
        <v>1.1369283999999999E-5</v>
      </c>
      <c r="Z1217" s="166"/>
      <c r="AA1217" t="s">
        <v>2088</v>
      </c>
    </row>
    <row r="1218" spans="1:27" ht="14.4">
      <c r="A1218" t="s">
        <v>1814</v>
      </c>
      <c r="B1218" s="85" t="s">
        <v>816</v>
      </c>
      <c r="C1218" s="113" t="str">
        <f t="shared" si="248"/>
        <v>A.160.02.119</v>
      </c>
      <c r="D1218" s="9" t="s">
        <v>139</v>
      </c>
      <c r="E1218" s="112" t="s">
        <v>362</v>
      </c>
      <c r="F1218" s="115" t="str">
        <f t="shared" si="249"/>
        <v>Mahogany natural forest clear cut 1110 (kg/m3)</v>
      </c>
      <c r="G1218" s="146">
        <v>3.6661811333333336</v>
      </c>
      <c r="H1218" s="8">
        <f t="shared" si="252"/>
        <v>3.6661811333333336</v>
      </c>
      <c r="J1218" s="169">
        <v>3.8775244262345163</v>
      </c>
      <c r="K1218" s="8">
        <f t="shared" si="253"/>
        <v>3.8775244262345163</v>
      </c>
      <c r="L1218" s="170">
        <v>2.4166094900999993E-3</v>
      </c>
      <c r="M1218" s="170">
        <v>3.3137274237399996</v>
      </c>
      <c r="N1218" s="170">
        <v>1.1453223004416814E-2</v>
      </c>
      <c r="O1218" s="170">
        <v>0.54992717000000002</v>
      </c>
      <c r="Q1218" s="69">
        <v>24.434939</v>
      </c>
      <c r="S1218" s="116">
        <v>6.0677681999999997E-2</v>
      </c>
      <c r="T1218" s="116">
        <v>5.7734629000000003E-2</v>
      </c>
      <c r="U1218" s="116">
        <v>2.7991684E-3</v>
      </c>
      <c r="V1218" s="116">
        <v>1.4388458000000001E-4</v>
      </c>
      <c r="X1218" s="69">
        <v>1.0756444000000001E-4</v>
      </c>
      <c r="Z1218" s="166"/>
      <c r="AA1218" t="s">
        <v>2088</v>
      </c>
    </row>
    <row r="1219" spans="1:27" ht="14.4">
      <c r="A1219" t="s">
        <v>832</v>
      </c>
      <c r="B1219" s="85" t="s">
        <v>816</v>
      </c>
      <c r="C1219" s="113" t="str">
        <f t="shared" si="248"/>
        <v>A.160.02.120</v>
      </c>
      <c r="D1219" s="9" t="s">
        <v>139</v>
      </c>
      <c r="E1219" s="112" t="s">
        <v>362</v>
      </c>
      <c r="F1219" s="115" t="str">
        <f t="shared" si="249"/>
        <v>Meranti FSC/PEFC 640 (kg/m3)</v>
      </c>
      <c r="G1219" s="146">
        <v>0.29903168666666669</v>
      </c>
      <c r="H1219" s="8">
        <f t="shared" si="252"/>
        <v>0.29903168666666669</v>
      </c>
      <c r="J1219" s="169">
        <v>7.4898968793316811E-2</v>
      </c>
      <c r="K1219" s="8">
        <f t="shared" si="253"/>
        <v>7.4898968793316811E-2</v>
      </c>
      <c r="L1219" s="170">
        <v>2.6693233688999999E-3</v>
      </c>
      <c r="M1219" s="170">
        <v>8.7472398199999989E-3</v>
      </c>
      <c r="N1219" s="170">
        <v>1.862765260441681E-2</v>
      </c>
      <c r="O1219" s="170">
        <v>4.4854752999999997E-2</v>
      </c>
      <c r="Q1219" s="69">
        <v>25.523136000000001</v>
      </c>
      <c r="S1219" s="116">
        <v>6.9391184000000003E-3</v>
      </c>
      <c r="T1219" s="116">
        <v>6.4533730000000001E-3</v>
      </c>
      <c r="U1219" s="116">
        <v>2.6589824E-4</v>
      </c>
      <c r="V1219" s="116">
        <v>2.1984707999999999E-4</v>
      </c>
      <c r="X1219" s="172">
        <v>1.5814176999999999E-5</v>
      </c>
      <c r="Z1219" s="166"/>
      <c r="AA1219" t="s">
        <v>2458</v>
      </c>
    </row>
    <row r="1220" spans="1:27" ht="14.4">
      <c r="A1220" t="s">
        <v>1815</v>
      </c>
      <c r="B1220" s="85" t="s">
        <v>816</v>
      </c>
      <c r="C1220" s="113" t="str">
        <f t="shared" si="248"/>
        <v>A.160.02.121</v>
      </c>
      <c r="D1220" s="9" t="s">
        <v>139</v>
      </c>
      <c r="E1220" s="112" t="s">
        <v>362</v>
      </c>
      <c r="F1220" s="115" t="str">
        <f t="shared" si="249"/>
        <v>Meranti natural forest clear cut 640 (kg/m3)</v>
      </c>
      <c r="G1220" s="146">
        <v>3.7490316666666668</v>
      </c>
      <c r="H1220" s="8">
        <f t="shared" si="252"/>
        <v>3.7490316666666668</v>
      </c>
      <c r="J1220" s="169">
        <v>8.2180989326033167</v>
      </c>
      <c r="K1220" s="8">
        <f t="shared" si="253"/>
        <v>8.2180989326033167</v>
      </c>
      <c r="L1220" s="170">
        <v>2.6693233688999999E-3</v>
      </c>
      <c r="M1220" s="170">
        <v>7.6344472066299991</v>
      </c>
      <c r="N1220" s="170">
        <v>1.862765260441681E-2</v>
      </c>
      <c r="O1220" s="170">
        <v>0.56235475000000001</v>
      </c>
      <c r="Q1220" s="69">
        <v>25.523136000000001</v>
      </c>
      <c r="S1220" s="116">
        <v>6.2953941999999999E-2</v>
      </c>
      <c r="T1220" s="116">
        <v>5.9856061000000002E-2</v>
      </c>
      <c r="U1220" s="116">
        <v>2.8780336000000001E-3</v>
      </c>
      <c r="V1220" s="116">
        <v>2.1984707999999999E-4</v>
      </c>
      <c r="X1220" s="69">
        <v>1.1200933E-4</v>
      </c>
      <c r="Z1220" s="166"/>
      <c r="AA1220" t="s">
        <v>2458</v>
      </c>
    </row>
    <row r="1221" spans="1:27" ht="14.4">
      <c r="A1221" t="s">
        <v>833</v>
      </c>
      <c r="B1221" s="85" t="s">
        <v>816</v>
      </c>
      <c r="C1221" s="113" t="str">
        <f t="shared" si="248"/>
        <v>A.160.02.122</v>
      </c>
      <c r="D1221" s="9" t="s">
        <v>139</v>
      </c>
      <c r="E1221" s="112" t="s">
        <v>362</v>
      </c>
      <c r="F1221" s="115" t="str">
        <f t="shared" si="249"/>
        <v>Merbau FSC/PEFC 800 (kg/m3)</v>
      </c>
      <c r="G1221" s="146">
        <v>0.27324377333333338</v>
      </c>
      <c r="H1221" s="8">
        <f t="shared" si="252"/>
        <v>0.27324377333333338</v>
      </c>
      <c r="J1221" s="169">
        <v>6.7808643584416822E-2</v>
      </c>
      <c r="K1221" s="8">
        <f t="shared" si="253"/>
        <v>6.7808643584416822E-2</v>
      </c>
      <c r="L1221" s="170">
        <v>2.5906640099999999E-3</v>
      </c>
      <c r="M1221" s="170">
        <v>7.8368619400000002E-3</v>
      </c>
      <c r="N1221" s="170">
        <v>1.6394551634416811E-2</v>
      </c>
      <c r="O1221" s="170">
        <v>4.0986566000000002E-2</v>
      </c>
      <c r="Q1221" s="69">
        <v>25.184425999999998</v>
      </c>
      <c r="S1221" s="116">
        <v>6.2306135999999996E-3</v>
      </c>
      <c r="T1221" s="116">
        <v>5.7930595999999999E-3</v>
      </c>
      <c r="U1221" s="116">
        <v>2.4135080000000001E-4</v>
      </c>
      <c r="V1221" s="116">
        <v>1.9620312999999999E-4</v>
      </c>
      <c r="X1221" s="172">
        <v>1.4430667E-5</v>
      </c>
      <c r="Z1221" s="166"/>
      <c r="AA1221" t="s">
        <v>2089</v>
      </c>
    </row>
    <row r="1222" spans="1:27" ht="14.4">
      <c r="A1222" t="s">
        <v>1816</v>
      </c>
      <c r="B1222" s="85" t="s">
        <v>816</v>
      </c>
      <c r="C1222" s="113" t="str">
        <f t="shared" si="248"/>
        <v>A.160.02.123</v>
      </c>
      <c r="D1222" s="9" t="s">
        <v>139</v>
      </c>
      <c r="E1222" s="112" t="s">
        <v>362</v>
      </c>
      <c r="F1222" s="115" t="str">
        <f t="shared" si="249"/>
        <v>Merbau natural forest clear cut 800 (kg/m3)</v>
      </c>
      <c r="G1222" s="146">
        <v>3.7232438000000001</v>
      </c>
      <c r="H1222" s="8">
        <f t="shared" si="252"/>
        <v>3.7232438000000001</v>
      </c>
      <c r="J1222" s="169">
        <v>6.6996086604744169</v>
      </c>
      <c r="K1222" s="8">
        <f t="shared" si="253"/>
        <v>6.6996086604744169</v>
      </c>
      <c r="L1222" s="170">
        <v>2.5906640099999999E-3</v>
      </c>
      <c r="M1222" s="170">
        <v>6.1221368748299998</v>
      </c>
      <c r="N1222" s="170">
        <v>1.6394551634416811E-2</v>
      </c>
      <c r="O1222" s="170">
        <v>0.55848657000000002</v>
      </c>
      <c r="Q1222" s="69">
        <v>25.184425999999998</v>
      </c>
      <c r="S1222" s="116">
        <v>6.2245437000000001E-2</v>
      </c>
      <c r="T1222" s="116">
        <v>5.9195747999999999E-2</v>
      </c>
      <c r="U1222" s="116">
        <v>2.8534862000000002E-3</v>
      </c>
      <c r="V1222" s="116">
        <v>1.9620312999999999E-4</v>
      </c>
      <c r="X1222" s="69">
        <v>1.1062582E-4</v>
      </c>
      <c r="Z1222" s="166"/>
      <c r="AA1222" t="s">
        <v>2089</v>
      </c>
    </row>
    <row r="1223" spans="1:27" ht="14.4">
      <c r="A1223" t="s">
        <v>1817</v>
      </c>
      <c r="B1223" s="85" t="s">
        <v>816</v>
      </c>
      <c r="C1223" s="113" t="str">
        <f t="shared" si="248"/>
        <v>A.160.02.124</v>
      </c>
      <c r="D1223" s="9" t="s">
        <v>139</v>
      </c>
      <c r="E1223" s="112" t="s">
        <v>362</v>
      </c>
      <c r="F1223" s="115" t="str">
        <f t="shared" si="249"/>
        <v>Oak European FSC/PEFC 710 (kg/m3)</v>
      </c>
      <c r="G1223" s="146">
        <v>0.19944696000000001</v>
      </c>
      <c r="H1223" s="8">
        <f t="shared" si="252"/>
        <v>0.19944696000000001</v>
      </c>
      <c r="J1223" s="169">
        <v>4.8354411389025215E-2</v>
      </c>
      <c r="K1223" s="8">
        <f t="shared" si="253"/>
        <v>4.8354411389025215E-2</v>
      </c>
      <c r="L1223" s="170">
        <v>3.1941744723999999E-3</v>
      </c>
      <c r="M1223" s="170">
        <v>5.5507581999999995E-3</v>
      </c>
      <c r="N1223" s="170">
        <v>9.692434716625219E-3</v>
      </c>
      <c r="O1223" s="170">
        <v>2.9917044E-2</v>
      </c>
      <c r="Q1223" s="69">
        <v>24.307782</v>
      </c>
      <c r="S1223" s="116">
        <v>4.0333182000000002E-3</v>
      </c>
      <c r="T1223" s="116">
        <v>3.7298970999999998E-3</v>
      </c>
      <c r="U1223" s="116">
        <v>1.6913658E-4</v>
      </c>
      <c r="V1223" s="116">
        <v>1.3428453E-4</v>
      </c>
      <c r="X1223" s="172">
        <v>1.0597705000000001E-5</v>
      </c>
      <c r="Z1223" s="166"/>
      <c r="AA1223" t="s">
        <v>2459</v>
      </c>
    </row>
    <row r="1224" spans="1:27" ht="14.4">
      <c r="A1224" t="s">
        <v>834</v>
      </c>
      <c r="B1224" s="85" t="s">
        <v>816</v>
      </c>
      <c r="C1224" s="113" t="str">
        <f t="shared" si="248"/>
        <v>A.160.02.125</v>
      </c>
      <c r="D1224" s="9" t="s">
        <v>139</v>
      </c>
      <c r="E1224" s="112" t="s">
        <v>362</v>
      </c>
      <c r="F1224" s="115" t="str">
        <f t="shared" si="249"/>
        <v>Purpleheart FSC/PEFC 850 (kg/m3)</v>
      </c>
      <c r="G1224" s="146">
        <v>0.21179172000000002</v>
      </c>
      <c r="H1224" s="8">
        <f t="shared" si="252"/>
        <v>0.21179172000000002</v>
      </c>
      <c r="J1224" s="169">
        <v>5.0912550946816813E-2</v>
      </c>
      <c r="K1224" s="8">
        <f t="shared" si="253"/>
        <v>5.0912550946816813E-2</v>
      </c>
      <c r="L1224" s="170">
        <v>2.4032207123999999E-3</v>
      </c>
      <c r="M1224" s="170">
        <v>5.6674509699999997E-3</v>
      </c>
      <c r="N1224" s="170">
        <v>1.1073121264416813E-2</v>
      </c>
      <c r="O1224" s="170">
        <v>3.1768758000000001E-2</v>
      </c>
      <c r="Q1224" s="69">
        <v>24.377286000000002</v>
      </c>
      <c r="S1224" s="116">
        <v>4.5422617000000004E-3</v>
      </c>
      <c r="T1224" s="116">
        <v>4.2195469000000001E-3</v>
      </c>
      <c r="U1224" s="116">
        <v>1.8285476000000001E-4</v>
      </c>
      <c r="V1224" s="116">
        <v>1.3986008000000001E-4</v>
      </c>
      <c r="X1224" s="172">
        <v>1.1133792999999999E-5</v>
      </c>
      <c r="Z1224" s="166"/>
      <c r="AA1224" t="s">
        <v>2090</v>
      </c>
    </row>
    <row r="1225" spans="1:27" ht="14.4">
      <c r="A1225" t="s">
        <v>1818</v>
      </c>
      <c r="B1225" s="85" t="s">
        <v>816</v>
      </c>
      <c r="C1225" s="113" t="str">
        <f t="shared" si="248"/>
        <v>A.160.02.126</v>
      </c>
      <c r="D1225" s="9" t="s">
        <v>139</v>
      </c>
      <c r="E1225" s="112" t="s">
        <v>362</v>
      </c>
      <c r="F1225" s="115" t="str">
        <f t="shared" si="249"/>
        <v>Purpleheart natural forest clear cut 850 (kg/m3)</v>
      </c>
      <c r="G1225" s="146">
        <v>3.6617917333333336</v>
      </c>
      <c r="H1225" s="8">
        <f t="shared" si="252"/>
        <v>3.6617917333333336</v>
      </c>
      <c r="J1225" s="169">
        <v>4.8965125756268169</v>
      </c>
      <c r="K1225" s="8">
        <f t="shared" si="253"/>
        <v>4.8965125756268169</v>
      </c>
      <c r="L1225" s="170">
        <v>2.4032207123999999E-3</v>
      </c>
      <c r="M1225" s="170">
        <v>4.33376747365</v>
      </c>
      <c r="N1225" s="170">
        <v>1.1073121264416813E-2</v>
      </c>
      <c r="O1225" s="170">
        <v>0.54926876000000002</v>
      </c>
      <c r="Q1225" s="69">
        <v>24.377286000000002</v>
      </c>
      <c r="S1225" s="116">
        <v>6.0557084999999997E-2</v>
      </c>
      <c r="T1225" s="116">
        <v>5.7622235000000001E-2</v>
      </c>
      <c r="U1225" s="116">
        <v>2.7949900999999998E-3</v>
      </c>
      <c r="V1225" s="116">
        <v>1.3986008000000001E-4</v>
      </c>
      <c r="X1225" s="69">
        <v>1.0732895E-4</v>
      </c>
      <c r="Z1225" s="166"/>
      <c r="AA1225" t="s">
        <v>2090</v>
      </c>
    </row>
    <row r="1226" spans="1:27" ht="14.4">
      <c r="A1226" t="s">
        <v>1819</v>
      </c>
      <c r="B1226" s="85" t="s">
        <v>816</v>
      </c>
      <c r="C1226" s="113" t="str">
        <f t="shared" si="248"/>
        <v>A.160.02.127</v>
      </c>
      <c r="D1226" s="9" t="s">
        <v>139</v>
      </c>
      <c r="E1226" s="112" t="s">
        <v>362</v>
      </c>
      <c r="F1226" s="115" t="str">
        <f t="shared" si="249"/>
        <v>Red Cedar Western 370 (kg/m3)</v>
      </c>
      <c r="G1226" s="146">
        <v>0.38249961333333332</v>
      </c>
      <c r="H1226" s="8">
        <f t="shared" si="252"/>
        <v>0.38249961333333332</v>
      </c>
      <c r="J1226" s="169">
        <v>9.8057278163743905E-2</v>
      </c>
      <c r="K1226" s="8">
        <f t="shared" si="253"/>
        <v>9.8057278163743905E-2</v>
      </c>
      <c r="L1226" s="170">
        <v>3.1310725463E-3</v>
      </c>
      <c r="M1226" s="170">
        <v>1.1773643140000001E-2</v>
      </c>
      <c r="N1226" s="170">
        <v>2.5777620477443912E-2</v>
      </c>
      <c r="O1226" s="170">
        <v>5.7374941999999998E-2</v>
      </c>
      <c r="Q1226" s="69">
        <v>26.642602</v>
      </c>
      <c r="S1226" s="116">
        <v>9.1898958999999999E-3</v>
      </c>
      <c r="T1226" s="116">
        <v>8.5472251999999995E-3</v>
      </c>
      <c r="U1226" s="116">
        <v>3.4485932000000001E-4</v>
      </c>
      <c r="V1226" s="116">
        <v>2.9781137000000002E-4</v>
      </c>
      <c r="X1226" s="172">
        <v>2.0323744E-5</v>
      </c>
      <c r="Z1226" s="166"/>
      <c r="AA1226" t="s">
        <v>2460</v>
      </c>
    </row>
    <row r="1227" spans="1:27" ht="14.4">
      <c r="A1227" t="s">
        <v>1820</v>
      </c>
      <c r="B1227" s="85" t="s">
        <v>816</v>
      </c>
      <c r="C1227" s="113" t="str">
        <f t="shared" si="248"/>
        <v>A.160.02.128</v>
      </c>
      <c r="D1227" s="9" t="s">
        <v>139</v>
      </c>
      <c r="E1227" s="112" t="s">
        <v>362</v>
      </c>
      <c r="F1227" s="115" t="str">
        <f t="shared" si="249"/>
        <v>Utile (Sipo) FSC/PEFC 640 (kg/m3)</v>
      </c>
      <c r="G1227" s="146">
        <v>0.23099548666666669</v>
      </c>
      <c r="H1227" s="8">
        <f t="shared" si="252"/>
        <v>0.23099548666666669</v>
      </c>
      <c r="J1227" s="169">
        <v>5.6192580179116818E-2</v>
      </c>
      <c r="K1227" s="8">
        <f t="shared" si="253"/>
        <v>5.6192580179116818E-2</v>
      </c>
      <c r="L1227" s="170">
        <v>2.4617966546999995E-3</v>
      </c>
      <c r="M1227" s="170">
        <v>6.3453918899999996E-3</v>
      </c>
      <c r="N1227" s="170">
        <v>1.2736068634416816E-2</v>
      </c>
      <c r="O1227" s="170">
        <v>3.4649323000000003E-2</v>
      </c>
      <c r="Q1227" s="69">
        <v>24.629517</v>
      </c>
      <c r="S1227" s="116">
        <v>5.0698716000000003E-3</v>
      </c>
      <c r="T1227" s="116">
        <v>4.7112695999999999E-3</v>
      </c>
      <c r="U1227" s="116">
        <v>2.0113476999999999E-4</v>
      </c>
      <c r="V1227" s="116">
        <v>1.5746727999999999E-4</v>
      </c>
      <c r="X1227" s="172">
        <v>1.2164066E-5</v>
      </c>
      <c r="Z1227" s="166"/>
      <c r="AA1227" t="s">
        <v>2461</v>
      </c>
    </row>
    <row r="1228" spans="1:27" ht="14.4">
      <c r="A1228" t="s">
        <v>1821</v>
      </c>
      <c r="B1228" s="85" t="s">
        <v>816</v>
      </c>
      <c r="C1228" s="113" t="str">
        <f t="shared" si="248"/>
        <v>A.160.02.129</v>
      </c>
      <c r="D1228" s="9" t="s">
        <v>139</v>
      </c>
      <c r="E1228" s="112" t="s">
        <v>362</v>
      </c>
      <c r="F1228" s="115" t="str">
        <f t="shared" si="249"/>
        <v>Utile (Sipo) natural forest clear cut 640 (kg/m3)</v>
      </c>
      <c r="G1228" s="146">
        <v>3.6809954666666673</v>
      </c>
      <c r="H1228" s="8">
        <f t="shared" si="252"/>
        <v>3.6809954666666673</v>
      </c>
      <c r="J1228" s="169">
        <v>6.0763289655491164</v>
      </c>
      <c r="K1228" s="8">
        <f t="shared" si="253"/>
        <v>6.0763289655491164</v>
      </c>
      <c r="L1228" s="170">
        <v>2.4617966546999995E-3</v>
      </c>
      <c r="M1228" s="170">
        <v>5.5089817802600001</v>
      </c>
      <c r="N1228" s="170">
        <v>1.2736068634416816E-2</v>
      </c>
      <c r="O1228" s="170">
        <v>0.55214932000000005</v>
      </c>
      <c r="Q1228" s="69">
        <v>24.629517</v>
      </c>
      <c r="S1228" s="116">
        <v>6.1084695000000001E-2</v>
      </c>
      <c r="T1228" s="116">
        <v>5.8113958E-2</v>
      </c>
      <c r="U1228" s="116">
        <v>2.8132701000000001E-3</v>
      </c>
      <c r="V1228" s="116">
        <v>1.5746727999999999E-4</v>
      </c>
      <c r="X1228" s="69">
        <v>1.0835922E-4</v>
      </c>
      <c r="Z1228" s="166"/>
      <c r="AA1228" t="s">
        <v>2461</v>
      </c>
    </row>
    <row r="1229" spans="1:27" ht="14.4">
      <c r="A1229" t="s">
        <v>835</v>
      </c>
      <c r="B1229" s="85" t="s">
        <v>816</v>
      </c>
      <c r="C1229" s="113" t="str">
        <f t="shared" si="248"/>
        <v>A.160.02.130</v>
      </c>
      <c r="D1229" s="9" t="s">
        <v>139</v>
      </c>
      <c r="E1229" s="112" t="s">
        <v>362</v>
      </c>
      <c r="F1229" s="115" t="str">
        <f t="shared" si="249"/>
        <v>Wengé FSC/PEFC 830 (kg/m3)</v>
      </c>
      <c r="G1229" s="146">
        <v>0.21672983333333337</v>
      </c>
      <c r="H1229" s="8">
        <f t="shared" si="252"/>
        <v>0.21672983333333337</v>
      </c>
      <c r="J1229" s="169">
        <v>5.2270273201716816E-2</v>
      </c>
      <c r="K1229" s="8">
        <f t="shared" si="253"/>
        <v>5.2270273201716816E-2</v>
      </c>
      <c r="L1229" s="170">
        <v>2.4182830972999995E-3</v>
      </c>
      <c r="M1229" s="170">
        <v>5.8417786299999989E-3</v>
      </c>
      <c r="N1229" s="170">
        <v>1.1500736474416814E-2</v>
      </c>
      <c r="O1229" s="170">
        <v>3.2509475000000003E-2</v>
      </c>
      <c r="Q1229" s="69">
        <v>24.442145</v>
      </c>
      <c r="S1229" s="116">
        <v>4.6779328000000004E-3</v>
      </c>
      <c r="T1229" s="116">
        <v>4.3459898E-3</v>
      </c>
      <c r="U1229" s="116">
        <v>1.8755533000000001E-4</v>
      </c>
      <c r="V1229" s="116">
        <v>1.4438763999999999E-4</v>
      </c>
      <c r="X1229" s="172">
        <v>1.139872E-5</v>
      </c>
      <c r="Z1229" s="166"/>
      <c r="AA1229" t="s">
        <v>2091</v>
      </c>
    </row>
    <row r="1230" spans="1:27" ht="14.4">
      <c r="A1230" t="s">
        <v>1822</v>
      </c>
      <c r="B1230" s="85" t="s">
        <v>816</v>
      </c>
      <c r="C1230" s="113" t="str">
        <f t="shared" si="248"/>
        <v>A.160.02.131</v>
      </c>
      <c r="D1230" s="9" t="s">
        <v>139</v>
      </c>
      <c r="E1230" s="112" t="s">
        <v>362</v>
      </c>
      <c r="F1230" s="115" t="str">
        <f t="shared" si="249"/>
        <v>Wengé natural forest clear cut 830 (kg/m3)</v>
      </c>
      <c r="G1230" s="146">
        <v>3.6667298000000002</v>
      </c>
      <c r="H1230" s="8">
        <f t="shared" si="252"/>
        <v>3.6667298000000002</v>
      </c>
      <c r="J1230" s="169">
        <v>6.4779702820617162</v>
      </c>
      <c r="K1230" s="8">
        <f t="shared" si="253"/>
        <v>6.4779702820617162</v>
      </c>
      <c r="L1230" s="170">
        <v>2.4182830972999995E-3</v>
      </c>
      <c r="M1230" s="170">
        <v>5.9140417924899999</v>
      </c>
      <c r="N1230" s="170">
        <v>1.1500736474416814E-2</v>
      </c>
      <c r="O1230" s="170">
        <v>0.55000947</v>
      </c>
      <c r="Q1230" s="69">
        <v>24.442145</v>
      </c>
      <c r="S1230" s="116">
        <v>6.0692756E-2</v>
      </c>
      <c r="T1230" s="116">
        <v>5.7748677999999998E-2</v>
      </c>
      <c r="U1230" s="116">
        <v>2.7996906999999999E-3</v>
      </c>
      <c r="V1230" s="116">
        <v>1.4438763999999999E-4</v>
      </c>
      <c r="X1230" s="69">
        <v>1.0759387E-4</v>
      </c>
      <c r="Z1230" s="166"/>
      <c r="AA1230" t="s">
        <v>2091</v>
      </c>
    </row>
    <row r="1231" spans="1:27" ht="14.4">
      <c r="B1231" s="85"/>
      <c r="C1231" s="113"/>
      <c r="D1231" s="1" t="s">
        <v>140</v>
      </c>
      <c r="E1231" s="112"/>
      <c r="H1231" s="8"/>
      <c r="Q1231"/>
    </row>
    <row r="1232" spans="1:27" ht="14.4">
      <c r="A1232" t="s">
        <v>836</v>
      </c>
      <c r="B1232" s="85" t="s">
        <v>816</v>
      </c>
      <c r="C1232" s="113" t="str">
        <f t="shared" si="248"/>
        <v>A.160.03.101</v>
      </c>
      <c r="D1232" s="9" t="s">
        <v>140</v>
      </c>
      <c r="E1232" s="112" t="s">
        <v>362</v>
      </c>
      <c r="F1232" s="115" t="str">
        <f t="shared" si="249"/>
        <v>Carapa FSC/PEFC 610 (kg/m3)</v>
      </c>
      <c r="G1232" s="146">
        <v>0.22934944666666665</v>
      </c>
      <c r="H1232" s="8">
        <f t="shared" ref="H1232:H1266" si="254">G1232</f>
        <v>0.22934944666666665</v>
      </c>
      <c r="J1232" s="169">
        <v>5.5740005757516815E-2</v>
      </c>
      <c r="K1232" s="8">
        <f t="shared" ref="K1232:K1266" si="255">J1232</f>
        <v>5.5740005757516815E-2</v>
      </c>
      <c r="L1232" s="170">
        <v>2.4567759231000001E-3</v>
      </c>
      <c r="M1232" s="170">
        <v>6.2872826100000001E-3</v>
      </c>
      <c r="N1232" s="170">
        <v>1.2593530224416815E-2</v>
      </c>
      <c r="O1232" s="170">
        <v>3.4402416999999998E-2</v>
      </c>
      <c r="Q1232" s="69">
        <v>24.607897000000001</v>
      </c>
      <c r="S1232" s="116">
        <v>5.0246479E-3</v>
      </c>
      <c r="T1232" s="116">
        <v>4.6691218999999999E-3</v>
      </c>
      <c r="U1232" s="116">
        <v>1.9956790999999999E-4</v>
      </c>
      <c r="V1232" s="116">
        <v>1.5595809000000001E-4</v>
      </c>
      <c r="X1232" s="172">
        <v>1.2075757E-5</v>
      </c>
      <c r="Z1232" s="166"/>
      <c r="AA1232" t="s">
        <v>2462</v>
      </c>
    </row>
    <row r="1233" spans="1:27" ht="14.4">
      <c r="A1233" t="s">
        <v>1823</v>
      </c>
      <c r="B1233" s="85" t="s">
        <v>816</v>
      </c>
      <c r="C1233" s="113" t="str">
        <f t="shared" si="248"/>
        <v>A.160.03.102</v>
      </c>
      <c r="D1233" s="9" t="s">
        <v>140</v>
      </c>
      <c r="E1233" s="112" t="s">
        <v>362</v>
      </c>
      <c r="F1233" s="115" t="str">
        <f t="shared" si="249"/>
        <v>Carapa natural forest clear cut 610 (kg/m3)</v>
      </c>
      <c r="G1233" s="146">
        <v>3.6793494666666668</v>
      </c>
      <c r="H1233" s="8">
        <f t="shared" si="254"/>
        <v>3.6793494666666668</v>
      </c>
      <c r="J1233" s="169">
        <v>6.6016650000675172</v>
      </c>
      <c r="K1233" s="8">
        <f t="shared" si="255"/>
        <v>6.6016650000675172</v>
      </c>
      <c r="L1233" s="170">
        <v>2.4567759231000001E-3</v>
      </c>
      <c r="M1233" s="170">
        <v>6.0347122739200003</v>
      </c>
      <c r="N1233" s="170">
        <v>1.2593530224416815E-2</v>
      </c>
      <c r="O1233" s="170">
        <v>0.55190242</v>
      </c>
      <c r="Q1233" s="69">
        <v>24.607897000000001</v>
      </c>
      <c r="S1233" s="116">
        <v>6.1039470999999998E-2</v>
      </c>
      <c r="T1233" s="116">
        <v>5.8071810000000001E-2</v>
      </c>
      <c r="U1233" s="116">
        <v>2.8117033000000001E-3</v>
      </c>
      <c r="V1233" s="116">
        <v>1.5595809000000001E-4</v>
      </c>
      <c r="X1233" s="69">
        <v>1.0827091E-4</v>
      </c>
      <c r="Z1233" s="166"/>
      <c r="AA1233" t="s">
        <v>2462</v>
      </c>
    </row>
    <row r="1234" spans="1:27" ht="14.4">
      <c r="A1234" t="s">
        <v>837</v>
      </c>
      <c r="B1234" s="85" t="s">
        <v>816</v>
      </c>
      <c r="C1234" s="113" t="str">
        <f t="shared" si="248"/>
        <v>A.160.03.103</v>
      </c>
      <c r="D1234" s="9" t="s">
        <v>140</v>
      </c>
      <c r="E1234" s="112" t="s">
        <v>362</v>
      </c>
      <c r="F1234" s="115" t="str">
        <f t="shared" si="249"/>
        <v>Dibetou FSC/PEFC550 (kg/m3)</v>
      </c>
      <c r="G1234" s="146">
        <v>0.24087170666666669</v>
      </c>
      <c r="H1234" s="8">
        <f t="shared" si="254"/>
        <v>0.24087170666666669</v>
      </c>
      <c r="J1234" s="169">
        <v>5.8908022798916812E-2</v>
      </c>
      <c r="K1234" s="8">
        <f t="shared" si="255"/>
        <v>5.8908022798916812E-2</v>
      </c>
      <c r="L1234" s="170">
        <v>2.4919215345000001E-3</v>
      </c>
      <c r="M1234" s="170">
        <v>6.6940472200000007E-3</v>
      </c>
      <c r="N1234" s="170">
        <v>1.3591298044416814E-2</v>
      </c>
      <c r="O1234" s="170">
        <v>3.6130756E-2</v>
      </c>
      <c r="Q1234" s="69">
        <v>24.759236000000001</v>
      </c>
      <c r="S1234" s="116">
        <v>5.3412138999999999E-3</v>
      </c>
      <c r="T1234" s="116">
        <v>4.9641555999999998E-3</v>
      </c>
      <c r="U1234" s="116">
        <v>2.1053592000000001E-4</v>
      </c>
      <c r="V1234" s="116">
        <v>1.6652240999999999E-4</v>
      </c>
      <c r="X1234" s="172">
        <v>1.2693921E-5</v>
      </c>
      <c r="Z1234" s="166"/>
      <c r="AA1234" t="s">
        <v>2463</v>
      </c>
    </row>
    <row r="1235" spans="1:27" ht="14.4">
      <c r="A1235" t="s">
        <v>1824</v>
      </c>
      <c r="B1235" s="85" t="s">
        <v>816</v>
      </c>
      <c r="C1235" s="113" t="str">
        <f t="shared" si="248"/>
        <v>A.160.03.104</v>
      </c>
      <c r="D1235" s="9" t="s">
        <v>140</v>
      </c>
      <c r="E1235" s="112" t="s">
        <v>362</v>
      </c>
      <c r="F1235" s="115" t="str">
        <f t="shared" si="249"/>
        <v>Dibetou natural forest clear cut 550 (kg/m3)</v>
      </c>
      <c r="G1235" s="146">
        <v>3.6908717333333336</v>
      </c>
      <c r="H1235" s="8">
        <f t="shared" si="254"/>
        <v>3.6908717333333336</v>
      </c>
      <c r="J1235" s="169">
        <v>9.5074079975189161</v>
      </c>
      <c r="K1235" s="8">
        <f t="shared" si="255"/>
        <v>9.5074079975189161</v>
      </c>
      <c r="L1235" s="170">
        <v>2.4919215345000001E-3</v>
      </c>
      <c r="M1235" s="170">
        <v>8.9376940179399984</v>
      </c>
      <c r="N1235" s="170">
        <v>1.3591298044416814E-2</v>
      </c>
      <c r="O1235" s="170">
        <v>0.55363076</v>
      </c>
      <c r="Q1235" s="69">
        <v>24.759236000000001</v>
      </c>
      <c r="S1235" s="116">
        <v>6.1356037000000002E-2</v>
      </c>
      <c r="T1235" s="116">
        <v>5.8366844000000001E-2</v>
      </c>
      <c r="U1235" s="116">
        <v>2.8226712999999998E-3</v>
      </c>
      <c r="V1235" s="116">
        <v>1.6652240999999999E-4</v>
      </c>
      <c r="X1235" s="69">
        <v>1.0888908E-4</v>
      </c>
      <c r="Z1235" s="166"/>
      <c r="AA1235" t="s">
        <v>2463</v>
      </c>
    </row>
    <row r="1236" spans="1:27" ht="14.4">
      <c r="A1236" t="s">
        <v>838</v>
      </c>
      <c r="B1236" s="85" t="s">
        <v>816</v>
      </c>
      <c r="C1236" s="113" t="str">
        <f t="shared" si="248"/>
        <v>A.160.03.105</v>
      </c>
      <c r="D1236" s="9" t="s">
        <v>140</v>
      </c>
      <c r="E1236" s="112" t="s">
        <v>362</v>
      </c>
      <c r="F1236" s="115" t="str">
        <f t="shared" si="249"/>
        <v>Kauri FSC/PEFC 485 (kg/m3)</v>
      </c>
      <c r="G1236" s="146">
        <v>0.34018261333333333</v>
      </c>
      <c r="H1236" s="8">
        <f t="shared" si="254"/>
        <v>0.34018261333333333</v>
      </c>
      <c r="J1236" s="169">
        <v>8.6213316584116823E-2</v>
      </c>
      <c r="K1236" s="8">
        <f t="shared" si="255"/>
        <v>8.6213316584116823E-2</v>
      </c>
      <c r="L1236" s="170">
        <v>2.7948434996999997E-3</v>
      </c>
      <c r="M1236" s="170">
        <v>1.019997041E-2</v>
      </c>
      <c r="N1236" s="170">
        <v>2.2191110674416814E-2</v>
      </c>
      <c r="O1236" s="170">
        <v>5.1027391999999998E-2</v>
      </c>
      <c r="Q1236" s="69">
        <v>26.063631000000001</v>
      </c>
      <c r="S1236" s="116">
        <v>8.0697110999999998E-3</v>
      </c>
      <c r="T1236" s="116">
        <v>7.5070646000000001E-3</v>
      </c>
      <c r="U1236" s="116">
        <v>3.0506970000000001E-4</v>
      </c>
      <c r="V1236" s="116">
        <v>2.5757679999999998E-4</v>
      </c>
      <c r="X1236" s="172">
        <v>1.8021906000000001E-5</v>
      </c>
      <c r="Z1236" s="166"/>
      <c r="AA1236" t="s">
        <v>2464</v>
      </c>
    </row>
    <row r="1237" spans="1:27" ht="14.4">
      <c r="A1237" t="s">
        <v>1825</v>
      </c>
      <c r="B1237" s="85" t="s">
        <v>816</v>
      </c>
      <c r="C1237" s="113" t="str">
        <f t="shared" si="248"/>
        <v>A.160.03.106</v>
      </c>
      <c r="D1237" s="9" t="s">
        <v>140</v>
      </c>
      <c r="E1237" s="112" t="s">
        <v>362</v>
      </c>
      <c r="F1237" s="115" t="str">
        <f t="shared" si="249"/>
        <v>Kauri natural forest clear cut 485 (kg/m3)</v>
      </c>
      <c r="G1237" s="146">
        <v>3.7901826000000001</v>
      </c>
      <c r="H1237" s="8">
        <f t="shared" si="254"/>
        <v>3.7901826000000001</v>
      </c>
      <c r="J1237" s="169">
        <v>10.702613507874116</v>
      </c>
      <c r="K1237" s="8">
        <f t="shared" si="255"/>
        <v>10.702613507874116</v>
      </c>
      <c r="L1237" s="170">
        <v>2.7948434996999997E-3</v>
      </c>
      <c r="M1237" s="170">
        <v>10.109100163699999</v>
      </c>
      <c r="N1237" s="170">
        <v>2.2191110674416814E-2</v>
      </c>
      <c r="O1237" s="170">
        <v>0.56852738999999997</v>
      </c>
      <c r="Q1237" s="69">
        <v>26.063631000000001</v>
      </c>
      <c r="S1237" s="116">
        <v>6.4084533999999999E-2</v>
      </c>
      <c r="T1237" s="116">
        <v>6.0909752999999997E-2</v>
      </c>
      <c r="U1237" s="116">
        <v>2.9172051E-3</v>
      </c>
      <c r="V1237" s="116">
        <v>2.5757679999999998E-4</v>
      </c>
      <c r="X1237" s="69">
        <v>1.1421706E-4</v>
      </c>
      <c r="Z1237" s="166"/>
      <c r="AA1237" t="s">
        <v>2464</v>
      </c>
    </row>
    <row r="1238" spans="1:27" ht="14.4">
      <c r="A1238" t="s">
        <v>839</v>
      </c>
      <c r="B1238" s="85" t="s">
        <v>816</v>
      </c>
      <c r="C1238" s="113" t="str">
        <f t="shared" si="248"/>
        <v>A.160.03.107</v>
      </c>
      <c r="D1238" s="9" t="s">
        <v>140</v>
      </c>
      <c r="E1238" s="112" t="s">
        <v>362</v>
      </c>
      <c r="F1238" s="115" t="str">
        <f t="shared" si="249"/>
        <v>Kotibe FSC/PEFCt 760 (kg/m3)</v>
      </c>
      <c r="G1238" s="146">
        <v>0.21947322666666669</v>
      </c>
      <c r="H1238" s="8">
        <f t="shared" si="254"/>
        <v>0.21947322666666669</v>
      </c>
      <c r="J1238" s="169">
        <v>5.3024562257716817E-2</v>
      </c>
      <c r="K1238" s="8">
        <f t="shared" si="255"/>
        <v>5.3024562257716817E-2</v>
      </c>
      <c r="L1238" s="170">
        <v>2.4266510533E-3</v>
      </c>
      <c r="M1238" s="170">
        <v>5.9386273899999995E-3</v>
      </c>
      <c r="N1238" s="170">
        <v>1.1738299814416814E-2</v>
      </c>
      <c r="O1238" s="170">
        <v>3.2920984E-2</v>
      </c>
      <c r="Q1238" s="69">
        <v>24.478178</v>
      </c>
      <c r="S1238" s="116">
        <v>4.7533057E-3</v>
      </c>
      <c r="T1238" s="116">
        <v>4.4162359999999996E-3</v>
      </c>
      <c r="U1238" s="116">
        <v>1.9016675999999999E-4</v>
      </c>
      <c r="V1238" s="116">
        <v>1.4690296000000001E-4</v>
      </c>
      <c r="X1238" s="172">
        <v>1.1545901999999999E-5</v>
      </c>
      <c r="Z1238" s="166"/>
      <c r="AA1238" t="s">
        <v>2465</v>
      </c>
    </row>
    <row r="1239" spans="1:27" ht="14.4">
      <c r="A1239" t="s">
        <v>1826</v>
      </c>
      <c r="B1239" s="85" t="s">
        <v>816</v>
      </c>
      <c r="C1239" s="113" t="str">
        <f t="shared" si="248"/>
        <v>A.160.03.108</v>
      </c>
      <c r="D1239" s="9" t="s">
        <v>140</v>
      </c>
      <c r="E1239" s="112" t="s">
        <v>362</v>
      </c>
      <c r="F1239" s="115" t="str">
        <f t="shared" si="249"/>
        <v>Kotibe natural forest clear cut 760 (kg/m3)</v>
      </c>
      <c r="G1239" s="146">
        <v>3.6694731999999997</v>
      </c>
      <c r="H1239" s="8">
        <f t="shared" si="254"/>
        <v>3.6694731999999997</v>
      </c>
      <c r="J1239" s="169">
        <v>3.9955424672077164</v>
      </c>
      <c r="K1239" s="8">
        <f t="shared" si="255"/>
        <v>3.9955424672077164</v>
      </c>
      <c r="L1239" s="170">
        <v>2.4266510533E-3</v>
      </c>
      <c r="M1239" s="170">
        <v>3.4309565363399996</v>
      </c>
      <c r="N1239" s="170">
        <v>1.1738299814416814E-2</v>
      </c>
      <c r="O1239" s="170">
        <v>0.55042097999999995</v>
      </c>
      <c r="Q1239" s="69">
        <v>24.478178</v>
      </c>
      <c r="S1239" s="116">
        <v>6.0768128999999997E-2</v>
      </c>
      <c r="T1239" s="116">
        <v>5.7818924000000001E-2</v>
      </c>
      <c r="U1239" s="116">
        <v>2.8023021E-3</v>
      </c>
      <c r="V1239" s="116">
        <v>1.4690296000000001E-4</v>
      </c>
      <c r="X1239" s="69">
        <v>1.0774106E-4</v>
      </c>
      <c r="Z1239" s="166"/>
      <c r="AA1239" t="s">
        <v>2465</v>
      </c>
    </row>
    <row r="1240" spans="1:27" ht="14.4">
      <c r="A1240" t="s">
        <v>840</v>
      </c>
      <c r="B1240" s="85" t="s">
        <v>816</v>
      </c>
      <c r="C1240" s="113" t="str">
        <f t="shared" si="248"/>
        <v>A.160.03.109</v>
      </c>
      <c r="D1240" s="9" t="s">
        <v>140</v>
      </c>
      <c r="E1240" s="112" t="s">
        <v>362</v>
      </c>
      <c r="F1240" s="115" t="str">
        <f t="shared" si="249"/>
        <v>Larch FSC/PEFC 600 (kg/m3)</v>
      </c>
      <c r="G1240" s="146">
        <v>0.21947322666666669</v>
      </c>
      <c r="H1240" s="8">
        <f t="shared" si="254"/>
        <v>0.21947322666666669</v>
      </c>
      <c r="J1240" s="169">
        <v>5.3024562257716817E-2</v>
      </c>
      <c r="K1240" s="8">
        <f t="shared" si="255"/>
        <v>5.3024562257716817E-2</v>
      </c>
      <c r="L1240" s="170">
        <v>2.4266510533E-3</v>
      </c>
      <c r="M1240" s="170">
        <v>5.9386273899999995E-3</v>
      </c>
      <c r="N1240" s="170">
        <v>1.1738299814416814E-2</v>
      </c>
      <c r="O1240" s="170">
        <v>3.2920984E-2</v>
      </c>
      <c r="Q1240" s="69">
        <v>24.478178</v>
      </c>
      <c r="S1240" s="116">
        <v>4.7533057E-3</v>
      </c>
      <c r="T1240" s="116">
        <v>4.4162359999999996E-3</v>
      </c>
      <c r="U1240" s="116">
        <v>1.9016675999999999E-4</v>
      </c>
      <c r="V1240" s="116">
        <v>1.4690296000000001E-4</v>
      </c>
      <c r="X1240" s="172">
        <v>1.1545901999999999E-5</v>
      </c>
      <c r="Z1240" s="166"/>
      <c r="AA1240" t="s">
        <v>2466</v>
      </c>
    </row>
    <row r="1241" spans="1:27" ht="14.4">
      <c r="A1241" t="s">
        <v>1827</v>
      </c>
      <c r="B1241" s="85" t="s">
        <v>816</v>
      </c>
      <c r="C1241" s="113" t="str">
        <f t="shared" si="248"/>
        <v>A.160.03.110</v>
      </c>
      <c r="D1241" s="9" t="s">
        <v>140</v>
      </c>
      <c r="E1241" s="112" t="s">
        <v>362</v>
      </c>
      <c r="F1241" s="115" t="str">
        <f t="shared" si="249"/>
        <v>Mahogany African FSC/PEFC 640 (kg/m3)</v>
      </c>
      <c r="G1241" s="146">
        <v>0.23099548666666669</v>
      </c>
      <c r="H1241" s="8">
        <f t="shared" si="254"/>
        <v>0.23099548666666669</v>
      </c>
      <c r="J1241" s="169">
        <v>5.6192580179116818E-2</v>
      </c>
      <c r="K1241" s="8">
        <f t="shared" si="255"/>
        <v>5.6192580179116818E-2</v>
      </c>
      <c r="L1241" s="170">
        <v>2.4617966546999995E-3</v>
      </c>
      <c r="M1241" s="170">
        <v>6.3453918899999996E-3</v>
      </c>
      <c r="N1241" s="170">
        <v>1.2736068634416816E-2</v>
      </c>
      <c r="O1241" s="170">
        <v>3.4649323000000003E-2</v>
      </c>
      <c r="Q1241" s="69">
        <v>24.629517</v>
      </c>
      <c r="S1241" s="116">
        <v>5.0698716000000003E-3</v>
      </c>
      <c r="T1241" s="116">
        <v>4.7112695999999999E-3</v>
      </c>
      <c r="U1241" s="116">
        <v>2.0113476999999999E-4</v>
      </c>
      <c r="V1241" s="116">
        <v>1.5746727999999999E-4</v>
      </c>
      <c r="X1241" s="172">
        <v>1.2164066E-5</v>
      </c>
      <c r="Z1241" s="166"/>
      <c r="AA1241" t="s">
        <v>2467</v>
      </c>
    </row>
    <row r="1242" spans="1:27" ht="14.4">
      <c r="A1242" t="s">
        <v>1828</v>
      </c>
      <c r="B1242" s="85" t="s">
        <v>816</v>
      </c>
      <c r="C1242" s="113" t="str">
        <f t="shared" si="248"/>
        <v>A.160.03.111</v>
      </c>
      <c r="D1242" s="9" t="s">
        <v>140</v>
      </c>
      <c r="E1242" s="112" t="s">
        <v>362</v>
      </c>
      <c r="F1242" s="115" t="str">
        <f t="shared" si="249"/>
        <v>Mahogany African natural forest clear cut 640 (kg/m3)</v>
      </c>
      <c r="G1242" s="146">
        <v>3.6809954666666673</v>
      </c>
      <c r="H1242" s="8">
        <f t="shared" si="254"/>
        <v>3.6809954666666673</v>
      </c>
      <c r="J1242" s="169">
        <v>8.1993925655491164</v>
      </c>
      <c r="K1242" s="8">
        <f t="shared" si="255"/>
        <v>8.1993925655491164</v>
      </c>
      <c r="L1242" s="170">
        <v>2.4617966546999995E-3</v>
      </c>
      <c r="M1242" s="170">
        <v>7.6320453802600001</v>
      </c>
      <c r="N1242" s="170">
        <v>1.2736068634416816E-2</v>
      </c>
      <c r="O1242" s="170">
        <v>0.55214932000000005</v>
      </c>
      <c r="Q1242" s="69">
        <v>24.629517</v>
      </c>
      <c r="S1242" s="116">
        <v>6.1084695000000001E-2</v>
      </c>
      <c r="T1242" s="116">
        <v>5.8113958E-2</v>
      </c>
      <c r="U1242" s="116">
        <v>2.8132701000000001E-3</v>
      </c>
      <c r="V1242" s="116">
        <v>1.5746727999999999E-4</v>
      </c>
      <c r="X1242" s="69">
        <v>1.0835922E-4</v>
      </c>
      <c r="Z1242" s="166"/>
      <c r="AA1242" t="s">
        <v>2467</v>
      </c>
    </row>
    <row r="1243" spans="1:27" ht="14.4">
      <c r="A1243" t="s">
        <v>841</v>
      </c>
      <c r="B1243" s="85" t="s">
        <v>816</v>
      </c>
      <c r="C1243" s="113" t="str">
        <f t="shared" si="248"/>
        <v>A.160.03.112</v>
      </c>
      <c r="D1243" s="9" t="s">
        <v>140</v>
      </c>
      <c r="E1243" s="112" t="s">
        <v>362</v>
      </c>
      <c r="F1243" s="115" t="str">
        <f t="shared" si="249"/>
        <v>Movigui FSC/PEFC 710 (kg/m3)</v>
      </c>
      <c r="G1243" s="146">
        <v>0.21672983333333337</v>
      </c>
      <c r="H1243" s="8">
        <f t="shared" si="254"/>
        <v>0.21672983333333337</v>
      </c>
      <c r="J1243" s="169">
        <v>5.2270273201716816E-2</v>
      </c>
      <c r="K1243" s="8">
        <f t="shared" si="255"/>
        <v>5.2270273201716816E-2</v>
      </c>
      <c r="L1243" s="170">
        <v>2.4182830972999995E-3</v>
      </c>
      <c r="M1243" s="170">
        <v>5.8417786299999989E-3</v>
      </c>
      <c r="N1243" s="170">
        <v>1.1500736474416814E-2</v>
      </c>
      <c r="O1243" s="170">
        <v>3.2509475000000003E-2</v>
      </c>
      <c r="Q1243" s="69">
        <v>24.442145</v>
      </c>
      <c r="S1243" s="116">
        <v>4.6779328000000004E-3</v>
      </c>
      <c r="T1243" s="116">
        <v>4.3459898E-3</v>
      </c>
      <c r="U1243" s="116">
        <v>1.8755533000000001E-4</v>
      </c>
      <c r="V1243" s="116">
        <v>1.4438763999999999E-4</v>
      </c>
      <c r="X1243" s="172">
        <v>1.139872E-5</v>
      </c>
      <c r="Z1243" s="166"/>
      <c r="AA1243" t="s">
        <v>2468</v>
      </c>
    </row>
    <row r="1244" spans="1:27" ht="14.4">
      <c r="A1244" t="s">
        <v>1829</v>
      </c>
      <c r="B1244" s="85" t="s">
        <v>816</v>
      </c>
      <c r="C1244" s="113" t="str">
        <f t="shared" si="248"/>
        <v>A.160.03.113</v>
      </c>
      <c r="D1244" s="9" t="s">
        <v>140</v>
      </c>
      <c r="E1244" s="112" t="s">
        <v>362</v>
      </c>
      <c r="F1244" s="115" t="str">
        <f t="shared" si="249"/>
        <v>Movigui natural forest clear cut 710 (kg/m3)</v>
      </c>
      <c r="G1244" s="146">
        <v>3.6667298000000002</v>
      </c>
      <c r="H1244" s="8">
        <f t="shared" si="254"/>
        <v>3.6667298000000002</v>
      </c>
      <c r="J1244" s="169">
        <v>3.5788302820617166</v>
      </c>
      <c r="K1244" s="8">
        <f t="shared" si="255"/>
        <v>3.5788302820617166</v>
      </c>
      <c r="L1244" s="170">
        <v>2.4182830972999995E-3</v>
      </c>
      <c r="M1244" s="170">
        <v>3.0149017924899999</v>
      </c>
      <c r="N1244" s="170">
        <v>1.1500736474416814E-2</v>
      </c>
      <c r="O1244" s="170">
        <v>0.55000947</v>
      </c>
      <c r="Q1244" s="69">
        <v>24.442145</v>
      </c>
      <c r="S1244" s="116">
        <v>6.0692756E-2</v>
      </c>
      <c r="T1244" s="116">
        <v>5.7748677999999998E-2</v>
      </c>
      <c r="U1244" s="116">
        <v>2.7996906999999999E-3</v>
      </c>
      <c r="V1244" s="116">
        <v>1.4438763999999999E-4</v>
      </c>
      <c r="X1244" s="69">
        <v>1.0759387E-4</v>
      </c>
      <c r="Z1244" s="166"/>
      <c r="AA1244" t="s">
        <v>2468</v>
      </c>
    </row>
    <row r="1245" spans="1:27" ht="14.4">
      <c r="A1245" t="s">
        <v>842</v>
      </c>
      <c r="B1245" s="85" t="s">
        <v>816</v>
      </c>
      <c r="C1245" s="113" t="str">
        <f t="shared" si="248"/>
        <v>A.160.03.114</v>
      </c>
      <c r="D1245" s="9" t="s">
        <v>140</v>
      </c>
      <c r="E1245" s="112" t="s">
        <v>362</v>
      </c>
      <c r="F1245" s="115" t="str">
        <f t="shared" si="249"/>
        <v>Mutenye FSC/PEFCt 820 (kg/m3)</v>
      </c>
      <c r="G1245" s="146">
        <v>0.22331398000000002</v>
      </c>
      <c r="H1245" s="8">
        <f t="shared" si="254"/>
        <v>0.22331398000000002</v>
      </c>
      <c r="J1245" s="169">
        <v>5.4080567888216816E-2</v>
      </c>
      <c r="K1245" s="8">
        <f t="shared" si="255"/>
        <v>5.4080567888216816E-2</v>
      </c>
      <c r="L1245" s="170">
        <v>2.4383663137999998E-3</v>
      </c>
      <c r="M1245" s="170">
        <v>6.0742154899999998E-3</v>
      </c>
      <c r="N1245" s="170">
        <v>1.2070889084416813E-2</v>
      </c>
      <c r="O1245" s="170">
        <v>3.3497097000000003E-2</v>
      </c>
      <c r="Q1245" s="69">
        <v>24.528625000000002</v>
      </c>
      <c r="S1245" s="116">
        <v>4.8588277000000003E-3</v>
      </c>
      <c r="T1245" s="116">
        <v>4.5145805000000004E-3</v>
      </c>
      <c r="U1245" s="116">
        <v>1.9382275999999999E-4</v>
      </c>
      <c r="V1245" s="116">
        <v>1.504244E-4</v>
      </c>
      <c r="X1245" s="172">
        <v>1.1751956999999999E-5</v>
      </c>
      <c r="Z1245" s="166"/>
      <c r="AA1245" t="s">
        <v>2469</v>
      </c>
    </row>
    <row r="1246" spans="1:27" ht="14.4">
      <c r="A1246" t="s">
        <v>1830</v>
      </c>
      <c r="B1246" s="85" t="s">
        <v>816</v>
      </c>
      <c r="C1246" s="113" t="str">
        <f t="shared" ref="C1246:C1311" si="256">MID(A1246,1,12)</f>
        <v>A.160.03.115</v>
      </c>
      <c r="D1246" s="9" t="s">
        <v>140</v>
      </c>
      <c r="E1246" s="112" t="s">
        <v>362</v>
      </c>
      <c r="F1246" s="115" t="str">
        <f t="shared" ref="F1246:F1311" si="257">MID(A1246, 21,85)</f>
        <v>Mutenye natural forest clear cut 820 (kg/m3)</v>
      </c>
      <c r="G1246" s="146">
        <v>3.6733140000000004</v>
      </c>
      <c r="H1246" s="8">
        <f t="shared" si="254"/>
        <v>3.6733140000000004</v>
      </c>
      <c r="J1246" s="169">
        <v>3.5600305729782162</v>
      </c>
      <c r="K1246" s="8">
        <f t="shared" si="255"/>
        <v>3.5600305729782162</v>
      </c>
      <c r="L1246" s="170">
        <v>2.4383663137999998E-3</v>
      </c>
      <c r="M1246" s="170">
        <v>2.9945242175799995</v>
      </c>
      <c r="N1246" s="170">
        <v>1.2070889084416813E-2</v>
      </c>
      <c r="O1246" s="170">
        <v>0.55099710000000002</v>
      </c>
      <c r="Q1246" s="69">
        <v>24.528625000000002</v>
      </c>
      <c r="S1246" s="116">
        <v>6.0873651000000001E-2</v>
      </c>
      <c r="T1246" s="116">
        <v>5.7917269E-2</v>
      </c>
      <c r="U1246" s="116">
        <v>2.8059580999999999E-3</v>
      </c>
      <c r="V1246" s="116">
        <v>1.504244E-4</v>
      </c>
      <c r="X1246" s="69">
        <v>1.0794711E-4</v>
      </c>
      <c r="Z1246" s="166"/>
      <c r="AA1246" t="s">
        <v>2469</v>
      </c>
    </row>
    <row r="1247" spans="1:27" ht="14.4">
      <c r="A1247" t="s">
        <v>843</v>
      </c>
      <c r="B1247" s="85" t="s">
        <v>816</v>
      </c>
      <c r="C1247" s="113" t="str">
        <f t="shared" si="256"/>
        <v>A.160.03.116</v>
      </c>
      <c r="D1247" s="9" t="s">
        <v>140</v>
      </c>
      <c r="E1247" s="112" t="s">
        <v>362</v>
      </c>
      <c r="F1247" s="115" t="str">
        <f t="shared" si="257"/>
        <v>Niangon FSC/PEFC 710 (kg/m3)</v>
      </c>
      <c r="G1247" s="146">
        <v>0.21672983333333337</v>
      </c>
      <c r="H1247" s="8">
        <f t="shared" si="254"/>
        <v>0.21672983333333337</v>
      </c>
      <c r="J1247" s="169">
        <v>5.2270273201716816E-2</v>
      </c>
      <c r="K1247" s="8">
        <f t="shared" si="255"/>
        <v>5.2270273201716816E-2</v>
      </c>
      <c r="L1247" s="170">
        <v>2.4182830972999995E-3</v>
      </c>
      <c r="M1247" s="170">
        <v>5.8417786299999989E-3</v>
      </c>
      <c r="N1247" s="170">
        <v>1.1500736474416814E-2</v>
      </c>
      <c r="O1247" s="170">
        <v>3.2509475000000003E-2</v>
      </c>
      <c r="Q1247" s="69">
        <v>24.442145</v>
      </c>
      <c r="S1247" s="116">
        <v>4.6779328000000004E-3</v>
      </c>
      <c r="T1247" s="116">
        <v>4.3459898E-3</v>
      </c>
      <c r="U1247" s="116">
        <v>1.8755533000000001E-4</v>
      </c>
      <c r="V1247" s="116">
        <v>1.4438763999999999E-4</v>
      </c>
      <c r="X1247" s="172">
        <v>1.139872E-5</v>
      </c>
      <c r="Z1247" s="166"/>
      <c r="AA1247" t="s">
        <v>2470</v>
      </c>
    </row>
    <row r="1248" spans="1:27" ht="14.4">
      <c r="A1248" t="s">
        <v>1831</v>
      </c>
      <c r="B1248" s="85" t="s">
        <v>816</v>
      </c>
      <c r="C1248" s="113" t="str">
        <f t="shared" si="256"/>
        <v>A.160.03.117</v>
      </c>
      <c r="D1248" s="9" t="s">
        <v>140</v>
      </c>
      <c r="E1248" s="112" t="s">
        <v>362</v>
      </c>
      <c r="F1248" s="115" t="str">
        <f t="shared" si="257"/>
        <v>Niangon natural forest clear cut 710 (kg/m3)</v>
      </c>
      <c r="G1248" s="146">
        <v>3.6667298000000002</v>
      </c>
      <c r="H1248" s="8">
        <f t="shared" si="254"/>
        <v>3.6667298000000002</v>
      </c>
      <c r="J1248" s="169">
        <v>4.0047702820617168</v>
      </c>
      <c r="K1248" s="8">
        <f t="shared" si="255"/>
        <v>4.0047702820617168</v>
      </c>
      <c r="L1248" s="170">
        <v>2.4182830972999995E-3</v>
      </c>
      <c r="M1248" s="170">
        <v>3.4408417924900001</v>
      </c>
      <c r="N1248" s="170">
        <v>1.1500736474416814E-2</v>
      </c>
      <c r="O1248" s="170">
        <v>0.55000947</v>
      </c>
      <c r="Q1248" s="69">
        <v>24.442145</v>
      </c>
      <c r="S1248" s="116">
        <v>6.0692756E-2</v>
      </c>
      <c r="T1248" s="116">
        <v>5.7748677999999998E-2</v>
      </c>
      <c r="U1248" s="116">
        <v>2.7996906999999999E-3</v>
      </c>
      <c r="V1248" s="116">
        <v>1.4438763999999999E-4</v>
      </c>
      <c r="X1248" s="69">
        <v>1.0759387E-4</v>
      </c>
      <c r="Z1248" s="166"/>
      <c r="AA1248" t="s">
        <v>2470</v>
      </c>
    </row>
    <row r="1249" spans="1:27" ht="14.4">
      <c r="A1249" t="s">
        <v>844</v>
      </c>
      <c r="B1249" s="85" t="s">
        <v>816</v>
      </c>
      <c r="C1249" s="113" t="str">
        <f t="shared" si="256"/>
        <v>A.160.03.118</v>
      </c>
      <c r="D1249" s="9" t="s">
        <v>140</v>
      </c>
      <c r="E1249" s="112" t="s">
        <v>362</v>
      </c>
      <c r="F1249" s="115" t="str">
        <f t="shared" si="257"/>
        <v>Olon FSC/PEFC 485 (kg/m3)</v>
      </c>
      <c r="G1249" s="146">
        <v>0.25019925333333332</v>
      </c>
      <c r="H1249" s="8">
        <f t="shared" si="254"/>
        <v>0.25019925333333332</v>
      </c>
      <c r="J1249" s="169">
        <v>6.1472608711516809E-2</v>
      </c>
      <c r="K1249" s="8">
        <f t="shared" si="255"/>
        <v>6.1472608711516809E-2</v>
      </c>
      <c r="L1249" s="170">
        <v>2.5203727970999996E-3</v>
      </c>
      <c r="M1249" s="170">
        <v>7.02333292E-3</v>
      </c>
      <c r="N1249" s="170">
        <v>1.4399014994416813E-2</v>
      </c>
      <c r="O1249" s="170">
        <v>3.7529887999999997E-2</v>
      </c>
      <c r="Q1249" s="69">
        <v>24.881748000000002</v>
      </c>
      <c r="S1249" s="116">
        <v>5.5974815999999998E-3</v>
      </c>
      <c r="T1249" s="116">
        <v>5.2029922999999997E-3</v>
      </c>
      <c r="U1249" s="116">
        <v>2.1941478E-4</v>
      </c>
      <c r="V1249" s="116">
        <v>1.7507448E-4</v>
      </c>
      <c r="X1249" s="172">
        <v>1.3194339E-5</v>
      </c>
      <c r="Z1249" s="166"/>
      <c r="AA1249" t="s">
        <v>2471</v>
      </c>
    </row>
    <row r="1250" spans="1:27" ht="14.4">
      <c r="A1250" t="s">
        <v>1832</v>
      </c>
      <c r="B1250" s="85" t="s">
        <v>816</v>
      </c>
      <c r="C1250" s="113" t="str">
        <f t="shared" si="256"/>
        <v>A.160.03.119</v>
      </c>
      <c r="D1250" s="9" t="s">
        <v>140</v>
      </c>
      <c r="E1250" s="112" t="s">
        <v>362</v>
      </c>
      <c r="F1250" s="115" t="str">
        <f t="shared" si="257"/>
        <v>Olon natural forest clear cut 485 (kg/m3)</v>
      </c>
      <c r="G1250" s="146">
        <v>3.700199266666667</v>
      </c>
      <c r="H1250" s="8">
        <f t="shared" si="254"/>
        <v>3.700199266666667</v>
      </c>
      <c r="J1250" s="169">
        <v>10.677872964771517</v>
      </c>
      <c r="K1250" s="8">
        <f t="shared" si="255"/>
        <v>10.677872964771517</v>
      </c>
      <c r="L1250" s="170">
        <v>2.5203727970999996E-3</v>
      </c>
      <c r="M1250" s="170">
        <v>10.105923686979999</v>
      </c>
      <c r="N1250" s="170">
        <v>1.4399014994416813E-2</v>
      </c>
      <c r="O1250" s="170">
        <v>0.55502989000000003</v>
      </c>
      <c r="Q1250" s="69">
        <v>24.881748000000002</v>
      </c>
      <c r="S1250" s="116">
        <v>6.1612304999999999E-2</v>
      </c>
      <c r="T1250" s="116">
        <v>5.860568E-2</v>
      </c>
      <c r="U1250" s="116">
        <v>2.8315501E-3</v>
      </c>
      <c r="V1250" s="116">
        <v>1.7507448E-4</v>
      </c>
      <c r="X1250" s="69">
        <v>1.0938949E-4</v>
      </c>
      <c r="Z1250" s="166"/>
      <c r="AA1250" t="s">
        <v>2471</v>
      </c>
    </row>
    <row r="1251" spans="1:27" ht="14.4">
      <c r="A1251" t="s">
        <v>845</v>
      </c>
      <c r="B1251" s="85" t="s">
        <v>816</v>
      </c>
      <c r="C1251" s="113" t="str">
        <f t="shared" si="256"/>
        <v>A.160.03.120</v>
      </c>
      <c r="D1251" s="9" t="s">
        <v>140</v>
      </c>
      <c r="E1251" s="112" t="s">
        <v>362</v>
      </c>
      <c r="F1251" s="115" t="str">
        <f t="shared" si="257"/>
        <v>Oregon Pine FSC/PEFC 505 (kg/m3)</v>
      </c>
      <c r="G1251" s="146">
        <v>0.15043016666666667</v>
      </c>
      <c r="H1251" s="8">
        <f t="shared" si="254"/>
        <v>0.15043016666666667</v>
      </c>
      <c r="J1251" s="169">
        <v>5.5282429354516813E-2</v>
      </c>
      <c r="K1251" s="8">
        <f t="shared" si="255"/>
        <v>5.5282429354516813E-2</v>
      </c>
      <c r="L1251" s="170">
        <v>2.7345938501000004E-3</v>
      </c>
      <c r="M1251" s="170">
        <v>9.5026596599999992E-3</v>
      </c>
      <c r="N1251" s="170">
        <v>2.0480650844416814E-2</v>
      </c>
      <c r="O1251" s="170">
        <v>2.2564524999999998E-2</v>
      </c>
      <c r="Q1251" s="69">
        <v>25.804193000000001</v>
      </c>
      <c r="S1251" s="116">
        <v>4.7668759000000002E-3</v>
      </c>
      <c r="T1251" s="116">
        <v>4.3698558999999996E-3</v>
      </c>
      <c r="U1251" s="116">
        <v>1.5755348000000001E-4</v>
      </c>
      <c r="V1251" s="116">
        <v>2.3946654000000001E-4</v>
      </c>
      <c r="X1251" s="172">
        <v>1.2222144999999999E-5</v>
      </c>
      <c r="Z1251" s="166"/>
      <c r="AA1251" t="s">
        <v>2472</v>
      </c>
    </row>
    <row r="1252" spans="1:27" ht="14.4">
      <c r="A1252" t="s">
        <v>1833</v>
      </c>
      <c r="B1252" s="85" t="s">
        <v>816</v>
      </c>
      <c r="C1252" s="113" t="str">
        <f t="shared" si="256"/>
        <v>A.160.03.121</v>
      </c>
      <c r="D1252" s="9" t="s">
        <v>140</v>
      </c>
      <c r="E1252" s="112" t="s">
        <v>362</v>
      </c>
      <c r="F1252" s="115" t="str">
        <f t="shared" si="257"/>
        <v>Oregon Pine natural forest clear cut 505 (kg/m3)</v>
      </c>
      <c r="G1252" s="146">
        <v>0.15043016666666667</v>
      </c>
      <c r="H1252" s="8">
        <f t="shared" si="254"/>
        <v>0.15043016666666667</v>
      </c>
      <c r="J1252" s="169">
        <v>3.6877949579345164</v>
      </c>
      <c r="K1252" s="8">
        <f t="shared" si="255"/>
        <v>3.6877949579345164</v>
      </c>
      <c r="L1252" s="170">
        <v>2.7345938501000004E-3</v>
      </c>
      <c r="M1252" s="170">
        <v>3.6420151882399998</v>
      </c>
      <c r="N1252" s="170">
        <v>2.0480650844416814E-2</v>
      </c>
      <c r="O1252" s="170">
        <v>2.2564524999999998E-2</v>
      </c>
      <c r="Q1252" s="69">
        <v>25.804193000000001</v>
      </c>
      <c r="S1252" s="116">
        <v>4.7668759000000002E-3</v>
      </c>
      <c r="T1252" s="116">
        <v>4.3698558999999996E-3</v>
      </c>
      <c r="U1252" s="116">
        <v>1.5755348000000001E-4</v>
      </c>
      <c r="V1252" s="116">
        <v>2.3946654000000001E-4</v>
      </c>
      <c r="X1252" s="172">
        <v>1.2222144999999999E-5</v>
      </c>
      <c r="Z1252" s="166"/>
      <c r="AA1252" t="s">
        <v>2472</v>
      </c>
    </row>
    <row r="1253" spans="1:27" ht="14.4">
      <c r="A1253" t="s">
        <v>1834</v>
      </c>
      <c r="B1253" s="85" t="s">
        <v>816</v>
      </c>
      <c r="C1253" s="113" t="str">
        <f t="shared" si="256"/>
        <v>A.160.03.122</v>
      </c>
      <c r="D1253" s="9" t="s">
        <v>140</v>
      </c>
      <c r="E1253" s="112" t="s">
        <v>362</v>
      </c>
      <c r="F1253" s="115" t="str">
        <f t="shared" si="257"/>
        <v>Tchitola natural forest clear cut 630 (kg/m3)</v>
      </c>
      <c r="G1253" s="146">
        <v>3.6815441333333339</v>
      </c>
      <c r="H1253" s="8">
        <f t="shared" si="254"/>
        <v>3.6815441333333339</v>
      </c>
      <c r="J1253" s="169">
        <v>6.1555123204664168</v>
      </c>
      <c r="K1253" s="8">
        <f t="shared" si="255"/>
        <v>6.1555123204664168</v>
      </c>
      <c r="L1253" s="170">
        <v>2.4634703620000004E-3</v>
      </c>
      <c r="M1253" s="170">
        <v>5.5880336490100007</v>
      </c>
      <c r="N1253" s="170">
        <v>1.2783581094416813E-2</v>
      </c>
      <c r="O1253" s="170">
        <v>0.55223162000000003</v>
      </c>
      <c r="Q1253" s="69">
        <v>24.636724000000001</v>
      </c>
      <c r="S1253" s="116">
        <v>6.1099769999999998E-2</v>
      </c>
      <c r="T1253" s="116">
        <v>5.8128007000000002E-2</v>
      </c>
      <c r="U1253" s="116">
        <v>2.8137924E-3</v>
      </c>
      <c r="V1253" s="116">
        <v>1.5797034E-4</v>
      </c>
      <c r="X1253" s="69">
        <v>1.0838866E-4</v>
      </c>
      <c r="Z1253" s="166"/>
      <c r="AA1253" t="s">
        <v>2473</v>
      </c>
    </row>
    <row r="1254" spans="1:27" ht="14.4">
      <c r="A1254" t="s">
        <v>846</v>
      </c>
      <c r="B1254" s="85" t="s">
        <v>816</v>
      </c>
      <c r="C1254" s="113" t="str">
        <f t="shared" si="256"/>
        <v>A.160.03.123</v>
      </c>
      <c r="D1254" s="9" t="s">
        <v>140</v>
      </c>
      <c r="E1254" s="112" t="s">
        <v>362</v>
      </c>
      <c r="F1254" s="115" t="str">
        <f t="shared" si="257"/>
        <v>Peroba FSC/PEFC 750 (kg/m3)</v>
      </c>
      <c r="G1254" s="146">
        <v>0.22550869333333334</v>
      </c>
      <c r="H1254" s="8">
        <f t="shared" si="254"/>
        <v>0.22550869333333334</v>
      </c>
      <c r="J1254" s="169">
        <v>5.4684000107016816E-2</v>
      </c>
      <c r="K1254" s="8">
        <f t="shared" si="255"/>
        <v>5.4684000107016816E-2</v>
      </c>
      <c r="L1254" s="170">
        <v>2.4450606525999998E-3</v>
      </c>
      <c r="M1254" s="170">
        <v>6.1516945000000007E-3</v>
      </c>
      <c r="N1254" s="170">
        <v>1.2260940954416814E-2</v>
      </c>
      <c r="O1254" s="170">
        <v>3.3826304000000001E-2</v>
      </c>
      <c r="Q1254" s="69">
        <v>24.557451</v>
      </c>
      <c r="S1254" s="116">
        <v>4.9191258999999998E-3</v>
      </c>
      <c r="T1254" s="116">
        <v>4.5707774E-3</v>
      </c>
      <c r="U1254" s="116">
        <v>1.9591191E-4</v>
      </c>
      <c r="V1254" s="116">
        <v>1.5243664999999999E-4</v>
      </c>
      <c r="X1254" s="172">
        <v>1.1869702E-5</v>
      </c>
      <c r="Z1254" s="166"/>
      <c r="AA1254" t="s">
        <v>2473</v>
      </c>
    </row>
    <row r="1255" spans="1:27" ht="14.4">
      <c r="A1255" t="s">
        <v>1835</v>
      </c>
      <c r="B1255" s="85" t="s">
        <v>816</v>
      </c>
      <c r="C1255" s="113" t="str">
        <f t="shared" si="256"/>
        <v>A.160.03.124</v>
      </c>
      <c r="D1255" s="9" t="s">
        <v>140</v>
      </c>
      <c r="E1255" s="112" t="s">
        <v>362</v>
      </c>
      <c r="F1255" s="115" t="str">
        <f t="shared" si="257"/>
        <v>Peroba natural forest clear cut 750 (kg/m3)</v>
      </c>
      <c r="G1255" s="146">
        <v>3.675508666666667</v>
      </c>
      <c r="H1255" s="8">
        <f t="shared" si="254"/>
        <v>3.675508666666667</v>
      </c>
      <c r="J1255" s="169">
        <v>5.4670589942770169</v>
      </c>
      <c r="K1255" s="8">
        <f t="shared" si="255"/>
        <v>5.4670589942770169</v>
      </c>
      <c r="L1255" s="170">
        <v>2.4450606525999998E-3</v>
      </c>
      <c r="M1255" s="170">
        <v>4.9010266926699995</v>
      </c>
      <c r="N1255" s="170">
        <v>1.2260940954416814E-2</v>
      </c>
      <c r="O1255" s="170">
        <v>0.55132630000000005</v>
      </c>
      <c r="Q1255" s="69">
        <v>24.557451</v>
      </c>
      <c r="S1255" s="116">
        <v>6.0933949000000001E-2</v>
      </c>
      <c r="T1255" s="116">
        <v>5.7973465000000002E-2</v>
      </c>
      <c r="U1255" s="116">
        <v>2.8080472999999998E-3</v>
      </c>
      <c r="V1255" s="116">
        <v>1.5243664999999999E-4</v>
      </c>
      <c r="X1255" s="69">
        <v>1.0806486000000001E-4</v>
      </c>
      <c r="Z1255" s="166"/>
      <c r="AA1255" t="s">
        <v>2473</v>
      </c>
    </row>
    <row r="1256" spans="1:27" ht="14.4">
      <c r="A1256" t="s">
        <v>847</v>
      </c>
      <c r="B1256" s="85" t="s">
        <v>816</v>
      </c>
      <c r="C1256" s="113" t="str">
        <f t="shared" si="256"/>
        <v>A.160.03.125</v>
      </c>
      <c r="D1256" s="9" t="s">
        <v>140</v>
      </c>
      <c r="E1256" s="112" t="s">
        <v>362</v>
      </c>
      <c r="F1256" s="115" t="str">
        <f t="shared" si="257"/>
        <v>Pitch Pine FSC/PEFC 750 (kg/m3)</v>
      </c>
      <c r="G1256" s="146">
        <v>0.22550869333333334</v>
      </c>
      <c r="H1256" s="8">
        <f t="shared" si="254"/>
        <v>0.22550869333333334</v>
      </c>
      <c r="J1256" s="169">
        <v>5.4684000107016816E-2</v>
      </c>
      <c r="K1256" s="8">
        <f t="shared" si="255"/>
        <v>5.4684000107016816E-2</v>
      </c>
      <c r="L1256" s="170">
        <v>2.4450606525999998E-3</v>
      </c>
      <c r="M1256" s="170">
        <v>6.1516945000000007E-3</v>
      </c>
      <c r="N1256" s="170">
        <v>1.2260940954416814E-2</v>
      </c>
      <c r="O1256" s="170">
        <v>3.3826304000000001E-2</v>
      </c>
      <c r="Q1256" s="69">
        <v>24.557451</v>
      </c>
      <c r="S1256" s="116">
        <v>4.9191258999999998E-3</v>
      </c>
      <c r="T1256" s="116">
        <v>4.5707774E-3</v>
      </c>
      <c r="U1256" s="116">
        <v>1.9591191E-4</v>
      </c>
      <c r="V1256" s="116">
        <v>1.5243664999999999E-4</v>
      </c>
      <c r="X1256" s="172">
        <v>1.1869702E-5</v>
      </c>
      <c r="Z1256" s="166"/>
      <c r="AA1256" t="s">
        <v>2474</v>
      </c>
    </row>
    <row r="1257" spans="1:27" ht="14.4">
      <c r="A1257" t="s">
        <v>1836</v>
      </c>
      <c r="B1257" s="85" t="s">
        <v>816</v>
      </c>
      <c r="C1257" s="113" t="str">
        <f t="shared" si="256"/>
        <v>A.160.03.126</v>
      </c>
      <c r="D1257" s="9" t="s">
        <v>140</v>
      </c>
      <c r="E1257" s="112" t="s">
        <v>362</v>
      </c>
      <c r="F1257" s="115" t="str">
        <f t="shared" si="257"/>
        <v>Pitch Pine natural forest clear cut 750 (kg/m3)</v>
      </c>
      <c r="G1257" s="146">
        <v>3.675508666666667</v>
      </c>
      <c r="H1257" s="8">
        <f t="shared" si="254"/>
        <v>3.675508666666667</v>
      </c>
      <c r="J1257" s="169">
        <v>7.0986839942770166</v>
      </c>
      <c r="K1257" s="8">
        <f t="shared" si="255"/>
        <v>7.0986839942770166</v>
      </c>
      <c r="L1257" s="170">
        <v>2.4450606525999998E-3</v>
      </c>
      <c r="M1257" s="170">
        <v>6.5326516926699991</v>
      </c>
      <c r="N1257" s="170">
        <v>1.2260940954416814E-2</v>
      </c>
      <c r="O1257" s="170">
        <v>0.55132630000000005</v>
      </c>
      <c r="Q1257" s="69">
        <v>24.557451</v>
      </c>
      <c r="S1257" s="116">
        <v>6.0933949000000001E-2</v>
      </c>
      <c r="T1257" s="116">
        <v>5.7973465000000002E-2</v>
      </c>
      <c r="U1257" s="116">
        <v>2.8080472999999998E-3</v>
      </c>
      <c r="V1257" s="116">
        <v>1.5243664999999999E-4</v>
      </c>
      <c r="X1257" s="69">
        <v>1.0806486000000001E-4</v>
      </c>
      <c r="Z1257" s="166"/>
      <c r="AA1257" t="s">
        <v>2474</v>
      </c>
    </row>
    <row r="1258" spans="1:27" ht="14.4">
      <c r="A1258" t="s">
        <v>848</v>
      </c>
      <c r="B1258" s="85" t="s">
        <v>816</v>
      </c>
      <c r="C1258" s="113" t="str">
        <f t="shared" si="256"/>
        <v>A.160.03.127</v>
      </c>
      <c r="D1258" s="9" t="s">
        <v>140</v>
      </c>
      <c r="E1258" s="112" t="s">
        <v>362</v>
      </c>
      <c r="F1258" s="115" t="str">
        <f t="shared" si="257"/>
        <v>Sapelli FSC/PEFC 650 (kg/m3)</v>
      </c>
      <c r="G1258" s="146">
        <v>0.22989812666666665</v>
      </c>
      <c r="H1258" s="8">
        <f t="shared" si="254"/>
        <v>0.22989812666666665</v>
      </c>
      <c r="J1258" s="169">
        <v>5.5890863574716815E-2</v>
      </c>
      <c r="K1258" s="8">
        <f t="shared" si="255"/>
        <v>5.5890863574716815E-2</v>
      </c>
      <c r="L1258" s="170">
        <v>2.4584494403000002E-3</v>
      </c>
      <c r="M1258" s="170">
        <v>6.3066524399999994E-3</v>
      </c>
      <c r="N1258" s="170">
        <v>1.2641042694416816E-2</v>
      </c>
      <c r="O1258" s="170">
        <v>3.4484718999999997E-2</v>
      </c>
      <c r="Q1258" s="69">
        <v>24.615103999999999</v>
      </c>
      <c r="S1258" s="116">
        <v>5.0397224999999997E-3</v>
      </c>
      <c r="T1258" s="116">
        <v>4.6831711999999999E-3</v>
      </c>
      <c r="U1258" s="116">
        <v>2.000902E-4</v>
      </c>
      <c r="V1258" s="116">
        <v>1.5646114999999999E-4</v>
      </c>
      <c r="X1258" s="172">
        <v>1.2105193E-5</v>
      </c>
      <c r="Z1258" s="166"/>
      <c r="AA1258" t="s">
        <v>2475</v>
      </c>
    </row>
    <row r="1259" spans="1:27" ht="14.4">
      <c r="A1259" t="s">
        <v>1837</v>
      </c>
      <c r="B1259" s="85" t="s">
        <v>816</v>
      </c>
      <c r="C1259" s="113" t="str">
        <f t="shared" si="256"/>
        <v>A.160.03.128</v>
      </c>
      <c r="D1259" s="9" t="s">
        <v>140</v>
      </c>
      <c r="E1259" s="112" t="s">
        <v>362</v>
      </c>
      <c r="F1259" s="115" t="str">
        <f t="shared" si="257"/>
        <v>Sapelli natural forest clear cut 650 (kg/m3)</v>
      </c>
      <c r="G1259" s="146">
        <v>3.6798981333333334</v>
      </c>
      <c r="H1259" s="8">
        <f t="shared" si="254"/>
        <v>3.6798981333333334</v>
      </c>
      <c r="J1259" s="169">
        <v>8.1303908549047179</v>
      </c>
      <c r="K1259" s="8">
        <f t="shared" si="255"/>
        <v>8.1303908549047179</v>
      </c>
      <c r="L1259" s="170">
        <v>2.4584494403000002E-3</v>
      </c>
      <c r="M1259" s="170">
        <v>7.5633066427700006</v>
      </c>
      <c r="N1259" s="170">
        <v>1.2641042694416816E-2</v>
      </c>
      <c r="O1259" s="170">
        <v>0.55198471999999998</v>
      </c>
      <c r="Q1259" s="69">
        <v>24.615103999999999</v>
      </c>
      <c r="S1259" s="116">
        <v>6.1054546000000001E-2</v>
      </c>
      <c r="T1259" s="116">
        <v>5.8085858999999997E-2</v>
      </c>
      <c r="U1259" s="116">
        <v>2.8122256E-3</v>
      </c>
      <c r="V1259" s="116">
        <v>1.5646114999999999E-4</v>
      </c>
      <c r="X1259" s="69">
        <v>1.0830035E-4</v>
      </c>
      <c r="Z1259" s="166"/>
      <c r="AA1259" t="s">
        <v>2475</v>
      </c>
    </row>
    <row r="1260" spans="1:27" ht="14.4">
      <c r="A1260" t="s">
        <v>849</v>
      </c>
      <c r="B1260" s="85" t="s">
        <v>816</v>
      </c>
      <c r="C1260" s="113" t="str">
        <f t="shared" si="256"/>
        <v>A.160.03.129</v>
      </c>
      <c r="D1260" s="9" t="s">
        <v>140</v>
      </c>
      <c r="E1260" s="112" t="s">
        <v>362</v>
      </c>
      <c r="F1260" s="115" t="str">
        <f t="shared" si="257"/>
        <v>Scots pine FSC/PEFC 520 (kg/m3)</v>
      </c>
      <c r="G1260" s="146">
        <v>0.18108036000000002</v>
      </c>
      <c r="H1260" s="8">
        <f t="shared" si="254"/>
        <v>0.18108036000000002</v>
      </c>
      <c r="J1260" s="169">
        <v>4.1277204662612338E-2</v>
      </c>
      <c r="K1260" s="8">
        <f t="shared" si="255"/>
        <v>4.1277204662612338E-2</v>
      </c>
      <c r="L1260" s="170">
        <v>1.1287768156E-3</v>
      </c>
      <c r="M1260" s="170">
        <v>4.1285342359999996E-3</v>
      </c>
      <c r="N1260" s="170">
        <v>8.8578396110123338E-3</v>
      </c>
      <c r="O1260" s="170">
        <v>2.7162054000000001E-2</v>
      </c>
      <c r="Q1260" s="69">
        <v>24.785899000000001</v>
      </c>
      <c r="S1260" s="116">
        <v>3.9404250999999996E-3</v>
      </c>
      <c r="T1260" s="116">
        <v>3.6804826999999999E-3</v>
      </c>
      <c r="U1260" s="116">
        <v>1.5642400999999999E-4</v>
      </c>
      <c r="V1260" s="116">
        <v>1.0351837999999999E-4</v>
      </c>
      <c r="X1260" s="172">
        <v>9.3063029999999992E-6</v>
      </c>
      <c r="Z1260" s="166"/>
      <c r="AA1260" t="s">
        <v>2476</v>
      </c>
    </row>
    <row r="1261" spans="1:27" ht="14.4">
      <c r="A1261" t="s">
        <v>850</v>
      </c>
      <c r="B1261" s="85" t="s">
        <v>816</v>
      </c>
      <c r="C1261" s="113" t="str">
        <f t="shared" si="256"/>
        <v>A.160.03.130</v>
      </c>
      <c r="D1261" s="9" t="s">
        <v>140</v>
      </c>
      <c r="E1261" s="112" t="s">
        <v>362</v>
      </c>
      <c r="F1261" s="115" t="str">
        <f t="shared" si="257"/>
        <v>Tchitola FSC/PEFC 630 (kg/m3)</v>
      </c>
      <c r="G1261" s="146">
        <v>0.23154416666666669</v>
      </c>
      <c r="H1261" s="8">
        <f t="shared" si="254"/>
        <v>0.23154416666666669</v>
      </c>
      <c r="J1261" s="169">
        <v>5.6343438076416813E-2</v>
      </c>
      <c r="K1261" s="8">
        <f t="shared" si="255"/>
        <v>5.6343438076416813E-2</v>
      </c>
      <c r="L1261" s="170">
        <v>2.4634703620000004E-3</v>
      </c>
      <c r="M1261" s="170">
        <v>6.3647616199999993E-3</v>
      </c>
      <c r="N1261" s="170">
        <v>1.2783581094416813E-2</v>
      </c>
      <c r="O1261" s="170">
        <v>3.4731625000000002E-2</v>
      </c>
      <c r="Q1261" s="69">
        <v>24.636724000000001</v>
      </c>
      <c r="S1261" s="116">
        <v>5.0849462E-3</v>
      </c>
      <c r="T1261" s="116">
        <v>4.7253188000000003E-3</v>
      </c>
      <c r="U1261" s="116">
        <v>2.0165706E-4</v>
      </c>
      <c r="V1261" s="116">
        <v>1.5797034E-4</v>
      </c>
      <c r="X1261" s="172">
        <v>1.2193502999999999E-5</v>
      </c>
      <c r="Z1261" s="166"/>
      <c r="AA1261" t="s">
        <v>2477</v>
      </c>
    </row>
    <row r="1262" spans="1:27" ht="14.4">
      <c r="A1262" t="s">
        <v>851</v>
      </c>
      <c r="B1262" s="85" t="s">
        <v>816</v>
      </c>
      <c r="C1262" s="113" t="str">
        <f t="shared" si="256"/>
        <v>A.160.03.131</v>
      </c>
      <c r="D1262" s="9" t="s">
        <v>140</v>
      </c>
      <c r="E1262" s="112" t="s">
        <v>362</v>
      </c>
      <c r="F1262" s="115" t="str">
        <f t="shared" si="257"/>
        <v>Tiama FSC/PEFC 560 (kg/m3)</v>
      </c>
      <c r="G1262" s="146">
        <v>0.23703095333333332</v>
      </c>
      <c r="H1262" s="8">
        <f t="shared" si="254"/>
        <v>0.23703095333333332</v>
      </c>
      <c r="J1262" s="169">
        <v>5.785201724851681E-2</v>
      </c>
      <c r="K1262" s="8">
        <f t="shared" si="255"/>
        <v>5.785201724851681E-2</v>
      </c>
      <c r="L1262" s="170">
        <v>2.4802063641000001E-3</v>
      </c>
      <c r="M1262" s="170">
        <v>6.5584591099999996E-3</v>
      </c>
      <c r="N1262" s="170">
        <v>1.3258708774416815E-2</v>
      </c>
      <c r="O1262" s="170">
        <v>3.5554642999999997E-2</v>
      </c>
      <c r="Q1262" s="69">
        <v>24.70879</v>
      </c>
      <c r="S1262" s="116">
        <v>5.2356918999999997E-3</v>
      </c>
      <c r="T1262" s="116">
        <v>4.8658110000000003E-3</v>
      </c>
      <c r="U1262" s="116">
        <v>2.0687991999999999E-4</v>
      </c>
      <c r="V1262" s="116">
        <v>1.6300097E-4</v>
      </c>
      <c r="X1262" s="172">
        <v>1.2487866E-5</v>
      </c>
      <c r="Z1262" s="166"/>
      <c r="AA1262" t="s">
        <v>2478</v>
      </c>
    </row>
    <row r="1263" spans="1:27" ht="14.4">
      <c r="A1263" t="s">
        <v>1838</v>
      </c>
      <c r="B1263" s="85" t="s">
        <v>816</v>
      </c>
      <c r="C1263" s="113" t="str">
        <f t="shared" si="256"/>
        <v>A.160.03.132</v>
      </c>
      <c r="D1263" s="9" t="s">
        <v>140</v>
      </c>
      <c r="E1263" s="112" t="s">
        <v>362</v>
      </c>
      <c r="F1263" s="115" t="str">
        <f t="shared" si="257"/>
        <v>Tiama natural forest clear cut 560 (kg/m3)</v>
      </c>
      <c r="G1263" s="146">
        <v>3.6870309333333338</v>
      </c>
      <c r="H1263" s="8">
        <f t="shared" si="254"/>
        <v>3.6870309333333338</v>
      </c>
      <c r="J1263" s="169">
        <v>9.3002519918385183</v>
      </c>
      <c r="K1263" s="8">
        <f t="shared" si="255"/>
        <v>9.3002519918385183</v>
      </c>
      <c r="L1263" s="170">
        <v>2.4802063641000001E-3</v>
      </c>
      <c r="M1263" s="170">
        <v>8.7314584367000005</v>
      </c>
      <c r="N1263" s="170">
        <v>1.3258708774416815E-2</v>
      </c>
      <c r="O1263" s="170">
        <v>0.55305464000000004</v>
      </c>
      <c r="Q1263" s="69">
        <v>24.70879</v>
      </c>
      <c r="S1263" s="116">
        <v>6.1250514999999998E-2</v>
      </c>
      <c r="T1263" s="116">
        <v>5.8268499000000001E-2</v>
      </c>
      <c r="U1263" s="116">
        <v>2.8190152999999999E-3</v>
      </c>
      <c r="V1263" s="116">
        <v>1.6300097E-4</v>
      </c>
      <c r="X1263" s="69">
        <v>1.0868302E-4</v>
      </c>
      <c r="Z1263" s="166"/>
      <c r="AA1263" t="s">
        <v>2478</v>
      </c>
    </row>
    <row r="1264" spans="1:27" ht="14.4">
      <c r="A1264" t="s">
        <v>852</v>
      </c>
      <c r="B1264" s="85" t="s">
        <v>816</v>
      </c>
      <c r="C1264" s="113" t="str">
        <f t="shared" si="256"/>
        <v>A.160.03.133</v>
      </c>
      <c r="D1264" s="9" t="s">
        <v>140</v>
      </c>
      <c r="E1264" s="112" t="s">
        <v>362</v>
      </c>
      <c r="F1264" s="115" t="str">
        <f t="shared" si="257"/>
        <v>Walnut FSC/PEFC 670 (kg/m3)</v>
      </c>
      <c r="G1264" s="146">
        <v>0.25705929333333338</v>
      </c>
      <c r="H1264" s="8">
        <f t="shared" si="254"/>
        <v>0.25705929333333338</v>
      </c>
      <c r="J1264" s="169">
        <v>6.5866827924942042E-2</v>
      </c>
      <c r="K1264" s="8">
        <f t="shared" si="255"/>
        <v>6.5866827924942042E-2</v>
      </c>
      <c r="L1264" s="170">
        <v>5.0271225440000006E-3</v>
      </c>
      <c r="M1264" s="170">
        <v>8.2228336100000007E-3</v>
      </c>
      <c r="N1264" s="170">
        <v>1.4057977770942035E-2</v>
      </c>
      <c r="O1264" s="170">
        <v>3.8558894000000003E-2</v>
      </c>
      <c r="Q1264" s="69">
        <v>25.249766000000001</v>
      </c>
      <c r="S1264" s="116">
        <v>5.2766167000000003E-3</v>
      </c>
      <c r="T1264" s="116">
        <v>4.8579807000000003E-3</v>
      </c>
      <c r="U1264" s="116">
        <v>2.2004313E-4</v>
      </c>
      <c r="V1264" s="116">
        <v>1.9859285999999999E-4</v>
      </c>
      <c r="X1264" s="172">
        <v>1.3940987E-5</v>
      </c>
      <c r="Z1264" s="166"/>
      <c r="AA1264" t="s">
        <v>2479</v>
      </c>
    </row>
    <row r="1265" spans="1:27" ht="14.4">
      <c r="A1265" t="s">
        <v>853</v>
      </c>
      <c r="B1265" s="85" t="s">
        <v>816</v>
      </c>
      <c r="C1265" s="113" t="str">
        <f t="shared" si="256"/>
        <v>A.160.03.134</v>
      </c>
      <c r="D1265" s="9" t="s">
        <v>140</v>
      </c>
      <c r="E1265" s="112" t="s">
        <v>362</v>
      </c>
      <c r="F1265" s="115" t="str">
        <f t="shared" si="257"/>
        <v>Yang FSC/PEFC 750 (kg/m3)</v>
      </c>
      <c r="G1265" s="146">
        <v>0.27379245333333335</v>
      </c>
      <c r="H1265" s="8">
        <f t="shared" si="254"/>
        <v>0.27379245333333335</v>
      </c>
      <c r="J1265" s="169">
        <v>6.7959502591616816E-2</v>
      </c>
      <c r="K1265" s="8">
        <f t="shared" si="255"/>
        <v>6.7959502591616816E-2</v>
      </c>
      <c r="L1265" s="170">
        <v>2.5923377172E-3</v>
      </c>
      <c r="M1265" s="170">
        <v>7.8562317699999995E-3</v>
      </c>
      <c r="N1265" s="170">
        <v>1.6442065104416814E-2</v>
      </c>
      <c r="O1265" s="170">
        <v>4.1068868000000001E-2</v>
      </c>
      <c r="Q1265" s="69">
        <v>25.191631999999998</v>
      </c>
      <c r="S1265" s="116">
        <v>6.2456880999999997E-3</v>
      </c>
      <c r="T1265" s="116">
        <v>5.8071088999999999E-3</v>
      </c>
      <c r="U1265" s="116">
        <v>2.4187308000000001E-4</v>
      </c>
      <c r="V1265" s="116">
        <v>1.9670619E-4</v>
      </c>
      <c r="X1265" s="172">
        <v>1.4460104E-5</v>
      </c>
      <c r="Z1265" s="166"/>
      <c r="AA1265" t="s">
        <v>2480</v>
      </c>
    </row>
    <row r="1266" spans="1:27" ht="14.4">
      <c r="A1266" t="s">
        <v>1839</v>
      </c>
      <c r="B1266" s="85" t="s">
        <v>816</v>
      </c>
      <c r="C1266" s="113" t="str">
        <f t="shared" si="256"/>
        <v>A.160.03.135</v>
      </c>
      <c r="D1266" s="9" t="s">
        <v>140</v>
      </c>
      <c r="E1266" s="112" t="s">
        <v>362</v>
      </c>
      <c r="F1266" s="115" t="str">
        <f t="shared" si="257"/>
        <v>Yang natural forest clear cut 750 (kg/m3)</v>
      </c>
      <c r="G1266" s="146">
        <v>3.7237924666666666</v>
      </c>
      <c r="H1266" s="8">
        <f t="shared" si="254"/>
        <v>3.7237924666666666</v>
      </c>
      <c r="J1266" s="169">
        <v>4.6645220165016168</v>
      </c>
      <c r="K1266" s="8">
        <f t="shared" si="255"/>
        <v>4.6645220165016168</v>
      </c>
      <c r="L1266" s="170">
        <v>2.5923377172E-3</v>
      </c>
      <c r="M1266" s="170">
        <v>4.0869187436800001</v>
      </c>
      <c r="N1266" s="170">
        <v>1.6442065104416814E-2</v>
      </c>
      <c r="O1266" s="170">
        <v>0.55856887</v>
      </c>
      <c r="Q1266" s="69">
        <v>25.191631999999998</v>
      </c>
      <c r="S1266" s="116">
        <v>6.2260510999999998E-2</v>
      </c>
      <c r="T1266" s="116">
        <v>5.9209797000000002E-2</v>
      </c>
      <c r="U1266" s="116">
        <v>2.8540084E-3</v>
      </c>
      <c r="V1266" s="116">
        <v>1.9670619E-4</v>
      </c>
      <c r="X1266" s="69">
        <v>1.1065525999999999E-4</v>
      </c>
      <c r="Z1266" s="166"/>
      <c r="AA1266" t="s">
        <v>2480</v>
      </c>
    </row>
    <row r="1267" spans="1:27" ht="14.4">
      <c r="B1267" s="85"/>
      <c r="C1267" s="113"/>
      <c r="D1267" s="1" t="s">
        <v>141</v>
      </c>
      <c r="E1267" s="112"/>
      <c r="H1267" s="8"/>
      <c r="Q1267"/>
    </row>
    <row r="1268" spans="1:27" ht="14.4">
      <c r="A1268" t="s">
        <v>854</v>
      </c>
      <c r="B1268" s="85" t="s">
        <v>816</v>
      </c>
      <c r="C1268" s="113" t="str">
        <f t="shared" si="256"/>
        <v>A.160.04.101</v>
      </c>
      <c r="D1268" s="9" t="s">
        <v>141</v>
      </c>
      <c r="E1268" s="112" t="s">
        <v>362</v>
      </c>
      <c r="F1268" s="115" t="str">
        <f t="shared" si="257"/>
        <v>Aningre FSC/PEFC 580 (kg/m3)</v>
      </c>
      <c r="G1268" s="146">
        <v>0.22660605333333333</v>
      </c>
      <c r="H1268" s="8">
        <f t="shared" ref="H1268:H1294" si="258">G1268</f>
        <v>0.22660605333333333</v>
      </c>
      <c r="J1268" s="169">
        <v>5.4985715821516817E-2</v>
      </c>
      <c r="K1268" s="8">
        <f t="shared" ref="K1268:K1294" si="259">J1268</f>
        <v>5.4985715821516817E-2</v>
      </c>
      <c r="L1268" s="170">
        <v>2.4484078770999999E-3</v>
      </c>
      <c r="M1268" s="170">
        <v>6.1904340599999996E-3</v>
      </c>
      <c r="N1268" s="170">
        <v>1.2355965884416814E-2</v>
      </c>
      <c r="O1268" s="170">
        <v>3.3990908E-2</v>
      </c>
      <c r="Q1268" s="69">
        <v>24.571864000000001</v>
      </c>
      <c r="S1268" s="116">
        <v>4.9492751E-3</v>
      </c>
      <c r="T1268" s="116">
        <v>4.5988757999999999E-3</v>
      </c>
      <c r="U1268" s="116">
        <v>1.9695648000000001E-4</v>
      </c>
      <c r="V1268" s="116">
        <v>1.5344278E-4</v>
      </c>
      <c r="X1268" s="172">
        <v>1.1928575E-5</v>
      </c>
      <c r="Z1268" s="166"/>
      <c r="AA1268" t="s">
        <v>2092</v>
      </c>
    </row>
    <row r="1269" spans="1:27" ht="14.4">
      <c r="A1269" t="s">
        <v>1840</v>
      </c>
      <c r="B1269" s="85" t="s">
        <v>816</v>
      </c>
      <c r="C1269" s="113" t="str">
        <f t="shared" si="256"/>
        <v>A.160.04.102</v>
      </c>
      <c r="D1269" s="9" t="s">
        <v>141</v>
      </c>
      <c r="E1269" s="112" t="s">
        <v>362</v>
      </c>
      <c r="F1269" s="115" t="str">
        <f t="shared" si="257"/>
        <v>Aningre natural forest clear cut 580 (kg/m3)</v>
      </c>
      <c r="G1269" s="146">
        <v>3.6766060666666665</v>
      </c>
      <c r="H1269" s="8">
        <f t="shared" si="258"/>
        <v>3.6766060666666665</v>
      </c>
      <c r="J1269" s="169">
        <v>4.7975357140315174</v>
      </c>
      <c r="K1269" s="8">
        <f t="shared" si="259"/>
        <v>4.7975357140315174</v>
      </c>
      <c r="L1269" s="170">
        <v>2.4484078770999999E-3</v>
      </c>
      <c r="M1269" s="170">
        <v>4.2312404302699997</v>
      </c>
      <c r="N1269" s="170">
        <v>1.2355965884416814E-2</v>
      </c>
      <c r="O1269" s="170">
        <v>0.55149090999999995</v>
      </c>
      <c r="Q1269" s="69">
        <v>24.571864000000001</v>
      </c>
      <c r="S1269" s="116">
        <v>6.0964098000000001E-2</v>
      </c>
      <c r="T1269" s="116">
        <v>5.8001563999999999E-2</v>
      </c>
      <c r="U1269" s="116">
        <v>2.8090917999999999E-3</v>
      </c>
      <c r="V1269" s="116">
        <v>1.5344278E-4</v>
      </c>
      <c r="X1269" s="69">
        <v>1.0812373000000001E-4</v>
      </c>
      <c r="Z1269" s="166"/>
      <c r="AA1269" t="s">
        <v>2092</v>
      </c>
    </row>
    <row r="1270" spans="1:27" ht="14.4">
      <c r="A1270" t="s">
        <v>855</v>
      </c>
      <c r="B1270" s="85" t="s">
        <v>816</v>
      </c>
      <c r="C1270" s="113" t="str">
        <f t="shared" si="256"/>
        <v>A.160.04.103</v>
      </c>
      <c r="D1270" s="9" t="s">
        <v>141</v>
      </c>
      <c r="E1270" s="112" t="s">
        <v>362</v>
      </c>
      <c r="F1270" s="115" t="str">
        <f t="shared" si="257"/>
        <v>Avodire FSC/PEFC 550 (kg/m3)</v>
      </c>
      <c r="G1270" s="146">
        <v>0.22989812666666665</v>
      </c>
      <c r="H1270" s="8">
        <f t="shared" si="258"/>
        <v>0.22989812666666665</v>
      </c>
      <c r="J1270" s="169">
        <v>5.5890863574716815E-2</v>
      </c>
      <c r="K1270" s="8">
        <f t="shared" si="259"/>
        <v>5.5890863574716815E-2</v>
      </c>
      <c r="L1270" s="170">
        <v>2.4584494403000002E-3</v>
      </c>
      <c r="M1270" s="170">
        <v>6.3066524399999994E-3</v>
      </c>
      <c r="N1270" s="170">
        <v>1.2641042694416816E-2</v>
      </c>
      <c r="O1270" s="170">
        <v>3.4484718999999997E-2</v>
      </c>
      <c r="Q1270" s="69">
        <v>24.615103999999999</v>
      </c>
      <c r="S1270" s="116">
        <v>5.0397224999999997E-3</v>
      </c>
      <c r="T1270" s="116">
        <v>4.6831711999999999E-3</v>
      </c>
      <c r="U1270" s="116">
        <v>2.000902E-4</v>
      </c>
      <c r="V1270" s="116">
        <v>1.5646114999999999E-4</v>
      </c>
      <c r="X1270" s="172">
        <v>1.2105193E-5</v>
      </c>
      <c r="Z1270" s="166"/>
      <c r="AA1270" t="s">
        <v>2481</v>
      </c>
    </row>
    <row r="1271" spans="1:27" ht="14.4">
      <c r="A1271" t="s">
        <v>1841</v>
      </c>
      <c r="B1271" s="85" t="s">
        <v>816</v>
      </c>
      <c r="C1271" s="113" t="str">
        <f t="shared" si="256"/>
        <v>A.160.04.104</v>
      </c>
      <c r="D1271" s="9" t="s">
        <v>141</v>
      </c>
      <c r="E1271" s="112" t="s">
        <v>362</v>
      </c>
      <c r="F1271" s="115" t="str">
        <f t="shared" si="257"/>
        <v>Avodire natural forest clear cut 550 (kg/m3)</v>
      </c>
      <c r="G1271" s="146">
        <v>3.6798981333333334</v>
      </c>
      <c r="H1271" s="8">
        <f t="shared" si="258"/>
        <v>3.6798981333333334</v>
      </c>
      <c r="J1271" s="169">
        <v>5.0388908549047171</v>
      </c>
      <c r="K1271" s="8">
        <f t="shared" si="259"/>
        <v>5.0388908549047171</v>
      </c>
      <c r="L1271" s="170">
        <v>2.4584494403000002E-3</v>
      </c>
      <c r="M1271" s="170">
        <v>4.4718066427699998</v>
      </c>
      <c r="N1271" s="170">
        <v>1.2641042694416816E-2</v>
      </c>
      <c r="O1271" s="170">
        <v>0.55198471999999998</v>
      </c>
      <c r="Q1271" s="69">
        <v>24.615103999999999</v>
      </c>
      <c r="S1271" s="116">
        <v>6.1054546000000001E-2</v>
      </c>
      <c r="T1271" s="116">
        <v>5.8085858999999997E-2</v>
      </c>
      <c r="U1271" s="116">
        <v>2.8122256E-3</v>
      </c>
      <c r="V1271" s="116">
        <v>1.5646114999999999E-4</v>
      </c>
      <c r="X1271" s="69">
        <v>1.0830035E-4</v>
      </c>
      <c r="Z1271" s="166"/>
      <c r="AA1271" t="s">
        <v>2481</v>
      </c>
    </row>
    <row r="1272" spans="1:27" ht="14.4">
      <c r="A1272" t="s">
        <v>856</v>
      </c>
      <c r="B1272" s="85" t="s">
        <v>816</v>
      </c>
      <c r="C1272" s="113" t="str">
        <f t="shared" si="256"/>
        <v>A.160.04.105</v>
      </c>
      <c r="D1272" s="9" t="s">
        <v>141</v>
      </c>
      <c r="E1272" s="112" t="s">
        <v>362</v>
      </c>
      <c r="F1272" s="115" t="str">
        <f t="shared" si="257"/>
        <v>Balsa FSC/PEFC 150 (kg/m3)</v>
      </c>
      <c r="G1272" s="146">
        <v>0.50976055333333337</v>
      </c>
      <c r="H1272" s="8">
        <f t="shared" si="258"/>
        <v>0.50976055333333337</v>
      </c>
      <c r="J1272" s="169">
        <v>0.13578533987038893</v>
      </c>
      <c r="K1272" s="8">
        <f t="shared" si="259"/>
        <v>0.13578533987038893</v>
      </c>
      <c r="L1272" s="170">
        <v>6.2329411189999996E-3</v>
      </c>
      <c r="M1272" s="170">
        <v>1.7311351079999999E-2</v>
      </c>
      <c r="N1272" s="170">
        <v>3.5776964671388946E-2</v>
      </c>
      <c r="O1272" s="170">
        <v>7.6464083000000002E-2</v>
      </c>
      <c r="Q1272" s="69">
        <v>28.617495999999999</v>
      </c>
      <c r="S1272" s="116">
        <v>1.2130271E-2</v>
      </c>
      <c r="T1272" s="116">
        <v>1.1237415000000001E-2</v>
      </c>
      <c r="U1272" s="116">
        <v>4.5955596999999997E-4</v>
      </c>
      <c r="V1272" s="116">
        <v>4.3330004000000002E-4</v>
      </c>
      <c r="X1272" s="172">
        <v>2.7564551E-5</v>
      </c>
      <c r="Z1272" s="166"/>
      <c r="AA1272" t="s">
        <v>2482</v>
      </c>
    </row>
    <row r="1273" spans="1:27" ht="14.4">
      <c r="A1273" t="s">
        <v>1842</v>
      </c>
      <c r="B1273" s="85" t="s">
        <v>816</v>
      </c>
      <c r="C1273" s="113" t="str">
        <f t="shared" si="256"/>
        <v>A.160.04.106</v>
      </c>
      <c r="D1273" s="9" t="s">
        <v>141</v>
      </c>
      <c r="E1273" s="112" t="s">
        <v>362</v>
      </c>
      <c r="F1273" s="115" t="str">
        <f t="shared" si="257"/>
        <v>Balsa natural forest clear cut 150 (kg/m3)</v>
      </c>
      <c r="G1273" s="146">
        <v>3.9597605333333337</v>
      </c>
      <c r="H1273" s="8">
        <f t="shared" si="258"/>
        <v>3.9597605333333337</v>
      </c>
      <c r="J1273" s="169">
        <v>41.443910683160397</v>
      </c>
      <c r="K1273" s="8">
        <f t="shared" si="259"/>
        <v>41.443910683160397</v>
      </c>
      <c r="L1273" s="170">
        <v>6.2329411189999996E-3</v>
      </c>
      <c r="M1273" s="170">
        <v>40.807936697370003</v>
      </c>
      <c r="N1273" s="170">
        <v>3.5776964671388946E-2</v>
      </c>
      <c r="O1273" s="170">
        <v>0.59396408000000001</v>
      </c>
      <c r="Q1273" s="69">
        <v>28.617495999999999</v>
      </c>
      <c r="S1273" s="116">
        <v>6.8145095000000003E-2</v>
      </c>
      <c r="T1273" s="116">
        <v>6.4640103000000004E-2</v>
      </c>
      <c r="U1273" s="116">
        <v>3.0716913000000002E-3</v>
      </c>
      <c r="V1273" s="116">
        <v>4.3330004000000002E-4</v>
      </c>
      <c r="X1273" s="69">
        <v>1.237597E-4</v>
      </c>
      <c r="Z1273" s="166"/>
      <c r="AA1273" t="s">
        <v>2482</v>
      </c>
    </row>
    <row r="1274" spans="1:27" ht="14.4">
      <c r="A1274" t="s">
        <v>857</v>
      </c>
      <c r="B1274" s="85" t="s">
        <v>816</v>
      </c>
      <c r="C1274" s="113" t="str">
        <f t="shared" si="256"/>
        <v>A.160.04.107</v>
      </c>
      <c r="D1274" s="9" t="s">
        <v>141</v>
      </c>
      <c r="E1274" s="112" t="s">
        <v>362</v>
      </c>
      <c r="F1274" s="115" t="str">
        <f t="shared" si="257"/>
        <v>Birch FSC/PEFC 660 (kg/m3)</v>
      </c>
      <c r="G1274" s="146">
        <v>0.25705929333333338</v>
      </c>
      <c r="H1274" s="8">
        <f t="shared" si="258"/>
        <v>0.25705929333333338</v>
      </c>
      <c r="J1274" s="169">
        <v>6.5866827924942042E-2</v>
      </c>
      <c r="K1274" s="8">
        <f t="shared" si="259"/>
        <v>6.5866827924942042E-2</v>
      </c>
      <c r="L1274" s="170">
        <v>5.0271225440000006E-3</v>
      </c>
      <c r="M1274" s="170">
        <v>8.2228336100000007E-3</v>
      </c>
      <c r="N1274" s="170">
        <v>1.4057977770942035E-2</v>
      </c>
      <c r="O1274" s="170">
        <v>3.8558894000000003E-2</v>
      </c>
      <c r="Q1274" s="69">
        <v>26.193766</v>
      </c>
      <c r="S1274" s="116">
        <v>5.2766167000000003E-3</v>
      </c>
      <c r="T1274" s="116">
        <v>4.8579807000000003E-3</v>
      </c>
      <c r="U1274" s="116">
        <v>2.2004313E-4</v>
      </c>
      <c r="V1274" s="116">
        <v>1.9859285999999999E-4</v>
      </c>
      <c r="X1274" s="172">
        <v>1.3940987E-5</v>
      </c>
      <c r="Z1274" s="166"/>
      <c r="AA1274" t="s">
        <v>2483</v>
      </c>
    </row>
    <row r="1275" spans="1:27" ht="14.4">
      <c r="A1275" t="s">
        <v>858</v>
      </c>
      <c r="B1275" s="85" t="s">
        <v>816</v>
      </c>
      <c r="C1275" s="113" t="str">
        <f t="shared" si="256"/>
        <v>A.160.04.108</v>
      </c>
      <c r="D1275" s="9" t="s">
        <v>141</v>
      </c>
      <c r="E1275" s="112" t="s">
        <v>362</v>
      </c>
      <c r="F1275" s="115" t="str">
        <f t="shared" si="257"/>
        <v>Elm FSC/PEFC 650 (kg/m3)</v>
      </c>
      <c r="G1275" s="146">
        <v>0.25705929333333338</v>
      </c>
      <c r="H1275" s="8">
        <f t="shared" si="258"/>
        <v>0.25705929333333338</v>
      </c>
      <c r="J1275" s="169">
        <v>6.5866827924942042E-2</v>
      </c>
      <c r="K1275" s="8">
        <f t="shared" si="259"/>
        <v>6.5866827924942042E-2</v>
      </c>
      <c r="L1275" s="170">
        <v>5.0271225440000006E-3</v>
      </c>
      <c r="M1275" s="170">
        <v>8.2228336100000007E-3</v>
      </c>
      <c r="N1275" s="170">
        <v>1.4057977770942035E-2</v>
      </c>
      <c r="O1275" s="170">
        <v>3.8558894000000003E-2</v>
      </c>
      <c r="Q1275" s="69">
        <v>26.193766</v>
      </c>
      <c r="S1275" s="116">
        <v>5.2766167000000003E-3</v>
      </c>
      <c r="T1275" s="116">
        <v>4.8579807000000003E-3</v>
      </c>
      <c r="U1275" s="116">
        <v>2.2004313E-4</v>
      </c>
      <c r="V1275" s="116">
        <v>1.9859285999999999E-4</v>
      </c>
      <c r="X1275" s="172">
        <v>1.3940987E-5</v>
      </c>
      <c r="Z1275" s="166"/>
      <c r="AA1275" t="s">
        <v>2484</v>
      </c>
    </row>
    <row r="1276" spans="1:27" ht="14.4">
      <c r="A1276" t="s">
        <v>859</v>
      </c>
      <c r="B1276" s="85" t="s">
        <v>816</v>
      </c>
      <c r="C1276" s="113" t="str">
        <f t="shared" si="256"/>
        <v>A.160.04.109</v>
      </c>
      <c r="D1276" s="9" t="s">
        <v>141</v>
      </c>
      <c r="E1276" s="112" t="s">
        <v>362</v>
      </c>
      <c r="F1276" s="115" t="str">
        <f t="shared" si="257"/>
        <v>Emeri FSC/PEFC 515 (kg/m3)</v>
      </c>
      <c r="G1276" s="146">
        <v>0.23757963333333337</v>
      </c>
      <c r="H1276" s="8">
        <f t="shared" si="258"/>
        <v>0.23757963333333337</v>
      </c>
      <c r="J1276" s="169">
        <v>5.8002875065716816E-2</v>
      </c>
      <c r="K1276" s="8">
        <f t="shared" si="259"/>
        <v>5.8002875065716816E-2</v>
      </c>
      <c r="L1276" s="170">
        <v>2.4818799713000003E-3</v>
      </c>
      <c r="M1276" s="170">
        <v>6.57782885E-3</v>
      </c>
      <c r="N1276" s="170">
        <v>1.3306221244416815E-2</v>
      </c>
      <c r="O1276" s="170">
        <v>3.5636945000000003E-2</v>
      </c>
      <c r="Q1276" s="69">
        <v>24.715996000000001</v>
      </c>
      <c r="S1276" s="116">
        <v>5.2507665000000002E-3</v>
      </c>
      <c r="T1276" s="116">
        <v>4.8798603000000003E-3</v>
      </c>
      <c r="U1276" s="116">
        <v>2.0740219999999999E-4</v>
      </c>
      <c r="V1276" s="116">
        <v>1.6350404E-4</v>
      </c>
      <c r="X1276" s="172">
        <v>1.2517302999999999E-5</v>
      </c>
      <c r="Z1276" s="166"/>
      <c r="AA1276" t="s">
        <v>2485</v>
      </c>
    </row>
    <row r="1277" spans="1:27" ht="14.4">
      <c r="A1277" t="s">
        <v>1843</v>
      </c>
      <c r="B1277" s="85" t="s">
        <v>816</v>
      </c>
      <c r="C1277" s="113" t="str">
        <f t="shared" si="256"/>
        <v>A.160.04.110</v>
      </c>
      <c r="D1277" s="9" t="s">
        <v>141</v>
      </c>
      <c r="E1277" s="112" t="s">
        <v>362</v>
      </c>
      <c r="F1277" s="115" t="str">
        <f t="shared" si="257"/>
        <v>Emeri natural forest clear cut 515 (kg/m3)</v>
      </c>
      <c r="G1277" s="146">
        <v>3.6875796666666667</v>
      </c>
      <c r="H1277" s="8">
        <f t="shared" si="258"/>
        <v>3.6875796666666667</v>
      </c>
      <c r="J1277" s="169">
        <v>7.6859528566657165</v>
      </c>
      <c r="K1277" s="8">
        <f t="shared" si="259"/>
        <v>7.6859528566657165</v>
      </c>
      <c r="L1277" s="170">
        <v>2.4818799713000003E-3</v>
      </c>
      <c r="M1277" s="170">
        <v>7.1170278054500002</v>
      </c>
      <c r="N1277" s="170">
        <v>1.3306221244416815E-2</v>
      </c>
      <c r="O1277" s="170">
        <v>0.55313694999999996</v>
      </c>
      <c r="Q1277" s="69">
        <v>24.715996000000001</v>
      </c>
      <c r="S1277" s="116">
        <v>6.1265590000000002E-2</v>
      </c>
      <c r="T1277" s="116">
        <v>5.8282548000000003E-2</v>
      </c>
      <c r="U1277" s="116">
        <v>2.8195376000000002E-3</v>
      </c>
      <c r="V1277" s="116">
        <v>1.6350404E-4</v>
      </c>
      <c r="X1277" s="69">
        <v>1.0871246E-4</v>
      </c>
      <c r="Z1277" s="166"/>
      <c r="AA1277" t="s">
        <v>2485</v>
      </c>
    </row>
    <row r="1278" spans="1:27" ht="14.4">
      <c r="A1278" t="s">
        <v>860</v>
      </c>
      <c r="B1278" s="85" t="s">
        <v>816</v>
      </c>
      <c r="C1278" s="113" t="str">
        <f t="shared" si="256"/>
        <v>A.160.04.111</v>
      </c>
      <c r="D1278" s="9" t="s">
        <v>141</v>
      </c>
      <c r="E1278" s="112" t="s">
        <v>362</v>
      </c>
      <c r="F1278" s="115" t="str">
        <f t="shared" si="257"/>
        <v>Hemlock FSC/PEFCt 490 (kg/m3)</v>
      </c>
      <c r="G1278" s="146">
        <v>0.32536828000000001</v>
      </c>
      <c r="H1278" s="8">
        <f t="shared" si="258"/>
        <v>0.32536828000000001</v>
      </c>
      <c r="J1278" s="169">
        <v>8.2140150709416812E-2</v>
      </c>
      <c r="K1278" s="8">
        <f t="shared" si="259"/>
        <v>8.2140150709416812E-2</v>
      </c>
      <c r="L1278" s="170">
        <v>2.749656335E-3</v>
      </c>
      <c r="M1278" s="170">
        <v>9.6769873200000002E-3</v>
      </c>
      <c r="N1278" s="170">
        <v>2.0908265054416814E-2</v>
      </c>
      <c r="O1278" s="170">
        <v>4.8805241999999999E-2</v>
      </c>
      <c r="Q1278" s="69">
        <v>25.869053000000001</v>
      </c>
      <c r="S1278" s="116">
        <v>7.6626977000000002E-3</v>
      </c>
      <c r="T1278" s="116">
        <v>7.1277355999999998E-3</v>
      </c>
      <c r="U1278" s="116">
        <v>2.9096797000000002E-4</v>
      </c>
      <c r="V1278" s="116">
        <v>2.4399409999999999E-4</v>
      </c>
      <c r="X1278" s="172">
        <v>1.7227122999999999E-5</v>
      </c>
      <c r="Z1278" s="166"/>
      <c r="AA1278" t="s">
        <v>2486</v>
      </c>
    </row>
    <row r="1279" spans="1:27" ht="14.4">
      <c r="A1279" t="s">
        <v>861</v>
      </c>
      <c r="B1279" s="85" t="s">
        <v>816</v>
      </c>
      <c r="C1279" s="113" t="str">
        <f t="shared" si="256"/>
        <v>A.160.04.112</v>
      </c>
      <c r="D1279" s="9" t="s">
        <v>141</v>
      </c>
      <c r="E1279" s="112" t="s">
        <v>362</v>
      </c>
      <c r="F1279" s="115" t="str">
        <f t="shared" si="257"/>
        <v>Hickory FSC/PEFCt 800 (kg/m3)</v>
      </c>
      <c r="G1279" s="146">
        <v>0.20746264</v>
      </c>
      <c r="H1279" s="8">
        <f t="shared" si="258"/>
        <v>0.20746264</v>
      </c>
      <c r="J1279" s="169">
        <v>4.9722280579916817E-2</v>
      </c>
      <c r="K1279" s="8">
        <f t="shared" si="259"/>
        <v>4.9722280579916817E-2</v>
      </c>
      <c r="L1279" s="170">
        <v>2.3900159355000001E-3</v>
      </c>
      <c r="M1279" s="170">
        <v>5.5146236600000006E-3</v>
      </c>
      <c r="N1279" s="170">
        <v>1.0698244984416815E-2</v>
      </c>
      <c r="O1279" s="170">
        <v>3.1119396000000001E-2</v>
      </c>
      <c r="Q1279" s="69">
        <v>24.320426000000001</v>
      </c>
      <c r="S1279" s="116">
        <v>4.4233233000000004E-3</v>
      </c>
      <c r="T1279" s="116">
        <v>4.1086984999999998E-3</v>
      </c>
      <c r="U1279" s="116">
        <v>1.7873391999999999E-4</v>
      </c>
      <c r="V1279" s="116">
        <v>1.3589091E-4</v>
      </c>
      <c r="X1279" s="172">
        <v>1.090154E-5</v>
      </c>
      <c r="Z1279" s="166"/>
      <c r="AA1279" t="s">
        <v>2487</v>
      </c>
    </row>
    <row r="1280" spans="1:27" ht="14.4">
      <c r="A1280" t="s">
        <v>862</v>
      </c>
      <c r="B1280" s="85" t="s">
        <v>816</v>
      </c>
      <c r="C1280" s="113" t="str">
        <f t="shared" si="256"/>
        <v>A.160.04.113</v>
      </c>
      <c r="D1280" s="9" t="s">
        <v>141</v>
      </c>
      <c r="E1280" s="112" t="s">
        <v>362</v>
      </c>
      <c r="F1280" s="115" t="str">
        <f t="shared" si="257"/>
        <v>Limba FSC/PEFC 560 (kg/m3)</v>
      </c>
      <c r="G1280" s="146">
        <v>0.22880076666666666</v>
      </c>
      <c r="H1280" s="8">
        <f t="shared" si="258"/>
        <v>0.22880076666666666</v>
      </c>
      <c r="J1280" s="169">
        <v>5.5589147050316812E-2</v>
      </c>
      <c r="K1280" s="8">
        <f t="shared" si="259"/>
        <v>5.5589147050316812E-2</v>
      </c>
      <c r="L1280" s="170">
        <v>2.4551023159000004E-3</v>
      </c>
      <c r="M1280" s="170">
        <v>6.26791298E-3</v>
      </c>
      <c r="N1280" s="170">
        <v>1.2546016754416816E-2</v>
      </c>
      <c r="O1280" s="170">
        <v>3.4320114999999998E-2</v>
      </c>
      <c r="Q1280" s="69">
        <v>24.600691000000001</v>
      </c>
      <c r="S1280" s="116">
        <v>5.0095733999999999E-3</v>
      </c>
      <c r="T1280" s="116">
        <v>4.6550727000000004E-3</v>
      </c>
      <c r="U1280" s="116">
        <v>1.9904562000000001E-4</v>
      </c>
      <c r="V1280" s="116">
        <v>1.5545503E-4</v>
      </c>
      <c r="X1280" s="172">
        <v>1.2046320999999999E-5</v>
      </c>
      <c r="Z1280" s="166"/>
      <c r="AA1280" t="s">
        <v>2488</v>
      </c>
    </row>
    <row r="1281" spans="1:27" ht="14.4">
      <c r="A1281" t="s">
        <v>1844</v>
      </c>
      <c r="B1281" s="85" t="s">
        <v>816</v>
      </c>
      <c r="C1281" s="113" t="str">
        <f t="shared" si="256"/>
        <v>A.160.04.114</v>
      </c>
      <c r="D1281" s="9" t="s">
        <v>141</v>
      </c>
      <c r="E1281" s="112" t="s">
        <v>362</v>
      </c>
      <c r="F1281" s="115" t="str">
        <f t="shared" si="257"/>
        <v>Limba natural forest clear cut 560 (kg/m3)</v>
      </c>
      <c r="G1281" s="146">
        <v>3.6788008000000003</v>
      </c>
      <c r="H1281" s="8">
        <f t="shared" si="258"/>
        <v>3.6788008000000003</v>
      </c>
      <c r="J1281" s="169">
        <v>4.9355391443403169</v>
      </c>
      <c r="K1281" s="8">
        <f t="shared" si="259"/>
        <v>4.9355391443403169</v>
      </c>
      <c r="L1281" s="170">
        <v>2.4551023159000004E-3</v>
      </c>
      <c r="M1281" s="170">
        <v>4.3687179052699996</v>
      </c>
      <c r="N1281" s="170">
        <v>1.2546016754416816E-2</v>
      </c>
      <c r="O1281" s="170">
        <v>0.55182012000000003</v>
      </c>
      <c r="Q1281" s="69">
        <v>24.600691000000001</v>
      </c>
      <c r="S1281" s="116">
        <v>6.1024397000000001E-2</v>
      </c>
      <c r="T1281" s="116">
        <v>5.8057760999999999E-2</v>
      </c>
      <c r="U1281" s="116">
        <v>2.8111809999999998E-3</v>
      </c>
      <c r="V1281" s="116">
        <v>1.5545503E-4</v>
      </c>
      <c r="X1281" s="69">
        <v>1.0824147E-4</v>
      </c>
      <c r="Z1281" s="166"/>
      <c r="AA1281" t="s">
        <v>2488</v>
      </c>
    </row>
    <row r="1282" spans="1:27" ht="14.4">
      <c r="A1282" t="s">
        <v>863</v>
      </c>
      <c r="B1282" s="85" t="s">
        <v>816</v>
      </c>
      <c r="C1282" s="113" t="str">
        <f t="shared" si="256"/>
        <v>A.160.04.115</v>
      </c>
      <c r="D1282" s="9" t="s">
        <v>141</v>
      </c>
      <c r="E1282" s="112" t="s">
        <v>362</v>
      </c>
      <c r="F1282" s="115" t="str">
        <f t="shared" si="257"/>
        <v>Menkulang FSC/PEFC 710 (kg/m3)</v>
      </c>
      <c r="G1282" s="146">
        <v>0.27982792000000001</v>
      </c>
      <c r="H1282" s="8">
        <f t="shared" si="258"/>
        <v>0.27982792000000001</v>
      </c>
      <c r="J1282" s="169">
        <v>6.9618939470916824E-2</v>
      </c>
      <c r="K1282" s="8">
        <f t="shared" si="259"/>
        <v>6.9618939470916824E-2</v>
      </c>
      <c r="L1282" s="170">
        <v>2.6107473265000003E-3</v>
      </c>
      <c r="M1282" s="170">
        <v>8.0692989000000007E-3</v>
      </c>
      <c r="N1282" s="170">
        <v>1.6964705244416813E-2</v>
      </c>
      <c r="O1282" s="170">
        <v>4.1974188000000003E-2</v>
      </c>
      <c r="Q1282" s="69">
        <v>25.270904999999999</v>
      </c>
      <c r="S1282" s="116">
        <v>6.4115083999999999E-3</v>
      </c>
      <c r="T1282" s="116">
        <v>5.9616503000000003E-3</v>
      </c>
      <c r="U1282" s="116">
        <v>2.4761823000000002E-4</v>
      </c>
      <c r="V1282" s="116">
        <v>2.0223988000000001E-4</v>
      </c>
      <c r="X1282" s="172">
        <v>1.4783904E-5</v>
      </c>
      <c r="Z1282" s="166"/>
      <c r="AA1282" t="s">
        <v>2489</v>
      </c>
    </row>
    <row r="1283" spans="1:27" ht="14.4">
      <c r="A1283" t="s">
        <v>1845</v>
      </c>
      <c r="B1283" s="85" t="s">
        <v>816</v>
      </c>
      <c r="C1283" s="113" t="str">
        <f t="shared" si="256"/>
        <v>A.160.04.116</v>
      </c>
      <c r="D1283" s="9" t="s">
        <v>141</v>
      </c>
      <c r="E1283" s="112" t="s">
        <v>362</v>
      </c>
      <c r="F1283" s="115" t="str">
        <f t="shared" si="257"/>
        <v>Menkulang natural forest clear cut 710 (kg/m3)</v>
      </c>
      <c r="G1283" s="146">
        <v>3.7298279333333335</v>
      </c>
      <c r="H1283" s="8">
        <f t="shared" si="258"/>
        <v>3.7298279333333335</v>
      </c>
      <c r="J1283" s="169">
        <v>4.8808689425909151</v>
      </c>
      <c r="K1283" s="8">
        <f t="shared" si="259"/>
        <v>4.8808689425909151</v>
      </c>
      <c r="L1283" s="170">
        <v>2.6107473265000003E-3</v>
      </c>
      <c r="M1283" s="170">
        <v>4.3018193000199991</v>
      </c>
      <c r="N1283" s="170">
        <v>1.6964705244416813E-2</v>
      </c>
      <c r="O1283" s="170">
        <v>0.55947418999999998</v>
      </c>
      <c r="Q1283" s="69">
        <v>25.270904999999999</v>
      </c>
      <c r="S1283" s="116">
        <v>6.2426332000000001E-2</v>
      </c>
      <c r="T1283" s="116">
        <v>5.9364338000000003E-2</v>
      </c>
      <c r="U1283" s="116">
        <v>2.8597535999999998E-3</v>
      </c>
      <c r="V1283" s="116">
        <v>2.0223988000000001E-4</v>
      </c>
      <c r="X1283" s="69">
        <v>1.1097906E-4</v>
      </c>
      <c r="Z1283" s="166"/>
      <c r="AA1283" t="s">
        <v>2489</v>
      </c>
    </row>
    <row r="1284" spans="1:27" ht="14.4">
      <c r="A1284" t="s">
        <v>864</v>
      </c>
      <c r="B1284" s="85" t="s">
        <v>816</v>
      </c>
      <c r="C1284" s="113" t="str">
        <f t="shared" si="256"/>
        <v>A.160.04.117</v>
      </c>
      <c r="D1284" s="9" t="s">
        <v>141</v>
      </c>
      <c r="E1284" s="112" t="s">
        <v>362</v>
      </c>
      <c r="F1284" s="115" t="str">
        <f t="shared" si="257"/>
        <v>Mersawa FSC/PEFC 640 (kg/m3)</v>
      </c>
      <c r="G1284" s="146">
        <v>0.29135018000000001</v>
      </c>
      <c r="H1284" s="8">
        <f t="shared" si="258"/>
        <v>0.29135018000000001</v>
      </c>
      <c r="J1284" s="169">
        <v>7.2786956392316804E-2</v>
      </c>
      <c r="K1284" s="8">
        <f t="shared" si="259"/>
        <v>7.2786956392316804E-2</v>
      </c>
      <c r="L1284" s="170">
        <v>2.6458929278999998E-3</v>
      </c>
      <c r="M1284" s="170">
        <v>8.4760633999999991E-3</v>
      </c>
      <c r="N1284" s="170">
        <v>1.7962473064416815E-2</v>
      </c>
      <c r="O1284" s="170">
        <v>4.3702526999999998E-2</v>
      </c>
      <c r="Q1284" s="69">
        <v>25.422243000000002</v>
      </c>
      <c r="S1284" s="116">
        <v>6.7280743999999998E-3</v>
      </c>
      <c r="T1284" s="116">
        <v>6.2566838999999997E-3</v>
      </c>
      <c r="U1284" s="116">
        <v>2.5858624000000001E-4</v>
      </c>
      <c r="V1284" s="116">
        <v>2.1280419999999999E-4</v>
      </c>
      <c r="X1284" s="172">
        <v>1.5402067999999999E-5</v>
      </c>
      <c r="Z1284" s="166"/>
      <c r="AA1284" t="s">
        <v>2490</v>
      </c>
    </row>
    <row r="1285" spans="1:27" ht="14.4">
      <c r="A1285" t="s">
        <v>1846</v>
      </c>
      <c r="B1285" s="85" t="s">
        <v>816</v>
      </c>
      <c r="C1285" s="113" t="str">
        <f t="shared" si="256"/>
        <v>A.160.04.118</v>
      </c>
      <c r="D1285" s="9" t="s">
        <v>141</v>
      </c>
      <c r="E1285" s="112" t="s">
        <v>362</v>
      </c>
      <c r="F1285" s="115" t="str">
        <f t="shared" si="257"/>
        <v>Mersawa natural forest clear cut 640 (kg/m3)</v>
      </c>
      <c r="G1285" s="146">
        <v>3.7413501999999998</v>
      </c>
      <c r="H1285" s="8">
        <f t="shared" si="258"/>
        <v>3.7413501999999998</v>
      </c>
      <c r="J1285" s="169">
        <v>5.3563494399323162</v>
      </c>
      <c r="K1285" s="8">
        <f t="shared" si="259"/>
        <v>5.3563494399323162</v>
      </c>
      <c r="L1285" s="170">
        <v>2.6458929278999998E-3</v>
      </c>
      <c r="M1285" s="170">
        <v>4.7745385439399994</v>
      </c>
      <c r="N1285" s="170">
        <v>1.7962473064416815E-2</v>
      </c>
      <c r="O1285" s="170">
        <v>0.56120252999999998</v>
      </c>
      <c r="Q1285" s="69">
        <v>25.422243000000002</v>
      </c>
      <c r="S1285" s="116">
        <v>6.2742898000000005E-2</v>
      </c>
      <c r="T1285" s="116">
        <v>5.9659372000000002E-2</v>
      </c>
      <c r="U1285" s="116">
        <v>2.8707215999999999E-3</v>
      </c>
      <c r="V1285" s="116">
        <v>2.1280419999999999E-4</v>
      </c>
      <c r="X1285" s="69">
        <v>1.1159722E-4</v>
      </c>
      <c r="Z1285" s="166"/>
      <c r="AA1285" t="s">
        <v>2490</v>
      </c>
    </row>
    <row r="1286" spans="1:27" ht="14.4">
      <c r="A1286" t="s">
        <v>865</v>
      </c>
      <c r="B1286" s="85" t="s">
        <v>816</v>
      </c>
      <c r="C1286" s="113" t="str">
        <f t="shared" si="256"/>
        <v>A.160.04.119</v>
      </c>
      <c r="D1286" s="9" t="s">
        <v>141</v>
      </c>
      <c r="E1286" s="112" t="s">
        <v>362</v>
      </c>
      <c r="F1286" s="115" t="str">
        <f t="shared" si="257"/>
        <v>Okoume FSC/PEFC forest 440 (kg/m3)</v>
      </c>
      <c r="G1286" s="146">
        <v>0.25788075999999999</v>
      </c>
      <c r="H1286" s="8">
        <f t="shared" si="258"/>
        <v>0.25788075999999999</v>
      </c>
      <c r="J1286" s="169">
        <v>6.358462091251682E-2</v>
      </c>
      <c r="K1286" s="8">
        <f t="shared" si="259"/>
        <v>6.358462091251682E-2</v>
      </c>
      <c r="L1286" s="170">
        <v>2.5438031381E-3</v>
      </c>
      <c r="M1286" s="170">
        <v>7.2945092299999993E-3</v>
      </c>
      <c r="N1286" s="170">
        <v>1.5064194544416815E-2</v>
      </c>
      <c r="O1286" s="170">
        <v>3.8682113999999997E-2</v>
      </c>
      <c r="Q1286" s="69">
        <v>24.982641000000001</v>
      </c>
      <c r="S1286" s="116">
        <v>5.8085256000000004E-3</v>
      </c>
      <c r="T1286" s="116">
        <v>5.3996814000000001E-3</v>
      </c>
      <c r="U1286" s="116">
        <v>2.2672679E-4</v>
      </c>
      <c r="V1286" s="116">
        <v>1.8211736E-4</v>
      </c>
      <c r="X1286" s="172">
        <v>1.3606449E-5</v>
      </c>
      <c r="Z1286" s="166"/>
      <c r="AA1286" t="s">
        <v>2491</v>
      </c>
    </row>
    <row r="1287" spans="1:27" ht="14.4">
      <c r="A1287" t="s">
        <v>1847</v>
      </c>
      <c r="B1287" s="85" t="s">
        <v>816</v>
      </c>
      <c r="C1287" s="113" t="str">
        <f t="shared" si="256"/>
        <v>A.160.04.120</v>
      </c>
      <c r="D1287" s="9" t="s">
        <v>141</v>
      </c>
      <c r="E1287" s="112" t="s">
        <v>362</v>
      </c>
      <c r="F1287" s="115" t="str">
        <f t="shared" si="257"/>
        <v>Okoume natural forest clear cut 440 (kg/m3)</v>
      </c>
      <c r="G1287" s="146">
        <v>3.707880733333333</v>
      </c>
      <c r="H1287" s="8">
        <f t="shared" si="258"/>
        <v>3.707880733333333</v>
      </c>
      <c r="J1287" s="169">
        <v>11.710484957242516</v>
      </c>
      <c r="K1287" s="8">
        <f t="shared" si="259"/>
        <v>11.710484957242516</v>
      </c>
      <c r="L1287" s="170">
        <v>2.5438031381E-3</v>
      </c>
      <c r="M1287" s="170">
        <v>11.13669484956</v>
      </c>
      <c r="N1287" s="170">
        <v>1.5064194544416815E-2</v>
      </c>
      <c r="O1287" s="170">
        <v>0.55618210999999995</v>
      </c>
      <c r="Q1287" s="69">
        <v>24.982641000000001</v>
      </c>
      <c r="S1287" s="116">
        <v>6.1823349E-2</v>
      </c>
      <c r="T1287" s="116">
        <v>5.8802369E-2</v>
      </c>
      <c r="U1287" s="116">
        <v>2.8388621999999998E-3</v>
      </c>
      <c r="V1287" s="116">
        <v>1.8211736E-4</v>
      </c>
      <c r="X1287" s="69">
        <v>1.098016E-4</v>
      </c>
      <c r="Z1287" s="166"/>
      <c r="AA1287" t="s">
        <v>2491</v>
      </c>
    </row>
    <row r="1288" spans="1:27" ht="14.4">
      <c r="A1288" t="s">
        <v>866</v>
      </c>
      <c r="B1288" s="85" t="s">
        <v>816</v>
      </c>
      <c r="C1288" s="113" t="str">
        <f t="shared" si="256"/>
        <v>A.160.04.121</v>
      </c>
      <c r="D1288" s="9" t="s">
        <v>141</v>
      </c>
      <c r="E1288" s="112" t="s">
        <v>362</v>
      </c>
      <c r="F1288" s="115" t="str">
        <f t="shared" si="257"/>
        <v>Parana Pine FSC/PEFC 540 (kg/m3)</v>
      </c>
      <c r="G1288" s="146">
        <v>0.23648227333333333</v>
      </c>
      <c r="H1288" s="8">
        <f t="shared" si="258"/>
        <v>0.23648227333333333</v>
      </c>
      <c r="J1288" s="169">
        <v>5.7701159341216814E-2</v>
      </c>
      <c r="K1288" s="8">
        <f t="shared" si="259"/>
        <v>5.7701159341216814E-2</v>
      </c>
      <c r="L1288" s="170">
        <v>2.4785327568000001E-3</v>
      </c>
      <c r="M1288" s="170">
        <v>6.5390892800000003E-3</v>
      </c>
      <c r="N1288" s="170">
        <v>1.3211196304416814E-2</v>
      </c>
      <c r="O1288" s="170">
        <v>3.5472340999999998E-2</v>
      </c>
      <c r="Q1288" s="69">
        <v>24.701582999999999</v>
      </c>
      <c r="S1288" s="116">
        <v>5.2206173E-3</v>
      </c>
      <c r="T1288" s="116">
        <v>4.8517617999999998E-3</v>
      </c>
      <c r="U1288" s="116">
        <v>2.0635763000000001E-4</v>
      </c>
      <c r="V1288" s="116">
        <v>1.6249791E-4</v>
      </c>
      <c r="X1288" s="172">
        <v>1.245843E-5</v>
      </c>
      <c r="Z1288" s="166"/>
      <c r="AA1288" t="s">
        <v>2492</v>
      </c>
    </row>
    <row r="1289" spans="1:27" ht="14.4">
      <c r="A1289" t="s">
        <v>1848</v>
      </c>
      <c r="B1289" s="85" t="s">
        <v>816</v>
      </c>
      <c r="C1289" s="113" t="str">
        <f t="shared" si="256"/>
        <v>A.160.04.122</v>
      </c>
      <c r="D1289" s="9" t="s">
        <v>141</v>
      </c>
      <c r="E1289" s="112" t="s">
        <v>362</v>
      </c>
      <c r="F1289" s="115" t="str">
        <f t="shared" si="257"/>
        <v>Parana Pine natural forest clear cut 540 (kg/m3)</v>
      </c>
      <c r="G1289" s="146">
        <v>3.6864822666666663</v>
      </c>
      <c r="H1289" s="8">
        <f t="shared" si="258"/>
        <v>3.6864822666666663</v>
      </c>
      <c r="J1289" s="169">
        <v>7.3765011369112177</v>
      </c>
      <c r="K1289" s="8">
        <f t="shared" si="259"/>
        <v>7.3765011369112177</v>
      </c>
      <c r="L1289" s="170">
        <v>2.4785327568000001E-3</v>
      </c>
      <c r="M1289" s="170">
        <v>6.8078390678499998</v>
      </c>
      <c r="N1289" s="170">
        <v>1.3211196304416814E-2</v>
      </c>
      <c r="O1289" s="170">
        <v>0.55297233999999995</v>
      </c>
      <c r="Q1289" s="69">
        <v>24.701582999999999</v>
      </c>
      <c r="S1289" s="116">
        <v>6.1235441000000002E-2</v>
      </c>
      <c r="T1289" s="116">
        <v>5.8254449999999999E-2</v>
      </c>
      <c r="U1289" s="116">
        <v>2.818493E-3</v>
      </c>
      <c r="V1289" s="116">
        <v>1.6249791E-4</v>
      </c>
      <c r="X1289" s="69">
        <v>1.0865358E-4</v>
      </c>
      <c r="Z1289" s="166"/>
      <c r="AA1289" t="s">
        <v>2492</v>
      </c>
    </row>
    <row r="1290" spans="1:27" ht="14.4">
      <c r="A1290" t="s">
        <v>867</v>
      </c>
      <c r="B1290" s="85" t="s">
        <v>816</v>
      </c>
      <c r="C1290" s="113" t="str">
        <f t="shared" si="256"/>
        <v>A.160.04.123</v>
      </c>
      <c r="D1290" s="9" t="s">
        <v>141</v>
      </c>
      <c r="E1290" s="112" t="s">
        <v>362</v>
      </c>
      <c r="F1290" s="115" t="str">
        <f t="shared" si="257"/>
        <v>Radiata Pine FSC/PEFC 450 (kg/m3)</v>
      </c>
      <c r="G1290" s="146">
        <v>0.38352826000000001</v>
      </c>
      <c r="H1290" s="8">
        <f t="shared" si="258"/>
        <v>0.38352826000000001</v>
      </c>
      <c r="J1290" s="169">
        <v>9.8131096503716819E-2</v>
      </c>
      <c r="K1290" s="8">
        <f t="shared" si="259"/>
        <v>9.8131096503716819E-2</v>
      </c>
      <c r="L1290" s="170">
        <v>2.9270580792999999E-3</v>
      </c>
      <c r="M1290" s="170">
        <v>1.1730179810000001E-2</v>
      </c>
      <c r="N1290" s="170">
        <v>2.5944619614416811E-2</v>
      </c>
      <c r="O1290" s="170">
        <v>5.7529239000000003E-2</v>
      </c>
      <c r="Q1290" s="69">
        <v>27.576953</v>
      </c>
      <c r="S1290" s="116">
        <v>9.2606022000000007E-3</v>
      </c>
      <c r="T1290" s="116">
        <v>8.6169530999999997E-3</v>
      </c>
      <c r="U1290" s="116">
        <v>3.4633029999999999E-4</v>
      </c>
      <c r="V1290" s="116">
        <v>2.9731876999999999E-4</v>
      </c>
      <c r="X1290" s="172">
        <v>2.034738E-5</v>
      </c>
      <c r="Z1290" s="166"/>
      <c r="AA1290" t="s">
        <v>2493</v>
      </c>
    </row>
    <row r="1291" spans="1:27" ht="14.4">
      <c r="A1291" t="s">
        <v>868</v>
      </c>
      <c r="B1291" s="85" t="s">
        <v>816</v>
      </c>
      <c r="C1291" s="113" t="str">
        <f t="shared" si="256"/>
        <v>A.160.04.124</v>
      </c>
      <c r="D1291" s="9" t="s">
        <v>141</v>
      </c>
      <c r="E1291" s="112" t="s">
        <v>362</v>
      </c>
      <c r="F1291" s="115" t="str">
        <f t="shared" si="257"/>
        <v>Red oak FSC/PEFC 700 (kg/m3)</v>
      </c>
      <c r="G1291" s="146">
        <v>0.25705929333333338</v>
      </c>
      <c r="H1291" s="8">
        <f t="shared" si="258"/>
        <v>0.25705929333333338</v>
      </c>
      <c r="J1291" s="169">
        <v>6.5866827924942042E-2</v>
      </c>
      <c r="K1291" s="8">
        <f t="shared" si="259"/>
        <v>6.5866827924942042E-2</v>
      </c>
      <c r="L1291" s="170">
        <v>5.0271225440000006E-3</v>
      </c>
      <c r="M1291" s="170">
        <v>8.2228336100000007E-3</v>
      </c>
      <c r="N1291" s="170">
        <v>1.4057977770942035E-2</v>
      </c>
      <c r="O1291" s="170">
        <v>3.8558894000000003E-2</v>
      </c>
      <c r="Q1291" s="69">
        <v>25.249766000000001</v>
      </c>
      <c r="S1291" s="116">
        <v>5.2766167000000003E-3</v>
      </c>
      <c r="T1291" s="116">
        <v>4.8579807000000003E-3</v>
      </c>
      <c r="U1291" s="116">
        <v>2.2004313E-4</v>
      </c>
      <c r="V1291" s="116">
        <v>1.9859285999999999E-4</v>
      </c>
      <c r="X1291" s="172">
        <v>1.3940987E-5</v>
      </c>
      <c r="Z1291" s="166"/>
      <c r="AA1291" t="s">
        <v>2494</v>
      </c>
    </row>
    <row r="1292" spans="1:27" ht="14.4">
      <c r="A1292" t="s">
        <v>869</v>
      </c>
      <c r="B1292" s="85" t="s">
        <v>816</v>
      </c>
      <c r="C1292" s="113" t="str">
        <f t="shared" si="256"/>
        <v>A.160.04.125</v>
      </c>
      <c r="D1292" s="9" t="s">
        <v>141</v>
      </c>
      <c r="E1292" s="112" t="s">
        <v>362</v>
      </c>
      <c r="F1292" s="115" t="str">
        <f t="shared" si="257"/>
        <v>Silver fir FSC/PEFC 450 (kg/m3)</v>
      </c>
      <c r="G1292" s="146">
        <v>0.22105158666666666</v>
      </c>
      <c r="H1292" s="8">
        <f t="shared" si="258"/>
        <v>0.22105158666666666</v>
      </c>
      <c r="J1292" s="169">
        <v>5.4921567863706527E-2</v>
      </c>
      <c r="K1292" s="8">
        <f t="shared" si="259"/>
        <v>5.4921567863706527E-2</v>
      </c>
      <c r="L1292" s="170">
        <v>3.8815300380000001E-3</v>
      </c>
      <c r="M1292" s="170">
        <v>6.5527864599999996E-3</v>
      </c>
      <c r="N1292" s="170">
        <v>1.1329513365706527E-2</v>
      </c>
      <c r="O1292" s="170">
        <v>3.3157737999999999E-2</v>
      </c>
      <c r="Q1292" s="69">
        <v>25.605025999999999</v>
      </c>
      <c r="S1292" s="116">
        <v>4.4995551000000002E-3</v>
      </c>
      <c r="T1292" s="116">
        <v>4.1529284000000003E-3</v>
      </c>
      <c r="U1292" s="116">
        <v>1.8822652999999999E-4</v>
      </c>
      <c r="V1292" s="116">
        <v>1.5840015E-4</v>
      </c>
      <c r="X1292" s="172">
        <v>1.1851436E-5</v>
      </c>
      <c r="Z1292" s="166"/>
      <c r="AA1292" t="s">
        <v>2495</v>
      </c>
    </row>
    <row r="1293" spans="1:27" ht="14.4">
      <c r="A1293" t="s">
        <v>1849</v>
      </c>
      <c r="B1293" s="85" t="s">
        <v>816</v>
      </c>
      <c r="C1293" s="113" t="str">
        <f t="shared" si="256"/>
        <v>A.160.04.126</v>
      </c>
      <c r="D1293" s="9" t="s">
        <v>141</v>
      </c>
      <c r="E1293" s="112" t="s">
        <v>362</v>
      </c>
      <c r="F1293" s="115" t="str">
        <f t="shared" si="257"/>
        <v>Spruce European FSC/PEFC 460 (kg/m3)</v>
      </c>
      <c r="G1293" s="146">
        <v>0.18880361333333334</v>
      </c>
      <c r="H1293" s="8">
        <f t="shared" si="258"/>
        <v>0.18880361333333334</v>
      </c>
      <c r="J1293" s="169">
        <v>4.3400694421712335E-2</v>
      </c>
      <c r="K1293" s="8">
        <f t="shared" si="259"/>
        <v>4.3400694421712335E-2</v>
      </c>
      <c r="L1293" s="170">
        <v>1.1523345807000001E-3</v>
      </c>
      <c r="M1293" s="170">
        <v>4.40118439E-3</v>
      </c>
      <c r="N1293" s="170">
        <v>9.526633451012333E-3</v>
      </c>
      <c r="O1293" s="170">
        <v>2.8320542000000001E-2</v>
      </c>
      <c r="Q1293" s="69">
        <v>24.887339999999998</v>
      </c>
      <c r="S1293" s="116">
        <v>4.1526159999999996E-3</v>
      </c>
      <c r="T1293" s="116">
        <v>3.8782407000000001E-3</v>
      </c>
      <c r="U1293" s="116">
        <v>1.6377574999999999E-4</v>
      </c>
      <c r="V1293" s="116">
        <v>1.1059954E-4</v>
      </c>
      <c r="X1293" s="172">
        <v>9.7206520000000003E-6</v>
      </c>
      <c r="Z1293" s="166"/>
      <c r="AA1293" t="s">
        <v>2496</v>
      </c>
    </row>
    <row r="1294" spans="1:27" ht="14.4">
      <c r="A1294" t="s">
        <v>870</v>
      </c>
      <c r="B1294" s="85" t="s">
        <v>816</v>
      </c>
      <c r="C1294" s="113" t="str">
        <f t="shared" si="256"/>
        <v>A.160.04.127</v>
      </c>
      <c r="D1294" s="9" t="s">
        <v>141</v>
      </c>
      <c r="E1294" s="112" t="s">
        <v>362</v>
      </c>
      <c r="F1294" s="115" t="str">
        <f t="shared" si="257"/>
        <v>Yellow pine FSC/PEFC 540 (kg/m3)</v>
      </c>
      <c r="G1294" s="146">
        <v>0.19203927333333334</v>
      </c>
      <c r="H1294" s="8">
        <f t="shared" si="258"/>
        <v>0.19203927333333334</v>
      </c>
      <c r="J1294" s="169">
        <v>4.5481663617216811E-2</v>
      </c>
      <c r="K1294" s="8">
        <f t="shared" si="259"/>
        <v>4.5481663617216811E-2</v>
      </c>
      <c r="L1294" s="170">
        <v>2.3429709628000001E-3</v>
      </c>
      <c r="M1294" s="170">
        <v>4.9701403200000001E-3</v>
      </c>
      <c r="N1294" s="170">
        <v>9.3626613344168132E-3</v>
      </c>
      <c r="O1294" s="170">
        <v>2.8805891E-2</v>
      </c>
      <c r="Q1294" s="69">
        <v>25.061848000000001</v>
      </c>
      <c r="S1294" s="116">
        <v>3.9995771999999999E-3</v>
      </c>
      <c r="T1294" s="116">
        <v>3.7137748999999999E-3</v>
      </c>
      <c r="U1294" s="116">
        <v>1.6405246000000001E-4</v>
      </c>
      <c r="V1294" s="116">
        <v>1.2174981000000001E-4</v>
      </c>
      <c r="X1294" s="172">
        <v>1.0074083000000001E-5</v>
      </c>
      <c r="Z1294" s="166"/>
      <c r="AA1294" t="s">
        <v>2497</v>
      </c>
    </row>
    <row r="1295" spans="1:27" ht="14.4">
      <c r="B1295" s="85"/>
      <c r="C1295" s="113"/>
      <c r="D1295" s="1" t="s">
        <v>142</v>
      </c>
      <c r="E1295" s="112"/>
      <c r="H1295" s="8"/>
      <c r="Q1295"/>
      <c r="X1295" s="3"/>
    </row>
    <row r="1296" spans="1:27" ht="14.4">
      <c r="A1296" t="s">
        <v>871</v>
      </c>
      <c r="B1296" s="85" t="s">
        <v>816</v>
      </c>
      <c r="C1296" s="113" t="str">
        <f t="shared" si="256"/>
        <v>A.160.05.101</v>
      </c>
      <c r="D1296" s="9" t="s">
        <v>142</v>
      </c>
      <c r="E1296" s="112" t="s">
        <v>362</v>
      </c>
      <c r="F1296" s="115" t="str">
        <f t="shared" si="257"/>
        <v>Abura FSC/PEFC 560 (kg/m3)</v>
      </c>
      <c r="G1296" s="146">
        <v>0.24800453333333333</v>
      </c>
      <c r="H1296" s="8">
        <f t="shared" ref="H1296:H1326" si="260">G1296</f>
        <v>0.24800453333333333</v>
      </c>
      <c r="J1296" s="169">
        <v>6.0869176382716814E-2</v>
      </c>
      <c r="K1296" s="8">
        <f t="shared" ref="K1296:K1326" si="261">J1296</f>
        <v>6.0869176382716814E-2</v>
      </c>
      <c r="L1296" s="170">
        <v>2.5136783582999996E-3</v>
      </c>
      <c r="M1296" s="170">
        <v>6.9458539E-3</v>
      </c>
      <c r="N1296" s="170">
        <v>1.4208964124416815E-2</v>
      </c>
      <c r="O1296" s="170">
        <v>3.720068E-2</v>
      </c>
      <c r="Q1296" s="69">
        <v>24.852922</v>
      </c>
      <c r="S1296" s="116">
        <v>5.5371832999999999E-3</v>
      </c>
      <c r="T1296" s="116">
        <v>5.1467954999999998E-3</v>
      </c>
      <c r="U1296" s="116">
        <v>2.1732564E-4</v>
      </c>
      <c r="V1296" s="116">
        <v>1.7306223000000001E-4</v>
      </c>
      <c r="X1296" s="172">
        <v>1.3076594E-5</v>
      </c>
      <c r="Z1296" s="166"/>
      <c r="AA1296" t="s">
        <v>2498</v>
      </c>
    </row>
    <row r="1297" spans="1:27" ht="14.4">
      <c r="A1297" t="s">
        <v>1850</v>
      </c>
      <c r="B1297" s="85" t="s">
        <v>816</v>
      </c>
      <c r="C1297" s="113" t="str">
        <f t="shared" si="256"/>
        <v>A.160.05.102</v>
      </c>
      <c r="D1297" s="9" t="s">
        <v>142</v>
      </c>
      <c r="E1297" s="112" t="s">
        <v>362</v>
      </c>
      <c r="F1297" s="115" t="str">
        <f t="shared" si="257"/>
        <v>Abura natural forest clear cut 560 (kg/m3)</v>
      </c>
      <c r="G1297" s="146">
        <v>3.6980045333333331</v>
      </c>
      <c r="H1297" s="8">
        <f t="shared" si="260"/>
        <v>3.6980045333333331</v>
      </c>
      <c r="J1297" s="169">
        <v>6.0314316343627157</v>
      </c>
      <c r="K1297" s="8">
        <f t="shared" si="261"/>
        <v>6.0314316343627157</v>
      </c>
      <c r="L1297" s="170">
        <v>2.5136783582999996E-3</v>
      </c>
      <c r="M1297" s="170">
        <v>5.4600083118799994</v>
      </c>
      <c r="N1297" s="170">
        <v>1.4208964124416815E-2</v>
      </c>
      <c r="O1297" s="170">
        <v>0.55470067999999995</v>
      </c>
      <c r="Q1297" s="69">
        <v>24.852922</v>
      </c>
      <c r="S1297" s="116">
        <v>6.1552006999999999E-2</v>
      </c>
      <c r="T1297" s="116">
        <v>5.8549482999999999E-2</v>
      </c>
      <c r="U1297" s="116">
        <v>2.8294610000000001E-3</v>
      </c>
      <c r="V1297" s="116">
        <v>1.7306223000000001E-4</v>
      </c>
      <c r="X1297" s="69">
        <v>1.0927175E-4</v>
      </c>
      <c r="Z1297" s="166"/>
      <c r="AA1297" t="s">
        <v>2498</v>
      </c>
    </row>
    <row r="1298" spans="1:27" ht="14.4">
      <c r="A1298" t="s">
        <v>872</v>
      </c>
      <c r="B1298" s="85" t="s">
        <v>816</v>
      </c>
      <c r="C1298" s="113" t="str">
        <f t="shared" si="256"/>
        <v>A.160.05.103</v>
      </c>
      <c r="D1298" s="9" t="s">
        <v>142</v>
      </c>
      <c r="E1298" s="112" t="s">
        <v>362</v>
      </c>
      <c r="F1298" s="115" t="str">
        <f t="shared" si="257"/>
        <v>Ahorn FSC/PEFC 640 (kg/m3)</v>
      </c>
      <c r="G1298" s="146">
        <v>0.25705929333333338</v>
      </c>
      <c r="H1298" s="8">
        <f t="shared" si="260"/>
        <v>0.25705929333333338</v>
      </c>
      <c r="J1298" s="169">
        <v>6.5866827924942042E-2</v>
      </c>
      <c r="K1298" s="8">
        <f t="shared" si="261"/>
        <v>6.5866827924942042E-2</v>
      </c>
      <c r="L1298" s="170">
        <v>5.0271225440000006E-3</v>
      </c>
      <c r="M1298" s="170">
        <v>8.2228336100000007E-3</v>
      </c>
      <c r="N1298" s="170">
        <v>1.4057977770942035E-2</v>
      </c>
      <c r="O1298" s="170">
        <v>3.8558894000000003E-2</v>
      </c>
      <c r="Q1298" s="69">
        <v>25.249766000000001</v>
      </c>
      <c r="S1298" s="116">
        <v>5.2766167000000003E-3</v>
      </c>
      <c r="T1298" s="116">
        <v>4.8579807000000003E-3</v>
      </c>
      <c r="U1298" s="116">
        <v>2.2004313E-4</v>
      </c>
      <c r="V1298" s="116">
        <v>1.9859285999999999E-4</v>
      </c>
      <c r="X1298" s="172">
        <v>1.3940987E-5</v>
      </c>
      <c r="Z1298" s="166"/>
      <c r="AA1298" t="s">
        <v>2499</v>
      </c>
    </row>
    <row r="1299" spans="1:27" ht="14.4">
      <c r="A1299" t="s">
        <v>873</v>
      </c>
      <c r="B1299" s="85" t="s">
        <v>816</v>
      </c>
      <c r="C1299" s="113" t="str">
        <f t="shared" si="256"/>
        <v>A.160.05.104</v>
      </c>
      <c r="D1299" s="9" t="s">
        <v>142</v>
      </c>
      <c r="E1299" s="112" t="s">
        <v>362</v>
      </c>
      <c r="F1299" s="115" t="str">
        <f t="shared" si="257"/>
        <v>Alder FSC/PEFC 530 (kg/m3)</v>
      </c>
      <c r="G1299" s="146">
        <v>0.25705929333333338</v>
      </c>
      <c r="H1299" s="8">
        <f t="shared" si="260"/>
        <v>0.25705929333333338</v>
      </c>
      <c r="J1299" s="169">
        <v>6.5866827924942042E-2</v>
      </c>
      <c r="K1299" s="8">
        <f t="shared" si="261"/>
        <v>6.5866827924942042E-2</v>
      </c>
      <c r="L1299" s="170">
        <v>5.0271225440000006E-3</v>
      </c>
      <c r="M1299" s="170">
        <v>8.2228336100000007E-3</v>
      </c>
      <c r="N1299" s="170">
        <v>1.4057977770942035E-2</v>
      </c>
      <c r="O1299" s="170">
        <v>3.8558894000000003E-2</v>
      </c>
      <c r="Q1299" s="69">
        <v>25.249766000000001</v>
      </c>
      <c r="S1299" s="116">
        <v>5.2766167000000003E-3</v>
      </c>
      <c r="T1299" s="116">
        <v>4.8579807000000003E-3</v>
      </c>
      <c r="U1299" s="116">
        <v>2.2004313E-4</v>
      </c>
      <c r="V1299" s="116">
        <v>1.9859285999999999E-4</v>
      </c>
      <c r="X1299" s="172">
        <v>1.3940987E-5</v>
      </c>
      <c r="Z1299" s="166"/>
      <c r="AA1299" t="s">
        <v>2500</v>
      </c>
    </row>
    <row r="1300" spans="1:27" ht="14.4">
      <c r="A1300" t="s">
        <v>874</v>
      </c>
      <c r="B1300" s="85" t="s">
        <v>816</v>
      </c>
      <c r="C1300" s="113" t="str">
        <f t="shared" si="256"/>
        <v>A.160.05.105</v>
      </c>
      <c r="D1300" s="9" t="s">
        <v>142</v>
      </c>
      <c r="E1300" s="112" t="s">
        <v>362</v>
      </c>
      <c r="F1300" s="115" t="str">
        <f t="shared" si="257"/>
        <v>Antiaris FSC/PEFC 445 (kg/m3)</v>
      </c>
      <c r="G1300" s="146">
        <v>0.24361510666666666</v>
      </c>
      <c r="H1300" s="8">
        <f t="shared" si="260"/>
        <v>0.24361510666666666</v>
      </c>
      <c r="J1300" s="169">
        <v>5.9662313935016809E-2</v>
      </c>
      <c r="K1300" s="8">
        <f t="shared" si="261"/>
        <v>5.9662313935016809E-2</v>
      </c>
      <c r="L1300" s="170">
        <v>2.5002895806000001E-3</v>
      </c>
      <c r="M1300" s="170">
        <v>6.7908959700000004E-3</v>
      </c>
      <c r="N1300" s="170">
        <v>1.3828862384416813E-2</v>
      </c>
      <c r="O1300" s="170">
        <v>3.6542265999999997E-2</v>
      </c>
      <c r="Q1300" s="69">
        <v>24.795269000000001</v>
      </c>
      <c r="S1300" s="116">
        <v>5.4165868000000004E-3</v>
      </c>
      <c r="T1300" s="116">
        <v>5.0344016999999998E-3</v>
      </c>
      <c r="U1300" s="116">
        <v>2.1314734999999999E-4</v>
      </c>
      <c r="V1300" s="116">
        <v>1.6903773000000001E-4</v>
      </c>
      <c r="X1300" s="172">
        <v>1.2841103E-5</v>
      </c>
      <c r="Z1300" s="166"/>
      <c r="AA1300" t="s">
        <v>2501</v>
      </c>
    </row>
    <row r="1301" spans="1:27" ht="14.4">
      <c r="A1301" t="s">
        <v>1851</v>
      </c>
      <c r="B1301" s="85" t="s">
        <v>816</v>
      </c>
      <c r="C1301" s="113" t="str">
        <f t="shared" si="256"/>
        <v>A.160.05.106</v>
      </c>
      <c r="D1301" s="9" t="s">
        <v>142</v>
      </c>
      <c r="E1301" s="112" t="s">
        <v>362</v>
      </c>
      <c r="F1301" s="115" t="str">
        <f t="shared" si="257"/>
        <v>Antiaris natural forest clear cut 445 (kg/m3)</v>
      </c>
      <c r="G1301" s="146">
        <v>3.6936151333333331</v>
      </c>
      <c r="H1301" s="8">
        <f t="shared" si="260"/>
        <v>3.6936151333333331</v>
      </c>
      <c r="J1301" s="169">
        <v>6.0731622837550159</v>
      </c>
      <c r="K1301" s="8">
        <f t="shared" si="261"/>
        <v>6.0731622837550159</v>
      </c>
      <c r="L1301" s="170">
        <v>2.5002895806000001E-3</v>
      </c>
      <c r="M1301" s="170">
        <v>5.5027908617899994</v>
      </c>
      <c r="N1301" s="170">
        <v>1.3828862384416813E-2</v>
      </c>
      <c r="O1301" s="170">
        <v>0.55404226999999995</v>
      </c>
      <c r="Q1301" s="69">
        <v>24.795269000000001</v>
      </c>
      <c r="S1301" s="116">
        <v>6.1431409999999999E-2</v>
      </c>
      <c r="T1301" s="116">
        <v>5.8437089999999997E-2</v>
      </c>
      <c r="U1301" s="116">
        <v>2.8252826999999999E-3</v>
      </c>
      <c r="V1301" s="116">
        <v>1.6903773000000001E-4</v>
      </c>
      <c r="X1301" s="69">
        <v>1.0903626E-4</v>
      </c>
      <c r="Z1301" s="166"/>
      <c r="AA1301" t="s">
        <v>2501</v>
      </c>
    </row>
    <row r="1302" spans="1:27" ht="14.4">
      <c r="A1302" t="s">
        <v>875</v>
      </c>
      <c r="B1302" s="85" t="s">
        <v>816</v>
      </c>
      <c r="C1302" s="113" t="str">
        <f t="shared" si="256"/>
        <v>A.160.05.107</v>
      </c>
      <c r="D1302" s="9" t="s">
        <v>142</v>
      </c>
      <c r="E1302" s="112" t="s">
        <v>362</v>
      </c>
      <c r="F1302" s="115" t="str">
        <f t="shared" si="257"/>
        <v>Ash FSC/PEFC 700 (kg/m3)</v>
      </c>
      <c r="G1302" s="146">
        <v>0.25705929333333338</v>
      </c>
      <c r="H1302" s="8">
        <f t="shared" si="260"/>
        <v>0.25705929333333338</v>
      </c>
      <c r="J1302" s="169">
        <v>6.5866827924942042E-2</v>
      </c>
      <c r="K1302" s="8">
        <f t="shared" si="261"/>
        <v>6.5866827924942042E-2</v>
      </c>
      <c r="L1302" s="170">
        <v>5.0271225440000006E-3</v>
      </c>
      <c r="M1302" s="170">
        <v>8.2228336100000007E-3</v>
      </c>
      <c r="N1302" s="170">
        <v>1.4057977770942035E-2</v>
      </c>
      <c r="O1302" s="170">
        <v>3.8558894000000003E-2</v>
      </c>
      <c r="Q1302" s="69">
        <v>25.249766000000001</v>
      </c>
      <c r="S1302" s="116">
        <v>5.2766167000000003E-3</v>
      </c>
      <c r="T1302" s="116">
        <v>4.8579807000000003E-3</v>
      </c>
      <c r="U1302" s="116">
        <v>2.2004313E-4</v>
      </c>
      <c r="V1302" s="116">
        <v>1.9859285999999999E-4</v>
      </c>
      <c r="X1302" s="172">
        <v>1.3940987E-5</v>
      </c>
      <c r="Z1302" s="166"/>
      <c r="AA1302" t="s">
        <v>2502</v>
      </c>
    </row>
    <row r="1303" spans="1:27" ht="14.4">
      <c r="A1303" t="s">
        <v>876</v>
      </c>
      <c r="B1303" s="85" t="s">
        <v>816</v>
      </c>
      <c r="C1303" s="113" t="str">
        <f t="shared" si="256"/>
        <v>A.160.05.108</v>
      </c>
      <c r="D1303" s="9" t="s">
        <v>142</v>
      </c>
      <c r="E1303" s="112" t="s">
        <v>362</v>
      </c>
      <c r="F1303" s="115" t="str">
        <f t="shared" si="257"/>
        <v>Aspen FSC/PEFC 440 (kg/m3)</v>
      </c>
      <c r="G1303" s="146">
        <v>0.29306700666666669</v>
      </c>
      <c r="H1303" s="8">
        <f t="shared" si="260"/>
        <v>0.29306700666666669</v>
      </c>
      <c r="J1303" s="169">
        <v>7.6812088886177549E-2</v>
      </c>
      <c r="K1303" s="8">
        <f t="shared" si="261"/>
        <v>7.6812088886177549E-2</v>
      </c>
      <c r="L1303" s="170">
        <v>6.1727150599999994E-3</v>
      </c>
      <c r="M1303" s="170">
        <v>9.8928806600000006E-3</v>
      </c>
      <c r="N1303" s="170">
        <v>1.6786442166177546E-2</v>
      </c>
      <c r="O1303" s="170">
        <v>4.3960051E-2</v>
      </c>
      <c r="Q1303" s="69">
        <v>25.838505999999999</v>
      </c>
      <c r="S1303" s="116">
        <v>6.0536781999999999E-3</v>
      </c>
      <c r="T1303" s="116">
        <v>5.5630328999999997E-3</v>
      </c>
      <c r="U1303" s="116">
        <v>2.5185972E-4</v>
      </c>
      <c r="V1303" s="116">
        <v>2.3878557000000001E-4</v>
      </c>
      <c r="X1303" s="172">
        <v>1.6030537999999999E-5</v>
      </c>
      <c r="Z1303" s="166"/>
      <c r="AA1303" t="s">
        <v>2503</v>
      </c>
    </row>
    <row r="1304" spans="1:27" ht="14.4">
      <c r="A1304" t="s">
        <v>877</v>
      </c>
      <c r="B1304" s="85" t="s">
        <v>816</v>
      </c>
      <c r="C1304" s="113" t="str">
        <f t="shared" si="256"/>
        <v>A.160.05.109</v>
      </c>
      <c r="D1304" s="9" t="s">
        <v>142</v>
      </c>
      <c r="E1304" s="112" t="s">
        <v>362</v>
      </c>
      <c r="F1304" s="115" t="str">
        <f t="shared" si="257"/>
        <v>Baboen FSC/PEFC 410 (kg/m3)</v>
      </c>
      <c r="G1304" s="146">
        <v>0.375307</v>
      </c>
      <c r="H1304" s="8">
        <f t="shared" si="260"/>
        <v>0.375307</v>
      </c>
      <c r="J1304" s="169">
        <v>9.5870681439616814E-2</v>
      </c>
      <c r="K1304" s="8">
        <f t="shared" si="261"/>
        <v>9.5870681439616814E-2</v>
      </c>
      <c r="L1304" s="170">
        <v>2.9019813152000003E-3</v>
      </c>
      <c r="M1304" s="170">
        <v>1.1439949009999999E-2</v>
      </c>
      <c r="N1304" s="170">
        <v>2.5232701114416813E-2</v>
      </c>
      <c r="O1304" s="170">
        <v>5.629605E-2</v>
      </c>
      <c r="Q1304" s="69">
        <v>26.524971000000001</v>
      </c>
      <c r="S1304" s="116">
        <v>9.034729E-3</v>
      </c>
      <c r="T1304" s="116">
        <v>8.4064433999999997E-3</v>
      </c>
      <c r="U1304" s="116">
        <v>3.3850451000000002E-4</v>
      </c>
      <c r="V1304" s="116">
        <v>2.8978102E-4</v>
      </c>
      <c r="X1304" s="172">
        <v>1.9906312999999998E-5</v>
      </c>
      <c r="Z1304" s="166"/>
      <c r="AA1304" t="s">
        <v>2504</v>
      </c>
    </row>
    <row r="1305" spans="1:27" ht="14.4">
      <c r="A1305" t="s">
        <v>1852</v>
      </c>
      <c r="B1305" s="85" t="s">
        <v>816</v>
      </c>
      <c r="C1305" s="113" t="str">
        <f t="shared" si="256"/>
        <v>A.160.05.110</v>
      </c>
      <c r="D1305" s="9" t="s">
        <v>142</v>
      </c>
      <c r="E1305" s="112" t="s">
        <v>362</v>
      </c>
      <c r="F1305" s="115" t="str">
        <f t="shared" si="257"/>
        <v>Baboen natural forest clear cut 410 (kg/m3)</v>
      </c>
      <c r="G1305" s="146">
        <v>3.825307</v>
      </c>
      <c r="H1305" s="8">
        <f t="shared" si="260"/>
        <v>3.825307</v>
      </c>
      <c r="J1305" s="169">
        <v>9.5787207119796172</v>
      </c>
      <c r="K1305" s="8">
        <f t="shared" si="261"/>
        <v>9.5787207119796172</v>
      </c>
      <c r="L1305" s="170">
        <v>2.9019813152000003E-3</v>
      </c>
      <c r="M1305" s="170">
        <v>8.9767899795500004</v>
      </c>
      <c r="N1305" s="170">
        <v>2.5232701114416813E-2</v>
      </c>
      <c r="O1305" s="170">
        <v>0.57379605</v>
      </c>
      <c r="Q1305" s="69">
        <v>26.524971000000001</v>
      </c>
      <c r="S1305" s="116">
        <v>6.5049551999999997E-2</v>
      </c>
      <c r="T1305" s="116">
        <v>6.1809131000000003E-2</v>
      </c>
      <c r="U1305" s="116">
        <v>2.9506399E-3</v>
      </c>
      <c r="V1305" s="116">
        <v>2.8978102E-4</v>
      </c>
      <c r="X1305" s="69">
        <v>1.1610147E-4</v>
      </c>
      <c r="Z1305" s="166"/>
      <c r="AA1305" t="s">
        <v>2504</v>
      </c>
    </row>
    <row r="1306" spans="1:27" ht="14.4">
      <c r="A1306" t="s">
        <v>1853</v>
      </c>
      <c r="B1306" s="85" t="s">
        <v>816</v>
      </c>
      <c r="C1306" s="113" t="str">
        <f t="shared" si="256"/>
        <v>A.160.05.111</v>
      </c>
      <c r="D1306" s="9" t="s">
        <v>142</v>
      </c>
      <c r="E1306" s="112" t="s">
        <v>362</v>
      </c>
      <c r="F1306" s="115" t="str">
        <f t="shared" si="257"/>
        <v>Beech European FSC/PEFC 710 (kg/m3)</v>
      </c>
      <c r="G1306" s="146">
        <v>0.15839817333333334</v>
      </c>
      <c r="H1306" s="8">
        <f t="shared" si="260"/>
        <v>0.15839817333333334</v>
      </c>
      <c r="J1306" s="169">
        <v>3.5876814653940742E-2</v>
      </c>
      <c r="K1306" s="8">
        <f t="shared" si="261"/>
        <v>3.5876814653940742E-2</v>
      </c>
      <c r="L1306" s="170">
        <v>1.8881990486999999E-3</v>
      </c>
      <c r="M1306" s="170">
        <v>3.6469044039999995E-3</v>
      </c>
      <c r="N1306" s="170">
        <v>6.5819852012407396E-3</v>
      </c>
      <c r="O1306" s="170">
        <v>2.3759725999999998E-2</v>
      </c>
      <c r="Q1306" s="69">
        <v>24.580618999999999</v>
      </c>
      <c r="S1306" s="116">
        <v>3.1474680000000001E-3</v>
      </c>
      <c r="T1306" s="116">
        <v>2.9261374999999998E-3</v>
      </c>
      <c r="U1306" s="116">
        <v>1.3286565999999999E-4</v>
      </c>
      <c r="V1306" s="199">
        <v>8.8464838999999994E-5</v>
      </c>
      <c r="X1306" s="172">
        <v>8.2156170999999995E-6</v>
      </c>
      <c r="Z1306" s="166"/>
      <c r="AA1306" t="s">
        <v>2505</v>
      </c>
    </row>
    <row r="1307" spans="1:27" ht="14.4">
      <c r="A1307" t="s">
        <v>878</v>
      </c>
      <c r="B1307" s="85" t="s">
        <v>816</v>
      </c>
      <c r="C1307" s="113" t="str">
        <f t="shared" si="256"/>
        <v>A.160.05.112</v>
      </c>
      <c r="D1307" s="9" t="s">
        <v>142</v>
      </c>
      <c r="E1307" s="112" t="s">
        <v>362</v>
      </c>
      <c r="F1307" s="115" t="str">
        <f t="shared" si="257"/>
        <v>Black poplar FSC/PEFC 440 (kg/m3)</v>
      </c>
      <c r="G1307" s="146">
        <v>0.25705929333333338</v>
      </c>
      <c r="H1307" s="8">
        <f t="shared" si="260"/>
        <v>0.25705929333333338</v>
      </c>
      <c r="J1307" s="169">
        <v>6.5866827924942042E-2</v>
      </c>
      <c r="K1307" s="8">
        <f t="shared" si="261"/>
        <v>6.5866827924942042E-2</v>
      </c>
      <c r="L1307" s="170">
        <v>5.0271225440000006E-3</v>
      </c>
      <c r="M1307" s="170">
        <v>8.2228336100000007E-3</v>
      </c>
      <c r="N1307" s="170">
        <v>1.4057977770942035E-2</v>
      </c>
      <c r="O1307" s="170">
        <v>3.8558894000000003E-2</v>
      </c>
      <c r="Q1307" s="69">
        <v>25.249766000000001</v>
      </c>
      <c r="S1307" s="116">
        <v>5.2766167000000003E-3</v>
      </c>
      <c r="T1307" s="116">
        <v>4.8579807000000003E-3</v>
      </c>
      <c r="U1307" s="116">
        <v>2.2004313E-4</v>
      </c>
      <c r="V1307" s="116">
        <v>1.9859285999999999E-4</v>
      </c>
      <c r="X1307" s="172">
        <v>1.3940987E-5</v>
      </c>
      <c r="Z1307" s="166"/>
      <c r="AA1307" t="s">
        <v>2506</v>
      </c>
    </row>
    <row r="1308" spans="1:27" ht="14.4">
      <c r="A1308" t="s">
        <v>879</v>
      </c>
      <c r="B1308" s="85" t="s">
        <v>816</v>
      </c>
      <c r="C1308" s="113" t="str">
        <f t="shared" si="256"/>
        <v>A.160.05.113</v>
      </c>
      <c r="D1308" s="9" t="s">
        <v>142</v>
      </c>
      <c r="E1308" s="112" t="s">
        <v>362</v>
      </c>
      <c r="F1308" s="115" t="str">
        <f t="shared" si="257"/>
        <v>Blue gum FSC/PEFC 900 (kg/m3)</v>
      </c>
      <c r="G1308" s="146">
        <v>0.28311999333333332</v>
      </c>
      <c r="H1308" s="8">
        <f t="shared" si="260"/>
        <v>0.28311999333333332</v>
      </c>
      <c r="J1308" s="169">
        <v>7.0524087204216809E-2</v>
      </c>
      <c r="K1308" s="8">
        <f t="shared" si="261"/>
        <v>7.0524087204216809E-2</v>
      </c>
      <c r="L1308" s="170">
        <v>2.6207888897999999E-3</v>
      </c>
      <c r="M1308" s="170">
        <v>8.1855172699999996E-3</v>
      </c>
      <c r="N1308" s="170">
        <v>1.7249782044416812E-2</v>
      </c>
      <c r="O1308" s="170">
        <v>4.2467998999999999E-2</v>
      </c>
      <c r="Q1308" s="69">
        <v>25.314143999999999</v>
      </c>
      <c r="S1308" s="116">
        <v>6.5019557999999996E-3</v>
      </c>
      <c r="T1308" s="116">
        <v>6.0459455999999998E-3</v>
      </c>
      <c r="U1308" s="116">
        <v>2.5075195000000001E-4</v>
      </c>
      <c r="V1308" s="116">
        <v>2.0525826000000001E-4</v>
      </c>
      <c r="X1308" s="172">
        <v>1.4960522E-5</v>
      </c>
      <c r="Z1308" s="166"/>
      <c r="AA1308" t="s">
        <v>2507</v>
      </c>
    </row>
    <row r="1309" spans="1:27" ht="14.4">
      <c r="A1309" t="s">
        <v>1854</v>
      </c>
      <c r="B1309" s="85" t="s">
        <v>816</v>
      </c>
      <c r="C1309" s="113" t="str">
        <f t="shared" si="256"/>
        <v>A.160.05.114</v>
      </c>
      <c r="D1309" s="9" t="s">
        <v>142</v>
      </c>
      <c r="E1309" s="112" t="s">
        <v>362</v>
      </c>
      <c r="F1309" s="115" t="str">
        <f t="shared" si="257"/>
        <v>Blue gum natural forest clear cut 900 (kg/m3)</v>
      </c>
      <c r="G1309" s="146">
        <v>3.7331200000000004</v>
      </c>
      <c r="H1309" s="8">
        <f t="shared" si="260"/>
        <v>3.7331200000000004</v>
      </c>
      <c r="J1309" s="169">
        <v>1.9448490834442169</v>
      </c>
      <c r="K1309" s="8">
        <f t="shared" si="261"/>
        <v>1.9448490834442169</v>
      </c>
      <c r="L1309" s="170">
        <v>2.6207888897999999E-3</v>
      </c>
      <c r="M1309" s="170">
        <v>1.3650105125100001</v>
      </c>
      <c r="N1309" s="170">
        <v>1.7249782044416812E-2</v>
      </c>
      <c r="O1309" s="170">
        <v>0.55996800000000002</v>
      </c>
      <c r="Q1309" s="69">
        <v>25.314143999999999</v>
      </c>
      <c r="S1309" s="116">
        <v>6.2516778999999995E-2</v>
      </c>
      <c r="T1309" s="116">
        <v>5.9448634E-2</v>
      </c>
      <c r="U1309" s="116">
        <v>2.8628872999999998E-3</v>
      </c>
      <c r="V1309" s="116">
        <v>2.0525826000000001E-4</v>
      </c>
      <c r="X1309" s="69">
        <v>1.1115568E-4</v>
      </c>
      <c r="Z1309" s="166"/>
      <c r="AA1309" t="s">
        <v>2507</v>
      </c>
    </row>
    <row r="1310" spans="1:27" ht="14.4">
      <c r="A1310" t="s">
        <v>880</v>
      </c>
      <c r="B1310" s="85" t="s">
        <v>816</v>
      </c>
      <c r="C1310" s="113" t="str">
        <f t="shared" si="256"/>
        <v>A.160.05.115</v>
      </c>
      <c r="D1310" s="9" t="s">
        <v>142</v>
      </c>
      <c r="E1310" s="112" t="s">
        <v>362</v>
      </c>
      <c r="F1310" s="115" t="str">
        <f t="shared" si="257"/>
        <v>Canaria FSC/PEFC 830 (kg/m3)</v>
      </c>
      <c r="G1310" s="146">
        <v>0.21672983333333337</v>
      </c>
      <c r="H1310" s="8">
        <f t="shared" si="260"/>
        <v>0.21672983333333337</v>
      </c>
      <c r="J1310" s="169">
        <v>5.2270273201716816E-2</v>
      </c>
      <c r="K1310" s="8">
        <f t="shared" si="261"/>
        <v>5.2270273201716816E-2</v>
      </c>
      <c r="L1310" s="170">
        <v>2.4182830972999995E-3</v>
      </c>
      <c r="M1310" s="170">
        <v>5.8417786299999989E-3</v>
      </c>
      <c r="N1310" s="170">
        <v>1.1500736474416814E-2</v>
      </c>
      <c r="O1310" s="170">
        <v>3.2509475000000003E-2</v>
      </c>
      <c r="Q1310" s="69">
        <v>24.442145</v>
      </c>
      <c r="S1310" s="116">
        <v>4.6779328000000004E-3</v>
      </c>
      <c r="T1310" s="116">
        <v>4.3459898E-3</v>
      </c>
      <c r="U1310" s="116">
        <v>1.8755533000000001E-4</v>
      </c>
      <c r="V1310" s="116">
        <v>1.4438763999999999E-4</v>
      </c>
      <c r="X1310" s="172">
        <v>1.139872E-5</v>
      </c>
      <c r="Z1310" s="166"/>
      <c r="AA1310" t="s">
        <v>2508</v>
      </c>
    </row>
    <row r="1311" spans="1:27" ht="14.4">
      <c r="A1311" t="s">
        <v>1855</v>
      </c>
      <c r="B1311" s="85" t="s">
        <v>816</v>
      </c>
      <c r="C1311" s="113" t="str">
        <f t="shared" si="256"/>
        <v>A.160.05.116</v>
      </c>
      <c r="D1311" s="9" t="s">
        <v>142</v>
      </c>
      <c r="E1311" s="112" t="s">
        <v>362</v>
      </c>
      <c r="F1311" s="115" t="str">
        <f t="shared" si="257"/>
        <v>Canaria natural forest clear cut 830 (kg/m3)</v>
      </c>
      <c r="G1311" s="146">
        <v>3.6667298000000002</v>
      </c>
      <c r="H1311" s="8">
        <f t="shared" si="260"/>
        <v>3.6667298000000002</v>
      </c>
      <c r="J1311" s="169">
        <v>6.4779702820617162</v>
      </c>
      <c r="K1311" s="8">
        <f t="shared" si="261"/>
        <v>6.4779702820617162</v>
      </c>
      <c r="L1311" s="170">
        <v>2.4182830972999995E-3</v>
      </c>
      <c r="M1311" s="170">
        <v>5.9140417924899999</v>
      </c>
      <c r="N1311" s="170">
        <v>1.1500736474416814E-2</v>
      </c>
      <c r="O1311" s="170">
        <v>0.55000947</v>
      </c>
      <c r="Q1311" s="69">
        <v>24.442145</v>
      </c>
      <c r="S1311" s="116">
        <v>6.0692756E-2</v>
      </c>
      <c r="T1311" s="116">
        <v>5.7748677999999998E-2</v>
      </c>
      <c r="U1311" s="116">
        <v>2.7996906999999999E-3</v>
      </c>
      <c r="V1311" s="116">
        <v>1.4438763999999999E-4</v>
      </c>
      <c r="X1311" s="69">
        <v>1.0759387E-4</v>
      </c>
      <c r="Z1311" s="166"/>
      <c r="AA1311" t="s">
        <v>2508</v>
      </c>
    </row>
    <row r="1312" spans="1:27" ht="14.4">
      <c r="A1312" t="s">
        <v>881</v>
      </c>
      <c r="B1312" s="85" t="s">
        <v>816</v>
      </c>
      <c r="C1312" s="113" t="str">
        <f t="shared" ref="C1312:C1377" si="262">MID(A1312,1,12)</f>
        <v>A.160.05.117</v>
      </c>
      <c r="D1312" s="9" t="s">
        <v>142</v>
      </c>
      <c r="E1312" s="112" t="s">
        <v>362</v>
      </c>
      <c r="F1312" s="115" t="str">
        <f t="shared" ref="F1312:F1377" si="263">MID(A1312, 21,85)</f>
        <v>Cottonwood FSC/PEFC 440 (kg/m3)</v>
      </c>
      <c r="G1312" s="146">
        <v>0.23319020000000001</v>
      </c>
      <c r="H1312" s="8">
        <f t="shared" si="260"/>
        <v>0.23319020000000001</v>
      </c>
      <c r="J1312" s="169">
        <v>5.6796011608016811E-2</v>
      </c>
      <c r="K1312" s="8">
        <f t="shared" si="261"/>
        <v>5.6796011608016811E-2</v>
      </c>
      <c r="L1312" s="170">
        <v>2.4684911936000004E-3</v>
      </c>
      <c r="M1312" s="170">
        <v>6.4228709099999996E-3</v>
      </c>
      <c r="N1312" s="170">
        <v>1.2926119504416814E-2</v>
      </c>
      <c r="O1312" s="170">
        <v>3.4978530000000001E-2</v>
      </c>
      <c r="Q1312" s="69">
        <v>24.658342999999999</v>
      </c>
      <c r="S1312" s="116">
        <v>5.1301699000000003E-3</v>
      </c>
      <c r="T1312" s="116">
        <v>4.7674665000000003E-3</v>
      </c>
      <c r="U1312" s="116">
        <v>2.0322391000000001E-4</v>
      </c>
      <c r="V1312" s="116">
        <v>1.5947952999999999E-4</v>
      </c>
      <c r="X1312" s="172">
        <v>1.2281811999999999E-5</v>
      </c>
      <c r="Z1312" s="166"/>
      <c r="AA1312" t="s">
        <v>2509</v>
      </c>
    </row>
    <row r="1313" spans="1:27" ht="14.4">
      <c r="A1313" t="s">
        <v>1856</v>
      </c>
      <c r="B1313" s="85" t="s">
        <v>816</v>
      </c>
      <c r="C1313" s="113" t="str">
        <f t="shared" si="262"/>
        <v>A.160.05.118</v>
      </c>
      <c r="D1313" s="9" t="s">
        <v>142</v>
      </c>
      <c r="E1313" s="112" t="s">
        <v>362</v>
      </c>
      <c r="F1313" s="115" t="str">
        <f t="shared" si="263"/>
        <v>Cottonwood natural forest clear cut 440 (kg/m3)</v>
      </c>
      <c r="G1313" s="146">
        <v>3.6831902000000003</v>
      </c>
      <c r="H1313" s="8">
        <f t="shared" si="260"/>
        <v>3.6831902000000003</v>
      </c>
      <c r="J1313" s="169">
        <v>1.1307660160580169</v>
      </c>
      <c r="K1313" s="8">
        <f t="shared" si="261"/>
        <v>1.1307660160580169</v>
      </c>
      <c r="L1313" s="170">
        <v>2.4684911936000004E-3</v>
      </c>
      <c r="M1313" s="170">
        <v>0.56289287535999999</v>
      </c>
      <c r="N1313" s="170">
        <v>1.2926119504416814E-2</v>
      </c>
      <c r="O1313" s="170">
        <v>0.55247853000000002</v>
      </c>
      <c r="Q1313" s="69">
        <v>24.658342999999999</v>
      </c>
      <c r="S1313" s="116">
        <v>6.1144993000000002E-2</v>
      </c>
      <c r="T1313" s="116">
        <v>5.8170154000000002E-2</v>
      </c>
      <c r="U1313" s="116">
        <v>2.8153593E-3</v>
      </c>
      <c r="V1313" s="116">
        <v>1.5947952999999999E-4</v>
      </c>
      <c r="X1313" s="69">
        <v>1.0847697E-4</v>
      </c>
      <c r="Z1313" s="166"/>
      <c r="AA1313" t="s">
        <v>2509</v>
      </c>
    </row>
    <row r="1314" spans="1:27" ht="14.4">
      <c r="A1314" t="s">
        <v>882</v>
      </c>
      <c r="B1314" s="85" t="s">
        <v>816</v>
      </c>
      <c r="C1314" s="113" t="str">
        <f t="shared" si="262"/>
        <v>A.160.05.119</v>
      </c>
      <c r="D1314" s="9" t="s">
        <v>142</v>
      </c>
      <c r="E1314" s="112" t="s">
        <v>362</v>
      </c>
      <c r="F1314" s="115" t="str">
        <f t="shared" si="263"/>
        <v>Hornbean FSC/PEFC 750 (kg/m3)</v>
      </c>
      <c r="G1314" s="146">
        <v>0.18504387333333333</v>
      </c>
      <c r="H1314" s="8">
        <f t="shared" si="260"/>
        <v>0.18504387333333333</v>
      </c>
      <c r="J1314" s="169">
        <v>4.3976306782471018E-2</v>
      </c>
      <c r="K1314" s="8">
        <f t="shared" si="261"/>
        <v>4.3976306782471018E-2</v>
      </c>
      <c r="L1314" s="170">
        <v>2.735937522E-3</v>
      </c>
      <c r="M1314" s="170">
        <v>4.8827392999999993E-3</v>
      </c>
      <c r="N1314" s="170">
        <v>8.6010489604710205E-3</v>
      </c>
      <c r="O1314" s="170">
        <v>2.7756580999999999E-2</v>
      </c>
      <c r="Q1314" s="69">
        <v>24.072286999999999</v>
      </c>
      <c r="S1314" s="116">
        <v>3.7224936000000001E-3</v>
      </c>
      <c r="T1314" s="116">
        <v>3.4478762E-3</v>
      </c>
      <c r="U1314" s="116">
        <v>1.5640994E-4</v>
      </c>
      <c r="V1314" s="116">
        <v>1.1820744000000001E-4</v>
      </c>
      <c r="X1314" s="172">
        <v>9.7618847999999996E-6</v>
      </c>
      <c r="Z1314" s="166"/>
      <c r="AA1314" t="s">
        <v>2510</v>
      </c>
    </row>
    <row r="1315" spans="1:27" ht="14.4">
      <c r="A1315" t="s">
        <v>883</v>
      </c>
      <c r="B1315" s="85" t="s">
        <v>816</v>
      </c>
      <c r="C1315" s="113" t="str">
        <f t="shared" si="262"/>
        <v>A.160.05.120</v>
      </c>
      <c r="D1315" s="9" t="s">
        <v>142</v>
      </c>
      <c r="E1315" s="112" t="s">
        <v>362</v>
      </c>
      <c r="F1315" s="115" t="str">
        <f t="shared" si="263"/>
        <v>Horse chestnut FSC/PEFC 450 (kg/m3)</v>
      </c>
      <c r="G1315" s="146">
        <v>0.18504387333333333</v>
      </c>
      <c r="H1315" s="8">
        <f t="shared" si="260"/>
        <v>0.18504387333333333</v>
      </c>
      <c r="J1315" s="169">
        <v>4.3976306782471018E-2</v>
      </c>
      <c r="K1315" s="8">
        <f t="shared" si="261"/>
        <v>4.3976306782471018E-2</v>
      </c>
      <c r="L1315" s="170">
        <v>2.735937522E-3</v>
      </c>
      <c r="M1315" s="170">
        <v>4.8827392999999993E-3</v>
      </c>
      <c r="N1315" s="170">
        <v>8.6010489604710205E-3</v>
      </c>
      <c r="O1315" s="170">
        <v>2.7756580999999999E-2</v>
      </c>
      <c r="Q1315" s="69">
        <v>24.072286999999999</v>
      </c>
      <c r="S1315" s="116">
        <v>3.7224936000000001E-3</v>
      </c>
      <c r="T1315" s="116">
        <v>3.4478762E-3</v>
      </c>
      <c r="U1315" s="116">
        <v>1.5640994E-4</v>
      </c>
      <c r="V1315" s="116">
        <v>1.1820744000000001E-4</v>
      </c>
      <c r="X1315" s="172">
        <v>9.7618847999999996E-6</v>
      </c>
      <c r="Z1315" s="166"/>
      <c r="AA1315" t="s">
        <v>2511</v>
      </c>
    </row>
    <row r="1316" spans="1:27" ht="14.4">
      <c r="A1316" t="s">
        <v>884</v>
      </c>
      <c r="B1316" s="85" t="s">
        <v>816</v>
      </c>
      <c r="C1316" s="113" t="str">
        <f t="shared" si="262"/>
        <v>A.160.05.121</v>
      </c>
      <c r="D1316" s="9" t="s">
        <v>142</v>
      </c>
      <c r="E1316" s="112" t="s">
        <v>362</v>
      </c>
      <c r="F1316" s="115" t="str">
        <f t="shared" si="263"/>
        <v>Ilomba FSC/PEFC 480 (kg/m3)</v>
      </c>
      <c r="G1316" s="146">
        <v>0.25074793333333334</v>
      </c>
      <c r="H1316" s="8">
        <f t="shared" si="260"/>
        <v>0.25074793333333334</v>
      </c>
      <c r="J1316" s="169">
        <v>6.1623467408716812E-2</v>
      </c>
      <c r="K1316" s="8">
        <f t="shared" si="261"/>
        <v>6.1623467408716812E-2</v>
      </c>
      <c r="L1316" s="170">
        <v>2.5220464042999997E-3</v>
      </c>
      <c r="M1316" s="170">
        <v>7.0427025399999992E-3</v>
      </c>
      <c r="N1316" s="170">
        <v>1.4446528464416814E-2</v>
      </c>
      <c r="O1316" s="170">
        <v>3.7612189999999997E-2</v>
      </c>
      <c r="Q1316" s="69">
        <v>24.888954999999999</v>
      </c>
      <c r="S1316" s="116">
        <v>5.6125562000000004E-3</v>
      </c>
      <c r="T1316" s="116">
        <v>5.2170415999999997E-3</v>
      </c>
      <c r="U1316" s="116">
        <v>2.1993707000000001E-4</v>
      </c>
      <c r="V1316" s="116">
        <v>1.7557755E-4</v>
      </c>
      <c r="X1316" s="172">
        <v>1.3223776E-5</v>
      </c>
      <c r="Z1316" s="166"/>
      <c r="AA1316" t="s">
        <v>2512</v>
      </c>
    </row>
    <row r="1317" spans="1:27" ht="14.4">
      <c r="A1317" t="s">
        <v>1857</v>
      </c>
      <c r="B1317" s="85" t="s">
        <v>816</v>
      </c>
      <c r="C1317" s="113" t="str">
        <f t="shared" si="262"/>
        <v>A.160.05.122</v>
      </c>
      <c r="D1317" s="9" t="s">
        <v>142</v>
      </c>
      <c r="E1317" s="112" t="s">
        <v>362</v>
      </c>
      <c r="F1317" s="115" t="str">
        <f t="shared" si="263"/>
        <v>Ilomba natural forest clear cut 480 (kg/m3)</v>
      </c>
      <c r="G1317" s="146">
        <v>3.7007479333333335</v>
      </c>
      <c r="H1317" s="8">
        <f t="shared" si="260"/>
        <v>3.7007479333333335</v>
      </c>
      <c r="J1317" s="169">
        <v>6.9768109204887168</v>
      </c>
      <c r="K1317" s="8">
        <f t="shared" si="261"/>
        <v>6.9768109204887168</v>
      </c>
      <c r="L1317" s="170">
        <v>2.5220464042999997E-3</v>
      </c>
      <c r="M1317" s="170">
        <v>6.4047301556200003</v>
      </c>
      <c r="N1317" s="170">
        <v>1.4446528464416814E-2</v>
      </c>
      <c r="O1317" s="170">
        <v>0.55511219000000001</v>
      </c>
      <c r="Q1317" s="69">
        <v>24.888954999999999</v>
      </c>
      <c r="S1317" s="116">
        <v>6.1627380000000002E-2</v>
      </c>
      <c r="T1317" s="116">
        <v>5.8619730000000002E-2</v>
      </c>
      <c r="U1317" s="116">
        <v>2.8320723999999999E-3</v>
      </c>
      <c r="V1317" s="116">
        <v>1.7557755E-4</v>
      </c>
      <c r="X1317" s="69">
        <v>1.0941893E-4</v>
      </c>
      <c r="Z1317" s="166"/>
      <c r="AA1317" t="s">
        <v>2512</v>
      </c>
    </row>
    <row r="1318" spans="1:27" ht="14.4">
      <c r="A1318" t="s">
        <v>885</v>
      </c>
      <c r="B1318" s="85" t="s">
        <v>816</v>
      </c>
      <c r="C1318" s="113" t="str">
        <f t="shared" si="262"/>
        <v>A.160.05.123</v>
      </c>
      <c r="D1318" s="9" t="s">
        <v>142</v>
      </c>
      <c r="E1318" s="112" t="s">
        <v>362</v>
      </c>
      <c r="F1318" s="115" t="str">
        <f t="shared" si="263"/>
        <v>Koto FSC/PEFC 560 (kg/m3)</v>
      </c>
      <c r="G1318" s="146">
        <v>0.22880076666666666</v>
      </c>
      <c r="H1318" s="8">
        <f t="shared" si="260"/>
        <v>0.22880076666666666</v>
      </c>
      <c r="J1318" s="169">
        <v>5.5589147050316812E-2</v>
      </c>
      <c r="K1318" s="8">
        <f t="shared" si="261"/>
        <v>5.5589147050316812E-2</v>
      </c>
      <c r="L1318" s="170">
        <v>2.4551023159000004E-3</v>
      </c>
      <c r="M1318" s="170">
        <v>6.26791298E-3</v>
      </c>
      <c r="N1318" s="170">
        <v>1.2546016754416816E-2</v>
      </c>
      <c r="O1318" s="170">
        <v>3.4320114999999998E-2</v>
      </c>
      <c r="Q1318" s="69">
        <v>24.600691000000001</v>
      </c>
      <c r="S1318" s="116">
        <v>5.0095733999999999E-3</v>
      </c>
      <c r="T1318" s="116">
        <v>4.6550727000000004E-3</v>
      </c>
      <c r="U1318" s="116">
        <v>1.9904562000000001E-4</v>
      </c>
      <c r="V1318" s="116">
        <v>1.5545503E-4</v>
      </c>
      <c r="X1318" s="172">
        <v>1.2046320999999999E-5</v>
      </c>
      <c r="Z1318" s="166"/>
      <c r="AA1318" t="s">
        <v>2513</v>
      </c>
    </row>
    <row r="1319" spans="1:27" ht="14.4">
      <c r="A1319" t="s">
        <v>1858</v>
      </c>
      <c r="B1319" s="85" t="s">
        <v>816</v>
      </c>
      <c r="C1319" s="113" t="str">
        <f t="shared" si="262"/>
        <v>A.160.05.124</v>
      </c>
      <c r="D1319" s="9" t="s">
        <v>142</v>
      </c>
      <c r="E1319" s="112" t="s">
        <v>362</v>
      </c>
      <c r="F1319" s="115" t="str">
        <f t="shared" si="263"/>
        <v>Koto natural forest clear cut 560 (kg/m3)</v>
      </c>
      <c r="G1319" s="146">
        <v>3.6788008000000003</v>
      </c>
      <c r="H1319" s="8">
        <f t="shared" si="260"/>
        <v>3.6788008000000003</v>
      </c>
      <c r="J1319" s="169">
        <v>4.9355391443403169</v>
      </c>
      <c r="K1319" s="8">
        <f t="shared" si="261"/>
        <v>4.9355391443403169</v>
      </c>
      <c r="L1319" s="170">
        <v>2.4551023159000004E-3</v>
      </c>
      <c r="M1319" s="170">
        <v>4.3687179052699996</v>
      </c>
      <c r="N1319" s="170">
        <v>1.2546016754416816E-2</v>
      </c>
      <c r="O1319" s="170">
        <v>0.55182012000000003</v>
      </c>
      <c r="Q1319" s="69">
        <v>24.600691000000001</v>
      </c>
      <c r="S1319" s="116">
        <v>6.1024397000000001E-2</v>
      </c>
      <c r="T1319" s="116">
        <v>5.8057760999999999E-2</v>
      </c>
      <c r="U1319" s="116">
        <v>2.8111809999999998E-3</v>
      </c>
      <c r="V1319" s="116">
        <v>1.5545503E-4</v>
      </c>
      <c r="X1319" s="69">
        <v>1.0824147E-4</v>
      </c>
      <c r="Z1319" s="166"/>
      <c r="AA1319" t="s">
        <v>2513</v>
      </c>
    </row>
    <row r="1320" spans="1:27" ht="14.4">
      <c r="A1320" t="s">
        <v>886</v>
      </c>
      <c r="B1320" s="85" t="s">
        <v>816</v>
      </c>
      <c r="C1320" s="113" t="str">
        <f t="shared" si="262"/>
        <v>A.160.05.125</v>
      </c>
      <c r="D1320" s="9" t="s">
        <v>142</v>
      </c>
      <c r="E1320" s="112" t="s">
        <v>362</v>
      </c>
      <c r="F1320" s="115" t="str">
        <f t="shared" si="263"/>
        <v>Linde FSC/PEFC 540 (kg/m3)</v>
      </c>
      <c r="G1320" s="146">
        <v>0.18504387333333333</v>
      </c>
      <c r="H1320" s="8">
        <f t="shared" si="260"/>
        <v>0.18504387333333333</v>
      </c>
      <c r="J1320" s="169">
        <v>4.3976306782471018E-2</v>
      </c>
      <c r="K1320" s="8">
        <f t="shared" si="261"/>
        <v>4.3976306782471018E-2</v>
      </c>
      <c r="L1320" s="170">
        <v>2.735937522E-3</v>
      </c>
      <c r="M1320" s="170">
        <v>4.8827392999999993E-3</v>
      </c>
      <c r="N1320" s="170">
        <v>8.6010489604710205E-3</v>
      </c>
      <c r="O1320" s="170">
        <v>2.7756580999999999E-2</v>
      </c>
      <c r="Q1320" s="69">
        <v>25.016286999999998</v>
      </c>
      <c r="S1320" s="116">
        <v>3.7224936000000001E-3</v>
      </c>
      <c r="T1320" s="116">
        <v>3.4478762E-3</v>
      </c>
      <c r="U1320" s="116">
        <v>1.5640994E-4</v>
      </c>
      <c r="V1320" s="116">
        <v>1.1820744000000001E-4</v>
      </c>
      <c r="X1320" s="172">
        <v>9.7618847999999996E-6</v>
      </c>
      <c r="Z1320" s="166"/>
      <c r="AA1320" t="s">
        <v>2514</v>
      </c>
    </row>
    <row r="1321" spans="1:27" ht="14.4">
      <c r="A1321" t="s">
        <v>887</v>
      </c>
      <c r="B1321" s="85" t="s">
        <v>816</v>
      </c>
      <c r="C1321" s="113" t="str">
        <f t="shared" si="262"/>
        <v>A.160.05.126</v>
      </c>
      <c r="D1321" s="9" t="s">
        <v>142</v>
      </c>
      <c r="E1321" s="112" t="s">
        <v>362</v>
      </c>
      <c r="F1321" s="115" t="str">
        <f t="shared" si="263"/>
        <v>Platan FSC/PEFC 620 (kg/m3)</v>
      </c>
      <c r="G1321" s="146">
        <v>0.18504387333333333</v>
      </c>
      <c r="H1321" s="8">
        <f t="shared" si="260"/>
        <v>0.18504387333333333</v>
      </c>
      <c r="J1321" s="169">
        <v>4.3976306782471018E-2</v>
      </c>
      <c r="K1321" s="8">
        <f t="shared" si="261"/>
        <v>4.3976306782471018E-2</v>
      </c>
      <c r="L1321" s="170">
        <v>2.735937522E-3</v>
      </c>
      <c r="M1321" s="170">
        <v>4.8827392999999993E-3</v>
      </c>
      <c r="N1321" s="170">
        <v>8.6010489604710205E-3</v>
      </c>
      <c r="O1321" s="170">
        <v>2.7756580999999999E-2</v>
      </c>
      <c r="Q1321" s="69">
        <v>25.016286999999998</v>
      </c>
      <c r="S1321" s="116">
        <v>3.7224936000000001E-3</v>
      </c>
      <c r="T1321" s="116">
        <v>3.4478762E-3</v>
      </c>
      <c r="U1321" s="116">
        <v>1.5640994E-4</v>
      </c>
      <c r="V1321" s="116">
        <v>1.1820744000000001E-4</v>
      </c>
      <c r="X1321" s="172">
        <v>9.7618847999999996E-6</v>
      </c>
      <c r="Z1321" s="166"/>
      <c r="AA1321" t="s">
        <v>2515</v>
      </c>
    </row>
    <row r="1322" spans="1:27" ht="14.4">
      <c r="A1322" t="s">
        <v>888</v>
      </c>
      <c r="B1322" s="85" t="s">
        <v>816</v>
      </c>
      <c r="C1322" s="113" t="str">
        <f t="shared" si="262"/>
        <v>A.160.05.127</v>
      </c>
      <c r="D1322" s="9" t="s">
        <v>142</v>
      </c>
      <c r="E1322" s="112" t="s">
        <v>362</v>
      </c>
      <c r="F1322" s="115" t="str">
        <f t="shared" si="263"/>
        <v>Poplar FSC/PEFC 440 (kg/m3)</v>
      </c>
      <c r="G1322" s="146">
        <v>0.18504387333333333</v>
      </c>
      <c r="H1322" s="8">
        <f t="shared" si="260"/>
        <v>0.18504387333333333</v>
      </c>
      <c r="J1322" s="169">
        <v>4.3976306782471018E-2</v>
      </c>
      <c r="K1322" s="8">
        <f t="shared" si="261"/>
        <v>4.3976306782471018E-2</v>
      </c>
      <c r="L1322" s="170">
        <v>2.735937522E-3</v>
      </c>
      <c r="M1322" s="170">
        <v>4.8827392999999993E-3</v>
      </c>
      <c r="N1322" s="170">
        <v>8.6010489604710205E-3</v>
      </c>
      <c r="O1322" s="170">
        <v>2.7756580999999999E-2</v>
      </c>
      <c r="Q1322" s="69">
        <v>25.016286999999998</v>
      </c>
      <c r="S1322" s="116">
        <v>3.7224936000000001E-3</v>
      </c>
      <c r="T1322" s="116">
        <v>3.4478762E-3</v>
      </c>
      <c r="U1322" s="116">
        <v>1.5640994E-4</v>
      </c>
      <c r="V1322" s="116">
        <v>1.1820744000000001E-4</v>
      </c>
      <c r="X1322" s="172">
        <v>9.7618847999999996E-6</v>
      </c>
      <c r="Z1322" s="166"/>
      <c r="AA1322" t="s">
        <v>2516</v>
      </c>
    </row>
    <row r="1323" spans="1:27" ht="14.4">
      <c r="A1323" t="s">
        <v>1859</v>
      </c>
      <c r="B1323" s="85" t="s">
        <v>816</v>
      </c>
      <c r="C1323" s="113" t="str">
        <f t="shared" si="262"/>
        <v>A.160.05.129</v>
      </c>
      <c r="D1323" s="9" t="s">
        <v>142</v>
      </c>
      <c r="E1323" s="112" t="s">
        <v>362</v>
      </c>
      <c r="F1323" s="115" t="str">
        <f t="shared" si="263"/>
        <v>Sycamore FSC/PEFC 615 (kg/m3)</v>
      </c>
      <c r="G1323" s="146">
        <v>0.29354489333333339</v>
      </c>
      <c r="H1323" s="8">
        <f t="shared" si="260"/>
        <v>0.29354489333333339</v>
      </c>
      <c r="J1323" s="169">
        <v>7.3390388621216815E-2</v>
      </c>
      <c r="K1323" s="8">
        <f t="shared" si="261"/>
        <v>7.3390388621216815E-2</v>
      </c>
      <c r="L1323" s="170">
        <v>2.6525873668000002E-3</v>
      </c>
      <c r="M1323" s="170">
        <v>8.5535423200000012E-3</v>
      </c>
      <c r="N1323" s="170">
        <v>1.8152524934416815E-2</v>
      </c>
      <c r="O1323" s="170">
        <v>4.4031734000000003E-2</v>
      </c>
      <c r="Q1323" s="69">
        <v>25.451070000000001</v>
      </c>
      <c r="S1323" s="116">
        <v>6.7883726000000002E-3</v>
      </c>
      <c r="T1323" s="116">
        <v>6.3128808000000002E-3</v>
      </c>
      <c r="U1323" s="116">
        <v>2.6067537999999998E-4</v>
      </c>
      <c r="V1323" s="116">
        <v>2.1481644999999999E-4</v>
      </c>
      <c r="X1323" s="172">
        <v>1.5519812999999999E-5</v>
      </c>
      <c r="Z1323" s="166"/>
      <c r="AA1323" t="s">
        <v>2517</v>
      </c>
    </row>
    <row r="1324" spans="1:27" ht="14.4">
      <c r="A1324" t="s">
        <v>1860</v>
      </c>
      <c r="B1324" s="85" t="s">
        <v>816</v>
      </c>
      <c r="C1324" s="113" t="str">
        <f t="shared" si="262"/>
        <v>A.160.05.130</v>
      </c>
      <c r="D1324" s="9" t="s">
        <v>142</v>
      </c>
      <c r="E1324" s="112" t="s">
        <v>362</v>
      </c>
      <c r="F1324" s="115" t="str">
        <f t="shared" si="263"/>
        <v>Wawa FSC/PEFC 390 (kg/m3)</v>
      </c>
      <c r="G1324" s="146">
        <v>0.27300378666666669</v>
      </c>
      <c r="H1324" s="8">
        <f t="shared" si="260"/>
        <v>0.27300378666666669</v>
      </c>
      <c r="J1324" s="169">
        <v>6.7847163467980365E-2</v>
      </c>
      <c r="K1324" s="8">
        <f t="shared" si="261"/>
        <v>6.7847163467980365E-2</v>
      </c>
      <c r="L1324" s="170">
        <v>2.6935082020999998E-3</v>
      </c>
      <c r="M1324" s="170">
        <v>7.8682784700000001E-3</v>
      </c>
      <c r="N1324" s="170">
        <v>1.6334808795880368E-2</v>
      </c>
      <c r="O1324" s="170">
        <v>4.0950568E-2</v>
      </c>
      <c r="Q1324" s="69">
        <v>25.192852999999999</v>
      </c>
      <c r="S1324" s="116">
        <v>6.2027977000000002E-3</v>
      </c>
      <c r="T1324" s="116">
        <v>5.7652203000000003E-3</v>
      </c>
      <c r="U1324" s="116">
        <v>2.4087644999999999E-4</v>
      </c>
      <c r="V1324" s="116">
        <v>1.9670096E-4</v>
      </c>
      <c r="X1324" s="172">
        <v>1.4433567999999999E-5</v>
      </c>
      <c r="Z1324" s="166"/>
      <c r="AA1324" t="s">
        <v>2518</v>
      </c>
    </row>
    <row r="1325" spans="1:27" ht="14.4">
      <c r="A1325" t="s">
        <v>1861</v>
      </c>
      <c r="B1325" s="85" t="s">
        <v>816</v>
      </c>
      <c r="C1325" s="113" t="str">
        <f t="shared" si="262"/>
        <v>A.160.05.131</v>
      </c>
      <c r="D1325" s="9" t="s">
        <v>142</v>
      </c>
      <c r="E1325" s="112" t="s">
        <v>362</v>
      </c>
      <c r="F1325" s="115" t="str">
        <f t="shared" si="263"/>
        <v>Wawa natural forest clear cut 390 (kg/m3)</v>
      </c>
      <c r="G1325" s="146">
        <v>3.7230037999999999</v>
      </c>
      <c r="H1325" s="8">
        <f t="shared" si="260"/>
        <v>3.7230037999999999</v>
      </c>
      <c r="J1325" s="169">
        <v>8.4429096162279809</v>
      </c>
      <c r="K1325" s="8">
        <f t="shared" si="261"/>
        <v>8.4429096162279809</v>
      </c>
      <c r="L1325" s="170">
        <v>2.6935082020999998E-3</v>
      </c>
      <c r="M1325" s="170">
        <v>7.8654307292299999</v>
      </c>
      <c r="N1325" s="170">
        <v>1.6334808795880368E-2</v>
      </c>
      <c r="O1325" s="170">
        <v>0.55845056999999998</v>
      </c>
      <c r="Q1325" s="69">
        <v>25.192852999999999</v>
      </c>
      <c r="S1325" s="116">
        <v>6.2217621000000001E-2</v>
      </c>
      <c r="T1325" s="116">
        <v>5.9167907999999998E-2</v>
      </c>
      <c r="U1325" s="116">
        <v>2.8530118000000002E-3</v>
      </c>
      <c r="V1325" s="116">
        <v>1.9670096E-4</v>
      </c>
      <c r="X1325" s="69">
        <v>1.1062871999999999E-4</v>
      </c>
      <c r="Z1325" s="166"/>
      <c r="AA1325" t="s">
        <v>2518</v>
      </c>
    </row>
    <row r="1326" spans="1:27" ht="14.4">
      <c r="A1326" t="s">
        <v>889</v>
      </c>
      <c r="B1326" s="85" t="s">
        <v>816</v>
      </c>
      <c r="C1326" s="113" t="str">
        <f t="shared" si="262"/>
        <v>A.160.05.132</v>
      </c>
      <c r="D1326" s="9" t="s">
        <v>142</v>
      </c>
      <c r="E1326" s="112" t="s">
        <v>362</v>
      </c>
      <c r="F1326" s="115" t="str">
        <f t="shared" si="263"/>
        <v>Willow FSC/PEFC 450 (kg/m3)</v>
      </c>
      <c r="G1326" s="146">
        <v>0.14903616666666669</v>
      </c>
      <c r="H1326" s="8">
        <f t="shared" si="260"/>
        <v>0.14903616666666669</v>
      </c>
      <c r="J1326" s="169">
        <v>3.303104658323551E-2</v>
      </c>
      <c r="K1326" s="8">
        <f t="shared" si="261"/>
        <v>3.303104658323551E-2</v>
      </c>
      <c r="L1326" s="170">
        <v>1.5903450020000002E-3</v>
      </c>
      <c r="M1326" s="170">
        <v>3.212692126E-3</v>
      </c>
      <c r="N1326" s="170">
        <v>5.8725844552355083E-3</v>
      </c>
      <c r="O1326" s="170">
        <v>2.2355425000000002E-2</v>
      </c>
      <c r="Q1326" s="69">
        <v>24.427547000000001</v>
      </c>
      <c r="S1326" s="116">
        <v>2.945432E-3</v>
      </c>
      <c r="T1326" s="116">
        <v>2.7428239E-3</v>
      </c>
      <c r="U1326" s="116">
        <v>1.2459335E-4</v>
      </c>
      <c r="V1326" s="199">
        <v>7.8014735000000006E-5</v>
      </c>
      <c r="X1326" s="172">
        <v>7.6723337999999992E-6</v>
      </c>
      <c r="Z1326" s="166"/>
      <c r="AA1326" t="s">
        <v>2519</v>
      </c>
    </row>
    <row r="1327" spans="1:27" ht="14.4">
      <c r="B1327" s="85"/>
      <c r="C1327" s="113"/>
      <c r="D1327" s="1" t="s">
        <v>143</v>
      </c>
      <c r="E1327" s="112"/>
      <c r="H1327" s="8"/>
      <c r="Q1327"/>
      <c r="V1327" s="3"/>
      <c r="X1327" s="3"/>
    </row>
    <row r="1328" spans="1:27" ht="14.4">
      <c r="A1328" t="s">
        <v>1862</v>
      </c>
      <c r="B1328" s="85" t="s">
        <v>816</v>
      </c>
      <c r="C1328" s="113" t="str">
        <f t="shared" si="262"/>
        <v>A.160.06.101</v>
      </c>
      <c r="D1328" s="9" t="s">
        <v>143</v>
      </c>
      <c r="E1328" s="112" t="s">
        <v>362</v>
      </c>
      <c r="F1328" s="115" t="str">
        <f t="shared" si="263"/>
        <v>Anzala (Mukulungu) FSC/PEFC 940 (kg/m3)</v>
      </c>
      <c r="G1328" s="146">
        <v>0.2095970066666667</v>
      </c>
      <c r="H1328" s="8">
        <f t="shared" ref="H1328:H1357" si="264">G1328</f>
        <v>0.2095970066666667</v>
      </c>
      <c r="J1328" s="169">
        <v>5.0309119727916816E-2</v>
      </c>
      <c r="K1328" s="8">
        <f t="shared" ref="K1328:K1357" si="265">J1328</f>
        <v>5.0309119727916816E-2</v>
      </c>
      <c r="L1328" s="170">
        <v>2.3965262734999999E-3</v>
      </c>
      <c r="M1328" s="170">
        <v>5.5899720600000001E-3</v>
      </c>
      <c r="N1328" s="170">
        <v>1.0883070394416815E-2</v>
      </c>
      <c r="O1328" s="170">
        <v>3.1439551000000003E-2</v>
      </c>
      <c r="Q1328" s="69">
        <v>24.348459999999999</v>
      </c>
      <c r="S1328" s="116">
        <v>4.4819634000000004E-3</v>
      </c>
      <c r="T1328" s="116">
        <v>4.1633499999999997E-3</v>
      </c>
      <c r="U1328" s="116">
        <v>1.8076561E-4</v>
      </c>
      <c r="V1328" s="116">
        <v>1.3784782999999999E-4</v>
      </c>
      <c r="X1328" s="172">
        <v>1.1016046999999999E-5</v>
      </c>
      <c r="Z1328" s="166"/>
      <c r="AA1328" t="s">
        <v>2520</v>
      </c>
    </row>
    <row r="1329" spans="1:27" ht="14.4">
      <c r="A1329" t="s">
        <v>1863</v>
      </c>
      <c r="B1329" s="85" t="s">
        <v>816</v>
      </c>
      <c r="C1329" s="113" t="str">
        <f t="shared" si="262"/>
        <v>A.160.06.102</v>
      </c>
      <c r="D1329" s="9" t="s">
        <v>143</v>
      </c>
      <c r="E1329" s="112" t="s">
        <v>362</v>
      </c>
      <c r="F1329" s="115" t="str">
        <f t="shared" si="263"/>
        <v>Anzala (Mukulungu) natural forest clear cut 940 (kg/m3)</v>
      </c>
      <c r="G1329" s="146">
        <v>3.6595970000000007</v>
      </c>
      <c r="H1329" s="8">
        <f t="shared" si="264"/>
        <v>3.6595970000000007</v>
      </c>
      <c r="J1329" s="169">
        <v>3.1784091453279162</v>
      </c>
      <c r="K1329" s="8">
        <f t="shared" si="265"/>
        <v>3.1784091453279162</v>
      </c>
      <c r="L1329" s="170">
        <v>2.3965262734999999E-3</v>
      </c>
      <c r="M1329" s="170">
        <v>2.6161899986599995</v>
      </c>
      <c r="N1329" s="170">
        <v>1.0883070394416815E-2</v>
      </c>
      <c r="O1329" s="170">
        <v>0.54893955000000005</v>
      </c>
      <c r="Q1329" s="69">
        <v>24.348459999999999</v>
      </c>
      <c r="S1329" s="116">
        <v>6.0496787000000003E-2</v>
      </c>
      <c r="T1329" s="116">
        <v>5.7566038E-2</v>
      </c>
      <c r="U1329" s="116">
        <v>2.792901E-3</v>
      </c>
      <c r="V1329" s="116">
        <v>1.3784782999999999E-4</v>
      </c>
      <c r="X1329" s="69">
        <v>1.072112E-4</v>
      </c>
      <c r="Z1329" s="166"/>
      <c r="AA1329" t="s">
        <v>2520</v>
      </c>
    </row>
    <row r="1330" spans="1:27" ht="14.4">
      <c r="A1330" t="s">
        <v>890</v>
      </c>
      <c r="B1330" s="85" t="s">
        <v>816</v>
      </c>
      <c r="C1330" s="113" t="str">
        <f t="shared" si="262"/>
        <v>A.160.06.103</v>
      </c>
      <c r="D1330" s="9" t="s">
        <v>143</v>
      </c>
      <c r="E1330" s="112" t="s">
        <v>362</v>
      </c>
      <c r="F1330" s="115" t="str">
        <f t="shared" si="263"/>
        <v>Coromandel Ebony FSC/PEFC 1100 (kg/m3)</v>
      </c>
      <c r="G1330" s="146">
        <v>0.26227019333333335</v>
      </c>
      <c r="H1330" s="8">
        <f t="shared" si="264"/>
        <v>0.26227019333333335</v>
      </c>
      <c r="J1330" s="169">
        <v>6.479148456011681E-2</v>
      </c>
      <c r="K1330" s="8">
        <f t="shared" si="265"/>
        <v>6.479148456011681E-2</v>
      </c>
      <c r="L1330" s="170">
        <v>2.5571921156999997E-3</v>
      </c>
      <c r="M1330" s="170">
        <v>7.4494671599999989E-3</v>
      </c>
      <c r="N1330" s="170">
        <v>1.5444296284416814E-2</v>
      </c>
      <c r="O1330" s="170">
        <v>3.9340528999999999E-2</v>
      </c>
      <c r="Q1330" s="69">
        <v>25.040292999999998</v>
      </c>
      <c r="S1330" s="116">
        <v>5.9291220999999998E-3</v>
      </c>
      <c r="T1330" s="116">
        <v>5.5120752E-3</v>
      </c>
      <c r="U1330" s="116">
        <v>2.3090506999999999E-4</v>
      </c>
      <c r="V1330" s="116">
        <v>1.8614187000000001E-4</v>
      </c>
      <c r="X1330" s="172">
        <v>1.384194E-5</v>
      </c>
      <c r="Z1330" s="166"/>
      <c r="AA1330" t="s">
        <v>2521</v>
      </c>
    </row>
    <row r="1331" spans="1:27" ht="14.4">
      <c r="A1331" t="s">
        <v>1864</v>
      </c>
      <c r="B1331" s="85" t="s">
        <v>816</v>
      </c>
      <c r="C1331" s="113" t="str">
        <f t="shared" si="262"/>
        <v>A.160.06.104</v>
      </c>
      <c r="D1331" s="9" t="s">
        <v>143</v>
      </c>
      <c r="E1331" s="112" t="s">
        <v>362</v>
      </c>
      <c r="F1331" s="115" t="str">
        <f t="shared" si="263"/>
        <v>Coromandel Ebony natural forest clear cut 1100 (kg/m3)</v>
      </c>
      <c r="G1331" s="146">
        <v>3.7122702000000003</v>
      </c>
      <c r="H1331" s="8">
        <f t="shared" si="264"/>
        <v>3.7122702000000003</v>
      </c>
      <c r="J1331" s="169">
        <v>6.1641665180501155</v>
      </c>
      <c r="K1331" s="8">
        <f t="shared" si="265"/>
        <v>6.1641665180501155</v>
      </c>
      <c r="L1331" s="170">
        <v>2.5571921156999997E-3</v>
      </c>
      <c r="M1331" s="170">
        <v>5.5893244996499991</v>
      </c>
      <c r="N1331" s="170">
        <v>1.5444296284416814E-2</v>
      </c>
      <c r="O1331" s="170">
        <v>0.55684053</v>
      </c>
      <c r="Q1331" s="69">
        <v>25.040292999999998</v>
      </c>
      <c r="S1331" s="116">
        <v>6.1943946E-2</v>
      </c>
      <c r="T1331" s="116">
        <v>5.8914763000000002E-2</v>
      </c>
      <c r="U1331" s="116">
        <v>2.8430403999999999E-3</v>
      </c>
      <c r="V1331" s="116">
        <v>1.8614187000000001E-4</v>
      </c>
      <c r="X1331" s="69">
        <v>1.1003709E-4</v>
      </c>
      <c r="Z1331" s="166"/>
      <c r="AA1331" t="s">
        <v>2521</v>
      </c>
    </row>
    <row r="1332" spans="1:27" ht="14.4">
      <c r="A1332" t="s">
        <v>891</v>
      </c>
      <c r="B1332" s="85" t="s">
        <v>816</v>
      </c>
      <c r="C1332" s="113" t="str">
        <f t="shared" si="262"/>
        <v>A.160.06.105</v>
      </c>
      <c r="D1332" s="9" t="s">
        <v>143</v>
      </c>
      <c r="E1332" s="112" t="s">
        <v>362</v>
      </c>
      <c r="F1332" s="115" t="str">
        <f t="shared" si="263"/>
        <v>Dabema FSC/PEFC 690 (kg/m3)</v>
      </c>
      <c r="G1332" s="146">
        <v>0.22660605333333333</v>
      </c>
      <c r="H1332" s="8">
        <f t="shared" si="264"/>
        <v>0.22660605333333333</v>
      </c>
      <c r="J1332" s="169">
        <v>5.4985715821516817E-2</v>
      </c>
      <c r="K1332" s="8">
        <f t="shared" si="265"/>
        <v>5.4985715821516817E-2</v>
      </c>
      <c r="L1332" s="170">
        <v>2.4484078770999999E-3</v>
      </c>
      <c r="M1332" s="170">
        <v>6.1904340599999996E-3</v>
      </c>
      <c r="N1332" s="170">
        <v>1.2355965884416814E-2</v>
      </c>
      <c r="O1332" s="170">
        <v>3.3990908E-2</v>
      </c>
      <c r="Q1332" s="69">
        <v>24.571864000000001</v>
      </c>
      <c r="S1332" s="116">
        <v>4.9492751E-3</v>
      </c>
      <c r="T1332" s="116">
        <v>4.5988757999999999E-3</v>
      </c>
      <c r="U1332" s="116">
        <v>1.9695648000000001E-4</v>
      </c>
      <c r="V1332" s="116">
        <v>1.5344278E-4</v>
      </c>
      <c r="X1332" s="172">
        <v>1.1928575E-5</v>
      </c>
      <c r="Z1332" s="166"/>
      <c r="AA1332" t="s">
        <v>2522</v>
      </c>
    </row>
    <row r="1333" spans="1:27" ht="14.4">
      <c r="A1333" t="s">
        <v>1865</v>
      </c>
      <c r="B1333" s="85" t="s">
        <v>816</v>
      </c>
      <c r="C1333" s="113" t="str">
        <f t="shared" si="262"/>
        <v>A.160.06.106</v>
      </c>
      <c r="D1333" s="9" t="s">
        <v>143</v>
      </c>
      <c r="E1333" s="112" t="s">
        <v>362</v>
      </c>
      <c r="F1333" s="115" t="str">
        <f t="shared" si="263"/>
        <v>Dabema natural forest clear cut 690 (kg/m3)</v>
      </c>
      <c r="G1333" s="146">
        <v>3.6766060666666665</v>
      </c>
      <c r="H1333" s="8">
        <f t="shared" si="264"/>
        <v>3.6766060666666665</v>
      </c>
      <c r="J1333" s="169">
        <v>7.6485857140315181</v>
      </c>
      <c r="K1333" s="8">
        <f t="shared" si="265"/>
        <v>7.6485857140315181</v>
      </c>
      <c r="L1333" s="170">
        <v>2.4484078770999999E-3</v>
      </c>
      <c r="M1333" s="170">
        <v>7.0822904302700005</v>
      </c>
      <c r="N1333" s="170">
        <v>1.2355965884416814E-2</v>
      </c>
      <c r="O1333" s="170">
        <v>0.55149090999999995</v>
      </c>
      <c r="Q1333" s="69">
        <v>24.571864000000001</v>
      </c>
      <c r="S1333" s="116">
        <v>6.0964098000000001E-2</v>
      </c>
      <c r="T1333" s="116">
        <v>5.8001563999999999E-2</v>
      </c>
      <c r="U1333" s="116">
        <v>2.8090917999999999E-3</v>
      </c>
      <c r="V1333" s="116">
        <v>1.5344278E-4</v>
      </c>
      <c r="X1333" s="69">
        <v>1.0812373000000001E-4</v>
      </c>
      <c r="Z1333" s="166"/>
      <c r="AA1333" t="s">
        <v>2522</v>
      </c>
    </row>
    <row r="1334" spans="1:27" ht="14.4">
      <c r="A1334" t="s">
        <v>892</v>
      </c>
      <c r="B1334" s="85" t="s">
        <v>816</v>
      </c>
      <c r="C1334" s="113" t="str">
        <f t="shared" si="262"/>
        <v>A.160.06.107</v>
      </c>
      <c r="D1334" s="9" t="s">
        <v>143</v>
      </c>
      <c r="E1334" s="112" t="s">
        <v>362</v>
      </c>
      <c r="F1334" s="115" t="str">
        <f t="shared" si="263"/>
        <v>Emien FSC/PEFC 360 (kg/m3)</v>
      </c>
      <c r="G1334" s="146">
        <v>0.26981468000000003</v>
      </c>
      <c r="H1334" s="8">
        <f t="shared" si="264"/>
        <v>0.26981468000000003</v>
      </c>
      <c r="J1334" s="169">
        <v>6.7116630627629334E-2</v>
      </c>
      <c r="K1334" s="8">
        <f t="shared" si="265"/>
        <v>6.7116630627629334E-2</v>
      </c>
      <c r="L1334" s="170">
        <v>2.8287871015999998E-3</v>
      </c>
      <c r="M1334" s="170">
        <v>7.8115389199999996E-3</v>
      </c>
      <c r="N1334" s="170">
        <v>1.6004102606029337E-2</v>
      </c>
      <c r="O1334" s="170">
        <v>4.0472201999999999E-2</v>
      </c>
      <c r="Q1334" s="69">
        <v>25.167178</v>
      </c>
      <c r="S1334" s="116">
        <v>6.0854678000000001E-3</v>
      </c>
      <c r="T1334" s="116">
        <v>5.6531893E-3</v>
      </c>
      <c r="U1334" s="116">
        <v>2.3749649000000001E-4</v>
      </c>
      <c r="V1334" s="116">
        <v>1.9478198999999999E-4</v>
      </c>
      <c r="X1334" s="172">
        <v>1.4284559E-5</v>
      </c>
      <c r="Z1334" s="166"/>
      <c r="AA1334" t="s">
        <v>2523</v>
      </c>
    </row>
    <row r="1335" spans="1:27" ht="14.4">
      <c r="A1335" t="s">
        <v>1866</v>
      </c>
      <c r="B1335" s="85" t="s">
        <v>816</v>
      </c>
      <c r="C1335" s="113" t="str">
        <f t="shared" si="262"/>
        <v>A.160.06.108</v>
      </c>
      <c r="D1335" s="9" t="s">
        <v>143</v>
      </c>
      <c r="E1335" s="112" t="s">
        <v>362</v>
      </c>
      <c r="F1335" s="115" t="str">
        <f t="shared" si="263"/>
        <v>Emien natural forest clear cut 360 (kg/m3)</v>
      </c>
      <c r="G1335" s="146">
        <v>3.7198146666666672</v>
      </c>
      <c r="H1335" s="8">
        <f t="shared" si="264"/>
        <v>3.7198146666666672</v>
      </c>
      <c r="J1335" s="169">
        <v>7.3859166375076297</v>
      </c>
      <c r="K1335" s="8">
        <f t="shared" si="265"/>
        <v>7.3859166375076297</v>
      </c>
      <c r="L1335" s="170">
        <v>2.8287871015999998E-3</v>
      </c>
      <c r="M1335" s="170">
        <v>6.8091115478000006</v>
      </c>
      <c r="N1335" s="170">
        <v>1.6004102606029337E-2</v>
      </c>
      <c r="O1335" s="170">
        <v>0.55797220000000003</v>
      </c>
      <c r="Q1335" s="69">
        <v>25.167178</v>
      </c>
      <c r="S1335" s="116">
        <v>6.2100291000000002E-2</v>
      </c>
      <c r="T1335" s="116">
        <v>5.9055877E-2</v>
      </c>
      <c r="U1335" s="116">
        <v>2.8496318999999999E-3</v>
      </c>
      <c r="V1335" s="116">
        <v>1.9478198999999999E-4</v>
      </c>
      <c r="X1335" s="69">
        <v>1.1047971000000001E-4</v>
      </c>
      <c r="Z1335" s="166"/>
      <c r="AA1335" t="s">
        <v>2523</v>
      </c>
    </row>
    <row r="1336" spans="1:27" ht="14.4">
      <c r="A1336" t="s">
        <v>893</v>
      </c>
      <c r="B1336" s="85" t="s">
        <v>816</v>
      </c>
      <c r="C1336" s="113" t="str">
        <f t="shared" si="262"/>
        <v>A.160.06.109</v>
      </c>
      <c r="D1336" s="9" t="s">
        <v>143</v>
      </c>
      <c r="E1336" s="112" t="s">
        <v>362</v>
      </c>
      <c r="F1336" s="115" t="str">
        <f t="shared" si="263"/>
        <v>Incense cedar FSC/PEFC 385 (kg/m3)</v>
      </c>
      <c r="G1336" s="146">
        <v>0.35383108000000002</v>
      </c>
      <c r="H1336" s="8">
        <f t="shared" si="264"/>
        <v>0.35383108000000002</v>
      </c>
      <c r="J1336" s="169">
        <v>9.0091333207573079E-2</v>
      </c>
      <c r="K1336" s="8">
        <f t="shared" si="265"/>
        <v>9.0091333207573079E-2</v>
      </c>
      <c r="L1336" s="170">
        <v>2.9607658173999999E-3</v>
      </c>
      <c r="M1336" s="170">
        <v>1.0729661640000001E-2</v>
      </c>
      <c r="N1336" s="170">
        <v>2.3326243750173076E-2</v>
      </c>
      <c r="O1336" s="170">
        <v>5.3074662000000002E-2</v>
      </c>
      <c r="Q1336" s="69">
        <v>26.256792000000001</v>
      </c>
      <c r="S1336" s="116">
        <v>8.4192261999999993E-3</v>
      </c>
      <c r="T1336" s="116">
        <v>7.8305075999999998E-3</v>
      </c>
      <c r="U1336" s="116">
        <v>3.1776655E-4</v>
      </c>
      <c r="V1336" s="116">
        <v>2.7095199999999998E-4</v>
      </c>
      <c r="X1336" s="172">
        <v>1.8773069999999999E-5</v>
      </c>
      <c r="Z1336" s="166"/>
      <c r="AA1336" t="s">
        <v>2524</v>
      </c>
    </row>
    <row r="1337" spans="1:27" ht="14.4">
      <c r="A1337" t="s">
        <v>1867</v>
      </c>
      <c r="B1337" s="85" t="s">
        <v>816</v>
      </c>
      <c r="C1337" s="113" t="str">
        <f t="shared" si="262"/>
        <v>A.160.06.110</v>
      </c>
      <c r="D1337" s="9" t="s">
        <v>143</v>
      </c>
      <c r="E1337" s="112" t="s">
        <v>362</v>
      </c>
      <c r="F1337" s="115" t="str">
        <f t="shared" si="263"/>
        <v>Missanda (Tali) FSC/PEFC 900 (kg/m3)</v>
      </c>
      <c r="G1337" s="146">
        <v>0.2095970066666667</v>
      </c>
      <c r="H1337" s="8">
        <f t="shared" si="264"/>
        <v>0.2095970066666667</v>
      </c>
      <c r="J1337" s="169">
        <v>5.0309119727916816E-2</v>
      </c>
      <c r="K1337" s="8">
        <f t="shared" si="265"/>
        <v>5.0309119727916816E-2</v>
      </c>
      <c r="L1337" s="170">
        <v>2.3965262734999999E-3</v>
      </c>
      <c r="M1337" s="170">
        <v>5.5899720600000001E-3</v>
      </c>
      <c r="N1337" s="170">
        <v>1.0883070394416815E-2</v>
      </c>
      <c r="O1337" s="170">
        <v>3.1439551000000003E-2</v>
      </c>
      <c r="Q1337" s="69">
        <v>24.348459999999999</v>
      </c>
      <c r="S1337" s="116">
        <v>4.4819634000000004E-3</v>
      </c>
      <c r="T1337" s="116">
        <v>4.1633499999999997E-3</v>
      </c>
      <c r="U1337" s="116">
        <v>1.8076561E-4</v>
      </c>
      <c r="V1337" s="116">
        <v>1.3784782999999999E-4</v>
      </c>
      <c r="X1337" s="172">
        <v>1.1016046999999999E-5</v>
      </c>
      <c r="Z1337" s="166"/>
      <c r="AA1337" t="s">
        <v>2525</v>
      </c>
    </row>
    <row r="1338" spans="1:27" ht="14.4">
      <c r="A1338" t="s">
        <v>1868</v>
      </c>
      <c r="B1338" s="85" t="s">
        <v>816</v>
      </c>
      <c r="C1338" s="113" t="str">
        <f t="shared" si="262"/>
        <v>A.160.06.111</v>
      </c>
      <c r="D1338" s="9" t="s">
        <v>143</v>
      </c>
      <c r="E1338" s="112" t="s">
        <v>362</v>
      </c>
      <c r="F1338" s="115" t="str">
        <f t="shared" si="263"/>
        <v>Missanda (Tali) natural forest clear cut 900 (kg/m3)</v>
      </c>
      <c r="G1338" s="146">
        <v>3.6595970000000007</v>
      </c>
      <c r="H1338" s="8">
        <f t="shared" si="264"/>
        <v>3.6595970000000007</v>
      </c>
      <c r="J1338" s="169">
        <v>3.2814591453279163</v>
      </c>
      <c r="K1338" s="8">
        <f t="shared" si="265"/>
        <v>3.2814591453279163</v>
      </c>
      <c r="L1338" s="170">
        <v>2.3965262734999999E-3</v>
      </c>
      <c r="M1338" s="170">
        <v>2.7192399986599995</v>
      </c>
      <c r="N1338" s="170">
        <v>1.0883070394416815E-2</v>
      </c>
      <c r="O1338" s="170">
        <v>0.54893955000000005</v>
      </c>
      <c r="Q1338" s="69">
        <v>24.348459999999999</v>
      </c>
      <c r="S1338" s="116">
        <v>6.0496787000000003E-2</v>
      </c>
      <c r="T1338" s="116">
        <v>5.7566038E-2</v>
      </c>
      <c r="U1338" s="116">
        <v>2.792901E-3</v>
      </c>
      <c r="V1338" s="116">
        <v>1.3784782999999999E-4</v>
      </c>
      <c r="X1338" s="69">
        <v>1.072112E-4</v>
      </c>
      <c r="Z1338" s="166"/>
      <c r="AA1338" t="s">
        <v>2525</v>
      </c>
    </row>
    <row r="1339" spans="1:27" ht="14.4">
      <c r="A1339" t="s">
        <v>3359</v>
      </c>
      <c r="B1339" s="85" t="s">
        <v>816</v>
      </c>
      <c r="C1339" s="113" t="str">
        <f t="shared" si="262"/>
        <v>A.160.06.112</v>
      </c>
      <c r="D1339" s="9" t="s">
        <v>143</v>
      </c>
      <c r="E1339" s="112" t="s">
        <v>362</v>
      </c>
      <c r="F1339" s="115" t="str">
        <f t="shared" si="263"/>
        <v>Mountain ash European FSC/PEFC 700 (kg/m3)</v>
      </c>
      <c r="G1339" s="146">
        <v>0.18504387333333333</v>
      </c>
      <c r="H1339" s="8">
        <f t="shared" si="264"/>
        <v>0.18504387333333333</v>
      </c>
      <c r="J1339" s="169">
        <v>4.3976306782471018E-2</v>
      </c>
      <c r="K1339" s="8">
        <f t="shared" si="265"/>
        <v>4.3976306782471018E-2</v>
      </c>
      <c r="L1339" s="170">
        <v>2.735937522E-3</v>
      </c>
      <c r="M1339" s="170">
        <v>4.8827392999999993E-3</v>
      </c>
      <c r="N1339" s="170">
        <v>8.6010489604710205E-3</v>
      </c>
      <c r="O1339" s="170">
        <v>2.7756580999999999E-2</v>
      </c>
      <c r="Q1339" s="69">
        <v>25.016286999999998</v>
      </c>
      <c r="S1339" s="116">
        <v>3.7224936000000001E-3</v>
      </c>
      <c r="T1339" s="116">
        <v>3.4478762E-3</v>
      </c>
      <c r="U1339" s="116">
        <v>1.5640994E-4</v>
      </c>
      <c r="V1339" s="116">
        <v>1.1820744000000001E-4</v>
      </c>
      <c r="X1339" s="172">
        <v>9.7618847999999996E-6</v>
      </c>
      <c r="Z1339" s="166"/>
      <c r="AA1339" t="s">
        <v>2526</v>
      </c>
    </row>
    <row r="1340" spans="1:27" ht="14.4">
      <c r="A1340" t="s">
        <v>894</v>
      </c>
      <c r="B1340" s="85" t="s">
        <v>816</v>
      </c>
      <c r="C1340" s="113" t="str">
        <f t="shared" si="262"/>
        <v>A.160.06.113</v>
      </c>
      <c r="D1340" s="9" t="s">
        <v>143</v>
      </c>
      <c r="E1340" s="112" t="s">
        <v>362</v>
      </c>
      <c r="F1340" s="115" t="str">
        <f t="shared" si="263"/>
        <v>Mubura FSC/PEFC 830 (kg/m3)</v>
      </c>
      <c r="G1340" s="146">
        <v>0.19697738666666667</v>
      </c>
      <c r="H1340" s="8">
        <f t="shared" si="264"/>
        <v>0.19697738666666667</v>
      </c>
      <c r="J1340" s="169">
        <v>4.6839385782116813E-2</v>
      </c>
      <c r="K1340" s="8">
        <f t="shared" si="265"/>
        <v>4.6839385782116813E-2</v>
      </c>
      <c r="L1340" s="170">
        <v>2.3580334476999997E-3</v>
      </c>
      <c r="M1340" s="170">
        <v>5.1444679900000002E-3</v>
      </c>
      <c r="N1340" s="170">
        <v>9.7902763444168133E-3</v>
      </c>
      <c r="O1340" s="170">
        <v>2.9546607999999999E-2</v>
      </c>
      <c r="Q1340" s="69">
        <v>24.182708000000002</v>
      </c>
      <c r="S1340" s="116">
        <v>4.1352482999999999E-3</v>
      </c>
      <c r="T1340" s="116">
        <v>3.8402178999999998E-3</v>
      </c>
      <c r="U1340" s="116">
        <v>1.6875302999999999E-4</v>
      </c>
      <c r="V1340" s="116">
        <v>1.2627738E-4</v>
      </c>
      <c r="X1340" s="172">
        <v>1.0339011000000001E-5</v>
      </c>
      <c r="Z1340" s="166"/>
      <c r="AA1340" t="s">
        <v>2527</v>
      </c>
    </row>
    <row r="1341" spans="1:27" ht="14.4">
      <c r="A1341" t="s">
        <v>1869</v>
      </c>
      <c r="B1341" s="85" t="s">
        <v>816</v>
      </c>
      <c r="C1341" s="113" t="str">
        <f t="shared" si="262"/>
        <v>A.160.06.114</v>
      </c>
      <c r="D1341" s="9" t="s">
        <v>143</v>
      </c>
      <c r="E1341" s="112" t="s">
        <v>362</v>
      </c>
      <c r="F1341" s="115" t="str">
        <f t="shared" si="263"/>
        <v>Mubura natural forest clear cut 830 (kg/m3)</v>
      </c>
      <c r="G1341" s="146">
        <v>3.6469773999999999</v>
      </c>
      <c r="H1341" s="8">
        <f t="shared" si="264"/>
        <v>3.6469773999999999</v>
      </c>
      <c r="J1341" s="169">
        <v>3.5184394369221161</v>
      </c>
      <c r="K1341" s="8">
        <f t="shared" si="265"/>
        <v>3.5184394369221161</v>
      </c>
      <c r="L1341" s="170">
        <v>2.3580334476999997E-3</v>
      </c>
      <c r="M1341" s="170">
        <v>2.9592445171299997</v>
      </c>
      <c r="N1341" s="170">
        <v>9.7902763444168133E-3</v>
      </c>
      <c r="O1341" s="170">
        <v>0.54704660999999999</v>
      </c>
      <c r="Q1341" s="69">
        <v>24.182708000000002</v>
      </c>
      <c r="S1341" s="116">
        <v>6.0150071999999999E-2</v>
      </c>
      <c r="T1341" s="116">
        <v>5.7242906000000003E-2</v>
      </c>
      <c r="U1341" s="116">
        <v>2.7808884000000002E-3</v>
      </c>
      <c r="V1341" s="116">
        <v>1.2627738E-4</v>
      </c>
      <c r="X1341" s="69">
        <v>1.0653416E-4</v>
      </c>
      <c r="Z1341" s="166"/>
      <c r="AA1341" t="s">
        <v>2527</v>
      </c>
    </row>
    <row r="1342" spans="1:27" ht="14.4">
      <c r="A1342" t="s">
        <v>895</v>
      </c>
      <c r="B1342" s="85" t="s">
        <v>816</v>
      </c>
      <c r="C1342" s="113" t="str">
        <f t="shared" si="262"/>
        <v>A.160.06.115</v>
      </c>
      <c r="D1342" s="9" t="s">
        <v>143</v>
      </c>
      <c r="E1342" s="112" t="s">
        <v>362</v>
      </c>
      <c r="F1342" s="115" t="str">
        <f t="shared" si="263"/>
        <v>Niove FSC/PEFC 850 (kg/m3)</v>
      </c>
      <c r="G1342" s="146">
        <v>0.21618115333333332</v>
      </c>
      <c r="H1342" s="8">
        <f t="shared" si="264"/>
        <v>0.21618115333333332</v>
      </c>
      <c r="J1342" s="169">
        <v>5.2119414394516811E-2</v>
      </c>
      <c r="K1342" s="8">
        <f t="shared" si="265"/>
        <v>5.2119414394516811E-2</v>
      </c>
      <c r="L1342" s="170">
        <v>2.4166094900999993E-3</v>
      </c>
      <c r="M1342" s="170">
        <v>5.8224088999999993E-3</v>
      </c>
      <c r="N1342" s="170">
        <v>1.1453223004416814E-2</v>
      </c>
      <c r="O1342" s="170">
        <v>3.2427172999999997E-2</v>
      </c>
      <c r="Q1342" s="69">
        <v>24.434939</v>
      </c>
      <c r="S1342" s="116">
        <v>4.6628583000000003E-3</v>
      </c>
      <c r="T1342" s="116">
        <v>4.3319405999999996E-3</v>
      </c>
      <c r="U1342" s="116">
        <v>1.8703305000000001E-4</v>
      </c>
      <c r="V1342" s="116">
        <v>1.4388458000000001E-4</v>
      </c>
      <c r="X1342" s="172">
        <v>1.1369283999999999E-5</v>
      </c>
      <c r="Z1342" s="166"/>
      <c r="AA1342" t="s">
        <v>2528</v>
      </c>
    </row>
    <row r="1343" spans="1:27" ht="14.4">
      <c r="A1343" t="s">
        <v>1870</v>
      </c>
      <c r="B1343" s="85" t="s">
        <v>816</v>
      </c>
      <c r="C1343" s="113" t="str">
        <f t="shared" si="262"/>
        <v>A.160.06.116</v>
      </c>
      <c r="D1343" s="9" t="s">
        <v>143</v>
      </c>
      <c r="E1343" s="112" t="s">
        <v>362</v>
      </c>
      <c r="F1343" s="115" t="str">
        <f t="shared" si="263"/>
        <v>Niove natural forest clear cut 850 (kg/m3)</v>
      </c>
      <c r="G1343" s="146">
        <v>3.6661811333333336</v>
      </c>
      <c r="H1343" s="8">
        <f t="shared" si="264"/>
        <v>3.6661811333333336</v>
      </c>
      <c r="J1343" s="169">
        <v>6.3404194262345177</v>
      </c>
      <c r="K1343" s="8">
        <f t="shared" si="265"/>
        <v>6.3404194262345177</v>
      </c>
      <c r="L1343" s="170">
        <v>2.4166094900999993E-3</v>
      </c>
      <c r="M1343" s="170">
        <v>5.7766224237400001</v>
      </c>
      <c r="N1343" s="170">
        <v>1.1453223004416814E-2</v>
      </c>
      <c r="O1343" s="170">
        <v>0.54992717000000002</v>
      </c>
      <c r="Q1343" s="69">
        <v>24.434939</v>
      </c>
      <c r="S1343" s="116">
        <v>6.0677681999999997E-2</v>
      </c>
      <c r="T1343" s="116">
        <v>5.7734629000000003E-2</v>
      </c>
      <c r="U1343" s="116">
        <v>2.7991684E-3</v>
      </c>
      <c r="V1343" s="116">
        <v>1.4388458000000001E-4</v>
      </c>
      <c r="X1343" s="69">
        <v>1.0756444000000001E-4</v>
      </c>
      <c r="Z1343" s="166"/>
      <c r="AA1343" t="s">
        <v>2528</v>
      </c>
    </row>
    <row r="1344" spans="1:27" ht="14.4">
      <c r="A1344" t="s">
        <v>896</v>
      </c>
      <c r="B1344" s="85" t="s">
        <v>816</v>
      </c>
      <c r="C1344" s="113" t="str">
        <f t="shared" si="262"/>
        <v>A.160.06.117</v>
      </c>
      <c r="D1344" s="9" t="s">
        <v>143</v>
      </c>
      <c r="E1344" s="112" t="s">
        <v>362</v>
      </c>
      <c r="F1344" s="115" t="str">
        <f t="shared" si="263"/>
        <v>Onzabili FSC/PEFCt 550 (kg/m3)</v>
      </c>
      <c r="G1344" s="146">
        <v>0.24087170666666669</v>
      </c>
      <c r="H1344" s="8">
        <f t="shared" si="264"/>
        <v>0.24087170666666669</v>
      </c>
      <c r="J1344" s="169">
        <v>5.8908022798916812E-2</v>
      </c>
      <c r="K1344" s="8">
        <f t="shared" si="265"/>
        <v>5.8908022798916812E-2</v>
      </c>
      <c r="L1344" s="170">
        <v>2.4919215345000001E-3</v>
      </c>
      <c r="M1344" s="170">
        <v>6.6940472200000007E-3</v>
      </c>
      <c r="N1344" s="170">
        <v>1.3591298044416814E-2</v>
      </c>
      <c r="O1344" s="170">
        <v>3.6130756E-2</v>
      </c>
      <c r="Q1344" s="69">
        <v>24.759236000000001</v>
      </c>
      <c r="S1344" s="116">
        <v>5.3412138999999999E-3</v>
      </c>
      <c r="T1344" s="116">
        <v>4.9641555999999998E-3</v>
      </c>
      <c r="U1344" s="116">
        <v>2.1053592000000001E-4</v>
      </c>
      <c r="V1344" s="116">
        <v>1.6652240999999999E-4</v>
      </c>
      <c r="X1344" s="172">
        <v>1.2693921E-5</v>
      </c>
      <c r="Z1344" s="166"/>
      <c r="AA1344" t="s">
        <v>2529</v>
      </c>
    </row>
    <row r="1345" spans="1:27" ht="14.4">
      <c r="A1345" t="s">
        <v>1871</v>
      </c>
      <c r="B1345" s="85" t="s">
        <v>816</v>
      </c>
      <c r="C1345" s="113" t="str">
        <f t="shared" si="262"/>
        <v>A.160.06.118</v>
      </c>
      <c r="D1345" s="9" t="s">
        <v>143</v>
      </c>
      <c r="E1345" s="112" t="s">
        <v>362</v>
      </c>
      <c r="F1345" s="115" t="str">
        <f t="shared" si="263"/>
        <v>Onzabili natural forest clear cut 550 (kg/m3)</v>
      </c>
      <c r="G1345" s="146">
        <v>3.6908717333333336</v>
      </c>
      <c r="H1345" s="8">
        <f t="shared" si="264"/>
        <v>3.6908717333333336</v>
      </c>
      <c r="J1345" s="169">
        <v>9.5074079975189161</v>
      </c>
      <c r="K1345" s="8">
        <f t="shared" si="265"/>
        <v>9.5074079975189161</v>
      </c>
      <c r="L1345" s="170">
        <v>2.4919215345000001E-3</v>
      </c>
      <c r="M1345" s="170">
        <v>8.9376940179399984</v>
      </c>
      <c r="N1345" s="170">
        <v>1.3591298044416814E-2</v>
      </c>
      <c r="O1345" s="170">
        <v>0.55363076</v>
      </c>
      <c r="Q1345" s="69">
        <v>24.759236000000001</v>
      </c>
      <c r="S1345" s="116">
        <v>6.1356037000000002E-2</v>
      </c>
      <c r="T1345" s="116">
        <v>5.8366844000000001E-2</v>
      </c>
      <c r="U1345" s="116">
        <v>2.8226712999999998E-3</v>
      </c>
      <c r="V1345" s="116">
        <v>1.6652240999999999E-4</v>
      </c>
      <c r="X1345" s="69">
        <v>1.0888908E-4</v>
      </c>
      <c r="Z1345" s="166"/>
      <c r="AA1345" t="s">
        <v>2529</v>
      </c>
    </row>
    <row r="1346" spans="1:27" ht="14.4">
      <c r="A1346" t="s">
        <v>1872</v>
      </c>
      <c r="B1346" s="85" t="s">
        <v>816</v>
      </c>
      <c r="C1346" s="113" t="str">
        <f t="shared" si="262"/>
        <v>A.160.06.119</v>
      </c>
      <c r="D1346" s="9" t="s">
        <v>143</v>
      </c>
      <c r="E1346" s="112" t="s">
        <v>362</v>
      </c>
      <c r="F1346" s="115" t="str">
        <f t="shared" si="263"/>
        <v>Ozigo (Igaganga) FSC/PEFC 650 (kg/m3)</v>
      </c>
      <c r="G1346" s="146">
        <v>0.22057058666666668</v>
      </c>
      <c r="H1346" s="8">
        <f t="shared" si="264"/>
        <v>0.22057058666666668</v>
      </c>
      <c r="J1346" s="169">
        <v>5.3326278852116812E-2</v>
      </c>
      <c r="K1346" s="8">
        <f t="shared" si="265"/>
        <v>5.3326278852116812E-2</v>
      </c>
      <c r="L1346" s="170">
        <v>2.4299982677000002E-3</v>
      </c>
      <c r="M1346" s="170">
        <v>5.9773668399999997E-3</v>
      </c>
      <c r="N1346" s="170">
        <v>1.1833325744416815E-2</v>
      </c>
      <c r="O1346" s="170">
        <v>3.3085587999999999E-2</v>
      </c>
      <c r="Q1346" s="69">
        <v>24.492591999999998</v>
      </c>
      <c r="S1346" s="116">
        <v>4.7834547999999998E-3</v>
      </c>
      <c r="T1346" s="116">
        <v>4.4443343999999996E-3</v>
      </c>
      <c r="U1346" s="116">
        <v>1.9121133000000001E-4</v>
      </c>
      <c r="V1346" s="116">
        <v>1.4790908999999999E-4</v>
      </c>
      <c r="X1346" s="172">
        <v>1.1604774999999999E-5</v>
      </c>
      <c r="Z1346" s="166"/>
      <c r="AA1346" t="s">
        <v>2530</v>
      </c>
    </row>
    <row r="1347" spans="1:27" ht="14.4">
      <c r="A1347" t="s">
        <v>1873</v>
      </c>
      <c r="B1347" s="85" t="s">
        <v>816</v>
      </c>
      <c r="C1347" s="113" t="str">
        <f t="shared" si="262"/>
        <v>A.160.06.120</v>
      </c>
      <c r="D1347" s="9" t="s">
        <v>143</v>
      </c>
      <c r="E1347" s="112" t="s">
        <v>362</v>
      </c>
      <c r="F1347" s="115" t="str">
        <f t="shared" si="263"/>
        <v>Ozigo (Igaganga) natural forest clear cut 650 (kg/m3)</v>
      </c>
      <c r="G1347" s="146">
        <v>3.6705706</v>
      </c>
      <c r="H1347" s="8">
        <f t="shared" si="264"/>
        <v>3.6705706</v>
      </c>
      <c r="J1347" s="169">
        <v>3.8807922878421164</v>
      </c>
      <c r="K1347" s="8">
        <f t="shared" si="265"/>
        <v>3.8807922878421164</v>
      </c>
      <c r="L1347" s="170">
        <v>2.4299982677000002E-3</v>
      </c>
      <c r="M1347" s="170">
        <v>3.3159433738299997</v>
      </c>
      <c r="N1347" s="170">
        <v>1.1833325744416815E-2</v>
      </c>
      <c r="O1347" s="170">
        <v>0.55058558999999996</v>
      </c>
      <c r="Q1347" s="69">
        <v>24.492591999999998</v>
      </c>
      <c r="S1347" s="116">
        <v>6.0798277999999997E-2</v>
      </c>
      <c r="T1347" s="116">
        <v>5.7847021999999998E-2</v>
      </c>
      <c r="U1347" s="116">
        <v>2.8033467000000002E-3</v>
      </c>
      <c r="V1347" s="116">
        <v>1.4790908999999999E-4</v>
      </c>
      <c r="X1347" s="69">
        <v>1.0779993E-4</v>
      </c>
      <c r="Z1347" s="166"/>
      <c r="AA1347" t="s">
        <v>2530</v>
      </c>
    </row>
    <row r="1348" spans="1:27" ht="14.4">
      <c r="A1348" t="s">
        <v>897</v>
      </c>
      <c r="B1348" s="85" t="s">
        <v>816</v>
      </c>
      <c r="C1348" s="113" t="str">
        <f t="shared" si="262"/>
        <v>A.160.06.121</v>
      </c>
      <c r="D1348" s="9" t="s">
        <v>143</v>
      </c>
      <c r="E1348" s="112" t="s">
        <v>362</v>
      </c>
      <c r="F1348" s="115" t="str">
        <f t="shared" si="263"/>
        <v>Parasolier FSC/PEFC 190 (kg/m3)</v>
      </c>
      <c r="G1348" s="146">
        <v>0.41024329999999998</v>
      </c>
      <c r="H1348" s="8">
        <f t="shared" si="264"/>
        <v>0.41024329999999998</v>
      </c>
      <c r="J1348" s="169">
        <v>0.10746188572432427</v>
      </c>
      <c r="K1348" s="8">
        <f t="shared" si="265"/>
        <v>0.10746188572432427</v>
      </c>
      <c r="L1348" s="170">
        <v>4.9764900910000002E-3</v>
      </c>
      <c r="M1348" s="170">
        <v>1.343116919E-2</v>
      </c>
      <c r="N1348" s="170">
        <v>2.7517731443324277E-2</v>
      </c>
      <c r="O1348" s="170">
        <v>6.1536494999999997E-2</v>
      </c>
      <c r="Q1348" s="69">
        <v>27.203856999999999</v>
      </c>
      <c r="S1348" s="116">
        <v>9.5913518E-3</v>
      </c>
      <c r="T1348" s="116">
        <v>8.8888115999999993E-3</v>
      </c>
      <c r="U1348" s="116">
        <v>3.6708808000000001E-4</v>
      </c>
      <c r="V1348" s="116">
        <v>3.3545214000000001E-4</v>
      </c>
      <c r="X1348" s="172">
        <v>2.2080361999999999E-5</v>
      </c>
      <c r="Z1348" s="166"/>
      <c r="AA1348" t="s">
        <v>2531</v>
      </c>
    </row>
    <row r="1349" spans="1:27" ht="14.4">
      <c r="A1349" t="s">
        <v>1874</v>
      </c>
      <c r="B1349" s="85" t="s">
        <v>816</v>
      </c>
      <c r="C1349" s="113" t="str">
        <f t="shared" si="262"/>
        <v>A.160.06.122</v>
      </c>
      <c r="D1349" s="9" t="s">
        <v>143</v>
      </c>
      <c r="E1349" s="112" t="s">
        <v>362</v>
      </c>
      <c r="F1349" s="115" t="str">
        <f t="shared" si="263"/>
        <v>Parasolier natural forest clear cut 190 (kg/m3)</v>
      </c>
      <c r="G1349" s="146">
        <v>3.8602432666666671</v>
      </c>
      <c r="H1349" s="8">
        <f t="shared" si="264"/>
        <v>3.8602432666666671</v>
      </c>
      <c r="J1349" s="169">
        <v>13.506211660314325</v>
      </c>
      <c r="K1349" s="8">
        <f t="shared" si="265"/>
        <v>13.506211660314325</v>
      </c>
      <c r="L1349" s="170">
        <v>4.9764900910000002E-3</v>
      </c>
      <c r="M1349" s="170">
        <v>12.89468094878</v>
      </c>
      <c r="N1349" s="170">
        <v>2.7517731443324277E-2</v>
      </c>
      <c r="O1349" s="170">
        <v>0.57903649000000001</v>
      </c>
      <c r="Q1349" s="69">
        <v>27.203856999999999</v>
      </c>
      <c r="S1349" s="116">
        <v>6.5606175000000003E-2</v>
      </c>
      <c r="T1349" s="116">
        <v>6.22915E-2</v>
      </c>
      <c r="U1349" s="116">
        <v>2.9792234000000002E-3</v>
      </c>
      <c r="V1349" s="116">
        <v>3.3545214000000001E-4</v>
      </c>
      <c r="X1349" s="69">
        <v>1.1827552E-4</v>
      </c>
      <c r="Z1349" s="166"/>
      <c r="AA1349" t="s">
        <v>2531</v>
      </c>
    </row>
    <row r="1350" spans="1:27" ht="14.4">
      <c r="A1350" t="s">
        <v>898</v>
      </c>
      <c r="B1350" s="85" t="s">
        <v>816</v>
      </c>
      <c r="C1350" s="113" t="str">
        <f t="shared" si="262"/>
        <v>A.160.06.123</v>
      </c>
      <c r="D1350" s="9" t="s">
        <v>143</v>
      </c>
      <c r="E1350" s="112" t="s">
        <v>362</v>
      </c>
      <c r="F1350" s="115" t="str">
        <f t="shared" si="263"/>
        <v>Pear FSC/PEFC 680 (kg/m3)</v>
      </c>
      <c r="G1350" s="146">
        <v>0.19704644666666668</v>
      </c>
      <c r="H1350" s="8">
        <f t="shared" si="264"/>
        <v>0.19704644666666668</v>
      </c>
      <c r="J1350" s="169">
        <v>4.7624727442782858E-2</v>
      </c>
      <c r="K1350" s="8">
        <f t="shared" si="265"/>
        <v>4.7624727442782858E-2</v>
      </c>
      <c r="L1350" s="170">
        <v>3.1178016906000003E-3</v>
      </c>
      <c r="M1350" s="170">
        <v>5.4394216599999998E-3</v>
      </c>
      <c r="N1350" s="170">
        <v>9.5105370921828528E-3</v>
      </c>
      <c r="O1350" s="170">
        <v>2.9556967E-2</v>
      </c>
      <c r="Q1350" s="69">
        <v>24.268533000000001</v>
      </c>
      <c r="S1350" s="116">
        <v>3.9815140999999998E-3</v>
      </c>
      <c r="T1350" s="116">
        <v>3.6828935999999998E-3</v>
      </c>
      <c r="U1350" s="116">
        <v>1.6701547000000001E-4</v>
      </c>
      <c r="V1350" s="116">
        <v>1.3160501000000001E-4</v>
      </c>
      <c r="X1350" s="172">
        <v>1.0458402E-5</v>
      </c>
      <c r="Z1350" s="166"/>
      <c r="AA1350" t="s">
        <v>2532</v>
      </c>
    </row>
    <row r="1351" spans="1:27" ht="14.4">
      <c r="A1351" t="s">
        <v>899</v>
      </c>
      <c r="B1351" s="85" t="s">
        <v>816</v>
      </c>
      <c r="C1351" s="113" t="str">
        <f t="shared" si="262"/>
        <v>A.160.06.124</v>
      </c>
      <c r="D1351" s="9" t="s">
        <v>143</v>
      </c>
      <c r="E1351" s="112" t="s">
        <v>362</v>
      </c>
      <c r="F1351" s="115" t="str">
        <f t="shared" si="263"/>
        <v>Pockwood FSC/PEFC1250 (kg/m3)</v>
      </c>
      <c r="G1351" s="146">
        <v>0.21288908000000001</v>
      </c>
      <c r="H1351" s="8">
        <f t="shared" si="264"/>
        <v>0.21288908000000001</v>
      </c>
      <c r="J1351" s="169">
        <v>5.1214267471216809E-2</v>
      </c>
      <c r="K1351" s="8">
        <f t="shared" si="265"/>
        <v>5.1214267471216809E-2</v>
      </c>
      <c r="L1351" s="170">
        <v>2.4065678368000005E-3</v>
      </c>
      <c r="M1351" s="170">
        <v>5.706190429999999E-3</v>
      </c>
      <c r="N1351" s="170">
        <v>1.1168147204416813E-2</v>
      </c>
      <c r="O1351" s="170">
        <v>3.1933362E-2</v>
      </c>
      <c r="Q1351" s="69">
        <v>24.391698999999999</v>
      </c>
      <c r="S1351" s="116">
        <v>4.5724108000000001E-3</v>
      </c>
      <c r="T1351" s="116">
        <v>4.2476453000000001E-3</v>
      </c>
      <c r="U1351" s="116">
        <v>1.8389932999999999E-4</v>
      </c>
      <c r="V1351" s="116">
        <v>1.408662E-4</v>
      </c>
      <c r="X1351" s="172">
        <v>1.1192666000000001E-5</v>
      </c>
      <c r="Z1351" s="166"/>
      <c r="AA1351" t="s">
        <v>2533</v>
      </c>
    </row>
    <row r="1352" spans="1:27" ht="14.4">
      <c r="A1352" t="s">
        <v>1875</v>
      </c>
      <c r="B1352" s="85" t="s">
        <v>816</v>
      </c>
      <c r="C1352" s="113" t="str">
        <f t="shared" si="262"/>
        <v>A.160.06.125</v>
      </c>
      <c r="D1352" s="9" t="s">
        <v>143</v>
      </c>
      <c r="E1352" s="112" t="s">
        <v>362</v>
      </c>
      <c r="F1352" s="115" t="str">
        <f t="shared" si="263"/>
        <v>Pockwood natural forest clear cut 1250 (kg/m3)</v>
      </c>
      <c r="G1352" s="146">
        <v>3.6628890666666667</v>
      </c>
      <c r="H1352" s="8">
        <f t="shared" si="264"/>
        <v>3.6628890666666667</v>
      </c>
      <c r="J1352" s="169">
        <v>3.5056392861912165</v>
      </c>
      <c r="K1352" s="8">
        <f t="shared" si="265"/>
        <v>3.5056392861912165</v>
      </c>
      <c r="L1352" s="170">
        <v>2.4065678368000005E-3</v>
      </c>
      <c r="M1352" s="170">
        <v>2.9426312111499997</v>
      </c>
      <c r="N1352" s="170">
        <v>1.1168147204416813E-2</v>
      </c>
      <c r="O1352" s="170">
        <v>0.54943335999999998</v>
      </c>
      <c r="Q1352" s="69">
        <v>24.391698999999999</v>
      </c>
      <c r="S1352" s="116">
        <v>6.0587233999999997E-2</v>
      </c>
      <c r="T1352" s="116">
        <v>5.7650332999999998E-2</v>
      </c>
      <c r="U1352" s="116">
        <v>2.7960347E-3</v>
      </c>
      <c r="V1352" s="116">
        <v>1.408662E-4</v>
      </c>
      <c r="X1352" s="69">
        <v>1.0738782E-4</v>
      </c>
      <c r="Z1352" s="166"/>
      <c r="AA1352" t="s">
        <v>2533</v>
      </c>
    </row>
    <row r="1353" spans="1:27" ht="14.4">
      <c r="A1353" t="s">
        <v>1876</v>
      </c>
      <c r="B1353" s="85" t="s">
        <v>816</v>
      </c>
      <c r="C1353" s="113" t="str">
        <f t="shared" si="262"/>
        <v>A.160.06.126</v>
      </c>
      <c r="D1353" s="9" t="s">
        <v>143</v>
      </c>
      <c r="E1353" s="112" t="s">
        <v>362</v>
      </c>
      <c r="F1353" s="115" t="str">
        <f t="shared" si="263"/>
        <v>Simmon (Persimmon) FSC/PEFC 835 (kg/m3)</v>
      </c>
      <c r="G1353" s="146">
        <v>0.20575625333333333</v>
      </c>
      <c r="H1353" s="8">
        <f t="shared" si="264"/>
        <v>0.20575625333333333</v>
      </c>
      <c r="J1353" s="169">
        <v>4.9253113977516812E-2</v>
      </c>
      <c r="K1353" s="8">
        <f t="shared" si="265"/>
        <v>4.9253113977516812E-2</v>
      </c>
      <c r="L1353" s="170">
        <v>2.3848110031E-3</v>
      </c>
      <c r="M1353" s="170">
        <v>5.4543838499999994E-3</v>
      </c>
      <c r="N1353" s="170">
        <v>1.0550481124416814E-2</v>
      </c>
      <c r="O1353" s="170">
        <v>3.0863438E-2</v>
      </c>
      <c r="Q1353" s="69">
        <v>24.298013000000001</v>
      </c>
      <c r="S1353" s="116">
        <v>4.3764414000000001E-3</v>
      </c>
      <c r="T1353" s="116">
        <v>4.0650054000000001E-3</v>
      </c>
      <c r="U1353" s="116">
        <v>1.7710961E-4</v>
      </c>
      <c r="V1353" s="116">
        <v>1.3432639E-4</v>
      </c>
      <c r="X1353" s="172">
        <v>1.0809993000000001E-5</v>
      </c>
      <c r="Z1353" s="166"/>
      <c r="AA1353" t="s">
        <v>2534</v>
      </c>
    </row>
    <row r="1354" spans="1:27" ht="14.4">
      <c r="A1354" t="s">
        <v>1877</v>
      </c>
      <c r="B1354" s="85" t="s">
        <v>816</v>
      </c>
      <c r="C1354" s="113" t="str">
        <f t="shared" si="262"/>
        <v>A.160.06.127</v>
      </c>
      <c r="D1354" s="9" t="s">
        <v>143</v>
      </c>
      <c r="E1354" s="112" t="s">
        <v>362</v>
      </c>
      <c r="F1354" s="115" t="str">
        <f t="shared" si="263"/>
        <v>Sterculia (Niangon) FSC/PEFC 700 (kg/m3)</v>
      </c>
      <c r="G1354" s="146">
        <v>0.33030696666666665</v>
      </c>
      <c r="H1354" s="8">
        <f t="shared" si="264"/>
        <v>0.33030696666666665</v>
      </c>
      <c r="J1354" s="169">
        <v>7.4506916678916818E-2</v>
      </c>
      <c r="K1354" s="8">
        <f t="shared" si="265"/>
        <v>7.4506916678916818E-2</v>
      </c>
      <c r="L1354" s="170">
        <v>2.8647091145000002E-3</v>
      </c>
      <c r="M1354" s="170">
        <v>7.4037934699999995E-3</v>
      </c>
      <c r="N1354" s="170">
        <v>1.4692369094416813E-2</v>
      </c>
      <c r="O1354" s="170">
        <v>4.9546044999999997E-2</v>
      </c>
      <c r="Q1354" s="69">
        <v>26.458158999999998</v>
      </c>
      <c r="S1354" s="116">
        <v>6.8613778000000004E-3</v>
      </c>
      <c r="T1354" s="116">
        <v>6.3978107000000001E-3</v>
      </c>
      <c r="U1354" s="116">
        <v>2.8085437000000002E-4</v>
      </c>
      <c r="V1354" s="116">
        <v>1.8271273000000001E-4</v>
      </c>
      <c r="X1354" s="172">
        <v>1.7010939999999999E-5</v>
      </c>
      <c r="Z1354" s="166"/>
      <c r="AA1354" t="s">
        <v>2535</v>
      </c>
    </row>
    <row r="1355" spans="1:27" ht="14.4">
      <c r="A1355" t="s">
        <v>1878</v>
      </c>
      <c r="B1355" s="85" t="s">
        <v>816</v>
      </c>
      <c r="C1355" s="113" t="str">
        <f t="shared" si="262"/>
        <v>A.160.06.128</v>
      </c>
      <c r="D1355" s="9" t="s">
        <v>143</v>
      </c>
      <c r="E1355" s="112" t="s">
        <v>362</v>
      </c>
      <c r="F1355" s="115" t="str">
        <f t="shared" si="263"/>
        <v>Sterculia (Niangon) natural forest clear cut 700 (kg/m3)</v>
      </c>
      <c r="G1355" s="146">
        <v>3.7803070000000001</v>
      </c>
      <c r="H1355" s="8">
        <f t="shared" si="264"/>
        <v>3.7803070000000001</v>
      </c>
      <c r="J1355" s="169">
        <v>4.0957069345489163</v>
      </c>
      <c r="K1355" s="8">
        <f t="shared" si="265"/>
        <v>4.0957069345489163</v>
      </c>
      <c r="L1355" s="170">
        <v>2.8647091145000002E-3</v>
      </c>
      <c r="M1355" s="170">
        <v>3.5111038063399995</v>
      </c>
      <c r="N1355" s="170">
        <v>1.4692369094416813E-2</v>
      </c>
      <c r="O1355" s="170">
        <v>0.56704604999999997</v>
      </c>
      <c r="Q1355" s="69">
        <v>26.458158999999998</v>
      </c>
      <c r="S1355" s="116">
        <v>6.2876201000000007E-2</v>
      </c>
      <c r="T1355" s="116">
        <v>5.9800499E-2</v>
      </c>
      <c r="U1355" s="116">
        <v>2.8929897000000001E-3</v>
      </c>
      <c r="V1355" s="116">
        <v>1.8271273000000001E-4</v>
      </c>
      <c r="X1355" s="69">
        <v>1.1320609000000001E-4</v>
      </c>
      <c r="Z1355" s="166"/>
      <c r="AA1355" t="s">
        <v>2535</v>
      </c>
    </row>
    <row r="1356" spans="1:27" ht="14.4">
      <c r="A1356" t="s">
        <v>1879</v>
      </c>
      <c r="B1356" s="85" t="s">
        <v>816</v>
      </c>
      <c r="C1356" s="113" t="str">
        <f t="shared" si="262"/>
        <v>A.160.06.129</v>
      </c>
      <c r="D1356" s="9" t="s">
        <v>143</v>
      </c>
      <c r="E1356" s="112" t="s">
        <v>362</v>
      </c>
      <c r="F1356" s="115" t="str">
        <f t="shared" si="263"/>
        <v>Zebrano (Goncalo-alvez) FSC/PEFC 900 (kg/m3)</v>
      </c>
      <c r="G1356" s="146">
        <v>0.32262545999999998</v>
      </c>
      <c r="H1356" s="8">
        <f t="shared" si="264"/>
        <v>0.32262545999999998</v>
      </c>
      <c r="J1356" s="169">
        <v>7.239490527791681E-2</v>
      </c>
      <c r="K1356" s="8">
        <f t="shared" si="265"/>
        <v>7.239490527791681E-2</v>
      </c>
      <c r="L1356" s="170">
        <v>2.8412787735000002E-3</v>
      </c>
      <c r="M1356" s="170">
        <v>7.132616960000001E-3</v>
      </c>
      <c r="N1356" s="170">
        <v>1.4027190544416814E-2</v>
      </c>
      <c r="O1356" s="170">
        <v>4.8393818999999998E-2</v>
      </c>
      <c r="Q1356" s="69">
        <v>26.357267</v>
      </c>
      <c r="S1356" s="116">
        <v>6.6503337999999999E-3</v>
      </c>
      <c r="T1356" s="116">
        <v>6.2011215999999997E-3</v>
      </c>
      <c r="U1356" s="116">
        <v>2.7354236000000002E-4</v>
      </c>
      <c r="V1356" s="116">
        <v>1.7566985000000001E-4</v>
      </c>
      <c r="X1356" s="172">
        <v>1.659883E-5</v>
      </c>
      <c r="Z1356" s="166"/>
      <c r="AA1356" t="s">
        <v>2536</v>
      </c>
    </row>
    <row r="1357" spans="1:27" ht="14.4">
      <c r="A1357" t="s">
        <v>1880</v>
      </c>
      <c r="B1357" s="85" t="s">
        <v>816</v>
      </c>
      <c r="C1357" s="113" t="str">
        <f t="shared" si="262"/>
        <v>A.160.06.130</v>
      </c>
      <c r="D1357" s="9" t="s">
        <v>143</v>
      </c>
      <c r="E1357" s="112" t="s">
        <v>362</v>
      </c>
      <c r="F1357" s="115" t="str">
        <f t="shared" si="263"/>
        <v>Zebrano (Goncalo-alvez) natural forest clear cut 900 (kg/m3)</v>
      </c>
      <c r="G1357" s="146">
        <v>3.7726254666666668</v>
      </c>
      <c r="H1357" s="8">
        <f t="shared" si="264"/>
        <v>3.7726254666666668</v>
      </c>
      <c r="J1357" s="169">
        <v>3.3035449328779163</v>
      </c>
      <c r="K1357" s="8">
        <f t="shared" si="265"/>
        <v>3.3035449328779163</v>
      </c>
      <c r="L1357" s="170">
        <v>2.8412787735000002E-3</v>
      </c>
      <c r="M1357" s="170">
        <v>2.7207826435599998</v>
      </c>
      <c r="N1357" s="170">
        <v>1.4027190544416814E-2</v>
      </c>
      <c r="O1357" s="170">
        <v>0.56589381999999999</v>
      </c>
      <c r="Q1357" s="69">
        <v>26.357267</v>
      </c>
      <c r="S1357" s="116">
        <v>6.2665156999999999E-2</v>
      </c>
      <c r="T1357" s="116">
        <v>5.960381E-2</v>
      </c>
      <c r="U1357" s="116">
        <v>2.8856776999999999E-3</v>
      </c>
      <c r="V1357" s="116">
        <v>1.7566985000000001E-4</v>
      </c>
      <c r="X1357" s="69">
        <v>1.1279398E-4</v>
      </c>
      <c r="Z1357" s="166"/>
      <c r="AA1357" t="s">
        <v>2536</v>
      </c>
    </row>
    <row r="1358" spans="1:27" ht="14.4">
      <c r="B1358" s="85"/>
      <c r="C1358" s="113"/>
      <c r="D1358" s="1" t="s">
        <v>194</v>
      </c>
      <c r="E1358" s="112"/>
      <c r="H1358" s="8"/>
      <c r="Q1358"/>
    </row>
    <row r="1359" spans="1:27" ht="14.4">
      <c r="A1359" t="s">
        <v>900</v>
      </c>
      <c r="B1359" s="85" t="s">
        <v>816</v>
      </c>
      <c r="C1359" s="113" t="str">
        <f t="shared" si="262"/>
        <v>A.160.07.101</v>
      </c>
      <c r="D1359" s="9" t="s">
        <v>2093</v>
      </c>
      <c r="E1359" s="112" t="s">
        <v>362</v>
      </c>
      <c r="F1359" s="115" t="str">
        <f t="shared" si="263"/>
        <v>Angelim Vermelho FSC/PEFC 1430 (kg/m3) wet</v>
      </c>
      <c r="G1359" s="146">
        <v>0.21288908000000001</v>
      </c>
      <c r="H1359" s="8">
        <f t="shared" ref="H1359:H1368" si="266">G1359</f>
        <v>0.21288908000000001</v>
      </c>
      <c r="J1359" s="169">
        <v>5.1214267471216809E-2</v>
      </c>
      <c r="K1359" s="8">
        <f t="shared" ref="K1359:K1368" si="267">J1359</f>
        <v>5.1214267471216809E-2</v>
      </c>
      <c r="L1359" s="170">
        <v>2.4065678368000005E-3</v>
      </c>
      <c r="M1359" s="170">
        <v>5.706190429999999E-3</v>
      </c>
      <c r="N1359" s="170">
        <v>1.1168147204416813E-2</v>
      </c>
      <c r="O1359" s="170">
        <v>3.1933362E-2</v>
      </c>
      <c r="Q1359" s="69">
        <v>24.391698999999999</v>
      </c>
      <c r="S1359" s="116">
        <v>4.5724108000000001E-3</v>
      </c>
      <c r="T1359" s="116">
        <v>4.2476453000000001E-3</v>
      </c>
      <c r="U1359" s="116">
        <v>1.8389932999999999E-4</v>
      </c>
      <c r="V1359" s="116">
        <v>1.408662E-4</v>
      </c>
      <c r="X1359" s="172">
        <v>1.1192666000000001E-5</v>
      </c>
      <c r="Z1359" s="166"/>
      <c r="AA1359" t="s">
        <v>2537</v>
      </c>
    </row>
    <row r="1360" spans="1:27" ht="14.4">
      <c r="A1360" t="s">
        <v>1881</v>
      </c>
      <c r="B1360" s="85" t="s">
        <v>816</v>
      </c>
      <c r="C1360" s="113" t="str">
        <f t="shared" si="262"/>
        <v>A.160.07.102</v>
      </c>
      <c r="D1360" s="9" t="s">
        <v>2093</v>
      </c>
      <c r="E1360" s="112" t="s">
        <v>362</v>
      </c>
      <c r="F1360" s="115" t="str">
        <f t="shared" si="263"/>
        <v>Angelim Vermelho natural forest clear cut 1430 (kg/m3) wet</v>
      </c>
      <c r="G1360" s="146">
        <v>2.6258890666666668</v>
      </c>
      <c r="H1360" s="8">
        <f t="shared" si="266"/>
        <v>2.6258890666666668</v>
      </c>
      <c r="J1360" s="169">
        <v>2.9894142861912165</v>
      </c>
      <c r="K1360" s="8">
        <f t="shared" si="267"/>
        <v>2.9894142861912165</v>
      </c>
      <c r="L1360" s="170">
        <v>2.4065678368000005E-3</v>
      </c>
      <c r="M1360" s="170">
        <v>2.5819562111499996</v>
      </c>
      <c r="N1360" s="170">
        <v>1.1168147204416813E-2</v>
      </c>
      <c r="O1360" s="170">
        <v>0.39388336000000002</v>
      </c>
      <c r="Q1360" s="69">
        <v>24.391698999999999</v>
      </c>
      <c r="S1360" s="116">
        <v>4.3750314999999998E-2</v>
      </c>
      <c r="T1360" s="116">
        <v>4.1598569000000002E-2</v>
      </c>
      <c r="U1360" s="116">
        <v>2.0108798E-3</v>
      </c>
      <c r="V1360" s="116">
        <v>1.408662E-4</v>
      </c>
      <c r="X1360" s="172">
        <v>7.8473507999999995E-5</v>
      </c>
      <c r="Z1360" s="166"/>
      <c r="AA1360" t="s">
        <v>2537</v>
      </c>
    </row>
    <row r="1361" spans="1:27" ht="14.4">
      <c r="A1361" t="s">
        <v>901</v>
      </c>
      <c r="B1361" s="85" t="s">
        <v>816</v>
      </c>
      <c r="C1361" s="113" t="str">
        <f t="shared" si="262"/>
        <v>A.160.07.103</v>
      </c>
      <c r="D1361" s="9" t="s">
        <v>2093</v>
      </c>
      <c r="E1361" s="112" t="s">
        <v>362</v>
      </c>
      <c r="F1361" s="115" t="str">
        <f t="shared" si="263"/>
        <v>Cumaru FSC/PEFC 1200 (kg/m3) wet</v>
      </c>
      <c r="G1361" s="146">
        <v>0.21288908000000001</v>
      </c>
      <c r="H1361" s="8">
        <f t="shared" si="266"/>
        <v>0.21288908000000001</v>
      </c>
      <c r="J1361" s="169">
        <v>5.1214267471216809E-2</v>
      </c>
      <c r="K1361" s="8">
        <f t="shared" si="267"/>
        <v>5.1214267471216809E-2</v>
      </c>
      <c r="L1361" s="170">
        <v>2.4065678368000005E-3</v>
      </c>
      <c r="M1361" s="170">
        <v>5.706190429999999E-3</v>
      </c>
      <c r="N1361" s="170">
        <v>1.1168147204416813E-2</v>
      </c>
      <c r="O1361" s="170">
        <v>3.1933362E-2</v>
      </c>
      <c r="Q1361" s="69">
        <v>24.391698999999999</v>
      </c>
      <c r="S1361" s="116">
        <v>4.5724108000000001E-3</v>
      </c>
      <c r="T1361" s="116">
        <v>4.2476453000000001E-3</v>
      </c>
      <c r="U1361" s="116">
        <v>1.8389932999999999E-4</v>
      </c>
      <c r="V1361" s="116">
        <v>1.408662E-4</v>
      </c>
      <c r="X1361" s="172">
        <v>1.1192666000000001E-5</v>
      </c>
      <c r="Z1361" s="166"/>
      <c r="AA1361" t="s">
        <v>2538</v>
      </c>
    </row>
    <row r="1362" spans="1:27" ht="14.4">
      <c r="A1362" t="s">
        <v>1882</v>
      </c>
      <c r="B1362" s="85" t="s">
        <v>816</v>
      </c>
      <c r="C1362" s="113" t="str">
        <f t="shared" si="262"/>
        <v>A.160.07.104</v>
      </c>
      <c r="D1362" s="9" t="s">
        <v>2093</v>
      </c>
      <c r="E1362" s="112" t="s">
        <v>362</v>
      </c>
      <c r="F1362" s="115" t="str">
        <f t="shared" si="263"/>
        <v>Cumaru natural forest clear cut 1200 (kg/m3) wet</v>
      </c>
      <c r="G1362" s="146">
        <v>3.2318890666666666</v>
      </c>
      <c r="H1362" s="8">
        <f t="shared" si="266"/>
        <v>3.2318890666666666</v>
      </c>
      <c r="J1362" s="169">
        <v>3.5440392861912162</v>
      </c>
      <c r="K1362" s="8">
        <f t="shared" si="267"/>
        <v>3.5440392861912162</v>
      </c>
      <c r="L1362" s="170">
        <v>2.4065678368000005E-3</v>
      </c>
      <c r="M1362" s="170">
        <v>3.0456812111499998</v>
      </c>
      <c r="N1362" s="170">
        <v>1.1168147204416813E-2</v>
      </c>
      <c r="O1362" s="170">
        <v>0.48478336</v>
      </c>
      <c r="Q1362" s="69">
        <v>24.391698999999999</v>
      </c>
      <c r="S1362" s="116">
        <v>5.3589440000000002E-2</v>
      </c>
      <c r="T1362" s="116">
        <v>5.0978866999999997E-2</v>
      </c>
      <c r="U1362" s="116">
        <v>2.4697070999999998E-3</v>
      </c>
      <c r="V1362" s="116">
        <v>1.408662E-4</v>
      </c>
      <c r="X1362" s="172">
        <v>9.5370396000000007E-5</v>
      </c>
      <c r="Z1362" s="166"/>
      <c r="AA1362" t="s">
        <v>2538</v>
      </c>
    </row>
    <row r="1363" spans="1:27" ht="14.4">
      <c r="A1363" t="s">
        <v>3360</v>
      </c>
      <c r="B1363" s="85" t="s">
        <v>816</v>
      </c>
      <c r="C1363" s="113" t="str">
        <f t="shared" si="262"/>
        <v>A.160.07.105</v>
      </c>
      <c r="D1363" s="9" t="s">
        <v>2093</v>
      </c>
      <c r="E1363" s="112" t="s">
        <v>362</v>
      </c>
      <c r="F1363" s="115" t="str">
        <f t="shared" si="263"/>
        <v>Massaranduba FSC/PEFC 1200 (kg/m3) wet</v>
      </c>
      <c r="G1363" s="146">
        <v>0.21288908000000001</v>
      </c>
      <c r="H1363" s="8">
        <f t="shared" si="266"/>
        <v>0.21288908000000001</v>
      </c>
      <c r="J1363" s="169">
        <v>5.1214267471216809E-2</v>
      </c>
      <c r="K1363" s="8">
        <f t="shared" si="267"/>
        <v>5.1214267471216809E-2</v>
      </c>
      <c r="L1363" s="170">
        <v>2.4065678368000005E-3</v>
      </c>
      <c r="M1363" s="170">
        <v>5.706190429999999E-3</v>
      </c>
      <c r="N1363" s="170">
        <v>1.1168147204416813E-2</v>
      </c>
      <c r="O1363" s="170">
        <v>3.1933362E-2</v>
      </c>
      <c r="Q1363" s="69">
        <v>24.391698999999999</v>
      </c>
      <c r="S1363" s="116">
        <v>4.5724108000000001E-3</v>
      </c>
      <c r="T1363" s="116">
        <v>4.2476453000000001E-3</v>
      </c>
      <c r="U1363" s="116">
        <v>1.8389932999999999E-4</v>
      </c>
      <c r="V1363" s="116">
        <v>1.408662E-4</v>
      </c>
      <c r="X1363" s="172">
        <v>1.1192666000000001E-5</v>
      </c>
      <c r="Z1363" s="166"/>
      <c r="AA1363" t="s">
        <v>2539</v>
      </c>
    </row>
    <row r="1364" spans="1:27" ht="14.4">
      <c r="A1364" t="s">
        <v>1883</v>
      </c>
      <c r="B1364" s="85" t="s">
        <v>816</v>
      </c>
      <c r="C1364" s="113" t="str">
        <f t="shared" si="262"/>
        <v>A.160.07.106</v>
      </c>
      <c r="D1364" s="9" t="s">
        <v>2093</v>
      </c>
      <c r="E1364" s="112" t="s">
        <v>362</v>
      </c>
      <c r="F1364" s="115" t="str">
        <f t="shared" si="263"/>
        <v>Massaranduba natural forest clear cut 1200 (kg/m3) wet</v>
      </c>
      <c r="G1364" s="146">
        <v>3.2318890666666666</v>
      </c>
      <c r="H1364" s="8">
        <f t="shared" si="266"/>
        <v>3.2318890666666666</v>
      </c>
      <c r="J1364" s="169">
        <v>3.5440392861912162</v>
      </c>
      <c r="K1364" s="8">
        <f t="shared" si="267"/>
        <v>3.5440392861912162</v>
      </c>
      <c r="L1364" s="170">
        <v>2.4065678368000005E-3</v>
      </c>
      <c r="M1364" s="170">
        <v>3.0456812111499998</v>
      </c>
      <c r="N1364" s="170">
        <v>1.1168147204416813E-2</v>
      </c>
      <c r="O1364" s="170">
        <v>0.48478336</v>
      </c>
      <c r="Q1364" s="69">
        <v>24.391698999999999</v>
      </c>
      <c r="S1364" s="116">
        <v>5.3589440000000002E-2</v>
      </c>
      <c r="T1364" s="116">
        <v>5.0978866999999997E-2</v>
      </c>
      <c r="U1364" s="116">
        <v>2.4697070999999998E-3</v>
      </c>
      <c r="V1364" s="116">
        <v>1.408662E-4</v>
      </c>
      <c r="X1364" s="172">
        <v>9.5370396000000007E-5</v>
      </c>
      <c r="Z1364" s="166"/>
      <c r="AA1364" t="s">
        <v>2539</v>
      </c>
    </row>
    <row r="1365" spans="1:27" ht="14.4">
      <c r="A1365" t="s">
        <v>902</v>
      </c>
      <c r="B1365" s="85" t="s">
        <v>816</v>
      </c>
      <c r="C1365" s="113" t="str">
        <f t="shared" si="262"/>
        <v>A.160.07.107</v>
      </c>
      <c r="D1365" s="9" t="s">
        <v>2093</v>
      </c>
      <c r="E1365" s="112" t="s">
        <v>362</v>
      </c>
      <c r="F1365" s="115" t="str">
        <f t="shared" si="263"/>
        <v>Okan FSC/PEFC 1075 (kg/m3) wet</v>
      </c>
      <c r="G1365" s="146">
        <v>0.2095970066666667</v>
      </c>
      <c r="H1365" s="8">
        <f t="shared" si="266"/>
        <v>0.2095970066666667</v>
      </c>
      <c r="J1365" s="169">
        <v>5.0309119727916816E-2</v>
      </c>
      <c r="K1365" s="8">
        <f t="shared" si="267"/>
        <v>5.0309119727916816E-2</v>
      </c>
      <c r="L1365" s="170">
        <v>2.3965262734999999E-3</v>
      </c>
      <c r="M1365" s="170">
        <v>5.5899720600000001E-3</v>
      </c>
      <c r="N1365" s="170">
        <v>1.0883070394416815E-2</v>
      </c>
      <c r="O1365" s="170">
        <v>3.1439551000000003E-2</v>
      </c>
      <c r="Q1365" s="69">
        <v>24.348459999999999</v>
      </c>
      <c r="S1365" s="116">
        <v>4.4819634000000004E-3</v>
      </c>
      <c r="T1365" s="116">
        <v>4.1633499999999997E-3</v>
      </c>
      <c r="U1365" s="116">
        <v>1.8076561E-4</v>
      </c>
      <c r="V1365" s="116">
        <v>1.3784782999999999E-4</v>
      </c>
      <c r="X1365" s="172">
        <v>1.1016046999999999E-5</v>
      </c>
      <c r="Z1365" s="166"/>
      <c r="AA1365" t="s">
        <v>2540</v>
      </c>
    </row>
    <row r="1366" spans="1:27" ht="14.4">
      <c r="A1366" t="s">
        <v>1884</v>
      </c>
      <c r="B1366" s="85" t="s">
        <v>816</v>
      </c>
      <c r="C1366" s="113" t="str">
        <f t="shared" si="262"/>
        <v>A.160.07.108</v>
      </c>
      <c r="D1366" s="9" t="s">
        <v>2093</v>
      </c>
      <c r="E1366" s="112" t="s">
        <v>362</v>
      </c>
      <c r="F1366" s="115" t="str">
        <f t="shared" si="263"/>
        <v>Okan natural forest clear cut 1075 (kg/m3) wet</v>
      </c>
      <c r="G1366" s="146">
        <v>3.1625969999999999</v>
      </c>
      <c r="H1366" s="8">
        <f t="shared" si="266"/>
        <v>3.1625969999999999</v>
      </c>
      <c r="J1366" s="169">
        <v>2.9031864453279166</v>
      </c>
      <c r="K1366" s="8">
        <f t="shared" si="267"/>
        <v>2.9031864453279166</v>
      </c>
      <c r="L1366" s="170">
        <v>2.3965262734999999E-3</v>
      </c>
      <c r="M1366" s="170">
        <v>2.4155172986599998</v>
      </c>
      <c r="N1366" s="170">
        <v>1.0883070394416815E-2</v>
      </c>
      <c r="O1366" s="170">
        <v>0.47438954999999999</v>
      </c>
      <c r="Q1366" s="69">
        <v>24.348459999999999</v>
      </c>
      <c r="S1366" s="116">
        <v>5.2427405000000003E-2</v>
      </c>
      <c r="T1366" s="116">
        <v>4.9872954999999997E-2</v>
      </c>
      <c r="U1366" s="116">
        <v>2.4166020999999999E-3</v>
      </c>
      <c r="V1366" s="116">
        <v>1.3784782999999999E-4</v>
      </c>
      <c r="X1366" s="172">
        <v>9.3353522999999996E-5</v>
      </c>
      <c r="Z1366" s="166"/>
      <c r="AA1366" t="s">
        <v>2540</v>
      </c>
    </row>
    <row r="1367" spans="1:27" ht="14.4">
      <c r="A1367" t="s">
        <v>903</v>
      </c>
      <c r="B1367" s="85" t="s">
        <v>816</v>
      </c>
      <c r="C1367" s="113" t="str">
        <f t="shared" si="262"/>
        <v>A.160.07.109</v>
      </c>
      <c r="D1367" s="9" t="s">
        <v>2093</v>
      </c>
      <c r="E1367" s="112" t="s">
        <v>362</v>
      </c>
      <c r="F1367" s="115" t="str">
        <f t="shared" si="263"/>
        <v>Sapupira FSC/PEFC 1075 (kg/m3) wet</v>
      </c>
      <c r="G1367" s="146">
        <v>0.21288908000000001</v>
      </c>
      <c r="H1367" s="8">
        <f t="shared" si="266"/>
        <v>0.21288908000000001</v>
      </c>
      <c r="J1367" s="169">
        <v>5.1214267471216809E-2</v>
      </c>
      <c r="K1367" s="8">
        <f t="shared" si="267"/>
        <v>5.1214267471216809E-2</v>
      </c>
      <c r="L1367" s="170">
        <v>2.4065678368000005E-3</v>
      </c>
      <c r="M1367" s="170">
        <v>5.706190429999999E-3</v>
      </c>
      <c r="N1367" s="170">
        <v>1.1168147204416813E-2</v>
      </c>
      <c r="O1367" s="170">
        <v>3.1933362E-2</v>
      </c>
      <c r="Q1367" s="69">
        <v>24.391698999999999</v>
      </c>
      <c r="S1367" s="116">
        <v>4.5724108000000001E-3</v>
      </c>
      <c r="T1367" s="116">
        <v>4.2476453000000001E-3</v>
      </c>
      <c r="U1367" s="116">
        <v>1.8389932999999999E-4</v>
      </c>
      <c r="V1367" s="116">
        <v>1.408662E-4</v>
      </c>
      <c r="X1367" s="172">
        <v>1.1192666000000001E-5</v>
      </c>
      <c r="Z1367" s="166"/>
      <c r="AA1367" t="s">
        <v>2541</v>
      </c>
    </row>
    <row r="1368" spans="1:27" ht="14.4">
      <c r="A1368" t="s">
        <v>1885</v>
      </c>
      <c r="B1368" s="85" t="s">
        <v>816</v>
      </c>
      <c r="C1368" s="113" t="str">
        <f t="shared" si="262"/>
        <v>A.160.07.110</v>
      </c>
      <c r="D1368" s="9" t="s">
        <v>2093</v>
      </c>
      <c r="E1368" s="112" t="s">
        <v>362</v>
      </c>
      <c r="F1368" s="115" t="str">
        <f t="shared" si="263"/>
        <v>Sapupira natural forest clear cut 1075 (kg/m3) wet</v>
      </c>
      <c r="G1368" s="146">
        <v>2.6518890666666666</v>
      </c>
      <c r="H1368" s="8">
        <f t="shared" si="266"/>
        <v>2.6518890666666666</v>
      </c>
      <c r="J1368" s="169">
        <v>3.8177142861912161</v>
      </c>
      <c r="K1368" s="8">
        <f t="shared" si="267"/>
        <v>3.8177142861912161</v>
      </c>
      <c r="L1368" s="170">
        <v>2.4065678368000005E-3</v>
      </c>
      <c r="M1368" s="170">
        <v>3.4063562111499994</v>
      </c>
      <c r="N1368" s="170">
        <v>1.1168147204416813E-2</v>
      </c>
      <c r="O1368" s="170">
        <v>0.39778335999999997</v>
      </c>
      <c r="Q1368" s="69">
        <v>24.391698999999999</v>
      </c>
      <c r="S1368" s="116">
        <v>4.4172455999999999E-2</v>
      </c>
      <c r="T1368" s="116">
        <v>4.2001023999999998E-2</v>
      </c>
      <c r="U1368" s="116">
        <v>2.0305655E-3</v>
      </c>
      <c r="V1368" s="116">
        <v>1.408662E-4</v>
      </c>
      <c r="X1368" s="172">
        <v>7.9198457E-5</v>
      </c>
      <c r="Z1368" s="166"/>
      <c r="AA1368" t="s">
        <v>2541</v>
      </c>
    </row>
    <row r="1369" spans="1:27" ht="14.4">
      <c r="B1369" s="85"/>
      <c r="C1369" s="113"/>
      <c r="D1369" s="1" t="s">
        <v>144</v>
      </c>
      <c r="E1369" s="112"/>
      <c r="H1369" s="8"/>
      <c r="Q1369"/>
      <c r="X1369" s="3"/>
    </row>
    <row r="1370" spans="1:27" ht="14.4">
      <c r="A1370" t="s">
        <v>1529</v>
      </c>
      <c r="B1370" s="85" t="s">
        <v>816</v>
      </c>
      <c r="C1370" s="113" t="str">
        <f t="shared" si="262"/>
        <v>A.160.09.101</v>
      </c>
      <c r="D1370" s="9" t="s">
        <v>144</v>
      </c>
      <c r="E1370" s="112" t="s">
        <v>362</v>
      </c>
      <c r="F1370" s="115" t="str">
        <f t="shared" si="263"/>
        <v>Acetylated Radiata pine = durable wood, s.g. 515 kg/m3 (Netherlands)</v>
      </c>
      <c r="G1370" s="146">
        <v>1.5728155333333336</v>
      </c>
      <c r="H1370" s="8">
        <f t="shared" ref="H1370:H1386" si="268">G1370</f>
        <v>1.5728155333333336</v>
      </c>
      <c r="J1370" s="169">
        <v>0.34790186368999998</v>
      </c>
      <c r="K1370" s="8">
        <f t="shared" ref="K1370:K1386" si="269">J1370</f>
        <v>0.34790186368999998</v>
      </c>
      <c r="L1370" s="170">
        <v>4.760193259E-2</v>
      </c>
      <c r="M1370" s="170">
        <v>6.4377601100000001E-2</v>
      </c>
      <c r="N1370" s="170">
        <v>0</v>
      </c>
      <c r="O1370" s="170">
        <v>0.23592233000000001</v>
      </c>
      <c r="Q1370" s="69">
        <v>48.482543999999997</v>
      </c>
      <c r="S1370" s="116">
        <v>4.6778136999999997E-2</v>
      </c>
      <c r="T1370" s="116">
        <v>4.5049076E-2</v>
      </c>
      <c r="U1370" s="116">
        <v>1.6124570000000001E-3</v>
      </c>
      <c r="V1370" s="116">
        <v>1.1660383E-4</v>
      </c>
      <c r="X1370" s="172">
        <v>7.9861746999999997E-5</v>
      </c>
      <c r="Z1370" s="166"/>
    </row>
    <row r="1371" spans="1:27" ht="14.4">
      <c r="A1371" t="s">
        <v>1530</v>
      </c>
      <c r="B1371" s="85" t="s">
        <v>816</v>
      </c>
      <c r="C1371" s="113" t="str">
        <f t="shared" si="262"/>
        <v>A.160.09.102</v>
      </c>
      <c r="D1371" s="9" t="s">
        <v>144</v>
      </c>
      <c r="E1371" s="112" t="s">
        <v>362</v>
      </c>
      <c r="F1371" s="115" t="str">
        <f t="shared" si="263"/>
        <v>Acetylated Scots pine = durable wood, s.g. 540 kg/m3 (Netherlands)</v>
      </c>
      <c r="G1371" s="146">
        <v>1.3547667999999999</v>
      </c>
      <c r="H1371" s="8">
        <f t="shared" si="268"/>
        <v>1.3547667999999999</v>
      </c>
      <c r="J1371" s="169">
        <v>0.27325088588342084</v>
      </c>
      <c r="K1371" s="8">
        <f t="shared" si="269"/>
        <v>0.27325088588342084</v>
      </c>
      <c r="L1371" s="170">
        <v>4.4045894839999995E-2</v>
      </c>
      <c r="M1371" s="170">
        <v>3.9080716009999995E-2</v>
      </c>
      <c r="N1371" s="170">
        <v>-1.3090744966579172E-2</v>
      </c>
      <c r="O1371" s="170">
        <v>0.20321502</v>
      </c>
      <c r="Q1371" s="69">
        <v>47.12509</v>
      </c>
      <c r="S1371" s="116">
        <v>3.5591934999999998E-2</v>
      </c>
      <c r="T1371" s="116">
        <v>3.4323462999999999E-2</v>
      </c>
      <c r="U1371" s="116">
        <v>1.3053483999999999E-3</v>
      </c>
      <c r="V1371" s="199">
        <v>-3.6875773000000003E-5</v>
      </c>
      <c r="X1371" s="172">
        <v>6.3620317999999994E-5</v>
      </c>
      <c r="Z1371" s="166"/>
    </row>
    <row r="1372" spans="1:27" ht="14.4">
      <c r="A1372" t="s">
        <v>1886</v>
      </c>
      <c r="B1372" s="85" t="s">
        <v>816</v>
      </c>
      <c r="C1372" s="113" t="str">
        <f t="shared" si="262"/>
        <v>A.160.09.103</v>
      </c>
      <c r="D1372" s="9" t="s">
        <v>144</v>
      </c>
      <c r="E1372" s="112" t="s">
        <v>362</v>
      </c>
      <c r="F1372" s="115" t="str">
        <f t="shared" si="263"/>
        <v>Bamboo (local at forest road China)</v>
      </c>
      <c r="G1372" s="146">
        <v>0.13365434000000001</v>
      </c>
      <c r="H1372" s="8">
        <f t="shared" si="268"/>
        <v>0.13365434000000001</v>
      </c>
      <c r="J1372" s="169">
        <v>3.05481524322E-2</v>
      </c>
      <c r="K1372" s="8">
        <f t="shared" si="269"/>
        <v>3.05481524322E-2</v>
      </c>
      <c r="L1372" s="170">
        <v>6.9530180720000004E-4</v>
      </c>
      <c r="M1372" s="170">
        <v>1.8061876000000001E-3</v>
      </c>
      <c r="N1372" s="170">
        <v>7.9985120250000014E-3</v>
      </c>
      <c r="O1372" s="170">
        <v>2.0048151E-2</v>
      </c>
      <c r="Q1372" s="69">
        <v>23.089767999999999</v>
      </c>
      <c r="S1372" s="116">
        <v>2.5606228000000001E-3</v>
      </c>
      <c r="T1372" s="116">
        <v>2.3531909000000001E-3</v>
      </c>
      <c r="U1372" s="116">
        <v>1.077629E-4</v>
      </c>
      <c r="V1372" s="199">
        <v>9.9668991000000006E-5</v>
      </c>
      <c r="X1372" s="172">
        <v>6.7148264999999996E-6</v>
      </c>
      <c r="Z1372" s="166"/>
    </row>
    <row r="1373" spans="1:27" ht="14.4">
      <c r="A1373" t="s">
        <v>1887</v>
      </c>
      <c r="B1373" s="85" t="s">
        <v>816</v>
      </c>
      <c r="C1373" s="113" t="str">
        <f t="shared" si="262"/>
        <v>A.160.09.104</v>
      </c>
      <c r="D1373" s="9" t="s">
        <v>144</v>
      </c>
      <c r="E1373" s="112" t="s">
        <v>362</v>
      </c>
      <c r="F1373" s="115" t="str">
        <f t="shared" si="263"/>
        <v>CCA wood (Scots pine with Cromium Copper and Asenic) incl EoL</v>
      </c>
      <c r="G1373" s="146">
        <v>0.29169635999999999</v>
      </c>
      <c r="H1373" s="8">
        <f t="shared" si="268"/>
        <v>0.29169635999999999</v>
      </c>
      <c r="J1373" s="169">
        <v>1.3232146105404481</v>
      </c>
      <c r="K1373" s="8">
        <f t="shared" si="269"/>
        <v>1.3232146105404481</v>
      </c>
      <c r="L1373" s="170">
        <v>1.0513537527399999</v>
      </c>
      <c r="M1373" s="170">
        <v>0.205893139216</v>
      </c>
      <c r="N1373" s="170">
        <v>2.2213264584448368E-2</v>
      </c>
      <c r="O1373" s="170">
        <v>4.3754453999999998E-2</v>
      </c>
      <c r="Q1373" s="69">
        <v>25.069906</v>
      </c>
      <c r="S1373" s="116">
        <v>0.92006862</v>
      </c>
      <c r="T1373" s="116">
        <v>0.91955949999999997</v>
      </c>
      <c r="U1373" s="116">
        <v>3.9853284E-4</v>
      </c>
      <c r="V1373" s="116">
        <v>1.1059412E-4</v>
      </c>
      <c r="X1373" s="69">
        <v>9.2581133999999996E-4</v>
      </c>
      <c r="Z1373" s="166"/>
    </row>
    <row r="1374" spans="1:27" ht="14.4">
      <c r="A1374" t="s">
        <v>904</v>
      </c>
      <c r="B1374" s="85" t="s">
        <v>816</v>
      </c>
      <c r="C1374" s="113" t="str">
        <f t="shared" si="262"/>
        <v>A.160.09.105</v>
      </c>
      <c r="D1374" s="9" t="s">
        <v>144</v>
      </c>
      <c r="E1374" s="112" t="s">
        <v>362</v>
      </c>
      <c r="F1374" s="115" t="str">
        <f t="shared" si="263"/>
        <v>Cork at factory gate in Portugal 150 kg/m3</v>
      </c>
      <c r="G1374" s="146">
        <v>0.27244726666666669</v>
      </c>
      <c r="H1374" s="8">
        <f t="shared" si="268"/>
        <v>0.27244726666666669</v>
      </c>
      <c r="J1374" s="169">
        <v>8.3637227304283551E-2</v>
      </c>
      <c r="K1374" s="8">
        <f t="shared" si="269"/>
        <v>8.3637227304283551E-2</v>
      </c>
      <c r="L1374" s="170">
        <v>4.4278567521999993E-3</v>
      </c>
      <c r="M1374" s="170">
        <v>1.332052049E-2</v>
      </c>
      <c r="N1374" s="170">
        <v>2.502176006208354E-2</v>
      </c>
      <c r="O1374" s="170">
        <v>4.0867090000000002E-2</v>
      </c>
      <c r="Q1374" s="69">
        <v>24.998577000000001</v>
      </c>
      <c r="S1374" s="116">
        <v>7.7492411999999997E-3</v>
      </c>
      <c r="T1374" s="116">
        <v>7.1901441000000003E-3</v>
      </c>
      <c r="U1374" s="116">
        <v>2.7002363000000002E-4</v>
      </c>
      <c r="V1374" s="116">
        <v>2.8907344999999998E-4</v>
      </c>
      <c r="X1374" s="172">
        <v>1.6158511000000001E-5</v>
      </c>
      <c r="Z1374" s="166"/>
    </row>
    <row r="1375" spans="1:27" ht="14.4">
      <c r="A1375" t="s">
        <v>905</v>
      </c>
      <c r="B1375" s="85" t="s">
        <v>816</v>
      </c>
      <c r="C1375" s="113" t="str">
        <f t="shared" si="262"/>
        <v>A.160.09.106</v>
      </c>
      <c r="D1375" s="9" t="s">
        <v>144</v>
      </c>
      <c r="E1375" s="112" t="s">
        <v>362</v>
      </c>
      <c r="F1375" s="115" t="str">
        <f t="shared" si="263"/>
        <v>Cork at forest road 150 kg/m3</v>
      </c>
      <c r="G1375" s="146">
        <v>0.19178999999999999</v>
      </c>
      <c r="H1375" s="8">
        <f t="shared" si="268"/>
        <v>0.19178999999999999</v>
      </c>
      <c r="J1375" s="169">
        <v>5.9119844448117E-2</v>
      </c>
      <c r="K1375" s="8">
        <f t="shared" si="269"/>
        <v>5.9119844448117E-2</v>
      </c>
      <c r="L1375" s="170">
        <v>1.8617295254980001E-3</v>
      </c>
      <c r="M1375" s="170">
        <v>9.5796149226190005E-3</v>
      </c>
      <c r="N1375" s="170">
        <v>1.891E-2</v>
      </c>
      <c r="O1375" s="170">
        <v>2.8768499999999999E-2</v>
      </c>
      <c r="Q1375" s="69">
        <v>23.6798</v>
      </c>
      <c r="S1375" s="116">
        <v>6.0086232999999999E-3</v>
      </c>
      <c r="T1375" s="116">
        <v>5.6108271000000001E-3</v>
      </c>
      <c r="U1375" s="116">
        <v>1.9875445999999999E-4</v>
      </c>
      <c r="V1375" s="116">
        <v>1.9904178000000001E-4</v>
      </c>
      <c r="X1375" s="172">
        <v>1.1477917000000001E-5</v>
      </c>
      <c r="Z1375" s="166"/>
    </row>
    <row r="1376" spans="1:27" ht="14.4">
      <c r="A1376" t="s">
        <v>906</v>
      </c>
      <c r="B1376" s="85" t="s">
        <v>816</v>
      </c>
      <c r="C1376" s="113" t="str">
        <f t="shared" si="262"/>
        <v>A.160.09.107</v>
      </c>
      <c r="D1376" s="9" t="s">
        <v>144</v>
      </c>
      <c r="E1376" s="112" t="s">
        <v>362</v>
      </c>
      <c r="F1376" s="115" t="str">
        <f t="shared" si="263"/>
        <v>Cork granulate 150 kg/m3</v>
      </c>
      <c r="G1376" s="146">
        <v>0.18810614666666667</v>
      </c>
      <c r="H1376" s="8">
        <f t="shared" si="268"/>
        <v>0.18810614666666667</v>
      </c>
      <c r="J1376" s="169">
        <v>3.8660201342947328E-2</v>
      </c>
      <c r="K1376" s="8">
        <f t="shared" si="269"/>
        <v>3.8660201342947328E-2</v>
      </c>
      <c r="L1376" s="170">
        <v>1.1250297886E-3</v>
      </c>
      <c r="M1376" s="170">
        <v>2.9943020639999996E-3</v>
      </c>
      <c r="N1376" s="170">
        <v>6.3249474903473253E-3</v>
      </c>
      <c r="O1376" s="170">
        <v>2.8215922000000001E-2</v>
      </c>
      <c r="Q1376" s="69">
        <v>24.192734999999999</v>
      </c>
      <c r="S1376" s="116">
        <v>3.6390546999999999E-3</v>
      </c>
      <c r="T1376" s="116">
        <v>3.4049565E-3</v>
      </c>
      <c r="U1376" s="116">
        <v>1.5500312E-4</v>
      </c>
      <c r="V1376" s="199">
        <v>7.9095119999999996E-5</v>
      </c>
      <c r="X1376" s="172">
        <v>9.4178277999999999E-6</v>
      </c>
      <c r="Z1376" s="166"/>
    </row>
    <row r="1377" spans="1:26" ht="14.4">
      <c r="A1377" t="s">
        <v>907</v>
      </c>
      <c r="B1377" s="85" t="s">
        <v>816</v>
      </c>
      <c r="C1377" s="113" t="str">
        <f t="shared" si="262"/>
        <v>A.160.09.108</v>
      </c>
      <c r="D1377" s="9" t="s">
        <v>144</v>
      </c>
      <c r="E1377" s="112" t="s">
        <v>362</v>
      </c>
      <c r="F1377" s="115" t="str">
        <f t="shared" si="263"/>
        <v>Cork granulate glued = aggregate (e.g. slab for insulation) 150 kg/m3</v>
      </c>
      <c r="G1377" s="146">
        <v>0.82574486666666669</v>
      </c>
      <c r="H1377" s="8">
        <f t="shared" si="268"/>
        <v>0.82574486666666669</v>
      </c>
      <c r="J1377" s="169">
        <v>0.24955597448830658</v>
      </c>
      <c r="K1377" s="8">
        <f t="shared" si="269"/>
        <v>0.24955597448830658</v>
      </c>
      <c r="L1377" s="170">
        <v>8.0310745140000014E-3</v>
      </c>
      <c r="M1377" s="170">
        <v>0.100023061032</v>
      </c>
      <c r="N1377" s="170">
        <v>1.7640108942306592E-2</v>
      </c>
      <c r="O1377" s="170">
        <v>0.12386173</v>
      </c>
      <c r="Q1377" s="69">
        <v>34.377751000000004</v>
      </c>
      <c r="S1377" s="116">
        <v>2.2851170000000001E-2</v>
      </c>
      <c r="T1377" s="116">
        <v>2.1467412000000002E-2</v>
      </c>
      <c r="U1377" s="116">
        <v>8.3353443000000005E-4</v>
      </c>
      <c r="V1377" s="116">
        <v>5.5022309000000004E-4</v>
      </c>
      <c r="X1377" s="172">
        <v>5.1643937999999999E-5</v>
      </c>
      <c r="Z1377" s="166"/>
    </row>
    <row r="1378" spans="1:26" ht="14.4">
      <c r="A1378" t="s">
        <v>908</v>
      </c>
      <c r="B1378" s="85" t="s">
        <v>816</v>
      </c>
      <c r="C1378" s="113" t="str">
        <f t="shared" ref="C1378:C1386" si="270">MID(A1378,1,12)</f>
        <v>A.160.09.109</v>
      </c>
      <c r="D1378" s="9" t="s">
        <v>144</v>
      </c>
      <c r="E1378" s="112" t="s">
        <v>362</v>
      </c>
      <c r="F1378" s="115" t="str">
        <f t="shared" ref="F1378:F1386" si="271">MID(A1378, 21,85)</f>
        <v>MDF at factury gate</v>
      </c>
      <c r="G1378" s="146">
        <v>0.63004028000000001</v>
      </c>
      <c r="H1378" s="8">
        <f t="shared" si="268"/>
        <v>0.63004028000000001</v>
      </c>
      <c r="J1378" s="169">
        <v>0.18803544280327722</v>
      </c>
      <c r="K1378" s="8">
        <f t="shared" si="269"/>
        <v>0.18803544280327722</v>
      </c>
      <c r="L1378" s="170">
        <v>7.7540826519999989E-3</v>
      </c>
      <c r="M1378" s="170">
        <v>7.6535933165E-2</v>
      </c>
      <c r="N1378" s="170">
        <v>9.2393849862772211E-3</v>
      </c>
      <c r="O1378" s="170">
        <v>9.4506041999999998E-2</v>
      </c>
      <c r="Q1378" s="69">
        <v>29.492103</v>
      </c>
      <c r="S1378" s="116">
        <v>1.8156062000000001E-2</v>
      </c>
      <c r="T1378" s="116">
        <v>1.7060326000000001E-2</v>
      </c>
      <c r="U1378" s="116">
        <v>6.5302720999999995E-4</v>
      </c>
      <c r="V1378" s="116">
        <v>4.4270851000000001E-4</v>
      </c>
      <c r="X1378" s="172">
        <v>3.8939816E-5</v>
      </c>
      <c r="Z1378" s="166"/>
    </row>
    <row r="1379" spans="1:26" ht="14.4">
      <c r="A1379" t="s">
        <v>909</v>
      </c>
      <c r="B1379" s="85" t="s">
        <v>816</v>
      </c>
      <c r="C1379" s="113" t="str">
        <f t="shared" si="270"/>
        <v>A.160.09.110</v>
      </c>
      <c r="D1379" s="9" t="s">
        <v>144</v>
      </c>
      <c r="E1379" s="112" t="s">
        <v>362</v>
      </c>
      <c r="F1379" s="115" t="str">
        <f t="shared" si="271"/>
        <v>Particle board  standard (Rotterdam)</v>
      </c>
      <c r="G1379" s="146">
        <v>0.66045494666666671</v>
      </c>
      <c r="H1379" s="8">
        <f t="shared" si="268"/>
        <v>0.66045494666666671</v>
      </c>
      <c r="J1379" s="169">
        <v>0.18298832930374828</v>
      </c>
      <c r="K1379" s="8">
        <f t="shared" si="269"/>
        <v>0.18298832930374828</v>
      </c>
      <c r="L1379" s="170">
        <v>7.0796436969999994E-3</v>
      </c>
      <c r="M1379" s="170">
        <v>6.100936295E-2</v>
      </c>
      <c r="N1379" s="170">
        <v>1.5831080656748278E-2</v>
      </c>
      <c r="O1379" s="170">
        <v>9.9068242000000001E-2</v>
      </c>
      <c r="Q1379" s="69">
        <v>29.863049</v>
      </c>
      <c r="S1379" s="116">
        <v>1.7765138E-2</v>
      </c>
      <c r="T1379" s="116">
        <v>1.6645770000000001E-2</v>
      </c>
      <c r="U1379" s="116">
        <v>6.5228982999999995E-4</v>
      </c>
      <c r="V1379" s="116">
        <v>4.6707764999999999E-4</v>
      </c>
      <c r="X1379" s="172">
        <v>3.8813728000000001E-5</v>
      </c>
      <c r="Z1379" s="166"/>
    </row>
    <row r="1380" spans="1:26" ht="14.4">
      <c r="A1380" t="s">
        <v>3271</v>
      </c>
      <c r="B1380" s="85" t="s">
        <v>816</v>
      </c>
      <c r="C1380" s="113" t="str">
        <f t="shared" si="270"/>
        <v>A.160.09.111</v>
      </c>
      <c r="D1380" s="9" t="s">
        <v>144</v>
      </c>
      <c r="E1380" s="112" t="s">
        <v>362</v>
      </c>
      <c r="F1380" s="115" t="str">
        <f t="shared" si="271"/>
        <v>Particle board biodegradable at factury gate</v>
      </c>
      <c r="G1380" s="146">
        <v>0.91684060000000001</v>
      </c>
      <c r="H1380" s="8">
        <f t="shared" si="268"/>
        <v>0.91684060000000001</v>
      </c>
      <c r="J1380" s="169">
        <v>0.1642034837815772</v>
      </c>
      <c r="K1380" s="8">
        <f t="shared" si="269"/>
        <v>0.1642034837815772</v>
      </c>
      <c r="L1380" s="170">
        <v>3.5461990853E-3</v>
      </c>
      <c r="M1380" s="170">
        <v>1.388488689E-2</v>
      </c>
      <c r="N1380" s="170">
        <v>9.2463078062772226E-3</v>
      </c>
      <c r="O1380" s="170">
        <v>0.13752608999999999</v>
      </c>
      <c r="Q1380" s="69">
        <v>35.307636000000002</v>
      </c>
      <c r="S1380" s="116">
        <v>1.880594E-2</v>
      </c>
      <c r="T1380" s="116">
        <v>1.7441363000000001E-2</v>
      </c>
      <c r="U1380" s="116">
        <v>7.6836709999999998E-4</v>
      </c>
      <c r="V1380" s="116">
        <v>5.9621002000000004E-4</v>
      </c>
      <c r="X1380" s="172">
        <v>4.4617048000000001E-5</v>
      </c>
      <c r="Z1380" s="166"/>
    </row>
    <row r="1381" spans="1:26" ht="14.4">
      <c r="A1381" t="s">
        <v>3272</v>
      </c>
      <c r="B1381" s="85" t="s">
        <v>816</v>
      </c>
      <c r="C1381" s="113" t="str">
        <f t="shared" si="270"/>
        <v>A.160.09.112</v>
      </c>
      <c r="D1381" s="9" t="s">
        <v>144</v>
      </c>
      <c r="E1381" s="112" t="s">
        <v>362</v>
      </c>
      <c r="F1381" s="115" t="str">
        <f t="shared" si="271"/>
        <v>Particle board high humidity P5 (Rotterdam)</v>
      </c>
      <c r="G1381" s="146">
        <v>0.81604353333333335</v>
      </c>
      <c r="H1381" s="8">
        <f t="shared" si="268"/>
        <v>0.81604353333333335</v>
      </c>
      <c r="J1381" s="169">
        <v>0.24084862810269403</v>
      </c>
      <c r="K1381" s="8">
        <f t="shared" si="269"/>
        <v>0.24084862810269403</v>
      </c>
      <c r="L1381" s="170">
        <v>9.9786534619999995E-3</v>
      </c>
      <c r="M1381" s="170">
        <v>8.3740527699999998E-2</v>
      </c>
      <c r="N1381" s="170">
        <v>2.4722916940694034E-2</v>
      </c>
      <c r="O1381" s="170">
        <v>0.12240653</v>
      </c>
      <c r="Q1381" s="69">
        <v>32.120432000000001</v>
      </c>
      <c r="S1381" s="116">
        <v>2.2926809999999999E-2</v>
      </c>
      <c r="T1381" s="116">
        <v>2.1475926999999999E-2</v>
      </c>
      <c r="U1381" s="116">
        <v>8.2614869999999999E-4</v>
      </c>
      <c r="V1381" s="116">
        <v>6.2473357000000004E-4</v>
      </c>
      <c r="X1381" s="172">
        <v>4.9171210000000002E-5</v>
      </c>
      <c r="Z1381" s="166"/>
    </row>
    <row r="1382" spans="1:26" ht="14.4">
      <c r="A1382" t="s">
        <v>1888</v>
      </c>
      <c r="B1382" s="85" t="s">
        <v>816</v>
      </c>
      <c r="C1382" s="113" t="str">
        <f t="shared" si="270"/>
        <v>A.160.09.113</v>
      </c>
      <c r="D1382" s="9" t="s">
        <v>144</v>
      </c>
      <c r="E1382" s="112" t="s">
        <v>362</v>
      </c>
      <c r="F1382" s="115" t="str">
        <f t="shared" si="271"/>
        <v>Plato wood = thermal treated European Spruce s.g. 420 kg/m3</v>
      </c>
      <c r="G1382" s="146">
        <v>0.45426348666666666</v>
      </c>
      <c r="H1382" s="8">
        <f t="shared" si="268"/>
        <v>0.45426348666666666</v>
      </c>
      <c r="J1382" s="169">
        <v>9.7309806510005592E-2</v>
      </c>
      <c r="K1382" s="8">
        <f t="shared" si="269"/>
        <v>9.7309806510005592E-2</v>
      </c>
      <c r="L1382" s="170">
        <v>2.7289702011999996E-3</v>
      </c>
      <c r="M1382" s="170">
        <v>1.0714450839999999E-2</v>
      </c>
      <c r="N1382" s="170">
        <v>1.5726862468805596E-2</v>
      </c>
      <c r="O1382" s="170">
        <v>6.8139522999999994E-2</v>
      </c>
      <c r="Q1382" s="69">
        <v>31.064799000000001</v>
      </c>
      <c r="S1382" s="116">
        <v>9.5717757000000001E-3</v>
      </c>
      <c r="T1382" s="116">
        <v>8.8914030000000008E-3</v>
      </c>
      <c r="U1382" s="116">
        <v>4.0443884000000002E-4</v>
      </c>
      <c r="V1382" s="116">
        <v>2.7593383000000001E-4</v>
      </c>
      <c r="X1382" s="172">
        <v>2.2888528999999999E-5</v>
      </c>
      <c r="Z1382" s="166"/>
    </row>
    <row r="1383" spans="1:26" ht="14.4">
      <c r="A1383" t="s">
        <v>910</v>
      </c>
      <c r="B1383" s="85" t="s">
        <v>816</v>
      </c>
      <c r="C1383" s="113" t="str">
        <f t="shared" si="270"/>
        <v>A.160.09.114</v>
      </c>
      <c r="D1383" s="9" t="s">
        <v>144</v>
      </c>
      <c r="E1383" s="112" t="s">
        <v>362</v>
      </c>
      <c r="F1383" s="115" t="str">
        <f t="shared" si="271"/>
        <v>Plywood Bamboo (density approx 700 kg/m3)</v>
      </c>
      <c r="G1383" s="146">
        <v>0.17783374000000002</v>
      </c>
      <c r="H1383" s="8">
        <f t="shared" si="268"/>
        <v>0.17783374000000002</v>
      </c>
      <c r="J1383" s="169">
        <v>0.11961621953998997</v>
      </c>
      <c r="K1383" s="8">
        <f t="shared" si="269"/>
        <v>0.11961621953998997</v>
      </c>
      <c r="L1383" s="170">
        <v>1.0026737832000001E-2</v>
      </c>
      <c r="M1383" s="170">
        <v>4.622090668E-2</v>
      </c>
      <c r="N1383" s="170">
        <v>3.6693514027989975E-2</v>
      </c>
      <c r="O1383" s="170">
        <v>2.6675061E-2</v>
      </c>
      <c r="Q1383" s="69">
        <v>14.213113999999999</v>
      </c>
      <c r="S1383" s="116">
        <v>8.9444143E-3</v>
      </c>
      <c r="T1383" s="116">
        <v>8.1105121999999995E-3</v>
      </c>
      <c r="U1383" s="116">
        <v>2.6430137999999999E-4</v>
      </c>
      <c r="V1383" s="116">
        <v>5.6960077999999999E-4</v>
      </c>
      <c r="X1383" s="172">
        <v>2.8430715E-5</v>
      </c>
      <c r="Z1383" s="166"/>
    </row>
    <row r="1384" spans="1:26" ht="14.4">
      <c r="A1384" t="s">
        <v>1889</v>
      </c>
      <c r="B1384" s="85" t="s">
        <v>816</v>
      </c>
      <c r="C1384" s="113" t="str">
        <f t="shared" si="270"/>
        <v>A.160.09.115</v>
      </c>
      <c r="D1384" s="9" t="s">
        <v>144</v>
      </c>
      <c r="E1384" s="112" t="s">
        <v>362</v>
      </c>
      <c r="F1384" s="115" t="str">
        <f t="shared" si="271"/>
        <v>Plywood (softwood 600 kg/m3) - indoor use</v>
      </c>
      <c r="G1384" s="146">
        <v>0.60940600666666667</v>
      </c>
      <c r="H1384" s="8">
        <f t="shared" si="268"/>
        <v>0.60940600666666667</v>
      </c>
      <c r="J1384" s="169">
        <v>0.20625614150881136</v>
      </c>
      <c r="K1384" s="8">
        <f t="shared" si="269"/>
        <v>0.20625614150881136</v>
      </c>
      <c r="L1384" s="170">
        <v>8.6632087250000014E-3</v>
      </c>
      <c r="M1384" s="170">
        <v>9.2091233081999999E-2</v>
      </c>
      <c r="N1384" s="170">
        <v>1.4090798701811357E-2</v>
      </c>
      <c r="O1384" s="170">
        <v>9.1410901000000003E-2</v>
      </c>
      <c r="Q1384" s="69">
        <v>28.911639999999998</v>
      </c>
      <c r="S1384" s="116">
        <v>1.9065386E-2</v>
      </c>
      <c r="T1384" s="116">
        <v>1.7994224E-2</v>
      </c>
      <c r="U1384" s="116">
        <v>6.6686423999999999E-4</v>
      </c>
      <c r="V1384" s="116">
        <v>4.0429817000000001E-4</v>
      </c>
      <c r="X1384" s="172">
        <v>3.9854614000000001E-5</v>
      </c>
      <c r="Z1384" s="166"/>
    </row>
    <row r="1385" spans="1:26" ht="14.4">
      <c r="A1385" t="s">
        <v>2681</v>
      </c>
      <c r="B1385" s="85" t="s">
        <v>816</v>
      </c>
      <c r="C1385" s="113" t="str">
        <f t="shared" si="270"/>
        <v>A.160.09.116</v>
      </c>
      <c r="D1385" s="9" t="s">
        <v>144</v>
      </c>
      <c r="E1385" s="112" t="s">
        <v>362</v>
      </c>
      <c r="F1385" s="115" t="str">
        <f t="shared" si="271"/>
        <v>Plywood Okoumei plantation (500 kg/m3) - marine and outdoor use</v>
      </c>
      <c r="G1385" s="146">
        <v>0.84737233333333328</v>
      </c>
      <c r="H1385" s="8">
        <f t="shared" si="268"/>
        <v>0.84737233333333328</v>
      </c>
      <c r="J1385" s="169">
        <v>0.29998797363425012</v>
      </c>
      <c r="K1385" s="8">
        <f t="shared" si="269"/>
        <v>0.29998797363425012</v>
      </c>
      <c r="L1385" s="170">
        <v>8.0681414230000005E-3</v>
      </c>
      <c r="M1385" s="170">
        <v>0.14446325374999999</v>
      </c>
      <c r="N1385" s="170">
        <v>2.0350728461250127E-2</v>
      </c>
      <c r="O1385" s="170">
        <v>0.12710584999999999</v>
      </c>
      <c r="Q1385" s="69">
        <v>35.599697999999997</v>
      </c>
      <c r="S1385" s="116">
        <v>2.8098458E-2</v>
      </c>
      <c r="T1385" s="116">
        <v>2.6278362E-2</v>
      </c>
      <c r="U1385" s="116">
        <v>9.5093757000000001E-4</v>
      </c>
      <c r="V1385" s="116">
        <v>8.6915794E-4</v>
      </c>
      <c r="X1385" s="172">
        <v>6.1534467999999998E-5</v>
      </c>
      <c r="Z1385" s="166"/>
    </row>
    <row r="1386" spans="1:26" ht="14.4">
      <c r="A1386" t="s">
        <v>3051</v>
      </c>
      <c r="B1386" s="85" t="s">
        <v>816</v>
      </c>
      <c r="C1386" s="113" t="str">
        <f t="shared" si="270"/>
        <v>A.160.09.117</v>
      </c>
      <c r="D1386" s="9" t="s">
        <v>144</v>
      </c>
      <c r="E1386" s="112" t="s">
        <v>362</v>
      </c>
      <c r="F1386" s="115" t="str">
        <f t="shared" si="271"/>
        <v>Particle board Recycled from "A-wood" (Rotterdam)</v>
      </c>
      <c r="G1386" s="146">
        <v>0.60124333333333335</v>
      </c>
      <c r="H1386" s="8">
        <f t="shared" si="268"/>
        <v>0.60124333333333335</v>
      </c>
      <c r="J1386" s="169">
        <v>0.16670824009974827</v>
      </c>
      <c r="K1386" s="8">
        <f t="shared" si="269"/>
        <v>0.16670824009974827</v>
      </c>
      <c r="L1386" s="170">
        <v>6.8990341429999991E-3</v>
      </c>
      <c r="M1386" s="170">
        <v>5.8919045180000004E-2</v>
      </c>
      <c r="N1386" s="170">
        <v>1.0703660776748279E-2</v>
      </c>
      <c r="O1386" s="170">
        <v>9.0186500000000003E-2</v>
      </c>
      <c r="Q1386" s="69">
        <v>29.085336000000002</v>
      </c>
      <c r="S1386" s="116">
        <v>1.6138341E-2</v>
      </c>
      <c r="T1386" s="116">
        <v>1.5129625000000001E-2</v>
      </c>
      <c r="U1386" s="116">
        <v>5.9592645999999999E-4</v>
      </c>
      <c r="V1386" s="116">
        <v>4.1278878000000001E-4</v>
      </c>
      <c r="X1386" s="172">
        <v>3.5637052E-5</v>
      </c>
      <c r="Z1386" s="166"/>
    </row>
    <row r="1387" spans="1:26" ht="14.4">
      <c r="B1387" s="85"/>
      <c r="C1387" s="113"/>
      <c r="D1387" s="1" t="s">
        <v>1890</v>
      </c>
      <c r="E1387" s="112"/>
      <c r="H1387" s="8"/>
      <c r="Q1387"/>
      <c r="X1387" s="3"/>
    </row>
    <row r="1388" spans="1:26" ht="14.4">
      <c r="B1388" s="85"/>
      <c r="C1388" s="113"/>
      <c r="D1388" s="1" t="s">
        <v>145</v>
      </c>
      <c r="E1388" s="112"/>
      <c r="H1388" s="8"/>
      <c r="Q1388"/>
      <c r="X1388" s="3"/>
    </row>
    <row r="1389" spans="1:26" ht="14.4">
      <c r="A1389" t="s">
        <v>1891</v>
      </c>
      <c r="B1389" s="85" t="s">
        <v>1272</v>
      </c>
      <c r="C1389" s="113" t="str">
        <f t="shared" ref="C1389:C1401" si="272">MID(A1389,1,12)</f>
        <v>B.030.01.101</v>
      </c>
      <c r="D1389" s="9" t="s">
        <v>145</v>
      </c>
      <c r="E1389" s="112" t="s">
        <v>514</v>
      </c>
      <c r="F1389" s="115" t="str">
        <f t="shared" ref="F1389:F1401" si="273">MID(A1389, 21,85)</f>
        <v>Electricity coal EU - US - China 38% efficiency</v>
      </c>
      <c r="G1389" s="146">
        <v>0.28240103333333333</v>
      </c>
      <c r="H1389" s="8">
        <f t="shared" ref="H1389:H1398" si="274">G1389</f>
        <v>0.28240103333333333</v>
      </c>
      <c r="J1389" s="169">
        <v>5.7879864138319997E-2</v>
      </c>
      <c r="K1389" s="8">
        <f t="shared" ref="K1389:K1398" si="275">J1389</f>
        <v>5.7879864138319997E-2</v>
      </c>
      <c r="L1389" s="170">
        <v>3.9915130261200006E-3</v>
      </c>
      <c r="M1389" s="170">
        <v>1.1128100441000002E-2</v>
      </c>
      <c r="N1389" s="170">
        <v>4.0009567119999998E-4</v>
      </c>
      <c r="O1389" s="170">
        <v>4.2360154999999997E-2</v>
      </c>
      <c r="Q1389" s="69">
        <v>3.5192562999999999</v>
      </c>
      <c r="S1389" s="116">
        <v>7.4700657000000004E-3</v>
      </c>
      <c r="T1389" s="116">
        <v>7.1320059000000002E-3</v>
      </c>
      <c r="U1389" s="116">
        <v>2.8931996000000003E-4</v>
      </c>
      <c r="V1389" s="199">
        <v>4.8739814000000002E-5</v>
      </c>
      <c r="X1389" s="172">
        <v>1.6318996E-5</v>
      </c>
    </row>
    <row r="1390" spans="1:26" ht="14.4">
      <c r="A1390" t="s">
        <v>3357</v>
      </c>
      <c r="B1390" s="85" t="s">
        <v>1272</v>
      </c>
      <c r="C1390" s="113" t="str">
        <f t="shared" si="272"/>
        <v>B.030.01.102</v>
      </c>
      <c r="D1390" s="9" t="s">
        <v>145</v>
      </c>
      <c r="E1390" s="112" t="s">
        <v>514</v>
      </c>
      <c r="F1390" s="115" t="str">
        <f t="shared" si="273"/>
        <v>Electricity from offshore windmill USA (5MW  capacity factor 0.47)</v>
      </c>
      <c r="G1390" s="146">
        <v>3.1146160000000002E-3</v>
      </c>
      <c r="H1390" s="8">
        <f t="shared" si="274"/>
        <v>3.1146160000000002E-3</v>
      </c>
      <c r="J1390" s="169">
        <v>9.4042362370211385E-4</v>
      </c>
      <c r="K1390" s="8">
        <f t="shared" si="275"/>
        <v>9.4042362370211385E-4</v>
      </c>
      <c r="L1390" s="170">
        <v>4.6926510299999994E-5</v>
      </c>
      <c r="M1390" s="170">
        <v>1.31047618579E-4</v>
      </c>
      <c r="N1390" s="170">
        <v>2.9525709482311387E-4</v>
      </c>
      <c r="O1390" s="170">
        <v>4.6719239999999998E-4</v>
      </c>
      <c r="Q1390" s="69">
        <v>1.0357042999999999</v>
      </c>
      <c r="S1390" s="199">
        <v>7.4516888000000005E-5</v>
      </c>
      <c r="T1390" s="199">
        <v>6.9295302000000006E-5</v>
      </c>
      <c r="U1390" s="199">
        <v>2.7737353E-6</v>
      </c>
      <c r="V1390" s="199">
        <v>2.4478512999999998E-6</v>
      </c>
      <c r="X1390" s="172">
        <v>2.0372738000000001E-7</v>
      </c>
    </row>
    <row r="1391" spans="1:26" ht="14.4">
      <c r="A1391" t="s">
        <v>1892</v>
      </c>
      <c r="B1391" s="85" t="s">
        <v>1272</v>
      </c>
      <c r="C1391" s="113" t="str">
        <f t="shared" si="272"/>
        <v>B.030.01.103</v>
      </c>
      <c r="D1391" s="9" t="s">
        <v>145</v>
      </c>
      <c r="E1391" s="112" t="s">
        <v>514</v>
      </c>
      <c r="F1391" s="115" t="str">
        <f t="shared" si="273"/>
        <v>Electricity gas EU - US - China 60% efficiency</v>
      </c>
      <c r="G1391" s="146">
        <v>0.14360867999999999</v>
      </c>
      <c r="H1391" s="8">
        <f t="shared" si="274"/>
        <v>0.14360867999999999</v>
      </c>
      <c r="J1391" s="169">
        <v>2.8923486661107597E-2</v>
      </c>
      <c r="K1391" s="8">
        <f t="shared" si="275"/>
        <v>2.8923486661107597E-2</v>
      </c>
      <c r="L1391" s="170">
        <v>3.2404516537099999E-3</v>
      </c>
      <c r="M1391" s="170">
        <v>4.1395839972675997E-3</v>
      </c>
      <c r="N1391" s="170">
        <v>2.1490101300000002E-6</v>
      </c>
      <c r="O1391" s="170">
        <v>2.1541301999999998E-2</v>
      </c>
      <c r="Q1391" s="69">
        <v>1.8959486999999999</v>
      </c>
      <c r="S1391" s="116">
        <v>3.6533505999999999E-3</v>
      </c>
      <c r="T1391" s="116">
        <v>3.4091537000000001E-3</v>
      </c>
      <c r="U1391" s="116">
        <v>1.3665319000000001E-4</v>
      </c>
      <c r="V1391" s="116">
        <v>1.0754370000000001E-4</v>
      </c>
      <c r="X1391" s="172">
        <v>8.9216882E-6</v>
      </c>
    </row>
    <row r="1392" spans="1:26" ht="14.4">
      <c r="A1392" t="s">
        <v>911</v>
      </c>
      <c r="B1392" s="85" t="s">
        <v>1272</v>
      </c>
      <c r="C1392" s="113" t="str">
        <f t="shared" si="272"/>
        <v>B.030.01.104</v>
      </c>
      <c r="D1392" s="9" t="s">
        <v>145</v>
      </c>
      <c r="E1392" s="112" t="s">
        <v>514</v>
      </c>
      <c r="F1392" s="115" t="str">
        <f t="shared" si="273"/>
        <v>Electricity nuclear (US)</v>
      </c>
      <c r="G1392" s="146">
        <v>2.5118589333333334E-3</v>
      </c>
      <c r="H1392" s="8">
        <f t="shared" si="274"/>
        <v>2.5118589333333334E-3</v>
      </c>
      <c r="J1392" s="169">
        <v>2.5684430568874154E-2</v>
      </c>
      <c r="K1392" s="8">
        <f t="shared" si="275"/>
        <v>2.5684430568874154E-2</v>
      </c>
      <c r="L1392" s="170">
        <v>8.5069670475999991E-5</v>
      </c>
      <c r="M1392" s="170">
        <v>6.0255805652900001E-4</v>
      </c>
      <c r="N1392" s="170">
        <v>2.4620024001869151E-2</v>
      </c>
      <c r="O1392" s="170">
        <v>3.7677883999999998E-4</v>
      </c>
      <c r="Q1392" s="69">
        <v>3.09083</v>
      </c>
      <c r="S1392" s="116">
        <v>2.0258981E-4</v>
      </c>
      <c r="T1392" s="116">
        <v>1.9602795000000001E-4</v>
      </c>
      <c r="U1392" s="199">
        <v>5.2170440999999997E-6</v>
      </c>
      <c r="V1392" s="199">
        <v>1.3448188E-6</v>
      </c>
      <c r="X1392" s="172">
        <v>4.1995939999999998E-6</v>
      </c>
    </row>
    <row r="1393" spans="1:24" ht="14.4">
      <c r="A1393" t="s">
        <v>1893</v>
      </c>
      <c r="B1393" s="85" t="s">
        <v>1272</v>
      </c>
      <c r="C1393" s="113" t="str">
        <f t="shared" si="272"/>
        <v>B.030.01.105</v>
      </c>
      <c r="D1393" s="9" t="s">
        <v>145</v>
      </c>
      <c r="E1393" s="112" t="s">
        <v>514</v>
      </c>
      <c r="F1393" s="115" t="str">
        <f t="shared" si="273"/>
        <v>Electricity oil EU - US - China  45% efficiency</v>
      </c>
      <c r="G1393" s="146">
        <v>0.22967222000000001</v>
      </c>
      <c r="H1393" s="8">
        <f t="shared" si="274"/>
        <v>0.22967222000000001</v>
      </c>
      <c r="J1393" s="169">
        <v>4.6165887286434101E-2</v>
      </c>
      <c r="K1393" s="8">
        <f t="shared" si="275"/>
        <v>4.6165887286434101E-2</v>
      </c>
      <c r="L1393" s="170">
        <v>2.6919380072721001E-3</v>
      </c>
      <c r="M1393" s="170">
        <v>8.9343749894400006E-3</v>
      </c>
      <c r="N1393" s="170">
        <v>8.8741289721999995E-5</v>
      </c>
      <c r="O1393" s="170">
        <v>3.4450833E-2</v>
      </c>
      <c r="Q1393" s="69">
        <v>2.6079777000000002</v>
      </c>
      <c r="S1393" s="116">
        <v>6.7270094999999997E-3</v>
      </c>
      <c r="T1393" s="116">
        <v>6.3141936000000003E-3</v>
      </c>
      <c r="U1393" s="116">
        <v>2.2748606E-4</v>
      </c>
      <c r="V1393" s="116">
        <v>1.8532984999999999E-4</v>
      </c>
      <c r="X1393" s="172">
        <v>1.3503693E-5</v>
      </c>
    </row>
    <row r="1394" spans="1:24" ht="14.4">
      <c r="A1394" t="s">
        <v>1894</v>
      </c>
      <c r="B1394" s="85" t="s">
        <v>1272</v>
      </c>
      <c r="C1394" s="113" t="str">
        <f t="shared" si="272"/>
        <v>B.030.01.106</v>
      </c>
      <c r="D1394" s="9" t="s">
        <v>145</v>
      </c>
      <c r="E1394" s="112" t="s">
        <v>514</v>
      </c>
      <c r="F1394" s="115" t="str">
        <f t="shared" si="273"/>
        <v>Electricity from Hydropower (Norway)</v>
      </c>
      <c r="G1394" s="146">
        <v>1.655E-3</v>
      </c>
      <c r="H1394" s="8">
        <f t="shared" si="274"/>
        <v>1.655E-3</v>
      </c>
      <c r="J1394" s="169">
        <v>5.0030875956000006E-4</v>
      </c>
      <c r="K1394" s="8">
        <f t="shared" si="275"/>
        <v>5.0030875956000006E-4</v>
      </c>
      <c r="L1394" s="170">
        <v>2.3237922059999999E-5</v>
      </c>
      <c r="M1394" s="170">
        <v>3.0873215600000005E-5</v>
      </c>
      <c r="N1394" s="170">
        <v>1.979476219E-4</v>
      </c>
      <c r="O1394" s="170">
        <v>2.4824999999999999E-4</v>
      </c>
      <c r="Q1394" s="69">
        <v>1.0094181</v>
      </c>
      <c r="S1394" s="199">
        <v>2.9243398999999999E-5</v>
      </c>
      <c r="T1394" s="199">
        <v>2.7259237999999999E-5</v>
      </c>
      <c r="U1394" s="199">
        <v>1.2776967E-6</v>
      </c>
      <c r="V1394" s="199">
        <v>7.0646436000000003E-7</v>
      </c>
      <c r="X1394" s="172">
        <v>6.7907578999999996E-8</v>
      </c>
    </row>
    <row r="1395" spans="1:24" ht="14.4">
      <c r="A1395" t="s">
        <v>1895</v>
      </c>
      <c r="B1395" s="85" t="s">
        <v>1272</v>
      </c>
      <c r="C1395" s="113" t="str">
        <f t="shared" si="272"/>
        <v>B.030.01.107</v>
      </c>
      <c r="D1395" s="9" t="s">
        <v>145</v>
      </c>
      <c r="E1395" s="112" t="s">
        <v>514</v>
      </c>
      <c r="F1395" s="115" t="str">
        <f t="shared" si="273"/>
        <v>Electricity from PV panel  Mono-Si (irradiation 1100 kWh per m2 ) in MJ</v>
      </c>
      <c r="G1395" s="146">
        <v>3.4806070666666667E-3</v>
      </c>
      <c r="H1395" s="8">
        <f t="shared" si="274"/>
        <v>3.4806070666666667E-3</v>
      </c>
      <c r="J1395" s="169">
        <v>9.8743945525999995E-4</v>
      </c>
      <c r="K1395" s="8">
        <f t="shared" si="275"/>
        <v>9.8743945525999995E-4</v>
      </c>
      <c r="L1395" s="170">
        <v>2.8800576239999997E-5</v>
      </c>
      <c r="M1395" s="170">
        <v>1.3627091169000002E-4</v>
      </c>
      <c r="N1395" s="170">
        <v>3.0027690733000002E-4</v>
      </c>
      <c r="O1395" s="170">
        <v>5.2209106E-4</v>
      </c>
      <c r="Q1395" s="69">
        <v>1.0476596</v>
      </c>
      <c r="S1395" s="199">
        <v>8.0508155E-5</v>
      </c>
      <c r="T1395" s="199">
        <v>7.5043443999999994E-5</v>
      </c>
      <c r="U1395" s="199">
        <v>3.1675134000000001E-6</v>
      </c>
      <c r="V1395" s="199">
        <v>2.2971976E-6</v>
      </c>
      <c r="X1395" s="172">
        <v>4.5921311999999998E-7</v>
      </c>
    </row>
    <row r="1396" spans="1:24" ht="14.4">
      <c r="A1396" t="s">
        <v>1896</v>
      </c>
      <c r="B1396" s="85" t="s">
        <v>1272</v>
      </c>
      <c r="C1396" s="113" t="str">
        <f t="shared" si="272"/>
        <v>B.030.01.108</v>
      </c>
      <c r="D1396" s="9" t="s">
        <v>145</v>
      </c>
      <c r="E1396" s="112" t="s">
        <v>514</v>
      </c>
      <c r="F1396" s="115" t="str">
        <f t="shared" si="273"/>
        <v>Electricity from sawdust (waste wood 12% MC) in power plant</v>
      </c>
      <c r="G1396" s="146">
        <v>3.1475171333333332E-4</v>
      </c>
      <c r="H1396" s="8">
        <f t="shared" si="274"/>
        <v>3.1475171333333332E-4</v>
      </c>
      <c r="J1396" s="169">
        <v>9.0382786729091454E-3</v>
      </c>
      <c r="K1396" s="8">
        <f t="shared" si="275"/>
        <v>9.0382786729091454E-3</v>
      </c>
      <c r="L1396" s="170">
        <v>3.6626764299764001E-3</v>
      </c>
      <c r="M1396" s="170">
        <v>5.3229978481460008E-3</v>
      </c>
      <c r="N1396" s="170">
        <v>5.391637786744441E-6</v>
      </c>
      <c r="O1396" s="170">
        <v>4.7212756999999999E-5</v>
      </c>
      <c r="Q1396" s="69">
        <v>2.1852333000000001E-3</v>
      </c>
      <c r="S1396" s="116">
        <v>1.6370082E-3</v>
      </c>
      <c r="T1396" s="116">
        <v>1.6010861999999999E-3</v>
      </c>
      <c r="U1396" s="199">
        <v>3.5764233999999999E-5</v>
      </c>
      <c r="V1396" s="199">
        <v>1.5773390999999999E-7</v>
      </c>
      <c r="X1396" s="172">
        <v>3.3649274E-6</v>
      </c>
    </row>
    <row r="1397" spans="1:24" ht="14.4">
      <c r="A1397" t="s">
        <v>3552</v>
      </c>
      <c r="B1397" s="85" t="s">
        <v>1272</v>
      </c>
      <c r="C1397" s="113" t="str">
        <f t="shared" si="272"/>
        <v>B.030.01.109</v>
      </c>
      <c r="D1397" s="9" t="s">
        <v>145</v>
      </c>
      <c r="E1397" s="112" t="s">
        <v>514</v>
      </c>
      <c r="F1397" s="115" t="str">
        <f t="shared" si="273"/>
        <v xml:space="preserve">Electricity average offshore windmill North sea </v>
      </c>
      <c r="G1397" s="146">
        <v>2.4199608666666669E-3</v>
      </c>
      <c r="H1397" s="8">
        <f t="shared" si="274"/>
        <v>2.4199608666666669E-3</v>
      </c>
      <c r="J1397" s="169">
        <v>9.3624013311084447E-4</v>
      </c>
      <c r="K1397" s="8">
        <f t="shared" si="275"/>
        <v>9.3624013311084447E-4</v>
      </c>
      <c r="L1397" s="170">
        <v>4.8799104500000001E-5</v>
      </c>
      <c r="M1397" s="170">
        <v>1.26932169876E-4</v>
      </c>
      <c r="N1397" s="170">
        <v>3.9751472873484451E-4</v>
      </c>
      <c r="O1397" s="170">
        <v>3.6299413000000002E-4</v>
      </c>
      <c r="Q1397" s="69">
        <v>2.7846271999999998E-2</v>
      </c>
      <c r="S1397" s="199">
        <v>6.5107851E-5</v>
      </c>
      <c r="T1397" s="199">
        <v>6.0916028000000001E-5</v>
      </c>
      <c r="U1397" s="199">
        <v>2.2978532000000001E-6</v>
      </c>
      <c r="V1397" s="199">
        <v>1.89397E-6</v>
      </c>
      <c r="X1397" s="172">
        <v>1.6662844000000001E-7</v>
      </c>
    </row>
    <row r="1398" spans="1:24" ht="14.4">
      <c r="A1398" t="s">
        <v>3553</v>
      </c>
      <c r="B1398" s="85" t="s">
        <v>1272</v>
      </c>
      <c r="C1398" s="113" t="str">
        <f t="shared" si="272"/>
        <v>B.030.01.110</v>
      </c>
      <c r="D1398" s="9" t="s">
        <v>145</v>
      </c>
      <c r="E1398" s="112" t="s">
        <v>514</v>
      </c>
      <c r="F1398" s="115" t="str">
        <f t="shared" si="273"/>
        <v xml:space="preserve">Electricity average onshore windmill NL DK DE UK </v>
      </c>
      <c r="G1398" s="146">
        <v>2.0346094000000003E-3</v>
      </c>
      <c r="H1398" s="8">
        <f t="shared" si="274"/>
        <v>2.0346094000000003E-3</v>
      </c>
      <c r="J1398" s="169">
        <v>5.3899113445142943E-4</v>
      </c>
      <c r="K1398" s="8">
        <f t="shared" si="275"/>
        <v>5.3899113445142943E-4</v>
      </c>
      <c r="L1398" s="170">
        <v>2.6776747280000004E-5</v>
      </c>
      <c r="M1398" s="170">
        <v>1.15021517379E-4</v>
      </c>
      <c r="N1398" s="170">
        <v>9.2001459792429407E-5</v>
      </c>
      <c r="O1398" s="170">
        <v>3.0519141E-4</v>
      </c>
      <c r="Q1398" s="69">
        <v>2.0709574000000001E-2</v>
      </c>
      <c r="S1398" s="199">
        <v>4.8828166000000002E-5</v>
      </c>
      <c r="T1398" s="199">
        <v>4.5595644999999997E-5</v>
      </c>
      <c r="U1398" s="199">
        <v>1.8644957999999999E-6</v>
      </c>
      <c r="V1398" s="199">
        <v>1.3680248E-6</v>
      </c>
      <c r="X1398" s="172">
        <v>1.2733309E-7</v>
      </c>
    </row>
    <row r="1399" spans="1:24" ht="14.4">
      <c r="B1399" s="85"/>
      <c r="C1399" s="113"/>
      <c r="D1399" s="1" t="s">
        <v>1424</v>
      </c>
      <c r="E1399" s="112"/>
      <c r="H1399" s="8"/>
      <c r="Q1399"/>
      <c r="S1399" s="3"/>
      <c r="T1399" s="3"/>
      <c r="U1399" s="3"/>
      <c r="V1399" s="3"/>
      <c r="X1399" s="3"/>
    </row>
    <row r="1400" spans="1:24" ht="14.4">
      <c r="A1400" t="s">
        <v>3554</v>
      </c>
      <c r="B1400" s="85" t="s">
        <v>1531</v>
      </c>
      <c r="C1400" s="113" t="str">
        <f t="shared" si="272"/>
        <v>B.040.01.101</v>
      </c>
      <c r="D1400" s="9" t="s">
        <v>1424</v>
      </c>
      <c r="E1400" s="112" t="s">
        <v>514</v>
      </c>
      <c r="F1400" s="115" t="str">
        <f t="shared" si="273"/>
        <v>Electricity General Industry</v>
      </c>
      <c r="G1400" s="146">
        <v>0.12558717333333333</v>
      </c>
      <c r="H1400" s="8">
        <f t="shared" ref="H1400:H1401" si="276">G1400</f>
        <v>0.12558717333333333</v>
      </c>
      <c r="J1400" s="169">
        <v>2.4539762060999996E-2</v>
      </c>
      <c r="K1400" s="8">
        <f t="shared" ref="K1400:K1401" si="277">J1400</f>
        <v>2.4539762060999996E-2</v>
      </c>
      <c r="L1400" s="170">
        <v>4.9416944000000001E-4</v>
      </c>
      <c r="M1400" s="170">
        <v>1.7140500199999999E-3</v>
      </c>
      <c r="N1400" s="170">
        <v>3.493466601E-3</v>
      </c>
      <c r="O1400" s="170">
        <v>1.8838075999999999E-2</v>
      </c>
      <c r="Q1400" s="69">
        <v>2.2320079000000002</v>
      </c>
      <c r="S1400" s="116">
        <v>2.4093004999999998E-3</v>
      </c>
      <c r="T1400" s="116">
        <v>2.2641906999999999E-3</v>
      </c>
      <c r="U1400" s="116">
        <v>1.0308528E-4</v>
      </c>
      <c r="V1400" s="199">
        <v>4.2024473999999999E-5</v>
      </c>
      <c r="X1400" s="172">
        <v>6.2030920999999997E-6</v>
      </c>
    </row>
    <row r="1401" spans="1:24" ht="14.4">
      <c r="A1401" t="s">
        <v>3555</v>
      </c>
      <c r="B1401" s="85" t="s">
        <v>1531</v>
      </c>
      <c r="C1401" s="113" t="str">
        <f t="shared" si="272"/>
        <v>B.040.01.104</v>
      </c>
      <c r="D1401" s="9" t="s">
        <v>1424</v>
      </c>
      <c r="E1401" s="112" t="s">
        <v>514</v>
      </c>
      <c r="F1401" s="115" t="str">
        <f t="shared" si="273"/>
        <v>Electricity General domestic use Low Voltage</v>
      </c>
      <c r="G1401" s="146">
        <v>0.13219702666666666</v>
      </c>
      <c r="H1401" s="8">
        <f t="shared" si="276"/>
        <v>0.13219702666666666</v>
      </c>
      <c r="J1401" s="169">
        <v>2.5831328788999998E-2</v>
      </c>
      <c r="K1401" s="8">
        <f t="shared" si="277"/>
        <v>2.5831328788999998E-2</v>
      </c>
      <c r="L1401" s="170">
        <v>5.20178364E-4</v>
      </c>
      <c r="M1401" s="170">
        <v>1.80426315E-3</v>
      </c>
      <c r="N1401" s="170">
        <v>3.6773332749999998E-3</v>
      </c>
      <c r="O1401" s="170">
        <v>1.9829553999999999E-2</v>
      </c>
      <c r="Q1401" s="69">
        <v>2.3494820000000001</v>
      </c>
      <c r="S1401" s="116">
        <v>2.5361058000000001E-3</v>
      </c>
      <c r="T1401" s="116">
        <v>2.3833587000000002E-3</v>
      </c>
      <c r="U1401" s="116">
        <v>1.0851082000000001E-4</v>
      </c>
      <c r="V1401" s="199">
        <v>4.4236288999999999E-5</v>
      </c>
      <c r="X1401" s="172">
        <v>6.5295706000000002E-6</v>
      </c>
    </row>
    <row r="1402" spans="1:24" ht="14.4">
      <c r="B1402" s="85"/>
      <c r="C1402" s="113"/>
      <c r="D1402" s="1" t="s">
        <v>1239</v>
      </c>
      <c r="E1402" s="112"/>
      <c r="H1402" s="8"/>
      <c r="Q1402"/>
      <c r="V1402" s="3"/>
      <c r="X1402" s="3"/>
    </row>
    <row r="1403" spans="1:24" ht="14.4">
      <c r="A1403" t="s">
        <v>3556</v>
      </c>
      <c r="B1403" s="85" t="s">
        <v>1273</v>
      </c>
      <c r="C1403" s="113" t="str">
        <f t="shared" ref="C1403:C1433" si="278">MID(A1403,1,12)</f>
        <v>B.042.01.101</v>
      </c>
      <c r="D1403" s="9" t="s">
        <v>1239</v>
      </c>
      <c r="E1403" s="112" t="s">
        <v>514</v>
      </c>
      <c r="F1403" s="115" t="str">
        <f t="shared" ref="F1403:F1433" si="279">MID(A1403, 21,85)</f>
        <v>Electricity .EU-27 production</v>
      </c>
      <c r="G1403" s="146">
        <v>6.5100137333333336E-2</v>
      </c>
      <c r="H1403" s="8">
        <f t="shared" ref="H1403:H1433" si="280">G1403</f>
        <v>6.5100137333333336E-2</v>
      </c>
      <c r="J1403" s="169">
        <v>1.6839547680000001E-2</v>
      </c>
      <c r="K1403" s="8">
        <f t="shared" ref="K1403:K1433" si="281">J1403</f>
        <v>1.6839547680000001E-2</v>
      </c>
      <c r="L1403" s="170">
        <v>4.0442583799999999E-4</v>
      </c>
      <c r="M1403" s="170">
        <v>1.3350234099999999E-3</v>
      </c>
      <c r="N1403" s="170">
        <v>5.3350778319999998E-3</v>
      </c>
      <c r="O1403" s="170">
        <v>9.7650206000000003E-3</v>
      </c>
      <c r="Q1403" s="69">
        <v>2.0574653000000001</v>
      </c>
      <c r="S1403" s="116">
        <v>1.3662334E-3</v>
      </c>
      <c r="T1403" s="116">
        <v>1.2786917E-3</v>
      </c>
      <c r="U1403" s="199">
        <v>5.5588728999999998E-5</v>
      </c>
      <c r="V1403" s="199">
        <v>3.1952958999999998E-5</v>
      </c>
      <c r="X1403" s="172">
        <v>4.0278234E-6</v>
      </c>
    </row>
    <row r="1404" spans="1:24" ht="14.4">
      <c r="A1404" t="s">
        <v>3557</v>
      </c>
      <c r="B1404" s="85" t="s">
        <v>1273</v>
      </c>
      <c r="C1404" s="113" t="str">
        <f t="shared" si="278"/>
        <v>B.042.01.102</v>
      </c>
      <c r="D1404" s="9" t="s">
        <v>1239</v>
      </c>
      <c r="E1404" s="112" t="s">
        <v>514</v>
      </c>
      <c r="F1404" s="115" t="str">
        <f t="shared" si="279"/>
        <v>Electricity Austria production</v>
      </c>
      <c r="G1404" s="146">
        <v>2.6872876E-2</v>
      </c>
      <c r="H1404" s="8">
        <f t="shared" si="280"/>
        <v>2.6872876E-2</v>
      </c>
      <c r="J1404" s="169">
        <v>5.7432264169999993E-3</v>
      </c>
      <c r="K1404" s="8">
        <f t="shared" si="281"/>
        <v>5.7432264169999993E-3</v>
      </c>
      <c r="L1404" s="170">
        <v>3.7233747E-4</v>
      </c>
      <c r="M1404" s="170">
        <v>1.15772936E-3</v>
      </c>
      <c r="N1404" s="170">
        <v>1.82228187E-4</v>
      </c>
      <c r="O1404" s="170">
        <v>4.0309313999999999E-3</v>
      </c>
      <c r="Q1404" s="69">
        <v>1.4340469</v>
      </c>
      <c r="S1404" s="116">
        <v>7.0578307999999998E-4</v>
      </c>
      <c r="T1404" s="116">
        <v>6.5581606999999997E-4</v>
      </c>
      <c r="U1404" s="199">
        <v>2.57843E-5</v>
      </c>
      <c r="V1404" s="199">
        <v>2.4182715999999998E-5</v>
      </c>
      <c r="X1404" s="172">
        <v>1.7010392999999999E-6</v>
      </c>
    </row>
    <row r="1405" spans="1:24" ht="14.4">
      <c r="A1405" t="s">
        <v>3558</v>
      </c>
      <c r="B1405" s="85" t="s">
        <v>1273</v>
      </c>
      <c r="C1405" s="113" t="str">
        <f t="shared" si="278"/>
        <v>B.042.01.103</v>
      </c>
      <c r="D1405" s="9" t="s">
        <v>1239</v>
      </c>
      <c r="E1405" s="112" t="s">
        <v>514</v>
      </c>
      <c r="F1405" s="115" t="str">
        <f t="shared" si="279"/>
        <v>Electricity Belgium production</v>
      </c>
      <c r="G1405" s="146">
        <v>5.7865825999999995E-2</v>
      </c>
      <c r="H1405" s="8">
        <f t="shared" si="280"/>
        <v>5.7865825999999995E-2</v>
      </c>
      <c r="J1405" s="169">
        <v>1.7953579848000001E-2</v>
      </c>
      <c r="K1405" s="8">
        <f t="shared" si="281"/>
        <v>1.7953579848000001E-2</v>
      </c>
      <c r="L1405" s="170">
        <v>4.2083400999999999E-4</v>
      </c>
      <c r="M1405" s="170">
        <v>1.5929567300000001E-3</v>
      </c>
      <c r="N1405" s="170">
        <v>7.2599152079999996E-3</v>
      </c>
      <c r="O1405" s="170">
        <v>8.6798738999999993E-3</v>
      </c>
      <c r="Q1405" s="69">
        <v>2.102061</v>
      </c>
      <c r="S1405" s="116">
        <v>1.3222348999999999E-3</v>
      </c>
      <c r="T1405" s="116">
        <v>1.2303348000000001E-3</v>
      </c>
      <c r="U1405" s="199">
        <v>5.1456703E-5</v>
      </c>
      <c r="V1405" s="199">
        <v>4.0443362000000003E-5</v>
      </c>
      <c r="X1405" s="172">
        <v>4.0824792000000002E-6</v>
      </c>
    </row>
    <row r="1406" spans="1:24" ht="14.4">
      <c r="A1406" t="s">
        <v>3559</v>
      </c>
      <c r="B1406" s="85" t="s">
        <v>1273</v>
      </c>
      <c r="C1406" s="113" t="str">
        <f t="shared" si="278"/>
        <v>B.042.01.104</v>
      </c>
      <c r="D1406" s="9" t="s">
        <v>1239</v>
      </c>
      <c r="E1406" s="112" t="s">
        <v>514</v>
      </c>
      <c r="F1406" s="115" t="str">
        <f t="shared" si="279"/>
        <v>Electricity Bulgaria production</v>
      </c>
      <c r="G1406" s="146">
        <v>7.3371146666666665E-2</v>
      </c>
      <c r="H1406" s="8">
        <f t="shared" si="280"/>
        <v>7.3371146666666665E-2</v>
      </c>
      <c r="J1406" s="169">
        <v>2.1369939884999998E-2</v>
      </c>
      <c r="K1406" s="8">
        <f t="shared" si="281"/>
        <v>2.1369939884999998E-2</v>
      </c>
      <c r="L1406" s="170">
        <v>3.5267387800000003E-4</v>
      </c>
      <c r="M1406" s="170">
        <v>1.1597708400000002E-3</v>
      </c>
      <c r="N1406" s="170">
        <v>8.8518231669999989E-3</v>
      </c>
      <c r="O1406" s="170">
        <v>1.1005671999999999E-2</v>
      </c>
      <c r="Q1406" s="69">
        <v>2.3536771000000001</v>
      </c>
      <c r="S1406" s="116">
        <v>1.4452084E-3</v>
      </c>
      <c r="T1406" s="116">
        <v>1.3678529E-3</v>
      </c>
      <c r="U1406" s="199">
        <v>6.1030770000000003E-5</v>
      </c>
      <c r="V1406" s="199">
        <v>1.6324732000000001E-5</v>
      </c>
      <c r="X1406" s="172">
        <v>4.8205141999999997E-6</v>
      </c>
    </row>
    <row r="1407" spans="1:24" ht="14.4">
      <c r="A1407" t="s">
        <v>3560</v>
      </c>
      <c r="B1407" s="85" t="s">
        <v>1273</v>
      </c>
      <c r="C1407" s="113" t="str">
        <f t="shared" si="278"/>
        <v>B.042.01.105</v>
      </c>
      <c r="D1407" s="9" t="s">
        <v>1239</v>
      </c>
      <c r="E1407" s="112" t="s">
        <v>514</v>
      </c>
      <c r="F1407" s="115" t="str">
        <f t="shared" si="279"/>
        <v>Electricity Croatia production</v>
      </c>
      <c r="G1407" s="146">
        <v>5.3314058666666664E-2</v>
      </c>
      <c r="H1407" s="8">
        <f t="shared" si="280"/>
        <v>5.3314058666666664E-2</v>
      </c>
      <c r="J1407" s="169">
        <v>9.5320779669999991E-3</v>
      </c>
      <c r="K1407" s="8">
        <f t="shared" si="281"/>
        <v>9.5320779669999991E-3</v>
      </c>
      <c r="L1407" s="170">
        <v>3.8310676999999999E-4</v>
      </c>
      <c r="M1407" s="170">
        <v>9.5879811000000007E-4</v>
      </c>
      <c r="N1407" s="170">
        <v>1.93064287E-4</v>
      </c>
      <c r="O1407" s="170">
        <v>7.9971087999999996E-3</v>
      </c>
      <c r="Q1407" s="69">
        <v>1.655521</v>
      </c>
      <c r="S1407" s="116">
        <v>1.0812006E-3</v>
      </c>
      <c r="T1407" s="116">
        <v>1.0084936000000001E-3</v>
      </c>
      <c r="U1407" s="199">
        <v>4.468912E-5</v>
      </c>
      <c r="V1407" s="199">
        <v>2.8017868000000001E-5</v>
      </c>
      <c r="X1407" s="172">
        <v>2.6448343999999999E-6</v>
      </c>
    </row>
    <row r="1408" spans="1:24" ht="14.4">
      <c r="A1408" t="s">
        <v>3561</v>
      </c>
      <c r="B1408" s="85" t="s">
        <v>1273</v>
      </c>
      <c r="C1408" s="113" t="str">
        <f t="shared" si="278"/>
        <v>B.042.01.106</v>
      </c>
      <c r="D1408" s="9" t="s">
        <v>1239</v>
      </c>
      <c r="E1408" s="112" t="s">
        <v>514</v>
      </c>
      <c r="F1408" s="115" t="str">
        <f t="shared" si="279"/>
        <v>Electricity Cyprus production</v>
      </c>
      <c r="G1408" s="146">
        <v>0.15231475333333336</v>
      </c>
      <c r="H1408" s="8">
        <f t="shared" si="280"/>
        <v>0.15231475333333336</v>
      </c>
      <c r="J1408" s="169">
        <v>3.1642213787000002E-2</v>
      </c>
      <c r="K1408" s="8">
        <f t="shared" si="281"/>
        <v>3.1642213787000002E-2</v>
      </c>
      <c r="L1408" s="170">
        <v>1.25453229E-3</v>
      </c>
      <c r="M1408" s="170">
        <v>7.3921460000000005E-3</v>
      </c>
      <c r="N1408" s="170">
        <v>1.4832249700000001E-4</v>
      </c>
      <c r="O1408" s="170">
        <v>2.2847213000000002E-2</v>
      </c>
      <c r="Q1408" s="69">
        <v>2.2431697000000002</v>
      </c>
      <c r="S1408" s="116">
        <v>4.318845E-3</v>
      </c>
      <c r="T1408" s="116">
        <v>4.0290483E-3</v>
      </c>
      <c r="U1408" s="116">
        <v>1.5250537E-4</v>
      </c>
      <c r="V1408" s="116">
        <v>1.3729123999999999E-4</v>
      </c>
      <c r="X1408" s="172">
        <v>8.7061961000000004E-6</v>
      </c>
    </row>
    <row r="1409" spans="1:24" ht="14.4">
      <c r="A1409" t="s">
        <v>3562</v>
      </c>
      <c r="B1409" s="85" t="s">
        <v>1273</v>
      </c>
      <c r="C1409" s="113" t="str">
        <f t="shared" si="278"/>
        <v>B.042.01.107</v>
      </c>
      <c r="D1409" s="9" t="s">
        <v>1239</v>
      </c>
      <c r="E1409" s="112" t="s">
        <v>514</v>
      </c>
      <c r="F1409" s="115" t="str">
        <f t="shared" si="279"/>
        <v>Electricity Czechia production</v>
      </c>
      <c r="G1409" s="146">
        <v>0.10749909333333334</v>
      </c>
      <c r="H1409" s="8">
        <f t="shared" si="280"/>
        <v>0.10749909333333334</v>
      </c>
      <c r="J1409" s="169">
        <v>2.7701323129999997E-2</v>
      </c>
      <c r="K1409" s="8">
        <f t="shared" si="281"/>
        <v>2.7701323129999997E-2</v>
      </c>
      <c r="L1409" s="170">
        <v>5.3197904999999993E-4</v>
      </c>
      <c r="M1409" s="170">
        <v>1.60119613E-3</v>
      </c>
      <c r="N1409" s="170">
        <v>9.443283949999999E-3</v>
      </c>
      <c r="O1409" s="170">
        <v>1.6124863999999999E-2</v>
      </c>
      <c r="Q1409" s="69">
        <v>2.7052923</v>
      </c>
      <c r="S1409" s="116">
        <v>2.0887928000000002E-3</v>
      </c>
      <c r="T1409" s="116">
        <v>1.9793242999999999E-3</v>
      </c>
      <c r="U1409" s="199">
        <v>8.8868071000000005E-5</v>
      </c>
      <c r="V1409" s="199">
        <v>2.0600490999999999E-5</v>
      </c>
      <c r="X1409" s="172">
        <v>6.4477909999999999E-6</v>
      </c>
    </row>
    <row r="1410" spans="1:24" ht="14.4">
      <c r="A1410" t="s">
        <v>3563</v>
      </c>
      <c r="B1410" s="85" t="s">
        <v>1273</v>
      </c>
      <c r="C1410" s="113" t="str">
        <f t="shared" si="278"/>
        <v>B.042.01.108</v>
      </c>
      <c r="D1410" s="9" t="s">
        <v>1239</v>
      </c>
      <c r="E1410" s="112" t="s">
        <v>514</v>
      </c>
      <c r="F1410" s="115" t="str">
        <f t="shared" si="279"/>
        <v>Electricity Denmark production</v>
      </c>
      <c r="G1410" s="146">
        <v>1.8906565333333333E-2</v>
      </c>
      <c r="H1410" s="8">
        <f t="shared" si="280"/>
        <v>1.8906565333333333E-2</v>
      </c>
      <c r="J1410" s="169">
        <v>6.1297935729999996E-3</v>
      </c>
      <c r="K1410" s="8">
        <f t="shared" si="281"/>
        <v>6.1297935729999996E-3</v>
      </c>
      <c r="L1410" s="170">
        <v>8.8920958999999999E-4</v>
      </c>
      <c r="M1410" s="170">
        <v>2.2565250599999999E-3</v>
      </c>
      <c r="N1410" s="170">
        <v>1.4807412299999999E-4</v>
      </c>
      <c r="O1410" s="170">
        <v>2.8359848E-3</v>
      </c>
      <c r="Q1410" s="69">
        <v>1.7214817</v>
      </c>
      <c r="S1410" s="116">
        <v>7.8867521999999995E-4</v>
      </c>
      <c r="T1410" s="116">
        <v>7.5248241000000005E-4</v>
      </c>
      <c r="U1410" s="199">
        <v>2.4633834000000001E-5</v>
      </c>
      <c r="V1410" s="199">
        <v>1.1558972000000001E-5</v>
      </c>
      <c r="X1410" s="172">
        <v>1.7470961E-6</v>
      </c>
    </row>
    <row r="1411" spans="1:24" ht="14.4">
      <c r="A1411" t="s">
        <v>3564</v>
      </c>
      <c r="B1411" s="85" t="s">
        <v>1273</v>
      </c>
      <c r="C1411" s="113" t="str">
        <f t="shared" si="278"/>
        <v>B.042.01.109</v>
      </c>
      <c r="D1411" s="9" t="s">
        <v>1239</v>
      </c>
      <c r="E1411" s="112" t="s">
        <v>514</v>
      </c>
      <c r="F1411" s="115" t="str">
        <f t="shared" si="279"/>
        <v>Electricity Estonia production</v>
      </c>
      <c r="G1411" s="146">
        <v>9.3075980000000003E-2</v>
      </c>
      <c r="H1411" s="8">
        <f t="shared" si="280"/>
        <v>9.3075980000000003E-2</v>
      </c>
      <c r="J1411" s="169">
        <v>2.2983271350000001E-2</v>
      </c>
      <c r="K1411" s="8">
        <f t="shared" si="281"/>
        <v>2.2983271350000001E-2</v>
      </c>
      <c r="L1411" s="170">
        <v>1.8154721099999998E-3</v>
      </c>
      <c r="M1411" s="170">
        <v>7.0548499999999997E-3</v>
      </c>
      <c r="N1411" s="170">
        <v>1.5155223999999999E-4</v>
      </c>
      <c r="O1411" s="170">
        <v>1.3961397E-2</v>
      </c>
      <c r="Q1411" s="69">
        <v>2.7055837999999999</v>
      </c>
      <c r="S1411" s="116">
        <v>3.1747047999999998E-3</v>
      </c>
      <c r="T1411" s="116">
        <v>2.9775068999999999E-3</v>
      </c>
      <c r="U1411" s="116">
        <v>1.0469084999999999E-4</v>
      </c>
      <c r="V1411" s="199">
        <v>9.2506997999999995E-5</v>
      </c>
      <c r="X1411" s="172">
        <v>6.5088143E-6</v>
      </c>
    </row>
    <row r="1412" spans="1:24" ht="14.4">
      <c r="A1412" t="s">
        <v>3565</v>
      </c>
      <c r="B1412" s="85" t="s">
        <v>1273</v>
      </c>
      <c r="C1412" s="113" t="str">
        <f t="shared" si="278"/>
        <v>B.042.01.110</v>
      </c>
      <c r="D1412" s="9" t="s">
        <v>1239</v>
      </c>
      <c r="E1412" s="112" t="s">
        <v>514</v>
      </c>
      <c r="F1412" s="115" t="str">
        <f t="shared" si="279"/>
        <v>Electricity Finland production</v>
      </c>
      <c r="G1412" s="146">
        <v>1.7611680666666667E-2</v>
      </c>
      <c r="H1412" s="8">
        <f t="shared" si="280"/>
        <v>1.7611680666666667E-2</v>
      </c>
      <c r="J1412" s="169">
        <v>1.3444128405E-2</v>
      </c>
      <c r="K1412" s="8">
        <f t="shared" si="281"/>
        <v>1.3444128405E-2</v>
      </c>
      <c r="L1412" s="170">
        <v>5.6554157999999998E-4</v>
      </c>
      <c r="M1412" s="170">
        <v>1.5861665200000001E-3</v>
      </c>
      <c r="N1412" s="170">
        <v>8.6506682049999999E-3</v>
      </c>
      <c r="O1412" s="170">
        <v>2.6417520999999998E-3</v>
      </c>
      <c r="Q1412" s="69">
        <v>2.0553123000000002</v>
      </c>
      <c r="S1412" s="116">
        <v>6.3053751000000005E-4</v>
      </c>
      <c r="T1412" s="116">
        <v>6.0372340000000005E-4</v>
      </c>
      <c r="U1412" s="199">
        <v>2.0707719E-5</v>
      </c>
      <c r="V1412" s="199">
        <v>6.1063896000000001E-6</v>
      </c>
      <c r="X1412" s="172">
        <v>2.5926090999999999E-6</v>
      </c>
    </row>
    <row r="1413" spans="1:24" ht="14.4">
      <c r="A1413" t="s">
        <v>3566</v>
      </c>
      <c r="B1413" s="85" t="s">
        <v>1273</v>
      </c>
      <c r="C1413" s="113" t="str">
        <f t="shared" si="278"/>
        <v>B.042.01.111</v>
      </c>
      <c r="D1413" s="9" t="s">
        <v>1239</v>
      </c>
      <c r="E1413" s="112" t="s">
        <v>514</v>
      </c>
      <c r="F1413" s="115" t="str">
        <f t="shared" si="279"/>
        <v>Electricity France production</v>
      </c>
      <c r="G1413" s="146">
        <v>8.4090173333333344E-3</v>
      </c>
      <c r="H1413" s="8">
        <f t="shared" si="280"/>
        <v>8.4090173333333344E-3</v>
      </c>
      <c r="J1413" s="169">
        <v>1.7647202589000002E-2</v>
      </c>
      <c r="K1413" s="8">
        <f t="shared" si="281"/>
        <v>1.7647202589000002E-2</v>
      </c>
      <c r="L1413" s="170">
        <v>1.8230562799999999E-4</v>
      </c>
      <c r="M1413" s="170">
        <v>8.6101595999999998E-4</v>
      </c>
      <c r="N1413" s="170">
        <v>1.5342528401E-2</v>
      </c>
      <c r="O1413" s="170">
        <v>1.2613526000000001E-3</v>
      </c>
      <c r="Q1413" s="69">
        <v>2.3564680999999998</v>
      </c>
      <c r="S1413" s="116">
        <v>3.3887361000000001E-4</v>
      </c>
      <c r="T1413" s="116">
        <v>3.2043954000000001E-4</v>
      </c>
      <c r="U1413" s="199">
        <v>1.0609409E-5</v>
      </c>
      <c r="V1413" s="199">
        <v>7.8246519000000002E-6</v>
      </c>
      <c r="X1413" s="172">
        <v>3.1061684000000002E-6</v>
      </c>
    </row>
    <row r="1414" spans="1:24" ht="14.4">
      <c r="A1414" t="s">
        <v>3567</v>
      </c>
      <c r="B1414" s="85" t="s">
        <v>1273</v>
      </c>
      <c r="C1414" s="113" t="str">
        <f t="shared" si="278"/>
        <v>B.042.01.112</v>
      </c>
      <c r="D1414" s="9" t="s">
        <v>1239</v>
      </c>
      <c r="E1414" s="112" t="s">
        <v>514</v>
      </c>
      <c r="F1414" s="115" t="str">
        <f t="shared" si="279"/>
        <v>Electricity Germany production</v>
      </c>
      <c r="G1414" s="146">
        <v>9.6475686666666671E-2</v>
      </c>
      <c r="H1414" s="8">
        <f t="shared" si="280"/>
        <v>9.6475686666666671E-2</v>
      </c>
      <c r="J1414" s="169">
        <v>1.723000165E-2</v>
      </c>
      <c r="K1414" s="8">
        <f t="shared" si="281"/>
        <v>1.723000165E-2</v>
      </c>
      <c r="L1414" s="170">
        <v>6.4397792999999997E-4</v>
      </c>
      <c r="M1414" s="170">
        <v>1.8528192199999999E-3</v>
      </c>
      <c r="N1414" s="170">
        <v>2.6185149999999996E-4</v>
      </c>
      <c r="O1414" s="170">
        <v>1.4471352999999999E-2</v>
      </c>
      <c r="Q1414" s="69">
        <v>1.9929406000000001</v>
      </c>
      <c r="S1414" s="116">
        <v>1.9709765999999999E-3</v>
      </c>
      <c r="T1414" s="116">
        <v>1.8526121E-3</v>
      </c>
      <c r="U1414" s="199">
        <v>8.1580492999999997E-5</v>
      </c>
      <c r="V1414" s="199">
        <v>3.6783977999999999E-5</v>
      </c>
      <c r="X1414" s="172">
        <v>4.7093147000000003E-6</v>
      </c>
    </row>
    <row r="1415" spans="1:24" ht="14.4">
      <c r="A1415" t="s">
        <v>3568</v>
      </c>
      <c r="B1415" s="85" t="s">
        <v>1273</v>
      </c>
      <c r="C1415" s="113" t="str">
        <f t="shared" si="278"/>
        <v>B.042.01.113</v>
      </c>
      <c r="D1415" s="9" t="s">
        <v>1239</v>
      </c>
      <c r="E1415" s="112" t="s">
        <v>514</v>
      </c>
      <c r="F1415" s="115" t="str">
        <f t="shared" si="279"/>
        <v>Electricity Greece production</v>
      </c>
      <c r="G1415" s="146">
        <v>0.10034306666666666</v>
      </c>
      <c r="H1415" s="8">
        <f t="shared" si="280"/>
        <v>0.10034306666666666</v>
      </c>
      <c r="J1415" s="169">
        <v>1.7053962983999998E-2</v>
      </c>
      <c r="K1415" s="8">
        <f t="shared" si="281"/>
        <v>1.7053962983999998E-2</v>
      </c>
      <c r="L1415" s="170">
        <v>3.5450171999999996E-4</v>
      </c>
      <c r="M1415" s="170">
        <v>1.48154373E-3</v>
      </c>
      <c r="N1415" s="170">
        <v>1.6645753399999999E-4</v>
      </c>
      <c r="O1415" s="170">
        <v>1.5051459999999999E-2</v>
      </c>
      <c r="Q1415" s="69">
        <v>1.8838805000000001</v>
      </c>
      <c r="S1415" s="116">
        <v>2.0060322000000001E-3</v>
      </c>
      <c r="T1415" s="116">
        <v>1.8534358999999999E-3</v>
      </c>
      <c r="U1415" s="199">
        <v>8.3102068000000004E-5</v>
      </c>
      <c r="V1415" s="199">
        <v>6.9494259000000004E-5</v>
      </c>
      <c r="X1415" s="172">
        <v>4.8073705000000001E-6</v>
      </c>
    </row>
    <row r="1416" spans="1:24" ht="14.4">
      <c r="A1416" t="s">
        <v>3569</v>
      </c>
      <c r="B1416" s="85" t="s">
        <v>1273</v>
      </c>
      <c r="C1416" s="113" t="str">
        <f t="shared" si="278"/>
        <v>B.042.01.114</v>
      </c>
      <c r="D1416" s="9" t="s">
        <v>1239</v>
      </c>
      <c r="E1416" s="112" t="s">
        <v>514</v>
      </c>
      <c r="F1416" s="115" t="str">
        <f t="shared" si="279"/>
        <v>Electricity Hungary production</v>
      </c>
      <c r="G1416" s="146">
        <v>4.7511567333333338E-2</v>
      </c>
      <c r="H1416" s="8">
        <f t="shared" si="280"/>
        <v>4.7511567333333338E-2</v>
      </c>
      <c r="J1416" s="169">
        <v>1.7765589807999999E-2</v>
      </c>
      <c r="K1416" s="8">
        <f t="shared" si="281"/>
        <v>1.7765589807999999E-2</v>
      </c>
      <c r="L1416" s="170">
        <v>3.8517066999999998E-4</v>
      </c>
      <c r="M1416" s="170">
        <v>1.2110056199999999E-3</v>
      </c>
      <c r="N1416" s="170">
        <v>9.0426784180000011E-3</v>
      </c>
      <c r="O1416" s="170">
        <v>7.1267351E-3</v>
      </c>
      <c r="Q1416" s="69">
        <v>2.255843</v>
      </c>
      <c r="S1416" s="116">
        <v>1.0510565E-3</v>
      </c>
      <c r="T1416" s="116">
        <v>9.7907284999999996E-4</v>
      </c>
      <c r="U1416" s="199">
        <v>4.1626699999999999E-5</v>
      </c>
      <c r="V1416" s="199">
        <v>3.035694E-5</v>
      </c>
      <c r="X1416" s="172">
        <v>3.9147744999999996E-6</v>
      </c>
    </row>
    <row r="1417" spans="1:24" ht="14.4">
      <c r="A1417" t="s">
        <v>3570</v>
      </c>
      <c r="B1417" s="85" t="s">
        <v>1273</v>
      </c>
      <c r="C1417" s="113" t="str">
        <f t="shared" si="278"/>
        <v>B.042.01.115</v>
      </c>
      <c r="D1417" s="9" t="s">
        <v>1239</v>
      </c>
      <c r="E1417" s="112" t="s">
        <v>514</v>
      </c>
      <c r="F1417" s="115" t="str">
        <f t="shared" si="279"/>
        <v>Electricity Ireland production</v>
      </c>
      <c r="G1417" s="146">
        <v>8.7894506666666677E-2</v>
      </c>
      <c r="H1417" s="8">
        <f t="shared" si="280"/>
        <v>8.7894506666666677E-2</v>
      </c>
      <c r="J1417" s="169">
        <v>1.487931162E-2</v>
      </c>
      <c r="K1417" s="8">
        <f t="shared" si="281"/>
        <v>1.487931162E-2</v>
      </c>
      <c r="L1417" s="170">
        <v>3.7061779099999999E-4</v>
      </c>
      <c r="M1417" s="170">
        <v>1.2382593100000001E-3</v>
      </c>
      <c r="N1417" s="170">
        <v>8.6258519E-5</v>
      </c>
      <c r="O1417" s="170">
        <v>1.3184176000000001E-2</v>
      </c>
      <c r="Q1417" s="69">
        <v>1.8759756999999999</v>
      </c>
      <c r="S1417" s="116">
        <v>1.7421263E-3</v>
      </c>
      <c r="T1417" s="116">
        <v>1.5981751999999999E-3</v>
      </c>
      <c r="U1417" s="199">
        <v>7.2320417999999995E-5</v>
      </c>
      <c r="V1417" s="199">
        <v>7.1630692999999999E-5</v>
      </c>
      <c r="X1417" s="172">
        <v>4.3425208000000004E-6</v>
      </c>
    </row>
    <row r="1418" spans="1:24" ht="14.4">
      <c r="A1418" t="s">
        <v>3571</v>
      </c>
      <c r="B1418" s="85" t="s">
        <v>1273</v>
      </c>
      <c r="C1418" s="113" t="str">
        <f t="shared" si="278"/>
        <v>B.042.01.116</v>
      </c>
      <c r="D1418" s="9" t="s">
        <v>1239</v>
      </c>
      <c r="E1418" s="112" t="s">
        <v>514</v>
      </c>
      <c r="F1418" s="115" t="str">
        <f t="shared" si="279"/>
        <v>Electricity Italy production</v>
      </c>
      <c r="G1418" s="146">
        <v>9.4652620000000007E-2</v>
      </c>
      <c r="H1418" s="8">
        <f t="shared" si="280"/>
        <v>9.4652620000000007E-2</v>
      </c>
      <c r="J1418" s="169">
        <v>1.6163259497999998E-2</v>
      </c>
      <c r="K1418" s="8">
        <f t="shared" si="281"/>
        <v>1.6163259497999998E-2</v>
      </c>
      <c r="L1418" s="170">
        <v>4.5855464000000001E-4</v>
      </c>
      <c r="M1418" s="170">
        <v>1.38485661E-3</v>
      </c>
      <c r="N1418" s="170">
        <v>1.2195524800000001E-4</v>
      </c>
      <c r="O1418" s="170">
        <v>1.4197893E-2</v>
      </c>
      <c r="Q1418" s="69">
        <v>1.9169875000000001</v>
      </c>
      <c r="S1418" s="116">
        <v>1.8791787E-3</v>
      </c>
      <c r="T1418" s="116">
        <v>1.7306187E-3</v>
      </c>
      <c r="U1418" s="199">
        <v>7.8040018999999997E-5</v>
      </c>
      <c r="V1418" s="199">
        <v>7.0519975999999997E-5</v>
      </c>
      <c r="X1418" s="172">
        <v>4.6169941000000002E-6</v>
      </c>
    </row>
    <row r="1419" spans="1:24" ht="14.4">
      <c r="A1419" t="s">
        <v>3572</v>
      </c>
      <c r="B1419" s="85" t="s">
        <v>1273</v>
      </c>
      <c r="C1419" s="113" t="str">
        <f t="shared" si="278"/>
        <v>B.042.01.117</v>
      </c>
      <c r="D1419" s="9" t="s">
        <v>1239</v>
      </c>
      <c r="E1419" s="112" t="s">
        <v>514</v>
      </c>
      <c r="F1419" s="115" t="str">
        <f t="shared" si="279"/>
        <v>Electricity Latvia production</v>
      </c>
      <c r="G1419" s="146">
        <v>5.0815186000000005E-2</v>
      </c>
      <c r="H1419" s="8">
        <f t="shared" si="280"/>
        <v>5.0815186000000005E-2</v>
      </c>
      <c r="J1419" s="169">
        <v>9.4998342030000009E-3</v>
      </c>
      <c r="K1419" s="8">
        <f t="shared" si="281"/>
        <v>9.4998342030000009E-3</v>
      </c>
      <c r="L1419" s="170">
        <v>4.9030243999999995E-4</v>
      </c>
      <c r="M1419" s="170">
        <v>1.23029726E-3</v>
      </c>
      <c r="N1419" s="170">
        <v>1.5695660300000001E-4</v>
      </c>
      <c r="O1419" s="170">
        <v>7.6222779000000001E-3</v>
      </c>
      <c r="Q1419" s="69">
        <v>1.6551971000000001</v>
      </c>
      <c r="S1419" s="116">
        <v>1.1052337E-3</v>
      </c>
      <c r="T1419" s="116">
        <v>1.0252193000000001E-3</v>
      </c>
      <c r="U1419" s="199">
        <v>4.4017885999999999E-5</v>
      </c>
      <c r="V1419" s="199">
        <v>3.5996515000000001E-5</v>
      </c>
      <c r="X1419" s="172">
        <v>2.6865063E-6</v>
      </c>
    </row>
    <row r="1420" spans="1:24" ht="14.4">
      <c r="A1420" t="s">
        <v>3573</v>
      </c>
      <c r="B1420" s="85" t="s">
        <v>1273</v>
      </c>
      <c r="C1420" s="113" t="str">
        <f t="shared" si="278"/>
        <v>B.042.01.118</v>
      </c>
      <c r="D1420" s="9" t="s">
        <v>1239</v>
      </c>
      <c r="E1420" s="112" t="s">
        <v>514</v>
      </c>
      <c r="F1420" s="115" t="str">
        <f t="shared" si="279"/>
        <v>Electricity Lithuania production</v>
      </c>
      <c r="G1420" s="146">
        <v>4.9914359333333332E-2</v>
      </c>
      <c r="H1420" s="8">
        <f t="shared" si="280"/>
        <v>4.9914359333333332E-2</v>
      </c>
      <c r="J1420" s="169">
        <v>1.0072660291999999E-2</v>
      </c>
      <c r="K1420" s="8">
        <f t="shared" si="281"/>
        <v>1.0072660291999999E-2</v>
      </c>
      <c r="L1420" s="170">
        <v>6.0224950999999993E-4</v>
      </c>
      <c r="M1420" s="170">
        <v>1.83326861E-3</v>
      </c>
      <c r="N1420" s="170">
        <v>1.4998827199999998E-4</v>
      </c>
      <c r="O1420" s="170">
        <v>7.4871538999999997E-3</v>
      </c>
      <c r="Q1420" s="69">
        <v>1.7290987</v>
      </c>
      <c r="S1420" s="116">
        <v>1.2316880000000001E-3</v>
      </c>
      <c r="T1420" s="116">
        <v>1.1499666000000001E-3</v>
      </c>
      <c r="U1420" s="199">
        <v>4.6378831999999998E-5</v>
      </c>
      <c r="V1420" s="199">
        <v>3.5342541999999997E-5</v>
      </c>
      <c r="X1420" s="172">
        <v>2.7826807999999999E-6</v>
      </c>
    </row>
    <row r="1421" spans="1:24" ht="14.4">
      <c r="A1421" t="s">
        <v>3574</v>
      </c>
      <c r="B1421" s="85" t="s">
        <v>1273</v>
      </c>
      <c r="C1421" s="113" t="str">
        <f t="shared" si="278"/>
        <v>B.042.01.119</v>
      </c>
      <c r="D1421" s="9" t="s">
        <v>1239</v>
      </c>
      <c r="E1421" s="112" t="s">
        <v>514</v>
      </c>
      <c r="F1421" s="115" t="str">
        <f t="shared" si="279"/>
        <v>Electricity Luxembourg production</v>
      </c>
      <c r="G1421" s="146">
        <v>1.1774556666666667E-2</v>
      </c>
      <c r="H1421" s="8">
        <f t="shared" si="280"/>
        <v>1.1774556666666667E-2</v>
      </c>
      <c r="J1421" s="169">
        <v>6.3114986199999997E-3</v>
      </c>
      <c r="K1421" s="8">
        <f t="shared" si="281"/>
        <v>6.3114986199999997E-3</v>
      </c>
      <c r="L1421" s="170">
        <v>1.25666113E-3</v>
      </c>
      <c r="M1421" s="170">
        <v>3.1194133000000002E-3</v>
      </c>
      <c r="N1421" s="170">
        <v>1.6924069000000001E-4</v>
      </c>
      <c r="O1421" s="170">
        <v>1.7661834999999999E-3</v>
      </c>
      <c r="Q1421" s="69">
        <v>2.0131890000000001</v>
      </c>
      <c r="S1421" s="116">
        <v>8.5512551999999996E-4</v>
      </c>
      <c r="T1421" s="116">
        <v>8.1695637999999998E-4</v>
      </c>
      <c r="U1421" s="199">
        <v>2.3107655999999999E-5</v>
      </c>
      <c r="V1421" s="199">
        <v>1.5061486E-5</v>
      </c>
      <c r="X1421" s="172">
        <v>1.9003597999999999E-6</v>
      </c>
    </row>
    <row r="1422" spans="1:24" ht="14.4">
      <c r="A1422" t="s">
        <v>3575</v>
      </c>
      <c r="B1422" s="85" t="s">
        <v>1273</v>
      </c>
      <c r="C1422" s="113" t="str">
        <f t="shared" si="278"/>
        <v>B.042.01.120</v>
      </c>
      <c r="D1422" s="9" t="s">
        <v>1239</v>
      </c>
      <c r="E1422" s="112" t="s">
        <v>514</v>
      </c>
      <c r="F1422" s="115" t="str">
        <f t="shared" si="279"/>
        <v>Electricity Malta production</v>
      </c>
      <c r="G1422" s="146">
        <v>0.1423295</v>
      </c>
      <c r="H1422" s="8">
        <f t="shared" si="280"/>
        <v>0.1423295</v>
      </c>
      <c r="J1422" s="169">
        <v>2.2884906613999997E-2</v>
      </c>
      <c r="K1422" s="8">
        <f t="shared" si="281"/>
        <v>2.2884906613999997E-2</v>
      </c>
      <c r="L1422" s="170">
        <v>3.3361589300000001E-4</v>
      </c>
      <c r="M1422" s="170">
        <v>1.1391181900000001E-3</v>
      </c>
      <c r="N1422" s="170">
        <v>6.2747531000000007E-5</v>
      </c>
      <c r="O1422" s="170">
        <v>2.1349424999999998E-2</v>
      </c>
      <c r="Q1422" s="69">
        <v>2.2128825000000001</v>
      </c>
      <c r="S1422" s="116">
        <v>2.6282197E-3</v>
      </c>
      <c r="T1422" s="116">
        <v>2.4010087999999999E-3</v>
      </c>
      <c r="U1422" s="116">
        <v>1.1296507E-4</v>
      </c>
      <c r="V1422" s="116">
        <v>1.1424582E-4</v>
      </c>
      <c r="X1422" s="172">
        <v>6.6632851999999999E-6</v>
      </c>
    </row>
    <row r="1423" spans="1:24" ht="14.4">
      <c r="A1423" t="s">
        <v>3576</v>
      </c>
      <c r="B1423" s="85" t="s">
        <v>1273</v>
      </c>
      <c r="C1423" s="113" t="str">
        <f t="shared" si="278"/>
        <v>B.042.01.121</v>
      </c>
      <c r="D1423" s="9" t="s">
        <v>1239</v>
      </c>
      <c r="E1423" s="112" t="s">
        <v>514</v>
      </c>
      <c r="F1423" s="115" t="str">
        <f t="shared" si="279"/>
        <v>Electricity Netherlands production</v>
      </c>
      <c r="G1423" s="146">
        <v>0.10080436666666667</v>
      </c>
      <c r="H1423" s="8">
        <f t="shared" si="280"/>
        <v>0.10080436666666667</v>
      </c>
      <c r="J1423" s="169">
        <v>1.7734646008E-2</v>
      </c>
      <c r="K1423" s="8">
        <f t="shared" si="281"/>
        <v>1.7734646008E-2</v>
      </c>
      <c r="L1423" s="170">
        <v>4.2514072899999997E-4</v>
      </c>
      <c r="M1423" s="170">
        <v>1.39380689E-3</v>
      </c>
      <c r="N1423" s="170">
        <v>7.9504338900000002E-4</v>
      </c>
      <c r="O1423" s="170">
        <v>1.5120655E-2</v>
      </c>
      <c r="Q1423" s="69">
        <v>1.8535257000000001</v>
      </c>
      <c r="S1423" s="116">
        <v>1.9727440999999998E-3</v>
      </c>
      <c r="T1423" s="116">
        <v>1.834855E-3</v>
      </c>
      <c r="U1423" s="199">
        <v>8.2850334999999998E-5</v>
      </c>
      <c r="V1423" s="199">
        <v>5.5038791999999997E-5</v>
      </c>
      <c r="X1423" s="172">
        <v>4.7186833000000002E-6</v>
      </c>
    </row>
    <row r="1424" spans="1:24" ht="14.4">
      <c r="A1424" t="s">
        <v>3577</v>
      </c>
      <c r="B1424" s="85" t="s">
        <v>1273</v>
      </c>
      <c r="C1424" s="113" t="str">
        <f t="shared" si="278"/>
        <v>B.042.01.122</v>
      </c>
      <c r="D1424" s="9" t="s">
        <v>1239</v>
      </c>
      <c r="E1424" s="112" t="s">
        <v>514</v>
      </c>
      <c r="F1424" s="115" t="str">
        <f t="shared" si="279"/>
        <v>Electricity Poland production</v>
      </c>
      <c r="G1424" s="146">
        <v>0.20884783333333334</v>
      </c>
      <c r="H1424" s="8">
        <f t="shared" si="280"/>
        <v>0.20884783333333334</v>
      </c>
      <c r="J1424" s="169">
        <v>3.4123515824E-2</v>
      </c>
      <c r="K1424" s="8">
        <f t="shared" si="281"/>
        <v>3.4123515824E-2</v>
      </c>
      <c r="L1424" s="170">
        <v>5.9773241E-4</v>
      </c>
      <c r="M1424" s="170">
        <v>1.8748328699999999E-3</v>
      </c>
      <c r="N1424" s="170">
        <v>3.2377554399999999E-4</v>
      </c>
      <c r="O1424" s="170">
        <v>3.1327174999999999E-2</v>
      </c>
      <c r="Q1424" s="69">
        <v>2.4512820999999998</v>
      </c>
      <c r="S1424" s="116">
        <v>3.7914047999999998E-3</v>
      </c>
      <c r="T1424" s="116">
        <v>3.5785483000000001E-3</v>
      </c>
      <c r="U1424" s="116">
        <v>1.6685218000000001E-4</v>
      </c>
      <c r="V1424" s="199">
        <v>4.6004273999999998E-5</v>
      </c>
      <c r="X1424" s="172">
        <v>8.8336616999999994E-6</v>
      </c>
    </row>
    <row r="1425" spans="1:24" ht="14.4">
      <c r="A1425" t="s">
        <v>3578</v>
      </c>
      <c r="B1425" s="85" t="s">
        <v>1273</v>
      </c>
      <c r="C1425" s="113" t="str">
        <f t="shared" si="278"/>
        <v>B.042.01.123</v>
      </c>
      <c r="D1425" s="9" t="s">
        <v>1239</v>
      </c>
      <c r="E1425" s="112" t="s">
        <v>514</v>
      </c>
      <c r="F1425" s="115" t="str">
        <f t="shared" si="279"/>
        <v>Electricity Portugal production</v>
      </c>
      <c r="G1425" s="146">
        <v>3.4777376666666672E-2</v>
      </c>
      <c r="H1425" s="8">
        <f t="shared" si="280"/>
        <v>3.4777376666666672E-2</v>
      </c>
      <c r="J1425" s="169">
        <v>6.9528903389999997E-3</v>
      </c>
      <c r="K1425" s="8">
        <f t="shared" si="281"/>
        <v>6.9528903389999997E-3</v>
      </c>
      <c r="L1425" s="170">
        <v>4.0417863999999998E-4</v>
      </c>
      <c r="M1425" s="170">
        <v>1.1568984499999999E-3</v>
      </c>
      <c r="N1425" s="170">
        <v>1.75206749E-4</v>
      </c>
      <c r="O1425" s="170">
        <v>5.2166065000000001E-3</v>
      </c>
      <c r="Q1425" s="69">
        <v>1.5756893000000001</v>
      </c>
      <c r="S1425" s="116">
        <v>8.3166532000000001E-4</v>
      </c>
      <c r="T1425" s="116">
        <v>7.7130676999999999E-4</v>
      </c>
      <c r="U1425" s="199">
        <v>3.1685269999999998E-5</v>
      </c>
      <c r="V1425" s="199">
        <v>2.8673282999999999E-5</v>
      </c>
      <c r="X1425" s="172">
        <v>2.0305861000000001E-6</v>
      </c>
    </row>
    <row r="1426" spans="1:24" ht="14.4">
      <c r="A1426" t="s">
        <v>3579</v>
      </c>
      <c r="B1426" s="85" t="s">
        <v>1273</v>
      </c>
      <c r="C1426" s="113" t="str">
        <f t="shared" si="278"/>
        <v>B.042.01.124</v>
      </c>
      <c r="D1426" s="9" t="s">
        <v>1239</v>
      </c>
      <c r="E1426" s="112" t="s">
        <v>514</v>
      </c>
      <c r="F1426" s="115" t="str">
        <f t="shared" si="279"/>
        <v>Electricity Romania production</v>
      </c>
      <c r="G1426" s="146">
        <v>6.8666626666666675E-2</v>
      </c>
      <c r="H1426" s="8">
        <f t="shared" si="280"/>
        <v>6.8666626666666675E-2</v>
      </c>
      <c r="J1426" s="169">
        <v>1.6170502959000001E-2</v>
      </c>
      <c r="K1426" s="8">
        <f t="shared" si="281"/>
        <v>1.6170502959000001E-2</v>
      </c>
      <c r="L1426" s="170">
        <v>2.0753932900000001E-4</v>
      </c>
      <c r="M1426" s="170">
        <v>7.4703686999999996E-4</v>
      </c>
      <c r="N1426" s="170">
        <v>4.91593276E-3</v>
      </c>
      <c r="O1426" s="170">
        <v>1.0299994E-2</v>
      </c>
      <c r="Q1426" s="69">
        <v>2.0297390000000002</v>
      </c>
      <c r="S1426" s="116">
        <v>1.2934282E-3</v>
      </c>
      <c r="T1426" s="116">
        <v>1.2060833E-3</v>
      </c>
      <c r="U1426" s="199">
        <v>5.5520609999999999E-5</v>
      </c>
      <c r="V1426" s="199">
        <v>3.1824281000000001E-5</v>
      </c>
      <c r="X1426" s="172">
        <v>3.9987517000000003E-6</v>
      </c>
    </row>
    <row r="1427" spans="1:24" ht="14.4">
      <c r="A1427" t="s">
        <v>3580</v>
      </c>
      <c r="B1427" s="85" t="s">
        <v>1273</v>
      </c>
      <c r="C1427" s="113" t="str">
        <f t="shared" si="278"/>
        <v>B.042.01.125</v>
      </c>
      <c r="D1427" s="9" t="s">
        <v>1239</v>
      </c>
      <c r="E1427" s="112" t="s">
        <v>514</v>
      </c>
      <c r="F1427" s="115" t="str">
        <f t="shared" si="279"/>
        <v>Electricity Slovakia production</v>
      </c>
      <c r="G1427" s="146">
        <v>3.1598149333333339E-2</v>
      </c>
      <c r="H1427" s="8">
        <f t="shared" si="280"/>
        <v>3.1598149333333339E-2</v>
      </c>
      <c r="J1427" s="169">
        <v>2.0747918242999999E-2</v>
      </c>
      <c r="K1427" s="8">
        <f t="shared" si="281"/>
        <v>2.0747918242999999E-2</v>
      </c>
      <c r="L1427" s="170">
        <v>3.52902487E-4</v>
      </c>
      <c r="M1427" s="170">
        <v>1.28581023E-3</v>
      </c>
      <c r="N1427" s="170">
        <v>1.4369483125999999E-2</v>
      </c>
      <c r="O1427" s="170">
        <v>4.7397224000000002E-3</v>
      </c>
      <c r="Q1427" s="69">
        <v>2.4678810000000002</v>
      </c>
      <c r="S1427" s="116">
        <v>8.1155547999999997E-4</v>
      </c>
      <c r="T1427" s="116">
        <v>7.6167968000000002E-4</v>
      </c>
      <c r="U1427" s="199">
        <v>3.0077875E-5</v>
      </c>
      <c r="V1427" s="199">
        <v>1.9797924000000001E-5</v>
      </c>
      <c r="X1427" s="172">
        <v>4.0147791000000001E-6</v>
      </c>
    </row>
    <row r="1428" spans="1:24" ht="14.4">
      <c r="A1428" t="s">
        <v>3581</v>
      </c>
      <c r="B1428" s="85" t="s">
        <v>1273</v>
      </c>
      <c r="C1428" s="113" t="str">
        <f t="shared" si="278"/>
        <v>B.042.01.126</v>
      </c>
      <c r="D1428" s="9" t="s">
        <v>1239</v>
      </c>
      <c r="E1428" s="112" t="s">
        <v>514</v>
      </c>
      <c r="F1428" s="115" t="str">
        <f t="shared" si="279"/>
        <v>Electricity Slovenia production</v>
      </c>
      <c r="G1428" s="146">
        <v>4.678388666666667E-2</v>
      </c>
      <c r="H1428" s="8">
        <f t="shared" si="280"/>
        <v>4.678388666666667E-2</v>
      </c>
      <c r="J1428" s="169">
        <v>1.6769247913E-2</v>
      </c>
      <c r="K1428" s="8">
        <f t="shared" si="281"/>
        <v>1.6769247913E-2</v>
      </c>
      <c r="L1428" s="170">
        <v>2.0682488800000001E-4</v>
      </c>
      <c r="M1428" s="170">
        <v>7.460065200000001E-4</v>
      </c>
      <c r="N1428" s="170">
        <v>8.7988335050000008E-3</v>
      </c>
      <c r="O1428" s="170">
        <v>7.017583E-3</v>
      </c>
      <c r="Q1428" s="69">
        <v>2.1321987999999998</v>
      </c>
      <c r="S1428" s="116">
        <v>9.2717703000000005E-4</v>
      </c>
      <c r="T1428" s="116">
        <v>8.7424892999999997E-4</v>
      </c>
      <c r="U1428" s="199">
        <v>3.8978949000000001E-5</v>
      </c>
      <c r="V1428" s="199">
        <v>1.3949153E-5</v>
      </c>
      <c r="X1428" s="172">
        <v>3.6632586999999998E-6</v>
      </c>
    </row>
    <row r="1429" spans="1:24" ht="14.4">
      <c r="A1429" t="s">
        <v>3582</v>
      </c>
      <c r="B1429" s="85" t="s">
        <v>1273</v>
      </c>
      <c r="C1429" s="113" t="str">
        <f t="shared" si="278"/>
        <v>B.042.01.127</v>
      </c>
      <c r="D1429" s="9" t="s">
        <v>1239</v>
      </c>
      <c r="E1429" s="112" t="s">
        <v>514</v>
      </c>
      <c r="F1429" s="115" t="str">
        <f t="shared" si="279"/>
        <v>Electricity Spain production</v>
      </c>
      <c r="G1429" s="146">
        <v>4.8210838666666665E-2</v>
      </c>
      <c r="H1429" s="8">
        <f t="shared" si="280"/>
        <v>4.8210838666666665E-2</v>
      </c>
      <c r="J1429" s="169">
        <v>1.2899638519999999E-2</v>
      </c>
      <c r="K1429" s="8">
        <f t="shared" si="281"/>
        <v>1.2899638519999999E-2</v>
      </c>
      <c r="L1429" s="170">
        <v>2.6124147000000002E-4</v>
      </c>
      <c r="M1429" s="170">
        <v>1.00829363E-3</v>
      </c>
      <c r="N1429" s="170">
        <v>4.3984776199999997E-3</v>
      </c>
      <c r="O1429" s="170">
        <v>7.2316257999999996E-3</v>
      </c>
      <c r="Q1429" s="69">
        <v>1.8300057000000001</v>
      </c>
      <c r="S1429" s="116">
        <v>1.0311394000000001E-3</v>
      </c>
      <c r="T1429" s="116">
        <v>9.5336160999999996E-4</v>
      </c>
      <c r="U1429" s="199">
        <v>4.1328246000000001E-5</v>
      </c>
      <c r="V1429" s="199">
        <v>3.6449497000000002E-5</v>
      </c>
      <c r="X1429" s="172">
        <v>3.1267552999999999E-6</v>
      </c>
    </row>
    <row r="1430" spans="1:24" ht="14.4">
      <c r="A1430" t="s">
        <v>3583</v>
      </c>
      <c r="B1430" s="85" t="s">
        <v>1273</v>
      </c>
      <c r="C1430" s="113" t="str">
        <f t="shared" si="278"/>
        <v>B.042.01.128</v>
      </c>
      <c r="D1430" s="9" t="s">
        <v>1239</v>
      </c>
      <c r="E1430" s="112" t="s">
        <v>514</v>
      </c>
      <c r="F1430" s="115" t="str">
        <f t="shared" si="279"/>
        <v>Electricity Sweden production</v>
      </c>
      <c r="G1430" s="146">
        <v>1.023218E-2</v>
      </c>
      <c r="H1430" s="8">
        <f t="shared" si="280"/>
        <v>1.023218E-2</v>
      </c>
      <c r="J1430" s="169">
        <v>8.8172407349999989E-3</v>
      </c>
      <c r="K1430" s="8">
        <f t="shared" si="281"/>
        <v>8.8172407349999989E-3</v>
      </c>
      <c r="L1430" s="170">
        <v>2.8091083500000002E-4</v>
      </c>
      <c r="M1430" s="170">
        <v>8.2621940999999999E-4</v>
      </c>
      <c r="N1430" s="170">
        <v>6.1752834899999999E-3</v>
      </c>
      <c r="O1430" s="170">
        <v>1.5348269999999999E-3</v>
      </c>
      <c r="Q1430" s="69">
        <v>1.6843509000000001</v>
      </c>
      <c r="S1430" s="116">
        <v>3.4715085999999999E-4</v>
      </c>
      <c r="T1430" s="116">
        <v>3.3317600999999998E-4</v>
      </c>
      <c r="U1430" s="199">
        <v>1.1622965E-5</v>
      </c>
      <c r="V1430" s="199">
        <v>2.3518875999999998E-6</v>
      </c>
      <c r="X1430" s="172">
        <v>1.6488091999999999E-6</v>
      </c>
    </row>
    <row r="1431" spans="1:24" ht="14.4">
      <c r="A1431" t="s">
        <v>3584</v>
      </c>
      <c r="B1431" s="85" t="s">
        <v>1273</v>
      </c>
      <c r="C1431" s="113" t="str">
        <f t="shared" si="278"/>
        <v>B.042.01.129</v>
      </c>
      <c r="D1431" s="9" t="s">
        <v>1239</v>
      </c>
      <c r="E1431" s="112" t="s">
        <v>514</v>
      </c>
      <c r="F1431" s="115" t="str">
        <f t="shared" si="279"/>
        <v>Electricity Switzerland production</v>
      </c>
      <c r="G1431" s="146">
        <v>7.6655620000000008E-3</v>
      </c>
      <c r="H1431" s="8">
        <f t="shared" si="280"/>
        <v>7.6655620000000008E-3</v>
      </c>
      <c r="J1431" s="169">
        <v>9.1707092349999995E-3</v>
      </c>
      <c r="K1431" s="8">
        <f t="shared" si="281"/>
        <v>9.1707092349999995E-3</v>
      </c>
      <c r="L1431" s="170">
        <v>1.7663354500000001E-4</v>
      </c>
      <c r="M1431" s="170">
        <v>6.1763833999999994E-4</v>
      </c>
      <c r="N1431" s="170">
        <v>7.2266030500000005E-3</v>
      </c>
      <c r="O1431" s="170">
        <v>1.1498343000000001E-3</v>
      </c>
      <c r="Q1431" s="69">
        <v>1.7633780999999999</v>
      </c>
      <c r="S1431" s="116">
        <v>2.7652904999999998E-4</v>
      </c>
      <c r="T1431" s="116">
        <v>2.6163671000000002E-4</v>
      </c>
      <c r="U1431" s="199">
        <v>8.8153104000000006E-6</v>
      </c>
      <c r="V1431" s="199">
        <v>6.0770284000000001E-6</v>
      </c>
      <c r="X1431" s="172">
        <v>1.7408845E-6</v>
      </c>
    </row>
    <row r="1432" spans="1:24" ht="14.4">
      <c r="A1432" t="s">
        <v>3585</v>
      </c>
      <c r="B1432" s="85" t="s">
        <v>1273</v>
      </c>
      <c r="C1432" s="113" t="str">
        <f t="shared" si="278"/>
        <v>B.042.01.130</v>
      </c>
      <c r="D1432" s="9" t="s">
        <v>1239</v>
      </c>
      <c r="E1432" s="112" t="s">
        <v>514</v>
      </c>
      <c r="F1432" s="115" t="str">
        <f t="shared" si="279"/>
        <v>Electricity Norway production</v>
      </c>
      <c r="G1432" s="146">
        <v>3.8728279333333335E-3</v>
      </c>
      <c r="H1432" s="8">
        <f t="shared" si="280"/>
        <v>3.8728279333333335E-3</v>
      </c>
      <c r="J1432" s="169">
        <v>8.918888546E-4</v>
      </c>
      <c r="K1432" s="8">
        <f t="shared" si="281"/>
        <v>8.918888546E-4</v>
      </c>
      <c r="L1432" s="170">
        <v>2.3537650099999998E-5</v>
      </c>
      <c r="M1432" s="170">
        <v>7.4720823000000008E-5</v>
      </c>
      <c r="N1432" s="170">
        <v>2.127061915E-4</v>
      </c>
      <c r="O1432" s="170">
        <v>5.8092419000000002E-4</v>
      </c>
      <c r="Q1432" s="69">
        <v>1.0723442999999999</v>
      </c>
      <c r="S1432" s="199">
        <v>8.2527849999999996E-5</v>
      </c>
      <c r="T1432" s="199">
        <v>7.7562335000000004E-5</v>
      </c>
      <c r="U1432" s="199">
        <v>3.2987248E-6</v>
      </c>
      <c r="V1432" s="199">
        <v>1.6667894E-6</v>
      </c>
      <c r="X1432" s="172">
        <v>2.6723679999999999E-7</v>
      </c>
    </row>
    <row r="1433" spans="1:24" ht="14.4">
      <c r="A1433" t="s">
        <v>3586</v>
      </c>
      <c r="B1433" s="85" t="s">
        <v>1273</v>
      </c>
      <c r="C1433" s="113" t="str">
        <f t="shared" si="278"/>
        <v>B.042.01.131</v>
      </c>
      <c r="D1433" s="9" t="s">
        <v>1239</v>
      </c>
      <c r="E1433" s="112" t="s">
        <v>514</v>
      </c>
      <c r="F1433" s="115" t="str">
        <f t="shared" si="279"/>
        <v>Electricity United Kingdom production</v>
      </c>
      <c r="G1433" s="146">
        <v>6.6996986666666675E-2</v>
      </c>
      <c r="H1433" s="8">
        <f t="shared" si="280"/>
        <v>6.6996986666666675E-2</v>
      </c>
      <c r="J1433" s="169">
        <v>1.6007267118000001E-2</v>
      </c>
      <c r="K1433" s="8">
        <f t="shared" si="281"/>
        <v>1.6007267118000001E-2</v>
      </c>
      <c r="L1433" s="170">
        <v>7.8660960999999991E-4</v>
      </c>
      <c r="M1433" s="170">
        <v>2.2332877000000003E-3</v>
      </c>
      <c r="N1433" s="170">
        <v>2.937821808E-3</v>
      </c>
      <c r="O1433" s="170">
        <v>1.0049548E-2</v>
      </c>
      <c r="Q1433" s="69">
        <v>2.1936783000000002</v>
      </c>
      <c r="S1433" s="116">
        <v>1.5993088999999999E-3</v>
      </c>
      <c r="T1433" s="116">
        <v>1.4865047000000001E-3</v>
      </c>
      <c r="U1433" s="199">
        <v>6.1040661999999996E-5</v>
      </c>
      <c r="V1433" s="199">
        <v>5.1763498000000001E-5</v>
      </c>
      <c r="X1433" s="172">
        <v>4.1923619000000002E-6</v>
      </c>
    </row>
    <row r="1434" spans="1:24" ht="14.4">
      <c r="B1434" s="85"/>
      <c r="C1434" s="113"/>
      <c r="D1434" s="1" t="s">
        <v>1572</v>
      </c>
      <c r="E1434" s="112"/>
      <c r="H1434" s="8"/>
      <c r="Q1434"/>
      <c r="U1434" s="3"/>
      <c r="V1434" s="3"/>
      <c r="X1434" s="3"/>
    </row>
    <row r="1435" spans="1:24" ht="14.4">
      <c r="A1435" t="s">
        <v>3587</v>
      </c>
      <c r="B1435" s="85" t="s">
        <v>1273</v>
      </c>
      <c r="C1435" s="113" t="str">
        <f t="shared" ref="C1435:C1463" si="282">MID(A1435,1,12)</f>
        <v>B.042.02.101</v>
      </c>
      <c r="D1435" s="9" t="s">
        <v>1572</v>
      </c>
      <c r="E1435" s="112" t="s">
        <v>514</v>
      </c>
      <c r="F1435" s="115" t="str">
        <f t="shared" ref="F1435:F1463" si="283">MID(A1435, 21,85)</f>
        <v>Electricity .EU-27 consumption</v>
      </c>
      <c r="G1435" s="146">
        <v>6.4763016666666673E-2</v>
      </c>
      <c r="H1435" s="8">
        <f t="shared" ref="H1435:H1463" si="284">G1435</f>
        <v>6.4763016666666673E-2</v>
      </c>
      <c r="J1435" s="169">
        <v>1.6766132454999999E-2</v>
      </c>
      <c r="K1435" s="8">
        <f t="shared" ref="K1435:K1463" si="285">J1435</f>
        <v>1.6766132454999999E-2</v>
      </c>
      <c r="L1435" s="170">
        <v>4.1102778000000003E-4</v>
      </c>
      <c r="M1435" s="170">
        <v>1.3430954E-3</v>
      </c>
      <c r="N1435" s="170">
        <v>5.2975567750000001E-3</v>
      </c>
      <c r="O1435" s="170">
        <v>9.7144524999999999E-3</v>
      </c>
      <c r="Q1435" s="69">
        <v>2.0526388</v>
      </c>
      <c r="S1435" s="116">
        <v>1.3627234000000001E-3</v>
      </c>
      <c r="T1435" s="116">
        <v>1.2754035E-3</v>
      </c>
      <c r="U1435" s="199">
        <v>5.5366754999999997E-5</v>
      </c>
      <c r="V1435" s="199">
        <v>3.1953150000000001E-5</v>
      </c>
      <c r="X1435" s="172">
        <v>4.0183476E-6</v>
      </c>
    </row>
    <row r="1436" spans="1:24" ht="14.4">
      <c r="A1436" t="s">
        <v>3588</v>
      </c>
      <c r="B1436" s="85" t="s">
        <v>1273</v>
      </c>
      <c r="C1436" s="113" t="str">
        <f t="shared" si="282"/>
        <v>B.042.02.102</v>
      </c>
      <c r="D1436" s="9" t="s">
        <v>1572</v>
      </c>
      <c r="E1436" s="112" t="s">
        <v>514</v>
      </c>
      <c r="F1436" s="115" t="str">
        <f t="shared" si="283"/>
        <v>Electricity Austria consumption</v>
      </c>
      <c r="G1436" s="146">
        <v>3.8080584666666667E-2</v>
      </c>
      <c r="H1436" s="8">
        <f t="shared" si="284"/>
        <v>3.8080584666666667E-2</v>
      </c>
      <c r="J1436" s="169">
        <v>8.3816396099999999E-3</v>
      </c>
      <c r="K1436" s="8">
        <f t="shared" si="285"/>
        <v>8.3816396099999999E-3</v>
      </c>
      <c r="L1436" s="170">
        <v>4.0136585999999997E-4</v>
      </c>
      <c r="M1436" s="170">
        <v>1.2333206699999999E-3</v>
      </c>
      <c r="N1436" s="170">
        <v>1.03486538E-3</v>
      </c>
      <c r="O1436" s="170">
        <v>5.7120877E-3</v>
      </c>
      <c r="Q1436" s="69">
        <v>1.5420189</v>
      </c>
      <c r="S1436" s="116">
        <v>9.0080822E-4</v>
      </c>
      <c r="T1436" s="116">
        <v>8.4201787999999998E-4</v>
      </c>
      <c r="U1436" s="199">
        <v>3.4609993999999999E-5</v>
      </c>
      <c r="V1436" s="199">
        <v>2.4180351999999998E-5</v>
      </c>
      <c r="X1436" s="172">
        <v>2.1692473E-6</v>
      </c>
    </row>
    <row r="1437" spans="1:24" ht="14.4">
      <c r="A1437" t="s">
        <v>3589</v>
      </c>
      <c r="B1437" s="85" t="s">
        <v>1273</v>
      </c>
      <c r="C1437" s="113" t="str">
        <f t="shared" si="282"/>
        <v>B.042.02.103</v>
      </c>
      <c r="D1437" s="9" t="s">
        <v>1572</v>
      </c>
      <c r="E1437" s="112" t="s">
        <v>514</v>
      </c>
      <c r="F1437" s="115" t="str">
        <f t="shared" si="283"/>
        <v>Electricity Belgium consumption</v>
      </c>
      <c r="G1437" s="146">
        <v>5.5293515333333335E-2</v>
      </c>
      <c r="H1437" s="8">
        <f t="shared" si="284"/>
        <v>5.5293515333333335E-2</v>
      </c>
      <c r="J1437" s="169">
        <v>1.7847957251E-2</v>
      </c>
      <c r="K1437" s="8">
        <f t="shared" si="285"/>
        <v>1.7847957251E-2</v>
      </c>
      <c r="L1437" s="170">
        <v>3.9318617600000001E-4</v>
      </c>
      <c r="M1437" s="170">
        <v>1.4755585300000001E-3</v>
      </c>
      <c r="N1437" s="170">
        <v>7.6851852450000001E-3</v>
      </c>
      <c r="O1437" s="170">
        <v>8.2940272999999995E-3</v>
      </c>
      <c r="Q1437" s="69">
        <v>2.1548417</v>
      </c>
      <c r="S1437" s="116">
        <v>1.2541956E-3</v>
      </c>
      <c r="T1437" s="116">
        <v>1.1648154E-3</v>
      </c>
      <c r="U1437" s="199">
        <v>4.8936720000000003E-5</v>
      </c>
      <c r="V1437" s="199">
        <v>4.0443427E-5</v>
      </c>
      <c r="X1437" s="172">
        <v>4.0417844000000002E-6</v>
      </c>
    </row>
    <row r="1438" spans="1:24" ht="14.4">
      <c r="A1438" t="s">
        <v>3590</v>
      </c>
      <c r="B1438" s="85" t="s">
        <v>1273</v>
      </c>
      <c r="C1438" s="113" t="str">
        <f t="shared" si="282"/>
        <v>B.042.02.104</v>
      </c>
      <c r="D1438" s="9" t="s">
        <v>1572</v>
      </c>
      <c r="E1438" s="112" t="s">
        <v>514</v>
      </c>
      <c r="F1438" s="115" t="str">
        <f t="shared" si="283"/>
        <v>Electricity Bulgaria consumption</v>
      </c>
      <c r="G1438" s="146">
        <v>7.8108960000000005E-2</v>
      </c>
      <c r="H1438" s="8">
        <f t="shared" si="284"/>
        <v>7.8108960000000005E-2</v>
      </c>
      <c r="J1438" s="169">
        <v>2.1335511430000002E-2</v>
      </c>
      <c r="K1438" s="8">
        <f t="shared" si="285"/>
        <v>2.1335511430000002E-2</v>
      </c>
      <c r="L1438" s="170">
        <v>3.8946714399999997E-4</v>
      </c>
      <c r="M1438" s="170">
        <v>1.2411783700000002E-3</v>
      </c>
      <c r="N1438" s="170">
        <v>7.988521916E-3</v>
      </c>
      <c r="O1438" s="170">
        <v>1.1716344E-2</v>
      </c>
      <c r="Q1438" s="69">
        <v>2.2460015000000002</v>
      </c>
      <c r="S1438" s="116">
        <v>1.5400809E-3</v>
      </c>
      <c r="T1438" s="116">
        <v>1.4587659E-3</v>
      </c>
      <c r="U1438" s="199">
        <v>6.4989765000000003E-5</v>
      </c>
      <c r="V1438" s="199">
        <v>1.6325216000000001E-5</v>
      </c>
      <c r="X1438" s="172">
        <v>4.8518259000000002E-6</v>
      </c>
    </row>
    <row r="1439" spans="1:24" ht="14.4">
      <c r="A1439" t="s">
        <v>3591</v>
      </c>
      <c r="B1439" s="85" t="s">
        <v>1273</v>
      </c>
      <c r="C1439" s="113" t="str">
        <f t="shared" si="282"/>
        <v>B.042.02.105</v>
      </c>
      <c r="D1439" s="9" t="s">
        <v>1572</v>
      </c>
      <c r="E1439" s="112" t="s">
        <v>514</v>
      </c>
      <c r="F1439" s="115" t="str">
        <f t="shared" si="283"/>
        <v>Electricity Croatia consumption</v>
      </c>
      <c r="G1439" s="146">
        <v>6.4098617999999996E-2</v>
      </c>
      <c r="H1439" s="8">
        <f t="shared" si="284"/>
        <v>6.4098617999999996E-2</v>
      </c>
      <c r="J1439" s="169">
        <v>1.497017112E-2</v>
      </c>
      <c r="K1439" s="8">
        <f t="shared" si="285"/>
        <v>1.497017112E-2</v>
      </c>
      <c r="L1439" s="170">
        <v>5.3961242999999999E-4</v>
      </c>
      <c r="M1439" s="170">
        <v>1.36729368E-3</v>
      </c>
      <c r="N1439" s="170">
        <v>3.4484723100000002E-3</v>
      </c>
      <c r="O1439" s="170">
        <v>9.6147926999999994E-3</v>
      </c>
      <c r="Q1439" s="69">
        <v>2.0633697</v>
      </c>
      <c r="S1439" s="116">
        <v>1.3475767000000001E-3</v>
      </c>
      <c r="T1439" s="116">
        <v>1.2647914000000001E-3</v>
      </c>
      <c r="U1439" s="199">
        <v>5.4771361999999998E-5</v>
      </c>
      <c r="V1439" s="199">
        <v>2.8013937000000001E-5</v>
      </c>
      <c r="X1439" s="172">
        <v>3.6169967000000002E-6</v>
      </c>
    </row>
    <row r="1440" spans="1:24" ht="14.4">
      <c r="A1440" t="s">
        <v>3592</v>
      </c>
      <c r="B1440" s="85" t="s">
        <v>1273</v>
      </c>
      <c r="C1440" s="113" t="str">
        <f t="shared" si="282"/>
        <v>B.042.02.106</v>
      </c>
      <c r="D1440" s="9" t="s">
        <v>1572</v>
      </c>
      <c r="E1440" s="112" t="s">
        <v>514</v>
      </c>
      <c r="F1440" s="115" t="str">
        <f t="shared" si="283"/>
        <v>Electricity Cyprus consumption</v>
      </c>
      <c r="G1440" s="146">
        <v>0.15231475333333336</v>
      </c>
      <c r="H1440" s="8">
        <f t="shared" si="284"/>
        <v>0.15231475333333336</v>
      </c>
      <c r="J1440" s="169">
        <v>3.1642213787000002E-2</v>
      </c>
      <c r="K1440" s="8">
        <f t="shared" si="285"/>
        <v>3.1642213787000002E-2</v>
      </c>
      <c r="L1440" s="170">
        <v>1.25453229E-3</v>
      </c>
      <c r="M1440" s="170">
        <v>7.3921460000000005E-3</v>
      </c>
      <c r="N1440" s="170">
        <v>1.4832249700000001E-4</v>
      </c>
      <c r="O1440" s="170">
        <v>2.2847213000000002E-2</v>
      </c>
      <c r="Q1440" s="69">
        <v>2.2431697000000002</v>
      </c>
      <c r="S1440" s="116">
        <v>4.318845E-3</v>
      </c>
      <c r="T1440" s="116">
        <v>4.0290483E-3</v>
      </c>
      <c r="U1440" s="116">
        <v>1.5250537E-4</v>
      </c>
      <c r="V1440" s="116">
        <v>1.3729123999999999E-4</v>
      </c>
      <c r="X1440" s="172">
        <v>8.7061961000000004E-6</v>
      </c>
    </row>
    <row r="1441" spans="1:24" ht="14.4">
      <c r="A1441" t="s">
        <v>3593</v>
      </c>
      <c r="B1441" s="85" t="s">
        <v>1273</v>
      </c>
      <c r="C1441" s="113" t="str">
        <f t="shared" si="282"/>
        <v>B.042.02.107</v>
      </c>
      <c r="D1441" s="9" t="s">
        <v>1572</v>
      </c>
      <c r="E1441" s="112" t="s">
        <v>514</v>
      </c>
      <c r="F1441" s="115" t="str">
        <f t="shared" si="283"/>
        <v>Electricity Czechia consumption</v>
      </c>
      <c r="G1441" s="146">
        <v>0.112123</v>
      </c>
      <c r="H1441" s="8">
        <f t="shared" si="284"/>
        <v>0.112123</v>
      </c>
      <c r="J1441" s="169">
        <v>2.6892092925E-2</v>
      </c>
      <c r="K1441" s="8">
        <f t="shared" si="285"/>
        <v>2.6892092925E-2</v>
      </c>
      <c r="L1441" s="170">
        <v>5.4455781E-4</v>
      </c>
      <c r="M1441" s="170">
        <v>1.63834773E-3</v>
      </c>
      <c r="N1441" s="170">
        <v>7.890737384999999E-3</v>
      </c>
      <c r="O1441" s="170">
        <v>1.6818449999999999E-2</v>
      </c>
      <c r="Q1441" s="69">
        <v>2.5110785</v>
      </c>
      <c r="S1441" s="116">
        <v>2.169444E-3</v>
      </c>
      <c r="T1441" s="116">
        <v>2.0563110999999999E-3</v>
      </c>
      <c r="U1441" s="199">
        <v>9.2530812000000005E-5</v>
      </c>
      <c r="V1441" s="199">
        <v>2.0602023999999999E-5</v>
      </c>
      <c r="X1441" s="172">
        <v>6.3438484000000004E-6</v>
      </c>
    </row>
    <row r="1442" spans="1:24" ht="14.4">
      <c r="A1442" t="s">
        <v>3594</v>
      </c>
      <c r="B1442" s="85" t="s">
        <v>1273</v>
      </c>
      <c r="C1442" s="113" t="str">
        <f t="shared" si="282"/>
        <v>B.042.02.108</v>
      </c>
      <c r="D1442" s="9" t="s">
        <v>1572</v>
      </c>
      <c r="E1442" s="112" t="s">
        <v>514</v>
      </c>
      <c r="F1442" s="115" t="str">
        <f t="shared" si="283"/>
        <v>Electricity Denmark consumption</v>
      </c>
      <c r="G1442" s="146">
        <v>2.3286687333333337E-2</v>
      </c>
      <c r="H1442" s="8">
        <f t="shared" si="284"/>
        <v>2.3286687333333337E-2</v>
      </c>
      <c r="J1442" s="169">
        <v>7.1007161800000001E-3</v>
      </c>
      <c r="K1442" s="8">
        <f t="shared" si="285"/>
        <v>7.1007161800000001E-3</v>
      </c>
      <c r="L1442" s="170">
        <v>6.3461045000000002E-4</v>
      </c>
      <c r="M1442" s="170">
        <v>1.65964721E-3</v>
      </c>
      <c r="N1442" s="170">
        <v>1.3134554200000001E-3</v>
      </c>
      <c r="O1442" s="170">
        <v>3.4930031000000002E-3</v>
      </c>
      <c r="Q1442" s="69">
        <v>1.8649340999999999</v>
      </c>
      <c r="S1442" s="116">
        <v>7.3545778000000004E-4</v>
      </c>
      <c r="T1442" s="116">
        <v>6.9864560999999996E-4</v>
      </c>
      <c r="U1442" s="199">
        <v>2.5251644000000001E-5</v>
      </c>
      <c r="V1442" s="199">
        <v>1.1560523E-5</v>
      </c>
      <c r="X1442" s="172">
        <v>1.8157022999999999E-6</v>
      </c>
    </row>
    <row r="1443" spans="1:24" ht="14.4">
      <c r="A1443" t="s">
        <v>3595</v>
      </c>
      <c r="B1443" s="85" t="s">
        <v>1273</v>
      </c>
      <c r="C1443" s="113" t="str">
        <f t="shared" si="282"/>
        <v>B.042.02.109</v>
      </c>
      <c r="D1443" s="9" t="s">
        <v>1572</v>
      </c>
      <c r="E1443" s="112" t="s">
        <v>514</v>
      </c>
      <c r="F1443" s="115" t="str">
        <f t="shared" si="283"/>
        <v>Electricity Estonia consumption</v>
      </c>
      <c r="G1443" s="146">
        <v>5.8574617333333329E-2</v>
      </c>
      <c r="H1443" s="8">
        <f t="shared" si="284"/>
        <v>5.8574617333333329E-2</v>
      </c>
      <c r="J1443" s="169">
        <v>1.7711776921E-2</v>
      </c>
      <c r="K1443" s="8">
        <f t="shared" si="285"/>
        <v>1.7711776921E-2</v>
      </c>
      <c r="L1443" s="170">
        <v>1.17411421E-3</v>
      </c>
      <c r="M1443" s="170">
        <v>4.2458037000000001E-3</v>
      </c>
      <c r="N1443" s="170">
        <v>3.5056664109999998E-3</v>
      </c>
      <c r="O1443" s="170">
        <v>8.7861925999999993E-3</v>
      </c>
      <c r="Q1443" s="69">
        <v>3.1228864999999999</v>
      </c>
      <c r="S1443" s="116">
        <v>1.9798645999999998E-3</v>
      </c>
      <c r="T1443" s="116">
        <v>1.8225888E-3</v>
      </c>
      <c r="U1443" s="199">
        <v>6.4769482000000001E-5</v>
      </c>
      <c r="V1443" s="199">
        <v>9.2506325999999997E-5</v>
      </c>
      <c r="X1443" s="172">
        <v>5.2051255000000001E-6</v>
      </c>
    </row>
    <row r="1444" spans="1:24" ht="14.4">
      <c r="A1444" t="s">
        <v>3596</v>
      </c>
      <c r="B1444" s="85" t="s">
        <v>1273</v>
      </c>
      <c r="C1444" s="113" t="str">
        <f t="shared" si="282"/>
        <v>B.042.02.110</v>
      </c>
      <c r="D1444" s="9" t="s">
        <v>1572</v>
      </c>
      <c r="E1444" s="112" t="s">
        <v>514</v>
      </c>
      <c r="F1444" s="115" t="str">
        <f t="shared" si="283"/>
        <v>Electricity Finland consumption</v>
      </c>
      <c r="G1444" s="146">
        <v>1.7127315333333334E-2</v>
      </c>
      <c r="H1444" s="8">
        <f t="shared" si="284"/>
        <v>1.7127315333333334E-2</v>
      </c>
      <c r="J1444" s="169">
        <v>1.3010507581000001E-2</v>
      </c>
      <c r="K1444" s="8">
        <f t="shared" si="285"/>
        <v>1.3010507581000001E-2</v>
      </c>
      <c r="L1444" s="170">
        <v>5.4161441000000004E-4</v>
      </c>
      <c r="M1444" s="170">
        <v>1.5287822999999999E-3</v>
      </c>
      <c r="N1444" s="170">
        <v>8.3710135710000008E-3</v>
      </c>
      <c r="O1444" s="170">
        <v>2.5690972999999999E-3</v>
      </c>
      <c r="Q1444" s="69">
        <v>2.0198988</v>
      </c>
      <c r="S1444" s="116">
        <v>6.1085708000000003E-4</v>
      </c>
      <c r="T1444" s="116">
        <v>5.8466789999999996E-4</v>
      </c>
      <c r="U1444" s="199">
        <v>2.0082009E-5</v>
      </c>
      <c r="V1444" s="199">
        <v>6.1071649999999998E-6</v>
      </c>
      <c r="X1444" s="172">
        <v>2.5135479999999998E-6</v>
      </c>
    </row>
    <row r="1445" spans="1:24" ht="14.4">
      <c r="A1445" t="s">
        <v>3597</v>
      </c>
      <c r="B1445" s="85" t="s">
        <v>1273</v>
      </c>
      <c r="C1445" s="113" t="str">
        <f t="shared" si="282"/>
        <v>B.042.02.111</v>
      </c>
      <c r="D1445" s="9" t="s">
        <v>1572</v>
      </c>
      <c r="E1445" s="112" t="s">
        <v>514</v>
      </c>
      <c r="F1445" s="115" t="str">
        <f t="shared" si="283"/>
        <v>Electricity France consumption</v>
      </c>
      <c r="G1445" s="146">
        <v>9.4535306666666662E-3</v>
      </c>
      <c r="H1445" s="8">
        <f t="shared" si="284"/>
        <v>9.4535306666666662E-3</v>
      </c>
      <c r="J1445" s="169">
        <v>1.7537871538999997E-2</v>
      </c>
      <c r="K1445" s="8">
        <f t="shared" si="285"/>
        <v>1.7537871538999997E-2</v>
      </c>
      <c r="L1445" s="170">
        <v>1.86213411E-4</v>
      </c>
      <c r="M1445" s="170">
        <v>8.6893936000000008E-4</v>
      </c>
      <c r="N1445" s="170">
        <v>1.5064689168E-2</v>
      </c>
      <c r="O1445" s="170">
        <v>1.4180295999999999E-3</v>
      </c>
      <c r="Q1445" s="69">
        <v>2.3217357999999999</v>
      </c>
      <c r="S1445" s="116">
        <v>3.5719214999999999E-4</v>
      </c>
      <c r="T1445" s="116">
        <v>3.3793323000000001E-4</v>
      </c>
      <c r="U1445" s="199">
        <v>1.1434024999999999E-5</v>
      </c>
      <c r="V1445" s="199">
        <v>7.8248987999999993E-6</v>
      </c>
      <c r="X1445" s="172">
        <v>3.0948362E-6</v>
      </c>
    </row>
    <row r="1446" spans="1:24" ht="14.4">
      <c r="A1446" t="s">
        <v>3598</v>
      </c>
      <c r="B1446" s="85" t="s">
        <v>1273</v>
      </c>
      <c r="C1446" s="113" t="str">
        <f t="shared" si="282"/>
        <v>B.042.02.112</v>
      </c>
      <c r="D1446" s="9" t="s">
        <v>1572</v>
      </c>
      <c r="E1446" s="112" t="s">
        <v>514</v>
      </c>
      <c r="F1446" s="115" t="str">
        <f t="shared" si="283"/>
        <v>Electricity Germany consumption</v>
      </c>
      <c r="G1446" s="146">
        <v>9.0394840000000004E-2</v>
      </c>
      <c r="H1446" s="8">
        <f t="shared" si="284"/>
        <v>9.0394840000000004E-2</v>
      </c>
      <c r="J1446" s="169">
        <v>1.7139180974000003E-2</v>
      </c>
      <c r="K1446" s="8">
        <f t="shared" si="285"/>
        <v>1.7139180974000003E-2</v>
      </c>
      <c r="L1446" s="170">
        <v>6.0287017E-4</v>
      </c>
      <c r="M1446" s="170">
        <v>1.76270804E-3</v>
      </c>
      <c r="N1446" s="170">
        <v>1.2143767640000001E-3</v>
      </c>
      <c r="O1446" s="170">
        <v>1.3559226000000001E-2</v>
      </c>
      <c r="Q1446" s="69">
        <v>2.1115178999999999</v>
      </c>
      <c r="S1446" s="116">
        <v>1.8563539999999999E-3</v>
      </c>
      <c r="T1446" s="116">
        <v>1.7429850000000001E-3</v>
      </c>
      <c r="U1446" s="199">
        <v>7.6585349000000001E-5</v>
      </c>
      <c r="V1446" s="199">
        <v>3.6783708E-5</v>
      </c>
      <c r="X1446" s="172">
        <v>4.6559843000000002E-6</v>
      </c>
    </row>
    <row r="1447" spans="1:24" ht="14.4">
      <c r="A1447" t="s">
        <v>3599</v>
      </c>
      <c r="B1447" s="85" t="s">
        <v>1273</v>
      </c>
      <c r="C1447" s="113" t="str">
        <f t="shared" si="282"/>
        <v>B.042.02.113</v>
      </c>
      <c r="D1447" s="9" t="s">
        <v>1572</v>
      </c>
      <c r="E1447" s="112" t="s">
        <v>514</v>
      </c>
      <c r="F1447" s="115" t="str">
        <f t="shared" si="283"/>
        <v>Electricity Greece consumption</v>
      </c>
      <c r="G1447" s="146">
        <v>0.10049422000000001</v>
      </c>
      <c r="H1447" s="8">
        <f t="shared" si="284"/>
        <v>0.10049422000000001</v>
      </c>
      <c r="J1447" s="169">
        <v>1.7465998351E-2</v>
      </c>
      <c r="K1447" s="8">
        <f t="shared" si="285"/>
        <v>1.7465998351E-2</v>
      </c>
      <c r="L1447" s="170">
        <v>4.0370958099999999E-4</v>
      </c>
      <c r="M1447" s="170">
        <v>1.5517522000000001E-3</v>
      </c>
      <c r="N1447" s="170">
        <v>4.3640357000000003E-4</v>
      </c>
      <c r="O1447" s="170">
        <v>1.5074133E-2</v>
      </c>
      <c r="Q1447" s="69">
        <v>1.9173728999999999</v>
      </c>
      <c r="S1447" s="116">
        <v>2.0238947999999999E-3</v>
      </c>
      <c r="T1447" s="116">
        <v>1.8708888000000001E-3</v>
      </c>
      <c r="U1447" s="199">
        <v>8.3511689000000005E-5</v>
      </c>
      <c r="V1447" s="199">
        <v>6.9494313000000005E-5</v>
      </c>
      <c r="X1447" s="172">
        <v>4.8952879000000001E-6</v>
      </c>
    </row>
    <row r="1448" spans="1:24" ht="14.4">
      <c r="A1448" t="s">
        <v>3600</v>
      </c>
      <c r="B1448" s="85" t="s">
        <v>1273</v>
      </c>
      <c r="C1448" s="113" t="str">
        <f t="shared" si="282"/>
        <v>B.042.02.114</v>
      </c>
      <c r="D1448" s="9" t="s">
        <v>1572</v>
      </c>
      <c r="E1448" s="112" t="s">
        <v>514</v>
      </c>
      <c r="F1448" s="115" t="str">
        <f t="shared" si="283"/>
        <v>Electricity Hungary consumption</v>
      </c>
      <c r="G1448" s="146">
        <v>4.5146700000000005E-2</v>
      </c>
      <c r="H1448" s="8">
        <f t="shared" si="284"/>
        <v>4.5146700000000005E-2</v>
      </c>
      <c r="J1448" s="169">
        <v>1.7786711340999999E-2</v>
      </c>
      <c r="K1448" s="8">
        <f t="shared" si="285"/>
        <v>1.7786711340999999E-2</v>
      </c>
      <c r="L1448" s="170">
        <v>4.2619655999999998E-4</v>
      </c>
      <c r="M1448" s="170">
        <v>1.3213481900000001E-3</v>
      </c>
      <c r="N1448" s="170">
        <v>9.2671615910000001E-3</v>
      </c>
      <c r="O1448" s="170">
        <v>6.7720050000000002E-3</v>
      </c>
      <c r="Q1448" s="69">
        <v>2.2844226999999999</v>
      </c>
      <c r="S1448" s="116">
        <v>1.0400565999999999E-3</v>
      </c>
      <c r="T1448" s="116">
        <v>9.6933130999999999E-4</v>
      </c>
      <c r="U1448" s="199">
        <v>4.0369155999999999E-5</v>
      </c>
      <c r="V1448" s="199">
        <v>3.0356141000000001E-5</v>
      </c>
      <c r="X1448" s="172">
        <v>3.9292286999999999E-6</v>
      </c>
    </row>
    <row r="1449" spans="1:24" ht="14.4">
      <c r="A1449" t="s">
        <v>3601</v>
      </c>
      <c r="B1449" s="85" t="s">
        <v>1273</v>
      </c>
      <c r="C1449" s="113" t="str">
        <f t="shared" si="282"/>
        <v>B.042.02.115</v>
      </c>
      <c r="D1449" s="9" t="s">
        <v>1572</v>
      </c>
      <c r="E1449" s="112" t="s">
        <v>514</v>
      </c>
      <c r="F1449" s="115" t="str">
        <f t="shared" si="283"/>
        <v>Electricity Ireland consumption</v>
      </c>
      <c r="G1449" s="146">
        <v>8.4833786666666675E-2</v>
      </c>
      <c r="H1449" s="8">
        <f t="shared" si="284"/>
        <v>8.4833786666666675E-2</v>
      </c>
      <c r="J1449" s="169">
        <v>1.5044515099000001E-2</v>
      </c>
      <c r="K1449" s="8">
        <f t="shared" si="285"/>
        <v>1.5044515099000001E-2</v>
      </c>
      <c r="L1449" s="170">
        <v>4.3154527600000001E-4</v>
      </c>
      <c r="M1449" s="170">
        <v>1.38399432E-3</v>
      </c>
      <c r="N1449" s="170">
        <v>5.0390750299999999E-4</v>
      </c>
      <c r="O1449" s="170">
        <v>1.2725068000000001E-2</v>
      </c>
      <c r="Q1449" s="69">
        <v>1.9279503</v>
      </c>
      <c r="S1449" s="116">
        <v>1.7241185999999999E-3</v>
      </c>
      <c r="T1449" s="116">
        <v>1.5818195999999999E-3</v>
      </c>
      <c r="U1449" s="199">
        <v>7.0668348999999996E-5</v>
      </c>
      <c r="V1449" s="199">
        <v>7.1630594000000002E-5</v>
      </c>
      <c r="X1449" s="172">
        <v>4.3834577999999999E-6</v>
      </c>
    </row>
    <row r="1450" spans="1:24" ht="14.4">
      <c r="A1450" t="s">
        <v>3602</v>
      </c>
      <c r="B1450" s="85" t="s">
        <v>1273</v>
      </c>
      <c r="C1450" s="113" t="str">
        <f t="shared" si="282"/>
        <v>B.042.02.116</v>
      </c>
      <c r="D1450" s="9" t="s">
        <v>1572</v>
      </c>
      <c r="E1450" s="112" t="s">
        <v>514</v>
      </c>
      <c r="F1450" s="115" t="str">
        <f t="shared" si="283"/>
        <v>Electricity Italy consumption</v>
      </c>
      <c r="G1450" s="146">
        <v>8.1654199999999996E-2</v>
      </c>
      <c r="H1450" s="8">
        <f t="shared" si="284"/>
        <v>8.1654199999999996E-2</v>
      </c>
      <c r="J1450" s="169">
        <v>1.5750167079999999E-2</v>
      </c>
      <c r="K1450" s="8">
        <f t="shared" si="285"/>
        <v>1.5750167079999999E-2</v>
      </c>
      <c r="L1450" s="170">
        <v>4.2100299000000002E-4</v>
      </c>
      <c r="M1450" s="170">
        <v>1.29512567E-3</v>
      </c>
      <c r="N1450" s="170">
        <v>1.78590842E-3</v>
      </c>
      <c r="O1450" s="170">
        <v>1.2248129999999999E-2</v>
      </c>
      <c r="Q1450" s="69">
        <v>2.12344</v>
      </c>
      <c r="S1450" s="116">
        <v>1.6546057E-3</v>
      </c>
      <c r="T1450" s="116">
        <v>1.5162666E-3</v>
      </c>
      <c r="U1450" s="199">
        <v>6.7818751000000001E-5</v>
      </c>
      <c r="V1450" s="199">
        <v>7.0520301999999995E-5</v>
      </c>
      <c r="X1450" s="172">
        <v>4.4900591999999998E-6</v>
      </c>
    </row>
    <row r="1451" spans="1:24" ht="14.4">
      <c r="A1451" t="s">
        <v>3603</v>
      </c>
      <c r="B1451" s="85" t="s">
        <v>1273</v>
      </c>
      <c r="C1451" s="113" t="str">
        <f t="shared" si="282"/>
        <v>B.042.02.117</v>
      </c>
      <c r="D1451" s="9" t="s">
        <v>1572</v>
      </c>
      <c r="E1451" s="112" t="s">
        <v>514</v>
      </c>
      <c r="F1451" s="115" t="str">
        <f t="shared" si="283"/>
        <v>Electricity Latvia consumption</v>
      </c>
      <c r="G1451" s="146">
        <v>5.9936974000000004E-2</v>
      </c>
      <c r="H1451" s="8">
        <f t="shared" si="284"/>
        <v>5.9936974000000004E-2</v>
      </c>
      <c r="J1451" s="169">
        <v>1.235798227E-2</v>
      </c>
      <c r="K1451" s="8">
        <f t="shared" si="285"/>
        <v>1.235798227E-2</v>
      </c>
      <c r="L1451" s="170">
        <v>7.6052743999999997E-4</v>
      </c>
      <c r="M1451" s="170">
        <v>2.3111212999999999E-3</v>
      </c>
      <c r="N1451" s="170">
        <v>2.9578743000000001E-4</v>
      </c>
      <c r="O1451" s="170">
        <v>8.9905460999999999E-3</v>
      </c>
      <c r="Q1451" s="69">
        <v>1.6741941</v>
      </c>
      <c r="S1451" s="116">
        <v>1.4987606E-3</v>
      </c>
      <c r="T1451" s="116">
        <v>1.4065550999999999E-3</v>
      </c>
      <c r="U1451" s="199">
        <v>5.6210963E-5</v>
      </c>
      <c r="V1451" s="199">
        <v>3.5994487E-5</v>
      </c>
      <c r="X1451" s="172">
        <v>3.3095483000000001E-6</v>
      </c>
    </row>
    <row r="1452" spans="1:24" ht="14.4">
      <c r="A1452" t="s">
        <v>3604</v>
      </c>
      <c r="B1452" s="85" t="s">
        <v>1273</v>
      </c>
      <c r="C1452" s="113" t="str">
        <f t="shared" si="282"/>
        <v>B.042.02.118</v>
      </c>
      <c r="D1452" s="9" t="s">
        <v>1572</v>
      </c>
      <c r="E1452" s="112" t="s">
        <v>514</v>
      </c>
      <c r="F1452" s="115" t="str">
        <f t="shared" si="283"/>
        <v>Electricity Lithuania consumption</v>
      </c>
      <c r="G1452" s="146">
        <v>5.7876428666666674E-2</v>
      </c>
      <c r="H1452" s="8">
        <f t="shared" si="284"/>
        <v>5.7876428666666674E-2</v>
      </c>
      <c r="J1452" s="169">
        <v>1.318179297E-2</v>
      </c>
      <c r="K1452" s="8">
        <f t="shared" si="285"/>
        <v>1.318179297E-2</v>
      </c>
      <c r="L1452" s="170">
        <v>5.8015246000000002E-4</v>
      </c>
      <c r="M1452" s="170">
        <v>1.6442114599999999E-3</v>
      </c>
      <c r="N1452" s="170">
        <v>2.2759647500000002E-3</v>
      </c>
      <c r="O1452" s="170">
        <v>8.6814643000000004E-3</v>
      </c>
      <c r="Q1452" s="69">
        <v>1.9949517000000001</v>
      </c>
      <c r="S1452" s="116">
        <v>1.3175106E-3</v>
      </c>
      <c r="T1452" s="116">
        <v>1.230718E-3</v>
      </c>
      <c r="U1452" s="199">
        <v>5.1452015000000002E-5</v>
      </c>
      <c r="V1452" s="199">
        <v>3.5340550999999998E-5</v>
      </c>
      <c r="X1452" s="172">
        <v>3.290749E-6</v>
      </c>
    </row>
    <row r="1453" spans="1:24" ht="14.4">
      <c r="A1453" t="s">
        <v>3605</v>
      </c>
      <c r="B1453" s="85" t="s">
        <v>1273</v>
      </c>
      <c r="C1453" s="113" t="str">
        <f t="shared" si="282"/>
        <v>B.042.02.119</v>
      </c>
      <c r="D1453" s="9" t="s">
        <v>1572</v>
      </c>
      <c r="E1453" s="112" t="s">
        <v>514</v>
      </c>
      <c r="F1453" s="115" t="str">
        <f t="shared" si="283"/>
        <v>Electricity Luxembourg consumption</v>
      </c>
      <c r="G1453" s="146">
        <v>5.8239121999999997E-2</v>
      </c>
      <c r="H1453" s="8">
        <f t="shared" si="284"/>
        <v>5.8239121999999997E-2</v>
      </c>
      <c r="J1453" s="169">
        <v>1.4175008539999999E-2</v>
      </c>
      <c r="K1453" s="8">
        <f t="shared" si="285"/>
        <v>1.4175008539999999E-2</v>
      </c>
      <c r="L1453" s="170">
        <v>7.4950004999999997E-4</v>
      </c>
      <c r="M1453" s="170">
        <v>2.0936110199999999E-3</v>
      </c>
      <c r="N1453" s="170">
        <v>2.5960291699999999E-3</v>
      </c>
      <c r="O1453" s="170">
        <v>8.7358682999999996E-3</v>
      </c>
      <c r="Q1453" s="69">
        <v>2.3202769999999999</v>
      </c>
      <c r="S1453" s="116">
        <v>1.3905600000000001E-3</v>
      </c>
      <c r="T1453" s="116">
        <v>1.3217509000000001E-3</v>
      </c>
      <c r="U1453" s="199">
        <v>5.3754105999999997E-5</v>
      </c>
      <c r="V1453" s="199">
        <v>1.5055015999999999E-5</v>
      </c>
      <c r="X1453" s="172">
        <v>3.1031763000000002E-6</v>
      </c>
    </row>
    <row r="1454" spans="1:24" ht="14.4">
      <c r="A1454" t="s">
        <v>3606</v>
      </c>
      <c r="B1454" s="85" t="s">
        <v>1273</v>
      </c>
      <c r="C1454" s="113" t="str">
        <f t="shared" si="282"/>
        <v>B.042.02.120</v>
      </c>
      <c r="D1454" s="9" t="s">
        <v>1572</v>
      </c>
      <c r="E1454" s="112" t="s">
        <v>514</v>
      </c>
      <c r="F1454" s="115" t="str">
        <f t="shared" si="283"/>
        <v>Electricity Malta consumption</v>
      </c>
      <c r="G1454" s="146">
        <v>0.12744813333333335</v>
      </c>
      <c r="H1454" s="8">
        <f t="shared" si="284"/>
        <v>0.12744813333333335</v>
      </c>
      <c r="J1454" s="169">
        <v>2.0786881449999999E-2</v>
      </c>
      <c r="K1454" s="8">
        <f t="shared" si="285"/>
        <v>2.0786881449999999E-2</v>
      </c>
      <c r="L1454" s="170">
        <v>3.72612984E-4</v>
      </c>
      <c r="M1454" s="170">
        <v>1.21582045E-3</v>
      </c>
      <c r="N1454" s="170">
        <v>8.1228016000000006E-5</v>
      </c>
      <c r="O1454" s="170">
        <v>1.9117220000000001E-2</v>
      </c>
      <c r="Q1454" s="69">
        <v>2.2132841999999999</v>
      </c>
      <c r="S1454" s="116">
        <v>2.4080720999999999E-3</v>
      </c>
      <c r="T1454" s="116">
        <v>2.1917602000000001E-3</v>
      </c>
      <c r="U1454" s="116">
        <v>1.0206393E-4</v>
      </c>
      <c r="V1454" s="116">
        <v>1.1424802E-4</v>
      </c>
      <c r="X1454" s="172">
        <v>6.2975956999999997E-6</v>
      </c>
    </row>
    <row r="1455" spans="1:24" ht="14.4">
      <c r="A1455" t="s">
        <v>3607</v>
      </c>
      <c r="B1455" s="85" t="s">
        <v>1273</v>
      </c>
      <c r="C1455" s="113" t="str">
        <f t="shared" si="282"/>
        <v>B.042.02.121</v>
      </c>
      <c r="D1455" s="9" t="s">
        <v>1572</v>
      </c>
      <c r="E1455" s="112" t="s">
        <v>514</v>
      </c>
      <c r="F1455" s="115" t="str">
        <f t="shared" si="283"/>
        <v>Electricity Netherlands consumption</v>
      </c>
      <c r="G1455" s="146">
        <v>9.5245966666666682E-2</v>
      </c>
      <c r="H1455" s="8">
        <f t="shared" si="284"/>
        <v>9.5245966666666682E-2</v>
      </c>
      <c r="J1455" s="169">
        <v>1.7083360064000002E-2</v>
      </c>
      <c r="K1455" s="8">
        <f t="shared" si="285"/>
        <v>1.7083360064000002E-2</v>
      </c>
      <c r="L1455" s="170">
        <v>4.4048631999999999E-4</v>
      </c>
      <c r="M1455" s="170">
        <v>1.4189602699999999E-3</v>
      </c>
      <c r="N1455" s="170">
        <v>9.3701847400000002E-4</v>
      </c>
      <c r="O1455" s="170">
        <v>1.4286895000000001E-2</v>
      </c>
      <c r="Q1455" s="69">
        <v>1.8708753</v>
      </c>
      <c r="S1455" s="116">
        <v>1.8882033999999999E-3</v>
      </c>
      <c r="T1455" s="116">
        <v>1.7544138000000001E-3</v>
      </c>
      <c r="U1455" s="199">
        <v>7.8750435E-5</v>
      </c>
      <c r="V1455" s="199">
        <v>5.5039128000000003E-5</v>
      </c>
      <c r="X1455" s="172">
        <v>4.6005172E-6</v>
      </c>
    </row>
    <row r="1456" spans="1:24" ht="14.4">
      <c r="A1456" t="s">
        <v>3608</v>
      </c>
      <c r="B1456" s="85" t="s">
        <v>1273</v>
      </c>
      <c r="C1456" s="113" t="str">
        <f t="shared" si="282"/>
        <v>B.042.02.122</v>
      </c>
      <c r="D1456" s="9" t="s">
        <v>1572</v>
      </c>
      <c r="E1456" s="112" t="s">
        <v>514</v>
      </c>
      <c r="F1456" s="115" t="str">
        <f t="shared" si="283"/>
        <v>Electricity Poland consumption</v>
      </c>
      <c r="G1456" s="146">
        <v>0.19752581333333336</v>
      </c>
      <c r="H1456" s="8">
        <f t="shared" si="284"/>
        <v>0.19752581333333336</v>
      </c>
      <c r="J1456" s="169">
        <v>3.2617279718999997E-2</v>
      </c>
      <c r="K1456" s="8">
        <f t="shared" si="285"/>
        <v>3.2617279718999997E-2</v>
      </c>
      <c r="L1456" s="170">
        <v>5.9583390999999998E-4</v>
      </c>
      <c r="M1456" s="170">
        <v>1.8559857600000001E-3</v>
      </c>
      <c r="N1456" s="170">
        <v>5.3658804899999997E-4</v>
      </c>
      <c r="O1456" s="170">
        <v>2.9628872000000001E-2</v>
      </c>
      <c r="Q1456" s="69">
        <v>2.4773018000000002</v>
      </c>
      <c r="S1456" s="116">
        <v>3.6058788000000001E-3</v>
      </c>
      <c r="T1456" s="116">
        <v>3.4016862000000002E-3</v>
      </c>
      <c r="U1456" s="116">
        <v>1.5818789999999999E-4</v>
      </c>
      <c r="V1456" s="199">
        <v>4.6004762E-5</v>
      </c>
      <c r="X1456" s="172">
        <v>8.5517211000000005E-6</v>
      </c>
    </row>
    <row r="1457" spans="1:24" ht="14.4">
      <c r="A1457" t="s">
        <v>3609</v>
      </c>
      <c r="B1457" s="85" t="s">
        <v>1273</v>
      </c>
      <c r="C1457" s="113" t="str">
        <f t="shared" si="282"/>
        <v>B.042.02.123</v>
      </c>
      <c r="D1457" s="9" t="s">
        <v>1572</v>
      </c>
      <c r="E1457" s="112" t="s">
        <v>514</v>
      </c>
      <c r="F1457" s="115" t="str">
        <f t="shared" si="283"/>
        <v>Electricity Portugal consumption</v>
      </c>
      <c r="G1457" s="146">
        <v>3.774743466666667E-2</v>
      </c>
      <c r="H1457" s="8">
        <f t="shared" si="284"/>
        <v>3.774743466666667E-2</v>
      </c>
      <c r="J1457" s="169">
        <v>8.2676806599999986E-3</v>
      </c>
      <c r="K1457" s="8">
        <f t="shared" si="285"/>
        <v>8.2676806599999986E-3</v>
      </c>
      <c r="L1457" s="170">
        <v>3.7257609999999999E-4</v>
      </c>
      <c r="M1457" s="170">
        <v>1.12404281E-3</v>
      </c>
      <c r="N1457" s="170">
        <v>1.1089465499999999E-3</v>
      </c>
      <c r="O1457" s="170">
        <v>5.6621151999999998E-3</v>
      </c>
      <c r="Q1457" s="69">
        <v>1.6927896</v>
      </c>
      <c r="S1457" s="116">
        <v>8.7404729000000001E-4</v>
      </c>
      <c r="T1457" s="116">
        <v>8.1155799999999998E-4</v>
      </c>
      <c r="U1457" s="199">
        <v>3.3817274000000001E-5</v>
      </c>
      <c r="V1457" s="199">
        <v>2.8672017999999998E-5</v>
      </c>
      <c r="X1457" s="172">
        <v>2.2366095000000001E-6</v>
      </c>
    </row>
    <row r="1458" spans="1:24" ht="14.4">
      <c r="A1458" t="s">
        <v>3610</v>
      </c>
      <c r="B1458" s="85" t="s">
        <v>1273</v>
      </c>
      <c r="C1458" s="113" t="str">
        <f t="shared" si="282"/>
        <v>B.042.02.124</v>
      </c>
      <c r="D1458" s="9" t="s">
        <v>1572</v>
      </c>
      <c r="E1458" s="112" t="s">
        <v>514</v>
      </c>
      <c r="F1458" s="115" t="str">
        <f t="shared" si="283"/>
        <v>Electricity Romania consumption</v>
      </c>
      <c r="G1458" s="146">
        <v>7.4095420000000009E-2</v>
      </c>
      <c r="H1458" s="8">
        <f t="shared" si="284"/>
        <v>7.4095420000000009E-2</v>
      </c>
      <c r="J1458" s="169">
        <v>1.8046308299000002E-2</v>
      </c>
      <c r="K1458" s="8">
        <f t="shared" si="285"/>
        <v>1.8046308299000002E-2</v>
      </c>
      <c r="L1458" s="170">
        <v>3.6349532500000003E-4</v>
      </c>
      <c r="M1458" s="170">
        <v>1.0914091799999999E-3</v>
      </c>
      <c r="N1458" s="170">
        <v>5.4770907939999999E-3</v>
      </c>
      <c r="O1458" s="170">
        <v>1.1114313000000001E-2</v>
      </c>
      <c r="Q1458" s="69">
        <v>2.1002363000000002</v>
      </c>
      <c r="S1458" s="116">
        <v>1.4552696999999999E-3</v>
      </c>
      <c r="T1458" s="116">
        <v>1.3622599999999999E-3</v>
      </c>
      <c r="U1458" s="199">
        <v>6.1186279999999999E-5</v>
      </c>
      <c r="V1458" s="199">
        <v>3.1823379E-5</v>
      </c>
      <c r="X1458" s="172">
        <v>4.3847555999999998E-6</v>
      </c>
    </row>
    <row r="1459" spans="1:24" ht="14.4">
      <c r="A1459" t="s">
        <v>3611</v>
      </c>
      <c r="B1459" s="85" t="s">
        <v>1273</v>
      </c>
      <c r="C1459" s="113" t="str">
        <f t="shared" si="282"/>
        <v>B.042.02.125</v>
      </c>
      <c r="D1459" s="9" t="s">
        <v>1572</v>
      </c>
      <c r="E1459" s="112" t="s">
        <v>514</v>
      </c>
      <c r="F1459" s="115" t="str">
        <f t="shared" si="283"/>
        <v>Electricity Slovakia consumption</v>
      </c>
      <c r="G1459" s="146">
        <v>6.5677263999999999E-2</v>
      </c>
      <c r="H1459" s="8">
        <f t="shared" si="284"/>
        <v>6.5677263999999999E-2</v>
      </c>
      <c r="J1459" s="169">
        <v>2.3593127626999999E-2</v>
      </c>
      <c r="K1459" s="8">
        <f t="shared" si="285"/>
        <v>2.3593127626999999E-2</v>
      </c>
      <c r="L1459" s="170">
        <v>4.2322494000000002E-4</v>
      </c>
      <c r="M1459" s="170">
        <v>1.4224218800000001E-3</v>
      </c>
      <c r="N1459" s="170">
        <v>1.1895891207000001E-2</v>
      </c>
      <c r="O1459" s="170">
        <v>9.8515896000000002E-3</v>
      </c>
      <c r="Q1459" s="69">
        <v>2.1603824999999999</v>
      </c>
      <c r="S1459" s="116">
        <v>1.3839512999999999E-3</v>
      </c>
      <c r="T1459" s="116">
        <v>1.3076908999999999E-3</v>
      </c>
      <c r="U1459" s="199">
        <v>5.6462246999999998E-5</v>
      </c>
      <c r="V1459" s="199">
        <v>1.9798126000000001E-5</v>
      </c>
      <c r="X1459" s="172">
        <v>4.6226946999999996E-6</v>
      </c>
    </row>
    <row r="1460" spans="1:24" ht="14.4">
      <c r="A1460" t="s">
        <v>3612</v>
      </c>
      <c r="B1460" s="85" t="s">
        <v>1273</v>
      </c>
      <c r="C1460" s="113" t="str">
        <f t="shared" si="282"/>
        <v>B.042.02.126</v>
      </c>
      <c r="D1460" s="9" t="s">
        <v>1572</v>
      </c>
      <c r="E1460" s="112" t="s">
        <v>514</v>
      </c>
      <c r="F1460" s="115" t="str">
        <f t="shared" si="283"/>
        <v>Electricity Slovenia consumption</v>
      </c>
      <c r="G1460" s="146">
        <v>4.4058238666666673E-2</v>
      </c>
      <c r="H1460" s="8">
        <f t="shared" si="284"/>
        <v>4.4058238666666673E-2</v>
      </c>
      <c r="J1460" s="169">
        <v>1.3593283025E-2</v>
      </c>
      <c r="K1460" s="8">
        <f t="shared" si="285"/>
        <v>1.3593283025E-2</v>
      </c>
      <c r="L1460" s="170">
        <v>2.7357444500000002E-4</v>
      </c>
      <c r="M1460" s="170">
        <v>8.9090036E-4</v>
      </c>
      <c r="N1460" s="170">
        <v>5.82007242E-3</v>
      </c>
      <c r="O1460" s="170">
        <v>6.6087358000000004E-3</v>
      </c>
      <c r="Q1460" s="69">
        <v>1.7592422999999999</v>
      </c>
      <c r="S1460" s="116">
        <v>9.1303070000000003E-4</v>
      </c>
      <c r="T1460" s="116">
        <v>8.6152462999999999E-4</v>
      </c>
      <c r="U1460" s="199">
        <v>3.7553591000000001E-5</v>
      </c>
      <c r="V1460" s="199">
        <v>1.3952479999999999E-5</v>
      </c>
      <c r="X1460" s="172">
        <v>3.1828688E-6</v>
      </c>
    </row>
    <row r="1461" spans="1:24" ht="14.4">
      <c r="A1461" t="s">
        <v>3613</v>
      </c>
      <c r="B1461" s="85" t="s">
        <v>1273</v>
      </c>
      <c r="C1461" s="113" t="str">
        <f t="shared" si="282"/>
        <v>B.042.02.127</v>
      </c>
      <c r="D1461" s="9" t="s">
        <v>1572</v>
      </c>
      <c r="E1461" s="112" t="s">
        <v>514</v>
      </c>
      <c r="F1461" s="115" t="str">
        <f t="shared" si="283"/>
        <v>Electricity Spain consumption</v>
      </c>
      <c r="G1461" s="146">
        <v>4.6909894666666667E-2</v>
      </c>
      <c r="H1461" s="8">
        <f t="shared" si="284"/>
        <v>4.6909894666666667E-2</v>
      </c>
      <c r="J1461" s="169">
        <v>1.3027876736E-2</v>
      </c>
      <c r="K1461" s="8">
        <f t="shared" si="285"/>
        <v>1.3027876736E-2</v>
      </c>
      <c r="L1461" s="170">
        <v>2.6408407600000001E-4</v>
      </c>
      <c r="M1461" s="170">
        <v>1.0129026200000001E-3</v>
      </c>
      <c r="N1461" s="170">
        <v>4.7144058399999998E-3</v>
      </c>
      <c r="O1461" s="170">
        <v>7.0364842E-3</v>
      </c>
      <c r="Q1461" s="69">
        <v>1.8695018000000001</v>
      </c>
      <c r="S1461" s="116">
        <v>1.0114106999999999E-3</v>
      </c>
      <c r="T1461" s="116">
        <v>9.3459665999999996E-4</v>
      </c>
      <c r="U1461" s="199">
        <v>4.0364831000000002E-5</v>
      </c>
      <c r="V1461" s="199">
        <v>3.6449212999999999E-5</v>
      </c>
      <c r="X1461" s="172">
        <v>3.1429922999999998E-6</v>
      </c>
    </row>
    <row r="1462" spans="1:24" ht="14.4">
      <c r="A1462" t="s">
        <v>3614</v>
      </c>
      <c r="B1462" s="85" t="s">
        <v>1273</v>
      </c>
      <c r="C1462" s="113" t="str">
        <f t="shared" si="282"/>
        <v>B.042.02.128</v>
      </c>
      <c r="D1462" s="9" t="s">
        <v>1572</v>
      </c>
      <c r="E1462" s="112" t="s">
        <v>514</v>
      </c>
      <c r="F1462" s="115" t="str">
        <f t="shared" si="283"/>
        <v>Electricity Sweden consumption</v>
      </c>
      <c r="G1462" s="146">
        <v>1.0930810666666667E-2</v>
      </c>
      <c r="H1462" s="8">
        <f t="shared" si="284"/>
        <v>1.0930810666666667E-2</v>
      </c>
      <c r="J1462" s="169">
        <v>8.795103226999999E-3</v>
      </c>
      <c r="K1462" s="8">
        <f t="shared" si="285"/>
        <v>8.795103226999999E-3</v>
      </c>
      <c r="L1462" s="170">
        <v>2.8715232699999999E-4</v>
      </c>
      <c r="M1462" s="170">
        <v>8.4071840999999994E-4</v>
      </c>
      <c r="N1462" s="170">
        <v>6.02761089E-3</v>
      </c>
      <c r="O1462" s="170">
        <v>1.6396215999999999E-3</v>
      </c>
      <c r="Q1462" s="69">
        <v>1.6659520000000001</v>
      </c>
      <c r="S1462" s="116">
        <v>3.6126328999999999E-4</v>
      </c>
      <c r="T1462" s="116">
        <v>3.4669483999999999E-4</v>
      </c>
      <c r="U1462" s="199">
        <v>1.2216507999999999E-5</v>
      </c>
      <c r="V1462" s="199">
        <v>2.3519474999999998E-6</v>
      </c>
      <c r="X1462" s="172">
        <v>1.6505504E-6</v>
      </c>
    </row>
    <row r="1463" spans="1:24" ht="14.4">
      <c r="A1463" t="s">
        <v>3615</v>
      </c>
      <c r="B1463" s="85" t="s">
        <v>1273</v>
      </c>
      <c r="C1463" s="113" t="str">
        <f t="shared" si="282"/>
        <v>B.042.02.129</v>
      </c>
      <c r="D1463" s="9" t="s">
        <v>1572</v>
      </c>
      <c r="E1463" s="112" t="s">
        <v>514</v>
      </c>
      <c r="F1463" s="115" t="str">
        <f t="shared" si="283"/>
        <v>Electricity Switzerland consumption</v>
      </c>
      <c r="G1463" s="146">
        <v>1.4039689333333334E-2</v>
      </c>
      <c r="H1463" s="8">
        <f t="shared" si="284"/>
        <v>1.4039689333333334E-2</v>
      </c>
      <c r="J1463" s="169">
        <v>1.1059474087000001E-2</v>
      </c>
      <c r="K1463" s="8">
        <f t="shared" si="285"/>
        <v>1.1059474087000001E-2</v>
      </c>
      <c r="L1463" s="170">
        <v>2.1243669699999999E-4</v>
      </c>
      <c r="M1463" s="170">
        <v>7.5384976000000001E-4</v>
      </c>
      <c r="N1463" s="170">
        <v>7.9872342299999993E-3</v>
      </c>
      <c r="O1463" s="170">
        <v>2.1059534E-3</v>
      </c>
      <c r="Q1463" s="69">
        <v>1.8608089000000001</v>
      </c>
      <c r="S1463" s="116">
        <v>4.0532491999999999E-4</v>
      </c>
      <c r="T1463" s="116">
        <v>3.8497546999999998E-4</v>
      </c>
      <c r="U1463" s="199">
        <v>1.4275819999999999E-5</v>
      </c>
      <c r="V1463" s="199">
        <v>6.0736319999999998E-6</v>
      </c>
      <c r="X1463" s="172">
        <v>2.0705045000000001E-6</v>
      </c>
    </row>
    <row r="1464" spans="1:24">
      <c r="D1464" s="1" t="s">
        <v>1163</v>
      </c>
      <c r="H1464" s="8"/>
      <c r="Q1464"/>
      <c r="U1464" s="3"/>
      <c r="V1464" s="3"/>
      <c r="X1464" s="3"/>
    </row>
    <row r="1465" spans="1:24" ht="14.4">
      <c r="A1465" t="s">
        <v>3616</v>
      </c>
      <c r="B1465" s="85" t="s">
        <v>1162</v>
      </c>
      <c r="C1465" s="113" t="str">
        <f t="shared" ref="C1465:C1528" si="286">MID(A1465,1,12)</f>
        <v>B.044.01.101</v>
      </c>
      <c r="D1465" s="9" t="s">
        <v>1163</v>
      </c>
      <c r="E1465" s="112" t="s">
        <v>514</v>
      </c>
      <c r="F1465" s="115" t="str">
        <f t="shared" ref="F1465:F1528" si="287">MID(A1465, 21,85)</f>
        <v>Electricity Europe production</v>
      </c>
      <c r="G1465" s="146">
        <v>8.4271553333333332E-2</v>
      </c>
      <c r="H1465" s="8">
        <f t="shared" ref="H1465:H1528" si="288">G1465</f>
        <v>8.4271553333333332E-2</v>
      </c>
      <c r="J1465" s="169">
        <v>1.9016460722E-2</v>
      </c>
      <c r="K1465" s="8">
        <f t="shared" ref="K1465:K1528" si="289">J1465</f>
        <v>1.9016460722E-2</v>
      </c>
      <c r="L1465" s="170">
        <v>3.7977313900000001E-4</v>
      </c>
      <c r="M1465" s="170">
        <v>1.27273876E-3</v>
      </c>
      <c r="N1465" s="170">
        <v>4.723215823E-3</v>
      </c>
      <c r="O1465" s="170">
        <v>1.2640732999999999E-2</v>
      </c>
      <c r="Q1465" s="69">
        <v>2.1211438</v>
      </c>
      <c r="S1465" s="116">
        <v>1.6692865E-3</v>
      </c>
      <c r="T1465" s="116">
        <v>1.5574216E-3</v>
      </c>
      <c r="U1465" s="199">
        <v>6.9796822999999999E-5</v>
      </c>
      <c r="V1465" s="199">
        <v>4.206803E-5</v>
      </c>
      <c r="X1465" s="172">
        <v>4.7005109000000003E-6</v>
      </c>
    </row>
    <row r="1466" spans="1:24" ht="14.4">
      <c r="A1466" t="s">
        <v>3617</v>
      </c>
      <c r="B1466" s="85" t="s">
        <v>1162</v>
      </c>
      <c r="C1466" s="113" t="str">
        <f t="shared" si="286"/>
        <v>B.044.01.102</v>
      </c>
      <c r="D1466" s="9" t="s">
        <v>1163</v>
      </c>
      <c r="E1466" s="112" t="s">
        <v>514</v>
      </c>
      <c r="F1466" s="115" t="str">
        <f t="shared" si="287"/>
        <v>Electricity Middle Africa production</v>
      </c>
      <c r="G1466" s="146">
        <v>2.3916560666666668E-3</v>
      </c>
      <c r="H1466" s="8">
        <f t="shared" si="288"/>
        <v>2.3916560666666668E-3</v>
      </c>
      <c r="J1466" s="169">
        <v>6.1911678757999998E-4</v>
      </c>
      <c r="K1466" s="8">
        <f t="shared" si="289"/>
        <v>6.1911678757999998E-4</v>
      </c>
      <c r="L1466" s="170">
        <v>7.6409029399999992E-6</v>
      </c>
      <c r="M1466" s="170">
        <v>1.22208034E-6</v>
      </c>
      <c r="N1466" s="170">
        <v>2.515053943E-4</v>
      </c>
      <c r="O1466" s="170">
        <v>3.5874840999999998E-4</v>
      </c>
      <c r="Q1466" s="69">
        <v>1.1896781000000001</v>
      </c>
      <c r="S1466" s="199">
        <v>4.1002401000000002E-5</v>
      </c>
      <c r="T1466" s="199">
        <v>3.9150643000000002E-5</v>
      </c>
      <c r="U1466" s="199">
        <v>1.8164204999999999E-6</v>
      </c>
      <c r="V1466" s="199">
        <v>3.5337423E-8</v>
      </c>
      <c r="X1466" s="172">
        <v>1.9284195999999999E-7</v>
      </c>
    </row>
    <row r="1467" spans="1:24" ht="14.4">
      <c r="A1467" t="s">
        <v>3618</v>
      </c>
      <c r="B1467" s="85" t="s">
        <v>1162</v>
      </c>
      <c r="C1467" s="113" t="str">
        <f t="shared" si="286"/>
        <v>B.044.01.103</v>
      </c>
      <c r="D1467" s="9" t="s">
        <v>1163</v>
      </c>
      <c r="E1467" s="112" t="s">
        <v>514</v>
      </c>
      <c r="F1467" s="115" t="str">
        <f t="shared" si="287"/>
        <v>Electricity Middle East production</v>
      </c>
      <c r="G1467" s="146">
        <v>0.19226726666666666</v>
      </c>
      <c r="H1467" s="8">
        <f t="shared" si="288"/>
        <v>0.19226726666666666</v>
      </c>
      <c r="J1467" s="169">
        <v>4.0406827808999998E-2</v>
      </c>
      <c r="K1467" s="8">
        <f t="shared" si="289"/>
        <v>4.0406827808999998E-2</v>
      </c>
      <c r="L1467" s="170">
        <v>3.0766892000000001E-3</v>
      </c>
      <c r="M1467" s="170">
        <v>7.6978723999999998E-3</v>
      </c>
      <c r="N1467" s="170">
        <v>7.9217620899999994E-4</v>
      </c>
      <c r="O1467" s="170">
        <v>2.8840089999999999E-2</v>
      </c>
      <c r="Q1467" s="69">
        <v>2.6881233</v>
      </c>
      <c r="S1467" s="116">
        <v>4.9987929999999996E-3</v>
      </c>
      <c r="T1467" s="116">
        <v>4.6666019999999997E-3</v>
      </c>
      <c r="U1467" s="116">
        <v>1.8135313999999999E-4</v>
      </c>
      <c r="V1467" s="116">
        <v>1.5083782E-4</v>
      </c>
      <c r="X1467" s="172">
        <v>1.1603491E-5</v>
      </c>
    </row>
    <row r="1468" spans="1:24" ht="14.4">
      <c r="A1468" t="s">
        <v>3619</v>
      </c>
      <c r="B1468" s="85" t="s">
        <v>1162</v>
      </c>
      <c r="C1468" s="113" t="str">
        <f t="shared" si="286"/>
        <v>B.044.01.104</v>
      </c>
      <c r="D1468" s="9" t="s">
        <v>1163</v>
      </c>
      <c r="E1468" s="112" t="s">
        <v>514</v>
      </c>
      <c r="F1468" s="115" t="str">
        <f t="shared" si="287"/>
        <v>Electricity North America production</v>
      </c>
      <c r="G1468" s="146">
        <v>0.11696841999999999</v>
      </c>
      <c r="H1468" s="8">
        <f t="shared" si="288"/>
        <v>0.11696841999999999</v>
      </c>
      <c r="J1468" s="169">
        <v>2.7252237355E-2</v>
      </c>
      <c r="K1468" s="8">
        <f t="shared" si="289"/>
        <v>2.7252237355E-2</v>
      </c>
      <c r="L1468" s="170">
        <v>1.85331796E-3</v>
      </c>
      <c r="M1468" s="170">
        <v>4.2215533E-3</v>
      </c>
      <c r="N1468" s="170">
        <v>3.6321030949999999E-3</v>
      </c>
      <c r="O1468" s="170">
        <v>1.7545262999999998E-2</v>
      </c>
      <c r="Q1468" s="69">
        <v>2.1917178000000002</v>
      </c>
      <c r="S1468" s="116">
        <v>2.8561443999999998E-3</v>
      </c>
      <c r="T1468" s="116">
        <v>2.6845548999999999E-3</v>
      </c>
      <c r="U1468" s="116">
        <v>1.0765704000000001E-4</v>
      </c>
      <c r="V1468" s="199">
        <v>6.3932403999999996E-5</v>
      </c>
      <c r="X1468" s="172">
        <v>7.2751820000000002E-6</v>
      </c>
    </row>
    <row r="1469" spans="1:24" ht="14.4">
      <c r="A1469" t="s">
        <v>3620</v>
      </c>
      <c r="B1469" s="85" t="s">
        <v>1162</v>
      </c>
      <c r="C1469" s="113" t="str">
        <f t="shared" si="286"/>
        <v>B.044.01.105</v>
      </c>
      <c r="D1469" s="9" t="s">
        <v>1163</v>
      </c>
      <c r="E1469" s="112" t="s">
        <v>514</v>
      </c>
      <c r="F1469" s="115" t="str">
        <f t="shared" si="287"/>
        <v>Electricity South America production</v>
      </c>
      <c r="G1469" s="146">
        <v>4.9317553333333333E-2</v>
      </c>
      <c r="H1469" s="8">
        <f t="shared" si="288"/>
        <v>4.9317553333333333E-2</v>
      </c>
      <c r="J1469" s="169">
        <v>1.1352892139999999E-2</v>
      </c>
      <c r="K1469" s="8">
        <f t="shared" si="289"/>
        <v>1.1352892139999999E-2</v>
      </c>
      <c r="L1469" s="170">
        <v>9.8188407000000008E-4</v>
      </c>
      <c r="M1469" s="170">
        <v>2.2916568999999999E-3</v>
      </c>
      <c r="N1469" s="170">
        <v>6.8171816999999997E-4</v>
      </c>
      <c r="O1469" s="170">
        <v>7.3976329999999998E-3</v>
      </c>
      <c r="Q1469" s="69">
        <v>1.7021459000000001</v>
      </c>
      <c r="S1469" s="116">
        <v>1.3245173E-3</v>
      </c>
      <c r="T1469" s="116">
        <v>1.2465543999999999E-3</v>
      </c>
      <c r="U1469" s="199">
        <v>4.7785704000000003E-5</v>
      </c>
      <c r="V1469" s="199">
        <v>3.0177256999999999E-5</v>
      </c>
      <c r="X1469" s="172">
        <v>3.1859130999999999E-6</v>
      </c>
    </row>
    <row r="1470" spans="1:24" ht="14.4">
      <c r="A1470" t="s">
        <v>3621</v>
      </c>
      <c r="B1470" s="85" t="s">
        <v>1162</v>
      </c>
      <c r="C1470" s="113" t="str">
        <f t="shared" si="286"/>
        <v>B.044.01.106</v>
      </c>
      <c r="D1470" s="9" t="s">
        <v>1163</v>
      </c>
      <c r="E1470" s="112" t="s">
        <v>514</v>
      </c>
      <c r="F1470" s="115" t="str">
        <f t="shared" si="287"/>
        <v>Electricity Afghanistan production</v>
      </c>
      <c r="G1470" s="146">
        <v>3.9086522666666665E-2</v>
      </c>
      <c r="H1470" s="8">
        <f t="shared" si="288"/>
        <v>3.9086522666666665E-2</v>
      </c>
      <c r="J1470" s="169">
        <v>8.2011178529999996E-3</v>
      </c>
      <c r="K1470" s="8">
        <f t="shared" si="289"/>
        <v>8.2011178529999996E-3</v>
      </c>
      <c r="L1470" s="170">
        <v>4.9160508E-4</v>
      </c>
      <c r="M1470" s="170">
        <v>1.5671858899999999E-3</v>
      </c>
      <c r="N1470" s="170">
        <v>2.7934848299999998E-4</v>
      </c>
      <c r="O1470" s="170">
        <v>5.8629783999999997E-3</v>
      </c>
      <c r="Q1470" s="69">
        <v>1.527037</v>
      </c>
      <c r="S1470" s="116">
        <v>1.0548688000000001E-3</v>
      </c>
      <c r="T1470" s="116">
        <v>9.9234847999999992E-4</v>
      </c>
      <c r="U1470" s="199">
        <v>3.7335139999999997E-5</v>
      </c>
      <c r="V1470" s="199">
        <v>2.5185138000000001E-5</v>
      </c>
      <c r="X1470" s="172">
        <v>2.3559028000000002E-6</v>
      </c>
    </row>
    <row r="1471" spans="1:24" ht="14.4">
      <c r="A1471" t="s">
        <v>3622</v>
      </c>
      <c r="B1471" s="85" t="s">
        <v>1162</v>
      </c>
      <c r="C1471" s="113" t="str">
        <f t="shared" si="286"/>
        <v>B.044.01.107</v>
      </c>
      <c r="D1471" s="9" t="s">
        <v>1163</v>
      </c>
      <c r="E1471" s="112" t="s">
        <v>514</v>
      </c>
      <c r="F1471" s="115" t="str">
        <f t="shared" si="287"/>
        <v>Electricity Africa production</v>
      </c>
      <c r="G1471" s="146">
        <v>0.18485887333333334</v>
      </c>
      <c r="H1471" s="8">
        <f t="shared" si="288"/>
        <v>0.18485887333333334</v>
      </c>
      <c r="J1471" s="169">
        <v>3.7160789251999997E-2</v>
      </c>
      <c r="K1471" s="8">
        <f t="shared" si="289"/>
        <v>3.7160789251999997E-2</v>
      </c>
      <c r="L1471" s="170">
        <v>2.7206573999999997E-3</v>
      </c>
      <c r="M1471" s="170">
        <v>6.2464362000000002E-3</v>
      </c>
      <c r="N1471" s="170">
        <v>4.64864652E-4</v>
      </c>
      <c r="O1471" s="170">
        <v>2.7728830999999999E-2</v>
      </c>
      <c r="Q1471" s="69">
        <v>2.5000887000000001</v>
      </c>
      <c r="S1471" s="116">
        <v>4.4310130000000001E-3</v>
      </c>
      <c r="T1471" s="116">
        <v>4.1745732999999997E-3</v>
      </c>
      <c r="U1471" s="116">
        <v>1.6838732000000001E-4</v>
      </c>
      <c r="V1471" s="199">
        <v>8.8052340999999996E-5</v>
      </c>
      <c r="X1471" s="172">
        <v>1.0413812E-5</v>
      </c>
    </row>
    <row r="1472" spans="1:24" ht="14.4">
      <c r="A1472" t="s">
        <v>3623</v>
      </c>
      <c r="B1472" s="85" t="s">
        <v>1162</v>
      </c>
      <c r="C1472" s="113" t="str">
        <f t="shared" si="286"/>
        <v>B.044.01.108</v>
      </c>
      <c r="D1472" s="9" t="s">
        <v>1163</v>
      </c>
      <c r="E1472" s="112" t="s">
        <v>514</v>
      </c>
      <c r="F1472" s="115" t="str">
        <f t="shared" si="287"/>
        <v>Electricity Albania production</v>
      </c>
      <c r="G1472" s="146">
        <v>2.3395603333333332E-3</v>
      </c>
      <c r="H1472" s="8">
        <f t="shared" si="288"/>
        <v>2.3395603333333332E-3</v>
      </c>
      <c r="J1472" s="169">
        <v>6.0932607589999992E-4</v>
      </c>
      <c r="K1472" s="8">
        <f t="shared" si="289"/>
        <v>6.0932607589999992E-4</v>
      </c>
      <c r="L1472" s="170">
        <v>8.2709257000000003E-6</v>
      </c>
      <c r="M1472" s="170">
        <v>4.9780398999999999E-6</v>
      </c>
      <c r="N1472" s="170">
        <v>2.4514306029999999E-4</v>
      </c>
      <c r="O1472" s="170">
        <v>3.5093404999999997E-4</v>
      </c>
      <c r="Q1472" s="69">
        <v>1.1417392</v>
      </c>
      <c r="S1472" s="199">
        <v>4.0734247000000002E-5</v>
      </c>
      <c r="T1472" s="199">
        <v>3.8905812000000002E-5</v>
      </c>
      <c r="U1472" s="199">
        <v>1.79412E-6</v>
      </c>
      <c r="V1472" s="199">
        <v>3.4315276000000002E-8</v>
      </c>
      <c r="X1472" s="172">
        <v>1.8880235E-7</v>
      </c>
    </row>
    <row r="1473" spans="1:24" ht="14.4">
      <c r="A1473" t="s">
        <v>3624</v>
      </c>
      <c r="B1473" s="85" t="s">
        <v>1162</v>
      </c>
      <c r="C1473" s="113" t="str">
        <f t="shared" si="286"/>
        <v>B.044.01.109</v>
      </c>
      <c r="D1473" s="9" t="s">
        <v>1163</v>
      </c>
      <c r="E1473" s="112" t="s">
        <v>514</v>
      </c>
      <c r="F1473" s="115" t="str">
        <f t="shared" si="287"/>
        <v>Electricity Algeria production</v>
      </c>
      <c r="G1473" s="146">
        <v>0.19702261333333335</v>
      </c>
      <c r="H1473" s="8">
        <f t="shared" si="288"/>
        <v>0.19702261333333335</v>
      </c>
      <c r="J1473" s="169">
        <v>3.9580051497200001E-2</v>
      </c>
      <c r="K1473" s="8">
        <f t="shared" si="289"/>
        <v>3.9580051497200001E-2</v>
      </c>
      <c r="L1473" s="170">
        <v>3.1401151000000002E-3</v>
      </c>
      <c r="M1473" s="170">
        <v>6.8723311000000002E-3</v>
      </c>
      <c r="N1473" s="170">
        <v>1.42132972E-5</v>
      </c>
      <c r="O1473" s="170">
        <v>2.9553392000000001E-2</v>
      </c>
      <c r="Q1473" s="69">
        <v>2.4826258000000001</v>
      </c>
      <c r="S1473" s="116">
        <v>4.7630114999999999E-3</v>
      </c>
      <c r="T1473" s="116">
        <v>4.4441482999999999E-3</v>
      </c>
      <c r="U1473" s="116">
        <v>1.7986666000000001E-4</v>
      </c>
      <c r="V1473" s="116">
        <v>1.3899649E-4</v>
      </c>
      <c r="X1473" s="172">
        <v>1.1250799E-5</v>
      </c>
    </row>
    <row r="1474" spans="1:24" ht="14.4">
      <c r="A1474" t="s">
        <v>3625</v>
      </c>
      <c r="B1474" s="85" t="s">
        <v>1162</v>
      </c>
      <c r="C1474" s="113" t="str">
        <f t="shared" si="286"/>
        <v>B.044.01.110</v>
      </c>
      <c r="D1474" s="9" t="s">
        <v>1163</v>
      </c>
      <c r="E1474" s="112" t="s">
        <v>514</v>
      </c>
      <c r="F1474" s="115" t="str">
        <f t="shared" si="287"/>
        <v>Electricity American Samoa production</v>
      </c>
      <c r="G1474" s="146">
        <v>0.20148183333333333</v>
      </c>
      <c r="H1474" s="8">
        <f t="shared" si="288"/>
        <v>0.20148183333333333</v>
      </c>
      <c r="J1474" s="169">
        <v>4.2773719033999999E-2</v>
      </c>
      <c r="K1474" s="8">
        <f t="shared" si="289"/>
        <v>4.2773719033999999E-2</v>
      </c>
      <c r="L1474" s="170">
        <v>2.6778534999999997E-3</v>
      </c>
      <c r="M1474" s="170">
        <v>9.7634100000000001E-3</v>
      </c>
      <c r="N1474" s="170">
        <v>1.10180534E-4</v>
      </c>
      <c r="O1474" s="170">
        <v>3.0222275E-2</v>
      </c>
      <c r="Q1474" s="69">
        <v>2.6692464</v>
      </c>
      <c r="S1474" s="116">
        <v>6.0126127999999999E-3</v>
      </c>
      <c r="T1474" s="116">
        <v>5.6251373000000002E-3</v>
      </c>
      <c r="U1474" s="116">
        <v>2.0184152999999999E-4</v>
      </c>
      <c r="V1474" s="116">
        <v>1.8563394999999999E-4</v>
      </c>
      <c r="X1474" s="172">
        <v>1.2492925E-5</v>
      </c>
    </row>
    <row r="1475" spans="1:24" ht="14.4">
      <c r="A1475" t="s">
        <v>3626</v>
      </c>
      <c r="B1475" s="85" t="s">
        <v>1162</v>
      </c>
      <c r="C1475" s="113" t="str">
        <f t="shared" si="286"/>
        <v>B.044.01.111</v>
      </c>
      <c r="D1475" s="9" t="s">
        <v>1163</v>
      </c>
      <c r="E1475" s="112" t="s">
        <v>514</v>
      </c>
      <c r="F1475" s="115" t="str">
        <f t="shared" si="287"/>
        <v>Electricity Angola production</v>
      </c>
      <c r="G1475" s="146">
        <v>5.8851931999999996E-2</v>
      </c>
      <c r="H1475" s="8">
        <f t="shared" si="288"/>
        <v>5.8851931999999996E-2</v>
      </c>
      <c r="J1475" s="169">
        <v>1.2478189545999999E-2</v>
      </c>
      <c r="K1475" s="8">
        <f t="shared" si="289"/>
        <v>1.2478189545999999E-2</v>
      </c>
      <c r="L1475" s="170">
        <v>8.4322667000000001E-4</v>
      </c>
      <c r="M1475" s="170">
        <v>2.6104149E-3</v>
      </c>
      <c r="N1475" s="170">
        <v>1.96758176E-4</v>
      </c>
      <c r="O1475" s="170">
        <v>8.8277897999999994E-3</v>
      </c>
      <c r="Q1475" s="69">
        <v>1.5886420999999999</v>
      </c>
      <c r="S1475" s="116">
        <v>1.6533030000000001E-3</v>
      </c>
      <c r="T1475" s="116">
        <v>1.5461133000000001E-3</v>
      </c>
      <c r="U1475" s="199">
        <v>5.7346448000000002E-5</v>
      </c>
      <c r="V1475" s="199">
        <v>4.9843265000000002E-5</v>
      </c>
      <c r="X1475" s="172">
        <v>3.6422114999999998E-6</v>
      </c>
    </row>
    <row r="1476" spans="1:24" ht="14.4">
      <c r="A1476" t="s">
        <v>3627</v>
      </c>
      <c r="B1476" s="85" t="s">
        <v>1162</v>
      </c>
      <c r="C1476" s="113" t="str">
        <f t="shared" si="286"/>
        <v>B.044.01.112</v>
      </c>
      <c r="D1476" s="9" t="s">
        <v>1163</v>
      </c>
      <c r="E1476" s="112" t="s">
        <v>514</v>
      </c>
      <c r="F1476" s="115" t="str">
        <f t="shared" si="287"/>
        <v>Electricity Antigua and Barbuda production</v>
      </c>
      <c r="G1476" s="146">
        <v>0.20156425333333336</v>
      </c>
      <c r="H1476" s="8">
        <f t="shared" si="288"/>
        <v>0.20156425333333336</v>
      </c>
      <c r="J1476" s="169">
        <v>4.2798531592000005E-2</v>
      </c>
      <c r="K1476" s="8">
        <f t="shared" si="289"/>
        <v>4.2798531592000005E-2</v>
      </c>
      <c r="L1476" s="170">
        <v>2.6786435999999999E-3</v>
      </c>
      <c r="M1476" s="170">
        <v>9.7659572000000014E-3</v>
      </c>
      <c r="N1476" s="170">
        <v>1.1929279199999999E-4</v>
      </c>
      <c r="O1476" s="170">
        <v>3.0234638000000001E-2</v>
      </c>
      <c r="Q1476" s="69">
        <v>2.6980689999999998</v>
      </c>
      <c r="S1476" s="116">
        <v>6.0143871999999996E-3</v>
      </c>
      <c r="T1476" s="116">
        <v>5.6268471000000004E-3</v>
      </c>
      <c r="U1476" s="116">
        <v>2.0191531E-4</v>
      </c>
      <c r="V1476" s="116">
        <v>1.8562483999999999E-4</v>
      </c>
      <c r="X1476" s="172">
        <v>1.2499904E-5</v>
      </c>
    </row>
    <row r="1477" spans="1:24" ht="14.4">
      <c r="A1477" t="s">
        <v>3628</v>
      </c>
      <c r="B1477" s="85" t="s">
        <v>1162</v>
      </c>
      <c r="C1477" s="113" t="str">
        <f t="shared" si="286"/>
        <v>B.044.01.113</v>
      </c>
      <c r="D1477" s="9" t="s">
        <v>1163</v>
      </c>
      <c r="E1477" s="112" t="s">
        <v>514</v>
      </c>
      <c r="F1477" s="115" t="str">
        <f t="shared" si="287"/>
        <v>Electricity Argentina production</v>
      </c>
      <c r="G1477" s="146">
        <v>0.13209133333333334</v>
      </c>
      <c r="H1477" s="8">
        <f t="shared" si="288"/>
        <v>0.13209133333333334</v>
      </c>
      <c r="J1477" s="169">
        <v>2.9249801512E-2</v>
      </c>
      <c r="K1477" s="8">
        <f t="shared" si="289"/>
        <v>2.9249801512E-2</v>
      </c>
      <c r="L1477" s="170">
        <v>2.26908569E-3</v>
      </c>
      <c r="M1477" s="170">
        <v>5.1988340999999999E-3</v>
      </c>
      <c r="N1477" s="170">
        <v>1.968181722E-3</v>
      </c>
      <c r="O1477" s="170">
        <v>1.98137E-2</v>
      </c>
      <c r="Q1477" s="69">
        <v>2.4612498</v>
      </c>
      <c r="S1477" s="116">
        <v>3.3462626999999998E-3</v>
      </c>
      <c r="T1477" s="116">
        <v>3.1266342000000002E-3</v>
      </c>
      <c r="U1477" s="116">
        <v>1.2355261999999999E-4</v>
      </c>
      <c r="V1477" s="199">
        <v>9.6075923000000002E-5</v>
      </c>
      <c r="X1477" s="172">
        <v>8.1893274E-6</v>
      </c>
    </row>
    <row r="1478" spans="1:24" ht="14.4">
      <c r="A1478" t="s">
        <v>3629</v>
      </c>
      <c r="B1478" s="85" t="s">
        <v>1162</v>
      </c>
      <c r="C1478" s="113" t="str">
        <f t="shared" si="286"/>
        <v>B.044.01.114</v>
      </c>
      <c r="D1478" s="9" t="s">
        <v>1163</v>
      </c>
      <c r="E1478" s="112" t="s">
        <v>514</v>
      </c>
      <c r="F1478" s="115" t="str">
        <f t="shared" si="287"/>
        <v>Electricity Armenia production</v>
      </c>
      <c r="G1478" s="146">
        <v>6.3361231333333337E-2</v>
      </c>
      <c r="H1478" s="8">
        <f t="shared" si="288"/>
        <v>6.3361231333333337E-2</v>
      </c>
      <c r="J1478" s="169">
        <v>1.9162480549000001E-2</v>
      </c>
      <c r="K1478" s="8">
        <f t="shared" si="289"/>
        <v>1.9162480549000001E-2</v>
      </c>
      <c r="L1478" s="170">
        <v>1.0822856600000001E-3</v>
      </c>
      <c r="M1478" s="170">
        <v>2.4894227600000002E-3</v>
      </c>
      <c r="N1478" s="170">
        <v>6.0865874289999997E-3</v>
      </c>
      <c r="O1478" s="170">
        <v>9.5041846999999995E-3</v>
      </c>
      <c r="Q1478" s="69">
        <v>1.9890383</v>
      </c>
      <c r="S1478" s="116">
        <v>1.5961705E-3</v>
      </c>
      <c r="T1478" s="116">
        <v>1.4904782E-3</v>
      </c>
      <c r="U1478" s="199">
        <v>5.9195513999999998E-5</v>
      </c>
      <c r="V1478" s="199">
        <v>4.6496743000000003E-5</v>
      </c>
      <c r="X1478" s="172">
        <v>4.7446858999999997E-6</v>
      </c>
    </row>
    <row r="1479" spans="1:24" ht="14.4">
      <c r="A1479" t="s">
        <v>3630</v>
      </c>
      <c r="B1479" s="85" t="s">
        <v>1162</v>
      </c>
      <c r="C1479" s="113" t="str">
        <f t="shared" si="286"/>
        <v>B.044.01.115</v>
      </c>
      <c r="D1479" s="9" t="s">
        <v>1163</v>
      </c>
      <c r="E1479" s="112" t="s">
        <v>514</v>
      </c>
      <c r="F1479" s="115" t="str">
        <f t="shared" si="287"/>
        <v>Electricity Aruba production</v>
      </c>
      <c r="G1479" s="146">
        <v>0.19833722666666667</v>
      </c>
      <c r="H1479" s="8">
        <f t="shared" si="288"/>
        <v>0.19833722666666667</v>
      </c>
      <c r="J1479" s="169">
        <v>4.2123197473000001E-2</v>
      </c>
      <c r="K1479" s="8">
        <f t="shared" si="289"/>
        <v>4.2123197473000001E-2</v>
      </c>
      <c r="L1479" s="170">
        <v>2.6361776999999998E-3</v>
      </c>
      <c r="M1479" s="170">
        <v>9.6140983000000003E-3</v>
      </c>
      <c r="N1479" s="170">
        <v>1.2233747299999998E-4</v>
      </c>
      <c r="O1479" s="170">
        <v>2.9750584E-2</v>
      </c>
      <c r="Q1479" s="69">
        <v>2.7649549000000002</v>
      </c>
      <c r="S1479" s="116">
        <v>5.9187531000000002E-3</v>
      </c>
      <c r="T1479" s="116">
        <v>5.5375475999999996E-3</v>
      </c>
      <c r="U1479" s="116">
        <v>1.9870951000000001E-4</v>
      </c>
      <c r="V1479" s="116">
        <v>1.8249602000000001E-4</v>
      </c>
      <c r="X1479" s="172">
        <v>1.2300397E-5</v>
      </c>
    </row>
    <row r="1480" spans="1:24" ht="14.4">
      <c r="A1480" t="s">
        <v>3631</v>
      </c>
      <c r="B1480" s="85" t="s">
        <v>1162</v>
      </c>
      <c r="C1480" s="113" t="str">
        <f t="shared" si="286"/>
        <v>B.044.01.116</v>
      </c>
      <c r="D1480" s="9" t="s">
        <v>1163</v>
      </c>
      <c r="E1480" s="112" t="s">
        <v>514</v>
      </c>
      <c r="F1480" s="115" t="str">
        <f t="shared" si="287"/>
        <v>Electricity Asia Pacific production</v>
      </c>
      <c r="G1480" s="146">
        <v>0.19011049999999999</v>
      </c>
      <c r="H1480" s="8">
        <f t="shared" si="288"/>
        <v>0.19011049999999999</v>
      </c>
      <c r="J1480" s="169">
        <v>3.8052479770000001E-2</v>
      </c>
      <c r="K1480" s="8">
        <f t="shared" si="289"/>
        <v>3.8052479770000001E-2</v>
      </c>
      <c r="L1480" s="170">
        <v>2.4799009399999999E-3</v>
      </c>
      <c r="M1480" s="170">
        <v>5.4726121000000004E-3</v>
      </c>
      <c r="N1480" s="170">
        <v>1.5833917299999999E-3</v>
      </c>
      <c r="O1480" s="170">
        <v>2.8516574999999999E-2</v>
      </c>
      <c r="Q1480" s="69">
        <v>2.4068977999999999</v>
      </c>
      <c r="S1480" s="116">
        <v>4.2741528999999997E-3</v>
      </c>
      <c r="T1480" s="116">
        <v>4.0695551999999999E-3</v>
      </c>
      <c r="U1480" s="116">
        <v>1.6863273E-4</v>
      </c>
      <c r="V1480" s="199">
        <v>3.5965023999999998E-5</v>
      </c>
      <c r="X1480" s="172">
        <v>1.0206477E-5</v>
      </c>
    </row>
    <row r="1481" spans="1:24" ht="14.4">
      <c r="A1481" t="s">
        <v>3632</v>
      </c>
      <c r="B1481" s="85" t="s">
        <v>1162</v>
      </c>
      <c r="C1481" s="113" t="str">
        <f t="shared" si="286"/>
        <v>B.044.01.117</v>
      </c>
      <c r="D1481" s="9" t="s">
        <v>1163</v>
      </c>
      <c r="E1481" s="112" t="s">
        <v>514</v>
      </c>
      <c r="F1481" s="115" t="str">
        <f t="shared" si="287"/>
        <v>Electricity Australia production</v>
      </c>
      <c r="G1481" s="146">
        <v>0.15578319333333335</v>
      </c>
      <c r="H1481" s="8">
        <f t="shared" si="288"/>
        <v>0.15578319333333335</v>
      </c>
      <c r="J1481" s="169">
        <v>2.8434564431000002E-2</v>
      </c>
      <c r="K1481" s="8">
        <f t="shared" si="289"/>
        <v>2.8434564431000002E-2</v>
      </c>
      <c r="L1481" s="170">
        <v>1.4374738799999998E-3</v>
      </c>
      <c r="M1481" s="170">
        <v>3.4025774599999998E-3</v>
      </c>
      <c r="N1481" s="170">
        <v>2.27034091E-4</v>
      </c>
      <c r="O1481" s="170">
        <v>2.3367479E-2</v>
      </c>
      <c r="Q1481" s="69">
        <v>2.1405628000000001</v>
      </c>
      <c r="S1481" s="116">
        <v>3.0666141000000001E-3</v>
      </c>
      <c r="T1481" s="116">
        <v>2.8927147E-3</v>
      </c>
      <c r="U1481" s="116">
        <v>1.3220134E-4</v>
      </c>
      <c r="V1481" s="199">
        <v>4.1698137000000001E-5</v>
      </c>
      <c r="X1481" s="172">
        <v>7.5483662999999997E-6</v>
      </c>
    </row>
    <row r="1482" spans="1:24" ht="14.4">
      <c r="A1482" t="s">
        <v>3633</v>
      </c>
      <c r="B1482" s="85" t="s">
        <v>1162</v>
      </c>
      <c r="C1482" s="113" t="str">
        <f t="shared" si="286"/>
        <v>B.044.01.118</v>
      </c>
      <c r="D1482" s="9" t="s">
        <v>1163</v>
      </c>
      <c r="E1482" s="112" t="s">
        <v>514</v>
      </c>
      <c r="F1482" s="115" t="str">
        <f t="shared" si="287"/>
        <v>Electricity Austria production (from Our World in Data)</v>
      </c>
      <c r="G1482" s="146">
        <v>3.1805670000000001E-2</v>
      </c>
      <c r="H1482" s="8">
        <f t="shared" si="288"/>
        <v>3.1805670000000001E-2</v>
      </c>
      <c r="J1482" s="169">
        <v>6.4831455169999993E-3</v>
      </c>
      <c r="K1482" s="8">
        <f t="shared" si="289"/>
        <v>6.4831455169999993E-3</v>
      </c>
      <c r="L1482" s="170">
        <v>3.7233747E-4</v>
      </c>
      <c r="M1482" s="170">
        <v>1.15772936E-3</v>
      </c>
      <c r="N1482" s="170">
        <v>1.82228187E-4</v>
      </c>
      <c r="O1482" s="170">
        <v>4.7708504999999998E-3</v>
      </c>
      <c r="Q1482" s="69">
        <v>1.4340469</v>
      </c>
      <c r="S1482" s="116">
        <v>7.8587282000000004E-4</v>
      </c>
      <c r="T1482" s="116">
        <v>7.3217097999999997E-4</v>
      </c>
      <c r="U1482" s="199">
        <v>2.9519118999999999E-5</v>
      </c>
      <c r="V1482" s="199">
        <v>2.4182715999999998E-5</v>
      </c>
      <c r="X1482" s="172">
        <v>1.8385787000000001E-6</v>
      </c>
    </row>
    <row r="1483" spans="1:24" ht="14.4">
      <c r="A1483" t="s">
        <v>3634</v>
      </c>
      <c r="B1483" s="85" t="s">
        <v>1162</v>
      </c>
      <c r="C1483" s="113" t="str">
        <f t="shared" si="286"/>
        <v>B.044.01.119</v>
      </c>
      <c r="D1483" s="9" t="s">
        <v>1163</v>
      </c>
      <c r="E1483" s="112" t="s">
        <v>514</v>
      </c>
      <c r="F1483" s="115" t="str">
        <f t="shared" si="287"/>
        <v>Electricity Azerbaijan production</v>
      </c>
      <c r="G1483" s="146">
        <v>0.14763376666666667</v>
      </c>
      <c r="H1483" s="8">
        <f t="shared" si="288"/>
        <v>0.14763376666666667</v>
      </c>
      <c r="J1483" s="169">
        <v>3.0964917044799999E-2</v>
      </c>
      <c r="K1483" s="8">
        <f t="shared" si="289"/>
        <v>3.0964917044799999E-2</v>
      </c>
      <c r="L1483" s="170">
        <v>2.7562000999999999E-3</v>
      </c>
      <c r="M1483" s="170">
        <v>6.0278802000000003E-3</v>
      </c>
      <c r="N1483" s="170">
        <v>3.5771744800000002E-5</v>
      </c>
      <c r="O1483" s="170">
        <v>2.2145064999999999E-2</v>
      </c>
      <c r="Q1483" s="69">
        <v>2.2975441000000001</v>
      </c>
      <c r="S1483" s="116">
        <v>3.7681263999999998E-3</v>
      </c>
      <c r="T1483" s="116">
        <v>3.5081129000000002E-3</v>
      </c>
      <c r="U1483" s="116">
        <v>1.3869682999999999E-4</v>
      </c>
      <c r="V1483" s="116">
        <v>1.2131668E-4</v>
      </c>
      <c r="X1483" s="172">
        <v>9.1663561000000004E-6</v>
      </c>
    </row>
    <row r="1484" spans="1:24" ht="14.4">
      <c r="A1484" t="s">
        <v>3635</v>
      </c>
      <c r="B1484" s="85" t="s">
        <v>1162</v>
      </c>
      <c r="C1484" s="113" t="str">
        <f t="shared" si="286"/>
        <v>B.044.01.120</v>
      </c>
      <c r="D1484" s="9" t="s">
        <v>1163</v>
      </c>
      <c r="E1484" s="112" t="s">
        <v>514</v>
      </c>
      <c r="F1484" s="115" t="str">
        <f t="shared" si="287"/>
        <v>Electricity Bahamas production</v>
      </c>
      <c r="G1484" s="146">
        <v>0.21712753333333334</v>
      </c>
      <c r="H1484" s="8">
        <f t="shared" si="288"/>
        <v>0.21712753333333334</v>
      </c>
      <c r="J1484" s="169">
        <v>4.6081859044300004E-2</v>
      </c>
      <c r="K1484" s="8">
        <f t="shared" si="289"/>
        <v>4.6081859044300004E-2</v>
      </c>
      <c r="L1484" s="170">
        <v>2.8863552999999998E-3</v>
      </c>
      <c r="M1484" s="170">
        <v>1.0524214300000001E-2</v>
      </c>
      <c r="N1484" s="170">
        <v>1.021594443E-4</v>
      </c>
      <c r="O1484" s="170">
        <v>3.2569130000000002E-2</v>
      </c>
      <c r="Q1484" s="69">
        <v>2.8258234</v>
      </c>
      <c r="S1484" s="116">
        <v>6.4807635999999998E-3</v>
      </c>
      <c r="T1484" s="116">
        <v>6.0630279000000002E-3</v>
      </c>
      <c r="U1484" s="116">
        <v>2.1753121999999999E-4</v>
      </c>
      <c r="V1484" s="116">
        <v>2.0020448999999999E-4</v>
      </c>
      <c r="X1484" s="172">
        <v>1.3459624E-5</v>
      </c>
    </row>
    <row r="1485" spans="1:24" ht="14.4">
      <c r="A1485" t="s">
        <v>3636</v>
      </c>
      <c r="B1485" s="85" t="s">
        <v>1162</v>
      </c>
      <c r="C1485" s="113" t="str">
        <f t="shared" si="286"/>
        <v>B.044.01.121</v>
      </c>
      <c r="D1485" s="9" t="s">
        <v>1163</v>
      </c>
      <c r="E1485" s="112" t="s">
        <v>514</v>
      </c>
      <c r="F1485" s="115" t="str">
        <f t="shared" si="287"/>
        <v>Electricity Bahrain production</v>
      </c>
      <c r="G1485" s="146">
        <v>0.17330803333333336</v>
      </c>
      <c r="H1485" s="8">
        <f t="shared" si="288"/>
        <v>0.17330803333333336</v>
      </c>
      <c r="J1485" s="169">
        <v>3.5411693647699999E-2</v>
      </c>
      <c r="K1485" s="8">
        <f t="shared" si="289"/>
        <v>3.5411693647699999E-2</v>
      </c>
      <c r="L1485" s="170">
        <v>2.9541384000000004E-3</v>
      </c>
      <c r="M1485" s="170">
        <v>6.4508601000000006E-3</v>
      </c>
      <c r="N1485" s="170">
        <v>1.04901477E-5</v>
      </c>
      <c r="O1485" s="170">
        <v>2.5996205000000001E-2</v>
      </c>
      <c r="Q1485" s="69">
        <v>2.3255644000000002</v>
      </c>
      <c r="S1485" s="116">
        <v>4.2801985000000004E-3</v>
      </c>
      <c r="T1485" s="116">
        <v>3.9896582000000002E-3</v>
      </c>
      <c r="U1485" s="116">
        <v>1.6000829000000001E-4</v>
      </c>
      <c r="V1485" s="116">
        <v>1.3053193E-4</v>
      </c>
      <c r="X1485" s="172">
        <v>1.0240530999999999E-5</v>
      </c>
    </row>
    <row r="1486" spans="1:24" ht="14.4">
      <c r="A1486" t="s">
        <v>3637</v>
      </c>
      <c r="B1486" s="85" t="s">
        <v>1162</v>
      </c>
      <c r="C1486" s="113" t="str">
        <f t="shared" si="286"/>
        <v>B.044.01.122</v>
      </c>
      <c r="D1486" s="9" t="s">
        <v>1163</v>
      </c>
      <c r="E1486" s="112" t="s">
        <v>514</v>
      </c>
      <c r="F1486" s="115" t="str">
        <f t="shared" si="287"/>
        <v>Electricity Bangladesh production</v>
      </c>
      <c r="G1486" s="146">
        <v>0.21300255333333334</v>
      </c>
      <c r="H1486" s="8">
        <f t="shared" si="288"/>
        <v>0.21300255333333334</v>
      </c>
      <c r="J1486" s="169">
        <v>4.2938051098599994E-2</v>
      </c>
      <c r="K1486" s="8">
        <f t="shared" si="289"/>
        <v>4.2938051098599994E-2</v>
      </c>
      <c r="L1486" s="170">
        <v>3.2289050999999998E-3</v>
      </c>
      <c r="M1486" s="170">
        <v>7.5752898999999997E-3</v>
      </c>
      <c r="N1486" s="170">
        <v>1.8347309859999999E-4</v>
      </c>
      <c r="O1486" s="170">
        <v>3.1950382999999999E-2</v>
      </c>
      <c r="Q1486" s="69">
        <v>2.6425925000000001</v>
      </c>
      <c r="S1486" s="116">
        <v>5.2260246999999999E-3</v>
      </c>
      <c r="T1486" s="116">
        <v>4.9078506999999999E-3</v>
      </c>
      <c r="U1486" s="116">
        <v>1.9592621E-4</v>
      </c>
      <c r="V1486" s="116">
        <v>1.2224778E-4</v>
      </c>
      <c r="X1486" s="172">
        <v>1.2174606E-5</v>
      </c>
    </row>
    <row r="1487" spans="1:24" ht="14.4">
      <c r="A1487" t="s">
        <v>3638</v>
      </c>
      <c r="B1487" s="85" t="s">
        <v>1162</v>
      </c>
      <c r="C1487" s="113" t="str">
        <f t="shared" si="286"/>
        <v>B.044.01.123</v>
      </c>
      <c r="D1487" s="9" t="s">
        <v>1163</v>
      </c>
      <c r="E1487" s="112" t="s">
        <v>514</v>
      </c>
      <c r="F1487" s="115" t="str">
        <f t="shared" si="287"/>
        <v>Electricity Barbados production</v>
      </c>
      <c r="G1487" s="146">
        <v>0.19858062000000001</v>
      </c>
      <c r="H1487" s="8">
        <f t="shared" si="288"/>
        <v>0.19858062000000001</v>
      </c>
      <c r="J1487" s="169">
        <v>4.212923927E-2</v>
      </c>
      <c r="K1487" s="8">
        <f t="shared" si="289"/>
        <v>4.212923927E-2</v>
      </c>
      <c r="L1487" s="170">
        <v>2.6571832000000001E-3</v>
      </c>
      <c r="M1487" s="170">
        <v>9.5659649999999992E-3</v>
      </c>
      <c r="N1487" s="170">
        <v>1.1899807000000001E-4</v>
      </c>
      <c r="O1487" s="170">
        <v>2.9787093000000001E-2</v>
      </c>
      <c r="Q1487" s="69">
        <v>2.6707193</v>
      </c>
      <c r="S1487" s="116">
        <v>5.8999680999999998E-3</v>
      </c>
      <c r="T1487" s="116">
        <v>5.5194079000000004E-3</v>
      </c>
      <c r="U1487" s="116">
        <v>1.9853964000000001E-4</v>
      </c>
      <c r="V1487" s="116">
        <v>1.8202064000000001E-4</v>
      </c>
      <c r="X1487" s="172">
        <v>1.2301437999999999E-5</v>
      </c>
    </row>
    <row r="1488" spans="1:24" ht="14.4">
      <c r="A1488" t="s">
        <v>3639</v>
      </c>
      <c r="B1488" s="85" t="s">
        <v>1162</v>
      </c>
      <c r="C1488" s="113" t="str">
        <f t="shared" si="286"/>
        <v>B.044.01.124</v>
      </c>
      <c r="D1488" s="9" t="s">
        <v>1163</v>
      </c>
      <c r="E1488" s="112" t="s">
        <v>514</v>
      </c>
      <c r="F1488" s="115" t="str">
        <f t="shared" si="287"/>
        <v>Electricity Belarus production</v>
      </c>
      <c r="G1488" s="146">
        <v>0.10898125333333333</v>
      </c>
      <c r="H1488" s="8">
        <f t="shared" si="288"/>
        <v>0.10898125333333333</v>
      </c>
      <c r="J1488" s="169">
        <v>3.0834640001199998E-2</v>
      </c>
      <c r="K1488" s="8">
        <f t="shared" si="289"/>
        <v>3.0834640001199998E-2</v>
      </c>
      <c r="L1488" s="170">
        <v>1.8799053599999999E-3</v>
      </c>
      <c r="M1488" s="170">
        <v>4.4498895999999996E-3</v>
      </c>
      <c r="N1488" s="170">
        <v>8.1576570412000005E-3</v>
      </c>
      <c r="O1488" s="170">
        <v>1.6347187999999999E-2</v>
      </c>
      <c r="Q1488" s="69">
        <v>2.5314090999999999</v>
      </c>
      <c r="S1488" s="116">
        <v>2.804029E-3</v>
      </c>
      <c r="T1488" s="116">
        <v>2.6185040999999998E-3</v>
      </c>
      <c r="U1488" s="116">
        <v>1.0277594E-4</v>
      </c>
      <c r="V1488" s="199">
        <v>8.2748984999999996E-5</v>
      </c>
      <c r="X1488" s="172">
        <v>7.8338775999999997E-6</v>
      </c>
    </row>
    <row r="1489" spans="1:24" ht="14.4">
      <c r="A1489" t="s">
        <v>3640</v>
      </c>
      <c r="B1489" s="85" t="s">
        <v>1162</v>
      </c>
      <c r="C1489" s="113" t="str">
        <f t="shared" si="286"/>
        <v>B.044.01.125</v>
      </c>
      <c r="D1489" s="9" t="s">
        <v>1163</v>
      </c>
      <c r="E1489" s="112" t="s">
        <v>514</v>
      </c>
      <c r="F1489" s="115" t="str">
        <f t="shared" si="287"/>
        <v>Electricity Belgium production (from Our World in Data)</v>
      </c>
      <c r="G1489" s="146">
        <v>5.2374330666666677E-2</v>
      </c>
      <c r="H1489" s="8">
        <f t="shared" si="288"/>
        <v>5.2374330666666677E-2</v>
      </c>
      <c r="J1489" s="169">
        <v>1.7129855547999999E-2</v>
      </c>
      <c r="K1489" s="8">
        <f t="shared" si="289"/>
        <v>1.7129855547999999E-2</v>
      </c>
      <c r="L1489" s="170">
        <v>4.2083400999999999E-4</v>
      </c>
      <c r="M1489" s="170">
        <v>1.5929567300000001E-3</v>
      </c>
      <c r="N1489" s="170">
        <v>7.2599152079999996E-3</v>
      </c>
      <c r="O1489" s="170">
        <v>7.8561496000000008E-3</v>
      </c>
      <c r="Q1489" s="69">
        <v>2.102061</v>
      </c>
      <c r="S1489" s="116">
        <v>1.233074E-3</v>
      </c>
      <c r="T1489" s="116">
        <v>1.1453317999999999E-3</v>
      </c>
      <c r="U1489" s="199">
        <v>4.7298868000000001E-5</v>
      </c>
      <c r="V1489" s="199">
        <v>4.0443362000000003E-5</v>
      </c>
      <c r="X1489" s="172">
        <v>3.9293616999999996E-6</v>
      </c>
    </row>
    <row r="1490" spans="1:24" ht="14.4">
      <c r="A1490" t="s">
        <v>3641</v>
      </c>
      <c r="B1490" s="85" t="s">
        <v>1162</v>
      </c>
      <c r="C1490" s="113" t="str">
        <f t="shared" si="286"/>
        <v>B.044.01.126</v>
      </c>
      <c r="D1490" s="9" t="s">
        <v>1163</v>
      </c>
      <c r="E1490" s="112" t="s">
        <v>514</v>
      </c>
      <c r="F1490" s="115" t="str">
        <f t="shared" si="287"/>
        <v>Electricity Belize production</v>
      </c>
      <c r="G1490" s="146">
        <v>2.9241434666666666E-2</v>
      </c>
      <c r="H1490" s="8">
        <f t="shared" si="288"/>
        <v>2.9241434666666666E-2</v>
      </c>
      <c r="J1490" s="169">
        <v>1.0500732063999998E-2</v>
      </c>
      <c r="K1490" s="8">
        <f t="shared" si="289"/>
        <v>1.0500732063999998E-2</v>
      </c>
      <c r="L1490" s="170">
        <v>1.7069163500000001E-3</v>
      </c>
      <c r="M1490" s="170">
        <v>4.2708015E-3</v>
      </c>
      <c r="N1490" s="170">
        <v>1.36799014E-4</v>
      </c>
      <c r="O1490" s="170">
        <v>4.3862151999999998E-3</v>
      </c>
      <c r="Q1490" s="69">
        <v>2.1563813999999999</v>
      </c>
      <c r="S1490" s="116">
        <v>1.4509542E-3</v>
      </c>
      <c r="T1490" s="116">
        <v>1.383217E-3</v>
      </c>
      <c r="U1490" s="199">
        <v>4.1932638999999999E-5</v>
      </c>
      <c r="V1490" s="199">
        <v>2.5804529999999999E-5</v>
      </c>
      <c r="X1490" s="172">
        <v>3.0514782E-6</v>
      </c>
    </row>
    <row r="1491" spans="1:24" ht="14.4">
      <c r="A1491" t="s">
        <v>3642</v>
      </c>
      <c r="B1491" s="85" t="s">
        <v>1162</v>
      </c>
      <c r="C1491" s="113" t="str">
        <f t="shared" si="286"/>
        <v>B.044.01.127</v>
      </c>
      <c r="D1491" s="9" t="s">
        <v>1163</v>
      </c>
      <c r="E1491" s="112" t="s">
        <v>514</v>
      </c>
      <c r="F1491" s="115" t="str">
        <f t="shared" si="287"/>
        <v>Electricity Benin production</v>
      </c>
      <c r="G1491" s="146">
        <v>0.41346721999999997</v>
      </c>
      <c r="H1491" s="8">
        <f t="shared" si="288"/>
        <v>0.41346721999999997</v>
      </c>
      <c r="J1491" s="169">
        <v>8.5438607867999991E-2</v>
      </c>
      <c r="K1491" s="8">
        <f t="shared" si="289"/>
        <v>8.5438607867999991E-2</v>
      </c>
      <c r="L1491" s="170">
        <v>6.6036758999999997E-3</v>
      </c>
      <c r="M1491" s="170">
        <v>1.6714367599999998E-2</v>
      </c>
      <c r="N1491" s="170">
        <v>1.0048136800000001E-4</v>
      </c>
      <c r="O1491" s="170">
        <v>6.2020082999999997E-2</v>
      </c>
      <c r="Q1491" s="69">
        <v>5.5831154999999999</v>
      </c>
      <c r="S1491" s="116">
        <v>1.0817772E-2</v>
      </c>
      <c r="T1491" s="116">
        <v>1.0095668E-2</v>
      </c>
      <c r="U1491" s="116">
        <v>3.9099546E-4</v>
      </c>
      <c r="V1491" s="116">
        <v>3.3110919E-4</v>
      </c>
      <c r="X1491" s="172">
        <v>2.4779421999999999E-5</v>
      </c>
    </row>
    <row r="1492" spans="1:24" ht="14.4">
      <c r="A1492" t="s">
        <v>3643</v>
      </c>
      <c r="B1492" s="85" t="s">
        <v>1162</v>
      </c>
      <c r="C1492" s="113" t="str">
        <f t="shared" si="286"/>
        <v>B.044.01.128</v>
      </c>
      <c r="D1492" s="9" t="s">
        <v>1163</v>
      </c>
      <c r="E1492" s="112" t="s">
        <v>514</v>
      </c>
      <c r="F1492" s="115" t="str">
        <f t="shared" si="287"/>
        <v>Electricity Bermuda production</v>
      </c>
      <c r="G1492" s="146">
        <v>0.23451897999999999</v>
      </c>
      <c r="H1492" s="8">
        <f t="shared" si="288"/>
        <v>0.23451897999999999</v>
      </c>
      <c r="J1492" s="169">
        <v>4.9992502958639995E-2</v>
      </c>
      <c r="K1492" s="8">
        <f t="shared" si="289"/>
        <v>4.9992502958639995E-2</v>
      </c>
      <c r="L1492" s="170">
        <v>3.1873443E-3</v>
      </c>
      <c r="M1492" s="170">
        <v>1.1520088599999999E-2</v>
      </c>
      <c r="N1492" s="170">
        <v>1.0722305864E-4</v>
      </c>
      <c r="O1492" s="170">
        <v>3.5177846999999998E-2</v>
      </c>
      <c r="Q1492" s="69">
        <v>3.1064544999999999</v>
      </c>
      <c r="S1492" s="116">
        <v>7.0311649000000002E-3</v>
      </c>
      <c r="T1492" s="116">
        <v>6.5792649000000003E-3</v>
      </c>
      <c r="U1492" s="116">
        <v>2.3563482E-4</v>
      </c>
      <c r="V1492" s="116">
        <v>2.1626514999999999E-4</v>
      </c>
      <c r="X1492" s="172">
        <v>1.4600843E-5</v>
      </c>
    </row>
    <row r="1493" spans="1:24" ht="14.4">
      <c r="A1493" t="s">
        <v>3644</v>
      </c>
      <c r="B1493" s="85" t="s">
        <v>1162</v>
      </c>
      <c r="C1493" s="113" t="str">
        <f t="shared" si="286"/>
        <v>B.044.01.129</v>
      </c>
      <c r="D1493" s="9" t="s">
        <v>1163</v>
      </c>
      <c r="E1493" s="112" t="s">
        <v>514</v>
      </c>
      <c r="F1493" s="115" t="str">
        <f t="shared" si="287"/>
        <v>Electricity Bhutan production</v>
      </c>
      <c r="G1493" s="146">
        <v>2.3299552666666669E-3</v>
      </c>
      <c r="H1493" s="8">
        <f t="shared" si="288"/>
        <v>2.3299552666666669E-3</v>
      </c>
      <c r="J1493" s="169">
        <v>6.0200364509999994E-4</v>
      </c>
      <c r="K1493" s="8">
        <f t="shared" si="289"/>
        <v>6.0200364509999994E-4</v>
      </c>
      <c r="L1493" s="170">
        <v>7.1942028999999996E-6</v>
      </c>
      <c r="M1493" s="170">
        <v>0</v>
      </c>
      <c r="N1493" s="170">
        <v>2.4531615219999998E-4</v>
      </c>
      <c r="O1493" s="170">
        <v>3.4949329000000002E-4</v>
      </c>
      <c r="Q1493" s="69">
        <v>1.1657066</v>
      </c>
      <c r="S1493" s="199">
        <v>3.9746365E-5</v>
      </c>
      <c r="T1493" s="199">
        <v>3.7947753999999997E-5</v>
      </c>
      <c r="U1493" s="199">
        <v>1.7641038999999999E-6</v>
      </c>
      <c r="V1493" s="199">
        <v>3.4507057000000001E-8</v>
      </c>
      <c r="X1493" s="172">
        <v>1.8782284E-7</v>
      </c>
    </row>
    <row r="1494" spans="1:24" ht="14.4">
      <c r="A1494" t="s">
        <v>3645</v>
      </c>
      <c r="B1494" s="85" t="s">
        <v>1162</v>
      </c>
      <c r="C1494" s="113" t="str">
        <f t="shared" si="286"/>
        <v>B.044.01.130</v>
      </c>
      <c r="D1494" s="9" t="s">
        <v>1163</v>
      </c>
      <c r="E1494" s="112" t="s">
        <v>514</v>
      </c>
      <c r="F1494" s="115" t="str">
        <f t="shared" si="287"/>
        <v>Electricity Bolivia production</v>
      </c>
      <c r="G1494" s="146">
        <v>0.12002157333333333</v>
      </c>
      <c r="H1494" s="8">
        <f t="shared" si="288"/>
        <v>0.12002157333333333</v>
      </c>
      <c r="J1494" s="169">
        <v>2.5008585354999998E-2</v>
      </c>
      <c r="K1494" s="8">
        <f t="shared" si="289"/>
        <v>2.5008585354999998E-2</v>
      </c>
      <c r="L1494" s="170">
        <v>2.1536629000000001E-3</v>
      </c>
      <c r="M1494" s="170">
        <v>4.7659649999999996E-3</v>
      </c>
      <c r="N1494" s="170">
        <v>8.5721454999999999E-5</v>
      </c>
      <c r="O1494" s="170">
        <v>1.8003235999999999E-2</v>
      </c>
      <c r="Q1494" s="69">
        <v>2.0777822000000001</v>
      </c>
      <c r="S1494" s="116">
        <v>3.034354E-3</v>
      </c>
      <c r="T1494" s="116">
        <v>2.8317323000000001E-3</v>
      </c>
      <c r="U1494" s="116">
        <v>1.1223328E-4</v>
      </c>
      <c r="V1494" s="199">
        <v>9.0388396000000006E-5</v>
      </c>
      <c r="X1494" s="172">
        <v>7.2363655999999996E-6</v>
      </c>
    </row>
    <row r="1495" spans="1:24" ht="14.4">
      <c r="A1495" t="s">
        <v>3646</v>
      </c>
      <c r="B1495" s="85" t="s">
        <v>1162</v>
      </c>
      <c r="C1495" s="113" t="str">
        <f t="shared" si="286"/>
        <v>B.044.01.131</v>
      </c>
      <c r="D1495" s="9" t="s">
        <v>1163</v>
      </c>
      <c r="E1495" s="112" t="s">
        <v>514</v>
      </c>
      <c r="F1495" s="115" t="str">
        <f t="shared" si="287"/>
        <v>Electricity Bosnia and Herzegovina production</v>
      </c>
      <c r="G1495" s="146">
        <v>0.17729068000000001</v>
      </c>
      <c r="H1495" s="8">
        <f t="shared" si="288"/>
        <v>0.17729068000000001</v>
      </c>
      <c r="J1495" s="169">
        <v>3.4288379580999999E-2</v>
      </c>
      <c r="K1495" s="8">
        <f t="shared" si="289"/>
        <v>3.4288379580999999E-2</v>
      </c>
      <c r="L1495" s="170">
        <v>2.2434115199999999E-3</v>
      </c>
      <c r="M1495" s="170">
        <v>4.9454744999999998E-3</v>
      </c>
      <c r="N1495" s="170">
        <v>5.0589156099999999E-4</v>
      </c>
      <c r="O1495" s="170">
        <v>2.6593602000000001E-2</v>
      </c>
      <c r="Q1495" s="69">
        <v>2.2683271999999999</v>
      </c>
      <c r="S1495" s="116">
        <v>3.947374E-3</v>
      </c>
      <c r="T1495" s="116">
        <v>3.7667574000000001E-3</v>
      </c>
      <c r="U1495" s="116">
        <v>1.5658246999999999E-4</v>
      </c>
      <c r="V1495" s="199">
        <v>2.403414E-5</v>
      </c>
      <c r="X1495" s="172">
        <v>9.2586888999999999E-6</v>
      </c>
    </row>
    <row r="1496" spans="1:24" ht="14.4">
      <c r="A1496" t="s">
        <v>3647</v>
      </c>
      <c r="B1496" s="85" t="s">
        <v>1162</v>
      </c>
      <c r="C1496" s="113" t="str">
        <f t="shared" si="286"/>
        <v>B.044.01.132</v>
      </c>
      <c r="D1496" s="9" t="s">
        <v>1163</v>
      </c>
      <c r="E1496" s="112" t="s">
        <v>514</v>
      </c>
      <c r="F1496" s="115" t="str">
        <f t="shared" si="287"/>
        <v>Electricity Botswana production</v>
      </c>
      <c r="G1496" s="146">
        <v>0.36441621333333335</v>
      </c>
      <c r="H1496" s="8">
        <f t="shared" si="288"/>
        <v>0.36441621333333335</v>
      </c>
      <c r="J1496" s="169">
        <v>7.0243750777399999E-2</v>
      </c>
      <c r="K1496" s="8">
        <f t="shared" si="289"/>
        <v>7.0243750777399999E-2</v>
      </c>
      <c r="L1496" s="170">
        <v>4.6043628000000001E-3</v>
      </c>
      <c r="M1496" s="170">
        <v>1.01363831E-2</v>
      </c>
      <c r="N1496" s="170">
        <v>8.4057287739999992E-4</v>
      </c>
      <c r="O1496" s="170">
        <v>5.4662431999999997E-2</v>
      </c>
      <c r="Q1496" s="69">
        <v>3.7031155</v>
      </c>
      <c r="S1496" s="116">
        <v>8.1038230999999992E-3</v>
      </c>
      <c r="T1496" s="116">
        <v>7.7332612999999996E-3</v>
      </c>
      <c r="U1496" s="116">
        <v>3.2169430999999998E-4</v>
      </c>
      <c r="V1496" s="199">
        <v>4.8867484999999998E-5</v>
      </c>
      <c r="X1496" s="172">
        <v>1.8943082999999998E-5</v>
      </c>
    </row>
    <row r="1497" spans="1:24" ht="14.4">
      <c r="A1497" t="s">
        <v>3648</v>
      </c>
      <c r="B1497" s="85" t="s">
        <v>1162</v>
      </c>
      <c r="C1497" s="113" t="str">
        <f t="shared" si="286"/>
        <v>B.044.01.133</v>
      </c>
      <c r="D1497" s="9" t="s">
        <v>1163</v>
      </c>
      <c r="E1497" s="112" t="s">
        <v>514</v>
      </c>
      <c r="F1497" s="115" t="str">
        <f t="shared" si="287"/>
        <v>Electricity Brazil production</v>
      </c>
      <c r="G1497" s="146">
        <v>2.8577994666666665E-2</v>
      </c>
      <c r="H1497" s="8">
        <f t="shared" si="288"/>
        <v>2.8577994666666665E-2</v>
      </c>
      <c r="J1497" s="169">
        <v>7.4492616599999995E-3</v>
      </c>
      <c r="K1497" s="8">
        <f t="shared" si="289"/>
        <v>7.4492616599999995E-3</v>
      </c>
      <c r="L1497" s="170">
        <v>7.3252205999999997E-4</v>
      </c>
      <c r="M1497" s="170">
        <v>1.69783792E-3</v>
      </c>
      <c r="N1497" s="170">
        <v>7.3220248000000008E-4</v>
      </c>
      <c r="O1497" s="170">
        <v>4.2866991999999998E-3</v>
      </c>
      <c r="Q1497" s="69">
        <v>1.6153953000000001</v>
      </c>
      <c r="S1497" s="116">
        <v>8.4202395999999997E-4</v>
      </c>
      <c r="T1497" s="116">
        <v>7.9696243000000003E-4</v>
      </c>
      <c r="U1497" s="199">
        <v>2.9350080000000001E-5</v>
      </c>
      <c r="V1497" s="199">
        <v>1.5711456999999999E-5</v>
      </c>
      <c r="X1497" s="172">
        <v>2.0594449999999999E-6</v>
      </c>
    </row>
    <row r="1498" spans="1:24" ht="14.4">
      <c r="A1498" t="s">
        <v>3649</v>
      </c>
      <c r="B1498" s="85" t="s">
        <v>1162</v>
      </c>
      <c r="C1498" s="113" t="str">
        <f t="shared" si="286"/>
        <v>B.044.01.134</v>
      </c>
      <c r="D1498" s="9" t="s">
        <v>1163</v>
      </c>
      <c r="E1498" s="112" t="s">
        <v>514</v>
      </c>
      <c r="F1498" s="115" t="str">
        <f t="shared" si="287"/>
        <v>Electricity Brunei production</v>
      </c>
      <c r="G1498" s="146">
        <v>0.22137924666666667</v>
      </c>
      <c r="H1498" s="8">
        <f t="shared" si="288"/>
        <v>0.22137924666666667</v>
      </c>
      <c r="J1498" s="169">
        <v>4.4473158565199997E-2</v>
      </c>
      <c r="K1498" s="8">
        <f t="shared" si="289"/>
        <v>4.4473158565199997E-2</v>
      </c>
      <c r="L1498" s="170">
        <v>3.4740317000000005E-3</v>
      </c>
      <c r="M1498" s="170">
        <v>7.6287800999999995E-3</v>
      </c>
      <c r="N1498" s="170">
        <v>1.6345976519999998E-4</v>
      </c>
      <c r="O1498" s="170">
        <v>3.3206886999999997E-2</v>
      </c>
      <c r="Q1498" s="69">
        <v>2.7517801</v>
      </c>
      <c r="S1498" s="116">
        <v>5.3107264999999997E-3</v>
      </c>
      <c r="T1498" s="116">
        <v>4.9832362000000003E-3</v>
      </c>
      <c r="U1498" s="116">
        <v>2.0180156E-4</v>
      </c>
      <c r="V1498" s="116">
        <v>1.2568871E-4</v>
      </c>
      <c r="X1498" s="172">
        <v>1.2611035000000001E-5</v>
      </c>
    </row>
    <row r="1499" spans="1:24" ht="14.4">
      <c r="A1499" t="s">
        <v>3650</v>
      </c>
      <c r="B1499" s="85" t="s">
        <v>1162</v>
      </c>
      <c r="C1499" s="113" t="str">
        <f t="shared" si="286"/>
        <v>B.044.01.135</v>
      </c>
      <c r="D1499" s="9" t="s">
        <v>1163</v>
      </c>
      <c r="E1499" s="112" t="s">
        <v>514</v>
      </c>
      <c r="F1499" s="115" t="str">
        <f t="shared" si="287"/>
        <v xml:space="preserve">Electricity Bulgaria production (from Our World in Data) </v>
      </c>
      <c r="G1499" s="146">
        <v>7.9715486666666668E-2</v>
      </c>
      <c r="H1499" s="8">
        <f t="shared" si="288"/>
        <v>7.9715486666666668E-2</v>
      </c>
      <c r="J1499" s="169">
        <v>2.2321590884999999E-2</v>
      </c>
      <c r="K1499" s="8">
        <f t="shared" si="289"/>
        <v>2.2321590884999999E-2</v>
      </c>
      <c r="L1499" s="170">
        <v>3.5267387800000003E-4</v>
      </c>
      <c r="M1499" s="170">
        <v>1.1597708400000002E-3</v>
      </c>
      <c r="N1499" s="170">
        <v>8.8518231669999989E-3</v>
      </c>
      <c r="O1499" s="170">
        <v>1.1957323000000001E-2</v>
      </c>
      <c r="Q1499" s="69">
        <v>2.3536771000000001</v>
      </c>
      <c r="S1499" s="116">
        <v>1.5482164E-3</v>
      </c>
      <c r="T1499" s="116">
        <v>1.4660573000000001E-3</v>
      </c>
      <c r="U1499" s="199">
        <v>6.5834330999999999E-5</v>
      </c>
      <c r="V1499" s="199">
        <v>1.6324732000000001E-5</v>
      </c>
      <c r="X1499" s="172">
        <v>4.9974112999999997E-6</v>
      </c>
    </row>
    <row r="1500" spans="1:24" ht="14.4">
      <c r="A1500" t="s">
        <v>3651</v>
      </c>
      <c r="B1500" s="85" t="s">
        <v>1162</v>
      </c>
      <c r="C1500" s="113" t="str">
        <f t="shared" si="286"/>
        <v>B.044.01.136</v>
      </c>
      <c r="D1500" s="9" t="s">
        <v>1163</v>
      </c>
      <c r="E1500" s="112" t="s">
        <v>514</v>
      </c>
      <c r="F1500" s="115" t="str">
        <f t="shared" si="287"/>
        <v>Electricity Burkina Faso production</v>
      </c>
      <c r="G1500" s="146">
        <v>0.20543803999999999</v>
      </c>
      <c r="H1500" s="8">
        <f t="shared" si="288"/>
        <v>0.20543803999999999</v>
      </c>
      <c r="J1500" s="169">
        <v>4.4373810563999999E-2</v>
      </c>
      <c r="K1500" s="8">
        <f t="shared" si="289"/>
        <v>4.4373810563999999E-2</v>
      </c>
      <c r="L1500" s="170">
        <v>2.9639295000000003E-3</v>
      </c>
      <c r="M1500" s="170">
        <v>1.04618205E-2</v>
      </c>
      <c r="N1500" s="170">
        <v>1.32354564E-4</v>
      </c>
      <c r="O1500" s="170">
        <v>3.0815705999999998E-2</v>
      </c>
      <c r="Q1500" s="69">
        <v>3.0195278000000001</v>
      </c>
      <c r="S1500" s="116">
        <v>6.2333153000000002E-3</v>
      </c>
      <c r="T1500" s="116">
        <v>5.8361801000000003E-3</v>
      </c>
      <c r="U1500" s="116">
        <v>2.0804939000000001E-4</v>
      </c>
      <c r="V1500" s="116">
        <v>1.8908575000000001E-4</v>
      </c>
      <c r="X1500" s="172">
        <v>1.2957039E-5</v>
      </c>
    </row>
    <row r="1501" spans="1:24" ht="14.4">
      <c r="A1501" t="s">
        <v>3652</v>
      </c>
      <c r="B1501" s="85" t="s">
        <v>1162</v>
      </c>
      <c r="C1501" s="113" t="str">
        <f t="shared" si="286"/>
        <v>B.044.01.137</v>
      </c>
      <c r="D1501" s="9" t="s">
        <v>1163</v>
      </c>
      <c r="E1501" s="112" t="s">
        <v>514</v>
      </c>
      <c r="F1501" s="115" t="str">
        <f t="shared" si="287"/>
        <v>Electricity Burundi production</v>
      </c>
      <c r="G1501" s="146">
        <v>5.9351565333333328E-2</v>
      </c>
      <c r="H1501" s="8">
        <f t="shared" si="288"/>
        <v>5.9351565333333328E-2</v>
      </c>
      <c r="J1501" s="169">
        <v>1.2946723049999999E-2</v>
      </c>
      <c r="K1501" s="8">
        <f t="shared" si="289"/>
        <v>1.2946723049999999E-2</v>
      </c>
      <c r="L1501" s="170">
        <v>8.5747134E-4</v>
      </c>
      <c r="M1501" s="170">
        <v>2.9825214999999999E-3</v>
      </c>
      <c r="N1501" s="170">
        <v>2.0399541000000002E-4</v>
      </c>
      <c r="O1501" s="170">
        <v>8.9027347999999992E-3</v>
      </c>
      <c r="Q1501" s="69">
        <v>1.6705106999999999</v>
      </c>
      <c r="S1501" s="116">
        <v>1.7881914999999999E-3</v>
      </c>
      <c r="T1501" s="116">
        <v>1.6751129E-3</v>
      </c>
      <c r="U1501" s="199">
        <v>5.9881934E-5</v>
      </c>
      <c r="V1501" s="199">
        <v>5.3196596999999997E-5</v>
      </c>
      <c r="X1501" s="172">
        <v>3.7888354000000001E-6</v>
      </c>
    </row>
    <row r="1502" spans="1:24" ht="14.4">
      <c r="A1502" t="s">
        <v>3653</v>
      </c>
      <c r="B1502" s="85" t="s">
        <v>1162</v>
      </c>
      <c r="C1502" s="113" t="str">
        <f t="shared" si="286"/>
        <v>B.044.01.138</v>
      </c>
      <c r="D1502" s="9" t="s">
        <v>1163</v>
      </c>
      <c r="E1502" s="112" t="s">
        <v>514</v>
      </c>
      <c r="F1502" s="115" t="str">
        <f t="shared" si="287"/>
        <v>Electricity Cambodia production</v>
      </c>
      <c r="G1502" s="146">
        <v>0.19339179333333334</v>
      </c>
      <c r="H1502" s="8">
        <f t="shared" si="288"/>
        <v>0.19339179333333334</v>
      </c>
      <c r="J1502" s="169">
        <v>3.7480654769999996E-2</v>
      </c>
      <c r="K1502" s="8">
        <f t="shared" si="289"/>
        <v>3.7480654769999996E-2</v>
      </c>
      <c r="L1502" s="170">
        <v>2.4525979400000001E-3</v>
      </c>
      <c r="M1502" s="170">
        <v>5.4742578E-3</v>
      </c>
      <c r="N1502" s="170">
        <v>5.4503002999999994E-4</v>
      </c>
      <c r="O1502" s="170">
        <v>2.9008769E-2</v>
      </c>
      <c r="Q1502" s="69">
        <v>2.435673</v>
      </c>
      <c r="S1502" s="116">
        <v>4.3333818000000001E-3</v>
      </c>
      <c r="T1502" s="116">
        <v>4.1332288000000003E-3</v>
      </c>
      <c r="U1502" s="116">
        <v>1.7124859000000001E-4</v>
      </c>
      <c r="V1502" s="199">
        <v>2.8904400000000001E-5</v>
      </c>
      <c r="X1502" s="172">
        <v>1.0135922000000001E-5</v>
      </c>
    </row>
    <row r="1503" spans="1:24" ht="14.4">
      <c r="A1503" t="s">
        <v>3654</v>
      </c>
      <c r="B1503" s="85" t="s">
        <v>1162</v>
      </c>
      <c r="C1503" s="113" t="str">
        <f t="shared" si="286"/>
        <v>B.044.01.139</v>
      </c>
      <c r="D1503" s="9" t="s">
        <v>1163</v>
      </c>
      <c r="E1503" s="112" t="s">
        <v>514</v>
      </c>
      <c r="F1503" s="115" t="str">
        <f t="shared" si="287"/>
        <v>Electricity Cameroon production</v>
      </c>
      <c r="G1503" s="146">
        <v>6.2301488000000009E-2</v>
      </c>
      <c r="H1503" s="8">
        <f t="shared" si="288"/>
        <v>6.2301488000000009E-2</v>
      </c>
      <c r="J1503" s="169">
        <v>1.3013947520000001E-2</v>
      </c>
      <c r="K1503" s="8">
        <f t="shared" si="289"/>
        <v>1.3013947520000001E-2</v>
      </c>
      <c r="L1503" s="170">
        <v>1.01431456E-3</v>
      </c>
      <c r="M1503" s="170">
        <v>2.4492902999999999E-3</v>
      </c>
      <c r="N1503" s="170">
        <v>2.0511946E-4</v>
      </c>
      <c r="O1503" s="170">
        <v>9.3452232000000007E-3</v>
      </c>
      <c r="Q1503" s="69">
        <v>1.7591901000000001</v>
      </c>
      <c r="S1503" s="116">
        <v>1.6013442000000001E-3</v>
      </c>
      <c r="T1503" s="116">
        <v>1.4951968999999999E-3</v>
      </c>
      <c r="U1503" s="199">
        <v>5.8460907E-5</v>
      </c>
      <c r="V1503" s="199">
        <v>4.7686384999999997E-5</v>
      </c>
      <c r="X1503" s="172">
        <v>3.7819066999999999E-6</v>
      </c>
    </row>
    <row r="1504" spans="1:24" ht="14.4">
      <c r="A1504" t="s">
        <v>3655</v>
      </c>
      <c r="B1504" s="85" t="s">
        <v>1162</v>
      </c>
      <c r="C1504" s="113" t="str">
        <f t="shared" si="286"/>
        <v>B.044.01.140</v>
      </c>
      <c r="D1504" s="9" t="s">
        <v>1163</v>
      </c>
      <c r="E1504" s="112" t="s">
        <v>514</v>
      </c>
      <c r="F1504" s="115" t="str">
        <f t="shared" si="287"/>
        <v>Electricity Canada production</v>
      </c>
      <c r="G1504" s="146">
        <v>4.9367198666666667E-2</v>
      </c>
      <c r="H1504" s="8">
        <f t="shared" si="288"/>
        <v>4.9367198666666667E-2</v>
      </c>
      <c r="J1504" s="169">
        <v>1.305926675E-2</v>
      </c>
      <c r="K1504" s="8">
        <f t="shared" si="289"/>
        <v>1.305926675E-2</v>
      </c>
      <c r="L1504" s="170">
        <v>8.0376227999999993E-4</v>
      </c>
      <c r="M1504" s="170">
        <v>1.8614127E-3</v>
      </c>
      <c r="N1504" s="170">
        <v>2.9890119700000002E-3</v>
      </c>
      <c r="O1504" s="170">
        <v>7.4050797999999996E-3</v>
      </c>
      <c r="Q1504" s="69">
        <v>1.6363755</v>
      </c>
      <c r="S1504" s="116">
        <v>1.2251358999999999E-3</v>
      </c>
      <c r="T1504" s="116">
        <v>1.1518141E-3</v>
      </c>
      <c r="U1504" s="199">
        <v>4.5827132999999997E-5</v>
      </c>
      <c r="V1504" s="199">
        <v>2.7494680000000002E-5</v>
      </c>
      <c r="X1504" s="172">
        <v>3.3353824999999999E-6</v>
      </c>
    </row>
    <row r="1505" spans="1:24" ht="14.4">
      <c r="A1505" t="s">
        <v>3656</v>
      </c>
      <c r="B1505" s="85" t="s">
        <v>1162</v>
      </c>
      <c r="C1505" s="113" t="str">
        <f t="shared" si="286"/>
        <v>B.044.01.141</v>
      </c>
      <c r="D1505" s="9" t="s">
        <v>1163</v>
      </c>
      <c r="E1505" s="112" t="s">
        <v>514</v>
      </c>
      <c r="F1505" s="115" t="str">
        <f t="shared" si="287"/>
        <v>Electricity Cape Verde production</v>
      </c>
      <c r="G1505" s="146">
        <v>0.16984490666666668</v>
      </c>
      <c r="H1505" s="8">
        <f t="shared" si="288"/>
        <v>0.16984490666666668</v>
      </c>
      <c r="J1505" s="169">
        <v>3.6116855247999999E-2</v>
      </c>
      <c r="K1505" s="8">
        <f t="shared" si="289"/>
        <v>3.6116855247999999E-2</v>
      </c>
      <c r="L1505" s="170">
        <v>2.2558239E-3</v>
      </c>
      <c r="M1505" s="170">
        <v>8.2258230999999998E-3</v>
      </c>
      <c r="N1505" s="170">
        <v>1.5847224799999998E-4</v>
      </c>
      <c r="O1505" s="170">
        <v>2.5476736E-2</v>
      </c>
      <c r="Q1505" s="69">
        <v>2.5574518999999998</v>
      </c>
      <c r="S1505" s="116">
        <v>5.0647072E-3</v>
      </c>
      <c r="T1505" s="116">
        <v>4.7388409999999997E-3</v>
      </c>
      <c r="U1505" s="116">
        <v>1.7012015E-4</v>
      </c>
      <c r="V1505" s="116">
        <v>1.5574602000000001E-4</v>
      </c>
      <c r="X1505" s="172">
        <v>1.0544331999999999E-5</v>
      </c>
    </row>
    <row r="1506" spans="1:24" ht="14.4">
      <c r="A1506" t="s">
        <v>3657</v>
      </c>
      <c r="B1506" s="85" t="s">
        <v>1162</v>
      </c>
      <c r="C1506" s="113" t="str">
        <f t="shared" si="286"/>
        <v>B.044.01.142</v>
      </c>
      <c r="D1506" s="9" t="s">
        <v>1163</v>
      </c>
      <c r="E1506" s="112" t="s">
        <v>514</v>
      </c>
      <c r="F1506" s="115" t="str">
        <f t="shared" si="287"/>
        <v>Electricity Cayman Islands production</v>
      </c>
      <c r="G1506" s="146">
        <v>0.22850663333333332</v>
      </c>
      <c r="H1506" s="8">
        <f t="shared" si="288"/>
        <v>0.22850663333333332</v>
      </c>
      <c r="J1506" s="169">
        <v>4.8506817105999994E-2</v>
      </c>
      <c r="K1506" s="8">
        <f t="shared" si="289"/>
        <v>4.8506817105999994E-2</v>
      </c>
      <c r="L1506" s="170">
        <v>3.0372075999999999E-3</v>
      </c>
      <c r="M1506" s="170">
        <v>1.10737986E-2</v>
      </c>
      <c r="N1506" s="170">
        <v>1.1981590599999999E-4</v>
      </c>
      <c r="O1506" s="170">
        <v>3.4275994999999997E-2</v>
      </c>
      <c r="Q1506" s="69">
        <v>3.0115433</v>
      </c>
      <c r="S1506" s="116">
        <v>6.8194743000000004E-3</v>
      </c>
      <c r="T1506" s="116">
        <v>6.3799733999999999E-3</v>
      </c>
      <c r="U1506" s="116">
        <v>2.2891955999999999E-4</v>
      </c>
      <c r="V1506" s="116">
        <v>2.1058129999999999E-4</v>
      </c>
      <c r="X1506" s="172">
        <v>1.4167544E-5</v>
      </c>
    </row>
    <row r="1507" spans="1:24" ht="14.4">
      <c r="A1507" t="s">
        <v>3658</v>
      </c>
      <c r="B1507" s="85" t="s">
        <v>1162</v>
      </c>
      <c r="C1507" s="113" t="str">
        <f t="shared" si="286"/>
        <v>B.044.01.143</v>
      </c>
      <c r="D1507" s="9" t="s">
        <v>1163</v>
      </c>
      <c r="E1507" s="112" t="s">
        <v>514</v>
      </c>
      <c r="F1507" s="115" t="str">
        <f t="shared" si="287"/>
        <v>Electricity Central African Republic production</v>
      </c>
      <c r="G1507" s="146">
        <v>2.3777922000000002E-3</v>
      </c>
      <c r="H1507" s="8">
        <f t="shared" si="288"/>
        <v>2.3777922000000002E-3</v>
      </c>
      <c r="J1507" s="169">
        <v>6.143635353E-4</v>
      </c>
      <c r="K1507" s="8">
        <f t="shared" si="289"/>
        <v>6.143635353E-4</v>
      </c>
      <c r="L1507" s="170">
        <v>7.3419088999999996E-6</v>
      </c>
      <c r="M1507" s="170">
        <v>0</v>
      </c>
      <c r="N1507" s="170">
        <v>2.503527964E-4</v>
      </c>
      <c r="O1507" s="170">
        <v>3.5666883000000003E-4</v>
      </c>
      <c r="Q1507" s="69">
        <v>1.18964</v>
      </c>
      <c r="S1507" s="199">
        <v>4.0562407999999998E-5</v>
      </c>
      <c r="T1507" s="199">
        <v>3.8726868999999999E-5</v>
      </c>
      <c r="U1507" s="199">
        <v>1.8003232E-6</v>
      </c>
      <c r="V1507" s="199">
        <v>3.5215529999999998E-8</v>
      </c>
      <c r="X1507" s="172">
        <v>1.9167906999999999E-7</v>
      </c>
    </row>
    <row r="1508" spans="1:24" ht="14.4">
      <c r="A1508" t="s">
        <v>3659</v>
      </c>
      <c r="B1508" s="85" t="s">
        <v>1162</v>
      </c>
      <c r="C1508" s="113" t="str">
        <f t="shared" si="286"/>
        <v>B.044.01.144</v>
      </c>
      <c r="D1508" s="9" t="s">
        <v>1163</v>
      </c>
      <c r="E1508" s="112" t="s">
        <v>514</v>
      </c>
      <c r="F1508" s="115" t="str">
        <f t="shared" si="287"/>
        <v>Electricity Central America production</v>
      </c>
      <c r="G1508" s="146">
        <v>2.5025727333333335E-3</v>
      </c>
      <c r="H1508" s="8">
        <f t="shared" si="288"/>
        <v>2.5025727333333335E-3</v>
      </c>
      <c r="J1508" s="169">
        <v>6.6483267159999997E-4</v>
      </c>
      <c r="K1508" s="8">
        <f t="shared" si="289"/>
        <v>6.6483267159999997E-4</v>
      </c>
      <c r="L1508" s="170">
        <v>1.28993534E-5</v>
      </c>
      <c r="M1508" s="170">
        <v>2.6351949999999998E-5</v>
      </c>
      <c r="N1508" s="170">
        <v>2.5019545820000001E-4</v>
      </c>
      <c r="O1508" s="170">
        <v>3.7538590999999999E-4</v>
      </c>
      <c r="Q1508" s="69">
        <v>1.1708669</v>
      </c>
      <c r="S1508" s="199">
        <v>4.7567347000000003E-5</v>
      </c>
      <c r="T1508" s="199">
        <v>4.5510190000000003E-5</v>
      </c>
      <c r="U1508" s="199">
        <v>2.0224763000000001E-6</v>
      </c>
      <c r="V1508" s="199">
        <v>3.4680317999999999E-8</v>
      </c>
      <c r="X1508" s="172">
        <v>2.0063420000000001E-7</v>
      </c>
    </row>
    <row r="1509" spans="1:24" ht="14.4">
      <c r="A1509" t="s">
        <v>3660</v>
      </c>
      <c r="B1509" s="85" t="s">
        <v>1162</v>
      </c>
      <c r="C1509" s="113" t="str">
        <f t="shared" si="286"/>
        <v>B.044.01.145</v>
      </c>
      <c r="D1509" s="9" t="s">
        <v>1163</v>
      </c>
      <c r="E1509" s="112" t="s">
        <v>514</v>
      </c>
      <c r="F1509" s="115" t="str">
        <f t="shared" si="287"/>
        <v>Electricity Chad production</v>
      </c>
      <c r="G1509" s="146">
        <v>0.25422465999999999</v>
      </c>
      <c r="H1509" s="8">
        <f t="shared" si="288"/>
        <v>0.25422465999999999</v>
      </c>
      <c r="J1509" s="169">
        <v>5.4370009573100002E-2</v>
      </c>
      <c r="K1509" s="8">
        <f t="shared" si="289"/>
        <v>5.4370009573100002E-2</v>
      </c>
      <c r="L1509" s="170">
        <v>3.5090607999999999E-3</v>
      </c>
      <c r="M1509" s="170">
        <v>1.26064156E-2</v>
      </c>
      <c r="N1509" s="170">
        <v>1.2083417310000001E-4</v>
      </c>
      <c r="O1509" s="170">
        <v>3.8133699E-2</v>
      </c>
      <c r="Q1509" s="69">
        <v>3.4515875</v>
      </c>
      <c r="S1509" s="116">
        <v>7.6458819999999997E-3</v>
      </c>
      <c r="T1509" s="116">
        <v>7.1555552999999997E-3</v>
      </c>
      <c r="U1509" s="116">
        <v>2.5596035000000002E-4</v>
      </c>
      <c r="V1509" s="116">
        <v>2.3436632999999999E-4</v>
      </c>
      <c r="X1509" s="172">
        <v>1.5877897000000001E-5</v>
      </c>
    </row>
    <row r="1510" spans="1:24" ht="14.4">
      <c r="A1510" t="s">
        <v>3661</v>
      </c>
      <c r="B1510" s="85" t="s">
        <v>1162</v>
      </c>
      <c r="C1510" s="113" t="str">
        <f t="shared" si="286"/>
        <v>B.044.01.146</v>
      </c>
      <c r="D1510" s="9" t="s">
        <v>1163</v>
      </c>
      <c r="E1510" s="112" t="s">
        <v>514</v>
      </c>
      <c r="F1510" s="115" t="str">
        <f t="shared" si="287"/>
        <v>Electricity Chile production</v>
      </c>
      <c r="G1510" s="146">
        <v>8.1067986666666675E-2</v>
      </c>
      <c r="H1510" s="8">
        <f t="shared" si="288"/>
        <v>8.1067986666666675E-2</v>
      </c>
      <c r="J1510" s="169">
        <v>1.5022179530000001E-2</v>
      </c>
      <c r="K1510" s="8">
        <f t="shared" si="289"/>
        <v>1.5022179530000001E-2</v>
      </c>
      <c r="L1510" s="170">
        <v>6.6757730999999999E-4</v>
      </c>
      <c r="M1510" s="170">
        <v>1.91904872E-3</v>
      </c>
      <c r="N1510" s="170">
        <v>2.7535549999999998E-4</v>
      </c>
      <c r="O1510" s="170">
        <v>1.2160198000000001E-2</v>
      </c>
      <c r="Q1510" s="69">
        <v>1.7431011000000001</v>
      </c>
      <c r="S1510" s="116">
        <v>1.7017251000000001E-3</v>
      </c>
      <c r="T1510" s="116">
        <v>1.6040906000000001E-3</v>
      </c>
      <c r="U1510" s="199">
        <v>7.0079393000000006E-5</v>
      </c>
      <c r="V1510" s="199">
        <v>2.7555047000000002E-5</v>
      </c>
      <c r="X1510" s="172">
        <v>4.0353349000000001E-6</v>
      </c>
    </row>
    <row r="1511" spans="1:24" ht="14.4">
      <c r="A1511" t="s">
        <v>3662</v>
      </c>
      <c r="B1511" s="85" t="s">
        <v>1162</v>
      </c>
      <c r="C1511" s="113" t="str">
        <f t="shared" si="286"/>
        <v>B.044.01.147</v>
      </c>
      <c r="D1511" s="9" t="s">
        <v>1163</v>
      </c>
      <c r="E1511" s="112" t="s">
        <v>514</v>
      </c>
      <c r="F1511" s="115" t="str">
        <f t="shared" si="287"/>
        <v>Electricity China production</v>
      </c>
      <c r="G1511" s="146">
        <v>0.16266867333333335</v>
      </c>
      <c r="H1511" s="8">
        <f t="shared" si="288"/>
        <v>0.16266867333333335</v>
      </c>
      <c r="J1511" s="169">
        <v>2.6471595357E-2</v>
      </c>
      <c r="K1511" s="8">
        <f t="shared" si="289"/>
        <v>2.6471595357E-2</v>
      </c>
      <c r="L1511" s="170">
        <v>2.29826518E-4</v>
      </c>
      <c r="M1511" s="170">
        <v>6.1181379999999995E-4</v>
      </c>
      <c r="N1511" s="170">
        <v>1.229654039E-3</v>
      </c>
      <c r="O1511" s="170">
        <v>2.4400300999999999E-2</v>
      </c>
      <c r="Q1511" s="69">
        <v>2.2150702999999998</v>
      </c>
      <c r="S1511" s="116">
        <v>2.7870983000000001E-3</v>
      </c>
      <c r="T1511" s="116">
        <v>2.6356627999999998E-3</v>
      </c>
      <c r="U1511" s="116">
        <v>1.2606632E-4</v>
      </c>
      <c r="V1511" s="199">
        <v>2.5369234000000001E-5</v>
      </c>
      <c r="X1511" s="172">
        <v>6.9493384000000001E-6</v>
      </c>
    </row>
    <row r="1512" spans="1:24" ht="14.4">
      <c r="A1512" t="s">
        <v>3663</v>
      </c>
      <c r="B1512" s="85" t="s">
        <v>1162</v>
      </c>
      <c r="C1512" s="113" t="str">
        <f t="shared" si="286"/>
        <v>B.044.01.148</v>
      </c>
      <c r="D1512" s="9" t="s">
        <v>1163</v>
      </c>
      <c r="E1512" s="112" t="s">
        <v>514</v>
      </c>
      <c r="F1512" s="115" t="str">
        <f t="shared" si="287"/>
        <v>Electricity CIS production</v>
      </c>
      <c r="G1512" s="146">
        <v>0.14994256666666667</v>
      </c>
      <c r="H1512" s="8">
        <f t="shared" si="288"/>
        <v>0.14994256666666667</v>
      </c>
      <c r="J1512" s="169">
        <v>3.3498795312999999E-2</v>
      </c>
      <c r="K1512" s="8">
        <f t="shared" si="289"/>
        <v>3.3498795312999999E-2</v>
      </c>
      <c r="L1512" s="170">
        <v>2.2876257400000002E-3</v>
      </c>
      <c r="M1512" s="170">
        <v>5.1097254E-3</v>
      </c>
      <c r="N1512" s="170">
        <v>3.6100591729999998E-3</v>
      </c>
      <c r="O1512" s="170">
        <v>2.2491384999999999E-2</v>
      </c>
      <c r="Q1512" s="69">
        <v>2.4339360999999999</v>
      </c>
      <c r="S1512" s="116">
        <v>3.5819955999999999E-3</v>
      </c>
      <c r="T1512" s="116">
        <v>3.3699696000000002E-3</v>
      </c>
      <c r="U1512" s="116">
        <v>1.3653E-4</v>
      </c>
      <c r="V1512" s="199">
        <v>7.5495989999999996E-5</v>
      </c>
      <c r="X1512" s="172">
        <v>9.0075072000000004E-6</v>
      </c>
    </row>
    <row r="1513" spans="1:24" ht="14.4">
      <c r="A1513" t="s">
        <v>3664</v>
      </c>
      <c r="B1513" s="85" t="s">
        <v>1162</v>
      </c>
      <c r="C1513" s="113" t="str">
        <f t="shared" si="286"/>
        <v>B.044.01.149</v>
      </c>
      <c r="D1513" s="9" t="s">
        <v>1163</v>
      </c>
      <c r="E1513" s="112" t="s">
        <v>514</v>
      </c>
      <c r="F1513" s="115" t="str">
        <f t="shared" si="287"/>
        <v>Electricity Colombia production</v>
      </c>
      <c r="G1513" s="146">
        <v>5.2745908000000008E-2</v>
      </c>
      <c r="H1513" s="8">
        <f t="shared" si="288"/>
        <v>5.2745908000000008E-2</v>
      </c>
      <c r="J1513" s="169">
        <v>1.1013802983E-2</v>
      </c>
      <c r="K1513" s="8">
        <f t="shared" si="289"/>
        <v>1.1013802983E-2</v>
      </c>
      <c r="L1513" s="170">
        <v>8.7428486999999991E-4</v>
      </c>
      <c r="M1513" s="170">
        <v>2.02749766E-3</v>
      </c>
      <c r="N1513" s="170">
        <v>2.00134253E-4</v>
      </c>
      <c r="O1513" s="170">
        <v>7.9118862000000009E-3</v>
      </c>
      <c r="Q1513" s="69">
        <v>1.5228185999999999</v>
      </c>
      <c r="S1513" s="116">
        <v>1.323617E-3</v>
      </c>
      <c r="T1513" s="116">
        <v>1.246617E-3</v>
      </c>
      <c r="U1513" s="199">
        <v>4.9188523999999997E-5</v>
      </c>
      <c r="V1513" s="199">
        <v>2.7811514000000001E-5</v>
      </c>
      <c r="X1513" s="172">
        <v>3.1331363000000001E-6</v>
      </c>
    </row>
    <row r="1514" spans="1:24" ht="14.4">
      <c r="A1514" t="s">
        <v>3665</v>
      </c>
      <c r="B1514" s="85" t="s">
        <v>1162</v>
      </c>
      <c r="C1514" s="113" t="str">
        <f t="shared" si="286"/>
        <v>B.044.01.150</v>
      </c>
      <c r="D1514" s="9" t="s">
        <v>1163</v>
      </c>
      <c r="E1514" s="112" t="s">
        <v>514</v>
      </c>
      <c r="F1514" s="115" t="str">
        <f t="shared" si="287"/>
        <v>Electricity Comoros production</v>
      </c>
      <c r="G1514" s="146">
        <v>0.23543716000000003</v>
      </c>
      <c r="H1514" s="8">
        <f t="shared" si="288"/>
        <v>0.23543716000000003</v>
      </c>
      <c r="J1514" s="169">
        <v>4.9965174126003001E-2</v>
      </c>
      <c r="K1514" s="8">
        <f t="shared" si="289"/>
        <v>4.9965174126003001E-2</v>
      </c>
      <c r="L1514" s="170">
        <v>3.1298608000000002E-3</v>
      </c>
      <c r="M1514" s="170">
        <v>1.1412201699999999E-2</v>
      </c>
      <c r="N1514" s="170">
        <v>1.0753762600299999E-4</v>
      </c>
      <c r="O1514" s="170">
        <v>3.5315574000000002E-2</v>
      </c>
      <c r="Q1514" s="69">
        <v>3.0542169000000001</v>
      </c>
      <c r="S1514" s="116">
        <v>7.0275088000000003E-3</v>
      </c>
      <c r="T1514" s="116">
        <v>6.5745133999999998E-3</v>
      </c>
      <c r="U1514" s="116">
        <v>2.3587802E-4</v>
      </c>
      <c r="V1514" s="116">
        <v>2.1711739999999999E-4</v>
      </c>
      <c r="X1514" s="172">
        <v>1.4593961E-5</v>
      </c>
    </row>
    <row r="1515" spans="1:24" ht="14.4">
      <c r="A1515" t="s">
        <v>3666</v>
      </c>
      <c r="B1515" s="85" t="s">
        <v>1162</v>
      </c>
      <c r="C1515" s="113" t="str">
        <f t="shared" si="286"/>
        <v>B.044.01.151</v>
      </c>
      <c r="D1515" s="9" t="s">
        <v>1163</v>
      </c>
      <c r="E1515" s="112" t="s">
        <v>514</v>
      </c>
      <c r="F1515" s="115" t="str">
        <f t="shared" si="287"/>
        <v>Electricity Congo production</v>
      </c>
      <c r="G1515" s="146">
        <v>0.2211483866666667</v>
      </c>
      <c r="H1515" s="8">
        <f t="shared" si="288"/>
        <v>0.2211483866666667</v>
      </c>
      <c r="J1515" s="169">
        <v>4.5466092616000001E-2</v>
      </c>
      <c r="K1515" s="8">
        <f t="shared" si="289"/>
        <v>4.5466092616000001E-2</v>
      </c>
      <c r="L1515" s="170">
        <v>3.7266898999999999E-3</v>
      </c>
      <c r="M1515" s="170">
        <v>8.4778621000000005E-3</v>
      </c>
      <c r="N1515" s="170">
        <v>8.9282616000000009E-5</v>
      </c>
      <c r="O1515" s="170">
        <v>3.3172258000000003E-2</v>
      </c>
      <c r="Q1515" s="69">
        <v>3.3082611000000002</v>
      </c>
      <c r="S1515" s="116">
        <v>5.5625064000000002E-3</v>
      </c>
      <c r="T1515" s="116">
        <v>5.1876567000000004E-3</v>
      </c>
      <c r="U1515" s="116">
        <v>2.0577793999999999E-4</v>
      </c>
      <c r="V1515" s="116">
        <v>1.6907182E-4</v>
      </c>
      <c r="X1515" s="172">
        <v>1.3162649000000001E-5</v>
      </c>
    </row>
    <row r="1516" spans="1:24" ht="14.4">
      <c r="A1516" t="s">
        <v>3667</v>
      </c>
      <c r="B1516" s="85" t="s">
        <v>1162</v>
      </c>
      <c r="C1516" s="113" t="str">
        <f t="shared" si="286"/>
        <v>B.044.01.152</v>
      </c>
      <c r="D1516" s="9" t="s">
        <v>1163</v>
      </c>
      <c r="E1516" s="112" t="s">
        <v>514</v>
      </c>
      <c r="F1516" s="115" t="str">
        <f t="shared" si="287"/>
        <v>Electricity Cook Islands production</v>
      </c>
      <c r="G1516" s="146">
        <v>0.10825234666666668</v>
      </c>
      <c r="H1516" s="8">
        <f t="shared" si="288"/>
        <v>0.10825234666666668</v>
      </c>
      <c r="J1516" s="169">
        <v>2.3105441144E-2</v>
      </c>
      <c r="K1516" s="8">
        <f t="shared" si="289"/>
        <v>2.3105441144E-2</v>
      </c>
      <c r="L1516" s="170">
        <v>1.43358788E-3</v>
      </c>
      <c r="M1516" s="170">
        <v>5.2211860000000001E-3</v>
      </c>
      <c r="N1516" s="170">
        <v>2.1281526399999999E-4</v>
      </c>
      <c r="O1516" s="170">
        <v>1.6237852000000001E-2</v>
      </c>
      <c r="Q1516" s="69">
        <v>1.9039531000000001</v>
      </c>
      <c r="S1516" s="116">
        <v>3.2188555999999998E-3</v>
      </c>
      <c r="T1516" s="116">
        <v>3.0122621E-3</v>
      </c>
      <c r="U1516" s="116">
        <v>1.0829676999999999E-4</v>
      </c>
      <c r="V1516" s="199">
        <v>9.8296765999999997E-5</v>
      </c>
      <c r="X1516" s="172">
        <v>6.7438684999999996E-6</v>
      </c>
    </row>
    <row r="1517" spans="1:24" ht="14.4">
      <c r="A1517" t="s">
        <v>3668</v>
      </c>
      <c r="B1517" s="85" t="s">
        <v>1162</v>
      </c>
      <c r="C1517" s="113" t="str">
        <f t="shared" si="286"/>
        <v>B.044.01.153</v>
      </c>
      <c r="D1517" s="9" t="s">
        <v>1163</v>
      </c>
      <c r="E1517" s="112" t="s">
        <v>514</v>
      </c>
      <c r="F1517" s="115" t="str">
        <f t="shared" si="287"/>
        <v>Electricity Costa Rica production</v>
      </c>
      <c r="G1517" s="146">
        <v>1.9449319333333334E-3</v>
      </c>
      <c r="H1517" s="8">
        <f t="shared" si="288"/>
        <v>1.9449319333333334E-3</v>
      </c>
      <c r="J1517" s="169">
        <v>5.6922369719999998E-4</v>
      </c>
      <c r="K1517" s="8">
        <f t="shared" si="289"/>
        <v>5.6922369719999998E-4</v>
      </c>
      <c r="L1517" s="170">
        <v>2.7736485E-5</v>
      </c>
      <c r="M1517" s="170">
        <v>5.6974000999999996E-5</v>
      </c>
      <c r="N1517" s="170">
        <v>1.9277342119999999E-4</v>
      </c>
      <c r="O1517" s="170">
        <v>2.9173978999999999E-4</v>
      </c>
      <c r="Q1517" s="69">
        <v>1.1191418</v>
      </c>
      <c r="S1517" s="199">
        <v>5.4637286999999997E-5</v>
      </c>
      <c r="T1517" s="199">
        <v>4.3027166000000001E-5</v>
      </c>
      <c r="U1517" s="199">
        <v>1.7360644E-6</v>
      </c>
      <c r="V1517" s="199">
        <v>9.8740569999999999E-6</v>
      </c>
      <c r="X1517" s="172">
        <v>3.4022963999999999E-7</v>
      </c>
    </row>
    <row r="1518" spans="1:24" ht="14.4">
      <c r="A1518" t="s">
        <v>3669</v>
      </c>
      <c r="B1518" s="85" t="s">
        <v>1162</v>
      </c>
      <c r="C1518" s="113" t="str">
        <f t="shared" si="286"/>
        <v>B.044.01.154</v>
      </c>
      <c r="D1518" s="9" t="s">
        <v>1163</v>
      </c>
      <c r="E1518" s="112" t="s">
        <v>514</v>
      </c>
      <c r="F1518" s="115" t="str">
        <f t="shared" si="287"/>
        <v>Electricity Cote d'Ivoire production</v>
      </c>
      <c r="G1518" s="146">
        <v>0.13997060000000003</v>
      </c>
      <c r="H1518" s="8">
        <f t="shared" si="288"/>
        <v>0.13997060000000003</v>
      </c>
      <c r="J1518" s="169">
        <v>2.8763463834700003E-2</v>
      </c>
      <c r="K1518" s="8">
        <f t="shared" si="289"/>
        <v>2.8763463834700003E-2</v>
      </c>
      <c r="L1518" s="170">
        <v>2.41450304E-3</v>
      </c>
      <c r="M1518" s="170">
        <v>5.2768832000000005E-3</v>
      </c>
      <c r="N1518" s="170">
        <v>7.6487594699999994E-5</v>
      </c>
      <c r="O1518" s="170">
        <v>2.0995590000000001E-2</v>
      </c>
      <c r="Q1518" s="69">
        <v>2.2278125000000002</v>
      </c>
      <c r="S1518" s="116">
        <v>3.4717359E-3</v>
      </c>
      <c r="T1518" s="116">
        <v>3.2371781999999999E-3</v>
      </c>
      <c r="U1518" s="116">
        <v>1.2953847E-4</v>
      </c>
      <c r="V1518" s="116">
        <v>1.0501921000000001E-4</v>
      </c>
      <c r="X1518" s="172">
        <v>8.3217752000000003E-6</v>
      </c>
    </row>
    <row r="1519" spans="1:24" ht="14.4">
      <c r="A1519" t="s">
        <v>3670</v>
      </c>
      <c r="B1519" s="85" t="s">
        <v>1162</v>
      </c>
      <c r="C1519" s="113" t="str">
        <f t="shared" si="286"/>
        <v>B.044.01.155</v>
      </c>
      <c r="D1519" s="9" t="s">
        <v>1163</v>
      </c>
      <c r="E1519" s="112" t="s">
        <v>514</v>
      </c>
      <c r="F1519" s="115" t="str">
        <f t="shared" si="287"/>
        <v xml:space="preserve">Electricity Croatia production (from Our World in Data) </v>
      </c>
      <c r="G1519" s="146">
        <v>5.1989493999999997E-2</v>
      </c>
      <c r="H1519" s="8">
        <f t="shared" si="288"/>
        <v>5.1989493999999997E-2</v>
      </c>
      <c r="J1519" s="169">
        <v>9.3333932669999991E-3</v>
      </c>
      <c r="K1519" s="8">
        <f t="shared" si="289"/>
        <v>9.3333932669999991E-3</v>
      </c>
      <c r="L1519" s="170">
        <v>3.8310676999999999E-4</v>
      </c>
      <c r="M1519" s="170">
        <v>9.5879811000000007E-4</v>
      </c>
      <c r="N1519" s="170">
        <v>1.93064287E-4</v>
      </c>
      <c r="O1519" s="170">
        <v>7.7984240999999996E-3</v>
      </c>
      <c r="Q1519" s="69">
        <v>1.655521</v>
      </c>
      <c r="S1519" s="116">
        <v>1.0596948E-3</v>
      </c>
      <c r="T1519" s="116">
        <v>9.8799065000000001E-4</v>
      </c>
      <c r="U1519" s="199">
        <v>4.3686237999999999E-5</v>
      </c>
      <c r="V1519" s="199">
        <v>2.8017868000000001E-5</v>
      </c>
      <c r="X1519" s="172">
        <v>2.6079021E-6</v>
      </c>
    </row>
    <row r="1520" spans="1:24" ht="14.4">
      <c r="A1520" t="s">
        <v>3671</v>
      </c>
      <c r="B1520" s="85" t="s">
        <v>1162</v>
      </c>
      <c r="C1520" s="113" t="str">
        <f t="shared" si="286"/>
        <v>B.044.01.156</v>
      </c>
      <c r="D1520" s="9" t="s">
        <v>1163</v>
      </c>
      <c r="E1520" s="112" t="s">
        <v>514</v>
      </c>
      <c r="F1520" s="115" t="str">
        <f t="shared" si="287"/>
        <v>Electricity Cuba production</v>
      </c>
      <c r="G1520" s="146">
        <v>0.23639290666666671</v>
      </c>
      <c r="H1520" s="8">
        <f t="shared" si="288"/>
        <v>0.23639290666666671</v>
      </c>
      <c r="J1520" s="169">
        <v>5.0207564998000005E-2</v>
      </c>
      <c r="K1520" s="8">
        <f t="shared" si="289"/>
        <v>5.0207564998000005E-2</v>
      </c>
      <c r="L1520" s="170">
        <v>3.3298338000000002E-3</v>
      </c>
      <c r="M1520" s="170">
        <v>1.1315142800000001E-2</v>
      </c>
      <c r="N1520" s="170">
        <v>1.03652398E-4</v>
      </c>
      <c r="O1520" s="170">
        <v>3.5458936000000003E-2</v>
      </c>
      <c r="Q1520" s="69">
        <v>3.1798541</v>
      </c>
      <c r="S1520" s="116">
        <v>6.9454108999999998E-3</v>
      </c>
      <c r="T1520" s="116">
        <v>6.4968969999999997E-3</v>
      </c>
      <c r="U1520" s="116">
        <v>2.3538397999999999E-4</v>
      </c>
      <c r="V1520" s="116">
        <v>2.1312992000000001E-4</v>
      </c>
      <c r="X1520" s="172">
        <v>1.4646541E-5</v>
      </c>
    </row>
    <row r="1521" spans="1:24" ht="14.4">
      <c r="A1521" t="s">
        <v>3672</v>
      </c>
      <c r="B1521" s="85" t="s">
        <v>1162</v>
      </c>
      <c r="C1521" s="113" t="str">
        <f t="shared" si="286"/>
        <v>B.044.01.157</v>
      </c>
      <c r="D1521" s="9" t="s">
        <v>1163</v>
      </c>
      <c r="E1521" s="112" t="s">
        <v>514</v>
      </c>
      <c r="F1521" s="115" t="str">
        <f t="shared" si="287"/>
        <v xml:space="preserve">Electricity Cyprus production (from Our World in Data) </v>
      </c>
      <c r="G1521" s="146">
        <v>0.14971820666666669</v>
      </c>
      <c r="H1521" s="8">
        <f t="shared" si="288"/>
        <v>0.14971820666666669</v>
      </c>
      <c r="J1521" s="169">
        <v>3.1252731786999999E-2</v>
      </c>
      <c r="K1521" s="8">
        <f t="shared" si="289"/>
        <v>3.1252731786999999E-2</v>
      </c>
      <c r="L1521" s="170">
        <v>1.25453229E-3</v>
      </c>
      <c r="M1521" s="170">
        <v>7.3921460000000005E-3</v>
      </c>
      <c r="N1521" s="170">
        <v>1.4832249700000001E-4</v>
      </c>
      <c r="O1521" s="170">
        <v>2.2457731000000002E-2</v>
      </c>
      <c r="Q1521" s="69">
        <v>2.2431697000000002</v>
      </c>
      <c r="S1521" s="116">
        <v>4.2766868999999999E-3</v>
      </c>
      <c r="T1521" s="116">
        <v>3.9888563000000004E-3</v>
      </c>
      <c r="U1521" s="116">
        <v>1.5053941999999999E-4</v>
      </c>
      <c r="V1521" s="116">
        <v>1.3729123999999999E-4</v>
      </c>
      <c r="X1521" s="172">
        <v>8.6337975000000001E-6</v>
      </c>
    </row>
    <row r="1522" spans="1:24" ht="14.4">
      <c r="A1522" t="s">
        <v>3673</v>
      </c>
      <c r="B1522" s="85" t="s">
        <v>1162</v>
      </c>
      <c r="C1522" s="113" t="str">
        <f t="shared" si="286"/>
        <v>B.044.01.158</v>
      </c>
      <c r="D1522" s="9" t="s">
        <v>1163</v>
      </c>
      <c r="E1522" s="112" t="s">
        <v>514</v>
      </c>
      <c r="F1522" s="115" t="str">
        <f t="shared" si="287"/>
        <v xml:space="preserve">Electricity Czechia production (from Our World in Data) </v>
      </c>
      <c r="G1522" s="146">
        <v>0.11571165333333334</v>
      </c>
      <c r="H1522" s="8">
        <f t="shared" si="288"/>
        <v>0.11571165333333334</v>
      </c>
      <c r="J1522" s="169">
        <v>2.8933207129999999E-2</v>
      </c>
      <c r="K1522" s="8">
        <f t="shared" si="289"/>
        <v>2.8933207129999999E-2</v>
      </c>
      <c r="L1522" s="170">
        <v>5.3197904999999993E-4</v>
      </c>
      <c r="M1522" s="170">
        <v>1.60119613E-3</v>
      </c>
      <c r="N1522" s="170">
        <v>9.443283949999999E-3</v>
      </c>
      <c r="O1522" s="170">
        <v>1.7356748000000002E-2</v>
      </c>
      <c r="Q1522" s="69">
        <v>2.7052923</v>
      </c>
      <c r="S1522" s="116">
        <v>2.2221335E-3</v>
      </c>
      <c r="T1522" s="116">
        <v>2.1064467999999999E-3</v>
      </c>
      <c r="U1522" s="199">
        <v>9.5086135000000007E-5</v>
      </c>
      <c r="V1522" s="199">
        <v>2.0600490999999999E-5</v>
      </c>
      <c r="X1522" s="172">
        <v>6.6767789000000003E-6</v>
      </c>
    </row>
    <row r="1523" spans="1:24" ht="14.4">
      <c r="A1523" t="s">
        <v>3674</v>
      </c>
      <c r="B1523" s="85" t="s">
        <v>1162</v>
      </c>
      <c r="C1523" s="113" t="str">
        <f t="shared" si="286"/>
        <v>B.044.01.159</v>
      </c>
      <c r="D1523" s="9" t="s">
        <v>1163</v>
      </c>
      <c r="E1523" s="112" t="s">
        <v>514</v>
      </c>
      <c r="F1523" s="115" t="str">
        <f t="shared" si="287"/>
        <v>Electricity Democratic Republic of Congo production</v>
      </c>
      <c r="G1523" s="146">
        <v>2.4146642E-3</v>
      </c>
      <c r="H1523" s="8">
        <f t="shared" si="288"/>
        <v>2.4146642E-3</v>
      </c>
      <c r="J1523" s="169">
        <v>6.4999177849999997E-4</v>
      </c>
      <c r="K1523" s="8">
        <f t="shared" si="289"/>
        <v>6.4999177849999997E-4</v>
      </c>
      <c r="L1523" s="170">
        <v>1.3890572399999999E-5</v>
      </c>
      <c r="M1523" s="170">
        <v>2.4102364100000001E-5</v>
      </c>
      <c r="N1523" s="170">
        <v>2.49799212E-4</v>
      </c>
      <c r="O1523" s="170">
        <v>3.6219962999999998E-4</v>
      </c>
      <c r="Q1523" s="69">
        <v>1.1030097000000001</v>
      </c>
      <c r="S1523" s="199">
        <v>4.5393889000000002E-5</v>
      </c>
      <c r="T1523" s="199">
        <v>4.3421721000000002E-5</v>
      </c>
      <c r="U1523" s="199">
        <v>1.9376550999999999E-6</v>
      </c>
      <c r="V1523" s="199">
        <v>3.4513227000000002E-8</v>
      </c>
      <c r="X1523" s="172">
        <v>1.9772681999999999E-7</v>
      </c>
    </row>
    <row r="1524" spans="1:24" ht="14.4">
      <c r="A1524" t="s">
        <v>3675</v>
      </c>
      <c r="B1524" s="85" t="s">
        <v>1162</v>
      </c>
      <c r="C1524" s="113" t="str">
        <f t="shared" si="286"/>
        <v>B.044.01.160</v>
      </c>
      <c r="D1524" s="9" t="s">
        <v>1163</v>
      </c>
      <c r="E1524" s="112" t="s">
        <v>514</v>
      </c>
      <c r="F1524" s="115" t="str">
        <f t="shared" si="287"/>
        <v xml:space="preserve">Electricity Denmark production (from Our World in Data) </v>
      </c>
      <c r="G1524" s="146">
        <v>2.2067732E-2</v>
      </c>
      <c r="H1524" s="8">
        <f t="shared" si="288"/>
        <v>2.2067732E-2</v>
      </c>
      <c r="J1524" s="169">
        <v>6.6039685729999999E-3</v>
      </c>
      <c r="K1524" s="8">
        <f t="shared" si="289"/>
        <v>6.6039685729999999E-3</v>
      </c>
      <c r="L1524" s="170">
        <v>8.8920958999999999E-4</v>
      </c>
      <c r="M1524" s="170">
        <v>2.2565250599999999E-3</v>
      </c>
      <c r="N1524" s="170">
        <v>1.4807412299999999E-4</v>
      </c>
      <c r="O1524" s="170">
        <v>3.3101597999999999E-3</v>
      </c>
      <c r="Q1524" s="69">
        <v>1.7214817</v>
      </c>
      <c r="S1524" s="116">
        <v>8.4000049000000003E-4</v>
      </c>
      <c r="T1524" s="116">
        <v>8.0141423000000002E-4</v>
      </c>
      <c r="U1524" s="199">
        <v>2.7027281999999999E-5</v>
      </c>
      <c r="V1524" s="199">
        <v>1.1558972000000001E-5</v>
      </c>
      <c r="X1524" s="172">
        <v>1.8352377999999999E-6</v>
      </c>
    </row>
    <row r="1525" spans="1:24" ht="14.4">
      <c r="A1525" t="s">
        <v>3676</v>
      </c>
      <c r="B1525" s="85" t="s">
        <v>1162</v>
      </c>
      <c r="C1525" s="113" t="str">
        <f t="shared" si="286"/>
        <v>B.044.01.161</v>
      </c>
      <c r="D1525" s="9" t="s">
        <v>1163</v>
      </c>
      <c r="E1525" s="112" t="s">
        <v>514</v>
      </c>
      <c r="F1525" s="115" t="str">
        <f t="shared" si="287"/>
        <v>Electricity Djibouti production</v>
      </c>
      <c r="G1525" s="146">
        <v>0.16675900000000002</v>
      </c>
      <c r="H1525" s="8">
        <f t="shared" si="288"/>
        <v>0.16675900000000002</v>
      </c>
      <c r="J1525" s="169">
        <v>3.5450654907000001E-2</v>
      </c>
      <c r="K1525" s="8">
        <f t="shared" si="289"/>
        <v>3.5450654907000001E-2</v>
      </c>
      <c r="L1525" s="170">
        <v>2.2165605999999996E-3</v>
      </c>
      <c r="M1525" s="170">
        <v>8.0884742000000009E-3</v>
      </c>
      <c r="N1525" s="170">
        <v>1.31770107E-4</v>
      </c>
      <c r="O1525" s="170">
        <v>2.5013850000000001E-2</v>
      </c>
      <c r="Q1525" s="69">
        <v>2.5873371999999999</v>
      </c>
      <c r="S1525" s="116">
        <v>4.9761058999999996E-3</v>
      </c>
      <c r="T1525" s="116">
        <v>4.6560378000000003E-3</v>
      </c>
      <c r="U1525" s="116">
        <v>1.6710206999999999E-4</v>
      </c>
      <c r="V1525" s="116">
        <v>1.5296601999999999E-4</v>
      </c>
      <c r="X1525" s="172">
        <v>1.0347205E-5</v>
      </c>
    </row>
    <row r="1526" spans="1:24" ht="14.4">
      <c r="A1526" t="s">
        <v>3677</v>
      </c>
      <c r="B1526" s="85" t="s">
        <v>1162</v>
      </c>
      <c r="C1526" s="113" t="str">
        <f t="shared" si="286"/>
        <v>B.044.01.162</v>
      </c>
      <c r="D1526" s="9" t="s">
        <v>1163</v>
      </c>
      <c r="E1526" s="112" t="s">
        <v>514</v>
      </c>
      <c r="F1526" s="115" t="str">
        <f t="shared" si="287"/>
        <v>Electricity Dominica production</v>
      </c>
      <c r="G1526" s="146">
        <v>0.19012266666666666</v>
      </c>
      <c r="H1526" s="8">
        <f t="shared" si="288"/>
        <v>0.19012266666666666</v>
      </c>
      <c r="J1526" s="169">
        <v>4.0361536795999998E-2</v>
      </c>
      <c r="K1526" s="8">
        <f t="shared" si="289"/>
        <v>4.0361536795999998E-2</v>
      </c>
      <c r="L1526" s="170">
        <v>2.5245520999999998E-3</v>
      </c>
      <c r="M1526" s="170">
        <v>9.2019001999999999E-3</v>
      </c>
      <c r="N1526" s="170">
        <v>1.1668449600000001E-4</v>
      </c>
      <c r="O1526" s="170">
        <v>2.8518399999999999E-2</v>
      </c>
      <c r="Q1526" s="69">
        <v>2.6051148</v>
      </c>
      <c r="S1526" s="116">
        <v>5.6712858000000001E-3</v>
      </c>
      <c r="T1526" s="116">
        <v>5.3058063000000003E-3</v>
      </c>
      <c r="U1526" s="116">
        <v>1.90409E-4</v>
      </c>
      <c r="V1526" s="116">
        <v>1.7507058E-4</v>
      </c>
      <c r="X1526" s="172">
        <v>1.1790369999999999E-5</v>
      </c>
    </row>
    <row r="1527" spans="1:24" ht="14.4">
      <c r="A1527" t="s">
        <v>3678</v>
      </c>
      <c r="B1527" s="85" t="s">
        <v>1162</v>
      </c>
      <c r="C1527" s="113" t="str">
        <f t="shared" si="286"/>
        <v>B.044.01.163</v>
      </c>
      <c r="D1527" s="9" t="s">
        <v>1163</v>
      </c>
      <c r="E1527" s="112" t="s">
        <v>514</v>
      </c>
      <c r="F1527" s="115" t="str">
        <f t="shared" si="287"/>
        <v>Electricity Dominican Republic production</v>
      </c>
      <c r="G1527" s="146">
        <v>0.19757333999999999</v>
      </c>
      <c r="H1527" s="8">
        <f t="shared" si="288"/>
        <v>0.19757333999999999</v>
      </c>
      <c r="J1527" s="169">
        <v>3.9773978995000001E-2</v>
      </c>
      <c r="K1527" s="8">
        <f t="shared" si="289"/>
        <v>3.9773978995000001E-2</v>
      </c>
      <c r="L1527" s="170">
        <v>2.7907695E-3</v>
      </c>
      <c r="M1527" s="170">
        <v>7.035411699999999E-3</v>
      </c>
      <c r="N1527" s="170">
        <v>3.11796795E-4</v>
      </c>
      <c r="O1527" s="170">
        <v>2.9636000999999999E-2</v>
      </c>
      <c r="Q1527" s="69">
        <v>2.5976058000000002</v>
      </c>
      <c r="S1527" s="116">
        <v>4.8950206000000001E-3</v>
      </c>
      <c r="T1527" s="116">
        <v>4.6170300999999999E-3</v>
      </c>
      <c r="U1527" s="116">
        <v>1.8247278000000001E-4</v>
      </c>
      <c r="V1527" s="199">
        <v>9.5517763000000001E-5</v>
      </c>
      <c r="X1527" s="172">
        <v>1.1160888000000001E-5</v>
      </c>
    </row>
    <row r="1528" spans="1:24" ht="14.4">
      <c r="A1528" t="s">
        <v>3679</v>
      </c>
      <c r="B1528" s="85" t="s">
        <v>1162</v>
      </c>
      <c r="C1528" s="113" t="str">
        <f t="shared" si="286"/>
        <v>B.044.01.164</v>
      </c>
      <c r="D1528" s="9" t="s">
        <v>1163</v>
      </c>
      <c r="E1528" s="112" t="s">
        <v>514</v>
      </c>
      <c r="F1528" s="115" t="str">
        <f t="shared" si="287"/>
        <v>Electricity Eastern Africa production</v>
      </c>
      <c r="G1528" s="146">
        <v>2.3304999333333336E-3</v>
      </c>
      <c r="H1528" s="8">
        <f t="shared" si="288"/>
        <v>2.3304999333333336E-3</v>
      </c>
      <c r="J1528" s="169">
        <v>6.0665944630000006E-4</v>
      </c>
      <c r="K1528" s="8">
        <f t="shared" si="289"/>
        <v>6.0665944630000006E-4</v>
      </c>
      <c r="L1528" s="170">
        <v>8.5876895000000004E-6</v>
      </c>
      <c r="M1528" s="170">
        <v>7.2121922999999998E-6</v>
      </c>
      <c r="N1528" s="170">
        <v>2.4128457449999998E-4</v>
      </c>
      <c r="O1528" s="170">
        <v>3.4957499000000001E-4</v>
      </c>
      <c r="Q1528" s="69">
        <v>1.1483117</v>
      </c>
      <c r="S1528" s="199">
        <v>4.1123194999999999E-5</v>
      </c>
      <c r="T1528" s="199">
        <v>3.9289445E-5</v>
      </c>
      <c r="U1528" s="199">
        <v>1.7999263E-6</v>
      </c>
      <c r="V1528" s="199">
        <v>3.3823455999999998E-8</v>
      </c>
      <c r="X1528" s="172">
        <v>1.8742433E-7</v>
      </c>
    </row>
    <row r="1529" spans="1:24" ht="14.4">
      <c r="A1529" t="s">
        <v>3680</v>
      </c>
      <c r="B1529" s="85" t="s">
        <v>1162</v>
      </c>
      <c r="C1529" s="113" t="str">
        <f t="shared" ref="C1529:C1592" si="290">MID(A1529,1,12)</f>
        <v>B.044.01.165</v>
      </c>
      <c r="D1529" s="9" t="s">
        <v>1163</v>
      </c>
      <c r="E1529" s="112" t="s">
        <v>514</v>
      </c>
      <c r="F1529" s="115" t="str">
        <f t="shared" ref="F1529:F1592" si="291">MID(A1529, 21,85)</f>
        <v>Electricity Ecuador production</v>
      </c>
      <c r="G1529" s="146">
        <v>5.1655996666666669E-2</v>
      </c>
      <c r="H1529" s="8">
        <f t="shared" ref="H1529:H1592" si="292">G1529</f>
        <v>5.1655996666666669E-2</v>
      </c>
      <c r="J1529" s="169">
        <v>1.1130189405000001E-2</v>
      </c>
      <c r="K1529" s="8">
        <f t="shared" ref="K1529:K1592" si="293">J1529</f>
        <v>1.1130189405000001E-2</v>
      </c>
      <c r="L1529" s="170">
        <v>7.2653079000000007E-4</v>
      </c>
      <c r="M1529" s="170">
        <v>2.4358224800000001E-3</v>
      </c>
      <c r="N1529" s="170">
        <v>2.19436635E-4</v>
      </c>
      <c r="O1529" s="170">
        <v>7.7483995000000002E-3</v>
      </c>
      <c r="Q1529" s="69">
        <v>1.629988</v>
      </c>
      <c r="S1529" s="116">
        <v>1.5068874999999999E-3</v>
      </c>
      <c r="T1529" s="116">
        <v>1.4106555E-3</v>
      </c>
      <c r="U1529" s="199">
        <v>5.1238822999999998E-5</v>
      </c>
      <c r="V1529" s="199">
        <v>4.4993185E-5</v>
      </c>
      <c r="X1529" s="172">
        <v>3.2566376999999998E-6</v>
      </c>
    </row>
    <row r="1530" spans="1:24" ht="14.4">
      <c r="A1530" t="s">
        <v>3681</v>
      </c>
      <c r="B1530" s="85" t="s">
        <v>1162</v>
      </c>
      <c r="C1530" s="113" t="str">
        <f t="shared" si="290"/>
        <v>B.044.01.166</v>
      </c>
      <c r="D1530" s="9" t="s">
        <v>1163</v>
      </c>
      <c r="E1530" s="112" t="s">
        <v>514</v>
      </c>
      <c r="F1530" s="115" t="str">
        <f t="shared" si="291"/>
        <v>Electricity Egypt production</v>
      </c>
      <c r="G1530" s="146">
        <v>0.18723549333333334</v>
      </c>
      <c r="H1530" s="8">
        <f t="shared" si="292"/>
        <v>0.18723549333333334</v>
      </c>
      <c r="J1530" s="169">
        <v>3.8431890240999994E-2</v>
      </c>
      <c r="K1530" s="8">
        <f t="shared" si="293"/>
        <v>3.8431890240999994E-2</v>
      </c>
      <c r="L1530" s="170">
        <v>3.1174990000000001E-3</v>
      </c>
      <c r="M1530" s="170">
        <v>7.1767102999999999E-3</v>
      </c>
      <c r="N1530" s="170">
        <v>5.2356940999999999E-5</v>
      </c>
      <c r="O1530" s="170">
        <v>2.8085323999999998E-2</v>
      </c>
      <c r="Q1530" s="69">
        <v>2.6591577000000002</v>
      </c>
      <c r="S1530" s="116">
        <v>4.7201494999999996E-3</v>
      </c>
      <c r="T1530" s="116">
        <v>4.4018833000000002E-3</v>
      </c>
      <c r="U1530" s="116">
        <v>1.7433185999999999E-4</v>
      </c>
      <c r="V1530" s="116">
        <v>1.4393429E-4</v>
      </c>
      <c r="X1530" s="172">
        <v>1.1125464E-5</v>
      </c>
    </row>
    <row r="1531" spans="1:24" ht="14.4">
      <c r="A1531" t="s">
        <v>3682</v>
      </c>
      <c r="B1531" s="85" t="s">
        <v>1162</v>
      </c>
      <c r="C1531" s="113" t="str">
        <f t="shared" si="290"/>
        <v>B.044.01.167</v>
      </c>
      <c r="D1531" s="9" t="s">
        <v>1163</v>
      </c>
      <c r="E1531" s="112" t="s">
        <v>514</v>
      </c>
      <c r="F1531" s="115" t="str">
        <f t="shared" si="291"/>
        <v>Electricity El Salvador production</v>
      </c>
      <c r="G1531" s="146">
        <v>3.2137451333333338E-2</v>
      </c>
      <c r="H1531" s="8">
        <f t="shared" si="292"/>
        <v>3.2137451333333338E-2</v>
      </c>
      <c r="J1531" s="169">
        <v>8.4738989979999992E-3</v>
      </c>
      <c r="K1531" s="8">
        <f t="shared" si="293"/>
        <v>8.4738989979999992E-3</v>
      </c>
      <c r="L1531" s="170">
        <v>9.0749500999999998E-4</v>
      </c>
      <c r="M1531" s="170">
        <v>2.5847995999999998E-3</v>
      </c>
      <c r="N1531" s="170">
        <v>1.60986688E-4</v>
      </c>
      <c r="O1531" s="170">
        <v>4.8206176999999999E-3</v>
      </c>
      <c r="Q1531" s="69">
        <v>1.6862537</v>
      </c>
      <c r="S1531" s="116">
        <v>1.1806398999999999E-3</v>
      </c>
      <c r="T1531" s="116">
        <v>1.0984244000000001E-3</v>
      </c>
      <c r="U1531" s="199">
        <v>3.6720436E-5</v>
      </c>
      <c r="V1531" s="199">
        <v>4.5495029999999999E-5</v>
      </c>
      <c r="X1531" s="172">
        <v>2.7623757999999999E-6</v>
      </c>
    </row>
    <row r="1532" spans="1:24" ht="14.4">
      <c r="A1532" t="s">
        <v>3683</v>
      </c>
      <c r="B1532" s="85" t="s">
        <v>1162</v>
      </c>
      <c r="C1532" s="113" t="str">
        <f t="shared" si="290"/>
        <v>B.044.01.168</v>
      </c>
      <c r="D1532" s="9" t="s">
        <v>1163</v>
      </c>
      <c r="E1532" s="112" t="s">
        <v>514</v>
      </c>
      <c r="F1532" s="115" t="str">
        <f t="shared" si="291"/>
        <v>Electricity Equatorial Guinea production</v>
      </c>
      <c r="G1532" s="146">
        <v>0.13926266666666667</v>
      </c>
      <c r="H1532" s="8">
        <f t="shared" si="292"/>
        <v>0.13926266666666667</v>
      </c>
      <c r="J1532" s="169">
        <v>2.8499302850600001E-2</v>
      </c>
      <c r="K1532" s="8">
        <f t="shared" si="293"/>
        <v>2.8499302850600001E-2</v>
      </c>
      <c r="L1532" s="170">
        <v>2.3596986100000001E-3</v>
      </c>
      <c r="M1532" s="170">
        <v>5.1786282000000003E-3</v>
      </c>
      <c r="N1532" s="170">
        <v>7.15760406E-5</v>
      </c>
      <c r="O1532" s="170">
        <v>2.0889399999999999E-2</v>
      </c>
      <c r="Q1532" s="69">
        <v>2.1584653999999999</v>
      </c>
      <c r="S1532" s="116">
        <v>3.4427418999999999E-3</v>
      </c>
      <c r="T1532" s="116">
        <v>3.2094331999999999E-3</v>
      </c>
      <c r="U1532" s="116">
        <v>1.2859701999999999E-4</v>
      </c>
      <c r="V1532" s="116">
        <v>1.0471167E-4</v>
      </c>
      <c r="X1532" s="172">
        <v>8.2460735999999997E-6</v>
      </c>
    </row>
    <row r="1533" spans="1:24" ht="14.4">
      <c r="A1533" t="s">
        <v>3684</v>
      </c>
      <c r="B1533" s="85" t="s">
        <v>1162</v>
      </c>
      <c r="C1533" s="113" t="str">
        <f t="shared" si="290"/>
        <v>B.044.01.169</v>
      </c>
      <c r="D1533" s="9" t="s">
        <v>1163</v>
      </c>
      <c r="E1533" s="112" t="s">
        <v>514</v>
      </c>
      <c r="F1533" s="115" t="str">
        <f t="shared" si="291"/>
        <v>Electricity Eritrea production</v>
      </c>
      <c r="G1533" s="146">
        <v>0.20707477999999999</v>
      </c>
      <c r="H1533" s="8">
        <f t="shared" si="292"/>
        <v>0.20707477999999999</v>
      </c>
      <c r="J1533" s="169">
        <v>4.3977976905999999E-2</v>
      </c>
      <c r="K1533" s="8">
        <f t="shared" si="293"/>
        <v>4.3977976905999999E-2</v>
      </c>
      <c r="L1533" s="170">
        <v>2.7514828999999998E-3</v>
      </c>
      <c r="M1533" s="170">
        <v>1.00310912E-2</v>
      </c>
      <c r="N1533" s="170">
        <v>1.3418580599999999E-4</v>
      </c>
      <c r="O1533" s="170">
        <v>3.1061216999999999E-2</v>
      </c>
      <c r="Q1533" s="69">
        <v>2.8074050000000002</v>
      </c>
      <c r="S1533" s="116">
        <v>6.1779345999999997E-3</v>
      </c>
      <c r="T1533" s="116">
        <v>5.7799199000000004E-3</v>
      </c>
      <c r="U1533" s="116">
        <v>2.0742416000000001E-4</v>
      </c>
      <c r="V1533" s="116">
        <v>1.9059050000000001E-4</v>
      </c>
      <c r="X1533" s="172">
        <v>1.2844034000000001E-5</v>
      </c>
    </row>
    <row r="1534" spans="1:24" ht="14.4">
      <c r="A1534" t="s">
        <v>3685</v>
      </c>
      <c r="B1534" s="85" t="s">
        <v>1162</v>
      </c>
      <c r="C1534" s="113" t="str">
        <f t="shared" si="290"/>
        <v>B.044.01.170</v>
      </c>
      <c r="D1534" s="9" t="s">
        <v>1163</v>
      </c>
      <c r="E1534" s="112" t="s">
        <v>514</v>
      </c>
      <c r="F1534" s="115" t="str">
        <f t="shared" si="291"/>
        <v xml:space="preserve">Electricity Estonia production (from Our World in Data) </v>
      </c>
      <c r="G1534" s="146">
        <v>0.10212972666666667</v>
      </c>
      <c r="H1534" s="8">
        <f t="shared" si="292"/>
        <v>0.10212972666666667</v>
      </c>
      <c r="J1534" s="169">
        <v>2.4341333350000001E-2</v>
      </c>
      <c r="K1534" s="8">
        <f t="shared" si="293"/>
        <v>2.4341333350000001E-2</v>
      </c>
      <c r="L1534" s="170">
        <v>1.8154721099999998E-3</v>
      </c>
      <c r="M1534" s="170">
        <v>7.0548499999999997E-3</v>
      </c>
      <c r="N1534" s="170">
        <v>1.5155223999999999E-4</v>
      </c>
      <c r="O1534" s="170">
        <v>1.5319459000000001E-2</v>
      </c>
      <c r="Q1534" s="69">
        <v>2.7055837999999999</v>
      </c>
      <c r="S1534" s="116">
        <v>3.3217030000000001E-3</v>
      </c>
      <c r="T1534" s="116">
        <v>3.1176502000000001E-3</v>
      </c>
      <c r="U1534" s="116">
        <v>1.1154581000000001E-4</v>
      </c>
      <c r="V1534" s="199">
        <v>9.2506997999999995E-5</v>
      </c>
      <c r="X1534" s="172">
        <v>6.7612567E-6</v>
      </c>
    </row>
    <row r="1535" spans="1:24" ht="14.4">
      <c r="A1535" t="s">
        <v>3686</v>
      </c>
      <c r="B1535" s="85" t="s">
        <v>1162</v>
      </c>
      <c r="C1535" s="113" t="str">
        <f t="shared" si="290"/>
        <v>B.044.01.171</v>
      </c>
      <c r="D1535" s="9" t="s">
        <v>1163</v>
      </c>
      <c r="E1535" s="112" t="s">
        <v>514</v>
      </c>
      <c r="F1535" s="115" t="str">
        <f t="shared" si="291"/>
        <v>Electricity Eswatini production</v>
      </c>
      <c r="G1535" s="146">
        <v>1.5256372666666667E-2</v>
      </c>
      <c r="H1535" s="8">
        <f t="shared" si="292"/>
        <v>1.5256372666666667E-2</v>
      </c>
      <c r="J1535" s="169">
        <v>8.6535058490000011E-3</v>
      </c>
      <c r="K1535" s="8">
        <f t="shared" si="293"/>
        <v>8.6535058490000011E-3</v>
      </c>
      <c r="L1535" s="170">
        <v>1.9290463399999997E-3</v>
      </c>
      <c r="M1535" s="170">
        <v>4.2127255000000002E-3</v>
      </c>
      <c r="N1535" s="170">
        <v>2.2327810899999998E-4</v>
      </c>
      <c r="O1535" s="170">
        <v>2.2884558999999999E-3</v>
      </c>
      <c r="Q1535" s="69">
        <v>2.6166713000000001</v>
      </c>
      <c r="S1535" s="116">
        <v>1.1121099000000001E-3</v>
      </c>
      <c r="T1535" s="116">
        <v>1.0801233E-3</v>
      </c>
      <c r="U1535" s="199">
        <v>3.0287389000000001E-5</v>
      </c>
      <c r="V1535" s="199">
        <v>1.6992028999999999E-6</v>
      </c>
      <c r="X1535" s="172">
        <v>2.4494527E-6</v>
      </c>
    </row>
    <row r="1536" spans="1:24" ht="14.4">
      <c r="A1536" t="s">
        <v>3687</v>
      </c>
      <c r="B1536" s="85" t="s">
        <v>1162</v>
      </c>
      <c r="C1536" s="113" t="str">
        <f t="shared" si="290"/>
        <v>B.044.01.172</v>
      </c>
      <c r="D1536" s="9" t="s">
        <v>1163</v>
      </c>
      <c r="E1536" s="112" t="s">
        <v>514</v>
      </c>
      <c r="F1536" s="115" t="str">
        <f t="shared" si="291"/>
        <v>Electricity Ethiopia production</v>
      </c>
      <c r="G1536" s="146">
        <v>2.5242488E-3</v>
      </c>
      <c r="H1536" s="8">
        <f t="shared" si="292"/>
        <v>2.5242488E-3</v>
      </c>
      <c r="J1536" s="169">
        <v>6.5860755490000005E-4</v>
      </c>
      <c r="K1536" s="8">
        <f t="shared" si="293"/>
        <v>6.5860755490000005E-4</v>
      </c>
      <c r="L1536" s="170">
        <v>1.00553005E-5</v>
      </c>
      <c r="M1536" s="170">
        <v>7.8366858999999991E-6</v>
      </c>
      <c r="N1536" s="170">
        <v>2.6207824850000004E-4</v>
      </c>
      <c r="O1536" s="170">
        <v>3.7863732E-4</v>
      </c>
      <c r="Q1536" s="69">
        <v>1.2632527</v>
      </c>
      <c r="S1536" s="199">
        <v>4.4745384000000003E-5</v>
      </c>
      <c r="T1536" s="199">
        <v>4.2674260000000003E-5</v>
      </c>
      <c r="U1536" s="199">
        <v>1.9492631000000001E-6</v>
      </c>
      <c r="V1536" s="199">
        <v>1.2186167E-7</v>
      </c>
      <c r="X1536" s="172">
        <v>2.0560677000000001E-7</v>
      </c>
    </row>
    <row r="1537" spans="1:24" ht="14.4">
      <c r="A1537" t="s">
        <v>3688</v>
      </c>
      <c r="B1537" s="85" t="s">
        <v>1162</v>
      </c>
      <c r="C1537" s="113" t="str">
        <f t="shared" si="290"/>
        <v>B.044.01.173</v>
      </c>
      <c r="D1537" s="9" t="s">
        <v>1163</v>
      </c>
      <c r="E1537" s="112" t="s">
        <v>514</v>
      </c>
      <c r="F1537" s="115" t="str">
        <f t="shared" si="291"/>
        <v xml:space="preserve">Electricity EU-27 production (from Our World in Data) </v>
      </c>
      <c r="G1537" s="146">
        <v>6.5556890666666673E-2</v>
      </c>
      <c r="H1537" s="8">
        <f t="shared" si="292"/>
        <v>6.5556890666666673E-2</v>
      </c>
      <c r="J1537" s="169">
        <v>1.690806068E-2</v>
      </c>
      <c r="K1537" s="8">
        <f t="shared" si="293"/>
        <v>1.690806068E-2</v>
      </c>
      <c r="L1537" s="170">
        <v>4.0442583799999999E-4</v>
      </c>
      <c r="M1537" s="170">
        <v>1.3350234099999999E-3</v>
      </c>
      <c r="N1537" s="170">
        <v>5.3350778319999998E-3</v>
      </c>
      <c r="O1537" s="170">
        <v>9.8335335999999995E-3</v>
      </c>
      <c r="Q1537" s="69">
        <v>2.0574653000000001</v>
      </c>
      <c r="S1537" s="116">
        <v>1.3736492999999999E-3</v>
      </c>
      <c r="T1537" s="116">
        <v>1.2857617999999999E-3</v>
      </c>
      <c r="U1537" s="199">
        <v>5.5934555999999998E-5</v>
      </c>
      <c r="V1537" s="199">
        <v>3.1952958999999998E-5</v>
      </c>
      <c r="X1537" s="172">
        <v>4.0405589000000003E-6</v>
      </c>
    </row>
    <row r="1538" spans="1:24" ht="14.4">
      <c r="A1538" t="s">
        <v>3689</v>
      </c>
      <c r="B1538" s="85" t="s">
        <v>1162</v>
      </c>
      <c r="C1538" s="113" t="str">
        <f t="shared" si="290"/>
        <v>B.044.01.174</v>
      </c>
      <c r="D1538" s="9" t="s">
        <v>1163</v>
      </c>
      <c r="E1538" s="112" t="s">
        <v>514</v>
      </c>
      <c r="F1538" s="115" t="str">
        <f t="shared" si="291"/>
        <v>Electricity Falkland Islands production</v>
      </c>
      <c r="G1538" s="146">
        <v>0.23842153333333335</v>
      </c>
      <c r="H1538" s="8">
        <f t="shared" si="292"/>
        <v>0.23842153333333335</v>
      </c>
      <c r="J1538" s="169">
        <v>5.0598526665229002E-2</v>
      </c>
      <c r="K1538" s="8">
        <f t="shared" si="293"/>
        <v>5.0598526665229002E-2</v>
      </c>
      <c r="L1538" s="170">
        <v>3.1695345000000001E-3</v>
      </c>
      <c r="M1538" s="170">
        <v>1.15568614E-2</v>
      </c>
      <c r="N1538" s="170">
        <v>1.08900765229E-4</v>
      </c>
      <c r="O1538" s="170">
        <v>3.576323E-2</v>
      </c>
      <c r="Q1538" s="69">
        <v>3.0929318000000001</v>
      </c>
      <c r="S1538" s="116">
        <v>7.1165886999999999E-3</v>
      </c>
      <c r="T1538" s="116">
        <v>6.6578512000000003E-3</v>
      </c>
      <c r="U1538" s="116">
        <v>2.3886799E-4</v>
      </c>
      <c r="V1538" s="116">
        <v>2.1986955999999999E-4</v>
      </c>
      <c r="X1538" s="172">
        <v>1.4778953E-5</v>
      </c>
    </row>
    <row r="1539" spans="1:24" ht="14.4">
      <c r="A1539" t="s">
        <v>3690</v>
      </c>
      <c r="B1539" s="85" t="s">
        <v>1162</v>
      </c>
      <c r="C1539" s="113" t="str">
        <f t="shared" si="290"/>
        <v>B.044.01.175</v>
      </c>
      <c r="D1539" s="9" t="s">
        <v>1163</v>
      </c>
      <c r="E1539" s="112" t="s">
        <v>514</v>
      </c>
      <c r="F1539" s="115" t="str">
        <f t="shared" si="291"/>
        <v>Electricity Faroe Islands production</v>
      </c>
      <c r="G1539" s="146">
        <v>0.11809903333333335</v>
      </c>
      <c r="H1539" s="8">
        <f t="shared" si="292"/>
        <v>0.11809903333333335</v>
      </c>
      <c r="J1539" s="169">
        <v>2.5373224817000002E-2</v>
      </c>
      <c r="K1539" s="8">
        <f t="shared" si="293"/>
        <v>2.5373224817000002E-2</v>
      </c>
      <c r="L1539" s="170">
        <v>1.64433842E-3</v>
      </c>
      <c r="M1539" s="170">
        <v>5.8748911999999993E-3</v>
      </c>
      <c r="N1539" s="170">
        <v>1.39140197E-4</v>
      </c>
      <c r="O1539" s="170">
        <v>1.7714855000000002E-2</v>
      </c>
      <c r="Q1539" s="69">
        <v>2.0766325000000001</v>
      </c>
      <c r="S1539" s="116">
        <v>3.5529524E-3</v>
      </c>
      <c r="T1539" s="116">
        <v>3.3259637000000002E-3</v>
      </c>
      <c r="U1539" s="116">
        <v>1.1897433E-4</v>
      </c>
      <c r="V1539" s="116">
        <v>1.0801431999999999E-4</v>
      </c>
      <c r="X1539" s="172">
        <v>7.4094262999999998E-6</v>
      </c>
    </row>
    <row r="1540" spans="1:24" ht="14.4">
      <c r="A1540" t="s">
        <v>3691</v>
      </c>
      <c r="B1540" s="85" t="s">
        <v>1162</v>
      </c>
      <c r="C1540" s="113" t="str">
        <f t="shared" si="290"/>
        <v>B.044.01.176</v>
      </c>
      <c r="D1540" s="9" t="s">
        <v>1163</v>
      </c>
      <c r="E1540" s="112" t="s">
        <v>514</v>
      </c>
      <c r="F1540" s="115" t="str">
        <f t="shared" si="291"/>
        <v>Electricity Fiji production</v>
      </c>
      <c r="G1540" s="146">
        <v>7.8901933333333341E-2</v>
      </c>
      <c r="H1540" s="8">
        <f t="shared" si="292"/>
        <v>7.8901933333333341E-2</v>
      </c>
      <c r="J1540" s="169">
        <v>1.8059966654E-2</v>
      </c>
      <c r="K1540" s="8">
        <f t="shared" si="293"/>
        <v>1.8059966654E-2</v>
      </c>
      <c r="L1540" s="170">
        <v>1.4338738299999999E-3</v>
      </c>
      <c r="M1540" s="170">
        <v>4.6378207999999994E-3</v>
      </c>
      <c r="N1540" s="170">
        <v>1.5298202399999998E-4</v>
      </c>
      <c r="O1540" s="170">
        <v>1.183529E-2</v>
      </c>
      <c r="Q1540" s="69">
        <v>1.9245380000000001</v>
      </c>
      <c r="S1540" s="116">
        <v>2.5176199999999999E-3</v>
      </c>
      <c r="T1540" s="116">
        <v>2.3632698000000001E-3</v>
      </c>
      <c r="U1540" s="199">
        <v>8.2628255000000007E-5</v>
      </c>
      <c r="V1540" s="199">
        <v>7.1721977999999995E-5</v>
      </c>
      <c r="X1540" s="172">
        <v>5.2742333000000004E-6</v>
      </c>
    </row>
    <row r="1541" spans="1:24" ht="14.4">
      <c r="A1541" t="s">
        <v>3692</v>
      </c>
      <c r="B1541" s="85" t="s">
        <v>1162</v>
      </c>
      <c r="C1541" s="113" t="str">
        <f t="shared" si="290"/>
        <v>B.044.01.177</v>
      </c>
      <c r="D1541" s="9" t="s">
        <v>1163</v>
      </c>
      <c r="E1541" s="112" t="s">
        <v>514</v>
      </c>
      <c r="F1541" s="115" t="str">
        <f t="shared" si="291"/>
        <v xml:space="preserve">Electricity Finland production (from Our World in Data) </v>
      </c>
      <c r="G1541" s="146">
        <v>9.2674433333333334E-3</v>
      </c>
      <c r="H1541" s="8">
        <f t="shared" si="292"/>
        <v>9.2674433333333334E-3</v>
      </c>
      <c r="J1541" s="169">
        <v>1.2192492805E-2</v>
      </c>
      <c r="K1541" s="8">
        <f t="shared" si="293"/>
        <v>1.2192492805E-2</v>
      </c>
      <c r="L1541" s="170">
        <v>5.6554157999999998E-4</v>
      </c>
      <c r="M1541" s="170">
        <v>1.5861665200000001E-3</v>
      </c>
      <c r="N1541" s="170">
        <v>8.6506682049999999E-3</v>
      </c>
      <c r="O1541" s="170">
        <v>1.3901165E-3</v>
      </c>
      <c r="Q1541" s="69">
        <v>2.0553123000000002</v>
      </c>
      <c r="S1541" s="116">
        <v>4.9505896E-4</v>
      </c>
      <c r="T1541" s="116">
        <v>4.7456260999999999E-4</v>
      </c>
      <c r="U1541" s="199">
        <v>1.4389957E-5</v>
      </c>
      <c r="V1541" s="199">
        <v>6.1063896000000001E-6</v>
      </c>
      <c r="X1541" s="172">
        <v>2.3599496E-6</v>
      </c>
    </row>
    <row r="1542" spans="1:24" ht="14.4">
      <c r="A1542" t="s">
        <v>3693</v>
      </c>
      <c r="B1542" s="85" t="s">
        <v>1162</v>
      </c>
      <c r="C1542" s="113" t="str">
        <f t="shared" si="290"/>
        <v>B.044.01.178</v>
      </c>
      <c r="D1542" s="9" t="s">
        <v>1163</v>
      </c>
      <c r="E1542" s="112" t="s">
        <v>514</v>
      </c>
      <c r="F1542" s="115" t="str">
        <f t="shared" si="291"/>
        <v xml:space="preserve">Electricity France production (from Our World in Data) </v>
      </c>
      <c r="G1542" s="146">
        <v>1.2476841333333334E-2</v>
      </c>
      <c r="H1542" s="8">
        <f t="shared" si="292"/>
        <v>1.2476841333333334E-2</v>
      </c>
      <c r="J1542" s="169">
        <v>1.8257376189000002E-2</v>
      </c>
      <c r="K1542" s="8">
        <f t="shared" si="293"/>
        <v>1.8257376189000002E-2</v>
      </c>
      <c r="L1542" s="170">
        <v>1.8230562799999999E-4</v>
      </c>
      <c r="M1542" s="170">
        <v>8.6101595999999998E-4</v>
      </c>
      <c r="N1542" s="170">
        <v>1.5342528401E-2</v>
      </c>
      <c r="O1542" s="170">
        <v>1.8715261999999999E-3</v>
      </c>
      <c r="Q1542" s="69">
        <v>2.3564680999999998</v>
      </c>
      <c r="S1542" s="116">
        <v>4.0491953E-4</v>
      </c>
      <c r="T1542" s="116">
        <v>3.8340554999999999E-4</v>
      </c>
      <c r="U1542" s="199">
        <v>1.3689324E-5</v>
      </c>
      <c r="V1542" s="199">
        <v>7.8246519000000002E-6</v>
      </c>
      <c r="X1542" s="172">
        <v>3.2195901000000001E-6</v>
      </c>
    </row>
    <row r="1543" spans="1:24" ht="14.4">
      <c r="A1543" t="s">
        <v>3694</v>
      </c>
      <c r="B1543" s="85" t="s">
        <v>1162</v>
      </c>
      <c r="C1543" s="113" t="str">
        <f t="shared" si="290"/>
        <v>B.044.01.179</v>
      </c>
      <c r="D1543" s="9" t="s">
        <v>1163</v>
      </c>
      <c r="E1543" s="112" t="s">
        <v>514</v>
      </c>
      <c r="F1543" s="115" t="str">
        <f t="shared" si="291"/>
        <v>Electricity French Guiana production</v>
      </c>
      <c r="G1543" s="146">
        <v>8.4204013333333327E-2</v>
      </c>
      <c r="H1543" s="8">
        <f t="shared" si="292"/>
        <v>8.4204013333333327E-2</v>
      </c>
      <c r="J1543" s="169">
        <v>1.8774798177E-2</v>
      </c>
      <c r="K1543" s="8">
        <f t="shared" si="293"/>
        <v>1.8774798177E-2</v>
      </c>
      <c r="L1543" s="170">
        <v>1.3663237899999999E-3</v>
      </c>
      <c r="M1543" s="170">
        <v>4.5873661000000003E-3</v>
      </c>
      <c r="N1543" s="170">
        <v>1.90506287E-4</v>
      </c>
      <c r="O1543" s="170">
        <v>1.2630601999999999E-2</v>
      </c>
      <c r="Q1543" s="69">
        <v>2.0013358000000001</v>
      </c>
      <c r="S1543" s="116">
        <v>2.611932E-3</v>
      </c>
      <c r="T1543" s="116">
        <v>2.4490639999999999E-3</v>
      </c>
      <c r="U1543" s="199">
        <v>8.6565469000000005E-5</v>
      </c>
      <c r="V1543" s="199">
        <v>7.6302502999999998E-5</v>
      </c>
      <c r="X1543" s="172">
        <v>5.4853650000000001E-6</v>
      </c>
    </row>
    <row r="1544" spans="1:24" ht="14.4">
      <c r="A1544" t="s">
        <v>3695</v>
      </c>
      <c r="B1544" s="85" t="s">
        <v>1162</v>
      </c>
      <c r="C1544" s="113" t="str">
        <f t="shared" si="290"/>
        <v>B.044.01.180</v>
      </c>
      <c r="D1544" s="9" t="s">
        <v>1163</v>
      </c>
      <c r="E1544" s="112" t="s">
        <v>514</v>
      </c>
      <c r="F1544" s="115" t="str">
        <f t="shared" si="291"/>
        <v>Electricity French Polynesia production</v>
      </c>
      <c r="G1544" s="146">
        <v>0.13995915333333334</v>
      </c>
      <c r="H1544" s="8">
        <f t="shared" si="292"/>
        <v>0.13995915333333334</v>
      </c>
      <c r="J1544" s="169">
        <v>2.9749819094999998E-2</v>
      </c>
      <c r="K1544" s="8">
        <f t="shared" si="293"/>
        <v>2.9749819094999998E-2</v>
      </c>
      <c r="L1544" s="170">
        <v>1.85408058E-3</v>
      </c>
      <c r="M1544" s="170">
        <v>6.7532356E-3</v>
      </c>
      <c r="N1544" s="170">
        <v>1.4862991499999998E-4</v>
      </c>
      <c r="O1544" s="170">
        <v>2.0993873E-2</v>
      </c>
      <c r="Q1544" s="69">
        <v>2.166086</v>
      </c>
      <c r="S1544" s="116">
        <v>4.1685387999999997E-3</v>
      </c>
      <c r="T1544" s="116">
        <v>3.9001623000000001E-3</v>
      </c>
      <c r="U1544" s="116">
        <v>1.4006068E-4</v>
      </c>
      <c r="V1544" s="116">
        <v>1.2831585000000001E-4</v>
      </c>
      <c r="X1544" s="172">
        <v>8.6914222999999995E-6</v>
      </c>
    </row>
    <row r="1545" spans="1:24" ht="14.4">
      <c r="A1545" t="s">
        <v>3696</v>
      </c>
      <c r="B1545" s="85" t="s">
        <v>1162</v>
      </c>
      <c r="C1545" s="113" t="str">
        <f t="shared" si="290"/>
        <v>B.044.01.181</v>
      </c>
      <c r="D1545" s="9" t="s">
        <v>1163</v>
      </c>
      <c r="E1545" s="112" t="s">
        <v>514</v>
      </c>
      <c r="F1545" s="115" t="str">
        <f t="shared" si="291"/>
        <v>Electricity Gabon production</v>
      </c>
      <c r="G1545" s="146">
        <v>0.14466680000000001</v>
      </c>
      <c r="H1545" s="8">
        <f t="shared" si="292"/>
        <v>0.14466680000000001</v>
      </c>
      <c r="J1545" s="169">
        <v>3.0068267845E-2</v>
      </c>
      <c r="K1545" s="8">
        <f t="shared" si="293"/>
        <v>3.0068267845E-2</v>
      </c>
      <c r="L1545" s="170">
        <v>2.2777560599999999E-3</v>
      </c>
      <c r="M1545" s="170">
        <v>5.9708916999999997E-3</v>
      </c>
      <c r="N1545" s="170">
        <v>1.1960008499999999E-4</v>
      </c>
      <c r="O1545" s="170">
        <v>2.170002E-2</v>
      </c>
      <c r="Q1545" s="69">
        <v>2.3531160999999998</v>
      </c>
      <c r="S1545" s="116">
        <v>3.8397126000000001E-3</v>
      </c>
      <c r="T1545" s="116">
        <v>3.5850258000000002E-3</v>
      </c>
      <c r="U1545" s="116">
        <v>1.3764490000000001E-4</v>
      </c>
      <c r="V1545" s="116">
        <v>1.1704194E-4</v>
      </c>
      <c r="X1545" s="172">
        <v>8.7319941000000006E-6</v>
      </c>
    </row>
    <row r="1546" spans="1:24" ht="14.4">
      <c r="A1546" t="s">
        <v>3697</v>
      </c>
      <c r="B1546" s="85" t="s">
        <v>1162</v>
      </c>
      <c r="C1546" s="113" t="str">
        <f t="shared" si="290"/>
        <v>B.044.01.182</v>
      </c>
      <c r="D1546" s="9" t="s">
        <v>1163</v>
      </c>
      <c r="E1546" s="112" t="s">
        <v>514</v>
      </c>
      <c r="F1546" s="115" t="str">
        <f t="shared" si="291"/>
        <v>Electricity Gambia production</v>
      </c>
      <c r="G1546" s="146">
        <v>0.24393176666666669</v>
      </c>
      <c r="H1546" s="8">
        <f t="shared" si="292"/>
        <v>0.24393176666666669</v>
      </c>
      <c r="J1546" s="169">
        <v>5.1767925003880999E-2</v>
      </c>
      <c r="K1546" s="8">
        <f t="shared" si="293"/>
        <v>5.1767925003880999E-2</v>
      </c>
      <c r="L1546" s="170">
        <v>3.2427866999999999E-3</v>
      </c>
      <c r="M1546" s="170">
        <v>1.18239557E-2</v>
      </c>
      <c r="N1546" s="170">
        <v>1.1141760388100001E-4</v>
      </c>
      <c r="O1546" s="170">
        <v>3.6589765000000003E-2</v>
      </c>
      <c r="Q1546" s="69">
        <v>3.1644135000000002</v>
      </c>
      <c r="S1546" s="116">
        <v>7.2810623999999997E-3</v>
      </c>
      <c r="T1546" s="116">
        <v>6.8117228000000004E-3</v>
      </c>
      <c r="U1546" s="116">
        <v>2.4438854000000002E-4</v>
      </c>
      <c r="V1546" s="116">
        <v>2.2495103E-4</v>
      </c>
      <c r="X1546" s="172">
        <v>1.5120514E-5</v>
      </c>
    </row>
    <row r="1547" spans="1:24" ht="14.4">
      <c r="A1547" t="s">
        <v>3698</v>
      </c>
      <c r="B1547" s="85" t="s">
        <v>1162</v>
      </c>
      <c r="C1547" s="113" t="str">
        <f t="shared" si="290"/>
        <v>B.044.01.183</v>
      </c>
      <c r="D1547" s="9" t="s">
        <v>1163</v>
      </c>
      <c r="E1547" s="112" t="s">
        <v>514</v>
      </c>
      <c r="F1547" s="115" t="str">
        <f t="shared" si="291"/>
        <v>Electricity Georgia production</v>
      </c>
      <c r="G1547" s="146">
        <v>3.9167094666666673E-2</v>
      </c>
      <c r="H1547" s="8">
        <f t="shared" si="292"/>
        <v>3.9167094666666673E-2</v>
      </c>
      <c r="J1547" s="169">
        <v>8.0970402627000004E-3</v>
      </c>
      <c r="K1547" s="8">
        <f t="shared" si="293"/>
        <v>8.0970402627000004E-3</v>
      </c>
      <c r="L1547" s="170">
        <v>6.4361851000000001E-4</v>
      </c>
      <c r="M1547" s="170">
        <v>1.39430966E-3</v>
      </c>
      <c r="N1547" s="170">
        <v>1.840478927E-4</v>
      </c>
      <c r="O1547" s="170">
        <v>5.8750642000000002E-3</v>
      </c>
      <c r="Q1547" s="69">
        <v>1.3677237</v>
      </c>
      <c r="S1547" s="116">
        <v>9.5426042999999998E-4</v>
      </c>
      <c r="T1547" s="116">
        <v>8.9016159000000002E-4</v>
      </c>
      <c r="U1547" s="199">
        <v>3.5878211000000002E-5</v>
      </c>
      <c r="V1547" s="199">
        <v>2.8220632E-5</v>
      </c>
      <c r="X1547" s="172">
        <v>2.3515303000000001E-6</v>
      </c>
    </row>
    <row r="1548" spans="1:24" ht="14.4">
      <c r="A1548" t="s">
        <v>3699</v>
      </c>
      <c r="B1548" s="85" t="s">
        <v>1162</v>
      </c>
      <c r="C1548" s="113" t="str">
        <f t="shared" si="290"/>
        <v>B.044.01.184</v>
      </c>
      <c r="D1548" s="9" t="s">
        <v>1163</v>
      </c>
      <c r="E1548" s="112" t="s">
        <v>514</v>
      </c>
      <c r="F1548" s="115" t="str">
        <f t="shared" si="291"/>
        <v xml:space="preserve">Electricity Germany production (from Our World in Data) </v>
      </c>
      <c r="G1548" s="146">
        <v>0.10301419333333334</v>
      </c>
      <c r="H1548" s="8">
        <f t="shared" si="292"/>
        <v>0.10301419333333334</v>
      </c>
      <c r="J1548" s="169">
        <v>1.8210777649999999E-2</v>
      </c>
      <c r="K1548" s="8">
        <f t="shared" si="293"/>
        <v>1.8210777649999999E-2</v>
      </c>
      <c r="L1548" s="170">
        <v>6.4397792999999997E-4</v>
      </c>
      <c r="M1548" s="170">
        <v>1.8528192199999999E-3</v>
      </c>
      <c r="N1548" s="170">
        <v>2.6185149999999996E-4</v>
      </c>
      <c r="O1548" s="170">
        <v>1.5452129E-2</v>
      </c>
      <c r="Q1548" s="69">
        <v>1.9929406000000001</v>
      </c>
      <c r="S1548" s="116">
        <v>2.0771369000000001E-3</v>
      </c>
      <c r="T1548" s="116">
        <v>1.9538219E-3</v>
      </c>
      <c r="U1548" s="199">
        <v>8.6531061000000002E-5</v>
      </c>
      <c r="V1548" s="199">
        <v>3.6783977999999999E-5</v>
      </c>
      <c r="X1548" s="172">
        <v>4.8916254999999996E-6</v>
      </c>
    </row>
    <row r="1549" spans="1:24" ht="14.4">
      <c r="A1549" t="s">
        <v>3700</v>
      </c>
      <c r="B1549" s="85" t="s">
        <v>1162</v>
      </c>
      <c r="C1549" s="113" t="str">
        <f t="shared" si="290"/>
        <v>B.044.01.185</v>
      </c>
      <c r="D1549" s="9" t="s">
        <v>1163</v>
      </c>
      <c r="E1549" s="112" t="s">
        <v>514</v>
      </c>
      <c r="F1549" s="115" t="str">
        <f t="shared" si="291"/>
        <v>Electricity Ghana production</v>
      </c>
      <c r="G1549" s="146">
        <v>0.12328727333333334</v>
      </c>
      <c r="H1549" s="8">
        <f t="shared" si="292"/>
        <v>0.12328727333333334</v>
      </c>
      <c r="J1549" s="169">
        <v>2.528959402E-2</v>
      </c>
      <c r="K1549" s="8">
        <f t="shared" si="293"/>
        <v>2.528959402E-2</v>
      </c>
      <c r="L1549" s="170">
        <v>2.07324806E-3</v>
      </c>
      <c r="M1549" s="170">
        <v>4.6276985999999997E-3</v>
      </c>
      <c r="N1549" s="170">
        <v>9.5556359999999989E-5</v>
      </c>
      <c r="O1549" s="170">
        <v>1.8493091E-2</v>
      </c>
      <c r="Q1549" s="69">
        <v>2.0496582000000001</v>
      </c>
      <c r="S1549" s="116">
        <v>3.0681763999999999E-3</v>
      </c>
      <c r="T1549" s="116">
        <v>2.8608527999999999E-3</v>
      </c>
      <c r="U1549" s="116">
        <v>1.1415302E-4</v>
      </c>
      <c r="V1549" s="199">
        <v>9.3170591999999997E-5</v>
      </c>
      <c r="X1549" s="172">
        <v>7.3213547000000003E-6</v>
      </c>
    </row>
    <row r="1550" spans="1:24" ht="14.4">
      <c r="A1550" t="s">
        <v>3701</v>
      </c>
      <c r="B1550" s="85" t="s">
        <v>1162</v>
      </c>
      <c r="C1550" s="113" t="str">
        <f t="shared" si="290"/>
        <v>B.044.01.186</v>
      </c>
      <c r="D1550" s="9" t="s">
        <v>1163</v>
      </c>
      <c r="E1550" s="112" t="s">
        <v>514</v>
      </c>
      <c r="F1550" s="115" t="str">
        <f t="shared" si="291"/>
        <v>Electricity Gibraltar production</v>
      </c>
      <c r="G1550" s="146">
        <v>0.20469383333333335</v>
      </c>
      <c r="H1550" s="8">
        <f t="shared" si="292"/>
        <v>0.20469383333333335</v>
      </c>
      <c r="J1550" s="169">
        <v>3.45912735358E-2</v>
      </c>
      <c r="K1550" s="8">
        <f t="shared" si="293"/>
        <v>3.45912735358E-2</v>
      </c>
      <c r="L1550" s="170">
        <v>6.6994082000000003E-4</v>
      </c>
      <c r="M1550" s="170">
        <v>3.1884375999999999E-3</v>
      </c>
      <c r="N1550" s="170">
        <v>2.8820115799999999E-5</v>
      </c>
      <c r="O1550" s="170">
        <v>3.0704075000000001E-2</v>
      </c>
      <c r="Q1550" s="69">
        <v>2.7249048999999999</v>
      </c>
      <c r="S1550" s="116">
        <v>4.1597908000000003E-3</v>
      </c>
      <c r="T1550" s="116">
        <v>3.8277658000000002E-3</v>
      </c>
      <c r="U1550" s="116">
        <v>1.7050033999999999E-4</v>
      </c>
      <c r="V1550" s="116">
        <v>1.6152471E-4</v>
      </c>
      <c r="X1550" s="172">
        <v>9.7839895999999994E-6</v>
      </c>
    </row>
    <row r="1551" spans="1:24" ht="14.4">
      <c r="A1551" t="s">
        <v>3702</v>
      </c>
      <c r="B1551" s="85" t="s">
        <v>1162</v>
      </c>
      <c r="C1551" s="113" t="str">
        <f t="shared" si="290"/>
        <v>B.044.01.187</v>
      </c>
      <c r="D1551" s="9" t="s">
        <v>1163</v>
      </c>
      <c r="E1551" s="112" t="s">
        <v>514</v>
      </c>
      <c r="F1551" s="115" t="str">
        <f t="shared" si="291"/>
        <v xml:space="preserve">Electricity Greece production (from Our World in Data) </v>
      </c>
      <c r="G1551" s="146">
        <v>0.10241128000000001</v>
      </c>
      <c r="H1551" s="8">
        <f t="shared" si="292"/>
        <v>0.10241128000000001</v>
      </c>
      <c r="J1551" s="169">
        <v>1.7364194983999999E-2</v>
      </c>
      <c r="K1551" s="8">
        <f t="shared" si="293"/>
        <v>1.7364194983999999E-2</v>
      </c>
      <c r="L1551" s="170">
        <v>3.5450171999999996E-4</v>
      </c>
      <c r="M1551" s="170">
        <v>1.48154373E-3</v>
      </c>
      <c r="N1551" s="170">
        <v>1.6645753399999999E-4</v>
      </c>
      <c r="O1551" s="170">
        <v>1.5361692E-2</v>
      </c>
      <c r="Q1551" s="69">
        <v>1.8838805000000001</v>
      </c>
      <c r="S1551" s="116">
        <v>2.0396121000000001E-3</v>
      </c>
      <c r="T1551" s="116">
        <v>1.8854499000000001E-3</v>
      </c>
      <c r="U1551" s="199">
        <v>8.4667998000000004E-5</v>
      </c>
      <c r="V1551" s="199">
        <v>6.9494259000000004E-5</v>
      </c>
      <c r="X1551" s="172">
        <v>4.8650377999999999E-6</v>
      </c>
    </row>
    <row r="1552" spans="1:24" ht="14.4">
      <c r="A1552" t="s">
        <v>3703</v>
      </c>
      <c r="B1552" s="85" t="s">
        <v>1162</v>
      </c>
      <c r="C1552" s="113" t="str">
        <f t="shared" si="290"/>
        <v>B.044.01.188</v>
      </c>
      <c r="D1552" s="9" t="s">
        <v>1163</v>
      </c>
      <c r="E1552" s="112" t="s">
        <v>514</v>
      </c>
      <c r="F1552" s="115" t="str">
        <f t="shared" si="291"/>
        <v>Electricity Greenland production</v>
      </c>
      <c r="G1552" s="146">
        <v>3.8488498000000003E-2</v>
      </c>
      <c r="H1552" s="8">
        <f t="shared" si="292"/>
        <v>3.8488498000000003E-2</v>
      </c>
      <c r="J1552" s="169">
        <v>8.8732779699999993E-3</v>
      </c>
      <c r="K1552" s="8">
        <f t="shared" si="293"/>
        <v>8.8732779699999993E-3</v>
      </c>
      <c r="L1552" s="170">
        <v>6.9122878999999999E-4</v>
      </c>
      <c r="M1552" s="170">
        <v>2.2142220599999998E-3</v>
      </c>
      <c r="N1552" s="170">
        <v>1.9455241999999999E-4</v>
      </c>
      <c r="O1552" s="170">
        <v>5.7732746999999999E-3</v>
      </c>
      <c r="Q1552" s="69">
        <v>1.5017547</v>
      </c>
      <c r="S1552" s="116">
        <v>1.2149846000000001E-3</v>
      </c>
      <c r="T1552" s="116">
        <v>1.1409770000000001E-3</v>
      </c>
      <c r="U1552" s="199">
        <v>4.0058785000000002E-5</v>
      </c>
      <c r="V1552" s="199">
        <v>3.3948824000000002E-5</v>
      </c>
      <c r="X1552" s="172">
        <v>2.5972938000000001E-6</v>
      </c>
    </row>
    <row r="1553" spans="1:24" ht="14.4">
      <c r="A1553" t="s">
        <v>3704</v>
      </c>
      <c r="B1553" s="85" t="s">
        <v>1162</v>
      </c>
      <c r="C1553" s="113" t="str">
        <f t="shared" si="290"/>
        <v>B.044.01.189</v>
      </c>
      <c r="D1553" s="9" t="s">
        <v>1163</v>
      </c>
      <c r="E1553" s="112" t="s">
        <v>514</v>
      </c>
      <c r="F1553" s="115" t="str">
        <f t="shared" si="291"/>
        <v>Electricity Grenada production</v>
      </c>
      <c r="G1553" s="146">
        <v>0.21904381333333334</v>
      </c>
      <c r="H1553" s="8">
        <f t="shared" si="292"/>
        <v>0.21904381333333334</v>
      </c>
      <c r="J1553" s="169">
        <v>4.6486129447963001E-2</v>
      </c>
      <c r="K1553" s="8">
        <f t="shared" si="293"/>
        <v>4.6486129447963001E-2</v>
      </c>
      <c r="L1553" s="170">
        <v>2.9119304999999998E-3</v>
      </c>
      <c r="M1553" s="170">
        <v>1.0617577100000001E-2</v>
      </c>
      <c r="N1553" s="170">
        <v>1.0004984796300001E-4</v>
      </c>
      <c r="O1553" s="170">
        <v>3.2856572000000001E-2</v>
      </c>
      <c r="Q1553" s="69">
        <v>2.8415536000000001</v>
      </c>
      <c r="S1553" s="116">
        <v>6.5381876999999998E-3</v>
      </c>
      <c r="T1553" s="116">
        <v>6.1167340000000004E-3</v>
      </c>
      <c r="U1553" s="116">
        <v>2.1945398E-4</v>
      </c>
      <c r="V1553" s="116">
        <v>2.0199964999999999E-4</v>
      </c>
      <c r="X1553" s="172">
        <v>1.3577793E-5</v>
      </c>
    </row>
    <row r="1554" spans="1:24" ht="14.4">
      <c r="A1554" t="s">
        <v>3705</v>
      </c>
      <c r="B1554" s="85" t="s">
        <v>1162</v>
      </c>
      <c r="C1554" s="113" t="str">
        <f t="shared" si="290"/>
        <v>B.044.01.190</v>
      </c>
      <c r="D1554" s="9" t="s">
        <v>1163</v>
      </c>
      <c r="E1554" s="112" t="s">
        <v>514</v>
      </c>
      <c r="F1554" s="115" t="str">
        <f t="shared" si="291"/>
        <v>Electricity Guam production</v>
      </c>
      <c r="G1554" s="146">
        <v>0.19509110666666668</v>
      </c>
      <c r="H1554" s="8">
        <f t="shared" si="292"/>
        <v>0.19509110666666668</v>
      </c>
      <c r="J1554" s="169">
        <v>4.1425491076999998E-2</v>
      </c>
      <c r="K1554" s="8">
        <f t="shared" si="293"/>
        <v>4.1425491076999998E-2</v>
      </c>
      <c r="L1554" s="170">
        <v>2.5925610999999998E-3</v>
      </c>
      <c r="M1554" s="170">
        <v>9.4520479999999994E-3</v>
      </c>
      <c r="N1554" s="170">
        <v>1.1721597699999999E-4</v>
      </c>
      <c r="O1554" s="170">
        <v>2.9263666000000001E-2</v>
      </c>
      <c r="Q1554" s="69">
        <v>2.6167867999999999</v>
      </c>
      <c r="S1554" s="116">
        <v>5.8211052999999997E-3</v>
      </c>
      <c r="T1554" s="116">
        <v>5.4460289999999998E-3</v>
      </c>
      <c r="U1554" s="116">
        <v>1.9542919E-4</v>
      </c>
      <c r="V1554" s="116">
        <v>1.7964711999999999E-4</v>
      </c>
      <c r="X1554" s="172">
        <v>1.2098837E-5</v>
      </c>
    </row>
    <row r="1555" spans="1:24" ht="14.4">
      <c r="A1555" t="s">
        <v>3706</v>
      </c>
      <c r="B1555" s="85" t="s">
        <v>1162</v>
      </c>
      <c r="C1555" s="113" t="str">
        <f t="shared" si="290"/>
        <v>B.044.01.191</v>
      </c>
      <c r="D1555" s="9" t="s">
        <v>1163</v>
      </c>
      <c r="E1555" s="112" t="s">
        <v>514</v>
      </c>
      <c r="F1555" s="115" t="str">
        <f t="shared" si="291"/>
        <v>Electricity Guatemala production</v>
      </c>
      <c r="G1555" s="146">
        <v>9.0887700000000002E-2</v>
      </c>
      <c r="H1555" s="8">
        <f t="shared" si="292"/>
        <v>9.0887700000000002E-2</v>
      </c>
      <c r="J1555" s="169">
        <v>2.1255814219999999E-2</v>
      </c>
      <c r="K1555" s="8">
        <f t="shared" si="293"/>
        <v>2.1255814219999999E-2</v>
      </c>
      <c r="L1555" s="170">
        <v>2.0897616599999998E-3</v>
      </c>
      <c r="M1555" s="170">
        <v>5.2863685000000002E-3</v>
      </c>
      <c r="N1555" s="170">
        <v>2.4652905999999997E-4</v>
      </c>
      <c r="O1555" s="170">
        <v>1.3633154999999999E-2</v>
      </c>
      <c r="Q1555" s="69">
        <v>2.3969216000000002</v>
      </c>
      <c r="S1555" s="116">
        <v>2.7102025999999999E-3</v>
      </c>
      <c r="T1555" s="116">
        <v>2.5740160000000002E-3</v>
      </c>
      <c r="U1555" s="199">
        <v>9.3483811999999994E-5</v>
      </c>
      <c r="V1555" s="199">
        <v>4.2702771000000001E-5</v>
      </c>
      <c r="X1555" s="172">
        <v>5.9994716000000002E-6</v>
      </c>
    </row>
    <row r="1556" spans="1:24" ht="14.4">
      <c r="A1556" t="s">
        <v>3707</v>
      </c>
      <c r="B1556" s="85" t="s">
        <v>1162</v>
      </c>
      <c r="C1556" s="113" t="str">
        <f t="shared" si="290"/>
        <v>B.044.01.192</v>
      </c>
      <c r="D1556" s="9" t="s">
        <v>1163</v>
      </c>
      <c r="E1556" s="112" t="s">
        <v>514</v>
      </c>
      <c r="F1556" s="115" t="str">
        <f t="shared" si="291"/>
        <v>Electricity Guinea production</v>
      </c>
      <c r="G1556" s="146">
        <v>6.2327749333333335E-2</v>
      </c>
      <c r="H1556" s="8">
        <f t="shared" si="292"/>
        <v>6.2327749333333335E-2</v>
      </c>
      <c r="J1556" s="169">
        <v>1.3311319594999999E-2</v>
      </c>
      <c r="K1556" s="8">
        <f t="shared" si="293"/>
        <v>1.3311319594999999E-2</v>
      </c>
      <c r="L1556" s="170">
        <v>8.1041502999999997E-4</v>
      </c>
      <c r="M1556" s="170">
        <v>2.9349314000000001E-3</v>
      </c>
      <c r="N1556" s="170">
        <v>2.1681076500000001E-4</v>
      </c>
      <c r="O1556" s="170">
        <v>9.3491623999999995E-3</v>
      </c>
      <c r="Q1556" s="69">
        <v>1.6796884999999999</v>
      </c>
      <c r="S1556" s="116">
        <v>1.8375570999999999E-3</v>
      </c>
      <c r="T1556" s="116">
        <v>1.7197028000000001E-3</v>
      </c>
      <c r="U1556" s="199">
        <v>6.2008570000000006E-5</v>
      </c>
      <c r="V1556" s="199">
        <v>5.5845693000000001E-5</v>
      </c>
      <c r="X1556" s="172">
        <v>3.8970307000000001E-6</v>
      </c>
    </row>
    <row r="1557" spans="1:24" ht="14.4">
      <c r="A1557" t="s">
        <v>3708</v>
      </c>
      <c r="B1557" s="85" t="s">
        <v>1162</v>
      </c>
      <c r="C1557" s="113" t="str">
        <f t="shared" si="290"/>
        <v>B.044.01.193</v>
      </c>
      <c r="D1557" s="9" t="s">
        <v>1163</v>
      </c>
      <c r="E1557" s="112" t="s">
        <v>514</v>
      </c>
      <c r="F1557" s="115" t="str">
        <f t="shared" si="291"/>
        <v>Electricity Guinea-Bissau production</v>
      </c>
      <c r="G1557" s="146">
        <v>0.24393176666666669</v>
      </c>
      <c r="H1557" s="8">
        <f t="shared" si="292"/>
        <v>0.24393176666666669</v>
      </c>
      <c r="J1557" s="169">
        <v>5.1767925003880999E-2</v>
      </c>
      <c r="K1557" s="8">
        <f t="shared" si="293"/>
        <v>5.1767925003880999E-2</v>
      </c>
      <c r="L1557" s="170">
        <v>3.2427866999999999E-3</v>
      </c>
      <c r="M1557" s="170">
        <v>1.18239557E-2</v>
      </c>
      <c r="N1557" s="170">
        <v>1.1141760388100001E-4</v>
      </c>
      <c r="O1557" s="170">
        <v>3.6589765000000003E-2</v>
      </c>
      <c r="Q1557" s="69">
        <v>3.1644135000000002</v>
      </c>
      <c r="S1557" s="116">
        <v>7.2810623999999997E-3</v>
      </c>
      <c r="T1557" s="116">
        <v>6.8117228000000004E-3</v>
      </c>
      <c r="U1557" s="116">
        <v>2.4438854000000002E-4</v>
      </c>
      <c r="V1557" s="116">
        <v>2.2495103E-4</v>
      </c>
      <c r="X1557" s="172">
        <v>1.5120514E-5</v>
      </c>
    </row>
    <row r="1558" spans="1:24" ht="14.4">
      <c r="A1558" t="s">
        <v>3709</v>
      </c>
      <c r="B1558" s="85" t="s">
        <v>1162</v>
      </c>
      <c r="C1558" s="113" t="str">
        <f t="shared" si="290"/>
        <v>B.044.01.194</v>
      </c>
      <c r="D1558" s="9" t="s">
        <v>1163</v>
      </c>
      <c r="E1558" s="112" t="s">
        <v>514</v>
      </c>
      <c r="F1558" s="115" t="str">
        <f t="shared" si="291"/>
        <v>Electricity Guyana production</v>
      </c>
      <c r="G1558" s="146">
        <v>0.21247054000000001</v>
      </c>
      <c r="H1558" s="8">
        <f t="shared" si="292"/>
        <v>0.21247054000000001</v>
      </c>
      <c r="J1558" s="169">
        <v>4.5265185787400006E-2</v>
      </c>
      <c r="K1558" s="8">
        <f t="shared" si="293"/>
        <v>4.5265185787400006E-2</v>
      </c>
      <c r="L1558" s="170">
        <v>2.8858930000000001E-3</v>
      </c>
      <c r="M1558" s="170">
        <v>1.04072373E-2</v>
      </c>
      <c r="N1558" s="170">
        <v>1.014744874E-4</v>
      </c>
      <c r="O1558" s="170">
        <v>3.1870581000000002E-2</v>
      </c>
      <c r="Q1558" s="69">
        <v>2.8238314999999998</v>
      </c>
      <c r="S1558" s="116">
        <v>6.3601064999999997E-3</v>
      </c>
      <c r="T1558" s="116">
        <v>5.9511293999999996E-3</v>
      </c>
      <c r="U1558" s="116">
        <v>2.1331046999999999E-4</v>
      </c>
      <c r="V1558" s="116">
        <v>1.9566671E-4</v>
      </c>
      <c r="X1558" s="172">
        <v>1.3219364000000001E-5</v>
      </c>
    </row>
    <row r="1559" spans="1:24" ht="14.4">
      <c r="A1559" t="s">
        <v>3710</v>
      </c>
      <c r="B1559" s="85" t="s">
        <v>1162</v>
      </c>
      <c r="C1559" s="113" t="str">
        <f t="shared" si="290"/>
        <v>B.044.01.195</v>
      </c>
      <c r="D1559" s="9" t="s">
        <v>1163</v>
      </c>
      <c r="E1559" s="112" t="s">
        <v>514</v>
      </c>
      <c r="F1559" s="115" t="str">
        <f t="shared" si="291"/>
        <v>Electricity Haiti production</v>
      </c>
      <c r="G1559" s="146">
        <v>0.19619328666666669</v>
      </c>
      <c r="H1559" s="8">
        <f t="shared" si="292"/>
        <v>0.19619328666666669</v>
      </c>
      <c r="J1559" s="169">
        <v>4.1656852578000003E-2</v>
      </c>
      <c r="K1559" s="8">
        <f t="shared" si="293"/>
        <v>4.1656852578000003E-2</v>
      </c>
      <c r="L1559" s="170">
        <v>2.6037081000000002E-3</v>
      </c>
      <c r="M1559" s="170">
        <v>9.4888157000000001E-3</v>
      </c>
      <c r="N1559" s="170">
        <v>1.35335778E-4</v>
      </c>
      <c r="O1559" s="170">
        <v>2.9428993000000001E-2</v>
      </c>
      <c r="Q1559" s="69">
        <v>2.7576822999999999</v>
      </c>
      <c r="S1559" s="116">
        <v>5.8505492000000001E-3</v>
      </c>
      <c r="T1559" s="116">
        <v>5.4735638999999997E-3</v>
      </c>
      <c r="U1559" s="116">
        <v>1.9645392000000001E-4</v>
      </c>
      <c r="V1559" s="116">
        <v>1.805314E-4</v>
      </c>
      <c r="X1559" s="172">
        <v>1.2169488999999999E-5</v>
      </c>
    </row>
    <row r="1560" spans="1:24" ht="14.4">
      <c r="A1560" t="s">
        <v>3711</v>
      </c>
      <c r="B1560" s="85" t="s">
        <v>1162</v>
      </c>
      <c r="C1560" s="113" t="str">
        <f t="shared" si="290"/>
        <v>B.044.01.196</v>
      </c>
      <c r="D1560" s="9" t="s">
        <v>1163</v>
      </c>
      <c r="E1560" s="112" t="s">
        <v>514</v>
      </c>
      <c r="F1560" s="115" t="str">
        <f t="shared" si="291"/>
        <v>Electricity Honduras production</v>
      </c>
      <c r="G1560" s="146">
        <v>0.14038645333333333</v>
      </c>
      <c r="H1560" s="8">
        <f t="shared" si="292"/>
        <v>0.14038645333333333</v>
      </c>
      <c r="J1560" s="169">
        <v>3.1029518518000003E-2</v>
      </c>
      <c r="K1560" s="8">
        <f t="shared" si="293"/>
        <v>3.1029518518000003E-2</v>
      </c>
      <c r="L1560" s="170">
        <v>2.2260562600000004E-3</v>
      </c>
      <c r="M1560" s="170">
        <v>7.5238200000000005E-3</v>
      </c>
      <c r="N1560" s="170">
        <v>2.2167425799999999E-4</v>
      </c>
      <c r="O1560" s="170">
        <v>2.1057968E-2</v>
      </c>
      <c r="Q1560" s="69">
        <v>2.8767372999999998</v>
      </c>
      <c r="S1560" s="116">
        <v>4.3276746999999999E-3</v>
      </c>
      <c r="T1560" s="116">
        <v>4.0544305000000001E-3</v>
      </c>
      <c r="U1560" s="116">
        <v>1.4374596000000001E-4</v>
      </c>
      <c r="V1560" s="116">
        <v>1.2949821999999999E-4</v>
      </c>
      <c r="X1560" s="172">
        <v>9.1042010999999993E-6</v>
      </c>
    </row>
    <row r="1561" spans="1:24" ht="14.4">
      <c r="A1561" t="s">
        <v>3712</v>
      </c>
      <c r="B1561" s="85" t="s">
        <v>1162</v>
      </c>
      <c r="C1561" s="113" t="str">
        <f t="shared" si="290"/>
        <v>B.044.01.197</v>
      </c>
      <c r="D1561" s="9" t="s">
        <v>1163</v>
      </c>
      <c r="E1561" s="112" t="s">
        <v>514</v>
      </c>
      <c r="F1561" s="115" t="str">
        <f t="shared" si="291"/>
        <v>Electricity Hong Kong production</v>
      </c>
      <c r="G1561" s="146">
        <v>0.21822248666666669</v>
      </c>
      <c r="H1561" s="8">
        <f t="shared" si="292"/>
        <v>0.21822248666666669</v>
      </c>
      <c r="J1561" s="169">
        <v>4.3456576693600008E-2</v>
      </c>
      <c r="K1561" s="8">
        <f t="shared" si="293"/>
        <v>4.3456576693600008E-2</v>
      </c>
      <c r="L1561" s="170">
        <v>3.2739099000000001E-3</v>
      </c>
      <c r="M1561" s="170">
        <v>7.2018996000000005E-3</v>
      </c>
      <c r="N1561" s="170">
        <v>2.4739419359999997E-4</v>
      </c>
      <c r="O1561" s="170">
        <v>3.2733373000000003E-2</v>
      </c>
      <c r="Q1561" s="69">
        <v>2.6090570999999998</v>
      </c>
      <c r="S1561" s="116">
        <v>5.1499917999999999E-3</v>
      </c>
      <c r="T1561" s="116">
        <v>4.8518859000000001E-3</v>
      </c>
      <c r="U1561" s="116">
        <v>1.9756265000000001E-4</v>
      </c>
      <c r="V1561" s="116">
        <v>1.005432E-4</v>
      </c>
      <c r="X1561" s="172">
        <v>1.2178661000000001E-5</v>
      </c>
    </row>
    <row r="1562" spans="1:24" ht="14.4">
      <c r="A1562" t="s">
        <v>3713</v>
      </c>
      <c r="B1562" s="85" t="s">
        <v>1162</v>
      </c>
      <c r="C1562" s="113" t="str">
        <f t="shared" si="290"/>
        <v>B.044.01.198</v>
      </c>
      <c r="D1562" s="9" t="s">
        <v>1163</v>
      </c>
      <c r="E1562" s="112" t="s">
        <v>514</v>
      </c>
      <c r="F1562" s="115" t="str">
        <f t="shared" si="291"/>
        <v xml:space="preserve">Electricity Hungary production (from Our World in Data) </v>
      </c>
      <c r="G1562" s="146">
        <v>5.0512195333333336E-2</v>
      </c>
      <c r="H1562" s="8">
        <f t="shared" si="292"/>
        <v>5.0512195333333336E-2</v>
      </c>
      <c r="J1562" s="169">
        <v>1.8215684007999999E-2</v>
      </c>
      <c r="K1562" s="8">
        <f t="shared" si="293"/>
        <v>1.8215684007999999E-2</v>
      </c>
      <c r="L1562" s="170">
        <v>3.8517066999999998E-4</v>
      </c>
      <c r="M1562" s="170">
        <v>1.2110056199999999E-3</v>
      </c>
      <c r="N1562" s="170">
        <v>9.0426784180000011E-3</v>
      </c>
      <c r="O1562" s="170">
        <v>7.5768292999999999E-3</v>
      </c>
      <c r="Q1562" s="69">
        <v>2.255843</v>
      </c>
      <c r="S1562" s="116">
        <v>1.0997752E-3</v>
      </c>
      <c r="T1562" s="116">
        <v>1.0255196999999999E-3</v>
      </c>
      <c r="U1562" s="199">
        <v>4.3898598000000001E-5</v>
      </c>
      <c r="V1562" s="199">
        <v>3.035694E-5</v>
      </c>
      <c r="X1562" s="172">
        <v>3.99844E-6</v>
      </c>
    </row>
    <row r="1563" spans="1:24" ht="14.4">
      <c r="A1563" t="s">
        <v>3714</v>
      </c>
      <c r="B1563" s="85" t="s">
        <v>1162</v>
      </c>
      <c r="C1563" s="113" t="str">
        <f t="shared" si="290"/>
        <v>B.044.01.199</v>
      </c>
      <c r="D1563" s="9" t="s">
        <v>1163</v>
      </c>
      <c r="E1563" s="112" t="s">
        <v>514</v>
      </c>
      <c r="F1563" s="115" t="str">
        <f t="shared" si="291"/>
        <v>Electricity Iceland production</v>
      </c>
      <c r="G1563" s="146">
        <v>1.4585954666666667E-3</v>
      </c>
      <c r="H1563" s="8">
        <f t="shared" si="292"/>
        <v>1.4585954666666667E-3</v>
      </c>
      <c r="J1563" s="169">
        <v>3.7694574722399996E-4</v>
      </c>
      <c r="K1563" s="8">
        <f t="shared" si="293"/>
        <v>3.7694574722399996E-4</v>
      </c>
      <c r="L1563" s="170">
        <v>4.5268412570000005E-6</v>
      </c>
      <c r="M1563" s="170">
        <v>1.18281667E-7</v>
      </c>
      <c r="N1563" s="170">
        <v>1.5351130429999999E-4</v>
      </c>
      <c r="O1563" s="170">
        <v>2.1878931999999999E-4</v>
      </c>
      <c r="Q1563" s="69">
        <v>1.0456692999999999</v>
      </c>
      <c r="S1563" s="199">
        <v>4.7485248000000002E-5</v>
      </c>
      <c r="T1563" s="199">
        <v>2.3777435999999999E-5</v>
      </c>
      <c r="U1563" s="199">
        <v>1.1049366E-6</v>
      </c>
      <c r="V1563" s="199">
        <v>2.2602876000000001E-5</v>
      </c>
      <c r="X1563" s="172">
        <v>5.0309137999999996E-7</v>
      </c>
    </row>
    <row r="1564" spans="1:24" ht="14.4">
      <c r="A1564" t="s">
        <v>3715</v>
      </c>
      <c r="B1564" s="85" t="s">
        <v>1162</v>
      </c>
      <c r="C1564" s="113" t="str">
        <f t="shared" si="290"/>
        <v>B.044.01.200</v>
      </c>
      <c r="D1564" s="9" t="s">
        <v>1163</v>
      </c>
      <c r="E1564" s="112" t="s">
        <v>514</v>
      </c>
      <c r="F1564" s="115" t="str">
        <f t="shared" si="291"/>
        <v>Electricity India production</v>
      </c>
      <c r="G1564" s="146">
        <v>0.25491040000000004</v>
      </c>
      <c r="H1564" s="8">
        <f t="shared" si="292"/>
        <v>0.25491040000000004</v>
      </c>
      <c r="J1564" s="169">
        <v>4.4034109437000001E-2</v>
      </c>
      <c r="K1564" s="8">
        <f t="shared" si="293"/>
        <v>4.4034109437000001E-2</v>
      </c>
      <c r="L1564" s="170">
        <v>1.36760044E-3</v>
      </c>
      <c r="M1564" s="170">
        <v>3.4819007400000001E-3</v>
      </c>
      <c r="N1564" s="170">
        <v>9.48048257E-4</v>
      </c>
      <c r="O1564" s="170">
        <v>3.8236560000000003E-2</v>
      </c>
      <c r="Q1564" s="69">
        <v>2.9933342000000001</v>
      </c>
      <c r="S1564" s="116">
        <v>4.674727E-3</v>
      </c>
      <c r="T1564" s="116">
        <v>4.4306800000000002E-3</v>
      </c>
      <c r="U1564" s="116">
        <v>2.0780456E-4</v>
      </c>
      <c r="V1564" s="199">
        <v>3.6242446000000003E-5</v>
      </c>
      <c r="X1564" s="172">
        <v>1.1453566E-5</v>
      </c>
    </row>
    <row r="1565" spans="1:24" ht="14.4">
      <c r="A1565" t="s">
        <v>3716</v>
      </c>
      <c r="B1565" s="85" t="s">
        <v>1162</v>
      </c>
      <c r="C1565" s="113" t="str">
        <f t="shared" si="290"/>
        <v>B.044.01.201</v>
      </c>
      <c r="D1565" s="9" t="s">
        <v>1163</v>
      </c>
      <c r="E1565" s="112" t="s">
        <v>514</v>
      </c>
      <c r="F1565" s="115" t="str">
        <f t="shared" si="291"/>
        <v>Electricity Indonesia production</v>
      </c>
      <c r="G1565" s="146">
        <v>0.24445412</v>
      </c>
      <c r="H1565" s="8">
        <f t="shared" si="292"/>
        <v>0.24445412</v>
      </c>
      <c r="J1565" s="169">
        <v>4.3556653698999998E-2</v>
      </c>
      <c r="K1565" s="8">
        <f t="shared" si="293"/>
        <v>4.3556653698999998E-2</v>
      </c>
      <c r="L1565" s="170">
        <v>1.68192682E-3</v>
      </c>
      <c r="M1565" s="170">
        <v>4.9768712999999996E-3</v>
      </c>
      <c r="N1565" s="170">
        <v>2.29737579E-4</v>
      </c>
      <c r="O1565" s="170">
        <v>3.6668118E-2</v>
      </c>
      <c r="Q1565" s="69">
        <v>2.8892696</v>
      </c>
      <c r="S1565" s="116">
        <v>5.0120742999999997E-3</v>
      </c>
      <c r="T1565" s="116">
        <v>4.7441163999999997E-3</v>
      </c>
      <c r="U1565" s="116">
        <v>2.0812340999999999E-4</v>
      </c>
      <c r="V1565" s="199">
        <v>5.9834543000000002E-5</v>
      </c>
      <c r="X1565" s="172">
        <v>1.1634609E-5</v>
      </c>
    </row>
    <row r="1566" spans="1:24" ht="14.4">
      <c r="A1566" t="s">
        <v>3717</v>
      </c>
      <c r="B1566" s="85" t="s">
        <v>1162</v>
      </c>
      <c r="C1566" s="113" t="str">
        <f t="shared" si="290"/>
        <v>B.044.01.202</v>
      </c>
      <c r="D1566" s="9" t="s">
        <v>1163</v>
      </c>
      <c r="E1566" s="112" t="s">
        <v>514</v>
      </c>
      <c r="F1566" s="115" t="str">
        <f t="shared" si="291"/>
        <v>Electricity Iran production</v>
      </c>
      <c r="G1566" s="146">
        <v>0.17947651333333334</v>
      </c>
      <c r="H1566" s="8">
        <f t="shared" si="292"/>
        <v>0.17947651333333334</v>
      </c>
      <c r="J1566" s="169">
        <v>3.7192415014000002E-2</v>
      </c>
      <c r="K1566" s="8">
        <f t="shared" si="293"/>
        <v>3.7192415014000002E-2</v>
      </c>
      <c r="L1566" s="170">
        <v>3.0177183000000001E-3</v>
      </c>
      <c r="M1566" s="170">
        <v>6.8012187000000002E-3</v>
      </c>
      <c r="N1566" s="170">
        <v>4.52001014E-4</v>
      </c>
      <c r="O1566" s="170">
        <v>2.6921476999999999E-2</v>
      </c>
      <c r="Q1566" s="69">
        <v>2.4934354999999999</v>
      </c>
      <c r="S1566" s="116">
        <v>4.4869949999999997E-3</v>
      </c>
      <c r="T1566" s="116">
        <v>4.1839764E-3</v>
      </c>
      <c r="U1566" s="116">
        <v>1.6654749000000001E-4</v>
      </c>
      <c r="V1566" s="116">
        <v>1.3647116E-4</v>
      </c>
      <c r="X1566" s="172">
        <v>1.0702868E-5</v>
      </c>
    </row>
    <row r="1567" spans="1:24" ht="14.4">
      <c r="A1567" t="s">
        <v>3718</v>
      </c>
      <c r="B1567" s="85" t="s">
        <v>1162</v>
      </c>
      <c r="C1567" s="113" t="str">
        <f t="shared" si="290"/>
        <v>B.044.01.203</v>
      </c>
      <c r="D1567" s="9" t="s">
        <v>1163</v>
      </c>
      <c r="E1567" s="112" t="s">
        <v>514</v>
      </c>
      <c r="F1567" s="115" t="str">
        <f t="shared" si="291"/>
        <v>Electricity Iraq production</v>
      </c>
      <c r="G1567" s="146">
        <v>0.47852136666666667</v>
      </c>
      <c r="H1567" s="8">
        <f t="shared" si="292"/>
        <v>0.47852136666666667</v>
      </c>
      <c r="J1567" s="169">
        <v>9.9706305026999995E-2</v>
      </c>
      <c r="K1567" s="8">
        <f t="shared" si="293"/>
        <v>9.9706305026999995E-2</v>
      </c>
      <c r="L1567" s="170">
        <v>7.2403060999999998E-3</v>
      </c>
      <c r="M1567" s="170">
        <v>2.0553584700000002E-2</v>
      </c>
      <c r="N1567" s="170">
        <v>1.34209227E-4</v>
      </c>
      <c r="O1567" s="170">
        <v>7.1778204999999998E-2</v>
      </c>
      <c r="Q1567" s="69">
        <v>6.3500386000000004</v>
      </c>
      <c r="S1567" s="116">
        <v>1.307436E-2</v>
      </c>
      <c r="T1567" s="116">
        <v>1.2211809000000001E-2</v>
      </c>
      <c r="U1567" s="116">
        <v>4.6096666000000001E-4</v>
      </c>
      <c r="V1567" s="116">
        <v>4.0158415000000002E-4</v>
      </c>
      <c r="X1567" s="172">
        <v>2.8983983999999999E-5</v>
      </c>
    </row>
    <row r="1568" spans="1:24" ht="14.4">
      <c r="A1568" t="s">
        <v>3719</v>
      </c>
      <c r="B1568" s="85" t="s">
        <v>1162</v>
      </c>
      <c r="C1568" s="113" t="str">
        <f t="shared" si="290"/>
        <v>B.044.01.204</v>
      </c>
      <c r="D1568" s="9" t="s">
        <v>1163</v>
      </c>
      <c r="E1568" s="112" t="s">
        <v>514</v>
      </c>
      <c r="F1568" s="115" t="str">
        <f t="shared" si="291"/>
        <v xml:space="preserve">Electricity Ireland production (from Our World in Data) </v>
      </c>
      <c r="G1568" s="146">
        <v>9.6042440000000007E-2</v>
      </c>
      <c r="H1568" s="8">
        <f t="shared" si="292"/>
        <v>9.6042440000000007E-2</v>
      </c>
      <c r="J1568" s="169">
        <v>1.610150162E-2</v>
      </c>
      <c r="K1568" s="8">
        <f t="shared" si="293"/>
        <v>1.610150162E-2</v>
      </c>
      <c r="L1568" s="170">
        <v>3.7061779099999999E-4</v>
      </c>
      <c r="M1568" s="170">
        <v>1.2382593100000001E-3</v>
      </c>
      <c r="N1568" s="170">
        <v>8.6258519E-5</v>
      </c>
      <c r="O1568" s="170">
        <v>1.4406366E-2</v>
      </c>
      <c r="Q1568" s="69">
        <v>1.8759756999999999</v>
      </c>
      <c r="S1568" s="116">
        <v>1.8744177E-3</v>
      </c>
      <c r="T1568" s="116">
        <v>1.7242975E-3</v>
      </c>
      <c r="U1568" s="199">
        <v>7.8489552000000004E-5</v>
      </c>
      <c r="V1568" s="199">
        <v>7.1630692999999999E-5</v>
      </c>
      <c r="X1568" s="172">
        <v>4.5697068999999997E-6</v>
      </c>
    </row>
    <row r="1569" spans="1:24" ht="14.4">
      <c r="A1569" t="s">
        <v>3720</v>
      </c>
      <c r="B1569" s="85" t="s">
        <v>1162</v>
      </c>
      <c r="C1569" s="113" t="str">
        <f t="shared" si="290"/>
        <v>B.044.01.205</v>
      </c>
      <c r="D1569" s="9" t="s">
        <v>1163</v>
      </c>
      <c r="E1569" s="112" t="s">
        <v>514</v>
      </c>
      <c r="F1569" s="115" t="str">
        <f t="shared" si="291"/>
        <v>Electricity Israel production</v>
      </c>
      <c r="G1569" s="146">
        <v>0.15108614000000001</v>
      </c>
      <c r="H1569" s="8">
        <f t="shared" si="292"/>
        <v>0.15108614000000001</v>
      </c>
      <c r="J1569" s="169">
        <v>3.0820342553000001E-2</v>
      </c>
      <c r="K1569" s="8">
        <f t="shared" si="293"/>
        <v>3.0820342553000001E-2</v>
      </c>
      <c r="L1569" s="170">
        <v>2.53326192E-3</v>
      </c>
      <c r="M1569" s="170">
        <v>5.5383812000000003E-3</v>
      </c>
      <c r="N1569" s="170">
        <v>8.5778433000000009E-5</v>
      </c>
      <c r="O1569" s="170">
        <v>2.2662920999999999E-2</v>
      </c>
      <c r="Q1569" s="69">
        <v>2.1654057</v>
      </c>
      <c r="S1569" s="116">
        <v>3.7073117999999999E-3</v>
      </c>
      <c r="T1569" s="116">
        <v>3.4612867999999999E-3</v>
      </c>
      <c r="U1569" s="116">
        <v>1.3912530999999999E-4</v>
      </c>
      <c r="V1569" s="116">
        <v>1.0689969E-4</v>
      </c>
      <c r="X1569" s="172">
        <v>8.8721955000000006E-6</v>
      </c>
    </row>
    <row r="1570" spans="1:24" ht="14.4">
      <c r="A1570" t="s">
        <v>3721</v>
      </c>
      <c r="B1570" s="85" t="s">
        <v>1162</v>
      </c>
      <c r="C1570" s="113" t="str">
        <f t="shared" si="290"/>
        <v>B.044.01.206</v>
      </c>
      <c r="D1570" s="9" t="s">
        <v>1163</v>
      </c>
      <c r="E1570" s="112" t="s">
        <v>514</v>
      </c>
      <c r="F1570" s="115" t="str">
        <f t="shared" si="291"/>
        <v xml:space="preserve">Electricity Italy production (from Our World in Data) </v>
      </c>
      <c r="G1570" s="146">
        <v>9.477405333333333E-2</v>
      </c>
      <c r="H1570" s="8">
        <f t="shared" si="292"/>
        <v>9.477405333333333E-2</v>
      </c>
      <c r="J1570" s="169">
        <v>1.6181474498E-2</v>
      </c>
      <c r="K1570" s="8">
        <f t="shared" si="293"/>
        <v>1.6181474498E-2</v>
      </c>
      <c r="L1570" s="170">
        <v>4.5855464000000001E-4</v>
      </c>
      <c r="M1570" s="170">
        <v>1.38485661E-3</v>
      </c>
      <c r="N1570" s="170">
        <v>1.2195524800000001E-4</v>
      </c>
      <c r="O1570" s="170">
        <v>1.4216108E-2</v>
      </c>
      <c r="Q1570" s="69">
        <v>1.9169875000000001</v>
      </c>
      <c r="S1570" s="116">
        <v>1.8811502999999999E-3</v>
      </c>
      <c r="T1570" s="116">
        <v>1.7324983E-3</v>
      </c>
      <c r="U1570" s="199">
        <v>7.8131959000000005E-5</v>
      </c>
      <c r="V1570" s="199">
        <v>7.0519975999999997E-5</v>
      </c>
      <c r="X1570" s="172">
        <v>4.6203799000000002E-6</v>
      </c>
    </row>
    <row r="1571" spans="1:24" ht="14.4">
      <c r="A1571" t="s">
        <v>3722</v>
      </c>
      <c r="B1571" s="85" t="s">
        <v>1162</v>
      </c>
      <c r="C1571" s="113" t="str">
        <f t="shared" si="290"/>
        <v>B.044.01.207</v>
      </c>
      <c r="D1571" s="9" t="s">
        <v>1163</v>
      </c>
      <c r="E1571" s="112" t="s">
        <v>514</v>
      </c>
      <c r="F1571" s="115" t="str">
        <f t="shared" si="291"/>
        <v>Electricity Jamaica production</v>
      </c>
      <c r="G1571" s="146">
        <v>0.21753844</v>
      </c>
      <c r="H1571" s="8">
        <f t="shared" si="292"/>
        <v>0.21753844</v>
      </c>
      <c r="J1571" s="169">
        <v>4.5346454307000003E-2</v>
      </c>
      <c r="K1571" s="8">
        <f t="shared" si="293"/>
        <v>4.5346454307000003E-2</v>
      </c>
      <c r="L1571" s="170">
        <v>3.4455735000000001E-3</v>
      </c>
      <c r="M1571" s="170">
        <v>9.1930500000000012E-3</v>
      </c>
      <c r="N1571" s="170">
        <v>7.7064806999999994E-5</v>
      </c>
      <c r="O1571" s="170">
        <v>3.2630765999999999E-2</v>
      </c>
      <c r="Q1571" s="69">
        <v>3.0860968</v>
      </c>
      <c r="S1571" s="116">
        <v>5.8403405E-3</v>
      </c>
      <c r="T1571" s="116">
        <v>5.4541383000000004E-3</v>
      </c>
      <c r="U1571" s="116">
        <v>2.0816884999999999E-4</v>
      </c>
      <c r="V1571" s="116">
        <v>1.7803335000000001E-4</v>
      </c>
      <c r="X1571" s="172">
        <v>1.3164643E-5</v>
      </c>
    </row>
    <row r="1572" spans="1:24" ht="14.4">
      <c r="A1572" t="s">
        <v>3723</v>
      </c>
      <c r="B1572" s="85" t="s">
        <v>1162</v>
      </c>
      <c r="C1572" s="113" t="str">
        <f t="shared" si="290"/>
        <v>B.044.01.208</v>
      </c>
      <c r="D1572" s="9" t="s">
        <v>1163</v>
      </c>
      <c r="E1572" s="112" t="s">
        <v>514</v>
      </c>
      <c r="F1572" s="115" t="str">
        <f t="shared" si="291"/>
        <v>Electricity Japan production</v>
      </c>
      <c r="G1572" s="146">
        <v>0.14468704666666668</v>
      </c>
      <c r="H1572" s="8">
        <f t="shared" si="292"/>
        <v>0.14468704666666668</v>
      </c>
      <c r="J1572" s="169">
        <v>2.7342973132000001E-2</v>
      </c>
      <c r="K1572" s="8">
        <f t="shared" si="293"/>
        <v>2.7342973132000001E-2</v>
      </c>
      <c r="L1572" s="170">
        <v>8.9813103000000003E-4</v>
      </c>
      <c r="M1572" s="170">
        <v>2.4931756199999999E-3</v>
      </c>
      <c r="N1572" s="170">
        <v>2.2486094820000002E-3</v>
      </c>
      <c r="O1572" s="170">
        <v>2.1703057000000001E-2</v>
      </c>
      <c r="Q1572" s="69">
        <v>2.2692877</v>
      </c>
      <c r="S1572" s="116">
        <v>2.8509028E-3</v>
      </c>
      <c r="T1572" s="116">
        <v>2.6757623E-3</v>
      </c>
      <c r="U1572" s="116">
        <v>1.2071939999999999E-4</v>
      </c>
      <c r="V1572" s="199">
        <v>5.4421101999999999E-5</v>
      </c>
      <c r="X1572" s="172">
        <v>7.1480679000000002E-6</v>
      </c>
    </row>
    <row r="1573" spans="1:24" ht="14.4">
      <c r="A1573" t="s">
        <v>3724</v>
      </c>
      <c r="B1573" s="85" t="s">
        <v>1162</v>
      </c>
      <c r="C1573" s="113" t="str">
        <f t="shared" si="290"/>
        <v>B.044.01.209</v>
      </c>
      <c r="D1573" s="9" t="s">
        <v>1163</v>
      </c>
      <c r="E1573" s="112" t="s">
        <v>514</v>
      </c>
      <c r="F1573" s="115" t="str">
        <f t="shared" si="291"/>
        <v>Electricity Jordan production</v>
      </c>
      <c r="G1573" s="146">
        <v>0.15058778</v>
      </c>
      <c r="H1573" s="8">
        <f t="shared" si="292"/>
        <v>0.15058778</v>
      </c>
      <c r="J1573" s="169">
        <v>3.1087510427999999E-2</v>
      </c>
      <c r="K1573" s="8">
        <f t="shared" si="293"/>
        <v>3.1087510427999999E-2</v>
      </c>
      <c r="L1573" s="170">
        <v>2.44140777E-3</v>
      </c>
      <c r="M1573" s="170">
        <v>5.9669106999999996E-3</v>
      </c>
      <c r="N1573" s="170">
        <v>9.1024957999999995E-5</v>
      </c>
      <c r="O1573" s="170">
        <v>2.2588166999999999E-2</v>
      </c>
      <c r="Q1573" s="69">
        <v>2.2654253</v>
      </c>
      <c r="S1573" s="116">
        <v>3.883858E-3</v>
      </c>
      <c r="T1573" s="116">
        <v>3.6240142000000001E-3</v>
      </c>
      <c r="U1573" s="116">
        <v>1.4156680000000001E-4</v>
      </c>
      <c r="V1573" s="116">
        <v>1.1827699000000001E-4</v>
      </c>
      <c r="X1573" s="172">
        <v>9.0073382999999997E-6</v>
      </c>
    </row>
    <row r="1574" spans="1:24" ht="14.4">
      <c r="A1574" t="s">
        <v>3725</v>
      </c>
      <c r="B1574" s="85" t="s">
        <v>1162</v>
      </c>
      <c r="C1574" s="113" t="str">
        <f t="shared" si="290"/>
        <v>B.044.01.210</v>
      </c>
      <c r="D1574" s="9" t="s">
        <v>1163</v>
      </c>
      <c r="E1574" s="112" t="s">
        <v>514</v>
      </c>
      <c r="F1574" s="115" t="str">
        <f t="shared" si="291"/>
        <v>Electricity Kazakhstan production</v>
      </c>
      <c r="G1574" s="146">
        <v>0.24408423333333332</v>
      </c>
      <c r="H1574" s="8">
        <f t="shared" si="292"/>
        <v>0.24408423333333332</v>
      </c>
      <c r="J1574" s="169">
        <v>4.7030258117999997E-2</v>
      </c>
      <c r="K1574" s="8">
        <f t="shared" si="293"/>
        <v>4.7030258117999997E-2</v>
      </c>
      <c r="L1574" s="170">
        <v>3.2151943999999999E-3</v>
      </c>
      <c r="M1574" s="170">
        <v>6.9860442000000003E-3</v>
      </c>
      <c r="N1574" s="170">
        <v>2.1638451800000001E-4</v>
      </c>
      <c r="O1574" s="170">
        <v>3.6612634999999998E-2</v>
      </c>
      <c r="Q1574" s="69">
        <v>2.6905795000000001</v>
      </c>
      <c r="S1574" s="116">
        <v>5.4918340999999997E-3</v>
      </c>
      <c r="T1574" s="116">
        <v>5.2089247E-3</v>
      </c>
      <c r="U1574" s="116">
        <v>2.1630052000000001E-4</v>
      </c>
      <c r="V1574" s="199">
        <v>6.6608837999999996E-5</v>
      </c>
      <c r="X1574" s="172">
        <v>1.2809946999999999E-5</v>
      </c>
    </row>
    <row r="1575" spans="1:24" ht="14.4">
      <c r="A1575" t="s">
        <v>3726</v>
      </c>
      <c r="B1575" s="85" t="s">
        <v>1162</v>
      </c>
      <c r="C1575" s="113" t="str">
        <f t="shared" si="290"/>
        <v>B.044.01.211</v>
      </c>
      <c r="D1575" s="9" t="s">
        <v>1163</v>
      </c>
      <c r="E1575" s="112" t="s">
        <v>514</v>
      </c>
      <c r="F1575" s="115" t="str">
        <f t="shared" si="291"/>
        <v>Electricity Kenya production</v>
      </c>
      <c r="G1575" s="146">
        <v>2.8786621999999998E-2</v>
      </c>
      <c r="H1575" s="8">
        <f t="shared" si="292"/>
        <v>2.8786621999999998E-2</v>
      </c>
      <c r="J1575" s="169">
        <v>6.5174364929999999E-3</v>
      </c>
      <c r="K1575" s="8">
        <f t="shared" si="293"/>
        <v>6.5174364929999999E-3</v>
      </c>
      <c r="L1575" s="170">
        <v>4.8140295000000002E-4</v>
      </c>
      <c r="M1575" s="170">
        <v>1.5977964800000001E-3</v>
      </c>
      <c r="N1575" s="170">
        <v>1.2024376299999999E-4</v>
      </c>
      <c r="O1575" s="170">
        <v>4.3179932999999997E-3</v>
      </c>
      <c r="Q1575" s="69">
        <v>1.6699594</v>
      </c>
      <c r="S1575" s="116">
        <v>9.4313839999999997E-4</v>
      </c>
      <c r="T1575" s="116">
        <v>8.4159708999999999E-4</v>
      </c>
      <c r="U1575" s="199">
        <v>2.9721473999999999E-5</v>
      </c>
      <c r="V1575" s="199">
        <v>7.1819836000000005E-5</v>
      </c>
      <c r="X1575" s="172">
        <v>2.6925949999999999E-6</v>
      </c>
    </row>
    <row r="1576" spans="1:24" ht="14.4">
      <c r="A1576" t="s">
        <v>3727</v>
      </c>
      <c r="B1576" s="85" t="s">
        <v>1162</v>
      </c>
      <c r="C1576" s="113" t="str">
        <f t="shared" si="290"/>
        <v>B.044.01.212</v>
      </c>
      <c r="D1576" s="9" t="s">
        <v>1163</v>
      </c>
      <c r="E1576" s="112" t="s">
        <v>514</v>
      </c>
      <c r="F1576" s="115" t="str">
        <f t="shared" si="291"/>
        <v>Electricity Kiribati production</v>
      </c>
      <c r="G1576" s="146">
        <v>0.16051846666666666</v>
      </c>
      <c r="H1576" s="8">
        <f t="shared" si="292"/>
        <v>0.16051846666666666</v>
      </c>
      <c r="J1576" s="169">
        <v>3.4131537697999995E-2</v>
      </c>
      <c r="K1576" s="8">
        <f t="shared" si="293"/>
        <v>3.4131537697999995E-2</v>
      </c>
      <c r="L1576" s="170">
        <v>2.13115771E-3</v>
      </c>
      <c r="M1576" s="170">
        <v>7.7676960999999997E-3</v>
      </c>
      <c r="N1576" s="170">
        <v>1.5491388799999999E-4</v>
      </c>
      <c r="O1576" s="170">
        <v>2.4077769999999998E-2</v>
      </c>
      <c r="Q1576" s="69">
        <v>2.3318816</v>
      </c>
      <c r="S1576" s="116">
        <v>4.7851133999999998E-3</v>
      </c>
      <c r="T1576" s="116">
        <v>4.4771104000000004E-3</v>
      </c>
      <c r="U1576" s="116">
        <v>1.6073999E-4</v>
      </c>
      <c r="V1576" s="116">
        <v>1.4726296000000001E-4</v>
      </c>
      <c r="X1576" s="172">
        <v>9.9668181E-6</v>
      </c>
    </row>
    <row r="1577" spans="1:24" ht="14.4">
      <c r="A1577" t="s">
        <v>3728</v>
      </c>
      <c r="B1577" s="85" t="s">
        <v>1162</v>
      </c>
      <c r="C1577" s="113" t="str">
        <f t="shared" si="290"/>
        <v>B.044.01.213</v>
      </c>
      <c r="D1577" s="9" t="s">
        <v>1163</v>
      </c>
      <c r="E1577" s="112" t="s">
        <v>514</v>
      </c>
      <c r="F1577" s="115" t="str">
        <f t="shared" si="291"/>
        <v>Electricity Kosovo production</v>
      </c>
      <c r="G1577" s="146">
        <v>0.30515930666666669</v>
      </c>
      <c r="H1577" s="8">
        <f t="shared" si="292"/>
        <v>0.30515930666666669</v>
      </c>
      <c r="J1577" s="169">
        <v>5.8788578898000002E-2</v>
      </c>
      <c r="K1577" s="8">
        <f t="shared" si="293"/>
        <v>5.8788578898000002E-2</v>
      </c>
      <c r="L1577" s="170">
        <v>3.8529504999999997E-3</v>
      </c>
      <c r="M1577" s="170">
        <v>8.4331045E-3</v>
      </c>
      <c r="N1577" s="170">
        <v>7.2862789800000002E-4</v>
      </c>
      <c r="O1577" s="170">
        <v>4.5773896000000001E-2</v>
      </c>
      <c r="Q1577" s="69">
        <v>3.2174833</v>
      </c>
      <c r="S1577" s="116">
        <v>6.7657241999999999E-3</v>
      </c>
      <c r="T1577" s="116">
        <v>6.4579154E-3</v>
      </c>
      <c r="U1577" s="116">
        <v>2.6907066000000002E-4</v>
      </c>
      <c r="V1577" s="199">
        <v>3.8738169999999999E-5</v>
      </c>
      <c r="X1577" s="172">
        <v>1.5841706000000001E-5</v>
      </c>
    </row>
    <row r="1578" spans="1:24" ht="14.4">
      <c r="A1578" t="s">
        <v>3729</v>
      </c>
      <c r="B1578" s="85" t="s">
        <v>1162</v>
      </c>
      <c r="C1578" s="113" t="str">
        <f t="shared" si="290"/>
        <v>B.044.01.214</v>
      </c>
      <c r="D1578" s="9" t="s">
        <v>1163</v>
      </c>
      <c r="E1578" s="112" t="s">
        <v>514</v>
      </c>
      <c r="F1578" s="115" t="str">
        <f t="shared" si="291"/>
        <v>Electricity Kuwait production</v>
      </c>
      <c r="G1578" s="146">
        <v>0.19595959333333335</v>
      </c>
      <c r="H1578" s="8">
        <f t="shared" si="292"/>
        <v>0.19595959333333335</v>
      </c>
      <c r="J1578" s="169">
        <v>4.0680388395500006E-2</v>
      </c>
      <c r="K1578" s="8">
        <f t="shared" si="293"/>
        <v>4.0680388395500006E-2</v>
      </c>
      <c r="L1578" s="170">
        <v>3.03747E-3</v>
      </c>
      <c r="M1578" s="170">
        <v>8.2021013000000004E-3</v>
      </c>
      <c r="N1578" s="170">
        <v>4.6878095500000005E-5</v>
      </c>
      <c r="O1578" s="170">
        <v>2.9393939000000001E-2</v>
      </c>
      <c r="Q1578" s="69">
        <v>2.6157221000000002</v>
      </c>
      <c r="S1578" s="116">
        <v>5.2552609999999998E-3</v>
      </c>
      <c r="T1578" s="116">
        <v>4.9068067000000003E-3</v>
      </c>
      <c r="U1578" s="116">
        <v>1.8726672E-4</v>
      </c>
      <c r="V1578" s="116">
        <v>1.6118755E-4</v>
      </c>
      <c r="X1578" s="172">
        <v>1.1813413999999999E-5</v>
      </c>
    </row>
    <row r="1579" spans="1:24" ht="14.4">
      <c r="A1579" t="s">
        <v>3730</v>
      </c>
      <c r="B1579" s="85" t="s">
        <v>1162</v>
      </c>
      <c r="C1579" s="113" t="str">
        <f t="shared" si="290"/>
        <v>B.044.01.215</v>
      </c>
      <c r="D1579" s="9" t="s">
        <v>1163</v>
      </c>
      <c r="E1579" s="112" t="s">
        <v>514</v>
      </c>
      <c r="F1579" s="115" t="str">
        <f t="shared" si="291"/>
        <v>Electricity Kyrgyzstan production</v>
      </c>
      <c r="G1579" s="146">
        <v>5.2961335333333338E-2</v>
      </c>
      <c r="H1579" s="8">
        <f t="shared" si="292"/>
        <v>5.2961335333333338E-2</v>
      </c>
      <c r="J1579" s="169">
        <v>1.0422879190000001E-2</v>
      </c>
      <c r="K1579" s="8">
        <f t="shared" si="293"/>
        <v>1.0422879190000001E-2</v>
      </c>
      <c r="L1579" s="170">
        <v>6.6624644000000009E-4</v>
      </c>
      <c r="M1579" s="170">
        <v>1.48835462E-3</v>
      </c>
      <c r="N1579" s="170">
        <v>3.2407783000000003E-4</v>
      </c>
      <c r="O1579" s="170">
        <v>7.9442003000000008E-3</v>
      </c>
      <c r="Q1579" s="69">
        <v>1.5711310999999999</v>
      </c>
      <c r="S1579" s="116">
        <v>1.1903025E-3</v>
      </c>
      <c r="T1579" s="116">
        <v>1.1328810999999999E-3</v>
      </c>
      <c r="U1579" s="199">
        <v>4.6863621E-5</v>
      </c>
      <c r="V1579" s="199">
        <v>1.0557756E-5</v>
      </c>
      <c r="X1579" s="172">
        <v>2.8567060999999998E-6</v>
      </c>
    </row>
    <row r="1580" spans="1:24" ht="14.4">
      <c r="A1580" t="s">
        <v>3731</v>
      </c>
      <c r="B1580" s="85" t="s">
        <v>1162</v>
      </c>
      <c r="C1580" s="113" t="str">
        <f t="shared" si="290"/>
        <v>B.044.01.216</v>
      </c>
      <c r="D1580" s="9" t="s">
        <v>1163</v>
      </c>
      <c r="E1580" s="112" t="s">
        <v>514</v>
      </c>
      <c r="F1580" s="115" t="str">
        <f t="shared" si="291"/>
        <v>Electricity Laos production</v>
      </c>
      <c r="G1580" s="146">
        <v>7.3974733333333334E-2</v>
      </c>
      <c r="H1580" s="8">
        <f t="shared" si="292"/>
        <v>7.3974733333333334E-2</v>
      </c>
      <c r="J1580" s="169">
        <v>1.4361318420000001E-2</v>
      </c>
      <c r="K1580" s="8">
        <f t="shared" si="293"/>
        <v>1.4361318420000001E-2</v>
      </c>
      <c r="L1580" s="170">
        <v>9.2156780000000004E-4</v>
      </c>
      <c r="M1580" s="170">
        <v>2.0032013499999999E-3</v>
      </c>
      <c r="N1580" s="170">
        <v>3.4033927E-4</v>
      </c>
      <c r="O1580" s="170">
        <v>1.109621E-2</v>
      </c>
      <c r="Q1580" s="69">
        <v>1.5528554000000001</v>
      </c>
      <c r="S1580" s="116">
        <v>1.6321693E-3</v>
      </c>
      <c r="T1580" s="116">
        <v>1.5580036000000001E-3</v>
      </c>
      <c r="U1580" s="199">
        <v>6.5036544999999996E-5</v>
      </c>
      <c r="V1580" s="199">
        <v>9.1290895E-6</v>
      </c>
      <c r="X1580" s="172">
        <v>3.8873288000000003E-6</v>
      </c>
    </row>
    <row r="1581" spans="1:24" ht="14.4">
      <c r="A1581" t="s">
        <v>3732</v>
      </c>
      <c r="B1581" s="85" t="s">
        <v>1162</v>
      </c>
      <c r="C1581" s="113" t="str">
        <f t="shared" si="290"/>
        <v>B.044.01.217</v>
      </c>
      <c r="D1581" s="9" t="s">
        <v>1163</v>
      </c>
      <c r="E1581" s="112" t="s">
        <v>514</v>
      </c>
      <c r="F1581" s="115" t="str">
        <f t="shared" si="291"/>
        <v xml:space="preserve">Electricity Latvia production (from Our World in Data) </v>
      </c>
      <c r="G1581" s="146">
        <v>4.8933992000000003E-2</v>
      </c>
      <c r="H1581" s="8">
        <f t="shared" si="292"/>
        <v>4.8933992000000003E-2</v>
      </c>
      <c r="J1581" s="169">
        <v>9.2176551029999991E-3</v>
      </c>
      <c r="K1581" s="8">
        <f t="shared" si="293"/>
        <v>9.2176551029999991E-3</v>
      </c>
      <c r="L1581" s="170">
        <v>4.9030243999999995E-4</v>
      </c>
      <c r="M1581" s="170">
        <v>1.23029726E-3</v>
      </c>
      <c r="N1581" s="170">
        <v>1.5695660300000001E-4</v>
      </c>
      <c r="O1581" s="170">
        <v>7.3400988E-3</v>
      </c>
      <c r="Q1581" s="69">
        <v>1.6551971000000001</v>
      </c>
      <c r="S1581" s="116">
        <v>1.0746903E-3</v>
      </c>
      <c r="T1581" s="116">
        <v>9.9610021999999997E-4</v>
      </c>
      <c r="U1581" s="199">
        <v>4.2593557000000001E-5</v>
      </c>
      <c r="V1581" s="199">
        <v>3.5996515000000001E-5</v>
      </c>
      <c r="X1581" s="172">
        <v>2.6340536000000001E-6</v>
      </c>
    </row>
    <row r="1582" spans="1:24" ht="14.4">
      <c r="A1582" t="s">
        <v>3733</v>
      </c>
      <c r="B1582" s="85" t="s">
        <v>1162</v>
      </c>
      <c r="C1582" s="113" t="str">
        <f t="shared" si="290"/>
        <v>B.044.01.218</v>
      </c>
      <c r="D1582" s="9" t="s">
        <v>1163</v>
      </c>
      <c r="E1582" s="112" t="s">
        <v>514</v>
      </c>
      <c r="F1582" s="115" t="str">
        <f t="shared" si="291"/>
        <v>Electricity Lebanon production</v>
      </c>
      <c r="G1582" s="146">
        <v>0.12894123333333335</v>
      </c>
      <c r="H1582" s="8">
        <f t="shared" si="292"/>
        <v>0.12894123333333335</v>
      </c>
      <c r="J1582" s="169">
        <v>2.7534640954E-2</v>
      </c>
      <c r="K1582" s="8">
        <f t="shared" si="293"/>
        <v>2.7534640954E-2</v>
      </c>
      <c r="L1582" s="170">
        <v>1.7303938900000001E-3</v>
      </c>
      <c r="M1582" s="170">
        <v>6.2691492E-3</v>
      </c>
      <c r="N1582" s="170">
        <v>1.9391286399999999E-4</v>
      </c>
      <c r="O1582" s="170">
        <v>1.9341185E-2</v>
      </c>
      <c r="Q1582" s="69">
        <v>2.1560478999999999</v>
      </c>
      <c r="S1582" s="116">
        <v>3.8472768E-3</v>
      </c>
      <c r="T1582" s="116">
        <v>3.6003843E-3</v>
      </c>
      <c r="U1582" s="116">
        <v>1.2923163E-4</v>
      </c>
      <c r="V1582" s="116">
        <v>1.1766086E-4</v>
      </c>
      <c r="X1582" s="172">
        <v>8.0404062999999997E-6</v>
      </c>
    </row>
    <row r="1583" spans="1:24" ht="14.4">
      <c r="A1583" t="s">
        <v>3734</v>
      </c>
      <c r="B1583" s="85" t="s">
        <v>1162</v>
      </c>
      <c r="C1583" s="113" t="str">
        <f t="shared" si="290"/>
        <v>B.044.01.219</v>
      </c>
      <c r="D1583" s="9" t="s">
        <v>1163</v>
      </c>
      <c r="E1583" s="112" t="s">
        <v>514</v>
      </c>
      <c r="F1583" s="115" t="str">
        <f t="shared" si="291"/>
        <v>Electricity Lesotho production</v>
      </c>
      <c r="G1583" s="146">
        <v>2.2949886666666667E-3</v>
      </c>
      <c r="H1583" s="8">
        <f t="shared" si="292"/>
        <v>2.2949886666666667E-3</v>
      </c>
      <c r="J1583" s="169">
        <v>5.9296912190000002E-4</v>
      </c>
      <c r="K1583" s="8">
        <f t="shared" si="293"/>
        <v>5.9296912190000002E-4</v>
      </c>
      <c r="L1583" s="170">
        <v>7.0862363999999999E-6</v>
      </c>
      <c r="M1583" s="170">
        <v>0</v>
      </c>
      <c r="N1583" s="170">
        <v>2.416345855E-4</v>
      </c>
      <c r="O1583" s="170">
        <v>3.4424830000000001E-4</v>
      </c>
      <c r="Q1583" s="69">
        <v>1.1482123</v>
      </c>
      <c r="S1583" s="199">
        <v>3.9149873999999998E-5</v>
      </c>
      <c r="T1583" s="199">
        <v>3.7378256000000001E-5</v>
      </c>
      <c r="U1583" s="199">
        <v>1.7376293000000001E-6</v>
      </c>
      <c r="V1583" s="199">
        <v>3.3989195E-8</v>
      </c>
      <c r="X1583" s="172">
        <v>1.850041E-7</v>
      </c>
    </row>
    <row r="1584" spans="1:24" ht="14.4">
      <c r="A1584" t="s">
        <v>3735</v>
      </c>
      <c r="B1584" s="85" t="s">
        <v>1162</v>
      </c>
      <c r="C1584" s="113" t="str">
        <f t="shared" si="290"/>
        <v>B.044.01.220</v>
      </c>
      <c r="D1584" s="9" t="s">
        <v>1163</v>
      </c>
      <c r="E1584" s="112" t="s">
        <v>514</v>
      </c>
      <c r="F1584" s="115" t="str">
        <f t="shared" si="291"/>
        <v>Electricity Liberia production</v>
      </c>
      <c r="G1584" s="146">
        <v>0.11258623333333334</v>
      </c>
      <c r="H1584" s="8">
        <f t="shared" si="292"/>
        <v>0.11258623333333334</v>
      </c>
      <c r="J1584" s="169">
        <v>2.3956437042000001E-2</v>
      </c>
      <c r="K1584" s="8">
        <f t="shared" si="293"/>
        <v>2.3956437042000001E-2</v>
      </c>
      <c r="L1584" s="170">
        <v>1.48370839E-3</v>
      </c>
      <c r="M1584" s="170">
        <v>5.3956155E-3</v>
      </c>
      <c r="N1584" s="170">
        <v>1.8917815199999999E-4</v>
      </c>
      <c r="O1584" s="170">
        <v>1.6887935E-2</v>
      </c>
      <c r="Q1584" s="69">
        <v>2.0904851</v>
      </c>
      <c r="S1584" s="116">
        <v>3.3440584000000001E-3</v>
      </c>
      <c r="T1584" s="116">
        <v>3.1289453999999999E-3</v>
      </c>
      <c r="U1584" s="116">
        <v>1.1248443000000001E-4</v>
      </c>
      <c r="V1584" s="116">
        <v>1.0262863E-4</v>
      </c>
      <c r="X1584" s="172">
        <v>7.0035052000000002E-6</v>
      </c>
    </row>
    <row r="1585" spans="1:24" ht="14.4">
      <c r="A1585" t="s">
        <v>3736</v>
      </c>
      <c r="B1585" s="85" t="s">
        <v>1162</v>
      </c>
      <c r="C1585" s="113" t="str">
        <f t="shared" si="290"/>
        <v>B.044.01.221</v>
      </c>
      <c r="D1585" s="9" t="s">
        <v>1163</v>
      </c>
      <c r="E1585" s="112" t="s">
        <v>514</v>
      </c>
      <c r="F1585" s="115" t="str">
        <f t="shared" si="291"/>
        <v>Electricity Libya production</v>
      </c>
      <c r="G1585" s="146">
        <v>0.22323918666666664</v>
      </c>
      <c r="H1585" s="8">
        <f t="shared" si="292"/>
        <v>0.22323918666666664</v>
      </c>
      <c r="J1585" s="169">
        <v>4.6129654383099995E-2</v>
      </c>
      <c r="K1585" s="8">
        <f t="shared" si="293"/>
        <v>4.6129654383099995E-2</v>
      </c>
      <c r="L1585" s="170">
        <v>3.5599815E-3</v>
      </c>
      <c r="M1585" s="170">
        <v>9.045039500000001E-3</v>
      </c>
      <c r="N1585" s="170">
        <v>3.8755383099999997E-5</v>
      </c>
      <c r="O1585" s="170">
        <v>3.3485877999999997E-2</v>
      </c>
      <c r="Q1585" s="69">
        <v>2.9643820000000001</v>
      </c>
      <c r="S1585" s="116">
        <v>5.8502129999999999E-3</v>
      </c>
      <c r="T1585" s="116">
        <v>5.4597702000000001E-3</v>
      </c>
      <c r="U1585" s="116">
        <v>2.1124796999999999E-4</v>
      </c>
      <c r="V1585" s="116">
        <v>1.7919485E-4</v>
      </c>
      <c r="X1585" s="172">
        <v>1.3380227999999999E-5</v>
      </c>
    </row>
    <row r="1586" spans="1:24" ht="14.4">
      <c r="A1586" t="s">
        <v>3737</v>
      </c>
      <c r="B1586" s="85" t="s">
        <v>1162</v>
      </c>
      <c r="C1586" s="113" t="str">
        <f t="shared" si="290"/>
        <v>B.044.01.222</v>
      </c>
      <c r="D1586" s="9" t="s">
        <v>1163</v>
      </c>
      <c r="E1586" s="112" t="s">
        <v>514</v>
      </c>
      <c r="F1586" s="115" t="str">
        <f t="shared" si="291"/>
        <v xml:space="preserve">Electricity Lithuania production (from Our World in Data) </v>
      </c>
      <c r="G1586" s="146">
        <v>4.5790660000000004E-2</v>
      </c>
      <c r="H1586" s="8">
        <f t="shared" si="292"/>
        <v>4.5790660000000004E-2</v>
      </c>
      <c r="J1586" s="169">
        <v>9.4541053919999993E-3</v>
      </c>
      <c r="K1586" s="8">
        <f t="shared" si="293"/>
        <v>9.4541053919999993E-3</v>
      </c>
      <c r="L1586" s="170">
        <v>6.0224950999999993E-4</v>
      </c>
      <c r="M1586" s="170">
        <v>1.83326861E-3</v>
      </c>
      <c r="N1586" s="170">
        <v>1.4998827199999998E-4</v>
      </c>
      <c r="O1586" s="170">
        <v>6.8685990000000004E-3</v>
      </c>
      <c r="Q1586" s="69">
        <v>1.7290987</v>
      </c>
      <c r="S1586" s="116">
        <v>1.1647348E-3</v>
      </c>
      <c r="T1586" s="116">
        <v>1.0861357E-3</v>
      </c>
      <c r="U1586" s="199">
        <v>4.3256610999999999E-5</v>
      </c>
      <c r="V1586" s="199">
        <v>3.5342541999999997E-5</v>
      </c>
      <c r="X1586" s="172">
        <v>2.6677011000000001E-6</v>
      </c>
    </row>
    <row r="1587" spans="1:24" ht="14.4">
      <c r="A1587" t="s">
        <v>3738</v>
      </c>
      <c r="B1587" s="85" t="s">
        <v>1162</v>
      </c>
      <c r="C1587" s="113" t="str">
        <f t="shared" si="290"/>
        <v>B.044.01.223</v>
      </c>
      <c r="D1587" s="9" t="s">
        <v>1163</v>
      </c>
      <c r="E1587" s="112" t="s">
        <v>514</v>
      </c>
      <c r="F1587" s="115" t="str">
        <f t="shared" si="291"/>
        <v xml:space="preserve">Electricity Luxembourg production (from Our World in Data) </v>
      </c>
      <c r="G1587" s="146">
        <v>1.9660726E-2</v>
      </c>
      <c r="H1587" s="8">
        <f t="shared" si="292"/>
        <v>1.9660726E-2</v>
      </c>
      <c r="J1587" s="169">
        <v>7.4944240199999995E-3</v>
      </c>
      <c r="K1587" s="8">
        <f t="shared" si="293"/>
        <v>7.4944240199999995E-3</v>
      </c>
      <c r="L1587" s="170">
        <v>1.25666113E-3</v>
      </c>
      <c r="M1587" s="170">
        <v>3.1194133000000002E-3</v>
      </c>
      <c r="N1587" s="170">
        <v>1.6924069000000001E-4</v>
      </c>
      <c r="O1587" s="170">
        <v>2.9491089000000001E-3</v>
      </c>
      <c r="Q1587" s="69">
        <v>2.0131890000000001</v>
      </c>
      <c r="S1587" s="116">
        <v>9.831668E-4</v>
      </c>
      <c r="T1587" s="116">
        <v>9.3902671000000001E-4</v>
      </c>
      <c r="U1587" s="199">
        <v>2.9078595999999999E-5</v>
      </c>
      <c r="V1587" s="199">
        <v>1.5061486E-5</v>
      </c>
      <c r="X1587" s="172">
        <v>2.1202470999999998E-6</v>
      </c>
    </row>
    <row r="1588" spans="1:24" ht="14.4">
      <c r="A1588" t="s">
        <v>3739</v>
      </c>
      <c r="B1588" s="85" t="s">
        <v>1162</v>
      </c>
      <c r="C1588" s="113" t="str">
        <f t="shared" si="290"/>
        <v>B.044.01.224</v>
      </c>
      <c r="D1588" s="9" t="s">
        <v>1163</v>
      </c>
      <c r="E1588" s="112" t="s">
        <v>514</v>
      </c>
      <c r="F1588" s="115" t="str">
        <f t="shared" si="291"/>
        <v>Electricity Macau production</v>
      </c>
      <c r="G1588" s="146">
        <v>0.12410172666666666</v>
      </c>
      <c r="H1588" s="8">
        <f t="shared" si="292"/>
        <v>0.12410172666666666</v>
      </c>
      <c r="J1588" s="169">
        <v>2.9193650851299997E-2</v>
      </c>
      <c r="K1588" s="8">
        <f t="shared" si="293"/>
        <v>2.9193650851299997E-2</v>
      </c>
      <c r="L1588" s="170">
        <v>3.2330893000000003E-3</v>
      </c>
      <c r="M1588" s="170">
        <v>7.3311233000000007E-3</v>
      </c>
      <c r="N1588" s="170">
        <v>1.4179251299999999E-5</v>
      </c>
      <c r="O1588" s="170">
        <v>1.8615258999999999E-2</v>
      </c>
      <c r="Q1588" s="69">
        <v>2.7338136999999998</v>
      </c>
      <c r="S1588" s="116">
        <v>3.6570513999999998E-3</v>
      </c>
      <c r="T1588" s="116">
        <v>3.4343287000000002E-3</v>
      </c>
      <c r="U1588" s="116">
        <v>1.2701425E-4</v>
      </c>
      <c r="V1588" s="199">
        <v>9.5708475999999994E-5</v>
      </c>
      <c r="X1588" s="172">
        <v>8.4431733E-6</v>
      </c>
    </row>
    <row r="1589" spans="1:24" ht="14.4">
      <c r="A1589" t="s">
        <v>3740</v>
      </c>
      <c r="B1589" s="85" t="s">
        <v>1162</v>
      </c>
      <c r="C1589" s="113" t="str">
        <f t="shared" si="290"/>
        <v>B.044.01.225</v>
      </c>
      <c r="D1589" s="9" t="s">
        <v>1163</v>
      </c>
      <c r="E1589" s="112" t="s">
        <v>514</v>
      </c>
      <c r="F1589" s="115" t="str">
        <f t="shared" si="291"/>
        <v>Electricity Madagascar production</v>
      </c>
      <c r="G1589" s="146">
        <v>0.14442011333333335</v>
      </c>
      <c r="H1589" s="8">
        <f t="shared" si="292"/>
        <v>0.14442011333333335</v>
      </c>
      <c r="J1589" s="169">
        <v>2.9603616927999999E-2</v>
      </c>
      <c r="K1589" s="8">
        <f t="shared" si="293"/>
        <v>2.9603616927999999E-2</v>
      </c>
      <c r="L1589" s="170">
        <v>1.9170092099999999E-3</v>
      </c>
      <c r="M1589" s="170">
        <v>5.7438432999999999E-3</v>
      </c>
      <c r="N1589" s="170">
        <v>2.7974741799999996E-4</v>
      </c>
      <c r="O1589" s="170">
        <v>2.1663017E-2</v>
      </c>
      <c r="Q1589" s="69">
        <v>2.1599191000000002</v>
      </c>
      <c r="S1589" s="116">
        <v>3.8343721E-3</v>
      </c>
      <c r="T1589" s="116">
        <v>3.6150837000000001E-3</v>
      </c>
      <c r="U1589" s="116">
        <v>1.3733374999999999E-4</v>
      </c>
      <c r="V1589" s="199">
        <v>8.195465E-5</v>
      </c>
      <c r="X1589" s="172">
        <v>8.3734330000000004E-6</v>
      </c>
    </row>
    <row r="1590" spans="1:24" ht="14.4">
      <c r="A1590" t="s">
        <v>3741</v>
      </c>
      <c r="B1590" s="85" t="s">
        <v>1162</v>
      </c>
      <c r="C1590" s="113" t="str">
        <f t="shared" si="290"/>
        <v>B.044.01.226</v>
      </c>
      <c r="D1590" s="9" t="s">
        <v>1163</v>
      </c>
      <c r="E1590" s="112" t="s">
        <v>514</v>
      </c>
      <c r="F1590" s="115" t="str">
        <f t="shared" si="291"/>
        <v>Electricity Malawi production</v>
      </c>
      <c r="G1590" s="146">
        <v>1.2441956666666667E-2</v>
      </c>
      <c r="H1590" s="8">
        <f t="shared" si="292"/>
        <v>1.2441956666666667E-2</v>
      </c>
      <c r="J1590" s="169">
        <v>3.1055545170000001E-3</v>
      </c>
      <c r="K1590" s="8">
        <f t="shared" si="293"/>
        <v>3.1055545170000001E-3</v>
      </c>
      <c r="L1590" s="170">
        <v>2.5839940999999996E-4</v>
      </c>
      <c r="M1590" s="170">
        <v>7.5085303999999995E-4</v>
      </c>
      <c r="N1590" s="170">
        <v>2.3000856699999998E-4</v>
      </c>
      <c r="O1590" s="170">
        <v>1.8662934999999999E-3</v>
      </c>
      <c r="Q1590" s="69">
        <v>1.3058886999999999</v>
      </c>
      <c r="S1590" s="116">
        <v>3.9524383999999999E-4</v>
      </c>
      <c r="T1590" s="116">
        <v>3.7266232999999999E-4</v>
      </c>
      <c r="U1590" s="199">
        <v>1.305837E-5</v>
      </c>
      <c r="V1590" s="199">
        <v>9.5231381999999992E-6</v>
      </c>
      <c r="X1590" s="172">
        <v>9.1611331000000001E-7</v>
      </c>
    </row>
    <row r="1591" spans="1:24" ht="14.4">
      <c r="A1591" t="s">
        <v>3742</v>
      </c>
      <c r="B1591" s="85" t="s">
        <v>1162</v>
      </c>
      <c r="C1591" s="113" t="str">
        <f t="shared" si="290"/>
        <v>B.044.01.227</v>
      </c>
      <c r="D1591" s="9" t="s">
        <v>1163</v>
      </c>
      <c r="E1591" s="112" t="s">
        <v>514</v>
      </c>
      <c r="F1591" s="115" t="str">
        <f t="shared" si="291"/>
        <v>Electricity Malaysia production</v>
      </c>
      <c r="G1591" s="146">
        <v>0.20345012000000001</v>
      </c>
      <c r="H1591" s="8">
        <f t="shared" si="292"/>
        <v>0.20345012000000001</v>
      </c>
      <c r="J1591" s="169">
        <v>4.0084241426999997E-2</v>
      </c>
      <c r="K1591" s="8">
        <f t="shared" si="293"/>
        <v>4.0084241426999997E-2</v>
      </c>
      <c r="L1591" s="170">
        <v>2.8725563000000002E-3</v>
      </c>
      <c r="M1591" s="170">
        <v>6.3185919999999996E-3</v>
      </c>
      <c r="N1591" s="170">
        <v>3.7557512699999999E-4</v>
      </c>
      <c r="O1591" s="170">
        <v>3.0517518E-2</v>
      </c>
      <c r="Q1591" s="69">
        <v>2.5070217000000001</v>
      </c>
      <c r="S1591" s="116">
        <v>4.6948503000000001E-3</v>
      </c>
      <c r="T1591" s="116">
        <v>4.4465520999999999E-3</v>
      </c>
      <c r="U1591" s="116">
        <v>1.8247099999999999E-4</v>
      </c>
      <c r="V1591" s="199">
        <v>6.5827275000000004E-5</v>
      </c>
      <c r="X1591" s="172">
        <v>1.1064369000000001E-5</v>
      </c>
    </row>
    <row r="1592" spans="1:24" ht="14.4">
      <c r="A1592" t="s">
        <v>3743</v>
      </c>
      <c r="B1592" s="85" t="s">
        <v>1162</v>
      </c>
      <c r="C1592" s="113" t="str">
        <f t="shared" si="290"/>
        <v>B.044.01.228</v>
      </c>
      <c r="D1592" s="9" t="s">
        <v>1163</v>
      </c>
      <c r="E1592" s="112" t="s">
        <v>514</v>
      </c>
      <c r="F1592" s="115" t="str">
        <f t="shared" si="291"/>
        <v>Electricity Maldives production</v>
      </c>
      <c r="G1592" s="146">
        <v>0.22241870666666669</v>
      </c>
      <c r="H1592" s="8">
        <f t="shared" si="292"/>
        <v>0.22241870666666669</v>
      </c>
      <c r="J1592" s="169">
        <v>4.7223227682999996E-2</v>
      </c>
      <c r="K1592" s="8">
        <f t="shared" si="293"/>
        <v>4.7223227682999996E-2</v>
      </c>
      <c r="L1592" s="170">
        <v>2.9559249999999999E-3</v>
      </c>
      <c r="M1592" s="170">
        <v>1.0777039799999999E-2</v>
      </c>
      <c r="N1592" s="170">
        <v>1.2745688299999999E-4</v>
      </c>
      <c r="O1592" s="170">
        <v>3.3362806000000002E-2</v>
      </c>
      <c r="Q1592" s="69">
        <v>2.9644408000000002</v>
      </c>
      <c r="S1592" s="116">
        <v>6.6369699000000002E-3</v>
      </c>
      <c r="T1592" s="116">
        <v>6.2092904000000003E-3</v>
      </c>
      <c r="U1592" s="116">
        <v>2.2281014E-4</v>
      </c>
      <c r="V1592" s="116">
        <v>2.0486933999999999E-4</v>
      </c>
      <c r="X1592" s="172">
        <v>1.3792322E-5</v>
      </c>
    </row>
    <row r="1593" spans="1:24" ht="14.4">
      <c r="A1593" t="s">
        <v>3744</v>
      </c>
      <c r="B1593" s="85" t="s">
        <v>1162</v>
      </c>
      <c r="C1593" s="113" t="str">
        <f t="shared" ref="C1593:C1656" si="294">MID(A1593,1,12)</f>
        <v>B.044.01.229</v>
      </c>
      <c r="D1593" s="9" t="s">
        <v>1163</v>
      </c>
      <c r="E1593" s="112" t="s">
        <v>514</v>
      </c>
      <c r="F1593" s="115" t="str">
        <f t="shared" ref="F1593:F1656" si="295">MID(A1593, 21,85)</f>
        <v>Electricity Mali production</v>
      </c>
      <c r="G1593" s="146">
        <v>0.19693654000000002</v>
      </c>
      <c r="H1593" s="8">
        <f t="shared" ref="H1593:H1656" si="296">G1593</f>
        <v>0.19693654000000002</v>
      </c>
      <c r="J1593" s="169">
        <v>4.1982867536000001E-2</v>
      </c>
      <c r="K1593" s="8">
        <f t="shared" ref="K1593:K1656" si="297">J1593</f>
        <v>4.1982867536000001E-2</v>
      </c>
      <c r="L1593" s="170">
        <v>2.6650176999999998E-3</v>
      </c>
      <c r="M1593" s="170">
        <v>9.6381959999999999E-3</v>
      </c>
      <c r="N1593" s="170">
        <v>1.3917283600000001E-4</v>
      </c>
      <c r="O1593" s="170">
        <v>2.9540481E-2</v>
      </c>
      <c r="Q1593" s="69">
        <v>2.8132833000000002</v>
      </c>
      <c r="S1593" s="116">
        <v>5.8955813999999997E-3</v>
      </c>
      <c r="T1593" s="116">
        <v>5.5167048000000002E-3</v>
      </c>
      <c r="U1593" s="116">
        <v>1.9770116999999999E-4</v>
      </c>
      <c r="V1593" s="116">
        <v>1.8117544999999999E-4</v>
      </c>
      <c r="X1593" s="172">
        <v>1.2263233999999999E-5</v>
      </c>
    </row>
    <row r="1594" spans="1:24" ht="14.4">
      <c r="A1594" t="s">
        <v>3745</v>
      </c>
      <c r="B1594" s="85" t="s">
        <v>1162</v>
      </c>
      <c r="C1594" s="113" t="str">
        <f t="shared" si="294"/>
        <v>B.044.01.230</v>
      </c>
      <c r="D1594" s="9" t="s">
        <v>1163</v>
      </c>
      <c r="E1594" s="112" t="s">
        <v>514</v>
      </c>
      <c r="F1594" s="115" t="str">
        <f t="shared" si="295"/>
        <v xml:space="preserve">Electricity Malta production (from Our World in Data) </v>
      </c>
      <c r="G1594" s="146">
        <v>0.15177248000000002</v>
      </c>
      <c r="H1594" s="8">
        <f t="shared" si="296"/>
        <v>0.15177248000000002</v>
      </c>
      <c r="J1594" s="169">
        <v>2.4301353613999998E-2</v>
      </c>
      <c r="K1594" s="8">
        <f t="shared" si="297"/>
        <v>2.4301353613999998E-2</v>
      </c>
      <c r="L1594" s="170">
        <v>3.3361589300000001E-4</v>
      </c>
      <c r="M1594" s="170">
        <v>1.1391181900000001E-3</v>
      </c>
      <c r="N1594" s="170">
        <v>6.2747531000000007E-5</v>
      </c>
      <c r="O1594" s="170">
        <v>2.2765871999999999E-2</v>
      </c>
      <c r="Q1594" s="69">
        <v>2.2128825000000001</v>
      </c>
      <c r="S1594" s="116">
        <v>2.7815375999999999E-3</v>
      </c>
      <c r="T1594" s="116">
        <v>2.5471770999999999E-3</v>
      </c>
      <c r="U1594" s="116">
        <v>1.2011474000000001E-4</v>
      </c>
      <c r="V1594" s="116">
        <v>1.1424582E-4</v>
      </c>
      <c r="X1594" s="172">
        <v>6.9265804999999999E-6</v>
      </c>
    </row>
    <row r="1595" spans="1:24" ht="14.4">
      <c r="A1595" t="s">
        <v>3746</v>
      </c>
      <c r="B1595" s="85" t="s">
        <v>1162</v>
      </c>
      <c r="C1595" s="113" t="str">
        <f t="shared" si="294"/>
        <v>B.044.01.231</v>
      </c>
      <c r="D1595" s="9" t="s">
        <v>1163</v>
      </c>
      <c r="E1595" s="112" t="s">
        <v>514</v>
      </c>
      <c r="F1595" s="115" t="str">
        <f t="shared" si="295"/>
        <v>Electricity Mauritania production</v>
      </c>
      <c r="G1595" s="146">
        <v>0.18920358000000001</v>
      </c>
      <c r="H1595" s="8">
        <f t="shared" si="296"/>
        <v>0.18920358000000001</v>
      </c>
      <c r="J1595" s="169">
        <v>4.0195790721999997E-2</v>
      </c>
      <c r="K1595" s="8">
        <f t="shared" si="297"/>
        <v>4.0195790721999997E-2</v>
      </c>
      <c r="L1595" s="170">
        <v>2.5117643999999998E-3</v>
      </c>
      <c r="M1595" s="170">
        <v>9.1555404999999999E-3</v>
      </c>
      <c r="N1595" s="170">
        <v>1.4794882200000001E-4</v>
      </c>
      <c r="O1595" s="170">
        <v>2.8380537000000001E-2</v>
      </c>
      <c r="Q1595" s="69">
        <v>2.7163602999999998</v>
      </c>
      <c r="S1595" s="116">
        <v>5.6420337999999997E-3</v>
      </c>
      <c r="T1595" s="116">
        <v>5.2786754000000002E-3</v>
      </c>
      <c r="U1595" s="116">
        <v>1.894749E-4</v>
      </c>
      <c r="V1595" s="116">
        <v>1.7388353E-4</v>
      </c>
      <c r="X1595" s="172">
        <v>1.1739915E-5</v>
      </c>
    </row>
    <row r="1596" spans="1:24" ht="14.4">
      <c r="A1596" t="s">
        <v>3747</v>
      </c>
      <c r="B1596" s="85" t="s">
        <v>1162</v>
      </c>
      <c r="C1596" s="113" t="str">
        <f t="shared" si="294"/>
        <v>B.044.01.232</v>
      </c>
      <c r="D1596" s="9" t="s">
        <v>1163</v>
      </c>
      <c r="E1596" s="112" t="s">
        <v>514</v>
      </c>
      <c r="F1596" s="115" t="str">
        <f t="shared" si="295"/>
        <v>Electricity Mauritius production</v>
      </c>
      <c r="G1596" s="146">
        <v>0.21488594666666666</v>
      </c>
      <c r="H1596" s="8">
        <f t="shared" si="296"/>
        <v>0.21488594666666666</v>
      </c>
      <c r="J1596" s="169">
        <v>4.4393005434000002E-2</v>
      </c>
      <c r="K1596" s="8">
        <f t="shared" si="297"/>
        <v>4.4393005434000002E-2</v>
      </c>
      <c r="L1596" s="170">
        <v>3.1387163000000003E-3</v>
      </c>
      <c r="M1596" s="170">
        <v>8.6719073000000001E-3</v>
      </c>
      <c r="N1596" s="170">
        <v>3.4948983399999995E-4</v>
      </c>
      <c r="O1596" s="170">
        <v>3.2232891999999999E-2</v>
      </c>
      <c r="Q1596" s="69">
        <v>2.8640061999999999</v>
      </c>
      <c r="S1596" s="116">
        <v>5.6404341000000002E-3</v>
      </c>
      <c r="T1596" s="116">
        <v>5.3350371000000004E-3</v>
      </c>
      <c r="U1596" s="116">
        <v>2.0417796999999999E-4</v>
      </c>
      <c r="V1596" s="116">
        <v>1.0121908E-4</v>
      </c>
      <c r="X1596" s="172">
        <v>1.2430567000000001E-5</v>
      </c>
    </row>
    <row r="1597" spans="1:24" ht="14.4">
      <c r="A1597" t="s">
        <v>3748</v>
      </c>
      <c r="B1597" s="85" t="s">
        <v>1162</v>
      </c>
      <c r="C1597" s="113" t="str">
        <f t="shared" si="294"/>
        <v>B.044.01.233</v>
      </c>
      <c r="D1597" s="9" t="s">
        <v>1163</v>
      </c>
      <c r="E1597" s="112" t="s">
        <v>514</v>
      </c>
      <c r="F1597" s="115" t="str">
        <f t="shared" si="295"/>
        <v>Electricity Mexico production</v>
      </c>
      <c r="G1597" s="146">
        <v>0.14955752666666666</v>
      </c>
      <c r="H1597" s="8">
        <f t="shared" si="296"/>
        <v>0.14955752666666666</v>
      </c>
      <c r="J1597" s="169">
        <v>3.1556357638E-2</v>
      </c>
      <c r="K1597" s="8">
        <f t="shared" si="297"/>
        <v>3.1556357638E-2</v>
      </c>
      <c r="L1597" s="170">
        <v>2.4889316199999999E-3</v>
      </c>
      <c r="M1597" s="170">
        <v>5.8770044E-3</v>
      </c>
      <c r="N1597" s="170">
        <v>7.5679261799999997E-4</v>
      </c>
      <c r="O1597" s="170">
        <v>2.2433629E-2</v>
      </c>
      <c r="Q1597" s="69">
        <v>2.3406734</v>
      </c>
      <c r="S1597" s="116">
        <v>3.8133963999999998E-3</v>
      </c>
      <c r="T1597" s="116">
        <v>3.5637322000000001E-3</v>
      </c>
      <c r="U1597" s="116">
        <v>1.4010855999999999E-4</v>
      </c>
      <c r="V1597" s="116">
        <v>1.0955559E-4</v>
      </c>
      <c r="X1597" s="172">
        <v>9.0114097000000007E-6</v>
      </c>
    </row>
    <row r="1598" spans="1:24" ht="14.4">
      <c r="A1598" t="s">
        <v>3749</v>
      </c>
      <c r="B1598" s="85" t="s">
        <v>1162</v>
      </c>
      <c r="C1598" s="113" t="str">
        <f t="shared" si="294"/>
        <v>B.044.01.234</v>
      </c>
      <c r="D1598" s="9" t="s">
        <v>1163</v>
      </c>
      <c r="E1598" s="112" t="s">
        <v>514</v>
      </c>
      <c r="F1598" s="115" t="str">
        <f t="shared" si="295"/>
        <v>Electricity Moldova production</v>
      </c>
      <c r="G1598" s="146">
        <v>0.16667746666666666</v>
      </c>
      <c r="H1598" s="8">
        <f t="shared" si="296"/>
        <v>0.16667746666666666</v>
      </c>
      <c r="J1598" s="169">
        <v>3.4180539459999999E-2</v>
      </c>
      <c r="K1598" s="8">
        <f t="shared" si="297"/>
        <v>3.4180539459999999E-2</v>
      </c>
      <c r="L1598" s="170">
        <v>2.8213784E-3</v>
      </c>
      <c r="M1598" s="170">
        <v>6.3192004000000006E-3</v>
      </c>
      <c r="N1598" s="170">
        <v>3.8340660000000001E-5</v>
      </c>
      <c r="O1598" s="170">
        <v>2.5001619999999999E-2</v>
      </c>
      <c r="Q1598" s="69">
        <v>2.3586269</v>
      </c>
      <c r="S1598" s="116">
        <v>4.1628176999999999E-3</v>
      </c>
      <c r="T1598" s="116">
        <v>3.8814873E-3</v>
      </c>
      <c r="U1598" s="116">
        <v>1.5463097E-4</v>
      </c>
      <c r="V1598" s="116">
        <v>1.2669948000000001E-4</v>
      </c>
      <c r="X1598" s="172">
        <v>9.8894990999999996E-6</v>
      </c>
    </row>
    <row r="1599" spans="1:24" ht="14.4">
      <c r="A1599" t="s">
        <v>3750</v>
      </c>
      <c r="B1599" s="85" t="s">
        <v>1162</v>
      </c>
      <c r="C1599" s="113" t="str">
        <f t="shared" si="294"/>
        <v>B.044.01.235</v>
      </c>
      <c r="D1599" s="9" t="s">
        <v>1163</v>
      </c>
      <c r="E1599" s="112" t="s">
        <v>514</v>
      </c>
      <c r="F1599" s="115" t="str">
        <f t="shared" si="295"/>
        <v>Electricity Mongolia production</v>
      </c>
      <c r="G1599" s="146">
        <v>0.30552328000000001</v>
      </c>
      <c r="H1599" s="8">
        <f t="shared" si="296"/>
        <v>0.30552328000000001</v>
      </c>
      <c r="J1599" s="169">
        <v>5.9126018427999999E-2</v>
      </c>
      <c r="K1599" s="8">
        <f t="shared" si="297"/>
        <v>5.9126018427999999E-2</v>
      </c>
      <c r="L1599" s="170">
        <v>3.8672381999999999E-3</v>
      </c>
      <c r="M1599" s="170">
        <v>8.7295392000000006E-3</v>
      </c>
      <c r="N1599" s="170">
        <v>7.0074902800000007E-4</v>
      </c>
      <c r="O1599" s="170">
        <v>4.5828491999999998E-2</v>
      </c>
      <c r="Q1599" s="69">
        <v>3.2280413000000001</v>
      </c>
      <c r="S1599" s="116">
        <v>6.8788390000000003E-3</v>
      </c>
      <c r="T1599" s="116">
        <v>6.5581670999999998E-3</v>
      </c>
      <c r="U1599" s="116">
        <v>2.7103941999999999E-4</v>
      </c>
      <c r="V1599" s="199">
        <v>4.9632495999999999E-5</v>
      </c>
      <c r="X1599" s="172">
        <v>1.599749E-5</v>
      </c>
    </row>
    <row r="1600" spans="1:24" ht="14.4">
      <c r="A1600" t="s">
        <v>3751</v>
      </c>
      <c r="B1600" s="85" t="s">
        <v>1162</v>
      </c>
      <c r="C1600" s="113" t="str">
        <f t="shared" si="294"/>
        <v>B.044.01.236</v>
      </c>
      <c r="D1600" s="9" t="s">
        <v>1163</v>
      </c>
      <c r="E1600" s="112" t="s">
        <v>514</v>
      </c>
      <c r="F1600" s="115" t="str">
        <f t="shared" si="295"/>
        <v>Electricity Montenegro production</v>
      </c>
      <c r="G1600" s="146">
        <v>8.1913946666666668E-2</v>
      </c>
      <c r="H1600" s="8">
        <f t="shared" si="296"/>
        <v>8.1913946666666668E-2</v>
      </c>
      <c r="J1600" s="169">
        <v>1.5902885969999999E-2</v>
      </c>
      <c r="K1600" s="8">
        <f t="shared" si="297"/>
        <v>1.5902885969999999E-2</v>
      </c>
      <c r="L1600" s="170">
        <v>1.02136689E-3</v>
      </c>
      <c r="M1600" s="170">
        <v>2.2325177000000001E-3</v>
      </c>
      <c r="N1600" s="170">
        <v>3.6190937999999999E-4</v>
      </c>
      <c r="O1600" s="170">
        <v>1.2287091999999999E-2</v>
      </c>
      <c r="Q1600" s="69">
        <v>1.6644588</v>
      </c>
      <c r="S1600" s="116">
        <v>1.8100175999999999E-3</v>
      </c>
      <c r="T1600" s="116">
        <v>1.7278176E-3</v>
      </c>
      <c r="U1600" s="199">
        <v>7.2090949999999995E-5</v>
      </c>
      <c r="V1600" s="199">
        <v>1.0109077E-5</v>
      </c>
      <c r="X1600" s="172">
        <v>4.2993329999999999E-6</v>
      </c>
    </row>
    <row r="1601" spans="1:24" ht="14.4">
      <c r="A1601" t="s">
        <v>3752</v>
      </c>
      <c r="B1601" s="85" t="s">
        <v>1162</v>
      </c>
      <c r="C1601" s="113" t="str">
        <f t="shared" si="294"/>
        <v>B.044.01.237</v>
      </c>
      <c r="D1601" s="9" t="s">
        <v>1163</v>
      </c>
      <c r="E1601" s="112" t="s">
        <v>514</v>
      </c>
      <c r="F1601" s="115" t="str">
        <f t="shared" si="295"/>
        <v>Electricity Montserrat production</v>
      </c>
      <c r="G1601" s="146">
        <v>0.23842153333333335</v>
      </c>
      <c r="H1601" s="8">
        <f t="shared" si="296"/>
        <v>0.23842153333333335</v>
      </c>
      <c r="J1601" s="169">
        <v>5.0598526665229002E-2</v>
      </c>
      <c r="K1601" s="8">
        <f t="shared" si="297"/>
        <v>5.0598526665229002E-2</v>
      </c>
      <c r="L1601" s="170">
        <v>3.1695345000000001E-3</v>
      </c>
      <c r="M1601" s="170">
        <v>1.15568614E-2</v>
      </c>
      <c r="N1601" s="170">
        <v>1.08900765229E-4</v>
      </c>
      <c r="O1601" s="170">
        <v>3.576323E-2</v>
      </c>
      <c r="Q1601" s="69">
        <v>3.0929318000000001</v>
      </c>
      <c r="S1601" s="116">
        <v>7.1165886999999999E-3</v>
      </c>
      <c r="T1601" s="116">
        <v>6.6578512000000003E-3</v>
      </c>
      <c r="U1601" s="116">
        <v>2.3886799E-4</v>
      </c>
      <c r="V1601" s="116">
        <v>2.1986955999999999E-4</v>
      </c>
      <c r="X1601" s="172">
        <v>1.4778953E-5</v>
      </c>
    </row>
    <row r="1602" spans="1:24" ht="14.4">
      <c r="A1602" t="s">
        <v>3753</v>
      </c>
      <c r="B1602" s="85" t="s">
        <v>1162</v>
      </c>
      <c r="C1602" s="113" t="str">
        <f t="shared" si="294"/>
        <v>B.044.01.238</v>
      </c>
      <c r="D1602" s="9" t="s">
        <v>1163</v>
      </c>
      <c r="E1602" s="112" t="s">
        <v>514</v>
      </c>
      <c r="F1602" s="115" t="str">
        <f t="shared" si="295"/>
        <v>Electricity Morocco production</v>
      </c>
      <c r="G1602" s="146">
        <v>0.25133136666666667</v>
      </c>
      <c r="H1602" s="8">
        <f t="shared" si="296"/>
        <v>0.25133136666666667</v>
      </c>
      <c r="J1602" s="169">
        <v>4.8911921396999999E-2</v>
      </c>
      <c r="K1602" s="8">
        <f t="shared" si="297"/>
        <v>4.8911921396999999E-2</v>
      </c>
      <c r="L1602" s="170">
        <v>3.2826755999999999E-3</v>
      </c>
      <c r="M1602" s="170">
        <v>7.3626215000000004E-3</v>
      </c>
      <c r="N1602" s="170">
        <v>5.6691929699999994E-4</v>
      </c>
      <c r="O1602" s="170">
        <v>3.7699705E-2</v>
      </c>
      <c r="Q1602" s="69">
        <v>2.9330004000000001</v>
      </c>
      <c r="S1602" s="116">
        <v>5.7002292999999999E-3</v>
      </c>
      <c r="T1602" s="116">
        <v>5.4235986999999998E-3</v>
      </c>
      <c r="U1602" s="116">
        <v>2.2368925000000001E-4</v>
      </c>
      <c r="V1602" s="199">
        <v>5.2941285E-5</v>
      </c>
      <c r="X1602" s="172">
        <v>1.3313441000000001E-5</v>
      </c>
    </row>
    <row r="1603" spans="1:24" ht="14.4">
      <c r="A1603" t="s">
        <v>3754</v>
      </c>
      <c r="B1603" s="85" t="s">
        <v>1162</v>
      </c>
      <c r="C1603" s="113" t="str">
        <f t="shared" si="294"/>
        <v>B.044.01.239</v>
      </c>
      <c r="D1603" s="9" t="s">
        <v>1163</v>
      </c>
      <c r="E1603" s="112" t="s">
        <v>514</v>
      </c>
      <c r="F1603" s="115" t="str">
        <f t="shared" si="295"/>
        <v>Electricity Mozambique production</v>
      </c>
      <c r="G1603" s="146">
        <v>3.5932356000000006E-2</v>
      </c>
      <c r="H1603" s="8">
        <f t="shared" si="296"/>
        <v>3.5932356000000006E-2</v>
      </c>
      <c r="J1603" s="169">
        <v>7.5566217228999998E-3</v>
      </c>
      <c r="K1603" s="8">
        <f t="shared" si="297"/>
        <v>7.5566217228999998E-3</v>
      </c>
      <c r="L1603" s="170">
        <v>6.0662781000000001E-4</v>
      </c>
      <c r="M1603" s="170">
        <v>1.34791106E-3</v>
      </c>
      <c r="N1603" s="170">
        <v>2.122294529E-4</v>
      </c>
      <c r="O1603" s="170">
        <v>5.3898534000000001E-3</v>
      </c>
      <c r="Q1603" s="69">
        <v>1.4739963</v>
      </c>
      <c r="S1603" s="116">
        <v>8.9477036E-4</v>
      </c>
      <c r="T1603" s="116">
        <v>8.3558958000000004E-4</v>
      </c>
      <c r="U1603" s="199">
        <v>3.3273162000000001E-5</v>
      </c>
      <c r="V1603" s="199">
        <v>2.5907619000000001E-5</v>
      </c>
      <c r="X1603" s="172">
        <v>2.1978372000000002E-6</v>
      </c>
    </row>
    <row r="1604" spans="1:24" ht="14.4">
      <c r="A1604" t="s">
        <v>3755</v>
      </c>
      <c r="B1604" s="85" t="s">
        <v>1162</v>
      </c>
      <c r="C1604" s="113" t="str">
        <f t="shared" si="294"/>
        <v>B.044.01.240</v>
      </c>
      <c r="D1604" s="9" t="s">
        <v>1163</v>
      </c>
      <c r="E1604" s="112" t="s">
        <v>514</v>
      </c>
      <c r="F1604" s="115" t="str">
        <f t="shared" si="295"/>
        <v>Electricity Myanmar production</v>
      </c>
      <c r="G1604" s="146">
        <v>0.10419464666666668</v>
      </c>
      <c r="H1604" s="8">
        <f t="shared" si="296"/>
        <v>0.10419464666666668</v>
      </c>
      <c r="J1604" s="169">
        <v>2.1306588192000001E-2</v>
      </c>
      <c r="K1604" s="8">
        <f t="shared" si="297"/>
        <v>2.1306588192000001E-2</v>
      </c>
      <c r="L1604" s="170">
        <v>1.7295731700000001E-3</v>
      </c>
      <c r="M1604" s="170">
        <v>3.7948126E-3</v>
      </c>
      <c r="N1604" s="170">
        <v>1.53005422E-4</v>
      </c>
      <c r="O1604" s="170">
        <v>1.5629197000000001E-2</v>
      </c>
      <c r="Q1604" s="69">
        <v>1.8764797</v>
      </c>
      <c r="S1604" s="116">
        <v>2.5496516000000002E-3</v>
      </c>
      <c r="T1604" s="116">
        <v>2.3867950000000001E-3</v>
      </c>
      <c r="U1604" s="199">
        <v>9.5879737000000004E-5</v>
      </c>
      <c r="V1604" s="199">
        <v>6.6976899999999999E-5</v>
      </c>
      <c r="X1604" s="172">
        <v>6.1013650999999998E-6</v>
      </c>
    </row>
    <row r="1605" spans="1:24" ht="14.4">
      <c r="A1605" t="s">
        <v>3756</v>
      </c>
      <c r="B1605" s="85" t="s">
        <v>1162</v>
      </c>
      <c r="C1605" s="113" t="str">
        <f t="shared" si="294"/>
        <v>B.044.01.241</v>
      </c>
      <c r="D1605" s="9" t="s">
        <v>1163</v>
      </c>
      <c r="E1605" s="112" t="s">
        <v>514</v>
      </c>
      <c r="F1605" s="115" t="str">
        <f t="shared" si="295"/>
        <v>Electricity Namibia production</v>
      </c>
      <c r="G1605" s="146">
        <v>1.3158678666666668E-2</v>
      </c>
      <c r="H1605" s="8">
        <f t="shared" si="296"/>
        <v>1.3158678666666668E-2</v>
      </c>
      <c r="J1605" s="169">
        <v>2.8035956350000004E-3</v>
      </c>
      <c r="K1605" s="8">
        <f t="shared" si="297"/>
        <v>2.8035956350000004E-3</v>
      </c>
      <c r="L1605" s="170">
        <v>1.4592805699999999E-4</v>
      </c>
      <c r="M1605" s="170">
        <v>3.2604739E-4</v>
      </c>
      <c r="N1605" s="170">
        <v>3.57818388E-4</v>
      </c>
      <c r="O1605" s="170">
        <v>1.9738018000000001E-3</v>
      </c>
      <c r="Q1605" s="69">
        <v>1.4540124000000001</v>
      </c>
      <c r="S1605" s="116">
        <v>2.8374496000000001E-4</v>
      </c>
      <c r="T1605" s="116">
        <v>2.7102369000000002E-4</v>
      </c>
      <c r="U1605" s="199">
        <v>1.1436793E-5</v>
      </c>
      <c r="V1605" s="199">
        <v>1.2844723E-6</v>
      </c>
      <c r="X1605" s="172">
        <v>7.7977061999999997E-7</v>
      </c>
    </row>
    <row r="1606" spans="1:24" ht="14.4">
      <c r="A1606" t="s">
        <v>3757</v>
      </c>
      <c r="B1606" s="85" t="s">
        <v>1162</v>
      </c>
      <c r="C1606" s="113" t="str">
        <f t="shared" si="294"/>
        <v>B.044.01.242</v>
      </c>
      <c r="D1606" s="9" t="s">
        <v>1163</v>
      </c>
      <c r="E1606" s="112" t="s">
        <v>514</v>
      </c>
      <c r="F1606" s="115" t="str">
        <f t="shared" si="295"/>
        <v>Electricity Nauru production</v>
      </c>
      <c r="G1606" s="146">
        <v>0.17118225333333334</v>
      </c>
      <c r="H1606" s="8">
        <f t="shared" si="296"/>
        <v>0.17118225333333334</v>
      </c>
      <c r="J1606" s="169">
        <v>3.6381529219000001E-2</v>
      </c>
      <c r="K1606" s="8">
        <f t="shared" si="297"/>
        <v>3.6381529219000001E-2</v>
      </c>
      <c r="L1606" s="170">
        <v>2.2734672E-3</v>
      </c>
      <c r="M1606" s="170">
        <v>8.2871872000000006E-3</v>
      </c>
      <c r="N1606" s="170">
        <v>1.43536819E-4</v>
      </c>
      <c r="O1606" s="170">
        <v>2.5677338000000001E-2</v>
      </c>
      <c r="Q1606" s="69">
        <v>2.4205261</v>
      </c>
      <c r="S1606" s="116">
        <v>5.1046416999999998E-3</v>
      </c>
      <c r="T1606" s="116">
        <v>4.7759528999999998E-3</v>
      </c>
      <c r="U1606" s="116">
        <v>1.7143947999999999E-4</v>
      </c>
      <c r="V1606" s="116">
        <v>1.5724936000000001E-4</v>
      </c>
      <c r="X1606" s="172">
        <v>1.0624482E-5</v>
      </c>
    </row>
    <row r="1607" spans="1:24" ht="14.4">
      <c r="A1607" t="s">
        <v>3758</v>
      </c>
      <c r="B1607" s="85" t="s">
        <v>1162</v>
      </c>
      <c r="C1607" s="113" t="str">
        <f t="shared" si="294"/>
        <v>B.044.01.243</v>
      </c>
      <c r="D1607" s="9" t="s">
        <v>1163</v>
      </c>
      <c r="E1607" s="112" t="s">
        <v>514</v>
      </c>
      <c r="F1607" s="115" t="str">
        <f t="shared" si="295"/>
        <v>Electricity Nepal production</v>
      </c>
      <c r="G1607" s="146">
        <v>2.3523945333333335E-3</v>
      </c>
      <c r="H1607" s="8">
        <f t="shared" si="296"/>
        <v>2.3523945333333335E-3</v>
      </c>
      <c r="J1607" s="169">
        <v>6.0915894362999993E-4</v>
      </c>
      <c r="K1607" s="8">
        <f t="shared" si="297"/>
        <v>6.0915894362999993E-4</v>
      </c>
      <c r="L1607" s="170">
        <v>7.5683511899999996E-6</v>
      </c>
      <c r="M1607" s="170">
        <v>1.4654875399999999E-6</v>
      </c>
      <c r="N1607" s="170">
        <v>2.472659249E-4</v>
      </c>
      <c r="O1607" s="170">
        <v>3.5285918E-4</v>
      </c>
      <c r="Q1607" s="69">
        <v>1.1691119000000001</v>
      </c>
      <c r="S1607" s="199">
        <v>4.0376434000000002E-5</v>
      </c>
      <c r="T1607" s="199">
        <v>3.8553843000000001E-5</v>
      </c>
      <c r="U1607" s="199">
        <v>1.7878555999999999E-6</v>
      </c>
      <c r="V1607" s="199">
        <v>3.4735436E-8</v>
      </c>
      <c r="X1607" s="172">
        <v>1.8967214000000001E-7</v>
      </c>
    </row>
    <row r="1608" spans="1:24" ht="14.4">
      <c r="A1608" t="s">
        <v>3759</v>
      </c>
      <c r="B1608" s="85" t="s">
        <v>1162</v>
      </c>
      <c r="C1608" s="113" t="str">
        <f t="shared" si="294"/>
        <v>B.044.01.244</v>
      </c>
      <c r="D1608" s="9" t="s">
        <v>1163</v>
      </c>
      <c r="E1608" s="112" t="s">
        <v>514</v>
      </c>
      <c r="F1608" s="115" t="str">
        <f t="shared" si="295"/>
        <v xml:space="preserve">Electricity Netherlands production (from Our World in Data) </v>
      </c>
      <c r="G1608" s="146">
        <v>8.9959426666666661E-2</v>
      </c>
      <c r="H1608" s="8">
        <f t="shared" si="296"/>
        <v>8.9959426666666661E-2</v>
      </c>
      <c r="J1608" s="169">
        <v>1.6107905007999999E-2</v>
      </c>
      <c r="K1608" s="8">
        <f t="shared" si="297"/>
        <v>1.6107905007999999E-2</v>
      </c>
      <c r="L1608" s="170">
        <v>4.2514072899999997E-4</v>
      </c>
      <c r="M1608" s="170">
        <v>1.39380689E-3</v>
      </c>
      <c r="N1608" s="170">
        <v>7.9504338900000002E-4</v>
      </c>
      <c r="O1608" s="170">
        <v>1.3493913999999999E-2</v>
      </c>
      <c r="Q1608" s="69">
        <v>1.8535257000000001</v>
      </c>
      <c r="S1608" s="116">
        <v>1.7966636E-3</v>
      </c>
      <c r="T1608" s="116">
        <v>1.6669855999999999E-3</v>
      </c>
      <c r="U1608" s="199">
        <v>7.4639186000000004E-5</v>
      </c>
      <c r="V1608" s="199">
        <v>5.5038791999999997E-5</v>
      </c>
      <c r="X1608" s="172">
        <v>4.4162974000000003E-6</v>
      </c>
    </row>
    <row r="1609" spans="1:24" ht="14.4">
      <c r="A1609" t="s">
        <v>3760</v>
      </c>
      <c r="B1609" s="85" t="s">
        <v>1162</v>
      </c>
      <c r="C1609" s="113" t="str">
        <f t="shared" si="294"/>
        <v>B.044.01.245</v>
      </c>
      <c r="D1609" s="9" t="s">
        <v>1163</v>
      </c>
      <c r="E1609" s="112" t="s">
        <v>514</v>
      </c>
      <c r="F1609" s="115" t="str">
        <f t="shared" si="295"/>
        <v>Electricity New Caledonia production</v>
      </c>
      <c r="G1609" s="146">
        <v>0.18911104000000001</v>
      </c>
      <c r="H1609" s="8">
        <f t="shared" si="296"/>
        <v>0.18911104000000001</v>
      </c>
      <c r="J1609" s="169">
        <v>3.7998975303999996E-2</v>
      </c>
      <c r="K1609" s="8">
        <f t="shared" si="297"/>
        <v>3.7998975303999996E-2</v>
      </c>
      <c r="L1609" s="170">
        <v>2.4358063000000001E-3</v>
      </c>
      <c r="M1609" s="170">
        <v>6.8371856000000002E-3</v>
      </c>
      <c r="N1609" s="170">
        <v>3.5932740400000001E-4</v>
      </c>
      <c r="O1609" s="170">
        <v>2.8366656000000001E-2</v>
      </c>
      <c r="Q1609" s="69">
        <v>2.4096193000000001</v>
      </c>
      <c r="S1609" s="116">
        <v>4.7877175000000001E-3</v>
      </c>
      <c r="T1609" s="116">
        <v>4.5259302000000001E-3</v>
      </c>
      <c r="U1609" s="116">
        <v>1.7604479E-4</v>
      </c>
      <c r="V1609" s="199">
        <v>8.5742497E-5</v>
      </c>
      <c r="X1609" s="172">
        <v>1.0617134E-5</v>
      </c>
    </row>
    <row r="1610" spans="1:24" ht="14.4">
      <c r="A1610" t="s">
        <v>3761</v>
      </c>
      <c r="B1610" s="85" t="s">
        <v>1162</v>
      </c>
      <c r="C1610" s="113" t="str">
        <f t="shared" si="294"/>
        <v>B.044.01.246</v>
      </c>
      <c r="D1610" s="9" t="s">
        <v>1163</v>
      </c>
      <c r="E1610" s="112" t="s">
        <v>514</v>
      </c>
      <c r="F1610" s="115" t="str">
        <f t="shared" si="295"/>
        <v>Electricity New Zealand production</v>
      </c>
      <c r="G1610" s="146">
        <v>2.4260472000000002E-2</v>
      </c>
      <c r="H1610" s="8">
        <f t="shared" si="296"/>
        <v>2.4260472000000002E-2</v>
      </c>
      <c r="J1610" s="169">
        <v>5.1878681310000008E-3</v>
      </c>
      <c r="K1610" s="8">
        <f t="shared" si="297"/>
        <v>5.1878681310000008E-3</v>
      </c>
      <c r="L1610" s="170">
        <v>4.1981917000000001E-4</v>
      </c>
      <c r="M1610" s="170">
        <v>9.7820445999999999E-4</v>
      </c>
      <c r="N1610" s="170">
        <v>1.5077370100000001E-4</v>
      </c>
      <c r="O1610" s="170">
        <v>3.6390708000000002E-3</v>
      </c>
      <c r="Q1610" s="69">
        <v>1.2876901999999999</v>
      </c>
      <c r="S1610" s="116">
        <v>6.3915954000000005E-4</v>
      </c>
      <c r="T1610" s="116">
        <v>5.8326538000000002E-4</v>
      </c>
      <c r="U1610" s="199">
        <v>2.2836285999999999E-5</v>
      </c>
      <c r="V1610" s="199">
        <v>3.3057874000000003E-5</v>
      </c>
      <c r="X1610" s="172">
        <v>1.7925988000000001E-6</v>
      </c>
    </row>
    <row r="1611" spans="1:24" ht="14.4">
      <c r="A1611" t="s">
        <v>3762</v>
      </c>
      <c r="B1611" s="85" t="s">
        <v>1162</v>
      </c>
      <c r="C1611" s="113" t="str">
        <f t="shared" si="294"/>
        <v>B.044.01.247</v>
      </c>
      <c r="D1611" s="9" t="s">
        <v>1163</v>
      </c>
      <c r="E1611" s="112" t="s">
        <v>514</v>
      </c>
      <c r="F1611" s="115" t="str">
        <f t="shared" si="295"/>
        <v>Electricity Nicaragua production</v>
      </c>
      <c r="G1611" s="146">
        <v>9.9047460000000004E-2</v>
      </c>
      <c r="H1611" s="8">
        <f t="shared" si="296"/>
        <v>9.9047460000000004E-2</v>
      </c>
      <c r="J1611" s="169">
        <v>2.3985167704999998E-2</v>
      </c>
      <c r="K1611" s="8">
        <f t="shared" si="297"/>
        <v>2.3985167704999998E-2</v>
      </c>
      <c r="L1611" s="170">
        <v>2.2299108999999998E-3</v>
      </c>
      <c r="M1611" s="170">
        <v>6.7903225999999999E-3</v>
      </c>
      <c r="N1611" s="170">
        <v>1.07815205E-4</v>
      </c>
      <c r="O1611" s="170">
        <v>1.4857119E-2</v>
      </c>
      <c r="Q1611" s="69">
        <v>2.6734420000000001</v>
      </c>
      <c r="S1611" s="116">
        <v>3.3743967999999998E-3</v>
      </c>
      <c r="T1611" s="116">
        <v>3.1611536000000001E-3</v>
      </c>
      <c r="U1611" s="116">
        <v>1.0805738E-4</v>
      </c>
      <c r="V1611" s="116">
        <v>1.0518581000000001E-4</v>
      </c>
      <c r="X1611" s="172">
        <v>7.2390858E-6</v>
      </c>
    </row>
    <row r="1612" spans="1:24" ht="14.4">
      <c r="A1612" t="s">
        <v>3763</v>
      </c>
      <c r="B1612" s="85" t="s">
        <v>1162</v>
      </c>
      <c r="C1612" s="113" t="str">
        <f t="shared" si="294"/>
        <v>B.044.01.248</v>
      </c>
      <c r="D1612" s="9" t="s">
        <v>1163</v>
      </c>
      <c r="E1612" s="112" t="s">
        <v>514</v>
      </c>
      <c r="F1612" s="115" t="str">
        <f t="shared" si="295"/>
        <v>Electricity Niger production</v>
      </c>
      <c r="G1612" s="146">
        <v>0.39155993333333333</v>
      </c>
      <c r="H1612" s="8">
        <f t="shared" si="296"/>
        <v>0.39155993333333333</v>
      </c>
      <c r="J1612" s="169">
        <v>8.1091854646000008E-2</v>
      </c>
      <c r="K1612" s="8">
        <f t="shared" si="297"/>
        <v>8.1091854646000008E-2</v>
      </c>
      <c r="L1612" s="170">
        <v>5.2022922999999995E-3</v>
      </c>
      <c r="M1612" s="170">
        <v>1.6785590500000003E-2</v>
      </c>
      <c r="N1612" s="170">
        <v>3.69981846E-4</v>
      </c>
      <c r="O1612" s="170">
        <v>5.873399E-2</v>
      </c>
      <c r="Q1612" s="69">
        <v>4.8686305000000001</v>
      </c>
      <c r="S1612" s="116">
        <v>1.08623E-2</v>
      </c>
      <c r="T1612" s="116">
        <v>1.0201295000000001E-2</v>
      </c>
      <c r="U1612" s="116">
        <v>3.7941481000000003E-4</v>
      </c>
      <c r="V1612" s="116">
        <v>2.8159019000000002E-4</v>
      </c>
      <c r="X1612" s="172">
        <v>2.3255708E-5</v>
      </c>
    </row>
    <row r="1613" spans="1:24" ht="14.4">
      <c r="A1613" t="s">
        <v>3764</v>
      </c>
      <c r="B1613" s="85" t="s">
        <v>1162</v>
      </c>
      <c r="C1613" s="113" t="str">
        <f t="shared" si="294"/>
        <v>B.044.01.249</v>
      </c>
      <c r="D1613" s="9" t="s">
        <v>1163</v>
      </c>
      <c r="E1613" s="112" t="s">
        <v>514</v>
      </c>
      <c r="F1613" s="115" t="str">
        <f t="shared" si="295"/>
        <v>Electricity Nigeria production</v>
      </c>
      <c r="G1613" s="146">
        <v>0.1316003</v>
      </c>
      <c r="H1613" s="8">
        <f t="shared" si="296"/>
        <v>0.1316003</v>
      </c>
      <c r="J1613" s="169">
        <v>2.71875074888E-2</v>
      </c>
      <c r="K1613" s="8">
        <f t="shared" si="297"/>
        <v>2.71875074888E-2</v>
      </c>
      <c r="L1613" s="170">
        <v>2.31426225E-3</v>
      </c>
      <c r="M1613" s="170">
        <v>5.0488191E-3</v>
      </c>
      <c r="N1613" s="170">
        <v>8.4381138800000008E-5</v>
      </c>
      <c r="O1613" s="170">
        <v>1.9740045000000001E-2</v>
      </c>
      <c r="Q1613" s="69">
        <v>2.1821255000000002</v>
      </c>
      <c r="S1613" s="116">
        <v>3.2845985999999999E-3</v>
      </c>
      <c r="T1613" s="116">
        <v>3.0605300000000001E-3</v>
      </c>
      <c r="U1613" s="116">
        <v>1.2217219000000001E-4</v>
      </c>
      <c r="V1613" s="116">
        <v>1.0189643E-4</v>
      </c>
      <c r="X1613" s="172">
        <v>7.9345617999999997E-6</v>
      </c>
    </row>
    <row r="1614" spans="1:24" ht="14.4">
      <c r="A1614" t="s">
        <v>3765</v>
      </c>
      <c r="B1614" s="85" t="s">
        <v>1162</v>
      </c>
      <c r="C1614" s="113" t="str">
        <f t="shared" si="294"/>
        <v>B.044.01.250</v>
      </c>
      <c r="D1614" s="9" t="s">
        <v>1163</v>
      </c>
      <c r="E1614" s="112" t="s">
        <v>514</v>
      </c>
      <c r="F1614" s="115" t="str">
        <f t="shared" si="295"/>
        <v>Electricity North Korea production</v>
      </c>
      <c r="G1614" s="146">
        <v>0.12524908666666668</v>
      </c>
      <c r="H1614" s="8">
        <f t="shared" si="296"/>
        <v>0.12524908666666668</v>
      </c>
      <c r="J1614" s="169">
        <v>2.4340320390000003E-2</v>
      </c>
      <c r="K1614" s="8">
        <f t="shared" si="297"/>
        <v>2.4340320390000003E-2</v>
      </c>
      <c r="L1614" s="170">
        <v>1.57160147E-3</v>
      </c>
      <c r="M1614" s="170">
        <v>3.5468989E-3</v>
      </c>
      <c r="N1614" s="170">
        <v>4.3445701999999999E-4</v>
      </c>
      <c r="O1614" s="170">
        <v>1.8787363000000001E-2</v>
      </c>
      <c r="Q1614" s="69">
        <v>2.0210579000000002</v>
      </c>
      <c r="S1614" s="116">
        <v>2.8159929000000001E-3</v>
      </c>
      <c r="T1614" s="116">
        <v>2.6844186999999999E-3</v>
      </c>
      <c r="U1614" s="116">
        <v>1.1098070000000001E-4</v>
      </c>
      <c r="V1614" s="199">
        <v>2.0593558000000001E-5</v>
      </c>
      <c r="X1614" s="172">
        <v>6.6043253000000003E-6</v>
      </c>
    </row>
    <row r="1615" spans="1:24" ht="14.4">
      <c r="A1615" t="s">
        <v>3766</v>
      </c>
      <c r="B1615" s="85" t="s">
        <v>1162</v>
      </c>
      <c r="C1615" s="113" t="str">
        <f t="shared" si="294"/>
        <v>B.044.01.251</v>
      </c>
      <c r="D1615" s="9" t="s">
        <v>1163</v>
      </c>
      <c r="E1615" s="112" t="s">
        <v>514</v>
      </c>
      <c r="F1615" s="115" t="str">
        <f t="shared" si="295"/>
        <v>Electricity North Macedonia production</v>
      </c>
      <c r="G1615" s="146">
        <v>0.14964572000000001</v>
      </c>
      <c r="H1615" s="8">
        <f t="shared" si="296"/>
        <v>0.14964572000000001</v>
      </c>
      <c r="J1615" s="169">
        <v>2.958921384E-2</v>
      </c>
      <c r="K1615" s="8">
        <f t="shared" si="297"/>
        <v>2.958921384E-2</v>
      </c>
      <c r="L1615" s="170">
        <v>2.0823673400000003E-3</v>
      </c>
      <c r="M1615" s="170">
        <v>4.6738957999999994E-3</v>
      </c>
      <c r="N1615" s="170">
        <v>3.8609270000000001E-4</v>
      </c>
      <c r="O1615" s="170">
        <v>2.2446858E-2</v>
      </c>
      <c r="Q1615" s="69">
        <v>2.2096946000000002</v>
      </c>
      <c r="S1615" s="116">
        <v>3.4690563E-3</v>
      </c>
      <c r="T1615" s="116">
        <v>3.2869839000000001E-3</v>
      </c>
      <c r="U1615" s="116">
        <v>1.3446042000000001E-4</v>
      </c>
      <c r="V1615" s="199">
        <v>4.7611987999999998E-5</v>
      </c>
      <c r="X1615" s="172">
        <v>8.1659959000000002E-6</v>
      </c>
    </row>
    <row r="1616" spans="1:24" ht="14.4">
      <c r="A1616" t="s">
        <v>3767</v>
      </c>
      <c r="B1616" s="85" t="s">
        <v>1162</v>
      </c>
      <c r="C1616" s="113" t="str">
        <f t="shared" si="294"/>
        <v>B.044.01.253</v>
      </c>
      <c r="D1616" s="9" t="s">
        <v>1163</v>
      </c>
      <c r="E1616" s="112" t="s">
        <v>514</v>
      </c>
      <c r="F1616" s="115" t="str">
        <f t="shared" si="295"/>
        <v>Electricity Oman production</v>
      </c>
      <c r="G1616" s="146">
        <v>0.17601476666666668</v>
      </c>
      <c r="H1616" s="8">
        <f t="shared" si="296"/>
        <v>0.17601476666666668</v>
      </c>
      <c r="J1616" s="169">
        <v>3.60404405E-2</v>
      </c>
      <c r="K1616" s="8">
        <f t="shared" si="297"/>
        <v>3.60404405E-2</v>
      </c>
      <c r="L1616" s="170">
        <v>2.9693304000000002E-3</v>
      </c>
      <c r="M1616" s="170">
        <v>6.6407882E-3</v>
      </c>
      <c r="N1616" s="170">
        <v>2.81069E-5</v>
      </c>
      <c r="O1616" s="170">
        <v>2.6402215E-2</v>
      </c>
      <c r="Q1616" s="69">
        <v>2.4029894000000001</v>
      </c>
      <c r="S1616" s="116">
        <v>4.3878294999999999E-3</v>
      </c>
      <c r="T1616" s="116">
        <v>4.0908886000000002E-3</v>
      </c>
      <c r="U1616" s="116">
        <v>1.6313246E-4</v>
      </c>
      <c r="V1616" s="116">
        <v>1.3380849000000001E-4</v>
      </c>
      <c r="X1616" s="172">
        <v>1.0426937E-5</v>
      </c>
    </row>
    <row r="1617" spans="1:24" ht="14.4">
      <c r="A1617" t="s">
        <v>3768</v>
      </c>
      <c r="B1617" s="85" t="s">
        <v>1162</v>
      </c>
      <c r="C1617" s="113" t="str">
        <f t="shared" si="294"/>
        <v>B.044.01.254</v>
      </c>
      <c r="D1617" s="9" t="s">
        <v>1163</v>
      </c>
      <c r="E1617" s="112" t="s">
        <v>514</v>
      </c>
      <c r="F1617" s="115" t="str">
        <f t="shared" si="295"/>
        <v>Electricity Pakistan production</v>
      </c>
      <c r="G1617" s="146">
        <v>0.11701343333333335</v>
      </c>
      <c r="H1617" s="8">
        <f t="shared" si="296"/>
        <v>0.11701343333333335</v>
      </c>
      <c r="J1617" s="169">
        <v>2.6753475110000001E-2</v>
      </c>
      <c r="K1617" s="8">
        <f t="shared" si="297"/>
        <v>2.6753475110000001E-2</v>
      </c>
      <c r="L1617" s="170">
        <v>1.7169617200000001E-3</v>
      </c>
      <c r="M1617" s="170">
        <v>4.2545680999999998E-3</v>
      </c>
      <c r="N1617" s="170">
        <v>3.2299302899999999E-3</v>
      </c>
      <c r="O1617" s="170">
        <v>1.7552015000000001E-2</v>
      </c>
      <c r="Q1617" s="69">
        <v>2.2694779</v>
      </c>
      <c r="S1617" s="116">
        <v>2.9053896000000002E-3</v>
      </c>
      <c r="T1617" s="116">
        <v>2.7383286000000001E-3</v>
      </c>
      <c r="U1617" s="116">
        <v>1.0833845E-4</v>
      </c>
      <c r="V1617" s="199">
        <v>5.8722545999999998E-5</v>
      </c>
      <c r="X1617" s="172">
        <v>7.1593990000000002E-6</v>
      </c>
    </row>
    <row r="1618" spans="1:24" ht="14.4">
      <c r="A1618" t="s">
        <v>3769</v>
      </c>
      <c r="B1618" s="85" t="s">
        <v>1162</v>
      </c>
      <c r="C1618" s="113" t="str">
        <f t="shared" si="294"/>
        <v>B.044.01.255</v>
      </c>
      <c r="D1618" s="9" t="s">
        <v>1163</v>
      </c>
      <c r="E1618" s="112" t="s">
        <v>514</v>
      </c>
      <c r="F1618" s="115" t="str">
        <f t="shared" si="295"/>
        <v>Electricity Palestine production</v>
      </c>
      <c r="G1618" s="146">
        <v>0.15624132666666668</v>
      </c>
      <c r="H1618" s="8">
        <f t="shared" si="296"/>
        <v>0.15624132666666668</v>
      </c>
      <c r="J1618" s="169">
        <v>3.3282330013000003E-2</v>
      </c>
      <c r="K1618" s="8">
        <f t="shared" si="297"/>
        <v>3.3282330013000003E-2</v>
      </c>
      <c r="L1618" s="170">
        <v>2.0718569799999999E-3</v>
      </c>
      <c r="M1618" s="170">
        <v>7.5488046999999999E-3</v>
      </c>
      <c r="N1618" s="170">
        <v>2.2546933300000003E-4</v>
      </c>
      <c r="O1618" s="170">
        <v>2.3436199000000001E-2</v>
      </c>
      <c r="Q1618" s="69">
        <v>2.4981553999999999</v>
      </c>
      <c r="S1618" s="116">
        <v>4.6519674999999996E-3</v>
      </c>
      <c r="T1618" s="116">
        <v>4.3529444000000002E-3</v>
      </c>
      <c r="U1618" s="116">
        <v>1.5638459E-4</v>
      </c>
      <c r="V1618" s="116">
        <v>1.4263855E-4</v>
      </c>
      <c r="X1618" s="172">
        <v>9.7166353E-6</v>
      </c>
    </row>
    <row r="1619" spans="1:24" ht="14.4">
      <c r="A1619" t="s">
        <v>3770</v>
      </c>
      <c r="B1619" s="85" t="s">
        <v>1162</v>
      </c>
      <c r="C1619" s="113" t="str">
        <f t="shared" si="294"/>
        <v>B.044.01.256</v>
      </c>
      <c r="D1619" s="9" t="s">
        <v>1163</v>
      </c>
      <c r="E1619" s="112" t="s">
        <v>514</v>
      </c>
      <c r="F1619" s="115" t="str">
        <f t="shared" si="295"/>
        <v>Electricity Panama production</v>
      </c>
      <c r="G1619" s="146">
        <v>6.7244313333333347E-2</v>
      </c>
      <c r="H1619" s="8">
        <f t="shared" si="296"/>
        <v>6.7244313333333347E-2</v>
      </c>
      <c r="J1619" s="169">
        <v>1.3873961727000001E-2</v>
      </c>
      <c r="K1619" s="8">
        <f t="shared" si="297"/>
        <v>1.3873961727000001E-2</v>
      </c>
      <c r="L1619" s="170">
        <v>1.0298724300000001E-3</v>
      </c>
      <c r="M1619" s="170">
        <v>2.5664457000000003E-3</v>
      </c>
      <c r="N1619" s="170">
        <v>1.90996597E-4</v>
      </c>
      <c r="O1619" s="170">
        <v>1.0086647000000001E-2</v>
      </c>
      <c r="Q1619" s="69">
        <v>1.5732474999999999</v>
      </c>
      <c r="S1619" s="116">
        <v>1.7133358999999999E-3</v>
      </c>
      <c r="T1619" s="116">
        <v>1.6055009E-3</v>
      </c>
      <c r="U1619" s="199">
        <v>6.2851691000000002E-5</v>
      </c>
      <c r="V1619" s="199">
        <v>4.4983301999999999E-5</v>
      </c>
      <c r="X1619" s="172">
        <v>3.9829444999999997E-6</v>
      </c>
    </row>
    <row r="1620" spans="1:24" ht="14.4">
      <c r="A1620" t="s">
        <v>3771</v>
      </c>
      <c r="B1620" s="85" t="s">
        <v>1162</v>
      </c>
      <c r="C1620" s="113" t="str">
        <f t="shared" si="294"/>
        <v>B.044.01.257</v>
      </c>
      <c r="D1620" s="9" t="s">
        <v>1163</v>
      </c>
      <c r="E1620" s="112" t="s">
        <v>514</v>
      </c>
      <c r="F1620" s="115" t="str">
        <f t="shared" si="295"/>
        <v>Electricity Papua New Guinea production</v>
      </c>
      <c r="G1620" s="146">
        <v>0.15573120000000001</v>
      </c>
      <c r="H1620" s="8">
        <f t="shared" si="296"/>
        <v>0.15573120000000001</v>
      </c>
      <c r="J1620" s="169">
        <v>3.2829495974999998E-2</v>
      </c>
      <c r="K1620" s="8">
        <f t="shared" si="297"/>
        <v>3.2829495974999998E-2</v>
      </c>
      <c r="L1620" s="170">
        <v>2.2004389000000002E-3</v>
      </c>
      <c r="M1620" s="170">
        <v>7.1650890999999991E-3</v>
      </c>
      <c r="N1620" s="170">
        <v>1.0428797500000001E-4</v>
      </c>
      <c r="O1620" s="170">
        <v>2.3359680000000001E-2</v>
      </c>
      <c r="Q1620" s="69">
        <v>2.2811385999999998</v>
      </c>
      <c r="S1620" s="116">
        <v>4.4740526999999999E-3</v>
      </c>
      <c r="T1620" s="116">
        <v>4.1815641000000001E-3</v>
      </c>
      <c r="U1620" s="116">
        <v>1.5333917999999999E-4</v>
      </c>
      <c r="V1620" s="116">
        <v>1.3914938999999999E-4</v>
      </c>
      <c r="X1620" s="172">
        <v>9.5991346000000003E-6</v>
      </c>
    </row>
    <row r="1621" spans="1:24" ht="14.4">
      <c r="A1621" t="s">
        <v>3772</v>
      </c>
      <c r="B1621" s="85" t="s">
        <v>1162</v>
      </c>
      <c r="C1621" s="113" t="str">
        <f t="shared" si="294"/>
        <v>B.044.01.258</v>
      </c>
      <c r="D1621" s="9" t="s">
        <v>1163</v>
      </c>
      <c r="E1621" s="112" t="s">
        <v>514</v>
      </c>
      <c r="F1621" s="115" t="str">
        <f t="shared" si="295"/>
        <v>Electricity Paraguay production</v>
      </c>
      <c r="G1621" s="146">
        <v>2.2595952666666667E-3</v>
      </c>
      <c r="H1621" s="8">
        <f t="shared" si="296"/>
        <v>2.2595952666666667E-3</v>
      </c>
      <c r="J1621" s="169">
        <v>6.5378646719999999E-4</v>
      </c>
      <c r="K1621" s="8">
        <f t="shared" si="297"/>
        <v>6.5378646719999999E-4</v>
      </c>
      <c r="L1621" s="170">
        <v>2.8967404000000001E-5</v>
      </c>
      <c r="M1621" s="170">
        <v>4.8136845999999995E-5</v>
      </c>
      <c r="N1621" s="170">
        <v>2.3774292720000001E-4</v>
      </c>
      <c r="O1621" s="170">
        <v>3.3893929E-4</v>
      </c>
      <c r="Q1621" s="69">
        <v>1.1498074</v>
      </c>
      <c r="S1621" s="199">
        <v>4.8363423000000001E-5</v>
      </c>
      <c r="T1621" s="199">
        <v>4.6405344000000001E-5</v>
      </c>
      <c r="U1621" s="199">
        <v>1.924638E-6</v>
      </c>
      <c r="V1621" s="199">
        <v>3.3441385000000002E-8</v>
      </c>
      <c r="X1621" s="172">
        <v>2.0222889E-7</v>
      </c>
    </row>
    <row r="1622" spans="1:24" ht="14.4">
      <c r="A1622" t="s">
        <v>3773</v>
      </c>
      <c r="B1622" s="85" t="s">
        <v>1162</v>
      </c>
      <c r="C1622" s="113" t="str">
        <f t="shared" si="294"/>
        <v>B.044.01.259</v>
      </c>
      <c r="D1622" s="9" t="s">
        <v>1163</v>
      </c>
      <c r="E1622" s="112" t="s">
        <v>514</v>
      </c>
      <c r="F1622" s="115" t="str">
        <f t="shared" si="295"/>
        <v>Electricity Peru production</v>
      </c>
      <c r="G1622" s="146">
        <v>7.0892960000000005E-2</v>
      </c>
      <c r="H1622" s="8">
        <f t="shared" si="296"/>
        <v>7.0892960000000005E-2</v>
      </c>
      <c r="J1622" s="169">
        <v>1.4713920681599999E-2</v>
      </c>
      <c r="K1622" s="8">
        <f t="shared" si="297"/>
        <v>1.4713920681599999E-2</v>
      </c>
      <c r="L1622" s="170">
        <v>1.23193216E-3</v>
      </c>
      <c r="M1622" s="170">
        <v>2.69479614E-3</v>
      </c>
      <c r="N1622" s="170">
        <v>1.5324838160000001E-4</v>
      </c>
      <c r="O1622" s="170">
        <v>1.0633943999999999E-2</v>
      </c>
      <c r="Q1622" s="69">
        <v>1.6775097000000001</v>
      </c>
      <c r="S1622" s="116">
        <v>1.7634668E-3</v>
      </c>
      <c r="T1622" s="116">
        <v>1.6453799000000001E-3</v>
      </c>
      <c r="U1622" s="199">
        <v>6.5718094E-5</v>
      </c>
      <c r="V1622" s="199">
        <v>5.2368860999999999E-5</v>
      </c>
      <c r="X1622" s="172">
        <v>4.2614952000000001E-6</v>
      </c>
    </row>
    <row r="1623" spans="1:24" ht="14.4">
      <c r="A1623" t="s">
        <v>3774</v>
      </c>
      <c r="B1623" s="85" t="s">
        <v>1162</v>
      </c>
      <c r="C1623" s="113" t="str">
        <f t="shared" si="294"/>
        <v>B.044.01.260</v>
      </c>
      <c r="D1623" s="9" t="s">
        <v>1163</v>
      </c>
      <c r="E1623" s="112" t="s">
        <v>514</v>
      </c>
      <c r="F1623" s="115" t="str">
        <f t="shared" si="295"/>
        <v>Electricity Philippines production</v>
      </c>
      <c r="G1623" s="146">
        <v>0.23717849999999999</v>
      </c>
      <c r="H1623" s="8">
        <f t="shared" si="296"/>
        <v>0.23717849999999999</v>
      </c>
      <c r="J1623" s="169">
        <v>5.1180422828999997E-2</v>
      </c>
      <c r="K1623" s="8">
        <f t="shared" si="297"/>
        <v>5.1180422828999997E-2</v>
      </c>
      <c r="L1623" s="170">
        <v>3.5322330600000003E-3</v>
      </c>
      <c r="M1623" s="170">
        <v>1.15679865E-2</v>
      </c>
      <c r="N1623" s="170">
        <v>5.03428269E-4</v>
      </c>
      <c r="O1623" s="170">
        <v>3.5576774999999998E-2</v>
      </c>
      <c r="Q1623" s="69">
        <v>2.8097770999999998</v>
      </c>
      <c r="S1623" s="116">
        <v>6.1239596000000002E-3</v>
      </c>
      <c r="T1623" s="116">
        <v>5.8314307000000001E-3</v>
      </c>
      <c r="U1623" s="116">
        <v>2.3292192000000001E-4</v>
      </c>
      <c r="V1623" s="199">
        <v>5.9607023999999999E-5</v>
      </c>
      <c r="X1623" s="172">
        <v>1.3404459E-5</v>
      </c>
    </row>
    <row r="1624" spans="1:24" ht="14.4">
      <c r="A1624" t="s">
        <v>3775</v>
      </c>
      <c r="B1624" s="85" t="s">
        <v>1162</v>
      </c>
      <c r="C1624" s="113" t="str">
        <f t="shared" si="294"/>
        <v>B.044.01.261</v>
      </c>
      <c r="D1624" s="9" t="s">
        <v>1163</v>
      </c>
      <c r="E1624" s="112" t="s">
        <v>514</v>
      </c>
      <c r="F1624" s="115" t="str">
        <f t="shared" si="295"/>
        <v xml:space="preserve">Electricity Poland production (from Our World in Data) </v>
      </c>
      <c r="G1624" s="146">
        <v>0.19895058000000002</v>
      </c>
      <c r="H1624" s="8">
        <f t="shared" si="296"/>
        <v>0.19895058000000002</v>
      </c>
      <c r="J1624" s="169">
        <v>3.2638927823999998E-2</v>
      </c>
      <c r="K1624" s="8">
        <f t="shared" si="297"/>
        <v>3.2638927823999998E-2</v>
      </c>
      <c r="L1624" s="170">
        <v>5.9773241E-4</v>
      </c>
      <c r="M1624" s="170">
        <v>1.8748328699999999E-3</v>
      </c>
      <c r="N1624" s="170">
        <v>3.2377554399999999E-4</v>
      </c>
      <c r="O1624" s="170">
        <v>2.9842587E-2</v>
      </c>
      <c r="Q1624" s="69">
        <v>2.4512820999999998</v>
      </c>
      <c r="S1624" s="116">
        <v>3.6307112000000001E-3</v>
      </c>
      <c r="T1624" s="116">
        <v>3.4253483E-3</v>
      </c>
      <c r="U1624" s="116">
        <v>1.5935856E-4</v>
      </c>
      <c r="V1624" s="199">
        <v>4.6004273999999998E-5</v>
      </c>
      <c r="X1624" s="172">
        <v>8.5576998999999995E-6</v>
      </c>
    </row>
    <row r="1625" spans="1:24" ht="14.4">
      <c r="A1625" t="s">
        <v>3776</v>
      </c>
      <c r="B1625" s="85" t="s">
        <v>1162</v>
      </c>
      <c r="C1625" s="113" t="str">
        <f t="shared" si="294"/>
        <v>B.044.01.262</v>
      </c>
      <c r="D1625" s="9" t="s">
        <v>1163</v>
      </c>
      <c r="E1625" s="112" t="s">
        <v>514</v>
      </c>
      <c r="F1625" s="115" t="str">
        <f t="shared" si="295"/>
        <v xml:space="preserve">Electricity Portugal production (from Our World in Data) </v>
      </c>
      <c r="G1625" s="146">
        <v>3.8209967333333338E-2</v>
      </c>
      <c r="H1625" s="8">
        <f t="shared" si="296"/>
        <v>3.8209967333333338E-2</v>
      </c>
      <c r="J1625" s="169">
        <v>7.4677789389999997E-3</v>
      </c>
      <c r="K1625" s="8">
        <f t="shared" si="297"/>
        <v>7.4677789389999997E-3</v>
      </c>
      <c r="L1625" s="170">
        <v>4.0417863999999998E-4</v>
      </c>
      <c r="M1625" s="170">
        <v>1.1568984499999999E-3</v>
      </c>
      <c r="N1625" s="170">
        <v>1.75206749E-4</v>
      </c>
      <c r="O1625" s="170">
        <v>5.7314951000000001E-3</v>
      </c>
      <c r="Q1625" s="69">
        <v>1.5756893000000001</v>
      </c>
      <c r="S1625" s="116">
        <v>8.8739747999999998E-4</v>
      </c>
      <c r="T1625" s="116">
        <v>8.2443996999999997E-4</v>
      </c>
      <c r="U1625" s="199">
        <v>3.4284223999999998E-5</v>
      </c>
      <c r="V1625" s="199">
        <v>2.8673282999999999E-5</v>
      </c>
      <c r="X1625" s="172">
        <v>2.1262957999999999E-6</v>
      </c>
    </row>
    <row r="1626" spans="1:24" ht="14.4">
      <c r="A1626" t="s">
        <v>3777</v>
      </c>
      <c r="B1626" s="85" t="s">
        <v>1162</v>
      </c>
      <c r="C1626" s="113" t="str">
        <f t="shared" si="294"/>
        <v>B.044.01.263</v>
      </c>
      <c r="D1626" s="9" t="s">
        <v>1163</v>
      </c>
      <c r="E1626" s="112" t="s">
        <v>514</v>
      </c>
      <c r="F1626" s="115" t="str">
        <f t="shared" si="295"/>
        <v>Electricity Puerto Rico production</v>
      </c>
      <c r="G1626" s="146">
        <v>0.22763387333333335</v>
      </c>
      <c r="H1626" s="8">
        <f t="shared" si="296"/>
        <v>0.22763387333333335</v>
      </c>
      <c r="J1626" s="169">
        <v>4.6774017819000001E-2</v>
      </c>
      <c r="K1626" s="8">
        <f t="shared" si="297"/>
        <v>4.6774017819000001E-2</v>
      </c>
      <c r="L1626" s="170">
        <v>3.2077946000000001E-3</v>
      </c>
      <c r="M1626" s="170">
        <v>9.2157065999999999E-3</v>
      </c>
      <c r="N1626" s="170">
        <v>2.0543561899999998E-4</v>
      </c>
      <c r="O1626" s="170">
        <v>3.4145081000000001E-2</v>
      </c>
      <c r="Q1626" s="69">
        <v>2.8912532</v>
      </c>
      <c r="S1626" s="116">
        <v>6.0651964999999999E-3</v>
      </c>
      <c r="T1626" s="116">
        <v>5.6930456999999997E-3</v>
      </c>
      <c r="U1626" s="116">
        <v>2.1677282000000001E-4</v>
      </c>
      <c r="V1626" s="116">
        <v>1.5537801999999999E-4</v>
      </c>
      <c r="X1626" s="172">
        <v>1.338266E-5</v>
      </c>
    </row>
    <row r="1627" spans="1:24" ht="14.4">
      <c r="A1627" t="s">
        <v>3778</v>
      </c>
      <c r="B1627" s="85" t="s">
        <v>1162</v>
      </c>
      <c r="C1627" s="113" t="str">
        <f t="shared" si="294"/>
        <v>B.044.01.264</v>
      </c>
      <c r="D1627" s="9" t="s">
        <v>1163</v>
      </c>
      <c r="E1627" s="112" t="s">
        <v>514</v>
      </c>
      <c r="F1627" s="115" t="str">
        <f t="shared" si="295"/>
        <v>Electricity Qatar production</v>
      </c>
      <c r="G1627" s="146">
        <v>0.15534650666666666</v>
      </c>
      <c r="H1627" s="8">
        <f t="shared" si="296"/>
        <v>0.15534650666666666</v>
      </c>
      <c r="J1627" s="169">
        <v>3.2697637833999996E-2</v>
      </c>
      <c r="K1627" s="8">
        <f t="shared" si="297"/>
        <v>3.2697637833999996E-2</v>
      </c>
      <c r="L1627" s="170">
        <v>2.9437244000000001E-3</v>
      </c>
      <c r="M1627" s="170">
        <v>6.4295266999999994E-3</v>
      </c>
      <c r="N1627" s="170">
        <v>2.2410733999999998E-5</v>
      </c>
      <c r="O1627" s="170">
        <v>2.3301975999999999E-2</v>
      </c>
      <c r="Q1627" s="69">
        <v>2.3556568000000002</v>
      </c>
      <c r="S1627" s="116">
        <v>3.9831142000000003E-3</v>
      </c>
      <c r="T1627" s="116">
        <v>3.7071789000000001E-3</v>
      </c>
      <c r="U1627" s="116">
        <v>1.4631369999999999E-4</v>
      </c>
      <c r="V1627" s="116">
        <v>1.2962159000000001E-4</v>
      </c>
      <c r="X1627" s="172">
        <v>9.7168320000000008E-6</v>
      </c>
    </row>
    <row r="1628" spans="1:24" ht="14.4">
      <c r="A1628" t="s">
        <v>3779</v>
      </c>
      <c r="B1628" s="85" t="s">
        <v>1162</v>
      </c>
      <c r="C1628" s="113" t="str">
        <f t="shared" si="294"/>
        <v>B.044.01.265</v>
      </c>
      <c r="D1628" s="9" t="s">
        <v>1163</v>
      </c>
      <c r="E1628" s="112" t="s">
        <v>514</v>
      </c>
      <c r="F1628" s="115" t="str">
        <f t="shared" si="295"/>
        <v xml:space="preserve">Electricity Romania production (from Our World in Data) </v>
      </c>
      <c r="G1628" s="146">
        <v>7.8912793333333328E-2</v>
      </c>
      <c r="H1628" s="8">
        <f t="shared" si="296"/>
        <v>7.8912793333333328E-2</v>
      </c>
      <c r="J1628" s="169">
        <v>1.7707427958999999E-2</v>
      </c>
      <c r="K1628" s="8">
        <f t="shared" si="297"/>
        <v>1.7707427958999999E-2</v>
      </c>
      <c r="L1628" s="170">
        <v>2.0753932900000001E-4</v>
      </c>
      <c r="M1628" s="170">
        <v>7.4703686999999996E-4</v>
      </c>
      <c r="N1628" s="170">
        <v>4.91593276E-3</v>
      </c>
      <c r="O1628" s="170">
        <v>1.1836919E-2</v>
      </c>
      <c r="Q1628" s="69">
        <v>2.0297390000000002</v>
      </c>
      <c r="S1628" s="116">
        <v>1.4597868000000001E-3</v>
      </c>
      <c r="T1628" s="116">
        <v>1.3646840999999999E-3</v>
      </c>
      <c r="U1628" s="199">
        <v>6.3278397999999995E-5</v>
      </c>
      <c r="V1628" s="199">
        <v>3.1824281000000001E-5</v>
      </c>
      <c r="X1628" s="172">
        <v>4.2844419E-6</v>
      </c>
    </row>
    <row r="1629" spans="1:24" ht="14.4">
      <c r="A1629" t="s">
        <v>3780</v>
      </c>
      <c r="B1629" s="85" t="s">
        <v>1162</v>
      </c>
      <c r="C1629" s="113" t="str">
        <f t="shared" si="294"/>
        <v>B.044.01.266</v>
      </c>
      <c r="D1629" s="9" t="s">
        <v>1163</v>
      </c>
      <c r="E1629" s="112" t="s">
        <v>514</v>
      </c>
      <c r="F1629" s="115" t="str">
        <f t="shared" si="295"/>
        <v>Electricity Russia production</v>
      </c>
      <c r="G1629" s="146">
        <v>0.15132244</v>
      </c>
      <c r="H1629" s="8">
        <f t="shared" si="296"/>
        <v>0.15132244</v>
      </c>
      <c r="J1629" s="169">
        <v>3.4089330149000001E-2</v>
      </c>
      <c r="K1629" s="8">
        <f t="shared" si="297"/>
        <v>3.4089330149000001E-2</v>
      </c>
      <c r="L1629" s="170">
        <v>2.21172183E-3</v>
      </c>
      <c r="M1629" s="170">
        <v>4.9300732999999998E-3</v>
      </c>
      <c r="N1629" s="170">
        <v>4.249169019E-3</v>
      </c>
      <c r="O1629" s="170">
        <v>2.2698366000000001E-2</v>
      </c>
      <c r="Q1629" s="69">
        <v>2.4299716</v>
      </c>
      <c r="S1629" s="116">
        <v>3.5628985999999999E-3</v>
      </c>
      <c r="T1629" s="116">
        <v>3.3540687999999998E-3</v>
      </c>
      <c r="U1629" s="116">
        <v>1.3681391999999999E-4</v>
      </c>
      <c r="V1629" s="199">
        <v>7.2015876000000004E-5</v>
      </c>
      <c r="X1629" s="172">
        <v>8.9914235999999992E-6</v>
      </c>
    </row>
    <row r="1630" spans="1:24" ht="14.4">
      <c r="A1630" t="s">
        <v>3781</v>
      </c>
      <c r="B1630" s="85" t="s">
        <v>1162</v>
      </c>
      <c r="C1630" s="113" t="str">
        <f t="shared" si="294"/>
        <v>B.044.01.267</v>
      </c>
      <c r="D1630" s="9" t="s">
        <v>1163</v>
      </c>
      <c r="E1630" s="112" t="s">
        <v>514</v>
      </c>
      <c r="F1630" s="115" t="str">
        <f t="shared" si="295"/>
        <v>Electricity Rwanda production</v>
      </c>
      <c r="G1630" s="146">
        <v>0.13201992000000001</v>
      </c>
      <c r="H1630" s="8">
        <f t="shared" si="296"/>
        <v>0.13201992000000001</v>
      </c>
      <c r="J1630" s="169">
        <v>2.659197558E-2</v>
      </c>
      <c r="K1630" s="8">
        <f t="shared" si="297"/>
        <v>2.659197558E-2</v>
      </c>
      <c r="L1630" s="170">
        <v>1.91347249E-3</v>
      </c>
      <c r="M1630" s="170">
        <v>4.6055256999999999E-3</v>
      </c>
      <c r="N1630" s="170">
        <v>2.6998938999999995E-4</v>
      </c>
      <c r="O1630" s="170">
        <v>1.9802988000000001E-2</v>
      </c>
      <c r="Q1630" s="69">
        <v>2.1739226999999999</v>
      </c>
      <c r="S1630" s="116">
        <v>3.2299231E-3</v>
      </c>
      <c r="T1630" s="116">
        <v>3.0400948E-3</v>
      </c>
      <c r="U1630" s="116">
        <v>1.212079E-4</v>
      </c>
      <c r="V1630" s="199">
        <v>6.8620452999999996E-5</v>
      </c>
      <c r="X1630" s="172">
        <v>7.5059386999999998E-6</v>
      </c>
    </row>
    <row r="1631" spans="1:24" ht="14.4">
      <c r="A1631" t="s">
        <v>3782</v>
      </c>
      <c r="B1631" s="85" t="s">
        <v>1162</v>
      </c>
      <c r="C1631" s="113" t="str">
        <f t="shared" si="294"/>
        <v>B.044.01.268</v>
      </c>
      <c r="D1631" s="9" t="s">
        <v>1163</v>
      </c>
      <c r="E1631" s="112" t="s">
        <v>514</v>
      </c>
      <c r="F1631" s="115" t="str">
        <f t="shared" si="295"/>
        <v>Electricity Saint Helena production</v>
      </c>
      <c r="G1631" s="146">
        <v>0.24393176666666669</v>
      </c>
      <c r="H1631" s="8">
        <f t="shared" si="296"/>
        <v>0.24393176666666669</v>
      </c>
      <c r="J1631" s="169">
        <v>5.1767925003880999E-2</v>
      </c>
      <c r="K1631" s="8">
        <f t="shared" si="297"/>
        <v>5.1767925003880999E-2</v>
      </c>
      <c r="L1631" s="170">
        <v>3.2427866999999999E-3</v>
      </c>
      <c r="M1631" s="170">
        <v>1.18239557E-2</v>
      </c>
      <c r="N1631" s="170">
        <v>1.1141760388100001E-4</v>
      </c>
      <c r="O1631" s="170">
        <v>3.6589765000000003E-2</v>
      </c>
      <c r="Q1631" s="69">
        <v>3.1644135000000002</v>
      </c>
      <c r="S1631" s="116">
        <v>7.2810623999999997E-3</v>
      </c>
      <c r="T1631" s="116">
        <v>6.8117228000000004E-3</v>
      </c>
      <c r="U1631" s="116">
        <v>2.4438854000000002E-4</v>
      </c>
      <c r="V1631" s="116">
        <v>2.2495103E-4</v>
      </c>
      <c r="X1631" s="172">
        <v>1.5120514E-5</v>
      </c>
    </row>
    <row r="1632" spans="1:24" ht="14.4">
      <c r="A1632" t="s">
        <v>3783</v>
      </c>
      <c r="B1632" s="85" t="s">
        <v>1162</v>
      </c>
      <c r="C1632" s="113" t="str">
        <f t="shared" si="294"/>
        <v>B.044.01.269</v>
      </c>
      <c r="D1632" s="9" t="s">
        <v>1163</v>
      </c>
      <c r="E1632" s="112" t="s">
        <v>514</v>
      </c>
      <c r="F1632" s="115" t="str">
        <f t="shared" si="295"/>
        <v>Electricity Saint Kitts and Nevis production</v>
      </c>
      <c r="G1632" s="146">
        <v>0.20024244666666668</v>
      </c>
      <c r="H1632" s="8">
        <f t="shared" si="296"/>
        <v>0.20024244666666668</v>
      </c>
      <c r="J1632" s="169">
        <v>4.2514284922000004E-2</v>
      </c>
      <c r="K1632" s="8">
        <f t="shared" si="297"/>
        <v>4.2514284922000004E-2</v>
      </c>
      <c r="L1632" s="170">
        <v>2.6614643999999998E-3</v>
      </c>
      <c r="M1632" s="170">
        <v>9.7044623999999989E-3</v>
      </c>
      <c r="N1632" s="170">
        <v>1.1199112199999999E-4</v>
      </c>
      <c r="O1632" s="170">
        <v>3.0036367000000001E-2</v>
      </c>
      <c r="Q1632" s="69">
        <v>2.6875222000000001</v>
      </c>
      <c r="S1632" s="116">
        <v>5.9757330000000004E-3</v>
      </c>
      <c r="T1632" s="116">
        <v>5.5906892999999999E-3</v>
      </c>
      <c r="U1632" s="116">
        <v>2.0060655000000001E-4</v>
      </c>
      <c r="V1632" s="116">
        <v>1.8443718000000001E-4</v>
      </c>
      <c r="X1632" s="172">
        <v>1.2416473999999999E-5</v>
      </c>
    </row>
    <row r="1633" spans="1:24" ht="14.4">
      <c r="A1633" t="s">
        <v>3784</v>
      </c>
      <c r="B1633" s="85" t="s">
        <v>1162</v>
      </c>
      <c r="C1633" s="113" t="str">
        <f t="shared" si="294"/>
        <v>B.044.01.270</v>
      </c>
      <c r="D1633" s="9" t="s">
        <v>1163</v>
      </c>
      <c r="E1633" s="112" t="s">
        <v>514</v>
      </c>
      <c r="F1633" s="115" t="str">
        <f t="shared" si="295"/>
        <v>Electricity Saint Lucia production</v>
      </c>
      <c r="G1633" s="146">
        <v>0.21365428000000003</v>
      </c>
      <c r="H1633" s="8">
        <f t="shared" si="296"/>
        <v>0.21365428000000003</v>
      </c>
      <c r="J1633" s="169">
        <v>4.53491197895E-2</v>
      </c>
      <c r="K1633" s="8">
        <f t="shared" si="297"/>
        <v>4.53491197895E-2</v>
      </c>
      <c r="L1633" s="170">
        <v>2.8400003999999998E-3</v>
      </c>
      <c r="M1633" s="170">
        <v>1.03549943E-2</v>
      </c>
      <c r="N1633" s="170">
        <v>1.059830895E-4</v>
      </c>
      <c r="O1633" s="170">
        <v>3.2048142000000002E-2</v>
      </c>
      <c r="Q1633" s="69">
        <v>2.7973124999999999</v>
      </c>
      <c r="S1633" s="116">
        <v>6.3766824999999996E-3</v>
      </c>
      <c r="T1633" s="116">
        <v>5.9656854999999998E-3</v>
      </c>
      <c r="U1633" s="116">
        <v>2.1404622000000001E-4</v>
      </c>
      <c r="V1633" s="116">
        <v>1.9695075E-4</v>
      </c>
      <c r="X1633" s="172">
        <v>1.3245444000000001E-5</v>
      </c>
    </row>
    <row r="1634" spans="1:24" ht="14.4">
      <c r="A1634" t="s">
        <v>3785</v>
      </c>
      <c r="B1634" s="85" t="s">
        <v>1162</v>
      </c>
      <c r="C1634" s="113" t="str">
        <f t="shared" si="294"/>
        <v>B.044.01.271</v>
      </c>
      <c r="D1634" s="9" t="s">
        <v>1163</v>
      </c>
      <c r="E1634" s="112" t="s">
        <v>514</v>
      </c>
      <c r="F1634" s="115" t="str">
        <f t="shared" si="295"/>
        <v>Electricity Saint Pierre and Miquelon production</v>
      </c>
      <c r="G1634" s="146">
        <v>0.21665325999999999</v>
      </c>
      <c r="H1634" s="8">
        <f t="shared" si="296"/>
        <v>0.21665325999999999</v>
      </c>
      <c r="J1634" s="169">
        <v>4.5978799045183996E-2</v>
      </c>
      <c r="K1634" s="8">
        <f t="shared" si="297"/>
        <v>4.5978799045183996E-2</v>
      </c>
      <c r="L1634" s="170">
        <v>2.8801508999999996E-3</v>
      </c>
      <c r="M1634" s="170">
        <v>1.05017012E-2</v>
      </c>
      <c r="N1634" s="170">
        <v>9.8957945184000005E-5</v>
      </c>
      <c r="O1634" s="170">
        <v>3.2497988999999998E-2</v>
      </c>
      <c r="Q1634" s="69">
        <v>2.8105421000000002</v>
      </c>
      <c r="S1634" s="116">
        <v>6.4668325999999998E-3</v>
      </c>
      <c r="T1634" s="116">
        <v>6.0499784999999999E-3</v>
      </c>
      <c r="U1634" s="116">
        <v>2.1705895000000001E-4</v>
      </c>
      <c r="V1634" s="116">
        <v>1.9979511E-4</v>
      </c>
      <c r="X1634" s="172">
        <v>1.342961E-5</v>
      </c>
    </row>
    <row r="1635" spans="1:24" ht="14.4">
      <c r="A1635" t="s">
        <v>3786</v>
      </c>
      <c r="B1635" s="85" t="s">
        <v>1162</v>
      </c>
      <c r="C1635" s="113" t="str">
        <f t="shared" si="294"/>
        <v>B.044.01.272</v>
      </c>
      <c r="D1635" s="9" t="s">
        <v>1163</v>
      </c>
      <c r="E1635" s="112" t="s">
        <v>514</v>
      </c>
      <c r="F1635" s="115" t="str">
        <f t="shared" si="295"/>
        <v>Electricity Saint Vincent and the Grenadines production</v>
      </c>
      <c r="G1635" s="146">
        <v>0.19012266666666666</v>
      </c>
      <c r="H1635" s="8">
        <f t="shared" si="296"/>
        <v>0.19012266666666666</v>
      </c>
      <c r="J1635" s="169">
        <v>4.0361536795999998E-2</v>
      </c>
      <c r="K1635" s="8">
        <f t="shared" si="297"/>
        <v>4.0361536795999998E-2</v>
      </c>
      <c r="L1635" s="170">
        <v>2.5245520999999998E-3</v>
      </c>
      <c r="M1635" s="170">
        <v>9.2019001999999999E-3</v>
      </c>
      <c r="N1635" s="170">
        <v>1.1668449600000001E-4</v>
      </c>
      <c r="O1635" s="170">
        <v>2.8518399999999999E-2</v>
      </c>
      <c r="Q1635" s="69">
        <v>2.6051148</v>
      </c>
      <c r="S1635" s="116">
        <v>5.6712858000000001E-3</v>
      </c>
      <c r="T1635" s="116">
        <v>5.3058063000000003E-3</v>
      </c>
      <c r="U1635" s="116">
        <v>1.90409E-4</v>
      </c>
      <c r="V1635" s="116">
        <v>1.7507058E-4</v>
      </c>
      <c r="X1635" s="172">
        <v>1.1790369999999999E-5</v>
      </c>
    </row>
    <row r="1636" spans="1:24" ht="14.4">
      <c r="A1636" t="s">
        <v>3787</v>
      </c>
      <c r="B1636" s="85" t="s">
        <v>1162</v>
      </c>
      <c r="C1636" s="113" t="str">
        <f t="shared" si="294"/>
        <v>B.044.01.273</v>
      </c>
      <c r="D1636" s="9" t="s">
        <v>1163</v>
      </c>
      <c r="E1636" s="112" t="s">
        <v>514</v>
      </c>
      <c r="F1636" s="115" t="str">
        <f t="shared" si="295"/>
        <v>Electricity Samoa production</v>
      </c>
      <c r="G1636" s="146">
        <v>0.12079839333333334</v>
      </c>
      <c r="H1636" s="8">
        <f t="shared" si="296"/>
        <v>0.12079839333333334</v>
      </c>
      <c r="J1636" s="169">
        <v>2.6459951940999999E-2</v>
      </c>
      <c r="K1636" s="8">
        <f t="shared" si="297"/>
        <v>2.6459951940999999E-2</v>
      </c>
      <c r="L1636" s="170">
        <v>1.83709569E-3</v>
      </c>
      <c r="M1636" s="170">
        <v>6.3455756000000002E-3</v>
      </c>
      <c r="N1636" s="170">
        <v>1.5752165099999999E-4</v>
      </c>
      <c r="O1636" s="170">
        <v>1.8119758999999999E-2</v>
      </c>
      <c r="Q1636" s="69">
        <v>2.1622504999999999</v>
      </c>
      <c r="S1636" s="116">
        <v>3.7018333E-3</v>
      </c>
      <c r="T1636" s="116">
        <v>3.4682063999999999E-3</v>
      </c>
      <c r="U1636" s="116">
        <v>1.2317386E-4</v>
      </c>
      <c r="V1636" s="116">
        <v>1.1045303E-4</v>
      </c>
      <c r="X1636" s="172">
        <v>7.7249383999999999E-6</v>
      </c>
    </row>
    <row r="1637" spans="1:24" ht="14.4">
      <c r="A1637" t="s">
        <v>3788</v>
      </c>
      <c r="B1637" s="85" t="s">
        <v>1162</v>
      </c>
      <c r="C1637" s="113" t="str">
        <f t="shared" si="294"/>
        <v>B.044.01.274</v>
      </c>
      <c r="D1637" s="9" t="s">
        <v>1163</v>
      </c>
      <c r="E1637" s="112" t="s">
        <v>514</v>
      </c>
      <c r="F1637" s="115" t="str">
        <f t="shared" si="295"/>
        <v>Electricity Sao Tome and Principe production</v>
      </c>
      <c r="G1637" s="146">
        <v>0.21709243333333333</v>
      </c>
      <c r="H1637" s="8">
        <f t="shared" si="296"/>
        <v>0.21709243333333333</v>
      </c>
      <c r="J1637" s="169">
        <v>4.6084195344999995E-2</v>
      </c>
      <c r="K1637" s="8">
        <f t="shared" si="297"/>
        <v>4.6084195344999995E-2</v>
      </c>
      <c r="L1637" s="170">
        <v>2.8832928000000002E-3</v>
      </c>
      <c r="M1637" s="170">
        <v>1.0510182699999999E-2</v>
      </c>
      <c r="N1637" s="170">
        <v>1.2685484499999999E-4</v>
      </c>
      <c r="O1637" s="170">
        <v>3.2563864999999997E-2</v>
      </c>
      <c r="Q1637" s="69">
        <v>2.9449942</v>
      </c>
      <c r="S1637" s="116">
        <v>6.4765624000000001E-3</v>
      </c>
      <c r="T1637" s="116">
        <v>6.0591676999999997E-3</v>
      </c>
      <c r="U1637" s="116">
        <v>2.1743429E-4</v>
      </c>
      <c r="V1637" s="116">
        <v>1.9996038999999999E-4</v>
      </c>
      <c r="X1637" s="172">
        <v>1.3461754E-5</v>
      </c>
    </row>
    <row r="1638" spans="1:24" ht="14.4">
      <c r="A1638" t="s">
        <v>3789</v>
      </c>
      <c r="B1638" s="85" t="s">
        <v>1162</v>
      </c>
      <c r="C1638" s="113" t="str">
        <f t="shared" si="294"/>
        <v>B.044.01.275</v>
      </c>
      <c r="D1638" s="9" t="s">
        <v>1163</v>
      </c>
      <c r="E1638" s="112" t="s">
        <v>514</v>
      </c>
      <c r="F1638" s="115" t="str">
        <f t="shared" si="295"/>
        <v>Electricity Saudi Arabia production</v>
      </c>
      <c r="G1638" s="146">
        <v>0.19569208000000002</v>
      </c>
      <c r="H1638" s="8">
        <f t="shared" si="296"/>
        <v>0.19569208000000002</v>
      </c>
      <c r="J1638" s="169">
        <v>4.0605560467300003E-2</v>
      </c>
      <c r="K1638" s="8">
        <f t="shared" si="297"/>
        <v>4.0605560467300003E-2</v>
      </c>
      <c r="L1638" s="170">
        <v>3.0432100000000002E-3</v>
      </c>
      <c r="M1638" s="170">
        <v>8.1596510000000004E-3</v>
      </c>
      <c r="N1638" s="170">
        <v>4.88874673E-5</v>
      </c>
      <c r="O1638" s="170">
        <v>2.9353812E-2</v>
      </c>
      <c r="Q1638" s="69">
        <v>2.6122983999999998</v>
      </c>
      <c r="S1638" s="116">
        <v>5.2339233999999998E-3</v>
      </c>
      <c r="T1638" s="116">
        <v>4.8866322999999998E-3</v>
      </c>
      <c r="U1638" s="116">
        <v>1.8679374000000001E-4</v>
      </c>
      <c r="V1638" s="116">
        <v>1.6049738999999999E-4</v>
      </c>
      <c r="X1638" s="172">
        <v>1.179021E-5</v>
      </c>
    </row>
    <row r="1639" spans="1:24" ht="14.4">
      <c r="A1639" t="s">
        <v>3790</v>
      </c>
      <c r="B1639" s="85" t="s">
        <v>1162</v>
      </c>
      <c r="C1639" s="113" t="str">
        <f t="shared" si="294"/>
        <v>B.044.01.276</v>
      </c>
      <c r="D1639" s="9" t="s">
        <v>1163</v>
      </c>
      <c r="E1639" s="112" t="s">
        <v>514</v>
      </c>
      <c r="F1639" s="115" t="str">
        <f t="shared" si="295"/>
        <v>Electricity Senegal production</v>
      </c>
      <c r="G1639" s="146">
        <v>0.19104543333333332</v>
      </c>
      <c r="H1639" s="8">
        <f t="shared" si="296"/>
        <v>0.19104543333333332</v>
      </c>
      <c r="J1639" s="169">
        <v>4.0686153610999996E-2</v>
      </c>
      <c r="K1639" s="8">
        <f t="shared" si="297"/>
        <v>4.0686153610999996E-2</v>
      </c>
      <c r="L1639" s="170">
        <v>2.5972966E-3</v>
      </c>
      <c r="M1639" s="170">
        <v>9.2867615999999986E-3</v>
      </c>
      <c r="N1639" s="170">
        <v>1.45280411E-4</v>
      </c>
      <c r="O1639" s="170">
        <v>2.8656814999999999E-2</v>
      </c>
      <c r="Q1639" s="69">
        <v>2.7262664999999999</v>
      </c>
      <c r="S1639" s="116">
        <v>5.6892749000000001E-3</v>
      </c>
      <c r="T1639" s="116">
        <v>5.3258124000000002E-3</v>
      </c>
      <c r="U1639" s="116">
        <v>1.9137390000000001E-4</v>
      </c>
      <c r="V1639" s="116">
        <v>1.7208861000000001E-4</v>
      </c>
      <c r="X1639" s="172">
        <v>1.1861784E-5</v>
      </c>
    </row>
    <row r="1640" spans="1:24" ht="14.4">
      <c r="A1640" t="s">
        <v>3791</v>
      </c>
      <c r="B1640" s="85" t="s">
        <v>1162</v>
      </c>
      <c r="C1640" s="113" t="str">
        <f t="shared" si="294"/>
        <v>B.044.01.277</v>
      </c>
      <c r="D1640" s="9" t="s">
        <v>1163</v>
      </c>
      <c r="E1640" s="112" t="s">
        <v>514</v>
      </c>
      <c r="F1640" s="115" t="str">
        <f t="shared" si="295"/>
        <v>Electricity Serbia production</v>
      </c>
      <c r="G1640" s="146">
        <v>0.2259839666666667</v>
      </c>
      <c r="H1640" s="8">
        <f t="shared" si="296"/>
        <v>0.2259839666666667</v>
      </c>
      <c r="J1640" s="169">
        <v>4.3867599133999999E-2</v>
      </c>
      <c r="K1640" s="8">
        <f t="shared" si="297"/>
        <v>4.3867599133999999E-2</v>
      </c>
      <c r="L1640" s="170">
        <v>2.9524401999999998E-3</v>
      </c>
      <c r="M1640" s="170">
        <v>6.4650144E-3</v>
      </c>
      <c r="N1640" s="170">
        <v>5.5254953399999998E-4</v>
      </c>
      <c r="O1640" s="170">
        <v>3.3897595000000003E-2</v>
      </c>
      <c r="Q1640" s="69">
        <v>2.6663402</v>
      </c>
      <c r="S1640" s="116">
        <v>5.0640544999999999E-3</v>
      </c>
      <c r="T1640" s="116">
        <v>4.8267754000000003E-3</v>
      </c>
      <c r="U1640" s="116">
        <v>2.0023076E-4</v>
      </c>
      <c r="V1640" s="199">
        <v>3.7048285999999997E-5</v>
      </c>
      <c r="X1640" s="172">
        <v>1.1882286E-5</v>
      </c>
    </row>
    <row r="1641" spans="1:24" ht="14.4">
      <c r="A1641" t="s">
        <v>3792</v>
      </c>
      <c r="B1641" s="85" t="s">
        <v>1162</v>
      </c>
      <c r="C1641" s="113" t="str">
        <f t="shared" si="294"/>
        <v>B.044.01.278</v>
      </c>
      <c r="D1641" s="9" t="s">
        <v>1163</v>
      </c>
      <c r="E1641" s="112" t="s">
        <v>514</v>
      </c>
      <c r="F1641" s="115" t="str">
        <f t="shared" si="295"/>
        <v>Electricity Seychelles production</v>
      </c>
      <c r="G1641" s="146">
        <v>0.19863528000000003</v>
      </c>
      <c r="H1641" s="8">
        <f t="shared" si="296"/>
        <v>0.19863528000000003</v>
      </c>
      <c r="J1641" s="169">
        <v>4.2199103284999998E-2</v>
      </c>
      <c r="K1641" s="8">
        <f t="shared" si="297"/>
        <v>4.2199103284999998E-2</v>
      </c>
      <c r="L1641" s="170">
        <v>2.6388744E-3</v>
      </c>
      <c r="M1641" s="170">
        <v>9.6203208999999998E-3</v>
      </c>
      <c r="N1641" s="170">
        <v>1.44615985E-4</v>
      </c>
      <c r="O1641" s="170">
        <v>2.9795292000000001E-2</v>
      </c>
      <c r="Q1641" s="69">
        <v>2.7522402000000001</v>
      </c>
      <c r="S1641" s="116">
        <v>5.9250618999999996E-3</v>
      </c>
      <c r="T1641" s="116">
        <v>5.543442E-3</v>
      </c>
      <c r="U1641" s="116">
        <v>1.9895855999999999E-4</v>
      </c>
      <c r="V1641" s="116">
        <v>1.8266134E-4</v>
      </c>
      <c r="X1641" s="172">
        <v>1.2323796E-5</v>
      </c>
    </row>
    <row r="1642" spans="1:24" ht="14.4">
      <c r="A1642" t="s">
        <v>3793</v>
      </c>
      <c r="B1642" s="85" t="s">
        <v>1162</v>
      </c>
      <c r="C1642" s="113" t="str">
        <f t="shared" si="294"/>
        <v>B.044.01.279</v>
      </c>
      <c r="D1642" s="9" t="s">
        <v>1163</v>
      </c>
      <c r="E1642" s="112" t="s">
        <v>514</v>
      </c>
      <c r="F1642" s="115" t="str">
        <f t="shared" si="295"/>
        <v>Electricity Sierra Leone production</v>
      </c>
      <c r="G1642" s="146">
        <v>1.4021141333333334E-2</v>
      </c>
      <c r="H1642" s="8">
        <f t="shared" si="296"/>
        <v>1.4021141333333334E-2</v>
      </c>
      <c r="J1642" s="169">
        <v>3.098405939E-3</v>
      </c>
      <c r="K1642" s="8">
        <f t="shared" si="297"/>
        <v>3.098405939E-3</v>
      </c>
      <c r="L1642" s="170">
        <v>1.64394441E-4</v>
      </c>
      <c r="M1642" s="170">
        <v>5.7516440999999996E-4</v>
      </c>
      <c r="N1642" s="170">
        <v>2.55675888E-4</v>
      </c>
      <c r="O1642" s="170">
        <v>2.1031712000000001E-3</v>
      </c>
      <c r="Q1642" s="69">
        <v>1.2840636999999999</v>
      </c>
      <c r="S1642" s="116">
        <v>3.8975571999999998E-4</v>
      </c>
      <c r="T1642" s="116">
        <v>3.6549485999999999E-4</v>
      </c>
      <c r="U1642" s="199">
        <v>1.3514100999999999E-5</v>
      </c>
      <c r="V1642" s="199">
        <v>1.0746763000000001E-5</v>
      </c>
      <c r="X1642" s="172">
        <v>9.1442407999999998E-7</v>
      </c>
    </row>
    <row r="1643" spans="1:24" ht="14.4">
      <c r="A1643" t="s">
        <v>3794</v>
      </c>
      <c r="B1643" s="85" t="s">
        <v>1162</v>
      </c>
      <c r="C1643" s="113" t="str">
        <f t="shared" si="294"/>
        <v>B.044.01.280</v>
      </c>
      <c r="D1643" s="9" t="s">
        <v>1163</v>
      </c>
      <c r="E1643" s="112" t="s">
        <v>514</v>
      </c>
      <c r="F1643" s="115" t="str">
        <f t="shared" si="295"/>
        <v>Electricity Singapore production</v>
      </c>
      <c r="G1643" s="146">
        <v>0.16231533333333334</v>
      </c>
      <c r="H1643" s="8">
        <f t="shared" si="296"/>
        <v>0.16231533333333334</v>
      </c>
      <c r="J1643" s="169">
        <v>3.3502324563999999E-2</v>
      </c>
      <c r="K1643" s="8">
        <f t="shared" si="297"/>
        <v>3.3502324563999999E-2</v>
      </c>
      <c r="L1643" s="170">
        <v>2.8362763999999997E-3</v>
      </c>
      <c r="M1643" s="170">
        <v>6.2926483000000002E-3</v>
      </c>
      <c r="N1643" s="170">
        <v>2.6099863999999999E-5</v>
      </c>
      <c r="O1643" s="170">
        <v>2.4347299999999999E-2</v>
      </c>
      <c r="Q1643" s="69">
        <v>2.2837694000000002</v>
      </c>
      <c r="S1643" s="116">
        <v>4.0725516999999996E-3</v>
      </c>
      <c r="T1643" s="116">
        <v>3.800131E-3</v>
      </c>
      <c r="U1643" s="116">
        <v>1.5112082999999999E-4</v>
      </c>
      <c r="V1643" s="116">
        <v>1.2129981999999999E-4</v>
      </c>
      <c r="X1643" s="172">
        <v>9.6801078999999993E-6</v>
      </c>
    </row>
    <row r="1644" spans="1:24" ht="14.4">
      <c r="A1644" t="s">
        <v>3795</v>
      </c>
      <c r="B1644" s="85" t="s">
        <v>1162</v>
      </c>
      <c r="C1644" s="113" t="str">
        <f t="shared" si="294"/>
        <v>B.044.01.281</v>
      </c>
      <c r="D1644" s="9" t="s">
        <v>1163</v>
      </c>
      <c r="E1644" s="112" t="s">
        <v>514</v>
      </c>
      <c r="F1644" s="115" t="str">
        <f t="shared" si="295"/>
        <v xml:space="preserve">Electricity Slovakia production (from Our World in Data) </v>
      </c>
      <c r="G1644" s="146">
        <v>2.9613214666666665E-2</v>
      </c>
      <c r="H1644" s="8">
        <f t="shared" si="296"/>
        <v>2.9613214666666665E-2</v>
      </c>
      <c r="J1644" s="169">
        <v>2.0450178042999999E-2</v>
      </c>
      <c r="K1644" s="8">
        <f t="shared" si="297"/>
        <v>2.0450178042999999E-2</v>
      </c>
      <c r="L1644" s="170">
        <v>3.52902487E-4</v>
      </c>
      <c r="M1644" s="170">
        <v>1.28581023E-3</v>
      </c>
      <c r="N1644" s="170">
        <v>1.4369483125999999E-2</v>
      </c>
      <c r="O1644" s="170">
        <v>4.4419821999999998E-3</v>
      </c>
      <c r="Q1644" s="69">
        <v>2.4678810000000002</v>
      </c>
      <c r="S1644" s="116">
        <v>7.7932771999999996E-4</v>
      </c>
      <c r="T1644" s="116">
        <v>7.3095479999999997E-4</v>
      </c>
      <c r="U1644" s="199">
        <v>2.8575E-5</v>
      </c>
      <c r="V1644" s="199">
        <v>1.9797924000000001E-5</v>
      </c>
      <c r="X1644" s="172">
        <v>3.9594339000000003E-6</v>
      </c>
    </row>
    <row r="1645" spans="1:24" ht="14.4">
      <c r="A1645" t="s">
        <v>3796</v>
      </c>
      <c r="B1645" s="85" t="s">
        <v>1162</v>
      </c>
      <c r="C1645" s="113" t="str">
        <f t="shared" si="294"/>
        <v>B.044.01.282</v>
      </c>
      <c r="D1645" s="9" t="s">
        <v>1163</v>
      </c>
      <c r="E1645" s="112" t="s">
        <v>514</v>
      </c>
      <c r="F1645" s="115" t="str">
        <f t="shared" si="295"/>
        <v xml:space="preserve">Electricity Slovenia production (from Our World in Data) </v>
      </c>
      <c r="G1645" s="146">
        <v>5.7086060000000008E-2</v>
      </c>
      <c r="H1645" s="8">
        <f t="shared" si="296"/>
        <v>5.7086060000000008E-2</v>
      </c>
      <c r="J1645" s="169">
        <v>1.8314573913000003E-2</v>
      </c>
      <c r="K1645" s="8">
        <f t="shared" si="297"/>
        <v>1.8314573913000003E-2</v>
      </c>
      <c r="L1645" s="170">
        <v>2.0682488800000001E-4</v>
      </c>
      <c r="M1645" s="170">
        <v>7.460065200000001E-4</v>
      </c>
      <c r="N1645" s="170">
        <v>8.7988335050000008E-3</v>
      </c>
      <c r="O1645" s="170">
        <v>8.5629090000000005E-3</v>
      </c>
      <c r="Q1645" s="69">
        <v>2.1321987999999998</v>
      </c>
      <c r="S1645" s="116">
        <v>1.0944450000000001E-3</v>
      </c>
      <c r="T1645" s="116">
        <v>1.0337167000000001E-3</v>
      </c>
      <c r="U1645" s="199">
        <v>4.6779144000000001E-5</v>
      </c>
      <c r="V1645" s="199">
        <v>1.3949153E-5</v>
      </c>
      <c r="X1645" s="172">
        <v>3.9505107E-6</v>
      </c>
    </row>
    <row r="1646" spans="1:24" ht="14.4">
      <c r="A1646" t="s">
        <v>3797</v>
      </c>
      <c r="B1646" s="85" t="s">
        <v>1162</v>
      </c>
      <c r="C1646" s="113" t="str">
        <f t="shared" si="294"/>
        <v>B.044.01.283</v>
      </c>
      <c r="D1646" s="9" t="s">
        <v>1163</v>
      </c>
      <c r="E1646" s="112" t="s">
        <v>514</v>
      </c>
      <c r="F1646" s="115" t="str">
        <f t="shared" si="295"/>
        <v>Electricity Solomon Islands production</v>
      </c>
      <c r="G1646" s="146">
        <v>0.19385395333333333</v>
      </c>
      <c r="H1646" s="8">
        <f t="shared" si="296"/>
        <v>0.19385395333333333</v>
      </c>
      <c r="J1646" s="169">
        <v>4.1164200935999998E-2</v>
      </c>
      <c r="K1646" s="8">
        <f t="shared" si="297"/>
        <v>4.1164200935999998E-2</v>
      </c>
      <c r="L1646" s="170">
        <v>2.5760620000000001E-3</v>
      </c>
      <c r="M1646" s="170">
        <v>9.3918305000000001E-3</v>
      </c>
      <c r="N1646" s="170">
        <v>1.18215436E-4</v>
      </c>
      <c r="O1646" s="170">
        <v>2.9078092999999999E-2</v>
      </c>
      <c r="Q1646" s="69">
        <v>2.6055226999999999</v>
      </c>
      <c r="S1646" s="116">
        <v>5.7840595999999996E-3</v>
      </c>
      <c r="T1646" s="116">
        <v>5.4113798000000003E-3</v>
      </c>
      <c r="U1646" s="116">
        <v>1.9418819999999999E-4</v>
      </c>
      <c r="V1646" s="116">
        <v>1.7849156000000001E-4</v>
      </c>
      <c r="X1646" s="172">
        <v>1.2022472000000001E-5</v>
      </c>
    </row>
    <row r="1647" spans="1:24" ht="14.4">
      <c r="A1647" t="s">
        <v>3798</v>
      </c>
      <c r="B1647" s="85" t="s">
        <v>1162</v>
      </c>
      <c r="C1647" s="113" t="str">
        <f t="shared" si="294"/>
        <v>B.044.01.284</v>
      </c>
      <c r="D1647" s="9" t="s">
        <v>1163</v>
      </c>
      <c r="E1647" s="112" t="s">
        <v>514</v>
      </c>
      <c r="F1647" s="115" t="str">
        <f t="shared" si="295"/>
        <v>Electricity Somalia production</v>
      </c>
      <c r="G1647" s="146">
        <v>0.18690686000000001</v>
      </c>
      <c r="H1647" s="8">
        <f t="shared" si="296"/>
        <v>0.18690686000000001</v>
      </c>
      <c r="J1647" s="169">
        <v>3.9723818268999997E-2</v>
      </c>
      <c r="K1647" s="8">
        <f t="shared" si="297"/>
        <v>3.9723818268999997E-2</v>
      </c>
      <c r="L1647" s="170">
        <v>2.4824280000000001E-3</v>
      </c>
      <c r="M1647" s="170">
        <v>9.0494319E-3</v>
      </c>
      <c r="N1647" s="170">
        <v>1.5592936900000001E-4</v>
      </c>
      <c r="O1647" s="170">
        <v>2.8036029000000001E-2</v>
      </c>
      <c r="Q1647" s="69">
        <v>2.6560204000000001</v>
      </c>
      <c r="S1647" s="116">
        <v>5.5737770999999998E-3</v>
      </c>
      <c r="T1647" s="116">
        <v>5.2148999999999997E-3</v>
      </c>
      <c r="U1647" s="116">
        <v>1.8719367999999999E-4</v>
      </c>
      <c r="V1647" s="116">
        <v>1.7168342E-4</v>
      </c>
      <c r="X1647" s="172">
        <v>1.1600205E-5</v>
      </c>
    </row>
    <row r="1648" spans="1:24" ht="14.4">
      <c r="A1648" t="s">
        <v>3799</v>
      </c>
      <c r="B1648" s="85" t="s">
        <v>1162</v>
      </c>
      <c r="C1648" s="113" t="str">
        <f t="shared" si="294"/>
        <v>B.044.01.285</v>
      </c>
      <c r="D1648" s="9" t="s">
        <v>1163</v>
      </c>
      <c r="E1648" s="112" t="s">
        <v>514</v>
      </c>
      <c r="F1648" s="115" t="str">
        <f t="shared" si="295"/>
        <v>Electricity South Africa production</v>
      </c>
      <c r="G1648" s="146">
        <v>0.27304410000000001</v>
      </c>
      <c r="H1648" s="8">
        <f t="shared" si="296"/>
        <v>0.27304410000000001</v>
      </c>
      <c r="J1648" s="169">
        <v>5.1725196833000003E-2</v>
      </c>
      <c r="K1648" s="8">
        <f t="shared" si="297"/>
        <v>5.1725196833000003E-2</v>
      </c>
      <c r="L1648" s="170">
        <v>2.3103779399999999E-3</v>
      </c>
      <c r="M1648" s="170">
        <v>7.1688950999999994E-3</v>
      </c>
      <c r="N1648" s="170">
        <v>1.2893087929999999E-3</v>
      </c>
      <c r="O1648" s="170">
        <v>4.0956615000000002E-2</v>
      </c>
      <c r="Q1648" s="69">
        <v>3.0365631</v>
      </c>
      <c r="S1648" s="116">
        <v>5.6509682999999998E-3</v>
      </c>
      <c r="T1648" s="116">
        <v>5.3760105000000002E-3</v>
      </c>
      <c r="U1648" s="116">
        <v>2.3865038999999999E-4</v>
      </c>
      <c r="V1648" s="199">
        <v>3.6307450000000001E-5</v>
      </c>
      <c r="X1648" s="172">
        <v>1.3217976000000001E-5</v>
      </c>
    </row>
    <row r="1649" spans="1:24" ht="14.4">
      <c r="A1649" t="s">
        <v>3800</v>
      </c>
      <c r="B1649" s="85" t="s">
        <v>1162</v>
      </c>
      <c r="C1649" s="113" t="str">
        <f t="shared" si="294"/>
        <v>B.044.01.286</v>
      </c>
      <c r="D1649" s="9" t="s">
        <v>1163</v>
      </c>
      <c r="E1649" s="112" t="s">
        <v>514</v>
      </c>
      <c r="F1649" s="115" t="str">
        <f t="shared" si="295"/>
        <v>Electricity South Korea production</v>
      </c>
      <c r="G1649" s="146">
        <v>0.14424248000000001</v>
      </c>
      <c r="H1649" s="8">
        <f t="shared" si="296"/>
        <v>0.14424248000000001</v>
      </c>
      <c r="J1649" s="169">
        <v>3.0983861796E-2</v>
      </c>
      <c r="K1649" s="8">
        <f t="shared" si="297"/>
        <v>3.0983861796E-2</v>
      </c>
      <c r="L1649" s="170">
        <v>6.4363959000000002E-4</v>
      </c>
      <c r="M1649" s="170">
        <v>2.11799504E-3</v>
      </c>
      <c r="N1649" s="170">
        <v>6.585855166E-3</v>
      </c>
      <c r="O1649" s="170">
        <v>2.1636372000000001E-2</v>
      </c>
      <c r="Q1649" s="69">
        <v>2.5659377000000001</v>
      </c>
      <c r="S1649" s="116">
        <v>2.802728E-3</v>
      </c>
      <c r="T1649" s="116">
        <v>2.6375409000000002E-3</v>
      </c>
      <c r="U1649" s="116">
        <v>1.1909562E-4</v>
      </c>
      <c r="V1649" s="199">
        <v>4.6091412999999999E-5</v>
      </c>
      <c r="X1649" s="172">
        <v>7.6105341999999998E-6</v>
      </c>
    </row>
    <row r="1650" spans="1:24" ht="14.4">
      <c r="A1650" t="s">
        <v>3801</v>
      </c>
      <c r="B1650" s="85" t="s">
        <v>1162</v>
      </c>
      <c r="C1650" s="113" t="str">
        <f t="shared" si="294"/>
        <v>B.044.01.287</v>
      </c>
      <c r="D1650" s="9" t="s">
        <v>1163</v>
      </c>
      <c r="E1650" s="112" t="s">
        <v>514</v>
      </c>
      <c r="F1650" s="115" t="str">
        <f t="shared" si="295"/>
        <v>Electricity South Sudan production</v>
      </c>
      <c r="G1650" s="146">
        <v>0.20999834000000001</v>
      </c>
      <c r="H1650" s="8">
        <f t="shared" si="296"/>
        <v>0.20999834000000001</v>
      </c>
      <c r="J1650" s="169">
        <v>4.4571193373200001E-2</v>
      </c>
      <c r="K1650" s="8">
        <f t="shared" si="297"/>
        <v>4.4571193373200001E-2</v>
      </c>
      <c r="L1650" s="170">
        <v>2.7914846000000001E-3</v>
      </c>
      <c r="M1650" s="170">
        <v>1.01781879E-2</v>
      </c>
      <c r="N1650" s="170">
        <v>1.017698732E-4</v>
      </c>
      <c r="O1650" s="170">
        <v>3.1499750999999999E-2</v>
      </c>
      <c r="Q1650" s="69">
        <v>2.7421072999999998</v>
      </c>
      <c r="S1650" s="116">
        <v>6.2677493999999997E-3</v>
      </c>
      <c r="T1650" s="116">
        <v>5.8637602999999996E-3</v>
      </c>
      <c r="U1650" s="116">
        <v>2.1038590000000001E-4</v>
      </c>
      <c r="V1650" s="116">
        <v>1.9360313999999999E-4</v>
      </c>
      <c r="X1650" s="172">
        <v>1.30183E-5</v>
      </c>
    </row>
    <row r="1651" spans="1:24" ht="14.4">
      <c r="A1651" t="s">
        <v>3802</v>
      </c>
      <c r="B1651" s="85" t="s">
        <v>1162</v>
      </c>
      <c r="C1651" s="113" t="str">
        <f t="shared" si="294"/>
        <v>B.044.01.288</v>
      </c>
      <c r="D1651" s="9" t="s">
        <v>1163</v>
      </c>
      <c r="E1651" s="112" t="s">
        <v>514</v>
      </c>
      <c r="F1651" s="115" t="str">
        <f t="shared" si="295"/>
        <v xml:space="preserve">Electricity Spain production (from Our World in Data) </v>
      </c>
      <c r="G1651" s="146">
        <v>4.9451842000000003E-2</v>
      </c>
      <c r="H1651" s="8">
        <f t="shared" si="296"/>
        <v>4.9451842000000003E-2</v>
      </c>
      <c r="J1651" s="169">
        <v>1.3085789019999999E-2</v>
      </c>
      <c r="K1651" s="8">
        <f t="shared" si="297"/>
        <v>1.3085789019999999E-2</v>
      </c>
      <c r="L1651" s="170">
        <v>2.6124147000000002E-4</v>
      </c>
      <c r="M1651" s="170">
        <v>1.00829363E-3</v>
      </c>
      <c r="N1651" s="170">
        <v>4.3984776199999997E-3</v>
      </c>
      <c r="O1651" s="170">
        <v>7.4177762999999997E-3</v>
      </c>
      <c r="Q1651" s="69">
        <v>1.8300057000000001</v>
      </c>
      <c r="S1651" s="116">
        <v>1.0512885E-3</v>
      </c>
      <c r="T1651" s="116">
        <v>9.7257115000000003E-4</v>
      </c>
      <c r="U1651" s="199">
        <v>4.226786E-5</v>
      </c>
      <c r="V1651" s="199">
        <v>3.6449497000000002E-5</v>
      </c>
      <c r="X1651" s="172">
        <v>3.1613578000000002E-6</v>
      </c>
    </row>
    <row r="1652" spans="1:24" ht="14.4">
      <c r="A1652" t="s">
        <v>3803</v>
      </c>
      <c r="B1652" s="85" t="s">
        <v>1162</v>
      </c>
      <c r="C1652" s="113" t="str">
        <f t="shared" si="294"/>
        <v>B.044.01.289</v>
      </c>
      <c r="D1652" s="9" t="s">
        <v>1163</v>
      </c>
      <c r="E1652" s="112" t="s">
        <v>514</v>
      </c>
      <c r="F1652" s="115" t="str">
        <f t="shared" si="295"/>
        <v>Electricity Sri Lanka production</v>
      </c>
      <c r="G1652" s="146">
        <v>0.11441507333333335</v>
      </c>
      <c r="H1652" s="8">
        <f t="shared" si="296"/>
        <v>0.11441507333333335</v>
      </c>
      <c r="J1652" s="169">
        <v>2.2807697350000003E-2</v>
      </c>
      <c r="K1652" s="8">
        <f t="shared" si="297"/>
        <v>2.2807697350000003E-2</v>
      </c>
      <c r="L1652" s="170">
        <v>1.50536984E-3</v>
      </c>
      <c r="M1652" s="170">
        <v>3.7699863E-3</v>
      </c>
      <c r="N1652" s="170">
        <v>3.7008020999999998E-4</v>
      </c>
      <c r="O1652" s="170">
        <v>1.7162261000000002E-2</v>
      </c>
      <c r="Q1652" s="69">
        <v>1.9270438999999999</v>
      </c>
      <c r="S1652" s="116">
        <v>2.7445009999999999E-3</v>
      </c>
      <c r="T1652" s="116">
        <v>2.6063131999999999E-3</v>
      </c>
      <c r="U1652" s="116">
        <v>1.0425995E-4</v>
      </c>
      <c r="V1652" s="199">
        <v>3.3927826999999998E-5</v>
      </c>
      <c r="X1652" s="172">
        <v>6.2801920000000002E-6</v>
      </c>
    </row>
    <row r="1653" spans="1:24" ht="14.4">
      <c r="A1653" t="s">
        <v>3804</v>
      </c>
      <c r="B1653" s="85" t="s">
        <v>1162</v>
      </c>
      <c r="C1653" s="113" t="str">
        <f t="shared" si="294"/>
        <v>B.044.01.290</v>
      </c>
      <c r="D1653" s="9" t="s">
        <v>1163</v>
      </c>
      <c r="E1653" s="112" t="s">
        <v>514</v>
      </c>
      <c r="F1653" s="115" t="str">
        <f t="shared" si="295"/>
        <v>Electricity Sudan production</v>
      </c>
      <c r="G1653" s="146">
        <v>5.9331552666666669E-2</v>
      </c>
      <c r="H1653" s="8">
        <f t="shared" si="296"/>
        <v>5.9331552666666669E-2</v>
      </c>
      <c r="J1653" s="169">
        <v>1.2812949182000001E-2</v>
      </c>
      <c r="K1653" s="8">
        <f t="shared" si="297"/>
        <v>1.2812949182000001E-2</v>
      </c>
      <c r="L1653" s="170">
        <v>8.0415246000000004E-4</v>
      </c>
      <c r="M1653" s="170">
        <v>2.8533891E-3</v>
      </c>
      <c r="N1653" s="170">
        <v>2.5567472199999999E-4</v>
      </c>
      <c r="O1653" s="170">
        <v>8.8997329000000003E-3</v>
      </c>
      <c r="Q1653" s="69">
        <v>1.8589779</v>
      </c>
      <c r="S1653" s="116">
        <v>1.7599625000000001E-3</v>
      </c>
      <c r="T1653" s="116">
        <v>1.6479535999999999E-3</v>
      </c>
      <c r="U1653" s="199">
        <v>5.9278316999999998E-5</v>
      </c>
      <c r="V1653" s="199">
        <v>5.2730561E-5</v>
      </c>
      <c r="X1653" s="172">
        <v>3.7526985000000002E-6</v>
      </c>
    </row>
    <row r="1654" spans="1:24" ht="14.4">
      <c r="A1654" t="s">
        <v>3805</v>
      </c>
      <c r="B1654" s="85" t="s">
        <v>1162</v>
      </c>
      <c r="C1654" s="113" t="str">
        <f t="shared" si="294"/>
        <v>B.044.01.291</v>
      </c>
      <c r="D1654" s="9" t="s">
        <v>1163</v>
      </c>
      <c r="E1654" s="112" t="s">
        <v>514</v>
      </c>
      <c r="F1654" s="115" t="str">
        <f t="shared" si="295"/>
        <v>Electricity Suriname production</v>
      </c>
      <c r="G1654" s="146">
        <v>0.11009918</v>
      </c>
      <c r="H1654" s="8">
        <f t="shared" si="296"/>
        <v>0.11009918</v>
      </c>
      <c r="J1654" s="169">
        <v>2.3479690528000002E-2</v>
      </c>
      <c r="K1654" s="8">
        <f t="shared" si="297"/>
        <v>2.3479690528000002E-2</v>
      </c>
      <c r="L1654" s="170">
        <v>1.48365868E-3</v>
      </c>
      <c r="M1654" s="170">
        <v>5.3069962000000005E-3</v>
      </c>
      <c r="N1654" s="170">
        <v>1.7415864800000001E-4</v>
      </c>
      <c r="O1654" s="170">
        <v>1.6514877000000001E-2</v>
      </c>
      <c r="Q1654" s="69">
        <v>2.0276347000000001</v>
      </c>
      <c r="S1654" s="116">
        <v>3.2704789000000001E-3</v>
      </c>
      <c r="T1654" s="116">
        <v>3.0603259999999999E-3</v>
      </c>
      <c r="U1654" s="116">
        <v>1.1007509E-4</v>
      </c>
      <c r="V1654" s="116">
        <v>1.0007785E-4</v>
      </c>
      <c r="X1654" s="172">
        <v>6.8622937999999999E-6</v>
      </c>
    </row>
    <row r="1655" spans="1:24" ht="14.4">
      <c r="A1655" t="s">
        <v>3806</v>
      </c>
      <c r="B1655" s="85" t="s">
        <v>1162</v>
      </c>
      <c r="C1655" s="113" t="str">
        <f t="shared" si="294"/>
        <v>B.044.01.292</v>
      </c>
      <c r="D1655" s="9" t="s">
        <v>1163</v>
      </c>
      <c r="E1655" s="112" t="s">
        <v>514</v>
      </c>
      <c r="F1655" s="115" t="str">
        <f t="shared" si="295"/>
        <v xml:space="preserve">Electricity Sweden production (from Our World in Data) </v>
      </c>
      <c r="G1655" s="146">
        <v>4.6741093333333341E-3</v>
      </c>
      <c r="H1655" s="8">
        <f t="shared" si="296"/>
        <v>4.6741093333333341E-3</v>
      </c>
      <c r="J1655" s="169">
        <v>7.9835301349999999E-3</v>
      </c>
      <c r="K1655" s="8">
        <f t="shared" si="297"/>
        <v>7.9835301349999999E-3</v>
      </c>
      <c r="L1655" s="170">
        <v>2.8091083500000002E-4</v>
      </c>
      <c r="M1655" s="170">
        <v>8.2621940999999999E-4</v>
      </c>
      <c r="N1655" s="170">
        <v>6.1752834899999999E-3</v>
      </c>
      <c r="O1655" s="170">
        <v>7.0111640000000003E-4</v>
      </c>
      <c r="Q1655" s="69">
        <v>1.6843509000000001</v>
      </c>
      <c r="S1655" s="116">
        <v>2.5690902000000002E-4</v>
      </c>
      <c r="T1655" s="116">
        <v>2.4714240999999999E-4</v>
      </c>
      <c r="U1655" s="199">
        <v>7.4147237000000003E-6</v>
      </c>
      <c r="V1655" s="199">
        <v>2.3518875999999998E-6</v>
      </c>
      <c r="X1655" s="172">
        <v>1.4938355E-6</v>
      </c>
    </row>
    <row r="1656" spans="1:24" ht="14.4">
      <c r="A1656" t="s">
        <v>3807</v>
      </c>
      <c r="B1656" s="85" t="s">
        <v>1162</v>
      </c>
      <c r="C1656" s="113" t="str">
        <f t="shared" si="294"/>
        <v>B.044.01.293</v>
      </c>
      <c r="D1656" s="9" t="s">
        <v>1163</v>
      </c>
      <c r="E1656" s="112" t="s">
        <v>514</v>
      </c>
      <c r="F1656" s="115" t="str">
        <f t="shared" si="295"/>
        <v xml:space="preserve">Electricity Switzerland production (from Our World in Data) </v>
      </c>
      <c r="G1656" s="146">
        <v>7.6655620000000008E-3</v>
      </c>
      <c r="H1656" s="8">
        <f t="shared" si="296"/>
        <v>7.6655620000000008E-3</v>
      </c>
      <c r="J1656" s="169">
        <v>9.1707092349999995E-3</v>
      </c>
      <c r="K1656" s="8">
        <f t="shared" si="297"/>
        <v>9.1707092349999995E-3</v>
      </c>
      <c r="L1656" s="170">
        <v>1.7663354500000001E-4</v>
      </c>
      <c r="M1656" s="170">
        <v>6.1763833999999994E-4</v>
      </c>
      <c r="N1656" s="170">
        <v>7.2266030500000005E-3</v>
      </c>
      <c r="O1656" s="170">
        <v>1.1498343000000001E-3</v>
      </c>
      <c r="Q1656" s="69">
        <v>1.7633780999999999</v>
      </c>
      <c r="S1656" s="116">
        <v>2.7652904999999998E-4</v>
      </c>
      <c r="T1656" s="116">
        <v>2.6163671000000002E-4</v>
      </c>
      <c r="U1656" s="199">
        <v>8.8153104000000006E-6</v>
      </c>
      <c r="V1656" s="199">
        <v>6.0770284000000001E-6</v>
      </c>
      <c r="X1656" s="172">
        <v>1.7408845E-6</v>
      </c>
    </row>
    <row r="1657" spans="1:24" ht="14.4">
      <c r="A1657" t="s">
        <v>3808</v>
      </c>
      <c r="B1657" s="85" t="s">
        <v>1162</v>
      </c>
      <c r="C1657" s="113" t="str">
        <f t="shared" ref="C1657:C1689" si="298">MID(A1657,1,12)</f>
        <v>B.044.01.294</v>
      </c>
      <c r="D1657" s="9" t="s">
        <v>1163</v>
      </c>
      <c r="E1657" s="112" t="s">
        <v>514</v>
      </c>
      <c r="F1657" s="115" t="str">
        <f t="shared" ref="F1657:F1689" si="299">MID(A1657, 21,85)</f>
        <v>Electricity Syria production</v>
      </c>
      <c r="G1657" s="146">
        <v>0.22944864666666667</v>
      </c>
      <c r="H1657" s="8">
        <f t="shared" ref="H1657:H1689" si="300">G1657</f>
        <v>0.22944864666666667</v>
      </c>
      <c r="J1657" s="169">
        <v>4.7823263147999999E-2</v>
      </c>
      <c r="K1657" s="8">
        <f t="shared" ref="K1657:K1689" si="301">J1657</f>
        <v>4.7823263147999999E-2</v>
      </c>
      <c r="L1657" s="170">
        <v>3.4796545000000002E-3</v>
      </c>
      <c r="M1657" s="170">
        <v>9.8571822999999996E-3</v>
      </c>
      <c r="N1657" s="170">
        <v>6.9129348E-5</v>
      </c>
      <c r="O1657" s="170">
        <v>3.4417296999999999E-2</v>
      </c>
      <c r="Q1657" s="69">
        <v>3.0731061</v>
      </c>
      <c r="S1657" s="116">
        <v>6.2672042000000002E-3</v>
      </c>
      <c r="T1657" s="116">
        <v>5.8537993999999999E-3</v>
      </c>
      <c r="U1657" s="116">
        <v>2.2101681E-4</v>
      </c>
      <c r="V1657" s="116">
        <v>1.9238801E-4</v>
      </c>
      <c r="X1657" s="172">
        <v>1.3901620000000001E-5</v>
      </c>
    </row>
    <row r="1658" spans="1:24" ht="14.4">
      <c r="A1658" t="s">
        <v>3809</v>
      </c>
      <c r="B1658" s="85" t="s">
        <v>1162</v>
      </c>
      <c r="C1658" s="113" t="str">
        <f t="shared" si="298"/>
        <v>B.044.01.295</v>
      </c>
      <c r="D1658" s="9" t="s">
        <v>1163</v>
      </c>
      <c r="E1658" s="112" t="s">
        <v>514</v>
      </c>
      <c r="F1658" s="115" t="str">
        <f t="shared" si="299"/>
        <v>Electricity Taiwan production</v>
      </c>
      <c r="G1658" s="146">
        <v>0.19913353333333333</v>
      </c>
      <c r="H1658" s="8">
        <f t="shared" si="300"/>
        <v>0.19913353333333333</v>
      </c>
      <c r="J1658" s="169">
        <v>3.9785282479999996E-2</v>
      </c>
      <c r="K1658" s="8">
        <f t="shared" si="301"/>
        <v>3.9785282479999996E-2</v>
      </c>
      <c r="L1658" s="170">
        <v>2.9229286000000002E-3</v>
      </c>
      <c r="M1658" s="170">
        <v>6.4611148000000007E-3</v>
      </c>
      <c r="N1658" s="170">
        <v>5.3120907999999994E-4</v>
      </c>
      <c r="O1658" s="170">
        <v>2.9870029999999999E-2</v>
      </c>
      <c r="Q1658" s="69">
        <v>2.4786054000000002</v>
      </c>
      <c r="S1658" s="116">
        <v>4.6705862999999997E-3</v>
      </c>
      <c r="T1658" s="116">
        <v>4.4092488000000004E-3</v>
      </c>
      <c r="U1658" s="116">
        <v>1.7984416000000001E-4</v>
      </c>
      <c r="V1658" s="199">
        <v>8.1493336E-5</v>
      </c>
      <c r="X1658" s="172">
        <v>1.1056497E-5</v>
      </c>
    </row>
    <row r="1659" spans="1:24" ht="14.4">
      <c r="A1659" t="s">
        <v>3810</v>
      </c>
      <c r="B1659" s="85" t="s">
        <v>1162</v>
      </c>
      <c r="C1659" s="113" t="str">
        <f t="shared" si="298"/>
        <v>B.044.01.296</v>
      </c>
      <c r="D1659" s="9" t="s">
        <v>1163</v>
      </c>
      <c r="E1659" s="112" t="s">
        <v>514</v>
      </c>
      <c r="F1659" s="115" t="str">
        <f t="shared" si="299"/>
        <v>Electricity Tajikistan production</v>
      </c>
      <c r="G1659" s="146">
        <v>2.0695486666666669E-2</v>
      </c>
      <c r="H1659" s="8">
        <f t="shared" si="300"/>
        <v>2.0695486666666669E-2</v>
      </c>
      <c r="J1659" s="169">
        <v>4.1585990219999997E-3</v>
      </c>
      <c r="K1659" s="8">
        <f t="shared" si="301"/>
        <v>4.1585990219999997E-3</v>
      </c>
      <c r="L1659" s="170">
        <v>2.4835649000000003E-4</v>
      </c>
      <c r="M1659" s="170">
        <v>5.2732693000000002E-4</v>
      </c>
      <c r="N1659" s="170">
        <v>2.7859260200000001E-4</v>
      </c>
      <c r="O1659" s="170">
        <v>3.104323E-3</v>
      </c>
      <c r="Q1659" s="69">
        <v>1.3349411</v>
      </c>
      <c r="S1659" s="116">
        <v>4.5198718999999999E-4</v>
      </c>
      <c r="T1659" s="116">
        <v>4.3034513000000002E-4</v>
      </c>
      <c r="U1659" s="199">
        <v>1.8042624000000001E-5</v>
      </c>
      <c r="V1659" s="199">
        <v>3.5994335000000002E-6</v>
      </c>
      <c r="X1659" s="172">
        <v>1.1535474E-6</v>
      </c>
    </row>
    <row r="1660" spans="1:24" ht="14.4">
      <c r="A1660" t="s">
        <v>3811</v>
      </c>
      <c r="B1660" s="85" t="s">
        <v>1162</v>
      </c>
      <c r="C1660" s="113" t="str">
        <f t="shared" si="298"/>
        <v>B.044.01.297</v>
      </c>
      <c r="D1660" s="9" t="s">
        <v>1163</v>
      </c>
      <c r="E1660" s="112" t="s">
        <v>514</v>
      </c>
      <c r="F1660" s="115" t="str">
        <f t="shared" si="299"/>
        <v>Electricity Tanzania production</v>
      </c>
      <c r="G1660" s="146">
        <v>0.13894337333333334</v>
      </c>
      <c r="H1660" s="8">
        <f t="shared" si="300"/>
        <v>0.13894337333333334</v>
      </c>
      <c r="J1660" s="169">
        <v>2.8626818387E-2</v>
      </c>
      <c r="K1660" s="8">
        <f t="shared" si="301"/>
        <v>2.8626818387E-2</v>
      </c>
      <c r="L1660" s="170">
        <v>2.3527049E-3</v>
      </c>
      <c r="M1660" s="170">
        <v>5.3387526999999994E-3</v>
      </c>
      <c r="N1660" s="170">
        <v>9.3854786999999999E-5</v>
      </c>
      <c r="O1660" s="170">
        <v>2.0841505999999999E-2</v>
      </c>
      <c r="Q1660" s="69">
        <v>2.2657039999999999</v>
      </c>
      <c r="S1660" s="116">
        <v>3.4957857000000002E-3</v>
      </c>
      <c r="T1660" s="116">
        <v>3.2605923000000002E-3</v>
      </c>
      <c r="U1660" s="116">
        <v>1.293256E-4</v>
      </c>
      <c r="V1660" s="116">
        <v>1.0586785E-4</v>
      </c>
      <c r="X1660" s="172">
        <v>8.2892023000000005E-6</v>
      </c>
    </row>
    <row r="1661" spans="1:24" ht="14.4">
      <c r="A1661" t="s">
        <v>3812</v>
      </c>
      <c r="B1661" s="85" t="s">
        <v>1162</v>
      </c>
      <c r="C1661" s="113" t="str">
        <f t="shared" si="298"/>
        <v>B.044.01.298</v>
      </c>
      <c r="D1661" s="9" t="s">
        <v>1163</v>
      </c>
      <c r="E1661" s="112" t="s">
        <v>514</v>
      </c>
      <c r="F1661" s="115" t="str">
        <f t="shared" si="299"/>
        <v>Electricity Thailand production</v>
      </c>
      <c r="G1661" s="146">
        <v>0.17576776666666666</v>
      </c>
      <c r="H1661" s="8">
        <f t="shared" si="300"/>
        <v>0.17576776666666666</v>
      </c>
      <c r="J1661" s="169">
        <v>3.5960137982999997E-2</v>
      </c>
      <c r="K1661" s="8">
        <f t="shared" si="301"/>
        <v>3.5960137982999997E-2</v>
      </c>
      <c r="L1661" s="170">
        <v>2.9589359999999997E-3</v>
      </c>
      <c r="M1661" s="170">
        <v>6.4693201999999998E-3</v>
      </c>
      <c r="N1661" s="170">
        <v>1.6671678299999998E-4</v>
      </c>
      <c r="O1661" s="170">
        <v>2.6365164999999999E-2</v>
      </c>
      <c r="Q1661" s="69">
        <v>2.4849625999999998</v>
      </c>
      <c r="S1661" s="116">
        <v>4.2940317E-3</v>
      </c>
      <c r="T1661" s="116">
        <v>4.0349349000000003E-3</v>
      </c>
      <c r="U1661" s="116">
        <v>1.6201732E-4</v>
      </c>
      <c r="V1661" s="199">
        <v>9.7079575999999999E-5</v>
      </c>
      <c r="X1661" s="172">
        <v>1.0184782E-5</v>
      </c>
    </row>
    <row r="1662" spans="1:24" ht="14.4">
      <c r="A1662" t="s">
        <v>3813</v>
      </c>
      <c r="B1662" s="85" t="s">
        <v>1162</v>
      </c>
      <c r="C1662" s="113" t="str">
        <f t="shared" si="298"/>
        <v>B.044.01.299</v>
      </c>
      <c r="D1662" s="9" t="s">
        <v>1163</v>
      </c>
      <c r="E1662" s="112" t="s">
        <v>514</v>
      </c>
      <c r="F1662" s="115" t="str">
        <f t="shared" si="299"/>
        <v>Electricity Togo production</v>
      </c>
      <c r="G1662" s="146">
        <v>0.17748700666666667</v>
      </c>
      <c r="H1662" s="8">
        <f t="shared" si="300"/>
        <v>0.17748700666666667</v>
      </c>
      <c r="J1662" s="169">
        <v>3.6358563966999997E-2</v>
      </c>
      <c r="K1662" s="8">
        <f t="shared" si="301"/>
        <v>3.6358563966999997E-2</v>
      </c>
      <c r="L1662" s="170">
        <v>3.0146090000000001E-3</v>
      </c>
      <c r="M1662" s="170">
        <v>6.5903183000000001E-3</v>
      </c>
      <c r="N1662" s="170">
        <v>1.30585667E-4</v>
      </c>
      <c r="O1662" s="170">
        <v>2.6623050999999998E-2</v>
      </c>
      <c r="Q1662" s="69">
        <v>2.8017900999999998</v>
      </c>
      <c r="S1662" s="116">
        <v>4.3789655E-3</v>
      </c>
      <c r="T1662" s="116">
        <v>4.0823791000000002E-3</v>
      </c>
      <c r="U1662" s="116">
        <v>1.6379780000000001E-4</v>
      </c>
      <c r="V1662" s="116">
        <v>1.3278866E-4</v>
      </c>
      <c r="X1662" s="172">
        <v>1.0514556000000001E-5</v>
      </c>
    </row>
    <row r="1663" spans="1:24" ht="14.4">
      <c r="A1663" t="s">
        <v>3814</v>
      </c>
      <c r="B1663" s="85" t="s">
        <v>1162</v>
      </c>
      <c r="C1663" s="113" t="str">
        <f t="shared" si="298"/>
        <v>B.044.01.300</v>
      </c>
      <c r="D1663" s="9" t="s">
        <v>1163</v>
      </c>
      <c r="E1663" s="112" t="s">
        <v>514</v>
      </c>
      <c r="F1663" s="115" t="str">
        <f t="shared" si="299"/>
        <v>Electricity Tonga production</v>
      </c>
      <c r="G1663" s="146">
        <v>0.18296890000000002</v>
      </c>
      <c r="H1663" s="8">
        <f t="shared" si="300"/>
        <v>0.18296890000000002</v>
      </c>
      <c r="J1663" s="169">
        <v>3.8867821703000002E-2</v>
      </c>
      <c r="K1663" s="8">
        <f t="shared" si="301"/>
        <v>3.8867821703000002E-2</v>
      </c>
      <c r="L1663" s="170">
        <v>2.4307870999999998E-3</v>
      </c>
      <c r="M1663" s="170">
        <v>8.8615009999999991E-3</v>
      </c>
      <c r="N1663" s="170">
        <v>1.3019860300000002E-4</v>
      </c>
      <c r="O1663" s="170">
        <v>2.7445335000000001E-2</v>
      </c>
      <c r="Q1663" s="69">
        <v>2.5161704999999999</v>
      </c>
      <c r="S1663" s="116">
        <v>5.4578730999999998E-3</v>
      </c>
      <c r="T1663" s="116">
        <v>5.1063122999999997E-3</v>
      </c>
      <c r="U1663" s="116">
        <v>1.8326633999999999E-4</v>
      </c>
      <c r="V1663" s="116">
        <v>1.6829447E-4</v>
      </c>
      <c r="X1663" s="172">
        <v>1.1351238E-5</v>
      </c>
    </row>
    <row r="1664" spans="1:24" ht="14.4">
      <c r="A1664" t="s">
        <v>3815</v>
      </c>
      <c r="B1664" s="85" t="s">
        <v>1162</v>
      </c>
      <c r="C1664" s="113" t="str">
        <f t="shared" si="298"/>
        <v>B.044.01.301</v>
      </c>
      <c r="D1664" s="9" t="s">
        <v>1163</v>
      </c>
      <c r="E1664" s="112" t="s">
        <v>514</v>
      </c>
      <c r="F1664" s="115" t="str">
        <f t="shared" si="299"/>
        <v>Electricity Trinidad and Tobago production</v>
      </c>
      <c r="G1664" s="146">
        <v>0.16033918</v>
      </c>
      <c r="H1664" s="8">
        <f t="shared" si="300"/>
        <v>0.16033918</v>
      </c>
      <c r="J1664" s="169">
        <v>3.36412225624E-2</v>
      </c>
      <c r="K1664" s="8">
        <f t="shared" si="301"/>
        <v>3.36412225624E-2</v>
      </c>
      <c r="L1664" s="170">
        <v>3.0035970000000002E-3</v>
      </c>
      <c r="M1664" s="170">
        <v>6.5762366999999999E-3</v>
      </c>
      <c r="N1664" s="170">
        <v>1.0511862399999999E-5</v>
      </c>
      <c r="O1664" s="170">
        <v>2.4050876999999998E-2</v>
      </c>
      <c r="Q1664" s="69">
        <v>2.3651335000000002</v>
      </c>
      <c r="S1664" s="116">
        <v>4.1004661000000001E-3</v>
      </c>
      <c r="T1664" s="116">
        <v>3.8166722000000002E-3</v>
      </c>
      <c r="U1664" s="116">
        <v>1.5077404999999999E-4</v>
      </c>
      <c r="V1664" s="116">
        <v>1.3301983E-4</v>
      </c>
      <c r="X1664" s="172">
        <v>9.9780374999999992E-6</v>
      </c>
    </row>
    <row r="1665" spans="1:24" ht="14.4">
      <c r="A1665" t="s">
        <v>3816</v>
      </c>
      <c r="B1665" s="85" t="s">
        <v>1162</v>
      </c>
      <c r="C1665" s="113" t="str">
        <f t="shared" si="298"/>
        <v>B.044.01.302</v>
      </c>
      <c r="D1665" s="9" t="s">
        <v>1163</v>
      </c>
      <c r="E1665" s="112" t="s">
        <v>514</v>
      </c>
      <c r="F1665" s="115" t="str">
        <f t="shared" si="299"/>
        <v>Electricity Tunisia production</v>
      </c>
      <c r="G1665" s="146">
        <v>0.19929758000000003</v>
      </c>
      <c r="H1665" s="8">
        <f t="shared" si="300"/>
        <v>0.19929758000000003</v>
      </c>
      <c r="J1665" s="169">
        <v>4.0753140059000006E-2</v>
      </c>
      <c r="K1665" s="8">
        <f t="shared" si="301"/>
        <v>4.0753140059000006E-2</v>
      </c>
      <c r="L1665" s="170">
        <v>3.3866303E-3</v>
      </c>
      <c r="M1665" s="170">
        <v>7.4476013000000004E-3</v>
      </c>
      <c r="N1665" s="170">
        <v>2.4271459000000001E-5</v>
      </c>
      <c r="O1665" s="170">
        <v>2.9894637000000002E-2</v>
      </c>
      <c r="Q1665" s="69">
        <v>2.7178925999999999</v>
      </c>
      <c r="S1665" s="116">
        <v>4.9353362000000003E-3</v>
      </c>
      <c r="T1665" s="116">
        <v>4.6006770000000001E-3</v>
      </c>
      <c r="U1665" s="116">
        <v>1.8420966999999999E-4</v>
      </c>
      <c r="V1665" s="116">
        <v>1.5044951E-4</v>
      </c>
      <c r="X1665" s="172">
        <v>1.1786341E-5</v>
      </c>
    </row>
    <row r="1666" spans="1:24" ht="14.4">
      <c r="A1666" t="s">
        <v>3817</v>
      </c>
      <c r="B1666" s="85" t="s">
        <v>1162</v>
      </c>
      <c r="C1666" s="113" t="str">
        <f t="shared" si="298"/>
        <v>B.044.01.303</v>
      </c>
      <c r="D1666" s="9" t="s">
        <v>1163</v>
      </c>
      <c r="E1666" s="112" t="s">
        <v>514</v>
      </c>
      <c r="F1666" s="115" t="str">
        <f t="shared" si="299"/>
        <v>Electricity Turkey production</v>
      </c>
      <c r="G1666" s="146">
        <v>0.15558272666666667</v>
      </c>
      <c r="H1666" s="8">
        <f t="shared" si="300"/>
        <v>0.15558272666666667</v>
      </c>
      <c r="J1666" s="169">
        <v>2.5979236294000001E-2</v>
      </c>
      <c r="K1666" s="8">
        <f t="shared" si="301"/>
        <v>2.5979236294000001E-2</v>
      </c>
      <c r="L1666" s="170">
        <v>5.0073679999999995E-4</v>
      </c>
      <c r="M1666" s="170">
        <v>1.7891526899999999E-3</v>
      </c>
      <c r="N1666" s="170">
        <v>3.5193780400000001E-4</v>
      </c>
      <c r="O1666" s="170">
        <v>2.3337409E-2</v>
      </c>
      <c r="Q1666" s="69">
        <v>2.2403577000000001</v>
      </c>
      <c r="S1666" s="116">
        <v>2.9826936E-3</v>
      </c>
      <c r="T1666" s="116">
        <v>2.8073387000000002E-3</v>
      </c>
      <c r="U1666" s="116">
        <v>1.2657213E-4</v>
      </c>
      <c r="V1666" s="199">
        <v>4.8782721E-5</v>
      </c>
      <c r="X1666" s="172">
        <v>7.0640369000000001E-6</v>
      </c>
    </row>
    <row r="1667" spans="1:24" ht="14.4">
      <c r="A1667" t="s">
        <v>3818</v>
      </c>
      <c r="B1667" s="85" t="s">
        <v>1162</v>
      </c>
      <c r="C1667" s="113" t="str">
        <f t="shared" si="298"/>
        <v>B.044.01.304</v>
      </c>
      <c r="D1667" s="9" t="s">
        <v>1163</v>
      </c>
      <c r="E1667" s="112" t="s">
        <v>514</v>
      </c>
      <c r="F1667" s="115" t="str">
        <f t="shared" si="299"/>
        <v>Electricity Turkmenistan production</v>
      </c>
      <c r="G1667" s="146">
        <v>0.24351175333333333</v>
      </c>
      <c r="H1667" s="8">
        <f t="shared" si="300"/>
        <v>0.24351175333333333</v>
      </c>
      <c r="J1667" s="169">
        <v>4.6689229628299994E-2</v>
      </c>
      <c r="K1667" s="8">
        <f t="shared" si="301"/>
        <v>4.6689229628299994E-2</v>
      </c>
      <c r="L1667" s="170">
        <v>3.1888070999999997E-3</v>
      </c>
      <c r="M1667" s="170">
        <v>6.9631889000000002E-3</v>
      </c>
      <c r="N1667" s="170">
        <v>1.0470628300000001E-5</v>
      </c>
      <c r="O1667" s="170">
        <v>3.6526762999999997E-2</v>
      </c>
      <c r="Q1667" s="69">
        <v>2.5077747000000001</v>
      </c>
      <c r="S1667" s="116">
        <v>5.5365077999999998E-3</v>
      </c>
      <c r="T1667" s="116">
        <v>5.1801538999999997E-3</v>
      </c>
      <c r="U1667" s="116">
        <v>2.1544884000000001E-4</v>
      </c>
      <c r="V1667" s="116">
        <v>1.4090503E-4</v>
      </c>
      <c r="X1667" s="172">
        <v>1.2627306E-5</v>
      </c>
    </row>
    <row r="1668" spans="1:24" ht="14.4">
      <c r="A1668" t="s">
        <v>3819</v>
      </c>
      <c r="B1668" s="85" t="s">
        <v>1162</v>
      </c>
      <c r="C1668" s="113" t="str">
        <f t="shared" si="298"/>
        <v>B.044.01.305</v>
      </c>
      <c r="D1668" s="9" t="s">
        <v>1163</v>
      </c>
      <c r="E1668" s="112" t="s">
        <v>514</v>
      </c>
      <c r="F1668" s="115" t="str">
        <f t="shared" si="299"/>
        <v>Electricity Turks and Caicos Islands production</v>
      </c>
      <c r="G1668" s="146">
        <v>0.22973069333333332</v>
      </c>
      <c r="H1668" s="8">
        <f t="shared" si="300"/>
        <v>0.22973069333333332</v>
      </c>
      <c r="J1668" s="169">
        <v>4.8765052660000002E-2</v>
      </c>
      <c r="K1668" s="8">
        <f t="shared" si="301"/>
        <v>4.8765052660000002E-2</v>
      </c>
      <c r="L1668" s="170">
        <v>3.0535443000000002E-3</v>
      </c>
      <c r="M1668" s="170">
        <v>1.1133436E-2</v>
      </c>
      <c r="N1668" s="170">
        <v>1.1846836E-4</v>
      </c>
      <c r="O1668" s="170">
        <v>3.4459603999999998E-2</v>
      </c>
      <c r="Q1668" s="69">
        <v>3.0215912</v>
      </c>
      <c r="S1668" s="116">
        <v>6.8561550999999997E-3</v>
      </c>
      <c r="T1668" s="116">
        <v>6.4142792999999998E-3</v>
      </c>
      <c r="U1668" s="116">
        <v>2.3014775999999999E-4</v>
      </c>
      <c r="V1668" s="116">
        <v>2.11728E-4</v>
      </c>
      <c r="X1668" s="172">
        <v>1.4243026E-5</v>
      </c>
    </row>
    <row r="1669" spans="1:24" ht="14.4">
      <c r="A1669" t="s">
        <v>3820</v>
      </c>
      <c r="B1669" s="85" t="s">
        <v>1162</v>
      </c>
      <c r="C1669" s="113" t="str">
        <f t="shared" si="298"/>
        <v>B.044.01.306</v>
      </c>
      <c r="D1669" s="9" t="s">
        <v>1163</v>
      </c>
      <c r="E1669" s="112" t="s">
        <v>514</v>
      </c>
      <c r="F1669" s="115" t="str">
        <f t="shared" si="299"/>
        <v>Electricity Uganda production</v>
      </c>
      <c r="G1669" s="146">
        <v>9.6771719999999995E-3</v>
      </c>
      <c r="H1669" s="8">
        <f t="shared" si="300"/>
        <v>9.6771719999999995E-3</v>
      </c>
      <c r="J1669" s="169">
        <v>3.3247511185999995E-3</v>
      </c>
      <c r="K1669" s="8">
        <f t="shared" si="301"/>
        <v>3.3247511185999995E-3</v>
      </c>
      <c r="L1669" s="170">
        <v>4.7165008999999996E-4</v>
      </c>
      <c r="M1669" s="170">
        <v>1.1626298099999999E-3</v>
      </c>
      <c r="N1669" s="170">
        <v>2.388954186E-4</v>
      </c>
      <c r="O1669" s="170">
        <v>1.4515757999999999E-3</v>
      </c>
      <c r="Q1669" s="69">
        <v>1.5309902</v>
      </c>
      <c r="S1669" s="116">
        <v>4.2355366999999999E-4</v>
      </c>
      <c r="T1669" s="116">
        <v>4.0398194000000002E-4</v>
      </c>
      <c r="U1669" s="199">
        <v>1.2709435E-5</v>
      </c>
      <c r="V1669" s="199">
        <v>6.8622874000000004E-6</v>
      </c>
      <c r="X1669" s="172">
        <v>9.7592395999999993E-7</v>
      </c>
    </row>
    <row r="1670" spans="1:24" ht="14.4">
      <c r="A1670" t="s">
        <v>3821</v>
      </c>
      <c r="B1670" s="85" t="s">
        <v>1162</v>
      </c>
      <c r="C1670" s="113" t="str">
        <f t="shared" si="298"/>
        <v>B.044.01.307</v>
      </c>
      <c r="D1670" s="9" t="s">
        <v>1163</v>
      </c>
      <c r="E1670" s="112" t="s">
        <v>514</v>
      </c>
      <c r="F1670" s="115" t="str">
        <f t="shared" si="299"/>
        <v>Electricity Ukraine production</v>
      </c>
      <c r="G1670" s="146">
        <v>8.2869173333333337E-2</v>
      </c>
      <c r="H1670" s="8">
        <f t="shared" si="300"/>
        <v>8.2869173333333337E-2</v>
      </c>
      <c r="J1670" s="169">
        <v>2.9477437378000002E-2</v>
      </c>
      <c r="K1670" s="8">
        <f t="shared" si="301"/>
        <v>2.9477437378000002E-2</v>
      </c>
      <c r="L1670" s="170">
        <v>1.1615968E-3</v>
      </c>
      <c r="M1670" s="170">
        <v>2.8310074000000001E-3</v>
      </c>
      <c r="N1670" s="170">
        <v>1.3054457178E-2</v>
      </c>
      <c r="O1670" s="170">
        <v>1.2430376E-2</v>
      </c>
      <c r="Q1670" s="69">
        <v>2.6614898999999999</v>
      </c>
      <c r="S1670" s="116">
        <v>1.9697663000000001E-3</v>
      </c>
      <c r="T1670" s="116">
        <v>1.8753660000000001E-3</v>
      </c>
      <c r="U1670" s="199">
        <v>7.5729002999999994E-5</v>
      </c>
      <c r="V1670" s="199">
        <v>1.8671269E-5</v>
      </c>
      <c r="X1670" s="172">
        <v>6.5495240000000004E-6</v>
      </c>
    </row>
    <row r="1671" spans="1:24" ht="14.4">
      <c r="A1671" t="s">
        <v>3822</v>
      </c>
      <c r="B1671" s="85" t="s">
        <v>1162</v>
      </c>
      <c r="C1671" s="113" t="str">
        <f t="shared" si="298"/>
        <v>B.044.01.308</v>
      </c>
      <c r="D1671" s="9" t="s">
        <v>1163</v>
      </c>
      <c r="E1671" s="112" t="s">
        <v>514</v>
      </c>
      <c r="F1671" s="115" t="str">
        <f t="shared" si="299"/>
        <v>Electricity United Arab Emirates production</v>
      </c>
      <c r="G1671" s="146">
        <v>0.12144644000000002</v>
      </c>
      <c r="H1671" s="8">
        <f t="shared" si="300"/>
        <v>0.12144644000000002</v>
      </c>
      <c r="J1671" s="169">
        <v>2.9952833038000001E-2</v>
      </c>
      <c r="K1671" s="8">
        <f t="shared" si="301"/>
        <v>2.9952833038000001E-2</v>
      </c>
      <c r="L1671" s="170">
        <v>2.0836644500000002E-3</v>
      </c>
      <c r="M1671" s="170">
        <v>4.6576428000000003E-3</v>
      </c>
      <c r="N1671" s="170">
        <v>4.9945597879999994E-3</v>
      </c>
      <c r="O1671" s="170">
        <v>1.8216966000000001E-2</v>
      </c>
      <c r="Q1671" s="69">
        <v>2.3280015999999999</v>
      </c>
      <c r="S1671" s="116">
        <v>3.0312365999999999E-3</v>
      </c>
      <c r="T1671" s="116">
        <v>2.8275631E-3</v>
      </c>
      <c r="U1671" s="116">
        <v>1.1283141000000001E-4</v>
      </c>
      <c r="V1671" s="199">
        <v>9.0842178000000002E-5</v>
      </c>
      <c r="X1671" s="172">
        <v>7.9984727999999993E-6</v>
      </c>
    </row>
    <row r="1672" spans="1:24" ht="14.4">
      <c r="A1672" t="s">
        <v>3823</v>
      </c>
      <c r="B1672" s="85" t="s">
        <v>1162</v>
      </c>
      <c r="C1672" s="113" t="str">
        <f t="shared" si="298"/>
        <v>B.044.01.310</v>
      </c>
      <c r="D1672" s="9" t="s">
        <v>1163</v>
      </c>
      <c r="E1672" s="112" t="s">
        <v>514</v>
      </c>
      <c r="F1672" s="115" t="str">
        <f t="shared" si="299"/>
        <v>Electricity United States production</v>
      </c>
      <c r="G1672" s="146">
        <v>0.14899271333333336</v>
      </c>
      <c r="H1672" s="8">
        <f t="shared" si="300"/>
        <v>0.14899271333333336</v>
      </c>
      <c r="J1672" s="169">
        <v>3.0308143906E-2</v>
      </c>
      <c r="K1672" s="8">
        <f t="shared" si="301"/>
        <v>3.0308143906E-2</v>
      </c>
      <c r="L1672" s="170">
        <v>8.4825597400000003E-4</v>
      </c>
      <c r="M1672" s="170">
        <v>3.1953129000000004E-3</v>
      </c>
      <c r="N1672" s="170">
        <v>3.9156680319999996E-3</v>
      </c>
      <c r="O1672" s="170">
        <v>2.2348907000000001E-2</v>
      </c>
      <c r="Q1672" s="69">
        <v>2.4234879999999999</v>
      </c>
      <c r="S1672" s="116">
        <v>3.0745697999999999E-3</v>
      </c>
      <c r="T1672" s="116">
        <v>2.8782178E-3</v>
      </c>
      <c r="U1672" s="116">
        <v>1.2760079E-4</v>
      </c>
      <c r="V1672" s="199">
        <v>6.8751229999999995E-5</v>
      </c>
      <c r="X1672" s="172">
        <v>7.6321144000000007E-6</v>
      </c>
    </row>
    <row r="1673" spans="1:24" ht="14.4">
      <c r="A1673" t="s">
        <v>3824</v>
      </c>
      <c r="B1673" s="85" t="s">
        <v>1162</v>
      </c>
      <c r="C1673" s="113" t="str">
        <f t="shared" si="298"/>
        <v>B.044.01.311</v>
      </c>
      <c r="D1673" s="9" t="s">
        <v>1163</v>
      </c>
      <c r="E1673" s="112" t="s">
        <v>514</v>
      </c>
      <c r="F1673" s="115" t="str">
        <f t="shared" si="299"/>
        <v>Electricity United States Virgin Islands production</v>
      </c>
      <c r="G1673" s="146">
        <v>0.23151998666666671</v>
      </c>
      <c r="H1673" s="8">
        <f t="shared" si="300"/>
        <v>0.23151998666666671</v>
      </c>
      <c r="J1673" s="169">
        <v>4.9142532957800002E-2</v>
      </c>
      <c r="K1673" s="8">
        <f t="shared" si="301"/>
        <v>4.9142532957800002E-2</v>
      </c>
      <c r="L1673" s="170">
        <v>3.0774245999999998E-3</v>
      </c>
      <c r="M1673" s="170">
        <v>1.1220611799999999E-2</v>
      </c>
      <c r="N1673" s="170">
        <v>1.1649855779999999E-4</v>
      </c>
      <c r="O1673" s="170">
        <v>3.4727998000000003E-2</v>
      </c>
      <c r="Q1673" s="69">
        <v>3.036279</v>
      </c>
      <c r="S1673" s="116">
        <v>6.9097738000000004E-3</v>
      </c>
      <c r="T1673" s="116">
        <v>6.4644265000000003E-3</v>
      </c>
      <c r="U1673" s="116">
        <v>2.3194310000000001E-4</v>
      </c>
      <c r="V1673" s="116">
        <v>2.1340420000000001E-4</v>
      </c>
      <c r="X1673" s="172">
        <v>1.4353364E-5</v>
      </c>
    </row>
    <row r="1674" spans="1:24" ht="14.4">
      <c r="A1674" t="s">
        <v>3825</v>
      </c>
      <c r="B1674" s="85" t="s">
        <v>1162</v>
      </c>
      <c r="C1674" s="113" t="str">
        <f t="shared" si="298"/>
        <v>B.044.01.312</v>
      </c>
      <c r="D1674" s="9" t="s">
        <v>1163</v>
      </c>
      <c r="E1674" s="112" t="s">
        <v>514</v>
      </c>
      <c r="F1674" s="115" t="str">
        <f t="shared" si="299"/>
        <v>Electricity Uruguay production</v>
      </c>
      <c r="G1674" s="146">
        <v>6.7444380000000002E-3</v>
      </c>
      <c r="H1674" s="8">
        <f t="shared" si="300"/>
        <v>6.7444380000000002E-3</v>
      </c>
      <c r="J1674" s="169">
        <v>4.7486283226999999E-3</v>
      </c>
      <c r="K1674" s="8">
        <f t="shared" si="301"/>
        <v>4.7486283226999999E-3</v>
      </c>
      <c r="L1674" s="170">
        <v>1.0902158499999999E-3</v>
      </c>
      <c r="M1674" s="170">
        <v>2.5037115300000001E-3</v>
      </c>
      <c r="N1674" s="170">
        <v>1.4303524270000001E-4</v>
      </c>
      <c r="O1674" s="170">
        <v>1.0116656999999999E-3</v>
      </c>
      <c r="Q1674" s="69">
        <v>1.8013579</v>
      </c>
      <c r="S1674" s="116">
        <v>6.398908E-4</v>
      </c>
      <c r="T1674" s="116">
        <v>6.1890084999999999E-4</v>
      </c>
      <c r="U1674" s="199">
        <v>1.6408327000000001E-5</v>
      </c>
      <c r="V1674" s="199">
        <v>4.5816257999999999E-6</v>
      </c>
      <c r="X1674" s="172">
        <v>1.3660907000000001E-6</v>
      </c>
    </row>
    <row r="1675" spans="1:24" ht="14.4">
      <c r="A1675" t="s">
        <v>3826</v>
      </c>
      <c r="B1675" s="85" t="s">
        <v>1162</v>
      </c>
      <c r="C1675" s="113" t="str">
        <f t="shared" si="298"/>
        <v>B.044.01.313</v>
      </c>
      <c r="D1675" s="9" t="s">
        <v>1163</v>
      </c>
      <c r="E1675" s="112" t="s">
        <v>514</v>
      </c>
      <c r="F1675" s="115" t="str">
        <f t="shared" si="299"/>
        <v>Electricity Uzbekistan production</v>
      </c>
      <c r="G1675" s="146">
        <v>0.15299665333333334</v>
      </c>
      <c r="H1675" s="8">
        <f t="shared" si="300"/>
        <v>0.15299665333333334</v>
      </c>
      <c r="J1675" s="169">
        <v>3.1091008833999997E-2</v>
      </c>
      <c r="K1675" s="8">
        <f t="shared" si="301"/>
        <v>3.1091008833999997E-2</v>
      </c>
      <c r="L1675" s="170">
        <v>2.50063689E-3</v>
      </c>
      <c r="M1675" s="170">
        <v>5.5379712000000001E-3</v>
      </c>
      <c r="N1675" s="170">
        <v>1.0290274399999999E-4</v>
      </c>
      <c r="O1675" s="170">
        <v>2.2949497999999999E-2</v>
      </c>
      <c r="Q1675" s="69">
        <v>2.1804160000000001</v>
      </c>
      <c r="S1675" s="116">
        <v>3.7453046999999999E-3</v>
      </c>
      <c r="T1675" s="116">
        <v>3.5017574E-3</v>
      </c>
      <c r="U1675" s="116">
        <v>1.4069042000000001E-4</v>
      </c>
      <c r="V1675" s="116">
        <v>1.0285689E-4</v>
      </c>
      <c r="X1675" s="172">
        <v>8.9163411000000001E-6</v>
      </c>
    </row>
    <row r="1676" spans="1:24" ht="14.4">
      <c r="A1676" t="s">
        <v>3827</v>
      </c>
      <c r="B1676" s="85" t="s">
        <v>1162</v>
      </c>
      <c r="C1676" s="113" t="str">
        <f t="shared" si="298"/>
        <v>B.044.01.314</v>
      </c>
      <c r="D1676" s="9" t="s">
        <v>1163</v>
      </c>
      <c r="E1676" s="112" t="s">
        <v>514</v>
      </c>
      <c r="F1676" s="115" t="str">
        <f t="shared" si="299"/>
        <v>Electricity Vanuatu production</v>
      </c>
      <c r="G1676" s="146">
        <v>0.16035720000000001</v>
      </c>
      <c r="H1676" s="8">
        <f t="shared" si="300"/>
        <v>0.16035720000000001</v>
      </c>
      <c r="J1676" s="169">
        <v>3.407637015E-2</v>
      </c>
      <c r="K1676" s="8">
        <f t="shared" si="301"/>
        <v>3.407637015E-2</v>
      </c>
      <c r="L1676" s="170">
        <v>2.1277396899999999E-3</v>
      </c>
      <c r="M1676" s="170">
        <v>7.7538133000000006E-3</v>
      </c>
      <c r="N1676" s="170">
        <v>1.4123715999999999E-4</v>
      </c>
      <c r="O1676" s="170">
        <v>2.4053580000000001E-2</v>
      </c>
      <c r="Q1676" s="69">
        <v>2.3314384000000001</v>
      </c>
      <c r="S1676" s="116">
        <v>4.7800643000000002E-3</v>
      </c>
      <c r="T1676" s="116">
        <v>4.4722483000000004E-3</v>
      </c>
      <c r="U1676" s="116">
        <v>1.6055446000000001E-4</v>
      </c>
      <c r="V1676" s="116">
        <v>1.4726149999999999E-4</v>
      </c>
      <c r="X1676" s="172">
        <v>9.9532454999999993E-6</v>
      </c>
    </row>
    <row r="1677" spans="1:24" ht="14.4">
      <c r="A1677" t="s">
        <v>3828</v>
      </c>
      <c r="B1677" s="85" t="s">
        <v>1162</v>
      </c>
      <c r="C1677" s="113" t="str">
        <f t="shared" si="298"/>
        <v>B.044.01.315</v>
      </c>
      <c r="D1677" s="9" t="s">
        <v>1163</v>
      </c>
      <c r="E1677" s="112" t="s">
        <v>514</v>
      </c>
      <c r="F1677" s="115" t="str">
        <f t="shared" si="299"/>
        <v>Electricity Venezuela production</v>
      </c>
      <c r="G1677" s="146">
        <v>2.3392278666666665E-2</v>
      </c>
      <c r="H1677" s="8">
        <f t="shared" si="300"/>
        <v>2.3392278666666665E-2</v>
      </c>
      <c r="J1677" s="169">
        <v>4.9951167649999999E-3</v>
      </c>
      <c r="K1677" s="8">
        <f t="shared" si="301"/>
        <v>4.9951167649999999E-3</v>
      </c>
      <c r="L1677" s="170">
        <v>3.2357799999999998E-4</v>
      </c>
      <c r="M1677" s="170">
        <v>9.1271998999999993E-4</v>
      </c>
      <c r="N1677" s="170">
        <v>2.4997697500000001E-4</v>
      </c>
      <c r="O1677" s="170">
        <v>3.5088417999999998E-3</v>
      </c>
      <c r="Q1677" s="69">
        <v>1.4381203</v>
      </c>
      <c r="S1677" s="116">
        <v>6.1876710000000003E-4</v>
      </c>
      <c r="T1677" s="116">
        <v>5.7882497000000005E-4</v>
      </c>
      <c r="U1677" s="199">
        <v>2.2108612999999999E-5</v>
      </c>
      <c r="V1677" s="199">
        <v>1.7833519999999999E-5</v>
      </c>
      <c r="X1677" s="172">
        <v>1.4651881E-6</v>
      </c>
    </row>
    <row r="1678" spans="1:24" ht="14.4">
      <c r="A1678" t="s">
        <v>3829</v>
      </c>
      <c r="B1678" s="85" t="s">
        <v>1162</v>
      </c>
      <c r="C1678" s="113" t="str">
        <f t="shared" si="298"/>
        <v>B.044.01.316</v>
      </c>
      <c r="D1678" s="9" t="s">
        <v>1163</v>
      </c>
      <c r="E1678" s="112" t="s">
        <v>514</v>
      </c>
      <c r="F1678" s="115" t="str">
        <f t="shared" si="299"/>
        <v>Electricity Vietnam production</v>
      </c>
      <c r="G1678" s="146">
        <v>0.17217452000000003</v>
      </c>
      <c r="H1678" s="8">
        <f t="shared" si="300"/>
        <v>0.17217452000000003</v>
      </c>
      <c r="J1678" s="169">
        <v>3.2557125530000001E-2</v>
      </c>
      <c r="K1678" s="8">
        <f t="shared" si="301"/>
        <v>3.2557125530000001E-2</v>
      </c>
      <c r="L1678" s="170">
        <v>2.1161956799999999E-3</v>
      </c>
      <c r="M1678" s="170">
        <v>4.1392599E-3</v>
      </c>
      <c r="N1678" s="170">
        <v>4.7549194999999998E-4</v>
      </c>
      <c r="O1678" s="170">
        <v>2.5826178000000002E-2</v>
      </c>
      <c r="Q1678" s="69">
        <v>2.2677204</v>
      </c>
      <c r="S1678" s="116">
        <v>3.6453090999999998E-3</v>
      </c>
      <c r="T1678" s="116">
        <v>3.4674835000000001E-3</v>
      </c>
      <c r="U1678" s="116">
        <v>1.4841561E-4</v>
      </c>
      <c r="V1678" s="199">
        <v>2.9409914999999999E-5</v>
      </c>
      <c r="X1678" s="172">
        <v>8.8194352999999995E-6</v>
      </c>
    </row>
    <row r="1679" spans="1:24" ht="14.4">
      <c r="A1679" t="s">
        <v>3830</v>
      </c>
      <c r="B1679" s="85" t="s">
        <v>1162</v>
      </c>
      <c r="C1679" s="113" t="str">
        <f t="shared" si="298"/>
        <v>B.044.01.317</v>
      </c>
      <c r="D1679" s="9" t="s">
        <v>1163</v>
      </c>
      <c r="E1679" s="112" t="s">
        <v>514</v>
      </c>
      <c r="F1679" s="115" t="str">
        <f t="shared" si="299"/>
        <v>Electricity Western Africa production</v>
      </c>
      <c r="G1679" s="146">
        <v>2.4615414E-3</v>
      </c>
      <c r="H1679" s="8">
        <f t="shared" si="300"/>
        <v>2.4615414E-3</v>
      </c>
      <c r="J1679" s="169">
        <v>6.4444442000000004E-4</v>
      </c>
      <c r="K1679" s="8">
        <f t="shared" si="301"/>
        <v>6.4444442000000004E-4</v>
      </c>
      <c r="L1679" s="170">
        <v>9.8118828999999986E-6</v>
      </c>
      <c r="M1679" s="170">
        <v>1.1065884600000001E-5</v>
      </c>
      <c r="N1679" s="170">
        <v>2.5433544250000003E-4</v>
      </c>
      <c r="O1679" s="170">
        <v>3.6923121E-4</v>
      </c>
      <c r="Q1679" s="69">
        <v>1.1898717999999999</v>
      </c>
      <c r="S1679" s="199">
        <v>4.3984033999999997E-5</v>
      </c>
      <c r="T1679" s="199">
        <v>4.2031940000000003E-5</v>
      </c>
      <c r="U1679" s="199">
        <v>1.9165729999999999E-6</v>
      </c>
      <c r="V1679" s="199">
        <v>3.5520554000000001E-8</v>
      </c>
      <c r="X1679" s="172">
        <v>1.9819994999999999E-7</v>
      </c>
    </row>
    <row r="1680" spans="1:24" ht="14.4">
      <c r="A1680" t="s">
        <v>3831</v>
      </c>
      <c r="B1680" s="85" t="s">
        <v>1162</v>
      </c>
      <c r="C1680" s="113" t="str">
        <f t="shared" si="298"/>
        <v>B.044.01.318</v>
      </c>
      <c r="D1680" s="9" t="s">
        <v>1163</v>
      </c>
      <c r="E1680" s="112" t="s">
        <v>514</v>
      </c>
      <c r="F1680" s="115" t="str">
        <f t="shared" si="299"/>
        <v>Electricity World production</v>
      </c>
      <c r="G1680" s="146">
        <v>0.14848450666666668</v>
      </c>
      <c r="H1680" s="8">
        <f t="shared" si="300"/>
        <v>0.14848450666666668</v>
      </c>
      <c r="J1680" s="169">
        <v>3.1523005328000002E-2</v>
      </c>
      <c r="K1680" s="8">
        <f t="shared" si="301"/>
        <v>3.1523005328000002E-2</v>
      </c>
      <c r="L1680" s="170">
        <v>2.1414578700000002E-3</v>
      </c>
      <c r="M1680" s="170">
        <v>4.8391195E-3</v>
      </c>
      <c r="N1680" s="170">
        <v>2.269751958E-3</v>
      </c>
      <c r="O1680" s="170">
        <v>2.2272676000000002E-2</v>
      </c>
      <c r="Q1680" s="69">
        <v>2.2983175</v>
      </c>
      <c r="S1680" s="116">
        <v>3.4859210999999999E-3</v>
      </c>
      <c r="T1680" s="116">
        <v>3.3035170000000002E-3</v>
      </c>
      <c r="U1680" s="116">
        <v>1.3434842000000001E-4</v>
      </c>
      <c r="V1680" s="199">
        <v>4.8055720999999999E-5</v>
      </c>
      <c r="X1680" s="172">
        <v>8.4716482999999998E-6</v>
      </c>
    </row>
    <row r="1681" spans="1:24" ht="14.4">
      <c r="A1681" t="s">
        <v>3832</v>
      </c>
      <c r="B1681" s="85" t="s">
        <v>1162</v>
      </c>
      <c r="C1681" s="113" t="str">
        <f t="shared" si="298"/>
        <v>B.044.01.319</v>
      </c>
      <c r="D1681" s="9" t="s">
        <v>1163</v>
      </c>
      <c r="E1681" s="112" t="s">
        <v>514</v>
      </c>
      <c r="F1681" s="115" t="str">
        <f t="shared" si="299"/>
        <v>Electricity Yemen production</v>
      </c>
      <c r="G1681" s="146">
        <v>0.26457982000000002</v>
      </c>
      <c r="H1681" s="8">
        <f t="shared" si="300"/>
        <v>0.26457982000000002</v>
      </c>
      <c r="J1681" s="169">
        <v>5.6169177072000004E-2</v>
      </c>
      <c r="K1681" s="8">
        <f t="shared" si="301"/>
        <v>5.6169177072000004E-2</v>
      </c>
      <c r="L1681" s="170">
        <v>3.5260850999999996E-3</v>
      </c>
      <c r="M1681" s="170">
        <v>1.2785029699999999E-2</v>
      </c>
      <c r="N1681" s="170">
        <v>1.71089272E-4</v>
      </c>
      <c r="O1681" s="170">
        <v>3.9686973E-2</v>
      </c>
      <c r="Q1681" s="69">
        <v>3.5905808000000001</v>
      </c>
      <c r="S1681" s="116">
        <v>7.8790343000000006E-3</v>
      </c>
      <c r="T1681" s="116">
        <v>7.3711934E-3</v>
      </c>
      <c r="U1681" s="116">
        <v>2.6480474000000002E-4</v>
      </c>
      <c r="V1681" s="116">
        <v>2.4303616000000001E-4</v>
      </c>
      <c r="X1681" s="172">
        <v>1.6402862000000001E-5</v>
      </c>
    </row>
    <row r="1682" spans="1:24" ht="14.4">
      <c r="A1682" t="s">
        <v>3833</v>
      </c>
      <c r="B1682" s="85" t="s">
        <v>1162</v>
      </c>
      <c r="C1682" s="113" t="str">
        <f t="shared" si="298"/>
        <v>B.044.01.320</v>
      </c>
      <c r="D1682" s="9" t="s">
        <v>1163</v>
      </c>
      <c r="E1682" s="112" t="s">
        <v>514</v>
      </c>
      <c r="F1682" s="115" t="str">
        <f t="shared" si="299"/>
        <v>Electricity Zambia production</v>
      </c>
      <c r="G1682" s="146">
        <v>3.8829338000000005E-2</v>
      </c>
      <c r="H1682" s="8">
        <f t="shared" si="300"/>
        <v>3.8829338000000005E-2</v>
      </c>
      <c r="J1682" s="169">
        <v>7.7229220490000004E-3</v>
      </c>
      <c r="K1682" s="8">
        <f t="shared" si="301"/>
        <v>7.7229220490000004E-3</v>
      </c>
      <c r="L1682" s="170">
        <v>4.9105404000000005E-4</v>
      </c>
      <c r="M1682" s="170">
        <v>1.1338722199999999E-3</v>
      </c>
      <c r="N1682" s="170">
        <v>2.7359508900000004E-4</v>
      </c>
      <c r="O1682" s="170">
        <v>5.8244007000000002E-3</v>
      </c>
      <c r="Q1682" s="69">
        <v>1.3198349</v>
      </c>
      <c r="S1682" s="116">
        <v>8.8685284000000004E-4</v>
      </c>
      <c r="T1682" s="116">
        <v>8.4459008999999995E-4</v>
      </c>
      <c r="U1682" s="199">
        <v>3.4605267999999998E-5</v>
      </c>
      <c r="V1682" s="199">
        <v>7.6574817000000001E-6</v>
      </c>
      <c r="X1682" s="172">
        <v>2.1197074E-6</v>
      </c>
    </row>
    <row r="1683" spans="1:24" ht="14.4">
      <c r="A1683" t="s">
        <v>3834</v>
      </c>
      <c r="B1683" s="85" t="s">
        <v>1162</v>
      </c>
      <c r="C1683" s="113" t="str">
        <f t="shared" si="298"/>
        <v>B.044.01.321</v>
      </c>
      <c r="D1683" s="9" t="s">
        <v>1163</v>
      </c>
      <c r="E1683" s="112" t="s">
        <v>514</v>
      </c>
      <c r="F1683" s="115" t="str">
        <f t="shared" si="299"/>
        <v>Electricity Zimbabwe production</v>
      </c>
      <c r="G1683" s="146">
        <v>0.16370004000000002</v>
      </c>
      <c r="H1683" s="8">
        <f t="shared" si="300"/>
        <v>0.16370004000000002</v>
      </c>
      <c r="J1683" s="169">
        <v>3.1794332260000002E-2</v>
      </c>
      <c r="K1683" s="8">
        <f t="shared" si="301"/>
        <v>3.1794332260000002E-2</v>
      </c>
      <c r="L1683" s="170">
        <v>2.1089808100000001E-3</v>
      </c>
      <c r="M1683" s="170">
        <v>4.5998886999999997E-3</v>
      </c>
      <c r="N1683" s="170">
        <v>5.3045674999999994E-4</v>
      </c>
      <c r="O1683" s="170">
        <v>2.4555006000000001E-2</v>
      </c>
      <c r="Q1683" s="69">
        <v>2.4204615</v>
      </c>
      <c r="S1683" s="116">
        <v>3.6447628E-3</v>
      </c>
      <c r="T1683" s="116">
        <v>3.4796550999999999E-3</v>
      </c>
      <c r="U1683" s="116">
        <v>1.4466606E-4</v>
      </c>
      <c r="V1683" s="199">
        <v>2.044163E-5</v>
      </c>
      <c r="X1683" s="172">
        <v>8.5850525000000003E-6</v>
      </c>
    </row>
    <row r="1684" spans="1:24" ht="14.4">
      <c r="A1684" t="s">
        <v>3835</v>
      </c>
      <c r="B1684" s="85" t="s">
        <v>1162</v>
      </c>
      <c r="C1684" s="113" t="str">
        <f t="shared" si="298"/>
        <v>B.044.01.322</v>
      </c>
      <c r="D1684" s="9" t="s">
        <v>1163</v>
      </c>
      <c r="E1684" s="112" t="s">
        <v>514</v>
      </c>
      <c r="F1684" s="115" t="str">
        <f t="shared" si="299"/>
        <v>Electricity Asia production</v>
      </c>
      <c r="G1684" s="146">
        <v>0.18358386000000002</v>
      </c>
      <c r="H1684" s="8">
        <f t="shared" si="300"/>
        <v>0.18358386000000002</v>
      </c>
      <c r="J1684" s="169">
        <v>3.7145302699000002E-2</v>
      </c>
      <c r="K1684" s="8">
        <f t="shared" si="301"/>
        <v>3.7145302699000002E-2</v>
      </c>
      <c r="L1684" s="170">
        <v>2.5204479300000001E-3</v>
      </c>
      <c r="M1684" s="170">
        <v>5.6471244999999996E-3</v>
      </c>
      <c r="N1684" s="170">
        <v>1.440151269E-3</v>
      </c>
      <c r="O1684" s="170">
        <v>2.7537579E-2</v>
      </c>
      <c r="Q1684" s="69">
        <v>2.4197430999999998</v>
      </c>
      <c r="S1684" s="116">
        <v>4.2235544999999998E-3</v>
      </c>
      <c r="T1684" s="116">
        <v>4.0135620999999996E-3</v>
      </c>
      <c r="U1684" s="116">
        <v>1.6456785999999999E-4</v>
      </c>
      <c r="V1684" s="199">
        <v>4.5424574999999997E-5</v>
      </c>
      <c r="X1684" s="172">
        <v>1.0042622E-5</v>
      </c>
    </row>
    <row r="1685" spans="1:24" ht="14.4">
      <c r="A1685" t="s">
        <v>3836</v>
      </c>
      <c r="B1685" s="85" t="s">
        <v>1162</v>
      </c>
      <c r="C1685" s="113" t="str">
        <f t="shared" si="298"/>
        <v>B.044.01.323</v>
      </c>
      <c r="D1685" s="9" t="s">
        <v>1163</v>
      </c>
      <c r="E1685" s="112" t="s">
        <v>514</v>
      </c>
      <c r="F1685" s="115" t="str">
        <f t="shared" si="299"/>
        <v>Electricity British Virgin Islands production</v>
      </c>
      <c r="G1685" s="146">
        <v>0.23842153333333335</v>
      </c>
      <c r="H1685" s="8">
        <f t="shared" si="300"/>
        <v>0.23842153333333335</v>
      </c>
      <c r="J1685" s="169">
        <v>5.0598526665229002E-2</v>
      </c>
      <c r="K1685" s="8">
        <f t="shared" si="301"/>
        <v>5.0598526665229002E-2</v>
      </c>
      <c r="L1685" s="170">
        <v>3.1695345000000001E-3</v>
      </c>
      <c r="M1685" s="170">
        <v>1.15568614E-2</v>
      </c>
      <c r="N1685" s="170">
        <v>1.08900765229E-4</v>
      </c>
      <c r="O1685" s="170">
        <v>3.576323E-2</v>
      </c>
      <c r="Q1685" s="69">
        <v>3.0929318000000001</v>
      </c>
      <c r="S1685" s="116">
        <v>7.1165886999999999E-3</v>
      </c>
      <c r="T1685" s="116">
        <v>6.6578512000000003E-3</v>
      </c>
      <c r="U1685" s="116">
        <v>2.3886799E-4</v>
      </c>
      <c r="V1685" s="116">
        <v>2.1986955999999999E-4</v>
      </c>
      <c r="X1685" s="172">
        <v>1.4778953E-5</v>
      </c>
    </row>
    <row r="1686" spans="1:24" ht="14.4">
      <c r="A1686" t="s">
        <v>3837</v>
      </c>
      <c r="B1686" s="85" t="s">
        <v>1162</v>
      </c>
      <c r="C1686" s="113" t="str">
        <f t="shared" si="298"/>
        <v>B.044.01.324</v>
      </c>
      <c r="D1686" s="9" t="s">
        <v>1163</v>
      </c>
      <c r="E1686" s="112" t="s">
        <v>514</v>
      </c>
      <c r="F1686" s="115" t="str">
        <f t="shared" si="299"/>
        <v>Electricity East Timor production</v>
      </c>
      <c r="G1686" s="146">
        <v>0.2129028</v>
      </c>
      <c r="H1686" s="8">
        <f t="shared" si="300"/>
        <v>0.2129028</v>
      </c>
      <c r="J1686" s="169">
        <v>4.5182864994044003E-2</v>
      </c>
      <c r="K1686" s="8">
        <f t="shared" si="301"/>
        <v>4.5182864994044003E-2</v>
      </c>
      <c r="L1686" s="170">
        <v>2.8302928000000002E-3</v>
      </c>
      <c r="M1686" s="170">
        <v>1.03199073E-2</v>
      </c>
      <c r="N1686" s="170">
        <v>9.7244894043999999E-5</v>
      </c>
      <c r="O1686" s="170">
        <v>3.1935419999999999E-2</v>
      </c>
      <c r="Q1686" s="69">
        <v>2.761889</v>
      </c>
      <c r="S1686" s="116">
        <v>6.3548859000000001E-3</v>
      </c>
      <c r="T1686" s="116">
        <v>5.9452480000000002E-3</v>
      </c>
      <c r="U1686" s="116">
        <v>2.1330146E-4</v>
      </c>
      <c r="V1686" s="116">
        <v>1.9633648000000001E-4</v>
      </c>
      <c r="X1686" s="172">
        <v>1.3197132E-5</v>
      </c>
    </row>
    <row r="1687" spans="1:24" ht="14.4">
      <c r="A1687" t="s">
        <v>3838</v>
      </c>
      <c r="B1687" s="85" t="s">
        <v>1162</v>
      </c>
      <c r="C1687" s="113" t="str">
        <f t="shared" si="298"/>
        <v>B.044.01.325</v>
      </c>
      <c r="D1687" s="9" t="s">
        <v>1163</v>
      </c>
      <c r="E1687" s="112" t="s">
        <v>514</v>
      </c>
      <c r="F1687" s="115" t="str">
        <f t="shared" si="299"/>
        <v>Electricity Oceania production</v>
      </c>
      <c r="G1687" s="146">
        <v>0.15419928666666666</v>
      </c>
      <c r="H1687" s="8">
        <f t="shared" si="300"/>
        <v>0.15419928666666666</v>
      </c>
      <c r="J1687" s="169">
        <v>3.0423923732000001E-2</v>
      </c>
      <c r="K1687" s="8">
        <f t="shared" si="301"/>
        <v>3.0423923732000001E-2</v>
      </c>
      <c r="L1687" s="170">
        <v>2.1183410000000001E-3</v>
      </c>
      <c r="M1687" s="170">
        <v>4.8108320000000001E-3</v>
      </c>
      <c r="N1687" s="170">
        <v>3.6485773199999996E-4</v>
      </c>
      <c r="O1687" s="170">
        <v>2.3129892999999999E-2</v>
      </c>
      <c r="Q1687" s="69">
        <v>2.1294830999999999</v>
      </c>
      <c r="S1687" s="116">
        <v>3.5786043000000001E-3</v>
      </c>
      <c r="T1687" s="116">
        <v>3.3938489E-3</v>
      </c>
      <c r="U1687" s="116">
        <v>1.3862050000000001E-4</v>
      </c>
      <c r="V1687" s="199">
        <v>4.6134911000000001E-5</v>
      </c>
      <c r="X1687" s="172">
        <v>8.3954510000000005E-6</v>
      </c>
    </row>
    <row r="1688" spans="1:24" ht="14.4">
      <c r="A1688" t="s">
        <v>3839</v>
      </c>
      <c r="B1688" s="85" t="s">
        <v>1162</v>
      </c>
      <c r="C1688" s="113" t="str">
        <f t="shared" si="298"/>
        <v>B.044.01.326</v>
      </c>
      <c r="D1688" s="9" t="s">
        <v>1163</v>
      </c>
      <c r="E1688" s="112" t="s">
        <v>514</v>
      </c>
      <c r="F1688" s="115" t="str">
        <f t="shared" si="299"/>
        <v>Electricity Norway production (from Out World In Data)</v>
      </c>
      <c r="G1688" s="146">
        <v>3.8728279333333335E-3</v>
      </c>
      <c r="H1688" s="8">
        <f t="shared" si="300"/>
        <v>3.8728279333333335E-3</v>
      </c>
      <c r="J1688" s="169">
        <v>8.918888546E-4</v>
      </c>
      <c r="K1688" s="8">
        <f t="shared" si="301"/>
        <v>8.918888546E-4</v>
      </c>
      <c r="L1688" s="170">
        <v>2.3537650099999998E-5</v>
      </c>
      <c r="M1688" s="170">
        <v>7.4720823000000008E-5</v>
      </c>
      <c r="N1688" s="170">
        <v>2.127061915E-4</v>
      </c>
      <c r="O1688" s="170">
        <v>5.8092419000000002E-4</v>
      </c>
      <c r="Q1688" s="69">
        <v>1.0723442999999999</v>
      </c>
      <c r="S1688" s="199">
        <v>8.2527849999999996E-5</v>
      </c>
      <c r="T1688" s="199">
        <v>7.7562335000000004E-5</v>
      </c>
      <c r="U1688" s="199">
        <v>3.2987248E-6</v>
      </c>
      <c r="V1688" s="199">
        <v>1.6667894E-6</v>
      </c>
      <c r="X1688" s="172">
        <v>2.6723679999999999E-7</v>
      </c>
    </row>
    <row r="1689" spans="1:24" ht="14.4">
      <c r="A1689" t="s">
        <v>3840</v>
      </c>
      <c r="B1689" s="85" t="s">
        <v>1162</v>
      </c>
      <c r="C1689" s="113" t="str">
        <f t="shared" si="298"/>
        <v>B.044.01.327</v>
      </c>
      <c r="D1689" s="9" t="s">
        <v>1163</v>
      </c>
      <c r="E1689" s="112" t="s">
        <v>514</v>
      </c>
      <c r="F1689" s="115" t="str">
        <f t="shared" si="299"/>
        <v>Electricity United Kingdom production (from Our World In Data)</v>
      </c>
      <c r="G1689" s="146">
        <v>6.6996986666666675E-2</v>
      </c>
      <c r="H1689" s="8">
        <f t="shared" si="300"/>
        <v>6.6996986666666675E-2</v>
      </c>
      <c r="J1689" s="169">
        <v>1.6007267118000001E-2</v>
      </c>
      <c r="K1689" s="8">
        <f t="shared" si="301"/>
        <v>1.6007267118000001E-2</v>
      </c>
      <c r="L1689" s="170">
        <v>7.8660960999999991E-4</v>
      </c>
      <c r="M1689" s="170">
        <v>2.2332877000000003E-3</v>
      </c>
      <c r="N1689" s="170">
        <v>2.937821808E-3</v>
      </c>
      <c r="O1689" s="170">
        <v>1.0049548E-2</v>
      </c>
      <c r="Q1689" s="69">
        <v>2.1936783000000002</v>
      </c>
      <c r="S1689" s="116">
        <v>1.5993088999999999E-3</v>
      </c>
      <c r="T1689" s="116">
        <v>1.4865047000000001E-3</v>
      </c>
      <c r="U1689" s="199">
        <v>6.1040661999999996E-5</v>
      </c>
      <c r="V1689" s="199">
        <v>5.1763498000000001E-5</v>
      </c>
      <c r="X1689" s="172">
        <v>4.1923619000000002E-6</v>
      </c>
    </row>
    <row r="1690" spans="1:24" ht="14.4">
      <c r="B1690" s="85"/>
      <c r="C1690" s="113"/>
      <c r="D1690" s="1" t="s">
        <v>1275</v>
      </c>
      <c r="E1690" s="112"/>
      <c r="H1690" s="8"/>
      <c r="Q1690"/>
      <c r="U1690" s="3"/>
      <c r="V1690" s="3"/>
      <c r="X1690" s="3"/>
    </row>
    <row r="1691" spans="1:24" ht="14.4">
      <c r="A1691" t="s">
        <v>3841</v>
      </c>
      <c r="B1691" s="85" t="s">
        <v>1274</v>
      </c>
      <c r="C1691" s="113" t="str">
        <f t="shared" ref="C1691:C1735" si="302">MID(A1691,1,12)</f>
        <v>B.046.02.101</v>
      </c>
      <c r="D1691" s="9" t="s">
        <v>1275</v>
      </c>
      <c r="E1691" s="112" t="s">
        <v>514</v>
      </c>
      <c r="F1691" s="115" t="str">
        <f t="shared" ref="F1691:F1735" si="303">MID(A1691, 21,85)</f>
        <v>Electricity Alberta production</v>
      </c>
      <c r="G1691" s="146">
        <v>0.14407995333333334</v>
      </c>
      <c r="H1691" s="8">
        <f t="shared" ref="H1691:H1703" si="304">G1691</f>
        <v>0.14407995333333334</v>
      </c>
      <c r="J1691" s="169">
        <v>2.9557346522999999E-2</v>
      </c>
      <c r="K1691" s="8">
        <f t="shared" ref="K1691:K1703" si="305">J1691</f>
        <v>2.9557346522999999E-2</v>
      </c>
      <c r="L1691" s="170">
        <v>2.4666944999999999E-3</v>
      </c>
      <c r="M1691" s="170">
        <v>5.3963428000000004E-3</v>
      </c>
      <c r="N1691" s="170">
        <v>8.2316223000000006E-5</v>
      </c>
      <c r="O1691" s="170">
        <v>2.1611992999999999E-2</v>
      </c>
      <c r="Q1691" s="69">
        <v>2.1474433999999998</v>
      </c>
      <c r="S1691" s="116">
        <v>3.5555847999999999E-3</v>
      </c>
      <c r="T1691" s="116">
        <v>3.3247944E-3</v>
      </c>
      <c r="U1691" s="116">
        <v>1.3320289000000001E-4</v>
      </c>
      <c r="V1691" s="199">
        <v>9.7587536999999995E-5</v>
      </c>
      <c r="X1691" s="172">
        <v>8.4932174999999998E-6</v>
      </c>
    </row>
    <row r="1692" spans="1:24" ht="14.4">
      <c r="A1692" t="s">
        <v>3842</v>
      </c>
      <c r="B1692" s="85" t="s">
        <v>1274</v>
      </c>
      <c r="C1692" s="113" t="str">
        <f t="shared" si="302"/>
        <v>B.046.02.102</v>
      </c>
      <c r="D1692" s="9" t="s">
        <v>1275</v>
      </c>
      <c r="E1692" s="112" t="s">
        <v>514</v>
      </c>
      <c r="F1692" s="115" t="str">
        <f t="shared" si="303"/>
        <v>Electricity British Columbia production</v>
      </c>
      <c r="G1692" s="146">
        <v>8.8247193333333331E-3</v>
      </c>
      <c r="H1692" s="8">
        <f t="shared" si="304"/>
        <v>8.8247193333333331E-3</v>
      </c>
      <c r="J1692" s="169">
        <v>2.6480039736999999E-3</v>
      </c>
      <c r="K1692" s="8">
        <f t="shared" si="305"/>
        <v>2.6480039736999999E-3</v>
      </c>
      <c r="L1692" s="170">
        <v>3.5426388999999997E-4</v>
      </c>
      <c r="M1692" s="170">
        <v>7.6694950999999997E-4</v>
      </c>
      <c r="N1692" s="170">
        <v>2.0308267369999999E-4</v>
      </c>
      <c r="O1692" s="170">
        <v>1.3237079E-3</v>
      </c>
      <c r="Q1692" s="69">
        <v>1.2720610999999999</v>
      </c>
      <c r="S1692" s="116">
        <v>3.0633993000000001E-4</v>
      </c>
      <c r="T1692" s="116">
        <v>2.9230499999999997E-4</v>
      </c>
      <c r="U1692" s="199">
        <v>1.0100412E-5</v>
      </c>
      <c r="V1692" s="199">
        <v>3.9345167000000002E-6</v>
      </c>
      <c r="X1692" s="172">
        <v>7.5590514999999998E-7</v>
      </c>
    </row>
    <row r="1693" spans="1:24" ht="14.4">
      <c r="A1693" t="s">
        <v>3843</v>
      </c>
      <c r="B1693" s="85" t="s">
        <v>1274</v>
      </c>
      <c r="C1693" s="113" t="str">
        <f t="shared" si="302"/>
        <v>B.046.02.103</v>
      </c>
      <c r="D1693" s="9" t="s">
        <v>1275</v>
      </c>
      <c r="E1693" s="112" t="s">
        <v>514</v>
      </c>
      <c r="F1693" s="115" t="str">
        <f t="shared" si="303"/>
        <v>Electricity Manitoba production</v>
      </c>
      <c r="G1693" s="146">
        <v>3.2211531333333336E-3</v>
      </c>
      <c r="H1693" s="8">
        <f t="shared" si="304"/>
        <v>3.2211531333333336E-3</v>
      </c>
      <c r="J1693" s="169">
        <v>7.9300552709999999E-4</v>
      </c>
      <c r="K1693" s="8">
        <f t="shared" si="305"/>
        <v>7.9300552709999999E-4</v>
      </c>
      <c r="L1693" s="170">
        <v>2.8503685000000002E-5</v>
      </c>
      <c r="M1693" s="170">
        <v>5.3574704000000005E-5</v>
      </c>
      <c r="N1693" s="170">
        <v>2.277541681E-4</v>
      </c>
      <c r="O1693" s="170">
        <v>4.8317297E-4</v>
      </c>
      <c r="Q1693" s="69">
        <v>1.1114227000000001</v>
      </c>
      <c r="S1693" s="199">
        <v>6.6211486999999999E-5</v>
      </c>
      <c r="T1693" s="199">
        <v>6.2936827999999993E-5</v>
      </c>
      <c r="U1693" s="199">
        <v>2.6855432E-6</v>
      </c>
      <c r="V1693" s="199">
        <v>5.8911658000000001E-7</v>
      </c>
      <c r="X1693" s="172">
        <v>2.3617934E-7</v>
      </c>
    </row>
    <row r="1694" spans="1:24" ht="14.4">
      <c r="A1694" t="s">
        <v>3844</v>
      </c>
      <c r="B1694" s="85" t="s">
        <v>1274</v>
      </c>
      <c r="C1694" s="113" t="str">
        <f t="shared" si="302"/>
        <v>B.046.02.104</v>
      </c>
      <c r="D1694" s="9" t="s">
        <v>1275</v>
      </c>
      <c r="E1694" s="112" t="s">
        <v>514</v>
      </c>
      <c r="F1694" s="115" t="str">
        <f t="shared" si="303"/>
        <v>Electricity New Brunswick production</v>
      </c>
      <c r="G1694" s="146">
        <v>0.12319974</v>
      </c>
      <c r="H1694" s="8">
        <f t="shared" si="304"/>
        <v>0.12319974</v>
      </c>
      <c r="J1694" s="169">
        <v>2.9286791255E-2</v>
      </c>
      <c r="K1694" s="8">
        <f t="shared" si="305"/>
        <v>2.9286791255E-2</v>
      </c>
      <c r="L1694" s="170">
        <v>1.53196232E-3</v>
      </c>
      <c r="M1694" s="170">
        <v>3.6377359999999999E-3</v>
      </c>
      <c r="N1694" s="170">
        <v>5.6371319349999994E-3</v>
      </c>
      <c r="O1694" s="170">
        <v>1.8479961E-2</v>
      </c>
      <c r="Q1694" s="69">
        <v>2.233819</v>
      </c>
      <c r="S1694" s="116">
        <v>2.8235413999999999E-3</v>
      </c>
      <c r="T1694" s="116">
        <v>2.6761726999999999E-3</v>
      </c>
      <c r="U1694" s="116">
        <v>1.0993647E-4</v>
      </c>
      <c r="V1694" s="199">
        <v>3.7432211000000001E-5</v>
      </c>
      <c r="X1694" s="172">
        <v>7.1110192000000004E-6</v>
      </c>
    </row>
    <row r="1695" spans="1:24" ht="14.4">
      <c r="A1695" t="s">
        <v>3845</v>
      </c>
      <c r="B1695" s="85" t="s">
        <v>1274</v>
      </c>
      <c r="C1695" s="113" t="str">
        <f t="shared" si="302"/>
        <v>B.046.02.105</v>
      </c>
      <c r="D1695" s="9" t="s">
        <v>1275</v>
      </c>
      <c r="E1695" s="112" t="s">
        <v>514</v>
      </c>
      <c r="F1695" s="115" t="str">
        <f t="shared" si="303"/>
        <v>Electricity Newfoundland and Labrador production</v>
      </c>
      <c r="G1695" s="146">
        <v>7.3989146666666675E-3</v>
      </c>
      <c r="H1695" s="8">
        <f t="shared" si="304"/>
        <v>7.3989146666666675E-3</v>
      </c>
      <c r="J1695" s="169">
        <v>1.6810162351000003E-3</v>
      </c>
      <c r="K1695" s="8">
        <f t="shared" si="305"/>
        <v>1.6810162351000003E-3</v>
      </c>
      <c r="L1695" s="170">
        <v>8.6883317000000009E-5</v>
      </c>
      <c r="M1695" s="170">
        <v>2.6651404999999999E-4</v>
      </c>
      <c r="N1695" s="170">
        <v>2.177816681E-4</v>
      </c>
      <c r="O1695" s="170">
        <v>1.1098372000000001E-3</v>
      </c>
      <c r="Q1695" s="69">
        <v>1.1013071000000001</v>
      </c>
      <c r="S1695" s="116">
        <v>1.9436726E-4</v>
      </c>
      <c r="T1695" s="116">
        <v>1.8236684E-4</v>
      </c>
      <c r="U1695" s="199">
        <v>6.9236573E-6</v>
      </c>
      <c r="V1695" s="199">
        <v>5.0767625000000002E-6</v>
      </c>
      <c r="X1695" s="172">
        <v>5.0575174999999998E-7</v>
      </c>
    </row>
    <row r="1696" spans="1:24" ht="14.4">
      <c r="A1696" t="s">
        <v>3846</v>
      </c>
      <c r="B1696" s="85" t="s">
        <v>1274</v>
      </c>
      <c r="C1696" s="113" t="str">
        <f t="shared" si="302"/>
        <v>B.046.02.106</v>
      </c>
      <c r="D1696" s="9" t="s">
        <v>1275</v>
      </c>
      <c r="E1696" s="112" t="s">
        <v>514</v>
      </c>
      <c r="F1696" s="115" t="str">
        <f t="shared" si="303"/>
        <v>Electricity Northwest Territories production</v>
      </c>
      <c r="G1696" s="146">
        <v>0.15321375333333334</v>
      </c>
      <c r="H1696" s="8">
        <f t="shared" si="304"/>
        <v>0.15321375333333334</v>
      </c>
      <c r="J1696" s="169">
        <v>3.2966288514999997E-2</v>
      </c>
      <c r="K1696" s="8">
        <f t="shared" si="305"/>
        <v>3.2966288514999997E-2</v>
      </c>
      <c r="L1696" s="170">
        <v>2.2637360000000001E-3</v>
      </c>
      <c r="M1696" s="170">
        <v>7.6083102000000001E-3</v>
      </c>
      <c r="N1696" s="170">
        <v>1.12179315E-4</v>
      </c>
      <c r="O1696" s="170">
        <v>2.2982063E-2</v>
      </c>
      <c r="Q1696" s="69">
        <v>2.3614769</v>
      </c>
      <c r="S1696" s="116">
        <v>4.5731223999999999E-3</v>
      </c>
      <c r="T1696" s="116">
        <v>4.2734165000000001E-3</v>
      </c>
      <c r="U1696" s="116">
        <v>1.5385677E-4</v>
      </c>
      <c r="V1696" s="116">
        <v>1.4584913999999999E-4</v>
      </c>
      <c r="X1696" s="172">
        <v>9.7766461999999996E-6</v>
      </c>
    </row>
    <row r="1697" spans="1:24" ht="14.4">
      <c r="A1697" t="s">
        <v>3847</v>
      </c>
      <c r="B1697" s="85" t="s">
        <v>1274</v>
      </c>
      <c r="C1697" s="113" t="str">
        <f t="shared" si="302"/>
        <v>B.046.02.107</v>
      </c>
      <c r="D1697" s="9" t="s">
        <v>1275</v>
      </c>
      <c r="E1697" s="112" t="s">
        <v>514</v>
      </c>
      <c r="F1697" s="115" t="str">
        <f t="shared" si="303"/>
        <v>Electricity Nova Scotia production</v>
      </c>
      <c r="G1697" s="146">
        <v>0.20733983333333333</v>
      </c>
      <c r="H1697" s="8">
        <f t="shared" si="304"/>
        <v>0.20733983333333333</v>
      </c>
      <c r="J1697" s="169">
        <v>4.0157930836999998E-2</v>
      </c>
      <c r="K1697" s="8">
        <f t="shared" si="305"/>
        <v>4.0157930836999998E-2</v>
      </c>
      <c r="L1697" s="170">
        <v>2.7011546000000001E-3</v>
      </c>
      <c r="M1697" s="170">
        <v>5.9777827999999995E-3</v>
      </c>
      <c r="N1697" s="170">
        <v>3.7801843700000003E-4</v>
      </c>
      <c r="O1697" s="170">
        <v>3.1100974999999999E-2</v>
      </c>
      <c r="Q1697" s="69">
        <v>2.4527600000000001</v>
      </c>
      <c r="S1697" s="116">
        <v>4.6774707999999998E-3</v>
      </c>
      <c r="T1697" s="116">
        <v>4.4404524000000003E-3</v>
      </c>
      <c r="U1697" s="116">
        <v>1.8393956E-4</v>
      </c>
      <c r="V1697" s="199">
        <v>5.3078765999999998E-5</v>
      </c>
      <c r="X1697" s="172">
        <v>1.0777572E-5</v>
      </c>
    </row>
    <row r="1698" spans="1:24" ht="14.4">
      <c r="A1698" t="s">
        <v>3848</v>
      </c>
      <c r="B1698" s="85" t="s">
        <v>1274</v>
      </c>
      <c r="C1698" s="113" t="str">
        <f t="shared" si="302"/>
        <v>B.046.02.108</v>
      </c>
      <c r="D1698" s="9" t="s">
        <v>1275</v>
      </c>
      <c r="E1698" s="112" t="s">
        <v>514</v>
      </c>
      <c r="F1698" s="115" t="str">
        <f t="shared" si="303"/>
        <v>Electricity Nunavut production</v>
      </c>
      <c r="G1698" s="146">
        <v>0.22240071333333333</v>
      </c>
      <c r="H1698" s="8">
        <f t="shared" si="304"/>
        <v>0.22240071333333333</v>
      </c>
      <c r="J1698" s="169">
        <v>4.6405369434119999E-2</v>
      </c>
      <c r="K1698" s="8">
        <f t="shared" si="305"/>
        <v>4.6405369434119999E-2</v>
      </c>
      <c r="L1698" s="170">
        <v>2.7870521000000004E-3</v>
      </c>
      <c r="M1698" s="170">
        <v>1.0162233199999999E-2</v>
      </c>
      <c r="N1698" s="170">
        <v>9.5977134120000011E-5</v>
      </c>
      <c r="O1698" s="170">
        <v>3.3360107E-2</v>
      </c>
      <c r="Q1698" s="69">
        <v>2.7203662</v>
      </c>
      <c r="S1698" s="116">
        <v>6.4648092000000002E-3</v>
      </c>
      <c r="T1698" s="116">
        <v>6.0517771999999996E-3</v>
      </c>
      <c r="U1698" s="116">
        <v>2.1969660999999999E-4</v>
      </c>
      <c r="V1698" s="116">
        <v>1.9333533999999999E-4</v>
      </c>
      <c r="X1698" s="172">
        <v>1.3351092E-5</v>
      </c>
    </row>
    <row r="1699" spans="1:24" ht="14.4">
      <c r="A1699" t="s">
        <v>3849</v>
      </c>
      <c r="B1699" s="85" t="s">
        <v>1274</v>
      </c>
      <c r="C1699" s="113" t="str">
        <f t="shared" si="302"/>
        <v>B.046.02.109</v>
      </c>
      <c r="D1699" s="9" t="s">
        <v>1275</v>
      </c>
      <c r="E1699" s="112" t="s">
        <v>514</v>
      </c>
      <c r="F1699" s="115" t="str">
        <f t="shared" si="303"/>
        <v>Electricity Ontario production</v>
      </c>
      <c r="G1699" s="146">
        <v>3.2916421333333334E-2</v>
      </c>
      <c r="H1699" s="8">
        <f t="shared" si="304"/>
        <v>3.2916421333333334E-2</v>
      </c>
      <c r="J1699" s="169">
        <v>1.8564369035999999E-2</v>
      </c>
      <c r="K1699" s="8">
        <f t="shared" si="305"/>
        <v>1.8564369035999999E-2</v>
      </c>
      <c r="L1699" s="170">
        <v>5.7305889000000001E-4</v>
      </c>
      <c r="M1699" s="170">
        <v>1.49660587E-3</v>
      </c>
      <c r="N1699" s="170">
        <v>1.1557241075999999E-2</v>
      </c>
      <c r="O1699" s="170">
        <v>4.9374631999999996E-3</v>
      </c>
      <c r="Q1699" s="69">
        <v>2.2326185000000001</v>
      </c>
      <c r="S1699" s="116">
        <v>8.7688377000000003E-4</v>
      </c>
      <c r="T1699" s="116">
        <v>8.2310094000000004E-4</v>
      </c>
      <c r="U1699" s="199">
        <v>3.1823121000000001E-5</v>
      </c>
      <c r="V1699" s="199">
        <v>2.1959713000000001E-5</v>
      </c>
      <c r="X1699" s="172">
        <v>3.8137451000000001E-6</v>
      </c>
    </row>
    <row r="1700" spans="1:24" ht="14.4">
      <c r="A1700" t="s">
        <v>3850</v>
      </c>
      <c r="B1700" s="85" t="s">
        <v>1274</v>
      </c>
      <c r="C1700" s="113" t="str">
        <f t="shared" si="302"/>
        <v>B.046.02.110</v>
      </c>
      <c r="D1700" s="9" t="s">
        <v>1275</v>
      </c>
      <c r="E1700" s="112" t="s">
        <v>514</v>
      </c>
      <c r="F1700" s="115" t="str">
        <f t="shared" si="303"/>
        <v>Electricity Prince Edward Island production</v>
      </c>
      <c r="G1700" s="146">
        <v>7.5807106666666679E-2</v>
      </c>
      <c r="H1700" s="8">
        <f t="shared" si="304"/>
        <v>7.5807106666666679E-2</v>
      </c>
      <c r="J1700" s="169">
        <v>1.1822584687000001E-2</v>
      </c>
      <c r="K1700" s="8">
        <f t="shared" si="305"/>
        <v>1.1822584687000001E-2</v>
      </c>
      <c r="L1700" s="170">
        <v>7.1456304000000007E-5</v>
      </c>
      <c r="M1700" s="170">
        <v>2.3827939E-4</v>
      </c>
      <c r="N1700" s="170">
        <v>1.4178299299999998E-4</v>
      </c>
      <c r="O1700" s="170">
        <v>1.1371066000000001E-2</v>
      </c>
      <c r="Q1700" s="69">
        <v>1.0667724999999999</v>
      </c>
      <c r="S1700" s="116">
        <v>1.2867683999999999E-3</v>
      </c>
      <c r="T1700" s="116">
        <v>1.2267573000000001E-3</v>
      </c>
      <c r="U1700" s="199">
        <v>5.8575512000000001E-5</v>
      </c>
      <c r="V1700" s="199">
        <v>1.4356043E-6</v>
      </c>
      <c r="X1700" s="172">
        <v>2.2941449E-6</v>
      </c>
    </row>
    <row r="1701" spans="1:24" ht="14.4">
      <c r="A1701" t="s">
        <v>3851</v>
      </c>
      <c r="B1701" s="85" t="s">
        <v>1274</v>
      </c>
      <c r="C1701" s="113" t="str">
        <f t="shared" si="302"/>
        <v>B.046.02.111</v>
      </c>
      <c r="D1701" s="9" t="s">
        <v>1275</v>
      </c>
      <c r="E1701" s="112" t="s">
        <v>514</v>
      </c>
      <c r="F1701" s="115" t="str">
        <f t="shared" si="303"/>
        <v>Electricity Quebec production</v>
      </c>
      <c r="G1701" s="146">
        <v>2.9549773333333333E-3</v>
      </c>
      <c r="H1701" s="8">
        <f t="shared" si="304"/>
        <v>2.9549773333333333E-3</v>
      </c>
      <c r="J1701" s="169">
        <v>8.2424301320000001E-4</v>
      </c>
      <c r="K1701" s="8">
        <f t="shared" si="305"/>
        <v>8.2424301320000001E-4</v>
      </c>
      <c r="L1701" s="170">
        <v>4.9328593000000002E-5</v>
      </c>
      <c r="M1701" s="170">
        <v>1.0963763400000001E-4</v>
      </c>
      <c r="N1701" s="170">
        <v>2.2203018620000001E-4</v>
      </c>
      <c r="O1701" s="170">
        <v>4.4324659999999999E-4</v>
      </c>
      <c r="Q1701" s="69">
        <v>1.1134343</v>
      </c>
      <c r="S1701" s="199">
        <v>7.4604113000000002E-5</v>
      </c>
      <c r="T1701" s="199">
        <v>7.1143509000000005E-5</v>
      </c>
      <c r="U1701" s="199">
        <v>2.7478266000000001E-6</v>
      </c>
      <c r="V1701" s="199">
        <v>7.1277806000000001E-7</v>
      </c>
      <c r="X1701" s="172">
        <v>2.5035058E-7</v>
      </c>
    </row>
    <row r="1702" spans="1:24" ht="14.4">
      <c r="A1702" t="s">
        <v>3852</v>
      </c>
      <c r="B1702" s="85" t="s">
        <v>1274</v>
      </c>
      <c r="C1702" s="113" t="str">
        <f t="shared" si="302"/>
        <v>B.046.02.112</v>
      </c>
      <c r="D1702" s="9" t="s">
        <v>1275</v>
      </c>
      <c r="E1702" s="112" t="s">
        <v>514</v>
      </c>
      <c r="F1702" s="115" t="str">
        <f t="shared" si="303"/>
        <v>Electricity Saskatchewan production</v>
      </c>
      <c r="G1702" s="146">
        <v>0.20511878666666666</v>
      </c>
      <c r="H1702" s="8">
        <f t="shared" si="304"/>
        <v>0.20511878666666666</v>
      </c>
      <c r="J1702" s="169">
        <v>3.9722276691000001E-2</v>
      </c>
      <c r="K1702" s="8">
        <f t="shared" si="305"/>
        <v>3.9722276691000001E-2</v>
      </c>
      <c r="L1702" s="170">
        <v>2.7295050000000001E-3</v>
      </c>
      <c r="M1702" s="170">
        <v>5.9660244000000005E-3</v>
      </c>
      <c r="N1702" s="170">
        <v>2.58929291E-4</v>
      </c>
      <c r="O1702" s="170">
        <v>3.0767817999999999E-2</v>
      </c>
      <c r="Q1702" s="69">
        <v>2.3738516999999999</v>
      </c>
      <c r="S1702" s="116">
        <v>4.6536114999999999E-3</v>
      </c>
      <c r="T1702" s="116">
        <v>4.3915704000000002E-3</v>
      </c>
      <c r="U1702" s="116">
        <v>1.8204909000000001E-4</v>
      </c>
      <c r="V1702" s="199">
        <v>7.9992023000000006E-5</v>
      </c>
      <c r="X1702" s="172">
        <v>1.0811547999999999E-5</v>
      </c>
    </row>
    <row r="1703" spans="1:24" ht="14.4">
      <c r="A1703" t="s">
        <v>3853</v>
      </c>
      <c r="B1703" s="85" t="s">
        <v>1274</v>
      </c>
      <c r="C1703" s="113" t="str">
        <f t="shared" si="302"/>
        <v>B.046.02.113</v>
      </c>
      <c r="D1703" s="9" t="s">
        <v>1275</v>
      </c>
      <c r="E1703" s="112" t="s">
        <v>514</v>
      </c>
      <c r="F1703" s="115" t="str">
        <f t="shared" si="303"/>
        <v>Electricity Yukon production</v>
      </c>
      <c r="G1703" s="146">
        <v>4.5161247333333335E-2</v>
      </c>
      <c r="H1703" s="8">
        <f t="shared" si="304"/>
        <v>4.5161247333333335E-2</v>
      </c>
      <c r="J1703" s="169">
        <v>8.9488911189999996E-3</v>
      </c>
      <c r="K1703" s="8">
        <f t="shared" si="305"/>
        <v>8.9488911189999996E-3</v>
      </c>
      <c r="L1703" s="170">
        <v>5.0677160000000003E-4</v>
      </c>
      <c r="M1703" s="170">
        <v>1.4665613400000001E-3</v>
      </c>
      <c r="N1703" s="170">
        <v>2.01371079E-4</v>
      </c>
      <c r="O1703" s="170">
        <v>6.7741870999999997E-3</v>
      </c>
      <c r="Q1703" s="69">
        <v>1.3496725000000001</v>
      </c>
      <c r="S1703" s="116">
        <v>1.1175479999999999E-3</v>
      </c>
      <c r="T1703" s="116">
        <v>1.047723E-3</v>
      </c>
      <c r="U1703" s="199">
        <v>4.1281388999999997E-5</v>
      </c>
      <c r="V1703" s="199">
        <v>2.8543646000000001E-5</v>
      </c>
      <c r="X1703" s="172">
        <v>2.4587974E-6</v>
      </c>
    </row>
    <row r="1704" spans="1:24" ht="14.4">
      <c r="B1704" s="85"/>
      <c r="C1704" s="113"/>
      <c r="D1704" s="1" t="s">
        <v>1277</v>
      </c>
      <c r="E1704" s="112"/>
      <c r="H1704" s="8"/>
      <c r="Q1704"/>
      <c r="U1704" s="3"/>
      <c r="V1704" s="3"/>
      <c r="X1704" s="3"/>
    </row>
    <row r="1705" spans="1:24" ht="14.4">
      <c r="A1705" t="s">
        <v>3854</v>
      </c>
      <c r="B1705" s="85" t="s">
        <v>1276</v>
      </c>
      <c r="C1705" s="113" t="str">
        <f t="shared" si="302"/>
        <v>B.046.04.101</v>
      </c>
      <c r="D1705" s="9" t="s">
        <v>1277</v>
      </c>
      <c r="E1705" s="112" t="s">
        <v>514</v>
      </c>
      <c r="F1705" s="115" t="str">
        <f t="shared" si="303"/>
        <v>Electricity Beijing production</v>
      </c>
      <c r="G1705" s="146">
        <v>0.25753564000000001</v>
      </c>
      <c r="H1705" s="8">
        <f t="shared" ref="H1705:H1735" si="306">G1705</f>
        <v>0.25753564000000001</v>
      </c>
      <c r="J1705" s="169">
        <v>4.0133957902900003E-2</v>
      </c>
      <c r="K1705" s="8">
        <f t="shared" ref="K1705:K1735" si="307">J1705</f>
        <v>4.0133957902900003E-2</v>
      </c>
      <c r="L1705" s="170">
        <v>3.4793246699999999E-4</v>
      </c>
      <c r="M1705" s="170">
        <v>8.8858241000000005E-4</v>
      </c>
      <c r="N1705" s="170">
        <v>2.6709702590000002E-4</v>
      </c>
      <c r="O1705" s="170">
        <v>3.8630346000000003E-2</v>
      </c>
      <c r="Q1705" s="69">
        <v>2.7932600999999999</v>
      </c>
      <c r="S1705" s="116">
        <v>4.3945002999999996E-3</v>
      </c>
      <c r="T1705" s="116">
        <v>4.1549335000000001E-3</v>
      </c>
      <c r="U1705" s="116">
        <v>1.9918736E-4</v>
      </c>
      <c r="V1705" s="199">
        <v>4.0379371999999998E-5</v>
      </c>
      <c r="X1705" s="172">
        <v>1.0694057000000001E-5</v>
      </c>
    </row>
    <row r="1706" spans="1:24" ht="14.4">
      <c r="A1706" t="s">
        <v>3855</v>
      </c>
      <c r="B1706" s="85" t="s">
        <v>1276</v>
      </c>
      <c r="C1706" s="113" t="str">
        <f t="shared" si="302"/>
        <v>B.046.04.102</v>
      </c>
      <c r="D1706" s="9" t="s">
        <v>1277</v>
      </c>
      <c r="E1706" s="112" t="s">
        <v>514</v>
      </c>
      <c r="F1706" s="115" t="str">
        <f t="shared" si="303"/>
        <v>Electricity Tianjin production</v>
      </c>
      <c r="G1706" s="146">
        <v>0.23866746</v>
      </c>
      <c r="H1706" s="8">
        <f t="shared" si="306"/>
        <v>0.23866746</v>
      </c>
      <c r="J1706" s="169">
        <v>3.7224909712000001E-2</v>
      </c>
      <c r="K1706" s="8">
        <f t="shared" si="307"/>
        <v>3.7224909712000001E-2</v>
      </c>
      <c r="L1706" s="170">
        <v>3.2510178600000001E-4</v>
      </c>
      <c r="M1706" s="170">
        <v>8.3421820999999999E-4</v>
      </c>
      <c r="N1706" s="170">
        <v>2.6547071600000003E-4</v>
      </c>
      <c r="O1706" s="170">
        <v>3.5800118999999998E-2</v>
      </c>
      <c r="Q1706" s="69">
        <v>2.6631825999999998</v>
      </c>
      <c r="S1706" s="116">
        <v>4.0746634999999998E-3</v>
      </c>
      <c r="T1706" s="116">
        <v>3.8526297E-3</v>
      </c>
      <c r="U1706" s="116">
        <v>1.8464604000000001E-4</v>
      </c>
      <c r="V1706" s="199">
        <v>3.7387752999999999E-5</v>
      </c>
      <c r="X1706" s="172">
        <v>9.9189816000000004E-6</v>
      </c>
    </row>
    <row r="1707" spans="1:24" ht="14.4">
      <c r="A1707" t="s">
        <v>3856</v>
      </c>
      <c r="B1707" s="85" t="s">
        <v>1276</v>
      </c>
      <c r="C1707" s="113" t="str">
        <f t="shared" si="302"/>
        <v>B.046.04.103</v>
      </c>
      <c r="D1707" s="9" t="s">
        <v>1277</v>
      </c>
      <c r="E1707" s="112" t="s">
        <v>514</v>
      </c>
      <c r="F1707" s="115" t="str">
        <f t="shared" si="303"/>
        <v>Electricity Hebei production</v>
      </c>
      <c r="G1707" s="146">
        <v>0.18601614666666666</v>
      </c>
      <c r="H1707" s="8">
        <f t="shared" si="306"/>
        <v>0.18601614666666666</v>
      </c>
      <c r="J1707" s="169">
        <v>2.9080619094000001E-2</v>
      </c>
      <c r="K1707" s="8">
        <f t="shared" si="307"/>
        <v>2.9080619094000001E-2</v>
      </c>
      <c r="L1707" s="170">
        <v>2.5875105499999999E-4</v>
      </c>
      <c r="M1707" s="170">
        <v>6.7185545E-4</v>
      </c>
      <c r="N1707" s="170">
        <v>2.4759058899999998E-4</v>
      </c>
      <c r="O1707" s="170">
        <v>2.7902422E-2</v>
      </c>
      <c r="Q1707" s="69">
        <v>2.3008034999999998</v>
      </c>
      <c r="S1707" s="116">
        <v>3.1803727000000001E-3</v>
      </c>
      <c r="T1707" s="116">
        <v>3.0072905999999999E-3</v>
      </c>
      <c r="U1707" s="116">
        <v>1.4402092E-4</v>
      </c>
      <c r="V1707" s="199">
        <v>2.9061138999999999E-5</v>
      </c>
      <c r="X1707" s="172">
        <v>7.7497369999999992E-6</v>
      </c>
    </row>
    <row r="1708" spans="1:24" ht="14.4">
      <c r="A1708" t="s">
        <v>3857</v>
      </c>
      <c r="B1708" s="85" t="s">
        <v>1276</v>
      </c>
      <c r="C1708" s="113" t="str">
        <f t="shared" si="302"/>
        <v>B.046.04.104</v>
      </c>
      <c r="D1708" s="9" t="s">
        <v>1277</v>
      </c>
      <c r="E1708" s="112" t="s">
        <v>514</v>
      </c>
      <c r="F1708" s="115" t="str">
        <f t="shared" si="303"/>
        <v>Electricity Shanxi production</v>
      </c>
      <c r="G1708" s="146">
        <v>0.21667550666666666</v>
      </c>
      <c r="H1708" s="8">
        <f t="shared" si="306"/>
        <v>0.21667550666666666</v>
      </c>
      <c r="J1708" s="169">
        <v>3.3819192468999996E-2</v>
      </c>
      <c r="K1708" s="8">
        <f t="shared" si="307"/>
        <v>3.3819192468999996E-2</v>
      </c>
      <c r="L1708" s="170">
        <v>2.97234125E-4</v>
      </c>
      <c r="M1708" s="170">
        <v>7.6622939999999992E-4</v>
      </c>
      <c r="N1708" s="170">
        <v>2.54402944E-4</v>
      </c>
      <c r="O1708" s="170">
        <v>3.2501325999999997E-2</v>
      </c>
      <c r="Q1708" s="69">
        <v>2.5119231000000002</v>
      </c>
      <c r="S1708" s="116">
        <v>3.7011624000000002E-3</v>
      </c>
      <c r="T1708" s="116">
        <v>3.4995715000000001E-3</v>
      </c>
      <c r="U1708" s="116">
        <v>1.6767765000000001E-4</v>
      </c>
      <c r="V1708" s="199">
        <v>3.3913262999999998E-5</v>
      </c>
      <c r="X1708" s="172">
        <v>9.0115930999999994E-6</v>
      </c>
    </row>
    <row r="1709" spans="1:24" ht="14.4">
      <c r="A1709" t="s">
        <v>3858</v>
      </c>
      <c r="B1709" s="85" t="s">
        <v>1276</v>
      </c>
      <c r="C1709" s="113" t="str">
        <f t="shared" si="302"/>
        <v>B.046.04.105</v>
      </c>
      <c r="D1709" s="9" t="s">
        <v>1277</v>
      </c>
      <c r="E1709" s="112" t="s">
        <v>514</v>
      </c>
      <c r="F1709" s="115" t="str">
        <f t="shared" si="303"/>
        <v>Electricity Inner Mongolia production</v>
      </c>
      <c r="G1709" s="146">
        <v>0.18864748666666667</v>
      </c>
      <c r="H1709" s="8">
        <f t="shared" si="306"/>
        <v>0.18864748666666667</v>
      </c>
      <c r="J1709" s="169">
        <v>2.9479838268000002E-2</v>
      </c>
      <c r="K1709" s="8">
        <f t="shared" si="307"/>
        <v>2.9479838268000002E-2</v>
      </c>
      <c r="L1709" s="170">
        <v>2.6208174000000002E-4</v>
      </c>
      <c r="M1709" s="170">
        <v>6.8153007000000001E-4</v>
      </c>
      <c r="N1709" s="170">
        <v>2.3910345800000002E-4</v>
      </c>
      <c r="O1709" s="170">
        <v>2.8297123E-2</v>
      </c>
      <c r="Q1709" s="69">
        <v>2.3191381</v>
      </c>
      <c r="S1709" s="116">
        <v>3.2255445000000001E-3</v>
      </c>
      <c r="T1709" s="116">
        <v>3.0499979999999999E-3</v>
      </c>
      <c r="U1709" s="116">
        <v>1.4606193000000001E-4</v>
      </c>
      <c r="V1709" s="199">
        <v>2.9484558000000001E-5</v>
      </c>
      <c r="X1709" s="172">
        <v>7.8550271000000007E-6</v>
      </c>
    </row>
    <row r="1710" spans="1:24" ht="14.4">
      <c r="A1710" t="s">
        <v>3859</v>
      </c>
      <c r="B1710" s="85" t="s">
        <v>1276</v>
      </c>
      <c r="C1710" s="113" t="str">
        <f t="shared" si="302"/>
        <v>B.046.04.106</v>
      </c>
      <c r="D1710" s="9" t="s">
        <v>1277</v>
      </c>
      <c r="E1710" s="112" t="s">
        <v>514</v>
      </c>
      <c r="F1710" s="115" t="str">
        <f t="shared" si="303"/>
        <v>Electricity Liaoning production</v>
      </c>
      <c r="G1710" s="146">
        <v>0.14982381333333333</v>
      </c>
      <c r="H1710" s="8">
        <f t="shared" si="306"/>
        <v>0.14982381333333333</v>
      </c>
      <c r="J1710" s="169">
        <v>2.8491553146E-2</v>
      </c>
      <c r="K1710" s="8">
        <f t="shared" si="307"/>
        <v>2.8491553146E-2</v>
      </c>
      <c r="L1710" s="170">
        <v>2.2667951100000002E-4</v>
      </c>
      <c r="M1710" s="170">
        <v>6.8277870000000001E-4</v>
      </c>
      <c r="N1710" s="170">
        <v>5.1085229350000001E-3</v>
      </c>
      <c r="O1710" s="170">
        <v>2.2473572000000001E-2</v>
      </c>
      <c r="Q1710" s="69">
        <v>2.4254780999999999</v>
      </c>
      <c r="S1710" s="116">
        <v>2.5952345999999999E-3</v>
      </c>
      <c r="T1710" s="116">
        <v>2.4551721999999999E-3</v>
      </c>
      <c r="U1710" s="116">
        <v>1.1672221E-4</v>
      </c>
      <c r="V1710" s="199">
        <v>2.3340210000000001E-5</v>
      </c>
      <c r="X1710" s="172">
        <v>7.0516805999999997E-6</v>
      </c>
    </row>
    <row r="1711" spans="1:24" ht="14.4">
      <c r="A1711" t="s">
        <v>3860</v>
      </c>
      <c r="B1711" s="85" t="s">
        <v>1276</v>
      </c>
      <c r="C1711" s="113" t="str">
        <f t="shared" si="302"/>
        <v>B.046.04.107</v>
      </c>
      <c r="D1711" s="9" t="s">
        <v>1277</v>
      </c>
      <c r="E1711" s="112" t="s">
        <v>514</v>
      </c>
      <c r="F1711" s="115" t="str">
        <f t="shared" si="303"/>
        <v>Electricity Jilin production</v>
      </c>
      <c r="G1711" s="146">
        <v>0.16228516000000001</v>
      </c>
      <c r="H1711" s="8">
        <f t="shared" si="306"/>
        <v>0.16228516000000001</v>
      </c>
      <c r="J1711" s="169">
        <v>2.5393955506000002E-2</v>
      </c>
      <c r="K1711" s="8">
        <f t="shared" si="307"/>
        <v>2.5393955506000002E-2</v>
      </c>
      <c r="L1711" s="170">
        <v>2.27538583E-4</v>
      </c>
      <c r="M1711" s="170">
        <v>5.9391038999999997E-4</v>
      </c>
      <c r="N1711" s="170">
        <v>2.29732533E-4</v>
      </c>
      <c r="O1711" s="170">
        <v>2.4342774000000001E-2</v>
      </c>
      <c r="Q1711" s="69">
        <v>2.1378455999999999</v>
      </c>
      <c r="S1711" s="116">
        <v>2.7765699999999999E-3</v>
      </c>
      <c r="T1711" s="116">
        <v>2.6255584999999998E-3</v>
      </c>
      <c r="U1711" s="116">
        <v>1.2569023999999999E-4</v>
      </c>
      <c r="V1711" s="199">
        <v>2.5321280999999999E-5</v>
      </c>
      <c r="X1711" s="172">
        <v>6.767776E-6</v>
      </c>
    </row>
    <row r="1712" spans="1:24" ht="14.4">
      <c r="A1712" t="s">
        <v>3861</v>
      </c>
      <c r="B1712" s="85" t="s">
        <v>1276</v>
      </c>
      <c r="C1712" s="113" t="str">
        <f t="shared" si="302"/>
        <v>B.046.04.108</v>
      </c>
      <c r="D1712" s="9" t="s">
        <v>1277</v>
      </c>
      <c r="E1712" s="112" t="s">
        <v>514</v>
      </c>
      <c r="F1712" s="115" t="str">
        <f t="shared" si="303"/>
        <v>Electricity Heilongjiang production</v>
      </c>
      <c r="G1712" s="146">
        <v>0.19039062000000001</v>
      </c>
      <c r="H1712" s="8">
        <f t="shared" si="306"/>
        <v>0.19039062000000001</v>
      </c>
      <c r="J1712" s="169">
        <v>2.9748090426000001E-2</v>
      </c>
      <c r="K1712" s="8">
        <f t="shared" si="307"/>
        <v>2.9748090426000001E-2</v>
      </c>
      <c r="L1712" s="170">
        <v>2.6383876599999999E-4</v>
      </c>
      <c r="M1712" s="170">
        <v>6.8455562999999997E-4</v>
      </c>
      <c r="N1712" s="170">
        <v>2.4110303000000001E-4</v>
      </c>
      <c r="O1712" s="170">
        <v>2.8558593E-2</v>
      </c>
      <c r="Q1712" s="69">
        <v>2.3311478999999999</v>
      </c>
      <c r="S1712" s="116">
        <v>3.2546739999999999E-3</v>
      </c>
      <c r="T1712" s="116">
        <v>3.0775181E-3</v>
      </c>
      <c r="U1712" s="116">
        <v>1.4739494999999999E-4</v>
      </c>
      <c r="V1712" s="199">
        <v>2.9760956000000001E-5</v>
      </c>
      <c r="X1712" s="172">
        <v>7.9269891000000004E-6</v>
      </c>
    </row>
    <row r="1713" spans="1:24" ht="14.4">
      <c r="A1713" t="s">
        <v>3862</v>
      </c>
      <c r="B1713" s="85" t="s">
        <v>1276</v>
      </c>
      <c r="C1713" s="113" t="str">
        <f t="shared" si="302"/>
        <v>B.046.04.109</v>
      </c>
      <c r="D1713" s="9" t="s">
        <v>1277</v>
      </c>
      <c r="E1713" s="112" t="s">
        <v>514</v>
      </c>
      <c r="F1713" s="115" t="str">
        <f t="shared" si="303"/>
        <v>Electricity Shanghai production</v>
      </c>
      <c r="G1713" s="146">
        <v>0.25657332666666666</v>
      </c>
      <c r="H1713" s="8">
        <f t="shared" si="306"/>
        <v>0.25657332666666666</v>
      </c>
      <c r="J1713" s="169">
        <v>3.9988586564199999E-2</v>
      </c>
      <c r="K1713" s="8">
        <f t="shared" si="307"/>
        <v>3.9988586564199999E-2</v>
      </c>
      <c r="L1713" s="170">
        <v>3.4740484299999999E-4</v>
      </c>
      <c r="M1713" s="170">
        <v>8.8902548999999999E-4</v>
      </c>
      <c r="N1713" s="170">
        <v>2.661572312E-4</v>
      </c>
      <c r="O1713" s="170">
        <v>3.8485999E-2</v>
      </c>
      <c r="Q1713" s="69">
        <v>2.7865793000000001</v>
      </c>
      <c r="S1713" s="116">
        <v>4.3788215000000004E-3</v>
      </c>
      <c r="T1713" s="116">
        <v>4.1401349999999996E-3</v>
      </c>
      <c r="U1713" s="116">
        <v>1.9846174999999999E-4</v>
      </c>
      <c r="V1713" s="199">
        <v>4.0224812999999997E-5</v>
      </c>
      <c r="X1713" s="172">
        <v>1.0654711999999999E-5</v>
      </c>
    </row>
    <row r="1714" spans="1:24" ht="14.4">
      <c r="A1714" t="s">
        <v>3863</v>
      </c>
      <c r="B1714" s="85" t="s">
        <v>1276</v>
      </c>
      <c r="C1714" s="113" t="str">
        <f t="shared" si="302"/>
        <v>B.046.04.110</v>
      </c>
      <c r="D1714" s="9" t="s">
        <v>1277</v>
      </c>
      <c r="E1714" s="112" t="s">
        <v>514</v>
      </c>
      <c r="F1714" s="115" t="str">
        <f t="shared" si="303"/>
        <v>Electricity Jiangsu production</v>
      </c>
      <c r="G1714" s="146">
        <v>0.2134346</v>
      </c>
      <c r="H1714" s="8">
        <f t="shared" si="306"/>
        <v>0.2134346</v>
      </c>
      <c r="J1714" s="169">
        <v>3.5090110773999997E-2</v>
      </c>
      <c r="K1714" s="8">
        <f t="shared" si="307"/>
        <v>3.5090110773999997E-2</v>
      </c>
      <c r="L1714" s="170">
        <v>2.9802230199999999E-4</v>
      </c>
      <c r="M1714" s="170">
        <v>7.9980550999999992E-4</v>
      </c>
      <c r="N1714" s="170">
        <v>1.9770929619999998E-3</v>
      </c>
      <c r="O1714" s="170">
        <v>3.2015189999999999E-2</v>
      </c>
      <c r="Q1714" s="69">
        <v>2.6217169</v>
      </c>
      <c r="S1714" s="116">
        <v>3.6566060000000002E-3</v>
      </c>
      <c r="T1714" s="116">
        <v>3.4578059999999999E-3</v>
      </c>
      <c r="U1714" s="116">
        <v>1.6539952E-4</v>
      </c>
      <c r="V1714" s="199">
        <v>3.3400527E-5</v>
      </c>
      <c r="X1714" s="172">
        <v>9.1588409E-6</v>
      </c>
    </row>
    <row r="1715" spans="1:24" ht="14.4">
      <c r="A1715" t="s">
        <v>3864</v>
      </c>
      <c r="B1715" s="85" t="s">
        <v>1276</v>
      </c>
      <c r="C1715" s="113" t="str">
        <f t="shared" si="302"/>
        <v>B.046.04.111</v>
      </c>
      <c r="D1715" s="9" t="s">
        <v>1277</v>
      </c>
      <c r="E1715" s="112" t="s">
        <v>514</v>
      </c>
      <c r="F1715" s="115" t="str">
        <f t="shared" si="303"/>
        <v>Electricity Zhejiang production</v>
      </c>
      <c r="G1715" s="146">
        <v>0.20067324</v>
      </c>
      <c r="H1715" s="8">
        <f t="shared" si="306"/>
        <v>0.20067324</v>
      </c>
      <c r="J1715" s="169">
        <v>3.4511338447000002E-2</v>
      </c>
      <c r="K1715" s="8">
        <f t="shared" si="307"/>
        <v>3.4511338447000002E-2</v>
      </c>
      <c r="L1715" s="170">
        <v>2.8526257299999998E-4</v>
      </c>
      <c r="M1715" s="170">
        <v>7.9120920000000003E-4</v>
      </c>
      <c r="N1715" s="170">
        <v>3.3338806739999999E-3</v>
      </c>
      <c r="O1715" s="170">
        <v>3.0100986E-2</v>
      </c>
      <c r="Q1715" s="69">
        <v>2.6375918999999999</v>
      </c>
      <c r="S1715" s="116">
        <v>3.4473045000000002E-3</v>
      </c>
      <c r="T1715" s="116">
        <v>3.2602165E-3</v>
      </c>
      <c r="U1715" s="116">
        <v>1.5570868999999999E-4</v>
      </c>
      <c r="V1715" s="199">
        <v>3.1379232E-5</v>
      </c>
      <c r="X1715" s="172">
        <v>8.8555085000000001E-6</v>
      </c>
    </row>
    <row r="1716" spans="1:24" ht="14.4">
      <c r="A1716" t="s">
        <v>3865</v>
      </c>
      <c r="B1716" s="85" t="s">
        <v>1276</v>
      </c>
      <c r="C1716" s="113" t="str">
        <f t="shared" si="302"/>
        <v>B.046.04.112</v>
      </c>
      <c r="D1716" s="9" t="s">
        <v>1277</v>
      </c>
      <c r="E1716" s="112" t="s">
        <v>514</v>
      </c>
      <c r="F1716" s="115" t="str">
        <f t="shared" si="303"/>
        <v>Electricity Anhui production</v>
      </c>
      <c r="G1716" s="146">
        <v>0.23603012000000004</v>
      </c>
      <c r="H1716" s="8">
        <f t="shared" si="306"/>
        <v>0.23603012000000004</v>
      </c>
      <c r="J1716" s="169">
        <v>3.6813067579000006E-2</v>
      </c>
      <c r="K1716" s="8">
        <f t="shared" si="307"/>
        <v>3.6813067579000006E-2</v>
      </c>
      <c r="L1716" s="170">
        <v>3.2131157200000001E-4</v>
      </c>
      <c r="M1716" s="170">
        <v>8.2404830000000007E-4</v>
      </c>
      <c r="N1716" s="170">
        <v>2.6318970699999998E-4</v>
      </c>
      <c r="O1716" s="170">
        <v>3.5404518000000003E-2</v>
      </c>
      <c r="Q1716" s="69">
        <v>2.6451134000000001</v>
      </c>
      <c r="S1716" s="116">
        <v>4.0295032999999999E-3</v>
      </c>
      <c r="T1716" s="116">
        <v>3.8099280000000002E-3</v>
      </c>
      <c r="U1716" s="116">
        <v>1.8260158E-4</v>
      </c>
      <c r="V1716" s="199">
        <v>3.6973695000000001E-5</v>
      </c>
      <c r="X1716" s="172">
        <v>9.8095146999999994E-6</v>
      </c>
    </row>
    <row r="1717" spans="1:24" ht="14.4">
      <c r="A1717" t="s">
        <v>3866</v>
      </c>
      <c r="B1717" s="85" t="s">
        <v>1276</v>
      </c>
      <c r="C1717" s="113" t="str">
        <f t="shared" si="302"/>
        <v>B.046.04.113</v>
      </c>
      <c r="D1717" s="9" t="s">
        <v>1277</v>
      </c>
      <c r="E1717" s="112" t="s">
        <v>514</v>
      </c>
      <c r="F1717" s="115" t="str">
        <f t="shared" si="303"/>
        <v>Electricity Fujian production</v>
      </c>
      <c r="G1717" s="146">
        <v>0.15441822666666669</v>
      </c>
      <c r="H1717" s="8">
        <f t="shared" si="306"/>
        <v>0.15441822666666669</v>
      </c>
      <c r="J1717" s="169">
        <v>3.0581950492E-2</v>
      </c>
      <c r="K1717" s="8">
        <f t="shared" si="307"/>
        <v>3.0581950492E-2</v>
      </c>
      <c r="L1717" s="170">
        <v>2.35423981E-4</v>
      </c>
      <c r="M1717" s="170">
        <v>7.2623614999999995E-4</v>
      </c>
      <c r="N1717" s="170">
        <v>6.4575563609999996E-3</v>
      </c>
      <c r="O1717" s="170">
        <v>2.3162734000000001E-2</v>
      </c>
      <c r="Q1717" s="69">
        <v>2.5600725999999998</v>
      </c>
      <c r="S1717" s="116">
        <v>2.6804808000000001E-3</v>
      </c>
      <c r="T1717" s="116">
        <v>2.5359969999999999E-3</v>
      </c>
      <c r="U1717" s="116">
        <v>1.2041654E-4</v>
      </c>
      <c r="V1717" s="199">
        <v>2.4067221999999999E-5</v>
      </c>
      <c r="X1717" s="172">
        <v>7.4604667999999998E-6</v>
      </c>
    </row>
    <row r="1718" spans="1:24" ht="14.4">
      <c r="A1718" t="s">
        <v>3867</v>
      </c>
      <c r="B1718" s="85" t="s">
        <v>1276</v>
      </c>
      <c r="C1718" s="113" t="str">
        <f t="shared" si="302"/>
        <v>B.046.04.114</v>
      </c>
      <c r="D1718" s="9" t="s">
        <v>1277</v>
      </c>
      <c r="E1718" s="112" t="s">
        <v>514</v>
      </c>
      <c r="F1718" s="115" t="str">
        <f t="shared" si="303"/>
        <v>Electricity Jiangxi production</v>
      </c>
      <c r="G1718" s="146">
        <v>0.22046691333333332</v>
      </c>
      <c r="H1718" s="8">
        <f t="shared" si="306"/>
        <v>0.22046691333333332</v>
      </c>
      <c r="J1718" s="169">
        <v>3.4406738770999999E-2</v>
      </c>
      <c r="K1718" s="8">
        <f t="shared" si="307"/>
        <v>3.4406738770999999E-2</v>
      </c>
      <c r="L1718" s="170">
        <v>3.0146317600000003E-4</v>
      </c>
      <c r="M1718" s="170">
        <v>7.7445869000000007E-4</v>
      </c>
      <c r="N1718" s="170">
        <v>2.6077990500000001E-4</v>
      </c>
      <c r="O1718" s="170">
        <v>3.3070036999999997E-2</v>
      </c>
      <c r="Q1718" s="69">
        <v>2.5379535</v>
      </c>
      <c r="S1718" s="116">
        <v>3.7647986E-3</v>
      </c>
      <c r="T1718" s="116">
        <v>3.559703E-3</v>
      </c>
      <c r="U1718" s="116">
        <v>1.7058444E-4</v>
      </c>
      <c r="V1718" s="199">
        <v>3.4511161000000003E-5</v>
      </c>
      <c r="X1718" s="172">
        <v>9.1690932000000008E-6</v>
      </c>
    </row>
    <row r="1719" spans="1:24" ht="14.4">
      <c r="A1719" t="s">
        <v>3868</v>
      </c>
      <c r="B1719" s="85" t="s">
        <v>1276</v>
      </c>
      <c r="C1719" s="113" t="str">
        <f t="shared" si="302"/>
        <v>B.046.04.115</v>
      </c>
      <c r="D1719" s="9" t="s">
        <v>1277</v>
      </c>
      <c r="E1719" s="112" t="s">
        <v>514</v>
      </c>
      <c r="F1719" s="115" t="str">
        <f t="shared" si="303"/>
        <v>Electricity Shandong production</v>
      </c>
      <c r="G1719" s="146">
        <v>0.21339202000000002</v>
      </c>
      <c r="H1719" s="8">
        <f t="shared" si="306"/>
        <v>0.21339202000000002</v>
      </c>
      <c r="J1719" s="169">
        <v>3.4503966484000004E-2</v>
      </c>
      <c r="K1719" s="8">
        <f t="shared" si="307"/>
        <v>3.4503966484000004E-2</v>
      </c>
      <c r="L1719" s="170">
        <v>2.9638434900000003E-4</v>
      </c>
      <c r="M1719" s="170">
        <v>7.8526656999999996E-4</v>
      </c>
      <c r="N1719" s="170">
        <v>1.4135125649999999E-3</v>
      </c>
      <c r="O1719" s="170">
        <v>3.2008803000000002E-2</v>
      </c>
      <c r="Q1719" s="69">
        <v>2.5781136</v>
      </c>
      <c r="S1719" s="116">
        <v>3.6523973E-3</v>
      </c>
      <c r="T1719" s="116">
        <v>3.4537117000000002E-3</v>
      </c>
      <c r="U1719" s="116">
        <v>1.6529272000000001E-4</v>
      </c>
      <c r="V1719" s="199">
        <v>3.3392865999999997E-5</v>
      </c>
      <c r="X1719" s="172">
        <v>9.0655066999999992E-6</v>
      </c>
    </row>
    <row r="1720" spans="1:24" ht="14.4">
      <c r="A1720" t="s">
        <v>3869</v>
      </c>
      <c r="B1720" s="85" t="s">
        <v>1276</v>
      </c>
      <c r="C1720" s="113" t="str">
        <f t="shared" si="302"/>
        <v>B.046.04.116</v>
      </c>
      <c r="D1720" s="9" t="s">
        <v>1277</v>
      </c>
      <c r="E1720" s="112" t="s">
        <v>514</v>
      </c>
      <c r="F1720" s="115" t="str">
        <f t="shared" si="303"/>
        <v>Electricity Henan production</v>
      </c>
      <c r="G1720" s="146">
        <v>0.21255175333333334</v>
      </c>
      <c r="H1720" s="8">
        <f t="shared" si="306"/>
        <v>0.21255175333333334</v>
      </c>
      <c r="J1720" s="169">
        <v>3.3172812130999998E-2</v>
      </c>
      <c r="K1720" s="8">
        <f t="shared" si="307"/>
        <v>3.3172812130999998E-2</v>
      </c>
      <c r="L1720" s="170">
        <v>2.9111006599999998E-4</v>
      </c>
      <c r="M1720" s="170">
        <v>7.4961123000000002E-4</v>
      </c>
      <c r="N1720" s="170">
        <v>2.49327835E-4</v>
      </c>
      <c r="O1720" s="170">
        <v>3.1882763000000001E-2</v>
      </c>
      <c r="Q1720" s="69">
        <v>2.4837270999999999</v>
      </c>
      <c r="S1720" s="116">
        <v>3.6304407999999998E-3</v>
      </c>
      <c r="T1720" s="116">
        <v>3.4326951E-3</v>
      </c>
      <c r="U1720" s="116">
        <v>1.6447791E-4</v>
      </c>
      <c r="V1720" s="199">
        <v>3.3267842999999998E-5</v>
      </c>
      <c r="X1720" s="172">
        <v>8.8397801999999998E-6</v>
      </c>
    </row>
    <row r="1721" spans="1:24" ht="14.4">
      <c r="A1721" t="s">
        <v>3870</v>
      </c>
      <c r="B1721" s="85" t="s">
        <v>1276</v>
      </c>
      <c r="C1721" s="113" t="str">
        <f t="shared" si="302"/>
        <v>B.046.04.117</v>
      </c>
      <c r="D1721" s="9" t="s">
        <v>1277</v>
      </c>
      <c r="E1721" s="112" t="s">
        <v>514</v>
      </c>
      <c r="F1721" s="115" t="str">
        <f t="shared" si="303"/>
        <v>Electricity Hubei production</v>
      </c>
      <c r="G1721" s="146">
        <v>0.12781840666666666</v>
      </c>
      <c r="H1721" s="8">
        <f t="shared" si="306"/>
        <v>0.12781840666666666</v>
      </c>
      <c r="J1721" s="169">
        <v>2.0043857637E-2</v>
      </c>
      <c r="K1721" s="8">
        <f t="shared" si="307"/>
        <v>2.0043857637E-2</v>
      </c>
      <c r="L1721" s="170">
        <v>1.7705827699999999E-4</v>
      </c>
      <c r="M1721" s="170">
        <v>4.4930977999999998E-4</v>
      </c>
      <c r="N1721" s="170">
        <v>2.4472858000000001E-4</v>
      </c>
      <c r="O1721" s="170">
        <v>1.9172761E-2</v>
      </c>
      <c r="Q1721" s="69">
        <v>1.9007254</v>
      </c>
      <c r="S1721" s="116">
        <v>2.1832848E-3</v>
      </c>
      <c r="T1721" s="116">
        <v>2.0645060999999998E-3</v>
      </c>
      <c r="U1721" s="199">
        <v>9.8899786000000006E-5</v>
      </c>
      <c r="V1721" s="199">
        <v>1.9878923999999999E-5</v>
      </c>
      <c r="X1721" s="172">
        <v>5.3514415000000003E-6</v>
      </c>
    </row>
    <row r="1722" spans="1:24" ht="14.4">
      <c r="A1722" t="s">
        <v>3871</v>
      </c>
      <c r="B1722" s="85" t="s">
        <v>1276</v>
      </c>
      <c r="C1722" s="113" t="str">
        <f t="shared" si="302"/>
        <v>B.046.04.118</v>
      </c>
      <c r="D1722" s="9" t="s">
        <v>1277</v>
      </c>
      <c r="E1722" s="112" t="s">
        <v>514</v>
      </c>
      <c r="F1722" s="115" t="str">
        <f t="shared" si="303"/>
        <v>Electricity Hunan production</v>
      </c>
      <c r="G1722" s="146">
        <v>0.16153381333333333</v>
      </c>
      <c r="H1722" s="8">
        <f t="shared" si="306"/>
        <v>0.16153381333333333</v>
      </c>
      <c r="J1722" s="169">
        <v>2.5269472774999999E-2</v>
      </c>
      <c r="K1722" s="8">
        <f t="shared" si="307"/>
        <v>2.5269472774999999E-2</v>
      </c>
      <c r="L1722" s="170">
        <v>2.2327979099999998E-4</v>
      </c>
      <c r="M1722" s="170">
        <v>5.7348678999999999E-4</v>
      </c>
      <c r="N1722" s="170">
        <v>2.4263419399999999E-4</v>
      </c>
      <c r="O1722" s="170">
        <v>2.4230071999999998E-2</v>
      </c>
      <c r="Q1722" s="69">
        <v>2.1327075</v>
      </c>
      <c r="S1722" s="116">
        <v>2.7600825999999998E-3</v>
      </c>
      <c r="T1722" s="116">
        <v>2.6098591E-3</v>
      </c>
      <c r="U1722" s="116">
        <v>1.2501756000000001E-4</v>
      </c>
      <c r="V1722" s="199">
        <v>2.5205949999999999E-5</v>
      </c>
      <c r="X1722" s="172">
        <v>6.7387631000000002E-6</v>
      </c>
    </row>
    <row r="1723" spans="1:24" ht="14.4">
      <c r="A1723" t="s">
        <v>3872</v>
      </c>
      <c r="B1723" s="85" t="s">
        <v>1276</v>
      </c>
      <c r="C1723" s="113" t="str">
        <f t="shared" si="302"/>
        <v>B.046.04.119</v>
      </c>
      <c r="D1723" s="9" t="s">
        <v>1277</v>
      </c>
      <c r="E1723" s="112" t="s">
        <v>514</v>
      </c>
      <c r="F1723" s="115" t="str">
        <f t="shared" si="303"/>
        <v>Electricity Guangdong production</v>
      </c>
      <c r="G1723" s="146">
        <v>0.19203097999999999</v>
      </c>
      <c r="H1723" s="8">
        <f t="shared" si="306"/>
        <v>0.19203097999999999</v>
      </c>
      <c r="J1723" s="169">
        <v>3.3905538536999999E-2</v>
      </c>
      <c r="K1723" s="8">
        <f t="shared" si="307"/>
        <v>3.3905538536999999E-2</v>
      </c>
      <c r="L1723" s="170">
        <v>2.7649441300000004E-4</v>
      </c>
      <c r="M1723" s="170">
        <v>7.8350608999999997E-4</v>
      </c>
      <c r="N1723" s="170">
        <v>4.0408910339999994E-3</v>
      </c>
      <c r="O1723" s="170">
        <v>2.8804646999999999E-2</v>
      </c>
      <c r="Q1723" s="69">
        <v>2.6327653999999998</v>
      </c>
      <c r="S1723" s="116">
        <v>3.3050801000000002E-3</v>
      </c>
      <c r="T1723" s="116">
        <v>3.1259282000000001E-3</v>
      </c>
      <c r="U1723" s="116">
        <v>1.4913783E-4</v>
      </c>
      <c r="V1723" s="199">
        <v>3.0013984000000001E-5</v>
      </c>
      <c r="X1723" s="172">
        <v>8.6147197000000006E-6</v>
      </c>
    </row>
    <row r="1724" spans="1:24" ht="14.4">
      <c r="A1724" t="s">
        <v>3873</v>
      </c>
      <c r="B1724" s="85" t="s">
        <v>1276</v>
      </c>
      <c r="C1724" s="113" t="str">
        <f t="shared" si="302"/>
        <v>B.046.04.120</v>
      </c>
      <c r="D1724" s="9" t="s">
        <v>1277</v>
      </c>
      <c r="E1724" s="112" t="s">
        <v>514</v>
      </c>
      <c r="F1724" s="115" t="str">
        <f t="shared" si="303"/>
        <v>Electricity Guangxi production</v>
      </c>
      <c r="G1724" s="146">
        <v>0.11722879333333334</v>
      </c>
      <c r="H1724" s="8">
        <f t="shared" si="306"/>
        <v>0.11722879333333334</v>
      </c>
      <c r="J1724" s="169">
        <v>2.1363514811E-2</v>
      </c>
      <c r="K1724" s="8">
        <f t="shared" si="307"/>
        <v>2.1363514811E-2</v>
      </c>
      <c r="L1724" s="170">
        <v>1.7499114E-4</v>
      </c>
      <c r="M1724" s="170">
        <v>5.0602171000000004E-4</v>
      </c>
      <c r="N1724" s="170">
        <v>3.0981829609999997E-3</v>
      </c>
      <c r="O1724" s="170">
        <v>1.7584319000000001E-2</v>
      </c>
      <c r="Q1724" s="69">
        <v>2.0474356999999999</v>
      </c>
      <c r="S1724" s="116">
        <v>2.024297E-3</v>
      </c>
      <c r="T1724" s="116">
        <v>1.9149137000000001E-3</v>
      </c>
      <c r="U1724" s="199">
        <v>9.1184991999999993E-5</v>
      </c>
      <c r="V1724" s="199">
        <v>1.8198320999999999E-5</v>
      </c>
      <c r="X1724" s="172">
        <v>5.3811851E-6</v>
      </c>
    </row>
    <row r="1725" spans="1:24" ht="14.4">
      <c r="A1725" t="s">
        <v>3874</v>
      </c>
      <c r="B1725" s="85" t="s">
        <v>1276</v>
      </c>
      <c r="C1725" s="113" t="str">
        <f t="shared" si="302"/>
        <v>B.046.04.121</v>
      </c>
      <c r="D1725" s="9" t="s">
        <v>1277</v>
      </c>
      <c r="E1725" s="112" t="s">
        <v>514</v>
      </c>
      <c r="F1725" s="115" t="str">
        <f t="shared" si="303"/>
        <v>Electricity Hainan production</v>
      </c>
      <c r="G1725" s="146">
        <v>0.16059939333333334</v>
      </c>
      <c r="H1725" s="8">
        <f t="shared" si="306"/>
        <v>0.16059939333333334</v>
      </c>
      <c r="J1725" s="169">
        <v>2.9785484187999998E-2</v>
      </c>
      <c r="K1725" s="8">
        <f t="shared" si="307"/>
        <v>2.9785484187999998E-2</v>
      </c>
      <c r="L1725" s="170">
        <v>2.3876757100000002E-4</v>
      </c>
      <c r="M1725" s="170">
        <v>7.0255963000000004E-4</v>
      </c>
      <c r="N1725" s="170">
        <v>4.7542479870000005E-3</v>
      </c>
      <c r="O1725" s="170">
        <v>2.4089909E-2</v>
      </c>
      <c r="Q1725" s="69">
        <v>2.4710291999999998</v>
      </c>
      <c r="S1725" s="116">
        <v>2.7749887000000002E-3</v>
      </c>
      <c r="T1725" s="116">
        <v>2.6249873000000002E-3</v>
      </c>
      <c r="U1725" s="116">
        <v>1.2496470999999999E-4</v>
      </c>
      <c r="V1725" s="199">
        <v>2.5036657999999999E-5</v>
      </c>
      <c r="X1725" s="172">
        <v>7.4390967999999999E-6</v>
      </c>
    </row>
    <row r="1726" spans="1:24" ht="14.4">
      <c r="A1726" t="s">
        <v>3875</v>
      </c>
      <c r="B1726" s="85" t="s">
        <v>1276</v>
      </c>
      <c r="C1726" s="113" t="str">
        <f t="shared" si="302"/>
        <v>B.046.04.122</v>
      </c>
      <c r="D1726" s="9" t="s">
        <v>1277</v>
      </c>
      <c r="E1726" s="112" t="s">
        <v>514</v>
      </c>
      <c r="F1726" s="115" t="str">
        <f t="shared" si="303"/>
        <v>Electricity Chongqing production</v>
      </c>
      <c r="G1726" s="146">
        <v>0.20471476666666666</v>
      </c>
      <c r="H1726" s="8">
        <f t="shared" si="306"/>
        <v>0.20471476666666666</v>
      </c>
      <c r="J1726" s="169">
        <v>3.1950118925E-2</v>
      </c>
      <c r="K1726" s="8">
        <f t="shared" si="307"/>
        <v>3.1950118925E-2</v>
      </c>
      <c r="L1726" s="170">
        <v>2.7841483300000003E-4</v>
      </c>
      <c r="M1726" s="170">
        <v>7.1067481000000002E-4</v>
      </c>
      <c r="N1726" s="170">
        <v>2.53814282E-4</v>
      </c>
      <c r="O1726" s="170">
        <v>3.0707215E-2</v>
      </c>
      <c r="Q1726" s="69">
        <v>2.4299135999999999</v>
      </c>
      <c r="S1726" s="116">
        <v>3.4943575999999998E-3</v>
      </c>
      <c r="T1726" s="116">
        <v>3.3039666E-3</v>
      </c>
      <c r="U1726" s="116">
        <v>1.5835633E-4</v>
      </c>
      <c r="V1726" s="199">
        <v>3.2034595E-5</v>
      </c>
      <c r="X1726" s="172">
        <v>8.5171952999999998E-6</v>
      </c>
    </row>
    <row r="1727" spans="1:24" ht="14.4">
      <c r="A1727" t="s">
        <v>3876</v>
      </c>
      <c r="B1727" s="85" t="s">
        <v>1276</v>
      </c>
      <c r="C1727" s="113" t="str">
        <f t="shared" si="302"/>
        <v>B.046.04.123</v>
      </c>
      <c r="D1727" s="9" t="s">
        <v>1277</v>
      </c>
      <c r="E1727" s="112" t="s">
        <v>514</v>
      </c>
      <c r="F1727" s="115" t="str">
        <f t="shared" si="303"/>
        <v>Electricity Sichuan production</v>
      </c>
      <c r="G1727" s="146">
        <v>5.2378604000000002E-2</v>
      </c>
      <c r="H1727" s="8">
        <f t="shared" si="306"/>
        <v>5.2378604000000002E-2</v>
      </c>
      <c r="J1727" s="169">
        <v>8.3403204019999993E-3</v>
      </c>
      <c r="K1727" s="8">
        <f t="shared" si="307"/>
        <v>8.3403204019999993E-3</v>
      </c>
      <c r="L1727" s="170">
        <v>7.4944070999999994E-5</v>
      </c>
      <c r="M1727" s="170">
        <v>1.8129989000000002E-4</v>
      </c>
      <c r="N1727" s="170">
        <v>2.27285841E-4</v>
      </c>
      <c r="O1727" s="170">
        <v>7.8567906E-3</v>
      </c>
      <c r="Q1727" s="69">
        <v>1.3820486000000001</v>
      </c>
      <c r="S1727" s="116">
        <v>8.9498281000000002E-4</v>
      </c>
      <c r="T1727" s="116">
        <v>8.4649602E-4</v>
      </c>
      <c r="U1727" s="199">
        <v>4.0515461000000002E-5</v>
      </c>
      <c r="V1727" s="199">
        <v>7.9713285000000007E-6</v>
      </c>
      <c r="X1727" s="172">
        <v>2.2408227999999999E-6</v>
      </c>
    </row>
    <row r="1728" spans="1:24" ht="14.4">
      <c r="A1728" t="s">
        <v>3877</v>
      </c>
      <c r="B1728" s="85" t="s">
        <v>1276</v>
      </c>
      <c r="C1728" s="113" t="str">
        <f t="shared" si="302"/>
        <v>B.046.04.124</v>
      </c>
      <c r="D1728" s="9" t="s">
        <v>1277</v>
      </c>
      <c r="E1728" s="112" t="s">
        <v>514</v>
      </c>
      <c r="F1728" s="115" t="str">
        <f t="shared" si="303"/>
        <v>Electricity Guizhou production</v>
      </c>
      <c r="G1728" s="146">
        <v>0.16118654000000002</v>
      </c>
      <c r="H1728" s="8">
        <f t="shared" si="306"/>
        <v>0.16118654000000002</v>
      </c>
      <c r="J1728" s="169">
        <v>2.5217673602000001E-2</v>
      </c>
      <c r="K1728" s="8">
        <f t="shared" si="307"/>
        <v>2.5217673602000001E-2</v>
      </c>
      <c r="L1728" s="170">
        <v>2.2192152499999999E-4</v>
      </c>
      <c r="M1728" s="170">
        <v>5.6658731999999993E-4</v>
      </c>
      <c r="N1728" s="170">
        <v>2.5118375699999999E-4</v>
      </c>
      <c r="O1728" s="170">
        <v>2.4177981000000001E-2</v>
      </c>
      <c r="Q1728" s="69">
        <v>2.1302061000000001</v>
      </c>
      <c r="S1728" s="116">
        <v>2.7529004000000001E-3</v>
      </c>
      <c r="T1728" s="116">
        <v>2.6030341000000002E-3</v>
      </c>
      <c r="U1728" s="116">
        <v>1.2471824E-4</v>
      </c>
      <c r="V1728" s="199">
        <v>2.5148078E-5</v>
      </c>
      <c r="X1728" s="172">
        <v>6.7266685E-6</v>
      </c>
    </row>
    <row r="1729" spans="1:24" ht="14.4">
      <c r="A1729" t="s">
        <v>3878</v>
      </c>
      <c r="B1729" s="85" t="s">
        <v>1276</v>
      </c>
      <c r="C1729" s="113" t="str">
        <f t="shared" si="302"/>
        <v>B.046.04.125</v>
      </c>
      <c r="D1729" s="9" t="s">
        <v>1277</v>
      </c>
      <c r="E1729" s="112" t="s">
        <v>514</v>
      </c>
      <c r="F1729" s="115" t="str">
        <f t="shared" si="303"/>
        <v>Electricity Yunnan production</v>
      </c>
      <c r="G1729" s="146">
        <v>3.6274459333333335E-2</v>
      </c>
      <c r="H1729" s="8">
        <f t="shared" si="306"/>
        <v>3.6274459333333335E-2</v>
      </c>
      <c r="J1729" s="169">
        <v>5.8599977599999992E-3</v>
      </c>
      <c r="K1729" s="8">
        <f t="shared" si="307"/>
        <v>5.8599977599999992E-3</v>
      </c>
      <c r="L1729" s="170">
        <v>5.5709619999999994E-5</v>
      </c>
      <c r="M1729" s="170">
        <v>1.3590858300000002E-4</v>
      </c>
      <c r="N1729" s="170">
        <v>2.2721065700000002E-4</v>
      </c>
      <c r="O1729" s="170">
        <v>5.4411688999999996E-3</v>
      </c>
      <c r="Q1729" s="69">
        <v>1.2709683000000001</v>
      </c>
      <c r="S1729" s="116">
        <v>6.2216823000000004E-4</v>
      </c>
      <c r="T1729" s="116">
        <v>5.8864351000000004E-4</v>
      </c>
      <c r="U1729" s="199">
        <v>2.8108842999999999E-5</v>
      </c>
      <c r="V1729" s="199">
        <v>5.4158819000000001E-6</v>
      </c>
      <c r="X1729" s="172">
        <v>1.5799145E-6</v>
      </c>
    </row>
    <row r="1730" spans="1:24" ht="14.4">
      <c r="A1730" t="s">
        <v>3879</v>
      </c>
      <c r="B1730" s="85" t="s">
        <v>1276</v>
      </c>
      <c r="C1730" s="113" t="str">
        <f t="shared" si="302"/>
        <v>B.046.04.126</v>
      </c>
      <c r="D1730" s="9" t="s">
        <v>1277</v>
      </c>
      <c r="E1730" s="112" t="s">
        <v>514</v>
      </c>
      <c r="F1730" s="115" t="str">
        <f t="shared" si="303"/>
        <v>Electricity Xizang production</v>
      </c>
      <c r="G1730" s="146">
        <v>1.0634972666666668E-2</v>
      </c>
      <c r="H1730" s="8">
        <f t="shared" si="306"/>
        <v>1.0634972666666668E-2</v>
      </c>
      <c r="J1730" s="169">
        <v>1.8821117759E-3</v>
      </c>
      <c r="K1730" s="8">
        <f t="shared" si="307"/>
        <v>1.8821117759E-3</v>
      </c>
      <c r="L1730" s="170">
        <v>2.0211795899999999E-5</v>
      </c>
      <c r="M1730" s="170">
        <v>4.0160290000000002E-5</v>
      </c>
      <c r="N1730" s="170">
        <v>2.2649379000000002E-4</v>
      </c>
      <c r="O1730" s="170">
        <v>1.5952459E-3</v>
      </c>
      <c r="Q1730" s="69">
        <v>1.0946456</v>
      </c>
      <c r="S1730" s="116">
        <v>1.8332341000000001E-4</v>
      </c>
      <c r="T1730" s="116">
        <v>1.7371387999999999E-4</v>
      </c>
      <c r="U1730" s="199">
        <v>8.2414257E-6</v>
      </c>
      <c r="V1730" s="199">
        <v>1.368106E-6</v>
      </c>
      <c r="X1730" s="172">
        <v>5.2387214999999996E-7</v>
      </c>
    </row>
    <row r="1731" spans="1:24" ht="14.4">
      <c r="A1731" t="s">
        <v>3880</v>
      </c>
      <c r="B1731" s="85" t="s">
        <v>1276</v>
      </c>
      <c r="C1731" s="113" t="str">
        <f t="shared" si="302"/>
        <v>B.046.04.127</v>
      </c>
      <c r="D1731" s="9" t="s">
        <v>1277</v>
      </c>
      <c r="E1731" s="112" t="s">
        <v>514</v>
      </c>
      <c r="F1731" s="115" t="str">
        <f t="shared" si="303"/>
        <v>Electricity Shaanxi production</v>
      </c>
      <c r="G1731" s="146">
        <v>0.23056526666666666</v>
      </c>
      <c r="H1731" s="8">
        <f t="shared" si="306"/>
        <v>0.23056526666666666</v>
      </c>
      <c r="J1731" s="169">
        <v>3.5966464392999997E-2</v>
      </c>
      <c r="K1731" s="8">
        <f t="shared" si="307"/>
        <v>3.5966464392999997E-2</v>
      </c>
      <c r="L1731" s="170">
        <v>3.1420496700000004E-4</v>
      </c>
      <c r="M1731" s="170">
        <v>8.0613238999999995E-4</v>
      </c>
      <c r="N1731" s="170">
        <v>2.6133703600000001E-4</v>
      </c>
      <c r="O1731" s="170">
        <v>3.4584789999999997E-2</v>
      </c>
      <c r="Q1731" s="69">
        <v>2.6075240000000002</v>
      </c>
      <c r="S1731" s="116">
        <v>3.9364776999999997E-3</v>
      </c>
      <c r="T1731" s="116">
        <v>3.7219876000000002E-3</v>
      </c>
      <c r="U1731" s="116">
        <v>1.7837975999999999E-4</v>
      </c>
      <c r="V1731" s="199">
        <v>3.6110360999999999E-5</v>
      </c>
      <c r="X1731" s="172">
        <v>9.5842001000000004E-6</v>
      </c>
    </row>
    <row r="1732" spans="1:24" ht="14.4">
      <c r="A1732" t="s">
        <v>3881</v>
      </c>
      <c r="B1732" s="85" t="s">
        <v>1276</v>
      </c>
      <c r="C1732" s="113" t="str">
        <f t="shared" si="302"/>
        <v>B.046.04.128</v>
      </c>
      <c r="D1732" s="9" t="s">
        <v>1277</v>
      </c>
      <c r="E1732" s="112" t="s">
        <v>514</v>
      </c>
      <c r="F1732" s="115" t="str">
        <f t="shared" si="303"/>
        <v>Electricity Gansu production</v>
      </c>
      <c r="G1732" s="146">
        <v>0.14512413333333332</v>
      </c>
      <c r="H1732" s="8">
        <f t="shared" si="306"/>
        <v>0.14512413333333332</v>
      </c>
      <c r="J1732" s="169">
        <v>2.274855651E-2</v>
      </c>
      <c r="K1732" s="8">
        <f t="shared" si="307"/>
        <v>2.274855651E-2</v>
      </c>
      <c r="L1732" s="170">
        <v>2.0511276300000001E-4</v>
      </c>
      <c r="M1732" s="170">
        <v>5.3451938000000001E-4</v>
      </c>
      <c r="N1732" s="170">
        <v>2.4030436699999999E-4</v>
      </c>
      <c r="O1732" s="170">
        <v>2.1768619999999999E-2</v>
      </c>
      <c r="Q1732" s="69">
        <v>2.0194228000000001</v>
      </c>
      <c r="S1732" s="116">
        <v>2.4835333000000001E-3</v>
      </c>
      <c r="T1732" s="116">
        <v>2.3485235000000001E-3</v>
      </c>
      <c r="U1732" s="116">
        <v>1.1241196E-4</v>
      </c>
      <c r="V1732" s="199">
        <v>2.259782E-5</v>
      </c>
      <c r="X1732" s="172">
        <v>6.0656234000000002E-6</v>
      </c>
    </row>
    <row r="1733" spans="1:24" ht="14.4">
      <c r="A1733" t="s">
        <v>3882</v>
      </c>
      <c r="B1733" s="85" t="s">
        <v>1276</v>
      </c>
      <c r="C1733" s="113" t="str">
        <f t="shared" si="302"/>
        <v>B.046.04.129</v>
      </c>
      <c r="D1733" s="9" t="s">
        <v>1277</v>
      </c>
      <c r="E1733" s="112" t="s">
        <v>514</v>
      </c>
      <c r="F1733" s="115" t="str">
        <f t="shared" si="303"/>
        <v>Electricity Qinghai production</v>
      </c>
      <c r="G1733" s="146">
        <v>3.756263666666667E-2</v>
      </c>
      <c r="H1733" s="8">
        <f t="shared" si="306"/>
        <v>3.756263666666667E-2</v>
      </c>
      <c r="J1733" s="169">
        <v>6.114801768E-3</v>
      </c>
      <c r="K1733" s="8">
        <f t="shared" si="307"/>
        <v>6.114801768E-3</v>
      </c>
      <c r="L1733" s="170">
        <v>6.4192898999999997E-5</v>
      </c>
      <c r="M1733" s="170">
        <v>1.7013206999999999E-4</v>
      </c>
      <c r="N1733" s="170">
        <v>2.4608129899999999E-4</v>
      </c>
      <c r="O1733" s="170">
        <v>5.6343955000000001E-3</v>
      </c>
      <c r="Q1733" s="69">
        <v>1.2786673</v>
      </c>
      <c r="S1733" s="116">
        <v>6.4950364999999996E-4</v>
      </c>
      <c r="T1733" s="116">
        <v>6.1468213999999995E-4</v>
      </c>
      <c r="U1733" s="199">
        <v>2.9244896000000001E-5</v>
      </c>
      <c r="V1733" s="199">
        <v>5.5766124000000002E-6</v>
      </c>
      <c r="X1733" s="172">
        <v>1.6442204E-6</v>
      </c>
    </row>
    <row r="1734" spans="1:24" ht="14.4">
      <c r="A1734" t="s">
        <v>3883</v>
      </c>
      <c r="B1734" s="85" t="s">
        <v>1276</v>
      </c>
      <c r="C1734" s="113" t="str">
        <f t="shared" si="302"/>
        <v>B.046.04.130</v>
      </c>
      <c r="D1734" s="9" t="s">
        <v>1277</v>
      </c>
      <c r="E1734" s="112" t="s">
        <v>514</v>
      </c>
      <c r="F1734" s="115" t="str">
        <f t="shared" si="303"/>
        <v>Electricity Ningxia production</v>
      </c>
      <c r="G1734" s="146">
        <v>0.19637997333333335</v>
      </c>
      <c r="H1734" s="8">
        <f t="shared" si="306"/>
        <v>0.19637997333333335</v>
      </c>
      <c r="J1734" s="169">
        <v>3.0694567047999999E-2</v>
      </c>
      <c r="K1734" s="8">
        <f t="shared" si="307"/>
        <v>3.0694567047999999E-2</v>
      </c>
      <c r="L1734" s="170">
        <v>2.7219664399999997E-4</v>
      </c>
      <c r="M1734" s="170">
        <v>7.0405727999999998E-4</v>
      </c>
      <c r="N1734" s="170">
        <v>2.61317124E-4</v>
      </c>
      <c r="O1734" s="170">
        <v>2.9456995999999999E-2</v>
      </c>
      <c r="Q1734" s="69">
        <v>2.3718477999999998</v>
      </c>
      <c r="S1734" s="116">
        <v>3.3562562999999998E-3</v>
      </c>
      <c r="T1734" s="116">
        <v>3.1735502999999999E-3</v>
      </c>
      <c r="U1734" s="116">
        <v>1.5201538E-4</v>
      </c>
      <c r="V1734" s="199">
        <v>3.0690547999999998E-5</v>
      </c>
      <c r="X1734" s="172">
        <v>8.1804226000000003E-6</v>
      </c>
    </row>
    <row r="1735" spans="1:24" ht="14.4">
      <c r="A1735" t="s">
        <v>3884</v>
      </c>
      <c r="B1735" s="85" t="s">
        <v>1276</v>
      </c>
      <c r="C1735" s="113" t="str">
        <f t="shared" si="302"/>
        <v>B.046.04.131</v>
      </c>
      <c r="D1735" s="9" t="s">
        <v>1277</v>
      </c>
      <c r="E1735" s="112" t="s">
        <v>514</v>
      </c>
      <c r="F1735" s="115" t="str">
        <f t="shared" si="303"/>
        <v>Electricity Xinjiang production</v>
      </c>
      <c r="G1735" s="146">
        <v>0.18790671333333334</v>
      </c>
      <c r="H1735" s="8">
        <f t="shared" si="306"/>
        <v>0.18790671333333334</v>
      </c>
      <c r="J1735" s="169">
        <v>2.9370511871999998E-2</v>
      </c>
      <c r="K1735" s="8">
        <f t="shared" si="307"/>
        <v>2.9370511871999998E-2</v>
      </c>
      <c r="L1735" s="170">
        <v>2.6013862199999999E-4</v>
      </c>
      <c r="M1735" s="170">
        <v>6.7225850999999993E-4</v>
      </c>
      <c r="N1735" s="170">
        <v>2.5210773999999997E-4</v>
      </c>
      <c r="O1735" s="170">
        <v>2.8186006999999999E-2</v>
      </c>
      <c r="Q1735" s="69">
        <v>2.3138274000000001</v>
      </c>
      <c r="S1735" s="116">
        <v>3.2113688999999999E-3</v>
      </c>
      <c r="T1735" s="116">
        <v>3.0365558000000001E-3</v>
      </c>
      <c r="U1735" s="116">
        <v>1.4545182E-4</v>
      </c>
      <c r="V1735" s="199">
        <v>2.9361233999999999E-5</v>
      </c>
      <c r="X1735" s="172">
        <v>7.8281865000000004E-6</v>
      </c>
    </row>
    <row r="1736" spans="1:24" ht="14.4">
      <c r="B1736" s="85"/>
      <c r="C1736" s="113"/>
      <c r="D1736" s="1" t="s">
        <v>1278</v>
      </c>
      <c r="E1736" s="112"/>
      <c r="H1736" s="8"/>
      <c r="Q1736"/>
      <c r="V1736" s="3"/>
      <c r="X1736" s="3"/>
    </row>
    <row r="1737" spans="1:24" ht="14.4">
      <c r="A1737" t="s">
        <v>3885</v>
      </c>
      <c r="B1737" s="85" t="s">
        <v>1276</v>
      </c>
      <c r="C1737" s="113" t="str">
        <f t="shared" ref="C1737:C1771" si="308">MID(A1737,1,12)</f>
        <v>B.046.06.101</v>
      </c>
      <c r="D1737" s="9" t="s">
        <v>1277</v>
      </c>
      <c r="E1737" s="112" t="s">
        <v>514</v>
      </c>
      <c r="F1737" s="115" t="str">
        <f t="shared" ref="F1737:F1771" si="309">MID(A1737, 21,85)</f>
        <v>Electricity Andaman  &amp; Nicobar production</v>
      </c>
      <c r="G1737" s="146">
        <v>0.30232250666666671</v>
      </c>
      <c r="H1737" s="8">
        <f t="shared" ref="H1737:H1771" si="310">G1737</f>
        <v>0.30232250666666671</v>
      </c>
      <c r="J1737" s="169">
        <v>6.0834831220000003E-2</v>
      </c>
      <c r="K1737" s="8">
        <f t="shared" ref="K1737:K1771" si="311">J1737</f>
        <v>6.0834831220000003E-2</v>
      </c>
      <c r="L1737" s="170">
        <v>1.9699823500000002E-3</v>
      </c>
      <c r="M1737" s="170">
        <v>1.33521113E-2</v>
      </c>
      <c r="N1737" s="170">
        <v>1.6436157000000002E-4</v>
      </c>
      <c r="O1737" s="170">
        <v>4.5348376000000003E-2</v>
      </c>
      <c r="Q1737" s="69">
        <v>4.0163472000000002</v>
      </c>
      <c r="S1737" s="116">
        <v>8.5192997999999995E-3</v>
      </c>
      <c r="T1737" s="116">
        <v>7.9428286000000001E-3</v>
      </c>
      <c r="U1737" s="116">
        <v>2.9791285000000002E-4</v>
      </c>
      <c r="V1737" s="116">
        <v>2.7855828E-4</v>
      </c>
      <c r="X1737" s="172">
        <v>1.7068776999999999E-5</v>
      </c>
    </row>
    <row r="1738" spans="1:24" ht="14.4">
      <c r="A1738" t="s">
        <v>3886</v>
      </c>
      <c r="B1738" s="85" t="s">
        <v>1276</v>
      </c>
      <c r="C1738" s="113" t="str">
        <f t="shared" si="308"/>
        <v>B.046.06.102</v>
      </c>
      <c r="D1738" s="9" t="s">
        <v>1277</v>
      </c>
      <c r="E1738" s="112" t="s">
        <v>514</v>
      </c>
      <c r="F1738" s="115" t="str">
        <f t="shared" si="309"/>
        <v>Electricity Andhra Pradesh production</v>
      </c>
      <c r="G1738" s="146">
        <v>0.26799892000000003</v>
      </c>
      <c r="H1738" s="8">
        <f t="shared" si="310"/>
        <v>0.26799892000000003</v>
      </c>
      <c r="J1738" s="169">
        <v>4.5420179001000004E-2</v>
      </c>
      <c r="K1738" s="8">
        <f t="shared" si="311"/>
        <v>4.5420179001000004E-2</v>
      </c>
      <c r="L1738" s="170">
        <v>1.3807436800000001E-3</v>
      </c>
      <c r="M1738" s="170">
        <v>3.5015602399999998E-3</v>
      </c>
      <c r="N1738" s="170">
        <v>3.3803708099999996E-4</v>
      </c>
      <c r="O1738" s="170">
        <v>4.0199838000000002E-2</v>
      </c>
      <c r="Q1738" s="69">
        <v>3.0019765</v>
      </c>
      <c r="S1738" s="116">
        <v>4.8780706000000002E-3</v>
      </c>
      <c r="T1738" s="116">
        <v>4.6252009000000002E-3</v>
      </c>
      <c r="U1738" s="116">
        <v>2.1774222000000001E-4</v>
      </c>
      <c r="V1738" s="199">
        <v>3.5127479999999997E-5</v>
      </c>
      <c r="X1738" s="172">
        <v>1.1865272E-5</v>
      </c>
    </row>
    <row r="1739" spans="1:24" ht="14.4">
      <c r="A1739" t="s">
        <v>3887</v>
      </c>
      <c r="B1739" s="85" t="s">
        <v>1276</v>
      </c>
      <c r="C1739" s="113" t="str">
        <f t="shared" si="308"/>
        <v>B.046.06.103</v>
      </c>
      <c r="D1739" s="9" t="s">
        <v>1277</v>
      </c>
      <c r="E1739" s="112" t="s">
        <v>514</v>
      </c>
      <c r="F1739" s="115" t="str">
        <f t="shared" si="309"/>
        <v>Electricity Arunachal Pradesh production</v>
      </c>
      <c r="G1739" s="146">
        <v>2.3308076E-3</v>
      </c>
      <c r="H1739" s="8">
        <f t="shared" si="310"/>
        <v>2.3308076E-3</v>
      </c>
      <c r="J1739" s="169">
        <v>6.0229523139800002E-4</v>
      </c>
      <c r="K1739" s="8">
        <f t="shared" si="311"/>
        <v>6.0229523139800002E-4</v>
      </c>
      <c r="L1739" s="170">
        <v>7.2122713610000002E-6</v>
      </c>
      <c r="M1739" s="170">
        <v>7.3390337000000002E-8</v>
      </c>
      <c r="N1739" s="170">
        <v>2.453884297E-4</v>
      </c>
      <c r="O1739" s="170">
        <v>3.4962113999999997E-4</v>
      </c>
      <c r="Q1739" s="69">
        <v>1.1657088</v>
      </c>
      <c r="S1739" s="199">
        <v>3.9773054000000001E-5</v>
      </c>
      <c r="T1739" s="199">
        <v>3.7973455000000002E-5</v>
      </c>
      <c r="U1739" s="199">
        <v>1.7650846000000001E-6</v>
      </c>
      <c r="V1739" s="199">
        <v>3.4514755999999997E-8</v>
      </c>
      <c r="X1739" s="172">
        <v>1.8789457E-7</v>
      </c>
    </row>
    <row r="1740" spans="1:24" ht="14.4">
      <c r="A1740" t="s">
        <v>3888</v>
      </c>
      <c r="B1740" s="85" t="s">
        <v>1276</v>
      </c>
      <c r="C1740" s="113" t="str">
        <f t="shared" si="308"/>
        <v>B.046.06.104</v>
      </c>
      <c r="D1740" s="9" t="s">
        <v>1277</v>
      </c>
      <c r="E1740" s="112" t="s">
        <v>514</v>
      </c>
      <c r="F1740" s="115" t="str">
        <f t="shared" si="309"/>
        <v>Electricity Assam production</v>
      </c>
      <c r="G1740" s="146">
        <v>0.23403051999999999</v>
      </c>
      <c r="H1740" s="8">
        <f t="shared" si="310"/>
        <v>0.23403051999999999</v>
      </c>
      <c r="J1740" s="169">
        <v>3.9997741507000001E-2</v>
      </c>
      <c r="K1740" s="8">
        <f t="shared" si="311"/>
        <v>3.9997741507000001E-2</v>
      </c>
      <c r="L1740" s="170">
        <v>1.31621031E-3</v>
      </c>
      <c r="M1740" s="170">
        <v>3.3480678600000002E-3</v>
      </c>
      <c r="N1740" s="170">
        <v>2.28885337E-4</v>
      </c>
      <c r="O1740" s="170">
        <v>3.5104577999999997E-2</v>
      </c>
      <c r="Q1740" s="69">
        <v>2.8329901</v>
      </c>
      <c r="S1740" s="116">
        <v>4.3405097999999996E-3</v>
      </c>
      <c r="T1740" s="116">
        <v>4.0758601999999998E-3</v>
      </c>
      <c r="U1740" s="116">
        <v>1.9130094999999999E-4</v>
      </c>
      <c r="V1740" s="199">
        <v>7.3348699999999998E-5</v>
      </c>
      <c r="X1740" s="172">
        <v>1.0660585E-5</v>
      </c>
    </row>
    <row r="1741" spans="1:24" ht="14.4">
      <c r="A1741" t="s">
        <v>3889</v>
      </c>
      <c r="B1741" s="85" t="s">
        <v>1276</v>
      </c>
      <c r="C1741" s="113" t="str">
        <f t="shared" si="308"/>
        <v>B.046.06.105</v>
      </c>
      <c r="D1741" s="9" t="s">
        <v>1277</v>
      </c>
      <c r="E1741" s="112" t="s">
        <v>514</v>
      </c>
      <c r="F1741" s="115" t="str">
        <f t="shared" si="309"/>
        <v>Electricity Bihar production</v>
      </c>
      <c r="G1741" s="146">
        <v>0.34847442666666667</v>
      </c>
      <c r="H1741" s="8">
        <f t="shared" si="310"/>
        <v>0.34847442666666667</v>
      </c>
      <c r="J1741" s="169">
        <v>5.8972139381400002E-2</v>
      </c>
      <c r="K1741" s="8">
        <f t="shared" si="311"/>
        <v>5.8972139381400002E-2</v>
      </c>
      <c r="L1741" s="170">
        <v>1.79386738E-3</v>
      </c>
      <c r="M1741" s="170">
        <v>4.5400273E-3</v>
      </c>
      <c r="N1741" s="170">
        <v>3.6708070140000003E-4</v>
      </c>
      <c r="O1741" s="170">
        <v>5.2271164000000002E-2</v>
      </c>
      <c r="Q1741" s="69">
        <v>3.5600893999999998</v>
      </c>
      <c r="S1741" s="116">
        <v>6.3387035E-3</v>
      </c>
      <c r="T1741" s="116">
        <v>6.0108360000000003E-3</v>
      </c>
      <c r="U1741" s="116">
        <v>2.8305571999999999E-4</v>
      </c>
      <c r="V1741" s="199">
        <v>4.4811823E-5</v>
      </c>
      <c r="X1741" s="172">
        <v>1.5391152000000001E-5</v>
      </c>
    </row>
    <row r="1742" spans="1:24" ht="14.4">
      <c r="A1742" t="s">
        <v>3890</v>
      </c>
      <c r="B1742" s="85" t="s">
        <v>1276</v>
      </c>
      <c r="C1742" s="113" t="str">
        <f t="shared" si="308"/>
        <v>B.046.06.106</v>
      </c>
      <c r="D1742" s="9" t="s">
        <v>1277</v>
      </c>
      <c r="E1742" s="112" t="s">
        <v>514</v>
      </c>
      <c r="F1742" s="115" t="str">
        <f t="shared" si="309"/>
        <v>Electricity Chandigarh production</v>
      </c>
      <c r="G1742" s="146">
        <v>3.7784046666666671E-3</v>
      </c>
      <c r="H1742" s="8">
        <f t="shared" si="310"/>
        <v>3.7784046666666671E-3</v>
      </c>
      <c r="J1742" s="169">
        <v>1.0974971683E-3</v>
      </c>
      <c r="K1742" s="8">
        <f t="shared" si="311"/>
        <v>1.0974971683E-3</v>
      </c>
      <c r="L1742" s="170">
        <v>3.7893275299999998E-5</v>
      </c>
      <c r="M1742" s="170">
        <v>1.2468902699999999E-4</v>
      </c>
      <c r="N1742" s="170">
        <v>3.6815416599999997E-4</v>
      </c>
      <c r="O1742" s="170">
        <v>5.6676070000000005E-4</v>
      </c>
      <c r="Q1742" s="69">
        <v>1.1696871</v>
      </c>
      <c r="S1742" s="199">
        <v>8.5095412000000005E-5</v>
      </c>
      <c r="T1742" s="199">
        <v>8.1617356999999998E-5</v>
      </c>
      <c r="U1742" s="199">
        <v>3.4304629000000001E-6</v>
      </c>
      <c r="V1742" s="199">
        <v>4.7592042E-8</v>
      </c>
      <c r="X1742" s="172">
        <v>3.0972600999999999E-7</v>
      </c>
    </row>
    <row r="1743" spans="1:24" ht="14.4">
      <c r="A1743" t="s">
        <v>3891</v>
      </c>
      <c r="B1743" s="85" t="s">
        <v>1276</v>
      </c>
      <c r="C1743" s="113" t="str">
        <f t="shared" si="308"/>
        <v>B.046.06.107</v>
      </c>
      <c r="D1743" s="9" t="s">
        <v>1277</v>
      </c>
      <c r="E1743" s="112" t="s">
        <v>514</v>
      </c>
      <c r="F1743" s="115" t="str">
        <f t="shared" si="309"/>
        <v>Electricity Chhattisgarh production</v>
      </c>
      <c r="G1743" s="146">
        <v>0.34323935333333333</v>
      </c>
      <c r="H1743" s="8">
        <f t="shared" si="310"/>
        <v>0.34323935333333333</v>
      </c>
      <c r="J1743" s="169">
        <v>5.8190207531800001E-2</v>
      </c>
      <c r="K1743" s="8">
        <f t="shared" si="311"/>
        <v>5.8190207531800001E-2</v>
      </c>
      <c r="L1743" s="170">
        <v>1.7987537799999999E-3</v>
      </c>
      <c r="M1743" s="170">
        <v>4.5415676900000005E-3</v>
      </c>
      <c r="N1743" s="170">
        <v>3.6398306180000003E-4</v>
      </c>
      <c r="O1743" s="170">
        <v>5.1485903E-2</v>
      </c>
      <c r="Q1743" s="69">
        <v>3.5445302000000001</v>
      </c>
      <c r="S1743" s="116">
        <v>6.2577227999999997E-3</v>
      </c>
      <c r="T1743" s="116">
        <v>5.9344738999999999E-3</v>
      </c>
      <c r="U1743" s="116">
        <v>2.7911333999999999E-4</v>
      </c>
      <c r="V1743" s="199">
        <v>4.4135516999999998E-5</v>
      </c>
      <c r="X1743" s="172">
        <v>1.5189942999999999E-5</v>
      </c>
    </row>
    <row r="1744" spans="1:24" ht="14.4">
      <c r="A1744" t="s">
        <v>3892</v>
      </c>
      <c r="B1744" s="85" t="s">
        <v>1276</v>
      </c>
      <c r="C1744" s="113" t="str">
        <f t="shared" si="308"/>
        <v>B.046.06.108</v>
      </c>
      <c r="D1744" s="9" t="s">
        <v>1277</v>
      </c>
      <c r="E1744" s="112" t="s">
        <v>514</v>
      </c>
      <c r="F1744" s="115" t="str">
        <f t="shared" si="309"/>
        <v>Electricity Dadra &amp; Nagar Naveli production</v>
      </c>
      <c r="G1744" s="146">
        <v>2.4038256666666668E-3</v>
      </c>
      <c r="H1744" s="8">
        <f t="shared" si="310"/>
        <v>2.4038256666666668E-3</v>
      </c>
      <c r="J1744" s="169">
        <v>6.1612482389999997E-3</v>
      </c>
      <c r="K1744" s="8">
        <f t="shared" si="311"/>
        <v>6.1612482389999997E-3</v>
      </c>
      <c r="L1744" s="170">
        <v>1.74170508E-3</v>
      </c>
      <c r="M1744" s="170">
        <v>3.8364967999999998E-3</v>
      </c>
      <c r="N1744" s="170">
        <v>2.2247250900000001E-4</v>
      </c>
      <c r="O1744" s="170">
        <v>3.6057385000000001E-4</v>
      </c>
      <c r="Q1744" s="69">
        <v>2.2809184999999998</v>
      </c>
      <c r="S1744" s="116">
        <v>8.2058496000000003E-4</v>
      </c>
      <c r="T1744" s="116">
        <v>8.0168635999999999E-4</v>
      </c>
      <c r="U1744" s="199">
        <v>1.8869834999999999E-5</v>
      </c>
      <c r="V1744" s="199">
        <v>2.8758775000000001E-8</v>
      </c>
      <c r="X1744" s="172">
        <v>1.7660006999999999E-6</v>
      </c>
    </row>
    <row r="1745" spans="1:24" ht="14.4">
      <c r="A1745" t="s">
        <v>3893</v>
      </c>
      <c r="B1745" s="85" t="s">
        <v>1276</v>
      </c>
      <c r="C1745" s="113" t="str">
        <f t="shared" si="308"/>
        <v>B.046.06.109</v>
      </c>
      <c r="D1745" s="9" t="s">
        <v>1277</v>
      </c>
      <c r="E1745" s="112" t="s">
        <v>514</v>
      </c>
      <c r="F1745" s="115" t="str">
        <f t="shared" si="309"/>
        <v>Electricity Delhi production</v>
      </c>
      <c r="G1745" s="146">
        <v>0.16420049333333334</v>
      </c>
      <c r="H1745" s="8">
        <f t="shared" si="310"/>
        <v>0.16420049333333334</v>
      </c>
      <c r="J1745" s="169">
        <v>2.8655529255999998E-2</v>
      </c>
      <c r="K1745" s="8">
        <f t="shared" si="311"/>
        <v>2.8655529255999998E-2</v>
      </c>
      <c r="L1745" s="170">
        <v>1.11861498E-3</v>
      </c>
      <c r="M1745" s="170">
        <v>2.8750735899999999E-3</v>
      </c>
      <c r="N1745" s="170">
        <v>3.1766686000000004E-5</v>
      </c>
      <c r="O1745" s="170">
        <v>2.4630073999999998E-2</v>
      </c>
      <c r="Q1745" s="69">
        <v>2.4544967999999998</v>
      </c>
      <c r="S1745" s="116">
        <v>3.2019301E-3</v>
      </c>
      <c r="T1745" s="116">
        <v>2.9288834999999999E-3</v>
      </c>
      <c r="U1745" s="116">
        <v>1.3634855E-4</v>
      </c>
      <c r="V1745" s="116">
        <v>1.3669802000000001E-4</v>
      </c>
      <c r="X1745" s="172">
        <v>8.2162523999999997E-6</v>
      </c>
    </row>
    <row r="1746" spans="1:24" ht="14.4">
      <c r="A1746" t="s">
        <v>3894</v>
      </c>
      <c r="B1746" s="85" t="s">
        <v>1276</v>
      </c>
      <c r="C1746" s="113" t="str">
        <f t="shared" si="308"/>
        <v>B.046.06.110</v>
      </c>
      <c r="D1746" s="9" t="s">
        <v>1277</v>
      </c>
      <c r="E1746" s="112" t="s">
        <v>514</v>
      </c>
      <c r="F1746" s="115" t="str">
        <f t="shared" si="309"/>
        <v>Electricity Goa production</v>
      </c>
      <c r="G1746" s="146">
        <v>3.3061040666666672E-3</v>
      </c>
      <c r="H1746" s="8">
        <f t="shared" si="310"/>
        <v>3.3061040666666672E-3</v>
      </c>
      <c r="J1746" s="169">
        <v>9.6031001610000005E-4</v>
      </c>
      <c r="K1746" s="8">
        <f t="shared" si="311"/>
        <v>9.6031001610000005E-4</v>
      </c>
      <c r="L1746" s="170">
        <v>3.3156616100000002E-5</v>
      </c>
      <c r="M1746" s="170">
        <v>1.09102898E-4</v>
      </c>
      <c r="N1746" s="170">
        <v>3.2213489199999998E-4</v>
      </c>
      <c r="O1746" s="170">
        <v>4.9591561000000004E-4</v>
      </c>
      <c r="Q1746" s="69">
        <v>1.1763794999999999</v>
      </c>
      <c r="S1746" s="199">
        <v>8.5375780999999998E-5</v>
      </c>
      <c r="T1746" s="199">
        <v>7.1415187000000005E-5</v>
      </c>
      <c r="U1746" s="199">
        <v>3.0016549999999998E-6</v>
      </c>
      <c r="V1746" s="199">
        <v>1.0958938999999999E-5</v>
      </c>
      <c r="X1746" s="172">
        <v>4.5739444999999999E-7</v>
      </c>
    </row>
    <row r="1747" spans="1:24" ht="14.4">
      <c r="A1747" t="s">
        <v>3895</v>
      </c>
      <c r="B1747" s="85" t="s">
        <v>1276</v>
      </c>
      <c r="C1747" s="113" t="str">
        <f t="shared" si="308"/>
        <v>B.046.06.111</v>
      </c>
      <c r="D1747" s="9" t="s">
        <v>1277</v>
      </c>
      <c r="E1747" s="112" t="s">
        <v>514</v>
      </c>
      <c r="F1747" s="115" t="str">
        <f t="shared" si="309"/>
        <v>Electricity Gujarat production</v>
      </c>
      <c r="G1747" s="146">
        <v>0.17193601999999999</v>
      </c>
      <c r="H1747" s="8">
        <f t="shared" si="310"/>
        <v>0.17193601999999999</v>
      </c>
      <c r="J1747" s="169">
        <v>3.1364276994000004E-2</v>
      </c>
      <c r="K1747" s="8">
        <f t="shared" si="311"/>
        <v>3.1364276994000004E-2</v>
      </c>
      <c r="L1747" s="170">
        <v>9.1267653999999997E-4</v>
      </c>
      <c r="M1747" s="170">
        <v>2.3661167400000002E-3</v>
      </c>
      <c r="N1747" s="170">
        <v>2.2950807140000003E-3</v>
      </c>
      <c r="O1747" s="170">
        <v>2.5790403E-2</v>
      </c>
      <c r="Q1747" s="69">
        <v>2.4996250999999998</v>
      </c>
      <c r="S1747" s="116">
        <v>3.1589252E-3</v>
      </c>
      <c r="T1747" s="116">
        <v>2.9918368000000002E-3</v>
      </c>
      <c r="U1747" s="116">
        <v>1.4026943000000001E-4</v>
      </c>
      <c r="V1747" s="199">
        <v>2.6818948E-5</v>
      </c>
      <c r="X1747" s="172">
        <v>8.0045346000000003E-6</v>
      </c>
    </row>
    <row r="1748" spans="1:24" ht="14.4">
      <c r="A1748" t="s">
        <v>3896</v>
      </c>
      <c r="B1748" s="85" t="s">
        <v>1276</v>
      </c>
      <c r="C1748" s="113" t="str">
        <f t="shared" si="308"/>
        <v>B.046.06.112</v>
      </c>
      <c r="D1748" s="9" t="s">
        <v>1277</v>
      </c>
      <c r="E1748" s="112" t="s">
        <v>514</v>
      </c>
      <c r="F1748" s="115" t="str">
        <f t="shared" si="309"/>
        <v>Electricity Haryana production</v>
      </c>
      <c r="G1748" s="146">
        <v>0.32335077333333334</v>
      </c>
      <c r="H1748" s="8">
        <f t="shared" si="310"/>
        <v>0.32335077333333334</v>
      </c>
      <c r="J1748" s="169">
        <v>5.4930695651999997E-2</v>
      </c>
      <c r="K1748" s="8">
        <f t="shared" si="311"/>
        <v>5.4930695651999997E-2</v>
      </c>
      <c r="L1748" s="170">
        <v>1.7241424300000001E-3</v>
      </c>
      <c r="M1748" s="170">
        <v>4.3455602000000001E-3</v>
      </c>
      <c r="N1748" s="170">
        <v>3.5837702200000002E-4</v>
      </c>
      <c r="O1748" s="170">
        <v>4.8502615999999998E-2</v>
      </c>
      <c r="Q1748" s="69">
        <v>3.4243014999999999</v>
      </c>
      <c r="S1748" s="116">
        <v>5.9094396999999996E-3</v>
      </c>
      <c r="T1748" s="116">
        <v>5.6037146000000003E-3</v>
      </c>
      <c r="U1748" s="116">
        <v>2.6323763000000002E-4</v>
      </c>
      <c r="V1748" s="199">
        <v>4.2487409E-5</v>
      </c>
      <c r="X1748" s="172">
        <v>1.4349112000000001E-5</v>
      </c>
    </row>
    <row r="1749" spans="1:24" ht="14.4">
      <c r="A1749" t="s">
        <v>3897</v>
      </c>
      <c r="B1749" s="85" t="s">
        <v>1276</v>
      </c>
      <c r="C1749" s="113" t="str">
        <f t="shared" si="308"/>
        <v>B.046.06.113</v>
      </c>
      <c r="D1749" s="9" t="s">
        <v>1277</v>
      </c>
      <c r="E1749" s="112" t="s">
        <v>514</v>
      </c>
      <c r="F1749" s="115" t="str">
        <f t="shared" si="309"/>
        <v>Electricity Himachal Pradesh production</v>
      </c>
      <c r="G1749" s="146">
        <v>2.3355892666666669E-3</v>
      </c>
      <c r="H1749" s="8">
        <f t="shared" si="310"/>
        <v>2.3355892666666669E-3</v>
      </c>
      <c r="J1749" s="169">
        <v>6.0393095877000005E-4</v>
      </c>
      <c r="K1749" s="8">
        <f t="shared" si="311"/>
        <v>6.0393095877000005E-4</v>
      </c>
      <c r="L1749" s="170">
        <v>7.31361538E-6</v>
      </c>
      <c r="M1749" s="170">
        <v>4.8501468999999994E-7</v>
      </c>
      <c r="N1749" s="170">
        <v>2.4579393870000001E-4</v>
      </c>
      <c r="O1749" s="170">
        <v>3.5033839000000002E-4</v>
      </c>
      <c r="Q1749" s="69">
        <v>1.1657219000000001</v>
      </c>
      <c r="S1749" s="199">
        <v>3.9922760000000001E-5</v>
      </c>
      <c r="T1749" s="199">
        <v>3.8117617000000002E-5</v>
      </c>
      <c r="U1749" s="199">
        <v>1.7705855999999999E-6</v>
      </c>
      <c r="V1749" s="199">
        <v>3.4557952000000002E-8</v>
      </c>
      <c r="X1749" s="172">
        <v>1.8829700000000001E-7</v>
      </c>
    </row>
    <row r="1750" spans="1:24" ht="14.4">
      <c r="A1750" t="s">
        <v>3898</v>
      </c>
      <c r="B1750" s="85" t="s">
        <v>1276</v>
      </c>
      <c r="C1750" s="113" t="str">
        <f t="shared" si="308"/>
        <v>B.046.06.114</v>
      </c>
      <c r="D1750" s="9" t="s">
        <v>1277</v>
      </c>
      <c r="E1750" s="112" t="s">
        <v>514</v>
      </c>
      <c r="F1750" s="115" t="str">
        <f t="shared" si="309"/>
        <v>Electricity Jammu &amp; Kashmir and Ladajh production</v>
      </c>
      <c r="G1750" s="146">
        <v>2.3299550666666664E-3</v>
      </c>
      <c r="H1750" s="8">
        <f t="shared" si="310"/>
        <v>2.3299550666666664E-3</v>
      </c>
      <c r="J1750" s="169">
        <v>6.0200359400000006E-4</v>
      </c>
      <c r="K1750" s="8">
        <f t="shared" si="311"/>
        <v>6.0200359400000006E-4</v>
      </c>
      <c r="L1750" s="170">
        <v>7.1942023E-6</v>
      </c>
      <c r="M1750" s="170">
        <v>0</v>
      </c>
      <c r="N1750" s="170">
        <v>2.4531613170000001E-4</v>
      </c>
      <c r="O1750" s="170">
        <v>3.4949325999999997E-4</v>
      </c>
      <c r="Q1750" s="69">
        <v>1.1657065</v>
      </c>
      <c r="S1750" s="199">
        <v>3.9746361999999999E-5</v>
      </c>
      <c r="T1750" s="199">
        <v>3.7947751000000002E-5</v>
      </c>
      <c r="U1750" s="199">
        <v>1.7641038E-6</v>
      </c>
      <c r="V1750" s="199">
        <v>3.4507054000000003E-8</v>
      </c>
      <c r="X1750" s="172">
        <v>1.8782282000000001E-7</v>
      </c>
    </row>
    <row r="1751" spans="1:24" ht="14.4">
      <c r="A1751" t="s">
        <v>3899</v>
      </c>
      <c r="B1751" s="85" t="s">
        <v>1276</v>
      </c>
      <c r="C1751" s="113" t="str">
        <f t="shared" si="308"/>
        <v>B.046.06.115</v>
      </c>
      <c r="D1751" s="9" t="s">
        <v>1277</v>
      </c>
      <c r="E1751" s="112" t="s">
        <v>514</v>
      </c>
      <c r="F1751" s="115" t="str">
        <f t="shared" si="309"/>
        <v>Electricity Jharkhand production</v>
      </c>
      <c r="G1751" s="146">
        <v>0.34913991999999999</v>
      </c>
      <c r="H1751" s="8">
        <f t="shared" si="310"/>
        <v>0.34913991999999999</v>
      </c>
      <c r="J1751" s="169">
        <v>5.9060259447399996E-2</v>
      </c>
      <c r="K1751" s="8">
        <f t="shared" si="311"/>
        <v>5.9060259447399996E-2</v>
      </c>
      <c r="L1751" s="170">
        <v>1.78991109E-3</v>
      </c>
      <c r="M1751" s="170">
        <v>4.5322667399999997E-3</v>
      </c>
      <c r="N1751" s="170">
        <v>3.6709361739999997E-4</v>
      </c>
      <c r="O1751" s="170">
        <v>5.2370988E-2</v>
      </c>
      <c r="Q1751" s="69">
        <v>3.5599962000000001</v>
      </c>
      <c r="S1751" s="116">
        <v>6.3474691999999997E-3</v>
      </c>
      <c r="T1751" s="116">
        <v>6.0190475999999998E-3</v>
      </c>
      <c r="U1751" s="116">
        <v>2.8352318999999999E-4</v>
      </c>
      <c r="V1751" s="199">
        <v>4.4898429000000003E-5</v>
      </c>
      <c r="X1751" s="172">
        <v>1.5413573E-5</v>
      </c>
    </row>
    <row r="1752" spans="1:24" ht="14.4">
      <c r="A1752" t="s">
        <v>3900</v>
      </c>
      <c r="B1752" s="85" t="s">
        <v>1276</v>
      </c>
      <c r="C1752" s="113" t="str">
        <f t="shared" si="308"/>
        <v>B.046.06.116</v>
      </c>
      <c r="D1752" s="9" t="s">
        <v>1277</v>
      </c>
      <c r="E1752" s="112" t="s">
        <v>514</v>
      </c>
      <c r="F1752" s="115" t="str">
        <f t="shared" si="309"/>
        <v>Electricity Karnataka production</v>
      </c>
      <c r="G1752" s="146">
        <v>0.14402641333333335</v>
      </c>
      <c r="H1752" s="8">
        <f t="shared" si="310"/>
        <v>0.14402641333333335</v>
      </c>
      <c r="I1752" s="190"/>
      <c r="J1752" s="169">
        <v>2.637821064E-2</v>
      </c>
      <c r="K1752" s="8">
        <f t="shared" si="311"/>
        <v>2.637821064E-2</v>
      </c>
      <c r="L1752" s="170">
        <v>8.8607306E-4</v>
      </c>
      <c r="M1752" s="170">
        <v>2.2339833400000001E-3</v>
      </c>
      <c r="N1752" s="170">
        <v>1.65419224E-3</v>
      </c>
      <c r="O1752" s="170">
        <v>2.1603962000000001E-2</v>
      </c>
      <c r="Q1752" s="69">
        <v>2.3369795999999998</v>
      </c>
      <c r="S1752" s="116">
        <v>2.6959420999999998E-3</v>
      </c>
      <c r="T1752" s="116">
        <v>2.5583542000000002E-3</v>
      </c>
      <c r="U1752" s="116">
        <v>1.1862296E-4</v>
      </c>
      <c r="V1752" s="199">
        <v>1.8964934000000002E-5</v>
      </c>
      <c r="X1752" s="172">
        <v>6.7646574000000003E-6</v>
      </c>
    </row>
    <row r="1753" spans="1:24" ht="14.4">
      <c r="A1753" t="s">
        <v>3901</v>
      </c>
      <c r="B1753" s="85" t="s">
        <v>1276</v>
      </c>
      <c r="C1753" s="113" t="str">
        <f t="shared" si="308"/>
        <v>B.046.06.117</v>
      </c>
      <c r="D1753" s="9" t="s">
        <v>1277</v>
      </c>
      <c r="E1753" s="112" t="s">
        <v>514</v>
      </c>
      <c r="F1753" s="115" t="str">
        <f t="shared" si="309"/>
        <v>Electricity Kerala production</v>
      </c>
      <c r="G1753" s="146">
        <v>2.5637728000000005E-3</v>
      </c>
      <c r="H1753" s="8">
        <f t="shared" si="310"/>
        <v>2.5637728000000005E-3</v>
      </c>
      <c r="I1753" s="190"/>
      <c r="J1753" s="169">
        <v>6.8388137669999998E-4</v>
      </c>
      <c r="K1753" s="8">
        <f t="shared" si="311"/>
        <v>6.8388137669999998E-4</v>
      </c>
      <c r="L1753" s="170">
        <v>1.26963769E-5</v>
      </c>
      <c r="M1753" s="170">
        <v>2.29232468E-5</v>
      </c>
      <c r="N1753" s="170">
        <v>2.6369583299999997E-4</v>
      </c>
      <c r="O1753" s="170">
        <v>3.8456592000000003E-4</v>
      </c>
      <c r="Q1753" s="69">
        <v>1.1668026</v>
      </c>
      <c r="S1753" s="199">
        <v>4.8205945000000002E-5</v>
      </c>
      <c r="T1753" s="199">
        <v>4.5503956999999999E-5</v>
      </c>
      <c r="U1753" s="199">
        <v>2.0466813000000002E-6</v>
      </c>
      <c r="V1753" s="199">
        <v>6.5530745000000002E-7</v>
      </c>
      <c r="X1753" s="172">
        <v>2.1793871000000001E-7</v>
      </c>
    </row>
    <row r="1754" spans="1:24" ht="14.4">
      <c r="A1754" t="s">
        <v>3902</v>
      </c>
      <c r="B1754" s="85" t="s">
        <v>1276</v>
      </c>
      <c r="C1754" s="113" t="str">
        <f t="shared" si="308"/>
        <v>B.046.06.118</v>
      </c>
      <c r="D1754" s="9" t="s">
        <v>1277</v>
      </c>
      <c r="E1754" s="112" t="s">
        <v>514</v>
      </c>
      <c r="F1754" s="115" t="str">
        <f t="shared" si="309"/>
        <v>Electricity Lakshadweep production</v>
      </c>
      <c r="G1754" s="146">
        <v>0.35049607333333338</v>
      </c>
      <c r="H1754" s="8">
        <f t="shared" si="310"/>
        <v>0.35049607333333338</v>
      </c>
      <c r="I1754" s="190"/>
      <c r="J1754" s="169">
        <v>5.9289187490300002E-2</v>
      </c>
      <c r="K1754" s="8">
        <f t="shared" si="311"/>
        <v>5.9289187490300002E-2</v>
      </c>
      <c r="L1754" s="170">
        <v>1.7969131999999999E-3</v>
      </c>
      <c r="M1754" s="170">
        <v>4.5501304900000001E-3</v>
      </c>
      <c r="N1754" s="170">
        <v>3.677328003E-4</v>
      </c>
      <c r="O1754" s="170">
        <v>5.2574411000000001E-2</v>
      </c>
      <c r="Q1754" s="69">
        <v>3.5693507000000002</v>
      </c>
      <c r="S1754" s="116">
        <v>6.37216E-3</v>
      </c>
      <c r="T1754" s="116">
        <v>6.0424607000000002E-3</v>
      </c>
      <c r="U1754" s="116">
        <v>2.8462562000000001E-4</v>
      </c>
      <c r="V1754" s="199">
        <v>4.5073631E-5</v>
      </c>
      <c r="X1754" s="172">
        <v>1.5473188999999999E-5</v>
      </c>
    </row>
    <row r="1755" spans="1:24" ht="14.4">
      <c r="A1755" t="s">
        <v>3903</v>
      </c>
      <c r="B1755" s="85" t="s">
        <v>1276</v>
      </c>
      <c r="C1755" s="113" t="str">
        <f t="shared" si="308"/>
        <v>B.046.06.119</v>
      </c>
      <c r="D1755" s="9" t="s">
        <v>1277</v>
      </c>
      <c r="E1755" s="112" t="s">
        <v>514</v>
      </c>
      <c r="F1755" s="115" t="str">
        <f t="shared" si="309"/>
        <v>Electricity Madhya Pradesh production</v>
      </c>
      <c r="G1755" s="146">
        <v>0.3043863</v>
      </c>
      <c r="H1755" s="8">
        <f t="shared" si="310"/>
        <v>0.3043863</v>
      </c>
      <c r="I1755" s="190"/>
      <c r="J1755" s="169">
        <v>5.1544639156000001E-2</v>
      </c>
      <c r="K1755" s="8">
        <f t="shared" si="311"/>
        <v>5.1544639156000001E-2</v>
      </c>
      <c r="L1755" s="170">
        <v>1.56624455E-3</v>
      </c>
      <c r="M1755" s="170">
        <v>3.9664785700000002E-3</v>
      </c>
      <c r="N1755" s="170">
        <v>3.5397103599999998E-4</v>
      </c>
      <c r="O1755" s="170">
        <v>4.5657944999999998E-2</v>
      </c>
      <c r="Q1755" s="69">
        <v>3.2536971000000001</v>
      </c>
      <c r="S1755" s="116">
        <v>5.5372974999999998E-3</v>
      </c>
      <c r="T1755" s="116">
        <v>5.2509161E-3</v>
      </c>
      <c r="U1755" s="116">
        <v>2.4725246E-4</v>
      </c>
      <c r="V1755" s="199">
        <v>3.9128919999999999E-5</v>
      </c>
      <c r="X1755" s="172">
        <v>1.3455661000000001E-5</v>
      </c>
    </row>
    <row r="1756" spans="1:24" ht="14.4">
      <c r="A1756" t="s">
        <v>3904</v>
      </c>
      <c r="B1756" s="85" t="s">
        <v>1276</v>
      </c>
      <c r="C1756" s="113" t="str">
        <f t="shared" si="308"/>
        <v>B.046.06.120</v>
      </c>
      <c r="D1756" s="9" t="s">
        <v>1277</v>
      </c>
      <c r="E1756" s="112" t="s">
        <v>514</v>
      </c>
      <c r="F1756" s="115" t="str">
        <f t="shared" si="309"/>
        <v>Electricity Maharashtra production</v>
      </c>
      <c r="G1756" s="146">
        <v>0.27527093333333336</v>
      </c>
      <c r="H1756" s="8">
        <f t="shared" si="310"/>
        <v>0.27527093333333336</v>
      </c>
      <c r="I1756" s="190"/>
      <c r="J1756" s="169">
        <v>4.8016933065000003E-2</v>
      </c>
      <c r="K1756" s="8">
        <f t="shared" si="311"/>
        <v>4.8016933065000003E-2</v>
      </c>
      <c r="L1756" s="170">
        <v>1.5133260199999999E-3</v>
      </c>
      <c r="M1756" s="170">
        <v>3.82758068E-3</v>
      </c>
      <c r="N1756" s="170">
        <v>1.385386365E-3</v>
      </c>
      <c r="O1756" s="170">
        <v>4.1290640000000003E-2</v>
      </c>
      <c r="Q1756" s="69">
        <v>3.1927595000000002</v>
      </c>
      <c r="S1756" s="116">
        <v>5.0595967999999998E-3</v>
      </c>
      <c r="T1756" s="116">
        <v>4.7961282999999999E-3</v>
      </c>
      <c r="U1756" s="116">
        <v>2.2468339E-4</v>
      </c>
      <c r="V1756" s="199">
        <v>3.8785124999999997E-5</v>
      </c>
      <c r="X1756" s="172">
        <v>1.2447944E-5</v>
      </c>
    </row>
    <row r="1757" spans="1:24" ht="14.4">
      <c r="A1757" t="s">
        <v>3905</v>
      </c>
      <c r="B1757" s="85" t="s">
        <v>1276</v>
      </c>
      <c r="C1757" s="113" t="str">
        <f t="shared" si="308"/>
        <v>B.046.06.121</v>
      </c>
      <c r="D1757" s="9" t="s">
        <v>1277</v>
      </c>
      <c r="E1757" s="112" t="s">
        <v>514</v>
      </c>
      <c r="F1757" s="115" t="str">
        <f t="shared" si="309"/>
        <v>Electricity Manipur production</v>
      </c>
      <c r="G1757" s="146">
        <v>2.3481520000000001E-3</v>
      </c>
      <c r="H1757" s="8">
        <f t="shared" si="310"/>
        <v>2.3481520000000001E-3</v>
      </c>
      <c r="J1757" s="169">
        <v>6.0822849282000002E-4</v>
      </c>
      <c r="K1757" s="8">
        <f t="shared" si="311"/>
        <v>6.0822849282000002E-4</v>
      </c>
      <c r="L1757" s="170">
        <v>7.5798757299999999E-6</v>
      </c>
      <c r="M1757" s="170">
        <v>1.5664722899999998E-6</v>
      </c>
      <c r="N1757" s="170">
        <v>2.4685934480000001E-4</v>
      </c>
      <c r="O1757" s="170">
        <v>3.5222280000000002E-4</v>
      </c>
      <c r="Q1757" s="69">
        <v>1.1657565000000001</v>
      </c>
      <c r="S1757" s="199">
        <v>4.0316084000000001E-5</v>
      </c>
      <c r="T1757" s="199">
        <v>3.8496374000000002E-5</v>
      </c>
      <c r="U1757" s="199">
        <v>1.7850383000000001E-6</v>
      </c>
      <c r="V1757" s="199">
        <v>3.4671440999999998E-8</v>
      </c>
      <c r="X1757" s="172">
        <v>1.8935429000000001E-7</v>
      </c>
    </row>
    <row r="1758" spans="1:24" ht="14.4">
      <c r="A1758" t="s">
        <v>3906</v>
      </c>
      <c r="B1758" s="85" t="s">
        <v>1276</v>
      </c>
      <c r="C1758" s="113" t="str">
        <f t="shared" si="308"/>
        <v>B.046.06.122</v>
      </c>
      <c r="D1758" s="9" t="s">
        <v>1277</v>
      </c>
      <c r="E1758" s="112" t="s">
        <v>514</v>
      </c>
      <c r="F1758" s="115" t="str">
        <f t="shared" si="309"/>
        <v>Electricity Meghalaya production</v>
      </c>
      <c r="G1758" s="146">
        <v>2.3299550666666664E-3</v>
      </c>
      <c r="H1758" s="8">
        <f t="shared" si="310"/>
        <v>2.3299550666666664E-3</v>
      </c>
      <c r="J1758" s="169">
        <v>6.0200359400000006E-4</v>
      </c>
      <c r="K1758" s="8">
        <f t="shared" si="311"/>
        <v>6.0200359400000006E-4</v>
      </c>
      <c r="L1758" s="170">
        <v>7.1942023E-6</v>
      </c>
      <c r="M1758" s="170">
        <v>0</v>
      </c>
      <c r="N1758" s="170">
        <v>2.4531613170000001E-4</v>
      </c>
      <c r="O1758" s="170">
        <v>3.4949325999999997E-4</v>
      </c>
      <c r="Q1758" s="69">
        <v>1.1657065</v>
      </c>
      <c r="S1758" s="199">
        <v>3.9746361999999999E-5</v>
      </c>
      <c r="T1758" s="199">
        <v>3.7947751000000002E-5</v>
      </c>
      <c r="U1758" s="199">
        <v>1.7641038E-6</v>
      </c>
      <c r="V1758" s="199">
        <v>3.4507054000000003E-8</v>
      </c>
      <c r="X1758" s="172">
        <v>1.8782282000000001E-7</v>
      </c>
    </row>
    <row r="1759" spans="1:24" ht="14.4">
      <c r="A1759" t="s">
        <v>3907</v>
      </c>
      <c r="B1759" s="85" t="s">
        <v>1276</v>
      </c>
      <c r="C1759" s="113" t="str">
        <f t="shared" si="308"/>
        <v>B.046.06.123</v>
      </c>
      <c r="D1759" s="9" t="s">
        <v>1277</v>
      </c>
      <c r="E1759" s="112" t="s">
        <v>514</v>
      </c>
      <c r="F1759" s="115" t="str">
        <f t="shared" si="309"/>
        <v>Electricity Mizoram production</v>
      </c>
      <c r="G1759" s="146">
        <v>2.4752947333333336E-3</v>
      </c>
      <c r="H1759" s="8">
        <f t="shared" si="310"/>
        <v>2.4752947333333336E-3</v>
      </c>
      <c r="J1759" s="169">
        <v>6.5172217349999994E-4</v>
      </c>
      <c r="K1759" s="8">
        <f t="shared" si="311"/>
        <v>6.5172217349999994E-4</v>
      </c>
      <c r="L1759" s="170">
        <v>1.02745941E-5</v>
      </c>
      <c r="M1759" s="170">
        <v>1.2511487E-5</v>
      </c>
      <c r="N1759" s="170">
        <v>2.5764188239999999E-4</v>
      </c>
      <c r="O1759" s="170">
        <v>3.7129421000000001E-4</v>
      </c>
      <c r="Q1759" s="69">
        <v>1.1661059</v>
      </c>
      <c r="S1759" s="199">
        <v>4.4296755000000003E-5</v>
      </c>
      <c r="T1759" s="199">
        <v>4.2329626E-5</v>
      </c>
      <c r="U1759" s="199">
        <v>1.9313088000000002E-6</v>
      </c>
      <c r="V1759" s="199">
        <v>3.5820022E-8</v>
      </c>
      <c r="X1759" s="172">
        <v>2.0005477000000001E-7</v>
      </c>
    </row>
    <row r="1760" spans="1:24" ht="14.4">
      <c r="A1760" t="s">
        <v>3908</v>
      </c>
      <c r="B1760" s="85" t="s">
        <v>1276</v>
      </c>
      <c r="C1760" s="113" t="str">
        <f t="shared" si="308"/>
        <v>B.046.06.124</v>
      </c>
      <c r="D1760" s="9" t="s">
        <v>1277</v>
      </c>
      <c r="E1760" s="112" t="s">
        <v>514</v>
      </c>
      <c r="F1760" s="115" t="str">
        <f t="shared" si="309"/>
        <v>Electricity Nagaland production</v>
      </c>
      <c r="G1760" s="146">
        <v>2.3299550666666664E-3</v>
      </c>
      <c r="H1760" s="8">
        <f t="shared" si="310"/>
        <v>2.3299550666666664E-3</v>
      </c>
      <c r="J1760" s="169">
        <v>6.0200359400000006E-4</v>
      </c>
      <c r="K1760" s="8">
        <f t="shared" si="311"/>
        <v>6.0200359400000006E-4</v>
      </c>
      <c r="L1760" s="170">
        <v>7.1942023E-6</v>
      </c>
      <c r="M1760" s="170">
        <v>0</v>
      </c>
      <c r="N1760" s="170">
        <v>2.4531613170000001E-4</v>
      </c>
      <c r="O1760" s="170">
        <v>3.4949325999999997E-4</v>
      </c>
      <c r="Q1760" s="69">
        <v>1.1657065</v>
      </c>
      <c r="S1760" s="199">
        <v>3.9746361999999999E-5</v>
      </c>
      <c r="T1760" s="199">
        <v>3.7947751000000002E-5</v>
      </c>
      <c r="U1760" s="199">
        <v>1.7641038E-6</v>
      </c>
      <c r="V1760" s="199">
        <v>3.4507054000000003E-8</v>
      </c>
      <c r="X1760" s="172">
        <v>1.8782282000000001E-7</v>
      </c>
    </row>
    <row r="1761" spans="1:24" ht="14.4">
      <c r="A1761" t="s">
        <v>3909</v>
      </c>
      <c r="B1761" s="85" t="s">
        <v>1276</v>
      </c>
      <c r="C1761" s="113" t="str">
        <f t="shared" si="308"/>
        <v>B.046.06.125</v>
      </c>
      <c r="D1761" s="9" t="s">
        <v>1277</v>
      </c>
      <c r="E1761" s="112" t="s">
        <v>514</v>
      </c>
      <c r="F1761" s="115" t="str">
        <f t="shared" si="309"/>
        <v>Electricity Odisha production</v>
      </c>
      <c r="G1761" s="146">
        <v>0.31397596666666666</v>
      </c>
      <c r="H1761" s="8">
        <f t="shared" si="310"/>
        <v>0.31397596666666666</v>
      </c>
      <c r="J1761" s="169">
        <v>5.3147611424999998E-2</v>
      </c>
      <c r="K1761" s="8">
        <f t="shared" si="311"/>
        <v>5.3147611424999998E-2</v>
      </c>
      <c r="L1761" s="170">
        <v>1.6132032099999999E-3</v>
      </c>
      <c r="M1761" s="170">
        <v>4.0821822999999998E-3</v>
      </c>
      <c r="N1761" s="170">
        <v>3.5583091500000004E-4</v>
      </c>
      <c r="O1761" s="170">
        <v>4.7096394999999999E-2</v>
      </c>
      <c r="Q1761" s="69">
        <v>3.3196393999999998</v>
      </c>
      <c r="S1761" s="116">
        <v>5.7098111999999996E-3</v>
      </c>
      <c r="T1761" s="116">
        <v>5.4144661999999998E-3</v>
      </c>
      <c r="U1761" s="116">
        <v>2.5499711000000002E-4</v>
      </c>
      <c r="V1761" s="199">
        <v>4.0347910000000001E-5</v>
      </c>
      <c r="X1761" s="172">
        <v>1.3873815E-5</v>
      </c>
    </row>
    <row r="1762" spans="1:24" ht="14.4">
      <c r="A1762" t="s">
        <v>3910</v>
      </c>
      <c r="B1762" s="85" t="s">
        <v>1276</v>
      </c>
      <c r="C1762" s="113" t="str">
        <f t="shared" si="308"/>
        <v>B.046.06.126</v>
      </c>
      <c r="D1762" s="9" t="s">
        <v>1277</v>
      </c>
      <c r="E1762" s="112" t="s">
        <v>514</v>
      </c>
      <c r="F1762" s="115" t="str">
        <f t="shared" si="309"/>
        <v>Electricity Puducherry production</v>
      </c>
      <c r="G1762" s="146">
        <v>0.19508017999999999</v>
      </c>
      <c r="H1762" s="8">
        <f t="shared" si="310"/>
        <v>0.19508017999999999</v>
      </c>
      <c r="J1762" s="169">
        <v>3.4040663726000002E-2</v>
      </c>
      <c r="K1762" s="8">
        <f t="shared" si="311"/>
        <v>3.4040663726000002E-2</v>
      </c>
      <c r="L1762" s="170">
        <v>1.32887598E-3</v>
      </c>
      <c r="M1762" s="170">
        <v>3.41524824E-3</v>
      </c>
      <c r="N1762" s="170">
        <v>3.4512506000000002E-5</v>
      </c>
      <c r="O1762" s="170">
        <v>2.9262026999999999E-2</v>
      </c>
      <c r="Q1762" s="69">
        <v>2.6867700000000001</v>
      </c>
      <c r="S1762" s="116">
        <v>3.7883124E-3</v>
      </c>
      <c r="T1762" s="116">
        <v>3.4795669999999998E-3</v>
      </c>
      <c r="U1762" s="116">
        <v>1.6198781000000001E-4</v>
      </c>
      <c r="V1762" s="116">
        <v>1.4675758E-4</v>
      </c>
      <c r="X1762" s="172">
        <v>9.4927348000000006E-6</v>
      </c>
    </row>
    <row r="1763" spans="1:24" ht="14.4">
      <c r="A1763" t="s">
        <v>3911</v>
      </c>
      <c r="B1763" s="85" t="s">
        <v>1276</v>
      </c>
      <c r="C1763" s="113" t="str">
        <f t="shared" si="308"/>
        <v>B.046.06.127</v>
      </c>
      <c r="D1763" s="9" t="s">
        <v>1277</v>
      </c>
      <c r="E1763" s="112" t="s">
        <v>514</v>
      </c>
      <c r="F1763" s="115" t="str">
        <f t="shared" si="309"/>
        <v>Electricity Punjab production</v>
      </c>
      <c r="G1763" s="146">
        <v>0.28927767333333337</v>
      </c>
      <c r="H1763" s="8">
        <f t="shared" si="310"/>
        <v>0.28927767333333337</v>
      </c>
      <c r="J1763" s="169">
        <v>4.9306858116000003E-2</v>
      </c>
      <c r="K1763" s="8">
        <f t="shared" si="311"/>
        <v>4.9306858116000003E-2</v>
      </c>
      <c r="L1763" s="170">
        <v>1.5876442900000002E-3</v>
      </c>
      <c r="M1763" s="170">
        <v>3.9830890600000002E-3</v>
      </c>
      <c r="N1763" s="170">
        <v>3.4447376600000001E-4</v>
      </c>
      <c r="O1763" s="170">
        <v>4.3391651000000003E-2</v>
      </c>
      <c r="Q1763" s="69">
        <v>3.2145380000000001</v>
      </c>
      <c r="S1763" s="116">
        <v>5.3060874999999999E-3</v>
      </c>
      <c r="T1763" s="116">
        <v>5.0330082999999999E-3</v>
      </c>
      <c r="U1763" s="116">
        <v>2.3592529000000001E-4</v>
      </c>
      <c r="V1763" s="199">
        <v>3.7153914999999998E-5</v>
      </c>
      <c r="X1763" s="172">
        <v>1.2881185E-5</v>
      </c>
    </row>
    <row r="1764" spans="1:24" ht="14.4">
      <c r="A1764" t="s">
        <v>3912</v>
      </c>
      <c r="B1764" s="85" t="s">
        <v>1276</v>
      </c>
      <c r="C1764" s="113" t="str">
        <f t="shared" si="308"/>
        <v>B.046.06.128</v>
      </c>
      <c r="D1764" s="9" t="s">
        <v>1277</v>
      </c>
      <c r="E1764" s="112" t="s">
        <v>514</v>
      </c>
      <c r="F1764" s="115" t="str">
        <f t="shared" si="309"/>
        <v>Electricity Rajasthan production</v>
      </c>
      <c r="G1764" s="146">
        <v>0.15652725333333334</v>
      </c>
      <c r="H1764" s="8">
        <f t="shared" si="310"/>
        <v>0.15652725333333334</v>
      </c>
      <c r="J1764" s="169">
        <v>2.8484685489999998E-2</v>
      </c>
      <c r="K1764" s="8">
        <f t="shared" si="311"/>
        <v>2.8484685489999998E-2</v>
      </c>
      <c r="L1764" s="170">
        <v>8.3962264999999994E-4</v>
      </c>
      <c r="M1764" s="170">
        <v>2.1670820999999999E-3</v>
      </c>
      <c r="N1764" s="170">
        <v>1.99889274E-3</v>
      </c>
      <c r="O1764" s="170">
        <v>2.3479087999999999E-2</v>
      </c>
      <c r="Q1764" s="69">
        <v>2.3690918000000001</v>
      </c>
      <c r="S1764" s="116">
        <v>2.8760908999999999E-3</v>
      </c>
      <c r="T1764" s="116">
        <v>2.7275863999999999E-3</v>
      </c>
      <c r="U1764" s="116">
        <v>1.2775678E-4</v>
      </c>
      <c r="V1764" s="199">
        <v>2.0747681999999999E-5</v>
      </c>
      <c r="X1764" s="172">
        <v>7.2757185000000003E-6</v>
      </c>
    </row>
    <row r="1765" spans="1:24" ht="14.4">
      <c r="A1765" t="s">
        <v>3913</v>
      </c>
      <c r="B1765" s="85" t="s">
        <v>1276</v>
      </c>
      <c r="C1765" s="113" t="str">
        <f t="shared" si="308"/>
        <v>B.046.06.129</v>
      </c>
      <c r="D1765" s="9" t="s">
        <v>1277</v>
      </c>
      <c r="E1765" s="112" t="s">
        <v>514</v>
      </c>
      <c r="F1765" s="115" t="str">
        <f t="shared" si="309"/>
        <v>Electricity Sikkim production</v>
      </c>
      <c r="G1765" s="146">
        <v>2.3299550666666664E-3</v>
      </c>
      <c r="H1765" s="8">
        <f t="shared" si="310"/>
        <v>2.3299550666666664E-3</v>
      </c>
      <c r="J1765" s="169">
        <v>6.0200359400000006E-4</v>
      </c>
      <c r="K1765" s="8">
        <f t="shared" si="311"/>
        <v>6.0200359400000006E-4</v>
      </c>
      <c r="L1765" s="170">
        <v>7.1942023E-6</v>
      </c>
      <c r="M1765" s="170">
        <v>0</v>
      </c>
      <c r="N1765" s="170">
        <v>2.4531613170000001E-4</v>
      </c>
      <c r="O1765" s="170">
        <v>3.4949325999999997E-4</v>
      </c>
      <c r="Q1765" s="69">
        <v>1.1657065</v>
      </c>
      <c r="S1765" s="199">
        <v>3.9746361999999999E-5</v>
      </c>
      <c r="T1765" s="199">
        <v>3.7947751000000002E-5</v>
      </c>
      <c r="U1765" s="199">
        <v>1.7641038E-6</v>
      </c>
      <c r="V1765" s="199">
        <v>3.4507054000000003E-8</v>
      </c>
      <c r="X1765" s="172">
        <v>1.8782282000000001E-7</v>
      </c>
    </row>
    <row r="1766" spans="1:24" ht="14.4">
      <c r="A1766" t="s">
        <v>3914</v>
      </c>
      <c r="B1766" s="85" t="s">
        <v>1276</v>
      </c>
      <c r="C1766" s="113" t="str">
        <f t="shared" si="308"/>
        <v>B.046.06.130</v>
      </c>
      <c r="D1766" s="9" t="s">
        <v>1277</v>
      </c>
      <c r="E1766" s="112" t="s">
        <v>514</v>
      </c>
      <c r="F1766" s="115" t="str">
        <f t="shared" si="309"/>
        <v>Electricity Tamil Nadu production</v>
      </c>
      <c r="G1766" s="146">
        <v>0.17666333333333334</v>
      </c>
      <c r="H1766" s="8">
        <f t="shared" si="310"/>
        <v>0.17666333333333334</v>
      </c>
      <c r="J1766" s="169">
        <v>3.3198336065999999E-2</v>
      </c>
      <c r="K1766" s="8">
        <f t="shared" si="311"/>
        <v>3.3198336065999999E-2</v>
      </c>
      <c r="L1766" s="170">
        <v>9.3662314999999998E-4</v>
      </c>
      <c r="M1766" s="170">
        <v>2.44073398E-3</v>
      </c>
      <c r="N1766" s="170">
        <v>3.3214789360000003E-3</v>
      </c>
      <c r="O1766" s="170">
        <v>2.6499499999999999E-2</v>
      </c>
      <c r="Q1766" s="69">
        <v>2.6087468</v>
      </c>
      <c r="S1766" s="116">
        <v>3.2466681999999999E-3</v>
      </c>
      <c r="T1766" s="116">
        <v>3.0786363000000001E-3</v>
      </c>
      <c r="U1766" s="116">
        <v>1.4419345E-4</v>
      </c>
      <c r="V1766" s="199">
        <v>2.3838416999999998E-5</v>
      </c>
      <c r="X1766" s="172">
        <v>8.3590618000000005E-6</v>
      </c>
    </row>
    <row r="1767" spans="1:24" ht="14.4">
      <c r="A1767" t="s">
        <v>3915</v>
      </c>
      <c r="B1767" s="85" t="s">
        <v>1276</v>
      </c>
      <c r="C1767" s="113" t="str">
        <f t="shared" si="308"/>
        <v>B.046.06.131</v>
      </c>
      <c r="D1767" s="9" t="s">
        <v>1277</v>
      </c>
      <c r="E1767" s="112" t="s">
        <v>514</v>
      </c>
      <c r="F1767" s="115" t="str">
        <f t="shared" si="309"/>
        <v>Electricity Telangana production</v>
      </c>
      <c r="G1767" s="146">
        <v>0.28004328666666667</v>
      </c>
      <c r="H1767" s="8">
        <f t="shared" si="310"/>
        <v>0.28004328666666667</v>
      </c>
      <c r="J1767" s="169">
        <v>4.7452525365999997E-2</v>
      </c>
      <c r="K1767" s="8">
        <f t="shared" si="311"/>
        <v>4.7452525365999997E-2</v>
      </c>
      <c r="L1767" s="170">
        <v>1.44198635E-3</v>
      </c>
      <c r="M1767" s="170">
        <v>3.65092862E-3</v>
      </c>
      <c r="N1767" s="170">
        <v>3.53117396E-4</v>
      </c>
      <c r="O1767" s="170">
        <v>4.2006492999999999E-2</v>
      </c>
      <c r="Q1767" s="69">
        <v>3.0858322999999999</v>
      </c>
      <c r="S1767" s="116">
        <v>5.0952337E-3</v>
      </c>
      <c r="T1767" s="116">
        <v>4.8314710000000004E-3</v>
      </c>
      <c r="U1767" s="116">
        <v>2.2748540000000001E-4</v>
      </c>
      <c r="V1767" s="199">
        <v>3.6277257999999998E-5</v>
      </c>
      <c r="X1767" s="172">
        <v>1.2395406E-5</v>
      </c>
    </row>
    <row r="1768" spans="1:24" ht="14.4">
      <c r="A1768" t="s">
        <v>3916</v>
      </c>
      <c r="B1768" s="85" t="s">
        <v>1276</v>
      </c>
      <c r="C1768" s="113" t="str">
        <f t="shared" si="308"/>
        <v>B.046.06.132</v>
      </c>
      <c r="D1768" s="9" t="s">
        <v>1277</v>
      </c>
      <c r="E1768" s="112" t="s">
        <v>514</v>
      </c>
      <c r="F1768" s="115" t="str">
        <f t="shared" si="309"/>
        <v>Electricity Tripura production</v>
      </c>
      <c r="G1768" s="146">
        <v>0.20787350666666668</v>
      </c>
      <c r="H1768" s="8">
        <f t="shared" si="310"/>
        <v>0.20787350666666668</v>
      </c>
      <c r="J1768" s="169">
        <v>3.6243741304800001E-2</v>
      </c>
      <c r="K1768" s="8">
        <f t="shared" si="311"/>
        <v>3.6243741304800001E-2</v>
      </c>
      <c r="L1768" s="170">
        <v>1.4152104799999999E-3</v>
      </c>
      <c r="M1768" s="170">
        <v>3.6353046299999999E-3</v>
      </c>
      <c r="N1768" s="170">
        <v>1.22001948E-5</v>
      </c>
      <c r="O1768" s="170">
        <v>3.1181026000000001E-2</v>
      </c>
      <c r="Q1768" s="69">
        <v>2.7882250000000002</v>
      </c>
      <c r="S1768" s="116">
        <v>4.0359653000000004E-3</v>
      </c>
      <c r="T1768" s="116">
        <v>3.7068052000000002E-3</v>
      </c>
      <c r="U1768" s="116">
        <v>1.7259135E-4</v>
      </c>
      <c r="V1768" s="116">
        <v>1.5656882E-4</v>
      </c>
      <c r="X1768" s="172">
        <v>1.0106849E-5</v>
      </c>
    </row>
    <row r="1769" spans="1:24" ht="14.4">
      <c r="A1769" t="s">
        <v>3917</v>
      </c>
      <c r="B1769" s="85" t="s">
        <v>1276</v>
      </c>
      <c r="C1769" s="113" t="str">
        <f t="shared" si="308"/>
        <v>B.046.06.133</v>
      </c>
      <c r="D1769" s="9" t="s">
        <v>1277</v>
      </c>
      <c r="E1769" s="112" t="s">
        <v>514</v>
      </c>
      <c r="F1769" s="115" t="str">
        <f t="shared" si="309"/>
        <v>Electricity Uttar Pradesh production</v>
      </c>
      <c r="G1769" s="146">
        <v>0.32576910000000003</v>
      </c>
      <c r="H1769" s="8">
        <f t="shared" si="310"/>
        <v>0.32576910000000003</v>
      </c>
      <c r="J1769" s="169">
        <v>5.5702813554000002E-2</v>
      </c>
      <c r="K1769" s="8">
        <f t="shared" si="311"/>
        <v>5.5702813554000002E-2</v>
      </c>
      <c r="L1769" s="170">
        <v>1.7357321599999998E-3</v>
      </c>
      <c r="M1769" s="170">
        <v>4.3818146099999997E-3</v>
      </c>
      <c r="N1769" s="170">
        <v>7.1990178400000002E-4</v>
      </c>
      <c r="O1769" s="170">
        <v>4.8865365000000001E-2</v>
      </c>
      <c r="Q1769" s="69">
        <v>3.4676556999999999</v>
      </c>
      <c r="S1769" s="116">
        <v>5.9545127000000002E-3</v>
      </c>
      <c r="T1769" s="116">
        <v>5.6468224000000003E-3</v>
      </c>
      <c r="U1769" s="116">
        <v>2.6523019999999999E-4</v>
      </c>
      <c r="V1769" s="199">
        <v>4.2460041000000002E-5</v>
      </c>
      <c r="X1769" s="172">
        <v>1.4508509E-5</v>
      </c>
    </row>
    <row r="1770" spans="1:24" ht="14.4">
      <c r="A1770" t="s">
        <v>3918</v>
      </c>
      <c r="B1770" s="85" t="s">
        <v>1276</v>
      </c>
      <c r="C1770" s="113" t="str">
        <f t="shared" si="308"/>
        <v>B.046.06.134</v>
      </c>
      <c r="D1770" s="9" t="s">
        <v>1277</v>
      </c>
      <c r="E1770" s="112" t="s">
        <v>514</v>
      </c>
      <c r="F1770" s="115" t="str">
        <f t="shared" si="309"/>
        <v>Electricity Uttarakhand production</v>
      </c>
      <c r="G1770" s="146">
        <v>7.9807246666666661E-3</v>
      </c>
      <c r="H1770" s="8">
        <f t="shared" si="310"/>
        <v>7.9807246666666661E-3</v>
      </c>
      <c r="J1770" s="169">
        <v>1.7776550913000001E-3</v>
      </c>
      <c r="K1770" s="8">
        <f t="shared" si="311"/>
        <v>1.7776550913000001E-3</v>
      </c>
      <c r="L1770" s="170">
        <v>1.07234393E-4</v>
      </c>
      <c r="M1770" s="170">
        <v>2.3547694599999999E-4</v>
      </c>
      <c r="N1770" s="170">
        <v>2.3783505230000001E-4</v>
      </c>
      <c r="O1770" s="170">
        <v>1.1971086999999999E-3</v>
      </c>
      <c r="Q1770" s="69">
        <v>1.2497811000000001</v>
      </c>
      <c r="S1770" s="116">
        <v>1.7716016999999999E-4</v>
      </c>
      <c r="T1770" s="116">
        <v>1.6575935000000001E-4</v>
      </c>
      <c r="U1770" s="199">
        <v>7.0627579999999996E-6</v>
      </c>
      <c r="V1770" s="199">
        <v>4.3380634000000002E-6</v>
      </c>
      <c r="X1770" s="172">
        <v>5.1613766999999998E-7</v>
      </c>
    </row>
    <row r="1771" spans="1:24" ht="14.4">
      <c r="A1771" t="s">
        <v>3919</v>
      </c>
      <c r="B1771" s="85" t="s">
        <v>1276</v>
      </c>
      <c r="C1771" s="113" t="str">
        <f t="shared" si="308"/>
        <v>B.046.06.135</v>
      </c>
      <c r="D1771" s="9" t="s">
        <v>1277</v>
      </c>
      <c r="E1771" s="112" t="s">
        <v>514</v>
      </c>
      <c r="F1771" s="115" t="str">
        <f t="shared" si="309"/>
        <v>Electricity West Bengal production</v>
      </c>
      <c r="G1771" s="146">
        <v>0.33341498000000003</v>
      </c>
      <c r="H1771" s="8">
        <f t="shared" si="310"/>
        <v>0.33341498000000003</v>
      </c>
      <c r="J1771" s="169">
        <v>5.6407388237000006E-2</v>
      </c>
      <c r="K1771" s="8">
        <f t="shared" si="311"/>
        <v>5.6407388237000006E-2</v>
      </c>
      <c r="L1771" s="170">
        <v>1.7092437999999999E-3</v>
      </c>
      <c r="M1771" s="170">
        <v>4.3276471399999999E-3</v>
      </c>
      <c r="N1771" s="170">
        <v>3.5825029700000001E-4</v>
      </c>
      <c r="O1771" s="170">
        <v>5.0012247000000003E-2</v>
      </c>
      <c r="Q1771" s="69">
        <v>3.4525541</v>
      </c>
      <c r="S1771" s="116">
        <v>6.0629361000000001E-3</v>
      </c>
      <c r="T1771" s="116">
        <v>5.7479615E-3</v>
      </c>
      <c r="U1771" s="116">
        <v>2.7075165999999998E-4</v>
      </c>
      <c r="V1771" s="199">
        <v>4.4222981000000001E-5</v>
      </c>
      <c r="X1771" s="172">
        <v>1.4745248E-5</v>
      </c>
    </row>
    <row r="1772" spans="1:24" ht="14.4">
      <c r="B1772" s="85"/>
      <c r="C1772" s="113"/>
      <c r="D1772" s="1" t="s">
        <v>1280</v>
      </c>
      <c r="E1772" s="112"/>
      <c r="H1772" s="8"/>
      <c r="Q1772"/>
      <c r="V1772" s="3"/>
      <c r="X1772" s="3"/>
    </row>
    <row r="1773" spans="1:24" ht="14.4">
      <c r="A1773" t="s">
        <v>3920</v>
      </c>
      <c r="B1773" s="85" t="s">
        <v>1279</v>
      </c>
      <c r="C1773" s="113" t="str">
        <f t="shared" ref="C1773:C1823" si="312">MID(A1773,1,12)</f>
        <v>B.046.08.101</v>
      </c>
      <c r="D1773" s="9" t="s">
        <v>1280</v>
      </c>
      <c r="E1773" s="112" t="s">
        <v>514</v>
      </c>
      <c r="F1773" s="115" t="str">
        <f t="shared" ref="F1773:F1823" si="313">MID(A1773, 21,85)</f>
        <v>Electricity Alabama production</v>
      </c>
      <c r="G1773" s="146">
        <v>0.14679709333333332</v>
      </c>
      <c r="H1773" s="8">
        <f t="shared" ref="H1773:H1823" si="314">G1773</f>
        <v>0.14679709333333332</v>
      </c>
      <c r="J1773" s="169">
        <v>3.0876045477999998E-2</v>
      </c>
      <c r="K1773" s="8">
        <f t="shared" ref="K1773:K1823" si="315">J1773</f>
        <v>3.0876045477999998E-2</v>
      </c>
      <c r="L1773" s="170">
        <v>4.1106362499999997E-4</v>
      </c>
      <c r="M1773" s="170">
        <v>1.5551273E-3</v>
      </c>
      <c r="N1773" s="170">
        <v>6.8902905530000003E-3</v>
      </c>
      <c r="O1773" s="170">
        <v>2.2019563999999998E-2</v>
      </c>
      <c r="Q1773" s="69">
        <v>2.6915922000000001</v>
      </c>
      <c r="S1773" s="116">
        <v>2.7630609999999998E-3</v>
      </c>
      <c r="T1773" s="116">
        <v>2.5692709000000001E-3</v>
      </c>
      <c r="U1773" s="116">
        <v>1.1848028E-4</v>
      </c>
      <c r="V1773" s="199">
        <v>7.5309821000000006E-5</v>
      </c>
      <c r="X1773" s="172">
        <v>7.7163071000000001E-6</v>
      </c>
    </row>
    <row r="1774" spans="1:24" ht="14.4">
      <c r="A1774" t="s">
        <v>3921</v>
      </c>
      <c r="B1774" s="85" t="s">
        <v>1279</v>
      </c>
      <c r="C1774" s="113" t="str">
        <f t="shared" si="312"/>
        <v>B.046.08.102</v>
      </c>
      <c r="D1774" s="9" t="s">
        <v>1280</v>
      </c>
      <c r="E1774" s="112" t="s">
        <v>514</v>
      </c>
      <c r="F1774" s="115" t="str">
        <f t="shared" si="313"/>
        <v>Electricity Alaska production</v>
      </c>
      <c r="G1774" s="146">
        <v>0.20577666</v>
      </c>
      <c r="H1774" s="8">
        <f t="shared" si="314"/>
        <v>0.20577666</v>
      </c>
      <c r="J1774" s="169">
        <v>4.8809284165000001E-2</v>
      </c>
      <c r="K1774" s="8">
        <f t="shared" si="315"/>
        <v>4.8809284165000001E-2</v>
      </c>
      <c r="L1774" s="170">
        <v>5.0427915850000003E-3</v>
      </c>
      <c r="M1774" s="170">
        <v>1.2781564990000001E-2</v>
      </c>
      <c r="N1774" s="170">
        <v>1.1842859000000001E-4</v>
      </c>
      <c r="O1774" s="170">
        <v>3.0866498999999999E-2</v>
      </c>
      <c r="Q1774" s="69">
        <v>2.4351148</v>
      </c>
      <c r="S1774" s="116">
        <v>4.7532876000000003E-3</v>
      </c>
      <c r="T1774" s="116">
        <v>4.4354362000000001E-3</v>
      </c>
      <c r="U1774" s="116">
        <v>2.0637765E-4</v>
      </c>
      <c r="V1774" s="116">
        <v>1.1147369E-4</v>
      </c>
      <c r="X1774" s="172">
        <v>1.1605938000000001E-5</v>
      </c>
    </row>
    <row r="1775" spans="1:24" ht="14.4">
      <c r="A1775" t="s">
        <v>3922</v>
      </c>
      <c r="B1775" s="85" t="s">
        <v>1279</v>
      </c>
      <c r="C1775" s="113" t="str">
        <f t="shared" si="312"/>
        <v>B.046.08.103</v>
      </c>
      <c r="D1775" s="9" t="s">
        <v>1280</v>
      </c>
      <c r="E1775" s="112" t="s">
        <v>514</v>
      </c>
      <c r="F1775" s="115" t="str">
        <f t="shared" si="313"/>
        <v>Electricity Arizona production</v>
      </c>
      <c r="G1775" s="146">
        <v>0.12870865333333334</v>
      </c>
      <c r="H1775" s="8">
        <f t="shared" si="314"/>
        <v>0.12870865333333334</v>
      </c>
      <c r="J1775" s="169">
        <v>2.6896416422E-2</v>
      </c>
      <c r="K1775" s="8">
        <f t="shared" si="315"/>
        <v>2.6896416422E-2</v>
      </c>
      <c r="L1775" s="170">
        <v>4.3609304599999995E-4</v>
      </c>
      <c r="M1775" s="170">
        <v>1.1862186599999999E-3</v>
      </c>
      <c r="N1775" s="170">
        <v>5.9678067160000006E-3</v>
      </c>
      <c r="O1775" s="170">
        <v>1.9306298E-2</v>
      </c>
      <c r="Q1775" s="69">
        <v>2.4071261000000002</v>
      </c>
      <c r="S1775" s="116">
        <v>2.3307258999999999E-3</v>
      </c>
      <c r="T1775" s="116">
        <v>2.1587184000000001E-3</v>
      </c>
      <c r="U1775" s="116">
        <v>1.0250932E-4</v>
      </c>
      <c r="V1775" s="199">
        <v>6.9498134999999994E-5</v>
      </c>
      <c r="X1775" s="172">
        <v>6.5936166999999999E-6</v>
      </c>
    </row>
    <row r="1776" spans="1:24" ht="14.4">
      <c r="A1776" t="s">
        <v>3923</v>
      </c>
      <c r="B1776" s="85" t="s">
        <v>1279</v>
      </c>
      <c r="C1776" s="113" t="str">
        <f t="shared" si="312"/>
        <v>B.046.08.104</v>
      </c>
      <c r="D1776" s="9" t="s">
        <v>1280</v>
      </c>
      <c r="E1776" s="112" t="s">
        <v>514</v>
      </c>
      <c r="F1776" s="115" t="str">
        <f t="shared" si="313"/>
        <v>Electricity Arkansas production</v>
      </c>
      <c r="G1776" s="146">
        <v>0.16866372000000002</v>
      </c>
      <c r="H1776" s="8">
        <f t="shared" si="314"/>
        <v>0.16866372000000002</v>
      </c>
      <c r="J1776" s="169">
        <v>3.4070056432E-2</v>
      </c>
      <c r="K1776" s="8">
        <f t="shared" si="315"/>
        <v>3.4070056432E-2</v>
      </c>
      <c r="L1776" s="170">
        <v>6.3049019000000004E-4</v>
      </c>
      <c r="M1776" s="170">
        <v>2.9027033999999997E-3</v>
      </c>
      <c r="N1776" s="170">
        <v>5.237304842E-3</v>
      </c>
      <c r="O1776" s="170">
        <v>2.5299558E-2</v>
      </c>
      <c r="Q1776" s="69">
        <v>2.7370676999999999</v>
      </c>
      <c r="S1776" s="116">
        <v>3.4114821E-3</v>
      </c>
      <c r="T1776" s="116">
        <v>3.2063153E-3</v>
      </c>
      <c r="U1776" s="116">
        <v>1.4182124E-4</v>
      </c>
      <c r="V1776" s="199">
        <v>6.3345477999999998E-5</v>
      </c>
      <c r="X1776" s="172">
        <v>8.6928897000000006E-6</v>
      </c>
    </row>
    <row r="1777" spans="1:24" ht="14.4">
      <c r="A1777" t="s">
        <v>3924</v>
      </c>
      <c r="B1777" s="85" t="s">
        <v>1279</v>
      </c>
      <c r="C1777" s="113" t="str">
        <f t="shared" si="312"/>
        <v>B.046.08.105</v>
      </c>
      <c r="D1777" s="9" t="s">
        <v>1280</v>
      </c>
      <c r="E1777" s="112" t="s">
        <v>514</v>
      </c>
      <c r="F1777" s="115" t="str">
        <f t="shared" si="313"/>
        <v>Electricity California production</v>
      </c>
      <c r="G1777" s="146">
        <v>8.5512133333333337E-2</v>
      </c>
      <c r="H1777" s="8">
        <f t="shared" si="314"/>
        <v>8.5512133333333337E-2</v>
      </c>
      <c r="J1777" s="169">
        <v>1.6980869836000001E-2</v>
      </c>
      <c r="K1777" s="8">
        <f t="shared" si="315"/>
        <v>1.6980869836000001E-2</v>
      </c>
      <c r="L1777" s="170">
        <v>5.96897566E-4</v>
      </c>
      <c r="M1777" s="170">
        <v>1.41847184E-3</v>
      </c>
      <c r="N1777" s="170">
        <v>2.13868043E-3</v>
      </c>
      <c r="O1777" s="170">
        <v>1.2826819999999999E-2</v>
      </c>
      <c r="Q1777" s="69">
        <v>1.7530093</v>
      </c>
      <c r="S1777" s="116">
        <v>1.5997731999999999E-3</v>
      </c>
      <c r="T1777" s="116">
        <v>1.4781346000000001E-3</v>
      </c>
      <c r="U1777" s="199">
        <v>7.0396910000000004E-5</v>
      </c>
      <c r="V1777" s="199">
        <v>5.1241729E-5</v>
      </c>
      <c r="X1777" s="172">
        <v>4.2207270999999997E-6</v>
      </c>
    </row>
    <row r="1778" spans="1:24" ht="14.4">
      <c r="A1778" t="s">
        <v>3925</v>
      </c>
      <c r="B1778" s="85" t="s">
        <v>1279</v>
      </c>
      <c r="C1778" s="113" t="str">
        <f t="shared" si="312"/>
        <v>B.046.08.106</v>
      </c>
      <c r="D1778" s="9" t="s">
        <v>1280</v>
      </c>
      <c r="E1778" s="112" t="s">
        <v>514</v>
      </c>
      <c r="F1778" s="115" t="str">
        <f t="shared" si="313"/>
        <v>Electricity Colorado production</v>
      </c>
      <c r="G1778" s="146">
        <v>0.16510169333333335</v>
      </c>
      <c r="H1778" s="8">
        <f t="shared" si="314"/>
        <v>0.16510169333333335</v>
      </c>
      <c r="J1778" s="169">
        <v>2.6834410426000002E-2</v>
      </c>
      <c r="K1778" s="8">
        <f t="shared" si="315"/>
        <v>2.6834410426000002E-2</v>
      </c>
      <c r="L1778" s="170">
        <v>4.8961913099999997E-4</v>
      </c>
      <c r="M1778" s="170">
        <v>1.40535106E-3</v>
      </c>
      <c r="N1778" s="170">
        <v>1.7418623499999998E-4</v>
      </c>
      <c r="O1778" s="170">
        <v>2.4765254E-2</v>
      </c>
      <c r="Q1778" s="69">
        <v>2.1707996000000001</v>
      </c>
      <c r="S1778" s="116">
        <v>2.9569931999999998E-3</v>
      </c>
      <c r="T1778" s="116">
        <v>2.7678234000000001E-3</v>
      </c>
      <c r="U1778" s="116">
        <v>1.3116956999999999E-4</v>
      </c>
      <c r="V1778" s="199">
        <v>5.8000273E-5</v>
      </c>
      <c r="X1778" s="172">
        <v>7.0747619999999998E-6</v>
      </c>
    </row>
    <row r="1779" spans="1:24" ht="14.4">
      <c r="A1779" t="s">
        <v>3926</v>
      </c>
      <c r="B1779" s="85" t="s">
        <v>1279</v>
      </c>
      <c r="C1779" s="113" t="str">
        <f t="shared" si="312"/>
        <v>B.046.08.107</v>
      </c>
      <c r="D1779" s="9" t="s">
        <v>1280</v>
      </c>
      <c r="E1779" s="112" t="s">
        <v>514</v>
      </c>
      <c r="F1779" s="115" t="str">
        <f t="shared" si="313"/>
        <v>Electricity Connecticut production</v>
      </c>
      <c r="G1779" s="146">
        <v>0.12325938</v>
      </c>
      <c r="H1779" s="8">
        <f t="shared" si="314"/>
        <v>0.12325938</v>
      </c>
      <c r="J1779" s="169">
        <v>2.8286076905799998E-2</v>
      </c>
      <c r="K1779" s="8">
        <f t="shared" si="315"/>
        <v>2.8286076905799998E-2</v>
      </c>
      <c r="L1779" s="170">
        <v>3.3384354699999999E-4</v>
      </c>
      <c r="M1779" s="170">
        <v>8.8831028999999994E-4</v>
      </c>
      <c r="N1779" s="170">
        <v>8.5750160688E-3</v>
      </c>
      <c r="O1779" s="170">
        <v>1.8488906999999999E-2</v>
      </c>
      <c r="Q1779" s="69">
        <v>2.6600603</v>
      </c>
      <c r="S1779" s="116">
        <v>2.2355203000000001E-3</v>
      </c>
      <c r="T1779" s="116">
        <v>2.0520069999999998E-3</v>
      </c>
      <c r="U1779" s="199">
        <v>9.7206994000000003E-5</v>
      </c>
      <c r="V1779" s="199">
        <v>8.6306293000000005E-5</v>
      </c>
      <c r="X1779" s="172">
        <v>6.8484243999999999E-6</v>
      </c>
    </row>
    <row r="1780" spans="1:24" ht="14.4">
      <c r="A1780" t="s">
        <v>3927</v>
      </c>
      <c r="B1780" s="85" t="s">
        <v>1279</v>
      </c>
      <c r="C1780" s="113" t="str">
        <f t="shared" si="312"/>
        <v>B.046.08.108</v>
      </c>
      <c r="D1780" s="9" t="s">
        <v>1280</v>
      </c>
      <c r="E1780" s="112" t="s">
        <v>514</v>
      </c>
      <c r="F1780" s="115" t="str">
        <f t="shared" si="313"/>
        <v>Electricity Delaware production</v>
      </c>
      <c r="G1780" s="146">
        <v>0.23078448000000001</v>
      </c>
      <c r="H1780" s="8">
        <f t="shared" si="314"/>
        <v>0.23078448000000001</v>
      </c>
      <c r="J1780" s="169">
        <v>3.6739160230000005E-2</v>
      </c>
      <c r="K1780" s="8">
        <f t="shared" si="315"/>
        <v>3.6739160230000005E-2</v>
      </c>
      <c r="L1780" s="170">
        <v>5.8367162600000001E-4</v>
      </c>
      <c r="M1780" s="170">
        <v>1.4913419399999999E-3</v>
      </c>
      <c r="N1780" s="170">
        <v>4.6474663999999999E-5</v>
      </c>
      <c r="O1780" s="170">
        <v>3.4617672000000002E-2</v>
      </c>
      <c r="Q1780" s="69">
        <v>2.6606025</v>
      </c>
      <c r="S1780" s="116">
        <v>4.1016945000000001E-3</v>
      </c>
      <c r="T1780" s="116">
        <v>3.7825392000000002E-3</v>
      </c>
      <c r="U1780" s="116">
        <v>1.8105943999999999E-4</v>
      </c>
      <c r="V1780" s="116">
        <v>1.3809594000000001E-4</v>
      </c>
      <c r="X1780" s="172">
        <v>9.9165010000000001E-6</v>
      </c>
    </row>
    <row r="1781" spans="1:24" ht="14.4">
      <c r="A1781" t="s">
        <v>3928</v>
      </c>
      <c r="B1781" s="85" t="s">
        <v>1279</v>
      </c>
      <c r="C1781" s="113" t="str">
        <f t="shared" si="312"/>
        <v>B.046.08.109</v>
      </c>
      <c r="D1781" s="9" t="s">
        <v>1280</v>
      </c>
      <c r="E1781" s="112" t="s">
        <v>514</v>
      </c>
      <c r="F1781" s="115" t="str">
        <f t="shared" si="313"/>
        <v>Electricity District of Columbia production</v>
      </c>
      <c r="G1781" s="146">
        <v>0.12843253333333335</v>
      </c>
      <c r="H1781" s="8">
        <f t="shared" si="314"/>
        <v>0.12843253333333335</v>
      </c>
      <c r="J1781" s="169">
        <v>3.3903629144600003E-2</v>
      </c>
      <c r="K1781" s="8">
        <f t="shared" si="315"/>
        <v>3.3903629144600003E-2</v>
      </c>
      <c r="L1781" s="170">
        <v>4.2198229156000001E-3</v>
      </c>
      <c r="M1781" s="170">
        <v>1.0085180319000001E-2</v>
      </c>
      <c r="N1781" s="170">
        <v>3.3374590999999998E-4</v>
      </c>
      <c r="O1781" s="170">
        <v>1.9264880000000002E-2</v>
      </c>
      <c r="Q1781" s="69">
        <v>1.0603663999999999</v>
      </c>
      <c r="S1781" s="116">
        <v>2.9487501E-3</v>
      </c>
      <c r="T1781" s="116">
        <v>2.8129053000000002E-3</v>
      </c>
      <c r="U1781" s="116">
        <v>1.3580168E-4</v>
      </c>
      <c r="V1781" s="199">
        <v>4.3144017000000001E-8</v>
      </c>
      <c r="X1781" s="172">
        <v>6.3138964000000003E-6</v>
      </c>
    </row>
    <row r="1782" spans="1:24" ht="14.4">
      <c r="A1782" t="s">
        <v>3929</v>
      </c>
      <c r="B1782" s="85" t="s">
        <v>1279</v>
      </c>
      <c r="C1782" s="113" t="str">
        <f t="shared" si="312"/>
        <v>B.046.08.110</v>
      </c>
      <c r="D1782" s="9" t="s">
        <v>1280</v>
      </c>
      <c r="E1782" s="112" t="s">
        <v>514</v>
      </c>
      <c r="F1782" s="115" t="str">
        <f t="shared" si="313"/>
        <v>Electricity Florida production</v>
      </c>
      <c r="G1782" s="146">
        <v>0.17013510666666667</v>
      </c>
      <c r="H1782" s="8">
        <f t="shared" si="314"/>
        <v>0.17013510666666667</v>
      </c>
      <c r="J1782" s="169">
        <v>2.9695099719000001E-2</v>
      </c>
      <c r="K1782" s="8">
        <f t="shared" si="315"/>
        <v>2.9695099719000001E-2</v>
      </c>
      <c r="L1782" s="170">
        <v>4.3168336900000002E-4</v>
      </c>
      <c r="M1782" s="170">
        <v>1.1476681699999999E-3</v>
      </c>
      <c r="N1782" s="170">
        <v>2.5954821799999998E-3</v>
      </c>
      <c r="O1782" s="170">
        <v>2.5520266E-2</v>
      </c>
      <c r="Q1782" s="69">
        <v>2.5469566000000001</v>
      </c>
      <c r="S1782" s="116">
        <v>3.0564837999999999E-3</v>
      </c>
      <c r="T1782" s="116">
        <v>2.8096468000000001E-3</v>
      </c>
      <c r="U1782" s="116">
        <v>1.3378799000000001E-4</v>
      </c>
      <c r="V1782" s="116">
        <v>1.1304903E-4</v>
      </c>
      <c r="X1782" s="172">
        <v>7.9665592000000003E-6</v>
      </c>
    </row>
    <row r="1783" spans="1:24" ht="14.4">
      <c r="A1783" t="s">
        <v>3930</v>
      </c>
      <c r="B1783" s="85" t="s">
        <v>1279</v>
      </c>
      <c r="C1783" s="113" t="str">
        <f t="shared" si="312"/>
        <v>B.046.08.111</v>
      </c>
      <c r="D1783" s="9" t="s">
        <v>1280</v>
      </c>
      <c r="E1783" s="112" t="s">
        <v>514</v>
      </c>
      <c r="F1783" s="115" t="str">
        <f t="shared" si="313"/>
        <v>Electricity Georgia production</v>
      </c>
      <c r="G1783" s="146">
        <v>0.13122578666666668</v>
      </c>
      <c r="H1783" s="8">
        <f t="shared" si="314"/>
        <v>0.13122578666666668</v>
      </c>
      <c r="J1783" s="169">
        <v>3.0562907542999999E-2</v>
      </c>
      <c r="K1783" s="8">
        <f t="shared" si="315"/>
        <v>3.0562907542999999E-2</v>
      </c>
      <c r="L1783" s="170">
        <v>5.9636214299999999E-4</v>
      </c>
      <c r="M1783" s="170">
        <v>2.3305736000000001E-3</v>
      </c>
      <c r="N1783" s="170">
        <v>7.9521037999999988E-3</v>
      </c>
      <c r="O1783" s="170">
        <v>1.9683868E-2</v>
      </c>
      <c r="Q1783" s="69">
        <v>2.6588449000000001</v>
      </c>
      <c r="S1783" s="116">
        <v>2.6475699000000001E-3</v>
      </c>
      <c r="T1783" s="116">
        <v>2.4722540000000001E-3</v>
      </c>
      <c r="U1783" s="116">
        <v>1.1031883E-4</v>
      </c>
      <c r="V1783" s="199">
        <v>6.4997071000000002E-5</v>
      </c>
      <c r="X1783" s="172">
        <v>7.3960986000000002E-6</v>
      </c>
    </row>
    <row r="1784" spans="1:24" ht="14.4">
      <c r="A1784" t="s">
        <v>3931</v>
      </c>
      <c r="B1784" s="85" t="s">
        <v>1279</v>
      </c>
      <c r="C1784" s="113" t="str">
        <f t="shared" si="312"/>
        <v>B.046.08.112</v>
      </c>
      <c r="D1784" s="9" t="s">
        <v>1280</v>
      </c>
      <c r="E1784" s="112" t="s">
        <v>514</v>
      </c>
      <c r="F1784" s="115" t="str">
        <f t="shared" si="313"/>
        <v>Electricity Hawaii production</v>
      </c>
      <c r="G1784" s="146">
        <v>0.20814817333333333</v>
      </c>
      <c r="H1784" s="8">
        <f t="shared" si="314"/>
        <v>0.20814817333333333</v>
      </c>
      <c r="J1784" s="169">
        <v>4.7801876255999992E-2</v>
      </c>
      <c r="K1784" s="8">
        <f t="shared" si="315"/>
        <v>4.7801876255999992E-2</v>
      </c>
      <c r="L1784" s="170">
        <v>3.3550563279999999E-3</v>
      </c>
      <c r="M1784" s="170">
        <v>1.3132094299999999E-2</v>
      </c>
      <c r="N1784" s="170">
        <v>9.2499627999999994E-5</v>
      </c>
      <c r="O1784" s="170">
        <v>3.1222225999999999E-2</v>
      </c>
      <c r="Q1784" s="69">
        <v>3.1516506</v>
      </c>
      <c r="S1784" s="116">
        <v>5.9124783000000002E-3</v>
      </c>
      <c r="T1784" s="116">
        <v>5.4845105999999999E-3</v>
      </c>
      <c r="U1784" s="116">
        <v>2.1795989000000001E-4</v>
      </c>
      <c r="V1784" s="116">
        <v>2.1000783E-4</v>
      </c>
      <c r="X1784" s="172">
        <v>1.2912757E-5</v>
      </c>
    </row>
    <row r="1785" spans="1:24" ht="14.4">
      <c r="A1785" t="s">
        <v>3932</v>
      </c>
      <c r="B1785" s="85" t="s">
        <v>1279</v>
      </c>
      <c r="C1785" s="113" t="str">
        <f t="shared" si="312"/>
        <v>B.046.08.113</v>
      </c>
      <c r="D1785" s="9" t="s">
        <v>1280</v>
      </c>
      <c r="E1785" s="112" t="s">
        <v>514</v>
      </c>
      <c r="F1785" s="115" t="str">
        <f t="shared" si="313"/>
        <v>Electricity Idaho production</v>
      </c>
      <c r="G1785" s="146">
        <v>7.7321046666666671E-2</v>
      </c>
      <c r="H1785" s="8">
        <f t="shared" si="314"/>
        <v>7.7321046666666671E-2</v>
      </c>
      <c r="J1785" s="169">
        <v>1.3508870720999998E-2</v>
      </c>
      <c r="K1785" s="8">
        <f t="shared" si="315"/>
        <v>1.3508870720999998E-2</v>
      </c>
      <c r="L1785" s="170">
        <v>4.1975301499999997E-4</v>
      </c>
      <c r="M1785" s="170">
        <v>1.33258392E-3</v>
      </c>
      <c r="N1785" s="170">
        <v>1.5837678600000001E-4</v>
      </c>
      <c r="O1785" s="170">
        <v>1.1598157E-2</v>
      </c>
      <c r="Q1785" s="69">
        <v>1.4981053</v>
      </c>
      <c r="S1785" s="116">
        <v>1.5083566E-3</v>
      </c>
      <c r="T1785" s="116">
        <v>1.4032443E-3</v>
      </c>
      <c r="U1785" s="199">
        <v>6.4419477999999995E-5</v>
      </c>
      <c r="V1785" s="199">
        <v>4.0692872000000001E-5</v>
      </c>
      <c r="X1785" s="172">
        <v>3.4409109000000001E-6</v>
      </c>
    </row>
    <row r="1786" spans="1:24" ht="14.4">
      <c r="A1786" t="s">
        <v>3933</v>
      </c>
      <c r="B1786" s="85" t="s">
        <v>1279</v>
      </c>
      <c r="C1786" s="113" t="str">
        <f t="shared" si="312"/>
        <v>B.046.08.114</v>
      </c>
      <c r="D1786" s="9" t="s">
        <v>1280</v>
      </c>
      <c r="E1786" s="112" t="s">
        <v>514</v>
      </c>
      <c r="F1786" s="115" t="str">
        <f t="shared" si="313"/>
        <v>Electricity Illinois production</v>
      </c>
      <c r="G1786" s="146">
        <v>8.932288666666667E-2</v>
      </c>
      <c r="H1786" s="8">
        <f t="shared" si="314"/>
        <v>8.932288666666667E-2</v>
      </c>
      <c r="J1786" s="169">
        <v>2.6235882806999997E-2</v>
      </c>
      <c r="K1786" s="8">
        <f t="shared" si="315"/>
        <v>2.6235882806999997E-2</v>
      </c>
      <c r="L1786" s="170">
        <v>2.7744736799999999E-4</v>
      </c>
      <c r="M1786" s="170">
        <v>1.2779413300000001E-3</v>
      </c>
      <c r="N1786" s="170">
        <v>1.1282061108999999E-2</v>
      </c>
      <c r="O1786" s="170">
        <v>1.3398433E-2</v>
      </c>
      <c r="Q1786" s="69">
        <v>2.5559386000000002</v>
      </c>
      <c r="S1786" s="116">
        <v>1.7549976000000001E-3</v>
      </c>
      <c r="T1786" s="116">
        <v>1.6497526E-3</v>
      </c>
      <c r="U1786" s="199">
        <v>7.3878721000000005E-5</v>
      </c>
      <c r="V1786" s="199">
        <v>3.1366279999999997E-5</v>
      </c>
      <c r="X1786" s="172">
        <v>5.8213476000000004E-6</v>
      </c>
    </row>
    <row r="1787" spans="1:24" ht="14.4">
      <c r="A1787" t="s">
        <v>3934</v>
      </c>
      <c r="B1787" s="85" t="s">
        <v>1279</v>
      </c>
      <c r="C1787" s="113" t="str">
        <f t="shared" si="312"/>
        <v>B.046.08.115</v>
      </c>
      <c r="D1787" s="9" t="s">
        <v>1280</v>
      </c>
      <c r="E1787" s="112" t="s">
        <v>514</v>
      </c>
      <c r="F1787" s="115" t="str">
        <f t="shared" si="313"/>
        <v>Electricity Indiana production</v>
      </c>
      <c r="G1787" s="146">
        <v>0.23328144000000001</v>
      </c>
      <c r="H1787" s="8">
        <f t="shared" si="314"/>
        <v>0.23328144000000001</v>
      </c>
      <c r="J1787" s="169">
        <v>3.8792209308000002E-2</v>
      </c>
      <c r="K1787" s="8">
        <f t="shared" si="315"/>
        <v>3.8792209308000002E-2</v>
      </c>
      <c r="L1787" s="170">
        <v>9.0684785100000008E-4</v>
      </c>
      <c r="M1787" s="170">
        <v>2.6830676799999998E-3</v>
      </c>
      <c r="N1787" s="170">
        <v>2.1007777700000001E-4</v>
      </c>
      <c r="O1787" s="170">
        <v>3.4992216E-2</v>
      </c>
      <c r="Q1787" s="69">
        <v>2.790727</v>
      </c>
      <c r="S1787" s="116">
        <v>4.2740087E-3</v>
      </c>
      <c r="T1787" s="116">
        <v>4.0109990999999999E-3</v>
      </c>
      <c r="U1787" s="116">
        <v>1.8838304E-4</v>
      </c>
      <c r="V1787" s="199">
        <v>7.4626552000000003E-5</v>
      </c>
      <c r="X1787" s="172">
        <v>1.0396772E-5</v>
      </c>
    </row>
    <row r="1788" spans="1:24" ht="14.4">
      <c r="A1788" t="s">
        <v>3935</v>
      </c>
      <c r="B1788" s="85" t="s">
        <v>1279</v>
      </c>
      <c r="C1788" s="113" t="str">
        <f t="shared" si="312"/>
        <v>B.046.08.116</v>
      </c>
      <c r="D1788" s="9" t="s">
        <v>1280</v>
      </c>
      <c r="E1788" s="112" t="s">
        <v>514</v>
      </c>
      <c r="F1788" s="115" t="str">
        <f t="shared" si="313"/>
        <v>Electricity Iowa production</v>
      </c>
      <c r="G1788" s="146">
        <v>0.11224704000000001</v>
      </c>
      <c r="H1788" s="8">
        <f t="shared" si="314"/>
        <v>0.11224704000000001</v>
      </c>
      <c r="J1788" s="169">
        <v>1.9115283622999999E-2</v>
      </c>
      <c r="K1788" s="8">
        <f t="shared" si="315"/>
        <v>1.9115283622999999E-2</v>
      </c>
      <c r="L1788" s="170">
        <v>5.1625672300000002E-4</v>
      </c>
      <c r="M1788" s="170">
        <v>1.57978891E-3</v>
      </c>
      <c r="N1788" s="170">
        <v>1.8218199000000001E-4</v>
      </c>
      <c r="O1788" s="170">
        <v>1.6837056E-2</v>
      </c>
      <c r="Q1788" s="69">
        <v>1.8414723</v>
      </c>
      <c r="S1788" s="116">
        <v>2.0964322000000001E-3</v>
      </c>
      <c r="T1788" s="116">
        <v>1.9769991000000002E-3</v>
      </c>
      <c r="U1788" s="199">
        <v>9.1963980999999997E-5</v>
      </c>
      <c r="V1788" s="199">
        <v>2.7469083000000001E-5</v>
      </c>
      <c r="X1788" s="172">
        <v>5.0044549000000004E-6</v>
      </c>
    </row>
    <row r="1789" spans="1:24" ht="14.4">
      <c r="A1789" t="s">
        <v>3936</v>
      </c>
      <c r="B1789" s="85" t="s">
        <v>1279</v>
      </c>
      <c r="C1789" s="113" t="str">
        <f t="shared" si="312"/>
        <v>B.046.08.117</v>
      </c>
      <c r="D1789" s="9" t="s">
        <v>1280</v>
      </c>
      <c r="E1789" s="112" t="s">
        <v>514</v>
      </c>
      <c r="F1789" s="115" t="str">
        <f t="shared" si="313"/>
        <v>Electricity Kansas production</v>
      </c>
      <c r="G1789" s="146">
        <v>0.10718546666666667</v>
      </c>
      <c r="H1789" s="8">
        <f t="shared" si="314"/>
        <v>0.10718546666666667</v>
      </c>
      <c r="J1789" s="169">
        <v>2.1373346627000002E-2</v>
      </c>
      <c r="K1789" s="8">
        <f t="shared" si="315"/>
        <v>2.1373346627000002E-2</v>
      </c>
      <c r="L1789" s="170">
        <v>5.1744363499999998E-4</v>
      </c>
      <c r="M1789" s="170">
        <v>1.36214628E-3</v>
      </c>
      <c r="N1789" s="170">
        <v>3.4159367120000002E-3</v>
      </c>
      <c r="O1789" s="170">
        <v>1.607782E-2</v>
      </c>
      <c r="Q1789" s="69">
        <v>2.1617150000000001</v>
      </c>
      <c r="S1789" s="116">
        <v>1.9428587E-3</v>
      </c>
      <c r="T1789" s="116">
        <v>1.8329463999999999E-3</v>
      </c>
      <c r="U1789" s="199">
        <v>8.6893822000000005E-5</v>
      </c>
      <c r="V1789" s="199">
        <v>2.3018493000000001E-5</v>
      </c>
      <c r="X1789" s="172">
        <v>5.4249397999999999E-6</v>
      </c>
    </row>
    <row r="1790" spans="1:24" ht="14.4">
      <c r="A1790" t="s">
        <v>3937</v>
      </c>
      <c r="B1790" s="85" t="s">
        <v>1279</v>
      </c>
      <c r="C1790" s="113" t="str">
        <f t="shared" si="312"/>
        <v>B.046.08.118</v>
      </c>
      <c r="D1790" s="9" t="s">
        <v>1280</v>
      </c>
      <c r="E1790" s="112" t="s">
        <v>514</v>
      </c>
      <c r="F1790" s="115" t="str">
        <f t="shared" si="313"/>
        <v>Electricity Kentucky production</v>
      </c>
      <c r="G1790" s="146">
        <v>0.27675378</v>
      </c>
      <c r="H1790" s="8">
        <f t="shared" si="314"/>
        <v>0.27675378</v>
      </c>
      <c r="J1790" s="169">
        <v>4.6615409210999999E-2</v>
      </c>
      <c r="K1790" s="8">
        <f t="shared" si="315"/>
        <v>4.6615409210999999E-2</v>
      </c>
      <c r="L1790" s="170">
        <v>9.90185158E-4</v>
      </c>
      <c r="M1790" s="170">
        <v>3.8500666000000003E-3</v>
      </c>
      <c r="N1790" s="170">
        <v>2.6209045300000001E-4</v>
      </c>
      <c r="O1790" s="170">
        <v>4.1513067000000001E-2</v>
      </c>
      <c r="Q1790" s="69">
        <v>3.1038299999999999</v>
      </c>
      <c r="S1790" s="116">
        <v>5.3001306000000003E-3</v>
      </c>
      <c r="T1790" s="116">
        <v>5.0042918000000004E-3</v>
      </c>
      <c r="U1790" s="116">
        <v>2.2769977E-4</v>
      </c>
      <c r="V1790" s="199">
        <v>6.8139095000000006E-5</v>
      </c>
      <c r="X1790" s="172">
        <v>1.2441513E-5</v>
      </c>
    </row>
    <row r="1791" spans="1:24" ht="14.4">
      <c r="A1791" t="s">
        <v>3938</v>
      </c>
      <c r="B1791" s="85" t="s">
        <v>1279</v>
      </c>
      <c r="C1791" s="113" t="str">
        <f t="shared" si="312"/>
        <v>B.046.08.119</v>
      </c>
      <c r="D1791" s="9" t="s">
        <v>1280</v>
      </c>
      <c r="E1791" s="112" t="s">
        <v>514</v>
      </c>
      <c r="F1791" s="115" t="str">
        <f t="shared" si="313"/>
        <v>Electricity Louisiana production</v>
      </c>
      <c r="G1791" s="146">
        <v>0.18621020666666666</v>
      </c>
      <c r="H1791" s="8">
        <f t="shared" si="314"/>
        <v>0.18621020666666666</v>
      </c>
      <c r="J1791" s="169">
        <v>3.7060703675000001E-2</v>
      </c>
      <c r="K1791" s="8">
        <f t="shared" si="315"/>
        <v>3.7060703675000001E-2</v>
      </c>
      <c r="L1791" s="170">
        <v>1.148964303E-3</v>
      </c>
      <c r="M1791" s="170">
        <v>3.3697704699999997E-3</v>
      </c>
      <c r="N1791" s="170">
        <v>4.6104379020000001E-3</v>
      </c>
      <c r="O1791" s="170">
        <v>2.7931530999999999E-2</v>
      </c>
      <c r="Q1791" s="69">
        <v>2.6631925999999999</v>
      </c>
      <c r="S1791" s="116">
        <v>3.6038379999999998E-3</v>
      </c>
      <c r="T1791" s="116">
        <v>3.3445743E-3</v>
      </c>
      <c r="U1791" s="116">
        <v>1.5537862E-4</v>
      </c>
      <c r="V1791" s="116">
        <v>1.0388516E-4</v>
      </c>
      <c r="X1791" s="172">
        <v>9.2315599000000005E-6</v>
      </c>
    </row>
    <row r="1792" spans="1:24" ht="14.4">
      <c r="A1792" t="s">
        <v>3939</v>
      </c>
      <c r="B1792" s="85" t="s">
        <v>1279</v>
      </c>
      <c r="C1792" s="113" t="str">
        <f t="shared" si="312"/>
        <v>B.046.08.120</v>
      </c>
      <c r="D1792" s="9" t="s">
        <v>1280</v>
      </c>
      <c r="E1792" s="112" t="s">
        <v>514</v>
      </c>
      <c r="F1792" s="115" t="str">
        <f t="shared" si="313"/>
        <v>Electricity Maine production</v>
      </c>
      <c r="G1792" s="146">
        <v>0.10190638</v>
      </c>
      <c r="H1792" s="8">
        <f t="shared" si="314"/>
        <v>0.10190638</v>
      </c>
      <c r="J1792" s="169">
        <v>1.9009896374999998E-2</v>
      </c>
      <c r="K1792" s="8">
        <f t="shared" si="315"/>
        <v>1.9009896374999998E-2</v>
      </c>
      <c r="L1792" s="170">
        <v>8.6085822000000003E-4</v>
      </c>
      <c r="M1792" s="170">
        <v>2.7490142999999998E-3</v>
      </c>
      <c r="N1792" s="170">
        <v>1.14066855E-4</v>
      </c>
      <c r="O1792" s="170">
        <v>1.5285956999999999E-2</v>
      </c>
      <c r="Q1792" s="69">
        <v>1.9331042000000001</v>
      </c>
      <c r="S1792" s="116">
        <v>2.2274986999999999E-3</v>
      </c>
      <c r="T1792" s="116">
        <v>2.0741577999999999E-3</v>
      </c>
      <c r="U1792" s="199">
        <v>8.9689096999999993E-5</v>
      </c>
      <c r="V1792" s="199">
        <v>6.3651882000000004E-5</v>
      </c>
      <c r="X1792" s="172">
        <v>5.0442013E-6</v>
      </c>
    </row>
    <row r="1793" spans="1:24" ht="14.4">
      <c r="A1793" t="s">
        <v>3940</v>
      </c>
      <c r="B1793" s="85" t="s">
        <v>1279</v>
      </c>
      <c r="C1793" s="113" t="str">
        <f t="shared" si="312"/>
        <v>B.046.08.121</v>
      </c>
      <c r="D1793" s="9" t="s">
        <v>1280</v>
      </c>
      <c r="E1793" s="112" t="s">
        <v>514</v>
      </c>
      <c r="F1793" s="115" t="str">
        <f t="shared" si="313"/>
        <v>Electricity Maryland production</v>
      </c>
      <c r="G1793" s="146">
        <v>0.12174379333333332</v>
      </c>
      <c r="H1793" s="8">
        <f t="shared" si="314"/>
        <v>0.12174379333333332</v>
      </c>
      <c r="J1793" s="169">
        <v>2.8682355452E-2</v>
      </c>
      <c r="K1793" s="8">
        <f t="shared" si="315"/>
        <v>2.8682355452E-2</v>
      </c>
      <c r="L1793" s="170">
        <v>4.1973254199999997E-4</v>
      </c>
      <c r="M1793" s="170">
        <v>1.2703436500000002E-3</v>
      </c>
      <c r="N1793" s="170">
        <v>8.7307102599999999E-3</v>
      </c>
      <c r="O1793" s="170">
        <v>1.8261568999999998E-2</v>
      </c>
      <c r="Q1793" s="69">
        <v>2.5996956999999998</v>
      </c>
      <c r="S1793" s="116">
        <v>2.2573655000000001E-3</v>
      </c>
      <c r="T1793" s="116">
        <v>2.0897369999999999E-3</v>
      </c>
      <c r="U1793" s="199">
        <v>9.7814038000000006E-5</v>
      </c>
      <c r="V1793" s="199">
        <v>6.9814483000000001E-5</v>
      </c>
      <c r="X1793" s="172">
        <v>6.7867587999999996E-6</v>
      </c>
    </row>
    <row r="1794" spans="1:24" ht="14.4">
      <c r="A1794" t="s">
        <v>3941</v>
      </c>
      <c r="B1794" s="85" t="s">
        <v>1279</v>
      </c>
      <c r="C1794" s="113" t="str">
        <f t="shared" si="312"/>
        <v>B.046.08.122</v>
      </c>
      <c r="D1794" s="9" t="s">
        <v>1280</v>
      </c>
      <c r="E1794" s="112" t="s">
        <v>514</v>
      </c>
      <c r="F1794" s="115" t="str">
        <f t="shared" si="313"/>
        <v>Electricity Massachusetts production</v>
      </c>
      <c r="G1794" s="146">
        <v>0.20018401333333335</v>
      </c>
      <c r="H1794" s="8">
        <f t="shared" si="314"/>
        <v>0.20018401333333335</v>
      </c>
      <c r="J1794" s="169">
        <v>3.3154390951E-2</v>
      </c>
      <c r="K1794" s="8">
        <f t="shared" si="315"/>
        <v>3.3154390951E-2</v>
      </c>
      <c r="L1794" s="170">
        <v>8.7493151100000003E-4</v>
      </c>
      <c r="M1794" s="170">
        <v>2.1915445199999998E-3</v>
      </c>
      <c r="N1794" s="170">
        <v>6.0312919999999998E-5</v>
      </c>
      <c r="O1794" s="170">
        <v>3.0027602E-2</v>
      </c>
      <c r="Q1794" s="69">
        <v>2.4923128999999999</v>
      </c>
      <c r="S1794" s="116">
        <v>3.6666627E-3</v>
      </c>
      <c r="T1794" s="116">
        <v>3.3784063000000001E-3</v>
      </c>
      <c r="U1794" s="116">
        <v>1.6062446999999999E-4</v>
      </c>
      <c r="V1794" s="116">
        <v>1.2763191999999999E-4</v>
      </c>
      <c r="X1794" s="172">
        <v>8.8452650000000008E-6</v>
      </c>
    </row>
    <row r="1795" spans="1:24" ht="14.4">
      <c r="A1795" t="s">
        <v>3942</v>
      </c>
      <c r="B1795" s="85" t="s">
        <v>1279</v>
      </c>
      <c r="C1795" s="113" t="str">
        <f t="shared" si="312"/>
        <v>B.046.08.123</v>
      </c>
      <c r="D1795" s="9" t="s">
        <v>1280</v>
      </c>
      <c r="E1795" s="112" t="s">
        <v>514</v>
      </c>
      <c r="F1795" s="115" t="str">
        <f t="shared" si="313"/>
        <v>Electricity Michigan production</v>
      </c>
      <c r="G1795" s="146">
        <v>0.17396723333333333</v>
      </c>
      <c r="H1795" s="8">
        <f t="shared" si="314"/>
        <v>0.17396723333333333</v>
      </c>
      <c r="J1795" s="169">
        <v>3.4301440250000002E-2</v>
      </c>
      <c r="K1795" s="8">
        <f t="shared" si="315"/>
        <v>3.4301440250000002E-2</v>
      </c>
      <c r="L1795" s="170">
        <v>7.6960265600000007E-4</v>
      </c>
      <c r="M1795" s="170">
        <v>2.5454067899999999E-3</v>
      </c>
      <c r="N1795" s="170">
        <v>4.8913458040000003E-3</v>
      </c>
      <c r="O1795" s="170">
        <v>2.6095085000000001E-2</v>
      </c>
      <c r="Q1795" s="69">
        <v>2.7177009000000001</v>
      </c>
      <c r="S1795" s="116">
        <v>3.3369162000000002E-3</v>
      </c>
      <c r="T1795" s="116">
        <v>3.1182800999999998E-3</v>
      </c>
      <c r="U1795" s="116">
        <v>1.4321726E-4</v>
      </c>
      <c r="V1795" s="199">
        <v>7.5418817000000004E-5</v>
      </c>
      <c r="X1795" s="172">
        <v>8.6685002E-6</v>
      </c>
    </row>
    <row r="1796" spans="1:24" ht="14.4">
      <c r="A1796" t="s">
        <v>3943</v>
      </c>
      <c r="B1796" s="85" t="s">
        <v>1279</v>
      </c>
      <c r="C1796" s="113" t="str">
        <f t="shared" si="312"/>
        <v>B.046.08.124</v>
      </c>
      <c r="D1796" s="9" t="s">
        <v>1280</v>
      </c>
      <c r="E1796" s="112" t="s">
        <v>514</v>
      </c>
      <c r="F1796" s="115" t="str">
        <f t="shared" si="313"/>
        <v>Electricity Minnesota production</v>
      </c>
      <c r="G1796" s="146">
        <v>0.12925992</v>
      </c>
      <c r="H1796" s="8">
        <f t="shared" si="314"/>
        <v>0.12925992</v>
      </c>
      <c r="J1796" s="169">
        <v>2.7070068877E-2</v>
      </c>
      <c r="K1796" s="8">
        <f t="shared" si="315"/>
        <v>2.7070068877E-2</v>
      </c>
      <c r="L1796" s="170">
        <v>6.1364124700000005E-4</v>
      </c>
      <c r="M1796" s="170">
        <v>2.0545771900000002E-3</v>
      </c>
      <c r="N1796" s="170">
        <v>5.0128624400000007E-3</v>
      </c>
      <c r="O1796" s="170">
        <v>1.9388987999999999E-2</v>
      </c>
      <c r="Q1796" s="69">
        <v>2.3593008000000002</v>
      </c>
      <c r="S1796" s="116">
        <v>2.4917409E-3</v>
      </c>
      <c r="T1796" s="116">
        <v>2.3425872000000002E-3</v>
      </c>
      <c r="U1796" s="116">
        <v>1.0716367E-4</v>
      </c>
      <c r="V1796" s="199">
        <v>4.1990046999999998E-5</v>
      </c>
      <c r="X1796" s="172">
        <v>6.6364172000000002E-6</v>
      </c>
    </row>
    <row r="1797" spans="1:24" ht="14.4">
      <c r="A1797" t="s">
        <v>3944</v>
      </c>
      <c r="B1797" s="85" t="s">
        <v>1279</v>
      </c>
      <c r="C1797" s="113" t="str">
        <f t="shared" si="312"/>
        <v>B.046.08.125</v>
      </c>
      <c r="D1797" s="9" t="s">
        <v>1280</v>
      </c>
      <c r="E1797" s="112" t="s">
        <v>514</v>
      </c>
      <c r="F1797" s="115" t="str">
        <f t="shared" si="313"/>
        <v>Electricity Mississippi production</v>
      </c>
      <c r="G1797" s="146">
        <v>0.17554631333333334</v>
      </c>
      <c r="H1797" s="8">
        <f t="shared" si="314"/>
        <v>0.17554631333333334</v>
      </c>
      <c r="J1797" s="169">
        <v>3.1431947727000004E-2</v>
      </c>
      <c r="K1797" s="8">
        <f t="shared" si="315"/>
        <v>3.1431947727000004E-2</v>
      </c>
      <c r="L1797" s="170">
        <v>4.2184004399999997E-4</v>
      </c>
      <c r="M1797" s="170">
        <v>1.3392004599999999E-3</v>
      </c>
      <c r="N1797" s="170">
        <v>3.3389602230000002E-3</v>
      </c>
      <c r="O1797" s="170">
        <v>2.6331947000000001E-2</v>
      </c>
      <c r="Q1797" s="69">
        <v>2.6304340000000002</v>
      </c>
      <c r="S1797" s="116">
        <v>3.2040285E-3</v>
      </c>
      <c r="T1797" s="116">
        <v>2.951282E-3</v>
      </c>
      <c r="U1797" s="116">
        <v>1.3899790000000001E-4</v>
      </c>
      <c r="V1797" s="116">
        <v>1.1374859E-4</v>
      </c>
      <c r="X1797" s="172">
        <v>8.3523045000000003E-6</v>
      </c>
    </row>
    <row r="1798" spans="1:24" ht="14.4">
      <c r="A1798" t="s">
        <v>3945</v>
      </c>
      <c r="B1798" s="85" t="s">
        <v>1279</v>
      </c>
      <c r="C1798" s="113" t="str">
        <f t="shared" si="312"/>
        <v>B.046.08.126</v>
      </c>
      <c r="D1798" s="9" t="s">
        <v>1280</v>
      </c>
      <c r="E1798" s="112" t="s">
        <v>514</v>
      </c>
      <c r="F1798" s="115" t="str">
        <f t="shared" si="313"/>
        <v>Electricity Missouri production</v>
      </c>
      <c r="G1798" s="146">
        <v>0.22642426666666671</v>
      </c>
      <c r="H1798" s="8">
        <f t="shared" si="314"/>
        <v>0.22642426666666671</v>
      </c>
      <c r="J1798" s="169">
        <v>4.2213449882000001E-2</v>
      </c>
      <c r="K1798" s="8">
        <f t="shared" si="315"/>
        <v>4.2213449882000001E-2</v>
      </c>
      <c r="L1798" s="170">
        <v>9.9757928800000011E-4</v>
      </c>
      <c r="M1798" s="170">
        <v>4.8267021E-3</v>
      </c>
      <c r="N1798" s="170">
        <v>2.4255284939999999E-3</v>
      </c>
      <c r="O1798" s="170">
        <v>3.3963640000000003E-2</v>
      </c>
      <c r="Q1798" s="69">
        <v>3.0085953000000001</v>
      </c>
      <c r="S1798" s="116">
        <v>4.7502081000000002E-3</v>
      </c>
      <c r="T1798" s="116">
        <v>4.5066187000000002E-3</v>
      </c>
      <c r="U1798" s="116">
        <v>1.9507617E-4</v>
      </c>
      <c r="V1798" s="199">
        <v>4.8513246000000001E-5</v>
      </c>
      <c r="X1798" s="172">
        <v>1.1154904E-5</v>
      </c>
    </row>
    <row r="1799" spans="1:24" ht="14.4">
      <c r="A1799" t="s">
        <v>3946</v>
      </c>
      <c r="B1799" s="85" t="s">
        <v>1279</v>
      </c>
      <c r="C1799" s="113" t="str">
        <f t="shared" si="312"/>
        <v>B.046.08.127</v>
      </c>
      <c r="D1799" s="9" t="s">
        <v>1280</v>
      </c>
      <c r="E1799" s="112" t="s">
        <v>514</v>
      </c>
      <c r="F1799" s="115" t="str">
        <f t="shared" si="313"/>
        <v>Electricity Montana production</v>
      </c>
      <c r="G1799" s="146">
        <v>0.14620834666666666</v>
      </c>
      <c r="H1799" s="8">
        <f t="shared" si="314"/>
        <v>0.14620834666666666</v>
      </c>
      <c r="J1799" s="169">
        <v>2.5906275959999999E-2</v>
      </c>
      <c r="K1799" s="8">
        <f t="shared" si="315"/>
        <v>2.5906275959999999E-2</v>
      </c>
      <c r="L1799" s="170">
        <v>9.0933569E-4</v>
      </c>
      <c r="M1799" s="170">
        <v>2.8262045200000002E-3</v>
      </c>
      <c r="N1799" s="170">
        <v>2.3948375000000001E-4</v>
      </c>
      <c r="O1799" s="170">
        <v>2.1931251999999998E-2</v>
      </c>
      <c r="Q1799" s="69">
        <v>2.0627620000000002</v>
      </c>
      <c r="S1799" s="116">
        <v>2.8302478E-3</v>
      </c>
      <c r="T1799" s="116">
        <v>2.6779325999999998E-3</v>
      </c>
      <c r="U1799" s="116">
        <v>1.2307202999999999E-4</v>
      </c>
      <c r="V1799" s="199">
        <v>2.9243203E-5</v>
      </c>
      <c r="X1799" s="172">
        <v>6.6582533999999998E-6</v>
      </c>
    </row>
    <row r="1800" spans="1:24" ht="14.4">
      <c r="A1800" t="s">
        <v>3947</v>
      </c>
      <c r="B1800" s="85" t="s">
        <v>1279</v>
      </c>
      <c r="C1800" s="113" t="str">
        <f t="shared" si="312"/>
        <v>B.046.08.128</v>
      </c>
      <c r="D1800" s="9" t="s">
        <v>1280</v>
      </c>
      <c r="E1800" s="112" t="s">
        <v>514</v>
      </c>
      <c r="F1800" s="115" t="str">
        <f t="shared" si="313"/>
        <v>Electricity Nebraska production</v>
      </c>
      <c r="G1800" s="146">
        <v>0.16305884000000001</v>
      </c>
      <c r="H1800" s="8">
        <f t="shared" si="314"/>
        <v>0.16305884000000001</v>
      </c>
      <c r="J1800" s="169">
        <v>3.4103331281000002E-2</v>
      </c>
      <c r="K1800" s="8">
        <f t="shared" si="315"/>
        <v>3.4103331281000002E-2</v>
      </c>
      <c r="L1800" s="170">
        <v>8.8526432999999996E-4</v>
      </c>
      <c r="M1800" s="170">
        <v>4.7550079000000002E-3</v>
      </c>
      <c r="N1800" s="170">
        <v>4.0042330509999996E-3</v>
      </c>
      <c r="O1800" s="170">
        <v>2.4458825999999999E-2</v>
      </c>
      <c r="Q1800" s="69">
        <v>2.5269463000000001</v>
      </c>
      <c r="S1800" s="116">
        <v>3.7161782000000002E-3</v>
      </c>
      <c r="T1800" s="116">
        <v>3.5427985E-3</v>
      </c>
      <c r="U1800" s="116">
        <v>1.4703454E-4</v>
      </c>
      <c r="V1800" s="199">
        <v>2.6345133E-5</v>
      </c>
      <c r="X1800" s="172">
        <v>8.5429894000000007E-6</v>
      </c>
    </row>
    <row r="1801" spans="1:24" ht="14.4">
      <c r="A1801" t="s">
        <v>3948</v>
      </c>
      <c r="B1801" s="85" t="s">
        <v>1279</v>
      </c>
      <c r="C1801" s="113" t="str">
        <f t="shared" si="312"/>
        <v>B.046.08.129</v>
      </c>
      <c r="D1801" s="9" t="s">
        <v>1280</v>
      </c>
      <c r="E1801" s="112" t="s">
        <v>514</v>
      </c>
      <c r="F1801" s="115" t="str">
        <f t="shared" si="313"/>
        <v>Electricity Nevada production</v>
      </c>
      <c r="G1801" s="146">
        <v>0.13231028666666669</v>
      </c>
      <c r="H1801" s="8">
        <f t="shared" si="314"/>
        <v>0.13231028666666669</v>
      </c>
      <c r="J1801" s="169">
        <v>2.1673010903999999E-2</v>
      </c>
      <c r="K1801" s="8">
        <f t="shared" si="315"/>
        <v>2.1673010903999999E-2</v>
      </c>
      <c r="L1801" s="170">
        <v>4.632064E-4</v>
      </c>
      <c r="M1801" s="170">
        <v>1.2247579899999999E-3</v>
      </c>
      <c r="N1801" s="170">
        <v>1.38503514E-4</v>
      </c>
      <c r="O1801" s="170">
        <v>1.9846543000000001E-2</v>
      </c>
      <c r="Q1801" s="69">
        <v>1.9927963</v>
      </c>
      <c r="S1801" s="116">
        <v>2.4012178E-3</v>
      </c>
      <c r="T1801" s="116">
        <v>2.2129742E-3</v>
      </c>
      <c r="U1801" s="116">
        <v>1.0533983000000001E-4</v>
      </c>
      <c r="V1801" s="199">
        <v>8.2903777999999997E-5</v>
      </c>
      <c r="X1801" s="172">
        <v>5.9771848000000001E-6</v>
      </c>
    </row>
    <row r="1802" spans="1:24" ht="14.4">
      <c r="A1802" t="s">
        <v>3949</v>
      </c>
      <c r="B1802" s="85" t="s">
        <v>1279</v>
      </c>
      <c r="C1802" s="113" t="str">
        <f t="shared" si="312"/>
        <v>B.046.08.130</v>
      </c>
      <c r="D1802" s="9" t="s">
        <v>1280</v>
      </c>
      <c r="E1802" s="112" t="s">
        <v>514</v>
      </c>
      <c r="F1802" s="115" t="str">
        <f t="shared" si="313"/>
        <v>Electricity New Hampshire production</v>
      </c>
      <c r="G1802" s="146">
        <v>6.4282328000000014E-2</v>
      </c>
      <c r="H1802" s="8">
        <f t="shared" si="314"/>
        <v>6.4282328000000014E-2</v>
      </c>
      <c r="J1802" s="169">
        <v>2.3730478407000002E-2</v>
      </c>
      <c r="K1802" s="8">
        <f t="shared" si="315"/>
        <v>2.3730478407000002E-2</v>
      </c>
      <c r="L1802" s="170">
        <v>4.2195298199999999E-4</v>
      </c>
      <c r="M1802" s="170">
        <v>1.24058717E-3</v>
      </c>
      <c r="N1802" s="170">
        <v>1.2425589055E-2</v>
      </c>
      <c r="O1802" s="170">
        <v>9.6423492000000006E-3</v>
      </c>
      <c r="Q1802" s="69">
        <v>2.5927139000000001</v>
      </c>
      <c r="S1802" s="116">
        <v>1.3118837E-3</v>
      </c>
      <c r="T1802" s="116">
        <v>1.2133358999999999E-3</v>
      </c>
      <c r="U1802" s="199">
        <v>5.4239341E-5</v>
      </c>
      <c r="V1802" s="199">
        <v>4.430853E-5</v>
      </c>
      <c r="X1802" s="172">
        <v>5.1131330999999996E-6</v>
      </c>
    </row>
    <row r="1803" spans="1:24" ht="14.4">
      <c r="A1803" t="s">
        <v>3950</v>
      </c>
      <c r="B1803" s="85" t="s">
        <v>1279</v>
      </c>
      <c r="C1803" s="113" t="str">
        <f t="shared" si="312"/>
        <v>B.046.08.131</v>
      </c>
      <c r="D1803" s="9" t="s">
        <v>1280</v>
      </c>
      <c r="E1803" s="112" t="s">
        <v>514</v>
      </c>
      <c r="F1803" s="115" t="str">
        <f t="shared" si="313"/>
        <v>Electricity New Jersey production</v>
      </c>
      <c r="G1803" s="146">
        <v>0.11335200666666669</v>
      </c>
      <c r="H1803" s="8">
        <f t="shared" si="314"/>
        <v>0.11335200666666669</v>
      </c>
      <c r="J1803" s="169">
        <v>2.8652477379000001E-2</v>
      </c>
      <c r="K1803" s="8">
        <f t="shared" si="315"/>
        <v>2.8652477379000001E-2</v>
      </c>
      <c r="L1803" s="170">
        <v>3.4070801999999998E-4</v>
      </c>
      <c r="M1803" s="170">
        <v>9.4925024000000002E-4</v>
      </c>
      <c r="N1803" s="170">
        <v>1.0359718118999999E-2</v>
      </c>
      <c r="O1803" s="170">
        <v>1.7002801000000001E-2</v>
      </c>
      <c r="Q1803" s="69">
        <v>2.6465070000000002</v>
      </c>
      <c r="S1803" s="116">
        <v>2.0616250000000001E-3</v>
      </c>
      <c r="T1803" s="116">
        <v>1.8976902999999999E-3</v>
      </c>
      <c r="U1803" s="199">
        <v>8.9927155999999995E-5</v>
      </c>
      <c r="V1803" s="199">
        <v>7.4007528999999998E-5</v>
      </c>
      <c r="X1803" s="172">
        <v>6.6131339E-6</v>
      </c>
    </row>
    <row r="1804" spans="1:24" ht="14.4">
      <c r="A1804" t="s">
        <v>3951</v>
      </c>
      <c r="B1804" s="85" t="s">
        <v>1279</v>
      </c>
      <c r="C1804" s="113" t="str">
        <f t="shared" si="312"/>
        <v>B.046.08.132</v>
      </c>
      <c r="D1804" s="9" t="s">
        <v>1280</v>
      </c>
      <c r="E1804" s="112" t="s">
        <v>514</v>
      </c>
      <c r="F1804" s="115" t="str">
        <f t="shared" si="313"/>
        <v>Electricity New Mexico production</v>
      </c>
      <c r="G1804" s="146">
        <v>0.13049540000000001</v>
      </c>
      <c r="H1804" s="8">
        <f t="shared" si="314"/>
        <v>0.13049540000000001</v>
      </c>
      <c r="J1804" s="169">
        <v>2.1281090756000001E-2</v>
      </c>
      <c r="K1804" s="8">
        <f t="shared" si="315"/>
        <v>2.1281090756000001E-2</v>
      </c>
      <c r="L1804" s="170">
        <v>4.3748925100000003E-4</v>
      </c>
      <c r="M1804" s="170">
        <v>1.0873039000000001E-3</v>
      </c>
      <c r="N1804" s="170">
        <v>1.8198760500000001E-4</v>
      </c>
      <c r="O1804" s="170">
        <v>1.9574310000000001E-2</v>
      </c>
      <c r="Q1804" s="69">
        <v>1.9843765</v>
      </c>
      <c r="S1804" s="116">
        <v>2.3068964999999999E-3</v>
      </c>
      <c r="T1804" s="116">
        <v>2.1558113999999998E-3</v>
      </c>
      <c r="U1804" s="116">
        <v>1.0333135E-4</v>
      </c>
      <c r="V1804" s="199">
        <v>4.7753777000000001E-5</v>
      </c>
      <c r="X1804" s="172">
        <v>5.6920355000000003E-6</v>
      </c>
    </row>
    <row r="1805" spans="1:24" ht="14.4">
      <c r="A1805" t="s">
        <v>3952</v>
      </c>
      <c r="B1805" s="85" t="s">
        <v>1279</v>
      </c>
      <c r="C1805" s="113" t="str">
        <f t="shared" si="312"/>
        <v>B.046.08.133</v>
      </c>
      <c r="D1805" s="9" t="s">
        <v>1280</v>
      </c>
      <c r="E1805" s="112" t="s">
        <v>514</v>
      </c>
      <c r="F1805" s="115" t="str">
        <f t="shared" si="313"/>
        <v>Electricity New York production</v>
      </c>
      <c r="G1805" s="146">
        <v>0.11584275333333334</v>
      </c>
      <c r="H1805" s="8">
        <f t="shared" si="314"/>
        <v>0.11584275333333334</v>
      </c>
      <c r="J1805" s="169">
        <v>2.3964259064000001E-2</v>
      </c>
      <c r="K1805" s="8">
        <f t="shared" si="315"/>
        <v>2.3964259064000001E-2</v>
      </c>
      <c r="L1805" s="170">
        <v>4.5737838700000001E-4</v>
      </c>
      <c r="M1805" s="170">
        <v>1.23706497E-3</v>
      </c>
      <c r="N1805" s="170">
        <v>4.893402707E-3</v>
      </c>
      <c r="O1805" s="170">
        <v>1.7376413E-2</v>
      </c>
      <c r="Q1805" s="69">
        <v>2.2194416000000001</v>
      </c>
      <c r="S1805" s="116">
        <v>2.1298405999999998E-3</v>
      </c>
      <c r="T1805" s="116">
        <v>1.9638049999999999E-3</v>
      </c>
      <c r="U1805" s="199">
        <v>9.2947759000000006E-5</v>
      </c>
      <c r="V1805" s="199">
        <v>7.3087810000000003E-5</v>
      </c>
      <c r="X1805" s="172">
        <v>5.8807888999999996E-6</v>
      </c>
    </row>
    <row r="1806" spans="1:24" ht="14.4">
      <c r="A1806" t="s">
        <v>3953</v>
      </c>
      <c r="B1806" s="85" t="s">
        <v>1279</v>
      </c>
      <c r="C1806" s="113" t="str">
        <f t="shared" si="312"/>
        <v>B.046.08.134</v>
      </c>
      <c r="D1806" s="9" t="s">
        <v>1280</v>
      </c>
      <c r="E1806" s="112" t="s">
        <v>514</v>
      </c>
      <c r="F1806" s="115" t="str">
        <f t="shared" si="313"/>
        <v>Electricity North Carolina production</v>
      </c>
      <c r="G1806" s="146">
        <v>0.13103778000000002</v>
      </c>
      <c r="H1806" s="8">
        <f t="shared" si="314"/>
        <v>0.13103778000000002</v>
      </c>
      <c r="J1806" s="169">
        <v>2.9273301692000001E-2</v>
      </c>
      <c r="K1806" s="8">
        <f t="shared" si="315"/>
        <v>2.9273301692000001E-2</v>
      </c>
      <c r="L1806" s="170">
        <v>6.1907475100000009E-4</v>
      </c>
      <c r="M1806" s="170">
        <v>1.8672436299999999E-3</v>
      </c>
      <c r="N1806" s="170">
        <v>7.1313163109999996E-3</v>
      </c>
      <c r="O1806" s="170">
        <v>1.9655667000000002E-2</v>
      </c>
      <c r="Q1806" s="69">
        <v>2.5713048000000001</v>
      </c>
      <c r="S1806" s="116">
        <v>2.4823104999999999E-3</v>
      </c>
      <c r="T1806" s="116">
        <v>2.3088148E-3</v>
      </c>
      <c r="U1806" s="116">
        <v>1.0737583E-4</v>
      </c>
      <c r="V1806" s="199">
        <v>6.6119898999999994E-5</v>
      </c>
      <c r="X1806" s="172">
        <v>7.1262705999999999E-6</v>
      </c>
    </row>
    <row r="1807" spans="1:24" ht="14.4">
      <c r="A1807" t="s">
        <v>3954</v>
      </c>
      <c r="B1807" s="85" t="s">
        <v>1279</v>
      </c>
      <c r="C1807" s="113" t="str">
        <f t="shared" si="312"/>
        <v>B.046.08.135</v>
      </c>
      <c r="D1807" s="9" t="s">
        <v>1280</v>
      </c>
      <c r="E1807" s="112" t="s">
        <v>514</v>
      </c>
      <c r="F1807" s="115" t="str">
        <f t="shared" si="313"/>
        <v>Electricity North Dakota production</v>
      </c>
      <c r="G1807" s="146">
        <v>0.21220535999999998</v>
      </c>
      <c r="H1807" s="8">
        <f t="shared" si="314"/>
        <v>0.21220535999999998</v>
      </c>
      <c r="J1807" s="169">
        <v>3.8483299119999995E-2</v>
      </c>
      <c r="K1807" s="8">
        <f t="shared" si="315"/>
        <v>3.8483299119999995E-2</v>
      </c>
      <c r="L1807" s="170">
        <v>1.2558084529999999E-3</v>
      </c>
      <c r="M1807" s="170">
        <v>5.1435101999999996E-3</v>
      </c>
      <c r="N1807" s="170">
        <v>2.5317646700000001E-4</v>
      </c>
      <c r="O1807" s="170">
        <v>3.1830803999999997E-2</v>
      </c>
      <c r="Q1807" s="69">
        <v>2.4467645999999998</v>
      </c>
      <c r="S1807" s="116">
        <v>4.448067E-3</v>
      </c>
      <c r="T1807" s="116">
        <v>4.2313951999999998E-3</v>
      </c>
      <c r="U1807" s="116">
        <v>1.8484740999999999E-4</v>
      </c>
      <c r="V1807" s="199">
        <v>3.1824379999999998E-5</v>
      </c>
      <c r="X1807" s="172">
        <v>9.7826233999999995E-6</v>
      </c>
    </row>
    <row r="1808" spans="1:24" ht="14.4">
      <c r="A1808" t="s">
        <v>3955</v>
      </c>
      <c r="B1808" s="85" t="s">
        <v>1279</v>
      </c>
      <c r="C1808" s="113" t="str">
        <f t="shared" si="312"/>
        <v>B.046.08.136</v>
      </c>
      <c r="D1808" s="9" t="s">
        <v>1280</v>
      </c>
      <c r="E1808" s="112" t="s">
        <v>514</v>
      </c>
      <c r="F1808" s="115" t="str">
        <f t="shared" si="313"/>
        <v>Electricity Ohio production</v>
      </c>
      <c r="G1808" s="146">
        <v>0.19196996000000002</v>
      </c>
      <c r="H1808" s="8">
        <f t="shared" si="314"/>
        <v>0.19196996000000002</v>
      </c>
      <c r="J1808" s="169">
        <v>3.4492349419E-2</v>
      </c>
      <c r="K1808" s="8">
        <f t="shared" si="315"/>
        <v>3.4492349419E-2</v>
      </c>
      <c r="L1808" s="170">
        <v>5.2246302900000002E-4</v>
      </c>
      <c r="M1808" s="170">
        <v>2.4973639000000001E-3</v>
      </c>
      <c r="N1808" s="170">
        <v>2.6770284899999999E-3</v>
      </c>
      <c r="O1808" s="170">
        <v>2.8795494000000001E-2</v>
      </c>
      <c r="Q1808" s="69">
        <v>2.7518467000000002</v>
      </c>
      <c r="S1808" s="116">
        <v>3.7625502E-3</v>
      </c>
      <c r="T1808" s="116">
        <v>3.5098057000000002E-3</v>
      </c>
      <c r="U1808" s="116">
        <v>1.5768219E-4</v>
      </c>
      <c r="V1808" s="199">
        <v>9.5062259999999997E-5</v>
      </c>
      <c r="X1808" s="172">
        <v>9.2594128000000005E-6</v>
      </c>
    </row>
    <row r="1809" spans="1:24" ht="14.4">
      <c r="A1809" t="s">
        <v>3956</v>
      </c>
      <c r="B1809" s="85" t="s">
        <v>1279</v>
      </c>
      <c r="C1809" s="113" t="str">
        <f t="shared" si="312"/>
        <v>B.046.08.137</v>
      </c>
      <c r="D1809" s="9" t="s">
        <v>1280</v>
      </c>
      <c r="E1809" s="112" t="s">
        <v>514</v>
      </c>
      <c r="F1809" s="115" t="str">
        <f t="shared" si="313"/>
        <v>Electricity Oklahoma production</v>
      </c>
      <c r="G1809" s="146">
        <v>0.13413510000000001</v>
      </c>
      <c r="H1809" s="8">
        <f t="shared" si="314"/>
        <v>0.13413510000000001</v>
      </c>
      <c r="J1809" s="169">
        <v>2.2475714232999999E-2</v>
      </c>
      <c r="K1809" s="8">
        <f t="shared" si="315"/>
        <v>2.2475714232999999E-2</v>
      </c>
      <c r="L1809" s="170">
        <v>5.9782866900000005E-4</v>
      </c>
      <c r="M1809" s="170">
        <v>1.65087881E-3</v>
      </c>
      <c r="N1809" s="170">
        <v>1.0674175400000001E-4</v>
      </c>
      <c r="O1809" s="170">
        <v>2.0120264999999998E-2</v>
      </c>
      <c r="Q1809" s="69">
        <v>2.0211861999999998</v>
      </c>
      <c r="S1809" s="116">
        <v>2.4787082000000001E-3</v>
      </c>
      <c r="T1809" s="116">
        <v>2.2991298999999999E-3</v>
      </c>
      <c r="U1809" s="116">
        <v>1.0857286E-4</v>
      </c>
      <c r="V1809" s="199">
        <v>7.1005390999999998E-5</v>
      </c>
      <c r="X1809" s="172">
        <v>6.0447755999999997E-6</v>
      </c>
    </row>
    <row r="1810" spans="1:24" ht="14.4">
      <c r="A1810" t="s">
        <v>3957</v>
      </c>
      <c r="B1810" s="85" t="s">
        <v>1279</v>
      </c>
      <c r="C1810" s="113" t="str">
        <f t="shared" si="312"/>
        <v>B.046.08.138</v>
      </c>
      <c r="D1810" s="9" t="s">
        <v>1280</v>
      </c>
      <c r="E1810" s="112" t="s">
        <v>514</v>
      </c>
      <c r="F1810" s="115" t="str">
        <f t="shared" si="313"/>
        <v>Electricity Oregon production</v>
      </c>
      <c r="G1810" s="146">
        <v>7.9396560000000005E-2</v>
      </c>
      <c r="H1810" s="8">
        <f t="shared" si="314"/>
        <v>7.9396560000000005E-2</v>
      </c>
      <c r="J1810" s="169">
        <v>1.44760584998E-2</v>
      </c>
      <c r="K1810" s="8">
        <f t="shared" si="315"/>
        <v>1.44760584998E-2</v>
      </c>
      <c r="L1810" s="170">
        <v>6.8282466999999999E-4</v>
      </c>
      <c r="M1810" s="170">
        <v>1.74422642E-3</v>
      </c>
      <c r="N1810" s="170">
        <v>1.3952340980000002E-4</v>
      </c>
      <c r="O1810" s="170">
        <v>1.1909484E-2</v>
      </c>
      <c r="Q1810" s="69">
        <v>1.616047</v>
      </c>
      <c r="S1810" s="116">
        <v>1.5455745E-3</v>
      </c>
      <c r="T1810" s="116">
        <v>1.4271990000000001E-3</v>
      </c>
      <c r="U1810" s="199">
        <v>6.7191431E-5</v>
      </c>
      <c r="V1810" s="199">
        <v>5.1184117000000003E-5</v>
      </c>
      <c r="X1810" s="172">
        <v>3.8132123999999998E-6</v>
      </c>
    </row>
    <row r="1811" spans="1:24" ht="14.4">
      <c r="A1811" t="s">
        <v>3958</v>
      </c>
      <c r="B1811" s="85" t="s">
        <v>1279</v>
      </c>
      <c r="C1811" s="113" t="str">
        <f t="shared" si="312"/>
        <v>B.046.08.139</v>
      </c>
      <c r="D1811" s="9" t="s">
        <v>1280</v>
      </c>
      <c r="E1811" s="112" t="s">
        <v>514</v>
      </c>
      <c r="F1811" s="115" t="str">
        <f t="shared" si="313"/>
        <v>Electricity Pennsylvania production</v>
      </c>
      <c r="G1811" s="146">
        <v>0.14361779333333335</v>
      </c>
      <c r="H1811" s="8">
        <f t="shared" si="314"/>
        <v>0.14361779333333335</v>
      </c>
      <c r="J1811" s="169">
        <v>2.9930477301399999E-2</v>
      </c>
      <c r="K1811" s="8">
        <f t="shared" si="315"/>
        <v>2.9930477301399999E-2</v>
      </c>
      <c r="L1811" s="170">
        <v>3.6251456700000004E-4</v>
      </c>
      <c r="M1811" s="170">
        <v>1.2116137000000001E-3</v>
      </c>
      <c r="N1811" s="170">
        <v>6.8136800343999993E-3</v>
      </c>
      <c r="O1811" s="170">
        <v>2.1542669E-2</v>
      </c>
      <c r="Q1811" s="69">
        <v>2.6921807000000002</v>
      </c>
      <c r="S1811" s="116">
        <v>2.6503430999999999E-3</v>
      </c>
      <c r="T1811" s="116">
        <v>2.4456269000000001E-3</v>
      </c>
      <c r="U1811" s="116">
        <v>1.1433513E-4</v>
      </c>
      <c r="V1811" s="199">
        <v>9.0381028999999993E-5</v>
      </c>
      <c r="X1811" s="172">
        <v>7.5499127000000002E-6</v>
      </c>
    </row>
    <row r="1812" spans="1:24" ht="14.4">
      <c r="A1812" t="s">
        <v>3959</v>
      </c>
      <c r="B1812" s="85" t="s">
        <v>1279</v>
      </c>
      <c r="C1812" s="113" t="str">
        <f t="shared" si="312"/>
        <v>B.046.08.140</v>
      </c>
      <c r="D1812" s="9" t="s">
        <v>1280</v>
      </c>
      <c r="E1812" s="112" t="s">
        <v>514</v>
      </c>
      <c r="F1812" s="115" t="str">
        <f t="shared" si="313"/>
        <v>Electricity Rhode Island production</v>
      </c>
      <c r="G1812" s="146">
        <v>0.18942599333333335</v>
      </c>
      <c r="H1812" s="8">
        <f t="shared" si="314"/>
        <v>0.18942599333333335</v>
      </c>
      <c r="J1812" s="169">
        <v>3.0203871143000001E-2</v>
      </c>
      <c r="K1812" s="8">
        <f t="shared" si="315"/>
        <v>3.0203871143000001E-2</v>
      </c>
      <c r="L1812" s="170">
        <v>5.5925379499999997E-4</v>
      </c>
      <c r="M1812" s="170">
        <v>1.1910358419999999E-3</v>
      </c>
      <c r="N1812" s="170">
        <v>3.9682506000000001E-5</v>
      </c>
      <c r="O1812" s="170">
        <v>2.8413898999999999E-2</v>
      </c>
      <c r="Q1812" s="69">
        <v>2.5087975999999998</v>
      </c>
      <c r="S1812" s="116">
        <v>3.3544903E-3</v>
      </c>
      <c r="T1812" s="116">
        <v>3.0748335000000001E-3</v>
      </c>
      <c r="U1812" s="116">
        <v>1.4818138E-4</v>
      </c>
      <c r="V1812" s="116">
        <v>1.3147547E-4</v>
      </c>
      <c r="X1812" s="172">
        <v>8.3808112999999994E-6</v>
      </c>
    </row>
    <row r="1813" spans="1:24" ht="14.4">
      <c r="A1813" t="s">
        <v>3960</v>
      </c>
      <c r="B1813" s="85" t="s">
        <v>1279</v>
      </c>
      <c r="C1813" s="113" t="str">
        <f t="shared" si="312"/>
        <v>B.046.08.141</v>
      </c>
      <c r="D1813" s="9" t="s">
        <v>1280</v>
      </c>
      <c r="E1813" s="112" t="s">
        <v>514</v>
      </c>
      <c r="F1813" s="115" t="str">
        <f t="shared" si="313"/>
        <v>Electricity South Carolina production</v>
      </c>
      <c r="G1813" s="146">
        <v>0.10524412666666669</v>
      </c>
      <c r="H1813" s="8">
        <f t="shared" si="314"/>
        <v>0.10524412666666669</v>
      </c>
      <c r="J1813" s="169">
        <v>2.9950188099000002E-2</v>
      </c>
      <c r="K1813" s="8">
        <f t="shared" si="315"/>
        <v>2.9950188099000002E-2</v>
      </c>
      <c r="L1813" s="170">
        <v>4.0264890299999999E-4</v>
      </c>
      <c r="M1813" s="170">
        <v>1.6778907799999999E-3</v>
      </c>
      <c r="N1813" s="170">
        <v>1.2083029416E-2</v>
      </c>
      <c r="O1813" s="170">
        <v>1.5786619000000002E-2</v>
      </c>
      <c r="Q1813" s="69">
        <v>2.7588575999999998</v>
      </c>
      <c r="S1813" s="116">
        <v>2.0868993999999998E-3</v>
      </c>
      <c r="T1813" s="116">
        <v>1.9589466999999998E-3</v>
      </c>
      <c r="U1813" s="199">
        <v>8.7700397999999999E-5</v>
      </c>
      <c r="V1813" s="199">
        <v>4.0252218999999999E-5</v>
      </c>
      <c r="X1813" s="172">
        <v>6.7448185E-6</v>
      </c>
    </row>
    <row r="1814" spans="1:24" ht="14.4">
      <c r="A1814" t="s">
        <v>3961</v>
      </c>
      <c r="B1814" s="85" t="s">
        <v>1279</v>
      </c>
      <c r="C1814" s="113" t="str">
        <f t="shared" si="312"/>
        <v>B.046.08.142</v>
      </c>
      <c r="D1814" s="9" t="s">
        <v>1280</v>
      </c>
      <c r="E1814" s="112" t="s">
        <v>514</v>
      </c>
      <c r="F1814" s="115" t="str">
        <f t="shared" si="313"/>
        <v>Electricity South Dakota production</v>
      </c>
      <c r="G1814" s="146">
        <v>5.5578818666666661E-2</v>
      </c>
      <c r="H1814" s="8">
        <f t="shared" si="314"/>
        <v>5.5578818666666661E-2</v>
      </c>
      <c r="J1814" s="169">
        <v>9.5250078029999984E-3</v>
      </c>
      <c r="K1814" s="8">
        <f t="shared" si="315"/>
        <v>9.5250078029999984E-3</v>
      </c>
      <c r="L1814" s="170">
        <v>2.7567778300000001E-4</v>
      </c>
      <c r="M1814" s="170">
        <v>7.4489684999999996E-4</v>
      </c>
      <c r="N1814" s="170">
        <v>1.6761036999999999E-4</v>
      </c>
      <c r="O1814" s="170">
        <v>8.3368227999999992E-3</v>
      </c>
      <c r="Q1814" s="69">
        <v>1.4323748999999999</v>
      </c>
      <c r="S1814" s="116">
        <v>1.0214572E-3</v>
      </c>
      <c r="T1814" s="116">
        <v>9.5802617000000003E-4</v>
      </c>
      <c r="U1814" s="199">
        <v>4.5239925000000002E-5</v>
      </c>
      <c r="V1814" s="199">
        <v>1.8191158000000001E-5</v>
      </c>
      <c r="X1814" s="172">
        <v>2.5031060999999999E-6</v>
      </c>
    </row>
    <row r="1815" spans="1:24" ht="14.4">
      <c r="A1815" t="s">
        <v>3962</v>
      </c>
      <c r="B1815" s="85" t="s">
        <v>1279</v>
      </c>
      <c r="C1815" s="113" t="str">
        <f t="shared" si="312"/>
        <v>B.046.08.143</v>
      </c>
      <c r="D1815" s="9" t="s">
        <v>1280</v>
      </c>
      <c r="E1815" s="112" t="s">
        <v>514</v>
      </c>
      <c r="F1815" s="115" t="str">
        <f t="shared" si="313"/>
        <v>Electricity Tennessee production</v>
      </c>
      <c r="G1815" s="146">
        <v>0.13697487333333336</v>
      </c>
      <c r="H1815" s="8">
        <f t="shared" si="314"/>
        <v>0.13697487333333336</v>
      </c>
      <c r="J1815" s="169">
        <v>3.1823999136000002E-2</v>
      </c>
      <c r="K1815" s="8">
        <f t="shared" si="315"/>
        <v>3.1823999136000002E-2</v>
      </c>
      <c r="L1815" s="170">
        <v>4.4719515299999999E-4</v>
      </c>
      <c r="M1815" s="170">
        <v>1.85269182E-3</v>
      </c>
      <c r="N1815" s="170">
        <v>8.9778811630000007E-3</v>
      </c>
      <c r="O1815" s="170">
        <v>2.0546231000000002E-2</v>
      </c>
      <c r="Q1815" s="69">
        <v>2.6948072000000001</v>
      </c>
      <c r="S1815" s="116">
        <v>2.6396409999999999E-3</v>
      </c>
      <c r="T1815" s="116">
        <v>2.4827663000000001E-3</v>
      </c>
      <c r="U1815" s="116">
        <v>1.1256124E-4</v>
      </c>
      <c r="V1815" s="199">
        <v>4.4313463999999997E-5</v>
      </c>
      <c r="X1815" s="172">
        <v>7.4952762000000001E-6</v>
      </c>
    </row>
    <row r="1816" spans="1:24" ht="14.4">
      <c r="A1816" t="s">
        <v>3963</v>
      </c>
      <c r="B1816" s="85" t="s">
        <v>1279</v>
      </c>
      <c r="C1816" s="113" t="str">
        <f t="shared" si="312"/>
        <v>B.046.08.144</v>
      </c>
      <c r="D1816" s="9" t="s">
        <v>1280</v>
      </c>
      <c r="E1816" s="112" t="s">
        <v>514</v>
      </c>
      <c r="F1816" s="115" t="str">
        <f t="shared" si="313"/>
        <v>Electricity Texas production</v>
      </c>
      <c r="G1816" s="146">
        <v>0.15547026000000003</v>
      </c>
      <c r="H1816" s="8">
        <f t="shared" si="314"/>
        <v>0.15547026000000003</v>
      </c>
      <c r="J1816" s="169">
        <v>2.7383884681E-2</v>
      </c>
      <c r="K1816" s="8">
        <f t="shared" si="315"/>
        <v>2.7383884681E-2</v>
      </c>
      <c r="L1816" s="170">
        <v>5.6078173399999999E-4</v>
      </c>
      <c r="M1816" s="170">
        <v>1.7180262100000001E-3</v>
      </c>
      <c r="N1816" s="170">
        <v>1.784537737E-3</v>
      </c>
      <c r="O1816" s="170">
        <v>2.3320539000000001E-2</v>
      </c>
      <c r="Q1816" s="69">
        <v>2.2098916000000002</v>
      </c>
      <c r="S1816" s="116">
        <v>2.8697085000000001E-3</v>
      </c>
      <c r="T1816" s="116">
        <v>2.6718503E-3</v>
      </c>
      <c r="U1816" s="116">
        <v>1.2529159E-4</v>
      </c>
      <c r="V1816" s="199">
        <v>7.2566616999999997E-5</v>
      </c>
      <c r="X1816" s="172">
        <v>7.0367942000000003E-6</v>
      </c>
    </row>
    <row r="1817" spans="1:24" ht="14.4">
      <c r="A1817" t="s">
        <v>3964</v>
      </c>
      <c r="B1817" s="85" t="s">
        <v>1279</v>
      </c>
      <c r="C1817" s="113" t="str">
        <f t="shared" si="312"/>
        <v>B.046.08.145</v>
      </c>
      <c r="D1817" s="9" t="s">
        <v>1280</v>
      </c>
      <c r="E1817" s="112" t="s">
        <v>514</v>
      </c>
      <c r="F1817" s="115" t="str">
        <f t="shared" si="313"/>
        <v>Electricity Utah production</v>
      </c>
      <c r="G1817" s="146">
        <v>0.21950398000000002</v>
      </c>
      <c r="H1817" s="8">
        <f t="shared" si="314"/>
        <v>0.21950398000000002</v>
      </c>
      <c r="J1817" s="169">
        <v>3.7526462329000004E-2</v>
      </c>
      <c r="K1817" s="8">
        <f t="shared" si="315"/>
        <v>3.7526462329000004E-2</v>
      </c>
      <c r="L1817" s="170">
        <v>1.2153431899999999E-3</v>
      </c>
      <c r="M1817" s="170">
        <v>3.1482587099999999E-3</v>
      </c>
      <c r="N1817" s="170">
        <v>2.37263429E-4</v>
      </c>
      <c r="O1817" s="170">
        <v>3.2925597000000001E-2</v>
      </c>
      <c r="Q1817" s="69">
        <v>2.7446665000000001</v>
      </c>
      <c r="S1817" s="116">
        <v>4.0213632000000001E-3</v>
      </c>
      <c r="T1817" s="116">
        <v>3.7739522000000002E-3</v>
      </c>
      <c r="U1817" s="116">
        <v>1.7920387000000001E-4</v>
      </c>
      <c r="V1817" s="199">
        <v>6.8207153000000005E-5</v>
      </c>
      <c r="X1817" s="172">
        <v>1.0051202E-5</v>
      </c>
    </row>
    <row r="1818" spans="1:24" ht="14.4">
      <c r="A1818" t="s">
        <v>3965</v>
      </c>
      <c r="B1818" s="85" t="s">
        <v>1279</v>
      </c>
      <c r="C1818" s="113" t="str">
        <f t="shared" si="312"/>
        <v>B.046.08.146</v>
      </c>
      <c r="D1818" s="9" t="s">
        <v>1280</v>
      </c>
      <c r="E1818" s="112" t="s">
        <v>514</v>
      </c>
      <c r="F1818" s="115" t="str">
        <f t="shared" si="313"/>
        <v>Electricity Vermont production</v>
      </c>
      <c r="G1818" s="146">
        <v>3.0036900666666668E-3</v>
      </c>
      <c r="H1818" s="8">
        <f t="shared" si="314"/>
        <v>3.0036900666666668E-3</v>
      </c>
      <c r="J1818" s="169">
        <v>5.4326560320999999E-3</v>
      </c>
      <c r="K1818" s="8">
        <f t="shared" si="315"/>
        <v>5.4326560320999999E-3</v>
      </c>
      <c r="L1818" s="170">
        <v>1.44420317E-3</v>
      </c>
      <c r="M1818" s="170">
        <v>3.3593773299999997E-3</v>
      </c>
      <c r="N1818" s="170">
        <v>1.7852202209999999E-4</v>
      </c>
      <c r="O1818" s="170">
        <v>4.5055350999999999E-4</v>
      </c>
      <c r="Q1818" s="69">
        <v>1.5290132000000001</v>
      </c>
      <c r="S1818" s="116">
        <v>5.4066143999999998E-4</v>
      </c>
      <c r="T1818" s="116">
        <v>5.2440416000000003E-4</v>
      </c>
      <c r="U1818" s="199">
        <v>1.6232669E-5</v>
      </c>
      <c r="V1818" s="199">
        <v>2.4607574000000001E-8</v>
      </c>
      <c r="X1818" s="172">
        <v>1.2921028000000001E-6</v>
      </c>
    </row>
    <row r="1819" spans="1:24" ht="14.4">
      <c r="A1819" t="s">
        <v>3966</v>
      </c>
      <c r="B1819" s="85" t="s">
        <v>1279</v>
      </c>
      <c r="C1819" s="113" t="str">
        <f t="shared" si="312"/>
        <v>B.046.08.147</v>
      </c>
      <c r="D1819" s="9" t="s">
        <v>1280</v>
      </c>
      <c r="E1819" s="112" t="s">
        <v>514</v>
      </c>
      <c r="F1819" s="115" t="str">
        <f t="shared" si="313"/>
        <v>Electricity Virginia production</v>
      </c>
      <c r="G1819" s="146">
        <v>0.13977726666666668</v>
      </c>
      <c r="H1819" s="8">
        <f t="shared" si="314"/>
        <v>0.13977726666666668</v>
      </c>
      <c r="J1819" s="169">
        <v>2.8878102910000002E-2</v>
      </c>
      <c r="K1819" s="8">
        <f t="shared" si="315"/>
        <v>2.8878102910000002E-2</v>
      </c>
      <c r="L1819" s="170">
        <v>4.62326147E-4</v>
      </c>
      <c r="M1819" s="170">
        <v>1.3998749399999999E-3</v>
      </c>
      <c r="N1819" s="170">
        <v>6.0493118230000005E-3</v>
      </c>
      <c r="O1819" s="170">
        <v>2.096659E-2</v>
      </c>
      <c r="Q1819" s="69">
        <v>2.5926366000000001</v>
      </c>
      <c r="S1819" s="116">
        <v>2.6060000999999998E-3</v>
      </c>
      <c r="T1819" s="116">
        <v>2.4047497000000001E-3</v>
      </c>
      <c r="U1819" s="116">
        <v>1.1212422E-4</v>
      </c>
      <c r="V1819" s="199">
        <v>8.9126139999999996E-5</v>
      </c>
      <c r="X1819" s="172">
        <v>7.2409838000000003E-6</v>
      </c>
    </row>
    <row r="1820" spans="1:24" ht="14.4">
      <c r="A1820" t="s">
        <v>3967</v>
      </c>
      <c r="B1820" s="85" t="s">
        <v>1279</v>
      </c>
      <c r="C1820" s="113" t="str">
        <f t="shared" si="312"/>
        <v>B.046.08.148</v>
      </c>
      <c r="D1820" s="9" t="s">
        <v>1280</v>
      </c>
      <c r="E1820" s="112" t="s">
        <v>514</v>
      </c>
      <c r="F1820" s="115" t="str">
        <f t="shared" si="313"/>
        <v>Electricity Washington production</v>
      </c>
      <c r="G1820" s="146">
        <v>4.9781862000000003E-2</v>
      </c>
      <c r="H1820" s="8">
        <f t="shared" si="314"/>
        <v>4.9781862000000003E-2</v>
      </c>
      <c r="J1820" s="169">
        <v>1.0444803576E-2</v>
      </c>
      <c r="K1820" s="8">
        <f t="shared" si="315"/>
        <v>1.0444803576E-2</v>
      </c>
      <c r="L1820" s="170">
        <v>2.5142362600000001E-4</v>
      </c>
      <c r="M1820" s="170">
        <v>8.8309838999999987E-4</v>
      </c>
      <c r="N1820" s="170">
        <v>1.8430022600000001E-3</v>
      </c>
      <c r="O1820" s="170">
        <v>7.4672792999999999E-3</v>
      </c>
      <c r="Q1820" s="69">
        <v>1.5150041999999999</v>
      </c>
      <c r="S1820" s="116">
        <v>9.9188405999999993E-4</v>
      </c>
      <c r="T1820" s="116">
        <v>9.2580202000000001E-4</v>
      </c>
      <c r="U1820" s="199">
        <v>4.1737715E-5</v>
      </c>
      <c r="V1820" s="199">
        <v>2.4344324999999998E-5</v>
      </c>
      <c r="X1820" s="172">
        <v>2.5861455E-6</v>
      </c>
    </row>
    <row r="1821" spans="1:24" ht="14.4">
      <c r="A1821" t="s">
        <v>3968</v>
      </c>
      <c r="B1821" s="85" t="s">
        <v>1279</v>
      </c>
      <c r="C1821" s="113" t="str">
        <f t="shared" si="312"/>
        <v>B.046.08.149</v>
      </c>
      <c r="D1821" s="9" t="s">
        <v>1280</v>
      </c>
      <c r="E1821" s="112" t="s">
        <v>514</v>
      </c>
      <c r="F1821" s="115" t="str">
        <f t="shared" si="313"/>
        <v>Electricity West Virginia production</v>
      </c>
      <c r="G1821" s="146">
        <v>0.2874297733333333</v>
      </c>
      <c r="H1821" s="8">
        <f t="shared" si="314"/>
        <v>0.2874297733333333</v>
      </c>
      <c r="J1821" s="169">
        <v>4.8521532885999995E-2</v>
      </c>
      <c r="K1821" s="8">
        <f t="shared" si="315"/>
        <v>4.8521532885999995E-2</v>
      </c>
      <c r="L1821" s="170">
        <v>1.051184305E-3</v>
      </c>
      <c r="M1821" s="170">
        <v>4.0244807000000002E-3</v>
      </c>
      <c r="N1821" s="170">
        <v>3.31401881E-4</v>
      </c>
      <c r="O1821" s="170">
        <v>4.3114465999999997E-2</v>
      </c>
      <c r="Q1821" s="69">
        <v>3.3207170000000001</v>
      </c>
      <c r="S1821" s="116">
        <v>5.4803702999999997E-3</v>
      </c>
      <c r="T1821" s="116">
        <v>5.1961237000000002E-3</v>
      </c>
      <c r="U1821" s="116">
        <v>2.3658773999999999E-4</v>
      </c>
      <c r="V1821" s="199">
        <v>4.7658826999999999E-5</v>
      </c>
      <c r="X1821" s="172">
        <v>1.3103509E-5</v>
      </c>
    </row>
    <row r="1822" spans="1:24" ht="14.4">
      <c r="A1822" t="s">
        <v>3969</v>
      </c>
      <c r="B1822" s="85" t="s">
        <v>1279</v>
      </c>
      <c r="C1822" s="113" t="str">
        <f t="shared" si="312"/>
        <v>B.046.08.150</v>
      </c>
      <c r="D1822" s="9" t="s">
        <v>1280</v>
      </c>
      <c r="E1822" s="112" t="s">
        <v>514</v>
      </c>
      <c r="F1822" s="115" t="str">
        <f t="shared" si="313"/>
        <v>Electricity Wisconsin production</v>
      </c>
      <c r="G1822" s="146">
        <v>0.18865028666666669</v>
      </c>
      <c r="H1822" s="8">
        <f t="shared" si="314"/>
        <v>0.18865028666666669</v>
      </c>
      <c r="J1822" s="169">
        <v>3.4676333923E-2</v>
      </c>
      <c r="K1822" s="8">
        <f t="shared" si="315"/>
        <v>3.4676333923E-2</v>
      </c>
      <c r="L1822" s="170">
        <v>7.5739587799999997E-4</v>
      </c>
      <c r="M1822" s="170">
        <v>2.0536230700000002E-3</v>
      </c>
      <c r="N1822" s="170">
        <v>3.567771975E-3</v>
      </c>
      <c r="O1822" s="170">
        <v>2.8297543000000001E-2</v>
      </c>
      <c r="Q1822" s="69">
        <v>2.7822399999999998</v>
      </c>
      <c r="S1822" s="116">
        <v>3.4318967000000001E-3</v>
      </c>
      <c r="T1822" s="116">
        <v>3.2121477000000001E-3</v>
      </c>
      <c r="U1822" s="116">
        <v>1.5165498E-4</v>
      </c>
      <c r="V1822" s="199">
        <v>6.8094023000000005E-5</v>
      </c>
      <c r="X1822" s="172">
        <v>9.0117111000000005E-6</v>
      </c>
    </row>
    <row r="1823" spans="1:24" ht="14.4">
      <c r="A1823" t="s">
        <v>3970</v>
      </c>
      <c r="B1823" s="85" t="s">
        <v>1279</v>
      </c>
      <c r="C1823" s="113" t="str">
        <f t="shared" si="312"/>
        <v>B.046.08.151</v>
      </c>
      <c r="D1823" s="9" t="s">
        <v>1280</v>
      </c>
      <c r="E1823" s="112" t="s">
        <v>514</v>
      </c>
      <c r="F1823" s="115" t="str">
        <f t="shared" si="313"/>
        <v>Electricity Wyoming production</v>
      </c>
      <c r="G1823" s="146">
        <v>0.25708808666666666</v>
      </c>
      <c r="H1823" s="8">
        <f t="shared" si="314"/>
        <v>0.25708808666666666</v>
      </c>
      <c r="J1823" s="169">
        <v>4.4406374844E-2</v>
      </c>
      <c r="K1823" s="8">
        <f t="shared" si="315"/>
        <v>4.4406374844E-2</v>
      </c>
      <c r="L1823" s="170">
        <v>1.1946321850000001E-3</v>
      </c>
      <c r="M1823" s="170">
        <v>4.3848434000000004E-3</v>
      </c>
      <c r="N1823" s="170">
        <v>2.63686259E-4</v>
      </c>
      <c r="O1823" s="170">
        <v>3.8563212999999999E-2</v>
      </c>
      <c r="Q1823" s="69">
        <v>2.6620864000000002</v>
      </c>
      <c r="S1823" s="116">
        <v>4.9908957000000002E-3</v>
      </c>
      <c r="T1823" s="116">
        <v>4.7363689000000002E-3</v>
      </c>
      <c r="U1823" s="116">
        <v>2.1482715999999999E-4</v>
      </c>
      <c r="V1823" s="199">
        <v>3.9699598000000003E-5</v>
      </c>
      <c r="X1823" s="172">
        <v>1.1213012E-5</v>
      </c>
    </row>
    <row r="1824" spans="1:24">
      <c r="D1824" s="1" t="s">
        <v>3971</v>
      </c>
      <c r="H1824" s="8"/>
      <c r="Q1824"/>
      <c r="V1824" s="3"/>
      <c r="X1824" s="3"/>
    </row>
    <row r="1825" spans="1:24" ht="14.4">
      <c r="A1825" t="s">
        <v>1897</v>
      </c>
      <c r="B1825" s="85" t="s">
        <v>1279</v>
      </c>
      <c r="C1825" s="113" t="str">
        <f t="shared" ref="C1825:C1831" si="316">MID(A1825,1,12)</f>
        <v>B.050.01.101</v>
      </c>
      <c r="D1825" s="9" t="s">
        <v>3972</v>
      </c>
      <c r="E1825" s="112" t="s">
        <v>514</v>
      </c>
      <c r="F1825" s="115" t="str">
        <f t="shared" ref="F1825:F1831" si="317">MID(A1825, 21,85)</f>
        <v>Heat - General Industry</v>
      </c>
      <c r="G1825" s="146">
        <v>0.10151146</v>
      </c>
      <c r="H1825" s="8">
        <f t="shared" ref="H1825:H1831" si="318">G1825</f>
        <v>0.10151146</v>
      </c>
      <c r="J1825" s="169">
        <v>2.0208160074092998E-2</v>
      </c>
      <c r="K1825" s="8">
        <f t="shared" ref="K1825:K1831" si="319">J1825</f>
        <v>2.0208160074092998E-2</v>
      </c>
      <c r="L1825" s="170">
        <v>9.994906987E-4</v>
      </c>
      <c r="M1825" s="170">
        <v>3.9606909728929999E-3</v>
      </c>
      <c r="N1825" s="170">
        <v>2.1259402500000002E-5</v>
      </c>
      <c r="O1825" s="170">
        <v>1.5226719E-2</v>
      </c>
      <c r="Q1825" s="69">
        <v>1.2480684</v>
      </c>
      <c r="S1825" s="116">
        <v>2.7380968E-3</v>
      </c>
      <c r="T1825" s="116">
        <v>2.5621664E-3</v>
      </c>
      <c r="U1825" s="199">
        <v>9.6322255999999997E-5</v>
      </c>
      <c r="V1825" s="199">
        <v>7.9608138000000005E-5</v>
      </c>
      <c r="X1825" s="172">
        <v>5.5569279000000001E-6</v>
      </c>
    </row>
    <row r="1826" spans="1:24" ht="14.4">
      <c r="A1826" t="s">
        <v>1898</v>
      </c>
      <c r="B1826" s="85" t="s">
        <v>1279</v>
      </c>
      <c r="C1826" s="113" t="str">
        <f t="shared" si="316"/>
        <v>B.050.01.102</v>
      </c>
      <c r="D1826" s="9" t="s">
        <v>3972</v>
      </c>
      <c r="E1826" s="112" t="s">
        <v>514</v>
      </c>
      <c r="F1826" s="115" t="str">
        <f t="shared" si="317"/>
        <v>Heat - Domestic from heat pump</v>
      </c>
      <c r="G1826" s="146">
        <v>3.1396794000000006E-2</v>
      </c>
      <c r="H1826" s="8">
        <f t="shared" si="318"/>
        <v>3.1396794000000006E-2</v>
      </c>
      <c r="J1826" s="169">
        <v>6.1349406300000003E-3</v>
      </c>
      <c r="K1826" s="8">
        <f t="shared" si="319"/>
        <v>6.1349406300000003E-3</v>
      </c>
      <c r="L1826" s="170">
        <v>1.2354236500000001E-4</v>
      </c>
      <c r="M1826" s="170">
        <v>4.2851251E-4</v>
      </c>
      <c r="N1826" s="170">
        <v>8.7336665499999997E-4</v>
      </c>
      <c r="O1826" s="170">
        <v>4.7095191000000002E-3</v>
      </c>
      <c r="Q1826" s="69">
        <v>0.55800196000000002</v>
      </c>
      <c r="S1826" s="116">
        <v>6.0232511999999997E-4</v>
      </c>
      <c r="T1826" s="116">
        <v>5.6604767999999996E-4</v>
      </c>
      <c r="U1826" s="199">
        <v>2.577132E-5</v>
      </c>
      <c r="V1826" s="199">
        <v>1.0506119E-5</v>
      </c>
      <c r="X1826" s="172">
        <v>1.5507729999999999E-6</v>
      </c>
    </row>
    <row r="1827" spans="1:24" ht="14.4">
      <c r="A1827" t="s">
        <v>3973</v>
      </c>
      <c r="B1827" s="85" t="s">
        <v>1279</v>
      </c>
      <c r="C1827" s="113" t="str">
        <f t="shared" si="316"/>
        <v>B.050.01.103</v>
      </c>
      <c r="D1827" s="9" t="s">
        <v>3972</v>
      </c>
      <c r="E1827" s="112" t="s">
        <v>514</v>
      </c>
      <c r="F1827" s="115" t="str">
        <f t="shared" si="317"/>
        <v>Heat from natural gas EU - condensing low NOx - incl. combustion CO2</v>
      </c>
      <c r="G1827" s="146">
        <v>8.6276733333333341E-2</v>
      </c>
      <c r="H1827" s="8">
        <f t="shared" si="318"/>
        <v>8.6276733333333341E-2</v>
      </c>
      <c r="J1827" s="169">
        <v>1.45305403626714E-2</v>
      </c>
      <c r="K1827" s="8">
        <f t="shared" si="319"/>
        <v>1.45305403626714E-2</v>
      </c>
      <c r="L1827" s="170">
        <v>2.5729963491999999E-4</v>
      </c>
      <c r="M1827" s="170">
        <v>1.3303604505713999E-3</v>
      </c>
      <c r="N1827" s="170">
        <v>1.3702771799999998E-6</v>
      </c>
      <c r="O1827" s="170">
        <v>1.294151E-2</v>
      </c>
      <c r="Q1827" s="69">
        <v>1.2089171999999999</v>
      </c>
      <c r="S1827" s="116">
        <v>1.8341027E-3</v>
      </c>
      <c r="T1827" s="116">
        <v>1.6923646E-3</v>
      </c>
      <c r="U1827" s="199">
        <v>7.3164853E-5</v>
      </c>
      <c r="V1827" s="199">
        <v>6.8573280999999998E-5</v>
      </c>
      <c r="X1827" s="172">
        <v>4.2327333000000002E-6</v>
      </c>
    </row>
    <row r="1828" spans="1:24" ht="14.4">
      <c r="A1828" t="s">
        <v>1899</v>
      </c>
      <c r="B1828" s="85" t="s">
        <v>1279</v>
      </c>
      <c r="C1828" s="113" t="str">
        <f t="shared" si="316"/>
        <v>B.050.01.104</v>
      </c>
      <c r="D1828" s="9" t="s">
        <v>3972</v>
      </c>
      <c r="E1828" s="112" t="s">
        <v>514</v>
      </c>
      <c r="F1828" s="115" t="str">
        <f t="shared" si="317"/>
        <v>Heat from anthracite coal 30.7 MJ/kg - incl. combustion CO2</v>
      </c>
      <c r="G1828" s="146">
        <v>0.12785393333333334</v>
      </c>
      <c r="H1828" s="8">
        <f t="shared" si="318"/>
        <v>0.12785393333333334</v>
      </c>
      <c r="J1828" s="169">
        <v>2.2353901974981997E-2</v>
      </c>
      <c r="K1828" s="8">
        <f t="shared" si="319"/>
        <v>2.2353901974981997E-2</v>
      </c>
      <c r="L1828" s="170">
        <v>1.4146868085920001E-3</v>
      </c>
      <c r="M1828" s="170">
        <v>1.68843431286E-3</v>
      </c>
      <c r="N1828" s="170">
        <v>7.2690853529999998E-5</v>
      </c>
      <c r="O1828" s="170">
        <v>1.9178089999999998E-2</v>
      </c>
      <c r="Q1828" s="69">
        <v>1.4873084999999999</v>
      </c>
      <c r="S1828" s="116">
        <v>2.3844575000000002E-3</v>
      </c>
      <c r="T1828" s="116">
        <v>2.2549550999999999E-3</v>
      </c>
      <c r="U1828" s="116">
        <v>1.098552E-4</v>
      </c>
      <c r="V1828" s="199">
        <v>1.9647122000000001E-5</v>
      </c>
      <c r="X1828" s="172">
        <v>6.2320044999999996E-6</v>
      </c>
    </row>
    <row r="1829" spans="1:24" ht="14.4">
      <c r="A1829" t="s">
        <v>1900</v>
      </c>
      <c r="B1829" s="85" t="s">
        <v>1279</v>
      </c>
      <c r="C1829" s="113" t="str">
        <f t="shared" si="316"/>
        <v>B.050.01.105</v>
      </c>
      <c r="D1829" s="9" t="s">
        <v>3972</v>
      </c>
      <c r="E1829" s="112" t="s">
        <v>514</v>
      </c>
      <c r="F1829" s="115" t="str">
        <f t="shared" si="317"/>
        <v>Heat from coal bituminous 26.4 MJ/kg  - incl. combustion CO2</v>
      </c>
      <c r="G1829" s="146">
        <v>0.11799486000000001</v>
      </c>
      <c r="H1829" s="8">
        <f t="shared" si="318"/>
        <v>0.11799486000000001</v>
      </c>
      <c r="J1829" s="169">
        <v>2.418378705503E-2</v>
      </c>
      <c r="K1829" s="8">
        <f t="shared" si="319"/>
        <v>2.418378705503E-2</v>
      </c>
      <c r="L1829" s="170">
        <v>1.66776306306E-3</v>
      </c>
      <c r="M1829" s="170">
        <v>4.6496240960900003E-3</v>
      </c>
      <c r="N1829" s="170">
        <v>1.6717089588E-4</v>
      </c>
      <c r="O1829" s="170">
        <v>1.7699229E-2</v>
      </c>
      <c r="Q1829" s="69">
        <v>1.4704413999999999</v>
      </c>
      <c r="S1829" s="116">
        <v>3.1211974000000002E-3</v>
      </c>
      <c r="T1829" s="116">
        <v>2.9799468000000001E-3</v>
      </c>
      <c r="U1829" s="116">
        <v>1.2088578000000001E-4</v>
      </c>
      <c r="V1829" s="199">
        <v>2.0364825E-5</v>
      </c>
      <c r="X1829" s="172">
        <v>6.8185221000000001E-6</v>
      </c>
    </row>
    <row r="1830" spans="1:24" ht="14.4">
      <c r="A1830" t="s">
        <v>1901</v>
      </c>
      <c r="B1830" s="85" t="s">
        <v>1279</v>
      </c>
      <c r="C1830" s="113" t="str">
        <f t="shared" si="316"/>
        <v>B.050.01.106</v>
      </c>
      <c r="D1830" s="9" t="s">
        <v>3972</v>
      </c>
      <c r="E1830" s="112" t="s">
        <v>514</v>
      </c>
      <c r="F1830" s="115" t="str">
        <f t="shared" si="317"/>
        <v>Heat from heavy oil for chemical processes - incl. combustion CO2</v>
      </c>
      <c r="G1830" s="146">
        <v>0.10728380000000001</v>
      </c>
      <c r="H1830" s="8">
        <f t="shared" si="318"/>
        <v>0.10728380000000001</v>
      </c>
      <c r="J1830" s="169">
        <v>2.439406448578E-2</v>
      </c>
      <c r="K1830" s="8">
        <f t="shared" si="319"/>
        <v>2.439406448578E-2</v>
      </c>
      <c r="L1830" s="170">
        <v>1.7299655416999999E-3</v>
      </c>
      <c r="M1830" s="170">
        <v>6.5304428122800002E-3</v>
      </c>
      <c r="N1830" s="170">
        <v>4.1086131799999997E-5</v>
      </c>
      <c r="O1830" s="170">
        <v>1.609257E-2</v>
      </c>
      <c r="Q1830" s="69">
        <v>1.2321709999999999</v>
      </c>
      <c r="S1830" s="116">
        <v>3.4687275000000002E-3</v>
      </c>
      <c r="T1830" s="116">
        <v>3.2692487E-3</v>
      </c>
      <c r="U1830" s="116">
        <v>1.1195825000000001E-4</v>
      </c>
      <c r="V1830" s="199">
        <v>8.7520476999999994E-5</v>
      </c>
      <c r="X1830" s="172">
        <v>6.5340875999999997E-6</v>
      </c>
    </row>
    <row r="1831" spans="1:24" ht="14.4">
      <c r="A1831" t="s">
        <v>3974</v>
      </c>
      <c r="B1831" s="85" t="s">
        <v>1279</v>
      </c>
      <c r="C1831" s="113" t="str">
        <f t="shared" si="316"/>
        <v>B.050.01.107</v>
      </c>
      <c r="D1831" s="9" t="s">
        <v>3972</v>
      </c>
      <c r="E1831" s="112" t="s">
        <v>514</v>
      </c>
      <c r="F1831" s="115" t="str">
        <f t="shared" si="317"/>
        <v>Heat from natural gas for chemical processes - incl. combustion CO2</v>
      </c>
      <c r="G1831" s="146">
        <v>9.5739120000000011E-2</v>
      </c>
      <c r="H1831" s="8">
        <f t="shared" si="318"/>
        <v>9.5739120000000011E-2</v>
      </c>
      <c r="J1831" s="169">
        <v>1.6022255629311699E-2</v>
      </c>
      <c r="K1831" s="8">
        <f t="shared" si="319"/>
        <v>1.6022255629311699E-2</v>
      </c>
      <c r="L1831" s="170">
        <v>2.6901590083999998E-4</v>
      </c>
      <c r="M1831" s="170">
        <v>1.3909390550116999E-3</v>
      </c>
      <c r="N1831" s="170">
        <v>1.4326734599999999E-6</v>
      </c>
      <c r="O1831" s="170">
        <v>1.4360868000000001E-2</v>
      </c>
      <c r="Q1831" s="69">
        <v>1.2639658</v>
      </c>
      <c r="S1831" s="116">
        <v>2.0074661999999999E-3</v>
      </c>
      <c r="T1831" s="116">
        <v>1.8550840999999999E-3</v>
      </c>
      <c r="U1831" s="199">
        <v>8.0686265000000005E-5</v>
      </c>
      <c r="V1831" s="199">
        <v>7.1695799000000003E-5</v>
      </c>
      <c r="X1831" s="172">
        <v>4.5797680999999997E-6</v>
      </c>
    </row>
    <row r="1832" spans="1:24" ht="14.4">
      <c r="B1832" s="85"/>
      <c r="C1832" s="113"/>
      <c r="D1832" s="1" t="s">
        <v>3354</v>
      </c>
      <c r="E1832" s="112"/>
      <c r="H1832" s="8"/>
      <c r="Q1832"/>
      <c r="U1832" s="3"/>
      <c r="V1832" s="3"/>
      <c r="X1832" s="3"/>
    </row>
    <row r="1833" spans="1:24" ht="14.4">
      <c r="A1833" t="s">
        <v>3273</v>
      </c>
      <c r="B1833" s="85" t="s">
        <v>3355</v>
      </c>
      <c r="C1833" s="113" t="str">
        <f t="shared" ref="C1833:C1870" si="320">MID(A1833,1,12)</f>
        <v>B.080.01.101</v>
      </c>
      <c r="D1833" s="9" t="s">
        <v>3354</v>
      </c>
      <c r="E1833" s="112" t="s">
        <v>2614</v>
      </c>
      <c r="F1833" s="115" t="str">
        <f t="shared" ref="F1833:F1870" si="321">MID(A1833, 21,85)</f>
        <v>2.3 MW full wind turbine (onshore)</v>
      </c>
      <c r="G1833" s="146">
        <v>1304490.4666666668</v>
      </c>
      <c r="H1833" s="8">
        <f t="shared" ref="H1833:H1870" si="322">G1833</f>
        <v>1304490.4666666668</v>
      </c>
      <c r="J1833" s="169">
        <v>361481.53013269888</v>
      </c>
      <c r="K1833" s="8">
        <f t="shared" ref="K1833:K1870" si="323">J1833</f>
        <v>361481.53013269888</v>
      </c>
      <c r="L1833" s="170">
        <v>17324.118180000001</v>
      </c>
      <c r="M1833" s="170">
        <v>63955.594926999998</v>
      </c>
      <c r="N1833" s="170">
        <v>84528.247025698889</v>
      </c>
      <c r="O1833" s="170">
        <v>195673.57</v>
      </c>
      <c r="Q1833" s="69">
        <v>12067901</v>
      </c>
      <c r="S1833" s="116">
        <v>34870.642999999996</v>
      </c>
      <c r="T1833" s="116">
        <v>32845.881999999998</v>
      </c>
      <c r="U1833" s="116">
        <v>1258.6786</v>
      </c>
      <c r="V1833" s="116">
        <v>766.08222999999998</v>
      </c>
      <c r="X1833" s="69">
        <v>84.809336000000002</v>
      </c>
    </row>
    <row r="1834" spans="1:24" ht="14.4">
      <c r="A1834" t="s">
        <v>3975</v>
      </c>
      <c r="B1834" s="85" t="s">
        <v>3355</v>
      </c>
      <c r="C1834" s="113" t="str">
        <f t="shared" si="320"/>
        <v>B.080.01.102</v>
      </c>
      <c r="D1834" s="9" t="s">
        <v>3354</v>
      </c>
      <c r="E1834" s="112" t="s">
        <v>2614</v>
      </c>
      <c r="F1834" s="115" t="str">
        <f t="shared" si="321"/>
        <v>2.3 MW wind turbine - foundation</v>
      </c>
      <c r="G1834" s="146">
        <v>225232.94666666668</v>
      </c>
      <c r="H1834" s="8">
        <f t="shared" si="322"/>
        <v>225232.94666666668</v>
      </c>
      <c r="J1834" s="169">
        <v>48870.342382794806</v>
      </c>
      <c r="K1834" s="8">
        <f t="shared" si="323"/>
        <v>48870.342382794806</v>
      </c>
      <c r="L1834" s="170">
        <v>3500.6134743999996</v>
      </c>
      <c r="M1834" s="170">
        <v>7751.8899855</v>
      </c>
      <c r="N1834" s="170">
        <v>3832.8969228948049</v>
      </c>
      <c r="O1834" s="170">
        <v>33784.942000000003</v>
      </c>
      <c r="Q1834" s="69">
        <v>1590125.5</v>
      </c>
      <c r="S1834" s="116">
        <v>4779.4958999999999</v>
      </c>
      <c r="T1834" s="116">
        <v>4471.7932000000001</v>
      </c>
      <c r="U1834" s="116">
        <v>192.64062999999999</v>
      </c>
      <c r="V1834" s="116">
        <v>115.06207000000001</v>
      </c>
      <c r="X1834" s="69">
        <v>10.050655000000001</v>
      </c>
    </row>
    <row r="1835" spans="1:24" ht="14.4">
      <c r="A1835" t="s">
        <v>3976</v>
      </c>
      <c r="B1835" s="85" t="s">
        <v>3355</v>
      </c>
      <c r="C1835" s="113" t="str">
        <f t="shared" si="320"/>
        <v>B.080.01.103</v>
      </c>
      <c r="D1835" s="9" t="s">
        <v>3354</v>
      </c>
      <c r="E1835" s="112" t="s">
        <v>2614</v>
      </c>
      <c r="F1835" s="115" t="str">
        <f t="shared" si="321"/>
        <v>2.3 MW wind turbine - moving parts diameter 82 m</v>
      </c>
      <c r="G1835" s="146">
        <v>575530.45333333337</v>
      </c>
      <c r="H1835" s="8">
        <f t="shared" si="322"/>
        <v>575530.45333333337</v>
      </c>
      <c r="J1835" s="169">
        <v>194068.21955734456</v>
      </c>
      <c r="K1835" s="8">
        <f t="shared" si="323"/>
        <v>194068.21955734456</v>
      </c>
      <c r="L1835" s="170">
        <v>6949.8390900000004</v>
      </c>
      <c r="M1835" s="170">
        <v>36888.970156000003</v>
      </c>
      <c r="N1835" s="170">
        <v>63899.842311344561</v>
      </c>
      <c r="O1835" s="170">
        <v>86329.567999999999</v>
      </c>
      <c r="Q1835" s="69">
        <v>5601524.7999999998</v>
      </c>
      <c r="S1835" s="116">
        <v>19202.838</v>
      </c>
      <c r="T1835" s="116">
        <v>18267.721000000001</v>
      </c>
      <c r="U1835" s="116">
        <v>631.24757</v>
      </c>
      <c r="V1835" s="116">
        <v>303.87018999999998</v>
      </c>
      <c r="X1835" s="69">
        <v>49.662025</v>
      </c>
    </row>
    <row r="1836" spans="1:24" ht="14.4">
      <c r="A1836" t="s">
        <v>3977</v>
      </c>
      <c r="B1836" s="85" t="s">
        <v>3355</v>
      </c>
      <c r="C1836" s="113" t="str">
        <f t="shared" si="320"/>
        <v>B.080.01.104</v>
      </c>
      <c r="D1836" s="9" t="s">
        <v>3354</v>
      </c>
      <c r="E1836" s="112" t="s">
        <v>2614</v>
      </c>
      <c r="F1836" s="115" t="str">
        <f t="shared" si="321"/>
        <v>2.3 MW wind turbine - tower 95 meter + 12 m concrete</v>
      </c>
      <c r="G1836" s="146">
        <v>503727.06666666665</v>
      </c>
      <c r="H1836" s="8">
        <f t="shared" si="322"/>
        <v>503727.06666666665</v>
      </c>
      <c r="J1836" s="169">
        <v>118542.96767252759</v>
      </c>
      <c r="K1836" s="8">
        <f t="shared" si="323"/>
        <v>118542.96767252759</v>
      </c>
      <c r="L1836" s="170">
        <v>6873.6658610000004</v>
      </c>
      <c r="M1836" s="170">
        <v>19314.734565699997</v>
      </c>
      <c r="N1836" s="170">
        <v>16795.507245827601</v>
      </c>
      <c r="O1836" s="170">
        <v>75559.06</v>
      </c>
      <c r="Q1836" s="69">
        <v>4876250.5</v>
      </c>
      <c r="S1836" s="116">
        <v>10888.308999999999</v>
      </c>
      <c r="T1836" s="116">
        <v>10106.368</v>
      </c>
      <c r="U1836" s="116">
        <v>434.79039</v>
      </c>
      <c r="V1836" s="116">
        <v>347.14997</v>
      </c>
      <c r="X1836" s="69">
        <v>25.096657</v>
      </c>
    </row>
    <row r="1837" spans="1:24" ht="14.4">
      <c r="A1837" t="s">
        <v>3274</v>
      </c>
      <c r="B1837" s="85" t="s">
        <v>3355</v>
      </c>
      <c r="C1837" s="113" t="str">
        <f t="shared" si="320"/>
        <v>B.080.01.201</v>
      </c>
      <c r="D1837" s="9" t="s">
        <v>3354</v>
      </c>
      <c r="E1837" s="112" t="s">
        <v>2614</v>
      </c>
      <c r="F1837" s="115" t="str">
        <f t="shared" si="321"/>
        <v>3.4 MW full wind turbine (onshore)</v>
      </c>
      <c r="G1837" s="146">
        <v>1495941.6</v>
      </c>
      <c r="H1837" s="8">
        <f t="shared" si="322"/>
        <v>1495941.6</v>
      </c>
      <c r="J1837" s="169">
        <v>422051.14077256998</v>
      </c>
      <c r="K1837" s="8">
        <f t="shared" si="323"/>
        <v>422051.14077256998</v>
      </c>
      <c r="L1837" s="170">
        <v>21053.73213</v>
      </c>
      <c r="M1837" s="170">
        <v>92597.512922999987</v>
      </c>
      <c r="N1837" s="170">
        <v>84008.655719570001</v>
      </c>
      <c r="O1837" s="170">
        <v>224391.24</v>
      </c>
      <c r="Q1837" s="69">
        <v>15411000</v>
      </c>
      <c r="S1837" s="116">
        <v>42572.455000000002</v>
      </c>
      <c r="T1837" s="116">
        <v>40098.9</v>
      </c>
      <c r="U1837" s="116">
        <v>1461.8353999999999</v>
      </c>
      <c r="V1837" s="116">
        <v>1011.7192</v>
      </c>
      <c r="X1837" s="69">
        <v>87.196438999999998</v>
      </c>
    </row>
    <row r="1838" spans="1:24" ht="14.4">
      <c r="A1838" t="s">
        <v>3978</v>
      </c>
      <c r="B1838" s="85" t="s">
        <v>3355</v>
      </c>
      <c r="C1838" s="113" t="str">
        <f t="shared" si="320"/>
        <v>B.080.01.202</v>
      </c>
      <c r="D1838" s="9" t="s">
        <v>3354</v>
      </c>
      <c r="E1838" s="112" t="s">
        <v>2614</v>
      </c>
      <c r="F1838" s="115" t="str">
        <f t="shared" si="321"/>
        <v>3.4 MW wind turbine - foundation</v>
      </c>
      <c r="G1838" s="146">
        <v>326933.89333333337</v>
      </c>
      <c r="H1838" s="8">
        <f t="shared" si="322"/>
        <v>326933.89333333337</v>
      </c>
      <c r="J1838" s="169">
        <v>105607.50571423357</v>
      </c>
      <c r="K1838" s="8">
        <f t="shared" si="323"/>
        <v>105607.50571423357</v>
      </c>
      <c r="L1838" s="170">
        <v>5436.2762399999992</v>
      </c>
      <c r="M1838" s="170">
        <v>28314.790114300002</v>
      </c>
      <c r="N1838" s="170">
        <v>22816.355359933568</v>
      </c>
      <c r="O1838" s="170">
        <v>49040.084000000003</v>
      </c>
      <c r="Q1838" s="69">
        <v>2428968.2000000002</v>
      </c>
      <c r="S1838" s="116">
        <v>13815.236999999999</v>
      </c>
      <c r="T1838" s="116">
        <v>13258.339</v>
      </c>
      <c r="U1838" s="116">
        <v>381.80327</v>
      </c>
      <c r="V1838" s="116">
        <v>175.09479999999999</v>
      </c>
      <c r="X1838" s="69">
        <v>20.416170999999999</v>
      </c>
    </row>
    <row r="1839" spans="1:24" ht="14.4">
      <c r="A1839" t="s">
        <v>3979</v>
      </c>
      <c r="B1839" s="85" t="s">
        <v>3355</v>
      </c>
      <c r="C1839" s="113" t="str">
        <f t="shared" si="320"/>
        <v>B.080.01.203</v>
      </c>
      <c r="D1839" s="9" t="s">
        <v>3354</v>
      </c>
      <c r="E1839" s="112" t="s">
        <v>2614</v>
      </c>
      <c r="F1839" s="115" t="str">
        <f t="shared" si="321"/>
        <v>3.4 MW wind turbine - moving parts diameter 130 m</v>
      </c>
      <c r="G1839" s="146">
        <v>677529.00000000012</v>
      </c>
      <c r="H1839" s="8">
        <f t="shared" si="322"/>
        <v>677529.00000000012</v>
      </c>
      <c r="J1839" s="169">
        <v>203226.19891991001</v>
      </c>
      <c r="K1839" s="8">
        <f t="shared" si="323"/>
        <v>203226.19891991001</v>
      </c>
      <c r="L1839" s="170">
        <v>9382.5491599999987</v>
      </c>
      <c r="M1839" s="170">
        <v>43916.986863800004</v>
      </c>
      <c r="N1839" s="170">
        <v>48297.312896110001</v>
      </c>
      <c r="O1839" s="170">
        <v>101629.35</v>
      </c>
      <c r="Q1839" s="69">
        <v>7637825.0999999996</v>
      </c>
      <c r="S1839" s="116">
        <v>18136.179</v>
      </c>
      <c r="T1839" s="116">
        <v>17031.895</v>
      </c>
      <c r="U1839" s="116">
        <v>655.59843999999998</v>
      </c>
      <c r="V1839" s="116">
        <v>448.68585000000002</v>
      </c>
      <c r="X1839" s="69">
        <v>43.215034000000003</v>
      </c>
    </row>
    <row r="1840" spans="1:24" ht="14.4">
      <c r="A1840" t="s">
        <v>3980</v>
      </c>
      <c r="B1840" s="85" t="s">
        <v>3355</v>
      </c>
      <c r="C1840" s="113" t="str">
        <f t="shared" si="320"/>
        <v>B.080.01.204</v>
      </c>
      <c r="D1840" s="9" t="s">
        <v>3354</v>
      </c>
      <c r="E1840" s="112" t="s">
        <v>2614</v>
      </c>
      <c r="F1840" s="115" t="str">
        <f t="shared" si="321"/>
        <v>3.4 MW wind turbine - tower 110 meter</v>
      </c>
      <c r="G1840" s="146">
        <v>491478.6866666667</v>
      </c>
      <c r="H1840" s="8">
        <f t="shared" si="322"/>
        <v>491478.6866666667</v>
      </c>
      <c r="J1840" s="169">
        <v>113217.43234852198</v>
      </c>
      <c r="K1840" s="8">
        <f t="shared" si="323"/>
        <v>113217.43234852198</v>
      </c>
      <c r="L1840" s="170">
        <v>6234.9065161000008</v>
      </c>
      <c r="M1840" s="170">
        <v>20365.735310899996</v>
      </c>
      <c r="N1840" s="170">
        <v>12894.987521521991</v>
      </c>
      <c r="O1840" s="170">
        <v>73721.803</v>
      </c>
      <c r="Q1840" s="69">
        <v>5344207.3</v>
      </c>
      <c r="S1840" s="116">
        <v>10621.039000000001</v>
      </c>
      <c r="T1840" s="116">
        <v>9808.6664000000001</v>
      </c>
      <c r="U1840" s="116">
        <v>424.43369999999999</v>
      </c>
      <c r="V1840" s="116">
        <v>387.93853000000001</v>
      </c>
      <c r="X1840" s="69">
        <v>23.565235000000001</v>
      </c>
    </row>
    <row r="1841" spans="1:24" ht="14.4">
      <c r="A1841" t="s">
        <v>3275</v>
      </c>
      <c r="B1841" s="85" t="s">
        <v>3355</v>
      </c>
      <c r="C1841" s="113" t="str">
        <f t="shared" si="320"/>
        <v>B.080.01.301</v>
      </c>
      <c r="D1841" s="9" t="s">
        <v>3354</v>
      </c>
      <c r="E1841" s="112" t="s">
        <v>2614</v>
      </c>
      <c r="F1841" s="115" t="str">
        <f t="shared" si="321"/>
        <v>4.5 MW full wind turbine (onshore)</v>
      </c>
      <c r="G1841" s="146">
        <v>1423901.0666666667</v>
      </c>
      <c r="H1841" s="8">
        <f t="shared" si="322"/>
        <v>1423901.0666666667</v>
      </c>
      <c r="J1841" s="169">
        <v>377207.55938026984</v>
      </c>
      <c r="K1841" s="8">
        <f t="shared" si="323"/>
        <v>377207.55938026984</v>
      </c>
      <c r="L1841" s="170">
        <v>18739.438529999999</v>
      </c>
      <c r="M1841" s="170">
        <v>80496.659346</v>
      </c>
      <c r="N1841" s="170">
        <v>64386.301504269795</v>
      </c>
      <c r="O1841" s="170">
        <v>213585.16</v>
      </c>
      <c r="Q1841" s="69">
        <v>14493389</v>
      </c>
      <c r="S1841" s="116">
        <v>34171.904000000002</v>
      </c>
      <c r="T1841" s="116">
        <v>31909.655999999999</v>
      </c>
      <c r="U1841" s="116">
        <v>1304.8487</v>
      </c>
      <c r="V1841" s="116">
        <v>957.39845000000003</v>
      </c>
      <c r="X1841" s="69">
        <v>89.112791999999999</v>
      </c>
    </row>
    <row r="1842" spans="1:24" ht="14.4">
      <c r="A1842" t="s">
        <v>3981</v>
      </c>
      <c r="B1842" s="85" t="s">
        <v>3355</v>
      </c>
      <c r="C1842" s="113" t="str">
        <f t="shared" si="320"/>
        <v>B.080.01.302</v>
      </c>
      <c r="D1842" s="9" t="s">
        <v>3354</v>
      </c>
      <c r="E1842" s="112" t="s">
        <v>2614</v>
      </c>
      <c r="F1842" s="115" t="str">
        <f t="shared" si="321"/>
        <v>4.5 MW wind turbine - foundation</v>
      </c>
      <c r="G1842" s="146">
        <v>315826.88666666672</v>
      </c>
      <c r="H1842" s="8">
        <f t="shared" si="322"/>
        <v>315826.88666666672</v>
      </c>
      <c r="J1842" s="169">
        <v>69441.674759584916</v>
      </c>
      <c r="K1842" s="8">
        <f t="shared" si="323"/>
        <v>69441.674759584916</v>
      </c>
      <c r="L1842" s="170">
        <v>4896.5918459000004</v>
      </c>
      <c r="M1842" s="170">
        <v>11518.1494559</v>
      </c>
      <c r="N1842" s="170">
        <v>5652.9004577849209</v>
      </c>
      <c r="O1842" s="170">
        <v>47374.033000000003</v>
      </c>
      <c r="Q1842" s="69">
        <v>2340834.9</v>
      </c>
      <c r="S1842" s="116">
        <v>6708.6863000000003</v>
      </c>
      <c r="T1842" s="116">
        <v>6269.2799000000005</v>
      </c>
      <c r="U1842" s="116">
        <v>270.23554000000001</v>
      </c>
      <c r="V1842" s="116">
        <v>169.17089000000001</v>
      </c>
      <c r="X1842" s="69">
        <v>14.254460999999999</v>
      </c>
    </row>
    <row r="1843" spans="1:24" ht="14.4">
      <c r="A1843" t="s">
        <v>3982</v>
      </c>
      <c r="B1843" s="85" t="s">
        <v>3355</v>
      </c>
      <c r="C1843" s="113" t="str">
        <f t="shared" si="320"/>
        <v>B.080.01.303</v>
      </c>
      <c r="D1843" s="9" t="s">
        <v>3354</v>
      </c>
      <c r="E1843" s="112" t="s">
        <v>2614</v>
      </c>
      <c r="F1843" s="115" t="str">
        <f t="shared" si="321"/>
        <v>4.5 MW wind turbine - moving parts diameter 163 m</v>
      </c>
      <c r="G1843" s="146">
        <v>702404.8</v>
      </c>
      <c r="H1843" s="8">
        <f t="shared" si="322"/>
        <v>702404.8</v>
      </c>
      <c r="J1843" s="169">
        <v>213950.0211396353</v>
      </c>
      <c r="K1843" s="8">
        <f t="shared" si="323"/>
        <v>213950.0211396353</v>
      </c>
      <c r="L1843" s="170">
        <v>8759.934870000001</v>
      </c>
      <c r="M1843" s="170">
        <v>52754.464952599999</v>
      </c>
      <c r="N1843" s="170">
        <v>47074.901317035299</v>
      </c>
      <c r="O1843" s="170">
        <v>105360.72</v>
      </c>
      <c r="Q1843" s="69">
        <v>7749794.7000000002</v>
      </c>
      <c r="S1843" s="116">
        <v>18708.094000000001</v>
      </c>
      <c r="T1843" s="116">
        <v>17550.319</v>
      </c>
      <c r="U1843" s="116">
        <v>684.44209999999998</v>
      </c>
      <c r="V1843" s="116">
        <v>473.33267999999998</v>
      </c>
      <c r="X1843" s="69">
        <v>55.501423000000003</v>
      </c>
    </row>
    <row r="1844" spans="1:24" ht="14.4">
      <c r="A1844" t="s">
        <v>3983</v>
      </c>
      <c r="B1844" s="85" t="s">
        <v>3355</v>
      </c>
      <c r="C1844" s="113" t="str">
        <f t="shared" si="320"/>
        <v>B.080.01.304</v>
      </c>
      <c r="D1844" s="9" t="s">
        <v>3354</v>
      </c>
      <c r="E1844" s="112" t="s">
        <v>2614</v>
      </c>
      <c r="F1844" s="115" t="str">
        <f t="shared" si="321"/>
        <v>4.5 MW wind turbine - tower 98 meter</v>
      </c>
      <c r="G1844" s="146">
        <v>405669.33333333337</v>
      </c>
      <c r="H1844" s="8">
        <f t="shared" si="322"/>
        <v>405669.33333333337</v>
      </c>
      <c r="J1844" s="169">
        <v>93815.856018883613</v>
      </c>
      <c r="K1844" s="8">
        <f t="shared" si="323"/>
        <v>93815.856018883613</v>
      </c>
      <c r="L1844" s="170">
        <v>5082.9118254200002</v>
      </c>
      <c r="M1844" s="170">
        <v>16224.044610020001</v>
      </c>
      <c r="N1844" s="170">
        <v>11658.499583443601</v>
      </c>
      <c r="O1844" s="170">
        <v>60850.400000000001</v>
      </c>
      <c r="Q1844" s="69">
        <v>4402758.9000000004</v>
      </c>
      <c r="S1844" s="116">
        <v>8755.1237000000001</v>
      </c>
      <c r="T1844" s="116">
        <v>8090.0577999999996</v>
      </c>
      <c r="U1844" s="116">
        <v>350.17108999999999</v>
      </c>
      <c r="V1844" s="116">
        <v>314.89488</v>
      </c>
      <c r="X1844" s="69">
        <v>19.356908000000001</v>
      </c>
    </row>
    <row r="1845" spans="1:24" ht="14.4">
      <c r="A1845" t="s">
        <v>3276</v>
      </c>
      <c r="B1845" s="85" t="s">
        <v>3355</v>
      </c>
      <c r="C1845" s="113" t="str">
        <f t="shared" si="320"/>
        <v>B.080.01.401</v>
      </c>
      <c r="D1845" s="9" t="s">
        <v>3354</v>
      </c>
      <c r="E1845" s="112" t="s">
        <v>2614</v>
      </c>
      <c r="F1845" s="115" t="str">
        <f t="shared" si="321"/>
        <v>6.2 MW full wind turbine (onshore)</v>
      </c>
      <c r="G1845" s="146">
        <v>2380202.2666666671</v>
      </c>
      <c r="H1845" s="8">
        <f t="shared" si="322"/>
        <v>2380202.2666666671</v>
      </c>
      <c r="J1845" s="169">
        <v>678823.89206371712</v>
      </c>
      <c r="K1845" s="8">
        <f t="shared" si="323"/>
        <v>678823.89206371712</v>
      </c>
      <c r="L1845" s="170">
        <v>34346.1374</v>
      </c>
      <c r="M1845" s="170">
        <v>142292.88547000001</v>
      </c>
      <c r="N1845" s="170">
        <v>145154.529193717</v>
      </c>
      <c r="O1845" s="170">
        <v>357030.34</v>
      </c>
      <c r="Q1845" s="69">
        <v>23856617</v>
      </c>
      <c r="S1845" s="116">
        <v>62122</v>
      </c>
      <c r="T1845" s="116">
        <v>58310.237000000001</v>
      </c>
      <c r="U1845" s="116">
        <v>2270.2615999999998</v>
      </c>
      <c r="V1845" s="116">
        <v>1541.5011</v>
      </c>
      <c r="X1845" s="69">
        <v>150.04508999999999</v>
      </c>
    </row>
    <row r="1846" spans="1:24" ht="14.4">
      <c r="A1846" t="s">
        <v>3984</v>
      </c>
      <c r="B1846" s="85" t="s">
        <v>3355</v>
      </c>
      <c r="C1846" s="113" t="str">
        <f t="shared" si="320"/>
        <v>B.080.01.402</v>
      </c>
      <c r="D1846" s="9" t="s">
        <v>3354</v>
      </c>
      <c r="E1846" s="112" t="s">
        <v>2614</v>
      </c>
      <c r="F1846" s="115" t="str">
        <f t="shared" si="321"/>
        <v>6.2 MW wind turbine - foundation</v>
      </c>
      <c r="G1846" s="146">
        <v>542695.49333333329</v>
      </c>
      <c r="H1846" s="8">
        <f t="shared" si="322"/>
        <v>542695.49333333329</v>
      </c>
      <c r="J1846" s="169">
        <v>124975.15082046582</v>
      </c>
      <c r="K1846" s="8">
        <f t="shared" si="323"/>
        <v>124975.15082046582</v>
      </c>
      <c r="L1846" s="170">
        <v>8385.2438829999992</v>
      </c>
      <c r="M1846" s="170">
        <v>22315.712351999999</v>
      </c>
      <c r="N1846" s="170">
        <v>12869.870585465833</v>
      </c>
      <c r="O1846" s="170">
        <v>81404.323999999993</v>
      </c>
      <c r="Q1846" s="69">
        <v>3915629.8</v>
      </c>
      <c r="S1846" s="116">
        <v>12790.532999999999</v>
      </c>
      <c r="T1846" s="116">
        <v>12031.044</v>
      </c>
      <c r="U1846" s="116">
        <v>488.57977</v>
      </c>
      <c r="V1846" s="116">
        <v>270.90989000000002</v>
      </c>
      <c r="X1846" s="69">
        <v>25.881931000000002</v>
      </c>
    </row>
    <row r="1847" spans="1:24" ht="14.4">
      <c r="A1847" t="s">
        <v>3985</v>
      </c>
      <c r="B1847" s="85" t="s">
        <v>3355</v>
      </c>
      <c r="C1847" s="113" t="str">
        <f t="shared" si="320"/>
        <v>B.080.01.403</v>
      </c>
      <c r="D1847" s="9" t="s">
        <v>3354</v>
      </c>
      <c r="E1847" s="112" t="s">
        <v>2614</v>
      </c>
      <c r="F1847" s="115" t="str">
        <f t="shared" si="321"/>
        <v>6.2 MW wind turbine - moving parts  diameter 162 m</v>
      </c>
      <c r="G1847" s="146">
        <v>1049620.6000000001</v>
      </c>
      <c r="H1847" s="8">
        <f t="shared" si="322"/>
        <v>1049620.6000000001</v>
      </c>
      <c r="J1847" s="169">
        <v>370710.06131426594</v>
      </c>
      <c r="K1847" s="8">
        <f t="shared" si="323"/>
        <v>370710.06131426594</v>
      </c>
      <c r="L1847" s="170">
        <v>16105.834500000001</v>
      </c>
      <c r="M1847" s="170">
        <v>88200.378980999987</v>
      </c>
      <c r="N1847" s="170">
        <v>108960.75783326599</v>
      </c>
      <c r="O1847" s="170">
        <v>157443.09</v>
      </c>
      <c r="Q1847" s="69">
        <v>11389174</v>
      </c>
      <c r="S1847" s="116">
        <v>32216.401999999998</v>
      </c>
      <c r="T1847" s="116">
        <v>30455.623</v>
      </c>
      <c r="U1847" s="116">
        <v>1099.5166999999999</v>
      </c>
      <c r="V1847" s="116">
        <v>661.26184000000001</v>
      </c>
      <c r="X1847" s="69">
        <v>86.482044000000002</v>
      </c>
    </row>
    <row r="1848" spans="1:24" ht="14.4">
      <c r="A1848" t="s">
        <v>3986</v>
      </c>
      <c r="B1848" s="85" t="s">
        <v>3355</v>
      </c>
      <c r="C1848" s="113" t="str">
        <f t="shared" si="320"/>
        <v>B.080.01.404</v>
      </c>
      <c r="D1848" s="9" t="s">
        <v>3354</v>
      </c>
      <c r="E1848" s="112" t="s">
        <v>2614</v>
      </c>
      <c r="F1848" s="115" t="str">
        <f t="shared" si="321"/>
        <v>6.2 MW wind turbine - tower 149 meter</v>
      </c>
      <c r="G1848" s="146">
        <v>787886.1333333333</v>
      </c>
      <c r="H1848" s="8">
        <f t="shared" si="322"/>
        <v>787886.1333333333</v>
      </c>
      <c r="J1848" s="169">
        <v>183138.67426924509</v>
      </c>
      <c r="K1848" s="8">
        <f t="shared" si="323"/>
        <v>183138.67426924509</v>
      </c>
      <c r="L1848" s="170">
        <v>9855.0591316999999</v>
      </c>
      <c r="M1848" s="170">
        <v>31776.793284560001</v>
      </c>
      <c r="N1848" s="170">
        <v>23323.901852985098</v>
      </c>
      <c r="O1848" s="170">
        <v>118182.92</v>
      </c>
      <c r="Q1848" s="69">
        <v>8551813.0999999996</v>
      </c>
      <c r="S1848" s="116">
        <v>17115.063999999998</v>
      </c>
      <c r="T1848" s="116">
        <v>15823.57</v>
      </c>
      <c r="U1848" s="116">
        <v>682.16517999999996</v>
      </c>
      <c r="V1848" s="116">
        <v>609.32937000000004</v>
      </c>
      <c r="X1848" s="69">
        <v>37.681114999999998</v>
      </c>
    </row>
    <row r="1849" spans="1:24" ht="14.4">
      <c r="A1849" t="s">
        <v>3277</v>
      </c>
      <c r="B1849" s="85" t="s">
        <v>3355</v>
      </c>
      <c r="C1849" s="113" t="str">
        <f t="shared" si="320"/>
        <v>B.080.01.601</v>
      </c>
      <c r="D1849" s="9" t="s">
        <v>3354</v>
      </c>
      <c r="E1849" s="112" t="s">
        <v>2614</v>
      </c>
      <c r="F1849" s="115" t="str">
        <f t="shared" si="321"/>
        <v>5 MW full wind turbine (offshore)</v>
      </c>
      <c r="G1849" s="146">
        <v>3385044.9333333336</v>
      </c>
      <c r="H1849" s="8">
        <f t="shared" si="322"/>
        <v>3385044.9333333336</v>
      </c>
      <c r="J1849" s="169">
        <v>1292952.7676046693</v>
      </c>
      <c r="K1849" s="8">
        <f t="shared" si="323"/>
        <v>1292952.7676046693</v>
      </c>
      <c r="L1849" s="170">
        <v>68297.480199999991</v>
      </c>
      <c r="M1849" s="170">
        <v>171351.11560500003</v>
      </c>
      <c r="N1849" s="170">
        <v>545547.43179966928</v>
      </c>
      <c r="O1849" s="170">
        <v>507756.74</v>
      </c>
      <c r="Q1849" s="69">
        <v>38400190</v>
      </c>
      <c r="S1849" s="116">
        <v>91089.654999999999</v>
      </c>
      <c r="T1849" s="116">
        <v>85266.603000000003</v>
      </c>
      <c r="U1849" s="116">
        <v>3214.2037</v>
      </c>
      <c r="V1849" s="116">
        <v>2608.8485999999998</v>
      </c>
      <c r="X1849" s="69">
        <v>223.47057000000001</v>
      </c>
    </row>
    <row r="1850" spans="1:24" ht="14.4">
      <c r="A1850" t="s">
        <v>3987</v>
      </c>
      <c r="B1850" s="85" t="s">
        <v>3355</v>
      </c>
      <c r="C1850" s="113" t="str">
        <f t="shared" si="320"/>
        <v>B.080.01.602</v>
      </c>
      <c r="D1850" s="9" t="s">
        <v>3354</v>
      </c>
      <c r="E1850" s="112" t="s">
        <v>2614</v>
      </c>
      <c r="F1850" s="115" t="str">
        <f t="shared" si="321"/>
        <v xml:space="preserve">5 MW wind turbine - offshore jacket substructure </v>
      </c>
      <c r="G1850" s="146">
        <v>1189191.6666666667</v>
      </c>
      <c r="H1850" s="8">
        <f t="shared" si="322"/>
        <v>1189191.6666666667</v>
      </c>
      <c r="J1850" s="169">
        <v>268873.99129809998</v>
      </c>
      <c r="K1850" s="8">
        <f t="shared" si="323"/>
        <v>268873.99129809998</v>
      </c>
      <c r="L1850" s="170">
        <v>15116.795789500002</v>
      </c>
      <c r="M1850" s="170">
        <v>48072.307318600004</v>
      </c>
      <c r="N1850" s="170">
        <v>27306.138190000001</v>
      </c>
      <c r="O1850" s="170">
        <v>178378.75</v>
      </c>
      <c r="Q1850" s="69">
        <v>12750770</v>
      </c>
      <c r="S1850" s="116">
        <v>25678.245999999999</v>
      </c>
      <c r="T1850" s="116">
        <v>23710.024000000001</v>
      </c>
      <c r="U1850" s="116">
        <v>1026.2068999999999</v>
      </c>
      <c r="V1850" s="116">
        <v>942.01562000000001</v>
      </c>
      <c r="X1850" s="69">
        <v>56.480088000000002</v>
      </c>
    </row>
    <row r="1851" spans="1:24" ht="14.4">
      <c r="A1851" t="s">
        <v>3988</v>
      </c>
      <c r="B1851" s="85" t="s">
        <v>3355</v>
      </c>
      <c r="C1851" s="113" t="str">
        <f t="shared" si="320"/>
        <v>B.080.01.603</v>
      </c>
      <c r="D1851" s="9" t="s">
        <v>3354</v>
      </c>
      <c r="E1851" s="112" t="s">
        <v>2614</v>
      </c>
      <c r="F1851" s="115" t="str">
        <f t="shared" si="321"/>
        <v>5 MW wind turbine - moving parts diameter 126 m</v>
      </c>
      <c r="G1851" s="146">
        <v>1049247.0666666667</v>
      </c>
      <c r="H1851" s="8">
        <f t="shared" si="322"/>
        <v>1049247.0666666667</v>
      </c>
      <c r="J1851" s="169">
        <v>724023.65633279411</v>
      </c>
      <c r="K1851" s="8">
        <f t="shared" si="323"/>
        <v>724023.65633279411</v>
      </c>
      <c r="L1851" s="170">
        <v>46309.473600000005</v>
      </c>
      <c r="M1851" s="170">
        <v>81333.495392000012</v>
      </c>
      <c r="N1851" s="170">
        <v>438993.62734079408</v>
      </c>
      <c r="O1851" s="170">
        <v>157387.06</v>
      </c>
      <c r="Q1851" s="69">
        <v>11386493</v>
      </c>
      <c r="S1851" s="116">
        <v>36080.591</v>
      </c>
      <c r="T1851" s="116">
        <v>34281.440000000002</v>
      </c>
      <c r="U1851" s="116">
        <v>1129.3556000000001</v>
      </c>
      <c r="V1851" s="116">
        <v>669.79504999999995</v>
      </c>
      <c r="X1851" s="69">
        <v>107.8351</v>
      </c>
    </row>
    <row r="1852" spans="1:24" ht="14.4">
      <c r="A1852" t="s">
        <v>3989</v>
      </c>
      <c r="B1852" s="85" t="s">
        <v>3355</v>
      </c>
      <c r="C1852" s="113" t="str">
        <f t="shared" si="320"/>
        <v>B.080.01.604</v>
      </c>
      <c r="D1852" s="9" t="s">
        <v>3354</v>
      </c>
      <c r="E1852" s="112" t="s">
        <v>2614</v>
      </c>
      <c r="F1852" s="115" t="str">
        <f t="shared" si="321"/>
        <v>5 MW wind turbine - offshore tower 90 meter</v>
      </c>
      <c r="G1852" s="146">
        <v>361810.77333333337</v>
      </c>
      <c r="H1852" s="8">
        <f t="shared" si="322"/>
        <v>361810.77333333337</v>
      </c>
      <c r="J1852" s="169">
        <v>84317.249273646594</v>
      </c>
      <c r="K1852" s="8">
        <f t="shared" si="323"/>
        <v>84317.249273646594</v>
      </c>
      <c r="L1852" s="170">
        <v>4469.7969267449998</v>
      </c>
      <c r="M1852" s="170">
        <v>14285.981970049999</v>
      </c>
      <c r="N1852" s="170">
        <v>11289.854376851599</v>
      </c>
      <c r="O1852" s="170">
        <v>54271.616000000002</v>
      </c>
      <c r="Q1852" s="69">
        <v>3949919.7</v>
      </c>
      <c r="S1852" s="116">
        <v>7786.9691000000003</v>
      </c>
      <c r="T1852" s="116">
        <v>7197.8863000000001</v>
      </c>
      <c r="U1852" s="116">
        <v>311.93279000000001</v>
      </c>
      <c r="V1852" s="116">
        <v>277.15003000000002</v>
      </c>
      <c r="X1852" s="69">
        <v>17.056761999999999</v>
      </c>
    </row>
    <row r="1853" spans="1:24" ht="14.4">
      <c r="A1853" t="s">
        <v>3278</v>
      </c>
      <c r="B1853" s="85" t="s">
        <v>3355</v>
      </c>
      <c r="C1853" s="113" t="str">
        <f t="shared" si="320"/>
        <v>B.080.01.701</v>
      </c>
      <c r="D1853" s="9" t="s">
        <v>3354</v>
      </c>
      <c r="E1853" s="112" t="s">
        <v>2614</v>
      </c>
      <c r="F1853" s="115" t="str">
        <f t="shared" si="321"/>
        <v>10 MW full wind turbine (offshore)</v>
      </c>
      <c r="G1853" s="146">
        <v>6098636.4666666668</v>
      </c>
      <c r="H1853" s="8">
        <f t="shared" si="322"/>
        <v>6098636.4666666668</v>
      </c>
      <c r="J1853" s="169">
        <v>2729439.6199530941</v>
      </c>
      <c r="K1853" s="8">
        <f t="shared" si="323"/>
        <v>2729439.6199530941</v>
      </c>
      <c r="L1853" s="170">
        <v>144156.59399999998</v>
      </c>
      <c r="M1853" s="170">
        <v>403078.13501799991</v>
      </c>
      <c r="N1853" s="170">
        <v>1267409.4209350939</v>
      </c>
      <c r="O1853" s="170">
        <v>914795.47</v>
      </c>
      <c r="Q1853" s="69">
        <v>66577722</v>
      </c>
      <c r="S1853" s="116">
        <v>187175.7</v>
      </c>
      <c r="T1853" s="116">
        <v>176724.31</v>
      </c>
      <c r="U1853" s="116">
        <v>6245.4967999999999</v>
      </c>
      <c r="V1853" s="116">
        <v>4205.8935000000001</v>
      </c>
      <c r="X1853" s="69">
        <v>523.53162999999995</v>
      </c>
    </row>
    <row r="1854" spans="1:24" ht="14.4">
      <c r="A1854" t="s">
        <v>3990</v>
      </c>
      <c r="B1854" s="85" t="s">
        <v>3355</v>
      </c>
      <c r="C1854" s="113" t="str">
        <f t="shared" si="320"/>
        <v>B.080.01.702</v>
      </c>
      <c r="D1854" s="9" t="s">
        <v>3354</v>
      </c>
      <c r="E1854" s="112" t="s">
        <v>2614</v>
      </c>
      <c r="F1854" s="115" t="str">
        <f t="shared" si="321"/>
        <v>10 MW wind turbine - offshore monopile substructure</v>
      </c>
      <c r="G1854" s="146">
        <v>1780519.9333333333</v>
      </c>
      <c r="H1854" s="8">
        <f t="shared" si="322"/>
        <v>1780519.9333333333</v>
      </c>
      <c r="J1854" s="169">
        <v>410717.4140764866</v>
      </c>
      <c r="K1854" s="8">
        <f t="shared" si="323"/>
        <v>410717.4140764866</v>
      </c>
      <c r="L1854" s="170">
        <v>22119.860660499999</v>
      </c>
      <c r="M1854" s="170">
        <v>71083.044753949987</v>
      </c>
      <c r="N1854" s="170">
        <v>50436.5186620366</v>
      </c>
      <c r="O1854" s="170">
        <v>267077.99</v>
      </c>
      <c r="Q1854" s="69">
        <v>19386556</v>
      </c>
      <c r="S1854" s="116">
        <v>38662.188000000002</v>
      </c>
      <c r="T1854" s="116">
        <v>35729.17</v>
      </c>
      <c r="U1854" s="116">
        <v>1540.1215</v>
      </c>
      <c r="V1854" s="116">
        <v>1392.8970999999999</v>
      </c>
      <c r="X1854" s="69">
        <v>84.688845000000001</v>
      </c>
    </row>
    <row r="1855" spans="1:24" ht="14.4">
      <c r="A1855" t="s">
        <v>3991</v>
      </c>
      <c r="B1855" s="85" t="s">
        <v>3355</v>
      </c>
      <c r="C1855" s="113" t="str">
        <f t="shared" si="320"/>
        <v>B.080.01.703</v>
      </c>
      <c r="D1855" s="9" t="s">
        <v>3354</v>
      </c>
      <c r="E1855" s="112" t="s">
        <v>2614</v>
      </c>
      <c r="F1855" s="115" t="str">
        <f t="shared" si="321"/>
        <v>10 MW wind turbine - moving parts diameter 198 m</v>
      </c>
      <c r="G1855" s="146">
        <v>3033163.7333333334</v>
      </c>
      <c r="H1855" s="8">
        <f t="shared" si="322"/>
        <v>3033163.7333333334</v>
      </c>
      <c r="J1855" s="169">
        <v>2008692.4116047472</v>
      </c>
      <c r="K1855" s="8">
        <f t="shared" si="323"/>
        <v>2008692.4116047472</v>
      </c>
      <c r="L1855" s="170">
        <v>109581.732</v>
      </c>
      <c r="M1855" s="170">
        <v>281936.61576000002</v>
      </c>
      <c r="N1855" s="170">
        <v>1162199.5038447471</v>
      </c>
      <c r="O1855" s="170">
        <v>454974.56</v>
      </c>
      <c r="Q1855" s="69">
        <v>32423515</v>
      </c>
      <c r="S1855" s="116">
        <v>118401.36</v>
      </c>
      <c r="T1855" s="116">
        <v>113097.72</v>
      </c>
      <c r="U1855" s="116">
        <v>3560.6098999999999</v>
      </c>
      <c r="V1855" s="116">
        <v>1743.0260000000001</v>
      </c>
      <c r="X1855" s="69">
        <v>375.33517000000001</v>
      </c>
    </row>
    <row r="1856" spans="1:24" ht="14.4">
      <c r="A1856" t="s">
        <v>3992</v>
      </c>
      <c r="B1856" s="85" t="s">
        <v>3355</v>
      </c>
      <c r="C1856" s="113" t="str">
        <f t="shared" si="320"/>
        <v>B.080.01.704</v>
      </c>
      <c r="D1856" s="9" t="s">
        <v>3354</v>
      </c>
      <c r="E1856" s="112" t="s">
        <v>2614</v>
      </c>
      <c r="F1856" s="115" t="str">
        <f t="shared" si="321"/>
        <v>10 MW wind turbine - offshore tower 119 meter</v>
      </c>
      <c r="G1856" s="146">
        <v>880891.2</v>
      </c>
      <c r="H1856" s="8">
        <f t="shared" si="322"/>
        <v>880891.2</v>
      </c>
      <c r="J1856" s="169">
        <v>198973.81924976475</v>
      </c>
      <c r="K1856" s="8">
        <f t="shared" si="323"/>
        <v>198973.81924976475</v>
      </c>
      <c r="L1856" s="170">
        <v>11214.915213877999</v>
      </c>
      <c r="M1856" s="170">
        <v>35839.998035886761</v>
      </c>
      <c r="N1856" s="170">
        <v>19785.225999999999</v>
      </c>
      <c r="O1856" s="170">
        <v>132133.68</v>
      </c>
      <c r="Q1856" s="69">
        <v>9455377.5999999996</v>
      </c>
      <c r="S1856" s="116">
        <v>19028.704000000002</v>
      </c>
      <c r="T1856" s="116">
        <v>17569.064999999999</v>
      </c>
      <c r="U1856" s="116">
        <v>760.47653000000003</v>
      </c>
      <c r="V1856" s="116">
        <v>699.16290000000004</v>
      </c>
      <c r="X1856" s="69">
        <v>41.835186999999998</v>
      </c>
    </row>
    <row r="1857" spans="1:24" ht="14.4">
      <c r="A1857" t="s">
        <v>3279</v>
      </c>
      <c r="B1857" s="85" t="s">
        <v>3355</v>
      </c>
      <c r="C1857" s="113" t="str">
        <f t="shared" si="320"/>
        <v>B.080.01.801</v>
      </c>
      <c r="D1857" s="9" t="s">
        <v>3354</v>
      </c>
      <c r="E1857" s="112" t="s">
        <v>2614</v>
      </c>
      <c r="F1857" s="115" t="str">
        <f t="shared" si="321"/>
        <v>15 MW full wind turbine (offshore)</v>
      </c>
      <c r="G1857" s="146">
        <v>8421748</v>
      </c>
      <c r="H1857" s="8">
        <f t="shared" si="322"/>
        <v>8421748</v>
      </c>
      <c r="J1857" s="169">
        <v>3793667.5577277001</v>
      </c>
      <c r="K1857" s="8">
        <f t="shared" si="323"/>
        <v>3793667.5577277001</v>
      </c>
      <c r="L1857" s="170">
        <v>207504.557</v>
      </c>
      <c r="M1857" s="170">
        <v>633773.1381460001</v>
      </c>
      <c r="N1857" s="170">
        <v>1689127.6625817001</v>
      </c>
      <c r="O1857" s="170">
        <v>1263262.2</v>
      </c>
      <c r="Q1857" s="69">
        <v>97381098</v>
      </c>
      <c r="S1857" s="116">
        <v>313712.52</v>
      </c>
      <c r="T1857" s="116">
        <v>298072.31</v>
      </c>
      <c r="U1857" s="116">
        <v>9099.2338</v>
      </c>
      <c r="V1857" s="116">
        <v>6540.9735000000001</v>
      </c>
      <c r="X1857" s="69">
        <v>653.78599999999994</v>
      </c>
    </row>
    <row r="1858" spans="1:24" ht="14.4">
      <c r="A1858" t="s">
        <v>3993</v>
      </c>
      <c r="B1858" s="85" t="s">
        <v>3355</v>
      </c>
      <c r="C1858" s="113" t="str">
        <f t="shared" si="320"/>
        <v>B.080.01.802</v>
      </c>
      <c r="D1858" s="9" t="s">
        <v>3354</v>
      </c>
      <c r="E1858" s="112" t="s">
        <v>2614</v>
      </c>
      <c r="F1858" s="115" t="str">
        <f t="shared" si="321"/>
        <v>15 MW wind turbine - offshore monopile substructure</v>
      </c>
      <c r="G1858" s="146">
        <v>2380857.2000000002</v>
      </c>
      <c r="H1858" s="8">
        <f t="shared" si="322"/>
        <v>2380857.2000000002</v>
      </c>
      <c r="J1858" s="169">
        <v>973378.75094882818</v>
      </c>
      <c r="K1858" s="8">
        <f t="shared" si="323"/>
        <v>973378.75094882818</v>
      </c>
      <c r="L1858" s="170">
        <v>38676.342239999998</v>
      </c>
      <c r="M1858" s="170">
        <v>308403.36657880002</v>
      </c>
      <c r="N1858" s="170">
        <v>269170.46213002806</v>
      </c>
      <c r="O1858" s="170">
        <v>357128.58</v>
      </c>
      <c r="Q1858" s="69">
        <v>26078600</v>
      </c>
      <c r="S1858" s="116">
        <v>146026.22</v>
      </c>
      <c r="T1858" s="116">
        <v>140736.1</v>
      </c>
      <c r="U1858" s="116">
        <v>3311.3425000000002</v>
      </c>
      <c r="V1858" s="116">
        <v>1978.7799</v>
      </c>
      <c r="X1858" s="69">
        <v>181.47056000000001</v>
      </c>
    </row>
    <row r="1859" spans="1:24" ht="14.4">
      <c r="A1859" t="s">
        <v>3994</v>
      </c>
      <c r="B1859" s="85" t="s">
        <v>3355</v>
      </c>
      <c r="C1859" s="113" t="str">
        <f t="shared" si="320"/>
        <v>B.080.01.803</v>
      </c>
      <c r="D1859" s="9" t="s">
        <v>3354</v>
      </c>
      <c r="E1859" s="112" t="s">
        <v>2614</v>
      </c>
      <c r="F1859" s="115" t="str">
        <f t="shared" si="321"/>
        <v>15 MW wind turbine - moving parts diameter 240 m</v>
      </c>
      <c r="G1859" s="146">
        <v>4476177.0000000009</v>
      </c>
      <c r="H1859" s="8">
        <f t="shared" si="322"/>
        <v>4476177.0000000009</v>
      </c>
      <c r="J1859" s="169">
        <v>2429591.0034293002</v>
      </c>
      <c r="K1859" s="8">
        <f t="shared" si="323"/>
        <v>2429591.0034293002</v>
      </c>
      <c r="L1859" s="170">
        <v>153794.883</v>
      </c>
      <c r="M1859" s="170">
        <v>263243.96196300001</v>
      </c>
      <c r="N1859" s="170">
        <v>1341125.6084662999</v>
      </c>
      <c r="O1859" s="170">
        <v>671426.55</v>
      </c>
      <c r="Q1859" s="69">
        <v>53040853</v>
      </c>
      <c r="S1859" s="116">
        <v>130706.45</v>
      </c>
      <c r="T1859" s="116">
        <v>123056.95</v>
      </c>
      <c r="U1859" s="116">
        <v>4388.5982000000004</v>
      </c>
      <c r="V1859" s="116">
        <v>3260.9061999999999</v>
      </c>
      <c r="X1859" s="69">
        <v>392.20078000000001</v>
      </c>
    </row>
    <row r="1860" spans="1:24" ht="14.4">
      <c r="A1860" t="s">
        <v>3995</v>
      </c>
      <c r="B1860" s="85" t="s">
        <v>3355</v>
      </c>
      <c r="C1860" s="113" t="str">
        <f t="shared" si="320"/>
        <v>B.080.01.804</v>
      </c>
      <c r="D1860" s="9" t="s">
        <v>3354</v>
      </c>
      <c r="E1860" s="112" t="s">
        <v>2614</v>
      </c>
      <c r="F1860" s="115" t="str">
        <f t="shared" si="321"/>
        <v>15 MW wind turbine - offshore tower 150 meter</v>
      </c>
      <c r="G1860" s="146">
        <v>1046551.3333333335</v>
      </c>
      <c r="H1860" s="8">
        <f t="shared" si="322"/>
        <v>1046551.3333333335</v>
      </c>
      <c r="J1860" s="169">
        <v>248281.17546340101</v>
      </c>
      <c r="K1860" s="8">
        <f t="shared" si="323"/>
        <v>248281.17546340101</v>
      </c>
      <c r="L1860" s="170">
        <v>13443.078287999999</v>
      </c>
      <c r="M1860" s="170">
        <v>43892.15129709</v>
      </c>
      <c r="N1860" s="170">
        <v>33963.245878310998</v>
      </c>
      <c r="O1860" s="170">
        <v>156982.70000000001</v>
      </c>
      <c r="Q1860" s="69">
        <v>11449281</v>
      </c>
      <c r="S1860" s="116">
        <v>22766.559000000001</v>
      </c>
      <c r="T1860" s="116">
        <v>21034.302</v>
      </c>
      <c r="U1860" s="116">
        <v>906.48612000000003</v>
      </c>
      <c r="V1860" s="116">
        <v>825.77040999999997</v>
      </c>
      <c r="X1860" s="69">
        <v>52.322256000000003</v>
      </c>
    </row>
    <row r="1861" spans="1:24" ht="14.4">
      <c r="A1861" t="s">
        <v>3280</v>
      </c>
      <c r="B1861" s="85" t="s">
        <v>3355</v>
      </c>
      <c r="C1861" s="113" t="str">
        <f t="shared" si="320"/>
        <v>B.080.01.901</v>
      </c>
      <c r="D1861" s="9" t="s">
        <v>3354</v>
      </c>
      <c r="E1861" s="112" t="s">
        <v>2101</v>
      </c>
      <c r="F1861" s="115" t="str">
        <f t="shared" si="321"/>
        <v>Array cable 66 kV per km</v>
      </c>
      <c r="G1861" s="146">
        <v>50602.032666666666</v>
      </c>
      <c r="H1861" s="8">
        <f t="shared" si="322"/>
        <v>50602.032666666666</v>
      </c>
      <c r="J1861" s="169">
        <v>39184.323831896661</v>
      </c>
      <c r="K1861" s="8">
        <f t="shared" si="323"/>
        <v>39184.323831896661</v>
      </c>
      <c r="L1861" s="170">
        <v>1457.9933039000002</v>
      </c>
      <c r="M1861" s="170">
        <v>7608.8833879000003</v>
      </c>
      <c r="N1861" s="170">
        <v>22527.142240096662</v>
      </c>
      <c r="O1861" s="170">
        <v>7590.3049000000001</v>
      </c>
      <c r="Q1861" s="69">
        <v>1043560.1</v>
      </c>
      <c r="S1861" s="116">
        <v>1640.1849</v>
      </c>
      <c r="T1861" s="116">
        <v>1516.1066000000001</v>
      </c>
      <c r="U1861" s="116">
        <v>52.783822999999998</v>
      </c>
      <c r="V1861" s="116">
        <v>71.294511</v>
      </c>
      <c r="X1861" s="69">
        <v>11.27032</v>
      </c>
    </row>
    <row r="1862" spans="1:24" ht="14.4">
      <c r="A1862" t="s">
        <v>3281</v>
      </c>
      <c r="B1862" s="85" t="s">
        <v>3355</v>
      </c>
      <c r="C1862" s="113" t="str">
        <f t="shared" si="320"/>
        <v>B.080.01.902</v>
      </c>
      <c r="D1862" s="9" t="s">
        <v>3354</v>
      </c>
      <c r="E1862" s="112" t="s">
        <v>2101</v>
      </c>
      <c r="F1862" s="115" t="str">
        <f t="shared" si="321"/>
        <v>Connection to coast cable 220 for kV per km (max 250 MW)</v>
      </c>
      <c r="G1862" s="146">
        <v>167827.73333333334</v>
      </c>
      <c r="H1862" s="8">
        <f t="shared" si="322"/>
        <v>167827.73333333334</v>
      </c>
      <c r="J1862" s="169">
        <v>143279.74363657771</v>
      </c>
      <c r="K1862" s="8">
        <f t="shared" si="323"/>
        <v>143279.74363657771</v>
      </c>
      <c r="L1862" s="170">
        <v>5292.4601460000003</v>
      </c>
      <c r="M1862" s="170">
        <v>29564.382370200001</v>
      </c>
      <c r="N1862" s="170">
        <v>83248.741120377716</v>
      </c>
      <c r="O1862" s="170">
        <v>25174.16</v>
      </c>
      <c r="Q1862" s="69">
        <v>3834925.6</v>
      </c>
      <c r="S1862" s="116">
        <v>5685.2452000000003</v>
      </c>
      <c r="T1862" s="116">
        <v>5245.1399000000001</v>
      </c>
      <c r="U1862" s="116">
        <v>179.05486999999999</v>
      </c>
      <c r="V1862" s="116">
        <v>261.05038000000002</v>
      </c>
      <c r="X1862" s="69">
        <v>40.889297999999997</v>
      </c>
    </row>
    <row r="1863" spans="1:24" ht="14.4">
      <c r="A1863" t="s">
        <v>3282</v>
      </c>
      <c r="B1863" s="85" t="s">
        <v>3355</v>
      </c>
      <c r="C1863" s="113" t="str">
        <f t="shared" si="320"/>
        <v>B.080.01.910</v>
      </c>
      <c r="D1863" s="9" t="s">
        <v>3354</v>
      </c>
      <c r="E1863" s="112" t="s">
        <v>2614</v>
      </c>
      <c r="F1863" s="115" t="str">
        <f t="shared" si="321"/>
        <v>Electrical substation offshore 150 MW windfarm</v>
      </c>
      <c r="G1863" s="146">
        <v>3486440.8666666667</v>
      </c>
      <c r="H1863" s="8">
        <f t="shared" si="322"/>
        <v>3486440.8666666667</v>
      </c>
      <c r="J1863" s="169">
        <v>954676.610468367</v>
      </c>
      <c r="K1863" s="8">
        <f t="shared" si="323"/>
        <v>954676.610468367</v>
      </c>
      <c r="L1863" s="170">
        <v>42174.811779000003</v>
      </c>
      <c r="M1863" s="170">
        <v>123270.965998</v>
      </c>
      <c r="N1863" s="170">
        <v>266264.70269136701</v>
      </c>
      <c r="O1863" s="170">
        <v>522966.13</v>
      </c>
      <c r="Q1863" s="69">
        <v>40955435</v>
      </c>
      <c r="S1863" s="116">
        <v>79270.551999999996</v>
      </c>
      <c r="T1863" s="116">
        <v>73591.335000000006</v>
      </c>
      <c r="U1863" s="116">
        <v>3101.8917000000001</v>
      </c>
      <c r="V1863" s="116">
        <v>2577.3253</v>
      </c>
      <c r="X1863" s="69">
        <v>234.39398</v>
      </c>
    </row>
    <row r="1864" spans="1:24" ht="14.4">
      <c r="A1864" t="s">
        <v>3283</v>
      </c>
      <c r="B1864" s="85" t="s">
        <v>3355</v>
      </c>
      <c r="C1864" s="113" t="str">
        <f t="shared" si="320"/>
        <v>B.080.01.911</v>
      </c>
      <c r="D1864" s="9" t="s">
        <v>3354</v>
      </c>
      <c r="E1864" s="112" t="s">
        <v>2614</v>
      </c>
      <c r="F1864" s="115" t="str">
        <f t="shared" si="321"/>
        <v>Electrical substation offshore 740 MW windfarm</v>
      </c>
      <c r="G1864" s="146">
        <v>12113691.333333334</v>
      </c>
      <c r="H1864" s="8">
        <f t="shared" si="322"/>
        <v>12113691.333333334</v>
      </c>
      <c r="J1864" s="169">
        <v>2846542.729055752</v>
      </c>
      <c r="K1864" s="8">
        <f t="shared" si="323"/>
        <v>2846542.729055752</v>
      </c>
      <c r="L1864" s="170">
        <v>133343.62981000001</v>
      </c>
      <c r="M1864" s="170">
        <v>414502.19384200004</v>
      </c>
      <c r="N1864" s="170">
        <v>481643.20540375198</v>
      </c>
      <c r="O1864" s="170">
        <v>1817053.7</v>
      </c>
      <c r="Q1864" s="172">
        <v>116530070</v>
      </c>
      <c r="S1864" s="116">
        <v>258813.55</v>
      </c>
      <c r="T1864" s="116">
        <v>240039.37</v>
      </c>
      <c r="U1864" s="116">
        <v>10420.296</v>
      </c>
      <c r="V1864" s="116">
        <v>8353.8811000000005</v>
      </c>
      <c r="X1864" s="69">
        <v>648.45723999999996</v>
      </c>
    </row>
    <row r="1865" spans="1:24" ht="14.4">
      <c r="A1865" t="s">
        <v>3284</v>
      </c>
      <c r="B1865" s="85" t="s">
        <v>3355</v>
      </c>
      <c r="C1865" s="113" t="str">
        <f t="shared" si="320"/>
        <v>B.080.01.912</v>
      </c>
      <c r="D1865" s="9" t="s">
        <v>3354</v>
      </c>
      <c r="E1865" s="112" t="s">
        <v>2614</v>
      </c>
      <c r="F1865" s="115" t="str">
        <f t="shared" si="321"/>
        <v>Electrical substation offshore 1005 MW windfarm</v>
      </c>
      <c r="G1865" s="146">
        <v>14080662.666666666</v>
      </c>
      <c r="H1865" s="8">
        <f t="shared" si="322"/>
        <v>14080662.666666666</v>
      </c>
      <c r="J1865" s="169">
        <v>5918330.7092296658</v>
      </c>
      <c r="K1865" s="8">
        <f t="shared" si="323"/>
        <v>5918330.7092296658</v>
      </c>
      <c r="L1865" s="170">
        <v>233130.73199999999</v>
      </c>
      <c r="M1865" s="170">
        <v>1795568.161229</v>
      </c>
      <c r="N1865" s="170">
        <v>1777532.4160006659</v>
      </c>
      <c r="O1865" s="170">
        <v>2112099.4</v>
      </c>
      <c r="Q1865" s="172">
        <v>154392000</v>
      </c>
      <c r="S1865" s="116">
        <v>853494.53</v>
      </c>
      <c r="T1865" s="116">
        <v>822392.39</v>
      </c>
      <c r="U1865" s="116">
        <v>19448.105</v>
      </c>
      <c r="V1865" s="116">
        <v>11654.036</v>
      </c>
      <c r="X1865" s="69">
        <v>1159.6609000000001</v>
      </c>
    </row>
    <row r="1866" spans="1:24" ht="14.4">
      <c r="A1866" t="s">
        <v>3996</v>
      </c>
      <c r="B1866" s="85" t="s">
        <v>3355</v>
      </c>
      <c r="C1866" s="113" t="str">
        <f t="shared" si="320"/>
        <v>B.090.01.101</v>
      </c>
      <c r="D1866" s="9" t="s">
        <v>3354</v>
      </c>
      <c r="E1866" s="112" t="s">
        <v>63</v>
      </c>
      <c r="F1866" s="115" t="str">
        <f t="shared" si="321"/>
        <v>optimal offshore take North sea 15 WM x 50 turbines capacity factor 50%</v>
      </c>
      <c r="G1866" s="146">
        <v>1.5172552E-3</v>
      </c>
      <c r="H1866" s="8">
        <f t="shared" si="322"/>
        <v>1.5172552E-3</v>
      </c>
      <c r="J1866" s="169">
        <v>6.8727813916316996E-4</v>
      </c>
      <c r="K1866" s="8">
        <f t="shared" si="323"/>
        <v>6.8727813916316996E-4</v>
      </c>
      <c r="L1866" s="170">
        <v>3.7035859299999998E-5</v>
      </c>
      <c r="M1866" s="170">
        <v>1.1566941208409999E-4</v>
      </c>
      <c r="N1866" s="170">
        <v>3.0698458777906999E-4</v>
      </c>
      <c r="O1866" s="170">
        <v>2.2758828E-4</v>
      </c>
      <c r="Q1866" s="69">
        <v>1.7820664999999999E-2</v>
      </c>
      <c r="S1866" s="199">
        <v>5.5751468000000002E-5</v>
      </c>
      <c r="T1866" s="199">
        <v>5.2922283E-5</v>
      </c>
      <c r="U1866" s="199">
        <v>1.6297325E-6</v>
      </c>
      <c r="V1866" s="199">
        <v>1.1994524E-6</v>
      </c>
      <c r="X1866" s="172">
        <v>1.2203933E-7</v>
      </c>
    </row>
    <row r="1867" spans="1:24" ht="14.4">
      <c r="A1867" t="s">
        <v>3997</v>
      </c>
      <c r="B1867" s="85" t="s">
        <v>3355</v>
      </c>
      <c r="C1867" s="113" t="str">
        <f t="shared" si="320"/>
        <v>B.090.01.102</v>
      </c>
      <c r="D1867" s="9" t="s">
        <v>3354</v>
      </c>
      <c r="E1867" s="112" t="s">
        <v>63</v>
      </c>
      <c r="F1867" s="115" t="str">
        <f t="shared" si="321"/>
        <v>optimal onshore take NL DK DE UK 6.2 WM x 80 turbines capacity factor 40%</v>
      </c>
      <c r="G1867" s="146">
        <v>1.2342579333333335E-3</v>
      </c>
      <c r="H1867" s="8">
        <f t="shared" si="322"/>
        <v>1.2342579333333335E-3</v>
      </c>
      <c r="J1867" s="169">
        <v>3.5200528532267289E-4</v>
      </c>
      <c r="K1867" s="8">
        <f t="shared" si="323"/>
        <v>3.5200528532267289E-4</v>
      </c>
      <c r="L1867" s="170">
        <v>1.7810247979999999E-5</v>
      </c>
      <c r="M1867" s="170">
        <v>7.3786217790999998E-5</v>
      </c>
      <c r="N1867" s="170">
        <v>7.5270129551672886E-5</v>
      </c>
      <c r="O1867" s="170">
        <v>1.8513869000000001E-4</v>
      </c>
      <c r="Q1867" s="69">
        <v>1.2370890000000001E-2</v>
      </c>
      <c r="S1867" s="199">
        <v>3.2213469000000001E-5</v>
      </c>
      <c r="T1867" s="199">
        <v>3.0236873000000001E-5</v>
      </c>
      <c r="U1867" s="199">
        <v>1.177248E-6</v>
      </c>
      <c r="V1867" s="199">
        <v>7.9934802000000004E-7</v>
      </c>
      <c r="X1867" s="172">
        <v>7.7806136999999996E-8</v>
      </c>
    </row>
    <row r="1868" spans="1:24" ht="14.4">
      <c r="A1868" t="s">
        <v>3998</v>
      </c>
      <c r="B1868" s="85" t="s">
        <v>3355</v>
      </c>
      <c r="C1868" s="113" t="str">
        <f t="shared" si="320"/>
        <v>B.090.01.103</v>
      </c>
      <c r="D1868" s="9" t="s">
        <v>3354</v>
      </c>
      <c r="E1868" s="112" t="s">
        <v>63</v>
      </c>
      <c r="F1868" s="115" t="str">
        <f t="shared" si="321"/>
        <v>average offshore take North sea 10 WM x 75 turbines capacity factor 37.5 %</v>
      </c>
      <c r="G1868" s="146">
        <v>2.1874584000000003E-3</v>
      </c>
      <c r="H1868" s="8">
        <f t="shared" si="322"/>
        <v>2.1874584000000003E-3</v>
      </c>
      <c r="J1868" s="169">
        <v>9.8458125091596032E-4</v>
      </c>
      <c r="K1868" s="8">
        <f t="shared" si="323"/>
        <v>9.8458125091596032E-4</v>
      </c>
      <c r="L1868" s="170">
        <v>5.1355814900000003E-5</v>
      </c>
      <c r="M1868" s="170">
        <v>1.4747896750700001E-4</v>
      </c>
      <c r="N1868" s="170">
        <v>4.5762770850896032E-4</v>
      </c>
      <c r="O1868" s="170">
        <v>3.2811876000000002E-4</v>
      </c>
      <c r="Q1868" s="69">
        <v>2.4311422999999999E-2</v>
      </c>
      <c r="S1868" s="199">
        <v>6.6766292000000003E-5</v>
      </c>
      <c r="T1868" s="199">
        <v>6.2988262999999993E-5</v>
      </c>
      <c r="U1868" s="199">
        <v>2.2330831999999999E-6</v>
      </c>
      <c r="V1868" s="199">
        <v>1.5449454E-6</v>
      </c>
      <c r="X1868" s="172">
        <v>1.9266486999999999E-7</v>
      </c>
    </row>
    <row r="1869" spans="1:24" ht="14.4">
      <c r="A1869" t="s">
        <v>3999</v>
      </c>
      <c r="B1869" s="85" t="s">
        <v>3355</v>
      </c>
      <c r="C1869" s="113" t="str">
        <f t="shared" si="320"/>
        <v>B.090.01.104</v>
      </c>
      <c r="D1869" s="9" t="s">
        <v>3354</v>
      </c>
      <c r="E1869" s="112" t="s">
        <v>63</v>
      </c>
      <c r="F1869" s="115" t="str">
        <f t="shared" si="321"/>
        <v>average offshore take North sea 5 WM x 150 turbines capacity factor 37.5 %</v>
      </c>
      <c r="G1869" s="146">
        <v>2.4199608666666669E-3</v>
      </c>
      <c r="H1869" s="8">
        <f t="shared" si="322"/>
        <v>2.4199608666666669E-3</v>
      </c>
      <c r="J1869" s="169">
        <v>9.3624013311084447E-4</v>
      </c>
      <c r="K1869" s="8">
        <f t="shared" si="323"/>
        <v>9.3624013311084447E-4</v>
      </c>
      <c r="L1869" s="170">
        <v>4.8799104500000001E-5</v>
      </c>
      <c r="M1869" s="170">
        <v>1.26932169876E-4</v>
      </c>
      <c r="N1869" s="170">
        <v>3.9751472873484451E-4</v>
      </c>
      <c r="O1869" s="170">
        <v>3.6299413000000002E-4</v>
      </c>
      <c r="Q1869" s="69">
        <v>2.7846271999999998E-2</v>
      </c>
      <c r="S1869" s="199">
        <v>6.5107851E-5</v>
      </c>
      <c r="T1869" s="199">
        <v>6.0916028000000001E-5</v>
      </c>
      <c r="U1869" s="199">
        <v>2.2978532000000001E-6</v>
      </c>
      <c r="V1869" s="199">
        <v>1.89397E-6</v>
      </c>
      <c r="X1869" s="172">
        <v>1.6662844000000001E-7</v>
      </c>
    </row>
    <row r="1870" spans="1:24" ht="14.4">
      <c r="A1870" t="s">
        <v>4000</v>
      </c>
      <c r="B1870" s="85" t="s">
        <v>3355</v>
      </c>
      <c r="C1870" s="113" t="str">
        <f t="shared" si="320"/>
        <v>B.090.01.105</v>
      </c>
      <c r="D1870" s="9" t="s">
        <v>3354</v>
      </c>
      <c r="E1870" s="112" t="s">
        <v>63</v>
      </c>
      <c r="F1870" s="115" t="str">
        <f t="shared" si="321"/>
        <v>average onshore take NL DK DE UK 4.5 WM x 80 turbines capacity factor 21%</v>
      </c>
      <c r="G1870" s="146">
        <v>2.0346094000000003E-3</v>
      </c>
      <c r="H1870" s="8">
        <f t="shared" si="322"/>
        <v>2.0346094000000003E-3</v>
      </c>
      <c r="J1870" s="169">
        <v>5.3899113445142943E-4</v>
      </c>
      <c r="K1870" s="8">
        <f t="shared" si="323"/>
        <v>5.3899113445142943E-4</v>
      </c>
      <c r="L1870" s="170">
        <v>2.6776747280000004E-5</v>
      </c>
      <c r="M1870" s="170">
        <v>1.15021517379E-4</v>
      </c>
      <c r="N1870" s="170">
        <v>9.2001459792429407E-5</v>
      </c>
      <c r="O1870" s="170">
        <v>3.0519141E-4</v>
      </c>
      <c r="Q1870" s="69">
        <v>2.0709574000000001E-2</v>
      </c>
      <c r="S1870" s="199">
        <v>4.8828166000000002E-5</v>
      </c>
      <c r="T1870" s="199">
        <v>4.5595644999999997E-5</v>
      </c>
      <c r="U1870" s="199">
        <v>1.8644957999999999E-6</v>
      </c>
      <c r="V1870" s="199">
        <v>1.3680248E-6</v>
      </c>
      <c r="X1870" s="172">
        <v>1.2733309E-7</v>
      </c>
    </row>
    <row r="1871" spans="1:24" ht="14.4">
      <c r="B1871" s="85"/>
      <c r="C1871" s="113"/>
      <c r="D1871" s="1" t="s">
        <v>1902</v>
      </c>
      <c r="E1871" s="112"/>
      <c r="H1871" s="8"/>
      <c r="Q1871"/>
      <c r="S1871" s="3"/>
      <c r="T1871" s="3"/>
      <c r="U1871" s="3"/>
      <c r="V1871" s="3"/>
      <c r="X1871" s="3"/>
    </row>
    <row r="1872" spans="1:24">
      <c r="D1872" s="1" t="s">
        <v>168</v>
      </c>
      <c r="H1872" s="8"/>
      <c r="Q1872"/>
      <c r="S1872" s="3"/>
      <c r="T1872" s="3"/>
      <c r="U1872" s="3"/>
      <c r="V1872" s="3"/>
      <c r="X1872" s="3"/>
    </row>
    <row r="1873" spans="1:24" ht="14.4">
      <c r="A1873" t="s">
        <v>1903</v>
      </c>
      <c r="B1873" s="85" t="s">
        <v>912</v>
      </c>
      <c r="C1873" s="113" t="str">
        <f t="shared" ref="C1873:C1910" si="324">MID(A1873,1,12)</f>
        <v>C.010.01.101</v>
      </c>
      <c r="D1873" s="9" t="s">
        <v>168</v>
      </c>
      <c r="E1873" s="117" t="s">
        <v>913</v>
      </c>
      <c r="F1873" s="115" t="str">
        <f t="shared" ref="F1873:F1910" si="325">MID(A1873, 21,85)</f>
        <v>Air traffic continental (min weight/volume ratio 0.167 ton/m3) (tkm)</v>
      </c>
      <c r="G1873" s="146">
        <v>1.4152</v>
      </c>
      <c r="H1873" s="8">
        <f t="shared" ref="H1873:H1878" si="326">G1873</f>
        <v>1.4152</v>
      </c>
      <c r="J1873" s="169">
        <v>0.35866234187099999</v>
      </c>
      <c r="K1873" s="8">
        <f t="shared" ref="K1873:K1878" si="327">J1873</f>
        <v>0.35866234187099999</v>
      </c>
      <c r="L1873" s="170">
        <v>4.7249019510000002E-3</v>
      </c>
      <c r="M1873" s="170">
        <v>1.7207347920000001E-2</v>
      </c>
      <c r="N1873" s="170">
        <v>0.124450092</v>
      </c>
      <c r="O1873" s="170">
        <v>0.21228</v>
      </c>
      <c r="Q1873" s="69">
        <v>22.245421</v>
      </c>
      <c r="S1873" s="116">
        <v>2.809555E-2</v>
      </c>
      <c r="T1873" s="116">
        <v>2.5370612000000001E-2</v>
      </c>
      <c r="U1873" s="116">
        <v>1.1416581000000001E-3</v>
      </c>
      <c r="V1873" s="116">
        <v>1.5832800000000001E-3</v>
      </c>
      <c r="X1873" s="172">
        <v>7.1364706000000001E-5</v>
      </c>
    </row>
    <row r="1874" spans="1:24" ht="14.4">
      <c r="A1874" t="s">
        <v>1904</v>
      </c>
      <c r="B1874" s="85" t="s">
        <v>912</v>
      </c>
      <c r="C1874" s="113" t="str">
        <f t="shared" si="324"/>
        <v>C.010.01.102</v>
      </c>
      <c r="D1874" s="9" t="s">
        <v>168</v>
      </c>
      <c r="E1874" s="117" t="s">
        <v>913</v>
      </c>
      <c r="F1874" s="115" t="str">
        <f t="shared" si="325"/>
        <v>Air traffic intercontinental (min weight/volume ratio 0.167 ton/m3) (tkm)</v>
      </c>
      <c r="G1874" s="146">
        <v>0.57787333333333335</v>
      </c>
      <c r="H1874" s="8">
        <f t="shared" si="326"/>
        <v>0.57787333333333335</v>
      </c>
      <c r="J1874" s="169">
        <v>0.16058549732569999</v>
      </c>
      <c r="K1874" s="8">
        <f t="shared" si="327"/>
        <v>0.16058549732569999</v>
      </c>
      <c r="L1874" s="170">
        <v>1.9293349662E-3</v>
      </c>
      <c r="M1874" s="170">
        <v>2.1158040626500001E-2</v>
      </c>
      <c r="N1874" s="170">
        <v>5.0817121733000001E-2</v>
      </c>
      <c r="O1874" s="170">
        <v>8.6680999999999994E-2</v>
      </c>
      <c r="Q1874" s="69">
        <v>9.0835468000000006</v>
      </c>
      <c r="S1874" s="116">
        <v>1.5834028999999999E-2</v>
      </c>
      <c r="T1874" s="116">
        <v>1.4640510000000001E-2</v>
      </c>
      <c r="U1874" s="116">
        <v>5.4701298999999999E-4</v>
      </c>
      <c r="V1874" s="116">
        <v>6.4650601999999995E-4</v>
      </c>
      <c r="X1874" s="172">
        <v>3.3033181000000002E-5</v>
      </c>
    </row>
    <row r="1875" spans="1:24" ht="14.4">
      <c r="A1875" t="s">
        <v>1905</v>
      </c>
      <c r="B1875" s="85" t="s">
        <v>912</v>
      </c>
      <c r="C1875" s="113" t="str">
        <f t="shared" si="324"/>
        <v>C.010.01.103</v>
      </c>
      <c r="D1875" s="9" t="s">
        <v>168</v>
      </c>
      <c r="E1875" s="117" t="s">
        <v>1108</v>
      </c>
      <c r="F1875" s="115" t="str">
        <f t="shared" si="325"/>
        <v>Air traffic continental (max weight/volume ratio 0.167 ton/m3) (m3km)*</v>
      </c>
      <c r="G1875" s="146">
        <v>0.23652367999999999</v>
      </c>
      <c r="H1875" s="8">
        <f t="shared" si="326"/>
        <v>0.23652367999999999</v>
      </c>
      <c r="J1875" s="169">
        <v>5.9943567155909996E-2</v>
      </c>
      <c r="K1875" s="8">
        <f t="shared" si="327"/>
        <v>5.9943567155909996E-2</v>
      </c>
      <c r="L1875" s="170">
        <v>7.8967720280000001E-4</v>
      </c>
      <c r="M1875" s="170">
        <v>2.87587991111E-3</v>
      </c>
      <c r="N1875" s="170">
        <v>2.0799458041999997E-2</v>
      </c>
      <c r="O1875" s="170">
        <v>3.5478551999999997E-2</v>
      </c>
      <c r="Q1875" s="69">
        <v>3.7178976000000001</v>
      </c>
      <c r="S1875" s="116">
        <v>4.6956350999999997E-3</v>
      </c>
      <c r="T1875" s="116">
        <v>4.2402135999999998E-3</v>
      </c>
      <c r="U1875" s="116">
        <v>1.9080637E-4</v>
      </c>
      <c r="V1875" s="116">
        <v>2.6461505000000002E-4</v>
      </c>
      <c r="X1875" s="172">
        <v>1.1927249000000001E-5</v>
      </c>
    </row>
    <row r="1876" spans="1:24" ht="14.4">
      <c r="A1876" t="s">
        <v>1906</v>
      </c>
      <c r="B1876" s="85" t="s">
        <v>912</v>
      </c>
      <c r="C1876" s="113" t="str">
        <f t="shared" si="324"/>
        <v>C.010.01.104</v>
      </c>
      <c r="D1876" s="9" t="s">
        <v>168</v>
      </c>
      <c r="E1876" s="117" t="s">
        <v>1108</v>
      </c>
      <c r="F1876" s="115" t="str">
        <f t="shared" si="325"/>
        <v>Air traffic intercontinental (max weight/volume ratio 0.167 ton/m3) (m3km)*</v>
      </c>
      <c r="G1876" s="146">
        <v>9.65805E-2</v>
      </c>
      <c r="H1876" s="8">
        <f t="shared" si="326"/>
        <v>9.65805E-2</v>
      </c>
      <c r="J1876" s="169">
        <v>2.6838801577789999E-2</v>
      </c>
      <c r="K1876" s="8">
        <f t="shared" si="327"/>
        <v>2.6838801577789999E-2</v>
      </c>
      <c r="L1876" s="170">
        <v>3.2245152189999996E-4</v>
      </c>
      <c r="M1876" s="170">
        <v>3.5361628137899996E-3</v>
      </c>
      <c r="N1876" s="170">
        <v>8.4931122420999986E-3</v>
      </c>
      <c r="O1876" s="170">
        <v>1.4487075E-2</v>
      </c>
      <c r="Q1876" s="69">
        <v>1.5181415</v>
      </c>
      <c r="S1876" s="116">
        <v>2.6463557999999998E-3</v>
      </c>
      <c r="T1876" s="116">
        <v>2.4468818E-3</v>
      </c>
      <c r="U1876" s="199">
        <v>9.1422782999999995E-5</v>
      </c>
      <c r="V1876" s="116">
        <v>1.0805114E-4</v>
      </c>
      <c r="X1876" s="172">
        <v>5.5208659000000003E-6</v>
      </c>
    </row>
    <row r="1877" spans="1:24" ht="14.4">
      <c r="A1877" t="s">
        <v>1429</v>
      </c>
      <c r="B1877" s="85" t="s">
        <v>912</v>
      </c>
      <c r="C1877" s="113" t="str">
        <f t="shared" si="324"/>
        <v>C.010.01.105</v>
      </c>
      <c r="D1877" s="9" t="s">
        <v>168</v>
      </c>
      <c r="E1877" s="117" t="s">
        <v>1430</v>
      </c>
      <c r="F1877" s="115" t="str">
        <f t="shared" si="325"/>
        <v>Air passenger continental</v>
      </c>
      <c r="G1877" s="146">
        <v>0.14152000000000001</v>
      </c>
      <c r="H1877" s="8">
        <f t="shared" si="326"/>
        <v>0.14152000000000001</v>
      </c>
      <c r="J1877" s="169">
        <v>3.5866234187099999E-2</v>
      </c>
      <c r="K1877" s="8">
        <f t="shared" si="327"/>
        <v>3.5866234187099999E-2</v>
      </c>
      <c r="L1877" s="170">
        <v>4.7249019510000001E-4</v>
      </c>
      <c r="M1877" s="170">
        <v>1.7207347919999999E-3</v>
      </c>
      <c r="N1877" s="170">
        <v>1.2445009200000001E-2</v>
      </c>
      <c r="O1877" s="170">
        <v>2.1228E-2</v>
      </c>
      <c r="Q1877" s="69">
        <v>2.2245420999999999</v>
      </c>
      <c r="S1877" s="116">
        <v>2.809555E-3</v>
      </c>
      <c r="T1877" s="116">
        <v>2.5370611999999998E-3</v>
      </c>
      <c r="U1877" s="116">
        <v>1.1416581E-4</v>
      </c>
      <c r="V1877" s="116">
        <v>1.5832800000000001E-4</v>
      </c>
      <c r="X1877" s="172">
        <v>7.1364706000000003E-6</v>
      </c>
    </row>
    <row r="1878" spans="1:24" ht="14.4">
      <c r="A1878" t="s">
        <v>1431</v>
      </c>
      <c r="B1878" s="85" t="s">
        <v>912</v>
      </c>
      <c r="C1878" s="113" t="str">
        <f t="shared" si="324"/>
        <v>C.010.01.106</v>
      </c>
      <c r="D1878" s="9" t="s">
        <v>168</v>
      </c>
      <c r="E1878" s="117" t="s">
        <v>1430</v>
      </c>
      <c r="F1878" s="115" t="str">
        <f t="shared" si="325"/>
        <v>Air passenger intercontinental</v>
      </c>
      <c r="G1878" s="146">
        <v>5.7787333333333336E-2</v>
      </c>
      <c r="H1878" s="8">
        <f t="shared" si="326"/>
        <v>5.7787333333333336E-2</v>
      </c>
      <c r="J1878" s="169">
        <v>1.605854973257E-2</v>
      </c>
      <c r="K1878" s="8">
        <f t="shared" si="327"/>
        <v>1.605854973257E-2</v>
      </c>
      <c r="L1878" s="170">
        <v>1.9293349661999998E-4</v>
      </c>
      <c r="M1878" s="170">
        <v>2.11580406265E-3</v>
      </c>
      <c r="N1878" s="170">
        <v>5.0817121732999997E-3</v>
      </c>
      <c r="O1878" s="170">
        <v>8.6680999999999998E-3</v>
      </c>
      <c r="Q1878" s="69">
        <v>0.90835467999999997</v>
      </c>
      <c r="S1878" s="116">
        <v>1.5834028999999999E-3</v>
      </c>
      <c r="T1878" s="116">
        <v>1.4640510000000001E-3</v>
      </c>
      <c r="U1878" s="199">
        <v>5.4701299000000002E-5</v>
      </c>
      <c r="V1878" s="199">
        <v>6.4650602000000006E-5</v>
      </c>
      <c r="X1878" s="172">
        <v>3.3033180999999998E-6</v>
      </c>
    </row>
    <row r="1879" spans="1:24" ht="14.4">
      <c r="B1879" s="85"/>
      <c r="C1879" s="113"/>
      <c r="D1879" s="1" t="s">
        <v>237</v>
      </c>
      <c r="E1879" s="117"/>
      <c r="H1879" s="8"/>
      <c r="Q1879"/>
      <c r="U1879" s="3"/>
      <c r="V1879" s="3"/>
      <c r="X1879" s="3"/>
    </row>
    <row r="1880" spans="1:24" ht="14.4">
      <c r="A1880" t="s">
        <v>1907</v>
      </c>
      <c r="B1880" s="85" t="s">
        <v>912</v>
      </c>
      <c r="C1880" s="113" t="str">
        <f t="shared" si="324"/>
        <v>C.030.01.101</v>
      </c>
      <c r="D1880" s="9" t="s">
        <v>237</v>
      </c>
      <c r="E1880" s="117" t="s">
        <v>913</v>
      </c>
      <c r="F1880" s="115" t="str">
        <f t="shared" si="325"/>
        <v>Transport pipeline natural gas</v>
      </c>
      <c r="G1880" s="146">
        <v>7.7808313333333337E-2</v>
      </c>
      <c r="H1880" s="8">
        <f t="shared" ref="H1880:H1881" si="328">G1880</f>
        <v>7.7808313333333337E-2</v>
      </c>
      <c r="J1880" s="169">
        <v>1.3026955434071699E-2</v>
      </c>
      <c r="K1880" s="8">
        <f t="shared" ref="K1880:K1881" si="329">J1880</f>
        <v>1.3026955434071699E-2</v>
      </c>
      <c r="L1880" s="170">
        <v>2.293493217E-4</v>
      </c>
      <c r="M1880" s="170">
        <v>1.1252003058516999E-3</v>
      </c>
      <c r="N1880" s="170">
        <v>1.15880652E-6</v>
      </c>
      <c r="O1880" s="170">
        <v>1.1671246999999999E-2</v>
      </c>
      <c r="Q1880" s="69">
        <v>1.0223487</v>
      </c>
      <c r="S1880" s="116">
        <v>1.6460966000000001E-3</v>
      </c>
      <c r="T1880" s="116">
        <v>1.5217907999999999E-3</v>
      </c>
      <c r="U1880" s="199">
        <v>6.6315184000000001E-5</v>
      </c>
      <c r="V1880" s="199">
        <v>5.7990578E-5</v>
      </c>
      <c r="X1880" s="172">
        <v>3.7177069E-6</v>
      </c>
    </row>
    <row r="1881" spans="1:24" ht="14.4">
      <c r="A1881" t="s">
        <v>1908</v>
      </c>
      <c r="B1881" s="85" t="s">
        <v>912</v>
      </c>
      <c r="C1881" s="113" t="str">
        <f t="shared" si="324"/>
        <v>C.030.01.102</v>
      </c>
      <c r="D1881" s="9" t="s">
        <v>237</v>
      </c>
      <c r="E1881" s="117" t="s">
        <v>913</v>
      </c>
      <c r="F1881" s="115" t="str">
        <f t="shared" si="325"/>
        <v>Transport pipeline petroleum</v>
      </c>
      <c r="G1881" s="146">
        <v>6.7364960000000007E-3</v>
      </c>
      <c r="H1881" s="8">
        <f t="shared" si="328"/>
        <v>6.7364960000000007E-3</v>
      </c>
      <c r="J1881" s="169">
        <v>1.3163128449E-3</v>
      </c>
      <c r="K1881" s="8">
        <f t="shared" si="329"/>
        <v>1.3163128449E-3</v>
      </c>
      <c r="L1881" s="170">
        <v>2.6507248900000002E-5</v>
      </c>
      <c r="M1881" s="170">
        <v>9.1941642999999998E-5</v>
      </c>
      <c r="N1881" s="170">
        <v>1.87389553E-4</v>
      </c>
      <c r="O1881" s="170">
        <v>1.0104744000000001E-3</v>
      </c>
      <c r="Q1881" s="69">
        <v>0.1197249</v>
      </c>
      <c r="S1881" s="116">
        <v>1.2923488E-4</v>
      </c>
      <c r="T1881" s="116">
        <v>1.2145119E-4</v>
      </c>
      <c r="U1881" s="199">
        <v>5.5294943000000002E-6</v>
      </c>
      <c r="V1881" s="199">
        <v>2.2541928000000001E-6</v>
      </c>
      <c r="X1881" s="172">
        <v>3.3273386000000002E-7</v>
      </c>
    </row>
    <row r="1882" spans="1:24" ht="14.4">
      <c r="B1882" s="85"/>
      <c r="C1882" s="113"/>
      <c r="D1882" s="1" t="s">
        <v>156</v>
      </c>
      <c r="E1882" s="117"/>
      <c r="H1882" s="8"/>
      <c r="Q1882"/>
      <c r="U1882" s="3"/>
      <c r="V1882" s="3"/>
      <c r="X1882" s="3"/>
    </row>
    <row r="1883" spans="1:24" ht="14.4">
      <c r="A1883" t="s">
        <v>1909</v>
      </c>
      <c r="B1883" s="85" t="s">
        <v>912</v>
      </c>
      <c r="C1883" s="113" t="str">
        <f t="shared" si="324"/>
        <v>C.050.01.101</v>
      </c>
      <c r="D1883" s="9" t="s">
        <v>156</v>
      </c>
      <c r="E1883" s="117" t="s">
        <v>913</v>
      </c>
      <c r="F1883" s="115" t="str">
        <f t="shared" si="325"/>
        <v>Train freight diesel (tkm)</v>
      </c>
      <c r="G1883" s="146">
        <v>1.9486360000000001E-2</v>
      </c>
      <c r="H1883" s="8">
        <f t="shared" ref="H1883:H1885" si="330">G1883</f>
        <v>1.9486360000000001E-2</v>
      </c>
      <c r="J1883" s="169">
        <v>4.9844304153000007E-3</v>
      </c>
      <c r="K1883" s="8">
        <f t="shared" ref="K1883:K1885" si="331">J1883</f>
        <v>4.9844304153000007E-3</v>
      </c>
      <c r="L1883" s="170">
        <v>1.242016089E-4</v>
      </c>
      <c r="M1883" s="170">
        <v>2.6097496160000006E-4</v>
      </c>
      <c r="N1883" s="170">
        <v>1.6762998447999999E-3</v>
      </c>
      <c r="O1883" s="170">
        <v>2.9229540000000002E-3</v>
      </c>
      <c r="Q1883" s="69">
        <v>0.30290106</v>
      </c>
      <c r="S1883" s="116">
        <v>3.7130483000000003E-4</v>
      </c>
      <c r="T1883" s="116">
        <v>3.3488985999999998E-4</v>
      </c>
      <c r="U1883" s="199">
        <v>1.5451494999999999E-5</v>
      </c>
      <c r="V1883" s="199">
        <v>2.0963472E-5</v>
      </c>
      <c r="X1883" s="172">
        <v>9.955905000000001E-7</v>
      </c>
    </row>
    <row r="1884" spans="1:24" ht="14.4">
      <c r="A1884" t="s">
        <v>1910</v>
      </c>
      <c r="B1884" s="85" t="s">
        <v>912</v>
      </c>
      <c r="C1884" s="113" t="str">
        <f t="shared" si="324"/>
        <v>C.050.01.102</v>
      </c>
      <c r="D1884" s="9" t="s">
        <v>156</v>
      </c>
      <c r="E1884" s="117" t="s">
        <v>913</v>
      </c>
      <c r="F1884" s="115" t="str">
        <f t="shared" si="325"/>
        <v>Train freight electric (tkm)</v>
      </c>
      <c r="G1884" s="146">
        <v>9.0422766666666664E-3</v>
      </c>
      <c r="H1884" s="8">
        <f t="shared" si="330"/>
        <v>9.0422766666666664E-3</v>
      </c>
      <c r="J1884" s="169">
        <v>1.7668628932E-3</v>
      </c>
      <c r="K1884" s="8">
        <f t="shared" si="331"/>
        <v>1.7668628932E-3</v>
      </c>
      <c r="L1884" s="170">
        <v>3.55802001E-5</v>
      </c>
      <c r="M1884" s="170">
        <v>1.2341160100000001E-4</v>
      </c>
      <c r="N1884" s="170">
        <v>2.5152959210000001E-4</v>
      </c>
      <c r="O1884" s="170">
        <v>1.3563415E-3</v>
      </c>
      <c r="Q1884" s="69">
        <v>0.16070456999999999</v>
      </c>
      <c r="S1884" s="116">
        <v>1.7346964000000001E-4</v>
      </c>
      <c r="T1884" s="116">
        <v>1.6302172999999999E-4</v>
      </c>
      <c r="U1884" s="199">
        <v>7.4221399999999999E-6</v>
      </c>
      <c r="V1884" s="199">
        <v>3.0257621000000001E-6</v>
      </c>
      <c r="X1884" s="172">
        <v>4.4662263000000002E-7</v>
      </c>
    </row>
    <row r="1885" spans="1:24" ht="14.4">
      <c r="A1885" t="s">
        <v>1468</v>
      </c>
      <c r="B1885" s="85" t="s">
        <v>912</v>
      </c>
      <c r="C1885" s="113" t="str">
        <f t="shared" si="324"/>
        <v>C.050.01.103</v>
      </c>
      <c r="D1885" s="9" t="s">
        <v>156</v>
      </c>
      <c r="E1885" s="117" t="s">
        <v>1430</v>
      </c>
      <c r="F1885" s="115" t="str">
        <f t="shared" si="325"/>
        <v>Passenger-kilometer per train</v>
      </c>
      <c r="G1885" s="146">
        <v>4.0690244666666674E-2</v>
      </c>
      <c r="H1885" s="8">
        <f t="shared" si="330"/>
        <v>4.0690244666666674E-2</v>
      </c>
      <c r="J1885" s="169">
        <v>7.9508829590000003E-3</v>
      </c>
      <c r="K1885" s="8">
        <f t="shared" si="331"/>
        <v>7.9508829590000003E-3</v>
      </c>
      <c r="L1885" s="170">
        <v>1.6011089500000001E-4</v>
      </c>
      <c r="M1885" s="170">
        <v>5.5535220999999998E-4</v>
      </c>
      <c r="N1885" s="170">
        <v>1.131883154E-3</v>
      </c>
      <c r="O1885" s="170">
        <v>6.1035367000000004E-3</v>
      </c>
      <c r="Q1885" s="69">
        <v>0.72317054999999997</v>
      </c>
      <c r="S1885" s="116">
        <v>7.8061335999999996E-4</v>
      </c>
      <c r="T1885" s="116">
        <v>7.3359779999999995E-4</v>
      </c>
      <c r="U1885" s="199">
        <v>3.339963E-5</v>
      </c>
      <c r="V1885" s="199">
        <v>1.361593E-5</v>
      </c>
      <c r="X1885" s="172">
        <v>2.0098018E-6</v>
      </c>
    </row>
    <row r="1886" spans="1:24" ht="14.4">
      <c r="B1886" s="85"/>
      <c r="C1886" s="113"/>
      <c r="D1886" s="1" t="s">
        <v>2103</v>
      </c>
      <c r="E1886" s="117"/>
      <c r="H1886" s="8"/>
      <c r="Q1886"/>
      <c r="U1886" s="3"/>
      <c r="V1886" s="3"/>
      <c r="X1886" s="3"/>
    </row>
    <row r="1887" spans="1:24" ht="14.4">
      <c r="A1887" t="s">
        <v>2682</v>
      </c>
      <c r="B1887" s="85" t="s">
        <v>912</v>
      </c>
      <c r="C1887" s="113" t="str">
        <f t="shared" si="324"/>
        <v>C.060.01.103</v>
      </c>
      <c r="D1887" s="9" t="s">
        <v>2103</v>
      </c>
      <c r="E1887" s="117" t="s">
        <v>913</v>
      </c>
      <c r="F1887" s="115" t="str">
        <f t="shared" si="325"/>
        <v>Tractor (240 pk) - B7 diesel</v>
      </c>
      <c r="G1887" s="146">
        <v>0.220942</v>
      </c>
      <c r="H1887" s="8">
        <f t="shared" ref="H1887:H1892" si="332">G1887</f>
        <v>0.220942</v>
      </c>
      <c r="J1887" s="169">
        <v>5.6514917249999998E-2</v>
      </c>
      <c r="K1887" s="8">
        <f t="shared" ref="K1887:K1892" si="333">J1887</f>
        <v>5.6514917249999998E-2</v>
      </c>
      <c r="L1887" s="170">
        <v>1.4082338600000001E-3</v>
      </c>
      <c r="M1887" s="170">
        <v>2.95900983E-3</v>
      </c>
      <c r="N1887" s="170">
        <v>1.9006373560000001E-2</v>
      </c>
      <c r="O1887" s="170">
        <v>3.3141299999999999E-2</v>
      </c>
      <c r="Q1887" s="69">
        <v>3.43438</v>
      </c>
      <c r="S1887" s="116">
        <v>4.2099618000000002E-3</v>
      </c>
      <c r="T1887" s="116">
        <v>3.7970782999999998E-3</v>
      </c>
      <c r="U1887" s="116">
        <v>1.7519353E-4</v>
      </c>
      <c r="V1887" s="116">
        <v>2.3768992999999999E-4</v>
      </c>
      <c r="X1887" s="172">
        <v>1.1288294E-5</v>
      </c>
    </row>
    <row r="1888" spans="1:24" ht="14.4">
      <c r="A1888" t="s">
        <v>1911</v>
      </c>
      <c r="B1888" s="85" t="s">
        <v>912</v>
      </c>
      <c r="C1888" s="113" t="str">
        <f t="shared" si="324"/>
        <v>C.060.01.104</v>
      </c>
      <c r="D1888" s="9" t="s">
        <v>2103</v>
      </c>
      <c r="E1888" s="117" t="s">
        <v>1432</v>
      </c>
      <c r="F1888" s="115" t="str">
        <f t="shared" si="325"/>
        <v>Truck +trailer  Euro 6 - B7 diesel (output per meter)</v>
      </c>
      <c r="G1888" s="146">
        <v>1.0082158666666668E-3</v>
      </c>
      <c r="H1888" s="8">
        <f t="shared" si="332"/>
        <v>1.0082158666666668E-3</v>
      </c>
      <c r="J1888" s="169">
        <v>3.0646729615379424E-4</v>
      </c>
      <c r="K1888" s="8">
        <f t="shared" si="333"/>
        <v>3.0646729615379424E-4</v>
      </c>
      <c r="L1888" s="170">
        <v>3.2076590126999997E-5</v>
      </c>
      <c r="M1888" s="170">
        <v>4.6761319700000002E-5</v>
      </c>
      <c r="N1888" s="170">
        <v>7.6397006326794253E-5</v>
      </c>
      <c r="O1888" s="170">
        <v>1.5123238E-4</v>
      </c>
      <c r="Q1888" s="69">
        <v>1.6484713000000002E-2</v>
      </c>
      <c r="S1888" s="199">
        <v>2.1757723999999999E-5</v>
      </c>
      <c r="T1888" s="199">
        <v>1.9741462999999999E-5</v>
      </c>
      <c r="U1888" s="199">
        <v>8.9086465E-7</v>
      </c>
      <c r="V1888" s="199">
        <v>1.1253958000000001E-6</v>
      </c>
      <c r="X1888" s="172">
        <v>5.8507427000000003E-8</v>
      </c>
    </row>
    <row r="1889" spans="1:24" ht="14.4">
      <c r="A1889" t="s">
        <v>2683</v>
      </c>
      <c r="B1889" s="85" t="s">
        <v>912</v>
      </c>
      <c r="C1889" s="113" t="str">
        <f t="shared" si="324"/>
        <v>C.060.01.105</v>
      </c>
      <c r="D1889" s="9" t="s">
        <v>2103</v>
      </c>
      <c r="E1889" s="117" t="s">
        <v>913</v>
      </c>
      <c r="F1889" s="115" t="str">
        <f t="shared" si="325"/>
        <v>Truck+container 28 tonne net B7(min weight/volume ratio 0.41 t/m3) (tkm)</v>
      </c>
      <c r="G1889" s="146">
        <v>7.2015419999999997E-2</v>
      </c>
      <c r="H1889" s="8">
        <f t="shared" si="332"/>
        <v>7.2015419999999997E-2</v>
      </c>
      <c r="J1889" s="169">
        <v>2.1890521349471018E-2</v>
      </c>
      <c r="K1889" s="8">
        <f t="shared" si="333"/>
        <v>2.1890521349471018E-2</v>
      </c>
      <c r="L1889" s="170">
        <v>2.2911850320000001E-3</v>
      </c>
      <c r="M1889" s="170">
        <v>3.3400943099999997E-3</v>
      </c>
      <c r="N1889" s="170">
        <v>5.4569290074710187E-3</v>
      </c>
      <c r="O1889" s="170">
        <v>1.0802312999999999E-2</v>
      </c>
      <c r="Q1889" s="69">
        <v>1.1774795</v>
      </c>
      <c r="S1889" s="116">
        <v>1.5541231E-3</v>
      </c>
      <c r="T1889" s="116">
        <v>1.4101045000000001E-3</v>
      </c>
      <c r="U1889" s="199">
        <v>6.3633188999999996E-5</v>
      </c>
      <c r="V1889" s="199">
        <v>8.0385416000000002E-5</v>
      </c>
      <c r="X1889" s="172">
        <v>4.1791019E-6</v>
      </c>
    </row>
    <row r="1890" spans="1:24" ht="14.4">
      <c r="A1890" t="s">
        <v>2684</v>
      </c>
      <c r="B1890" s="85" t="s">
        <v>912</v>
      </c>
      <c r="C1890" s="113" t="str">
        <f t="shared" si="324"/>
        <v>C.060.01.106</v>
      </c>
      <c r="D1890" s="9" t="s">
        <v>2103</v>
      </c>
      <c r="E1890" s="117" t="s">
        <v>913</v>
      </c>
      <c r="F1890" s="115" t="str">
        <f t="shared" si="325"/>
        <v>Truck+trailer 24 tonne net B7 (min weight/volume ratio 0.32 t/m3) (tkm)</v>
      </c>
      <c r="G1890" s="146">
        <v>8.4017986666666669E-2</v>
      </c>
      <c r="H1890" s="8">
        <f t="shared" si="332"/>
        <v>8.4017986666666669E-2</v>
      </c>
      <c r="J1890" s="169">
        <v>2.5538940832782853E-2</v>
      </c>
      <c r="K1890" s="8">
        <f t="shared" si="333"/>
        <v>2.5538940832782853E-2</v>
      </c>
      <c r="L1890" s="170">
        <v>2.6730490906000004E-3</v>
      </c>
      <c r="M1890" s="170">
        <v>3.8967765999999996E-3</v>
      </c>
      <c r="N1890" s="170">
        <v>6.3664171421828541E-3</v>
      </c>
      <c r="O1890" s="170">
        <v>1.2602698000000001E-2</v>
      </c>
      <c r="Q1890" s="69">
        <v>1.3737261000000001</v>
      </c>
      <c r="S1890" s="116">
        <v>1.8131435999999999E-3</v>
      </c>
      <c r="T1890" s="116">
        <v>1.6451218999999999E-3</v>
      </c>
      <c r="U1890" s="199">
        <v>7.4238720999999995E-5</v>
      </c>
      <c r="V1890" s="199">
        <v>9.3782984999999999E-5</v>
      </c>
      <c r="X1890" s="172">
        <v>4.8756188999999999E-6</v>
      </c>
    </row>
    <row r="1891" spans="1:24" ht="14.4">
      <c r="A1891" t="s">
        <v>2685</v>
      </c>
      <c r="B1891" s="85" t="s">
        <v>912</v>
      </c>
      <c r="C1891" s="113" t="str">
        <f t="shared" si="324"/>
        <v>C.060.01.107</v>
      </c>
      <c r="D1891" s="9" t="s">
        <v>2103</v>
      </c>
      <c r="E1891" s="117" t="s">
        <v>1108</v>
      </c>
      <c r="F1891" s="115" t="str">
        <f t="shared" si="325"/>
        <v>Truck+container 28 tonne net B7 (max weight/volume ratio 0.41 t/m3) (m3km)</v>
      </c>
      <c r="G1891" s="146">
        <v>2.9523158666666667E-2</v>
      </c>
      <c r="H1891" s="8">
        <f t="shared" si="332"/>
        <v>2.9523158666666667E-2</v>
      </c>
      <c r="J1891" s="169">
        <v>8.9741521462002698E-3</v>
      </c>
      <c r="K1891" s="8">
        <f t="shared" si="333"/>
        <v>8.9741521462002698E-3</v>
      </c>
      <c r="L1891" s="170">
        <v>9.3928520499999993E-4</v>
      </c>
      <c r="M1891" s="170">
        <v>1.3692919330000001E-3</v>
      </c>
      <c r="N1891" s="170">
        <v>2.2371012082002708E-3</v>
      </c>
      <c r="O1891" s="170">
        <v>4.4284737999999999E-3</v>
      </c>
      <c r="Q1891" s="69">
        <v>0.48271488000000001</v>
      </c>
      <c r="S1891" s="116">
        <v>6.3712220999999998E-4</v>
      </c>
      <c r="T1891" s="116">
        <v>5.7808090999999996E-4</v>
      </c>
      <c r="U1891" s="199">
        <v>2.6086813000000001E-5</v>
      </c>
      <c r="V1891" s="199">
        <v>3.2954489999999997E-5</v>
      </c>
      <c r="X1891" s="172">
        <v>1.7132481999999999E-6</v>
      </c>
    </row>
    <row r="1892" spans="1:24" ht="14.4">
      <c r="A1892" t="s">
        <v>2686</v>
      </c>
      <c r="B1892" s="85" t="s">
        <v>912</v>
      </c>
      <c r="C1892" s="113" t="str">
        <f t="shared" si="324"/>
        <v>C.060.01.108</v>
      </c>
      <c r="D1892" s="9" t="s">
        <v>2103</v>
      </c>
      <c r="E1892" s="117" t="s">
        <v>1108</v>
      </c>
      <c r="F1892" s="115" t="str">
        <f t="shared" si="325"/>
        <v>Truck+trailer 24 tonne net B7 (max weight/volume ratio 0.32 t/m3) (m3km)</v>
      </c>
      <c r="G1892" s="146">
        <v>2.6885756000000004E-2</v>
      </c>
      <c r="H1892" s="8">
        <f t="shared" si="332"/>
        <v>2.6885756000000004E-2</v>
      </c>
      <c r="J1892" s="169">
        <v>8.172461182094512E-3</v>
      </c>
      <c r="K1892" s="8">
        <f t="shared" si="333"/>
        <v>8.172461182094512E-3</v>
      </c>
      <c r="L1892" s="170">
        <v>8.5537572939999994E-4</v>
      </c>
      <c r="M1892" s="170">
        <v>1.246968531E-3</v>
      </c>
      <c r="N1892" s="170">
        <v>2.0372535216945128E-3</v>
      </c>
      <c r="O1892" s="170">
        <v>4.0328634000000004E-3</v>
      </c>
      <c r="Q1892" s="69">
        <v>0.43959235000000002</v>
      </c>
      <c r="S1892" s="116">
        <v>5.8020596000000005E-4</v>
      </c>
      <c r="T1892" s="116">
        <v>5.2643901999999999E-4</v>
      </c>
      <c r="U1892" s="199">
        <v>2.3756391E-5</v>
      </c>
      <c r="V1892" s="199">
        <v>3.0010555000000001E-5</v>
      </c>
      <c r="X1892" s="172">
        <v>1.5601980000000001E-6</v>
      </c>
    </row>
    <row r="1893" spans="1:24" ht="14.4">
      <c r="B1893" s="85"/>
      <c r="C1893" s="113"/>
      <c r="D1893" s="1" t="s">
        <v>2104</v>
      </c>
      <c r="E1893" s="117"/>
      <c r="H1893" s="8"/>
      <c r="Q1893"/>
      <c r="U1893" s="3"/>
      <c r="V1893" s="3"/>
      <c r="X1893" s="3"/>
    </row>
    <row r="1894" spans="1:24" ht="14.4">
      <c r="A1894" t="s">
        <v>2687</v>
      </c>
      <c r="B1894" s="85" t="s">
        <v>912</v>
      </c>
      <c r="C1894" s="113" t="str">
        <f t="shared" si="324"/>
        <v>C.060.03.104</v>
      </c>
      <c r="D1894" s="9" t="s">
        <v>2104</v>
      </c>
      <c r="E1894" s="117" t="s">
        <v>1432</v>
      </c>
      <c r="F1894" s="115" t="str">
        <f t="shared" si="325"/>
        <v>Truck +trailer  Euro 6 - HVO diesel from tallow waste (output per meter)</v>
      </c>
      <c r="G1894" s="146">
        <v>2.0602758666666667E-4</v>
      </c>
      <c r="H1894" s="8">
        <f t="shared" ref="H1894:H1898" si="334">G1894</f>
        <v>2.0602758666666667E-4</v>
      </c>
      <c r="J1894" s="169">
        <v>9.2958204100235573E-5</v>
      </c>
      <c r="K1894" s="8">
        <f t="shared" ref="K1894:K1898" si="335">J1894</f>
        <v>9.2958204100235573E-5</v>
      </c>
      <c r="L1894" s="170">
        <v>2.6857048595E-5</v>
      </c>
      <c r="M1894" s="170">
        <v>3.0837375302000004E-5</v>
      </c>
      <c r="N1894" s="170">
        <v>4.3596422032355798E-6</v>
      </c>
      <c r="O1894" s="170">
        <v>3.0904137999999998E-5</v>
      </c>
      <c r="Q1894" s="69">
        <v>1.4228253E-2</v>
      </c>
      <c r="S1894" s="199">
        <v>6.3703305999999998E-6</v>
      </c>
      <c r="T1894" s="199">
        <v>5.8683660999999999E-6</v>
      </c>
      <c r="U1894" s="199">
        <v>2.5368358999999998E-7</v>
      </c>
      <c r="V1894" s="199">
        <v>2.4828088000000001E-7</v>
      </c>
      <c r="X1894" s="172">
        <v>1.7133276000000001E-8</v>
      </c>
    </row>
    <row r="1895" spans="1:24" ht="14.4">
      <c r="A1895" t="s">
        <v>2688</v>
      </c>
      <c r="B1895" s="85" t="s">
        <v>912</v>
      </c>
      <c r="C1895" s="113" t="str">
        <f t="shared" si="324"/>
        <v>C.060.03.105</v>
      </c>
      <c r="D1895" s="9" t="s">
        <v>2104</v>
      </c>
      <c r="E1895" s="117" t="s">
        <v>913</v>
      </c>
      <c r="F1895" s="115" t="str">
        <f t="shared" si="325"/>
        <v>Truck+container 28 tonne net HVO (min weight/volume ratio 0.41 t/m3) (tkm)</v>
      </c>
      <c r="G1895" s="146">
        <v>1.4716256666666669E-2</v>
      </c>
      <c r="H1895" s="8">
        <f t="shared" si="334"/>
        <v>1.4716256666666669E-2</v>
      </c>
      <c r="J1895" s="169">
        <v>6.6398718376282553E-3</v>
      </c>
      <c r="K1895" s="8">
        <f t="shared" si="335"/>
        <v>6.6398718376282553E-3</v>
      </c>
      <c r="L1895" s="170">
        <v>1.9183606524400001E-3</v>
      </c>
      <c r="M1895" s="170">
        <v>2.2026696674000003E-3</v>
      </c>
      <c r="N1895" s="170">
        <v>3.11403017788255E-4</v>
      </c>
      <c r="O1895" s="170">
        <v>2.2074385000000001E-3</v>
      </c>
      <c r="Q1895" s="69">
        <v>1.0163038</v>
      </c>
      <c r="S1895" s="116">
        <v>4.5502360999999999E-4</v>
      </c>
      <c r="T1895" s="116">
        <v>4.1916901000000001E-4</v>
      </c>
      <c r="U1895" s="199">
        <v>1.8120256999999999E-5</v>
      </c>
      <c r="V1895" s="199">
        <v>1.7734349000000001E-5</v>
      </c>
      <c r="X1895" s="172">
        <v>1.2238053999999999E-6</v>
      </c>
    </row>
    <row r="1896" spans="1:24" ht="14.4">
      <c r="A1896" t="s">
        <v>2689</v>
      </c>
      <c r="B1896" s="85" t="s">
        <v>912</v>
      </c>
      <c r="C1896" s="113" t="str">
        <f t="shared" si="324"/>
        <v>C.060.03.106</v>
      </c>
      <c r="D1896" s="9" t="s">
        <v>2104</v>
      </c>
      <c r="E1896" s="117" t="s">
        <v>913</v>
      </c>
      <c r="F1896" s="115" t="str">
        <f t="shared" si="325"/>
        <v>Truck+trailer 24 tonne net HVO (min weight/volume ratio 0.32 t/m3) (tkm)</v>
      </c>
      <c r="G1896" s="146">
        <v>1.7168966000000001E-2</v>
      </c>
      <c r="H1896" s="8">
        <f t="shared" si="334"/>
        <v>1.7168966000000001E-2</v>
      </c>
      <c r="J1896" s="169">
        <v>7.7465170729529654E-3</v>
      </c>
      <c r="K1896" s="8">
        <f t="shared" si="335"/>
        <v>7.7465170729529654E-3</v>
      </c>
      <c r="L1896" s="170">
        <v>2.2380873562000002E-3</v>
      </c>
      <c r="M1896" s="170">
        <v>2.5697812982E-3</v>
      </c>
      <c r="N1896" s="170">
        <v>3.6330351855296504E-4</v>
      </c>
      <c r="O1896" s="170">
        <v>2.5753449000000001E-3</v>
      </c>
      <c r="Q1896" s="69">
        <v>1.1856876999999999</v>
      </c>
      <c r="S1896" s="116">
        <v>5.3086088000000003E-4</v>
      </c>
      <c r="T1896" s="116">
        <v>4.8903051000000002E-4</v>
      </c>
      <c r="U1896" s="199">
        <v>2.1140298999999999E-5</v>
      </c>
      <c r="V1896" s="199">
        <v>2.0690073E-5</v>
      </c>
      <c r="X1896" s="172">
        <v>1.427773E-6</v>
      </c>
    </row>
    <row r="1897" spans="1:24" ht="14.4">
      <c r="A1897" t="s">
        <v>2690</v>
      </c>
      <c r="B1897" s="85" t="s">
        <v>912</v>
      </c>
      <c r="C1897" s="113" t="str">
        <f t="shared" si="324"/>
        <v>C.060.03.107</v>
      </c>
      <c r="D1897" s="9" t="s">
        <v>2104</v>
      </c>
      <c r="E1897" s="117" t="s">
        <v>1108</v>
      </c>
      <c r="F1897" s="115" t="str">
        <f t="shared" si="325"/>
        <v>Truck+container 28 tonne net HVO (max weight/volume ratio 0.41 t/m3) (m3km)</v>
      </c>
      <c r="G1897" s="146">
        <v>6.0330187333333335E-3</v>
      </c>
      <c r="H1897" s="8">
        <f t="shared" si="334"/>
        <v>6.0330187333333335E-3</v>
      </c>
      <c r="J1897" s="169">
        <v>2.7220557887703244E-3</v>
      </c>
      <c r="K1897" s="8">
        <f t="shared" si="335"/>
        <v>2.7220557887703244E-3</v>
      </c>
      <c r="L1897" s="170">
        <v>7.8644359144000012E-4</v>
      </c>
      <c r="M1897" s="170">
        <v>9.0299782910000003E-4</v>
      </c>
      <c r="N1897" s="170">
        <v>1.2766155823032427E-4</v>
      </c>
      <c r="O1897" s="170">
        <v>9.0495281000000001E-4</v>
      </c>
      <c r="Q1897" s="69">
        <v>0.41663990000000001</v>
      </c>
      <c r="S1897" s="116">
        <v>1.8653969999999999E-4</v>
      </c>
      <c r="T1897" s="116">
        <v>1.7184087999999999E-4</v>
      </c>
      <c r="U1897" s="199">
        <v>7.4285093000000004E-6</v>
      </c>
      <c r="V1897" s="199">
        <v>7.2703039999999998E-6</v>
      </c>
      <c r="X1897" s="172">
        <v>5.0170646000000003E-7</v>
      </c>
    </row>
    <row r="1898" spans="1:24" ht="14.4">
      <c r="A1898" t="s">
        <v>2691</v>
      </c>
      <c r="B1898" s="85" t="s">
        <v>912</v>
      </c>
      <c r="C1898" s="113" t="str">
        <f t="shared" si="324"/>
        <v>C.060.03.108</v>
      </c>
      <c r="D1898" s="9" t="s">
        <v>2104</v>
      </c>
      <c r="E1898" s="117" t="s">
        <v>1108</v>
      </c>
      <c r="F1898" s="115" t="str">
        <f t="shared" si="325"/>
        <v>Truck+trailer 24 tonne net HVO (max weight/volume ratio 0.32 t/m3) (m3km)</v>
      </c>
      <c r="G1898" s="146">
        <v>5.4940690666666668E-3</v>
      </c>
      <c r="H1898" s="8">
        <f t="shared" si="334"/>
        <v>5.4940690666666668E-3</v>
      </c>
      <c r="J1898" s="169">
        <v>2.4788854697529489E-3</v>
      </c>
      <c r="K1898" s="8">
        <f t="shared" si="335"/>
        <v>2.4788854697529489E-3</v>
      </c>
      <c r="L1898" s="170">
        <v>7.1618796923999997E-4</v>
      </c>
      <c r="M1898" s="170">
        <v>8.2233001480000001E-4</v>
      </c>
      <c r="N1898" s="170">
        <v>1.1625712571294869E-4</v>
      </c>
      <c r="O1898" s="170">
        <v>8.2411036000000005E-4</v>
      </c>
      <c r="Q1898" s="69">
        <v>0.37942007</v>
      </c>
      <c r="S1898" s="116">
        <v>1.6987548E-4</v>
      </c>
      <c r="T1898" s="116">
        <v>1.5648976E-4</v>
      </c>
      <c r="U1898" s="199">
        <v>6.7648958000000002E-6</v>
      </c>
      <c r="V1898" s="199">
        <v>6.6208235000000003E-6</v>
      </c>
      <c r="X1898" s="172">
        <v>4.5688734999999998E-7</v>
      </c>
    </row>
    <row r="1899" spans="1:24" ht="14.4">
      <c r="B1899" s="85"/>
      <c r="C1899" s="113"/>
      <c r="D1899" s="1" t="s">
        <v>2692</v>
      </c>
      <c r="E1899" s="117"/>
      <c r="H1899" s="8"/>
      <c r="Q1899"/>
      <c r="U1899" s="3"/>
      <c r="V1899" s="3"/>
      <c r="X1899" s="3"/>
    </row>
    <row r="1900" spans="1:24" ht="14.4">
      <c r="A1900" t="s">
        <v>2693</v>
      </c>
      <c r="B1900" s="85" t="s">
        <v>912</v>
      </c>
      <c r="C1900" s="113" t="str">
        <f t="shared" si="324"/>
        <v>C.060.05.104</v>
      </c>
      <c r="D1900" s="9" t="s">
        <v>2692</v>
      </c>
      <c r="E1900" s="117" t="s">
        <v>1432</v>
      </c>
      <c r="F1900" s="115" t="str">
        <f t="shared" si="325"/>
        <v>Truck +trailer Electric EU (output per meter)</v>
      </c>
      <c r="G1900" s="146">
        <v>4.2455981333333333E-4</v>
      </c>
      <c r="H1900" s="8">
        <f t="shared" ref="H1900:H1904" si="336">G1900</f>
        <v>4.2455981333333333E-4</v>
      </c>
      <c r="J1900" s="169">
        <v>1.5947330296644217E-4</v>
      </c>
      <c r="K1900" s="8">
        <f t="shared" ref="K1900:K1904" si="337">J1900</f>
        <v>1.5947330296644217E-4</v>
      </c>
      <c r="L1900" s="170">
        <v>2.0856126268999998E-5</v>
      </c>
      <c r="M1900" s="170">
        <v>3.6339066363709997E-5</v>
      </c>
      <c r="N1900" s="170">
        <v>3.8594138333732168E-5</v>
      </c>
      <c r="O1900" s="170">
        <v>6.3683971999999999E-5</v>
      </c>
      <c r="Q1900" s="69">
        <v>1.1416179E-2</v>
      </c>
      <c r="S1900" s="199">
        <v>1.338769E-5</v>
      </c>
      <c r="T1900" s="199">
        <v>1.2625700999999999E-5</v>
      </c>
      <c r="U1900" s="199">
        <v>4.2985571000000001E-7</v>
      </c>
      <c r="V1900" s="199">
        <v>3.3213340999999998E-7</v>
      </c>
      <c r="X1900" s="172">
        <v>3.0446290999999997E-8</v>
      </c>
    </row>
    <row r="1901" spans="1:24" ht="14.4">
      <c r="A1901" t="s">
        <v>2694</v>
      </c>
      <c r="B1901" s="85" t="s">
        <v>912</v>
      </c>
      <c r="C1901" s="113" t="str">
        <f t="shared" si="324"/>
        <v>C.060.05.105</v>
      </c>
      <c r="D1901" s="9" t="s">
        <v>2692</v>
      </c>
      <c r="E1901" s="117" t="s">
        <v>913</v>
      </c>
      <c r="F1901" s="115" t="str">
        <f t="shared" si="325"/>
        <v>Truck+container 28 tonne net Electric EU (min weight/volume ratio 0.41 t/m3) (tkm)</v>
      </c>
      <c r="G1901" s="146">
        <v>3.0325700666666667E-2</v>
      </c>
      <c r="H1901" s="8">
        <f t="shared" si="336"/>
        <v>3.0325700666666667E-2</v>
      </c>
      <c r="J1901" s="169">
        <v>1.1390950150131727E-2</v>
      </c>
      <c r="K1901" s="8">
        <f t="shared" si="337"/>
        <v>1.1390950150131727E-2</v>
      </c>
      <c r="L1901" s="170">
        <v>1.4897233335999999E-3</v>
      </c>
      <c r="M1901" s="170">
        <v>2.5956475784079999E-3</v>
      </c>
      <c r="N1901" s="170">
        <v>2.7567241381237276E-3</v>
      </c>
      <c r="O1901" s="170">
        <v>4.5488550999999997E-3</v>
      </c>
      <c r="Q1901" s="69">
        <v>0.81544132000000003</v>
      </c>
      <c r="S1901" s="116">
        <v>9.5626355999999999E-4</v>
      </c>
      <c r="T1901" s="116">
        <v>9.0183576000000003E-4</v>
      </c>
      <c r="U1901" s="199">
        <v>3.0703980000000001E-5</v>
      </c>
      <c r="V1901" s="199">
        <v>2.3723814999999999E-5</v>
      </c>
      <c r="X1901" s="172">
        <v>2.1747351E-6</v>
      </c>
    </row>
    <row r="1902" spans="1:24" ht="14.4">
      <c r="A1902" t="s">
        <v>2695</v>
      </c>
      <c r="B1902" s="85" t="s">
        <v>912</v>
      </c>
      <c r="C1902" s="113" t="str">
        <f t="shared" si="324"/>
        <v>C.060.05.106</v>
      </c>
      <c r="D1902" s="9" t="s">
        <v>2692</v>
      </c>
      <c r="E1902" s="117" t="s">
        <v>913</v>
      </c>
      <c r="F1902" s="115" t="str">
        <f t="shared" si="325"/>
        <v>Truck+trailer 24 tonne net Electric EU (min weight/volume ratio 0.32 t/m3) (tkm)</v>
      </c>
      <c r="G1902" s="146">
        <v>3.537998466666667E-2</v>
      </c>
      <c r="H1902" s="8">
        <f t="shared" si="336"/>
        <v>3.537998466666667E-2</v>
      </c>
      <c r="J1902" s="169">
        <v>1.3289441941920346E-2</v>
      </c>
      <c r="K1902" s="8">
        <f t="shared" si="337"/>
        <v>1.3289441941920346E-2</v>
      </c>
      <c r="L1902" s="170">
        <v>1.7380105858E-3</v>
      </c>
      <c r="M1902" s="170">
        <v>3.0282554784759998E-3</v>
      </c>
      <c r="N1902" s="170">
        <v>3.2161781776443481E-3</v>
      </c>
      <c r="O1902" s="170">
        <v>5.3069976999999997E-3</v>
      </c>
      <c r="Q1902" s="69">
        <v>0.95134821000000003</v>
      </c>
      <c r="S1902" s="116">
        <v>1.1156408E-3</v>
      </c>
      <c r="T1902" s="116">
        <v>1.0521416999999999E-3</v>
      </c>
      <c r="U1902" s="199">
        <v>3.5821309E-5</v>
      </c>
      <c r="V1902" s="199">
        <v>2.7677784000000001E-5</v>
      </c>
      <c r="X1902" s="172">
        <v>2.5371909000000001E-6</v>
      </c>
    </row>
    <row r="1903" spans="1:24" ht="14.4">
      <c r="A1903" t="s">
        <v>2696</v>
      </c>
      <c r="B1903" s="85" t="s">
        <v>912</v>
      </c>
      <c r="C1903" s="113" t="str">
        <f t="shared" si="324"/>
        <v>C.060.05.107</v>
      </c>
      <c r="D1903" s="9" t="s">
        <v>2692</v>
      </c>
      <c r="E1903" s="117" t="s">
        <v>1108</v>
      </c>
      <c r="F1903" s="115" t="str">
        <f t="shared" si="325"/>
        <v>Truck+container 28 tonne net Electric EU (max weight/volume ratio 0.41 t/m3) (m3km)</v>
      </c>
      <c r="G1903" s="146">
        <v>1.2432205333333335E-2</v>
      </c>
      <c r="H1903" s="8">
        <f t="shared" si="336"/>
        <v>1.2432205333333335E-2</v>
      </c>
      <c r="J1903" s="169">
        <v>4.6697892213541543E-3</v>
      </c>
      <c r="K1903" s="8">
        <f t="shared" si="337"/>
        <v>4.6697892213541543E-3</v>
      </c>
      <c r="L1903" s="170">
        <v>6.1072112769999993E-4</v>
      </c>
      <c r="M1903" s="170">
        <v>1.0641014864761998E-3</v>
      </c>
      <c r="N1903" s="170">
        <v>1.1301358071779549E-3</v>
      </c>
      <c r="O1903" s="170">
        <v>1.8648308000000001E-3</v>
      </c>
      <c r="Q1903" s="69">
        <v>0.33429512</v>
      </c>
      <c r="S1903" s="116">
        <v>3.9202605999999999E-4</v>
      </c>
      <c r="T1903" s="116">
        <v>3.6971304999999999E-4</v>
      </c>
      <c r="U1903" s="199">
        <v>1.2587283000000001E-5</v>
      </c>
      <c r="V1903" s="199">
        <v>9.7257222000000008E-6</v>
      </c>
      <c r="X1903" s="172">
        <v>8.9154585000000005E-7</v>
      </c>
    </row>
    <row r="1904" spans="1:24" ht="14.4">
      <c r="A1904" t="s">
        <v>2697</v>
      </c>
      <c r="B1904" s="85" t="s">
        <v>912</v>
      </c>
      <c r="C1904" s="113" t="str">
        <f t="shared" si="324"/>
        <v>C.060.05.108</v>
      </c>
      <c r="D1904" s="9" t="s">
        <v>2692</v>
      </c>
      <c r="E1904" s="117" t="s">
        <v>1108</v>
      </c>
      <c r="F1904" s="115" t="str">
        <f t="shared" si="325"/>
        <v>Truck+trailer 24 tonne net Electric EU (max weight/volume ratio 0.32 t/m3) (m3km)</v>
      </c>
      <c r="G1904" s="146">
        <v>1.1321594666666667E-2</v>
      </c>
      <c r="H1904" s="8">
        <f t="shared" si="336"/>
        <v>1.1321594666666667E-2</v>
      </c>
      <c r="J1904" s="169">
        <v>4.2526213436985911E-3</v>
      </c>
      <c r="K1904" s="8">
        <f t="shared" si="337"/>
        <v>4.2526213436985911E-3</v>
      </c>
      <c r="L1904" s="170">
        <v>5.561633679000001E-4</v>
      </c>
      <c r="M1904" s="170">
        <v>9.6904176683240001E-4</v>
      </c>
      <c r="N1904" s="170">
        <v>1.0291770089661911E-3</v>
      </c>
      <c r="O1904" s="170">
        <v>1.6982391999999999E-3</v>
      </c>
      <c r="Q1904" s="69">
        <v>0.30443143</v>
      </c>
      <c r="S1904" s="116">
        <v>3.5700506000000001E-4</v>
      </c>
      <c r="T1904" s="116">
        <v>3.3668534999999999E-4</v>
      </c>
      <c r="U1904" s="199">
        <v>1.1462819E-5</v>
      </c>
      <c r="V1904" s="199">
        <v>8.8568910000000002E-6</v>
      </c>
      <c r="X1904" s="172">
        <v>8.1190109000000005E-7</v>
      </c>
    </row>
    <row r="1905" spans="1:24" ht="14.4">
      <c r="B1905" s="85"/>
      <c r="C1905" s="113"/>
      <c r="D1905" s="1" t="s">
        <v>2698</v>
      </c>
      <c r="E1905" s="117"/>
      <c r="H1905" s="8"/>
      <c r="Q1905"/>
      <c r="U1905" s="3"/>
      <c r="V1905" s="3"/>
      <c r="X1905" s="3"/>
    </row>
    <row r="1906" spans="1:24" ht="14.4">
      <c r="A1906" t="s">
        <v>3285</v>
      </c>
      <c r="B1906" s="85" t="s">
        <v>912</v>
      </c>
      <c r="C1906" s="113" t="str">
        <f t="shared" si="324"/>
        <v>C.060.06.104</v>
      </c>
      <c r="D1906" s="9" t="s">
        <v>2698</v>
      </c>
      <c r="E1906" s="117" t="s">
        <v>1432</v>
      </c>
      <c r="F1906" s="115" t="str">
        <f t="shared" si="325"/>
        <v>Truck +trailer Electric Norway (output per meter)</v>
      </c>
      <c r="G1906" s="146">
        <v>1.8209966666666666E-4</v>
      </c>
      <c r="H1906" s="8">
        <f t="shared" ref="H1906:H1910" si="338">G1906</f>
        <v>1.8209966666666666E-4</v>
      </c>
      <c r="J1906" s="169">
        <v>9.6320573636442179E-5</v>
      </c>
      <c r="K1906" s="8">
        <f t="shared" ref="K1906:K1910" si="339">J1906</f>
        <v>9.6320573636442179E-5</v>
      </c>
      <c r="L1906" s="170">
        <v>1.9347809368999999E-5</v>
      </c>
      <c r="M1906" s="170">
        <v>3.1348267863709998E-5</v>
      </c>
      <c r="N1906" s="170">
        <v>1.8309546403732173E-5</v>
      </c>
      <c r="O1906" s="170">
        <v>2.7314949999999998E-5</v>
      </c>
      <c r="Q1906" s="69">
        <v>7.5150996000000001E-3</v>
      </c>
      <c r="S1906" s="199">
        <v>8.3042158999999997E-6</v>
      </c>
      <c r="T1906" s="199">
        <v>7.8692284000000005E-6</v>
      </c>
      <c r="U1906" s="199">
        <v>2.227873E-7</v>
      </c>
      <c r="V1906" s="199">
        <v>2.1220018E-7</v>
      </c>
      <c r="X1906" s="172">
        <v>1.5554368E-8</v>
      </c>
    </row>
    <row r="1907" spans="1:24" ht="14.4">
      <c r="A1907" t="s">
        <v>3286</v>
      </c>
      <c r="B1907" s="85" t="s">
        <v>912</v>
      </c>
      <c r="C1907" s="113" t="str">
        <f t="shared" si="324"/>
        <v>C.060.06.105</v>
      </c>
      <c r="D1907" s="9" t="s">
        <v>2698</v>
      </c>
      <c r="E1907" s="200" t="s">
        <v>913</v>
      </c>
      <c r="F1907" s="115" t="str">
        <f t="shared" si="325"/>
        <v>Truck+container 28 tonne net Electric Norway (min weight/volume ratio 0.41 t/m3) (tkm</v>
      </c>
      <c r="G1907" s="146">
        <v>1.3007119333333334E-2</v>
      </c>
      <c r="H1907" s="8">
        <f t="shared" si="338"/>
        <v>1.3007119333333334E-2</v>
      </c>
      <c r="J1907" s="169">
        <v>6.8800410351317265E-3</v>
      </c>
      <c r="K1907" s="8">
        <f t="shared" si="339"/>
        <v>6.8800410351317265E-3</v>
      </c>
      <c r="L1907" s="170">
        <v>1.3819864235999999E-3</v>
      </c>
      <c r="M1907" s="170">
        <v>2.2391619684079996E-3</v>
      </c>
      <c r="N1907" s="170">
        <v>1.307824743123727E-3</v>
      </c>
      <c r="O1907" s="170">
        <v>1.9510679E-3</v>
      </c>
      <c r="Q1907" s="69">
        <v>0.53679283</v>
      </c>
      <c r="S1907" s="116">
        <v>5.9315827999999995E-4</v>
      </c>
      <c r="T1907" s="116">
        <v>5.6208774000000004E-4</v>
      </c>
      <c r="U1907" s="199">
        <v>1.5913377999999999E-5</v>
      </c>
      <c r="V1907" s="199">
        <v>1.5157156000000001E-5</v>
      </c>
      <c r="X1907" s="172">
        <v>1.1110262999999999E-6</v>
      </c>
    </row>
    <row r="1908" spans="1:24" ht="14.4">
      <c r="A1908" t="s">
        <v>3287</v>
      </c>
      <c r="B1908" s="85" t="s">
        <v>912</v>
      </c>
      <c r="C1908" s="113" t="str">
        <f t="shared" si="324"/>
        <v>C.060.06.106</v>
      </c>
      <c r="D1908" s="9" t="s">
        <v>2698</v>
      </c>
      <c r="E1908" s="200" t="s">
        <v>1108</v>
      </c>
      <c r="F1908" s="115" t="str">
        <f t="shared" si="325"/>
        <v>Truck+container 28 tonne net Electric Norway (max weight/volume ratio 0.41 t/m3) (m3k</v>
      </c>
      <c r="G1908" s="146">
        <v>5.3323475333333335E-3</v>
      </c>
      <c r="H1908" s="8">
        <f t="shared" si="338"/>
        <v>5.3323475333333335E-3</v>
      </c>
      <c r="J1908" s="169">
        <v>2.8205146103541553E-3</v>
      </c>
      <c r="K1908" s="8">
        <f t="shared" si="339"/>
        <v>2.8205146103541553E-3</v>
      </c>
      <c r="L1908" s="170">
        <v>5.6655371670000004E-4</v>
      </c>
      <c r="M1908" s="170">
        <v>9.1795806047619997E-4</v>
      </c>
      <c r="N1908" s="170">
        <v>5.3615070317795509E-4</v>
      </c>
      <c r="O1908" s="170">
        <v>7.9985213000000001E-4</v>
      </c>
      <c r="Q1908" s="69">
        <v>0.22006148</v>
      </c>
      <c r="S1908" s="116">
        <v>2.4316883999999999E-4</v>
      </c>
      <c r="T1908" s="116">
        <v>2.3043129E-4</v>
      </c>
      <c r="U1908" s="199">
        <v>6.5237862E-6</v>
      </c>
      <c r="V1908" s="199">
        <v>6.2137680999999996E-6</v>
      </c>
      <c r="X1908" s="172">
        <v>4.5547196999999999E-7</v>
      </c>
    </row>
    <row r="1909" spans="1:24" ht="14.4">
      <c r="A1909" t="s">
        <v>3288</v>
      </c>
      <c r="B1909" s="85" t="s">
        <v>912</v>
      </c>
      <c r="C1909" s="113" t="str">
        <f t="shared" si="324"/>
        <v>C.060.06.106</v>
      </c>
      <c r="D1909" s="9" t="s">
        <v>2698</v>
      </c>
      <c r="E1909" s="200" t="s">
        <v>913</v>
      </c>
      <c r="F1909" s="115" t="str">
        <f t="shared" si="325"/>
        <v>Truck+trailer 24 tonne net Electric Norway (min weight/volume ratio 0.32 t/m3) (tkm)</v>
      </c>
      <c r="G1909" s="146">
        <v>1.5174972E-2</v>
      </c>
      <c r="H1909" s="8">
        <f t="shared" si="338"/>
        <v>1.5174972E-2</v>
      </c>
      <c r="J1909" s="169">
        <v>8.0267144879203473E-3</v>
      </c>
      <c r="K1909" s="8">
        <f t="shared" si="339"/>
        <v>8.0267144879203473E-3</v>
      </c>
      <c r="L1909" s="170">
        <v>1.6123173957999998E-3</v>
      </c>
      <c r="M1909" s="170">
        <v>2.6123557084759999E-3</v>
      </c>
      <c r="N1909" s="170">
        <v>1.5257955836443481E-3</v>
      </c>
      <c r="O1909" s="170">
        <v>2.2762457999999999E-3</v>
      </c>
      <c r="Q1909" s="69">
        <v>0.62625830000000005</v>
      </c>
      <c r="S1909" s="116">
        <v>6.9201799000000001E-4</v>
      </c>
      <c r="T1909" s="116">
        <v>6.5576903000000005E-4</v>
      </c>
      <c r="U1909" s="199">
        <v>1.8565607999999999E-5</v>
      </c>
      <c r="V1909" s="199">
        <v>1.7683347999999999E-5</v>
      </c>
      <c r="X1909" s="172">
        <v>1.2961972999999999E-6</v>
      </c>
    </row>
    <row r="1910" spans="1:24" ht="14.4">
      <c r="A1910" t="s">
        <v>3289</v>
      </c>
      <c r="B1910" s="85" t="s">
        <v>912</v>
      </c>
      <c r="C1910" s="113" t="str">
        <f t="shared" si="324"/>
        <v>C.060.06.108</v>
      </c>
      <c r="D1910" s="9" t="s">
        <v>2698</v>
      </c>
      <c r="E1910" s="200" t="s">
        <v>1108</v>
      </c>
      <c r="F1910" s="115" t="str">
        <f t="shared" si="325"/>
        <v>Truck+trailer 24 tonne net Electric Norway (max weight/volume ratio 0.32 t/m3) (m3km)</v>
      </c>
      <c r="G1910" s="146">
        <v>4.8559911333333336E-3</v>
      </c>
      <c r="H1910" s="8">
        <f t="shared" si="338"/>
        <v>4.8559911333333336E-3</v>
      </c>
      <c r="J1910" s="169">
        <v>2.5685486336985914E-3</v>
      </c>
      <c r="K1910" s="8">
        <f t="shared" si="339"/>
        <v>2.5685486336985914E-3</v>
      </c>
      <c r="L1910" s="170">
        <v>5.1594158290000009E-4</v>
      </c>
      <c r="M1910" s="170">
        <v>8.359538098324001E-4</v>
      </c>
      <c r="N1910" s="170">
        <v>4.8825457096619097E-4</v>
      </c>
      <c r="O1910" s="170">
        <v>7.2839867000000003E-4</v>
      </c>
      <c r="Q1910" s="69">
        <v>0.20040266000000001</v>
      </c>
      <c r="S1910" s="116">
        <v>2.2144575999999999E-4</v>
      </c>
      <c r="T1910" s="116">
        <v>2.0984608999999999E-4</v>
      </c>
      <c r="U1910" s="199">
        <v>5.9409946000000003E-6</v>
      </c>
      <c r="V1910" s="199">
        <v>5.6586714000000001E-6</v>
      </c>
      <c r="X1910" s="172">
        <v>4.1478314000000002E-7</v>
      </c>
    </row>
    <row r="1911" spans="1:24" ht="14.4">
      <c r="B1911" s="85"/>
      <c r="C1911" s="113"/>
      <c r="D1911" s="1" t="s">
        <v>2105</v>
      </c>
      <c r="E1911" s="117"/>
      <c r="H1911" s="8"/>
      <c r="Q1911"/>
      <c r="U1911" s="3"/>
      <c r="V1911" s="3"/>
      <c r="X1911" s="3"/>
    </row>
    <row r="1912" spans="1:24" ht="14.4">
      <c r="A1912" t="s">
        <v>3290</v>
      </c>
      <c r="B1912" s="85" t="s">
        <v>912</v>
      </c>
      <c r="C1912" s="113" t="str">
        <f t="shared" ref="C1912:C1943" si="340">MID(A1912,1,12)</f>
        <v>C.060.07.101</v>
      </c>
      <c r="D1912" s="9" t="s">
        <v>2105</v>
      </c>
      <c r="E1912" s="117" t="s">
        <v>2101</v>
      </c>
      <c r="F1912" s="115" t="str">
        <f t="shared" ref="F1912:F1943" si="341">MID(A1912, 21,85)</f>
        <v>Delivery Van petrol in city (per km) max. 3.1-3.9 m3 660-1000 kg WTW</v>
      </c>
      <c r="G1912" s="146">
        <v>0.24382433333333334</v>
      </c>
      <c r="H1912" s="8">
        <f t="shared" ref="H1912:H1923" si="342">G1912</f>
        <v>0.24382433333333334</v>
      </c>
      <c r="J1912" s="169">
        <v>6.0917824231822029E-2</v>
      </c>
      <c r="K1912" s="8">
        <f t="shared" ref="K1912:K1923" si="343">J1912</f>
        <v>6.0917824231822029E-2</v>
      </c>
      <c r="L1912" s="170">
        <v>1.9921792202000003E-3</v>
      </c>
      <c r="M1912" s="170">
        <v>3.9303385320999997E-3</v>
      </c>
      <c r="N1912" s="170">
        <v>1.8421656479522028E-2</v>
      </c>
      <c r="O1912" s="170">
        <v>3.6573649999999999E-2</v>
      </c>
      <c r="Q1912" s="69">
        <v>3.8259877000000002</v>
      </c>
      <c r="S1912" s="116">
        <v>5.0225321999999998E-3</v>
      </c>
      <c r="T1912" s="116">
        <v>4.5707836999999999E-3</v>
      </c>
      <c r="U1912" s="116">
        <v>2.0238012000000001E-4</v>
      </c>
      <c r="V1912" s="116">
        <v>2.4936844000000001E-4</v>
      </c>
      <c r="X1912" s="172">
        <v>1.2631747E-5</v>
      </c>
    </row>
    <row r="1913" spans="1:24" ht="14.4">
      <c r="A1913" t="s">
        <v>3291</v>
      </c>
      <c r="B1913" s="85" t="s">
        <v>912</v>
      </c>
      <c r="C1913" s="113" t="str">
        <f t="shared" si="340"/>
        <v>C.060.07.102</v>
      </c>
      <c r="D1913" s="9" t="s">
        <v>2105</v>
      </c>
      <c r="E1913" s="117" t="s">
        <v>2101</v>
      </c>
      <c r="F1913" s="115" t="str">
        <f t="shared" si="341"/>
        <v>Delivery Van diesel in city (per km) max. 6.6-9.3 m3 800-1400 kg WTW</v>
      </c>
      <c r="G1913" s="146">
        <v>0.2800816333333333</v>
      </c>
      <c r="H1913" s="8">
        <f t="shared" si="342"/>
        <v>0.2800816333333333</v>
      </c>
      <c r="J1913" s="169">
        <v>7.5395247777041624E-2</v>
      </c>
      <c r="K1913" s="8">
        <f t="shared" si="343"/>
        <v>7.5395247777041624E-2</v>
      </c>
      <c r="L1913" s="170">
        <v>3.2662002139999999E-3</v>
      </c>
      <c r="M1913" s="170">
        <v>7.026406396E-3</v>
      </c>
      <c r="N1913" s="170">
        <v>2.3090396167041623E-2</v>
      </c>
      <c r="O1913" s="170">
        <v>4.2012244999999997E-2</v>
      </c>
      <c r="Q1913" s="69">
        <v>4.3259791999999999</v>
      </c>
      <c r="S1913" s="116">
        <v>5.6410376999999996E-3</v>
      </c>
      <c r="T1913" s="116">
        <v>5.1132475000000002E-3</v>
      </c>
      <c r="U1913" s="116">
        <v>2.308209E-4</v>
      </c>
      <c r="V1913" s="116">
        <v>2.9696935999999998E-4</v>
      </c>
      <c r="X1913" s="172">
        <v>1.5143589E-5</v>
      </c>
    </row>
    <row r="1914" spans="1:24" ht="14.4">
      <c r="A1914" t="s">
        <v>3292</v>
      </c>
      <c r="B1914" s="85" t="s">
        <v>912</v>
      </c>
      <c r="C1914" s="113" t="str">
        <f t="shared" si="340"/>
        <v>C.060.07.103</v>
      </c>
      <c r="D1914" s="9" t="s">
        <v>2105</v>
      </c>
      <c r="E1914" s="117" t="s">
        <v>2101</v>
      </c>
      <c r="F1914" s="115" t="str">
        <f t="shared" si="341"/>
        <v>Delivery Van diesel in city (per km) max. 13-18.5 m3 1350-2550 kg WTW</v>
      </c>
      <c r="G1914" s="146">
        <v>0.32859736666666667</v>
      </c>
      <c r="H1914" s="8">
        <f t="shared" si="342"/>
        <v>0.32859736666666667</v>
      </c>
      <c r="J1914" s="169">
        <v>8.8067338616937108E-2</v>
      </c>
      <c r="K1914" s="8">
        <f t="shared" si="343"/>
        <v>8.8067338616937108E-2</v>
      </c>
      <c r="L1914" s="170">
        <v>3.5873601090000004E-3</v>
      </c>
      <c r="M1914" s="170">
        <v>8.1002593600000006E-3</v>
      </c>
      <c r="N1914" s="170">
        <v>2.7090114147937102E-2</v>
      </c>
      <c r="O1914" s="170">
        <v>4.9289605E-2</v>
      </c>
      <c r="Q1914" s="69">
        <v>5.0753252</v>
      </c>
      <c r="S1914" s="116">
        <v>6.5802921999999998E-3</v>
      </c>
      <c r="T1914" s="116">
        <v>5.9622896000000002E-3</v>
      </c>
      <c r="U1914" s="116">
        <v>2.6959218999999998E-4</v>
      </c>
      <c r="V1914" s="116">
        <v>3.4841039000000002E-4</v>
      </c>
      <c r="X1914" s="172">
        <v>1.763302E-5</v>
      </c>
    </row>
    <row r="1915" spans="1:24" ht="14.4">
      <c r="A1915" t="s">
        <v>3293</v>
      </c>
      <c r="B1915" s="85" t="s">
        <v>912</v>
      </c>
      <c r="C1915" s="113" t="str">
        <f t="shared" si="340"/>
        <v>C.060.07.201</v>
      </c>
      <c r="D1915" s="9" t="s">
        <v>2105</v>
      </c>
      <c r="E1915" s="117" t="s">
        <v>2101</v>
      </c>
      <c r="F1915" s="115" t="str">
        <f t="shared" si="341"/>
        <v>Delivery Van petrol on road (per km) max. 3.1-3.9 m3 660-1000 kg WTW</v>
      </c>
      <c r="G1915" s="146">
        <v>0.17788795333333335</v>
      </c>
      <c r="H1915" s="8">
        <f t="shared" si="342"/>
        <v>0.17788795333333335</v>
      </c>
      <c r="J1915" s="169">
        <v>4.4834153044515004E-2</v>
      </c>
      <c r="K1915" s="8">
        <f t="shared" si="343"/>
        <v>4.4834153044515004E-2</v>
      </c>
      <c r="L1915" s="170">
        <v>1.6757796093999999E-3</v>
      </c>
      <c r="M1915" s="170">
        <v>3.035214773E-3</v>
      </c>
      <c r="N1915" s="170">
        <v>1.3439965662115002E-2</v>
      </c>
      <c r="O1915" s="170">
        <v>2.6683193000000001E-2</v>
      </c>
      <c r="Q1915" s="69">
        <v>2.7913420000000002</v>
      </c>
      <c r="S1915" s="116">
        <v>3.7138124000000001E-3</v>
      </c>
      <c r="T1915" s="116">
        <v>3.3829493000000002E-3</v>
      </c>
      <c r="U1915" s="116">
        <v>1.4893036E-4</v>
      </c>
      <c r="V1915" s="116">
        <v>1.8193279000000001E-4</v>
      </c>
      <c r="X1915" s="172">
        <v>9.3742939999999996E-6</v>
      </c>
    </row>
    <row r="1916" spans="1:24" ht="14.4">
      <c r="A1916" t="s">
        <v>3294</v>
      </c>
      <c r="B1916" s="85" t="s">
        <v>912</v>
      </c>
      <c r="C1916" s="113" t="str">
        <f t="shared" si="340"/>
        <v>C.060.07.202</v>
      </c>
      <c r="D1916" s="9" t="s">
        <v>2105</v>
      </c>
      <c r="E1916" s="117" t="s">
        <v>2101</v>
      </c>
      <c r="F1916" s="115" t="str">
        <f t="shared" si="341"/>
        <v>Delivery Van diesel on road (per km) max 6.6-9.3 m3 800-1400 kg WTW</v>
      </c>
      <c r="G1916" s="146">
        <v>0.20448042666666666</v>
      </c>
      <c r="H1916" s="8">
        <f t="shared" si="342"/>
        <v>0.20448042666666666</v>
      </c>
      <c r="J1916" s="169">
        <v>5.5648554031893088E-2</v>
      </c>
      <c r="K1916" s="8">
        <f t="shared" si="343"/>
        <v>5.5648554031893088E-2</v>
      </c>
      <c r="L1916" s="170">
        <v>2.7657424010000004E-3</v>
      </c>
      <c r="M1916" s="170">
        <v>5.3530404140000008E-3</v>
      </c>
      <c r="N1916" s="170">
        <v>1.685770721689309E-2</v>
      </c>
      <c r="O1916" s="170">
        <v>3.0672063999999999E-2</v>
      </c>
      <c r="Q1916" s="69">
        <v>3.1582865999999998</v>
      </c>
      <c r="S1916" s="116">
        <v>4.1774141000000004E-3</v>
      </c>
      <c r="T1916" s="116">
        <v>3.7902001000000001E-3</v>
      </c>
      <c r="U1916" s="116">
        <v>1.7040428E-4</v>
      </c>
      <c r="V1916" s="116">
        <v>2.1680971999999999E-4</v>
      </c>
      <c r="X1916" s="172">
        <v>1.1264353999999999E-5</v>
      </c>
    </row>
    <row r="1917" spans="1:24" ht="14.4">
      <c r="A1917" t="s">
        <v>3295</v>
      </c>
      <c r="B1917" s="85" t="s">
        <v>912</v>
      </c>
      <c r="C1917" s="113" t="str">
        <f t="shared" si="340"/>
        <v>C.060.07.203</v>
      </c>
      <c r="D1917" s="9" t="s">
        <v>2105</v>
      </c>
      <c r="E1917" s="117" t="s">
        <v>2101</v>
      </c>
      <c r="F1917" s="115" t="str">
        <f t="shared" si="341"/>
        <v>Delivery Van diesel on road (per km) max. 13-18.5 m3 1350-2550 kg WTW</v>
      </c>
      <c r="G1917" s="146">
        <v>0.23989989333333334</v>
      </c>
      <c r="H1917" s="8">
        <f t="shared" si="342"/>
        <v>0.23989989333333334</v>
      </c>
      <c r="J1917" s="169">
        <v>6.4899957898617092E-2</v>
      </c>
      <c r="K1917" s="8">
        <f t="shared" si="343"/>
        <v>6.4899957898617092E-2</v>
      </c>
      <c r="L1917" s="170">
        <v>3.0002088579999999E-3</v>
      </c>
      <c r="M1917" s="170">
        <v>6.1370190160000004E-3</v>
      </c>
      <c r="N1917" s="170">
        <v>1.9777746024617092E-2</v>
      </c>
      <c r="O1917" s="170">
        <v>3.5984983999999998E-2</v>
      </c>
      <c r="Q1917" s="69">
        <v>3.7053552000000001</v>
      </c>
      <c r="S1917" s="116">
        <v>4.8631274999999998E-3</v>
      </c>
      <c r="T1917" s="116">
        <v>4.4100529999999997E-3</v>
      </c>
      <c r="U1917" s="116">
        <v>1.9870970000000001E-4</v>
      </c>
      <c r="V1917" s="116">
        <v>2.5436483000000002E-4</v>
      </c>
      <c r="X1917" s="172">
        <v>1.3081790999999999E-5</v>
      </c>
    </row>
    <row r="1918" spans="1:24" ht="14.4">
      <c r="A1918" t="s">
        <v>3296</v>
      </c>
      <c r="B1918" s="85" t="s">
        <v>912</v>
      </c>
      <c r="C1918" s="113" t="str">
        <f t="shared" si="340"/>
        <v>C.060.07.301</v>
      </c>
      <c r="D1918" s="9" t="s">
        <v>2105</v>
      </c>
      <c r="E1918" s="117" t="s">
        <v>2101</v>
      </c>
      <c r="F1918" s="115" t="str">
        <f t="shared" si="341"/>
        <v>Delivery Van Electric in city (per km) max. 3.1-3.9 m3 660-1000 kg ex batteries</v>
      </c>
      <c r="G1918" s="146">
        <v>4.3122331333333333E-2</v>
      </c>
      <c r="H1918" s="8">
        <f t="shared" si="342"/>
        <v>4.3122331333333333E-2</v>
      </c>
      <c r="J1918" s="169">
        <v>1.1154516367E-2</v>
      </c>
      <c r="K1918" s="8">
        <f t="shared" si="343"/>
        <v>1.1154516367E-2</v>
      </c>
      <c r="L1918" s="170">
        <v>2.67891671E-4</v>
      </c>
      <c r="M1918" s="170">
        <v>8.8431951000000008E-4</v>
      </c>
      <c r="N1918" s="170">
        <v>3.5339554860000003E-3</v>
      </c>
      <c r="O1918" s="170">
        <v>6.4683496999999998E-3</v>
      </c>
      <c r="Q1918" s="69">
        <v>1.362865</v>
      </c>
      <c r="S1918" s="116">
        <v>9.0499299000000003E-4</v>
      </c>
      <c r="T1918" s="116">
        <v>8.4700537999999996E-4</v>
      </c>
      <c r="U1918" s="199">
        <v>3.6821974000000003E-5</v>
      </c>
      <c r="V1918" s="199">
        <v>2.1165639999999999E-5</v>
      </c>
      <c r="X1918" s="172">
        <v>2.6680302E-6</v>
      </c>
    </row>
    <row r="1919" spans="1:24" ht="14.4">
      <c r="A1919" t="s">
        <v>3297</v>
      </c>
      <c r="B1919" s="85" t="s">
        <v>912</v>
      </c>
      <c r="C1919" s="113" t="str">
        <f t="shared" si="340"/>
        <v>C.060.07.302</v>
      </c>
      <c r="D1919" s="9" t="s">
        <v>2105</v>
      </c>
      <c r="E1919" s="117" t="s">
        <v>2101</v>
      </c>
      <c r="F1919" s="115" t="str">
        <f t="shared" si="341"/>
        <v>Delivery Van Electric in city (per km) max. 6.6-9.3 m3 800-1400 kg ex batteries</v>
      </c>
      <c r="G1919" s="146">
        <v>5.7887042000000007E-2</v>
      </c>
      <c r="H1919" s="8">
        <f t="shared" si="342"/>
        <v>5.7887042000000007E-2</v>
      </c>
      <c r="J1919" s="169">
        <v>1.4973725778E-2</v>
      </c>
      <c r="K1919" s="8">
        <f t="shared" si="343"/>
        <v>1.4973725778E-2</v>
      </c>
      <c r="L1919" s="170">
        <v>3.59615456E-4</v>
      </c>
      <c r="M1919" s="170">
        <v>1.18710281E-3</v>
      </c>
      <c r="N1919" s="170">
        <v>4.7439512119999997E-3</v>
      </c>
      <c r="O1919" s="170">
        <v>8.6830563000000003E-3</v>
      </c>
      <c r="Q1919" s="69">
        <v>1.8294980999999999</v>
      </c>
      <c r="S1919" s="116">
        <v>1.2148547E-3</v>
      </c>
      <c r="T1919" s="116">
        <v>1.1370127E-3</v>
      </c>
      <c r="U1919" s="199">
        <v>4.9429498E-5</v>
      </c>
      <c r="V1919" s="199">
        <v>2.8412571E-5</v>
      </c>
      <c r="X1919" s="172">
        <v>3.5815404999999999E-6</v>
      </c>
    </row>
    <row r="1920" spans="1:24" ht="14.4">
      <c r="A1920" t="s">
        <v>3298</v>
      </c>
      <c r="B1920" s="85" t="s">
        <v>912</v>
      </c>
      <c r="C1920" s="113" t="str">
        <f t="shared" si="340"/>
        <v>C.060.07.303</v>
      </c>
      <c r="D1920" s="9" t="s">
        <v>2105</v>
      </c>
      <c r="E1920" s="117" t="s">
        <v>2101</v>
      </c>
      <c r="F1920" s="115" t="str">
        <f t="shared" si="341"/>
        <v>Delivery Van Electric in city (per km) max. 13-18.5 m3 1350-2550 kg ex batteries</v>
      </c>
      <c r="G1920" s="146">
        <v>6.7964546666666667E-2</v>
      </c>
      <c r="H1920" s="8">
        <f t="shared" si="342"/>
        <v>6.7964546666666667E-2</v>
      </c>
      <c r="J1920" s="169">
        <v>1.7580488171999999E-2</v>
      </c>
      <c r="K1920" s="8">
        <f t="shared" si="343"/>
        <v>1.7580488171999999E-2</v>
      </c>
      <c r="L1920" s="170">
        <v>4.2222058000000002E-4</v>
      </c>
      <c r="M1920" s="170">
        <v>1.39376443E-3</v>
      </c>
      <c r="N1920" s="170">
        <v>5.5698211620000002E-3</v>
      </c>
      <c r="O1920" s="170">
        <v>1.0194682E-2</v>
      </c>
      <c r="Q1920" s="69">
        <v>2.1479936999999998</v>
      </c>
      <c r="S1920" s="116">
        <v>1.4263476000000001E-3</v>
      </c>
      <c r="T1920" s="116">
        <v>1.3349541E-3</v>
      </c>
      <c r="U1920" s="199">
        <v>5.8034632999999999E-5</v>
      </c>
      <c r="V1920" s="199">
        <v>3.3358890000000003E-5</v>
      </c>
      <c r="X1920" s="172">
        <v>4.2050476000000003E-6</v>
      </c>
    </row>
    <row r="1921" spans="1:24" ht="14.4">
      <c r="A1921" t="s">
        <v>3299</v>
      </c>
      <c r="B1921" s="85" t="s">
        <v>912</v>
      </c>
      <c r="C1921" s="113" t="str">
        <f t="shared" si="340"/>
        <v>C.060.07.401</v>
      </c>
      <c r="D1921" s="9" t="s">
        <v>2105</v>
      </c>
      <c r="E1921" s="117" t="s">
        <v>2101</v>
      </c>
      <c r="F1921" s="115" t="str">
        <f t="shared" si="341"/>
        <v>Delivery Van Electric on road (per km) max. 3.1-3.9 m3 660-1000 kg ex batteries</v>
      </c>
      <c r="G1921" s="146">
        <v>4.3122331333333333E-2</v>
      </c>
      <c r="H1921" s="8">
        <f t="shared" si="342"/>
        <v>4.3122331333333333E-2</v>
      </c>
      <c r="J1921" s="169">
        <v>1.1154516367E-2</v>
      </c>
      <c r="K1921" s="8">
        <f t="shared" si="343"/>
        <v>1.1154516367E-2</v>
      </c>
      <c r="L1921" s="170">
        <v>2.67891671E-4</v>
      </c>
      <c r="M1921" s="170">
        <v>8.8431951000000008E-4</v>
      </c>
      <c r="N1921" s="170">
        <v>3.5339554860000003E-3</v>
      </c>
      <c r="O1921" s="170">
        <v>6.4683496999999998E-3</v>
      </c>
      <c r="Q1921" s="69">
        <v>1.362865</v>
      </c>
      <c r="S1921" s="116">
        <v>9.0499299000000003E-4</v>
      </c>
      <c r="T1921" s="116">
        <v>8.4700537999999996E-4</v>
      </c>
      <c r="U1921" s="199">
        <v>3.6821974000000003E-5</v>
      </c>
      <c r="V1921" s="199">
        <v>2.1165639999999999E-5</v>
      </c>
      <c r="X1921" s="172">
        <v>2.6680302E-6</v>
      </c>
    </row>
    <row r="1922" spans="1:24" ht="14.4">
      <c r="A1922" t="s">
        <v>3300</v>
      </c>
      <c r="B1922" s="85" t="s">
        <v>912</v>
      </c>
      <c r="C1922" s="113" t="str">
        <f t="shared" si="340"/>
        <v>C.060.07.402</v>
      </c>
      <c r="D1922" s="9" t="s">
        <v>2105</v>
      </c>
      <c r="E1922" s="117" t="s">
        <v>2101</v>
      </c>
      <c r="F1922" s="115" t="str">
        <f t="shared" si="341"/>
        <v>Delivery Van Electric on road (per km) max 6.6-9.3 m3 800-1400 kg ex batteries</v>
      </c>
      <c r="G1922" s="146">
        <v>5.7887042000000007E-2</v>
      </c>
      <c r="H1922" s="8">
        <f t="shared" si="342"/>
        <v>5.7887042000000007E-2</v>
      </c>
      <c r="J1922" s="169">
        <v>1.4973725778E-2</v>
      </c>
      <c r="K1922" s="8">
        <f t="shared" si="343"/>
        <v>1.4973725778E-2</v>
      </c>
      <c r="L1922" s="170">
        <v>3.59615456E-4</v>
      </c>
      <c r="M1922" s="170">
        <v>1.18710281E-3</v>
      </c>
      <c r="N1922" s="170">
        <v>4.7439512119999997E-3</v>
      </c>
      <c r="O1922" s="170">
        <v>8.6830563000000003E-3</v>
      </c>
      <c r="Q1922" s="69">
        <v>1.8294980999999999</v>
      </c>
      <c r="S1922" s="116">
        <v>1.2148547E-3</v>
      </c>
      <c r="T1922" s="116">
        <v>1.1370127E-3</v>
      </c>
      <c r="U1922" s="199">
        <v>4.9429498E-5</v>
      </c>
      <c r="V1922" s="199">
        <v>2.8412571E-5</v>
      </c>
      <c r="X1922" s="172">
        <v>3.5815404999999999E-6</v>
      </c>
    </row>
    <row r="1923" spans="1:24" ht="14.4">
      <c r="A1923" t="s">
        <v>3301</v>
      </c>
      <c r="B1923" s="85" t="s">
        <v>912</v>
      </c>
      <c r="C1923" s="113" t="str">
        <f t="shared" si="340"/>
        <v>C.060.07.403</v>
      </c>
      <c r="D1923" s="9" t="s">
        <v>2105</v>
      </c>
      <c r="E1923" s="117" t="s">
        <v>2101</v>
      </c>
      <c r="F1923" s="115" t="str">
        <f t="shared" si="341"/>
        <v>Delivery Van Electric on road (per km) max. 13-18.5 m3 1350-2550 kg ex batteries</v>
      </c>
      <c r="G1923" s="146">
        <v>6.7964546666666667E-2</v>
      </c>
      <c r="H1923" s="8">
        <f t="shared" si="342"/>
        <v>6.7964546666666667E-2</v>
      </c>
      <c r="J1923" s="169">
        <v>1.7580488171999999E-2</v>
      </c>
      <c r="K1923" s="8">
        <f t="shared" si="343"/>
        <v>1.7580488171999999E-2</v>
      </c>
      <c r="L1923" s="170">
        <v>4.2222058000000002E-4</v>
      </c>
      <c r="M1923" s="170">
        <v>1.39376443E-3</v>
      </c>
      <c r="N1923" s="170">
        <v>5.5698211620000002E-3</v>
      </c>
      <c r="O1923" s="170">
        <v>1.0194682E-2</v>
      </c>
      <c r="Q1923" s="69">
        <v>2.1479936999999998</v>
      </c>
      <c r="S1923" s="116">
        <v>1.4263476000000001E-3</v>
      </c>
      <c r="T1923" s="116">
        <v>1.3349541E-3</v>
      </c>
      <c r="U1923" s="199">
        <v>5.8034632999999999E-5</v>
      </c>
      <c r="V1923" s="199">
        <v>3.3358890000000003E-5</v>
      </c>
      <c r="X1923" s="172">
        <v>4.2050476000000003E-6</v>
      </c>
    </row>
    <row r="1924" spans="1:24" ht="14.4">
      <c r="B1924" s="85"/>
      <c r="C1924" s="113"/>
      <c r="D1924" s="1" t="s">
        <v>3353</v>
      </c>
      <c r="E1924" s="117"/>
      <c r="H1924" s="8"/>
      <c r="Q1924"/>
      <c r="U1924" s="3"/>
      <c r="V1924" s="3"/>
      <c r="X1924" s="3"/>
    </row>
    <row r="1925" spans="1:24" ht="14.4">
      <c r="A1925" t="s">
        <v>3302</v>
      </c>
      <c r="B1925" s="85" t="s">
        <v>912</v>
      </c>
      <c r="C1925" s="113" t="str">
        <f t="shared" si="340"/>
        <v>C.060.08.101</v>
      </c>
      <c r="D1925" s="9" t="s">
        <v>3353</v>
      </c>
      <c r="E1925" s="200" t="s">
        <v>2614</v>
      </c>
      <c r="F1925" s="115" t="str">
        <f t="shared" si="341"/>
        <v>Lorry EU 16 metric ton (total lorry weight)</v>
      </c>
      <c r="G1925" s="146">
        <v>15386.540000000003</v>
      </c>
      <c r="H1925" s="8">
        <f t="shared" ref="H1925:H1930" si="344">G1925</f>
        <v>15386.540000000003</v>
      </c>
      <c r="J1925" s="169">
        <v>4660.0750529945599</v>
      </c>
      <c r="K1925" s="8">
        <f t="shared" ref="K1925:K1930" si="345">J1925</f>
        <v>4660.0750529945599</v>
      </c>
      <c r="L1925" s="170">
        <v>227.87482395000001</v>
      </c>
      <c r="M1925" s="170">
        <v>1238.51900024</v>
      </c>
      <c r="N1925" s="170">
        <v>885.70022880455997</v>
      </c>
      <c r="O1925" s="170">
        <v>2307.9810000000002</v>
      </c>
      <c r="Q1925" s="69">
        <v>238535.64</v>
      </c>
      <c r="S1925" s="116">
        <v>353.70272999999997</v>
      </c>
      <c r="T1925" s="116">
        <v>325.80754999999999</v>
      </c>
      <c r="U1925" s="116">
        <v>13.795302</v>
      </c>
      <c r="V1925" s="116">
        <v>14.099873000000001</v>
      </c>
      <c r="X1925" s="69">
        <v>0.96923919000000003</v>
      </c>
    </row>
    <row r="1926" spans="1:24" ht="14.4">
      <c r="A1926" t="s">
        <v>3303</v>
      </c>
      <c r="B1926" s="85" t="s">
        <v>912</v>
      </c>
      <c r="C1926" s="113" t="str">
        <f t="shared" si="340"/>
        <v>C.060.08.102</v>
      </c>
      <c r="D1926" s="9" t="s">
        <v>3353</v>
      </c>
      <c r="E1926" s="117" t="s">
        <v>2101</v>
      </c>
      <c r="F1926" s="115" t="str">
        <f t="shared" si="341"/>
        <v>Lorry EU 16 metric ton (per km)</v>
      </c>
      <c r="G1926" s="146">
        <v>0.73278526666666666</v>
      </c>
      <c r="H1926" s="8">
        <f t="shared" si="344"/>
        <v>0.73278526666666666</v>
      </c>
      <c r="J1926" s="169">
        <v>0.19100385770983919</v>
      </c>
      <c r="K1926" s="8">
        <f t="shared" si="345"/>
        <v>0.19100385770983919</v>
      </c>
      <c r="L1926" s="170">
        <v>4.9413298909999999E-3</v>
      </c>
      <c r="M1926" s="170">
        <v>1.5329300570000001E-2</v>
      </c>
      <c r="N1926" s="170">
        <v>6.0815437248839165E-2</v>
      </c>
      <c r="O1926" s="170">
        <v>0.10991779</v>
      </c>
      <c r="Q1926" s="69">
        <v>11.349932000000001</v>
      </c>
      <c r="S1926" s="116">
        <v>1.4184090999999999E-2</v>
      </c>
      <c r="T1926" s="116">
        <v>1.2819628E-2</v>
      </c>
      <c r="U1926" s="116">
        <v>5.8594481000000004E-4</v>
      </c>
      <c r="V1926" s="116">
        <v>7.7851801999999999E-4</v>
      </c>
      <c r="X1926" s="172">
        <v>3.7766423999999997E-5</v>
      </c>
    </row>
    <row r="1927" spans="1:24" ht="14.4">
      <c r="A1927" t="s">
        <v>3304</v>
      </c>
      <c r="B1927" s="85" t="s">
        <v>912</v>
      </c>
      <c r="C1927" s="113" t="str">
        <f t="shared" si="340"/>
        <v>C.060.08.103</v>
      </c>
      <c r="D1927" s="9" t="s">
        <v>3353</v>
      </c>
      <c r="E1927" s="117" t="s">
        <v>913</v>
      </c>
      <c r="F1927" s="115" t="str">
        <f t="shared" si="341"/>
        <v>Lorry EU 16 metric ton (per tonkm)</v>
      </c>
      <c r="G1927" s="146">
        <v>0.16284116666666668</v>
      </c>
      <c r="H1927" s="8">
        <f t="shared" si="344"/>
        <v>0.16284116666666668</v>
      </c>
      <c r="J1927" s="169">
        <v>4.2445300846530927E-2</v>
      </c>
      <c r="K1927" s="8">
        <f t="shared" si="345"/>
        <v>4.2445300846530927E-2</v>
      </c>
      <c r="L1927" s="170">
        <v>1.098073308E-3</v>
      </c>
      <c r="M1927" s="170">
        <v>3.4065112700000003E-3</v>
      </c>
      <c r="N1927" s="170">
        <v>1.3514541268530925E-2</v>
      </c>
      <c r="O1927" s="170">
        <v>2.4426175000000001E-2</v>
      </c>
      <c r="Q1927" s="69">
        <v>2.5222072</v>
      </c>
      <c r="S1927" s="116">
        <v>3.1520201999999998E-3</v>
      </c>
      <c r="T1927" s="116">
        <v>2.8488061999999998E-3</v>
      </c>
      <c r="U1927" s="116">
        <v>1.3020996000000001E-4</v>
      </c>
      <c r="V1927" s="116">
        <v>1.7300400000000001E-4</v>
      </c>
      <c r="X1927" s="172">
        <v>8.3925386999999999E-6</v>
      </c>
    </row>
    <row r="1928" spans="1:24" ht="14.4">
      <c r="A1928" t="s">
        <v>3305</v>
      </c>
      <c r="B1928" s="85" t="s">
        <v>912</v>
      </c>
      <c r="C1928" s="113" t="str">
        <f t="shared" si="340"/>
        <v>C.060.08.104</v>
      </c>
      <c r="D1928" s="9" t="s">
        <v>3353</v>
      </c>
      <c r="E1928" s="117" t="s">
        <v>913</v>
      </c>
      <c r="F1928" s="115" t="str">
        <f t="shared" si="341"/>
        <v>Lorry EU 16 metric ton (per tonkm) Refrigerated</v>
      </c>
      <c r="G1928" s="146">
        <v>0.18319630666666667</v>
      </c>
      <c r="H1928" s="8">
        <f t="shared" si="344"/>
        <v>0.18319630666666667</v>
      </c>
      <c r="J1928" s="169">
        <v>4.7750963435159791E-2</v>
      </c>
      <c r="K1928" s="8">
        <f t="shared" si="345"/>
        <v>4.7750963435159791E-2</v>
      </c>
      <c r="L1928" s="170">
        <v>1.2353324779999998E-3</v>
      </c>
      <c r="M1928" s="170">
        <v>3.83232515E-3</v>
      </c>
      <c r="N1928" s="170">
        <v>1.5203859807159792E-2</v>
      </c>
      <c r="O1928" s="170">
        <v>2.7479446000000001E-2</v>
      </c>
      <c r="Q1928" s="69">
        <v>2.8374830000000002</v>
      </c>
      <c r="S1928" s="116">
        <v>3.5460227E-3</v>
      </c>
      <c r="T1928" s="116">
        <v>3.2049069999999999E-3</v>
      </c>
      <c r="U1928" s="116">
        <v>1.4648619999999999E-4</v>
      </c>
      <c r="V1928" s="116">
        <v>1.9462951E-4</v>
      </c>
      <c r="X1928" s="172">
        <v>9.4416059999999993E-6</v>
      </c>
    </row>
    <row r="1929" spans="1:24" ht="14.4">
      <c r="A1929" t="s">
        <v>3306</v>
      </c>
      <c r="B1929" s="85" t="s">
        <v>912</v>
      </c>
      <c r="C1929" s="113" t="str">
        <f t="shared" si="340"/>
        <v>C.060.08.105</v>
      </c>
      <c r="D1929" s="9" t="s">
        <v>3353</v>
      </c>
      <c r="E1929" s="117" t="s">
        <v>1108</v>
      </c>
      <c r="F1929" s="115" t="str">
        <f t="shared" si="341"/>
        <v>Lorry EU 16 metric ton (per m3km)</v>
      </c>
      <c r="G1929" s="146">
        <v>3.2568232666666669E-2</v>
      </c>
      <c r="H1929" s="8">
        <f t="shared" si="344"/>
        <v>3.2568232666666669E-2</v>
      </c>
      <c r="J1929" s="169">
        <v>8.4890601632061861E-3</v>
      </c>
      <c r="K1929" s="8">
        <f t="shared" si="345"/>
        <v>8.4890601632061861E-3</v>
      </c>
      <c r="L1929" s="170">
        <v>2.1961466449999998E-4</v>
      </c>
      <c r="M1929" s="170">
        <v>6.8130224399999995E-4</v>
      </c>
      <c r="N1929" s="170">
        <v>2.7029083547061854E-3</v>
      </c>
      <c r="O1929" s="170">
        <v>4.8852349000000003E-3</v>
      </c>
      <c r="Q1929" s="69">
        <v>0.50444142999999997</v>
      </c>
      <c r="S1929" s="116">
        <v>6.3040404000000005E-4</v>
      </c>
      <c r="T1929" s="116">
        <v>5.6976124999999999E-4</v>
      </c>
      <c r="U1929" s="199">
        <v>2.6041991000000001E-5</v>
      </c>
      <c r="V1929" s="199">
        <v>3.4600800999999999E-5</v>
      </c>
      <c r="X1929" s="172">
        <v>1.6785077000000001E-6</v>
      </c>
    </row>
    <row r="1930" spans="1:24" ht="14.4">
      <c r="A1930" t="s">
        <v>3307</v>
      </c>
      <c r="B1930" s="85" t="s">
        <v>912</v>
      </c>
      <c r="C1930" s="113" t="str">
        <f t="shared" si="340"/>
        <v>C.060.08.106</v>
      </c>
      <c r="D1930" s="9" t="s">
        <v>3353</v>
      </c>
      <c r="E1930" s="117" t="s">
        <v>1108</v>
      </c>
      <c r="F1930" s="115" t="str">
        <f t="shared" si="341"/>
        <v>Lorry EU 16 metric ton (per m3km) Refrigerated</v>
      </c>
      <c r="G1930" s="146">
        <v>4.1873442000000004E-2</v>
      </c>
      <c r="H1930" s="8">
        <f t="shared" si="344"/>
        <v>4.1873442000000004E-2</v>
      </c>
      <c r="J1930" s="169">
        <v>1.0914505916070809E-2</v>
      </c>
      <c r="K1930" s="8">
        <f t="shared" si="345"/>
        <v>1.0914505916070809E-2</v>
      </c>
      <c r="L1930" s="170">
        <v>2.8236171029999999E-4</v>
      </c>
      <c r="M1930" s="170">
        <v>8.7596003600000003E-4</v>
      </c>
      <c r="N1930" s="170">
        <v>3.4751678697708091E-3</v>
      </c>
      <c r="O1930" s="170">
        <v>6.2810163E-3</v>
      </c>
      <c r="Q1930" s="69">
        <v>0.64856754999999999</v>
      </c>
      <c r="S1930" s="116">
        <v>8.1051948000000003E-4</v>
      </c>
      <c r="T1930" s="116">
        <v>7.3255018000000004E-4</v>
      </c>
      <c r="U1930" s="199">
        <v>3.3482560000000001E-5</v>
      </c>
      <c r="V1930" s="199">
        <v>4.4486744000000003E-5</v>
      </c>
      <c r="X1930" s="172">
        <v>2.1580814E-6</v>
      </c>
    </row>
    <row r="1931" spans="1:24" ht="14.4">
      <c r="B1931" s="85"/>
      <c r="C1931" s="113"/>
      <c r="D1931" s="1" t="s">
        <v>166</v>
      </c>
      <c r="E1931" s="117"/>
      <c r="H1931" s="8"/>
      <c r="Q1931"/>
      <c r="U1931" s="3"/>
      <c r="V1931" s="3"/>
      <c r="X1931" s="3"/>
    </row>
    <row r="1932" spans="1:24" ht="14.4">
      <c r="A1932" t="s">
        <v>914</v>
      </c>
      <c r="B1932" s="85" t="s">
        <v>912</v>
      </c>
      <c r="C1932" s="113" t="str">
        <f t="shared" si="340"/>
        <v>C.070.01.101</v>
      </c>
      <c r="D1932" s="9" t="s">
        <v>166</v>
      </c>
      <c r="E1932" s="117" t="s">
        <v>913</v>
      </c>
      <c r="F1932" s="115" t="str">
        <f t="shared" si="341"/>
        <v>Barge 1475 dwt</v>
      </c>
      <c r="G1932" s="146">
        <v>2.0137220666666667E-2</v>
      </c>
      <c r="H1932" s="8">
        <f t="shared" ref="H1932:H1943" si="346">G1932</f>
        <v>2.0137220666666667E-2</v>
      </c>
      <c r="J1932" s="169">
        <v>5.2621965963999999E-3</v>
      </c>
      <c r="K1932" s="8">
        <f t="shared" ref="K1932:K1943" si="347">J1932</f>
        <v>5.2621965963999999E-3</v>
      </c>
      <c r="L1932" s="170">
        <v>1.283414028E-4</v>
      </c>
      <c r="M1932" s="170">
        <v>3.8109907359999999E-4</v>
      </c>
      <c r="N1932" s="170">
        <v>1.73217302E-3</v>
      </c>
      <c r="O1932" s="170">
        <v>3.0205830999999999E-3</v>
      </c>
      <c r="Q1932" s="69">
        <v>0.31299712000000002</v>
      </c>
      <c r="S1932" s="116">
        <v>4.1809380000000003E-4</v>
      </c>
      <c r="T1932" s="116">
        <v>3.7982667000000003E-4</v>
      </c>
      <c r="U1932" s="199">
        <v>1.6604913E-5</v>
      </c>
      <c r="V1932" s="199">
        <v>2.1662211000000001E-5</v>
      </c>
      <c r="X1932" s="172">
        <v>1.0595048E-6</v>
      </c>
    </row>
    <row r="1933" spans="1:24" ht="14.4">
      <c r="A1933" t="s">
        <v>1912</v>
      </c>
      <c r="B1933" s="85" t="s">
        <v>912</v>
      </c>
      <c r="C1933" s="113" t="str">
        <f t="shared" si="340"/>
        <v>C.070.01.102</v>
      </c>
      <c r="D1933" s="9" t="s">
        <v>166</v>
      </c>
      <c r="E1933" s="117" t="s">
        <v>913</v>
      </c>
      <c r="F1933" s="115" t="str">
        <f t="shared" si="341"/>
        <v>Bulk carrier Handysize dwt 16.383   12.5 knots</v>
      </c>
      <c r="G1933" s="146">
        <v>5.4867903333333332E-3</v>
      </c>
      <c r="H1933" s="8">
        <f t="shared" si="346"/>
        <v>5.4867903333333332E-3</v>
      </c>
      <c r="J1933" s="169">
        <v>1.5085797216504999E-3</v>
      </c>
      <c r="K1933" s="8">
        <f t="shared" si="347"/>
        <v>1.5085797216504999E-3</v>
      </c>
      <c r="L1933" s="170">
        <v>1.6736020056000003E-5</v>
      </c>
      <c r="M1933" s="170">
        <v>1.9369740592450001E-4</v>
      </c>
      <c r="N1933" s="170">
        <v>4.7512774566999997E-4</v>
      </c>
      <c r="O1933" s="170">
        <v>8.2301854999999998E-4</v>
      </c>
      <c r="Q1933" s="69">
        <v>7.2066036E-2</v>
      </c>
      <c r="S1933" s="116">
        <v>1.507457E-4</v>
      </c>
      <c r="T1933" s="116">
        <v>1.4049221000000001E-4</v>
      </c>
      <c r="U1933" s="199">
        <v>5.2228606999999997E-6</v>
      </c>
      <c r="V1933" s="199">
        <v>5.0306291999999998E-6</v>
      </c>
      <c r="X1933" s="172">
        <v>2.9436380000000002E-7</v>
      </c>
    </row>
    <row r="1934" spans="1:24" ht="14.4">
      <c r="A1934" t="s">
        <v>915</v>
      </c>
      <c r="B1934" s="85" t="s">
        <v>912</v>
      </c>
      <c r="C1934" s="113" t="str">
        <f t="shared" si="340"/>
        <v>C.070.01.103</v>
      </c>
      <c r="D1934" s="9" t="s">
        <v>166</v>
      </c>
      <c r="E1934" s="117" t="s">
        <v>913</v>
      </c>
      <c r="F1934" s="115" t="str">
        <f t="shared" si="341"/>
        <v>Bulk carrier Panamax</v>
      </c>
      <c r="G1934" s="146">
        <v>3.2874088666666672E-3</v>
      </c>
      <c r="H1934" s="8">
        <f t="shared" si="346"/>
        <v>3.2874088666666672E-3</v>
      </c>
      <c r="J1934" s="169">
        <v>9.0386510368279998E-4</v>
      </c>
      <c r="K1934" s="8">
        <f t="shared" si="347"/>
        <v>9.0386510368279998E-4</v>
      </c>
      <c r="L1934" s="170">
        <v>1.0027381741999999E-5</v>
      </c>
      <c r="M1934" s="170">
        <v>1.160537441008E-4</v>
      </c>
      <c r="N1934" s="170">
        <v>2.8467264783999999E-4</v>
      </c>
      <c r="O1934" s="170">
        <v>4.9311133000000005E-4</v>
      </c>
      <c r="Q1934" s="69">
        <v>4.3178345E-2</v>
      </c>
      <c r="S1934" s="199">
        <v>9.0319244000000001E-5</v>
      </c>
      <c r="T1934" s="199">
        <v>8.4175868999999997E-5</v>
      </c>
      <c r="U1934" s="199">
        <v>3.1292754999999999E-6</v>
      </c>
      <c r="V1934" s="199">
        <v>3.0141000000000001E-6</v>
      </c>
      <c r="X1934" s="172">
        <v>1.7636799E-7</v>
      </c>
    </row>
    <row r="1935" spans="1:24" ht="14.4">
      <c r="A1935" t="s">
        <v>1913</v>
      </c>
      <c r="B1935" s="85" t="s">
        <v>912</v>
      </c>
      <c r="C1935" s="113" t="str">
        <f t="shared" si="340"/>
        <v>C.070.01.104</v>
      </c>
      <c r="D1935" s="9" t="s">
        <v>166</v>
      </c>
      <c r="E1935" s="117" t="s">
        <v>913</v>
      </c>
      <c r="F1935" s="115" t="str">
        <f t="shared" si="341"/>
        <v>Coaster Class A (coast US and North and Baltic sea)</v>
      </c>
      <c r="G1935" s="146">
        <v>1.2872088666666668E-2</v>
      </c>
      <c r="H1935" s="8">
        <f t="shared" si="346"/>
        <v>1.2872088666666668E-2</v>
      </c>
      <c r="J1935" s="169">
        <v>3.5391496665449999E-3</v>
      </c>
      <c r="K1935" s="8">
        <f t="shared" si="347"/>
        <v>3.5391496665449999E-3</v>
      </c>
      <c r="L1935" s="170">
        <v>3.9262942769999998E-5</v>
      </c>
      <c r="M1935" s="170">
        <v>4.5441689014499994E-4</v>
      </c>
      <c r="N1935" s="170">
        <v>1.1146565336300001E-3</v>
      </c>
      <c r="O1935" s="170">
        <v>1.9308133000000001E-3</v>
      </c>
      <c r="Q1935" s="69">
        <v>0.16906794999999999</v>
      </c>
      <c r="S1935" s="116">
        <v>3.5365157999999998E-4</v>
      </c>
      <c r="T1935" s="116">
        <v>3.2959674E-4</v>
      </c>
      <c r="U1935" s="199">
        <v>1.2252906000000001E-5</v>
      </c>
      <c r="V1935" s="199">
        <v>1.1801928E-5</v>
      </c>
      <c r="X1935" s="172">
        <v>6.9058168999999997E-7</v>
      </c>
    </row>
    <row r="1936" spans="1:24" ht="14.4">
      <c r="A1936" t="s">
        <v>916</v>
      </c>
      <c r="B1936" s="85" t="s">
        <v>912</v>
      </c>
      <c r="C1936" s="113" t="str">
        <f t="shared" si="340"/>
        <v>C.070.01.105</v>
      </c>
      <c r="D1936" s="9" t="s">
        <v>166</v>
      </c>
      <c r="E1936" s="117" t="s">
        <v>913</v>
      </c>
      <c r="F1936" s="115" t="str">
        <f t="shared" si="341"/>
        <v>Container feeder Handysize 1577 TEU 13  knots</v>
      </c>
      <c r="G1936" s="146">
        <v>1.1241503999999999E-2</v>
      </c>
      <c r="H1936" s="8">
        <f t="shared" si="346"/>
        <v>1.1241503999999999E-2</v>
      </c>
      <c r="J1936" s="169">
        <v>3.0908243136160002E-3</v>
      </c>
      <c r="K1936" s="8">
        <f t="shared" si="347"/>
        <v>3.0908243136160002E-3</v>
      </c>
      <c r="L1936" s="170">
        <v>3.4289270749999999E-5</v>
      </c>
      <c r="M1936" s="170">
        <v>3.9685317571599998E-4</v>
      </c>
      <c r="N1936" s="170">
        <v>9.7345626715000008E-4</v>
      </c>
      <c r="O1936" s="170">
        <v>1.6862256E-3</v>
      </c>
      <c r="Q1936" s="69">
        <v>0.14765110000000001</v>
      </c>
      <c r="S1936" s="116">
        <v>3.0885241000000002E-4</v>
      </c>
      <c r="T1936" s="116">
        <v>2.8784474000000002E-4</v>
      </c>
      <c r="U1936" s="199">
        <v>1.0700757E-5</v>
      </c>
      <c r="V1936" s="199">
        <v>1.0306907E-5</v>
      </c>
      <c r="X1936" s="172">
        <v>6.0310156000000004E-7</v>
      </c>
    </row>
    <row r="1937" spans="1:24" ht="14.4">
      <c r="A1937" t="s">
        <v>1914</v>
      </c>
      <c r="B1937" s="85" t="s">
        <v>912</v>
      </c>
      <c r="C1937" s="113" t="str">
        <f t="shared" si="340"/>
        <v>C.070.01.106</v>
      </c>
      <c r="D1937" s="9" t="s">
        <v>166</v>
      </c>
      <c r="E1937" s="117" t="s">
        <v>913</v>
      </c>
      <c r="F1937" s="115" t="str">
        <f t="shared" si="341"/>
        <v>Container ship (min weight/volume ratio 0.41 ton/m3)</v>
      </c>
      <c r="G1937" s="146">
        <v>4.7754108000000002E-3</v>
      </c>
      <c r="H1937" s="8">
        <f t="shared" si="346"/>
        <v>4.7754108000000002E-3</v>
      </c>
      <c r="J1937" s="169">
        <v>1.3129876462722001E-3</v>
      </c>
      <c r="K1937" s="8">
        <f t="shared" si="347"/>
        <v>1.3129876462722001E-3</v>
      </c>
      <c r="L1937" s="170">
        <v>1.4566143269E-5</v>
      </c>
      <c r="M1937" s="170">
        <v>1.6858393601319998E-4</v>
      </c>
      <c r="N1937" s="170">
        <v>4.1352594699000002E-4</v>
      </c>
      <c r="O1937" s="170">
        <v>7.1631161999999998E-4</v>
      </c>
      <c r="Q1937" s="69">
        <v>6.2722449E-2</v>
      </c>
      <c r="S1937" s="116">
        <v>1.3120105E-4</v>
      </c>
      <c r="T1937" s="116">
        <v>1.2227696000000001E-4</v>
      </c>
      <c r="U1937" s="199">
        <v>4.5457005000000001E-6</v>
      </c>
      <c r="V1937" s="199">
        <v>4.3783923999999998E-6</v>
      </c>
      <c r="X1937" s="172">
        <v>2.5619861000000002E-7</v>
      </c>
    </row>
    <row r="1938" spans="1:24" ht="14.4">
      <c r="A1938" t="s">
        <v>917</v>
      </c>
      <c r="B1938" s="85" t="s">
        <v>912</v>
      </c>
      <c r="C1938" s="113" t="str">
        <f t="shared" si="340"/>
        <v>C.070.01.107</v>
      </c>
      <c r="D1938" s="9" t="s">
        <v>166</v>
      </c>
      <c r="E1938" s="117" t="s">
        <v>913</v>
      </c>
      <c r="F1938" s="115" t="str">
        <f t="shared" si="341"/>
        <v>Oil Supertanker</v>
      </c>
      <c r="G1938" s="146">
        <v>2.8829613333333334E-3</v>
      </c>
      <c r="H1938" s="8">
        <f t="shared" si="346"/>
        <v>2.8829613333333334E-3</v>
      </c>
      <c r="J1938" s="169">
        <v>7.9266324077299994E-4</v>
      </c>
      <c r="K1938" s="8">
        <f t="shared" si="347"/>
        <v>7.9266324077299994E-4</v>
      </c>
      <c r="L1938" s="170">
        <v>8.7937201900000016E-6</v>
      </c>
      <c r="M1938" s="170">
        <v>1.01775738423E-4</v>
      </c>
      <c r="N1938" s="170">
        <v>2.4964958215999996E-4</v>
      </c>
      <c r="O1938" s="170">
        <v>4.324442E-4</v>
      </c>
      <c r="Q1938" s="69">
        <v>3.7866143999999997E-2</v>
      </c>
      <c r="S1938" s="199">
        <v>7.9207333E-5</v>
      </c>
      <c r="T1938" s="199">
        <v>7.3819771999999998E-5</v>
      </c>
      <c r="U1938" s="199">
        <v>2.7442829999999999E-6</v>
      </c>
      <c r="V1938" s="199">
        <v>2.6432774999999999E-6</v>
      </c>
      <c r="X1938" s="172">
        <v>1.5466956000000001E-7</v>
      </c>
    </row>
    <row r="1939" spans="1:24" ht="14.4">
      <c r="A1939" t="s">
        <v>4001</v>
      </c>
      <c r="B1939" s="85" t="s">
        <v>912</v>
      </c>
      <c r="C1939" s="113" t="str">
        <f t="shared" si="340"/>
        <v>C.070.01.108</v>
      </c>
      <c r="D1939" s="9" t="s">
        <v>166</v>
      </c>
      <c r="E1939" s="117" t="s">
        <v>1108</v>
      </c>
      <c r="F1939" s="115" t="str">
        <f t="shared" si="341"/>
        <v>Container ship (max weight/volume ratio 0.41 ton/m3) (m3km)</v>
      </c>
      <c r="G1939" s="146">
        <v>1.9591429333333335E-3</v>
      </c>
      <c r="H1939" s="8">
        <f t="shared" si="346"/>
        <v>1.9591429333333335E-3</v>
      </c>
      <c r="J1939" s="169">
        <v>5.3866160293780001E-4</v>
      </c>
      <c r="K1939" s="8">
        <f t="shared" si="347"/>
        <v>5.3866160293780001E-4</v>
      </c>
      <c r="L1939" s="170">
        <v>5.9758535039999997E-6</v>
      </c>
      <c r="M1939" s="170">
        <v>6.9162639643800003E-5</v>
      </c>
      <c r="N1939" s="170">
        <v>1.6965166978999999E-4</v>
      </c>
      <c r="O1939" s="170">
        <v>2.9387144E-4</v>
      </c>
      <c r="Q1939" s="69">
        <v>2.5732287E-2</v>
      </c>
      <c r="S1939" s="199">
        <v>5.3826072E-5</v>
      </c>
      <c r="T1939" s="199">
        <v>5.0164906000000001E-5</v>
      </c>
      <c r="U1939" s="199">
        <v>1.8649027999999999E-6</v>
      </c>
      <c r="V1939" s="199">
        <v>1.7962635E-6</v>
      </c>
      <c r="X1939" s="172">
        <v>1.0510712E-7</v>
      </c>
    </row>
    <row r="1940" spans="1:24" ht="14.4">
      <c r="A1940" t="s">
        <v>4002</v>
      </c>
      <c r="B1940" s="85" t="s">
        <v>912</v>
      </c>
      <c r="C1940" s="113" t="str">
        <f t="shared" si="340"/>
        <v>C.070.01.110</v>
      </c>
      <c r="D1940" s="9" t="s">
        <v>166</v>
      </c>
      <c r="E1940" s="117" t="s">
        <v>2613</v>
      </c>
      <c r="F1940" s="115" t="str">
        <f t="shared" si="341"/>
        <v>Reefer 40 food container (min weight 435 kg/ m3)</v>
      </c>
      <c r="G1940" s="146">
        <v>0.32715333333333335</v>
      </c>
      <c r="H1940" s="8">
        <f t="shared" si="346"/>
        <v>0.32715333333333335</v>
      </c>
      <c r="J1940" s="169">
        <v>0.11999441464289831</v>
      </c>
      <c r="K1940" s="8">
        <f t="shared" si="347"/>
        <v>0.11999441464289831</v>
      </c>
      <c r="L1940" s="170">
        <v>3.9358305100000001E-3</v>
      </c>
      <c r="M1940" s="170">
        <v>3.4686871075500003E-2</v>
      </c>
      <c r="N1940" s="170">
        <v>3.2298713057398301E-2</v>
      </c>
      <c r="O1940" s="170">
        <v>4.9072999999999999E-2</v>
      </c>
      <c r="Q1940" s="69">
        <v>5.0458753999999999</v>
      </c>
      <c r="S1940" s="116">
        <v>1.0971259000000001E-2</v>
      </c>
      <c r="T1940" s="116">
        <v>1.0327677E-2</v>
      </c>
      <c r="U1940" s="116">
        <v>3.5929652999999999E-4</v>
      </c>
      <c r="V1940" s="116">
        <v>2.8428531000000001E-4</v>
      </c>
      <c r="X1940" s="172">
        <v>2.7697649000000001E-5</v>
      </c>
    </row>
    <row r="1941" spans="1:24" ht="14.4">
      <c r="A1941" t="s">
        <v>4003</v>
      </c>
      <c r="B1941" s="85" t="s">
        <v>912</v>
      </c>
      <c r="C1941" s="113" t="str">
        <f t="shared" si="340"/>
        <v>C.070.01.111</v>
      </c>
      <c r="D1941" s="9" t="s">
        <v>166</v>
      </c>
      <c r="E1941" s="117" t="s">
        <v>3351</v>
      </c>
      <c r="F1941" s="115" t="str">
        <f t="shared" si="341"/>
        <v>Reefer 40 ft container (min weight 435 kg/ m3) in kg.day load factor = 1</v>
      </c>
      <c r="G1941" s="146">
        <v>7.1744153333333331E-5</v>
      </c>
      <c r="H1941" s="8">
        <f t="shared" si="346"/>
        <v>7.1744153333333331E-5</v>
      </c>
      <c r="J1941" s="169">
        <v>2.6314565020039978E-5</v>
      </c>
      <c r="K1941" s="8">
        <f t="shared" si="347"/>
        <v>2.6314565020039978E-5</v>
      </c>
      <c r="L1941" s="170">
        <v>8.6312073299999997E-7</v>
      </c>
      <c r="M1941" s="170">
        <v>7.6067701124E-6</v>
      </c>
      <c r="N1941" s="170">
        <v>7.0830511746399801E-6</v>
      </c>
      <c r="O1941" s="170">
        <v>1.0761623E-5</v>
      </c>
      <c r="Q1941" s="69">
        <v>1.1065516000000001E-3</v>
      </c>
      <c r="S1941" s="199">
        <v>2.4059777999999999E-6</v>
      </c>
      <c r="T1941" s="199">
        <v>2.2648414000000002E-6</v>
      </c>
      <c r="U1941" s="199">
        <v>7.8793098999999998E-8</v>
      </c>
      <c r="V1941" s="199">
        <v>6.2343269000000001E-8</v>
      </c>
      <c r="X1941" s="172">
        <v>6.0740459000000001E-9</v>
      </c>
    </row>
    <row r="1942" spans="1:24" ht="14.4">
      <c r="A1942" t="s">
        <v>4004</v>
      </c>
      <c r="B1942" s="85" t="s">
        <v>912</v>
      </c>
      <c r="C1942" s="113" t="str">
        <f t="shared" si="340"/>
        <v>C.070.01.112</v>
      </c>
      <c r="D1942" s="9" t="s">
        <v>166</v>
      </c>
      <c r="E1942" s="117" t="s">
        <v>2612</v>
      </c>
      <c r="F1942" s="115" t="str">
        <f t="shared" si="341"/>
        <v>Reefer 40 ft container (max weight 435 kg/ m3)</v>
      </c>
      <c r="G1942" s="146">
        <v>142.39487333333335</v>
      </c>
      <c r="H1942" s="8">
        <f t="shared" si="346"/>
        <v>142.39487333333335</v>
      </c>
      <c r="J1942" s="169">
        <v>52.228077262771002</v>
      </c>
      <c r="K1942" s="8">
        <f t="shared" si="347"/>
        <v>52.228077262771002</v>
      </c>
      <c r="L1942" s="170">
        <v>1.7130869459999998</v>
      </c>
      <c r="M1942" s="170">
        <v>15.097607868099999</v>
      </c>
      <c r="N1942" s="170">
        <v>14.058151448671</v>
      </c>
      <c r="O1942" s="170">
        <v>21.359231000000001</v>
      </c>
      <c r="Q1942" s="69">
        <v>2196.2386999999999</v>
      </c>
      <c r="S1942" s="116">
        <v>4.7752867999999999</v>
      </c>
      <c r="T1942" s="116">
        <v>4.4951651000000004</v>
      </c>
      <c r="U1942" s="116">
        <v>0.15638534000000001</v>
      </c>
      <c r="V1942" s="116">
        <v>0.12373638000000001</v>
      </c>
      <c r="X1942" s="69">
        <v>1.2055519000000001E-2</v>
      </c>
    </row>
    <row r="1943" spans="1:24" ht="14.4">
      <c r="A1943" t="s">
        <v>4005</v>
      </c>
      <c r="B1943" s="85" t="s">
        <v>912</v>
      </c>
      <c r="C1943" s="113" t="str">
        <f t="shared" si="340"/>
        <v>C.070.01.113</v>
      </c>
      <c r="D1943" s="9" t="s">
        <v>166</v>
      </c>
      <c r="E1943" s="117" t="s">
        <v>3352</v>
      </c>
      <c r="F1943" s="115" t="str">
        <f t="shared" si="341"/>
        <v>Reefer 40 ft container (max weight 435 kg/ m3) in m3.day load factor 1</v>
      </c>
      <c r="G1943" s="146">
        <v>3.1226946666666668E-2</v>
      </c>
      <c r="H1943" s="8">
        <f t="shared" si="346"/>
        <v>3.1226946666666668E-2</v>
      </c>
      <c r="J1943" s="169">
        <v>1.1453525910843639E-2</v>
      </c>
      <c r="K1943" s="8">
        <f t="shared" si="347"/>
        <v>1.1453525910843639E-2</v>
      </c>
      <c r="L1943" s="170">
        <v>3.75676956E-4</v>
      </c>
      <c r="M1943" s="170">
        <v>3.3108789201000003E-3</v>
      </c>
      <c r="N1943" s="170">
        <v>3.0829280347436402E-3</v>
      </c>
      <c r="O1943" s="170">
        <v>4.6840420000000002E-3</v>
      </c>
      <c r="Q1943" s="69">
        <v>0.48163128999999999</v>
      </c>
      <c r="S1943" s="116">
        <v>1.0472120000000001E-3</v>
      </c>
      <c r="T1943" s="116">
        <v>9.8578182E-4</v>
      </c>
      <c r="U1943" s="199">
        <v>3.4295029999999998E-5</v>
      </c>
      <c r="V1943" s="199">
        <v>2.7135172000000001E-5</v>
      </c>
      <c r="X1943" s="172">
        <v>2.6437541999999999E-6</v>
      </c>
    </row>
    <row r="1944" spans="1:24">
      <c r="D1944" s="1" t="s">
        <v>1915</v>
      </c>
      <c r="H1944" s="8"/>
      <c r="Q1944"/>
      <c r="U1944" s="3"/>
      <c r="V1944" s="3"/>
      <c r="X1944" s="3"/>
    </row>
    <row r="1945" spans="1:24">
      <c r="B1945" s="85"/>
      <c r="D1945" s="1" t="s">
        <v>4006</v>
      </c>
      <c r="H1945" s="8"/>
      <c r="Q1945"/>
      <c r="U1945" s="3"/>
      <c r="V1945" s="3"/>
      <c r="X1945" s="3"/>
    </row>
    <row r="1946" spans="1:24" ht="14.4">
      <c r="A1946" t="s">
        <v>4007</v>
      </c>
      <c r="B1946" s="85" t="s">
        <v>4008</v>
      </c>
      <c r="C1946" s="113" t="str">
        <f t="shared" ref="C1946:C1957" si="348">MID(A1946,1,12)</f>
        <v>D.010.01.101</v>
      </c>
      <c r="D1946" s="9" t="s">
        <v>4006</v>
      </c>
      <c r="E1946" s="117" t="s">
        <v>2643</v>
      </c>
      <c r="F1946" s="115" t="str">
        <f t="shared" ref="F1946:F1957" si="349">MID(A1946, 21,85)</f>
        <v>Subsoiling</v>
      </c>
      <c r="G1946" s="146">
        <v>6.1016721333333338E-3</v>
      </c>
      <c r="H1946" s="8">
        <f t="shared" ref="H1946:H1957" si="350">G1946</f>
        <v>6.1016721333333338E-3</v>
      </c>
      <c r="J1946" s="169">
        <v>1.593729230278689E-3</v>
      </c>
      <c r="K1946" s="8">
        <f t="shared" ref="K1946:K1957" si="351">J1946</f>
        <v>1.593729230278689E-3</v>
      </c>
      <c r="L1946" s="170">
        <v>4.0391278510000002E-5</v>
      </c>
      <c r="M1946" s="170">
        <v>1.3505512819999999E-4</v>
      </c>
      <c r="N1946" s="170">
        <v>5.0303200356868901E-4</v>
      </c>
      <c r="O1946" s="170">
        <v>9.1525082000000002E-4</v>
      </c>
      <c r="Q1946" s="69">
        <v>9.4242904000000002E-2</v>
      </c>
      <c r="S1946" s="116">
        <v>1.181271E-4</v>
      </c>
      <c r="T1946" s="116">
        <v>1.0678138000000001E-4</v>
      </c>
      <c r="U1946" s="199">
        <v>4.8761444999999998E-6</v>
      </c>
      <c r="V1946" s="199">
        <v>6.4695769000000003E-6</v>
      </c>
      <c r="X1946" s="172">
        <v>3.1308787999999999E-7</v>
      </c>
    </row>
    <row r="1947" spans="1:24" ht="14.4">
      <c r="A1947" t="s">
        <v>4009</v>
      </c>
      <c r="B1947" s="85" t="s">
        <v>4008</v>
      </c>
      <c r="C1947" s="113" t="str">
        <f t="shared" si="348"/>
        <v>D.010.01.102</v>
      </c>
      <c r="D1947" s="9" t="s">
        <v>4006</v>
      </c>
      <c r="E1947" s="117" t="s">
        <v>2643</v>
      </c>
      <c r="F1947" s="115" t="str">
        <f t="shared" si="349"/>
        <v>Ploughing</v>
      </c>
      <c r="G1947" s="146">
        <v>6.7564859999999999E-3</v>
      </c>
      <c r="H1947" s="8">
        <f t="shared" si="350"/>
        <v>6.7564859999999999E-3</v>
      </c>
      <c r="J1947" s="169">
        <v>1.7647636350067628E-3</v>
      </c>
      <c r="K1947" s="8">
        <f t="shared" si="351"/>
        <v>1.7647636350067628E-3</v>
      </c>
      <c r="L1947" s="170">
        <v>4.4725952710000005E-5</v>
      </c>
      <c r="M1947" s="170">
        <v>1.495488501E-4</v>
      </c>
      <c r="N1947" s="170">
        <v>5.5701593219676293E-4</v>
      </c>
      <c r="O1947" s="170">
        <v>1.0134728999999999E-3</v>
      </c>
      <c r="Q1947" s="69">
        <v>0.10435678</v>
      </c>
      <c r="S1947" s="116">
        <v>1.3080416E-4</v>
      </c>
      <c r="T1947" s="116">
        <v>1.1824084E-4</v>
      </c>
      <c r="U1947" s="199">
        <v>5.3994380000000001E-6</v>
      </c>
      <c r="V1947" s="199">
        <v>7.1638729999999996E-6</v>
      </c>
      <c r="X1947" s="172">
        <v>3.4668755E-7</v>
      </c>
    </row>
    <row r="1948" spans="1:24" ht="14.4">
      <c r="A1948" t="s">
        <v>4010</v>
      </c>
      <c r="B1948" s="85" t="s">
        <v>4008</v>
      </c>
      <c r="C1948" s="113" t="str">
        <f t="shared" si="348"/>
        <v>D.010.01.103</v>
      </c>
      <c r="D1948" s="9" t="s">
        <v>4006</v>
      </c>
      <c r="E1948" s="117" t="s">
        <v>2643</v>
      </c>
      <c r="F1948" s="115" t="str">
        <f t="shared" si="349"/>
        <v>Power harrow</v>
      </c>
      <c r="G1948" s="146">
        <v>4.7027522000000002E-3</v>
      </c>
      <c r="H1948" s="8">
        <f t="shared" si="350"/>
        <v>4.7027522000000002E-3</v>
      </c>
      <c r="J1948" s="169">
        <v>1.2283376527485309E-3</v>
      </c>
      <c r="K1948" s="8">
        <f t="shared" si="351"/>
        <v>1.2283376527485309E-3</v>
      </c>
      <c r="L1948" s="170">
        <v>3.1130839170000004E-5</v>
      </c>
      <c r="M1948" s="170">
        <v>1.040912698E-4</v>
      </c>
      <c r="N1948" s="170">
        <v>3.8770271377853099E-4</v>
      </c>
      <c r="O1948" s="170">
        <v>7.0541283000000003E-4</v>
      </c>
      <c r="Q1948" s="69">
        <v>7.2635993999999995E-2</v>
      </c>
      <c r="S1948" s="199">
        <v>9.1044302000000004E-5</v>
      </c>
      <c r="T1948" s="199">
        <v>8.2299795000000001E-5</v>
      </c>
      <c r="U1948" s="199">
        <v>3.7581991E-6</v>
      </c>
      <c r="V1948" s="199">
        <v>4.9863081000000002E-6</v>
      </c>
      <c r="X1948" s="172">
        <v>2.4130675999999998E-7</v>
      </c>
    </row>
    <row r="1949" spans="1:24" ht="14.4">
      <c r="A1949" t="s">
        <v>4011</v>
      </c>
      <c r="B1949" s="85" t="s">
        <v>4008</v>
      </c>
      <c r="C1949" s="113" t="str">
        <f t="shared" si="348"/>
        <v>D.010.01.104</v>
      </c>
      <c r="D1949" s="9" t="s">
        <v>4006</v>
      </c>
      <c r="E1949" s="117" t="s">
        <v>2643</v>
      </c>
      <c r="F1949" s="115" t="str">
        <f t="shared" si="349"/>
        <v>Rotary harrow</v>
      </c>
      <c r="G1949" s="146">
        <v>3.7800603333333332E-3</v>
      </c>
      <c r="H1949" s="8">
        <f t="shared" si="350"/>
        <v>3.7800603333333332E-3</v>
      </c>
      <c r="J1949" s="169">
        <v>9.8733470629742666E-4</v>
      </c>
      <c r="K1949" s="8">
        <f t="shared" si="351"/>
        <v>9.8733470629742666E-4</v>
      </c>
      <c r="L1949" s="170">
        <v>2.5022889570000001E-5</v>
      </c>
      <c r="M1949" s="170">
        <v>8.3668299199999994E-5</v>
      </c>
      <c r="N1949" s="170">
        <v>3.1163446752742685E-4</v>
      </c>
      <c r="O1949" s="170">
        <v>5.6700904999999995E-4</v>
      </c>
      <c r="Q1949" s="69">
        <v>5.8384628000000001E-2</v>
      </c>
      <c r="S1949" s="199">
        <v>7.3181179000000006E-5</v>
      </c>
      <c r="T1949" s="199">
        <v>6.6152366999999997E-5</v>
      </c>
      <c r="U1949" s="199">
        <v>3.0208310000000002E-6</v>
      </c>
      <c r="V1949" s="199">
        <v>4.0079817999999996E-6</v>
      </c>
      <c r="X1949" s="172">
        <v>1.9396176E-7</v>
      </c>
    </row>
    <row r="1950" spans="1:24" ht="14.4">
      <c r="A1950" t="s">
        <v>4012</v>
      </c>
      <c r="B1950" s="85" t="s">
        <v>4008</v>
      </c>
      <c r="C1950" s="113" t="str">
        <f t="shared" si="348"/>
        <v>D.010.01.105</v>
      </c>
      <c r="D1950" s="9" t="s">
        <v>4006</v>
      </c>
      <c r="E1950" s="117" t="s">
        <v>2643</v>
      </c>
      <c r="F1950" s="115" t="str">
        <f t="shared" si="349"/>
        <v>Disc harrow</v>
      </c>
      <c r="G1950" s="146">
        <v>2.9764254666666667E-3</v>
      </c>
      <c r="H1950" s="8">
        <f t="shared" si="350"/>
        <v>2.9764254666666667E-3</v>
      </c>
      <c r="J1950" s="169">
        <v>7.7742889783933612E-4</v>
      </c>
      <c r="K1950" s="8">
        <f t="shared" si="351"/>
        <v>7.7742889783933612E-4</v>
      </c>
      <c r="L1950" s="170">
        <v>1.9703062639999999E-5</v>
      </c>
      <c r="M1950" s="170">
        <v>6.5880550530000005E-5</v>
      </c>
      <c r="N1950" s="170">
        <v>2.4538146466933613E-4</v>
      </c>
      <c r="O1950" s="170">
        <v>4.4646382E-4</v>
      </c>
      <c r="Q1950" s="69">
        <v>4.5972147999999997E-2</v>
      </c>
      <c r="S1950" s="199">
        <v>5.7622976000000001E-5</v>
      </c>
      <c r="T1950" s="199">
        <v>5.2088478000000001E-5</v>
      </c>
      <c r="U1950" s="199">
        <v>2.3786070999999999E-6</v>
      </c>
      <c r="V1950" s="199">
        <v>3.1558912E-6</v>
      </c>
      <c r="X1950" s="172">
        <v>1.5272578999999999E-7</v>
      </c>
    </row>
    <row r="1951" spans="1:24" ht="14.4">
      <c r="A1951" t="s">
        <v>4013</v>
      </c>
      <c r="B1951" s="85" t="s">
        <v>4008</v>
      </c>
      <c r="C1951" s="113" t="str">
        <f t="shared" si="348"/>
        <v>D.010.01.106</v>
      </c>
      <c r="D1951" s="9" t="s">
        <v>4006</v>
      </c>
      <c r="E1951" s="117" t="s">
        <v>2643</v>
      </c>
      <c r="F1951" s="115" t="str">
        <f t="shared" si="349"/>
        <v>Spring tine</v>
      </c>
      <c r="G1951" s="146">
        <v>1.7263267333333333E-3</v>
      </c>
      <c r="H1951" s="8">
        <f t="shared" si="350"/>
        <v>1.7263267333333333E-3</v>
      </c>
      <c r="J1951" s="169">
        <v>4.5090875517929494E-4</v>
      </c>
      <c r="K1951" s="8">
        <f t="shared" si="351"/>
        <v>4.5090875517929494E-4</v>
      </c>
      <c r="L1951" s="170">
        <v>1.142777643E-5</v>
      </c>
      <c r="M1951" s="170">
        <v>3.8210719640000004E-5</v>
      </c>
      <c r="N1951" s="170">
        <v>1.4232124910929493E-4</v>
      </c>
      <c r="O1951" s="170">
        <v>2.5894900999999998E-4</v>
      </c>
      <c r="Q1951" s="69">
        <v>2.6663846000000001E-2</v>
      </c>
      <c r="S1951" s="199">
        <v>3.3421326000000003E-5</v>
      </c>
      <c r="T1951" s="199">
        <v>3.0211317E-5</v>
      </c>
      <c r="U1951" s="199">
        <v>1.3795921E-6</v>
      </c>
      <c r="V1951" s="199">
        <v>1.8304169E-6</v>
      </c>
      <c r="X1951" s="172">
        <v>8.8580960999999995E-8</v>
      </c>
    </row>
    <row r="1952" spans="1:24" ht="14.4">
      <c r="A1952" t="s">
        <v>4014</v>
      </c>
      <c r="B1952" s="85" t="s">
        <v>4008</v>
      </c>
      <c r="C1952" s="113" t="str">
        <f t="shared" si="348"/>
        <v>D.010.01.107</v>
      </c>
      <c r="D1952" s="9" t="s">
        <v>4006</v>
      </c>
      <c r="E1952" s="117" t="s">
        <v>2643</v>
      </c>
      <c r="F1952" s="115" t="str">
        <f t="shared" si="349"/>
        <v>Disc cultivator</v>
      </c>
      <c r="G1952" s="146">
        <v>2.2323190666666669E-3</v>
      </c>
      <c r="H1952" s="8">
        <f t="shared" si="350"/>
        <v>2.2323190666666669E-3</v>
      </c>
      <c r="J1952" s="169">
        <v>5.8307167325685207E-4</v>
      </c>
      <c r="K1952" s="8">
        <f t="shared" si="351"/>
        <v>5.8307167325685207E-4</v>
      </c>
      <c r="L1952" s="170">
        <v>1.4777297100000002E-5</v>
      </c>
      <c r="M1952" s="170">
        <v>4.9410412650000002E-5</v>
      </c>
      <c r="N1952" s="170">
        <v>1.8403610350685207E-4</v>
      </c>
      <c r="O1952" s="170">
        <v>3.3484786000000002E-4</v>
      </c>
      <c r="Q1952" s="69">
        <v>3.4479111E-2</v>
      </c>
      <c r="S1952" s="199">
        <v>4.3217231999999998E-5</v>
      </c>
      <c r="T1952" s="199">
        <v>3.9066358000000001E-5</v>
      </c>
      <c r="U1952" s="199">
        <v>1.7839553E-6</v>
      </c>
      <c r="V1952" s="199">
        <v>2.3669184E-6</v>
      </c>
      <c r="X1952" s="172">
        <v>1.1454435E-7</v>
      </c>
    </row>
    <row r="1953" spans="1:24" ht="14.4">
      <c r="A1953" t="s">
        <v>4015</v>
      </c>
      <c r="B1953" s="85" t="s">
        <v>4008</v>
      </c>
      <c r="C1953" s="113" t="str">
        <f t="shared" si="348"/>
        <v>D.010.01.108</v>
      </c>
      <c r="D1953" s="9" t="s">
        <v>4006</v>
      </c>
      <c r="E1953" s="117" t="s">
        <v>2643</v>
      </c>
      <c r="F1953" s="115" t="str">
        <f t="shared" si="349"/>
        <v>Strip-till</v>
      </c>
      <c r="G1953" s="146">
        <v>2.7680756666666668E-3</v>
      </c>
      <c r="H1953" s="8">
        <f t="shared" si="350"/>
        <v>2.7680756666666668E-3</v>
      </c>
      <c r="J1953" s="169">
        <v>7.2300887938251258E-4</v>
      </c>
      <c r="K1953" s="8">
        <f t="shared" si="351"/>
        <v>7.2300887938251258E-4</v>
      </c>
      <c r="L1953" s="170">
        <v>1.8323848520000001E-5</v>
      </c>
      <c r="M1953" s="170">
        <v>6.1268912119999996E-5</v>
      </c>
      <c r="N1953" s="170">
        <v>2.2820476874251257E-4</v>
      </c>
      <c r="O1953" s="170">
        <v>4.1521134999999998E-4</v>
      </c>
      <c r="Q1953" s="69">
        <v>4.2754097999999997E-2</v>
      </c>
      <c r="S1953" s="199">
        <v>5.3589367999999998E-5</v>
      </c>
      <c r="T1953" s="199">
        <v>4.8442283999999998E-5</v>
      </c>
      <c r="U1953" s="199">
        <v>2.2121046000000001E-6</v>
      </c>
      <c r="V1953" s="199">
        <v>2.9349788E-6</v>
      </c>
      <c r="X1953" s="172">
        <v>1.4203499E-7</v>
      </c>
    </row>
    <row r="1954" spans="1:24" ht="14.4">
      <c r="A1954" t="s">
        <v>4016</v>
      </c>
      <c r="B1954" s="85" t="s">
        <v>4008</v>
      </c>
      <c r="C1954" s="113" t="str">
        <f t="shared" si="348"/>
        <v>D.010.01.109</v>
      </c>
      <c r="D1954" s="9" t="s">
        <v>4006</v>
      </c>
      <c r="E1954" s="117" t="s">
        <v>2643</v>
      </c>
      <c r="F1954" s="115" t="str">
        <f t="shared" si="349"/>
        <v>Grain drilling standalone</v>
      </c>
      <c r="G1954" s="146">
        <v>1.3989199333333333E-3</v>
      </c>
      <c r="H1954" s="8">
        <f t="shared" si="350"/>
        <v>1.3989199333333333E-3</v>
      </c>
      <c r="J1954" s="169">
        <v>3.6539157813035794E-4</v>
      </c>
      <c r="K1954" s="8">
        <f t="shared" si="351"/>
        <v>3.6539157813035794E-4</v>
      </c>
      <c r="L1954" s="170">
        <v>9.2604394499999992E-6</v>
      </c>
      <c r="M1954" s="170">
        <v>3.0963858889999996E-5</v>
      </c>
      <c r="N1954" s="170">
        <v>1.1532928979035795E-4</v>
      </c>
      <c r="O1954" s="170">
        <v>2.0983798999999999E-4</v>
      </c>
      <c r="Q1954" s="69">
        <v>2.160691E-2</v>
      </c>
      <c r="S1954" s="199">
        <v>2.7082799000000002E-5</v>
      </c>
      <c r="T1954" s="199">
        <v>2.4481584999999998E-5</v>
      </c>
      <c r="U1954" s="199">
        <v>1.1179452999999999E-6</v>
      </c>
      <c r="V1954" s="199">
        <v>1.4832688999999999E-6</v>
      </c>
      <c r="X1954" s="172">
        <v>7.1781123999999999E-8</v>
      </c>
    </row>
    <row r="1955" spans="1:24" ht="14.4">
      <c r="A1955" t="s">
        <v>4017</v>
      </c>
      <c r="B1955" s="85" t="s">
        <v>4008</v>
      </c>
      <c r="C1955" s="113" t="str">
        <f t="shared" si="348"/>
        <v>D.010.01.110</v>
      </c>
      <c r="D1955" s="9" t="s">
        <v>4006</v>
      </c>
      <c r="E1955" s="117" t="s">
        <v>2643</v>
      </c>
      <c r="F1955" s="115" t="str">
        <f t="shared" si="349"/>
        <v>Combination drill</v>
      </c>
      <c r="G1955" s="146">
        <v>2.9168969333333333E-3</v>
      </c>
      <c r="H1955" s="8">
        <f t="shared" si="350"/>
        <v>2.9168969333333333E-3</v>
      </c>
      <c r="J1955" s="169">
        <v>7.618803132333294E-4</v>
      </c>
      <c r="K1955" s="8">
        <f t="shared" si="351"/>
        <v>7.618803132333294E-4</v>
      </c>
      <c r="L1955" s="170">
        <v>1.9309001549999997E-5</v>
      </c>
      <c r="M1955" s="170">
        <v>6.456293871E-5</v>
      </c>
      <c r="N1955" s="170">
        <v>2.4047383297332936E-4</v>
      </c>
      <c r="O1955" s="170">
        <v>4.3753454000000001E-4</v>
      </c>
      <c r="Q1955" s="69">
        <v>4.5052704999999998E-2</v>
      </c>
      <c r="S1955" s="199">
        <v>5.6470515999999998E-5</v>
      </c>
      <c r="T1955" s="199">
        <v>5.1046708000000002E-5</v>
      </c>
      <c r="U1955" s="199">
        <v>2.3310349000000002E-6</v>
      </c>
      <c r="V1955" s="199">
        <v>3.0927733999999999E-6</v>
      </c>
      <c r="X1955" s="172">
        <v>1.4967128E-7</v>
      </c>
    </row>
    <row r="1956" spans="1:24" ht="14.4">
      <c r="A1956" t="s">
        <v>4018</v>
      </c>
      <c r="B1956" s="85" t="s">
        <v>4008</v>
      </c>
      <c r="C1956" s="113" t="str">
        <f t="shared" si="348"/>
        <v>D.010.01.111</v>
      </c>
      <c r="D1956" s="9" t="s">
        <v>4006</v>
      </c>
      <c r="E1956" s="117" t="s">
        <v>2643</v>
      </c>
      <c r="F1956" s="115" t="str">
        <f t="shared" si="349"/>
        <v>Rolling</v>
      </c>
      <c r="G1956" s="146">
        <v>9.5245613333333327E-4</v>
      </c>
      <c r="H1956" s="8">
        <f t="shared" si="350"/>
        <v>9.5245613333333327E-4</v>
      </c>
      <c r="J1956" s="169">
        <v>2.4877724543690755E-4</v>
      </c>
      <c r="K1956" s="8">
        <f t="shared" si="351"/>
        <v>2.4877724543690755E-4</v>
      </c>
      <c r="L1956" s="170">
        <v>6.3049801430000003E-6</v>
      </c>
      <c r="M1956" s="170">
        <v>2.10817762E-5</v>
      </c>
      <c r="N1956" s="170">
        <v>7.8522069093907548E-5</v>
      </c>
      <c r="O1956" s="170">
        <v>1.4286841999999999E-4</v>
      </c>
      <c r="Q1956" s="69">
        <v>1.4711086999999999E-2</v>
      </c>
      <c r="S1956" s="199">
        <v>1.8439352E-5</v>
      </c>
      <c r="T1956" s="199">
        <v>1.6668313E-5</v>
      </c>
      <c r="U1956" s="199">
        <v>7.6115426E-7</v>
      </c>
      <c r="V1956" s="199">
        <v>1.0098852E-6</v>
      </c>
      <c r="X1956" s="172">
        <v>4.8872253999999997E-8</v>
      </c>
    </row>
    <row r="1957" spans="1:24" ht="14.4">
      <c r="A1957" t="s">
        <v>4019</v>
      </c>
      <c r="B1957" s="85" t="s">
        <v>4008</v>
      </c>
      <c r="C1957" s="113" t="str">
        <f t="shared" si="348"/>
        <v>D.010.01.112</v>
      </c>
      <c r="D1957" s="9" t="s">
        <v>4006</v>
      </c>
      <c r="E1957" s="117" t="s">
        <v>2643</v>
      </c>
      <c r="F1957" s="115" t="str">
        <f t="shared" si="349"/>
        <v>Sowing/Seeding</v>
      </c>
      <c r="G1957" s="146">
        <v>14.882127333333333</v>
      </c>
      <c r="H1957" s="8">
        <f t="shared" si="350"/>
        <v>14.882127333333333</v>
      </c>
      <c r="J1957" s="169">
        <v>3.8871444947456801</v>
      </c>
      <c r="K1957" s="8">
        <f t="shared" si="351"/>
        <v>3.8871444947456801</v>
      </c>
      <c r="L1957" s="170">
        <v>9.8515314699999995E-2</v>
      </c>
      <c r="M1957" s="170">
        <v>0.32940275669999997</v>
      </c>
      <c r="N1957" s="170">
        <v>1.2269073233456806</v>
      </c>
      <c r="O1957" s="170">
        <v>2.2323190999999998</v>
      </c>
      <c r="Q1957" s="69">
        <v>229.86073999999999</v>
      </c>
      <c r="S1957" s="199">
        <v>0.28811488000000002</v>
      </c>
      <c r="T1957" s="199">
        <v>0.26044239000000002</v>
      </c>
      <c r="U1957" s="199">
        <v>1.1893035E-2</v>
      </c>
      <c r="V1957" s="199">
        <v>1.5779456000000001E-2</v>
      </c>
      <c r="X1957" s="172">
        <v>7.6362896999999995E-4</v>
      </c>
    </row>
    <row r="1958" spans="1:24">
      <c r="B1958" s="85"/>
      <c r="D1958" s="1" t="s">
        <v>4020</v>
      </c>
      <c r="H1958" s="8"/>
      <c r="Q1958"/>
      <c r="S1958" s="3"/>
      <c r="T1958" s="3"/>
      <c r="U1958" s="3"/>
      <c r="V1958" s="3"/>
      <c r="X1958" s="3"/>
    </row>
    <row r="1959" spans="1:24" ht="14.4">
      <c r="A1959" t="s">
        <v>4021</v>
      </c>
      <c r="B1959" s="85" t="s">
        <v>4008</v>
      </c>
      <c r="C1959" s="113" t="str">
        <f t="shared" ref="C1959:C1966" si="352">MID(A1959,1,12)</f>
        <v>D.010.02.101</v>
      </c>
      <c r="D1959" s="9" t="s">
        <v>4020</v>
      </c>
      <c r="E1959" s="117" t="s">
        <v>2643</v>
      </c>
      <c r="F1959" s="115" t="str">
        <f t="shared" ref="F1959:F1966" si="353">MID(A1959, 21,85)</f>
        <v>Fertiliser broadcasting</v>
      </c>
      <c r="G1959" s="146">
        <v>6.2504934000000008E-4</v>
      </c>
      <c r="H1959" s="8">
        <f t="shared" ref="H1959:H1966" si="354">G1959</f>
        <v>6.2504934000000008E-4</v>
      </c>
      <c r="J1959" s="169">
        <v>1.6326006758397057E-4</v>
      </c>
      <c r="K1959" s="8">
        <f t="shared" ref="K1959:K1966" si="355">J1959</f>
        <v>1.6326006758397057E-4</v>
      </c>
      <c r="L1959" s="170">
        <v>4.1376431530000001E-6</v>
      </c>
      <c r="M1959" s="170">
        <v>1.383491565E-5</v>
      </c>
      <c r="N1959" s="170">
        <v>5.1530107780970573E-5</v>
      </c>
      <c r="O1959" s="170">
        <v>9.3757401000000001E-5</v>
      </c>
      <c r="Q1959" s="69">
        <v>9.6541512000000006E-3</v>
      </c>
      <c r="S1959" s="199">
        <v>1.2100824999999999E-5</v>
      </c>
      <c r="T1959" s="199">
        <v>1.0938579999999999E-5</v>
      </c>
      <c r="U1959" s="199">
        <v>4.9950747999999997E-7</v>
      </c>
      <c r="V1959" s="199">
        <v>6.6273715E-7</v>
      </c>
      <c r="X1959" s="172">
        <v>3.2072417000000001E-8</v>
      </c>
    </row>
    <row r="1960" spans="1:24" ht="14.4">
      <c r="A1960" t="s">
        <v>4022</v>
      </c>
      <c r="B1960" s="85" t="s">
        <v>4008</v>
      </c>
      <c r="C1960" s="113" t="str">
        <f t="shared" si="352"/>
        <v>D.010.02.102</v>
      </c>
      <c r="D1960" s="9" t="s">
        <v>4020</v>
      </c>
      <c r="E1960" s="117" t="s">
        <v>2643</v>
      </c>
      <c r="F1960" s="115" t="str">
        <f t="shared" si="353"/>
        <v>Lime application</v>
      </c>
      <c r="G1960" s="146">
        <v>1.6370339999999999E-3</v>
      </c>
      <c r="H1960" s="8">
        <f t="shared" si="354"/>
        <v>1.6370339999999999E-3</v>
      </c>
      <c r="J1960" s="169">
        <v>4.2758589433508485E-4</v>
      </c>
      <c r="K1960" s="8">
        <f t="shared" si="355"/>
        <v>4.2758589433508485E-4</v>
      </c>
      <c r="L1960" s="170">
        <v>1.083668461E-5</v>
      </c>
      <c r="M1960" s="170">
        <v>3.6234303159999998E-5</v>
      </c>
      <c r="N1960" s="170">
        <v>1.3495980656508486E-4</v>
      </c>
      <c r="O1960" s="170">
        <v>2.4555509999999998E-4</v>
      </c>
      <c r="Q1960" s="69">
        <v>2.5284681999999999E-2</v>
      </c>
      <c r="S1960" s="199">
        <v>3.1692637000000003E-5</v>
      </c>
      <c r="T1960" s="199">
        <v>2.8648663000000001E-5</v>
      </c>
      <c r="U1960" s="199">
        <v>1.3082339E-6</v>
      </c>
      <c r="V1960" s="199">
        <v>1.7357402000000001E-6</v>
      </c>
      <c r="X1960" s="172">
        <v>8.3999187E-8</v>
      </c>
    </row>
    <row r="1961" spans="1:24" ht="14.4">
      <c r="A1961" t="s">
        <v>4023</v>
      </c>
      <c r="B1961" s="85" t="s">
        <v>4008</v>
      </c>
      <c r="C1961" s="113" t="str">
        <f t="shared" si="352"/>
        <v>D.010.02.103</v>
      </c>
      <c r="D1961" s="9" t="s">
        <v>4020</v>
      </c>
      <c r="E1961" s="117" t="s">
        <v>2643</v>
      </c>
      <c r="F1961" s="115" t="str">
        <f t="shared" si="353"/>
        <v>Spraying</v>
      </c>
      <c r="G1961" s="146">
        <v>5.0599232666666673E-4</v>
      </c>
      <c r="H1961" s="8">
        <f t="shared" si="354"/>
        <v>5.0599232666666673E-4</v>
      </c>
      <c r="J1961" s="169">
        <v>1.3216291273555715E-4</v>
      </c>
      <c r="K1961" s="8">
        <f t="shared" si="355"/>
        <v>1.3216291273555715E-4</v>
      </c>
      <c r="L1961" s="170">
        <v>3.3495207320000001E-6</v>
      </c>
      <c r="M1961" s="170">
        <v>1.1199693609999999E-5</v>
      </c>
      <c r="N1961" s="170">
        <v>4.1714849393557138E-5</v>
      </c>
      <c r="O1961" s="170">
        <v>7.5898849000000007E-5</v>
      </c>
      <c r="Q1961" s="69">
        <v>7.8152651999999993E-3</v>
      </c>
      <c r="S1961" s="199">
        <v>9.7959059000000003E-6</v>
      </c>
      <c r="T1961" s="199">
        <v>8.8550411999999995E-6</v>
      </c>
      <c r="U1961" s="199">
        <v>4.0436320000000002E-7</v>
      </c>
      <c r="V1961" s="199">
        <v>5.3650150000000001E-7</v>
      </c>
      <c r="X1961" s="172">
        <v>2.5963384999999999E-8</v>
      </c>
    </row>
    <row r="1962" spans="1:24" ht="14.4">
      <c r="A1962" t="s">
        <v>4024</v>
      </c>
      <c r="B1962" s="85" t="s">
        <v>4008</v>
      </c>
      <c r="C1962" s="113" t="str">
        <f t="shared" si="352"/>
        <v>D.010.02.104</v>
      </c>
      <c r="D1962" s="9" t="s">
        <v>4020</v>
      </c>
      <c r="E1962" s="117" t="s">
        <v>2643</v>
      </c>
      <c r="F1962" s="115" t="str">
        <f t="shared" si="353"/>
        <v>Liquid manure—Broadcasting</v>
      </c>
      <c r="G1962" s="146">
        <v>4.2265241333333337E-3</v>
      </c>
      <c r="H1962" s="8">
        <f t="shared" si="354"/>
        <v>4.2265241333333337E-3</v>
      </c>
      <c r="J1962" s="169">
        <v>1.1039490321794773E-3</v>
      </c>
      <c r="K1962" s="8">
        <f t="shared" si="355"/>
        <v>1.1039490321794773E-3</v>
      </c>
      <c r="L1962" s="170">
        <v>2.7978349049999999E-5</v>
      </c>
      <c r="M1962" s="170">
        <v>9.3550382900000007E-5</v>
      </c>
      <c r="N1962" s="170">
        <v>3.4844168022947724E-4</v>
      </c>
      <c r="O1962" s="170">
        <v>6.3397862000000001E-4</v>
      </c>
      <c r="Q1962" s="69">
        <v>6.5280451000000003E-2</v>
      </c>
      <c r="S1962" s="199">
        <v>8.1824626E-5</v>
      </c>
      <c r="T1962" s="199">
        <v>7.3965637999999999E-5</v>
      </c>
      <c r="U1962" s="199">
        <v>3.3776219999999998E-6</v>
      </c>
      <c r="V1962" s="199">
        <v>4.4813654999999998E-6</v>
      </c>
      <c r="X1962" s="172">
        <v>2.1687062999999999E-7</v>
      </c>
    </row>
    <row r="1963" spans="1:24" ht="14.4">
      <c r="A1963" t="s">
        <v>4025</v>
      </c>
      <c r="B1963" s="85" t="s">
        <v>4008</v>
      </c>
      <c r="C1963" s="113" t="str">
        <f t="shared" si="352"/>
        <v>D.010.02.105</v>
      </c>
      <c r="D1963" s="9" t="s">
        <v>4020</v>
      </c>
      <c r="E1963" s="117" t="s">
        <v>2643</v>
      </c>
      <c r="F1963" s="115" t="str">
        <f t="shared" si="353"/>
        <v>Liquid manure—Bandspreading</v>
      </c>
      <c r="G1963" s="146">
        <v>4.6729879333333333E-3</v>
      </c>
      <c r="H1963" s="8">
        <f t="shared" si="354"/>
        <v>4.6729879333333333E-3</v>
      </c>
      <c r="J1963" s="169">
        <v>1.2205633659605275E-3</v>
      </c>
      <c r="K1963" s="8">
        <f t="shared" si="355"/>
        <v>1.2205633659605275E-3</v>
      </c>
      <c r="L1963" s="170">
        <v>3.0933809129999998E-5</v>
      </c>
      <c r="M1963" s="170">
        <v>1.0343246389999999E-4</v>
      </c>
      <c r="N1963" s="170">
        <v>3.8524890293052764E-4</v>
      </c>
      <c r="O1963" s="170">
        <v>7.0094818999999996E-4</v>
      </c>
      <c r="Q1963" s="69">
        <v>7.2176272999999999E-2</v>
      </c>
      <c r="S1963" s="199">
        <v>9.0468071999999999E-5</v>
      </c>
      <c r="T1963" s="199">
        <v>8.1778909999999998E-5</v>
      </c>
      <c r="U1963" s="199">
        <v>3.7344130999999999E-6</v>
      </c>
      <c r="V1963" s="199">
        <v>4.9547491999999999E-6</v>
      </c>
      <c r="X1963" s="172">
        <v>2.3977949999999998E-7</v>
      </c>
    </row>
    <row r="1964" spans="1:24" ht="14.4">
      <c r="A1964" t="s">
        <v>4026</v>
      </c>
      <c r="B1964" s="85" t="s">
        <v>4008</v>
      </c>
      <c r="C1964" s="113" t="str">
        <f t="shared" si="352"/>
        <v>D.010.02.106</v>
      </c>
      <c r="D1964" s="9" t="s">
        <v>4020</v>
      </c>
      <c r="E1964" s="117" t="s">
        <v>2643</v>
      </c>
      <c r="F1964" s="115" t="str">
        <f t="shared" si="353"/>
        <v>Solid manure spreading</v>
      </c>
      <c r="G1964" s="146">
        <v>5.089687533333334E-3</v>
      </c>
      <c r="H1964" s="8">
        <f t="shared" si="354"/>
        <v>5.089687533333334E-3</v>
      </c>
      <c r="J1964" s="169">
        <v>1.3294034149435748E-3</v>
      </c>
      <c r="K1964" s="8">
        <f t="shared" si="355"/>
        <v>1.3294034149435748E-3</v>
      </c>
      <c r="L1964" s="170">
        <v>3.3692238260000002E-5</v>
      </c>
      <c r="M1964" s="170">
        <v>1.126557419E-4</v>
      </c>
      <c r="N1964" s="170">
        <v>4.1960230478357472E-4</v>
      </c>
      <c r="O1964" s="170">
        <v>7.6345313000000001E-4</v>
      </c>
      <c r="Q1964" s="69">
        <v>7.8612373999999999E-2</v>
      </c>
      <c r="S1964" s="199">
        <v>9.8535289000000002E-5</v>
      </c>
      <c r="T1964" s="199">
        <v>8.9071296999999994E-5</v>
      </c>
      <c r="U1964" s="199">
        <v>4.0674181000000002E-6</v>
      </c>
      <c r="V1964" s="199">
        <v>5.3965738999999999E-6</v>
      </c>
      <c r="X1964" s="172">
        <v>2.6116110999999999E-7</v>
      </c>
    </row>
    <row r="1965" spans="1:24" ht="14.4">
      <c r="A1965" t="s">
        <v>4027</v>
      </c>
      <c r="B1965" s="85" t="s">
        <v>4008</v>
      </c>
      <c r="C1965" s="113" t="str">
        <f t="shared" si="352"/>
        <v>D.010.02.107</v>
      </c>
      <c r="D1965" s="9" t="s">
        <v>4020</v>
      </c>
      <c r="E1965" s="117" t="s">
        <v>2643</v>
      </c>
      <c r="F1965" s="115" t="str">
        <f t="shared" si="353"/>
        <v>Mowing</v>
      </c>
      <c r="G1965" s="146">
        <v>2.3811403333333335E-3</v>
      </c>
      <c r="H1965" s="8">
        <f t="shared" si="354"/>
        <v>2.3811403333333335E-3</v>
      </c>
      <c r="J1965" s="169">
        <v>6.2194311821736886E-4</v>
      </c>
      <c r="K1965" s="8">
        <f t="shared" si="355"/>
        <v>6.2194311821736886E-4</v>
      </c>
      <c r="L1965" s="170">
        <v>1.576245023E-5</v>
      </c>
      <c r="M1965" s="170">
        <v>5.2704440249999998E-5</v>
      </c>
      <c r="N1965" s="170">
        <v>1.9630517773736887E-4</v>
      </c>
      <c r="O1965" s="170">
        <v>3.5717105E-4</v>
      </c>
      <c r="Q1965" s="69">
        <v>3.6777719E-2</v>
      </c>
      <c r="S1965" s="199">
        <v>4.6098381E-5</v>
      </c>
      <c r="T1965" s="199">
        <v>4.1670781999999998E-5</v>
      </c>
      <c r="U1965" s="199">
        <v>1.9028856000000001E-6</v>
      </c>
      <c r="V1965" s="199">
        <v>2.5247129999999999E-6</v>
      </c>
      <c r="X1965" s="172">
        <v>1.2218063999999999E-7</v>
      </c>
    </row>
    <row r="1966" spans="1:24" ht="14.4">
      <c r="A1966" t="s">
        <v>4028</v>
      </c>
      <c r="B1966" s="85" t="s">
        <v>4008</v>
      </c>
      <c r="C1966" s="113" t="str">
        <f t="shared" si="352"/>
        <v>D.010.02.108</v>
      </c>
      <c r="D1966" s="9" t="s">
        <v>4020</v>
      </c>
      <c r="E1966" s="117" t="s">
        <v>2643</v>
      </c>
      <c r="F1966" s="115" t="str">
        <f t="shared" si="353"/>
        <v>Hoeing</v>
      </c>
      <c r="G1966" s="146">
        <v>14.882127333333333</v>
      </c>
      <c r="H1966" s="8">
        <f t="shared" si="354"/>
        <v>14.882127333333333</v>
      </c>
      <c r="J1966" s="169">
        <v>3.8871444947456801</v>
      </c>
      <c r="K1966" s="8">
        <f t="shared" si="355"/>
        <v>3.8871444947456801</v>
      </c>
      <c r="L1966" s="170">
        <v>9.8515314699999995E-2</v>
      </c>
      <c r="M1966" s="170">
        <v>0.32940275669999997</v>
      </c>
      <c r="N1966" s="170">
        <v>1.2269073233456806</v>
      </c>
      <c r="O1966" s="170">
        <v>2.2323190999999998</v>
      </c>
      <c r="Q1966" s="69">
        <v>229.86073999999999</v>
      </c>
      <c r="S1966" s="199">
        <v>0.28811488000000002</v>
      </c>
      <c r="T1966" s="199">
        <v>0.26044239000000002</v>
      </c>
      <c r="U1966" s="199">
        <v>1.1893035E-2</v>
      </c>
      <c r="V1966" s="199">
        <v>1.5779456000000001E-2</v>
      </c>
      <c r="X1966" s="172">
        <v>7.6362896999999995E-4</v>
      </c>
    </row>
    <row r="1967" spans="1:24">
      <c r="B1967" s="85"/>
      <c r="D1967" s="1" t="s">
        <v>4029</v>
      </c>
      <c r="H1967" s="8"/>
      <c r="Q1967"/>
      <c r="S1967" s="3"/>
      <c r="T1967" s="3"/>
      <c r="U1967" s="3"/>
      <c r="V1967" s="3"/>
      <c r="X1967" s="3"/>
    </row>
    <row r="1968" spans="1:24" ht="14.4">
      <c r="A1968" t="s">
        <v>4030</v>
      </c>
      <c r="B1968" s="85" t="s">
        <v>4008</v>
      </c>
      <c r="C1968" s="113" t="str">
        <f t="shared" ref="C1968:C1974" si="356">MID(A1968,1,12)</f>
        <v>D.010.03.101</v>
      </c>
      <c r="D1968" s="9" t="s">
        <v>4029</v>
      </c>
      <c r="E1968" s="117" t="s">
        <v>2643</v>
      </c>
      <c r="F1968" s="115" t="str">
        <f t="shared" ref="F1968:F1974" si="357">MID(A1968, 21,85)</f>
        <v>Combine harvester without chopper</v>
      </c>
      <c r="G1968" s="146">
        <v>5.8040295999999998E-3</v>
      </c>
      <c r="H1968" s="8">
        <f t="shared" ref="H1968:H1974" si="358">G1968</f>
        <v>5.8040295999999998E-3</v>
      </c>
      <c r="J1968" s="169">
        <v>1.5159863511576552E-3</v>
      </c>
      <c r="K1968" s="8">
        <f t="shared" ref="K1968:K1974" si="359">J1968</f>
        <v>1.5159863511576552E-3</v>
      </c>
      <c r="L1968" s="170">
        <v>3.8420972450000003E-5</v>
      </c>
      <c r="M1968" s="170">
        <v>1.2846707360000001E-4</v>
      </c>
      <c r="N1968" s="170">
        <v>4.784938651076553E-4</v>
      </c>
      <c r="O1968" s="170">
        <v>8.7060443999999995E-4</v>
      </c>
      <c r="Q1968" s="69">
        <v>8.9645689000000001E-2</v>
      </c>
      <c r="S1968" s="116">
        <v>1.123648E-4</v>
      </c>
      <c r="T1968" s="116">
        <v>1.0157253000000001E-4</v>
      </c>
      <c r="U1968" s="199">
        <v>4.6382837999999998E-6</v>
      </c>
      <c r="V1968" s="199">
        <v>6.1539877999999997E-6</v>
      </c>
      <c r="X1968" s="172">
        <v>2.978153E-7</v>
      </c>
    </row>
    <row r="1969" spans="1:24" ht="14.4">
      <c r="A1969" t="s">
        <v>4031</v>
      </c>
      <c r="B1969" s="85" t="s">
        <v>4008</v>
      </c>
      <c r="C1969" s="113" t="str">
        <f t="shared" si="356"/>
        <v>D.010.03.102</v>
      </c>
      <c r="D1969" s="9" t="s">
        <v>4029</v>
      </c>
      <c r="E1969" s="117" t="s">
        <v>2643</v>
      </c>
      <c r="F1969" s="115" t="str">
        <f t="shared" si="357"/>
        <v>Combine harvester with chopper</v>
      </c>
      <c r="G1969" s="146">
        <v>6.0719078666666669E-3</v>
      </c>
      <c r="H1969" s="8">
        <f t="shared" si="358"/>
        <v>6.0719078666666669E-3</v>
      </c>
      <c r="J1969" s="169">
        <v>1.5859549425906855E-3</v>
      </c>
      <c r="K1969" s="8">
        <f t="shared" si="359"/>
        <v>1.5859549425906855E-3</v>
      </c>
      <c r="L1969" s="170">
        <v>4.0194247559999994E-5</v>
      </c>
      <c r="M1969" s="170">
        <v>1.3439632230000001E-4</v>
      </c>
      <c r="N1969" s="170">
        <v>5.0057819273068558E-4</v>
      </c>
      <c r="O1969" s="170">
        <v>9.1078617999999995E-4</v>
      </c>
      <c r="Q1969" s="69">
        <v>9.3783183000000006E-2</v>
      </c>
      <c r="S1969" s="116">
        <v>1.1755087E-4</v>
      </c>
      <c r="T1969" s="116">
        <v>1.0626049E-4</v>
      </c>
      <c r="U1969" s="199">
        <v>4.8523584000000002E-6</v>
      </c>
      <c r="V1969" s="199">
        <v>6.4380180000000001E-6</v>
      </c>
      <c r="X1969" s="172">
        <v>3.1156061999999999E-7</v>
      </c>
    </row>
    <row r="1970" spans="1:24" ht="14.4">
      <c r="A1970" t="s">
        <v>4032</v>
      </c>
      <c r="B1970" s="85" t="s">
        <v>4008</v>
      </c>
      <c r="C1970" s="113" t="str">
        <f t="shared" si="356"/>
        <v>D.010.03.103</v>
      </c>
      <c r="D1970" s="9" t="s">
        <v>4029</v>
      </c>
      <c r="E1970" s="117" t="s">
        <v>2643</v>
      </c>
      <c r="F1970" s="115" t="str">
        <f t="shared" si="357"/>
        <v>Rape harvester</v>
      </c>
      <c r="G1970" s="146">
        <v>6.5481359333333334E-3</v>
      </c>
      <c r="H1970" s="8">
        <f t="shared" si="358"/>
        <v>6.5481359333333334E-3</v>
      </c>
      <c r="J1970" s="169">
        <v>1.7103435660597395E-3</v>
      </c>
      <c r="K1970" s="8">
        <f t="shared" si="359"/>
        <v>1.7103435660597395E-3</v>
      </c>
      <c r="L1970" s="170">
        <v>4.3346738689999998E-5</v>
      </c>
      <c r="M1970" s="170">
        <v>1.4493721109999999E-4</v>
      </c>
      <c r="N1970" s="170">
        <v>5.3983922626973946E-4</v>
      </c>
      <c r="O1970" s="170">
        <v>9.8222038999999997E-4</v>
      </c>
      <c r="Q1970" s="69">
        <v>0.10113873</v>
      </c>
      <c r="S1970" s="116">
        <v>1.2677055000000001E-4</v>
      </c>
      <c r="T1970" s="116">
        <v>1.1459465E-4</v>
      </c>
      <c r="U1970" s="199">
        <v>5.2329354999999999E-6</v>
      </c>
      <c r="V1970" s="199">
        <v>6.9429605999999996E-6</v>
      </c>
      <c r="X1970" s="172">
        <v>3.3599675000000001E-7</v>
      </c>
    </row>
    <row r="1971" spans="1:24" ht="14.4">
      <c r="A1971" t="s">
        <v>4033</v>
      </c>
      <c r="B1971" s="85" t="s">
        <v>4008</v>
      </c>
      <c r="C1971" s="113" t="str">
        <f t="shared" si="356"/>
        <v>D.010.03.104</v>
      </c>
      <c r="D1971" s="9" t="s">
        <v>4029</v>
      </c>
      <c r="E1971" s="117" t="s">
        <v>2643</v>
      </c>
      <c r="F1971" s="115" t="str">
        <f t="shared" si="357"/>
        <v>Baling</v>
      </c>
      <c r="G1971" s="146">
        <v>1.9346765333333334E-3</v>
      </c>
      <c r="H1971" s="8">
        <f t="shared" si="358"/>
        <v>1.9346765333333334E-3</v>
      </c>
      <c r="J1971" s="169">
        <v>5.0532878337591848E-4</v>
      </c>
      <c r="K1971" s="8">
        <f t="shared" si="359"/>
        <v>5.0532878337591848E-4</v>
      </c>
      <c r="L1971" s="170">
        <v>1.2806990879999999E-5</v>
      </c>
      <c r="M1971" s="170">
        <v>4.2822357460000006E-5</v>
      </c>
      <c r="N1971" s="170">
        <v>1.5949795503591847E-4</v>
      </c>
      <c r="O1971" s="170">
        <v>2.9020148E-4</v>
      </c>
      <c r="Q1971" s="69">
        <v>2.9881896000000002E-2</v>
      </c>
      <c r="S1971" s="199">
        <v>3.7454933999999999E-5</v>
      </c>
      <c r="T1971" s="199">
        <v>3.385751E-5</v>
      </c>
      <c r="U1971" s="199">
        <v>1.5460946E-6</v>
      </c>
      <c r="V1971" s="199">
        <v>2.0513293000000001E-6</v>
      </c>
      <c r="X1971" s="172">
        <v>9.9271767000000006E-8</v>
      </c>
    </row>
    <row r="1972" spans="1:24" ht="14.4">
      <c r="A1972" t="s">
        <v>4034</v>
      </c>
      <c r="B1972" s="85" t="s">
        <v>4008</v>
      </c>
      <c r="C1972" s="113" t="str">
        <f t="shared" si="356"/>
        <v>D.010.03.105</v>
      </c>
      <c r="D1972" s="9" t="s">
        <v>4029</v>
      </c>
      <c r="E1972" s="117" t="s">
        <v>2643</v>
      </c>
      <c r="F1972" s="115" t="str">
        <f t="shared" si="357"/>
        <v>Grain carting</v>
      </c>
      <c r="G1972" s="146">
        <v>1.1905702000000001E-4</v>
      </c>
      <c r="H1972" s="8">
        <f t="shared" si="358"/>
        <v>1.1905702000000001E-4</v>
      </c>
      <c r="J1972" s="169">
        <v>3.1097156223363446E-5</v>
      </c>
      <c r="K1972" s="8">
        <f t="shared" si="359"/>
        <v>3.1097156223363446E-5</v>
      </c>
      <c r="L1972" s="170">
        <v>7.8812251959999999E-7</v>
      </c>
      <c r="M1972" s="170">
        <v>2.6352220169999999E-6</v>
      </c>
      <c r="N1972" s="170">
        <v>9.8152586867634453E-6</v>
      </c>
      <c r="O1972" s="170">
        <v>1.7858553E-5</v>
      </c>
      <c r="Q1972" s="69">
        <v>1.8388859E-3</v>
      </c>
      <c r="S1972" s="199">
        <v>2.304919E-6</v>
      </c>
      <c r="T1972" s="199">
        <v>2.0835391E-6</v>
      </c>
      <c r="U1972" s="199">
        <v>9.5144281999999999E-8</v>
      </c>
      <c r="V1972" s="199">
        <v>1.2623564999999999E-7</v>
      </c>
      <c r="X1972" s="172">
        <v>6.1090317999999997E-9</v>
      </c>
    </row>
    <row r="1973" spans="1:24" ht="14.4">
      <c r="A1973" t="s">
        <v>4035</v>
      </c>
      <c r="B1973" s="85" t="s">
        <v>4008</v>
      </c>
      <c r="C1973" s="113" t="str">
        <f t="shared" si="356"/>
        <v>D.010.03.106</v>
      </c>
      <c r="D1973" s="9" t="s">
        <v>4029</v>
      </c>
      <c r="E1973" s="117" t="s">
        <v>2643</v>
      </c>
      <c r="F1973" s="115" t="str">
        <f t="shared" si="357"/>
        <v>Bale handling</v>
      </c>
      <c r="G1973" s="146">
        <v>1.1905702000000001E-4</v>
      </c>
      <c r="H1973" s="8">
        <f t="shared" si="358"/>
        <v>1.1905702000000001E-4</v>
      </c>
      <c r="J1973" s="169">
        <v>3.1097156223363446E-5</v>
      </c>
      <c r="K1973" s="8">
        <f t="shared" si="359"/>
        <v>3.1097156223363446E-5</v>
      </c>
      <c r="L1973" s="170">
        <v>7.8812251959999999E-7</v>
      </c>
      <c r="M1973" s="170">
        <v>2.6352220169999999E-6</v>
      </c>
      <c r="N1973" s="170">
        <v>9.8152586867634453E-6</v>
      </c>
      <c r="O1973" s="170">
        <v>1.7858553E-5</v>
      </c>
      <c r="Q1973" s="69">
        <v>1.8388859E-3</v>
      </c>
      <c r="S1973" s="199">
        <v>2.304919E-6</v>
      </c>
      <c r="T1973" s="199">
        <v>2.0835391E-6</v>
      </c>
      <c r="U1973" s="199">
        <v>9.5144281999999999E-8</v>
      </c>
      <c r="V1973" s="199">
        <v>1.2623564999999999E-7</v>
      </c>
      <c r="X1973" s="172">
        <v>6.1090317999999997E-9</v>
      </c>
    </row>
    <row r="1974" spans="1:24" ht="14.4">
      <c r="A1974" t="s">
        <v>4036</v>
      </c>
      <c r="B1974" s="85" t="s">
        <v>4008</v>
      </c>
      <c r="C1974" s="113" t="str">
        <f t="shared" si="356"/>
        <v>D.010.03.107</v>
      </c>
      <c r="D1974" s="9" t="s">
        <v>4029</v>
      </c>
      <c r="E1974" s="117" t="s">
        <v>2643</v>
      </c>
      <c r="F1974" s="115" t="str">
        <f t="shared" si="357"/>
        <v>Beet harvesting</v>
      </c>
      <c r="G1974" s="146">
        <v>133.93914666666669</v>
      </c>
      <c r="H1974" s="8">
        <f t="shared" si="358"/>
        <v>133.93914666666669</v>
      </c>
      <c r="J1974" s="169">
        <v>34.984300410415123</v>
      </c>
      <c r="K1974" s="8">
        <f t="shared" si="359"/>
        <v>34.984300410415123</v>
      </c>
      <c r="L1974" s="170">
        <v>0.88663783299999999</v>
      </c>
      <c r="M1974" s="170">
        <v>2.9646247669999997</v>
      </c>
      <c r="N1974" s="170">
        <v>11.042165810415124</v>
      </c>
      <c r="O1974" s="170">
        <v>20.090872000000001</v>
      </c>
      <c r="Q1974" s="69">
        <v>2068.7467000000001</v>
      </c>
      <c r="S1974" s="199">
        <v>2.5930339</v>
      </c>
      <c r="T1974" s="199">
        <v>2.3439814999999999</v>
      </c>
      <c r="U1974" s="199">
        <v>0.10703732000000001</v>
      </c>
      <c r="V1974" s="199">
        <v>0.14201510000000001</v>
      </c>
      <c r="X1974" s="172">
        <v>6.8726608000000003E-3</v>
      </c>
    </row>
    <row r="1975" spans="1:24" ht="14.4">
      <c r="B1975" s="85"/>
      <c r="C1975" s="113"/>
      <c r="D1975" s="1" t="s">
        <v>1281</v>
      </c>
      <c r="E1975" s="117"/>
      <c r="H1975" s="8"/>
      <c r="Q1975"/>
      <c r="S1975" s="3"/>
      <c r="T1975" s="3"/>
      <c r="U1975" s="3"/>
      <c r="V1975" s="3"/>
      <c r="X1975" s="3"/>
    </row>
    <row r="1976" spans="1:24" ht="14.4">
      <c r="A1976" t="s">
        <v>918</v>
      </c>
      <c r="B1976" s="85" t="s">
        <v>919</v>
      </c>
      <c r="C1976" s="113" t="str">
        <f t="shared" ref="C1976:C1996" si="360">MID(A1976,1,12)</f>
        <v>D.050.01.101</v>
      </c>
      <c r="D1976" s="9" t="s">
        <v>1281</v>
      </c>
      <c r="E1976" s="112" t="s">
        <v>362</v>
      </c>
      <c r="F1976" s="115" t="str">
        <f t="shared" ref="F1976:F1996" si="361">MID(A1976, 21,85)</f>
        <v>Deep drawing steel</v>
      </c>
      <c r="G1976" s="146">
        <v>0.46090493333333338</v>
      </c>
      <c r="H1976" s="8">
        <f t="shared" ref="H1976:H1979" si="362">G1976</f>
        <v>0.46090493333333338</v>
      </c>
      <c r="J1976" s="169">
        <v>9.006092836E-2</v>
      </c>
      <c r="K1976" s="8">
        <f t="shared" ref="K1976:K1979" si="363">J1976</f>
        <v>9.006092836E-2</v>
      </c>
      <c r="L1976" s="170">
        <v>1.81360181E-3</v>
      </c>
      <c r="M1976" s="170">
        <v>6.2905636000000001E-3</v>
      </c>
      <c r="N1976" s="170">
        <v>1.282102295E-2</v>
      </c>
      <c r="O1976" s="170">
        <v>6.9135740000000001E-2</v>
      </c>
      <c r="Q1976" s="69">
        <v>8.1914688000000009</v>
      </c>
      <c r="S1976" s="116">
        <v>8.8421327999999993E-3</v>
      </c>
      <c r="T1976" s="116">
        <v>8.3095800000000004E-3</v>
      </c>
      <c r="U1976" s="116">
        <v>3.7832296999999997E-4</v>
      </c>
      <c r="V1976" s="116">
        <v>1.5422982000000001E-4</v>
      </c>
      <c r="X1976" s="172">
        <v>2.2765347999999998E-5</v>
      </c>
    </row>
    <row r="1977" spans="1:24" ht="14.4">
      <c r="A1977" t="s">
        <v>1916</v>
      </c>
      <c r="B1977" s="85" t="s">
        <v>919</v>
      </c>
      <c r="C1977" s="113" t="str">
        <f t="shared" si="360"/>
        <v>D.050.01.102</v>
      </c>
      <c r="D1977" s="9" t="s">
        <v>1281</v>
      </c>
      <c r="E1977" s="112" t="s">
        <v>362</v>
      </c>
      <c r="F1977" s="115" t="str">
        <f t="shared" si="361"/>
        <v>Rolling steel</v>
      </c>
      <c r="G1977" s="146">
        <v>0.15</v>
      </c>
      <c r="H1977" s="8">
        <f t="shared" si="362"/>
        <v>0.15</v>
      </c>
      <c r="J1977" s="169">
        <v>2.6268042486352779E-2</v>
      </c>
      <c r="K1977" s="8">
        <f t="shared" si="363"/>
        <v>2.6268042486352779E-2</v>
      </c>
      <c r="L1977" s="170">
        <v>3.1028825424960003E-4</v>
      </c>
      <c r="M1977" s="170">
        <v>3.4577542321031656E-3</v>
      </c>
      <c r="N1977" s="170">
        <v>1.3877788000000001E-17</v>
      </c>
      <c r="O1977" s="170">
        <v>2.2499999999999999E-2</v>
      </c>
      <c r="Q1977" s="69">
        <v>1.7849999999999999</v>
      </c>
      <c r="S1977" s="116">
        <v>3.5843708999999998E-3</v>
      </c>
      <c r="T1977" s="116">
        <v>3.3238219000000001E-3</v>
      </c>
      <c r="U1977" s="116">
        <v>1.3309992999999999E-4</v>
      </c>
      <c r="V1977" s="116">
        <v>1.2744899999999999E-4</v>
      </c>
      <c r="X1977" s="172">
        <v>7.3285133999999997E-6</v>
      </c>
    </row>
    <row r="1978" spans="1:24" ht="14.4">
      <c r="A1978" t="s">
        <v>1917</v>
      </c>
      <c r="B1978" s="85" t="s">
        <v>919</v>
      </c>
      <c r="C1978" s="113" t="str">
        <f t="shared" si="360"/>
        <v>D.050.01.103</v>
      </c>
      <c r="D1978" s="9" t="s">
        <v>1281</v>
      </c>
      <c r="E1978" s="112" t="s">
        <v>1142</v>
      </c>
      <c r="F1978" s="115" t="str">
        <f t="shared" si="361"/>
        <v>Fiber Laser cutting 1000 W  Steel 1mm thick  1 meter</v>
      </c>
      <c r="G1978" s="146">
        <v>5.0234870000000003E-4</v>
      </c>
      <c r="H1978" s="8">
        <f t="shared" si="362"/>
        <v>5.0234870000000003E-4</v>
      </c>
      <c r="J1978" s="169">
        <v>9.8159048759999991E-5</v>
      </c>
      <c r="K1978" s="8">
        <f t="shared" si="363"/>
        <v>9.8159048759999991E-5</v>
      </c>
      <c r="L1978" s="170">
        <v>1.9766777600000003E-6</v>
      </c>
      <c r="M1978" s="170">
        <v>6.8561999999999997E-6</v>
      </c>
      <c r="N1978" s="170">
        <v>1.3973866E-5</v>
      </c>
      <c r="O1978" s="170">
        <v>7.5352304999999994E-5</v>
      </c>
      <c r="Q1978" s="69">
        <v>8.9280313999999996E-3</v>
      </c>
      <c r="S1978" s="199">
        <v>9.6372020000000003E-6</v>
      </c>
      <c r="T1978" s="199">
        <v>9.0567628999999999E-6</v>
      </c>
      <c r="U1978" s="199">
        <v>4.1234111E-7</v>
      </c>
      <c r="V1978" s="199">
        <v>1.6809790000000001E-7</v>
      </c>
      <c r="X1978" s="172">
        <v>2.4812367999999999E-8</v>
      </c>
    </row>
    <row r="1979" spans="1:24" ht="14.4">
      <c r="A1979" t="s">
        <v>1918</v>
      </c>
      <c r="B1979" s="85" t="s">
        <v>919</v>
      </c>
      <c r="C1979" s="113" t="str">
        <f t="shared" si="360"/>
        <v>D.050.01.104</v>
      </c>
      <c r="D1979" s="9" t="s">
        <v>1281</v>
      </c>
      <c r="E1979" s="112" t="s">
        <v>1142</v>
      </c>
      <c r="F1979" s="115" t="str">
        <f t="shared" si="361"/>
        <v>Fiber Laser cutting 6000 W  Steel 10mm thick per 1 meter</v>
      </c>
      <c r="G1979" s="146">
        <v>2.5117434666666667E-2</v>
      </c>
      <c r="H1979" s="8">
        <f t="shared" si="362"/>
        <v>2.5117434666666667E-2</v>
      </c>
      <c r="J1979" s="169">
        <v>4.9079524089999998E-3</v>
      </c>
      <c r="K1979" s="8">
        <f t="shared" si="363"/>
        <v>4.9079524089999998E-3</v>
      </c>
      <c r="L1979" s="170">
        <v>9.8833888999999992E-5</v>
      </c>
      <c r="M1979" s="170">
        <v>3.4280999999999998E-4</v>
      </c>
      <c r="N1979" s="170">
        <v>6.9869332000000004E-4</v>
      </c>
      <c r="O1979" s="170">
        <v>3.7676151999999998E-3</v>
      </c>
      <c r="Q1979" s="69">
        <v>0.44640157000000003</v>
      </c>
      <c r="S1979" s="116">
        <v>4.818601E-4</v>
      </c>
      <c r="T1979" s="116">
        <v>4.5283815E-4</v>
      </c>
      <c r="U1979" s="199">
        <v>2.0617055999999999E-5</v>
      </c>
      <c r="V1979" s="199">
        <v>8.4048948999999995E-6</v>
      </c>
      <c r="X1979" s="172">
        <v>1.2406184000000001E-6</v>
      </c>
    </row>
    <row r="1980" spans="1:24" ht="14.4">
      <c r="B1980" s="85"/>
      <c r="C1980" s="113"/>
      <c r="D1980" s="1" t="s">
        <v>146</v>
      </c>
      <c r="E1980" s="112"/>
      <c r="H1980" s="8"/>
      <c r="Q1980"/>
      <c r="U1980" s="3"/>
      <c r="V1980" s="3"/>
      <c r="X1980" s="3"/>
    </row>
    <row r="1981" spans="1:24" ht="14.4">
      <c r="A1981" t="s">
        <v>1919</v>
      </c>
      <c r="B1981" s="85" t="s">
        <v>919</v>
      </c>
      <c r="C1981" s="113" t="str">
        <f t="shared" si="360"/>
        <v>D.060.01.101</v>
      </c>
      <c r="D1981" s="9" t="s">
        <v>146</v>
      </c>
      <c r="E1981" s="112" t="s">
        <v>362</v>
      </c>
      <c r="F1981" s="115" t="str">
        <f t="shared" si="361"/>
        <v>Drilling steel (per kg removed - the removed steel not counted)</v>
      </c>
      <c r="G1981" s="146">
        <v>9.6702126666666666E-2</v>
      </c>
      <c r="H1981" s="8">
        <f t="shared" ref="H1981:H1983" si="364">G1981</f>
        <v>9.6702126666666666E-2</v>
      </c>
      <c r="J1981" s="169">
        <v>1.8895617274E-2</v>
      </c>
      <c r="K1981" s="8">
        <f t="shared" ref="K1981:K1983" si="365">J1981</f>
        <v>1.8895617274E-2</v>
      </c>
      <c r="L1981" s="170">
        <v>3.80510468E-4</v>
      </c>
      <c r="M1981" s="170">
        <v>1.3198185100000001E-3</v>
      </c>
      <c r="N1981" s="170">
        <v>2.6899692959999996E-3</v>
      </c>
      <c r="O1981" s="170">
        <v>1.4505318999999999E-2</v>
      </c>
      <c r="Q1981" s="69">
        <v>1.7186461</v>
      </c>
      <c r="S1981" s="116">
        <v>1.8551614000000001E-3</v>
      </c>
      <c r="T1981" s="116">
        <v>1.7434269000000001E-3</v>
      </c>
      <c r="U1981" s="199">
        <v>7.9375663999999994E-5</v>
      </c>
      <c r="V1981" s="199">
        <v>3.2358845000000002E-5</v>
      </c>
      <c r="X1981" s="172">
        <v>4.7763809000000003E-6</v>
      </c>
    </row>
    <row r="1982" spans="1:24" ht="14.4">
      <c r="A1982" t="s">
        <v>1920</v>
      </c>
      <c r="B1982" s="85" t="s">
        <v>919</v>
      </c>
      <c r="C1982" s="113" t="str">
        <f t="shared" si="360"/>
        <v>D.060.01.102</v>
      </c>
      <c r="D1982" s="9" t="s">
        <v>146</v>
      </c>
      <c r="E1982" s="112" t="s">
        <v>362</v>
      </c>
      <c r="F1982" s="115" t="str">
        <f t="shared" si="361"/>
        <v>Milling steel (per kg removed - revomed steel not counted)</v>
      </c>
      <c r="G1982" s="146">
        <v>9.6702126666666666E-2</v>
      </c>
      <c r="H1982" s="8">
        <f t="shared" si="364"/>
        <v>9.6702126666666666E-2</v>
      </c>
      <c r="J1982" s="169">
        <v>1.8895617274E-2</v>
      </c>
      <c r="K1982" s="8">
        <f t="shared" si="365"/>
        <v>1.8895617274E-2</v>
      </c>
      <c r="L1982" s="170">
        <v>3.80510468E-4</v>
      </c>
      <c r="M1982" s="170">
        <v>1.3198185100000001E-3</v>
      </c>
      <c r="N1982" s="170">
        <v>2.6899692959999996E-3</v>
      </c>
      <c r="O1982" s="170">
        <v>1.4505318999999999E-2</v>
      </c>
      <c r="Q1982" s="69">
        <v>1.7186461</v>
      </c>
      <c r="S1982" s="116">
        <v>1.8551614000000001E-3</v>
      </c>
      <c r="T1982" s="116">
        <v>1.7434269000000001E-3</v>
      </c>
      <c r="U1982" s="199">
        <v>7.9375663999999994E-5</v>
      </c>
      <c r="V1982" s="199">
        <v>3.2358845000000002E-5</v>
      </c>
      <c r="X1982" s="172">
        <v>4.7763809000000003E-6</v>
      </c>
    </row>
    <row r="1983" spans="1:24" ht="14.4">
      <c r="A1983" t="s">
        <v>1921</v>
      </c>
      <c r="B1983" s="85" t="s">
        <v>919</v>
      </c>
      <c r="C1983" s="113" t="str">
        <f t="shared" si="360"/>
        <v>D.060.01.103</v>
      </c>
      <c r="D1983" s="9" t="s">
        <v>146</v>
      </c>
      <c r="E1983" s="112" t="s">
        <v>362</v>
      </c>
      <c r="F1983" s="115" t="str">
        <f t="shared" si="361"/>
        <v>Turrning steel (per kg removed - steel removed not counted)</v>
      </c>
      <c r="G1983" s="146">
        <v>9.6702126666666666E-2</v>
      </c>
      <c r="H1983" s="8">
        <f t="shared" si="364"/>
        <v>9.6702126666666666E-2</v>
      </c>
      <c r="J1983" s="169">
        <v>1.8895617274E-2</v>
      </c>
      <c r="K1983" s="8">
        <f t="shared" si="365"/>
        <v>1.8895617274E-2</v>
      </c>
      <c r="L1983" s="170">
        <v>3.80510468E-4</v>
      </c>
      <c r="M1983" s="170">
        <v>1.3198185100000001E-3</v>
      </c>
      <c r="N1983" s="170">
        <v>2.6899692959999996E-3</v>
      </c>
      <c r="O1983" s="170">
        <v>1.4505318999999999E-2</v>
      </c>
      <c r="Q1983" s="69">
        <v>1.7186461</v>
      </c>
      <c r="S1983" s="116">
        <v>1.8551614000000001E-3</v>
      </c>
      <c r="T1983" s="116">
        <v>1.7434269000000001E-3</v>
      </c>
      <c r="U1983" s="199">
        <v>7.9375663999999994E-5</v>
      </c>
      <c r="V1983" s="199">
        <v>3.2358845000000002E-5</v>
      </c>
      <c r="X1983" s="172">
        <v>4.7763809000000003E-6</v>
      </c>
    </row>
    <row r="1984" spans="1:24" ht="14.4">
      <c r="B1984" s="85"/>
      <c r="C1984" s="113"/>
      <c r="D1984" s="1" t="s">
        <v>147</v>
      </c>
      <c r="E1984" s="112"/>
      <c r="H1984" s="8"/>
      <c r="Q1984"/>
      <c r="U1984" s="3"/>
      <c r="V1984" s="3"/>
      <c r="X1984" s="3"/>
    </row>
    <row r="1985" spans="1:24" ht="14.4">
      <c r="A1985" t="s">
        <v>1433</v>
      </c>
      <c r="B1985" s="85" t="s">
        <v>919</v>
      </c>
      <c r="C1985" s="113" t="str">
        <f t="shared" si="360"/>
        <v>D.070.01.101</v>
      </c>
      <c r="D1985" s="9" t="s">
        <v>147</v>
      </c>
      <c r="E1985" s="112" t="s">
        <v>361</v>
      </c>
      <c r="F1985" s="115" t="str">
        <f t="shared" si="361"/>
        <v>Electroplating Chrome (single side)</v>
      </c>
      <c r="G1985" s="146">
        <v>2.1669978666666667</v>
      </c>
      <c r="H1985" s="8">
        <f t="shared" ref="H1985:H1996" si="366">G1985</f>
        <v>2.1669978666666667</v>
      </c>
      <c r="J1985" s="169">
        <v>1.3167260914694612</v>
      </c>
      <c r="K1985" s="8">
        <f t="shared" ref="K1985:K1996" si="367">J1985</f>
        <v>1.3167260914694612</v>
      </c>
      <c r="L1985" s="170">
        <v>5.83996959E-2</v>
      </c>
      <c r="M1985" s="170">
        <v>0.53386866146941991</v>
      </c>
      <c r="N1985" s="170">
        <v>0.39940805410004121</v>
      </c>
      <c r="O1985" s="170">
        <v>0.32504968000000001</v>
      </c>
      <c r="Q1985" s="69">
        <v>13.795438000000001</v>
      </c>
      <c r="S1985" s="116">
        <v>0.15931724</v>
      </c>
      <c r="T1985" s="116">
        <v>0.15384892999999999</v>
      </c>
      <c r="U1985" s="116">
        <v>4.8445642000000001E-3</v>
      </c>
      <c r="V1985" s="116">
        <v>6.2374752999999996E-4</v>
      </c>
      <c r="X1985" s="69">
        <v>3.6685755999999999E-4</v>
      </c>
    </row>
    <row r="1986" spans="1:24" ht="14.4">
      <c r="A1986" t="s">
        <v>1434</v>
      </c>
      <c r="B1986" s="85" t="s">
        <v>919</v>
      </c>
      <c r="C1986" s="113" t="str">
        <f t="shared" si="360"/>
        <v>D.070.01.102</v>
      </c>
      <c r="D1986" s="9" t="s">
        <v>147</v>
      </c>
      <c r="E1986" s="112" t="s">
        <v>361</v>
      </c>
      <c r="F1986" s="115" t="str">
        <f t="shared" si="361"/>
        <v>Electroplating Nickel (single side)</v>
      </c>
      <c r="G1986" s="146">
        <v>1.2099267333333334</v>
      </c>
      <c r="H1986" s="8">
        <f t="shared" si="366"/>
        <v>1.2099267333333334</v>
      </c>
      <c r="J1986" s="169">
        <v>1.5718429751226313</v>
      </c>
      <c r="K1986" s="8">
        <f t="shared" si="367"/>
        <v>1.5718429751226313</v>
      </c>
      <c r="L1986" s="170">
        <v>2.9628789251000001E-2</v>
      </c>
      <c r="M1986" s="170">
        <v>0.73671079493879987</v>
      </c>
      <c r="N1986" s="170">
        <v>0.62401438093283135</v>
      </c>
      <c r="O1986" s="170">
        <v>0.18148901000000001</v>
      </c>
      <c r="Q1986" s="69">
        <v>22.317519000000001</v>
      </c>
      <c r="S1986" s="116">
        <v>0.21953743000000001</v>
      </c>
      <c r="T1986" s="116">
        <v>0.21285477</v>
      </c>
      <c r="U1986" s="116">
        <v>5.4529421000000002E-3</v>
      </c>
      <c r="V1986" s="116">
        <v>1.2297111999999999E-3</v>
      </c>
      <c r="X1986" s="69">
        <v>3.2776769999999999E-4</v>
      </c>
    </row>
    <row r="1987" spans="1:24" ht="14.4">
      <c r="A1987" t="s">
        <v>4037</v>
      </c>
      <c r="B1987" s="85" t="s">
        <v>919</v>
      </c>
      <c r="C1987" s="113" t="str">
        <f t="shared" si="360"/>
        <v>D.070.01.103</v>
      </c>
      <c r="D1987" s="9" t="s">
        <v>147</v>
      </c>
      <c r="E1987" s="112" t="s">
        <v>361</v>
      </c>
      <c r="F1987" s="115" t="str">
        <f t="shared" si="361"/>
        <v xml:space="preserve">Electroplating Zinc, outside use, 20 years (20  micron per side), incl emissions use </v>
      </c>
      <c r="G1987" s="146">
        <v>3.4314235333333332</v>
      </c>
      <c r="H1987" s="8">
        <f t="shared" si="366"/>
        <v>3.4314235333333332</v>
      </c>
      <c r="J1987" s="169">
        <v>2.4955845755642438</v>
      </c>
      <c r="K1987" s="8">
        <f t="shared" si="367"/>
        <v>2.4955845755642438</v>
      </c>
      <c r="L1987" s="170">
        <v>9.4950209426999999E-2</v>
      </c>
      <c r="M1987" s="170">
        <v>1.4334935407981997</v>
      </c>
      <c r="N1987" s="170">
        <v>0.45242729533904419</v>
      </c>
      <c r="O1987" s="170">
        <v>0.51471352999999997</v>
      </c>
      <c r="Q1987" s="69">
        <v>63.265746</v>
      </c>
      <c r="S1987" s="116">
        <v>8.7256628999999997</v>
      </c>
      <c r="T1987" s="116">
        <v>8.7070167000000005</v>
      </c>
      <c r="U1987" s="116">
        <v>1.6400306999999999E-2</v>
      </c>
      <c r="V1987" s="116">
        <v>2.2459000999999999E-3</v>
      </c>
      <c r="X1987" s="69">
        <v>5.5597923999999997E-4</v>
      </c>
    </row>
    <row r="1988" spans="1:24" ht="14.4">
      <c r="A1988" t="s">
        <v>4038</v>
      </c>
      <c r="B1988" s="85" t="s">
        <v>919</v>
      </c>
      <c r="C1988" s="113" t="str">
        <f t="shared" si="360"/>
        <v>D.070.01.104</v>
      </c>
      <c r="D1988" s="9" t="s">
        <v>147</v>
      </c>
      <c r="E1988" s="112" t="s">
        <v>361</v>
      </c>
      <c r="F1988" s="115" t="str">
        <f t="shared" si="361"/>
        <v>Electroplating Zinc inside use or painted (7 micron class Z100)</v>
      </c>
      <c r="G1988" s="146">
        <v>1.2477904000000002</v>
      </c>
      <c r="H1988" s="8">
        <f t="shared" si="366"/>
        <v>1.2477904000000002</v>
      </c>
      <c r="J1988" s="169">
        <v>0.39707033084041587</v>
      </c>
      <c r="K1988" s="8">
        <f t="shared" si="367"/>
        <v>0.39707033084041587</v>
      </c>
      <c r="L1988" s="170">
        <v>3.6286327707000005E-3</v>
      </c>
      <c r="M1988" s="170">
        <v>4.1754124673699995E-2</v>
      </c>
      <c r="N1988" s="170">
        <v>0.16451901339601588</v>
      </c>
      <c r="O1988" s="170">
        <v>0.18716856000000001</v>
      </c>
      <c r="Q1988" s="69">
        <v>23.005725999999999</v>
      </c>
      <c r="S1988" s="116">
        <v>3.2424697000000002E-2</v>
      </c>
      <c r="T1988" s="116">
        <v>3.0440284000000001E-2</v>
      </c>
      <c r="U1988" s="116">
        <v>1.1677223E-3</v>
      </c>
      <c r="V1988" s="116">
        <v>8.1669093999999995E-4</v>
      </c>
      <c r="X1988" s="69">
        <v>1.2562884999999999E-4</v>
      </c>
    </row>
    <row r="1989" spans="1:24" ht="14.4">
      <c r="A1989" t="s">
        <v>4039</v>
      </c>
      <c r="B1989" s="85" t="s">
        <v>919</v>
      </c>
      <c r="C1989" s="113" t="str">
        <f t="shared" si="360"/>
        <v>D.070.01.105</v>
      </c>
      <c r="D1989" s="9" t="s">
        <v>147</v>
      </c>
      <c r="E1989" s="112" t="s">
        <v>361</v>
      </c>
      <c r="F1989" s="115" t="str">
        <f t="shared" si="361"/>
        <v>Hot-dip Zinc plating class Z275 two side 20 micrometer, ex emission use-phase</v>
      </c>
      <c r="G1989" s="146">
        <v>1.2745680666666668</v>
      </c>
      <c r="H1989" s="8">
        <f t="shared" si="366"/>
        <v>1.2745680666666668</v>
      </c>
      <c r="J1989" s="169">
        <v>0.66365919227241421</v>
      </c>
      <c r="K1989" s="8">
        <f t="shared" si="367"/>
        <v>0.66365919227241421</v>
      </c>
      <c r="L1989" s="170">
        <v>1.19695484637E-3</v>
      </c>
      <c r="M1989" s="170">
        <v>8.5501492087000003E-2</v>
      </c>
      <c r="N1989" s="170">
        <v>0.38577553533904418</v>
      </c>
      <c r="O1989" s="170">
        <v>0.19118520999999999</v>
      </c>
      <c r="Q1989" s="69">
        <v>23.838950000000001</v>
      </c>
      <c r="S1989" s="116">
        <v>4.8096780999999998E-2</v>
      </c>
      <c r="T1989" s="116">
        <v>4.5030709000000002E-2</v>
      </c>
      <c r="U1989" s="116">
        <v>1.4427595E-3</v>
      </c>
      <c r="V1989" s="116">
        <v>1.6233126E-3</v>
      </c>
      <c r="X1989" s="69">
        <v>2.3828335000000001E-4</v>
      </c>
    </row>
    <row r="1990" spans="1:24" ht="14.4">
      <c r="A1990" t="s">
        <v>920</v>
      </c>
      <c r="B1990" s="85" t="s">
        <v>919</v>
      </c>
      <c r="C1990" s="113" t="str">
        <f t="shared" si="360"/>
        <v>D.070.01.106</v>
      </c>
      <c r="D1990" s="9" t="s">
        <v>147</v>
      </c>
      <c r="E1990" s="112" t="s">
        <v>361</v>
      </c>
      <c r="F1990" s="115" t="str">
        <f t="shared" si="361"/>
        <v>Phosphating (Fe s)</v>
      </c>
      <c r="G1990" s="146">
        <v>0.61687360000000002</v>
      </c>
      <c r="H1990" s="8">
        <f t="shared" si="366"/>
        <v>0.61687360000000002</v>
      </c>
      <c r="J1990" s="169">
        <v>0.13219960877998443</v>
      </c>
      <c r="K1990" s="8">
        <f t="shared" si="367"/>
        <v>0.13219960877998443</v>
      </c>
      <c r="L1990" s="170">
        <v>2.5620909575570002E-3</v>
      </c>
      <c r="M1990" s="170">
        <v>1.995439158383E-2</v>
      </c>
      <c r="N1990" s="170">
        <v>1.7152086238597451E-2</v>
      </c>
      <c r="O1990" s="170">
        <v>9.2531039999999995E-2</v>
      </c>
      <c r="Q1990" s="69">
        <v>10.9597</v>
      </c>
      <c r="S1990" s="116">
        <v>1.3530657999999999E-2</v>
      </c>
      <c r="T1990" s="116">
        <v>1.2689255999999999E-2</v>
      </c>
      <c r="U1990" s="116">
        <v>6.3426637999999997E-4</v>
      </c>
      <c r="V1990" s="116">
        <v>2.0713624999999999E-4</v>
      </c>
      <c r="X1990" s="172">
        <v>4.2649808999999997E-5</v>
      </c>
    </row>
    <row r="1991" spans="1:24" ht="14.4">
      <c r="A1991" t="s">
        <v>921</v>
      </c>
      <c r="B1991" s="85" t="s">
        <v>919</v>
      </c>
      <c r="C1991" s="113" t="str">
        <f t="shared" si="360"/>
        <v>D.070.01.107</v>
      </c>
      <c r="D1991" s="9" t="s">
        <v>147</v>
      </c>
      <c r="E1991" s="112" t="s">
        <v>361</v>
      </c>
      <c r="F1991" s="115" t="str">
        <f t="shared" si="361"/>
        <v>Phosphating (Zn i)</v>
      </c>
      <c r="G1991" s="146">
        <v>1.4224212E-2</v>
      </c>
      <c r="H1991" s="8">
        <f t="shared" si="366"/>
        <v>1.4224212E-2</v>
      </c>
      <c r="J1991" s="169">
        <v>3.4172264806528789E-2</v>
      </c>
      <c r="K1991" s="8">
        <f t="shared" si="367"/>
        <v>3.4172264806528789E-2</v>
      </c>
      <c r="L1991" s="170">
        <v>2.5629397823880001E-3</v>
      </c>
      <c r="M1991" s="170">
        <v>2.5468521302059999E-2</v>
      </c>
      <c r="N1991" s="170">
        <v>4.0071719220807871E-3</v>
      </c>
      <c r="O1991" s="170">
        <v>2.1336317999999998E-3</v>
      </c>
      <c r="Q1991" s="69">
        <v>0.26453101000000001</v>
      </c>
      <c r="S1991" s="116">
        <v>4.6306152000000003E-3</v>
      </c>
      <c r="T1991" s="116">
        <v>4.3329928000000002E-3</v>
      </c>
      <c r="U1991" s="116">
        <v>2.7948472999999999E-4</v>
      </c>
      <c r="V1991" s="199">
        <v>1.8137752E-5</v>
      </c>
      <c r="X1991" s="172">
        <v>2.7083517999999998E-5</v>
      </c>
    </row>
    <row r="1992" spans="1:24" ht="14.4">
      <c r="A1992" t="s">
        <v>922</v>
      </c>
      <c r="B1992" s="85" t="s">
        <v>919</v>
      </c>
      <c r="C1992" s="113" t="str">
        <f t="shared" si="360"/>
        <v>D.070.01.108</v>
      </c>
      <c r="D1992" s="9" t="s">
        <v>147</v>
      </c>
      <c r="E1992" s="112" t="s">
        <v>361</v>
      </c>
      <c r="F1992" s="115" t="str">
        <f t="shared" si="361"/>
        <v>Phosphating (Zn s)</v>
      </c>
      <c r="G1992" s="146">
        <v>7.0545499999999997E-3</v>
      </c>
      <c r="H1992" s="8">
        <f t="shared" si="366"/>
        <v>7.0545499999999997E-3</v>
      </c>
      <c r="J1992" s="169">
        <v>1.550212509317144E-2</v>
      </c>
      <c r="K1992" s="8">
        <f t="shared" si="367"/>
        <v>1.550212509317144E-2</v>
      </c>
      <c r="L1992" s="170">
        <v>8.1610895001099995E-4</v>
      </c>
      <c r="M1992" s="170">
        <v>1.1625559204719998E-2</v>
      </c>
      <c r="N1992" s="170">
        <v>2.0022744384404411E-3</v>
      </c>
      <c r="O1992" s="170">
        <v>1.0581824999999999E-3</v>
      </c>
      <c r="Q1992" s="69">
        <v>0.13138621</v>
      </c>
      <c r="S1992" s="116">
        <v>2.0593029000000001E-3</v>
      </c>
      <c r="T1992" s="116">
        <v>1.9209660000000001E-3</v>
      </c>
      <c r="U1992" s="116">
        <v>1.2931482999999999E-4</v>
      </c>
      <c r="V1992" s="199">
        <v>9.0220943999999996E-6</v>
      </c>
      <c r="X1992" s="172">
        <v>1.2678517000000001E-5</v>
      </c>
    </row>
    <row r="1993" spans="1:24" ht="14.4">
      <c r="A1993" t="s">
        <v>923</v>
      </c>
      <c r="B1993" s="85" t="s">
        <v>919</v>
      </c>
      <c r="C1993" s="113" t="str">
        <f t="shared" si="360"/>
        <v>D.070.01.109</v>
      </c>
      <c r="D1993" s="9" t="s">
        <v>147</v>
      </c>
      <c r="E1993" s="112" t="s">
        <v>361</v>
      </c>
      <c r="F1993" s="115" t="str">
        <f t="shared" si="361"/>
        <v>Powder coating aluminium</v>
      </c>
      <c r="G1993" s="146">
        <v>4.3685159333333337</v>
      </c>
      <c r="H1993" s="8">
        <f t="shared" si="366"/>
        <v>4.3685159333333337</v>
      </c>
      <c r="J1993" s="169">
        <v>1.0801294848451</v>
      </c>
      <c r="K1993" s="8">
        <f t="shared" si="367"/>
        <v>1.0801294848451</v>
      </c>
      <c r="L1993" s="170">
        <v>4.1076267540000003E-2</v>
      </c>
      <c r="M1993" s="170">
        <v>0.16747320626510004</v>
      </c>
      <c r="N1993" s="170">
        <v>0.21630262104</v>
      </c>
      <c r="O1993" s="170">
        <v>0.65527738999999996</v>
      </c>
      <c r="Q1993" s="69">
        <v>52.790807000000001</v>
      </c>
      <c r="S1993" s="116">
        <v>0.11703358</v>
      </c>
      <c r="T1993" s="116">
        <v>0.10953822000000001</v>
      </c>
      <c r="U1993" s="116">
        <v>4.1377302999999997E-3</v>
      </c>
      <c r="V1993" s="116">
        <v>3.3576235999999999E-3</v>
      </c>
      <c r="X1993" s="69">
        <v>2.393997E-4</v>
      </c>
    </row>
    <row r="1994" spans="1:24" ht="14.4">
      <c r="A1994" t="s">
        <v>924</v>
      </c>
      <c r="B1994" s="85" t="s">
        <v>919</v>
      </c>
      <c r="C1994" s="113" t="str">
        <f t="shared" si="360"/>
        <v>D.070.01.110</v>
      </c>
      <c r="D1994" s="9" t="s">
        <v>147</v>
      </c>
      <c r="E1994" s="112" t="s">
        <v>361</v>
      </c>
      <c r="F1994" s="115" t="str">
        <f t="shared" si="361"/>
        <v>Powder coating steel</v>
      </c>
      <c r="G1994" s="146">
        <v>4.3636565333333337</v>
      </c>
      <c r="H1994" s="8">
        <f t="shared" si="366"/>
        <v>4.3636565333333337</v>
      </c>
      <c r="J1994" s="169">
        <v>1.1707664030651999</v>
      </c>
      <c r="K1994" s="8">
        <f t="shared" si="367"/>
        <v>1.1707664030651999</v>
      </c>
      <c r="L1994" s="170">
        <v>4.0831580249999999E-2</v>
      </c>
      <c r="M1994" s="170">
        <v>0.16283262965520001</v>
      </c>
      <c r="N1994" s="170">
        <v>0.31255371316000002</v>
      </c>
      <c r="O1994" s="170">
        <v>0.65454847999999999</v>
      </c>
      <c r="Q1994" s="69">
        <v>53.925615000000001</v>
      </c>
      <c r="S1994" s="116">
        <v>0.1159111</v>
      </c>
      <c r="T1994" s="116">
        <v>0.10836156</v>
      </c>
      <c r="U1994" s="116">
        <v>4.1084171999999997E-3</v>
      </c>
      <c r="V1994" s="116">
        <v>3.4411225000000002E-3</v>
      </c>
      <c r="X1994" s="69">
        <v>2.3678155000000001E-4</v>
      </c>
    </row>
    <row r="1995" spans="1:24" ht="14.4">
      <c r="A1995" t="s">
        <v>4040</v>
      </c>
      <c r="B1995" s="85" t="s">
        <v>919</v>
      </c>
      <c r="C1995" s="113" t="str">
        <f t="shared" si="360"/>
        <v>D.070.01.111</v>
      </c>
      <c r="D1995" s="9" t="s">
        <v>147</v>
      </c>
      <c r="E1995" s="112" t="s">
        <v>361</v>
      </c>
      <c r="F1995" s="115" t="str">
        <f t="shared" si="361"/>
        <v xml:space="preserve">Electroplating Zinc coating class Z275 (20  micron per side) excl emissions </v>
      </c>
      <c r="G1995" s="146">
        <v>3.4314235333333332</v>
      </c>
      <c r="H1995" s="8">
        <f t="shared" si="366"/>
        <v>3.4314235333333332</v>
      </c>
      <c r="J1995" s="169">
        <v>1.091697730222644</v>
      </c>
      <c r="K1995" s="8">
        <f t="shared" si="367"/>
        <v>1.091697730222644</v>
      </c>
      <c r="L1995" s="170">
        <v>9.9606889774000017E-3</v>
      </c>
      <c r="M1995" s="170">
        <v>0.11459621590620001</v>
      </c>
      <c r="N1995" s="170">
        <v>0.45242729533904419</v>
      </c>
      <c r="O1995" s="170">
        <v>0.51471352999999997</v>
      </c>
      <c r="Q1995" s="69">
        <v>63.265746</v>
      </c>
      <c r="S1995" s="116">
        <v>8.8911456999999999E-2</v>
      </c>
      <c r="T1995" s="116">
        <v>8.3456714000000001E-2</v>
      </c>
      <c r="U1995" s="116">
        <v>3.2088429999999999E-3</v>
      </c>
      <c r="V1995" s="116">
        <v>2.2459000999999999E-3</v>
      </c>
      <c r="X1995" s="69">
        <v>3.4525000000000002E-4</v>
      </c>
    </row>
    <row r="1996" spans="1:24" ht="14.4">
      <c r="A1996" t="s">
        <v>4041</v>
      </c>
      <c r="B1996" s="85" t="s">
        <v>919</v>
      </c>
      <c r="C1996" s="113" t="str">
        <f t="shared" si="360"/>
        <v>D.070.01.112</v>
      </c>
      <c r="D1996" s="9" t="s">
        <v>147</v>
      </c>
      <c r="E1996" s="112" t="s">
        <v>361</v>
      </c>
      <c r="F1996" s="115" t="str">
        <f t="shared" si="361"/>
        <v>Anodizing (sulfuric acid Type III)</v>
      </c>
      <c r="G1996" s="146">
        <v>0.48471564666666672</v>
      </c>
      <c r="H1996" s="8">
        <f t="shared" si="366"/>
        <v>0.48471564666666672</v>
      </c>
      <c r="J1996" s="169">
        <v>0.11551267223905001</v>
      </c>
      <c r="K1996" s="8">
        <f t="shared" si="367"/>
        <v>0.11551267223905001</v>
      </c>
      <c r="L1996" s="170">
        <v>3.9065119439000004E-3</v>
      </c>
      <c r="M1996" s="170">
        <v>1.70202983213E-2</v>
      </c>
      <c r="N1996" s="170">
        <v>2.1878514973850002E-2</v>
      </c>
      <c r="O1996" s="170">
        <v>7.2707347000000005E-2</v>
      </c>
      <c r="Q1996" s="69">
        <v>6.7568438000000004</v>
      </c>
      <c r="S1996" s="116">
        <v>1.0241371000000001E-2</v>
      </c>
      <c r="T1996" s="116">
        <v>9.6875143E-3</v>
      </c>
      <c r="U1996" s="116">
        <v>4.1841924000000002E-4</v>
      </c>
      <c r="V1996" s="116">
        <v>1.3543720000000001E-4</v>
      </c>
      <c r="X1996" s="172">
        <v>2.5267782999999999E-5</v>
      </c>
    </row>
    <row r="1997" spans="1:24" ht="14.4">
      <c r="B1997" s="85"/>
      <c r="C1997" s="113"/>
      <c r="D1997" s="1" t="s">
        <v>148</v>
      </c>
      <c r="E1997" s="112"/>
      <c r="H1997" s="8"/>
      <c r="Q1997"/>
      <c r="X1997" s="3"/>
    </row>
    <row r="1998" spans="1:24" ht="14.4">
      <c r="A1998" t="s">
        <v>1922</v>
      </c>
      <c r="B1998" s="85" t="s">
        <v>919</v>
      </c>
      <c r="C1998" s="113" t="str">
        <f t="shared" ref="C1998:C2002" si="368">MID(A1998,1,12)</f>
        <v>D.090.01.101</v>
      </c>
      <c r="D1998" s="9" t="s">
        <v>148</v>
      </c>
      <c r="E1998" s="112" t="s">
        <v>1142</v>
      </c>
      <c r="F1998" s="115" t="str">
        <f t="shared" ref="F1998:F2002" si="369">MID(A1998, 21,85)</f>
        <v>Electric MIG welding 4mm steel   0.125 kg electrode</v>
      </c>
      <c r="G1998" s="146">
        <v>1.2221708</v>
      </c>
      <c r="H1998" s="8">
        <f t="shared" ref="H1998:H2002" si="370">G1998</f>
        <v>1.2221708</v>
      </c>
      <c r="J1998" s="169">
        <v>0.2485325715625781</v>
      </c>
      <c r="K1998" s="8">
        <f t="shared" ref="K1998:K2002" si="371">J1998</f>
        <v>0.2485325715625781</v>
      </c>
      <c r="L1998" s="170">
        <v>7.8731594789676271E-3</v>
      </c>
      <c r="M1998" s="170">
        <v>2.4932676083603274E-2</v>
      </c>
      <c r="N1998" s="170">
        <v>3.2401116000007203E-2</v>
      </c>
      <c r="O1998" s="170">
        <v>0.18332561999999999</v>
      </c>
      <c r="Q1998" s="69">
        <v>17.994087</v>
      </c>
      <c r="S1998" s="116">
        <v>2.4386474000000002E-2</v>
      </c>
      <c r="T1998" s="116">
        <v>2.2859122999999999E-2</v>
      </c>
      <c r="U1998" s="116">
        <v>1.0202566E-3</v>
      </c>
      <c r="V1998" s="116">
        <v>5.0709538000000005E-4</v>
      </c>
      <c r="X1998" s="172">
        <v>5.8315756000000001E-5</v>
      </c>
    </row>
    <row r="1999" spans="1:24" ht="14.4">
      <c r="A1999" t="s">
        <v>4042</v>
      </c>
      <c r="B1999" s="85" t="s">
        <v>919</v>
      </c>
      <c r="C1999" s="113" t="str">
        <f t="shared" si="368"/>
        <v>D.090.01.102</v>
      </c>
      <c r="D1999" s="9" t="s">
        <v>148</v>
      </c>
      <c r="E1999" s="112" t="s">
        <v>362</v>
      </c>
      <c r="F1999" s="115" t="str">
        <f t="shared" si="369"/>
        <v>welding shipbuilding (FCAW) per kg deposited welding material (electrode)</v>
      </c>
      <c r="G1999" s="146">
        <v>245.20666666666668</v>
      </c>
      <c r="H1999" s="8">
        <f t="shared" si="370"/>
        <v>245.20666666666668</v>
      </c>
      <c r="J1999" s="169">
        <v>41.310830763508335</v>
      </c>
      <c r="K1999" s="8">
        <f t="shared" si="371"/>
        <v>41.310830763508335</v>
      </c>
      <c r="L1999" s="170">
        <v>0.72811698020000004</v>
      </c>
      <c r="M1999" s="170">
        <v>3.6122607291</v>
      </c>
      <c r="N1999" s="170">
        <v>0.18945305420833414</v>
      </c>
      <c r="O1999" s="170">
        <v>36.780999999999999</v>
      </c>
      <c r="Q1999" s="69">
        <v>3254.9758000000002</v>
      </c>
      <c r="S1999" s="116">
        <v>5.1355336999999999</v>
      </c>
      <c r="T1999" s="116">
        <v>4.7469609000000004</v>
      </c>
      <c r="U1999" s="116">
        <v>0.20662597999999999</v>
      </c>
      <c r="V1999" s="116">
        <v>0.18194683</v>
      </c>
      <c r="X1999" s="69">
        <v>1.1742580000000001E-2</v>
      </c>
    </row>
    <row r="2000" spans="1:24" ht="14.4">
      <c r="A2000" t="s">
        <v>925</v>
      </c>
      <c r="B2000" s="85" t="s">
        <v>919</v>
      </c>
      <c r="C2000" s="113" t="str">
        <f t="shared" si="368"/>
        <v>D.090.01.103</v>
      </c>
      <c r="D2000" s="9" t="s">
        <v>148</v>
      </c>
      <c r="E2000" s="112" t="s">
        <v>1142</v>
      </c>
      <c r="F2000" s="115" t="str">
        <f t="shared" si="369"/>
        <v>welding steel arc (MAG) 0.0536 kg electrode</v>
      </c>
      <c r="G2000" s="146">
        <v>0.23544556666666666</v>
      </c>
      <c r="H2000" s="8">
        <f t="shared" si="370"/>
        <v>0.23544556666666666</v>
      </c>
      <c r="J2000" s="169">
        <v>9.41796135433286E-2</v>
      </c>
      <c r="K2000" s="8">
        <f t="shared" si="371"/>
        <v>9.41796135433286E-2</v>
      </c>
      <c r="L2000" s="170">
        <v>2.8412835839999998E-3</v>
      </c>
      <c r="M2000" s="170">
        <v>2.9695932723299998E-2</v>
      </c>
      <c r="N2000" s="170">
        <v>2.632556223602861E-2</v>
      </c>
      <c r="O2000" s="170">
        <v>3.5316834999999998E-2</v>
      </c>
      <c r="Q2000" s="69">
        <v>2.5661431000000001</v>
      </c>
      <c r="S2000" s="116">
        <v>1.2421598000000001E-2</v>
      </c>
      <c r="T2000" s="116">
        <v>1.1909418E-2</v>
      </c>
      <c r="U2000" s="116">
        <v>3.3504191E-4</v>
      </c>
      <c r="V2000" s="116">
        <v>1.771385E-4</v>
      </c>
      <c r="X2000" s="172">
        <v>1.8092133999999999E-5</v>
      </c>
    </row>
    <row r="2001" spans="1:24" ht="14.4">
      <c r="A2001" t="s">
        <v>1923</v>
      </c>
      <c r="B2001" s="85" t="s">
        <v>919</v>
      </c>
      <c r="C2001" s="113" t="str">
        <f t="shared" si="368"/>
        <v>D.090.01.104</v>
      </c>
      <c r="D2001" s="9" t="s">
        <v>148</v>
      </c>
      <c r="E2001" s="112" t="s">
        <v>1142</v>
      </c>
      <c r="F2001" s="115" t="str">
        <f t="shared" si="369"/>
        <v>welding steel autogenious 0.0536 kg electrode</v>
      </c>
      <c r="G2001" s="146">
        <v>0.18581520666666668</v>
      </c>
      <c r="H2001" s="8">
        <f t="shared" si="370"/>
        <v>0.18581520666666668</v>
      </c>
      <c r="J2001" s="169">
        <v>8.6930204804239519E-2</v>
      </c>
      <c r="K2001" s="8">
        <f t="shared" si="371"/>
        <v>8.6930204804239519E-2</v>
      </c>
      <c r="L2001" s="170">
        <v>3.3411274350000002E-3</v>
      </c>
      <c r="M2001" s="170">
        <v>2.9324001909234999E-2</v>
      </c>
      <c r="N2001" s="170">
        <v>2.6392794460004521E-2</v>
      </c>
      <c r="O2001" s="170">
        <v>2.7872280999999999E-2</v>
      </c>
      <c r="Q2001" s="69">
        <v>2.0978601000000001</v>
      </c>
      <c r="S2001" s="116">
        <v>1.1332411000000001E-2</v>
      </c>
      <c r="T2001" s="116">
        <v>1.0880498000000001E-2</v>
      </c>
      <c r="U2001" s="116">
        <v>2.9281004000000001E-4</v>
      </c>
      <c r="V2001" s="116">
        <v>1.5910258000000001E-4</v>
      </c>
      <c r="X2001" s="172">
        <v>1.6035157000000001E-5</v>
      </c>
    </row>
    <row r="2002" spans="1:24" ht="14.4">
      <c r="A2002" t="s">
        <v>4043</v>
      </c>
      <c r="B2002" s="85" t="s">
        <v>919</v>
      </c>
      <c r="C2002" s="113" t="str">
        <f t="shared" si="368"/>
        <v>D.090.01.105</v>
      </c>
      <c r="D2002" s="9" t="s">
        <v>148</v>
      </c>
      <c r="E2002" s="112" t="s">
        <v>2613</v>
      </c>
      <c r="F2002" s="115" t="str">
        <f t="shared" si="369"/>
        <v>Electric SMAW welding ("Rutile") steel per kg deposited welding material (electrode)</v>
      </c>
      <c r="G2002" s="146">
        <v>5.5543535333333329</v>
      </c>
      <c r="H2002" s="8">
        <f t="shared" si="370"/>
        <v>5.5543535333333329</v>
      </c>
      <c r="J2002" s="169">
        <v>2.9599152318480124</v>
      </c>
      <c r="K2002" s="8">
        <f t="shared" si="371"/>
        <v>2.9599152318480124</v>
      </c>
      <c r="L2002" s="170">
        <v>3.64316924555E-2</v>
      </c>
      <c r="M2002" s="170">
        <v>0.127518060392</v>
      </c>
      <c r="N2002" s="170">
        <v>1.9628124490005121</v>
      </c>
      <c r="O2002" s="170">
        <v>0.83315302999999996</v>
      </c>
      <c r="Q2002" s="69">
        <v>74.677704000000006</v>
      </c>
      <c r="S2002" s="116">
        <v>0.11538776000000001</v>
      </c>
      <c r="T2002" s="116">
        <v>0.1069546</v>
      </c>
      <c r="U2002" s="116">
        <v>4.7333315999999997E-3</v>
      </c>
      <c r="V2002" s="116">
        <v>3.6998234999999998E-3</v>
      </c>
      <c r="X2002" s="69">
        <v>2.7813499999999999E-4</v>
      </c>
    </row>
    <row r="2003" spans="1:24" ht="14.4">
      <c r="B2003" s="85"/>
      <c r="C2003" s="113"/>
      <c r="D2003" s="1" t="s">
        <v>21</v>
      </c>
      <c r="E2003" s="112"/>
      <c r="H2003" s="8"/>
      <c r="Q2003"/>
    </row>
    <row r="2004" spans="1:24" ht="14.4">
      <c r="A2004" t="s">
        <v>926</v>
      </c>
      <c r="B2004" s="85" t="s">
        <v>919</v>
      </c>
      <c r="C2004" s="113" t="str">
        <f t="shared" ref="C2004:C2064" si="372">MID(A2004,1,12)</f>
        <v>D.100.01.101</v>
      </c>
      <c r="D2004" s="9" t="s">
        <v>21</v>
      </c>
      <c r="E2004" s="112" t="s">
        <v>361</v>
      </c>
      <c r="F2004" s="115" t="str">
        <f t="shared" ref="F2004:F2064" si="373">MID(A2004, 21,85)</f>
        <v>Anodising</v>
      </c>
      <c r="G2004" s="146">
        <v>2.1486036000000004</v>
      </c>
      <c r="H2004" s="8">
        <f t="shared" ref="H2004:H2037" si="374">G2004</f>
        <v>2.1486036000000004</v>
      </c>
      <c r="J2004" s="169">
        <v>0.392365418588703</v>
      </c>
      <c r="K2004" s="8">
        <f t="shared" ref="K2004:K2037" si="375">J2004</f>
        <v>0.392365418588703</v>
      </c>
      <c r="L2004" s="170">
        <v>7.6187703519999999E-3</v>
      </c>
      <c r="M2004" s="170">
        <v>3.7283384746702994E-2</v>
      </c>
      <c r="N2004" s="170">
        <v>2.517272349E-2</v>
      </c>
      <c r="O2004" s="170">
        <v>0.32229054000000001</v>
      </c>
      <c r="Q2004" s="69">
        <v>43.586762</v>
      </c>
      <c r="S2004" s="116">
        <v>4.4443965000000002E-2</v>
      </c>
      <c r="T2004" s="116">
        <v>4.0788139000000001E-2</v>
      </c>
      <c r="U2004" s="116">
        <v>1.7987239E-3</v>
      </c>
      <c r="V2004" s="116">
        <v>1.8571019E-3</v>
      </c>
      <c r="X2004" s="69">
        <v>1.1848595E-4</v>
      </c>
    </row>
    <row r="2005" spans="1:24" ht="14.4">
      <c r="A2005" t="s">
        <v>927</v>
      </c>
      <c r="B2005" s="85" t="s">
        <v>919</v>
      </c>
      <c r="C2005" s="113" t="str">
        <f t="shared" si="372"/>
        <v>D.100.01.102</v>
      </c>
      <c r="D2005" s="9" t="s">
        <v>21</v>
      </c>
      <c r="E2005" s="112" t="s">
        <v>1142</v>
      </c>
      <c r="F2005" s="115" t="str">
        <f t="shared" si="373"/>
        <v>Autogenuous welding Al 1</v>
      </c>
      <c r="G2005" s="146">
        <v>0.5460530400000001</v>
      </c>
      <c r="H2005" s="8">
        <f t="shared" si="374"/>
        <v>0.5460530400000001</v>
      </c>
      <c r="J2005" s="169">
        <v>0.10669888715</v>
      </c>
      <c r="K2005" s="8">
        <f t="shared" si="375"/>
        <v>0.10669888715</v>
      </c>
      <c r="L2005" s="170">
        <v>2.1486487899999998E-3</v>
      </c>
      <c r="M2005" s="170">
        <v>7.4526894999999999E-3</v>
      </c>
      <c r="N2005" s="170">
        <v>1.518959286E-2</v>
      </c>
      <c r="O2005" s="170">
        <v>8.1907956000000004E-2</v>
      </c>
      <c r="Q2005" s="69">
        <v>9.7047702000000005</v>
      </c>
      <c r="S2005" s="116">
        <v>1.0475639E-2</v>
      </c>
      <c r="T2005" s="116">
        <v>9.8447012999999996E-3</v>
      </c>
      <c r="U2005" s="116">
        <v>4.4821478999999999E-4</v>
      </c>
      <c r="V2005" s="116">
        <v>1.8272241E-4</v>
      </c>
      <c r="X2005" s="172">
        <v>2.6971044E-5</v>
      </c>
    </row>
    <row r="2006" spans="1:24" ht="14.4">
      <c r="A2006" t="s">
        <v>928</v>
      </c>
      <c r="B2006" s="85" t="s">
        <v>919</v>
      </c>
      <c r="C2006" s="113" t="str">
        <f t="shared" si="372"/>
        <v>D.100.01.103</v>
      </c>
      <c r="D2006" s="9" t="s">
        <v>21</v>
      </c>
      <c r="E2006" s="112" t="s">
        <v>1142</v>
      </c>
      <c r="F2006" s="115" t="str">
        <f t="shared" si="373"/>
        <v>Autogenuous welding Al 2</v>
      </c>
      <c r="G2006" s="146">
        <v>1.4893383333333334</v>
      </c>
      <c r="H2006" s="8">
        <f t="shared" si="374"/>
        <v>1.4893383333333334</v>
      </c>
      <c r="J2006" s="169">
        <v>0.29101704523999999</v>
      </c>
      <c r="K2006" s="8">
        <f t="shared" si="375"/>
        <v>0.29101704523999999</v>
      </c>
      <c r="L2006" s="170">
        <v>5.8603554500000002E-3</v>
      </c>
      <c r="M2006" s="170">
        <v>2.0326919400000001E-2</v>
      </c>
      <c r="N2006" s="170">
        <v>4.1429020390000001E-2</v>
      </c>
      <c r="O2006" s="170">
        <v>0.22340075000000001</v>
      </c>
      <c r="Q2006" s="69">
        <v>26.469380999999998</v>
      </c>
      <c r="S2006" s="116">
        <v>2.8571894E-2</v>
      </c>
      <c r="T2006" s="116">
        <v>2.6851038000000001E-2</v>
      </c>
      <c r="U2006" s="116">
        <v>1.2224883E-3</v>
      </c>
      <c r="V2006" s="116">
        <v>4.9836824000000003E-4</v>
      </c>
      <c r="X2006" s="172">
        <v>7.3562468999999994E-5</v>
      </c>
    </row>
    <row r="2007" spans="1:24" ht="14.4">
      <c r="A2007" t="s">
        <v>929</v>
      </c>
      <c r="B2007" s="85" t="s">
        <v>919</v>
      </c>
      <c r="C2007" s="113" t="str">
        <f t="shared" si="372"/>
        <v>D.100.01.104</v>
      </c>
      <c r="D2007" s="9" t="s">
        <v>21</v>
      </c>
      <c r="E2007" s="112" t="s">
        <v>1142</v>
      </c>
      <c r="F2007" s="115" t="str">
        <f t="shared" si="373"/>
        <v>Autogenuous welding Al 3</v>
      </c>
      <c r="G2007" s="146">
        <v>2.3332841333333332</v>
      </c>
      <c r="H2007" s="8">
        <f t="shared" si="374"/>
        <v>2.3332841333333332</v>
      </c>
      <c r="J2007" s="169">
        <v>0.45592424659999997</v>
      </c>
      <c r="K2007" s="8">
        <f t="shared" si="375"/>
        <v>0.45592424659999997</v>
      </c>
      <c r="L2007" s="170">
        <v>9.1811740999999999E-3</v>
      </c>
      <c r="M2007" s="170">
        <v>3.1845336000000002E-2</v>
      </c>
      <c r="N2007" s="170">
        <v>6.4905116499999999E-2</v>
      </c>
      <c r="O2007" s="170">
        <v>0.34999261999999998</v>
      </c>
      <c r="Q2007" s="69">
        <v>41.468474000000001</v>
      </c>
      <c r="S2007" s="116">
        <v>4.4762393999999997E-2</v>
      </c>
      <c r="T2007" s="116">
        <v>4.2066399999999997E-2</v>
      </c>
      <c r="U2007" s="116">
        <v>1.9152214000000001E-3</v>
      </c>
      <c r="V2007" s="116">
        <v>7.8077270999999998E-4</v>
      </c>
      <c r="X2007" s="69">
        <v>1.1524724999999999E-4</v>
      </c>
    </row>
    <row r="2008" spans="1:24" ht="14.4">
      <c r="A2008" t="s">
        <v>930</v>
      </c>
      <c r="B2008" s="85" t="s">
        <v>919</v>
      </c>
      <c r="C2008" s="113" t="str">
        <f t="shared" si="372"/>
        <v>D.100.01.105</v>
      </c>
      <c r="D2008" s="9" t="s">
        <v>21</v>
      </c>
      <c r="E2008" s="112" t="s">
        <v>362</v>
      </c>
      <c r="F2008" s="115" t="str">
        <f t="shared" si="373"/>
        <v>Cold transforming Al</v>
      </c>
      <c r="G2008" s="146">
        <v>9.1929813333333346E-2</v>
      </c>
      <c r="H2008" s="8">
        <f t="shared" si="374"/>
        <v>9.1929813333333346E-2</v>
      </c>
      <c r="J2008" s="169">
        <v>1.7963106166000001E-2</v>
      </c>
      <c r="K2008" s="8">
        <f t="shared" si="375"/>
        <v>1.7963106166000001E-2</v>
      </c>
      <c r="L2008" s="170">
        <v>3.61732033E-4</v>
      </c>
      <c r="M2008" s="170">
        <v>1.25468461E-3</v>
      </c>
      <c r="N2008" s="170">
        <v>2.5572175230000002E-3</v>
      </c>
      <c r="O2008" s="170">
        <v>1.3789472000000001E-2</v>
      </c>
      <c r="Q2008" s="69">
        <v>1.6338298</v>
      </c>
      <c r="S2008" s="116">
        <v>1.7636080000000001E-3</v>
      </c>
      <c r="T2008" s="116">
        <v>1.6573876E-3</v>
      </c>
      <c r="U2008" s="199">
        <v>7.5458423999999995E-5</v>
      </c>
      <c r="V2008" s="199">
        <v>3.0761915000000002E-5</v>
      </c>
      <c r="X2008" s="172">
        <v>4.5406633999999998E-6</v>
      </c>
    </row>
    <row r="2009" spans="1:24" ht="14.4">
      <c r="A2009" t="s">
        <v>1924</v>
      </c>
      <c r="B2009" s="85" t="s">
        <v>919</v>
      </c>
      <c r="C2009" s="113" t="str">
        <f t="shared" si="372"/>
        <v>D.100.01.106</v>
      </c>
      <c r="D2009" s="9" t="s">
        <v>21</v>
      </c>
      <c r="E2009" s="112" t="s">
        <v>1142</v>
      </c>
      <c r="F2009" s="115" t="str">
        <f t="shared" si="373"/>
        <v>Fiber Laser cutting 1000 W  Aluminium 1mm thick, 1 meter</v>
      </c>
      <c r="G2009" s="146">
        <v>7.5352306666666663E-4</v>
      </c>
      <c r="H2009" s="8">
        <f t="shared" si="374"/>
        <v>7.5352306666666663E-4</v>
      </c>
      <c r="J2009" s="169">
        <v>1.4723857675E-4</v>
      </c>
      <c r="K2009" s="8">
        <f t="shared" si="375"/>
        <v>1.4723857675E-4</v>
      </c>
      <c r="L2009" s="170">
        <v>2.9650166399999998E-6</v>
      </c>
      <c r="M2009" s="170">
        <v>1.0284300100000001E-5</v>
      </c>
      <c r="N2009" s="170">
        <v>2.0960800010000001E-5</v>
      </c>
      <c r="O2009" s="170">
        <v>1.1302845999999999E-4</v>
      </c>
      <c r="Q2009" s="69">
        <v>1.3392047000000001E-2</v>
      </c>
      <c r="S2009" s="199">
        <v>1.4455803E-5</v>
      </c>
      <c r="T2009" s="199">
        <v>1.3585144E-5</v>
      </c>
      <c r="U2009" s="199">
        <v>6.1851166999999997E-7</v>
      </c>
      <c r="V2009" s="199">
        <v>2.5214685E-7</v>
      </c>
      <c r="X2009" s="172">
        <v>3.7218552E-8</v>
      </c>
    </row>
    <row r="2010" spans="1:24" ht="14.4">
      <c r="A2010" t="s">
        <v>1925</v>
      </c>
      <c r="B2010" s="85" t="s">
        <v>919</v>
      </c>
      <c r="C2010" s="113" t="str">
        <f t="shared" si="372"/>
        <v>D.100.01.107</v>
      </c>
      <c r="D2010" s="9" t="s">
        <v>21</v>
      </c>
      <c r="E2010" s="112" t="s">
        <v>1142</v>
      </c>
      <c r="F2010" s="115" t="str">
        <f t="shared" si="373"/>
        <v>Fiber Laser cutting 6000 W  Aluminium 10mm thick, 1 meter</v>
      </c>
      <c r="G2010" s="146">
        <v>4.5211382666666668E-2</v>
      </c>
      <c r="H2010" s="8">
        <f t="shared" si="374"/>
        <v>4.5211382666666668E-2</v>
      </c>
      <c r="J2010" s="169">
        <v>8.8343143699999988E-3</v>
      </c>
      <c r="K2010" s="8">
        <f t="shared" si="375"/>
        <v>8.8343143699999988E-3</v>
      </c>
      <c r="L2010" s="170">
        <v>1.77901E-4</v>
      </c>
      <c r="M2010" s="170">
        <v>6.1705800999999993E-4</v>
      </c>
      <c r="N2010" s="170">
        <v>1.25764796E-3</v>
      </c>
      <c r="O2010" s="170">
        <v>6.7817073999999998E-3</v>
      </c>
      <c r="Q2010" s="69">
        <v>0.80352283000000002</v>
      </c>
      <c r="S2010" s="116">
        <v>8.6734818000000003E-4</v>
      </c>
      <c r="T2010" s="116">
        <v>8.1510866000000001E-4</v>
      </c>
      <c r="U2010" s="199">
        <v>3.7110699999999997E-5</v>
      </c>
      <c r="V2010" s="199">
        <v>1.5128811E-5</v>
      </c>
      <c r="X2010" s="172">
        <v>2.2331130999999999E-6</v>
      </c>
    </row>
    <row r="2011" spans="1:24" ht="14.4">
      <c r="A2011" t="s">
        <v>1926</v>
      </c>
      <c r="B2011" s="85" t="s">
        <v>919</v>
      </c>
      <c r="C2011" s="113" t="str">
        <f t="shared" si="372"/>
        <v>D.100.01.108</v>
      </c>
      <c r="D2011" s="9" t="s">
        <v>21</v>
      </c>
      <c r="E2011" s="112" t="s">
        <v>362</v>
      </c>
      <c r="F2011" s="115" t="str">
        <f t="shared" si="373"/>
        <v>Drilling Al (per kg removed, removed Al not counted)</v>
      </c>
      <c r="G2011" s="146">
        <v>6.0281844000000001E-2</v>
      </c>
      <c r="H2011" s="8">
        <f t="shared" si="374"/>
        <v>6.0281844000000001E-2</v>
      </c>
      <c r="J2011" s="169">
        <v>1.1779085928E-2</v>
      </c>
      <c r="K2011" s="8">
        <f t="shared" si="375"/>
        <v>1.1779085928E-2</v>
      </c>
      <c r="L2011" s="170">
        <v>2.3720133699999999E-4</v>
      </c>
      <c r="M2011" s="170">
        <v>8.2274401E-4</v>
      </c>
      <c r="N2011" s="170">
        <v>1.676863981E-3</v>
      </c>
      <c r="O2011" s="170">
        <v>9.0422765999999995E-3</v>
      </c>
      <c r="Q2011" s="69">
        <v>1.0713638000000001</v>
      </c>
      <c r="S2011" s="116">
        <v>1.1564641999999999E-3</v>
      </c>
      <c r="T2011" s="116">
        <v>1.0868116E-3</v>
      </c>
      <c r="U2011" s="199">
        <v>4.9480934000000002E-5</v>
      </c>
      <c r="V2011" s="199">
        <v>2.0171748E-5</v>
      </c>
      <c r="X2011" s="172">
        <v>2.9774842000000002E-6</v>
      </c>
    </row>
    <row r="2012" spans="1:24" ht="14.4">
      <c r="A2012" t="s">
        <v>931</v>
      </c>
      <c r="B2012" s="85" t="s">
        <v>919</v>
      </c>
      <c r="C2012" s="113" t="str">
        <f t="shared" si="372"/>
        <v>D.100.01.109</v>
      </c>
      <c r="D2012" s="9" t="s">
        <v>21</v>
      </c>
      <c r="E2012" s="112" t="s">
        <v>362</v>
      </c>
      <c r="F2012" s="115" t="str">
        <f t="shared" si="373"/>
        <v>Extruding alum</v>
      </c>
      <c r="G2012" s="146">
        <v>0.76911793333333334</v>
      </c>
      <c r="H2012" s="8">
        <f t="shared" si="374"/>
        <v>0.76911793333333334</v>
      </c>
      <c r="J2012" s="169">
        <v>0.16133337568897599</v>
      </c>
      <c r="K2012" s="8">
        <f t="shared" si="375"/>
        <v>0.16133337568897599</v>
      </c>
      <c r="L2012" s="170">
        <v>5.7673871117999995E-3</v>
      </c>
      <c r="M2012" s="170">
        <v>3.3866993687176002E-2</v>
      </c>
      <c r="N2012" s="170">
        <v>6.3313048900000002E-3</v>
      </c>
      <c r="O2012" s="170">
        <v>0.11536768999999999</v>
      </c>
      <c r="Q2012" s="69">
        <v>9.6359592000000003</v>
      </c>
      <c r="S2012" s="116">
        <v>2.2214879999999999E-2</v>
      </c>
      <c r="T2012" s="116">
        <v>2.1036606999999999E-2</v>
      </c>
      <c r="U2012" s="116">
        <v>7.8482910000000005E-4</v>
      </c>
      <c r="V2012" s="116">
        <v>3.9344373E-4</v>
      </c>
      <c r="X2012" s="172">
        <v>4.2601861999999999E-5</v>
      </c>
    </row>
    <row r="2013" spans="1:24" ht="14.4">
      <c r="A2013" t="s">
        <v>932</v>
      </c>
      <c r="B2013" s="85" t="s">
        <v>919</v>
      </c>
      <c r="C2013" s="113" t="str">
        <f t="shared" si="372"/>
        <v>D.100.01.110</v>
      </c>
      <c r="D2013" s="9" t="s">
        <v>21</v>
      </c>
      <c r="E2013" s="112" t="s">
        <v>362</v>
      </c>
      <c r="F2013" s="115" t="str">
        <f t="shared" si="373"/>
        <v>Forging aluminium</v>
      </c>
      <c r="G2013" s="146">
        <v>0.20219535333333333</v>
      </c>
      <c r="H2013" s="8">
        <f t="shared" si="374"/>
        <v>0.20219535333333333</v>
      </c>
      <c r="J2013" s="169">
        <v>3.9509017549999997E-2</v>
      </c>
      <c r="K2013" s="8">
        <f t="shared" si="375"/>
        <v>3.9509017549999997E-2</v>
      </c>
      <c r="L2013" s="170">
        <v>7.9561281000000003E-4</v>
      </c>
      <c r="M2013" s="170">
        <v>2.7596205000000001E-3</v>
      </c>
      <c r="N2013" s="170">
        <v>5.6244812399999997E-3</v>
      </c>
      <c r="O2013" s="170">
        <v>3.0329302999999998E-2</v>
      </c>
      <c r="Q2013" s="69">
        <v>3.5935326999999999</v>
      </c>
      <c r="S2013" s="116">
        <v>3.8789737999999998E-3</v>
      </c>
      <c r="T2013" s="116">
        <v>3.6453471000000002E-3</v>
      </c>
      <c r="U2013" s="116">
        <v>1.6596730000000001E-4</v>
      </c>
      <c r="V2013" s="199">
        <v>6.7659403999999996E-5</v>
      </c>
      <c r="X2013" s="172">
        <v>9.9869782000000008E-6</v>
      </c>
    </row>
    <row r="2014" spans="1:24" ht="14.4">
      <c r="A2014" t="s">
        <v>933</v>
      </c>
      <c r="B2014" s="85" t="s">
        <v>919</v>
      </c>
      <c r="C2014" s="113" t="str">
        <f t="shared" si="372"/>
        <v>D.100.01.111</v>
      </c>
      <c r="D2014" s="9" t="s">
        <v>21</v>
      </c>
      <c r="E2014" s="112" t="s">
        <v>362</v>
      </c>
      <c r="F2014" s="115" t="str">
        <f t="shared" si="373"/>
        <v>Machining aluminium</v>
      </c>
      <c r="G2014" s="146">
        <v>6.0281844000000001E-2</v>
      </c>
      <c r="H2014" s="8">
        <f t="shared" si="374"/>
        <v>6.0281844000000001E-2</v>
      </c>
      <c r="J2014" s="169">
        <v>1.1779085928E-2</v>
      </c>
      <c r="K2014" s="8">
        <f t="shared" si="375"/>
        <v>1.1779085928E-2</v>
      </c>
      <c r="L2014" s="170">
        <v>2.3720133699999999E-4</v>
      </c>
      <c r="M2014" s="170">
        <v>8.2274401E-4</v>
      </c>
      <c r="N2014" s="170">
        <v>1.676863981E-3</v>
      </c>
      <c r="O2014" s="170">
        <v>9.0422765999999995E-3</v>
      </c>
      <c r="Q2014" s="69">
        <v>1.0713638000000001</v>
      </c>
      <c r="S2014" s="116">
        <v>1.1564641999999999E-3</v>
      </c>
      <c r="T2014" s="116">
        <v>1.0868116E-3</v>
      </c>
      <c r="U2014" s="199">
        <v>4.9480934000000002E-5</v>
      </c>
      <c r="V2014" s="199">
        <v>2.0171748E-5</v>
      </c>
      <c r="X2014" s="172">
        <v>2.9774842000000002E-6</v>
      </c>
    </row>
    <row r="2015" spans="1:24" ht="14.4">
      <c r="A2015" t="s">
        <v>934</v>
      </c>
      <c r="B2015" s="85" t="s">
        <v>919</v>
      </c>
      <c r="C2015" s="113" t="str">
        <f t="shared" si="372"/>
        <v>D.100.01.112</v>
      </c>
      <c r="D2015" s="9" t="s">
        <v>21</v>
      </c>
      <c r="E2015" s="112" t="s">
        <v>1142</v>
      </c>
      <c r="F2015" s="115" t="str">
        <f t="shared" si="373"/>
        <v>MIG-arc welding Al 10</v>
      </c>
      <c r="G2015" s="146">
        <v>3.0778904666666667</v>
      </c>
      <c r="H2015" s="8">
        <f t="shared" si="374"/>
        <v>3.0778904666666667</v>
      </c>
      <c r="J2015" s="169">
        <v>0.60142049289999999</v>
      </c>
      <c r="K2015" s="8">
        <f t="shared" si="375"/>
        <v>0.60142049289999999</v>
      </c>
      <c r="L2015" s="170">
        <v>1.21111047E-2</v>
      </c>
      <c r="M2015" s="170">
        <v>4.2007938000000002E-2</v>
      </c>
      <c r="N2015" s="170">
        <v>8.561788020000001E-2</v>
      </c>
      <c r="O2015" s="170">
        <v>0.46168356999999999</v>
      </c>
      <c r="Q2015" s="69">
        <v>54.702049000000002</v>
      </c>
      <c r="S2015" s="116">
        <v>5.9047136E-2</v>
      </c>
      <c r="T2015" s="116">
        <v>5.5490787E-2</v>
      </c>
      <c r="U2015" s="116">
        <v>2.5264139999999998E-3</v>
      </c>
      <c r="V2015" s="116">
        <v>1.0299358000000001E-3</v>
      </c>
      <c r="X2015" s="69">
        <v>1.5202537999999999E-4</v>
      </c>
    </row>
    <row r="2016" spans="1:24" ht="14.4">
      <c r="A2016" t="s">
        <v>935</v>
      </c>
      <c r="B2016" s="85" t="s">
        <v>919</v>
      </c>
      <c r="C2016" s="113" t="str">
        <f t="shared" si="372"/>
        <v>D.100.01.113</v>
      </c>
      <c r="D2016" s="9" t="s">
        <v>21</v>
      </c>
      <c r="E2016" s="112" t="s">
        <v>1142</v>
      </c>
      <c r="F2016" s="115" t="str">
        <f t="shared" si="373"/>
        <v>MIG-arc welding Al 12</v>
      </c>
      <c r="G2016" s="146">
        <v>5.4115514000000005</v>
      </c>
      <c r="H2016" s="8">
        <f t="shared" si="374"/>
        <v>5.4115514000000005</v>
      </c>
      <c r="J2016" s="169">
        <v>1.0574183614999999</v>
      </c>
      <c r="K2016" s="8">
        <f t="shared" si="375"/>
        <v>1.0574183614999999</v>
      </c>
      <c r="L2016" s="170">
        <v>2.12937609E-2</v>
      </c>
      <c r="M2016" s="170">
        <v>7.3858415999999996E-2</v>
      </c>
      <c r="N2016" s="170">
        <v>0.15053347459999999</v>
      </c>
      <c r="O2016" s="170">
        <v>0.81173271000000002</v>
      </c>
      <c r="Q2016" s="69">
        <v>96.177218999999994</v>
      </c>
      <c r="S2016" s="116">
        <v>0.10381675999999999</v>
      </c>
      <c r="T2016" s="116">
        <v>9.7563978999999995E-2</v>
      </c>
      <c r="U2016" s="116">
        <v>4.4419446E-3</v>
      </c>
      <c r="V2016" s="116">
        <v>1.8108346000000001E-3</v>
      </c>
      <c r="X2016" s="69">
        <v>2.6729123999999998E-4</v>
      </c>
    </row>
    <row r="2017" spans="1:24" ht="14.4">
      <c r="A2017" t="s">
        <v>936</v>
      </c>
      <c r="B2017" s="85" t="s">
        <v>919</v>
      </c>
      <c r="C2017" s="113" t="str">
        <f t="shared" si="372"/>
        <v>D.100.01.114</v>
      </c>
      <c r="D2017" s="9" t="s">
        <v>21</v>
      </c>
      <c r="E2017" s="112" t="s">
        <v>1142</v>
      </c>
      <c r="F2017" s="115" t="str">
        <f t="shared" si="373"/>
        <v>MIG-arc welding Al 4</v>
      </c>
      <c r="G2017" s="146">
        <v>0.59578555999999994</v>
      </c>
      <c r="H2017" s="8">
        <f t="shared" si="374"/>
        <v>0.59578555999999994</v>
      </c>
      <c r="J2017" s="169">
        <v>0.11641663262999999</v>
      </c>
      <c r="K2017" s="8">
        <f t="shared" si="375"/>
        <v>0.11641663262999999</v>
      </c>
      <c r="L2017" s="170">
        <v>2.3443397999999998E-3</v>
      </c>
      <c r="M2017" s="170">
        <v>8.1314533000000008E-3</v>
      </c>
      <c r="N2017" s="170">
        <v>1.6573005530000001E-2</v>
      </c>
      <c r="O2017" s="170">
        <v>8.9367833999999993E-2</v>
      </c>
      <c r="Q2017" s="69">
        <v>10.588645</v>
      </c>
      <c r="S2017" s="116">
        <v>1.1429722E-2</v>
      </c>
      <c r="T2017" s="116">
        <v>1.0741321E-2</v>
      </c>
      <c r="U2017" s="116">
        <v>4.8903656000000002E-4</v>
      </c>
      <c r="V2017" s="116">
        <v>1.9936410999999999E-4</v>
      </c>
      <c r="X2017" s="172">
        <v>2.9427469000000001E-5</v>
      </c>
    </row>
    <row r="2018" spans="1:24" ht="14.4">
      <c r="A2018" t="s">
        <v>937</v>
      </c>
      <c r="B2018" s="85" t="s">
        <v>919</v>
      </c>
      <c r="C2018" s="113" t="str">
        <f t="shared" si="372"/>
        <v>D.100.01.115</v>
      </c>
      <c r="D2018" s="9" t="s">
        <v>21</v>
      </c>
      <c r="E2018" s="112" t="s">
        <v>1142</v>
      </c>
      <c r="F2018" s="115" t="str">
        <f t="shared" si="373"/>
        <v>MIG-arc welding Al 5 I-jnt</v>
      </c>
      <c r="G2018" s="146">
        <v>1.2910361333333333</v>
      </c>
      <c r="H2018" s="8">
        <f t="shared" si="374"/>
        <v>1.2910361333333333</v>
      </c>
      <c r="J2018" s="169">
        <v>0.25226875253000003</v>
      </c>
      <c r="K2018" s="8">
        <f t="shared" si="375"/>
        <v>0.25226875253000003</v>
      </c>
      <c r="L2018" s="170">
        <v>5.0800618399999995E-3</v>
      </c>
      <c r="M2018" s="170">
        <v>1.7620434300000001E-2</v>
      </c>
      <c r="N2018" s="170">
        <v>3.5912836390000001E-2</v>
      </c>
      <c r="O2018" s="170">
        <v>0.19365541999999999</v>
      </c>
      <c r="Q2018" s="69">
        <v>22.945041</v>
      </c>
      <c r="S2018" s="116">
        <v>2.4767608999999999E-2</v>
      </c>
      <c r="T2018" s="116">
        <v>2.3275880999999998E-2</v>
      </c>
      <c r="U2018" s="116">
        <v>1.0597167000000001E-3</v>
      </c>
      <c r="V2018" s="116">
        <v>4.3201159999999998E-4</v>
      </c>
      <c r="X2018" s="172">
        <v>6.3767786000000005E-5</v>
      </c>
    </row>
    <row r="2019" spans="1:24" ht="14.4">
      <c r="A2019" t="s">
        <v>938</v>
      </c>
      <c r="B2019" s="85" t="s">
        <v>919</v>
      </c>
      <c r="C2019" s="113" t="str">
        <f t="shared" si="372"/>
        <v>D.100.01.116</v>
      </c>
      <c r="D2019" s="9" t="s">
        <v>21</v>
      </c>
      <c r="E2019" s="112" t="s">
        <v>1142</v>
      </c>
      <c r="F2019" s="115" t="str">
        <f t="shared" si="373"/>
        <v>MIG-arc welding Al 5 V-jnt</v>
      </c>
      <c r="G2019" s="146">
        <v>1.9365542666666666</v>
      </c>
      <c r="H2019" s="8">
        <f t="shared" si="374"/>
        <v>1.9365542666666666</v>
      </c>
      <c r="J2019" s="169">
        <v>0.37840313949999999</v>
      </c>
      <c r="K2019" s="8">
        <f t="shared" si="375"/>
        <v>0.37840313949999999</v>
      </c>
      <c r="L2019" s="170">
        <v>7.6200929000000001E-3</v>
      </c>
      <c r="M2019" s="170">
        <v>2.6430650999999999E-2</v>
      </c>
      <c r="N2019" s="170">
        <v>5.3869255599999999E-2</v>
      </c>
      <c r="O2019" s="170">
        <v>0.29048313999999997</v>
      </c>
      <c r="Q2019" s="69">
        <v>34.417560999999999</v>
      </c>
      <c r="S2019" s="116">
        <v>3.7151414000000001E-2</v>
      </c>
      <c r="T2019" s="116">
        <v>3.4913820999999998E-2</v>
      </c>
      <c r="U2019" s="116">
        <v>1.589575E-3</v>
      </c>
      <c r="V2019" s="116">
        <v>6.4801739000000004E-4</v>
      </c>
      <c r="X2019" s="172">
        <v>9.5651680000000003E-5</v>
      </c>
    </row>
    <row r="2020" spans="1:24" ht="14.4">
      <c r="A2020" t="s">
        <v>939</v>
      </c>
      <c r="B2020" s="85" t="s">
        <v>919</v>
      </c>
      <c r="C2020" s="113" t="str">
        <f t="shared" si="372"/>
        <v>D.100.01.117</v>
      </c>
      <c r="D2020" s="9" t="s">
        <v>21</v>
      </c>
      <c r="E2020" s="112" t="s">
        <v>1142</v>
      </c>
      <c r="F2020" s="115" t="str">
        <f t="shared" si="373"/>
        <v>MIG-arc welding Al 6 V-jnt</v>
      </c>
      <c r="G2020" s="146">
        <v>2.2982453333333335</v>
      </c>
      <c r="H2020" s="8">
        <f t="shared" si="374"/>
        <v>2.2982453333333335</v>
      </c>
      <c r="J2020" s="169">
        <v>0.44907765599999999</v>
      </c>
      <c r="K2020" s="8">
        <f t="shared" si="375"/>
        <v>0.44907765599999999</v>
      </c>
      <c r="L2020" s="170">
        <v>9.0433008999999988E-3</v>
      </c>
      <c r="M2020" s="170">
        <v>3.1367116E-2</v>
      </c>
      <c r="N2020" s="170">
        <v>6.39304391E-2</v>
      </c>
      <c r="O2020" s="170">
        <v>0.34473680000000001</v>
      </c>
      <c r="Q2020" s="69">
        <v>40.845744000000003</v>
      </c>
      <c r="S2020" s="116">
        <v>4.4090198999999997E-2</v>
      </c>
      <c r="T2020" s="116">
        <v>4.1434690000000003E-2</v>
      </c>
      <c r="U2020" s="116">
        <v>1.8864605999999999E-3</v>
      </c>
      <c r="V2020" s="116">
        <v>7.6904787999999998E-4</v>
      </c>
      <c r="X2020" s="69">
        <v>1.1351658E-4</v>
      </c>
    </row>
    <row r="2021" spans="1:24" ht="14.4">
      <c r="A2021" t="s">
        <v>940</v>
      </c>
      <c r="B2021" s="85" t="s">
        <v>919</v>
      </c>
      <c r="C2021" s="113" t="str">
        <f t="shared" si="372"/>
        <v>D.100.01.118</v>
      </c>
      <c r="D2021" s="9" t="s">
        <v>21</v>
      </c>
      <c r="E2021" s="112" t="s">
        <v>1142</v>
      </c>
      <c r="F2021" s="115" t="str">
        <f t="shared" si="373"/>
        <v>MIG-arc welding Al 8</v>
      </c>
      <c r="G2021" s="146">
        <v>2.9286929333333336</v>
      </c>
      <c r="H2021" s="8">
        <f t="shared" si="374"/>
        <v>2.9286929333333336</v>
      </c>
      <c r="J2021" s="169">
        <v>0.57226725970000003</v>
      </c>
      <c r="K2021" s="8">
        <f t="shared" si="375"/>
        <v>0.57226725970000003</v>
      </c>
      <c r="L2021" s="170">
        <v>1.1524031499999999E-2</v>
      </c>
      <c r="M2021" s="170">
        <v>3.9971646999999999E-2</v>
      </c>
      <c r="N2021" s="170">
        <v>8.1467641199999996E-2</v>
      </c>
      <c r="O2021" s="170">
        <v>0.43930394</v>
      </c>
      <c r="Q2021" s="69">
        <v>52.050423000000002</v>
      </c>
      <c r="S2021" s="116">
        <v>5.6184887000000003E-2</v>
      </c>
      <c r="T2021" s="116">
        <v>5.2800927999999997E-2</v>
      </c>
      <c r="U2021" s="116">
        <v>2.4039487000000002E-3</v>
      </c>
      <c r="V2021" s="116">
        <v>9.8001073999999999E-4</v>
      </c>
      <c r="X2021" s="69">
        <v>1.4465611E-4</v>
      </c>
    </row>
    <row r="2022" spans="1:24" ht="14.4">
      <c r="A2022" t="s">
        <v>1927</v>
      </c>
      <c r="B2022" s="85" t="s">
        <v>919</v>
      </c>
      <c r="C2022" s="113" t="str">
        <f t="shared" si="372"/>
        <v>D.100.01.119</v>
      </c>
      <c r="D2022" s="9" t="s">
        <v>21</v>
      </c>
      <c r="E2022" s="112" t="s">
        <v>362</v>
      </c>
      <c r="F2022" s="115" t="str">
        <f t="shared" si="373"/>
        <v>Milling Al (per kg removed, removed Al not counted)</v>
      </c>
      <c r="G2022" s="146">
        <v>6.0281844000000001E-2</v>
      </c>
      <c r="H2022" s="8">
        <f t="shared" si="374"/>
        <v>6.0281844000000001E-2</v>
      </c>
      <c r="J2022" s="169">
        <v>1.1779085928E-2</v>
      </c>
      <c r="K2022" s="8">
        <f t="shared" si="375"/>
        <v>1.1779085928E-2</v>
      </c>
      <c r="L2022" s="170">
        <v>2.3720133699999999E-4</v>
      </c>
      <c r="M2022" s="170">
        <v>8.2274401E-4</v>
      </c>
      <c r="N2022" s="170">
        <v>1.676863981E-3</v>
      </c>
      <c r="O2022" s="170">
        <v>9.0422765999999995E-3</v>
      </c>
      <c r="Q2022" s="69">
        <v>1.0713638000000001</v>
      </c>
      <c r="S2022" s="116">
        <v>1.1564641999999999E-3</v>
      </c>
      <c r="T2022" s="116">
        <v>1.0868116E-3</v>
      </c>
      <c r="U2022" s="199">
        <v>4.9480934000000002E-5</v>
      </c>
      <c r="V2022" s="199">
        <v>2.0171748E-5</v>
      </c>
      <c r="X2022" s="172">
        <v>2.9774842000000002E-6</v>
      </c>
    </row>
    <row r="2023" spans="1:24" ht="14.4">
      <c r="A2023" t="s">
        <v>2699</v>
      </c>
      <c r="B2023" s="85" t="s">
        <v>919</v>
      </c>
      <c r="C2023" s="113" t="str">
        <f t="shared" si="372"/>
        <v>D.100.01.120</v>
      </c>
      <c r="D2023" s="9" t="s">
        <v>21</v>
      </c>
      <c r="E2023" s="112" t="s">
        <v>362</v>
      </c>
      <c r="F2023" s="115" t="str">
        <f t="shared" si="373"/>
        <v xml:space="preserve">Rolling aluminium foil </v>
      </c>
      <c r="G2023" s="146">
        <v>1.5253647333333333</v>
      </c>
      <c r="H2023" s="8">
        <f t="shared" si="374"/>
        <v>1.5253647333333333</v>
      </c>
      <c r="J2023" s="169">
        <v>0.28971207420050604</v>
      </c>
      <c r="K2023" s="8">
        <f t="shared" si="375"/>
        <v>0.28971207420050604</v>
      </c>
      <c r="L2023" s="170">
        <v>8.6131143782000007E-3</v>
      </c>
      <c r="M2023" s="170">
        <v>3.0641594379999998E-2</v>
      </c>
      <c r="N2023" s="170">
        <v>2.165265544230606E-2</v>
      </c>
      <c r="O2023" s="170">
        <v>0.22880470999999999</v>
      </c>
      <c r="Q2023" s="69">
        <v>25.295487999999999</v>
      </c>
      <c r="S2023" s="116">
        <v>3.2646578000000002E-2</v>
      </c>
      <c r="T2023" s="116">
        <v>3.0458299000000001E-2</v>
      </c>
      <c r="U2023" s="116">
        <v>1.3073106000000001E-3</v>
      </c>
      <c r="V2023" s="116">
        <v>8.8096797E-4</v>
      </c>
      <c r="X2023" s="172">
        <v>7.7953126000000002E-5</v>
      </c>
    </row>
    <row r="2024" spans="1:24" ht="14.4">
      <c r="A2024" t="s">
        <v>2700</v>
      </c>
      <c r="B2024" s="85" t="s">
        <v>919</v>
      </c>
      <c r="C2024" s="113" t="str">
        <f t="shared" si="372"/>
        <v>D.100.01.121</v>
      </c>
      <c r="D2024" s="9" t="s">
        <v>21</v>
      </c>
      <c r="E2024" s="112" t="s">
        <v>362</v>
      </c>
      <c r="F2024" s="115" t="str">
        <f t="shared" si="373"/>
        <v>Rolling aluminium sheet</v>
      </c>
      <c r="G2024" s="146">
        <v>0.52019154000000001</v>
      </c>
      <c r="H2024" s="8">
        <f t="shared" si="374"/>
        <v>0.52019154000000001</v>
      </c>
      <c r="J2024" s="169">
        <v>9.6753030887220481E-2</v>
      </c>
      <c r="K2024" s="8">
        <f t="shared" si="375"/>
        <v>9.6753030887220481E-2</v>
      </c>
      <c r="L2024" s="170">
        <v>2.5624281142E-3</v>
      </c>
      <c r="M2024" s="170">
        <v>7.844866691000001E-3</v>
      </c>
      <c r="N2024" s="170">
        <v>8.3170050820204778E-3</v>
      </c>
      <c r="O2024" s="170">
        <v>7.8028731000000004E-2</v>
      </c>
      <c r="Q2024" s="69">
        <v>9.0534002000000005</v>
      </c>
      <c r="S2024" s="116">
        <v>1.0588523000000001E-2</v>
      </c>
      <c r="T2024" s="116">
        <v>9.8682422999999998E-3</v>
      </c>
      <c r="U2024" s="116">
        <v>4.3867592999999999E-4</v>
      </c>
      <c r="V2024" s="116">
        <v>2.8160498000000001E-4</v>
      </c>
      <c r="X2024" s="172">
        <v>2.5989464000000001E-5</v>
      </c>
    </row>
    <row r="2025" spans="1:24" ht="14.4">
      <c r="A2025" t="s">
        <v>1164</v>
      </c>
      <c r="B2025" s="85" t="s">
        <v>919</v>
      </c>
      <c r="C2025" s="113" t="str">
        <f t="shared" si="372"/>
        <v>D.100.01.122</v>
      </c>
      <c r="D2025" s="9" t="s">
        <v>21</v>
      </c>
      <c r="E2025" s="112" t="s">
        <v>362</v>
      </c>
      <c r="F2025" s="115" t="str">
        <f t="shared" si="373"/>
        <v>Rolling brass</v>
      </c>
      <c r="G2025" s="146">
        <v>0.44382421999999999</v>
      </c>
      <c r="H2025" s="8">
        <f t="shared" si="374"/>
        <v>0.44382421999999999</v>
      </c>
      <c r="J2025" s="169">
        <v>8.6777896109260996E-2</v>
      </c>
      <c r="K2025" s="8">
        <f t="shared" si="375"/>
        <v>8.6777896109260996E-2</v>
      </c>
      <c r="L2025" s="170">
        <v>9.3698360606000019E-3</v>
      </c>
      <c r="M2025" s="170">
        <v>1.0828955651651E-2</v>
      </c>
      <c r="N2025" s="170">
        <v>5.4713970099999998E-6</v>
      </c>
      <c r="O2025" s="170">
        <v>6.6573632999999993E-2</v>
      </c>
      <c r="Q2025" s="69">
        <v>4.8271005999999996</v>
      </c>
      <c r="S2025" s="116">
        <v>9.7442489000000004E-3</v>
      </c>
      <c r="T2025" s="116">
        <v>9.0575528000000002E-3</v>
      </c>
      <c r="U2025" s="116">
        <v>4.1288898999999998E-4</v>
      </c>
      <c r="V2025" s="116">
        <v>2.7380712E-4</v>
      </c>
      <c r="X2025" s="172">
        <v>2.3365202E-5</v>
      </c>
    </row>
    <row r="2026" spans="1:24" ht="14.4">
      <c r="A2026" t="s">
        <v>1928</v>
      </c>
      <c r="B2026" s="85" t="s">
        <v>919</v>
      </c>
      <c r="C2026" s="113" t="str">
        <f t="shared" si="372"/>
        <v>D.100.01.123</v>
      </c>
      <c r="D2026" s="9" t="s">
        <v>21</v>
      </c>
      <c r="E2026" s="112" t="s">
        <v>1142</v>
      </c>
      <c r="F2026" s="115" t="str">
        <f t="shared" si="373"/>
        <v>Sawing Al band saw</v>
      </c>
      <c r="G2026" s="146">
        <v>0.37236597333333338</v>
      </c>
      <c r="H2026" s="8">
        <f t="shared" si="374"/>
        <v>0.37236597333333338</v>
      </c>
      <c r="J2026" s="169">
        <v>7.2760395500000005E-2</v>
      </c>
      <c r="K2026" s="8">
        <f t="shared" si="375"/>
        <v>7.2760395500000005E-2</v>
      </c>
      <c r="L2026" s="170">
        <v>1.4652123700000001E-3</v>
      </c>
      <c r="M2026" s="170">
        <v>5.0821583000000004E-3</v>
      </c>
      <c r="N2026" s="170">
        <v>1.035812883E-2</v>
      </c>
      <c r="O2026" s="170">
        <v>5.5854896000000001E-2</v>
      </c>
      <c r="Q2026" s="69">
        <v>6.6179033</v>
      </c>
      <c r="S2026" s="116">
        <v>7.1435759E-3</v>
      </c>
      <c r="T2026" s="116">
        <v>6.7133254999999998E-3</v>
      </c>
      <c r="U2026" s="116">
        <v>3.0564785E-4</v>
      </c>
      <c r="V2026" s="116">
        <v>1.2460257E-4</v>
      </c>
      <c r="X2026" s="172">
        <v>1.8392167999999999E-5</v>
      </c>
    </row>
    <row r="2027" spans="1:24" ht="14.4">
      <c r="A2027" t="s">
        <v>1929</v>
      </c>
      <c r="B2027" s="85" t="s">
        <v>919</v>
      </c>
      <c r="C2027" s="113" t="str">
        <f t="shared" si="372"/>
        <v>D.100.01.124</v>
      </c>
      <c r="D2027" s="9" t="s">
        <v>21</v>
      </c>
      <c r="E2027" s="112" t="s">
        <v>1142</v>
      </c>
      <c r="F2027" s="115" t="str">
        <f t="shared" si="373"/>
        <v>Sawing Al circular saw</v>
      </c>
      <c r="G2027" s="146">
        <v>0.74473193333333343</v>
      </c>
      <c r="H2027" s="8">
        <f t="shared" si="374"/>
        <v>0.74473193333333343</v>
      </c>
      <c r="J2027" s="169">
        <v>0.14552078809000002</v>
      </c>
      <c r="K2027" s="8">
        <f t="shared" si="375"/>
        <v>0.14552078809000002</v>
      </c>
      <c r="L2027" s="170">
        <v>2.9304248299999998E-3</v>
      </c>
      <c r="M2027" s="170">
        <v>1.0164316600000001E-2</v>
      </c>
      <c r="N2027" s="170">
        <v>2.0716256659999998E-2</v>
      </c>
      <c r="O2027" s="170">
        <v>0.11170979</v>
      </c>
      <c r="Q2027" s="69">
        <v>13.235806999999999</v>
      </c>
      <c r="S2027" s="116">
        <v>1.4287151999999999E-2</v>
      </c>
      <c r="T2027" s="116">
        <v>1.3426651E-2</v>
      </c>
      <c r="U2027" s="116">
        <v>6.112957E-4</v>
      </c>
      <c r="V2027" s="116">
        <v>2.4920512999999998E-4</v>
      </c>
      <c r="X2027" s="172">
        <v>3.6784335999999998E-5</v>
      </c>
    </row>
    <row r="2028" spans="1:24" ht="14.4">
      <c r="A2028" t="s">
        <v>1165</v>
      </c>
      <c r="B2028" s="85" t="s">
        <v>919</v>
      </c>
      <c r="C2028" s="113" t="str">
        <f t="shared" si="372"/>
        <v>D.100.01.125</v>
      </c>
      <c r="D2028" s="9" t="s">
        <v>21</v>
      </c>
      <c r="E2028" s="112" t="s">
        <v>362</v>
      </c>
      <c r="F2028" s="115" t="str">
        <f t="shared" si="373"/>
        <v>Scouring aluminium</v>
      </c>
      <c r="G2028" s="146">
        <v>0.78115220000000007</v>
      </c>
      <c r="H2028" s="8">
        <f t="shared" si="374"/>
        <v>0.78115220000000007</v>
      </c>
      <c r="J2028" s="169">
        <v>0.15263731755000001</v>
      </c>
      <c r="K2028" s="8">
        <f t="shared" si="375"/>
        <v>0.15263731755000001</v>
      </c>
      <c r="L2028" s="170">
        <v>3.07373397E-3</v>
      </c>
      <c r="M2028" s="170">
        <v>1.0661391199999998E-2</v>
      </c>
      <c r="N2028" s="170">
        <v>2.1729362380000002E-2</v>
      </c>
      <c r="O2028" s="170">
        <v>0.11717283000000001</v>
      </c>
      <c r="Q2028" s="69">
        <v>13.883089</v>
      </c>
      <c r="S2028" s="116">
        <v>1.4985849000000001E-2</v>
      </c>
      <c r="T2028" s="116">
        <v>1.4083266000000001E-2</v>
      </c>
      <c r="U2028" s="116">
        <v>6.4119043000000005E-4</v>
      </c>
      <c r="V2028" s="116">
        <v>2.6139223E-4</v>
      </c>
      <c r="X2028" s="172">
        <v>3.8583232999999997E-5</v>
      </c>
    </row>
    <row r="2029" spans="1:24" ht="14.4">
      <c r="A2029" t="s">
        <v>1166</v>
      </c>
      <c r="B2029" s="85" t="s">
        <v>919</v>
      </c>
      <c r="C2029" s="113" t="str">
        <f t="shared" si="372"/>
        <v>D.100.01.126</v>
      </c>
      <c r="D2029" s="9" t="s">
        <v>21</v>
      </c>
      <c r="E2029" s="112" t="s">
        <v>1142</v>
      </c>
      <c r="F2029" s="115" t="str">
        <f t="shared" si="373"/>
        <v>Seam welding Al. 0.25</v>
      </c>
      <c r="G2029" s="146">
        <v>2.4822305333333334</v>
      </c>
      <c r="H2029" s="8">
        <f t="shared" si="374"/>
        <v>2.4822305333333334</v>
      </c>
      <c r="J2029" s="169">
        <v>0.48502840560000005</v>
      </c>
      <c r="K2029" s="8">
        <f t="shared" si="375"/>
        <v>0.48502840560000005</v>
      </c>
      <c r="L2029" s="170">
        <v>9.7672590000000004E-3</v>
      </c>
      <c r="M2029" s="170">
        <v>3.3878198999999998E-2</v>
      </c>
      <c r="N2029" s="170">
        <v>6.9048367599999994E-2</v>
      </c>
      <c r="O2029" s="170">
        <v>0.37233458000000003</v>
      </c>
      <c r="Q2029" s="69">
        <v>44.115634999999997</v>
      </c>
      <c r="S2029" s="116">
        <v>4.7619823999999998E-2</v>
      </c>
      <c r="T2029" s="116">
        <v>4.4751730000000003E-2</v>
      </c>
      <c r="U2029" s="116">
        <v>2.0374805000000001E-3</v>
      </c>
      <c r="V2029" s="116">
        <v>8.3061373000000002E-4</v>
      </c>
      <c r="X2029" s="69">
        <v>1.2260411E-4</v>
      </c>
    </row>
    <row r="2030" spans="1:24" ht="14.4">
      <c r="A2030" t="s">
        <v>1167</v>
      </c>
      <c r="B2030" s="85" t="s">
        <v>919</v>
      </c>
      <c r="C2030" s="113" t="str">
        <f t="shared" si="372"/>
        <v>D.100.01.127</v>
      </c>
      <c r="D2030" s="9" t="s">
        <v>21</v>
      </c>
      <c r="E2030" s="112" t="s">
        <v>1142</v>
      </c>
      <c r="F2030" s="115" t="str">
        <f t="shared" si="373"/>
        <v>Seam welding Al. 1.5</v>
      </c>
      <c r="G2030" s="146">
        <v>7.9431373333333335</v>
      </c>
      <c r="H2030" s="8">
        <f t="shared" si="374"/>
        <v>7.9431373333333335</v>
      </c>
      <c r="J2030" s="169">
        <v>1.5520908445999999</v>
      </c>
      <c r="K2030" s="8">
        <f t="shared" si="375"/>
        <v>1.5520908445999999</v>
      </c>
      <c r="L2030" s="170">
        <v>3.1255228500000003E-2</v>
      </c>
      <c r="M2030" s="170">
        <v>0.10841023599999999</v>
      </c>
      <c r="N2030" s="170">
        <v>0.2209547801</v>
      </c>
      <c r="O2030" s="170">
        <v>1.1914705999999999</v>
      </c>
      <c r="Q2030" s="69">
        <v>141.17003</v>
      </c>
      <c r="S2030" s="116">
        <v>0.15238344000000001</v>
      </c>
      <c r="T2030" s="116">
        <v>0.14320553999999999</v>
      </c>
      <c r="U2030" s="116">
        <v>6.5199376999999998E-3</v>
      </c>
      <c r="V2030" s="116">
        <v>2.6579640000000001E-3</v>
      </c>
      <c r="X2030" s="69">
        <v>3.9233317E-4</v>
      </c>
    </row>
    <row r="2031" spans="1:24" ht="14.4">
      <c r="A2031" t="s">
        <v>1168</v>
      </c>
      <c r="B2031" s="85" t="s">
        <v>919</v>
      </c>
      <c r="C2031" s="113" t="str">
        <f t="shared" si="372"/>
        <v>D.100.01.128</v>
      </c>
      <c r="D2031" s="9" t="s">
        <v>21</v>
      </c>
      <c r="E2031" s="112" t="s">
        <v>1142</v>
      </c>
      <c r="F2031" s="115" t="str">
        <f t="shared" si="373"/>
        <v>Seam welding Al. 2.5</v>
      </c>
      <c r="G2031" s="146">
        <v>11.418386</v>
      </c>
      <c r="H2031" s="8">
        <f t="shared" si="374"/>
        <v>11.418386</v>
      </c>
      <c r="J2031" s="169">
        <v>2.2311551977999997</v>
      </c>
      <c r="K2031" s="8">
        <f t="shared" si="375"/>
        <v>2.2311551977999997</v>
      </c>
      <c r="L2031" s="170">
        <v>4.4929885900000001E-2</v>
      </c>
      <c r="M2031" s="170">
        <v>0.155841428</v>
      </c>
      <c r="N2031" s="170">
        <v>0.31762598389999996</v>
      </c>
      <c r="O2031" s="170">
        <v>1.7127578999999999</v>
      </c>
      <c r="Q2031" s="69">
        <v>202.93414999999999</v>
      </c>
      <c r="S2031" s="116">
        <v>0.21905359999999999</v>
      </c>
      <c r="T2031" s="116">
        <v>0.20586022000000001</v>
      </c>
      <c r="U2031" s="116">
        <v>9.3725135000000005E-3</v>
      </c>
      <c r="V2031" s="116">
        <v>3.8208652000000002E-3</v>
      </c>
      <c r="X2031" s="69">
        <v>5.6398513000000005E-4</v>
      </c>
    </row>
    <row r="2032" spans="1:24" ht="14.4">
      <c r="A2032" t="s">
        <v>1169</v>
      </c>
      <c r="B2032" s="85" t="s">
        <v>919</v>
      </c>
      <c r="C2032" s="113" t="str">
        <f t="shared" si="372"/>
        <v>D.100.01.129</v>
      </c>
      <c r="D2032" s="9" t="s">
        <v>21</v>
      </c>
      <c r="E2032" s="112" t="s">
        <v>1141</v>
      </c>
      <c r="F2032" s="115" t="str">
        <f t="shared" si="373"/>
        <v>Spot welding Al. 0.5</v>
      </c>
      <c r="G2032" s="146">
        <v>2.4866260666666667E-2</v>
      </c>
      <c r="H2032" s="8">
        <f t="shared" si="374"/>
        <v>2.4866260666666667E-2</v>
      </c>
      <c r="J2032" s="169">
        <v>4.8588729429999995E-3</v>
      </c>
      <c r="K2032" s="8">
        <f t="shared" si="375"/>
        <v>4.8588729429999995E-3</v>
      </c>
      <c r="L2032" s="170">
        <v>9.7845550000000007E-5</v>
      </c>
      <c r="M2032" s="170">
        <v>3.3938190000000002E-4</v>
      </c>
      <c r="N2032" s="170">
        <v>6.91706393E-4</v>
      </c>
      <c r="O2032" s="170">
        <v>3.7299390999999999E-3</v>
      </c>
      <c r="Q2032" s="69">
        <v>0.44193756000000001</v>
      </c>
      <c r="S2032" s="116">
        <v>4.770415E-4</v>
      </c>
      <c r="T2032" s="116">
        <v>4.4830976999999999E-4</v>
      </c>
      <c r="U2032" s="199">
        <v>2.0410885E-5</v>
      </c>
      <c r="V2032" s="199">
        <v>8.3208458999999992E-6</v>
      </c>
      <c r="X2032" s="172">
        <v>1.2282121999999999E-6</v>
      </c>
    </row>
    <row r="2033" spans="1:24" ht="14.4">
      <c r="A2033" t="s">
        <v>1170</v>
      </c>
      <c r="B2033" s="85" t="s">
        <v>919</v>
      </c>
      <c r="C2033" s="113" t="str">
        <f t="shared" si="372"/>
        <v>D.100.01.130</v>
      </c>
      <c r="D2033" s="9" t="s">
        <v>21</v>
      </c>
      <c r="E2033" s="112" t="s">
        <v>1141</v>
      </c>
      <c r="F2033" s="115" t="str">
        <f t="shared" si="373"/>
        <v>Spot welding Al. 1</v>
      </c>
      <c r="G2033" s="146">
        <v>4.9644609999999999E-2</v>
      </c>
      <c r="H2033" s="8">
        <f t="shared" si="374"/>
        <v>4.9644609999999999E-2</v>
      </c>
      <c r="J2033" s="169">
        <v>9.7005679610000003E-3</v>
      </c>
      <c r="K2033" s="8">
        <f t="shared" si="375"/>
        <v>9.7005679610000003E-3</v>
      </c>
      <c r="L2033" s="170">
        <v>1.95345178E-4</v>
      </c>
      <c r="M2033" s="170">
        <v>6.7756396999999998E-4</v>
      </c>
      <c r="N2033" s="170">
        <v>1.3809673130000001E-3</v>
      </c>
      <c r="O2033" s="170">
        <v>7.4466914999999998E-3</v>
      </c>
      <c r="Q2033" s="69">
        <v>0.88231271</v>
      </c>
      <c r="S2033" s="116">
        <v>9.5239648000000003E-4</v>
      </c>
      <c r="T2033" s="116">
        <v>8.9503460000000005E-4</v>
      </c>
      <c r="U2033" s="199">
        <v>4.0749610000000001E-5</v>
      </c>
      <c r="V2033" s="199">
        <v>1.6612274999999998E-5</v>
      </c>
      <c r="X2033" s="172">
        <v>2.4520823E-6</v>
      </c>
    </row>
    <row r="2034" spans="1:24" ht="14.4">
      <c r="A2034" t="s">
        <v>1171</v>
      </c>
      <c r="B2034" s="85" t="s">
        <v>919</v>
      </c>
      <c r="C2034" s="113" t="str">
        <f t="shared" si="372"/>
        <v>D.100.01.131</v>
      </c>
      <c r="D2034" s="9" t="s">
        <v>21</v>
      </c>
      <c r="E2034" s="112" t="s">
        <v>1141</v>
      </c>
      <c r="F2034" s="115" t="str">
        <f t="shared" si="373"/>
        <v>Spot welding Al. 1.5</v>
      </c>
      <c r="G2034" s="146">
        <v>9.9339453333333341E-2</v>
      </c>
      <c r="H2034" s="8">
        <f t="shared" si="374"/>
        <v>9.9339453333333341E-2</v>
      </c>
      <c r="J2034" s="169">
        <v>1.9410951690000001E-2</v>
      </c>
      <c r="K2034" s="8">
        <f t="shared" si="375"/>
        <v>1.9410951690000001E-2</v>
      </c>
      <c r="L2034" s="170">
        <v>3.9088803099999997E-4</v>
      </c>
      <c r="M2034" s="170">
        <v>1.3558135599999999E-3</v>
      </c>
      <c r="N2034" s="170">
        <v>2.7633320990000003E-3</v>
      </c>
      <c r="O2034" s="170">
        <v>1.4900918000000001E-2</v>
      </c>
      <c r="Q2034" s="69">
        <v>1.7655182</v>
      </c>
      <c r="S2034" s="116">
        <v>1.9057567E-3</v>
      </c>
      <c r="T2034" s="116">
        <v>1.7909749E-3</v>
      </c>
      <c r="U2034" s="199">
        <v>8.1540455000000007E-5</v>
      </c>
      <c r="V2034" s="199">
        <v>3.3241358999999998E-5</v>
      </c>
      <c r="X2034" s="172">
        <v>4.9066457999999999E-6</v>
      </c>
    </row>
    <row r="2035" spans="1:24" ht="14.4">
      <c r="A2035" t="s">
        <v>1172</v>
      </c>
      <c r="B2035" s="85" t="s">
        <v>919</v>
      </c>
      <c r="C2035" s="113" t="str">
        <f t="shared" si="372"/>
        <v>D.100.01.132</v>
      </c>
      <c r="D2035" s="9" t="s">
        <v>21</v>
      </c>
      <c r="E2035" s="112" t="s">
        <v>1141</v>
      </c>
      <c r="F2035" s="115" t="str">
        <f t="shared" si="373"/>
        <v>Spot welding Al. 3</v>
      </c>
      <c r="G2035" s="146">
        <v>0.23334097333333331</v>
      </c>
      <c r="H2035" s="8">
        <f t="shared" si="374"/>
        <v>0.23334097333333331</v>
      </c>
      <c r="J2035" s="169">
        <v>4.5594878679999992E-2</v>
      </c>
      <c r="K2035" s="8">
        <f t="shared" si="375"/>
        <v>4.5594878679999992E-2</v>
      </c>
      <c r="L2035" s="170">
        <v>9.1816682999999993E-4</v>
      </c>
      <c r="M2035" s="170">
        <v>3.1847048999999999E-3</v>
      </c>
      <c r="N2035" s="170">
        <v>6.4908609499999999E-3</v>
      </c>
      <c r="O2035" s="170">
        <v>3.5001145999999997E-2</v>
      </c>
      <c r="Q2035" s="69">
        <v>4.1470706000000002</v>
      </c>
      <c r="S2035" s="116">
        <v>4.4764803000000002E-3</v>
      </c>
      <c r="T2035" s="116">
        <v>4.2068664000000002E-3</v>
      </c>
      <c r="U2035" s="116">
        <v>1.9153245E-4</v>
      </c>
      <c r="V2035" s="199">
        <v>7.8081472999999994E-5</v>
      </c>
      <c r="X2035" s="172">
        <v>1.1525344999999999E-5</v>
      </c>
    </row>
    <row r="2036" spans="1:24" ht="14.4">
      <c r="A2036" t="s">
        <v>1930</v>
      </c>
      <c r="B2036" s="85" t="s">
        <v>919</v>
      </c>
      <c r="C2036" s="113" t="str">
        <f t="shared" si="372"/>
        <v>D.100.01.133</v>
      </c>
      <c r="D2036" s="9" t="s">
        <v>21</v>
      </c>
      <c r="E2036" s="112" t="s">
        <v>362</v>
      </c>
      <c r="F2036" s="115" t="str">
        <f t="shared" si="373"/>
        <v>Turning Al (per kg removed  removed Al not counted)</v>
      </c>
      <c r="G2036" s="146">
        <v>6.0281844000000001E-2</v>
      </c>
      <c r="H2036" s="8">
        <f t="shared" si="374"/>
        <v>6.0281844000000001E-2</v>
      </c>
      <c r="J2036" s="169">
        <v>1.1779085928E-2</v>
      </c>
      <c r="K2036" s="8">
        <f t="shared" si="375"/>
        <v>1.1779085928E-2</v>
      </c>
      <c r="L2036" s="170">
        <v>2.3720133699999999E-4</v>
      </c>
      <c r="M2036" s="170">
        <v>8.2274401E-4</v>
      </c>
      <c r="N2036" s="170">
        <v>1.676863981E-3</v>
      </c>
      <c r="O2036" s="170">
        <v>9.0422765999999995E-3</v>
      </c>
      <c r="Q2036" s="69">
        <v>1.0713638000000001</v>
      </c>
      <c r="S2036" s="116">
        <v>1.1564641999999999E-3</v>
      </c>
      <c r="T2036" s="116">
        <v>1.0868116E-3</v>
      </c>
      <c r="U2036" s="199">
        <v>4.9480934000000002E-5</v>
      </c>
      <c r="V2036" s="199">
        <v>2.0171748E-5</v>
      </c>
      <c r="X2036" s="172">
        <v>2.9774842000000002E-6</v>
      </c>
    </row>
    <row r="2037" spans="1:24" ht="14.4">
      <c r="A2037" t="s">
        <v>1173</v>
      </c>
      <c r="B2037" s="85" t="s">
        <v>919</v>
      </c>
      <c r="C2037" s="113" t="str">
        <f t="shared" si="372"/>
        <v>D.100.01.134</v>
      </c>
      <c r="D2037" s="9" t="s">
        <v>21</v>
      </c>
      <c r="E2037" s="112" t="s">
        <v>1142</v>
      </c>
      <c r="F2037" s="115" t="str">
        <f t="shared" si="373"/>
        <v>Welding aluminium arc (0.0183 kg electrode)</v>
      </c>
      <c r="G2037" s="146">
        <v>0.24640236000000001</v>
      </c>
      <c r="H2037" s="8">
        <f t="shared" si="374"/>
        <v>0.24640236000000001</v>
      </c>
      <c r="J2037" s="169">
        <v>6.5187699689047196E-2</v>
      </c>
      <c r="K2037" s="8">
        <f t="shared" si="375"/>
        <v>6.5187699689047196E-2</v>
      </c>
      <c r="L2037" s="170">
        <v>2.35786547261E-3</v>
      </c>
      <c r="M2037" s="170">
        <v>6.2259460941999998E-3</v>
      </c>
      <c r="N2037" s="170">
        <v>1.96435341222372E-2</v>
      </c>
      <c r="O2037" s="170">
        <v>3.6960354000000001E-2</v>
      </c>
      <c r="Q2037" s="69">
        <v>2.6769077999999999</v>
      </c>
      <c r="S2037" s="116">
        <v>5.6410312000000004E-3</v>
      </c>
      <c r="T2037" s="116">
        <v>5.3597597999999998E-3</v>
      </c>
      <c r="U2037" s="116">
        <v>2.2802917999999999E-4</v>
      </c>
      <c r="V2037" s="199">
        <v>5.3242277000000001E-5</v>
      </c>
      <c r="X2037" s="172">
        <v>1.2101622E-5</v>
      </c>
    </row>
    <row r="2038" spans="1:24" ht="14.4">
      <c r="B2038" s="85"/>
      <c r="C2038" s="113"/>
      <c r="D2038" s="1" t="s">
        <v>250</v>
      </c>
      <c r="E2038" s="112"/>
      <c r="H2038" s="8"/>
      <c r="Q2038"/>
      <c r="V2038" s="3"/>
      <c r="X2038" s="3"/>
    </row>
    <row r="2039" spans="1:24" ht="14.4">
      <c r="A2039" t="s">
        <v>3308</v>
      </c>
      <c r="B2039" s="85" t="s">
        <v>734</v>
      </c>
      <c r="C2039" s="113" t="str">
        <f t="shared" si="372"/>
        <v>D.110.01.101</v>
      </c>
      <c r="D2039" s="9" t="s">
        <v>250</v>
      </c>
      <c r="E2039" s="112" t="s">
        <v>362</v>
      </c>
      <c r="F2039" s="115" t="str">
        <f t="shared" si="373"/>
        <v>Corrugated board making  (excl the paper)</v>
      </c>
      <c r="G2039" s="146">
        <v>0.14590646000000002</v>
      </c>
      <c r="H2039" s="8">
        <f t="shared" ref="H2039:H2052" si="376">G2039</f>
        <v>0.14590646000000002</v>
      </c>
      <c r="J2039" s="169">
        <v>2.5834835077993515E-2</v>
      </c>
      <c r="K2039" s="8">
        <f t="shared" ref="K2039:K2052" si="377">J2039</f>
        <v>2.5834835077993515E-2</v>
      </c>
      <c r="L2039" s="170">
        <v>7.2929556377000001E-4</v>
      </c>
      <c r="M2039" s="170">
        <v>1.5633393509899998E-3</v>
      </c>
      <c r="N2039" s="170">
        <v>1.656231163233515E-3</v>
      </c>
      <c r="O2039" s="170">
        <v>2.1885969000000002E-2</v>
      </c>
      <c r="Q2039" s="69">
        <v>2.3574410000000001</v>
      </c>
      <c r="S2039" s="116">
        <v>2.7957567000000002E-3</v>
      </c>
      <c r="T2039" s="116">
        <v>2.5816388000000001E-3</v>
      </c>
      <c r="U2039" s="116">
        <v>1.1854778E-4</v>
      </c>
      <c r="V2039" s="199">
        <v>9.5570107999999997E-5</v>
      </c>
      <c r="X2039" s="172">
        <v>7.1457543000000001E-6</v>
      </c>
    </row>
    <row r="2040" spans="1:24" ht="14.4">
      <c r="A2040" t="s">
        <v>2701</v>
      </c>
      <c r="B2040" s="85" t="s">
        <v>734</v>
      </c>
      <c r="C2040" s="113" t="str">
        <f t="shared" si="372"/>
        <v>D.110.01.102</v>
      </c>
      <c r="D2040" s="9" t="s">
        <v>250</v>
      </c>
      <c r="E2040" s="112" t="s">
        <v>361</v>
      </c>
      <c r="F2040" s="115" t="str">
        <f t="shared" si="373"/>
        <v>Printing per m2  100%  offset conventional (incl ink)</v>
      </c>
      <c r="G2040" s="146">
        <v>1.1695933333333334E-2</v>
      </c>
      <c r="H2040" s="8">
        <f t="shared" si="376"/>
        <v>1.1695933333333334E-2</v>
      </c>
      <c r="J2040" s="169">
        <v>4.1371751574999999E-3</v>
      </c>
      <c r="K2040" s="8">
        <f t="shared" si="377"/>
        <v>4.1371751574999999E-3</v>
      </c>
      <c r="L2040" s="170">
        <v>1.7139256149999998E-4</v>
      </c>
      <c r="M2040" s="170">
        <v>1.9090137579999998E-3</v>
      </c>
      <c r="N2040" s="170">
        <v>3.0237883799999997E-4</v>
      </c>
      <c r="O2040" s="170">
        <v>1.75439E-3</v>
      </c>
      <c r="Q2040" s="69">
        <v>0.27240256000000002</v>
      </c>
      <c r="S2040" s="116">
        <v>2.7517351E-4</v>
      </c>
      <c r="T2040" s="116">
        <v>2.5504499000000001E-4</v>
      </c>
      <c r="U2040" s="199">
        <v>1.0248258999999999E-5</v>
      </c>
      <c r="V2040" s="199">
        <v>9.8802618000000004E-6</v>
      </c>
      <c r="X2040" s="172">
        <v>7.5402186E-7</v>
      </c>
    </row>
    <row r="2041" spans="1:24" ht="14.4">
      <c r="A2041" t="s">
        <v>2702</v>
      </c>
      <c r="B2041" s="85" t="s">
        <v>734</v>
      </c>
      <c r="C2041" s="113" t="str">
        <f t="shared" si="372"/>
        <v>D.110.01.103</v>
      </c>
      <c r="D2041" s="9" t="s">
        <v>250</v>
      </c>
      <c r="E2041" s="112" t="s">
        <v>361</v>
      </c>
      <c r="F2041" s="115" t="str">
        <f t="shared" si="373"/>
        <v>Printing per m2  100%  UV inkjet  (incl ink)</v>
      </c>
      <c r="G2041" s="146">
        <v>5.0545946666666668E-2</v>
      </c>
      <c r="H2041" s="8">
        <f t="shared" si="376"/>
        <v>5.0545946666666668E-2</v>
      </c>
      <c r="J2041" s="169">
        <v>2.2951072199999999E-2</v>
      </c>
      <c r="K2041" s="8">
        <f t="shared" si="377"/>
        <v>2.2951072199999999E-2</v>
      </c>
      <c r="L2041" s="170">
        <v>1.8910990699999998E-3</v>
      </c>
      <c r="M2041" s="170">
        <v>1.1708858549999999E-2</v>
      </c>
      <c r="N2041" s="170">
        <v>1.7692225799999998E-3</v>
      </c>
      <c r="O2041" s="170">
        <v>7.5818919999999998E-3</v>
      </c>
      <c r="Q2041" s="69">
        <v>1.2476151</v>
      </c>
      <c r="S2041" s="116">
        <v>1.4337944999999999E-3</v>
      </c>
      <c r="T2041" s="116">
        <v>1.3242899000000001E-3</v>
      </c>
      <c r="U2041" s="199">
        <v>4.7674228000000002E-5</v>
      </c>
      <c r="V2041" s="199">
        <v>6.1830358000000002E-5</v>
      </c>
      <c r="X2041" s="172">
        <v>4.3725216999999996E-6</v>
      </c>
    </row>
    <row r="2042" spans="1:24" ht="14.4">
      <c r="A2042" t="s">
        <v>3309</v>
      </c>
      <c r="B2042" s="85" t="s">
        <v>734</v>
      </c>
      <c r="C2042" s="113" t="str">
        <f t="shared" si="372"/>
        <v>D.110.01.106</v>
      </c>
      <c r="D2042" s="9" t="s">
        <v>250</v>
      </c>
      <c r="E2042" s="112" t="s">
        <v>361</v>
      </c>
      <c r="F2042" s="115" t="str">
        <f t="shared" si="373"/>
        <v>Printing per m2  100% extra paint varnish layer</v>
      </c>
      <c r="G2042" s="146">
        <v>8.0158766666666662E-3</v>
      </c>
      <c r="H2042" s="8">
        <f t="shared" si="376"/>
        <v>8.0158766666666662E-3</v>
      </c>
      <c r="J2042" s="169">
        <v>3.0210728600000001E-3</v>
      </c>
      <c r="K2042" s="8">
        <f t="shared" si="377"/>
        <v>3.0210728600000001E-3</v>
      </c>
      <c r="L2042" s="170">
        <v>3.0384665350000002E-4</v>
      </c>
      <c r="M2042" s="170">
        <v>1.4866814804000003E-3</v>
      </c>
      <c r="N2042" s="170">
        <v>2.8163226100000001E-5</v>
      </c>
      <c r="O2042" s="170">
        <v>1.2023814999999999E-3</v>
      </c>
      <c r="Q2042" s="69">
        <v>0.20617954999999999</v>
      </c>
      <c r="S2042" s="116">
        <v>2.6194310999999999E-4</v>
      </c>
      <c r="T2042" s="116">
        <v>2.3888134E-4</v>
      </c>
      <c r="U2042" s="199">
        <v>9.0638187E-6</v>
      </c>
      <c r="V2042" s="199">
        <v>1.399795E-5</v>
      </c>
      <c r="X2042" s="172">
        <v>7.1148405999999997E-7</v>
      </c>
    </row>
    <row r="2043" spans="1:24" ht="14.4">
      <c r="A2043" t="s">
        <v>2703</v>
      </c>
      <c r="B2043" s="85" t="s">
        <v>734</v>
      </c>
      <c r="C2043" s="113" t="str">
        <f t="shared" si="372"/>
        <v>D.110.01.107</v>
      </c>
      <c r="D2043" s="9" t="s">
        <v>250</v>
      </c>
      <c r="E2043" s="112" t="s">
        <v>361</v>
      </c>
      <c r="F2043" s="115" t="str">
        <f t="shared" si="373"/>
        <v>Printing per m2  100% flexographic print (incl ink)</v>
      </c>
      <c r="G2043" s="146">
        <v>9.8923366666666679E-3</v>
      </c>
      <c r="H2043" s="8">
        <f t="shared" si="376"/>
        <v>9.8923366666666679E-3</v>
      </c>
      <c r="J2043" s="169">
        <v>3.5958628574E-3</v>
      </c>
      <c r="K2043" s="8">
        <f t="shared" si="377"/>
        <v>3.5958628574E-3</v>
      </c>
      <c r="L2043" s="170">
        <v>1.5150737909999998E-4</v>
      </c>
      <c r="M2043" s="170">
        <v>1.7059541189999999E-3</v>
      </c>
      <c r="N2043" s="170">
        <v>2.5455085930000001E-4</v>
      </c>
      <c r="O2043" s="170">
        <v>1.4838505000000001E-3</v>
      </c>
      <c r="Q2043" s="69">
        <v>0.23376511999999999</v>
      </c>
      <c r="S2043" s="116">
        <v>2.3539148E-4</v>
      </c>
      <c r="T2043" s="116">
        <v>2.1802162000000001E-4</v>
      </c>
      <c r="U2043" s="199">
        <v>8.7017278000000001E-6</v>
      </c>
      <c r="V2043" s="199">
        <v>8.6681278999999992E-6</v>
      </c>
      <c r="X2043" s="172">
        <v>6.4695123000000002E-7</v>
      </c>
    </row>
    <row r="2044" spans="1:24" ht="14.4">
      <c r="A2044" t="s">
        <v>2704</v>
      </c>
      <c r="B2044" s="85" t="s">
        <v>734</v>
      </c>
      <c r="C2044" s="113" t="str">
        <f t="shared" si="372"/>
        <v>D.110.01.108</v>
      </c>
      <c r="D2044" s="9" t="s">
        <v>250</v>
      </c>
      <c r="E2044" s="112" t="s">
        <v>361</v>
      </c>
      <c r="F2044" s="115" t="str">
        <f t="shared" si="373"/>
        <v>Printing per m2  100% rotogravure print (incl ink)</v>
      </c>
      <c r="G2044" s="146">
        <v>1.5494568E-2</v>
      </c>
      <c r="H2044" s="8">
        <f t="shared" si="376"/>
        <v>1.5494568E-2</v>
      </c>
      <c r="J2044" s="169">
        <v>5.4296058767999995E-3</v>
      </c>
      <c r="K2044" s="8">
        <f t="shared" si="377"/>
        <v>5.4296058767999995E-3</v>
      </c>
      <c r="L2044" s="170">
        <v>2.2358801780000001E-4</v>
      </c>
      <c r="M2044" s="170">
        <v>2.4806107979999997E-3</v>
      </c>
      <c r="N2044" s="170">
        <v>4.0122186099999997E-4</v>
      </c>
      <c r="O2044" s="170">
        <v>2.3241851999999999E-3</v>
      </c>
      <c r="Q2044" s="69">
        <v>0.35908801000000001</v>
      </c>
      <c r="S2044" s="116">
        <v>3.6313920000000002E-4</v>
      </c>
      <c r="T2044" s="116">
        <v>3.3665635000000002E-4</v>
      </c>
      <c r="U2044" s="199">
        <v>1.3558780999999999E-5</v>
      </c>
      <c r="V2044" s="199">
        <v>1.2924064E-5</v>
      </c>
      <c r="X2044" s="172">
        <v>9.9403478999999992E-7</v>
      </c>
    </row>
    <row r="2045" spans="1:24" ht="14.4">
      <c r="A2045" t="s">
        <v>2705</v>
      </c>
      <c r="B2045" s="85" t="s">
        <v>734</v>
      </c>
      <c r="C2045" s="113" t="str">
        <f t="shared" si="372"/>
        <v>D.110.01.202</v>
      </c>
      <c r="D2045" s="9" t="s">
        <v>250</v>
      </c>
      <c r="E2045" s="112" t="s">
        <v>361</v>
      </c>
      <c r="F2045" s="115" t="str">
        <f t="shared" si="373"/>
        <v>Printing per m2  offset  conventional  electricity only</v>
      </c>
      <c r="G2045" s="146">
        <v>6.7215579999999999E-3</v>
      </c>
      <c r="H2045" s="8">
        <f t="shared" si="376"/>
        <v>6.7215579999999999E-3</v>
      </c>
      <c r="J2045" s="169">
        <v>1.3133939482999999E-3</v>
      </c>
      <c r="K2045" s="8">
        <f t="shared" si="377"/>
        <v>1.3133939482999999E-3</v>
      </c>
      <c r="L2045" s="170">
        <v>2.6448469499999999E-5</v>
      </c>
      <c r="M2045" s="170">
        <v>9.1737762000000011E-5</v>
      </c>
      <c r="N2045" s="170">
        <v>1.8697401680000002E-4</v>
      </c>
      <c r="O2045" s="170">
        <v>1.0082336999999999E-3</v>
      </c>
      <c r="Q2045" s="69">
        <v>0.11945941</v>
      </c>
      <c r="S2045" s="116">
        <v>1.2894830000000001E-4</v>
      </c>
      <c r="T2045" s="116">
        <v>1.2118187E-4</v>
      </c>
      <c r="U2045" s="199">
        <v>5.5172326999999999E-6</v>
      </c>
      <c r="V2045" s="199">
        <v>2.2491941000000002E-6</v>
      </c>
      <c r="X2045" s="172">
        <v>3.3199602000000002E-7</v>
      </c>
    </row>
    <row r="2046" spans="1:24" ht="14.4">
      <c r="A2046" t="s">
        <v>2706</v>
      </c>
      <c r="B2046" s="85" t="s">
        <v>734</v>
      </c>
      <c r="C2046" s="113" t="str">
        <f t="shared" si="372"/>
        <v>D.110.01.203</v>
      </c>
      <c r="D2046" s="9" t="s">
        <v>250</v>
      </c>
      <c r="E2046" s="112" t="s">
        <v>361</v>
      </c>
      <c r="F2046" s="115" t="str">
        <f t="shared" si="373"/>
        <v>Printing per m2  UV inkjet  electricity only</v>
      </c>
      <c r="G2046" s="146">
        <v>8.7380253333333331E-3</v>
      </c>
      <c r="H2046" s="8">
        <f t="shared" si="376"/>
        <v>8.7380253333333331E-3</v>
      </c>
      <c r="J2046" s="169">
        <v>1.7074121161999999E-3</v>
      </c>
      <c r="K2046" s="8">
        <f t="shared" si="377"/>
        <v>1.7074121161999999E-3</v>
      </c>
      <c r="L2046" s="170">
        <v>3.43830104E-5</v>
      </c>
      <c r="M2046" s="170">
        <v>1.1925909200000002E-4</v>
      </c>
      <c r="N2046" s="170">
        <v>2.4306621380000001E-4</v>
      </c>
      <c r="O2046" s="170">
        <v>1.3107037999999999E-3</v>
      </c>
      <c r="Q2046" s="69">
        <v>0.15529724</v>
      </c>
      <c r="S2046" s="116">
        <v>1.6763279000000001E-4</v>
      </c>
      <c r="T2046" s="116">
        <v>1.5753644000000001E-4</v>
      </c>
      <c r="U2046" s="199">
        <v>7.1724025000000003E-6</v>
      </c>
      <c r="V2046" s="199">
        <v>2.9239524E-6</v>
      </c>
      <c r="X2046" s="172">
        <v>4.3159483000000001E-7</v>
      </c>
    </row>
    <row r="2047" spans="1:24" ht="14.4">
      <c r="A2047" t="s">
        <v>2707</v>
      </c>
      <c r="B2047" s="85" t="s">
        <v>734</v>
      </c>
      <c r="C2047" s="113" t="str">
        <f t="shared" si="372"/>
        <v>D.110.01.204</v>
      </c>
      <c r="D2047" s="9" t="s">
        <v>250</v>
      </c>
      <c r="E2047" s="112" t="s">
        <v>361</v>
      </c>
      <c r="F2047" s="115" t="str">
        <f t="shared" si="373"/>
        <v>Printing per m2  flexographic print  electricity only</v>
      </c>
      <c r="G2047" s="146">
        <v>5.4253659333333339E-3</v>
      </c>
      <c r="H2047" s="8">
        <f t="shared" si="376"/>
        <v>5.4253659333333339E-3</v>
      </c>
      <c r="J2047" s="169">
        <v>1.0601177282E-3</v>
      </c>
      <c r="K2047" s="8">
        <f t="shared" si="377"/>
        <v>1.0601177282E-3</v>
      </c>
      <c r="L2047" s="170">
        <v>2.1348120000000001E-5</v>
      </c>
      <c r="M2047" s="170">
        <v>7.4046961000000011E-5</v>
      </c>
      <c r="N2047" s="170">
        <v>1.509177572E-4</v>
      </c>
      <c r="O2047" s="170">
        <v>8.1380489000000002E-4</v>
      </c>
      <c r="Q2047" s="69">
        <v>9.6422738999999993E-2</v>
      </c>
      <c r="S2047" s="116">
        <v>1.0408178E-4</v>
      </c>
      <c r="T2047" s="199">
        <v>9.7813039999999996E-5</v>
      </c>
      <c r="U2047" s="199">
        <v>4.4532839999999998E-6</v>
      </c>
      <c r="V2047" s="199">
        <v>1.8154572999999999E-6</v>
      </c>
      <c r="X2047" s="172">
        <v>2.6797358E-7</v>
      </c>
    </row>
    <row r="2048" spans="1:24" ht="14.4">
      <c r="A2048" t="s">
        <v>2708</v>
      </c>
      <c r="B2048" s="85" t="s">
        <v>734</v>
      </c>
      <c r="C2048" s="113" t="str">
        <f t="shared" si="372"/>
        <v>D.110.01.205</v>
      </c>
      <c r="D2048" s="9" t="s">
        <v>250</v>
      </c>
      <c r="E2048" s="112" t="s">
        <v>361</v>
      </c>
      <c r="F2048" s="115" t="str">
        <f t="shared" si="373"/>
        <v>Printing per m2  rotogravure print  electricity only</v>
      </c>
      <c r="G2048" s="146">
        <v>9.0422766666666664E-3</v>
      </c>
      <c r="H2048" s="8">
        <f t="shared" si="376"/>
        <v>9.0422766666666664E-3</v>
      </c>
      <c r="J2048" s="169">
        <v>1.7668628932E-3</v>
      </c>
      <c r="K2048" s="8">
        <f t="shared" si="377"/>
        <v>1.7668628932E-3</v>
      </c>
      <c r="L2048" s="170">
        <v>3.55802001E-5</v>
      </c>
      <c r="M2048" s="170">
        <v>1.2341160100000001E-4</v>
      </c>
      <c r="N2048" s="170">
        <v>2.5152959210000001E-4</v>
      </c>
      <c r="O2048" s="170">
        <v>1.3563415E-3</v>
      </c>
      <c r="Q2048" s="69">
        <v>0.16070456999999999</v>
      </c>
      <c r="S2048" s="116">
        <v>1.7346964000000001E-4</v>
      </c>
      <c r="T2048" s="116">
        <v>1.6302172999999999E-4</v>
      </c>
      <c r="U2048" s="199">
        <v>7.4221399999999999E-6</v>
      </c>
      <c r="V2048" s="199">
        <v>3.0257621000000001E-6</v>
      </c>
      <c r="X2048" s="172">
        <v>4.4662263000000002E-7</v>
      </c>
    </row>
    <row r="2049" spans="1:24" ht="14.4">
      <c r="A2049" t="s">
        <v>2709</v>
      </c>
      <c r="B2049" s="85" t="s">
        <v>734</v>
      </c>
      <c r="C2049" s="113" t="str">
        <f t="shared" si="372"/>
        <v>D.110.01.301</v>
      </c>
      <c r="D2049" s="9" t="s">
        <v>250</v>
      </c>
      <c r="E2049" s="112" t="s">
        <v>361</v>
      </c>
      <c r="F2049" s="115" t="str">
        <f t="shared" si="373"/>
        <v>printing plate offset</v>
      </c>
      <c r="G2049" s="146">
        <v>5.0540295333333338</v>
      </c>
      <c r="H2049" s="8">
        <f t="shared" si="376"/>
        <v>5.0540295333333338</v>
      </c>
      <c r="J2049" s="169">
        <v>1.3808282387803101</v>
      </c>
      <c r="K2049" s="8">
        <f t="shared" si="377"/>
        <v>1.3808282387803101</v>
      </c>
      <c r="L2049" s="170">
        <v>5.2071534849000005E-2</v>
      </c>
      <c r="M2049" s="170">
        <v>0.13447278055000003</v>
      </c>
      <c r="N2049" s="170">
        <v>0.43617949338131001</v>
      </c>
      <c r="O2049" s="170">
        <v>0.75810443000000005</v>
      </c>
      <c r="Q2049" s="69">
        <v>51.771394000000001</v>
      </c>
      <c r="S2049" s="116">
        <v>0.11751328</v>
      </c>
      <c r="T2049" s="116">
        <v>0.11180154</v>
      </c>
      <c r="U2049" s="116">
        <v>4.7322444999999998E-3</v>
      </c>
      <c r="V2049" s="116">
        <v>9.7949247000000007E-4</v>
      </c>
      <c r="X2049" s="69">
        <v>2.4843746000000001E-4</v>
      </c>
    </row>
    <row r="2050" spans="1:24" ht="14.4">
      <c r="A2050" t="s">
        <v>2710</v>
      </c>
      <c r="B2050" s="85" t="s">
        <v>734</v>
      </c>
      <c r="C2050" s="113" t="str">
        <f t="shared" si="372"/>
        <v>D.110.01.302</v>
      </c>
      <c r="D2050" s="9" t="s">
        <v>250</v>
      </c>
      <c r="E2050" s="112" t="s">
        <v>361</v>
      </c>
      <c r="F2050" s="115" t="str">
        <f t="shared" si="373"/>
        <v>printing plate flexo</v>
      </c>
      <c r="G2050" s="146">
        <v>10.92</v>
      </c>
      <c r="H2050" s="8">
        <f t="shared" si="376"/>
        <v>10.92</v>
      </c>
      <c r="J2050" s="169">
        <v>4.9393020697200001</v>
      </c>
      <c r="K2050" s="8">
        <f t="shared" si="377"/>
        <v>4.9393020697200001</v>
      </c>
      <c r="L2050" s="170">
        <v>0.16056033040000001</v>
      </c>
      <c r="M2050" s="170">
        <v>3.1407417393200001</v>
      </c>
      <c r="N2050" s="170">
        <v>0</v>
      </c>
      <c r="O2050" s="170">
        <v>1.6379999999999999</v>
      </c>
      <c r="Q2050" s="69">
        <v>292.87439999999998</v>
      </c>
      <c r="S2050" s="116">
        <v>0.24584322</v>
      </c>
      <c r="T2050" s="116">
        <v>0.21789889000000001</v>
      </c>
      <c r="U2050" s="116">
        <v>9.2411691999999997E-3</v>
      </c>
      <c r="V2050" s="116">
        <v>1.8703155999999999E-2</v>
      </c>
      <c r="X2050" s="69">
        <v>8.1800888000000001E-4</v>
      </c>
    </row>
    <row r="2051" spans="1:24" ht="14.4">
      <c r="A2051" t="s">
        <v>2711</v>
      </c>
      <c r="B2051" s="85" t="s">
        <v>734</v>
      </c>
      <c r="C2051" s="113" t="str">
        <f t="shared" si="372"/>
        <v>D.110.01.303</v>
      </c>
      <c r="D2051" s="9" t="s">
        <v>250</v>
      </c>
      <c r="E2051" s="112" t="s">
        <v>361</v>
      </c>
      <c r="F2051" s="115" t="str">
        <f t="shared" si="373"/>
        <v>printing plate rotogravure</v>
      </c>
      <c r="G2051" s="146">
        <v>8.8988519999999998</v>
      </c>
      <c r="H2051" s="8">
        <f t="shared" si="376"/>
        <v>8.8988519999999998</v>
      </c>
      <c r="J2051" s="169">
        <v>1.8983389887211288</v>
      </c>
      <c r="K2051" s="8">
        <f t="shared" si="377"/>
        <v>1.8983389887211288</v>
      </c>
      <c r="L2051" s="170">
        <v>7.5975238140000012E-2</v>
      </c>
      <c r="M2051" s="170">
        <v>0.16954112100000004</v>
      </c>
      <c r="N2051" s="170">
        <v>0.31799482958112874</v>
      </c>
      <c r="O2051" s="170">
        <v>1.3348278</v>
      </c>
      <c r="Q2051" s="69">
        <v>156.06617</v>
      </c>
      <c r="S2051" s="116">
        <v>0.17423833</v>
      </c>
      <c r="T2051" s="116">
        <v>0.16271564999999999</v>
      </c>
      <c r="U2051" s="116">
        <v>7.3966420999999997E-3</v>
      </c>
      <c r="V2051" s="116">
        <v>4.1260304000000003E-3</v>
      </c>
      <c r="X2051" s="69">
        <v>4.5222859999999998E-4</v>
      </c>
    </row>
    <row r="2052" spans="1:24" ht="14.4">
      <c r="A2052" t="s">
        <v>2712</v>
      </c>
      <c r="B2052" s="85" t="s">
        <v>734</v>
      </c>
      <c r="C2052" s="113" t="str">
        <f t="shared" si="372"/>
        <v>D.110.01.400</v>
      </c>
      <c r="D2052" s="9" t="s">
        <v>250</v>
      </c>
      <c r="E2052" s="112" t="s">
        <v>362</v>
      </c>
      <c r="F2052" s="115" t="str">
        <f t="shared" si="373"/>
        <v>negligible extra converting (e.g. a bag from paper - etc)</v>
      </c>
      <c r="G2052" s="146">
        <v>5.6966342666666661E-4</v>
      </c>
      <c r="H2052" s="8">
        <f t="shared" si="376"/>
        <v>5.6966342666666661E-4</v>
      </c>
      <c r="J2052" s="169">
        <v>1.1131236185999999E-4</v>
      </c>
      <c r="K2052" s="8">
        <f t="shared" si="377"/>
        <v>1.1131236185999999E-4</v>
      </c>
      <c r="L2052" s="170">
        <v>2.2415526000000003E-6</v>
      </c>
      <c r="M2052" s="170">
        <v>7.7749309000000006E-6</v>
      </c>
      <c r="N2052" s="170">
        <v>1.584636436E-5</v>
      </c>
      <c r="O2052" s="170">
        <v>8.5449513999999994E-5</v>
      </c>
      <c r="Q2052" s="69">
        <v>1.0124388E-2</v>
      </c>
      <c r="S2052" s="199">
        <v>1.0928587E-5</v>
      </c>
      <c r="T2052" s="199">
        <v>1.0270368999999999E-5</v>
      </c>
      <c r="U2052" s="199">
        <v>4.6759481999999998E-7</v>
      </c>
      <c r="V2052" s="199">
        <v>1.9062301999999999E-7</v>
      </c>
      <c r="X2052" s="172">
        <v>2.8137225999999998E-8</v>
      </c>
    </row>
    <row r="2053" spans="1:24" ht="14.4">
      <c r="B2053" s="85"/>
      <c r="C2053" s="113"/>
      <c r="D2053" s="1" t="s">
        <v>149</v>
      </c>
      <c r="E2053" s="112"/>
      <c r="H2053" s="8"/>
      <c r="Q2053"/>
      <c r="S2053" s="3"/>
      <c r="T2053" s="3"/>
      <c r="U2053" s="3"/>
      <c r="V2053" s="3"/>
      <c r="X2053" s="3"/>
    </row>
    <row r="2054" spans="1:24" ht="14.4">
      <c r="A2054" t="s">
        <v>1931</v>
      </c>
      <c r="B2054" s="85" t="s">
        <v>749</v>
      </c>
      <c r="C2054" s="113" t="str">
        <f t="shared" si="372"/>
        <v>D.120.01.101</v>
      </c>
      <c r="D2054" s="9" t="s">
        <v>149</v>
      </c>
      <c r="E2054" s="112" t="s">
        <v>362</v>
      </c>
      <c r="F2054" s="115" t="str">
        <f t="shared" si="373"/>
        <v>blow moulding - machine only</v>
      </c>
      <c r="G2054" s="146">
        <v>0.19440894666666667</v>
      </c>
      <c r="H2054" s="8">
        <f t="shared" ref="H2054:H2064" si="378">G2054</f>
        <v>0.19440894666666667</v>
      </c>
      <c r="J2054" s="169">
        <v>3.798755216E-2</v>
      </c>
      <c r="K2054" s="8">
        <f t="shared" ref="K2054:K2064" si="379">J2054</f>
        <v>3.798755216E-2</v>
      </c>
      <c r="L2054" s="170">
        <v>7.6497429999999996E-4</v>
      </c>
      <c r="M2054" s="170">
        <v>2.6533494999999999E-3</v>
      </c>
      <c r="N2054" s="170">
        <v>5.4078863599999992E-3</v>
      </c>
      <c r="O2054" s="170">
        <v>2.9161342E-2</v>
      </c>
      <c r="Q2054" s="69">
        <v>3.4551482</v>
      </c>
      <c r="S2054" s="116">
        <v>3.7295971999999999E-3</v>
      </c>
      <c r="T2054" s="116">
        <v>3.5049673E-3</v>
      </c>
      <c r="U2054" s="116">
        <v>1.5957600999999999E-4</v>
      </c>
      <c r="V2054" s="199">
        <v>6.5053885999999999E-5</v>
      </c>
      <c r="X2054" s="172">
        <v>9.6023864999999995E-6</v>
      </c>
    </row>
    <row r="2055" spans="1:24" ht="14.4">
      <c r="A2055" t="s">
        <v>1932</v>
      </c>
      <c r="B2055" s="85" t="s">
        <v>749</v>
      </c>
      <c r="C2055" s="113" t="str">
        <f t="shared" si="372"/>
        <v>D.120.01.102</v>
      </c>
      <c r="D2055" s="9" t="s">
        <v>149</v>
      </c>
      <c r="E2055" s="112" t="s">
        <v>362</v>
      </c>
      <c r="F2055" s="115" t="str">
        <f t="shared" si="373"/>
        <v>blow moulding - production site</v>
      </c>
      <c r="G2055" s="146">
        <v>1.0082138666666667</v>
      </c>
      <c r="H2055" s="8">
        <f t="shared" si="378"/>
        <v>1.0082138666666667</v>
      </c>
      <c r="J2055" s="169">
        <v>0.19700521604999999</v>
      </c>
      <c r="K2055" s="8">
        <f t="shared" si="379"/>
        <v>0.19700521604999999</v>
      </c>
      <c r="L2055" s="170">
        <v>3.9671923000000001E-3</v>
      </c>
      <c r="M2055" s="170">
        <v>1.37603936E-2</v>
      </c>
      <c r="N2055" s="170">
        <v>2.8045550150000001E-2</v>
      </c>
      <c r="O2055" s="170">
        <v>0.15123207999999999</v>
      </c>
      <c r="Q2055" s="69">
        <v>17.918558999999998</v>
      </c>
      <c r="S2055" s="116">
        <v>1.9341864E-2</v>
      </c>
      <c r="T2055" s="116">
        <v>1.8176923000000001E-2</v>
      </c>
      <c r="U2055" s="116">
        <v>8.2756861000000004E-4</v>
      </c>
      <c r="V2055" s="116">
        <v>3.3737247999999999E-4</v>
      </c>
      <c r="X2055" s="172">
        <v>4.9798422999999997E-5</v>
      </c>
    </row>
    <row r="2056" spans="1:24" ht="14.4">
      <c r="A2056" t="s">
        <v>1933</v>
      </c>
      <c r="B2056" s="85" t="s">
        <v>749</v>
      </c>
      <c r="C2056" s="113" t="str">
        <f t="shared" si="372"/>
        <v>D.120.01.103</v>
      </c>
      <c r="D2056" s="9" t="s">
        <v>149</v>
      </c>
      <c r="E2056" s="112" t="s">
        <v>362</v>
      </c>
      <c r="F2056" s="115" t="str">
        <f t="shared" si="373"/>
        <v>extrusion - machine only</v>
      </c>
      <c r="G2056" s="146">
        <v>0.11302846000000001</v>
      </c>
      <c r="H2056" s="8">
        <f t="shared" si="378"/>
        <v>0.11302846000000001</v>
      </c>
      <c r="J2056" s="169">
        <v>2.2085786467000001E-2</v>
      </c>
      <c r="K2056" s="8">
        <f t="shared" si="379"/>
        <v>2.2085786467000001E-2</v>
      </c>
      <c r="L2056" s="170">
        <v>4.44752496E-4</v>
      </c>
      <c r="M2056" s="170">
        <v>1.54264502E-3</v>
      </c>
      <c r="N2056" s="170">
        <v>3.144119951E-3</v>
      </c>
      <c r="O2056" s="170">
        <v>1.6954269000000001E-2</v>
      </c>
      <c r="Q2056" s="69">
        <v>2.0088070999999998</v>
      </c>
      <c r="S2056" s="116">
        <v>2.1683703999999999E-3</v>
      </c>
      <c r="T2056" s="116">
        <v>2.0377717000000001E-3</v>
      </c>
      <c r="U2056" s="199">
        <v>9.2776750000000006E-5</v>
      </c>
      <c r="V2056" s="199">
        <v>3.7822026999999999E-5</v>
      </c>
      <c r="X2056" s="172">
        <v>5.5827829000000004E-6</v>
      </c>
    </row>
    <row r="2057" spans="1:24" ht="14.4">
      <c r="A2057" t="s">
        <v>1934</v>
      </c>
      <c r="B2057" s="85" t="s">
        <v>749</v>
      </c>
      <c r="C2057" s="113" t="str">
        <f t="shared" si="372"/>
        <v>D.120.01.104</v>
      </c>
      <c r="D2057" s="9" t="s">
        <v>149</v>
      </c>
      <c r="E2057" s="112" t="s">
        <v>362</v>
      </c>
      <c r="F2057" s="115" t="str">
        <f t="shared" si="373"/>
        <v>extrusion - production site</v>
      </c>
      <c r="G2057" s="146">
        <v>0.30743740666666669</v>
      </c>
      <c r="H2057" s="8">
        <f t="shared" si="378"/>
        <v>0.30743740666666669</v>
      </c>
      <c r="J2057" s="169">
        <v>6.0073338529999999E-2</v>
      </c>
      <c r="K2057" s="8">
        <f t="shared" si="379"/>
        <v>6.0073338529999999E-2</v>
      </c>
      <c r="L2057" s="170">
        <v>1.2097268199999999E-3</v>
      </c>
      <c r="M2057" s="170">
        <v>4.1959943999999999E-3</v>
      </c>
      <c r="N2057" s="170">
        <v>8.5520063100000005E-3</v>
      </c>
      <c r="O2057" s="170">
        <v>4.6115611000000001E-2</v>
      </c>
      <c r="Q2057" s="69">
        <v>5.4639552</v>
      </c>
      <c r="S2057" s="116">
        <v>5.8979675999999998E-3</v>
      </c>
      <c r="T2057" s="116">
        <v>5.5427389000000001E-3</v>
      </c>
      <c r="U2057" s="116">
        <v>2.5235276000000001E-4</v>
      </c>
      <c r="V2057" s="116">
        <v>1.0287591E-4</v>
      </c>
      <c r="X2057" s="172">
        <v>1.5185169E-5</v>
      </c>
    </row>
    <row r="2058" spans="1:24" ht="14.4">
      <c r="A2058" t="s">
        <v>1935</v>
      </c>
      <c r="B2058" s="85" t="s">
        <v>749</v>
      </c>
      <c r="C2058" s="113" t="str">
        <f t="shared" si="372"/>
        <v>D.120.01.105</v>
      </c>
      <c r="D2058" s="9" t="s">
        <v>149</v>
      </c>
      <c r="E2058" s="112" t="s">
        <v>362</v>
      </c>
      <c r="F2058" s="115" t="str">
        <f t="shared" si="373"/>
        <v>injection moulding - machine only</v>
      </c>
      <c r="G2058" s="146">
        <v>0.42046585999999997</v>
      </c>
      <c r="H2058" s="8">
        <f t="shared" si="378"/>
        <v>0.42046585999999997</v>
      </c>
      <c r="J2058" s="169">
        <v>8.2159124109999995E-2</v>
      </c>
      <c r="K2058" s="8">
        <f t="shared" si="379"/>
        <v>8.2159124109999995E-2</v>
      </c>
      <c r="L2058" s="170">
        <v>1.6544793499999998E-3</v>
      </c>
      <c r="M2058" s="170">
        <v>5.7386394000000004E-3</v>
      </c>
      <c r="N2058" s="170">
        <v>1.169612636E-2</v>
      </c>
      <c r="O2058" s="170">
        <v>6.3069878999999995E-2</v>
      </c>
      <c r="Q2058" s="69">
        <v>7.4727623000000003</v>
      </c>
      <c r="S2058" s="116">
        <v>8.0663379999999993E-3</v>
      </c>
      <c r="T2058" s="116">
        <v>7.5805105999999997E-3</v>
      </c>
      <c r="U2058" s="116">
        <v>3.4512950999999998E-4</v>
      </c>
      <c r="V2058" s="116">
        <v>1.4069794E-4</v>
      </c>
      <c r="X2058" s="172">
        <v>2.0767952E-5</v>
      </c>
    </row>
    <row r="2059" spans="1:24" ht="14.4">
      <c r="A2059" t="s">
        <v>1936</v>
      </c>
      <c r="B2059" s="85" t="s">
        <v>749</v>
      </c>
      <c r="C2059" s="113" t="str">
        <f t="shared" si="372"/>
        <v>D.120.01.106</v>
      </c>
      <c r="D2059" s="9" t="s">
        <v>149</v>
      </c>
      <c r="E2059" s="112" t="s">
        <v>362</v>
      </c>
      <c r="F2059" s="115" t="str">
        <f t="shared" si="373"/>
        <v>injection moulding - production site</v>
      </c>
      <c r="G2059" s="146">
        <v>1.0715098000000001</v>
      </c>
      <c r="H2059" s="8">
        <f t="shared" si="378"/>
        <v>1.0715098000000001</v>
      </c>
      <c r="J2059" s="169">
        <v>0.20937325614000002</v>
      </c>
      <c r="K2059" s="8">
        <f t="shared" si="379"/>
        <v>0.20937325614000002</v>
      </c>
      <c r="L2059" s="170">
        <v>4.2162537099999994E-3</v>
      </c>
      <c r="M2059" s="170">
        <v>1.46242748E-2</v>
      </c>
      <c r="N2059" s="170">
        <v>2.9806257629999999E-2</v>
      </c>
      <c r="O2059" s="170">
        <v>0.16072647000000001</v>
      </c>
      <c r="Q2059" s="69">
        <v>19.043491</v>
      </c>
      <c r="S2059" s="116">
        <v>2.0556152000000001E-2</v>
      </c>
      <c r="T2059" s="116">
        <v>1.9318075000000001E-2</v>
      </c>
      <c r="U2059" s="116">
        <v>8.7952359000000003E-4</v>
      </c>
      <c r="V2059" s="116">
        <v>3.5855281000000001E-4</v>
      </c>
      <c r="X2059" s="172">
        <v>5.2924781E-5</v>
      </c>
    </row>
    <row r="2060" spans="1:24" ht="14.4">
      <c r="A2060" t="s">
        <v>941</v>
      </c>
      <c r="B2060" s="85" t="s">
        <v>749</v>
      </c>
      <c r="C2060" s="113" t="str">
        <f t="shared" si="372"/>
        <v>D.120.01.107</v>
      </c>
      <c r="D2060" s="9" t="s">
        <v>149</v>
      </c>
      <c r="E2060" s="112" t="s">
        <v>362</v>
      </c>
      <c r="F2060" s="115" t="str">
        <f t="shared" si="373"/>
        <v>Recycling mixed polymer</v>
      </c>
      <c r="G2060" s="146">
        <v>0.39047046000000002</v>
      </c>
      <c r="H2060" s="8">
        <f t="shared" si="378"/>
        <v>0.39047046000000002</v>
      </c>
      <c r="J2060" s="169">
        <v>7.1374333043011565E-2</v>
      </c>
      <c r="K2060" s="8">
        <f t="shared" si="379"/>
        <v>7.1374333043011565E-2</v>
      </c>
      <c r="L2060" s="170">
        <v>1.4064347629200002E-3</v>
      </c>
      <c r="M2060" s="170">
        <v>5.7251185058999994E-3</v>
      </c>
      <c r="N2060" s="170">
        <v>5.6722107741915568E-3</v>
      </c>
      <c r="O2060" s="170">
        <v>5.8570569000000003E-2</v>
      </c>
      <c r="Q2060" s="69">
        <v>6.2233014000000004</v>
      </c>
      <c r="S2060" s="116">
        <v>7.8889424999999992E-3</v>
      </c>
      <c r="T2060" s="116">
        <v>7.3437255999999999E-3</v>
      </c>
      <c r="U2060" s="116">
        <v>3.2578544999999998E-4</v>
      </c>
      <c r="V2060" s="116">
        <v>2.1943148E-4</v>
      </c>
      <c r="X2060" s="172">
        <v>1.9238976000000001E-5</v>
      </c>
    </row>
    <row r="2061" spans="1:24" ht="14.4">
      <c r="A2061" t="s">
        <v>1937</v>
      </c>
      <c r="B2061" s="85" t="s">
        <v>749</v>
      </c>
      <c r="C2061" s="113" t="str">
        <f t="shared" si="372"/>
        <v>D.120.01.108</v>
      </c>
      <c r="D2061" s="9" t="s">
        <v>149</v>
      </c>
      <c r="E2061" s="112" t="s">
        <v>362</v>
      </c>
      <c r="F2061" s="115" t="str">
        <f t="shared" si="373"/>
        <v>thermo forming - machine only</v>
      </c>
      <c r="G2061" s="146">
        <v>0.19893008666666667</v>
      </c>
      <c r="H2061" s="8">
        <f t="shared" si="378"/>
        <v>0.19893008666666667</v>
      </c>
      <c r="J2061" s="169">
        <v>3.8870983770000006E-2</v>
      </c>
      <c r="K2061" s="8">
        <f t="shared" si="379"/>
        <v>3.8870983770000006E-2</v>
      </c>
      <c r="L2061" s="170">
        <v>7.8276440000000006E-4</v>
      </c>
      <c r="M2061" s="170">
        <v>2.7150552000000001E-3</v>
      </c>
      <c r="N2061" s="170">
        <v>5.5336511699999999E-3</v>
      </c>
      <c r="O2061" s="170">
        <v>2.9839513000000002E-2</v>
      </c>
      <c r="Q2061" s="69">
        <v>3.5355004000000001</v>
      </c>
      <c r="S2061" s="116">
        <v>3.816332E-3</v>
      </c>
      <c r="T2061" s="116">
        <v>3.5864781000000002E-3</v>
      </c>
      <c r="U2061" s="116">
        <v>1.6328708E-4</v>
      </c>
      <c r="V2061" s="199">
        <v>6.6566766999999997E-5</v>
      </c>
      <c r="X2061" s="172">
        <v>9.8256977999999994E-6</v>
      </c>
    </row>
    <row r="2062" spans="1:24" ht="14.4">
      <c r="A2062" t="s">
        <v>1938</v>
      </c>
      <c r="B2062" s="85" t="s">
        <v>749</v>
      </c>
      <c r="C2062" s="113" t="str">
        <f t="shared" si="372"/>
        <v>D.120.01.109</v>
      </c>
      <c r="D2062" s="9" t="s">
        <v>149</v>
      </c>
      <c r="E2062" s="112" t="s">
        <v>362</v>
      </c>
      <c r="F2062" s="115" t="str">
        <f t="shared" si="373"/>
        <v>thermo forming - production site</v>
      </c>
      <c r="G2062" s="146">
        <v>0.4069024466666667</v>
      </c>
      <c r="H2062" s="8">
        <f t="shared" si="378"/>
        <v>0.4069024466666667</v>
      </c>
      <c r="J2062" s="169">
        <v>7.9508829589999996E-2</v>
      </c>
      <c r="K2062" s="8">
        <f t="shared" si="379"/>
        <v>7.9508829589999996E-2</v>
      </c>
      <c r="L2062" s="170">
        <v>1.6011089500000001E-3</v>
      </c>
      <c r="M2062" s="170">
        <v>5.5535220999999996E-3</v>
      </c>
      <c r="N2062" s="170">
        <v>1.1318831539999999E-2</v>
      </c>
      <c r="O2062" s="170">
        <v>6.1035367E-2</v>
      </c>
      <c r="Q2062" s="69">
        <v>7.2317055000000003</v>
      </c>
      <c r="S2062" s="116">
        <v>7.8061336E-3</v>
      </c>
      <c r="T2062" s="116">
        <v>7.3359779999999999E-3</v>
      </c>
      <c r="U2062" s="116">
        <v>3.3399630000000003E-4</v>
      </c>
      <c r="V2062" s="116">
        <v>1.361593E-4</v>
      </c>
      <c r="X2062" s="172">
        <v>2.0098017999999999E-5</v>
      </c>
    </row>
    <row r="2063" spans="1:24" ht="14.4">
      <c r="A2063" t="s">
        <v>4044</v>
      </c>
      <c r="B2063" s="85" t="s">
        <v>749</v>
      </c>
      <c r="C2063" s="113" t="str">
        <f t="shared" si="372"/>
        <v>D.120.01.110</v>
      </c>
      <c r="D2063" s="9" t="s">
        <v>149</v>
      </c>
      <c r="E2063" s="112" t="s">
        <v>362</v>
      </c>
      <c r="F2063" s="115" t="str">
        <f t="shared" si="373"/>
        <v>blow moulding incl. injection moulding of preforms - machine only</v>
      </c>
      <c r="G2063" s="146">
        <v>0.61487480666666672</v>
      </c>
      <c r="H2063" s="8">
        <f t="shared" si="378"/>
        <v>0.61487480666666672</v>
      </c>
      <c r="J2063" s="169">
        <v>0.12014667597000001</v>
      </c>
      <c r="K2063" s="8">
        <f t="shared" si="379"/>
        <v>0.12014667597000001</v>
      </c>
      <c r="L2063" s="170">
        <v>2.4194536499999998E-3</v>
      </c>
      <c r="M2063" s="170">
        <v>8.3919888999999994E-3</v>
      </c>
      <c r="N2063" s="170">
        <v>1.7104012420000002E-2</v>
      </c>
      <c r="O2063" s="170">
        <v>9.2231221000000002E-2</v>
      </c>
      <c r="Q2063" s="69">
        <v>10.927910000000001</v>
      </c>
      <c r="S2063" s="116">
        <v>1.1795935E-2</v>
      </c>
      <c r="T2063" s="116">
        <v>1.1085477999999999E-2</v>
      </c>
      <c r="U2063" s="116">
        <v>5.0470552000000002E-4</v>
      </c>
      <c r="V2063" s="116">
        <v>2.0575182999999999E-4</v>
      </c>
      <c r="X2063" s="172">
        <v>3.0370339E-5</v>
      </c>
    </row>
    <row r="2064" spans="1:24" ht="14.4">
      <c r="A2064" t="s">
        <v>4045</v>
      </c>
      <c r="B2064" s="85" t="s">
        <v>749</v>
      </c>
      <c r="C2064" s="113" t="str">
        <f t="shared" si="372"/>
        <v>D.120.01.111</v>
      </c>
      <c r="D2064" s="9" t="s">
        <v>149</v>
      </c>
      <c r="E2064" s="112" t="s">
        <v>362</v>
      </c>
      <c r="F2064" s="115" t="str">
        <f t="shared" si="373"/>
        <v>blow moulding incl. injection moulding of preforms - production site</v>
      </c>
      <c r="G2064" s="146">
        <v>1.3472992000000001</v>
      </c>
      <c r="H2064" s="8">
        <f t="shared" si="378"/>
        <v>1.3472992000000001</v>
      </c>
      <c r="J2064" s="169">
        <v>0.26326256828</v>
      </c>
      <c r="K2064" s="8">
        <f t="shared" si="379"/>
        <v>0.26326256828</v>
      </c>
      <c r="L2064" s="170">
        <v>5.3014497800000001E-3</v>
      </c>
      <c r="M2064" s="170">
        <v>1.8388328900000001E-2</v>
      </c>
      <c r="N2064" s="170">
        <v>3.7477909599999998E-2</v>
      </c>
      <c r="O2064" s="170">
        <v>0.20209488</v>
      </c>
      <c r="Q2064" s="69">
        <v>23.944980000000001</v>
      </c>
      <c r="S2064" s="116">
        <v>2.5846976000000001E-2</v>
      </c>
      <c r="T2064" s="116">
        <v>2.4290237999999999E-2</v>
      </c>
      <c r="U2064" s="116">
        <v>1.1058989E-3</v>
      </c>
      <c r="V2064" s="116">
        <v>4.5083855999999999E-4</v>
      </c>
      <c r="X2064" s="172">
        <v>6.6546772000000001E-5</v>
      </c>
    </row>
    <row r="2065" spans="1:24" ht="14.4">
      <c r="B2065" s="85"/>
      <c r="C2065" s="113"/>
      <c r="D2065" s="1" t="s">
        <v>150</v>
      </c>
      <c r="E2065" s="112"/>
      <c r="H2065" s="8"/>
      <c r="Q2065"/>
      <c r="X2065" s="3"/>
    </row>
    <row r="2066" spans="1:24" ht="14.4">
      <c r="A2066" t="s">
        <v>942</v>
      </c>
      <c r="B2066" s="85" t="s">
        <v>816</v>
      </c>
      <c r="C2066" s="113" t="str">
        <f t="shared" ref="C2066:C2069" si="380">MID(A2066,1,12)</f>
        <v>D.140.01.101</v>
      </c>
      <c r="D2066" s="9" t="s">
        <v>150</v>
      </c>
      <c r="E2066" s="112" t="s">
        <v>1174</v>
      </c>
      <c r="F2066" s="115" t="str">
        <f t="shared" ref="F2066:F2069" si="381">MID(A2066, 21,85)</f>
        <v>Chain sawing</v>
      </c>
      <c r="G2066" s="146">
        <v>7.4062553333333341E-4</v>
      </c>
      <c r="H2066" s="8">
        <f t="shared" ref="H2066:H2069" si="382">G2066</f>
        <v>7.4062553333333341E-4</v>
      </c>
      <c r="J2066" s="169">
        <v>1.9050406900899999E-4</v>
      </c>
      <c r="K2066" s="8">
        <f t="shared" ref="K2066:K2069" si="383">J2066</f>
        <v>1.9050406900899999E-4</v>
      </c>
      <c r="L2066" s="170">
        <v>6.9857654509999994E-6</v>
      </c>
      <c r="M2066" s="170">
        <v>1.4858574306999998E-5</v>
      </c>
      <c r="N2066" s="170">
        <v>5.7565899251E-5</v>
      </c>
      <c r="O2066" s="170">
        <v>1.1109383000000001E-4</v>
      </c>
      <c r="Q2066" s="69">
        <v>1.1316366E-2</v>
      </c>
      <c r="S2066" s="199">
        <v>1.5629016999999999E-5</v>
      </c>
      <c r="T2066" s="199">
        <v>1.4208996E-5</v>
      </c>
      <c r="U2066" s="199">
        <v>6.3495808000000004E-7</v>
      </c>
      <c r="V2066" s="199">
        <v>7.8506299000000001E-7</v>
      </c>
      <c r="X2066" s="172">
        <v>3.9218055999999999E-8</v>
      </c>
    </row>
    <row r="2067" spans="1:24" ht="14.4">
      <c r="A2067" t="s">
        <v>943</v>
      </c>
      <c r="B2067" s="85" t="s">
        <v>816</v>
      </c>
      <c r="C2067" s="113" t="str">
        <f t="shared" si="380"/>
        <v>D.140.01.102</v>
      </c>
      <c r="D2067" s="9" t="s">
        <v>150</v>
      </c>
      <c r="E2067" s="112" t="s">
        <v>1174</v>
      </c>
      <c r="F2067" s="115" t="str">
        <f t="shared" si="381"/>
        <v>Power sawing (petrol)</v>
      </c>
      <c r="G2067" s="146">
        <v>2.3670282666666668E-3</v>
      </c>
      <c r="H2067" s="8">
        <f t="shared" si="382"/>
        <v>2.3670282666666668E-3</v>
      </c>
      <c r="J2067" s="169">
        <v>5.8523491285300002E-4</v>
      </c>
      <c r="K2067" s="8">
        <f t="shared" si="383"/>
        <v>5.8523491285300002E-4</v>
      </c>
      <c r="L2067" s="170">
        <v>1.0618024009999999E-5</v>
      </c>
      <c r="M2067" s="170">
        <v>2.8969740893E-5</v>
      </c>
      <c r="N2067" s="170">
        <v>1.9059290795000002E-4</v>
      </c>
      <c r="O2067" s="170">
        <v>3.5505424000000001E-4</v>
      </c>
      <c r="Q2067" s="69">
        <v>3.4526526000000002E-2</v>
      </c>
      <c r="S2067" s="199">
        <v>4.6417732999999998E-5</v>
      </c>
      <c r="T2067" s="199">
        <v>4.2114194000000001E-5</v>
      </c>
      <c r="U2067" s="199">
        <v>1.907157E-6</v>
      </c>
      <c r="V2067" s="199">
        <v>2.3963815999999998E-6</v>
      </c>
      <c r="X2067" s="172">
        <v>1.1535594999999999E-7</v>
      </c>
    </row>
    <row r="2068" spans="1:24" ht="14.4">
      <c r="A2068" t="s">
        <v>944</v>
      </c>
      <c r="B2068" s="85" t="s">
        <v>816</v>
      </c>
      <c r="C2068" s="113" t="str">
        <f t="shared" si="380"/>
        <v>D.140.01.103</v>
      </c>
      <c r="D2068" s="9" t="s">
        <v>150</v>
      </c>
      <c r="E2068" s="112" t="s">
        <v>362</v>
      </c>
      <c r="F2068" s="115" t="str">
        <f t="shared" si="381"/>
        <v>Shaving hardwood per kg dry mass removed</v>
      </c>
      <c r="G2068" s="146">
        <v>0.75352306666666669</v>
      </c>
      <c r="H2068" s="8">
        <f t="shared" si="382"/>
        <v>0.75352306666666669</v>
      </c>
      <c r="J2068" s="169">
        <v>0.14723857675000002</v>
      </c>
      <c r="K2068" s="8">
        <f t="shared" si="383"/>
        <v>0.14723857675000002</v>
      </c>
      <c r="L2068" s="170">
        <v>2.9650166400000001E-3</v>
      </c>
      <c r="M2068" s="170">
        <v>1.0284300099999999E-2</v>
      </c>
      <c r="N2068" s="170">
        <v>2.0960800010000002E-2</v>
      </c>
      <c r="O2068" s="170">
        <v>0.11302846</v>
      </c>
      <c r="Q2068" s="69">
        <v>13.392047</v>
      </c>
      <c r="S2068" s="116">
        <v>1.4455803E-2</v>
      </c>
      <c r="T2068" s="116">
        <v>1.3585144E-2</v>
      </c>
      <c r="U2068" s="116">
        <v>6.1851167000000001E-4</v>
      </c>
      <c r="V2068" s="116">
        <v>2.5214684999999999E-4</v>
      </c>
      <c r="X2068" s="172">
        <v>3.7218551999999998E-5</v>
      </c>
    </row>
    <row r="2069" spans="1:24" ht="14.4">
      <c r="A2069" t="s">
        <v>945</v>
      </c>
      <c r="B2069" s="85" t="s">
        <v>816</v>
      </c>
      <c r="C2069" s="113" t="str">
        <f t="shared" si="380"/>
        <v>D.140.01.104</v>
      </c>
      <c r="D2069" s="9" t="s">
        <v>150</v>
      </c>
      <c r="E2069" s="112" t="s">
        <v>362</v>
      </c>
      <c r="F2069" s="115" t="str">
        <f t="shared" si="381"/>
        <v>Shaving softwood per kg dry mass removed</v>
      </c>
      <c r="G2069" s="146">
        <v>0.56514228666666666</v>
      </c>
      <c r="H2069" s="8">
        <f t="shared" si="382"/>
        <v>0.56514228666666666</v>
      </c>
      <c r="J2069" s="169">
        <v>0.11042893038</v>
      </c>
      <c r="K2069" s="8">
        <f t="shared" si="383"/>
        <v>0.11042893038</v>
      </c>
      <c r="L2069" s="170">
        <v>2.2237625300000003E-3</v>
      </c>
      <c r="M2069" s="170">
        <v>7.7132251000000002E-3</v>
      </c>
      <c r="N2069" s="170">
        <v>1.5720599750000001E-2</v>
      </c>
      <c r="O2069" s="170">
        <v>8.4771342999999999E-2</v>
      </c>
      <c r="Q2069" s="69">
        <v>10.044034999999999</v>
      </c>
      <c r="S2069" s="116">
        <v>1.0841852000000001E-2</v>
      </c>
      <c r="T2069" s="116">
        <v>1.0188858E-2</v>
      </c>
      <c r="U2069" s="116">
        <v>4.6388374999999999E-4</v>
      </c>
      <c r="V2069" s="116">
        <v>1.8911013000000001E-4</v>
      </c>
      <c r="X2069" s="172">
        <v>2.7913913999999999E-5</v>
      </c>
    </row>
    <row r="2070" spans="1:24" ht="14.4">
      <c r="B2070" s="85"/>
      <c r="C2070" s="113"/>
      <c r="D2070" s="1" t="s">
        <v>1939</v>
      </c>
      <c r="E2070" s="112"/>
      <c r="H2070" s="8"/>
      <c r="Q2070"/>
      <c r="X2070" s="3"/>
    </row>
    <row r="2071" spans="1:24" ht="14.4">
      <c r="B2071" s="85"/>
      <c r="C2071" s="113"/>
      <c r="D2071" s="1" t="s">
        <v>128</v>
      </c>
      <c r="E2071" s="112"/>
      <c r="H2071" s="8"/>
      <c r="Q2071"/>
      <c r="X2071" s="3"/>
    </row>
    <row r="2072" spans="1:24" ht="14.4">
      <c r="A2072" t="s">
        <v>946</v>
      </c>
      <c r="B2072" s="85" t="s">
        <v>947</v>
      </c>
      <c r="C2072" s="113" t="str">
        <f t="shared" ref="C2072:C2093" si="384">MID(A2072,1,12)</f>
        <v>F.010.01.101</v>
      </c>
      <c r="D2072" s="9" t="s">
        <v>128</v>
      </c>
      <c r="E2072" s="112" t="s">
        <v>362</v>
      </c>
      <c r="F2072" s="115" t="str">
        <f t="shared" ref="F2072:F2093" si="385">MID(A2072, 21,85)</f>
        <v>BR and IIR (Butyl rubber) co-firing in electrical power plant</v>
      </c>
      <c r="G2072" s="146">
        <v>-0.86783426666666663</v>
      </c>
      <c r="H2072" s="8">
        <f t="shared" ref="H2072:H2079" si="386">G2072</f>
        <v>-0.86783426666666663</v>
      </c>
      <c r="J2072" s="169">
        <v>-0.16838679159937997</v>
      </c>
      <c r="K2072" s="8">
        <f t="shared" ref="K2072:K2079" si="387">J2072</f>
        <v>-0.16838679159937997</v>
      </c>
      <c r="L2072" s="170">
        <v>4.636183084E-3</v>
      </c>
      <c r="M2072" s="170">
        <v>-4.278322111237999E-2</v>
      </c>
      <c r="N2072" s="170">
        <v>-6.4613570999999995E-5</v>
      </c>
      <c r="O2072" s="170">
        <v>-0.13017513999999999</v>
      </c>
      <c r="Q2072" s="69">
        <v>-57.004857999999999</v>
      </c>
      <c r="S2072" s="116">
        <v>-3.1165544E-2</v>
      </c>
      <c r="T2072" s="116">
        <v>-2.7057353999999999E-2</v>
      </c>
      <c r="U2072" s="116">
        <v>-8.7470926000000004E-4</v>
      </c>
      <c r="V2072" s="116">
        <v>-3.2334805000000001E-3</v>
      </c>
      <c r="X2072" s="69">
        <v>-1.0016078E-4</v>
      </c>
    </row>
    <row r="2073" spans="1:24" ht="14.4">
      <c r="A2073" t="s">
        <v>948</v>
      </c>
      <c r="B2073" s="85" t="s">
        <v>947</v>
      </c>
      <c r="C2073" s="113" t="str">
        <f t="shared" si="384"/>
        <v>F.010.01.102</v>
      </c>
      <c r="D2073" s="9" t="s">
        <v>128</v>
      </c>
      <c r="E2073" s="112" t="s">
        <v>362</v>
      </c>
      <c r="F2073" s="115" t="str">
        <f t="shared" si="385"/>
        <v>EVA (Ethylene vinyl acetate) co-firing in electrical power plant</v>
      </c>
      <c r="G2073" s="146">
        <v>-0.72450400000000004</v>
      </c>
      <c r="H2073" s="8">
        <f t="shared" si="386"/>
        <v>-0.72450400000000004</v>
      </c>
      <c r="J2073" s="169">
        <v>-0.12814088074836999</v>
      </c>
      <c r="K2073" s="8">
        <f t="shared" si="387"/>
        <v>-0.12814088074836999</v>
      </c>
      <c r="L2073" s="170">
        <v>6.6840944804999998E-3</v>
      </c>
      <c r="M2073" s="170">
        <v>-2.610381621367E-2</v>
      </c>
      <c r="N2073" s="170">
        <v>-4.55590152E-5</v>
      </c>
      <c r="O2073" s="170">
        <v>-0.1086756</v>
      </c>
      <c r="Q2073" s="69">
        <v>-40.194113000000002</v>
      </c>
      <c r="S2073" s="116">
        <v>-2.3119364999999999E-2</v>
      </c>
      <c r="T2073" s="116">
        <v>-2.0168409000000002E-2</v>
      </c>
      <c r="U2073" s="116">
        <v>-6.7102918E-4</v>
      </c>
      <c r="V2073" s="116">
        <v>-2.2799264E-3</v>
      </c>
      <c r="X2073" s="172">
        <v>-7.1687150000000004E-5</v>
      </c>
    </row>
    <row r="2074" spans="1:24" ht="14.4">
      <c r="A2074" t="s">
        <v>949</v>
      </c>
      <c r="B2074" s="85" t="s">
        <v>947</v>
      </c>
      <c r="C2074" s="113" t="str">
        <f t="shared" si="384"/>
        <v>F.010.01.103</v>
      </c>
      <c r="D2074" s="9" t="s">
        <v>128</v>
      </c>
      <c r="E2074" s="112" t="s">
        <v>362</v>
      </c>
      <c r="F2074" s="115" t="str">
        <f t="shared" si="385"/>
        <v>IR (Polyisoprene rubber) co-firing in electrical power plant</v>
      </c>
      <c r="G2074" s="146">
        <v>-1.0012430000000001</v>
      </c>
      <c r="H2074" s="8">
        <f t="shared" si="386"/>
        <v>-1.0012430000000001</v>
      </c>
      <c r="J2074" s="169">
        <v>-0.18760500465756999</v>
      </c>
      <c r="K2074" s="8">
        <f t="shared" si="387"/>
        <v>-0.18760500465756999</v>
      </c>
      <c r="L2074" s="170">
        <v>4.6065957930000005E-3</v>
      </c>
      <c r="M2074" s="170">
        <v>-4.1961683017570001E-2</v>
      </c>
      <c r="N2074" s="170">
        <v>-6.3467432999999998E-5</v>
      </c>
      <c r="O2074" s="170">
        <v>-0.15018645</v>
      </c>
      <c r="Q2074" s="69">
        <v>-55.993684999999999</v>
      </c>
      <c r="S2074" s="116">
        <v>-3.3018166000000002E-2</v>
      </c>
      <c r="T2074" s="116">
        <v>-2.8870661999999998E-2</v>
      </c>
      <c r="U2074" s="116">
        <v>-9.7138031000000005E-4</v>
      </c>
      <c r="V2074" s="116">
        <v>-3.1761239000000002E-3</v>
      </c>
      <c r="X2074" s="69">
        <v>-1.0250109999999999E-4</v>
      </c>
    </row>
    <row r="2075" spans="1:24" ht="14.4">
      <c r="A2075" t="s">
        <v>950</v>
      </c>
      <c r="B2075" s="85" t="s">
        <v>947</v>
      </c>
      <c r="C2075" s="113" t="str">
        <f t="shared" si="384"/>
        <v>F.010.01.104</v>
      </c>
      <c r="D2075" s="9" t="s">
        <v>128</v>
      </c>
      <c r="E2075" s="112" t="s">
        <v>362</v>
      </c>
      <c r="F2075" s="115" t="str">
        <f t="shared" si="385"/>
        <v>Natural rubber co-firing in electrical power plant</v>
      </c>
      <c r="G2075" s="146">
        <v>-3.9827474000000005</v>
      </c>
      <c r="H2075" s="8">
        <f t="shared" si="386"/>
        <v>-3.9827474000000005</v>
      </c>
      <c r="J2075" s="169">
        <v>-0.63034491825499006</v>
      </c>
      <c r="K2075" s="8">
        <f t="shared" si="387"/>
        <v>-0.63034491825499006</v>
      </c>
      <c r="L2075" s="170">
        <v>5.3329386499999997E-3</v>
      </c>
      <c r="M2075" s="170">
        <v>-3.8206147690089995E-2</v>
      </c>
      <c r="N2075" s="170">
        <v>-5.95992149E-5</v>
      </c>
      <c r="O2075" s="170">
        <v>-0.59741211000000005</v>
      </c>
      <c r="Q2075" s="69">
        <v>-52.580976999999997</v>
      </c>
      <c r="S2075" s="116">
        <v>-8.0203232999999999E-2</v>
      </c>
      <c r="T2075" s="116">
        <v>-7.4014024999999997E-2</v>
      </c>
      <c r="U2075" s="116">
        <v>-3.2066631999999999E-3</v>
      </c>
      <c r="V2075" s="116">
        <v>-2.9825452000000001E-3</v>
      </c>
      <c r="X2075" s="69">
        <v>-1.8047551999999999E-4</v>
      </c>
    </row>
    <row r="2076" spans="1:24" ht="14.4">
      <c r="A2076" t="s">
        <v>951</v>
      </c>
      <c r="B2076" s="85" t="s">
        <v>947</v>
      </c>
      <c r="C2076" s="113" t="str">
        <f t="shared" si="384"/>
        <v>F.010.01.105</v>
      </c>
      <c r="D2076" s="9" t="s">
        <v>128</v>
      </c>
      <c r="E2076" s="112" t="s">
        <v>362</v>
      </c>
      <c r="F2076" s="115" t="str">
        <f t="shared" si="385"/>
        <v>Polychloroprene (Neoprene, CR) co-firing in electrical power plant</v>
      </c>
      <c r="G2076" s="146">
        <v>-0.36518234000000005</v>
      </c>
      <c r="H2076" s="8">
        <f t="shared" si="386"/>
        <v>-0.36518234000000005</v>
      </c>
      <c r="J2076" s="169">
        <v>0.43938357656220994</v>
      </c>
      <c r="K2076" s="8">
        <f t="shared" si="387"/>
        <v>0.43938357656220994</v>
      </c>
      <c r="L2076" s="170">
        <v>6.0543405438799998E-2</v>
      </c>
      <c r="M2076" s="170">
        <v>0.43365276588960999</v>
      </c>
      <c r="N2076" s="170">
        <v>-3.52437662E-5</v>
      </c>
      <c r="O2076" s="170">
        <v>-5.4777351000000002E-2</v>
      </c>
      <c r="Q2076" s="69">
        <v>-31.093558999999999</v>
      </c>
      <c r="S2076" s="116">
        <v>-1.5762973999999999E-2</v>
      </c>
      <c r="T2076" s="116">
        <v>-1.3580484E-2</v>
      </c>
      <c r="U2076" s="116">
        <v>-4.1877313000000002E-4</v>
      </c>
      <c r="V2076" s="116">
        <v>-1.7637167E-3</v>
      </c>
      <c r="X2076" s="172">
        <v>4.0804243000000002E-5</v>
      </c>
    </row>
    <row r="2077" spans="1:24" ht="14.4">
      <c r="A2077" t="s">
        <v>952</v>
      </c>
      <c r="B2077" s="85" t="s">
        <v>947</v>
      </c>
      <c r="C2077" s="113" t="str">
        <f t="shared" si="384"/>
        <v>F.010.01.106</v>
      </c>
      <c r="D2077" s="9" t="s">
        <v>128</v>
      </c>
      <c r="E2077" s="112" t="s">
        <v>362</v>
      </c>
      <c r="F2077" s="115" t="str">
        <f t="shared" si="385"/>
        <v>PU (Polyurethane) co-firing in electrical power plant</v>
      </c>
      <c r="G2077" s="146">
        <v>-0.33535617333333334</v>
      </c>
      <c r="H2077" s="8">
        <f t="shared" si="386"/>
        <v>-0.33535617333333334</v>
      </c>
      <c r="J2077" s="169">
        <v>-7.8682663957669999E-2</v>
      </c>
      <c r="K2077" s="8">
        <f t="shared" si="387"/>
        <v>-7.8682663957669999E-2</v>
      </c>
      <c r="L2077" s="170">
        <v>2.5150976576000001E-3</v>
      </c>
      <c r="M2077" s="170">
        <v>-3.084906313497E-2</v>
      </c>
      <c r="N2077" s="170">
        <v>-4.5272480300000004E-5</v>
      </c>
      <c r="O2077" s="170">
        <v>-5.0303425999999998E-2</v>
      </c>
      <c r="Q2077" s="69">
        <v>-39.941319</v>
      </c>
      <c r="S2077" s="116">
        <v>-1.7555699000000001E-2</v>
      </c>
      <c r="T2077" s="116">
        <v>-1.4877057000000001E-2</v>
      </c>
      <c r="U2077" s="116">
        <v>-4.1305393E-4</v>
      </c>
      <c r="V2077" s="116">
        <v>-2.2655872E-3</v>
      </c>
      <c r="X2077" s="172">
        <v>-6.3021115000000007E-5</v>
      </c>
    </row>
    <row r="2078" spans="1:24" ht="14.4">
      <c r="A2078" t="s">
        <v>953</v>
      </c>
      <c r="B2078" s="85" t="s">
        <v>947</v>
      </c>
      <c r="C2078" s="113" t="str">
        <f t="shared" si="384"/>
        <v>F.010.01.107</v>
      </c>
      <c r="D2078" s="9" t="s">
        <v>128</v>
      </c>
      <c r="E2078" s="112" t="s">
        <v>362</v>
      </c>
      <c r="F2078" s="115" t="str">
        <f t="shared" si="385"/>
        <v>SBR (Styrene butadiene rubber) co-firing in electrical power plant</v>
      </c>
      <c r="G2078" s="146">
        <v>-0.41786042666666673</v>
      </c>
      <c r="H2078" s="8">
        <f t="shared" si="386"/>
        <v>-0.41786042666666673</v>
      </c>
      <c r="J2078" s="169">
        <v>-9.3082194240769994E-2</v>
      </c>
      <c r="K2078" s="8">
        <f t="shared" si="387"/>
        <v>-9.3082194240769994E-2</v>
      </c>
      <c r="L2078" s="170">
        <v>5.9005577130000009E-3</v>
      </c>
      <c r="M2078" s="170">
        <v>-3.6245807947869996E-2</v>
      </c>
      <c r="N2078" s="170">
        <v>-5.78800059E-5</v>
      </c>
      <c r="O2078" s="170">
        <v>-6.2679064000000007E-2</v>
      </c>
      <c r="Q2078" s="69">
        <v>-51.064217999999997</v>
      </c>
      <c r="S2078" s="116">
        <v>-2.1730453E-2</v>
      </c>
      <c r="T2078" s="116">
        <v>-1.8338457999999998E-2</v>
      </c>
      <c r="U2078" s="116">
        <v>-4.9548381000000003E-4</v>
      </c>
      <c r="V2078" s="116">
        <v>-2.8965102999999998E-3</v>
      </c>
      <c r="X2078" s="172">
        <v>-7.8635866000000004E-5</v>
      </c>
    </row>
    <row r="2079" spans="1:24" ht="14.4">
      <c r="A2079" t="s">
        <v>954</v>
      </c>
      <c r="B2079" s="85" t="s">
        <v>947</v>
      </c>
      <c r="C2079" s="113" t="str">
        <f t="shared" si="384"/>
        <v>F.010.01.108</v>
      </c>
      <c r="D2079" s="9" t="s">
        <v>128</v>
      </c>
      <c r="E2079" s="112" t="s">
        <v>362</v>
      </c>
      <c r="F2079" s="115" t="str">
        <f t="shared" si="385"/>
        <v>Silicone rubber co-firing in electrical power plant</v>
      </c>
      <c r="G2079" s="146">
        <v>-4.3078036666666666E-2</v>
      </c>
      <c r="H2079" s="8">
        <f t="shared" si="386"/>
        <v>-4.3078036666666666E-2</v>
      </c>
      <c r="J2079" s="169">
        <v>-2.9097728192540001E-2</v>
      </c>
      <c r="K2079" s="8">
        <f t="shared" si="387"/>
        <v>-2.9097728192540001E-2</v>
      </c>
      <c r="L2079" s="170">
        <v>-3.4712430110000005E-4</v>
      </c>
      <c r="M2079" s="170">
        <v>-2.2259671853640001E-2</v>
      </c>
      <c r="N2079" s="170">
        <v>-2.9226537800000003E-5</v>
      </c>
      <c r="O2079" s="170">
        <v>-6.4617054999999996E-3</v>
      </c>
      <c r="Q2079" s="69">
        <v>-25.784901999999999</v>
      </c>
      <c r="S2079" s="116">
        <v>-8.9122485000000008E-3</v>
      </c>
      <c r="T2079" s="116">
        <v>-7.2964240999999997E-3</v>
      </c>
      <c r="U2079" s="116">
        <v>-1.5323008E-4</v>
      </c>
      <c r="V2079" s="116">
        <v>-1.4625943000000001E-3</v>
      </c>
      <c r="X2079" s="172">
        <v>-3.7046966E-5</v>
      </c>
    </row>
    <row r="2080" spans="1:24" ht="14.4">
      <c r="B2080" s="85"/>
      <c r="C2080" s="113"/>
      <c r="D2080" s="1" t="s">
        <v>129</v>
      </c>
      <c r="E2080" s="112"/>
      <c r="H2080" s="8"/>
      <c r="Q2080"/>
      <c r="X2080" s="3"/>
    </row>
    <row r="2081" spans="1:24" ht="14.4">
      <c r="A2081" t="s">
        <v>955</v>
      </c>
      <c r="B2081" s="85" t="s">
        <v>947</v>
      </c>
      <c r="C2081" s="113" t="str">
        <f t="shared" si="384"/>
        <v>F.020.01.101</v>
      </c>
      <c r="D2081" s="9" t="s">
        <v>129</v>
      </c>
      <c r="E2081" s="112" t="s">
        <v>362</v>
      </c>
      <c r="F2081" s="115" t="str">
        <f t="shared" si="385"/>
        <v>CFRP (50%) co-firing in electrical power plant</v>
      </c>
      <c r="G2081" s="146">
        <v>-0.21012156000000001</v>
      </c>
      <c r="H2081" s="8">
        <f t="shared" ref="H2081:H2093" si="388">G2081</f>
        <v>-0.21012156000000001</v>
      </c>
      <c r="J2081" s="169">
        <v>-4.5230647834890003E-2</v>
      </c>
      <c r="K2081" s="8">
        <f t="shared" ref="K2081:K2093" si="389">J2081</f>
        <v>-4.5230647834890003E-2</v>
      </c>
      <c r="L2081" s="170">
        <v>1.7693392929000002E-3</v>
      </c>
      <c r="M2081" s="170">
        <v>-1.545825728359E-2</v>
      </c>
      <c r="N2081" s="170">
        <v>-2.34958442E-5</v>
      </c>
      <c r="O2081" s="170">
        <v>-3.1518233999999999E-2</v>
      </c>
      <c r="Q2081" s="69">
        <v>-20.729039</v>
      </c>
      <c r="S2081" s="116">
        <v>-9.6040420000000001E-3</v>
      </c>
      <c r="T2081" s="116">
        <v>-8.1907557999999995E-3</v>
      </c>
      <c r="U2081" s="116">
        <v>-2.3747517000000001E-4</v>
      </c>
      <c r="V2081" s="116">
        <v>-1.1758110999999999E-3</v>
      </c>
      <c r="X2081" s="172">
        <v>-3.3431026999999999E-5</v>
      </c>
    </row>
    <row r="2082" spans="1:24" ht="14.4">
      <c r="A2082" t="s">
        <v>956</v>
      </c>
      <c r="B2082" s="85" t="s">
        <v>947</v>
      </c>
      <c r="C2082" s="113" t="str">
        <f t="shared" si="384"/>
        <v>F.020.01.102</v>
      </c>
      <c r="D2082" s="9" t="s">
        <v>129</v>
      </c>
      <c r="E2082" s="112" t="s">
        <v>362</v>
      </c>
      <c r="F2082" s="115" t="str">
        <f t="shared" si="385"/>
        <v>DMC (50%) co-firing in electrical power plant</v>
      </c>
      <c r="G2082" s="146">
        <v>-0.11438244</v>
      </c>
      <c r="H2082" s="8">
        <f t="shared" si="388"/>
        <v>-0.11438244</v>
      </c>
      <c r="J2082" s="169">
        <v>-2.9208392802479999E-2</v>
      </c>
      <c r="K2082" s="8">
        <f t="shared" si="389"/>
        <v>-2.9208392802479999E-2</v>
      </c>
      <c r="L2082" s="170">
        <v>2.0383551886000001E-3</v>
      </c>
      <c r="M2082" s="170">
        <v>-1.4067318820079997E-2</v>
      </c>
      <c r="N2082" s="170">
        <v>-2.2063171E-5</v>
      </c>
      <c r="O2082" s="170">
        <v>-1.7157366E-2</v>
      </c>
      <c r="Q2082" s="69">
        <v>-19.465073</v>
      </c>
      <c r="S2082" s="116">
        <v>-7.5965759000000002E-3</v>
      </c>
      <c r="T2082" s="116">
        <v>-6.3356717E-3</v>
      </c>
      <c r="U2082" s="116">
        <v>-1.567889E-4</v>
      </c>
      <c r="V2082" s="116">
        <v>-1.1041153E-3</v>
      </c>
      <c r="X2082" s="172">
        <v>-2.8851258000000001E-5</v>
      </c>
    </row>
    <row r="2083" spans="1:24" ht="14.4">
      <c r="A2083" t="s">
        <v>1940</v>
      </c>
      <c r="B2083" s="85" t="s">
        <v>947</v>
      </c>
      <c r="C2083" s="113" t="str">
        <f t="shared" si="384"/>
        <v>F.020.01.103</v>
      </c>
      <c r="D2083" s="9" t="s">
        <v>129</v>
      </c>
      <c r="E2083" s="112" t="s">
        <v>362</v>
      </c>
      <c r="F2083" s="115" t="str">
        <f t="shared" si="385"/>
        <v>Flexible Polymer Foam co-firing in electrical power plant</v>
      </c>
      <c r="G2083" s="146">
        <v>-9.6008373333333327E-2</v>
      </c>
      <c r="H2083" s="8">
        <f t="shared" si="388"/>
        <v>-9.6008373333333327E-2</v>
      </c>
      <c r="J2083" s="169">
        <v>-4.4255167645090007E-2</v>
      </c>
      <c r="K2083" s="8">
        <f t="shared" si="389"/>
        <v>-4.4255167645090007E-2</v>
      </c>
      <c r="L2083" s="170">
        <v>6.17237428E-4</v>
      </c>
      <c r="M2083" s="170">
        <v>-3.0429458276190004E-2</v>
      </c>
      <c r="N2083" s="170">
        <v>-4.1690796900000004E-5</v>
      </c>
      <c r="O2083" s="170">
        <v>-1.4401255999999999E-2</v>
      </c>
      <c r="Q2083" s="69">
        <v>-36.781404999999999</v>
      </c>
      <c r="S2083" s="116">
        <v>-1.3051511E-2</v>
      </c>
      <c r="T2083" s="116">
        <v>-1.073051E-2</v>
      </c>
      <c r="U2083" s="116">
        <v>-2.3465376999999999E-4</v>
      </c>
      <c r="V2083" s="116">
        <v>-2.0863478E-3</v>
      </c>
      <c r="X2083" s="172">
        <v>-5.3133912999999998E-5</v>
      </c>
    </row>
    <row r="2084" spans="1:24" ht="14.4">
      <c r="A2084" t="s">
        <v>957</v>
      </c>
      <c r="B2084" s="85" t="s">
        <v>947</v>
      </c>
      <c r="C2084" s="113" t="str">
        <f t="shared" si="384"/>
        <v>F.020.01.104</v>
      </c>
      <c r="D2084" s="9" t="s">
        <v>129</v>
      </c>
      <c r="E2084" s="112" t="s">
        <v>362</v>
      </c>
      <c r="F2084" s="115" t="str">
        <f t="shared" si="385"/>
        <v>GFRP (50%) co-firing in electrical power plant</v>
      </c>
      <c r="G2084" s="146">
        <v>-0.11438244</v>
      </c>
      <c r="H2084" s="8">
        <f t="shared" si="388"/>
        <v>-0.11438244</v>
      </c>
      <c r="J2084" s="169">
        <v>-2.9208392802479999E-2</v>
      </c>
      <c r="K2084" s="8">
        <f t="shared" si="389"/>
        <v>-2.9208392802479999E-2</v>
      </c>
      <c r="L2084" s="170">
        <v>2.0383551886000001E-3</v>
      </c>
      <c r="M2084" s="170">
        <v>-1.4067318820079997E-2</v>
      </c>
      <c r="N2084" s="170">
        <v>-2.2063171E-5</v>
      </c>
      <c r="O2084" s="170">
        <v>-1.7157366E-2</v>
      </c>
      <c r="Q2084" s="69">
        <v>-19.465073</v>
      </c>
      <c r="S2084" s="116">
        <v>-7.5965759000000002E-3</v>
      </c>
      <c r="T2084" s="116">
        <v>-6.3356717E-3</v>
      </c>
      <c r="U2084" s="116">
        <v>-1.567889E-4</v>
      </c>
      <c r="V2084" s="116">
        <v>-1.1041153E-3</v>
      </c>
      <c r="X2084" s="172">
        <v>-2.8851258000000001E-5</v>
      </c>
    </row>
    <row r="2085" spans="1:24" ht="14.4">
      <c r="A2085" t="s">
        <v>1941</v>
      </c>
      <c r="B2085" s="85" t="s">
        <v>947</v>
      </c>
      <c r="C2085" s="113" t="str">
        <f t="shared" si="384"/>
        <v>F.020.01.105</v>
      </c>
      <c r="D2085" s="9" t="s">
        <v>129</v>
      </c>
      <c r="E2085" s="112" t="s">
        <v>362</v>
      </c>
      <c r="F2085" s="115" t="str">
        <f t="shared" si="385"/>
        <v>Hardwood 0% MC  Bamboo &amp; Cork  co-firing in electrical power plant</v>
      </c>
      <c r="G2085" s="146">
        <v>-1.7041563333333332</v>
      </c>
      <c r="H2085" s="8">
        <f t="shared" si="388"/>
        <v>-1.7041563333333332</v>
      </c>
      <c r="J2085" s="169">
        <v>-0.26817771823870995</v>
      </c>
      <c r="K2085" s="8">
        <f t="shared" si="389"/>
        <v>-0.26817771823870995</v>
      </c>
      <c r="L2085" s="170">
        <v>2.9839170428000001E-3</v>
      </c>
      <c r="M2085" s="170">
        <v>-1.5512683694509999E-2</v>
      </c>
      <c r="N2085" s="170">
        <v>-2.5501586999999998E-5</v>
      </c>
      <c r="O2085" s="170">
        <v>-0.25562344999999997</v>
      </c>
      <c r="Q2085" s="69">
        <v>-22.498591000000001</v>
      </c>
      <c r="S2085" s="116">
        <v>-3.4177213999999997E-2</v>
      </c>
      <c r="T2085" s="116">
        <v>-3.1535315000000001E-2</v>
      </c>
      <c r="U2085" s="116">
        <v>-1.3657139E-3</v>
      </c>
      <c r="V2085" s="116">
        <v>-1.2761852000000001E-3</v>
      </c>
      <c r="X2085" s="172">
        <v>-7.6796023000000004E-5</v>
      </c>
    </row>
    <row r="2086" spans="1:24" ht="14.4">
      <c r="A2086" t="s">
        <v>1942</v>
      </c>
      <c r="B2086" s="85" t="s">
        <v>947</v>
      </c>
      <c r="C2086" s="113" t="str">
        <f t="shared" si="384"/>
        <v>F.020.01.106</v>
      </c>
      <c r="D2086" s="9" t="s">
        <v>129</v>
      </c>
      <c r="E2086" s="112" t="s">
        <v>362</v>
      </c>
      <c r="F2086" s="115" t="str">
        <f t="shared" si="385"/>
        <v>Hardwood 12% MC  Bamboo &amp; Cork  co-firing in electrical power plant</v>
      </c>
      <c r="G2086" s="146">
        <v>-1.4715102666666666</v>
      </c>
      <c r="H2086" s="8">
        <f t="shared" si="388"/>
        <v>-1.4715102666666666</v>
      </c>
      <c r="J2086" s="169">
        <v>-0.22924363662837999</v>
      </c>
      <c r="K2086" s="8">
        <f t="shared" si="389"/>
        <v>-0.22924363662837999</v>
      </c>
      <c r="L2086" s="170">
        <v>3.6376256533000003E-3</v>
      </c>
      <c r="M2086" s="170">
        <v>-1.2132702090780002E-2</v>
      </c>
      <c r="N2086" s="170">
        <v>-2.20201909E-5</v>
      </c>
      <c r="O2086" s="170">
        <v>-0.22072654</v>
      </c>
      <c r="Q2086" s="69">
        <v>-19.427154000000002</v>
      </c>
      <c r="S2086" s="116">
        <v>-2.9299070999999999E-2</v>
      </c>
      <c r="T2086" s="116">
        <v>-2.702746E-2</v>
      </c>
      <c r="U2086" s="116">
        <v>-1.1696461999999999E-3</v>
      </c>
      <c r="V2086" s="116">
        <v>-1.1019643999999999E-3</v>
      </c>
      <c r="X2086" s="172">
        <v>-6.5667187000000005E-5</v>
      </c>
    </row>
    <row r="2087" spans="1:24" ht="14.4">
      <c r="A2087" t="s">
        <v>1943</v>
      </c>
      <c r="B2087" s="85" t="s">
        <v>947</v>
      </c>
      <c r="C2087" s="113" t="str">
        <f t="shared" si="384"/>
        <v>F.020.01.107</v>
      </c>
      <c r="D2087" s="9" t="s">
        <v>129</v>
      </c>
      <c r="E2087" s="112" t="s">
        <v>362</v>
      </c>
      <c r="F2087" s="115" t="str">
        <f t="shared" si="385"/>
        <v>Hardwood fresh 50% MC  Bamboo &amp; Cork,  co-firing in electrical power plant</v>
      </c>
      <c r="G2087" s="146">
        <v>-0.73719120000000005</v>
      </c>
      <c r="H2087" s="8">
        <f t="shared" si="388"/>
        <v>-0.73719120000000005</v>
      </c>
      <c r="J2087" s="169">
        <v>-0.10635293315224</v>
      </c>
      <c r="K2087" s="8">
        <f t="shared" si="389"/>
        <v>-0.10635293315224</v>
      </c>
      <c r="L2087" s="170">
        <v>5.7009775942000011E-3</v>
      </c>
      <c r="M2087" s="170">
        <v>-1.4641991610399999E-3</v>
      </c>
      <c r="N2087" s="170">
        <v>-1.10315854E-5</v>
      </c>
      <c r="O2087" s="170">
        <v>-0.11057868</v>
      </c>
      <c r="Q2087" s="69">
        <v>-9.7325367000000007</v>
      </c>
      <c r="S2087" s="116">
        <v>-1.3901805999999999E-2</v>
      </c>
      <c r="T2087" s="116">
        <v>-1.2798965000000001E-2</v>
      </c>
      <c r="U2087" s="116">
        <v>-5.5078258000000005E-4</v>
      </c>
      <c r="V2087" s="116">
        <v>-5.5205765000000001E-4</v>
      </c>
      <c r="X2087" s="172">
        <v>-3.0540365000000001E-5</v>
      </c>
    </row>
    <row r="2088" spans="1:24" ht="14.4">
      <c r="A2088" t="s">
        <v>2713</v>
      </c>
      <c r="B2088" s="85" t="s">
        <v>947</v>
      </c>
      <c r="C2088" s="113" t="str">
        <f t="shared" si="384"/>
        <v>F.020.01.108</v>
      </c>
      <c r="D2088" s="9" t="s">
        <v>129</v>
      </c>
      <c r="E2088" s="112" t="s">
        <v>362</v>
      </c>
      <c r="F2088" s="115" t="str">
        <f t="shared" si="385"/>
        <v>Paper Cardboard Leather Cotton Wool co-firing in electrical power plant</v>
      </c>
      <c r="G2088" s="146">
        <v>-1.4360868000000002</v>
      </c>
      <c r="H2088" s="8">
        <f t="shared" si="388"/>
        <v>-1.4360868000000002</v>
      </c>
      <c r="J2088" s="169">
        <v>-0.22331540253107601</v>
      </c>
      <c r="K2088" s="8">
        <f t="shared" si="389"/>
        <v>-0.22331540253107601</v>
      </c>
      <c r="L2088" s="170">
        <v>3.7371615428999998E-3</v>
      </c>
      <c r="M2088" s="170">
        <v>-1.1618053972675998E-2</v>
      </c>
      <c r="N2088" s="170">
        <v>-2.14901013E-5</v>
      </c>
      <c r="O2088" s="170">
        <v>-0.21541302000000001</v>
      </c>
      <c r="Q2088" s="69">
        <v>-18.959486999999999</v>
      </c>
      <c r="S2088" s="116">
        <v>-2.8556308999999998E-2</v>
      </c>
      <c r="T2088" s="116">
        <v>-2.6341079E-2</v>
      </c>
      <c r="U2088" s="116">
        <v>-1.1397923E-3</v>
      </c>
      <c r="V2088" s="116">
        <v>-1.0754370000000001E-3</v>
      </c>
      <c r="X2088" s="172">
        <v>-6.3972672999999998E-5</v>
      </c>
    </row>
    <row r="2089" spans="1:24" ht="14.4">
      <c r="A2089" t="s">
        <v>1944</v>
      </c>
      <c r="B2089" s="85" t="s">
        <v>947</v>
      </c>
      <c r="C2089" s="113" t="str">
        <f t="shared" si="384"/>
        <v>F.020.01.109</v>
      </c>
      <c r="D2089" s="9" t="s">
        <v>129</v>
      </c>
      <c r="E2089" s="112" t="s">
        <v>362</v>
      </c>
      <c r="F2089" s="115" t="str">
        <f t="shared" si="385"/>
        <v>Rigid Polymer Foam co-firing in electrical power plant</v>
      </c>
      <c r="G2089" s="146">
        <v>-9.6008373333333327E-2</v>
      </c>
      <c r="H2089" s="8">
        <f t="shared" si="388"/>
        <v>-9.6008373333333327E-2</v>
      </c>
      <c r="J2089" s="169">
        <v>-4.4255167645090007E-2</v>
      </c>
      <c r="K2089" s="8">
        <f t="shared" si="389"/>
        <v>-4.4255167645090007E-2</v>
      </c>
      <c r="L2089" s="170">
        <v>6.17237428E-4</v>
      </c>
      <c r="M2089" s="170">
        <v>-3.0429458276190004E-2</v>
      </c>
      <c r="N2089" s="170">
        <v>-4.1690796900000004E-5</v>
      </c>
      <c r="O2089" s="170">
        <v>-1.4401255999999999E-2</v>
      </c>
      <c r="Q2089" s="69">
        <v>-36.781404999999999</v>
      </c>
      <c r="S2089" s="116">
        <v>-1.3051511E-2</v>
      </c>
      <c r="T2089" s="116">
        <v>-1.073051E-2</v>
      </c>
      <c r="U2089" s="116">
        <v>-2.3465376999999999E-4</v>
      </c>
      <c r="V2089" s="116">
        <v>-2.0863478E-3</v>
      </c>
      <c r="X2089" s="172">
        <v>-5.3133912999999998E-5</v>
      </c>
    </row>
    <row r="2090" spans="1:24" ht="14.4">
      <c r="A2090" t="s">
        <v>1435</v>
      </c>
      <c r="B2090" s="85" t="s">
        <v>947</v>
      </c>
      <c r="C2090" s="113" t="str">
        <f t="shared" si="384"/>
        <v>F.020.01.110</v>
      </c>
      <c r="D2090" s="9" t="s">
        <v>129</v>
      </c>
      <c r="E2090" s="112" t="s">
        <v>362</v>
      </c>
      <c r="F2090" s="115" t="str">
        <f t="shared" si="385"/>
        <v>SMC (50%) co-firing in electrical power plant</v>
      </c>
      <c r="G2090" s="146">
        <v>0.24561756000000001</v>
      </c>
      <c r="H2090" s="8">
        <f t="shared" si="388"/>
        <v>0.24561756000000001</v>
      </c>
      <c r="J2090" s="169">
        <v>2.5461624197520002E-2</v>
      </c>
      <c r="K2090" s="8">
        <f t="shared" si="389"/>
        <v>2.5461624197520002E-2</v>
      </c>
      <c r="L2090" s="170">
        <v>2.3443551886E-3</v>
      </c>
      <c r="M2090" s="170">
        <v>-1.3703301820079998E-2</v>
      </c>
      <c r="N2090" s="170">
        <v>-2.2063171E-5</v>
      </c>
      <c r="O2090" s="170">
        <v>3.6842633999999999E-2</v>
      </c>
      <c r="Q2090" s="69">
        <v>-19.465073</v>
      </c>
      <c r="S2090" s="116">
        <v>-1.6903033999999999E-3</v>
      </c>
      <c r="T2090" s="116">
        <v>-7.0474551999999998E-4</v>
      </c>
      <c r="U2090" s="116">
        <v>1.185574E-4</v>
      </c>
      <c r="V2090" s="116">
        <v>-1.1041153E-3</v>
      </c>
      <c r="X2090" s="172">
        <v>-1.8627524999999999E-5</v>
      </c>
    </row>
    <row r="2091" spans="1:24" ht="14.4">
      <c r="A2091" t="s">
        <v>1945</v>
      </c>
      <c r="B2091" s="85" t="s">
        <v>947</v>
      </c>
      <c r="C2091" s="113" t="str">
        <f t="shared" si="384"/>
        <v>F.020.01.111</v>
      </c>
      <c r="D2091" s="9" t="s">
        <v>129</v>
      </c>
      <c r="E2091" s="112" t="s">
        <v>362</v>
      </c>
      <c r="F2091" s="115" t="str">
        <f t="shared" si="385"/>
        <v>Softwood 0% MC co-firing in electrical power plant</v>
      </c>
      <c r="G2091" s="146">
        <v>-1.7328780666666665</v>
      </c>
      <c r="H2091" s="8">
        <f t="shared" si="388"/>
        <v>-1.7328780666666665</v>
      </c>
      <c r="J2091" s="169">
        <v>-0.27231437791565999</v>
      </c>
      <c r="K2091" s="8">
        <f t="shared" si="389"/>
        <v>-0.27231437791565999</v>
      </c>
      <c r="L2091" s="170">
        <v>3.2092122311000002E-3</v>
      </c>
      <c r="M2091" s="170">
        <v>-1.556594875756E-2</v>
      </c>
      <c r="N2091" s="170">
        <v>-2.59313892E-5</v>
      </c>
      <c r="O2091" s="170">
        <v>-0.25993170999999998</v>
      </c>
      <c r="Q2091" s="69">
        <v>-22.877780999999999</v>
      </c>
      <c r="S2091" s="116">
        <v>-3.4718206000000001E-2</v>
      </c>
      <c r="T2091" s="116">
        <v>-3.2033368E-2</v>
      </c>
      <c r="U2091" s="116">
        <v>-1.3871440999999999E-3</v>
      </c>
      <c r="V2091" s="116">
        <v>-1.2976940000000001E-3</v>
      </c>
      <c r="X2091" s="172">
        <v>-7.7983974999999996E-5</v>
      </c>
    </row>
    <row r="2092" spans="1:24" ht="14.4">
      <c r="A2092" t="s">
        <v>1946</v>
      </c>
      <c r="B2092" s="85" t="s">
        <v>947</v>
      </c>
      <c r="C2092" s="113" t="str">
        <f t="shared" si="384"/>
        <v>F.020.01.112</v>
      </c>
      <c r="D2092" s="9" t="s">
        <v>129</v>
      </c>
      <c r="E2092" s="112" t="s">
        <v>362</v>
      </c>
      <c r="F2092" s="115" t="str">
        <f t="shared" si="385"/>
        <v>Softwood 12% MC co-firing in electrical power plant</v>
      </c>
      <c r="G2092" s="146">
        <v>-1.4935302666666668</v>
      </c>
      <c r="H2092" s="8">
        <f t="shared" si="388"/>
        <v>-1.4935302666666668</v>
      </c>
      <c r="J2092" s="169">
        <v>-0.23225873880308001</v>
      </c>
      <c r="K2092" s="8">
        <f t="shared" si="389"/>
        <v>-0.23225873880308001</v>
      </c>
      <c r="L2092" s="170">
        <v>3.8817520015000002E-3</v>
      </c>
      <c r="M2092" s="170">
        <v>-1.2088601098780001E-2</v>
      </c>
      <c r="N2092" s="170">
        <v>-2.23497058E-5</v>
      </c>
      <c r="O2092" s="170">
        <v>-0.22402954</v>
      </c>
      <c r="Q2092" s="69">
        <v>-19.717866999999998</v>
      </c>
      <c r="S2092" s="116">
        <v>-2.9699540999999999E-2</v>
      </c>
      <c r="T2092" s="116">
        <v>-2.7395658E-2</v>
      </c>
      <c r="U2092" s="116">
        <v>-1.1854284E-3</v>
      </c>
      <c r="V2092" s="116">
        <v>-1.1184545E-3</v>
      </c>
      <c r="X2092" s="172">
        <v>-6.6534555000000002E-5</v>
      </c>
    </row>
    <row r="2093" spans="1:24" ht="14.4">
      <c r="A2093" t="s">
        <v>1947</v>
      </c>
      <c r="B2093" s="85" t="s">
        <v>947</v>
      </c>
      <c r="C2093" s="113" t="str">
        <f t="shared" si="384"/>
        <v>F.020.01.113</v>
      </c>
      <c r="D2093" s="9" t="s">
        <v>129</v>
      </c>
      <c r="E2093" s="112" t="s">
        <v>362</v>
      </c>
      <c r="F2093" s="115" t="str">
        <f t="shared" si="385"/>
        <v>Softwood fresh 50% MC co-firing in electrical power plant</v>
      </c>
      <c r="G2093" s="146">
        <v>-0.74676513333333339</v>
      </c>
      <c r="H2093" s="8">
        <f t="shared" si="388"/>
        <v>-0.74676513333333339</v>
      </c>
      <c r="J2093" s="169">
        <v>-0.10728514484959099</v>
      </c>
      <c r="K2093" s="8">
        <f t="shared" si="389"/>
        <v>-0.10728514484959099</v>
      </c>
      <c r="L2093" s="170">
        <v>5.9800760505E-3</v>
      </c>
      <c r="M2093" s="170">
        <v>-1.2392760473910001E-3</v>
      </c>
      <c r="N2093" s="170">
        <v>-1.11748527E-5</v>
      </c>
      <c r="O2093" s="170">
        <v>-0.11201477</v>
      </c>
      <c r="Q2093" s="69">
        <v>-9.8589333000000003</v>
      </c>
      <c r="S2093" s="116">
        <v>-1.4041305E-2</v>
      </c>
      <c r="T2093" s="116">
        <v>-1.2926002000000001E-2</v>
      </c>
      <c r="U2093" s="116">
        <v>-5.5607555000000003E-4</v>
      </c>
      <c r="V2093" s="116">
        <v>-5.5922722999999998E-4</v>
      </c>
      <c r="X2093" s="172">
        <v>-3.0812363999999998E-5</v>
      </c>
    </row>
    <row r="2094" spans="1:24" ht="14.4">
      <c r="B2094" s="85"/>
      <c r="C2094" s="113"/>
      <c r="D2094" s="1" t="s">
        <v>130</v>
      </c>
      <c r="E2094" s="112"/>
      <c r="H2094" s="8"/>
      <c r="Q2094"/>
      <c r="X2094" s="3"/>
    </row>
    <row r="2095" spans="1:24" ht="14.4">
      <c r="A2095" t="s">
        <v>958</v>
      </c>
      <c r="B2095" s="85" t="s">
        <v>947</v>
      </c>
      <c r="C2095" s="113" t="str">
        <f t="shared" ref="C2095:C2126" si="390">MID(A2095,1,12)</f>
        <v>F.030.01.101</v>
      </c>
      <c r="D2095" s="9" t="s">
        <v>130</v>
      </c>
      <c r="E2095" s="112" t="s">
        <v>362</v>
      </c>
      <c r="F2095" s="115" t="str">
        <f t="shared" ref="F2095:F2126" si="391">MID(A2095, 21,85)</f>
        <v>ABS (Acrylonitrile butadiene styrene) co-firing in electrical power plant</v>
      </c>
      <c r="G2095" s="146">
        <v>-0.5147882800000001</v>
      </c>
      <c r="H2095" s="8">
        <f t="shared" ref="H2095:H2122" si="392">G2095</f>
        <v>-0.5147882800000001</v>
      </c>
      <c r="J2095" s="169">
        <v>-0.10844045780569</v>
      </c>
      <c r="K2095" s="8">
        <f t="shared" ref="K2095:K2122" si="393">J2095</f>
        <v>-0.10844045780569</v>
      </c>
      <c r="L2095" s="170">
        <v>4.3853647899999995E-3</v>
      </c>
      <c r="M2095" s="170">
        <v>-3.5553038718490006E-2</v>
      </c>
      <c r="N2095" s="170">
        <v>-5.4541877200000001E-5</v>
      </c>
      <c r="O2095" s="170">
        <v>-7.7218242000000006E-2</v>
      </c>
      <c r="Q2095" s="69">
        <v>-48.119177999999998</v>
      </c>
      <c r="S2095" s="116">
        <v>-2.2677366000000001E-2</v>
      </c>
      <c r="T2095" s="116">
        <v>-1.9378706999999998E-2</v>
      </c>
      <c r="U2095" s="116">
        <v>-5.6919942E-4</v>
      </c>
      <c r="V2095" s="116">
        <v>-2.7294591000000001E-3</v>
      </c>
      <c r="X2095" s="172">
        <v>-7.8189303999999998E-5</v>
      </c>
    </row>
    <row r="2096" spans="1:24" ht="14.4">
      <c r="A2096" t="s">
        <v>959</v>
      </c>
      <c r="B2096" s="85" t="s">
        <v>947</v>
      </c>
      <c r="C2096" s="113" t="str">
        <f t="shared" si="390"/>
        <v>F.030.01.102</v>
      </c>
      <c r="D2096" s="9" t="s">
        <v>130</v>
      </c>
      <c r="E2096" s="112" t="s">
        <v>362</v>
      </c>
      <c r="F2096" s="115" t="str">
        <f t="shared" si="391"/>
        <v>bio-PE (Polyethylene) co-firing in electrical power plant</v>
      </c>
      <c r="G2096" s="146">
        <v>-4.2699647333333335</v>
      </c>
      <c r="H2096" s="8">
        <f t="shared" si="392"/>
        <v>-4.2699647333333335</v>
      </c>
      <c r="J2096" s="169">
        <v>-0.67720565064262006</v>
      </c>
      <c r="K2096" s="8">
        <f t="shared" si="393"/>
        <v>-0.67720565064262006</v>
      </c>
      <c r="L2096" s="170">
        <v>5.0766909719999996E-3</v>
      </c>
      <c r="M2096" s="170">
        <v>-4.1723734380619999E-2</v>
      </c>
      <c r="N2096" s="170">
        <v>-6.3897234000000002E-5</v>
      </c>
      <c r="O2096" s="170">
        <v>-0.64049471000000002</v>
      </c>
      <c r="Q2096" s="69">
        <v>-56.372875000000001</v>
      </c>
      <c r="S2096" s="116">
        <v>-8.6115386000000002E-2</v>
      </c>
      <c r="T2096" s="116">
        <v>-7.9474028000000002E-2</v>
      </c>
      <c r="U2096" s="116">
        <v>-3.4437258000000002E-3</v>
      </c>
      <c r="V2096" s="116">
        <v>-3.1976325999999999E-3</v>
      </c>
      <c r="X2096" s="69">
        <v>-1.9388007E-4</v>
      </c>
    </row>
    <row r="2097" spans="1:24" ht="14.4">
      <c r="A2097" t="s">
        <v>960</v>
      </c>
      <c r="B2097" s="85" t="s">
        <v>947</v>
      </c>
      <c r="C2097" s="113" t="str">
        <f t="shared" si="390"/>
        <v>F.030.01.103</v>
      </c>
      <c r="D2097" s="9" t="s">
        <v>130</v>
      </c>
      <c r="E2097" s="112" t="s">
        <v>362</v>
      </c>
      <c r="F2097" s="115" t="str">
        <f t="shared" si="391"/>
        <v>CA (Cellulose polymers) co-firing in electrical power plant</v>
      </c>
      <c r="G2097" s="146">
        <v>-1.4265128666666669</v>
      </c>
      <c r="H2097" s="8">
        <f t="shared" si="392"/>
        <v>-1.4265128666666669</v>
      </c>
      <c r="J2097" s="169">
        <v>-0.22305320834572501</v>
      </c>
      <c r="K2097" s="8">
        <f t="shared" si="393"/>
        <v>-0.22305320834572501</v>
      </c>
      <c r="L2097" s="170">
        <v>3.1520631765E-3</v>
      </c>
      <c r="M2097" s="170">
        <v>-1.2206994688324998E-2</v>
      </c>
      <c r="N2097" s="170">
        <v>-2.1346833900000002E-5</v>
      </c>
      <c r="O2097" s="170">
        <v>-0.21397693000000001</v>
      </c>
      <c r="Q2097" s="69">
        <v>-18.833089999999999</v>
      </c>
      <c r="S2097" s="116">
        <v>-2.8478057000000001E-2</v>
      </c>
      <c r="T2097" s="116">
        <v>-2.6272514E-2</v>
      </c>
      <c r="U2097" s="116">
        <v>-1.1372750000000001E-3</v>
      </c>
      <c r="V2097" s="116">
        <v>-1.0682674000000001E-3</v>
      </c>
      <c r="X2097" s="172">
        <v>-6.3886652000000001E-5</v>
      </c>
    </row>
    <row r="2098" spans="1:24" ht="14.4">
      <c r="A2098" t="s">
        <v>961</v>
      </c>
      <c r="B2098" s="85" t="s">
        <v>947</v>
      </c>
      <c r="C2098" s="113" t="str">
        <f t="shared" si="390"/>
        <v>F.030.01.104</v>
      </c>
      <c r="D2098" s="9" t="s">
        <v>130</v>
      </c>
      <c r="E2098" s="112" t="s">
        <v>362</v>
      </c>
      <c r="F2098" s="115" t="str">
        <f t="shared" si="391"/>
        <v>Ionomer co-firing in electrical power plant</v>
      </c>
      <c r="G2098" s="146">
        <v>-0.43585611333333329</v>
      </c>
      <c r="H2098" s="8">
        <f t="shared" si="392"/>
        <v>-0.43585611333333329</v>
      </c>
      <c r="J2098" s="169">
        <v>-9.6476460695359992E-2</v>
      </c>
      <c r="K2098" s="8">
        <f t="shared" si="393"/>
        <v>-9.6476460695359992E-2</v>
      </c>
      <c r="L2098" s="170">
        <v>4.0894562119999991E-3</v>
      </c>
      <c r="M2098" s="170">
        <v>-3.5133989555159999E-2</v>
      </c>
      <c r="N2098" s="170">
        <v>-5.35103522E-5</v>
      </c>
      <c r="O2098" s="170">
        <v>-6.5378416999999994E-2</v>
      </c>
      <c r="Q2098" s="69">
        <v>-47.209122999999998</v>
      </c>
      <c r="S2098" s="116">
        <v>-2.1167623999999999E-2</v>
      </c>
      <c r="T2098" s="116">
        <v>-1.7981811E-2</v>
      </c>
      <c r="U2098" s="116">
        <v>-5.0797495000000001E-4</v>
      </c>
      <c r="V2098" s="116">
        <v>-2.6778381000000001E-3</v>
      </c>
      <c r="X2098" s="172">
        <v>-7.4910609000000005E-5</v>
      </c>
    </row>
    <row r="2099" spans="1:24" ht="14.4">
      <c r="A2099" t="s">
        <v>2714</v>
      </c>
      <c r="B2099" s="85" t="s">
        <v>947</v>
      </c>
      <c r="C2099" s="113" t="str">
        <f t="shared" si="390"/>
        <v>F.030.01.105</v>
      </c>
      <c r="D2099" s="9" t="s">
        <v>130</v>
      </c>
      <c r="E2099" s="112" t="s">
        <v>362</v>
      </c>
      <c r="F2099" s="115" t="str">
        <f t="shared" si="391"/>
        <v>PA-11 (Nylon-11) co-firing in electrical power plant</v>
      </c>
      <c r="G2099" s="146">
        <v>-3.5806430666666667</v>
      </c>
      <c r="H2099" s="8">
        <f t="shared" si="392"/>
        <v>-3.5806430666666667</v>
      </c>
      <c r="J2099" s="169">
        <v>-0.56908159365374</v>
      </c>
      <c r="K2099" s="8">
        <f t="shared" si="393"/>
        <v>-0.56908159365374</v>
      </c>
      <c r="L2099" s="170">
        <v>3.7088054900000001E-3</v>
      </c>
      <c r="M2099" s="170">
        <v>-3.5640357157340007E-2</v>
      </c>
      <c r="N2099" s="170">
        <v>-5.3581986399999998E-5</v>
      </c>
      <c r="O2099" s="170">
        <v>-0.53709646</v>
      </c>
      <c r="Q2099" s="69">
        <v>-47.272320999999998</v>
      </c>
      <c r="S2099" s="116">
        <v>-7.2323102E-2</v>
      </c>
      <c r="T2099" s="116">
        <v>-6.6748917000000005E-2</v>
      </c>
      <c r="U2099" s="116">
        <v>-2.8927618E-3</v>
      </c>
      <c r="V2099" s="116">
        <v>-2.6814229E-3</v>
      </c>
      <c r="X2099" s="69">
        <v>-1.629143E-4</v>
      </c>
    </row>
    <row r="2100" spans="1:24" ht="14.4">
      <c r="A2100" t="s">
        <v>962</v>
      </c>
      <c r="B2100" s="85" t="s">
        <v>947</v>
      </c>
      <c r="C2100" s="113" t="str">
        <f t="shared" si="390"/>
        <v>F.030.01.106</v>
      </c>
      <c r="D2100" s="9" t="s">
        <v>130</v>
      </c>
      <c r="E2100" s="112" t="s">
        <v>362</v>
      </c>
      <c r="F2100" s="115" t="str">
        <f t="shared" si="391"/>
        <v>PA (Nylons, Polyamides) co-firing in electrical power plant</v>
      </c>
      <c r="G2100" s="146">
        <v>-0.28345707333333336</v>
      </c>
      <c r="H2100" s="8">
        <f t="shared" si="392"/>
        <v>-0.28345707333333336</v>
      </c>
      <c r="J2100" s="169">
        <v>-6.6447464343000001E-2</v>
      </c>
      <c r="K2100" s="8">
        <f t="shared" si="393"/>
        <v>-6.6447464343000001E-2</v>
      </c>
      <c r="L2100" s="170">
        <v>3.1567028419000002E-3</v>
      </c>
      <c r="M2100" s="170">
        <v>-2.7044402497400002E-2</v>
      </c>
      <c r="N2100" s="170">
        <v>-4.1203687500000002E-5</v>
      </c>
      <c r="O2100" s="170">
        <v>-4.2518561000000003E-2</v>
      </c>
      <c r="Q2100" s="69">
        <v>-36.351657000000003</v>
      </c>
      <c r="S2100" s="116">
        <v>-1.5450953E-2</v>
      </c>
      <c r="T2100" s="116">
        <v>-1.3037396E-2</v>
      </c>
      <c r="U2100" s="116">
        <v>-3.5158614999999997E-4</v>
      </c>
      <c r="V2100" s="116">
        <v>-2.0619712000000002E-3</v>
      </c>
      <c r="X2100" s="172">
        <v>-5.6223149000000001E-5</v>
      </c>
    </row>
    <row r="2101" spans="1:24" ht="14.4">
      <c r="A2101" t="s">
        <v>963</v>
      </c>
      <c r="B2101" s="85" t="s">
        <v>947</v>
      </c>
      <c r="C2101" s="113" t="str">
        <f t="shared" si="390"/>
        <v>F.030.01.107</v>
      </c>
      <c r="D2101" s="9" t="s">
        <v>130</v>
      </c>
      <c r="E2101" s="112" t="s">
        <v>362</v>
      </c>
      <c r="F2101" s="115" t="str">
        <f t="shared" si="391"/>
        <v>PC (Polycarbonate) co-firing in electrical power plant</v>
      </c>
      <c r="G2101" s="146">
        <v>5.825250466666667E-2</v>
      </c>
      <c r="H2101" s="8">
        <f t="shared" si="392"/>
        <v>5.825250466666667E-2</v>
      </c>
      <c r="J2101" s="169">
        <v>-1.6345260768600003E-2</v>
      </c>
      <c r="K2101" s="8">
        <f t="shared" si="393"/>
        <v>-1.6345260768600003E-2</v>
      </c>
      <c r="L2101" s="170">
        <v>3.2858215412000001E-3</v>
      </c>
      <c r="M2101" s="170">
        <v>-2.8325834539700001E-2</v>
      </c>
      <c r="N2101" s="170">
        <v>-4.3123470099999998E-5</v>
      </c>
      <c r="O2101" s="170">
        <v>8.7378756999999998E-3</v>
      </c>
      <c r="Q2101" s="69">
        <v>-38.045371000000003</v>
      </c>
      <c r="S2101" s="116">
        <v>-1.0411956999999999E-2</v>
      </c>
      <c r="T2101" s="116">
        <v>-8.1545052000000003E-3</v>
      </c>
      <c r="U2101" s="199">
        <v>-9.9408569999999993E-5</v>
      </c>
      <c r="V2101" s="116">
        <v>-2.1580435999999999E-3</v>
      </c>
      <c r="X2101" s="172">
        <v>-4.8957625999999998E-5</v>
      </c>
    </row>
    <row r="2102" spans="1:24" ht="14.4">
      <c r="A2102" t="s">
        <v>3310</v>
      </c>
      <c r="B2102" s="85" t="s">
        <v>947</v>
      </c>
      <c r="C2102" s="113" t="str">
        <f t="shared" si="390"/>
        <v>F.030.01.108</v>
      </c>
      <c r="D2102" s="9" t="s">
        <v>130</v>
      </c>
      <c r="E2102" s="112" t="s">
        <v>362</v>
      </c>
      <c r="F2102" s="115" t="str">
        <f t="shared" si="391"/>
        <v>PE (Polyethylene HDPE LDPE LLDPE) co-firing in electrical power plant</v>
      </c>
      <c r="G2102" s="146">
        <v>-1.1299647333333334</v>
      </c>
      <c r="H2102" s="8">
        <f t="shared" si="392"/>
        <v>-1.1299647333333334</v>
      </c>
      <c r="J2102" s="169">
        <v>-0.20660766084262</v>
      </c>
      <c r="K2102" s="8">
        <f t="shared" si="393"/>
        <v>-0.20660766084262</v>
      </c>
      <c r="L2102" s="170">
        <v>4.8930909719999997E-3</v>
      </c>
      <c r="M2102" s="170">
        <v>-4.1942144580619997E-2</v>
      </c>
      <c r="N2102" s="170">
        <v>-6.3897234000000002E-5</v>
      </c>
      <c r="O2102" s="170">
        <v>-0.16949470999999999</v>
      </c>
      <c r="Q2102" s="69">
        <v>-56.372875000000001</v>
      </c>
      <c r="S2102" s="116">
        <v>-3.5170528E-2</v>
      </c>
      <c r="T2102" s="116">
        <v>-3.0904925E-2</v>
      </c>
      <c r="U2102" s="116">
        <v>-1.0679694999999999E-3</v>
      </c>
      <c r="V2102" s="116">
        <v>-3.1976325999999999E-3</v>
      </c>
      <c r="X2102" s="69">
        <v>-1.0644012E-4</v>
      </c>
    </row>
    <row r="2103" spans="1:24" ht="14.4">
      <c r="A2103" t="s">
        <v>964</v>
      </c>
      <c r="B2103" s="85" t="s">
        <v>947</v>
      </c>
      <c r="C2103" s="113" t="str">
        <f t="shared" si="390"/>
        <v>F.030.01.111</v>
      </c>
      <c r="D2103" s="9" t="s">
        <v>130</v>
      </c>
      <c r="E2103" s="112" t="s">
        <v>362</v>
      </c>
      <c r="F2103" s="115" t="str">
        <f t="shared" si="391"/>
        <v>PET (Polyethylene terephthalate) co-firing in electrical power plant</v>
      </c>
      <c r="G2103" s="146">
        <v>6.693764666666667E-2</v>
      </c>
      <c r="H2103" s="8">
        <f t="shared" si="392"/>
        <v>6.693764666666667E-2</v>
      </c>
      <c r="J2103" s="169">
        <v>-3.3441356071400013E-3</v>
      </c>
      <c r="K2103" s="8">
        <f t="shared" si="393"/>
        <v>-3.3441356071400013E-3</v>
      </c>
      <c r="L2103" s="170">
        <v>5.2590508916999998E-3</v>
      </c>
      <c r="M2103" s="170">
        <v>-1.861056682234E-2</v>
      </c>
      <c r="N2103" s="170">
        <v>-3.3266676499999997E-5</v>
      </c>
      <c r="O2103" s="170">
        <v>1.0040647E-2</v>
      </c>
      <c r="Q2103" s="69">
        <v>-29.349285999999999</v>
      </c>
      <c r="S2103" s="116">
        <v>-7.1296086000000002E-3</v>
      </c>
      <c r="T2103" s="116">
        <v>-5.4295139000000003E-3</v>
      </c>
      <c r="U2103" s="199">
        <v>-3.5318246999999999E-5</v>
      </c>
      <c r="V2103" s="116">
        <v>-1.6647764999999999E-3</v>
      </c>
      <c r="X2103" s="172">
        <v>-3.5498155000000002E-5</v>
      </c>
    </row>
    <row r="2104" spans="1:24" ht="14.4">
      <c r="A2104" t="s">
        <v>965</v>
      </c>
      <c r="B2104" s="85" t="s">
        <v>947</v>
      </c>
      <c r="C2104" s="113" t="str">
        <f t="shared" si="390"/>
        <v>F.030.01.112</v>
      </c>
      <c r="D2104" s="9" t="s">
        <v>130</v>
      </c>
      <c r="E2104" s="112" t="s">
        <v>362</v>
      </c>
      <c r="F2104" s="115" t="str">
        <f t="shared" si="391"/>
        <v>PHA (Polyhydroxyalkanoates) co-firing in electrical power plant</v>
      </c>
      <c r="G2104" s="146">
        <v>-2.5179388666666664</v>
      </c>
      <c r="H2104" s="8">
        <f t="shared" si="392"/>
        <v>-2.5179388666666664</v>
      </c>
      <c r="J2104" s="169">
        <v>-0.40195483223765999</v>
      </c>
      <c r="K2104" s="8">
        <f t="shared" si="393"/>
        <v>-0.40195483223765999</v>
      </c>
      <c r="L2104" s="170">
        <v>1.798881928E-3</v>
      </c>
      <c r="M2104" s="170">
        <v>-2.6025204854360003E-2</v>
      </c>
      <c r="N2104" s="170">
        <v>-3.7679311300000002E-5</v>
      </c>
      <c r="O2104" s="170">
        <v>-0.37769082999999998</v>
      </c>
      <c r="Q2104" s="69">
        <v>-33.242300999999998</v>
      </c>
      <c r="S2104" s="116">
        <v>-5.1020186000000002E-2</v>
      </c>
      <c r="T2104" s="116">
        <v>-4.7093031E-2</v>
      </c>
      <c r="U2104" s="116">
        <v>-2.0415548E-3</v>
      </c>
      <c r="V2104" s="116">
        <v>-1.8855994999999999E-3</v>
      </c>
      <c r="X2104" s="69">
        <v>-1.1505453E-4</v>
      </c>
    </row>
    <row r="2105" spans="1:24" ht="14.4">
      <c r="A2105" t="s">
        <v>966</v>
      </c>
      <c r="B2105" s="85" t="s">
        <v>947</v>
      </c>
      <c r="C2105" s="113" t="str">
        <f t="shared" si="390"/>
        <v>F.030.01.113</v>
      </c>
      <c r="D2105" s="9" t="s">
        <v>130</v>
      </c>
      <c r="E2105" s="112" t="s">
        <v>362</v>
      </c>
      <c r="F2105" s="115" t="str">
        <f t="shared" si="391"/>
        <v>PLA (Polylactide) co-firing in electrical power plant</v>
      </c>
      <c r="G2105" s="146">
        <v>-1.6754346000000002</v>
      </c>
      <c r="H2105" s="8">
        <f t="shared" si="392"/>
        <v>-1.6754346000000002</v>
      </c>
      <c r="J2105" s="169">
        <v>-0.26444306986256</v>
      </c>
      <c r="K2105" s="8">
        <f t="shared" si="393"/>
        <v>-0.26444306986256</v>
      </c>
      <c r="L2105" s="170">
        <v>2.5750217635999999E-3</v>
      </c>
      <c r="M2105" s="170">
        <v>-1.567782984146E-2</v>
      </c>
      <c r="N2105" s="170">
        <v>-2.50717847E-5</v>
      </c>
      <c r="O2105" s="170">
        <v>-0.25131519000000002</v>
      </c>
      <c r="Q2105" s="69">
        <v>-22.119402000000001</v>
      </c>
      <c r="S2105" s="116">
        <v>-3.3672970000000003E-2</v>
      </c>
      <c r="T2105" s="116">
        <v>-3.1072343999999998E-2</v>
      </c>
      <c r="U2105" s="116">
        <v>-1.3459489999999999E-3</v>
      </c>
      <c r="V2105" s="116">
        <v>-1.2546765000000001E-3</v>
      </c>
      <c r="X2105" s="172">
        <v>-7.5719657999999998E-5</v>
      </c>
    </row>
    <row r="2106" spans="1:24" ht="14.4">
      <c r="A2106" t="s">
        <v>967</v>
      </c>
      <c r="B2106" s="85" t="s">
        <v>947</v>
      </c>
      <c r="C2106" s="113" t="str">
        <f t="shared" si="390"/>
        <v>F.030.01.114</v>
      </c>
      <c r="D2106" s="9" t="s">
        <v>130</v>
      </c>
      <c r="E2106" s="112" t="s">
        <v>362</v>
      </c>
      <c r="F2106" s="115" t="str">
        <f t="shared" si="391"/>
        <v>PMMA (Polymethyl methacrylate) co-firing in electrical power plant</v>
      </c>
      <c r="G2106" s="146">
        <v>-0.20305190000000001</v>
      </c>
      <c r="H2106" s="8">
        <f t="shared" si="392"/>
        <v>-0.20305190000000001</v>
      </c>
      <c r="J2106" s="169">
        <v>-5.1388087824539998E-2</v>
      </c>
      <c r="K2106" s="8">
        <f t="shared" si="393"/>
        <v>-5.1388087824539998E-2</v>
      </c>
      <c r="L2106" s="170">
        <v>2.7337009909000004E-3</v>
      </c>
      <c r="M2106" s="170">
        <v>-2.3628043712139998E-2</v>
      </c>
      <c r="N2106" s="170">
        <v>-3.5960103299999998E-5</v>
      </c>
      <c r="O2106" s="170">
        <v>-3.0457785000000001E-2</v>
      </c>
      <c r="Q2106" s="69">
        <v>-31.725542000000001</v>
      </c>
      <c r="S2106" s="116">
        <v>-1.2769134E-2</v>
      </c>
      <c r="T2106" s="116">
        <v>-1.0696099000000001E-2</v>
      </c>
      <c r="U2106" s="116">
        <v>-2.7347042E-4</v>
      </c>
      <c r="V2106" s="116">
        <v>-1.7995646E-3</v>
      </c>
      <c r="X2106" s="172">
        <v>-4.7845013999999998E-5</v>
      </c>
    </row>
    <row r="2107" spans="1:24" ht="14.4">
      <c r="A2107" t="s">
        <v>968</v>
      </c>
      <c r="B2107" s="85" t="s">
        <v>947</v>
      </c>
      <c r="C2107" s="113" t="str">
        <f t="shared" si="390"/>
        <v>F.030.01.115</v>
      </c>
      <c r="D2107" s="9" t="s">
        <v>130</v>
      </c>
      <c r="E2107" s="112" t="s">
        <v>362</v>
      </c>
      <c r="F2107" s="115" t="str">
        <f t="shared" si="391"/>
        <v>POM (Polyoxymethylene, polyacetaal) co-firing in electrical power plant</v>
      </c>
      <c r="G2107" s="146">
        <v>-5.2251999333333334E-2</v>
      </c>
      <c r="H2107" s="8">
        <f t="shared" si="392"/>
        <v>-5.2251999333333334E-2</v>
      </c>
      <c r="J2107" s="169">
        <v>-2.1121530968239998E-2</v>
      </c>
      <c r="K2107" s="8">
        <f t="shared" si="393"/>
        <v>-2.1121530968239998E-2</v>
      </c>
      <c r="L2107" s="170">
        <v>1.7202471907000001E-3</v>
      </c>
      <c r="M2107" s="170">
        <v>-1.4981198751839999E-2</v>
      </c>
      <c r="N2107" s="170">
        <v>-2.2779507100000002E-5</v>
      </c>
      <c r="O2107" s="170">
        <v>-7.8377998999999993E-3</v>
      </c>
      <c r="Q2107" s="69">
        <v>-20.097055999999998</v>
      </c>
      <c r="S2107" s="116">
        <v>-6.8510775000000003E-3</v>
      </c>
      <c r="T2107" s="116">
        <v>-5.5956024E-3</v>
      </c>
      <c r="U2107" s="116">
        <v>-1.1551195E-4</v>
      </c>
      <c r="V2107" s="116">
        <v>-1.1399632E-3</v>
      </c>
      <c r="X2107" s="172">
        <v>-2.8185638000000001E-5</v>
      </c>
    </row>
    <row r="2108" spans="1:24" ht="14.4">
      <c r="A2108" t="s">
        <v>969</v>
      </c>
      <c r="B2108" s="85" t="s">
        <v>947</v>
      </c>
      <c r="C2108" s="113" t="str">
        <f t="shared" si="390"/>
        <v>F.030.01.116</v>
      </c>
      <c r="D2108" s="9" t="s">
        <v>130</v>
      </c>
      <c r="E2108" s="112" t="s">
        <v>362</v>
      </c>
      <c r="F2108" s="115" t="str">
        <f t="shared" si="391"/>
        <v>PP (Polypropylene) co-firing in electrical power plant</v>
      </c>
      <c r="G2108" s="146">
        <v>-0.94710300000000014</v>
      </c>
      <c r="H2108" s="8">
        <f t="shared" si="392"/>
        <v>-0.94710300000000014</v>
      </c>
      <c r="J2108" s="169">
        <v>-0.17761319195152001</v>
      </c>
      <c r="K2108" s="8">
        <f t="shared" si="393"/>
        <v>-0.17761319195152001</v>
      </c>
      <c r="L2108" s="170">
        <v>4.6725113379999994E-3</v>
      </c>
      <c r="M2108" s="170">
        <v>-4.0159092461519996E-2</v>
      </c>
      <c r="N2108" s="170">
        <v>-6.1160828000000002E-5</v>
      </c>
      <c r="O2108" s="170">
        <v>-0.14206545000000001</v>
      </c>
      <c r="Q2108" s="69">
        <v>-53.9587</v>
      </c>
      <c r="S2108" s="116">
        <v>-3.1483260999999998E-2</v>
      </c>
      <c r="T2108" s="116">
        <v>-2.7502047000000002E-2</v>
      </c>
      <c r="U2108" s="116">
        <v>-9.2052028000000005E-4</v>
      </c>
      <c r="V2108" s="116">
        <v>-3.0606937E-3</v>
      </c>
      <c r="X2108" s="172">
        <v>-9.8139113999999995E-5</v>
      </c>
    </row>
    <row r="2109" spans="1:24" ht="14.4">
      <c r="A2109" t="s">
        <v>970</v>
      </c>
      <c r="B2109" s="85" t="s">
        <v>947</v>
      </c>
      <c r="C2109" s="113" t="str">
        <f t="shared" si="390"/>
        <v>F.030.01.117</v>
      </c>
      <c r="D2109" s="9" t="s">
        <v>130</v>
      </c>
      <c r="E2109" s="112" t="s">
        <v>362</v>
      </c>
      <c r="F2109" s="115" t="str">
        <f t="shared" si="391"/>
        <v>PS (Polystyrene) co-firing in electrical power plant</v>
      </c>
      <c r="G2109" s="146">
        <v>-0.64104301333333336</v>
      </c>
      <c r="H2109" s="8">
        <f t="shared" si="392"/>
        <v>-0.64104301333333336</v>
      </c>
      <c r="J2109" s="169">
        <v>-0.13109385001599</v>
      </c>
      <c r="K2109" s="8">
        <f t="shared" si="393"/>
        <v>-0.13109385001599</v>
      </c>
      <c r="L2109" s="170">
        <v>4.6133322949999996E-3</v>
      </c>
      <c r="M2109" s="170">
        <v>-3.9490558027490005E-2</v>
      </c>
      <c r="N2109" s="170">
        <v>-6.0172283499999998E-5</v>
      </c>
      <c r="O2109" s="170">
        <v>-9.6156452000000003E-2</v>
      </c>
      <c r="Q2109" s="69">
        <v>-53.086564000000003</v>
      </c>
      <c r="S2109" s="116">
        <v>-2.6250424000000001E-2</v>
      </c>
      <c r="T2109" s="116">
        <v>-2.2553846999999998E-2</v>
      </c>
      <c r="U2109" s="116">
        <v>-6.8535351999999996E-4</v>
      </c>
      <c r="V2109" s="116">
        <v>-3.0112236000000001E-3</v>
      </c>
      <c r="X2109" s="172">
        <v>-8.8436020000000006E-5</v>
      </c>
    </row>
    <row r="2110" spans="1:24" ht="14.4">
      <c r="A2110" t="s">
        <v>1948</v>
      </c>
      <c r="B2110" s="85" t="s">
        <v>947</v>
      </c>
      <c r="C2110" s="113" t="str">
        <f t="shared" si="390"/>
        <v>F.030.01.118</v>
      </c>
      <c r="D2110" s="9" t="s">
        <v>130</v>
      </c>
      <c r="E2110" s="112" t="s">
        <v>362</v>
      </c>
      <c r="F2110" s="115" t="str">
        <f t="shared" si="391"/>
        <v>PTFE (Teflon  Polytetrafluoroethylene) co-firing in electrical power plant</v>
      </c>
      <c r="G2110" s="146">
        <v>0.23854790000000001</v>
      </c>
      <c r="H2110" s="8">
        <f t="shared" si="392"/>
        <v>0.23854790000000001</v>
      </c>
      <c r="J2110" s="169">
        <v>3.0145027145471001E-2</v>
      </c>
      <c r="K2110" s="8">
        <f t="shared" si="393"/>
        <v>3.0145027145471001E-2</v>
      </c>
      <c r="L2110" s="170">
        <v>7.0679349289999994E-4</v>
      </c>
      <c r="M2110" s="170">
        <v>-6.3343524355290006E-3</v>
      </c>
      <c r="N2110" s="170">
        <v>-9.5989119000000001E-6</v>
      </c>
      <c r="O2110" s="170">
        <v>3.5782185000000001E-2</v>
      </c>
      <c r="Q2110" s="69">
        <v>-8.4685708999999996</v>
      </c>
      <c r="S2110" s="116">
        <v>1.3400443E-3</v>
      </c>
      <c r="T2110" s="116">
        <v>1.6719599999999999E-3</v>
      </c>
      <c r="U2110" s="116">
        <v>1.4844620000000001E-4</v>
      </c>
      <c r="V2110" s="116">
        <v>-4.8036185000000002E-4</v>
      </c>
      <c r="X2110" s="172">
        <v>-4.6226891999999996E-6</v>
      </c>
    </row>
    <row r="2111" spans="1:24" ht="14.4">
      <c r="A2111" t="s">
        <v>971</v>
      </c>
      <c r="B2111" s="85" t="s">
        <v>947</v>
      </c>
      <c r="C2111" s="113" t="str">
        <f t="shared" si="390"/>
        <v>F.030.01.119</v>
      </c>
      <c r="D2111" s="9" t="s">
        <v>130</v>
      </c>
      <c r="E2111" s="112" t="s">
        <v>362</v>
      </c>
      <c r="F2111" s="115" t="str">
        <f t="shared" si="391"/>
        <v>PTT (Polyltrimethylene terephthalate) co-firing in electrical power plant</v>
      </c>
      <c r="G2111" s="146">
        <v>-0.51114757333333338</v>
      </c>
      <c r="H2111" s="8">
        <f t="shared" si="392"/>
        <v>-0.51114757333333338</v>
      </c>
      <c r="J2111" s="169">
        <v>-9.9403928754070003E-2</v>
      </c>
      <c r="K2111" s="8">
        <f t="shared" si="393"/>
        <v>-9.9403928754070003E-2</v>
      </c>
      <c r="L2111" s="170">
        <v>9.8043123879999988E-4</v>
      </c>
      <c r="M2111" s="170">
        <v>-2.3678985969469997E-2</v>
      </c>
      <c r="N2111" s="170">
        <v>-3.3238023399999999E-5</v>
      </c>
      <c r="O2111" s="170">
        <v>-7.6672136000000002E-2</v>
      </c>
      <c r="Q2111" s="69">
        <v>-29.324007000000002</v>
      </c>
      <c r="S2111" s="116">
        <v>-1.7363908000000001E-2</v>
      </c>
      <c r="T2111" s="116">
        <v>-1.518886E-2</v>
      </c>
      <c r="U2111" s="116">
        <v>-5.1170529999999999E-4</v>
      </c>
      <c r="V2111" s="116">
        <v>-1.6633424999999999E-3</v>
      </c>
      <c r="X2111" s="172">
        <v>-5.4182194999999997E-5</v>
      </c>
    </row>
    <row r="2112" spans="1:24" ht="14.4">
      <c r="A2112" t="s">
        <v>972</v>
      </c>
      <c r="B2112" s="85" t="s">
        <v>947</v>
      </c>
      <c r="C2112" s="113" t="str">
        <f t="shared" si="390"/>
        <v>F.030.01.120</v>
      </c>
      <c r="D2112" s="9" t="s">
        <v>130</v>
      </c>
      <c r="E2112" s="112" t="s">
        <v>362</v>
      </c>
      <c r="F2112" s="115" t="str">
        <f t="shared" si="391"/>
        <v>PUR (Polyurethane) co-firing in electrical power plant</v>
      </c>
      <c r="G2112" s="146">
        <v>-9.6008373333333327E-2</v>
      </c>
      <c r="H2112" s="8">
        <f t="shared" si="392"/>
        <v>-9.6008373333333327E-2</v>
      </c>
      <c r="J2112" s="169">
        <v>-4.4255167645090007E-2</v>
      </c>
      <c r="K2112" s="8">
        <f t="shared" si="393"/>
        <v>-4.4255167645090007E-2</v>
      </c>
      <c r="L2112" s="170">
        <v>6.17237428E-4</v>
      </c>
      <c r="M2112" s="170">
        <v>-3.0429458276190004E-2</v>
      </c>
      <c r="N2112" s="170">
        <v>-4.1690796900000004E-5</v>
      </c>
      <c r="O2112" s="170">
        <v>-1.4401255999999999E-2</v>
      </c>
      <c r="Q2112" s="69">
        <v>-36.781404999999999</v>
      </c>
      <c r="S2112" s="116">
        <v>-1.3051511E-2</v>
      </c>
      <c r="T2112" s="116">
        <v>-1.073051E-2</v>
      </c>
      <c r="U2112" s="116">
        <v>-2.3465376999999999E-4</v>
      </c>
      <c r="V2112" s="116">
        <v>-2.0863478E-3</v>
      </c>
      <c r="X2112" s="172">
        <v>-5.3133912999999998E-5</v>
      </c>
    </row>
    <row r="2113" spans="1:24" ht="14.4">
      <c r="A2113" t="s">
        <v>973</v>
      </c>
      <c r="B2113" s="85" t="s">
        <v>947</v>
      </c>
      <c r="C2113" s="113" t="str">
        <f t="shared" si="390"/>
        <v>F.030.01.121</v>
      </c>
      <c r="D2113" s="9" t="s">
        <v>130</v>
      </c>
      <c r="E2113" s="112" t="s">
        <v>362</v>
      </c>
      <c r="F2113" s="115" t="str">
        <f t="shared" si="391"/>
        <v>PVC (Polyvinylchloride) co-firing in electrical power plant</v>
      </c>
      <c r="G2113" s="146">
        <v>-0.26543459333333336</v>
      </c>
      <c r="H2113" s="8">
        <f t="shared" si="392"/>
        <v>-0.26543459333333336</v>
      </c>
      <c r="J2113" s="169">
        <v>-5.4417071642560003E-2</v>
      </c>
      <c r="K2113" s="8">
        <f t="shared" si="393"/>
        <v>-5.4417071642560003E-2</v>
      </c>
      <c r="L2113" s="170">
        <v>1.9018563836000002E-3</v>
      </c>
      <c r="M2113" s="170">
        <v>-1.647866724146E-2</v>
      </c>
      <c r="N2113" s="170">
        <v>-2.50717847E-5</v>
      </c>
      <c r="O2113" s="170">
        <v>-3.9815189000000001E-2</v>
      </c>
      <c r="Q2113" s="69">
        <v>-22.119402000000001</v>
      </c>
      <c r="S2113" s="116">
        <v>-1.0914368000000001E-2</v>
      </c>
      <c r="T2113" s="116">
        <v>-9.3754653999999996E-3</v>
      </c>
      <c r="U2113" s="116">
        <v>-2.8422625999999999E-4</v>
      </c>
      <c r="V2113" s="116">
        <v>-1.2546765000000001E-3</v>
      </c>
      <c r="X2113" s="172">
        <v>-3.6814246000000003E-5</v>
      </c>
    </row>
    <row r="2114" spans="1:24" ht="14.4">
      <c r="A2114" t="s">
        <v>974</v>
      </c>
      <c r="B2114" s="85" t="s">
        <v>947</v>
      </c>
      <c r="C2114" s="113" t="str">
        <f t="shared" si="390"/>
        <v>F.030.01.122</v>
      </c>
      <c r="D2114" s="9" t="s">
        <v>130</v>
      </c>
      <c r="E2114" s="112" t="s">
        <v>362</v>
      </c>
      <c r="F2114" s="115" t="str">
        <f t="shared" si="391"/>
        <v>PVDC (Polyvinyliden chloride) co-firing in electrical power plant</v>
      </c>
      <c r="G2114" s="146">
        <v>-8.568684E-2</v>
      </c>
      <c r="H2114" s="8">
        <f t="shared" si="392"/>
        <v>-8.568684E-2</v>
      </c>
      <c r="J2114" s="169">
        <v>-2.1555240462422E-2</v>
      </c>
      <c r="K2114" s="8">
        <f t="shared" si="393"/>
        <v>-2.1555240462422E-2</v>
      </c>
      <c r="L2114" s="170">
        <v>1.1190346373E-3</v>
      </c>
      <c r="M2114" s="170">
        <v>-9.8063492965220003E-3</v>
      </c>
      <c r="N2114" s="170">
        <v>-1.4899803200000001E-5</v>
      </c>
      <c r="O2114" s="170">
        <v>-1.2853026E-2</v>
      </c>
      <c r="Q2114" s="69">
        <v>-13.145244</v>
      </c>
      <c r="S2114" s="116">
        <v>-5.3187570999999999E-3</v>
      </c>
      <c r="T2114" s="116">
        <v>-4.4585099999999997E-3</v>
      </c>
      <c r="U2114" s="116">
        <v>-1.1461074E-4</v>
      </c>
      <c r="V2114" s="116">
        <v>-7.4563631E-4</v>
      </c>
      <c r="X2114" s="172">
        <v>-1.9875851E-5</v>
      </c>
    </row>
    <row r="2115" spans="1:24" ht="14.4">
      <c r="A2115" t="s">
        <v>975</v>
      </c>
      <c r="B2115" s="85" t="s">
        <v>947</v>
      </c>
      <c r="C2115" s="113" t="str">
        <f t="shared" si="390"/>
        <v>F.030.01.123</v>
      </c>
      <c r="D2115" s="9" t="s">
        <v>130</v>
      </c>
      <c r="E2115" s="112" t="s">
        <v>362</v>
      </c>
      <c r="F2115" s="115" t="str">
        <f t="shared" si="391"/>
        <v>Starch PBS 50%-50% (Polybutylene succinate) co-firing in electrical power plant</v>
      </c>
      <c r="G2115" s="146">
        <v>-1.5413998</v>
      </c>
      <c r="H2115" s="8">
        <f t="shared" si="392"/>
        <v>-1.5413998</v>
      </c>
      <c r="J2115" s="169">
        <v>-0.24455797165884</v>
      </c>
      <c r="K2115" s="8">
        <f t="shared" si="393"/>
        <v>-0.24455797165884</v>
      </c>
      <c r="L2115" s="170">
        <v>1.7888440136E-3</v>
      </c>
      <c r="M2115" s="170">
        <v>-1.5113779630539999E-2</v>
      </c>
      <c r="N2115" s="170">
        <v>-2.3066041900000002E-5</v>
      </c>
      <c r="O2115" s="170">
        <v>-0.23120996999999999</v>
      </c>
      <c r="Q2115" s="69">
        <v>-20.349848999999999</v>
      </c>
      <c r="S2115" s="116">
        <v>-3.1095257000000001E-2</v>
      </c>
      <c r="T2115" s="116">
        <v>-2.8697418999999998E-2</v>
      </c>
      <c r="U2115" s="116">
        <v>-1.2435358000000001E-3</v>
      </c>
      <c r="V2115" s="116">
        <v>-1.1543024E-3</v>
      </c>
      <c r="X2115" s="172">
        <v>-7.0014700000000006E-5</v>
      </c>
    </row>
    <row r="2116" spans="1:24" ht="14.4">
      <c r="A2116" t="s">
        <v>1175</v>
      </c>
      <c r="B2116" s="85" t="s">
        <v>947</v>
      </c>
      <c r="C2116" s="113" t="str">
        <f t="shared" si="390"/>
        <v>F.030.01.124</v>
      </c>
      <c r="D2116" s="9" t="s">
        <v>130</v>
      </c>
      <c r="E2116" s="112" t="s">
        <v>362</v>
      </c>
      <c r="F2116" s="115" t="str">
        <f t="shared" si="391"/>
        <v>PBS (Polybutylene succinate) co-firing in electrical power plant</v>
      </c>
      <c r="G2116" s="146">
        <v>-2.5562344666666665</v>
      </c>
      <c r="H2116" s="8">
        <f t="shared" si="392"/>
        <v>-2.5562344666666665</v>
      </c>
      <c r="J2116" s="169">
        <v>-0.40568365900805997</v>
      </c>
      <c r="K2116" s="8">
        <f t="shared" si="393"/>
        <v>-0.40568365900805997</v>
      </c>
      <c r="L2116" s="170">
        <v>2.9152755737E-3</v>
      </c>
      <c r="M2116" s="170">
        <v>-2.5125512201759997E-2</v>
      </c>
      <c r="N2116" s="170">
        <v>-3.8252379999999998E-5</v>
      </c>
      <c r="O2116" s="170">
        <v>-0.38343516999999999</v>
      </c>
      <c r="Q2116" s="69">
        <v>-33.747886999999999</v>
      </c>
      <c r="S2116" s="116">
        <v>-5.1578183E-2</v>
      </c>
      <c r="T2116" s="116">
        <v>-4.7601178000000001E-2</v>
      </c>
      <c r="U2116" s="116">
        <v>-2.0627266000000002E-3</v>
      </c>
      <c r="V2116" s="116">
        <v>-1.9142778000000001E-3</v>
      </c>
      <c r="X2116" s="69">
        <v>-1.1614252E-4</v>
      </c>
    </row>
    <row r="2117" spans="1:24" ht="14.4">
      <c r="A2117" t="s">
        <v>1176</v>
      </c>
      <c r="B2117" s="85" t="s">
        <v>947</v>
      </c>
      <c r="C2117" s="113" t="str">
        <f t="shared" si="390"/>
        <v>F.030.01.125</v>
      </c>
      <c r="D2117" s="9" t="s">
        <v>130</v>
      </c>
      <c r="E2117" s="112" t="s">
        <v>362</v>
      </c>
      <c r="F2117" s="115" t="str">
        <f t="shared" si="391"/>
        <v>PBAT (Polybutylene adipate terephthalate) co-firing in electrical power plant</v>
      </c>
      <c r="G2117" s="146">
        <v>-2.5275127333333334</v>
      </c>
      <c r="H2117" s="8">
        <f t="shared" si="392"/>
        <v>-2.5275127333333334</v>
      </c>
      <c r="J2117" s="169">
        <v>-0.40114499023291</v>
      </c>
      <c r="K2117" s="8">
        <f t="shared" si="393"/>
        <v>-0.40114499023291</v>
      </c>
      <c r="L2117" s="170">
        <v>2.8735802845000001E-3</v>
      </c>
      <c r="M2117" s="170">
        <v>-2.4853837938710002E-2</v>
      </c>
      <c r="N2117" s="170">
        <v>-3.78225787E-5</v>
      </c>
      <c r="O2117" s="170">
        <v>-0.37912690999999998</v>
      </c>
      <c r="Q2117" s="69">
        <v>-33.368696999999997</v>
      </c>
      <c r="S2117" s="116">
        <v>-5.1000442E-2</v>
      </c>
      <c r="T2117" s="116">
        <v>-4.7068041999999997E-2</v>
      </c>
      <c r="U2117" s="116">
        <v>-2.0396310000000001E-3</v>
      </c>
      <c r="V2117" s="116">
        <v>-1.8927690999999999E-3</v>
      </c>
      <c r="X2117" s="69">
        <v>-1.1484299E-4</v>
      </c>
    </row>
    <row r="2118" spans="1:24" ht="14.4">
      <c r="A2118" t="s">
        <v>1177</v>
      </c>
      <c r="B2118" s="85" t="s">
        <v>947</v>
      </c>
      <c r="C2118" s="113" t="str">
        <f t="shared" si="390"/>
        <v>F.030.01.126</v>
      </c>
      <c r="D2118" s="9" t="s">
        <v>130</v>
      </c>
      <c r="E2118" s="112" t="s">
        <v>362</v>
      </c>
      <c r="F2118" s="115" t="str">
        <f t="shared" si="391"/>
        <v>PHB (Polyhydroxybutyrate) co-firing in electrical power plant</v>
      </c>
      <c r="G2118" s="146">
        <v>-2.4126258000000003</v>
      </c>
      <c r="H2118" s="8">
        <f t="shared" si="392"/>
        <v>-2.4126258000000003</v>
      </c>
      <c r="J2118" s="169">
        <v>-0.38299031200979999</v>
      </c>
      <c r="K2118" s="8">
        <f t="shared" si="393"/>
        <v>-0.38299031200979999</v>
      </c>
      <c r="L2118" s="170">
        <v>2.7067993574E-3</v>
      </c>
      <c r="M2118" s="170">
        <v>-2.3767137996499998E-2</v>
      </c>
      <c r="N2118" s="170">
        <v>-3.6103370700000003E-5</v>
      </c>
      <c r="O2118" s="170">
        <v>-0.36189387000000001</v>
      </c>
      <c r="Q2118" s="69">
        <v>-31.851938000000001</v>
      </c>
      <c r="S2118" s="116">
        <v>-4.8689478000000001E-2</v>
      </c>
      <c r="T2118" s="116">
        <v>-4.4935494999999999E-2</v>
      </c>
      <c r="U2118" s="116">
        <v>-1.9472485999999999E-3</v>
      </c>
      <c r="V2118" s="116">
        <v>-1.8067341E-3</v>
      </c>
      <c r="X2118" s="69">
        <v>-1.0964483E-4</v>
      </c>
    </row>
    <row r="2119" spans="1:24" ht="14.4">
      <c r="A2119" t="s">
        <v>1532</v>
      </c>
      <c r="B2119" s="85" t="s">
        <v>947</v>
      </c>
      <c r="C2119" s="113" t="str">
        <f t="shared" si="390"/>
        <v>F.030.01.127</v>
      </c>
      <c r="D2119" s="9" t="s">
        <v>130</v>
      </c>
      <c r="E2119" s="112" t="s">
        <v>362</v>
      </c>
      <c r="F2119" s="115" t="str">
        <f t="shared" si="391"/>
        <v>PAN (Polyacrylonitrile fibres) co-firing in electrical power plant</v>
      </c>
      <c r="G2119" s="146">
        <v>-0.35345184666666668</v>
      </c>
      <c r="H2119" s="8">
        <f t="shared" si="392"/>
        <v>-0.35345184666666668</v>
      </c>
      <c r="J2119" s="169">
        <v>-7.7838367896199995E-2</v>
      </c>
      <c r="K2119" s="8">
        <f t="shared" si="393"/>
        <v>-7.7838367896199995E-2</v>
      </c>
      <c r="L2119" s="170">
        <v>3.2098278964999998E-3</v>
      </c>
      <c r="M2119" s="170">
        <v>-2.7987868392299997E-2</v>
      </c>
      <c r="N2119" s="170">
        <v>-4.2550400399999998E-5</v>
      </c>
      <c r="O2119" s="170">
        <v>-5.3017777000000002E-2</v>
      </c>
      <c r="Q2119" s="69">
        <v>-37.539783999999997</v>
      </c>
      <c r="S2119" s="116">
        <v>-1.6952001000000001E-2</v>
      </c>
      <c r="T2119" s="116">
        <v>-1.4413123E-2</v>
      </c>
      <c r="U2119" s="116">
        <v>-4.0951277000000002E-4</v>
      </c>
      <c r="V2119" s="116">
        <v>-2.1293651999999999E-3</v>
      </c>
      <c r="X2119" s="172">
        <v>-5.9784500000000003E-5</v>
      </c>
    </row>
    <row r="2120" spans="1:24" ht="14.4">
      <c r="A2120" t="s">
        <v>1533</v>
      </c>
      <c r="B2120" s="85" t="s">
        <v>947</v>
      </c>
      <c r="C2120" s="113" t="str">
        <f t="shared" si="390"/>
        <v>F.030.01.128</v>
      </c>
      <c r="D2120" s="9" t="s">
        <v>130</v>
      </c>
      <c r="E2120" s="112" t="s">
        <v>362</v>
      </c>
      <c r="F2120" s="115" t="str">
        <f t="shared" si="391"/>
        <v>bio-PP (Polypropylene) co-firing in electrical power plant</v>
      </c>
      <c r="G2120" s="146">
        <v>-4.0880603999999998</v>
      </c>
      <c r="H2120" s="8">
        <f t="shared" si="392"/>
        <v>-4.0880603999999998</v>
      </c>
      <c r="J2120" s="169">
        <v>-0.64877341477295003</v>
      </c>
      <c r="K2120" s="8">
        <f t="shared" si="393"/>
        <v>-0.64877341477295003</v>
      </c>
      <c r="L2120" s="170">
        <v>4.6698212200000002E-3</v>
      </c>
      <c r="M2120" s="170">
        <v>-4.0173000837950001E-2</v>
      </c>
      <c r="N2120" s="170">
        <v>-6.1175155E-5</v>
      </c>
      <c r="O2120" s="170">
        <v>-0.61320905999999997</v>
      </c>
      <c r="Q2120" s="69">
        <v>-53.971339999999998</v>
      </c>
      <c r="S2120" s="116">
        <v>-8.2484943000000005E-2</v>
      </c>
      <c r="T2120" s="116">
        <v>-7.6124783000000001E-2</v>
      </c>
      <c r="U2120" s="116">
        <v>-3.2987489000000001E-3</v>
      </c>
      <c r="V2120" s="116">
        <v>-3.0614105999999999E-3</v>
      </c>
      <c r="X2120" s="69">
        <v>-1.8573643999999999E-4</v>
      </c>
    </row>
    <row r="2121" spans="1:24" ht="14.4">
      <c r="A2121" t="s">
        <v>1534</v>
      </c>
      <c r="B2121" s="85" t="s">
        <v>947</v>
      </c>
      <c r="C2121" s="113" t="str">
        <f t="shared" si="390"/>
        <v>F.030.01.129</v>
      </c>
      <c r="D2121" s="9" t="s">
        <v>130</v>
      </c>
      <c r="E2121" s="112" t="s">
        <v>362</v>
      </c>
      <c r="F2121" s="115" t="str">
        <f t="shared" si="391"/>
        <v>bio-PET (Polyethylene terephthalate) co-firing in electrical power plant</v>
      </c>
      <c r="G2121" s="146">
        <v>-0.39114757333333333</v>
      </c>
      <c r="H2121" s="8">
        <f t="shared" si="392"/>
        <v>-0.39114757333333333</v>
      </c>
      <c r="J2121" s="169">
        <v>-7.791984035407E-2</v>
      </c>
      <c r="K2121" s="8">
        <f t="shared" si="393"/>
        <v>-7.791984035407E-2</v>
      </c>
      <c r="L2121" s="170">
        <v>2.5716312387999997E-3</v>
      </c>
      <c r="M2121" s="170">
        <v>-2.1786097569469996E-2</v>
      </c>
      <c r="N2121" s="170">
        <v>-3.3238023399999999E-5</v>
      </c>
      <c r="O2121" s="170">
        <v>-5.8672136E-2</v>
      </c>
      <c r="Q2121" s="69">
        <v>-29.324007000000002</v>
      </c>
      <c r="S2121" s="116">
        <v>-1.5097078999999999E-2</v>
      </c>
      <c r="T2121" s="116">
        <v>-1.3027321999999999E-2</v>
      </c>
      <c r="U2121" s="116">
        <v>-4.0641500999999999E-4</v>
      </c>
      <c r="V2121" s="116">
        <v>-1.6633424999999999E-3</v>
      </c>
      <c r="X2121" s="172">
        <v>-4.9869188999999997E-5</v>
      </c>
    </row>
    <row r="2122" spans="1:24" ht="14.4">
      <c r="A2122" t="s">
        <v>1949</v>
      </c>
      <c r="B2122" s="85" t="s">
        <v>947</v>
      </c>
      <c r="C2122" s="113" t="str">
        <f t="shared" si="390"/>
        <v>F.030.01.130</v>
      </c>
      <c r="D2122" s="9" t="s">
        <v>130</v>
      </c>
      <c r="E2122" s="112" t="s">
        <v>362</v>
      </c>
      <c r="F2122" s="115" t="str">
        <f t="shared" si="391"/>
        <v>PEF (Polyethylene furan-2.5-dicarboxylate) co-firing in electrical power plant</v>
      </c>
      <c r="G2122" s="146">
        <v>-2.1062606000000001</v>
      </c>
      <c r="H2122" s="8">
        <f t="shared" si="392"/>
        <v>-2.1062606000000001</v>
      </c>
      <c r="J2122" s="169">
        <v>-0.33426515604095997</v>
      </c>
      <c r="K2122" s="8">
        <f t="shared" si="393"/>
        <v>-0.33426515604095997</v>
      </c>
      <c r="L2122" s="170">
        <v>2.4048503016999997E-3</v>
      </c>
      <c r="M2122" s="170">
        <v>-2.0699397527260001E-2</v>
      </c>
      <c r="N2122" s="170">
        <v>-3.1518815400000001E-5</v>
      </c>
      <c r="O2122" s="170">
        <v>-0.31593908999999998</v>
      </c>
      <c r="Q2122" s="69">
        <v>-27.807248000000001</v>
      </c>
      <c r="S2122" s="116">
        <v>-4.2498327000000002E-2</v>
      </c>
      <c r="T2122" s="116">
        <v>-3.9221419E-2</v>
      </c>
      <c r="U2122" s="116">
        <v>-1.6995999999999999E-3</v>
      </c>
      <c r="V2122" s="116">
        <v>-1.5773076E-3</v>
      </c>
      <c r="X2122" s="172">
        <v>-9.5696288000000001E-5</v>
      </c>
    </row>
    <row r="2123" spans="1:24" ht="14.4">
      <c r="B2123" s="85"/>
      <c r="C2123" s="113"/>
      <c r="D2123" s="1" t="s">
        <v>131</v>
      </c>
      <c r="E2123" s="112"/>
      <c r="H2123" s="8"/>
      <c r="Q2123"/>
      <c r="X2123" s="3"/>
    </row>
    <row r="2124" spans="1:24" ht="14.4">
      <c r="A2124" t="s">
        <v>976</v>
      </c>
      <c r="B2124" s="85" t="s">
        <v>947</v>
      </c>
      <c r="C2124" s="113" t="str">
        <f t="shared" si="390"/>
        <v>F.040.01.101</v>
      </c>
      <c r="D2124" s="9" t="s">
        <v>131</v>
      </c>
      <c r="E2124" s="112" t="s">
        <v>362</v>
      </c>
      <c r="F2124" s="115" t="str">
        <f t="shared" si="391"/>
        <v>Epoxies co-firing in electrical power plant</v>
      </c>
      <c r="G2124" s="146">
        <v>-0.42024312000000003</v>
      </c>
      <c r="H2124" s="8">
        <f t="shared" ref="H2124:H2126" si="394">G2124</f>
        <v>-0.42024312000000003</v>
      </c>
      <c r="J2124" s="169">
        <v>-9.0461296580780004E-2</v>
      </c>
      <c r="K2124" s="8">
        <f t="shared" ref="K2124:K2187" si="395">J2124</f>
        <v>-9.0461296580780004E-2</v>
      </c>
      <c r="L2124" s="170">
        <v>3.5386785847000006E-3</v>
      </c>
      <c r="M2124" s="170">
        <v>-3.0916515477179999E-2</v>
      </c>
      <c r="N2124" s="170">
        <v>-4.6991688300000001E-5</v>
      </c>
      <c r="O2124" s="170">
        <v>-6.3036467999999998E-2</v>
      </c>
      <c r="Q2124" s="69">
        <v>-41.458078</v>
      </c>
      <c r="S2124" s="116">
        <v>-1.9208084E-2</v>
      </c>
      <c r="T2124" s="116">
        <v>-1.6381512000000001E-2</v>
      </c>
      <c r="U2124" s="116">
        <v>-4.7495034000000002E-4</v>
      </c>
      <c r="V2124" s="116">
        <v>-2.3516221999999999E-3</v>
      </c>
      <c r="X2124" s="172">
        <v>-6.6862053000000003E-5</v>
      </c>
    </row>
    <row r="2125" spans="1:24" ht="14.4">
      <c r="A2125" t="s">
        <v>977</v>
      </c>
      <c r="B2125" s="85" t="s">
        <v>947</v>
      </c>
      <c r="C2125" s="113" t="str">
        <f t="shared" si="390"/>
        <v>F.040.01.102</v>
      </c>
      <c r="D2125" s="9" t="s">
        <v>131</v>
      </c>
      <c r="E2125" s="112" t="s">
        <v>362</v>
      </c>
      <c r="F2125" s="115" t="str">
        <f t="shared" si="391"/>
        <v>Phenolics (Bakelite) co-firing in electrical power plant</v>
      </c>
      <c r="G2125" s="146">
        <v>-0.28237356000000002</v>
      </c>
      <c r="H2125" s="8">
        <f t="shared" si="394"/>
        <v>-0.28237356000000002</v>
      </c>
      <c r="J2125" s="169">
        <v>-6.9218175414029998E-2</v>
      </c>
      <c r="K2125" s="8">
        <f t="shared" si="395"/>
        <v>-6.9218175414029998E-2</v>
      </c>
      <c r="L2125" s="170">
        <v>3.5507864826000001E-3</v>
      </c>
      <c r="M2125" s="170">
        <v>-3.0366652545429997E-2</v>
      </c>
      <c r="N2125" s="170">
        <v>-4.6275351199999997E-5</v>
      </c>
      <c r="O2125" s="170">
        <v>-4.2356034000000001E-2</v>
      </c>
      <c r="Q2125" s="69">
        <v>-40.826095000000002</v>
      </c>
      <c r="S2125" s="116">
        <v>-1.6767594E-2</v>
      </c>
      <c r="T2125" s="116">
        <v>-1.4084245E-2</v>
      </c>
      <c r="U2125" s="116">
        <v>-3.6757480999999998E-4</v>
      </c>
      <c r="V2125" s="116">
        <v>-2.3157743000000001E-3</v>
      </c>
      <c r="X2125" s="172">
        <v>-6.2137122000000005E-5</v>
      </c>
    </row>
    <row r="2126" spans="1:24" ht="14.4">
      <c r="A2126" t="s">
        <v>978</v>
      </c>
      <c r="B2126" s="85" t="s">
        <v>947</v>
      </c>
      <c r="C2126" s="113" t="str">
        <f t="shared" si="390"/>
        <v>F.040.01.103</v>
      </c>
      <c r="D2126" s="9" t="s">
        <v>131</v>
      </c>
      <c r="E2126" s="112" t="s">
        <v>362</v>
      </c>
      <c r="F2126" s="115" t="str">
        <f t="shared" si="391"/>
        <v>Polyester co-firing in electrical power plant</v>
      </c>
      <c r="G2126" s="146">
        <v>-0.45771272666666668</v>
      </c>
      <c r="H2126" s="8">
        <f t="shared" si="394"/>
        <v>-0.45771272666666668</v>
      </c>
      <c r="J2126" s="169">
        <v>-9.2486129863790012E-2</v>
      </c>
      <c r="K2126" s="8">
        <f t="shared" si="395"/>
        <v>-9.2486129863790012E-2</v>
      </c>
      <c r="L2126" s="170">
        <v>3.1728437923000002E-3</v>
      </c>
      <c r="M2126" s="170">
        <v>-2.6960946928790003E-2</v>
      </c>
      <c r="N2126" s="170">
        <v>-4.1117727300000003E-5</v>
      </c>
      <c r="O2126" s="170">
        <v>-6.8656909000000002E-2</v>
      </c>
      <c r="Q2126" s="69">
        <v>-36.275818999999998</v>
      </c>
      <c r="S2126" s="116">
        <v>-1.8253017999999999E-2</v>
      </c>
      <c r="T2126" s="116">
        <v>-1.5712317999999999E-2</v>
      </c>
      <c r="U2126" s="116">
        <v>-4.8303028999999999E-4</v>
      </c>
      <c r="V2126" s="116">
        <v>-2.0576694E-3</v>
      </c>
      <c r="X2126" s="172">
        <v>-6.0967241E-5</v>
      </c>
    </row>
    <row r="2127" spans="1:24" ht="14.4">
      <c r="B2127" s="85"/>
      <c r="C2127" s="113"/>
      <c r="D2127" s="1" t="s">
        <v>1950</v>
      </c>
      <c r="E2127" s="112"/>
      <c r="H2127" s="8"/>
      <c r="Q2127"/>
      <c r="X2127" s="3"/>
    </row>
    <row r="2128" spans="1:24" ht="14.4">
      <c r="A2128" t="s">
        <v>979</v>
      </c>
      <c r="B2128" s="85" t="s">
        <v>947</v>
      </c>
      <c r="C2128" s="113" t="str">
        <f t="shared" ref="C2128:C2152" si="396">MID(A2128,1,12)</f>
        <v>F.044.01.101</v>
      </c>
      <c r="D2128" s="9" t="s">
        <v>1950</v>
      </c>
      <c r="E2128" s="112" t="s">
        <v>362</v>
      </c>
      <c r="F2128" s="115" t="str">
        <f t="shared" ref="F2128:F2152" si="397">MID(A2128, 21,85)</f>
        <v>Bisphenol A  co-firing in electrical power plant</v>
      </c>
      <c r="G2128" s="146">
        <v>-0.25024312000000004</v>
      </c>
      <c r="H2128" s="8">
        <f t="shared" ref="H2124:H2144" si="398">G2128</f>
        <v>-0.25024312000000004</v>
      </c>
      <c r="J2128" s="169">
        <v>-6.4827293180779996E-2</v>
      </c>
      <c r="K2128" s="8">
        <f t="shared" si="395"/>
        <v>-6.4827293180779996E-2</v>
      </c>
      <c r="L2128" s="170">
        <v>3.5998785847000006E-3</v>
      </c>
      <c r="M2128" s="170">
        <v>-3.0843712077179997E-2</v>
      </c>
      <c r="N2128" s="170">
        <v>-4.6991688300000001E-5</v>
      </c>
      <c r="O2128" s="170">
        <v>-3.7536468000000003E-2</v>
      </c>
      <c r="Q2128" s="69">
        <v>-41.458078</v>
      </c>
      <c r="S2128" s="116">
        <v>-1.6435683999999999E-2</v>
      </c>
      <c r="T2128" s="116">
        <v>-1.373838E-2</v>
      </c>
      <c r="U2128" s="116">
        <v>-3.4568129000000001E-4</v>
      </c>
      <c r="V2128" s="116">
        <v>-2.3516221999999999E-3</v>
      </c>
      <c r="X2128" s="172">
        <v>-6.2084806000000002E-5</v>
      </c>
    </row>
    <row r="2129" spans="1:24" ht="14.4">
      <c r="A2129" t="s">
        <v>980</v>
      </c>
      <c r="B2129" s="85" t="s">
        <v>947</v>
      </c>
      <c r="C2129" s="113" t="str">
        <f t="shared" si="396"/>
        <v>F.044.01.102</v>
      </c>
      <c r="D2129" s="9" t="s">
        <v>1950</v>
      </c>
      <c r="E2129" s="112" t="s">
        <v>362</v>
      </c>
      <c r="F2129" s="115" t="str">
        <f t="shared" si="397"/>
        <v>DEHP co-firing in electrical power plant</v>
      </c>
      <c r="G2129" s="146">
        <v>-0.73660826666666668</v>
      </c>
      <c r="H2129" s="8">
        <f t="shared" si="398"/>
        <v>-0.73660826666666668</v>
      </c>
      <c r="J2129" s="169">
        <v>-0.14269649545002</v>
      </c>
      <c r="K2129" s="8">
        <f t="shared" si="395"/>
        <v>-0.14269649545002</v>
      </c>
      <c r="L2129" s="170">
        <v>2.9226277399999998E-3</v>
      </c>
      <c r="M2129" s="170">
        <v>-3.5076306946419999E-2</v>
      </c>
      <c r="N2129" s="170">
        <v>-5.1576243600000003E-5</v>
      </c>
      <c r="O2129" s="170">
        <v>-0.11049124</v>
      </c>
      <c r="Q2129" s="69">
        <v>-45.502769000000001</v>
      </c>
      <c r="S2129" s="116">
        <v>-2.5745339999999999E-2</v>
      </c>
      <c r="T2129" s="116">
        <v>-2.2425793999999999E-2</v>
      </c>
      <c r="U2129" s="116">
        <v>-7.3849726999999997E-4</v>
      </c>
      <c r="V2129" s="116">
        <v>-2.5810488000000001E-3</v>
      </c>
      <c r="X2129" s="172">
        <v>-8.1647355000000004E-5</v>
      </c>
    </row>
    <row r="2130" spans="1:24" ht="14.4">
      <c r="A2130" t="s">
        <v>981</v>
      </c>
      <c r="B2130" s="85" t="s">
        <v>947</v>
      </c>
      <c r="C2130" s="113" t="str">
        <f t="shared" si="396"/>
        <v>F.044.01.103</v>
      </c>
      <c r="D2130" s="9" t="s">
        <v>1950</v>
      </c>
      <c r="E2130" s="112" t="s">
        <v>362</v>
      </c>
      <c r="F2130" s="115" t="str">
        <f t="shared" si="397"/>
        <v>DINP co-firing in electrical power plant</v>
      </c>
      <c r="G2130" s="146">
        <v>-0.76405180000000006</v>
      </c>
      <c r="H2130" s="8">
        <f t="shared" si="398"/>
        <v>-0.76405180000000006</v>
      </c>
      <c r="J2130" s="169">
        <v>-0.14713984061062998</v>
      </c>
      <c r="K2130" s="8">
        <f t="shared" si="395"/>
        <v>-0.14713984061062998</v>
      </c>
      <c r="L2130" s="170">
        <v>3.0672181990000001E-3</v>
      </c>
      <c r="M2130" s="170">
        <v>-3.5546852962529997E-2</v>
      </c>
      <c r="N2130" s="170">
        <v>-5.2435847100000004E-5</v>
      </c>
      <c r="O2130" s="170">
        <v>-0.11460777</v>
      </c>
      <c r="Q2130" s="69">
        <v>-46.261147999999999</v>
      </c>
      <c r="S2130" s="116">
        <v>-2.6401487000000001E-2</v>
      </c>
      <c r="T2130" s="116">
        <v>-2.3016001000000001E-2</v>
      </c>
      <c r="U2130" s="116">
        <v>-7.6141914999999999E-4</v>
      </c>
      <c r="V2130" s="116">
        <v>-2.6240662000000001E-3</v>
      </c>
      <c r="X2130" s="172">
        <v>-8.3372757999999994E-5</v>
      </c>
    </row>
    <row r="2131" spans="1:24" ht="14.4">
      <c r="A2131" t="s">
        <v>982</v>
      </c>
      <c r="B2131" s="85" t="s">
        <v>947</v>
      </c>
      <c r="C2131" s="113" t="str">
        <f t="shared" si="396"/>
        <v>F.044.01.104</v>
      </c>
      <c r="D2131" s="9" t="s">
        <v>1950</v>
      </c>
      <c r="E2131" s="112" t="s">
        <v>362</v>
      </c>
      <c r="F2131" s="115" t="str">
        <f t="shared" si="397"/>
        <v>Epichlorohydrin  co-firing in electrical power plant</v>
      </c>
      <c r="G2131" s="146">
        <v>-0.26458241333333332</v>
      </c>
      <c r="H2131" s="8">
        <f t="shared" si="398"/>
        <v>-0.26458241333333332</v>
      </c>
      <c r="J2131" s="169">
        <v>-5.4353549843360001E-2</v>
      </c>
      <c r="K2131" s="8">
        <f t="shared" si="395"/>
        <v>-5.4353549843360001E-2</v>
      </c>
      <c r="L2131" s="170">
        <v>1.9704185863999996E-3</v>
      </c>
      <c r="M2131" s="170">
        <v>-1.6611248110160001E-2</v>
      </c>
      <c r="N2131" s="170">
        <v>-2.5358319599999999E-5</v>
      </c>
      <c r="O2131" s="170">
        <v>-3.9687361999999997E-2</v>
      </c>
      <c r="Q2131" s="69">
        <v>-22.372195000000001</v>
      </c>
      <c r="S2131" s="116">
        <v>-1.0966969999999999E-2</v>
      </c>
      <c r="T2131" s="116">
        <v>-9.4135832000000006E-3</v>
      </c>
      <c r="U2131" s="116">
        <v>-2.8437128999999998E-4</v>
      </c>
      <c r="V2131" s="116">
        <v>-1.2690156000000001E-3</v>
      </c>
      <c r="X2131" s="172">
        <v>-3.7098178000000003E-5</v>
      </c>
    </row>
    <row r="2132" spans="1:24" ht="14.4">
      <c r="A2132" t="s">
        <v>983</v>
      </c>
      <c r="B2132" s="85" t="s">
        <v>947</v>
      </c>
      <c r="C2132" s="113" t="str">
        <f t="shared" si="396"/>
        <v>F.044.01.105</v>
      </c>
      <c r="D2132" s="9" t="s">
        <v>1950</v>
      </c>
      <c r="E2132" s="112" t="s">
        <v>362</v>
      </c>
      <c r="F2132" s="115" t="str">
        <f t="shared" si="397"/>
        <v>EVOH  co-firing in electrical power plant</v>
      </c>
      <c r="G2132" s="146">
        <v>-0.93959093333333343</v>
      </c>
      <c r="H2132" s="8">
        <f t="shared" si="398"/>
        <v>-0.93959093333333343</v>
      </c>
      <c r="J2132" s="169">
        <v>-0.17305295130266002</v>
      </c>
      <c r="K2132" s="8">
        <f t="shared" si="395"/>
        <v>-0.17305295130266002</v>
      </c>
      <c r="L2132" s="170">
        <v>2.6213388050000007E-3</v>
      </c>
      <c r="M2132" s="170">
        <v>-3.4685076735959997E-2</v>
      </c>
      <c r="N2132" s="170">
        <v>-5.0573371699999994E-5</v>
      </c>
      <c r="O2132" s="170">
        <v>-0.14093864</v>
      </c>
      <c r="Q2132" s="69">
        <v>-44.617992999999998</v>
      </c>
      <c r="S2132" s="116">
        <v>-2.8821877999999999E-2</v>
      </c>
      <c r="T2132" s="116">
        <v>-2.540013E-2</v>
      </c>
      <c r="U2132" s="116">
        <v>-8.9088592000000002E-4</v>
      </c>
      <c r="V2132" s="116">
        <v>-2.5308616999999999E-3</v>
      </c>
      <c r="X2132" s="172">
        <v>-8.6267398999999997E-5</v>
      </c>
    </row>
    <row r="2133" spans="1:24" ht="14.4">
      <c r="A2133" t="s">
        <v>984</v>
      </c>
      <c r="B2133" s="85" t="s">
        <v>947</v>
      </c>
      <c r="C2133" s="113" t="str">
        <f t="shared" si="396"/>
        <v>F.044.01.106</v>
      </c>
      <c r="D2133" s="9" t="s">
        <v>1950</v>
      </c>
      <c r="E2133" s="112" t="s">
        <v>362</v>
      </c>
      <c r="F2133" s="115" t="str">
        <f t="shared" si="397"/>
        <v>Formaldehyde  co-firing in electrical power plant</v>
      </c>
      <c r="G2133" s="146">
        <v>-0.21500850000000002</v>
      </c>
      <c r="H2133" s="8">
        <f t="shared" si="398"/>
        <v>-0.21500850000000002</v>
      </c>
      <c r="J2133" s="169">
        <v>-4.6885327057910001E-2</v>
      </c>
      <c r="K2133" s="8">
        <f t="shared" si="395"/>
        <v>-4.6885327057910001E-2</v>
      </c>
      <c r="L2133" s="170">
        <v>1.9361202200000001E-3</v>
      </c>
      <c r="M2133" s="170">
        <v>-1.6544957225809998E-2</v>
      </c>
      <c r="N2133" s="170">
        <v>-2.5215052100000002E-5</v>
      </c>
      <c r="O2133" s="170">
        <v>-3.2251275000000003E-2</v>
      </c>
      <c r="Q2133" s="69">
        <v>-22.245798000000001</v>
      </c>
      <c r="S2133" s="116">
        <v>-1.0129025999999999E-2</v>
      </c>
      <c r="T2133" s="116">
        <v>-8.6206075000000004E-3</v>
      </c>
      <c r="U2133" s="116">
        <v>-2.4657215999999998E-4</v>
      </c>
      <c r="V2133" s="116">
        <v>-1.2618461000000001E-3</v>
      </c>
      <c r="X2133" s="172">
        <v>-3.5562090999999998E-5</v>
      </c>
    </row>
    <row r="2134" spans="1:24" ht="14.4">
      <c r="A2134" t="s">
        <v>985</v>
      </c>
      <c r="B2134" s="85" t="s">
        <v>947</v>
      </c>
      <c r="C2134" s="113" t="str">
        <f t="shared" si="396"/>
        <v>F.044.01.107</v>
      </c>
      <c r="D2134" s="9" t="s">
        <v>1950</v>
      </c>
      <c r="E2134" s="112" t="s">
        <v>362</v>
      </c>
      <c r="F2134" s="115" t="str">
        <f t="shared" si="397"/>
        <v>MDI  co-firing in electrical power plant</v>
      </c>
      <c r="G2134" s="146">
        <v>-4.0695344000000001E-2</v>
      </c>
      <c r="H2134" s="8">
        <f t="shared" si="398"/>
        <v>-4.0695344000000001E-2</v>
      </c>
      <c r="J2134" s="169">
        <v>-2.9440568116430001E-2</v>
      </c>
      <c r="K2134" s="8">
        <f t="shared" si="395"/>
        <v>-2.9440568116430001E-2</v>
      </c>
      <c r="L2134" s="170">
        <v>3.0551548572999997E-3</v>
      </c>
      <c r="M2134" s="170">
        <v>-2.6351306518329998E-2</v>
      </c>
      <c r="N2134" s="170">
        <v>-4.0114855400000001E-5</v>
      </c>
      <c r="O2134" s="170">
        <v>-6.1043015999999997E-3</v>
      </c>
      <c r="Q2134" s="69">
        <v>-35.391041999999999</v>
      </c>
      <c r="S2134" s="116">
        <v>-1.1226376E-2</v>
      </c>
      <c r="T2134" s="116">
        <v>-9.0545671000000008E-3</v>
      </c>
      <c r="U2134" s="116">
        <v>-1.6432632000000001E-4</v>
      </c>
      <c r="V2134" s="116">
        <v>-2.0074823999999998E-3</v>
      </c>
      <c r="X2134" s="172">
        <v>-4.8188452999999999E-5</v>
      </c>
    </row>
    <row r="2135" spans="1:24" ht="14.4">
      <c r="A2135" t="s">
        <v>986</v>
      </c>
      <c r="B2135" s="85" t="s">
        <v>947</v>
      </c>
      <c r="C2135" s="113" t="str">
        <f t="shared" si="396"/>
        <v>F.044.01.108</v>
      </c>
      <c r="D2135" s="9" t="s">
        <v>1950</v>
      </c>
      <c r="E2135" s="112" t="s">
        <v>362</v>
      </c>
      <c r="F2135" s="115" t="str">
        <f t="shared" si="397"/>
        <v>MMA monomer  co-firing in electrical power plant</v>
      </c>
      <c r="G2135" s="146">
        <v>-0.24134754666666666</v>
      </c>
      <c r="H2135" s="8">
        <f t="shared" si="398"/>
        <v>-0.24134754666666666</v>
      </c>
      <c r="J2135" s="169">
        <v>-5.7394980394950001E-2</v>
      </c>
      <c r="K2135" s="8">
        <f t="shared" si="395"/>
        <v>-5.7394980394950001E-2</v>
      </c>
      <c r="L2135" s="170">
        <v>2.8096946365999999E-3</v>
      </c>
      <c r="M2135" s="170">
        <v>-2.3966009859550001E-2</v>
      </c>
      <c r="N2135" s="170">
        <v>-3.6533172000000001E-5</v>
      </c>
      <c r="O2135" s="170">
        <v>-3.6202131999999998E-2</v>
      </c>
      <c r="Q2135" s="69">
        <v>-32.231127999999998</v>
      </c>
      <c r="S2135" s="116">
        <v>-1.3535372E-2</v>
      </c>
      <c r="T2135" s="116">
        <v>-1.140305E-2</v>
      </c>
      <c r="U2135" s="116">
        <v>-3.0407953000000001E-4</v>
      </c>
      <c r="V2135" s="116">
        <v>-1.8282429E-3</v>
      </c>
      <c r="X2135" s="172">
        <v>-4.9565335E-5</v>
      </c>
    </row>
    <row r="2136" spans="1:24" ht="14.4">
      <c r="A2136" t="s">
        <v>987</v>
      </c>
      <c r="B2136" s="85" t="s">
        <v>947</v>
      </c>
      <c r="C2136" s="113" t="str">
        <f t="shared" si="396"/>
        <v>F.044.01.109</v>
      </c>
      <c r="D2136" s="9" t="s">
        <v>1950</v>
      </c>
      <c r="E2136" s="112" t="s">
        <v>362</v>
      </c>
      <c r="F2136" s="115" t="str">
        <f t="shared" si="397"/>
        <v>Nafion co-firing in electrical power plant</v>
      </c>
      <c r="G2136" s="146">
        <v>3.1104428E-2</v>
      </c>
      <c r="H2136" s="8">
        <f t="shared" si="398"/>
        <v>3.1104428E-2</v>
      </c>
      <c r="J2136" s="169">
        <v>-7.6229568203600023E-4</v>
      </c>
      <c r="K2136" s="8">
        <f t="shared" si="395"/>
        <v>-7.6229568203600023E-4</v>
      </c>
      <c r="L2136" s="170">
        <v>1.0961839485E-3</v>
      </c>
      <c r="M2136" s="170">
        <v>-6.5136853146360004E-3</v>
      </c>
      <c r="N2136" s="170">
        <v>-1.04585159E-5</v>
      </c>
      <c r="O2136" s="170">
        <v>4.6656642E-3</v>
      </c>
      <c r="Q2136" s="69">
        <v>-9.2269503999999998</v>
      </c>
      <c r="S2136" s="116">
        <v>-2.1896172000000001E-3</v>
      </c>
      <c r="T2136" s="116">
        <v>-1.6576974E-3</v>
      </c>
      <c r="U2136" s="199">
        <v>-8.5404770999999993E-6</v>
      </c>
      <c r="V2136" s="116">
        <v>-5.2337933000000001E-4</v>
      </c>
      <c r="X2136" s="172">
        <v>-1.1218187E-5</v>
      </c>
    </row>
    <row r="2137" spans="1:24" ht="14.4">
      <c r="A2137" t="s">
        <v>988</v>
      </c>
      <c r="B2137" s="85" t="s">
        <v>947</v>
      </c>
      <c r="C2137" s="113" t="str">
        <f t="shared" si="396"/>
        <v>F.044.01.110</v>
      </c>
      <c r="D2137" s="9" t="s">
        <v>1950</v>
      </c>
      <c r="E2137" s="112" t="s">
        <v>362</v>
      </c>
      <c r="F2137" s="115" t="str">
        <f t="shared" si="397"/>
        <v>Paperfoam  co-firing in electrical power plant</v>
      </c>
      <c r="G2137" s="146">
        <v>-1.5413998</v>
      </c>
      <c r="H2137" s="8">
        <f t="shared" si="398"/>
        <v>-1.5413998</v>
      </c>
      <c r="J2137" s="169">
        <v>-0.24455797165884</v>
      </c>
      <c r="K2137" s="8">
        <f t="shared" si="395"/>
        <v>-0.24455797165884</v>
      </c>
      <c r="L2137" s="170">
        <v>1.7888440136E-3</v>
      </c>
      <c r="M2137" s="170">
        <v>-1.5113779630539999E-2</v>
      </c>
      <c r="N2137" s="170">
        <v>-2.3066041900000002E-5</v>
      </c>
      <c r="O2137" s="170">
        <v>-0.23120996999999999</v>
      </c>
      <c r="Q2137" s="69">
        <v>-20.349848999999999</v>
      </c>
      <c r="S2137" s="116">
        <v>-3.1095257000000001E-2</v>
      </c>
      <c r="T2137" s="116">
        <v>-2.8697418999999998E-2</v>
      </c>
      <c r="U2137" s="116">
        <v>-1.2435358000000001E-3</v>
      </c>
      <c r="V2137" s="116">
        <v>-1.1543024E-3</v>
      </c>
      <c r="X2137" s="172">
        <v>-7.0014700000000006E-5</v>
      </c>
    </row>
    <row r="2138" spans="1:24" ht="14.4">
      <c r="A2138" t="s">
        <v>989</v>
      </c>
      <c r="B2138" s="85" t="s">
        <v>947</v>
      </c>
      <c r="C2138" s="113" t="str">
        <f t="shared" si="396"/>
        <v>F.044.01.111</v>
      </c>
      <c r="D2138" s="9" t="s">
        <v>1950</v>
      </c>
      <c r="E2138" s="112" t="s">
        <v>362</v>
      </c>
      <c r="F2138" s="115" t="str">
        <f t="shared" si="397"/>
        <v>PEEK (Polyetheretherketone)  co-firing in electrical power plant</v>
      </c>
      <c r="G2138" s="146">
        <v>-0.11674488</v>
      </c>
      <c r="H2138" s="8">
        <f t="shared" si="398"/>
        <v>-0.11674488</v>
      </c>
      <c r="J2138" s="169">
        <v>-4.310771293915E-2</v>
      </c>
      <c r="K2138" s="8">
        <f t="shared" si="395"/>
        <v>-4.310771293915E-2</v>
      </c>
      <c r="L2138" s="170">
        <v>3.2817840190000002E-3</v>
      </c>
      <c r="M2138" s="170">
        <v>-2.8833968132150001E-2</v>
      </c>
      <c r="N2138" s="170">
        <v>-4.3796826000000005E-5</v>
      </c>
      <c r="O2138" s="170">
        <v>-1.7511731999999999E-2</v>
      </c>
      <c r="Q2138" s="69">
        <v>-38.639434999999999</v>
      </c>
      <c r="S2138" s="116">
        <v>-1.3441671000000001E-2</v>
      </c>
      <c r="T2138" s="116">
        <v>-1.1015281E-2</v>
      </c>
      <c r="U2138" s="116">
        <v>-2.3464914000000001E-4</v>
      </c>
      <c r="V2138" s="116">
        <v>-2.1917406E-3</v>
      </c>
      <c r="X2138" s="172">
        <v>-5.4660470999999997E-5</v>
      </c>
    </row>
    <row r="2139" spans="1:24" ht="14.4">
      <c r="A2139" t="s">
        <v>3311</v>
      </c>
      <c r="B2139" s="85" t="s">
        <v>947</v>
      </c>
      <c r="C2139" s="113" t="str">
        <f t="shared" si="396"/>
        <v>F.044.01.112</v>
      </c>
      <c r="D2139" s="9" t="s">
        <v>1950</v>
      </c>
      <c r="E2139" s="112" t="s">
        <v>362</v>
      </c>
      <c r="F2139" s="115" t="str">
        <f t="shared" si="397"/>
        <v>PEI (Polyether Imide) and Aramid co-firing in electrical power plant</v>
      </c>
      <c r="G2139" s="146">
        <v>0.19015683333333336</v>
      </c>
      <c r="H2139" s="8">
        <f t="shared" si="398"/>
        <v>0.19015683333333336</v>
      </c>
      <c r="J2139" s="169">
        <v>-1.8327607107129995E-2</v>
      </c>
      <c r="K2139" s="8">
        <f t="shared" si="395"/>
        <v>-1.8327607107129995E-2</v>
      </c>
      <c r="L2139" s="170">
        <v>-7.5862483198999991E-3</v>
      </c>
      <c r="M2139" s="170">
        <v>-3.9224482397029997E-2</v>
      </c>
      <c r="N2139" s="170">
        <v>-4.0401390199999998E-5</v>
      </c>
      <c r="O2139" s="170">
        <v>2.8523525000000001E-2</v>
      </c>
      <c r="Q2139" s="69">
        <v>-35.643836</v>
      </c>
      <c r="S2139" s="116">
        <v>-9.6879837999999992E-3</v>
      </c>
      <c r="T2139" s="116">
        <v>-7.5789461000000001E-3</v>
      </c>
      <c r="U2139" s="199">
        <v>-8.7216102999999995E-5</v>
      </c>
      <c r="V2139" s="116">
        <v>-2.0218215000000002E-3</v>
      </c>
      <c r="X2139" s="172">
        <v>-4.8568591999999999E-5</v>
      </c>
    </row>
    <row r="2140" spans="1:24" ht="14.4">
      <c r="A2140" t="s">
        <v>990</v>
      </c>
      <c r="B2140" s="85" t="s">
        <v>947</v>
      </c>
      <c r="C2140" s="113" t="str">
        <f t="shared" si="396"/>
        <v>F.044.01.113</v>
      </c>
      <c r="D2140" s="9" t="s">
        <v>1950</v>
      </c>
      <c r="E2140" s="112" t="s">
        <v>362</v>
      </c>
      <c r="F2140" s="115" t="str">
        <f t="shared" si="397"/>
        <v>Phthalic anhydride co-firing in electrical power plant</v>
      </c>
      <c r="G2140" s="146">
        <v>0.3311828466666667</v>
      </c>
      <c r="H2140" s="8">
        <f t="shared" si="398"/>
        <v>0.3311828466666667</v>
      </c>
      <c r="J2140" s="169">
        <v>3.1812179521150008E-2</v>
      </c>
      <c r="K2140" s="8">
        <f t="shared" si="395"/>
        <v>3.1812179521150008E-2</v>
      </c>
      <c r="L2140" s="170">
        <v>2.3214598432000004E-3</v>
      </c>
      <c r="M2140" s="170">
        <v>-2.0156048111149995E-2</v>
      </c>
      <c r="N2140" s="170">
        <v>-3.0659210899999998E-5</v>
      </c>
      <c r="O2140" s="170">
        <v>4.9677427000000003E-2</v>
      </c>
      <c r="Q2140" s="69">
        <v>-27.048867999999999</v>
      </c>
      <c r="S2140" s="116">
        <v>-2.7007347E-3</v>
      </c>
      <c r="T2140" s="116">
        <v>-1.3150307E-3</v>
      </c>
      <c r="U2140" s="116">
        <v>1.4858606999999999E-4</v>
      </c>
      <c r="V2140" s="116">
        <v>-1.5342901E-3</v>
      </c>
      <c r="X2140" s="172">
        <v>-2.6736495E-5</v>
      </c>
    </row>
    <row r="2141" spans="1:24" ht="14.4">
      <c r="A2141" t="s">
        <v>991</v>
      </c>
      <c r="B2141" s="85" t="s">
        <v>947</v>
      </c>
      <c r="C2141" s="113" t="str">
        <f t="shared" si="396"/>
        <v>F.044.01.114</v>
      </c>
      <c r="D2141" s="9" t="s">
        <v>1950</v>
      </c>
      <c r="E2141" s="112" t="s">
        <v>362</v>
      </c>
      <c r="F2141" s="115" t="str">
        <f t="shared" si="397"/>
        <v>Polyether-polyols co-firing in electrical power plant</v>
      </c>
      <c r="G2141" s="146">
        <v>-0.21407791333333334</v>
      </c>
      <c r="H2141" s="8">
        <f t="shared" si="398"/>
        <v>-0.21407791333333334</v>
      </c>
      <c r="J2141" s="169">
        <v>-5.871128384372E-2</v>
      </c>
      <c r="K2141" s="8">
        <f t="shared" si="395"/>
        <v>-5.871128384372E-2</v>
      </c>
      <c r="L2141" s="170">
        <v>3.4747928369000007E-3</v>
      </c>
      <c r="M2141" s="170">
        <v>-3.0028687398020004E-2</v>
      </c>
      <c r="N2141" s="170">
        <v>-4.5702282599999998E-5</v>
      </c>
      <c r="O2141" s="170">
        <v>-3.2111687E-2</v>
      </c>
      <c r="Q2141" s="69">
        <v>-40.320509000000001</v>
      </c>
      <c r="S2141" s="116">
        <v>-1.551427E-2</v>
      </c>
      <c r="T2141" s="116">
        <v>-1.2912923E-2</v>
      </c>
      <c r="U2141" s="116">
        <v>-3.1425147E-4</v>
      </c>
      <c r="V2141" s="116">
        <v>-2.2870960000000002E-3</v>
      </c>
      <c r="X2141" s="172">
        <v>-5.9580322000000003E-5</v>
      </c>
    </row>
    <row r="2142" spans="1:24" ht="14.4">
      <c r="A2142" t="s">
        <v>992</v>
      </c>
      <c r="B2142" s="85" t="s">
        <v>947</v>
      </c>
      <c r="C2142" s="113" t="str">
        <f t="shared" si="396"/>
        <v>F.044.01.115</v>
      </c>
      <c r="D2142" s="9" t="s">
        <v>1950</v>
      </c>
      <c r="E2142" s="112" t="s">
        <v>362</v>
      </c>
      <c r="F2142" s="115" t="str">
        <f t="shared" si="397"/>
        <v>PPS  co-firing in electrical power plant</v>
      </c>
      <c r="G2142" s="146">
        <v>-0.24069534666666667</v>
      </c>
      <c r="H2142" s="8">
        <f t="shared" si="398"/>
        <v>-0.24069534666666667</v>
      </c>
      <c r="J2142" s="169">
        <v>-5.9440568516429995E-2</v>
      </c>
      <c r="K2142" s="8">
        <f t="shared" si="395"/>
        <v>-5.9440568516429995E-2</v>
      </c>
      <c r="L2142" s="170">
        <v>3.0551548572999997E-3</v>
      </c>
      <c r="M2142" s="170">
        <v>-2.6351306518329998E-2</v>
      </c>
      <c r="N2142" s="170">
        <v>-4.0114855400000001E-5</v>
      </c>
      <c r="O2142" s="170">
        <v>-3.6104301999999998E-2</v>
      </c>
      <c r="Q2142" s="69">
        <v>-35.391041999999999</v>
      </c>
      <c r="S2142" s="116">
        <v>-1.4473612E-2</v>
      </c>
      <c r="T2142" s="116">
        <v>-1.2150375E-2</v>
      </c>
      <c r="U2142" s="116">
        <v>-3.1575446000000002E-4</v>
      </c>
      <c r="V2142" s="116">
        <v>-2.0074823999999998E-3</v>
      </c>
      <c r="X2142" s="172">
        <v>-5.3764982999999998E-5</v>
      </c>
    </row>
    <row r="2143" spans="1:24" ht="14.4">
      <c r="A2143" t="s">
        <v>993</v>
      </c>
      <c r="B2143" s="85" t="s">
        <v>947</v>
      </c>
      <c r="C2143" s="113" t="str">
        <f t="shared" si="396"/>
        <v>F.044.01.116</v>
      </c>
      <c r="D2143" s="9" t="s">
        <v>1950</v>
      </c>
      <c r="E2143" s="112" t="s">
        <v>362</v>
      </c>
      <c r="F2143" s="115" t="str">
        <f t="shared" si="397"/>
        <v>PVOH (PVA) co-firing in electrical power plant</v>
      </c>
      <c r="G2143" s="146">
        <v>-3.9243244000000004E-2</v>
      </c>
      <c r="H2143" s="8">
        <f t="shared" si="398"/>
        <v>-3.9243244000000004E-2</v>
      </c>
      <c r="J2143" s="169">
        <v>-2.3585594893599997E-2</v>
      </c>
      <c r="K2143" s="8">
        <f t="shared" si="395"/>
        <v>-2.3585594893599997E-2</v>
      </c>
      <c r="L2143" s="170">
        <v>2.3483613767E-3</v>
      </c>
      <c r="M2143" s="170">
        <v>-2.0016953726799999E-2</v>
      </c>
      <c r="N2143" s="170">
        <v>-3.0515943499999999E-5</v>
      </c>
      <c r="O2143" s="170">
        <v>-5.8864866E-3</v>
      </c>
      <c r="Q2143" s="69">
        <v>-26.922471999999999</v>
      </c>
      <c r="S2143" s="116">
        <v>-8.6697367999999993E-3</v>
      </c>
      <c r="T2143" s="116">
        <v>-7.0115574999999996E-3</v>
      </c>
      <c r="U2143" s="116">
        <v>-1.3105876E-4</v>
      </c>
      <c r="V2143" s="116">
        <v>-1.5271205E-3</v>
      </c>
      <c r="X2143" s="172">
        <v>-3.6873927E-5</v>
      </c>
    </row>
    <row r="2144" spans="1:24" ht="14.4">
      <c r="A2144" t="s">
        <v>994</v>
      </c>
      <c r="B2144" s="85" t="s">
        <v>947</v>
      </c>
      <c r="C2144" s="113" t="str">
        <f t="shared" si="396"/>
        <v>F.044.01.117</v>
      </c>
      <c r="D2144" s="9" t="s">
        <v>1950</v>
      </c>
      <c r="E2144" s="112" t="s">
        <v>362</v>
      </c>
      <c r="F2144" s="115" t="str">
        <f t="shared" si="397"/>
        <v>TDI co-firing in electrical power plant</v>
      </c>
      <c r="G2144" s="146">
        <v>-2.7312778666666669E-2</v>
      </c>
      <c r="H2144" s="8">
        <f t="shared" si="398"/>
        <v>-2.7312778666666669E-2</v>
      </c>
      <c r="J2144" s="169">
        <v>-2.4169852991130003E-2</v>
      </c>
      <c r="K2144" s="8">
        <f t="shared" si="395"/>
        <v>-2.4169852991130003E-2</v>
      </c>
      <c r="L2144" s="170">
        <v>2.6355168867E-3</v>
      </c>
      <c r="M2144" s="170">
        <v>-2.2673925648630001E-2</v>
      </c>
      <c r="N2144" s="170">
        <v>-3.45274292E-5</v>
      </c>
      <c r="O2144" s="170">
        <v>-4.0969168000000002E-3</v>
      </c>
      <c r="Q2144" s="69">
        <v>-30.461576000000001</v>
      </c>
      <c r="S2144" s="116">
        <v>-9.5362703E-3</v>
      </c>
      <c r="T2144" s="116">
        <v>-7.6728578999999998E-3</v>
      </c>
      <c r="U2144" s="116">
        <v>-1.3554368000000001E-4</v>
      </c>
      <c r="V2144" s="116">
        <v>-1.7278688000000001E-3</v>
      </c>
      <c r="X2144" s="172">
        <v>-4.1257807999999998E-5</v>
      </c>
    </row>
    <row r="2145" spans="1:24" ht="14.4">
      <c r="B2145" s="85"/>
      <c r="C2145" s="113"/>
      <c r="D2145" s="1" t="s">
        <v>132</v>
      </c>
      <c r="E2145" s="112"/>
      <c r="H2145" s="8"/>
      <c r="Q2145"/>
      <c r="X2145" s="3"/>
    </row>
    <row r="2146" spans="1:24" ht="14.4">
      <c r="A2146" t="s">
        <v>1951</v>
      </c>
      <c r="B2146" s="85" t="s">
        <v>947</v>
      </c>
      <c r="C2146" s="113" t="str">
        <f t="shared" si="396"/>
        <v>F.050.01.101</v>
      </c>
      <c r="D2146" s="9" t="s">
        <v>132</v>
      </c>
      <c r="E2146" s="112" t="s">
        <v>362</v>
      </c>
      <c r="F2146" s="115" t="str">
        <f t="shared" si="397"/>
        <v>Hardwood 0% MC  Bamboo and Cork  combustion in small elec. power plant</v>
      </c>
      <c r="G2146" s="146">
        <v>-1.1929094</v>
      </c>
      <c r="H2146" s="8">
        <f t="shared" ref="H2146:H2152" si="399">G2146</f>
        <v>-1.1929094</v>
      </c>
      <c r="J2146" s="169">
        <v>-0.18261886879345599</v>
      </c>
      <c r="K2146" s="8">
        <f t="shared" si="395"/>
        <v>-0.18261886879345599</v>
      </c>
      <c r="L2146" s="170">
        <v>4.4204619155000001E-3</v>
      </c>
      <c r="M2146" s="170">
        <v>-8.0850695981560007E-3</v>
      </c>
      <c r="N2146" s="170">
        <v>-1.7851110799999999E-5</v>
      </c>
      <c r="O2146" s="170">
        <v>-0.17893640999999999</v>
      </c>
      <c r="Q2146" s="69">
        <v>-15.749014000000001</v>
      </c>
      <c r="S2146" s="116">
        <v>-2.3457345000000001E-2</v>
      </c>
      <c r="T2146" s="116">
        <v>-2.1629165999999998E-2</v>
      </c>
      <c r="U2146" s="116">
        <v>-9.3484920000000003E-4</v>
      </c>
      <c r="V2146" s="116">
        <v>-8.9332965999999996E-4</v>
      </c>
      <c r="X2146" s="172">
        <v>-5.2340062E-5</v>
      </c>
    </row>
    <row r="2147" spans="1:24" ht="14.4">
      <c r="A2147" t="s">
        <v>1952</v>
      </c>
      <c r="B2147" s="85" t="s">
        <v>947</v>
      </c>
      <c r="C2147" s="113" t="str">
        <f t="shared" si="396"/>
        <v>F.050.01.102</v>
      </c>
      <c r="D2147" s="9" t="s">
        <v>132</v>
      </c>
      <c r="E2147" s="112" t="s">
        <v>362</v>
      </c>
      <c r="F2147" s="115" t="str">
        <f t="shared" si="397"/>
        <v>Hardwood 12% MC  Bamboo and Cork  combustion in small elec. power plant</v>
      </c>
      <c r="G2147" s="146">
        <v>-1.0339824666666668</v>
      </c>
      <c r="H2147" s="8">
        <f t="shared" si="399"/>
        <v>-1.0339824666666668</v>
      </c>
      <c r="J2147" s="169">
        <v>-0.15602192513282701</v>
      </c>
      <c r="K2147" s="8">
        <f t="shared" si="395"/>
        <v>-0.15602192513282701</v>
      </c>
      <c r="L2147" s="170">
        <v>4.867028283E-3</v>
      </c>
      <c r="M2147" s="170">
        <v>-5.7761105429269995E-3</v>
      </c>
      <c r="N2147" s="170">
        <v>-1.54728729E-5</v>
      </c>
      <c r="O2147" s="170">
        <v>-0.15509737000000001</v>
      </c>
      <c r="Q2147" s="69">
        <v>-13.650831</v>
      </c>
      <c r="S2147" s="116">
        <v>-2.0124950999999999E-2</v>
      </c>
      <c r="T2147" s="116">
        <v>-1.8549725999999999E-2</v>
      </c>
      <c r="U2147" s="116">
        <v>-8.0090999999999995E-4</v>
      </c>
      <c r="V2147" s="116">
        <v>-7.7431462999999999E-4</v>
      </c>
      <c r="X2147" s="172">
        <v>-4.4737646999999999E-5</v>
      </c>
    </row>
    <row r="2148" spans="1:24" ht="14.4">
      <c r="A2148" t="s">
        <v>1953</v>
      </c>
      <c r="B2148" s="85" t="s">
        <v>947</v>
      </c>
      <c r="C2148" s="113" t="str">
        <f t="shared" si="396"/>
        <v>F.050.01.103</v>
      </c>
      <c r="D2148" s="9" t="s">
        <v>132</v>
      </c>
      <c r="E2148" s="112" t="s">
        <v>362</v>
      </c>
      <c r="F2148" s="115" t="str">
        <f t="shared" si="397"/>
        <v>Hardwood fresh 50% MC  Bamboo and Cork  combustion in small elec. power plant</v>
      </c>
      <c r="G2148" s="146">
        <v>-0.51699124666666674</v>
      </c>
      <c r="H2148" s="8">
        <f t="shared" si="399"/>
        <v>-0.51699124666666674</v>
      </c>
      <c r="J2148" s="169">
        <v>-6.9501748516862999E-2</v>
      </c>
      <c r="K2148" s="8">
        <f t="shared" si="395"/>
        <v>-6.9501748516862999E-2</v>
      </c>
      <c r="L2148" s="170">
        <v>6.3197141904999992E-3</v>
      </c>
      <c r="M2148" s="170">
        <v>1.7349607290370005E-3</v>
      </c>
      <c r="N2148" s="170">
        <v>-7.7364363999999992E-6</v>
      </c>
      <c r="O2148" s="170">
        <v>-7.7548687000000005E-2</v>
      </c>
      <c r="Q2148" s="69">
        <v>-6.8254153000000004</v>
      </c>
      <c r="S2148" s="116">
        <v>-9.2846335000000002E-3</v>
      </c>
      <c r="T2148" s="116">
        <v>-8.5322720000000005E-3</v>
      </c>
      <c r="U2148" s="116">
        <v>-3.6520417000000002E-4</v>
      </c>
      <c r="V2148" s="116">
        <v>-3.8715731000000001E-4</v>
      </c>
      <c r="X2148" s="172">
        <v>-2.0006899E-5</v>
      </c>
    </row>
    <row r="2149" spans="1:24" ht="14.4">
      <c r="A2149" t="s">
        <v>2715</v>
      </c>
      <c r="B2149" s="85" t="s">
        <v>947</v>
      </c>
      <c r="C2149" s="113" t="str">
        <f t="shared" si="396"/>
        <v>F.050.01.104</v>
      </c>
      <c r="D2149" s="9" t="s">
        <v>132</v>
      </c>
      <c r="E2149" s="112" t="s">
        <v>362</v>
      </c>
      <c r="F2149" s="115" t="str">
        <f t="shared" si="397"/>
        <v>Paper Cardboard Leather Cotton Wool  combustion in small elec. power plant</v>
      </c>
      <c r="G2149" s="146">
        <v>-1.0052607333333334</v>
      </c>
      <c r="H2149" s="8">
        <f t="shared" si="399"/>
        <v>-1.0052607333333334</v>
      </c>
      <c r="J2149" s="169">
        <v>-0.15121524845977299</v>
      </c>
      <c r="K2149" s="8">
        <f t="shared" si="395"/>
        <v>-0.15121524845977299</v>
      </c>
      <c r="L2149" s="170">
        <v>4.9477330937000002E-3</v>
      </c>
      <c r="M2149" s="170">
        <v>-5.3588284828729998E-3</v>
      </c>
      <c r="N2149" s="170">
        <v>-1.5043070599999999E-5</v>
      </c>
      <c r="O2149" s="170">
        <v>-0.15078911</v>
      </c>
      <c r="Q2149" s="69">
        <v>-13.271641000000001</v>
      </c>
      <c r="S2149" s="116">
        <v>-1.9522711000000002E-2</v>
      </c>
      <c r="T2149" s="116">
        <v>-1.7993201E-2</v>
      </c>
      <c r="U2149" s="116">
        <v>-7.7670411999999998E-4</v>
      </c>
      <c r="V2149" s="116">
        <v>-7.5280588999999997E-4</v>
      </c>
      <c r="X2149" s="172">
        <v>-4.3363716000000003E-5</v>
      </c>
    </row>
    <row r="2150" spans="1:24" ht="14.4">
      <c r="A2150" t="s">
        <v>1954</v>
      </c>
      <c r="B2150" s="85" t="s">
        <v>947</v>
      </c>
      <c r="C2150" s="113" t="str">
        <f t="shared" si="396"/>
        <v>F.050.01.105</v>
      </c>
      <c r="D2150" s="9" t="s">
        <v>132</v>
      </c>
      <c r="E2150" s="112" t="s">
        <v>362</v>
      </c>
      <c r="F2150" s="115" t="str">
        <f t="shared" si="397"/>
        <v>Softwood 0% MC  combustion in small elec. power plant</v>
      </c>
      <c r="G2150" s="146">
        <v>-1.2158868</v>
      </c>
      <c r="H2150" s="8">
        <f t="shared" si="399"/>
        <v>-1.2158868</v>
      </c>
      <c r="J2150" s="169">
        <v>-0.185794194900299</v>
      </c>
      <c r="K2150" s="8">
        <f t="shared" si="395"/>
        <v>-0.185794194900299</v>
      </c>
      <c r="L2150" s="170">
        <v>4.6618981351E-3</v>
      </c>
      <c r="M2150" s="170">
        <v>-8.0548780825989985E-3</v>
      </c>
      <c r="N2150" s="170">
        <v>-1.8194952799999999E-5</v>
      </c>
      <c r="O2150" s="170">
        <v>-0.18238302000000001</v>
      </c>
      <c r="Q2150" s="69">
        <v>-16.052365999999999</v>
      </c>
      <c r="S2150" s="116">
        <v>-2.3877888999999999E-2</v>
      </c>
      <c r="T2150" s="116">
        <v>-2.2015914000000001E-2</v>
      </c>
      <c r="U2150" s="116">
        <v>-9.5143824999999996E-4</v>
      </c>
      <c r="V2150" s="116">
        <v>-9.1053664999999999E-4</v>
      </c>
      <c r="X2150" s="172">
        <v>-5.3253227999999997E-5</v>
      </c>
    </row>
    <row r="2151" spans="1:24" ht="14.4">
      <c r="A2151" t="s">
        <v>1955</v>
      </c>
      <c r="B2151" s="85" t="s">
        <v>947</v>
      </c>
      <c r="C2151" s="113" t="str">
        <f t="shared" si="396"/>
        <v>F.050.01.106</v>
      </c>
      <c r="D2151" s="9" t="s">
        <v>132</v>
      </c>
      <c r="E2151" s="112" t="s">
        <v>362</v>
      </c>
      <c r="F2151" s="115" t="str">
        <f t="shared" si="397"/>
        <v>Softwood 12% MC  combustion in small elec. power plant</v>
      </c>
      <c r="G2151" s="146">
        <v>-1.0435564000000002</v>
      </c>
      <c r="H2151" s="8">
        <f t="shared" si="399"/>
        <v>-1.0435564000000002</v>
      </c>
      <c r="J2151" s="169">
        <v>-0.15695413623017801</v>
      </c>
      <c r="K2151" s="8">
        <f t="shared" si="395"/>
        <v>-0.15695413623017801</v>
      </c>
      <c r="L2151" s="170">
        <v>5.1461267394000004E-3</v>
      </c>
      <c r="M2151" s="170">
        <v>-5.5511868292780001E-3</v>
      </c>
      <c r="N2151" s="170">
        <v>-1.5616140299999999E-5</v>
      </c>
      <c r="O2151" s="170">
        <v>-0.15653346000000001</v>
      </c>
      <c r="Q2151" s="69">
        <v>-13.777227</v>
      </c>
      <c r="S2151" s="116">
        <v>-2.026445E-2</v>
      </c>
      <c r="T2151" s="116">
        <v>-1.8676762999999999E-2</v>
      </c>
      <c r="U2151" s="116">
        <v>-8.0620297000000003E-4</v>
      </c>
      <c r="V2151" s="116">
        <v>-7.8148420999999996E-4</v>
      </c>
      <c r="X2151" s="172">
        <v>-4.5009645E-5</v>
      </c>
    </row>
    <row r="2152" spans="1:24" ht="14.4">
      <c r="A2152" t="s">
        <v>1956</v>
      </c>
      <c r="B2152" s="85" t="s">
        <v>947</v>
      </c>
      <c r="C2152" s="113" t="str">
        <f t="shared" si="396"/>
        <v>F.050.01.107</v>
      </c>
      <c r="D2152" s="9" t="s">
        <v>132</v>
      </c>
      <c r="E2152" s="112" t="s">
        <v>362</v>
      </c>
      <c r="F2152" s="115" t="str">
        <f t="shared" si="397"/>
        <v>Softwood fresh  50% MC  combustion in small elec. power plant</v>
      </c>
      <c r="G2152" s="146">
        <v>-0.5227355933333333</v>
      </c>
      <c r="H2152" s="8">
        <f t="shared" si="399"/>
        <v>-0.5227355933333333</v>
      </c>
      <c r="J2152" s="169">
        <v>-6.9793066693074002E-2</v>
      </c>
      <c r="K2152" s="8">
        <f t="shared" si="395"/>
        <v>-6.9793066693074002E-2</v>
      </c>
      <c r="L2152" s="170">
        <v>6.6095732473999995E-3</v>
      </c>
      <c r="M2152" s="170">
        <v>2.0155214564259991E-3</v>
      </c>
      <c r="N2152" s="170">
        <v>-7.8223969E-6</v>
      </c>
      <c r="O2152" s="170">
        <v>-7.8410338999999996E-2</v>
      </c>
      <c r="Q2152" s="69">
        <v>-6.9012532999999996</v>
      </c>
      <c r="S2152" s="116">
        <v>-9.3438340000000005E-3</v>
      </c>
      <c r="T2152" s="116">
        <v>-8.5851052999999997E-3</v>
      </c>
      <c r="U2152" s="116">
        <v>-3.6726968999999999E-4</v>
      </c>
      <c r="V2152" s="116">
        <v>-3.9145906000000001E-4</v>
      </c>
      <c r="X2152" s="172">
        <v>-2.0095707000000001E-5</v>
      </c>
    </row>
    <row r="2153" spans="1:24" ht="14.4">
      <c r="B2153" s="85"/>
      <c r="C2153" s="113"/>
      <c r="D2153" s="1" t="s">
        <v>124</v>
      </c>
      <c r="E2153" s="112"/>
      <c r="H2153" s="8"/>
      <c r="Q2153"/>
      <c r="X2153" s="3"/>
    </row>
    <row r="2154" spans="1:24" ht="14.4">
      <c r="A2154" t="s">
        <v>995</v>
      </c>
      <c r="B2154" s="85" t="s">
        <v>947</v>
      </c>
      <c r="C2154" s="113" t="str">
        <f t="shared" ref="C2154:C2176" si="400">MID(A2154,1,12)</f>
        <v>F.070.01.101</v>
      </c>
      <c r="D2154" s="9" t="s">
        <v>124</v>
      </c>
      <c r="E2154" s="112" t="s">
        <v>362</v>
      </c>
      <c r="F2154" s="115" t="str">
        <f t="shared" ref="F2154:F2176" si="401">MID(A2154, 21,85)</f>
        <v>BR and IIR (Butyl rubber) waste incineration with electricity</v>
      </c>
      <c r="G2154" s="146">
        <v>1.0747124666666668</v>
      </c>
      <c r="H2154" s="8">
        <f t="shared" ref="H2154:H2161" si="402">G2154</f>
        <v>1.0747124666666668</v>
      </c>
      <c r="J2154" s="169">
        <v>0.15670477371947</v>
      </c>
      <c r="K2154" s="8">
        <f t="shared" si="395"/>
        <v>0.15670477371947</v>
      </c>
      <c r="L2154" s="170">
        <v>1.0094515883099999E-2</v>
      </c>
      <c r="M2154" s="170">
        <v>-1.4561067535529998E-2</v>
      </c>
      <c r="N2154" s="170">
        <v>-3.55446281E-5</v>
      </c>
      <c r="O2154" s="170">
        <v>0.16120687</v>
      </c>
      <c r="Q2154" s="69">
        <v>-31.358992000000001</v>
      </c>
      <c r="S2154" s="116">
        <v>9.5659449999999993E-3</v>
      </c>
      <c r="T2154" s="116">
        <v>1.0582303E-2</v>
      </c>
      <c r="U2154" s="116">
        <v>7.6241506999999995E-4</v>
      </c>
      <c r="V2154" s="116">
        <v>-1.7787727999999999E-3</v>
      </c>
      <c r="X2154" s="172">
        <v>-7.2372812999999997E-6</v>
      </c>
    </row>
    <row r="2155" spans="1:24" ht="14.4">
      <c r="A2155" t="s">
        <v>996</v>
      </c>
      <c r="B2155" s="85" t="s">
        <v>947</v>
      </c>
      <c r="C2155" s="113" t="str">
        <f t="shared" si="400"/>
        <v>F.070.01.102</v>
      </c>
      <c r="D2155" s="9" t="s">
        <v>124</v>
      </c>
      <c r="E2155" s="112" t="s">
        <v>362</v>
      </c>
      <c r="F2155" s="115" t="str">
        <f t="shared" si="401"/>
        <v>EVA (Ethylene vinyl acetate) waste incineration with electricity</v>
      </c>
      <c r="G2155" s="146">
        <v>0.64456540666666662</v>
      </c>
      <c r="H2155" s="8">
        <f t="shared" si="402"/>
        <v>0.64456540666666662</v>
      </c>
      <c r="J2155" s="169">
        <v>0.10097737373743999</v>
      </c>
      <c r="K2155" s="8">
        <f t="shared" si="395"/>
        <v>0.10097737373743999</v>
      </c>
      <c r="L2155" s="170">
        <v>1.0531022163600001E-2</v>
      </c>
      <c r="M2155" s="170">
        <v>-6.2133876414599996E-3</v>
      </c>
      <c r="N2155" s="170">
        <v>-2.50717847E-5</v>
      </c>
      <c r="O2155" s="170">
        <v>9.6684810999999996E-2</v>
      </c>
      <c r="Q2155" s="69">
        <v>-22.119402000000001</v>
      </c>
      <c r="S2155" s="116">
        <v>5.5874015999999999E-3</v>
      </c>
      <c r="T2155" s="116">
        <v>6.3592935999999996E-3</v>
      </c>
      <c r="U2155" s="116">
        <v>4.8278440999999998E-4</v>
      </c>
      <c r="V2155" s="116">
        <v>-1.2546765000000001E-3</v>
      </c>
      <c r="X2155" s="172">
        <v>-6.1964663E-6</v>
      </c>
    </row>
    <row r="2156" spans="1:24" ht="14.4">
      <c r="A2156" t="s">
        <v>997</v>
      </c>
      <c r="B2156" s="85" t="s">
        <v>947</v>
      </c>
      <c r="C2156" s="113" t="str">
        <f t="shared" si="400"/>
        <v>F.070.01.103</v>
      </c>
      <c r="D2156" s="9" t="s">
        <v>124</v>
      </c>
      <c r="E2156" s="112" t="s">
        <v>362</v>
      </c>
      <c r="F2156" s="115" t="str">
        <f t="shared" si="401"/>
        <v>IR (Polyisoprene rubber) waste incineration with electricity</v>
      </c>
      <c r="G2156" s="146">
        <v>0.90683766666666665</v>
      </c>
      <c r="H2156" s="8">
        <f t="shared" si="402"/>
        <v>0.90683766666666665</v>
      </c>
      <c r="J2156" s="169">
        <v>0.13171855041691999</v>
      </c>
      <c r="K2156" s="8">
        <f t="shared" si="395"/>
        <v>0.13171855041691999</v>
      </c>
      <c r="L2156" s="170">
        <v>9.9680821405999983E-3</v>
      </c>
      <c r="M2156" s="170">
        <v>-1.4240267472380001E-2</v>
      </c>
      <c r="N2156" s="170">
        <v>-3.49142513E-5</v>
      </c>
      <c r="O2156" s="170">
        <v>0.13602565</v>
      </c>
      <c r="Q2156" s="69">
        <v>-30.802847</v>
      </c>
      <c r="S2156" s="116">
        <v>6.9906342999999996E-3</v>
      </c>
      <c r="T2156" s="116">
        <v>8.1011638999999996E-3</v>
      </c>
      <c r="U2156" s="116">
        <v>6.3669696000000003E-4</v>
      </c>
      <c r="V2156" s="116">
        <v>-1.7472265999999999E-3</v>
      </c>
      <c r="X2156" s="172">
        <v>-1.1226323000000001E-5</v>
      </c>
    </row>
    <row r="2157" spans="1:24" ht="14.4">
      <c r="A2157" t="s">
        <v>998</v>
      </c>
      <c r="B2157" s="85" t="s">
        <v>947</v>
      </c>
      <c r="C2157" s="113" t="str">
        <f t="shared" si="400"/>
        <v>F.070.01.104</v>
      </c>
      <c r="D2157" s="9" t="s">
        <v>124</v>
      </c>
      <c r="E2157" s="112" t="s">
        <v>362</v>
      </c>
      <c r="F2157" s="115" t="str">
        <f t="shared" si="401"/>
        <v>Natural rubber waste incineration with electricity</v>
      </c>
      <c r="G2157" s="146">
        <v>-2.1905110666666667</v>
      </c>
      <c r="H2157" s="8">
        <f t="shared" si="402"/>
        <v>-2.1905110666666667</v>
      </c>
      <c r="J2157" s="169">
        <v>-0.33040829181495002</v>
      </c>
      <c r="K2157" s="8">
        <f t="shared" si="395"/>
        <v>-0.33040829181495002</v>
      </c>
      <c r="L2157" s="170">
        <v>1.0368915906699999E-2</v>
      </c>
      <c r="M2157" s="170">
        <v>-1.2167768153549998E-2</v>
      </c>
      <c r="N2157" s="170">
        <v>-3.2779568100000005E-5</v>
      </c>
      <c r="O2157" s="170">
        <v>-0.32857666000000002</v>
      </c>
      <c r="Q2157" s="69">
        <v>-28.919537999999999</v>
      </c>
      <c r="S2157" s="116">
        <v>-4.2623466999999998E-2</v>
      </c>
      <c r="T2157" s="116">
        <v>-3.9286849999999998E-2</v>
      </c>
      <c r="U2157" s="116">
        <v>-1.6962163000000001E-3</v>
      </c>
      <c r="V2157" s="116">
        <v>-1.6403998999999999E-3</v>
      </c>
      <c r="X2157" s="172">
        <v>-9.4742266000000003E-5</v>
      </c>
    </row>
    <row r="2158" spans="1:24" ht="14.4">
      <c r="A2158" t="s">
        <v>1957</v>
      </c>
      <c r="B2158" s="85" t="s">
        <v>947</v>
      </c>
      <c r="C2158" s="113" t="str">
        <f t="shared" si="400"/>
        <v>F.070.01.105</v>
      </c>
      <c r="D2158" s="9" t="s">
        <v>124</v>
      </c>
      <c r="E2158" s="112" t="s">
        <v>362</v>
      </c>
      <c r="F2158" s="115" t="str">
        <f t="shared" si="401"/>
        <v>Polychloroprene (Neoprene  CR) waste incineration with electricity</v>
      </c>
      <c r="G2158" s="146">
        <v>0.69464973333333335</v>
      </c>
      <c r="H2158" s="8">
        <f t="shared" si="402"/>
        <v>0.69464973333333335</v>
      </c>
      <c r="J2158" s="169">
        <v>0.61674995177388603</v>
      </c>
      <c r="K2158" s="8">
        <f t="shared" si="395"/>
        <v>0.61674995177388603</v>
      </c>
      <c r="L2158" s="170">
        <v>6.3521412231799995E-2</v>
      </c>
      <c r="M2158" s="170">
        <v>0.44905046361328599</v>
      </c>
      <c r="N2158" s="170">
        <v>-1.93840712E-5</v>
      </c>
      <c r="O2158" s="170">
        <v>0.10419746000000001</v>
      </c>
      <c r="Q2158" s="69">
        <v>-17.101457</v>
      </c>
      <c r="S2158" s="116">
        <v>6.4596766000000003E-3</v>
      </c>
      <c r="T2158" s="116">
        <v>6.9552968999999996E-3</v>
      </c>
      <c r="U2158" s="116">
        <v>4.7442383000000001E-4</v>
      </c>
      <c r="V2158" s="116">
        <v>-9.7004416E-4</v>
      </c>
      <c r="X2158" s="172">
        <v>9.1502276000000001E-5</v>
      </c>
    </row>
    <row r="2159" spans="1:24" ht="14.4">
      <c r="A2159" t="s">
        <v>999</v>
      </c>
      <c r="B2159" s="85" t="s">
        <v>947</v>
      </c>
      <c r="C2159" s="113" t="str">
        <f t="shared" si="400"/>
        <v>F.070.01.106</v>
      </c>
      <c r="D2159" s="9" t="s">
        <v>124</v>
      </c>
      <c r="E2159" s="112" t="s">
        <v>362</v>
      </c>
      <c r="F2159" s="115" t="str">
        <f t="shared" si="401"/>
        <v>PU (Polyurethane) waste incineration with electricity</v>
      </c>
      <c r="G2159" s="146">
        <v>1.0260541333333335</v>
      </c>
      <c r="H2159" s="8">
        <f t="shared" si="402"/>
        <v>1.0260541333333335</v>
      </c>
      <c r="J2159" s="169">
        <v>0.14915381469477001</v>
      </c>
      <c r="K2159" s="8">
        <f t="shared" si="395"/>
        <v>0.14915381469477001</v>
      </c>
      <c r="L2159" s="170">
        <v>6.3405037531999997E-3</v>
      </c>
      <c r="M2159" s="170">
        <v>-1.1069909194230001E-2</v>
      </c>
      <c r="N2159" s="170">
        <v>-2.48998642E-5</v>
      </c>
      <c r="O2159" s="170">
        <v>0.15390812000000001</v>
      </c>
      <c r="Q2159" s="69">
        <v>-21.967725999999999</v>
      </c>
      <c r="S2159" s="116">
        <v>1.099047E-2</v>
      </c>
      <c r="T2159" s="116">
        <v>1.1502238999999999E-2</v>
      </c>
      <c r="U2159" s="116">
        <v>7.3430477000000004E-4</v>
      </c>
      <c r="V2159" s="116">
        <v>-1.2460730000000001E-3</v>
      </c>
      <c r="X2159" s="172">
        <v>2.1031869999999999E-6</v>
      </c>
    </row>
    <row r="2160" spans="1:24" ht="14.4">
      <c r="A2160" t="s">
        <v>1000</v>
      </c>
      <c r="B2160" s="85" t="s">
        <v>947</v>
      </c>
      <c r="C2160" s="113" t="str">
        <f t="shared" si="400"/>
        <v>F.070.01.107</v>
      </c>
      <c r="D2160" s="9" t="s">
        <v>124</v>
      </c>
      <c r="E2160" s="112" t="s">
        <v>362</v>
      </c>
      <c r="F2160" s="115" t="str">
        <f t="shared" si="401"/>
        <v>SBR (Styrene butadiene rubber) waste incineration with electricity</v>
      </c>
      <c r="G2160" s="146">
        <v>1.3226767333333334</v>
      </c>
      <c r="H2160" s="8">
        <f t="shared" si="402"/>
        <v>1.3226767333333334</v>
      </c>
      <c r="J2160" s="169">
        <v>0.19820240771637002</v>
      </c>
      <c r="K2160" s="8">
        <f t="shared" si="395"/>
        <v>0.19820240771637002</v>
      </c>
      <c r="L2160" s="170">
        <v>1.07912662785E-2</v>
      </c>
      <c r="M2160" s="170">
        <v>-1.095853455883E-2</v>
      </c>
      <c r="N2160" s="170">
        <v>-3.1834003300000004E-5</v>
      </c>
      <c r="O2160" s="170">
        <v>0.19840151</v>
      </c>
      <c r="Q2160" s="69">
        <v>-28.085319999999999</v>
      </c>
      <c r="S2160" s="116">
        <v>1.4765281999999999E-2</v>
      </c>
      <c r="T2160" s="116">
        <v>1.5386970999999999E-2</v>
      </c>
      <c r="U2160" s="116">
        <v>9.7139250000000002E-4</v>
      </c>
      <c r="V2160" s="116">
        <v>-1.5930807E-3</v>
      </c>
      <c r="X2160" s="172">
        <v>4.6243180999999999E-6</v>
      </c>
    </row>
    <row r="2161" spans="1:24" ht="14.4">
      <c r="A2161" t="s">
        <v>1001</v>
      </c>
      <c r="B2161" s="85" t="s">
        <v>947</v>
      </c>
      <c r="C2161" s="113" t="str">
        <f t="shared" si="400"/>
        <v>F.070.01.108</v>
      </c>
      <c r="D2161" s="9" t="s">
        <v>124</v>
      </c>
      <c r="E2161" s="112" t="s">
        <v>362</v>
      </c>
      <c r="F2161" s="115" t="str">
        <f t="shared" si="401"/>
        <v>Silicone rubbers waste incineration with electricity</v>
      </c>
      <c r="G2161" s="146">
        <v>0.83580706666666671</v>
      </c>
      <c r="H2161" s="8">
        <f t="shared" si="402"/>
        <v>0.83580706666666671</v>
      </c>
      <c r="J2161" s="169">
        <v>0.117986576129798</v>
      </c>
      <c r="K2161" s="8">
        <f t="shared" si="395"/>
        <v>0.117986576129798</v>
      </c>
      <c r="L2161" s="170">
        <v>2.1224416716000001E-3</v>
      </c>
      <c r="M2161" s="170">
        <v>-9.4908509462020008E-3</v>
      </c>
      <c r="N2161" s="170">
        <v>-1.60745956E-5</v>
      </c>
      <c r="O2161" s="170">
        <v>0.12537106000000001</v>
      </c>
      <c r="Q2161" s="69">
        <v>-14.181696000000001</v>
      </c>
      <c r="S2161" s="116">
        <v>9.5162909999999996E-3</v>
      </c>
      <c r="T2161" s="116">
        <v>9.7332479999999999E-3</v>
      </c>
      <c r="U2161" s="116">
        <v>5.8746983000000001E-4</v>
      </c>
      <c r="V2161" s="116">
        <v>-8.0442687000000001E-4</v>
      </c>
      <c r="X2161" s="172">
        <v>4.9953054000000004E-6</v>
      </c>
    </row>
    <row r="2162" spans="1:24" ht="14.4">
      <c r="B2162" s="85"/>
      <c r="C2162" s="113"/>
      <c r="D2162" s="1" t="s">
        <v>125</v>
      </c>
      <c r="E2162" s="112"/>
      <c r="H2162" s="8"/>
      <c r="Q2162"/>
      <c r="X2162" s="3"/>
    </row>
    <row r="2163" spans="1:24" ht="14.4">
      <c r="A2163" t="s">
        <v>1002</v>
      </c>
      <c r="B2163" s="85" t="s">
        <v>947</v>
      </c>
      <c r="C2163" s="113" t="str">
        <f t="shared" si="400"/>
        <v>F.080.01.101</v>
      </c>
      <c r="D2163" s="9" t="s">
        <v>125</v>
      </c>
      <c r="E2163" s="112" t="s">
        <v>362</v>
      </c>
      <c r="F2163" s="115" t="str">
        <f t="shared" si="401"/>
        <v>CFRP (50%) waste incineration with electricity</v>
      </c>
      <c r="G2163" s="146">
        <v>0.55100444000000004</v>
      </c>
      <c r="H2163" s="8">
        <f t="shared" ref="H2163:H2176" si="403">G2163</f>
        <v>0.55100444000000004</v>
      </c>
      <c r="J2163" s="169">
        <v>8.2146283747526E-2</v>
      </c>
      <c r="K2163" s="8">
        <f t="shared" si="395"/>
        <v>8.2146283747526E-2</v>
      </c>
      <c r="L2163" s="170">
        <v>3.9080156972999998E-3</v>
      </c>
      <c r="M2163" s="170">
        <v>-4.4002918596740001E-3</v>
      </c>
      <c r="N2163" s="170">
        <v>-1.21060901E-5</v>
      </c>
      <c r="O2163" s="170">
        <v>8.2650665999999998E-2</v>
      </c>
      <c r="Q2163" s="69">
        <v>-10.680510999999999</v>
      </c>
      <c r="S2163" s="116">
        <v>6.3553139999999999E-3</v>
      </c>
      <c r="T2163" s="116">
        <v>6.5571628999999999E-3</v>
      </c>
      <c r="U2163" s="116">
        <v>4.0398064000000001E-4</v>
      </c>
      <c r="V2163" s="116">
        <v>-6.0582949999999996E-4</v>
      </c>
      <c r="X2163" s="172">
        <v>2.9781299E-6</v>
      </c>
    </row>
    <row r="2164" spans="1:24" ht="14.4">
      <c r="A2164" t="s">
        <v>1003</v>
      </c>
      <c r="B2164" s="85" t="s">
        <v>947</v>
      </c>
      <c r="C2164" s="113" t="str">
        <f t="shared" si="400"/>
        <v>F.080.01.102</v>
      </c>
      <c r="D2164" s="9" t="s">
        <v>125</v>
      </c>
      <c r="E2164" s="112" t="s">
        <v>362</v>
      </c>
      <c r="F2164" s="115" t="str">
        <f t="shared" si="401"/>
        <v>DMC (50%) waste incineration with electricity</v>
      </c>
      <c r="G2164" s="146">
        <v>0.55100444000000004</v>
      </c>
      <c r="H2164" s="8">
        <f t="shared" si="403"/>
        <v>0.55100444000000004</v>
      </c>
      <c r="J2164" s="169">
        <v>8.2146283747526E-2</v>
      </c>
      <c r="K2164" s="8">
        <f t="shared" si="395"/>
        <v>8.2146283747526E-2</v>
      </c>
      <c r="L2164" s="170">
        <v>3.9080156972999998E-3</v>
      </c>
      <c r="M2164" s="170">
        <v>-4.4002918596740001E-3</v>
      </c>
      <c r="N2164" s="170">
        <v>-1.21060901E-5</v>
      </c>
      <c r="O2164" s="170">
        <v>8.2650665999999998E-2</v>
      </c>
      <c r="Q2164" s="69">
        <v>-10.680510999999999</v>
      </c>
      <c r="S2164" s="116">
        <v>6.3553139999999999E-3</v>
      </c>
      <c r="T2164" s="116">
        <v>6.5571628999999999E-3</v>
      </c>
      <c r="U2164" s="116">
        <v>4.0398064000000001E-4</v>
      </c>
      <c r="V2164" s="116">
        <v>-6.0582949999999996E-4</v>
      </c>
      <c r="X2164" s="172">
        <v>2.9781299E-6</v>
      </c>
    </row>
    <row r="2165" spans="1:24" ht="14.4">
      <c r="A2165" t="s">
        <v>1958</v>
      </c>
      <c r="B2165" s="85" t="s">
        <v>947</v>
      </c>
      <c r="C2165" s="113" t="str">
        <f t="shared" si="400"/>
        <v>F.080.01.103</v>
      </c>
      <c r="D2165" s="9" t="s">
        <v>125</v>
      </c>
      <c r="E2165" s="112" t="s">
        <v>362</v>
      </c>
      <c r="F2165" s="115" t="str">
        <f t="shared" si="401"/>
        <v>Flexible Polymer Foam waste incineration with electricity</v>
      </c>
      <c r="G2165" s="146">
        <v>1.1581740666666667</v>
      </c>
      <c r="H2165" s="8">
        <f t="shared" si="403"/>
        <v>1.1581740666666667</v>
      </c>
      <c r="J2165" s="169">
        <v>0.16563637683651</v>
      </c>
      <c r="K2165" s="8">
        <f t="shared" si="395"/>
        <v>0.16563637683651</v>
      </c>
      <c r="L2165" s="170">
        <v>4.1413456472000005E-3</v>
      </c>
      <c r="M2165" s="170">
        <v>-1.2208156036189998E-2</v>
      </c>
      <c r="N2165" s="170">
        <v>-2.29227745E-5</v>
      </c>
      <c r="O2165" s="170">
        <v>0.17372610999999999</v>
      </c>
      <c r="Q2165" s="69">
        <v>-20.223452999999999</v>
      </c>
      <c r="S2165" s="116">
        <v>1.3246295E-2</v>
      </c>
      <c r="T2165" s="116">
        <v>1.3571092E-2</v>
      </c>
      <c r="U2165" s="116">
        <v>8.223363E-4</v>
      </c>
      <c r="V2165" s="116">
        <v>-1.1471328E-3</v>
      </c>
      <c r="X2165" s="172">
        <v>6.8610491999999998E-6</v>
      </c>
    </row>
    <row r="2166" spans="1:24" ht="14.4">
      <c r="A2166" t="s">
        <v>1004</v>
      </c>
      <c r="B2166" s="85" t="s">
        <v>947</v>
      </c>
      <c r="C2166" s="113" t="str">
        <f t="shared" si="400"/>
        <v>F.080.01.104</v>
      </c>
      <c r="D2166" s="9" t="s">
        <v>125</v>
      </c>
      <c r="E2166" s="112" t="s">
        <v>362</v>
      </c>
      <c r="F2166" s="115" t="str">
        <f t="shared" si="401"/>
        <v>GFRP (50%) waste incineration with electricity</v>
      </c>
      <c r="G2166" s="146">
        <v>0.55100444000000004</v>
      </c>
      <c r="H2166" s="8">
        <f t="shared" si="403"/>
        <v>0.55100444000000004</v>
      </c>
      <c r="J2166" s="169">
        <v>8.2146283747526E-2</v>
      </c>
      <c r="K2166" s="8">
        <f t="shared" si="395"/>
        <v>8.2146283747526E-2</v>
      </c>
      <c r="L2166" s="170">
        <v>3.9080156972999998E-3</v>
      </c>
      <c r="M2166" s="170">
        <v>-4.4002918596740001E-3</v>
      </c>
      <c r="N2166" s="170">
        <v>-1.21060901E-5</v>
      </c>
      <c r="O2166" s="170">
        <v>8.2650665999999998E-2</v>
      </c>
      <c r="Q2166" s="69">
        <v>-10.680510999999999</v>
      </c>
      <c r="S2166" s="116">
        <v>6.3553139999999999E-3</v>
      </c>
      <c r="T2166" s="116">
        <v>6.5571628999999999E-3</v>
      </c>
      <c r="U2166" s="116">
        <v>4.0398064000000001E-4</v>
      </c>
      <c r="V2166" s="116">
        <v>-6.0582949999999996E-4</v>
      </c>
      <c r="X2166" s="172">
        <v>2.9781299E-6</v>
      </c>
    </row>
    <row r="2167" spans="1:24" ht="14.4">
      <c r="A2167" t="s">
        <v>1959</v>
      </c>
      <c r="B2167" s="85" t="s">
        <v>947</v>
      </c>
      <c r="C2167" s="113" t="str">
        <f t="shared" si="400"/>
        <v>F.080.01.105</v>
      </c>
      <c r="D2167" s="9" t="s">
        <v>125</v>
      </c>
      <c r="E2167" s="112" t="s">
        <v>362</v>
      </c>
      <c r="F2167" s="115" t="str">
        <f t="shared" si="401"/>
        <v>Hardwood 0%MC  Bamboo and Cork  waste incineration with electricity</v>
      </c>
      <c r="G2167" s="146">
        <v>-0.93728599999999995</v>
      </c>
      <c r="H2167" s="8">
        <f t="shared" si="403"/>
        <v>-0.93728599999999995</v>
      </c>
      <c r="J2167" s="169">
        <v>-0.13983945307438</v>
      </c>
      <c r="K2167" s="8">
        <f t="shared" si="395"/>
        <v>-0.13983945307438</v>
      </c>
      <c r="L2167" s="170">
        <v>5.1387343973E-3</v>
      </c>
      <c r="M2167" s="170">
        <v>-4.3712615989799997E-3</v>
      </c>
      <c r="N2167" s="170">
        <v>-1.4025872699999999E-5</v>
      </c>
      <c r="O2167" s="170">
        <v>-0.14059289999999999</v>
      </c>
      <c r="Q2167" s="69">
        <v>-12.374224999999999</v>
      </c>
      <c r="S2167" s="116">
        <v>-1.8097410000000001E-2</v>
      </c>
      <c r="T2167" s="116">
        <v>-1.6676091000000001E-2</v>
      </c>
      <c r="U2167" s="116">
        <v>-7.1941688000000002E-4</v>
      </c>
      <c r="V2167" s="116">
        <v>-7.0190186999999999E-4</v>
      </c>
      <c r="X2167" s="172">
        <v>-4.0112081E-5</v>
      </c>
    </row>
    <row r="2168" spans="1:24" ht="14.4">
      <c r="A2168" t="s">
        <v>1960</v>
      </c>
      <c r="B2168" s="85" t="s">
        <v>947</v>
      </c>
      <c r="C2168" s="113" t="str">
        <f t="shared" si="400"/>
        <v>F.080.01.106</v>
      </c>
      <c r="D2168" s="9" t="s">
        <v>125</v>
      </c>
      <c r="E2168" s="112" t="s">
        <v>362</v>
      </c>
      <c r="F2168" s="115" t="str">
        <f t="shared" si="401"/>
        <v>Hardwood 12%MC  Bamboo and Cork  waste incineration with electricity</v>
      </c>
      <c r="G2168" s="146">
        <v>-0.80899553333333341</v>
      </c>
      <c r="H2168" s="8">
        <f t="shared" si="403"/>
        <v>-0.80899553333333341</v>
      </c>
      <c r="J2168" s="169">
        <v>-0.118369623852474</v>
      </c>
      <c r="K2168" s="8">
        <f t="shared" si="395"/>
        <v>-0.118369623852474</v>
      </c>
      <c r="L2168" s="170">
        <v>5.4992156972999999E-3</v>
      </c>
      <c r="M2168" s="170">
        <v>-2.5074034596740003E-3</v>
      </c>
      <c r="N2168" s="170">
        <v>-1.21060901E-5</v>
      </c>
      <c r="O2168" s="170">
        <v>-0.12134933000000001</v>
      </c>
      <c r="Q2168" s="69">
        <v>-10.680510999999999</v>
      </c>
      <c r="S2168" s="116">
        <v>-1.5407405000000001E-2</v>
      </c>
      <c r="T2168" s="116">
        <v>-1.4190278000000001E-2</v>
      </c>
      <c r="U2168" s="116">
        <v>-6.1129727999999998E-4</v>
      </c>
      <c r="V2168" s="116">
        <v>-6.0582949999999996E-4</v>
      </c>
      <c r="X2168" s="172">
        <v>-3.3975191999999998E-5</v>
      </c>
    </row>
    <row r="2169" spans="1:24" ht="14.4">
      <c r="A2169" t="s">
        <v>1961</v>
      </c>
      <c r="B2169" s="85" t="s">
        <v>947</v>
      </c>
      <c r="C2169" s="113" t="str">
        <f t="shared" si="400"/>
        <v>F.080.01.107</v>
      </c>
      <c r="D2169" s="9" t="s">
        <v>125</v>
      </c>
      <c r="E2169" s="112" t="s">
        <v>362</v>
      </c>
      <c r="F2169" s="115" t="str">
        <f t="shared" si="401"/>
        <v>Hardwood fresh  50%MC  Bamboo and Cork  waste incineration with electricity</v>
      </c>
      <c r="G2169" s="146">
        <v>-0.4059338666666667</v>
      </c>
      <c r="H2169" s="8">
        <f t="shared" si="403"/>
        <v>-0.4059338666666667</v>
      </c>
      <c r="J2169" s="169">
        <v>-5.0915931918689997E-2</v>
      </c>
      <c r="K2169" s="8">
        <f t="shared" si="395"/>
        <v>-5.0915931918689997E-2</v>
      </c>
      <c r="L2169" s="170">
        <v>6.6317725640999995E-3</v>
      </c>
      <c r="M2169" s="170">
        <v>3.3484500525099996E-3</v>
      </c>
      <c r="N2169" s="170">
        <v>-6.0745352999999998E-6</v>
      </c>
      <c r="O2169" s="170">
        <v>-6.0890079999999999E-2</v>
      </c>
      <c r="Q2169" s="69">
        <v>-5.3592149999999998</v>
      </c>
      <c r="S2169" s="116">
        <v>-6.9559727000000002E-3</v>
      </c>
      <c r="T2169" s="116">
        <v>-6.3803744000000004E-3</v>
      </c>
      <c r="U2169" s="116">
        <v>-2.7160809999999999E-4</v>
      </c>
      <c r="V2169" s="116">
        <v>-3.0399019000000002E-4</v>
      </c>
      <c r="X2169" s="172">
        <v>-1.4694368E-5</v>
      </c>
    </row>
    <row r="2170" spans="1:24" ht="14.4">
      <c r="A2170" t="s">
        <v>2716</v>
      </c>
      <c r="B2170" s="85" t="s">
        <v>947</v>
      </c>
      <c r="C2170" s="113" t="str">
        <f t="shared" si="400"/>
        <v>F.080.01.108</v>
      </c>
      <c r="D2170" s="9" t="s">
        <v>125</v>
      </c>
      <c r="E2170" s="112" t="s">
        <v>362</v>
      </c>
      <c r="F2170" s="115" t="str">
        <f t="shared" si="401"/>
        <v>Paper Cardboard Leather Cotton Wool waste incineration with electricity</v>
      </c>
      <c r="G2170" s="146">
        <v>-0.78984773333333336</v>
      </c>
      <c r="H2170" s="8">
        <f t="shared" si="403"/>
        <v>-0.78984773333333336</v>
      </c>
      <c r="J2170" s="169">
        <v>-0.11516517636837199</v>
      </c>
      <c r="K2170" s="8">
        <f t="shared" si="395"/>
        <v>-0.11516517636837199</v>
      </c>
      <c r="L2170" s="170">
        <v>5.5530188743999993E-3</v>
      </c>
      <c r="M2170" s="170">
        <v>-2.2292156869719994E-3</v>
      </c>
      <c r="N2170" s="170">
        <v>-1.1819555799999999E-5</v>
      </c>
      <c r="O2170" s="170">
        <v>-0.11847716</v>
      </c>
      <c r="Q2170" s="69">
        <v>-10.427718</v>
      </c>
      <c r="S2170" s="116">
        <v>-1.5005912E-2</v>
      </c>
      <c r="T2170" s="116">
        <v>-1.3819262000000001E-2</v>
      </c>
      <c r="U2170" s="116">
        <v>-5.9516002999999995E-4</v>
      </c>
      <c r="V2170" s="116">
        <v>-5.9149034000000001E-4</v>
      </c>
      <c r="X2170" s="172">
        <v>-3.3059238000000001E-5</v>
      </c>
    </row>
    <row r="2171" spans="1:24" ht="14.4">
      <c r="A2171" t="s">
        <v>1962</v>
      </c>
      <c r="B2171" s="85" t="s">
        <v>947</v>
      </c>
      <c r="C2171" s="113" t="str">
        <f t="shared" si="400"/>
        <v>F.080.01.109</v>
      </c>
      <c r="D2171" s="9" t="s">
        <v>125</v>
      </c>
      <c r="E2171" s="112" t="s">
        <v>362</v>
      </c>
      <c r="F2171" s="115" t="str">
        <f t="shared" si="401"/>
        <v>Rigid Polymer Foam waste incineration with electricity</v>
      </c>
      <c r="G2171" s="146">
        <v>1.1581740666666667</v>
      </c>
      <c r="H2171" s="8">
        <f t="shared" si="403"/>
        <v>1.1581740666666667</v>
      </c>
      <c r="J2171" s="169">
        <v>0.16563637683651</v>
      </c>
      <c r="K2171" s="8">
        <f t="shared" si="395"/>
        <v>0.16563637683651</v>
      </c>
      <c r="L2171" s="170">
        <v>4.1413456472000005E-3</v>
      </c>
      <c r="M2171" s="170">
        <v>-1.2208156036189998E-2</v>
      </c>
      <c r="N2171" s="170">
        <v>-2.29227745E-5</v>
      </c>
      <c r="O2171" s="170">
        <v>0.17372610999999999</v>
      </c>
      <c r="Q2171" s="69">
        <v>-20.223452999999999</v>
      </c>
      <c r="S2171" s="116">
        <v>1.3246295E-2</v>
      </c>
      <c r="T2171" s="116">
        <v>1.3571092E-2</v>
      </c>
      <c r="U2171" s="116">
        <v>8.223363E-4</v>
      </c>
      <c r="V2171" s="116">
        <v>-1.1471328E-3</v>
      </c>
      <c r="X2171" s="172">
        <v>6.8610491999999998E-6</v>
      </c>
    </row>
    <row r="2172" spans="1:24" ht="14.4">
      <c r="A2172" t="s">
        <v>1436</v>
      </c>
      <c r="B2172" s="85" t="s">
        <v>947</v>
      </c>
      <c r="C2172" s="113" t="str">
        <f t="shared" si="400"/>
        <v>F.080.01.110</v>
      </c>
      <c r="D2172" s="9" t="s">
        <v>125</v>
      </c>
      <c r="E2172" s="112" t="s">
        <v>362</v>
      </c>
      <c r="F2172" s="115" t="str">
        <f t="shared" si="401"/>
        <v>SMC (50%) waste incineration with electricity</v>
      </c>
      <c r="G2172" s="146">
        <v>0.94930006666666666</v>
      </c>
      <c r="H2172" s="8">
        <f t="shared" si="403"/>
        <v>0.94930006666666666</v>
      </c>
      <c r="J2172" s="169">
        <v>0.14322519981723097</v>
      </c>
      <c r="K2172" s="8">
        <f t="shared" si="395"/>
        <v>0.14322519981723097</v>
      </c>
      <c r="L2172" s="170">
        <v>4.3216220516000001E-3</v>
      </c>
      <c r="M2172" s="170">
        <v>-3.4798992132690008E-3</v>
      </c>
      <c r="N2172" s="170">
        <v>-1.15330211E-5</v>
      </c>
      <c r="O2172" s="170">
        <v>0.14239500999999999</v>
      </c>
      <c r="Q2172" s="69">
        <v>-10.174925</v>
      </c>
      <c r="S2172" s="116">
        <v>1.3064572999999999E-2</v>
      </c>
      <c r="T2172" s="116">
        <v>1.2930123E-2</v>
      </c>
      <c r="U2172" s="116">
        <v>7.1160145000000001E-4</v>
      </c>
      <c r="V2172" s="116">
        <v>-5.7715117999999996E-4</v>
      </c>
      <c r="X2172" s="172">
        <v>1.5033771000000001E-5</v>
      </c>
    </row>
    <row r="2173" spans="1:24" ht="14.4">
      <c r="A2173" t="s">
        <v>1963</v>
      </c>
      <c r="B2173" s="85" t="s">
        <v>947</v>
      </c>
      <c r="C2173" s="113" t="str">
        <f t="shared" si="400"/>
        <v>F.080.01.111</v>
      </c>
      <c r="D2173" s="9" t="s">
        <v>125</v>
      </c>
      <c r="E2173" s="112" t="s">
        <v>362</v>
      </c>
      <c r="F2173" s="115" t="str">
        <f t="shared" si="401"/>
        <v>Softwood 0%MC  waste incineration with electricity</v>
      </c>
      <c r="G2173" s="146">
        <v>-0.9573912</v>
      </c>
      <c r="H2173" s="8">
        <f t="shared" si="403"/>
        <v>-0.9573912</v>
      </c>
      <c r="J2173" s="169">
        <v>-0.14253410749311698</v>
      </c>
      <c r="K2173" s="8">
        <f t="shared" si="395"/>
        <v>-0.14253410749311698</v>
      </c>
      <c r="L2173" s="170">
        <v>5.3882409916000008E-3</v>
      </c>
      <c r="M2173" s="170">
        <v>-4.2993417501169997E-3</v>
      </c>
      <c r="N2173" s="170">
        <v>-1.4326734599999999E-5</v>
      </c>
      <c r="O2173" s="170">
        <v>-0.14360867999999999</v>
      </c>
      <c r="Q2173" s="69">
        <v>-12.639658000000001</v>
      </c>
      <c r="S2173" s="116">
        <v>-1.8457729999999999E-2</v>
      </c>
      <c r="T2173" s="116">
        <v>-1.7007187E-2</v>
      </c>
      <c r="U2173" s="116">
        <v>-7.3358533999999997E-4</v>
      </c>
      <c r="V2173" s="116">
        <v>-7.1695799E-4</v>
      </c>
      <c r="X2173" s="172">
        <v>-4.0887853999999999E-5</v>
      </c>
    </row>
    <row r="2174" spans="1:24" ht="14.4">
      <c r="A2174" t="s">
        <v>1964</v>
      </c>
      <c r="B2174" s="85" t="s">
        <v>947</v>
      </c>
      <c r="C2174" s="113" t="str">
        <f t="shared" si="400"/>
        <v>F.080.01.112</v>
      </c>
      <c r="D2174" s="9" t="s">
        <v>125</v>
      </c>
      <c r="E2174" s="112" t="s">
        <v>362</v>
      </c>
      <c r="F2174" s="115" t="str">
        <f t="shared" si="401"/>
        <v>Softwood 12%MC  waste incineration with electricity</v>
      </c>
      <c r="G2174" s="146">
        <v>-0.82335639999999999</v>
      </c>
      <c r="H2174" s="8">
        <f t="shared" si="403"/>
        <v>-0.82335639999999999</v>
      </c>
      <c r="J2174" s="169">
        <v>-0.12010294508900099</v>
      </c>
      <c r="K2174" s="8">
        <f t="shared" si="395"/>
        <v>-0.12010294508900099</v>
      </c>
      <c r="L2174" s="170">
        <v>5.7648632418999994E-3</v>
      </c>
      <c r="M2174" s="170">
        <v>-2.3520273392010006E-3</v>
      </c>
      <c r="N2174" s="170">
        <v>-1.2320991699999999E-5</v>
      </c>
      <c r="O2174" s="170">
        <v>-0.12350346</v>
      </c>
      <c r="Q2174" s="69">
        <v>-10.870106</v>
      </c>
      <c r="S2174" s="116">
        <v>-1.5647278000000001E-2</v>
      </c>
      <c r="T2174" s="116">
        <v>-1.4410068999999999E-2</v>
      </c>
      <c r="U2174" s="116">
        <v>-6.2062456E-4</v>
      </c>
      <c r="V2174" s="116">
        <v>-6.1658386999999997E-4</v>
      </c>
      <c r="X2174" s="172">
        <v>-3.4476178E-5</v>
      </c>
    </row>
    <row r="2175" spans="1:24" ht="14.4">
      <c r="A2175" t="s">
        <v>1965</v>
      </c>
      <c r="B2175" s="85" t="s">
        <v>947</v>
      </c>
      <c r="C2175" s="113" t="str">
        <f t="shared" si="400"/>
        <v>F.080.01.113</v>
      </c>
      <c r="D2175" s="9" t="s">
        <v>125</v>
      </c>
      <c r="E2175" s="112" t="s">
        <v>362</v>
      </c>
      <c r="F2175" s="115" t="str">
        <f t="shared" si="401"/>
        <v>Softwood fresh  50%MC  waste incineration with electricity</v>
      </c>
      <c r="G2175" s="146">
        <v>-0.41167821333333332</v>
      </c>
      <c r="H2175" s="8">
        <f t="shared" si="403"/>
        <v>-0.41167821333333332</v>
      </c>
      <c r="J2175" s="169">
        <v>-5.1207250095899999E-2</v>
      </c>
      <c r="K2175" s="8">
        <f t="shared" si="395"/>
        <v>-5.1207250095899999E-2</v>
      </c>
      <c r="L2175" s="170">
        <v>6.9216316199000004E-3</v>
      </c>
      <c r="M2175" s="170">
        <v>3.629010779899999E-3</v>
      </c>
      <c r="N2175" s="170">
        <v>-6.1604956999999998E-6</v>
      </c>
      <c r="O2175" s="170">
        <v>-6.1751731999999997E-2</v>
      </c>
      <c r="Q2175" s="69">
        <v>-5.4350529999999999</v>
      </c>
      <c r="S2175" s="116">
        <v>-7.0151733000000001E-3</v>
      </c>
      <c r="T2175" s="116">
        <v>-6.4332076999999996E-3</v>
      </c>
      <c r="U2175" s="116">
        <v>-2.7367362000000001E-4</v>
      </c>
      <c r="V2175" s="116">
        <v>-3.0829194000000002E-4</v>
      </c>
      <c r="X2175" s="172">
        <v>-1.4783176E-5</v>
      </c>
    </row>
    <row r="2176" spans="1:24" ht="14.4">
      <c r="A2176" t="s">
        <v>1966</v>
      </c>
      <c r="B2176" s="85" t="s">
        <v>947</v>
      </c>
      <c r="C2176" s="113" t="str">
        <f t="shared" si="400"/>
        <v>F.080.01.114</v>
      </c>
      <c r="D2176" s="9" t="s">
        <v>125</v>
      </c>
      <c r="E2176" s="112" t="s">
        <v>362</v>
      </c>
      <c r="F2176" s="115" t="str">
        <f t="shared" si="401"/>
        <v>Paper and Cardboard, as wet household waste   waste incineration with electricity</v>
      </c>
      <c r="G2176" s="146">
        <v>0</v>
      </c>
      <c r="H2176" s="8">
        <f t="shared" si="403"/>
        <v>0</v>
      </c>
      <c r="J2176" s="169">
        <v>1.7688448799999999E-2</v>
      </c>
      <c r="K2176" s="8">
        <f t="shared" si="395"/>
        <v>1.7688448799999999E-2</v>
      </c>
      <c r="L2176" s="170">
        <v>8.0783999999999995E-3</v>
      </c>
      <c r="M2176" s="170">
        <v>9.6100487999999998E-3</v>
      </c>
      <c r="N2176" s="170">
        <v>0</v>
      </c>
      <c r="O2176" s="170">
        <v>0</v>
      </c>
      <c r="Q2176" s="69">
        <v>0</v>
      </c>
      <c r="S2176" s="116">
        <v>1.6169312999999999E-3</v>
      </c>
      <c r="T2176" s="116">
        <v>1.5436539E-3</v>
      </c>
      <c r="U2176" s="199">
        <v>7.3277318E-5</v>
      </c>
      <c r="V2176" s="116">
        <v>0</v>
      </c>
      <c r="X2176" s="172">
        <v>4.9098273000000003E-6</v>
      </c>
    </row>
    <row r="2177" spans="1:24" ht="14.4">
      <c r="B2177" s="85"/>
      <c r="C2177" s="113"/>
      <c r="D2177" s="1" t="s">
        <v>127</v>
      </c>
      <c r="E2177" s="112"/>
      <c r="H2177" s="8"/>
      <c r="Q2177"/>
      <c r="U2177" s="3"/>
      <c r="X2177" s="3"/>
    </row>
    <row r="2178" spans="1:24" ht="14.4">
      <c r="A2178" t="s">
        <v>1005</v>
      </c>
      <c r="B2178" s="85" t="s">
        <v>947</v>
      </c>
      <c r="C2178" s="113" t="str">
        <f t="shared" ref="C2178:C2205" si="404">MID(A2178,1,12)</f>
        <v>F.090.01.101</v>
      </c>
      <c r="D2178" s="9" t="s">
        <v>127</v>
      </c>
      <c r="E2178" s="112" t="s">
        <v>362</v>
      </c>
      <c r="F2178" s="115" t="str">
        <f t="shared" ref="F2178:F2205" si="405">MID(A2178, 21,85)</f>
        <v>ABS (Acrylonitrile butadiene styrene) waste incineration with electricity</v>
      </c>
      <c r="G2178" s="146">
        <v>1.1252228666666668</v>
      </c>
      <c r="H2178" s="8">
        <f t="shared" ref="H2178:H2205" si="406">G2178</f>
        <v>1.1252228666666668</v>
      </c>
      <c r="J2178" s="169">
        <v>0.16602078466166001</v>
      </c>
      <c r="K2178" s="8">
        <f t="shared" si="395"/>
        <v>0.16602078466166001</v>
      </c>
      <c r="L2178" s="170">
        <v>8.9936071378000013E-3</v>
      </c>
      <c r="M2178" s="170">
        <v>-1.1726252295139999E-2</v>
      </c>
      <c r="N2178" s="170">
        <v>-3.0000180999999999E-5</v>
      </c>
      <c r="O2178" s="170">
        <v>0.16878343000000001</v>
      </c>
      <c r="Q2178" s="69">
        <v>-26.467444</v>
      </c>
      <c r="S2178" s="116">
        <v>1.171053E-2</v>
      </c>
      <c r="T2178" s="116">
        <v>1.2398882999999999E-2</v>
      </c>
      <c r="U2178" s="116">
        <v>8.1295629999999998E-4</v>
      </c>
      <c r="V2178" s="116">
        <v>-1.5013100000000001E-3</v>
      </c>
      <c r="X2178" s="172">
        <v>2.6212402999999997E-7</v>
      </c>
    </row>
    <row r="2179" spans="1:24" ht="14.4">
      <c r="A2179" t="s">
        <v>1006</v>
      </c>
      <c r="B2179" s="85" t="s">
        <v>947</v>
      </c>
      <c r="C2179" s="113" t="str">
        <f t="shared" si="404"/>
        <v>F.090.01.102</v>
      </c>
      <c r="D2179" s="9" t="s">
        <v>127</v>
      </c>
      <c r="E2179" s="112" t="s">
        <v>362</v>
      </c>
      <c r="F2179" s="115" t="str">
        <f t="shared" si="405"/>
        <v>bio-PE (Polyethylene) waste incineration with electricity</v>
      </c>
      <c r="G2179" s="146">
        <v>-2.3484805999999998</v>
      </c>
      <c r="H2179" s="8">
        <f t="shared" si="406"/>
        <v>-2.3484805999999998</v>
      </c>
      <c r="J2179" s="169">
        <v>-0.35563898064653998</v>
      </c>
      <c r="K2179" s="8">
        <f t="shared" si="395"/>
        <v>-0.35563898064653998</v>
      </c>
      <c r="L2179" s="170">
        <v>1.04758399577E-2</v>
      </c>
      <c r="M2179" s="170">
        <v>-1.3807587125340002E-2</v>
      </c>
      <c r="N2179" s="170">
        <v>-3.5143478899999997E-5</v>
      </c>
      <c r="O2179" s="170">
        <v>-0.35227208999999998</v>
      </c>
      <c r="Q2179" s="69">
        <v>-31.005081000000001</v>
      </c>
      <c r="S2179" s="116">
        <v>-4.5825539999999998E-2</v>
      </c>
      <c r="T2179" s="116">
        <v>-4.2242490000000001E-2</v>
      </c>
      <c r="U2179" s="116">
        <v>-1.8243525E-3</v>
      </c>
      <c r="V2179" s="116">
        <v>-1.7586979999999999E-3</v>
      </c>
      <c r="X2179" s="69">
        <v>-1.0196412E-4</v>
      </c>
    </row>
    <row r="2180" spans="1:24" ht="14.4">
      <c r="A2180" t="s">
        <v>1007</v>
      </c>
      <c r="B2180" s="85" t="s">
        <v>947</v>
      </c>
      <c r="C2180" s="113" t="str">
        <f t="shared" si="404"/>
        <v>F.090.01.103</v>
      </c>
      <c r="D2180" s="9" t="s">
        <v>127</v>
      </c>
      <c r="E2180" s="112" t="s">
        <v>362</v>
      </c>
      <c r="F2180" s="115" t="str">
        <f t="shared" si="405"/>
        <v>CA (Cellulose polymers) waste incineration with electricity</v>
      </c>
      <c r="G2180" s="146">
        <v>-0.78458206666666674</v>
      </c>
      <c r="H2180" s="8">
        <f t="shared" si="406"/>
        <v>-0.78458206666666674</v>
      </c>
      <c r="J2180" s="169">
        <v>-0.115623984007879</v>
      </c>
      <c r="K2180" s="8">
        <f t="shared" si="395"/>
        <v>-0.115623984007879</v>
      </c>
      <c r="L2180" s="170">
        <v>4.9558147054000008E-3</v>
      </c>
      <c r="M2180" s="170">
        <v>-2.8807479545789991E-3</v>
      </c>
      <c r="N2180" s="170">
        <v>-1.1740758699999999E-5</v>
      </c>
      <c r="O2180" s="170">
        <v>-0.11768731</v>
      </c>
      <c r="Q2180" s="69">
        <v>-10.3582</v>
      </c>
      <c r="S2180" s="116">
        <v>-1.5017996E-2</v>
      </c>
      <c r="T2180" s="116">
        <v>-1.3834176E-2</v>
      </c>
      <c r="U2180" s="116">
        <v>-5.9627358999999995E-4</v>
      </c>
      <c r="V2180" s="116">
        <v>-5.8754707000000005E-4</v>
      </c>
      <c r="X2180" s="172">
        <v>-3.3179307000000002E-5</v>
      </c>
    </row>
    <row r="2181" spans="1:24" ht="14.4">
      <c r="A2181" t="s">
        <v>1008</v>
      </c>
      <c r="B2181" s="85" t="s">
        <v>947</v>
      </c>
      <c r="C2181" s="113" t="str">
        <f t="shared" si="404"/>
        <v>F.090.01.104</v>
      </c>
      <c r="D2181" s="9" t="s">
        <v>127</v>
      </c>
      <c r="E2181" s="112" t="s">
        <v>362</v>
      </c>
      <c r="F2181" s="115" t="str">
        <f t="shared" si="405"/>
        <v>Ionomer waste incineration with electricity</v>
      </c>
      <c r="G2181" s="146">
        <v>1.1735184666666667</v>
      </c>
      <c r="H2181" s="8">
        <f t="shared" si="406"/>
        <v>1.1735184666666667</v>
      </c>
      <c r="J2181" s="169">
        <v>0.17285765323197</v>
      </c>
      <c r="K2181" s="8">
        <f t="shared" si="395"/>
        <v>0.17285765323197</v>
      </c>
      <c r="L2181" s="170">
        <v>8.6116134920999985E-3</v>
      </c>
      <c r="M2181" s="170">
        <v>-1.1752303147730001E-2</v>
      </c>
      <c r="N2181" s="170">
        <v>-2.9427112400000001E-5</v>
      </c>
      <c r="O2181" s="170">
        <v>0.17602777</v>
      </c>
      <c r="Q2181" s="69">
        <v>-25.961857999999999</v>
      </c>
      <c r="S2181" s="116">
        <v>1.2577882E-2</v>
      </c>
      <c r="T2181" s="116">
        <v>1.3202152E-2</v>
      </c>
      <c r="U2181" s="116">
        <v>8.4836117000000003E-4</v>
      </c>
      <c r="V2181" s="116">
        <v>-1.4726317000000001E-3</v>
      </c>
      <c r="X2181" s="172">
        <v>2.0752925000000002E-6</v>
      </c>
    </row>
    <row r="2182" spans="1:24" ht="14.4">
      <c r="A2182" t="s">
        <v>2717</v>
      </c>
      <c r="B2182" s="85" t="s">
        <v>947</v>
      </c>
      <c r="C2182" s="113" t="str">
        <f t="shared" si="404"/>
        <v>F.090.01.105</v>
      </c>
      <c r="D2182" s="9" t="s">
        <v>127</v>
      </c>
      <c r="E2182" s="112" t="s">
        <v>362</v>
      </c>
      <c r="F2182" s="115" t="str">
        <f t="shared" si="405"/>
        <v>PA-11 (Nylon-11) waste incineration with electricity</v>
      </c>
      <c r="G2182" s="146">
        <v>-1.9693536666666667</v>
      </c>
      <c r="H2182" s="8">
        <f t="shared" si="406"/>
        <v>-1.9693536666666667</v>
      </c>
      <c r="J2182" s="169">
        <v>-0.29942702865213999</v>
      </c>
      <c r="K2182" s="8">
        <f t="shared" si="395"/>
        <v>-0.29942702865213999</v>
      </c>
      <c r="L2182" s="170">
        <v>8.2363430274000008E-3</v>
      </c>
      <c r="M2182" s="170">
        <v>-1.2230851587040001E-2</v>
      </c>
      <c r="N2182" s="170">
        <v>-2.94700925E-5</v>
      </c>
      <c r="O2182" s="170">
        <v>-0.29540305</v>
      </c>
      <c r="Q2182" s="69">
        <v>-25.999777000000002</v>
      </c>
      <c r="S2182" s="116">
        <v>-3.8537446000000003E-2</v>
      </c>
      <c r="T2182" s="116">
        <v>-3.5527851999999999E-2</v>
      </c>
      <c r="U2182" s="116">
        <v>-1.534812E-3</v>
      </c>
      <c r="V2182" s="116">
        <v>-1.4747826E-3</v>
      </c>
      <c r="X2182" s="172">
        <v>-8.5836806000000001E-5</v>
      </c>
    </row>
    <row r="2183" spans="1:24" ht="14.4">
      <c r="A2183" t="s">
        <v>1009</v>
      </c>
      <c r="B2183" s="85" t="s">
        <v>947</v>
      </c>
      <c r="C2183" s="113" t="str">
        <f t="shared" si="404"/>
        <v>F.090.01.106</v>
      </c>
      <c r="D2183" s="9" t="s">
        <v>127</v>
      </c>
      <c r="E2183" s="112" t="s">
        <v>362</v>
      </c>
      <c r="F2183" s="115" t="str">
        <f t="shared" si="405"/>
        <v>PA (Nylons, Polyamides) waste incineration with electricity</v>
      </c>
      <c r="G2183" s="146">
        <v>0.95540713333333349</v>
      </c>
      <c r="H2183" s="8">
        <f t="shared" si="406"/>
        <v>0.95540713333333349</v>
      </c>
      <c r="J2183" s="169">
        <v>0.14088052236314003</v>
      </c>
      <c r="K2183" s="8">
        <f t="shared" si="395"/>
        <v>0.14088052236314003</v>
      </c>
      <c r="L2183" s="170">
        <v>6.6377684771999996E-3</v>
      </c>
      <c r="M2183" s="170">
        <v>-9.0456512203599994E-3</v>
      </c>
      <c r="N2183" s="170">
        <v>-2.2664893699999999E-5</v>
      </c>
      <c r="O2183" s="170">
        <v>0.14331107000000001</v>
      </c>
      <c r="Q2183" s="69">
        <v>-19.995939</v>
      </c>
      <c r="S2183" s="116">
        <v>1.0525659E-2</v>
      </c>
      <c r="T2183" s="116">
        <v>1.0967391999999999E-2</v>
      </c>
      <c r="U2183" s="116">
        <v>6.9249413000000001E-4</v>
      </c>
      <c r="V2183" s="116">
        <v>-1.1342275E-3</v>
      </c>
      <c r="X2183" s="172">
        <v>3.0390502E-6</v>
      </c>
    </row>
    <row r="2184" spans="1:24" ht="14.4">
      <c r="A2184" t="s">
        <v>1010</v>
      </c>
      <c r="B2184" s="85" t="s">
        <v>947</v>
      </c>
      <c r="C2184" s="113" t="str">
        <f t="shared" si="404"/>
        <v>F.090.01.107</v>
      </c>
      <c r="D2184" s="9" t="s">
        <v>127</v>
      </c>
      <c r="E2184" s="112" t="s">
        <v>362</v>
      </c>
      <c r="F2184" s="115" t="str">
        <f t="shared" si="405"/>
        <v>PC (Polycarbonate) waste incineration with electricity</v>
      </c>
      <c r="G2184" s="146">
        <v>1.3555176</v>
      </c>
      <c r="H2184" s="8">
        <f t="shared" si="406"/>
        <v>1.3555176</v>
      </c>
      <c r="J2184" s="169">
        <v>0.20075630642257999</v>
      </c>
      <c r="K2184" s="8">
        <f t="shared" si="395"/>
        <v>0.20075630642257999</v>
      </c>
      <c r="L2184" s="170">
        <v>6.9309869375000005E-3</v>
      </c>
      <c r="M2184" s="170">
        <v>-9.4786097701200014E-3</v>
      </c>
      <c r="N2184" s="170">
        <v>-2.37107448E-5</v>
      </c>
      <c r="O2184" s="170">
        <v>0.20332764</v>
      </c>
      <c r="Q2184" s="69">
        <v>-20.918634000000001</v>
      </c>
      <c r="S2184" s="116">
        <v>1.6789208999999999E-2</v>
      </c>
      <c r="T2184" s="116">
        <v>1.6981883999999999E-2</v>
      </c>
      <c r="U2184" s="116">
        <v>9.9389033000000008E-4</v>
      </c>
      <c r="V2184" s="116">
        <v>-1.1865655000000001E-3</v>
      </c>
      <c r="X2184" s="172">
        <v>1.3098232E-5</v>
      </c>
    </row>
    <row r="2185" spans="1:24" ht="14.4">
      <c r="A2185" t="s">
        <v>3054</v>
      </c>
      <c r="B2185" s="85" t="s">
        <v>947</v>
      </c>
      <c r="C2185" s="113" t="str">
        <f t="shared" si="404"/>
        <v>F.090.01.108</v>
      </c>
      <c r="D2185" s="9" t="s">
        <v>127</v>
      </c>
      <c r="E2185" s="112" t="s">
        <v>362</v>
      </c>
      <c r="F2185" s="115" t="str">
        <f t="shared" si="405"/>
        <v>PE (Polyethylene HDPE LDPE LLDPE) waste incineration with electricity</v>
      </c>
      <c r="G2185" s="146">
        <v>0.7915194000000001</v>
      </c>
      <c r="H2185" s="8">
        <f t="shared" si="406"/>
        <v>0.7915194000000001</v>
      </c>
      <c r="J2185" s="169">
        <v>0.11495900935346</v>
      </c>
      <c r="K2185" s="8">
        <f t="shared" si="395"/>
        <v>0.11495900935346</v>
      </c>
      <c r="L2185" s="170">
        <v>1.0292239957699999E-2</v>
      </c>
      <c r="M2185" s="170">
        <v>-1.4025997125340002E-2</v>
      </c>
      <c r="N2185" s="170">
        <v>-3.5143478899999997E-5</v>
      </c>
      <c r="O2185" s="170">
        <v>0.11872791000000001</v>
      </c>
      <c r="Q2185" s="69">
        <v>-31.005081000000001</v>
      </c>
      <c r="S2185" s="116">
        <v>5.1193185E-3</v>
      </c>
      <c r="T2185" s="116">
        <v>6.3266125999999999E-3</v>
      </c>
      <c r="U2185" s="116">
        <v>5.5140387E-4</v>
      </c>
      <c r="V2185" s="116">
        <v>-1.7586979999999999E-3</v>
      </c>
      <c r="X2185" s="172">
        <v>-1.4524176999999999E-5</v>
      </c>
    </row>
    <row r="2186" spans="1:24" ht="14.4">
      <c r="A2186" t="s">
        <v>1011</v>
      </c>
      <c r="B2186" s="85" t="s">
        <v>947</v>
      </c>
      <c r="C2186" s="113" t="str">
        <f t="shared" si="404"/>
        <v>F.090.01.111</v>
      </c>
      <c r="D2186" s="9" t="s">
        <v>127</v>
      </c>
      <c r="E2186" s="112" t="s">
        <v>362</v>
      </c>
      <c r="F2186" s="115" t="str">
        <f t="shared" si="405"/>
        <v>PET (Polyethylene terephthalate) waste incineration with electricity</v>
      </c>
      <c r="G2186" s="146">
        <v>1.0674114666666668</v>
      </c>
      <c r="H2186" s="8">
        <f t="shared" si="406"/>
        <v>1.0674114666666668</v>
      </c>
      <c r="J2186" s="169">
        <v>0.16408843898845502</v>
      </c>
      <c r="K2186" s="8">
        <f t="shared" si="395"/>
        <v>0.16408843898845502</v>
      </c>
      <c r="L2186" s="170">
        <v>8.070266966199998E-3</v>
      </c>
      <c r="M2186" s="170">
        <v>-4.0752527376450012E-3</v>
      </c>
      <c r="N2186" s="170">
        <v>-1.8295240099999998E-5</v>
      </c>
      <c r="O2186" s="170">
        <v>0.16011172000000001</v>
      </c>
      <c r="Q2186" s="69">
        <v>-16.140843</v>
      </c>
      <c r="S2186" s="116">
        <v>1.3848413E-2</v>
      </c>
      <c r="T2186" s="116">
        <v>1.3956115E-2</v>
      </c>
      <c r="U2186" s="116">
        <v>8.0785323000000003E-4</v>
      </c>
      <c r="V2186" s="116">
        <v>-9.1555534999999998E-4</v>
      </c>
      <c r="X2186" s="172">
        <v>1.2360422E-5</v>
      </c>
    </row>
    <row r="2187" spans="1:24" ht="14.4">
      <c r="A2187" t="s">
        <v>1012</v>
      </c>
      <c r="B2187" s="85" t="s">
        <v>947</v>
      </c>
      <c r="C2187" s="113" t="str">
        <f t="shared" si="404"/>
        <v>F.090.01.112</v>
      </c>
      <c r="D2187" s="9" t="s">
        <v>127</v>
      </c>
      <c r="E2187" s="112" t="s">
        <v>362</v>
      </c>
      <c r="F2187" s="115" t="str">
        <f t="shared" si="405"/>
        <v>PHA (Polyhydroxyalkanoates) waste incineration with electricity</v>
      </c>
      <c r="G2187" s="146">
        <v>-1.3882172000000002</v>
      </c>
      <c r="H2187" s="8">
        <f t="shared" si="406"/>
        <v>-1.3882172000000002</v>
      </c>
      <c r="J2187" s="169">
        <v>-0.21289220827441999</v>
      </c>
      <c r="K2187" s="8">
        <f t="shared" si="395"/>
        <v>-0.21289220827441999</v>
      </c>
      <c r="L2187" s="170">
        <v>4.973269530800001E-3</v>
      </c>
      <c r="M2187" s="170">
        <v>-9.612124040919998E-3</v>
      </c>
      <c r="N2187" s="170">
        <v>-2.0773764300000001E-5</v>
      </c>
      <c r="O2187" s="170">
        <v>-0.20823258</v>
      </c>
      <c r="Q2187" s="69">
        <v>-18.327504000000001</v>
      </c>
      <c r="S2187" s="116">
        <v>-2.7332084999999999E-2</v>
      </c>
      <c r="T2187" s="116">
        <v>-2.5203039E-2</v>
      </c>
      <c r="U2187" s="116">
        <v>-1.0894568E-3</v>
      </c>
      <c r="V2187" s="116">
        <v>-1.0395891000000001E-3</v>
      </c>
      <c r="X2187" s="172">
        <v>-6.1013266999999997E-5</v>
      </c>
    </row>
    <row r="2188" spans="1:24" ht="14.4">
      <c r="A2188" t="s">
        <v>1013</v>
      </c>
      <c r="B2188" s="85" t="s">
        <v>947</v>
      </c>
      <c r="C2188" s="113" t="str">
        <f t="shared" si="404"/>
        <v>F.090.01.113</v>
      </c>
      <c r="D2188" s="9" t="s">
        <v>127</v>
      </c>
      <c r="E2188" s="112" t="s">
        <v>362</v>
      </c>
      <c r="F2188" s="115" t="str">
        <f t="shared" si="405"/>
        <v>PLA (Polylactide) waste incineration with electricity</v>
      </c>
      <c r="G2188" s="146">
        <v>-0.921489</v>
      </c>
      <c r="H2188" s="8">
        <f t="shared" si="406"/>
        <v>-0.921489</v>
      </c>
      <c r="J2188" s="169">
        <v>-0.1382678015921</v>
      </c>
      <c r="K2188" s="8">
        <f t="shared" ref="K2188:K2205" si="407">J2188</f>
        <v>-0.1382678015921</v>
      </c>
      <c r="L2188" s="170">
        <v>4.6935219901999992E-3</v>
      </c>
      <c r="M2188" s="170">
        <v>-4.7241841007999996E-3</v>
      </c>
      <c r="N2188" s="170">
        <v>-1.37894815E-5</v>
      </c>
      <c r="O2188" s="170">
        <v>-0.13822334999999999</v>
      </c>
      <c r="Q2188" s="69">
        <v>-12.165671</v>
      </c>
      <c r="S2188" s="116">
        <v>-1.7864174E-2</v>
      </c>
      <c r="T2188" s="116">
        <v>-1.6463557E-2</v>
      </c>
      <c r="U2188" s="116">
        <v>-7.1054468999999997E-4</v>
      </c>
      <c r="V2188" s="116">
        <v>-6.9007206999999995E-4</v>
      </c>
      <c r="X2188" s="172">
        <v>-3.9653984E-5</v>
      </c>
    </row>
    <row r="2189" spans="1:24" ht="14.4">
      <c r="A2189" t="s">
        <v>1014</v>
      </c>
      <c r="B2189" s="85" t="s">
        <v>947</v>
      </c>
      <c r="C2189" s="113" t="str">
        <f t="shared" si="404"/>
        <v>F.090.01.114</v>
      </c>
      <c r="D2189" s="9" t="s">
        <v>127</v>
      </c>
      <c r="E2189" s="112" t="s">
        <v>362</v>
      </c>
      <c r="F2189" s="115" t="str">
        <f t="shared" si="405"/>
        <v>PMMA (Polymethyl methacrylate) waste incineration with electricity</v>
      </c>
      <c r="G2189" s="146">
        <v>0.87784273333333329</v>
      </c>
      <c r="H2189" s="8">
        <f t="shared" si="406"/>
        <v>0.87784273333333329</v>
      </c>
      <c r="J2189" s="169">
        <v>0.12950317314990301</v>
      </c>
      <c r="K2189" s="8">
        <f t="shared" si="407"/>
        <v>0.12950317314990301</v>
      </c>
      <c r="L2189" s="170">
        <v>5.7708904871999998E-3</v>
      </c>
      <c r="M2189" s="170">
        <v>-7.9243421168969999E-3</v>
      </c>
      <c r="N2189" s="170">
        <v>-1.9785220399999999E-5</v>
      </c>
      <c r="O2189" s="170">
        <v>0.13167640999999999</v>
      </c>
      <c r="Q2189" s="69">
        <v>-17.455368</v>
      </c>
      <c r="S2189" s="116">
        <v>9.8951590000000006E-3</v>
      </c>
      <c r="T2189" s="116">
        <v>1.02478E-2</v>
      </c>
      <c r="U2189" s="116">
        <v>6.3747751999999999E-4</v>
      </c>
      <c r="V2189" s="116">
        <v>-9.9011898000000011E-4</v>
      </c>
      <c r="X2189" s="172">
        <v>3.8605674000000003E-6</v>
      </c>
    </row>
    <row r="2190" spans="1:24" ht="14.4">
      <c r="A2190" t="s">
        <v>1015</v>
      </c>
      <c r="B2190" s="85" t="s">
        <v>947</v>
      </c>
      <c r="C2190" s="113" t="str">
        <f t="shared" si="404"/>
        <v>F.090.01.115</v>
      </c>
      <c r="D2190" s="9" t="s">
        <v>127</v>
      </c>
      <c r="E2190" s="112" t="s">
        <v>362</v>
      </c>
      <c r="F2190" s="115" t="str">
        <f t="shared" si="405"/>
        <v>POM (Polyoxymethylene, Polyacetaal) waste incineration with electricity</v>
      </c>
      <c r="G2190" s="146">
        <v>0.63228270666666675</v>
      </c>
      <c r="H2190" s="8">
        <f t="shared" si="406"/>
        <v>0.63228270666666675</v>
      </c>
      <c r="J2190" s="169">
        <v>9.3437597174472004E-2</v>
      </c>
      <c r="K2190" s="8">
        <f t="shared" si="407"/>
        <v>9.3437597174472004E-2</v>
      </c>
      <c r="L2190" s="170">
        <v>3.6437108866000001E-3</v>
      </c>
      <c r="M2190" s="170">
        <v>-5.0359838197280007E-3</v>
      </c>
      <c r="N2190" s="170">
        <v>-1.2535892399999999E-5</v>
      </c>
      <c r="O2190" s="170">
        <v>9.4842406000000004E-2</v>
      </c>
      <c r="Q2190" s="69">
        <v>-11.059701</v>
      </c>
      <c r="S2190" s="116">
        <v>7.5023056000000001E-3</v>
      </c>
      <c r="T2190" s="116">
        <v>7.6682490000000002E-3</v>
      </c>
      <c r="U2190" s="116">
        <v>4.6139484000000001E-4</v>
      </c>
      <c r="V2190" s="116">
        <v>-6.2733823999999998E-4</v>
      </c>
      <c r="X2190" s="172">
        <v>4.5597043999999996E-6</v>
      </c>
    </row>
    <row r="2191" spans="1:24" ht="14.4">
      <c r="A2191" t="s">
        <v>1016</v>
      </c>
      <c r="B2191" s="85" t="s">
        <v>947</v>
      </c>
      <c r="C2191" s="113" t="str">
        <f t="shared" si="404"/>
        <v>F.090.01.116</v>
      </c>
      <c r="D2191" s="9" t="s">
        <v>127</v>
      </c>
      <c r="E2191" s="112" t="s">
        <v>362</v>
      </c>
      <c r="F2191" s="115" t="str">
        <f t="shared" si="405"/>
        <v>PP (Polypropylene) waste incineration with electricity</v>
      </c>
      <c r="G2191" s="146">
        <v>0.89204546666666662</v>
      </c>
      <c r="H2191" s="8">
        <f t="shared" si="406"/>
        <v>0.89204546666666662</v>
      </c>
      <c r="J2191" s="169">
        <v>0.13017433542394</v>
      </c>
      <c r="K2191" s="8">
        <f t="shared" si="407"/>
        <v>0.13017433542394</v>
      </c>
      <c r="L2191" s="170">
        <v>9.8403064652000001E-3</v>
      </c>
      <c r="M2191" s="170">
        <v>-1.3439151869659998E-2</v>
      </c>
      <c r="N2191" s="170">
        <v>-3.3639171599999998E-5</v>
      </c>
      <c r="O2191" s="170">
        <v>0.13380681999999999</v>
      </c>
      <c r="Q2191" s="69">
        <v>-29.677917000000001</v>
      </c>
      <c r="S2191" s="116">
        <v>7.0801642E-3</v>
      </c>
      <c r="T2191" s="116">
        <v>8.1341186999999999E-3</v>
      </c>
      <c r="U2191" s="116">
        <v>6.2946287999999997E-4</v>
      </c>
      <c r="V2191" s="116">
        <v>-1.6834173999999999E-3</v>
      </c>
      <c r="X2191" s="172">
        <v>-1.0161769E-5</v>
      </c>
    </row>
    <row r="2192" spans="1:24" ht="14.4">
      <c r="A2192" t="s">
        <v>1017</v>
      </c>
      <c r="B2192" s="85" t="s">
        <v>947</v>
      </c>
      <c r="C2192" s="113" t="str">
        <f t="shared" si="404"/>
        <v>F.090.01.117</v>
      </c>
      <c r="D2192" s="9" t="s">
        <v>127</v>
      </c>
      <c r="E2192" s="112" t="s">
        <v>362</v>
      </c>
      <c r="F2192" s="115" t="str">
        <f t="shared" si="405"/>
        <v>PS (Polystyrene) waste incineration with electricity</v>
      </c>
      <c r="G2192" s="146">
        <v>1.1684263333333333</v>
      </c>
      <c r="H2192" s="8">
        <f t="shared" si="406"/>
        <v>1.1684263333333333</v>
      </c>
      <c r="J2192" s="169">
        <v>0.17172677933128</v>
      </c>
      <c r="K2192" s="8">
        <f t="shared" si="407"/>
        <v>0.17172677933128</v>
      </c>
      <c r="L2192" s="170">
        <v>9.6977327724000004E-3</v>
      </c>
      <c r="M2192" s="170">
        <v>-1.3201808685120001E-2</v>
      </c>
      <c r="N2192" s="170">
        <v>-3.3094756E-5</v>
      </c>
      <c r="O2192" s="170">
        <v>0.17526395</v>
      </c>
      <c r="Q2192" s="69">
        <v>-29.197610000000001</v>
      </c>
      <c r="S2192" s="116">
        <v>1.1690687E-2</v>
      </c>
      <c r="T2192" s="116">
        <v>1.2507242999999999E-2</v>
      </c>
      <c r="U2192" s="116">
        <v>8.3961690000000004E-4</v>
      </c>
      <c r="V2192" s="116">
        <v>-1.6561729999999999E-3</v>
      </c>
      <c r="X2192" s="172">
        <v>-1.8784028000000001E-6</v>
      </c>
    </row>
    <row r="2193" spans="1:24" ht="14.4">
      <c r="A2193" t="s">
        <v>1018</v>
      </c>
      <c r="B2193" s="85" t="s">
        <v>947</v>
      </c>
      <c r="C2193" s="113" t="str">
        <f t="shared" si="404"/>
        <v>F.090.01.118</v>
      </c>
      <c r="D2193" s="9" t="s">
        <v>127</v>
      </c>
      <c r="E2193" s="112" t="s">
        <v>362</v>
      </c>
      <c r="F2193" s="115" t="str">
        <f t="shared" si="405"/>
        <v>PTFE (Teflon, Polytetrafluoroethylene) waste incineration with electricity</v>
      </c>
      <c r="G2193" s="146">
        <v>0.52768004000000002</v>
      </c>
      <c r="H2193" s="8">
        <f t="shared" si="406"/>
        <v>0.52768004000000002</v>
      </c>
      <c r="J2193" s="169">
        <v>7.8532238820887001E-2</v>
      </c>
      <c r="K2193" s="8">
        <f t="shared" si="407"/>
        <v>7.8532238820887001E-2</v>
      </c>
      <c r="L2193" s="170">
        <v>1.5192215022000002E-3</v>
      </c>
      <c r="M2193" s="170">
        <v>-2.133716443123E-3</v>
      </c>
      <c r="N2193" s="170">
        <v>-5.2722381899999999E-6</v>
      </c>
      <c r="O2193" s="170">
        <v>7.9152005999999997E-2</v>
      </c>
      <c r="Q2193" s="69">
        <v>-4.6513942000000004</v>
      </c>
      <c r="S2193" s="116">
        <v>7.4025921999999996E-3</v>
      </c>
      <c r="T2193" s="116">
        <v>7.2743139999999996E-3</v>
      </c>
      <c r="U2193" s="116">
        <v>3.9211873000000001E-4</v>
      </c>
      <c r="V2193" s="116">
        <v>-2.6384054000000001E-4</v>
      </c>
      <c r="X2193" s="172">
        <v>9.2082104999999997E-6</v>
      </c>
    </row>
    <row r="2194" spans="1:24" ht="14.4">
      <c r="A2194" t="s">
        <v>1019</v>
      </c>
      <c r="B2194" s="85" t="s">
        <v>947</v>
      </c>
      <c r="C2194" s="113" t="str">
        <f t="shared" si="404"/>
        <v>F.090.01.119</v>
      </c>
      <c r="D2194" s="9" t="s">
        <v>127</v>
      </c>
      <c r="E2194" s="112" t="s">
        <v>362</v>
      </c>
      <c r="F2194" s="115" t="str">
        <f t="shared" si="405"/>
        <v>PTT (Polyltrimethylene terephthalate) waste incineration with electricity</v>
      </c>
      <c r="G2194" s="146">
        <v>0.48836883333333331</v>
      </c>
      <c r="H2194" s="8">
        <f t="shared" si="406"/>
        <v>0.48836883333333331</v>
      </c>
      <c r="J2194" s="169">
        <v>6.7868420020590001E-2</v>
      </c>
      <c r="K2194" s="8">
        <f t="shared" si="407"/>
        <v>6.7868420020590001E-2</v>
      </c>
      <c r="L2194" s="170">
        <v>3.7889571948000003E-3</v>
      </c>
      <c r="M2194" s="170">
        <v>-9.1575812612100013E-3</v>
      </c>
      <c r="N2194" s="170">
        <v>-1.8280913000000002E-5</v>
      </c>
      <c r="O2194" s="170">
        <v>7.3255324999999996E-2</v>
      </c>
      <c r="Q2194" s="69">
        <v>-16.128204</v>
      </c>
      <c r="S2194" s="116">
        <v>3.5940391999999999E-3</v>
      </c>
      <c r="T2194" s="116">
        <v>4.1782182999999997E-3</v>
      </c>
      <c r="U2194" s="116">
        <v>3.3065930999999997E-4</v>
      </c>
      <c r="V2194" s="116">
        <v>-9.1483839999999999E-4</v>
      </c>
      <c r="X2194" s="172">
        <v>-6.3694157000000002E-6</v>
      </c>
    </row>
    <row r="2195" spans="1:24" ht="14.4">
      <c r="A2195" t="s">
        <v>1020</v>
      </c>
      <c r="B2195" s="85" t="s">
        <v>947</v>
      </c>
      <c r="C2195" s="113" t="str">
        <f t="shared" si="404"/>
        <v>F.090.01.120</v>
      </c>
      <c r="D2195" s="9" t="s">
        <v>127</v>
      </c>
      <c r="E2195" s="112" t="s">
        <v>362</v>
      </c>
      <c r="F2195" s="115" t="str">
        <f t="shared" si="405"/>
        <v>PUR (Polyurethane) waste incineration with electricity</v>
      </c>
      <c r="G2195" s="146">
        <v>1.1581740666666667</v>
      </c>
      <c r="H2195" s="8">
        <f t="shared" si="406"/>
        <v>1.1581740666666667</v>
      </c>
      <c r="J2195" s="169">
        <v>0.16563637683651</v>
      </c>
      <c r="K2195" s="8">
        <f t="shared" si="407"/>
        <v>0.16563637683651</v>
      </c>
      <c r="L2195" s="170">
        <v>4.1413456472000005E-3</v>
      </c>
      <c r="M2195" s="170">
        <v>-1.2208156036189998E-2</v>
      </c>
      <c r="N2195" s="170">
        <v>-2.29227745E-5</v>
      </c>
      <c r="O2195" s="170">
        <v>0.17372610999999999</v>
      </c>
      <c r="Q2195" s="69">
        <v>-20.223452999999999</v>
      </c>
      <c r="S2195" s="116">
        <v>1.3246295E-2</v>
      </c>
      <c r="T2195" s="116">
        <v>1.3571092E-2</v>
      </c>
      <c r="U2195" s="116">
        <v>8.223363E-4</v>
      </c>
      <c r="V2195" s="116">
        <v>-1.1471328E-3</v>
      </c>
      <c r="X2195" s="172">
        <v>6.8610491999999998E-6</v>
      </c>
    </row>
    <row r="2196" spans="1:24" ht="14.4">
      <c r="A2196" t="s">
        <v>1021</v>
      </c>
      <c r="B2196" s="85" t="s">
        <v>947</v>
      </c>
      <c r="C2196" s="113" t="str">
        <f t="shared" si="404"/>
        <v>F.090.01.121</v>
      </c>
      <c r="D2196" s="9" t="s">
        <v>127</v>
      </c>
      <c r="E2196" s="112" t="s">
        <v>362</v>
      </c>
      <c r="F2196" s="115" t="str">
        <f t="shared" si="405"/>
        <v>PVC (Polyvinylchloride) waste incineration with electricity</v>
      </c>
      <c r="G2196" s="146">
        <v>0.48851097333333338</v>
      </c>
      <c r="H2196" s="8">
        <f t="shared" si="406"/>
        <v>0.48851097333333338</v>
      </c>
      <c r="J2196" s="169">
        <v>7.2170098164456006E-2</v>
      </c>
      <c r="K2196" s="8">
        <f t="shared" si="407"/>
        <v>7.2170098164456006E-2</v>
      </c>
      <c r="L2196" s="170">
        <v>4.2138281087559992E-3</v>
      </c>
      <c r="M2196" s="170">
        <v>-5.3065864628E-3</v>
      </c>
      <c r="N2196" s="170">
        <v>-1.37894815E-5</v>
      </c>
      <c r="O2196" s="170">
        <v>7.3276646000000001E-2</v>
      </c>
      <c r="Q2196" s="69">
        <v>-12.165671</v>
      </c>
      <c r="S2196" s="116">
        <v>4.9308451000000001E-3</v>
      </c>
      <c r="T2196" s="116">
        <v>5.2683345000000001E-3</v>
      </c>
      <c r="U2196" s="116">
        <v>3.5258263000000002E-4</v>
      </c>
      <c r="V2196" s="116">
        <v>-6.9007206999999995E-4</v>
      </c>
      <c r="X2196" s="172">
        <v>-6.3045049000000001E-7</v>
      </c>
    </row>
    <row r="2197" spans="1:24" ht="14.4">
      <c r="A2197" t="s">
        <v>1022</v>
      </c>
      <c r="B2197" s="85" t="s">
        <v>947</v>
      </c>
      <c r="C2197" s="113" t="str">
        <f t="shared" si="404"/>
        <v>F.090.01.122</v>
      </c>
      <c r="D2197" s="9" t="s">
        <v>127</v>
      </c>
      <c r="E2197" s="112" t="s">
        <v>362</v>
      </c>
      <c r="F2197" s="115" t="str">
        <f t="shared" si="405"/>
        <v>PVDC (Polyvinyliden chloride) waste incineration with electricity</v>
      </c>
      <c r="G2197" s="146">
        <v>0.36237224000000001</v>
      </c>
      <c r="H2197" s="8">
        <f t="shared" si="406"/>
        <v>0.36237224000000001</v>
      </c>
      <c r="J2197" s="169">
        <v>5.3428916145213001E-2</v>
      </c>
      <c r="K2197" s="8">
        <f t="shared" si="407"/>
        <v>5.3428916145213001E-2</v>
      </c>
      <c r="L2197" s="170">
        <v>2.3780290251E-3</v>
      </c>
      <c r="M2197" s="170">
        <v>-3.2967539878869996E-3</v>
      </c>
      <c r="N2197" s="170">
        <v>-8.1948919999999999E-6</v>
      </c>
      <c r="O2197" s="170">
        <v>5.4355835999999998E-2</v>
      </c>
      <c r="Q2197" s="69">
        <v>-7.2298844000000004</v>
      </c>
      <c r="S2197" s="116">
        <v>4.0761846000000003E-3</v>
      </c>
      <c r="T2197" s="116">
        <v>4.2232835999999998E-3</v>
      </c>
      <c r="U2197" s="116">
        <v>2.6300097999999998E-4</v>
      </c>
      <c r="V2197" s="116">
        <v>-4.1009997000000001E-4</v>
      </c>
      <c r="X2197" s="172">
        <v>1.5574633E-6</v>
      </c>
    </row>
    <row r="2198" spans="1:24" ht="14.4">
      <c r="A2198" t="s">
        <v>1023</v>
      </c>
      <c r="B2198" s="85" t="s">
        <v>947</v>
      </c>
      <c r="C2198" s="113" t="str">
        <f t="shared" si="404"/>
        <v>F.090.01.123</v>
      </c>
      <c r="D2198" s="9" t="s">
        <v>127</v>
      </c>
      <c r="E2198" s="112" t="s">
        <v>362</v>
      </c>
      <c r="F2198" s="115" t="str">
        <f t="shared" si="405"/>
        <v>Starch PBS 50%-50% (Polybutylene succinate) waste incineration with electricity</v>
      </c>
      <c r="G2198" s="146">
        <v>-0.84729119999999991</v>
      </c>
      <c r="H2198" s="8">
        <f t="shared" si="406"/>
        <v>-0.84729119999999991</v>
      </c>
      <c r="J2198" s="169">
        <v>-0.12772660372287897</v>
      </c>
      <c r="K2198" s="8">
        <f t="shared" si="407"/>
        <v>-0.12772660372287897</v>
      </c>
      <c r="L2198" s="170">
        <v>4.0452093430000001E-3</v>
      </c>
      <c r="M2198" s="170">
        <v>-4.6654539060789991E-3</v>
      </c>
      <c r="N2198" s="170">
        <v>-1.26791598E-5</v>
      </c>
      <c r="O2198" s="170">
        <v>-0.12709367999999999</v>
      </c>
      <c r="Q2198" s="69">
        <v>-11.186097</v>
      </c>
      <c r="S2198" s="116">
        <v>-1.6479879999999999E-2</v>
      </c>
      <c r="T2198" s="116">
        <v>-1.5189588E-2</v>
      </c>
      <c r="U2198" s="116">
        <v>-6.5578467E-4</v>
      </c>
      <c r="V2198" s="116">
        <v>-6.3450781999999995E-4</v>
      </c>
      <c r="X2198" s="172">
        <v>-3.6625402999999998E-5</v>
      </c>
    </row>
    <row r="2199" spans="1:24" ht="14.4">
      <c r="A2199" t="s">
        <v>1178</v>
      </c>
      <c r="B2199" s="85" t="s">
        <v>947</v>
      </c>
      <c r="C2199" s="113" t="str">
        <f t="shared" si="404"/>
        <v>F.090.01.124</v>
      </c>
      <c r="D2199" s="9" t="s">
        <v>127</v>
      </c>
      <c r="E2199" s="112" t="s">
        <v>362</v>
      </c>
      <c r="F2199" s="115" t="str">
        <f t="shared" si="405"/>
        <v>PBS (Polybutylene succinate)  incineration with electricity</v>
      </c>
      <c r="G2199" s="146">
        <v>-1.3977911333333335</v>
      </c>
      <c r="H2199" s="8">
        <f t="shared" si="406"/>
        <v>-1.3977911333333335</v>
      </c>
      <c r="J2199" s="169">
        <v>-0.21985457255977101</v>
      </c>
      <c r="K2199" s="8">
        <f t="shared" si="407"/>
        <v>-0.21985457255977101</v>
      </c>
      <c r="L2199" s="170">
        <v>2.4983678972000001E-3</v>
      </c>
      <c r="M2199" s="170">
        <v>-1.2663353425271001E-2</v>
      </c>
      <c r="N2199" s="170">
        <v>-2.0917031700000003E-5</v>
      </c>
      <c r="O2199" s="170">
        <v>-0.20966867</v>
      </c>
      <c r="Q2199" s="69">
        <v>-18.453900999999998</v>
      </c>
      <c r="S2199" s="116">
        <v>-2.8022811000000002E-2</v>
      </c>
      <c r="T2199" s="116">
        <v>-2.5856321000000002E-2</v>
      </c>
      <c r="U2199" s="116">
        <v>-1.1197307E-3</v>
      </c>
      <c r="V2199" s="116">
        <v>-1.0467587000000001E-3</v>
      </c>
      <c r="X2199" s="172">
        <v>-6.2959069999999996E-5</v>
      </c>
    </row>
    <row r="2200" spans="1:24" ht="14.4">
      <c r="A2200" t="s">
        <v>1179</v>
      </c>
      <c r="B2200" s="85" t="s">
        <v>947</v>
      </c>
      <c r="C2200" s="113" t="str">
        <f t="shared" si="404"/>
        <v>F.090.01.125</v>
      </c>
      <c r="D2200" s="9" t="s">
        <v>127</v>
      </c>
      <c r="E2200" s="112" t="s">
        <v>362</v>
      </c>
      <c r="F2200" s="115" t="str">
        <f t="shared" si="405"/>
        <v>PBAT (Polybutylene adipate terephthalate) waste incineration with electricity</v>
      </c>
      <c r="G2200" s="146">
        <v>-1.3882172000000002</v>
      </c>
      <c r="H2200" s="8">
        <f t="shared" si="406"/>
        <v>-1.3882172000000002</v>
      </c>
      <c r="J2200" s="169">
        <v>-0.21825234427442</v>
      </c>
      <c r="K2200" s="8">
        <f t="shared" si="407"/>
        <v>-0.21825234427442</v>
      </c>
      <c r="L2200" s="170">
        <v>2.5252695308E-3</v>
      </c>
      <c r="M2200" s="170">
        <v>-1.2524260040919997E-2</v>
      </c>
      <c r="N2200" s="170">
        <v>-2.0773764300000001E-5</v>
      </c>
      <c r="O2200" s="170">
        <v>-0.20823258</v>
      </c>
      <c r="Q2200" s="69">
        <v>-18.327504000000001</v>
      </c>
      <c r="S2200" s="116">
        <v>-2.7822064000000001E-2</v>
      </c>
      <c r="T2200" s="116">
        <v>-2.5670813000000001E-2</v>
      </c>
      <c r="U2200" s="116">
        <v>-1.1116621000000001E-3</v>
      </c>
      <c r="V2200" s="116">
        <v>-1.0395891000000001E-3</v>
      </c>
      <c r="X2200" s="172">
        <v>-6.2501092999999998E-5</v>
      </c>
    </row>
    <row r="2201" spans="1:24" ht="14.4">
      <c r="A2201" t="s">
        <v>1180</v>
      </c>
      <c r="B2201" s="85" t="s">
        <v>947</v>
      </c>
      <c r="C2201" s="113" t="str">
        <f t="shared" si="404"/>
        <v>F.090.01.126</v>
      </c>
      <c r="D2201" s="9" t="s">
        <v>127</v>
      </c>
      <c r="E2201" s="112" t="s">
        <v>362</v>
      </c>
      <c r="F2201" s="115" t="str">
        <f t="shared" si="405"/>
        <v>PHB (Polyhydroxybutyrate) waste incineration with electricity</v>
      </c>
      <c r="G2201" s="146">
        <v>-1.3211998666666667</v>
      </c>
      <c r="H2201" s="8">
        <f t="shared" si="406"/>
        <v>-1.3211998666666667</v>
      </c>
      <c r="J2201" s="169">
        <v>-0.207036772928062</v>
      </c>
      <c r="K2201" s="8">
        <f t="shared" si="407"/>
        <v>-0.207036772928062</v>
      </c>
      <c r="L2201" s="170">
        <v>2.7135806057999997E-3</v>
      </c>
      <c r="M2201" s="170">
        <v>-1.1550602640461999E-2</v>
      </c>
      <c r="N2201" s="170">
        <v>-1.9770893400000001E-5</v>
      </c>
      <c r="O2201" s="170">
        <v>-0.19817998000000001</v>
      </c>
      <c r="Q2201" s="69">
        <v>-17.442727999999999</v>
      </c>
      <c r="S2201" s="116">
        <v>-2.6416838000000002E-2</v>
      </c>
      <c r="T2201" s="116">
        <v>-2.4372253999999999E-2</v>
      </c>
      <c r="U2201" s="116">
        <v>-1.0551816999999999E-3</v>
      </c>
      <c r="V2201" s="116">
        <v>-9.8940203E-4</v>
      </c>
      <c r="X2201" s="172">
        <v>-5.9295254999999998E-5</v>
      </c>
    </row>
    <row r="2202" spans="1:24" ht="14.4">
      <c r="A2202" t="s">
        <v>1535</v>
      </c>
      <c r="B2202" s="85" t="s">
        <v>947</v>
      </c>
      <c r="C2202" s="113" t="str">
        <f t="shared" si="404"/>
        <v>F.090.01.127</v>
      </c>
      <c r="D2202" s="9" t="s">
        <v>127</v>
      </c>
      <c r="E2202" s="112" t="s">
        <v>362</v>
      </c>
      <c r="F2202" s="115" t="str">
        <f t="shared" si="405"/>
        <v>PAN (Polyacrylonitrile fibres) waste incineration with electricity</v>
      </c>
      <c r="G2202" s="146">
        <v>0.92945233333333344</v>
      </c>
      <c r="H2202" s="8">
        <f t="shared" si="406"/>
        <v>0.92945233333333344</v>
      </c>
      <c r="J2202" s="169">
        <v>0.13685985316046001</v>
      </c>
      <c r="K2202" s="8">
        <f t="shared" si="407"/>
        <v>0.13685985316046001</v>
      </c>
      <c r="L2202" s="170">
        <v>6.8146408363999999E-3</v>
      </c>
      <c r="M2202" s="170">
        <v>-9.3492850992400022E-3</v>
      </c>
      <c r="N2202" s="170">
        <v>-2.33525767E-5</v>
      </c>
      <c r="O2202" s="170">
        <v>0.13941785000000001</v>
      </c>
      <c r="Q2202" s="69">
        <v>-20.602643</v>
      </c>
      <c r="S2202" s="116">
        <v>9.9480460999999999E-3</v>
      </c>
      <c r="T2202" s="116">
        <v>1.0445004000000001E-2</v>
      </c>
      <c r="U2202" s="116">
        <v>6.7168318999999996E-4</v>
      </c>
      <c r="V2202" s="116">
        <v>-1.1686414999999999E-3</v>
      </c>
      <c r="X2202" s="172">
        <v>1.5843928E-6</v>
      </c>
    </row>
    <row r="2203" spans="1:24" ht="14.4">
      <c r="A2203" t="s">
        <v>1536</v>
      </c>
      <c r="B2203" s="85" t="s">
        <v>947</v>
      </c>
      <c r="C2203" s="113" t="str">
        <f t="shared" si="404"/>
        <v>F.090.01.128</v>
      </c>
      <c r="D2203" s="9" t="s">
        <v>127</v>
      </c>
      <c r="E2203" s="112" t="s">
        <v>362</v>
      </c>
      <c r="F2203" s="115" t="str">
        <f t="shared" si="405"/>
        <v>bio-PP (Polypropylene) waste incineration with electricity</v>
      </c>
      <c r="G2203" s="146">
        <v>-2.2479545333333335</v>
      </c>
      <c r="H2203" s="8">
        <f t="shared" si="406"/>
        <v>-2.2479545333333335</v>
      </c>
      <c r="J2203" s="169">
        <v>-0.34082566457606001</v>
      </c>
      <c r="K2203" s="8">
        <f t="shared" si="407"/>
        <v>-0.34082566457606001</v>
      </c>
      <c r="L2203" s="170">
        <v>9.8403064652000001E-3</v>
      </c>
      <c r="M2203" s="170">
        <v>-1.3439151869659998E-2</v>
      </c>
      <c r="N2203" s="170">
        <v>-3.3639171599999998E-5</v>
      </c>
      <c r="O2203" s="170">
        <v>-0.33719317999999998</v>
      </c>
      <c r="Q2203" s="69">
        <v>-29.677917000000001</v>
      </c>
      <c r="S2203" s="116">
        <v>-4.3901442999999998E-2</v>
      </c>
      <c r="T2203" s="116">
        <v>-4.0470066999999998E-2</v>
      </c>
      <c r="U2203" s="116">
        <v>-1.7479589000000001E-3</v>
      </c>
      <c r="V2203" s="116">
        <v>-1.6834173999999999E-3</v>
      </c>
      <c r="X2203" s="172">
        <v>-9.7713300999999994E-5</v>
      </c>
    </row>
    <row r="2204" spans="1:24" ht="14.4">
      <c r="A2204" t="s">
        <v>1537</v>
      </c>
      <c r="B2204" s="85" t="s">
        <v>947</v>
      </c>
      <c r="C2204" s="113" t="str">
        <f t="shared" si="404"/>
        <v>F.090.01.129</v>
      </c>
      <c r="D2204" s="9" t="s">
        <v>127</v>
      </c>
      <c r="E2204" s="112" t="s">
        <v>362</v>
      </c>
      <c r="F2204" s="115" t="str">
        <f t="shared" si="405"/>
        <v>bio-PET (Polyethylene terephthalate) waste incineration with electricity</v>
      </c>
      <c r="G2204" s="146">
        <v>0.60741144666666669</v>
      </c>
      <c r="H2204" s="8">
        <f t="shared" si="406"/>
        <v>0.60741144666666669</v>
      </c>
      <c r="J2204" s="169">
        <v>8.9192286388455E-2</v>
      </c>
      <c r="K2204" s="8">
        <f t="shared" si="407"/>
        <v>8.9192286388455E-2</v>
      </c>
      <c r="L2204" s="170">
        <v>5.3774669661999994E-3</v>
      </c>
      <c r="M2204" s="170">
        <v>-7.2786023376450008E-3</v>
      </c>
      <c r="N2204" s="170">
        <v>-1.8295240099999998E-5</v>
      </c>
      <c r="O2204" s="170">
        <v>9.1111716999999995E-2</v>
      </c>
      <c r="Q2204" s="69">
        <v>-16.140843</v>
      </c>
      <c r="S2204" s="116">
        <v>5.8407926999999998E-3</v>
      </c>
      <c r="T2204" s="116">
        <v>6.3212053000000004E-3</v>
      </c>
      <c r="U2204" s="116">
        <v>4.3514273999999999E-4</v>
      </c>
      <c r="V2204" s="116">
        <v>-9.1555534999999998E-4</v>
      </c>
      <c r="X2204" s="172">
        <v>-2.1022077999999999E-6</v>
      </c>
    </row>
    <row r="2205" spans="1:24" ht="14.4">
      <c r="A2205" t="s">
        <v>1967</v>
      </c>
      <c r="B2205" s="85" t="s">
        <v>947</v>
      </c>
      <c r="C2205" s="113" t="str">
        <f t="shared" si="404"/>
        <v>F.090.01.130</v>
      </c>
      <c r="D2205" s="9" t="s">
        <v>127</v>
      </c>
      <c r="E2205" s="112" t="s">
        <v>362</v>
      </c>
      <c r="F2205" s="115" t="str">
        <f t="shared" si="405"/>
        <v>PEF (Polyethylene furan-2.5-dicarboxylate) waste incineration with electricity</v>
      </c>
      <c r="G2205" s="146">
        <v>-1.1584433333333333</v>
      </c>
      <c r="H2205" s="8">
        <f t="shared" si="406"/>
        <v>-1.1584433333333333</v>
      </c>
      <c r="J2205" s="169">
        <v>-0.17564482803829198</v>
      </c>
      <c r="K2205" s="8">
        <f t="shared" si="407"/>
        <v>-0.17564482803829198</v>
      </c>
      <c r="L2205" s="170">
        <v>5.0681076765000006E-3</v>
      </c>
      <c r="M2205" s="170">
        <v>-6.9291003664919996E-3</v>
      </c>
      <c r="N2205" s="170">
        <v>-1.7335348299999999E-5</v>
      </c>
      <c r="O2205" s="170">
        <v>-0.17376649999999999</v>
      </c>
      <c r="Q2205" s="69">
        <v>-15.293986</v>
      </c>
      <c r="S2205" s="116">
        <v>-2.2624411000000001E-2</v>
      </c>
      <c r="T2205" s="116">
        <v>-2.0856085999999999E-2</v>
      </c>
      <c r="U2205" s="116">
        <v>-9.0080596999999999E-4</v>
      </c>
      <c r="V2205" s="116">
        <v>-8.6751917000000005E-4</v>
      </c>
      <c r="X2205" s="172">
        <v>-5.0356584000000001E-5</v>
      </c>
    </row>
    <row r="2206" spans="1:24" ht="14.4">
      <c r="B2206" s="85"/>
      <c r="C2206" s="113"/>
      <c r="D2206" s="1" t="s">
        <v>126</v>
      </c>
      <c r="E2206" s="112"/>
      <c r="H2206" s="8"/>
      <c r="Q2206"/>
      <c r="X2206" s="3"/>
    </row>
    <row r="2207" spans="1:24" ht="14.4">
      <c r="A2207" t="s">
        <v>1024</v>
      </c>
      <c r="B2207" s="85" t="s">
        <v>947</v>
      </c>
      <c r="C2207" s="113" t="str">
        <f t="shared" ref="C2207:C2276" si="408">MID(A2207,1,12)</f>
        <v>F.100.01.101</v>
      </c>
      <c r="D2207" s="9" t="s">
        <v>126</v>
      </c>
      <c r="E2207" s="112" t="s">
        <v>362</v>
      </c>
      <c r="F2207" s="115" t="str">
        <f t="shared" ref="F2207:F2276" si="409">MID(A2207, 21,85)</f>
        <v>Epoxies waste incineration with electricity</v>
      </c>
      <c r="G2207" s="146">
        <v>0.99669586666666665</v>
      </c>
      <c r="H2207" s="8">
        <f t="shared" ref="H2207:H2209" si="410">G2207</f>
        <v>0.99669586666666665</v>
      </c>
      <c r="J2207" s="169">
        <v>0.14666808936969</v>
      </c>
      <c r="K2207" s="8">
        <f t="shared" ref="K2207:K2209" si="411">J2207</f>
        <v>0.14666808936969</v>
      </c>
      <c r="L2207" s="170">
        <v>7.5201138647000001E-3</v>
      </c>
      <c r="M2207" s="170">
        <v>-1.033061637321E-2</v>
      </c>
      <c r="N2207" s="170">
        <v>-2.5788121800000002E-5</v>
      </c>
      <c r="O2207" s="170">
        <v>0.14950437999999999</v>
      </c>
      <c r="Q2207" s="69">
        <v>-22.751384000000002</v>
      </c>
      <c r="S2207" s="116">
        <v>1.0502414999999999E-2</v>
      </c>
      <c r="T2207" s="116">
        <v>1.1073733000000001E-2</v>
      </c>
      <c r="U2207" s="116">
        <v>7.1920638999999997E-4</v>
      </c>
      <c r="V2207" s="116">
        <v>-1.2905244000000001E-3</v>
      </c>
      <c r="X2207" s="172">
        <v>9.1851490000000002E-7</v>
      </c>
    </row>
    <row r="2208" spans="1:24" ht="14.4">
      <c r="A2208" t="s">
        <v>1025</v>
      </c>
      <c r="B2208" s="85" t="s">
        <v>947</v>
      </c>
      <c r="C2208" s="113" t="str">
        <f t="shared" si="408"/>
        <v>F.100.01.102</v>
      </c>
      <c r="D2208" s="9" t="s">
        <v>126</v>
      </c>
      <c r="E2208" s="112" t="s">
        <v>362</v>
      </c>
      <c r="F2208" s="115" t="str">
        <f t="shared" si="409"/>
        <v>Phenolics (Bakelite) waste incineration with electricity</v>
      </c>
      <c r="G2208" s="146">
        <v>1.1096732666666667</v>
      </c>
      <c r="H2208" s="8">
        <f t="shared" si="410"/>
        <v>1.1096732666666667</v>
      </c>
      <c r="J2208" s="169">
        <v>0.16374542558753</v>
      </c>
      <c r="K2208" s="8">
        <f t="shared" si="411"/>
        <v>0.16374542558753</v>
      </c>
      <c r="L2208" s="170">
        <v>7.4622776460999997E-3</v>
      </c>
      <c r="M2208" s="170">
        <v>-1.0142397778770001E-2</v>
      </c>
      <c r="N2208" s="170">
        <v>-2.5444279800000002E-5</v>
      </c>
      <c r="O2208" s="170">
        <v>0.16645098999999999</v>
      </c>
      <c r="Q2208" s="69">
        <v>-22.448032999999999</v>
      </c>
      <c r="S2208" s="116">
        <v>1.2420964E-2</v>
      </c>
      <c r="T2208" s="116">
        <v>1.2888678000000001E-2</v>
      </c>
      <c r="U2208" s="116">
        <v>8.0560349E-4</v>
      </c>
      <c r="V2208" s="116">
        <v>-1.2733174000000001E-3</v>
      </c>
      <c r="X2208" s="172">
        <v>4.4527066999999999E-6</v>
      </c>
    </row>
    <row r="2209" spans="1:24" ht="14.4">
      <c r="A2209" t="s">
        <v>1026</v>
      </c>
      <c r="B2209" s="85" t="s">
        <v>947</v>
      </c>
      <c r="C2209" s="113" t="str">
        <f t="shared" si="408"/>
        <v>F.100.01.103</v>
      </c>
      <c r="D2209" s="9" t="s">
        <v>126</v>
      </c>
      <c r="E2209" s="112" t="s">
        <v>362</v>
      </c>
      <c r="F2209" s="115" t="str">
        <f t="shared" si="409"/>
        <v>Polyester waste incineration with electricity</v>
      </c>
      <c r="G2209" s="146">
        <v>0.77923666666666669</v>
      </c>
      <c r="H2209" s="8">
        <f t="shared" si="410"/>
        <v>0.77923666666666669</v>
      </c>
      <c r="J2209" s="169">
        <v>0.11452140806918</v>
      </c>
      <c r="K2209" s="8">
        <f t="shared" si="411"/>
        <v>0.11452140806918</v>
      </c>
      <c r="L2209" s="170">
        <v>6.6485291704000008E-3</v>
      </c>
      <c r="M2209" s="170">
        <v>-8.9900135146199992E-3</v>
      </c>
      <c r="N2209" s="170">
        <v>-2.2607586600000002E-5</v>
      </c>
      <c r="O2209" s="170">
        <v>0.1168855</v>
      </c>
      <c r="Q2209" s="69">
        <v>-19.94538</v>
      </c>
      <c r="S2209" s="116">
        <v>7.6834449000000001E-3</v>
      </c>
      <c r="T2209" s="116">
        <v>8.2553683999999992E-3</v>
      </c>
      <c r="U2209" s="116">
        <v>5.5943626000000001E-4</v>
      </c>
      <c r="V2209" s="116">
        <v>-1.1313597E-3</v>
      </c>
      <c r="X2209" s="172">
        <v>-1.7966367E-6</v>
      </c>
    </row>
    <row r="2210" spans="1:24" ht="14.4">
      <c r="B2210" s="85"/>
      <c r="C2210" s="113"/>
      <c r="D2210" s="1" t="s">
        <v>1968</v>
      </c>
      <c r="E2210" s="112"/>
      <c r="H2210" s="8"/>
      <c r="Q2210"/>
      <c r="X2210" s="3"/>
    </row>
    <row r="2211" spans="1:24" ht="14.4">
      <c r="A2211" t="s">
        <v>1027</v>
      </c>
      <c r="B2211" s="85" t="s">
        <v>947</v>
      </c>
      <c r="C2211" s="113" t="str">
        <f t="shared" si="408"/>
        <v>F.104.01.101</v>
      </c>
      <c r="D2211" s="9" t="s">
        <v>1968</v>
      </c>
      <c r="E2211" s="112" t="s">
        <v>362</v>
      </c>
      <c r="F2211" s="115" t="str">
        <f t="shared" si="409"/>
        <v>Bisphenol A  waste incineration with electricity</v>
      </c>
      <c r="G2211" s="146">
        <v>1.1628662666666667</v>
      </c>
      <c r="H2211" s="8">
        <f t="shared" ref="H2211:H2227" si="412">G2211</f>
        <v>1.1628662666666667</v>
      </c>
      <c r="J2211" s="169">
        <v>0.17166119705355001</v>
      </c>
      <c r="K2211" s="8">
        <f t="shared" ref="K2211:K2227" si="413">J2211</f>
        <v>0.17166119705355001</v>
      </c>
      <c r="L2211" s="170">
        <v>7.5705531715000007E-3</v>
      </c>
      <c r="M2211" s="170">
        <v>-1.031345068895E-2</v>
      </c>
      <c r="N2211" s="170">
        <v>-2.5845429000000001E-5</v>
      </c>
      <c r="O2211" s="170">
        <v>0.17442994000000001</v>
      </c>
      <c r="Q2211" s="69">
        <v>-22.801943000000001</v>
      </c>
      <c r="S2211" s="116">
        <v>1.3194516999999999E-2</v>
      </c>
      <c r="T2211" s="116">
        <v>1.3642661E-2</v>
      </c>
      <c r="U2211" s="116">
        <v>8.4524798999999998E-4</v>
      </c>
      <c r="V2211" s="116">
        <v>-1.2933922E-3</v>
      </c>
      <c r="X2211" s="172">
        <v>5.5125709000000003E-6</v>
      </c>
    </row>
    <row r="2212" spans="1:24" ht="14.4">
      <c r="A2212" t="s">
        <v>1028</v>
      </c>
      <c r="B2212" s="85" t="s">
        <v>947</v>
      </c>
      <c r="C2212" s="113" t="str">
        <f t="shared" si="408"/>
        <v>F.104.01.102</v>
      </c>
      <c r="D2212" s="9" t="s">
        <v>1968</v>
      </c>
      <c r="E2212" s="112" t="s">
        <v>362</v>
      </c>
      <c r="F2212" s="115" t="str">
        <f t="shared" si="409"/>
        <v>DEHP  waste incineration with electricity</v>
      </c>
      <c r="G2212" s="146">
        <v>0.81436546666666665</v>
      </c>
      <c r="H2212" s="8">
        <f t="shared" si="412"/>
        <v>0.81436546666666665</v>
      </c>
      <c r="J2212" s="169">
        <v>0.11686404429547</v>
      </c>
      <c r="K2212" s="8">
        <f t="shared" si="413"/>
        <v>0.11686404429547</v>
      </c>
      <c r="L2212" s="170">
        <v>7.2806852602999997E-3</v>
      </c>
      <c r="M2212" s="170">
        <v>-1.2543094031529997E-2</v>
      </c>
      <c r="N2212" s="170">
        <v>-2.8366933299999999E-5</v>
      </c>
      <c r="O2212" s="170">
        <v>0.12215482</v>
      </c>
      <c r="Q2212" s="69">
        <v>-25.026523000000001</v>
      </c>
      <c r="S2212" s="116">
        <v>6.7756122000000004E-3</v>
      </c>
      <c r="T2212" s="116">
        <v>7.6265687999999996E-3</v>
      </c>
      <c r="U2212" s="116">
        <v>5.6862022999999999E-4</v>
      </c>
      <c r="V2212" s="116">
        <v>-1.4195767999999999E-3</v>
      </c>
      <c r="X2212" s="172">
        <v>-7.4551115999999997E-6</v>
      </c>
    </row>
    <row r="2213" spans="1:24" ht="14.4">
      <c r="A2213" t="s">
        <v>1029</v>
      </c>
      <c r="B2213" s="85" t="s">
        <v>947</v>
      </c>
      <c r="C2213" s="113" t="str">
        <f t="shared" si="408"/>
        <v>F.104.01.103</v>
      </c>
      <c r="D2213" s="9" t="s">
        <v>1968</v>
      </c>
      <c r="E2213" s="112" t="s">
        <v>362</v>
      </c>
      <c r="F2213" s="115" t="str">
        <f t="shared" si="409"/>
        <v>DINP  waste incineration with electricity</v>
      </c>
      <c r="G2213" s="146">
        <v>0.81277153333333341</v>
      </c>
      <c r="H2213" s="8">
        <f t="shared" si="412"/>
        <v>0.81277153333333341</v>
      </c>
      <c r="J2213" s="169">
        <v>0.11674671393541</v>
      </c>
      <c r="K2213" s="8">
        <f t="shared" si="413"/>
        <v>0.11674671393541</v>
      </c>
      <c r="L2213" s="170">
        <v>7.4979099750000005E-3</v>
      </c>
      <c r="M2213" s="170">
        <v>-1.2638086323890001E-2</v>
      </c>
      <c r="N2213" s="170">
        <v>-2.88397157E-5</v>
      </c>
      <c r="O2213" s="170">
        <v>0.12191573</v>
      </c>
      <c r="Q2213" s="69">
        <v>-25.443632000000001</v>
      </c>
      <c r="S2213" s="116">
        <v>6.6614812000000004E-3</v>
      </c>
      <c r="T2213" s="116">
        <v>7.5372340000000003E-3</v>
      </c>
      <c r="U2213" s="116">
        <v>5.6748363999999996E-4</v>
      </c>
      <c r="V2213" s="116">
        <v>-1.4432364E-3</v>
      </c>
      <c r="X2213" s="172">
        <v>-7.9439770999999992E-6</v>
      </c>
    </row>
    <row r="2214" spans="1:24" ht="14.4">
      <c r="A2214" t="s">
        <v>1030</v>
      </c>
      <c r="B2214" s="85" t="s">
        <v>947</v>
      </c>
      <c r="C2214" s="113" t="str">
        <f t="shared" si="408"/>
        <v>F.104.01.104</v>
      </c>
      <c r="D2214" s="9" t="s">
        <v>1968</v>
      </c>
      <c r="E2214" s="112" t="s">
        <v>362</v>
      </c>
      <c r="F2214" s="115" t="str">
        <f t="shared" si="409"/>
        <v>Epichlorohydrin  waste incineration with electricity</v>
      </c>
      <c r="G2214" s="146">
        <v>0.49750097333333337</v>
      </c>
      <c r="H2214" s="8">
        <f t="shared" si="412"/>
        <v>0.49750097333333337</v>
      </c>
      <c r="J2214" s="169">
        <v>7.3183604673796004E-2</v>
      </c>
      <c r="K2214" s="8">
        <f t="shared" si="413"/>
        <v>7.3183604673796004E-2</v>
      </c>
      <c r="L2214" s="170">
        <v>4.1117851191000004E-3</v>
      </c>
      <c r="M2214" s="170">
        <v>-5.5393722058039996E-3</v>
      </c>
      <c r="N2214" s="170">
        <v>-1.3954239499999999E-5</v>
      </c>
      <c r="O2214" s="170">
        <v>7.4625146000000003E-2</v>
      </c>
      <c r="Q2214" s="69">
        <v>-12.311026999999999</v>
      </c>
      <c r="S2214" s="116">
        <v>5.0124606E-3</v>
      </c>
      <c r="T2214" s="116">
        <v>5.3528862999999999E-3</v>
      </c>
      <c r="U2214" s="116">
        <v>3.5789139000000001E-4</v>
      </c>
      <c r="V2214" s="116">
        <v>-6.9831707999999995E-4</v>
      </c>
      <c r="X2214" s="172">
        <v>-6.4322425999999995E-7</v>
      </c>
    </row>
    <row r="2215" spans="1:24" ht="14.4">
      <c r="A2215" t="s">
        <v>1031</v>
      </c>
      <c r="B2215" s="85" t="s">
        <v>947</v>
      </c>
      <c r="C2215" s="113" t="str">
        <f t="shared" si="408"/>
        <v>F.104.01.105</v>
      </c>
      <c r="D2215" s="9" t="s">
        <v>1968</v>
      </c>
      <c r="E2215" s="112" t="s">
        <v>362</v>
      </c>
      <c r="F2215" s="115" t="str">
        <f t="shared" si="409"/>
        <v>EVOH  waste incineration with electricity</v>
      </c>
      <c r="G2215" s="146">
        <v>0.58266108000000005</v>
      </c>
      <c r="H2215" s="8">
        <f t="shared" si="412"/>
        <v>0.58266108000000005</v>
      </c>
      <c r="J2215" s="169">
        <v>8.1700914975870009E-2</v>
      </c>
      <c r="K2215" s="8">
        <f t="shared" si="413"/>
        <v>8.1700914975870009E-2</v>
      </c>
      <c r="L2215" s="170">
        <v>6.8986916246000004E-3</v>
      </c>
      <c r="M2215" s="170">
        <v>-1.256914478413E-2</v>
      </c>
      <c r="N2215" s="170">
        <v>-2.7793864600000003E-5</v>
      </c>
      <c r="O2215" s="170">
        <v>8.7399162000000002E-2</v>
      </c>
      <c r="Q2215" s="69">
        <v>-24.520937</v>
      </c>
      <c r="S2215" s="116">
        <v>3.0968341000000002E-3</v>
      </c>
      <c r="T2215" s="116">
        <v>4.0957069E-3</v>
      </c>
      <c r="U2215" s="116">
        <v>3.9202570000000002E-4</v>
      </c>
      <c r="V2215" s="116">
        <v>-1.3908985E-3</v>
      </c>
      <c r="X2215" s="172">
        <v>-1.3449086E-5</v>
      </c>
    </row>
    <row r="2216" spans="1:24" ht="14.4">
      <c r="A2216" t="s">
        <v>1032</v>
      </c>
      <c r="B2216" s="85" t="s">
        <v>947</v>
      </c>
      <c r="C2216" s="113" t="str">
        <f t="shared" si="408"/>
        <v>F.104.01.106</v>
      </c>
      <c r="D2216" s="9" t="s">
        <v>1968</v>
      </c>
      <c r="E2216" s="112" t="s">
        <v>362</v>
      </c>
      <c r="F2216" s="115" t="str">
        <f t="shared" si="409"/>
        <v>Formaldehyde  waste incineration with electricity</v>
      </c>
      <c r="G2216" s="146">
        <v>0.54324532666666669</v>
      </c>
      <c r="H2216" s="8">
        <f t="shared" si="412"/>
        <v>0.54324532666666669</v>
      </c>
      <c r="J2216" s="169">
        <v>8.0010936846005992E-2</v>
      </c>
      <c r="K2216" s="8">
        <f t="shared" si="413"/>
        <v>8.0010936846005992E-2</v>
      </c>
      <c r="L2216" s="170">
        <v>4.0667261594000007E-3</v>
      </c>
      <c r="M2216" s="170">
        <v>-5.5287200341940009E-3</v>
      </c>
      <c r="N2216" s="170">
        <v>-1.38682792E-5</v>
      </c>
      <c r="O2216" s="170">
        <v>8.1486798999999999E-2</v>
      </c>
      <c r="Q2216" s="69">
        <v>-12.235189</v>
      </c>
      <c r="S2216" s="116">
        <v>5.7701063000000002E-3</v>
      </c>
      <c r="T2216" s="116">
        <v>6.0716585999999999E-3</v>
      </c>
      <c r="U2216" s="116">
        <v>3.9246305999999999E-4</v>
      </c>
      <c r="V2216" s="116">
        <v>-6.9401532999999996E-4</v>
      </c>
      <c r="X2216" s="172">
        <v>7.0967229999999995E-7</v>
      </c>
    </row>
    <row r="2217" spans="1:24" ht="14.4">
      <c r="A2217" t="s">
        <v>1033</v>
      </c>
      <c r="B2217" s="85" t="s">
        <v>947</v>
      </c>
      <c r="C2217" s="113" t="str">
        <f t="shared" si="408"/>
        <v>F.104.01.107</v>
      </c>
      <c r="D2217" s="9" t="s">
        <v>1968</v>
      </c>
      <c r="E2217" s="112" t="s">
        <v>362</v>
      </c>
      <c r="F2217" s="115" t="str">
        <f t="shared" si="409"/>
        <v>MDI  waste incineration with electricity</v>
      </c>
      <c r="G2217" s="146">
        <v>1.1656175333333334</v>
      </c>
      <c r="H2217" s="8">
        <f t="shared" si="412"/>
        <v>1.1656175333333334</v>
      </c>
      <c r="J2217" s="169">
        <v>0.17243984799751999</v>
      </c>
      <c r="K2217" s="8">
        <f t="shared" si="413"/>
        <v>0.17243984799751999</v>
      </c>
      <c r="L2217" s="170">
        <v>6.4447551885999993E-3</v>
      </c>
      <c r="M2217" s="170">
        <v>-8.8254740200799982E-3</v>
      </c>
      <c r="N2217" s="170">
        <v>-2.2063171E-5</v>
      </c>
      <c r="O2217" s="170">
        <v>0.17484263</v>
      </c>
      <c r="Q2217" s="69">
        <v>-19.465073</v>
      </c>
      <c r="S2217" s="116">
        <v>1.4067698E-2</v>
      </c>
      <c r="T2217" s="116">
        <v>1.4319493000000001E-2</v>
      </c>
      <c r="U2217" s="116">
        <v>8.5232061999999996E-4</v>
      </c>
      <c r="V2217" s="116">
        <v>-1.1041153E-3</v>
      </c>
      <c r="X2217" s="172">
        <v>9.5166254999999994E-6</v>
      </c>
    </row>
    <row r="2218" spans="1:24" ht="14.4">
      <c r="A2218" t="s">
        <v>1034</v>
      </c>
      <c r="B2218" s="85" t="s">
        <v>947</v>
      </c>
      <c r="C2218" s="113" t="str">
        <f t="shared" si="408"/>
        <v>F.104.01.108</v>
      </c>
      <c r="D2218" s="9" t="s">
        <v>1968</v>
      </c>
      <c r="E2218" s="112" t="s">
        <v>362</v>
      </c>
      <c r="F2218" s="115" t="str">
        <f t="shared" si="409"/>
        <v>MMA monomer  waste incineration with electricity</v>
      </c>
      <c r="G2218" s="146">
        <v>0.85678013333333347</v>
      </c>
      <c r="H2218" s="8">
        <f t="shared" si="412"/>
        <v>0.85678013333333347</v>
      </c>
      <c r="J2218" s="169">
        <v>0.12638028810623</v>
      </c>
      <c r="K2218" s="8">
        <f t="shared" si="413"/>
        <v>0.12638028810623</v>
      </c>
      <c r="L2218" s="170">
        <v>5.8953069630000004E-3</v>
      </c>
      <c r="M2218" s="170">
        <v>-8.0119384484699987E-3</v>
      </c>
      <c r="N2218" s="170">
        <v>-2.0100408300000002E-5</v>
      </c>
      <c r="O2218" s="170">
        <v>0.12851702000000001</v>
      </c>
      <c r="Q2218" s="69">
        <v>-17.733440000000002</v>
      </c>
      <c r="S2218" s="116">
        <v>9.4902648999999999E-3</v>
      </c>
      <c r="T2218" s="116">
        <v>9.8747650000000006E-3</v>
      </c>
      <c r="U2218" s="116">
        <v>6.2139192999999997E-4</v>
      </c>
      <c r="V2218" s="116">
        <v>-1.0058921E-3</v>
      </c>
      <c r="X2218" s="172">
        <v>2.9646054000000001E-6</v>
      </c>
    </row>
    <row r="2219" spans="1:24" ht="14.4">
      <c r="A2219" t="s">
        <v>1035</v>
      </c>
      <c r="B2219" s="85" t="s">
        <v>947</v>
      </c>
      <c r="C2219" s="113" t="str">
        <f t="shared" si="408"/>
        <v>F.104.01.109</v>
      </c>
      <c r="D2219" s="9" t="s">
        <v>1968</v>
      </c>
      <c r="E2219" s="112" t="s">
        <v>362</v>
      </c>
      <c r="F2219" s="115" t="str">
        <f t="shared" si="409"/>
        <v>Nafion  waste incineration with electricity</v>
      </c>
      <c r="G2219" s="146">
        <v>0.34512873999999999</v>
      </c>
      <c r="H2219" s="8">
        <f t="shared" si="412"/>
        <v>0.34512873999999999</v>
      </c>
      <c r="J2219" s="169">
        <v>5.1790702624873002E-2</v>
      </c>
      <c r="K2219" s="8">
        <f t="shared" si="413"/>
        <v>5.1790702624873002E-2</v>
      </c>
      <c r="L2219" s="170">
        <v>1.9785560900000003E-3</v>
      </c>
      <c r="M2219" s="170">
        <v>-1.951405117917E-3</v>
      </c>
      <c r="N2219" s="170">
        <v>-5.75934721E-6</v>
      </c>
      <c r="O2219" s="170">
        <v>5.1769310999999998E-2</v>
      </c>
      <c r="Q2219" s="69">
        <v>-5.0811425000000003</v>
      </c>
      <c r="S2219" s="116">
        <v>4.3948718999999997E-3</v>
      </c>
      <c r="T2219" s="116">
        <v>4.4269785000000004E-3</v>
      </c>
      <c r="U2219" s="116">
        <v>2.5611047E-4</v>
      </c>
      <c r="V2219" s="116">
        <v>-2.8821711E-4</v>
      </c>
      <c r="X2219" s="172">
        <v>3.8034522999999999E-6</v>
      </c>
    </row>
    <row r="2220" spans="1:24" ht="14.4">
      <c r="A2220" t="s">
        <v>1036</v>
      </c>
      <c r="B2220" s="85" t="s">
        <v>947</v>
      </c>
      <c r="C2220" s="113" t="str">
        <f t="shared" si="408"/>
        <v>F.104.01.110</v>
      </c>
      <c r="D2220" s="9" t="s">
        <v>1968</v>
      </c>
      <c r="E2220" s="112" t="s">
        <v>362</v>
      </c>
      <c r="F2220" s="115" t="str">
        <f t="shared" si="409"/>
        <v>Paperfoam  waste incineration with electricity</v>
      </c>
      <c r="G2220" s="146">
        <v>-0.84729119999999991</v>
      </c>
      <c r="H2220" s="8">
        <f t="shared" si="412"/>
        <v>-0.84729119999999991</v>
      </c>
      <c r="J2220" s="169">
        <v>-0.12772660372287897</v>
      </c>
      <c r="K2220" s="8">
        <f t="shared" si="413"/>
        <v>-0.12772660372287897</v>
      </c>
      <c r="L2220" s="170">
        <v>4.0452093430000001E-3</v>
      </c>
      <c r="M2220" s="170">
        <v>-4.6654539060789991E-3</v>
      </c>
      <c r="N2220" s="170">
        <v>-1.26791598E-5</v>
      </c>
      <c r="O2220" s="170">
        <v>-0.12709367999999999</v>
      </c>
      <c r="Q2220" s="69">
        <v>-11.186097</v>
      </c>
      <c r="S2220" s="116">
        <v>-1.6479879999999999E-2</v>
      </c>
      <c r="T2220" s="116">
        <v>-1.5189588E-2</v>
      </c>
      <c r="U2220" s="116">
        <v>-6.5578467E-4</v>
      </c>
      <c r="V2220" s="116">
        <v>-6.3450781999999995E-4</v>
      </c>
      <c r="X2220" s="172">
        <v>-3.6625402999999998E-5</v>
      </c>
    </row>
    <row r="2221" spans="1:24" ht="14.4">
      <c r="A2221" t="s">
        <v>1037</v>
      </c>
      <c r="B2221" s="85" t="s">
        <v>947</v>
      </c>
      <c r="C2221" s="113" t="str">
        <f t="shared" si="408"/>
        <v>F.104.01.111</v>
      </c>
      <c r="D2221" s="9" t="s">
        <v>1968</v>
      </c>
      <c r="E2221" s="112" t="s">
        <v>362</v>
      </c>
      <c r="F2221" s="115" t="str">
        <f t="shared" si="409"/>
        <v>PEEK (Polyetheretherketone)  waste incineration with electricity</v>
      </c>
      <c r="G2221" s="146">
        <v>1.2006254000000001</v>
      </c>
      <c r="H2221" s="8">
        <f t="shared" si="412"/>
        <v>1.2006254000000001</v>
      </c>
      <c r="J2221" s="169">
        <v>0.17735852236267</v>
      </c>
      <c r="K2221" s="8">
        <f t="shared" si="413"/>
        <v>0.17735852236267</v>
      </c>
      <c r="L2221" s="170">
        <v>6.9834428100000005E-3</v>
      </c>
      <c r="M2221" s="170">
        <v>-9.6946472074299992E-3</v>
      </c>
      <c r="N2221" s="170">
        <v>-2.4083239900000001E-5</v>
      </c>
      <c r="O2221" s="170">
        <v>0.18009380999999999</v>
      </c>
      <c r="Q2221" s="69">
        <v>-21.247264999999999</v>
      </c>
      <c r="S2221" s="116">
        <v>1.4181064E-2</v>
      </c>
      <c r="T2221" s="116">
        <v>1.4510676E-2</v>
      </c>
      <c r="U2221" s="116">
        <v>8.7559387000000002E-4</v>
      </c>
      <c r="V2221" s="116">
        <v>-1.2052064E-3</v>
      </c>
      <c r="X2221" s="172">
        <v>8.3571385000000003E-6</v>
      </c>
    </row>
    <row r="2222" spans="1:24" ht="14.4">
      <c r="A2222" t="s">
        <v>3312</v>
      </c>
      <c r="B2222" s="85" t="s">
        <v>947</v>
      </c>
      <c r="C2222" s="113" t="str">
        <f t="shared" si="408"/>
        <v>F.104.01.112</v>
      </c>
      <c r="D2222" s="9" t="s">
        <v>1968</v>
      </c>
      <c r="E2222" s="112" t="s">
        <v>362</v>
      </c>
      <c r="F2222" s="115" t="str">
        <f t="shared" si="409"/>
        <v>PEI (Polyether Imide) and Aramid waste incineration with electricity</v>
      </c>
      <c r="G2222" s="146">
        <v>1.4050862666666668</v>
      </c>
      <c r="H2222" s="8">
        <f t="shared" si="412"/>
        <v>1.4050862666666668</v>
      </c>
      <c r="J2222" s="169">
        <v>0.18499481766113002</v>
      </c>
      <c r="K2222" s="8">
        <f t="shared" si="413"/>
        <v>0.18499481766113002</v>
      </c>
      <c r="L2222" s="170">
        <v>-4.1724365834999999E-3</v>
      </c>
      <c r="M2222" s="170">
        <v>-2.1573464990869998E-2</v>
      </c>
      <c r="N2222" s="170">
        <v>-2.2220764500000002E-5</v>
      </c>
      <c r="O2222" s="170">
        <v>0.21076294000000001</v>
      </c>
      <c r="Q2222" s="69">
        <v>-19.604109999999999</v>
      </c>
      <c r="S2222" s="116">
        <v>1.5786761999999999E-2</v>
      </c>
      <c r="T2222" s="116">
        <v>1.5962071000000001E-2</v>
      </c>
      <c r="U2222" s="116">
        <v>9.3669260000000002E-4</v>
      </c>
      <c r="V2222" s="116">
        <v>-1.1120018000000001E-3</v>
      </c>
      <c r="X2222" s="172">
        <v>9.5486649999999998E-6</v>
      </c>
    </row>
    <row r="2223" spans="1:24" ht="14.4">
      <c r="A2223" t="s">
        <v>1038</v>
      </c>
      <c r="B2223" s="85" t="s">
        <v>947</v>
      </c>
      <c r="C2223" s="113" t="str">
        <f t="shared" si="408"/>
        <v>F.104.01.113</v>
      </c>
      <c r="D2223" s="9" t="s">
        <v>1968</v>
      </c>
      <c r="E2223" s="112" t="s">
        <v>362</v>
      </c>
      <c r="F2223" s="115" t="str">
        <f t="shared" si="409"/>
        <v>Phthalic anhydride waste incineration with electricity</v>
      </c>
      <c r="G2223" s="146">
        <v>1.2531505333333335</v>
      </c>
      <c r="H2223" s="8">
        <f t="shared" si="412"/>
        <v>1.2531505333333335</v>
      </c>
      <c r="J2223" s="169">
        <v>0.18610649562186701</v>
      </c>
      <c r="K2223" s="8">
        <f t="shared" si="413"/>
        <v>0.18610649562186701</v>
      </c>
      <c r="L2223" s="170">
        <v>4.9120828619000001E-3</v>
      </c>
      <c r="M2223" s="170">
        <v>-6.7613046741329995E-3</v>
      </c>
      <c r="N2223" s="170">
        <v>-1.6862565899999999E-5</v>
      </c>
      <c r="O2223" s="170">
        <v>0.18797258</v>
      </c>
      <c r="Q2223" s="69">
        <v>-14.876878</v>
      </c>
      <c r="S2223" s="116">
        <v>1.6631164E-2</v>
      </c>
      <c r="T2223" s="116">
        <v>1.6549429000000001E-2</v>
      </c>
      <c r="U2223" s="116">
        <v>9.2559480999999998E-4</v>
      </c>
      <c r="V2223" s="116">
        <v>-8.4385955000000005E-4</v>
      </c>
      <c r="X2223" s="172">
        <v>1.7366672000000001E-5</v>
      </c>
    </row>
    <row r="2224" spans="1:24" ht="14.4">
      <c r="A2224" t="s">
        <v>1039</v>
      </c>
      <c r="B2224" s="85" t="s">
        <v>947</v>
      </c>
      <c r="C2224" s="113" t="str">
        <f t="shared" si="408"/>
        <v>F.104.01.114</v>
      </c>
      <c r="D2224" s="9" t="s">
        <v>1968</v>
      </c>
      <c r="E2224" s="112" t="s">
        <v>362</v>
      </c>
      <c r="F2224" s="115" t="str">
        <f t="shared" si="409"/>
        <v>Polyether-polyols waste incineration with electricity</v>
      </c>
      <c r="G2224" s="146">
        <v>1.1597784666666666</v>
      </c>
      <c r="H2224" s="8">
        <f t="shared" si="412"/>
        <v>1.1597784666666666</v>
      </c>
      <c r="J2224" s="169">
        <v>0.17120808678926999</v>
      </c>
      <c r="K2224" s="8">
        <f t="shared" si="413"/>
        <v>0.17120808678926999</v>
      </c>
      <c r="L2224" s="170">
        <v>7.3351710417999998E-3</v>
      </c>
      <c r="M2224" s="170">
        <v>-1.0068710833629998E-2</v>
      </c>
      <c r="N2224" s="170">
        <v>-2.5143418899999998E-5</v>
      </c>
      <c r="O2224" s="170">
        <v>0.17396676999999999</v>
      </c>
      <c r="Q2224" s="69">
        <v>-22.182600000000001</v>
      </c>
      <c r="S2224" s="116">
        <v>1.3292869000000001E-2</v>
      </c>
      <c r="T2224" s="116">
        <v>1.3707534E-2</v>
      </c>
      <c r="U2224" s="116">
        <v>8.4359644000000004E-4</v>
      </c>
      <c r="V2224" s="116">
        <v>-1.2582613E-3</v>
      </c>
      <c r="X2224" s="172">
        <v>6.1393507000000003E-6</v>
      </c>
    </row>
    <row r="2225" spans="1:24" ht="14.4">
      <c r="A2225" t="s">
        <v>1040</v>
      </c>
      <c r="B2225" s="85" t="s">
        <v>947</v>
      </c>
      <c r="C2225" s="113" t="str">
        <f t="shared" si="408"/>
        <v>F.104.01.115</v>
      </c>
      <c r="D2225" s="9" t="s">
        <v>1968</v>
      </c>
      <c r="E2225" s="112" t="s">
        <v>362</v>
      </c>
      <c r="F2225" s="115" t="str">
        <f t="shared" si="409"/>
        <v>PPS  waste incineration with electricity</v>
      </c>
      <c r="G2225" s="146">
        <v>0.96561753333333333</v>
      </c>
      <c r="H2225" s="8">
        <f t="shared" si="412"/>
        <v>0.96561753333333333</v>
      </c>
      <c r="J2225" s="169">
        <v>0.14243984799751999</v>
      </c>
      <c r="K2225" s="8">
        <f t="shared" si="413"/>
        <v>0.14243984799751999</v>
      </c>
      <c r="L2225" s="170">
        <v>6.4447551885999993E-3</v>
      </c>
      <c r="M2225" s="170">
        <v>-8.8254740200799982E-3</v>
      </c>
      <c r="N2225" s="170">
        <v>-2.2063171E-5</v>
      </c>
      <c r="O2225" s="170">
        <v>0.14484263</v>
      </c>
      <c r="Q2225" s="69">
        <v>-19.465073</v>
      </c>
      <c r="S2225" s="116">
        <v>1.0820461999999999E-2</v>
      </c>
      <c r="T2225" s="116">
        <v>1.1223685000000001E-2</v>
      </c>
      <c r="U2225" s="116">
        <v>7.0089247999999998E-4</v>
      </c>
      <c r="V2225" s="116">
        <v>-1.1041153E-3</v>
      </c>
      <c r="X2225" s="172">
        <v>3.9400949000000003E-6</v>
      </c>
    </row>
    <row r="2226" spans="1:24" ht="14.4">
      <c r="A2226" t="s">
        <v>1041</v>
      </c>
      <c r="B2226" s="85" t="s">
        <v>947</v>
      </c>
      <c r="C2226" s="113" t="str">
        <f t="shared" si="408"/>
        <v>F.104.01.116</v>
      </c>
      <c r="D2226" s="9" t="s">
        <v>1968</v>
      </c>
      <c r="E2226" s="112" t="s">
        <v>362</v>
      </c>
      <c r="F2226" s="115" t="str">
        <f t="shared" si="409"/>
        <v>PVOH (PVA) waste incineration with electricity</v>
      </c>
      <c r="G2226" s="146">
        <v>0.87985233333333346</v>
      </c>
      <c r="H2226" s="8">
        <f t="shared" si="412"/>
        <v>0.87985233333333346</v>
      </c>
      <c r="J2226" s="169">
        <v>0.130228063133113</v>
      </c>
      <c r="K2226" s="8">
        <f t="shared" si="413"/>
        <v>0.130228063133113</v>
      </c>
      <c r="L2226" s="170">
        <v>4.9309140308000004E-3</v>
      </c>
      <c r="M2226" s="170">
        <v>-6.6639386190870007E-3</v>
      </c>
      <c r="N2226" s="170">
        <v>-1.67622786E-5</v>
      </c>
      <c r="O2226" s="170">
        <v>0.13197785000000001</v>
      </c>
      <c r="Q2226" s="69">
        <v>-14.788399999999999</v>
      </c>
      <c r="S2226" s="116">
        <v>1.0601938E-2</v>
      </c>
      <c r="T2226" s="116">
        <v>1.079725E-2</v>
      </c>
      <c r="U2226" s="116">
        <v>6.4352938E-4</v>
      </c>
      <c r="V2226" s="116">
        <v>-8.3884084999999995E-4</v>
      </c>
      <c r="X2226" s="172">
        <v>7.0918471999999997E-6</v>
      </c>
    </row>
    <row r="2227" spans="1:24" ht="14.4">
      <c r="A2227" t="s">
        <v>1042</v>
      </c>
      <c r="B2227" s="85" t="s">
        <v>947</v>
      </c>
      <c r="C2227" s="113" t="str">
        <f t="shared" si="408"/>
        <v>F.104.01.117</v>
      </c>
      <c r="D2227" s="9" t="s">
        <v>1968</v>
      </c>
      <c r="E2227" s="112" t="s">
        <v>362</v>
      </c>
      <c r="F2227" s="115" t="str">
        <f t="shared" si="409"/>
        <v>TDI waste incineration with electricity</v>
      </c>
      <c r="G2227" s="146">
        <v>1.0104992666666666</v>
      </c>
      <c r="H2227" s="8">
        <f t="shared" si="412"/>
        <v>1.0104992666666666</v>
      </c>
      <c r="J2227" s="169">
        <v>0.14951139635483399</v>
      </c>
      <c r="K2227" s="8">
        <f t="shared" si="413"/>
        <v>0.14951139635483399</v>
      </c>
      <c r="L2227" s="170">
        <v>5.5516491968999994E-3</v>
      </c>
      <c r="M2227" s="170">
        <v>-7.5961455929659995E-3</v>
      </c>
      <c r="N2227" s="170">
        <v>-1.8997249100000001E-5</v>
      </c>
      <c r="O2227" s="170">
        <v>0.15157488999999999</v>
      </c>
      <c r="Q2227" s="69">
        <v>-16.760186999999998</v>
      </c>
      <c r="S2227" s="116">
        <v>1.2224663E-2</v>
      </c>
      <c r="T2227" s="116">
        <v>1.2436254000000001E-2</v>
      </c>
      <c r="U2227" s="116">
        <v>7.3909542999999996E-4</v>
      </c>
      <c r="V2227" s="116">
        <v>-9.5068629999999995E-4</v>
      </c>
      <c r="X2227" s="172">
        <v>8.3868782000000007E-6</v>
      </c>
    </row>
    <row r="2228" spans="1:24" ht="14.4">
      <c r="B2228" s="85"/>
      <c r="C2228" s="113"/>
      <c r="D2228" s="1" t="s">
        <v>1282</v>
      </c>
      <c r="E2228" s="112"/>
      <c r="H2228" s="8"/>
      <c r="Q2228"/>
      <c r="X2228" s="3"/>
    </row>
    <row r="2229" spans="1:24" ht="14.4">
      <c r="A2229" t="s">
        <v>1181</v>
      </c>
      <c r="B2229" s="85" t="s">
        <v>947</v>
      </c>
      <c r="C2229" s="113" t="str">
        <f t="shared" si="408"/>
        <v>F.105.01.101</v>
      </c>
      <c r="D2229" s="9" t="s">
        <v>1282</v>
      </c>
      <c r="E2229" s="112" t="s">
        <v>362</v>
      </c>
      <c r="F2229" s="115" t="str">
        <f t="shared" si="409"/>
        <v>AKD (Alkyl ketene dimers) waste incineration with electricity</v>
      </c>
      <c r="G2229" s="146">
        <v>-2.1694484666666667</v>
      </c>
      <c r="H2229" s="8">
        <f t="shared" ref="H2229:H2231" si="414">G2229</f>
        <v>-2.1694484666666667</v>
      </c>
      <c r="J2229" s="169">
        <v>-0.34430383827228001</v>
      </c>
      <c r="K2229" s="8">
        <f t="shared" ref="K2229:K2231" si="415">J2229</f>
        <v>-0.34430383827228001</v>
      </c>
      <c r="L2229" s="170">
        <v>2.4720997299E-3</v>
      </c>
      <c r="M2229" s="170">
        <v>-2.1326203621980001E-2</v>
      </c>
      <c r="N2229" s="170">
        <v>-3.2464380200000002E-5</v>
      </c>
      <c r="O2229" s="170">
        <v>-0.32541726999999998</v>
      </c>
      <c r="Q2229" s="69">
        <v>-28.641465</v>
      </c>
      <c r="S2229" s="116">
        <v>-4.3774255999999998E-2</v>
      </c>
      <c r="T2229" s="116">
        <v>-4.0398996999999999E-2</v>
      </c>
      <c r="U2229" s="116">
        <v>-1.7506323999999999E-3</v>
      </c>
      <c r="V2229" s="116">
        <v>-1.6246267999999999E-3</v>
      </c>
      <c r="X2229" s="172">
        <v>-9.8570152999999998E-5</v>
      </c>
    </row>
    <row r="2230" spans="1:24" ht="14.4">
      <c r="A2230" t="s">
        <v>1182</v>
      </c>
      <c r="B2230" s="85" t="s">
        <v>947</v>
      </c>
      <c r="C2230" s="113" t="str">
        <f t="shared" si="408"/>
        <v>F.105.01.102</v>
      </c>
      <c r="D2230" s="9" t="s">
        <v>1282</v>
      </c>
      <c r="E2230" s="112" t="s">
        <v>362</v>
      </c>
      <c r="F2230" s="115" t="str">
        <f t="shared" si="409"/>
        <v>ASA (Acrylonitrile styrene acrylate) waste incineration with electricity</v>
      </c>
      <c r="G2230" s="146">
        <v>0.8788001333333334</v>
      </c>
      <c r="H2230" s="8">
        <f t="shared" si="414"/>
        <v>0.8788001333333334</v>
      </c>
      <c r="J2230" s="169">
        <v>0.12028315907193801</v>
      </c>
      <c r="K2230" s="8">
        <f t="shared" si="415"/>
        <v>0.12028315907193801</v>
      </c>
      <c r="L2230" s="170">
        <v>1.4895806058000003E-3</v>
      </c>
      <c r="M2230" s="170">
        <v>-1.3006670640461999E-2</v>
      </c>
      <c r="N2230" s="170">
        <v>-1.9770893400000001E-5</v>
      </c>
      <c r="O2230" s="170">
        <v>0.13182002000000001</v>
      </c>
      <c r="Q2230" s="69">
        <v>-17.442727999999999</v>
      </c>
      <c r="S2230" s="116">
        <v>9.0577700999999993E-3</v>
      </c>
      <c r="T2230" s="116">
        <v>9.4477468999999998E-3</v>
      </c>
      <c r="U2230" s="116">
        <v>5.9942519999999996E-4</v>
      </c>
      <c r="V2230" s="116">
        <v>-9.8940203E-4</v>
      </c>
      <c r="X2230" s="172">
        <v>1.3026687999999999E-6</v>
      </c>
    </row>
    <row r="2231" spans="1:24" ht="14.4">
      <c r="A2231" t="s">
        <v>1183</v>
      </c>
      <c r="B2231" s="85" t="s">
        <v>947</v>
      </c>
      <c r="C2231" s="113" t="str">
        <f t="shared" si="408"/>
        <v>F.105.01.103</v>
      </c>
      <c r="D2231" s="9" t="s">
        <v>1282</v>
      </c>
      <c r="E2231" s="112" t="s">
        <v>362</v>
      </c>
      <c r="F2231" s="115" t="str">
        <f t="shared" si="409"/>
        <v>Rosin (from wood, pine) waste incineration with electricity</v>
      </c>
      <c r="G2231" s="146">
        <v>-2.0066919333333333</v>
      </c>
      <c r="H2231" s="8">
        <f t="shared" si="414"/>
        <v>-2.0066919333333333</v>
      </c>
      <c r="J2231" s="169">
        <v>-0.32443618582140998</v>
      </c>
      <c r="K2231" s="8">
        <f t="shared" si="415"/>
        <v>-0.32443618582140998</v>
      </c>
      <c r="L2231" s="170">
        <v>-4.3657320330000004E-4</v>
      </c>
      <c r="M2231" s="170">
        <v>-2.2965793783010002E-2</v>
      </c>
      <c r="N2231" s="170">
        <v>-3.00288351E-5</v>
      </c>
      <c r="O2231" s="170">
        <v>-0.30100378999999999</v>
      </c>
      <c r="Q2231" s="69">
        <v>-26.492723000000002</v>
      </c>
      <c r="S2231" s="116">
        <v>-4.1035284999999998E-2</v>
      </c>
      <c r="T2231" s="116">
        <v>-3.7888542999999997E-2</v>
      </c>
      <c r="U2231" s="116">
        <v>-1.643998E-3</v>
      </c>
      <c r="V2231" s="116">
        <v>-1.5027439000000001E-3</v>
      </c>
      <c r="X2231" s="172">
        <v>-9.2830308000000007E-5</v>
      </c>
    </row>
    <row r="2232" spans="1:24" ht="14.4">
      <c r="B2232" s="85"/>
      <c r="C2232" s="113"/>
      <c r="D2232" s="1" t="s">
        <v>1283</v>
      </c>
      <c r="E2232" s="112"/>
      <c r="H2232" s="8"/>
      <c r="Q2232"/>
      <c r="X2232" s="3"/>
    </row>
    <row r="2233" spans="1:24" ht="14.4">
      <c r="A2233" t="s">
        <v>1969</v>
      </c>
      <c r="B2233" s="85" t="s">
        <v>947</v>
      </c>
      <c r="C2233" s="113" t="str">
        <f t="shared" si="408"/>
        <v>F.106.01.101</v>
      </c>
      <c r="D2233" s="9" t="s">
        <v>1283</v>
      </c>
      <c r="E2233" s="112" t="s">
        <v>362</v>
      </c>
      <c r="F2233" s="115" t="str">
        <f t="shared" si="409"/>
        <v>BR and IIR (Butyl rubber) waste combustion - clean tech without heat recovery</v>
      </c>
      <c r="G2233" s="146">
        <v>3.4499999999999997</v>
      </c>
      <c r="H2233" s="8">
        <f t="shared" ref="H2233:H2240" si="416">G2233</f>
        <v>3.4499999999999997</v>
      </c>
      <c r="J2233" s="169">
        <v>0.554216932</v>
      </c>
      <c r="K2233" s="8">
        <f t="shared" ref="K2233:K2240" si="417">J2233</f>
        <v>0.554216932</v>
      </c>
      <c r="L2233" s="170">
        <v>1.67688E-2</v>
      </c>
      <c r="M2233" s="170">
        <v>1.9948132E-2</v>
      </c>
      <c r="N2233" s="170">
        <v>0</v>
      </c>
      <c r="O2233" s="170">
        <v>0.51749999999999996</v>
      </c>
      <c r="Q2233" s="69">
        <v>0</v>
      </c>
      <c r="S2233" s="116">
        <v>5.9371181000000002E-2</v>
      </c>
      <c r="T2233" s="116">
        <v>5.6606939000000002E-2</v>
      </c>
      <c r="U2233" s="116">
        <v>2.7642412999999998E-3</v>
      </c>
      <c r="V2233" s="116">
        <v>0</v>
      </c>
      <c r="X2233" s="69">
        <v>1.0638676999999999E-4</v>
      </c>
    </row>
    <row r="2234" spans="1:24" ht="14.4">
      <c r="A2234" t="s">
        <v>1970</v>
      </c>
      <c r="B2234" s="85" t="s">
        <v>947</v>
      </c>
      <c r="C2234" s="113" t="str">
        <f t="shared" si="408"/>
        <v>F.106.01.102</v>
      </c>
      <c r="D2234" s="9" t="s">
        <v>1283</v>
      </c>
      <c r="E2234" s="112" t="s">
        <v>362</v>
      </c>
      <c r="F2234" s="115" t="str">
        <f t="shared" si="409"/>
        <v>EVA (Ethylene vinyl acetate) waste combustion - clean tech without heat recovery</v>
      </c>
      <c r="G2234" s="146">
        <v>2.3199999999999998</v>
      </c>
      <c r="H2234" s="8">
        <f t="shared" si="416"/>
        <v>2.3199999999999998</v>
      </c>
      <c r="J2234" s="169">
        <v>0.38136684700000001</v>
      </c>
      <c r="K2234" s="8">
        <f t="shared" si="417"/>
        <v>0.38136684700000001</v>
      </c>
      <c r="L2234" s="170">
        <v>1.52388E-2</v>
      </c>
      <c r="M2234" s="170">
        <v>1.8128047000000001E-2</v>
      </c>
      <c r="N2234" s="170">
        <v>0</v>
      </c>
      <c r="O2234" s="170">
        <v>0.34799999999999998</v>
      </c>
      <c r="Q2234" s="69">
        <v>0</v>
      </c>
      <c r="S2234" s="116">
        <v>4.071806E-2</v>
      </c>
      <c r="T2234" s="116">
        <v>3.8823265000000003E-2</v>
      </c>
      <c r="U2234" s="116">
        <v>1.8947941E-3</v>
      </c>
      <c r="V2234" s="116">
        <v>0</v>
      </c>
      <c r="X2234" s="172">
        <v>7.3949476000000002E-5</v>
      </c>
    </row>
    <row r="2235" spans="1:24" ht="14.4">
      <c r="A2235" t="s">
        <v>1971</v>
      </c>
      <c r="B2235" s="85" t="s">
        <v>947</v>
      </c>
      <c r="C2235" s="113" t="str">
        <f t="shared" si="408"/>
        <v>F.106.01.103</v>
      </c>
      <c r="D2235" s="9" t="s">
        <v>1283</v>
      </c>
      <c r="E2235" s="112" t="s">
        <v>362</v>
      </c>
      <c r="F2235" s="115" t="str">
        <f t="shared" si="409"/>
        <v>IR (Polyisoprene rubber) waste combustion - clean tech without heat recovery</v>
      </c>
      <c r="G2235" s="146">
        <v>3.24</v>
      </c>
      <c r="H2235" s="8">
        <f t="shared" si="416"/>
        <v>3.24</v>
      </c>
      <c r="J2235" s="169">
        <v>0.52218091799999999</v>
      </c>
      <c r="K2235" s="8">
        <f t="shared" si="417"/>
        <v>0.52218091799999999</v>
      </c>
      <c r="L2235" s="170">
        <v>1.6524E-2</v>
      </c>
      <c r="M2235" s="170">
        <v>1.9656917999999999E-2</v>
      </c>
      <c r="N2235" s="170">
        <v>0</v>
      </c>
      <c r="O2235" s="170">
        <v>0.48599999999999999</v>
      </c>
      <c r="Q2235" s="69">
        <v>0</v>
      </c>
      <c r="S2235" s="116">
        <v>5.5912585000000001E-2</v>
      </c>
      <c r="T2235" s="116">
        <v>5.3309563999999997E-2</v>
      </c>
      <c r="U2235" s="116">
        <v>2.6030212000000001E-3</v>
      </c>
      <c r="V2235" s="116">
        <v>0</v>
      </c>
      <c r="X2235" s="69">
        <v>1.0038263000000001E-4</v>
      </c>
    </row>
    <row r="2236" spans="1:24" ht="14.4">
      <c r="A2236" t="s">
        <v>1972</v>
      </c>
      <c r="B2236" s="85" t="s">
        <v>947</v>
      </c>
      <c r="C2236" s="113" t="str">
        <f t="shared" si="408"/>
        <v>F.106.01.104</v>
      </c>
      <c r="D2236" s="9" t="s">
        <v>1283</v>
      </c>
      <c r="E2236" s="112" t="s">
        <v>362</v>
      </c>
      <c r="F2236" s="115" t="str">
        <f t="shared" si="409"/>
        <v>Natural rubber waste combustion - clean tech without heat recovery</v>
      </c>
      <c r="G2236" s="146">
        <v>0</v>
      </c>
      <c r="H2236" s="8">
        <f t="shared" si="416"/>
        <v>0</v>
      </c>
      <c r="J2236" s="169">
        <v>3.6180917999999999E-2</v>
      </c>
      <c r="K2236" s="8">
        <f t="shared" si="417"/>
        <v>3.6180917999999999E-2</v>
      </c>
      <c r="L2236" s="170">
        <v>1.6524E-2</v>
      </c>
      <c r="M2236" s="170">
        <v>1.9656917999999999E-2</v>
      </c>
      <c r="N2236" s="170">
        <v>0</v>
      </c>
      <c r="O2236" s="170">
        <v>0</v>
      </c>
      <c r="Q2236" s="69">
        <v>0</v>
      </c>
      <c r="S2236" s="116">
        <v>3.3073593999999999E-3</v>
      </c>
      <c r="T2236" s="116">
        <v>3.157474E-3</v>
      </c>
      <c r="U2236" s="116">
        <v>1.4988541999999999E-4</v>
      </c>
      <c r="V2236" s="116">
        <v>0</v>
      </c>
      <c r="X2236" s="172">
        <v>1.0042828E-5</v>
      </c>
    </row>
    <row r="2237" spans="1:24" ht="14.4">
      <c r="A2237" t="s">
        <v>1973</v>
      </c>
      <c r="B2237" s="85" t="s">
        <v>947</v>
      </c>
      <c r="C2237" s="113" t="str">
        <f t="shared" si="408"/>
        <v>F.106.01.105</v>
      </c>
      <c r="D2237" s="9" t="s">
        <v>1283</v>
      </c>
      <c r="E2237" s="112" t="s">
        <v>362</v>
      </c>
      <c r="F2237" s="115" t="str">
        <f t="shared" si="409"/>
        <v>Polychloroprene (Neoprene, CR) waste combustion - clean tech without heat recovery</v>
      </c>
      <c r="G2237" s="146">
        <v>1.99</v>
      </c>
      <c r="H2237" s="8">
        <f t="shared" si="416"/>
        <v>1.99</v>
      </c>
      <c r="J2237" s="169">
        <v>0.8335310708</v>
      </c>
      <c r="K2237" s="8">
        <f t="shared" si="417"/>
        <v>0.8335310708</v>
      </c>
      <c r="L2237" s="170">
        <v>6.7161197000000006E-2</v>
      </c>
      <c r="M2237" s="170">
        <v>0.4678698738</v>
      </c>
      <c r="N2237" s="170">
        <v>0</v>
      </c>
      <c r="O2237" s="170">
        <v>0.29849999999999999</v>
      </c>
      <c r="Q2237" s="69">
        <v>0</v>
      </c>
      <c r="S2237" s="116">
        <v>3.3620694E-2</v>
      </c>
      <c r="T2237" s="116">
        <v>3.2054584999999997E-2</v>
      </c>
      <c r="U2237" s="116">
        <v>1.566109E-3</v>
      </c>
      <c r="V2237" s="116">
        <v>0</v>
      </c>
      <c r="X2237" s="69">
        <v>1.5346654000000001E-4</v>
      </c>
    </row>
    <row r="2238" spans="1:24" ht="14.4">
      <c r="A2238" t="s">
        <v>1974</v>
      </c>
      <c r="B2238" s="85" t="s">
        <v>947</v>
      </c>
      <c r="C2238" s="113" t="str">
        <f t="shared" si="408"/>
        <v>F.106.01.106</v>
      </c>
      <c r="D2238" s="9" t="s">
        <v>1283</v>
      </c>
      <c r="E2238" s="112" t="s">
        <v>362</v>
      </c>
      <c r="F2238" s="115" t="str">
        <f t="shared" si="409"/>
        <v>PU (Polyurethane) waste combustion - clean tech without heat recovery</v>
      </c>
      <c r="G2238" s="146">
        <v>2.6900000000000004</v>
      </c>
      <c r="H2238" s="8">
        <f t="shared" si="416"/>
        <v>2.6900000000000004</v>
      </c>
      <c r="J2238" s="169">
        <v>0.42762061200000001</v>
      </c>
      <c r="K2238" s="8">
        <f t="shared" si="417"/>
        <v>0.42762061200000001</v>
      </c>
      <c r="L2238" s="170">
        <v>1.1016E-2</v>
      </c>
      <c r="M2238" s="170">
        <v>1.3104612E-2</v>
      </c>
      <c r="N2238" s="170">
        <v>0</v>
      </c>
      <c r="O2238" s="170">
        <v>0.40350000000000003</v>
      </c>
      <c r="Q2238" s="69">
        <v>0</v>
      </c>
      <c r="S2238" s="116">
        <v>4.5880232E-2</v>
      </c>
      <c r="T2238" s="116">
        <v>4.3743600000000001E-2</v>
      </c>
      <c r="U2238" s="116">
        <v>2.1366320999999999E-3</v>
      </c>
      <c r="V2238" s="116">
        <v>0</v>
      </c>
      <c r="X2238" s="172">
        <v>8.1699557000000002E-5</v>
      </c>
    </row>
    <row r="2239" spans="1:24" ht="14.4">
      <c r="A2239" t="s">
        <v>1975</v>
      </c>
      <c r="B2239" s="85" t="s">
        <v>947</v>
      </c>
      <c r="C2239" s="113" t="str">
        <f t="shared" si="408"/>
        <v>F.106.01.107</v>
      </c>
      <c r="D2239" s="9" t="s">
        <v>1283</v>
      </c>
      <c r="E2239" s="112" t="s">
        <v>362</v>
      </c>
      <c r="F2239" s="115" t="str">
        <f t="shared" si="409"/>
        <v>SBR (Styrene butadiene rubber) waste combustion - clean tech without heat recovery</v>
      </c>
      <c r="G2239" s="146">
        <v>3.4499999999999997</v>
      </c>
      <c r="H2239" s="8">
        <f t="shared" si="416"/>
        <v>3.4499999999999997</v>
      </c>
      <c r="J2239" s="169">
        <v>0.554216932</v>
      </c>
      <c r="K2239" s="8">
        <f t="shared" si="417"/>
        <v>0.554216932</v>
      </c>
      <c r="L2239" s="170">
        <v>1.67688E-2</v>
      </c>
      <c r="M2239" s="170">
        <v>1.9948132E-2</v>
      </c>
      <c r="N2239" s="170">
        <v>0</v>
      </c>
      <c r="O2239" s="170">
        <v>0.51749999999999996</v>
      </c>
      <c r="Q2239" s="69">
        <v>0</v>
      </c>
      <c r="S2239" s="116">
        <v>5.9371181000000002E-2</v>
      </c>
      <c r="T2239" s="116">
        <v>5.6606939000000002E-2</v>
      </c>
      <c r="U2239" s="116">
        <v>2.7642412999999998E-3</v>
      </c>
      <c r="V2239" s="116">
        <v>0</v>
      </c>
      <c r="X2239" s="69">
        <v>1.0638676999999999E-4</v>
      </c>
    </row>
    <row r="2240" spans="1:24" ht="14.4">
      <c r="A2240" t="s">
        <v>1976</v>
      </c>
      <c r="B2240" s="85" t="s">
        <v>947</v>
      </c>
      <c r="C2240" s="113" t="str">
        <f t="shared" si="408"/>
        <v>F.106.01.108</v>
      </c>
      <c r="D2240" s="9" t="s">
        <v>1283</v>
      </c>
      <c r="E2240" s="112" t="s">
        <v>362</v>
      </c>
      <c r="F2240" s="115" t="str">
        <f t="shared" si="409"/>
        <v>Silicone rubbers combustion - clean tech without heat recovery</v>
      </c>
      <c r="G2240" s="146">
        <v>1.91</v>
      </c>
      <c r="H2240" s="8">
        <f t="shared" si="416"/>
        <v>1.91</v>
      </c>
      <c r="J2240" s="169">
        <v>0.2977562856</v>
      </c>
      <c r="K2240" s="8">
        <f t="shared" si="417"/>
        <v>0.2977562856</v>
      </c>
      <c r="L2240" s="170">
        <v>5.1408000000000001E-3</v>
      </c>
      <c r="M2240" s="170">
        <v>6.1154855999999997E-3</v>
      </c>
      <c r="N2240" s="170">
        <v>0</v>
      </c>
      <c r="O2240" s="170">
        <v>0.28649999999999998</v>
      </c>
      <c r="Q2240" s="69">
        <v>0</v>
      </c>
      <c r="S2240" s="116">
        <v>3.2040061000000002E-2</v>
      </c>
      <c r="T2240" s="116">
        <v>3.0547292E-2</v>
      </c>
      <c r="U2240" s="116">
        <v>1.4927696999999999E-3</v>
      </c>
      <c r="V2240" s="116">
        <v>0</v>
      </c>
      <c r="X2240" s="172">
        <v>5.6380303999999997E-5</v>
      </c>
    </row>
    <row r="2241" spans="1:24" ht="14.4">
      <c r="B2241" s="85"/>
      <c r="C2241" s="113"/>
      <c r="D2241" s="1" t="s">
        <v>1284</v>
      </c>
      <c r="E2241" s="112"/>
      <c r="H2241" s="8"/>
      <c r="Q2241"/>
      <c r="X2241" s="3"/>
    </row>
    <row r="2242" spans="1:24" ht="14.4">
      <c r="A2242" t="s">
        <v>1977</v>
      </c>
      <c r="B2242" s="85" t="s">
        <v>947</v>
      </c>
      <c r="C2242" s="113" t="str">
        <f t="shared" si="408"/>
        <v>F.106.02.101</v>
      </c>
      <c r="D2242" s="9" t="s">
        <v>1284</v>
      </c>
      <c r="E2242" s="112" t="s">
        <v>362</v>
      </c>
      <c r="F2242" s="115" t="str">
        <f t="shared" si="409"/>
        <v>CFRP (50%) waste combustion - clean tech without heat recovery</v>
      </c>
      <c r="G2242" s="146">
        <v>3.19</v>
      </c>
      <c r="H2242" s="8">
        <f t="shared" ref="H2242:H2246" si="418">G2242</f>
        <v>3.19</v>
      </c>
      <c r="J2242" s="169">
        <v>0.49203434339999996</v>
      </c>
      <c r="K2242" s="8">
        <f t="shared" ref="K2242:K2246" si="419">J2242</f>
        <v>0.49203434339999996</v>
      </c>
      <c r="L2242" s="170">
        <v>6.1812000000000004E-3</v>
      </c>
      <c r="M2242" s="170">
        <v>7.3531433999999996E-3</v>
      </c>
      <c r="N2242" s="170">
        <v>0</v>
      </c>
      <c r="O2242" s="170">
        <v>0.47849999999999998</v>
      </c>
      <c r="Q2242" s="69">
        <v>0</v>
      </c>
      <c r="S2242" s="116">
        <v>5.3030613999999997E-2</v>
      </c>
      <c r="T2242" s="116">
        <v>5.0559266999999998E-2</v>
      </c>
      <c r="U2242" s="116">
        <v>2.471347E-3</v>
      </c>
      <c r="V2242" s="116">
        <v>0</v>
      </c>
      <c r="X2242" s="172">
        <v>9.2702426E-5</v>
      </c>
    </row>
    <row r="2243" spans="1:24" ht="14.4">
      <c r="A2243" t="s">
        <v>1978</v>
      </c>
      <c r="B2243" s="85" t="s">
        <v>947</v>
      </c>
      <c r="C2243" s="113" t="str">
        <f t="shared" si="408"/>
        <v>F.106.02.102</v>
      </c>
      <c r="D2243" s="9" t="s">
        <v>1284</v>
      </c>
      <c r="E2243" s="112" t="s">
        <v>362</v>
      </c>
      <c r="F2243" s="115" t="str">
        <f t="shared" si="409"/>
        <v>DMC (50%) waste combustion - clean tech without heat recovery</v>
      </c>
      <c r="G2243" s="146">
        <v>1.3599999999999999</v>
      </c>
      <c r="H2243" s="8">
        <f t="shared" si="418"/>
        <v>1.3599999999999999</v>
      </c>
      <c r="J2243" s="169">
        <v>0.2175343434</v>
      </c>
      <c r="K2243" s="8">
        <f t="shared" si="419"/>
        <v>0.2175343434</v>
      </c>
      <c r="L2243" s="170">
        <v>6.1812000000000004E-3</v>
      </c>
      <c r="M2243" s="170">
        <v>7.3531433999999996E-3</v>
      </c>
      <c r="N2243" s="170">
        <v>0</v>
      </c>
      <c r="O2243" s="170">
        <v>0.20399999999999999</v>
      </c>
      <c r="Q2243" s="69">
        <v>0</v>
      </c>
      <c r="S2243" s="116">
        <v>2.3318403000000001E-2</v>
      </c>
      <c r="T2243" s="116">
        <v>2.2232623999999999E-2</v>
      </c>
      <c r="U2243" s="116">
        <v>1.0857796E-3</v>
      </c>
      <c r="V2243" s="116">
        <v>0</v>
      </c>
      <c r="X2243" s="172">
        <v>4.1677169999999999E-5</v>
      </c>
    </row>
    <row r="2244" spans="1:24" ht="14.4">
      <c r="A2244" t="s">
        <v>1979</v>
      </c>
      <c r="B2244" s="85" t="s">
        <v>947</v>
      </c>
      <c r="C2244" s="113" t="str">
        <f t="shared" si="408"/>
        <v>F.106.02.103</v>
      </c>
      <c r="D2244" s="9" t="s">
        <v>1284</v>
      </c>
      <c r="E2244" s="112" t="s">
        <v>362</v>
      </c>
      <c r="F2244" s="115" t="str">
        <f t="shared" si="409"/>
        <v>Flexible Polymer Foam, waste combustion - clean tech without heat recovery</v>
      </c>
      <c r="G2244" s="146">
        <v>5.3800000000000008</v>
      </c>
      <c r="H2244" s="8">
        <f t="shared" si="418"/>
        <v>5.3800000000000008</v>
      </c>
      <c r="J2244" s="169">
        <v>0.84398493800000007</v>
      </c>
      <c r="K2244" s="8">
        <f t="shared" si="419"/>
        <v>0.84398493800000007</v>
      </c>
      <c r="L2244" s="170">
        <v>1.6891199999999999E-2</v>
      </c>
      <c r="M2244" s="170">
        <v>2.0093738E-2</v>
      </c>
      <c r="N2244" s="170">
        <v>0</v>
      </c>
      <c r="O2244" s="170">
        <v>0.80700000000000005</v>
      </c>
      <c r="Q2244" s="69">
        <v>0</v>
      </c>
      <c r="S2244" s="116">
        <v>9.0731508000000002E-2</v>
      </c>
      <c r="T2244" s="116">
        <v>8.6504874999999995E-2</v>
      </c>
      <c r="U2244" s="116">
        <v>4.2266331000000001E-3</v>
      </c>
      <c r="V2244" s="116">
        <v>0</v>
      </c>
      <c r="X2244" s="69">
        <v>1.6027468000000001E-4</v>
      </c>
    </row>
    <row r="2245" spans="1:24" ht="14.4">
      <c r="A2245" t="s">
        <v>1980</v>
      </c>
      <c r="B2245" s="85" t="s">
        <v>947</v>
      </c>
      <c r="C2245" s="113" t="str">
        <f t="shared" si="408"/>
        <v>F.106.02.104</v>
      </c>
      <c r="D2245" s="9" t="s">
        <v>1284</v>
      </c>
      <c r="E2245" s="112" t="s">
        <v>362</v>
      </c>
      <c r="F2245" s="115" t="str">
        <f t="shared" si="409"/>
        <v>GFRP (50%) waste combustion - clean tech without heat recovery</v>
      </c>
      <c r="G2245" s="146">
        <v>1.3599999999999999</v>
      </c>
      <c r="H2245" s="8">
        <f t="shared" si="418"/>
        <v>1.3599999999999999</v>
      </c>
      <c r="J2245" s="169">
        <v>0.2175343434</v>
      </c>
      <c r="K2245" s="8">
        <f t="shared" si="419"/>
        <v>0.2175343434</v>
      </c>
      <c r="L2245" s="170">
        <v>6.1812000000000004E-3</v>
      </c>
      <c r="M2245" s="170">
        <v>7.3531433999999996E-3</v>
      </c>
      <c r="N2245" s="170">
        <v>0</v>
      </c>
      <c r="O2245" s="170">
        <v>0.20399999999999999</v>
      </c>
      <c r="Q2245" s="69">
        <v>0</v>
      </c>
      <c r="S2245" s="116">
        <v>2.3318403000000001E-2</v>
      </c>
      <c r="T2245" s="116">
        <v>2.2232623999999999E-2</v>
      </c>
      <c r="U2245" s="116">
        <v>1.0857796E-3</v>
      </c>
      <c r="V2245" s="116">
        <v>0</v>
      </c>
      <c r="X2245" s="172">
        <v>4.1677169999999999E-5</v>
      </c>
    </row>
    <row r="2246" spans="1:24" ht="14.4">
      <c r="A2246" t="s">
        <v>1981</v>
      </c>
      <c r="B2246" s="85" t="s">
        <v>947</v>
      </c>
      <c r="C2246" s="113" t="str">
        <f t="shared" si="408"/>
        <v>F.106.02.110</v>
      </c>
      <c r="D2246" s="9" t="s">
        <v>1284</v>
      </c>
      <c r="E2246" s="112" t="s">
        <v>362</v>
      </c>
      <c r="F2246" s="115" t="str">
        <f t="shared" si="409"/>
        <v>SMC waste combustion - clean tech without heat recovery</v>
      </c>
      <c r="G2246" s="146">
        <v>1.7200000000000002</v>
      </c>
      <c r="H2246" s="8">
        <f t="shared" si="418"/>
        <v>1.7200000000000002</v>
      </c>
      <c r="J2246" s="169">
        <v>0.27220436040000001</v>
      </c>
      <c r="K2246" s="8">
        <f t="shared" si="419"/>
        <v>0.27220436040000001</v>
      </c>
      <c r="L2246" s="170">
        <v>6.4872000000000003E-3</v>
      </c>
      <c r="M2246" s="170">
        <v>7.7171604E-3</v>
      </c>
      <c r="N2246" s="170">
        <v>0</v>
      </c>
      <c r="O2246" s="170">
        <v>0.25800000000000001</v>
      </c>
      <c r="Q2246" s="69">
        <v>0</v>
      </c>
      <c r="S2246" s="116">
        <v>2.9224676000000002E-2</v>
      </c>
      <c r="T2246" s="116">
        <v>2.7863550000000001E-2</v>
      </c>
      <c r="U2246" s="116">
        <v>1.3611259E-3</v>
      </c>
      <c r="V2246" s="116">
        <v>0</v>
      </c>
      <c r="X2246" s="172">
        <v>5.1900904000000001E-5</v>
      </c>
    </row>
    <row r="2247" spans="1:24" ht="14.4">
      <c r="B2247" s="85"/>
      <c r="C2247" s="113"/>
      <c r="D2247" s="1" t="s">
        <v>1285</v>
      </c>
      <c r="E2247" s="112"/>
      <c r="H2247" s="8"/>
      <c r="Q2247"/>
      <c r="X2247" s="3"/>
    </row>
    <row r="2248" spans="1:24" ht="14.4">
      <c r="A2248" t="s">
        <v>1982</v>
      </c>
      <c r="B2248" s="85" t="s">
        <v>947</v>
      </c>
      <c r="C2248" s="113" t="str">
        <f t="shared" si="408"/>
        <v>F.106.03.101</v>
      </c>
      <c r="D2248" s="9" t="s">
        <v>1285</v>
      </c>
      <c r="E2248" s="112" t="s">
        <v>362</v>
      </c>
      <c r="F2248" s="115" t="str">
        <f t="shared" si="409"/>
        <v>ABS (Acrylonitrile butadiene styrene) waste combustion - clean tech without heat reco</v>
      </c>
      <c r="G2248" s="146">
        <v>3.13</v>
      </c>
      <c r="H2248" s="8">
        <f t="shared" ref="H2248:H2274" si="420">G2248</f>
        <v>3.13</v>
      </c>
      <c r="J2248" s="169">
        <v>0.50152681300000002</v>
      </c>
      <c r="K2248" s="8">
        <f t="shared" ref="K2248:K2274" si="421">J2248</f>
        <v>0.50152681300000002</v>
      </c>
      <c r="L2248" s="170">
        <v>1.4626800000000001E-2</v>
      </c>
      <c r="M2248" s="170">
        <v>1.7400012999999999E-2</v>
      </c>
      <c r="N2248" s="170">
        <v>0</v>
      </c>
      <c r="O2248" s="170">
        <v>0.46949999999999997</v>
      </c>
      <c r="Q2248" s="69">
        <v>0</v>
      </c>
      <c r="S2248" s="116">
        <v>5.3746871000000002E-2</v>
      </c>
      <c r="T2248" s="116">
        <v>5.1244343999999997E-2</v>
      </c>
      <c r="U2248" s="116">
        <v>2.5025266999999999E-3</v>
      </c>
      <c r="V2248" s="116">
        <v>0</v>
      </c>
      <c r="X2248" s="172">
        <v>9.6162468000000005E-5</v>
      </c>
    </row>
    <row r="2249" spans="1:24" ht="14.4">
      <c r="A2249" t="s">
        <v>1983</v>
      </c>
      <c r="B2249" s="85" t="s">
        <v>947</v>
      </c>
      <c r="C2249" s="113" t="str">
        <f t="shared" si="408"/>
        <v>F.106.03.102</v>
      </c>
      <c r="D2249" s="9" t="s">
        <v>1285</v>
      </c>
      <c r="E2249" s="112" t="s">
        <v>362</v>
      </c>
      <c r="F2249" s="115" t="str">
        <f t="shared" si="409"/>
        <v>bio-PE (Polyethylene) waste combustion - clean tech without heat recovery</v>
      </c>
      <c r="G2249" s="146">
        <v>0</v>
      </c>
      <c r="H2249" s="8">
        <f t="shared" si="420"/>
        <v>0</v>
      </c>
      <c r="J2249" s="169">
        <v>3.7386949000000003E-2</v>
      </c>
      <c r="K2249" s="8">
        <f t="shared" si="421"/>
        <v>3.7386949000000003E-2</v>
      </c>
      <c r="L2249" s="170">
        <v>1.7074800000000001E-2</v>
      </c>
      <c r="M2249" s="170">
        <v>2.0312149000000002E-2</v>
      </c>
      <c r="N2249" s="170">
        <v>0</v>
      </c>
      <c r="O2249" s="170">
        <v>0</v>
      </c>
      <c r="Q2249" s="69">
        <v>0</v>
      </c>
      <c r="S2249" s="116">
        <v>3.4176047000000001E-3</v>
      </c>
      <c r="T2249" s="116">
        <v>3.2627231E-3</v>
      </c>
      <c r="U2249" s="116">
        <v>1.5488160000000001E-4</v>
      </c>
      <c r="V2249" s="116">
        <v>0</v>
      </c>
      <c r="X2249" s="172">
        <v>1.0377589E-5</v>
      </c>
    </row>
    <row r="2250" spans="1:24" ht="14.4">
      <c r="A2250" t="s">
        <v>1984</v>
      </c>
      <c r="B2250" s="85" t="s">
        <v>947</v>
      </c>
      <c r="C2250" s="113" t="str">
        <f t="shared" si="408"/>
        <v>F.106.03.103</v>
      </c>
      <c r="D2250" s="9" t="s">
        <v>1285</v>
      </c>
      <c r="E2250" s="112" t="s">
        <v>362</v>
      </c>
      <c r="F2250" s="115" t="str">
        <f t="shared" si="409"/>
        <v>CA (Cellulose polymers) waste combustion - clean tech without heat recovery</v>
      </c>
      <c r="G2250" s="146">
        <v>0</v>
      </c>
      <c r="H2250" s="8">
        <f t="shared" si="420"/>
        <v>0</v>
      </c>
      <c r="J2250" s="169">
        <v>1.56783978E-2</v>
      </c>
      <c r="K2250" s="8">
        <f t="shared" si="421"/>
        <v>1.56783978E-2</v>
      </c>
      <c r="L2250" s="170">
        <v>7.1603999999999999E-3</v>
      </c>
      <c r="M2250" s="170">
        <v>8.5179977999999996E-3</v>
      </c>
      <c r="N2250" s="170">
        <v>0</v>
      </c>
      <c r="O2250" s="170">
        <v>0</v>
      </c>
      <c r="Q2250" s="69">
        <v>0</v>
      </c>
      <c r="S2250" s="116">
        <v>1.4331890999999999E-3</v>
      </c>
      <c r="T2250" s="116">
        <v>1.3682386999999999E-3</v>
      </c>
      <c r="U2250" s="199">
        <v>6.4950350000000004E-5</v>
      </c>
      <c r="V2250" s="116">
        <v>0</v>
      </c>
      <c r="X2250" s="172">
        <v>4.3518923000000002E-6</v>
      </c>
    </row>
    <row r="2251" spans="1:24" ht="14.4">
      <c r="A2251" t="s">
        <v>1985</v>
      </c>
      <c r="B2251" s="85" t="s">
        <v>947</v>
      </c>
      <c r="C2251" s="113" t="str">
        <f t="shared" si="408"/>
        <v>F.106.03.104</v>
      </c>
      <c r="D2251" s="9" t="s">
        <v>1285</v>
      </c>
      <c r="E2251" s="112" t="s">
        <v>362</v>
      </c>
      <c r="F2251" s="115" t="str">
        <f t="shared" si="409"/>
        <v>Ionomer waste combustion - clean tech without heat recovery</v>
      </c>
      <c r="G2251" s="146">
        <v>3.14</v>
      </c>
      <c r="H2251" s="8">
        <f t="shared" si="420"/>
        <v>3.14</v>
      </c>
      <c r="J2251" s="169">
        <v>0.50195478500000001</v>
      </c>
      <c r="K2251" s="8">
        <f t="shared" si="421"/>
        <v>0.50195478500000001</v>
      </c>
      <c r="L2251" s="170">
        <v>1.4137200000000001E-2</v>
      </c>
      <c r="M2251" s="170">
        <v>1.6817584999999999E-2</v>
      </c>
      <c r="N2251" s="170">
        <v>0</v>
      </c>
      <c r="O2251" s="170">
        <v>0.47099999999999997</v>
      </c>
      <c r="Q2251" s="69">
        <v>0</v>
      </c>
      <c r="S2251" s="116">
        <v>5.3811236999999998E-2</v>
      </c>
      <c r="T2251" s="116">
        <v>5.1305580000000003E-2</v>
      </c>
      <c r="U2251" s="116">
        <v>2.5056571000000001E-3</v>
      </c>
      <c r="V2251" s="116">
        <v>0</v>
      </c>
      <c r="X2251" s="172">
        <v>9.6143729000000005E-5</v>
      </c>
    </row>
    <row r="2252" spans="1:24" ht="14.4">
      <c r="A2252" t="s">
        <v>1986</v>
      </c>
      <c r="B2252" s="85" t="s">
        <v>947</v>
      </c>
      <c r="C2252" s="113" t="str">
        <f t="shared" si="408"/>
        <v>F.106.03.105</v>
      </c>
      <c r="D2252" s="9" t="s">
        <v>1285</v>
      </c>
      <c r="E2252" s="112" t="s">
        <v>362</v>
      </c>
      <c r="F2252" s="115" t="str">
        <f t="shared" si="409"/>
        <v>PA-11 (Nylon-11) waste combustion - clean tech without heat recovery</v>
      </c>
      <c r="G2252" s="146">
        <v>0</v>
      </c>
      <c r="H2252" s="8">
        <f t="shared" si="420"/>
        <v>0</v>
      </c>
      <c r="J2252" s="169">
        <v>3.0150764999999996E-2</v>
      </c>
      <c r="K2252" s="8">
        <f t="shared" si="421"/>
        <v>3.0150764999999996E-2</v>
      </c>
      <c r="L2252" s="170">
        <v>1.3769999999999999E-2</v>
      </c>
      <c r="M2252" s="170">
        <v>1.6380764999999999E-2</v>
      </c>
      <c r="N2252" s="170">
        <v>0</v>
      </c>
      <c r="O2252" s="170">
        <v>0</v>
      </c>
      <c r="Q2252" s="69">
        <v>0</v>
      </c>
      <c r="S2252" s="116">
        <v>2.7561328E-3</v>
      </c>
      <c r="T2252" s="116">
        <v>2.6312282999999999E-3</v>
      </c>
      <c r="U2252" s="116">
        <v>1.2490451999999999E-4</v>
      </c>
      <c r="V2252" s="116">
        <v>0</v>
      </c>
      <c r="X2252" s="172">
        <v>8.3690236999999998E-6</v>
      </c>
    </row>
    <row r="2253" spans="1:24" ht="14.4">
      <c r="A2253" t="s">
        <v>1987</v>
      </c>
      <c r="B2253" s="85" t="s">
        <v>947</v>
      </c>
      <c r="C2253" s="113" t="str">
        <f t="shared" si="408"/>
        <v>F.106.03.106</v>
      </c>
      <c r="D2253" s="9" t="s">
        <v>1285</v>
      </c>
      <c r="E2253" s="112" t="s">
        <v>362</v>
      </c>
      <c r="F2253" s="115" t="str">
        <f t="shared" si="409"/>
        <v>PA (Nylons  Polyamides) waste combustion - clean tech without heat recovery</v>
      </c>
      <c r="G2253" s="146">
        <v>2.4700000000000002</v>
      </c>
      <c r="H2253" s="8">
        <f t="shared" si="420"/>
        <v>2.4700000000000002</v>
      </c>
      <c r="J2253" s="169">
        <v>0.39435260500000002</v>
      </c>
      <c r="K2253" s="8">
        <f t="shared" si="421"/>
        <v>0.39435260500000002</v>
      </c>
      <c r="L2253" s="170">
        <v>1.08936E-2</v>
      </c>
      <c r="M2253" s="170">
        <v>1.2959004999999999E-2</v>
      </c>
      <c r="N2253" s="170">
        <v>0</v>
      </c>
      <c r="O2253" s="170">
        <v>0.3705</v>
      </c>
      <c r="Q2253" s="69">
        <v>0</v>
      </c>
      <c r="S2253" s="116">
        <v>4.2283774000000003E-2</v>
      </c>
      <c r="T2253" s="116">
        <v>4.0314823E-2</v>
      </c>
      <c r="U2253" s="116">
        <v>1.9689508E-3</v>
      </c>
      <c r="V2253" s="116">
        <v>0</v>
      </c>
      <c r="X2253" s="172">
        <v>7.5490982000000004E-5</v>
      </c>
    </row>
    <row r="2254" spans="1:24" ht="14.4">
      <c r="A2254" t="s">
        <v>1988</v>
      </c>
      <c r="B2254" s="85" t="s">
        <v>947</v>
      </c>
      <c r="C2254" s="113" t="str">
        <f t="shared" si="408"/>
        <v>F.106.03.107</v>
      </c>
      <c r="D2254" s="9" t="s">
        <v>1285</v>
      </c>
      <c r="E2254" s="112" t="s">
        <v>362</v>
      </c>
      <c r="F2254" s="115" t="str">
        <f t="shared" si="409"/>
        <v>PC (Polycarbonate) waste combustion - clean tech without heat recovery</v>
      </c>
      <c r="G2254" s="146">
        <v>2.94</v>
      </c>
      <c r="H2254" s="8">
        <f t="shared" si="420"/>
        <v>2.94</v>
      </c>
      <c r="J2254" s="169">
        <v>0.46592463200000001</v>
      </c>
      <c r="K2254" s="8">
        <f t="shared" si="421"/>
        <v>0.46592463200000001</v>
      </c>
      <c r="L2254" s="170">
        <v>1.13832E-2</v>
      </c>
      <c r="M2254" s="170">
        <v>1.3541432000000001E-2</v>
      </c>
      <c r="N2254" s="170">
        <v>0</v>
      </c>
      <c r="O2254" s="170">
        <v>0.441</v>
      </c>
      <c r="Q2254" s="69">
        <v>0</v>
      </c>
      <c r="S2254" s="116">
        <v>5.0012774000000003E-2</v>
      </c>
      <c r="T2254" s="116">
        <v>4.7683525999999997E-2</v>
      </c>
      <c r="U2254" s="116">
        <v>2.3292479999999999E-3</v>
      </c>
      <c r="V2254" s="116">
        <v>0</v>
      </c>
      <c r="X2254" s="172">
        <v>8.8893394000000002E-5</v>
      </c>
    </row>
    <row r="2255" spans="1:24" ht="14.4">
      <c r="A2255" t="s">
        <v>3313</v>
      </c>
      <c r="B2255" s="85" t="s">
        <v>947</v>
      </c>
      <c r="C2255" s="113" t="str">
        <f t="shared" si="408"/>
        <v>F.106.03.108</v>
      </c>
      <c r="D2255" s="9" t="s">
        <v>1285</v>
      </c>
      <c r="E2255" s="112" t="s">
        <v>362</v>
      </c>
      <c r="F2255" s="115" t="str">
        <f t="shared" si="409"/>
        <v>PE (Polyethylene HDPE LDPE LLDPE) waste combustion - clean tech without heat recovery</v>
      </c>
      <c r="G2255" s="146">
        <v>3.14</v>
      </c>
      <c r="H2255" s="8">
        <f t="shared" si="420"/>
        <v>3.14</v>
      </c>
      <c r="J2255" s="169">
        <v>0.507984938</v>
      </c>
      <c r="K2255" s="8">
        <f t="shared" si="421"/>
        <v>0.507984938</v>
      </c>
      <c r="L2255" s="170">
        <v>1.6891199999999999E-2</v>
      </c>
      <c r="M2255" s="170">
        <v>2.0093738E-2</v>
      </c>
      <c r="N2255" s="170">
        <v>0</v>
      </c>
      <c r="O2255" s="170">
        <v>0.47099999999999997</v>
      </c>
      <c r="Q2255" s="69">
        <v>0</v>
      </c>
      <c r="S2255" s="116">
        <v>5.4362463999999999E-2</v>
      </c>
      <c r="T2255" s="116">
        <v>5.1831825999999998E-2</v>
      </c>
      <c r="U2255" s="116">
        <v>2.530638E-3</v>
      </c>
      <c r="V2255" s="116">
        <v>0</v>
      </c>
      <c r="X2255" s="172">
        <v>9.7817533999999996E-5</v>
      </c>
    </row>
    <row r="2256" spans="1:24" ht="14.4">
      <c r="A2256" t="s">
        <v>1989</v>
      </c>
      <c r="B2256" s="85" t="s">
        <v>947</v>
      </c>
      <c r="C2256" s="113" t="str">
        <f t="shared" si="408"/>
        <v>F.106.03.111</v>
      </c>
      <c r="D2256" s="9" t="s">
        <v>1285</v>
      </c>
      <c r="E2256" s="112" t="s">
        <v>362</v>
      </c>
      <c r="F2256" s="115" t="str">
        <f t="shared" si="409"/>
        <v>PET (Polyethylene terephthalate) waste combustion - clean tech without heat recovery</v>
      </c>
      <c r="G2256" s="146">
        <v>2.2900000000000005</v>
      </c>
      <c r="H2256" s="8">
        <f t="shared" si="420"/>
        <v>2.2900000000000005</v>
      </c>
      <c r="J2256" s="169">
        <v>0.36869263900000004</v>
      </c>
      <c r="K2256" s="8">
        <f t="shared" si="421"/>
        <v>0.36869263900000004</v>
      </c>
      <c r="L2256" s="170">
        <v>1.15056E-2</v>
      </c>
      <c r="M2256" s="170">
        <v>1.3687039E-2</v>
      </c>
      <c r="N2256" s="170">
        <v>0</v>
      </c>
      <c r="O2256" s="170">
        <v>0.34350000000000003</v>
      </c>
      <c r="Q2256" s="69">
        <v>0</v>
      </c>
      <c r="S2256" s="116">
        <v>3.9483756000000002E-2</v>
      </c>
      <c r="T2256" s="116">
        <v>3.7645538999999999E-2</v>
      </c>
      <c r="U2256" s="116">
        <v>1.8382168E-3</v>
      </c>
      <c r="V2256" s="116">
        <v>0</v>
      </c>
      <c r="X2256" s="172">
        <v>7.0844061000000002E-5</v>
      </c>
    </row>
    <row r="2257" spans="1:24" ht="14.4">
      <c r="A2257" t="s">
        <v>1990</v>
      </c>
      <c r="B2257" s="85" t="s">
        <v>947</v>
      </c>
      <c r="C2257" s="113" t="str">
        <f t="shared" si="408"/>
        <v>F.106.03.112</v>
      </c>
      <c r="D2257" s="9" t="s">
        <v>1285</v>
      </c>
      <c r="E2257" s="112" t="s">
        <v>362</v>
      </c>
      <c r="F2257" s="115" t="str">
        <f t="shared" si="409"/>
        <v>PHA (Polyhydroxyalkanoates) waste combustion - clean tech without heat recovery</v>
      </c>
      <c r="G2257" s="146">
        <v>0</v>
      </c>
      <c r="H2257" s="8">
        <f t="shared" si="420"/>
        <v>0</v>
      </c>
      <c r="J2257" s="169">
        <v>1.9430493E-2</v>
      </c>
      <c r="K2257" s="8">
        <f t="shared" si="421"/>
        <v>1.9430493E-2</v>
      </c>
      <c r="L2257" s="170">
        <v>8.8739999999999999E-3</v>
      </c>
      <c r="M2257" s="170">
        <v>1.0556493E-2</v>
      </c>
      <c r="N2257" s="170">
        <v>0</v>
      </c>
      <c r="O2257" s="170">
        <v>0</v>
      </c>
      <c r="Q2257" s="69">
        <v>0</v>
      </c>
      <c r="S2257" s="116">
        <v>1.7761744999999999E-3</v>
      </c>
      <c r="T2257" s="116">
        <v>1.6956804999999999E-3</v>
      </c>
      <c r="U2257" s="199">
        <v>8.0494024000000005E-5</v>
      </c>
      <c r="V2257" s="116">
        <v>0</v>
      </c>
      <c r="X2257" s="172">
        <v>5.3933707999999999E-6</v>
      </c>
    </row>
    <row r="2258" spans="1:24" ht="14.4">
      <c r="A2258" t="s">
        <v>1991</v>
      </c>
      <c r="B2258" s="85" t="s">
        <v>947</v>
      </c>
      <c r="C2258" s="113" t="str">
        <f t="shared" si="408"/>
        <v>F.106.03.113</v>
      </c>
      <c r="D2258" s="9" t="s">
        <v>1285</v>
      </c>
      <c r="E2258" s="112" t="s">
        <v>362</v>
      </c>
      <c r="F2258" s="115" t="str">
        <f t="shared" si="409"/>
        <v>PLA (Polylactide) waste combustion - clean tech without heat recovery</v>
      </c>
      <c r="G2258" s="146">
        <v>0</v>
      </c>
      <c r="H2258" s="8">
        <f t="shared" si="420"/>
        <v>0</v>
      </c>
      <c r="J2258" s="169">
        <v>1.5946404599999998E-2</v>
      </c>
      <c r="K2258" s="8">
        <f t="shared" si="421"/>
        <v>1.5946404599999998E-2</v>
      </c>
      <c r="L2258" s="170">
        <v>7.2827999999999999E-3</v>
      </c>
      <c r="M2258" s="170">
        <v>8.6636045999999994E-3</v>
      </c>
      <c r="N2258" s="170">
        <v>0</v>
      </c>
      <c r="O2258" s="170">
        <v>0</v>
      </c>
      <c r="Q2258" s="69">
        <v>0</v>
      </c>
      <c r="S2258" s="116">
        <v>1.457688E-3</v>
      </c>
      <c r="T2258" s="116">
        <v>1.3916274E-3</v>
      </c>
      <c r="U2258" s="199">
        <v>6.6060613000000005E-5</v>
      </c>
      <c r="V2258" s="116">
        <v>0</v>
      </c>
      <c r="X2258" s="172">
        <v>4.4262837E-6</v>
      </c>
    </row>
    <row r="2259" spans="1:24" ht="14.4">
      <c r="A2259" t="s">
        <v>1992</v>
      </c>
      <c r="B2259" s="85" t="s">
        <v>947</v>
      </c>
      <c r="C2259" s="113" t="str">
        <f t="shared" si="408"/>
        <v>F.106.03.114</v>
      </c>
      <c r="D2259" s="9" t="s">
        <v>1285</v>
      </c>
      <c r="E2259" s="112" t="s">
        <v>362</v>
      </c>
      <c r="F2259" s="115" t="str">
        <f t="shared" si="409"/>
        <v>PMMA (Polymethyl methacrylate) waste combustion - clean tech without heat recovery</v>
      </c>
      <c r="G2259" s="146">
        <v>2.2000000000000002</v>
      </c>
      <c r="H2259" s="8">
        <f t="shared" si="420"/>
        <v>2.2000000000000002</v>
      </c>
      <c r="J2259" s="169">
        <v>0.350770527</v>
      </c>
      <c r="K2259" s="8">
        <f t="shared" si="421"/>
        <v>0.350770527</v>
      </c>
      <c r="L2259" s="170">
        <v>9.4859999999999996E-3</v>
      </c>
      <c r="M2259" s="170">
        <v>1.1284527000000001E-2</v>
      </c>
      <c r="N2259" s="170">
        <v>0</v>
      </c>
      <c r="O2259" s="170">
        <v>0.33</v>
      </c>
      <c r="Q2259" s="69">
        <v>0</v>
      </c>
      <c r="S2259" s="116">
        <v>3.7618266999999997E-2</v>
      </c>
      <c r="T2259" s="116">
        <v>3.5866512000000003E-2</v>
      </c>
      <c r="U2259" s="116">
        <v>1.7517548E-3</v>
      </c>
      <c r="V2259" s="116">
        <v>0</v>
      </c>
      <c r="X2259" s="172">
        <v>6.7107164999999998E-5</v>
      </c>
    </row>
    <row r="2260" spans="1:24" ht="14.4">
      <c r="A2260" t="s">
        <v>1993</v>
      </c>
      <c r="B2260" s="85" t="s">
        <v>947</v>
      </c>
      <c r="C2260" s="113" t="str">
        <f t="shared" si="408"/>
        <v>F.106.03.115</v>
      </c>
      <c r="D2260" s="9" t="s">
        <v>1285</v>
      </c>
      <c r="E2260" s="112" t="s">
        <v>362</v>
      </c>
      <c r="F2260" s="115" t="str">
        <f t="shared" si="409"/>
        <v>POM (Polyoxymethylene  Polyacetaal) waste combustion - clean tech without heat recove</v>
      </c>
      <c r="G2260" s="146">
        <v>1.47</v>
      </c>
      <c r="H2260" s="8">
        <f t="shared" si="420"/>
        <v>1.47</v>
      </c>
      <c r="J2260" s="169">
        <v>0.23363233319999999</v>
      </c>
      <c r="K2260" s="8">
        <f t="shared" si="421"/>
        <v>0.23363233319999999</v>
      </c>
      <c r="L2260" s="170">
        <v>5.9975999999999996E-3</v>
      </c>
      <c r="M2260" s="170">
        <v>7.1347331999999999E-3</v>
      </c>
      <c r="N2260" s="170">
        <v>0</v>
      </c>
      <c r="O2260" s="170">
        <v>0.2205</v>
      </c>
      <c r="Q2260" s="69">
        <v>0</v>
      </c>
      <c r="S2260" s="116">
        <v>2.5067635000000001E-2</v>
      </c>
      <c r="T2260" s="116">
        <v>2.3900234999999999E-2</v>
      </c>
      <c r="U2260" s="116">
        <v>1.1673997E-3</v>
      </c>
      <c r="V2260" s="116">
        <v>0</v>
      </c>
      <c r="X2260" s="172">
        <v>4.4632675000000002E-5</v>
      </c>
    </row>
    <row r="2261" spans="1:24" ht="14.4">
      <c r="A2261" t="s">
        <v>1994</v>
      </c>
      <c r="B2261" s="85" t="s">
        <v>947</v>
      </c>
      <c r="C2261" s="113" t="str">
        <f t="shared" si="408"/>
        <v>F.106.03.116</v>
      </c>
      <c r="D2261" s="9" t="s">
        <v>1285</v>
      </c>
      <c r="E2261" s="112" t="s">
        <v>362</v>
      </c>
      <c r="F2261" s="115" t="str">
        <f t="shared" si="409"/>
        <v>PP (Polypropylene) waste combustion - clean tech without heat recovery</v>
      </c>
      <c r="G2261" s="146">
        <v>3.14</v>
      </c>
      <c r="H2261" s="8">
        <f t="shared" si="420"/>
        <v>3.14</v>
      </c>
      <c r="J2261" s="169">
        <v>0.50637689799999996</v>
      </c>
      <c r="K2261" s="8">
        <f t="shared" si="421"/>
        <v>0.50637689799999996</v>
      </c>
      <c r="L2261" s="170">
        <v>1.6156799999999999E-2</v>
      </c>
      <c r="M2261" s="170">
        <v>1.9220098000000001E-2</v>
      </c>
      <c r="N2261" s="170">
        <v>0</v>
      </c>
      <c r="O2261" s="170">
        <v>0.47099999999999997</v>
      </c>
      <c r="Q2261" s="69">
        <v>0</v>
      </c>
      <c r="S2261" s="116">
        <v>5.4215470000000002E-2</v>
      </c>
      <c r="T2261" s="116">
        <v>5.1691492999999998E-2</v>
      </c>
      <c r="U2261" s="116">
        <v>2.5239764E-3</v>
      </c>
      <c r="V2261" s="116">
        <v>0</v>
      </c>
      <c r="X2261" s="172">
        <v>9.7371186000000002E-5</v>
      </c>
    </row>
    <row r="2262" spans="1:24" ht="14.4">
      <c r="A2262" t="s">
        <v>1995</v>
      </c>
      <c r="B2262" s="85" t="s">
        <v>947</v>
      </c>
      <c r="C2262" s="113" t="str">
        <f t="shared" si="408"/>
        <v>F.106.03.117</v>
      </c>
      <c r="D2262" s="9" t="s">
        <v>1285</v>
      </c>
      <c r="E2262" s="112" t="s">
        <v>362</v>
      </c>
      <c r="F2262" s="115" t="str">
        <f t="shared" si="409"/>
        <v>PS (Polystyrene) waste combustion - clean tech without heat recovery</v>
      </c>
      <c r="G2262" s="146">
        <v>3.3800000000000003</v>
      </c>
      <c r="H2262" s="8">
        <f t="shared" si="420"/>
        <v>3.3800000000000003</v>
      </c>
      <c r="J2262" s="169">
        <v>0.54184088399999997</v>
      </c>
      <c r="K2262" s="8">
        <f t="shared" si="421"/>
        <v>0.54184088399999997</v>
      </c>
      <c r="L2262" s="170">
        <v>1.5911999999999999E-2</v>
      </c>
      <c r="M2262" s="170">
        <v>1.8928884E-2</v>
      </c>
      <c r="N2262" s="170">
        <v>0</v>
      </c>
      <c r="O2262" s="170">
        <v>0.50700000000000001</v>
      </c>
      <c r="Q2262" s="69">
        <v>0</v>
      </c>
      <c r="S2262" s="116">
        <v>5.8063154999999998E-2</v>
      </c>
      <c r="T2262" s="116">
        <v>5.5359685999999998E-2</v>
      </c>
      <c r="U2262" s="116">
        <v>2.7034696000000002E-3</v>
      </c>
      <c r="V2262" s="116">
        <v>0</v>
      </c>
      <c r="X2262" s="69">
        <v>1.0391424E-4</v>
      </c>
    </row>
    <row r="2263" spans="1:24" ht="14.4">
      <c r="A2263" t="s">
        <v>1996</v>
      </c>
      <c r="B2263" s="85" t="s">
        <v>947</v>
      </c>
      <c r="C2263" s="113" t="str">
        <f t="shared" si="408"/>
        <v>F.106.03.118</v>
      </c>
      <c r="D2263" s="9" t="s">
        <v>1285</v>
      </c>
      <c r="E2263" s="112" t="s">
        <v>362</v>
      </c>
      <c r="F2263" s="115" t="str">
        <f t="shared" si="409"/>
        <v>PTFE (Teflon, Polytetrafluoroethylene) waste combustion - clean tech without heat rec</v>
      </c>
      <c r="G2263" s="146">
        <v>0.88000000000000012</v>
      </c>
      <c r="H2263" s="8">
        <f t="shared" si="420"/>
        <v>0.88000000000000012</v>
      </c>
      <c r="J2263" s="169">
        <v>0.13749413939999999</v>
      </c>
      <c r="K2263" s="8">
        <f t="shared" si="421"/>
        <v>0.13749413939999999</v>
      </c>
      <c r="L2263" s="170">
        <v>2.5092000000000001E-3</v>
      </c>
      <c r="M2263" s="170">
        <v>2.9849394E-3</v>
      </c>
      <c r="N2263" s="170">
        <v>0</v>
      </c>
      <c r="O2263" s="170">
        <v>0.13200000000000001</v>
      </c>
      <c r="Q2263" s="69">
        <v>0</v>
      </c>
      <c r="S2263" s="116">
        <v>1.4790068E-2</v>
      </c>
      <c r="T2263" s="116">
        <v>1.4101023000000001E-2</v>
      </c>
      <c r="U2263" s="116">
        <v>6.8904418000000002E-4</v>
      </c>
      <c r="V2263" s="116">
        <v>0</v>
      </c>
      <c r="X2263" s="172">
        <v>2.6061757000000001E-5</v>
      </c>
    </row>
    <row r="2264" spans="1:24" ht="14.4">
      <c r="A2264" t="s">
        <v>1997</v>
      </c>
      <c r="B2264" s="85" t="s">
        <v>947</v>
      </c>
      <c r="C2264" s="113" t="str">
        <f t="shared" si="408"/>
        <v>F.106.03.119</v>
      </c>
      <c r="D2264" s="9" t="s">
        <v>1285</v>
      </c>
      <c r="E2264" s="112" t="s">
        <v>362</v>
      </c>
      <c r="F2264" s="115" t="str">
        <f t="shared" si="409"/>
        <v>PTT (Polyltrimethylene terephthalate) waste combustion - clean tech without heat reco</v>
      </c>
      <c r="G2264" s="146">
        <v>1.7100000000000002</v>
      </c>
      <c r="H2264" s="8">
        <f t="shared" si="420"/>
        <v>1.7100000000000002</v>
      </c>
      <c r="J2264" s="169">
        <v>0.2723124012</v>
      </c>
      <c r="K2264" s="8">
        <f t="shared" si="421"/>
        <v>0.2723124012</v>
      </c>
      <c r="L2264" s="170">
        <v>7.2215999999999999E-3</v>
      </c>
      <c r="M2264" s="170">
        <v>8.5908011999999995E-3</v>
      </c>
      <c r="N2264" s="170">
        <v>0</v>
      </c>
      <c r="O2264" s="170">
        <v>0.25650000000000001</v>
      </c>
      <c r="Q2264" s="69">
        <v>0</v>
      </c>
      <c r="S2264" s="116">
        <v>2.9209308E-2</v>
      </c>
      <c r="T2264" s="116">
        <v>2.7849090999999999E-2</v>
      </c>
      <c r="U2264" s="116">
        <v>1.3602161000000001E-3</v>
      </c>
      <c r="V2264" s="116">
        <v>0</v>
      </c>
      <c r="X2264" s="172">
        <v>5.2068424999999999E-5</v>
      </c>
    </row>
    <row r="2265" spans="1:24" ht="14.4">
      <c r="A2265" t="s">
        <v>1998</v>
      </c>
      <c r="B2265" s="85" t="s">
        <v>947</v>
      </c>
      <c r="C2265" s="113" t="str">
        <f t="shared" si="408"/>
        <v>F.106.03.120</v>
      </c>
      <c r="D2265" s="9" t="s">
        <v>1285</v>
      </c>
      <c r="E2265" s="112" t="s">
        <v>362</v>
      </c>
      <c r="F2265" s="115" t="str">
        <f t="shared" si="409"/>
        <v>PUR (Polyurethane) waste combustion - clean tech without heat recovery</v>
      </c>
      <c r="G2265" s="146">
        <v>2.6900000000000004</v>
      </c>
      <c r="H2265" s="8">
        <f t="shared" si="420"/>
        <v>2.6900000000000004</v>
      </c>
      <c r="J2265" s="169">
        <v>0.42199246900000004</v>
      </c>
      <c r="K2265" s="8">
        <f t="shared" si="421"/>
        <v>0.42199246900000004</v>
      </c>
      <c r="L2265" s="170">
        <v>8.4455999999999993E-3</v>
      </c>
      <c r="M2265" s="170">
        <v>1.0046869E-2</v>
      </c>
      <c r="N2265" s="170">
        <v>0</v>
      </c>
      <c r="O2265" s="170">
        <v>0.40350000000000003</v>
      </c>
      <c r="Q2265" s="69">
        <v>0</v>
      </c>
      <c r="S2265" s="116">
        <v>4.5365754000000001E-2</v>
      </c>
      <c r="T2265" s="116">
        <v>4.3252437999999997E-2</v>
      </c>
      <c r="U2265" s="116">
        <v>2.1133164999999998E-3</v>
      </c>
      <c r="V2265" s="116">
        <v>0</v>
      </c>
      <c r="X2265" s="172">
        <v>8.0137338999999996E-5</v>
      </c>
    </row>
    <row r="2266" spans="1:24" ht="14.4">
      <c r="A2266" t="s">
        <v>1999</v>
      </c>
      <c r="B2266" s="85" t="s">
        <v>947</v>
      </c>
      <c r="C2266" s="113" t="str">
        <f t="shared" si="408"/>
        <v>F.106.03.122</v>
      </c>
      <c r="D2266" s="9" t="s">
        <v>1285</v>
      </c>
      <c r="E2266" s="112" t="s">
        <v>362</v>
      </c>
      <c r="F2266" s="115" t="str">
        <f t="shared" si="409"/>
        <v>PVDC (Polyvinyliden chloride) waste combustion - clean tech without heat recovery</v>
      </c>
      <c r="G2266" s="146">
        <v>0.91000000000000014</v>
      </c>
      <c r="H2266" s="8">
        <f t="shared" si="420"/>
        <v>0.91000000000000014</v>
      </c>
      <c r="J2266" s="169">
        <v>1.0973957776000001</v>
      </c>
      <c r="K2266" s="8">
        <f t="shared" si="421"/>
        <v>1.0973957776000001</v>
      </c>
      <c r="L2266" s="170">
        <v>0.11477442</v>
      </c>
      <c r="M2266" s="170">
        <v>0.84612135759999996</v>
      </c>
      <c r="N2266" s="170">
        <v>0</v>
      </c>
      <c r="O2266" s="170">
        <v>0.13650000000000001</v>
      </c>
      <c r="Q2266" s="69">
        <v>0</v>
      </c>
      <c r="S2266" s="116">
        <v>1.5558891E-2</v>
      </c>
      <c r="T2266" s="116">
        <v>1.4834365E-2</v>
      </c>
      <c r="U2266" s="116">
        <v>7.2452642000000002E-4</v>
      </c>
      <c r="V2266" s="116">
        <v>0</v>
      </c>
      <c r="X2266" s="69">
        <v>1.9967501E-4</v>
      </c>
    </row>
    <row r="2267" spans="1:24" ht="14.4">
      <c r="A2267" t="s">
        <v>2000</v>
      </c>
      <c r="B2267" s="85" t="s">
        <v>947</v>
      </c>
      <c r="C2267" s="113" t="str">
        <f t="shared" si="408"/>
        <v>F.106.03.123</v>
      </c>
      <c r="D2267" s="9" t="s">
        <v>1285</v>
      </c>
      <c r="E2267" s="112" t="s">
        <v>362</v>
      </c>
      <c r="F2267" s="115" t="str">
        <f t="shared" si="409"/>
        <v>Starch PBS 50%-50% (Polybutylene succinate) waste combustion - clean tech without hea</v>
      </c>
      <c r="G2267" s="146">
        <v>0</v>
      </c>
      <c r="H2267" s="8">
        <f t="shared" si="420"/>
        <v>0</v>
      </c>
      <c r="J2267" s="169">
        <v>1.4070357E-2</v>
      </c>
      <c r="K2267" s="8">
        <f t="shared" si="421"/>
        <v>1.4070357E-2</v>
      </c>
      <c r="L2267" s="170">
        <v>6.4260000000000003E-3</v>
      </c>
      <c r="M2267" s="170">
        <v>7.6443570000000001E-3</v>
      </c>
      <c r="N2267" s="170">
        <v>0</v>
      </c>
      <c r="O2267" s="170">
        <v>0</v>
      </c>
      <c r="Q2267" s="69">
        <v>0</v>
      </c>
      <c r="S2267" s="116">
        <v>1.2861953000000001E-3</v>
      </c>
      <c r="T2267" s="116">
        <v>1.2279064999999999E-3</v>
      </c>
      <c r="U2267" s="199">
        <v>5.8288775999999998E-5</v>
      </c>
      <c r="V2267" s="116">
        <v>0</v>
      </c>
      <c r="X2267" s="172">
        <v>3.9055444000000003E-6</v>
      </c>
    </row>
    <row r="2268" spans="1:24" ht="14.4">
      <c r="A2268" t="s">
        <v>2001</v>
      </c>
      <c r="B2268" s="85" t="s">
        <v>947</v>
      </c>
      <c r="C2268" s="113" t="str">
        <f t="shared" si="408"/>
        <v>F.106.03.124</v>
      </c>
      <c r="D2268" s="9" t="s">
        <v>1285</v>
      </c>
      <c r="E2268" s="112" t="s">
        <v>362</v>
      </c>
      <c r="F2268" s="115" t="str">
        <f t="shared" si="409"/>
        <v>PBS (Polybutylene succinate) waste combustion - clean tech without heat recovery</v>
      </c>
      <c r="G2268" s="146">
        <v>0</v>
      </c>
      <c r="H2268" s="8">
        <f t="shared" si="420"/>
        <v>0</v>
      </c>
      <c r="J2268" s="169">
        <v>1.5946404599999998E-2</v>
      </c>
      <c r="K2268" s="8">
        <f t="shared" si="421"/>
        <v>1.5946404599999998E-2</v>
      </c>
      <c r="L2268" s="170">
        <v>7.2827999999999999E-3</v>
      </c>
      <c r="M2268" s="170">
        <v>8.6636045999999994E-3</v>
      </c>
      <c r="N2268" s="170">
        <v>0</v>
      </c>
      <c r="O2268" s="170">
        <v>0</v>
      </c>
      <c r="Q2268" s="69">
        <v>0</v>
      </c>
      <c r="S2268" s="116">
        <v>1.457688E-3</v>
      </c>
      <c r="T2268" s="116">
        <v>1.3916274E-3</v>
      </c>
      <c r="U2268" s="199">
        <v>6.6060613000000005E-5</v>
      </c>
      <c r="V2268" s="116">
        <v>0</v>
      </c>
      <c r="X2268" s="172">
        <v>4.4262837E-6</v>
      </c>
    </row>
    <row r="2269" spans="1:24" ht="14.4">
      <c r="A2269" t="s">
        <v>2002</v>
      </c>
      <c r="B2269" s="85" t="s">
        <v>947</v>
      </c>
      <c r="C2269" s="113" t="str">
        <f t="shared" si="408"/>
        <v>F.106.03.125</v>
      </c>
      <c r="D2269" s="9" t="s">
        <v>1285</v>
      </c>
      <c r="E2269" s="112" t="s">
        <v>362</v>
      </c>
      <c r="F2269" s="115" t="str">
        <f t="shared" si="409"/>
        <v>PBAT (Polybutylene adipate terepht) waste combustion - clean tech without heat recove</v>
      </c>
      <c r="G2269" s="146">
        <v>0</v>
      </c>
      <c r="H2269" s="8">
        <f t="shared" si="420"/>
        <v>0</v>
      </c>
      <c r="J2269" s="169">
        <v>1.5946404599999998E-2</v>
      </c>
      <c r="K2269" s="8">
        <f t="shared" si="421"/>
        <v>1.5946404599999998E-2</v>
      </c>
      <c r="L2269" s="170">
        <v>7.2827999999999999E-3</v>
      </c>
      <c r="M2269" s="170">
        <v>8.6636045999999994E-3</v>
      </c>
      <c r="N2269" s="170">
        <v>0</v>
      </c>
      <c r="O2269" s="170">
        <v>0</v>
      </c>
      <c r="Q2269" s="69">
        <v>0</v>
      </c>
      <c r="S2269" s="116">
        <v>1.457688E-3</v>
      </c>
      <c r="T2269" s="116">
        <v>1.3916274E-3</v>
      </c>
      <c r="U2269" s="199">
        <v>6.6060613000000005E-5</v>
      </c>
      <c r="V2269" s="116">
        <v>0</v>
      </c>
      <c r="X2269" s="172">
        <v>4.4262837E-6</v>
      </c>
    </row>
    <row r="2270" spans="1:24" ht="14.4">
      <c r="A2270" t="s">
        <v>2003</v>
      </c>
      <c r="B2270" s="85" t="s">
        <v>947</v>
      </c>
      <c r="C2270" s="113" t="str">
        <f t="shared" si="408"/>
        <v>F.106.03.126</v>
      </c>
      <c r="D2270" s="9" t="s">
        <v>1285</v>
      </c>
      <c r="E2270" s="112" t="s">
        <v>362</v>
      </c>
      <c r="F2270" s="115" t="str">
        <f t="shared" si="409"/>
        <v>PHB (Polyhydroxybutyrate) waste combustion - clean tech without heat recovery</v>
      </c>
      <c r="G2270" s="146">
        <v>0</v>
      </c>
      <c r="H2270" s="8">
        <f t="shared" si="420"/>
        <v>0</v>
      </c>
      <c r="J2270" s="169">
        <v>1.5946404599999998E-2</v>
      </c>
      <c r="K2270" s="8">
        <f t="shared" si="421"/>
        <v>1.5946404599999998E-2</v>
      </c>
      <c r="L2270" s="170">
        <v>7.2827999999999999E-3</v>
      </c>
      <c r="M2270" s="170">
        <v>8.6636045999999994E-3</v>
      </c>
      <c r="N2270" s="170">
        <v>0</v>
      </c>
      <c r="O2270" s="170">
        <v>0</v>
      </c>
      <c r="Q2270" s="69">
        <v>0</v>
      </c>
      <c r="S2270" s="116">
        <v>1.457688E-3</v>
      </c>
      <c r="T2270" s="116">
        <v>1.3916274E-3</v>
      </c>
      <c r="U2270" s="199">
        <v>6.6060613000000005E-5</v>
      </c>
      <c r="V2270" s="116">
        <v>0</v>
      </c>
      <c r="X2270" s="172">
        <v>4.4262837E-6</v>
      </c>
    </row>
    <row r="2271" spans="1:24" ht="14.4">
      <c r="A2271" t="s">
        <v>2004</v>
      </c>
      <c r="B2271" s="85" t="s">
        <v>947</v>
      </c>
      <c r="C2271" s="113" t="str">
        <f t="shared" si="408"/>
        <v>F.106.03.127</v>
      </c>
      <c r="D2271" s="9" t="s">
        <v>1285</v>
      </c>
      <c r="E2271" s="112" t="s">
        <v>362</v>
      </c>
      <c r="F2271" s="115" t="str">
        <f t="shared" si="409"/>
        <v>PAN (Polyacrylonitrile fibres) waste combustion - clean tech without heat recovery</v>
      </c>
      <c r="G2271" s="146">
        <v>2.4900000000000002</v>
      </c>
      <c r="H2271" s="8">
        <f t="shared" si="420"/>
        <v>2.4900000000000002</v>
      </c>
      <c r="J2271" s="169">
        <v>0.39802262199999999</v>
      </c>
      <c r="K2271" s="8">
        <f t="shared" si="421"/>
        <v>0.39802262199999999</v>
      </c>
      <c r="L2271" s="170">
        <v>1.1199600000000001E-2</v>
      </c>
      <c r="M2271" s="170">
        <v>1.3323022E-2</v>
      </c>
      <c r="N2271" s="170">
        <v>0</v>
      </c>
      <c r="O2271" s="170">
        <v>0.3735</v>
      </c>
      <c r="Q2271" s="69">
        <v>0</v>
      </c>
      <c r="S2271" s="116">
        <v>4.2669745000000002E-2</v>
      </c>
      <c r="T2271" s="116">
        <v>4.0682875E-2</v>
      </c>
      <c r="U2271" s="116">
        <v>1.9868693000000002E-3</v>
      </c>
      <c r="V2271" s="116">
        <v>0</v>
      </c>
      <c r="X2271" s="172">
        <v>7.6234613000000006E-5</v>
      </c>
    </row>
    <row r="2272" spans="1:24" ht="14.4">
      <c r="A2272" t="s">
        <v>2005</v>
      </c>
      <c r="B2272" s="85" t="s">
        <v>947</v>
      </c>
      <c r="C2272" s="113" t="str">
        <f t="shared" si="408"/>
        <v>F.106.03.128</v>
      </c>
      <c r="D2272" s="9" t="s">
        <v>1285</v>
      </c>
      <c r="E2272" s="112" t="s">
        <v>362</v>
      </c>
      <c r="F2272" s="115" t="str">
        <f t="shared" si="409"/>
        <v>bio-PP (Polypropylene) waste combustion - clean tech without heat recovery</v>
      </c>
      <c r="G2272" s="146">
        <v>0</v>
      </c>
      <c r="H2272" s="8">
        <f t="shared" si="420"/>
        <v>0</v>
      </c>
      <c r="J2272" s="169">
        <v>3.5376898000000004E-2</v>
      </c>
      <c r="K2272" s="8">
        <f t="shared" si="421"/>
        <v>3.5376898000000004E-2</v>
      </c>
      <c r="L2272" s="170">
        <v>1.6156799999999999E-2</v>
      </c>
      <c r="M2272" s="170">
        <v>1.9220098000000001E-2</v>
      </c>
      <c r="N2272" s="170">
        <v>0</v>
      </c>
      <c r="O2272" s="170">
        <v>0</v>
      </c>
      <c r="Q2272" s="69">
        <v>0</v>
      </c>
      <c r="S2272" s="116">
        <v>3.2338624999999998E-3</v>
      </c>
      <c r="T2272" s="116">
        <v>3.0873078999999999E-3</v>
      </c>
      <c r="U2272" s="116">
        <v>1.4655464000000001E-4</v>
      </c>
      <c r="V2272" s="116">
        <v>0</v>
      </c>
      <c r="X2272" s="172">
        <v>9.8196545000000007E-6</v>
      </c>
    </row>
    <row r="2273" spans="1:24" ht="14.4">
      <c r="A2273" t="s">
        <v>2006</v>
      </c>
      <c r="B2273" s="85" t="s">
        <v>947</v>
      </c>
      <c r="C2273" s="113" t="str">
        <f t="shared" si="408"/>
        <v>F.106.03.129</v>
      </c>
      <c r="D2273" s="9" t="s">
        <v>1285</v>
      </c>
      <c r="E2273" s="112" t="s">
        <v>362</v>
      </c>
      <c r="F2273" s="115" t="str">
        <f t="shared" si="409"/>
        <v>bio-PET (Polyethylene terephthalate)waste combustion - clean tech without heat recove</v>
      </c>
      <c r="G2273" s="146">
        <v>2.2900000000000005</v>
      </c>
      <c r="H2273" s="8">
        <f t="shared" si="420"/>
        <v>2.2900000000000005</v>
      </c>
      <c r="J2273" s="169">
        <v>0.36279649000000003</v>
      </c>
      <c r="K2273" s="8">
        <f t="shared" si="421"/>
        <v>0.36279649000000003</v>
      </c>
      <c r="L2273" s="170">
        <v>8.8128000000000008E-3</v>
      </c>
      <c r="M2273" s="170">
        <v>1.048369E-2</v>
      </c>
      <c r="N2273" s="170">
        <v>0</v>
      </c>
      <c r="O2273" s="170">
        <v>0.34350000000000003</v>
      </c>
      <c r="Q2273" s="69">
        <v>0</v>
      </c>
      <c r="S2273" s="116">
        <v>3.8944778999999999E-2</v>
      </c>
      <c r="T2273" s="116">
        <v>3.7130987999999997E-2</v>
      </c>
      <c r="U2273" s="116">
        <v>1.8137911E-3</v>
      </c>
      <c r="V2273" s="116">
        <v>0</v>
      </c>
      <c r="X2273" s="172">
        <v>6.9207451000000004E-5</v>
      </c>
    </row>
    <row r="2274" spans="1:24" ht="14.4">
      <c r="A2274" t="s">
        <v>2007</v>
      </c>
      <c r="B2274" s="85" t="s">
        <v>947</v>
      </c>
      <c r="C2274" s="113" t="str">
        <f t="shared" si="408"/>
        <v>F.106.03.130</v>
      </c>
      <c r="D2274" s="9" t="s">
        <v>1285</v>
      </c>
      <c r="E2274" s="112" t="s">
        <v>362</v>
      </c>
      <c r="F2274" s="115" t="str">
        <f t="shared" si="409"/>
        <v>PEF (Polyethylene terephthalate) waste combustion - clean tech without heat recovery</v>
      </c>
      <c r="G2274" s="146">
        <v>0</v>
      </c>
      <c r="H2274" s="8">
        <f t="shared" si="420"/>
        <v>0</v>
      </c>
      <c r="J2274" s="169">
        <v>1.8224462399999999E-2</v>
      </c>
      <c r="K2274" s="8">
        <f t="shared" si="421"/>
        <v>1.8224462399999999E-2</v>
      </c>
      <c r="L2274" s="170">
        <v>8.3231999999999993E-3</v>
      </c>
      <c r="M2274" s="170">
        <v>9.9012623999999994E-3</v>
      </c>
      <c r="N2274" s="170">
        <v>0</v>
      </c>
      <c r="O2274" s="170">
        <v>0</v>
      </c>
      <c r="Q2274" s="69">
        <v>0</v>
      </c>
      <c r="S2274" s="116">
        <v>1.6659292000000001E-3</v>
      </c>
      <c r="T2274" s="116">
        <v>1.5904312999999999E-3</v>
      </c>
      <c r="U2274" s="199">
        <v>7.5497843000000005E-5</v>
      </c>
      <c r="V2274" s="116">
        <v>0</v>
      </c>
      <c r="X2274" s="172">
        <v>5.0586099000000001E-6</v>
      </c>
    </row>
    <row r="2275" spans="1:24" ht="14.4">
      <c r="B2275" s="85"/>
      <c r="C2275" s="113"/>
      <c r="D2275" s="1" t="s">
        <v>1286</v>
      </c>
      <c r="E2275" s="112"/>
      <c r="H2275" s="8"/>
      <c r="Q2275"/>
      <c r="U2275" s="3"/>
      <c r="X2275" s="3"/>
    </row>
    <row r="2276" spans="1:24" ht="14.4">
      <c r="A2276" t="s">
        <v>2008</v>
      </c>
      <c r="B2276" s="85" t="s">
        <v>947</v>
      </c>
      <c r="C2276" s="113" t="str">
        <f t="shared" si="408"/>
        <v>F.106.04.101</v>
      </c>
      <c r="D2276" s="9" t="s">
        <v>1286</v>
      </c>
      <c r="E2276" s="112" t="s">
        <v>362</v>
      </c>
      <c r="F2276" s="115" t="str">
        <f t="shared" si="409"/>
        <v>Epoxies waste combustion - clean tech without heat recovery</v>
      </c>
      <c r="G2276" s="146">
        <v>2.7199999999999998</v>
      </c>
      <c r="H2276" s="8">
        <f t="shared" ref="H2276:H2278" si="422">G2276</f>
        <v>2.7199999999999998</v>
      </c>
      <c r="J2276" s="169">
        <v>0.43506868699999995</v>
      </c>
      <c r="K2276" s="8">
        <f t="shared" ref="K2276:K2278" si="423">J2276</f>
        <v>0.43506868699999995</v>
      </c>
      <c r="L2276" s="170">
        <v>1.2362400000000001E-2</v>
      </c>
      <c r="M2276" s="170">
        <v>1.4706287E-2</v>
      </c>
      <c r="N2276" s="170">
        <v>0</v>
      </c>
      <c r="O2276" s="170">
        <v>0.40799999999999997</v>
      </c>
      <c r="Q2276" s="69">
        <v>0</v>
      </c>
      <c r="S2276" s="116">
        <v>4.6636806000000003E-2</v>
      </c>
      <c r="T2276" s="116">
        <v>4.4465246999999999E-2</v>
      </c>
      <c r="U2276" s="116">
        <v>2.1715592000000001E-3</v>
      </c>
      <c r="V2276" s="116">
        <v>0</v>
      </c>
      <c r="X2276" s="172">
        <v>8.3354340999999995E-5</v>
      </c>
    </row>
    <row r="2277" spans="1:24" ht="14.4">
      <c r="A2277" t="s">
        <v>2009</v>
      </c>
      <c r="B2277" s="85" t="s">
        <v>947</v>
      </c>
      <c r="C2277" s="113" t="str">
        <f t="shared" ref="C2277:C2278" si="424">MID(A2277,1,12)</f>
        <v>F.106.04.102</v>
      </c>
      <c r="D2277" s="9" t="s">
        <v>1286</v>
      </c>
      <c r="E2277" s="112" t="s">
        <v>362</v>
      </c>
      <c r="F2277" s="115" t="str">
        <f t="shared" ref="F2277:F2278" si="425">MID(A2277, 21,85)</f>
        <v>Phenolics (Bakelite) waste combustion - clean tech without heat recovery</v>
      </c>
      <c r="G2277" s="146">
        <v>2.81</v>
      </c>
      <c r="H2277" s="8">
        <f t="shared" si="422"/>
        <v>2.81</v>
      </c>
      <c r="J2277" s="169">
        <v>0.44830068000000001</v>
      </c>
      <c r="K2277" s="8">
        <f t="shared" si="423"/>
        <v>0.44830068000000001</v>
      </c>
      <c r="L2277" s="170">
        <v>1.2239999999999999E-2</v>
      </c>
      <c r="M2277" s="170">
        <v>1.4560679999999999E-2</v>
      </c>
      <c r="N2277" s="170">
        <v>0</v>
      </c>
      <c r="O2277" s="170">
        <v>0.42149999999999999</v>
      </c>
      <c r="Q2277" s="69">
        <v>0</v>
      </c>
      <c r="S2277" s="116">
        <v>4.8073563999999999E-2</v>
      </c>
      <c r="T2277" s="116">
        <v>4.5834972000000002E-2</v>
      </c>
      <c r="U2277" s="116">
        <v>2.2385916E-3</v>
      </c>
      <c r="V2277" s="116">
        <v>0</v>
      </c>
      <c r="X2277" s="172">
        <v>8.5789387999999996E-5</v>
      </c>
    </row>
    <row r="2278" spans="1:24" ht="14.4">
      <c r="A2278" t="s">
        <v>2010</v>
      </c>
      <c r="B2278" s="85" t="s">
        <v>947</v>
      </c>
      <c r="C2278" s="113" t="str">
        <f t="shared" si="424"/>
        <v>F.106.04.103</v>
      </c>
      <c r="D2278" s="9" t="s">
        <v>1286</v>
      </c>
      <c r="E2278" s="112" t="s">
        <v>362</v>
      </c>
      <c r="F2278" s="115" t="str">
        <f t="shared" si="425"/>
        <v>Polyester waste combustion - clean tech without heat recovery</v>
      </c>
      <c r="G2278" s="146">
        <v>2.2900000000000005</v>
      </c>
      <c r="H2278" s="8">
        <f t="shared" si="422"/>
        <v>2.2900000000000005</v>
      </c>
      <c r="J2278" s="169">
        <v>0.367352605</v>
      </c>
      <c r="K2278" s="8">
        <f t="shared" si="423"/>
        <v>0.367352605</v>
      </c>
      <c r="L2278" s="170">
        <v>1.08936E-2</v>
      </c>
      <c r="M2278" s="170">
        <v>1.2959004999999999E-2</v>
      </c>
      <c r="N2278" s="170">
        <v>0</v>
      </c>
      <c r="O2278" s="170">
        <v>0.34350000000000003</v>
      </c>
      <c r="Q2278" s="69">
        <v>0</v>
      </c>
      <c r="S2278" s="116">
        <v>3.9361261000000002E-2</v>
      </c>
      <c r="T2278" s="116">
        <v>3.7528595999999997E-2</v>
      </c>
      <c r="U2278" s="116">
        <v>1.8326655E-3</v>
      </c>
      <c r="V2278" s="116">
        <v>0</v>
      </c>
      <c r="X2278" s="172">
        <v>7.0472104000000003E-5</v>
      </c>
    </row>
    <row r="2279" spans="1:24" ht="14.4">
      <c r="B2279" s="85"/>
      <c r="C2279" s="113"/>
      <c r="D2279" s="1" t="s">
        <v>2012</v>
      </c>
      <c r="E2279" s="112"/>
      <c r="H2279" s="8"/>
      <c r="Q2279"/>
      <c r="X2279" s="3"/>
    </row>
    <row r="2280" spans="1:24" ht="14.4">
      <c r="A2280" t="s">
        <v>2011</v>
      </c>
      <c r="B2280" s="85" t="s">
        <v>947</v>
      </c>
      <c r="C2280" s="113" t="str">
        <f t="shared" ref="C2280:C2348" si="426">MID(A2280,1,12)</f>
        <v>F.106.05.101</v>
      </c>
      <c r="D2280" s="9" t="s">
        <v>2012</v>
      </c>
      <c r="E2280" s="112" t="s">
        <v>362</v>
      </c>
      <c r="F2280" s="115" t="str">
        <f t="shared" ref="F2280:F2348" si="427">MID(A2280, 21,85)</f>
        <v>Bisphenol A  waste combustion - clean tech without heat recovery</v>
      </c>
      <c r="G2280" s="146">
        <v>2.89</v>
      </c>
      <c r="H2280" s="8">
        <f t="shared" ref="H2280:H2296" si="428">G2280</f>
        <v>2.89</v>
      </c>
      <c r="J2280" s="169">
        <v>0.46070268999999997</v>
      </c>
      <c r="K2280" s="8">
        <f t="shared" ref="K2280:K2296" si="429">J2280</f>
        <v>0.46070268999999997</v>
      </c>
      <c r="L2280" s="170">
        <v>1.24236E-2</v>
      </c>
      <c r="M2280" s="170">
        <v>1.477909E-2</v>
      </c>
      <c r="N2280" s="170">
        <v>0</v>
      </c>
      <c r="O2280" s="170">
        <v>0.4335</v>
      </c>
      <c r="Q2280" s="69">
        <v>0</v>
      </c>
      <c r="S2280" s="116">
        <v>4.9409205999999997E-2</v>
      </c>
      <c r="T2280" s="116">
        <v>4.7108377999999999E-2</v>
      </c>
      <c r="U2280" s="116">
        <v>2.3008282000000001E-3</v>
      </c>
      <c r="V2280" s="116">
        <v>0</v>
      </c>
      <c r="X2280" s="172">
        <v>8.8131587999999995E-5</v>
      </c>
    </row>
    <row r="2281" spans="1:24" ht="14.4">
      <c r="A2281" t="s">
        <v>2013</v>
      </c>
      <c r="B2281" s="85" t="s">
        <v>947</v>
      </c>
      <c r="C2281" s="113" t="str">
        <f t="shared" si="426"/>
        <v>F.106.05.102</v>
      </c>
      <c r="D2281" s="9" t="s">
        <v>2012</v>
      </c>
      <c r="E2281" s="112" t="s">
        <v>362</v>
      </c>
      <c r="F2281" s="115" t="str">
        <f t="shared" si="427"/>
        <v>DEHP  waste combustion - clean tech without heat recovery</v>
      </c>
      <c r="G2281" s="146">
        <v>2.71</v>
      </c>
      <c r="H2281" s="8">
        <f t="shared" si="428"/>
        <v>2.71</v>
      </c>
      <c r="J2281" s="169">
        <v>0.43410469999999995</v>
      </c>
      <c r="K2281" s="8">
        <f t="shared" si="429"/>
        <v>0.43410469999999995</v>
      </c>
      <c r="L2281" s="170">
        <v>1.2607200000000001E-2</v>
      </c>
      <c r="M2281" s="170">
        <v>1.49975E-2</v>
      </c>
      <c r="N2281" s="170">
        <v>0</v>
      </c>
      <c r="O2281" s="170">
        <v>0.40649999999999997</v>
      </c>
      <c r="Q2281" s="69">
        <v>0</v>
      </c>
      <c r="S2281" s="116">
        <v>4.6523441999999998E-2</v>
      </c>
      <c r="T2281" s="116">
        <v>4.4357234000000002E-2</v>
      </c>
      <c r="U2281" s="116">
        <v>2.1662082999999999E-3</v>
      </c>
      <c r="V2281" s="116">
        <v>0</v>
      </c>
      <c r="X2281" s="172">
        <v>8.3224296999999994E-5</v>
      </c>
    </row>
    <row r="2282" spans="1:24" ht="14.4">
      <c r="A2282" t="s">
        <v>2014</v>
      </c>
      <c r="B2282" s="85" t="s">
        <v>947</v>
      </c>
      <c r="C2282" s="113" t="str">
        <f t="shared" si="426"/>
        <v>F.106.05.103</v>
      </c>
      <c r="D2282" s="9" t="s">
        <v>2012</v>
      </c>
      <c r="E2282" s="112" t="s">
        <v>362</v>
      </c>
      <c r="F2282" s="115" t="str">
        <f t="shared" si="427"/>
        <v>DINP  waste combustion - clean tech without heat recovery</v>
      </c>
      <c r="G2282" s="146">
        <v>2.7399999999999998</v>
      </c>
      <c r="H2282" s="8">
        <f t="shared" si="428"/>
        <v>2.7399999999999998</v>
      </c>
      <c r="J2282" s="169">
        <v>0.43927471699999998</v>
      </c>
      <c r="K2282" s="8">
        <f t="shared" si="429"/>
        <v>0.43927471699999998</v>
      </c>
      <c r="L2282" s="170">
        <v>1.29132E-2</v>
      </c>
      <c r="M2282" s="170">
        <v>1.5361517E-2</v>
      </c>
      <c r="N2282" s="170">
        <v>0</v>
      </c>
      <c r="O2282" s="170">
        <v>0.41099999999999998</v>
      </c>
      <c r="Q2282" s="69">
        <v>0</v>
      </c>
      <c r="S2282" s="116">
        <v>4.7071775000000003E-2</v>
      </c>
      <c r="T2282" s="116">
        <v>4.4880076999999997E-2</v>
      </c>
      <c r="U2282" s="116">
        <v>2.1916981999999998E-3</v>
      </c>
      <c r="V2282" s="116">
        <v>0</v>
      </c>
      <c r="X2282" s="172">
        <v>8.4246754999999998E-5</v>
      </c>
    </row>
    <row r="2283" spans="1:24" ht="14.4">
      <c r="A2283" t="s">
        <v>2015</v>
      </c>
      <c r="B2283" s="85" t="s">
        <v>947</v>
      </c>
      <c r="C2283" s="113" t="str">
        <f t="shared" si="426"/>
        <v>F.106.05.104</v>
      </c>
      <c r="D2283" s="9" t="s">
        <v>2012</v>
      </c>
      <c r="E2283" s="112" t="s">
        <v>362</v>
      </c>
      <c r="F2283" s="115" t="str">
        <f t="shared" si="427"/>
        <v>Epichlorohydrin waste combustion - clean tech without heat recovery</v>
      </c>
      <c r="G2283" s="146">
        <v>1.43</v>
      </c>
      <c r="H2283" s="8">
        <f t="shared" si="428"/>
        <v>1.43</v>
      </c>
      <c r="J2283" s="169">
        <v>0.72937942</v>
      </c>
      <c r="K2283" s="8">
        <f t="shared" si="429"/>
        <v>0.72937942</v>
      </c>
      <c r="L2283" s="170">
        <v>6.4952185999999995E-2</v>
      </c>
      <c r="M2283" s="170">
        <v>0.44992723400000001</v>
      </c>
      <c r="N2283" s="170">
        <v>0</v>
      </c>
      <c r="O2283" s="170">
        <v>0.2145</v>
      </c>
      <c r="Q2283" s="69">
        <v>0</v>
      </c>
      <c r="S2283" s="116">
        <v>2.4565180999999998E-2</v>
      </c>
      <c r="T2283" s="116">
        <v>2.3421404999999999E-2</v>
      </c>
      <c r="U2283" s="116">
        <v>1.1437756000000001E-3</v>
      </c>
      <c r="V2283" s="116">
        <v>0</v>
      </c>
      <c r="X2283" s="69">
        <v>1.3425331000000001E-4</v>
      </c>
    </row>
    <row r="2284" spans="1:24" ht="14.4">
      <c r="A2284" t="s">
        <v>2016</v>
      </c>
      <c r="B2284" s="85" t="s">
        <v>947</v>
      </c>
      <c r="C2284" s="113" t="str">
        <f t="shared" si="426"/>
        <v>F.106.05.105</v>
      </c>
      <c r="D2284" s="9" t="s">
        <v>2012</v>
      </c>
      <c r="E2284" s="112" t="s">
        <v>362</v>
      </c>
      <c r="F2284" s="115" t="str">
        <f t="shared" si="427"/>
        <v>EVOH  waste combustion - clean tech without heat recovery</v>
      </c>
      <c r="G2284" s="146">
        <v>2.44</v>
      </c>
      <c r="H2284" s="8">
        <f t="shared" si="428"/>
        <v>2.44</v>
      </c>
      <c r="J2284" s="169">
        <v>0.392532673</v>
      </c>
      <c r="K2284" s="8">
        <f t="shared" si="429"/>
        <v>0.392532673</v>
      </c>
      <c r="L2284" s="170">
        <v>1.2117599999999999E-2</v>
      </c>
      <c r="M2284" s="170">
        <v>1.4415073E-2</v>
      </c>
      <c r="N2284" s="170">
        <v>0</v>
      </c>
      <c r="O2284" s="170">
        <v>0.36599999999999999</v>
      </c>
      <c r="Q2284" s="69">
        <v>0</v>
      </c>
      <c r="S2284" s="116">
        <v>4.2041677999999999E-2</v>
      </c>
      <c r="T2284" s="116">
        <v>4.0084338999999997E-2</v>
      </c>
      <c r="U2284" s="116">
        <v>1.9573392999999999E-3</v>
      </c>
      <c r="V2284" s="116">
        <v>0</v>
      </c>
      <c r="X2284" s="172">
        <v>7.5398414999999994E-5</v>
      </c>
    </row>
    <row r="2285" spans="1:24" ht="14.4">
      <c r="A2285" t="s">
        <v>2017</v>
      </c>
      <c r="B2285" s="85" t="s">
        <v>947</v>
      </c>
      <c r="C2285" s="113" t="str">
        <f t="shared" si="426"/>
        <v>F.106.05.106</v>
      </c>
      <c r="D2285" s="9" t="s">
        <v>2012</v>
      </c>
      <c r="E2285" s="112" t="s">
        <v>362</v>
      </c>
      <c r="F2285" s="115" t="str">
        <f t="shared" si="427"/>
        <v>Formaldehyde  waste combustion - clean tech without heat recovery</v>
      </c>
      <c r="G2285" s="146">
        <v>1.47</v>
      </c>
      <c r="H2285" s="8">
        <f t="shared" si="428"/>
        <v>1.47</v>
      </c>
      <c r="J2285" s="169">
        <v>0.2351063706</v>
      </c>
      <c r="K2285" s="8">
        <f t="shared" si="429"/>
        <v>0.2351063706</v>
      </c>
      <c r="L2285" s="170">
        <v>6.6708000000000002E-3</v>
      </c>
      <c r="M2285" s="170">
        <v>7.9355706000000005E-3</v>
      </c>
      <c r="N2285" s="170">
        <v>0</v>
      </c>
      <c r="O2285" s="170">
        <v>0.2205</v>
      </c>
      <c r="Q2285" s="69">
        <v>0</v>
      </c>
      <c r="S2285" s="116">
        <v>2.5202379E-2</v>
      </c>
      <c r="T2285" s="116">
        <v>2.4028872999999999E-2</v>
      </c>
      <c r="U2285" s="116">
        <v>1.1735061E-3</v>
      </c>
      <c r="V2285" s="116">
        <v>0</v>
      </c>
      <c r="X2285" s="172">
        <v>4.5041828000000003E-5</v>
      </c>
    </row>
    <row r="2286" spans="1:24" ht="14.4">
      <c r="A2286" t="s">
        <v>2018</v>
      </c>
      <c r="B2286" s="85" t="s">
        <v>947</v>
      </c>
      <c r="C2286" s="113" t="str">
        <f t="shared" si="426"/>
        <v>F.106.05.107</v>
      </c>
      <c r="D2286" s="9" t="s">
        <v>2012</v>
      </c>
      <c r="E2286" s="112" t="s">
        <v>362</v>
      </c>
      <c r="F2286" s="115" t="str">
        <f t="shared" si="427"/>
        <v>MDI  waste combustion - clean tech without heat recovery</v>
      </c>
      <c r="G2286" s="146">
        <v>2.64</v>
      </c>
      <c r="H2286" s="8">
        <f t="shared" si="428"/>
        <v>2.64</v>
      </c>
      <c r="J2286" s="169">
        <v>0.41918258800000002</v>
      </c>
      <c r="K2286" s="8">
        <f t="shared" si="429"/>
        <v>0.41918258800000002</v>
      </c>
      <c r="L2286" s="170">
        <v>1.0587600000000001E-2</v>
      </c>
      <c r="M2286" s="170">
        <v>1.2594988E-2</v>
      </c>
      <c r="N2286" s="170">
        <v>0</v>
      </c>
      <c r="O2286" s="170">
        <v>0.39600000000000002</v>
      </c>
      <c r="Q2286" s="69">
        <v>0</v>
      </c>
      <c r="S2286" s="116">
        <v>4.4982676999999999E-2</v>
      </c>
      <c r="T2286" s="116">
        <v>4.2887788000000003E-2</v>
      </c>
      <c r="U2286" s="116">
        <v>2.0948891E-3</v>
      </c>
      <c r="V2286" s="116">
        <v>0</v>
      </c>
      <c r="X2286" s="172">
        <v>8.0045053999999998E-5</v>
      </c>
    </row>
    <row r="2287" spans="1:24" ht="14.4">
      <c r="A2287" t="s">
        <v>2019</v>
      </c>
      <c r="B2287" s="85" t="s">
        <v>947</v>
      </c>
      <c r="C2287" s="113" t="str">
        <f t="shared" si="426"/>
        <v>F.106.05.108</v>
      </c>
      <c r="D2287" s="9" t="s">
        <v>2012</v>
      </c>
      <c r="E2287" s="112" t="s">
        <v>362</v>
      </c>
      <c r="F2287" s="115" t="str">
        <f t="shared" si="427"/>
        <v>MMA monomer  waste combustion - clean tech without heat recovery</v>
      </c>
      <c r="G2287" s="146">
        <v>2.2000000000000002</v>
      </c>
      <c r="H2287" s="8">
        <f t="shared" si="428"/>
        <v>2.2000000000000002</v>
      </c>
      <c r="J2287" s="169">
        <v>0.35117253700000001</v>
      </c>
      <c r="K2287" s="8">
        <f t="shared" si="429"/>
        <v>0.35117253700000001</v>
      </c>
      <c r="L2287" s="170">
        <v>9.6696000000000004E-3</v>
      </c>
      <c r="M2287" s="170">
        <v>1.1502937E-2</v>
      </c>
      <c r="N2287" s="170">
        <v>0</v>
      </c>
      <c r="O2287" s="170">
        <v>0.33</v>
      </c>
      <c r="Q2287" s="69">
        <v>0</v>
      </c>
      <c r="S2287" s="116">
        <v>3.7655015E-2</v>
      </c>
      <c r="T2287" s="116">
        <v>3.5901595000000001E-2</v>
      </c>
      <c r="U2287" s="116">
        <v>1.7534202E-3</v>
      </c>
      <c r="V2287" s="116">
        <v>0</v>
      </c>
      <c r="X2287" s="172">
        <v>6.7218751999999996E-5</v>
      </c>
    </row>
    <row r="2288" spans="1:24" ht="14.4">
      <c r="A2288" t="s">
        <v>2020</v>
      </c>
      <c r="B2288" s="85" t="s">
        <v>947</v>
      </c>
      <c r="C2288" s="113" t="str">
        <f t="shared" si="426"/>
        <v>F.106.05.109</v>
      </c>
      <c r="D2288" s="9" t="s">
        <v>2012</v>
      </c>
      <c r="E2288" s="112" t="s">
        <v>362</v>
      </c>
      <c r="F2288" s="115" t="str">
        <f t="shared" si="427"/>
        <v>Nafion  waste combustion - clean tech without heat recovery</v>
      </c>
      <c r="G2288" s="146">
        <v>0.73</v>
      </c>
      <c r="H2288" s="8">
        <f t="shared" si="428"/>
        <v>0.73</v>
      </c>
      <c r="J2288" s="169">
        <v>1.3187801699999999</v>
      </c>
      <c r="K2288" s="8">
        <f t="shared" si="429"/>
        <v>1.3187801699999999</v>
      </c>
      <c r="L2288" s="170">
        <v>3.0599999999999998E-3</v>
      </c>
      <c r="M2288" s="170">
        <v>1.2062201699999999</v>
      </c>
      <c r="N2288" s="170">
        <v>0</v>
      </c>
      <c r="O2288" s="170">
        <v>0.1095</v>
      </c>
      <c r="Q2288" s="69">
        <v>0</v>
      </c>
      <c r="S2288" s="116">
        <v>0.38363506000000003</v>
      </c>
      <c r="T2288" s="116">
        <v>0.37617561999999999</v>
      </c>
      <c r="U2288" s="116">
        <v>7.4594453E-3</v>
      </c>
      <c r="V2288" s="116">
        <v>0</v>
      </c>
      <c r="X2288" s="69">
        <v>3.5346599000000002E-4</v>
      </c>
    </row>
    <row r="2289" spans="1:24" ht="14.4">
      <c r="A2289" t="s">
        <v>2021</v>
      </c>
      <c r="B2289" s="85" t="s">
        <v>947</v>
      </c>
      <c r="C2289" s="113" t="str">
        <f t="shared" si="426"/>
        <v>F.106.05.110</v>
      </c>
      <c r="D2289" s="9" t="s">
        <v>2012</v>
      </c>
      <c r="E2289" s="112" t="s">
        <v>362</v>
      </c>
      <c r="F2289" s="115" t="str">
        <f t="shared" si="427"/>
        <v>Paperfoam  waste combustion - clean tech without heat recovery</v>
      </c>
      <c r="G2289" s="146">
        <v>0</v>
      </c>
      <c r="H2289" s="8">
        <f t="shared" si="428"/>
        <v>0</v>
      </c>
      <c r="J2289" s="169">
        <v>1.4070357E-2</v>
      </c>
      <c r="K2289" s="8">
        <f t="shared" si="429"/>
        <v>1.4070357E-2</v>
      </c>
      <c r="L2289" s="170">
        <v>6.4260000000000003E-3</v>
      </c>
      <c r="M2289" s="170">
        <v>7.6443570000000001E-3</v>
      </c>
      <c r="N2289" s="170">
        <v>0</v>
      </c>
      <c r="O2289" s="170">
        <v>0</v>
      </c>
      <c r="Q2289" s="69">
        <v>0</v>
      </c>
      <c r="S2289" s="116">
        <v>1.2861953000000001E-3</v>
      </c>
      <c r="T2289" s="116">
        <v>1.2279064999999999E-3</v>
      </c>
      <c r="U2289" s="199">
        <v>5.8288775999999998E-5</v>
      </c>
      <c r="V2289" s="116">
        <v>0</v>
      </c>
      <c r="X2289" s="172">
        <v>3.9055444000000003E-6</v>
      </c>
    </row>
    <row r="2290" spans="1:24" ht="14.4">
      <c r="A2290" t="s">
        <v>2022</v>
      </c>
      <c r="B2290" s="85" t="s">
        <v>947</v>
      </c>
      <c r="C2290" s="113" t="str">
        <f t="shared" si="426"/>
        <v>F.106.05.111</v>
      </c>
      <c r="D2290" s="9" t="s">
        <v>2012</v>
      </c>
      <c r="E2290" s="112" t="s">
        <v>362</v>
      </c>
      <c r="F2290" s="115" t="str">
        <f t="shared" si="427"/>
        <v>PEEK (Polyetheretherketone)  waste combustion - clean tech without heat recovery</v>
      </c>
      <c r="G2290" s="146">
        <v>2.81</v>
      </c>
      <c r="H2290" s="8">
        <f t="shared" si="428"/>
        <v>2.81</v>
      </c>
      <c r="J2290" s="169">
        <v>0.446692639</v>
      </c>
      <c r="K2290" s="8">
        <f t="shared" si="429"/>
        <v>0.446692639</v>
      </c>
      <c r="L2290" s="170">
        <v>1.15056E-2</v>
      </c>
      <c r="M2290" s="170">
        <v>1.3687039E-2</v>
      </c>
      <c r="N2290" s="170">
        <v>0</v>
      </c>
      <c r="O2290" s="170">
        <v>0.42149999999999999</v>
      </c>
      <c r="Q2290" s="69">
        <v>0</v>
      </c>
      <c r="S2290" s="116">
        <v>4.7926570000000002E-2</v>
      </c>
      <c r="T2290" s="116">
        <v>4.5694640000000002E-2</v>
      </c>
      <c r="U2290" s="116">
        <v>2.23193E-3</v>
      </c>
      <c r="V2290" s="116">
        <v>0</v>
      </c>
      <c r="X2290" s="172">
        <v>8.5343040000000002E-5</v>
      </c>
    </row>
    <row r="2291" spans="1:24" ht="14.4">
      <c r="A2291" t="s">
        <v>3314</v>
      </c>
      <c r="B2291" s="85" t="s">
        <v>947</v>
      </c>
      <c r="C2291" s="113" t="str">
        <f t="shared" si="426"/>
        <v>F.106.05.112</v>
      </c>
      <c r="D2291" s="9" t="s">
        <v>2012</v>
      </c>
      <c r="E2291" s="112" t="s">
        <v>362</v>
      </c>
      <c r="F2291" s="115" t="str">
        <f t="shared" si="427"/>
        <v>PEI (Polyether Imide) and Aramid waste combustion - clean tech without heat recovery</v>
      </c>
      <c r="G2291" s="146">
        <v>2.89</v>
      </c>
      <c r="H2291" s="8">
        <f t="shared" si="428"/>
        <v>2.89</v>
      </c>
      <c r="J2291" s="169">
        <v>0.4335</v>
      </c>
      <c r="K2291" s="8">
        <f t="shared" si="429"/>
        <v>0.4335</v>
      </c>
      <c r="L2291" s="170">
        <v>0</v>
      </c>
      <c r="M2291" s="170">
        <v>0</v>
      </c>
      <c r="N2291" s="170">
        <v>0</v>
      </c>
      <c r="O2291" s="170">
        <v>0.4335</v>
      </c>
      <c r="Q2291" s="69">
        <v>0</v>
      </c>
      <c r="S2291" s="116">
        <v>4.6922562000000001E-2</v>
      </c>
      <c r="T2291" s="116">
        <v>4.4734426000000001E-2</v>
      </c>
      <c r="U2291" s="116">
        <v>2.1881366E-3</v>
      </c>
      <c r="V2291" s="116">
        <v>0</v>
      </c>
      <c r="X2291" s="172">
        <v>8.0580868000000005E-5</v>
      </c>
    </row>
    <row r="2292" spans="1:24" ht="14.4">
      <c r="A2292" t="s">
        <v>2023</v>
      </c>
      <c r="B2292" s="85" t="s">
        <v>947</v>
      </c>
      <c r="C2292" s="113" t="str">
        <f t="shared" si="426"/>
        <v>F.106.05.113</v>
      </c>
      <c r="D2292" s="9" t="s">
        <v>2012</v>
      </c>
      <c r="E2292" s="112" t="s">
        <v>362</v>
      </c>
      <c r="F2292" s="115" t="str">
        <f t="shared" si="427"/>
        <v>Phthalic anhydride  waste combustion - clean tech without heat recovery</v>
      </c>
      <c r="G2292" s="146">
        <v>2.38</v>
      </c>
      <c r="H2292" s="8">
        <f t="shared" si="428"/>
        <v>2.38</v>
      </c>
      <c r="J2292" s="169">
        <v>0.37468844879999996</v>
      </c>
      <c r="K2292" s="8">
        <f t="shared" si="429"/>
        <v>0.37468844879999996</v>
      </c>
      <c r="L2292" s="170">
        <v>8.0783999999999995E-3</v>
      </c>
      <c r="M2292" s="170">
        <v>9.6100487999999998E-3</v>
      </c>
      <c r="N2292" s="170">
        <v>0</v>
      </c>
      <c r="O2292" s="170">
        <v>0.35699999999999998</v>
      </c>
      <c r="Q2292" s="69">
        <v>0</v>
      </c>
      <c r="S2292" s="116">
        <v>4.0259041000000002E-2</v>
      </c>
      <c r="T2292" s="116">
        <v>3.8383768999999998E-2</v>
      </c>
      <c r="U2292" s="116">
        <v>1.8752721999999999E-3</v>
      </c>
      <c r="V2292" s="116">
        <v>0</v>
      </c>
      <c r="X2292" s="172">
        <v>7.1270542000000003E-5</v>
      </c>
    </row>
    <row r="2293" spans="1:24" ht="14.4">
      <c r="A2293" t="s">
        <v>2024</v>
      </c>
      <c r="B2293" s="85" t="s">
        <v>947</v>
      </c>
      <c r="C2293" s="113" t="str">
        <f t="shared" si="426"/>
        <v>F.106.05.114</v>
      </c>
      <c r="D2293" s="9" t="s">
        <v>2012</v>
      </c>
      <c r="E2293" s="112" t="s">
        <v>362</v>
      </c>
      <c r="F2293" s="115" t="str">
        <f t="shared" si="427"/>
        <v>Polyether-polyols  waste combustion - clean tech without heat recovery</v>
      </c>
      <c r="G2293" s="146">
        <v>2.84</v>
      </c>
      <c r="H2293" s="8">
        <f t="shared" si="428"/>
        <v>2.84</v>
      </c>
      <c r="J2293" s="169">
        <v>0.45239867</v>
      </c>
      <c r="K2293" s="8">
        <f t="shared" si="429"/>
        <v>0.45239867</v>
      </c>
      <c r="L2293" s="170">
        <v>1.20564E-2</v>
      </c>
      <c r="M2293" s="170">
        <v>1.4342270000000001E-2</v>
      </c>
      <c r="N2293" s="170">
        <v>0</v>
      </c>
      <c r="O2293" s="170">
        <v>0.42599999999999999</v>
      </c>
      <c r="Q2293" s="69">
        <v>0</v>
      </c>
      <c r="S2293" s="116">
        <v>4.8523901000000001E-2</v>
      </c>
      <c r="T2293" s="116">
        <v>4.6264260000000001E-2</v>
      </c>
      <c r="U2293" s="116">
        <v>2.2596404E-3</v>
      </c>
      <c r="V2293" s="116">
        <v>0</v>
      </c>
      <c r="X2293" s="172">
        <v>8.6514280999999994E-5</v>
      </c>
    </row>
    <row r="2294" spans="1:24" ht="14.4">
      <c r="A2294" t="s">
        <v>2025</v>
      </c>
      <c r="B2294" s="85" t="s">
        <v>947</v>
      </c>
      <c r="C2294" s="113" t="str">
        <f t="shared" si="426"/>
        <v>F.106.05.115</v>
      </c>
      <c r="D2294" s="9" t="s">
        <v>2012</v>
      </c>
      <c r="E2294" s="112" t="s">
        <v>362</v>
      </c>
      <c r="F2294" s="115" t="str">
        <f t="shared" si="427"/>
        <v>PPS  waste combustion - clean tech without heat recovery</v>
      </c>
      <c r="G2294" s="146">
        <v>2.44</v>
      </c>
      <c r="H2294" s="8">
        <f t="shared" si="428"/>
        <v>2.44</v>
      </c>
      <c r="J2294" s="169">
        <v>6.3018675879999995</v>
      </c>
      <c r="K2294" s="8">
        <f t="shared" si="429"/>
        <v>6.3018675879999995</v>
      </c>
      <c r="L2294" s="170">
        <v>1.0587600000000001E-2</v>
      </c>
      <c r="M2294" s="170">
        <v>5.9252799879999998</v>
      </c>
      <c r="N2294" s="170">
        <v>0</v>
      </c>
      <c r="O2294" s="170">
        <v>0.36599999999999999</v>
      </c>
      <c r="Q2294" s="69">
        <v>0</v>
      </c>
      <c r="S2294" s="116">
        <v>1.8666555</v>
      </c>
      <c r="T2294" s="116">
        <v>1.8308903999999999</v>
      </c>
      <c r="U2294" s="116">
        <v>3.5765092999999998E-2</v>
      </c>
      <c r="V2294" s="116">
        <v>0</v>
      </c>
      <c r="X2294" s="69">
        <v>1.7031234999999999E-3</v>
      </c>
    </row>
    <row r="2295" spans="1:24" ht="14.4">
      <c r="A2295" t="s">
        <v>2026</v>
      </c>
      <c r="B2295" s="85" t="s">
        <v>947</v>
      </c>
      <c r="C2295" s="113" t="str">
        <f t="shared" si="426"/>
        <v>F.106.05.116</v>
      </c>
      <c r="D2295" s="9" t="s">
        <v>2012</v>
      </c>
      <c r="E2295" s="112" t="s">
        <v>362</v>
      </c>
      <c r="F2295" s="115" t="str">
        <f t="shared" si="427"/>
        <v>PVOH (PVA)  waste combustion - clean tech without heat recovery</v>
      </c>
      <c r="G2295" s="146">
        <v>2</v>
      </c>
      <c r="H2295" s="8">
        <f t="shared" si="428"/>
        <v>2</v>
      </c>
      <c r="J2295" s="169">
        <v>0.31768844879999997</v>
      </c>
      <c r="K2295" s="8">
        <f t="shared" si="429"/>
        <v>0.31768844879999997</v>
      </c>
      <c r="L2295" s="170">
        <v>8.0783999999999995E-3</v>
      </c>
      <c r="M2295" s="170">
        <v>9.6100487999999998E-3</v>
      </c>
      <c r="N2295" s="170">
        <v>0</v>
      </c>
      <c r="O2295" s="170">
        <v>0.3</v>
      </c>
      <c r="Q2295" s="69">
        <v>0</v>
      </c>
      <c r="S2295" s="116">
        <v>3.4089293E-2</v>
      </c>
      <c r="T2295" s="116">
        <v>3.2501733999999997E-2</v>
      </c>
      <c r="U2295" s="116">
        <v>1.5875587E-3</v>
      </c>
      <c r="V2295" s="116">
        <v>0</v>
      </c>
      <c r="X2295" s="172">
        <v>6.0675133999999997E-5</v>
      </c>
    </row>
    <row r="2296" spans="1:24" ht="14.4">
      <c r="A2296" t="s">
        <v>2027</v>
      </c>
      <c r="B2296" s="85" t="s">
        <v>947</v>
      </c>
      <c r="C2296" s="113" t="str">
        <f t="shared" si="426"/>
        <v>F.106.05.117</v>
      </c>
      <c r="D2296" s="9" t="s">
        <v>2012</v>
      </c>
      <c r="E2296" s="112" t="s">
        <v>362</v>
      </c>
      <c r="F2296" s="115" t="str">
        <f t="shared" si="427"/>
        <v>TDI  waste combustion - clean tech without heat recovery</v>
      </c>
      <c r="G2296" s="146">
        <v>2.2800000000000002</v>
      </c>
      <c r="H2296" s="8">
        <f t="shared" si="428"/>
        <v>2.2800000000000002</v>
      </c>
      <c r="J2296" s="169">
        <v>0.36196650700000005</v>
      </c>
      <c r="K2296" s="8">
        <f t="shared" si="429"/>
        <v>0.36196650700000005</v>
      </c>
      <c r="L2296" s="170">
        <v>9.1187999999999998E-3</v>
      </c>
      <c r="M2296" s="170">
        <v>1.0847707E-2</v>
      </c>
      <c r="N2296" s="170">
        <v>0</v>
      </c>
      <c r="O2296" s="170">
        <v>0.34200000000000003</v>
      </c>
      <c r="Q2296" s="69">
        <v>0</v>
      </c>
      <c r="S2296" s="116">
        <v>3.8843664E-2</v>
      </c>
      <c r="T2296" s="116">
        <v>3.7034668999999999E-2</v>
      </c>
      <c r="U2296" s="116">
        <v>1.8089953E-3</v>
      </c>
      <c r="V2296" s="116">
        <v>0</v>
      </c>
      <c r="X2296" s="172">
        <v>6.9114603000000006E-5</v>
      </c>
    </row>
    <row r="2297" spans="1:24" ht="14.4">
      <c r="B2297" s="85"/>
      <c r="C2297" s="113"/>
      <c r="D2297" s="1" t="s">
        <v>1287</v>
      </c>
      <c r="E2297" s="112"/>
      <c r="H2297" s="8"/>
      <c r="Q2297"/>
      <c r="X2297" s="3"/>
    </row>
    <row r="2298" spans="1:24" ht="14.4">
      <c r="A2298" t="s">
        <v>2028</v>
      </c>
      <c r="B2298" s="85" t="s">
        <v>947</v>
      </c>
      <c r="C2298" s="113" t="str">
        <f t="shared" si="426"/>
        <v>F.106.06.101</v>
      </c>
      <c r="D2298" s="9" t="s">
        <v>1287</v>
      </c>
      <c r="E2298" s="112" t="s">
        <v>362</v>
      </c>
      <c r="F2298" s="115" t="str">
        <f t="shared" si="427"/>
        <v>AKD (Alkyl ketene dimers)  waste combustion - clean tech without heat recovery</v>
      </c>
      <c r="G2298" s="146">
        <v>0</v>
      </c>
      <c r="H2298" s="8">
        <f t="shared" ref="H2298:H2300" si="430">G2298</f>
        <v>0</v>
      </c>
      <c r="J2298" s="169">
        <v>1.8760475999999998E-2</v>
      </c>
      <c r="K2298" s="8">
        <f t="shared" ref="K2244:K2305" si="431">J2298</f>
        <v>1.8760475999999998E-2</v>
      </c>
      <c r="L2298" s="170">
        <v>8.5679999999999992E-3</v>
      </c>
      <c r="M2298" s="170">
        <v>1.0192476000000001E-2</v>
      </c>
      <c r="N2298" s="170">
        <v>0</v>
      </c>
      <c r="O2298" s="170">
        <v>0</v>
      </c>
      <c r="Q2298" s="69">
        <v>0</v>
      </c>
      <c r="S2298" s="116">
        <v>1.7149271E-3</v>
      </c>
      <c r="T2298" s="116">
        <v>1.6372087E-3</v>
      </c>
      <c r="U2298" s="199">
        <v>7.7718367999999997E-5</v>
      </c>
      <c r="V2298" s="116">
        <v>0</v>
      </c>
      <c r="X2298" s="172">
        <v>5.2073924999999998E-6</v>
      </c>
    </row>
    <row r="2299" spans="1:24" ht="14.4">
      <c r="A2299" t="s">
        <v>2029</v>
      </c>
      <c r="B2299" s="85" t="s">
        <v>947</v>
      </c>
      <c r="C2299" s="113" t="str">
        <f t="shared" si="426"/>
        <v>F.106.06.102</v>
      </c>
      <c r="D2299" s="9" t="s">
        <v>1287</v>
      </c>
      <c r="E2299" s="112" t="s">
        <v>362</v>
      </c>
      <c r="F2299" s="115" t="str">
        <f t="shared" si="427"/>
        <v>ASA (Acrylonitrile styrene acrylate)  waste combustion - clean tech without heat reco</v>
      </c>
      <c r="G2299" s="146">
        <v>2.2000000000000002</v>
      </c>
      <c r="H2299" s="8">
        <f t="shared" si="430"/>
        <v>2.2000000000000002</v>
      </c>
      <c r="J2299" s="169">
        <v>0.34139028900000001</v>
      </c>
      <c r="K2299" s="8">
        <f t="shared" si="431"/>
        <v>0.34139028900000001</v>
      </c>
      <c r="L2299" s="170">
        <v>5.202E-3</v>
      </c>
      <c r="M2299" s="170">
        <v>6.1882889999999996E-3</v>
      </c>
      <c r="N2299" s="170">
        <v>0</v>
      </c>
      <c r="O2299" s="170">
        <v>0.33</v>
      </c>
      <c r="Q2299" s="69">
        <v>0</v>
      </c>
      <c r="S2299" s="116">
        <v>3.6760803000000002E-2</v>
      </c>
      <c r="T2299" s="116">
        <v>3.5047908000000003E-2</v>
      </c>
      <c r="U2299" s="116">
        <v>1.7128957000000001E-3</v>
      </c>
      <c r="V2299" s="116">
        <v>0</v>
      </c>
      <c r="X2299" s="172">
        <v>6.4503468999999999E-5</v>
      </c>
    </row>
    <row r="2300" spans="1:24" ht="14.4">
      <c r="A2300" t="s">
        <v>2030</v>
      </c>
      <c r="B2300" s="85" t="s">
        <v>947</v>
      </c>
      <c r="C2300" s="113" t="str">
        <f t="shared" si="426"/>
        <v>F.106.06.103</v>
      </c>
      <c r="D2300" s="9" t="s">
        <v>1287</v>
      </c>
      <c r="E2300" s="112" t="s">
        <v>362</v>
      </c>
      <c r="F2300" s="115" t="str">
        <f t="shared" si="427"/>
        <v>Rosin (from wood, pine)  waste combustion - clean tech without heat recovery</v>
      </c>
      <c r="G2300" s="146">
        <v>0</v>
      </c>
      <c r="H2300" s="8">
        <f t="shared" si="430"/>
        <v>0</v>
      </c>
      <c r="J2300" s="169">
        <v>1.1390289E-2</v>
      </c>
      <c r="K2300" s="8">
        <f t="shared" si="431"/>
        <v>1.1390289E-2</v>
      </c>
      <c r="L2300" s="170">
        <v>5.202E-3</v>
      </c>
      <c r="M2300" s="170">
        <v>6.1882889999999996E-3</v>
      </c>
      <c r="N2300" s="170">
        <v>0</v>
      </c>
      <c r="O2300" s="170">
        <v>0</v>
      </c>
      <c r="Q2300" s="69">
        <v>0</v>
      </c>
      <c r="S2300" s="116">
        <v>1.0412056999999999E-3</v>
      </c>
      <c r="T2300" s="116">
        <v>9.9401957999999992E-4</v>
      </c>
      <c r="U2300" s="199">
        <v>4.7186152000000001E-5</v>
      </c>
      <c r="V2300" s="116">
        <v>0</v>
      </c>
      <c r="X2300" s="172">
        <v>3.1616312E-6</v>
      </c>
    </row>
    <row r="2301" spans="1:24" ht="14.4">
      <c r="B2301" s="85"/>
      <c r="C2301" s="113"/>
      <c r="D2301" s="1" t="s">
        <v>357</v>
      </c>
      <c r="E2301" s="112"/>
      <c r="H2301" s="8"/>
      <c r="Q2301"/>
      <c r="U2301" s="3"/>
      <c r="X2301" s="3"/>
    </row>
    <row r="2302" spans="1:24" ht="14.4">
      <c r="A2302" t="s">
        <v>1043</v>
      </c>
      <c r="B2302" s="85" t="s">
        <v>947</v>
      </c>
      <c r="C2302" s="113" t="str">
        <f t="shared" si="426"/>
        <v>F.108.01.101</v>
      </c>
      <c r="D2302" s="9" t="s">
        <v>357</v>
      </c>
      <c r="E2302" s="112" t="s">
        <v>361</v>
      </c>
      <c r="F2302" s="115" t="str">
        <f t="shared" si="427"/>
        <v>film HDPE 50 mu in mun waste inc</v>
      </c>
      <c r="G2302" s="146">
        <v>3.7368186666666671E-2</v>
      </c>
      <c r="H2302" s="8">
        <f t="shared" ref="H2302:H2313" si="432">G2302</f>
        <v>3.7368186666666671E-2</v>
      </c>
      <c r="J2302" s="169">
        <v>5.4234945348253004E-3</v>
      </c>
      <c r="K2302" s="8">
        <f t="shared" ref="K2302:K2313" si="433">J2302</f>
        <v>5.4234945348253004E-3</v>
      </c>
      <c r="L2302" s="170">
        <v>4.8804746241000002E-4</v>
      </c>
      <c r="M2302" s="170">
        <v>-6.6811043033470003E-4</v>
      </c>
      <c r="N2302" s="170">
        <v>-1.6704972500000001E-6</v>
      </c>
      <c r="O2302" s="170">
        <v>5.6052280000000003E-3</v>
      </c>
      <c r="Q2302" s="69">
        <v>-1.4737841</v>
      </c>
      <c r="S2302" s="116">
        <v>2.3895355E-4</v>
      </c>
      <c r="T2302" s="116">
        <v>2.9654485E-4</v>
      </c>
      <c r="U2302" s="199">
        <v>2.6005995000000001E-5</v>
      </c>
      <c r="V2302" s="199">
        <v>-8.3597302000000006E-5</v>
      </c>
      <c r="X2302" s="172">
        <v>-6.9823108999999996E-7</v>
      </c>
    </row>
    <row r="2303" spans="1:24" ht="14.4">
      <c r="A2303" t="s">
        <v>1044</v>
      </c>
      <c r="B2303" s="85" t="s">
        <v>947</v>
      </c>
      <c r="C2303" s="113" t="str">
        <f t="shared" si="426"/>
        <v>F.108.01.102</v>
      </c>
      <c r="D2303" s="9" t="s">
        <v>357</v>
      </c>
      <c r="E2303" s="112" t="s">
        <v>361</v>
      </c>
      <c r="F2303" s="115" t="str">
        <f t="shared" si="427"/>
        <v>film LDPE 50 mu in mun waste inc</v>
      </c>
      <c r="G2303" s="146">
        <v>3.7368186666666671E-2</v>
      </c>
      <c r="H2303" s="8">
        <f t="shared" si="432"/>
        <v>3.7368186666666671E-2</v>
      </c>
      <c r="J2303" s="169">
        <v>5.4234945348253004E-3</v>
      </c>
      <c r="K2303" s="8">
        <f t="shared" si="433"/>
        <v>5.4234945348253004E-3</v>
      </c>
      <c r="L2303" s="170">
        <v>4.8804746241000002E-4</v>
      </c>
      <c r="M2303" s="170">
        <v>-6.6811043033470003E-4</v>
      </c>
      <c r="N2303" s="170">
        <v>-1.6704972500000001E-6</v>
      </c>
      <c r="O2303" s="170">
        <v>5.6052280000000003E-3</v>
      </c>
      <c r="Q2303" s="69">
        <v>-1.4737841</v>
      </c>
      <c r="S2303" s="116">
        <v>2.3895355E-4</v>
      </c>
      <c r="T2303" s="116">
        <v>2.9654485E-4</v>
      </c>
      <c r="U2303" s="199">
        <v>2.6005995000000001E-5</v>
      </c>
      <c r="V2303" s="199">
        <v>-8.3597302000000006E-5</v>
      </c>
      <c r="X2303" s="172">
        <v>-6.9823108999999996E-7</v>
      </c>
    </row>
    <row r="2304" spans="1:24" ht="14.4">
      <c r="A2304" t="s">
        <v>1045</v>
      </c>
      <c r="B2304" s="85" t="s">
        <v>947</v>
      </c>
      <c r="C2304" s="113" t="str">
        <f t="shared" si="426"/>
        <v>F.108.01.103</v>
      </c>
      <c r="D2304" s="9" t="s">
        <v>357</v>
      </c>
      <c r="E2304" s="112" t="s">
        <v>361</v>
      </c>
      <c r="F2304" s="115" t="str">
        <f t="shared" si="427"/>
        <v>film PC 50 mu in mun waste inc</v>
      </c>
      <c r="G2304" s="146">
        <v>7.0339573333333336E-2</v>
      </c>
      <c r="H2304" s="8">
        <f t="shared" si="432"/>
        <v>7.0339573333333336E-2</v>
      </c>
      <c r="J2304" s="169">
        <v>1.0398693315605801E-2</v>
      </c>
      <c r="K2304" s="8">
        <f t="shared" si="433"/>
        <v>1.0398693315605801E-2</v>
      </c>
      <c r="L2304" s="170">
        <v>4.1776918134E-4</v>
      </c>
      <c r="M2304" s="170">
        <v>-5.6858635569420005E-4</v>
      </c>
      <c r="N2304" s="170">
        <v>-1.4255100400000002E-6</v>
      </c>
      <c r="O2304" s="170">
        <v>1.0550936E-2</v>
      </c>
      <c r="Q2304" s="69">
        <v>-1.257646</v>
      </c>
      <c r="S2304" s="116">
        <v>8.2847685000000005E-4</v>
      </c>
      <c r="T2304" s="116">
        <v>8.4849703999999998E-4</v>
      </c>
      <c r="U2304" s="199">
        <v>5.1317133000000001E-5</v>
      </c>
      <c r="V2304" s="199">
        <v>-7.1337319999999993E-5</v>
      </c>
      <c r="X2304" s="172">
        <v>4.7708954000000002E-7</v>
      </c>
    </row>
    <row r="2305" spans="1:24" ht="14.4">
      <c r="A2305" t="s">
        <v>1046</v>
      </c>
      <c r="B2305" s="85" t="s">
        <v>947</v>
      </c>
      <c r="C2305" s="113" t="str">
        <f t="shared" si="426"/>
        <v>F.108.01.104</v>
      </c>
      <c r="D2305" s="9" t="s">
        <v>357</v>
      </c>
      <c r="E2305" s="112" t="s">
        <v>361</v>
      </c>
      <c r="F2305" s="115" t="str">
        <f t="shared" si="427"/>
        <v>film PET / PE+EVOH+PE 62 mu in mun waste inc</v>
      </c>
      <c r="G2305" s="146">
        <v>5.2618666666666668E-2</v>
      </c>
      <c r="H2305" s="8">
        <f t="shared" si="432"/>
        <v>5.2618666666666668E-2</v>
      </c>
      <c r="J2305" s="169">
        <v>7.6997346904081002E-3</v>
      </c>
      <c r="K2305" s="8">
        <f t="shared" si="433"/>
        <v>7.6997346904081002E-3</v>
      </c>
      <c r="L2305" s="170">
        <v>5.4384578486999999E-4</v>
      </c>
      <c r="M2305" s="170">
        <v>-7.3506222945190016E-4</v>
      </c>
      <c r="N2305" s="170">
        <v>-1.8488650099999999E-6</v>
      </c>
      <c r="O2305" s="170">
        <v>7.8928000000000002E-3</v>
      </c>
      <c r="Q2305" s="69">
        <v>-1.6311479</v>
      </c>
      <c r="S2305" s="116">
        <v>4.4803303000000001E-4</v>
      </c>
      <c r="T2305" s="116">
        <v>5.0321445000000003E-4</v>
      </c>
      <c r="U2305" s="199">
        <v>3.7342004E-5</v>
      </c>
      <c r="V2305" s="199">
        <v>-9.2523429000000002E-5</v>
      </c>
      <c r="X2305" s="172">
        <v>-4.5657206000000003E-7</v>
      </c>
    </row>
    <row r="2306" spans="1:24" ht="14.4">
      <c r="A2306" t="s">
        <v>1047</v>
      </c>
      <c r="B2306" s="85" t="s">
        <v>947</v>
      </c>
      <c r="C2306" s="113" t="str">
        <f t="shared" si="426"/>
        <v>F.108.01.105</v>
      </c>
      <c r="D2306" s="9" t="s">
        <v>357</v>
      </c>
      <c r="E2306" s="112" t="s">
        <v>361</v>
      </c>
      <c r="F2306" s="115" t="str">
        <f t="shared" si="427"/>
        <v>film PET 50 mu in mun waste inc</v>
      </c>
      <c r="G2306" s="146">
        <v>7.2749573333333331E-2</v>
      </c>
      <c r="H2306" s="8">
        <f t="shared" si="432"/>
        <v>7.2749573333333331E-2</v>
      </c>
      <c r="J2306" s="169">
        <v>1.0778388552529699E-2</v>
      </c>
      <c r="K2306" s="8">
        <f t="shared" si="433"/>
        <v>1.0778388552529699E-2</v>
      </c>
      <c r="L2306" s="170">
        <v>3.6975800648000006E-4</v>
      </c>
      <c r="M2306" s="170">
        <v>-5.0254470129029998E-4</v>
      </c>
      <c r="N2306" s="170">
        <v>-1.2607526600000001E-6</v>
      </c>
      <c r="O2306" s="170">
        <v>1.0912435999999999E-2</v>
      </c>
      <c r="Q2306" s="69">
        <v>-1.1122898999999999</v>
      </c>
      <c r="S2306" s="116">
        <v>9.0390247999999997E-4</v>
      </c>
      <c r="T2306" s="116">
        <v>9.1362626E-4</v>
      </c>
      <c r="U2306" s="199">
        <v>5.3368524000000001E-5</v>
      </c>
      <c r="V2306" s="199">
        <v>-6.3092302999999994E-5</v>
      </c>
      <c r="X2306" s="172">
        <v>7.1598965000000005E-7</v>
      </c>
    </row>
    <row r="2307" spans="1:24" ht="14.4">
      <c r="A2307" t="s">
        <v>1048</v>
      </c>
      <c r="B2307" s="85" t="s">
        <v>947</v>
      </c>
      <c r="C2307" s="113" t="str">
        <f t="shared" si="426"/>
        <v>F.108.01.106</v>
      </c>
      <c r="D2307" s="9" t="s">
        <v>357</v>
      </c>
      <c r="E2307" s="112" t="s">
        <v>361</v>
      </c>
      <c r="F2307" s="115" t="str">
        <f t="shared" si="427"/>
        <v>film PET+ALOx / LDPE 62 mu in mun waste inc</v>
      </c>
      <c r="G2307" s="146">
        <v>5.2160622666666677E-2</v>
      </c>
      <c r="H2307" s="8">
        <f t="shared" si="432"/>
        <v>5.2160622666666677E-2</v>
      </c>
      <c r="J2307" s="169">
        <v>7.6227218577818012E-3</v>
      </c>
      <c r="K2307" s="8">
        <f t="shared" si="433"/>
        <v>7.6227218577818012E-3</v>
      </c>
      <c r="L2307" s="170">
        <v>5.4372536714999997E-4</v>
      </c>
      <c r="M2307" s="170">
        <v>-7.4323729927819988E-4</v>
      </c>
      <c r="N2307" s="170">
        <v>-1.8596100900000001E-6</v>
      </c>
      <c r="O2307" s="170">
        <v>7.8240934000000009E-3</v>
      </c>
      <c r="Q2307" s="69">
        <v>-1.6406276</v>
      </c>
      <c r="S2307" s="116">
        <v>4.3757817000000002E-4</v>
      </c>
      <c r="T2307" s="116">
        <v>4.9368839999999997E-4</v>
      </c>
      <c r="U2307" s="199">
        <v>3.6950923000000002E-5</v>
      </c>
      <c r="V2307" s="199">
        <v>-9.3061147000000004E-5</v>
      </c>
      <c r="X2307" s="172">
        <v>-4.8251777000000002E-7</v>
      </c>
    </row>
    <row r="2308" spans="1:24" ht="14.4">
      <c r="A2308" t="s">
        <v>1049</v>
      </c>
      <c r="B2308" s="85" t="s">
        <v>947</v>
      </c>
      <c r="C2308" s="113" t="str">
        <f t="shared" si="426"/>
        <v>F.108.01.107</v>
      </c>
      <c r="D2308" s="9" t="s">
        <v>357</v>
      </c>
      <c r="E2308" s="112" t="s">
        <v>361</v>
      </c>
      <c r="F2308" s="115" t="str">
        <f t="shared" si="427"/>
        <v>film PET+PVOH / LDPE 62 mu in mun waste inc</v>
      </c>
      <c r="G2308" s="146">
        <v>7.6064906666666668E-2</v>
      </c>
      <c r="H2308" s="8">
        <f t="shared" si="432"/>
        <v>7.6064906666666668E-2</v>
      </c>
      <c r="J2308" s="169">
        <v>1.12050586385738E-2</v>
      </c>
      <c r="K2308" s="8">
        <f t="shared" si="433"/>
        <v>1.12050586385738E-2</v>
      </c>
      <c r="L2308" s="170">
        <v>5.4500717706999996E-4</v>
      </c>
      <c r="M2308" s="170">
        <v>-7.4781676214619999E-4</v>
      </c>
      <c r="N2308" s="170">
        <v>-1.8677763499999999E-6</v>
      </c>
      <c r="O2308" s="170">
        <v>1.1409736E-2</v>
      </c>
      <c r="Q2308" s="69">
        <v>-1.6478322000000001</v>
      </c>
      <c r="S2308" s="116">
        <v>8.2367371000000001E-4</v>
      </c>
      <c r="T2308" s="116">
        <v>8.6211489E-4</v>
      </c>
      <c r="U2308" s="199">
        <v>5.5028636999999998E-5</v>
      </c>
      <c r="V2308" s="199">
        <v>-9.3469813E-5</v>
      </c>
      <c r="X2308" s="172">
        <v>1.7481943E-7</v>
      </c>
    </row>
    <row r="2309" spans="1:24" ht="14.4">
      <c r="A2309" t="s">
        <v>1050</v>
      </c>
      <c r="B2309" s="85" t="s">
        <v>947</v>
      </c>
      <c r="C2309" s="113" t="str">
        <f t="shared" si="426"/>
        <v>F.108.01.108</v>
      </c>
      <c r="D2309" s="9" t="s">
        <v>357</v>
      </c>
      <c r="E2309" s="112" t="s">
        <v>361</v>
      </c>
      <c r="F2309" s="115" t="str">
        <f t="shared" si="427"/>
        <v>film PLA (biobased) 50 mu in mun waste inc</v>
      </c>
      <c r="G2309" s="146">
        <v>-6.5868514000000003E-2</v>
      </c>
      <c r="H2309" s="8">
        <f t="shared" si="432"/>
        <v>-6.5868514000000003E-2</v>
      </c>
      <c r="J2309" s="169">
        <v>-9.9847854455061003E-3</v>
      </c>
      <c r="K2309" s="8">
        <f t="shared" si="433"/>
        <v>-9.9847854455061003E-3</v>
      </c>
      <c r="L2309" s="170">
        <v>2.8921706495E-4</v>
      </c>
      <c r="M2309" s="170">
        <v>-3.9273973113610004E-4</v>
      </c>
      <c r="N2309" s="170">
        <v>-9.856793200000001E-7</v>
      </c>
      <c r="O2309" s="170">
        <v>-9.8802770999999994E-3</v>
      </c>
      <c r="Q2309" s="69">
        <v>-0.86960846999999997</v>
      </c>
      <c r="S2309" s="116">
        <v>-1.2862033E-3</v>
      </c>
      <c r="T2309" s="116">
        <v>-1.1856667E-3</v>
      </c>
      <c r="U2309" s="199">
        <v>-5.1209884000000002E-5</v>
      </c>
      <c r="V2309" s="199">
        <v>-4.9326709999999997E-5</v>
      </c>
      <c r="X2309" s="172">
        <v>-2.8626140999999998E-6</v>
      </c>
    </row>
    <row r="2310" spans="1:24" ht="14.4">
      <c r="A2310" t="s">
        <v>1051</v>
      </c>
      <c r="B2310" s="85" t="s">
        <v>947</v>
      </c>
      <c r="C2310" s="113" t="str">
        <f t="shared" si="426"/>
        <v>F.108.01.109</v>
      </c>
      <c r="D2310" s="9" t="s">
        <v>357</v>
      </c>
      <c r="E2310" s="112" t="s">
        <v>361</v>
      </c>
      <c r="F2310" s="115" t="str">
        <f t="shared" si="427"/>
        <v>film PP 50 mu in mun waste inc</v>
      </c>
      <c r="G2310" s="146">
        <v>4.0446359333333334E-2</v>
      </c>
      <c r="H2310" s="8">
        <f t="shared" si="432"/>
        <v>4.0446359333333334E-2</v>
      </c>
      <c r="J2310" s="169">
        <v>5.902294114673E-3</v>
      </c>
      <c r="K2310" s="8">
        <f t="shared" si="433"/>
        <v>5.902294114673E-3</v>
      </c>
      <c r="L2310" s="170">
        <v>4.4736003923E-4</v>
      </c>
      <c r="M2310" s="170">
        <v>-6.1049116202700001E-4</v>
      </c>
      <c r="N2310" s="170">
        <v>-1.5286625299999999E-6</v>
      </c>
      <c r="O2310" s="170">
        <v>6.0669538999999998E-3</v>
      </c>
      <c r="Q2310" s="69">
        <v>-1.3486514999999999</v>
      </c>
      <c r="S2310" s="116">
        <v>3.2030671E-4</v>
      </c>
      <c r="T2310" s="116">
        <v>3.6826854E-4</v>
      </c>
      <c r="U2310" s="199">
        <v>2.8537591000000001E-5</v>
      </c>
      <c r="V2310" s="199">
        <v>-7.6499417999999997E-5</v>
      </c>
      <c r="X2310" s="172">
        <v>-4.6419825999999998E-7</v>
      </c>
    </row>
    <row r="2311" spans="1:24" ht="14.4">
      <c r="A2311" t="s">
        <v>1052</v>
      </c>
      <c r="B2311" s="85" t="s">
        <v>947</v>
      </c>
      <c r="C2311" s="113" t="str">
        <f t="shared" si="426"/>
        <v>F.108.01.110</v>
      </c>
      <c r="D2311" s="9" t="s">
        <v>357</v>
      </c>
      <c r="E2311" s="112" t="s">
        <v>361</v>
      </c>
      <c r="F2311" s="115" t="str">
        <f t="shared" si="427"/>
        <v>film PP+PVDC 62 mu in mun waste inc</v>
      </c>
      <c r="G2311" s="146">
        <v>4.3470098666666672E-2</v>
      </c>
      <c r="H2311" s="8">
        <f t="shared" si="432"/>
        <v>4.3470098666666672E-2</v>
      </c>
      <c r="J2311" s="169">
        <v>6.3541453703856998E-3</v>
      </c>
      <c r="K2311" s="8">
        <f t="shared" si="433"/>
        <v>6.3541453703856998E-3</v>
      </c>
      <c r="L2311" s="170">
        <v>4.5735368679999998E-4</v>
      </c>
      <c r="M2311" s="170">
        <v>-6.2216293508430003E-4</v>
      </c>
      <c r="N2311" s="170">
        <v>-1.5601813299999999E-6</v>
      </c>
      <c r="O2311" s="170">
        <v>6.5205148000000001E-3</v>
      </c>
      <c r="Q2311" s="69">
        <v>-1.3764588</v>
      </c>
      <c r="S2311" s="116">
        <v>3.6261893000000001E-4</v>
      </c>
      <c r="T2311" s="116">
        <v>4.0990470000000002E-4</v>
      </c>
      <c r="U2311" s="199">
        <v>3.0790958999999998E-5</v>
      </c>
      <c r="V2311" s="199">
        <v>-7.8076725000000006E-5</v>
      </c>
      <c r="X2311" s="172">
        <v>-4.1224427000000002E-7</v>
      </c>
    </row>
    <row r="2312" spans="1:24" ht="14.4">
      <c r="A2312" t="s">
        <v>1053</v>
      </c>
      <c r="B2312" s="85" t="s">
        <v>947</v>
      </c>
      <c r="C2312" s="113" t="str">
        <f t="shared" si="426"/>
        <v>F.108.01.111</v>
      </c>
      <c r="D2312" s="9" t="s">
        <v>357</v>
      </c>
      <c r="E2312" s="112" t="s">
        <v>361</v>
      </c>
      <c r="F2312" s="115" t="str">
        <f t="shared" si="427"/>
        <v>film PS (shrink) 50 mu in mun waste inc</v>
      </c>
      <c r="G2312" s="146">
        <v>6.1225665333333332E-2</v>
      </c>
      <c r="H2312" s="8">
        <f t="shared" si="432"/>
        <v>6.1225665333333332E-2</v>
      </c>
      <c r="J2312" s="169">
        <v>8.9960169961707994E-3</v>
      </c>
      <c r="K2312" s="8">
        <f t="shared" si="433"/>
        <v>8.9960169961707994E-3</v>
      </c>
      <c r="L2312" s="170">
        <v>5.0681076765000011E-4</v>
      </c>
      <c r="M2312" s="170">
        <v>-6.9291003664919987E-4</v>
      </c>
      <c r="N2312" s="170">
        <v>-1.7335348299999999E-6</v>
      </c>
      <c r="O2312" s="170">
        <v>9.1838497999999994E-3</v>
      </c>
      <c r="Q2312" s="69">
        <v>-1.5293985999999999</v>
      </c>
      <c r="S2312" s="116">
        <v>6.1249937E-4</v>
      </c>
      <c r="T2312" s="116">
        <v>6.5526498000000001E-4</v>
      </c>
      <c r="U2312" s="199">
        <v>4.3986304E-5</v>
      </c>
      <c r="V2312" s="199">
        <v>-8.6751917000000005E-5</v>
      </c>
      <c r="X2312" s="172">
        <v>-9.8476978000000002E-8</v>
      </c>
    </row>
    <row r="2313" spans="1:24" ht="14.4">
      <c r="A2313" t="s">
        <v>2031</v>
      </c>
      <c r="B2313" s="85" t="s">
        <v>947</v>
      </c>
      <c r="C2313" s="113" t="str">
        <f t="shared" si="426"/>
        <v>F.108.01.112</v>
      </c>
      <c r="D2313" s="9" t="s">
        <v>357</v>
      </c>
      <c r="E2313" s="112" t="s">
        <v>361</v>
      </c>
      <c r="F2313" s="115" t="str">
        <f t="shared" si="427"/>
        <v>film PVC (stiff shrink) 50 mu in mun waste inc</v>
      </c>
      <c r="G2313" s="146">
        <v>3.2020007333333336E-2</v>
      </c>
      <c r="H2313" s="8">
        <f t="shared" si="432"/>
        <v>3.2020007333333336E-2</v>
      </c>
      <c r="J2313" s="169">
        <v>4.5946674086968994E-3</v>
      </c>
      <c r="K2313" s="8">
        <f t="shared" si="433"/>
        <v>4.5946674086968994E-3</v>
      </c>
      <c r="L2313" s="170">
        <v>2.4277903027999998E-4</v>
      </c>
      <c r="M2313" s="170">
        <v>-4.5012417692310007E-4</v>
      </c>
      <c r="N2313" s="170">
        <v>-9.8854465999999995E-7</v>
      </c>
      <c r="O2313" s="170">
        <v>4.8030010999999999E-3</v>
      </c>
      <c r="Q2313" s="69">
        <v>-0.87213640000000003</v>
      </c>
      <c r="S2313" s="116">
        <v>2.9303929999999998E-4</v>
      </c>
      <c r="T2313" s="116">
        <v>3.2003665E-4</v>
      </c>
      <c r="U2313" s="199">
        <v>2.2472754E-5</v>
      </c>
      <c r="V2313" s="199">
        <v>-4.9470101000000002E-5</v>
      </c>
      <c r="X2313" s="172">
        <v>-1.6493972000000001E-7</v>
      </c>
    </row>
    <row r="2314" spans="1:24" ht="14.4">
      <c r="B2314" s="85"/>
      <c r="C2314" s="113"/>
      <c r="D2314" s="1" t="s">
        <v>269</v>
      </c>
      <c r="E2314" s="112"/>
      <c r="H2314" s="8"/>
      <c r="Q2314"/>
      <c r="U2314" s="3"/>
      <c r="V2314" s="3"/>
      <c r="X2314" s="3"/>
    </row>
    <row r="2315" spans="1:24" ht="14.4">
      <c r="A2315" t="s">
        <v>1054</v>
      </c>
      <c r="B2315" s="85" t="s">
        <v>947</v>
      </c>
      <c r="C2315" s="113" t="str">
        <f t="shared" si="426"/>
        <v>F.110.01.100</v>
      </c>
      <c r="D2315" s="9" t="s">
        <v>269</v>
      </c>
      <c r="E2315" s="112" t="s">
        <v>362</v>
      </c>
      <c r="F2315" s="115" t="str">
        <f t="shared" si="427"/>
        <v>Metals open loop recycling credit</v>
      </c>
      <c r="G2315" s="146">
        <v>0</v>
      </c>
      <c r="H2315" s="8">
        <f t="shared" ref="H2315:H2328" si="434">G2315</f>
        <v>0</v>
      </c>
      <c r="J2315" s="169">
        <v>0</v>
      </c>
      <c r="K2315" s="8">
        <f t="shared" ref="K2315:K2328" si="435">J2315</f>
        <v>0</v>
      </c>
      <c r="L2315" s="170">
        <v>0</v>
      </c>
      <c r="M2315" s="170">
        <v>0</v>
      </c>
      <c r="N2315" s="170">
        <v>0</v>
      </c>
      <c r="O2315" s="170">
        <v>0</v>
      </c>
      <c r="Q2315" s="69">
        <v>0</v>
      </c>
      <c r="S2315" s="116">
        <v>0</v>
      </c>
      <c r="T2315" s="116">
        <v>0</v>
      </c>
      <c r="U2315" s="116">
        <v>0</v>
      </c>
      <c r="V2315" s="116">
        <v>0</v>
      </c>
      <c r="X2315" s="69">
        <v>0</v>
      </c>
    </row>
    <row r="2316" spans="1:24" ht="14.4">
      <c r="A2316" t="s">
        <v>2032</v>
      </c>
      <c r="B2316" s="85" t="s">
        <v>947</v>
      </c>
      <c r="C2316" s="113" t="str">
        <f t="shared" si="426"/>
        <v>F.110.01.101</v>
      </c>
      <c r="D2316" s="9" t="s">
        <v>269</v>
      </c>
      <c r="E2316" s="112" t="s">
        <v>362</v>
      </c>
      <c r="F2316" s="115" t="str">
        <f t="shared" si="427"/>
        <v>Aluminium  recycling credit closed loop (79% virgin part trade mix)</v>
      </c>
      <c r="G2316" s="146">
        <v>-3.4018365333333334</v>
      </c>
      <c r="H2316" s="8">
        <f t="shared" si="434"/>
        <v>-3.4018365333333334</v>
      </c>
      <c r="J2316" s="169">
        <v>-1.4376776188528</v>
      </c>
      <c r="K2316" s="8">
        <f t="shared" si="435"/>
        <v>-1.4376776188528</v>
      </c>
      <c r="L2316" s="170">
        <v>-1.1797432532599999E-2</v>
      </c>
      <c r="M2316" s="170">
        <v>-3.9946342189999998E-2</v>
      </c>
      <c r="N2316" s="170">
        <v>-0.87565836413019993</v>
      </c>
      <c r="O2316" s="170">
        <v>-0.51027548</v>
      </c>
      <c r="Q2316" s="69">
        <v>-51.505158999999999</v>
      </c>
      <c r="S2316" s="116">
        <v>-6.6617204999999999E-2</v>
      </c>
      <c r="T2316" s="116">
        <v>-6.3579928999999993E-2</v>
      </c>
      <c r="U2316" s="116">
        <v>-2.8396343999999999E-3</v>
      </c>
      <c r="V2316" s="116">
        <v>-1.9764186000000001E-4</v>
      </c>
      <c r="X2316" s="69">
        <v>-1.2884530000000001E-4</v>
      </c>
    </row>
    <row r="2317" spans="1:24" ht="14.4">
      <c r="A2317" t="s">
        <v>2033</v>
      </c>
      <c r="B2317" s="85" t="s">
        <v>947</v>
      </c>
      <c r="C2317" s="113" t="str">
        <f t="shared" si="426"/>
        <v>F.110.01.102</v>
      </c>
      <c r="D2317" s="9" t="s">
        <v>269</v>
      </c>
      <c r="E2317" s="112" t="s">
        <v>362</v>
      </c>
      <c r="F2317" s="115" t="str">
        <f t="shared" si="427"/>
        <v>Copper  recycling credit closed loop (45% virgin part in trade mix)</v>
      </c>
      <c r="G2317" s="146">
        <v>-1.3564783333333335</v>
      </c>
      <c r="H2317" s="8">
        <f t="shared" si="434"/>
        <v>-1.3564783333333335</v>
      </c>
      <c r="J2317" s="169">
        <v>-2.3073470536263279</v>
      </c>
      <c r="K2317" s="8">
        <f t="shared" si="435"/>
        <v>-2.3073470536263279</v>
      </c>
      <c r="L2317" s="170">
        <v>-6.4472828369999999E-2</v>
      </c>
      <c r="M2317" s="170">
        <v>-0.13359479829999998</v>
      </c>
      <c r="N2317" s="170">
        <v>-1.9058076769563281</v>
      </c>
      <c r="O2317" s="170">
        <v>-0.20347175000000001</v>
      </c>
      <c r="Q2317" s="69">
        <v>-22.408283999999998</v>
      </c>
      <c r="S2317" s="116">
        <v>-7.1232931999999999E-2</v>
      </c>
      <c r="T2317" s="116">
        <v>-6.7834121999999997E-2</v>
      </c>
      <c r="U2317" s="116">
        <v>-1.8840136999999999E-3</v>
      </c>
      <c r="V2317" s="116">
        <v>-1.5147966000000001E-3</v>
      </c>
      <c r="X2317" s="69">
        <v>-8.5993804000000004E-4</v>
      </c>
    </row>
    <row r="2318" spans="1:24" ht="14.4">
      <c r="A2318" t="s">
        <v>2034</v>
      </c>
      <c r="B2318" s="85" t="s">
        <v>947</v>
      </c>
      <c r="C2318" s="113" t="str">
        <f t="shared" si="426"/>
        <v>F.110.01.103</v>
      </c>
      <c r="D2318" s="9" t="s">
        <v>269</v>
      </c>
      <c r="E2318" s="112" t="s">
        <v>362</v>
      </c>
      <c r="F2318" s="115" t="str">
        <f t="shared" si="427"/>
        <v>Gold  recycling credit closed loop (80% virgin part trade mix)</v>
      </c>
      <c r="G2318" s="146">
        <v>-37572.821333333333</v>
      </c>
      <c r="H2318" s="8">
        <f t="shared" si="434"/>
        <v>-37572.821333333333</v>
      </c>
      <c r="J2318" s="169">
        <v>-36208.621729605518</v>
      </c>
      <c r="K2318" s="8">
        <f t="shared" si="435"/>
        <v>-36208.621729605518</v>
      </c>
      <c r="L2318" s="170">
        <v>-695.73028999999997</v>
      </c>
      <c r="M2318" s="170">
        <v>-7061.08749960552</v>
      </c>
      <c r="N2318" s="170">
        <v>-22815.880740000001</v>
      </c>
      <c r="O2318" s="170">
        <v>-5635.9232000000002</v>
      </c>
      <c r="Q2318" s="69">
        <v>-66020.547999999995</v>
      </c>
      <c r="S2318" s="116">
        <v>-2287.7354999999998</v>
      </c>
      <c r="T2318" s="116">
        <v>-2205.7496999999998</v>
      </c>
      <c r="U2318" s="116">
        <v>-77.573492999999999</v>
      </c>
      <c r="V2318" s="116">
        <v>-4.4123215</v>
      </c>
      <c r="X2318" s="69">
        <v>-54.554135000000002</v>
      </c>
    </row>
    <row r="2319" spans="1:24" ht="14.4">
      <c r="A2319" t="s">
        <v>2035</v>
      </c>
      <c r="B2319" s="85" t="s">
        <v>947</v>
      </c>
      <c r="C2319" s="113" t="str">
        <f t="shared" si="426"/>
        <v>F.110.01.104</v>
      </c>
      <c r="D2319" s="9" t="s">
        <v>269</v>
      </c>
      <c r="E2319" s="112" t="s">
        <v>362</v>
      </c>
      <c r="F2319" s="115" t="str">
        <f t="shared" si="427"/>
        <v>Lead  recycling credit  closed loop (25% virgin part in trade mix)</v>
      </c>
      <c r="G2319" s="146">
        <v>-0.29645461333333334</v>
      </c>
      <c r="H2319" s="8">
        <f t="shared" si="434"/>
        <v>-0.29645461333333334</v>
      </c>
      <c r="J2319" s="169">
        <v>-0.56622685344019108</v>
      </c>
      <c r="K2319" s="8">
        <f t="shared" si="435"/>
        <v>-0.56622685344019108</v>
      </c>
      <c r="L2319" s="170">
        <v>-1.8126896019999998E-2</v>
      </c>
      <c r="M2319" s="170">
        <v>-8.8904286899000012E-2</v>
      </c>
      <c r="N2319" s="170">
        <v>-0.41472747852119113</v>
      </c>
      <c r="O2319" s="170">
        <v>-4.4468191999999997E-2</v>
      </c>
      <c r="Q2319" s="69">
        <v>-5.3824342999999999</v>
      </c>
      <c r="S2319" s="116">
        <v>-3.1400083000000002E-2</v>
      </c>
      <c r="T2319" s="116">
        <v>-3.0137285E-2</v>
      </c>
      <c r="U2319" s="116">
        <v>-6.9866404000000005E-4</v>
      </c>
      <c r="V2319" s="116">
        <v>-5.6413394999999997E-4</v>
      </c>
      <c r="X2319" s="172">
        <v>-4.6885358999999998E-5</v>
      </c>
    </row>
    <row r="2320" spans="1:24" ht="14.4">
      <c r="A2320" t="s">
        <v>2036</v>
      </c>
      <c r="B2320" s="85" t="s">
        <v>947</v>
      </c>
      <c r="C2320" s="113" t="str">
        <f t="shared" si="426"/>
        <v>F.110.01.105</v>
      </c>
      <c r="D2320" s="9" t="s">
        <v>269</v>
      </c>
      <c r="E2320" s="112" t="s">
        <v>362</v>
      </c>
      <c r="F2320" s="115" t="str">
        <f t="shared" si="427"/>
        <v>Magnesium  recycling credit closed loop (90% virgin part in trade mix)</v>
      </c>
      <c r="G2320" s="146">
        <v>-27.488760666666668</v>
      </c>
      <c r="H2320" s="8">
        <f t="shared" si="434"/>
        <v>-27.488760666666668</v>
      </c>
      <c r="J2320" s="169">
        <v>-4.7129069024843275</v>
      </c>
      <c r="K2320" s="8">
        <f t="shared" si="435"/>
        <v>-4.7129069024843275</v>
      </c>
      <c r="L2320" s="170">
        <v>-7.6300276357999991E-2</v>
      </c>
      <c r="M2320" s="170">
        <v>-0.39833631256999996</v>
      </c>
      <c r="N2320" s="170">
        <v>-0.11495621355632804</v>
      </c>
      <c r="O2320" s="170">
        <v>-4.1233141</v>
      </c>
      <c r="Q2320" s="69">
        <v>-362.80975000000001</v>
      </c>
      <c r="S2320" s="116">
        <v>-0.57754282999999995</v>
      </c>
      <c r="T2320" s="116">
        <v>-0.53262792999999997</v>
      </c>
      <c r="U2320" s="116">
        <v>-2.3165438999999999E-2</v>
      </c>
      <c r="V2320" s="116">
        <v>-2.1749458999999999E-2</v>
      </c>
      <c r="X2320" s="69">
        <v>-1.3146217E-3</v>
      </c>
    </row>
    <row r="2321" spans="1:24" ht="14.4">
      <c r="A2321" t="s">
        <v>2037</v>
      </c>
      <c r="B2321" s="85" t="s">
        <v>947</v>
      </c>
      <c r="C2321" s="113" t="str">
        <f t="shared" si="426"/>
        <v>F.110.01.106</v>
      </c>
      <c r="D2321" s="9" t="s">
        <v>269</v>
      </c>
      <c r="E2321" s="112" t="s">
        <v>362</v>
      </c>
      <c r="F2321" s="115" t="str">
        <f t="shared" si="427"/>
        <v>Nickel  recycling credit closed loop (66% virgin part in trade mix)</v>
      </c>
      <c r="G2321" s="146">
        <v>-8.227506</v>
      </c>
      <c r="H2321" s="8">
        <f t="shared" si="434"/>
        <v>-8.227506</v>
      </c>
      <c r="J2321" s="169">
        <v>-19.808525883101037</v>
      </c>
      <c r="K2321" s="8">
        <f t="shared" si="435"/>
        <v>-19.808525883101037</v>
      </c>
      <c r="L2321" s="170">
        <v>-0.37378416151909999</v>
      </c>
      <c r="M2321" s="170">
        <v>-9.2737639245540002</v>
      </c>
      <c r="N2321" s="170">
        <v>-8.9268518970279391</v>
      </c>
      <c r="O2321" s="170">
        <v>-1.2341259</v>
      </c>
      <c r="Q2321" s="69">
        <v>-160.37281999999999</v>
      </c>
      <c r="S2321" s="116">
        <v>-3.0061976000000001</v>
      </c>
      <c r="T2321" s="116">
        <v>-2.9316099000000002</v>
      </c>
      <c r="U2321" s="116">
        <v>-5.9913308999999998E-2</v>
      </c>
      <c r="V2321" s="116">
        <v>-1.4674311000000001E-2</v>
      </c>
      <c r="X2321" s="69">
        <v>-3.0954098999999998E-3</v>
      </c>
    </row>
    <row r="2322" spans="1:24" ht="14.4">
      <c r="A2322" t="s">
        <v>2038</v>
      </c>
      <c r="B2322" s="85" t="s">
        <v>947</v>
      </c>
      <c r="C2322" s="113" t="str">
        <f t="shared" si="426"/>
        <v>F.110.01.107</v>
      </c>
      <c r="D2322" s="9" t="s">
        <v>269</v>
      </c>
      <c r="E2322" s="112" t="s">
        <v>362</v>
      </c>
      <c r="F2322" s="115" t="str">
        <f t="shared" si="427"/>
        <v>Palladium  recycling credit  closed loop (91% virgin part in trade mix)</v>
      </c>
      <c r="G2322" s="146">
        <v>-21255.69466666667</v>
      </c>
      <c r="H2322" s="8">
        <f t="shared" si="434"/>
        <v>-21255.69466666667</v>
      </c>
      <c r="J2322" s="169">
        <v>-27010.489980562845</v>
      </c>
      <c r="K2322" s="8">
        <f t="shared" si="435"/>
        <v>-27010.489980562845</v>
      </c>
      <c r="L2322" s="170">
        <v>-618.13195081200001</v>
      </c>
      <c r="M2322" s="170">
        <v>-14734.007390745841</v>
      </c>
      <c r="N2322" s="170">
        <v>-8469.9964390050009</v>
      </c>
      <c r="O2322" s="170">
        <v>-3188.3542000000002</v>
      </c>
      <c r="Q2322" s="69">
        <v>-326775.55</v>
      </c>
      <c r="S2322" s="116">
        <v>-4905.0268999999998</v>
      </c>
      <c r="T2322" s="116">
        <v>-4774.0015999999996</v>
      </c>
      <c r="U2322" s="116">
        <v>-101.24494</v>
      </c>
      <c r="V2322" s="116">
        <v>-29.780351</v>
      </c>
      <c r="X2322" s="69">
        <v>-5.7669699999999997</v>
      </c>
    </row>
    <row r="2323" spans="1:24" ht="14.4">
      <c r="A2323" t="s">
        <v>2039</v>
      </c>
      <c r="B2323" s="85" t="s">
        <v>947</v>
      </c>
      <c r="C2323" s="113" t="str">
        <f t="shared" si="426"/>
        <v>F.110.01.108</v>
      </c>
      <c r="D2323" s="9" t="s">
        <v>269</v>
      </c>
      <c r="E2323" s="112" t="s">
        <v>362</v>
      </c>
      <c r="F2323" s="115" t="str">
        <f t="shared" si="427"/>
        <v>Platinum  recycling credit  closed loop (88.5% virgin part in trade mix)</v>
      </c>
      <c r="G2323" s="146">
        <v>-28401.432000000001</v>
      </c>
      <c r="H2323" s="8">
        <f t="shared" si="434"/>
        <v>-28401.432000000001</v>
      </c>
      <c r="J2323" s="169">
        <v>-20733.173881484305</v>
      </c>
      <c r="K2323" s="8">
        <f t="shared" si="435"/>
        <v>-20733.173881484305</v>
      </c>
      <c r="L2323" s="170">
        <v>-337.30699690000006</v>
      </c>
      <c r="M2323" s="170">
        <v>-7898.508411674301</v>
      </c>
      <c r="N2323" s="170">
        <v>-8237.1436729100005</v>
      </c>
      <c r="O2323" s="170">
        <v>-4260.2147999999997</v>
      </c>
      <c r="Q2323" s="69">
        <v>-398513.72</v>
      </c>
      <c r="S2323" s="116">
        <v>-2912.5866000000001</v>
      </c>
      <c r="T2323" s="116">
        <v>-2804.3732</v>
      </c>
      <c r="U2323" s="116">
        <v>-66.832035000000005</v>
      </c>
      <c r="V2323" s="116">
        <v>-41.381337000000002</v>
      </c>
      <c r="X2323" s="69">
        <v>-5.8225594000000003</v>
      </c>
    </row>
    <row r="2324" spans="1:24" ht="14.4">
      <c r="A2324" t="s">
        <v>2040</v>
      </c>
      <c r="B2324" s="85" t="s">
        <v>947</v>
      </c>
      <c r="C2324" s="113" t="str">
        <f t="shared" si="426"/>
        <v>F.110.01.109</v>
      </c>
      <c r="D2324" s="9" t="s">
        <v>269</v>
      </c>
      <c r="E2324" s="112" t="s">
        <v>362</v>
      </c>
      <c r="F2324" s="115" t="str">
        <f t="shared" si="427"/>
        <v>Rhodium  recycling credit  closed loop (91% virgin part in trade mix)</v>
      </c>
      <c r="G2324" s="146">
        <v>-28655.185333333335</v>
      </c>
      <c r="H2324" s="8">
        <f t="shared" si="434"/>
        <v>-28655.185333333335</v>
      </c>
      <c r="J2324" s="169">
        <v>-17006.001184119497</v>
      </c>
      <c r="K2324" s="8">
        <f t="shared" si="435"/>
        <v>-17006.001184119497</v>
      </c>
      <c r="L2324" s="170">
        <v>-157.68111578999998</v>
      </c>
      <c r="M2324" s="170">
        <v>-4080.6306622295001</v>
      </c>
      <c r="N2324" s="170">
        <v>-8469.4116060999986</v>
      </c>
      <c r="O2324" s="170">
        <v>-4298.2777999999998</v>
      </c>
      <c r="Q2324" s="69">
        <v>-400413.56</v>
      </c>
      <c r="S2324" s="116">
        <v>-1739.8797</v>
      </c>
      <c r="T2324" s="116">
        <v>-1656.5019</v>
      </c>
      <c r="U2324" s="116">
        <v>-44.946452000000001</v>
      </c>
      <c r="V2324" s="116">
        <v>-38.431299000000003</v>
      </c>
      <c r="X2324" s="69">
        <v>-2.4166063000000002</v>
      </c>
    </row>
    <row r="2325" spans="1:24" ht="14.4">
      <c r="A2325" t="s">
        <v>2041</v>
      </c>
      <c r="B2325" s="85" t="s">
        <v>947</v>
      </c>
      <c r="C2325" s="113" t="str">
        <f t="shared" si="426"/>
        <v>F.110.01.110</v>
      </c>
      <c r="D2325" s="9" t="s">
        <v>269</v>
      </c>
      <c r="E2325" s="112" t="s">
        <v>362</v>
      </c>
      <c r="F2325" s="115" t="str">
        <f t="shared" si="427"/>
        <v>Silver  recycling credit closed loop (45% virgin part trade mix)</v>
      </c>
      <c r="G2325" s="146">
        <v>-195.51349999999999</v>
      </c>
      <c r="H2325" s="8">
        <f t="shared" si="434"/>
        <v>-195.51349999999999</v>
      </c>
      <c r="J2325" s="169">
        <v>-367.16332823283204</v>
      </c>
      <c r="K2325" s="8">
        <f t="shared" si="435"/>
        <v>-367.16332823283204</v>
      </c>
      <c r="L2325" s="170">
        <v>-2.08137975</v>
      </c>
      <c r="M2325" s="170">
        <v>-38.320040382831998</v>
      </c>
      <c r="N2325" s="170">
        <v>-297.43488310000004</v>
      </c>
      <c r="O2325" s="170">
        <v>-29.327024999999999</v>
      </c>
      <c r="Q2325" s="69">
        <v>-283.49470000000002</v>
      </c>
      <c r="S2325" s="116">
        <v>-12.770559</v>
      </c>
      <c r="T2325" s="116">
        <v>-12.257476</v>
      </c>
      <c r="U2325" s="116">
        <v>-0.40481704000000002</v>
      </c>
      <c r="V2325" s="116">
        <v>-0.10826579</v>
      </c>
      <c r="X2325" s="69">
        <v>-0.65461765000000005</v>
      </c>
    </row>
    <row r="2326" spans="1:24" ht="14.4">
      <c r="A2326" t="s">
        <v>2042</v>
      </c>
      <c r="B2326" s="85" t="s">
        <v>947</v>
      </c>
      <c r="C2326" s="113" t="str">
        <f t="shared" si="426"/>
        <v>F.110.01.111</v>
      </c>
      <c r="D2326" s="9" t="s">
        <v>269</v>
      </c>
      <c r="E2326" s="112" t="s">
        <v>362</v>
      </c>
      <c r="F2326" s="115" t="str">
        <f t="shared" si="427"/>
        <v>Steel  recycling credit closed loop (50.2% virgin part in trade mix)</v>
      </c>
      <c r="G2326" s="146">
        <v>-0.92051739999999993</v>
      </c>
      <c r="H2326" s="8">
        <f t="shared" si="434"/>
        <v>-0.92051739999999993</v>
      </c>
      <c r="J2326" s="169">
        <v>-0.22755958861838119</v>
      </c>
      <c r="K2326" s="8">
        <f t="shared" si="435"/>
        <v>-0.22755958861838119</v>
      </c>
      <c r="L2326" s="170">
        <v>-1.1675428708888999E-2</v>
      </c>
      <c r="M2326" s="170">
        <v>-4.1963749909492198E-2</v>
      </c>
      <c r="N2326" s="170">
        <v>-3.5842800000000001E-2</v>
      </c>
      <c r="O2326" s="170">
        <v>-0.13807760999999999</v>
      </c>
      <c r="Q2326" s="69">
        <v>-6.8855073000000004</v>
      </c>
      <c r="S2326" s="116">
        <v>-2.2758381000000001E-2</v>
      </c>
      <c r="T2326" s="116">
        <v>-2.1371156999999998E-2</v>
      </c>
      <c r="U2326" s="116">
        <v>-8.5203163999999999E-4</v>
      </c>
      <c r="V2326" s="116">
        <v>-5.3519213999999996E-4</v>
      </c>
      <c r="X2326" s="172">
        <v>-4.2803837E-5</v>
      </c>
    </row>
    <row r="2327" spans="1:24" ht="14.4">
      <c r="A2327" t="s">
        <v>2043</v>
      </c>
      <c r="B2327" s="85" t="s">
        <v>947</v>
      </c>
      <c r="C2327" s="113" t="str">
        <f t="shared" si="426"/>
        <v>F.110.01.112</v>
      </c>
      <c r="D2327" s="9" t="s">
        <v>269</v>
      </c>
      <c r="E2327" s="112" t="s">
        <v>362</v>
      </c>
      <c r="F2327" s="115" t="str">
        <f t="shared" si="427"/>
        <v>Titanium  recycling credit  closed loop (81% virgin part in trade mix)</v>
      </c>
      <c r="G2327" s="146">
        <v>-8.4977893333333334</v>
      </c>
      <c r="H2327" s="8">
        <f t="shared" si="434"/>
        <v>-8.4977893333333334</v>
      </c>
      <c r="J2327" s="169">
        <v>-13.885508336416695</v>
      </c>
      <c r="K2327" s="8">
        <f t="shared" si="435"/>
        <v>-13.885508336416695</v>
      </c>
      <c r="L2327" s="170">
        <v>-0.111436629299</v>
      </c>
      <c r="M2327" s="170">
        <v>-0.29865437799700001</v>
      </c>
      <c r="N2327" s="170">
        <v>-12.200748929120696</v>
      </c>
      <c r="O2327" s="170">
        <v>-1.2746683999999999</v>
      </c>
      <c r="Q2327" s="69">
        <v>-87.318962999999997</v>
      </c>
      <c r="S2327" s="116">
        <v>-0.22248061</v>
      </c>
      <c r="T2327" s="116">
        <v>-0.2086991</v>
      </c>
      <c r="U2327" s="116">
        <v>-8.5167981000000004E-3</v>
      </c>
      <c r="V2327" s="116">
        <v>-5.2647131000000003E-3</v>
      </c>
      <c r="X2327" s="69">
        <v>-4.7321427000000002E-4</v>
      </c>
    </row>
    <row r="2328" spans="1:24" ht="14.4">
      <c r="A2328" t="s">
        <v>2044</v>
      </c>
      <c r="B2328" s="85" t="s">
        <v>947</v>
      </c>
      <c r="C2328" s="113" t="str">
        <f t="shared" si="426"/>
        <v>F.110.01.113</v>
      </c>
      <c r="D2328" s="9" t="s">
        <v>269</v>
      </c>
      <c r="E2328" s="112" t="s">
        <v>362</v>
      </c>
      <c r="F2328" s="115" t="str">
        <f t="shared" si="427"/>
        <v>Zinc  recycling credit closed loop (69% virgin part in trade mix)</v>
      </c>
      <c r="G2328" s="146">
        <v>-1.8845517333333333</v>
      </c>
      <c r="H2328" s="8">
        <f t="shared" si="434"/>
        <v>-1.8845517333333333</v>
      </c>
      <c r="J2328" s="169">
        <v>-1.6164129599745214</v>
      </c>
      <c r="K2328" s="8">
        <f t="shared" si="435"/>
        <v>-1.6164129599745214</v>
      </c>
      <c r="L2328" s="170">
        <v>2.9718191433000004E-3</v>
      </c>
      <c r="M2328" s="170">
        <v>-0.22117197975</v>
      </c>
      <c r="N2328" s="170">
        <v>-1.1155300393678216</v>
      </c>
      <c r="O2328" s="170">
        <v>-0.28268275999999998</v>
      </c>
      <c r="Q2328" s="69">
        <v>-44.022782999999997</v>
      </c>
      <c r="S2328" s="116">
        <v>-0.10149258</v>
      </c>
      <c r="T2328" s="116">
        <v>-9.5366676999999997E-2</v>
      </c>
      <c r="U2328" s="116">
        <v>-2.6667267000000001E-3</v>
      </c>
      <c r="V2328" s="116">
        <v>-3.4591721E-3</v>
      </c>
      <c r="X2328" s="69">
        <v>-6.0650069E-4</v>
      </c>
    </row>
    <row r="2329" spans="1:24" ht="14.4">
      <c r="B2329" s="85"/>
      <c r="C2329" s="113"/>
      <c r="D2329" s="1" t="s">
        <v>270</v>
      </c>
      <c r="E2329" s="112"/>
      <c r="H2329" s="8"/>
      <c r="Q2329"/>
    </row>
    <row r="2330" spans="1:24" ht="14.4">
      <c r="A2330" t="s">
        <v>1055</v>
      </c>
      <c r="B2330" s="85" t="s">
        <v>947</v>
      </c>
      <c r="C2330" s="113" t="str">
        <f t="shared" si="426"/>
        <v>F.120.01.100</v>
      </c>
      <c r="D2330" s="9" t="s">
        <v>270</v>
      </c>
      <c r="E2330" s="112" t="s">
        <v>362</v>
      </c>
      <c r="F2330" s="115" t="str">
        <f t="shared" si="427"/>
        <v>Plastics open loop recycling credit</v>
      </c>
      <c r="G2330" s="146">
        <v>0</v>
      </c>
      <c r="H2330" s="8">
        <f t="shared" ref="H2330:H2357" si="436">G2330</f>
        <v>0</v>
      </c>
      <c r="J2330" s="169">
        <v>0</v>
      </c>
      <c r="K2330" s="8">
        <f t="shared" ref="K2330:K2357" si="437">J2330</f>
        <v>0</v>
      </c>
      <c r="L2330" s="170">
        <v>0</v>
      </c>
      <c r="M2330" s="170">
        <v>0</v>
      </c>
      <c r="N2330" s="170">
        <v>0</v>
      </c>
      <c r="O2330" s="170">
        <v>0</v>
      </c>
      <c r="Q2330" s="69">
        <v>0</v>
      </c>
      <c r="S2330" s="116">
        <v>0</v>
      </c>
      <c r="T2330" s="116">
        <v>0</v>
      </c>
      <c r="U2330" s="116">
        <v>0</v>
      </c>
      <c r="V2330" s="116">
        <v>0</v>
      </c>
      <c r="X2330" s="69">
        <v>0</v>
      </c>
    </row>
    <row r="2331" spans="1:24" ht="14.4">
      <c r="A2331" t="s">
        <v>2045</v>
      </c>
      <c r="B2331" s="85" t="s">
        <v>947</v>
      </c>
      <c r="C2331" s="113" t="str">
        <f t="shared" si="426"/>
        <v>F.120.01.101</v>
      </c>
      <c r="D2331" s="9" t="s">
        <v>270</v>
      </c>
      <c r="E2331" s="112" t="s">
        <v>362</v>
      </c>
      <c r="F2331" s="115" t="str">
        <f t="shared" si="427"/>
        <v>ABS closed loop chemical upcycling credit</v>
      </c>
      <c r="G2331" s="146">
        <v>-0.20485897333333333</v>
      </c>
      <c r="H2331" s="8">
        <f t="shared" si="436"/>
        <v>-0.20485897333333333</v>
      </c>
      <c r="J2331" s="169">
        <v>-0.84267450518886944</v>
      </c>
      <c r="K2331" s="8">
        <f t="shared" si="437"/>
        <v>-0.84267450518886944</v>
      </c>
      <c r="L2331" s="170">
        <v>-9.1839673669999993E-3</v>
      </c>
      <c r="M2331" s="170">
        <v>-0.80127486448000007</v>
      </c>
      <c r="N2331" s="170">
        <v>-1.4868273418693668E-3</v>
      </c>
      <c r="O2331" s="170">
        <v>-3.0728846000000001E-2</v>
      </c>
      <c r="Q2331" s="69">
        <v>-51.476295</v>
      </c>
      <c r="S2331" s="116">
        <v>-1.1721138000000001E-2</v>
      </c>
      <c r="T2331" s="116">
        <v>-7.7868325999999998E-3</v>
      </c>
      <c r="U2331" s="116">
        <v>-2.5484554999999999E-4</v>
      </c>
      <c r="V2331" s="116">
        <v>-3.6794599999999998E-3</v>
      </c>
      <c r="X2331" s="172">
        <v>-7.5872049999999998E-5</v>
      </c>
    </row>
    <row r="2332" spans="1:24" ht="14.4">
      <c r="A2332" t="s">
        <v>2046</v>
      </c>
      <c r="B2332" s="85" t="s">
        <v>947</v>
      </c>
      <c r="C2332" s="113" t="str">
        <f t="shared" si="426"/>
        <v>F.120.01.102</v>
      </c>
      <c r="D2332" s="9" t="s">
        <v>270</v>
      </c>
      <c r="E2332" s="112" t="s">
        <v>362</v>
      </c>
      <c r="F2332" s="115" t="str">
        <f t="shared" si="427"/>
        <v>bio-PE (Polyethylene) closed loop chemical upcycling credit</v>
      </c>
      <c r="G2332" s="146">
        <v>-7.4884913333333331E-2</v>
      </c>
      <c r="H2332" s="8">
        <f t="shared" si="436"/>
        <v>-7.4884913333333331E-2</v>
      </c>
      <c r="J2332" s="169">
        <v>-0.78017661194116628</v>
      </c>
      <c r="K2332" s="8">
        <f t="shared" si="437"/>
        <v>-0.78017661194116628</v>
      </c>
      <c r="L2332" s="170">
        <v>7.4384403239000009E-4</v>
      </c>
      <c r="M2332" s="170">
        <v>-0.76684236365300007</v>
      </c>
      <c r="N2332" s="170">
        <v>-2.8453553205561679E-3</v>
      </c>
      <c r="O2332" s="170">
        <v>-1.1232737E-2</v>
      </c>
      <c r="Q2332" s="69">
        <v>-42.212302000000001</v>
      </c>
      <c r="S2332" s="116">
        <v>2.7236338999999999E-3</v>
      </c>
      <c r="T2332" s="116">
        <v>-7.9612819999999996E-4</v>
      </c>
      <c r="U2332" s="199">
        <v>-4.7159174000000003E-5</v>
      </c>
      <c r="V2332" s="116">
        <v>3.5669212999999999E-3</v>
      </c>
      <c r="X2332" s="172">
        <v>5.8440082000000001E-5</v>
      </c>
    </row>
    <row r="2333" spans="1:24" ht="14.4">
      <c r="A2333" t="s">
        <v>2047</v>
      </c>
      <c r="B2333" s="85" t="s">
        <v>947</v>
      </c>
      <c r="C2333" s="113" t="str">
        <f t="shared" si="426"/>
        <v>F.120.01.103</v>
      </c>
      <c r="D2333" s="9" t="s">
        <v>270</v>
      </c>
      <c r="E2333" s="112" t="s">
        <v>362</v>
      </c>
      <c r="F2333" s="115" t="str">
        <f t="shared" si="427"/>
        <v>CA (Cellulose polymers) closed loop chemical upcycling credit</v>
      </c>
      <c r="G2333" s="146">
        <v>0</v>
      </c>
      <c r="H2333" s="8">
        <f t="shared" si="436"/>
        <v>0</v>
      </c>
      <c r="J2333" s="169">
        <v>0</v>
      </c>
      <c r="K2333" s="8">
        <f t="shared" si="437"/>
        <v>0</v>
      </c>
      <c r="L2333" s="170">
        <v>0</v>
      </c>
      <c r="M2333" s="170">
        <v>0</v>
      </c>
      <c r="N2333" s="170">
        <v>0</v>
      </c>
      <c r="O2333" s="170">
        <v>0</v>
      </c>
      <c r="Q2333" s="69">
        <v>0</v>
      </c>
      <c r="S2333" s="116">
        <v>0</v>
      </c>
      <c r="T2333" s="116">
        <v>0</v>
      </c>
      <c r="U2333" s="116">
        <v>0</v>
      </c>
      <c r="V2333" s="116">
        <v>0</v>
      </c>
      <c r="X2333" s="69">
        <v>0</v>
      </c>
    </row>
    <row r="2334" spans="1:24" ht="14.4">
      <c r="A2334" t="s">
        <v>2048</v>
      </c>
      <c r="B2334" s="85" t="s">
        <v>947</v>
      </c>
      <c r="C2334" s="113" t="str">
        <f t="shared" si="426"/>
        <v>F.120.01.104</v>
      </c>
      <c r="D2334" s="9" t="s">
        <v>270</v>
      </c>
      <c r="E2334" s="112" t="s">
        <v>362</v>
      </c>
      <c r="F2334" s="115" t="str">
        <f t="shared" si="427"/>
        <v>EVA (Ethylene vinyl acetate) closed loop chemical upcycling credit</v>
      </c>
      <c r="G2334" s="146">
        <v>0.33816932666666666</v>
      </c>
      <c r="H2334" s="8">
        <f t="shared" si="436"/>
        <v>0.33816932666666666</v>
      </c>
      <c r="J2334" s="169">
        <v>-0.55830782639886933</v>
      </c>
      <c r="K2334" s="8">
        <f t="shared" si="437"/>
        <v>-0.55830782639886933</v>
      </c>
      <c r="L2334" s="170">
        <v>-8.5937505610000006E-3</v>
      </c>
      <c r="M2334" s="170">
        <v>-0.60097869827999995</v>
      </c>
      <c r="N2334" s="170">
        <v>5.3922344213063324E-4</v>
      </c>
      <c r="O2334" s="170">
        <v>5.0725398999999997E-2</v>
      </c>
      <c r="Q2334" s="69">
        <v>-36.390293</v>
      </c>
      <c r="S2334" s="116">
        <v>-2.6185218999999998E-3</v>
      </c>
      <c r="T2334" s="116">
        <v>-1.1218003E-4</v>
      </c>
      <c r="U2334" s="116">
        <v>1.4915225E-4</v>
      </c>
      <c r="V2334" s="116">
        <v>-2.6554942000000001E-3</v>
      </c>
      <c r="X2334" s="172">
        <v>-4.3041167E-5</v>
      </c>
    </row>
    <row r="2335" spans="1:24" ht="14.4">
      <c r="A2335" t="s">
        <v>2049</v>
      </c>
      <c r="B2335" s="85" t="s">
        <v>947</v>
      </c>
      <c r="C2335" s="113" t="str">
        <f t="shared" si="426"/>
        <v>F.120.01.105</v>
      </c>
      <c r="D2335" s="9" t="s">
        <v>270</v>
      </c>
      <c r="E2335" s="112" t="s">
        <v>362</v>
      </c>
      <c r="F2335" s="115" t="str">
        <f t="shared" si="427"/>
        <v>Ionomer closed loop chemical upcycling credit</v>
      </c>
      <c r="G2335" s="146">
        <v>-0.23724567333333335</v>
      </c>
      <c r="H2335" s="8">
        <f t="shared" si="436"/>
        <v>-0.23724567333333335</v>
      </c>
      <c r="J2335" s="169">
        <v>-0.86838690018186937</v>
      </c>
      <c r="K2335" s="8">
        <f t="shared" si="437"/>
        <v>-0.86838690018186937</v>
      </c>
      <c r="L2335" s="170">
        <v>-1.2918563005E-2</v>
      </c>
      <c r="M2335" s="170">
        <v>-0.81825433947999993</v>
      </c>
      <c r="N2335" s="170">
        <v>-1.627146696869367E-3</v>
      </c>
      <c r="O2335" s="170">
        <v>-3.5586851000000003E-2</v>
      </c>
      <c r="Q2335" s="69">
        <v>-51.687632000000001</v>
      </c>
      <c r="S2335" s="116">
        <v>-1.5498781E-2</v>
      </c>
      <c r="T2335" s="116">
        <v>-1.1422501E-2</v>
      </c>
      <c r="U2335" s="116">
        <v>-3.3664745999999998E-4</v>
      </c>
      <c r="V2335" s="116">
        <v>-3.7396326999999999E-3</v>
      </c>
      <c r="X2335" s="172">
        <v>-8.1278051000000003E-5</v>
      </c>
    </row>
    <row r="2336" spans="1:24" ht="14.4">
      <c r="A2336" t="s">
        <v>2050</v>
      </c>
      <c r="B2336" s="85" t="s">
        <v>947</v>
      </c>
      <c r="C2336" s="113" t="str">
        <f t="shared" si="426"/>
        <v>F.120.01.106</v>
      </c>
      <c r="D2336" s="9" t="s">
        <v>270</v>
      </c>
      <c r="E2336" s="112" t="s">
        <v>362</v>
      </c>
      <c r="F2336" s="115" t="str">
        <f t="shared" si="427"/>
        <v>PA-11 (nylon-11) closed loop chemical upcycling credit</v>
      </c>
      <c r="G2336" s="146">
        <v>0</v>
      </c>
      <c r="H2336" s="8">
        <f t="shared" si="436"/>
        <v>0</v>
      </c>
      <c r="J2336" s="169">
        <v>-0.61229999999999996</v>
      </c>
      <c r="K2336" s="8">
        <f t="shared" si="437"/>
        <v>-0.61229999999999996</v>
      </c>
      <c r="L2336" s="170">
        <v>0</v>
      </c>
      <c r="M2336" s="170">
        <v>-0.61229999999999996</v>
      </c>
      <c r="N2336" s="170">
        <v>0</v>
      </c>
      <c r="O2336" s="170">
        <v>0</v>
      </c>
      <c r="Q2336" s="69">
        <v>0</v>
      </c>
      <c r="S2336" s="116">
        <v>0</v>
      </c>
      <c r="T2336" s="116">
        <v>0</v>
      </c>
      <c r="U2336" s="116">
        <v>0</v>
      </c>
      <c r="V2336" s="116">
        <v>0</v>
      </c>
      <c r="X2336" s="69">
        <v>0</v>
      </c>
    </row>
    <row r="2337" spans="1:24" ht="14.4">
      <c r="A2337" t="s">
        <v>2051</v>
      </c>
      <c r="B2337" s="85" t="s">
        <v>947</v>
      </c>
      <c r="C2337" s="113" t="str">
        <f t="shared" si="426"/>
        <v>F.120.01.107</v>
      </c>
      <c r="D2337" s="9" t="s">
        <v>270</v>
      </c>
      <c r="E2337" s="112" t="s">
        <v>362</v>
      </c>
      <c r="F2337" s="115" t="str">
        <f t="shared" si="427"/>
        <v>PA (nylons, polyamides) closed loop chemical upcycling credit</v>
      </c>
      <c r="G2337" s="146">
        <v>0.12432932666666667</v>
      </c>
      <c r="H2337" s="8">
        <f t="shared" si="436"/>
        <v>0.12432932666666667</v>
      </c>
      <c r="J2337" s="169">
        <v>-0.63122339894586932</v>
      </c>
      <c r="K2337" s="8">
        <f t="shared" si="437"/>
        <v>-0.63122339894586932</v>
      </c>
      <c r="L2337" s="170">
        <v>-9.3830698680000008E-3</v>
      </c>
      <c r="M2337" s="170">
        <v>-0.64063356837999996</v>
      </c>
      <c r="N2337" s="170">
        <v>1.4384030213063242E-4</v>
      </c>
      <c r="O2337" s="170">
        <v>1.8649399000000001E-2</v>
      </c>
      <c r="Q2337" s="69">
        <v>-39.182203000000001</v>
      </c>
      <c r="S2337" s="116">
        <v>-6.7361338000000003E-3</v>
      </c>
      <c r="T2337" s="116">
        <v>-3.8608701999999998E-3</v>
      </c>
      <c r="U2337" s="199">
        <v>-2.1903843E-5</v>
      </c>
      <c r="V2337" s="116">
        <v>-2.8533597E-3</v>
      </c>
      <c r="X2337" s="172">
        <v>-5.3053987999999998E-5</v>
      </c>
    </row>
    <row r="2338" spans="1:24" ht="14.4">
      <c r="A2338" t="s">
        <v>2052</v>
      </c>
      <c r="B2338" s="85" t="s">
        <v>947</v>
      </c>
      <c r="C2338" s="113" t="str">
        <f t="shared" si="426"/>
        <v>F.120.01.108</v>
      </c>
      <c r="D2338" s="9" t="s">
        <v>270</v>
      </c>
      <c r="E2338" s="112" t="s">
        <v>362</v>
      </c>
      <c r="F2338" s="115" t="str">
        <f t="shared" si="427"/>
        <v>PC (Polycarbonate) closed loop chemical upcycling credit</v>
      </c>
      <c r="G2338" s="146">
        <v>-1.4206755999999999E-3</v>
      </c>
      <c r="H2338" s="8">
        <f t="shared" si="436"/>
        <v>-1.4206755999999999E-3</v>
      </c>
      <c r="J2338" s="169">
        <v>-0.77770956363086929</v>
      </c>
      <c r="K2338" s="8">
        <f t="shared" si="437"/>
        <v>-0.77770956363086929</v>
      </c>
      <c r="L2338" s="170">
        <v>-1.1849693113E-2</v>
      </c>
      <c r="M2338" s="170">
        <v>-0.76455503717999995</v>
      </c>
      <c r="N2338" s="170">
        <v>-1.0917319978693671E-3</v>
      </c>
      <c r="O2338" s="170">
        <v>-2.1310133999999999E-4</v>
      </c>
      <c r="Q2338" s="69">
        <v>-47.906920999999997</v>
      </c>
      <c r="S2338" s="116">
        <v>-1.0795542999999999E-2</v>
      </c>
      <c r="T2338" s="116">
        <v>-7.1781479E-3</v>
      </c>
      <c r="U2338" s="116">
        <v>-1.4570531E-4</v>
      </c>
      <c r="V2338" s="116">
        <v>-3.4716896999999998E-3</v>
      </c>
      <c r="X2338" s="172">
        <v>-6.9217715000000001E-5</v>
      </c>
    </row>
    <row r="2339" spans="1:24" ht="14.4">
      <c r="A2339" t="s">
        <v>2053</v>
      </c>
      <c r="B2339" s="85" t="s">
        <v>947</v>
      </c>
      <c r="C2339" s="113" t="str">
        <f t="shared" si="426"/>
        <v>F.120.01.109</v>
      </c>
      <c r="D2339" s="9" t="s">
        <v>270</v>
      </c>
      <c r="E2339" s="112" t="s">
        <v>362</v>
      </c>
      <c r="F2339" s="115" t="str">
        <f t="shared" si="427"/>
        <v>PE (Polyethylene) closed loop chemical upcycling credit</v>
      </c>
      <c r="G2339" s="146">
        <v>-0.23724567333333335</v>
      </c>
      <c r="H2339" s="8">
        <f t="shared" si="436"/>
        <v>-0.23724567333333335</v>
      </c>
      <c r="J2339" s="169">
        <v>-0.86838690018186937</v>
      </c>
      <c r="K2339" s="8">
        <f t="shared" si="437"/>
        <v>-0.86838690018186937</v>
      </c>
      <c r="L2339" s="170">
        <v>-1.2918563005E-2</v>
      </c>
      <c r="M2339" s="170">
        <v>-0.81825433947999993</v>
      </c>
      <c r="N2339" s="170">
        <v>-1.627146696869367E-3</v>
      </c>
      <c r="O2339" s="170">
        <v>-3.5586851000000003E-2</v>
      </c>
      <c r="Q2339" s="69">
        <v>-51.687632000000001</v>
      </c>
      <c r="S2339" s="116">
        <v>-1.5498781E-2</v>
      </c>
      <c r="T2339" s="116">
        <v>-1.1422501E-2</v>
      </c>
      <c r="U2339" s="116">
        <v>-3.3664745999999998E-4</v>
      </c>
      <c r="V2339" s="116">
        <v>-3.7396326999999999E-3</v>
      </c>
      <c r="X2339" s="172">
        <v>-8.1278051000000003E-5</v>
      </c>
    </row>
    <row r="2340" spans="1:24" ht="14.4">
      <c r="A2340" t="s">
        <v>2054</v>
      </c>
      <c r="B2340" s="85" t="s">
        <v>947</v>
      </c>
      <c r="C2340" s="113" t="str">
        <f t="shared" si="426"/>
        <v>F.120.01.111</v>
      </c>
      <c r="D2340" s="9" t="s">
        <v>270</v>
      </c>
      <c r="E2340" s="112" t="s">
        <v>362</v>
      </c>
      <c r="F2340" s="115" t="str">
        <f t="shared" si="427"/>
        <v>PET (Polyethylene terephthalate) closed loop chemical upcycling credit</v>
      </c>
      <c r="G2340" s="146">
        <v>-0.85732613333333341</v>
      </c>
      <c r="H2340" s="8">
        <f t="shared" si="436"/>
        <v>-0.85732613333333341</v>
      </c>
      <c r="J2340" s="169">
        <v>-0.73657332980545243</v>
      </c>
      <c r="K2340" s="8">
        <f t="shared" si="437"/>
        <v>-0.73657332980545243</v>
      </c>
      <c r="L2340" s="170">
        <v>-1.6084982219999999E-2</v>
      </c>
      <c r="M2340" s="170">
        <v>-0.63215433040000002</v>
      </c>
      <c r="N2340" s="170">
        <v>4.0264902814547608E-2</v>
      </c>
      <c r="O2340" s="170">
        <v>-0.12859892000000001</v>
      </c>
      <c r="Q2340" s="69">
        <v>-59.155971000000001</v>
      </c>
      <c r="S2340" s="116">
        <v>-3.8419973000000003E-2</v>
      </c>
      <c r="T2340" s="116">
        <v>-3.2589737000000001E-2</v>
      </c>
      <c r="U2340" s="116">
        <v>-9.9576061E-4</v>
      </c>
      <c r="V2340" s="116">
        <v>-4.8344755000000001E-3</v>
      </c>
      <c r="X2340" s="69">
        <v>-1.2610578999999999E-4</v>
      </c>
    </row>
    <row r="2341" spans="1:24" ht="14.4">
      <c r="A2341" t="s">
        <v>2055</v>
      </c>
      <c r="B2341" s="85" t="s">
        <v>947</v>
      </c>
      <c r="C2341" s="113" t="str">
        <f t="shared" si="426"/>
        <v>F.120.01.112</v>
      </c>
      <c r="D2341" s="9" t="s">
        <v>270</v>
      </c>
      <c r="E2341" s="112" t="s">
        <v>362</v>
      </c>
      <c r="F2341" s="115" t="str">
        <f t="shared" si="427"/>
        <v>PHA and PHB (Polyhydroxyalkanoates)  closed loop chemical upcycling credit</v>
      </c>
      <c r="G2341" s="146">
        <v>2.640226666666667E-17</v>
      </c>
      <c r="H2341" s="8">
        <f t="shared" si="436"/>
        <v>2.640226666666667E-17</v>
      </c>
      <c r="J2341" s="169">
        <v>4.6294122515377002E-18</v>
      </c>
      <c r="K2341" s="8">
        <f t="shared" si="437"/>
        <v>4.6294122515377002E-18</v>
      </c>
      <c r="L2341" s="170">
        <v>1.0826070369E-19</v>
      </c>
      <c r="M2341" s="170">
        <v>5.602413632277E-19</v>
      </c>
      <c r="N2341" s="170">
        <v>5.7018462000000001E-22</v>
      </c>
      <c r="O2341" s="170">
        <v>3.9603400000000001E-18</v>
      </c>
      <c r="Q2341" s="172">
        <v>1.7099808000000001E-17</v>
      </c>
      <c r="S2341" s="199">
        <v>5.8350963999999996E-19</v>
      </c>
      <c r="T2341" s="199">
        <v>5.5900116999999997E-19</v>
      </c>
      <c r="U2341" s="199">
        <v>2.3293879E-20</v>
      </c>
      <c r="V2341" s="199">
        <v>1.2145906E-21</v>
      </c>
      <c r="X2341" s="172">
        <v>9.3828479000000006E-22</v>
      </c>
    </row>
    <row r="2342" spans="1:24" ht="14.4">
      <c r="A2342" t="s">
        <v>2056</v>
      </c>
      <c r="B2342" s="85" t="s">
        <v>947</v>
      </c>
      <c r="C2342" s="113" t="str">
        <f t="shared" si="426"/>
        <v>F.120.01.113</v>
      </c>
      <c r="D2342" s="9" t="s">
        <v>270</v>
      </c>
      <c r="E2342" s="112" t="s">
        <v>362</v>
      </c>
      <c r="F2342" s="115" t="str">
        <f t="shared" si="427"/>
        <v>PLA (Polylactide) closed loop chemical upcycling credit</v>
      </c>
      <c r="G2342" s="146">
        <v>3.1682720000000002E-16</v>
      </c>
      <c r="H2342" s="8">
        <f t="shared" si="436"/>
        <v>3.1682720000000002E-16</v>
      </c>
      <c r="J2342" s="169">
        <v>5.5552946898132E-17</v>
      </c>
      <c r="K2342" s="8">
        <f t="shared" si="437"/>
        <v>5.5552946898132E-17</v>
      </c>
      <c r="L2342" s="170">
        <v>1.2991283843999998E-18</v>
      </c>
      <c r="M2342" s="170">
        <v>6.7228962983319998E-18</v>
      </c>
      <c r="N2342" s="170">
        <v>6.8422153999999996E-21</v>
      </c>
      <c r="O2342" s="170">
        <v>4.7524079999999999E-17</v>
      </c>
      <c r="Q2342" s="172">
        <v>2.0519770000000001E-16</v>
      </c>
      <c r="S2342" s="199">
        <v>7.0021156999999993E-18</v>
      </c>
      <c r="T2342" s="199">
        <v>6.7080140000000002E-18</v>
      </c>
      <c r="U2342" s="199">
        <v>2.7952655000000002E-19</v>
      </c>
      <c r="V2342" s="199">
        <v>1.4575087000000001E-20</v>
      </c>
      <c r="X2342" s="172">
        <v>1.1259418E-20</v>
      </c>
    </row>
    <row r="2343" spans="1:24" ht="14.4">
      <c r="A2343" t="s">
        <v>2057</v>
      </c>
      <c r="B2343" s="85" t="s">
        <v>947</v>
      </c>
      <c r="C2343" s="113" t="str">
        <f t="shared" si="426"/>
        <v>F.120.01.114</v>
      </c>
      <c r="D2343" s="9" t="s">
        <v>270</v>
      </c>
      <c r="E2343" s="112" t="s">
        <v>362</v>
      </c>
      <c r="F2343" s="115" t="str">
        <f t="shared" si="427"/>
        <v>PMMA (Acrilylic Polymethyl Methacrylate) closed loop chemical upcycling credit</v>
      </c>
      <c r="G2343" s="146">
        <v>0.41425432666666667</v>
      </c>
      <c r="H2343" s="8">
        <f t="shared" si="436"/>
        <v>0.41425432666666667</v>
      </c>
      <c r="J2343" s="169">
        <v>-0.51541457280086933</v>
      </c>
      <c r="K2343" s="8">
        <f t="shared" si="437"/>
        <v>-0.51541457280086933</v>
      </c>
      <c r="L2343" s="170">
        <v>-7.9853169230000021E-3</v>
      </c>
      <c r="M2343" s="170">
        <v>-0.57041140278000002</v>
      </c>
      <c r="N2343" s="170">
        <v>8.4399790213063384E-4</v>
      </c>
      <c r="O2343" s="170">
        <v>6.2138148999999997E-2</v>
      </c>
      <c r="Q2343" s="69">
        <v>-34.238196000000002</v>
      </c>
      <c r="S2343" s="116">
        <v>-8.8549050999999998E-4</v>
      </c>
      <c r="T2343" s="116">
        <v>1.4036705E-3</v>
      </c>
      <c r="U2343" s="116">
        <v>2.1381174999999999E-4</v>
      </c>
      <c r="V2343" s="116">
        <v>-2.5029727999999998E-3</v>
      </c>
      <c r="X2343" s="172">
        <v>-3.7797535999999997E-5</v>
      </c>
    </row>
    <row r="2344" spans="1:24" ht="14.4">
      <c r="A2344" t="s">
        <v>2058</v>
      </c>
      <c r="B2344" s="85" t="s">
        <v>947</v>
      </c>
      <c r="C2344" s="113" t="str">
        <f t="shared" si="426"/>
        <v>F.120.01.115</v>
      </c>
      <c r="D2344" s="9" t="s">
        <v>270</v>
      </c>
      <c r="E2344" s="112" t="s">
        <v>362</v>
      </c>
      <c r="F2344" s="115" t="str">
        <f t="shared" si="427"/>
        <v>POM and Acetal (Polyoxymethylene) closed loop chemical upcycling credit</v>
      </c>
      <c r="G2344" s="146">
        <v>0.86851933333333342</v>
      </c>
      <c r="H2344" s="8">
        <f t="shared" si="436"/>
        <v>0.86851933333333342</v>
      </c>
      <c r="J2344" s="169">
        <v>-0.24903273118186936</v>
      </c>
      <c r="K2344" s="8">
        <f t="shared" si="437"/>
        <v>-0.24903273118186936</v>
      </c>
      <c r="L2344" s="170">
        <v>-4.1538294440000003E-3</v>
      </c>
      <c r="M2344" s="170">
        <v>-0.37792005548000002</v>
      </c>
      <c r="N2344" s="170">
        <v>2.7632537421306324E-3</v>
      </c>
      <c r="O2344" s="170">
        <v>0.1302779</v>
      </c>
      <c r="Q2344" s="69">
        <v>-20.685801000000001</v>
      </c>
      <c r="S2344" s="116">
        <v>9.6242133000000001E-3</v>
      </c>
      <c r="T2344" s="116">
        <v>1.0564548E-2</v>
      </c>
      <c r="U2344" s="116">
        <v>6.0216565999999996E-4</v>
      </c>
      <c r="V2344" s="116">
        <v>-1.5425002999999999E-3</v>
      </c>
      <c r="X2344" s="172">
        <v>-5.4701311000000001E-6</v>
      </c>
    </row>
    <row r="2345" spans="1:24" ht="14.4">
      <c r="A2345" t="s">
        <v>2059</v>
      </c>
      <c r="B2345" s="85" t="s">
        <v>947</v>
      </c>
      <c r="C2345" s="113" t="str">
        <f t="shared" si="426"/>
        <v>F.120.01.116</v>
      </c>
      <c r="D2345" s="9" t="s">
        <v>270</v>
      </c>
      <c r="E2345" s="112" t="s">
        <v>362</v>
      </c>
      <c r="F2345" s="115" t="str">
        <f t="shared" si="427"/>
        <v>PP (Polypropylene) closed loop chemical upcycling credit</v>
      </c>
      <c r="G2345" s="146">
        <v>-0.23724567333333335</v>
      </c>
      <c r="H2345" s="8">
        <f t="shared" si="436"/>
        <v>-0.23724567333333335</v>
      </c>
      <c r="J2345" s="169">
        <v>-0.86838690018186937</v>
      </c>
      <c r="K2345" s="8">
        <f t="shared" si="437"/>
        <v>-0.86838690018186937</v>
      </c>
      <c r="L2345" s="170">
        <v>-1.2918563005E-2</v>
      </c>
      <c r="M2345" s="170">
        <v>-0.81825433947999993</v>
      </c>
      <c r="N2345" s="170">
        <v>-1.627146696869367E-3</v>
      </c>
      <c r="O2345" s="170">
        <v>-3.5586851000000003E-2</v>
      </c>
      <c r="Q2345" s="69">
        <v>-51.687632000000001</v>
      </c>
      <c r="S2345" s="116">
        <v>-1.5498781E-2</v>
      </c>
      <c r="T2345" s="116">
        <v>-1.1422501E-2</v>
      </c>
      <c r="U2345" s="116">
        <v>-3.3664745999999998E-4</v>
      </c>
      <c r="V2345" s="116">
        <v>-3.7396326999999999E-3</v>
      </c>
      <c r="X2345" s="172">
        <v>-8.1278051000000003E-5</v>
      </c>
    </row>
    <row r="2346" spans="1:24" ht="14.4">
      <c r="A2346" t="s">
        <v>2060</v>
      </c>
      <c r="B2346" s="85" t="s">
        <v>947</v>
      </c>
      <c r="C2346" s="113" t="str">
        <f t="shared" si="426"/>
        <v>F.120.01.117</v>
      </c>
      <c r="D2346" s="9" t="s">
        <v>270</v>
      </c>
      <c r="E2346" s="112" t="s">
        <v>362</v>
      </c>
      <c r="F2346" s="115" t="str">
        <f t="shared" si="427"/>
        <v>PS (Polystyrene) closed loop chemical upcycle credit</v>
      </c>
      <c r="G2346" s="146">
        <v>-0.20153067333333333</v>
      </c>
      <c r="H2346" s="8">
        <f t="shared" si="436"/>
        <v>-0.20153067333333333</v>
      </c>
      <c r="J2346" s="169">
        <v>-0.9263335608348694</v>
      </c>
      <c r="K2346" s="8">
        <f t="shared" si="437"/>
        <v>-0.9263335608348694</v>
      </c>
      <c r="L2346" s="170">
        <v>-1.3087666998000002E-2</v>
      </c>
      <c r="M2346" s="170">
        <v>-0.88075488567999993</v>
      </c>
      <c r="N2346" s="170">
        <v>-2.2614071568693669E-3</v>
      </c>
      <c r="O2346" s="170">
        <v>-3.0229600999999998E-2</v>
      </c>
      <c r="Q2346" s="69">
        <v>-54.497121</v>
      </c>
      <c r="S2346" s="116">
        <v>-1.5468687E-2</v>
      </c>
      <c r="T2346" s="116">
        <v>-1.1193409E-2</v>
      </c>
      <c r="U2346" s="116">
        <v>-3.1719613000000003E-4</v>
      </c>
      <c r="V2346" s="116">
        <v>-3.9580815999999998E-3</v>
      </c>
      <c r="X2346" s="172">
        <v>-8.4181247000000002E-5</v>
      </c>
    </row>
    <row r="2347" spans="1:24" ht="14.4">
      <c r="A2347" t="s">
        <v>2061</v>
      </c>
      <c r="B2347" s="85" t="s">
        <v>947</v>
      </c>
      <c r="C2347" s="113" t="str">
        <f t="shared" si="426"/>
        <v>F.120.01.118</v>
      </c>
      <c r="D2347" s="9" t="s">
        <v>270</v>
      </c>
      <c r="E2347" s="112" t="s">
        <v>362</v>
      </c>
      <c r="F2347" s="115" t="str">
        <f t="shared" si="427"/>
        <v>PTFE  Teflon (Polytetrafluoroethylene) closed loop chemical upcycling credit</v>
      </c>
      <c r="G2347" s="146">
        <v>0.95538613333333344</v>
      </c>
      <c r="H2347" s="8">
        <f t="shared" si="436"/>
        <v>0.95538613333333344</v>
      </c>
      <c r="J2347" s="169">
        <v>-0.38878739750083335</v>
      </c>
      <c r="K2347" s="8">
        <f t="shared" si="437"/>
        <v>-0.38878739750083335</v>
      </c>
      <c r="L2347" s="170">
        <v>-6.4887007410000001E-3</v>
      </c>
      <c r="M2347" s="170">
        <v>-0.52724160675000009</v>
      </c>
      <c r="N2347" s="170">
        <v>1.6349899901667087E-3</v>
      </c>
      <c r="O2347" s="170">
        <v>0.14330792000000001</v>
      </c>
      <c r="Q2347" s="69">
        <v>-18.693021000000002</v>
      </c>
      <c r="S2347" s="116">
        <v>9.9606469E-3</v>
      </c>
      <c r="T2347" s="116">
        <v>1.0901912999999999E-2</v>
      </c>
      <c r="U2347" s="116">
        <v>6.4728561E-4</v>
      </c>
      <c r="V2347" s="116">
        <v>-1.5885518E-3</v>
      </c>
      <c r="X2347" s="172">
        <v>-2.9805867999999999E-6</v>
      </c>
    </row>
    <row r="2348" spans="1:24" ht="14.4">
      <c r="A2348" t="s">
        <v>2062</v>
      </c>
      <c r="B2348" s="85" t="s">
        <v>947</v>
      </c>
      <c r="C2348" s="113" t="str">
        <f t="shared" si="426"/>
        <v>F.120.01.119</v>
      </c>
      <c r="D2348" s="9" t="s">
        <v>270</v>
      </c>
      <c r="E2348" s="112" t="s">
        <v>362</v>
      </c>
      <c r="F2348" s="115" t="str">
        <f t="shared" si="427"/>
        <v>PTT (Polyltrimethylene terephthalate) closed loop chemical upcycling credit</v>
      </c>
      <c r="G2348" s="146">
        <v>0.54423432666666671</v>
      </c>
      <c r="H2348" s="8">
        <f t="shared" si="436"/>
        <v>0.54423432666666671</v>
      </c>
      <c r="J2348" s="169">
        <v>-0.36318896316826937</v>
      </c>
      <c r="K2348" s="8">
        <f t="shared" si="437"/>
        <v>-0.36318896316826937</v>
      </c>
      <c r="L2348" s="170">
        <v>-5.4200291700000009E-3</v>
      </c>
      <c r="M2348" s="170">
        <v>-0.44153307618000004</v>
      </c>
      <c r="N2348" s="170">
        <v>2.1289931817306327E-3</v>
      </c>
      <c r="O2348" s="170">
        <v>8.1635149000000004E-2</v>
      </c>
      <c r="Q2348" s="69">
        <v>-25.164489</v>
      </c>
      <c r="S2348" s="116">
        <v>3.3233059999999998E-3</v>
      </c>
      <c r="T2348" s="116">
        <v>4.8412560000000004E-3</v>
      </c>
      <c r="U2348" s="116">
        <v>3.4195957000000002E-4</v>
      </c>
      <c r="V2348" s="116">
        <v>-1.8599096000000001E-3</v>
      </c>
      <c r="X2348" s="172">
        <v>-2.1009566E-5</v>
      </c>
    </row>
    <row r="2349" spans="1:24" ht="14.4">
      <c r="A2349" t="s">
        <v>2063</v>
      </c>
      <c r="B2349" s="85" t="s">
        <v>947</v>
      </c>
      <c r="C2349" s="113" t="str">
        <f t="shared" ref="C2349:C2357" si="438">MID(A2349,1,12)</f>
        <v>F.120.01.120</v>
      </c>
      <c r="D2349" s="9" t="s">
        <v>270</v>
      </c>
      <c r="E2349" s="112" t="s">
        <v>362</v>
      </c>
      <c r="F2349" s="115" t="str">
        <f t="shared" ref="F2349:F2357" si="439">MID(A2349, 21,85)</f>
        <v>PUR (Polyethane) closed loop chemical upcycling credit</v>
      </c>
      <c r="G2349" s="146">
        <v>7.5684326666666663E-2</v>
      </c>
      <c r="H2349" s="8">
        <f t="shared" si="436"/>
        <v>7.5684326666666663E-2</v>
      </c>
      <c r="J2349" s="169">
        <v>-0.69722703447786938</v>
      </c>
      <c r="K2349" s="8">
        <f t="shared" si="437"/>
        <v>-0.69722703447786938</v>
      </c>
      <c r="L2349" s="170">
        <v>-1.051771678E-2</v>
      </c>
      <c r="M2349" s="170">
        <v>-0.69763744368000002</v>
      </c>
      <c r="N2349" s="170">
        <v>-4.2452301786936772E-4</v>
      </c>
      <c r="O2349" s="170">
        <v>1.1352648999999999E-2</v>
      </c>
      <c r="Q2349" s="69">
        <v>-43.195573000000003</v>
      </c>
      <c r="S2349" s="116">
        <v>-8.4540890999999993E-3</v>
      </c>
      <c r="T2349" s="116">
        <v>-5.2444108E-3</v>
      </c>
      <c r="U2349" s="199">
        <v>-7.1886825000000006E-5</v>
      </c>
      <c r="V2349" s="116">
        <v>-3.1377915000000002E-3</v>
      </c>
      <c r="X2349" s="172">
        <v>-6.0232782000000001E-5</v>
      </c>
    </row>
    <row r="2350" spans="1:24" ht="14.4">
      <c r="A2350" t="s">
        <v>2064</v>
      </c>
      <c r="B2350" s="85" t="s">
        <v>947</v>
      </c>
      <c r="C2350" s="113" t="str">
        <f t="shared" si="438"/>
        <v>F.120.01.121</v>
      </c>
      <c r="D2350" s="9" t="s">
        <v>270</v>
      </c>
      <c r="E2350" s="112" t="s">
        <v>362</v>
      </c>
      <c r="F2350" s="115" t="str">
        <f t="shared" si="439"/>
        <v>PVC (Polyvinylchloride) closed loop chemical upcycling credit</v>
      </c>
      <c r="G2350" s="146">
        <v>0.15191432666666668</v>
      </c>
      <c r="H2350" s="8">
        <f t="shared" si="436"/>
        <v>0.15191432666666668</v>
      </c>
      <c r="J2350" s="169">
        <v>-0.34035781836886941</v>
      </c>
      <c r="K2350" s="8">
        <f t="shared" si="437"/>
        <v>-0.34035781836886941</v>
      </c>
      <c r="L2350" s="170">
        <v>-3.841390551E-3</v>
      </c>
      <c r="M2350" s="170">
        <v>-0.36222333628000003</v>
      </c>
      <c r="N2350" s="170">
        <v>2.919759462130632E-3</v>
      </c>
      <c r="O2350" s="170">
        <v>2.2787149E-2</v>
      </c>
      <c r="Q2350" s="69">
        <v>-19.580670000000001</v>
      </c>
      <c r="S2350" s="116">
        <v>-1.7551384E-3</v>
      </c>
      <c r="T2350" s="116">
        <v>-3.5417637999999999E-4</v>
      </c>
      <c r="U2350" s="199">
        <v>6.3216393000000001E-5</v>
      </c>
      <c r="V2350" s="116">
        <v>-1.4641785E-3</v>
      </c>
      <c r="X2350" s="172">
        <v>-2.3847698999999999E-5</v>
      </c>
    </row>
    <row r="2351" spans="1:24" ht="14.4">
      <c r="A2351" t="s">
        <v>2065</v>
      </c>
      <c r="B2351" s="85" t="s">
        <v>947</v>
      </c>
      <c r="C2351" s="113" t="str">
        <f t="shared" si="438"/>
        <v>F.120.01.122</v>
      </c>
      <c r="D2351" s="9" t="s">
        <v>270</v>
      </c>
      <c r="E2351" s="112" t="s">
        <v>362</v>
      </c>
      <c r="F2351" s="115" t="str">
        <f t="shared" si="439"/>
        <v>Starch-PBS 50%-50% blend biodegradeble plastic closed loop chemical upcycling credit</v>
      </c>
      <c r="G2351" s="146">
        <v>-1.4874653333333334E-16</v>
      </c>
      <c r="H2351" s="8">
        <f t="shared" si="436"/>
        <v>-1.4874653333333334E-16</v>
      </c>
      <c r="J2351" s="169">
        <v>-2.619999633642789E-17</v>
      </c>
      <c r="K2351" s="8">
        <f t="shared" si="437"/>
        <v>-2.619999633642789E-17</v>
      </c>
      <c r="L2351" s="170">
        <v>-9.4080752080999991E-19</v>
      </c>
      <c r="M2351" s="170">
        <v>-4.0674872364E-18</v>
      </c>
      <c r="N2351" s="170">
        <v>1.1202784207821091E-18</v>
      </c>
      <c r="O2351" s="170">
        <v>-2.231198E-17</v>
      </c>
      <c r="Q2351" s="172">
        <v>1.2895432000000001E-15</v>
      </c>
      <c r="S2351" s="199">
        <v>-3.4677646999999998E-18</v>
      </c>
      <c r="T2351" s="199">
        <v>-3.4339077000000001E-18</v>
      </c>
      <c r="U2351" s="199">
        <v>-1.4010844E-19</v>
      </c>
      <c r="V2351" s="199">
        <v>1.0625153E-19</v>
      </c>
      <c r="X2351" s="172">
        <v>-4.1757217000000002E-21</v>
      </c>
    </row>
    <row r="2352" spans="1:24" ht="14.4">
      <c r="A2352" t="s">
        <v>2066</v>
      </c>
      <c r="B2352" s="85" t="s">
        <v>947</v>
      </c>
      <c r="C2352" s="113" t="str">
        <f t="shared" si="438"/>
        <v>F.120.01.123</v>
      </c>
      <c r="D2352" s="9" t="s">
        <v>270</v>
      </c>
      <c r="E2352" s="112" t="s">
        <v>362</v>
      </c>
      <c r="F2352" s="115" t="str">
        <f t="shared" si="439"/>
        <v>PBS (Polybutylene succinate) closed loop chemical upcycling credit</v>
      </c>
      <c r="G2352" s="146">
        <v>-1.8195314666666667E-16</v>
      </c>
      <c r="H2352" s="8">
        <f t="shared" si="436"/>
        <v>-1.8195314666666667E-16</v>
      </c>
      <c r="J2352" s="169">
        <v>-3.683328243754182E-17</v>
      </c>
      <c r="K2352" s="8">
        <f t="shared" si="437"/>
        <v>-3.683328243754182E-17</v>
      </c>
      <c r="L2352" s="170">
        <v>-2.2807600980699999E-18</v>
      </c>
      <c r="M2352" s="170">
        <v>-6.6521219010000005E-18</v>
      </c>
      <c r="N2352" s="170">
        <v>-6.0742843847182215E-19</v>
      </c>
      <c r="O2352" s="170">
        <v>-2.7292971999999999E-17</v>
      </c>
      <c r="Q2352" s="172">
        <v>-1.3911048E-15</v>
      </c>
      <c r="S2352" s="199">
        <v>-4.7580385000000001E-18</v>
      </c>
      <c r="T2352" s="199">
        <v>-4.4618741000000001E-18</v>
      </c>
      <c r="U2352" s="199">
        <v>-1.7976480999999999E-19</v>
      </c>
      <c r="V2352" s="199">
        <v>-1.1639962000000001E-19</v>
      </c>
      <c r="X2352" s="172">
        <v>-9.3014544000000006E-21</v>
      </c>
    </row>
    <row r="2353" spans="1:24" ht="14.4">
      <c r="A2353" t="s">
        <v>2067</v>
      </c>
      <c r="B2353" s="85" t="s">
        <v>947</v>
      </c>
      <c r="C2353" s="113" t="str">
        <f t="shared" si="438"/>
        <v>F.120.01.124</v>
      </c>
      <c r="D2353" s="9" t="s">
        <v>270</v>
      </c>
      <c r="E2353" s="112" t="s">
        <v>362</v>
      </c>
      <c r="F2353" s="115" t="str">
        <f t="shared" si="439"/>
        <v>PBAT (polybutylene adipate-co-terephthalate) closed loop chemical upcycling credit</v>
      </c>
      <c r="G2353" s="146">
        <v>0</v>
      </c>
      <c r="H2353" s="8">
        <f t="shared" si="436"/>
        <v>0</v>
      </c>
      <c r="J2353" s="169">
        <v>0</v>
      </c>
      <c r="K2353" s="8">
        <f t="shared" si="437"/>
        <v>0</v>
      </c>
      <c r="L2353" s="170">
        <v>0</v>
      </c>
      <c r="M2353" s="170">
        <v>0</v>
      </c>
      <c r="N2353" s="170">
        <v>0</v>
      </c>
      <c r="O2353" s="170">
        <v>0</v>
      </c>
      <c r="Q2353" s="69">
        <v>0</v>
      </c>
      <c r="S2353" s="116">
        <v>0</v>
      </c>
      <c r="T2353" s="116">
        <v>0</v>
      </c>
      <c r="U2353" s="116">
        <v>0</v>
      </c>
      <c r="V2353" s="116">
        <v>0</v>
      </c>
      <c r="X2353" s="69">
        <v>0</v>
      </c>
    </row>
    <row r="2354" spans="1:24" ht="14.4">
      <c r="A2354" t="s">
        <v>2068</v>
      </c>
      <c r="B2354" s="85" t="s">
        <v>947</v>
      </c>
      <c r="C2354" s="113" t="str">
        <f t="shared" si="438"/>
        <v>F.120.01.125</v>
      </c>
      <c r="D2354" s="9" t="s">
        <v>270</v>
      </c>
      <c r="E2354" s="112" t="s">
        <v>362</v>
      </c>
      <c r="F2354" s="115" t="str">
        <f t="shared" si="439"/>
        <v>PAN (Polyacrylonitrile fibres) closed loop chemical upcycling credit</v>
      </c>
      <c r="G2354" s="146">
        <v>-0.23724567333333335</v>
      </c>
      <c r="H2354" s="8">
        <f t="shared" si="436"/>
        <v>-0.23724567333333335</v>
      </c>
      <c r="J2354" s="169">
        <v>-0.70614690018186943</v>
      </c>
      <c r="K2354" s="8">
        <f t="shared" si="437"/>
        <v>-0.70614690018186943</v>
      </c>
      <c r="L2354" s="170">
        <v>-1.2918563005E-2</v>
      </c>
      <c r="M2354" s="170">
        <v>-0.65601433947999999</v>
      </c>
      <c r="N2354" s="170">
        <v>-1.627146696869367E-3</v>
      </c>
      <c r="O2354" s="170">
        <v>-3.5586851000000003E-2</v>
      </c>
      <c r="Q2354" s="69">
        <v>-51.687632000000001</v>
      </c>
      <c r="S2354" s="116">
        <v>-1.5498781E-2</v>
      </c>
      <c r="T2354" s="116">
        <v>-1.1422501E-2</v>
      </c>
      <c r="U2354" s="116">
        <v>-3.3664745999999998E-4</v>
      </c>
      <c r="V2354" s="116">
        <v>-3.7396326999999999E-3</v>
      </c>
      <c r="X2354" s="172">
        <v>-8.1278051000000003E-5</v>
      </c>
    </row>
    <row r="2355" spans="1:24" ht="14.4">
      <c r="A2355" t="s">
        <v>2069</v>
      </c>
      <c r="B2355" s="85" t="s">
        <v>947</v>
      </c>
      <c r="C2355" s="113" t="str">
        <f t="shared" si="438"/>
        <v>F.120.01.126</v>
      </c>
      <c r="D2355" s="9" t="s">
        <v>270</v>
      </c>
      <c r="E2355" s="112" t="s">
        <v>362</v>
      </c>
      <c r="F2355" s="115" t="str">
        <f t="shared" si="439"/>
        <v>Bio-PP (Polypropylene) closed loop chemical upcycling credit</v>
      </c>
      <c r="G2355" s="146">
        <v>-7.4884913333333331E-2</v>
      </c>
      <c r="H2355" s="8">
        <f t="shared" si="436"/>
        <v>-7.4884913333333331E-2</v>
      </c>
      <c r="J2355" s="169">
        <v>-0.78017661194116628</v>
      </c>
      <c r="K2355" s="8">
        <f t="shared" si="437"/>
        <v>-0.78017661194116628</v>
      </c>
      <c r="L2355" s="170">
        <v>7.4384403239000009E-4</v>
      </c>
      <c r="M2355" s="170">
        <v>-0.76684236365300007</v>
      </c>
      <c r="N2355" s="170">
        <v>-2.8453553205561679E-3</v>
      </c>
      <c r="O2355" s="170">
        <v>-1.1232737E-2</v>
      </c>
      <c r="Q2355" s="69">
        <v>-42.236302000000002</v>
      </c>
      <c r="S2355" s="116">
        <v>2.6933603000000002E-3</v>
      </c>
      <c r="T2355" s="116">
        <v>-7.9612819999999996E-4</v>
      </c>
      <c r="U2355" s="199">
        <v>-4.7159174000000003E-5</v>
      </c>
      <c r="V2355" s="116">
        <v>3.5366477000000002E-3</v>
      </c>
      <c r="X2355" s="172">
        <v>5.7928115E-5</v>
      </c>
    </row>
    <row r="2356" spans="1:24" ht="14.4">
      <c r="A2356" t="s">
        <v>2070</v>
      </c>
      <c r="B2356" s="85" t="s">
        <v>947</v>
      </c>
      <c r="C2356" s="113" t="str">
        <f t="shared" si="438"/>
        <v>F.120.01.127</v>
      </c>
      <c r="D2356" s="9" t="s">
        <v>270</v>
      </c>
      <c r="E2356" s="112" t="s">
        <v>362</v>
      </c>
      <c r="F2356" s="115" t="str">
        <f t="shared" si="439"/>
        <v>Bio-PET (Polyethylene terephthalate) closed loop chemical upcycling credit</v>
      </c>
      <c r="G2356" s="146">
        <v>-0.85732613333333341</v>
      </c>
      <c r="H2356" s="8">
        <f t="shared" si="436"/>
        <v>-0.85732613333333341</v>
      </c>
      <c r="J2356" s="169">
        <v>-0.73657332970545242</v>
      </c>
      <c r="K2356" s="8">
        <f t="shared" si="437"/>
        <v>-0.73657332970545242</v>
      </c>
      <c r="L2356" s="170">
        <v>-1.6084982219999999E-2</v>
      </c>
      <c r="M2356" s="170">
        <v>-0.63215433030000001</v>
      </c>
      <c r="N2356" s="170">
        <v>4.0264902814547608E-2</v>
      </c>
      <c r="O2356" s="170">
        <v>-0.12859892000000001</v>
      </c>
      <c r="Q2356" s="69">
        <v>-59.735671000000004</v>
      </c>
      <c r="S2356" s="116">
        <v>-3.7328722000000002E-2</v>
      </c>
      <c r="T2356" s="116">
        <v>-3.2589737000000001E-2</v>
      </c>
      <c r="U2356" s="116">
        <v>-9.9576061E-4</v>
      </c>
      <c r="V2356" s="116">
        <v>-3.7432250000000002E-3</v>
      </c>
      <c r="X2356" s="69">
        <v>-1.1301225E-4</v>
      </c>
    </row>
    <row r="2357" spans="1:24" ht="14.4">
      <c r="A2357" t="s">
        <v>2071</v>
      </c>
      <c r="B2357" s="85" t="s">
        <v>947</v>
      </c>
      <c r="C2357" s="113" t="str">
        <f t="shared" si="438"/>
        <v>F.120.01.128</v>
      </c>
      <c r="D2357" s="9" t="s">
        <v>270</v>
      </c>
      <c r="E2357" s="112" t="s">
        <v>362</v>
      </c>
      <c r="F2357" s="115" t="str">
        <f t="shared" si="439"/>
        <v>PEF (Polyethylene furan-2.5-dicarboxylate) closed loop chemical upcycling credit</v>
      </c>
      <c r="G2357" s="146">
        <v>-5.5782256666666671E-17</v>
      </c>
      <c r="H2357" s="8">
        <f t="shared" si="436"/>
        <v>-5.5782256666666671E-17</v>
      </c>
      <c r="J2357" s="169">
        <v>-9.935895716661E-18</v>
      </c>
      <c r="K2357" s="8">
        <f t="shared" si="437"/>
        <v>-9.935895716661E-18</v>
      </c>
      <c r="L2357" s="170">
        <v>-2.6453758510999998E-19</v>
      </c>
      <c r="M2357" s="170">
        <v>-1.301738893111E-18</v>
      </c>
      <c r="N2357" s="170">
        <v>-2.2807384400000003E-21</v>
      </c>
      <c r="O2357" s="170">
        <v>-8.3673385000000006E-18</v>
      </c>
      <c r="Q2357" s="172">
        <v>-6.8399232000000005E-17</v>
      </c>
      <c r="S2357" s="199">
        <v>-1.2632958E-18</v>
      </c>
      <c r="T2357" s="199">
        <v>-1.2087421999999999E-18</v>
      </c>
      <c r="U2357" s="199">
        <v>-4.9695223999999998E-20</v>
      </c>
      <c r="V2357" s="199">
        <v>-4.8583624000000002E-21</v>
      </c>
      <c r="X2357" s="172">
        <v>-2.0579269E-21</v>
      </c>
    </row>
    <row r="2358" spans="1:24" ht="14.4">
      <c r="B2358" s="85"/>
      <c r="C2358" s="113"/>
      <c r="D2358" s="1" t="s">
        <v>2718</v>
      </c>
      <c r="E2358" s="112"/>
      <c r="H2358" s="8"/>
      <c r="Q2358" s="3"/>
      <c r="S2358" s="3"/>
      <c r="T2358" s="3"/>
      <c r="U2358" s="3"/>
      <c r="V2358" s="3"/>
      <c r="X2358" s="3"/>
    </row>
    <row r="2359" spans="1:24" ht="14.4">
      <c r="A2359" t="s">
        <v>2719</v>
      </c>
      <c r="B2359" s="85" t="s">
        <v>947</v>
      </c>
      <c r="C2359" s="113" t="str">
        <f t="shared" ref="C2359:C2387" si="440">MID(A2359,1,12)</f>
        <v>F.130.01.101</v>
      </c>
      <c r="D2359" s="9" t="s">
        <v>2718</v>
      </c>
      <c r="E2359" s="112" t="s">
        <v>362</v>
      </c>
      <c r="F2359" s="115" t="str">
        <f t="shared" ref="F2359:F2387" si="441">MID(A2359, 21,85)</f>
        <v>anaerobic digestion (fermentation, methane production) cow dung</v>
      </c>
      <c r="G2359" s="146">
        <v>-8.652705333333334E-2</v>
      </c>
      <c r="H2359" s="8">
        <f t="shared" ref="H2359:H2368" si="442">G2359</f>
        <v>-8.652705333333334E-2</v>
      </c>
      <c r="J2359" s="169">
        <v>-1.3496735705622898E-2</v>
      </c>
      <c r="K2359" s="8">
        <f t="shared" ref="K2359:K2368" si="443">J2359</f>
        <v>-1.3496735705622898E-2</v>
      </c>
      <c r="L2359" s="170">
        <v>-3.4248056570000008E-5</v>
      </c>
      <c r="M2359" s="170">
        <v>-1.0277199597000001E-3</v>
      </c>
      <c r="N2359" s="170">
        <v>5.4429031064710169E-4</v>
      </c>
      <c r="O2359" s="170">
        <v>-1.2979058E-2</v>
      </c>
      <c r="Q2359" s="69">
        <v>-1.1196746</v>
      </c>
      <c r="S2359" s="116">
        <v>-1.8098971E-3</v>
      </c>
      <c r="T2359" s="116">
        <v>-1.6751169E-3</v>
      </c>
      <c r="U2359" s="199">
        <v>-7.2628535E-5</v>
      </c>
      <c r="V2359" s="199">
        <v>-6.2151646000000002E-5</v>
      </c>
      <c r="X2359" s="172">
        <v>-4.0656828000000002E-6</v>
      </c>
    </row>
    <row r="2360" spans="1:24" ht="14.4">
      <c r="A2360" t="s">
        <v>2720</v>
      </c>
      <c r="B2360" s="85" t="s">
        <v>947</v>
      </c>
      <c r="C2360" s="113" t="str">
        <f t="shared" si="440"/>
        <v>F.130.01.102</v>
      </c>
      <c r="D2360" s="9" t="s">
        <v>2718</v>
      </c>
      <c r="E2360" s="112" t="s">
        <v>362</v>
      </c>
      <c r="F2360" s="115" t="str">
        <f t="shared" si="441"/>
        <v>anaerobic digestion (fermentation, methane production) food waste</v>
      </c>
      <c r="G2360" s="146">
        <v>-0.28001582000000003</v>
      </c>
      <c r="H2360" s="8">
        <f t="shared" si="442"/>
        <v>-0.28001582000000003</v>
      </c>
      <c r="J2360" s="169">
        <v>-4.5877715187672904E-2</v>
      </c>
      <c r="K2360" s="8">
        <f t="shared" si="443"/>
        <v>-4.5877715187672904E-2</v>
      </c>
      <c r="L2360" s="170">
        <v>-5.7792919202000008E-4</v>
      </c>
      <c r="M2360" s="170">
        <v>-3.8388078740000005E-3</v>
      </c>
      <c r="N2360" s="170">
        <v>5.4139487834710181E-4</v>
      </c>
      <c r="O2360" s="170">
        <v>-4.2002373000000003E-2</v>
      </c>
      <c r="Q2360" s="69">
        <v>-3.6741495</v>
      </c>
      <c r="S2360" s="116">
        <v>-5.8669862000000003E-3</v>
      </c>
      <c r="T2360" s="116">
        <v>-5.4242418999999997E-3</v>
      </c>
      <c r="U2360" s="116">
        <v>-2.3569547999999999E-4</v>
      </c>
      <c r="V2360" s="116">
        <v>-2.0704885999999999E-4</v>
      </c>
      <c r="X2360" s="172">
        <v>-1.3321393999999999E-5</v>
      </c>
    </row>
    <row r="2361" spans="1:24" ht="14.4">
      <c r="A2361" t="s">
        <v>2721</v>
      </c>
      <c r="B2361" s="85" t="s">
        <v>947</v>
      </c>
      <c r="C2361" s="113" t="str">
        <f t="shared" si="440"/>
        <v>F.130.01.103</v>
      </c>
      <c r="D2361" s="9" t="s">
        <v>2718</v>
      </c>
      <c r="E2361" s="112" t="s">
        <v>362</v>
      </c>
      <c r="F2361" s="115" t="str">
        <f t="shared" si="441"/>
        <v>anaerobic digestion (fermentation, methane production) garden waste</v>
      </c>
      <c r="G2361" s="146">
        <v>-0.24172016666666668</v>
      </c>
      <c r="H2361" s="8">
        <f t="shared" si="442"/>
        <v>-0.24172016666666668</v>
      </c>
      <c r="J2361" s="169">
        <v>-3.9468812074582894E-2</v>
      </c>
      <c r="K2361" s="8">
        <f t="shared" si="443"/>
        <v>-3.9468812074582894E-2</v>
      </c>
      <c r="L2361" s="170">
        <v>-4.7032283573000003E-4</v>
      </c>
      <c r="M2361" s="170">
        <v>-3.2824321888E-3</v>
      </c>
      <c r="N2361" s="170">
        <v>5.4196794994710174E-4</v>
      </c>
      <c r="O2361" s="170">
        <v>-3.6258024999999999E-2</v>
      </c>
      <c r="Q2361" s="69">
        <v>-3.1685631000000001</v>
      </c>
      <c r="S2361" s="116">
        <v>-5.0639997000000003E-3</v>
      </c>
      <c r="T2361" s="116">
        <v>-4.6822082000000003E-3</v>
      </c>
      <c r="U2361" s="116">
        <v>-2.0342097E-4</v>
      </c>
      <c r="V2361" s="116">
        <v>-1.7837054E-4</v>
      </c>
      <c r="X2361" s="172">
        <v>-1.1489487E-5</v>
      </c>
    </row>
    <row r="2362" spans="1:24" ht="14.4">
      <c r="A2362" t="s">
        <v>2722</v>
      </c>
      <c r="B2362" s="85" t="s">
        <v>947</v>
      </c>
      <c r="C2362" s="113" t="str">
        <f t="shared" si="440"/>
        <v>F.130.01.104</v>
      </c>
      <c r="D2362" s="9" t="s">
        <v>2718</v>
      </c>
      <c r="E2362" s="112" t="s">
        <v>362</v>
      </c>
      <c r="F2362" s="115" t="str">
        <f t="shared" si="441"/>
        <v>composting biodegradable plastics (aerobic, without transport)</v>
      </c>
      <c r="G2362" s="146">
        <v>0</v>
      </c>
      <c r="H2362" s="8">
        <f t="shared" si="442"/>
        <v>0</v>
      </c>
      <c r="J2362" s="169">
        <v>0</v>
      </c>
      <c r="K2362" s="8">
        <f t="shared" si="443"/>
        <v>0</v>
      </c>
      <c r="L2362" s="170">
        <v>0</v>
      </c>
      <c r="M2362" s="170">
        <v>0</v>
      </c>
      <c r="N2362" s="170">
        <v>0</v>
      </c>
      <c r="O2362" s="170">
        <v>0</v>
      </c>
      <c r="Q2362" s="69">
        <v>0</v>
      </c>
      <c r="S2362" s="116">
        <v>0</v>
      </c>
      <c r="T2362" s="116">
        <v>0</v>
      </c>
      <c r="U2362" s="116">
        <v>0</v>
      </c>
      <c r="V2362" s="116">
        <v>0</v>
      </c>
      <c r="X2362" s="69">
        <v>0</v>
      </c>
    </row>
    <row r="2363" spans="1:24" ht="14.4">
      <c r="A2363" t="s">
        <v>2723</v>
      </c>
      <c r="B2363" s="85" t="s">
        <v>947</v>
      </c>
      <c r="C2363" s="113" t="str">
        <f t="shared" si="440"/>
        <v>F.130.01.105</v>
      </c>
      <c r="D2363" s="9" t="s">
        <v>2718</v>
      </c>
      <c r="E2363" s="112" t="s">
        <v>362</v>
      </c>
      <c r="F2363" s="115" t="str">
        <f t="shared" si="441"/>
        <v>composting organic waste (aerobic, without transport)</v>
      </c>
      <c r="G2363" s="146">
        <v>-1.1272307333333334E-2</v>
      </c>
      <c r="H2363" s="8">
        <f t="shared" si="442"/>
        <v>-1.1272307333333334E-2</v>
      </c>
      <c r="J2363" s="169">
        <v>-1.8462031635706623E-3</v>
      </c>
      <c r="K2363" s="8">
        <f t="shared" si="443"/>
        <v>-1.8462031635706623E-3</v>
      </c>
      <c r="L2363" s="170">
        <v>-1.5141158955000002E-5</v>
      </c>
      <c r="M2363" s="170">
        <v>-1.2609791430266001E-4</v>
      </c>
      <c r="N2363" s="170">
        <v>-1.4117990313002161E-5</v>
      </c>
      <c r="O2363" s="170">
        <v>-1.6908461E-3</v>
      </c>
      <c r="Q2363" s="69">
        <v>-2.3203930000000001E-2</v>
      </c>
      <c r="S2363" s="116">
        <v>-2.0274658999999999E-4</v>
      </c>
      <c r="T2363" s="116">
        <v>-1.9260450000000001E-4</v>
      </c>
      <c r="U2363" s="199">
        <v>-9.0074363999999994E-6</v>
      </c>
      <c r="V2363" s="199">
        <v>-1.1346464000000001E-6</v>
      </c>
      <c r="X2363" s="172">
        <v>-3.7305709000000001E-7</v>
      </c>
    </row>
    <row r="2364" spans="1:24" ht="14.4">
      <c r="A2364" t="s">
        <v>1538</v>
      </c>
      <c r="B2364" s="85" t="s">
        <v>947</v>
      </c>
      <c r="C2364" s="113" t="str">
        <f t="shared" si="440"/>
        <v>F.130.01.106</v>
      </c>
      <c r="D2364" s="9" t="s">
        <v>2718</v>
      </c>
      <c r="E2364" s="112" t="s">
        <v>362</v>
      </c>
      <c r="F2364" s="115" t="str">
        <f t="shared" si="441"/>
        <v>landfill (inert waste)</v>
      </c>
      <c r="G2364" s="146">
        <v>0</v>
      </c>
      <c r="H2364" s="8">
        <f t="shared" si="442"/>
        <v>0</v>
      </c>
      <c r="J2364" s="169">
        <v>0.14099999999999999</v>
      </c>
      <c r="K2364" s="8">
        <f t="shared" si="443"/>
        <v>0.14099999999999999</v>
      </c>
      <c r="L2364" s="170">
        <v>0</v>
      </c>
      <c r="M2364" s="170">
        <v>0</v>
      </c>
      <c r="N2364" s="170">
        <v>0.14099999999999999</v>
      </c>
      <c r="O2364" s="170">
        <v>0</v>
      </c>
      <c r="Q2364" s="69">
        <v>0</v>
      </c>
      <c r="S2364" s="116">
        <v>0</v>
      </c>
      <c r="T2364" s="116">
        <v>0</v>
      </c>
      <c r="U2364" s="116">
        <v>0</v>
      </c>
      <c r="V2364" s="116">
        <v>0</v>
      </c>
      <c r="X2364" s="69">
        <v>0</v>
      </c>
    </row>
    <row r="2365" spans="1:24" ht="14.4">
      <c r="A2365" t="s">
        <v>3315</v>
      </c>
      <c r="B2365" s="85" t="s">
        <v>947</v>
      </c>
      <c r="C2365" s="113" t="str">
        <f t="shared" si="440"/>
        <v>F.130.01.107</v>
      </c>
      <c r="D2365" s="9" t="s">
        <v>2718</v>
      </c>
      <c r="E2365" s="112" t="s">
        <v>362</v>
      </c>
      <c r="F2365" s="115" t="str">
        <f t="shared" si="441"/>
        <v>landfill organic waste and biodegradable plastics without CH4 emission prevention</v>
      </c>
      <c r="G2365" s="146">
        <v>2.2410000000000001</v>
      </c>
      <c r="H2365" s="8">
        <f t="shared" si="442"/>
        <v>2.2410000000000001</v>
      </c>
      <c r="J2365" s="169">
        <v>0.342227460574</v>
      </c>
      <c r="K2365" s="8">
        <f t="shared" si="443"/>
        <v>0.342227460574</v>
      </c>
      <c r="L2365" s="170">
        <v>6.00076454E-3</v>
      </c>
      <c r="M2365" s="170">
        <v>7.6696033999999999E-5</v>
      </c>
      <c r="N2365" s="170">
        <v>0</v>
      </c>
      <c r="O2365" s="170">
        <v>0.33615</v>
      </c>
      <c r="Q2365" s="69">
        <v>0</v>
      </c>
      <c r="S2365" s="116">
        <v>4.4868715000000003E-2</v>
      </c>
      <c r="T2365" s="116">
        <v>4.2779195999999999E-2</v>
      </c>
      <c r="U2365" s="116">
        <v>2.0895189000000002E-3</v>
      </c>
      <c r="V2365" s="116">
        <v>0</v>
      </c>
      <c r="X2365" s="172">
        <v>6.4050640999999998E-5</v>
      </c>
    </row>
    <row r="2366" spans="1:24" ht="14.4">
      <c r="A2366" t="s">
        <v>1539</v>
      </c>
      <c r="B2366" s="85" t="s">
        <v>947</v>
      </c>
      <c r="C2366" s="113" t="str">
        <f t="shared" si="440"/>
        <v>F.130.01.108</v>
      </c>
      <c r="D2366" s="9" t="s">
        <v>2718</v>
      </c>
      <c r="E2366" s="112" t="s">
        <v>362</v>
      </c>
      <c r="F2366" s="115" t="str">
        <f t="shared" si="441"/>
        <v>Torrefied wood excl EoL credit</v>
      </c>
      <c r="G2366" s="146">
        <v>0.12742129333333335</v>
      </c>
      <c r="H2366" s="8">
        <f t="shared" si="442"/>
        <v>0.12742129333333335</v>
      </c>
      <c r="J2366" s="169">
        <v>2.4008814607552102E-2</v>
      </c>
      <c r="K2366" s="8">
        <f t="shared" si="443"/>
        <v>2.4008814607552102E-2</v>
      </c>
      <c r="L2366" s="170">
        <v>4.6571448362099996E-4</v>
      </c>
      <c r="M2366" s="170">
        <v>1.7669908329310999E-3</v>
      </c>
      <c r="N2366" s="170">
        <v>2.6629152910000002E-3</v>
      </c>
      <c r="O2366" s="170">
        <v>1.9113194E-2</v>
      </c>
      <c r="Q2366" s="69">
        <v>2.1196833000000002</v>
      </c>
      <c r="S2366" s="116">
        <v>2.5010488999999999E-3</v>
      </c>
      <c r="T2366" s="116">
        <v>2.3399889000000002E-3</v>
      </c>
      <c r="U2366" s="116">
        <v>1.0528664E-4</v>
      </c>
      <c r="V2366" s="199">
        <v>5.5773341000000002E-5</v>
      </c>
      <c r="X2366" s="172">
        <v>6.2443197000000004E-6</v>
      </c>
    </row>
    <row r="2367" spans="1:24" ht="14.4">
      <c r="A2367" t="s">
        <v>1540</v>
      </c>
      <c r="B2367" s="85" t="s">
        <v>947</v>
      </c>
      <c r="C2367" s="113" t="str">
        <f t="shared" si="440"/>
        <v>F.130.01.109</v>
      </c>
      <c r="D2367" s="9" t="s">
        <v>2718</v>
      </c>
      <c r="E2367" s="112" t="s">
        <v>362</v>
      </c>
      <c r="F2367" s="115" t="str">
        <f t="shared" si="441"/>
        <v>Torrefied wood incl EoL credit</v>
      </c>
      <c r="G2367" s="146">
        <v>-1.8476767333333333</v>
      </c>
      <c r="H2367" s="8">
        <f t="shared" si="442"/>
        <v>-1.8476767333333333</v>
      </c>
      <c r="J2367" s="169">
        <v>-0.30653031657002</v>
      </c>
      <c r="K2367" s="8">
        <f t="shared" si="443"/>
        <v>-0.30653031657002</v>
      </c>
      <c r="L2367" s="170">
        <v>-5.0840834736999999E-3</v>
      </c>
      <c r="M2367" s="170">
        <v>-2.6928082285319999E-2</v>
      </c>
      <c r="N2367" s="170">
        <v>2.6333591889999997E-3</v>
      </c>
      <c r="O2367" s="170">
        <v>-0.27715150999999999</v>
      </c>
      <c r="Q2367" s="69">
        <v>-23.955931</v>
      </c>
      <c r="S2367" s="116">
        <v>-3.8912978000000001E-2</v>
      </c>
      <c r="T2367" s="116">
        <v>-3.5930396000000003E-2</v>
      </c>
      <c r="U2367" s="116">
        <v>-1.5592710000000001E-3</v>
      </c>
      <c r="V2367" s="116">
        <v>-1.423311E-3</v>
      </c>
      <c r="X2367" s="172">
        <v>-8.8236295999999997E-5</v>
      </c>
    </row>
    <row r="2368" spans="1:24" ht="14.4">
      <c r="A2368" t="s">
        <v>1541</v>
      </c>
      <c r="B2368" s="85" t="s">
        <v>947</v>
      </c>
      <c r="C2368" s="113" t="str">
        <f t="shared" si="440"/>
        <v>F.130.01.110</v>
      </c>
      <c r="D2368" s="9" t="s">
        <v>2718</v>
      </c>
      <c r="E2368" s="112" t="s">
        <v>362</v>
      </c>
      <c r="F2368" s="115" t="str">
        <f t="shared" si="441"/>
        <v>Waste to recycling prosesses</v>
      </c>
      <c r="G2368" s="146">
        <v>0</v>
      </c>
      <c r="H2368" s="8">
        <f t="shared" si="442"/>
        <v>0</v>
      </c>
      <c r="J2368" s="169">
        <v>0</v>
      </c>
      <c r="K2368" s="8">
        <f t="shared" si="443"/>
        <v>0</v>
      </c>
      <c r="L2368" s="170">
        <v>0</v>
      </c>
      <c r="M2368" s="170">
        <v>0</v>
      </c>
      <c r="N2368" s="170">
        <v>0</v>
      </c>
      <c r="O2368" s="170">
        <v>0</v>
      </c>
      <c r="Q2368" s="69">
        <v>0</v>
      </c>
      <c r="S2368" s="116">
        <v>0</v>
      </c>
      <c r="T2368" s="116">
        <v>0</v>
      </c>
      <c r="U2368" s="116">
        <v>0</v>
      </c>
      <c r="V2368" s="116">
        <v>0</v>
      </c>
      <c r="X2368" s="69">
        <v>0</v>
      </c>
    </row>
    <row r="2369" spans="1:24" ht="14.4">
      <c r="B2369" s="85"/>
      <c r="C2369" s="113"/>
      <c r="D2369" s="1" t="s">
        <v>2724</v>
      </c>
      <c r="E2369" s="112"/>
      <c r="H2369" s="8"/>
      <c r="Q2369"/>
    </row>
    <row r="2370" spans="1:24" ht="14.4">
      <c r="A2370" t="s">
        <v>2072</v>
      </c>
      <c r="B2370" s="85" t="s">
        <v>947</v>
      </c>
      <c r="C2370" s="113" t="str">
        <f t="shared" si="440"/>
        <v>F.130.03.101</v>
      </c>
      <c r="D2370" s="9" t="s">
        <v>2725</v>
      </c>
      <c r="E2370" s="112" t="s">
        <v>362</v>
      </c>
      <c r="F2370" s="115" t="str">
        <f t="shared" si="441"/>
        <v>plastic waste collection&amp;sorting</v>
      </c>
      <c r="G2370" s="146">
        <v>8.6418499999999995E-2</v>
      </c>
      <c r="H2370" s="8">
        <f t="shared" ref="H2370:H2377" si="444">G2370</f>
        <v>8.6418499999999995E-2</v>
      </c>
      <c r="J2370" s="169">
        <v>2.6268624929025219E-2</v>
      </c>
      <c r="K2370" s="8">
        <f t="shared" ref="K2370:K2377" si="445">J2370</f>
        <v>2.6268624929025219E-2</v>
      </c>
      <c r="L2370" s="170">
        <v>2.7494220723999997E-3</v>
      </c>
      <c r="M2370" s="170">
        <v>4.0081130899999994E-3</v>
      </c>
      <c r="N2370" s="170">
        <v>6.5483147666252212E-3</v>
      </c>
      <c r="O2370" s="170">
        <v>1.2962774999999999E-2</v>
      </c>
      <c r="Q2370" s="69">
        <v>1.4129754000000001</v>
      </c>
      <c r="S2370" s="116">
        <v>1.8649477000000001E-3</v>
      </c>
      <c r="T2370" s="116">
        <v>1.6921254E-3</v>
      </c>
      <c r="U2370" s="199">
        <v>7.6359826999999994E-5</v>
      </c>
      <c r="V2370" s="199">
        <v>9.6462499999999993E-5</v>
      </c>
      <c r="X2370" s="172">
        <v>5.0149223E-6</v>
      </c>
    </row>
    <row r="2371" spans="1:24" ht="14.4">
      <c r="A2371" t="s">
        <v>2073</v>
      </c>
      <c r="B2371" s="85" t="s">
        <v>947</v>
      </c>
      <c r="C2371" s="113" t="str">
        <f t="shared" si="440"/>
        <v>F.130.03.102</v>
      </c>
      <c r="D2371" s="9" t="s">
        <v>2725</v>
      </c>
      <c r="E2371" s="112" t="s">
        <v>362</v>
      </c>
      <c r="F2371" s="115" t="str">
        <f t="shared" si="441"/>
        <v>Scrap separation Mn  Fe  Cu  Ni and Zn</v>
      </c>
      <c r="G2371" s="146">
        <v>1.2207073333333334E-2</v>
      </c>
      <c r="H2371" s="8">
        <f t="shared" si="444"/>
        <v>1.2207073333333334E-2</v>
      </c>
      <c r="J2371" s="169">
        <v>3.0585264887900001E-2</v>
      </c>
      <c r="K2371" s="8">
        <f t="shared" si="445"/>
        <v>3.0585264887900001E-2</v>
      </c>
      <c r="L2371" s="170">
        <v>4.8033269599999998E-5</v>
      </c>
      <c r="M2371" s="170">
        <v>1.6660566200000002E-4</v>
      </c>
      <c r="N2371" s="170">
        <v>2.8539564956300001E-2</v>
      </c>
      <c r="O2371" s="170">
        <v>1.8310609999999999E-3</v>
      </c>
      <c r="Q2371" s="69">
        <v>0.21695116</v>
      </c>
      <c r="S2371" s="116">
        <v>2.3418401000000001E-4</v>
      </c>
      <c r="T2371" s="116">
        <v>2.2007934E-4</v>
      </c>
      <c r="U2371" s="199">
        <v>1.0019889E-5</v>
      </c>
      <c r="V2371" s="199">
        <v>4.0847789000000004E-6</v>
      </c>
      <c r="X2371" s="172">
        <v>6.0294055000000001E-7</v>
      </c>
    </row>
    <row r="2372" spans="1:24" ht="14.4">
      <c r="A2372" t="s">
        <v>2074</v>
      </c>
      <c r="B2372" s="85" t="s">
        <v>947</v>
      </c>
      <c r="C2372" s="113" t="str">
        <f t="shared" si="440"/>
        <v>F.130.03.103</v>
      </c>
      <c r="D2372" s="9" t="s">
        <v>2725</v>
      </c>
      <c r="E2372" s="112" t="s">
        <v>362</v>
      </c>
      <c r="F2372" s="115" t="str">
        <f t="shared" si="441"/>
        <v>Scrap collection&amp;sorting (alum.)</v>
      </c>
      <c r="G2372" s="146">
        <v>4.320925133333333E-2</v>
      </c>
      <c r="H2372" s="8">
        <f t="shared" si="444"/>
        <v>4.320925133333333E-2</v>
      </c>
      <c r="J2372" s="169">
        <v>1.3134312646462611E-2</v>
      </c>
      <c r="K2372" s="8">
        <f t="shared" si="445"/>
        <v>1.3134312646462611E-2</v>
      </c>
      <c r="L2372" s="170">
        <v>1.3747110011999998E-3</v>
      </c>
      <c r="M2372" s="170">
        <v>2.0040565610000001E-3</v>
      </c>
      <c r="N2372" s="170">
        <v>3.2741573842626111E-3</v>
      </c>
      <c r="O2372" s="170">
        <v>6.4813876999999997E-3</v>
      </c>
      <c r="Q2372" s="69">
        <v>0.70648770000000005</v>
      </c>
      <c r="S2372" s="116">
        <v>9.3247386999999995E-4</v>
      </c>
      <c r="T2372" s="116">
        <v>8.4606270999999995E-4</v>
      </c>
      <c r="U2372" s="199">
        <v>3.8179914000000002E-5</v>
      </c>
      <c r="V2372" s="199">
        <v>4.8231249999999997E-5</v>
      </c>
      <c r="X2372" s="172">
        <v>2.5074612E-6</v>
      </c>
    </row>
    <row r="2373" spans="1:24" ht="14.4">
      <c r="A2373" t="s">
        <v>2075</v>
      </c>
      <c r="B2373" s="85" t="s">
        <v>947</v>
      </c>
      <c r="C2373" s="113" t="str">
        <f t="shared" si="440"/>
        <v>F.130.03.104</v>
      </c>
      <c r="D2373" s="9" t="s">
        <v>2725</v>
      </c>
      <c r="E2373" s="112" t="s">
        <v>362</v>
      </c>
      <c r="F2373" s="115" t="str">
        <f t="shared" si="441"/>
        <v>Scrap collection&amp;sorting (copper)</v>
      </c>
      <c r="G2373" s="146">
        <v>4.320925133333333E-2</v>
      </c>
      <c r="H2373" s="8">
        <f t="shared" si="444"/>
        <v>4.320925133333333E-2</v>
      </c>
      <c r="J2373" s="169">
        <v>1.3134312646462611E-2</v>
      </c>
      <c r="K2373" s="8">
        <f t="shared" si="445"/>
        <v>1.3134312646462611E-2</v>
      </c>
      <c r="L2373" s="170">
        <v>1.3747110011999998E-3</v>
      </c>
      <c r="M2373" s="170">
        <v>2.0040565610000001E-3</v>
      </c>
      <c r="N2373" s="170">
        <v>3.2741573842626111E-3</v>
      </c>
      <c r="O2373" s="170">
        <v>6.4813876999999997E-3</v>
      </c>
      <c r="Q2373" s="69">
        <v>0.70648770000000005</v>
      </c>
      <c r="S2373" s="116">
        <v>9.3247386999999995E-4</v>
      </c>
      <c r="T2373" s="116">
        <v>8.4606270999999995E-4</v>
      </c>
      <c r="U2373" s="199">
        <v>3.8179914000000002E-5</v>
      </c>
      <c r="V2373" s="199">
        <v>4.8231249999999997E-5</v>
      </c>
      <c r="X2373" s="172">
        <v>2.5074612E-6</v>
      </c>
    </row>
    <row r="2374" spans="1:24" ht="14.4">
      <c r="A2374" t="s">
        <v>2076</v>
      </c>
      <c r="B2374" s="85" t="s">
        <v>947</v>
      </c>
      <c r="C2374" s="113" t="str">
        <f t="shared" si="440"/>
        <v>F.130.03.105</v>
      </c>
      <c r="D2374" s="9" t="s">
        <v>2725</v>
      </c>
      <c r="E2374" s="112" t="s">
        <v>362</v>
      </c>
      <c r="F2374" s="115" t="str">
        <f t="shared" si="441"/>
        <v>Scrap collection&amp;sorting (iron and glass)</v>
      </c>
      <c r="G2374" s="146">
        <v>2.8806167333333337E-2</v>
      </c>
      <c r="H2374" s="8">
        <f t="shared" si="444"/>
        <v>2.8806167333333337E-2</v>
      </c>
      <c r="J2374" s="169">
        <v>8.7562084240084062E-3</v>
      </c>
      <c r="K2374" s="8">
        <f t="shared" si="445"/>
        <v>8.7562084240084062E-3</v>
      </c>
      <c r="L2374" s="170">
        <v>9.1647399979999985E-4</v>
      </c>
      <c r="M2374" s="170">
        <v>1.336037701E-3</v>
      </c>
      <c r="N2374" s="170">
        <v>2.1827716232084072E-3</v>
      </c>
      <c r="O2374" s="170">
        <v>4.3209251000000002E-3</v>
      </c>
      <c r="Q2374" s="69">
        <v>0.47099180000000002</v>
      </c>
      <c r="S2374" s="116">
        <v>6.2164925000000003E-4</v>
      </c>
      <c r="T2374" s="116">
        <v>5.6404180999999995E-4</v>
      </c>
      <c r="U2374" s="199">
        <v>2.5453276E-5</v>
      </c>
      <c r="V2374" s="199">
        <v>3.2154167000000001E-5</v>
      </c>
      <c r="X2374" s="172">
        <v>1.6716408E-6</v>
      </c>
    </row>
    <row r="2375" spans="1:24" ht="14.4">
      <c r="A2375" t="s">
        <v>2077</v>
      </c>
      <c r="B2375" s="85" t="s">
        <v>947</v>
      </c>
      <c r="C2375" s="113" t="str">
        <f t="shared" si="440"/>
        <v>F.130.03.106</v>
      </c>
      <c r="D2375" s="9" t="s">
        <v>2725</v>
      </c>
      <c r="E2375" s="112" t="s">
        <v>362</v>
      </c>
      <c r="F2375" s="115" t="str">
        <f t="shared" si="441"/>
        <v>Scrap collection&amp;sorting (other non-ferro metals)</v>
      </c>
      <c r="G2375" s="146">
        <v>8.6418499999999995E-2</v>
      </c>
      <c r="H2375" s="8">
        <f t="shared" si="444"/>
        <v>8.6418499999999995E-2</v>
      </c>
      <c r="J2375" s="169">
        <v>2.6268624929025219E-2</v>
      </c>
      <c r="K2375" s="8">
        <f t="shared" si="445"/>
        <v>2.6268624929025219E-2</v>
      </c>
      <c r="L2375" s="170">
        <v>2.7494220723999997E-3</v>
      </c>
      <c r="M2375" s="170">
        <v>4.0081130899999994E-3</v>
      </c>
      <c r="N2375" s="170">
        <v>6.5483147666252212E-3</v>
      </c>
      <c r="O2375" s="170">
        <v>1.2962774999999999E-2</v>
      </c>
      <c r="Q2375" s="69">
        <v>1.4129754000000001</v>
      </c>
      <c r="S2375" s="116">
        <v>1.8649477000000001E-3</v>
      </c>
      <c r="T2375" s="116">
        <v>1.6921254E-3</v>
      </c>
      <c r="U2375" s="199">
        <v>7.6359826999999994E-5</v>
      </c>
      <c r="V2375" s="199">
        <v>9.6462499999999993E-5</v>
      </c>
      <c r="X2375" s="172">
        <v>5.0149223E-6</v>
      </c>
    </row>
    <row r="2376" spans="1:24" ht="14.4">
      <c r="A2376" t="s">
        <v>2078</v>
      </c>
      <c r="B2376" s="85" t="s">
        <v>947</v>
      </c>
      <c r="C2376" s="113" t="str">
        <f t="shared" si="440"/>
        <v>F.130.03.107</v>
      </c>
      <c r="D2376" s="9" t="s">
        <v>2725</v>
      </c>
      <c r="E2376" s="112" t="s">
        <v>362</v>
      </c>
      <c r="F2376" s="115" t="str">
        <f t="shared" si="441"/>
        <v>Scrap collection&amp;sorting (Pb)</v>
      </c>
      <c r="G2376" s="146">
        <v>7.2015419999999997E-2</v>
      </c>
      <c r="H2376" s="8">
        <f t="shared" si="444"/>
        <v>7.2015419999999997E-2</v>
      </c>
      <c r="J2376" s="169">
        <v>2.1890521349471018E-2</v>
      </c>
      <c r="K2376" s="8">
        <f t="shared" si="445"/>
        <v>2.1890521349471018E-2</v>
      </c>
      <c r="L2376" s="170">
        <v>2.2911850320000001E-3</v>
      </c>
      <c r="M2376" s="170">
        <v>3.3400943099999997E-3</v>
      </c>
      <c r="N2376" s="170">
        <v>5.4569290074710187E-3</v>
      </c>
      <c r="O2376" s="170">
        <v>1.0802312999999999E-2</v>
      </c>
      <c r="Q2376" s="69">
        <v>1.1774795</v>
      </c>
      <c r="S2376" s="116">
        <v>1.5541231E-3</v>
      </c>
      <c r="T2376" s="116">
        <v>1.4101045000000001E-3</v>
      </c>
      <c r="U2376" s="199">
        <v>6.3633188999999996E-5</v>
      </c>
      <c r="V2376" s="199">
        <v>8.0385416000000002E-5</v>
      </c>
      <c r="X2376" s="172">
        <v>4.1791019E-6</v>
      </c>
    </row>
    <row r="2377" spans="1:24" ht="14.4">
      <c r="A2377" t="s">
        <v>2079</v>
      </c>
      <c r="B2377" s="85" t="s">
        <v>947</v>
      </c>
      <c r="C2377" s="113" t="str">
        <f t="shared" si="440"/>
        <v>F.130.03.108</v>
      </c>
      <c r="D2377" s="9" t="s">
        <v>2725</v>
      </c>
      <c r="E2377" s="112" t="s">
        <v>362</v>
      </c>
      <c r="F2377" s="115" t="str">
        <f t="shared" si="441"/>
        <v>Scrap collection&amp;sorting (Stainless st)</v>
      </c>
      <c r="G2377" s="146">
        <v>8.6418499999999995E-2</v>
      </c>
      <c r="H2377" s="8">
        <f t="shared" si="444"/>
        <v>8.6418499999999995E-2</v>
      </c>
      <c r="J2377" s="169">
        <v>2.6268624929025219E-2</v>
      </c>
      <c r="K2377" s="8">
        <f t="shared" si="445"/>
        <v>2.6268624929025219E-2</v>
      </c>
      <c r="L2377" s="170">
        <v>2.7494220723999997E-3</v>
      </c>
      <c r="M2377" s="170">
        <v>4.0081130899999994E-3</v>
      </c>
      <c r="N2377" s="170">
        <v>6.5483147666252212E-3</v>
      </c>
      <c r="O2377" s="170">
        <v>1.2962774999999999E-2</v>
      </c>
      <c r="Q2377" s="69">
        <v>1.4129754000000001</v>
      </c>
      <c r="S2377" s="116">
        <v>1.8649477000000001E-3</v>
      </c>
      <c r="T2377" s="116">
        <v>1.6921254E-3</v>
      </c>
      <c r="U2377" s="199">
        <v>7.6359826999999994E-5</v>
      </c>
      <c r="V2377" s="199">
        <v>9.6462499999999993E-5</v>
      </c>
      <c r="X2377" s="172">
        <v>5.0149223E-6</v>
      </c>
    </row>
    <row r="2378" spans="1:24" ht="14.4">
      <c r="B2378" s="85"/>
      <c r="C2378" s="113"/>
      <c r="D2378" s="1" t="s">
        <v>2726</v>
      </c>
      <c r="E2378" s="112"/>
      <c r="H2378" s="8"/>
      <c r="Q2378"/>
      <c r="U2378" s="3"/>
      <c r="V2378" s="3"/>
      <c r="X2378" s="3"/>
    </row>
    <row r="2379" spans="1:24" ht="14.4">
      <c r="A2379" t="s">
        <v>1542</v>
      </c>
      <c r="B2379" s="85" t="s">
        <v>947</v>
      </c>
      <c r="C2379" s="113" t="str">
        <f t="shared" si="440"/>
        <v>F.130.05.101</v>
      </c>
      <c r="D2379" s="9" t="s">
        <v>2726</v>
      </c>
      <c r="E2379" s="112" t="s">
        <v>362</v>
      </c>
      <c r="F2379" s="115" t="str">
        <f t="shared" si="441"/>
        <v>Carbon storage in wood &gt;100 years (per kg wood 12%MC)</v>
      </c>
      <c r="G2379" s="146">
        <v>1.51</v>
      </c>
      <c r="H2379" s="8">
        <f t="shared" ref="H2379:H2387" si="446">G2379</f>
        <v>1.51</v>
      </c>
      <c r="J2379" s="169">
        <v>0.22650000000000001</v>
      </c>
      <c r="K2379" s="8">
        <f t="shared" ref="K2379:K2387" si="447">J2379</f>
        <v>0.22650000000000001</v>
      </c>
      <c r="L2379" s="170">
        <v>0</v>
      </c>
      <c r="M2379" s="170">
        <v>0</v>
      </c>
      <c r="N2379" s="170">
        <v>0</v>
      </c>
      <c r="O2379" s="170">
        <v>0.22650000000000001</v>
      </c>
      <c r="Q2379" s="69">
        <v>0</v>
      </c>
      <c r="S2379" s="116">
        <v>2.4516632999999999E-2</v>
      </c>
      <c r="T2379" s="116">
        <v>2.3373350000000001E-2</v>
      </c>
      <c r="U2379" s="116">
        <v>1.1432823999999999E-3</v>
      </c>
      <c r="V2379" s="116">
        <v>0</v>
      </c>
      <c r="X2379" s="172">
        <v>4.2102806999999999E-5</v>
      </c>
    </row>
    <row r="2380" spans="1:24" ht="14.4">
      <c r="A2380" t="s">
        <v>1543</v>
      </c>
      <c r="B2380" s="85" t="s">
        <v>947</v>
      </c>
      <c r="C2380" s="113" t="str">
        <f t="shared" si="440"/>
        <v>F.130.05.102</v>
      </c>
      <c r="D2380" s="9" t="s">
        <v>2726</v>
      </c>
      <c r="E2380" s="112" t="s">
        <v>362</v>
      </c>
      <c r="F2380" s="115" t="str">
        <f t="shared" si="441"/>
        <v>landfill of bio-PE (incl carbon sequestration)</v>
      </c>
      <c r="G2380" s="146">
        <v>-3.14</v>
      </c>
      <c r="H2380" s="8">
        <f t="shared" si="446"/>
        <v>-3.14</v>
      </c>
      <c r="J2380" s="169">
        <v>-0.32999999999999996</v>
      </c>
      <c r="K2380" s="8">
        <f t="shared" si="447"/>
        <v>-0.32999999999999996</v>
      </c>
      <c r="L2380" s="170">
        <v>0</v>
      </c>
      <c r="M2380" s="170">
        <v>0</v>
      </c>
      <c r="N2380" s="170">
        <v>0.14099999999999999</v>
      </c>
      <c r="O2380" s="170">
        <v>-0.47099999999999997</v>
      </c>
      <c r="Q2380" s="69">
        <v>0</v>
      </c>
      <c r="S2380" s="116">
        <v>-5.0981606999999998E-2</v>
      </c>
      <c r="T2380" s="116">
        <v>-4.8604186000000001E-2</v>
      </c>
      <c r="U2380" s="116">
        <v>-2.3774218000000001E-3</v>
      </c>
      <c r="V2380" s="116">
        <v>0</v>
      </c>
      <c r="X2380" s="172">
        <v>-8.7551532000000004E-5</v>
      </c>
    </row>
    <row r="2381" spans="1:24" ht="14.4">
      <c r="A2381" t="s">
        <v>1544</v>
      </c>
      <c r="B2381" s="85" t="s">
        <v>947</v>
      </c>
      <c r="C2381" s="113" t="str">
        <f t="shared" si="440"/>
        <v>F.130.05.103</v>
      </c>
      <c r="D2381" s="9" t="s">
        <v>2726</v>
      </c>
      <c r="E2381" s="112" t="s">
        <v>362</v>
      </c>
      <c r="F2381" s="115" t="str">
        <f t="shared" si="441"/>
        <v>landfill of bio-PP (incl carbon sequestration)</v>
      </c>
      <c r="G2381" s="146">
        <v>-3.14</v>
      </c>
      <c r="H2381" s="8">
        <f t="shared" si="446"/>
        <v>-3.14</v>
      </c>
      <c r="J2381" s="169">
        <v>-0.32999999999999996</v>
      </c>
      <c r="K2381" s="8">
        <f t="shared" si="447"/>
        <v>-0.32999999999999996</v>
      </c>
      <c r="L2381" s="170">
        <v>0</v>
      </c>
      <c r="M2381" s="170">
        <v>0</v>
      </c>
      <c r="N2381" s="170">
        <v>0.14099999999999999</v>
      </c>
      <c r="O2381" s="170">
        <v>-0.47099999999999997</v>
      </c>
      <c r="Q2381" s="69">
        <v>0</v>
      </c>
      <c r="S2381" s="116">
        <v>-5.0981606999999998E-2</v>
      </c>
      <c r="T2381" s="116">
        <v>-4.8604186000000001E-2</v>
      </c>
      <c r="U2381" s="116">
        <v>-2.3774218000000001E-3</v>
      </c>
      <c r="V2381" s="116">
        <v>0</v>
      </c>
      <c r="X2381" s="172">
        <v>-8.7551532000000004E-5</v>
      </c>
    </row>
    <row r="2382" spans="1:24" ht="14.4">
      <c r="A2382" t="s">
        <v>1545</v>
      </c>
      <c r="B2382" s="85" t="s">
        <v>947</v>
      </c>
      <c r="C2382" s="113" t="str">
        <f t="shared" si="440"/>
        <v>F.130.05.104</v>
      </c>
      <c r="D2382" s="9" t="s">
        <v>2726</v>
      </c>
      <c r="E2382" s="112" t="s">
        <v>362</v>
      </c>
      <c r="F2382" s="115" t="str">
        <f t="shared" si="441"/>
        <v>landfill of bio-PET (incl carbon sequestration)</v>
      </c>
      <c r="G2382" s="146">
        <v>-0.438</v>
      </c>
      <c r="H2382" s="8">
        <f t="shared" si="446"/>
        <v>-0.438</v>
      </c>
      <c r="J2382" s="169">
        <v>7.5299999999999992E-2</v>
      </c>
      <c r="K2382" s="8">
        <f t="shared" si="447"/>
        <v>7.5299999999999992E-2</v>
      </c>
      <c r="L2382" s="170">
        <v>0</v>
      </c>
      <c r="M2382" s="170">
        <v>0</v>
      </c>
      <c r="N2382" s="170">
        <v>0.14099999999999999</v>
      </c>
      <c r="O2382" s="170">
        <v>-6.5699999999999995E-2</v>
      </c>
      <c r="Q2382" s="69">
        <v>0</v>
      </c>
      <c r="S2382" s="116">
        <v>-7.1114471000000004E-3</v>
      </c>
      <c r="T2382" s="116">
        <v>-6.7798195E-3</v>
      </c>
      <c r="U2382" s="116">
        <v>-3.3162761999999999E-4</v>
      </c>
      <c r="V2382" s="116">
        <v>0</v>
      </c>
      <c r="X2382" s="172">
        <v>-1.2212601999999999E-5</v>
      </c>
    </row>
    <row r="2383" spans="1:24" ht="14.4">
      <c r="A2383" t="s">
        <v>1546</v>
      </c>
      <c r="B2383" s="85" t="s">
        <v>947</v>
      </c>
      <c r="C2383" s="113" t="str">
        <f t="shared" si="440"/>
        <v>F.130.05.105</v>
      </c>
      <c r="D2383" s="9" t="s">
        <v>2726</v>
      </c>
      <c r="E2383" s="112" t="s">
        <v>362</v>
      </c>
      <c r="F2383" s="115" t="str">
        <f t="shared" si="441"/>
        <v>landfill of PEF (incl carbon sequestration)</v>
      </c>
      <c r="G2383" s="146">
        <v>-1.93</v>
      </c>
      <c r="H2383" s="8">
        <f t="shared" si="446"/>
        <v>-1.93</v>
      </c>
      <c r="J2383" s="169">
        <v>-0.14849999999999999</v>
      </c>
      <c r="K2383" s="8">
        <f t="shared" si="447"/>
        <v>-0.14849999999999999</v>
      </c>
      <c r="L2383" s="170">
        <v>0</v>
      </c>
      <c r="M2383" s="170">
        <v>0</v>
      </c>
      <c r="N2383" s="170">
        <v>0.14099999999999999</v>
      </c>
      <c r="O2383" s="170">
        <v>-0.28949999999999998</v>
      </c>
      <c r="Q2383" s="69">
        <v>0</v>
      </c>
      <c r="S2383" s="116">
        <v>-3.1335829000000003E-2</v>
      </c>
      <c r="T2383" s="116">
        <v>-2.9874547000000001E-2</v>
      </c>
      <c r="U2383" s="116">
        <v>-1.4612815E-3</v>
      </c>
      <c r="V2383" s="116">
        <v>0</v>
      </c>
      <c r="X2383" s="172">
        <v>-5.3813521E-5</v>
      </c>
    </row>
    <row r="2384" spans="1:24" ht="14.4">
      <c r="A2384" t="s">
        <v>1547</v>
      </c>
      <c r="B2384" s="85" t="s">
        <v>947</v>
      </c>
      <c r="C2384" s="113" t="str">
        <f t="shared" si="440"/>
        <v>F.130.05.106</v>
      </c>
      <c r="D2384" s="9" t="s">
        <v>2726</v>
      </c>
      <c r="E2384" s="112" t="s">
        <v>362</v>
      </c>
      <c r="F2384" s="115" t="str">
        <f t="shared" si="441"/>
        <v>landfill of PA-11 (Nylon-11) (incl carbon sequestration)</v>
      </c>
      <c r="G2384" s="146">
        <v>-2.46</v>
      </c>
      <c r="H2384" s="8">
        <f t="shared" si="446"/>
        <v>-2.46</v>
      </c>
      <c r="J2384" s="169">
        <v>-0.22800000000000001</v>
      </c>
      <c r="K2384" s="8">
        <f t="shared" si="447"/>
        <v>-0.22800000000000001</v>
      </c>
      <c r="L2384" s="170">
        <v>0</v>
      </c>
      <c r="M2384" s="170">
        <v>0</v>
      </c>
      <c r="N2384" s="170">
        <v>0.14099999999999999</v>
      </c>
      <c r="O2384" s="170">
        <v>-0.36899999999999999</v>
      </c>
      <c r="Q2384" s="69">
        <v>0</v>
      </c>
      <c r="S2384" s="116">
        <v>-3.9941004000000002E-2</v>
      </c>
      <c r="T2384" s="116">
        <v>-3.8078437999999999E-2</v>
      </c>
      <c r="U2384" s="116">
        <v>-1.8625661E-3</v>
      </c>
      <c r="V2384" s="116">
        <v>0</v>
      </c>
      <c r="X2384" s="172">
        <v>-6.8591327000000002E-5</v>
      </c>
    </row>
    <row r="2385" spans="1:24" ht="14.4">
      <c r="A2385" t="s">
        <v>2727</v>
      </c>
      <c r="B2385" s="85" t="s">
        <v>947</v>
      </c>
      <c r="C2385" s="113" t="str">
        <f t="shared" si="440"/>
        <v>F.130.05.110</v>
      </c>
      <c r="D2385" s="9" t="s">
        <v>2726</v>
      </c>
      <c r="E2385" s="112" t="s">
        <v>362</v>
      </c>
      <c r="F2385" s="115" t="str">
        <f t="shared" si="441"/>
        <v>landfill of biodegradable bioplastics with CH4 emission prevention</v>
      </c>
      <c r="G2385" s="146">
        <v>0</v>
      </c>
      <c r="H2385" s="8">
        <f t="shared" si="446"/>
        <v>0</v>
      </c>
      <c r="J2385" s="169">
        <v>0</v>
      </c>
      <c r="K2385" s="8">
        <f t="shared" si="447"/>
        <v>0</v>
      </c>
      <c r="L2385" s="170">
        <v>0</v>
      </c>
      <c r="M2385" s="170">
        <v>0</v>
      </c>
      <c r="N2385" s="170">
        <v>0</v>
      </c>
      <c r="O2385" s="170">
        <v>0</v>
      </c>
      <c r="Q2385" s="69">
        <v>0</v>
      </c>
      <c r="S2385" s="116">
        <v>0</v>
      </c>
      <c r="T2385" s="116">
        <v>0</v>
      </c>
      <c r="U2385" s="116">
        <v>0</v>
      </c>
      <c r="V2385" s="116">
        <v>0</v>
      </c>
      <c r="X2385" s="69">
        <v>0</v>
      </c>
    </row>
    <row r="2386" spans="1:24" ht="14.4">
      <c r="A2386" t="s">
        <v>2728</v>
      </c>
      <c r="B2386" s="85" t="s">
        <v>947</v>
      </c>
      <c r="C2386" s="113" t="str">
        <f t="shared" si="440"/>
        <v>F.130.05.111</v>
      </c>
      <c r="D2386" s="9" t="s">
        <v>2726</v>
      </c>
      <c r="E2386" s="112" t="s">
        <v>362</v>
      </c>
      <c r="F2386" s="115" t="str">
        <f t="shared" si="441"/>
        <v>Carbon uptake per kg Cement &lt; 100 years</v>
      </c>
      <c r="G2386" s="146">
        <v>-0.05</v>
      </c>
      <c r="H2386" s="8">
        <f t="shared" si="446"/>
        <v>-0.05</v>
      </c>
      <c r="J2386" s="169">
        <v>0.13349999999999998</v>
      </c>
      <c r="K2386" s="8">
        <f t="shared" si="447"/>
        <v>0.13349999999999998</v>
      </c>
      <c r="L2386" s="170">
        <v>0</v>
      </c>
      <c r="M2386" s="170">
        <v>0</v>
      </c>
      <c r="N2386" s="170">
        <v>0.14099999999999999</v>
      </c>
      <c r="O2386" s="170">
        <v>-7.4999999999999997E-3</v>
      </c>
      <c r="Q2386" s="69">
        <v>0</v>
      </c>
      <c r="S2386" s="116">
        <v>-8.1180903000000002E-4</v>
      </c>
      <c r="T2386" s="116">
        <v>-7.7395199999999995E-4</v>
      </c>
      <c r="U2386" s="199">
        <v>-3.7857034E-5</v>
      </c>
      <c r="V2386" s="116">
        <v>0</v>
      </c>
      <c r="X2386" s="172">
        <v>-1.3941327E-6</v>
      </c>
    </row>
    <row r="2387" spans="1:24" ht="14.4">
      <c r="A2387" t="s">
        <v>2729</v>
      </c>
      <c r="B2387" s="85" t="s">
        <v>947</v>
      </c>
      <c r="C2387" s="113" t="str">
        <f t="shared" si="440"/>
        <v>F.130.05.112</v>
      </c>
      <c r="D2387" s="9" t="s">
        <v>2726</v>
      </c>
      <c r="E2387" s="112" t="s">
        <v>362</v>
      </c>
      <c r="F2387" s="115" t="str">
        <f t="shared" si="441"/>
        <v>Carbon uptake per kg Cement &gt; 100 years</v>
      </c>
      <c r="G2387" s="146">
        <v>-0.12</v>
      </c>
      <c r="H2387" s="8">
        <f t="shared" si="446"/>
        <v>-0.12</v>
      </c>
      <c r="J2387" s="169">
        <v>0.12299999999999998</v>
      </c>
      <c r="K2387" s="8">
        <f t="shared" si="447"/>
        <v>0.12299999999999998</v>
      </c>
      <c r="L2387" s="170">
        <v>0</v>
      </c>
      <c r="M2387" s="170">
        <v>0</v>
      </c>
      <c r="N2387" s="170">
        <v>0.14099999999999999</v>
      </c>
      <c r="O2387" s="170">
        <v>-1.7999999999999999E-2</v>
      </c>
      <c r="Q2387" s="69">
        <v>0</v>
      </c>
      <c r="S2387" s="116">
        <v>-1.9483416999999999E-3</v>
      </c>
      <c r="T2387" s="116">
        <v>-1.8574848E-3</v>
      </c>
      <c r="U2387" s="199">
        <v>-9.0856881999999998E-5</v>
      </c>
      <c r="V2387" s="116">
        <v>0</v>
      </c>
      <c r="X2387" s="172">
        <v>-3.3459183999999998E-6</v>
      </c>
    </row>
    <row r="2388" spans="1:24" ht="14.4">
      <c r="B2388" s="85"/>
      <c r="C2388" s="113"/>
      <c r="D2388" s="1" t="s">
        <v>2080</v>
      </c>
      <c r="E2388" s="112"/>
      <c r="H2388" s="8"/>
      <c r="Q2388"/>
      <c r="U2388" s="3"/>
      <c r="X2388" s="3"/>
    </row>
    <row r="2389" spans="1:24" ht="14.4">
      <c r="B2389" s="85"/>
      <c r="C2389" s="113"/>
      <c r="D2389" s="1" t="s">
        <v>1288</v>
      </c>
      <c r="E2389" s="112"/>
      <c r="H2389" s="8"/>
      <c r="Q2389"/>
      <c r="U2389" s="3"/>
      <c r="X2389" s="3"/>
    </row>
    <row r="2390" spans="1:24" ht="14.4">
      <c r="A2390" t="s">
        <v>2730</v>
      </c>
      <c r="B2390" s="112" t="s">
        <v>265</v>
      </c>
      <c r="C2390" s="113" t="str">
        <f t="shared" ref="C2390:C2413" si="448">MID(A2390,1,12)</f>
        <v>M.020.01.101</v>
      </c>
      <c r="D2390" s="9" t="s">
        <v>1288</v>
      </c>
      <c r="E2390" s="112" t="s">
        <v>362</v>
      </c>
      <c r="F2390" s="115" t="str">
        <f t="shared" ref="F2390:F2413" si="449">MID(A2390, 21,85)</f>
        <v>Chips, frozen preperfried in plastic foil (LDPE) per 500 gram NL</v>
      </c>
      <c r="G2390" s="146">
        <v>1.7444092</v>
      </c>
      <c r="H2390" s="8">
        <f t="shared" ref="H2390:H2391" si="450">G2390</f>
        <v>1.7444092</v>
      </c>
      <c r="J2390" s="169">
        <v>0.36840289129870996</v>
      </c>
      <c r="K2390" s="8">
        <f t="shared" ref="K2390:K2391" si="451">J2390</f>
        <v>0.36840289129870996</v>
      </c>
      <c r="L2390" s="170">
        <v>2.7843091E-7</v>
      </c>
      <c r="M2390" s="170">
        <v>9.0649860867799997E-2</v>
      </c>
      <c r="N2390" s="170">
        <v>1.6091372E-2</v>
      </c>
      <c r="O2390" s="170">
        <v>0.26166138</v>
      </c>
      <c r="Q2390" s="69">
        <v>0</v>
      </c>
      <c r="S2390" s="116">
        <v>4.8182495999999998E-2</v>
      </c>
      <c r="T2390" s="116">
        <v>4.4669599999999997E-2</v>
      </c>
      <c r="U2390" s="116">
        <v>3.5128962999999998E-3</v>
      </c>
      <c r="V2390" s="116">
        <v>0</v>
      </c>
      <c r="X2390" s="172">
        <v>8.9256105000000001E-5</v>
      </c>
    </row>
    <row r="2391" spans="1:24" ht="14.4">
      <c r="A2391" t="s">
        <v>2731</v>
      </c>
      <c r="B2391" s="112" t="s">
        <v>265</v>
      </c>
      <c r="C2391" s="113" t="str">
        <f t="shared" si="448"/>
        <v>M.020.01.102</v>
      </c>
      <c r="D2391" s="9" t="s">
        <v>1288</v>
      </c>
      <c r="E2391" s="112" t="s">
        <v>362</v>
      </c>
      <c r="F2391" s="115" t="str">
        <f t="shared" si="449"/>
        <v>Potatoes wo skins in plastic foil (LDPE) per 500 gram NL</v>
      </c>
      <c r="G2391" s="146">
        <v>0.26831690000000002</v>
      </c>
      <c r="H2391" s="8">
        <f t="shared" si="450"/>
        <v>0.26831690000000002</v>
      </c>
      <c r="J2391" s="169">
        <v>6.7652783767402996E-2</v>
      </c>
      <c r="K2391" s="8">
        <f t="shared" si="451"/>
        <v>6.7652783767402996E-2</v>
      </c>
      <c r="L2391" s="170">
        <v>5.4737102999999999E-8</v>
      </c>
      <c r="M2391" s="170">
        <v>2.38843024303E-2</v>
      </c>
      <c r="N2391" s="170">
        <v>3.5208916000000002E-3</v>
      </c>
      <c r="O2391" s="170">
        <v>4.0247535000000001E-2</v>
      </c>
      <c r="Q2391" s="69">
        <v>0</v>
      </c>
      <c r="S2391" s="116">
        <v>1.0114474E-2</v>
      </c>
      <c r="T2391" s="116">
        <v>9.4344223999999997E-3</v>
      </c>
      <c r="U2391" s="116">
        <v>6.8005164999999999E-4</v>
      </c>
      <c r="V2391" s="116">
        <v>0</v>
      </c>
      <c r="X2391" s="172">
        <v>1.7141022000000001E-5</v>
      </c>
    </row>
    <row r="2392" spans="1:24" ht="14.4">
      <c r="B2392" s="112"/>
      <c r="C2392" s="113"/>
      <c r="D2392" s="1" t="s">
        <v>1289</v>
      </c>
      <c r="E2392" s="112"/>
      <c r="H2392" s="8"/>
      <c r="Q2392"/>
      <c r="X2392" s="3"/>
    </row>
    <row r="2393" spans="1:24" ht="14.4">
      <c r="A2393" t="s">
        <v>2732</v>
      </c>
      <c r="B2393" s="112" t="s">
        <v>265</v>
      </c>
      <c r="C2393" s="113" t="str">
        <f t="shared" si="448"/>
        <v>M.020.02.101</v>
      </c>
      <c r="D2393" s="9" t="s">
        <v>1289</v>
      </c>
      <c r="E2393" s="112" t="s">
        <v>362</v>
      </c>
      <c r="F2393" s="115" t="str">
        <f t="shared" si="449"/>
        <v>Beer, pilsner in glass bottle, non returnable NL</v>
      </c>
      <c r="G2393" s="146">
        <v>0.75525853333333337</v>
      </c>
      <c r="H2393" s="8">
        <f t="shared" ref="H2393:H2397" si="452">G2393</f>
        <v>0.75525853333333337</v>
      </c>
      <c r="J2393" s="169">
        <v>0.16753935903813799</v>
      </c>
      <c r="K2393" s="8">
        <f t="shared" ref="K2393:K2397" si="453">J2393</f>
        <v>0.16753935903813799</v>
      </c>
      <c r="L2393" s="170">
        <v>5.9004238E-8</v>
      </c>
      <c r="M2393" s="170">
        <v>4.96817964339E-2</v>
      </c>
      <c r="N2393" s="170">
        <v>4.5687236000000004E-3</v>
      </c>
      <c r="O2393" s="170">
        <v>0.11328878000000001</v>
      </c>
      <c r="Q2393" s="69">
        <v>0</v>
      </c>
      <c r="S2393" s="116">
        <v>2.5863880999999998E-2</v>
      </c>
      <c r="T2393" s="116">
        <v>2.4645506000000001E-2</v>
      </c>
      <c r="U2393" s="116">
        <v>1.2183752999999999E-3</v>
      </c>
      <c r="V2393" s="116">
        <v>0</v>
      </c>
      <c r="X2393" s="172">
        <v>3.8062604000000001E-5</v>
      </c>
    </row>
    <row r="2394" spans="1:24" ht="14.4">
      <c r="A2394" t="s">
        <v>2733</v>
      </c>
      <c r="B2394" s="112" t="s">
        <v>265</v>
      </c>
      <c r="C2394" s="113" t="str">
        <f t="shared" si="448"/>
        <v>M.020.02.102</v>
      </c>
      <c r="D2394" s="9" t="s">
        <v>1289</v>
      </c>
      <c r="E2394" s="112" t="s">
        <v>362</v>
      </c>
      <c r="F2394" s="115" t="str">
        <f t="shared" si="449"/>
        <v>Gin, young Dutch still wine bottle per 750 ml NL</v>
      </c>
      <c r="G2394" s="146">
        <v>1.8999949999999999</v>
      </c>
      <c r="H2394" s="8">
        <f t="shared" si="452"/>
        <v>1.8999949999999999</v>
      </c>
      <c r="J2394" s="169">
        <v>0.36508986525528997</v>
      </c>
      <c r="K2394" s="8">
        <f t="shared" si="453"/>
        <v>0.36508986525528997</v>
      </c>
      <c r="L2394" s="170">
        <v>1.5794749000000001E-7</v>
      </c>
      <c r="M2394" s="170">
        <v>7.4115658607799992E-2</v>
      </c>
      <c r="N2394" s="170">
        <v>5.9747986999999997E-3</v>
      </c>
      <c r="O2394" s="170">
        <v>0.28499924999999998</v>
      </c>
      <c r="Q2394" s="69">
        <v>0</v>
      </c>
      <c r="S2394" s="116">
        <v>5.0405270000000002E-2</v>
      </c>
      <c r="T2394" s="116">
        <v>4.8407898999999997E-2</v>
      </c>
      <c r="U2394" s="116">
        <v>1.997371E-3</v>
      </c>
      <c r="V2394" s="116">
        <v>0</v>
      </c>
      <c r="X2394" s="172">
        <v>8.194439E-5</v>
      </c>
    </row>
    <row r="2395" spans="1:24" ht="14.4">
      <c r="A2395" t="s">
        <v>2734</v>
      </c>
      <c r="B2395" s="112" t="s">
        <v>265</v>
      </c>
      <c r="C2395" s="113" t="str">
        <f t="shared" si="448"/>
        <v>M.020.02.103</v>
      </c>
      <c r="D2395" s="9" t="s">
        <v>1289</v>
      </c>
      <c r="E2395" s="112" t="s">
        <v>362</v>
      </c>
      <c r="F2395" s="115" t="str">
        <f t="shared" si="449"/>
        <v>Red wine still wine bottle per 750 ml NL</v>
      </c>
      <c r="G2395" s="146">
        <v>1.2200311333333334</v>
      </c>
      <c r="H2395" s="8">
        <f t="shared" si="452"/>
        <v>1.2200311333333334</v>
      </c>
      <c r="J2395" s="169">
        <v>0.29477301498340003</v>
      </c>
      <c r="K2395" s="8">
        <f t="shared" si="453"/>
        <v>0.29477301498340003</v>
      </c>
      <c r="L2395" s="170">
        <v>1.4364200000000001E-7</v>
      </c>
      <c r="M2395" s="170">
        <v>8.1248740341400005E-2</v>
      </c>
      <c r="N2395" s="170">
        <v>3.0519461000000001E-2</v>
      </c>
      <c r="O2395" s="170">
        <v>0.18300467000000001</v>
      </c>
      <c r="Q2395" s="69">
        <v>0</v>
      </c>
      <c r="S2395" s="116">
        <v>3.9413453000000001E-2</v>
      </c>
      <c r="T2395" s="116">
        <v>3.6349256000000003E-2</v>
      </c>
      <c r="U2395" s="116">
        <v>3.0641965000000001E-3</v>
      </c>
      <c r="V2395" s="116">
        <v>0</v>
      </c>
      <c r="X2395" s="172">
        <v>6.4793960000000001E-5</v>
      </c>
    </row>
    <row r="2396" spans="1:24" ht="14.4">
      <c r="A2396" t="s">
        <v>2735</v>
      </c>
      <c r="B2396" s="112" t="s">
        <v>265</v>
      </c>
      <c r="C2396" s="113" t="str">
        <f t="shared" si="448"/>
        <v>M.020.02.104</v>
      </c>
      <c r="D2396" s="9" t="s">
        <v>1289</v>
      </c>
      <c r="E2396" s="112" t="s">
        <v>362</v>
      </c>
      <c r="F2396" s="115" t="str">
        <f t="shared" si="449"/>
        <v>Rose wine still wine bottle per 750 ml NL</v>
      </c>
      <c r="G2396" s="146">
        <v>1.2390425333333333</v>
      </c>
      <c r="H2396" s="8">
        <f t="shared" si="452"/>
        <v>1.2390425333333333</v>
      </c>
      <c r="J2396" s="169">
        <v>0.29798136426590999</v>
      </c>
      <c r="K2396" s="8">
        <f t="shared" si="453"/>
        <v>0.29798136426590999</v>
      </c>
      <c r="L2396" s="170">
        <v>1.4716421E-7</v>
      </c>
      <c r="M2396" s="170">
        <v>8.0610238101699996E-2</v>
      </c>
      <c r="N2396" s="170">
        <v>3.1514598999999997E-2</v>
      </c>
      <c r="O2396" s="170">
        <v>0.18585637999999999</v>
      </c>
      <c r="Q2396" s="69">
        <v>0</v>
      </c>
      <c r="S2396" s="116">
        <v>3.9555808999999997E-2</v>
      </c>
      <c r="T2396" s="116">
        <v>3.6544161999999998E-2</v>
      </c>
      <c r="U2396" s="116">
        <v>3.0116474999999998E-3</v>
      </c>
      <c r="V2396" s="116">
        <v>0</v>
      </c>
      <c r="X2396" s="172">
        <v>6.5312481000000003E-5</v>
      </c>
    </row>
    <row r="2397" spans="1:24" ht="14.4">
      <c r="A2397" t="s">
        <v>2736</v>
      </c>
      <c r="B2397" s="112" t="s">
        <v>265</v>
      </c>
      <c r="C2397" s="113" t="str">
        <f t="shared" si="448"/>
        <v>M.020.02.105</v>
      </c>
      <c r="D2397" s="9" t="s">
        <v>1289</v>
      </c>
      <c r="E2397" s="112" t="s">
        <v>362</v>
      </c>
      <c r="F2397" s="115" t="str">
        <f t="shared" si="449"/>
        <v>White wine, dry still wine bottle per 750 ml NL</v>
      </c>
      <c r="G2397" s="146">
        <v>1.2580539333333334</v>
      </c>
      <c r="H2397" s="8">
        <f t="shared" si="452"/>
        <v>1.2580539333333334</v>
      </c>
      <c r="J2397" s="169">
        <v>0.30118971304832998</v>
      </c>
      <c r="K2397" s="8">
        <f t="shared" si="453"/>
        <v>0.30118971304832998</v>
      </c>
      <c r="L2397" s="170">
        <v>1.5068643E-7</v>
      </c>
      <c r="M2397" s="170">
        <v>7.9971736361899998E-2</v>
      </c>
      <c r="N2397" s="170">
        <v>3.2509735999999997E-2</v>
      </c>
      <c r="O2397" s="170">
        <v>0.18870809</v>
      </c>
      <c r="Q2397" s="69">
        <v>0</v>
      </c>
      <c r="S2397" s="116">
        <v>3.9698166E-2</v>
      </c>
      <c r="T2397" s="116">
        <v>3.6739067E-2</v>
      </c>
      <c r="U2397" s="116">
        <v>2.9590985E-3</v>
      </c>
      <c r="V2397" s="116">
        <v>0</v>
      </c>
      <c r="X2397" s="172">
        <v>6.5831002000000006E-5</v>
      </c>
    </row>
    <row r="2398" spans="1:24" ht="14.4">
      <c r="B2398" s="112"/>
      <c r="C2398" s="113"/>
      <c r="D2398" s="1" t="s">
        <v>1290</v>
      </c>
      <c r="E2398" s="112"/>
      <c r="H2398" s="8"/>
      <c r="Q2398"/>
      <c r="X2398" s="3"/>
    </row>
    <row r="2399" spans="1:24" ht="14.4">
      <c r="A2399" t="s">
        <v>2737</v>
      </c>
      <c r="B2399" s="112" t="s">
        <v>265</v>
      </c>
      <c r="C2399" s="113" t="str">
        <f t="shared" si="448"/>
        <v>M.020.03.101</v>
      </c>
      <c r="D2399" s="9" t="s">
        <v>1290</v>
      </c>
      <c r="E2399" s="112" t="s">
        <v>362</v>
      </c>
      <c r="F2399" s="115" t="str">
        <f t="shared" si="449"/>
        <v>Baguette, white in plastic foil per 500 gram NL</v>
      </c>
      <c r="G2399" s="146">
        <v>0.75628046666666671</v>
      </c>
      <c r="H2399" s="8">
        <f t="shared" ref="H2399:H2408" si="454">G2399</f>
        <v>0.75628046666666671</v>
      </c>
      <c r="J2399" s="169">
        <v>0.17209770755925502</v>
      </c>
      <c r="K2399" s="8">
        <f t="shared" ref="K2399:K2408" si="455">J2399</f>
        <v>0.17209770755925502</v>
      </c>
      <c r="L2399" s="170">
        <v>9.5179554999999996E-8</v>
      </c>
      <c r="M2399" s="170">
        <v>5.572112897970001E-2</v>
      </c>
      <c r="N2399" s="170">
        <v>2.9344134E-3</v>
      </c>
      <c r="O2399" s="170">
        <v>0.11344207000000001</v>
      </c>
      <c r="Q2399" s="69">
        <v>0</v>
      </c>
      <c r="S2399" s="116">
        <v>2.5517194999999999E-2</v>
      </c>
      <c r="T2399" s="116">
        <v>2.3303851E-2</v>
      </c>
      <c r="U2399" s="116">
        <v>2.2133434000000001E-3</v>
      </c>
      <c r="V2399" s="116">
        <v>0</v>
      </c>
      <c r="X2399" s="172">
        <v>4.2083238000000001E-5</v>
      </c>
    </row>
    <row r="2400" spans="1:24" ht="14.4">
      <c r="A2400" t="s">
        <v>2738</v>
      </c>
      <c r="B2400" s="112" t="s">
        <v>265</v>
      </c>
      <c r="C2400" s="113" t="str">
        <f t="shared" si="448"/>
        <v>M.020.03.102</v>
      </c>
      <c r="D2400" s="9" t="s">
        <v>1290</v>
      </c>
      <c r="E2400" s="112" t="s">
        <v>362</v>
      </c>
      <c r="F2400" s="115" t="str">
        <f t="shared" si="449"/>
        <v>Bread, multigrain w seeds plastic foil (LDPE) per 500 gram NL</v>
      </c>
      <c r="G2400" s="146">
        <v>0.81061906666666672</v>
      </c>
      <c r="H2400" s="8">
        <f t="shared" si="454"/>
        <v>0.81061906666666672</v>
      </c>
      <c r="J2400" s="169">
        <v>0.18409450915849002</v>
      </c>
      <c r="K2400" s="8">
        <f t="shared" si="455"/>
        <v>0.18409450915849002</v>
      </c>
      <c r="L2400" s="170">
        <v>1.0204879E-7</v>
      </c>
      <c r="M2400" s="170">
        <v>5.9162241409700007E-2</v>
      </c>
      <c r="N2400" s="170">
        <v>3.3393057000000001E-3</v>
      </c>
      <c r="O2400" s="170">
        <v>0.12159286</v>
      </c>
      <c r="Q2400" s="69">
        <v>0</v>
      </c>
      <c r="S2400" s="116">
        <v>2.7072809E-2</v>
      </c>
      <c r="T2400" s="116">
        <v>2.4638117000000001E-2</v>
      </c>
      <c r="U2400" s="116">
        <v>2.4346919E-3</v>
      </c>
      <c r="V2400" s="116">
        <v>0</v>
      </c>
      <c r="X2400" s="172">
        <v>4.4979740999999998E-5</v>
      </c>
    </row>
    <row r="2401" spans="1:24" ht="14.4">
      <c r="A2401" t="s">
        <v>2739</v>
      </c>
      <c r="B2401" s="112" t="s">
        <v>265</v>
      </c>
      <c r="C2401" s="113" t="str">
        <f t="shared" si="448"/>
        <v>M.020.03.103</v>
      </c>
      <c r="D2401" s="9" t="s">
        <v>1290</v>
      </c>
      <c r="E2401" s="112" t="s">
        <v>362</v>
      </c>
      <c r="F2401" s="115" t="str">
        <f t="shared" si="449"/>
        <v>Bread rye in plastic foil per 500 gram NL</v>
      </c>
      <c r="G2401" s="146">
        <v>1.0588800666666667</v>
      </c>
      <c r="H2401" s="8">
        <f t="shared" si="454"/>
        <v>1.0588800666666667</v>
      </c>
      <c r="J2401" s="169">
        <v>0.22689939946317</v>
      </c>
      <c r="K2401" s="8">
        <f t="shared" si="455"/>
        <v>0.22689939946317</v>
      </c>
      <c r="L2401" s="170">
        <v>1.1795697E-7</v>
      </c>
      <c r="M2401" s="170">
        <v>6.5167420506200002E-2</v>
      </c>
      <c r="N2401" s="170">
        <v>2.8998510000000002E-3</v>
      </c>
      <c r="O2401" s="170">
        <v>0.15883201</v>
      </c>
      <c r="Q2401" s="69">
        <v>0</v>
      </c>
      <c r="S2401" s="116">
        <v>3.2092193999999998E-2</v>
      </c>
      <c r="T2401" s="116">
        <v>2.9085852999999998E-2</v>
      </c>
      <c r="U2401" s="116">
        <v>3.0063412000000001E-3</v>
      </c>
      <c r="V2401" s="116">
        <v>0</v>
      </c>
      <c r="X2401" s="172">
        <v>5.4551152999999998E-5</v>
      </c>
    </row>
    <row r="2402" spans="1:24" ht="14.4">
      <c r="A2402" t="s">
        <v>2740</v>
      </c>
      <c r="B2402" s="112" t="s">
        <v>265</v>
      </c>
      <c r="C2402" s="113" t="str">
        <f t="shared" si="448"/>
        <v>M.020.03.104</v>
      </c>
      <c r="D2402" s="9" t="s">
        <v>1290</v>
      </c>
      <c r="E2402" s="112" t="s">
        <v>362</v>
      </c>
      <c r="F2402" s="115" t="str">
        <f t="shared" si="449"/>
        <v>Bread, white water based in plastic foil per 500 gram NL</v>
      </c>
      <c r="G2402" s="146">
        <v>0.78203726666666673</v>
      </c>
      <c r="H2402" s="8">
        <f t="shared" si="454"/>
        <v>0.78203726666666673</v>
      </c>
      <c r="J2402" s="169">
        <v>0.17857650807377001</v>
      </c>
      <c r="K2402" s="8">
        <f t="shared" si="455"/>
        <v>0.17857650807377001</v>
      </c>
      <c r="L2402" s="170">
        <v>1.0027617E-7</v>
      </c>
      <c r="M2402" s="170">
        <v>5.7244013697600002E-2</v>
      </c>
      <c r="N2402" s="170">
        <v>4.0268040999999997E-3</v>
      </c>
      <c r="O2402" s="170">
        <v>0.11730559</v>
      </c>
      <c r="Q2402" s="69">
        <v>0</v>
      </c>
      <c r="S2402" s="116">
        <v>2.6279022999999999E-2</v>
      </c>
      <c r="T2402" s="116">
        <v>2.4020893000000001E-2</v>
      </c>
      <c r="U2402" s="116">
        <v>2.2581300000000001E-3</v>
      </c>
      <c r="V2402" s="116">
        <v>0</v>
      </c>
      <c r="X2402" s="172">
        <v>4.3501714999999998E-5</v>
      </c>
    </row>
    <row r="2403" spans="1:24" ht="14.4">
      <c r="A2403" t="s">
        <v>2741</v>
      </c>
      <c r="B2403" s="112" t="s">
        <v>265</v>
      </c>
      <c r="C2403" s="113" t="str">
        <f t="shared" si="448"/>
        <v>M.020.03.105</v>
      </c>
      <c r="D2403" s="9" t="s">
        <v>1290</v>
      </c>
      <c r="E2403" s="112" t="s">
        <v>362</v>
      </c>
      <c r="F2403" s="115" t="str">
        <f t="shared" si="449"/>
        <v>Bread, wholemeal in plastic foil per 500 gram NL</v>
      </c>
      <c r="G2403" s="146">
        <v>0.66622390666666675</v>
      </c>
      <c r="H2403" s="8">
        <f t="shared" si="454"/>
        <v>0.66622390666666675</v>
      </c>
      <c r="J2403" s="169">
        <v>0.15120127469981701</v>
      </c>
      <c r="K2403" s="8">
        <f t="shared" si="455"/>
        <v>0.15120127469981701</v>
      </c>
      <c r="L2403" s="170">
        <v>8.5714816999999995E-8</v>
      </c>
      <c r="M2403" s="170">
        <v>4.7953881985000002E-2</v>
      </c>
      <c r="N2403" s="170">
        <v>3.3137209999999999E-3</v>
      </c>
      <c r="O2403" s="170">
        <v>9.9933586000000005E-2</v>
      </c>
      <c r="Q2403" s="69">
        <v>0</v>
      </c>
      <c r="S2403" s="116">
        <v>2.2183553000000002E-2</v>
      </c>
      <c r="T2403" s="116">
        <v>2.0297889E-2</v>
      </c>
      <c r="U2403" s="116">
        <v>1.8856643000000001E-3</v>
      </c>
      <c r="V2403" s="116">
        <v>0</v>
      </c>
      <c r="X2403" s="172">
        <v>3.6837822999999998E-5</v>
      </c>
    </row>
    <row r="2404" spans="1:24" ht="14.4">
      <c r="A2404" t="s">
        <v>2742</v>
      </c>
      <c r="B2404" s="112" t="s">
        <v>265</v>
      </c>
      <c r="C2404" s="113" t="str">
        <f t="shared" si="448"/>
        <v>M.020.03.106</v>
      </c>
      <c r="D2404" s="9" t="s">
        <v>1290</v>
      </c>
      <c r="E2404" s="112" t="s">
        <v>362</v>
      </c>
      <c r="F2404" s="115" t="str">
        <f t="shared" si="449"/>
        <v>Bun, currant/raisin plastic foil (LDPE) per 500 gram</v>
      </c>
      <c r="G2404" s="146">
        <v>1.2264766</v>
      </c>
      <c r="H2404" s="8">
        <f t="shared" si="454"/>
        <v>1.2264766</v>
      </c>
      <c r="J2404" s="169">
        <v>0.28292096195633998</v>
      </c>
      <c r="K2404" s="8">
        <f t="shared" si="455"/>
        <v>0.28292096195633998</v>
      </c>
      <c r="L2404" s="170">
        <v>1.5750894000000001E-7</v>
      </c>
      <c r="M2404" s="170">
        <v>8.8656625447400009E-2</v>
      </c>
      <c r="N2404" s="170">
        <v>1.0292689000000001E-2</v>
      </c>
      <c r="O2404" s="170">
        <v>0.18397148999999999</v>
      </c>
      <c r="Q2404" s="69">
        <v>0</v>
      </c>
      <c r="S2404" s="116">
        <v>4.0100385000000002E-2</v>
      </c>
      <c r="T2404" s="116">
        <v>3.6082810999999999E-2</v>
      </c>
      <c r="U2404" s="116">
        <v>4.0175747000000001E-3</v>
      </c>
      <c r="V2404" s="116">
        <v>0</v>
      </c>
      <c r="X2404" s="172">
        <v>6.8121151E-5</v>
      </c>
    </row>
    <row r="2405" spans="1:24" ht="14.4">
      <c r="A2405" t="s">
        <v>2743</v>
      </c>
      <c r="B2405" s="112" t="s">
        <v>265</v>
      </c>
      <c r="C2405" s="113" t="str">
        <f t="shared" si="448"/>
        <v>M.020.03.107</v>
      </c>
      <c r="D2405" s="9" t="s">
        <v>1290</v>
      </c>
      <c r="E2405" s="112" t="s">
        <v>362</v>
      </c>
      <c r="F2405" s="115" t="str">
        <f t="shared" si="449"/>
        <v>Crispbread, in paper foil per 250 gram NL</v>
      </c>
      <c r="G2405" s="146">
        <v>1.3786088666666667</v>
      </c>
      <c r="H2405" s="8">
        <f t="shared" si="454"/>
        <v>1.3786088666666667</v>
      </c>
      <c r="J2405" s="169">
        <v>0.31844599395668</v>
      </c>
      <c r="K2405" s="8">
        <f t="shared" si="455"/>
        <v>0.31844599395668</v>
      </c>
      <c r="L2405" s="170">
        <v>1.4686178E-7</v>
      </c>
      <c r="M2405" s="170">
        <v>0.10372205789489999</v>
      </c>
      <c r="N2405" s="170">
        <v>7.9324592000000003E-3</v>
      </c>
      <c r="O2405" s="170">
        <v>0.20679133</v>
      </c>
      <c r="Q2405" s="69">
        <v>0</v>
      </c>
      <c r="S2405" s="116">
        <v>4.6125687999999998E-2</v>
      </c>
      <c r="T2405" s="116">
        <v>4.1081504999999997E-2</v>
      </c>
      <c r="U2405" s="116">
        <v>5.0441833000000004E-3</v>
      </c>
      <c r="V2405" s="116">
        <v>0</v>
      </c>
      <c r="X2405" s="172">
        <v>7.6268578999999999E-5</v>
      </c>
    </row>
    <row r="2406" spans="1:24" ht="14.4">
      <c r="A2406" t="s">
        <v>2744</v>
      </c>
      <c r="B2406" s="112" t="s">
        <v>265</v>
      </c>
      <c r="C2406" s="113" t="str">
        <f t="shared" si="448"/>
        <v>M.020.03.108</v>
      </c>
      <c r="D2406" s="9" t="s">
        <v>1290</v>
      </c>
      <c r="E2406" s="112" t="s">
        <v>362</v>
      </c>
      <c r="F2406" s="115" t="str">
        <f t="shared" si="449"/>
        <v>Croissant, w margarine in plastic foil per 500 gram NL</v>
      </c>
      <c r="G2406" s="146">
        <v>1.4191866</v>
      </c>
      <c r="H2406" s="8">
        <f t="shared" si="454"/>
        <v>1.4191866</v>
      </c>
      <c r="J2406" s="169">
        <v>0.32375359996301001</v>
      </c>
      <c r="K2406" s="8">
        <f t="shared" si="455"/>
        <v>0.32375359996301001</v>
      </c>
      <c r="L2406" s="170">
        <v>1.6857221E-7</v>
      </c>
      <c r="M2406" s="170">
        <v>0.1007499393908</v>
      </c>
      <c r="N2406" s="170">
        <v>1.0125502E-2</v>
      </c>
      <c r="O2406" s="170">
        <v>0.21287798999999999</v>
      </c>
      <c r="Q2406" s="69">
        <v>0</v>
      </c>
      <c r="S2406" s="116">
        <v>4.4822430000000003E-2</v>
      </c>
      <c r="T2406" s="116">
        <v>3.9373472999999999E-2</v>
      </c>
      <c r="U2406" s="116">
        <v>5.4489561999999997E-3</v>
      </c>
      <c r="V2406" s="116">
        <v>0</v>
      </c>
      <c r="X2406" s="172">
        <v>7.7905215999999998E-5</v>
      </c>
    </row>
    <row r="2407" spans="1:24" ht="14.4">
      <c r="A2407" t="s">
        <v>2745</v>
      </c>
      <c r="B2407" s="112" t="s">
        <v>265</v>
      </c>
      <c r="C2407" s="113" t="str">
        <f t="shared" si="448"/>
        <v>M.020.03.109</v>
      </c>
      <c r="D2407" s="9" t="s">
        <v>1290</v>
      </c>
      <c r="E2407" s="112" t="s">
        <v>362</v>
      </c>
      <c r="F2407" s="115" t="str">
        <f t="shared" si="449"/>
        <v>Roll, white hard in plastic foil per 500 gram NL</v>
      </c>
      <c r="G2407" s="146">
        <v>0.78203726666666673</v>
      </c>
      <c r="H2407" s="8">
        <f t="shared" si="454"/>
        <v>0.78203726666666673</v>
      </c>
      <c r="J2407" s="169">
        <v>0.17857650807377001</v>
      </c>
      <c r="K2407" s="8">
        <f t="shared" si="455"/>
        <v>0.17857650807377001</v>
      </c>
      <c r="L2407" s="170">
        <v>1.0027617E-7</v>
      </c>
      <c r="M2407" s="170">
        <v>5.7244013697600002E-2</v>
      </c>
      <c r="N2407" s="170">
        <v>4.0268040999999997E-3</v>
      </c>
      <c r="O2407" s="170">
        <v>0.11730559</v>
      </c>
      <c r="Q2407" s="69">
        <v>0</v>
      </c>
      <c r="S2407" s="116">
        <v>2.6279022999999999E-2</v>
      </c>
      <c r="T2407" s="116">
        <v>2.4020893000000001E-2</v>
      </c>
      <c r="U2407" s="116">
        <v>2.2581300000000001E-3</v>
      </c>
      <c r="V2407" s="116">
        <v>0</v>
      </c>
      <c r="X2407" s="172">
        <v>4.3501714999999998E-5</v>
      </c>
    </row>
    <row r="2408" spans="1:24" ht="14.4">
      <c r="A2408" t="s">
        <v>2746</v>
      </c>
      <c r="B2408" s="112" t="s">
        <v>265</v>
      </c>
      <c r="C2408" s="113" t="str">
        <f t="shared" si="448"/>
        <v>M.020.03.110</v>
      </c>
      <c r="D2408" s="9" t="s">
        <v>1290</v>
      </c>
      <c r="E2408" s="112" t="s">
        <v>362</v>
      </c>
      <c r="F2408" s="115" t="str">
        <f t="shared" si="449"/>
        <v>Roll, white soft in plastic foil per 500 gram NL</v>
      </c>
      <c r="G2408" s="146">
        <v>0.78203726666666673</v>
      </c>
      <c r="H2408" s="8">
        <f t="shared" si="454"/>
        <v>0.78203726666666673</v>
      </c>
      <c r="J2408" s="169">
        <v>0.17857650807377001</v>
      </c>
      <c r="K2408" s="8">
        <f t="shared" si="455"/>
        <v>0.17857650807377001</v>
      </c>
      <c r="L2408" s="170">
        <v>1.0027617E-7</v>
      </c>
      <c r="M2408" s="170">
        <v>5.7244013697600002E-2</v>
      </c>
      <c r="N2408" s="170">
        <v>4.0268040999999997E-3</v>
      </c>
      <c r="O2408" s="170">
        <v>0.11730559</v>
      </c>
      <c r="Q2408" s="69">
        <v>0</v>
      </c>
      <c r="S2408" s="116">
        <v>2.6279022999999999E-2</v>
      </c>
      <c r="T2408" s="116">
        <v>2.4020893000000001E-2</v>
      </c>
      <c r="U2408" s="116">
        <v>2.2581300000000001E-3</v>
      </c>
      <c r="V2408" s="116">
        <v>0</v>
      </c>
      <c r="X2408" s="172">
        <v>4.3501714999999998E-5</v>
      </c>
    </row>
    <row r="2409" spans="1:24" ht="14.4">
      <c r="B2409" s="112"/>
      <c r="C2409" s="113"/>
      <c r="D2409" s="1" t="s">
        <v>1291</v>
      </c>
      <c r="E2409" s="112"/>
      <c r="H2409" s="8"/>
      <c r="Q2409"/>
      <c r="X2409" s="3"/>
    </row>
    <row r="2410" spans="1:24" ht="14.4">
      <c r="A2410" t="s">
        <v>2747</v>
      </c>
      <c r="B2410" s="112" t="s">
        <v>265</v>
      </c>
      <c r="C2410" s="113" t="str">
        <f t="shared" si="448"/>
        <v>M.020.04.101</v>
      </c>
      <c r="D2410" s="9" t="s">
        <v>1291</v>
      </c>
      <c r="E2410" s="112" t="s">
        <v>362</v>
      </c>
      <c r="F2410" s="115" t="str">
        <f t="shared" si="449"/>
        <v>Insects, meat packaging per 1 kg NL</v>
      </c>
      <c r="G2410" s="146">
        <v>2.8875683333333337</v>
      </c>
      <c r="H2410" s="8">
        <f t="shared" ref="H2410:H2411" si="456">G2410</f>
        <v>2.8875683333333337</v>
      </c>
      <c r="J2410" s="169">
        <v>0.65760528066597002</v>
      </c>
      <c r="K2410" s="8">
        <f t="shared" ref="K2410:K2411" si="457">J2410</f>
        <v>0.65760528066597002</v>
      </c>
      <c r="L2410" s="170">
        <v>3.0920206999999998E-7</v>
      </c>
      <c r="M2410" s="170">
        <v>0.19584233446390001</v>
      </c>
      <c r="N2410" s="170">
        <v>2.8627387000000001E-2</v>
      </c>
      <c r="O2410" s="170">
        <v>0.43313525000000003</v>
      </c>
      <c r="Q2410" s="69">
        <v>0</v>
      </c>
      <c r="S2410" s="116">
        <v>9.2366070999999994E-2</v>
      </c>
      <c r="T2410" s="116">
        <v>8.3436960000000004E-2</v>
      </c>
      <c r="U2410" s="116">
        <v>8.9291111999999992E-3</v>
      </c>
      <c r="V2410" s="116">
        <v>0</v>
      </c>
      <c r="X2410" s="69">
        <v>1.5333411999999999E-4</v>
      </c>
    </row>
    <row r="2411" spans="1:24" ht="14.4">
      <c r="A2411" t="s">
        <v>2748</v>
      </c>
      <c r="B2411" s="112" t="s">
        <v>265</v>
      </c>
      <c r="C2411" s="113" t="str">
        <f t="shared" si="448"/>
        <v>M.020.04.102</v>
      </c>
      <c r="D2411" s="9" t="s">
        <v>1291</v>
      </c>
      <c r="E2411" s="112" t="s">
        <v>362</v>
      </c>
      <c r="F2411" s="115" t="str">
        <f t="shared" si="449"/>
        <v>Kelp, seaweed in fruit bucket per 1 kg NL</v>
      </c>
      <c r="G2411" s="146">
        <v>0.17810239333333336</v>
      </c>
      <c r="H2411" s="8">
        <f t="shared" si="456"/>
        <v>0.17810239333333336</v>
      </c>
      <c r="J2411" s="169">
        <v>3.3646508480123002E-2</v>
      </c>
      <c r="K2411" s="8">
        <f t="shared" si="457"/>
        <v>3.3646508480123002E-2</v>
      </c>
      <c r="L2411" s="170">
        <v>1.7087733000000001E-8</v>
      </c>
      <c r="M2411" s="170">
        <v>5.3879740923899995E-3</v>
      </c>
      <c r="N2411" s="170">
        <v>1.5431583000000001E-3</v>
      </c>
      <c r="O2411" s="170">
        <v>2.6715359000000001E-2</v>
      </c>
      <c r="Q2411" s="69">
        <v>0</v>
      </c>
      <c r="S2411" s="116">
        <v>4.2002586000000003E-3</v>
      </c>
      <c r="T2411" s="116">
        <v>4.0229328999999998E-3</v>
      </c>
      <c r="U2411" s="116">
        <v>1.7732562999999999E-4</v>
      </c>
      <c r="V2411" s="116">
        <v>0</v>
      </c>
      <c r="X2411" s="172">
        <v>7.3741576E-6</v>
      </c>
    </row>
    <row r="2412" spans="1:24" ht="14.4">
      <c r="B2412" s="112"/>
      <c r="C2412" s="113"/>
      <c r="D2412" s="1" t="s">
        <v>1292</v>
      </c>
      <c r="E2412" s="112"/>
      <c r="H2412" s="8"/>
      <c r="Q2412"/>
      <c r="X2412" s="3"/>
    </row>
    <row r="2413" spans="1:24" ht="14.4">
      <c r="A2413" t="s">
        <v>2749</v>
      </c>
      <c r="B2413" s="112" t="s">
        <v>265</v>
      </c>
      <c r="C2413" s="113" t="str">
        <f t="shared" si="448"/>
        <v>M.020.05.101</v>
      </c>
      <c r="D2413" s="9" t="s">
        <v>1292</v>
      </c>
      <c r="E2413" s="112" t="s">
        <v>362</v>
      </c>
      <c r="F2413" s="115" t="str">
        <f t="shared" si="449"/>
        <v>Eggs, chicken, in cardboard box NL</v>
      </c>
      <c r="G2413" s="146">
        <v>2.7253978666666669</v>
      </c>
      <c r="H2413" s="8">
        <f>G2413</f>
        <v>2.7253978666666669</v>
      </c>
      <c r="J2413" s="169">
        <v>0.70709709136025001</v>
      </c>
      <c r="K2413" s="8">
        <f t="shared" ref="K2413" si="458">J2413</f>
        <v>0.70709709136025001</v>
      </c>
      <c r="L2413" s="170">
        <v>2.3633894999999999E-7</v>
      </c>
      <c r="M2413" s="170">
        <v>0.2677327140213</v>
      </c>
      <c r="N2413" s="170">
        <v>3.0554461000000002E-2</v>
      </c>
      <c r="O2413" s="170">
        <v>0.40880968000000001</v>
      </c>
      <c r="Q2413" s="69">
        <v>0</v>
      </c>
      <c r="S2413" s="116">
        <v>0.11321610999999999</v>
      </c>
      <c r="T2413" s="116">
        <v>0.10391163</v>
      </c>
      <c r="U2413" s="116">
        <v>9.3044825000000008E-3</v>
      </c>
      <c r="V2413" s="116">
        <v>0</v>
      </c>
      <c r="X2413" s="69">
        <v>1.6472893E-4</v>
      </c>
    </row>
    <row r="2414" spans="1:24" ht="14.4">
      <c r="B2414" s="112"/>
      <c r="C2414" s="113"/>
      <c r="D2414" s="1" t="s">
        <v>1293</v>
      </c>
      <c r="E2414" s="112"/>
      <c r="H2414" s="8"/>
      <c r="Q2414"/>
    </row>
    <row r="2415" spans="1:24" ht="14.4">
      <c r="A2415" t="s">
        <v>2750</v>
      </c>
      <c r="B2415" s="112" t="s">
        <v>265</v>
      </c>
      <c r="C2415" s="113" t="str">
        <f t="shared" ref="C2415:C2452" si="459">MID(A2415,1,12)</f>
        <v>M.020.06.101</v>
      </c>
      <c r="D2415" s="9" t="s">
        <v>1292</v>
      </c>
      <c r="E2415" s="112" t="s">
        <v>362</v>
      </c>
      <c r="F2415" s="115" t="str">
        <f t="shared" ref="F2415:F2452" si="460">MID(A2415, 21,85)</f>
        <v>Apple sauce in food can NL</v>
      </c>
      <c r="G2415" s="146">
        <v>1.5556919333333334</v>
      </c>
      <c r="H2415" s="8">
        <f t="shared" ref="H2415:H2452" si="461">G2415</f>
        <v>1.5556919333333334</v>
      </c>
      <c r="J2415" s="169">
        <v>0.34059989065416002</v>
      </c>
      <c r="K2415" s="8">
        <f t="shared" ref="K2415:K2452" si="462">J2415</f>
        <v>0.34059989065416002</v>
      </c>
      <c r="L2415" s="170">
        <v>2.5544006000000002E-7</v>
      </c>
      <c r="M2415" s="170">
        <v>7.8123380214099994E-2</v>
      </c>
      <c r="N2415" s="170">
        <v>2.9122465E-2</v>
      </c>
      <c r="O2415" s="170">
        <v>0.23335379000000001</v>
      </c>
      <c r="Q2415" s="69">
        <v>0</v>
      </c>
      <c r="S2415" s="116">
        <v>4.3672044E-2</v>
      </c>
      <c r="T2415" s="116">
        <v>4.1619305000000002E-2</v>
      </c>
      <c r="U2415" s="116">
        <v>2.0527389E-3</v>
      </c>
      <c r="V2415" s="116">
        <v>0</v>
      </c>
      <c r="X2415" s="172">
        <v>7.8810658999999995E-5</v>
      </c>
    </row>
    <row r="2416" spans="1:24" ht="14.4">
      <c r="A2416" t="s">
        <v>2751</v>
      </c>
      <c r="B2416" s="112" t="s">
        <v>265</v>
      </c>
      <c r="C2416" s="113" t="str">
        <f t="shared" si="459"/>
        <v>M.020.06.102</v>
      </c>
      <c r="D2416" s="9" t="s">
        <v>1292</v>
      </c>
      <c r="E2416" s="112" t="s">
        <v>362</v>
      </c>
      <c r="F2416" s="115" t="str">
        <f t="shared" si="460"/>
        <v>Apple sauce in glass jarper 720 ml NL</v>
      </c>
      <c r="G2416" s="146">
        <v>1.1005862</v>
      </c>
      <c r="H2416" s="8">
        <f t="shared" si="461"/>
        <v>1.1005862</v>
      </c>
      <c r="J2416" s="169">
        <v>0.23358010259409001</v>
      </c>
      <c r="K2416" s="8">
        <f t="shared" si="462"/>
        <v>0.23358010259409001</v>
      </c>
      <c r="L2416" s="170">
        <v>1.4329718999999999E-7</v>
      </c>
      <c r="M2416" s="170">
        <v>5.7281707296899999E-2</v>
      </c>
      <c r="N2416" s="170">
        <v>1.1210322E-2</v>
      </c>
      <c r="O2416" s="170">
        <v>0.16508792999999999</v>
      </c>
      <c r="Q2416" s="69">
        <v>0</v>
      </c>
      <c r="S2416" s="116">
        <v>3.2080289999999997E-2</v>
      </c>
      <c r="T2416" s="116">
        <v>3.0507187000000002E-2</v>
      </c>
      <c r="U2416" s="116">
        <v>1.5731024E-3</v>
      </c>
      <c r="V2416" s="116">
        <v>0</v>
      </c>
      <c r="X2416" s="172">
        <v>5.4339958000000003E-5</v>
      </c>
    </row>
    <row r="2417" spans="1:24" ht="14.4">
      <c r="A2417" t="s">
        <v>2752</v>
      </c>
      <c r="B2417" s="112" t="s">
        <v>265</v>
      </c>
      <c r="C2417" s="113" t="str">
        <f t="shared" si="459"/>
        <v>M.020.06.103</v>
      </c>
      <c r="D2417" s="9" t="s">
        <v>1292</v>
      </c>
      <c r="E2417" s="112" t="s">
        <v>362</v>
      </c>
      <c r="F2417" s="115" t="str">
        <f t="shared" si="460"/>
        <v>Apple, w skin in fruit bag per 1 kg NL</v>
      </c>
      <c r="G2417" s="146">
        <v>0.21399840666666667</v>
      </c>
      <c r="H2417" s="8">
        <f t="shared" si="461"/>
        <v>0.21399840666666667</v>
      </c>
      <c r="J2417" s="169">
        <v>5.3528969659617995E-2</v>
      </c>
      <c r="K2417" s="8">
        <f t="shared" si="462"/>
        <v>5.3528969659617995E-2</v>
      </c>
      <c r="L2417" s="170">
        <v>3.9582038000000002E-8</v>
      </c>
      <c r="M2417" s="170">
        <v>1.5208329077580001E-2</v>
      </c>
      <c r="N2417" s="170">
        <v>6.2208400000000001E-3</v>
      </c>
      <c r="O2417" s="170">
        <v>3.2099760999999997E-2</v>
      </c>
      <c r="Q2417" s="69">
        <v>0</v>
      </c>
      <c r="S2417" s="116">
        <v>7.0018092000000004E-3</v>
      </c>
      <c r="T2417" s="116">
        <v>6.5069320999999996E-3</v>
      </c>
      <c r="U2417" s="116">
        <v>4.9487702000000004E-4</v>
      </c>
      <c r="V2417" s="116">
        <v>0</v>
      </c>
      <c r="X2417" s="172">
        <v>1.2383652E-5</v>
      </c>
    </row>
    <row r="2418" spans="1:24" ht="14.4">
      <c r="A2418" t="s">
        <v>2753</v>
      </c>
      <c r="B2418" s="112" t="s">
        <v>265</v>
      </c>
      <c r="C2418" s="113" t="str">
        <f t="shared" si="459"/>
        <v>M.020.06.104</v>
      </c>
      <c r="D2418" s="9" t="s">
        <v>1292</v>
      </c>
      <c r="E2418" s="112" t="s">
        <v>362</v>
      </c>
      <c r="F2418" s="115" t="str">
        <f t="shared" si="460"/>
        <v>Apricot, w skin in fruit bucket per 1 kg NL</v>
      </c>
      <c r="G2418" s="146">
        <v>0.36390006666666669</v>
      </c>
      <c r="H2418" s="8">
        <f t="shared" si="461"/>
        <v>0.36390006666666669</v>
      </c>
      <c r="J2418" s="169">
        <v>0.20512085465506402</v>
      </c>
      <c r="K2418" s="8">
        <f t="shared" si="462"/>
        <v>0.20512085465506402</v>
      </c>
      <c r="L2418" s="170">
        <v>4.8447964E-8</v>
      </c>
      <c r="M2418" s="170">
        <v>2.8802276207099999E-2</v>
      </c>
      <c r="N2418" s="170">
        <v>0.12173352</v>
      </c>
      <c r="O2418" s="170">
        <v>5.4585010000000003E-2</v>
      </c>
      <c r="Q2418" s="69">
        <v>0</v>
      </c>
      <c r="S2418" s="116">
        <v>1.2322751999999999E-2</v>
      </c>
      <c r="T2418" s="116">
        <v>1.0918852999999999E-2</v>
      </c>
      <c r="U2418" s="116">
        <v>1.4038987E-3</v>
      </c>
      <c r="V2418" s="116">
        <v>0</v>
      </c>
      <c r="X2418" s="172">
        <v>2.1070701000000001E-5</v>
      </c>
    </row>
    <row r="2419" spans="1:24" ht="14.4">
      <c r="A2419" t="s">
        <v>2754</v>
      </c>
      <c r="B2419" s="112" t="s">
        <v>265</v>
      </c>
      <c r="C2419" s="113" t="str">
        <f t="shared" si="459"/>
        <v>M.020.06.105</v>
      </c>
      <c r="D2419" s="9" t="s">
        <v>1292</v>
      </c>
      <c r="E2419" s="112" t="s">
        <v>362</v>
      </c>
      <c r="F2419" s="115" t="str">
        <f t="shared" si="460"/>
        <v>Avocado, not packed NL</v>
      </c>
      <c r="G2419" s="146">
        <v>1.0526075333333333</v>
      </c>
      <c r="H2419" s="8">
        <f t="shared" si="461"/>
        <v>1.0526075333333333</v>
      </c>
      <c r="J2419" s="169">
        <v>0.29904699735571699</v>
      </c>
      <c r="K2419" s="8">
        <f t="shared" si="462"/>
        <v>0.29904699735571699</v>
      </c>
      <c r="L2419" s="170">
        <v>4.8640216999999997E-8</v>
      </c>
      <c r="M2419" s="170">
        <v>4.8260212715499996E-2</v>
      </c>
      <c r="N2419" s="170">
        <v>9.2895606000000006E-2</v>
      </c>
      <c r="O2419" s="170">
        <v>0.15789112999999999</v>
      </c>
      <c r="Q2419" s="69">
        <v>0</v>
      </c>
      <c r="S2419" s="116">
        <v>2.8284255000000001E-2</v>
      </c>
      <c r="T2419" s="116">
        <v>2.5474018000000001E-2</v>
      </c>
      <c r="U2419" s="116">
        <v>2.8102372999999998E-3</v>
      </c>
      <c r="V2419" s="116">
        <v>0</v>
      </c>
      <c r="X2419" s="172">
        <v>4.5951834999999998E-5</v>
      </c>
    </row>
    <row r="2420" spans="1:24" ht="14.4">
      <c r="A2420" t="s">
        <v>2755</v>
      </c>
      <c r="B2420" s="112" t="s">
        <v>265</v>
      </c>
      <c r="C2420" s="113" t="str">
        <f t="shared" si="459"/>
        <v>M.020.06.106</v>
      </c>
      <c r="D2420" s="9" t="s">
        <v>1292</v>
      </c>
      <c r="E2420" s="112" t="s">
        <v>362</v>
      </c>
      <c r="F2420" s="115" t="str">
        <f t="shared" si="460"/>
        <v>Banana, not packed NL</v>
      </c>
      <c r="G2420" s="146">
        <v>0.25969936666666665</v>
      </c>
      <c r="H2420" s="8">
        <f t="shared" si="461"/>
        <v>0.25969936666666665</v>
      </c>
      <c r="J2420" s="169">
        <v>6.3221699676308002E-2</v>
      </c>
      <c r="K2420" s="8">
        <f t="shared" si="462"/>
        <v>6.3221699676308002E-2</v>
      </c>
      <c r="L2420" s="170">
        <v>1.7550818000000001E-8</v>
      </c>
      <c r="M2420" s="170">
        <v>1.7688072525490001E-2</v>
      </c>
      <c r="N2420" s="170">
        <v>6.5787045999999997E-3</v>
      </c>
      <c r="O2420" s="170">
        <v>3.8954904999999998E-2</v>
      </c>
      <c r="Q2420" s="69">
        <v>0</v>
      </c>
      <c r="S2420" s="116">
        <v>8.8600686999999994E-3</v>
      </c>
      <c r="T2420" s="116">
        <v>8.2642779000000003E-3</v>
      </c>
      <c r="U2420" s="116">
        <v>5.9579073000000002E-4</v>
      </c>
      <c r="V2420" s="116">
        <v>0</v>
      </c>
      <c r="X2420" s="172">
        <v>1.3176301000000001E-5</v>
      </c>
    </row>
    <row r="2421" spans="1:24" ht="14.4">
      <c r="A2421" t="s">
        <v>2756</v>
      </c>
      <c r="B2421" s="112" t="s">
        <v>265</v>
      </c>
      <c r="C2421" s="113" t="str">
        <f t="shared" si="459"/>
        <v>M.020.06.107</v>
      </c>
      <c r="D2421" s="9" t="s">
        <v>1292</v>
      </c>
      <c r="E2421" s="112" t="s">
        <v>362</v>
      </c>
      <c r="F2421" s="115" t="str">
        <f t="shared" si="460"/>
        <v>Coconut, milk in metal can (in aluminium) NL</v>
      </c>
      <c r="G2421" s="146">
        <v>1.1134965999999999</v>
      </c>
      <c r="H2421" s="8">
        <f t="shared" si="461"/>
        <v>1.1134965999999999</v>
      </c>
      <c r="J2421" s="169">
        <v>0.31421384633754001</v>
      </c>
      <c r="K2421" s="8">
        <f t="shared" si="462"/>
        <v>0.31421384633754001</v>
      </c>
      <c r="L2421" s="170">
        <v>2.9793394000000002E-7</v>
      </c>
      <c r="M2421" s="170">
        <v>0.1397109855036</v>
      </c>
      <c r="N2421" s="170">
        <v>7.4780729000000004E-3</v>
      </c>
      <c r="O2421" s="170">
        <v>0.16702449</v>
      </c>
      <c r="Q2421" s="69">
        <v>0</v>
      </c>
      <c r="S2421" s="116">
        <v>3.8820795999999998E-2</v>
      </c>
      <c r="T2421" s="116">
        <v>2.6723237E-2</v>
      </c>
      <c r="U2421" s="116">
        <v>1.2097559000000001E-2</v>
      </c>
      <c r="V2421" s="116">
        <v>0</v>
      </c>
      <c r="X2421" s="172">
        <v>8.9725596000000003E-5</v>
      </c>
    </row>
    <row r="2422" spans="1:24" ht="14.4">
      <c r="A2422" t="s">
        <v>2757</v>
      </c>
      <c r="B2422" s="112" t="s">
        <v>265</v>
      </c>
      <c r="C2422" s="113" t="str">
        <f t="shared" si="459"/>
        <v>M.020.06.108</v>
      </c>
      <c r="D2422" s="9" t="s">
        <v>1292</v>
      </c>
      <c r="E2422" s="112" t="s">
        <v>362</v>
      </c>
      <c r="F2422" s="115" t="str">
        <f t="shared" si="460"/>
        <v>Coconut, milk in multilayer carton per 1000 ml NL</v>
      </c>
      <c r="G2422" s="146">
        <v>0.87312920000000005</v>
      </c>
      <c r="H2422" s="8">
        <f t="shared" si="461"/>
        <v>0.87312920000000005</v>
      </c>
      <c r="J2422" s="169">
        <v>0.25852681921540999</v>
      </c>
      <c r="K2422" s="8">
        <f t="shared" si="462"/>
        <v>0.25852681921540999</v>
      </c>
      <c r="L2422" s="170">
        <v>2.5580731E-7</v>
      </c>
      <c r="M2422" s="170">
        <v>0.1260454078081</v>
      </c>
      <c r="N2422" s="170">
        <v>1.5117755999999999E-3</v>
      </c>
      <c r="O2422" s="170">
        <v>0.13096938</v>
      </c>
      <c r="Q2422" s="69">
        <v>0</v>
      </c>
      <c r="S2422" s="116">
        <v>3.1439464E-2</v>
      </c>
      <c r="T2422" s="116">
        <v>1.9545607999999999E-2</v>
      </c>
      <c r="U2422" s="116">
        <v>1.1893855E-2</v>
      </c>
      <c r="V2422" s="116">
        <v>0</v>
      </c>
      <c r="X2422" s="172">
        <v>7.7015130999999999E-5</v>
      </c>
    </row>
    <row r="2423" spans="1:24" ht="14.4">
      <c r="A2423" t="s">
        <v>2758</v>
      </c>
      <c r="B2423" s="112" t="s">
        <v>265</v>
      </c>
      <c r="C2423" s="113" t="str">
        <f t="shared" si="459"/>
        <v>M.020.06.109</v>
      </c>
      <c r="D2423" s="9" t="s">
        <v>1292</v>
      </c>
      <c r="E2423" s="112" t="s">
        <v>362</v>
      </c>
      <c r="F2423" s="115" t="str">
        <f t="shared" si="460"/>
        <v>Dates, dried in fruit bucket per 1 kg NL</v>
      </c>
      <c r="G2423" s="146">
        <v>1.2875293333333335</v>
      </c>
      <c r="H2423" s="8">
        <f t="shared" si="461"/>
        <v>1.2875293333333335</v>
      </c>
      <c r="J2423" s="169">
        <v>0.99523820339416003</v>
      </c>
      <c r="K2423" s="8">
        <f t="shared" si="462"/>
        <v>0.99523820339416003</v>
      </c>
      <c r="L2423" s="170">
        <v>1.7839676000000001E-7</v>
      </c>
      <c r="M2423" s="170">
        <v>0.10759004499739999</v>
      </c>
      <c r="N2423" s="170">
        <v>0.69451858</v>
      </c>
      <c r="O2423" s="170">
        <v>0.19312940000000001</v>
      </c>
      <c r="Q2423" s="69">
        <v>0</v>
      </c>
      <c r="S2423" s="116">
        <v>4.7798306999999998E-2</v>
      </c>
      <c r="T2423" s="116">
        <v>4.4432542999999998E-2</v>
      </c>
      <c r="U2423" s="116">
        <v>3.3657640999999999E-3</v>
      </c>
      <c r="V2423" s="116">
        <v>0</v>
      </c>
      <c r="X2423" s="172">
        <v>7.5841507999999997E-5</v>
      </c>
    </row>
    <row r="2424" spans="1:24" ht="14.4">
      <c r="A2424" t="s">
        <v>2759</v>
      </c>
      <c r="B2424" s="112" t="s">
        <v>265</v>
      </c>
      <c r="C2424" s="113" t="str">
        <f t="shared" si="459"/>
        <v>M.020.06.110</v>
      </c>
      <c r="D2424" s="9" t="s">
        <v>1292</v>
      </c>
      <c r="E2424" s="112" t="s">
        <v>362</v>
      </c>
      <c r="F2424" s="115" t="str">
        <f t="shared" si="460"/>
        <v>Figs, dried in fruit bucket per 1 kg NL</v>
      </c>
      <c r="G2424" s="146">
        <v>1.8730862666666668</v>
      </c>
      <c r="H2424" s="8">
        <f t="shared" si="461"/>
        <v>1.8730862666666668</v>
      </c>
      <c r="J2424" s="169">
        <v>0.79895474411166001</v>
      </c>
      <c r="K2424" s="8">
        <f t="shared" si="462"/>
        <v>0.79895474411166001</v>
      </c>
      <c r="L2424" s="170">
        <v>2.9085965999999998E-7</v>
      </c>
      <c r="M2424" s="170">
        <v>0.148062693252</v>
      </c>
      <c r="N2424" s="170">
        <v>0.36992881999999999</v>
      </c>
      <c r="O2424" s="170">
        <v>0.28096293999999999</v>
      </c>
      <c r="Q2424" s="69">
        <v>0</v>
      </c>
      <c r="S2424" s="116">
        <v>6.0445042999999997E-2</v>
      </c>
      <c r="T2424" s="116">
        <v>5.1885243999999997E-2</v>
      </c>
      <c r="U2424" s="116">
        <v>8.5597985999999997E-3</v>
      </c>
      <c r="V2424" s="116">
        <v>0</v>
      </c>
      <c r="X2424" s="69">
        <v>1.1116769E-4</v>
      </c>
    </row>
    <row r="2425" spans="1:24" ht="14.4">
      <c r="A2425" t="s">
        <v>2760</v>
      </c>
      <c r="B2425" s="112" t="s">
        <v>265</v>
      </c>
      <c r="C2425" s="113" t="str">
        <f t="shared" si="459"/>
        <v>M.020.06.111</v>
      </c>
      <c r="D2425" s="9" t="s">
        <v>1292</v>
      </c>
      <c r="E2425" s="112" t="s">
        <v>362</v>
      </c>
      <c r="F2425" s="115" t="str">
        <f t="shared" si="460"/>
        <v>Figs, fresh in fruit bucket per 1 kg NL</v>
      </c>
      <c r="G2425" s="146">
        <v>0.55091030666666674</v>
      </c>
      <c r="H2425" s="8">
        <f t="shared" si="461"/>
        <v>0.55091030666666674</v>
      </c>
      <c r="J2425" s="169">
        <v>0.21578734053935503</v>
      </c>
      <c r="K2425" s="8">
        <f t="shared" si="462"/>
        <v>0.21578734053935503</v>
      </c>
      <c r="L2425" s="170">
        <v>7.9537554999999994E-8</v>
      </c>
      <c r="M2425" s="170">
        <v>4.3247599001800002E-2</v>
      </c>
      <c r="N2425" s="170">
        <v>8.9903116000000005E-2</v>
      </c>
      <c r="O2425" s="170">
        <v>8.2636546000000005E-2</v>
      </c>
      <c r="Q2425" s="69">
        <v>0</v>
      </c>
      <c r="S2425" s="116">
        <v>1.8354774000000001E-2</v>
      </c>
      <c r="T2425" s="116">
        <v>1.6187786999999999E-2</v>
      </c>
      <c r="U2425" s="116">
        <v>2.166987E-3</v>
      </c>
      <c r="V2425" s="116">
        <v>0</v>
      </c>
      <c r="X2425" s="172">
        <v>3.2151448999999999E-5</v>
      </c>
    </row>
    <row r="2426" spans="1:24" ht="14.4">
      <c r="A2426" t="s">
        <v>2761</v>
      </c>
      <c r="B2426" s="112" t="s">
        <v>265</v>
      </c>
      <c r="C2426" s="113" t="str">
        <f t="shared" si="459"/>
        <v>M.020.06.112</v>
      </c>
      <c r="D2426" s="9" t="s">
        <v>1292</v>
      </c>
      <c r="E2426" s="112" t="s">
        <v>362</v>
      </c>
      <c r="F2426" s="115" t="str">
        <f t="shared" si="460"/>
        <v>Fruit snack Knijpfruit/Slurpfruit, in aluminium foil laminated paper per 250 gram NL</v>
      </c>
      <c r="G2426" s="146">
        <v>0.77758320000000003</v>
      </c>
      <c r="H2426" s="8">
        <f t="shared" si="461"/>
        <v>0.77758320000000003</v>
      </c>
      <c r="J2426" s="169">
        <v>0.18093177911366998</v>
      </c>
      <c r="K2426" s="8">
        <f t="shared" si="462"/>
        <v>0.18093177911366998</v>
      </c>
      <c r="L2426" s="170">
        <v>1.6278377E-7</v>
      </c>
      <c r="M2426" s="170">
        <v>3.9602310329899998E-2</v>
      </c>
      <c r="N2426" s="170">
        <v>2.4691826E-2</v>
      </c>
      <c r="O2426" s="170">
        <v>0.11663748</v>
      </c>
      <c r="Q2426" s="69">
        <v>0</v>
      </c>
      <c r="S2426" s="116">
        <v>2.0549964E-2</v>
      </c>
      <c r="T2426" s="116">
        <v>1.9040221999999999E-2</v>
      </c>
      <c r="U2426" s="116">
        <v>1.5097422E-3</v>
      </c>
      <c r="V2426" s="116">
        <v>0</v>
      </c>
      <c r="X2426" s="172">
        <v>4.1624920999999999E-5</v>
      </c>
    </row>
    <row r="2427" spans="1:24" ht="14.4">
      <c r="A2427" t="s">
        <v>2762</v>
      </c>
      <c r="B2427" s="112" t="s">
        <v>265</v>
      </c>
      <c r="C2427" s="113" t="str">
        <f t="shared" si="459"/>
        <v>M.020.06.113</v>
      </c>
      <c r="D2427" s="9" t="s">
        <v>1292</v>
      </c>
      <c r="E2427" s="112" t="s">
        <v>362</v>
      </c>
      <c r="F2427" s="115" t="str">
        <f t="shared" si="460"/>
        <v>Grapes w skin, in fruit bucket per 1 kg NL</v>
      </c>
      <c r="G2427" s="146">
        <v>0.29129426000000003</v>
      </c>
      <c r="H2427" s="8">
        <f t="shared" si="461"/>
        <v>0.29129426000000003</v>
      </c>
      <c r="J2427" s="169">
        <v>8.2358964387203998E-2</v>
      </c>
      <c r="K2427" s="8">
        <f t="shared" si="462"/>
        <v>8.2358964387203998E-2</v>
      </c>
      <c r="L2427" s="170">
        <v>3.8213973999999999E-8</v>
      </c>
      <c r="M2427" s="170">
        <v>2.5405124173230001E-2</v>
      </c>
      <c r="N2427" s="170">
        <v>1.3259663E-2</v>
      </c>
      <c r="O2427" s="170">
        <v>4.3694139E-2</v>
      </c>
      <c r="Q2427" s="69">
        <v>0</v>
      </c>
      <c r="S2427" s="116">
        <v>1.0822406E-2</v>
      </c>
      <c r="T2427" s="116">
        <v>9.8256488999999992E-3</v>
      </c>
      <c r="U2427" s="116">
        <v>9.967574700000001E-4</v>
      </c>
      <c r="V2427" s="116">
        <v>0</v>
      </c>
      <c r="X2427" s="172">
        <v>1.7427335000000001E-5</v>
      </c>
    </row>
    <row r="2428" spans="1:24" ht="14.4">
      <c r="A2428" t="s">
        <v>2763</v>
      </c>
      <c r="B2428" s="112" t="s">
        <v>265</v>
      </c>
      <c r="C2428" s="113" t="str">
        <f t="shared" si="459"/>
        <v>M.020.06.114</v>
      </c>
      <c r="D2428" s="9" t="s">
        <v>1292</v>
      </c>
      <c r="E2428" s="112" t="s">
        <v>362</v>
      </c>
      <c r="F2428" s="115" t="str">
        <f t="shared" si="460"/>
        <v>Kiwi, in fruit bucket per 1 kg NL</v>
      </c>
      <c r="G2428" s="146">
        <v>0.33290910000000001</v>
      </c>
      <c r="H2428" s="8">
        <f t="shared" si="461"/>
        <v>0.33290910000000001</v>
      </c>
      <c r="J2428" s="169">
        <v>0.120841158434734</v>
      </c>
      <c r="K2428" s="8">
        <f t="shared" si="462"/>
        <v>0.120841158434734</v>
      </c>
      <c r="L2428" s="170">
        <v>5.7835033999999999E-8</v>
      </c>
      <c r="M2428" s="170">
        <v>2.8338894599700001E-2</v>
      </c>
      <c r="N2428" s="170">
        <v>4.2565841E-2</v>
      </c>
      <c r="O2428" s="170">
        <v>4.9936365000000003E-2</v>
      </c>
      <c r="Q2428" s="69">
        <v>0</v>
      </c>
      <c r="S2428" s="116">
        <v>1.2401171000000001E-2</v>
      </c>
      <c r="T2428" s="116">
        <v>1.1598712000000001E-2</v>
      </c>
      <c r="U2428" s="116">
        <v>8.0245936000000002E-4</v>
      </c>
      <c r="V2428" s="116">
        <v>0</v>
      </c>
      <c r="X2428" s="172">
        <v>2.0354878E-5</v>
      </c>
    </row>
    <row r="2429" spans="1:24" ht="14.4">
      <c r="A2429" t="s">
        <v>2764</v>
      </c>
      <c r="B2429" s="112" t="s">
        <v>265</v>
      </c>
      <c r="C2429" s="113" t="str">
        <f t="shared" si="459"/>
        <v>M.020.06.115</v>
      </c>
      <c r="D2429" s="9" t="s">
        <v>1292</v>
      </c>
      <c r="E2429" s="112" t="s">
        <v>362</v>
      </c>
      <c r="F2429" s="115" t="str">
        <f t="shared" si="460"/>
        <v>Lemon, in plastic net per 1 kg NL</v>
      </c>
      <c r="G2429" s="146">
        <v>0.30658088666666666</v>
      </c>
      <c r="H2429" s="8">
        <f t="shared" si="461"/>
        <v>0.30658088666666666</v>
      </c>
      <c r="J2429" s="169">
        <v>8.6622550643564E-2</v>
      </c>
      <c r="K2429" s="8">
        <f t="shared" si="462"/>
        <v>8.6622550643564E-2</v>
      </c>
      <c r="L2429" s="170">
        <v>2.9699233999999999E-8</v>
      </c>
      <c r="M2429" s="170">
        <v>2.1432202944330001E-2</v>
      </c>
      <c r="N2429" s="170">
        <v>1.9203185000000001E-2</v>
      </c>
      <c r="O2429" s="170">
        <v>4.5987132999999999E-2</v>
      </c>
      <c r="Q2429" s="69">
        <v>0</v>
      </c>
      <c r="S2429" s="116">
        <v>1.0254042E-2</v>
      </c>
      <c r="T2429" s="116">
        <v>9.4217380000000007E-3</v>
      </c>
      <c r="U2429" s="116">
        <v>8.3230355000000003E-4</v>
      </c>
      <c r="V2429" s="116">
        <v>0</v>
      </c>
      <c r="X2429" s="172">
        <v>1.6240018999999999E-5</v>
      </c>
    </row>
    <row r="2430" spans="1:24" ht="14.4">
      <c r="A2430" t="s">
        <v>2765</v>
      </c>
      <c r="B2430" s="112" t="s">
        <v>265</v>
      </c>
      <c r="C2430" s="113" t="str">
        <f t="shared" si="459"/>
        <v>M.020.06.116</v>
      </c>
      <c r="D2430" s="9" t="s">
        <v>1292</v>
      </c>
      <c r="E2430" s="112" t="s">
        <v>362</v>
      </c>
      <c r="F2430" s="115" t="str">
        <f t="shared" si="460"/>
        <v>Manderins, in plastic net per 1 kg NL</v>
      </c>
      <c r="G2430" s="146">
        <v>0.35140822666666671</v>
      </c>
      <c r="H2430" s="8">
        <f t="shared" si="461"/>
        <v>0.35140822666666671</v>
      </c>
      <c r="J2430" s="169">
        <v>0.12958365967748101</v>
      </c>
      <c r="K2430" s="8">
        <f t="shared" si="462"/>
        <v>0.12958365967748101</v>
      </c>
      <c r="L2430" s="170">
        <v>5.4121581000000002E-8</v>
      </c>
      <c r="M2430" s="170">
        <v>2.4567882555900002E-2</v>
      </c>
      <c r="N2430" s="170">
        <v>5.2304489000000003E-2</v>
      </c>
      <c r="O2430" s="170">
        <v>5.2711234000000003E-2</v>
      </c>
      <c r="Q2430" s="69">
        <v>0</v>
      </c>
      <c r="S2430" s="116">
        <v>1.1464916E-2</v>
      </c>
      <c r="T2430" s="116">
        <v>1.057785E-2</v>
      </c>
      <c r="U2430" s="116">
        <v>8.8706582000000001E-4</v>
      </c>
      <c r="V2430" s="116">
        <v>0</v>
      </c>
      <c r="X2430" s="172">
        <v>1.9668869999999999E-5</v>
      </c>
    </row>
    <row r="2431" spans="1:24" ht="14.4">
      <c r="A2431" t="s">
        <v>2766</v>
      </c>
      <c r="B2431" s="112" t="s">
        <v>265</v>
      </c>
      <c r="C2431" s="113" t="str">
        <f t="shared" si="459"/>
        <v>M.020.06.117</v>
      </c>
      <c r="D2431" s="9" t="s">
        <v>1292</v>
      </c>
      <c r="E2431" s="112" t="s">
        <v>362</v>
      </c>
      <c r="F2431" s="115" t="str">
        <f t="shared" si="460"/>
        <v>Mango, not packed NL</v>
      </c>
      <c r="G2431" s="146">
        <v>0.87568420000000002</v>
      </c>
      <c r="H2431" s="8">
        <f t="shared" si="461"/>
        <v>0.87568420000000002</v>
      </c>
      <c r="J2431" s="169">
        <v>0.21918227859521</v>
      </c>
      <c r="K2431" s="8">
        <f t="shared" si="462"/>
        <v>0.21918227859521</v>
      </c>
      <c r="L2431" s="170">
        <v>7.1195410000000002E-8</v>
      </c>
      <c r="M2431" s="170">
        <v>3.7306063399799999E-2</v>
      </c>
      <c r="N2431" s="170">
        <v>5.0523513999999999E-2</v>
      </c>
      <c r="O2431" s="170">
        <v>0.13135263</v>
      </c>
      <c r="Q2431" s="69">
        <v>0</v>
      </c>
      <c r="S2431" s="116">
        <v>2.2472332000000001E-2</v>
      </c>
      <c r="T2431" s="116">
        <v>2.0418828E-2</v>
      </c>
      <c r="U2431" s="116">
        <v>2.0535032E-3</v>
      </c>
      <c r="V2431" s="116">
        <v>0</v>
      </c>
      <c r="X2431" s="172">
        <v>3.8991932999999999E-5</v>
      </c>
    </row>
    <row r="2432" spans="1:24" ht="14.4">
      <c r="A2432" t="s">
        <v>2767</v>
      </c>
      <c r="B2432" s="112" t="s">
        <v>265</v>
      </c>
      <c r="C2432" s="113" t="str">
        <f t="shared" si="459"/>
        <v>M.020.06.118</v>
      </c>
      <c r="D2432" s="9" t="s">
        <v>1292</v>
      </c>
      <c r="E2432" s="112" t="s">
        <v>362</v>
      </c>
      <c r="F2432" s="115" t="str">
        <f t="shared" si="460"/>
        <v>Melon, honeydew, not packed NL</v>
      </c>
      <c r="G2432" s="146">
        <v>0.38558156666666671</v>
      </c>
      <c r="H2432" s="8">
        <f t="shared" si="461"/>
        <v>0.38558156666666671</v>
      </c>
      <c r="J2432" s="169">
        <v>8.6211586730751993E-2</v>
      </c>
      <c r="K2432" s="8">
        <f t="shared" si="462"/>
        <v>8.6211586730751993E-2</v>
      </c>
      <c r="L2432" s="170">
        <v>2.9302502000000001E-8</v>
      </c>
      <c r="M2432" s="170">
        <v>2.0364069628249999E-2</v>
      </c>
      <c r="N2432" s="170">
        <v>8.0102527999999992E-3</v>
      </c>
      <c r="O2432" s="170">
        <v>5.7837235000000001E-2</v>
      </c>
      <c r="Q2432" s="69">
        <v>0</v>
      </c>
      <c r="S2432" s="116">
        <v>1.0948387E-2</v>
      </c>
      <c r="T2432" s="116">
        <v>9.8937338999999999E-3</v>
      </c>
      <c r="U2432" s="116">
        <v>1.054653E-3</v>
      </c>
      <c r="V2432" s="116">
        <v>0</v>
      </c>
      <c r="X2432" s="172">
        <v>1.8194366E-5</v>
      </c>
    </row>
    <row r="2433" spans="1:24" ht="14.4">
      <c r="A2433" t="s">
        <v>2768</v>
      </c>
      <c r="B2433" s="112" t="s">
        <v>265</v>
      </c>
      <c r="C2433" s="113" t="str">
        <f t="shared" si="459"/>
        <v>M.020.06.119</v>
      </c>
      <c r="D2433" s="9" t="s">
        <v>1292</v>
      </c>
      <c r="E2433" s="112" t="s">
        <v>362</v>
      </c>
      <c r="F2433" s="115" t="str">
        <f t="shared" si="460"/>
        <v>Olives, in brine in food can NL</v>
      </c>
      <c r="G2433" s="146">
        <v>1.9384659333333332</v>
      </c>
      <c r="H2433" s="8">
        <f t="shared" si="461"/>
        <v>1.9384659333333332</v>
      </c>
      <c r="J2433" s="169">
        <v>0.66938436123032996</v>
      </c>
      <c r="K2433" s="8">
        <f t="shared" si="462"/>
        <v>0.66938436123032996</v>
      </c>
      <c r="L2433" s="170">
        <v>3.5073013000000001E-7</v>
      </c>
      <c r="M2433" s="170">
        <v>0.17406384050019999</v>
      </c>
      <c r="N2433" s="170">
        <v>0.20455028</v>
      </c>
      <c r="O2433" s="170">
        <v>0.29076988999999998</v>
      </c>
      <c r="Q2433" s="69">
        <v>0</v>
      </c>
      <c r="S2433" s="116">
        <v>6.8738742000000005E-2</v>
      </c>
      <c r="T2433" s="116">
        <v>6.0223819999999997E-2</v>
      </c>
      <c r="U2433" s="116">
        <v>8.5149218999999998E-3</v>
      </c>
      <c r="V2433" s="116">
        <v>0</v>
      </c>
      <c r="X2433" s="69">
        <v>1.2327724E-4</v>
      </c>
    </row>
    <row r="2434" spans="1:24" ht="14.4">
      <c r="A2434" t="s">
        <v>2769</v>
      </c>
      <c r="B2434" s="112" t="s">
        <v>265</v>
      </c>
      <c r="C2434" s="113" t="str">
        <f t="shared" si="459"/>
        <v>M.020.06.120</v>
      </c>
      <c r="D2434" s="9" t="s">
        <v>1292</v>
      </c>
      <c r="E2434" s="112" t="s">
        <v>362</v>
      </c>
      <c r="F2434" s="115" t="str">
        <f t="shared" si="460"/>
        <v>Olives, in brine in glass jarper 720 ml NL</v>
      </c>
      <c r="G2434" s="146">
        <v>1.4833601333333333</v>
      </c>
      <c r="H2434" s="8">
        <f t="shared" si="461"/>
        <v>1.4833601333333333</v>
      </c>
      <c r="J2434" s="169">
        <v>0.56236455667024998</v>
      </c>
      <c r="K2434" s="8">
        <f t="shared" si="462"/>
        <v>0.56236455667024998</v>
      </c>
      <c r="L2434" s="170">
        <v>2.3858725E-7</v>
      </c>
      <c r="M2434" s="170">
        <v>0.15322215808299999</v>
      </c>
      <c r="N2434" s="170">
        <v>0.18663814000000001</v>
      </c>
      <c r="O2434" s="170">
        <v>0.22250402</v>
      </c>
      <c r="Q2434" s="69">
        <v>0</v>
      </c>
      <c r="S2434" s="116">
        <v>5.7146983999999998E-2</v>
      </c>
      <c r="T2434" s="116">
        <v>4.9111699000000002E-2</v>
      </c>
      <c r="U2434" s="116">
        <v>8.0352853000000002E-3</v>
      </c>
      <c r="V2434" s="116">
        <v>0</v>
      </c>
      <c r="X2434" s="172">
        <v>9.8806533999999996E-5</v>
      </c>
    </row>
    <row r="2435" spans="1:24" ht="14.4">
      <c r="A2435" t="s">
        <v>2770</v>
      </c>
      <c r="B2435" s="112" t="s">
        <v>265</v>
      </c>
      <c r="C2435" s="113" t="str">
        <f t="shared" si="459"/>
        <v>M.020.06.121</v>
      </c>
      <c r="D2435" s="9" t="s">
        <v>1292</v>
      </c>
      <c r="E2435" s="112" t="s">
        <v>362</v>
      </c>
      <c r="F2435" s="115" t="str">
        <f t="shared" si="460"/>
        <v>Orange, in plastic net per 1 kg NL</v>
      </c>
      <c r="G2435" s="146">
        <v>0.30974530666666666</v>
      </c>
      <c r="H2435" s="8">
        <f t="shared" si="461"/>
        <v>0.30974530666666666</v>
      </c>
      <c r="J2435" s="169">
        <v>0.131786071684031</v>
      </c>
      <c r="K2435" s="8">
        <f t="shared" si="462"/>
        <v>0.131786071684031</v>
      </c>
      <c r="L2435" s="170">
        <v>4.2686131000000001E-8</v>
      </c>
      <c r="M2435" s="170">
        <v>2.3548211997899998E-2</v>
      </c>
      <c r="N2435" s="170">
        <v>6.1776021E-2</v>
      </c>
      <c r="O2435" s="170">
        <v>4.6461796E-2</v>
      </c>
      <c r="Q2435" s="69">
        <v>0</v>
      </c>
      <c r="S2435" s="116">
        <v>1.0876731000000001E-2</v>
      </c>
      <c r="T2435" s="116">
        <v>1.0139787000000001E-2</v>
      </c>
      <c r="U2435" s="116">
        <v>7.3694479E-4</v>
      </c>
      <c r="V2435" s="116">
        <v>0</v>
      </c>
      <c r="X2435" s="172">
        <v>1.7566130999999999E-5</v>
      </c>
    </row>
    <row r="2436" spans="1:24" ht="14.4">
      <c r="A2436" t="s">
        <v>2771</v>
      </c>
      <c r="B2436" s="112" t="s">
        <v>265</v>
      </c>
      <c r="C2436" s="113" t="str">
        <f t="shared" si="459"/>
        <v>M.020.06.122</v>
      </c>
      <c r="D2436" s="9" t="s">
        <v>1292</v>
      </c>
      <c r="E2436" s="112" t="s">
        <v>362</v>
      </c>
      <c r="F2436" s="115" t="str">
        <f t="shared" si="460"/>
        <v>Peach, w skin in fruit bucket per 1 kg NL</v>
      </c>
      <c r="G2436" s="146">
        <v>0.27786245333333337</v>
      </c>
      <c r="H2436" s="8">
        <f t="shared" si="461"/>
        <v>0.27786245333333337</v>
      </c>
      <c r="J2436" s="169">
        <v>0.13197672050994999</v>
      </c>
      <c r="K2436" s="8">
        <f t="shared" si="462"/>
        <v>0.13197672050994999</v>
      </c>
      <c r="L2436" s="170">
        <v>4.2534149999999997E-8</v>
      </c>
      <c r="M2436" s="170">
        <v>2.07137489758E-2</v>
      </c>
      <c r="N2436" s="170">
        <v>6.9583561000000002E-2</v>
      </c>
      <c r="O2436" s="170">
        <v>4.1679368000000001E-2</v>
      </c>
      <c r="Q2436" s="69">
        <v>0</v>
      </c>
      <c r="S2436" s="116">
        <v>9.2808839000000001E-3</v>
      </c>
      <c r="T2436" s="116">
        <v>8.4537056999999995E-3</v>
      </c>
      <c r="U2436" s="116">
        <v>8.2717827999999999E-4</v>
      </c>
      <c r="V2436" s="116">
        <v>0</v>
      </c>
      <c r="X2436" s="172">
        <v>1.5940228E-5</v>
      </c>
    </row>
    <row r="2437" spans="1:24" ht="14.4">
      <c r="A2437" t="s">
        <v>2772</v>
      </c>
      <c r="B2437" s="112" t="s">
        <v>265</v>
      </c>
      <c r="C2437" s="113" t="str">
        <f t="shared" si="459"/>
        <v>M.020.06.123</v>
      </c>
      <c r="D2437" s="9" t="s">
        <v>1292</v>
      </c>
      <c r="E2437" s="112" t="s">
        <v>362</v>
      </c>
      <c r="F2437" s="115" t="str">
        <f t="shared" si="460"/>
        <v>Pineapple in fruit bucket per 1 kg NL</v>
      </c>
      <c r="G2437" s="146">
        <v>0.21974557333333336</v>
      </c>
      <c r="H2437" s="8">
        <f t="shared" si="461"/>
        <v>0.21974557333333336</v>
      </c>
      <c r="J2437" s="169">
        <v>5.0176681268725001E-2</v>
      </c>
      <c r="K2437" s="8">
        <f t="shared" si="462"/>
        <v>5.0176681268725001E-2</v>
      </c>
      <c r="L2437" s="170">
        <v>2.4094175E-8</v>
      </c>
      <c r="M2437" s="170">
        <v>1.4192884474550001E-2</v>
      </c>
      <c r="N2437" s="170">
        <v>3.0219367E-3</v>
      </c>
      <c r="O2437" s="170">
        <v>3.2961836000000001E-2</v>
      </c>
      <c r="Q2437" s="69">
        <v>0</v>
      </c>
      <c r="S2437" s="116">
        <v>7.2384544000000002E-3</v>
      </c>
      <c r="T2437" s="116">
        <v>6.8412975000000003E-3</v>
      </c>
      <c r="U2437" s="116">
        <v>3.9715694E-4</v>
      </c>
      <c r="V2437" s="116">
        <v>0</v>
      </c>
      <c r="X2437" s="172">
        <v>1.1392496000000001E-5</v>
      </c>
    </row>
    <row r="2438" spans="1:24" ht="14.4">
      <c r="A2438" t="s">
        <v>2773</v>
      </c>
      <c r="B2438" s="112" t="s">
        <v>265</v>
      </c>
      <c r="C2438" s="113" t="str">
        <f t="shared" si="459"/>
        <v>M.020.06.124</v>
      </c>
      <c r="D2438" s="9" t="s">
        <v>1292</v>
      </c>
      <c r="E2438" s="112" t="s">
        <v>362</v>
      </c>
      <c r="F2438" s="115" t="str">
        <f t="shared" si="460"/>
        <v>Strawberries in fruit bucket per 1 kg NL</v>
      </c>
      <c r="G2438" s="146">
        <v>2.9208108666666668</v>
      </c>
      <c r="H2438" s="8">
        <f t="shared" si="461"/>
        <v>2.9208108666666668</v>
      </c>
      <c r="J2438" s="169">
        <v>0.49819693843528701</v>
      </c>
      <c r="K2438" s="8">
        <f t="shared" si="462"/>
        <v>0.49819693843528701</v>
      </c>
      <c r="L2438" s="170">
        <v>9.7657987000000006E-8</v>
      </c>
      <c r="M2438" s="170">
        <v>4.32544947773E-2</v>
      </c>
      <c r="N2438" s="170">
        <v>1.6820715999999999E-2</v>
      </c>
      <c r="O2438" s="170">
        <v>0.43812162999999998</v>
      </c>
      <c r="Q2438" s="69">
        <v>0</v>
      </c>
      <c r="S2438" s="116">
        <v>5.8278398000000002E-2</v>
      </c>
      <c r="T2438" s="116">
        <v>5.5455836000000001E-2</v>
      </c>
      <c r="U2438" s="116">
        <v>2.8225613E-3</v>
      </c>
      <c r="V2438" s="116">
        <v>0</v>
      </c>
      <c r="X2438" s="172">
        <v>9.8753862000000006E-5</v>
      </c>
    </row>
    <row r="2439" spans="1:24" ht="14.4">
      <c r="A2439" t="s">
        <v>4046</v>
      </c>
      <c r="B2439" s="112" t="s">
        <v>265</v>
      </c>
      <c r="C2439" s="113" t="str">
        <f t="shared" si="459"/>
        <v>M.020.06.301</v>
      </c>
      <c r="D2439" s="9" t="s">
        <v>1292</v>
      </c>
      <c r="E2439" s="112" t="s">
        <v>362</v>
      </c>
      <c r="F2439" s="115" t="str">
        <f t="shared" si="460"/>
        <v>Apple Switzerland per kg CH</v>
      </c>
      <c r="G2439" s="146">
        <v>5.9839991333333335E-2</v>
      </c>
      <c r="H2439" s="8">
        <f t="shared" si="461"/>
        <v>5.9839991333333335E-2</v>
      </c>
      <c r="J2439" s="169">
        <v>3.3434144809039348E-2</v>
      </c>
      <c r="K2439" s="8">
        <f t="shared" si="462"/>
        <v>3.3434144809039348E-2</v>
      </c>
      <c r="L2439" s="170">
        <v>1.2869672171000001E-3</v>
      </c>
      <c r="M2439" s="170">
        <v>6.0125020500000001E-3</v>
      </c>
      <c r="N2439" s="170">
        <v>1.7158676841939349E-2</v>
      </c>
      <c r="O2439" s="170">
        <v>8.9759986999999996E-3</v>
      </c>
      <c r="Q2439" s="69">
        <v>2.0273967000000002</v>
      </c>
      <c r="S2439" s="116">
        <v>1.6475464999999999E-3</v>
      </c>
      <c r="T2439" s="116">
        <v>1.5430169E-3</v>
      </c>
      <c r="U2439" s="199">
        <v>6.2932831999999996E-5</v>
      </c>
      <c r="V2439" s="199">
        <v>4.1596808999999999E-5</v>
      </c>
      <c r="X2439" s="172">
        <v>5.3600100000000002E-6</v>
      </c>
    </row>
    <row r="2440" spans="1:24" ht="14.4">
      <c r="A2440" t="s">
        <v>4047</v>
      </c>
      <c r="B2440" s="112" t="s">
        <v>265</v>
      </c>
      <c r="C2440" s="113" t="str">
        <f t="shared" si="459"/>
        <v>M.020.06.302</v>
      </c>
      <c r="D2440" s="9" t="s">
        <v>1292</v>
      </c>
      <c r="E2440" s="112" t="s">
        <v>362</v>
      </c>
      <c r="F2440" s="115" t="str">
        <f t="shared" si="460"/>
        <v>Avocado Israel per kg CH</v>
      </c>
      <c r="G2440" s="146">
        <v>0.80581013333333329</v>
      </c>
      <c r="H2440" s="8">
        <f t="shared" si="461"/>
        <v>0.80581013333333329</v>
      </c>
      <c r="J2440" s="169">
        <v>0.66894693291749496</v>
      </c>
      <c r="K2440" s="8">
        <f t="shared" si="462"/>
        <v>0.66894693291749496</v>
      </c>
      <c r="L2440" s="170">
        <v>3.0909919894999999E-2</v>
      </c>
      <c r="M2440" s="170">
        <v>7.6162980109999986E-2</v>
      </c>
      <c r="N2440" s="170">
        <v>0.44100251291249493</v>
      </c>
      <c r="O2440" s="170">
        <v>0.12087152</v>
      </c>
      <c r="Q2440" s="69">
        <v>5.6214858000000003</v>
      </c>
      <c r="S2440" s="116">
        <v>2.4258890000000002E-2</v>
      </c>
      <c r="T2440" s="116">
        <v>2.3103104999999999E-2</v>
      </c>
      <c r="U2440" s="116">
        <v>8.0724346999999999E-4</v>
      </c>
      <c r="V2440" s="116">
        <v>3.4854113999999999E-4</v>
      </c>
      <c r="X2440" s="172">
        <v>6.3580175000000003E-5</v>
      </c>
    </row>
    <row r="2441" spans="1:24" ht="14.4">
      <c r="A2441" t="s">
        <v>4048</v>
      </c>
      <c r="B2441" s="112" t="s">
        <v>265</v>
      </c>
      <c r="C2441" s="113" t="str">
        <f t="shared" si="459"/>
        <v>M.020.06.303</v>
      </c>
      <c r="D2441" s="9" t="s">
        <v>1292</v>
      </c>
      <c r="E2441" s="112" t="s">
        <v>362</v>
      </c>
      <c r="F2441" s="115" t="str">
        <f t="shared" si="460"/>
        <v>Banana Colombia per kg CH</v>
      </c>
      <c r="G2441" s="146">
        <v>0.24086917999999999</v>
      </c>
      <c r="H2441" s="8">
        <f t="shared" si="461"/>
        <v>0.24086917999999999</v>
      </c>
      <c r="J2441" s="169">
        <v>0.12131400537459189</v>
      </c>
      <c r="K2441" s="8">
        <f t="shared" si="462"/>
        <v>0.12131400537459189</v>
      </c>
      <c r="L2441" s="170">
        <v>5.715130477E-3</v>
      </c>
      <c r="M2441" s="170">
        <v>3.1258958599999997E-2</v>
      </c>
      <c r="N2441" s="170">
        <v>4.8209539297591898E-2</v>
      </c>
      <c r="O2441" s="170">
        <v>3.6130376999999998E-2</v>
      </c>
      <c r="Q2441" s="69">
        <v>2.7536809999999998</v>
      </c>
      <c r="S2441" s="116">
        <v>6.8083665000000003E-3</v>
      </c>
      <c r="T2441" s="116">
        <v>6.3664877999999999E-3</v>
      </c>
      <c r="U2441" s="116">
        <v>2.6168593000000002E-4</v>
      </c>
      <c r="V2441" s="116">
        <v>1.8019279000000001E-4</v>
      </c>
      <c r="X2441" s="172">
        <v>1.8419484000000002E-5</v>
      </c>
    </row>
    <row r="2442" spans="1:24" ht="14.4">
      <c r="A2442" t="s">
        <v>4049</v>
      </c>
      <c r="B2442" s="112" t="s">
        <v>265</v>
      </c>
      <c r="C2442" s="113" t="str">
        <f t="shared" si="459"/>
        <v>M.020.06.304</v>
      </c>
      <c r="D2442" s="9" t="s">
        <v>1292</v>
      </c>
      <c r="E2442" s="112" t="s">
        <v>362</v>
      </c>
      <c r="F2442" s="115" t="str">
        <f t="shared" si="460"/>
        <v>Citrus Catania (Sicily, Italy) per kg CH</v>
      </c>
      <c r="G2442" s="146">
        <v>0.21355286666666667</v>
      </c>
      <c r="H2442" s="8">
        <f t="shared" si="461"/>
        <v>0.21355286666666667</v>
      </c>
      <c r="J2442" s="169">
        <v>9.1687906763440352E-2</v>
      </c>
      <c r="K2442" s="8">
        <f t="shared" si="462"/>
        <v>9.1687906763440352E-2</v>
      </c>
      <c r="L2442" s="170">
        <v>6.2213340499999992E-3</v>
      </c>
      <c r="M2442" s="170">
        <v>1.375512424E-2</v>
      </c>
      <c r="N2442" s="170">
        <v>3.9678518473440352E-2</v>
      </c>
      <c r="O2442" s="170">
        <v>3.2032930000000001E-2</v>
      </c>
      <c r="Q2442" s="69">
        <v>2.9596108000000001</v>
      </c>
      <c r="S2442" s="116">
        <v>5.1392601999999997E-3</v>
      </c>
      <c r="T2442" s="116">
        <v>4.7538181000000004E-3</v>
      </c>
      <c r="U2442" s="116">
        <v>1.9843916999999999E-4</v>
      </c>
      <c r="V2442" s="116">
        <v>1.8700284999999999E-4</v>
      </c>
      <c r="X2442" s="172">
        <v>1.3672817E-5</v>
      </c>
    </row>
    <row r="2443" spans="1:24" ht="14.4">
      <c r="A2443" t="s">
        <v>4050</v>
      </c>
      <c r="B2443" s="112" t="s">
        <v>265</v>
      </c>
      <c r="C2443" s="113" t="str">
        <f t="shared" si="459"/>
        <v>M.020.06.305</v>
      </c>
      <c r="D2443" s="9" t="s">
        <v>1292</v>
      </c>
      <c r="E2443" s="112" t="s">
        <v>362</v>
      </c>
      <c r="F2443" s="115" t="str">
        <f t="shared" si="460"/>
        <v>Grape Spain per kg CH</v>
      </c>
      <c r="G2443" s="146">
        <v>0.28280281333333335</v>
      </c>
      <c r="H2443" s="8">
        <f t="shared" si="461"/>
        <v>0.28280281333333335</v>
      </c>
      <c r="J2443" s="169">
        <v>0.17238380894889627</v>
      </c>
      <c r="K2443" s="8">
        <f t="shared" si="462"/>
        <v>0.17238380894889627</v>
      </c>
      <c r="L2443" s="170">
        <v>9.6587699799999989E-3</v>
      </c>
      <c r="M2443" s="170">
        <v>1.6976025280000001E-2</v>
      </c>
      <c r="N2443" s="170">
        <v>0.10332859168889626</v>
      </c>
      <c r="O2443" s="170">
        <v>4.2420421999999999E-2</v>
      </c>
      <c r="Q2443" s="69">
        <v>3.4564716999999998</v>
      </c>
      <c r="S2443" s="116">
        <v>7.3460603999999999E-3</v>
      </c>
      <c r="T2443" s="116">
        <v>6.8870249999999997E-3</v>
      </c>
      <c r="U2443" s="116">
        <v>2.5954682999999997E-4</v>
      </c>
      <c r="V2443" s="116">
        <v>1.9948861E-4</v>
      </c>
      <c r="X2443" s="172">
        <v>1.9266496000000002E-5</v>
      </c>
    </row>
    <row r="2444" spans="1:24" ht="14.4">
      <c r="A2444" t="s">
        <v>4051</v>
      </c>
      <c r="B2444" s="112" t="s">
        <v>265</v>
      </c>
      <c r="C2444" s="113" t="str">
        <f t="shared" si="459"/>
        <v>M.020.06.306</v>
      </c>
      <c r="D2444" s="9" t="s">
        <v>1292</v>
      </c>
      <c r="E2444" s="112" t="s">
        <v>362</v>
      </c>
      <c r="F2444" s="115" t="str">
        <f t="shared" si="460"/>
        <v>Melon France per kg CH</v>
      </c>
      <c r="G2444" s="146">
        <v>0.12835702000000002</v>
      </c>
      <c r="H2444" s="8">
        <f t="shared" si="461"/>
        <v>0.12835702000000002</v>
      </c>
      <c r="J2444" s="169">
        <v>6.269156964007494E-2</v>
      </c>
      <c r="K2444" s="8">
        <f t="shared" si="462"/>
        <v>6.269156964007494E-2</v>
      </c>
      <c r="L2444" s="170">
        <v>3.7608750440000002E-3</v>
      </c>
      <c r="M2444" s="170">
        <v>1.8408713120000003E-2</v>
      </c>
      <c r="N2444" s="170">
        <v>2.1268428476074928E-2</v>
      </c>
      <c r="O2444" s="170">
        <v>1.9253553E-2</v>
      </c>
      <c r="Q2444" s="69">
        <v>1.9155903999999999</v>
      </c>
      <c r="S2444" s="116">
        <v>3.4197053E-3</v>
      </c>
      <c r="T2444" s="116">
        <v>3.1658975000000002E-3</v>
      </c>
      <c r="U2444" s="116">
        <v>1.3577082000000001E-4</v>
      </c>
      <c r="V2444" s="116">
        <v>1.1803695E-4</v>
      </c>
      <c r="X2444" s="172">
        <v>9.9819648999999996E-6</v>
      </c>
    </row>
    <row r="2445" spans="1:24" ht="14.4">
      <c r="A2445" t="s">
        <v>4052</v>
      </c>
      <c r="B2445" s="112" t="s">
        <v>265</v>
      </c>
      <c r="C2445" s="113" t="str">
        <f t="shared" si="459"/>
        <v>M.020.06.307</v>
      </c>
      <c r="D2445" s="9" t="s">
        <v>1292</v>
      </c>
      <c r="E2445" s="112" t="s">
        <v>362</v>
      </c>
      <c r="F2445" s="115" t="str">
        <f t="shared" si="460"/>
        <v>Papaya Brazil, air transported per kg CH</v>
      </c>
      <c r="G2445" s="146">
        <v>5.8847143333333332</v>
      </c>
      <c r="H2445" s="8">
        <f t="shared" si="461"/>
        <v>5.8847143333333332</v>
      </c>
      <c r="J2445" s="169">
        <v>1.6714821613692985</v>
      </c>
      <c r="K2445" s="8">
        <f t="shared" si="462"/>
        <v>1.6714821613692985</v>
      </c>
      <c r="L2445" s="170">
        <v>2.363097988E-2</v>
      </c>
      <c r="M2445" s="170">
        <v>0.23098476396000001</v>
      </c>
      <c r="N2445" s="170">
        <v>0.53415926752929832</v>
      </c>
      <c r="O2445" s="170">
        <v>0.88270715</v>
      </c>
      <c r="Q2445" s="69">
        <v>91.920934000000003</v>
      </c>
      <c r="S2445" s="116">
        <v>0.16136030000000001</v>
      </c>
      <c r="T2445" s="116">
        <v>0.14923972999999999</v>
      </c>
      <c r="U2445" s="116">
        <v>5.5947773000000001E-3</v>
      </c>
      <c r="V2445" s="116">
        <v>6.5257839999999998E-3</v>
      </c>
      <c r="X2445" s="69">
        <v>3.3975596999999999E-4</v>
      </c>
    </row>
    <row r="2446" spans="1:24" ht="14.4">
      <c r="A2446" t="s">
        <v>4053</v>
      </c>
      <c r="B2446" s="112" t="s">
        <v>265</v>
      </c>
      <c r="C2446" s="113" t="str">
        <f t="shared" si="459"/>
        <v>M.020.06.308</v>
      </c>
      <c r="D2446" s="9" t="s">
        <v>1292</v>
      </c>
      <c r="E2446" s="112" t="s">
        <v>362</v>
      </c>
      <c r="F2446" s="115" t="str">
        <f t="shared" si="460"/>
        <v>Pear Switzerland per kg CH</v>
      </c>
      <c r="G2446" s="146">
        <v>0.12476867333333334</v>
      </c>
      <c r="H2446" s="8">
        <f t="shared" si="461"/>
        <v>0.12476867333333334</v>
      </c>
      <c r="J2446" s="169">
        <v>5.9504085986213498E-2</v>
      </c>
      <c r="K2446" s="8">
        <f t="shared" si="462"/>
        <v>5.9504085986213498E-2</v>
      </c>
      <c r="L2446" s="170">
        <v>3.4556980487000003E-3</v>
      </c>
      <c r="M2446" s="170">
        <v>9.9359254299999991E-3</v>
      </c>
      <c r="N2446" s="170">
        <v>2.7397161507513503E-2</v>
      </c>
      <c r="O2446" s="170">
        <v>1.8715301E-2</v>
      </c>
      <c r="Q2446" s="69">
        <v>3.5411617999999998</v>
      </c>
      <c r="S2446" s="116">
        <v>3.1818236000000001E-3</v>
      </c>
      <c r="T2446" s="116">
        <v>2.9514250000000001E-3</v>
      </c>
      <c r="U2446" s="116">
        <v>1.2343906000000001E-4</v>
      </c>
      <c r="V2446" s="116">
        <v>1.069595E-4</v>
      </c>
      <c r="X2446" s="172">
        <v>9.8192168000000007E-6</v>
      </c>
    </row>
    <row r="2447" spans="1:24" ht="14.4">
      <c r="A2447" t="s">
        <v>4054</v>
      </c>
      <c r="B2447" s="112" t="s">
        <v>265</v>
      </c>
      <c r="C2447" s="113" t="str">
        <f t="shared" si="459"/>
        <v>M.020.06.309</v>
      </c>
      <c r="D2447" s="9" t="s">
        <v>1292</v>
      </c>
      <c r="E2447" s="112" t="s">
        <v>362</v>
      </c>
      <c r="F2447" s="115" t="str">
        <f t="shared" si="460"/>
        <v>Pineapple Costa Rica per kg CH</v>
      </c>
      <c r="G2447" s="146">
        <v>0.33258570000000004</v>
      </c>
      <c r="H2447" s="8">
        <f t="shared" si="461"/>
        <v>0.33258570000000004</v>
      </c>
      <c r="J2447" s="169">
        <v>0.10943390668358191</v>
      </c>
      <c r="K2447" s="8">
        <f t="shared" si="462"/>
        <v>0.10943390668358191</v>
      </c>
      <c r="L2447" s="170">
        <v>4.769154825E-3</v>
      </c>
      <c r="M2447" s="170">
        <v>2.0486797829999997E-2</v>
      </c>
      <c r="N2447" s="170">
        <v>3.4290099028581919E-2</v>
      </c>
      <c r="O2447" s="170">
        <v>4.9887855000000002E-2</v>
      </c>
      <c r="Q2447" s="69">
        <v>4.8998619999999997</v>
      </c>
      <c r="S2447" s="116">
        <v>7.5959163E-3</v>
      </c>
      <c r="T2447" s="116">
        <v>6.9623417999999998E-3</v>
      </c>
      <c r="U2447" s="116">
        <v>3.0280802999999999E-4</v>
      </c>
      <c r="V2447" s="116">
        <v>3.3076653000000002E-4</v>
      </c>
      <c r="X2447" s="172">
        <v>2.0012063999999999E-5</v>
      </c>
    </row>
    <row r="2448" spans="1:24" ht="14.4">
      <c r="A2448" t="s">
        <v>4055</v>
      </c>
      <c r="B2448" s="112" t="s">
        <v>265</v>
      </c>
      <c r="C2448" s="113" t="str">
        <f t="shared" si="459"/>
        <v>M.020.06.310</v>
      </c>
      <c r="D2448" s="9" t="s">
        <v>1292</v>
      </c>
      <c r="E2448" s="112" t="s">
        <v>362</v>
      </c>
      <c r="F2448" s="115" t="str">
        <f t="shared" si="460"/>
        <v>Strawberry Switzerland per kg CH</v>
      </c>
      <c r="G2448" s="146">
        <v>7.274404000000001E-2</v>
      </c>
      <c r="H2448" s="8">
        <f t="shared" si="461"/>
        <v>7.274404000000001E-2</v>
      </c>
      <c r="J2448" s="169">
        <v>4.1558843264341727E-2</v>
      </c>
      <c r="K2448" s="8">
        <f t="shared" si="462"/>
        <v>4.1558843264341727E-2</v>
      </c>
      <c r="L2448" s="170">
        <v>1.8837677453999999E-3</v>
      </c>
      <c r="M2448" s="170">
        <v>2.3721460444000003E-2</v>
      </c>
      <c r="N2448" s="170">
        <v>5.0420090749417187E-3</v>
      </c>
      <c r="O2448" s="170">
        <v>1.0911606000000001E-2</v>
      </c>
      <c r="Q2448" s="69">
        <v>1.1576765</v>
      </c>
      <c r="S2448" s="116">
        <v>2.3377947E-3</v>
      </c>
      <c r="T2448" s="116">
        <v>2.1652008000000002E-3</v>
      </c>
      <c r="U2448" s="199">
        <v>9.9742575999999997E-5</v>
      </c>
      <c r="V2448" s="199">
        <v>7.2851379000000001E-5</v>
      </c>
      <c r="X2448" s="172">
        <v>7.8015710000000007E-6</v>
      </c>
    </row>
    <row r="2449" spans="1:24" ht="14.4">
      <c r="A2449" t="s">
        <v>4056</v>
      </c>
      <c r="B2449" s="112" t="s">
        <v>265</v>
      </c>
      <c r="C2449" s="113" t="str">
        <f t="shared" si="459"/>
        <v>M.020.06.401</v>
      </c>
      <c r="D2449" s="9" t="s">
        <v>1292</v>
      </c>
      <c r="E2449" s="112" t="s">
        <v>362</v>
      </c>
      <c r="F2449" s="115" t="str">
        <f t="shared" si="460"/>
        <v xml:space="preserve">Blackberries from Serbia in NL </v>
      </c>
      <c r="G2449" s="146">
        <v>0.25680677333333335</v>
      </c>
      <c r="H2449" s="8">
        <f t="shared" si="461"/>
        <v>0.25680677333333335</v>
      </c>
      <c r="J2449" s="169">
        <v>6.6696568330070566E-2</v>
      </c>
      <c r="K2449" s="8">
        <f t="shared" si="462"/>
        <v>6.6696568330070566E-2</v>
      </c>
      <c r="L2449" s="170">
        <v>5.7356894159999996E-3</v>
      </c>
      <c r="M2449" s="170">
        <v>7.9362150200000016E-3</v>
      </c>
      <c r="N2449" s="170">
        <v>1.4503647894070567E-2</v>
      </c>
      <c r="O2449" s="170">
        <v>3.8521015999999998E-2</v>
      </c>
      <c r="Q2449" s="69">
        <v>3.3883451999999998</v>
      </c>
      <c r="S2449" s="116">
        <v>5.221977E-3</v>
      </c>
      <c r="T2449" s="116">
        <v>4.7830772000000002E-3</v>
      </c>
      <c r="U2449" s="199">
        <v>2.1757467000000001E-4</v>
      </c>
      <c r="V2449" s="199">
        <v>2.2132515E-4</v>
      </c>
      <c r="X2449" s="172">
        <v>1.3683861E-5</v>
      </c>
    </row>
    <row r="2450" spans="1:24" ht="14.4">
      <c r="A2450" t="s">
        <v>4057</v>
      </c>
      <c r="B2450" s="112" t="s">
        <v>265</v>
      </c>
      <c r="C2450" s="113" t="str">
        <f t="shared" si="459"/>
        <v>M.020.06.402</v>
      </c>
      <c r="D2450" s="9" t="s">
        <v>1292</v>
      </c>
      <c r="E2450" s="112" t="s">
        <v>362</v>
      </c>
      <c r="F2450" s="115" t="str">
        <f t="shared" si="460"/>
        <v xml:space="preserve">Blueberries from Spain in NL </v>
      </c>
      <c r="G2450" s="146">
        <v>0.54894886666666676</v>
      </c>
      <c r="H2450" s="8">
        <f t="shared" si="461"/>
        <v>0.54894886666666676</v>
      </c>
      <c r="J2450" s="169">
        <v>0.26650952064383371</v>
      </c>
      <c r="K2450" s="8">
        <f t="shared" si="462"/>
        <v>0.26650952064383371</v>
      </c>
      <c r="L2450" s="170">
        <v>5.7085149769999996E-3</v>
      </c>
      <c r="M2450" s="170">
        <v>1.158572133E-2</v>
      </c>
      <c r="N2450" s="170">
        <v>0.16687295433683372</v>
      </c>
      <c r="O2450" s="170">
        <v>8.2342330000000005E-2</v>
      </c>
      <c r="Q2450" s="69">
        <v>7.0006763000000003</v>
      </c>
      <c r="S2450" s="116">
        <v>1.0644644999999999E-2</v>
      </c>
      <c r="T2450" s="116">
        <v>9.7236800999999998E-3</v>
      </c>
      <c r="U2450" s="199">
        <v>4.4742418000000002E-4</v>
      </c>
      <c r="V2450" s="199">
        <v>4.7354063000000003E-4</v>
      </c>
      <c r="X2450" s="172">
        <v>2.6558907E-5</v>
      </c>
    </row>
    <row r="2451" spans="1:24" ht="14.4">
      <c r="A2451" t="s">
        <v>4058</v>
      </c>
      <c r="B2451" s="112" t="s">
        <v>265</v>
      </c>
      <c r="C2451" s="113" t="str">
        <f t="shared" si="459"/>
        <v>M.020.06.403</v>
      </c>
      <c r="D2451" s="9" t="s">
        <v>1292</v>
      </c>
      <c r="E2451" s="112" t="s">
        <v>362</v>
      </c>
      <c r="F2451" s="115" t="str">
        <f t="shared" si="460"/>
        <v xml:space="preserve">Cranberries in USA </v>
      </c>
      <c r="G2451" s="146">
        <v>3.0988655333333334E-2</v>
      </c>
      <c r="H2451" s="8">
        <f t="shared" si="461"/>
        <v>3.0988655333333334E-2</v>
      </c>
      <c r="J2451" s="169">
        <v>6.0534207543658652E-3</v>
      </c>
      <c r="K2451" s="8">
        <f t="shared" si="462"/>
        <v>6.0534207543658652E-3</v>
      </c>
      <c r="L2451" s="170">
        <v>3.4049942572999999E-4</v>
      </c>
      <c r="M2451" s="170">
        <v>3.7479012999999998E-4</v>
      </c>
      <c r="N2451" s="170">
        <v>6.8983289863586475E-4</v>
      </c>
      <c r="O2451" s="170">
        <v>4.6482983E-3</v>
      </c>
      <c r="Q2451" s="69">
        <v>0.26568106000000002</v>
      </c>
      <c r="S2451" s="116">
        <v>5.9736193E-4</v>
      </c>
      <c r="T2451" s="116">
        <v>5.5801699999999995E-4</v>
      </c>
      <c r="U2451" s="199">
        <v>2.5556546000000001E-5</v>
      </c>
      <c r="V2451" s="199">
        <v>1.3788389E-5</v>
      </c>
      <c r="X2451" s="172">
        <v>1.4082138E-6</v>
      </c>
    </row>
    <row r="2452" spans="1:24" ht="14.4">
      <c r="A2452" t="s">
        <v>4059</v>
      </c>
      <c r="B2452" s="112" t="s">
        <v>265</v>
      </c>
      <c r="C2452" s="113" t="str">
        <f t="shared" si="459"/>
        <v>M.020.06.404</v>
      </c>
      <c r="D2452" s="9" t="s">
        <v>1292</v>
      </c>
      <c r="E2452" s="112" t="s">
        <v>362</v>
      </c>
      <c r="F2452" s="115" t="str">
        <f t="shared" si="460"/>
        <v>Raspberries in Spain</v>
      </c>
      <c r="G2452" s="146">
        <v>3.9580716000000002E-2</v>
      </c>
      <c r="H2452" s="8">
        <f t="shared" si="461"/>
        <v>3.9580716000000002E-2</v>
      </c>
      <c r="J2452" s="169">
        <v>6.7589806576894302E-3</v>
      </c>
      <c r="K2452" s="8">
        <f t="shared" si="462"/>
        <v>6.7589806576894302E-3</v>
      </c>
      <c r="L2452" s="170">
        <v>4.1394765107999999E-4</v>
      </c>
      <c r="M2452" s="170">
        <v>2.3403037688000001E-4</v>
      </c>
      <c r="N2452" s="170">
        <v>1.7389522972943001E-4</v>
      </c>
      <c r="O2452" s="170">
        <v>5.9371073999999998E-3</v>
      </c>
      <c r="Q2452" s="69">
        <v>0.14369723000000001</v>
      </c>
      <c r="S2452" s="116">
        <v>7.2732844000000004E-4</v>
      </c>
      <c r="T2452" s="116">
        <v>6.8829044999999998E-4</v>
      </c>
      <c r="U2452" s="199">
        <v>3.2429484000000001E-5</v>
      </c>
      <c r="V2452" s="199">
        <v>6.6084983999999996E-6</v>
      </c>
      <c r="X2452" s="172">
        <v>1.5370362000000001E-6</v>
      </c>
    </row>
    <row r="2453" spans="1:24" ht="14.4">
      <c r="B2453" s="112"/>
      <c r="C2453" s="113"/>
      <c r="D2453" s="1" t="s">
        <v>1294</v>
      </c>
      <c r="E2453" s="112"/>
      <c r="H2453" s="8"/>
      <c r="Q2453"/>
      <c r="U2453" s="3"/>
      <c r="V2453" s="3"/>
      <c r="X2453" s="3"/>
    </row>
    <row r="2454" spans="1:24" ht="14.4">
      <c r="A2454" t="s">
        <v>2774</v>
      </c>
      <c r="B2454" s="112" t="s">
        <v>265</v>
      </c>
      <c r="C2454" s="113" t="str">
        <f t="shared" ref="C2454:C2471" si="463">MID(A2454,1,12)</f>
        <v>M.020.07.101</v>
      </c>
      <c r="D2454" s="9" t="s">
        <v>1294</v>
      </c>
      <c r="E2454" s="112" t="s">
        <v>362</v>
      </c>
      <c r="F2454" s="115" t="str">
        <f t="shared" ref="F2454:F2471" si="464">MID(A2454, 21,85)</f>
        <v>Biscuit, sweet in plastic foil per 500 gram NL</v>
      </c>
      <c r="G2454" s="146">
        <v>1.946365866666667</v>
      </c>
      <c r="H2454" s="8">
        <f t="shared" ref="H2454:H2463" si="465">G2454</f>
        <v>1.946365866666667</v>
      </c>
      <c r="J2454" s="169">
        <v>0.40418492807652007</v>
      </c>
      <c r="K2454" s="8">
        <f t="shared" ref="K2454:K2463" si="466">J2454</f>
        <v>0.40418492807652007</v>
      </c>
      <c r="L2454" s="170">
        <v>2.2356611999999999E-7</v>
      </c>
      <c r="M2454" s="170">
        <v>0.1087200812104</v>
      </c>
      <c r="N2454" s="170">
        <v>3.5097433000000002E-3</v>
      </c>
      <c r="O2454" s="170">
        <v>0.29195488000000003</v>
      </c>
      <c r="Q2454" s="69">
        <v>0</v>
      </c>
      <c r="S2454" s="116">
        <v>5.6909847999999999E-2</v>
      </c>
      <c r="T2454" s="116">
        <v>5.2376209999999999E-2</v>
      </c>
      <c r="U2454" s="116">
        <v>4.5336383999999997E-3</v>
      </c>
      <c r="V2454" s="116">
        <v>0</v>
      </c>
      <c r="X2454" s="172">
        <v>9.7217027000000002E-5</v>
      </c>
    </row>
    <row r="2455" spans="1:24" ht="14.4">
      <c r="A2455" t="s">
        <v>2775</v>
      </c>
      <c r="B2455" s="112" t="s">
        <v>265</v>
      </c>
      <c r="C2455" s="113" t="str">
        <f t="shared" si="463"/>
        <v>M.020.07.102</v>
      </c>
      <c r="D2455" s="9" t="s">
        <v>1294</v>
      </c>
      <c r="E2455" s="112" t="s">
        <v>362</v>
      </c>
      <c r="F2455" s="115" t="str">
        <f t="shared" si="464"/>
        <v>Appel pie Dutch w shortbread w butter, in cardboard box NL</v>
      </c>
      <c r="G2455" s="146">
        <v>2.4344212000000001</v>
      </c>
      <c r="H2455" s="8">
        <f t="shared" si="465"/>
        <v>2.4344212000000001</v>
      </c>
      <c r="J2455" s="169">
        <v>0.50221774567896005</v>
      </c>
      <c r="K2455" s="8">
        <f t="shared" si="466"/>
        <v>0.50221774567896005</v>
      </c>
      <c r="L2455" s="170">
        <v>2.0951775999999999E-7</v>
      </c>
      <c r="M2455" s="170">
        <v>0.12190742416120001</v>
      </c>
      <c r="N2455" s="170">
        <v>1.5146932E-2</v>
      </c>
      <c r="O2455" s="170">
        <v>0.36516317999999998</v>
      </c>
      <c r="Q2455" s="69">
        <v>0</v>
      </c>
      <c r="S2455" s="116">
        <v>6.9952881999999994E-2</v>
      </c>
      <c r="T2455" s="116">
        <v>6.5463176999999997E-2</v>
      </c>
      <c r="U2455" s="116">
        <v>4.4897052000000002E-3</v>
      </c>
      <c r="V2455" s="116">
        <v>0</v>
      </c>
      <c r="X2455" s="69">
        <v>1.1350717999999999E-4</v>
      </c>
    </row>
    <row r="2456" spans="1:24" ht="14.4">
      <c r="A2456" t="s">
        <v>2776</v>
      </c>
      <c r="B2456" s="112" t="s">
        <v>265</v>
      </c>
      <c r="C2456" s="113" t="str">
        <f t="shared" si="463"/>
        <v>M.020.07.103</v>
      </c>
      <c r="D2456" s="9" t="s">
        <v>1294</v>
      </c>
      <c r="E2456" s="112" t="s">
        <v>362</v>
      </c>
      <c r="F2456" s="115" t="str">
        <f t="shared" si="464"/>
        <v>Apple pie Dutch w shortbread w margarine, in cardboard box NL</v>
      </c>
      <c r="G2456" s="146">
        <v>1.5194039333333333</v>
      </c>
      <c r="H2456" s="8">
        <f t="shared" si="465"/>
        <v>1.5194039333333333</v>
      </c>
      <c r="J2456" s="169">
        <v>0.32944088427284002</v>
      </c>
      <c r="K2456" s="8">
        <f t="shared" si="466"/>
        <v>0.32944088427284002</v>
      </c>
      <c r="L2456" s="170">
        <v>1.8486503999999999E-7</v>
      </c>
      <c r="M2456" s="170">
        <v>8.9383118407800013E-2</v>
      </c>
      <c r="N2456" s="170">
        <v>1.2146990999999999E-2</v>
      </c>
      <c r="O2456" s="170">
        <v>0.22791059</v>
      </c>
      <c r="Q2456" s="69">
        <v>0</v>
      </c>
      <c r="S2456" s="116">
        <v>4.5160329999999999E-2</v>
      </c>
      <c r="T2456" s="116">
        <v>4.1307675000000002E-2</v>
      </c>
      <c r="U2456" s="116">
        <v>3.852655E-3</v>
      </c>
      <c r="V2456" s="116">
        <v>0</v>
      </c>
      <c r="X2456" s="172">
        <v>7.7805110999999995E-5</v>
      </c>
    </row>
    <row r="2457" spans="1:24" ht="14.4">
      <c r="A2457" t="s">
        <v>2777</v>
      </c>
      <c r="B2457" s="112" t="s">
        <v>265</v>
      </c>
      <c r="C2457" s="113" t="str">
        <f t="shared" si="463"/>
        <v>M.020.07.104</v>
      </c>
      <c r="D2457" s="9" t="s">
        <v>1294</v>
      </c>
      <c r="E2457" s="112" t="s">
        <v>362</v>
      </c>
      <c r="F2457" s="115" t="str">
        <f t="shared" si="464"/>
        <v>Biscuit, brown/wholemeal in plastic foil per 500 gram NL</v>
      </c>
      <c r="G2457" s="146">
        <v>2.1263332666666668</v>
      </c>
      <c r="H2457" s="8">
        <f t="shared" si="465"/>
        <v>2.1263332666666668</v>
      </c>
      <c r="J2457" s="169">
        <v>0.43538561380315</v>
      </c>
      <c r="K2457" s="8">
        <f t="shared" si="466"/>
        <v>0.43538561380315</v>
      </c>
      <c r="L2457" s="170">
        <v>2.5254285000000003E-7</v>
      </c>
      <c r="M2457" s="170">
        <v>0.11291190686029999</v>
      </c>
      <c r="N2457" s="170">
        <v>3.5234644000000002E-3</v>
      </c>
      <c r="O2457" s="170">
        <v>0.31894999000000002</v>
      </c>
      <c r="Q2457" s="69">
        <v>0</v>
      </c>
      <c r="S2457" s="116">
        <v>6.0274926999999999E-2</v>
      </c>
      <c r="T2457" s="116">
        <v>5.5403248000000002E-2</v>
      </c>
      <c r="U2457" s="116">
        <v>4.8716790000000003E-3</v>
      </c>
      <c r="V2457" s="116">
        <v>0</v>
      </c>
      <c r="X2457" s="69">
        <v>1.0501957E-4</v>
      </c>
    </row>
    <row r="2458" spans="1:24" ht="14.4">
      <c r="A2458" t="s">
        <v>2778</v>
      </c>
      <c r="B2458" s="112" t="s">
        <v>265</v>
      </c>
      <c r="C2458" s="113" t="str">
        <f t="shared" si="463"/>
        <v>M.020.07.105</v>
      </c>
      <c r="D2458" s="9" t="s">
        <v>1294</v>
      </c>
      <c r="E2458" s="112" t="s">
        <v>362</v>
      </c>
      <c r="F2458" s="115" t="str">
        <f t="shared" si="464"/>
        <v>Biscuit, fruit in plastic foil per 500 gram NL</v>
      </c>
      <c r="G2458" s="146">
        <v>1.9472107333333333</v>
      </c>
      <c r="H2458" s="8">
        <f t="shared" si="465"/>
        <v>1.9472107333333333</v>
      </c>
      <c r="J2458" s="169">
        <v>0.44965573173631002</v>
      </c>
      <c r="K2458" s="8">
        <f t="shared" si="466"/>
        <v>0.44965573173631002</v>
      </c>
      <c r="L2458" s="170">
        <v>2.1273691E-7</v>
      </c>
      <c r="M2458" s="170">
        <v>0.14133138699940001</v>
      </c>
      <c r="N2458" s="170">
        <v>1.6242521999999999E-2</v>
      </c>
      <c r="O2458" s="170">
        <v>0.29208160999999999</v>
      </c>
      <c r="Q2458" s="69">
        <v>0</v>
      </c>
      <c r="S2458" s="116">
        <v>6.4517822000000002E-2</v>
      </c>
      <c r="T2458" s="116">
        <v>5.8098587E-2</v>
      </c>
      <c r="U2458" s="116">
        <v>6.4192349999999997E-3</v>
      </c>
      <c r="V2458" s="116">
        <v>0</v>
      </c>
      <c r="X2458" s="69">
        <v>1.0631721000000001E-4</v>
      </c>
    </row>
    <row r="2459" spans="1:24" ht="14.4">
      <c r="A2459" t="s">
        <v>2779</v>
      </c>
      <c r="B2459" s="112" t="s">
        <v>265</v>
      </c>
      <c r="C2459" s="113" t="str">
        <f t="shared" si="463"/>
        <v>M.020.07.106</v>
      </c>
      <c r="D2459" s="9" t="s">
        <v>1294</v>
      </c>
      <c r="E2459" s="112" t="s">
        <v>362</v>
      </c>
      <c r="F2459" s="115" t="str">
        <f t="shared" si="464"/>
        <v>Biscuits, in plastic foil per 500 gram NL</v>
      </c>
      <c r="G2459" s="146">
        <v>1.9472107333333333</v>
      </c>
      <c r="H2459" s="8">
        <f t="shared" si="465"/>
        <v>1.9472107333333333</v>
      </c>
      <c r="J2459" s="169">
        <v>0.40431165807652003</v>
      </c>
      <c r="K2459" s="8">
        <f t="shared" si="466"/>
        <v>0.40431165807652003</v>
      </c>
      <c r="L2459" s="170">
        <v>2.2356611999999999E-7</v>
      </c>
      <c r="M2459" s="170">
        <v>0.1087200812104</v>
      </c>
      <c r="N2459" s="170">
        <v>3.5097433000000002E-3</v>
      </c>
      <c r="O2459" s="170">
        <v>0.29208160999999999</v>
      </c>
      <c r="Q2459" s="69">
        <v>0</v>
      </c>
      <c r="S2459" s="116">
        <v>5.6923566000000002E-2</v>
      </c>
      <c r="T2459" s="116">
        <v>5.2389287999999999E-2</v>
      </c>
      <c r="U2459" s="116">
        <v>4.5342780999999997E-3</v>
      </c>
      <c r="V2459" s="116">
        <v>0</v>
      </c>
      <c r="X2459" s="172">
        <v>9.7240583999999995E-5</v>
      </c>
    </row>
    <row r="2460" spans="1:24" ht="14.4">
      <c r="A2460" t="s">
        <v>2780</v>
      </c>
      <c r="B2460" s="112" t="s">
        <v>265</v>
      </c>
      <c r="C2460" s="113" t="str">
        <f t="shared" si="463"/>
        <v>M.020.07.107</v>
      </c>
      <c r="D2460" s="9" t="s">
        <v>1294</v>
      </c>
      <c r="E2460" s="112" t="s">
        <v>362</v>
      </c>
      <c r="F2460" s="115" t="str">
        <f t="shared" si="464"/>
        <v>Biscuit spiced Speculaas, in plastic foil per 500 gram NL</v>
      </c>
      <c r="G2460" s="146">
        <v>1.946365866666667</v>
      </c>
      <c r="H2460" s="8">
        <f t="shared" si="465"/>
        <v>1.946365866666667</v>
      </c>
      <c r="J2460" s="169">
        <v>0.40418492807652007</v>
      </c>
      <c r="K2460" s="8">
        <f t="shared" si="466"/>
        <v>0.40418492807652007</v>
      </c>
      <c r="L2460" s="170">
        <v>2.2356611999999999E-7</v>
      </c>
      <c r="M2460" s="170">
        <v>0.1087200812104</v>
      </c>
      <c r="N2460" s="170">
        <v>3.5097433000000002E-3</v>
      </c>
      <c r="O2460" s="170">
        <v>0.29195488000000003</v>
      </c>
      <c r="Q2460" s="69">
        <v>0</v>
      </c>
      <c r="S2460" s="116">
        <v>5.6909847999999999E-2</v>
      </c>
      <c r="T2460" s="116">
        <v>5.2376209999999999E-2</v>
      </c>
      <c r="U2460" s="116">
        <v>4.5336383999999997E-3</v>
      </c>
      <c r="V2460" s="116">
        <v>0</v>
      </c>
      <c r="X2460" s="172">
        <v>9.7217027000000002E-5</v>
      </c>
    </row>
    <row r="2461" spans="1:24" ht="14.4">
      <c r="A2461" t="s">
        <v>2781</v>
      </c>
      <c r="B2461" s="112" t="s">
        <v>265</v>
      </c>
      <c r="C2461" s="113" t="str">
        <f t="shared" si="463"/>
        <v>M.020.07.108</v>
      </c>
      <c r="D2461" s="9" t="s">
        <v>1294</v>
      </c>
      <c r="E2461" s="112" t="s">
        <v>362</v>
      </c>
      <c r="F2461" s="115" t="str">
        <f t="shared" si="464"/>
        <v>Cake, w butter in plastic foil per 500 gram NL</v>
      </c>
      <c r="G2461" s="146">
        <v>4.0817244666666666</v>
      </c>
      <c r="H2461" s="8">
        <f t="shared" si="465"/>
        <v>4.0817244666666666</v>
      </c>
      <c r="J2461" s="169">
        <v>0.88058392606593006</v>
      </c>
      <c r="K2461" s="8">
        <f t="shared" si="466"/>
        <v>0.88058392606593006</v>
      </c>
      <c r="L2461" s="170">
        <v>2.5806112999999999E-7</v>
      </c>
      <c r="M2461" s="170">
        <v>0.2458694220048</v>
      </c>
      <c r="N2461" s="170">
        <v>2.2455576000000001E-2</v>
      </c>
      <c r="O2461" s="170">
        <v>0.61225867</v>
      </c>
      <c r="Q2461" s="69">
        <v>0</v>
      </c>
      <c r="S2461" s="116">
        <v>0.13047146000000001</v>
      </c>
      <c r="T2461" s="116">
        <v>0.12178894</v>
      </c>
      <c r="U2461" s="116">
        <v>8.6825180999999998E-3</v>
      </c>
      <c r="V2461" s="116">
        <v>0</v>
      </c>
      <c r="X2461" s="69">
        <v>1.9708635999999999E-4</v>
      </c>
    </row>
    <row r="2462" spans="1:24" ht="14.4">
      <c r="A2462" t="s">
        <v>2782</v>
      </c>
      <c r="B2462" s="112" t="s">
        <v>265</v>
      </c>
      <c r="C2462" s="113" t="str">
        <f t="shared" si="463"/>
        <v>M.020.07.109</v>
      </c>
      <c r="D2462" s="9" t="s">
        <v>1294</v>
      </c>
      <c r="E2462" s="112" t="s">
        <v>362</v>
      </c>
      <c r="F2462" s="115" t="str">
        <f t="shared" si="464"/>
        <v>Cake, wo butter in plastic foil per 500 gram NL</v>
      </c>
      <c r="G2462" s="146">
        <v>2.1888688000000003</v>
      </c>
      <c r="H2462" s="8">
        <f t="shared" si="465"/>
        <v>2.1888688000000003</v>
      </c>
      <c r="J2462" s="169">
        <v>0.52054726391478001</v>
      </c>
      <c r="K2462" s="8">
        <f t="shared" si="466"/>
        <v>0.52054726391478001</v>
      </c>
      <c r="L2462" s="170">
        <v>2.3055458E-7</v>
      </c>
      <c r="M2462" s="170">
        <v>0.17530129036020001</v>
      </c>
      <c r="N2462" s="170">
        <v>1.6915422999999999E-2</v>
      </c>
      <c r="O2462" s="170">
        <v>0.32833032000000001</v>
      </c>
      <c r="Q2462" s="69">
        <v>0</v>
      </c>
      <c r="S2462" s="116">
        <v>7.7598392000000002E-2</v>
      </c>
      <c r="T2462" s="116">
        <v>7.0183246000000005E-2</v>
      </c>
      <c r="U2462" s="116">
        <v>7.4151460999999997E-3</v>
      </c>
      <c r="V2462" s="116">
        <v>0</v>
      </c>
      <c r="X2462" s="69">
        <v>1.2361737999999999E-4</v>
      </c>
    </row>
    <row r="2463" spans="1:24" ht="14.4">
      <c r="A2463" t="s">
        <v>2783</v>
      </c>
      <c r="B2463" s="112" t="s">
        <v>265</v>
      </c>
      <c r="C2463" s="113" t="str">
        <f t="shared" si="463"/>
        <v>M.020.07.110</v>
      </c>
      <c r="D2463" s="9" t="s">
        <v>1294</v>
      </c>
      <c r="E2463" s="112" t="s">
        <v>362</v>
      </c>
      <c r="F2463" s="115" t="str">
        <f t="shared" si="464"/>
        <v>Waffle, syrup in plastic foil per 500 gram NL</v>
      </c>
      <c r="G2463" s="146">
        <v>2.6577938000000003</v>
      </c>
      <c r="H2463" s="8">
        <f t="shared" si="465"/>
        <v>2.6577938000000003</v>
      </c>
      <c r="J2463" s="169">
        <v>0.55582578746001998</v>
      </c>
      <c r="K2463" s="8">
        <f t="shared" si="466"/>
        <v>0.55582578746001998</v>
      </c>
      <c r="L2463" s="170">
        <v>1.9185542000000001E-7</v>
      </c>
      <c r="M2463" s="170">
        <v>0.14393754060460001</v>
      </c>
      <c r="N2463" s="170">
        <v>1.3218985000000001E-2</v>
      </c>
      <c r="O2463" s="170">
        <v>0.39866907000000001</v>
      </c>
      <c r="Q2463" s="69">
        <v>0</v>
      </c>
      <c r="S2463" s="116">
        <v>7.9363935999999996E-2</v>
      </c>
      <c r="T2463" s="116">
        <v>7.3716816000000004E-2</v>
      </c>
      <c r="U2463" s="116">
        <v>5.6471205999999996E-3</v>
      </c>
      <c r="V2463" s="116">
        <v>0</v>
      </c>
      <c r="X2463" s="69">
        <v>1.2519669000000001E-4</v>
      </c>
    </row>
    <row r="2464" spans="1:24" ht="14.4">
      <c r="B2464" s="112"/>
      <c r="C2464" s="113"/>
      <c r="D2464" s="1" t="s">
        <v>1295</v>
      </c>
      <c r="E2464" s="112"/>
      <c r="H2464" s="8"/>
      <c r="Q2464"/>
    </row>
    <row r="2465" spans="1:24" ht="14.4">
      <c r="A2465" t="s">
        <v>2784</v>
      </c>
      <c r="B2465" s="112" t="s">
        <v>265</v>
      </c>
      <c r="C2465" s="113" t="str">
        <f t="shared" si="463"/>
        <v>M.020.08.101</v>
      </c>
      <c r="D2465" s="9" t="s">
        <v>1295</v>
      </c>
      <c r="E2465" s="112" t="s">
        <v>362</v>
      </c>
      <c r="F2465" s="115" t="str">
        <f t="shared" si="464"/>
        <v>Dough for pizza and savoury pie, in plastic foil per 500 gram NL</v>
      </c>
      <c r="G2465" s="146">
        <v>0.92123093333333339</v>
      </c>
      <c r="H2465" s="8">
        <f t="shared" ref="H2465:H2471" si="467">G2465</f>
        <v>0.92123093333333339</v>
      </c>
      <c r="J2465" s="169">
        <v>0.21341691519143</v>
      </c>
      <c r="K2465" s="8">
        <f t="shared" ref="K2465:K2471" si="468">J2465</f>
        <v>0.21341691519143</v>
      </c>
      <c r="L2465" s="170">
        <v>1.1245403E-7</v>
      </c>
      <c r="M2465" s="170">
        <v>7.16103456374E-2</v>
      </c>
      <c r="N2465" s="170">
        <v>3.6218170999999999E-3</v>
      </c>
      <c r="O2465" s="170">
        <v>0.13818464</v>
      </c>
      <c r="Q2465" s="69">
        <v>0</v>
      </c>
      <c r="S2465" s="116">
        <v>3.1428866E-2</v>
      </c>
      <c r="T2465" s="116">
        <v>2.8157412999999999E-2</v>
      </c>
      <c r="U2465" s="116">
        <v>3.2714534999999999E-3</v>
      </c>
      <c r="V2465" s="116">
        <v>0</v>
      </c>
      <c r="X2465" s="172">
        <v>5.2324143E-5</v>
      </c>
    </row>
    <row r="2466" spans="1:24" ht="14.4">
      <c r="A2466" t="s">
        <v>2785</v>
      </c>
      <c r="B2466" s="112" t="s">
        <v>265</v>
      </c>
      <c r="C2466" s="113" t="str">
        <f t="shared" si="463"/>
        <v>M.020.08.102</v>
      </c>
      <c r="D2466" s="9" t="s">
        <v>1295</v>
      </c>
      <c r="E2466" s="112" t="s">
        <v>362</v>
      </c>
      <c r="F2466" s="115" t="str">
        <f t="shared" si="464"/>
        <v>Flour wheat, white Sugar packaging per 1 kg NL</v>
      </c>
      <c r="G2466" s="146">
        <v>0.73111880000000007</v>
      </c>
      <c r="H2466" s="8">
        <f t="shared" si="467"/>
        <v>0.73111880000000007</v>
      </c>
      <c r="J2466" s="169">
        <v>0.18827465964898998</v>
      </c>
      <c r="K2466" s="8">
        <f t="shared" si="468"/>
        <v>0.18827465964898998</v>
      </c>
      <c r="L2466" s="170">
        <v>1.0554779000000001E-7</v>
      </c>
      <c r="M2466" s="170">
        <v>7.5252960401199998E-2</v>
      </c>
      <c r="N2466" s="170">
        <v>3.3537736999999998E-3</v>
      </c>
      <c r="O2466" s="170">
        <v>0.10966782</v>
      </c>
      <c r="Q2466" s="69">
        <v>0</v>
      </c>
      <c r="S2466" s="116">
        <v>2.9822689999999999E-2</v>
      </c>
      <c r="T2466" s="116">
        <v>2.6813746999999999E-2</v>
      </c>
      <c r="U2466" s="116">
        <v>3.0089433000000001E-3</v>
      </c>
      <c r="V2466" s="116">
        <v>0</v>
      </c>
      <c r="X2466" s="172">
        <v>4.7599529000000003E-5</v>
      </c>
    </row>
    <row r="2467" spans="1:24" ht="14.4">
      <c r="A2467" t="s">
        <v>2786</v>
      </c>
      <c r="B2467" s="112" t="s">
        <v>265</v>
      </c>
      <c r="C2467" s="113" t="str">
        <f t="shared" si="463"/>
        <v>M.020.08.103</v>
      </c>
      <c r="D2467" s="9" t="s">
        <v>1295</v>
      </c>
      <c r="E2467" s="112" t="s">
        <v>362</v>
      </c>
      <c r="F2467" s="115" t="str">
        <f t="shared" si="464"/>
        <v>Muesli, crunchy plain/w fruit in cardboard box NL</v>
      </c>
      <c r="G2467" s="146">
        <v>1.3535901333333333</v>
      </c>
      <c r="H2467" s="8">
        <f t="shared" si="467"/>
        <v>1.3535901333333333</v>
      </c>
      <c r="J2467" s="169">
        <v>0.32416817273054999</v>
      </c>
      <c r="K2467" s="8">
        <f t="shared" si="468"/>
        <v>0.32416817273054999</v>
      </c>
      <c r="L2467" s="170">
        <v>1.5836314999999999E-7</v>
      </c>
      <c r="M2467" s="170">
        <v>0.10828932036739999</v>
      </c>
      <c r="N2467" s="170">
        <v>1.2840173999999999E-2</v>
      </c>
      <c r="O2467" s="170">
        <v>0.20303852</v>
      </c>
      <c r="Q2467" s="69">
        <v>0</v>
      </c>
      <c r="S2467" s="116">
        <v>4.5922421999999997E-2</v>
      </c>
      <c r="T2467" s="116">
        <v>4.0250477E-2</v>
      </c>
      <c r="U2467" s="116">
        <v>5.6719442999999996E-3</v>
      </c>
      <c r="V2467" s="116">
        <v>0</v>
      </c>
      <c r="X2467" s="172">
        <v>7.7695050999999993E-5</v>
      </c>
    </row>
    <row r="2468" spans="1:24" ht="14.4">
      <c r="A2468" t="s">
        <v>2787</v>
      </c>
      <c r="B2468" s="112" t="s">
        <v>265</v>
      </c>
      <c r="C2468" s="113" t="str">
        <f t="shared" si="463"/>
        <v>M.020.08.104</v>
      </c>
      <c r="D2468" s="9" t="s">
        <v>1295</v>
      </c>
      <c r="E2468" s="112" t="s">
        <v>362</v>
      </c>
      <c r="F2468" s="115" t="str">
        <f t="shared" si="464"/>
        <v>Oatmeal, in cardboard box NL</v>
      </c>
      <c r="G2468" s="146">
        <v>0.95944633333333329</v>
      </c>
      <c r="H2468" s="8">
        <f t="shared" si="467"/>
        <v>0.95944633333333329</v>
      </c>
      <c r="J2468" s="169">
        <v>0.23190523758454001</v>
      </c>
      <c r="K2468" s="8">
        <f t="shared" si="468"/>
        <v>0.23190523758454001</v>
      </c>
      <c r="L2468" s="170">
        <v>1.2055094E-7</v>
      </c>
      <c r="M2468" s="170">
        <v>8.4456872533600014E-2</v>
      </c>
      <c r="N2468" s="170">
        <v>3.5312945000000001E-3</v>
      </c>
      <c r="O2468" s="170">
        <v>0.14391694999999999</v>
      </c>
      <c r="Q2468" s="69">
        <v>0</v>
      </c>
      <c r="S2468" s="116">
        <v>3.3994488000000003E-2</v>
      </c>
      <c r="T2468" s="116">
        <v>2.9443093E-2</v>
      </c>
      <c r="U2468" s="116">
        <v>4.5513955000000004E-3</v>
      </c>
      <c r="V2468" s="116">
        <v>0</v>
      </c>
      <c r="X2468" s="172">
        <v>5.7832927E-5</v>
      </c>
    </row>
    <row r="2469" spans="1:24" ht="14.4">
      <c r="A2469" t="s">
        <v>2788</v>
      </c>
      <c r="B2469" s="112" t="s">
        <v>265</v>
      </c>
      <c r="C2469" s="113" t="str">
        <f t="shared" si="463"/>
        <v>M.020.08.105</v>
      </c>
      <c r="D2469" s="9" t="s">
        <v>1295</v>
      </c>
      <c r="E2469" s="112" t="s">
        <v>362</v>
      </c>
      <c r="F2469" s="115" t="str">
        <f t="shared" si="464"/>
        <v>Pasta, white Pasta packaging per 1 kg NL</v>
      </c>
      <c r="G2469" s="146">
        <v>1.4670312666666667</v>
      </c>
      <c r="H2469" s="8">
        <f t="shared" si="467"/>
        <v>1.4670312666666667</v>
      </c>
      <c r="J2469" s="169">
        <v>0.32875865196256998</v>
      </c>
      <c r="K2469" s="8">
        <f t="shared" si="468"/>
        <v>0.32875865196256998</v>
      </c>
      <c r="L2469" s="170">
        <v>1.6625367E-7</v>
      </c>
      <c r="M2469" s="170">
        <v>9.8819736608899991E-2</v>
      </c>
      <c r="N2469" s="170">
        <v>9.8840591000000002E-3</v>
      </c>
      <c r="O2469" s="170">
        <v>0.22005469</v>
      </c>
      <c r="Q2469" s="69">
        <v>0</v>
      </c>
      <c r="S2469" s="116">
        <v>4.7918822999999999E-2</v>
      </c>
      <c r="T2469" s="116">
        <v>4.4260671000000001E-2</v>
      </c>
      <c r="U2469" s="116">
        <v>3.6581511000000001E-3</v>
      </c>
      <c r="V2469" s="116">
        <v>0</v>
      </c>
      <c r="X2469" s="172">
        <v>7.7859519000000001E-5</v>
      </c>
    </row>
    <row r="2470" spans="1:24" ht="14.4">
      <c r="A2470" t="s">
        <v>2789</v>
      </c>
      <c r="B2470" s="112" t="s">
        <v>265</v>
      </c>
      <c r="C2470" s="113" t="str">
        <f t="shared" si="463"/>
        <v>M.020.08.106</v>
      </c>
      <c r="D2470" s="9" t="s">
        <v>1295</v>
      </c>
      <c r="E2470" s="112" t="s">
        <v>362</v>
      </c>
      <c r="F2470" s="115" t="str">
        <f t="shared" si="464"/>
        <v>Rice, brown in cardboard box NL</v>
      </c>
      <c r="G2470" s="146">
        <v>2.6495286666666669</v>
      </c>
      <c r="H2470" s="8">
        <f t="shared" si="467"/>
        <v>2.6495286666666669</v>
      </c>
      <c r="J2470" s="169">
        <v>0.68715167824981993</v>
      </c>
      <c r="K2470" s="8">
        <f t="shared" si="468"/>
        <v>0.68715167824981993</v>
      </c>
      <c r="L2470" s="170">
        <v>1.3010222000000001E-7</v>
      </c>
      <c r="M2470" s="170">
        <v>8.7425268147600002E-2</v>
      </c>
      <c r="N2470" s="170">
        <v>0.20229697999999999</v>
      </c>
      <c r="O2470" s="170">
        <v>0.39742929999999999</v>
      </c>
      <c r="Q2470" s="69">
        <v>0</v>
      </c>
      <c r="S2470" s="116">
        <v>6.2647095E-2</v>
      </c>
      <c r="T2470" s="116">
        <v>5.7105358000000002E-2</v>
      </c>
      <c r="U2470" s="116">
        <v>5.5417369999999997E-3</v>
      </c>
      <c r="V2470" s="116">
        <v>0</v>
      </c>
      <c r="X2470" s="69">
        <v>1.0616652E-4</v>
      </c>
    </row>
    <row r="2471" spans="1:24" ht="14.4">
      <c r="A2471" t="s">
        <v>2790</v>
      </c>
      <c r="B2471" s="112" t="s">
        <v>265</v>
      </c>
      <c r="C2471" s="113" t="str">
        <f t="shared" si="463"/>
        <v>M.020.08.107</v>
      </c>
      <c r="D2471" s="9" t="s">
        <v>1295</v>
      </c>
      <c r="E2471" s="112" t="s">
        <v>362</v>
      </c>
      <c r="F2471" s="115" t="str">
        <f t="shared" si="464"/>
        <v>Rice, white in cardboard box NL</v>
      </c>
      <c r="G2471" s="146">
        <v>3.0407826666666669</v>
      </c>
      <c r="H2471" s="8">
        <f t="shared" si="467"/>
        <v>3.0407826666666669</v>
      </c>
      <c r="J2471" s="169">
        <v>0.78339433404712999</v>
      </c>
      <c r="K2471" s="8">
        <f t="shared" si="468"/>
        <v>0.78339433404712999</v>
      </c>
      <c r="L2471" s="170">
        <v>1.5472713E-7</v>
      </c>
      <c r="M2471" s="170">
        <v>0.10023334932000001</v>
      </c>
      <c r="N2471" s="170">
        <v>0.22704342999999999</v>
      </c>
      <c r="O2471" s="170">
        <v>0.45611740000000001</v>
      </c>
      <c r="Q2471" s="69">
        <v>0</v>
      </c>
      <c r="S2471" s="116">
        <v>7.1882169999999995E-2</v>
      </c>
      <c r="T2471" s="116">
        <v>6.5599834999999995E-2</v>
      </c>
      <c r="U2471" s="116">
        <v>6.2823343000000002E-3</v>
      </c>
      <c r="V2471" s="116">
        <v>0</v>
      </c>
      <c r="X2471" s="69">
        <v>1.2207649000000001E-4</v>
      </c>
    </row>
    <row r="2472" spans="1:24" ht="14.4">
      <c r="B2472" s="112"/>
      <c r="C2472" s="113"/>
      <c r="D2472" s="1" t="s">
        <v>1296</v>
      </c>
      <c r="E2472" s="112"/>
      <c r="H2472" s="8"/>
      <c r="Q2472"/>
    </row>
    <row r="2473" spans="1:24" ht="14.4">
      <c r="A2473" t="s">
        <v>2791</v>
      </c>
      <c r="B2473" s="112" t="s">
        <v>265</v>
      </c>
      <c r="C2473" s="113" t="str">
        <f t="shared" ref="C2473:C2518" si="469">MID(A2473,1,12)</f>
        <v>M.020.09.101</v>
      </c>
      <c r="D2473" s="9" t="s">
        <v>1295</v>
      </c>
      <c r="E2473" s="112" t="s">
        <v>362</v>
      </c>
      <c r="F2473" s="115" t="str">
        <f t="shared" ref="F2473:F2518" si="470">MID(A2473, 21,85)</f>
        <v>Bean sprouts in fruit bucket per 1 kg NL</v>
      </c>
      <c r="G2473" s="146">
        <v>0.64267772000000001</v>
      </c>
      <c r="H2473" s="8">
        <f t="shared" ref="H2473:H2518" si="471">G2473</f>
        <v>0.64267772000000001</v>
      </c>
      <c r="J2473" s="169">
        <v>0.130855305808452</v>
      </c>
      <c r="K2473" s="8">
        <f t="shared" ref="K2473:K2518" si="472">J2473</f>
        <v>0.130855305808452</v>
      </c>
      <c r="L2473" s="170">
        <v>6.0156451999999998E-8</v>
      </c>
      <c r="M2473" s="170">
        <v>2.6445105551999998E-2</v>
      </c>
      <c r="N2473" s="170">
        <v>8.0084821000000004E-3</v>
      </c>
      <c r="O2473" s="170">
        <v>9.6401658000000001E-2</v>
      </c>
      <c r="Q2473" s="69">
        <v>0</v>
      </c>
      <c r="S2473" s="116">
        <v>1.4814427E-2</v>
      </c>
      <c r="T2473" s="116">
        <v>1.2531423E-2</v>
      </c>
      <c r="U2473" s="116">
        <v>2.2830033000000001E-3</v>
      </c>
      <c r="V2473" s="116">
        <v>0</v>
      </c>
      <c r="X2473" s="172">
        <v>2.9095893000000001E-5</v>
      </c>
    </row>
    <row r="2474" spans="1:24" ht="14.4">
      <c r="A2474" t="s">
        <v>2792</v>
      </c>
      <c r="B2474" s="112" t="s">
        <v>265</v>
      </c>
      <c r="C2474" s="113" t="str">
        <f t="shared" si="469"/>
        <v>M.020.09.103</v>
      </c>
      <c r="D2474" s="9" t="s">
        <v>1295</v>
      </c>
      <c r="E2474" s="112" t="s">
        <v>362</v>
      </c>
      <c r="F2474" s="115" t="str">
        <f t="shared" si="470"/>
        <v>Beans, green in food can NL</v>
      </c>
      <c r="G2474" s="146">
        <v>1.4184285333333333</v>
      </c>
      <c r="H2474" s="8">
        <f t="shared" si="471"/>
        <v>1.4184285333333333</v>
      </c>
      <c r="J2474" s="169">
        <v>0.35279470166362004</v>
      </c>
      <c r="K2474" s="8">
        <f t="shared" si="472"/>
        <v>0.35279470166362004</v>
      </c>
      <c r="L2474" s="170">
        <v>2.5647611999999999E-7</v>
      </c>
      <c r="M2474" s="170">
        <v>0.10646974618750001</v>
      </c>
      <c r="N2474" s="170">
        <v>3.3560419000000001E-2</v>
      </c>
      <c r="O2474" s="170">
        <v>0.21276428</v>
      </c>
      <c r="Q2474" s="69">
        <v>0</v>
      </c>
      <c r="S2474" s="116">
        <v>4.8794889000000001E-2</v>
      </c>
      <c r="T2474" s="116">
        <v>4.5812276999999998E-2</v>
      </c>
      <c r="U2474" s="116">
        <v>2.9826116999999998E-3</v>
      </c>
      <c r="V2474" s="116">
        <v>0</v>
      </c>
      <c r="X2474" s="172">
        <v>8.3194299000000001E-5</v>
      </c>
    </row>
    <row r="2475" spans="1:24" ht="14.4">
      <c r="A2475" t="s">
        <v>2793</v>
      </c>
      <c r="B2475" s="112" t="s">
        <v>265</v>
      </c>
      <c r="C2475" s="113" t="str">
        <f t="shared" si="469"/>
        <v>M.020.09.104</v>
      </c>
      <c r="D2475" s="9" t="s">
        <v>1295</v>
      </c>
      <c r="E2475" s="112" t="s">
        <v>362</v>
      </c>
      <c r="F2475" s="115" t="str">
        <f t="shared" si="470"/>
        <v>Beans, green in glass jarper 720 ml NL</v>
      </c>
      <c r="G2475" s="146">
        <v>0.96332279999999992</v>
      </c>
      <c r="H2475" s="8">
        <f t="shared" si="471"/>
        <v>0.96332279999999992</v>
      </c>
      <c r="J2475" s="169">
        <v>0.24577491310354999</v>
      </c>
      <c r="K2475" s="8">
        <f t="shared" si="472"/>
        <v>0.24577491310354999</v>
      </c>
      <c r="L2475" s="170">
        <v>1.4433325000000001E-7</v>
      </c>
      <c r="M2475" s="170">
        <v>8.5628072770300004E-2</v>
      </c>
      <c r="N2475" s="170">
        <v>1.5648275999999999E-2</v>
      </c>
      <c r="O2475" s="170">
        <v>0.14449841999999999</v>
      </c>
      <c r="Q2475" s="69">
        <v>0</v>
      </c>
      <c r="S2475" s="116">
        <v>3.7203133999999999E-2</v>
      </c>
      <c r="T2475" s="116">
        <v>3.4700159000000001E-2</v>
      </c>
      <c r="U2475" s="116">
        <v>2.5029751999999998E-3</v>
      </c>
      <c r="V2475" s="116">
        <v>0</v>
      </c>
      <c r="X2475" s="172">
        <v>5.8723598999999999E-5</v>
      </c>
    </row>
    <row r="2476" spans="1:24" ht="14.4">
      <c r="A2476" t="s">
        <v>2794</v>
      </c>
      <c r="B2476" s="112" t="s">
        <v>265</v>
      </c>
      <c r="C2476" s="113" t="str">
        <f t="shared" si="469"/>
        <v>M.020.09.105</v>
      </c>
      <c r="D2476" s="9" t="s">
        <v>1295</v>
      </c>
      <c r="E2476" s="112" t="s">
        <v>362</v>
      </c>
      <c r="F2476" s="115" t="str">
        <f t="shared" si="470"/>
        <v>Beans, green in plastic foil per 500 gram NL</v>
      </c>
      <c r="G2476" s="146">
        <v>0.43238033333333337</v>
      </c>
      <c r="H2476" s="8">
        <f t="shared" si="471"/>
        <v>0.43238033333333337</v>
      </c>
      <c r="J2476" s="169">
        <v>0.12711525631140999</v>
      </c>
      <c r="K2476" s="8">
        <f t="shared" si="472"/>
        <v>0.12711525631140999</v>
      </c>
      <c r="L2476" s="170">
        <v>1.0278841E-7</v>
      </c>
      <c r="M2476" s="170">
        <v>5.0180672523E-2</v>
      </c>
      <c r="N2476" s="170">
        <v>1.2077431E-2</v>
      </c>
      <c r="O2476" s="170">
        <v>6.4857049999999999E-2</v>
      </c>
      <c r="Q2476" s="69">
        <v>0</v>
      </c>
      <c r="S2476" s="116">
        <v>1.8849649E-2</v>
      </c>
      <c r="T2476" s="116">
        <v>1.7198768999999999E-2</v>
      </c>
      <c r="U2476" s="116">
        <v>1.6508801E-3</v>
      </c>
      <c r="V2476" s="116">
        <v>0</v>
      </c>
      <c r="X2476" s="172">
        <v>3.1821627000000001E-5</v>
      </c>
    </row>
    <row r="2477" spans="1:24" ht="14.4">
      <c r="A2477" t="s">
        <v>2795</v>
      </c>
      <c r="B2477" s="112" t="s">
        <v>265</v>
      </c>
      <c r="C2477" s="113" t="str">
        <f t="shared" si="469"/>
        <v>M.020.09.106</v>
      </c>
      <c r="D2477" s="9" t="s">
        <v>1295</v>
      </c>
      <c r="E2477" s="112" t="s">
        <v>362</v>
      </c>
      <c r="F2477" s="115" t="str">
        <f t="shared" si="470"/>
        <v>Broccoli in plastic foil per 500 gram NL</v>
      </c>
      <c r="G2477" s="146">
        <v>0.51229304000000009</v>
      </c>
      <c r="H2477" s="8">
        <f t="shared" si="471"/>
        <v>0.51229304000000009</v>
      </c>
      <c r="J2477" s="169">
        <v>0.14903907069407102</v>
      </c>
      <c r="K2477" s="8">
        <f t="shared" si="472"/>
        <v>0.14903907069407102</v>
      </c>
      <c r="L2477" s="170">
        <v>9.7299370999999999E-8</v>
      </c>
      <c r="M2477" s="170">
        <v>5.7902883394699997E-2</v>
      </c>
      <c r="N2477" s="170">
        <v>1.4292134E-2</v>
      </c>
      <c r="O2477" s="170">
        <v>7.6843956000000005E-2</v>
      </c>
      <c r="Q2477" s="69">
        <v>0</v>
      </c>
      <c r="S2477" s="116">
        <v>2.2879336E-2</v>
      </c>
      <c r="T2477" s="116">
        <v>2.1276050000000001E-2</v>
      </c>
      <c r="U2477" s="116">
        <v>1.6032866E-3</v>
      </c>
      <c r="V2477" s="116">
        <v>0</v>
      </c>
      <c r="X2477" s="172">
        <v>3.5820868E-5</v>
      </c>
    </row>
    <row r="2478" spans="1:24" ht="14.4">
      <c r="A2478" t="s">
        <v>2796</v>
      </c>
      <c r="B2478" s="112" t="s">
        <v>265</v>
      </c>
      <c r="C2478" s="113" t="str">
        <f t="shared" si="469"/>
        <v>M.020.09.107</v>
      </c>
      <c r="D2478" s="9" t="s">
        <v>1295</v>
      </c>
      <c r="E2478" s="112" t="s">
        <v>362</v>
      </c>
      <c r="F2478" s="115" t="str">
        <f t="shared" si="470"/>
        <v>Carrots in plastic foil per 500 gram NL</v>
      </c>
      <c r="G2478" s="146">
        <v>0.17282474</v>
      </c>
      <c r="H2478" s="8">
        <f t="shared" si="471"/>
        <v>0.17282474</v>
      </c>
      <c r="J2478" s="169">
        <v>4.5806168625080995E-2</v>
      </c>
      <c r="K2478" s="8">
        <f t="shared" si="472"/>
        <v>4.5806168625080995E-2</v>
      </c>
      <c r="L2478" s="170">
        <v>3.4068791000000002E-8</v>
      </c>
      <c r="M2478" s="170">
        <v>1.6291265556289999E-2</v>
      </c>
      <c r="N2478" s="170">
        <v>3.5911580000000001E-3</v>
      </c>
      <c r="O2478" s="170">
        <v>2.5923710999999999E-2</v>
      </c>
      <c r="Q2478" s="69">
        <v>0</v>
      </c>
      <c r="S2478" s="116">
        <v>6.7931197999999996E-3</v>
      </c>
      <c r="T2478" s="116">
        <v>6.3340532999999997E-3</v>
      </c>
      <c r="U2478" s="116">
        <v>4.5906651000000002E-4</v>
      </c>
      <c r="V2478" s="116">
        <v>0</v>
      </c>
      <c r="X2478" s="172">
        <v>1.1232949E-5</v>
      </c>
    </row>
    <row r="2479" spans="1:24" ht="14.4">
      <c r="A2479" t="s">
        <v>2797</v>
      </c>
      <c r="B2479" s="112" t="s">
        <v>265</v>
      </c>
      <c r="C2479" s="113" t="str">
        <f t="shared" si="469"/>
        <v>M.020.09.108</v>
      </c>
      <c r="D2479" s="9" t="s">
        <v>1295</v>
      </c>
      <c r="E2479" s="112" t="s">
        <v>362</v>
      </c>
      <c r="F2479" s="115" t="str">
        <f t="shared" si="470"/>
        <v>Cauliflower in plastic foil per 500 gram NL</v>
      </c>
      <c r="G2479" s="146">
        <v>0.51229304000000009</v>
      </c>
      <c r="H2479" s="8">
        <f t="shared" si="471"/>
        <v>0.51229304000000009</v>
      </c>
      <c r="J2479" s="169">
        <v>0.14903907069407102</v>
      </c>
      <c r="K2479" s="8">
        <f t="shared" si="472"/>
        <v>0.14903907069407102</v>
      </c>
      <c r="L2479" s="170">
        <v>9.7299370999999999E-8</v>
      </c>
      <c r="M2479" s="170">
        <v>5.7902883394699997E-2</v>
      </c>
      <c r="N2479" s="170">
        <v>1.4292134E-2</v>
      </c>
      <c r="O2479" s="170">
        <v>7.6843956000000005E-2</v>
      </c>
      <c r="Q2479" s="69">
        <v>0</v>
      </c>
      <c r="S2479" s="116">
        <v>2.2879336E-2</v>
      </c>
      <c r="T2479" s="116">
        <v>2.1276050000000001E-2</v>
      </c>
      <c r="U2479" s="116">
        <v>1.6032866E-3</v>
      </c>
      <c r="V2479" s="116">
        <v>0</v>
      </c>
      <c r="X2479" s="172">
        <v>3.5820868E-5</v>
      </c>
    </row>
    <row r="2480" spans="1:24" ht="14.4">
      <c r="A2480" t="s">
        <v>2798</v>
      </c>
      <c r="B2480" s="112" t="s">
        <v>265</v>
      </c>
      <c r="C2480" s="113" t="str">
        <f t="shared" si="469"/>
        <v>M.020.09.109</v>
      </c>
      <c r="D2480" s="9" t="s">
        <v>1295</v>
      </c>
      <c r="E2480" s="112" t="s">
        <v>362</v>
      </c>
      <c r="F2480" s="115" t="str">
        <f t="shared" si="470"/>
        <v>Chicory in plastic foil per 500 gram NL</v>
      </c>
      <c r="G2480" s="146">
        <v>0.25468665333333335</v>
      </c>
      <c r="H2480" s="8">
        <f t="shared" si="471"/>
        <v>0.25468665333333335</v>
      </c>
      <c r="J2480" s="169">
        <v>7.3974047456567008E-2</v>
      </c>
      <c r="K2480" s="8">
        <f t="shared" si="472"/>
        <v>7.3974047456567008E-2</v>
      </c>
      <c r="L2480" s="170">
        <v>4.9766167000000001E-8</v>
      </c>
      <c r="M2480" s="170">
        <v>2.5905240590400003E-2</v>
      </c>
      <c r="N2480" s="170">
        <v>9.8657590999999996E-3</v>
      </c>
      <c r="O2480" s="170">
        <v>3.8202998000000002E-2</v>
      </c>
      <c r="Q2480" s="69">
        <v>0</v>
      </c>
      <c r="S2480" s="116">
        <v>1.0433661E-2</v>
      </c>
      <c r="T2480" s="116">
        <v>9.6378521000000002E-3</v>
      </c>
      <c r="U2480" s="116">
        <v>7.9580905999999995E-4</v>
      </c>
      <c r="V2480" s="116">
        <v>0</v>
      </c>
      <c r="X2480" s="172">
        <v>1.7095795E-5</v>
      </c>
    </row>
    <row r="2481" spans="1:24" ht="14.4">
      <c r="A2481" t="s">
        <v>2799</v>
      </c>
      <c r="B2481" s="112" t="s">
        <v>265</v>
      </c>
      <c r="C2481" s="113" t="str">
        <f t="shared" si="469"/>
        <v>M.020.09.110</v>
      </c>
      <c r="D2481" s="9" t="s">
        <v>1295</v>
      </c>
      <c r="E2481" s="112" t="s">
        <v>362</v>
      </c>
      <c r="F2481" s="115" t="str">
        <f t="shared" si="470"/>
        <v>Courgettes, not packed NL</v>
      </c>
      <c r="G2481" s="146">
        <v>2.0031777333333336</v>
      </c>
      <c r="H2481" s="8">
        <f t="shared" si="471"/>
        <v>2.0031777333333336</v>
      </c>
      <c r="J2481" s="169">
        <v>0.35496086080914302</v>
      </c>
      <c r="K2481" s="8">
        <f t="shared" si="472"/>
        <v>0.35496086080914302</v>
      </c>
      <c r="L2481" s="170">
        <v>9.2549143000000006E-8</v>
      </c>
      <c r="M2481" s="170">
        <v>4.377122026E-2</v>
      </c>
      <c r="N2481" s="170">
        <v>1.0712888E-2</v>
      </c>
      <c r="O2481" s="170">
        <v>0.30047666000000001</v>
      </c>
      <c r="Q2481" s="69">
        <v>0</v>
      </c>
      <c r="S2481" s="116">
        <v>4.3766591000000001E-2</v>
      </c>
      <c r="T2481" s="116">
        <v>4.1716349E-2</v>
      </c>
      <c r="U2481" s="116">
        <v>2.0502423E-3</v>
      </c>
      <c r="V2481" s="116">
        <v>0</v>
      </c>
      <c r="X2481" s="172">
        <v>7.3003212999999995E-5</v>
      </c>
    </row>
    <row r="2482" spans="1:24" ht="14.4">
      <c r="A2482" t="s">
        <v>2800</v>
      </c>
      <c r="B2482" s="112" t="s">
        <v>265</v>
      </c>
      <c r="C2482" s="113" t="str">
        <f t="shared" si="469"/>
        <v>M.020.09.111</v>
      </c>
      <c r="D2482" s="9" t="s">
        <v>1295</v>
      </c>
      <c r="E2482" s="112" t="s">
        <v>362</v>
      </c>
      <c r="F2482" s="115" t="str">
        <f t="shared" si="470"/>
        <v>Cucumber w skin, not packed NL</v>
      </c>
      <c r="G2482" s="146">
        <v>0.53810620000000009</v>
      </c>
      <c r="H2482" s="8">
        <f t="shared" si="471"/>
        <v>0.53810620000000009</v>
      </c>
      <c r="J2482" s="169">
        <v>9.1153632395568007E-2</v>
      </c>
      <c r="K2482" s="8">
        <f t="shared" si="472"/>
        <v>9.1153632395568007E-2</v>
      </c>
      <c r="L2482" s="170">
        <v>2.0394218000000001E-8</v>
      </c>
      <c r="M2482" s="170">
        <v>6.9455127013499998E-3</v>
      </c>
      <c r="N2482" s="170">
        <v>3.4921692999999999E-3</v>
      </c>
      <c r="O2482" s="170">
        <v>8.0715930000000005E-2</v>
      </c>
      <c r="Q2482" s="69">
        <v>0</v>
      </c>
      <c r="S2482" s="116">
        <v>1.0420222999999999E-2</v>
      </c>
      <c r="T2482" s="116">
        <v>9.9355667000000005E-3</v>
      </c>
      <c r="U2482" s="116">
        <v>4.8465668999999998E-4</v>
      </c>
      <c r="V2482" s="116">
        <v>0</v>
      </c>
      <c r="X2482" s="172">
        <v>1.8029246999999999E-5</v>
      </c>
    </row>
    <row r="2483" spans="1:24" ht="14.4">
      <c r="A2483" t="s">
        <v>2801</v>
      </c>
      <c r="B2483" s="112" t="s">
        <v>265</v>
      </c>
      <c r="C2483" s="113" t="str">
        <f t="shared" si="469"/>
        <v>M.020.09.112</v>
      </c>
      <c r="D2483" s="9" t="s">
        <v>1295</v>
      </c>
      <c r="E2483" s="112" t="s">
        <v>362</v>
      </c>
      <c r="F2483" s="115" t="str">
        <f t="shared" si="470"/>
        <v>Kale curly in plastic foil per 500 gram NL</v>
      </c>
      <c r="G2483" s="146">
        <v>0.25965513333333334</v>
      </c>
      <c r="H2483" s="8">
        <f t="shared" si="471"/>
        <v>0.25965513333333334</v>
      </c>
      <c r="J2483" s="169">
        <v>7.2278202249381002E-2</v>
      </c>
      <c r="K2483" s="8">
        <f t="shared" si="472"/>
        <v>7.2278202249381002E-2</v>
      </c>
      <c r="L2483" s="170">
        <v>5.7541380999999998E-8</v>
      </c>
      <c r="M2483" s="170">
        <v>2.7746861608000002E-2</v>
      </c>
      <c r="N2483" s="170">
        <v>5.5830131E-3</v>
      </c>
      <c r="O2483" s="170">
        <v>3.894827E-2</v>
      </c>
      <c r="Q2483" s="69">
        <v>0</v>
      </c>
      <c r="S2483" s="116">
        <v>1.1127117000000001E-2</v>
      </c>
      <c r="T2483" s="116">
        <v>1.0441778000000001E-2</v>
      </c>
      <c r="U2483" s="116">
        <v>6.8533890000000005E-4</v>
      </c>
      <c r="V2483" s="116">
        <v>0</v>
      </c>
      <c r="X2483" s="172">
        <v>1.8110250000000002E-5</v>
      </c>
    </row>
    <row r="2484" spans="1:24" ht="14.4">
      <c r="A2484" t="s">
        <v>2802</v>
      </c>
      <c r="B2484" s="112" t="s">
        <v>265</v>
      </c>
      <c r="C2484" s="113" t="str">
        <f t="shared" si="469"/>
        <v>M.020.09.113</v>
      </c>
      <c r="D2484" s="9" t="s">
        <v>1295</v>
      </c>
      <c r="E2484" s="112" t="s">
        <v>362</v>
      </c>
      <c r="F2484" s="115" t="str">
        <f t="shared" si="470"/>
        <v>Lettuce head, not packed NL</v>
      </c>
      <c r="G2484" s="146">
        <v>0.22305211333333336</v>
      </c>
      <c r="H2484" s="8">
        <f t="shared" si="471"/>
        <v>0.22305211333333336</v>
      </c>
      <c r="J2484" s="169">
        <v>6.7564444697902001E-2</v>
      </c>
      <c r="K2484" s="8">
        <f t="shared" si="472"/>
        <v>6.7564444697902001E-2</v>
      </c>
      <c r="L2484" s="170">
        <v>4.6570502000000001E-8</v>
      </c>
      <c r="M2484" s="170">
        <v>2.4805574927400001E-2</v>
      </c>
      <c r="N2484" s="170">
        <v>9.3010061999999998E-3</v>
      </c>
      <c r="O2484" s="170">
        <v>3.3457817000000001E-2</v>
      </c>
      <c r="Q2484" s="69">
        <v>0</v>
      </c>
      <c r="S2484" s="116">
        <v>9.6477413000000001E-3</v>
      </c>
      <c r="T2484" s="116">
        <v>8.8848791999999992E-3</v>
      </c>
      <c r="U2484" s="116">
        <v>7.6286208000000001E-4</v>
      </c>
      <c r="V2484" s="116">
        <v>0</v>
      </c>
      <c r="X2484" s="172">
        <v>1.5737812E-5</v>
      </c>
    </row>
    <row r="2485" spans="1:24" ht="14.4">
      <c r="A2485" t="s">
        <v>2803</v>
      </c>
      <c r="B2485" s="112" t="s">
        <v>265</v>
      </c>
      <c r="C2485" s="113" t="str">
        <f t="shared" si="469"/>
        <v>M.020.09.114</v>
      </c>
      <c r="D2485" s="9" t="s">
        <v>1295</v>
      </c>
      <c r="E2485" s="112" t="s">
        <v>362</v>
      </c>
      <c r="F2485" s="115" t="str">
        <f t="shared" si="470"/>
        <v>Lettuce, not packed NL</v>
      </c>
      <c r="G2485" s="146">
        <v>0.22305211333333336</v>
      </c>
      <c r="H2485" s="8">
        <f t="shared" si="471"/>
        <v>0.22305211333333336</v>
      </c>
      <c r="J2485" s="169">
        <v>6.7564444697902001E-2</v>
      </c>
      <c r="K2485" s="8">
        <f t="shared" si="472"/>
        <v>6.7564444697902001E-2</v>
      </c>
      <c r="L2485" s="170">
        <v>4.6570502000000001E-8</v>
      </c>
      <c r="M2485" s="170">
        <v>2.4805574927400001E-2</v>
      </c>
      <c r="N2485" s="170">
        <v>9.3010061999999998E-3</v>
      </c>
      <c r="O2485" s="170">
        <v>3.3457817000000001E-2</v>
      </c>
      <c r="Q2485" s="69">
        <v>0</v>
      </c>
      <c r="S2485" s="116">
        <v>9.6477413000000001E-3</v>
      </c>
      <c r="T2485" s="116">
        <v>8.8848791999999992E-3</v>
      </c>
      <c r="U2485" s="116">
        <v>7.6286208000000001E-4</v>
      </c>
      <c r="V2485" s="116">
        <v>0</v>
      </c>
      <c r="X2485" s="172">
        <v>1.5737812E-5</v>
      </c>
    </row>
    <row r="2486" spans="1:24" ht="14.4">
      <c r="A2486" t="s">
        <v>2804</v>
      </c>
      <c r="B2486" s="112" t="s">
        <v>265</v>
      </c>
      <c r="C2486" s="113" t="str">
        <f t="shared" si="469"/>
        <v>M.020.09.115</v>
      </c>
      <c r="D2486" s="9" t="s">
        <v>1295</v>
      </c>
      <c r="E2486" s="112" t="s">
        <v>362</v>
      </c>
      <c r="F2486" s="115" t="str">
        <f t="shared" si="470"/>
        <v>Mushrooms in fruit bucket per 1 kg NL</v>
      </c>
      <c r="G2486" s="146">
        <v>1.6948724000000002</v>
      </c>
      <c r="H2486" s="8">
        <f t="shared" si="471"/>
        <v>1.6948724000000002</v>
      </c>
      <c r="J2486" s="169">
        <v>0.29192201483336999</v>
      </c>
      <c r="K2486" s="8">
        <f t="shared" si="472"/>
        <v>0.29192201483336999</v>
      </c>
      <c r="L2486" s="170">
        <v>7.8678170000000006E-8</v>
      </c>
      <c r="M2486" s="170">
        <v>3.0803208955200001E-2</v>
      </c>
      <c r="N2486" s="170">
        <v>6.8878671999999998E-3</v>
      </c>
      <c r="O2486" s="170">
        <v>0.25423086</v>
      </c>
      <c r="Q2486" s="69">
        <v>0</v>
      </c>
      <c r="S2486" s="116">
        <v>3.4909140999999998E-2</v>
      </c>
      <c r="T2486" s="116">
        <v>3.3089348999999997E-2</v>
      </c>
      <c r="U2486" s="116">
        <v>1.8197922E-3</v>
      </c>
      <c r="V2486" s="116">
        <v>0</v>
      </c>
      <c r="X2486" s="172">
        <v>6.0119187000000003E-5</v>
      </c>
    </row>
    <row r="2487" spans="1:24" ht="14.4">
      <c r="A2487" t="s">
        <v>2805</v>
      </c>
      <c r="B2487" s="112" t="s">
        <v>265</v>
      </c>
      <c r="C2487" s="113" t="str">
        <f t="shared" si="469"/>
        <v>M.020.09.116</v>
      </c>
      <c r="D2487" s="9" t="s">
        <v>1295</v>
      </c>
      <c r="E2487" s="112" t="s">
        <v>362</v>
      </c>
      <c r="F2487" s="115" t="str">
        <f t="shared" si="470"/>
        <v>Onions in plastic net per 1 kg NL</v>
      </c>
      <c r="G2487" s="146">
        <v>0.2399312066666667</v>
      </c>
      <c r="H2487" s="8">
        <f t="shared" si="471"/>
        <v>0.2399312066666667</v>
      </c>
      <c r="J2487" s="169">
        <v>6.5535287726856004E-2</v>
      </c>
      <c r="K2487" s="8">
        <f t="shared" si="472"/>
        <v>6.5535287726856004E-2</v>
      </c>
      <c r="L2487" s="170">
        <v>6.3217156E-8</v>
      </c>
      <c r="M2487" s="170">
        <v>2.41325474097E-2</v>
      </c>
      <c r="N2487" s="170">
        <v>5.4129961000000002E-3</v>
      </c>
      <c r="O2487" s="170">
        <v>3.5989681000000003E-2</v>
      </c>
      <c r="Q2487" s="69">
        <v>0</v>
      </c>
      <c r="S2487" s="116">
        <v>9.5989911000000008E-3</v>
      </c>
      <c r="T2487" s="116">
        <v>8.9615074000000006E-3</v>
      </c>
      <c r="U2487" s="116">
        <v>6.3748373999999997E-4</v>
      </c>
      <c r="V2487" s="116">
        <v>0</v>
      </c>
      <c r="X2487" s="172">
        <v>1.6865257000000002E-5</v>
      </c>
    </row>
    <row r="2488" spans="1:24" ht="14.4">
      <c r="A2488" t="s">
        <v>2806</v>
      </c>
      <c r="B2488" s="112" t="s">
        <v>265</v>
      </c>
      <c r="C2488" s="113" t="str">
        <f t="shared" si="469"/>
        <v>M.020.09.117</v>
      </c>
      <c r="D2488" s="9" t="s">
        <v>1295</v>
      </c>
      <c r="E2488" s="112" t="s">
        <v>362</v>
      </c>
      <c r="F2488" s="115" t="str">
        <f t="shared" si="470"/>
        <v>Peas and carrots in food can NL</v>
      </c>
      <c r="G2488" s="146">
        <v>1.5010292000000001</v>
      </c>
      <c r="H2488" s="8">
        <f t="shared" si="471"/>
        <v>1.5010292000000001</v>
      </c>
      <c r="J2488" s="169">
        <v>0.35477143404293998</v>
      </c>
      <c r="K2488" s="8">
        <f t="shared" si="472"/>
        <v>0.35477143404293998</v>
      </c>
      <c r="L2488" s="170">
        <v>2.8505084E-7</v>
      </c>
      <c r="M2488" s="170">
        <v>0.1042165239921</v>
      </c>
      <c r="N2488" s="170">
        <v>2.5400244999999998E-2</v>
      </c>
      <c r="O2488" s="170">
        <v>0.22515437999999999</v>
      </c>
      <c r="Q2488" s="69">
        <v>0</v>
      </c>
      <c r="S2488" s="116">
        <v>4.6901181E-2</v>
      </c>
      <c r="T2488" s="116">
        <v>4.2617491E-2</v>
      </c>
      <c r="U2488" s="116">
        <v>4.2836899000000001E-3</v>
      </c>
      <c r="V2488" s="116">
        <v>0</v>
      </c>
      <c r="X2488" s="172">
        <v>8.6912700000000006E-5</v>
      </c>
    </row>
    <row r="2489" spans="1:24" ht="14.4">
      <c r="A2489" t="s">
        <v>2807</v>
      </c>
      <c r="B2489" s="112" t="s">
        <v>265</v>
      </c>
      <c r="C2489" s="113" t="str">
        <f t="shared" si="469"/>
        <v>M.020.09.118</v>
      </c>
      <c r="D2489" s="9" t="s">
        <v>1295</v>
      </c>
      <c r="E2489" s="112" t="s">
        <v>362</v>
      </c>
      <c r="F2489" s="115" t="str">
        <f t="shared" si="470"/>
        <v>Peas and carrots in glass jarper 720 ml NL</v>
      </c>
      <c r="G2489" s="146">
        <v>1.0459234666666668</v>
      </c>
      <c r="H2489" s="8">
        <f t="shared" si="471"/>
        <v>1.0459234666666668</v>
      </c>
      <c r="J2489" s="169">
        <v>0.24775164698297</v>
      </c>
      <c r="K2489" s="8">
        <f t="shared" si="472"/>
        <v>0.24775164698297</v>
      </c>
      <c r="L2489" s="170">
        <v>1.7290797E-7</v>
      </c>
      <c r="M2489" s="170">
        <v>8.3374851575000006E-2</v>
      </c>
      <c r="N2489" s="170">
        <v>7.4881024999999997E-3</v>
      </c>
      <c r="O2489" s="170">
        <v>0.15688852</v>
      </c>
      <c r="Q2489" s="69">
        <v>0</v>
      </c>
      <c r="S2489" s="116">
        <v>3.5309426999999997E-2</v>
      </c>
      <c r="T2489" s="116">
        <v>3.1505373000000003E-2</v>
      </c>
      <c r="U2489" s="116">
        <v>3.8040534000000001E-3</v>
      </c>
      <c r="V2489" s="116">
        <v>0</v>
      </c>
      <c r="X2489" s="172">
        <v>6.2441999E-5</v>
      </c>
    </row>
    <row r="2490" spans="1:24" ht="14.4">
      <c r="A2490" t="s">
        <v>2808</v>
      </c>
      <c r="B2490" s="112" t="s">
        <v>265</v>
      </c>
      <c r="C2490" s="113" t="str">
        <f t="shared" si="469"/>
        <v>M.020.09.119</v>
      </c>
      <c r="D2490" s="9" t="s">
        <v>1295</v>
      </c>
      <c r="E2490" s="112" t="s">
        <v>362</v>
      </c>
      <c r="F2490" s="115" t="str">
        <f t="shared" si="470"/>
        <v>Peas frozen frozen in cardboard box NL</v>
      </c>
      <c r="G2490" s="146">
        <v>0.47136904000000002</v>
      </c>
      <c r="H2490" s="8">
        <f t="shared" si="471"/>
        <v>0.47136904000000002</v>
      </c>
      <c r="J2490" s="169">
        <v>0.12362715017383999</v>
      </c>
      <c r="K2490" s="8">
        <f t="shared" si="472"/>
        <v>0.12362715017383999</v>
      </c>
      <c r="L2490" s="170">
        <v>1.2737664000000001E-7</v>
      </c>
      <c r="M2490" s="170">
        <v>4.7850158897199999E-2</v>
      </c>
      <c r="N2490" s="170">
        <v>5.0715079000000001E-3</v>
      </c>
      <c r="O2490" s="170">
        <v>7.0705355999999997E-2</v>
      </c>
      <c r="Q2490" s="69">
        <v>0</v>
      </c>
      <c r="S2490" s="116">
        <v>1.8387794999999998E-2</v>
      </c>
      <c r="T2490" s="116">
        <v>1.6789053000000002E-2</v>
      </c>
      <c r="U2490" s="116">
        <v>1.5987423000000001E-3</v>
      </c>
      <c r="V2490" s="116">
        <v>0</v>
      </c>
      <c r="X2490" s="172">
        <v>3.3562588999999999E-5</v>
      </c>
    </row>
    <row r="2491" spans="1:24" ht="14.4">
      <c r="A2491" t="s">
        <v>2809</v>
      </c>
      <c r="B2491" s="112" t="s">
        <v>265</v>
      </c>
      <c r="C2491" s="113" t="str">
        <f t="shared" si="469"/>
        <v>M.020.09.120</v>
      </c>
      <c r="D2491" s="9" t="s">
        <v>1295</v>
      </c>
      <c r="E2491" s="112" t="s">
        <v>362</v>
      </c>
      <c r="F2491" s="115" t="str">
        <f t="shared" si="470"/>
        <v>Spinach frozen frozen in cardboard box NL</v>
      </c>
      <c r="G2491" s="146">
        <v>0.66337491333333332</v>
      </c>
      <c r="H2491" s="8">
        <f t="shared" si="471"/>
        <v>0.66337491333333332</v>
      </c>
      <c r="J2491" s="169">
        <v>0.15865061260853999</v>
      </c>
      <c r="K2491" s="8">
        <f t="shared" si="472"/>
        <v>0.15865061260853999</v>
      </c>
      <c r="L2491" s="170">
        <v>1.0243914E-7</v>
      </c>
      <c r="M2491" s="170">
        <v>5.1062684569399996E-2</v>
      </c>
      <c r="N2491" s="170">
        <v>8.0815886E-3</v>
      </c>
      <c r="O2491" s="170">
        <v>9.9506236999999997E-2</v>
      </c>
      <c r="Q2491" s="69">
        <v>0</v>
      </c>
      <c r="S2491" s="116">
        <v>2.3324025000000002E-2</v>
      </c>
      <c r="T2491" s="116">
        <v>2.1774625999999998E-2</v>
      </c>
      <c r="U2491" s="116">
        <v>1.5493988000000001E-3</v>
      </c>
      <c r="V2491" s="116">
        <v>0</v>
      </c>
      <c r="X2491" s="172">
        <v>3.8374424000000002E-5</v>
      </c>
    </row>
    <row r="2492" spans="1:24" ht="14.4">
      <c r="A2492" t="s">
        <v>2810</v>
      </c>
      <c r="B2492" s="112" t="s">
        <v>265</v>
      </c>
      <c r="C2492" s="113" t="str">
        <f t="shared" si="469"/>
        <v>M.020.09.121</v>
      </c>
      <c r="D2492" s="9" t="s">
        <v>1295</v>
      </c>
      <c r="E2492" s="112" t="s">
        <v>362</v>
      </c>
      <c r="F2492" s="115" t="str">
        <f t="shared" si="470"/>
        <v>Sweet pepper in plastic foil per 500 gram NL</v>
      </c>
      <c r="G2492" s="146">
        <v>1.7513759333333334</v>
      </c>
      <c r="H2492" s="8">
        <f t="shared" si="471"/>
        <v>1.7513759333333334</v>
      </c>
      <c r="J2492" s="169">
        <v>0.28807726565949399</v>
      </c>
      <c r="K2492" s="8">
        <f t="shared" si="472"/>
        <v>0.28807726565949399</v>
      </c>
      <c r="L2492" s="170">
        <v>4.0245814000000002E-8</v>
      </c>
      <c r="M2492" s="170">
        <v>2.1531483813679999E-2</v>
      </c>
      <c r="N2492" s="170">
        <v>3.8393516000000002E-3</v>
      </c>
      <c r="O2492" s="170">
        <v>0.26270639000000001</v>
      </c>
      <c r="Q2492" s="69">
        <v>0</v>
      </c>
      <c r="S2492" s="116">
        <v>3.4166973000000003E-2</v>
      </c>
      <c r="T2492" s="116">
        <v>3.2639950000000001E-2</v>
      </c>
      <c r="U2492" s="116">
        <v>1.5270225E-3</v>
      </c>
      <c r="V2492" s="116">
        <v>0</v>
      </c>
      <c r="X2492" s="172">
        <v>5.6960335E-5</v>
      </c>
    </row>
    <row r="2493" spans="1:24" ht="14.4">
      <c r="A2493" t="s">
        <v>2811</v>
      </c>
      <c r="B2493" s="112" t="s">
        <v>265</v>
      </c>
      <c r="C2493" s="113" t="str">
        <f t="shared" si="469"/>
        <v>M.020.09.122</v>
      </c>
      <c r="D2493" s="9" t="s">
        <v>1295</v>
      </c>
      <c r="E2493" s="112" t="s">
        <v>362</v>
      </c>
      <c r="F2493" s="115" t="str">
        <f t="shared" si="470"/>
        <v>Sweetcorn in food can NL</v>
      </c>
      <c r="G2493" s="146">
        <v>1.8127586666666666</v>
      </c>
      <c r="H2493" s="8">
        <f t="shared" si="471"/>
        <v>1.8127586666666666</v>
      </c>
      <c r="J2493" s="169">
        <v>0.44971423767922997</v>
      </c>
      <c r="K2493" s="8">
        <f t="shared" si="472"/>
        <v>0.44971423767922997</v>
      </c>
      <c r="L2493" s="170">
        <v>2.3591993E-7</v>
      </c>
      <c r="M2493" s="170">
        <v>0.11762454775929999</v>
      </c>
      <c r="N2493" s="170">
        <v>6.0175654000000002E-2</v>
      </c>
      <c r="O2493" s="170">
        <v>0.27191379999999998</v>
      </c>
      <c r="Q2493" s="69">
        <v>0</v>
      </c>
      <c r="S2493" s="116">
        <v>5.6572432999999998E-2</v>
      </c>
      <c r="T2493" s="116">
        <v>5.1663082999999999E-2</v>
      </c>
      <c r="U2493" s="116">
        <v>4.9093495000000001E-3</v>
      </c>
      <c r="V2493" s="116">
        <v>0</v>
      </c>
      <c r="X2493" s="172">
        <v>9.6778879999999995E-5</v>
      </c>
    </row>
    <row r="2494" spans="1:24" ht="14.4">
      <c r="A2494" t="s">
        <v>2812</v>
      </c>
      <c r="B2494" s="112" t="s">
        <v>265</v>
      </c>
      <c r="C2494" s="113" t="str">
        <f t="shared" si="469"/>
        <v>M.020.09.123</v>
      </c>
      <c r="D2494" s="9" t="s">
        <v>1295</v>
      </c>
      <c r="E2494" s="112" t="s">
        <v>362</v>
      </c>
      <c r="F2494" s="115" t="str">
        <f t="shared" si="470"/>
        <v>Sweetcorn in glass jarper 720 ml NL</v>
      </c>
      <c r="G2494" s="146">
        <v>1.3576529333333334</v>
      </c>
      <c r="H2494" s="8">
        <f t="shared" si="471"/>
        <v>1.3576529333333334</v>
      </c>
      <c r="J2494" s="169">
        <v>0.34269443851914999</v>
      </c>
      <c r="K2494" s="8">
        <f t="shared" si="472"/>
        <v>0.34269443851914999</v>
      </c>
      <c r="L2494" s="170">
        <v>1.2377705000000001E-7</v>
      </c>
      <c r="M2494" s="170">
        <v>9.6782863742100003E-2</v>
      </c>
      <c r="N2494" s="170">
        <v>4.2263510999999997E-2</v>
      </c>
      <c r="O2494" s="170">
        <v>0.20364794</v>
      </c>
      <c r="Q2494" s="69">
        <v>0</v>
      </c>
      <c r="S2494" s="116">
        <v>4.4980674999999998E-2</v>
      </c>
      <c r="T2494" s="116">
        <v>4.0550963000000002E-2</v>
      </c>
      <c r="U2494" s="116">
        <v>4.4297128999999996E-3</v>
      </c>
      <c r="V2494" s="116">
        <v>0</v>
      </c>
      <c r="X2494" s="172">
        <v>7.2308176999999997E-5</v>
      </c>
    </row>
    <row r="2495" spans="1:24" ht="14.4">
      <c r="A2495" t="s">
        <v>2813</v>
      </c>
      <c r="B2495" s="112" t="s">
        <v>265</v>
      </c>
      <c r="C2495" s="113" t="str">
        <f t="shared" si="469"/>
        <v>M.020.09.124</v>
      </c>
      <c r="D2495" s="9" t="s">
        <v>1295</v>
      </c>
      <c r="E2495" s="112" t="s">
        <v>362</v>
      </c>
      <c r="F2495" s="115" t="str">
        <f t="shared" si="470"/>
        <v>Tomato, not packed NL</v>
      </c>
      <c r="G2495" s="146">
        <v>0.8317595333333333</v>
      </c>
      <c r="H2495" s="8">
        <f t="shared" si="471"/>
        <v>0.8317595333333333</v>
      </c>
      <c r="J2495" s="169">
        <v>0.13828866302774701</v>
      </c>
      <c r="K2495" s="8">
        <f t="shared" si="472"/>
        <v>0.13828866302774701</v>
      </c>
      <c r="L2495" s="170">
        <v>1.7554796999999999E-8</v>
      </c>
      <c r="M2495" s="170">
        <v>1.018978847295E-2</v>
      </c>
      <c r="N2495" s="170">
        <v>3.3349270000000001E-3</v>
      </c>
      <c r="O2495" s="170">
        <v>0.12476393</v>
      </c>
      <c r="Q2495" s="69">
        <v>0</v>
      </c>
      <c r="S2495" s="116">
        <v>1.6248632999999998E-2</v>
      </c>
      <c r="T2495" s="116">
        <v>1.5525255E-2</v>
      </c>
      <c r="U2495" s="116">
        <v>7.2337838999999996E-4</v>
      </c>
      <c r="V2495" s="116">
        <v>0</v>
      </c>
      <c r="X2495" s="172">
        <v>2.6957075000000001E-5</v>
      </c>
    </row>
    <row r="2496" spans="1:24" ht="14.4">
      <c r="A2496" t="s">
        <v>4060</v>
      </c>
      <c r="B2496" s="112" t="s">
        <v>265</v>
      </c>
      <c r="C2496" s="113" t="str">
        <f t="shared" si="469"/>
        <v>M.020.09.125</v>
      </c>
      <c r="D2496" s="9" t="s">
        <v>1295</v>
      </c>
      <c r="E2496" s="112" t="s">
        <v>362</v>
      </c>
      <c r="F2496" s="115" t="str">
        <f t="shared" si="470"/>
        <v>Tomatoes fresh in Spain</v>
      </c>
      <c r="G2496" s="146">
        <v>3.4619500666666664E-2</v>
      </c>
      <c r="H2496" s="8">
        <f t="shared" si="471"/>
        <v>3.4619500666666664E-2</v>
      </c>
      <c r="J2496" s="169">
        <v>3.331633876842819E-2</v>
      </c>
      <c r="K2496" s="8">
        <f t="shared" si="472"/>
        <v>3.331633876842819E-2</v>
      </c>
      <c r="L2496" s="170">
        <v>2.36508726862E-4</v>
      </c>
      <c r="M2496" s="170">
        <v>4.6554867545600008E-3</v>
      </c>
      <c r="N2496" s="170">
        <v>2.3231418187006189E-2</v>
      </c>
      <c r="O2496" s="170">
        <v>5.1929250999999997E-3</v>
      </c>
      <c r="Q2496" s="69">
        <v>0.9159931</v>
      </c>
      <c r="S2496" s="116">
        <v>1.8615802999999999E-3</v>
      </c>
      <c r="T2496" s="116">
        <v>1.7721939999999999E-3</v>
      </c>
      <c r="U2496" s="116">
        <v>6.9493137999999998E-5</v>
      </c>
      <c r="V2496" s="116">
        <v>1.9893153999999999E-5</v>
      </c>
      <c r="X2496" s="172">
        <v>1.8269262000000001E-5</v>
      </c>
    </row>
    <row r="2497" spans="1:24" ht="14.4">
      <c r="A2497" t="s">
        <v>4061</v>
      </c>
      <c r="B2497" s="112" t="s">
        <v>265</v>
      </c>
      <c r="C2497" s="113" t="str">
        <f t="shared" si="469"/>
        <v>M.020.09.301</v>
      </c>
      <c r="D2497" s="9" t="s">
        <v>1295</v>
      </c>
      <c r="E2497" s="112" t="s">
        <v>362</v>
      </c>
      <c r="F2497" s="115" t="str">
        <f t="shared" si="470"/>
        <v>Bell pepper Switzerland, greenhouse heated per kg CH</v>
      </c>
      <c r="G2497" s="146">
        <v>1.1459605333333334</v>
      </c>
      <c r="H2497" s="8">
        <f t="shared" si="471"/>
        <v>1.1459605333333334</v>
      </c>
      <c r="J2497" s="169">
        <v>0.22884128737504328</v>
      </c>
      <c r="K2497" s="8">
        <f t="shared" si="472"/>
        <v>0.22884128737504328</v>
      </c>
      <c r="L2497" s="170">
        <v>5.2759883949999994E-3</v>
      </c>
      <c r="M2497" s="170">
        <v>1.7874543831000001E-2</v>
      </c>
      <c r="N2497" s="170">
        <v>3.3796675149043276E-2</v>
      </c>
      <c r="O2497" s="170">
        <v>0.17189408</v>
      </c>
      <c r="Q2497" s="69">
        <v>18.253608</v>
      </c>
      <c r="S2497" s="116">
        <v>2.2571477999999999E-2</v>
      </c>
      <c r="T2497" s="116">
        <v>2.0613288E-2</v>
      </c>
      <c r="U2497" s="116">
        <v>9.3321360999999996E-4</v>
      </c>
      <c r="V2497" s="116">
        <v>1.0249761E-3</v>
      </c>
      <c r="X2497" s="172">
        <v>5.7748138000000001E-5</v>
      </c>
    </row>
    <row r="2498" spans="1:24" ht="14.4">
      <c r="A2498" t="s">
        <v>4062</v>
      </c>
      <c r="B2498" s="112" t="s">
        <v>265</v>
      </c>
      <c r="C2498" s="113" t="str">
        <f t="shared" si="469"/>
        <v>M.020.09.302</v>
      </c>
      <c r="D2498" s="9" t="s">
        <v>1295</v>
      </c>
      <c r="E2498" s="112" t="s">
        <v>362</v>
      </c>
      <c r="F2498" s="115" t="str">
        <f t="shared" si="470"/>
        <v>Broccoli, Switzerland per kg CH</v>
      </c>
      <c r="G2498" s="146">
        <v>0.16989130666666669</v>
      </c>
      <c r="H2498" s="8">
        <f t="shared" si="471"/>
        <v>0.16989130666666669</v>
      </c>
      <c r="J2498" s="169">
        <v>9.4914074568870008E-2</v>
      </c>
      <c r="K2498" s="8">
        <f t="shared" si="472"/>
        <v>9.4914074568870008E-2</v>
      </c>
      <c r="L2498" s="170">
        <v>3.7057110290999997E-3</v>
      </c>
      <c r="M2498" s="170">
        <v>4.4186562229999997E-2</v>
      </c>
      <c r="N2498" s="170">
        <v>2.153810530977001E-2</v>
      </c>
      <c r="O2498" s="170">
        <v>2.5483696E-2</v>
      </c>
      <c r="Q2498" s="69">
        <v>1.671675</v>
      </c>
      <c r="S2498" s="116">
        <v>5.6577894999999996E-3</v>
      </c>
      <c r="T2498" s="116">
        <v>5.3294038000000002E-3</v>
      </c>
      <c r="U2498" s="116">
        <v>2.3504908000000001E-4</v>
      </c>
      <c r="V2498" s="199">
        <v>9.3336613000000006E-5</v>
      </c>
      <c r="X2498" s="172">
        <v>1.7149314E-5</v>
      </c>
    </row>
    <row r="2499" spans="1:24" ht="14.4">
      <c r="A2499" t="s">
        <v>4063</v>
      </c>
      <c r="B2499" s="112" t="s">
        <v>265</v>
      </c>
      <c r="C2499" s="113" t="str">
        <f t="shared" si="469"/>
        <v>M.020.09.303</v>
      </c>
      <c r="D2499" s="9" t="s">
        <v>1295</v>
      </c>
      <c r="E2499" s="112" t="s">
        <v>362</v>
      </c>
      <c r="F2499" s="115" t="str">
        <f t="shared" si="470"/>
        <v>Cabbage for conserves Switzerland per kg CH</v>
      </c>
      <c r="G2499" s="146">
        <v>5.0293261999999998E-2</v>
      </c>
      <c r="H2499" s="8">
        <f t="shared" si="471"/>
        <v>5.0293261999999998E-2</v>
      </c>
      <c r="J2499" s="169">
        <v>3.3204308247984107E-2</v>
      </c>
      <c r="K2499" s="8">
        <f t="shared" si="472"/>
        <v>3.3204308247984107E-2</v>
      </c>
      <c r="L2499" s="170">
        <v>1.1440583703E-3</v>
      </c>
      <c r="M2499" s="170">
        <v>1.1525011245000001E-2</v>
      </c>
      <c r="N2499" s="170">
        <v>1.2991249332684106E-2</v>
      </c>
      <c r="O2499" s="170">
        <v>7.5439892999999997E-3</v>
      </c>
      <c r="Q2499" s="69">
        <v>2.3543981999999999</v>
      </c>
      <c r="S2499" s="116">
        <v>1.6930987999999999E-3</v>
      </c>
      <c r="T2499" s="116">
        <v>1.5954637999999999E-3</v>
      </c>
      <c r="U2499" s="199">
        <v>6.7634654999999995E-5</v>
      </c>
      <c r="V2499" s="199">
        <v>3.0000406000000001E-5</v>
      </c>
      <c r="X2499" s="172">
        <v>6.1483837E-6</v>
      </c>
    </row>
    <row r="2500" spans="1:24" ht="14.4">
      <c r="A2500" t="s">
        <v>4064</v>
      </c>
      <c r="B2500" s="112" t="s">
        <v>265</v>
      </c>
      <c r="C2500" s="113" t="str">
        <f t="shared" si="469"/>
        <v>M.020.09.304</v>
      </c>
      <c r="D2500" s="9" t="s">
        <v>1295</v>
      </c>
      <c r="E2500" s="112" t="s">
        <v>362</v>
      </c>
      <c r="F2500" s="115" t="str">
        <f t="shared" si="470"/>
        <v>Carrots Switzerland per kg CH</v>
      </c>
      <c r="G2500" s="146">
        <v>6.3718319333333343E-2</v>
      </c>
      <c r="H2500" s="8">
        <f t="shared" si="471"/>
        <v>6.3718319333333343E-2</v>
      </c>
      <c r="J2500" s="169">
        <v>3.9083695838511498E-2</v>
      </c>
      <c r="K2500" s="8">
        <f t="shared" si="472"/>
        <v>3.9083695838511498E-2</v>
      </c>
      <c r="L2500" s="170">
        <v>1.3719790854000002E-3</v>
      </c>
      <c r="M2500" s="170">
        <v>1.0841230201E-2</v>
      </c>
      <c r="N2500" s="170">
        <v>1.7312738652111498E-2</v>
      </c>
      <c r="O2500" s="170">
        <v>9.5577479E-3</v>
      </c>
      <c r="Q2500" s="69">
        <v>2.5251711999999999</v>
      </c>
      <c r="S2500" s="116">
        <v>1.9808692000000002E-3</v>
      </c>
      <c r="T2500" s="116">
        <v>1.8651436999999999E-3</v>
      </c>
      <c r="U2500" s="199">
        <v>7.6929416999999995E-5</v>
      </c>
      <c r="V2500" s="199">
        <v>3.8796079999999998E-5</v>
      </c>
      <c r="X2500" s="172">
        <v>6.7580493E-6</v>
      </c>
    </row>
    <row r="2501" spans="1:24" ht="14.4">
      <c r="A2501" t="s">
        <v>4065</v>
      </c>
      <c r="B2501" s="112" t="s">
        <v>265</v>
      </c>
      <c r="C2501" s="113" t="str">
        <f t="shared" si="469"/>
        <v>M.020.09.305</v>
      </c>
      <c r="D2501" s="9" t="s">
        <v>1295</v>
      </c>
      <c r="E2501" s="112" t="s">
        <v>362</v>
      </c>
      <c r="F2501" s="115" t="str">
        <f t="shared" si="470"/>
        <v>Cauliflower, Switzerland per kg CH</v>
      </c>
      <c r="G2501" s="146">
        <v>0.14077815333333335</v>
      </c>
      <c r="H2501" s="8">
        <f t="shared" si="471"/>
        <v>0.14077815333333335</v>
      </c>
      <c r="J2501" s="169">
        <v>8.0650396926483695E-2</v>
      </c>
      <c r="K2501" s="8">
        <f t="shared" si="472"/>
        <v>8.0650396926483695E-2</v>
      </c>
      <c r="L2501" s="170">
        <v>3.0413197890999995E-3</v>
      </c>
      <c r="M2501" s="170">
        <v>3.9454606140000001E-2</v>
      </c>
      <c r="N2501" s="170">
        <v>1.7037747997383685E-2</v>
      </c>
      <c r="O2501" s="170">
        <v>2.1116723E-2</v>
      </c>
      <c r="Q2501" s="69">
        <v>1.3695930999999999</v>
      </c>
      <c r="S2501" s="116">
        <v>4.8254068999999998E-3</v>
      </c>
      <c r="T2501" s="116">
        <v>4.5508854000000003E-3</v>
      </c>
      <c r="U2501" s="116">
        <v>2.0155546E-4</v>
      </c>
      <c r="V2501" s="199">
        <v>7.2966034000000005E-5</v>
      </c>
      <c r="X2501" s="172">
        <v>1.4787433E-5</v>
      </c>
    </row>
    <row r="2502" spans="1:24" ht="14.4">
      <c r="A2502" t="s">
        <v>4066</v>
      </c>
      <c r="B2502" s="112" t="s">
        <v>265</v>
      </c>
      <c r="C2502" s="113" t="str">
        <f t="shared" si="469"/>
        <v>M.020.09.306</v>
      </c>
      <c r="D2502" s="9" t="s">
        <v>1295</v>
      </c>
      <c r="E2502" s="112" t="s">
        <v>362</v>
      </c>
      <c r="F2502" s="115" t="str">
        <f t="shared" si="470"/>
        <v>Celery root Switzerland per kg CH</v>
      </c>
      <c r="G2502" s="146">
        <v>0.10711323333333334</v>
      </c>
      <c r="H2502" s="8">
        <f t="shared" si="471"/>
        <v>0.10711323333333334</v>
      </c>
      <c r="J2502" s="169">
        <v>5.8440000172665159E-2</v>
      </c>
      <c r="K2502" s="8">
        <f t="shared" si="472"/>
        <v>5.8440000172665159E-2</v>
      </c>
      <c r="L2502" s="170">
        <v>2.3228756454000002E-3</v>
      </c>
      <c r="M2502" s="170">
        <v>2.1671861049999998E-2</v>
      </c>
      <c r="N2502" s="170">
        <v>1.8378278477265166E-2</v>
      </c>
      <c r="O2502" s="170">
        <v>1.6066984999999999E-2</v>
      </c>
      <c r="Q2502" s="69">
        <v>2.9543453</v>
      </c>
      <c r="S2502" s="116">
        <v>3.339875E-3</v>
      </c>
      <c r="T2502" s="116">
        <v>3.1352946E-3</v>
      </c>
      <c r="U2502" s="116">
        <v>1.3580579999999999E-4</v>
      </c>
      <c r="V2502" s="199">
        <v>6.8774607999999999E-5</v>
      </c>
      <c r="X2502" s="172">
        <v>1.0914673E-5</v>
      </c>
    </row>
    <row r="2503" spans="1:24" ht="14.4">
      <c r="A2503" t="s">
        <v>4067</v>
      </c>
      <c r="B2503" s="112" t="s">
        <v>265</v>
      </c>
      <c r="C2503" s="113" t="str">
        <f t="shared" si="469"/>
        <v>M.020.09.307</v>
      </c>
      <c r="D2503" s="9" t="s">
        <v>1295</v>
      </c>
      <c r="E2503" s="112" t="s">
        <v>362</v>
      </c>
      <c r="F2503" s="115" t="str">
        <f t="shared" si="470"/>
        <v>Cucumber Switzerland per kg CH</v>
      </c>
      <c r="G2503" s="146">
        <v>1.8077483999999999</v>
      </c>
      <c r="H2503" s="8">
        <f t="shared" si="471"/>
        <v>1.8077483999999999</v>
      </c>
      <c r="J2503" s="169">
        <v>0.31755951318510267</v>
      </c>
      <c r="K2503" s="8">
        <f t="shared" si="472"/>
        <v>0.31755951318510267</v>
      </c>
      <c r="L2503" s="170">
        <v>6.8052723820000004E-3</v>
      </c>
      <c r="M2503" s="170">
        <v>1.8790947281E-2</v>
      </c>
      <c r="N2503" s="170">
        <v>2.0801033522102708E-2</v>
      </c>
      <c r="O2503" s="170">
        <v>0.27116225999999999</v>
      </c>
      <c r="Q2503" s="69">
        <v>24.746964999999999</v>
      </c>
      <c r="S2503" s="116">
        <v>3.4641692000000002E-2</v>
      </c>
      <c r="T2503" s="116">
        <v>3.1553351E-2</v>
      </c>
      <c r="U2503" s="116">
        <v>1.4460534E-3</v>
      </c>
      <c r="V2503" s="116">
        <v>1.6422873E-3</v>
      </c>
      <c r="X2503" s="172">
        <v>8.5515229000000003E-5</v>
      </c>
    </row>
    <row r="2504" spans="1:24" ht="14.4">
      <c r="A2504" t="s">
        <v>4068</v>
      </c>
      <c r="B2504" s="112" t="s">
        <v>265</v>
      </c>
      <c r="C2504" s="113" t="str">
        <f t="shared" si="469"/>
        <v>M.020.09.308</v>
      </c>
      <c r="D2504" s="9" t="s">
        <v>1295</v>
      </c>
      <c r="E2504" s="112" t="s">
        <v>362</v>
      </c>
      <c r="F2504" s="115" t="str">
        <f t="shared" si="470"/>
        <v>Eggplant Switzerland, greenhouse heated per kg CH</v>
      </c>
      <c r="G2504" s="146">
        <v>0.11663013333333333</v>
      </c>
      <c r="H2504" s="8">
        <f t="shared" si="471"/>
        <v>0.11663013333333333</v>
      </c>
      <c r="J2504" s="169">
        <v>0.14885137476598276</v>
      </c>
      <c r="K2504" s="8">
        <f t="shared" si="472"/>
        <v>0.14885137476598276</v>
      </c>
      <c r="L2504" s="170">
        <v>5.1233734484999998E-3</v>
      </c>
      <c r="M2504" s="170">
        <v>8.7711353884999996E-2</v>
      </c>
      <c r="N2504" s="170">
        <v>3.852212743248274E-2</v>
      </c>
      <c r="O2504" s="170">
        <v>1.749452E-2</v>
      </c>
      <c r="Q2504" s="69">
        <v>4.3240721999999998</v>
      </c>
      <c r="S2504" s="116">
        <v>7.2543130999999997E-3</v>
      </c>
      <c r="T2504" s="116">
        <v>6.8958852000000001E-3</v>
      </c>
      <c r="U2504" s="116">
        <v>2.9396547E-4</v>
      </c>
      <c r="V2504" s="199">
        <v>6.4462429000000001E-5</v>
      </c>
      <c r="X2504" s="172">
        <v>2.7642964000000001E-5</v>
      </c>
    </row>
    <row r="2505" spans="1:24" ht="14.4">
      <c r="A2505" t="s">
        <v>4069</v>
      </c>
      <c r="B2505" s="112" t="s">
        <v>265</v>
      </c>
      <c r="C2505" s="113" t="str">
        <f t="shared" si="469"/>
        <v>M.020.09.309</v>
      </c>
      <c r="D2505" s="9" t="s">
        <v>1295</v>
      </c>
      <c r="E2505" s="112" t="s">
        <v>362</v>
      </c>
      <c r="F2505" s="115" t="str">
        <f t="shared" si="470"/>
        <v>Fennel Switzerland per kg CH</v>
      </c>
      <c r="G2505" s="146">
        <v>0.19414728000000001</v>
      </c>
      <c r="H2505" s="8">
        <f t="shared" si="471"/>
        <v>0.19414728000000001</v>
      </c>
      <c r="J2505" s="169">
        <v>0.10047081189485554</v>
      </c>
      <c r="K2505" s="8">
        <f t="shared" si="472"/>
        <v>0.10047081189485554</v>
      </c>
      <c r="L2505" s="170">
        <v>4.5279691400999999E-3</v>
      </c>
      <c r="M2505" s="170">
        <v>3.6544633549999997E-2</v>
      </c>
      <c r="N2505" s="170">
        <v>3.0276117204755544E-2</v>
      </c>
      <c r="O2505" s="170">
        <v>2.9122091999999999E-2</v>
      </c>
      <c r="Q2505" s="69">
        <v>2.1011185000000001</v>
      </c>
      <c r="S2505" s="116">
        <v>5.8220724000000003E-3</v>
      </c>
      <c r="T2505" s="116">
        <v>5.4608282000000001E-3</v>
      </c>
      <c r="U2505" s="116">
        <v>2.3631569E-4</v>
      </c>
      <c r="V2505" s="116">
        <v>1.2492849999999999E-4</v>
      </c>
      <c r="X2505" s="172">
        <v>1.6994316000000001E-5</v>
      </c>
    </row>
    <row r="2506" spans="1:24" ht="14.4">
      <c r="A2506" t="s">
        <v>4070</v>
      </c>
      <c r="B2506" s="112" t="s">
        <v>265</v>
      </c>
      <c r="C2506" s="113" t="str">
        <f t="shared" si="469"/>
        <v>M.020.09.310</v>
      </c>
      <c r="D2506" s="9" t="s">
        <v>1295</v>
      </c>
      <c r="E2506" s="112" t="s">
        <v>362</v>
      </c>
      <c r="F2506" s="115" t="str">
        <f t="shared" si="470"/>
        <v>Green Asparagus Switzerland per kg CH</v>
      </c>
      <c r="G2506" s="146">
        <v>0.39972491999999998</v>
      </c>
      <c r="H2506" s="8">
        <f t="shared" si="471"/>
        <v>0.39972491999999998</v>
      </c>
      <c r="J2506" s="169">
        <v>0.2211833118403676</v>
      </c>
      <c r="K2506" s="8">
        <f t="shared" si="472"/>
        <v>0.2211833118403676</v>
      </c>
      <c r="L2506" s="170">
        <v>6.4224585547999992E-3</v>
      </c>
      <c r="M2506" s="170">
        <v>0.14704490348000002</v>
      </c>
      <c r="N2506" s="170">
        <v>7.7572118055675666E-3</v>
      </c>
      <c r="O2506" s="170">
        <v>5.9958737999999998E-2</v>
      </c>
      <c r="Q2506" s="69">
        <v>2.5720139999999998</v>
      </c>
      <c r="S2506" s="116">
        <v>1.5166908999999999E-2</v>
      </c>
      <c r="T2506" s="116">
        <v>1.4347787000000001E-2</v>
      </c>
      <c r="U2506" s="116">
        <v>6.7086501000000005E-4</v>
      </c>
      <c r="V2506" s="116">
        <v>1.4825716000000001E-4</v>
      </c>
      <c r="X2506" s="172">
        <v>4.887012E-5</v>
      </c>
    </row>
    <row r="2507" spans="1:24" ht="14.4">
      <c r="A2507" t="s">
        <v>4071</v>
      </c>
      <c r="B2507" s="112" t="s">
        <v>265</v>
      </c>
      <c r="C2507" s="113" t="str">
        <f t="shared" si="469"/>
        <v>M.020.09.311</v>
      </c>
      <c r="D2507" s="9" t="s">
        <v>1295</v>
      </c>
      <c r="E2507" s="112" t="s">
        <v>362</v>
      </c>
      <c r="F2507" s="115" t="str">
        <f t="shared" si="470"/>
        <v>Iceberg Lettuce Switzerland per kg CH</v>
      </c>
      <c r="G2507" s="146">
        <v>9.1154266666666678E-2</v>
      </c>
      <c r="H2507" s="8">
        <f t="shared" si="471"/>
        <v>9.1154266666666678E-2</v>
      </c>
      <c r="J2507" s="169">
        <v>4.1288828766433444E-2</v>
      </c>
      <c r="K2507" s="8">
        <f t="shared" si="472"/>
        <v>4.1288828766433444E-2</v>
      </c>
      <c r="L2507" s="170">
        <v>2.0631466173999997E-3</v>
      </c>
      <c r="M2507" s="170">
        <v>1.4432368379999999E-2</v>
      </c>
      <c r="N2507" s="170">
        <v>1.1120173769033447E-2</v>
      </c>
      <c r="O2507" s="170">
        <v>1.367314E-2</v>
      </c>
      <c r="Q2507" s="69">
        <v>1.1038714000000001</v>
      </c>
      <c r="S2507" s="116">
        <v>2.5463386999999998E-3</v>
      </c>
      <c r="T2507" s="116">
        <v>2.3733382000000001E-3</v>
      </c>
      <c r="U2507" s="116">
        <v>1.0447159E-4</v>
      </c>
      <c r="V2507" s="199">
        <v>6.8528921999999994E-5</v>
      </c>
      <c r="X2507" s="172">
        <v>7.3811418000000004E-6</v>
      </c>
    </row>
    <row r="2508" spans="1:24" ht="14.4">
      <c r="A2508" t="s">
        <v>4072</v>
      </c>
      <c r="B2508" s="112" t="s">
        <v>265</v>
      </c>
      <c r="C2508" s="113" t="str">
        <f t="shared" si="469"/>
        <v>M.020.09.312</v>
      </c>
      <c r="D2508" s="9" t="s">
        <v>1295</v>
      </c>
      <c r="E2508" s="112" t="s">
        <v>362</v>
      </c>
      <c r="F2508" s="115" t="str">
        <f t="shared" si="470"/>
        <v>Lettuce Switzerland, greenhouse heated per kg CH</v>
      </c>
      <c r="G2508" s="146">
        <v>3.7455302000000001</v>
      </c>
      <c r="H2508" s="8">
        <f t="shared" si="471"/>
        <v>3.7455302000000001</v>
      </c>
      <c r="J2508" s="169">
        <v>0.63553523157241454</v>
      </c>
      <c r="K2508" s="8">
        <f t="shared" si="472"/>
        <v>0.63553523157241454</v>
      </c>
      <c r="L2508" s="170">
        <v>1.3427271902E-2</v>
      </c>
      <c r="M2508" s="170">
        <v>3.5990586200000001E-2</v>
      </c>
      <c r="N2508" s="170">
        <v>2.4287843470414495E-2</v>
      </c>
      <c r="O2508" s="170">
        <v>0.56182953000000002</v>
      </c>
      <c r="Q2508" s="69">
        <v>51.926515000000002</v>
      </c>
      <c r="S2508" s="116">
        <v>7.1401245000000002E-2</v>
      </c>
      <c r="T2508" s="116">
        <v>6.4984570000000005E-2</v>
      </c>
      <c r="U2508" s="116">
        <v>2.9898339999999998E-3</v>
      </c>
      <c r="V2508" s="116">
        <v>3.4268415000000001E-3</v>
      </c>
      <c r="X2508" s="69">
        <v>1.7635595E-4</v>
      </c>
    </row>
    <row r="2509" spans="1:24" ht="14.4">
      <c r="A2509" t="s">
        <v>4073</v>
      </c>
      <c r="B2509" s="112" t="s">
        <v>265</v>
      </c>
      <c r="C2509" s="113" t="str">
        <f t="shared" si="469"/>
        <v>M.020.09.313</v>
      </c>
      <c r="D2509" s="9" t="s">
        <v>1295</v>
      </c>
      <c r="E2509" s="112" t="s">
        <v>362</v>
      </c>
      <c r="F2509" s="115" t="str">
        <f t="shared" si="470"/>
        <v>Lettuce Switzerland, open land production per kg CH</v>
      </c>
      <c r="G2509" s="146">
        <v>0.10596326666666668</v>
      </c>
      <c r="H2509" s="8">
        <f t="shared" si="471"/>
        <v>0.10596326666666668</v>
      </c>
      <c r="J2509" s="169">
        <v>4.9129874543779928E-2</v>
      </c>
      <c r="K2509" s="8">
        <f t="shared" si="472"/>
        <v>4.9129874543779928E-2</v>
      </c>
      <c r="L2509" s="170">
        <v>2.4817742735999998E-3</v>
      </c>
      <c r="M2509" s="170">
        <v>1.5466983850000001E-2</v>
      </c>
      <c r="N2509" s="170">
        <v>1.5286626420179932E-2</v>
      </c>
      <c r="O2509" s="170">
        <v>1.5894490000000001E-2</v>
      </c>
      <c r="Q2509" s="69">
        <v>1.2693114999999999</v>
      </c>
      <c r="S2509" s="116">
        <v>2.9222298E-3</v>
      </c>
      <c r="T2509" s="116">
        <v>2.7249377E-3</v>
      </c>
      <c r="U2509" s="116">
        <v>1.1830949E-4</v>
      </c>
      <c r="V2509" s="199">
        <v>7.8982606999999997E-5</v>
      </c>
      <c r="X2509" s="172">
        <v>8.3710118999999995E-6</v>
      </c>
    </row>
    <row r="2510" spans="1:24" ht="14.4">
      <c r="A2510" t="s">
        <v>4074</v>
      </c>
      <c r="B2510" s="112" t="s">
        <v>265</v>
      </c>
      <c r="C2510" s="113" t="str">
        <f t="shared" si="469"/>
        <v>M.020.09.314</v>
      </c>
      <c r="D2510" s="9" t="s">
        <v>1295</v>
      </c>
      <c r="E2510" s="112" t="s">
        <v>362</v>
      </c>
      <c r="F2510" s="115" t="str">
        <f t="shared" si="470"/>
        <v>Onion Switzerland per kg CH</v>
      </c>
      <c r="G2510" s="146">
        <v>0.15203291333333335</v>
      </c>
      <c r="H2510" s="8">
        <f t="shared" si="471"/>
        <v>0.15203291333333335</v>
      </c>
      <c r="J2510" s="169">
        <v>6.6302708588347248E-2</v>
      </c>
      <c r="K2510" s="8">
        <f t="shared" si="472"/>
        <v>6.6302708588347248E-2</v>
      </c>
      <c r="L2510" s="170">
        <v>2.0324138164E-3</v>
      </c>
      <c r="M2510" s="170">
        <v>1.775416371E-2</v>
      </c>
      <c r="N2510" s="170">
        <v>2.3711194061947254E-2</v>
      </c>
      <c r="O2510" s="170">
        <v>2.2804937000000001E-2</v>
      </c>
      <c r="Q2510" s="69">
        <v>3.7719014</v>
      </c>
      <c r="S2510" s="116">
        <v>3.9302260999999998E-3</v>
      </c>
      <c r="T2510" s="116">
        <v>3.6455976999999998E-3</v>
      </c>
      <c r="U2510" s="116">
        <v>1.5918475E-4</v>
      </c>
      <c r="V2510" s="116">
        <v>1.2544362999999999E-4</v>
      </c>
      <c r="X2510" s="172">
        <v>1.2248764E-5</v>
      </c>
    </row>
    <row r="2511" spans="1:24" ht="14.4">
      <c r="A2511" t="s">
        <v>4075</v>
      </c>
      <c r="B2511" s="112" t="s">
        <v>265</v>
      </c>
      <c r="C2511" s="113" t="str">
        <f t="shared" si="469"/>
        <v>M.020.09.315</v>
      </c>
      <c r="D2511" s="9" t="s">
        <v>1295</v>
      </c>
      <c r="E2511" s="112" t="s">
        <v>362</v>
      </c>
      <c r="F2511" s="115" t="str">
        <f t="shared" si="470"/>
        <v>Radish Switzerland, greenhouse heated per kg CH</v>
      </c>
      <c r="G2511" s="146">
        <v>4.3310369333333334</v>
      </c>
      <c r="H2511" s="8">
        <f t="shared" si="471"/>
        <v>4.3310369333333334</v>
      </c>
      <c r="J2511" s="169">
        <v>0.71849677771293097</v>
      </c>
      <c r="K2511" s="8">
        <f t="shared" si="472"/>
        <v>0.71849677771293097</v>
      </c>
      <c r="L2511" s="170">
        <v>1.4122043694000001E-2</v>
      </c>
      <c r="M2511" s="170">
        <v>3.8245877397E-2</v>
      </c>
      <c r="N2511" s="170">
        <v>1.6473316621930929E-2</v>
      </c>
      <c r="O2511" s="170">
        <v>0.64965554000000003</v>
      </c>
      <c r="Q2511" s="69">
        <v>58.813217999999999</v>
      </c>
      <c r="S2511" s="116">
        <v>8.2242097E-2</v>
      </c>
      <c r="T2511" s="116">
        <v>7.4831964000000001E-2</v>
      </c>
      <c r="U2511" s="116">
        <v>3.4483253E-3</v>
      </c>
      <c r="V2511" s="116">
        <v>3.9618073E-3</v>
      </c>
      <c r="X2511" s="69">
        <v>2.0209176E-4</v>
      </c>
    </row>
    <row r="2512" spans="1:24" ht="14.4">
      <c r="A2512" t="s">
        <v>4076</v>
      </c>
      <c r="B2512" s="112" t="s">
        <v>265</v>
      </c>
      <c r="C2512" s="113" t="str">
        <f t="shared" si="469"/>
        <v>M.020.09.316</v>
      </c>
      <c r="D2512" s="9" t="s">
        <v>1295</v>
      </c>
      <c r="E2512" s="112" t="s">
        <v>362</v>
      </c>
      <c r="F2512" s="115" t="str">
        <f t="shared" si="470"/>
        <v>Red Cabbage Switzerland per kg CH</v>
      </c>
      <c r="G2512" s="146">
        <v>7.1134353333333331E-2</v>
      </c>
      <c r="H2512" s="8">
        <f t="shared" si="471"/>
        <v>7.1134353333333331E-2</v>
      </c>
      <c r="J2512" s="169">
        <v>4.0605615393163035E-2</v>
      </c>
      <c r="K2512" s="8">
        <f t="shared" si="472"/>
        <v>4.0605615393163035E-2</v>
      </c>
      <c r="L2512" s="170">
        <v>1.6729137199000001E-3</v>
      </c>
      <c r="M2512" s="170">
        <v>1.4784778888000002E-2</v>
      </c>
      <c r="N2512" s="170">
        <v>1.3477769785263031E-2</v>
      </c>
      <c r="O2512" s="170">
        <v>1.0670153E-2</v>
      </c>
      <c r="Q2512" s="69">
        <v>1.9022251999999999</v>
      </c>
      <c r="S2512" s="116">
        <v>2.2454813999999998E-3</v>
      </c>
      <c r="T2512" s="116">
        <v>2.1095396999999999E-3</v>
      </c>
      <c r="U2512" s="199">
        <v>9.1026519000000005E-5</v>
      </c>
      <c r="V2512" s="199">
        <v>4.4915205E-5</v>
      </c>
      <c r="X2512" s="172">
        <v>7.3413257E-6</v>
      </c>
    </row>
    <row r="2513" spans="1:24" ht="14.4">
      <c r="A2513" t="s">
        <v>4077</v>
      </c>
      <c r="B2513" s="112" t="s">
        <v>265</v>
      </c>
      <c r="C2513" s="113" t="str">
        <f t="shared" si="469"/>
        <v>M.020.09.317</v>
      </c>
      <c r="D2513" s="9" t="s">
        <v>1295</v>
      </c>
      <c r="E2513" s="112" t="s">
        <v>362</v>
      </c>
      <c r="F2513" s="115" t="str">
        <f t="shared" si="470"/>
        <v>Round carrots Switzerland per kg CH</v>
      </c>
      <c r="G2513" s="146">
        <v>4.5179611333333335E-2</v>
      </c>
      <c r="H2513" s="8">
        <f t="shared" si="471"/>
        <v>4.5179611333333335E-2</v>
      </c>
      <c r="J2513" s="169">
        <v>3.0925826450934692E-2</v>
      </c>
      <c r="K2513" s="8">
        <f t="shared" si="472"/>
        <v>3.0925826450934692E-2</v>
      </c>
      <c r="L2513" s="170">
        <v>1.4604246079999998E-3</v>
      </c>
      <c r="M2513" s="170">
        <v>6.7861747810000006E-3</v>
      </c>
      <c r="N2513" s="170">
        <v>1.5902285361934693E-2</v>
      </c>
      <c r="O2513" s="170">
        <v>6.7769416999999997E-3</v>
      </c>
      <c r="Q2513" s="69">
        <v>0.37314691999999999</v>
      </c>
      <c r="S2513" s="116">
        <v>1.3744014000000001E-3</v>
      </c>
      <c r="T2513" s="116">
        <v>1.2996414E-3</v>
      </c>
      <c r="U2513" s="199">
        <v>5.1332185000000002E-5</v>
      </c>
      <c r="V2513" s="199">
        <v>2.3427856999999999E-5</v>
      </c>
      <c r="X2513" s="172">
        <v>3.8937621E-6</v>
      </c>
    </row>
    <row r="2514" spans="1:24" ht="14.4">
      <c r="A2514" t="s">
        <v>4078</v>
      </c>
      <c r="B2514" s="112" t="s">
        <v>265</v>
      </c>
      <c r="C2514" s="113" t="str">
        <f t="shared" si="469"/>
        <v>M.020.09.318</v>
      </c>
      <c r="D2514" s="9" t="s">
        <v>1295</v>
      </c>
      <c r="E2514" s="112" t="s">
        <v>362</v>
      </c>
      <c r="F2514" s="115" t="str">
        <f t="shared" si="470"/>
        <v>Spinach Switzerland per kg CH</v>
      </c>
      <c r="G2514" s="146">
        <v>4.4906474000000002E-2</v>
      </c>
      <c r="H2514" s="8">
        <f t="shared" si="471"/>
        <v>4.4906474000000002E-2</v>
      </c>
      <c r="J2514" s="169">
        <v>2.8095669587532256E-2</v>
      </c>
      <c r="K2514" s="8">
        <f t="shared" si="472"/>
        <v>2.8095669587532256E-2</v>
      </c>
      <c r="L2514" s="170">
        <v>1.0204537976000001E-3</v>
      </c>
      <c r="M2514" s="170">
        <v>1.5682228318999999E-2</v>
      </c>
      <c r="N2514" s="170">
        <v>4.6570163709322527E-3</v>
      </c>
      <c r="O2514" s="170">
        <v>6.7359710999999999E-3</v>
      </c>
      <c r="Q2514" s="69">
        <v>0.32203749999999998</v>
      </c>
      <c r="S2514" s="116">
        <v>1.6997161E-3</v>
      </c>
      <c r="T2514" s="116">
        <v>1.6110482E-3</v>
      </c>
      <c r="U2514" s="199">
        <v>7.1694657999999995E-5</v>
      </c>
      <c r="V2514" s="199">
        <v>1.6973247000000001E-5</v>
      </c>
      <c r="X2514" s="172">
        <v>5.2982419000000003E-6</v>
      </c>
    </row>
    <row r="2515" spans="1:24" ht="14.4">
      <c r="A2515" t="s">
        <v>4079</v>
      </c>
      <c r="B2515" s="112" t="s">
        <v>265</v>
      </c>
      <c r="C2515" s="113" t="str">
        <f t="shared" si="469"/>
        <v>M.020.09.319</v>
      </c>
      <c r="D2515" s="9" t="s">
        <v>1295</v>
      </c>
      <c r="E2515" s="112" t="s">
        <v>362</v>
      </c>
      <c r="F2515" s="115" t="str">
        <f t="shared" si="470"/>
        <v>Tomatoes Switzerland, greenhouse heated per kg CH</v>
      </c>
      <c r="G2515" s="146">
        <v>0.79408133333333342</v>
      </c>
      <c r="H2515" s="8">
        <f t="shared" si="471"/>
        <v>0.79408133333333342</v>
      </c>
      <c r="J2515" s="169">
        <v>0.15279113897920882</v>
      </c>
      <c r="K2515" s="8">
        <f t="shared" si="472"/>
        <v>0.15279113897920882</v>
      </c>
      <c r="L2515" s="170">
        <v>3.6197856280000005E-3</v>
      </c>
      <c r="M2515" s="170">
        <v>1.1335797398999998E-2</v>
      </c>
      <c r="N2515" s="170">
        <v>1.8723355952208823E-2</v>
      </c>
      <c r="O2515" s="170">
        <v>0.1191122</v>
      </c>
      <c r="Q2515" s="69">
        <v>11.593297</v>
      </c>
      <c r="S2515" s="116">
        <v>1.5496032999999999E-2</v>
      </c>
      <c r="T2515" s="116">
        <v>1.4138629E-2</v>
      </c>
      <c r="U2515" s="116">
        <v>6.4312283999999999E-4</v>
      </c>
      <c r="V2515" s="116">
        <v>7.1428040999999996E-4</v>
      </c>
      <c r="X2515" s="172">
        <v>3.8984645999999999E-5</v>
      </c>
    </row>
    <row r="2516" spans="1:24" ht="14.4">
      <c r="A2516" t="s">
        <v>4080</v>
      </c>
      <c r="B2516" s="112" t="s">
        <v>265</v>
      </c>
      <c r="C2516" s="113" t="str">
        <f t="shared" si="469"/>
        <v>M.020.09.320</v>
      </c>
      <c r="D2516" s="9" t="s">
        <v>1295</v>
      </c>
      <c r="E2516" s="112" t="s">
        <v>362</v>
      </c>
      <c r="F2516" s="115" t="str">
        <f t="shared" si="470"/>
        <v>Vine tomatoes Switzerland, greenhouse heated per kg CH</v>
      </c>
      <c r="G2516" s="146">
        <v>0.75381166666666666</v>
      </c>
      <c r="H2516" s="8">
        <f t="shared" si="471"/>
        <v>0.75381166666666666</v>
      </c>
      <c r="J2516" s="169">
        <v>0.14509923633319438</v>
      </c>
      <c r="K2516" s="8">
        <f t="shared" si="472"/>
        <v>0.14509923633319438</v>
      </c>
      <c r="L2516" s="170">
        <v>3.4464186089999999E-3</v>
      </c>
      <c r="M2516" s="170">
        <v>1.0773651492000002E-2</v>
      </c>
      <c r="N2516" s="170">
        <v>1.7807416232194371E-2</v>
      </c>
      <c r="O2516" s="170">
        <v>0.11307175</v>
      </c>
      <c r="Q2516" s="69">
        <v>11.009662000000001</v>
      </c>
      <c r="S2516" s="116">
        <v>1.4711231E-2</v>
      </c>
      <c r="T2516" s="116">
        <v>1.3422603E-2</v>
      </c>
      <c r="U2516" s="116">
        <v>6.1054306000000004E-4</v>
      </c>
      <c r="V2516" s="116">
        <v>6.7808566E-4</v>
      </c>
      <c r="X2516" s="172">
        <v>3.7013727000000002E-5</v>
      </c>
    </row>
    <row r="2517" spans="1:24" ht="14.4">
      <c r="A2517" t="s">
        <v>4081</v>
      </c>
      <c r="B2517" s="112" t="s">
        <v>265</v>
      </c>
      <c r="C2517" s="113" t="str">
        <f t="shared" si="469"/>
        <v>M.020.09.321</v>
      </c>
      <c r="D2517" s="9" t="s">
        <v>1295</v>
      </c>
      <c r="E2517" s="112" t="s">
        <v>362</v>
      </c>
      <c r="F2517" s="115" t="str">
        <f t="shared" si="470"/>
        <v>White Asparagus Switzerland per kg CH</v>
      </c>
      <c r="G2517" s="146">
        <v>0.23739332666666668</v>
      </c>
      <c r="H2517" s="8">
        <f t="shared" si="471"/>
        <v>0.23739332666666668</v>
      </c>
      <c r="J2517" s="169">
        <v>0.13360899153285585</v>
      </c>
      <c r="K2517" s="8">
        <f t="shared" si="472"/>
        <v>0.13360899153285585</v>
      </c>
      <c r="L2517" s="170">
        <v>3.8829367258E-3</v>
      </c>
      <c r="M2517" s="170">
        <v>8.7998981160000017E-2</v>
      </c>
      <c r="N2517" s="170">
        <v>6.1180746470558232E-3</v>
      </c>
      <c r="O2517" s="170">
        <v>3.5608999000000002E-2</v>
      </c>
      <c r="Q2517" s="69">
        <v>1.5505378999999999</v>
      </c>
      <c r="S2517" s="116">
        <v>8.9628055000000005E-3</v>
      </c>
      <c r="T2517" s="116">
        <v>8.4708869999999999E-3</v>
      </c>
      <c r="U2517" s="116">
        <v>3.9697342000000001E-4</v>
      </c>
      <c r="V2517" s="199">
        <v>9.4945045000000003E-5</v>
      </c>
      <c r="X2517" s="172">
        <v>2.9043552999999999E-5</v>
      </c>
    </row>
    <row r="2518" spans="1:24" ht="14.4">
      <c r="A2518" t="s">
        <v>4082</v>
      </c>
      <c r="B2518" s="112" t="s">
        <v>265</v>
      </c>
      <c r="C2518" s="113" t="str">
        <f t="shared" si="469"/>
        <v>M.020.09.322</v>
      </c>
      <c r="D2518" s="9" t="s">
        <v>1295</v>
      </c>
      <c r="E2518" s="112" t="s">
        <v>362</v>
      </c>
      <c r="F2518" s="115" t="str">
        <f t="shared" si="470"/>
        <v>Zucchini Switzerland per kg CH</v>
      </c>
      <c r="G2518" s="146">
        <v>7.0715653333333336E-2</v>
      </c>
      <c r="H2518" s="8">
        <f t="shared" si="471"/>
        <v>7.0715653333333336E-2</v>
      </c>
      <c r="J2518" s="169">
        <v>3.5760675113585258E-2</v>
      </c>
      <c r="K2518" s="8">
        <f t="shared" si="472"/>
        <v>3.5760675113585258E-2</v>
      </c>
      <c r="L2518" s="170">
        <v>1.4264438605000001E-3</v>
      </c>
      <c r="M2518" s="170">
        <v>1.298832408E-2</v>
      </c>
      <c r="N2518" s="170">
        <v>1.0738559173085254E-2</v>
      </c>
      <c r="O2518" s="170">
        <v>1.0607348000000001E-2</v>
      </c>
      <c r="Q2518" s="69">
        <v>0.74583403999999998</v>
      </c>
      <c r="S2518" s="116">
        <v>2.0750349000000002E-3</v>
      </c>
      <c r="T2518" s="116">
        <v>1.9422988999999999E-3</v>
      </c>
      <c r="U2518" s="199">
        <v>8.4931512000000004E-5</v>
      </c>
      <c r="V2518" s="199">
        <v>4.7804467999999999E-5</v>
      </c>
      <c r="X2518" s="172">
        <v>6.1086023999999997E-6</v>
      </c>
    </row>
    <row r="2519" spans="1:24" ht="14.4">
      <c r="B2519" s="112"/>
      <c r="C2519" s="113"/>
      <c r="D2519" s="1" t="s">
        <v>1297</v>
      </c>
      <c r="E2519" s="112"/>
      <c r="H2519" s="8"/>
      <c r="Q2519"/>
      <c r="U2519" s="3"/>
      <c r="V2519" s="3"/>
      <c r="X2519" s="3"/>
    </row>
    <row r="2520" spans="1:24" ht="14.4">
      <c r="A2520" t="s">
        <v>2814</v>
      </c>
      <c r="B2520" s="112" t="s">
        <v>265</v>
      </c>
      <c r="C2520" s="113" t="str">
        <f t="shared" ref="C2520:C2587" si="473">MID(A2520,1,12)</f>
        <v>M.020.10.101</v>
      </c>
      <c r="D2520" s="9" t="s">
        <v>1297</v>
      </c>
      <c r="E2520" s="112" t="s">
        <v>362</v>
      </c>
      <c r="F2520" s="115" t="str">
        <f t="shared" ref="F2520:F2587" si="474">MID(A2520, 21,85)</f>
        <v>Fish salad meat packaging per 1 kg NL</v>
      </c>
      <c r="G2520" s="146">
        <v>4.1982555333333336</v>
      </c>
      <c r="H2520" s="8">
        <f t="shared" ref="H2520:H2522" si="475">G2520</f>
        <v>4.1982555333333336</v>
      </c>
      <c r="J2520" s="169">
        <v>0.89652296562690004</v>
      </c>
      <c r="K2520" s="8">
        <f t="shared" ref="K2520:K2522" si="476">J2520</f>
        <v>0.89652296562690004</v>
      </c>
      <c r="L2520" s="170">
        <v>5.7063290000000001E-7</v>
      </c>
      <c r="M2520" s="170">
        <v>0.248478620994</v>
      </c>
      <c r="N2520" s="170">
        <v>1.8305444000000001E-2</v>
      </c>
      <c r="O2520" s="170">
        <v>0.62973833000000001</v>
      </c>
      <c r="Q2520" s="69">
        <v>0</v>
      </c>
      <c r="S2520" s="116">
        <v>0.12658875999999999</v>
      </c>
      <c r="T2520" s="116">
        <v>0.11752845000000001</v>
      </c>
      <c r="U2520" s="116">
        <v>9.0603061999999998E-3</v>
      </c>
      <c r="V2520" s="116">
        <v>0</v>
      </c>
      <c r="X2520" s="69">
        <v>2.1798192E-4</v>
      </c>
    </row>
    <row r="2521" spans="1:24" ht="14.4">
      <c r="A2521" t="s">
        <v>2815</v>
      </c>
      <c r="B2521" s="112" t="s">
        <v>265</v>
      </c>
      <c r="C2521" s="113" t="str">
        <f t="shared" si="473"/>
        <v>M.020.10.102</v>
      </c>
      <c r="D2521" s="9" t="s">
        <v>1297</v>
      </c>
      <c r="E2521" s="112" t="s">
        <v>362</v>
      </c>
      <c r="F2521" s="115" t="str">
        <f t="shared" si="474"/>
        <v>Hummus, natural in plastic boxper 250 gram NL</v>
      </c>
      <c r="G2521" s="146">
        <v>2.8902782666666669</v>
      </c>
      <c r="H2521" s="8">
        <f t="shared" si="475"/>
        <v>2.8902782666666669</v>
      </c>
      <c r="J2521" s="169">
        <v>0.61514256116981003</v>
      </c>
      <c r="K2521" s="8">
        <f t="shared" si="476"/>
        <v>0.61514256116981003</v>
      </c>
      <c r="L2521" s="170">
        <v>1.9643401000000001E-7</v>
      </c>
      <c r="M2521" s="170">
        <v>0.1549143217358</v>
      </c>
      <c r="N2521" s="170">
        <v>2.6686303000000001E-2</v>
      </c>
      <c r="O2521" s="170">
        <v>0.43354174000000001</v>
      </c>
      <c r="Q2521" s="69">
        <v>0</v>
      </c>
      <c r="S2521" s="116">
        <v>7.3334539000000004E-2</v>
      </c>
      <c r="T2521" s="116">
        <v>5.9157557E-2</v>
      </c>
      <c r="U2521" s="116">
        <v>1.4176981E-2</v>
      </c>
      <c r="V2521" s="116">
        <v>0</v>
      </c>
      <c r="X2521" s="69">
        <v>1.3825118999999999E-4</v>
      </c>
    </row>
    <row r="2522" spans="1:24" ht="14.4">
      <c r="A2522" t="s">
        <v>2816</v>
      </c>
      <c r="B2522" s="112" t="s">
        <v>265</v>
      </c>
      <c r="C2522" s="113" t="str">
        <f t="shared" si="473"/>
        <v>M.020.10.103</v>
      </c>
      <c r="D2522" s="9" t="s">
        <v>1297</v>
      </c>
      <c r="E2522" s="112" t="s">
        <v>362</v>
      </c>
      <c r="F2522" s="115" t="str">
        <f t="shared" si="474"/>
        <v>Peanut butter in glass jarper 720 ml NL</v>
      </c>
      <c r="G2522" s="146">
        <v>3.4440005999999999</v>
      </c>
      <c r="H2522" s="8">
        <f t="shared" si="475"/>
        <v>3.4440005999999999</v>
      </c>
      <c r="J2522" s="169">
        <v>0.71082454973150999</v>
      </c>
      <c r="K2522" s="8">
        <f t="shared" si="476"/>
        <v>0.71082454973150999</v>
      </c>
      <c r="L2522" s="170">
        <v>2.0732291E-7</v>
      </c>
      <c r="M2522" s="170">
        <v>0.1573980424086</v>
      </c>
      <c r="N2522" s="170">
        <v>3.6826209999999998E-2</v>
      </c>
      <c r="O2522" s="170">
        <v>0.51660008999999996</v>
      </c>
      <c r="Q2522" s="69">
        <v>0</v>
      </c>
      <c r="S2522" s="116">
        <v>8.5946678999999998E-2</v>
      </c>
      <c r="T2522" s="116">
        <v>7.3278569000000002E-2</v>
      </c>
      <c r="U2522" s="116">
        <v>1.266811E-2</v>
      </c>
      <c r="V2522" s="116">
        <v>0</v>
      </c>
      <c r="X2522" s="69">
        <v>1.5418686000000001E-4</v>
      </c>
    </row>
    <row r="2523" spans="1:24" ht="14.4">
      <c r="B2523" s="112"/>
      <c r="C2523" s="113"/>
      <c r="D2523" s="1" t="s">
        <v>1298</v>
      </c>
      <c r="E2523" s="112"/>
      <c r="H2523" s="8"/>
      <c r="Q2523"/>
    </row>
    <row r="2524" spans="1:24" ht="14.4">
      <c r="A2524" t="s">
        <v>2817</v>
      </c>
      <c r="B2524" s="112" t="s">
        <v>265</v>
      </c>
      <c r="C2524" s="113" t="str">
        <f t="shared" si="473"/>
        <v>M.020.11.101</v>
      </c>
      <c r="D2524" s="9" t="s">
        <v>1298</v>
      </c>
      <c r="E2524" s="112" t="s">
        <v>362</v>
      </c>
      <c r="F2524" s="115" t="str">
        <f t="shared" si="474"/>
        <v>Gravy 25% fat clear prep w gravypowder in plastic cupper 250 gram NL</v>
      </c>
      <c r="G2524" s="146">
        <v>1.0159880666666667</v>
      </c>
      <c r="H2524" s="8">
        <f t="shared" ref="H2524:H2528" si="477">G2524</f>
        <v>1.0159880666666667</v>
      </c>
      <c r="J2524" s="169">
        <v>0.231234347052132</v>
      </c>
      <c r="K2524" s="8">
        <f t="shared" ref="K2524:K2528" si="478">J2524</f>
        <v>0.231234347052132</v>
      </c>
      <c r="L2524" s="170">
        <v>9.0628531999999994E-8</v>
      </c>
      <c r="M2524" s="170">
        <v>6.8907073023599996E-2</v>
      </c>
      <c r="N2524" s="170">
        <v>9.9289734000000008E-3</v>
      </c>
      <c r="O2524" s="170">
        <v>0.15239821000000001</v>
      </c>
      <c r="Q2524" s="69">
        <v>0</v>
      </c>
      <c r="S2524" s="116">
        <v>3.1198251999999999E-2</v>
      </c>
      <c r="T2524" s="116">
        <v>2.7007632E-2</v>
      </c>
      <c r="U2524" s="116">
        <v>4.1906195000000002E-3</v>
      </c>
      <c r="V2524" s="116">
        <v>0</v>
      </c>
      <c r="X2524" s="172">
        <v>5.3390996E-5</v>
      </c>
    </row>
    <row r="2525" spans="1:24" ht="14.4">
      <c r="A2525" t="s">
        <v>2818</v>
      </c>
      <c r="B2525" s="112" t="s">
        <v>265</v>
      </c>
      <c r="C2525" s="113" t="str">
        <f t="shared" si="473"/>
        <v>M.020.11.102</v>
      </c>
      <c r="D2525" s="9" t="s">
        <v>1298</v>
      </c>
      <c r="E2525" s="112" t="s">
        <v>362</v>
      </c>
      <c r="F2525" s="115" t="str">
        <f t="shared" si="474"/>
        <v>Mayonaise, 25% fat in PET bottle NL</v>
      </c>
      <c r="G2525" s="146">
        <v>1.5707355333333335</v>
      </c>
      <c r="H2525" s="8">
        <f t="shared" si="477"/>
        <v>1.5707355333333335</v>
      </c>
      <c r="J2525" s="169">
        <v>0.35500219494784002</v>
      </c>
      <c r="K2525" s="8">
        <f t="shared" si="478"/>
        <v>0.35500219494784002</v>
      </c>
      <c r="L2525" s="170">
        <v>1.6348734E-7</v>
      </c>
      <c r="M2525" s="170">
        <v>0.1103700558605</v>
      </c>
      <c r="N2525" s="170">
        <v>9.0216455999999993E-3</v>
      </c>
      <c r="O2525" s="170">
        <v>0.23561033000000001</v>
      </c>
      <c r="Q2525" s="69">
        <v>0</v>
      </c>
      <c r="S2525" s="116">
        <v>5.0552515999999999E-2</v>
      </c>
      <c r="T2525" s="116">
        <v>4.5060718E-2</v>
      </c>
      <c r="U2525" s="116">
        <v>5.491798E-3</v>
      </c>
      <c r="V2525" s="116">
        <v>0</v>
      </c>
      <c r="X2525" s="172">
        <v>8.4456557999999999E-5</v>
      </c>
    </row>
    <row r="2526" spans="1:24" ht="14.4">
      <c r="A2526" t="s">
        <v>2819</v>
      </c>
      <c r="B2526" s="112" t="s">
        <v>265</v>
      </c>
      <c r="C2526" s="113" t="str">
        <f t="shared" si="473"/>
        <v>M.020.11.103</v>
      </c>
      <c r="D2526" s="9" t="s">
        <v>1298</v>
      </c>
      <c r="E2526" s="112" t="s">
        <v>362</v>
      </c>
      <c r="F2526" s="115" t="str">
        <f t="shared" si="474"/>
        <v>Mayonnaise in PET bottle NL</v>
      </c>
      <c r="G2526" s="146">
        <v>2.917361866666667</v>
      </c>
      <c r="H2526" s="8">
        <f t="shared" si="477"/>
        <v>2.917361866666667</v>
      </c>
      <c r="J2526" s="169">
        <v>0.65580329642770996</v>
      </c>
      <c r="K2526" s="8">
        <f t="shared" si="478"/>
        <v>0.65580329642770996</v>
      </c>
      <c r="L2526" s="170">
        <v>2.8164110999999998E-7</v>
      </c>
      <c r="M2526" s="170">
        <v>0.20914528448659997</v>
      </c>
      <c r="N2526" s="170">
        <v>9.0534502999999999E-3</v>
      </c>
      <c r="O2526" s="170">
        <v>0.43760428000000001</v>
      </c>
      <c r="Q2526" s="69">
        <v>0</v>
      </c>
      <c r="S2526" s="116">
        <v>9.1801494999999997E-2</v>
      </c>
      <c r="T2526" s="116">
        <v>7.9169521000000007E-2</v>
      </c>
      <c r="U2526" s="116">
        <v>1.2631975E-2</v>
      </c>
      <c r="V2526" s="116">
        <v>0</v>
      </c>
      <c r="X2526" s="69">
        <v>1.5778183999999999E-4</v>
      </c>
    </row>
    <row r="2527" spans="1:24" ht="14.4">
      <c r="A2527" t="s">
        <v>2820</v>
      </c>
      <c r="B2527" s="112" t="s">
        <v>265</v>
      </c>
      <c r="C2527" s="113" t="str">
        <f t="shared" si="473"/>
        <v>M.020.11.104</v>
      </c>
      <c r="D2527" s="9" t="s">
        <v>1298</v>
      </c>
      <c r="E2527" s="112" t="s">
        <v>362</v>
      </c>
      <c r="F2527" s="115" t="str">
        <f t="shared" si="474"/>
        <v>Oriental sauce, ready-made in glass jarper 125 gram NL</v>
      </c>
      <c r="G2527" s="146">
        <v>2.0720999333333334</v>
      </c>
      <c r="H2527" s="8">
        <f t="shared" si="477"/>
        <v>2.0720999333333334</v>
      </c>
      <c r="J2527" s="169">
        <v>0.48227190906204004</v>
      </c>
      <c r="K2527" s="8">
        <f t="shared" si="478"/>
        <v>0.48227190906204004</v>
      </c>
      <c r="L2527" s="170">
        <v>2.5066994E-7</v>
      </c>
      <c r="M2527" s="170">
        <v>0.14562480639210001</v>
      </c>
      <c r="N2527" s="170">
        <v>2.5831862000000001E-2</v>
      </c>
      <c r="O2527" s="170">
        <v>0.31081499000000001</v>
      </c>
      <c r="Q2527" s="69">
        <v>0</v>
      </c>
      <c r="S2527" s="116">
        <v>7.2016516000000003E-2</v>
      </c>
      <c r="T2527" s="116">
        <v>6.8574055999999994E-2</v>
      </c>
      <c r="U2527" s="116">
        <v>3.4424601000000001E-3</v>
      </c>
      <c r="V2527" s="116">
        <v>0</v>
      </c>
      <c r="X2527" s="69">
        <v>1.1179011000000001E-4</v>
      </c>
    </row>
    <row r="2528" spans="1:24" ht="14.4">
      <c r="A2528" t="s">
        <v>2821</v>
      </c>
      <c r="B2528" s="112" t="s">
        <v>265</v>
      </c>
      <c r="C2528" s="113" t="str">
        <f t="shared" si="473"/>
        <v>M.020.11.105</v>
      </c>
      <c r="D2528" s="9" t="s">
        <v>1298</v>
      </c>
      <c r="E2528" s="112" t="s">
        <v>362</v>
      </c>
      <c r="F2528" s="115" t="str">
        <f t="shared" si="474"/>
        <v>Tomato sauce, ready-made in glass jarper 125 gram NL</v>
      </c>
      <c r="G2528" s="146">
        <v>1.3247587333333333</v>
      </c>
      <c r="H2528" s="8">
        <f t="shared" si="477"/>
        <v>1.3247587333333333</v>
      </c>
      <c r="J2528" s="169">
        <v>0.30214201786804995</v>
      </c>
      <c r="K2528" s="8">
        <f t="shared" si="478"/>
        <v>0.30214201786804995</v>
      </c>
      <c r="L2528" s="170">
        <v>1.1781985E-7</v>
      </c>
      <c r="M2528" s="170">
        <v>8.7258237048199988E-2</v>
      </c>
      <c r="N2528" s="170">
        <v>1.6169853000000001E-2</v>
      </c>
      <c r="O2528" s="170">
        <v>0.19871380999999999</v>
      </c>
      <c r="Q2528" s="69">
        <v>0</v>
      </c>
      <c r="S2528" s="116">
        <v>4.5272943000000003E-2</v>
      </c>
      <c r="T2528" s="116">
        <v>4.3232057999999997E-2</v>
      </c>
      <c r="U2528" s="116">
        <v>2.0408859E-3</v>
      </c>
      <c r="V2528" s="116">
        <v>0</v>
      </c>
      <c r="X2528" s="172">
        <v>6.7527143000000004E-5</v>
      </c>
    </row>
    <row r="2529" spans="1:24" ht="14.4">
      <c r="B2529" s="112"/>
      <c r="C2529" s="113"/>
      <c r="D2529" s="1" t="s">
        <v>1299</v>
      </c>
      <c r="E2529" s="112"/>
      <c r="H2529" s="8"/>
      <c r="Q2529"/>
      <c r="X2529" s="3"/>
    </row>
    <row r="2530" spans="1:24" ht="14.4">
      <c r="A2530" t="s">
        <v>2822</v>
      </c>
      <c r="B2530" s="112" t="s">
        <v>265</v>
      </c>
      <c r="C2530" s="113" t="str">
        <f t="shared" si="473"/>
        <v>M.020.12.101</v>
      </c>
      <c r="D2530" s="9" t="s">
        <v>1299</v>
      </c>
      <c r="E2530" s="112" t="s">
        <v>362</v>
      </c>
      <c r="F2530" s="115" t="str">
        <f t="shared" si="474"/>
        <v>Crisps potato in plastic foil per 500 gram NL</v>
      </c>
      <c r="G2530" s="146">
        <v>3.1465142000000004</v>
      </c>
      <c r="H2530" s="8">
        <f t="shared" ref="H2530:H2534" si="479">G2530</f>
        <v>3.1465142000000004</v>
      </c>
      <c r="J2530" s="169">
        <v>0.65482917119852002</v>
      </c>
      <c r="K2530" s="8">
        <f t="shared" ref="K2530:K2534" si="480">J2530</f>
        <v>0.65482917119852002</v>
      </c>
      <c r="L2530" s="170">
        <v>5.1078952000000004E-7</v>
      </c>
      <c r="M2530" s="170">
        <v>0.15832649640900001</v>
      </c>
      <c r="N2530" s="170">
        <v>2.4525034000000001E-2</v>
      </c>
      <c r="O2530" s="170">
        <v>0.47197713000000002</v>
      </c>
      <c r="Q2530" s="69">
        <v>0</v>
      </c>
      <c r="S2530" s="116">
        <v>8.5686656999999999E-2</v>
      </c>
      <c r="T2530" s="116">
        <v>7.9724933999999997E-2</v>
      </c>
      <c r="U2530" s="116">
        <v>5.9617233E-3</v>
      </c>
      <c r="V2530" s="116">
        <v>0</v>
      </c>
      <c r="X2530" s="69">
        <v>1.5989267999999999E-4</v>
      </c>
    </row>
    <row r="2531" spans="1:24" ht="14.4">
      <c r="A2531" t="s">
        <v>2823</v>
      </c>
      <c r="B2531" s="112" t="s">
        <v>265</v>
      </c>
      <c r="C2531" s="113" t="str">
        <f t="shared" si="473"/>
        <v>M.020.12.102</v>
      </c>
      <c r="D2531" s="9" t="s">
        <v>1299</v>
      </c>
      <c r="E2531" s="112" t="s">
        <v>362</v>
      </c>
      <c r="F2531" s="115" t="str">
        <f t="shared" si="474"/>
        <v>Croquette meat ragout frozen in cardboard box NL</v>
      </c>
      <c r="G2531" s="146">
        <v>4.8935302666666667</v>
      </c>
      <c r="H2531" s="8">
        <f t="shared" si="479"/>
        <v>4.8935302666666667</v>
      </c>
      <c r="J2531" s="169">
        <v>0.96084533226253999</v>
      </c>
      <c r="K2531" s="8">
        <f t="shared" si="480"/>
        <v>0.96084533226253999</v>
      </c>
      <c r="L2531" s="170">
        <v>2.5151734E-7</v>
      </c>
      <c r="M2531" s="170">
        <v>0.20853000974519997</v>
      </c>
      <c r="N2531" s="170">
        <v>1.8285531000000001E-2</v>
      </c>
      <c r="O2531" s="170">
        <v>0.73402953999999998</v>
      </c>
      <c r="Q2531" s="69">
        <v>0</v>
      </c>
      <c r="S2531" s="116">
        <v>0.13214782999999999</v>
      </c>
      <c r="T2531" s="116">
        <v>0.12299536</v>
      </c>
      <c r="U2531" s="116">
        <v>9.1524712999999994E-3</v>
      </c>
      <c r="V2531" s="116">
        <v>0</v>
      </c>
      <c r="X2531" s="69">
        <v>2.0911173999999999E-4</v>
      </c>
    </row>
    <row r="2532" spans="1:24" ht="14.4">
      <c r="A2532" t="s">
        <v>2824</v>
      </c>
      <c r="B2532" s="112" t="s">
        <v>265</v>
      </c>
      <c r="C2532" s="113" t="str">
        <f t="shared" si="473"/>
        <v>M.020.12.103</v>
      </c>
      <c r="D2532" s="9" t="s">
        <v>1299</v>
      </c>
      <c r="E2532" s="112" t="s">
        <v>362</v>
      </c>
      <c r="F2532" s="115" t="str">
        <f t="shared" si="474"/>
        <v>Popcorn puffed, natural in plastic foil per 500 gram NL</v>
      </c>
      <c r="G2532" s="146">
        <v>0.62954616666666674</v>
      </c>
      <c r="H2532" s="8">
        <f t="shared" si="479"/>
        <v>0.62954616666666674</v>
      </c>
      <c r="J2532" s="169">
        <v>0.169621606246807</v>
      </c>
      <c r="K2532" s="8">
        <f t="shared" si="480"/>
        <v>0.169621606246807</v>
      </c>
      <c r="L2532" s="170">
        <v>6.8776907000000001E-8</v>
      </c>
      <c r="M2532" s="170">
        <v>4.8653726469900002E-2</v>
      </c>
      <c r="N2532" s="170">
        <v>2.6535886000000002E-2</v>
      </c>
      <c r="O2532" s="170">
        <v>9.4431925E-2</v>
      </c>
      <c r="Q2532" s="69">
        <v>0</v>
      </c>
      <c r="S2532" s="116">
        <v>2.0875696999999999E-2</v>
      </c>
      <c r="T2532" s="116">
        <v>1.8215627000000002E-2</v>
      </c>
      <c r="U2532" s="116">
        <v>2.6600693999999999E-3</v>
      </c>
      <c r="V2532" s="116">
        <v>0</v>
      </c>
      <c r="X2532" s="172">
        <v>3.5414482000000002E-5</v>
      </c>
    </row>
    <row r="2533" spans="1:24" ht="14.4">
      <c r="A2533" t="s">
        <v>2825</v>
      </c>
      <c r="B2533" s="112" t="s">
        <v>265</v>
      </c>
      <c r="C2533" s="113" t="str">
        <f t="shared" si="473"/>
        <v>M.020.12.104</v>
      </c>
      <c r="D2533" s="9" t="s">
        <v>1299</v>
      </c>
      <c r="E2533" s="112" t="s">
        <v>362</v>
      </c>
      <c r="F2533" s="115" t="str">
        <f t="shared" si="474"/>
        <v>Sausage roll, puff pastry in plastic foil per 500 gram NL</v>
      </c>
      <c r="G2533" s="146">
        <v>3.6988120000000002</v>
      </c>
      <c r="H2533" s="8">
        <f t="shared" si="479"/>
        <v>3.6988120000000002</v>
      </c>
      <c r="J2533" s="169">
        <v>0.77995782205615005</v>
      </c>
      <c r="K2533" s="8">
        <f t="shared" si="480"/>
        <v>0.77995782205615005</v>
      </c>
      <c r="L2533" s="170">
        <v>2.6127765000000002E-7</v>
      </c>
      <c r="M2533" s="170">
        <v>0.20817588777850002</v>
      </c>
      <c r="N2533" s="170">
        <v>1.6959873E-2</v>
      </c>
      <c r="O2533" s="170">
        <v>0.55482180000000003</v>
      </c>
      <c r="Q2533" s="69">
        <v>0</v>
      </c>
      <c r="S2533" s="116">
        <v>0.10959888</v>
      </c>
      <c r="T2533" s="116">
        <v>9.9549837000000002E-2</v>
      </c>
      <c r="U2533" s="116">
        <v>1.0049046000000001E-2</v>
      </c>
      <c r="V2533" s="116">
        <v>0</v>
      </c>
      <c r="X2533" s="69">
        <v>1.7694573999999999E-4</v>
      </c>
    </row>
    <row r="2534" spans="1:24" ht="14.4">
      <c r="A2534" t="s">
        <v>2826</v>
      </c>
      <c r="B2534" s="112" t="s">
        <v>265</v>
      </c>
      <c r="C2534" s="113" t="str">
        <f t="shared" si="473"/>
        <v>M.020.12.105</v>
      </c>
      <c r="D2534" s="9" t="s">
        <v>1299</v>
      </c>
      <c r="E2534" s="112" t="s">
        <v>362</v>
      </c>
      <c r="F2534" s="115" t="str">
        <f t="shared" si="474"/>
        <v>Sausage, dutch Frikandel frozen in cardboard box NL</v>
      </c>
      <c r="G2534" s="146">
        <v>2.7225182000000001</v>
      </c>
      <c r="H2534" s="8">
        <f t="shared" si="479"/>
        <v>2.7225182000000001</v>
      </c>
      <c r="J2534" s="169">
        <v>0.61728932355947996</v>
      </c>
      <c r="K2534" s="8">
        <f t="shared" si="480"/>
        <v>0.61728932355947996</v>
      </c>
      <c r="L2534" s="170">
        <v>2.0888538000000001E-7</v>
      </c>
      <c r="M2534" s="170">
        <v>0.19584268067409999</v>
      </c>
      <c r="N2534" s="170">
        <v>1.3068704E-2</v>
      </c>
      <c r="O2534" s="170">
        <v>0.40837772999999999</v>
      </c>
      <c r="Q2534" s="69">
        <v>0</v>
      </c>
      <c r="S2534" s="116">
        <v>9.3809816000000004E-2</v>
      </c>
      <c r="T2534" s="116">
        <v>8.6367405999999994E-2</v>
      </c>
      <c r="U2534" s="116">
        <v>7.4424104999999997E-3</v>
      </c>
      <c r="V2534" s="116">
        <v>0</v>
      </c>
      <c r="X2534" s="69">
        <v>1.4279230000000001E-4</v>
      </c>
    </row>
    <row r="2535" spans="1:24" ht="14.4">
      <c r="B2535" s="112"/>
      <c r="C2535" s="113"/>
      <c r="D2535" s="1" t="s">
        <v>1300</v>
      </c>
      <c r="E2535" s="112"/>
      <c r="H2535" s="8"/>
      <c r="Q2535"/>
    </row>
    <row r="2536" spans="1:24" ht="14.4">
      <c r="A2536" t="s">
        <v>2827</v>
      </c>
      <c r="B2536" s="112" t="s">
        <v>265</v>
      </c>
      <c r="C2536" s="113" t="str">
        <f t="shared" si="473"/>
        <v>M.020.13.101</v>
      </c>
      <c r="D2536" s="9" t="s">
        <v>1300</v>
      </c>
      <c r="E2536" s="112" t="s">
        <v>362</v>
      </c>
      <c r="F2536" s="115" t="str">
        <f t="shared" si="474"/>
        <v>Cheese 20+ in plastic boxper 250 gram NL</v>
      </c>
      <c r="G2536" s="146">
        <v>7.596242000000001</v>
      </c>
      <c r="H2536" s="8">
        <f t="shared" ref="H2536:H2542" si="481">G2536</f>
        <v>7.596242000000001</v>
      </c>
      <c r="J2536" s="169">
        <v>1.5084981002014801</v>
      </c>
      <c r="K2536" s="8">
        <f t="shared" ref="K2536:K2542" si="482">J2536</f>
        <v>1.5084981002014801</v>
      </c>
      <c r="L2536" s="170">
        <v>2.6465717999999998E-7</v>
      </c>
      <c r="M2536" s="170">
        <v>0.33282410354430003</v>
      </c>
      <c r="N2536" s="170">
        <v>3.6237432E-2</v>
      </c>
      <c r="O2536" s="170">
        <v>1.1394363000000001</v>
      </c>
      <c r="Q2536" s="69">
        <v>0</v>
      </c>
      <c r="S2536" s="116">
        <v>0.21400237</v>
      </c>
      <c r="T2536" s="116">
        <v>0.20200897000000001</v>
      </c>
      <c r="U2536" s="116">
        <v>1.1993403999999999E-2</v>
      </c>
      <c r="V2536" s="116">
        <v>0</v>
      </c>
      <c r="X2536" s="69">
        <v>3.1944766000000001E-4</v>
      </c>
    </row>
    <row r="2537" spans="1:24" ht="14.4">
      <c r="A2537" t="s">
        <v>2828</v>
      </c>
      <c r="B2537" s="112" t="s">
        <v>265</v>
      </c>
      <c r="C2537" s="113" t="str">
        <f t="shared" si="473"/>
        <v>M.020.13.102</v>
      </c>
      <c r="D2537" s="9" t="s">
        <v>1300</v>
      </c>
      <c r="E2537" s="112" t="s">
        <v>362</v>
      </c>
      <c r="F2537" s="115" t="str">
        <f t="shared" si="474"/>
        <v>Cheese Edam 40+ in plastic boxper 250 gram NL</v>
      </c>
      <c r="G2537" s="146">
        <v>8.0291580000000007</v>
      </c>
      <c r="H2537" s="8">
        <f t="shared" si="481"/>
        <v>8.0291580000000007</v>
      </c>
      <c r="J2537" s="169">
        <v>1.5945685392444802</v>
      </c>
      <c r="K2537" s="8">
        <f t="shared" si="482"/>
        <v>1.5945685392444802</v>
      </c>
      <c r="L2537" s="170">
        <v>2.7893878E-7</v>
      </c>
      <c r="M2537" s="170">
        <v>0.35194482730569998</v>
      </c>
      <c r="N2537" s="170">
        <v>3.8249733000000001E-2</v>
      </c>
      <c r="O2537" s="170">
        <v>1.2043737000000001</v>
      </c>
      <c r="Q2537" s="69">
        <v>0</v>
      </c>
      <c r="S2537" s="116">
        <v>0.2262528</v>
      </c>
      <c r="T2537" s="116">
        <v>0.21356952000000001</v>
      </c>
      <c r="U2537" s="116">
        <v>1.268328E-2</v>
      </c>
      <c r="V2537" s="116">
        <v>0</v>
      </c>
      <c r="X2537" s="69">
        <v>3.3765439999999998E-4</v>
      </c>
    </row>
    <row r="2538" spans="1:24" ht="14.4">
      <c r="A2538" t="s">
        <v>2829</v>
      </c>
      <c r="B2538" s="112" t="s">
        <v>265</v>
      </c>
      <c r="C2538" s="113" t="str">
        <f t="shared" si="473"/>
        <v>M.020.13.103</v>
      </c>
      <c r="D2538" s="9" t="s">
        <v>1300</v>
      </c>
      <c r="E2538" s="112" t="s">
        <v>362</v>
      </c>
      <c r="F2538" s="115" t="str">
        <f t="shared" si="474"/>
        <v>Cheese goat fresh in plastic boxper 250 gram NL</v>
      </c>
      <c r="G2538" s="146">
        <v>6.8553199999999999</v>
      </c>
      <c r="H2538" s="8">
        <f t="shared" si="481"/>
        <v>6.8553199999999999</v>
      </c>
      <c r="J2538" s="169">
        <v>1.7396718243738201</v>
      </c>
      <c r="K2538" s="8">
        <f t="shared" si="482"/>
        <v>1.7396718243738201</v>
      </c>
      <c r="L2538" s="170">
        <v>5.1903482000000002E-7</v>
      </c>
      <c r="M2538" s="170">
        <v>0.66722069833900011</v>
      </c>
      <c r="N2538" s="170">
        <v>4.4152607000000003E-2</v>
      </c>
      <c r="O2538" s="170">
        <v>1.0282979999999999</v>
      </c>
      <c r="Q2538" s="69">
        <v>0</v>
      </c>
      <c r="S2538" s="116">
        <v>0.29385762999999998</v>
      </c>
      <c r="T2538" s="116">
        <v>0.27651071999999999</v>
      </c>
      <c r="U2538" s="116">
        <v>1.7346908000000001E-2</v>
      </c>
      <c r="V2538" s="116">
        <v>0</v>
      </c>
      <c r="X2538" s="69">
        <v>4.0617951000000002E-4</v>
      </c>
    </row>
    <row r="2539" spans="1:24" ht="14.4">
      <c r="A2539" t="s">
        <v>2830</v>
      </c>
      <c r="B2539" s="112" t="s">
        <v>265</v>
      </c>
      <c r="C2539" s="113" t="str">
        <f t="shared" si="473"/>
        <v>M.020.13.104</v>
      </c>
      <c r="D2539" s="9" t="s">
        <v>1300</v>
      </c>
      <c r="E2539" s="112" t="s">
        <v>362</v>
      </c>
      <c r="F2539" s="115" t="str">
        <f t="shared" si="474"/>
        <v>Cheese Gouda 48+ in plastic boxper 250 gram NL</v>
      </c>
      <c r="G2539" s="146">
        <v>9.2085746666666672</v>
      </c>
      <c r="H2539" s="8">
        <f t="shared" si="481"/>
        <v>9.2085746666666672</v>
      </c>
      <c r="J2539" s="169">
        <v>1.8226906161568799</v>
      </c>
      <c r="K2539" s="8">
        <f t="shared" si="482"/>
        <v>1.8226906161568799</v>
      </c>
      <c r="L2539" s="170">
        <v>3.0620058000000002E-7</v>
      </c>
      <c r="M2539" s="170">
        <v>0.4029561369563</v>
      </c>
      <c r="N2539" s="170">
        <v>3.8447973000000003E-2</v>
      </c>
      <c r="O2539" s="170">
        <v>1.3812861999999999</v>
      </c>
      <c r="Q2539" s="69">
        <v>0</v>
      </c>
      <c r="S2539" s="116">
        <v>0.25943978000000001</v>
      </c>
      <c r="T2539" s="116">
        <v>0.24483062</v>
      </c>
      <c r="U2539" s="116">
        <v>1.4609156E-2</v>
      </c>
      <c r="V2539" s="116">
        <v>0</v>
      </c>
      <c r="X2539" s="69">
        <v>3.8635272000000001E-4</v>
      </c>
    </row>
    <row r="2540" spans="1:24" ht="14.4">
      <c r="A2540" t="s">
        <v>2831</v>
      </c>
      <c r="B2540" s="112" t="s">
        <v>265</v>
      </c>
      <c r="C2540" s="113" t="str">
        <f t="shared" si="473"/>
        <v>M.020.13.105</v>
      </c>
      <c r="D2540" s="9" t="s">
        <v>1300</v>
      </c>
      <c r="E2540" s="112" t="s">
        <v>362</v>
      </c>
      <c r="F2540" s="115" t="str">
        <f t="shared" si="474"/>
        <v>Cheese Mozzarella in plastic boxper 250 gram NL</v>
      </c>
      <c r="G2540" s="146">
        <v>6.1650736666666663</v>
      </c>
      <c r="H2540" s="8">
        <f t="shared" si="481"/>
        <v>6.1650736666666663</v>
      </c>
      <c r="J2540" s="169">
        <v>1.2246282113334899</v>
      </c>
      <c r="K2540" s="8">
        <f t="shared" si="482"/>
        <v>1.2246282113334899</v>
      </c>
      <c r="L2540" s="170">
        <v>2.1397648999999999E-7</v>
      </c>
      <c r="M2540" s="170">
        <v>0.27028521535700001</v>
      </c>
      <c r="N2540" s="170">
        <v>2.9581731999999999E-2</v>
      </c>
      <c r="O2540" s="170">
        <v>0.92476104999999997</v>
      </c>
      <c r="Q2540" s="69">
        <v>0</v>
      </c>
      <c r="S2540" s="116">
        <v>0.17374980000000001</v>
      </c>
      <c r="T2540" s="116">
        <v>0.16401439000000001</v>
      </c>
      <c r="U2540" s="116">
        <v>9.7354122999999994E-3</v>
      </c>
      <c r="V2540" s="116">
        <v>0</v>
      </c>
      <c r="X2540" s="69">
        <v>2.5926437999999999E-4</v>
      </c>
    </row>
    <row r="2541" spans="1:24" ht="14.4">
      <c r="A2541" t="s">
        <v>2832</v>
      </c>
      <c r="B2541" s="112" t="s">
        <v>265</v>
      </c>
      <c r="C2541" s="113" t="str">
        <f t="shared" si="473"/>
        <v>M.020.13.106</v>
      </c>
      <c r="D2541" s="9" t="s">
        <v>1300</v>
      </c>
      <c r="E2541" s="112" t="s">
        <v>362</v>
      </c>
      <c r="F2541" s="115" t="str">
        <f t="shared" si="474"/>
        <v>Cheese old 48+ in plastic boxper 250 gram NL</v>
      </c>
      <c r="G2541" s="146">
        <v>9.5486526666666673</v>
      </c>
      <c r="H2541" s="8">
        <f t="shared" si="481"/>
        <v>9.5486526666666673</v>
      </c>
      <c r="J2541" s="169">
        <v>1.8966676489789001</v>
      </c>
      <c r="K2541" s="8">
        <f t="shared" si="482"/>
        <v>1.8966676489789001</v>
      </c>
      <c r="L2541" s="170">
        <v>3.2906499999999999E-7</v>
      </c>
      <c r="M2541" s="170">
        <v>0.41905670391390004</v>
      </c>
      <c r="N2541" s="170">
        <v>4.5312716000000003E-2</v>
      </c>
      <c r="O2541" s="170">
        <v>1.4322979</v>
      </c>
      <c r="Q2541" s="69">
        <v>0</v>
      </c>
      <c r="S2541" s="116">
        <v>0.26925063999999999</v>
      </c>
      <c r="T2541" s="116">
        <v>0.25414596</v>
      </c>
      <c r="U2541" s="116">
        <v>1.5104677E-2</v>
      </c>
      <c r="V2541" s="116">
        <v>0</v>
      </c>
      <c r="X2541" s="69">
        <v>4.0155828000000001E-4</v>
      </c>
    </row>
    <row r="2542" spans="1:24" ht="14.4">
      <c r="A2542" t="s">
        <v>2833</v>
      </c>
      <c r="B2542" s="112" t="s">
        <v>265</v>
      </c>
      <c r="C2542" s="113" t="str">
        <f t="shared" si="473"/>
        <v>M.020.13.107</v>
      </c>
      <c r="D2542" s="9" t="s">
        <v>1300</v>
      </c>
      <c r="E2542" s="112" t="s">
        <v>362</v>
      </c>
      <c r="F2542" s="115" t="str">
        <f t="shared" si="474"/>
        <v>Cheese spread 48+ in plastic boxper 250 gram NL</v>
      </c>
      <c r="G2542" s="146">
        <v>6.1394153999999999</v>
      </c>
      <c r="H2542" s="8">
        <f t="shared" si="481"/>
        <v>6.1394153999999999</v>
      </c>
      <c r="J2542" s="169">
        <v>1.2118882514178499</v>
      </c>
      <c r="K2542" s="8">
        <f t="shared" si="482"/>
        <v>1.2118882514178499</v>
      </c>
      <c r="L2542" s="170">
        <v>2.1135135E-7</v>
      </c>
      <c r="M2542" s="170">
        <v>0.26487418506650001</v>
      </c>
      <c r="N2542" s="170">
        <v>2.6101545E-2</v>
      </c>
      <c r="O2542" s="170">
        <v>0.92091230999999996</v>
      </c>
      <c r="Q2542" s="69">
        <v>0</v>
      </c>
      <c r="S2542" s="116">
        <v>0.17180271</v>
      </c>
      <c r="T2542" s="116">
        <v>0.16217338000000001</v>
      </c>
      <c r="U2542" s="116">
        <v>9.6293300999999998E-3</v>
      </c>
      <c r="V2542" s="116">
        <v>0</v>
      </c>
      <c r="X2542" s="69">
        <v>2.5689506000000002E-4</v>
      </c>
    </row>
    <row r="2543" spans="1:24" ht="14.4">
      <c r="B2543" s="112"/>
      <c r="C2543" s="113"/>
      <c r="D2543" s="1" t="s">
        <v>1301</v>
      </c>
      <c r="E2543" s="112"/>
      <c r="H2543" s="8"/>
      <c r="Q2543"/>
    </row>
    <row r="2544" spans="1:24" ht="14.4">
      <c r="A2544" t="s">
        <v>2834</v>
      </c>
      <c r="B2544" s="112" t="s">
        <v>265</v>
      </c>
      <c r="C2544" s="113" t="str">
        <f t="shared" si="473"/>
        <v>M.020.14.101</v>
      </c>
      <c r="D2544" s="9" t="s">
        <v>1301</v>
      </c>
      <c r="E2544" s="112" t="s">
        <v>362</v>
      </c>
      <c r="F2544" s="115" t="str">
        <f t="shared" si="474"/>
        <v>Stock cubes in cardboard box NL</v>
      </c>
      <c r="G2544" s="146">
        <v>1.4639064666666666</v>
      </c>
      <c r="H2544" s="8">
        <f t="shared" ref="H2544:H2546" si="483">G2544</f>
        <v>1.4639064666666666</v>
      </c>
      <c r="J2544" s="169">
        <v>0.31278539101118996</v>
      </c>
      <c r="K2544" s="8">
        <f t="shared" ref="K2544:K2546" si="484">J2544</f>
        <v>0.31278539101118996</v>
      </c>
      <c r="L2544" s="170">
        <v>1.9552549E-7</v>
      </c>
      <c r="M2544" s="170">
        <v>7.6646708485700002E-2</v>
      </c>
      <c r="N2544" s="170">
        <v>1.6552516999999999E-2</v>
      </c>
      <c r="O2544" s="170">
        <v>0.21958596999999999</v>
      </c>
      <c r="Q2544" s="69">
        <v>0</v>
      </c>
      <c r="S2544" s="116">
        <v>4.1486879999999997E-2</v>
      </c>
      <c r="T2544" s="116">
        <v>3.8615049999999998E-2</v>
      </c>
      <c r="U2544" s="116">
        <v>2.8718302000000002E-3</v>
      </c>
      <c r="V2544" s="116">
        <v>0</v>
      </c>
      <c r="X2544" s="172">
        <v>7.2978154E-5</v>
      </c>
    </row>
    <row r="2545" spans="1:24" ht="14.4">
      <c r="A2545" t="s">
        <v>4083</v>
      </c>
      <c r="B2545" s="112" t="s">
        <v>265</v>
      </c>
      <c r="C2545" s="113" t="str">
        <f t="shared" si="473"/>
        <v>M.020.14.102</v>
      </c>
      <c r="D2545" s="9" t="s">
        <v>1301</v>
      </c>
      <c r="E2545" s="112" t="s">
        <v>362</v>
      </c>
      <c r="F2545" s="115" t="str">
        <f t="shared" si="474"/>
        <v>Parsley in Germany</v>
      </c>
      <c r="G2545" s="146">
        <v>5.3444855999999999E-2</v>
      </c>
      <c r="H2545" s="8">
        <f t="shared" si="483"/>
        <v>5.3444855999999999E-2</v>
      </c>
      <c r="J2545" s="169">
        <v>9.1578042623755955E-3</v>
      </c>
      <c r="K2545" s="8">
        <f t="shared" si="484"/>
        <v>9.1578042623755955E-3</v>
      </c>
      <c r="L2545" s="170">
        <v>1.4778044599999998E-4</v>
      </c>
      <c r="M2545" s="170">
        <v>3.6795543599999999E-4</v>
      </c>
      <c r="N2545" s="170">
        <v>6.2533998037559563E-4</v>
      </c>
      <c r="O2545" s="170">
        <v>8.0167283999999991E-3</v>
      </c>
      <c r="Q2545" s="69">
        <v>0.16011374</v>
      </c>
      <c r="S2545" s="116">
        <v>9.7572996000000001E-4</v>
      </c>
      <c r="T2545" s="116">
        <v>9.2220180000000004E-4</v>
      </c>
      <c r="U2545" s="116">
        <v>4.3485573000000002E-5</v>
      </c>
      <c r="V2545" s="116">
        <v>1.0042595000000001E-5</v>
      </c>
      <c r="X2545" s="172">
        <v>1.8101707000000001E-6</v>
      </c>
    </row>
    <row r="2546" spans="1:24" ht="14.4">
      <c r="A2546" t="s">
        <v>4084</v>
      </c>
      <c r="B2546" s="112" t="s">
        <v>265</v>
      </c>
      <c r="C2546" s="113" t="str">
        <f t="shared" si="473"/>
        <v>M.020.14.103</v>
      </c>
      <c r="D2546" s="9" t="s">
        <v>1301</v>
      </c>
      <c r="E2546" s="112" t="s">
        <v>362</v>
      </c>
      <c r="F2546" s="115" t="str">
        <f t="shared" si="474"/>
        <v>Mint (peppermint) at the farm gate</v>
      </c>
      <c r="G2546" s="146">
        <v>0.14114059333333334</v>
      </c>
      <c r="H2546" s="8">
        <f t="shared" si="483"/>
        <v>0.14114059333333334</v>
      </c>
      <c r="J2546" s="169">
        <v>2.6657186522558315E-2</v>
      </c>
      <c r="K2546" s="8">
        <f t="shared" si="484"/>
        <v>2.6657186522558315E-2</v>
      </c>
      <c r="L2546" s="170">
        <v>8.4655390231000004E-4</v>
      </c>
      <c r="M2546" s="170">
        <v>1.6332861252000002E-3</v>
      </c>
      <c r="N2546" s="170">
        <v>3.0062574950483162E-3</v>
      </c>
      <c r="O2546" s="170">
        <v>2.1171089000000001E-2</v>
      </c>
      <c r="Q2546" s="69">
        <v>1.9401481</v>
      </c>
      <c r="S2546" s="116">
        <v>2.6798429999999999E-3</v>
      </c>
      <c r="T2546" s="116">
        <v>2.5229507000000002E-3</v>
      </c>
      <c r="U2546" s="116">
        <v>1.1586997E-4</v>
      </c>
      <c r="V2546" s="116">
        <v>4.1022351000000001E-5</v>
      </c>
      <c r="X2546" s="172">
        <v>6.5683632E-6</v>
      </c>
    </row>
    <row r="2547" spans="1:24" ht="14.4">
      <c r="B2547" s="112"/>
      <c r="C2547" s="113"/>
      <c r="D2547" s="1" t="s">
        <v>1302</v>
      </c>
      <c r="E2547" s="112"/>
      <c r="H2547" s="8"/>
      <c r="Q2547"/>
      <c r="X2547" s="3"/>
    </row>
    <row r="2548" spans="1:24" ht="14.4">
      <c r="A2548" t="s">
        <v>2835</v>
      </c>
      <c r="B2548" s="112" t="s">
        <v>265</v>
      </c>
      <c r="C2548" s="113" t="str">
        <f t="shared" si="473"/>
        <v>M.020.15.102</v>
      </c>
      <c r="D2548" s="9" t="s">
        <v>1302</v>
      </c>
      <c r="E2548" s="112" t="s">
        <v>362</v>
      </c>
      <c r="F2548" s="115" t="str">
        <f t="shared" si="474"/>
        <v>Cream, whipped in multilayer carton per 1000 ml NL</v>
      </c>
      <c r="G2548" s="146">
        <v>4.9970954666666669</v>
      </c>
      <c r="H2548" s="8">
        <f t="shared" ref="H2548:H2562" si="485">G2548</f>
        <v>4.9970954666666669</v>
      </c>
      <c r="J2548" s="169">
        <v>0.99216045788793994</v>
      </c>
      <c r="K2548" s="8">
        <f t="shared" ref="K2548:K2562" si="486">J2548</f>
        <v>0.99216045788793994</v>
      </c>
      <c r="L2548" s="170">
        <v>1.6468544E-7</v>
      </c>
      <c r="M2548" s="170">
        <v>0.22182709020249999</v>
      </c>
      <c r="N2548" s="170">
        <v>2.0768882999999998E-2</v>
      </c>
      <c r="O2548" s="170">
        <v>0.74956431999999995</v>
      </c>
      <c r="Q2548" s="69">
        <v>0</v>
      </c>
      <c r="S2548" s="116">
        <v>0.14165691</v>
      </c>
      <c r="T2548" s="116">
        <v>0.13362610999999999</v>
      </c>
      <c r="U2548" s="116">
        <v>8.0308041000000004E-3</v>
      </c>
      <c r="V2548" s="116">
        <v>0</v>
      </c>
      <c r="X2548" s="69">
        <v>2.1048181000000001E-4</v>
      </c>
    </row>
    <row r="2549" spans="1:24" ht="14.4">
      <c r="A2549" t="s">
        <v>2836</v>
      </c>
      <c r="B2549" s="112" t="s">
        <v>265</v>
      </c>
      <c r="C2549" s="113" t="str">
        <f t="shared" si="473"/>
        <v>M.020.15.103</v>
      </c>
      <c r="D2549" s="9" t="s">
        <v>1302</v>
      </c>
      <c r="E2549" s="112" t="s">
        <v>362</v>
      </c>
      <c r="F2549" s="115" t="str">
        <f t="shared" si="474"/>
        <v>Custard several flavours, full fat in multilayer carton per 1000 ml NL</v>
      </c>
      <c r="G2549" s="146">
        <v>1.3989189333333334</v>
      </c>
      <c r="H2549" s="8">
        <f t="shared" si="485"/>
        <v>1.3989189333333334</v>
      </c>
      <c r="J2549" s="169">
        <v>0.27395044994194101</v>
      </c>
      <c r="K2549" s="8">
        <f t="shared" si="486"/>
        <v>0.27395044994194101</v>
      </c>
      <c r="L2549" s="170">
        <v>7.5689141000000006E-8</v>
      </c>
      <c r="M2549" s="170">
        <v>5.6535488752799998E-2</v>
      </c>
      <c r="N2549" s="170">
        <v>7.5770454999999999E-3</v>
      </c>
      <c r="O2549" s="170">
        <v>0.20983784</v>
      </c>
      <c r="Q2549" s="69">
        <v>0</v>
      </c>
      <c r="S2549" s="116">
        <v>3.7513233E-2</v>
      </c>
      <c r="T2549" s="116">
        <v>3.5395672000000003E-2</v>
      </c>
      <c r="U2549" s="116">
        <v>2.1175605999999999E-3</v>
      </c>
      <c r="V2549" s="116">
        <v>0</v>
      </c>
      <c r="X2549" s="172">
        <v>5.8943538E-5</v>
      </c>
    </row>
    <row r="2550" spans="1:24" ht="14.4">
      <c r="A2550" t="s">
        <v>2837</v>
      </c>
      <c r="B2550" s="112" t="s">
        <v>265</v>
      </c>
      <c r="C2550" s="113" t="str">
        <f t="shared" si="473"/>
        <v>M.020.15.104</v>
      </c>
      <c r="D2550" s="9" t="s">
        <v>1302</v>
      </c>
      <c r="E2550" s="112" t="s">
        <v>362</v>
      </c>
      <c r="F2550" s="115" t="str">
        <f t="shared" si="474"/>
        <v>Custard vanilla, full fat in multilayer carton per 1000 ml NL</v>
      </c>
      <c r="G2550" s="146">
        <v>1.3989189333333334</v>
      </c>
      <c r="H2550" s="8">
        <f t="shared" si="485"/>
        <v>1.3989189333333334</v>
      </c>
      <c r="J2550" s="169">
        <v>0.27395044994194101</v>
      </c>
      <c r="K2550" s="8">
        <f t="shared" si="486"/>
        <v>0.27395044994194101</v>
      </c>
      <c r="L2550" s="170">
        <v>7.5689141000000006E-8</v>
      </c>
      <c r="M2550" s="170">
        <v>5.6535488752799998E-2</v>
      </c>
      <c r="N2550" s="170">
        <v>7.5770454999999999E-3</v>
      </c>
      <c r="O2550" s="170">
        <v>0.20983784</v>
      </c>
      <c r="Q2550" s="69">
        <v>0</v>
      </c>
      <c r="S2550" s="116">
        <v>3.7513233E-2</v>
      </c>
      <c r="T2550" s="116">
        <v>3.5395672000000003E-2</v>
      </c>
      <c r="U2550" s="116">
        <v>2.1175605999999999E-3</v>
      </c>
      <c r="V2550" s="116">
        <v>0</v>
      </c>
      <c r="X2550" s="172">
        <v>5.8943538E-5</v>
      </c>
    </row>
    <row r="2551" spans="1:24" ht="14.4">
      <c r="A2551" t="s">
        <v>2838</v>
      </c>
      <c r="B2551" s="112" t="s">
        <v>265</v>
      </c>
      <c r="C2551" s="113" t="str">
        <f t="shared" si="473"/>
        <v>M.020.15.105</v>
      </c>
      <c r="D2551" s="9" t="s">
        <v>1302</v>
      </c>
      <c r="E2551" s="112" t="s">
        <v>362</v>
      </c>
      <c r="F2551" s="115" t="str">
        <f t="shared" si="474"/>
        <v>Fromage frais, full fat in plastic boxper 250 gram NL</v>
      </c>
      <c r="G2551" s="146">
        <v>3.2675025333333334</v>
      </c>
      <c r="H2551" s="8">
        <f t="shared" si="485"/>
        <v>3.2675025333333334</v>
      </c>
      <c r="J2551" s="169">
        <v>0.64004408790492995</v>
      </c>
      <c r="K2551" s="8">
        <f t="shared" si="486"/>
        <v>0.64004408790492995</v>
      </c>
      <c r="L2551" s="170">
        <v>1.3026523E-7</v>
      </c>
      <c r="M2551" s="170">
        <v>0.13500127863969999</v>
      </c>
      <c r="N2551" s="170">
        <v>1.4917299E-2</v>
      </c>
      <c r="O2551" s="170">
        <v>0.49012538</v>
      </c>
      <c r="Q2551" s="69">
        <v>0</v>
      </c>
      <c r="S2551" s="116">
        <v>8.9493809999999993E-2</v>
      </c>
      <c r="T2551" s="116">
        <v>8.4561006999999994E-2</v>
      </c>
      <c r="U2551" s="116">
        <v>4.9328030000000004E-3</v>
      </c>
      <c r="V2551" s="116">
        <v>0</v>
      </c>
      <c r="X2551" s="69">
        <v>1.3597351999999999E-4</v>
      </c>
    </row>
    <row r="2552" spans="1:24" ht="14.4">
      <c r="A2552" t="s">
        <v>2839</v>
      </c>
      <c r="B2552" s="112" t="s">
        <v>265</v>
      </c>
      <c r="C2552" s="113" t="str">
        <f t="shared" si="473"/>
        <v>M.020.15.106</v>
      </c>
      <c r="D2552" s="9" t="s">
        <v>1302</v>
      </c>
      <c r="E2552" s="112" t="s">
        <v>362</v>
      </c>
      <c r="F2552" s="115" t="str">
        <f t="shared" si="474"/>
        <v>Ice cream, dairy cream based frozen in cardboard box NL</v>
      </c>
      <c r="G2552" s="146">
        <v>2.9733623333333332</v>
      </c>
      <c r="H2552" s="8">
        <f t="shared" si="485"/>
        <v>2.9733623333333332</v>
      </c>
      <c r="J2552" s="169">
        <v>0.58401496617464999</v>
      </c>
      <c r="K2552" s="8">
        <f t="shared" si="486"/>
        <v>0.58401496617464999</v>
      </c>
      <c r="L2552" s="170">
        <v>1.7658355E-7</v>
      </c>
      <c r="M2552" s="170">
        <v>0.12571861759109998</v>
      </c>
      <c r="N2552" s="170">
        <v>1.2291822000000001E-2</v>
      </c>
      <c r="O2552" s="170">
        <v>0.44600434999999999</v>
      </c>
      <c r="Q2552" s="69">
        <v>0</v>
      </c>
      <c r="S2552" s="116">
        <v>8.1147958000000006E-2</v>
      </c>
      <c r="T2552" s="116">
        <v>7.6621139000000005E-2</v>
      </c>
      <c r="U2552" s="116">
        <v>4.5268195999999998E-3</v>
      </c>
      <c r="V2552" s="116">
        <v>0</v>
      </c>
      <c r="X2552" s="69">
        <v>1.2765556E-4</v>
      </c>
    </row>
    <row r="2553" spans="1:24" ht="14.4">
      <c r="A2553" t="s">
        <v>2840</v>
      </c>
      <c r="B2553" s="112" t="s">
        <v>265</v>
      </c>
      <c r="C2553" s="113" t="str">
        <f t="shared" si="473"/>
        <v>M.020.15.107</v>
      </c>
      <c r="D2553" s="9" t="s">
        <v>1302</v>
      </c>
      <c r="E2553" s="112" t="s">
        <v>362</v>
      </c>
      <c r="F2553" s="115" t="str">
        <f t="shared" si="474"/>
        <v>Milk chocolate-, flavoured full fat in multilayer carton per 1000 ml NL</v>
      </c>
      <c r="G2553" s="146">
        <v>1.9900980000000001</v>
      </c>
      <c r="H2553" s="8">
        <f t="shared" si="485"/>
        <v>1.9900980000000001</v>
      </c>
      <c r="J2553" s="169">
        <v>0.38332411968317004</v>
      </c>
      <c r="K2553" s="8">
        <f t="shared" si="486"/>
        <v>0.38332411968317004</v>
      </c>
      <c r="L2553" s="170">
        <v>1.4363806999999999E-7</v>
      </c>
      <c r="M2553" s="170">
        <v>7.7397480945100003E-2</v>
      </c>
      <c r="N2553" s="170">
        <v>7.4117951000000001E-3</v>
      </c>
      <c r="O2553" s="170">
        <v>0.29851470000000002</v>
      </c>
      <c r="Q2553" s="69">
        <v>0</v>
      </c>
      <c r="S2553" s="116">
        <v>5.1068605000000003E-2</v>
      </c>
      <c r="T2553" s="116">
        <v>4.7658796000000003E-2</v>
      </c>
      <c r="U2553" s="116">
        <v>3.4098091999999998E-3</v>
      </c>
      <c r="V2553" s="116">
        <v>0</v>
      </c>
      <c r="X2553" s="172">
        <v>8.5118564000000003E-5</v>
      </c>
    </row>
    <row r="2554" spans="1:24" ht="14.4">
      <c r="A2554" t="s">
        <v>2841</v>
      </c>
      <c r="B2554" s="112" t="s">
        <v>265</v>
      </c>
      <c r="C2554" s="113" t="str">
        <f t="shared" si="473"/>
        <v>M.020.15.108</v>
      </c>
      <c r="D2554" s="9" t="s">
        <v>1302</v>
      </c>
      <c r="E2554" s="112" t="s">
        <v>362</v>
      </c>
      <c r="F2554" s="115" t="str">
        <f t="shared" si="474"/>
        <v>Milk chocolate-, flavoured semi-skimmed in multilayer carton per 1000 ml NL</v>
      </c>
      <c r="G2554" s="146">
        <v>1.6920257333333333</v>
      </c>
      <c r="H2554" s="8">
        <f t="shared" si="485"/>
        <v>1.6920257333333333</v>
      </c>
      <c r="J2554" s="169">
        <v>0.32415575937047997</v>
      </c>
      <c r="K2554" s="8">
        <f t="shared" si="486"/>
        <v>0.32415575937047997</v>
      </c>
      <c r="L2554" s="170">
        <v>1.3438307999999999E-7</v>
      </c>
      <c r="M2554" s="170">
        <v>6.4142166687399998E-2</v>
      </c>
      <c r="N2554" s="170">
        <v>6.2095982999999999E-3</v>
      </c>
      <c r="O2554" s="170">
        <v>0.25380385999999999</v>
      </c>
      <c r="Q2554" s="69">
        <v>0</v>
      </c>
      <c r="S2554" s="116">
        <v>4.2598523999999999E-2</v>
      </c>
      <c r="T2554" s="116">
        <v>3.9666655000000002E-2</v>
      </c>
      <c r="U2554" s="116">
        <v>2.9318689000000001E-3</v>
      </c>
      <c r="V2554" s="116">
        <v>0</v>
      </c>
      <c r="X2554" s="172">
        <v>7.2588102000000003E-5</v>
      </c>
    </row>
    <row r="2555" spans="1:24" ht="14.4">
      <c r="A2555" t="s">
        <v>2842</v>
      </c>
      <c r="B2555" s="112" t="s">
        <v>265</v>
      </c>
      <c r="C2555" s="113" t="str">
        <f t="shared" si="473"/>
        <v>M.020.15.109</v>
      </c>
      <c r="D2555" s="9" t="s">
        <v>1302</v>
      </c>
      <c r="E2555" s="112" t="s">
        <v>362</v>
      </c>
      <c r="F2555" s="115" t="str">
        <f t="shared" si="474"/>
        <v>Milk, semi-skimmed in multilayer carton per 1000 ml NL</v>
      </c>
      <c r="G2555" s="146">
        <v>1.2379859333333334</v>
      </c>
      <c r="H2555" s="8">
        <f t="shared" si="485"/>
        <v>1.2379859333333334</v>
      </c>
      <c r="J2555" s="169">
        <v>0.24542659246756401</v>
      </c>
      <c r="K2555" s="8">
        <f t="shared" si="486"/>
        <v>0.24542659246756401</v>
      </c>
      <c r="L2555" s="170">
        <v>5.4525263999999998E-8</v>
      </c>
      <c r="M2555" s="170">
        <v>5.3762475442300006E-2</v>
      </c>
      <c r="N2555" s="170">
        <v>5.9661725000000002E-3</v>
      </c>
      <c r="O2555" s="170">
        <v>0.18569789</v>
      </c>
      <c r="Q2555" s="69">
        <v>0</v>
      </c>
      <c r="S2555" s="116">
        <v>3.4535226000000002E-2</v>
      </c>
      <c r="T2555" s="116">
        <v>3.2602634999999998E-2</v>
      </c>
      <c r="U2555" s="116">
        <v>1.932591E-3</v>
      </c>
      <c r="V2555" s="116">
        <v>0</v>
      </c>
      <c r="X2555" s="172">
        <v>5.2534902999999999E-5</v>
      </c>
    </row>
    <row r="2556" spans="1:24" ht="14.4">
      <c r="A2556" t="s">
        <v>2843</v>
      </c>
      <c r="B2556" s="112" t="s">
        <v>265</v>
      </c>
      <c r="C2556" s="113" t="str">
        <f t="shared" si="473"/>
        <v>M.020.15.110</v>
      </c>
      <c r="D2556" s="9" t="s">
        <v>1302</v>
      </c>
      <c r="E2556" s="112" t="s">
        <v>362</v>
      </c>
      <c r="F2556" s="115" t="str">
        <f t="shared" si="474"/>
        <v>Milk, skimmed in multilayer carton per 1000 ml NL</v>
      </c>
      <c r="G2556" s="146">
        <v>1.0980333333333334</v>
      </c>
      <c r="H2556" s="8">
        <f t="shared" si="485"/>
        <v>1.0980333333333334</v>
      </c>
      <c r="J2556" s="169">
        <v>0.21764551459707798</v>
      </c>
      <c r="K2556" s="8">
        <f t="shared" si="486"/>
        <v>0.21764551459707798</v>
      </c>
      <c r="L2556" s="170">
        <v>5.0179678E-8</v>
      </c>
      <c r="M2556" s="170">
        <v>4.7538754617400002E-2</v>
      </c>
      <c r="N2556" s="170">
        <v>5.4017097999999996E-3</v>
      </c>
      <c r="O2556" s="170">
        <v>0.16470499999999999</v>
      </c>
      <c r="Q2556" s="69">
        <v>0</v>
      </c>
      <c r="S2556" s="116">
        <v>3.0558304000000001E-2</v>
      </c>
      <c r="T2556" s="116">
        <v>2.8850119E-2</v>
      </c>
      <c r="U2556" s="116">
        <v>1.7081857000000001E-3</v>
      </c>
      <c r="V2556" s="116">
        <v>0</v>
      </c>
      <c r="X2556" s="172">
        <v>4.6651518999999997E-5</v>
      </c>
    </row>
    <row r="2557" spans="1:24" ht="14.4">
      <c r="A2557" t="s">
        <v>2844</v>
      </c>
      <c r="B2557" s="112" t="s">
        <v>265</v>
      </c>
      <c r="C2557" s="113" t="str">
        <f t="shared" si="473"/>
        <v>M.020.15.111</v>
      </c>
      <c r="D2557" s="9" t="s">
        <v>1302</v>
      </c>
      <c r="E2557" s="112" t="s">
        <v>362</v>
      </c>
      <c r="F2557" s="115" t="str">
        <f t="shared" si="474"/>
        <v>Milk, whole in multilayer carton per 1000 ml NL</v>
      </c>
      <c r="G2557" s="146">
        <v>1.4292246666666668</v>
      </c>
      <c r="H2557" s="8">
        <f t="shared" si="485"/>
        <v>1.4292246666666668</v>
      </c>
      <c r="J2557" s="169">
        <v>0.28338811171761003</v>
      </c>
      <c r="K2557" s="8">
        <f t="shared" si="486"/>
        <v>0.28338811171761003</v>
      </c>
      <c r="L2557" s="170">
        <v>6.0462810000000002E-8</v>
      </c>
      <c r="M2557" s="170">
        <v>6.2266866654799996E-2</v>
      </c>
      <c r="N2557" s="170">
        <v>6.7374846000000004E-3</v>
      </c>
      <c r="O2557" s="170">
        <v>0.21438370000000001</v>
      </c>
      <c r="Q2557" s="69">
        <v>0</v>
      </c>
      <c r="S2557" s="116">
        <v>3.9969505000000002E-2</v>
      </c>
      <c r="T2557" s="116">
        <v>3.7730275000000001E-2</v>
      </c>
      <c r="U2557" s="116">
        <v>2.2392302000000001E-3</v>
      </c>
      <c r="V2557" s="116">
        <v>0</v>
      </c>
      <c r="X2557" s="172">
        <v>6.0574239E-5</v>
      </c>
    </row>
    <row r="2558" spans="1:24" ht="14.4">
      <c r="A2558" t="s">
        <v>2845</v>
      </c>
      <c r="B2558" s="112" t="s">
        <v>265</v>
      </c>
      <c r="C2558" s="113" t="str">
        <f t="shared" si="473"/>
        <v>M.020.15.112</v>
      </c>
      <c r="D2558" s="9" t="s">
        <v>1302</v>
      </c>
      <c r="E2558" s="112" t="s">
        <v>362</v>
      </c>
      <c r="F2558" s="115" t="str">
        <f t="shared" si="474"/>
        <v>Yoghurt, drink w sweeteners  in multilayer carton per 1000 ml NL</v>
      </c>
      <c r="G2558" s="146">
        <v>1.2599484666666667</v>
      </c>
      <c r="H2558" s="8">
        <f t="shared" si="485"/>
        <v>1.2599484666666667</v>
      </c>
      <c r="J2558" s="169">
        <v>0.243795523509306</v>
      </c>
      <c r="K2558" s="8">
        <f t="shared" si="486"/>
        <v>0.243795523509306</v>
      </c>
      <c r="L2558" s="170">
        <v>7.0301505999999998E-8</v>
      </c>
      <c r="M2558" s="170">
        <v>4.7925887807800008E-2</v>
      </c>
      <c r="N2558" s="170">
        <v>6.8772954000000004E-3</v>
      </c>
      <c r="O2558" s="170">
        <v>0.18899226999999999</v>
      </c>
      <c r="Q2558" s="69">
        <v>0</v>
      </c>
      <c r="S2558" s="116">
        <v>3.2902751000000001E-2</v>
      </c>
      <c r="T2558" s="116">
        <v>3.106453E-2</v>
      </c>
      <c r="U2558" s="116">
        <v>1.8382203999999999E-3</v>
      </c>
      <c r="V2558" s="116">
        <v>0</v>
      </c>
      <c r="X2558" s="172">
        <v>5.2357539999999997E-5</v>
      </c>
    </row>
    <row r="2559" spans="1:24" ht="14.4">
      <c r="A2559" t="s">
        <v>2846</v>
      </c>
      <c r="B2559" s="112" t="s">
        <v>265</v>
      </c>
      <c r="C2559" s="113" t="str">
        <f t="shared" si="473"/>
        <v>M.020.15.113</v>
      </c>
      <c r="D2559" s="9" t="s">
        <v>1302</v>
      </c>
      <c r="E2559" s="112" t="s">
        <v>362</v>
      </c>
      <c r="F2559" s="115" t="str">
        <f t="shared" si="474"/>
        <v>Yoghurt, full fat in multilayer carton per 1000 ml NL</v>
      </c>
      <c r="G2559" s="146">
        <v>1.6143086</v>
      </c>
      <c r="H2559" s="8">
        <f t="shared" si="485"/>
        <v>1.6143086</v>
      </c>
      <c r="J2559" s="169">
        <v>0.31301075320932503</v>
      </c>
      <c r="K2559" s="8">
        <f t="shared" si="486"/>
        <v>0.31301075320932503</v>
      </c>
      <c r="L2559" s="170">
        <v>7.6464625000000006E-8</v>
      </c>
      <c r="M2559" s="170">
        <v>6.3028528844700005E-2</v>
      </c>
      <c r="N2559" s="170">
        <v>7.8358578999999998E-3</v>
      </c>
      <c r="O2559" s="170">
        <v>0.24214628999999999</v>
      </c>
      <c r="Q2559" s="69">
        <v>0</v>
      </c>
      <c r="S2559" s="116">
        <v>4.2882743000000001E-2</v>
      </c>
      <c r="T2559" s="116">
        <v>4.0491263999999999E-2</v>
      </c>
      <c r="U2559" s="116">
        <v>2.3914792999999998E-3</v>
      </c>
      <c r="V2559" s="116">
        <v>0</v>
      </c>
      <c r="X2559" s="172">
        <v>6.6808756999999999E-5</v>
      </c>
    </row>
    <row r="2560" spans="1:24" ht="14.4">
      <c r="A2560" t="s">
        <v>2847</v>
      </c>
      <c r="B2560" s="112" t="s">
        <v>265</v>
      </c>
      <c r="C2560" s="113" t="str">
        <f t="shared" si="473"/>
        <v>M.020.15.114</v>
      </c>
      <c r="D2560" s="9" t="s">
        <v>1302</v>
      </c>
      <c r="E2560" s="112" t="s">
        <v>362</v>
      </c>
      <c r="F2560" s="115" t="str">
        <f t="shared" si="474"/>
        <v>Yoghurt, half fat in multilayer carton per 1000 ml NL</v>
      </c>
      <c r="G2560" s="146">
        <v>1.4230698666666668</v>
      </c>
      <c r="H2560" s="8">
        <f t="shared" si="485"/>
        <v>1.4230698666666668</v>
      </c>
      <c r="J2560" s="169">
        <v>0.27504923395928005</v>
      </c>
      <c r="K2560" s="8">
        <f t="shared" si="486"/>
        <v>0.27504923395928005</v>
      </c>
      <c r="L2560" s="170">
        <v>7.0527080000000006E-8</v>
      </c>
      <c r="M2560" s="170">
        <v>5.4524137632200008E-2</v>
      </c>
      <c r="N2560" s="170">
        <v>7.0645457999999996E-3</v>
      </c>
      <c r="O2560" s="170">
        <v>0.21346048000000001</v>
      </c>
      <c r="Q2560" s="69">
        <v>0</v>
      </c>
      <c r="S2560" s="116">
        <v>3.7448464000000001E-2</v>
      </c>
      <c r="T2560" s="116">
        <v>3.5363624000000003E-2</v>
      </c>
      <c r="U2560" s="116">
        <v>2.0848401000000002E-3</v>
      </c>
      <c r="V2560" s="116">
        <v>0</v>
      </c>
      <c r="X2560" s="172">
        <v>5.8769420000000002E-5</v>
      </c>
    </row>
    <row r="2561" spans="1:24" ht="14.4">
      <c r="A2561" t="s">
        <v>2848</v>
      </c>
      <c r="B2561" s="112" t="s">
        <v>265</v>
      </c>
      <c r="C2561" s="113" t="str">
        <f t="shared" si="473"/>
        <v>M.020.15.115</v>
      </c>
      <c r="D2561" s="9" t="s">
        <v>1302</v>
      </c>
      <c r="E2561" s="112" t="s">
        <v>362</v>
      </c>
      <c r="F2561" s="115" t="str">
        <f t="shared" si="474"/>
        <v>Yoghurt, low fat w fruit in multilayer carton per 1000 ml NL</v>
      </c>
      <c r="G2561" s="146">
        <v>1.2911067333333335</v>
      </c>
      <c r="H2561" s="8">
        <f t="shared" si="485"/>
        <v>1.2911067333333335</v>
      </c>
      <c r="J2561" s="169">
        <v>0.25346624282299401</v>
      </c>
      <c r="K2561" s="8">
        <f t="shared" si="486"/>
        <v>0.25346624282299401</v>
      </c>
      <c r="L2561" s="170">
        <v>8.0435294E-8</v>
      </c>
      <c r="M2561" s="170">
        <v>5.0458859387699999E-2</v>
      </c>
      <c r="N2561" s="170">
        <v>9.3412930000000005E-3</v>
      </c>
      <c r="O2561" s="170">
        <v>0.19366601</v>
      </c>
      <c r="Q2561" s="69">
        <v>0</v>
      </c>
      <c r="S2561" s="116">
        <v>3.3923849999999998E-2</v>
      </c>
      <c r="T2561" s="116">
        <v>3.2004912000000003E-2</v>
      </c>
      <c r="U2561" s="116">
        <v>1.9189385E-3</v>
      </c>
      <c r="V2561" s="116">
        <v>0</v>
      </c>
      <c r="X2561" s="172">
        <v>5.4486257999999999E-5</v>
      </c>
    </row>
    <row r="2562" spans="1:24" ht="14.4">
      <c r="A2562" t="s">
        <v>2849</v>
      </c>
      <c r="B2562" s="112" t="s">
        <v>265</v>
      </c>
      <c r="C2562" s="113" t="str">
        <f t="shared" si="473"/>
        <v>M.020.15.116</v>
      </c>
      <c r="D2562" s="9" t="s">
        <v>1302</v>
      </c>
      <c r="E2562" s="112" t="s">
        <v>362</v>
      </c>
      <c r="F2562" s="115" t="str">
        <f t="shared" si="474"/>
        <v>Yoghurt, low fat in multilayer carton per 1000 ml NL</v>
      </c>
      <c r="G2562" s="146">
        <v>1.2831172666666666</v>
      </c>
      <c r="H2562" s="8">
        <f t="shared" si="485"/>
        <v>1.2831172666666666</v>
      </c>
      <c r="J2562" s="169">
        <v>0.247268156188794</v>
      </c>
      <c r="K2562" s="8">
        <f t="shared" si="486"/>
        <v>0.247268156188794</v>
      </c>
      <c r="L2562" s="170">
        <v>6.6181493999999994E-8</v>
      </c>
      <c r="M2562" s="170">
        <v>4.8300416907299998E-2</v>
      </c>
      <c r="N2562" s="170">
        <v>6.5000830999999998E-3</v>
      </c>
      <c r="O2562" s="170">
        <v>0.19246758999999999</v>
      </c>
      <c r="Q2562" s="69">
        <v>0</v>
      </c>
      <c r="S2562" s="116">
        <v>3.3471542999999999E-2</v>
      </c>
      <c r="T2562" s="116">
        <v>3.1611107999999999E-2</v>
      </c>
      <c r="U2562" s="116">
        <v>1.8604347E-3</v>
      </c>
      <c r="V2562" s="116">
        <v>0</v>
      </c>
      <c r="X2562" s="172">
        <v>5.2886036E-5</v>
      </c>
    </row>
    <row r="2563" spans="1:24" ht="14.4">
      <c r="B2563" s="112"/>
      <c r="C2563" s="113"/>
      <c r="D2563" s="1" t="s">
        <v>1303</v>
      </c>
      <c r="E2563" s="112"/>
      <c r="H2563" s="8"/>
      <c r="Q2563"/>
      <c r="X2563" s="3"/>
    </row>
    <row r="2564" spans="1:24" ht="14.4">
      <c r="A2564" t="s">
        <v>2850</v>
      </c>
      <c r="B2564" s="112" t="s">
        <v>265</v>
      </c>
      <c r="C2564" s="113" t="str">
        <f t="shared" si="473"/>
        <v>M.020.16.101</v>
      </c>
      <c r="D2564" s="9" t="s">
        <v>1302</v>
      </c>
      <c r="E2564" s="112" t="s">
        <v>362</v>
      </c>
      <c r="F2564" s="115" t="str">
        <f t="shared" si="474"/>
        <v>Coffee, coffee packaging per 500 gram NL</v>
      </c>
      <c r="G2564" s="146">
        <v>3.1661250666666669</v>
      </c>
      <c r="H2564" s="8">
        <f t="shared" ref="H2564:H2578" si="487">G2564</f>
        <v>3.1661250666666669</v>
      </c>
      <c r="J2564" s="169">
        <v>0.70183316925697992</v>
      </c>
      <c r="K2564" s="8">
        <f t="shared" ref="K2564:K2578" si="488">J2564</f>
        <v>0.70183316925697992</v>
      </c>
      <c r="L2564" s="170">
        <v>4.1569698E-7</v>
      </c>
      <c r="M2564" s="170">
        <v>0.21297100355999998</v>
      </c>
      <c r="N2564" s="170">
        <v>1.3942990000000001E-2</v>
      </c>
      <c r="O2564" s="170">
        <v>0.47491876</v>
      </c>
      <c r="Q2564" s="69">
        <v>0</v>
      </c>
      <c r="S2564" s="116">
        <v>9.3278721999999994E-2</v>
      </c>
      <c r="T2564" s="116">
        <v>7.9734851999999995E-2</v>
      </c>
      <c r="U2564" s="116">
        <v>1.354387E-2</v>
      </c>
      <c r="V2564" s="116">
        <v>0</v>
      </c>
      <c r="X2564" s="69">
        <v>1.7326397E-4</v>
      </c>
    </row>
    <row r="2565" spans="1:24" ht="14.4">
      <c r="A2565" t="s">
        <v>2851</v>
      </c>
      <c r="B2565" s="112" t="s">
        <v>265</v>
      </c>
      <c r="C2565" s="113" t="str">
        <f t="shared" si="473"/>
        <v>M.020.16.102</v>
      </c>
      <c r="D2565" s="9" t="s">
        <v>1303</v>
      </c>
      <c r="E2565" s="112" t="s">
        <v>362</v>
      </c>
      <c r="F2565" s="115" t="str">
        <f t="shared" si="474"/>
        <v>Cola light soft drink w caffeine in PET bottle, returnable NL</v>
      </c>
      <c r="G2565" s="146">
        <v>0.18526056666666668</v>
      </c>
      <c r="H2565" s="8">
        <f t="shared" si="487"/>
        <v>0.18526056666666668</v>
      </c>
      <c r="J2565" s="169">
        <v>3.4583534221640004E-2</v>
      </c>
      <c r="K2565" s="8">
        <f t="shared" si="488"/>
        <v>3.4583534221640004E-2</v>
      </c>
      <c r="L2565" s="170">
        <v>1.9031980000000002E-8</v>
      </c>
      <c r="M2565" s="170">
        <v>4.5230312896600003E-3</v>
      </c>
      <c r="N2565" s="170">
        <v>2.2713988999999999E-3</v>
      </c>
      <c r="O2565" s="170">
        <v>2.7789085000000002E-2</v>
      </c>
      <c r="Q2565" s="69">
        <v>0</v>
      </c>
      <c r="S2565" s="116">
        <v>3.9944701000000004E-3</v>
      </c>
      <c r="T2565" s="116">
        <v>3.8060183000000001E-3</v>
      </c>
      <c r="U2565" s="116">
        <v>1.8845181999999999E-4</v>
      </c>
      <c r="V2565" s="116">
        <v>0</v>
      </c>
      <c r="X2565" s="172">
        <v>7.4443506999999997E-6</v>
      </c>
    </row>
    <row r="2566" spans="1:24" ht="14.4">
      <c r="A2566" t="s">
        <v>2852</v>
      </c>
      <c r="B2566" s="112" t="s">
        <v>265</v>
      </c>
      <c r="C2566" s="113" t="str">
        <f t="shared" si="473"/>
        <v>M.020.16.103</v>
      </c>
      <c r="D2566" s="9" t="s">
        <v>1303</v>
      </c>
      <c r="E2566" s="112" t="s">
        <v>362</v>
      </c>
      <c r="F2566" s="115" t="str">
        <f t="shared" si="474"/>
        <v>Ice tea in PET bottle, returnable NL</v>
      </c>
      <c r="G2566" s="146">
        <v>0.35782426000000001</v>
      </c>
      <c r="H2566" s="8">
        <f t="shared" si="487"/>
        <v>0.35782426000000001</v>
      </c>
      <c r="J2566" s="169">
        <v>8.3107163390847005E-2</v>
      </c>
      <c r="K2566" s="8">
        <f t="shared" si="488"/>
        <v>8.3107163390847005E-2</v>
      </c>
      <c r="L2566" s="170">
        <v>3.8304346999999998E-8</v>
      </c>
      <c r="M2566" s="170">
        <v>1.6075926086499999E-2</v>
      </c>
      <c r="N2566" s="170">
        <v>1.3357559999999999E-2</v>
      </c>
      <c r="O2566" s="170">
        <v>5.3673639000000002E-2</v>
      </c>
      <c r="Q2566" s="69">
        <v>0</v>
      </c>
      <c r="S2566" s="116">
        <v>9.4351004000000002E-3</v>
      </c>
      <c r="T2566" s="116">
        <v>8.7030822999999997E-3</v>
      </c>
      <c r="U2566" s="116">
        <v>7.3201815000000002E-4</v>
      </c>
      <c r="V2566" s="116">
        <v>0</v>
      </c>
      <c r="X2566" s="172">
        <v>1.6613231E-5</v>
      </c>
    </row>
    <row r="2567" spans="1:24" ht="14.4">
      <c r="A2567" t="s">
        <v>2853</v>
      </c>
      <c r="B2567" s="112" t="s">
        <v>265</v>
      </c>
      <c r="C2567" s="113" t="str">
        <f t="shared" si="473"/>
        <v>M.020.16.104</v>
      </c>
      <c r="D2567" s="9" t="s">
        <v>1303</v>
      </c>
      <c r="E2567" s="112" t="s">
        <v>362</v>
      </c>
      <c r="F2567" s="115" t="str">
        <f t="shared" si="474"/>
        <v>Juice drink, 12% in multilayer carton per 1000 ml NL</v>
      </c>
      <c r="G2567" s="146">
        <v>0.38008818</v>
      </c>
      <c r="H2567" s="8">
        <f t="shared" si="487"/>
        <v>0.38008818</v>
      </c>
      <c r="J2567" s="169">
        <v>8.2490839856894996E-2</v>
      </c>
      <c r="K2567" s="8">
        <f t="shared" si="488"/>
        <v>8.2490839856894996E-2</v>
      </c>
      <c r="L2567" s="170">
        <v>4.4697595000000001E-8</v>
      </c>
      <c r="M2567" s="170">
        <v>1.85810705593E-2</v>
      </c>
      <c r="N2567" s="170">
        <v>6.8964975999999999E-3</v>
      </c>
      <c r="O2567" s="170">
        <v>5.7013227E-2</v>
      </c>
      <c r="Q2567" s="69">
        <v>0</v>
      </c>
      <c r="S2567" s="116">
        <v>1.0687181E-2</v>
      </c>
      <c r="T2567" s="116">
        <v>1.0077855E-2</v>
      </c>
      <c r="U2567" s="116">
        <v>6.0932626000000003E-4</v>
      </c>
      <c r="V2567" s="116">
        <v>0</v>
      </c>
      <c r="X2567" s="172">
        <v>1.8206767999999999E-5</v>
      </c>
    </row>
    <row r="2568" spans="1:24" ht="14.4">
      <c r="A2568" t="s">
        <v>2854</v>
      </c>
      <c r="B2568" s="112" t="s">
        <v>265</v>
      </c>
      <c r="C2568" s="113" t="str">
        <f t="shared" si="473"/>
        <v>M.020.16.105</v>
      </c>
      <c r="D2568" s="9" t="s">
        <v>1303</v>
      </c>
      <c r="E2568" s="112" t="s">
        <v>362</v>
      </c>
      <c r="F2568" s="115" t="str">
        <f t="shared" si="474"/>
        <v>Juice drink, 8% in multilayer carton per 1000 ml NL</v>
      </c>
      <c r="G2568" s="146">
        <v>0.28411226000000001</v>
      </c>
      <c r="H2568" s="8">
        <f t="shared" si="487"/>
        <v>0.28411226000000001</v>
      </c>
      <c r="J2568" s="169">
        <v>6.1182049128133999E-2</v>
      </c>
      <c r="K2568" s="8">
        <f t="shared" si="488"/>
        <v>6.1182049128133999E-2</v>
      </c>
      <c r="L2568" s="170">
        <v>3.3558914000000002E-8</v>
      </c>
      <c r="M2568" s="170">
        <v>1.2550754369220001E-2</v>
      </c>
      <c r="N2568" s="170">
        <v>6.0144222000000002E-3</v>
      </c>
      <c r="O2568" s="170">
        <v>4.2616838999999997E-2</v>
      </c>
      <c r="Q2568" s="69">
        <v>0</v>
      </c>
      <c r="S2568" s="116">
        <v>7.5245924000000002E-3</v>
      </c>
      <c r="T2568" s="116">
        <v>7.0464248999999998E-3</v>
      </c>
      <c r="U2568" s="116">
        <v>4.7816744000000002E-4</v>
      </c>
      <c r="V2568" s="116">
        <v>0</v>
      </c>
      <c r="X2568" s="172">
        <v>1.3260764E-5</v>
      </c>
    </row>
    <row r="2569" spans="1:24" ht="14.4">
      <c r="A2569" t="s">
        <v>2855</v>
      </c>
      <c r="B2569" s="112" t="s">
        <v>265</v>
      </c>
      <c r="C2569" s="113" t="str">
        <f t="shared" si="473"/>
        <v>M.020.16.106</v>
      </c>
      <c r="D2569" s="9" t="s">
        <v>1303</v>
      </c>
      <c r="E2569" s="112" t="s">
        <v>362</v>
      </c>
      <c r="F2569" s="115" t="str">
        <f t="shared" si="474"/>
        <v>Juice, apple in multilayer carton per 1000 ml NL</v>
      </c>
      <c r="G2569" s="146">
        <v>0.34365101333333337</v>
      </c>
      <c r="H2569" s="8">
        <f t="shared" si="487"/>
        <v>0.34365101333333337</v>
      </c>
      <c r="J2569" s="169">
        <v>8.4736110663259992E-2</v>
      </c>
      <c r="K2569" s="8">
        <f t="shared" si="488"/>
        <v>8.4736110663259992E-2</v>
      </c>
      <c r="L2569" s="170">
        <v>5.9793760000000002E-8</v>
      </c>
      <c r="M2569" s="170">
        <v>2.3112368869499997E-2</v>
      </c>
      <c r="N2569" s="170">
        <v>1.007603E-2</v>
      </c>
      <c r="O2569" s="170">
        <v>5.1547651999999999E-2</v>
      </c>
      <c r="Q2569" s="69">
        <v>0</v>
      </c>
      <c r="S2569" s="116">
        <v>1.0895042000000001E-2</v>
      </c>
      <c r="T2569" s="116">
        <v>1.0096050000000001E-2</v>
      </c>
      <c r="U2569" s="116">
        <v>7.9899210000000003E-4</v>
      </c>
      <c r="V2569" s="116">
        <v>0</v>
      </c>
      <c r="X2569" s="172">
        <v>1.9327413999999999E-5</v>
      </c>
    </row>
    <row r="2570" spans="1:24" ht="14.4">
      <c r="A2570" t="s">
        <v>2856</v>
      </c>
      <c r="B2570" s="112" t="s">
        <v>265</v>
      </c>
      <c r="C2570" s="113" t="str">
        <f t="shared" si="473"/>
        <v>M.020.16.107</v>
      </c>
      <c r="D2570" s="9" t="s">
        <v>1303</v>
      </c>
      <c r="E2570" s="112" t="s">
        <v>362</v>
      </c>
      <c r="F2570" s="115" t="str">
        <f t="shared" si="474"/>
        <v>Juice, orange pasteurized in PET bottle NL</v>
      </c>
      <c r="G2570" s="146">
        <v>0.78919053333333333</v>
      </c>
      <c r="H2570" s="8">
        <f t="shared" si="487"/>
        <v>0.78919053333333333</v>
      </c>
      <c r="J2570" s="169">
        <v>0.29020533637031498</v>
      </c>
      <c r="K2570" s="8">
        <f t="shared" si="488"/>
        <v>0.29020533637031498</v>
      </c>
      <c r="L2570" s="170">
        <v>9.7651514999999994E-8</v>
      </c>
      <c r="M2570" s="170">
        <v>4.9546128718800007E-2</v>
      </c>
      <c r="N2570" s="170">
        <v>0.12228053</v>
      </c>
      <c r="O2570" s="170">
        <v>0.11837858</v>
      </c>
      <c r="Q2570" s="69">
        <v>0</v>
      </c>
      <c r="S2570" s="116">
        <v>2.5044401000000001E-2</v>
      </c>
      <c r="T2570" s="116">
        <v>2.3441310999999999E-2</v>
      </c>
      <c r="U2570" s="116">
        <v>1.6030896E-3</v>
      </c>
      <c r="V2570" s="116">
        <v>0</v>
      </c>
      <c r="X2570" s="172">
        <v>4.1194121999999999E-5</v>
      </c>
    </row>
    <row r="2571" spans="1:24" ht="14.4">
      <c r="A2571" t="s">
        <v>2857</v>
      </c>
      <c r="B2571" s="112" t="s">
        <v>265</v>
      </c>
      <c r="C2571" s="113" t="str">
        <f t="shared" si="473"/>
        <v>M.020.16.108</v>
      </c>
      <c r="D2571" s="9" t="s">
        <v>1303</v>
      </c>
      <c r="E2571" s="112" t="s">
        <v>362</v>
      </c>
      <c r="F2571" s="115" t="str">
        <f t="shared" si="474"/>
        <v>Lemonade, light in PET bottle NL</v>
      </c>
      <c r="G2571" s="146">
        <v>0.32463273333333337</v>
      </c>
      <c r="H2571" s="8">
        <f t="shared" si="487"/>
        <v>0.32463273333333337</v>
      </c>
      <c r="J2571" s="169">
        <v>6.4361251071954007E-2</v>
      </c>
      <c r="K2571" s="8">
        <f t="shared" si="488"/>
        <v>6.4361251071954007E-2</v>
      </c>
      <c r="L2571" s="170">
        <v>3.4404874000000002E-8</v>
      </c>
      <c r="M2571" s="170">
        <v>1.219418176708E-2</v>
      </c>
      <c r="N2571" s="170">
        <v>3.4721248999999999E-3</v>
      </c>
      <c r="O2571" s="170">
        <v>4.8694910000000001E-2</v>
      </c>
      <c r="Q2571" s="69">
        <v>0</v>
      </c>
      <c r="S2571" s="116">
        <v>8.2273682999999993E-3</v>
      </c>
      <c r="T2571" s="116">
        <v>7.8291407000000007E-3</v>
      </c>
      <c r="U2571" s="116">
        <v>3.9822768999999997E-4</v>
      </c>
      <c r="V2571" s="116">
        <v>0</v>
      </c>
      <c r="X2571" s="172">
        <v>1.4294637999999999E-5</v>
      </c>
    </row>
    <row r="2572" spans="1:24" ht="14.4">
      <c r="A2572" t="s">
        <v>2858</v>
      </c>
      <c r="B2572" s="112" t="s">
        <v>265</v>
      </c>
      <c r="C2572" s="113" t="str">
        <f t="shared" si="473"/>
        <v>M.020.16.109</v>
      </c>
      <c r="D2572" s="9" t="s">
        <v>1303</v>
      </c>
      <c r="E2572" s="112" t="s">
        <v>362</v>
      </c>
      <c r="F2572" s="115" t="str">
        <f t="shared" si="474"/>
        <v>Lemonade in PET bottle NL</v>
      </c>
      <c r="G2572" s="146">
        <v>0.89125460000000012</v>
      </c>
      <c r="H2572" s="8">
        <f t="shared" si="487"/>
        <v>0.89125460000000012</v>
      </c>
      <c r="J2572" s="169">
        <v>0.20549073068785001</v>
      </c>
      <c r="K2572" s="8">
        <f t="shared" si="488"/>
        <v>0.20549073068785001</v>
      </c>
      <c r="L2572" s="170">
        <v>1.1338365000000001E-7</v>
      </c>
      <c r="M2572" s="170">
        <v>5.6090263304200007E-2</v>
      </c>
      <c r="N2572" s="170">
        <v>1.5712164000000001E-2</v>
      </c>
      <c r="O2572" s="170">
        <v>0.13368819000000001</v>
      </c>
      <c r="Q2572" s="69">
        <v>0</v>
      </c>
      <c r="S2572" s="116">
        <v>2.8287646999999999E-2</v>
      </c>
      <c r="T2572" s="116">
        <v>2.6490883E-2</v>
      </c>
      <c r="U2572" s="116">
        <v>1.7967643000000001E-3</v>
      </c>
      <c r="V2572" s="116">
        <v>0</v>
      </c>
      <c r="X2572" s="172">
        <v>4.6720398000000002E-5</v>
      </c>
    </row>
    <row r="2573" spans="1:24" ht="14.4">
      <c r="A2573" t="s">
        <v>2859</v>
      </c>
      <c r="B2573" s="112" t="s">
        <v>265</v>
      </c>
      <c r="C2573" s="113" t="str">
        <f t="shared" si="473"/>
        <v>M.020.16.110</v>
      </c>
      <c r="D2573" s="9" t="s">
        <v>1303</v>
      </c>
      <c r="E2573" s="112" t="s">
        <v>362</v>
      </c>
      <c r="F2573" s="115" t="str">
        <f t="shared" si="474"/>
        <v>Lemonade, w sugar and sweetners in PET bottle NL</v>
      </c>
      <c r="G2573" s="146">
        <v>3.3321207333333334</v>
      </c>
      <c r="H2573" s="8">
        <f t="shared" si="487"/>
        <v>3.3321207333333334</v>
      </c>
      <c r="J2573" s="169">
        <v>0.74344797849070998</v>
      </c>
      <c r="K2573" s="8">
        <f t="shared" si="488"/>
        <v>0.74344797849070998</v>
      </c>
      <c r="L2573" s="170">
        <v>4.9322570999999998E-7</v>
      </c>
      <c r="M2573" s="170">
        <v>0.22697417726499997</v>
      </c>
      <c r="N2573" s="170">
        <v>1.6655198E-2</v>
      </c>
      <c r="O2573" s="170">
        <v>0.49981810999999998</v>
      </c>
      <c r="Q2573" s="69">
        <v>0</v>
      </c>
      <c r="S2573" s="116">
        <v>0.10921051</v>
      </c>
      <c r="T2573" s="116">
        <v>0.10206688999999999</v>
      </c>
      <c r="U2573" s="116">
        <v>7.1436195000000001E-3</v>
      </c>
      <c r="V2573" s="116">
        <v>0</v>
      </c>
      <c r="X2573" s="69">
        <v>1.8328994000000001E-4</v>
      </c>
    </row>
    <row r="2574" spans="1:24" ht="14.4">
      <c r="A2574" t="s">
        <v>2860</v>
      </c>
      <c r="B2574" s="112" t="s">
        <v>265</v>
      </c>
      <c r="C2574" s="113" t="str">
        <f t="shared" si="473"/>
        <v>M.020.16.111</v>
      </c>
      <c r="D2574" s="9" t="s">
        <v>1303</v>
      </c>
      <c r="E2574" s="112" t="s">
        <v>362</v>
      </c>
      <c r="F2574" s="115" t="str">
        <f t="shared" si="474"/>
        <v>Mineral water in PET bottle, returnable NL</v>
      </c>
      <c r="G2574" s="146">
        <v>4.2604471333333338E-2</v>
      </c>
      <c r="H2574" s="8">
        <f t="shared" si="487"/>
        <v>4.2604471333333338E-2</v>
      </c>
      <c r="J2574" s="169">
        <v>8.5354218252591992E-3</v>
      </c>
      <c r="K2574" s="8">
        <f t="shared" si="488"/>
        <v>8.5354218252591992E-3</v>
      </c>
      <c r="L2574" s="170">
        <v>4.6697791999999997E-9</v>
      </c>
      <c r="M2574" s="170">
        <v>1.23930678548E-3</v>
      </c>
      <c r="N2574" s="170">
        <v>9.0543967E-4</v>
      </c>
      <c r="O2574" s="170">
        <v>6.3906707E-3</v>
      </c>
      <c r="Q2574" s="69">
        <v>0</v>
      </c>
      <c r="S2574" s="116">
        <v>9.7770412999999994E-4</v>
      </c>
      <c r="T2574" s="116">
        <v>9.3537467999999999E-4</v>
      </c>
      <c r="U2574" s="199">
        <v>4.2329451000000001E-5</v>
      </c>
      <c r="V2574" s="116">
        <v>0</v>
      </c>
      <c r="X2574" s="172">
        <v>1.7817447999999999E-6</v>
      </c>
    </row>
    <row r="2575" spans="1:24" ht="14.4">
      <c r="A2575" t="s">
        <v>2861</v>
      </c>
      <c r="B2575" s="112" t="s">
        <v>265</v>
      </c>
      <c r="C2575" s="113" t="str">
        <f t="shared" si="473"/>
        <v>M.020.16.112</v>
      </c>
      <c r="D2575" s="9" t="s">
        <v>1303</v>
      </c>
      <c r="E2575" s="112" t="s">
        <v>362</v>
      </c>
      <c r="F2575" s="115" t="str">
        <f t="shared" si="474"/>
        <v>Soft drink, cola w caffeine in PET bottle, returnable NL</v>
      </c>
      <c r="G2575" s="146">
        <v>0.27998572666666666</v>
      </c>
      <c r="H2575" s="8">
        <f t="shared" si="487"/>
        <v>0.27998572666666666</v>
      </c>
      <c r="J2575" s="169">
        <v>5.5580199482481996E-2</v>
      </c>
      <c r="K2575" s="8">
        <f t="shared" si="488"/>
        <v>5.5580199482481996E-2</v>
      </c>
      <c r="L2575" s="170">
        <v>3.3594392000000002E-8</v>
      </c>
      <c r="M2575" s="170">
        <v>1.1282912188090001E-2</v>
      </c>
      <c r="N2575" s="170">
        <v>2.2993947E-3</v>
      </c>
      <c r="O2575" s="170">
        <v>4.1997858999999998E-2</v>
      </c>
      <c r="Q2575" s="69">
        <v>0</v>
      </c>
      <c r="S2575" s="116">
        <v>7.1731714999999996E-3</v>
      </c>
      <c r="T2575" s="116">
        <v>6.7734257000000003E-3</v>
      </c>
      <c r="U2575" s="116">
        <v>3.9974576999999997E-4</v>
      </c>
      <c r="V2575" s="116">
        <v>0</v>
      </c>
      <c r="X2575" s="172">
        <v>1.2771274E-5</v>
      </c>
    </row>
    <row r="2576" spans="1:24" ht="14.4">
      <c r="A2576" t="s">
        <v>2862</v>
      </c>
      <c r="B2576" s="112" t="s">
        <v>265</v>
      </c>
      <c r="C2576" s="113" t="str">
        <f t="shared" si="473"/>
        <v>M.020.16.113</v>
      </c>
      <c r="D2576" s="9" t="s">
        <v>1303</v>
      </c>
      <c r="E2576" s="112" t="s">
        <v>362</v>
      </c>
      <c r="F2576" s="115" t="str">
        <f t="shared" si="474"/>
        <v>Soft drink, light wo caffeine in PET bottle, returnable NL</v>
      </c>
      <c r="G2576" s="146">
        <v>0.18526056666666668</v>
      </c>
      <c r="H2576" s="8">
        <f t="shared" si="487"/>
        <v>0.18526056666666668</v>
      </c>
      <c r="J2576" s="169">
        <v>3.4583534221640004E-2</v>
      </c>
      <c r="K2576" s="8">
        <f t="shared" si="488"/>
        <v>3.4583534221640004E-2</v>
      </c>
      <c r="L2576" s="170">
        <v>1.9031980000000002E-8</v>
      </c>
      <c r="M2576" s="170">
        <v>4.5230312896600003E-3</v>
      </c>
      <c r="N2576" s="170">
        <v>2.2713988999999999E-3</v>
      </c>
      <c r="O2576" s="170">
        <v>2.7789085000000002E-2</v>
      </c>
      <c r="Q2576" s="69">
        <v>0</v>
      </c>
      <c r="S2576" s="116">
        <v>3.9944701000000004E-3</v>
      </c>
      <c r="T2576" s="116">
        <v>3.8060183000000001E-3</v>
      </c>
      <c r="U2576" s="116">
        <v>1.8845181999999999E-4</v>
      </c>
      <c r="V2576" s="116">
        <v>0</v>
      </c>
      <c r="X2576" s="172">
        <v>7.4443506999999997E-6</v>
      </c>
    </row>
    <row r="2577" spans="1:24" ht="14.4">
      <c r="A2577" t="s">
        <v>2863</v>
      </c>
      <c r="B2577" s="112" t="s">
        <v>265</v>
      </c>
      <c r="C2577" s="113" t="str">
        <f t="shared" si="473"/>
        <v>M.020.16.114</v>
      </c>
      <c r="D2577" s="9" t="s">
        <v>1303</v>
      </c>
      <c r="E2577" s="112" t="s">
        <v>362</v>
      </c>
      <c r="F2577" s="115" t="str">
        <f t="shared" si="474"/>
        <v>Soft drink, w sugar, sw&amp;caffeine in PET bottle, returnable NL</v>
      </c>
      <c r="G2577" s="146">
        <v>0.21841437333333336</v>
      </c>
      <c r="H2577" s="8">
        <f t="shared" si="487"/>
        <v>0.21841437333333336</v>
      </c>
      <c r="J2577" s="169">
        <v>4.1932369384743998E-2</v>
      </c>
      <c r="K2577" s="8">
        <f t="shared" si="488"/>
        <v>4.1932369384743998E-2</v>
      </c>
      <c r="L2577" s="170">
        <v>2.4128933999999999E-8</v>
      </c>
      <c r="M2577" s="170">
        <v>6.8889920558099999E-3</v>
      </c>
      <c r="N2577" s="170">
        <v>2.2811972000000001E-3</v>
      </c>
      <c r="O2577" s="170">
        <v>3.2762156000000001E-2</v>
      </c>
      <c r="Q2577" s="69">
        <v>0</v>
      </c>
      <c r="S2577" s="116">
        <v>5.1070140999999996E-3</v>
      </c>
      <c r="T2577" s="116">
        <v>4.8446093999999999E-3</v>
      </c>
      <c r="U2577" s="116">
        <v>2.6240475999999999E-4</v>
      </c>
      <c r="V2577" s="116">
        <v>0</v>
      </c>
      <c r="X2577" s="172">
        <v>9.3087805999999996E-6</v>
      </c>
    </row>
    <row r="2578" spans="1:24" ht="14.4">
      <c r="A2578" t="s">
        <v>2864</v>
      </c>
      <c r="B2578" s="112" t="s">
        <v>265</v>
      </c>
      <c r="C2578" s="113" t="str">
        <f t="shared" si="473"/>
        <v>M.020.16.115</v>
      </c>
      <c r="D2578" s="9" t="s">
        <v>1303</v>
      </c>
      <c r="E2578" s="112" t="s">
        <v>362</v>
      </c>
      <c r="F2578" s="115" t="str">
        <f t="shared" si="474"/>
        <v>Tea in cardboard box NL</v>
      </c>
      <c r="G2578" s="146">
        <v>11.847922000000001</v>
      </c>
      <c r="H2578" s="8">
        <f t="shared" si="487"/>
        <v>11.847922000000001</v>
      </c>
      <c r="J2578" s="169">
        <v>3.6285020153695999</v>
      </c>
      <c r="K2578" s="8">
        <f t="shared" si="488"/>
        <v>3.6285020153695999</v>
      </c>
      <c r="L2578" s="170">
        <v>1.1845416E-6</v>
      </c>
      <c r="M2578" s="170">
        <v>0.74366523082800007</v>
      </c>
      <c r="N2578" s="170">
        <v>1.1076473</v>
      </c>
      <c r="O2578" s="170">
        <v>1.7771882999999999</v>
      </c>
      <c r="Q2578" s="69">
        <v>0</v>
      </c>
      <c r="S2578" s="116">
        <v>0.34820315000000002</v>
      </c>
      <c r="T2578" s="116">
        <v>0.30307965999999997</v>
      </c>
      <c r="U2578" s="116">
        <v>4.5123489000000003E-2</v>
      </c>
      <c r="V2578" s="116">
        <v>0</v>
      </c>
      <c r="X2578" s="69">
        <v>6.1163421999999999E-4</v>
      </c>
    </row>
    <row r="2579" spans="1:24" ht="14.4">
      <c r="B2579" s="112"/>
      <c r="C2579" s="113"/>
      <c r="D2579" s="1" t="s">
        <v>1304</v>
      </c>
      <c r="E2579" s="112"/>
      <c r="H2579" s="8"/>
      <c r="Q2579"/>
    </row>
    <row r="2580" spans="1:24" ht="14.4">
      <c r="A2580" t="s">
        <v>2865</v>
      </c>
      <c r="B2580" s="112" t="s">
        <v>265</v>
      </c>
      <c r="C2580" s="113" t="str">
        <f t="shared" si="473"/>
        <v>M.020.17.101</v>
      </c>
      <c r="D2580" s="9" t="s">
        <v>1304</v>
      </c>
      <c r="E2580" s="112" t="s">
        <v>362</v>
      </c>
      <c r="F2580" s="115" t="str">
        <f t="shared" si="474"/>
        <v>Almonds, blanced unsalted in plastic foil per 500 gram NL</v>
      </c>
      <c r="G2580" s="146">
        <v>2.7742733999999998</v>
      </c>
      <c r="H2580" s="8">
        <f t="shared" ref="H2580:H2587" si="489">G2580</f>
        <v>2.7742733999999998</v>
      </c>
      <c r="J2580" s="169">
        <v>1.87408663342219</v>
      </c>
      <c r="K2580" s="8">
        <f t="shared" ref="K2580:K2587" si="490">J2580</f>
        <v>1.87408663342219</v>
      </c>
      <c r="L2580" s="170">
        <v>3.2869009000000002E-7</v>
      </c>
      <c r="M2580" s="170">
        <v>0.25568869473209999</v>
      </c>
      <c r="N2580" s="170">
        <v>1.2022565999999999</v>
      </c>
      <c r="O2580" s="170">
        <v>0.41614100999999998</v>
      </c>
      <c r="Q2580" s="69">
        <v>0</v>
      </c>
      <c r="S2580" s="116">
        <v>0.10668424999999999</v>
      </c>
      <c r="T2580" s="116">
        <v>9.6276866000000003E-2</v>
      </c>
      <c r="U2580" s="116">
        <v>1.0407389E-2</v>
      </c>
      <c r="V2580" s="116">
        <v>0</v>
      </c>
      <c r="X2580" s="69">
        <v>1.6819504999999999E-4</v>
      </c>
    </row>
    <row r="2581" spans="1:24" ht="14.4">
      <c r="A2581" t="s">
        <v>2866</v>
      </c>
      <c r="B2581" s="112" t="s">
        <v>265</v>
      </c>
      <c r="C2581" s="113" t="str">
        <f t="shared" si="473"/>
        <v>M.020.17.102</v>
      </c>
      <c r="D2581" s="9" t="s">
        <v>1304</v>
      </c>
      <c r="E2581" s="112" t="s">
        <v>362</v>
      </c>
      <c r="F2581" s="115" t="str">
        <f t="shared" si="474"/>
        <v>Cashew nuts, unsalted in plastic foil per 500 gram NL</v>
      </c>
      <c r="G2581" s="146">
        <v>2.6689245333333336</v>
      </c>
      <c r="H2581" s="8">
        <f t="shared" si="489"/>
        <v>2.6689245333333336</v>
      </c>
      <c r="J2581" s="169">
        <v>1.2670029790623001</v>
      </c>
      <c r="K2581" s="8">
        <f t="shared" si="490"/>
        <v>1.2670029790623001</v>
      </c>
      <c r="L2581" s="170">
        <v>1.3272502999999999E-6</v>
      </c>
      <c r="M2581" s="170">
        <v>0.308685911812</v>
      </c>
      <c r="N2581" s="170">
        <v>0.55797706000000002</v>
      </c>
      <c r="O2581" s="170">
        <v>0.40033868</v>
      </c>
      <c r="Q2581" s="69">
        <v>0</v>
      </c>
      <c r="S2581" s="116">
        <v>9.6205152000000002E-2</v>
      </c>
      <c r="T2581" s="116">
        <v>8.2098143999999998E-2</v>
      </c>
      <c r="U2581" s="116">
        <v>1.4107008000000001E-2</v>
      </c>
      <c r="V2581" s="116">
        <v>0</v>
      </c>
      <c r="X2581" s="69">
        <v>2.3496871000000001E-4</v>
      </c>
    </row>
    <row r="2582" spans="1:24" ht="14.4">
      <c r="A2582" t="s">
        <v>2867</v>
      </c>
      <c r="B2582" s="112" t="s">
        <v>265</v>
      </c>
      <c r="C2582" s="113" t="str">
        <f t="shared" si="473"/>
        <v>M.020.17.103</v>
      </c>
      <c r="D2582" s="9" t="s">
        <v>1304</v>
      </c>
      <c r="E2582" s="112" t="s">
        <v>362</v>
      </c>
      <c r="F2582" s="115" t="str">
        <f t="shared" si="474"/>
        <v>Hazelnuts, unsalted in plastic foil per 500 gram NL</v>
      </c>
      <c r="G2582" s="146">
        <v>3.8576409333333337</v>
      </c>
      <c r="H2582" s="8">
        <f t="shared" si="489"/>
        <v>3.8576409333333337</v>
      </c>
      <c r="J2582" s="169">
        <v>1.3759390748865099</v>
      </c>
      <c r="K2582" s="8">
        <f t="shared" si="490"/>
        <v>1.3759390748865099</v>
      </c>
      <c r="L2582" s="170">
        <v>6.0559751000000004E-7</v>
      </c>
      <c r="M2582" s="170">
        <v>0.42402409928899998</v>
      </c>
      <c r="N2582" s="170">
        <v>0.37326822999999998</v>
      </c>
      <c r="O2582" s="170">
        <v>0.57864614000000003</v>
      </c>
      <c r="Q2582" s="69">
        <v>0</v>
      </c>
      <c r="S2582" s="116">
        <v>0.15310617000000001</v>
      </c>
      <c r="T2582" s="116">
        <v>0.12972834999999999</v>
      </c>
      <c r="U2582" s="116">
        <v>2.3377820000000001E-2</v>
      </c>
      <c r="V2582" s="116">
        <v>0</v>
      </c>
      <c r="X2582" s="69">
        <v>2.6412556000000002E-4</v>
      </c>
    </row>
    <row r="2583" spans="1:24" ht="14.4">
      <c r="A2583" t="s">
        <v>2868</v>
      </c>
      <c r="B2583" s="112" t="s">
        <v>265</v>
      </c>
      <c r="C2583" s="113" t="str">
        <f t="shared" si="473"/>
        <v>M.020.17.104</v>
      </c>
      <c r="D2583" s="9" t="s">
        <v>1304</v>
      </c>
      <c r="E2583" s="112" t="s">
        <v>362</v>
      </c>
      <c r="F2583" s="115" t="str">
        <f t="shared" si="474"/>
        <v>Linseeds in plastic foil per 500 gram NL</v>
      </c>
      <c r="G2583" s="146">
        <v>1.8571764000000002</v>
      </c>
      <c r="H2583" s="8">
        <f t="shared" si="489"/>
        <v>1.8571764000000002</v>
      </c>
      <c r="J2583" s="169">
        <v>0.52179170504465</v>
      </c>
      <c r="K2583" s="8">
        <f t="shared" si="490"/>
        <v>0.52179170504465</v>
      </c>
      <c r="L2583" s="170">
        <v>2.2526355000000001E-7</v>
      </c>
      <c r="M2583" s="170">
        <v>0.20683610478109998</v>
      </c>
      <c r="N2583" s="170">
        <v>3.6378914999999998E-2</v>
      </c>
      <c r="O2583" s="170">
        <v>0.27857646000000003</v>
      </c>
      <c r="Q2583" s="69">
        <v>0</v>
      </c>
      <c r="S2583" s="116">
        <v>6.8992912000000003E-2</v>
      </c>
      <c r="T2583" s="116">
        <v>5.3385527000000002E-2</v>
      </c>
      <c r="U2583" s="116">
        <v>1.5607385E-2</v>
      </c>
      <c r="V2583" s="116">
        <v>0</v>
      </c>
      <c r="X2583" s="69">
        <v>1.2606157000000001E-4</v>
      </c>
    </row>
    <row r="2584" spans="1:24" ht="14.4">
      <c r="A2584" t="s">
        <v>2869</v>
      </c>
      <c r="B2584" s="112" t="s">
        <v>265</v>
      </c>
      <c r="C2584" s="113" t="str">
        <f t="shared" si="473"/>
        <v>M.020.17.105</v>
      </c>
      <c r="D2584" s="9" t="s">
        <v>1304</v>
      </c>
      <c r="E2584" s="112" t="s">
        <v>362</v>
      </c>
      <c r="F2584" s="115" t="str">
        <f t="shared" si="474"/>
        <v>Peanuts, unsalted in plastic foil per 500 gram NL</v>
      </c>
      <c r="G2584" s="146">
        <v>2.3619225333333334</v>
      </c>
      <c r="H2584" s="8">
        <f t="shared" si="489"/>
        <v>2.3619225333333334</v>
      </c>
      <c r="J2584" s="169">
        <v>0.49341111748845001</v>
      </c>
      <c r="K2584" s="8">
        <f t="shared" si="490"/>
        <v>0.49341111748845001</v>
      </c>
      <c r="L2584" s="170">
        <v>1.0430965E-7</v>
      </c>
      <c r="M2584" s="170">
        <v>0.1052535071788</v>
      </c>
      <c r="N2584" s="170">
        <v>3.3869125999999999E-2</v>
      </c>
      <c r="O2584" s="170">
        <v>0.35428838000000001</v>
      </c>
      <c r="Q2584" s="69">
        <v>0</v>
      </c>
      <c r="S2584" s="116">
        <v>5.6021517E-2</v>
      </c>
      <c r="T2584" s="116">
        <v>4.5554613000000001E-2</v>
      </c>
      <c r="U2584" s="116">
        <v>1.0466904000000001E-2</v>
      </c>
      <c r="V2584" s="116">
        <v>0</v>
      </c>
      <c r="X2584" s="69">
        <v>1.0367806E-4</v>
      </c>
    </row>
    <row r="2585" spans="1:24" ht="14.4">
      <c r="A2585" t="s">
        <v>2870</v>
      </c>
      <c r="B2585" s="112" t="s">
        <v>265</v>
      </c>
      <c r="C2585" s="113" t="str">
        <f t="shared" si="473"/>
        <v>M.020.17.106</v>
      </c>
      <c r="D2585" s="9" t="s">
        <v>1304</v>
      </c>
      <c r="E2585" s="112" t="s">
        <v>362</v>
      </c>
      <c r="F2585" s="115" t="str">
        <f t="shared" si="474"/>
        <v>Pistachio nuts, salted in plastic foil per 500 gram NL</v>
      </c>
      <c r="G2585" s="146">
        <v>1.0393762666666668</v>
      </c>
      <c r="H2585" s="8">
        <f t="shared" si="489"/>
        <v>1.0393762666666668</v>
      </c>
      <c r="J2585" s="169">
        <v>1.0014683026934801</v>
      </c>
      <c r="K2585" s="8">
        <f t="shared" si="490"/>
        <v>1.0014683026934801</v>
      </c>
      <c r="L2585" s="170">
        <v>3.8244658000000002E-7</v>
      </c>
      <c r="M2585" s="170">
        <v>0.10887878024689999</v>
      </c>
      <c r="N2585" s="170">
        <v>0.73668270000000002</v>
      </c>
      <c r="O2585" s="170">
        <v>0.15590644000000001</v>
      </c>
      <c r="Q2585" s="69">
        <v>0</v>
      </c>
      <c r="S2585" s="116">
        <v>3.8113807999999999E-2</v>
      </c>
      <c r="T2585" s="116">
        <v>3.3636654000000002E-2</v>
      </c>
      <c r="U2585" s="116">
        <v>4.4771537E-3</v>
      </c>
      <c r="V2585" s="116">
        <v>0</v>
      </c>
      <c r="X2585" s="172">
        <v>8.0770932000000004E-5</v>
      </c>
    </row>
    <row r="2586" spans="1:24" ht="14.4">
      <c r="A2586" t="s">
        <v>2871</v>
      </c>
      <c r="B2586" s="112" t="s">
        <v>265</v>
      </c>
      <c r="C2586" s="113" t="str">
        <f t="shared" si="473"/>
        <v>M.020.17.107</v>
      </c>
      <c r="D2586" s="9" t="s">
        <v>1304</v>
      </c>
      <c r="E2586" s="112" t="s">
        <v>362</v>
      </c>
      <c r="F2586" s="115" t="str">
        <f t="shared" si="474"/>
        <v>Pistachio nuts, unsalted in plastic foil per 500 gram NL</v>
      </c>
      <c r="G2586" s="146">
        <v>1.0465568666666667</v>
      </c>
      <c r="H2586" s="8">
        <f t="shared" si="489"/>
        <v>1.0465568666666667</v>
      </c>
      <c r="J2586" s="169">
        <v>1.0108741408814901</v>
      </c>
      <c r="K2586" s="8">
        <f t="shared" si="490"/>
        <v>1.0108741408814901</v>
      </c>
      <c r="L2586" s="170">
        <v>3.8582778999999998E-7</v>
      </c>
      <c r="M2586" s="170">
        <v>0.1097969450537</v>
      </c>
      <c r="N2586" s="170">
        <v>0.74409327999999997</v>
      </c>
      <c r="O2586" s="170">
        <v>0.15698353000000001</v>
      </c>
      <c r="Q2586" s="69">
        <v>0</v>
      </c>
      <c r="S2586" s="116">
        <v>3.8398913999999999E-2</v>
      </c>
      <c r="T2586" s="116">
        <v>3.3880449999999999E-2</v>
      </c>
      <c r="U2586" s="116">
        <v>4.5184635999999997E-3</v>
      </c>
      <c r="V2586" s="116">
        <v>0</v>
      </c>
      <c r="X2586" s="172">
        <v>8.1418179999999998E-5</v>
      </c>
    </row>
    <row r="2587" spans="1:24" ht="14.4">
      <c r="A2587" t="s">
        <v>2872</v>
      </c>
      <c r="B2587" s="112" t="s">
        <v>265</v>
      </c>
      <c r="C2587" s="113" t="str">
        <f t="shared" si="473"/>
        <v>M.020.17.108</v>
      </c>
      <c r="D2587" s="9" t="s">
        <v>1304</v>
      </c>
      <c r="E2587" s="112" t="s">
        <v>362</v>
      </c>
      <c r="F2587" s="115" t="str">
        <f t="shared" si="474"/>
        <v>Walnuts, unsalted in plastic foil per 500 gram NL</v>
      </c>
      <c r="G2587" s="146">
        <v>2.4851401333333336</v>
      </c>
      <c r="H2587" s="8">
        <f t="shared" si="489"/>
        <v>2.4851401333333336</v>
      </c>
      <c r="J2587" s="169">
        <v>1.6751010404896201</v>
      </c>
      <c r="K2587" s="8">
        <f t="shared" si="490"/>
        <v>1.6751010404896201</v>
      </c>
      <c r="L2587" s="170">
        <v>2.2979252E-7</v>
      </c>
      <c r="M2587" s="170">
        <v>0.18224619069709999</v>
      </c>
      <c r="N2587" s="170">
        <v>1.1200836000000001</v>
      </c>
      <c r="O2587" s="170">
        <v>0.37277102000000001</v>
      </c>
      <c r="Q2587" s="69">
        <v>0</v>
      </c>
      <c r="S2587" s="116">
        <v>8.5174391000000002E-2</v>
      </c>
      <c r="T2587" s="116">
        <v>7.7879262000000005E-2</v>
      </c>
      <c r="U2587" s="116">
        <v>7.2951298999999999E-3</v>
      </c>
      <c r="V2587" s="116">
        <v>0</v>
      </c>
      <c r="X2587" s="69">
        <v>1.3359717E-4</v>
      </c>
    </row>
    <row r="2588" spans="1:24" ht="14.4">
      <c r="B2588" s="112"/>
      <c r="C2588" s="113"/>
      <c r="D2588" s="1" t="s">
        <v>1305</v>
      </c>
      <c r="E2588" s="112"/>
      <c r="H2588" s="8"/>
      <c r="Q2588"/>
    </row>
    <row r="2589" spans="1:24" ht="14.4">
      <c r="A2589" t="s">
        <v>2873</v>
      </c>
      <c r="B2589" s="112" t="s">
        <v>265</v>
      </c>
      <c r="C2589" s="113" t="str">
        <f t="shared" ref="C2589:C2605" si="491">MID(A2589,1,12)</f>
        <v>M.020.18.101</v>
      </c>
      <c r="D2589" s="9" t="s">
        <v>1305</v>
      </c>
      <c r="E2589" s="112" t="s">
        <v>362</v>
      </c>
      <c r="F2589" s="115" t="str">
        <f t="shared" ref="F2589:F2605" si="492">MID(A2589, 21,85)</f>
        <v>Brown beans, in food can NL</v>
      </c>
      <c r="G2589" s="146">
        <v>1.8395186666666667</v>
      </c>
      <c r="H2589" s="8">
        <f t="shared" ref="H2589:H2591" si="493">G2589</f>
        <v>1.8395186666666667</v>
      </c>
      <c r="J2589" s="169">
        <v>0.43362405607468002</v>
      </c>
      <c r="K2589" s="8">
        <f t="shared" ref="K2589:K2591" si="494">J2589</f>
        <v>0.43362405607468002</v>
      </c>
      <c r="L2589" s="170">
        <v>2.9878278000000001E-7</v>
      </c>
      <c r="M2589" s="170">
        <v>0.12006197229190001</v>
      </c>
      <c r="N2589" s="170">
        <v>3.7633985000000002E-2</v>
      </c>
      <c r="O2589" s="170">
        <v>0.2759278</v>
      </c>
      <c r="Q2589" s="69">
        <v>0</v>
      </c>
      <c r="S2589" s="116">
        <v>5.6924165999999998E-2</v>
      </c>
      <c r="T2589" s="116">
        <v>5.2234457999999998E-2</v>
      </c>
      <c r="U2589" s="116">
        <v>4.6897075999999998E-3</v>
      </c>
      <c r="V2589" s="116">
        <v>0</v>
      </c>
      <c r="X2589" s="69">
        <v>1.0147773E-4</v>
      </c>
    </row>
    <row r="2590" spans="1:24" ht="14.4">
      <c r="A2590" t="s">
        <v>2874</v>
      </c>
      <c r="B2590" s="112" t="s">
        <v>265</v>
      </c>
      <c r="C2590" s="113" t="str">
        <f t="shared" si="491"/>
        <v>M.020.18.102</v>
      </c>
      <c r="D2590" s="9" t="s">
        <v>1305</v>
      </c>
      <c r="E2590" s="112" t="s">
        <v>362</v>
      </c>
      <c r="F2590" s="115" t="str">
        <f t="shared" si="492"/>
        <v>Brown beans, in glass jarper 720 ml NL</v>
      </c>
      <c r="G2590" s="146">
        <v>1.3844129333333333</v>
      </c>
      <c r="H2590" s="8">
        <f t="shared" si="493"/>
        <v>1.3844129333333333</v>
      </c>
      <c r="J2590" s="169">
        <v>0.32660426851469998</v>
      </c>
      <c r="K2590" s="8">
        <f t="shared" si="494"/>
        <v>0.32660426851469998</v>
      </c>
      <c r="L2590" s="170">
        <v>1.8663989999999999E-7</v>
      </c>
      <c r="M2590" s="170">
        <v>9.9220297874800009E-2</v>
      </c>
      <c r="N2590" s="170">
        <v>1.9721843999999999E-2</v>
      </c>
      <c r="O2590" s="170">
        <v>0.20766193999999999</v>
      </c>
      <c r="Q2590" s="69">
        <v>0</v>
      </c>
      <c r="S2590" s="116">
        <v>4.5332411000000003E-2</v>
      </c>
      <c r="T2590" s="116">
        <v>4.112234E-2</v>
      </c>
      <c r="U2590" s="116">
        <v>4.2100710999999997E-3</v>
      </c>
      <c r="V2590" s="116">
        <v>0</v>
      </c>
      <c r="X2590" s="172">
        <v>7.7007030000000005E-5</v>
      </c>
    </row>
    <row r="2591" spans="1:24" ht="14.4">
      <c r="A2591" t="s">
        <v>2875</v>
      </c>
      <c r="B2591" s="112" t="s">
        <v>265</v>
      </c>
      <c r="C2591" s="113" t="str">
        <f t="shared" si="491"/>
        <v>M.020.18.103</v>
      </c>
      <c r="D2591" s="9" t="s">
        <v>1305</v>
      </c>
      <c r="E2591" s="112" t="s">
        <v>362</v>
      </c>
      <c r="F2591" s="115" t="str">
        <f t="shared" si="492"/>
        <v>Chickpeas, in plastic foil per 500 gram NL</v>
      </c>
      <c r="G2591" s="146">
        <v>3.7150816666666664</v>
      </c>
      <c r="H2591" s="8">
        <f t="shared" si="493"/>
        <v>3.7150816666666664</v>
      </c>
      <c r="J2591" s="169">
        <v>0.73394296178705998</v>
      </c>
      <c r="K2591" s="8">
        <f t="shared" si="494"/>
        <v>0.73394296178705998</v>
      </c>
      <c r="L2591" s="170">
        <v>2.5004716000000001E-7</v>
      </c>
      <c r="M2591" s="170">
        <v>0.16302362173989998</v>
      </c>
      <c r="N2591" s="170">
        <v>1.365684E-2</v>
      </c>
      <c r="O2591" s="170">
        <v>0.55726224999999996</v>
      </c>
      <c r="Q2591" s="69">
        <v>0</v>
      </c>
      <c r="S2591" s="116">
        <v>8.7435359000000004E-2</v>
      </c>
      <c r="T2591" s="116">
        <v>7.2119469000000005E-2</v>
      </c>
      <c r="U2591" s="116">
        <v>1.531589E-2</v>
      </c>
      <c r="V2591" s="116">
        <v>0</v>
      </c>
      <c r="X2591" s="69">
        <v>1.6655374E-4</v>
      </c>
    </row>
    <row r="2592" spans="1:24" ht="14.4">
      <c r="B2592" s="112"/>
      <c r="C2592" s="113"/>
      <c r="D2592" s="1" t="s">
        <v>1306</v>
      </c>
      <c r="E2592" s="112"/>
      <c r="H2592" s="8"/>
      <c r="Q2592"/>
    </row>
    <row r="2593" spans="1:24" ht="14.4">
      <c r="A2593" t="s">
        <v>2876</v>
      </c>
      <c r="B2593" s="112" t="s">
        <v>265</v>
      </c>
      <c r="C2593" s="113" t="str">
        <f t="shared" si="491"/>
        <v>M.020.19.101</v>
      </c>
      <c r="D2593" s="9" t="s">
        <v>1306</v>
      </c>
      <c r="E2593" s="112" t="s">
        <v>362</v>
      </c>
      <c r="F2593" s="115" t="str">
        <f t="shared" si="492"/>
        <v>Baby/toddler milkpowder, in cardboard box NL</v>
      </c>
      <c r="G2593" s="146">
        <v>4.2473042000000003</v>
      </c>
      <c r="H2593" s="8">
        <f>G2593</f>
        <v>4.2473042000000003</v>
      </c>
      <c r="J2593" s="169">
        <v>0.82934680998413002</v>
      </c>
      <c r="K2593" s="8">
        <f t="shared" ref="K2593" si="495">J2593</f>
        <v>0.82934680998413002</v>
      </c>
      <c r="L2593" s="170">
        <v>1.9116983E-7</v>
      </c>
      <c r="M2593" s="170">
        <v>0.17485385681429999</v>
      </c>
      <c r="N2593" s="170">
        <v>1.7397131999999999E-2</v>
      </c>
      <c r="O2593" s="170">
        <v>0.63709563000000002</v>
      </c>
      <c r="Q2593" s="69">
        <v>0</v>
      </c>
      <c r="S2593" s="116">
        <v>0.11348017000000001</v>
      </c>
      <c r="T2593" s="116">
        <v>0.10566335</v>
      </c>
      <c r="U2593" s="116">
        <v>7.8168188999999996E-3</v>
      </c>
      <c r="V2593" s="116">
        <v>0</v>
      </c>
      <c r="X2593" s="69">
        <v>1.7830984000000001E-4</v>
      </c>
    </row>
    <row r="2594" spans="1:24" ht="14.4">
      <c r="B2594" s="112"/>
      <c r="C2594" s="113"/>
      <c r="D2594" s="1" t="s">
        <v>1307</v>
      </c>
      <c r="E2594" s="112"/>
      <c r="H2594" s="8"/>
      <c r="Q2594"/>
    </row>
    <row r="2595" spans="1:24" ht="14.4">
      <c r="A2595" t="s">
        <v>2877</v>
      </c>
      <c r="B2595" s="112" t="s">
        <v>265</v>
      </c>
      <c r="C2595" s="113" t="str">
        <f t="shared" si="491"/>
        <v>M.020.20.101</v>
      </c>
      <c r="D2595" s="9" t="s">
        <v>1307</v>
      </c>
      <c r="E2595" s="112" t="s">
        <v>362</v>
      </c>
      <c r="F2595" s="115" t="str">
        <f t="shared" si="492"/>
        <v>Chocolate, confetti, milk in cardboard box NL</v>
      </c>
      <c r="G2595" s="146">
        <v>5.8816956666666664</v>
      </c>
      <c r="H2595" s="8">
        <f t="shared" ref="H2595:H2605" si="496">G2595</f>
        <v>5.8816956666666664</v>
      </c>
      <c r="J2595" s="169">
        <v>1.1564385180980099</v>
      </c>
      <c r="K2595" s="8">
        <f t="shared" ref="K2595:K2605" si="497">J2595</f>
        <v>1.1564385180980099</v>
      </c>
      <c r="L2595" s="170">
        <v>7.9908300999999999E-7</v>
      </c>
      <c r="M2595" s="170">
        <v>0.26506609581500001</v>
      </c>
      <c r="N2595" s="170">
        <v>9.1172731999999996E-3</v>
      </c>
      <c r="O2595" s="170">
        <v>0.88225434999999996</v>
      </c>
      <c r="Q2595" s="69">
        <v>0</v>
      </c>
      <c r="S2595" s="116">
        <v>0.14130993999999999</v>
      </c>
      <c r="T2595" s="116">
        <v>0.12250214</v>
      </c>
      <c r="U2595" s="116">
        <v>1.8807800999999999E-2</v>
      </c>
      <c r="V2595" s="116">
        <v>0</v>
      </c>
      <c r="X2595" s="69">
        <v>2.8511865000000001E-4</v>
      </c>
    </row>
    <row r="2596" spans="1:24" ht="14.4">
      <c r="A2596" t="s">
        <v>2878</v>
      </c>
      <c r="B2596" s="112" t="s">
        <v>265</v>
      </c>
      <c r="C2596" s="113" t="str">
        <f t="shared" si="491"/>
        <v>M.020.20.102</v>
      </c>
      <c r="D2596" s="9" t="s">
        <v>1307</v>
      </c>
      <c r="E2596" s="112" t="s">
        <v>362</v>
      </c>
      <c r="F2596" s="115" t="str">
        <f t="shared" si="492"/>
        <v>Chocolate, confetti, plain in cardboard box NL</v>
      </c>
      <c r="G2596" s="146">
        <v>6.3611610666666669</v>
      </c>
      <c r="H2596" s="8">
        <f t="shared" si="496"/>
        <v>6.3611610666666669</v>
      </c>
      <c r="J2596" s="169">
        <v>1.2483931103666599</v>
      </c>
      <c r="K2596" s="8">
        <f t="shared" si="497"/>
        <v>1.2483931103666599</v>
      </c>
      <c r="L2596" s="170">
        <v>9.9639965999999993E-7</v>
      </c>
      <c r="M2596" s="170">
        <v>0.28791565016699999</v>
      </c>
      <c r="N2596" s="170">
        <v>6.3023037999999998E-3</v>
      </c>
      <c r="O2596" s="170">
        <v>0.95417415999999999</v>
      </c>
      <c r="Q2596" s="69">
        <v>0</v>
      </c>
      <c r="S2596" s="116">
        <v>0.14629712</v>
      </c>
      <c r="T2596" s="116">
        <v>0.12321764</v>
      </c>
      <c r="U2596" s="116">
        <v>2.3079483000000001E-2</v>
      </c>
      <c r="V2596" s="116">
        <v>0</v>
      </c>
      <c r="X2596" s="69">
        <v>3.1690293000000001E-4</v>
      </c>
    </row>
    <row r="2597" spans="1:24" ht="14.4">
      <c r="A2597" t="s">
        <v>2879</v>
      </c>
      <c r="B2597" s="112" t="s">
        <v>265</v>
      </c>
      <c r="C2597" s="113" t="str">
        <f t="shared" si="491"/>
        <v>M.020.20.103</v>
      </c>
      <c r="D2597" s="9" t="s">
        <v>1307</v>
      </c>
      <c r="E2597" s="112" t="s">
        <v>362</v>
      </c>
      <c r="F2597" s="115" t="str">
        <f t="shared" si="492"/>
        <v>Chocolat, milk in aluminium foil laminated paperper 250 gram NL</v>
      </c>
      <c r="G2597" s="146">
        <v>8.1174426666666673</v>
      </c>
      <c r="H2597" s="8">
        <f t="shared" si="496"/>
        <v>8.1174426666666673</v>
      </c>
      <c r="J2597" s="169">
        <v>1.5839599139270999</v>
      </c>
      <c r="K2597" s="8">
        <f t="shared" si="497"/>
        <v>1.5839599139270999</v>
      </c>
      <c r="L2597" s="170">
        <v>9.580070999999999E-7</v>
      </c>
      <c r="M2597" s="170">
        <v>0.35080579991999999</v>
      </c>
      <c r="N2597" s="170">
        <v>1.5536756000000001E-2</v>
      </c>
      <c r="O2597" s="170">
        <v>1.2176164</v>
      </c>
      <c r="Q2597" s="69">
        <v>0</v>
      </c>
      <c r="S2597" s="116">
        <v>0.19608612</v>
      </c>
      <c r="T2597" s="116">
        <v>0.17201796</v>
      </c>
      <c r="U2597" s="116">
        <v>2.4068168000000001E-2</v>
      </c>
      <c r="V2597" s="116">
        <v>0</v>
      </c>
      <c r="X2597" s="69">
        <v>3.808509E-4</v>
      </c>
    </row>
    <row r="2598" spans="1:24" ht="14.4">
      <c r="A2598" t="s">
        <v>2880</v>
      </c>
      <c r="B2598" s="112" t="s">
        <v>265</v>
      </c>
      <c r="C2598" s="113" t="str">
        <f t="shared" si="491"/>
        <v>M.020.20.104</v>
      </c>
      <c r="D2598" s="9" t="s">
        <v>1307</v>
      </c>
      <c r="E2598" s="112" t="s">
        <v>362</v>
      </c>
      <c r="F2598" s="115" t="str">
        <f t="shared" si="492"/>
        <v>Chocolate spread, duo in glass jarper 125 gram NL</v>
      </c>
      <c r="G2598" s="146">
        <v>3.7239846000000005</v>
      </c>
      <c r="H2598" s="8">
        <f t="shared" si="496"/>
        <v>3.7239846000000005</v>
      </c>
      <c r="J2598" s="169">
        <v>0.80598095489769006</v>
      </c>
      <c r="K2598" s="8">
        <f t="shared" si="497"/>
        <v>0.80598095489769006</v>
      </c>
      <c r="L2598" s="170">
        <v>4.0595369E-7</v>
      </c>
      <c r="M2598" s="170">
        <v>0.21765277594400001</v>
      </c>
      <c r="N2598" s="170">
        <v>2.9730083000000001E-2</v>
      </c>
      <c r="O2598" s="170">
        <v>0.55859769000000004</v>
      </c>
      <c r="Q2598" s="69">
        <v>0</v>
      </c>
      <c r="S2598" s="116">
        <v>0.11059134</v>
      </c>
      <c r="T2598" s="116">
        <v>0.10078798</v>
      </c>
      <c r="U2598" s="116">
        <v>9.8033663999999993E-3</v>
      </c>
      <c r="V2598" s="116">
        <v>0</v>
      </c>
      <c r="X2598" s="69">
        <v>1.8791553E-4</v>
      </c>
    </row>
    <row r="2599" spans="1:24" ht="14.4">
      <c r="A2599" t="s">
        <v>2881</v>
      </c>
      <c r="B2599" s="112" t="s">
        <v>265</v>
      </c>
      <c r="C2599" s="113" t="str">
        <f t="shared" si="491"/>
        <v>M.020.20.105</v>
      </c>
      <c r="D2599" s="9" t="s">
        <v>1307</v>
      </c>
      <c r="E2599" s="112" t="s">
        <v>362</v>
      </c>
      <c r="F2599" s="115" t="str">
        <f t="shared" si="492"/>
        <v>Chocolate spread, hazelnut in glass jarper 125 gram NL</v>
      </c>
      <c r="G2599" s="146">
        <v>4.1861169333333335</v>
      </c>
      <c r="H2599" s="8">
        <f t="shared" si="496"/>
        <v>4.1861169333333335</v>
      </c>
      <c r="J2599" s="169">
        <v>0.93726320181259004</v>
      </c>
      <c r="K2599" s="8">
        <f t="shared" si="497"/>
        <v>0.93726320181259004</v>
      </c>
      <c r="L2599" s="170">
        <v>4.7405459000000001E-7</v>
      </c>
      <c r="M2599" s="170">
        <v>0.25315072075799999</v>
      </c>
      <c r="N2599" s="170">
        <v>5.6194466999999998E-2</v>
      </c>
      <c r="O2599" s="170">
        <v>0.62791754</v>
      </c>
      <c r="Q2599" s="69">
        <v>0</v>
      </c>
      <c r="S2599" s="116">
        <v>0.12478752</v>
      </c>
      <c r="T2599" s="116">
        <v>0.11258058999999999</v>
      </c>
      <c r="U2599" s="116">
        <v>1.2206925E-2</v>
      </c>
      <c r="V2599" s="116">
        <v>0</v>
      </c>
      <c r="X2599" s="69">
        <v>2.1498027000000001E-4</v>
      </c>
    </row>
    <row r="2600" spans="1:24" ht="14.4">
      <c r="A2600" t="s">
        <v>2882</v>
      </c>
      <c r="B2600" s="112" t="s">
        <v>265</v>
      </c>
      <c r="C2600" s="113" t="str">
        <f t="shared" si="491"/>
        <v>M.020.20.106</v>
      </c>
      <c r="D2600" s="9" t="s">
        <v>1307</v>
      </c>
      <c r="E2600" s="112" t="s">
        <v>362</v>
      </c>
      <c r="F2600" s="115" t="str">
        <f t="shared" si="492"/>
        <v>Honey, in glass jarper 125 gram NL</v>
      </c>
      <c r="G2600" s="146">
        <v>1.2738861333333333</v>
      </c>
      <c r="H2600" s="8">
        <f t="shared" si="496"/>
        <v>1.2738861333333333</v>
      </c>
      <c r="J2600" s="169">
        <v>0.28180277065941001</v>
      </c>
      <c r="K2600" s="8">
        <f t="shared" si="497"/>
        <v>0.28180277065941001</v>
      </c>
      <c r="L2600" s="170">
        <v>1.0497151E-7</v>
      </c>
      <c r="M2600" s="170">
        <v>8.6323123687900002E-2</v>
      </c>
      <c r="N2600" s="170">
        <v>4.3966220000000002E-3</v>
      </c>
      <c r="O2600" s="170">
        <v>0.19108291999999999</v>
      </c>
      <c r="Q2600" s="69">
        <v>0</v>
      </c>
      <c r="S2600" s="116">
        <v>4.4637661000000002E-2</v>
      </c>
      <c r="T2600" s="116">
        <v>4.2784023999999997E-2</v>
      </c>
      <c r="U2600" s="116">
        <v>1.8536379000000001E-3</v>
      </c>
      <c r="V2600" s="116">
        <v>0</v>
      </c>
      <c r="X2600" s="172">
        <v>6.5102658999999997E-5</v>
      </c>
    </row>
    <row r="2601" spans="1:24" ht="14.4">
      <c r="A2601" t="s">
        <v>2883</v>
      </c>
      <c r="B2601" s="112" t="s">
        <v>265</v>
      </c>
      <c r="C2601" s="113" t="str">
        <f t="shared" si="491"/>
        <v>M.020.20.107</v>
      </c>
      <c r="D2601" s="9" t="s">
        <v>1307</v>
      </c>
      <c r="E2601" s="112" t="s">
        <v>362</v>
      </c>
      <c r="F2601" s="115" t="str">
        <f t="shared" si="492"/>
        <v>Honey, in PET bottle NL</v>
      </c>
      <c r="G2601" s="146">
        <v>0.42921616666666662</v>
      </c>
      <c r="H2601" s="8">
        <f t="shared" si="496"/>
        <v>0.42921616666666662</v>
      </c>
      <c r="J2601" s="169">
        <v>8.931907863694899E-2</v>
      </c>
      <c r="K2601" s="8">
        <f t="shared" si="497"/>
        <v>8.931907863694899E-2</v>
      </c>
      <c r="L2601" s="170">
        <v>4.7952949E-8</v>
      </c>
      <c r="M2601" s="170">
        <v>2.3099707984000004E-2</v>
      </c>
      <c r="N2601" s="170">
        <v>1.8368976999999999E-3</v>
      </c>
      <c r="O2601" s="170">
        <v>6.4382424999999993E-2</v>
      </c>
      <c r="Q2601" s="69">
        <v>0</v>
      </c>
      <c r="S2601" s="116">
        <v>1.2704464E-2</v>
      </c>
      <c r="T2601" s="116">
        <v>1.1961771E-2</v>
      </c>
      <c r="U2601" s="116">
        <v>7.4269264000000003E-4</v>
      </c>
      <c r="V2601" s="116">
        <v>0</v>
      </c>
      <c r="X2601" s="172">
        <v>2.1024398999999999E-5</v>
      </c>
    </row>
    <row r="2602" spans="1:24" ht="14.4">
      <c r="A2602" t="s">
        <v>2884</v>
      </c>
      <c r="B2602" s="112" t="s">
        <v>265</v>
      </c>
      <c r="C2602" s="113" t="str">
        <f t="shared" si="491"/>
        <v>M.020.20.108</v>
      </c>
      <c r="D2602" s="9" t="s">
        <v>1307</v>
      </c>
      <c r="E2602" s="112" t="s">
        <v>362</v>
      </c>
      <c r="F2602" s="115" t="str">
        <f t="shared" si="492"/>
        <v>Ice lolly/Sorbet, frozen in cardboard box NL</v>
      </c>
      <c r="G2602" s="146">
        <v>0.59021533333333331</v>
      </c>
      <c r="H2602" s="8">
        <f t="shared" si="496"/>
        <v>0.59021533333333331</v>
      </c>
      <c r="J2602" s="169">
        <v>0.125869964731053</v>
      </c>
      <c r="K2602" s="8">
        <f t="shared" si="497"/>
        <v>0.125869964731053</v>
      </c>
      <c r="L2602" s="170">
        <v>8.8968252999999998E-8</v>
      </c>
      <c r="M2602" s="170">
        <v>2.9271431462799997E-2</v>
      </c>
      <c r="N2602" s="170">
        <v>8.0661442999999996E-3</v>
      </c>
      <c r="O2602" s="170">
        <v>8.8532299999999994E-2</v>
      </c>
      <c r="Q2602" s="69">
        <v>0</v>
      </c>
      <c r="S2602" s="116">
        <v>1.6181444E-2</v>
      </c>
      <c r="T2602" s="116">
        <v>1.513251E-2</v>
      </c>
      <c r="U2602" s="116">
        <v>1.0489348999999999E-3</v>
      </c>
      <c r="V2602" s="116">
        <v>0</v>
      </c>
      <c r="X2602" s="172">
        <v>2.9479712000000001E-5</v>
      </c>
    </row>
    <row r="2603" spans="1:24" ht="14.4">
      <c r="A2603" t="s">
        <v>2885</v>
      </c>
      <c r="B2603" s="112" t="s">
        <v>265</v>
      </c>
      <c r="C2603" s="113" t="str">
        <f t="shared" si="491"/>
        <v>M.020.20.109</v>
      </c>
      <c r="D2603" s="9" t="s">
        <v>1307</v>
      </c>
      <c r="E2603" s="112" t="s">
        <v>362</v>
      </c>
      <c r="F2603" s="115" t="str">
        <f t="shared" si="492"/>
        <v>Jam, in glass jarper 125 gram NL</v>
      </c>
      <c r="G2603" s="146">
        <v>2.0978934000000002</v>
      </c>
      <c r="H2603" s="8">
        <f t="shared" si="496"/>
        <v>2.0978934000000002</v>
      </c>
      <c r="J2603" s="169">
        <v>0.49376533890356</v>
      </c>
      <c r="K2603" s="8">
        <f t="shared" si="497"/>
        <v>0.49376533890356</v>
      </c>
      <c r="L2603" s="170">
        <v>2.1992265999999999E-7</v>
      </c>
      <c r="M2603" s="170">
        <v>0.13940011398089999</v>
      </c>
      <c r="N2603" s="170">
        <v>3.9680994999999997E-2</v>
      </c>
      <c r="O2603" s="170">
        <v>0.31468401000000001</v>
      </c>
      <c r="Q2603" s="69">
        <v>0</v>
      </c>
      <c r="S2603" s="116">
        <v>7.0242565000000007E-2</v>
      </c>
      <c r="T2603" s="116">
        <v>6.6261556999999999E-2</v>
      </c>
      <c r="U2603" s="116">
        <v>3.9810080999999999E-3</v>
      </c>
      <c r="V2603" s="116">
        <v>0</v>
      </c>
      <c r="X2603" s="69">
        <v>1.0936116E-4</v>
      </c>
    </row>
    <row r="2604" spans="1:24" ht="14.4">
      <c r="A2604" t="s">
        <v>2886</v>
      </c>
      <c r="B2604" s="112" t="s">
        <v>265</v>
      </c>
      <c r="C2604" s="113" t="str">
        <f t="shared" si="491"/>
        <v>M.020.20.110</v>
      </c>
      <c r="D2604" s="9" t="s">
        <v>1307</v>
      </c>
      <c r="E2604" s="112" t="s">
        <v>362</v>
      </c>
      <c r="F2604" s="115" t="str">
        <f t="shared" si="492"/>
        <v>Sugar, granulated Sugar packaging per 1 kg NL</v>
      </c>
      <c r="G2604" s="146">
        <v>1.1482096000000002</v>
      </c>
      <c r="H2604" s="8">
        <f t="shared" si="496"/>
        <v>1.1482096000000002</v>
      </c>
      <c r="J2604" s="169">
        <v>0.25644957920200001</v>
      </c>
      <c r="K2604" s="8">
        <f t="shared" si="497"/>
        <v>0.25644957920200001</v>
      </c>
      <c r="L2604" s="170">
        <v>1.8024089999999999E-7</v>
      </c>
      <c r="M2604" s="170">
        <v>8.1474094161099991E-2</v>
      </c>
      <c r="N2604" s="170">
        <v>2.7438648000000002E-3</v>
      </c>
      <c r="O2604" s="170">
        <v>0.17223144000000001</v>
      </c>
      <c r="Q2604" s="69">
        <v>0</v>
      </c>
      <c r="S2604" s="116">
        <v>3.8221133999999997E-2</v>
      </c>
      <c r="T2604" s="116">
        <v>3.5604115999999998E-2</v>
      </c>
      <c r="U2604" s="116">
        <v>2.617018E-3</v>
      </c>
      <c r="V2604" s="116">
        <v>0</v>
      </c>
      <c r="X2604" s="172">
        <v>6.4665567999999999E-5</v>
      </c>
    </row>
    <row r="2605" spans="1:24" ht="14.4">
      <c r="A2605" t="s">
        <v>2887</v>
      </c>
      <c r="B2605" s="112" t="s">
        <v>265</v>
      </c>
      <c r="C2605" s="113" t="str">
        <f t="shared" si="491"/>
        <v>M.020.20.111</v>
      </c>
      <c r="D2605" s="9" t="s">
        <v>1307</v>
      </c>
      <c r="E2605" s="112" t="s">
        <v>362</v>
      </c>
      <c r="F2605" s="115" t="str">
        <f t="shared" si="492"/>
        <v>Syrup, apple in glass jarper 125 gram NL</v>
      </c>
      <c r="G2605" s="146">
        <v>1.6153789333333333</v>
      </c>
      <c r="H2605" s="8">
        <f t="shared" si="496"/>
        <v>1.6153789333333333</v>
      </c>
      <c r="J2605" s="169">
        <v>0.36815110250758998</v>
      </c>
      <c r="K2605" s="8">
        <f t="shared" si="497"/>
        <v>0.36815110250758998</v>
      </c>
      <c r="L2605" s="170">
        <v>1.6151638999999999E-7</v>
      </c>
      <c r="M2605" s="170">
        <v>9.7982516991200003E-2</v>
      </c>
      <c r="N2605" s="170">
        <v>2.7861583999999998E-2</v>
      </c>
      <c r="O2605" s="170">
        <v>0.24230684</v>
      </c>
      <c r="Q2605" s="69">
        <v>0</v>
      </c>
      <c r="S2605" s="116">
        <v>5.2483806000000001E-2</v>
      </c>
      <c r="T2605" s="116">
        <v>5.0187732999999998E-2</v>
      </c>
      <c r="U2605" s="116">
        <v>2.2960735000000002E-3</v>
      </c>
      <c r="V2605" s="116">
        <v>0</v>
      </c>
      <c r="X2605" s="172">
        <v>8.0925109E-5</v>
      </c>
    </row>
    <row r="2606" spans="1:24" ht="14.4">
      <c r="B2606" s="112"/>
      <c r="C2606" s="113"/>
      <c r="D2606" s="1" t="s">
        <v>1308</v>
      </c>
      <c r="E2606" s="112"/>
      <c r="H2606" s="8"/>
      <c r="Q2606"/>
    </row>
    <row r="2607" spans="1:24" ht="14.4">
      <c r="A2607" t="s">
        <v>2888</v>
      </c>
      <c r="B2607" s="112" t="s">
        <v>265</v>
      </c>
      <c r="C2607" s="113" t="str">
        <f t="shared" ref="C2607:C2674" si="498">MID(A2607,1,12)</f>
        <v>M.020.21.101</v>
      </c>
      <c r="D2607" s="9" t="s">
        <v>1308</v>
      </c>
      <c r="E2607" s="112" t="s">
        <v>362</v>
      </c>
      <c r="F2607" s="115" t="str">
        <f t="shared" ref="F2607:F2674" si="499">MID(A2607, 21,85)</f>
        <v>Butter, salted in plastic cupper 250 gram NL</v>
      </c>
      <c r="G2607" s="146">
        <v>8.9335993333333334</v>
      </c>
      <c r="H2607" s="8">
        <f t="shared" ref="H2607:H2613" si="500">G2607</f>
        <v>8.9335993333333334</v>
      </c>
      <c r="J2607" s="169">
        <v>1.7748258238783001</v>
      </c>
      <c r="K2607" s="8">
        <f t="shared" ref="K2607:K2613" si="501">J2607</f>
        <v>1.7748258238783001</v>
      </c>
      <c r="L2607" s="170">
        <v>3.0034429999999998E-7</v>
      </c>
      <c r="M2607" s="170">
        <v>0.39455169253400002</v>
      </c>
      <c r="N2607" s="170">
        <v>4.0233931000000001E-2</v>
      </c>
      <c r="O2607" s="170">
        <v>1.3400399000000001</v>
      </c>
      <c r="Q2607" s="69">
        <v>0</v>
      </c>
      <c r="S2607" s="116">
        <v>0.25274940000000001</v>
      </c>
      <c r="T2607" s="116">
        <v>0.23855668999999999</v>
      </c>
      <c r="U2607" s="116">
        <v>1.4192708E-2</v>
      </c>
      <c r="V2607" s="116">
        <v>0</v>
      </c>
      <c r="X2607" s="69">
        <v>3.7599178999999999E-4</v>
      </c>
    </row>
    <row r="2608" spans="1:24" ht="14.4">
      <c r="A2608" t="s">
        <v>2889</v>
      </c>
      <c r="B2608" s="112" t="s">
        <v>265</v>
      </c>
      <c r="C2608" s="113" t="str">
        <f t="shared" si="498"/>
        <v>M.020.21.102</v>
      </c>
      <c r="D2608" s="9" t="s">
        <v>1308</v>
      </c>
      <c r="E2608" s="112" t="s">
        <v>362</v>
      </c>
      <c r="F2608" s="115" t="str">
        <f t="shared" si="499"/>
        <v>Butter, unsalted in plastic cupper 250 gram NL</v>
      </c>
      <c r="G2608" s="146">
        <v>8.9324239999999993</v>
      </c>
      <c r="H2608" s="8">
        <f t="shared" si="500"/>
        <v>8.9324239999999993</v>
      </c>
      <c r="J2608" s="169">
        <v>1.7745688813015499</v>
      </c>
      <c r="K2608" s="8">
        <f t="shared" si="501"/>
        <v>1.7745688813015499</v>
      </c>
      <c r="L2608" s="170">
        <v>3.0016474999999998E-7</v>
      </c>
      <c r="M2608" s="170">
        <v>0.3944812941368</v>
      </c>
      <c r="N2608" s="170">
        <v>4.0223687000000001E-2</v>
      </c>
      <c r="O2608" s="170">
        <v>1.3398635999999999</v>
      </c>
      <c r="Q2608" s="69">
        <v>0</v>
      </c>
      <c r="S2608" s="116">
        <v>0.25271233999999998</v>
      </c>
      <c r="T2608" s="116">
        <v>0.23852106000000001</v>
      </c>
      <c r="U2608" s="116">
        <v>1.4191278999999999E-2</v>
      </c>
      <c r="V2608" s="116">
        <v>0</v>
      </c>
      <c r="X2608" s="69">
        <v>3.7592992000000001E-4</v>
      </c>
    </row>
    <row r="2609" spans="1:24" ht="14.4">
      <c r="A2609" t="s">
        <v>2890</v>
      </c>
      <c r="B2609" s="112" t="s">
        <v>265</v>
      </c>
      <c r="C2609" s="113" t="str">
        <f t="shared" si="498"/>
        <v>M.020.21.103</v>
      </c>
      <c r="D2609" s="9" t="s">
        <v>1308</v>
      </c>
      <c r="E2609" s="112" t="s">
        <v>362</v>
      </c>
      <c r="F2609" s="115" t="str">
        <f t="shared" si="499"/>
        <v>Frying fat horeca, in PET bottle NL</v>
      </c>
      <c r="G2609" s="146">
        <v>2.7635757333333335</v>
      </c>
      <c r="H2609" s="8">
        <f t="shared" si="500"/>
        <v>2.7635757333333335</v>
      </c>
      <c r="J2609" s="169">
        <v>0.67831626442217008</v>
      </c>
      <c r="K2609" s="8">
        <f t="shared" si="501"/>
        <v>0.67831626442217008</v>
      </c>
      <c r="L2609" s="170">
        <v>2.5187666999999999E-7</v>
      </c>
      <c r="M2609" s="170">
        <v>0.23569952854550003</v>
      </c>
      <c r="N2609" s="170">
        <v>2.8080124000000001E-2</v>
      </c>
      <c r="O2609" s="170">
        <v>0.41453635999999999</v>
      </c>
      <c r="Q2609" s="69">
        <v>0</v>
      </c>
      <c r="S2609" s="116">
        <v>9.2237689999999997E-2</v>
      </c>
      <c r="T2609" s="116">
        <v>7.5869489999999998E-2</v>
      </c>
      <c r="U2609" s="116">
        <v>1.6368199999999999E-2</v>
      </c>
      <c r="V2609" s="116">
        <v>0</v>
      </c>
      <c r="X2609" s="69">
        <v>1.6068073E-4</v>
      </c>
    </row>
    <row r="2610" spans="1:24" ht="14.4">
      <c r="A2610" t="s">
        <v>2891</v>
      </c>
      <c r="B2610" s="112" t="s">
        <v>265</v>
      </c>
      <c r="C2610" s="113" t="str">
        <f t="shared" si="498"/>
        <v>M.020.21.104</v>
      </c>
      <c r="D2610" s="9" t="s">
        <v>1308</v>
      </c>
      <c r="E2610" s="112" t="s">
        <v>362</v>
      </c>
      <c r="F2610" s="115" t="str">
        <f t="shared" si="499"/>
        <v>Low fat w margarine, 40% fat &lt;17 g sat in plastic cupper 250 gram NL</v>
      </c>
      <c r="G2610" s="146">
        <v>1.4043336666666668</v>
      </c>
      <c r="H2610" s="8">
        <f t="shared" si="500"/>
        <v>1.4043336666666668</v>
      </c>
      <c r="J2610" s="169">
        <v>0.32573648227492003</v>
      </c>
      <c r="K2610" s="8">
        <f t="shared" si="501"/>
        <v>0.32573648227492003</v>
      </c>
      <c r="L2610" s="170">
        <v>1.3274342E-7</v>
      </c>
      <c r="M2610" s="170">
        <v>9.9008389531499999E-2</v>
      </c>
      <c r="N2610" s="170">
        <v>1.6077910000000001E-2</v>
      </c>
      <c r="O2610" s="170">
        <v>0.21065005000000001</v>
      </c>
      <c r="Q2610" s="69">
        <v>0</v>
      </c>
      <c r="S2610" s="116">
        <v>4.2588465999999998E-2</v>
      </c>
      <c r="T2610" s="116">
        <v>3.5794146999999998E-2</v>
      </c>
      <c r="U2610" s="116">
        <v>6.7943188999999996E-3</v>
      </c>
      <c r="V2610" s="116">
        <v>0</v>
      </c>
      <c r="X2610" s="172">
        <v>7.5627898000000003E-5</v>
      </c>
    </row>
    <row r="2611" spans="1:24" ht="14.4">
      <c r="A2611" t="s">
        <v>2892</v>
      </c>
      <c r="B2611" s="112" t="s">
        <v>265</v>
      </c>
      <c r="C2611" s="113" t="str">
        <f t="shared" si="498"/>
        <v>M.020.21.105</v>
      </c>
      <c r="D2611" s="9" t="s">
        <v>1308</v>
      </c>
      <c r="E2611" s="112" t="s">
        <v>362</v>
      </c>
      <c r="F2611" s="115" t="str">
        <f t="shared" si="499"/>
        <v>Margarine, 80% fat 17-24 g saturates in plastic cupper 250 gram NL</v>
      </c>
      <c r="G2611" s="146">
        <v>2.6808142000000004</v>
      </c>
      <c r="H2611" s="8">
        <f t="shared" si="500"/>
        <v>2.6808142000000004</v>
      </c>
      <c r="J2611" s="169">
        <v>0.60147605080126998</v>
      </c>
      <c r="K2611" s="8">
        <f t="shared" si="501"/>
        <v>0.60147605080126998</v>
      </c>
      <c r="L2611" s="170">
        <v>2.6515147E-7</v>
      </c>
      <c r="M2611" s="170">
        <v>0.17541092864980001</v>
      </c>
      <c r="N2611" s="170">
        <v>2.3942727E-2</v>
      </c>
      <c r="O2611" s="170">
        <v>0.40212213000000002</v>
      </c>
      <c r="Q2611" s="69">
        <v>0</v>
      </c>
      <c r="S2611" s="116">
        <v>7.7766396000000002E-2</v>
      </c>
      <c r="T2611" s="116">
        <v>6.5439117000000005E-2</v>
      </c>
      <c r="U2611" s="116">
        <v>1.2327278000000001E-2</v>
      </c>
      <c r="V2611" s="116">
        <v>0</v>
      </c>
      <c r="X2611" s="69">
        <v>1.4103373E-4</v>
      </c>
    </row>
    <row r="2612" spans="1:24" ht="14.4">
      <c r="A2612" t="s">
        <v>2893</v>
      </c>
      <c r="B2612" s="112" t="s">
        <v>265</v>
      </c>
      <c r="C2612" s="113" t="str">
        <f t="shared" si="498"/>
        <v>M.020.21.106</v>
      </c>
      <c r="D2612" s="9" t="s">
        <v>1308</v>
      </c>
      <c r="E2612" s="112" t="s">
        <v>362</v>
      </c>
      <c r="F2612" s="115" t="str">
        <f t="shared" si="499"/>
        <v>Olive oil, in PET bottle NL</v>
      </c>
      <c r="G2612" s="146">
        <v>6.2159831333333333</v>
      </c>
      <c r="H2612" s="8">
        <f t="shared" si="500"/>
        <v>6.2159831333333333</v>
      </c>
      <c r="J2612" s="169">
        <v>2.8697194854749997</v>
      </c>
      <c r="K2612" s="8">
        <f t="shared" si="501"/>
        <v>2.8697194854749997</v>
      </c>
      <c r="L2612" s="170">
        <v>1.3116920000000001E-6</v>
      </c>
      <c r="M2612" s="170">
        <v>0.79061370378299989</v>
      </c>
      <c r="N2612" s="170">
        <v>1.1467069999999999</v>
      </c>
      <c r="O2612" s="170">
        <v>0.93239746999999995</v>
      </c>
      <c r="Q2612" s="69">
        <v>0</v>
      </c>
      <c r="S2612" s="116">
        <v>0.25981652</v>
      </c>
      <c r="T2612" s="116">
        <v>0.21303659999999999</v>
      </c>
      <c r="U2612" s="116">
        <v>4.6779922000000002E-2</v>
      </c>
      <c r="V2612" s="116">
        <v>0</v>
      </c>
      <c r="X2612" s="69">
        <v>4.7662611000000001E-4</v>
      </c>
    </row>
    <row r="2613" spans="1:24" ht="14.4">
      <c r="A2613" t="s">
        <v>2894</v>
      </c>
      <c r="B2613" s="112" t="s">
        <v>265</v>
      </c>
      <c r="C2613" s="113" t="str">
        <f t="shared" si="498"/>
        <v>M.020.21.107</v>
      </c>
      <c r="D2613" s="9" t="s">
        <v>1308</v>
      </c>
      <c r="E2613" s="112" t="s">
        <v>362</v>
      </c>
      <c r="F2613" s="115" t="str">
        <f t="shared" si="499"/>
        <v>Sunflower oil, in PET bottle NL</v>
      </c>
      <c r="G2613" s="146">
        <v>2.7165154666666664</v>
      </c>
      <c r="H2613" s="8">
        <f t="shared" si="500"/>
        <v>2.7165154666666664</v>
      </c>
      <c r="J2613" s="169">
        <v>0.72795649781517002</v>
      </c>
      <c r="K2613" s="8">
        <f t="shared" si="501"/>
        <v>0.72795649781517002</v>
      </c>
      <c r="L2613" s="170">
        <v>2.4377137000000001E-7</v>
      </c>
      <c r="M2613" s="170">
        <v>0.26855286204380002</v>
      </c>
      <c r="N2613" s="170">
        <v>5.1926071999999997E-2</v>
      </c>
      <c r="O2613" s="170">
        <v>0.40747731999999998</v>
      </c>
      <c r="Q2613" s="69">
        <v>0</v>
      </c>
      <c r="S2613" s="116">
        <v>9.7913252000000006E-2</v>
      </c>
      <c r="T2613" s="116">
        <v>7.8950266000000005E-2</v>
      </c>
      <c r="U2613" s="116">
        <v>1.8962985000000002E-2</v>
      </c>
      <c r="V2613" s="116">
        <v>0</v>
      </c>
      <c r="X2613" s="69">
        <v>1.6895478E-4</v>
      </c>
    </row>
    <row r="2614" spans="1:24" ht="14.4">
      <c r="B2614" s="112"/>
      <c r="C2614" s="113"/>
      <c r="D2614" s="1" t="s">
        <v>1425</v>
      </c>
      <c r="E2614" s="112"/>
      <c r="H2614" s="8"/>
      <c r="Q2614"/>
    </row>
    <row r="2615" spans="1:24" ht="14.4">
      <c r="A2615" t="s">
        <v>2895</v>
      </c>
      <c r="B2615" s="112" t="s">
        <v>265</v>
      </c>
      <c r="C2615" s="113" t="str">
        <f t="shared" si="498"/>
        <v>M.020.22.101</v>
      </c>
      <c r="D2615" s="9" t="s">
        <v>1425</v>
      </c>
      <c r="E2615" s="112" t="s">
        <v>362</v>
      </c>
      <c r="F2615" s="115" t="str">
        <f t="shared" si="499"/>
        <v>Claresse (catfish) fillet, meat packaging per 1 kg NL</v>
      </c>
      <c r="G2615" s="146">
        <v>13.009746666666667</v>
      </c>
      <c r="H2615" s="8">
        <f t="shared" ref="H2615:H2636" si="502">G2615</f>
        <v>13.009746666666667</v>
      </c>
      <c r="J2615" s="169">
        <v>2.4798851059602001</v>
      </c>
      <c r="K2615" s="8">
        <f t="shared" ref="K2615:K2636" si="503">J2615</f>
        <v>2.4798851059602001</v>
      </c>
      <c r="L2615" s="170">
        <v>2.6277782000000002E-6</v>
      </c>
      <c r="M2615" s="170">
        <v>0.46255544218200001</v>
      </c>
      <c r="N2615" s="170">
        <v>6.5865036000000002E-2</v>
      </c>
      <c r="O2615" s="170">
        <v>1.951462</v>
      </c>
      <c r="Q2615" s="69">
        <v>0</v>
      </c>
      <c r="S2615" s="116">
        <v>0.29289045000000002</v>
      </c>
      <c r="T2615" s="116">
        <v>0.27442428000000002</v>
      </c>
      <c r="U2615" s="116">
        <v>1.8466168000000002E-2</v>
      </c>
      <c r="V2615" s="116">
        <v>0</v>
      </c>
      <c r="X2615" s="69">
        <v>6.3392595999999999E-4</v>
      </c>
    </row>
    <row r="2616" spans="1:24" ht="14.4">
      <c r="A2616" t="s">
        <v>2896</v>
      </c>
      <c r="B2616" s="112" t="s">
        <v>265</v>
      </c>
      <c r="C2616" s="113" t="str">
        <f t="shared" si="498"/>
        <v>M.020.22.102</v>
      </c>
      <c r="D2616" s="9" t="s">
        <v>1425</v>
      </c>
      <c r="E2616" s="112" t="s">
        <v>362</v>
      </c>
      <c r="F2616" s="115" t="str">
        <f t="shared" si="499"/>
        <v>Cod, in batter (kibbeling) meat packaging per 1 kg NL</v>
      </c>
      <c r="G2616" s="146">
        <v>2.770455866666667</v>
      </c>
      <c r="H2616" s="8">
        <f t="shared" si="502"/>
        <v>2.770455866666667</v>
      </c>
      <c r="J2616" s="169">
        <v>0.61055445662172003</v>
      </c>
      <c r="K2616" s="8">
        <f t="shared" si="503"/>
        <v>0.61055445662172003</v>
      </c>
      <c r="L2616" s="170">
        <v>9.7647272000000003E-7</v>
      </c>
      <c r="M2616" s="170">
        <v>0.17945824114900003</v>
      </c>
      <c r="N2616" s="170">
        <v>1.5526859E-2</v>
      </c>
      <c r="O2616" s="170">
        <v>0.41556838000000001</v>
      </c>
      <c r="Q2616" s="69">
        <v>0</v>
      </c>
      <c r="S2616" s="116">
        <v>7.8559841000000005E-2</v>
      </c>
      <c r="T2616" s="116">
        <v>7.3783708000000003E-2</v>
      </c>
      <c r="U2616" s="116">
        <v>4.7761330000000001E-3</v>
      </c>
      <c r="V2616" s="116">
        <v>0</v>
      </c>
      <c r="X2616" s="69">
        <v>1.7987778E-4</v>
      </c>
    </row>
    <row r="2617" spans="1:24" ht="14.4">
      <c r="A2617" t="s">
        <v>2897</v>
      </c>
      <c r="B2617" s="112" t="s">
        <v>265</v>
      </c>
      <c r="C2617" s="113" t="str">
        <f t="shared" si="498"/>
        <v>M.020.22.103</v>
      </c>
      <c r="D2617" s="9" t="s">
        <v>1425</v>
      </c>
      <c r="E2617" s="112" t="s">
        <v>362</v>
      </c>
      <c r="F2617" s="115" t="str">
        <f t="shared" si="499"/>
        <v>Cod meat, packaging per 1 kg NL</v>
      </c>
      <c r="G2617" s="146">
        <v>3.8629656666666667</v>
      </c>
      <c r="H2617" s="8">
        <f t="shared" si="502"/>
        <v>3.8629656666666667</v>
      </c>
      <c r="J2617" s="169">
        <v>0.82851170168260002</v>
      </c>
      <c r="K2617" s="8">
        <f t="shared" si="503"/>
        <v>0.82851170168260002</v>
      </c>
      <c r="L2617" s="170">
        <v>1.1572455999999999E-6</v>
      </c>
      <c r="M2617" s="170">
        <v>0.234823474437</v>
      </c>
      <c r="N2617" s="170">
        <v>1.424222E-2</v>
      </c>
      <c r="O2617" s="170">
        <v>0.57944485000000001</v>
      </c>
      <c r="Q2617" s="69">
        <v>0</v>
      </c>
      <c r="S2617" s="116">
        <v>0.11163438000000001</v>
      </c>
      <c r="T2617" s="116">
        <v>0.10685536</v>
      </c>
      <c r="U2617" s="116">
        <v>4.7790178000000003E-3</v>
      </c>
      <c r="V2617" s="116">
        <v>0</v>
      </c>
      <c r="X2617" s="69">
        <v>2.3486255000000001E-4</v>
      </c>
    </row>
    <row r="2618" spans="1:24" ht="14.4">
      <c r="A2618" t="s">
        <v>2898</v>
      </c>
      <c r="B2618" s="112" t="s">
        <v>265</v>
      </c>
      <c r="C2618" s="113" t="str">
        <f t="shared" si="498"/>
        <v>M.020.22.104</v>
      </c>
      <c r="D2618" s="9" t="s">
        <v>1425</v>
      </c>
      <c r="E2618" s="112" t="s">
        <v>362</v>
      </c>
      <c r="F2618" s="115" t="str">
        <f t="shared" si="499"/>
        <v>Fish fingers, frozen in cardboard box NL</v>
      </c>
      <c r="G2618" s="146">
        <v>3.7113654000000005</v>
      </c>
      <c r="H2618" s="8">
        <f t="shared" si="502"/>
        <v>3.7113654000000005</v>
      </c>
      <c r="J2618" s="169">
        <v>0.78584971807884008</v>
      </c>
      <c r="K2618" s="8">
        <f t="shared" si="503"/>
        <v>0.78584971807884008</v>
      </c>
      <c r="L2618" s="170">
        <v>9.2615783999999998E-7</v>
      </c>
      <c r="M2618" s="170">
        <v>0.21561944392100002</v>
      </c>
      <c r="N2618" s="170">
        <v>1.3524537999999999E-2</v>
      </c>
      <c r="O2618" s="170">
        <v>0.55670481000000005</v>
      </c>
      <c r="Q2618" s="69">
        <v>0</v>
      </c>
      <c r="S2618" s="116">
        <v>0.10602659</v>
      </c>
      <c r="T2618" s="116">
        <v>0.10035627</v>
      </c>
      <c r="U2618" s="116">
        <v>5.6703279000000001E-3</v>
      </c>
      <c r="V2618" s="116">
        <v>0</v>
      </c>
      <c r="X2618" s="69">
        <v>2.1335623E-4</v>
      </c>
    </row>
    <row r="2619" spans="1:24" ht="14.4">
      <c r="A2619" t="s">
        <v>2899</v>
      </c>
      <c r="B2619" s="112" t="s">
        <v>265</v>
      </c>
      <c r="C2619" s="113" t="str">
        <f t="shared" si="498"/>
        <v>M.020.22.105</v>
      </c>
      <c r="D2619" s="9" t="s">
        <v>1425</v>
      </c>
      <c r="E2619" s="112" t="s">
        <v>362</v>
      </c>
      <c r="F2619" s="115" t="str">
        <f t="shared" si="499"/>
        <v>Herring, fillet in tomato sauce in food can NL</v>
      </c>
      <c r="G2619" s="146">
        <v>1.1723094666666667</v>
      </c>
      <c r="H2619" s="8">
        <f t="shared" si="502"/>
        <v>1.1723094666666667</v>
      </c>
      <c r="J2619" s="169">
        <v>0.31699429943391</v>
      </c>
      <c r="K2619" s="8">
        <f t="shared" si="503"/>
        <v>0.31699429943391</v>
      </c>
      <c r="L2619" s="170">
        <v>8.7415990999999998E-7</v>
      </c>
      <c r="M2619" s="170">
        <v>0.112001110274</v>
      </c>
      <c r="N2619" s="170">
        <v>2.9145895000000002E-2</v>
      </c>
      <c r="O2619" s="170">
        <v>0.17584642</v>
      </c>
      <c r="Q2619" s="69">
        <v>0</v>
      </c>
      <c r="S2619" s="116">
        <v>3.5626010999999999E-2</v>
      </c>
      <c r="T2619" s="116">
        <v>3.3599089999999998E-2</v>
      </c>
      <c r="U2619" s="116">
        <v>2.0269212000000002E-3</v>
      </c>
      <c r="V2619" s="116">
        <v>0</v>
      </c>
      <c r="X2619" s="69">
        <v>1.1077167000000001E-4</v>
      </c>
    </row>
    <row r="2620" spans="1:24" ht="14.4">
      <c r="A2620" t="s">
        <v>2900</v>
      </c>
      <c r="B2620" s="112" t="s">
        <v>265</v>
      </c>
      <c r="C2620" s="113" t="str">
        <f t="shared" si="498"/>
        <v>M.020.22.106</v>
      </c>
      <c r="D2620" s="9" t="s">
        <v>1425</v>
      </c>
      <c r="E2620" s="112" t="s">
        <v>362</v>
      </c>
      <c r="F2620" s="115" t="str">
        <f t="shared" si="499"/>
        <v>Herring, pickled (sweet)sour in glass jarper 720 ml NL</v>
      </c>
      <c r="G2620" s="146">
        <v>0.93127186666666661</v>
      </c>
      <c r="H2620" s="8">
        <f t="shared" si="502"/>
        <v>0.93127186666666661</v>
      </c>
      <c r="J2620" s="169">
        <v>0.28499157083519999</v>
      </c>
      <c r="K2620" s="8">
        <f t="shared" si="503"/>
        <v>0.28499157083519999</v>
      </c>
      <c r="L2620" s="170">
        <v>1.2500392E-6</v>
      </c>
      <c r="M2620" s="170">
        <v>0.13183572079600001</v>
      </c>
      <c r="N2620" s="170">
        <v>1.346382E-2</v>
      </c>
      <c r="O2620" s="170">
        <v>0.13969077999999999</v>
      </c>
      <c r="Q2620" s="69">
        <v>0</v>
      </c>
      <c r="S2620" s="116">
        <v>3.0418574E-2</v>
      </c>
      <c r="T2620" s="116">
        <v>2.8444923E-2</v>
      </c>
      <c r="U2620" s="116">
        <v>1.9736505000000001E-3</v>
      </c>
      <c r="V2620" s="116">
        <v>0</v>
      </c>
      <c r="X2620" s="69">
        <v>1.2974524999999999E-4</v>
      </c>
    </row>
    <row r="2621" spans="1:24" ht="14.4">
      <c r="A2621" t="s">
        <v>2901</v>
      </c>
      <c r="B2621" s="112" t="s">
        <v>265</v>
      </c>
      <c r="C2621" s="113" t="str">
        <f t="shared" si="498"/>
        <v>M.020.22.107</v>
      </c>
      <c r="D2621" s="9" t="s">
        <v>1425</v>
      </c>
      <c r="E2621" s="112" t="s">
        <v>362</v>
      </c>
      <c r="F2621" s="115" t="str">
        <f t="shared" si="499"/>
        <v>Herring, salted meat packaging per 1 kg NL</v>
      </c>
      <c r="G2621" s="146">
        <v>0.54748755999999998</v>
      </c>
      <c r="H2621" s="8">
        <f t="shared" si="502"/>
        <v>0.54748755999999998</v>
      </c>
      <c r="J2621" s="169">
        <v>0.19858889040450001</v>
      </c>
      <c r="K2621" s="8">
        <f t="shared" si="503"/>
        <v>0.19858889040450001</v>
      </c>
      <c r="L2621" s="170">
        <v>1.2238885E-6</v>
      </c>
      <c r="M2621" s="170">
        <v>0.104921227516</v>
      </c>
      <c r="N2621" s="170">
        <v>1.1543305E-2</v>
      </c>
      <c r="O2621" s="170">
        <v>8.2123134E-2</v>
      </c>
      <c r="Q2621" s="69">
        <v>0</v>
      </c>
      <c r="S2621" s="116">
        <v>1.6457188000000001E-2</v>
      </c>
      <c r="T2621" s="116">
        <v>1.4967701999999999E-2</v>
      </c>
      <c r="U2621" s="116">
        <v>1.4894859999999999E-3</v>
      </c>
      <c r="V2621" s="116">
        <v>0</v>
      </c>
      <c r="X2621" s="69">
        <v>1.1020784E-4</v>
      </c>
    </row>
    <row r="2622" spans="1:24" ht="14.4">
      <c r="A2622" t="s">
        <v>2902</v>
      </c>
      <c r="B2622" s="112" t="s">
        <v>265</v>
      </c>
      <c r="C2622" s="113" t="str">
        <f t="shared" si="498"/>
        <v>M.020.22.108</v>
      </c>
      <c r="D2622" s="9" t="s">
        <v>1425</v>
      </c>
      <c r="E2622" s="112" t="s">
        <v>362</v>
      </c>
      <c r="F2622" s="115" t="str">
        <f t="shared" si="499"/>
        <v>Lemon sole, meat packaging per 1 kg NL</v>
      </c>
      <c r="G2622" s="146">
        <v>4.2092379333333332</v>
      </c>
      <c r="H2622" s="8">
        <f t="shared" si="502"/>
        <v>4.2092379333333332</v>
      </c>
      <c r="J2622" s="169">
        <v>0.89339894054869995</v>
      </c>
      <c r="K2622" s="8">
        <f t="shared" si="503"/>
        <v>0.89339894054869995</v>
      </c>
      <c r="L2622" s="170">
        <v>1.1363677E-6</v>
      </c>
      <c r="M2622" s="170">
        <v>0.24788869018099999</v>
      </c>
      <c r="N2622" s="170">
        <v>1.4123424000000001E-2</v>
      </c>
      <c r="O2622" s="170">
        <v>0.63138569</v>
      </c>
      <c r="Q2622" s="69">
        <v>0</v>
      </c>
      <c r="S2622" s="116">
        <v>0.12170082</v>
      </c>
      <c r="T2622" s="116">
        <v>0.11658569000000001</v>
      </c>
      <c r="U2622" s="116">
        <v>5.1151291999999996E-3</v>
      </c>
      <c r="V2622" s="116">
        <v>0</v>
      </c>
      <c r="X2622" s="69">
        <v>2.4699268999999998E-4</v>
      </c>
    </row>
    <row r="2623" spans="1:24" ht="14.4">
      <c r="A2623" t="s">
        <v>2903</v>
      </c>
      <c r="B2623" s="112" t="s">
        <v>265</v>
      </c>
      <c r="C2623" s="113" t="str">
        <f t="shared" si="498"/>
        <v>M.020.22.109</v>
      </c>
      <c r="D2623" s="9" t="s">
        <v>1425</v>
      </c>
      <c r="E2623" s="112" t="s">
        <v>362</v>
      </c>
      <c r="F2623" s="115" t="str">
        <f t="shared" si="499"/>
        <v>Mackerel fillet, smoked meat packaging per 1 kg NL</v>
      </c>
      <c r="G2623" s="146">
        <v>0.61884929333333327</v>
      </c>
      <c r="H2623" s="8">
        <f t="shared" si="502"/>
        <v>0.61884929333333327</v>
      </c>
      <c r="J2623" s="169">
        <v>0.12061452073217599</v>
      </c>
      <c r="K2623" s="8">
        <f t="shared" si="503"/>
        <v>0.12061452073217599</v>
      </c>
      <c r="L2623" s="170">
        <v>3.9253385999999998E-8</v>
      </c>
      <c r="M2623" s="170">
        <v>2.6067277478790001E-2</v>
      </c>
      <c r="N2623" s="170">
        <v>1.71981E-3</v>
      </c>
      <c r="O2623" s="170">
        <v>9.2827393999999994E-2</v>
      </c>
      <c r="Q2623" s="69">
        <v>0</v>
      </c>
      <c r="S2623" s="116">
        <v>1.7264580000000002E-2</v>
      </c>
      <c r="T2623" s="116">
        <v>1.6610933000000001E-2</v>
      </c>
      <c r="U2623" s="116">
        <v>6.5364741999999999E-4</v>
      </c>
      <c r="V2623" s="116">
        <v>0</v>
      </c>
      <c r="X2623" s="172">
        <v>2.6561823E-5</v>
      </c>
    </row>
    <row r="2624" spans="1:24" ht="14.4">
      <c r="A2624" t="s">
        <v>2904</v>
      </c>
      <c r="B2624" s="112" t="s">
        <v>265</v>
      </c>
      <c r="C2624" s="113" t="str">
        <f t="shared" si="498"/>
        <v>M.020.22.110</v>
      </c>
      <c r="D2624" s="9" t="s">
        <v>1425</v>
      </c>
      <c r="E2624" s="112" t="s">
        <v>362</v>
      </c>
      <c r="F2624" s="115" t="str">
        <f t="shared" si="499"/>
        <v>Pangasius, meat packaging per 1 kg NL</v>
      </c>
      <c r="G2624" s="146">
        <v>8.5196326666666682</v>
      </c>
      <c r="H2624" s="8">
        <f t="shared" si="502"/>
        <v>8.5196326666666682</v>
      </c>
      <c r="J2624" s="169">
        <v>1.7421713479161001</v>
      </c>
      <c r="K2624" s="8">
        <f t="shared" si="503"/>
        <v>1.7421713479161001</v>
      </c>
      <c r="L2624" s="170">
        <v>1.9135451000000001E-6</v>
      </c>
      <c r="M2624" s="170">
        <v>0.38401834337100005</v>
      </c>
      <c r="N2624" s="170">
        <v>8.0206190999999996E-2</v>
      </c>
      <c r="O2624" s="170">
        <v>1.2779449000000001</v>
      </c>
      <c r="Q2624" s="69">
        <v>0</v>
      </c>
      <c r="S2624" s="116">
        <v>0.19710527</v>
      </c>
      <c r="T2624" s="116">
        <v>0.17445868</v>
      </c>
      <c r="U2624" s="116">
        <v>2.2646590000000001E-2</v>
      </c>
      <c r="V2624" s="116">
        <v>0</v>
      </c>
      <c r="X2624" s="69">
        <v>4.5186424000000003E-4</v>
      </c>
    </row>
    <row r="2625" spans="1:24" ht="14.4">
      <c r="A2625" t="s">
        <v>2905</v>
      </c>
      <c r="B2625" s="112" t="s">
        <v>265</v>
      </c>
      <c r="C2625" s="113" t="str">
        <f t="shared" si="498"/>
        <v>M.020.22.111</v>
      </c>
      <c r="D2625" s="9" t="s">
        <v>1425</v>
      </c>
      <c r="E2625" s="112" t="s">
        <v>362</v>
      </c>
      <c r="F2625" s="115" t="str">
        <f t="shared" si="499"/>
        <v>Plaice fillet, meat packaging per 1 kg NL</v>
      </c>
      <c r="G2625" s="146">
        <v>4.2092379333333332</v>
      </c>
      <c r="H2625" s="8">
        <f t="shared" si="502"/>
        <v>4.2092379333333332</v>
      </c>
      <c r="J2625" s="169">
        <v>0.89339894054869995</v>
      </c>
      <c r="K2625" s="8">
        <f t="shared" si="503"/>
        <v>0.89339894054869995</v>
      </c>
      <c r="L2625" s="170">
        <v>1.1363677E-6</v>
      </c>
      <c r="M2625" s="170">
        <v>0.24788869018099999</v>
      </c>
      <c r="N2625" s="170">
        <v>1.4123424000000001E-2</v>
      </c>
      <c r="O2625" s="170">
        <v>0.63138569</v>
      </c>
      <c r="Q2625" s="69">
        <v>0</v>
      </c>
      <c r="S2625" s="116">
        <v>0.12170082</v>
      </c>
      <c r="T2625" s="116">
        <v>0.11658569000000001</v>
      </c>
      <c r="U2625" s="116">
        <v>5.1151291999999996E-3</v>
      </c>
      <c r="V2625" s="116">
        <v>0</v>
      </c>
      <c r="X2625" s="69">
        <v>2.4699268999999998E-4</v>
      </c>
    </row>
    <row r="2626" spans="1:24" ht="14.4">
      <c r="A2626" t="s">
        <v>2906</v>
      </c>
      <c r="B2626" s="112" t="s">
        <v>265</v>
      </c>
      <c r="C2626" s="113" t="str">
        <f t="shared" si="498"/>
        <v>M.020.22.112</v>
      </c>
      <c r="D2626" s="9" t="s">
        <v>1425</v>
      </c>
      <c r="E2626" s="112" t="s">
        <v>362</v>
      </c>
      <c r="F2626" s="115" t="str">
        <f t="shared" si="499"/>
        <v>Pollack, fillet meat packaging per 1 kg NL</v>
      </c>
      <c r="G2626" s="146">
        <v>0.99332066666666663</v>
      </c>
      <c r="H2626" s="8">
        <f t="shared" si="502"/>
        <v>0.99332066666666663</v>
      </c>
      <c r="J2626" s="169">
        <v>0.28193025825859996</v>
      </c>
      <c r="K2626" s="8">
        <f t="shared" si="503"/>
        <v>0.28193025825859996</v>
      </c>
      <c r="L2626" s="170">
        <v>1.1406355999999999E-6</v>
      </c>
      <c r="M2626" s="170">
        <v>0.11692451162300001</v>
      </c>
      <c r="N2626" s="170">
        <v>1.6006506E-2</v>
      </c>
      <c r="O2626" s="170">
        <v>0.14899809999999999</v>
      </c>
      <c r="Q2626" s="69">
        <v>0</v>
      </c>
      <c r="S2626" s="116">
        <v>2.9079251E-2</v>
      </c>
      <c r="T2626" s="116">
        <v>2.7210175E-2</v>
      </c>
      <c r="U2626" s="116">
        <v>1.8690759999999999E-3</v>
      </c>
      <c r="V2626" s="116">
        <v>0</v>
      </c>
      <c r="X2626" s="69">
        <v>1.2145511E-4</v>
      </c>
    </row>
    <row r="2627" spans="1:24" ht="14.4">
      <c r="A2627" t="s">
        <v>2907</v>
      </c>
      <c r="B2627" s="112" t="s">
        <v>265</v>
      </c>
      <c r="C2627" s="113" t="str">
        <f t="shared" si="498"/>
        <v>M.020.22.113</v>
      </c>
      <c r="D2627" s="9" t="s">
        <v>1425</v>
      </c>
      <c r="E2627" s="112" t="s">
        <v>362</v>
      </c>
      <c r="F2627" s="115" t="str">
        <f t="shared" si="499"/>
        <v>Salmon, (aquaculture) meat packaging per 1 kg NL</v>
      </c>
      <c r="G2627" s="146">
        <v>4.7852222666666666</v>
      </c>
      <c r="H2627" s="8">
        <f t="shared" si="502"/>
        <v>4.7852222666666666</v>
      </c>
      <c r="J2627" s="169">
        <v>0.96163678650303996</v>
      </c>
      <c r="K2627" s="8">
        <f t="shared" si="503"/>
        <v>0.96163678650303996</v>
      </c>
      <c r="L2627" s="170">
        <v>4.0315283999999999E-7</v>
      </c>
      <c r="M2627" s="170">
        <v>0.2120534793502</v>
      </c>
      <c r="N2627" s="170">
        <v>3.1799564000000002E-2</v>
      </c>
      <c r="O2627" s="170">
        <v>0.71778333999999999</v>
      </c>
      <c r="Q2627" s="69">
        <v>0</v>
      </c>
      <c r="S2627" s="116">
        <v>0.12436355</v>
      </c>
      <c r="T2627" s="116">
        <v>0.11264857</v>
      </c>
      <c r="U2627" s="116">
        <v>1.1714982000000001E-2</v>
      </c>
      <c r="V2627" s="116">
        <v>0</v>
      </c>
      <c r="X2627" s="69">
        <v>2.1626417E-4</v>
      </c>
    </row>
    <row r="2628" spans="1:24" ht="14.4">
      <c r="A2628" t="s">
        <v>2908</v>
      </c>
      <c r="B2628" s="112" t="s">
        <v>265</v>
      </c>
      <c r="C2628" s="113" t="str">
        <f t="shared" si="498"/>
        <v>M.020.22.114</v>
      </c>
      <c r="D2628" s="9" t="s">
        <v>1425</v>
      </c>
      <c r="E2628" s="112" t="s">
        <v>362</v>
      </c>
      <c r="F2628" s="115" t="str">
        <f t="shared" si="499"/>
        <v>Salmon, (wild caught) meat packaging per 1 kg NL</v>
      </c>
      <c r="G2628" s="146">
        <v>2.223961866666667</v>
      </c>
      <c r="H2628" s="8">
        <f t="shared" si="502"/>
        <v>2.223961866666667</v>
      </c>
      <c r="J2628" s="169">
        <v>0.51845716698220001</v>
      </c>
      <c r="K2628" s="8">
        <f t="shared" si="503"/>
        <v>0.51845716698220001</v>
      </c>
      <c r="L2628" s="170">
        <v>1.2827161999999999E-6</v>
      </c>
      <c r="M2628" s="170">
        <v>0.17570757026600001</v>
      </c>
      <c r="N2628" s="170">
        <v>9.1540340000000001E-3</v>
      </c>
      <c r="O2628" s="170">
        <v>0.33359428000000002</v>
      </c>
      <c r="Q2628" s="69">
        <v>0</v>
      </c>
      <c r="S2628" s="116">
        <v>6.4289323999999995E-2</v>
      </c>
      <c r="T2628" s="116">
        <v>6.1075926000000003E-2</v>
      </c>
      <c r="U2628" s="116">
        <v>3.2133986999999999E-3</v>
      </c>
      <c r="V2628" s="116">
        <v>0</v>
      </c>
      <c r="X2628" s="69">
        <v>1.7963564E-4</v>
      </c>
    </row>
    <row r="2629" spans="1:24" ht="14.4">
      <c r="A2629" t="s">
        <v>2909</v>
      </c>
      <c r="B2629" s="112" t="s">
        <v>265</v>
      </c>
      <c r="C2629" s="113" t="str">
        <f t="shared" si="498"/>
        <v>M.020.22.115</v>
      </c>
      <c r="D2629" s="9" t="s">
        <v>1425</v>
      </c>
      <c r="E2629" s="112" t="s">
        <v>362</v>
      </c>
      <c r="F2629" s="115" t="str">
        <f t="shared" si="499"/>
        <v>Salmon, fillet (aquaculture) meat packaging per 1 kg NL</v>
      </c>
      <c r="G2629" s="146">
        <v>4.7852222666666666</v>
      </c>
      <c r="H2629" s="8">
        <f t="shared" si="502"/>
        <v>4.7852222666666666</v>
      </c>
      <c r="J2629" s="169">
        <v>0.96163678650303996</v>
      </c>
      <c r="K2629" s="8">
        <f t="shared" si="503"/>
        <v>0.96163678650303996</v>
      </c>
      <c r="L2629" s="170">
        <v>4.0315283999999999E-7</v>
      </c>
      <c r="M2629" s="170">
        <v>0.2120534793502</v>
      </c>
      <c r="N2629" s="170">
        <v>3.1799564000000002E-2</v>
      </c>
      <c r="O2629" s="170">
        <v>0.71778333999999999</v>
      </c>
      <c r="Q2629" s="69">
        <v>0</v>
      </c>
      <c r="S2629" s="116">
        <v>0.12436355</v>
      </c>
      <c r="T2629" s="116">
        <v>0.11264857</v>
      </c>
      <c r="U2629" s="116">
        <v>1.1714982000000001E-2</v>
      </c>
      <c r="V2629" s="116">
        <v>0</v>
      </c>
      <c r="X2629" s="69">
        <v>2.1626417E-4</v>
      </c>
    </row>
    <row r="2630" spans="1:24" ht="14.4">
      <c r="A2630" t="s">
        <v>2910</v>
      </c>
      <c r="B2630" s="112" t="s">
        <v>265</v>
      </c>
      <c r="C2630" s="113" t="str">
        <f t="shared" si="498"/>
        <v>M.020.22.116</v>
      </c>
      <c r="D2630" s="9" t="s">
        <v>1425</v>
      </c>
      <c r="E2630" s="112" t="s">
        <v>362</v>
      </c>
      <c r="F2630" s="115" t="str">
        <f t="shared" si="499"/>
        <v>Salmon, fillet (wild caught) meat packaging per 1 kg NL</v>
      </c>
      <c r="G2630" s="146">
        <v>2.223961866666667</v>
      </c>
      <c r="H2630" s="8">
        <f t="shared" si="502"/>
        <v>2.223961866666667</v>
      </c>
      <c r="J2630" s="169">
        <v>0.51845716698220001</v>
      </c>
      <c r="K2630" s="8">
        <f t="shared" si="503"/>
        <v>0.51845716698220001</v>
      </c>
      <c r="L2630" s="170">
        <v>1.2827161999999999E-6</v>
      </c>
      <c r="M2630" s="170">
        <v>0.17570757026600001</v>
      </c>
      <c r="N2630" s="170">
        <v>9.1540340000000001E-3</v>
      </c>
      <c r="O2630" s="170">
        <v>0.33359428000000002</v>
      </c>
      <c r="Q2630" s="69">
        <v>0</v>
      </c>
      <c r="S2630" s="116">
        <v>6.4289323999999995E-2</v>
      </c>
      <c r="T2630" s="116">
        <v>6.1075926000000003E-2</v>
      </c>
      <c r="U2630" s="116">
        <v>3.2133986999999999E-3</v>
      </c>
      <c r="V2630" s="116">
        <v>0</v>
      </c>
      <c r="X2630" s="69">
        <v>1.7963564E-4</v>
      </c>
    </row>
    <row r="2631" spans="1:24" ht="14.4">
      <c r="A2631" t="s">
        <v>2911</v>
      </c>
      <c r="B2631" s="112" t="s">
        <v>265</v>
      </c>
      <c r="C2631" s="113" t="str">
        <f t="shared" si="498"/>
        <v>M.020.22.117</v>
      </c>
      <c r="D2631" s="9" t="s">
        <v>1425</v>
      </c>
      <c r="E2631" s="112" t="s">
        <v>362</v>
      </c>
      <c r="F2631" s="115" t="str">
        <f t="shared" si="499"/>
        <v>Salmon, smoked (aquaculture) meat packaging per 1 kg NL</v>
      </c>
      <c r="G2631" s="146">
        <v>5.3795265333333333</v>
      </c>
      <c r="H2631" s="8">
        <f t="shared" si="502"/>
        <v>5.3795265333333333</v>
      </c>
      <c r="J2631" s="169">
        <v>1.0892010926807301</v>
      </c>
      <c r="K2631" s="8">
        <f t="shared" si="503"/>
        <v>1.0892010926807301</v>
      </c>
      <c r="L2631" s="170">
        <v>4.5470873000000003E-7</v>
      </c>
      <c r="M2631" s="170">
        <v>0.24685131697200002</v>
      </c>
      <c r="N2631" s="170">
        <v>3.5420341000000001E-2</v>
      </c>
      <c r="O2631" s="170">
        <v>0.80692898000000002</v>
      </c>
      <c r="Q2631" s="69">
        <v>0</v>
      </c>
      <c r="S2631" s="116">
        <v>0.14081223000000001</v>
      </c>
      <c r="T2631" s="116">
        <v>0.12659466</v>
      </c>
      <c r="U2631" s="116">
        <v>1.4217564E-2</v>
      </c>
      <c r="V2631" s="116">
        <v>0</v>
      </c>
      <c r="X2631" s="69">
        <v>2.4593202E-4</v>
      </c>
    </row>
    <row r="2632" spans="1:24" ht="14.4">
      <c r="A2632" t="s">
        <v>2912</v>
      </c>
      <c r="B2632" s="112" t="s">
        <v>265</v>
      </c>
      <c r="C2632" s="113" t="str">
        <f t="shared" si="498"/>
        <v>M.020.22.118</v>
      </c>
      <c r="D2632" s="9" t="s">
        <v>1425</v>
      </c>
      <c r="E2632" s="112" t="s">
        <v>362</v>
      </c>
      <c r="F2632" s="115" t="str">
        <f t="shared" si="499"/>
        <v>Salmon, smoked (wild caught) meat packaging per 1 kg NL</v>
      </c>
      <c r="G2632" s="146">
        <v>2.5336816666666668</v>
      </c>
      <c r="H2632" s="8">
        <f t="shared" si="502"/>
        <v>2.5336816666666668</v>
      </c>
      <c r="J2632" s="169">
        <v>0.59677927570029998</v>
      </c>
      <c r="K2632" s="8">
        <f t="shared" si="503"/>
        <v>0.59677927570029998</v>
      </c>
      <c r="L2632" s="170">
        <v>1.4320013000000001E-6</v>
      </c>
      <c r="M2632" s="170">
        <v>0.20646695269900001</v>
      </c>
      <c r="N2632" s="170">
        <v>1.0258641000000001E-2</v>
      </c>
      <c r="O2632" s="170">
        <v>0.38005224999999998</v>
      </c>
      <c r="Q2632" s="69">
        <v>0</v>
      </c>
      <c r="S2632" s="116">
        <v>7.4063078000000004E-2</v>
      </c>
      <c r="T2632" s="116">
        <v>6.9291718000000002E-2</v>
      </c>
      <c r="U2632" s="116">
        <v>4.7713603999999998E-3</v>
      </c>
      <c r="V2632" s="116">
        <v>0</v>
      </c>
      <c r="X2632" s="69">
        <v>2.0523364E-4</v>
      </c>
    </row>
    <row r="2633" spans="1:24" ht="14.4">
      <c r="A2633" t="s">
        <v>2913</v>
      </c>
      <c r="B2633" s="112" t="s">
        <v>265</v>
      </c>
      <c r="C2633" s="113" t="str">
        <f t="shared" si="498"/>
        <v>M.020.22.119</v>
      </c>
      <c r="D2633" s="9" t="s">
        <v>1425</v>
      </c>
      <c r="E2633" s="112" t="s">
        <v>362</v>
      </c>
      <c r="F2633" s="115" t="str">
        <f t="shared" si="499"/>
        <v>Shrimps, Dutch peeled meat packaging per 1 kg NL</v>
      </c>
      <c r="G2633" s="146">
        <v>5.8828782000000004</v>
      </c>
      <c r="H2633" s="8">
        <f t="shared" si="502"/>
        <v>5.8828782000000004</v>
      </c>
      <c r="J2633" s="169">
        <v>1.4522892933930001</v>
      </c>
      <c r="K2633" s="8">
        <f t="shared" si="503"/>
        <v>1.4522892933930001</v>
      </c>
      <c r="L2633" s="170">
        <v>4.009495E-6</v>
      </c>
      <c r="M2633" s="170">
        <v>0.50112822189799999</v>
      </c>
      <c r="N2633" s="170">
        <v>6.8725332E-2</v>
      </c>
      <c r="O2633" s="170">
        <v>0.88243172999999997</v>
      </c>
      <c r="Q2633" s="69">
        <v>0</v>
      </c>
      <c r="S2633" s="116">
        <v>0.16017379000000001</v>
      </c>
      <c r="T2633" s="116">
        <v>0.14578008000000001</v>
      </c>
      <c r="U2633" s="116">
        <v>1.4393717E-2</v>
      </c>
      <c r="V2633" s="116">
        <v>0</v>
      </c>
      <c r="X2633" s="69">
        <v>5.2061860000000002E-4</v>
      </c>
    </row>
    <row r="2634" spans="1:24" ht="14.4">
      <c r="A2634" t="s">
        <v>2914</v>
      </c>
      <c r="B2634" s="112" t="s">
        <v>265</v>
      </c>
      <c r="C2634" s="113" t="str">
        <f t="shared" si="498"/>
        <v>M.020.22.120</v>
      </c>
      <c r="D2634" s="9" t="s">
        <v>1425</v>
      </c>
      <c r="E2634" s="112" t="s">
        <v>362</v>
      </c>
      <c r="F2634" s="115" t="str">
        <f t="shared" si="499"/>
        <v>Tilapia, meat packaging per 1 kg NL</v>
      </c>
      <c r="G2634" s="146">
        <v>16.786361333333335</v>
      </c>
      <c r="H2634" s="8">
        <f t="shared" si="502"/>
        <v>16.786361333333335</v>
      </c>
      <c r="J2634" s="169">
        <v>3.2183217509985003</v>
      </c>
      <c r="K2634" s="8">
        <f t="shared" si="503"/>
        <v>3.2183217509985003</v>
      </c>
      <c r="L2634" s="170">
        <v>2.9005105E-6</v>
      </c>
      <c r="M2634" s="170">
        <v>0.61109511848800002</v>
      </c>
      <c r="N2634" s="170">
        <v>8.9269531999999999E-2</v>
      </c>
      <c r="O2634" s="170">
        <v>2.5179542000000001</v>
      </c>
      <c r="Q2634" s="69">
        <v>0</v>
      </c>
      <c r="S2634" s="116">
        <v>0.38406709</v>
      </c>
      <c r="T2634" s="116">
        <v>0.35516790999999998</v>
      </c>
      <c r="U2634" s="116">
        <v>2.8899178000000001E-2</v>
      </c>
      <c r="V2634" s="116">
        <v>0</v>
      </c>
      <c r="X2634" s="69">
        <v>7.9749602999999996E-4</v>
      </c>
    </row>
    <row r="2635" spans="1:24" ht="14.4">
      <c r="A2635" t="s">
        <v>2915</v>
      </c>
      <c r="B2635" s="112" t="s">
        <v>265</v>
      </c>
      <c r="C2635" s="113" t="str">
        <f t="shared" si="498"/>
        <v>M.020.22.121</v>
      </c>
      <c r="D2635" s="9" t="s">
        <v>1425</v>
      </c>
      <c r="E2635" s="112" t="s">
        <v>362</v>
      </c>
      <c r="F2635" s="115" t="str">
        <f t="shared" si="499"/>
        <v>Trout meat packaging, per 1 kg NL</v>
      </c>
      <c r="G2635" s="146">
        <v>9.2874833333333342</v>
      </c>
      <c r="H2635" s="8">
        <f t="shared" si="502"/>
        <v>9.2874833333333342</v>
      </c>
      <c r="J2635" s="169">
        <v>1.7507283319047</v>
      </c>
      <c r="K2635" s="8">
        <f t="shared" si="503"/>
        <v>1.7507283319047</v>
      </c>
      <c r="L2635" s="170">
        <v>1.6159416999999999E-6</v>
      </c>
      <c r="M2635" s="170">
        <v>0.31643600596299998</v>
      </c>
      <c r="N2635" s="170">
        <v>4.1168209999999997E-2</v>
      </c>
      <c r="O2635" s="170">
        <v>1.3931225</v>
      </c>
      <c r="Q2635" s="69">
        <v>0</v>
      </c>
      <c r="S2635" s="116">
        <v>0.20838461</v>
      </c>
      <c r="T2635" s="116">
        <v>0.19428935</v>
      </c>
      <c r="U2635" s="116">
        <v>1.4095257E-2</v>
      </c>
      <c r="V2635" s="116">
        <v>0</v>
      </c>
      <c r="X2635" s="69">
        <v>4.3516213999999999E-4</v>
      </c>
    </row>
    <row r="2636" spans="1:24" ht="14.4">
      <c r="A2636" t="s">
        <v>2916</v>
      </c>
      <c r="B2636" s="112" t="s">
        <v>265</v>
      </c>
      <c r="C2636" s="113" t="str">
        <f t="shared" si="498"/>
        <v>M.020.22.122</v>
      </c>
      <c r="D2636" s="9" t="s">
        <v>1425</v>
      </c>
      <c r="E2636" s="112" t="s">
        <v>362</v>
      </c>
      <c r="F2636" s="115" t="str">
        <f t="shared" si="499"/>
        <v>Tuna in oil, in food can NL</v>
      </c>
      <c r="G2636" s="146">
        <v>13.723916000000001</v>
      </c>
      <c r="H2636" s="8">
        <f t="shared" si="502"/>
        <v>13.723916000000001</v>
      </c>
      <c r="J2636" s="169">
        <v>2.8061249618401001</v>
      </c>
      <c r="K2636" s="8">
        <f t="shared" si="503"/>
        <v>2.8061249618401001</v>
      </c>
      <c r="L2636" s="170">
        <v>2.0482441E-6</v>
      </c>
      <c r="M2636" s="170">
        <v>0.71112744059599997</v>
      </c>
      <c r="N2636" s="170">
        <v>3.6408072999999999E-2</v>
      </c>
      <c r="O2636" s="170">
        <v>2.0585874</v>
      </c>
      <c r="Q2636" s="69">
        <v>0</v>
      </c>
      <c r="S2636" s="116">
        <v>0.40041984000000003</v>
      </c>
      <c r="T2636" s="116">
        <v>0.38493875</v>
      </c>
      <c r="U2636" s="116">
        <v>1.5481092E-2</v>
      </c>
      <c r="V2636" s="116">
        <v>0</v>
      </c>
      <c r="X2636" s="69">
        <v>6.8915522999999995E-4</v>
      </c>
    </row>
    <row r="2637" spans="1:24" ht="14.4">
      <c r="B2637" s="112"/>
      <c r="C2637" s="113"/>
      <c r="D2637" s="1" t="s">
        <v>1309</v>
      </c>
      <c r="E2637" s="112"/>
      <c r="H2637" s="8"/>
      <c r="Q2637"/>
    </row>
    <row r="2638" spans="1:24" ht="14.4">
      <c r="A2638" t="s">
        <v>2917</v>
      </c>
      <c r="B2638" s="112" t="s">
        <v>265</v>
      </c>
      <c r="C2638" s="113" t="str">
        <f t="shared" si="498"/>
        <v>M.020.23.101</v>
      </c>
      <c r="D2638" s="9" t="s">
        <v>1309</v>
      </c>
      <c r="E2638" s="112" t="s">
        <v>362</v>
      </c>
      <c r="F2638" s="115" t="str">
        <f t="shared" si="499"/>
        <v>Minced beef shallow fried, meat packaging per 1 kg NL</v>
      </c>
      <c r="G2638" s="146">
        <v>18.983002000000003</v>
      </c>
      <c r="H2638" s="8">
        <f t="shared" ref="H2638:H2653" si="504">G2638</f>
        <v>18.983002000000003</v>
      </c>
      <c r="J2638" s="169">
        <v>3.6967223145883503</v>
      </c>
      <c r="K2638" s="8">
        <f t="shared" ref="K2638:K2653" si="505">J2638</f>
        <v>3.6967223145883503</v>
      </c>
      <c r="L2638" s="170">
        <v>7.6784335E-7</v>
      </c>
      <c r="M2638" s="170">
        <v>0.78271519474500006</v>
      </c>
      <c r="N2638" s="170">
        <v>6.6556052000000004E-2</v>
      </c>
      <c r="O2638" s="170">
        <v>2.8474503000000002</v>
      </c>
      <c r="Q2638" s="69">
        <v>0</v>
      </c>
      <c r="S2638" s="116">
        <v>0.51298085000000004</v>
      </c>
      <c r="T2638" s="116">
        <v>0.48038311</v>
      </c>
      <c r="U2638" s="116">
        <v>3.2597741999999999E-2</v>
      </c>
      <c r="V2638" s="116">
        <v>0</v>
      </c>
      <c r="X2638" s="69">
        <v>7.9168475E-4</v>
      </c>
    </row>
    <row r="2639" spans="1:24" ht="14.4">
      <c r="A2639" t="s">
        <v>2918</v>
      </c>
      <c r="B2639" s="112" t="s">
        <v>265</v>
      </c>
      <c r="C2639" s="113" t="str">
        <f t="shared" si="498"/>
        <v>M.020.23.102</v>
      </c>
      <c r="D2639" s="9" t="s">
        <v>1309</v>
      </c>
      <c r="E2639" s="112" t="s">
        <v>362</v>
      </c>
      <c r="F2639" s="115" t="str">
        <f t="shared" si="499"/>
        <v>Beef roast, meat packaging per 1 kg NL</v>
      </c>
      <c r="G2639" s="146">
        <v>22.825465999999999</v>
      </c>
      <c r="H2639" s="8">
        <f t="shared" si="504"/>
        <v>22.825465999999999</v>
      </c>
      <c r="J2639" s="169">
        <v>4.43379275764112</v>
      </c>
      <c r="K2639" s="8">
        <f t="shared" si="505"/>
        <v>4.43379275764112</v>
      </c>
      <c r="L2639" s="170">
        <v>9.4136212000000002E-7</v>
      </c>
      <c r="M2639" s="170">
        <v>0.9299213702789999</v>
      </c>
      <c r="N2639" s="170">
        <v>8.0050546E-2</v>
      </c>
      <c r="O2639" s="170">
        <v>3.4238198999999998</v>
      </c>
      <c r="Q2639" s="69">
        <v>0</v>
      </c>
      <c r="S2639" s="116">
        <v>0.61322781000000004</v>
      </c>
      <c r="T2639" s="116">
        <v>0.57424341999999995</v>
      </c>
      <c r="U2639" s="116">
        <v>3.8984394999999998E-2</v>
      </c>
      <c r="V2639" s="116">
        <v>0</v>
      </c>
      <c r="X2639" s="69">
        <v>9.4975664E-4</v>
      </c>
    </row>
    <row r="2640" spans="1:24" ht="14.4">
      <c r="A2640" t="s">
        <v>2919</v>
      </c>
      <c r="B2640" s="112" t="s">
        <v>265</v>
      </c>
      <c r="C2640" s="113" t="str">
        <f t="shared" si="498"/>
        <v>M.020.23.103</v>
      </c>
      <c r="D2640" s="9" t="s">
        <v>1309</v>
      </c>
      <c r="E2640" s="112" t="s">
        <v>362</v>
      </c>
      <c r="F2640" s="115" t="str">
        <f t="shared" si="499"/>
        <v>Beef frying steak, meat packaging per 1 kg NL</v>
      </c>
      <c r="G2640" s="146">
        <v>18.648375333333334</v>
      </c>
      <c r="H2640" s="8">
        <f t="shared" si="504"/>
        <v>18.648375333333334</v>
      </c>
      <c r="J2640" s="169">
        <v>3.6174091778039301</v>
      </c>
      <c r="K2640" s="8">
        <f t="shared" si="505"/>
        <v>3.6174091778039301</v>
      </c>
      <c r="L2640" s="170">
        <v>7.7365792999999996E-7</v>
      </c>
      <c r="M2640" s="170">
        <v>0.75490994414599999</v>
      </c>
      <c r="N2640" s="170">
        <v>6.5242159999999993E-2</v>
      </c>
      <c r="O2640" s="170">
        <v>2.7972562999999999</v>
      </c>
      <c r="Q2640" s="69">
        <v>0</v>
      </c>
      <c r="S2640" s="116">
        <v>0.49984665</v>
      </c>
      <c r="T2640" s="116">
        <v>0.46829138999999997</v>
      </c>
      <c r="U2640" s="116">
        <v>3.1555259000000002E-2</v>
      </c>
      <c r="V2640" s="116">
        <v>0</v>
      </c>
      <c r="X2640" s="69">
        <v>7.7475747999999997E-4</v>
      </c>
    </row>
    <row r="2641" spans="1:24" ht="14.4">
      <c r="A2641" t="s">
        <v>2920</v>
      </c>
      <c r="B2641" s="112" t="s">
        <v>265</v>
      </c>
      <c r="C2641" s="113" t="str">
        <f t="shared" si="498"/>
        <v>M.020.23.104</v>
      </c>
      <c r="D2641" s="9" t="s">
        <v>1309</v>
      </c>
      <c r="E2641" s="112" t="s">
        <v>362</v>
      </c>
      <c r="F2641" s="115" t="str">
        <f t="shared" si="499"/>
        <v>Chicken fillet, meat packaging per 1 kg NL</v>
      </c>
      <c r="G2641" s="146">
        <v>3.7215454000000001</v>
      </c>
      <c r="H2641" s="8">
        <f t="shared" si="504"/>
        <v>3.7215454000000001</v>
      </c>
      <c r="J2641" s="169">
        <v>0.89096243400965003</v>
      </c>
      <c r="K2641" s="8">
        <f t="shared" si="505"/>
        <v>0.89096243400965003</v>
      </c>
      <c r="L2641" s="170">
        <v>2.9983944999999998E-7</v>
      </c>
      <c r="M2641" s="170">
        <v>0.30692873917020003</v>
      </c>
      <c r="N2641" s="170">
        <v>2.5801584999999998E-2</v>
      </c>
      <c r="O2641" s="170">
        <v>0.55823180999999999</v>
      </c>
      <c r="Q2641" s="69">
        <v>0</v>
      </c>
      <c r="S2641" s="116">
        <v>0.13862983000000001</v>
      </c>
      <c r="T2641" s="116">
        <v>0.12732851000000001</v>
      </c>
      <c r="U2641" s="116">
        <v>1.1301323E-2</v>
      </c>
      <c r="V2641" s="116">
        <v>0</v>
      </c>
      <c r="X2641" s="69">
        <v>2.0712302999999999E-4</v>
      </c>
    </row>
    <row r="2642" spans="1:24" ht="14.4">
      <c r="A2642" t="s">
        <v>2921</v>
      </c>
      <c r="B2642" s="112" t="s">
        <v>265</v>
      </c>
      <c r="C2642" s="113" t="str">
        <f t="shared" si="498"/>
        <v>M.020.23.105</v>
      </c>
      <c r="D2642" s="9" t="s">
        <v>1309</v>
      </c>
      <c r="E2642" s="112" t="s">
        <v>362</v>
      </c>
      <c r="F2642" s="115" t="str">
        <f t="shared" si="499"/>
        <v>Chicken, w skin meat packaging per 1 kg NL</v>
      </c>
      <c r="G2642" s="146">
        <v>3.0753798666666667</v>
      </c>
      <c r="H2642" s="8">
        <f t="shared" si="504"/>
        <v>3.0753798666666667</v>
      </c>
      <c r="J2642" s="169">
        <v>0.73493898263900004</v>
      </c>
      <c r="K2642" s="8">
        <f t="shared" si="505"/>
        <v>0.73493898263900004</v>
      </c>
      <c r="L2642" s="170">
        <v>2.4831519999999999E-7</v>
      </c>
      <c r="M2642" s="170">
        <v>0.25223938132380003</v>
      </c>
      <c r="N2642" s="170">
        <v>2.1392372999999999E-2</v>
      </c>
      <c r="O2642" s="170">
        <v>0.46130697999999998</v>
      </c>
      <c r="Q2642" s="69">
        <v>0</v>
      </c>
      <c r="S2642" s="116">
        <v>0.11418610999999999</v>
      </c>
      <c r="T2642" s="116">
        <v>0.10489825999999999</v>
      </c>
      <c r="U2642" s="116">
        <v>9.2878552999999999E-3</v>
      </c>
      <c r="V2642" s="116">
        <v>0</v>
      </c>
      <c r="X2642" s="69">
        <v>1.7078722E-4</v>
      </c>
    </row>
    <row r="2643" spans="1:24" ht="14.4">
      <c r="A2643" t="s">
        <v>2922</v>
      </c>
      <c r="B2643" s="112" t="s">
        <v>265</v>
      </c>
      <c r="C2643" s="113" t="str">
        <f t="shared" si="498"/>
        <v>M.020.23.106</v>
      </c>
      <c r="D2643" s="9" t="s">
        <v>1309</v>
      </c>
      <c r="E2643" s="112" t="s">
        <v>362</v>
      </c>
      <c r="F2643" s="115" t="str">
        <f t="shared" si="499"/>
        <v>Hamburger, meat packaging per 1 kg NL</v>
      </c>
      <c r="G2643" s="146">
        <v>17.070461333333334</v>
      </c>
      <c r="H2643" s="8">
        <f t="shared" si="504"/>
        <v>17.070461333333334</v>
      </c>
      <c r="J2643" s="169">
        <v>3.3118980910679401</v>
      </c>
      <c r="K2643" s="8">
        <f t="shared" si="505"/>
        <v>3.3118980910679401</v>
      </c>
      <c r="L2643" s="170">
        <v>7.1592094000000004E-7</v>
      </c>
      <c r="M2643" s="170">
        <v>0.69092488614699998</v>
      </c>
      <c r="N2643" s="170">
        <v>6.0403288999999999E-2</v>
      </c>
      <c r="O2643" s="170">
        <v>2.5605692000000002</v>
      </c>
      <c r="Q2643" s="69">
        <v>0</v>
      </c>
      <c r="S2643" s="116">
        <v>0.45741257000000002</v>
      </c>
      <c r="T2643" s="116">
        <v>0.42855678000000003</v>
      </c>
      <c r="U2643" s="116">
        <v>2.8855789E-2</v>
      </c>
      <c r="V2643" s="116">
        <v>0</v>
      </c>
      <c r="X2643" s="69">
        <v>7.0957628000000003E-4</v>
      </c>
    </row>
    <row r="2644" spans="1:24" ht="14.4">
      <c r="A2644" t="s">
        <v>2923</v>
      </c>
      <c r="B2644" s="112" t="s">
        <v>265</v>
      </c>
      <c r="C2644" s="113" t="str">
        <f t="shared" si="498"/>
        <v>M.020.23.108</v>
      </c>
      <c r="D2644" s="9" t="s">
        <v>1309</v>
      </c>
      <c r="E2644" s="112" t="s">
        <v>362</v>
      </c>
      <c r="F2644" s="115" t="str">
        <f t="shared" si="499"/>
        <v>Minced beef, meat packaging per 1 kg NL</v>
      </c>
      <c r="G2644" s="146">
        <v>18.983002000000003</v>
      </c>
      <c r="H2644" s="8">
        <f t="shared" si="504"/>
        <v>18.983002000000003</v>
      </c>
      <c r="J2644" s="169">
        <v>3.6967223145883503</v>
      </c>
      <c r="K2644" s="8">
        <f t="shared" si="505"/>
        <v>3.6967223145883503</v>
      </c>
      <c r="L2644" s="170">
        <v>7.6784335E-7</v>
      </c>
      <c r="M2644" s="170">
        <v>0.78271519474500006</v>
      </c>
      <c r="N2644" s="170">
        <v>6.6556052000000004E-2</v>
      </c>
      <c r="O2644" s="170">
        <v>2.8474503000000002</v>
      </c>
      <c r="Q2644" s="69">
        <v>0</v>
      </c>
      <c r="S2644" s="116">
        <v>0.51298085000000004</v>
      </c>
      <c r="T2644" s="116">
        <v>0.48038311</v>
      </c>
      <c r="U2644" s="116">
        <v>3.2597741999999999E-2</v>
      </c>
      <c r="V2644" s="116">
        <v>0</v>
      </c>
      <c r="X2644" s="69">
        <v>7.9168475E-4</v>
      </c>
    </row>
    <row r="2645" spans="1:24" ht="14.4">
      <c r="A2645" t="s">
        <v>2924</v>
      </c>
      <c r="B2645" s="112" t="s">
        <v>265</v>
      </c>
      <c r="C2645" s="113" t="str">
        <f t="shared" si="498"/>
        <v>M.020.23.109</v>
      </c>
      <c r="D2645" s="9" t="s">
        <v>1309</v>
      </c>
      <c r="E2645" s="112" t="s">
        <v>362</v>
      </c>
      <c r="F2645" s="115" t="str">
        <f t="shared" si="499"/>
        <v>Minced beef/pork, meat packaging per 1 kg NL</v>
      </c>
      <c r="G2645" s="146">
        <v>13.223996666666666</v>
      </c>
      <c r="H2645" s="8">
        <f t="shared" si="504"/>
        <v>13.223996666666666</v>
      </c>
      <c r="J2645" s="169">
        <v>2.69377980698783</v>
      </c>
      <c r="K2645" s="8">
        <f t="shared" si="505"/>
        <v>2.69377980698783</v>
      </c>
      <c r="L2645" s="170">
        <v>6.5279583000000004E-7</v>
      </c>
      <c r="M2645" s="170">
        <v>0.66475609119200008</v>
      </c>
      <c r="N2645" s="170">
        <v>4.5423563E-2</v>
      </c>
      <c r="O2645" s="170">
        <v>1.9835995</v>
      </c>
      <c r="Q2645" s="69">
        <v>0</v>
      </c>
      <c r="S2645" s="116">
        <v>0.38777482000000002</v>
      </c>
      <c r="T2645" s="116">
        <v>0.36176099</v>
      </c>
      <c r="U2645" s="116">
        <v>2.6013827E-2</v>
      </c>
      <c r="V2645" s="116">
        <v>0</v>
      </c>
      <c r="X2645" s="69">
        <v>5.9180991000000005E-4</v>
      </c>
    </row>
    <row r="2646" spans="1:24" ht="14.4">
      <c r="A2646" t="s">
        <v>2925</v>
      </c>
      <c r="B2646" s="112" t="s">
        <v>265</v>
      </c>
      <c r="C2646" s="113" t="str">
        <f t="shared" si="498"/>
        <v>M.020.23.110</v>
      </c>
      <c r="D2646" s="9" t="s">
        <v>1309</v>
      </c>
      <c r="E2646" s="112" t="s">
        <v>362</v>
      </c>
      <c r="F2646" s="115" t="str">
        <f t="shared" si="499"/>
        <v>Pork &lt;5% fat, meat packaging per 1 kg NL</v>
      </c>
      <c r="G2646" s="146">
        <v>7.1055373333333334</v>
      </c>
      <c r="H2646" s="8">
        <f t="shared" si="504"/>
        <v>7.1055373333333334</v>
      </c>
      <c r="J2646" s="169">
        <v>1.60908283492578</v>
      </c>
      <c r="K2646" s="8">
        <f t="shared" si="505"/>
        <v>1.60908283492578</v>
      </c>
      <c r="L2646" s="170">
        <v>5.0379577999999999E-7</v>
      </c>
      <c r="M2646" s="170">
        <v>0.52005660613000004</v>
      </c>
      <c r="N2646" s="170">
        <v>2.3195125E-2</v>
      </c>
      <c r="O2646" s="170">
        <v>1.0658306</v>
      </c>
      <c r="Q2646" s="69">
        <v>0</v>
      </c>
      <c r="S2646" s="116">
        <v>0.24995245999999999</v>
      </c>
      <c r="T2646" s="116">
        <v>0.23145750000000001</v>
      </c>
      <c r="U2646" s="116">
        <v>1.8494961000000001E-2</v>
      </c>
      <c r="V2646" s="116">
        <v>0</v>
      </c>
      <c r="X2646" s="69">
        <v>3.7251698999999998E-4</v>
      </c>
    </row>
    <row r="2647" spans="1:24" ht="14.4">
      <c r="A2647" t="s">
        <v>2926</v>
      </c>
      <c r="B2647" s="112" t="s">
        <v>265</v>
      </c>
      <c r="C2647" s="113" t="str">
        <f t="shared" si="498"/>
        <v>M.020.23.111</v>
      </c>
      <c r="D2647" s="9" t="s">
        <v>1309</v>
      </c>
      <c r="E2647" s="112" t="s">
        <v>362</v>
      </c>
      <c r="F2647" s="115" t="str">
        <f t="shared" si="499"/>
        <v>Pork 5-14% fat, meat packaging per 1 kg NL</v>
      </c>
      <c r="G2647" s="146">
        <v>7.1055373333333334</v>
      </c>
      <c r="H2647" s="8">
        <f t="shared" si="504"/>
        <v>7.1055373333333334</v>
      </c>
      <c r="J2647" s="169">
        <v>1.60908283492578</v>
      </c>
      <c r="K2647" s="8">
        <f t="shared" si="505"/>
        <v>1.60908283492578</v>
      </c>
      <c r="L2647" s="170">
        <v>5.0379577999999999E-7</v>
      </c>
      <c r="M2647" s="170">
        <v>0.52005660613000004</v>
      </c>
      <c r="N2647" s="170">
        <v>2.3195125E-2</v>
      </c>
      <c r="O2647" s="170">
        <v>1.0658306</v>
      </c>
      <c r="Q2647" s="69">
        <v>0</v>
      </c>
      <c r="S2647" s="116">
        <v>0.24995245999999999</v>
      </c>
      <c r="T2647" s="116">
        <v>0.23145750000000001</v>
      </c>
      <c r="U2647" s="116">
        <v>1.8494961000000001E-2</v>
      </c>
      <c r="V2647" s="116">
        <v>0</v>
      </c>
      <c r="X2647" s="69">
        <v>3.7251698999999998E-4</v>
      </c>
    </row>
    <row r="2648" spans="1:24" ht="14.4">
      <c r="A2648" t="s">
        <v>2927</v>
      </c>
      <c r="B2648" s="112" t="s">
        <v>265</v>
      </c>
      <c r="C2648" s="113" t="str">
        <f t="shared" si="498"/>
        <v>M.020.23.112</v>
      </c>
      <c r="D2648" s="9" t="s">
        <v>1309</v>
      </c>
      <c r="E2648" s="112" t="s">
        <v>362</v>
      </c>
      <c r="F2648" s="115" t="str">
        <f t="shared" si="499"/>
        <v>Pork shoulder chop, meat packaging per 1 kg NL</v>
      </c>
      <c r="G2648" s="146">
        <v>7.1055373333333334</v>
      </c>
      <c r="H2648" s="8">
        <f t="shared" si="504"/>
        <v>7.1055373333333334</v>
      </c>
      <c r="J2648" s="169">
        <v>1.60908283492578</v>
      </c>
      <c r="K2648" s="8">
        <f t="shared" si="505"/>
        <v>1.60908283492578</v>
      </c>
      <c r="L2648" s="170">
        <v>5.0379577999999999E-7</v>
      </c>
      <c r="M2648" s="170">
        <v>0.52005660613000004</v>
      </c>
      <c r="N2648" s="170">
        <v>2.3195125E-2</v>
      </c>
      <c r="O2648" s="170">
        <v>1.0658306</v>
      </c>
      <c r="Q2648" s="69">
        <v>0</v>
      </c>
      <c r="S2648" s="116">
        <v>0.24995245999999999</v>
      </c>
      <c r="T2648" s="116">
        <v>0.23145750000000001</v>
      </c>
      <c r="U2648" s="116">
        <v>1.8494961000000001E-2</v>
      </c>
      <c r="V2648" s="116">
        <v>0</v>
      </c>
      <c r="X2648" s="69">
        <v>3.7251698999999998E-4</v>
      </c>
    </row>
    <row r="2649" spans="1:24" ht="14.4">
      <c r="A2649" t="s">
        <v>2928</v>
      </c>
      <c r="B2649" s="112" t="s">
        <v>265</v>
      </c>
      <c r="C2649" s="113" t="str">
        <f t="shared" si="498"/>
        <v>M.020.23.113</v>
      </c>
      <c r="D2649" s="9" t="s">
        <v>1309</v>
      </c>
      <c r="E2649" s="112" t="s">
        <v>362</v>
      </c>
      <c r="F2649" s="115" t="str">
        <f t="shared" si="499"/>
        <v>Sausage, frankfurter in food can NL</v>
      </c>
      <c r="G2649" s="146">
        <v>11.336660666666667</v>
      </c>
      <c r="H2649" s="8">
        <f t="shared" si="504"/>
        <v>11.336660666666667</v>
      </c>
      <c r="J2649" s="169">
        <v>2.3182221591736702</v>
      </c>
      <c r="K2649" s="8">
        <f t="shared" si="505"/>
        <v>2.3182221591736702</v>
      </c>
      <c r="L2649" s="170">
        <v>6.6735767000000003E-7</v>
      </c>
      <c r="M2649" s="170">
        <v>0.56302317781600009</v>
      </c>
      <c r="N2649" s="170">
        <v>5.4699214000000003E-2</v>
      </c>
      <c r="O2649" s="170">
        <v>1.7004991</v>
      </c>
      <c r="Q2649" s="69">
        <v>0</v>
      </c>
      <c r="S2649" s="116">
        <v>0.32982133000000002</v>
      </c>
      <c r="T2649" s="116">
        <v>0.30858823000000002</v>
      </c>
      <c r="U2649" s="116">
        <v>2.1233107000000001E-2</v>
      </c>
      <c r="V2649" s="116">
        <v>0</v>
      </c>
      <c r="X2649" s="69">
        <v>5.1084412000000005E-4</v>
      </c>
    </row>
    <row r="2650" spans="1:24" ht="14.4">
      <c r="A2650" t="s">
        <v>2929</v>
      </c>
      <c r="B2650" s="112" t="s">
        <v>265</v>
      </c>
      <c r="C2650" s="113" t="str">
        <f t="shared" si="498"/>
        <v>M.020.23.114</v>
      </c>
      <c r="D2650" s="9" t="s">
        <v>1309</v>
      </c>
      <c r="E2650" s="112" t="s">
        <v>362</v>
      </c>
      <c r="F2650" s="115" t="str">
        <f t="shared" si="499"/>
        <v>Sausage, frankfurter in glass jarper 720 ml NL</v>
      </c>
      <c r="G2650" s="146">
        <v>10.881554666666666</v>
      </c>
      <c r="H2650" s="8">
        <f t="shared" si="504"/>
        <v>10.881554666666666</v>
      </c>
      <c r="J2650" s="169">
        <v>2.2112023136075498</v>
      </c>
      <c r="K2650" s="8">
        <f t="shared" si="505"/>
        <v>2.2112023136075498</v>
      </c>
      <c r="L2650" s="170">
        <v>5.5521455000000005E-7</v>
      </c>
      <c r="M2650" s="170">
        <v>0.5421814863929999</v>
      </c>
      <c r="N2650" s="170">
        <v>3.6787071999999997E-2</v>
      </c>
      <c r="O2650" s="170">
        <v>1.6322331999999999</v>
      </c>
      <c r="Q2650" s="69">
        <v>0</v>
      </c>
      <c r="S2650" s="116">
        <v>0.31822958000000001</v>
      </c>
      <c r="T2650" s="116">
        <v>0.29747611000000002</v>
      </c>
      <c r="U2650" s="116">
        <v>2.075347E-2</v>
      </c>
      <c r="V2650" s="116">
        <v>0</v>
      </c>
      <c r="X2650" s="69">
        <v>4.8637339999999999E-4</v>
      </c>
    </row>
    <row r="2651" spans="1:24" ht="14.4">
      <c r="A2651" t="s">
        <v>2930</v>
      </c>
      <c r="B2651" s="112" t="s">
        <v>265</v>
      </c>
      <c r="C2651" s="113" t="str">
        <f t="shared" si="498"/>
        <v>M.020.23.115</v>
      </c>
      <c r="D2651" s="9" t="s">
        <v>1309</v>
      </c>
      <c r="E2651" s="112" t="s">
        <v>362</v>
      </c>
      <c r="F2651" s="115" t="str">
        <f t="shared" si="499"/>
        <v>Sausage, pork (braadworst), meat packaging per 1 kg NL</v>
      </c>
      <c r="G2651" s="146">
        <v>9.0727393333333328</v>
      </c>
      <c r="H2651" s="8">
        <f t="shared" si="504"/>
        <v>9.0727393333333328</v>
      </c>
      <c r="J2651" s="169">
        <v>1.8947901018248801</v>
      </c>
      <c r="K2651" s="8">
        <f t="shared" si="505"/>
        <v>1.8947901018248801</v>
      </c>
      <c r="L2651" s="170">
        <v>5.3239088000000003E-7</v>
      </c>
      <c r="M2651" s="170">
        <v>0.50304292443400001</v>
      </c>
      <c r="N2651" s="170">
        <v>3.0835745000000001E-2</v>
      </c>
      <c r="O2651" s="170">
        <v>1.3609108999999999</v>
      </c>
      <c r="Q2651" s="69">
        <v>0</v>
      </c>
      <c r="S2651" s="116">
        <v>0.27741106999999998</v>
      </c>
      <c r="T2651" s="116">
        <v>0.25836625000000002</v>
      </c>
      <c r="U2651" s="116">
        <v>1.9044818000000002E-2</v>
      </c>
      <c r="V2651" s="116">
        <v>0</v>
      </c>
      <c r="X2651" s="69">
        <v>4.2388430000000002E-4</v>
      </c>
    </row>
    <row r="2652" spans="1:24" ht="14.4">
      <c r="A2652" t="s">
        <v>2931</v>
      </c>
      <c r="B2652" s="112" t="s">
        <v>265</v>
      </c>
      <c r="C2652" s="113" t="str">
        <f t="shared" si="498"/>
        <v>M.020.23.116</v>
      </c>
      <c r="D2652" s="9" t="s">
        <v>1309</v>
      </c>
      <c r="E2652" s="112" t="s">
        <v>362</v>
      </c>
      <c r="F2652" s="115" t="str">
        <f t="shared" si="499"/>
        <v>Sausage, smoke-cooked beef meat packaging per 1 kg NL</v>
      </c>
      <c r="G2652" s="146">
        <v>15.941015333333333</v>
      </c>
      <c r="H2652" s="8">
        <f t="shared" si="504"/>
        <v>15.941015333333333</v>
      </c>
      <c r="J2652" s="169">
        <v>3.09253508197828</v>
      </c>
      <c r="K2652" s="8">
        <f t="shared" si="505"/>
        <v>3.09253508197828</v>
      </c>
      <c r="L2652" s="170">
        <v>6.7029228000000001E-7</v>
      </c>
      <c r="M2652" s="170">
        <v>0.6447780236859999</v>
      </c>
      <c r="N2652" s="170">
        <v>5.6604087999999997E-2</v>
      </c>
      <c r="O2652" s="170">
        <v>2.3911522999999999</v>
      </c>
      <c r="Q2652" s="69">
        <v>0</v>
      </c>
      <c r="S2652" s="116">
        <v>0.42672579999999999</v>
      </c>
      <c r="T2652" s="116">
        <v>0.39962041999999998</v>
      </c>
      <c r="U2652" s="116">
        <v>2.7105376E-2</v>
      </c>
      <c r="V2652" s="116">
        <v>0</v>
      </c>
      <c r="X2652" s="69">
        <v>6.6266668999999997E-4</v>
      </c>
    </row>
    <row r="2653" spans="1:24" ht="14.4">
      <c r="A2653" t="s">
        <v>2932</v>
      </c>
      <c r="B2653" s="112" t="s">
        <v>265</v>
      </c>
      <c r="C2653" s="113" t="str">
        <f t="shared" si="498"/>
        <v>M.020.23.117</v>
      </c>
      <c r="D2653" s="9" t="s">
        <v>1309</v>
      </c>
      <c r="E2653" s="112" t="s">
        <v>362</v>
      </c>
      <c r="F2653" s="115" t="str">
        <f t="shared" si="499"/>
        <v>Veal &lt;5% fat, meat packaging per 1 kg NL</v>
      </c>
      <c r="G2653" s="146">
        <v>16.258444000000001</v>
      </c>
      <c r="H2653" s="8">
        <f t="shared" si="504"/>
        <v>16.258444000000001</v>
      </c>
      <c r="J2653" s="169">
        <v>3.8852305133848999</v>
      </c>
      <c r="K2653" s="8">
        <f t="shared" si="505"/>
        <v>3.8852305133848999</v>
      </c>
      <c r="L2653" s="170">
        <v>5.9639790000000003E-7</v>
      </c>
      <c r="M2653" s="170">
        <v>1.3570254429870001</v>
      </c>
      <c r="N2653" s="170">
        <v>8.9437874000000001E-2</v>
      </c>
      <c r="O2653" s="170">
        <v>2.4387666000000001</v>
      </c>
      <c r="Q2653" s="69">
        <v>0</v>
      </c>
      <c r="S2653" s="116">
        <v>0.65099298000000005</v>
      </c>
      <c r="T2653" s="116">
        <v>0.61820083000000003</v>
      </c>
      <c r="U2653" s="116">
        <v>3.2792150999999999E-2</v>
      </c>
      <c r="V2653" s="116">
        <v>0</v>
      </c>
      <c r="X2653" s="69">
        <v>8.6427770999999997E-4</v>
      </c>
    </row>
    <row r="2654" spans="1:24" ht="14.4">
      <c r="B2654" s="112"/>
      <c r="C2654" s="113"/>
      <c r="D2654" s="1" t="s">
        <v>1310</v>
      </c>
      <c r="E2654" s="112"/>
      <c r="Q2654"/>
    </row>
    <row r="2655" spans="1:24" ht="14.4">
      <c r="A2655" t="s">
        <v>2933</v>
      </c>
      <c r="B2655" s="112" t="s">
        <v>265</v>
      </c>
      <c r="C2655" s="113" t="str">
        <f t="shared" si="498"/>
        <v>M.020.24.101</v>
      </c>
      <c r="D2655" s="9" t="s">
        <v>1310</v>
      </c>
      <c r="E2655" s="112" t="s">
        <v>362</v>
      </c>
      <c r="F2655" s="115" t="str">
        <f t="shared" si="499"/>
        <v>Mincemeat, vegetarian unprepared, meat packaging per 1 kg NL</v>
      </c>
      <c r="G2655" s="146">
        <v>3.1648336666666665</v>
      </c>
      <c r="H2655" s="8">
        <f t="shared" ref="H2655:H2661" si="506">G2655</f>
        <v>3.1648336666666665</v>
      </c>
      <c r="J2655" s="169">
        <v>0.71613358307031993</v>
      </c>
      <c r="K2655" s="8">
        <f t="shared" ref="K2655:K2661" si="507">J2655</f>
        <v>0.71613358307031993</v>
      </c>
      <c r="L2655" s="170">
        <v>3.2487092000000003E-7</v>
      </c>
      <c r="M2655" s="170">
        <v>0.21313945619939997</v>
      </c>
      <c r="N2655" s="170">
        <v>2.8268752000000001E-2</v>
      </c>
      <c r="O2655" s="170">
        <v>0.47472504999999998</v>
      </c>
      <c r="Q2655" s="69">
        <v>0</v>
      </c>
      <c r="S2655" s="116">
        <v>0.100921</v>
      </c>
      <c r="T2655" s="116">
        <v>9.1065100999999996E-2</v>
      </c>
      <c r="U2655" s="116">
        <v>9.8558949000000003E-3</v>
      </c>
      <c r="V2655" s="116">
        <v>0</v>
      </c>
      <c r="X2655" s="69">
        <v>1.6691886000000001E-4</v>
      </c>
    </row>
    <row r="2656" spans="1:24" ht="14.4">
      <c r="A2656" t="s">
        <v>2934</v>
      </c>
      <c r="B2656" s="112" t="s">
        <v>265</v>
      </c>
      <c r="C2656" s="113" t="str">
        <f t="shared" si="498"/>
        <v>M.020.24.102</v>
      </c>
      <c r="D2656" s="9" t="s">
        <v>1310</v>
      </c>
      <c r="E2656" s="112" t="s">
        <v>362</v>
      </c>
      <c r="F2656" s="115" t="str">
        <f t="shared" si="499"/>
        <v>Sausage, luncheon vegetarian, sandwich meat, meat packaging per 1 kg NL</v>
      </c>
      <c r="G2656" s="146">
        <v>3.1648336666666665</v>
      </c>
      <c r="H2656" s="8">
        <f t="shared" si="506"/>
        <v>3.1648336666666665</v>
      </c>
      <c r="J2656" s="169">
        <v>0.71613358307031993</v>
      </c>
      <c r="K2656" s="8">
        <f t="shared" si="507"/>
        <v>0.71613358307031993</v>
      </c>
      <c r="L2656" s="170">
        <v>3.2487092000000003E-7</v>
      </c>
      <c r="M2656" s="170">
        <v>0.21313945619939997</v>
      </c>
      <c r="N2656" s="170">
        <v>2.8268752000000001E-2</v>
      </c>
      <c r="O2656" s="170">
        <v>0.47472504999999998</v>
      </c>
      <c r="Q2656" s="69">
        <v>0</v>
      </c>
      <c r="S2656" s="116">
        <v>0.100921</v>
      </c>
      <c r="T2656" s="116">
        <v>9.1065100999999996E-2</v>
      </c>
      <c r="U2656" s="116">
        <v>9.8558949000000003E-3</v>
      </c>
      <c r="V2656" s="116">
        <v>0</v>
      </c>
      <c r="X2656" s="69">
        <v>1.6691886000000001E-4</v>
      </c>
    </row>
    <row r="2657" spans="1:24" ht="14.4">
      <c r="A2657" t="s">
        <v>2935</v>
      </c>
      <c r="B2657" s="112" t="s">
        <v>265</v>
      </c>
      <c r="C2657" s="113" t="str">
        <f t="shared" si="498"/>
        <v>M.020.24.103</v>
      </c>
      <c r="D2657" s="9" t="s">
        <v>1310</v>
      </c>
      <c r="E2657" s="112" t="s">
        <v>362</v>
      </c>
      <c r="F2657" s="115" t="str">
        <f t="shared" si="499"/>
        <v>Drink soya, natural in multilayer carton per 1000 ml NL</v>
      </c>
      <c r="G2657" s="146">
        <v>0.49703062000000003</v>
      </c>
      <c r="H2657" s="8">
        <f t="shared" si="506"/>
        <v>0.49703062000000003</v>
      </c>
      <c r="J2657" s="169">
        <v>9.8336875337989002E-2</v>
      </c>
      <c r="K2657" s="8">
        <f t="shared" si="507"/>
        <v>9.8336875337989002E-2</v>
      </c>
      <c r="L2657" s="170">
        <v>4.1401489000000002E-8</v>
      </c>
      <c r="M2657" s="170">
        <v>2.0441865436499999E-2</v>
      </c>
      <c r="N2657" s="170">
        <v>3.3403755000000002E-3</v>
      </c>
      <c r="O2657" s="170">
        <v>7.4554593000000002E-2</v>
      </c>
      <c r="Q2657" s="69">
        <v>0</v>
      </c>
      <c r="S2657" s="116">
        <v>1.2806879E-2</v>
      </c>
      <c r="T2657" s="116">
        <v>1.1833771999999999E-2</v>
      </c>
      <c r="U2657" s="116">
        <v>9.7310701999999999E-4</v>
      </c>
      <c r="V2657" s="116">
        <v>0</v>
      </c>
      <c r="X2657" s="172">
        <v>2.190803E-5</v>
      </c>
    </row>
    <row r="2658" spans="1:24" ht="14.4">
      <c r="A2658" t="s">
        <v>2936</v>
      </c>
      <c r="B2658" s="112" t="s">
        <v>265</v>
      </c>
      <c r="C2658" s="113" t="str">
        <f t="shared" si="498"/>
        <v>M.020.24.104</v>
      </c>
      <c r="D2658" s="9" t="s">
        <v>1310</v>
      </c>
      <c r="E2658" s="112" t="s">
        <v>362</v>
      </c>
      <c r="F2658" s="115" t="str">
        <f t="shared" si="499"/>
        <v>Tahoe soya curd, meat packaging per 1 kg NL</v>
      </c>
      <c r="G2658" s="146">
        <v>2.1549744</v>
      </c>
      <c r="H2658" s="8">
        <f t="shared" si="506"/>
        <v>2.1549744</v>
      </c>
      <c r="J2658" s="169">
        <v>0.39797449964742998</v>
      </c>
      <c r="K2658" s="8">
        <f t="shared" si="507"/>
        <v>0.39797449964742998</v>
      </c>
      <c r="L2658" s="170">
        <v>1.7369903E-7</v>
      </c>
      <c r="M2658" s="170">
        <v>6.1011813948399995E-2</v>
      </c>
      <c r="N2658" s="170">
        <v>1.3716351999999999E-2</v>
      </c>
      <c r="O2658" s="170">
        <v>0.32324616</v>
      </c>
      <c r="Q2658" s="69">
        <v>0</v>
      </c>
      <c r="S2658" s="116">
        <v>4.5903861999999997E-2</v>
      </c>
      <c r="T2658" s="116">
        <v>4.1075206000000003E-2</v>
      </c>
      <c r="U2658" s="116">
        <v>4.8286561000000002E-3</v>
      </c>
      <c r="V2658" s="116">
        <v>0</v>
      </c>
      <c r="X2658" s="172">
        <v>8.7372549000000005E-5</v>
      </c>
    </row>
    <row r="2659" spans="1:24" ht="14.4">
      <c r="A2659" t="s">
        <v>2937</v>
      </c>
      <c r="B2659" s="112" t="s">
        <v>265</v>
      </c>
      <c r="C2659" s="113" t="str">
        <f t="shared" si="498"/>
        <v>M.020.24.105</v>
      </c>
      <c r="D2659" s="9" t="s">
        <v>1310</v>
      </c>
      <c r="E2659" s="112" t="s">
        <v>362</v>
      </c>
      <c r="F2659" s="115" t="str">
        <f t="shared" si="499"/>
        <v>Vegetable burger vegetarian, meat packaging per 1 kg NL</v>
      </c>
      <c r="G2659" s="146">
        <v>2.4875534666666668</v>
      </c>
      <c r="H2659" s="8">
        <f t="shared" si="506"/>
        <v>2.4875534666666668</v>
      </c>
      <c r="J2659" s="169">
        <v>0.53917741258922991</v>
      </c>
      <c r="K2659" s="8">
        <f t="shared" si="507"/>
        <v>0.53917741258922991</v>
      </c>
      <c r="L2659" s="170">
        <v>2.7718692999999999E-7</v>
      </c>
      <c r="M2659" s="170">
        <v>0.1462749684023</v>
      </c>
      <c r="N2659" s="170">
        <v>1.9769147000000001E-2</v>
      </c>
      <c r="O2659" s="170">
        <v>0.37313301999999998</v>
      </c>
      <c r="Q2659" s="69">
        <v>0</v>
      </c>
      <c r="S2659" s="116">
        <v>7.4962798999999997E-2</v>
      </c>
      <c r="T2659" s="116">
        <v>6.9000754999999997E-2</v>
      </c>
      <c r="U2659" s="116">
        <v>5.9620443999999998E-3</v>
      </c>
      <c r="V2659" s="116">
        <v>0</v>
      </c>
      <c r="X2659" s="69">
        <v>1.2585666E-4</v>
      </c>
    </row>
    <row r="2660" spans="1:24" ht="14.4">
      <c r="A2660" t="s">
        <v>2938</v>
      </c>
      <c r="B2660" s="112" t="s">
        <v>265</v>
      </c>
      <c r="C2660" s="113" t="str">
        <f t="shared" si="498"/>
        <v>M.020.24.106</v>
      </c>
      <c r="D2660" s="9" t="s">
        <v>1310</v>
      </c>
      <c r="E2660" s="112" t="s">
        <v>362</v>
      </c>
      <c r="F2660" s="115" t="str">
        <f t="shared" si="499"/>
        <v>Vegetarian hamburger, meat packaging per 1 kg NL</v>
      </c>
      <c r="G2660" s="146">
        <v>1.8847308</v>
      </c>
      <c r="H2660" s="8">
        <f t="shared" si="506"/>
        <v>1.8847308</v>
      </c>
      <c r="J2660" s="169">
        <v>0.34931565233999001</v>
      </c>
      <c r="K2660" s="8">
        <f t="shared" si="507"/>
        <v>0.34931565233999001</v>
      </c>
      <c r="L2660" s="170">
        <v>1.4360499000000001E-7</v>
      </c>
      <c r="M2660" s="170">
        <v>5.8987628935000008E-2</v>
      </c>
      <c r="N2660" s="170">
        <v>7.6182597999999999E-3</v>
      </c>
      <c r="O2660" s="170">
        <v>0.28270961999999999</v>
      </c>
      <c r="Q2660" s="69">
        <v>0</v>
      </c>
      <c r="S2660" s="116">
        <v>4.2063415999999999E-2</v>
      </c>
      <c r="T2660" s="116">
        <v>3.7818150000000002E-2</v>
      </c>
      <c r="U2660" s="116">
        <v>4.2452658000000001E-3</v>
      </c>
      <c r="V2660" s="116">
        <v>0</v>
      </c>
      <c r="X2660" s="172">
        <v>7.7514374E-5</v>
      </c>
    </row>
    <row r="2661" spans="1:24" ht="14.4">
      <c r="A2661" t="s">
        <v>2939</v>
      </c>
      <c r="B2661" s="112" t="s">
        <v>265</v>
      </c>
      <c r="C2661" s="113" t="str">
        <f t="shared" si="498"/>
        <v>M.020.24.107</v>
      </c>
      <c r="D2661" s="9" t="s">
        <v>1310</v>
      </c>
      <c r="E2661" s="112" t="s">
        <v>362</v>
      </c>
      <c r="F2661" s="115" t="str">
        <f t="shared" si="499"/>
        <v>Vegetarian schnitzel Valles, meat packaging per 1 kg NL</v>
      </c>
      <c r="G2661" s="146">
        <v>3.1880987333333333</v>
      </c>
      <c r="H2661" s="8">
        <f t="shared" si="506"/>
        <v>3.1880987333333333</v>
      </c>
      <c r="J2661" s="169">
        <v>3.4554825680275498</v>
      </c>
      <c r="K2661" s="8">
        <f t="shared" si="507"/>
        <v>3.4554825680275498</v>
      </c>
      <c r="L2661" s="170">
        <v>3.0368475E-7</v>
      </c>
      <c r="M2661" s="170">
        <v>0.19236025434279999</v>
      </c>
      <c r="N2661" s="170">
        <v>2.7849072000000001</v>
      </c>
      <c r="O2661" s="170">
        <v>0.47821480999999999</v>
      </c>
      <c r="Q2661" s="69">
        <v>0</v>
      </c>
      <c r="S2661" s="116">
        <v>9.8677943000000004E-2</v>
      </c>
      <c r="T2661" s="116">
        <v>9.1059741E-2</v>
      </c>
      <c r="U2661" s="116">
        <v>7.6182016999999996E-3</v>
      </c>
      <c r="V2661" s="116">
        <v>0</v>
      </c>
      <c r="X2661" s="69">
        <v>1.5985302999999999E-4</v>
      </c>
    </row>
    <row r="2662" spans="1:24" ht="14.4">
      <c r="B2662" s="112"/>
      <c r="C2662" s="113"/>
      <c r="D2662" s="1" t="s">
        <v>1311</v>
      </c>
      <c r="E2662" s="112"/>
      <c r="Q2662"/>
    </row>
    <row r="2663" spans="1:24" ht="14.4">
      <c r="A2663" t="s">
        <v>1312</v>
      </c>
      <c r="B2663" s="112" t="s">
        <v>265</v>
      </c>
      <c r="C2663" s="113" t="str">
        <f t="shared" si="498"/>
        <v>M.020.25.101</v>
      </c>
      <c r="D2663" s="9" t="s">
        <v>1311</v>
      </c>
      <c r="E2663" s="112" t="s">
        <v>362</v>
      </c>
      <c r="F2663" s="115" t="str">
        <f t="shared" si="499"/>
        <v>Breakfast bacon</v>
      </c>
      <c r="G2663" s="146">
        <v>9.4712393333333349</v>
      </c>
      <c r="H2663" s="8">
        <f t="shared" ref="H2663:H2674" si="508">G2663</f>
        <v>9.4712393333333349</v>
      </c>
      <c r="J2663" s="169">
        <v>2.5818637140846743</v>
      </c>
      <c r="K2663" s="8">
        <f t="shared" ref="K2663:K2674" si="509">J2663</f>
        <v>2.5818637140846743</v>
      </c>
      <c r="L2663" s="170">
        <v>7.5337789618880005E-2</v>
      </c>
      <c r="M2663" s="170">
        <v>1.0858400244657942</v>
      </c>
      <c r="N2663" s="170">
        <v>0</v>
      </c>
      <c r="O2663" s="170">
        <v>1.4206859000000001</v>
      </c>
      <c r="Q2663" s="69">
        <v>0</v>
      </c>
      <c r="S2663" s="116">
        <v>0.47203693000000002</v>
      </c>
      <c r="T2663" s="116">
        <v>0.45856359000000002</v>
      </c>
      <c r="U2663" s="116">
        <v>1.3473344E-2</v>
      </c>
      <c r="V2663" s="116">
        <v>0</v>
      </c>
      <c r="X2663" s="69">
        <v>5.8044642999999999E-4</v>
      </c>
    </row>
    <row r="2664" spans="1:24" ht="14.4">
      <c r="A2664" t="s">
        <v>1313</v>
      </c>
      <c r="B2664" s="112" t="s">
        <v>265</v>
      </c>
      <c r="C2664" s="113" t="str">
        <f t="shared" si="498"/>
        <v>M.020.25.102</v>
      </c>
      <c r="D2664" s="9" t="s">
        <v>1311</v>
      </c>
      <c r="E2664" s="112" t="s">
        <v>362</v>
      </c>
      <c r="F2664" s="115" t="str">
        <f t="shared" si="499"/>
        <v>Beef smoked meat</v>
      </c>
      <c r="G2664" s="146">
        <v>24.334160000000001</v>
      </c>
      <c r="H2664" s="8">
        <f t="shared" si="508"/>
        <v>24.334160000000001</v>
      </c>
      <c r="J2664" s="169">
        <v>8.964681546487121</v>
      </c>
      <c r="K2664" s="8">
        <f t="shared" si="509"/>
        <v>8.964681546487121</v>
      </c>
      <c r="L2664" s="170">
        <v>0.43890677615939999</v>
      </c>
      <c r="M2664" s="170">
        <v>4.8756507703277201</v>
      </c>
      <c r="N2664" s="170">
        <v>0</v>
      </c>
      <c r="O2664" s="170">
        <v>3.6501239999999999</v>
      </c>
      <c r="Q2664" s="69">
        <v>0</v>
      </c>
      <c r="S2664" s="116">
        <v>1.822074</v>
      </c>
      <c r="T2664" s="116">
        <v>1.77485</v>
      </c>
      <c r="U2664" s="116">
        <v>4.7223996999999997E-2</v>
      </c>
      <c r="V2664" s="116">
        <v>0</v>
      </c>
      <c r="X2664" s="69">
        <v>2.1403677E-3</v>
      </c>
    </row>
    <row r="2665" spans="1:24" ht="14.4">
      <c r="A2665" t="s">
        <v>1314</v>
      </c>
      <c r="B2665" s="112" t="s">
        <v>265</v>
      </c>
      <c r="C2665" s="113" t="str">
        <f t="shared" si="498"/>
        <v>M.020.25.103</v>
      </c>
      <c r="D2665" s="9" t="s">
        <v>1311</v>
      </c>
      <c r="E2665" s="112" t="s">
        <v>362</v>
      </c>
      <c r="F2665" s="115" t="str">
        <f t="shared" si="499"/>
        <v>Chicken breast</v>
      </c>
      <c r="G2665" s="146">
        <v>8.4434326666666664</v>
      </c>
      <c r="H2665" s="8">
        <f t="shared" si="508"/>
        <v>8.4434326666666664</v>
      </c>
      <c r="J2665" s="169">
        <v>2.0904849289068252</v>
      </c>
      <c r="K2665" s="8">
        <f t="shared" si="509"/>
        <v>2.0904849289068252</v>
      </c>
      <c r="L2665" s="170">
        <v>3.9320090289050001E-2</v>
      </c>
      <c r="M2665" s="170">
        <v>0.78464993861777499</v>
      </c>
      <c r="N2665" s="170">
        <v>0</v>
      </c>
      <c r="O2665" s="170">
        <v>1.2665149</v>
      </c>
      <c r="Q2665" s="69">
        <v>0</v>
      </c>
      <c r="S2665" s="116">
        <v>0.36921556999999999</v>
      </c>
      <c r="T2665" s="116">
        <v>0.35830985999999998</v>
      </c>
      <c r="U2665" s="116">
        <v>1.0905717000000001E-2</v>
      </c>
      <c r="V2665" s="116">
        <v>0</v>
      </c>
      <c r="X2665" s="69">
        <v>4.5946139E-4</v>
      </c>
    </row>
    <row r="2666" spans="1:24" ht="14.4">
      <c r="A2666" t="s">
        <v>1315</v>
      </c>
      <c r="B2666" s="112" t="s">
        <v>265</v>
      </c>
      <c r="C2666" s="113" t="str">
        <f t="shared" si="498"/>
        <v>M.020.25.104</v>
      </c>
      <c r="D2666" s="9" t="s">
        <v>1311</v>
      </c>
      <c r="E2666" s="112" t="s">
        <v>362</v>
      </c>
      <c r="F2666" s="115" t="str">
        <f t="shared" si="499"/>
        <v>Filet Americain</v>
      </c>
      <c r="G2666" s="146">
        <v>15.679661999999999</v>
      </c>
      <c r="H2666" s="8">
        <f t="shared" si="508"/>
        <v>15.679661999999999</v>
      </c>
      <c r="J2666" s="169">
        <v>5.5842166791293977</v>
      </c>
      <c r="K2666" s="8">
        <f t="shared" si="509"/>
        <v>5.5842166791293977</v>
      </c>
      <c r="L2666" s="170">
        <v>0.27268969858320996</v>
      </c>
      <c r="M2666" s="170">
        <v>2.9595776805461873</v>
      </c>
      <c r="N2666" s="170">
        <v>0</v>
      </c>
      <c r="O2666" s="170">
        <v>2.3519492999999998</v>
      </c>
      <c r="Q2666" s="69">
        <v>0</v>
      </c>
      <c r="S2666" s="116">
        <v>1.1192861000000001</v>
      </c>
      <c r="T2666" s="116">
        <v>1.0899266000000001</v>
      </c>
      <c r="U2666" s="116">
        <v>2.9359488999999999E-2</v>
      </c>
      <c r="V2666" s="116">
        <v>0</v>
      </c>
      <c r="X2666" s="69">
        <v>1.3259251E-3</v>
      </c>
    </row>
    <row r="2667" spans="1:24" ht="14.4">
      <c r="A2667" t="s">
        <v>1316</v>
      </c>
      <c r="B2667" s="112" t="s">
        <v>265</v>
      </c>
      <c r="C2667" s="113" t="str">
        <f t="shared" si="498"/>
        <v>M.020.25.105</v>
      </c>
      <c r="D2667" s="9" t="s">
        <v>1311</v>
      </c>
      <c r="E2667" s="112" t="s">
        <v>362</v>
      </c>
      <c r="F2667" s="115" t="str">
        <f t="shared" si="499"/>
        <v>Gammon</v>
      </c>
      <c r="G2667" s="146">
        <v>9.4712393333333349</v>
      </c>
      <c r="H2667" s="8">
        <f t="shared" si="508"/>
        <v>9.4712393333333349</v>
      </c>
      <c r="J2667" s="169">
        <v>2.5818637140846743</v>
      </c>
      <c r="K2667" s="8">
        <f t="shared" si="509"/>
        <v>2.5818637140846743</v>
      </c>
      <c r="L2667" s="170">
        <v>7.5337789618880005E-2</v>
      </c>
      <c r="M2667" s="170">
        <v>1.0858400244657942</v>
      </c>
      <c r="N2667" s="170">
        <v>0</v>
      </c>
      <c r="O2667" s="170">
        <v>1.4206859000000001</v>
      </c>
      <c r="Q2667" s="69">
        <v>0</v>
      </c>
      <c r="S2667" s="116">
        <v>0.47203693000000002</v>
      </c>
      <c r="T2667" s="116">
        <v>0.45856359000000002</v>
      </c>
      <c r="U2667" s="116">
        <v>1.3473344E-2</v>
      </c>
      <c r="V2667" s="116">
        <v>0</v>
      </c>
      <c r="X2667" s="69">
        <v>5.8044642999999999E-4</v>
      </c>
    </row>
    <row r="2668" spans="1:24" ht="14.4">
      <c r="A2668" t="s">
        <v>1317</v>
      </c>
      <c r="B2668" s="112" t="s">
        <v>265</v>
      </c>
      <c r="C2668" s="113" t="str">
        <f t="shared" si="498"/>
        <v>M.020.25.106</v>
      </c>
      <c r="D2668" s="9" t="s">
        <v>1311</v>
      </c>
      <c r="E2668" s="112" t="s">
        <v>362</v>
      </c>
      <c r="F2668" s="115" t="str">
        <f t="shared" si="499"/>
        <v>Shoulder ham</v>
      </c>
      <c r="G2668" s="146">
        <v>9.4769266666666674</v>
      </c>
      <c r="H2668" s="8">
        <f t="shared" si="508"/>
        <v>9.4769266666666674</v>
      </c>
      <c r="J2668" s="169">
        <v>2.5833264711950017</v>
      </c>
      <c r="K2668" s="8">
        <f t="shared" si="509"/>
        <v>2.5833264711950017</v>
      </c>
      <c r="L2668" s="170">
        <v>7.5417166631189997E-2</v>
      </c>
      <c r="M2668" s="170">
        <v>1.0863703045638118</v>
      </c>
      <c r="N2668" s="170">
        <v>0</v>
      </c>
      <c r="O2668" s="170">
        <v>1.4215390000000001</v>
      </c>
      <c r="Q2668" s="69">
        <v>0</v>
      </c>
      <c r="S2668" s="116">
        <v>0.47227522999999999</v>
      </c>
      <c r="T2668" s="116">
        <v>0.45879445000000002</v>
      </c>
      <c r="U2668" s="116">
        <v>1.3480781000000001E-2</v>
      </c>
      <c r="V2668" s="116">
        <v>0</v>
      </c>
      <c r="X2668" s="69">
        <v>5.8076934000000002E-4</v>
      </c>
    </row>
    <row r="2669" spans="1:24" ht="14.4">
      <c r="A2669" t="s">
        <v>1318</v>
      </c>
      <c r="B2669" s="112" t="s">
        <v>265</v>
      </c>
      <c r="C2669" s="113" t="str">
        <f t="shared" si="498"/>
        <v>M.020.25.107</v>
      </c>
      <c r="D2669" s="9" t="s">
        <v>1311</v>
      </c>
      <c r="E2669" s="112" t="s">
        <v>362</v>
      </c>
      <c r="F2669" s="115" t="str">
        <f t="shared" si="499"/>
        <v>Spread liver sausage</v>
      </c>
      <c r="G2669" s="146">
        <v>4.872871466666667</v>
      </c>
      <c r="H2669" s="8">
        <f t="shared" si="508"/>
        <v>4.872871466666667</v>
      </c>
      <c r="J2669" s="169">
        <v>1.261651872762896</v>
      </c>
      <c r="K2669" s="8">
        <f t="shared" si="509"/>
        <v>1.261651872762896</v>
      </c>
      <c r="L2669" s="170">
        <v>3.3807719085820004E-2</v>
      </c>
      <c r="M2669" s="170">
        <v>0.49691343367707602</v>
      </c>
      <c r="N2669" s="170">
        <v>0</v>
      </c>
      <c r="O2669" s="170">
        <v>0.73093072000000003</v>
      </c>
      <c r="Q2669" s="69">
        <v>0</v>
      </c>
      <c r="S2669" s="116">
        <v>0.22485379999999999</v>
      </c>
      <c r="T2669" s="116">
        <v>0.21828212999999999</v>
      </c>
      <c r="U2669" s="116">
        <v>6.5716732000000002E-3</v>
      </c>
      <c r="V2669" s="116">
        <v>0</v>
      </c>
      <c r="X2669" s="69">
        <v>2.8044042999999998E-4</v>
      </c>
    </row>
    <row r="2670" spans="1:24" ht="14.4">
      <c r="A2670" t="s">
        <v>1319</v>
      </c>
      <c r="B2670" s="112" t="s">
        <v>265</v>
      </c>
      <c r="C2670" s="113" t="str">
        <f t="shared" si="498"/>
        <v>M.020.25.108</v>
      </c>
      <c r="D2670" s="9" t="s">
        <v>1311</v>
      </c>
      <c r="E2670" s="112" t="s">
        <v>362</v>
      </c>
      <c r="F2670" s="115" t="str">
        <f t="shared" si="499"/>
        <v>Roast minced meat</v>
      </c>
      <c r="G2670" s="146">
        <v>7.129281333333334</v>
      </c>
      <c r="H2670" s="8">
        <f t="shared" si="508"/>
        <v>7.129281333333334</v>
      </c>
      <c r="J2670" s="169">
        <v>2.1330873136617532</v>
      </c>
      <c r="K2670" s="8">
        <f t="shared" si="509"/>
        <v>2.1330873136617532</v>
      </c>
      <c r="L2670" s="170">
        <v>7.5793526776279999E-2</v>
      </c>
      <c r="M2670" s="170">
        <v>0.98790158688547303</v>
      </c>
      <c r="N2670" s="170">
        <v>0</v>
      </c>
      <c r="O2670" s="170">
        <v>1.0693922</v>
      </c>
      <c r="Q2670" s="69">
        <v>0</v>
      </c>
      <c r="S2670" s="116">
        <v>0.40496264999999998</v>
      </c>
      <c r="T2670" s="116">
        <v>0.39379844000000003</v>
      </c>
      <c r="U2670" s="116">
        <v>1.1164211E-2</v>
      </c>
      <c r="V2670" s="116">
        <v>0</v>
      </c>
      <c r="X2670" s="69">
        <v>4.8941632999999999E-4</v>
      </c>
    </row>
    <row r="2671" spans="1:24" ht="14.4">
      <c r="A2671" t="s">
        <v>1320</v>
      </c>
      <c r="B2671" s="112" t="s">
        <v>265</v>
      </c>
      <c r="C2671" s="113" t="str">
        <f t="shared" si="498"/>
        <v>M.020.25.109</v>
      </c>
      <c r="D2671" s="9" t="s">
        <v>1311</v>
      </c>
      <c r="E2671" s="112" t="s">
        <v>362</v>
      </c>
      <c r="F2671" s="115" t="str">
        <f t="shared" si="499"/>
        <v>Cooked sausage</v>
      </c>
      <c r="G2671" s="146">
        <v>13.418676666666668</v>
      </c>
      <c r="H2671" s="8">
        <f t="shared" si="508"/>
        <v>13.418676666666668</v>
      </c>
      <c r="J2671" s="169">
        <v>4.4666501922555266</v>
      </c>
      <c r="K2671" s="8">
        <f t="shared" si="509"/>
        <v>4.4666501922555266</v>
      </c>
      <c r="L2671" s="170">
        <v>0.19348715172269998</v>
      </c>
      <c r="M2671" s="170">
        <v>2.2603615405328261</v>
      </c>
      <c r="N2671" s="170">
        <v>0</v>
      </c>
      <c r="O2671" s="170">
        <v>2.0128015000000001</v>
      </c>
      <c r="Q2671" s="69">
        <v>0</v>
      </c>
      <c r="S2671" s="116">
        <v>0.87954009</v>
      </c>
      <c r="T2671" s="116">
        <v>0.85608002999999999</v>
      </c>
      <c r="U2671" s="116">
        <v>2.3460064999999999E-2</v>
      </c>
      <c r="V2671" s="116">
        <v>0</v>
      </c>
      <c r="X2671" s="69">
        <v>1.0476933E-3</v>
      </c>
    </row>
    <row r="2672" spans="1:24" ht="14.4">
      <c r="A2672" t="s">
        <v>1321</v>
      </c>
      <c r="B2672" s="112" t="s">
        <v>265</v>
      </c>
      <c r="C2672" s="113" t="str">
        <f t="shared" si="498"/>
        <v>M.020.25.110</v>
      </c>
      <c r="D2672" s="9" t="s">
        <v>1311</v>
      </c>
      <c r="E2672" s="112" t="s">
        <v>362</v>
      </c>
      <c r="F2672" s="115" t="str">
        <f t="shared" si="499"/>
        <v>Sandwich sausage</v>
      </c>
      <c r="G2672" s="146">
        <v>5.598164866666667</v>
      </c>
      <c r="H2672" s="8">
        <f t="shared" si="508"/>
        <v>5.598164866666667</v>
      </c>
      <c r="J2672" s="169">
        <v>1.4894681868323809</v>
      </c>
      <c r="K2672" s="8">
        <f t="shared" si="509"/>
        <v>1.4894681868323809</v>
      </c>
      <c r="L2672" s="170">
        <v>4.1968531908830001E-2</v>
      </c>
      <c r="M2672" s="170">
        <v>0.6077749249235509</v>
      </c>
      <c r="N2672" s="170">
        <v>0</v>
      </c>
      <c r="O2672" s="170">
        <v>0.83972473000000003</v>
      </c>
      <c r="Q2672" s="69">
        <v>0</v>
      </c>
      <c r="S2672" s="116">
        <v>0.26901765</v>
      </c>
      <c r="T2672" s="116">
        <v>0.26125282</v>
      </c>
      <c r="U2672" s="116">
        <v>7.7648250000000004E-3</v>
      </c>
      <c r="V2672" s="116">
        <v>0</v>
      </c>
      <c r="X2672" s="69">
        <v>3.3307034999999999E-4</v>
      </c>
    </row>
    <row r="2673" spans="1:24" ht="14.4">
      <c r="A2673" t="s">
        <v>1322</v>
      </c>
      <c r="B2673" s="112" t="s">
        <v>265</v>
      </c>
      <c r="C2673" s="113" t="str">
        <f t="shared" si="498"/>
        <v>M.020.25.111</v>
      </c>
      <c r="D2673" s="9" t="s">
        <v>1311</v>
      </c>
      <c r="E2673" s="112" t="s">
        <v>362</v>
      </c>
      <c r="F2673" s="115" t="str">
        <f t="shared" si="499"/>
        <v>Beef sausage</v>
      </c>
      <c r="G2673" s="146">
        <v>21.480884000000003</v>
      </c>
      <c r="H2673" s="8">
        <f t="shared" si="508"/>
        <v>21.480884000000003</v>
      </c>
      <c r="J2673" s="169">
        <v>7.8860119087635407</v>
      </c>
      <c r="K2673" s="8">
        <f t="shared" si="509"/>
        <v>7.8860119087635407</v>
      </c>
      <c r="L2673" s="170">
        <v>0.38493509059389003</v>
      </c>
      <c r="M2673" s="170">
        <v>4.2789442181696504</v>
      </c>
      <c r="N2673" s="170">
        <v>0</v>
      </c>
      <c r="O2673" s="170">
        <v>3.2221326000000001</v>
      </c>
      <c r="Q2673" s="69">
        <v>0</v>
      </c>
      <c r="S2673" s="116">
        <v>1.6011439999999999</v>
      </c>
      <c r="T2673" s="116">
        <v>1.5596056</v>
      </c>
      <c r="U2673" s="116">
        <v>4.1538342999999998E-2</v>
      </c>
      <c r="V2673" s="116">
        <v>0</v>
      </c>
      <c r="X2673" s="69">
        <v>1.8818235999999999E-3</v>
      </c>
    </row>
    <row r="2674" spans="1:24" ht="14.4">
      <c r="A2674" t="s">
        <v>1323</v>
      </c>
      <c r="B2674" s="112" t="s">
        <v>265</v>
      </c>
      <c r="C2674" s="113" t="str">
        <f t="shared" si="498"/>
        <v>M.020.25.112</v>
      </c>
      <c r="D2674" s="9" t="s">
        <v>1311</v>
      </c>
      <c r="E2674" s="112" t="s">
        <v>362</v>
      </c>
      <c r="F2674" s="115" t="str">
        <f t="shared" si="499"/>
        <v>Saveloy</v>
      </c>
      <c r="G2674" s="146">
        <v>13.014851333333333</v>
      </c>
      <c r="H2674" s="8">
        <f t="shared" si="508"/>
        <v>13.014851333333333</v>
      </c>
      <c r="J2674" s="169">
        <v>4.2690849047110921</v>
      </c>
      <c r="K2674" s="8">
        <f t="shared" si="509"/>
        <v>4.2690849047110921</v>
      </c>
      <c r="L2674" s="170">
        <v>0.18081914484427999</v>
      </c>
      <c r="M2674" s="170">
        <v>2.1360380598668121</v>
      </c>
      <c r="N2674" s="170">
        <v>0</v>
      </c>
      <c r="O2674" s="170">
        <v>1.9522276999999999</v>
      </c>
      <c r="Q2674" s="69">
        <v>0</v>
      </c>
      <c r="S2674" s="116">
        <v>0.83675765999999996</v>
      </c>
      <c r="T2674" s="116">
        <v>0.81434264999999995</v>
      </c>
      <c r="U2674" s="116">
        <v>2.2415015E-2</v>
      </c>
      <c r="V2674" s="116">
        <v>0</v>
      </c>
      <c r="X2674" s="69">
        <v>9.9866735000000008E-4</v>
      </c>
    </row>
    <row r="2675" spans="1:24" ht="14.4">
      <c r="B2675" s="112"/>
      <c r="C2675" s="113"/>
      <c r="D2675" s="1" t="s">
        <v>1324</v>
      </c>
      <c r="E2675" s="112"/>
      <c r="Q2675"/>
    </row>
    <row r="2676" spans="1:24" ht="14.4">
      <c r="A2676" t="s">
        <v>1325</v>
      </c>
      <c r="B2676" s="112" t="s">
        <v>265</v>
      </c>
      <c r="C2676" s="113" t="str">
        <f t="shared" ref="C2676:C2678" si="510">MID(A2676,1,12)</f>
        <v>N.010.10.101</v>
      </c>
      <c r="D2676" s="9" t="s">
        <v>1324</v>
      </c>
      <c r="E2676" s="112" t="s">
        <v>362</v>
      </c>
      <c r="F2676" s="115" t="str">
        <f t="shared" ref="F2676:F2678" si="511">MID(A2676, 21,85)</f>
        <v>Baking (1.5 MJe per kg product)</v>
      </c>
      <c r="G2676" s="146">
        <v>0.18838076000000001</v>
      </c>
      <c r="H2676" s="8">
        <f t="shared" ref="H2676:H2678" si="512">G2676</f>
        <v>0.18838076000000001</v>
      </c>
      <c r="J2676" s="169">
        <v>3.6809643119999999E-2</v>
      </c>
      <c r="K2676" s="8">
        <f t="shared" ref="K2676:K2678" si="513">J2676</f>
        <v>3.6809643119999999E-2</v>
      </c>
      <c r="L2676" s="170">
        <v>7.4125416999999997E-4</v>
      </c>
      <c r="M2676" s="170">
        <v>2.5710749999999999E-3</v>
      </c>
      <c r="N2676" s="170">
        <v>5.2401999499999997E-3</v>
      </c>
      <c r="O2676" s="170">
        <v>2.8257114E-2</v>
      </c>
      <c r="Q2676" s="69">
        <v>3.3480118000000001</v>
      </c>
      <c r="S2676" s="116">
        <v>3.6139507000000001E-3</v>
      </c>
      <c r="T2676" s="116">
        <v>3.3962861000000001E-3</v>
      </c>
      <c r="U2676" s="116">
        <v>1.5462791999999999E-4</v>
      </c>
      <c r="V2676" s="199">
        <v>6.3036711000000003E-5</v>
      </c>
      <c r="X2676" s="172">
        <v>9.3046380999999995E-6</v>
      </c>
    </row>
    <row r="2677" spans="1:24" ht="14.4">
      <c r="A2677" t="s">
        <v>1326</v>
      </c>
      <c r="B2677" s="112" t="s">
        <v>265</v>
      </c>
      <c r="C2677" s="113" t="str">
        <f t="shared" si="510"/>
        <v>N.010.10.102</v>
      </c>
      <c r="D2677" s="9" t="s">
        <v>1324</v>
      </c>
      <c r="E2677" s="112" t="s">
        <v>362</v>
      </c>
      <c r="F2677" s="115" t="str">
        <f t="shared" si="511"/>
        <v>Boiling (1.1 MJe per kg product)</v>
      </c>
      <c r="G2677" s="146">
        <v>0.13814589333333332</v>
      </c>
      <c r="H2677" s="8">
        <f t="shared" si="512"/>
        <v>0.13814589333333332</v>
      </c>
      <c r="J2677" s="169">
        <v>2.6993738684999997E-2</v>
      </c>
      <c r="K2677" s="8">
        <f t="shared" si="513"/>
        <v>2.6993738684999997E-2</v>
      </c>
      <c r="L2677" s="170">
        <v>5.4358638399999997E-4</v>
      </c>
      <c r="M2677" s="170">
        <v>1.8854550500000001E-3</v>
      </c>
      <c r="N2677" s="170">
        <v>3.8428132510000003E-3</v>
      </c>
      <c r="O2677" s="170">
        <v>2.0721883999999999E-2</v>
      </c>
      <c r="Q2677" s="69">
        <v>2.4552086000000002</v>
      </c>
      <c r="S2677" s="116">
        <v>2.6502305000000001E-3</v>
      </c>
      <c r="T2677" s="116">
        <v>2.4906097999999998E-3</v>
      </c>
      <c r="U2677" s="116">
        <v>1.1339381000000001E-4</v>
      </c>
      <c r="V2677" s="199">
        <v>4.6226922000000003E-5</v>
      </c>
      <c r="X2677" s="172">
        <v>6.8234012999999998E-6</v>
      </c>
    </row>
    <row r="2678" spans="1:24" ht="14.4">
      <c r="A2678" t="s">
        <v>1327</v>
      </c>
      <c r="B2678" s="112" t="s">
        <v>265</v>
      </c>
      <c r="C2678" s="113" t="str">
        <f t="shared" si="510"/>
        <v>N.010.10.103</v>
      </c>
      <c r="D2678" s="9" t="s">
        <v>1324</v>
      </c>
      <c r="E2678" s="112" t="s">
        <v>362</v>
      </c>
      <c r="F2678" s="115" t="str">
        <f t="shared" si="511"/>
        <v>Roasting chicken (3 MJe per kg product)</v>
      </c>
      <c r="G2678" s="146">
        <v>0.37676152666666668</v>
      </c>
      <c r="H2678" s="8">
        <f t="shared" si="512"/>
        <v>0.37676152666666668</v>
      </c>
      <c r="J2678" s="169">
        <v>7.3619286919999999E-2</v>
      </c>
      <c r="K2678" s="8">
        <f t="shared" si="513"/>
        <v>7.3619286919999999E-2</v>
      </c>
      <c r="L2678" s="170">
        <v>1.48250832E-3</v>
      </c>
      <c r="M2678" s="170">
        <v>5.1421500999999994E-3</v>
      </c>
      <c r="N2678" s="170">
        <v>1.0480399499999999E-2</v>
      </c>
      <c r="O2678" s="170">
        <v>5.6514228999999999E-2</v>
      </c>
      <c r="Q2678" s="69">
        <v>6.6960236000000002</v>
      </c>
      <c r="S2678" s="116">
        <v>7.2279014999999999E-3</v>
      </c>
      <c r="T2678" s="116">
        <v>6.7925722000000003E-3</v>
      </c>
      <c r="U2678" s="116">
        <v>3.0925583000000002E-4</v>
      </c>
      <c r="V2678" s="116">
        <v>1.2607342000000001E-4</v>
      </c>
      <c r="X2678" s="172">
        <v>1.8609275999999999E-5</v>
      </c>
    </row>
    <row r="2679" spans="1:24" ht="14.4">
      <c r="B2679" s="112"/>
      <c r="C2679" s="113"/>
      <c r="D2679" s="1" t="s">
        <v>2081</v>
      </c>
      <c r="E2679" s="112"/>
      <c r="Q2679"/>
      <c r="X2679" s="3"/>
    </row>
    <row r="2680" spans="1:24" ht="14.4">
      <c r="B2680" s="112"/>
      <c r="C2680" s="113"/>
      <c r="D2680" s="1" t="s">
        <v>1328</v>
      </c>
      <c r="E2680" s="112"/>
      <c r="Q2680"/>
      <c r="X2680" s="3"/>
    </row>
    <row r="2681" spans="1:24" ht="14.4">
      <c r="A2681" t="s">
        <v>1185</v>
      </c>
      <c r="B2681" s="112" t="s">
        <v>1184</v>
      </c>
      <c r="C2681" s="113" t="str">
        <f t="shared" ref="C2681:C2749" si="514">MID(A2681,1,12)</f>
        <v>P.030.00.100</v>
      </c>
      <c r="D2681" t="s">
        <v>1328</v>
      </c>
      <c r="E2681" s="112" t="s">
        <v>362</v>
      </c>
      <c r="F2681" s="115" t="str">
        <f t="shared" ref="F2681:F2749" si="515">MID(A2681, 21,85)</f>
        <v>1,4-dioxanes (n=1, std= -)</v>
      </c>
      <c r="G2681" s="146">
        <v>4.3452651333333341</v>
      </c>
      <c r="J2681" s="169">
        <v>0.85302753615879368</v>
      </c>
      <c r="L2681" s="170">
        <v>7.3000697529999992E-2</v>
      </c>
      <c r="M2681" s="170">
        <v>9.6925835215999998E-2</v>
      </c>
      <c r="N2681" s="170">
        <v>3.1311233412793626E-2</v>
      </c>
      <c r="O2681" s="170">
        <v>0.65178977000000005</v>
      </c>
      <c r="Q2681" s="69">
        <v>102.31408999999999</v>
      </c>
      <c r="S2681" s="116">
        <v>8.3823877000000005E-2</v>
      </c>
      <c r="T2681" s="116">
        <v>7.3547734000000003E-2</v>
      </c>
      <c r="U2681" s="116">
        <v>3.5792911000000001E-3</v>
      </c>
      <c r="V2681" s="116">
        <v>6.6968525999999999E-3</v>
      </c>
      <c r="X2681" s="69">
        <v>2.6814724000000001E-4</v>
      </c>
    </row>
    <row r="2682" spans="1:24" ht="14.4">
      <c r="A2682" t="s">
        <v>1186</v>
      </c>
      <c r="B2682" s="112" t="s">
        <v>1184</v>
      </c>
      <c r="C2682" s="113" t="str">
        <f t="shared" si="514"/>
        <v>P.030.00.200</v>
      </c>
      <c r="D2682" t="s">
        <v>1328</v>
      </c>
      <c r="E2682" s="112" t="s">
        <v>362</v>
      </c>
      <c r="F2682" s="115" t="str">
        <f t="shared" si="515"/>
        <v>1-hydroxy-4-unsubstituted benzenoids (n=1, std=-)</v>
      </c>
      <c r="G2682" s="146">
        <v>1.7900000000000003</v>
      </c>
      <c r="J2682" s="169">
        <v>0.3187041701814804</v>
      </c>
      <c r="L2682" s="170">
        <v>1.088692646365E-2</v>
      </c>
      <c r="M2682" s="170">
        <v>3.9317243717830401E-2</v>
      </c>
      <c r="N2682" s="170">
        <v>0</v>
      </c>
      <c r="O2682" s="170">
        <v>0.26850000000000002</v>
      </c>
      <c r="Q2682" s="69">
        <v>38.805</v>
      </c>
      <c r="S2682" s="116">
        <v>4.3321169E-2</v>
      </c>
      <c r="T2682" s="116">
        <v>3.9035930000000003E-2</v>
      </c>
      <c r="U2682" s="116">
        <v>1.5878604000000001E-3</v>
      </c>
      <c r="V2682" s="116">
        <v>2.6973778000000002E-3</v>
      </c>
      <c r="X2682" s="69">
        <v>1.0887988000000001E-4</v>
      </c>
    </row>
    <row r="2683" spans="1:24" ht="14.4">
      <c r="A2683" t="s">
        <v>2940</v>
      </c>
      <c r="B2683" s="112" t="s">
        <v>1184</v>
      </c>
      <c r="C2683" s="113" t="str">
        <f t="shared" si="514"/>
        <v>P.030.00.300</v>
      </c>
      <c r="D2683" t="s">
        <v>1328</v>
      </c>
      <c r="E2683" s="112" t="s">
        <v>362</v>
      </c>
      <c r="F2683" s="115" t="str">
        <f t="shared" si="515"/>
        <v>2-benzimidazolylcarbamic acid esters (n=1, std=-)</v>
      </c>
      <c r="G2683" s="146">
        <v>34.559366000000004</v>
      </c>
      <c r="J2683" s="169">
        <v>6.5763422697560001</v>
      </c>
      <c r="L2683" s="170">
        <v>0.24709525335000002</v>
      </c>
      <c r="M2683" s="170">
        <v>0.99977727890599999</v>
      </c>
      <c r="N2683" s="170">
        <v>0.14556483749999999</v>
      </c>
      <c r="O2683" s="170">
        <v>5.1839048999999999</v>
      </c>
      <c r="Q2683" s="69">
        <v>460.84293000000002</v>
      </c>
      <c r="S2683" s="116">
        <v>0.83873162000000001</v>
      </c>
      <c r="T2683" s="116">
        <v>0.78303780999999995</v>
      </c>
      <c r="U2683" s="116">
        <v>3.1190112999999998E-2</v>
      </c>
      <c r="V2683" s="116">
        <v>2.4503699E-2</v>
      </c>
      <c r="X2683" s="69">
        <v>1.8026865999999999E-3</v>
      </c>
    </row>
    <row r="2684" spans="1:24" ht="14.4">
      <c r="A2684" t="s">
        <v>2941</v>
      </c>
      <c r="B2684" s="112" t="s">
        <v>1184</v>
      </c>
      <c r="C2684" s="113" t="str">
        <f t="shared" si="514"/>
        <v>P.030.00.400</v>
      </c>
      <c r="D2684" t="s">
        <v>1328</v>
      </c>
      <c r="E2684" s="112" t="s">
        <v>362</v>
      </c>
      <c r="F2684" s="115" t="str">
        <f t="shared" si="515"/>
        <v>2-phenoxypropionic acids (n=1, std=-)</v>
      </c>
      <c r="G2684" s="146">
        <v>45.858720666666663</v>
      </c>
      <c r="J2684" s="169">
        <v>8.8863067002129998</v>
      </c>
      <c r="L2684" s="170">
        <v>0.29190614867000003</v>
      </c>
      <c r="M2684" s="170">
        <v>1.1342347735430001</v>
      </c>
      <c r="N2684" s="170">
        <v>0.58135767799999993</v>
      </c>
      <c r="O2684" s="170">
        <v>6.8788080999999996</v>
      </c>
      <c r="Q2684" s="69">
        <v>682.24159999999995</v>
      </c>
      <c r="S2684" s="116">
        <v>1.0437981000000001</v>
      </c>
      <c r="T2684" s="116">
        <v>0.97704818000000004</v>
      </c>
      <c r="U2684" s="116">
        <v>4.0299996999999997E-2</v>
      </c>
      <c r="V2684" s="116">
        <v>2.6449894000000002E-2</v>
      </c>
      <c r="X2684" s="69">
        <v>2.3631151999999999E-3</v>
      </c>
    </row>
    <row r="2685" spans="1:24" ht="14.4">
      <c r="A2685" t="s">
        <v>1187</v>
      </c>
      <c r="B2685" s="112" t="s">
        <v>1184</v>
      </c>
      <c r="C2685" s="113" t="str">
        <f t="shared" si="514"/>
        <v>P.030.11.100</v>
      </c>
      <c r="D2685" t="s">
        <v>1328</v>
      </c>
      <c r="E2685" s="112" t="s">
        <v>362</v>
      </c>
      <c r="F2685" s="115" t="str">
        <f t="shared" si="515"/>
        <v>Acetylides (n=1, std=-)</v>
      </c>
      <c r="G2685" s="146">
        <v>1.6400000000000001</v>
      </c>
      <c r="J2685" s="169">
        <v>0.29154320131787859</v>
      </c>
      <c r="L2685" s="170">
        <v>9.648065118990001E-3</v>
      </c>
      <c r="M2685" s="170">
        <v>3.5895136198888601E-2</v>
      </c>
      <c r="N2685" s="170">
        <v>0</v>
      </c>
      <c r="O2685" s="170">
        <v>0.246</v>
      </c>
      <c r="Q2685" s="69">
        <v>34.088999999999999</v>
      </c>
      <c r="S2685" s="116">
        <v>3.9563900999999999E-2</v>
      </c>
      <c r="T2685" s="116">
        <v>3.5742191E-2</v>
      </c>
      <c r="U2685" s="116">
        <v>1.4543143000000001E-3</v>
      </c>
      <c r="V2685" s="116">
        <v>2.3673955000000002E-3</v>
      </c>
      <c r="X2685" s="172">
        <v>9.7704040999999997E-5</v>
      </c>
    </row>
    <row r="2686" spans="1:24" ht="14.4">
      <c r="A2686" t="s">
        <v>3316</v>
      </c>
      <c r="B2686" s="112" t="s">
        <v>1184</v>
      </c>
      <c r="C2686" s="113" t="str">
        <f t="shared" si="514"/>
        <v>P.030.11.200</v>
      </c>
      <c r="D2686" t="s">
        <v>1328</v>
      </c>
      <c r="E2686" s="112" t="s">
        <v>362</v>
      </c>
      <c r="F2686" s="115" t="str">
        <f t="shared" si="515"/>
        <v>Alcohols and polyols (n=11, std=0.022)</v>
      </c>
      <c r="G2686" s="146">
        <v>2.8921834000000004</v>
      </c>
      <c r="J2686" s="169">
        <v>0.55464052457452606</v>
      </c>
      <c r="L2686" s="170">
        <v>4.6691662539999998E-2</v>
      </c>
      <c r="M2686" s="170">
        <v>6.3231701553000008E-2</v>
      </c>
      <c r="N2686" s="170">
        <v>1.0889650481526075E-2</v>
      </c>
      <c r="O2686" s="170">
        <v>0.43382751000000003</v>
      </c>
      <c r="Q2686" s="69">
        <v>72.514649000000006</v>
      </c>
      <c r="S2686" s="116">
        <v>6.1776411000000003E-2</v>
      </c>
      <c r="T2686" s="116">
        <v>5.4834568E-2</v>
      </c>
      <c r="U2686" s="116">
        <v>2.5012306999999999E-3</v>
      </c>
      <c r="V2686" s="116">
        <v>4.4406119000000004E-3</v>
      </c>
      <c r="X2686" s="69">
        <v>1.8486821000000001E-4</v>
      </c>
    </row>
    <row r="2687" spans="1:24" ht="14.4">
      <c r="A2687" t="s">
        <v>3317</v>
      </c>
      <c r="B2687" s="112" t="s">
        <v>1184</v>
      </c>
      <c r="C2687" s="113" t="str">
        <f t="shared" si="514"/>
        <v>P.030.11.300</v>
      </c>
      <c r="D2687" t="s">
        <v>1328</v>
      </c>
      <c r="E2687" s="112" t="s">
        <v>362</v>
      </c>
      <c r="F2687" s="115" t="str">
        <f t="shared" si="515"/>
        <v>Alkali metal chlorides (n=3, std=0.0020)</v>
      </c>
      <c r="G2687" s="146">
        <v>9.4510659999999996E-2</v>
      </c>
      <c r="J2687" s="169">
        <v>2.4388355758239999E-2</v>
      </c>
      <c r="L2687" s="170">
        <v>7.7475346803999986E-4</v>
      </c>
      <c r="M2687" s="170">
        <v>7.8485442092E-3</v>
      </c>
      <c r="N2687" s="170">
        <v>1.5884590810000001E-3</v>
      </c>
      <c r="O2687" s="170">
        <v>1.4176599E-2</v>
      </c>
      <c r="Q2687" s="69">
        <v>3.3472230999999999</v>
      </c>
      <c r="S2687" s="116">
        <v>3.8233927999999999E-3</v>
      </c>
      <c r="T2687" s="116">
        <v>3.6611022999999999E-3</v>
      </c>
      <c r="U2687" s="116">
        <v>1.1456186E-4</v>
      </c>
      <c r="V2687" s="199">
        <v>4.7728648E-5</v>
      </c>
      <c r="X2687" s="172">
        <v>7.0565602E-6</v>
      </c>
    </row>
    <row r="2688" spans="1:24" ht="14.4">
      <c r="A2688" t="s">
        <v>3318</v>
      </c>
      <c r="B2688" s="112" t="s">
        <v>1184</v>
      </c>
      <c r="C2688" s="113" t="str">
        <f t="shared" si="514"/>
        <v>P.030.11.400</v>
      </c>
      <c r="D2688" t="s">
        <v>1328</v>
      </c>
      <c r="E2688" s="112" t="s">
        <v>362</v>
      </c>
      <c r="F2688" s="115" t="str">
        <f t="shared" si="515"/>
        <v>Alkali metal hydroxides (n=4, std=0.0038)</v>
      </c>
      <c r="G2688" s="146">
        <v>0.73528953333333336</v>
      </c>
      <c r="J2688" s="169">
        <v>0.1507116556069</v>
      </c>
      <c r="L2688" s="170">
        <v>1.1396271251999998E-2</v>
      </c>
      <c r="M2688" s="170">
        <v>2.38730418329E-2</v>
      </c>
      <c r="N2688" s="170">
        <v>5.1489125219999999E-3</v>
      </c>
      <c r="O2688" s="170">
        <v>0.11029343</v>
      </c>
      <c r="Q2688" s="69">
        <v>4.8356114999999997</v>
      </c>
      <c r="S2688" s="116">
        <v>1.8017617E-2</v>
      </c>
      <c r="T2688" s="116">
        <v>1.7180793999999999E-2</v>
      </c>
      <c r="U2688" s="116">
        <v>6.7070583999999996E-4</v>
      </c>
      <c r="V2688" s="116">
        <v>1.6611756999999999E-4</v>
      </c>
      <c r="X2688" s="172">
        <v>4.0328065999999998E-5</v>
      </c>
    </row>
    <row r="2689" spans="1:24" ht="14.4">
      <c r="A2689" t="s">
        <v>3319</v>
      </c>
      <c r="B2689" s="112" t="s">
        <v>1184</v>
      </c>
      <c r="C2689" s="113" t="str">
        <f t="shared" si="514"/>
        <v>P.030.11.500</v>
      </c>
      <c r="D2689" t="s">
        <v>1328</v>
      </c>
      <c r="E2689" s="112" t="s">
        <v>362</v>
      </c>
      <c r="F2689" s="115" t="str">
        <f t="shared" si="515"/>
        <v>Alkali metal hypochlorites (n=2, std=0.018)</v>
      </c>
      <c r="G2689" s="146">
        <v>0.78</v>
      </c>
      <c r="J2689" s="169">
        <v>0.16821968125179138</v>
      </c>
      <c r="L2689" s="170">
        <v>1.7760642752006998E-2</v>
      </c>
      <c r="M2689" s="170">
        <v>3.345903849978437E-2</v>
      </c>
      <c r="N2689" s="170">
        <v>0</v>
      </c>
      <c r="O2689" s="170">
        <v>0.11700000000000001</v>
      </c>
      <c r="Q2689" s="69">
        <v>0</v>
      </c>
      <c r="S2689" s="116">
        <v>2.2038157999999999E-2</v>
      </c>
      <c r="T2689" s="116">
        <v>2.1272406000000001E-2</v>
      </c>
      <c r="U2689" s="116">
        <v>7.6575221E-4</v>
      </c>
      <c r="V2689" s="116">
        <v>0</v>
      </c>
      <c r="X2689" s="172">
        <v>4.5611841999999997E-5</v>
      </c>
    </row>
    <row r="2690" spans="1:24" ht="14.4">
      <c r="A2690" t="s">
        <v>3320</v>
      </c>
      <c r="B2690" s="112" t="s">
        <v>1184</v>
      </c>
      <c r="C2690" s="113" t="str">
        <f t="shared" si="514"/>
        <v>P.030.11.600</v>
      </c>
      <c r="D2690" t="s">
        <v>1328</v>
      </c>
      <c r="E2690" s="112" t="s">
        <v>362</v>
      </c>
      <c r="F2690" s="115" t="str">
        <f t="shared" si="515"/>
        <v>Alkali metal silicates (n=2, std=0.13)</v>
      </c>
      <c r="G2690" s="146">
        <v>2.7933595333333336</v>
      </c>
      <c r="J2690" s="169">
        <v>0.46862703787422005</v>
      </c>
      <c r="L2690" s="170">
        <v>8.6621899438000024E-3</v>
      </c>
      <c r="M2690" s="170">
        <v>4.0370783577420001E-2</v>
      </c>
      <c r="N2690" s="170">
        <v>5.9013435299999997E-4</v>
      </c>
      <c r="O2690" s="170">
        <v>0.41900393000000002</v>
      </c>
      <c r="Q2690" s="69">
        <v>36.943567999999999</v>
      </c>
      <c r="S2690" s="116">
        <v>5.8518875999999997E-2</v>
      </c>
      <c r="T2690" s="116">
        <v>5.4068984E-2</v>
      </c>
      <c r="U2690" s="116">
        <v>2.3543264E-3</v>
      </c>
      <c r="V2690" s="116">
        <v>2.0955648000000001E-3</v>
      </c>
      <c r="X2690" s="69">
        <v>1.3379374E-4</v>
      </c>
    </row>
    <row r="2691" spans="1:24" ht="14.4">
      <c r="A2691" t="s">
        <v>3321</v>
      </c>
      <c r="B2691" s="112" t="s">
        <v>1184</v>
      </c>
      <c r="C2691" s="113" t="str">
        <f t="shared" si="514"/>
        <v>P.030.11.700</v>
      </c>
      <c r="D2691" t="s">
        <v>1328</v>
      </c>
      <c r="E2691" s="112" t="s">
        <v>362</v>
      </c>
      <c r="F2691" s="115" t="str">
        <f t="shared" si="515"/>
        <v>Alkaline earth metal oxides (n=2, std=0.019)</v>
      </c>
      <c r="G2691" s="146">
        <v>1.1393564</v>
      </c>
      <c r="J2691" s="169">
        <v>0.20703937187314925</v>
      </c>
      <c r="L2691" s="170">
        <v>7.3324922859999992E-3</v>
      </c>
      <c r="M2691" s="170">
        <v>2.7609810866139999E-2</v>
      </c>
      <c r="N2691" s="170">
        <v>1.1936087210092396E-3</v>
      </c>
      <c r="O2691" s="170">
        <v>0.17090346000000001</v>
      </c>
      <c r="Q2691" s="69">
        <v>5.6331631</v>
      </c>
      <c r="S2691" s="116">
        <v>2.5780473000000002E-2</v>
      </c>
      <c r="T2691" s="116">
        <v>2.4411081000000001E-2</v>
      </c>
      <c r="U2691" s="116">
        <v>9.9246128999999996E-4</v>
      </c>
      <c r="V2691" s="116">
        <v>3.7693045999999999E-4</v>
      </c>
      <c r="X2691" s="172">
        <v>4.7153076999999998E-5</v>
      </c>
    </row>
    <row r="2692" spans="1:24" ht="14.4">
      <c r="A2692" t="s">
        <v>3322</v>
      </c>
      <c r="B2692" s="112" t="s">
        <v>1184</v>
      </c>
      <c r="C2692" s="113" t="str">
        <f t="shared" si="514"/>
        <v>P.030.11.800</v>
      </c>
      <c r="D2692" t="s">
        <v>1328</v>
      </c>
      <c r="E2692" s="112" t="s">
        <v>362</v>
      </c>
      <c r="F2692" s="115" t="str">
        <f t="shared" si="515"/>
        <v>Alkanes (n=7, std=0.032)</v>
      </c>
      <c r="G2692" s="146">
        <v>1.9440865333333335</v>
      </c>
      <c r="J2692" s="169">
        <v>0.4016381784018202</v>
      </c>
      <c r="L2692" s="170">
        <v>3.8492165388000002E-2</v>
      </c>
      <c r="M2692" s="170">
        <v>6.4337540795000009E-2</v>
      </c>
      <c r="N2692" s="170">
        <v>7.195492218820175E-3</v>
      </c>
      <c r="O2692" s="170">
        <v>0.29161298000000002</v>
      </c>
      <c r="Q2692" s="69">
        <v>82.744562000000002</v>
      </c>
      <c r="S2692" s="116">
        <v>4.8026305999999998E-2</v>
      </c>
      <c r="T2692" s="116">
        <v>4.0490067999999997E-2</v>
      </c>
      <c r="U2692" s="116">
        <v>1.8484020999999999E-3</v>
      </c>
      <c r="V2692" s="116">
        <v>5.6878359000000003E-3</v>
      </c>
      <c r="X2692" s="69">
        <v>1.7755875000000001E-4</v>
      </c>
    </row>
    <row r="2693" spans="1:24" ht="14.4">
      <c r="A2693" t="s">
        <v>3323</v>
      </c>
      <c r="B2693" s="112" t="s">
        <v>1184</v>
      </c>
      <c r="C2693" s="113" t="str">
        <f t="shared" si="514"/>
        <v>P.030.11.900</v>
      </c>
      <c r="D2693" t="s">
        <v>1328</v>
      </c>
      <c r="E2693" s="112" t="s">
        <v>362</v>
      </c>
      <c r="F2693" s="115" t="str">
        <f t="shared" si="515"/>
        <v>Alpha-halocarboxylic acids and derivatives (n=2, std=0.010)</v>
      </c>
      <c r="G2693" s="146">
        <v>1.8371160000000002</v>
      </c>
      <c r="J2693" s="169">
        <v>0.32943363113550639</v>
      </c>
      <c r="L2693" s="170">
        <v>1.2001262935700001E-2</v>
      </c>
      <c r="M2693" s="170">
        <v>3.9825605631699998E-2</v>
      </c>
      <c r="N2693" s="170">
        <v>2.0393625681063778E-3</v>
      </c>
      <c r="O2693" s="170">
        <v>0.27556740000000002</v>
      </c>
      <c r="Q2693" s="69">
        <v>34.745378000000002</v>
      </c>
      <c r="S2693" s="116">
        <v>4.2178096999999998E-2</v>
      </c>
      <c r="T2693" s="116">
        <v>3.8640224000000001E-2</v>
      </c>
      <c r="U2693" s="116">
        <v>1.6158940999999999E-3</v>
      </c>
      <c r="V2693" s="116">
        <v>1.9219790999999999E-3</v>
      </c>
      <c r="X2693" s="69">
        <v>1.205293E-4</v>
      </c>
    </row>
    <row r="2694" spans="1:24" ht="14.4">
      <c r="A2694" t="s">
        <v>3324</v>
      </c>
      <c r="B2694" s="112" t="s">
        <v>1184</v>
      </c>
      <c r="C2694" s="113" t="str">
        <f t="shared" si="514"/>
        <v>P.030.11.910</v>
      </c>
      <c r="D2694" t="s">
        <v>1328</v>
      </c>
      <c r="E2694" s="112" t="s">
        <v>362</v>
      </c>
      <c r="F2694" s="115" t="str">
        <f t="shared" si="515"/>
        <v>Amines (n=6, std=0.019)</v>
      </c>
      <c r="G2694" s="146">
        <v>2.8439918000000004</v>
      </c>
      <c r="J2694" s="169">
        <v>0.50961095132743561</v>
      </c>
      <c r="L2694" s="170">
        <v>8.1622273731000016E-3</v>
      </c>
      <c r="M2694" s="170">
        <v>7.0086924097900002E-2</v>
      </c>
      <c r="N2694" s="170">
        <v>4.7630298564356492E-3</v>
      </c>
      <c r="O2694" s="170">
        <v>0.42659877000000002</v>
      </c>
      <c r="Q2694" s="69">
        <v>63.159478999999997</v>
      </c>
      <c r="S2694" s="116">
        <v>6.0527022999999999E-2</v>
      </c>
      <c r="T2694" s="116">
        <v>5.4253133000000002E-2</v>
      </c>
      <c r="U2694" s="116">
        <v>2.4209907999999999E-3</v>
      </c>
      <c r="V2694" s="116">
        <v>3.8528986999999998E-3</v>
      </c>
      <c r="X2694" s="69">
        <v>1.7541797999999999E-4</v>
      </c>
    </row>
    <row r="2695" spans="1:24" ht="14.4">
      <c r="A2695" t="s">
        <v>2942</v>
      </c>
      <c r="B2695" s="112" t="s">
        <v>1184</v>
      </c>
      <c r="C2695" s="113" t="str">
        <f t="shared" si="514"/>
        <v>P.030.11.920</v>
      </c>
      <c r="D2695" t="s">
        <v>1328</v>
      </c>
      <c r="E2695" s="112" t="s">
        <v>362</v>
      </c>
      <c r="F2695" s="115" t="str">
        <f t="shared" si="515"/>
        <v>Amino acids, peptides, and analogues (n=1, std=-)</v>
      </c>
      <c r="G2695" s="146">
        <v>33.547030666666672</v>
      </c>
      <c r="J2695" s="169">
        <v>6.0997986250352998</v>
      </c>
      <c r="L2695" s="170">
        <v>0.15352784520999999</v>
      </c>
      <c r="M2695" s="170">
        <v>0.64805866782529997</v>
      </c>
      <c r="N2695" s="170">
        <v>0.26615751199999998</v>
      </c>
      <c r="O2695" s="170">
        <v>5.0320546000000004</v>
      </c>
      <c r="Q2695" s="69">
        <v>480.08152999999999</v>
      </c>
      <c r="S2695" s="116">
        <v>0.72791106999999999</v>
      </c>
      <c r="T2695" s="116">
        <v>0.67768660999999997</v>
      </c>
      <c r="U2695" s="116">
        <v>2.8796309999999999E-2</v>
      </c>
      <c r="V2695" s="116">
        <v>2.1428154000000001E-2</v>
      </c>
      <c r="X2695" s="69">
        <v>1.6672237E-3</v>
      </c>
    </row>
    <row r="2696" spans="1:24" ht="14.4">
      <c r="A2696" t="s">
        <v>2943</v>
      </c>
      <c r="B2696" s="112" t="s">
        <v>1184</v>
      </c>
      <c r="C2696" s="113" t="str">
        <f t="shared" si="514"/>
        <v>P.030.11.930</v>
      </c>
      <c r="D2696" t="s">
        <v>1328</v>
      </c>
      <c r="E2696" s="112" t="s">
        <v>362</v>
      </c>
      <c r="F2696" s="115" t="str">
        <f t="shared" si="515"/>
        <v>Aminotriazines (n=1, std=-)</v>
      </c>
      <c r="G2696" s="146">
        <v>19.88870866666667</v>
      </c>
      <c r="J2696" s="169">
        <v>3.8233746218940006</v>
      </c>
      <c r="L2696" s="170">
        <v>0.15741757217999999</v>
      </c>
      <c r="M2696" s="170">
        <v>0.63455589951400015</v>
      </c>
      <c r="N2696" s="170">
        <v>4.8094850200000004E-2</v>
      </c>
      <c r="O2696" s="170">
        <v>2.9833063000000002</v>
      </c>
      <c r="Q2696" s="69">
        <v>257.12099000000001</v>
      </c>
      <c r="S2696" s="116">
        <v>0.49923783999999999</v>
      </c>
      <c r="T2696" s="116">
        <v>0.46628408999999998</v>
      </c>
      <c r="U2696" s="116">
        <v>1.8229759000000002E-2</v>
      </c>
      <c r="V2696" s="116">
        <v>1.4723992E-2</v>
      </c>
      <c r="X2696" s="69">
        <v>1.0517810999999999E-3</v>
      </c>
    </row>
    <row r="2697" spans="1:24" ht="14.4">
      <c r="A2697" t="s">
        <v>2944</v>
      </c>
      <c r="B2697" s="112" t="s">
        <v>1184</v>
      </c>
      <c r="C2697" s="113" t="str">
        <f t="shared" si="514"/>
        <v>P.030.11.940</v>
      </c>
      <c r="D2697" t="s">
        <v>1328</v>
      </c>
      <c r="E2697" s="112" t="s">
        <v>362</v>
      </c>
      <c r="F2697" s="115" t="str">
        <f t="shared" si="515"/>
        <v>Aminoxides (n=1, std=-)</v>
      </c>
      <c r="G2697" s="146">
        <v>2.8695681333333334</v>
      </c>
      <c r="J2697" s="169">
        <v>0.46510141315837</v>
      </c>
      <c r="L2697" s="170">
        <v>7.2747249844000005E-3</v>
      </c>
      <c r="M2697" s="170">
        <v>2.736330754487E-2</v>
      </c>
      <c r="N2697" s="170">
        <v>2.81606291E-5</v>
      </c>
      <c r="O2697" s="170">
        <v>0.43043522000000001</v>
      </c>
      <c r="Q2697" s="69">
        <v>45.195611999999997</v>
      </c>
      <c r="S2697" s="116">
        <v>5.9913306999999999E-2</v>
      </c>
      <c r="T2697" s="116">
        <v>5.4581697999999998E-2</v>
      </c>
      <c r="U2697" s="116">
        <v>2.4692879E-3</v>
      </c>
      <c r="V2697" s="116">
        <v>2.8623212000000002E-3</v>
      </c>
      <c r="X2697" s="69">
        <v>1.4287471000000001E-4</v>
      </c>
    </row>
    <row r="2698" spans="1:24" ht="14.4">
      <c r="A2698" t="s">
        <v>3325</v>
      </c>
      <c r="B2698" s="112" t="s">
        <v>1184</v>
      </c>
      <c r="C2698" s="113" t="str">
        <f t="shared" si="514"/>
        <v>P.030.11.950</v>
      </c>
      <c r="D2698" t="s">
        <v>1328</v>
      </c>
      <c r="E2698" s="112" t="s">
        <v>362</v>
      </c>
      <c r="F2698" s="115" t="str">
        <f t="shared" si="515"/>
        <v>Anilides (n=4, std=0.0.058)</v>
      </c>
      <c r="G2698" s="146">
        <v>24.346156000000001</v>
      </c>
      <c r="J2698" s="169">
        <v>4.8310720289039999</v>
      </c>
      <c r="L2698" s="170">
        <v>0.21958403902999998</v>
      </c>
      <c r="M2698" s="170">
        <v>0.86416803417400001</v>
      </c>
      <c r="N2698" s="170">
        <v>9.5396555699999996E-2</v>
      </c>
      <c r="O2698" s="170">
        <v>3.6519233999999998</v>
      </c>
      <c r="Q2698" s="69">
        <v>317.35509000000002</v>
      </c>
      <c r="S2698" s="116">
        <v>0.63053804000000002</v>
      </c>
      <c r="T2698" s="116">
        <v>0.59024926</v>
      </c>
      <c r="U2698" s="116">
        <v>2.2670724E-2</v>
      </c>
      <c r="V2698" s="116">
        <v>1.7618061000000001E-2</v>
      </c>
      <c r="X2698" s="69">
        <v>1.3144774E-3</v>
      </c>
    </row>
    <row r="2699" spans="1:24" ht="14.4">
      <c r="A2699" t="s">
        <v>2945</v>
      </c>
      <c r="B2699" s="112" t="s">
        <v>1184</v>
      </c>
      <c r="C2699" s="113" t="str">
        <f t="shared" si="514"/>
        <v>P.030.11.960</v>
      </c>
      <c r="D2699" t="s">
        <v>1328</v>
      </c>
      <c r="E2699" s="112" t="s">
        <v>362</v>
      </c>
      <c r="F2699" s="115" t="str">
        <f t="shared" si="515"/>
        <v>Aniline and substituted anilines (n=1, std=-)</v>
      </c>
      <c r="G2699" s="146">
        <v>13.991265333333333</v>
      </c>
      <c r="J2699" s="169">
        <v>2.8231901223899998</v>
      </c>
      <c r="L2699" s="170">
        <v>0.13387971264000001</v>
      </c>
      <c r="M2699" s="170">
        <v>0.52083415445000003</v>
      </c>
      <c r="N2699" s="170">
        <v>6.9786455300000008E-2</v>
      </c>
      <c r="O2699" s="170">
        <v>2.0986897999999998</v>
      </c>
      <c r="Q2699" s="69">
        <v>183.89107999999999</v>
      </c>
      <c r="S2699" s="116">
        <v>0.36746284000000001</v>
      </c>
      <c r="T2699" s="116">
        <v>0.34439877000000002</v>
      </c>
      <c r="U2699" s="116">
        <v>1.3123711E-2</v>
      </c>
      <c r="V2699" s="116">
        <v>9.9403611999999992E-3</v>
      </c>
      <c r="X2699" s="69">
        <v>7.6319186000000001E-4</v>
      </c>
    </row>
    <row r="2700" spans="1:24" ht="14.4">
      <c r="A2700" t="s">
        <v>2946</v>
      </c>
      <c r="B2700" s="112" t="s">
        <v>1184</v>
      </c>
      <c r="C2700" s="113" t="str">
        <f t="shared" si="514"/>
        <v>P.030.12.080</v>
      </c>
      <c r="D2700" t="s">
        <v>1328</v>
      </c>
      <c r="E2700" s="112" t="s">
        <v>362</v>
      </c>
      <c r="F2700" s="115" t="str">
        <f t="shared" si="515"/>
        <v>Benzenoids (n=1, std=-)</v>
      </c>
      <c r="G2700" s="146">
        <v>39.015858000000001</v>
      </c>
      <c r="J2700" s="169">
        <v>7.7691205915210002</v>
      </c>
      <c r="L2700" s="170">
        <v>0.35934320799999997</v>
      </c>
      <c r="M2700" s="170">
        <v>1.4121498841210001</v>
      </c>
      <c r="N2700" s="170">
        <v>0.14524879940000002</v>
      </c>
      <c r="O2700" s="170">
        <v>5.8523787</v>
      </c>
      <c r="Q2700" s="69">
        <v>506.28552000000002</v>
      </c>
      <c r="S2700" s="116">
        <v>1.0175988</v>
      </c>
      <c r="T2700" s="116">
        <v>0.95275494999999999</v>
      </c>
      <c r="U2700" s="116">
        <v>3.6454217999999997E-2</v>
      </c>
      <c r="V2700" s="116">
        <v>2.8389666000000001E-2</v>
      </c>
      <c r="X2700" s="69">
        <v>2.1136955999999998E-3</v>
      </c>
    </row>
    <row r="2701" spans="1:24" ht="14.4">
      <c r="A2701" t="s">
        <v>2947</v>
      </c>
      <c r="B2701" s="112" t="s">
        <v>1184</v>
      </c>
      <c r="C2701" s="113" t="str">
        <f t="shared" si="514"/>
        <v>P.030.12.090</v>
      </c>
      <c r="D2701" t="s">
        <v>1328</v>
      </c>
      <c r="E2701" s="112" t="s">
        <v>362</v>
      </c>
      <c r="F2701" s="115" t="str">
        <f t="shared" si="515"/>
        <v>Benzofuranones (n=1, std=-)</v>
      </c>
      <c r="G2701" s="146">
        <v>3.2708074666666671</v>
      </c>
      <c r="J2701" s="169">
        <v>1.4708132282799999</v>
      </c>
      <c r="L2701" s="170">
        <v>0.176404015</v>
      </c>
      <c r="M2701" s="170">
        <v>0.76222240957999998</v>
      </c>
      <c r="N2701" s="170">
        <v>4.1565683699999995E-2</v>
      </c>
      <c r="O2701" s="170">
        <v>0.49062112000000002</v>
      </c>
      <c r="Q2701" s="69">
        <v>83.349384000000001</v>
      </c>
      <c r="S2701" s="116">
        <v>0.11160637</v>
      </c>
      <c r="T2701" s="116">
        <v>0.10362356</v>
      </c>
      <c r="U2701" s="116">
        <v>3.4864057E-3</v>
      </c>
      <c r="V2701" s="116">
        <v>4.4964035999999997E-3</v>
      </c>
      <c r="X2701" s="69">
        <v>3.0490494999999999E-4</v>
      </c>
    </row>
    <row r="2702" spans="1:24" ht="14.4">
      <c r="A2702" t="s">
        <v>3326</v>
      </c>
      <c r="B2702" s="112" t="s">
        <v>1184</v>
      </c>
      <c r="C2702" s="113" t="str">
        <f t="shared" si="514"/>
        <v>P.030.12.100</v>
      </c>
      <c r="D2702" t="s">
        <v>1328</v>
      </c>
      <c r="E2702" s="112" t="s">
        <v>362</v>
      </c>
      <c r="F2702" s="115" t="str">
        <f t="shared" si="515"/>
        <v>Benzene and substituted derivatives (n=3, std=0.094)</v>
      </c>
      <c r="G2702" s="146">
        <v>2.1282711333333335</v>
      </c>
      <c r="J2702" s="169">
        <v>0.57972453833768733</v>
      </c>
      <c r="L2702" s="170">
        <v>5.2451870342999994E-2</v>
      </c>
      <c r="M2702" s="170">
        <v>0.19649679971299999</v>
      </c>
      <c r="N2702" s="170">
        <v>1.1535198281687331E-2</v>
      </c>
      <c r="O2702" s="170">
        <v>0.31924067</v>
      </c>
      <c r="Q2702" s="69">
        <v>42.837871</v>
      </c>
      <c r="S2702" s="116">
        <v>4.4094726000000001E-2</v>
      </c>
      <c r="T2702" s="116">
        <v>3.9392702000000002E-2</v>
      </c>
      <c r="U2702" s="116">
        <v>1.8122936E-3</v>
      </c>
      <c r="V2702" s="116">
        <v>2.8897295999999999E-3</v>
      </c>
      <c r="X2702" s="69">
        <v>1.5688208000000001E-4</v>
      </c>
    </row>
    <row r="2703" spans="1:24" ht="14.4">
      <c r="A2703" t="s">
        <v>3327</v>
      </c>
      <c r="B2703" s="112" t="s">
        <v>1184</v>
      </c>
      <c r="C2703" s="113" t="str">
        <f t="shared" si="514"/>
        <v>P.030.12.200</v>
      </c>
      <c r="D2703" t="s">
        <v>1328</v>
      </c>
      <c r="E2703" s="112" t="s">
        <v>362</v>
      </c>
      <c r="F2703" s="115" t="str">
        <f t="shared" si="515"/>
        <v>Benzenesulfonic acids and derivatives (n=2, std=0.11)</v>
      </c>
      <c r="G2703" s="146">
        <v>9.5719386666666662</v>
      </c>
      <c r="J2703" s="169">
        <v>2.2935678343763999</v>
      </c>
      <c r="L2703" s="170">
        <v>0.10087654093000001</v>
      </c>
      <c r="M2703" s="170">
        <v>0.72919573609640009</v>
      </c>
      <c r="N2703" s="170">
        <v>2.7704757350000001E-2</v>
      </c>
      <c r="O2703" s="170">
        <v>1.4357907999999999</v>
      </c>
      <c r="Q2703" s="69">
        <v>150.88881000000001</v>
      </c>
      <c r="S2703" s="116">
        <v>0.26316763999999998</v>
      </c>
      <c r="T2703" s="116">
        <v>0.24526985000000001</v>
      </c>
      <c r="U2703" s="116">
        <v>9.1538842999999998E-3</v>
      </c>
      <c r="V2703" s="116">
        <v>8.7439105000000003E-3</v>
      </c>
      <c r="X2703" s="69">
        <v>5.6347419000000001E-4</v>
      </c>
    </row>
    <row r="2704" spans="1:24" ht="14.4">
      <c r="A2704" t="s">
        <v>1188</v>
      </c>
      <c r="B2704" s="112" t="s">
        <v>1184</v>
      </c>
      <c r="C2704" s="113" t="str">
        <f t="shared" si="514"/>
        <v>P.030.12.300</v>
      </c>
      <c r="D2704" t="s">
        <v>1328</v>
      </c>
      <c r="E2704" s="112" t="s">
        <v>362</v>
      </c>
      <c r="F2704" s="115" t="str">
        <f t="shared" si="515"/>
        <v>Benzoyl derivatives (n=1, std=-)</v>
      </c>
      <c r="G2704" s="146">
        <v>4.3561302666666668</v>
      </c>
      <c r="J2704" s="169">
        <v>2.1813033882863389</v>
      </c>
      <c r="L2704" s="170">
        <v>0.10204835666000001</v>
      </c>
      <c r="M2704" s="170">
        <v>1.3954644812600001</v>
      </c>
      <c r="N2704" s="170">
        <v>3.0371010366338682E-2</v>
      </c>
      <c r="O2704" s="170">
        <v>0.65341954000000002</v>
      </c>
      <c r="Q2704" s="69">
        <v>69.572243</v>
      </c>
      <c r="S2704" s="116">
        <v>9.6104706999999998E-2</v>
      </c>
      <c r="T2704" s="116">
        <v>8.8155150000000002E-2</v>
      </c>
      <c r="U2704" s="116">
        <v>3.8388999000000001E-3</v>
      </c>
      <c r="V2704" s="116">
        <v>4.1106572000000003E-3</v>
      </c>
      <c r="X2704" s="69">
        <v>4.5227005000000002E-4</v>
      </c>
    </row>
    <row r="2705" spans="1:24" ht="14.4">
      <c r="A2705" t="s">
        <v>1189</v>
      </c>
      <c r="B2705" s="112" t="s">
        <v>1184</v>
      </c>
      <c r="C2705" s="113" t="str">
        <f t="shared" si="514"/>
        <v>P.030.12.400</v>
      </c>
      <c r="D2705" t="s">
        <v>1328</v>
      </c>
      <c r="E2705" s="112" t="s">
        <v>362</v>
      </c>
      <c r="F2705" s="115" t="str">
        <f t="shared" si="515"/>
        <v>Benzyl alcohols (n=1, std=-)</v>
      </c>
      <c r="G2705" s="146">
        <v>4.304038666666667</v>
      </c>
      <c r="J2705" s="169">
        <v>1.6041123108665307</v>
      </c>
      <c r="L2705" s="170">
        <v>9.7255043670000013E-2</v>
      </c>
      <c r="M2705" s="170">
        <v>0.83169221174999997</v>
      </c>
      <c r="N2705" s="170">
        <v>2.955925544653068E-2</v>
      </c>
      <c r="O2705" s="170">
        <v>0.64560580000000001</v>
      </c>
      <c r="Q2705" s="69">
        <v>71.015061000000003</v>
      </c>
      <c r="S2705" s="116">
        <v>0.10036602999999999</v>
      </c>
      <c r="T2705" s="116">
        <v>9.2001806000000005E-2</v>
      </c>
      <c r="U2705" s="116">
        <v>3.8749508000000001E-3</v>
      </c>
      <c r="V2705" s="116">
        <v>4.4892771999999999E-3</v>
      </c>
      <c r="X2705" s="69">
        <v>3.5853631000000002E-4</v>
      </c>
    </row>
    <row r="2706" spans="1:24" ht="14.4">
      <c r="A2706" t="s">
        <v>1190</v>
      </c>
      <c r="B2706" s="112" t="s">
        <v>1184</v>
      </c>
      <c r="C2706" s="113" t="str">
        <f t="shared" si="514"/>
        <v>P.030.12.500</v>
      </c>
      <c r="D2706" t="s">
        <v>1328</v>
      </c>
      <c r="E2706" s="112" t="s">
        <v>362</v>
      </c>
      <c r="F2706" s="115" t="str">
        <f t="shared" si="515"/>
        <v>Benzyl halides (n=1, std=-)</v>
      </c>
      <c r="G2706" s="146">
        <v>2.2449705999999998</v>
      </c>
      <c r="J2706" s="169">
        <v>0.76914779427404278</v>
      </c>
      <c r="L2706" s="170">
        <v>6.8259124960000001E-2</v>
      </c>
      <c r="M2706" s="170">
        <v>0.34309071721600004</v>
      </c>
      <c r="N2706" s="170">
        <v>2.1052362098042725E-2</v>
      </c>
      <c r="O2706" s="170">
        <v>0.33674558999999998</v>
      </c>
      <c r="Q2706" s="69">
        <v>44.771225000000001</v>
      </c>
      <c r="S2706" s="116">
        <v>4.7693731000000003E-2</v>
      </c>
      <c r="T2706" s="116">
        <v>4.2894057999999999E-2</v>
      </c>
      <c r="U2706" s="116">
        <v>1.9604859E-3</v>
      </c>
      <c r="V2706" s="116">
        <v>2.8391865999999998E-3</v>
      </c>
      <c r="X2706" s="69">
        <v>1.9373632000000001E-4</v>
      </c>
    </row>
    <row r="2707" spans="1:24" ht="14.4">
      <c r="A2707" t="s">
        <v>2948</v>
      </c>
      <c r="B2707" s="112" t="s">
        <v>1184</v>
      </c>
      <c r="C2707" s="113" t="str">
        <f t="shared" si="514"/>
        <v>P.030.12.600</v>
      </c>
      <c r="D2707" t="s">
        <v>1328</v>
      </c>
      <c r="E2707" s="112" t="s">
        <v>362</v>
      </c>
      <c r="F2707" s="115" t="str">
        <f t="shared" si="515"/>
        <v>Bipyridines and oligopyridines (n=1, std=-)</v>
      </c>
      <c r="G2707" s="146">
        <v>39.193117999999998</v>
      </c>
      <c r="J2707" s="169">
        <v>7.2411765831169994</v>
      </c>
      <c r="L2707" s="170">
        <v>0.23122042725000003</v>
      </c>
      <c r="M2707" s="170">
        <v>0.9624366358669999</v>
      </c>
      <c r="N2707" s="170">
        <v>0.16855181999999999</v>
      </c>
      <c r="O2707" s="170">
        <v>5.8789676999999996</v>
      </c>
      <c r="Q2707" s="69">
        <v>529.77166</v>
      </c>
      <c r="S2707" s="116">
        <v>0.90888807999999999</v>
      </c>
      <c r="T2707" s="116">
        <v>0.84679179999999998</v>
      </c>
      <c r="U2707" s="116">
        <v>3.4626331000000003E-2</v>
      </c>
      <c r="V2707" s="116">
        <v>2.7469952999999998E-2</v>
      </c>
      <c r="X2707" s="69">
        <v>1.9963725999999999E-3</v>
      </c>
    </row>
    <row r="2708" spans="1:24" ht="14.4">
      <c r="A2708" t="s">
        <v>3328</v>
      </c>
      <c r="B2708" s="112" t="s">
        <v>1184</v>
      </c>
      <c r="C2708" s="113" t="str">
        <f t="shared" si="514"/>
        <v>P.030.13.100</v>
      </c>
      <c r="D2708" t="s">
        <v>1328</v>
      </c>
      <c r="E2708" s="112" t="s">
        <v>362</v>
      </c>
      <c r="F2708" s="115" t="str">
        <f t="shared" si="515"/>
        <v>Carbonyl compounds (n=7, std=0.041)</v>
      </c>
      <c r="G2708" s="146">
        <v>2.4409900666666666</v>
      </c>
      <c r="J2708" s="169">
        <v>0.54008110315051083</v>
      </c>
      <c r="L2708" s="170">
        <v>3.6223423800000001E-2</v>
      </c>
      <c r="M2708" s="170">
        <v>0.12926960910899998</v>
      </c>
      <c r="N2708" s="170">
        <v>8.4395602415108274E-3</v>
      </c>
      <c r="O2708" s="170">
        <v>0.36614850999999998</v>
      </c>
      <c r="Q2708" s="69">
        <v>56.918875999999997</v>
      </c>
      <c r="S2708" s="116">
        <v>5.6832665999999997E-2</v>
      </c>
      <c r="T2708" s="116">
        <v>5.0974291999999997E-2</v>
      </c>
      <c r="U2708" s="116">
        <v>2.2282019999999999E-3</v>
      </c>
      <c r="V2708" s="116">
        <v>3.6301725999999999E-3</v>
      </c>
      <c r="X2708" s="69">
        <v>1.5612851E-4</v>
      </c>
    </row>
    <row r="2709" spans="1:24" ht="14.4">
      <c r="A2709" t="s">
        <v>3329</v>
      </c>
      <c r="B2709" s="112" t="s">
        <v>1184</v>
      </c>
      <c r="C2709" s="113" t="str">
        <f t="shared" si="514"/>
        <v>P.030.13.200</v>
      </c>
      <c r="D2709" t="s">
        <v>1328</v>
      </c>
      <c r="E2709" s="112" t="s">
        <v>362</v>
      </c>
      <c r="F2709" s="115" t="str">
        <f t="shared" si="515"/>
        <v>Carboxylic acid derivatives (n=11, std=0.018)</v>
      </c>
      <c r="G2709" s="146">
        <v>3.0844798666666668</v>
      </c>
      <c r="J2709" s="169">
        <v>0.58188906942184915</v>
      </c>
      <c r="L2709" s="170">
        <v>4.2903662368000001E-2</v>
      </c>
      <c r="M2709" s="170">
        <v>6.2523205951000013E-2</v>
      </c>
      <c r="N2709" s="170">
        <v>1.3790221102849104E-2</v>
      </c>
      <c r="O2709" s="170">
        <v>0.46267197999999998</v>
      </c>
      <c r="Q2709" s="69">
        <v>66.559316999999993</v>
      </c>
      <c r="S2709" s="116">
        <v>6.5632805000000002E-2</v>
      </c>
      <c r="T2709" s="116">
        <v>5.9075251000000002E-2</v>
      </c>
      <c r="U2709" s="116">
        <v>2.6733561E-3</v>
      </c>
      <c r="V2709" s="116">
        <v>3.8841972999999999E-3</v>
      </c>
      <c r="X2709" s="69">
        <v>1.8692589E-4</v>
      </c>
    </row>
    <row r="2710" spans="1:24" ht="14.4">
      <c r="A2710" t="s">
        <v>3330</v>
      </c>
      <c r="B2710" s="112" t="s">
        <v>1184</v>
      </c>
      <c r="C2710" s="113" t="str">
        <f t="shared" si="514"/>
        <v>P.030.13.300</v>
      </c>
      <c r="D2710" t="s">
        <v>1328</v>
      </c>
      <c r="E2710" s="112" t="s">
        <v>362</v>
      </c>
      <c r="F2710" s="115" t="str">
        <f t="shared" si="515"/>
        <v>Carboxylic acids (n=2, std=0.63)</v>
      </c>
      <c r="G2710" s="146">
        <v>3.8573998000000005</v>
      </c>
      <c r="J2710" s="169">
        <v>1.1063854576916003</v>
      </c>
      <c r="L2710" s="170">
        <v>0.1445021423</v>
      </c>
      <c r="M2710" s="170">
        <v>0.28438027679099998</v>
      </c>
      <c r="N2710" s="170">
        <v>9.8893068600600348E-2</v>
      </c>
      <c r="O2710" s="170">
        <v>0.57860997000000003</v>
      </c>
      <c r="Q2710" s="69">
        <v>82.085479000000007</v>
      </c>
      <c r="S2710" s="116">
        <v>0.11727063</v>
      </c>
      <c r="T2710" s="116">
        <v>0.10803131000000001</v>
      </c>
      <c r="U2710" s="116">
        <v>3.8204925000000002E-3</v>
      </c>
      <c r="V2710" s="116">
        <v>5.4188313000000004E-3</v>
      </c>
      <c r="X2710" s="69">
        <v>3.3395369000000001E-4</v>
      </c>
    </row>
    <row r="2711" spans="1:24" ht="14.4">
      <c r="A2711" t="s">
        <v>2949</v>
      </c>
      <c r="B2711" s="112" t="s">
        <v>1184</v>
      </c>
      <c r="C2711" s="113" t="str">
        <f t="shared" si="514"/>
        <v>P.030.13.400</v>
      </c>
      <c r="D2711" t="s">
        <v>1328</v>
      </c>
      <c r="E2711" s="112" t="s">
        <v>362</v>
      </c>
      <c r="F2711" s="115" t="str">
        <f t="shared" si="515"/>
        <v>Cumenes (n=1, std=-)</v>
      </c>
      <c r="G2711" s="146">
        <v>1.4054830666666667</v>
      </c>
      <c r="J2711" s="169">
        <v>0.232897994383368</v>
      </c>
      <c r="L2711" s="170">
        <v>3.8767918489999997E-3</v>
      </c>
      <c r="M2711" s="170">
        <v>1.8180021790768001E-2</v>
      </c>
      <c r="N2711" s="170">
        <v>1.8720743599999999E-5</v>
      </c>
      <c r="O2711" s="170">
        <v>0.21082245999999999</v>
      </c>
      <c r="Q2711" s="69">
        <v>65.307641000000004</v>
      </c>
      <c r="S2711" s="116">
        <v>3.2736248000000003E-2</v>
      </c>
      <c r="T2711" s="116">
        <v>2.7120299E-2</v>
      </c>
      <c r="U2711" s="116">
        <v>1.1953935000000001E-3</v>
      </c>
      <c r="V2711" s="116">
        <v>4.4205549999999996E-3</v>
      </c>
      <c r="X2711" s="69">
        <v>1.2372009000000001E-4</v>
      </c>
    </row>
    <row r="2712" spans="1:24" ht="14.4">
      <c r="A2712" t="s">
        <v>3331</v>
      </c>
      <c r="B2712" s="112" t="s">
        <v>1184</v>
      </c>
      <c r="C2712" s="113" t="str">
        <f t="shared" si="514"/>
        <v>P.030.13.500</v>
      </c>
      <c r="D2712" t="s">
        <v>1328</v>
      </c>
      <c r="E2712" s="112" t="s">
        <v>362</v>
      </c>
      <c r="F2712" s="115" t="str">
        <f t="shared" si="515"/>
        <v>Cycloalkanes (n=2, std=0.16)</v>
      </c>
      <c r="G2712" s="146">
        <v>4.3239221333333333</v>
      </c>
      <c r="J2712" s="169">
        <v>0.91209362310799902</v>
      </c>
      <c r="L2712" s="170">
        <v>0.14036297010000001</v>
      </c>
      <c r="M2712" s="170">
        <v>9.7048883505999994E-2</v>
      </c>
      <c r="N2712" s="170">
        <v>2.6093449501998937E-2</v>
      </c>
      <c r="O2712" s="170">
        <v>0.64858832</v>
      </c>
      <c r="Q2712" s="69">
        <v>78.481883999999994</v>
      </c>
      <c r="S2712" s="116">
        <v>8.2745074000000002E-2</v>
      </c>
      <c r="T2712" s="116">
        <v>7.4132242000000001E-2</v>
      </c>
      <c r="U2712" s="116">
        <v>3.6424794999999999E-3</v>
      </c>
      <c r="V2712" s="116">
        <v>4.9703528999999998E-3</v>
      </c>
      <c r="X2712" s="69">
        <v>2.5140649000000002E-4</v>
      </c>
    </row>
    <row r="2713" spans="1:24" ht="14.4">
      <c r="A2713" t="s">
        <v>3332</v>
      </c>
      <c r="B2713" s="112" t="s">
        <v>1184</v>
      </c>
      <c r="C2713" s="113" t="str">
        <f t="shared" si="514"/>
        <v>P.030.14.100</v>
      </c>
      <c r="D2713" t="s">
        <v>1328</v>
      </c>
      <c r="E2713" s="112" t="s">
        <v>362</v>
      </c>
      <c r="F2713" s="115" t="str">
        <f t="shared" si="515"/>
        <v>Dicarboxylic acids and derivatives (n=4, std=0.015)</v>
      </c>
      <c r="G2713" s="146">
        <v>1.5713916000000001</v>
      </c>
      <c r="J2713" s="169">
        <v>0.29664656466747186</v>
      </c>
      <c r="L2713" s="170">
        <v>1.0776355018999999E-2</v>
      </c>
      <c r="M2713" s="170">
        <v>3.3784866046699988E-2</v>
      </c>
      <c r="N2713" s="170">
        <v>1.6376603601771903E-2</v>
      </c>
      <c r="O2713" s="170">
        <v>0.23570874</v>
      </c>
      <c r="Q2713" s="69">
        <v>60.189731000000002</v>
      </c>
      <c r="S2713" s="116">
        <v>3.6437558000000002E-2</v>
      </c>
      <c r="T2713" s="116">
        <v>3.1435174000000003E-2</v>
      </c>
      <c r="U2713" s="116">
        <v>1.3772857E-3</v>
      </c>
      <c r="V2713" s="116">
        <v>3.6250990000000001E-3</v>
      </c>
      <c r="X2713" s="69">
        <v>1.2680394E-4</v>
      </c>
    </row>
    <row r="2714" spans="1:24" ht="14.4">
      <c r="A2714" t="s">
        <v>3333</v>
      </c>
      <c r="B2714" s="112" t="s">
        <v>1184</v>
      </c>
      <c r="C2714" s="113" t="str">
        <f t="shared" si="514"/>
        <v>P.030.14.200</v>
      </c>
      <c r="D2714" t="s">
        <v>1328</v>
      </c>
      <c r="E2714" s="112" t="s">
        <v>362</v>
      </c>
      <c r="F2714" s="115" t="str">
        <f t="shared" si="515"/>
        <v>Diphenylmethanes (n=3, std=0.058)</v>
      </c>
      <c r="G2714" s="146">
        <v>4.0747869333333337</v>
      </c>
      <c r="J2714" s="169">
        <v>1.1765632234916752</v>
      </c>
      <c r="L2714" s="170">
        <v>1.7727834494999997E-2</v>
      </c>
      <c r="M2714" s="170">
        <v>0.53615158415949993</v>
      </c>
      <c r="N2714" s="170">
        <v>1.1465764837175185E-2</v>
      </c>
      <c r="O2714" s="170">
        <v>0.61121804000000002</v>
      </c>
      <c r="Q2714" s="69">
        <v>90.478381999999996</v>
      </c>
      <c r="S2714" s="116">
        <v>9.2510791999999994E-2</v>
      </c>
      <c r="T2714" s="116">
        <v>8.3279110000000003E-2</v>
      </c>
      <c r="U2714" s="116">
        <v>3.5005836E-3</v>
      </c>
      <c r="V2714" s="116">
        <v>5.7310985000000002E-3</v>
      </c>
      <c r="X2714" s="69">
        <v>2.4420646999999998E-4</v>
      </c>
    </row>
    <row r="2715" spans="1:24" ht="14.4">
      <c r="A2715" t="s">
        <v>2950</v>
      </c>
      <c r="B2715" s="112" t="s">
        <v>1184</v>
      </c>
      <c r="C2715" s="113" t="str">
        <f t="shared" si="514"/>
        <v>P.030.14.300</v>
      </c>
      <c r="D2715" t="s">
        <v>1328</v>
      </c>
      <c r="E2715" s="112" t="s">
        <v>362</v>
      </c>
      <c r="F2715" s="115" t="str">
        <f t="shared" si="515"/>
        <v>Dithiocarbamic acid esters (n=1, std=-)</v>
      </c>
      <c r="G2715" s="146">
        <v>10.457459333333333</v>
      </c>
      <c r="J2715" s="169">
        <v>2.0111571770355998</v>
      </c>
      <c r="L2715" s="170">
        <v>8.1983287029999991E-2</v>
      </c>
      <c r="M2715" s="170">
        <v>0.32999702162560002</v>
      </c>
      <c r="N2715" s="170">
        <v>3.0557968379999998E-2</v>
      </c>
      <c r="O2715" s="170">
        <v>1.5686188999999999</v>
      </c>
      <c r="Q2715" s="69">
        <v>136.19383999999999</v>
      </c>
      <c r="S2715" s="116">
        <v>0.26130441999999998</v>
      </c>
      <c r="T2715" s="116">
        <v>0.24408062</v>
      </c>
      <c r="U2715" s="116">
        <v>9.5659080999999993E-3</v>
      </c>
      <c r="V2715" s="116">
        <v>7.6578966999999998E-3</v>
      </c>
      <c r="X2715" s="69">
        <v>5.5233937000000004E-4</v>
      </c>
    </row>
    <row r="2716" spans="1:24" ht="14.4">
      <c r="A2716" t="s">
        <v>2951</v>
      </c>
      <c r="B2716" s="112" t="s">
        <v>1184</v>
      </c>
      <c r="C2716" s="113" t="str">
        <f t="shared" si="514"/>
        <v>P.030.14.400</v>
      </c>
      <c r="D2716" t="s">
        <v>1328</v>
      </c>
      <c r="E2716" s="112" t="s">
        <v>362</v>
      </c>
      <c r="F2716" s="115" t="str">
        <f t="shared" si="515"/>
        <v>Dithiophosphate O-esters (n=1, std=-)</v>
      </c>
      <c r="G2716" s="146">
        <v>17.810412000000003</v>
      </c>
      <c r="J2716" s="169">
        <v>3.48293020286</v>
      </c>
      <c r="L2716" s="170">
        <v>0.14239455537000001</v>
      </c>
      <c r="M2716" s="170">
        <v>0.56222207009000003</v>
      </c>
      <c r="N2716" s="170">
        <v>0.1067517774</v>
      </c>
      <c r="O2716" s="170">
        <v>2.6715618000000001</v>
      </c>
      <c r="Q2716" s="69">
        <v>240.87532999999999</v>
      </c>
      <c r="S2716" s="116">
        <v>0.44199851000000001</v>
      </c>
      <c r="T2716" s="116">
        <v>0.41351106999999998</v>
      </c>
      <c r="U2716" s="116">
        <v>1.6257157000000001E-2</v>
      </c>
      <c r="V2716" s="116">
        <v>1.2230276E-2</v>
      </c>
      <c r="X2716" s="69">
        <v>9.4431131000000004E-4</v>
      </c>
    </row>
    <row r="2717" spans="1:24" ht="14.4">
      <c r="A2717" t="s">
        <v>3334</v>
      </c>
      <c r="B2717" s="112" t="s">
        <v>1184</v>
      </c>
      <c r="C2717" s="113" t="str">
        <f t="shared" si="514"/>
        <v>P.030.15.100</v>
      </c>
      <c r="D2717" t="s">
        <v>1328</v>
      </c>
      <c r="E2717" s="112" t="s">
        <v>362</v>
      </c>
      <c r="F2717" s="115" t="str">
        <f t="shared" si="515"/>
        <v>Epoxides (n=3, std=0.20)</v>
      </c>
      <c r="G2717" s="146">
        <v>2.0440706000000004</v>
      </c>
      <c r="J2717" s="169">
        <v>0.69177255733321097</v>
      </c>
      <c r="L2717" s="170">
        <v>4.362365386E-2</v>
      </c>
      <c r="M2717" s="170">
        <v>0.330803751486211</v>
      </c>
      <c r="N2717" s="170">
        <v>1.0734561987000001E-2</v>
      </c>
      <c r="O2717" s="170">
        <v>0.30661059000000002</v>
      </c>
      <c r="Q2717" s="69">
        <v>61.825978999999997</v>
      </c>
      <c r="S2717" s="116">
        <v>4.4127421999999999E-2</v>
      </c>
      <c r="T2717" s="116">
        <v>3.8245501000000001E-2</v>
      </c>
      <c r="U2717" s="116">
        <v>1.7365963000000001E-3</v>
      </c>
      <c r="V2717" s="116">
        <v>4.1453252999999997E-3</v>
      </c>
      <c r="X2717" s="69">
        <v>1.6258131999999999E-4</v>
      </c>
    </row>
    <row r="2718" spans="1:24" ht="14.4">
      <c r="A2718" t="s">
        <v>3335</v>
      </c>
      <c r="B2718" s="112" t="s">
        <v>1184</v>
      </c>
      <c r="C2718" s="113" t="str">
        <f t="shared" si="514"/>
        <v>P.030.15.200</v>
      </c>
      <c r="D2718" t="s">
        <v>1328</v>
      </c>
      <c r="E2718" s="112" t="s">
        <v>362</v>
      </c>
      <c r="F2718" s="115" t="str">
        <f t="shared" si="515"/>
        <v>Ethers (n=6, std=0.029)</v>
      </c>
      <c r="G2718" s="146">
        <v>1.8966271333333333</v>
      </c>
      <c r="J2718" s="169">
        <v>0.42362895874108808</v>
      </c>
      <c r="L2718" s="170">
        <v>3.2968797539999997E-2</v>
      </c>
      <c r="M2718" s="170">
        <v>9.2346445043999997E-2</v>
      </c>
      <c r="N2718" s="170">
        <v>1.3819646157088073E-2</v>
      </c>
      <c r="O2718" s="170">
        <v>0.28449406999999999</v>
      </c>
      <c r="Q2718" s="69">
        <v>45.216608000000001</v>
      </c>
      <c r="S2718" s="116">
        <v>3.8964119999999998E-2</v>
      </c>
      <c r="T2718" s="116">
        <v>3.4372478999999997E-2</v>
      </c>
      <c r="U2718" s="116">
        <v>1.6104375999999999E-3</v>
      </c>
      <c r="V2718" s="116">
        <v>2.9812035000000001E-3</v>
      </c>
      <c r="X2718" s="69">
        <v>1.2971961000000001E-4</v>
      </c>
    </row>
    <row r="2719" spans="1:24" ht="14.4">
      <c r="A2719" t="s">
        <v>3336</v>
      </c>
      <c r="B2719" s="112" t="s">
        <v>1184</v>
      </c>
      <c r="C2719" s="113" t="str">
        <f t="shared" si="514"/>
        <v>P.030.16.100</v>
      </c>
      <c r="D2719" t="s">
        <v>1328</v>
      </c>
      <c r="E2719" s="112" t="s">
        <v>362</v>
      </c>
      <c r="F2719" s="115" t="str">
        <f t="shared" si="515"/>
        <v>Fatty acid esters (n=2, std=1.24)</v>
      </c>
      <c r="G2719" s="146">
        <v>33.742745333333339</v>
      </c>
      <c r="J2719" s="169">
        <v>6.357153281725</v>
      </c>
      <c r="L2719" s="170">
        <v>0.22124594319000002</v>
      </c>
      <c r="M2719" s="170">
        <v>0.90099492153500005</v>
      </c>
      <c r="N2719" s="170">
        <v>0.173500617</v>
      </c>
      <c r="O2719" s="170">
        <v>5.0614118000000001</v>
      </c>
      <c r="Q2719" s="69">
        <v>457.95522999999997</v>
      </c>
      <c r="S2719" s="116">
        <v>0.79867964999999996</v>
      </c>
      <c r="T2719" s="116">
        <v>0.74523167999999995</v>
      </c>
      <c r="U2719" s="116">
        <v>3.0106602999999999E-2</v>
      </c>
      <c r="V2719" s="116">
        <v>2.3341364999999999E-2</v>
      </c>
      <c r="X2719" s="69">
        <v>1.7409702E-3</v>
      </c>
    </row>
    <row r="2720" spans="1:24" ht="14.4">
      <c r="A2720" t="s">
        <v>2952</v>
      </c>
      <c r="B2720" s="112" t="s">
        <v>1184</v>
      </c>
      <c r="C2720" s="113" t="str">
        <f t="shared" si="514"/>
        <v>P.030.16.100</v>
      </c>
      <c r="D2720" t="s">
        <v>1328</v>
      </c>
      <c r="E2720" s="112" t="s">
        <v>362</v>
      </c>
      <c r="F2720" s="115" t="str">
        <f t="shared" si="515"/>
        <v>Fatty acids and conjugates (n=1, std=-)</v>
      </c>
      <c r="G2720" s="146">
        <v>1.6133691333333333</v>
      </c>
      <c r="J2720" s="169">
        <v>0.28353744495430988</v>
      </c>
      <c r="L2720" s="170">
        <v>4.4145616024999995E-3</v>
      </c>
      <c r="M2720" s="170">
        <v>3.2738584053700004E-2</v>
      </c>
      <c r="N2720" s="170">
        <v>4.3789292981098711E-3</v>
      </c>
      <c r="O2720" s="170">
        <v>0.24200537</v>
      </c>
      <c r="Q2720" s="69">
        <v>44.692853999999997</v>
      </c>
      <c r="S2720" s="116">
        <v>3.5073908000000001E-2</v>
      </c>
      <c r="T2720" s="116">
        <v>3.1257808999999998E-2</v>
      </c>
      <c r="U2720" s="116">
        <v>1.3896294E-3</v>
      </c>
      <c r="V2720" s="116">
        <v>2.4264701E-3</v>
      </c>
      <c r="X2720" s="69">
        <v>1.0780458E-4</v>
      </c>
    </row>
    <row r="2721" spans="1:24" ht="14.4">
      <c r="A2721" t="s">
        <v>1191</v>
      </c>
      <c r="B2721" s="112" t="s">
        <v>1184</v>
      </c>
      <c r="C2721" s="113" t="str">
        <f t="shared" si="514"/>
        <v>P.030.17.100</v>
      </c>
      <c r="D2721" t="s">
        <v>1328</v>
      </c>
      <c r="E2721" s="112" t="s">
        <v>362</v>
      </c>
      <c r="F2721" s="115" t="str">
        <f t="shared" si="515"/>
        <v>Gamma butyrolactones (n=1, std=-)</v>
      </c>
      <c r="G2721" s="146">
        <v>5.0820931333333332</v>
      </c>
      <c r="J2721" s="169">
        <v>0.87475162912799975</v>
      </c>
      <c r="L2721" s="170">
        <v>1.679698139E-2</v>
      </c>
      <c r="M2721" s="170">
        <v>7.1669266979999993E-2</v>
      </c>
      <c r="N2721" s="170">
        <v>2.3971410757999734E-2</v>
      </c>
      <c r="O2721" s="170">
        <v>0.76231397000000001</v>
      </c>
      <c r="Q2721" s="69">
        <v>104.81292999999999</v>
      </c>
      <c r="S2721" s="116">
        <v>0.10701160999999999</v>
      </c>
      <c r="T2721" s="116">
        <v>9.6758120000000003E-2</v>
      </c>
      <c r="U2721" s="116">
        <v>4.2566304000000001E-3</v>
      </c>
      <c r="V2721" s="116">
        <v>5.9968584E-3</v>
      </c>
      <c r="X2721" s="69">
        <v>2.8605131000000001E-4</v>
      </c>
    </row>
    <row r="2722" spans="1:24" ht="14.4">
      <c r="A2722" t="s">
        <v>3337</v>
      </c>
      <c r="B2722" s="112" t="s">
        <v>1184</v>
      </c>
      <c r="C2722" s="113" t="str">
        <f t="shared" si="514"/>
        <v>P.030.18.100</v>
      </c>
      <c r="D2722" t="s">
        <v>1328</v>
      </c>
      <c r="E2722" s="112" t="s">
        <v>362</v>
      </c>
      <c r="F2722" s="115" t="str">
        <f t="shared" si="515"/>
        <v>Halobenzenes (n=3, std=0.38)</v>
      </c>
      <c r="G2722" s="146">
        <v>12.191943333333333</v>
      </c>
      <c r="J2722" s="169">
        <v>2.6231951164607903</v>
      </c>
      <c r="L2722" s="170">
        <v>0.2524720962</v>
      </c>
      <c r="M2722" s="170">
        <v>0.46398886533</v>
      </c>
      <c r="N2722" s="170">
        <v>7.7942654930790167E-2</v>
      </c>
      <c r="O2722" s="170">
        <v>1.8287914999999999</v>
      </c>
      <c r="Q2722" s="69">
        <v>210.50776999999999</v>
      </c>
      <c r="S2722" s="116">
        <v>0.2706209</v>
      </c>
      <c r="T2722" s="116">
        <v>0.24678786999999999</v>
      </c>
      <c r="U2722" s="116">
        <v>1.0833038999999999E-2</v>
      </c>
      <c r="V2722" s="116">
        <v>1.2999989999999999E-2</v>
      </c>
      <c r="X2722" s="69">
        <v>7.2262518999999996E-4</v>
      </c>
    </row>
    <row r="2723" spans="1:24" ht="14.4">
      <c r="A2723" t="s">
        <v>3338</v>
      </c>
      <c r="B2723" s="112" t="s">
        <v>1184</v>
      </c>
      <c r="C2723" s="113" t="str">
        <f t="shared" si="514"/>
        <v>P.030.18.200</v>
      </c>
      <c r="D2723" t="s">
        <v>1328</v>
      </c>
      <c r="E2723" s="112" t="s">
        <v>362</v>
      </c>
      <c r="F2723" s="115" t="str">
        <f t="shared" si="515"/>
        <v>Halogen hydrides (n=2, std=1.80 )</v>
      </c>
      <c r="G2723" s="146">
        <v>12.836235333333333</v>
      </c>
      <c r="J2723" s="169">
        <v>3.2870425158400822</v>
      </c>
      <c r="L2723" s="170">
        <v>0.52612042599999997</v>
      </c>
      <c r="M2723" s="170">
        <v>0.72201150784699997</v>
      </c>
      <c r="N2723" s="170">
        <v>0.11347528199308243</v>
      </c>
      <c r="O2723" s="170">
        <v>1.9254353</v>
      </c>
      <c r="Q2723" s="69">
        <v>298.22307999999998</v>
      </c>
      <c r="S2723" s="116">
        <v>0.24214404</v>
      </c>
      <c r="T2723" s="116">
        <v>0.21027598</v>
      </c>
      <c r="U2723" s="116">
        <v>1.10688E-2</v>
      </c>
      <c r="V2723" s="116">
        <v>2.0799251000000001E-2</v>
      </c>
      <c r="X2723" s="69">
        <v>9.0578109E-4</v>
      </c>
    </row>
    <row r="2724" spans="1:24" ht="14.4">
      <c r="A2724" t="s">
        <v>3339</v>
      </c>
      <c r="B2724" s="112" t="s">
        <v>1184</v>
      </c>
      <c r="C2724" s="113" t="str">
        <f t="shared" si="514"/>
        <v>P.030.18.300</v>
      </c>
      <c r="D2724" t="s">
        <v>1328</v>
      </c>
      <c r="E2724" s="112" t="s">
        <v>362</v>
      </c>
      <c r="F2724" s="115" t="str">
        <f t="shared" si="515"/>
        <v>Homogeneous halogens (n=3, std=0.010)</v>
      </c>
      <c r="G2724" s="146">
        <v>0.77046566666666672</v>
      </c>
      <c r="J2724" s="169">
        <v>0.15530911093810001</v>
      </c>
      <c r="L2724" s="170">
        <v>8.6118039325000003E-3</v>
      </c>
      <c r="M2724" s="170">
        <v>2.5965639940600003E-2</v>
      </c>
      <c r="N2724" s="170">
        <v>5.1618170650000001E-3</v>
      </c>
      <c r="O2724" s="170">
        <v>0.11556985</v>
      </c>
      <c r="Q2724" s="69">
        <v>6.3477307999999999</v>
      </c>
      <c r="S2724" s="116">
        <v>2.0078479999999999E-2</v>
      </c>
      <c r="T2724" s="116">
        <v>1.9186894999999999E-2</v>
      </c>
      <c r="U2724" s="116">
        <v>7.2505159000000002E-4</v>
      </c>
      <c r="V2724" s="116">
        <v>1.6653389999999999E-4</v>
      </c>
      <c r="X2724" s="172">
        <v>5.0817301000000002E-5</v>
      </c>
    </row>
    <row r="2725" spans="1:24" ht="14.4">
      <c r="A2725" t="s">
        <v>1192</v>
      </c>
      <c r="B2725" s="112" t="s">
        <v>1184</v>
      </c>
      <c r="C2725" s="113" t="str">
        <f t="shared" si="514"/>
        <v>P.030.18.500</v>
      </c>
      <c r="D2725" t="s">
        <v>1328</v>
      </c>
      <c r="E2725" s="112" t="s">
        <v>362</v>
      </c>
      <c r="F2725" s="115" t="str">
        <f t="shared" si="515"/>
        <v>Homogeneous noble gases (n=1, std=-)</v>
      </c>
      <c r="G2725" s="146">
        <v>2.5885569999999998</v>
      </c>
      <c r="J2725" s="169">
        <v>0.43369542712202352</v>
      </c>
      <c r="L2725" s="170">
        <v>7.3779884084999997E-3</v>
      </c>
      <c r="M2725" s="170">
        <v>3.7722360081000009E-2</v>
      </c>
      <c r="N2725" s="170">
        <v>3.1152863252355078E-4</v>
      </c>
      <c r="O2725" s="170">
        <v>0.38828354999999998</v>
      </c>
      <c r="Q2725" s="69">
        <v>34.185951000000003</v>
      </c>
      <c r="S2725" s="116">
        <v>5.4279292E-2</v>
      </c>
      <c r="T2725" s="116">
        <v>5.0157776000000001E-2</v>
      </c>
      <c r="U2725" s="116">
        <v>2.1817108000000002E-3</v>
      </c>
      <c r="V2725" s="116">
        <v>1.9398058E-3</v>
      </c>
      <c r="X2725" s="69">
        <v>1.2386269000000001E-4</v>
      </c>
    </row>
    <row r="2726" spans="1:24" ht="14.4">
      <c r="A2726" t="s">
        <v>3340</v>
      </c>
      <c r="B2726" s="112" t="s">
        <v>1184</v>
      </c>
      <c r="C2726" s="113" t="str">
        <f t="shared" si="514"/>
        <v>P.030.18.600</v>
      </c>
      <c r="D2726" t="s">
        <v>1328</v>
      </c>
      <c r="E2726" s="112" t="s">
        <v>362</v>
      </c>
      <c r="F2726" s="115" t="str">
        <f t="shared" si="515"/>
        <v>Homogeneous other non-metal compounds (n=2, std=0.093)</v>
      </c>
      <c r="G2726" s="146">
        <v>1.2963313333333335</v>
      </c>
      <c r="J2726" s="169">
        <v>0.20364302850053001</v>
      </c>
      <c r="L2726" s="170">
        <v>1.4523865747E-3</v>
      </c>
      <c r="M2726" s="170">
        <v>7.1466497398299999E-3</v>
      </c>
      <c r="N2726" s="170">
        <v>5.9429218599999997E-4</v>
      </c>
      <c r="O2726" s="170">
        <v>0.1944497</v>
      </c>
      <c r="Q2726" s="69">
        <v>4.6425118000000003</v>
      </c>
      <c r="S2726" s="116">
        <v>2.3264651000000001E-2</v>
      </c>
      <c r="T2726" s="116">
        <v>2.1927584E-2</v>
      </c>
      <c r="U2726" s="116">
        <v>1.0182072E-3</v>
      </c>
      <c r="V2726" s="116">
        <v>3.1885957E-4</v>
      </c>
      <c r="X2726" s="172">
        <v>4.377732E-5</v>
      </c>
    </row>
    <row r="2727" spans="1:24" ht="14.4">
      <c r="A2727" t="s">
        <v>3341</v>
      </c>
      <c r="B2727" s="112" t="s">
        <v>1184</v>
      </c>
      <c r="C2727" s="113" t="str">
        <f t="shared" si="514"/>
        <v>P.030.18.700</v>
      </c>
      <c r="D2727" t="s">
        <v>1328</v>
      </c>
      <c r="E2727" s="112" t="s">
        <v>362</v>
      </c>
      <c r="F2727" s="115" t="str">
        <f t="shared" si="515"/>
        <v>Homogeneous transition metal compounds (n=2, std=6.49)</v>
      </c>
      <c r="G2727" s="146">
        <v>34.845508000000002</v>
      </c>
      <c r="J2727" s="169">
        <v>31.367888780839678</v>
      </c>
      <c r="L2727" s="170">
        <v>0.5174384133808001</v>
      </c>
      <c r="M2727" s="170">
        <v>12.095354126058881</v>
      </c>
      <c r="N2727" s="170">
        <v>13.528270041399999</v>
      </c>
      <c r="O2727" s="170">
        <v>5.2268261999999996</v>
      </c>
      <c r="Q2727" s="69">
        <v>1.2544489999999999</v>
      </c>
      <c r="S2727" s="116">
        <v>4.2845972000000003</v>
      </c>
      <c r="T2727" s="116">
        <v>4.1835294000000003</v>
      </c>
      <c r="U2727" s="116">
        <v>9.6210720999999999E-2</v>
      </c>
      <c r="V2727" s="116">
        <v>4.8570877999999998E-3</v>
      </c>
      <c r="X2727" s="69">
        <v>4.4629142000000002E-3</v>
      </c>
    </row>
    <row r="2728" spans="1:24" ht="14.4">
      <c r="A2728" t="s">
        <v>2953</v>
      </c>
      <c r="B2728" s="112" t="s">
        <v>1184</v>
      </c>
      <c r="C2728" s="113" t="str">
        <f t="shared" si="514"/>
        <v>P.030.19.100</v>
      </c>
      <c r="D2728" t="s">
        <v>1328</v>
      </c>
      <c r="E2728" s="112" t="s">
        <v>362</v>
      </c>
      <c r="F2728" s="115" t="str">
        <f t="shared" si="515"/>
        <v>Isoindolines (n=1, std=-)</v>
      </c>
      <c r="G2728" s="146">
        <v>10.557702666666668</v>
      </c>
      <c r="J2728" s="169">
        <v>2.0725138044645002</v>
      </c>
      <c r="L2728" s="170">
        <v>8.6393535460000004E-2</v>
      </c>
      <c r="M2728" s="170">
        <v>0.34040215340449997</v>
      </c>
      <c r="N2728" s="170">
        <v>6.2062715599999999E-2</v>
      </c>
      <c r="O2728" s="170">
        <v>1.5836554</v>
      </c>
      <c r="Q2728" s="69">
        <v>142.31469999999999</v>
      </c>
      <c r="S2728" s="116">
        <v>0.26382852000000001</v>
      </c>
      <c r="T2728" s="116">
        <v>0.24688073999999999</v>
      </c>
      <c r="U2728" s="116">
        <v>9.6686706000000001E-3</v>
      </c>
      <c r="V2728" s="116">
        <v>7.2791124999999996E-3</v>
      </c>
      <c r="X2728" s="69">
        <v>5.6169838999999997E-4</v>
      </c>
    </row>
    <row r="2729" spans="1:24" ht="14.4">
      <c r="A2729" t="s">
        <v>1193</v>
      </c>
      <c r="B2729" s="112" t="s">
        <v>1184</v>
      </c>
      <c r="C2729" s="113" t="str">
        <f t="shared" si="514"/>
        <v>P.030.23.100</v>
      </c>
      <c r="D2729" t="s">
        <v>1328</v>
      </c>
      <c r="E2729" s="112" t="s">
        <v>362</v>
      </c>
      <c r="F2729" s="115" t="str">
        <f t="shared" si="515"/>
        <v>Metalloid oxides (n=1, std=-)</v>
      </c>
      <c r="G2729" s="146">
        <v>4.0548931999999995</v>
      </c>
      <c r="J2729" s="169">
        <v>0.68089799310165999</v>
      </c>
      <c r="L2729" s="170">
        <v>1.3020125835999999E-2</v>
      </c>
      <c r="M2729" s="170">
        <v>5.8486541308659996E-2</v>
      </c>
      <c r="N2729" s="170">
        <v>1.157345957E-3</v>
      </c>
      <c r="O2729" s="170">
        <v>0.60823397999999995</v>
      </c>
      <c r="Q2729" s="69">
        <v>53.663682999999999</v>
      </c>
      <c r="S2729" s="116">
        <v>8.4918292000000006E-2</v>
      </c>
      <c r="T2729" s="116">
        <v>7.8456623000000003E-2</v>
      </c>
      <c r="U2729" s="116">
        <v>3.4176725999999998E-3</v>
      </c>
      <c r="V2729" s="116">
        <v>3.0439967E-3</v>
      </c>
      <c r="X2729" s="69">
        <v>1.9431118999999999E-4</v>
      </c>
    </row>
    <row r="2730" spans="1:24" ht="14.4">
      <c r="A2730" t="s">
        <v>3342</v>
      </c>
      <c r="B2730" s="112" t="s">
        <v>1184</v>
      </c>
      <c r="C2730" s="113" t="str">
        <f t="shared" si="514"/>
        <v>P.030.23.200</v>
      </c>
      <c r="D2730" t="s">
        <v>1328</v>
      </c>
      <c r="E2730" s="112" t="s">
        <v>362</v>
      </c>
      <c r="F2730" s="115" t="str">
        <f t="shared" si="515"/>
        <v>Miscellaneous metallic oxoanionic compounds (n=3, std=3.28)</v>
      </c>
      <c r="G2730" s="146">
        <v>7.9042573333333346</v>
      </c>
      <c r="J2730" s="169">
        <v>8.2291031472000018</v>
      </c>
      <c r="L2730" s="170">
        <v>1.03183004</v>
      </c>
      <c r="M2730" s="170">
        <v>1.1540896731000001</v>
      </c>
      <c r="N2730" s="170">
        <v>4.8575448341000005</v>
      </c>
      <c r="O2730" s="170">
        <v>1.1856386000000001</v>
      </c>
      <c r="Q2730" s="69">
        <v>18.50629</v>
      </c>
      <c r="S2730" s="116">
        <v>0.43666564000000002</v>
      </c>
      <c r="T2730" s="116">
        <v>0.42330828999999998</v>
      </c>
      <c r="U2730" s="116">
        <v>1.1726212999999999E-2</v>
      </c>
      <c r="V2730" s="116">
        <v>1.6311394999999999E-3</v>
      </c>
      <c r="X2730" s="69">
        <v>1.5685062E-3</v>
      </c>
    </row>
    <row r="2731" spans="1:24" ht="14.4">
      <c r="A2731" t="s">
        <v>2954</v>
      </c>
      <c r="B2731" s="112" t="s">
        <v>1184</v>
      </c>
      <c r="C2731" s="113" t="str">
        <f t="shared" si="514"/>
        <v>P.030.23.200</v>
      </c>
      <c r="D2731" t="s">
        <v>1328</v>
      </c>
      <c r="E2731" s="112" t="s">
        <v>362</v>
      </c>
      <c r="F2731" s="115" t="str">
        <f t="shared" si="515"/>
        <v>Miscellaneous mixed metal/non-metals (n=1, std=-)</v>
      </c>
      <c r="G2731" s="146">
        <v>2.1741866000000001</v>
      </c>
      <c r="J2731" s="169">
        <v>1.0397209492625099</v>
      </c>
      <c r="L2731" s="170">
        <v>9.4795900799999999E-2</v>
      </c>
      <c r="M2731" s="170">
        <v>0.27384487946251002</v>
      </c>
      <c r="N2731" s="170">
        <v>0.34495217899999997</v>
      </c>
      <c r="O2731" s="170">
        <v>0.32612798999999998</v>
      </c>
      <c r="Q2731" s="69">
        <v>-7.3568898999999996</v>
      </c>
      <c r="S2731" s="116">
        <v>0.81369804999999995</v>
      </c>
      <c r="T2731" s="116">
        <v>0.81144824000000004</v>
      </c>
      <c r="U2731" s="116">
        <v>2.9283907000000001E-3</v>
      </c>
      <c r="V2731" s="116">
        <v>-6.7858112999999996E-4</v>
      </c>
      <c r="X2731" s="69">
        <v>2.5119664000000002E-4</v>
      </c>
    </row>
    <row r="2732" spans="1:24" ht="14.4">
      <c r="A2732" t="s">
        <v>1194</v>
      </c>
      <c r="B2732" s="112" t="s">
        <v>1184</v>
      </c>
      <c r="C2732" s="113" t="str">
        <f t="shared" si="514"/>
        <v>P.030.24.100</v>
      </c>
      <c r="D2732" t="s">
        <v>1328</v>
      </c>
      <c r="E2732" s="112" t="s">
        <v>362</v>
      </c>
      <c r="F2732" s="115" t="str">
        <f t="shared" si="515"/>
        <v>N-alkylpyrrolidines (n=1, std=-)</v>
      </c>
      <c r="G2732" s="146">
        <v>5.9798773333333335</v>
      </c>
      <c r="J2732" s="169">
        <v>1.0549499206078574</v>
      </c>
      <c r="L2732" s="170">
        <v>1.9989322049999998E-2</v>
      </c>
      <c r="M2732" s="170">
        <v>0.10453583973</v>
      </c>
      <c r="N2732" s="170">
        <v>3.3443158827857401E-2</v>
      </c>
      <c r="O2732" s="170">
        <v>0.89698160000000005</v>
      </c>
      <c r="Q2732" s="69">
        <v>116.01853</v>
      </c>
      <c r="S2732" s="116">
        <v>0.12453119999999999</v>
      </c>
      <c r="T2732" s="116">
        <v>0.11308293</v>
      </c>
      <c r="U2732" s="116">
        <v>5.0408014000000003E-3</v>
      </c>
      <c r="V2732" s="116">
        <v>6.4074691999999999E-3</v>
      </c>
      <c r="X2732" s="69">
        <v>3.3186084000000002E-4</v>
      </c>
    </row>
    <row r="2733" spans="1:24" ht="14.4">
      <c r="A2733" t="s">
        <v>3343</v>
      </c>
      <c r="B2733" s="112" t="s">
        <v>1184</v>
      </c>
      <c r="C2733" s="113" t="str">
        <f t="shared" si="514"/>
        <v>P.030.24.200</v>
      </c>
      <c r="D2733" t="s">
        <v>1328</v>
      </c>
      <c r="E2733" s="112" t="s">
        <v>362</v>
      </c>
      <c r="F2733" s="115" t="str">
        <f t="shared" si="515"/>
        <v>N-phenylureas (n=2, std=0.21)</v>
      </c>
      <c r="G2733" s="146">
        <v>28.363605333333336</v>
      </c>
      <c r="J2733" s="169">
        <v>5.5785319947950001</v>
      </c>
      <c r="L2733" s="170">
        <v>0.24459338206999998</v>
      </c>
      <c r="M2733" s="170">
        <v>0.96751858602499996</v>
      </c>
      <c r="N2733" s="170">
        <v>0.1118792267</v>
      </c>
      <c r="O2733" s="170">
        <v>4.2545408</v>
      </c>
      <c r="Q2733" s="69">
        <v>371.34901000000002</v>
      </c>
      <c r="S2733" s="116">
        <v>0.72490138000000004</v>
      </c>
      <c r="T2733" s="116">
        <v>0.67820745000000004</v>
      </c>
      <c r="U2733" s="116">
        <v>2.6240954E-2</v>
      </c>
      <c r="V2733" s="116">
        <v>2.0452975000000002E-2</v>
      </c>
      <c r="X2733" s="69">
        <v>1.5203841000000001E-3</v>
      </c>
    </row>
    <row r="2734" spans="1:24" ht="14.4">
      <c r="A2734" t="s">
        <v>2955</v>
      </c>
      <c r="B2734" s="112" t="s">
        <v>1184</v>
      </c>
      <c r="C2734" s="113" t="str">
        <f t="shared" si="514"/>
        <v>P.030.24.300</v>
      </c>
      <c r="D2734" t="s">
        <v>1328</v>
      </c>
      <c r="E2734" s="112" t="s">
        <v>362</v>
      </c>
      <c r="F2734" s="115" t="str">
        <f t="shared" si="515"/>
        <v>Non-metal nitrates (n=1, std=-)</v>
      </c>
      <c r="G2734" s="146">
        <v>0.55959138666666675</v>
      </c>
      <c r="J2734" s="169">
        <v>8.6497604286908003E-2</v>
      </c>
      <c r="L2734" s="170">
        <v>4.5003952970000001E-4</v>
      </c>
      <c r="M2734" s="170">
        <v>1.683134976908E-3</v>
      </c>
      <c r="N2734" s="170">
        <v>4.2572178030000001E-4</v>
      </c>
      <c r="O2734" s="170">
        <v>8.3938708000000001E-2</v>
      </c>
      <c r="Q2734" s="69">
        <v>0.48013463000000001</v>
      </c>
      <c r="S2734" s="116">
        <v>9.5256565999999997E-3</v>
      </c>
      <c r="T2734" s="116">
        <v>9.0700993000000004E-3</v>
      </c>
      <c r="U2734" s="116">
        <v>4.3160843000000001E-4</v>
      </c>
      <c r="V2734" s="199">
        <v>2.3948871000000001E-5</v>
      </c>
      <c r="X2734" s="172">
        <v>1.6655935E-5</v>
      </c>
    </row>
    <row r="2735" spans="1:24" ht="14.4">
      <c r="A2735" t="s">
        <v>2956</v>
      </c>
      <c r="B2735" s="112" t="s">
        <v>1184</v>
      </c>
      <c r="C2735" s="113" t="str">
        <f t="shared" si="514"/>
        <v>P.030.24.400</v>
      </c>
      <c r="D2735" t="s">
        <v>1328</v>
      </c>
      <c r="E2735" s="112" t="s">
        <v>362</v>
      </c>
      <c r="F2735" s="115" t="str">
        <f t="shared" si="515"/>
        <v>Non-metal phosphates (n=1, std=-)</v>
      </c>
      <c r="G2735" s="146">
        <v>0.57555697333333333</v>
      </c>
      <c r="J2735" s="169">
        <v>0.15387915797663937</v>
      </c>
      <c r="L2735" s="170">
        <v>4.8156958379599997E-2</v>
      </c>
      <c r="M2735" s="170">
        <v>6.2733655979999997E-3</v>
      </c>
      <c r="N2735" s="170">
        <v>1.311528799903937E-2</v>
      </c>
      <c r="O2735" s="170">
        <v>8.6333545999999997E-2</v>
      </c>
      <c r="Q2735" s="69">
        <v>8.7929349000000006</v>
      </c>
      <c r="S2735" s="116">
        <v>1.1259513000000001E-2</v>
      </c>
      <c r="T2735" s="116">
        <v>1.0308069E-2</v>
      </c>
      <c r="U2735" s="116">
        <v>4.8362641000000001E-4</v>
      </c>
      <c r="V2735" s="116">
        <v>4.6781748999999998E-4</v>
      </c>
      <c r="X2735" s="172">
        <v>5.4061158999999998E-5</v>
      </c>
    </row>
    <row r="2736" spans="1:24" ht="14.4">
      <c r="A2736" t="s">
        <v>2957</v>
      </c>
      <c r="B2736" s="112" t="s">
        <v>1184</v>
      </c>
      <c r="C2736" s="113" t="str">
        <f t="shared" si="514"/>
        <v>P.030.24.500</v>
      </c>
      <c r="D2736" t="s">
        <v>1328</v>
      </c>
      <c r="E2736" s="112" t="s">
        <v>362</v>
      </c>
      <c r="F2736" s="115" t="str">
        <f t="shared" si="515"/>
        <v>Non-metal sulfates (n=1, std=-)</v>
      </c>
      <c r="G2736" s="146">
        <v>8.8919999999999999E-2</v>
      </c>
      <c r="J2736" s="169">
        <v>2.1706365389999999E-2</v>
      </c>
      <c r="L2736" s="170">
        <v>5.0796000000000001E-3</v>
      </c>
      <c r="M2736" s="170">
        <v>3.066579E-5</v>
      </c>
      <c r="N2736" s="170">
        <v>3.2580996000000002E-3</v>
      </c>
      <c r="O2736" s="170">
        <v>1.3337999999999999E-2</v>
      </c>
      <c r="Q2736" s="69">
        <v>1.5606599999999999</v>
      </c>
      <c r="S2736" s="116">
        <v>1.5524862999999999E-3</v>
      </c>
      <c r="T2736" s="116">
        <v>1.3879560999999999E-3</v>
      </c>
      <c r="U2736" s="199">
        <v>7.5894119999999997E-5</v>
      </c>
      <c r="V2736" s="199">
        <v>8.8635989E-5</v>
      </c>
      <c r="X2736" s="172">
        <v>5.2682481000000002E-6</v>
      </c>
    </row>
    <row r="2737" spans="1:24" ht="14.4">
      <c r="A2737" t="s">
        <v>1195</v>
      </c>
      <c r="B2737" s="112" t="s">
        <v>1184</v>
      </c>
      <c r="C2737" s="113" t="str">
        <f t="shared" si="514"/>
        <v>P.030.25.200</v>
      </c>
      <c r="D2737" t="s">
        <v>1328</v>
      </c>
      <c r="E2737" s="112" t="s">
        <v>362</v>
      </c>
      <c r="F2737" s="115" t="str">
        <f t="shared" si="515"/>
        <v>Organic carbonic acids (n=1, std=-)</v>
      </c>
      <c r="G2737" s="146">
        <v>1.1943590666666668</v>
      </c>
      <c r="J2737" s="169">
        <v>0.26530795522270001</v>
      </c>
      <c r="L2737" s="170">
        <v>1.7869676761999999E-2</v>
      </c>
      <c r="M2737" s="170">
        <v>6.7865421747699994E-2</v>
      </c>
      <c r="N2737" s="170">
        <v>4.1899671300000001E-4</v>
      </c>
      <c r="O2737" s="170">
        <v>0.17915386</v>
      </c>
      <c r="Q2737" s="69">
        <v>13.89658</v>
      </c>
      <c r="S2737" s="116">
        <v>3.7430408999999998E-2</v>
      </c>
      <c r="T2737" s="116">
        <v>3.5237609000000003E-2</v>
      </c>
      <c r="U2737" s="116">
        <v>1.2254437999999999E-3</v>
      </c>
      <c r="V2737" s="116">
        <v>9.6735647000000002E-4</v>
      </c>
      <c r="X2737" s="172">
        <v>7.1378277999999994E-5</v>
      </c>
    </row>
    <row r="2738" spans="1:24" ht="14.4">
      <c r="A2738" t="s">
        <v>3344</v>
      </c>
      <c r="B2738" s="112" t="s">
        <v>1184</v>
      </c>
      <c r="C2738" s="113" t="str">
        <f t="shared" si="514"/>
        <v>P.030.25.300</v>
      </c>
      <c r="D2738" t="s">
        <v>1328</v>
      </c>
      <c r="E2738" s="112" t="s">
        <v>362</v>
      </c>
      <c r="F2738" s="115" t="str">
        <f t="shared" si="515"/>
        <v>Organic cyanides (n=3, std=0.028)</v>
      </c>
      <c r="G2738" s="146">
        <v>3.4599336666666667</v>
      </c>
      <c r="J2738" s="169">
        <v>0.80508591213072789</v>
      </c>
      <c r="L2738" s="170">
        <v>5.4079165089999999E-2</v>
      </c>
      <c r="M2738" s="170">
        <v>0.21601925405899997</v>
      </c>
      <c r="N2738" s="170">
        <v>1.5997442981728009E-2</v>
      </c>
      <c r="O2738" s="170">
        <v>0.51899004999999998</v>
      </c>
      <c r="Q2738" s="69">
        <v>52.230392000000002</v>
      </c>
      <c r="S2738" s="116">
        <v>6.8702578E-2</v>
      </c>
      <c r="T2738" s="116">
        <v>6.2103630999999999E-2</v>
      </c>
      <c r="U2738" s="116">
        <v>3.0483190999999999E-3</v>
      </c>
      <c r="V2738" s="116">
        <v>3.5506278E-3</v>
      </c>
      <c r="X2738" s="69">
        <v>2.1818132000000001E-4</v>
      </c>
    </row>
    <row r="2739" spans="1:24" ht="14.4">
      <c r="A2739" t="s">
        <v>1196</v>
      </c>
      <c r="B2739" s="112" t="s">
        <v>1184</v>
      </c>
      <c r="C2739" s="113" t="str">
        <f t="shared" si="514"/>
        <v>P.030.25.400</v>
      </c>
      <c r="D2739" t="s">
        <v>1328</v>
      </c>
      <c r="E2739" s="112" t="s">
        <v>362</v>
      </c>
      <c r="F2739" s="115" t="str">
        <f t="shared" si="515"/>
        <v>Organochlorides (n=1, std=-)</v>
      </c>
      <c r="G2739" s="146">
        <v>1.1743793333333334</v>
      </c>
      <c r="J2739" s="169">
        <v>0.23132505493522099</v>
      </c>
      <c r="L2739" s="170">
        <v>1.7496104021571E-2</v>
      </c>
      <c r="M2739" s="170">
        <v>3.7574284441699995E-2</v>
      </c>
      <c r="N2739" s="170">
        <v>9.7766471949999994E-5</v>
      </c>
      <c r="O2739" s="170">
        <v>0.17615690000000001</v>
      </c>
      <c r="Q2739" s="69">
        <v>13.365076</v>
      </c>
      <c r="S2739" s="116">
        <v>3.0779398999999999E-2</v>
      </c>
      <c r="T2739" s="116">
        <v>2.8980102000000001E-2</v>
      </c>
      <c r="U2739" s="116">
        <v>1.1008338999999999E-3</v>
      </c>
      <c r="V2739" s="116">
        <v>6.9846375000000001E-4</v>
      </c>
      <c r="X2739" s="172">
        <v>9.1195196999999996E-5</v>
      </c>
    </row>
    <row r="2740" spans="1:24" ht="14.4">
      <c r="A2740" t="s">
        <v>1197</v>
      </c>
      <c r="B2740" s="112" t="s">
        <v>1184</v>
      </c>
      <c r="C2740" s="113" t="str">
        <f t="shared" si="514"/>
        <v>P.030.25.500</v>
      </c>
      <c r="D2740" t="s">
        <v>1328</v>
      </c>
      <c r="E2740" s="112" t="s">
        <v>362</v>
      </c>
      <c r="F2740" s="115" t="str">
        <f t="shared" si="515"/>
        <v>Organofluorides (n=1, std=-)</v>
      </c>
      <c r="G2740" s="146">
        <v>12.139720666666667</v>
      </c>
      <c r="J2740" s="169">
        <v>2.0316220594622898</v>
      </c>
      <c r="L2740" s="170">
        <v>3.4111216177999996E-2</v>
      </c>
      <c r="M2740" s="170">
        <v>0.17637108029729001</v>
      </c>
      <c r="N2740" s="170">
        <v>1.8166298700000001E-4</v>
      </c>
      <c r="O2740" s="170">
        <v>1.8209580999999999</v>
      </c>
      <c r="Q2740" s="69">
        <v>172.51385999999999</v>
      </c>
      <c r="S2740" s="116">
        <v>0.25542086000000003</v>
      </c>
      <c r="T2740" s="116">
        <v>0.23522466</v>
      </c>
      <c r="U2740" s="116">
        <v>1.0231018E-2</v>
      </c>
      <c r="V2740" s="116">
        <v>9.9651775000000001E-3</v>
      </c>
      <c r="X2740" s="69">
        <v>5.9549763000000004E-4</v>
      </c>
    </row>
    <row r="2741" spans="1:24" ht="14.4">
      <c r="A2741" t="s">
        <v>1198</v>
      </c>
      <c r="B2741" s="112" t="s">
        <v>1184</v>
      </c>
      <c r="C2741" s="113" t="str">
        <f t="shared" si="514"/>
        <v>P.030.25.600</v>
      </c>
      <c r="D2741" t="s">
        <v>1328</v>
      </c>
      <c r="E2741" s="112" t="s">
        <v>362</v>
      </c>
      <c r="F2741" s="115" t="str">
        <f t="shared" si="515"/>
        <v>Other non-metal nitrides (n=1, std=-)</v>
      </c>
      <c r="G2741" s="146">
        <v>0.2170989666666667</v>
      </c>
      <c r="J2741" s="169">
        <v>4.2812121717223553E-2</v>
      </c>
      <c r="L2741" s="170">
        <v>9.5464730110000006E-4</v>
      </c>
      <c r="M2741" s="170">
        <v>3.0808897246000001E-3</v>
      </c>
      <c r="N2741" s="170">
        <v>6.2117396915235511E-3</v>
      </c>
      <c r="O2741" s="170">
        <v>3.2564845000000002E-2</v>
      </c>
      <c r="Q2741" s="69">
        <v>3.8532872999999999</v>
      </c>
      <c r="S2741" s="116">
        <v>4.1735169999999999E-3</v>
      </c>
      <c r="T2741" s="116">
        <v>3.9196294999999997E-3</v>
      </c>
      <c r="U2741" s="116">
        <v>1.7842663000000001E-4</v>
      </c>
      <c r="V2741" s="199">
        <v>7.5460877000000005E-5</v>
      </c>
      <c r="X2741" s="172">
        <v>1.0754212000000001E-5</v>
      </c>
    </row>
    <row r="2742" spans="1:24" ht="14.4">
      <c r="A2742" t="s">
        <v>3345</v>
      </c>
      <c r="B2742" s="112" t="s">
        <v>1184</v>
      </c>
      <c r="C2742" s="113" t="str">
        <f t="shared" si="514"/>
        <v>P.030.25.700</v>
      </c>
      <c r="D2742" t="s">
        <v>1328</v>
      </c>
      <c r="E2742" s="112" t="s">
        <v>362</v>
      </c>
      <c r="F2742" s="115" t="str">
        <f t="shared" si="515"/>
        <v>Other non-metal oxides (n=2, std=0.0071)</v>
      </c>
      <c r="G2742" s="146">
        <v>0.41573124</v>
      </c>
      <c r="J2742" s="169">
        <v>7.6864622309021774E-2</v>
      </c>
      <c r="L2742" s="170">
        <v>1.5029455214600001E-3</v>
      </c>
      <c r="M2742" s="170">
        <v>5.8761988318000004E-3</v>
      </c>
      <c r="N2742" s="170">
        <v>7.1257919557617747E-3</v>
      </c>
      <c r="O2742" s="170">
        <v>6.2359685999999998E-2</v>
      </c>
      <c r="Q2742" s="69">
        <v>6.6421945999999998</v>
      </c>
      <c r="S2742" s="116">
        <v>8.2701465000000005E-3</v>
      </c>
      <c r="T2742" s="116">
        <v>7.7172771000000003E-3</v>
      </c>
      <c r="U2742" s="116">
        <v>3.4492803999999999E-4</v>
      </c>
      <c r="V2742" s="116">
        <v>2.0794144000000001E-4</v>
      </c>
      <c r="X2742" s="172">
        <v>2.0296267000000001E-5</v>
      </c>
    </row>
    <row r="2743" spans="1:24" ht="14.4">
      <c r="A2743" t="s">
        <v>3346</v>
      </c>
      <c r="B2743" s="112" t="s">
        <v>1184</v>
      </c>
      <c r="C2743" s="113" t="str">
        <f t="shared" si="514"/>
        <v>P.030.25.800</v>
      </c>
      <c r="D2743" t="s">
        <v>1328</v>
      </c>
      <c r="E2743" s="112" t="s">
        <v>362</v>
      </c>
      <c r="F2743" s="115" t="str">
        <f t="shared" si="515"/>
        <v>Other non-metal sulfides (n=2, std=0.11)</v>
      </c>
      <c r="G2743" s="146">
        <v>0.9233830666666667</v>
      </c>
      <c r="J2743" s="169">
        <v>0.14451093121758157</v>
      </c>
      <c r="L2743" s="170">
        <v>9.1415651850000005E-4</v>
      </c>
      <c r="M2743" s="170">
        <v>3.7014648670500002E-3</v>
      </c>
      <c r="N2743" s="170">
        <v>1.3878498320315659E-3</v>
      </c>
      <c r="O2743" s="170">
        <v>0.13850746</v>
      </c>
      <c r="Q2743" s="69">
        <v>12.536194999999999</v>
      </c>
      <c r="S2743" s="116">
        <v>1.6601072000000001E-2</v>
      </c>
      <c r="T2743" s="116">
        <v>1.5203E-2</v>
      </c>
      <c r="U2743" s="116">
        <v>7.1906786000000002E-4</v>
      </c>
      <c r="V2743" s="116">
        <v>6.7900386999999996E-4</v>
      </c>
      <c r="X2743" s="172">
        <v>4.1347704000000002E-5</v>
      </c>
    </row>
    <row r="2744" spans="1:24" ht="14.4">
      <c r="A2744" t="s">
        <v>3347</v>
      </c>
      <c r="B2744" s="112" t="s">
        <v>1184</v>
      </c>
      <c r="C2744" s="113" t="str">
        <f t="shared" si="514"/>
        <v>P.030.26.100</v>
      </c>
      <c r="D2744" t="s">
        <v>1328</v>
      </c>
      <c r="E2744" s="112" t="s">
        <v>362</v>
      </c>
      <c r="F2744" s="115" t="str">
        <f t="shared" si="515"/>
        <v>Phenoxyacetic acid derivatives (n=3, std=0.035)</v>
      </c>
      <c r="G2744" s="146">
        <v>12.027847333333334</v>
      </c>
      <c r="J2744" s="169">
        <v>2.3902728486860001</v>
      </c>
      <c r="L2744" s="170">
        <v>0.1109155243</v>
      </c>
      <c r="M2744" s="170">
        <v>0.43694572488600003</v>
      </c>
      <c r="N2744" s="170">
        <v>3.8234499500000005E-2</v>
      </c>
      <c r="O2744" s="170">
        <v>1.8041771</v>
      </c>
      <c r="Q2744" s="69">
        <v>154.94892999999999</v>
      </c>
      <c r="S2744" s="116">
        <v>0.31447002000000002</v>
      </c>
      <c r="T2744" s="116">
        <v>0.29436898</v>
      </c>
      <c r="U2744" s="116">
        <v>1.1249379E-2</v>
      </c>
      <c r="V2744" s="116">
        <v>8.8516683000000006E-3</v>
      </c>
      <c r="X2744" s="69">
        <v>6.5163978999999996E-4</v>
      </c>
    </row>
    <row r="2745" spans="1:24" ht="14.4">
      <c r="A2745" t="s">
        <v>3348</v>
      </c>
      <c r="B2745" s="112" t="s">
        <v>1184</v>
      </c>
      <c r="C2745" s="113" t="str">
        <f t="shared" si="514"/>
        <v>P.030.26.200</v>
      </c>
      <c r="D2745" t="s">
        <v>1328</v>
      </c>
      <c r="E2745" s="112" t="s">
        <v>362</v>
      </c>
      <c r="F2745" s="115" t="str">
        <f t="shared" si="515"/>
        <v>Phenylpropanes (n=2, std=0.21)</v>
      </c>
      <c r="G2745" s="146">
        <v>8.0500100000000003</v>
      </c>
      <c r="J2745" s="169">
        <v>1.5776752896996999</v>
      </c>
      <c r="L2745" s="170">
        <v>8.9215716960000011E-2</v>
      </c>
      <c r="M2745" s="170">
        <v>0.2541346709997</v>
      </c>
      <c r="N2745" s="170">
        <v>2.6823401739999999E-2</v>
      </c>
      <c r="O2745" s="170">
        <v>1.2075015</v>
      </c>
      <c r="Q2745" s="69">
        <v>120.27041</v>
      </c>
      <c r="S2745" s="116">
        <v>0.19517984999999999</v>
      </c>
      <c r="T2745" s="116">
        <v>0.18070397999999999</v>
      </c>
      <c r="U2745" s="116">
        <v>7.2737111999999996E-3</v>
      </c>
      <c r="V2745" s="116">
        <v>7.2021584999999999E-3</v>
      </c>
      <c r="X2745" s="69">
        <v>4.4308322999999999E-4</v>
      </c>
    </row>
    <row r="2746" spans="1:24" ht="14.4">
      <c r="A2746" t="s">
        <v>2958</v>
      </c>
      <c r="B2746" s="112" t="s">
        <v>1184</v>
      </c>
      <c r="C2746" s="113" t="str">
        <f t="shared" si="514"/>
        <v>P.030.26.300</v>
      </c>
      <c r="D2746" t="s">
        <v>1328</v>
      </c>
      <c r="E2746" s="112" t="s">
        <v>362</v>
      </c>
      <c r="F2746" s="115" t="str">
        <f t="shared" si="515"/>
        <v>Pyridinium derivatives (n=1, std=-)</v>
      </c>
      <c r="G2746" s="146">
        <v>35.638243333333335</v>
      </c>
      <c r="J2746" s="169">
        <v>6.5386942795160001</v>
      </c>
      <c r="L2746" s="170">
        <v>0.20626834899999999</v>
      </c>
      <c r="M2746" s="170">
        <v>0.86708314231600003</v>
      </c>
      <c r="N2746" s="170">
        <v>0.11960628820000001</v>
      </c>
      <c r="O2746" s="170">
        <v>5.3457365000000001</v>
      </c>
      <c r="Q2746" s="69">
        <v>476.53748999999999</v>
      </c>
      <c r="S2746" s="116">
        <v>0.82636843000000004</v>
      </c>
      <c r="T2746" s="116">
        <v>0.76943015000000003</v>
      </c>
      <c r="U2746" s="116">
        <v>3.1472655000000002E-2</v>
      </c>
      <c r="V2746" s="116">
        <v>2.5465623E-2</v>
      </c>
      <c r="X2746" s="69">
        <v>1.8108454000000001E-3</v>
      </c>
    </row>
    <row r="2747" spans="1:24" ht="14.4">
      <c r="A2747" t="s">
        <v>1199</v>
      </c>
      <c r="B2747" s="112" t="s">
        <v>1184</v>
      </c>
      <c r="C2747" s="113" t="str">
        <f t="shared" si="514"/>
        <v>P.030.29.100</v>
      </c>
      <c r="D2747" t="s">
        <v>1328</v>
      </c>
      <c r="E2747" s="112" t="s">
        <v>362</v>
      </c>
      <c r="F2747" s="115" t="str">
        <f t="shared" si="515"/>
        <v>Styrenes (n=1, std=-)</v>
      </c>
      <c r="G2747" s="146">
        <v>2.0900000000000003</v>
      </c>
      <c r="J2747" s="169">
        <v>0.36331041317385027</v>
      </c>
      <c r="L2747" s="170">
        <v>2.4602403085128E-2</v>
      </c>
      <c r="M2747" s="170">
        <v>2.5208010088722248E-2</v>
      </c>
      <c r="N2747" s="170">
        <v>0</v>
      </c>
      <c r="O2747" s="170">
        <v>0.3135</v>
      </c>
      <c r="Q2747" s="69">
        <v>44.731999999999999</v>
      </c>
      <c r="S2747" s="116">
        <v>4.4945868999999999E-2</v>
      </c>
      <c r="T2747" s="116">
        <v>3.9984984000000001E-2</v>
      </c>
      <c r="U2747" s="116">
        <v>1.7670207E-3</v>
      </c>
      <c r="V2747" s="116">
        <v>3.1938648000000001E-3</v>
      </c>
      <c r="X2747" s="69">
        <v>1.2396898E-4</v>
      </c>
    </row>
    <row r="2748" spans="1:24" ht="14.4">
      <c r="A2748" t="s">
        <v>2959</v>
      </c>
      <c r="B2748" s="112" t="s">
        <v>1184</v>
      </c>
      <c r="C2748" s="113" t="str">
        <f t="shared" si="514"/>
        <v>P.030.29.200</v>
      </c>
      <c r="D2748" t="s">
        <v>1328</v>
      </c>
      <c r="E2748" s="112" t="s">
        <v>362</v>
      </c>
      <c r="F2748" s="115" t="str">
        <f t="shared" si="515"/>
        <v>Sulfonylureas (n=1, std=-)</v>
      </c>
      <c r="G2748" s="146">
        <v>31.996965333333332</v>
      </c>
      <c r="J2748" s="169">
        <v>6.1247135595829993</v>
      </c>
      <c r="L2748" s="170">
        <v>0.23675718838999998</v>
      </c>
      <c r="M2748" s="170">
        <v>0.95343485139299999</v>
      </c>
      <c r="N2748" s="170">
        <v>0.13497671980000001</v>
      </c>
      <c r="O2748" s="170">
        <v>4.7995447999999996</v>
      </c>
      <c r="Q2748" s="69">
        <v>425.64168999999998</v>
      </c>
      <c r="S2748" s="116">
        <v>0.78335858999999997</v>
      </c>
      <c r="T2748" s="116">
        <v>0.73163343000000003</v>
      </c>
      <c r="U2748" s="116">
        <v>2.8997930000000002E-2</v>
      </c>
      <c r="V2748" s="116">
        <v>2.2727232999999999E-2</v>
      </c>
      <c r="X2748" s="69">
        <v>1.6768613999999999E-3</v>
      </c>
    </row>
    <row r="2749" spans="1:24" ht="14.4">
      <c r="A2749" t="s">
        <v>2960</v>
      </c>
      <c r="B2749" s="112" t="s">
        <v>1184</v>
      </c>
      <c r="C2749" s="113" t="str">
        <f t="shared" si="514"/>
        <v>P.030.29.300</v>
      </c>
      <c r="D2749" t="s">
        <v>1328</v>
      </c>
      <c r="E2749" s="112" t="s">
        <v>362</v>
      </c>
      <c r="F2749" s="115" t="str">
        <f t="shared" si="515"/>
        <v>Sulfoxides (n=1, std=-)</v>
      </c>
      <c r="G2749" s="146">
        <v>1.6812088000000001</v>
      </c>
      <c r="J2749" s="169">
        <v>0.28994537196070647</v>
      </c>
      <c r="L2749" s="170">
        <v>4.4096902878999998E-3</v>
      </c>
      <c r="M2749" s="170">
        <v>1.8357580723999997E-2</v>
      </c>
      <c r="N2749" s="170">
        <v>1.4996780948806467E-2</v>
      </c>
      <c r="O2749" s="170">
        <v>0.25218131999999999</v>
      </c>
      <c r="Q2749" s="69">
        <v>40.419018999999999</v>
      </c>
      <c r="S2749" s="116">
        <v>3.2785862999999998E-2</v>
      </c>
      <c r="T2749" s="116">
        <v>2.9440629999999999E-2</v>
      </c>
      <c r="U2749" s="116">
        <v>1.3569813E-3</v>
      </c>
      <c r="V2749" s="116">
        <v>1.9882519000000002E-3</v>
      </c>
      <c r="X2749" s="172">
        <v>9.7252128999999996E-5</v>
      </c>
    </row>
    <row r="2750" spans="1:24" ht="14.4">
      <c r="A2750" t="s">
        <v>1200</v>
      </c>
      <c r="B2750" s="112" t="s">
        <v>1184</v>
      </c>
      <c r="C2750" s="113" t="str">
        <f t="shared" ref="C2750:C2815" si="516">MID(A2750,1,12)</f>
        <v>P.030.29.300</v>
      </c>
      <c r="D2750" t="s">
        <v>1328</v>
      </c>
      <c r="E2750" s="112" t="s">
        <v>362</v>
      </c>
      <c r="F2750" s="115" t="str">
        <f t="shared" ref="F2750:F2815" si="517">MID(A2750, 21,85)</f>
        <v>Sulfuric acid esters (n=1, std=-)</v>
      </c>
      <c r="G2750" s="146">
        <v>1.3490888666666667</v>
      </c>
      <c r="J2750" s="169">
        <v>0.224395390598365</v>
      </c>
      <c r="L2750" s="170">
        <v>3.7488394660000002E-3</v>
      </c>
      <c r="M2750" s="170">
        <v>1.8264411562665003E-2</v>
      </c>
      <c r="N2750" s="170">
        <v>1.88095697E-5</v>
      </c>
      <c r="O2750" s="170">
        <v>0.20236333000000001</v>
      </c>
      <c r="Q2750" s="69">
        <v>34.134856999999997</v>
      </c>
      <c r="S2750" s="116">
        <v>2.9411099999999999E-2</v>
      </c>
      <c r="T2750" s="116">
        <v>2.6073913000000001E-2</v>
      </c>
      <c r="U2750" s="116">
        <v>1.1435186E-3</v>
      </c>
      <c r="V2750" s="116">
        <v>2.1936680000000002E-3</v>
      </c>
      <c r="X2750" s="172">
        <v>8.4134214999999999E-5</v>
      </c>
    </row>
    <row r="2751" spans="1:24" ht="14.4">
      <c r="A2751" t="s">
        <v>1201</v>
      </c>
      <c r="B2751" s="112" t="s">
        <v>1184</v>
      </c>
      <c r="C2751" s="113" t="str">
        <f t="shared" si="516"/>
        <v>P.030.30.100</v>
      </c>
      <c r="D2751" t="s">
        <v>1328</v>
      </c>
      <c r="E2751" s="112" t="s">
        <v>362</v>
      </c>
      <c r="F2751" s="115" t="str">
        <f t="shared" si="517"/>
        <v>Tetrahydrofurans (n=1, std=-)</v>
      </c>
      <c r="G2751" s="146">
        <v>5.9702160000000006</v>
      </c>
      <c r="J2751" s="169">
        <v>0.98506771182739283</v>
      </c>
      <c r="L2751" s="170">
        <v>3.4884396099999999E-2</v>
      </c>
      <c r="M2751" s="170">
        <v>-0.1852832227</v>
      </c>
      <c r="N2751" s="170">
        <v>0.23993413842739283</v>
      </c>
      <c r="O2751" s="170">
        <v>0.89553240000000001</v>
      </c>
      <c r="Q2751" s="69">
        <v>159.23356999999999</v>
      </c>
      <c r="S2751" s="116">
        <v>0.13188284</v>
      </c>
      <c r="T2751" s="116">
        <v>0.11715675</v>
      </c>
      <c r="U2751" s="116">
        <v>5.0601769999999999E-3</v>
      </c>
      <c r="V2751" s="116">
        <v>9.6659138999999998E-3</v>
      </c>
      <c r="X2751" s="69">
        <v>3.9012128000000002E-4</v>
      </c>
    </row>
    <row r="2752" spans="1:24" ht="14.4">
      <c r="A2752" t="s">
        <v>2961</v>
      </c>
      <c r="B2752" s="112" t="s">
        <v>1184</v>
      </c>
      <c r="C2752" s="113" t="str">
        <f t="shared" si="516"/>
        <v>P.030.30.200</v>
      </c>
      <c r="D2752" t="s">
        <v>1328</v>
      </c>
      <c r="E2752" s="112" t="s">
        <v>362</v>
      </c>
      <c r="F2752" s="115" t="str">
        <f t="shared" si="517"/>
        <v>Thiocarbamic acid derivatives (n=1, std=-)</v>
      </c>
      <c r="G2752" s="146">
        <v>13.909364666666669</v>
      </c>
      <c r="J2752" s="169">
        <v>2.5695437893118003</v>
      </c>
      <c r="L2752" s="170">
        <v>7.8504379210000017E-2</v>
      </c>
      <c r="M2752" s="170">
        <v>0.32591051830179996</v>
      </c>
      <c r="N2752" s="170">
        <v>7.8724191799999996E-2</v>
      </c>
      <c r="O2752" s="170">
        <v>2.0864047000000001</v>
      </c>
      <c r="Q2752" s="69">
        <v>191.69752</v>
      </c>
      <c r="S2752" s="116">
        <v>0.31764692999999999</v>
      </c>
      <c r="T2752" s="116">
        <v>0.29599482999999999</v>
      </c>
      <c r="U2752" s="116">
        <v>1.2208418E-2</v>
      </c>
      <c r="V2752" s="116">
        <v>9.4436850000000003E-3</v>
      </c>
      <c r="X2752" s="69">
        <v>7.0532012999999997E-4</v>
      </c>
    </row>
    <row r="2753" spans="1:24" ht="14.4">
      <c r="A2753" t="s">
        <v>3349</v>
      </c>
      <c r="B2753" s="112" t="s">
        <v>1184</v>
      </c>
      <c r="C2753" s="113" t="str">
        <f t="shared" si="516"/>
        <v>P.030.30.300</v>
      </c>
      <c r="D2753" t="s">
        <v>1328</v>
      </c>
      <c r="E2753" s="112" t="s">
        <v>362</v>
      </c>
      <c r="F2753" s="115" t="str">
        <f t="shared" si="517"/>
        <v>Thiophosphoric acid esters (n=2, std=0.060)</v>
      </c>
      <c r="G2753" s="146">
        <v>13.107432666666668</v>
      </c>
      <c r="J2753" s="169">
        <v>2.5132536847502998</v>
      </c>
      <c r="L2753" s="170">
        <v>9.3886865939999994E-2</v>
      </c>
      <c r="M2753" s="170">
        <v>0.37597053911029998</v>
      </c>
      <c r="N2753" s="170">
        <v>7.72813797E-2</v>
      </c>
      <c r="O2753" s="170">
        <v>1.9661149</v>
      </c>
      <c r="Q2753" s="69">
        <v>178.51036999999999</v>
      </c>
      <c r="S2753" s="116">
        <v>0.31607313999999997</v>
      </c>
      <c r="T2753" s="116">
        <v>0.29531115000000002</v>
      </c>
      <c r="U2753" s="116">
        <v>1.1801214000000001E-2</v>
      </c>
      <c r="V2753" s="116">
        <v>8.9607809999999993E-3</v>
      </c>
      <c r="X2753" s="69">
        <v>6.8423712000000004E-4</v>
      </c>
    </row>
    <row r="2754" spans="1:24" ht="14.4">
      <c r="A2754" t="s">
        <v>2962</v>
      </c>
      <c r="B2754" s="112" t="s">
        <v>1184</v>
      </c>
      <c r="C2754" s="113" t="str">
        <f t="shared" si="516"/>
        <v>P.030.30.500</v>
      </c>
      <c r="D2754" t="s">
        <v>1328</v>
      </c>
      <c r="E2754" s="112" t="s">
        <v>362</v>
      </c>
      <c r="F2754" s="115" t="str">
        <f t="shared" si="517"/>
        <v>Transition metal chlorides (n=1, std=-)</v>
      </c>
      <c r="G2754" s="146">
        <v>0.45765662000000007</v>
      </c>
      <c r="J2754" s="169">
        <v>9.2253614336000003E-2</v>
      </c>
      <c r="L2754" s="170">
        <v>5.1154115202000005E-3</v>
      </c>
      <c r="M2754" s="170">
        <v>1.5423590457800002E-2</v>
      </c>
      <c r="N2754" s="170">
        <v>3.0661193579999998E-3</v>
      </c>
      <c r="O2754" s="170">
        <v>6.8648493000000005E-2</v>
      </c>
      <c r="Q2754" s="69">
        <v>3.7705521000000002</v>
      </c>
      <c r="S2754" s="116">
        <v>1.1926617E-2</v>
      </c>
      <c r="T2754" s="116">
        <v>1.1397015E-2</v>
      </c>
      <c r="U2754" s="116">
        <v>4.3068065000000002E-4</v>
      </c>
      <c r="V2754" s="199">
        <v>9.8921138999999997E-5</v>
      </c>
      <c r="X2754" s="172">
        <v>3.0185477000000001E-5</v>
      </c>
    </row>
    <row r="2755" spans="1:24" ht="14.4">
      <c r="A2755" t="s">
        <v>3350</v>
      </c>
      <c r="B2755" s="112" t="s">
        <v>1184</v>
      </c>
      <c r="C2755" s="113" t="str">
        <f t="shared" si="516"/>
        <v>P.030.31.100</v>
      </c>
      <c r="D2755" t="s">
        <v>1328</v>
      </c>
      <c r="E2755" s="112" t="s">
        <v>362</v>
      </c>
      <c r="F2755" s="115" t="str">
        <f t="shared" si="517"/>
        <v>Unsaturated aliphatic hydrocarbons (n=3, std=0.023)</v>
      </c>
      <c r="G2755" s="146">
        <v>1.9163494000000001</v>
      </c>
      <c r="J2755" s="169">
        <v>0.39839975937954997</v>
      </c>
      <c r="L2755" s="170">
        <v>4.6176110770000001E-2</v>
      </c>
      <c r="M2755" s="170">
        <v>5.5863717462000001E-2</v>
      </c>
      <c r="N2755" s="170">
        <v>8.9075211475499391E-3</v>
      </c>
      <c r="O2755" s="170">
        <v>0.28745240999999999</v>
      </c>
      <c r="Q2755" s="69">
        <v>65.515409000000005</v>
      </c>
      <c r="S2755" s="116">
        <v>4.0003944E-2</v>
      </c>
      <c r="T2755" s="116">
        <v>3.3762806999999999E-2</v>
      </c>
      <c r="U2755" s="116">
        <v>1.6426037999999999E-3</v>
      </c>
      <c r="V2755" s="116">
        <v>4.5985332000000002E-3</v>
      </c>
      <c r="X2755" s="69">
        <v>1.5066392E-4</v>
      </c>
    </row>
    <row r="2756" spans="1:24" ht="14.4">
      <c r="A2756" t="s">
        <v>1202</v>
      </c>
      <c r="B2756" s="112" t="s">
        <v>1184</v>
      </c>
      <c r="C2756" s="113" t="str">
        <f t="shared" si="516"/>
        <v>P.030.31.300</v>
      </c>
      <c r="D2756" t="s">
        <v>1328</v>
      </c>
      <c r="E2756" s="112" t="s">
        <v>362</v>
      </c>
      <c r="F2756" s="115" t="str">
        <f t="shared" si="517"/>
        <v>Ureas (n=1, std=-)</v>
      </c>
      <c r="G2756" s="146">
        <v>0.18735168666666668</v>
      </c>
      <c r="J2756" s="169">
        <v>3.500602650242108E-2</v>
      </c>
      <c r="L2756" s="170">
        <v>6.5405082939999995E-4</v>
      </c>
      <c r="M2756" s="170">
        <v>5.5615096238210001E-3</v>
      </c>
      <c r="N2756" s="170">
        <v>6.8771304920008103E-4</v>
      </c>
      <c r="O2756" s="170">
        <v>2.8102753000000001E-2</v>
      </c>
      <c r="Q2756" s="69">
        <v>0.94288669999999997</v>
      </c>
      <c r="S2756" s="116">
        <v>3.8308700000000001E-3</v>
      </c>
      <c r="T2756" s="116">
        <v>3.6255624999999999E-3</v>
      </c>
      <c r="U2756" s="116">
        <v>1.6082239000000001E-4</v>
      </c>
      <c r="V2756" s="199">
        <v>4.4485072000000002E-5</v>
      </c>
      <c r="X2756" s="172">
        <v>7.6801828E-6</v>
      </c>
    </row>
    <row r="2757" spans="1:24" ht="14.4">
      <c r="A2757" t="s">
        <v>1203</v>
      </c>
      <c r="B2757" s="112" t="s">
        <v>1184</v>
      </c>
      <c r="C2757" s="113" t="str">
        <f t="shared" si="516"/>
        <v>P.030.34.100</v>
      </c>
      <c r="D2757" t="s">
        <v>1328</v>
      </c>
      <c r="E2757" s="112" t="s">
        <v>362</v>
      </c>
      <c r="F2757" s="115" t="str">
        <f t="shared" si="517"/>
        <v>Xylenes (n=1, std=-)</v>
      </c>
      <c r="G2757" s="146">
        <v>1.25</v>
      </c>
      <c r="J2757" s="169">
        <v>0.31621323022999998</v>
      </c>
      <c r="L2757" s="170">
        <v>5.534406343E-2</v>
      </c>
      <c r="M2757" s="170">
        <v>4.9095166799999992E-2</v>
      </c>
      <c r="N2757" s="170">
        <v>2.4274E-2</v>
      </c>
      <c r="O2757" s="170">
        <v>0.1875</v>
      </c>
      <c r="Q2757" s="69">
        <v>45.473999999999997</v>
      </c>
      <c r="S2757" s="116">
        <v>2.3670546000000001E-2</v>
      </c>
      <c r="T2757" s="116">
        <v>1.9389127999999999E-2</v>
      </c>
      <c r="U2757" s="116">
        <v>1.0345743E-3</v>
      </c>
      <c r="V2757" s="116">
        <v>3.2468435999999999E-3</v>
      </c>
      <c r="X2757" s="69">
        <v>1.0248385999999999E-4</v>
      </c>
    </row>
    <row r="2758" spans="1:24" ht="14.4">
      <c r="A2758" t="s">
        <v>1204</v>
      </c>
      <c r="B2758" s="112" t="s">
        <v>1184</v>
      </c>
      <c r="C2758" s="113" t="str">
        <f t="shared" si="516"/>
        <v>P.030.51.100</v>
      </c>
      <c r="D2758" t="s">
        <v>1328</v>
      </c>
      <c r="E2758" s="112" t="s">
        <v>362</v>
      </c>
      <c r="F2758" s="115" t="str">
        <f t="shared" si="517"/>
        <v>Acrylic acids and derivatives (n=2, std=0.10)</v>
      </c>
      <c r="G2758" s="146">
        <v>3.5750000000000002</v>
      </c>
      <c r="J2758" s="169">
        <v>0.83053039104499993</v>
      </c>
      <c r="L2758" s="170">
        <v>0.10662264402</v>
      </c>
      <c r="M2758" s="170">
        <v>0.126858747025</v>
      </c>
      <c r="N2758" s="170">
        <v>6.0798999999999999E-2</v>
      </c>
      <c r="O2758" s="170">
        <v>0.53625</v>
      </c>
      <c r="Q2758" s="69">
        <v>3.1118999999999999</v>
      </c>
      <c r="S2758" s="116">
        <v>9.1071154000000001E-2</v>
      </c>
      <c r="T2758" s="116">
        <v>8.7777360999999998E-2</v>
      </c>
      <c r="U2758" s="116">
        <v>3.2886400999999998E-3</v>
      </c>
      <c r="V2758" s="199">
        <v>5.1522240000000002E-6</v>
      </c>
      <c r="X2758" s="69">
        <v>1.9072781999999999E-4</v>
      </c>
    </row>
    <row r="2759" spans="1:24" ht="14.4">
      <c r="A2759" t="s">
        <v>1205</v>
      </c>
      <c r="B2759" s="112" t="s">
        <v>1184</v>
      </c>
      <c r="C2759" s="113" t="str">
        <f t="shared" si="516"/>
        <v>P.030.52.100</v>
      </c>
      <c r="D2759" t="s">
        <v>1328</v>
      </c>
      <c r="E2759" s="112" t="s">
        <v>362</v>
      </c>
      <c r="F2759" s="115" t="str">
        <f t="shared" si="517"/>
        <v>Benzenediols (n=2, std=1.80)</v>
      </c>
      <c r="G2759" s="146">
        <v>8.8260000000000005</v>
      </c>
      <c r="J2759" s="169">
        <v>2.0725080198199999</v>
      </c>
      <c r="L2759" s="170">
        <v>0.26860796600000003</v>
      </c>
      <c r="M2759" s="170">
        <v>0.37675205381999999</v>
      </c>
      <c r="N2759" s="170">
        <v>0.10324800000000001</v>
      </c>
      <c r="O2759" s="170">
        <v>1.3239000000000001</v>
      </c>
      <c r="Q2759" s="69">
        <v>6.4493</v>
      </c>
      <c r="S2759" s="116">
        <v>0.23235091999999999</v>
      </c>
      <c r="T2759" s="116">
        <v>0.22408123999999999</v>
      </c>
      <c r="U2759" s="116">
        <v>8.2622809999999998E-3</v>
      </c>
      <c r="V2759" s="199">
        <v>7.3984680000000004E-6</v>
      </c>
      <c r="X2759" s="69">
        <v>4.6370926999999998E-4</v>
      </c>
    </row>
    <row r="2760" spans="1:24" ht="14.4">
      <c r="A2760" t="s">
        <v>1206</v>
      </c>
      <c r="B2760" s="112" t="s">
        <v>1184</v>
      </c>
      <c r="C2760" s="113" t="str">
        <f t="shared" si="516"/>
        <v>P.030.52.200</v>
      </c>
      <c r="D2760" t="s">
        <v>1328</v>
      </c>
      <c r="E2760" s="112" t="s">
        <v>362</v>
      </c>
      <c r="F2760" s="115" t="str">
        <f t="shared" si="517"/>
        <v>Benzoic acids and derivatives (n=2, std=0.10)</v>
      </c>
      <c r="G2760" s="146">
        <v>4.0069999999999997</v>
      </c>
      <c r="J2760" s="169">
        <v>1.005655368462</v>
      </c>
      <c r="L2760" s="170">
        <v>0.16338497290000001</v>
      </c>
      <c r="M2760" s="170">
        <v>0.152237395562</v>
      </c>
      <c r="N2760" s="170">
        <v>8.8983000000000007E-2</v>
      </c>
      <c r="O2760" s="170">
        <v>0.60104999999999997</v>
      </c>
      <c r="Q2760" s="69">
        <v>4.5551000000000004</v>
      </c>
      <c r="S2760" s="116">
        <v>0.10529968000000001</v>
      </c>
      <c r="T2760" s="116">
        <v>0.10156353</v>
      </c>
      <c r="U2760" s="116">
        <v>3.7286067E-3</v>
      </c>
      <c r="V2760" s="199">
        <v>7.5398399999999996E-6</v>
      </c>
      <c r="X2760" s="69">
        <v>2.4453080000000002E-4</v>
      </c>
    </row>
    <row r="2761" spans="1:24" ht="14.4">
      <c r="A2761" t="s">
        <v>1207</v>
      </c>
      <c r="B2761" s="112" t="s">
        <v>1184</v>
      </c>
      <c r="C2761" s="113" t="str">
        <f t="shared" si="516"/>
        <v>P.030.53.100</v>
      </c>
      <c r="D2761" t="s">
        <v>1328</v>
      </c>
      <c r="E2761" s="112" t="s">
        <v>362</v>
      </c>
      <c r="F2761" s="115" t="str">
        <f t="shared" si="517"/>
        <v>Carbohydrates and carbohydrate conjugates (n=2, std=0.61)</v>
      </c>
      <c r="G2761" s="146">
        <v>2.1860000000000004</v>
      </c>
      <c r="J2761" s="169">
        <v>0.94073498458600002</v>
      </c>
      <c r="L2761" s="170">
        <v>9.3427329320000002E-2</v>
      </c>
      <c r="M2761" s="170">
        <v>0.47197115526600003</v>
      </c>
      <c r="N2761" s="170">
        <v>4.7436499999999999E-2</v>
      </c>
      <c r="O2761" s="170">
        <v>0.32790000000000002</v>
      </c>
      <c r="Q2761" s="69">
        <v>2.0069499999999998</v>
      </c>
      <c r="S2761" s="116">
        <v>5.4756859999999997E-2</v>
      </c>
      <c r="T2761" s="116">
        <v>5.2752831E-2</v>
      </c>
      <c r="U2761" s="116">
        <v>1.9995210000000002E-3</v>
      </c>
      <c r="V2761" s="199">
        <v>4.5081960000000002E-6</v>
      </c>
      <c r="X2761" s="69">
        <v>1.3609137999999999E-4</v>
      </c>
    </row>
    <row r="2762" spans="1:24" ht="14.4">
      <c r="A2762" t="s">
        <v>1208</v>
      </c>
      <c r="B2762" s="112" t="s">
        <v>1184</v>
      </c>
      <c r="C2762" s="113" t="str">
        <f t="shared" si="516"/>
        <v>P.030.53.200</v>
      </c>
      <c r="D2762" t="s">
        <v>1328</v>
      </c>
      <c r="E2762" s="112" t="s">
        <v>362</v>
      </c>
      <c r="F2762" s="115" t="str">
        <f t="shared" si="517"/>
        <v>Carbonic acid diesters (n=2, std=0.12)</v>
      </c>
      <c r="G2762" s="146">
        <v>2.0209999999999999</v>
      </c>
      <c r="J2762" s="169">
        <v>0.50080012587159994</v>
      </c>
      <c r="L2762" s="170">
        <v>7.6702518099999992E-2</v>
      </c>
      <c r="M2762" s="170">
        <v>7.2894707771599995E-2</v>
      </c>
      <c r="N2762" s="170">
        <v>4.8052899999999996E-2</v>
      </c>
      <c r="O2762" s="170">
        <v>0.30314999999999998</v>
      </c>
      <c r="Q2762" s="69">
        <v>2.1783299999999999</v>
      </c>
      <c r="S2762" s="116">
        <v>5.1191632000000001E-2</v>
      </c>
      <c r="T2762" s="116">
        <v>4.9342127E-2</v>
      </c>
      <c r="U2762" s="116">
        <v>1.8451063999999999E-3</v>
      </c>
      <c r="V2762" s="199">
        <v>4.3982399999999999E-6</v>
      </c>
      <c r="X2762" s="69">
        <v>1.2007333E-4</v>
      </c>
    </row>
    <row r="2763" spans="1:24" ht="14.4">
      <c r="A2763" t="s">
        <v>1209</v>
      </c>
      <c r="B2763" s="112" t="s">
        <v>1184</v>
      </c>
      <c r="C2763" s="113" t="str">
        <f t="shared" si="516"/>
        <v>P.030.54.100</v>
      </c>
      <c r="D2763" t="s">
        <v>1328</v>
      </c>
      <c r="E2763" s="112" t="s">
        <v>362</v>
      </c>
      <c r="F2763" s="115" t="str">
        <f t="shared" si="517"/>
        <v>Diphenylmethanes (n=2, std=0.66)</v>
      </c>
      <c r="G2763" s="146">
        <v>4.0040000000000004</v>
      </c>
      <c r="J2763" s="169">
        <v>1.2840971132500001</v>
      </c>
      <c r="L2763" s="170">
        <v>0.29998081399999998</v>
      </c>
      <c r="M2763" s="170">
        <v>0.26552929924999996</v>
      </c>
      <c r="N2763" s="170">
        <v>0.11798699999999999</v>
      </c>
      <c r="O2763" s="170">
        <v>0.60060000000000002</v>
      </c>
      <c r="Q2763" s="69">
        <v>8.1180000000000003</v>
      </c>
      <c r="S2763" s="116">
        <v>0.11521728000000001</v>
      </c>
      <c r="T2763" s="116">
        <v>0.1111767</v>
      </c>
      <c r="U2763" s="116">
        <v>4.0329978999999998E-3</v>
      </c>
      <c r="V2763" s="199">
        <v>7.5869640000000002E-6</v>
      </c>
      <c r="X2763" s="69">
        <v>3.7542590000000001E-4</v>
      </c>
    </row>
    <row r="2764" spans="1:24" ht="14.4">
      <c r="A2764" t="s">
        <v>1210</v>
      </c>
      <c r="B2764" s="112" t="s">
        <v>1184</v>
      </c>
      <c r="C2764" s="113" t="str">
        <f t="shared" si="516"/>
        <v>P.030.58.100</v>
      </c>
      <c r="D2764" t="s">
        <v>1328</v>
      </c>
      <c r="E2764" s="112" t="s">
        <v>362</v>
      </c>
      <c r="F2764" s="115" t="str">
        <f t="shared" si="517"/>
        <v>Halomethanes (n=6, std=3.60)</v>
      </c>
      <c r="G2764" s="146">
        <v>6.5580000000000007</v>
      </c>
      <c r="J2764" s="169">
        <v>1.877879870945</v>
      </c>
      <c r="L2764" s="170">
        <v>0.28563180399999999</v>
      </c>
      <c r="M2764" s="170">
        <v>0.25176706694500001</v>
      </c>
      <c r="N2764" s="170">
        <v>0.35678100000000001</v>
      </c>
      <c r="O2764" s="170">
        <v>0.98370000000000002</v>
      </c>
      <c r="Q2764" s="69">
        <v>6.5846</v>
      </c>
      <c r="S2764" s="116">
        <v>0.17513042000000001</v>
      </c>
      <c r="T2764" s="116">
        <v>0.16883176</v>
      </c>
      <c r="U2764" s="116">
        <v>6.2548867999999997E-3</v>
      </c>
      <c r="V2764" s="199">
        <v>4.3778196000000003E-5</v>
      </c>
      <c r="X2764" s="69">
        <v>5.4868061999999997E-4</v>
      </c>
    </row>
    <row r="2765" spans="1:24" ht="14.4">
      <c r="A2765" t="s">
        <v>1211</v>
      </c>
      <c r="B2765" s="112" t="s">
        <v>1184</v>
      </c>
      <c r="C2765" s="113" t="str">
        <f t="shared" si="516"/>
        <v>P.030.59.100</v>
      </c>
      <c r="D2765" t="s">
        <v>1328</v>
      </c>
      <c r="E2765" s="112" t="s">
        <v>362</v>
      </c>
      <c r="F2765" s="115" t="str">
        <f t="shared" si="517"/>
        <v>Isoindolines (n=2, std=2.69)</v>
      </c>
      <c r="G2765" s="146">
        <v>7.532</v>
      </c>
      <c r="J2765" s="169">
        <v>2.04314384033</v>
      </c>
      <c r="L2765" s="170">
        <v>0.32120309920000001</v>
      </c>
      <c r="M2765" s="170">
        <v>0.43316674112999998</v>
      </c>
      <c r="N2765" s="170">
        <v>0.158974</v>
      </c>
      <c r="O2765" s="170">
        <v>1.1297999999999999</v>
      </c>
      <c r="Q2765" s="69">
        <v>7.7121000000000004</v>
      </c>
      <c r="S2765" s="116">
        <v>0.23507249</v>
      </c>
      <c r="T2765" s="116">
        <v>0.22745936</v>
      </c>
      <c r="U2765" s="116">
        <v>7.5991710000000001E-3</v>
      </c>
      <c r="V2765" s="199">
        <v>1.3964412000000001E-5</v>
      </c>
      <c r="X2765" s="69">
        <v>5.1132963999999997E-4</v>
      </c>
    </row>
    <row r="2766" spans="1:24" ht="14.4">
      <c r="A2766" t="s">
        <v>1212</v>
      </c>
      <c r="B2766" s="112" t="s">
        <v>1184</v>
      </c>
      <c r="C2766" s="113" t="str">
        <f t="shared" si="516"/>
        <v>P.030.63.100</v>
      </c>
      <c r="D2766" t="s">
        <v>1328</v>
      </c>
      <c r="E2766" s="112" t="s">
        <v>362</v>
      </c>
      <c r="F2766" s="115" t="str">
        <f t="shared" si="517"/>
        <v>Methylpyridines (n=2, std=3.53)</v>
      </c>
      <c r="G2766" s="146">
        <v>4.2320000000000002</v>
      </c>
      <c r="J2766" s="169">
        <v>2.7531138827800001</v>
      </c>
      <c r="L2766" s="170">
        <v>1.7930352702000001</v>
      </c>
      <c r="M2766" s="170">
        <v>0.24393061257999998</v>
      </c>
      <c r="N2766" s="170">
        <v>8.1348000000000004E-2</v>
      </c>
      <c r="O2766" s="170">
        <v>0.63480000000000003</v>
      </c>
      <c r="Q2766" s="69">
        <v>5.2316000000000003</v>
      </c>
      <c r="S2766" s="116">
        <v>0.11228339</v>
      </c>
      <c r="T2766" s="116">
        <v>0.10808928</v>
      </c>
      <c r="U2766" s="116">
        <v>4.1884556E-3</v>
      </c>
      <c r="V2766" s="199">
        <v>5.6548800000000001E-6</v>
      </c>
      <c r="X2766" s="69">
        <v>1.3995334E-3</v>
      </c>
    </row>
    <row r="2767" spans="1:24" ht="14.4">
      <c r="A2767" t="s">
        <v>1213</v>
      </c>
      <c r="B2767" s="112" t="s">
        <v>1184</v>
      </c>
      <c r="C2767" s="113" t="str">
        <f t="shared" si="516"/>
        <v>P.030.64.100</v>
      </c>
      <c r="D2767" t="s">
        <v>1328</v>
      </c>
      <c r="E2767" s="112" t="s">
        <v>362</v>
      </c>
      <c r="F2767" s="115" t="str">
        <f t="shared" si="517"/>
        <v>Nitrobenzenes (n=4, std=1.15)</v>
      </c>
      <c r="G2767" s="146">
        <v>2.5840000000000001</v>
      </c>
      <c r="J2767" s="169">
        <v>0.66886800552600012</v>
      </c>
      <c r="L2767" s="170">
        <v>7.967261560000001E-2</v>
      </c>
      <c r="M2767" s="170">
        <v>0.16240698992600003</v>
      </c>
      <c r="N2767" s="170">
        <v>3.9188399999999998E-2</v>
      </c>
      <c r="O2767" s="170">
        <v>0.3876</v>
      </c>
      <c r="Q2767" s="69">
        <v>2.0655800000000002</v>
      </c>
      <c r="S2767" s="116">
        <v>7.3373703999999998E-2</v>
      </c>
      <c r="T2767" s="116">
        <v>7.0847541E-2</v>
      </c>
      <c r="U2767" s="116">
        <v>2.5229114000000002E-3</v>
      </c>
      <c r="V2767" s="199">
        <v>3.251556E-6</v>
      </c>
      <c r="X2767" s="69">
        <v>1.4429001E-4</v>
      </c>
    </row>
    <row r="2768" spans="1:24" ht="14.4">
      <c r="A2768" t="s">
        <v>1214</v>
      </c>
      <c r="B2768" s="112" t="s">
        <v>1184</v>
      </c>
      <c r="C2768" s="113" t="str">
        <f t="shared" si="516"/>
        <v>P.030.65.100</v>
      </c>
      <c r="D2768" t="s">
        <v>1328</v>
      </c>
      <c r="E2768" s="112" t="s">
        <v>362</v>
      </c>
      <c r="F2768" s="115" t="str">
        <f t="shared" si="517"/>
        <v>Organic alkali metal salts (n=3, std=0.25)</v>
      </c>
      <c r="G2768" s="146">
        <v>2.254</v>
      </c>
      <c r="J2768" s="169">
        <v>0.70311523312599999</v>
      </c>
      <c r="L2768" s="170">
        <v>8.1947959119999997E-2</v>
      </c>
      <c r="M2768" s="170">
        <v>0.23305307400600001</v>
      </c>
      <c r="N2768" s="170">
        <v>5.0014199999999995E-2</v>
      </c>
      <c r="O2768" s="170">
        <v>0.33810000000000001</v>
      </c>
      <c r="Q2768" s="69">
        <v>2.2730399999999999</v>
      </c>
      <c r="S2768" s="116">
        <v>0.10351984</v>
      </c>
      <c r="T2768" s="116">
        <v>0.10061071000000001</v>
      </c>
      <c r="U2768" s="116">
        <v>2.9045611E-3</v>
      </c>
      <c r="V2768" s="199">
        <v>4.5710279999999999E-6</v>
      </c>
      <c r="X2768" s="69">
        <v>1.7346606E-4</v>
      </c>
    </row>
    <row r="2769" spans="1:24" ht="14.4">
      <c r="A2769" t="s">
        <v>1215</v>
      </c>
      <c r="B2769" s="112" t="s">
        <v>1184</v>
      </c>
      <c r="C2769" s="113" t="str">
        <f t="shared" si="516"/>
        <v>P.030.65.200</v>
      </c>
      <c r="D2769" t="s">
        <v>1328</v>
      </c>
      <c r="E2769" s="112" t="s">
        <v>362</v>
      </c>
      <c r="F2769" s="115" t="str">
        <f t="shared" si="517"/>
        <v>Organobromides (class) (n=2, std=0.15)</v>
      </c>
      <c r="G2769" s="146">
        <v>5.58</v>
      </c>
      <c r="J2769" s="169">
        <v>1.2713405756</v>
      </c>
      <c r="L2769" s="170">
        <v>0.169000805</v>
      </c>
      <c r="M2769" s="170">
        <v>0.1898326706</v>
      </c>
      <c r="N2769" s="170">
        <v>7.5507099999999994E-2</v>
      </c>
      <c r="O2769" s="170">
        <v>0.83699999999999997</v>
      </c>
      <c r="Q2769" s="69">
        <v>4.0454699999999999</v>
      </c>
      <c r="S2769" s="116">
        <v>0.14231870999999999</v>
      </c>
      <c r="T2769" s="116">
        <v>0.13718077000000001</v>
      </c>
      <c r="U2769" s="116">
        <v>5.1317447000000004E-3</v>
      </c>
      <c r="V2769" s="199">
        <v>6.1889519999999999E-6</v>
      </c>
      <c r="X2769" s="69">
        <v>2.9830459000000002E-4</v>
      </c>
    </row>
    <row r="2770" spans="1:24" ht="14.4">
      <c r="A2770" t="s">
        <v>1216</v>
      </c>
      <c r="B2770" s="112" t="s">
        <v>1184</v>
      </c>
      <c r="C2770" s="113" t="str">
        <f t="shared" si="516"/>
        <v>P.030.65.300</v>
      </c>
      <c r="D2770" t="s">
        <v>1328</v>
      </c>
      <c r="E2770" s="112" t="s">
        <v>362</v>
      </c>
      <c r="F2770" s="115" t="str">
        <f t="shared" si="517"/>
        <v>Organosilicon compounds (n=2, std=0.02)</v>
      </c>
      <c r="G2770" s="146">
        <v>4.5610000000000008</v>
      </c>
      <c r="J2770" s="169">
        <v>1.1728588958000001</v>
      </c>
      <c r="L2770" s="170">
        <v>0.18232300649999997</v>
      </c>
      <c r="M2770" s="170">
        <v>0.1926608893</v>
      </c>
      <c r="N2770" s="170">
        <v>0.11372499999999999</v>
      </c>
      <c r="O2770" s="170">
        <v>0.68415000000000004</v>
      </c>
      <c r="Q2770" s="69">
        <v>4.6904000000000003</v>
      </c>
      <c r="S2770" s="116">
        <v>0.12304169</v>
      </c>
      <c r="T2770" s="116">
        <v>0.11874798</v>
      </c>
      <c r="U2770" s="116">
        <v>4.2827595999999999E-3</v>
      </c>
      <c r="V2770" s="199">
        <v>1.0948476E-5</v>
      </c>
      <c r="X2770" s="69">
        <v>2.9050646E-4</v>
      </c>
    </row>
    <row r="2771" spans="1:24" ht="14.4">
      <c r="A2771" t="s">
        <v>1217</v>
      </c>
      <c r="B2771" s="112" t="s">
        <v>1184</v>
      </c>
      <c r="C2771" s="113" t="str">
        <f t="shared" si="516"/>
        <v>P.030.66.100</v>
      </c>
      <c r="D2771" t="s">
        <v>1328</v>
      </c>
      <c r="E2771" s="112" t="s">
        <v>362</v>
      </c>
      <c r="F2771" s="115" t="str">
        <f t="shared" si="517"/>
        <v>Phenoxy compounds (n=2, std=0.47)</v>
      </c>
      <c r="G2771" s="146">
        <v>4.194</v>
      </c>
      <c r="J2771" s="169">
        <v>1.15625495397</v>
      </c>
      <c r="L2771" s="170">
        <v>0.1423203877</v>
      </c>
      <c r="M2771" s="170">
        <v>0.30467616626999999</v>
      </c>
      <c r="N2771" s="170">
        <v>8.0158399999999991E-2</v>
      </c>
      <c r="O2771" s="170">
        <v>0.62909999999999999</v>
      </c>
      <c r="Q2771" s="69">
        <v>3.9597799999999999</v>
      </c>
      <c r="S2771" s="116">
        <v>0.1022319</v>
      </c>
      <c r="T2771" s="116">
        <v>9.8430808999999994E-2</v>
      </c>
      <c r="U2771" s="116">
        <v>3.7941367999999999E-3</v>
      </c>
      <c r="V2771" s="199">
        <v>6.9586440000000001E-6</v>
      </c>
      <c r="X2771" s="69">
        <v>2.3306796000000001E-4</v>
      </c>
    </row>
    <row r="2772" spans="1:24" ht="14.4">
      <c r="A2772" t="s">
        <v>1218</v>
      </c>
      <c r="B2772" s="112" t="s">
        <v>1184</v>
      </c>
      <c r="C2772" s="113" t="str">
        <f t="shared" si="516"/>
        <v>P.030.66.200</v>
      </c>
      <c r="D2772" t="s">
        <v>1328</v>
      </c>
      <c r="E2772" s="112" t="s">
        <v>362</v>
      </c>
      <c r="F2772" s="115" t="str">
        <f t="shared" si="517"/>
        <v>Phenylpropanes (n=5, std=0.69)</v>
      </c>
      <c r="G2772" s="146">
        <v>4.8770000000000007</v>
      </c>
      <c r="J2772" s="169">
        <v>1.1386499292900001</v>
      </c>
      <c r="L2772" s="170">
        <v>0.1523076334</v>
      </c>
      <c r="M2772" s="170">
        <v>0.17704429589000001</v>
      </c>
      <c r="N2772" s="170">
        <v>7.7747999999999998E-2</v>
      </c>
      <c r="O2772" s="170">
        <v>0.73155000000000003</v>
      </c>
      <c r="Q2772" s="69">
        <v>5.6375000000000002</v>
      </c>
      <c r="S2772" s="116">
        <v>0.11814167</v>
      </c>
      <c r="T2772" s="116">
        <v>0.11377442</v>
      </c>
      <c r="U2772" s="116">
        <v>4.3625775E-3</v>
      </c>
      <c r="V2772" s="199">
        <v>4.6652760000000002E-6</v>
      </c>
      <c r="X2772" s="69">
        <v>2.5446494999999998E-4</v>
      </c>
    </row>
    <row r="2773" spans="1:24" ht="14.4">
      <c r="A2773" t="s">
        <v>1219</v>
      </c>
      <c r="B2773" s="112" t="s">
        <v>1184</v>
      </c>
      <c r="C2773" s="113" t="str">
        <f t="shared" si="516"/>
        <v>P.030.66.300</v>
      </c>
      <c r="D2773" t="s">
        <v>1328</v>
      </c>
      <c r="E2773" s="112" t="s">
        <v>362</v>
      </c>
      <c r="F2773" s="115" t="str">
        <f t="shared" si="517"/>
        <v>Pyrazoles (n=2, std=3.47)</v>
      </c>
      <c r="G2773" s="146">
        <v>18.152000000000001</v>
      </c>
      <c r="J2773" s="169">
        <v>5.3603183399999992</v>
      </c>
      <c r="L2773" s="170">
        <v>0.69544141799999992</v>
      </c>
      <c r="M2773" s="170">
        <v>1.5603999220000002</v>
      </c>
      <c r="N2773" s="170">
        <v>0.38167699999999999</v>
      </c>
      <c r="O2773" s="170">
        <v>2.7227999999999999</v>
      </c>
      <c r="Q2773" s="69">
        <v>20.295000000000002</v>
      </c>
      <c r="S2773" s="116">
        <v>0.72959056</v>
      </c>
      <c r="T2773" s="116">
        <v>0.70758105000000004</v>
      </c>
      <c r="U2773" s="116">
        <v>2.1978050999999998E-2</v>
      </c>
      <c r="V2773" s="199">
        <v>3.1463123999999999E-5</v>
      </c>
      <c r="X2773" s="69">
        <v>1.3936953E-3</v>
      </c>
    </row>
    <row r="2774" spans="1:24" ht="14.4">
      <c r="A2774" t="s">
        <v>1220</v>
      </c>
      <c r="B2774" s="112" t="s">
        <v>1184</v>
      </c>
      <c r="C2774" s="113" t="str">
        <f t="shared" si="516"/>
        <v>P.030.66.400</v>
      </c>
      <c r="D2774" t="s">
        <v>1328</v>
      </c>
      <c r="E2774" s="112" t="s">
        <v>362</v>
      </c>
      <c r="F2774" s="115" t="str">
        <f t="shared" si="517"/>
        <v>Pyridazines and derivatives (n=2, std=0.00)</v>
      </c>
      <c r="G2774" s="146">
        <v>12.695</v>
      </c>
      <c r="J2774" s="169">
        <v>4.3222103601999997</v>
      </c>
      <c r="L2774" s="170">
        <v>0.72247296900000002</v>
      </c>
      <c r="M2774" s="170">
        <v>1.3363433912</v>
      </c>
      <c r="N2774" s="170">
        <v>0.35914400000000002</v>
      </c>
      <c r="O2774" s="170">
        <v>1.90425</v>
      </c>
      <c r="Q2774" s="69">
        <v>16.236000000000001</v>
      </c>
      <c r="S2774" s="116">
        <v>0.55255162999999996</v>
      </c>
      <c r="T2774" s="116">
        <v>0.53663766000000002</v>
      </c>
      <c r="U2774" s="116">
        <v>1.5881044E-2</v>
      </c>
      <c r="V2774" s="199">
        <v>3.2923967999999998E-5</v>
      </c>
      <c r="X2774" s="69">
        <v>1.1532996E-3</v>
      </c>
    </row>
    <row r="2775" spans="1:24" ht="14.4">
      <c r="A2775" t="s">
        <v>1221</v>
      </c>
      <c r="B2775" s="112" t="s">
        <v>1184</v>
      </c>
      <c r="C2775" s="113" t="str">
        <f t="shared" si="516"/>
        <v>P.030.66.500</v>
      </c>
      <c r="D2775" t="s">
        <v>1328</v>
      </c>
      <c r="E2775" s="112" t="s">
        <v>362</v>
      </c>
      <c r="F2775" s="115" t="str">
        <f t="shared" si="517"/>
        <v>Pyridines and derivatives (class) (n=2, std=1.64)</v>
      </c>
      <c r="G2775" s="146">
        <v>9.7430000000000003</v>
      </c>
      <c r="J2775" s="169">
        <v>2.5074148731800001</v>
      </c>
      <c r="L2775" s="170">
        <v>0.44281439300000003</v>
      </c>
      <c r="M2775" s="170">
        <v>0.38966148018000002</v>
      </c>
      <c r="N2775" s="170">
        <v>0.21348899999999998</v>
      </c>
      <c r="O2775" s="170">
        <v>1.4614499999999999</v>
      </c>
      <c r="Q2775" s="69">
        <v>10.5985</v>
      </c>
      <c r="S2775" s="116">
        <v>0.25830905999999998</v>
      </c>
      <c r="T2775" s="116">
        <v>0.24914131</v>
      </c>
      <c r="U2775" s="116">
        <v>9.1492757000000008E-3</v>
      </c>
      <c r="V2775" s="199">
        <v>1.8472607999999998E-5</v>
      </c>
      <c r="X2775" s="69">
        <v>6.5801186000000005E-4</v>
      </c>
    </row>
    <row r="2776" spans="1:24" ht="14.4">
      <c r="B2776" s="112"/>
      <c r="C2776" s="113"/>
      <c r="D2776" s="1" t="s">
        <v>2082</v>
      </c>
      <c r="E2776" s="112"/>
      <c r="Q2776"/>
      <c r="V2776" s="3"/>
    </row>
    <row r="2777" spans="1:24" ht="14.4">
      <c r="B2777" s="112"/>
      <c r="C2777" s="113"/>
      <c r="D2777" s="111" t="s">
        <v>1548</v>
      </c>
      <c r="E2777" s="112"/>
      <c r="Q2777"/>
      <c r="V2777" s="3"/>
    </row>
    <row r="2778" spans="1:24" ht="14.4">
      <c r="A2778" t="s">
        <v>2963</v>
      </c>
      <c r="B2778" s="112" t="s">
        <v>1437</v>
      </c>
      <c r="C2778" s="113" t="str">
        <f t="shared" si="516"/>
        <v>Q.010.10.101</v>
      </c>
      <c r="D2778" t="s">
        <v>1548</v>
      </c>
      <c r="E2778" s="112" t="s">
        <v>362</v>
      </c>
      <c r="F2778" s="115" t="str">
        <f t="shared" si="517"/>
        <v>Carbon Dioxide (CO2), fossil, direct emissions (scope1 and downstream)</v>
      </c>
      <c r="G2778" s="146">
        <v>1</v>
      </c>
      <c r="J2778" s="169">
        <v>0.15</v>
      </c>
      <c r="L2778" s="170">
        <v>0</v>
      </c>
      <c r="M2778" s="170">
        <v>0</v>
      </c>
      <c r="N2778" s="170">
        <v>0</v>
      </c>
      <c r="O2778" s="170">
        <v>0.15</v>
      </c>
      <c r="Q2778" s="69">
        <v>0</v>
      </c>
      <c r="S2778" s="116">
        <v>1.6236180999999999E-2</v>
      </c>
      <c r="T2778" s="116">
        <v>1.5479039999999999E-2</v>
      </c>
      <c r="U2778" s="116">
        <v>7.5714068999999996E-4</v>
      </c>
      <c r="V2778" s="116">
        <v>0</v>
      </c>
      <c r="X2778" s="172">
        <v>2.7882653000000001E-5</v>
      </c>
    </row>
    <row r="2779" spans="1:24" ht="14.4">
      <c r="A2779" t="s">
        <v>2964</v>
      </c>
      <c r="B2779" s="112" t="s">
        <v>1437</v>
      </c>
      <c r="C2779" s="113" t="str">
        <f t="shared" si="516"/>
        <v>Q.010.10.102</v>
      </c>
      <c r="D2779" t="s">
        <v>1548</v>
      </c>
      <c r="E2779" s="112" t="s">
        <v>362</v>
      </c>
      <c r="F2779" s="115" t="str">
        <f t="shared" si="517"/>
        <v>Carbon Dioxide (CO2), biogenic, direct emissions (scope1 and downstream)</v>
      </c>
      <c r="G2779" s="146">
        <v>0</v>
      </c>
      <c r="J2779" s="169">
        <v>0</v>
      </c>
      <c r="L2779" s="170">
        <v>0</v>
      </c>
      <c r="M2779" s="170">
        <v>0</v>
      </c>
      <c r="N2779" s="170">
        <v>0</v>
      </c>
      <c r="O2779" s="170">
        <v>0</v>
      </c>
      <c r="Q2779" s="69">
        <v>0</v>
      </c>
      <c r="S2779" s="116">
        <v>0</v>
      </c>
      <c r="T2779" s="116">
        <v>0</v>
      </c>
      <c r="U2779" s="116">
        <v>0</v>
      </c>
      <c r="V2779" s="116">
        <v>0</v>
      </c>
      <c r="X2779" s="69">
        <v>0</v>
      </c>
    </row>
    <row r="2780" spans="1:24" ht="14.4">
      <c r="A2780" t="s">
        <v>2965</v>
      </c>
      <c r="B2780" s="112" t="s">
        <v>1437</v>
      </c>
      <c r="C2780" s="113" t="str">
        <f t="shared" si="516"/>
        <v>Q.010.10.103</v>
      </c>
      <c r="D2780" t="s">
        <v>1548</v>
      </c>
      <c r="E2780" s="112" t="s">
        <v>362</v>
      </c>
      <c r="F2780" s="115" t="str">
        <f t="shared" si="517"/>
        <v>Methane (CH4), fossil, direct emissions (scope1 and downstream)</v>
      </c>
      <c r="G2780" s="146">
        <v>29.8</v>
      </c>
      <c r="J2780" s="169">
        <v>4.5432224165999999</v>
      </c>
      <c r="L2780" s="170">
        <v>7.2298368000000002E-2</v>
      </c>
      <c r="M2780" s="170">
        <v>9.240486E-4</v>
      </c>
      <c r="N2780" s="170">
        <v>0</v>
      </c>
      <c r="O2780" s="170">
        <v>4.47</v>
      </c>
      <c r="Q2780" s="69">
        <v>0</v>
      </c>
      <c r="S2780" s="116">
        <v>0.58442313999999995</v>
      </c>
      <c r="T2780" s="116">
        <v>0.55711200000000005</v>
      </c>
      <c r="U2780" s="116">
        <v>2.7311143999999999E-2</v>
      </c>
      <c r="V2780" s="116">
        <v>0</v>
      </c>
      <c r="X2780" s="69">
        <v>8.4976590000000003E-4</v>
      </c>
    </row>
    <row r="2781" spans="1:24" ht="14.4">
      <c r="A2781" t="s">
        <v>2966</v>
      </c>
      <c r="B2781" s="112" t="s">
        <v>1437</v>
      </c>
      <c r="C2781" s="113" t="str">
        <f t="shared" si="516"/>
        <v>Q.010.10.104</v>
      </c>
      <c r="D2781" t="s">
        <v>1548</v>
      </c>
      <c r="E2781" s="112" t="s">
        <v>362</v>
      </c>
      <c r="F2781" s="115" t="str">
        <f t="shared" si="517"/>
        <v>Methane (CH4), biogenic, direct emissions (scope1 and downstream)</v>
      </c>
      <c r="G2781" s="146">
        <v>27</v>
      </c>
      <c r="J2781" s="169">
        <v>4.1232224166</v>
      </c>
      <c r="L2781" s="170">
        <v>7.2298368000000002E-2</v>
      </c>
      <c r="M2781" s="170">
        <v>9.240486E-4</v>
      </c>
      <c r="N2781" s="170">
        <v>0</v>
      </c>
      <c r="O2781" s="170">
        <v>4.05</v>
      </c>
      <c r="Q2781" s="69">
        <v>0</v>
      </c>
      <c r="S2781" s="116">
        <v>0.54058693000000002</v>
      </c>
      <c r="T2781" s="116">
        <v>0.51541199999999998</v>
      </c>
      <c r="U2781" s="116">
        <v>2.5174927E-2</v>
      </c>
      <c r="V2781" s="116">
        <v>0</v>
      </c>
      <c r="X2781" s="69">
        <v>7.7169447000000003E-4</v>
      </c>
    </row>
    <row r="2782" spans="1:24" ht="14.4">
      <c r="A2782" t="s">
        <v>2967</v>
      </c>
      <c r="B2782" s="112" t="s">
        <v>1437</v>
      </c>
      <c r="C2782" s="113" t="str">
        <f t="shared" si="516"/>
        <v>Q.010.10.105</v>
      </c>
      <c r="D2782" t="s">
        <v>1548</v>
      </c>
      <c r="E2782" s="112" t="s">
        <v>362</v>
      </c>
      <c r="F2782" s="115" t="str">
        <f t="shared" si="517"/>
        <v>Carbon Monoxide (CO), fossil, direct emissions (scope1 and downstream)</v>
      </c>
      <c r="G2782" s="146">
        <v>0</v>
      </c>
      <c r="J2782" s="169">
        <v>0.27913798737000001</v>
      </c>
      <c r="L2782" s="170">
        <v>0.27907199999999999</v>
      </c>
      <c r="M2782" s="170">
        <v>6.5987370000000002E-5</v>
      </c>
      <c r="N2782" s="170">
        <v>0</v>
      </c>
      <c r="O2782" s="170">
        <v>0</v>
      </c>
      <c r="Q2782" s="69">
        <v>0</v>
      </c>
      <c r="S2782" s="116">
        <v>0</v>
      </c>
      <c r="T2782" s="116">
        <v>0</v>
      </c>
      <c r="U2782" s="116">
        <v>0</v>
      </c>
      <c r="V2782" s="116">
        <v>0</v>
      </c>
      <c r="X2782" s="172">
        <v>5.3353858000000003E-5</v>
      </c>
    </row>
    <row r="2783" spans="1:24" ht="14.4">
      <c r="A2783" t="s">
        <v>2968</v>
      </c>
      <c r="B2783" s="112" t="s">
        <v>1437</v>
      </c>
      <c r="C2783" s="113" t="str">
        <f t="shared" si="516"/>
        <v>Q.010.10.106</v>
      </c>
      <c r="D2783" t="s">
        <v>1548</v>
      </c>
      <c r="E2783" s="112" t="s">
        <v>362</v>
      </c>
      <c r="F2783" s="115" t="str">
        <f t="shared" si="517"/>
        <v>Carbon monoxide (CO), biogenic, direct emissions (scope1 and downstream)</v>
      </c>
      <c r="G2783" s="146">
        <v>0</v>
      </c>
      <c r="J2783" s="169">
        <v>6.5987370000000002E-5</v>
      </c>
      <c r="L2783" s="170">
        <v>0</v>
      </c>
      <c r="M2783" s="170">
        <v>6.5987370000000002E-5</v>
      </c>
      <c r="N2783" s="170">
        <v>0</v>
      </c>
      <c r="O2783" s="170">
        <v>0</v>
      </c>
      <c r="Q2783" s="69">
        <v>0</v>
      </c>
      <c r="S2783" s="116">
        <v>0</v>
      </c>
      <c r="T2783" s="116">
        <v>0</v>
      </c>
      <c r="U2783" s="116">
        <v>0</v>
      </c>
      <c r="V2783" s="116">
        <v>0</v>
      </c>
      <c r="X2783" s="172">
        <v>7.7295484000000004E-9</v>
      </c>
    </row>
    <row r="2784" spans="1:24" ht="14.4">
      <c r="A2784" t="s">
        <v>2969</v>
      </c>
      <c r="B2784" s="112" t="s">
        <v>1437</v>
      </c>
      <c r="C2784" s="113" t="str">
        <f t="shared" si="516"/>
        <v>Q.010.10.107</v>
      </c>
      <c r="D2784" t="s">
        <v>1548</v>
      </c>
      <c r="E2784" s="112" t="s">
        <v>362</v>
      </c>
      <c r="F2784" s="115" t="str">
        <f t="shared" si="517"/>
        <v>Nitrous oxide (N2O), direct emissions (scope1 and downstream)</v>
      </c>
      <c r="G2784" s="146">
        <v>273.00000000000006</v>
      </c>
      <c r="J2784" s="169">
        <v>40.953465720000004</v>
      </c>
      <c r="L2784" s="170">
        <v>3.4657199999999998E-3</v>
      </c>
      <c r="M2784" s="170">
        <v>0</v>
      </c>
      <c r="N2784" s="170">
        <v>0</v>
      </c>
      <c r="O2784" s="170">
        <v>40.950000000000003</v>
      </c>
      <c r="Q2784" s="69">
        <v>0</v>
      </c>
      <c r="S2784" s="116">
        <v>4.9432910000000003</v>
      </c>
      <c r="T2784" s="116">
        <v>4.7177711999999996</v>
      </c>
      <c r="U2784" s="116">
        <v>0.22551977000000001</v>
      </c>
      <c r="V2784" s="116">
        <v>0</v>
      </c>
      <c r="X2784" s="69">
        <v>7.6142576999999999E-3</v>
      </c>
    </row>
    <row r="2785" spans="1:24" ht="14.4">
      <c r="A2785" t="s">
        <v>2970</v>
      </c>
      <c r="B2785" s="112" t="s">
        <v>1437</v>
      </c>
      <c r="C2785" s="113" t="str">
        <f t="shared" si="516"/>
        <v>Q.010.10.109</v>
      </c>
      <c r="D2785" t="s">
        <v>1548</v>
      </c>
      <c r="E2785" s="112" t="s">
        <v>362</v>
      </c>
      <c r="F2785" s="115" t="str">
        <f t="shared" si="517"/>
        <v>Butane (C4H10), direct emissions (scope1 and downstream)</v>
      </c>
      <c r="G2785" s="146">
        <v>6.0000000000000001E-3</v>
      </c>
      <c r="J2785" s="169">
        <v>3.6424633783160001</v>
      </c>
      <c r="L2785" s="170">
        <v>3.6415588572000002</v>
      </c>
      <c r="M2785" s="170">
        <v>4.5211160000000002E-6</v>
      </c>
      <c r="N2785" s="170">
        <v>0</v>
      </c>
      <c r="O2785" s="170">
        <v>8.9999999999999998E-4</v>
      </c>
      <c r="Q2785" s="69">
        <v>0</v>
      </c>
      <c r="S2785" s="116">
        <v>8.0287199999999996E-3</v>
      </c>
      <c r="T2785" s="116">
        <v>1.7013600000000001E-3</v>
      </c>
      <c r="U2785" s="116">
        <v>6.3273599999999998E-3</v>
      </c>
      <c r="V2785" s="116">
        <v>0</v>
      </c>
      <c r="X2785" s="69">
        <v>6.9634633000000001E-4</v>
      </c>
    </row>
    <row r="2786" spans="1:24" ht="14.4">
      <c r="A2786" t="s">
        <v>2971</v>
      </c>
      <c r="B2786" s="112" t="s">
        <v>1437</v>
      </c>
      <c r="C2786" s="113" t="str">
        <f t="shared" si="516"/>
        <v>Q.010.10.110</v>
      </c>
      <c r="D2786" t="s">
        <v>1548</v>
      </c>
      <c r="E2786" s="112" t="s">
        <v>362</v>
      </c>
      <c r="F2786" s="115" t="str">
        <f t="shared" si="517"/>
        <v>Ethane (C2H6), direct emissions (scope1 and downstream)</v>
      </c>
      <c r="G2786" s="146">
        <v>0.437</v>
      </c>
      <c r="J2786" s="169">
        <v>1.3389481669500001</v>
      </c>
      <c r="L2786" s="170">
        <v>1.2733575480000001</v>
      </c>
      <c r="M2786" s="170">
        <v>4.0618950000000002E-5</v>
      </c>
      <c r="N2786" s="170">
        <v>0</v>
      </c>
      <c r="O2786" s="170">
        <v>6.5549999999999997E-2</v>
      </c>
      <c r="Q2786" s="69">
        <v>0</v>
      </c>
      <c r="S2786" s="116">
        <v>2.070864E-3</v>
      </c>
      <c r="T2786" s="116">
        <v>4.4035199999999997E-4</v>
      </c>
      <c r="U2786" s="116">
        <v>1.630512E-3</v>
      </c>
      <c r="V2786" s="116">
        <v>0</v>
      </c>
      <c r="X2786" s="69">
        <v>2.5578575E-4</v>
      </c>
    </row>
    <row r="2787" spans="1:24" ht="14.4">
      <c r="A2787" t="s">
        <v>2972</v>
      </c>
      <c r="B2787" s="112" t="s">
        <v>1437</v>
      </c>
      <c r="C2787" s="113" t="str">
        <f t="shared" si="516"/>
        <v>Q.010.10.111</v>
      </c>
      <c r="D2787" t="s">
        <v>1548</v>
      </c>
      <c r="E2787" s="112" t="s">
        <v>362</v>
      </c>
      <c r="F2787" s="115" t="str">
        <f t="shared" si="517"/>
        <v>Pentane (C5H12), direct emissions (scope1 and downstream)</v>
      </c>
      <c r="G2787" s="146">
        <v>0</v>
      </c>
      <c r="J2787" s="169">
        <v>4.0820950947635</v>
      </c>
      <c r="L2787" s="170">
        <v>4.0820938660800001</v>
      </c>
      <c r="M2787" s="170">
        <v>1.2286835000000001E-6</v>
      </c>
      <c r="N2787" s="170">
        <v>0</v>
      </c>
      <c r="O2787" s="170">
        <v>0</v>
      </c>
      <c r="Q2787" s="69">
        <v>0</v>
      </c>
      <c r="S2787" s="116">
        <v>1.0367908E-2</v>
      </c>
      <c r="T2787" s="116">
        <v>2.2017600000000001E-3</v>
      </c>
      <c r="U2787" s="116">
        <v>8.1661482000000007E-3</v>
      </c>
      <c r="V2787" s="116">
        <v>0</v>
      </c>
      <c r="X2787" s="69">
        <v>7.8033989999999999E-4</v>
      </c>
    </row>
    <row r="2788" spans="1:24" ht="14.4">
      <c r="A2788" t="s">
        <v>2973</v>
      </c>
      <c r="B2788" s="112" t="s">
        <v>1437</v>
      </c>
      <c r="C2788" s="113" t="str">
        <f t="shared" si="516"/>
        <v>Q.010.10.112</v>
      </c>
      <c r="D2788" t="s">
        <v>1548</v>
      </c>
      <c r="E2788" s="112" t="s">
        <v>362</v>
      </c>
      <c r="F2788" s="115" t="str">
        <f t="shared" si="517"/>
        <v>Propane (C3H8), direct emissions (scope1 and downstream)</v>
      </c>
      <c r="G2788" s="146">
        <v>0.02</v>
      </c>
      <c r="J2788" s="169">
        <v>1.8208302588349998</v>
      </c>
      <c r="L2788" s="170">
        <v>1.81782081576</v>
      </c>
      <c r="M2788" s="170">
        <v>9.4430749999999994E-6</v>
      </c>
      <c r="N2788" s="170">
        <v>0</v>
      </c>
      <c r="O2788" s="170">
        <v>3.0000000000000001E-3</v>
      </c>
      <c r="Q2788" s="69">
        <v>0</v>
      </c>
      <c r="S2788" s="116">
        <v>3.6368559999999999E-3</v>
      </c>
      <c r="T2788" s="116">
        <v>7.7061600000000001E-4</v>
      </c>
      <c r="U2788" s="116">
        <v>2.8662399999999999E-3</v>
      </c>
      <c r="V2788" s="116">
        <v>0</v>
      </c>
      <c r="X2788" s="69">
        <v>3.4813016E-4</v>
      </c>
    </row>
    <row r="2789" spans="1:24" ht="14.4">
      <c r="A2789" t="s">
        <v>2974</v>
      </c>
      <c r="B2789" s="112" t="s">
        <v>1437</v>
      </c>
      <c r="C2789" s="113" t="str">
        <f t="shared" si="516"/>
        <v>Q.010.10.113</v>
      </c>
      <c r="D2789" t="s">
        <v>1548</v>
      </c>
      <c r="E2789" s="112" t="s">
        <v>362</v>
      </c>
      <c r="F2789" s="115" t="str">
        <f t="shared" si="517"/>
        <v>Sulfur hexafluoride (SF6), direct emissions (scope1 and downstream)</v>
      </c>
      <c r="G2789" s="146">
        <v>25200</v>
      </c>
      <c r="J2789" s="169">
        <v>3780.0002407787661</v>
      </c>
      <c r="L2789" s="170">
        <v>2.7034560000000001E-6</v>
      </c>
      <c r="M2789" s="170">
        <v>2.3807531000000001E-4</v>
      </c>
      <c r="N2789" s="170">
        <v>0</v>
      </c>
      <c r="O2789" s="170">
        <v>3780</v>
      </c>
      <c r="Q2789" s="69">
        <v>0</v>
      </c>
      <c r="S2789" s="116">
        <v>423.39573999999999</v>
      </c>
      <c r="T2789" s="116">
        <v>403.65600000000001</v>
      </c>
      <c r="U2789" s="116">
        <v>19.739740999999999</v>
      </c>
      <c r="V2789" s="116">
        <v>0</v>
      </c>
      <c r="X2789" s="69">
        <v>0.70264289999999996</v>
      </c>
    </row>
    <row r="2790" spans="1:24" ht="14.4">
      <c r="A2790" t="s">
        <v>2975</v>
      </c>
      <c r="B2790" s="112" t="s">
        <v>1437</v>
      </c>
      <c r="C2790" s="113" t="str">
        <f t="shared" si="516"/>
        <v>Q.010.10.114</v>
      </c>
      <c r="D2790" t="s">
        <v>1548</v>
      </c>
      <c r="E2790" s="112" t="s">
        <v>362</v>
      </c>
      <c r="F2790" s="115" t="str">
        <f t="shared" si="517"/>
        <v>Tetrafluoroethane, HFC-134a ( direct emissions (scope1 and downstream)</v>
      </c>
      <c r="G2790" s="146">
        <v>1530</v>
      </c>
      <c r="J2790" s="169">
        <v>229.51231985877999</v>
      </c>
      <c r="L2790" s="170">
        <v>1.0896967280000001E-2</v>
      </c>
      <c r="M2790" s="170">
        <v>1.4228915000000001E-3</v>
      </c>
      <c r="N2790" s="170">
        <v>0</v>
      </c>
      <c r="O2790" s="170">
        <v>229.5</v>
      </c>
      <c r="Q2790" s="69">
        <v>0</v>
      </c>
      <c r="S2790" s="116">
        <v>25.196818</v>
      </c>
      <c r="T2790" s="116">
        <v>24.023250000000001</v>
      </c>
      <c r="U2790" s="116">
        <v>1.1735679000000001</v>
      </c>
      <c r="V2790" s="116">
        <v>0</v>
      </c>
      <c r="X2790" s="69">
        <v>4.2675176000000002E-2</v>
      </c>
    </row>
    <row r="2791" spans="1:24" ht="14.4">
      <c r="A2791" t="s">
        <v>2976</v>
      </c>
      <c r="B2791" s="112" t="s">
        <v>1437</v>
      </c>
      <c r="C2791" s="113" t="str">
        <f t="shared" si="516"/>
        <v>Q.010.10.115</v>
      </c>
      <c r="D2791" t="s">
        <v>1548</v>
      </c>
      <c r="E2791" s="112" t="s">
        <v>362</v>
      </c>
      <c r="F2791" s="115" t="str">
        <f t="shared" si="517"/>
        <v>Trifluoroethane, HFC-143a ( direct emissions (scope1 and downstream)</v>
      </c>
      <c r="G2791" s="146">
        <v>5810</v>
      </c>
      <c r="J2791" s="169">
        <v>871.5</v>
      </c>
      <c r="L2791" s="170">
        <v>0</v>
      </c>
      <c r="M2791" s="170">
        <v>0</v>
      </c>
      <c r="N2791" s="170">
        <v>0</v>
      </c>
      <c r="O2791" s="170">
        <v>871.5</v>
      </c>
      <c r="Q2791" s="69">
        <v>0</v>
      </c>
      <c r="S2791" s="116">
        <v>89.399073999999999</v>
      </c>
      <c r="T2791" s="116">
        <v>85.234800000000007</v>
      </c>
      <c r="U2791" s="116">
        <v>4.1642738000000001</v>
      </c>
      <c r="V2791" s="116">
        <v>0</v>
      </c>
      <c r="X2791" s="69">
        <v>0.16199822</v>
      </c>
    </row>
    <row r="2792" spans="1:24" ht="14.4">
      <c r="A2792" t="s">
        <v>2977</v>
      </c>
      <c r="B2792" s="112" t="s">
        <v>1437</v>
      </c>
      <c r="C2792" s="113" t="str">
        <f t="shared" si="516"/>
        <v>Q.010.10.116</v>
      </c>
      <c r="D2792" t="s">
        <v>1548</v>
      </c>
      <c r="E2792" s="112" t="s">
        <v>362</v>
      </c>
      <c r="F2792" s="115" t="str">
        <f t="shared" si="517"/>
        <v>Difluoromethane, HFC32 ( direct emissions (scope1 and downstream)</v>
      </c>
      <c r="G2792" s="146">
        <v>771.00000000000011</v>
      </c>
      <c r="J2792" s="169">
        <v>115.65028491495001</v>
      </c>
      <c r="L2792" s="170">
        <v>1.81872E-4</v>
      </c>
      <c r="M2792" s="170">
        <v>1.0304295000000001E-4</v>
      </c>
      <c r="N2792" s="170">
        <v>0</v>
      </c>
      <c r="O2792" s="170">
        <v>115.65</v>
      </c>
      <c r="Q2792" s="69">
        <v>0</v>
      </c>
      <c r="S2792" s="116">
        <v>13.262672999999999</v>
      </c>
      <c r="T2792" s="116">
        <v>12.64344</v>
      </c>
      <c r="U2792" s="116">
        <v>0.61923289999999998</v>
      </c>
      <c r="V2792" s="116">
        <v>0</v>
      </c>
      <c r="X2792" s="69">
        <v>2.1497657999999999E-2</v>
      </c>
    </row>
    <row r="2793" spans="1:24" ht="14.4">
      <c r="A2793" t="s">
        <v>2978</v>
      </c>
      <c r="B2793" s="112" t="s">
        <v>1437</v>
      </c>
      <c r="C2793" s="113" t="str">
        <f t="shared" si="516"/>
        <v>Q.010.10.117</v>
      </c>
      <c r="D2793" t="s">
        <v>1548</v>
      </c>
      <c r="E2793" s="112" t="s">
        <v>362</v>
      </c>
      <c r="F2793" s="115" t="str">
        <f t="shared" si="517"/>
        <v>Tetrafluoropropene, HFO-1234yf ( direct emissions (scope1 and downstream)</v>
      </c>
      <c r="G2793" s="146">
        <v>0.501</v>
      </c>
      <c r="J2793" s="169">
        <v>7.5154976048599997E-2</v>
      </c>
      <c r="L2793" s="170">
        <v>4.2022799999999999E-6</v>
      </c>
      <c r="M2793" s="170">
        <v>7.7376860000000003E-7</v>
      </c>
      <c r="N2793" s="170">
        <v>0</v>
      </c>
      <c r="O2793" s="170">
        <v>7.5149999999999995E-2</v>
      </c>
      <c r="Q2793" s="69">
        <v>0</v>
      </c>
      <c r="S2793" s="116">
        <v>0</v>
      </c>
      <c r="T2793" s="116">
        <v>0</v>
      </c>
      <c r="U2793" s="116">
        <v>0</v>
      </c>
      <c r="V2793" s="116">
        <v>0</v>
      </c>
      <c r="X2793" s="172">
        <v>1.3972080999999999E-5</v>
      </c>
    </row>
    <row r="2794" spans="1:24" ht="14.4">
      <c r="A2794" t="s">
        <v>2979</v>
      </c>
      <c r="B2794" s="112" t="s">
        <v>1437</v>
      </c>
      <c r="C2794" s="113" t="str">
        <f t="shared" si="516"/>
        <v>Q.010.30.100</v>
      </c>
      <c r="D2794" t="s">
        <v>1548</v>
      </c>
      <c r="E2794" s="112" t="s">
        <v>362</v>
      </c>
      <c r="F2794" s="115" t="str">
        <f t="shared" si="517"/>
        <v>Sulfur Dioxide (SO2), direct emissions (scope1 and downstream)</v>
      </c>
      <c r="G2794" s="146">
        <v>0</v>
      </c>
      <c r="J2794" s="169">
        <v>10.0215</v>
      </c>
      <c r="L2794" s="170">
        <v>0</v>
      </c>
      <c r="M2794" s="170">
        <v>10.0215</v>
      </c>
      <c r="N2794" s="170">
        <v>0</v>
      </c>
      <c r="O2794" s="170">
        <v>0</v>
      </c>
      <c r="Q2794" s="69">
        <v>0</v>
      </c>
      <c r="S2794" s="116">
        <v>3.0930848000000002</v>
      </c>
      <c r="T2794" s="116">
        <v>3.0357599999999998</v>
      </c>
      <c r="U2794" s="116">
        <v>5.7324800000000002E-2</v>
      </c>
      <c r="V2794" s="116">
        <v>0</v>
      </c>
      <c r="X2794" s="69">
        <v>2.7604321999999998E-3</v>
      </c>
    </row>
    <row r="2795" spans="1:24" ht="14.4">
      <c r="A2795" t="s">
        <v>2980</v>
      </c>
      <c r="B2795" s="112" t="s">
        <v>1437</v>
      </c>
      <c r="C2795" s="113" t="str">
        <f t="shared" si="516"/>
        <v>Q.010.30.101</v>
      </c>
      <c r="D2795" t="s">
        <v>1548</v>
      </c>
      <c r="E2795" s="112" t="s">
        <v>362</v>
      </c>
      <c r="F2795" s="115" t="str">
        <f t="shared" si="517"/>
        <v>Ammonia (NH3), direct emissions (scope1 and downstream)</v>
      </c>
      <c r="G2795" s="146">
        <v>0</v>
      </c>
      <c r="J2795" s="169">
        <v>23.020230000000002</v>
      </c>
      <c r="L2795" s="170">
        <v>0</v>
      </c>
      <c r="M2795" s="170">
        <v>23.020230000000002</v>
      </c>
      <c r="N2795" s="170">
        <v>0</v>
      </c>
      <c r="O2795" s="170">
        <v>0</v>
      </c>
      <c r="Q2795" s="69">
        <v>0</v>
      </c>
      <c r="S2795" s="116">
        <v>2.6311664000000001</v>
      </c>
      <c r="T2795" s="116">
        <v>2.5186799999999998</v>
      </c>
      <c r="U2795" s="116">
        <v>0.1124864</v>
      </c>
      <c r="V2795" s="116">
        <v>0</v>
      </c>
      <c r="X2795" s="69">
        <v>9.5438911999999997E-3</v>
      </c>
    </row>
    <row r="2796" spans="1:24" ht="14.4">
      <c r="A2796" t="s">
        <v>2981</v>
      </c>
      <c r="B2796" s="112" t="s">
        <v>1437</v>
      </c>
      <c r="C2796" s="113" t="str">
        <f t="shared" si="516"/>
        <v>Q.010.30.102</v>
      </c>
      <c r="D2796" t="s">
        <v>1548</v>
      </c>
      <c r="E2796" s="112" t="s">
        <v>362</v>
      </c>
      <c r="F2796" s="115" t="str">
        <f t="shared" si="517"/>
        <v>Nitrate (NO3), direct emissions (scope1 and downstream)</v>
      </c>
      <c r="G2796" s="146">
        <v>0</v>
      </c>
      <c r="J2796" s="169">
        <v>5.4015507999999999</v>
      </c>
      <c r="L2796" s="170">
        <v>0</v>
      </c>
      <c r="M2796" s="170">
        <v>5.4015507999999999</v>
      </c>
      <c r="N2796" s="170">
        <v>0</v>
      </c>
      <c r="O2796" s="170">
        <v>0</v>
      </c>
      <c r="Q2796" s="69">
        <v>0</v>
      </c>
      <c r="S2796" s="116">
        <v>0.89151972000000002</v>
      </c>
      <c r="T2796" s="116">
        <v>0.85022964000000001</v>
      </c>
      <c r="U2796" s="116">
        <v>4.129008E-2</v>
      </c>
      <c r="V2796" s="116">
        <v>0</v>
      </c>
      <c r="X2796" s="69">
        <v>7.0580911000000005E-4</v>
      </c>
    </row>
    <row r="2797" spans="1:24" ht="14.4">
      <c r="A2797" t="s">
        <v>2982</v>
      </c>
      <c r="B2797" s="112" t="s">
        <v>1437</v>
      </c>
      <c r="C2797" s="113" t="str">
        <f t="shared" si="516"/>
        <v>Q.010.30.103</v>
      </c>
      <c r="D2797" t="s">
        <v>1548</v>
      </c>
      <c r="E2797" s="112" t="s">
        <v>362</v>
      </c>
      <c r="F2797" s="115" t="str">
        <f t="shared" si="517"/>
        <v>Nitrogen Oxides (NOx), direct emissions (scope1 and downstream)</v>
      </c>
      <c r="G2797" s="146">
        <v>0</v>
      </c>
      <c r="J2797" s="169">
        <v>13.40034</v>
      </c>
      <c r="L2797" s="170">
        <v>6.12</v>
      </c>
      <c r="M2797" s="170">
        <v>7.2803399999999998</v>
      </c>
      <c r="N2797" s="170">
        <v>0</v>
      </c>
      <c r="O2797" s="170">
        <v>0</v>
      </c>
      <c r="Q2797" s="69">
        <v>0</v>
      </c>
      <c r="S2797" s="116">
        <v>1.2249479000000001</v>
      </c>
      <c r="T2797" s="116">
        <v>1.1694348000000001</v>
      </c>
      <c r="U2797" s="116">
        <v>5.5513119999999999E-2</v>
      </c>
      <c r="V2797" s="116">
        <v>0</v>
      </c>
      <c r="X2797" s="69">
        <v>3.7195661000000001E-3</v>
      </c>
    </row>
    <row r="2798" spans="1:24" ht="14.4">
      <c r="A2798" t="s">
        <v>2983</v>
      </c>
      <c r="B2798" s="112" t="s">
        <v>1437</v>
      </c>
      <c r="C2798" s="113" t="str">
        <f t="shared" si="516"/>
        <v>Q.010.30.104</v>
      </c>
      <c r="D2798" t="s">
        <v>1548</v>
      </c>
      <c r="E2798" s="112" t="s">
        <v>362</v>
      </c>
      <c r="F2798" s="115" t="str">
        <f t="shared" si="517"/>
        <v>Non-methane volatile organic compounds (NMVOC), direct emissions (scope1 and downstre</v>
      </c>
      <c r="G2798" s="146">
        <v>0</v>
      </c>
      <c r="J2798" s="169">
        <v>6.12</v>
      </c>
      <c r="L2798" s="170">
        <v>6.12</v>
      </c>
      <c r="M2798" s="170">
        <v>0</v>
      </c>
      <c r="N2798" s="170">
        <v>0</v>
      </c>
      <c r="O2798" s="170">
        <v>0</v>
      </c>
      <c r="Q2798" s="69">
        <v>0</v>
      </c>
      <c r="S2798" s="116">
        <v>1.2848480000000001E-2</v>
      </c>
      <c r="T2798" s="116">
        <v>2.73552E-3</v>
      </c>
      <c r="U2798" s="116">
        <v>1.0112960000000001E-2</v>
      </c>
      <c r="V2798" s="116">
        <v>0</v>
      </c>
      <c r="X2798" s="69">
        <v>1.1816730000000001E-3</v>
      </c>
    </row>
    <row r="2799" spans="1:24" ht="14.4">
      <c r="A2799" t="s">
        <v>2984</v>
      </c>
      <c r="B2799" s="112" t="s">
        <v>1437</v>
      </c>
      <c r="C2799" s="113" t="str">
        <f t="shared" si="516"/>
        <v>Q.010.30.105</v>
      </c>
      <c r="D2799" t="s">
        <v>1548</v>
      </c>
      <c r="E2799" s="112" t="s">
        <v>362</v>
      </c>
      <c r="F2799" s="115" t="str">
        <f t="shared" si="517"/>
        <v>Phosphate (PO4), direct emissions (scope1 and downstream)</v>
      </c>
      <c r="G2799" s="146">
        <v>0</v>
      </c>
      <c r="J2799" s="169">
        <v>5.3806839999999996</v>
      </c>
      <c r="L2799" s="170">
        <v>0</v>
      </c>
      <c r="M2799" s="170">
        <v>5.3806839999999996</v>
      </c>
      <c r="N2799" s="170">
        <v>0</v>
      </c>
      <c r="O2799" s="170">
        <v>0</v>
      </c>
      <c r="Q2799" s="69">
        <v>0</v>
      </c>
      <c r="S2799" s="116">
        <v>0</v>
      </c>
      <c r="T2799" s="116">
        <v>0</v>
      </c>
      <c r="U2799" s="116">
        <v>0</v>
      </c>
      <c r="V2799" s="116">
        <v>0</v>
      </c>
      <c r="X2799" s="69">
        <v>0</v>
      </c>
    </row>
    <row r="2800" spans="1:24" ht="14.4">
      <c r="A2800" t="s">
        <v>2985</v>
      </c>
      <c r="B2800" s="112" t="s">
        <v>1437</v>
      </c>
      <c r="C2800" s="113" t="str">
        <f t="shared" si="516"/>
        <v>Q.010.30.106</v>
      </c>
      <c r="D2800" t="s">
        <v>1548</v>
      </c>
      <c r="E2800" s="112" t="s">
        <v>362</v>
      </c>
      <c r="F2800" s="115" t="str">
        <f t="shared" si="517"/>
        <v>Phosphorous (P), direct emissions (scope1 and downstream)</v>
      </c>
      <c r="G2800" s="146">
        <v>0</v>
      </c>
      <c r="J2800" s="169">
        <v>16.306361277870003</v>
      </c>
      <c r="L2800" s="170">
        <v>1.1426400000000001E-3</v>
      </c>
      <c r="M2800" s="170">
        <v>16.305218637870002</v>
      </c>
      <c r="N2800" s="170">
        <v>0</v>
      </c>
      <c r="O2800" s="170">
        <v>0</v>
      </c>
      <c r="Q2800" s="69">
        <v>0</v>
      </c>
      <c r="S2800" s="116">
        <v>0</v>
      </c>
      <c r="T2800" s="116">
        <v>0</v>
      </c>
      <c r="U2800" s="116">
        <v>0</v>
      </c>
      <c r="V2800" s="116">
        <v>0</v>
      </c>
      <c r="X2800" s="172">
        <v>7.6905130000000002E-7</v>
      </c>
    </row>
    <row r="2801" spans="1:24" ht="14.4">
      <c r="A2801" t="s">
        <v>2986</v>
      </c>
      <c r="B2801" s="112" t="s">
        <v>1437</v>
      </c>
      <c r="C2801" s="113" t="str">
        <f t="shared" si="516"/>
        <v>Q.010.30.107</v>
      </c>
      <c r="D2801" t="s">
        <v>1548</v>
      </c>
      <c r="E2801" s="112" t="s">
        <v>362</v>
      </c>
      <c r="F2801" s="115" t="str">
        <f t="shared" si="517"/>
        <v>Phosphoric acid (H3O4P), direct emissions (scope1 and downstream)</v>
      </c>
      <c r="G2801" s="146">
        <v>0</v>
      </c>
      <c r="J2801" s="169">
        <v>5.2251221189999999</v>
      </c>
      <c r="L2801" s="170">
        <v>0</v>
      </c>
      <c r="M2801" s="170">
        <v>5.2251221189999999</v>
      </c>
      <c r="N2801" s="170">
        <v>0</v>
      </c>
      <c r="O2801" s="170">
        <v>0</v>
      </c>
      <c r="Q2801" s="69">
        <v>0</v>
      </c>
      <c r="S2801" s="116">
        <v>0</v>
      </c>
      <c r="T2801" s="116">
        <v>0</v>
      </c>
      <c r="U2801" s="116">
        <v>0</v>
      </c>
      <c r="V2801" s="116">
        <v>0</v>
      </c>
      <c r="X2801" s="172">
        <v>8.7579883000000004E-7</v>
      </c>
    </row>
    <row r="2802" spans="1:24" ht="14.4">
      <c r="A2802" t="s">
        <v>2987</v>
      </c>
      <c r="B2802" s="112" t="s">
        <v>1437</v>
      </c>
      <c r="C2802" s="113" t="str">
        <f t="shared" si="516"/>
        <v>Q.010.40.101</v>
      </c>
      <c r="D2802" t="s">
        <v>1548</v>
      </c>
      <c r="E2802" s="112" t="s">
        <v>362</v>
      </c>
      <c r="F2802" s="115" t="str">
        <f t="shared" si="517"/>
        <v>Acetone (CH3COCH3), direct emissions (scope1 and downstream)</v>
      </c>
      <c r="G2802" s="146">
        <v>0</v>
      </c>
      <c r="J2802" s="169">
        <v>0.97492791899999998</v>
      </c>
      <c r="L2802" s="170">
        <v>0.97423622639999996</v>
      </c>
      <c r="M2802" s="170">
        <v>6.9169260000000003E-4</v>
      </c>
      <c r="N2802" s="170">
        <v>0</v>
      </c>
      <c r="O2802" s="170">
        <v>0</v>
      </c>
      <c r="Q2802" s="69">
        <v>0</v>
      </c>
      <c r="S2802" s="116">
        <v>1.8861911E-3</v>
      </c>
      <c r="T2802" s="116">
        <v>6.6386400000000001E-4</v>
      </c>
      <c r="U2802" s="116">
        <v>1.2223271000000001E-3</v>
      </c>
      <c r="V2802" s="116">
        <v>0</v>
      </c>
      <c r="X2802" s="69">
        <v>1.8685562999999999E-4</v>
      </c>
    </row>
    <row r="2803" spans="1:24" ht="14.4">
      <c r="A2803" t="s">
        <v>2988</v>
      </c>
      <c r="B2803" s="112" t="s">
        <v>1437</v>
      </c>
      <c r="C2803" s="113" t="str">
        <f t="shared" si="516"/>
        <v>Q.010.40.102</v>
      </c>
      <c r="D2803" t="s">
        <v>1548</v>
      </c>
      <c r="E2803" s="112" t="s">
        <v>362</v>
      </c>
      <c r="F2803" s="115" t="str">
        <f t="shared" si="517"/>
        <v>Benzene (C6H6), direct emissions (scope1 and downstream)</v>
      </c>
      <c r="G2803" s="146">
        <v>0</v>
      </c>
      <c r="J2803" s="169">
        <v>2.5277348056000002</v>
      </c>
      <c r="L2803" s="170">
        <v>2.5253388800000001</v>
      </c>
      <c r="M2803" s="170">
        <v>2.3959255999999999E-3</v>
      </c>
      <c r="N2803" s="170">
        <v>0</v>
      </c>
      <c r="O2803" s="170">
        <v>0</v>
      </c>
      <c r="Q2803" s="69">
        <v>0</v>
      </c>
      <c r="S2803" s="116">
        <v>8.7123837999999995E-2</v>
      </c>
      <c r="T2803" s="116">
        <v>8.5084679999999996E-2</v>
      </c>
      <c r="U2803" s="116">
        <v>2.0391579000000001E-3</v>
      </c>
      <c r="V2803" s="116">
        <v>0</v>
      </c>
      <c r="X2803" s="69">
        <v>7.7457975E-4</v>
      </c>
    </row>
    <row r="2804" spans="1:24" ht="14.4">
      <c r="A2804" t="s">
        <v>2989</v>
      </c>
      <c r="B2804" s="112" t="s">
        <v>1437</v>
      </c>
      <c r="C2804" s="113" t="str">
        <f t="shared" si="516"/>
        <v>Q.010.40.103</v>
      </c>
      <c r="D2804" t="s">
        <v>1548</v>
      </c>
      <c r="E2804" s="112" t="s">
        <v>362</v>
      </c>
      <c r="F2804" s="115" t="str">
        <f t="shared" si="517"/>
        <v>Benzyl Chloride (C7H7Cl ), direct emissions (scope1 and downstream)</v>
      </c>
      <c r="G2804" s="146">
        <v>0</v>
      </c>
      <c r="J2804" s="169">
        <v>0.50931431999999999</v>
      </c>
      <c r="L2804" s="170">
        <v>0.47518919999999998</v>
      </c>
      <c r="M2804" s="170">
        <v>3.4125120000000002E-2</v>
      </c>
      <c r="N2804" s="170">
        <v>0</v>
      </c>
      <c r="O2804" s="170">
        <v>0</v>
      </c>
      <c r="Q2804" s="69">
        <v>0</v>
      </c>
      <c r="S2804" s="116">
        <v>0.15079319999999999</v>
      </c>
      <c r="T2804" s="116">
        <v>0.15078720000000001</v>
      </c>
      <c r="U2804" s="199">
        <v>6.0001759999999999E-6</v>
      </c>
      <c r="V2804" s="116">
        <v>0</v>
      </c>
      <c r="X2804" s="69">
        <v>6.4166775999999995E-4</v>
      </c>
    </row>
    <row r="2805" spans="1:24" ht="14.4">
      <c r="A2805" t="s">
        <v>2990</v>
      </c>
      <c r="B2805" s="112" t="s">
        <v>1437</v>
      </c>
      <c r="C2805" s="113" t="str">
        <f t="shared" si="516"/>
        <v>Q.010.40.104</v>
      </c>
      <c r="D2805" t="s">
        <v>1548</v>
      </c>
      <c r="E2805" s="112" t="s">
        <v>362</v>
      </c>
      <c r="F2805" s="115" t="str">
        <f t="shared" si="517"/>
        <v>1-Butanol (C4H10O), direct emissions (scope1 and downstream)</v>
      </c>
      <c r="G2805" s="146">
        <v>0</v>
      </c>
      <c r="J2805" s="169">
        <v>6.4345703000000007</v>
      </c>
      <c r="L2805" s="170">
        <v>6.4269141120000004</v>
      </c>
      <c r="M2805" s="170">
        <v>7.6561880000000004E-3</v>
      </c>
      <c r="N2805" s="170">
        <v>0</v>
      </c>
      <c r="O2805" s="170">
        <v>0</v>
      </c>
      <c r="Q2805" s="69">
        <v>0</v>
      </c>
      <c r="S2805" s="116">
        <v>1.5108435E-2</v>
      </c>
      <c r="T2805" s="116">
        <v>4.5086040000000003E-3</v>
      </c>
      <c r="U2805" s="116">
        <v>1.0599831000000001E-2</v>
      </c>
      <c r="V2805" s="116">
        <v>0</v>
      </c>
      <c r="X2805" s="69">
        <v>1.2298665E-3</v>
      </c>
    </row>
    <row r="2806" spans="1:24" ht="14.4">
      <c r="A2806" t="s">
        <v>2991</v>
      </c>
      <c r="B2806" s="112" t="s">
        <v>1437</v>
      </c>
      <c r="C2806" s="113" t="str">
        <f t="shared" si="516"/>
        <v>Q.010.40.105</v>
      </c>
      <c r="D2806" t="s">
        <v>1548</v>
      </c>
      <c r="E2806" s="112" t="s">
        <v>362</v>
      </c>
      <c r="F2806" s="115" t="str">
        <f t="shared" si="517"/>
        <v>Butadiene (C4H6), direct emissions (scope1 and downstream)</v>
      </c>
      <c r="G2806" s="146">
        <v>0</v>
      </c>
      <c r="J2806" s="169">
        <v>9.3382877516939988</v>
      </c>
      <c r="L2806" s="170">
        <v>9.3382845015999987</v>
      </c>
      <c r="M2806" s="170">
        <v>3.2500939999999999E-6</v>
      </c>
      <c r="N2806" s="170">
        <v>0</v>
      </c>
      <c r="O2806" s="170">
        <v>0</v>
      </c>
      <c r="Q2806" s="69">
        <v>0</v>
      </c>
      <c r="S2806" s="116">
        <v>0.12212696000000001</v>
      </c>
      <c r="T2806" s="116">
        <v>0.10398312</v>
      </c>
      <c r="U2806" s="116">
        <v>1.8143840000000001E-2</v>
      </c>
      <c r="V2806" s="116">
        <v>0</v>
      </c>
      <c r="X2806" s="69">
        <v>2.3895974E-3</v>
      </c>
    </row>
    <row r="2807" spans="1:24" ht="14.4">
      <c r="A2807" t="s">
        <v>2992</v>
      </c>
      <c r="B2807" s="112" t="s">
        <v>1437</v>
      </c>
      <c r="C2807" s="113" t="str">
        <f t="shared" si="516"/>
        <v>Q.010.40.106</v>
      </c>
      <c r="D2807" t="s">
        <v>1548</v>
      </c>
      <c r="E2807" s="112" t="s">
        <v>362</v>
      </c>
      <c r="F2807" s="115" t="str">
        <f t="shared" si="517"/>
        <v>Butyl acetate (C6H12O2), direct emissions (scope1 and downstream)</v>
      </c>
      <c r="G2807" s="146">
        <v>0</v>
      </c>
      <c r="J2807" s="169">
        <v>2.7828059490000001</v>
      </c>
      <c r="L2807" s="170">
        <v>2.7789642720000001</v>
      </c>
      <c r="M2807" s="170">
        <v>3.8416769999999999E-3</v>
      </c>
      <c r="N2807" s="170">
        <v>0</v>
      </c>
      <c r="O2807" s="170">
        <v>0</v>
      </c>
      <c r="Q2807" s="69">
        <v>0</v>
      </c>
      <c r="S2807" s="116">
        <v>6.7323119000000002E-3</v>
      </c>
      <c r="T2807" s="116">
        <v>1.4311440000000001E-3</v>
      </c>
      <c r="U2807" s="116">
        <v>5.3011678999999997E-3</v>
      </c>
      <c r="V2807" s="116">
        <v>0</v>
      </c>
      <c r="X2807" s="69">
        <v>5.3189199E-4</v>
      </c>
    </row>
    <row r="2808" spans="1:24" ht="14.4">
      <c r="A2808" t="s">
        <v>2993</v>
      </c>
      <c r="B2808" s="112" t="s">
        <v>1437</v>
      </c>
      <c r="C2808" s="113" t="str">
        <f t="shared" si="516"/>
        <v>Q.010.40.106</v>
      </c>
      <c r="D2808" t="s">
        <v>1548</v>
      </c>
      <c r="E2808" s="112" t="s">
        <v>362</v>
      </c>
      <c r="F2808" s="115" t="str">
        <f t="shared" si="517"/>
        <v>Chloroform (CHCl3), direct emissions (scope1 and downstream)</v>
      </c>
      <c r="G2808" s="146">
        <v>20.6</v>
      </c>
      <c r="J2808" s="169">
        <v>3.7046022279999997</v>
      </c>
      <c r="L2808" s="170">
        <v>0.60124696</v>
      </c>
      <c r="M2808" s="170">
        <v>1.3355268E-2</v>
      </c>
      <c r="N2808" s="170">
        <v>0</v>
      </c>
      <c r="O2808" s="170">
        <v>3.09</v>
      </c>
      <c r="Q2808" s="69">
        <v>0</v>
      </c>
      <c r="S2808" s="116">
        <v>0.47818242999999999</v>
      </c>
      <c r="T2808" s="116">
        <v>0.46303680000000003</v>
      </c>
      <c r="U2808" s="116">
        <v>1.5145627E-2</v>
      </c>
      <c r="V2808" s="116">
        <v>0</v>
      </c>
      <c r="X2808" s="69">
        <v>9.921530699999999E-4</v>
      </c>
    </row>
    <row r="2809" spans="1:24" ht="14.4">
      <c r="A2809" t="s">
        <v>2994</v>
      </c>
      <c r="B2809" s="112" t="s">
        <v>1437</v>
      </c>
      <c r="C2809" s="113" t="str">
        <f t="shared" si="516"/>
        <v>Q.010.40.107</v>
      </c>
      <c r="D2809" t="s">
        <v>1548</v>
      </c>
      <c r="E2809" s="112" t="s">
        <v>362</v>
      </c>
      <c r="F2809" s="115" t="str">
        <f t="shared" si="517"/>
        <v>Dichloro-ethane (C2H4Cl2), direct emissions (scope1 and downstream)</v>
      </c>
      <c r="G2809" s="146">
        <v>0</v>
      </c>
      <c r="J2809" s="169">
        <v>7.0813669999999997E-4</v>
      </c>
      <c r="L2809" s="170">
        <v>0</v>
      </c>
      <c r="M2809" s="170">
        <v>7.0813669999999997E-4</v>
      </c>
      <c r="N2809" s="170">
        <v>0</v>
      </c>
      <c r="O2809" s="170">
        <v>0</v>
      </c>
      <c r="Q2809" s="69">
        <v>0</v>
      </c>
      <c r="S2809" s="199">
        <v>5.7706064E-7</v>
      </c>
      <c r="T2809" s="116">
        <v>0</v>
      </c>
      <c r="U2809" s="199">
        <v>5.7706064E-7</v>
      </c>
      <c r="V2809" s="116">
        <v>0</v>
      </c>
      <c r="X2809" s="172">
        <v>8.2948856999999995E-8</v>
      </c>
    </row>
    <row r="2810" spans="1:24" ht="14.4">
      <c r="A2810" t="s">
        <v>2995</v>
      </c>
      <c r="B2810" s="112" t="s">
        <v>1437</v>
      </c>
      <c r="C2810" s="113" t="str">
        <f t="shared" si="516"/>
        <v>Q.010.40.108</v>
      </c>
      <c r="D2810" t="s">
        <v>1548</v>
      </c>
      <c r="E2810" s="112" t="s">
        <v>362</v>
      </c>
      <c r="F2810" s="115" t="str">
        <f t="shared" si="517"/>
        <v>Dimethyl ether (C2H6O), direct emissions (scope1 and downstream)</v>
      </c>
      <c r="G2810" s="146">
        <v>0</v>
      </c>
      <c r="J2810" s="169">
        <v>1.952490188616</v>
      </c>
      <c r="L2810" s="170">
        <v>1.952292027096</v>
      </c>
      <c r="M2810" s="170">
        <v>1.9816152000000001E-4</v>
      </c>
      <c r="N2810" s="170">
        <v>0</v>
      </c>
      <c r="O2810" s="170">
        <v>0</v>
      </c>
      <c r="Q2810" s="69">
        <v>0</v>
      </c>
      <c r="S2810" s="116">
        <v>4.6682319999999996E-3</v>
      </c>
      <c r="T2810" s="116">
        <v>9.907920000000001E-4</v>
      </c>
      <c r="U2810" s="116">
        <v>3.6774400000000001E-3</v>
      </c>
      <c r="V2810" s="116">
        <v>0</v>
      </c>
      <c r="X2810" s="69">
        <v>3.7322008999999997E-4</v>
      </c>
    </row>
    <row r="2811" spans="1:24" ht="14.4">
      <c r="A2811" t="s">
        <v>2996</v>
      </c>
      <c r="B2811" s="112" t="s">
        <v>1437</v>
      </c>
      <c r="C2811" s="113" t="str">
        <f t="shared" si="516"/>
        <v>Q.010.40.109</v>
      </c>
      <c r="D2811" t="s">
        <v>1548</v>
      </c>
      <c r="E2811" s="112" t="s">
        <v>362</v>
      </c>
      <c r="F2811" s="115" t="str">
        <f t="shared" si="517"/>
        <v>Ethanol (C2H5OH), direct emissions (scope1 and downstream)</v>
      </c>
      <c r="G2811" s="146">
        <v>0</v>
      </c>
      <c r="J2811" s="169">
        <v>4.1304210138000004</v>
      </c>
      <c r="L2811" s="170">
        <v>4.1271665848000003</v>
      </c>
      <c r="M2811" s="170">
        <v>3.2544290000000001E-3</v>
      </c>
      <c r="N2811" s="170">
        <v>0</v>
      </c>
      <c r="O2811" s="170">
        <v>0</v>
      </c>
      <c r="Q2811" s="69">
        <v>0</v>
      </c>
      <c r="S2811" s="116">
        <v>9.3477668000000007E-3</v>
      </c>
      <c r="T2811" s="116">
        <v>2.425272E-3</v>
      </c>
      <c r="U2811" s="116">
        <v>6.9224947999999998E-3</v>
      </c>
      <c r="V2811" s="116">
        <v>0</v>
      </c>
      <c r="X2811" s="69">
        <v>7.9165240999999999E-4</v>
      </c>
    </row>
    <row r="2812" spans="1:24" ht="14.4">
      <c r="A2812" t="s">
        <v>2997</v>
      </c>
      <c r="B2812" s="112" t="s">
        <v>1437</v>
      </c>
      <c r="C2812" s="113" t="str">
        <f t="shared" si="516"/>
        <v>Q.010.40.110</v>
      </c>
      <c r="D2812" t="s">
        <v>1548</v>
      </c>
      <c r="E2812" s="112" t="s">
        <v>362</v>
      </c>
      <c r="F2812" s="115" t="str">
        <f t="shared" si="517"/>
        <v>Ethyl acetate  (C4H8O2), direct emissions (scope1 and downstream)</v>
      </c>
      <c r="G2812" s="146">
        <v>0</v>
      </c>
      <c r="J2812" s="169">
        <v>2.1664624469999998</v>
      </c>
      <c r="L2812" s="170">
        <v>2.1613081319999998</v>
      </c>
      <c r="M2812" s="170">
        <v>5.1543149999999996E-3</v>
      </c>
      <c r="N2812" s="170">
        <v>0</v>
      </c>
      <c r="O2812" s="170">
        <v>0</v>
      </c>
      <c r="Q2812" s="69">
        <v>0</v>
      </c>
      <c r="S2812" s="116">
        <v>5.2343199999999998E-3</v>
      </c>
      <c r="T2812" s="116">
        <v>1.366092E-3</v>
      </c>
      <c r="U2812" s="116">
        <v>3.868228E-3</v>
      </c>
      <c r="V2812" s="116">
        <v>0</v>
      </c>
      <c r="X2812" s="69">
        <v>4.1419569000000002E-4</v>
      </c>
    </row>
    <row r="2813" spans="1:24" ht="14.4">
      <c r="A2813" t="s">
        <v>2998</v>
      </c>
      <c r="B2813" s="112" t="s">
        <v>1437</v>
      </c>
      <c r="C2813" s="113" t="str">
        <f t="shared" si="516"/>
        <v>Q.010.40.111</v>
      </c>
      <c r="D2813" t="s">
        <v>1548</v>
      </c>
      <c r="E2813" s="112" t="s">
        <v>362</v>
      </c>
      <c r="F2813" s="115" t="str">
        <f t="shared" si="517"/>
        <v>Ethylene (C2H4), direct emissions (scope1 and downstream)</v>
      </c>
      <c r="G2813" s="146">
        <v>0</v>
      </c>
      <c r="J2813" s="169">
        <v>10.342944545092202</v>
      </c>
      <c r="L2813" s="170">
        <v>10.342941808320001</v>
      </c>
      <c r="M2813" s="170">
        <v>2.7367722000000002E-6</v>
      </c>
      <c r="N2813" s="170">
        <v>0</v>
      </c>
      <c r="O2813" s="170">
        <v>0</v>
      </c>
      <c r="Q2813" s="69">
        <v>0</v>
      </c>
      <c r="S2813" s="116">
        <v>2.5892559999999998E-2</v>
      </c>
      <c r="T2813" s="116">
        <v>5.5043999999999996E-3</v>
      </c>
      <c r="U2813" s="116">
        <v>2.0388159999999999E-2</v>
      </c>
      <c r="V2813" s="116">
        <v>0</v>
      </c>
      <c r="X2813" s="69">
        <v>1.9771764999999999E-3</v>
      </c>
    </row>
    <row r="2814" spans="1:24" ht="14.4">
      <c r="A2814" t="s">
        <v>2999</v>
      </c>
      <c r="B2814" s="112" t="s">
        <v>1437</v>
      </c>
      <c r="C2814" s="113" t="str">
        <f t="shared" si="516"/>
        <v>Q.010.40.112</v>
      </c>
      <c r="D2814" t="s">
        <v>1548</v>
      </c>
      <c r="E2814" s="112" t="s">
        <v>362</v>
      </c>
      <c r="F2814" s="115" t="str">
        <f t="shared" si="517"/>
        <v>Formaldehyde (CH2O), direct emissions (scope1 and downstream)</v>
      </c>
      <c r="G2814" s="146">
        <v>0</v>
      </c>
      <c r="J2814" s="169">
        <v>18.081090840000002</v>
      </c>
      <c r="L2814" s="170">
        <v>17.561295440000002</v>
      </c>
      <c r="M2814" s="170">
        <v>0.51979540000000002</v>
      </c>
      <c r="N2814" s="170">
        <v>0</v>
      </c>
      <c r="O2814" s="170">
        <v>0</v>
      </c>
      <c r="Q2814" s="69">
        <v>0</v>
      </c>
      <c r="S2814" s="116">
        <v>3.1891454000000001</v>
      </c>
      <c r="T2814" s="116">
        <v>3.1797251000000002</v>
      </c>
      <c r="U2814" s="116">
        <v>9.4203358000000004E-3</v>
      </c>
      <c r="V2814" s="116">
        <v>0</v>
      </c>
      <c r="X2814" s="69">
        <v>1.7426391999999999E-2</v>
      </c>
    </row>
    <row r="2815" spans="1:24" ht="14.4">
      <c r="A2815" t="s">
        <v>3000</v>
      </c>
      <c r="B2815" s="112" t="s">
        <v>1437</v>
      </c>
      <c r="C2815" s="113" t="str">
        <f t="shared" si="516"/>
        <v>Q.010.40.113</v>
      </c>
      <c r="D2815" t="s">
        <v>1548</v>
      </c>
      <c r="E2815" s="112" t="s">
        <v>362</v>
      </c>
      <c r="F2815" s="115" t="str">
        <f t="shared" si="517"/>
        <v>Hexane (C6H14), direct emissions (scope1 and downstream)</v>
      </c>
      <c r="G2815" s="146">
        <v>0</v>
      </c>
      <c r="J2815" s="169">
        <v>5.0107195109926996</v>
      </c>
      <c r="L2815" s="170">
        <v>5.0107169231999995</v>
      </c>
      <c r="M2815" s="170">
        <v>2.5877926999999998E-6</v>
      </c>
      <c r="N2815" s="170">
        <v>0</v>
      </c>
      <c r="O2815" s="170">
        <v>0</v>
      </c>
      <c r="Q2815" s="69">
        <v>0</v>
      </c>
      <c r="S2815" s="116">
        <v>1.9008081E-2</v>
      </c>
      <c r="T2815" s="116">
        <v>1.0841999999999999E-2</v>
      </c>
      <c r="U2815" s="116">
        <v>8.1660806000000002E-3</v>
      </c>
      <c r="V2815" s="116">
        <v>0</v>
      </c>
      <c r="X2815" s="69">
        <v>9.7208888000000003E-4</v>
      </c>
    </row>
    <row r="2816" spans="1:24" ht="14.4">
      <c r="A2816" t="s">
        <v>3001</v>
      </c>
      <c r="B2816" s="112" t="s">
        <v>1437</v>
      </c>
      <c r="C2816" s="113" t="str">
        <f t="shared" ref="C2816:C2840" si="518">MID(A2816,1,12)</f>
        <v>Q.010.40.114</v>
      </c>
      <c r="D2816" t="s">
        <v>1548</v>
      </c>
      <c r="E2816" s="112" t="s">
        <v>362</v>
      </c>
      <c r="F2816" s="115" t="str">
        <f t="shared" ref="F2816:F2840" si="519">MID(A2816, 21,85)</f>
        <v>Isoprene (C5H8), direct emissions (scope1 and downstream)</v>
      </c>
      <c r="G2816" s="146">
        <v>0</v>
      </c>
      <c r="J2816" s="169">
        <v>11.324562805581001</v>
      </c>
      <c r="L2816" s="170">
        <v>11.324554127200001</v>
      </c>
      <c r="M2816" s="170">
        <v>8.6783809999999995E-6</v>
      </c>
      <c r="N2816" s="170">
        <v>0</v>
      </c>
      <c r="O2816" s="170">
        <v>0</v>
      </c>
      <c r="Q2816" s="69">
        <v>0</v>
      </c>
      <c r="S2816" s="116">
        <v>3.6631759999999999E-2</v>
      </c>
      <c r="T2816" s="116">
        <v>1.337736E-2</v>
      </c>
      <c r="U2816" s="116">
        <v>2.3254400000000001E-2</v>
      </c>
      <c r="V2816" s="116">
        <v>0</v>
      </c>
      <c r="X2816" s="69">
        <v>2.2373841999999999E-3</v>
      </c>
    </row>
    <row r="2817" spans="1:24" ht="14.4">
      <c r="A2817" t="s">
        <v>3002</v>
      </c>
      <c r="B2817" s="112" t="s">
        <v>1437</v>
      </c>
      <c r="C2817" s="113" t="str">
        <f t="shared" si="518"/>
        <v>Q.010.40.115</v>
      </c>
      <c r="D2817" t="s">
        <v>1548</v>
      </c>
      <c r="E2817" s="112" t="s">
        <v>362</v>
      </c>
      <c r="F2817" s="115" t="str">
        <f t="shared" si="519"/>
        <v>Methanol (CH3OH), direct emissions (scope1 and downstream)</v>
      </c>
      <c r="G2817" s="146">
        <v>0</v>
      </c>
      <c r="J2817" s="169">
        <v>1.4461776141</v>
      </c>
      <c r="L2817" s="170">
        <v>1.4451809976000001</v>
      </c>
      <c r="M2817" s="170">
        <v>9.9661650000000004E-4</v>
      </c>
      <c r="N2817" s="170">
        <v>0</v>
      </c>
      <c r="O2817" s="170">
        <v>0</v>
      </c>
      <c r="Q2817" s="69">
        <v>0</v>
      </c>
      <c r="S2817" s="116">
        <v>3.9597134999999999E-3</v>
      </c>
      <c r="T2817" s="116">
        <v>1.30938E-3</v>
      </c>
      <c r="U2817" s="116">
        <v>2.6503335000000001E-3</v>
      </c>
      <c r="V2817" s="116">
        <v>0</v>
      </c>
      <c r="X2817" s="69">
        <v>2.7677608000000001E-4</v>
      </c>
    </row>
    <row r="2818" spans="1:24" ht="14.4">
      <c r="A2818" t="s">
        <v>3003</v>
      </c>
      <c r="B2818" s="112" t="s">
        <v>1437</v>
      </c>
      <c r="C2818" s="113" t="str">
        <f t="shared" si="518"/>
        <v>Q.010.40.116</v>
      </c>
      <c r="D2818" t="s">
        <v>1548</v>
      </c>
      <c r="E2818" s="112" t="s">
        <v>362</v>
      </c>
      <c r="F2818" s="115" t="str">
        <f t="shared" si="519"/>
        <v>1-Propanol (C3H8O), direct emissions (scope1 and downstream)</v>
      </c>
      <c r="G2818" s="146">
        <v>0</v>
      </c>
      <c r="J2818" s="169">
        <v>5.8032739973999998</v>
      </c>
      <c r="L2818" s="170">
        <v>5.8020163271999996</v>
      </c>
      <c r="M2818" s="170">
        <v>1.2576702000000001E-3</v>
      </c>
      <c r="N2818" s="170">
        <v>0</v>
      </c>
      <c r="O2818" s="170">
        <v>0</v>
      </c>
      <c r="Q2818" s="69">
        <v>0</v>
      </c>
      <c r="S2818" s="116">
        <v>1.2424114E-2</v>
      </c>
      <c r="T2818" s="116">
        <v>2.6354400000000002E-3</v>
      </c>
      <c r="U2818" s="116">
        <v>9.7886736000000005E-3</v>
      </c>
      <c r="V2818" s="116">
        <v>0</v>
      </c>
      <c r="X2818" s="69">
        <v>1.1093549E-3</v>
      </c>
    </row>
    <row r="2819" spans="1:24" ht="14.4">
      <c r="A2819" t="s">
        <v>3004</v>
      </c>
      <c r="B2819" s="112" t="s">
        <v>1437</v>
      </c>
      <c r="C2819" s="113" t="str">
        <f t="shared" si="518"/>
        <v>Q.010.40.117</v>
      </c>
      <c r="D2819" t="s">
        <v>1548</v>
      </c>
      <c r="E2819" s="112" t="s">
        <v>362</v>
      </c>
      <c r="F2819" s="115" t="str">
        <f t="shared" si="519"/>
        <v>Naphthalene (C10H8), direct emissions (scope1 and downstream)</v>
      </c>
      <c r="G2819" s="146">
        <v>0</v>
      </c>
      <c r="J2819" s="169">
        <v>1.167272055</v>
      </c>
      <c r="L2819" s="170">
        <v>1.156436</v>
      </c>
      <c r="M2819" s="170">
        <v>1.0836055000000001E-2</v>
      </c>
      <c r="N2819" s="170">
        <v>0</v>
      </c>
      <c r="O2819" s="170">
        <v>0</v>
      </c>
      <c r="Q2819" s="69">
        <v>0</v>
      </c>
      <c r="S2819" s="116">
        <v>0.17497572</v>
      </c>
      <c r="T2819" s="116">
        <v>0.1749732</v>
      </c>
      <c r="U2819" s="199">
        <v>2.5152608E-6</v>
      </c>
      <c r="V2819" s="116">
        <v>0</v>
      </c>
      <c r="X2819" s="69">
        <v>1.3268113000000001E-3</v>
      </c>
    </row>
    <row r="2820" spans="1:24" ht="14.4">
      <c r="A2820" t="s">
        <v>3005</v>
      </c>
      <c r="B2820" s="112" t="s">
        <v>1437</v>
      </c>
      <c r="C2820" s="113" t="str">
        <f t="shared" si="518"/>
        <v>Q.010.40.118</v>
      </c>
      <c r="D2820" t="s">
        <v>1548</v>
      </c>
      <c r="E2820" s="112" t="s">
        <v>362</v>
      </c>
      <c r="F2820" s="115" t="str">
        <f t="shared" si="519"/>
        <v>Propylene (C3H6), direct emissions (scope1 and downstream)</v>
      </c>
      <c r="G2820" s="146">
        <v>0</v>
      </c>
      <c r="J2820" s="169">
        <v>11.6280513017629</v>
      </c>
      <c r="L2820" s="170">
        <v>11.628049427280001</v>
      </c>
      <c r="M2820" s="170">
        <v>1.8744829E-6</v>
      </c>
      <c r="N2820" s="170">
        <v>0</v>
      </c>
      <c r="O2820" s="170">
        <v>0</v>
      </c>
      <c r="Q2820" s="69">
        <v>0</v>
      </c>
      <c r="S2820" s="116">
        <v>3.028776E-2</v>
      </c>
      <c r="T2820" s="116">
        <v>6.4384799999999999E-3</v>
      </c>
      <c r="U2820" s="116">
        <v>2.384928E-2</v>
      </c>
      <c r="V2820" s="116">
        <v>0</v>
      </c>
      <c r="X2820" s="69">
        <v>2.2227882999999999E-3</v>
      </c>
    </row>
    <row r="2821" spans="1:24" ht="14.4">
      <c r="A2821" t="s">
        <v>3006</v>
      </c>
      <c r="B2821" s="112" t="s">
        <v>1437</v>
      </c>
      <c r="C2821" s="113" t="str">
        <f t="shared" si="518"/>
        <v>Q.010.40.119</v>
      </c>
      <c r="D2821" t="s">
        <v>1548</v>
      </c>
      <c r="E2821" s="112" t="s">
        <v>362</v>
      </c>
      <c r="F2821" s="115" t="str">
        <f t="shared" si="519"/>
        <v>Styrene (C8H8), direct emissions (scope1 and downstream)</v>
      </c>
      <c r="G2821" s="146">
        <v>0</v>
      </c>
      <c r="J2821" s="169">
        <v>1.9442012034</v>
      </c>
      <c r="L2821" s="170">
        <v>1.9435450000000001</v>
      </c>
      <c r="M2821" s="170">
        <v>6.5620339999999998E-4</v>
      </c>
      <c r="N2821" s="170">
        <v>0</v>
      </c>
      <c r="O2821" s="170">
        <v>0</v>
      </c>
      <c r="Q2821" s="69">
        <v>0</v>
      </c>
      <c r="S2821" s="116">
        <v>7.5437246999999999E-2</v>
      </c>
      <c r="T2821" s="116">
        <v>7.4417819999999996E-2</v>
      </c>
      <c r="U2821" s="116">
        <v>1.0194275E-3</v>
      </c>
      <c r="V2821" s="116">
        <v>0</v>
      </c>
      <c r="X2821" s="69">
        <v>9.1508094000000001E-4</v>
      </c>
    </row>
    <row r="2822" spans="1:24" ht="14.4">
      <c r="A2822" t="s">
        <v>3007</v>
      </c>
      <c r="B2822" s="112" t="s">
        <v>1437</v>
      </c>
      <c r="C2822" s="113" t="str">
        <f t="shared" si="518"/>
        <v>Q.010.40.120</v>
      </c>
      <c r="D2822" t="s">
        <v>1548</v>
      </c>
      <c r="E2822" s="112" t="s">
        <v>362</v>
      </c>
      <c r="F2822" s="115" t="str">
        <f t="shared" si="519"/>
        <v>Tetrachloroethylene (C2Cl4), direct emissions (scope1 and downstream)</v>
      </c>
      <c r="G2822" s="146">
        <v>6.34</v>
      </c>
      <c r="J2822" s="169">
        <v>1.7433151730000001</v>
      </c>
      <c r="L2822" s="170">
        <v>0.78897519999999999</v>
      </c>
      <c r="M2822" s="170">
        <v>3.339973E-3</v>
      </c>
      <c r="N2822" s="170">
        <v>0</v>
      </c>
      <c r="O2822" s="170">
        <v>0.95099999999999996</v>
      </c>
      <c r="Q2822" s="69">
        <v>0</v>
      </c>
      <c r="S2822" s="116">
        <v>0.16639572</v>
      </c>
      <c r="T2822" s="116">
        <v>0.16618784</v>
      </c>
      <c r="U2822" s="116">
        <v>2.0787946000000001E-4</v>
      </c>
      <c r="V2822" s="116">
        <v>0</v>
      </c>
      <c r="X2822" s="69">
        <v>7.3416728000000005E-4</v>
      </c>
    </row>
    <row r="2823" spans="1:24" ht="14.4">
      <c r="A2823" t="s">
        <v>3008</v>
      </c>
      <c r="B2823" s="112" t="s">
        <v>1437</v>
      </c>
      <c r="C2823" s="113" t="str">
        <f t="shared" si="518"/>
        <v>Q.010.40.121</v>
      </c>
      <c r="D2823" t="s">
        <v>1548</v>
      </c>
      <c r="E2823" s="112" t="s">
        <v>362</v>
      </c>
      <c r="F2823" s="115" t="str">
        <f t="shared" si="519"/>
        <v>Toluene (C6H5CH3), direct emissions (scope1 and downstream)</v>
      </c>
      <c r="G2823" s="146">
        <v>0</v>
      </c>
      <c r="J2823" s="169">
        <v>6.6108466509760007</v>
      </c>
      <c r="L2823" s="170">
        <v>6.6100595016760009</v>
      </c>
      <c r="M2823" s="170">
        <v>7.871493E-4</v>
      </c>
      <c r="N2823" s="170">
        <v>0</v>
      </c>
      <c r="O2823" s="170">
        <v>0</v>
      </c>
      <c r="Q2823" s="69">
        <v>0</v>
      </c>
      <c r="S2823" s="116">
        <v>1.5405851E-2</v>
      </c>
      <c r="T2823" s="116">
        <v>6.4284720000000002E-3</v>
      </c>
      <c r="U2823" s="116">
        <v>8.9773786000000005E-3</v>
      </c>
      <c r="V2823" s="116">
        <v>0</v>
      </c>
      <c r="X2823" s="69">
        <v>1.2638612000000001E-3</v>
      </c>
    </row>
    <row r="2824" spans="1:24" ht="14.4">
      <c r="A2824" t="s">
        <v>3009</v>
      </c>
      <c r="B2824" s="112" t="s">
        <v>1437</v>
      </c>
      <c r="C2824" s="113" t="str">
        <f t="shared" si="518"/>
        <v>Q.010.40.122</v>
      </c>
      <c r="D2824" t="s">
        <v>1548</v>
      </c>
      <c r="E2824" s="112" t="s">
        <v>362</v>
      </c>
      <c r="F2824" s="115" t="str">
        <f t="shared" si="519"/>
        <v>Trichloroethylene (C2HCl3), direct emissions (scope1 and downstream)</v>
      </c>
      <c r="G2824" s="146">
        <v>4.4000000000000004E-2</v>
      </c>
      <c r="J2824" s="169">
        <v>3.3919878221100004</v>
      </c>
      <c r="L2824" s="170">
        <v>3.3851956400000001</v>
      </c>
      <c r="M2824" s="170">
        <v>1.9218210999999999E-4</v>
      </c>
      <c r="N2824" s="170">
        <v>0</v>
      </c>
      <c r="O2824" s="170">
        <v>6.6E-3</v>
      </c>
      <c r="Q2824" s="69">
        <v>0</v>
      </c>
      <c r="S2824" s="116">
        <v>1.5808191999999999E-2</v>
      </c>
      <c r="T2824" s="116">
        <v>9.8862359999999996E-3</v>
      </c>
      <c r="U2824" s="116">
        <v>5.9219555999999998E-3</v>
      </c>
      <c r="V2824" s="116">
        <v>0</v>
      </c>
      <c r="X2824" s="69">
        <v>6.7748045999999995E-4</v>
      </c>
    </row>
    <row r="2825" spans="1:24" ht="14.4">
      <c r="A2825" t="s">
        <v>3010</v>
      </c>
      <c r="B2825" s="112" t="s">
        <v>1437</v>
      </c>
      <c r="C2825" s="113" t="str">
        <f t="shared" si="518"/>
        <v>Q.010.40.123</v>
      </c>
      <c r="D2825" t="s">
        <v>1548</v>
      </c>
      <c r="E2825" s="112" t="s">
        <v>362</v>
      </c>
      <c r="F2825" s="115" t="str">
        <f t="shared" si="519"/>
        <v>Turpentine, direct emissions (scope1 and downstream)</v>
      </c>
      <c r="G2825" s="146">
        <v>0</v>
      </c>
      <c r="J2825" s="169">
        <v>2.1294386999999998E-3</v>
      </c>
      <c r="L2825" s="170">
        <v>0</v>
      </c>
      <c r="M2825" s="170">
        <v>2.1294386999999998E-3</v>
      </c>
      <c r="N2825" s="170">
        <v>0</v>
      </c>
      <c r="O2825" s="170">
        <v>0</v>
      </c>
      <c r="Q2825" s="69">
        <v>0</v>
      </c>
      <c r="S2825" s="116">
        <v>0</v>
      </c>
      <c r="T2825" s="116">
        <v>0</v>
      </c>
      <c r="U2825" s="116">
        <v>0</v>
      </c>
      <c r="V2825" s="116">
        <v>0</v>
      </c>
      <c r="X2825" s="172">
        <v>2.4943560000000002E-7</v>
      </c>
    </row>
    <row r="2826" spans="1:24" ht="14.4">
      <c r="A2826" t="s">
        <v>3011</v>
      </c>
      <c r="B2826" s="112" t="s">
        <v>1437</v>
      </c>
      <c r="C2826" s="113" t="str">
        <f t="shared" si="518"/>
        <v>Q.010.40.123</v>
      </c>
      <c r="D2826" t="s">
        <v>1548</v>
      </c>
      <c r="E2826" s="112" t="s">
        <v>362</v>
      </c>
      <c r="F2826" s="115" t="str">
        <f t="shared" si="519"/>
        <v>White spirit, direct emissions (scope1 and downstream)</v>
      </c>
      <c r="G2826" s="146">
        <v>0</v>
      </c>
      <c r="J2826" s="169">
        <v>4.8662735574999998E-2</v>
      </c>
      <c r="L2826" s="170">
        <v>4.8649680000000001E-2</v>
      </c>
      <c r="M2826" s="170">
        <v>1.3055575000000001E-5</v>
      </c>
      <c r="N2826" s="170">
        <v>0</v>
      </c>
      <c r="O2826" s="170">
        <v>0</v>
      </c>
      <c r="Q2826" s="69">
        <v>0</v>
      </c>
      <c r="S2826" s="116">
        <v>0</v>
      </c>
      <c r="T2826" s="116">
        <v>0</v>
      </c>
      <c r="U2826" s="116">
        <v>0</v>
      </c>
      <c r="V2826" s="116">
        <v>0</v>
      </c>
      <c r="X2826" s="172">
        <v>3.2193305999999999E-5</v>
      </c>
    </row>
    <row r="2827" spans="1:24" ht="14.4">
      <c r="A2827" t="s">
        <v>3012</v>
      </c>
      <c r="B2827" s="112" t="s">
        <v>1437</v>
      </c>
      <c r="C2827" s="113" t="str">
        <f t="shared" si="518"/>
        <v>Q.010.40.124</v>
      </c>
      <c r="D2827" t="s">
        <v>1548</v>
      </c>
      <c r="E2827" s="112" t="s">
        <v>362</v>
      </c>
      <c r="F2827" s="115" t="str">
        <f t="shared" si="519"/>
        <v>Xylene (C6H4(CH3)2), direct emissions (scope1 and downstream)</v>
      </c>
      <c r="G2827" s="146">
        <v>0</v>
      </c>
      <c r="J2827" s="169">
        <v>2.8167627519999999E-2</v>
      </c>
      <c r="L2827" s="170">
        <v>2.7952703999999998E-2</v>
      </c>
      <c r="M2827" s="170">
        <v>2.1492352000000001E-4</v>
      </c>
      <c r="N2827" s="170">
        <v>0</v>
      </c>
      <c r="O2827" s="170">
        <v>0</v>
      </c>
      <c r="Q2827" s="69">
        <v>0</v>
      </c>
      <c r="S2827" s="116">
        <v>7.1340848999999996E-3</v>
      </c>
      <c r="T2827" s="116">
        <v>7.1340359999999998E-3</v>
      </c>
      <c r="U2827" s="199">
        <v>4.8942399999999998E-8</v>
      </c>
      <c r="V2827" s="116">
        <v>0</v>
      </c>
      <c r="X2827" s="172">
        <v>2.1466184000000001E-5</v>
      </c>
    </row>
    <row r="2828" spans="1:24" ht="14.4">
      <c r="A2828" t="s">
        <v>3013</v>
      </c>
      <c r="B2828" s="112" t="s">
        <v>1437</v>
      </c>
      <c r="C2828" s="113" t="str">
        <f t="shared" si="518"/>
        <v>Q.010.40.125</v>
      </c>
      <c r="D2828" t="s">
        <v>1548</v>
      </c>
      <c r="E2828" s="112" t="s">
        <v>362</v>
      </c>
      <c r="F2828" s="115" t="str">
        <f t="shared" si="519"/>
        <v>Particulates PM2.5, direct emissions (scope1 and downstream)</v>
      </c>
      <c r="G2828" s="146">
        <v>0</v>
      </c>
      <c r="J2828" s="169">
        <v>40.1</v>
      </c>
      <c r="L2828" s="170">
        <v>40.1</v>
      </c>
      <c r="M2828" s="170">
        <v>0</v>
      </c>
      <c r="N2828" s="170">
        <v>0</v>
      </c>
      <c r="O2828" s="170">
        <v>0</v>
      </c>
      <c r="Q2828" s="69">
        <v>0</v>
      </c>
      <c r="S2828" s="116">
        <v>10.491720000000001</v>
      </c>
      <c r="T2828" s="116">
        <v>10.491720000000001</v>
      </c>
      <c r="U2828" s="116">
        <v>0</v>
      </c>
      <c r="V2828" s="116">
        <v>0</v>
      </c>
      <c r="X2828" s="69">
        <v>3.5892713999999999E-2</v>
      </c>
    </row>
    <row r="2829" spans="1:24" ht="14.4">
      <c r="A2829" t="s">
        <v>4085</v>
      </c>
      <c r="B2829" s="112" t="s">
        <v>1437</v>
      </c>
      <c r="C2829" s="113" t="str">
        <f t="shared" si="518"/>
        <v>Q.010.40.126</v>
      </c>
      <c r="D2829" t="s">
        <v>1548</v>
      </c>
      <c r="E2829" s="112" t="s">
        <v>362</v>
      </c>
      <c r="F2829" s="115" t="str">
        <f t="shared" si="519"/>
        <v>benzo(a)pyrene in air, direct emissions (scope1 and downstream)</v>
      </c>
      <c r="G2829" s="146">
        <v>0</v>
      </c>
      <c r="J2829" s="169">
        <v>3750.38</v>
      </c>
      <c r="L2829" s="170">
        <v>3750.38</v>
      </c>
      <c r="M2829" s="170">
        <v>0</v>
      </c>
      <c r="N2829" s="170">
        <v>0</v>
      </c>
      <c r="O2829" s="170">
        <v>0</v>
      </c>
      <c r="Q2829" s="69">
        <v>0</v>
      </c>
      <c r="S2829" s="116">
        <v>7.3235999999999999</v>
      </c>
      <c r="T2829" s="116">
        <v>7.3225199999999999</v>
      </c>
      <c r="U2829" s="116">
        <v>1.0799776E-3</v>
      </c>
      <c r="V2829" s="116">
        <v>0</v>
      </c>
      <c r="X2829" s="69">
        <v>5.0328907999999997</v>
      </c>
    </row>
    <row r="2830" spans="1:24" ht="14.4">
      <c r="A2830" t="s">
        <v>4086</v>
      </c>
      <c r="B2830" s="112" t="s">
        <v>1437</v>
      </c>
      <c r="C2830" s="113" t="str">
        <f t="shared" si="518"/>
        <v>Q.010.40.127</v>
      </c>
      <c r="D2830" t="s">
        <v>1548</v>
      </c>
      <c r="E2830" s="112" t="s">
        <v>362</v>
      </c>
      <c r="F2830" s="115" t="str">
        <f t="shared" si="519"/>
        <v>mercury in air, direct emissions (scope1 and downstream)</v>
      </c>
      <c r="G2830" s="146">
        <v>0</v>
      </c>
      <c r="J2830" s="169">
        <v>27559.439999999999</v>
      </c>
      <c r="L2830" s="170">
        <v>27559.439999999999</v>
      </c>
      <c r="M2830" s="170">
        <v>0</v>
      </c>
      <c r="N2830" s="170">
        <v>0</v>
      </c>
      <c r="O2830" s="170">
        <v>0</v>
      </c>
      <c r="Q2830" s="69">
        <v>0</v>
      </c>
      <c r="S2830" s="116">
        <v>102.34735999999999</v>
      </c>
      <c r="T2830" s="116">
        <v>98.095079999999996</v>
      </c>
      <c r="U2830" s="116">
        <v>4.2522833999999996</v>
      </c>
      <c r="V2830" s="116">
        <v>0</v>
      </c>
      <c r="X2830" s="69">
        <v>19.572645000000001</v>
      </c>
    </row>
    <row r="2831" spans="1:24" ht="14.4">
      <c r="A2831" t="s">
        <v>4087</v>
      </c>
      <c r="B2831" s="112" t="s">
        <v>1437</v>
      </c>
      <c r="C2831" s="113" t="str">
        <f t="shared" si="518"/>
        <v>Q.010.40.128</v>
      </c>
      <c r="D2831" t="s">
        <v>1548</v>
      </c>
      <c r="E2831" s="112" t="s">
        <v>362</v>
      </c>
      <c r="F2831" s="115" t="str">
        <f t="shared" si="519"/>
        <v>cadmium in water, direct emissions (scope1 and downstream)</v>
      </c>
      <c r="G2831" s="146">
        <v>0</v>
      </c>
      <c r="J2831" s="169">
        <v>1949.2899</v>
      </c>
      <c r="L2831" s="170">
        <v>0</v>
      </c>
      <c r="M2831" s="170">
        <v>1949.2899</v>
      </c>
      <c r="N2831" s="170">
        <v>0</v>
      </c>
      <c r="O2831" s="170">
        <v>0</v>
      </c>
      <c r="Q2831" s="69">
        <v>0</v>
      </c>
      <c r="S2831" s="116">
        <v>4.9176487</v>
      </c>
      <c r="T2831" s="116">
        <v>4.9139280000000003</v>
      </c>
      <c r="U2831" s="116">
        <v>3.720704E-3</v>
      </c>
      <c r="V2831" s="116">
        <v>0</v>
      </c>
      <c r="X2831" s="69">
        <v>0.26504942999999997</v>
      </c>
    </row>
    <row r="2832" spans="1:24" ht="14.4">
      <c r="A2832" t="s">
        <v>3083</v>
      </c>
      <c r="B2832" s="112" t="s">
        <v>1437</v>
      </c>
      <c r="C2832" s="113" t="str">
        <f t="shared" si="518"/>
        <v>Q.010.60.101</v>
      </c>
      <c r="D2832" t="s">
        <v>1548</v>
      </c>
      <c r="E2832" s="112" t="s">
        <v>362</v>
      </c>
      <c r="F2832" s="115" t="str">
        <f t="shared" si="519"/>
        <v>R-1234yf (C3H2F4 ), direct emissions (scope1 and downstream)</v>
      </c>
      <c r="G2832" s="146">
        <v>0.501</v>
      </c>
      <c r="J2832" s="169">
        <v>7.5154976048599997E-2</v>
      </c>
      <c r="L2832" s="170">
        <v>4.2022799999999999E-6</v>
      </c>
      <c r="M2832" s="170">
        <v>7.7376860000000003E-7</v>
      </c>
      <c r="N2832" s="170">
        <v>0</v>
      </c>
      <c r="O2832" s="170">
        <v>7.5149999999999995E-2</v>
      </c>
      <c r="Q2832" s="69">
        <v>0</v>
      </c>
      <c r="S2832" s="116">
        <v>0</v>
      </c>
      <c r="T2832" s="116">
        <v>0</v>
      </c>
      <c r="U2832" s="116">
        <v>0</v>
      </c>
      <c r="V2832" s="116">
        <v>0</v>
      </c>
      <c r="X2832" s="172">
        <v>1.3972080999999999E-5</v>
      </c>
    </row>
    <row r="2833" spans="1:24" ht="14.4">
      <c r="A2833" t="s">
        <v>3084</v>
      </c>
      <c r="B2833" s="112" t="s">
        <v>1437</v>
      </c>
      <c r="C2833" s="113" t="str">
        <f t="shared" si="518"/>
        <v>Q.010.60.102</v>
      </c>
      <c r="D2833" t="s">
        <v>1548</v>
      </c>
      <c r="E2833" s="112" t="s">
        <v>362</v>
      </c>
      <c r="F2833" s="115" t="str">
        <f t="shared" si="519"/>
        <v>R-134a (C2H2F4 ), direct emissions (scope1 and downstream)</v>
      </c>
      <c r="G2833" s="146">
        <v>1430</v>
      </c>
      <c r="J2833" s="169">
        <v>214.5</v>
      </c>
      <c r="L2833" s="170">
        <v>0</v>
      </c>
      <c r="M2833" s="170">
        <v>0</v>
      </c>
      <c r="N2833" s="170">
        <v>0</v>
      </c>
      <c r="O2833" s="170">
        <v>214.5</v>
      </c>
      <c r="Q2833" s="69">
        <v>0</v>
      </c>
      <c r="S2833" s="116">
        <v>23.217738000000001</v>
      </c>
      <c r="T2833" s="116">
        <v>22.135027000000001</v>
      </c>
      <c r="U2833" s="116">
        <v>1.0827112000000001</v>
      </c>
      <c r="V2833" s="116">
        <v>0</v>
      </c>
      <c r="X2833" s="69">
        <v>3.9872194E-2</v>
      </c>
    </row>
    <row r="2834" spans="1:24" ht="14.4">
      <c r="A2834" t="s">
        <v>3085</v>
      </c>
      <c r="B2834" s="112" t="s">
        <v>1437</v>
      </c>
      <c r="C2834" s="113" t="str">
        <f t="shared" si="518"/>
        <v>Q.010.60.103</v>
      </c>
      <c r="D2834" t="s">
        <v>1548</v>
      </c>
      <c r="E2834" s="112" t="s">
        <v>362</v>
      </c>
      <c r="F2834" s="115" t="str">
        <f t="shared" si="519"/>
        <v>R-744 (CO2 ), direct emissions (scope1 and downstream)</v>
      </c>
      <c r="G2834" s="146">
        <v>1</v>
      </c>
      <c r="J2834" s="169">
        <v>0.15</v>
      </c>
      <c r="L2834" s="170">
        <v>0</v>
      </c>
      <c r="M2834" s="170">
        <v>0</v>
      </c>
      <c r="N2834" s="170">
        <v>0</v>
      </c>
      <c r="O2834" s="170">
        <v>0.15</v>
      </c>
      <c r="Q2834" s="69">
        <v>0</v>
      </c>
      <c r="S2834" s="116">
        <v>1.6236180999999999E-2</v>
      </c>
      <c r="T2834" s="116">
        <v>1.5479039999999999E-2</v>
      </c>
      <c r="U2834" s="116">
        <v>7.5714068999999996E-4</v>
      </c>
      <c r="V2834" s="116">
        <v>0</v>
      </c>
      <c r="X2834" s="172">
        <v>2.7882653000000001E-5</v>
      </c>
    </row>
    <row r="2835" spans="1:24" ht="14.4">
      <c r="A2835" t="s">
        <v>3086</v>
      </c>
      <c r="B2835" s="112" t="s">
        <v>1437</v>
      </c>
      <c r="C2835" s="113" t="str">
        <f t="shared" si="518"/>
        <v>Q.010.60.104</v>
      </c>
      <c r="D2835" t="s">
        <v>1548</v>
      </c>
      <c r="E2835" s="112" t="s">
        <v>362</v>
      </c>
      <c r="F2835" s="115" t="str">
        <f t="shared" si="519"/>
        <v>R-125 (Pentafluoroethane ), direct emissions (scope1 and downstream)</v>
      </c>
      <c r="G2835" s="146">
        <v>3500</v>
      </c>
      <c r="J2835" s="169">
        <v>525</v>
      </c>
      <c r="L2835" s="170">
        <v>0</v>
      </c>
      <c r="M2835" s="170">
        <v>0</v>
      </c>
      <c r="N2835" s="170">
        <v>0</v>
      </c>
      <c r="O2835" s="170">
        <v>525</v>
      </c>
      <c r="Q2835" s="69">
        <v>0</v>
      </c>
      <c r="S2835" s="116">
        <v>56.826631999999996</v>
      </c>
      <c r="T2835" s="116">
        <v>54.176639999999999</v>
      </c>
      <c r="U2835" s="116">
        <v>2.6499923999999999</v>
      </c>
      <c r="V2835" s="116">
        <v>0</v>
      </c>
      <c r="X2835" s="69">
        <v>9.7589286999999997E-2</v>
      </c>
    </row>
    <row r="2836" spans="1:24" ht="14.4">
      <c r="A2836" t="s">
        <v>3087</v>
      </c>
      <c r="B2836" s="112" t="s">
        <v>1437</v>
      </c>
      <c r="C2836" s="113" t="str">
        <f t="shared" si="518"/>
        <v>Q.010.60.105</v>
      </c>
      <c r="D2836" t="s">
        <v>1548</v>
      </c>
      <c r="E2836" s="112" t="s">
        <v>362</v>
      </c>
      <c r="F2836" s="115" t="str">
        <f t="shared" si="519"/>
        <v>R-410A (Blend (R-32 / R-125)), direct emissions (scope1 and downstream)</v>
      </c>
      <c r="G2836" s="146">
        <v>2088</v>
      </c>
      <c r="J2836" s="169">
        <v>313.2</v>
      </c>
      <c r="L2836" s="170">
        <v>0</v>
      </c>
      <c r="M2836" s="170">
        <v>0</v>
      </c>
      <c r="N2836" s="170">
        <v>0</v>
      </c>
      <c r="O2836" s="170">
        <v>313.2</v>
      </c>
      <c r="Q2836" s="69">
        <v>0</v>
      </c>
      <c r="S2836" s="116">
        <v>33.901145</v>
      </c>
      <c r="T2836" s="116">
        <v>32.320236000000001</v>
      </c>
      <c r="U2836" s="116">
        <v>1.5809097999999999</v>
      </c>
      <c r="V2836" s="116">
        <v>0</v>
      </c>
      <c r="X2836" s="69">
        <v>5.8218979999999997E-2</v>
      </c>
    </row>
    <row r="2837" spans="1:24" ht="14.4">
      <c r="A2837" t="s">
        <v>3088</v>
      </c>
      <c r="B2837" s="112" t="s">
        <v>1437</v>
      </c>
      <c r="C2837" s="113" t="str">
        <f t="shared" si="518"/>
        <v>Q.010.60.106</v>
      </c>
      <c r="D2837" t="s">
        <v>1548</v>
      </c>
      <c r="E2837" s="112" t="s">
        <v>362</v>
      </c>
      <c r="F2837" s="115" t="str">
        <f t="shared" si="519"/>
        <v>R-32 (Difluoromethane), direct emissions (scope1 and downstream)</v>
      </c>
      <c r="G2837" s="146">
        <v>675</v>
      </c>
      <c r="J2837" s="169">
        <v>101.25</v>
      </c>
      <c r="L2837" s="170">
        <v>0</v>
      </c>
      <c r="M2837" s="170">
        <v>0</v>
      </c>
      <c r="N2837" s="170">
        <v>0</v>
      </c>
      <c r="O2837" s="170">
        <v>101.25</v>
      </c>
      <c r="Q2837" s="69">
        <v>0</v>
      </c>
      <c r="S2837" s="116">
        <v>10.959422</v>
      </c>
      <c r="T2837" s="116">
        <v>10.448352</v>
      </c>
      <c r="U2837" s="116">
        <v>0.51106996000000005</v>
      </c>
      <c r="V2837" s="116">
        <v>0</v>
      </c>
      <c r="X2837" s="69">
        <v>1.8820791E-2</v>
      </c>
    </row>
    <row r="2838" spans="1:24" ht="14.4">
      <c r="A2838" t="s">
        <v>3089</v>
      </c>
      <c r="B2838" s="112" t="s">
        <v>1437</v>
      </c>
      <c r="C2838" s="113" t="str">
        <f t="shared" si="518"/>
        <v>Q.010.60.107</v>
      </c>
      <c r="D2838" t="s">
        <v>1548</v>
      </c>
      <c r="E2838" s="112" t="s">
        <v>362</v>
      </c>
      <c r="F2838" s="115" t="str">
        <f t="shared" si="519"/>
        <v>R-290 (Propane), direct emissions (scope1 and downstream)</v>
      </c>
      <c r="G2838" s="146">
        <v>0.02</v>
      </c>
      <c r="J2838" s="169">
        <v>1.8208302588349998</v>
      </c>
      <c r="L2838" s="170">
        <v>1.81782081576</v>
      </c>
      <c r="M2838" s="170">
        <v>9.4430749999999994E-6</v>
      </c>
      <c r="N2838" s="170">
        <v>0</v>
      </c>
      <c r="O2838" s="170">
        <v>3.0000000000000001E-3</v>
      </c>
      <c r="Q2838" s="69">
        <v>0</v>
      </c>
      <c r="S2838" s="116">
        <v>3.6368559999999999E-3</v>
      </c>
      <c r="T2838" s="116">
        <v>7.7061600000000001E-4</v>
      </c>
      <c r="U2838" s="116">
        <v>2.8662399999999999E-3</v>
      </c>
      <c r="V2838" s="116">
        <v>0</v>
      </c>
      <c r="X2838" s="69">
        <v>3.4813016E-4</v>
      </c>
    </row>
    <row r="2839" spans="1:24" ht="14.4">
      <c r="A2839" t="s">
        <v>3090</v>
      </c>
      <c r="B2839" s="112" t="s">
        <v>1437</v>
      </c>
      <c r="C2839" s="113" t="str">
        <f t="shared" si="518"/>
        <v>Q.010.60.108</v>
      </c>
      <c r="D2839" t="s">
        <v>1548</v>
      </c>
      <c r="E2839" s="112" t="s">
        <v>362</v>
      </c>
      <c r="F2839" s="115" t="str">
        <f t="shared" si="519"/>
        <v>R-600a (Isobutane), direct emissions (scope1 and downstream)</v>
      </c>
      <c r="G2839" s="146">
        <v>0</v>
      </c>
      <c r="J2839" s="169">
        <v>3.1764447398739999</v>
      </c>
      <c r="L2839" s="170">
        <v>3.1764407904</v>
      </c>
      <c r="M2839" s="170">
        <v>3.9494739999999998E-6</v>
      </c>
      <c r="N2839" s="170">
        <v>0</v>
      </c>
      <c r="O2839" s="170">
        <v>0</v>
      </c>
      <c r="Q2839" s="69">
        <v>0</v>
      </c>
      <c r="S2839" s="116">
        <v>7.246672E-3</v>
      </c>
      <c r="T2839" s="116">
        <v>1.541232E-3</v>
      </c>
      <c r="U2839" s="116">
        <v>5.70544E-3</v>
      </c>
      <c r="V2839" s="116">
        <v>0</v>
      </c>
      <c r="X2839" s="69">
        <v>6.0727003000000002E-4</v>
      </c>
    </row>
    <row r="2840" spans="1:24" ht="14.4">
      <c r="A2840" t="s">
        <v>3091</v>
      </c>
      <c r="B2840" s="112" t="s">
        <v>1437</v>
      </c>
      <c r="C2840" s="113" t="str">
        <f t="shared" si="518"/>
        <v>Q.010.60.109</v>
      </c>
      <c r="D2840" t="s">
        <v>1548</v>
      </c>
      <c r="E2840" s="112" t="s">
        <v>362</v>
      </c>
      <c r="F2840" s="115" t="str">
        <f t="shared" si="519"/>
        <v>R-454B (Blend R-32 / R-1234yf), direct emissions (scope1 and downstream)</v>
      </c>
      <c r="G2840" s="146">
        <v>452</v>
      </c>
      <c r="J2840" s="169">
        <v>67.8</v>
      </c>
      <c r="L2840" s="170">
        <v>0</v>
      </c>
      <c r="M2840" s="170">
        <v>0</v>
      </c>
      <c r="N2840" s="170">
        <v>0</v>
      </c>
      <c r="O2840" s="170">
        <v>67.8</v>
      </c>
      <c r="Q2840" s="69">
        <v>0</v>
      </c>
      <c r="S2840" s="116">
        <v>7.3387536999999998</v>
      </c>
      <c r="T2840" s="116">
        <v>6.9965260999999996</v>
      </c>
      <c r="U2840" s="116">
        <v>0.34222759000000003</v>
      </c>
      <c r="V2840" s="116">
        <v>0</v>
      </c>
      <c r="X2840" s="69">
        <v>1.2602959E-2</v>
      </c>
    </row>
  </sheetData>
  <autoFilter ref="A1:D2840" xr:uid="{ACE90259-2583-4015-AAEF-4F7532B4BCF3}"/>
  <conditionalFormatting sqref="H6:H10">
    <cfRule type="dataBar" priority="1949">
      <dataBar>
        <cfvo type="min"/>
        <cfvo type="max"/>
        <color theme="0" tint="-0.34998626667073579"/>
      </dataBar>
      <extLst>
        <ext xmlns:x14="http://schemas.microsoft.com/office/spreadsheetml/2009/9/main" uri="{B025F937-C7B1-47D3-B67F-A62EFF666E3E}">
          <x14:id>{A2050CFB-0A20-4A52-A0C8-9105BF1E5BD2}</x14:id>
        </ext>
      </extLst>
    </cfRule>
    <cfRule type="dataBar" priority="1950">
      <dataBar showValue="0">
        <cfvo type="min"/>
        <cfvo type="max"/>
        <color rgb="FF638EC6"/>
      </dataBar>
      <extLst>
        <ext xmlns:x14="http://schemas.microsoft.com/office/spreadsheetml/2009/9/main" uri="{B025F937-C7B1-47D3-B67F-A62EFF666E3E}">
          <x14:id>{0C506D38-A0FA-4ED1-AC8E-CDC42C65EF17}</x14:id>
        </ext>
      </extLst>
    </cfRule>
    <cfRule type="dataBar" priority="1951">
      <dataBar>
        <cfvo type="min"/>
        <cfvo type="max"/>
        <color theme="0" tint="-0.499984740745262"/>
      </dataBar>
      <extLst>
        <ext xmlns:x14="http://schemas.microsoft.com/office/spreadsheetml/2009/9/main" uri="{B025F937-C7B1-47D3-B67F-A62EFF666E3E}">
          <x14:id>{99D3F816-34BC-4861-BC26-2D1EA8A14369}</x14:id>
        </ext>
      </extLst>
    </cfRule>
    <cfRule type="dataBar" priority="1948">
      <dataBar showValue="0">
        <cfvo type="min"/>
        <cfvo type="max"/>
        <color theme="0" tint="-0.34998626667073579"/>
      </dataBar>
      <extLst>
        <ext xmlns:x14="http://schemas.microsoft.com/office/spreadsheetml/2009/9/main" uri="{B025F937-C7B1-47D3-B67F-A62EFF666E3E}">
          <x14:id>{2FC74D15-3AA3-4ECF-B211-8FBB1BF81EEC}</x14:id>
        </ext>
      </extLst>
    </cfRule>
  </conditionalFormatting>
  <conditionalFormatting sqref="H43 H37">
    <cfRule type="dataBar" priority="1936">
      <dataBar showValue="0">
        <cfvo type="min"/>
        <cfvo type="max"/>
        <color theme="0" tint="-0.34998626667073579"/>
      </dataBar>
      <extLst>
        <ext xmlns:x14="http://schemas.microsoft.com/office/spreadsheetml/2009/9/main" uri="{B025F937-C7B1-47D3-B67F-A62EFF666E3E}">
          <x14:id>{8E61D86D-5B91-4448-9107-4E00047CF9EF}</x14:id>
        </ext>
      </extLst>
    </cfRule>
    <cfRule type="dataBar" priority="1937">
      <dataBar>
        <cfvo type="min"/>
        <cfvo type="max"/>
        <color theme="0" tint="-0.34998626667073579"/>
      </dataBar>
      <extLst>
        <ext xmlns:x14="http://schemas.microsoft.com/office/spreadsheetml/2009/9/main" uri="{B025F937-C7B1-47D3-B67F-A62EFF666E3E}">
          <x14:id>{0C76A243-A5E3-4FD0-8272-553A2A72374B}</x14:id>
        </ext>
      </extLst>
    </cfRule>
    <cfRule type="dataBar" priority="1938">
      <dataBar showValue="0">
        <cfvo type="min"/>
        <cfvo type="max"/>
        <color rgb="FF638EC6"/>
      </dataBar>
      <extLst>
        <ext xmlns:x14="http://schemas.microsoft.com/office/spreadsheetml/2009/9/main" uri="{B025F937-C7B1-47D3-B67F-A62EFF666E3E}">
          <x14:id>{2BC08267-52E2-49BD-9767-B2A076C4ED0F}</x14:id>
        </ext>
      </extLst>
    </cfRule>
    <cfRule type="dataBar" priority="1939">
      <dataBar>
        <cfvo type="min"/>
        <cfvo type="max"/>
        <color theme="0" tint="-0.499984740745262"/>
      </dataBar>
      <extLst>
        <ext xmlns:x14="http://schemas.microsoft.com/office/spreadsheetml/2009/9/main" uri="{B025F937-C7B1-47D3-B67F-A62EFF666E3E}">
          <x14:id>{EB0EC811-C77D-4EA5-A0F3-11CE144B0359}</x14:id>
        </ext>
      </extLst>
    </cfRule>
  </conditionalFormatting>
  <conditionalFormatting sqref="H90 H84">
    <cfRule type="dataBar" priority="1960">
      <dataBar showValue="0">
        <cfvo type="min"/>
        <cfvo type="max"/>
        <color theme="0" tint="-0.34998626667073579"/>
      </dataBar>
      <extLst>
        <ext xmlns:x14="http://schemas.microsoft.com/office/spreadsheetml/2009/9/main" uri="{B025F937-C7B1-47D3-B67F-A62EFF666E3E}">
          <x14:id>{7D8C5A97-8814-4D3F-90FA-06E1FFA203AF}</x14:id>
        </ext>
      </extLst>
    </cfRule>
    <cfRule type="dataBar" priority="1961">
      <dataBar>
        <cfvo type="min"/>
        <cfvo type="max"/>
        <color theme="0" tint="-0.34998626667073579"/>
      </dataBar>
      <extLst>
        <ext xmlns:x14="http://schemas.microsoft.com/office/spreadsheetml/2009/9/main" uri="{B025F937-C7B1-47D3-B67F-A62EFF666E3E}">
          <x14:id>{E0A00A2A-E84A-4D33-9F6B-E19B6AED6D0A}</x14:id>
        </ext>
      </extLst>
    </cfRule>
    <cfRule type="dataBar" priority="1962">
      <dataBar showValue="0">
        <cfvo type="min"/>
        <cfvo type="max"/>
        <color rgb="FF638EC6"/>
      </dataBar>
      <extLst>
        <ext xmlns:x14="http://schemas.microsoft.com/office/spreadsheetml/2009/9/main" uri="{B025F937-C7B1-47D3-B67F-A62EFF666E3E}">
          <x14:id>{4672BF25-0911-4920-BE63-BEA55129BF08}</x14:id>
        </ext>
      </extLst>
    </cfRule>
    <cfRule type="dataBar" priority="1963">
      <dataBar>
        <cfvo type="min"/>
        <cfvo type="max"/>
        <color theme="0" tint="-0.499984740745262"/>
      </dataBar>
      <extLst>
        <ext xmlns:x14="http://schemas.microsoft.com/office/spreadsheetml/2009/9/main" uri="{B025F937-C7B1-47D3-B67F-A62EFF666E3E}">
          <x14:id>{ABCE5ED5-AD59-444F-9136-6F32428DB448}</x14:id>
        </ext>
      </extLst>
    </cfRule>
  </conditionalFormatting>
  <conditionalFormatting sqref="H115 H100 H130">
    <cfRule type="dataBar" priority="1919">
      <dataBar>
        <cfvo type="min"/>
        <cfvo type="max"/>
        <color theme="0" tint="-0.499984740745262"/>
      </dataBar>
      <extLst>
        <ext xmlns:x14="http://schemas.microsoft.com/office/spreadsheetml/2009/9/main" uri="{B025F937-C7B1-47D3-B67F-A62EFF666E3E}">
          <x14:id>{1F1D3A40-FDC9-42BA-8145-039571529325}</x14:id>
        </ext>
      </extLst>
    </cfRule>
    <cfRule type="dataBar" priority="1916">
      <dataBar showValue="0">
        <cfvo type="min"/>
        <cfvo type="max"/>
        <color theme="0" tint="-0.34998626667073579"/>
      </dataBar>
      <extLst>
        <ext xmlns:x14="http://schemas.microsoft.com/office/spreadsheetml/2009/9/main" uri="{B025F937-C7B1-47D3-B67F-A62EFF666E3E}">
          <x14:id>{152071BA-131E-496F-B3D5-65659D3CEF49}</x14:id>
        </ext>
      </extLst>
    </cfRule>
    <cfRule type="dataBar" priority="1917">
      <dataBar>
        <cfvo type="min"/>
        <cfvo type="max"/>
        <color theme="0" tint="-0.34998626667073579"/>
      </dataBar>
      <extLst>
        <ext xmlns:x14="http://schemas.microsoft.com/office/spreadsheetml/2009/9/main" uri="{B025F937-C7B1-47D3-B67F-A62EFF666E3E}">
          <x14:id>{44EA56E4-1D17-44A2-8EF6-0EAE8C15F42E}</x14:id>
        </ext>
      </extLst>
    </cfRule>
    <cfRule type="dataBar" priority="1918">
      <dataBar showValue="0">
        <cfvo type="min"/>
        <cfvo type="max"/>
        <color rgb="FF638EC6"/>
      </dataBar>
      <extLst>
        <ext xmlns:x14="http://schemas.microsoft.com/office/spreadsheetml/2009/9/main" uri="{B025F937-C7B1-47D3-B67F-A62EFF666E3E}">
          <x14:id>{0C0C3867-7959-4EB5-87CB-BD3465D5BD17}</x14:id>
        </ext>
      </extLst>
    </cfRule>
  </conditionalFormatting>
  <conditionalFormatting sqref="H168">
    <cfRule type="dataBar" priority="1912">
      <dataBar showValue="0">
        <cfvo type="min"/>
        <cfvo type="max"/>
        <color theme="0" tint="-0.34998626667073579"/>
      </dataBar>
      <extLst>
        <ext xmlns:x14="http://schemas.microsoft.com/office/spreadsheetml/2009/9/main" uri="{B025F937-C7B1-47D3-B67F-A62EFF666E3E}">
          <x14:id>{A576CF6F-3536-48B4-8BBC-19A096C115D7}</x14:id>
        </ext>
      </extLst>
    </cfRule>
    <cfRule type="dataBar" priority="1913">
      <dataBar>
        <cfvo type="min"/>
        <cfvo type="max"/>
        <color theme="0" tint="-0.34998626667073579"/>
      </dataBar>
      <extLst>
        <ext xmlns:x14="http://schemas.microsoft.com/office/spreadsheetml/2009/9/main" uri="{B025F937-C7B1-47D3-B67F-A62EFF666E3E}">
          <x14:id>{E041D4A5-7C14-44AB-BC71-299FCDDC4F6B}</x14:id>
        </ext>
      </extLst>
    </cfRule>
    <cfRule type="dataBar" priority="1915">
      <dataBar>
        <cfvo type="min"/>
        <cfvo type="max"/>
        <color theme="0" tint="-0.499984740745262"/>
      </dataBar>
      <extLst>
        <ext xmlns:x14="http://schemas.microsoft.com/office/spreadsheetml/2009/9/main" uri="{B025F937-C7B1-47D3-B67F-A62EFF666E3E}">
          <x14:id>{C22E27FC-9576-44E5-9BA3-CDD3FBC16E0E}</x14:id>
        </ext>
      </extLst>
    </cfRule>
    <cfRule type="dataBar" priority="1914">
      <dataBar showValue="0">
        <cfvo type="min"/>
        <cfvo type="max"/>
        <color rgb="FF638EC6"/>
      </dataBar>
      <extLst>
        <ext xmlns:x14="http://schemas.microsoft.com/office/spreadsheetml/2009/9/main" uri="{B025F937-C7B1-47D3-B67F-A62EFF666E3E}">
          <x14:id>{973D060A-027B-4AF0-9AAB-3DC2C222A895}</x14:id>
        </ext>
      </extLst>
    </cfRule>
  </conditionalFormatting>
  <conditionalFormatting sqref="H204">
    <cfRule type="dataBar" priority="1909">
      <dataBar>
        <cfvo type="min"/>
        <cfvo type="max"/>
        <color theme="0" tint="-0.34998626667073579"/>
      </dataBar>
      <extLst>
        <ext xmlns:x14="http://schemas.microsoft.com/office/spreadsheetml/2009/9/main" uri="{B025F937-C7B1-47D3-B67F-A62EFF666E3E}">
          <x14:id>{15D1646F-07C0-41ED-8663-BC9C763D8F21}</x14:id>
        </ext>
      </extLst>
    </cfRule>
    <cfRule type="dataBar" priority="1908">
      <dataBar showValue="0">
        <cfvo type="min"/>
        <cfvo type="max"/>
        <color theme="0" tint="-0.34998626667073579"/>
      </dataBar>
      <extLst>
        <ext xmlns:x14="http://schemas.microsoft.com/office/spreadsheetml/2009/9/main" uri="{B025F937-C7B1-47D3-B67F-A62EFF666E3E}">
          <x14:id>{7FABFBAC-48DA-4D12-9028-E3DBB9F8E72F}</x14:id>
        </ext>
      </extLst>
    </cfRule>
    <cfRule type="dataBar" priority="1911">
      <dataBar>
        <cfvo type="min"/>
        <cfvo type="max"/>
        <color theme="0" tint="-0.499984740745262"/>
      </dataBar>
      <extLst>
        <ext xmlns:x14="http://schemas.microsoft.com/office/spreadsheetml/2009/9/main" uri="{B025F937-C7B1-47D3-B67F-A62EFF666E3E}">
          <x14:id>{E4F8F638-3EFA-405B-8EB1-BE5419534E43}</x14:id>
        </ext>
      </extLst>
    </cfRule>
    <cfRule type="dataBar" priority="1910">
      <dataBar showValue="0">
        <cfvo type="min"/>
        <cfvo type="max"/>
        <color rgb="FF638EC6"/>
      </dataBar>
      <extLst>
        <ext xmlns:x14="http://schemas.microsoft.com/office/spreadsheetml/2009/9/main" uri="{B025F937-C7B1-47D3-B67F-A62EFF666E3E}">
          <x14:id>{C53B53C8-FBF0-4584-9C88-FF69B8D2A4A5}</x14:id>
        </ext>
      </extLst>
    </cfRule>
  </conditionalFormatting>
  <conditionalFormatting sqref="H266 H264 H271">
    <cfRule type="dataBar" priority="1894">
      <dataBar showValue="0">
        <cfvo type="min"/>
        <cfvo type="max"/>
        <color rgb="FF638EC6"/>
      </dataBar>
      <extLst>
        <ext xmlns:x14="http://schemas.microsoft.com/office/spreadsheetml/2009/9/main" uri="{B025F937-C7B1-47D3-B67F-A62EFF666E3E}">
          <x14:id>{9932988C-2BF0-4826-B805-1B342B63B2D9}</x14:id>
        </ext>
      </extLst>
    </cfRule>
    <cfRule type="dataBar" priority="1895">
      <dataBar>
        <cfvo type="min"/>
        <cfvo type="max"/>
        <color theme="0" tint="-0.499984740745262"/>
      </dataBar>
      <extLst>
        <ext xmlns:x14="http://schemas.microsoft.com/office/spreadsheetml/2009/9/main" uri="{B025F937-C7B1-47D3-B67F-A62EFF666E3E}">
          <x14:id>{A2B086A7-2978-4734-9C0B-7414B3433EDA}</x14:id>
        </ext>
      </extLst>
    </cfRule>
    <cfRule type="dataBar" priority="1892">
      <dataBar showValue="0">
        <cfvo type="min"/>
        <cfvo type="max"/>
        <color theme="0" tint="-0.34998626667073579"/>
      </dataBar>
      <extLst>
        <ext xmlns:x14="http://schemas.microsoft.com/office/spreadsheetml/2009/9/main" uri="{B025F937-C7B1-47D3-B67F-A62EFF666E3E}">
          <x14:id>{523BF0E3-3546-48D1-B073-87AF6782DEF4}</x14:id>
        </ext>
      </extLst>
    </cfRule>
    <cfRule type="dataBar" priority="1893">
      <dataBar>
        <cfvo type="min"/>
        <cfvo type="max"/>
        <color theme="0" tint="-0.34998626667073579"/>
      </dataBar>
      <extLst>
        <ext xmlns:x14="http://schemas.microsoft.com/office/spreadsheetml/2009/9/main" uri="{B025F937-C7B1-47D3-B67F-A62EFF666E3E}">
          <x14:id>{AEFDB9C8-DC52-44D0-B1F1-F9C960B1FC3F}</x14:id>
        </ext>
      </extLst>
    </cfRule>
  </conditionalFormatting>
  <conditionalFormatting sqref="H295">
    <cfRule type="dataBar" priority="1955">
      <dataBar>
        <cfvo type="min"/>
        <cfvo type="max"/>
        <color theme="0" tint="-0.499984740745262"/>
      </dataBar>
      <extLst>
        <ext xmlns:x14="http://schemas.microsoft.com/office/spreadsheetml/2009/9/main" uri="{B025F937-C7B1-47D3-B67F-A62EFF666E3E}">
          <x14:id>{7826DFCA-6F8B-4F82-9252-5A359B1707C1}</x14:id>
        </ext>
      </extLst>
    </cfRule>
    <cfRule type="dataBar" priority="1954">
      <dataBar showValue="0">
        <cfvo type="min"/>
        <cfvo type="max"/>
        <color rgb="FF638EC6"/>
      </dataBar>
      <extLst>
        <ext xmlns:x14="http://schemas.microsoft.com/office/spreadsheetml/2009/9/main" uri="{B025F937-C7B1-47D3-B67F-A62EFF666E3E}">
          <x14:id>{986A5DF3-17A8-4003-87A3-667EE68B3E55}</x14:id>
        </ext>
      </extLst>
    </cfRule>
    <cfRule type="dataBar" priority="1953">
      <dataBar>
        <cfvo type="min"/>
        <cfvo type="max"/>
        <color theme="0" tint="-0.34998626667073579"/>
      </dataBar>
      <extLst>
        <ext xmlns:x14="http://schemas.microsoft.com/office/spreadsheetml/2009/9/main" uri="{B025F937-C7B1-47D3-B67F-A62EFF666E3E}">
          <x14:id>{212E344E-3CBA-4080-840E-C0B2C6F862F0}</x14:id>
        </ext>
      </extLst>
    </cfRule>
    <cfRule type="dataBar" priority="1952">
      <dataBar showValue="0">
        <cfvo type="min"/>
        <cfvo type="max"/>
        <color theme="0" tint="-0.34998626667073579"/>
      </dataBar>
      <extLst>
        <ext xmlns:x14="http://schemas.microsoft.com/office/spreadsheetml/2009/9/main" uri="{B025F937-C7B1-47D3-B67F-A62EFF666E3E}">
          <x14:id>{67C48C3E-6B0F-4151-B244-AEF100C74764}</x14:id>
        </ext>
      </extLst>
    </cfRule>
  </conditionalFormatting>
  <conditionalFormatting sqref="H307">
    <cfRule type="dataBar" priority="1880">
      <dataBar showValue="0">
        <cfvo type="min"/>
        <cfvo type="max"/>
        <color theme="0" tint="-0.34998626667073579"/>
      </dataBar>
      <extLst>
        <ext xmlns:x14="http://schemas.microsoft.com/office/spreadsheetml/2009/9/main" uri="{B025F937-C7B1-47D3-B67F-A62EFF666E3E}">
          <x14:id>{85A93BA2-B4F7-43FE-9A4D-4E88CBF89B9B}</x14:id>
        </ext>
      </extLst>
    </cfRule>
    <cfRule type="dataBar" priority="1881">
      <dataBar>
        <cfvo type="min"/>
        <cfvo type="max"/>
        <color theme="0" tint="-0.34998626667073579"/>
      </dataBar>
      <extLst>
        <ext xmlns:x14="http://schemas.microsoft.com/office/spreadsheetml/2009/9/main" uri="{B025F937-C7B1-47D3-B67F-A62EFF666E3E}">
          <x14:id>{CB4C24BD-689B-42BC-A882-317DA6D1A785}</x14:id>
        </ext>
      </extLst>
    </cfRule>
    <cfRule type="dataBar" priority="1882">
      <dataBar showValue="0">
        <cfvo type="min"/>
        <cfvo type="max"/>
        <color rgb="FF638EC6"/>
      </dataBar>
      <extLst>
        <ext xmlns:x14="http://schemas.microsoft.com/office/spreadsheetml/2009/9/main" uri="{B025F937-C7B1-47D3-B67F-A62EFF666E3E}">
          <x14:id>{84C33D1D-253C-4E73-A571-5E2B283FC1D8}</x14:id>
        </ext>
      </extLst>
    </cfRule>
    <cfRule type="dataBar" priority="1883">
      <dataBar>
        <cfvo type="min"/>
        <cfvo type="max"/>
        <color theme="0" tint="-0.499984740745262"/>
      </dataBar>
      <extLst>
        <ext xmlns:x14="http://schemas.microsoft.com/office/spreadsheetml/2009/9/main" uri="{B025F937-C7B1-47D3-B67F-A62EFF666E3E}">
          <x14:id>{6F81755F-4271-4AAE-811F-B2CA27A5ECA7}</x14:id>
        </ext>
      </extLst>
    </cfRule>
  </conditionalFormatting>
  <conditionalFormatting sqref="H330 H320">
    <cfRule type="dataBar" priority="1877">
      <dataBar>
        <cfvo type="min"/>
        <cfvo type="max"/>
        <color theme="0" tint="-0.34998626667073579"/>
      </dataBar>
      <extLst>
        <ext xmlns:x14="http://schemas.microsoft.com/office/spreadsheetml/2009/9/main" uri="{B025F937-C7B1-47D3-B67F-A62EFF666E3E}">
          <x14:id>{BF1183BA-B3AE-423E-AADF-49170719E3A4}</x14:id>
        </ext>
      </extLst>
    </cfRule>
    <cfRule type="dataBar" priority="1878">
      <dataBar showValue="0">
        <cfvo type="min"/>
        <cfvo type="max"/>
        <color rgb="FF638EC6"/>
      </dataBar>
      <extLst>
        <ext xmlns:x14="http://schemas.microsoft.com/office/spreadsheetml/2009/9/main" uri="{B025F937-C7B1-47D3-B67F-A62EFF666E3E}">
          <x14:id>{65B6F396-8DF1-412E-9C0F-32507F6BCF50}</x14:id>
        </ext>
      </extLst>
    </cfRule>
    <cfRule type="dataBar" priority="1879">
      <dataBar>
        <cfvo type="min"/>
        <cfvo type="max"/>
        <color theme="0" tint="-0.499984740745262"/>
      </dataBar>
      <extLst>
        <ext xmlns:x14="http://schemas.microsoft.com/office/spreadsheetml/2009/9/main" uri="{B025F937-C7B1-47D3-B67F-A62EFF666E3E}">
          <x14:id>{CFC82C81-91C1-41D5-A566-EA517D044454}</x14:id>
        </ext>
      </extLst>
    </cfRule>
    <cfRule type="dataBar" priority="1876">
      <dataBar showValue="0">
        <cfvo type="min"/>
        <cfvo type="max"/>
        <color theme="0" tint="-0.34998626667073579"/>
      </dataBar>
      <extLst>
        <ext xmlns:x14="http://schemas.microsoft.com/office/spreadsheetml/2009/9/main" uri="{B025F937-C7B1-47D3-B67F-A62EFF666E3E}">
          <x14:id>{55702CBD-A575-4CC1-9E1E-8F834B986F90}</x14:id>
        </ext>
      </extLst>
    </cfRule>
  </conditionalFormatting>
  <conditionalFormatting sqref="H352">
    <cfRule type="dataBar" priority="1859">
      <dataBar>
        <cfvo type="min"/>
        <cfvo type="max"/>
        <color theme="0" tint="-0.499984740745262"/>
      </dataBar>
      <extLst>
        <ext xmlns:x14="http://schemas.microsoft.com/office/spreadsheetml/2009/9/main" uri="{B025F937-C7B1-47D3-B67F-A62EFF666E3E}">
          <x14:id>{C463D654-CB64-4A1E-AF59-90BC4F2ECA97}</x14:id>
        </ext>
      </extLst>
    </cfRule>
    <cfRule type="dataBar" priority="1858">
      <dataBar showValue="0">
        <cfvo type="min"/>
        <cfvo type="max"/>
        <color rgb="FF638EC6"/>
      </dataBar>
      <extLst>
        <ext xmlns:x14="http://schemas.microsoft.com/office/spreadsheetml/2009/9/main" uri="{B025F937-C7B1-47D3-B67F-A62EFF666E3E}">
          <x14:id>{EBC5D0F9-E246-49C6-BBFA-1E868A759DA1}</x14:id>
        </ext>
      </extLst>
    </cfRule>
    <cfRule type="dataBar" priority="1857">
      <dataBar>
        <cfvo type="min"/>
        <cfvo type="max"/>
        <color theme="0" tint="-0.34998626667073579"/>
      </dataBar>
      <extLst>
        <ext xmlns:x14="http://schemas.microsoft.com/office/spreadsheetml/2009/9/main" uri="{B025F937-C7B1-47D3-B67F-A62EFF666E3E}">
          <x14:id>{5D6AFCDC-4A89-4DC9-806F-A78CFCF3BFE8}</x14:id>
        </ext>
      </extLst>
    </cfRule>
    <cfRule type="dataBar" priority="1856">
      <dataBar showValue="0">
        <cfvo type="min"/>
        <cfvo type="max"/>
        <color theme="0" tint="-0.34998626667073579"/>
      </dataBar>
      <extLst>
        <ext xmlns:x14="http://schemas.microsoft.com/office/spreadsheetml/2009/9/main" uri="{B025F937-C7B1-47D3-B67F-A62EFF666E3E}">
          <x14:id>{01988337-1B6C-4F21-8924-29C40735DD3B}</x14:id>
        </ext>
      </extLst>
    </cfRule>
  </conditionalFormatting>
  <conditionalFormatting sqref="H368">
    <cfRule type="dataBar" priority="1851">
      <dataBar>
        <cfvo type="min"/>
        <cfvo type="max"/>
        <color theme="0" tint="-0.499984740745262"/>
      </dataBar>
      <extLst>
        <ext xmlns:x14="http://schemas.microsoft.com/office/spreadsheetml/2009/9/main" uri="{B025F937-C7B1-47D3-B67F-A62EFF666E3E}">
          <x14:id>{62C04F04-B8BE-4957-8526-92F645952AB7}</x14:id>
        </ext>
      </extLst>
    </cfRule>
    <cfRule type="dataBar" priority="1850">
      <dataBar showValue="0">
        <cfvo type="min"/>
        <cfvo type="max"/>
        <color rgb="FF638EC6"/>
      </dataBar>
      <extLst>
        <ext xmlns:x14="http://schemas.microsoft.com/office/spreadsheetml/2009/9/main" uri="{B025F937-C7B1-47D3-B67F-A62EFF666E3E}">
          <x14:id>{9D5ECCC7-B439-4303-8D5A-BBE411353EC4}</x14:id>
        </ext>
      </extLst>
    </cfRule>
    <cfRule type="dataBar" priority="1849">
      <dataBar>
        <cfvo type="min"/>
        <cfvo type="max"/>
        <color theme="0" tint="-0.34998626667073579"/>
      </dataBar>
      <extLst>
        <ext xmlns:x14="http://schemas.microsoft.com/office/spreadsheetml/2009/9/main" uri="{B025F937-C7B1-47D3-B67F-A62EFF666E3E}">
          <x14:id>{2FEFC358-0EB0-4A23-9CAB-41980BBB544C}</x14:id>
        </ext>
      </extLst>
    </cfRule>
    <cfRule type="dataBar" priority="1848">
      <dataBar showValue="0">
        <cfvo type="min"/>
        <cfvo type="max"/>
        <color theme="0" tint="-0.34998626667073579"/>
      </dataBar>
      <extLst>
        <ext xmlns:x14="http://schemas.microsoft.com/office/spreadsheetml/2009/9/main" uri="{B025F937-C7B1-47D3-B67F-A62EFF666E3E}">
          <x14:id>{70FCB591-D444-48D3-88EE-14506C072DD0}</x14:id>
        </ext>
      </extLst>
    </cfRule>
  </conditionalFormatting>
  <conditionalFormatting sqref="H375 H372 H380 H383 H389">
    <cfRule type="dataBar" priority="1847">
      <dataBar>
        <cfvo type="min"/>
        <cfvo type="max"/>
        <color theme="0" tint="-0.499984740745262"/>
      </dataBar>
      <extLst>
        <ext xmlns:x14="http://schemas.microsoft.com/office/spreadsheetml/2009/9/main" uri="{B025F937-C7B1-47D3-B67F-A62EFF666E3E}">
          <x14:id>{BA20D080-845E-430E-8078-11D254981CC8}</x14:id>
        </ext>
      </extLst>
    </cfRule>
    <cfRule type="dataBar" priority="1846">
      <dataBar showValue="0">
        <cfvo type="min"/>
        <cfvo type="max"/>
        <color rgb="FF638EC6"/>
      </dataBar>
      <extLst>
        <ext xmlns:x14="http://schemas.microsoft.com/office/spreadsheetml/2009/9/main" uri="{B025F937-C7B1-47D3-B67F-A62EFF666E3E}">
          <x14:id>{E48F1D03-1BEA-416E-BD01-312E50AF13BA}</x14:id>
        </ext>
      </extLst>
    </cfRule>
    <cfRule type="dataBar" priority="1845">
      <dataBar>
        <cfvo type="min"/>
        <cfvo type="max"/>
        <color theme="0" tint="-0.34998626667073579"/>
      </dataBar>
      <extLst>
        <ext xmlns:x14="http://schemas.microsoft.com/office/spreadsheetml/2009/9/main" uri="{B025F937-C7B1-47D3-B67F-A62EFF666E3E}">
          <x14:id>{6112887F-2FB4-4A2B-84BA-87757AD610AC}</x14:id>
        </ext>
      </extLst>
    </cfRule>
    <cfRule type="dataBar" priority="1844">
      <dataBar showValue="0">
        <cfvo type="min"/>
        <cfvo type="max"/>
        <color theme="0" tint="-0.34998626667073579"/>
      </dataBar>
      <extLst>
        <ext xmlns:x14="http://schemas.microsoft.com/office/spreadsheetml/2009/9/main" uri="{B025F937-C7B1-47D3-B67F-A62EFF666E3E}">
          <x14:id>{586BF119-6242-4415-A4E7-BF9989BDB4C0}</x14:id>
        </ext>
      </extLst>
    </cfRule>
  </conditionalFormatting>
  <conditionalFormatting sqref="H403 H398 H426">
    <cfRule type="dataBar" priority="1445">
      <dataBar>
        <cfvo type="min"/>
        <cfvo type="max"/>
        <color theme="0" tint="-0.34998626667073579"/>
      </dataBar>
      <extLst>
        <ext xmlns:x14="http://schemas.microsoft.com/office/spreadsheetml/2009/9/main" uri="{B025F937-C7B1-47D3-B67F-A62EFF666E3E}">
          <x14:id>{C5CC7053-0696-4947-9304-A3D42EE872CA}</x14:id>
        </ext>
      </extLst>
    </cfRule>
    <cfRule type="dataBar" priority="1446">
      <dataBar showValue="0">
        <cfvo type="min"/>
        <cfvo type="max"/>
        <color rgb="FF638EC6"/>
      </dataBar>
      <extLst>
        <ext xmlns:x14="http://schemas.microsoft.com/office/spreadsheetml/2009/9/main" uri="{B025F937-C7B1-47D3-B67F-A62EFF666E3E}">
          <x14:id>{C0AC7A05-FDB7-4B85-8674-C9F492913957}</x14:id>
        </ext>
      </extLst>
    </cfRule>
    <cfRule type="dataBar" priority="1447">
      <dataBar>
        <cfvo type="min"/>
        <cfvo type="max"/>
        <color theme="0" tint="-0.499984740745262"/>
      </dataBar>
      <extLst>
        <ext xmlns:x14="http://schemas.microsoft.com/office/spreadsheetml/2009/9/main" uri="{B025F937-C7B1-47D3-B67F-A62EFF666E3E}">
          <x14:id>{221FB93C-352C-4FDA-8360-02405DB348B8}</x14:id>
        </ext>
      </extLst>
    </cfRule>
    <cfRule type="dataBar" priority="1444">
      <dataBar showValue="0">
        <cfvo type="min"/>
        <cfvo type="max"/>
        <color theme="0" tint="-0.34998626667073579"/>
      </dataBar>
      <extLst>
        <ext xmlns:x14="http://schemas.microsoft.com/office/spreadsheetml/2009/9/main" uri="{B025F937-C7B1-47D3-B67F-A62EFF666E3E}">
          <x14:id>{1AFF1730-9CF5-4F31-873A-5F3EB213DB07}</x14:id>
        </ext>
      </extLst>
    </cfRule>
  </conditionalFormatting>
  <conditionalFormatting sqref="H461">
    <cfRule type="dataBar" priority="1833">
      <dataBar>
        <cfvo type="min"/>
        <cfvo type="max"/>
        <color theme="0" tint="-0.34998626667073579"/>
      </dataBar>
      <extLst>
        <ext xmlns:x14="http://schemas.microsoft.com/office/spreadsheetml/2009/9/main" uri="{B025F937-C7B1-47D3-B67F-A62EFF666E3E}">
          <x14:id>{2B89EA38-6B98-486E-92E8-FDE51C1C2F79}</x14:id>
        </ext>
      </extLst>
    </cfRule>
    <cfRule type="dataBar" priority="1832">
      <dataBar showValue="0">
        <cfvo type="min"/>
        <cfvo type="max"/>
        <color theme="0" tint="-0.34998626667073579"/>
      </dataBar>
      <extLst>
        <ext xmlns:x14="http://schemas.microsoft.com/office/spreadsheetml/2009/9/main" uri="{B025F937-C7B1-47D3-B67F-A62EFF666E3E}">
          <x14:id>{5958062E-0591-4719-B0E3-A4856657DA71}</x14:id>
        </ext>
      </extLst>
    </cfRule>
    <cfRule type="dataBar" priority="1835">
      <dataBar>
        <cfvo type="min"/>
        <cfvo type="max"/>
        <color theme="0" tint="-0.499984740745262"/>
      </dataBar>
      <extLst>
        <ext xmlns:x14="http://schemas.microsoft.com/office/spreadsheetml/2009/9/main" uri="{B025F937-C7B1-47D3-B67F-A62EFF666E3E}">
          <x14:id>{97B34213-5B9A-48E7-A57A-CDBDD51DFFBD}</x14:id>
        </ext>
      </extLst>
    </cfRule>
    <cfRule type="dataBar" priority="1834">
      <dataBar showValue="0">
        <cfvo type="min"/>
        <cfvo type="max"/>
        <color rgb="FF638EC6"/>
      </dataBar>
      <extLst>
        <ext xmlns:x14="http://schemas.microsoft.com/office/spreadsheetml/2009/9/main" uri="{B025F937-C7B1-47D3-B67F-A62EFF666E3E}">
          <x14:id>{591B2B02-C86D-467C-8834-7DBF830631DA}</x14:id>
        </ext>
      </extLst>
    </cfRule>
  </conditionalFormatting>
  <conditionalFormatting sqref="H467">
    <cfRule type="dataBar" priority="1831">
      <dataBar>
        <cfvo type="min"/>
        <cfvo type="max"/>
        <color theme="0" tint="-0.499984740745262"/>
      </dataBar>
      <extLst>
        <ext xmlns:x14="http://schemas.microsoft.com/office/spreadsheetml/2009/9/main" uri="{B025F937-C7B1-47D3-B67F-A62EFF666E3E}">
          <x14:id>{EA729345-4686-4FA1-8F7F-6BD8EA9F1AF4}</x14:id>
        </ext>
      </extLst>
    </cfRule>
    <cfRule type="dataBar" priority="1828">
      <dataBar showValue="0">
        <cfvo type="min"/>
        <cfvo type="max"/>
        <color theme="0" tint="-0.34998626667073579"/>
      </dataBar>
      <extLst>
        <ext xmlns:x14="http://schemas.microsoft.com/office/spreadsheetml/2009/9/main" uri="{B025F937-C7B1-47D3-B67F-A62EFF666E3E}">
          <x14:id>{B3C7E73A-25C6-4E95-8702-4E4096D12137}</x14:id>
        </ext>
      </extLst>
    </cfRule>
    <cfRule type="dataBar" priority="1829">
      <dataBar>
        <cfvo type="min"/>
        <cfvo type="max"/>
        <color theme="0" tint="-0.34998626667073579"/>
      </dataBar>
      <extLst>
        <ext xmlns:x14="http://schemas.microsoft.com/office/spreadsheetml/2009/9/main" uri="{B025F937-C7B1-47D3-B67F-A62EFF666E3E}">
          <x14:id>{E5A05F65-0B3C-4278-838F-A1451DA451BC}</x14:id>
        </ext>
      </extLst>
    </cfRule>
    <cfRule type="dataBar" priority="1830">
      <dataBar showValue="0">
        <cfvo type="min"/>
        <cfvo type="max"/>
        <color rgb="FF638EC6"/>
      </dataBar>
      <extLst>
        <ext xmlns:x14="http://schemas.microsoft.com/office/spreadsheetml/2009/9/main" uri="{B025F937-C7B1-47D3-B67F-A62EFF666E3E}">
          <x14:id>{EB05ED1D-409F-457C-B8C2-F63867F625CE}</x14:id>
        </ext>
      </extLst>
    </cfRule>
  </conditionalFormatting>
  <conditionalFormatting sqref="H497 H508">
    <cfRule type="dataBar" priority="1808">
      <dataBar showValue="0">
        <cfvo type="min"/>
        <cfvo type="max"/>
        <color theme="0" tint="-0.34998626667073579"/>
      </dataBar>
      <extLst>
        <ext xmlns:x14="http://schemas.microsoft.com/office/spreadsheetml/2009/9/main" uri="{B025F937-C7B1-47D3-B67F-A62EFF666E3E}">
          <x14:id>{D24AF239-6D3D-4ACC-9DE3-783B76502497}</x14:id>
        </ext>
      </extLst>
    </cfRule>
    <cfRule type="dataBar" priority="1811">
      <dataBar>
        <cfvo type="min"/>
        <cfvo type="max"/>
        <color theme="0" tint="-0.499984740745262"/>
      </dataBar>
      <extLst>
        <ext xmlns:x14="http://schemas.microsoft.com/office/spreadsheetml/2009/9/main" uri="{B025F937-C7B1-47D3-B67F-A62EFF666E3E}">
          <x14:id>{28E0633A-9F65-45B6-AB09-784580476F3A}</x14:id>
        </ext>
      </extLst>
    </cfRule>
    <cfRule type="dataBar" priority="1810">
      <dataBar showValue="0">
        <cfvo type="min"/>
        <cfvo type="max"/>
        <color rgb="FF638EC6"/>
      </dataBar>
      <extLst>
        <ext xmlns:x14="http://schemas.microsoft.com/office/spreadsheetml/2009/9/main" uri="{B025F937-C7B1-47D3-B67F-A62EFF666E3E}">
          <x14:id>{0C392C5E-00A9-4EBE-9954-06B6D09E8F8A}</x14:id>
        </ext>
      </extLst>
    </cfRule>
    <cfRule type="dataBar" priority="1809">
      <dataBar>
        <cfvo type="min"/>
        <cfvo type="max"/>
        <color theme="0" tint="-0.34998626667073579"/>
      </dataBar>
      <extLst>
        <ext xmlns:x14="http://schemas.microsoft.com/office/spreadsheetml/2009/9/main" uri="{B025F937-C7B1-47D3-B67F-A62EFF666E3E}">
          <x14:id>{687F32C0-EB97-45B9-AD4E-D194C264DDDC}</x14:id>
        </ext>
      </extLst>
    </cfRule>
  </conditionalFormatting>
  <conditionalFormatting sqref="H530">
    <cfRule type="dataBar" priority="1791">
      <dataBar>
        <cfvo type="min"/>
        <cfvo type="max"/>
        <color theme="0" tint="-0.499984740745262"/>
      </dataBar>
      <extLst>
        <ext xmlns:x14="http://schemas.microsoft.com/office/spreadsheetml/2009/9/main" uri="{B025F937-C7B1-47D3-B67F-A62EFF666E3E}">
          <x14:id>{C458DA2C-9EDF-43F4-B2B0-0ED26F142B29}</x14:id>
        </ext>
      </extLst>
    </cfRule>
    <cfRule type="dataBar" priority="1790">
      <dataBar showValue="0">
        <cfvo type="min"/>
        <cfvo type="max"/>
        <color rgb="FF638EC6"/>
      </dataBar>
      <extLst>
        <ext xmlns:x14="http://schemas.microsoft.com/office/spreadsheetml/2009/9/main" uri="{B025F937-C7B1-47D3-B67F-A62EFF666E3E}">
          <x14:id>{1DD4306E-92C9-4616-9CC2-8BBA7D180CF3}</x14:id>
        </ext>
      </extLst>
    </cfRule>
    <cfRule type="dataBar" priority="1788">
      <dataBar showValue="0">
        <cfvo type="min"/>
        <cfvo type="max"/>
        <color theme="0" tint="-0.34998626667073579"/>
      </dataBar>
      <extLst>
        <ext xmlns:x14="http://schemas.microsoft.com/office/spreadsheetml/2009/9/main" uri="{B025F937-C7B1-47D3-B67F-A62EFF666E3E}">
          <x14:id>{9C962A45-930D-44E7-9970-BF7517AA4D2A}</x14:id>
        </ext>
      </extLst>
    </cfRule>
    <cfRule type="dataBar" priority="1789">
      <dataBar>
        <cfvo type="min"/>
        <cfvo type="max"/>
        <color theme="0" tint="-0.34998626667073579"/>
      </dataBar>
      <extLst>
        <ext xmlns:x14="http://schemas.microsoft.com/office/spreadsheetml/2009/9/main" uri="{B025F937-C7B1-47D3-B67F-A62EFF666E3E}">
          <x14:id>{5C184E6D-5F8F-440F-BDEB-F54C83CFA8D1}</x14:id>
        </ext>
      </extLst>
    </cfRule>
  </conditionalFormatting>
  <conditionalFormatting sqref="H537">
    <cfRule type="dataBar" priority="1787">
      <dataBar>
        <cfvo type="min"/>
        <cfvo type="max"/>
        <color theme="0" tint="-0.499984740745262"/>
      </dataBar>
      <extLst>
        <ext xmlns:x14="http://schemas.microsoft.com/office/spreadsheetml/2009/9/main" uri="{B025F937-C7B1-47D3-B67F-A62EFF666E3E}">
          <x14:id>{DCBFBD71-7CBE-4106-928E-9BAC5083C866}</x14:id>
        </ext>
      </extLst>
    </cfRule>
    <cfRule type="dataBar" priority="1786">
      <dataBar showValue="0">
        <cfvo type="min"/>
        <cfvo type="max"/>
        <color rgb="FF638EC6"/>
      </dataBar>
      <extLst>
        <ext xmlns:x14="http://schemas.microsoft.com/office/spreadsheetml/2009/9/main" uri="{B025F937-C7B1-47D3-B67F-A62EFF666E3E}">
          <x14:id>{985822C2-DC41-4318-9306-828E745AA2EC}</x14:id>
        </ext>
      </extLst>
    </cfRule>
    <cfRule type="dataBar" priority="1785">
      <dataBar>
        <cfvo type="min"/>
        <cfvo type="max"/>
        <color theme="0" tint="-0.34998626667073579"/>
      </dataBar>
      <extLst>
        <ext xmlns:x14="http://schemas.microsoft.com/office/spreadsheetml/2009/9/main" uri="{B025F937-C7B1-47D3-B67F-A62EFF666E3E}">
          <x14:id>{ADC3F5B5-428A-434B-8E8D-E7DABB3511E5}</x14:id>
        </ext>
      </extLst>
    </cfRule>
    <cfRule type="dataBar" priority="1784">
      <dataBar showValue="0">
        <cfvo type="min"/>
        <cfvo type="max"/>
        <color theme="0" tint="-0.34998626667073579"/>
      </dataBar>
      <extLst>
        <ext xmlns:x14="http://schemas.microsoft.com/office/spreadsheetml/2009/9/main" uri="{B025F937-C7B1-47D3-B67F-A62EFF666E3E}">
          <x14:id>{907ED74F-AA18-48EA-947B-F0D06E67F3D8}</x14:id>
        </ext>
      </extLst>
    </cfRule>
  </conditionalFormatting>
  <conditionalFormatting sqref="H584 H571 H586 H588 H594 H602 H608">
    <cfRule type="dataBar" priority="1779">
      <dataBar>
        <cfvo type="min"/>
        <cfvo type="max"/>
        <color theme="0" tint="-0.499984740745262"/>
      </dataBar>
      <extLst>
        <ext xmlns:x14="http://schemas.microsoft.com/office/spreadsheetml/2009/9/main" uri="{B025F937-C7B1-47D3-B67F-A62EFF666E3E}">
          <x14:id>{2D3288A8-7596-4E3E-A25B-BF16BFDC5B9B}</x14:id>
        </ext>
      </extLst>
    </cfRule>
    <cfRule type="dataBar" priority="1778">
      <dataBar showValue="0">
        <cfvo type="min"/>
        <cfvo type="max"/>
        <color rgb="FF638EC6"/>
      </dataBar>
      <extLst>
        <ext xmlns:x14="http://schemas.microsoft.com/office/spreadsheetml/2009/9/main" uri="{B025F937-C7B1-47D3-B67F-A62EFF666E3E}">
          <x14:id>{4212D6EE-B461-4B55-94DD-E79DD1CF77D6}</x14:id>
        </ext>
      </extLst>
    </cfRule>
    <cfRule type="dataBar" priority="1777">
      <dataBar>
        <cfvo type="min"/>
        <cfvo type="max"/>
        <color theme="0" tint="-0.34998626667073579"/>
      </dataBar>
      <extLst>
        <ext xmlns:x14="http://schemas.microsoft.com/office/spreadsheetml/2009/9/main" uri="{B025F937-C7B1-47D3-B67F-A62EFF666E3E}">
          <x14:id>{0252A948-E82A-4422-932E-8CDB6EEAC564}</x14:id>
        </ext>
      </extLst>
    </cfRule>
    <cfRule type="dataBar" priority="1776">
      <dataBar showValue="0">
        <cfvo type="min"/>
        <cfvo type="max"/>
        <color theme="0" tint="-0.34998626667073579"/>
      </dataBar>
      <extLst>
        <ext xmlns:x14="http://schemas.microsoft.com/office/spreadsheetml/2009/9/main" uri="{B025F937-C7B1-47D3-B67F-A62EFF666E3E}">
          <x14:id>{2757DA42-3BE3-4A77-B9DB-DA568CC6FE2B}</x14:id>
        </ext>
      </extLst>
    </cfRule>
  </conditionalFormatting>
  <conditionalFormatting sqref="H616">
    <cfRule type="dataBar" priority="1768">
      <dataBar showValue="0">
        <cfvo type="min"/>
        <cfvo type="max"/>
        <color theme="0" tint="-0.34998626667073579"/>
      </dataBar>
      <extLst>
        <ext xmlns:x14="http://schemas.microsoft.com/office/spreadsheetml/2009/9/main" uri="{B025F937-C7B1-47D3-B67F-A62EFF666E3E}">
          <x14:id>{8CC181B9-790A-4907-A782-EC54B37EE017}</x14:id>
        </ext>
      </extLst>
    </cfRule>
    <cfRule type="dataBar" priority="1771">
      <dataBar>
        <cfvo type="min"/>
        <cfvo type="max"/>
        <color theme="0" tint="-0.499984740745262"/>
      </dataBar>
      <extLst>
        <ext xmlns:x14="http://schemas.microsoft.com/office/spreadsheetml/2009/9/main" uri="{B025F937-C7B1-47D3-B67F-A62EFF666E3E}">
          <x14:id>{7FF06A77-B0AF-449A-9A3F-7F5B8F715E63}</x14:id>
        </ext>
      </extLst>
    </cfRule>
    <cfRule type="dataBar" priority="1769">
      <dataBar>
        <cfvo type="min"/>
        <cfvo type="max"/>
        <color theme="0" tint="-0.34998626667073579"/>
      </dataBar>
      <extLst>
        <ext xmlns:x14="http://schemas.microsoft.com/office/spreadsheetml/2009/9/main" uri="{B025F937-C7B1-47D3-B67F-A62EFF666E3E}">
          <x14:id>{16A7EEB3-EACB-44E3-8E15-4EF0B466BE6D}</x14:id>
        </ext>
      </extLst>
    </cfRule>
    <cfRule type="dataBar" priority="1770">
      <dataBar showValue="0">
        <cfvo type="min"/>
        <cfvo type="max"/>
        <color rgb="FF638EC6"/>
      </dataBar>
      <extLst>
        <ext xmlns:x14="http://schemas.microsoft.com/office/spreadsheetml/2009/9/main" uri="{B025F937-C7B1-47D3-B67F-A62EFF666E3E}">
          <x14:id>{A280DD33-630B-41B3-8BBE-F4D33D769DAF}</x14:id>
        </ext>
      </extLst>
    </cfRule>
  </conditionalFormatting>
  <conditionalFormatting sqref="H625">
    <cfRule type="dataBar" priority="1767">
      <dataBar>
        <cfvo type="min"/>
        <cfvo type="max"/>
        <color theme="0" tint="-0.499984740745262"/>
      </dataBar>
      <extLst>
        <ext xmlns:x14="http://schemas.microsoft.com/office/spreadsheetml/2009/9/main" uri="{B025F937-C7B1-47D3-B67F-A62EFF666E3E}">
          <x14:id>{4DF32DC5-0CFD-4480-A1E8-535B6163BED1}</x14:id>
        </ext>
      </extLst>
    </cfRule>
    <cfRule type="dataBar" priority="1766">
      <dataBar showValue="0">
        <cfvo type="min"/>
        <cfvo type="max"/>
        <color rgb="FF638EC6"/>
      </dataBar>
      <extLst>
        <ext xmlns:x14="http://schemas.microsoft.com/office/spreadsheetml/2009/9/main" uri="{B025F937-C7B1-47D3-B67F-A62EFF666E3E}">
          <x14:id>{2F2467C5-71D2-4B79-8629-212360A25A16}</x14:id>
        </ext>
      </extLst>
    </cfRule>
    <cfRule type="dataBar" priority="1765">
      <dataBar>
        <cfvo type="min"/>
        <cfvo type="max"/>
        <color theme="0" tint="-0.34998626667073579"/>
      </dataBar>
      <extLst>
        <ext xmlns:x14="http://schemas.microsoft.com/office/spreadsheetml/2009/9/main" uri="{B025F937-C7B1-47D3-B67F-A62EFF666E3E}">
          <x14:id>{1155744F-FF62-4314-B97A-72AD68B51EC0}</x14:id>
        </ext>
      </extLst>
    </cfRule>
    <cfRule type="dataBar" priority="1764">
      <dataBar showValue="0">
        <cfvo type="min"/>
        <cfvo type="max"/>
        <color theme="0" tint="-0.34998626667073579"/>
      </dataBar>
      <extLst>
        <ext xmlns:x14="http://schemas.microsoft.com/office/spreadsheetml/2009/9/main" uri="{B025F937-C7B1-47D3-B67F-A62EFF666E3E}">
          <x14:id>{270F37AF-B570-4381-9507-3CAEB7DB6A0A}</x14:id>
        </ext>
      </extLst>
    </cfRule>
  </conditionalFormatting>
  <conditionalFormatting sqref="H689 H684 H698 H703 H708">
    <cfRule type="dataBar" priority="1740">
      <dataBar showValue="0">
        <cfvo type="min"/>
        <cfvo type="max"/>
        <color theme="0" tint="-0.34998626667073579"/>
      </dataBar>
      <extLst>
        <ext xmlns:x14="http://schemas.microsoft.com/office/spreadsheetml/2009/9/main" uri="{B025F937-C7B1-47D3-B67F-A62EFF666E3E}">
          <x14:id>{F7621A42-1ABD-479E-99A9-D60986E06CC8}</x14:id>
        </ext>
      </extLst>
    </cfRule>
    <cfRule type="dataBar" priority="1741">
      <dataBar>
        <cfvo type="min"/>
        <cfvo type="max"/>
        <color theme="0" tint="-0.34998626667073579"/>
      </dataBar>
      <extLst>
        <ext xmlns:x14="http://schemas.microsoft.com/office/spreadsheetml/2009/9/main" uri="{B025F937-C7B1-47D3-B67F-A62EFF666E3E}">
          <x14:id>{FED4E749-DAAC-4055-9FDA-CBEC39B757F3}</x14:id>
        </ext>
      </extLst>
    </cfRule>
    <cfRule type="dataBar" priority="1742">
      <dataBar showValue="0">
        <cfvo type="min"/>
        <cfvo type="max"/>
        <color rgb="FF638EC6"/>
      </dataBar>
      <extLst>
        <ext xmlns:x14="http://schemas.microsoft.com/office/spreadsheetml/2009/9/main" uri="{B025F937-C7B1-47D3-B67F-A62EFF666E3E}">
          <x14:id>{A03B9ACA-CAAD-4484-B746-2D0DE245F2B0}</x14:id>
        </ext>
      </extLst>
    </cfRule>
    <cfRule type="dataBar" priority="1743">
      <dataBar>
        <cfvo type="min"/>
        <cfvo type="max"/>
        <color theme="0" tint="-0.499984740745262"/>
      </dataBar>
      <extLst>
        <ext xmlns:x14="http://schemas.microsoft.com/office/spreadsheetml/2009/9/main" uri="{B025F937-C7B1-47D3-B67F-A62EFF666E3E}">
          <x14:id>{BDDD4D86-8F4D-4833-B657-5E7E57D01534}</x14:id>
        </ext>
      </extLst>
    </cfRule>
  </conditionalFormatting>
  <conditionalFormatting sqref="H731">
    <cfRule type="dataBar" priority="1736">
      <dataBar showValue="0">
        <cfvo type="min"/>
        <cfvo type="max"/>
        <color theme="0" tint="-0.34998626667073579"/>
      </dataBar>
      <extLst>
        <ext xmlns:x14="http://schemas.microsoft.com/office/spreadsheetml/2009/9/main" uri="{B025F937-C7B1-47D3-B67F-A62EFF666E3E}">
          <x14:id>{0482F5A6-7EFC-490D-BD7D-68C1EE69A88A}</x14:id>
        </ext>
      </extLst>
    </cfRule>
    <cfRule type="dataBar" priority="1737">
      <dataBar>
        <cfvo type="min"/>
        <cfvo type="max"/>
        <color theme="0" tint="-0.34998626667073579"/>
      </dataBar>
      <extLst>
        <ext xmlns:x14="http://schemas.microsoft.com/office/spreadsheetml/2009/9/main" uri="{B025F937-C7B1-47D3-B67F-A62EFF666E3E}">
          <x14:id>{44BE508D-75B1-4CB2-974E-3B81A56A8D49}</x14:id>
        </ext>
      </extLst>
    </cfRule>
    <cfRule type="dataBar" priority="1738">
      <dataBar showValue="0">
        <cfvo type="min"/>
        <cfvo type="max"/>
        <color rgb="FF638EC6"/>
      </dataBar>
      <extLst>
        <ext xmlns:x14="http://schemas.microsoft.com/office/spreadsheetml/2009/9/main" uri="{B025F937-C7B1-47D3-B67F-A62EFF666E3E}">
          <x14:id>{C5F2F8C1-9B29-460F-9B97-945F4F42EE73}</x14:id>
        </ext>
      </extLst>
    </cfRule>
    <cfRule type="dataBar" priority="1739">
      <dataBar>
        <cfvo type="min"/>
        <cfvo type="max"/>
        <color theme="0" tint="-0.499984740745262"/>
      </dataBar>
      <extLst>
        <ext xmlns:x14="http://schemas.microsoft.com/office/spreadsheetml/2009/9/main" uri="{B025F937-C7B1-47D3-B67F-A62EFF666E3E}">
          <x14:id>{745F38DA-C15D-4F11-947D-DE36B5BFC1A5}</x14:id>
        </ext>
      </extLst>
    </cfRule>
  </conditionalFormatting>
  <conditionalFormatting sqref="H743">
    <cfRule type="dataBar" priority="1957">
      <dataBar>
        <cfvo type="min"/>
        <cfvo type="max"/>
        <color theme="0" tint="-0.34998626667073579"/>
      </dataBar>
      <extLst>
        <ext xmlns:x14="http://schemas.microsoft.com/office/spreadsheetml/2009/9/main" uri="{B025F937-C7B1-47D3-B67F-A62EFF666E3E}">
          <x14:id>{287CFFCA-F331-470B-8586-3810AE8B688A}</x14:id>
        </ext>
      </extLst>
    </cfRule>
    <cfRule type="dataBar" priority="1958">
      <dataBar showValue="0">
        <cfvo type="min"/>
        <cfvo type="max"/>
        <color rgb="FF638EC6"/>
      </dataBar>
      <extLst>
        <ext xmlns:x14="http://schemas.microsoft.com/office/spreadsheetml/2009/9/main" uri="{B025F937-C7B1-47D3-B67F-A62EFF666E3E}">
          <x14:id>{4EA8344F-3A4E-4056-BC02-74218877B647}</x14:id>
        </ext>
      </extLst>
    </cfRule>
    <cfRule type="dataBar" priority="1959">
      <dataBar>
        <cfvo type="min"/>
        <cfvo type="max"/>
        <color theme="0" tint="-0.499984740745262"/>
      </dataBar>
      <extLst>
        <ext xmlns:x14="http://schemas.microsoft.com/office/spreadsheetml/2009/9/main" uri="{B025F937-C7B1-47D3-B67F-A62EFF666E3E}">
          <x14:id>{43769C9F-C34A-4A62-B063-1DCE4715D529}</x14:id>
        </ext>
      </extLst>
    </cfRule>
    <cfRule type="dataBar" priority="1956">
      <dataBar showValue="0">
        <cfvo type="min"/>
        <cfvo type="max"/>
        <color theme="0" tint="-0.34998626667073579"/>
      </dataBar>
      <extLst>
        <ext xmlns:x14="http://schemas.microsoft.com/office/spreadsheetml/2009/9/main" uri="{B025F937-C7B1-47D3-B67F-A62EFF666E3E}">
          <x14:id>{63F747D9-5497-47E4-BA7E-3C2699B3FFA3}</x14:id>
        </ext>
      </extLst>
    </cfRule>
  </conditionalFormatting>
  <conditionalFormatting sqref="H801">
    <cfRule type="dataBar" priority="1730">
      <dataBar showValue="0">
        <cfvo type="min"/>
        <cfvo type="max"/>
        <color rgb="FF638EC6"/>
      </dataBar>
      <extLst>
        <ext xmlns:x14="http://schemas.microsoft.com/office/spreadsheetml/2009/9/main" uri="{B025F937-C7B1-47D3-B67F-A62EFF666E3E}">
          <x14:id>{0820EE07-305D-4358-8DEB-8FD852C4AA8B}</x14:id>
        </ext>
      </extLst>
    </cfRule>
    <cfRule type="dataBar" priority="1731">
      <dataBar>
        <cfvo type="min"/>
        <cfvo type="max"/>
        <color theme="0" tint="-0.499984740745262"/>
      </dataBar>
      <extLst>
        <ext xmlns:x14="http://schemas.microsoft.com/office/spreadsheetml/2009/9/main" uri="{B025F937-C7B1-47D3-B67F-A62EFF666E3E}">
          <x14:id>{A57A2366-F9AC-4B9B-A612-263ECA2BF03E}</x14:id>
        </ext>
      </extLst>
    </cfRule>
    <cfRule type="dataBar" priority="1729">
      <dataBar>
        <cfvo type="min"/>
        <cfvo type="max"/>
        <color theme="0" tint="-0.34998626667073579"/>
      </dataBar>
      <extLst>
        <ext xmlns:x14="http://schemas.microsoft.com/office/spreadsheetml/2009/9/main" uri="{B025F937-C7B1-47D3-B67F-A62EFF666E3E}">
          <x14:id>{5018BDB5-1A6B-4FE9-A62F-68D3F6B8516A}</x14:id>
        </ext>
      </extLst>
    </cfRule>
    <cfRule type="dataBar" priority="1728">
      <dataBar showValue="0">
        <cfvo type="min"/>
        <cfvo type="max"/>
        <color theme="0" tint="-0.34998626667073579"/>
      </dataBar>
      <extLst>
        <ext xmlns:x14="http://schemas.microsoft.com/office/spreadsheetml/2009/9/main" uri="{B025F937-C7B1-47D3-B67F-A62EFF666E3E}">
          <x14:id>{062F2E34-1160-404B-B41C-908CD225D0C8}</x14:id>
        </ext>
      </extLst>
    </cfRule>
  </conditionalFormatting>
  <conditionalFormatting sqref="H813">
    <cfRule type="dataBar" priority="1727">
      <dataBar>
        <cfvo type="min"/>
        <cfvo type="max"/>
        <color theme="0" tint="-0.499984740745262"/>
      </dataBar>
      <extLst>
        <ext xmlns:x14="http://schemas.microsoft.com/office/spreadsheetml/2009/9/main" uri="{B025F937-C7B1-47D3-B67F-A62EFF666E3E}">
          <x14:id>{CC23A6EA-6BC3-455A-82D5-E47C39DCFFFC}</x14:id>
        </ext>
      </extLst>
    </cfRule>
    <cfRule type="dataBar" priority="1726">
      <dataBar showValue="0">
        <cfvo type="min"/>
        <cfvo type="max"/>
        <color rgb="FF638EC6"/>
      </dataBar>
      <extLst>
        <ext xmlns:x14="http://schemas.microsoft.com/office/spreadsheetml/2009/9/main" uri="{B025F937-C7B1-47D3-B67F-A62EFF666E3E}">
          <x14:id>{193DD8BD-0751-4832-9CA5-A2E749360757}</x14:id>
        </ext>
      </extLst>
    </cfRule>
    <cfRule type="dataBar" priority="1725">
      <dataBar>
        <cfvo type="min"/>
        <cfvo type="max"/>
        <color theme="0" tint="-0.34998626667073579"/>
      </dataBar>
      <extLst>
        <ext xmlns:x14="http://schemas.microsoft.com/office/spreadsheetml/2009/9/main" uri="{B025F937-C7B1-47D3-B67F-A62EFF666E3E}">
          <x14:id>{5109785A-6C69-4EB7-A211-49F206911FF7}</x14:id>
        </ext>
      </extLst>
    </cfRule>
    <cfRule type="dataBar" priority="1724">
      <dataBar showValue="0">
        <cfvo type="min"/>
        <cfvo type="max"/>
        <color theme="0" tint="-0.34998626667073579"/>
      </dataBar>
      <extLst>
        <ext xmlns:x14="http://schemas.microsoft.com/office/spreadsheetml/2009/9/main" uri="{B025F937-C7B1-47D3-B67F-A62EFF666E3E}">
          <x14:id>{454B40F5-0F2F-49ED-A3DE-CB2784C5A9E4}</x14:id>
        </ext>
      </extLst>
    </cfRule>
  </conditionalFormatting>
  <conditionalFormatting sqref="H837">
    <cfRule type="dataBar" priority="1719">
      <dataBar>
        <cfvo type="min"/>
        <cfvo type="max"/>
        <color theme="0" tint="-0.499984740745262"/>
      </dataBar>
      <extLst>
        <ext xmlns:x14="http://schemas.microsoft.com/office/spreadsheetml/2009/9/main" uri="{B025F937-C7B1-47D3-B67F-A62EFF666E3E}">
          <x14:id>{D692C602-34E3-4331-A5B4-ECE84BF311C7}</x14:id>
        </ext>
      </extLst>
    </cfRule>
    <cfRule type="dataBar" priority="1718">
      <dataBar showValue="0">
        <cfvo type="min"/>
        <cfvo type="max"/>
        <color rgb="FF638EC6"/>
      </dataBar>
      <extLst>
        <ext xmlns:x14="http://schemas.microsoft.com/office/spreadsheetml/2009/9/main" uri="{B025F937-C7B1-47D3-B67F-A62EFF666E3E}">
          <x14:id>{537B4DD7-0DA6-40A0-89E8-899F2F0E4E1E}</x14:id>
        </ext>
      </extLst>
    </cfRule>
    <cfRule type="dataBar" priority="1717">
      <dataBar>
        <cfvo type="min"/>
        <cfvo type="max"/>
        <color theme="0" tint="-0.34998626667073579"/>
      </dataBar>
      <extLst>
        <ext xmlns:x14="http://schemas.microsoft.com/office/spreadsheetml/2009/9/main" uri="{B025F937-C7B1-47D3-B67F-A62EFF666E3E}">
          <x14:id>{86ABD141-A582-45C8-95F3-5E8F894AC220}</x14:id>
        </ext>
      </extLst>
    </cfRule>
    <cfRule type="dataBar" priority="1716">
      <dataBar showValue="0">
        <cfvo type="min"/>
        <cfvo type="max"/>
        <color theme="0" tint="-0.34998626667073579"/>
      </dataBar>
      <extLst>
        <ext xmlns:x14="http://schemas.microsoft.com/office/spreadsheetml/2009/9/main" uri="{B025F937-C7B1-47D3-B67F-A62EFF666E3E}">
          <x14:id>{1ECA6B57-F2D6-471B-8665-00982CD42762}</x14:id>
        </ext>
      </extLst>
    </cfRule>
  </conditionalFormatting>
  <conditionalFormatting sqref="H860">
    <cfRule type="dataBar" priority="1705">
      <dataBar>
        <cfvo type="min"/>
        <cfvo type="max"/>
        <color theme="0" tint="-0.34998626667073579"/>
      </dataBar>
      <extLst>
        <ext xmlns:x14="http://schemas.microsoft.com/office/spreadsheetml/2009/9/main" uri="{B025F937-C7B1-47D3-B67F-A62EFF666E3E}">
          <x14:id>{FCA82268-114F-4CA0-A2CD-690C8BD257D4}</x14:id>
        </ext>
      </extLst>
    </cfRule>
    <cfRule type="dataBar" priority="1707">
      <dataBar>
        <cfvo type="min"/>
        <cfvo type="max"/>
        <color theme="0" tint="-0.499984740745262"/>
      </dataBar>
      <extLst>
        <ext xmlns:x14="http://schemas.microsoft.com/office/spreadsheetml/2009/9/main" uri="{B025F937-C7B1-47D3-B67F-A62EFF666E3E}">
          <x14:id>{5C22B645-55E1-483A-BBF7-589E246301A2}</x14:id>
        </ext>
      </extLst>
    </cfRule>
    <cfRule type="dataBar" priority="1706">
      <dataBar showValue="0">
        <cfvo type="min"/>
        <cfvo type="max"/>
        <color rgb="FF638EC6"/>
      </dataBar>
      <extLst>
        <ext xmlns:x14="http://schemas.microsoft.com/office/spreadsheetml/2009/9/main" uri="{B025F937-C7B1-47D3-B67F-A62EFF666E3E}">
          <x14:id>{2353EEF8-878B-4517-A0B1-C9F57DF98773}</x14:id>
        </ext>
      </extLst>
    </cfRule>
    <cfRule type="dataBar" priority="1704">
      <dataBar showValue="0">
        <cfvo type="min"/>
        <cfvo type="max"/>
        <color theme="0" tint="-0.34998626667073579"/>
      </dataBar>
      <extLst>
        <ext xmlns:x14="http://schemas.microsoft.com/office/spreadsheetml/2009/9/main" uri="{B025F937-C7B1-47D3-B67F-A62EFF666E3E}">
          <x14:id>{311C2397-57E5-4C5D-8BA3-973D024A3F6F}</x14:id>
        </ext>
      </extLst>
    </cfRule>
  </conditionalFormatting>
  <conditionalFormatting sqref="H886">
    <cfRule type="dataBar" priority="1697">
      <dataBar>
        <cfvo type="min"/>
        <cfvo type="max"/>
        <color theme="0" tint="-0.34998626667073579"/>
      </dataBar>
      <extLst>
        <ext xmlns:x14="http://schemas.microsoft.com/office/spreadsheetml/2009/9/main" uri="{B025F937-C7B1-47D3-B67F-A62EFF666E3E}">
          <x14:id>{E4835E68-023B-4243-BE36-5139D66C4E6F}</x14:id>
        </ext>
      </extLst>
    </cfRule>
    <cfRule type="dataBar" priority="1698">
      <dataBar showValue="0">
        <cfvo type="min"/>
        <cfvo type="max"/>
        <color rgb="FF638EC6"/>
      </dataBar>
      <extLst>
        <ext xmlns:x14="http://schemas.microsoft.com/office/spreadsheetml/2009/9/main" uri="{B025F937-C7B1-47D3-B67F-A62EFF666E3E}">
          <x14:id>{BF4A930C-A43B-4528-B3EF-30173B4249E0}</x14:id>
        </ext>
      </extLst>
    </cfRule>
    <cfRule type="dataBar" priority="1699">
      <dataBar>
        <cfvo type="min"/>
        <cfvo type="max"/>
        <color theme="0" tint="-0.499984740745262"/>
      </dataBar>
      <extLst>
        <ext xmlns:x14="http://schemas.microsoft.com/office/spreadsheetml/2009/9/main" uri="{B025F937-C7B1-47D3-B67F-A62EFF666E3E}">
          <x14:id>{103C6067-1B28-40B9-B64D-4E19D7AA5827}</x14:id>
        </ext>
      </extLst>
    </cfRule>
    <cfRule type="dataBar" priority="1696">
      <dataBar showValue="0">
        <cfvo type="min"/>
        <cfvo type="max"/>
        <color theme="0" tint="-0.34998626667073579"/>
      </dataBar>
      <extLst>
        <ext xmlns:x14="http://schemas.microsoft.com/office/spreadsheetml/2009/9/main" uri="{B025F937-C7B1-47D3-B67F-A62EFF666E3E}">
          <x14:id>{3C4555FB-CBCE-4201-9D21-E2F5EEEAD31E}</x14:id>
        </ext>
      </extLst>
    </cfRule>
  </conditionalFormatting>
  <conditionalFormatting sqref="H897">
    <cfRule type="dataBar" priority="1693">
      <dataBar>
        <cfvo type="min"/>
        <cfvo type="max"/>
        <color theme="0" tint="-0.34998626667073579"/>
      </dataBar>
      <extLst>
        <ext xmlns:x14="http://schemas.microsoft.com/office/spreadsheetml/2009/9/main" uri="{B025F937-C7B1-47D3-B67F-A62EFF666E3E}">
          <x14:id>{FDBD4D01-B3C1-4755-98ED-EB7FF7BB27BB}</x14:id>
        </ext>
      </extLst>
    </cfRule>
    <cfRule type="dataBar" priority="1692">
      <dataBar showValue="0">
        <cfvo type="min"/>
        <cfvo type="max"/>
        <color theme="0" tint="-0.34998626667073579"/>
      </dataBar>
      <extLst>
        <ext xmlns:x14="http://schemas.microsoft.com/office/spreadsheetml/2009/9/main" uri="{B025F937-C7B1-47D3-B67F-A62EFF666E3E}">
          <x14:id>{1C8E66B7-07F0-419D-85B2-3E9E66626DEB}</x14:id>
        </ext>
      </extLst>
    </cfRule>
    <cfRule type="dataBar" priority="1694">
      <dataBar showValue="0">
        <cfvo type="min"/>
        <cfvo type="max"/>
        <color rgb="FF638EC6"/>
      </dataBar>
      <extLst>
        <ext xmlns:x14="http://schemas.microsoft.com/office/spreadsheetml/2009/9/main" uri="{B025F937-C7B1-47D3-B67F-A62EFF666E3E}">
          <x14:id>{2C5312F1-ECB0-4A79-B8E9-E33A7288B791}</x14:id>
        </ext>
      </extLst>
    </cfRule>
    <cfRule type="dataBar" priority="1695">
      <dataBar>
        <cfvo type="min"/>
        <cfvo type="max"/>
        <color theme="0" tint="-0.499984740745262"/>
      </dataBar>
      <extLst>
        <ext xmlns:x14="http://schemas.microsoft.com/office/spreadsheetml/2009/9/main" uri="{B025F937-C7B1-47D3-B67F-A62EFF666E3E}">
          <x14:id>{7DAB1C9D-408F-4814-B771-4C8F5CC585F1}</x14:id>
        </ext>
      </extLst>
    </cfRule>
  </conditionalFormatting>
  <conditionalFormatting sqref="H915 H911 H921 H929">
    <cfRule type="dataBar" priority="1691">
      <dataBar>
        <cfvo type="min"/>
        <cfvo type="max"/>
        <color theme="0" tint="-0.499984740745262"/>
      </dataBar>
      <extLst>
        <ext xmlns:x14="http://schemas.microsoft.com/office/spreadsheetml/2009/9/main" uri="{B025F937-C7B1-47D3-B67F-A62EFF666E3E}">
          <x14:id>{04224BAB-992A-4B83-8705-2C03ADC57E1E}</x14:id>
        </ext>
      </extLst>
    </cfRule>
    <cfRule type="dataBar" priority="1690">
      <dataBar showValue="0">
        <cfvo type="min"/>
        <cfvo type="max"/>
        <color rgb="FF638EC6"/>
      </dataBar>
      <extLst>
        <ext xmlns:x14="http://schemas.microsoft.com/office/spreadsheetml/2009/9/main" uri="{B025F937-C7B1-47D3-B67F-A62EFF666E3E}">
          <x14:id>{83AA4FFF-E45E-4555-9F4E-F2F67EC550C5}</x14:id>
        </ext>
      </extLst>
    </cfRule>
    <cfRule type="dataBar" priority="1689">
      <dataBar>
        <cfvo type="min"/>
        <cfvo type="max"/>
        <color theme="0" tint="-0.34998626667073579"/>
      </dataBar>
      <extLst>
        <ext xmlns:x14="http://schemas.microsoft.com/office/spreadsheetml/2009/9/main" uri="{B025F937-C7B1-47D3-B67F-A62EFF666E3E}">
          <x14:id>{793253D0-3F83-437E-8C6D-71A85C42A52B}</x14:id>
        </ext>
      </extLst>
    </cfRule>
    <cfRule type="dataBar" priority="1688">
      <dataBar showValue="0">
        <cfvo type="min"/>
        <cfvo type="max"/>
        <color theme="0" tint="-0.34998626667073579"/>
      </dataBar>
      <extLst>
        <ext xmlns:x14="http://schemas.microsoft.com/office/spreadsheetml/2009/9/main" uri="{B025F937-C7B1-47D3-B67F-A62EFF666E3E}">
          <x14:id>{AFF07518-C612-4F34-94A4-3EA609F00A4F}</x14:id>
        </ext>
      </extLst>
    </cfRule>
  </conditionalFormatting>
  <conditionalFormatting sqref="H947">
    <cfRule type="dataBar" priority="1687">
      <dataBar>
        <cfvo type="min"/>
        <cfvo type="max"/>
        <color theme="0" tint="-0.499984740745262"/>
      </dataBar>
      <extLst>
        <ext xmlns:x14="http://schemas.microsoft.com/office/spreadsheetml/2009/9/main" uri="{B025F937-C7B1-47D3-B67F-A62EFF666E3E}">
          <x14:id>{E3FF007C-86A1-48A0-9DC2-28093FEB2B25}</x14:id>
        </ext>
      </extLst>
    </cfRule>
    <cfRule type="dataBar" priority="1686">
      <dataBar showValue="0">
        <cfvo type="min"/>
        <cfvo type="max"/>
        <color rgb="FF638EC6"/>
      </dataBar>
      <extLst>
        <ext xmlns:x14="http://schemas.microsoft.com/office/spreadsheetml/2009/9/main" uri="{B025F937-C7B1-47D3-B67F-A62EFF666E3E}">
          <x14:id>{54842B7F-2CBA-4B38-86FD-3B6512AD7503}</x14:id>
        </ext>
      </extLst>
    </cfRule>
    <cfRule type="dataBar" priority="1685">
      <dataBar>
        <cfvo type="min"/>
        <cfvo type="max"/>
        <color theme="0" tint="-0.34998626667073579"/>
      </dataBar>
      <extLst>
        <ext xmlns:x14="http://schemas.microsoft.com/office/spreadsheetml/2009/9/main" uri="{B025F937-C7B1-47D3-B67F-A62EFF666E3E}">
          <x14:id>{2597E654-FFDF-4CE1-8BD6-E9B4FCD52A9B}</x14:id>
        </ext>
      </extLst>
    </cfRule>
    <cfRule type="dataBar" priority="1684">
      <dataBar showValue="0">
        <cfvo type="min"/>
        <cfvo type="max"/>
        <color theme="0" tint="-0.34998626667073579"/>
      </dataBar>
      <extLst>
        <ext xmlns:x14="http://schemas.microsoft.com/office/spreadsheetml/2009/9/main" uri="{B025F937-C7B1-47D3-B67F-A62EFF666E3E}">
          <x14:id>{751D5F88-F701-4073-B281-437F8FE08D83}</x14:id>
        </ext>
      </extLst>
    </cfRule>
  </conditionalFormatting>
  <conditionalFormatting sqref="H965 H961 H971 H984">
    <cfRule type="dataBar" priority="1680">
      <dataBar showValue="0">
        <cfvo type="min"/>
        <cfvo type="max"/>
        <color theme="0" tint="-0.34998626667073579"/>
      </dataBar>
      <extLst>
        <ext xmlns:x14="http://schemas.microsoft.com/office/spreadsheetml/2009/9/main" uri="{B025F937-C7B1-47D3-B67F-A62EFF666E3E}">
          <x14:id>{76D71785-763A-4211-8D58-1CD398ED85C6}</x14:id>
        </ext>
      </extLst>
    </cfRule>
    <cfRule type="dataBar" priority="1682">
      <dataBar showValue="0">
        <cfvo type="min"/>
        <cfvo type="max"/>
        <color rgb="FF638EC6"/>
      </dataBar>
      <extLst>
        <ext xmlns:x14="http://schemas.microsoft.com/office/spreadsheetml/2009/9/main" uri="{B025F937-C7B1-47D3-B67F-A62EFF666E3E}">
          <x14:id>{90DE309B-CDBB-4387-A811-6A85985FB4CD}</x14:id>
        </ext>
      </extLst>
    </cfRule>
    <cfRule type="dataBar" priority="1681">
      <dataBar>
        <cfvo type="min"/>
        <cfvo type="max"/>
        <color theme="0" tint="-0.34998626667073579"/>
      </dataBar>
      <extLst>
        <ext xmlns:x14="http://schemas.microsoft.com/office/spreadsheetml/2009/9/main" uri="{B025F937-C7B1-47D3-B67F-A62EFF666E3E}">
          <x14:id>{AF270C74-3950-4144-892C-2449D1DC5957}</x14:id>
        </ext>
      </extLst>
    </cfRule>
    <cfRule type="dataBar" priority="1683">
      <dataBar>
        <cfvo type="min"/>
        <cfvo type="max"/>
        <color theme="0" tint="-0.499984740745262"/>
      </dataBar>
      <extLst>
        <ext xmlns:x14="http://schemas.microsoft.com/office/spreadsheetml/2009/9/main" uri="{B025F937-C7B1-47D3-B67F-A62EFF666E3E}">
          <x14:id>{FB7BD518-C98C-4D07-8080-07B39EC4B022}</x14:id>
        </ext>
      </extLst>
    </cfRule>
  </conditionalFormatting>
  <conditionalFormatting sqref="H1021">
    <cfRule type="dataBar" priority="1674">
      <dataBar showValue="0">
        <cfvo type="min"/>
        <cfvo type="max"/>
        <color rgb="FF638EC6"/>
      </dataBar>
      <extLst>
        <ext xmlns:x14="http://schemas.microsoft.com/office/spreadsheetml/2009/9/main" uri="{B025F937-C7B1-47D3-B67F-A62EFF666E3E}">
          <x14:id>{5455672A-D48D-4778-87C8-630F63B3500F}</x14:id>
        </ext>
      </extLst>
    </cfRule>
    <cfRule type="dataBar" priority="1675">
      <dataBar>
        <cfvo type="min"/>
        <cfvo type="max"/>
        <color theme="0" tint="-0.499984740745262"/>
      </dataBar>
      <extLst>
        <ext xmlns:x14="http://schemas.microsoft.com/office/spreadsheetml/2009/9/main" uri="{B025F937-C7B1-47D3-B67F-A62EFF666E3E}">
          <x14:id>{53B26082-408F-4A05-A897-7E1E5F3F32E2}</x14:id>
        </ext>
      </extLst>
    </cfRule>
    <cfRule type="dataBar" priority="1672">
      <dataBar showValue="0">
        <cfvo type="min"/>
        <cfvo type="max"/>
        <color theme="0" tint="-0.34998626667073579"/>
      </dataBar>
      <extLst>
        <ext xmlns:x14="http://schemas.microsoft.com/office/spreadsheetml/2009/9/main" uri="{B025F937-C7B1-47D3-B67F-A62EFF666E3E}">
          <x14:id>{FE8D1B20-5637-4641-8680-7FD603A4FDA1}</x14:id>
        </ext>
      </extLst>
    </cfRule>
    <cfRule type="dataBar" priority="1673">
      <dataBar>
        <cfvo type="min"/>
        <cfvo type="max"/>
        <color theme="0" tint="-0.34998626667073579"/>
      </dataBar>
      <extLst>
        <ext xmlns:x14="http://schemas.microsoft.com/office/spreadsheetml/2009/9/main" uri="{B025F937-C7B1-47D3-B67F-A62EFF666E3E}">
          <x14:id>{01755D79-D72A-4B1B-85AF-D57E9FCB0525}</x14:id>
        </ext>
      </extLst>
    </cfRule>
  </conditionalFormatting>
  <conditionalFormatting sqref="H1034">
    <cfRule type="dataBar" priority="1668">
      <dataBar showValue="0">
        <cfvo type="min"/>
        <cfvo type="max"/>
        <color theme="0" tint="-0.34998626667073579"/>
      </dataBar>
      <extLst>
        <ext xmlns:x14="http://schemas.microsoft.com/office/spreadsheetml/2009/9/main" uri="{B025F937-C7B1-47D3-B67F-A62EFF666E3E}">
          <x14:id>{378E297B-DA0F-47A1-9E6A-9AF46B81CDEA}</x14:id>
        </ext>
      </extLst>
    </cfRule>
    <cfRule type="dataBar" priority="1669">
      <dataBar>
        <cfvo type="min"/>
        <cfvo type="max"/>
        <color theme="0" tint="-0.34998626667073579"/>
      </dataBar>
      <extLst>
        <ext xmlns:x14="http://schemas.microsoft.com/office/spreadsheetml/2009/9/main" uri="{B025F937-C7B1-47D3-B67F-A62EFF666E3E}">
          <x14:id>{22F13FE5-6788-42CA-8C54-39AD02C1896A}</x14:id>
        </ext>
      </extLst>
    </cfRule>
    <cfRule type="dataBar" priority="1670">
      <dataBar showValue="0">
        <cfvo type="min"/>
        <cfvo type="max"/>
        <color rgb="FF638EC6"/>
      </dataBar>
      <extLst>
        <ext xmlns:x14="http://schemas.microsoft.com/office/spreadsheetml/2009/9/main" uri="{B025F937-C7B1-47D3-B67F-A62EFF666E3E}">
          <x14:id>{6DE7079D-205D-44B3-BA70-403D9A5BFD4B}</x14:id>
        </ext>
      </extLst>
    </cfRule>
    <cfRule type="dataBar" priority="1671">
      <dataBar>
        <cfvo type="min"/>
        <cfvo type="max"/>
        <color theme="0" tint="-0.499984740745262"/>
      </dataBar>
      <extLst>
        <ext xmlns:x14="http://schemas.microsoft.com/office/spreadsheetml/2009/9/main" uri="{B025F937-C7B1-47D3-B67F-A62EFF666E3E}">
          <x14:id>{48033B17-FF2C-4B4E-A635-0203279ABEAB}</x14:id>
        </ext>
      </extLst>
    </cfRule>
  </conditionalFormatting>
  <conditionalFormatting sqref="H1082 H1067">
    <cfRule type="dataBar" priority="1666">
      <dataBar showValue="0">
        <cfvo type="min"/>
        <cfvo type="max"/>
        <color rgb="FF638EC6"/>
      </dataBar>
      <extLst>
        <ext xmlns:x14="http://schemas.microsoft.com/office/spreadsheetml/2009/9/main" uri="{B025F937-C7B1-47D3-B67F-A62EFF666E3E}">
          <x14:id>{EEECF6EC-33F0-47C0-A531-5B07DC71720B}</x14:id>
        </ext>
      </extLst>
    </cfRule>
    <cfRule type="dataBar" priority="1667">
      <dataBar>
        <cfvo type="min"/>
        <cfvo type="max"/>
        <color theme="0" tint="-0.499984740745262"/>
      </dataBar>
      <extLst>
        <ext xmlns:x14="http://schemas.microsoft.com/office/spreadsheetml/2009/9/main" uri="{B025F937-C7B1-47D3-B67F-A62EFF666E3E}">
          <x14:id>{EFF7890E-5CC2-4996-82AF-A4D82DC7D487}</x14:id>
        </ext>
      </extLst>
    </cfRule>
    <cfRule type="dataBar" priority="1665">
      <dataBar>
        <cfvo type="min"/>
        <cfvo type="max"/>
        <color theme="0" tint="-0.34998626667073579"/>
      </dataBar>
      <extLst>
        <ext xmlns:x14="http://schemas.microsoft.com/office/spreadsheetml/2009/9/main" uri="{B025F937-C7B1-47D3-B67F-A62EFF666E3E}">
          <x14:id>{9F9666CD-34CB-423A-8E81-B4F498ADF36D}</x14:id>
        </ext>
      </extLst>
    </cfRule>
    <cfRule type="dataBar" priority="1664">
      <dataBar showValue="0">
        <cfvo type="min"/>
        <cfvo type="max"/>
        <color theme="0" tint="-0.34998626667073579"/>
      </dataBar>
      <extLst>
        <ext xmlns:x14="http://schemas.microsoft.com/office/spreadsheetml/2009/9/main" uri="{B025F937-C7B1-47D3-B67F-A62EFF666E3E}">
          <x14:id>{7F9790CE-82D6-4655-BF9D-B087FF54FFF3}</x14:id>
        </ext>
      </extLst>
    </cfRule>
  </conditionalFormatting>
  <conditionalFormatting sqref="H1127 H1105 H1163 H1177 H1199 H1231 H1267">
    <cfRule type="dataBar" priority="1654">
      <dataBar showValue="0">
        <cfvo type="min"/>
        <cfvo type="max"/>
        <color rgb="FF638EC6"/>
      </dataBar>
      <extLst>
        <ext xmlns:x14="http://schemas.microsoft.com/office/spreadsheetml/2009/9/main" uri="{B025F937-C7B1-47D3-B67F-A62EFF666E3E}">
          <x14:id>{97FE9608-E61E-4A15-B718-06AEEB926526}</x14:id>
        </ext>
      </extLst>
    </cfRule>
    <cfRule type="dataBar" priority="1655">
      <dataBar>
        <cfvo type="min"/>
        <cfvo type="max"/>
        <color theme="0" tint="-0.499984740745262"/>
      </dataBar>
      <extLst>
        <ext xmlns:x14="http://schemas.microsoft.com/office/spreadsheetml/2009/9/main" uri="{B025F937-C7B1-47D3-B67F-A62EFF666E3E}">
          <x14:id>{9156F8C8-C46C-494D-BB8E-447A80406866}</x14:id>
        </ext>
      </extLst>
    </cfRule>
    <cfRule type="dataBar" priority="1652">
      <dataBar showValue="0">
        <cfvo type="min"/>
        <cfvo type="max"/>
        <color theme="0" tint="-0.34998626667073579"/>
      </dataBar>
      <extLst>
        <ext xmlns:x14="http://schemas.microsoft.com/office/spreadsheetml/2009/9/main" uri="{B025F937-C7B1-47D3-B67F-A62EFF666E3E}">
          <x14:id>{683309F9-0882-4C77-82C1-67972E830CFF}</x14:id>
        </ext>
      </extLst>
    </cfRule>
    <cfRule type="dataBar" priority="1653">
      <dataBar>
        <cfvo type="min"/>
        <cfvo type="max"/>
        <color theme="0" tint="-0.34998626667073579"/>
      </dataBar>
      <extLst>
        <ext xmlns:x14="http://schemas.microsoft.com/office/spreadsheetml/2009/9/main" uri="{B025F937-C7B1-47D3-B67F-A62EFF666E3E}">
          <x14:id>{5E1D78A4-AB4A-48A1-9388-D6050B6AF4F4}</x14:id>
        </ext>
      </extLst>
    </cfRule>
  </conditionalFormatting>
  <conditionalFormatting sqref="H1295">
    <cfRule type="dataBar" priority="1651">
      <dataBar>
        <cfvo type="min"/>
        <cfvo type="max"/>
        <color theme="0" tint="-0.499984740745262"/>
      </dataBar>
      <extLst>
        <ext xmlns:x14="http://schemas.microsoft.com/office/spreadsheetml/2009/9/main" uri="{B025F937-C7B1-47D3-B67F-A62EFF666E3E}">
          <x14:id>{EF464C95-5889-4C24-8C3F-56CBB168EE34}</x14:id>
        </ext>
      </extLst>
    </cfRule>
    <cfRule type="dataBar" priority="1650">
      <dataBar showValue="0">
        <cfvo type="min"/>
        <cfvo type="max"/>
        <color rgb="FF638EC6"/>
      </dataBar>
      <extLst>
        <ext xmlns:x14="http://schemas.microsoft.com/office/spreadsheetml/2009/9/main" uri="{B025F937-C7B1-47D3-B67F-A62EFF666E3E}">
          <x14:id>{31513C3A-BEB2-494B-8CBD-BC7F36C02757}</x14:id>
        </ext>
      </extLst>
    </cfRule>
    <cfRule type="dataBar" priority="1649">
      <dataBar>
        <cfvo type="min"/>
        <cfvo type="max"/>
        <color theme="0" tint="-0.34998626667073579"/>
      </dataBar>
      <extLst>
        <ext xmlns:x14="http://schemas.microsoft.com/office/spreadsheetml/2009/9/main" uri="{B025F937-C7B1-47D3-B67F-A62EFF666E3E}">
          <x14:id>{F77B949C-2564-4455-801D-F86AA059AEBC}</x14:id>
        </ext>
      </extLst>
    </cfRule>
    <cfRule type="dataBar" priority="1648">
      <dataBar showValue="0">
        <cfvo type="min"/>
        <cfvo type="max"/>
        <color theme="0" tint="-0.34998626667073579"/>
      </dataBar>
      <extLst>
        <ext xmlns:x14="http://schemas.microsoft.com/office/spreadsheetml/2009/9/main" uri="{B025F937-C7B1-47D3-B67F-A62EFF666E3E}">
          <x14:id>{5531A147-1D9D-4044-B00C-0A2E38748D7D}</x14:id>
        </ext>
      </extLst>
    </cfRule>
  </conditionalFormatting>
  <conditionalFormatting sqref="H1358 H1327 H1369 H1387:H1388 H1399 H1402 H1434 H1464 H1690 H1704">
    <cfRule type="dataBar" priority="1640">
      <dataBar showValue="0">
        <cfvo type="min"/>
        <cfvo type="max"/>
        <color theme="0" tint="-0.34998626667073579"/>
      </dataBar>
      <extLst>
        <ext xmlns:x14="http://schemas.microsoft.com/office/spreadsheetml/2009/9/main" uri="{B025F937-C7B1-47D3-B67F-A62EFF666E3E}">
          <x14:id>{94481724-660C-4C47-B14F-60063F31C480}</x14:id>
        </ext>
      </extLst>
    </cfRule>
    <cfRule type="dataBar" priority="1642">
      <dataBar showValue="0">
        <cfvo type="min"/>
        <cfvo type="max"/>
        <color rgb="FF638EC6"/>
      </dataBar>
      <extLst>
        <ext xmlns:x14="http://schemas.microsoft.com/office/spreadsheetml/2009/9/main" uri="{B025F937-C7B1-47D3-B67F-A62EFF666E3E}">
          <x14:id>{25C6F3E5-F6DD-43BF-B961-5933FD0C4EBE}</x14:id>
        </ext>
      </extLst>
    </cfRule>
    <cfRule type="dataBar" priority="1643">
      <dataBar>
        <cfvo type="min"/>
        <cfvo type="max"/>
        <color theme="0" tint="-0.499984740745262"/>
      </dataBar>
      <extLst>
        <ext xmlns:x14="http://schemas.microsoft.com/office/spreadsheetml/2009/9/main" uri="{B025F937-C7B1-47D3-B67F-A62EFF666E3E}">
          <x14:id>{F30BCA02-6641-42E1-8294-3055171363C2}</x14:id>
        </ext>
      </extLst>
    </cfRule>
    <cfRule type="dataBar" priority="1641">
      <dataBar>
        <cfvo type="min"/>
        <cfvo type="max"/>
        <color theme="0" tint="-0.34998626667073579"/>
      </dataBar>
      <extLst>
        <ext xmlns:x14="http://schemas.microsoft.com/office/spreadsheetml/2009/9/main" uri="{B025F937-C7B1-47D3-B67F-A62EFF666E3E}">
          <x14:id>{DF3A572C-2C30-4666-9E60-85B271B280AC}</x14:id>
        </ext>
      </extLst>
    </cfRule>
  </conditionalFormatting>
  <conditionalFormatting sqref="H1736">
    <cfRule type="dataBar" priority="1967">
      <dataBar>
        <cfvo type="min"/>
        <cfvo type="max"/>
        <color theme="0" tint="-0.499984740745262"/>
      </dataBar>
      <extLst>
        <ext xmlns:x14="http://schemas.microsoft.com/office/spreadsheetml/2009/9/main" uri="{B025F937-C7B1-47D3-B67F-A62EFF666E3E}">
          <x14:id>{AF63036F-E5AF-4AAF-962B-24BBE455D083}</x14:id>
        </ext>
      </extLst>
    </cfRule>
    <cfRule type="dataBar" priority="1964">
      <dataBar showValue="0">
        <cfvo type="min"/>
        <cfvo type="max"/>
        <color theme="0" tint="-0.34998626667073579"/>
      </dataBar>
      <extLst>
        <ext xmlns:x14="http://schemas.microsoft.com/office/spreadsheetml/2009/9/main" uri="{B025F937-C7B1-47D3-B67F-A62EFF666E3E}">
          <x14:id>{0AA6D463-9910-4BD4-8C6F-B30232711E4F}</x14:id>
        </ext>
      </extLst>
    </cfRule>
    <cfRule type="dataBar" priority="1965">
      <dataBar>
        <cfvo type="min"/>
        <cfvo type="max"/>
        <color theme="0" tint="-0.34998626667073579"/>
      </dataBar>
      <extLst>
        <ext xmlns:x14="http://schemas.microsoft.com/office/spreadsheetml/2009/9/main" uri="{B025F937-C7B1-47D3-B67F-A62EFF666E3E}">
          <x14:id>{7BA22249-117C-4D55-82B3-AE95C7FC22AB}</x14:id>
        </ext>
      </extLst>
    </cfRule>
    <cfRule type="dataBar" priority="1966">
      <dataBar showValue="0">
        <cfvo type="min"/>
        <cfvo type="max"/>
        <color rgb="FF638EC6"/>
      </dataBar>
      <extLst>
        <ext xmlns:x14="http://schemas.microsoft.com/office/spreadsheetml/2009/9/main" uri="{B025F937-C7B1-47D3-B67F-A62EFF666E3E}">
          <x14:id>{00E7AB68-A778-4A02-BB87-E571B9B203C1}</x14:id>
        </ext>
      </extLst>
    </cfRule>
  </conditionalFormatting>
  <conditionalFormatting sqref="H1824">
    <cfRule type="dataBar" priority="1433">
      <dataBar>
        <cfvo type="min"/>
        <cfvo type="max"/>
        <color theme="0" tint="-0.34998626667073579"/>
      </dataBar>
      <extLst>
        <ext xmlns:x14="http://schemas.microsoft.com/office/spreadsheetml/2009/9/main" uri="{B025F937-C7B1-47D3-B67F-A62EFF666E3E}">
          <x14:id>{349EACCE-F083-42CF-B6DA-81E9416E7678}</x14:id>
        </ext>
      </extLst>
    </cfRule>
    <cfRule type="dataBar" priority="1435">
      <dataBar>
        <cfvo type="min"/>
        <cfvo type="max"/>
        <color theme="0" tint="-0.499984740745262"/>
      </dataBar>
      <extLst>
        <ext xmlns:x14="http://schemas.microsoft.com/office/spreadsheetml/2009/9/main" uri="{B025F937-C7B1-47D3-B67F-A62EFF666E3E}">
          <x14:id>{75ADE5C9-FFC5-4BA6-8F23-0D62191F6C0A}</x14:id>
        </ext>
      </extLst>
    </cfRule>
    <cfRule type="dataBar" priority="1434">
      <dataBar showValue="0">
        <cfvo type="min"/>
        <cfvo type="max"/>
        <color rgb="FF638EC6"/>
      </dataBar>
      <extLst>
        <ext xmlns:x14="http://schemas.microsoft.com/office/spreadsheetml/2009/9/main" uri="{B025F937-C7B1-47D3-B67F-A62EFF666E3E}">
          <x14:id>{FD30C37B-BC9C-48AD-BC9A-DB098C84975F}</x14:id>
        </ext>
      </extLst>
    </cfRule>
    <cfRule type="dataBar" priority="1432">
      <dataBar showValue="0">
        <cfvo type="min"/>
        <cfvo type="max"/>
        <color theme="0" tint="-0.34998626667073579"/>
      </dataBar>
      <extLst>
        <ext xmlns:x14="http://schemas.microsoft.com/office/spreadsheetml/2009/9/main" uri="{B025F937-C7B1-47D3-B67F-A62EFF666E3E}">
          <x14:id>{6196ACB4-4AB4-4FBB-A310-975ACD86EDAE}</x14:id>
        </ext>
      </extLst>
    </cfRule>
  </conditionalFormatting>
  <conditionalFormatting sqref="H1832">
    <cfRule type="dataBar" priority="1612">
      <dataBar showValue="0">
        <cfvo type="min"/>
        <cfvo type="max"/>
        <color theme="0" tint="-0.34998626667073579"/>
      </dataBar>
      <extLst>
        <ext xmlns:x14="http://schemas.microsoft.com/office/spreadsheetml/2009/9/main" uri="{B025F937-C7B1-47D3-B67F-A62EFF666E3E}">
          <x14:id>{7C362BAE-19CC-46D1-A625-C16F31182EFE}</x14:id>
        </ext>
      </extLst>
    </cfRule>
    <cfRule type="dataBar" priority="1613">
      <dataBar>
        <cfvo type="min"/>
        <cfvo type="max"/>
        <color theme="0" tint="-0.34998626667073579"/>
      </dataBar>
      <extLst>
        <ext xmlns:x14="http://schemas.microsoft.com/office/spreadsheetml/2009/9/main" uri="{B025F937-C7B1-47D3-B67F-A62EFF666E3E}">
          <x14:id>{C2DE3077-E947-4571-AE87-02DD9AB2351A}</x14:id>
        </ext>
      </extLst>
    </cfRule>
    <cfRule type="dataBar" priority="1614">
      <dataBar showValue="0">
        <cfvo type="min"/>
        <cfvo type="max"/>
        <color rgb="FF638EC6"/>
      </dataBar>
      <extLst>
        <ext xmlns:x14="http://schemas.microsoft.com/office/spreadsheetml/2009/9/main" uri="{B025F937-C7B1-47D3-B67F-A62EFF666E3E}">
          <x14:id>{93F73976-D92A-4F87-AC5B-E7AF31FCFD51}</x14:id>
        </ext>
      </extLst>
    </cfRule>
    <cfRule type="dataBar" priority="1615">
      <dataBar>
        <cfvo type="min"/>
        <cfvo type="max"/>
        <color theme="0" tint="-0.499984740745262"/>
      </dataBar>
      <extLst>
        <ext xmlns:x14="http://schemas.microsoft.com/office/spreadsheetml/2009/9/main" uri="{B025F937-C7B1-47D3-B67F-A62EFF666E3E}">
          <x14:id>{7A40CBA9-A6F3-459C-AD0F-5ADD519B5783}</x14:id>
        </ext>
      </extLst>
    </cfRule>
  </conditionalFormatting>
  <conditionalFormatting sqref="H1871:H1872 H1879 H1882 H1886">
    <cfRule type="dataBar" priority="1598">
      <dataBar showValue="0">
        <cfvo type="min"/>
        <cfvo type="max"/>
        <color rgb="FF638EC6"/>
      </dataBar>
      <extLst>
        <ext xmlns:x14="http://schemas.microsoft.com/office/spreadsheetml/2009/9/main" uri="{B025F937-C7B1-47D3-B67F-A62EFF666E3E}">
          <x14:id>{C094DE66-10DC-4D82-B6CA-BEEF319226D6}</x14:id>
        </ext>
      </extLst>
    </cfRule>
    <cfRule type="dataBar" priority="1599">
      <dataBar>
        <cfvo type="min"/>
        <cfvo type="max"/>
        <color theme="0" tint="-0.499984740745262"/>
      </dataBar>
      <extLst>
        <ext xmlns:x14="http://schemas.microsoft.com/office/spreadsheetml/2009/9/main" uri="{B025F937-C7B1-47D3-B67F-A62EFF666E3E}">
          <x14:id>{5607DB74-04FC-469B-B857-1E2D71735E3B}</x14:id>
        </ext>
      </extLst>
    </cfRule>
    <cfRule type="dataBar" priority="1596">
      <dataBar showValue="0">
        <cfvo type="min"/>
        <cfvo type="max"/>
        <color theme="0" tint="-0.34998626667073579"/>
      </dataBar>
      <extLst>
        <ext xmlns:x14="http://schemas.microsoft.com/office/spreadsheetml/2009/9/main" uri="{B025F937-C7B1-47D3-B67F-A62EFF666E3E}">
          <x14:id>{204764D4-DC42-42F9-9539-94FED7B85C11}</x14:id>
        </ext>
      </extLst>
    </cfRule>
    <cfRule type="dataBar" priority="1597">
      <dataBar>
        <cfvo type="min"/>
        <cfvo type="max"/>
        <color theme="0" tint="-0.34998626667073579"/>
      </dataBar>
      <extLst>
        <ext xmlns:x14="http://schemas.microsoft.com/office/spreadsheetml/2009/9/main" uri="{B025F937-C7B1-47D3-B67F-A62EFF666E3E}">
          <x14:id>{B626B443-0E3B-4FCC-91F5-3F03FC3C170D}</x14:id>
        </ext>
      </extLst>
    </cfRule>
  </conditionalFormatting>
  <conditionalFormatting sqref="H1899 H1893 H1905">
    <cfRule type="dataBar" priority="1592">
      <dataBar showValue="0">
        <cfvo type="min"/>
        <cfvo type="max"/>
        <color theme="0" tint="-0.34998626667073579"/>
      </dataBar>
      <extLst>
        <ext xmlns:x14="http://schemas.microsoft.com/office/spreadsheetml/2009/9/main" uri="{B025F937-C7B1-47D3-B67F-A62EFF666E3E}">
          <x14:id>{812EAEF6-DE56-4D63-9F15-A16AB72E7A66}</x14:id>
        </ext>
      </extLst>
    </cfRule>
    <cfRule type="dataBar" priority="1593">
      <dataBar>
        <cfvo type="min"/>
        <cfvo type="max"/>
        <color theme="0" tint="-0.34998626667073579"/>
      </dataBar>
      <extLst>
        <ext xmlns:x14="http://schemas.microsoft.com/office/spreadsheetml/2009/9/main" uri="{B025F937-C7B1-47D3-B67F-A62EFF666E3E}">
          <x14:id>{A7180274-7D99-4260-A276-955BE5AD6A93}</x14:id>
        </ext>
      </extLst>
    </cfRule>
    <cfRule type="dataBar" priority="1594">
      <dataBar showValue="0">
        <cfvo type="min"/>
        <cfvo type="max"/>
        <color rgb="FF638EC6"/>
      </dataBar>
      <extLst>
        <ext xmlns:x14="http://schemas.microsoft.com/office/spreadsheetml/2009/9/main" uri="{B025F937-C7B1-47D3-B67F-A62EFF666E3E}">
          <x14:id>{0D639996-4432-41A8-8843-8A77C5E3D573}</x14:id>
        </ext>
      </extLst>
    </cfRule>
    <cfRule type="dataBar" priority="1595">
      <dataBar>
        <cfvo type="min"/>
        <cfvo type="max"/>
        <color theme="0" tint="-0.499984740745262"/>
      </dataBar>
      <extLst>
        <ext xmlns:x14="http://schemas.microsoft.com/office/spreadsheetml/2009/9/main" uri="{B025F937-C7B1-47D3-B67F-A62EFF666E3E}">
          <x14:id>{FC6E1CCE-C3C0-4A33-B4FE-E095106297EC}</x14:id>
        </ext>
      </extLst>
    </cfRule>
  </conditionalFormatting>
  <conditionalFormatting sqref="H1911">
    <cfRule type="dataBar" priority="1588">
      <dataBar showValue="0">
        <cfvo type="min"/>
        <cfvo type="max"/>
        <color theme="0" tint="-0.34998626667073579"/>
      </dataBar>
      <extLst>
        <ext xmlns:x14="http://schemas.microsoft.com/office/spreadsheetml/2009/9/main" uri="{B025F937-C7B1-47D3-B67F-A62EFF666E3E}">
          <x14:id>{548B273B-D66E-45E8-BB4F-085FB4C09B16}</x14:id>
        </ext>
      </extLst>
    </cfRule>
    <cfRule type="dataBar" priority="1589">
      <dataBar>
        <cfvo type="min"/>
        <cfvo type="max"/>
        <color theme="0" tint="-0.34998626667073579"/>
      </dataBar>
      <extLst>
        <ext xmlns:x14="http://schemas.microsoft.com/office/spreadsheetml/2009/9/main" uri="{B025F937-C7B1-47D3-B67F-A62EFF666E3E}">
          <x14:id>{D11860C6-BC5A-417D-89D6-014005CC5862}</x14:id>
        </ext>
      </extLst>
    </cfRule>
    <cfRule type="dataBar" priority="1590">
      <dataBar showValue="0">
        <cfvo type="min"/>
        <cfvo type="max"/>
        <color rgb="FF638EC6"/>
      </dataBar>
      <extLst>
        <ext xmlns:x14="http://schemas.microsoft.com/office/spreadsheetml/2009/9/main" uri="{B025F937-C7B1-47D3-B67F-A62EFF666E3E}">
          <x14:id>{21FA2F16-C892-48D1-9E1D-A55F616E17AD}</x14:id>
        </ext>
      </extLst>
    </cfRule>
    <cfRule type="dataBar" priority="1591">
      <dataBar>
        <cfvo type="min"/>
        <cfvo type="max"/>
        <color theme="0" tint="-0.499984740745262"/>
      </dataBar>
      <extLst>
        <ext xmlns:x14="http://schemas.microsoft.com/office/spreadsheetml/2009/9/main" uri="{B025F937-C7B1-47D3-B67F-A62EFF666E3E}">
          <x14:id>{2AB51E0C-93A6-4F8D-B29D-73F4D296314C}</x14:id>
        </ext>
      </extLst>
    </cfRule>
  </conditionalFormatting>
  <conditionalFormatting sqref="H1931 H1924 H1944:H1945 H1958 H1967 H1975 H1980 H1984">
    <cfRule type="dataBar" priority="1583">
      <dataBar>
        <cfvo type="min"/>
        <cfvo type="max"/>
        <color theme="0" tint="-0.499984740745262"/>
      </dataBar>
      <extLst>
        <ext xmlns:x14="http://schemas.microsoft.com/office/spreadsheetml/2009/9/main" uri="{B025F937-C7B1-47D3-B67F-A62EFF666E3E}">
          <x14:id>{B3B0CC82-5D6B-4644-8B3C-9853CA148C79}</x14:id>
        </ext>
      </extLst>
    </cfRule>
    <cfRule type="dataBar" priority="1580">
      <dataBar showValue="0">
        <cfvo type="min"/>
        <cfvo type="max"/>
        <color theme="0" tint="-0.34998626667073579"/>
      </dataBar>
      <extLst>
        <ext xmlns:x14="http://schemas.microsoft.com/office/spreadsheetml/2009/9/main" uri="{B025F937-C7B1-47D3-B67F-A62EFF666E3E}">
          <x14:id>{51EF1E64-E7AA-4DB0-AFF1-1FCAF15AD193}</x14:id>
        </ext>
      </extLst>
    </cfRule>
    <cfRule type="dataBar" priority="1581">
      <dataBar>
        <cfvo type="min"/>
        <cfvo type="max"/>
        <color theme="0" tint="-0.34998626667073579"/>
      </dataBar>
      <extLst>
        <ext xmlns:x14="http://schemas.microsoft.com/office/spreadsheetml/2009/9/main" uri="{B025F937-C7B1-47D3-B67F-A62EFF666E3E}">
          <x14:id>{D3B54701-BA7B-4F3F-ADF4-0C005ADC6EF4}</x14:id>
        </ext>
      </extLst>
    </cfRule>
    <cfRule type="dataBar" priority="1582">
      <dataBar showValue="0">
        <cfvo type="min"/>
        <cfvo type="max"/>
        <color rgb="FF638EC6"/>
      </dataBar>
      <extLst>
        <ext xmlns:x14="http://schemas.microsoft.com/office/spreadsheetml/2009/9/main" uri="{B025F937-C7B1-47D3-B67F-A62EFF666E3E}">
          <x14:id>{130591BA-DBB1-4F57-86B2-C04493234D16}</x14:id>
        </ext>
      </extLst>
    </cfRule>
  </conditionalFormatting>
  <conditionalFormatting sqref="H2003">
    <cfRule type="dataBar" priority="1577">
      <dataBar>
        <cfvo type="min"/>
        <cfvo type="max"/>
        <color theme="0" tint="-0.34998626667073579"/>
      </dataBar>
      <extLst>
        <ext xmlns:x14="http://schemas.microsoft.com/office/spreadsheetml/2009/9/main" uri="{B025F937-C7B1-47D3-B67F-A62EFF666E3E}">
          <x14:id>{E0525F7F-B31F-4863-A738-70CEA1E43569}</x14:id>
        </ext>
      </extLst>
    </cfRule>
    <cfRule type="dataBar" priority="1578">
      <dataBar showValue="0">
        <cfvo type="min"/>
        <cfvo type="max"/>
        <color rgb="FF638EC6"/>
      </dataBar>
      <extLst>
        <ext xmlns:x14="http://schemas.microsoft.com/office/spreadsheetml/2009/9/main" uri="{B025F937-C7B1-47D3-B67F-A62EFF666E3E}">
          <x14:id>{C05F0DCD-EE54-425E-AB42-3BB13216917E}</x14:id>
        </ext>
      </extLst>
    </cfRule>
    <cfRule type="dataBar" priority="1579">
      <dataBar>
        <cfvo type="min"/>
        <cfvo type="max"/>
        <color theme="0" tint="-0.499984740745262"/>
      </dataBar>
      <extLst>
        <ext xmlns:x14="http://schemas.microsoft.com/office/spreadsheetml/2009/9/main" uri="{B025F937-C7B1-47D3-B67F-A62EFF666E3E}">
          <x14:id>{C8F4E963-AEC9-43B9-9C20-DC22B2A7EED1}</x14:id>
        </ext>
      </extLst>
    </cfRule>
    <cfRule type="dataBar" priority="1576">
      <dataBar showValue="0">
        <cfvo type="min"/>
        <cfvo type="max"/>
        <color theme="0" tint="-0.34998626667073579"/>
      </dataBar>
      <extLst>
        <ext xmlns:x14="http://schemas.microsoft.com/office/spreadsheetml/2009/9/main" uri="{B025F937-C7B1-47D3-B67F-A62EFF666E3E}">
          <x14:id>{06D92D74-F601-42CA-A264-5289B29516C8}</x14:id>
        </ext>
      </extLst>
    </cfRule>
  </conditionalFormatting>
  <conditionalFormatting sqref="H2053 H2038 H2065 H2070:H2071 H2080">
    <cfRule type="dataBar" priority="1572">
      <dataBar showValue="0">
        <cfvo type="min"/>
        <cfvo type="max"/>
        <color theme="0" tint="-0.34998626667073579"/>
      </dataBar>
      <extLst>
        <ext xmlns:x14="http://schemas.microsoft.com/office/spreadsheetml/2009/9/main" uri="{B025F937-C7B1-47D3-B67F-A62EFF666E3E}">
          <x14:id>{0E85A0A4-AFA4-45EF-B6F3-076B45ED1395}</x14:id>
        </ext>
      </extLst>
    </cfRule>
    <cfRule type="dataBar" priority="1573">
      <dataBar>
        <cfvo type="min"/>
        <cfvo type="max"/>
        <color theme="0" tint="-0.34998626667073579"/>
      </dataBar>
      <extLst>
        <ext xmlns:x14="http://schemas.microsoft.com/office/spreadsheetml/2009/9/main" uri="{B025F937-C7B1-47D3-B67F-A62EFF666E3E}">
          <x14:id>{6D7756BB-A85E-4F9E-9A14-7D38043FE55D}</x14:id>
        </ext>
      </extLst>
    </cfRule>
    <cfRule type="dataBar" priority="1574">
      <dataBar showValue="0">
        <cfvo type="min"/>
        <cfvo type="max"/>
        <color rgb="FF638EC6"/>
      </dataBar>
      <extLst>
        <ext xmlns:x14="http://schemas.microsoft.com/office/spreadsheetml/2009/9/main" uri="{B025F937-C7B1-47D3-B67F-A62EFF666E3E}">
          <x14:id>{ED2E580F-2B5D-4B97-A6CE-77FDA7C5A4BC}</x14:id>
        </ext>
      </extLst>
    </cfRule>
    <cfRule type="dataBar" priority="1575">
      <dataBar>
        <cfvo type="min"/>
        <cfvo type="max"/>
        <color theme="0" tint="-0.499984740745262"/>
      </dataBar>
      <extLst>
        <ext xmlns:x14="http://schemas.microsoft.com/office/spreadsheetml/2009/9/main" uri="{B025F937-C7B1-47D3-B67F-A62EFF666E3E}">
          <x14:id>{E58CBEE4-9A85-435F-B38D-36BC38AF0339}</x14:id>
        </ext>
      </extLst>
    </cfRule>
  </conditionalFormatting>
  <conditionalFormatting sqref="H2123 H2094 H2145">
    <cfRule type="dataBar" priority="1569">
      <dataBar>
        <cfvo type="min"/>
        <cfvo type="max"/>
        <color theme="0" tint="-0.34998626667073579"/>
      </dataBar>
      <extLst>
        <ext xmlns:x14="http://schemas.microsoft.com/office/spreadsheetml/2009/9/main" uri="{B025F937-C7B1-47D3-B67F-A62EFF666E3E}">
          <x14:id>{24C66199-3582-48AB-A874-12B6AC9AC4B7}</x14:id>
        </ext>
      </extLst>
    </cfRule>
    <cfRule type="dataBar" priority="1568">
      <dataBar showValue="0">
        <cfvo type="min"/>
        <cfvo type="max"/>
        <color theme="0" tint="-0.34998626667073579"/>
      </dataBar>
      <extLst>
        <ext xmlns:x14="http://schemas.microsoft.com/office/spreadsheetml/2009/9/main" uri="{B025F937-C7B1-47D3-B67F-A62EFF666E3E}">
          <x14:id>{6408A8CF-5519-4967-8EF0-303A820DECCA}</x14:id>
        </ext>
      </extLst>
    </cfRule>
    <cfRule type="dataBar" priority="1570">
      <dataBar showValue="0">
        <cfvo type="min"/>
        <cfvo type="max"/>
        <color rgb="FF638EC6"/>
      </dataBar>
      <extLst>
        <ext xmlns:x14="http://schemas.microsoft.com/office/spreadsheetml/2009/9/main" uri="{B025F937-C7B1-47D3-B67F-A62EFF666E3E}">
          <x14:id>{9A5E1DE3-9E1B-4FA5-BAB7-3D33C5D63AF1}</x14:id>
        </ext>
      </extLst>
    </cfRule>
    <cfRule type="dataBar" priority="1571">
      <dataBar>
        <cfvo type="min"/>
        <cfvo type="max"/>
        <color theme="0" tint="-0.499984740745262"/>
      </dataBar>
      <extLst>
        <ext xmlns:x14="http://schemas.microsoft.com/office/spreadsheetml/2009/9/main" uri="{B025F937-C7B1-47D3-B67F-A62EFF666E3E}">
          <x14:id>{C905BEBF-05BD-4A5C-8C08-82C9E16C6442}</x14:id>
        </ext>
      </extLst>
    </cfRule>
  </conditionalFormatting>
  <conditionalFormatting sqref="H2162">
    <cfRule type="dataBar" priority="1563">
      <dataBar>
        <cfvo type="min"/>
        <cfvo type="max"/>
        <color theme="0" tint="-0.499984740745262"/>
      </dataBar>
      <extLst>
        <ext xmlns:x14="http://schemas.microsoft.com/office/spreadsheetml/2009/9/main" uri="{B025F937-C7B1-47D3-B67F-A62EFF666E3E}">
          <x14:id>{A3A26999-DA17-4DA3-843F-026DF2989413}</x14:id>
        </ext>
      </extLst>
    </cfRule>
    <cfRule type="dataBar" priority="1562">
      <dataBar showValue="0">
        <cfvo type="min"/>
        <cfvo type="max"/>
        <color rgb="FF638EC6"/>
      </dataBar>
      <extLst>
        <ext xmlns:x14="http://schemas.microsoft.com/office/spreadsheetml/2009/9/main" uri="{B025F937-C7B1-47D3-B67F-A62EFF666E3E}">
          <x14:id>{E486E120-B3C1-49D3-9D4F-7538D8CD27EC}</x14:id>
        </ext>
      </extLst>
    </cfRule>
    <cfRule type="dataBar" priority="1560">
      <dataBar showValue="0">
        <cfvo type="min"/>
        <cfvo type="max"/>
        <color theme="0" tint="-0.34998626667073579"/>
      </dataBar>
      <extLst>
        <ext xmlns:x14="http://schemas.microsoft.com/office/spreadsheetml/2009/9/main" uri="{B025F937-C7B1-47D3-B67F-A62EFF666E3E}">
          <x14:id>{78B55350-1E1F-47CE-B5C1-2A2DBD91ACBE}</x14:id>
        </ext>
      </extLst>
    </cfRule>
    <cfRule type="dataBar" priority="1561">
      <dataBar>
        <cfvo type="min"/>
        <cfvo type="max"/>
        <color theme="0" tint="-0.34998626667073579"/>
      </dataBar>
      <extLst>
        <ext xmlns:x14="http://schemas.microsoft.com/office/spreadsheetml/2009/9/main" uri="{B025F937-C7B1-47D3-B67F-A62EFF666E3E}">
          <x14:id>{92DEF2C4-430B-4749-875F-61E211ED9FDE}</x14:id>
        </ext>
      </extLst>
    </cfRule>
  </conditionalFormatting>
  <conditionalFormatting sqref="H2177">
    <cfRule type="dataBar" priority="1558">
      <dataBar showValue="0">
        <cfvo type="min"/>
        <cfvo type="max"/>
        <color rgb="FF638EC6"/>
      </dataBar>
      <extLst>
        <ext xmlns:x14="http://schemas.microsoft.com/office/spreadsheetml/2009/9/main" uri="{B025F937-C7B1-47D3-B67F-A62EFF666E3E}">
          <x14:id>{A39325C1-D5BA-4EF1-A4B6-CE30C4C046AF}</x14:id>
        </ext>
      </extLst>
    </cfRule>
    <cfRule type="dataBar" priority="1557">
      <dataBar>
        <cfvo type="min"/>
        <cfvo type="max"/>
        <color theme="0" tint="-0.34998626667073579"/>
      </dataBar>
      <extLst>
        <ext xmlns:x14="http://schemas.microsoft.com/office/spreadsheetml/2009/9/main" uri="{B025F937-C7B1-47D3-B67F-A62EFF666E3E}">
          <x14:id>{A3DD759A-F871-4DE3-BF93-33D1336105D6}</x14:id>
        </ext>
      </extLst>
    </cfRule>
    <cfRule type="dataBar" priority="1556">
      <dataBar showValue="0">
        <cfvo type="min"/>
        <cfvo type="max"/>
        <color theme="0" tint="-0.34998626667073579"/>
      </dataBar>
      <extLst>
        <ext xmlns:x14="http://schemas.microsoft.com/office/spreadsheetml/2009/9/main" uri="{B025F937-C7B1-47D3-B67F-A62EFF666E3E}">
          <x14:id>{F34AE0F5-3133-45E2-8953-7994881BAC6D}</x14:id>
        </ext>
      </extLst>
    </cfRule>
    <cfRule type="dataBar" priority="1559">
      <dataBar>
        <cfvo type="min"/>
        <cfvo type="max"/>
        <color theme="0" tint="-0.499984740745262"/>
      </dataBar>
      <extLst>
        <ext xmlns:x14="http://schemas.microsoft.com/office/spreadsheetml/2009/9/main" uri="{B025F937-C7B1-47D3-B67F-A62EFF666E3E}">
          <x14:id>{F33845ED-15F4-4DCA-9D6A-9C66D1250044}</x14:id>
        </ext>
      </extLst>
    </cfRule>
  </conditionalFormatting>
  <conditionalFormatting sqref="H2206">
    <cfRule type="dataBar" priority="1555">
      <dataBar>
        <cfvo type="min"/>
        <cfvo type="max"/>
        <color theme="0" tint="-0.499984740745262"/>
      </dataBar>
      <extLst>
        <ext xmlns:x14="http://schemas.microsoft.com/office/spreadsheetml/2009/9/main" uri="{B025F937-C7B1-47D3-B67F-A62EFF666E3E}">
          <x14:id>{2CFBFA7E-D531-4EF9-A4F0-63861663E23A}</x14:id>
        </ext>
      </extLst>
    </cfRule>
    <cfRule type="dataBar" priority="1554">
      <dataBar showValue="0">
        <cfvo type="min"/>
        <cfvo type="max"/>
        <color rgb="FF638EC6"/>
      </dataBar>
      <extLst>
        <ext xmlns:x14="http://schemas.microsoft.com/office/spreadsheetml/2009/9/main" uri="{B025F937-C7B1-47D3-B67F-A62EFF666E3E}">
          <x14:id>{1EDFF111-C84E-4F1A-9440-10CDE96A271E}</x14:id>
        </ext>
      </extLst>
    </cfRule>
    <cfRule type="dataBar" priority="1553">
      <dataBar>
        <cfvo type="min"/>
        <cfvo type="max"/>
        <color theme="0" tint="-0.34998626667073579"/>
      </dataBar>
      <extLst>
        <ext xmlns:x14="http://schemas.microsoft.com/office/spreadsheetml/2009/9/main" uri="{B025F937-C7B1-47D3-B67F-A62EFF666E3E}">
          <x14:id>{41FC15D8-AC31-4590-8778-7F6B9802FB1B}</x14:id>
        </ext>
      </extLst>
    </cfRule>
    <cfRule type="dataBar" priority="1552">
      <dataBar showValue="0">
        <cfvo type="min"/>
        <cfvo type="max"/>
        <color theme="0" tint="-0.34998626667073579"/>
      </dataBar>
      <extLst>
        <ext xmlns:x14="http://schemas.microsoft.com/office/spreadsheetml/2009/9/main" uri="{B025F937-C7B1-47D3-B67F-A62EFF666E3E}">
          <x14:id>{931E949B-E912-4BDB-962F-752CEA22CF9C}</x14:id>
        </ext>
      </extLst>
    </cfRule>
  </conditionalFormatting>
  <conditionalFormatting sqref="H2228">
    <cfRule type="dataBar" priority="1547">
      <dataBar>
        <cfvo type="min"/>
        <cfvo type="max"/>
        <color theme="0" tint="-0.499984740745262"/>
      </dataBar>
      <extLst>
        <ext xmlns:x14="http://schemas.microsoft.com/office/spreadsheetml/2009/9/main" uri="{B025F937-C7B1-47D3-B67F-A62EFF666E3E}">
          <x14:id>{9FA64CDC-8DDC-44A9-AB99-7A63B9B224F5}</x14:id>
        </ext>
      </extLst>
    </cfRule>
    <cfRule type="dataBar" priority="1546">
      <dataBar showValue="0">
        <cfvo type="min"/>
        <cfvo type="max"/>
        <color rgb="FF638EC6"/>
      </dataBar>
      <extLst>
        <ext xmlns:x14="http://schemas.microsoft.com/office/spreadsheetml/2009/9/main" uri="{B025F937-C7B1-47D3-B67F-A62EFF666E3E}">
          <x14:id>{AC4605CA-6E9C-4123-AEA0-B2D31D3C0895}</x14:id>
        </ext>
      </extLst>
    </cfRule>
    <cfRule type="dataBar" priority="1545">
      <dataBar>
        <cfvo type="min"/>
        <cfvo type="max"/>
        <color theme="0" tint="-0.34998626667073579"/>
      </dataBar>
      <extLst>
        <ext xmlns:x14="http://schemas.microsoft.com/office/spreadsheetml/2009/9/main" uri="{B025F937-C7B1-47D3-B67F-A62EFF666E3E}">
          <x14:id>{6A7F30D7-53A2-469C-86C0-287375A7E4F4}</x14:id>
        </ext>
      </extLst>
    </cfRule>
    <cfRule type="dataBar" priority="1544">
      <dataBar showValue="0">
        <cfvo type="min"/>
        <cfvo type="max"/>
        <color theme="0" tint="-0.34998626667073579"/>
      </dataBar>
      <extLst>
        <ext xmlns:x14="http://schemas.microsoft.com/office/spreadsheetml/2009/9/main" uri="{B025F937-C7B1-47D3-B67F-A62EFF666E3E}">
          <x14:id>{77F71220-7C12-4725-A8F6-47D8078EB24B}</x14:id>
        </ext>
      </extLst>
    </cfRule>
  </conditionalFormatting>
  <conditionalFormatting sqref="H2232">
    <cfRule type="dataBar" priority="1541">
      <dataBar>
        <cfvo type="min"/>
        <cfvo type="max"/>
        <color theme="0" tint="-0.34998626667073579"/>
      </dataBar>
      <extLst>
        <ext xmlns:x14="http://schemas.microsoft.com/office/spreadsheetml/2009/9/main" uri="{B025F937-C7B1-47D3-B67F-A62EFF666E3E}">
          <x14:id>{2B9F4D17-98C5-4E2B-892E-C0614EEA097D}</x14:id>
        </ext>
      </extLst>
    </cfRule>
    <cfRule type="dataBar" priority="1542">
      <dataBar showValue="0">
        <cfvo type="min"/>
        <cfvo type="max"/>
        <color rgb="FF638EC6"/>
      </dataBar>
      <extLst>
        <ext xmlns:x14="http://schemas.microsoft.com/office/spreadsheetml/2009/9/main" uri="{B025F937-C7B1-47D3-B67F-A62EFF666E3E}">
          <x14:id>{CA1AA8B4-4D02-4239-846A-4B5926A11FBC}</x14:id>
        </ext>
      </extLst>
    </cfRule>
    <cfRule type="dataBar" priority="1543">
      <dataBar>
        <cfvo type="min"/>
        <cfvo type="max"/>
        <color theme="0" tint="-0.499984740745262"/>
      </dataBar>
      <extLst>
        <ext xmlns:x14="http://schemas.microsoft.com/office/spreadsheetml/2009/9/main" uri="{B025F937-C7B1-47D3-B67F-A62EFF666E3E}">
          <x14:id>{4E23F321-C719-45A4-AE7E-AFC6770948DF}</x14:id>
        </ext>
      </extLst>
    </cfRule>
    <cfRule type="dataBar" priority="1540">
      <dataBar showValue="0">
        <cfvo type="min"/>
        <cfvo type="max"/>
        <color theme="0" tint="-0.34998626667073579"/>
      </dataBar>
      <extLst>
        <ext xmlns:x14="http://schemas.microsoft.com/office/spreadsheetml/2009/9/main" uri="{B025F937-C7B1-47D3-B67F-A62EFF666E3E}">
          <x14:id>{0C486926-87E9-4F7D-AFEE-776FBAE9A1F4}</x14:id>
        </ext>
      </extLst>
    </cfRule>
  </conditionalFormatting>
  <conditionalFormatting sqref="H2247">
    <cfRule type="dataBar" priority="1533">
      <dataBar>
        <cfvo type="min"/>
        <cfvo type="max"/>
        <color theme="0" tint="-0.34998626667073579"/>
      </dataBar>
      <extLst>
        <ext xmlns:x14="http://schemas.microsoft.com/office/spreadsheetml/2009/9/main" uri="{B025F937-C7B1-47D3-B67F-A62EFF666E3E}">
          <x14:id>{B31F5390-1639-4E44-88FA-C5652A9C54D5}</x14:id>
        </ext>
      </extLst>
    </cfRule>
    <cfRule type="dataBar" priority="1534">
      <dataBar showValue="0">
        <cfvo type="min"/>
        <cfvo type="max"/>
        <color rgb="FF638EC6"/>
      </dataBar>
      <extLst>
        <ext xmlns:x14="http://schemas.microsoft.com/office/spreadsheetml/2009/9/main" uri="{B025F937-C7B1-47D3-B67F-A62EFF666E3E}">
          <x14:id>{DE802B38-244E-41BF-8664-9446AAE30A53}</x14:id>
        </ext>
      </extLst>
    </cfRule>
    <cfRule type="dataBar" priority="1535">
      <dataBar>
        <cfvo type="min"/>
        <cfvo type="max"/>
        <color theme="0" tint="-0.499984740745262"/>
      </dataBar>
      <extLst>
        <ext xmlns:x14="http://schemas.microsoft.com/office/spreadsheetml/2009/9/main" uri="{B025F937-C7B1-47D3-B67F-A62EFF666E3E}">
          <x14:id>{F730DAAA-B653-413B-AD8D-1D0B4CC247BA}</x14:id>
        </ext>
      </extLst>
    </cfRule>
    <cfRule type="dataBar" priority="1532">
      <dataBar showValue="0">
        <cfvo type="min"/>
        <cfvo type="max"/>
        <color theme="0" tint="-0.34998626667073579"/>
      </dataBar>
      <extLst>
        <ext xmlns:x14="http://schemas.microsoft.com/office/spreadsheetml/2009/9/main" uri="{B025F937-C7B1-47D3-B67F-A62EFF666E3E}">
          <x14:id>{2374681B-89F5-4EBA-8AB7-6EF77149AFB8}</x14:id>
        </ext>
      </extLst>
    </cfRule>
  </conditionalFormatting>
  <conditionalFormatting sqref="H2279 H2275">
    <cfRule type="dataBar" priority="1519">
      <dataBar>
        <cfvo type="min"/>
        <cfvo type="max"/>
        <color theme="0" tint="-0.499984740745262"/>
      </dataBar>
      <extLst>
        <ext xmlns:x14="http://schemas.microsoft.com/office/spreadsheetml/2009/9/main" uri="{B025F937-C7B1-47D3-B67F-A62EFF666E3E}">
          <x14:id>{CC20CE05-4A18-4D86-AF88-689F47D24EA1}</x14:id>
        </ext>
      </extLst>
    </cfRule>
    <cfRule type="dataBar" priority="1518">
      <dataBar showValue="0">
        <cfvo type="min"/>
        <cfvo type="max"/>
        <color rgb="FF638EC6"/>
      </dataBar>
      <extLst>
        <ext xmlns:x14="http://schemas.microsoft.com/office/spreadsheetml/2009/9/main" uri="{B025F937-C7B1-47D3-B67F-A62EFF666E3E}">
          <x14:id>{26B5EDA9-A426-4454-8550-5CB539252939}</x14:id>
        </ext>
      </extLst>
    </cfRule>
    <cfRule type="dataBar" priority="1516">
      <dataBar showValue="0">
        <cfvo type="min"/>
        <cfvo type="max"/>
        <color theme="0" tint="-0.34998626667073579"/>
      </dataBar>
      <extLst>
        <ext xmlns:x14="http://schemas.microsoft.com/office/spreadsheetml/2009/9/main" uri="{B025F937-C7B1-47D3-B67F-A62EFF666E3E}">
          <x14:id>{FFBFA1EB-DECA-46E4-BA77-62D370532126}</x14:id>
        </ext>
      </extLst>
    </cfRule>
    <cfRule type="dataBar" priority="1517">
      <dataBar>
        <cfvo type="min"/>
        <cfvo type="max"/>
        <color theme="0" tint="-0.34998626667073579"/>
      </dataBar>
      <extLst>
        <ext xmlns:x14="http://schemas.microsoft.com/office/spreadsheetml/2009/9/main" uri="{B025F937-C7B1-47D3-B67F-A62EFF666E3E}">
          <x14:id>{70DFBDFA-15F8-407A-B2AD-443FE79551E2}</x14:id>
        </ext>
      </extLst>
    </cfRule>
  </conditionalFormatting>
  <conditionalFormatting sqref="H2297 H2301">
    <cfRule type="dataBar" priority="1512">
      <dataBar showValue="0">
        <cfvo type="min"/>
        <cfvo type="max"/>
        <color theme="0" tint="-0.34998626667073579"/>
      </dataBar>
      <extLst>
        <ext xmlns:x14="http://schemas.microsoft.com/office/spreadsheetml/2009/9/main" uri="{B025F937-C7B1-47D3-B67F-A62EFF666E3E}">
          <x14:id>{BE835551-C346-4C32-A643-40F6A8C9B89E}</x14:id>
        </ext>
      </extLst>
    </cfRule>
    <cfRule type="dataBar" priority="1514">
      <dataBar showValue="0">
        <cfvo type="min"/>
        <cfvo type="max"/>
        <color rgb="FF638EC6"/>
      </dataBar>
      <extLst>
        <ext xmlns:x14="http://schemas.microsoft.com/office/spreadsheetml/2009/9/main" uri="{B025F937-C7B1-47D3-B67F-A62EFF666E3E}">
          <x14:id>{70FE36B3-D4A5-44D1-941B-4F87267FB63A}</x14:id>
        </ext>
      </extLst>
    </cfRule>
    <cfRule type="dataBar" priority="1515">
      <dataBar>
        <cfvo type="min"/>
        <cfvo type="max"/>
        <color theme="0" tint="-0.499984740745262"/>
      </dataBar>
      <extLst>
        <ext xmlns:x14="http://schemas.microsoft.com/office/spreadsheetml/2009/9/main" uri="{B025F937-C7B1-47D3-B67F-A62EFF666E3E}">
          <x14:id>{6AE06AC1-814B-4C85-B7EA-7439407EF3CE}</x14:id>
        </ext>
      </extLst>
    </cfRule>
    <cfRule type="dataBar" priority="1513">
      <dataBar>
        <cfvo type="min"/>
        <cfvo type="max"/>
        <color theme="0" tint="-0.34998626667073579"/>
      </dataBar>
      <extLst>
        <ext xmlns:x14="http://schemas.microsoft.com/office/spreadsheetml/2009/9/main" uri="{B025F937-C7B1-47D3-B67F-A62EFF666E3E}">
          <x14:id>{C5136B69-9CBB-4733-AAE4-99662D82EE73}</x14:id>
        </ext>
      </extLst>
    </cfRule>
  </conditionalFormatting>
  <conditionalFormatting sqref="H2329 H2314">
    <cfRule type="dataBar" priority="1505">
      <dataBar>
        <cfvo type="min"/>
        <cfvo type="max"/>
        <color theme="0" tint="-0.34998626667073579"/>
      </dataBar>
      <extLst>
        <ext xmlns:x14="http://schemas.microsoft.com/office/spreadsheetml/2009/9/main" uri="{B025F937-C7B1-47D3-B67F-A62EFF666E3E}">
          <x14:id>{98126040-C194-422F-8729-2198D171B7D9}</x14:id>
        </ext>
      </extLst>
    </cfRule>
    <cfRule type="dataBar" priority="1504">
      <dataBar showValue="0">
        <cfvo type="min"/>
        <cfvo type="max"/>
        <color theme="0" tint="-0.34998626667073579"/>
      </dataBar>
      <extLst>
        <ext xmlns:x14="http://schemas.microsoft.com/office/spreadsheetml/2009/9/main" uri="{B025F937-C7B1-47D3-B67F-A62EFF666E3E}">
          <x14:id>{C3A33BBE-339D-4E12-9FD2-6E522004AC3E}</x14:id>
        </ext>
      </extLst>
    </cfRule>
    <cfRule type="dataBar" priority="1506">
      <dataBar showValue="0">
        <cfvo type="min"/>
        <cfvo type="max"/>
        <color rgb="FF638EC6"/>
      </dataBar>
      <extLst>
        <ext xmlns:x14="http://schemas.microsoft.com/office/spreadsheetml/2009/9/main" uri="{B025F937-C7B1-47D3-B67F-A62EFF666E3E}">
          <x14:id>{BA36C16F-6D21-4305-8D9A-E6C52090F9CC}</x14:id>
        </ext>
      </extLst>
    </cfRule>
    <cfRule type="dataBar" priority="1507">
      <dataBar>
        <cfvo type="min"/>
        <cfvo type="max"/>
        <color theme="0" tint="-0.499984740745262"/>
      </dataBar>
      <extLst>
        <ext xmlns:x14="http://schemas.microsoft.com/office/spreadsheetml/2009/9/main" uri="{B025F937-C7B1-47D3-B67F-A62EFF666E3E}">
          <x14:id>{4D26DC50-1A80-4129-89E3-191C0E61A568}</x14:id>
        </ext>
      </extLst>
    </cfRule>
  </conditionalFormatting>
  <conditionalFormatting sqref="H2369">
    <cfRule type="dataBar" priority="1482">
      <dataBar showValue="0">
        <cfvo type="min"/>
        <cfvo type="max"/>
        <color rgb="FF638EC6"/>
      </dataBar>
      <extLst>
        <ext xmlns:x14="http://schemas.microsoft.com/office/spreadsheetml/2009/9/main" uri="{B025F937-C7B1-47D3-B67F-A62EFF666E3E}">
          <x14:id>{57F33682-5DDC-4FAF-9786-60E09FFD7541}</x14:id>
        </ext>
      </extLst>
    </cfRule>
    <cfRule type="dataBar" priority="1481">
      <dataBar>
        <cfvo type="min"/>
        <cfvo type="max"/>
        <color theme="0" tint="-0.34998626667073579"/>
      </dataBar>
      <extLst>
        <ext xmlns:x14="http://schemas.microsoft.com/office/spreadsheetml/2009/9/main" uri="{B025F937-C7B1-47D3-B67F-A62EFF666E3E}">
          <x14:id>{868A4878-E549-48A9-ABFA-EEE2A5E970A8}</x14:id>
        </ext>
      </extLst>
    </cfRule>
    <cfRule type="dataBar" priority="1480">
      <dataBar showValue="0">
        <cfvo type="min"/>
        <cfvo type="max"/>
        <color theme="0" tint="-0.34998626667073579"/>
      </dataBar>
      <extLst>
        <ext xmlns:x14="http://schemas.microsoft.com/office/spreadsheetml/2009/9/main" uri="{B025F937-C7B1-47D3-B67F-A62EFF666E3E}">
          <x14:id>{F1BC3823-1043-46EA-B500-6F017FEE4EF5}</x14:id>
        </ext>
      </extLst>
    </cfRule>
    <cfRule type="dataBar" priority="1483">
      <dataBar>
        <cfvo type="min"/>
        <cfvo type="max"/>
        <color theme="0" tint="-0.499984740745262"/>
      </dataBar>
      <extLst>
        <ext xmlns:x14="http://schemas.microsoft.com/office/spreadsheetml/2009/9/main" uri="{B025F937-C7B1-47D3-B67F-A62EFF666E3E}">
          <x14:id>{5E3609D0-FEC5-43EC-9C45-2D40A8F4B6E0}</x14:id>
        </ext>
      </extLst>
    </cfRule>
  </conditionalFormatting>
  <conditionalFormatting sqref="H2388:H2389 H2378">
    <cfRule type="dataBar" priority="1478">
      <dataBar showValue="0">
        <cfvo type="min"/>
        <cfvo type="max"/>
        <color rgb="FF638EC6"/>
      </dataBar>
      <extLst>
        <ext xmlns:x14="http://schemas.microsoft.com/office/spreadsheetml/2009/9/main" uri="{B025F937-C7B1-47D3-B67F-A62EFF666E3E}">
          <x14:id>{C805D1D6-5F06-47C3-84A9-5508EFD853FF}</x14:id>
        </ext>
      </extLst>
    </cfRule>
    <cfRule type="dataBar" priority="1477">
      <dataBar>
        <cfvo type="min"/>
        <cfvo type="max"/>
        <color theme="0" tint="-0.34998626667073579"/>
      </dataBar>
      <extLst>
        <ext xmlns:x14="http://schemas.microsoft.com/office/spreadsheetml/2009/9/main" uri="{B025F937-C7B1-47D3-B67F-A62EFF666E3E}">
          <x14:id>{1F7625F9-9E52-47AB-97AE-66138BC0087D}</x14:id>
        </ext>
      </extLst>
    </cfRule>
    <cfRule type="dataBar" priority="1476">
      <dataBar showValue="0">
        <cfvo type="min"/>
        <cfvo type="max"/>
        <color theme="0" tint="-0.34998626667073579"/>
      </dataBar>
      <extLst>
        <ext xmlns:x14="http://schemas.microsoft.com/office/spreadsheetml/2009/9/main" uri="{B025F937-C7B1-47D3-B67F-A62EFF666E3E}">
          <x14:id>{A0240215-63B6-4ED2-9251-A6846657A0F0}</x14:id>
        </ext>
      </extLst>
    </cfRule>
    <cfRule type="dataBar" priority="1479">
      <dataBar>
        <cfvo type="min"/>
        <cfvo type="max"/>
        <color theme="0" tint="-0.499984740745262"/>
      </dataBar>
      <extLst>
        <ext xmlns:x14="http://schemas.microsoft.com/office/spreadsheetml/2009/9/main" uri="{B025F937-C7B1-47D3-B67F-A62EFF666E3E}">
          <x14:id>{550175AF-7B8E-4480-A410-6B525B385744}</x14:id>
        </ext>
      </extLst>
    </cfRule>
  </conditionalFormatting>
  <conditionalFormatting sqref="H2398">
    <cfRule type="dataBar" priority="1475">
      <dataBar>
        <cfvo type="min"/>
        <cfvo type="max"/>
        <color theme="0" tint="-0.499984740745262"/>
      </dataBar>
      <extLst>
        <ext xmlns:x14="http://schemas.microsoft.com/office/spreadsheetml/2009/9/main" uri="{B025F937-C7B1-47D3-B67F-A62EFF666E3E}">
          <x14:id>{7593D0E5-5EBD-404B-A00F-6EF959BD3CBE}</x14:id>
        </ext>
      </extLst>
    </cfRule>
    <cfRule type="dataBar" priority="1473">
      <dataBar>
        <cfvo type="min"/>
        <cfvo type="max"/>
        <color theme="0" tint="-0.34998626667073579"/>
      </dataBar>
      <extLst>
        <ext xmlns:x14="http://schemas.microsoft.com/office/spreadsheetml/2009/9/main" uri="{B025F937-C7B1-47D3-B67F-A62EFF666E3E}">
          <x14:id>{D305B1BC-4FCB-4EB0-970C-EB652113DEBB}</x14:id>
        </ext>
      </extLst>
    </cfRule>
    <cfRule type="dataBar" priority="1472">
      <dataBar showValue="0">
        <cfvo type="min"/>
        <cfvo type="max"/>
        <color theme="0" tint="-0.34998626667073579"/>
      </dataBar>
      <extLst>
        <ext xmlns:x14="http://schemas.microsoft.com/office/spreadsheetml/2009/9/main" uri="{B025F937-C7B1-47D3-B67F-A62EFF666E3E}">
          <x14:id>{02D507CE-3364-4A14-9B16-8C50BBD10EFB}</x14:id>
        </ext>
      </extLst>
    </cfRule>
    <cfRule type="dataBar" priority="1474">
      <dataBar showValue="0">
        <cfvo type="min"/>
        <cfvo type="max"/>
        <color rgb="FF638EC6"/>
      </dataBar>
      <extLst>
        <ext xmlns:x14="http://schemas.microsoft.com/office/spreadsheetml/2009/9/main" uri="{B025F937-C7B1-47D3-B67F-A62EFF666E3E}">
          <x14:id>{B86A61F8-A74B-433A-847B-0CDBCFC62ED2}</x14:id>
        </ext>
      </extLst>
    </cfRule>
  </conditionalFormatting>
  <conditionalFormatting sqref="H2412 H2409 H2414">
    <cfRule type="dataBar" priority="1970">
      <dataBar showValue="0">
        <cfvo type="min"/>
        <cfvo type="max"/>
        <color rgb="FF638EC6"/>
      </dataBar>
      <extLst>
        <ext xmlns:x14="http://schemas.microsoft.com/office/spreadsheetml/2009/9/main" uri="{B025F937-C7B1-47D3-B67F-A62EFF666E3E}">
          <x14:id>{89F83AC4-4148-4FE7-8A4A-DFBD95472F8A}</x14:id>
        </ext>
      </extLst>
    </cfRule>
    <cfRule type="dataBar" priority="1969">
      <dataBar>
        <cfvo type="min"/>
        <cfvo type="max"/>
        <color theme="0" tint="-0.34998626667073579"/>
      </dataBar>
      <extLst>
        <ext xmlns:x14="http://schemas.microsoft.com/office/spreadsheetml/2009/9/main" uri="{B025F937-C7B1-47D3-B67F-A62EFF666E3E}">
          <x14:id>{F7A656B1-F1AB-4CE0-8E82-2A4A7FDC5D1A}</x14:id>
        </ext>
      </extLst>
    </cfRule>
    <cfRule type="dataBar" priority="1968">
      <dataBar showValue="0">
        <cfvo type="min"/>
        <cfvo type="max"/>
        <color theme="0" tint="-0.34998626667073579"/>
      </dataBar>
      <extLst>
        <ext xmlns:x14="http://schemas.microsoft.com/office/spreadsheetml/2009/9/main" uri="{B025F937-C7B1-47D3-B67F-A62EFF666E3E}">
          <x14:id>{9454E695-0C8C-4938-BFB6-618A492C437F}</x14:id>
        </ext>
      </extLst>
    </cfRule>
    <cfRule type="dataBar" priority="1971">
      <dataBar>
        <cfvo type="min"/>
        <cfvo type="max"/>
        <color theme="0" tint="-0.499984740745262"/>
      </dataBar>
      <extLst>
        <ext xmlns:x14="http://schemas.microsoft.com/office/spreadsheetml/2009/9/main" uri="{B025F937-C7B1-47D3-B67F-A62EFF666E3E}">
          <x14:id>{42B227CE-C64B-4FB2-9F60-29565C8E0C83}</x14:id>
        </ext>
      </extLst>
    </cfRule>
  </conditionalFormatting>
  <conditionalFormatting sqref="H2464 H2453">
    <cfRule type="dataBar" priority="1459">
      <dataBar>
        <cfvo type="min"/>
        <cfvo type="max"/>
        <color theme="0" tint="-0.499984740745262"/>
      </dataBar>
      <extLst>
        <ext xmlns:x14="http://schemas.microsoft.com/office/spreadsheetml/2009/9/main" uri="{B025F937-C7B1-47D3-B67F-A62EFF666E3E}">
          <x14:id>{674C343E-EE1C-441F-8323-0E761927D37A}</x14:id>
        </ext>
      </extLst>
    </cfRule>
    <cfRule type="dataBar" priority="1456">
      <dataBar showValue="0">
        <cfvo type="min"/>
        <cfvo type="max"/>
        <color theme="0" tint="-0.34998626667073579"/>
      </dataBar>
      <extLst>
        <ext xmlns:x14="http://schemas.microsoft.com/office/spreadsheetml/2009/9/main" uri="{B025F937-C7B1-47D3-B67F-A62EFF666E3E}">
          <x14:id>{DA48D87E-AEA6-4844-97C5-216455F9FB45}</x14:id>
        </ext>
      </extLst>
    </cfRule>
    <cfRule type="dataBar" priority="1457">
      <dataBar>
        <cfvo type="min"/>
        <cfvo type="max"/>
        <color theme="0" tint="-0.34998626667073579"/>
      </dataBar>
      <extLst>
        <ext xmlns:x14="http://schemas.microsoft.com/office/spreadsheetml/2009/9/main" uri="{B025F937-C7B1-47D3-B67F-A62EFF666E3E}">
          <x14:id>{38260324-0237-4DC0-8072-20EDAC503EB1}</x14:id>
        </ext>
      </extLst>
    </cfRule>
    <cfRule type="dataBar" priority="1458">
      <dataBar showValue="0">
        <cfvo type="min"/>
        <cfvo type="max"/>
        <color rgb="FF638EC6"/>
      </dataBar>
      <extLst>
        <ext xmlns:x14="http://schemas.microsoft.com/office/spreadsheetml/2009/9/main" uri="{B025F937-C7B1-47D3-B67F-A62EFF666E3E}">
          <x14:id>{666B5EFB-A506-428D-AD6D-1D1B9571BFF0}</x14:id>
        </ext>
      </extLst>
    </cfRule>
  </conditionalFormatting>
  <conditionalFormatting sqref="H2472">
    <cfRule type="dataBar" priority="1454">
      <dataBar showValue="0">
        <cfvo type="min"/>
        <cfvo type="max"/>
        <color rgb="FF638EC6"/>
      </dataBar>
      <extLst>
        <ext xmlns:x14="http://schemas.microsoft.com/office/spreadsheetml/2009/9/main" uri="{B025F937-C7B1-47D3-B67F-A62EFF666E3E}">
          <x14:id>{64A1FAB8-3519-4D10-9249-839B0C8F93C5}</x14:id>
        </ext>
      </extLst>
    </cfRule>
    <cfRule type="dataBar" priority="1455">
      <dataBar>
        <cfvo type="min"/>
        <cfvo type="max"/>
        <color theme="0" tint="-0.499984740745262"/>
      </dataBar>
      <extLst>
        <ext xmlns:x14="http://schemas.microsoft.com/office/spreadsheetml/2009/9/main" uri="{B025F937-C7B1-47D3-B67F-A62EFF666E3E}">
          <x14:id>{ED8B0369-FEC6-418C-B76C-22BB0D9AF189}</x14:id>
        </ext>
      </extLst>
    </cfRule>
    <cfRule type="dataBar" priority="1452">
      <dataBar showValue="0">
        <cfvo type="min"/>
        <cfvo type="max"/>
        <color theme="0" tint="-0.34998626667073579"/>
      </dataBar>
      <extLst>
        <ext xmlns:x14="http://schemas.microsoft.com/office/spreadsheetml/2009/9/main" uri="{B025F937-C7B1-47D3-B67F-A62EFF666E3E}">
          <x14:id>{A2C12F81-76D0-4061-A595-19CE89D2419E}</x14:id>
        </ext>
      </extLst>
    </cfRule>
    <cfRule type="dataBar" priority="1453">
      <dataBar>
        <cfvo type="min"/>
        <cfvo type="max"/>
        <color theme="0" tint="-0.34998626667073579"/>
      </dataBar>
      <extLst>
        <ext xmlns:x14="http://schemas.microsoft.com/office/spreadsheetml/2009/9/main" uri="{B025F937-C7B1-47D3-B67F-A62EFF666E3E}">
          <x14:id>{1ED983AC-FC07-4C57-BC6B-538C2548B460}</x14:id>
        </ext>
      </extLst>
    </cfRule>
  </conditionalFormatting>
  <conditionalFormatting sqref="K6:K10">
    <cfRule type="dataBar" priority="3232">
      <dataBar showValue="0">
        <cfvo type="min"/>
        <cfvo type="max"/>
        <color theme="0" tint="-0.34998626667073579"/>
      </dataBar>
      <extLst>
        <ext xmlns:x14="http://schemas.microsoft.com/office/spreadsheetml/2009/9/main" uri="{B025F937-C7B1-47D3-B67F-A62EFF666E3E}">
          <x14:id>{B2136F57-B5B3-4EA2-B875-A6DCFE91E48A}</x14:id>
        </ext>
      </extLst>
    </cfRule>
    <cfRule type="dataBar" priority="3233">
      <dataBar>
        <cfvo type="min"/>
        <cfvo type="max"/>
        <color theme="0" tint="-0.34998626667073579"/>
      </dataBar>
      <extLst>
        <ext xmlns:x14="http://schemas.microsoft.com/office/spreadsheetml/2009/9/main" uri="{B025F937-C7B1-47D3-B67F-A62EFF666E3E}">
          <x14:id>{203CADAC-06D5-46D6-AA21-21663D79CACC}</x14:id>
        </ext>
      </extLst>
    </cfRule>
    <cfRule type="dataBar" priority="3234">
      <dataBar showValue="0">
        <cfvo type="min"/>
        <cfvo type="max"/>
        <color rgb="FF638EC6"/>
      </dataBar>
      <extLst>
        <ext xmlns:x14="http://schemas.microsoft.com/office/spreadsheetml/2009/9/main" uri="{B025F937-C7B1-47D3-B67F-A62EFF666E3E}">
          <x14:id>{5152ECFA-228A-493D-BABF-39875857853F}</x14:id>
        </ext>
      </extLst>
    </cfRule>
    <cfRule type="dataBar" priority="3235">
      <dataBar>
        <cfvo type="min"/>
        <cfvo type="max"/>
        <color theme="0" tint="-0.499984740745262"/>
      </dataBar>
      <extLst>
        <ext xmlns:x14="http://schemas.microsoft.com/office/spreadsheetml/2009/9/main" uri="{B025F937-C7B1-47D3-B67F-A62EFF666E3E}">
          <x14:id>{382351A6-AF59-4262-99EB-579595C60CB3}</x14:id>
        </ext>
      </extLst>
    </cfRule>
  </conditionalFormatting>
  <conditionalFormatting sqref="K43 K37">
    <cfRule type="dataBar" priority="3219">
      <dataBar>
        <cfvo type="min"/>
        <cfvo type="max"/>
        <color theme="0" tint="-0.499984740745262"/>
      </dataBar>
      <extLst>
        <ext xmlns:x14="http://schemas.microsoft.com/office/spreadsheetml/2009/9/main" uri="{B025F937-C7B1-47D3-B67F-A62EFF666E3E}">
          <x14:id>{1CE2B180-8E86-48F2-8DCD-EA2ECB0D2CE7}</x14:id>
        </ext>
      </extLst>
    </cfRule>
    <cfRule type="dataBar" priority="3217">
      <dataBar>
        <cfvo type="min"/>
        <cfvo type="max"/>
        <color theme="0" tint="-0.34998626667073579"/>
      </dataBar>
      <extLst>
        <ext xmlns:x14="http://schemas.microsoft.com/office/spreadsheetml/2009/9/main" uri="{B025F937-C7B1-47D3-B67F-A62EFF666E3E}">
          <x14:id>{E1E3295A-6CC3-4A92-90C8-86D28A35C4EA}</x14:id>
        </ext>
      </extLst>
    </cfRule>
    <cfRule type="dataBar" priority="3216">
      <dataBar showValue="0">
        <cfvo type="min"/>
        <cfvo type="max"/>
        <color theme="0" tint="-0.34998626667073579"/>
      </dataBar>
      <extLst>
        <ext xmlns:x14="http://schemas.microsoft.com/office/spreadsheetml/2009/9/main" uri="{B025F937-C7B1-47D3-B67F-A62EFF666E3E}">
          <x14:id>{32244051-6087-40FD-98FF-E8F4C8385EA2}</x14:id>
        </ext>
      </extLst>
    </cfRule>
    <cfRule type="dataBar" priority="3218">
      <dataBar showValue="0">
        <cfvo type="min"/>
        <cfvo type="max"/>
        <color rgb="FF638EC6"/>
      </dataBar>
      <extLst>
        <ext xmlns:x14="http://schemas.microsoft.com/office/spreadsheetml/2009/9/main" uri="{B025F937-C7B1-47D3-B67F-A62EFF666E3E}">
          <x14:id>{BC64419C-7CF0-4454-8714-C0FA89543A2C}</x14:id>
        </ext>
      </extLst>
    </cfRule>
  </conditionalFormatting>
  <conditionalFormatting sqref="K90 K84">
    <cfRule type="dataBar" priority="3459">
      <dataBar>
        <cfvo type="min"/>
        <cfvo type="max"/>
        <color theme="0" tint="-0.499984740745262"/>
      </dataBar>
      <extLst>
        <ext xmlns:x14="http://schemas.microsoft.com/office/spreadsheetml/2009/9/main" uri="{B025F937-C7B1-47D3-B67F-A62EFF666E3E}">
          <x14:id>{BDBD7399-31AF-40BF-82C9-142A442EBE11}</x14:id>
        </ext>
      </extLst>
    </cfRule>
    <cfRule type="dataBar" priority="3456">
      <dataBar showValue="0">
        <cfvo type="min"/>
        <cfvo type="max"/>
        <color theme="0" tint="-0.34998626667073579"/>
      </dataBar>
      <extLst>
        <ext xmlns:x14="http://schemas.microsoft.com/office/spreadsheetml/2009/9/main" uri="{B025F937-C7B1-47D3-B67F-A62EFF666E3E}">
          <x14:id>{E01886B3-83F6-41AD-B52E-5654381D4959}</x14:id>
        </ext>
      </extLst>
    </cfRule>
    <cfRule type="dataBar" priority="3457">
      <dataBar>
        <cfvo type="min"/>
        <cfvo type="max"/>
        <color theme="0" tint="-0.34998626667073579"/>
      </dataBar>
      <extLst>
        <ext xmlns:x14="http://schemas.microsoft.com/office/spreadsheetml/2009/9/main" uri="{B025F937-C7B1-47D3-B67F-A62EFF666E3E}">
          <x14:id>{2F0B2FE1-6617-44B1-8882-2C30A76DFC5D}</x14:id>
        </ext>
      </extLst>
    </cfRule>
    <cfRule type="dataBar" priority="3458">
      <dataBar showValue="0">
        <cfvo type="min"/>
        <cfvo type="max"/>
        <color rgb="FF638EC6"/>
      </dataBar>
      <extLst>
        <ext xmlns:x14="http://schemas.microsoft.com/office/spreadsheetml/2009/9/main" uri="{B025F937-C7B1-47D3-B67F-A62EFF666E3E}">
          <x14:id>{0607E336-D537-46B2-8334-710B91CD18AF}</x14:id>
        </ext>
      </extLst>
    </cfRule>
  </conditionalFormatting>
  <conditionalFormatting sqref="K115 K100 K130">
    <cfRule type="dataBar" priority="3194">
      <dataBar showValue="0">
        <cfvo type="min"/>
        <cfvo type="max"/>
        <color rgb="FF638EC6"/>
      </dataBar>
      <extLst>
        <ext xmlns:x14="http://schemas.microsoft.com/office/spreadsheetml/2009/9/main" uri="{B025F937-C7B1-47D3-B67F-A62EFF666E3E}">
          <x14:id>{FD48C8D3-8AC0-4716-A49F-147AB6068635}</x14:id>
        </ext>
      </extLst>
    </cfRule>
    <cfRule type="dataBar" priority="3195">
      <dataBar>
        <cfvo type="min"/>
        <cfvo type="max"/>
        <color theme="0" tint="-0.499984740745262"/>
      </dataBar>
      <extLst>
        <ext xmlns:x14="http://schemas.microsoft.com/office/spreadsheetml/2009/9/main" uri="{B025F937-C7B1-47D3-B67F-A62EFF666E3E}">
          <x14:id>{752CD9DE-0409-49FB-A284-D5099988CB0F}</x14:id>
        </ext>
      </extLst>
    </cfRule>
    <cfRule type="dataBar" priority="3193">
      <dataBar>
        <cfvo type="min"/>
        <cfvo type="max"/>
        <color theme="0" tint="-0.34998626667073579"/>
      </dataBar>
      <extLst>
        <ext xmlns:x14="http://schemas.microsoft.com/office/spreadsheetml/2009/9/main" uri="{B025F937-C7B1-47D3-B67F-A62EFF666E3E}">
          <x14:id>{2CA58876-A8B1-44CC-82E6-BDB81ECCCD9F}</x14:id>
        </ext>
      </extLst>
    </cfRule>
    <cfRule type="dataBar" priority="3192">
      <dataBar showValue="0">
        <cfvo type="min"/>
        <cfvo type="max"/>
        <color theme="0" tint="-0.34998626667073579"/>
      </dataBar>
      <extLst>
        <ext xmlns:x14="http://schemas.microsoft.com/office/spreadsheetml/2009/9/main" uri="{B025F937-C7B1-47D3-B67F-A62EFF666E3E}">
          <x14:id>{9A6EA027-4854-41E1-AB37-91ED1E47DE91}</x14:id>
        </ext>
      </extLst>
    </cfRule>
  </conditionalFormatting>
  <conditionalFormatting sqref="K168">
    <cfRule type="dataBar" priority="3191">
      <dataBar>
        <cfvo type="min"/>
        <cfvo type="max"/>
        <color theme="0" tint="-0.499984740745262"/>
      </dataBar>
      <extLst>
        <ext xmlns:x14="http://schemas.microsoft.com/office/spreadsheetml/2009/9/main" uri="{B025F937-C7B1-47D3-B67F-A62EFF666E3E}">
          <x14:id>{337868C1-4083-4E7F-B315-2DD6AF2BAA03}</x14:id>
        </ext>
      </extLst>
    </cfRule>
    <cfRule type="dataBar" priority="3190">
      <dataBar showValue="0">
        <cfvo type="min"/>
        <cfvo type="max"/>
        <color rgb="FF638EC6"/>
      </dataBar>
      <extLst>
        <ext xmlns:x14="http://schemas.microsoft.com/office/spreadsheetml/2009/9/main" uri="{B025F937-C7B1-47D3-B67F-A62EFF666E3E}">
          <x14:id>{51C75BA6-7F0C-4706-B4C5-6C863ACC491C}</x14:id>
        </ext>
      </extLst>
    </cfRule>
    <cfRule type="dataBar" priority="3189">
      <dataBar>
        <cfvo type="min"/>
        <cfvo type="max"/>
        <color theme="0" tint="-0.34998626667073579"/>
      </dataBar>
      <extLst>
        <ext xmlns:x14="http://schemas.microsoft.com/office/spreadsheetml/2009/9/main" uri="{B025F937-C7B1-47D3-B67F-A62EFF666E3E}">
          <x14:id>{F3001906-D06B-41F1-AE23-B72A84F5FE62}</x14:id>
        </ext>
      </extLst>
    </cfRule>
    <cfRule type="dataBar" priority="3188">
      <dataBar showValue="0">
        <cfvo type="min"/>
        <cfvo type="max"/>
        <color theme="0" tint="-0.34998626667073579"/>
      </dataBar>
      <extLst>
        <ext xmlns:x14="http://schemas.microsoft.com/office/spreadsheetml/2009/9/main" uri="{B025F937-C7B1-47D3-B67F-A62EFF666E3E}">
          <x14:id>{ED9DB813-9B74-4037-B01D-420D0FC1BA1E}</x14:id>
        </ext>
      </extLst>
    </cfRule>
  </conditionalFormatting>
  <conditionalFormatting sqref="K204">
    <cfRule type="dataBar" priority="3184">
      <dataBar showValue="0">
        <cfvo type="min"/>
        <cfvo type="max"/>
        <color theme="0" tint="-0.34998626667073579"/>
      </dataBar>
      <extLst>
        <ext xmlns:x14="http://schemas.microsoft.com/office/spreadsheetml/2009/9/main" uri="{B025F937-C7B1-47D3-B67F-A62EFF666E3E}">
          <x14:id>{1B233F6C-57DC-43D3-8359-960C9F48FD14}</x14:id>
        </ext>
      </extLst>
    </cfRule>
    <cfRule type="dataBar" priority="3186">
      <dataBar showValue="0">
        <cfvo type="min"/>
        <cfvo type="max"/>
        <color rgb="FF638EC6"/>
      </dataBar>
      <extLst>
        <ext xmlns:x14="http://schemas.microsoft.com/office/spreadsheetml/2009/9/main" uri="{B025F937-C7B1-47D3-B67F-A62EFF666E3E}">
          <x14:id>{6228FC5F-1AF3-48EC-B040-B260883D7162}</x14:id>
        </ext>
      </extLst>
    </cfRule>
    <cfRule type="dataBar" priority="3185">
      <dataBar>
        <cfvo type="min"/>
        <cfvo type="max"/>
        <color theme="0" tint="-0.34998626667073579"/>
      </dataBar>
      <extLst>
        <ext xmlns:x14="http://schemas.microsoft.com/office/spreadsheetml/2009/9/main" uri="{B025F937-C7B1-47D3-B67F-A62EFF666E3E}">
          <x14:id>{C294F3BE-CC68-4CED-B88C-C54E1DCC7EF8}</x14:id>
        </ext>
      </extLst>
    </cfRule>
    <cfRule type="dataBar" priority="3187">
      <dataBar>
        <cfvo type="min"/>
        <cfvo type="max"/>
        <color theme="0" tint="-0.499984740745262"/>
      </dataBar>
      <extLst>
        <ext xmlns:x14="http://schemas.microsoft.com/office/spreadsheetml/2009/9/main" uri="{B025F937-C7B1-47D3-B67F-A62EFF666E3E}">
          <x14:id>{EA859801-723E-48B7-935B-C912DE39D5D8}</x14:id>
        </ext>
      </extLst>
    </cfRule>
  </conditionalFormatting>
  <conditionalFormatting sqref="K266 K264 K271">
    <cfRule type="dataBar" priority="3172">
      <dataBar showValue="0">
        <cfvo type="min"/>
        <cfvo type="max"/>
        <color theme="0" tint="-0.34998626667073579"/>
      </dataBar>
      <extLst>
        <ext xmlns:x14="http://schemas.microsoft.com/office/spreadsheetml/2009/9/main" uri="{B025F937-C7B1-47D3-B67F-A62EFF666E3E}">
          <x14:id>{33AF009E-5AEF-40F6-8D78-31CF84198454}</x14:id>
        </ext>
      </extLst>
    </cfRule>
    <cfRule type="dataBar" priority="3175">
      <dataBar>
        <cfvo type="min"/>
        <cfvo type="max"/>
        <color theme="0" tint="-0.499984740745262"/>
      </dataBar>
      <extLst>
        <ext xmlns:x14="http://schemas.microsoft.com/office/spreadsheetml/2009/9/main" uri="{B025F937-C7B1-47D3-B67F-A62EFF666E3E}">
          <x14:id>{B63DAD13-C235-4ED2-A04F-9CB5FA89DACD}</x14:id>
        </ext>
      </extLst>
    </cfRule>
    <cfRule type="dataBar" priority="3174">
      <dataBar showValue="0">
        <cfvo type="min"/>
        <cfvo type="max"/>
        <color rgb="FF638EC6"/>
      </dataBar>
      <extLst>
        <ext xmlns:x14="http://schemas.microsoft.com/office/spreadsheetml/2009/9/main" uri="{B025F937-C7B1-47D3-B67F-A62EFF666E3E}">
          <x14:id>{DCA11351-43FA-4D78-B963-2A69409A6889}</x14:id>
        </ext>
      </extLst>
    </cfRule>
    <cfRule type="dataBar" priority="3173">
      <dataBar>
        <cfvo type="min"/>
        <cfvo type="max"/>
        <color theme="0" tint="-0.34998626667073579"/>
      </dataBar>
      <extLst>
        <ext xmlns:x14="http://schemas.microsoft.com/office/spreadsheetml/2009/9/main" uri="{B025F937-C7B1-47D3-B67F-A62EFF666E3E}">
          <x14:id>{DCEEB63B-6A33-401B-B4F2-54F5BADFB3EF}</x14:id>
        </ext>
      </extLst>
    </cfRule>
  </conditionalFormatting>
  <conditionalFormatting sqref="K295">
    <cfRule type="dataBar" priority="3237">
      <dataBar>
        <cfvo type="min"/>
        <cfvo type="max"/>
        <color theme="0" tint="-0.34998626667073579"/>
      </dataBar>
      <extLst>
        <ext xmlns:x14="http://schemas.microsoft.com/office/spreadsheetml/2009/9/main" uri="{B025F937-C7B1-47D3-B67F-A62EFF666E3E}">
          <x14:id>{40E2263D-C560-418B-854A-36B2865EF2F7}</x14:id>
        </ext>
      </extLst>
    </cfRule>
    <cfRule type="dataBar" priority="3236">
      <dataBar showValue="0">
        <cfvo type="min"/>
        <cfvo type="max"/>
        <color theme="0" tint="-0.34998626667073579"/>
      </dataBar>
      <extLst>
        <ext xmlns:x14="http://schemas.microsoft.com/office/spreadsheetml/2009/9/main" uri="{B025F937-C7B1-47D3-B67F-A62EFF666E3E}">
          <x14:id>{E6DB602C-5F9D-4038-960F-CD55C7A95116}</x14:id>
        </ext>
      </extLst>
    </cfRule>
    <cfRule type="dataBar" priority="3238">
      <dataBar showValue="0">
        <cfvo type="min"/>
        <cfvo type="max"/>
        <color rgb="FF638EC6"/>
      </dataBar>
      <extLst>
        <ext xmlns:x14="http://schemas.microsoft.com/office/spreadsheetml/2009/9/main" uri="{B025F937-C7B1-47D3-B67F-A62EFF666E3E}">
          <x14:id>{AE22F506-333D-427B-854F-48F27D020BE2}</x14:id>
        </ext>
      </extLst>
    </cfRule>
    <cfRule type="dataBar" priority="3239">
      <dataBar>
        <cfvo type="min"/>
        <cfvo type="max"/>
        <color theme="0" tint="-0.499984740745262"/>
      </dataBar>
      <extLst>
        <ext xmlns:x14="http://schemas.microsoft.com/office/spreadsheetml/2009/9/main" uri="{B025F937-C7B1-47D3-B67F-A62EFF666E3E}">
          <x14:id>{87A9BC10-60B0-4401-9ADB-A788D1E11CE1}</x14:id>
        </ext>
      </extLst>
    </cfRule>
  </conditionalFormatting>
  <conditionalFormatting sqref="K307">
    <cfRule type="dataBar" priority="3156">
      <dataBar showValue="0">
        <cfvo type="min"/>
        <cfvo type="max"/>
        <color theme="0" tint="-0.34998626667073579"/>
      </dataBar>
      <extLst>
        <ext xmlns:x14="http://schemas.microsoft.com/office/spreadsheetml/2009/9/main" uri="{B025F937-C7B1-47D3-B67F-A62EFF666E3E}">
          <x14:id>{07AFA352-65CB-4EB5-A0AE-44A1C86B6C8E}</x14:id>
        </ext>
      </extLst>
    </cfRule>
    <cfRule type="dataBar" priority="3157">
      <dataBar>
        <cfvo type="min"/>
        <cfvo type="max"/>
        <color theme="0" tint="-0.34998626667073579"/>
      </dataBar>
      <extLst>
        <ext xmlns:x14="http://schemas.microsoft.com/office/spreadsheetml/2009/9/main" uri="{B025F937-C7B1-47D3-B67F-A62EFF666E3E}">
          <x14:id>{3F2B5956-70CB-4624-AA75-A992061B107C}</x14:id>
        </ext>
      </extLst>
    </cfRule>
    <cfRule type="dataBar" priority="3158">
      <dataBar showValue="0">
        <cfvo type="min"/>
        <cfvo type="max"/>
        <color rgb="FF638EC6"/>
      </dataBar>
      <extLst>
        <ext xmlns:x14="http://schemas.microsoft.com/office/spreadsheetml/2009/9/main" uri="{B025F937-C7B1-47D3-B67F-A62EFF666E3E}">
          <x14:id>{B131974A-7B2B-40CD-A76C-A46C14EDD5F9}</x14:id>
        </ext>
      </extLst>
    </cfRule>
    <cfRule type="dataBar" priority="3159">
      <dataBar>
        <cfvo type="min"/>
        <cfvo type="max"/>
        <color theme="0" tint="-0.499984740745262"/>
      </dataBar>
      <extLst>
        <ext xmlns:x14="http://schemas.microsoft.com/office/spreadsheetml/2009/9/main" uri="{B025F937-C7B1-47D3-B67F-A62EFF666E3E}">
          <x14:id>{F6247E8C-4A9B-4543-A6A9-BDA567E57264}</x14:id>
        </ext>
      </extLst>
    </cfRule>
  </conditionalFormatting>
  <conditionalFormatting sqref="K330 K320">
    <cfRule type="dataBar" priority="3154">
      <dataBar showValue="0">
        <cfvo type="min"/>
        <cfvo type="max"/>
        <color rgb="FF638EC6"/>
      </dataBar>
      <extLst>
        <ext xmlns:x14="http://schemas.microsoft.com/office/spreadsheetml/2009/9/main" uri="{B025F937-C7B1-47D3-B67F-A62EFF666E3E}">
          <x14:id>{6D1D0247-FBBA-4FC6-8949-BE551FE8FF39}</x14:id>
        </ext>
      </extLst>
    </cfRule>
    <cfRule type="dataBar" priority="3153">
      <dataBar>
        <cfvo type="min"/>
        <cfvo type="max"/>
        <color theme="0" tint="-0.34998626667073579"/>
      </dataBar>
      <extLst>
        <ext xmlns:x14="http://schemas.microsoft.com/office/spreadsheetml/2009/9/main" uri="{B025F937-C7B1-47D3-B67F-A62EFF666E3E}">
          <x14:id>{F259E4FC-DA6B-4E0C-AC2D-6BA103D6E5A2}</x14:id>
        </ext>
      </extLst>
    </cfRule>
    <cfRule type="dataBar" priority="3152">
      <dataBar showValue="0">
        <cfvo type="min"/>
        <cfvo type="max"/>
        <color theme="0" tint="-0.34998626667073579"/>
      </dataBar>
      <extLst>
        <ext xmlns:x14="http://schemas.microsoft.com/office/spreadsheetml/2009/9/main" uri="{B025F937-C7B1-47D3-B67F-A62EFF666E3E}">
          <x14:id>{C3D5E85F-077F-42AD-BBA1-DE53886A8C03}</x14:id>
        </ext>
      </extLst>
    </cfRule>
    <cfRule type="dataBar" priority="3155">
      <dataBar>
        <cfvo type="min"/>
        <cfvo type="max"/>
        <color theme="0" tint="-0.499984740745262"/>
      </dataBar>
      <extLst>
        <ext xmlns:x14="http://schemas.microsoft.com/office/spreadsheetml/2009/9/main" uri="{B025F937-C7B1-47D3-B67F-A62EFF666E3E}">
          <x14:id>{BAC317D5-7A6B-4B76-B70B-01B8F0E66AF2}</x14:id>
        </ext>
      </extLst>
    </cfRule>
  </conditionalFormatting>
  <conditionalFormatting sqref="K352">
    <cfRule type="dataBar" priority="3135">
      <dataBar>
        <cfvo type="min"/>
        <cfvo type="max"/>
        <color theme="0" tint="-0.499984740745262"/>
      </dataBar>
      <extLst>
        <ext xmlns:x14="http://schemas.microsoft.com/office/spreadsheetml/2009/9/main" uri="{B025F937-C7B1-47D3-B67F-A62EFF666E3E}">
          <x14:id>{019C397D-CDD1-4289-866A-C3FB522EC059}</x14:id>
        </ext>
      </extLst>
    </cfRule>
    <cfRule type="dataBar" priority="3134">
      <dataBar showValue="0">
        <cfvo type="min"/>
        <cfvo type="max"/>
        <color rgb="FF638EC6"/>
      </dataBar>
      <extLst>
        <ext xmlns:x14="http://schemas.microsoft.com/office/spreadsheetml/2009/9/main" uri="{B025F937-C7B1-47D3-B67F-A62EFF666E3E}">
          <x14:id>{F8AEA375-0939-457E-8CB4-685EC71CCB79}</x14:id>
        </ext>
      </extLst>
    </cfRule>
    <cfRule type="dataBar" priority="3133">
      <dataBar>
        <cfvo type="min"/>
        <cfvo type="max"/>
        <color theme="0" tint="-0.34998626667073579"/>
      </dataBar>
      <extLst>
        <ext xmlns:x14="http://schemas.microsoft.com/office/spreadsheetml/2009/9/main" uri="{B025F937-C7B1-47D3-B67F-A62EFF666E3E}">
          <x14:id>{5365D98F-C535-4A1B-8271-3C8FC80DB8CD}</x14:id>
        </ext>
      </extLst>
    </cfRule>
    <cfRule type="dataBar" priority="3132">
      <dataBar showValue="0">
        <cfvo type="min"/>
        <cfvo type="max"/>
        <color theme="0" tint="-0.34998626667073579"/>
      </dataBar>
      <extLst>
        <ext xmlns:x14="http://schemas.microsoft.com/office/spreadsheetml/2009/9/main" uri="{B025F937-C7B1-47D3-B67F-A62EFF666E3E}">
          <x14:id>{5415A0DB-DDB2-4290-A17A-4F696C7BD2A2}</x14:id>
        </ext>
      </extLst>
    </cfRule>
  </conditionalFormatting>
  <conditionalFormatting sqref="K368">
    <cfRule type="dataBar" priority="3127">
      <dataBar>
        <cfvo type="min"/>
        <cfvo type="max"/>
        <color theme="0" tint="-0.499984740745262"/>
      </dataBar>
      <extLst>
        <ext xmlns:x14="http://schemas.microsoft.com/office/spreadsheetml/2009/9/main" uri="{B025F937-C7B1-47D3-B67F-A62EFF666E3E}">
          <x14:id>{A049975A-6F61-4D06-8A08-B2BEE26444E3}</x14:id>
        </ext>
      </extLst>
    </cfRule>
    <cfRule type="dataBar" priority="3126">
      <dataBar showValue="0">
        <cfvo type="min"/>
        <cfvo type="max"/>
        <color rgb="FF638EC6"/>
      </dataBar>
      <extLst>
        <ext xmlns:x14="http://schemas.microsoft.com/office/spreadsheetml/2009/9/main" uri="{B025F937-C7B1-47D3-B67F-A62EFF666E3E}">
          <x14:id>{4BD6B181-5276-42CE-82DC-A7C62D39BA77}</x14:id>
        </ext>
      </extLst>
    </cfRule>
    <cfRule type="dataBar" priority="3124">
      <dataBar showValue="0">
        <cfvo type="min"/>
        <cfvo type="max"/>
        <color theme="0" tint="-0.34998626667073579"/>
      </dataBar>
      <extLst>
        <ext xmlns:x14="http://schemas.microsoft.com/office/spreadsheetml/2009/9/main" uri="{B025F937-C7B1-47D3-B67F-A62EFF666E3E}">
          <x14:id>{44B45734-3B48-4169-A1A9-51F8AC2670E9}</x14:id>
        </ext>
      </extLst>
    </cfRule>
    <cfRule type="dataBar" priority="3125">
      <dataBar>
        <cfvo type="min"/>
        <cfvo type="max"/>
        <color theme="0" tint="-0.34998626667073579"/>
      </dataBar>
      <extLst>
        <ext xmlns:x14="http://schemas.microsoft.com/office/spreadsheetml/2009/9/main" uri="{B025F937-C7B1-47D3-B67F-A62EFF666E3E}">
          <x14:id>{AA2DA424-E5FF-4D00-B540-0B1095AA1005}</x14:id>
        </ext>
      </extLst>
    </cfRule>
  </conditionalFormatting>
  <conditionalFormatting sqref="K375 K372 K380 K383 K389">
    <cfRule type="dataBar" priority="3122">
      <dataBar showValue="0">
        <cfvo type="min"/>
        <cfvo type="max"/>
        <color rgb="FF638EC6"/>
      </dataBar>
      <extLst>
        <ext xmlns:x14="http://schemas.microsoft.com/office/spreadsheetml/2009/9/main" uri="{B025F937-C7B1-47D3-B67F-A62EFF666E3E}">
          <x14:id>{E25444A4-3D24-4847-8229-F24025A5E8C4}</x14:id>
        </ext>
      </extLst>
    </cfRule>
    <cfRule type="dataBar" priority="3120">
      <dataBar showValue="0">
        <cfvo type="min"/>
        <cfvo type="max"/>
        <color theme="0" tint="-0.34998626667073579"/>
      </dataBar>
      <extLst>
        <ext xmlns:x14="http://schemas.microsoft.com/office/spreadsheetml/2009/9/main" uri="{B025F937-C7B1-47D3-B67F-A62EFF666E3E}">
          <x14:id>{91252F62-D881-4B03-A290-415075C327F5}</x14:id>
        </ext>
      </extLst>
    </cfRule>
    <cfRule type="dataBar" priority="3121">
      <dataBar>
        <cfvo type="min"/>
        <cfvo type="max"/>
        <color theme="0" tint="-0.34998626667073579"/>
      </dataBar>
      <extLst>
        <ext xmlns:x14="http://schemas.microsoft.com/office/spreadsheetml/2009/9/main" uri="{B025F937-C7B1-47D3-B67F-A62EFF666E3E}">
          <x14:id>{54679E6C-723E-483F-87E9-B2F974AAAF26}</x14:id>
        </ext>
      </extLst>
    </cfRule>
    <cfRule type="dataBar" priority="3123">
      <dataBar>
        <cfvo type="min"/>
        <cfvo type="max"/>
        <color theme="0" tint="-0.499984740745262"/>
      </dataBar>
      <extLst>
        <ext xmlns:x14="http://schemas.microsoft.com/office/spreadsheetml/2009/9/main" uri="{B025F937-C7B1-47D3-B67F-A62EFF666E3E}">
          <x14:id>{2C06138A-FC5E-4B9F-8DE8-3F8FC6956DAD}</x14:id>
        </ext>
      </extLst>
    </cfRule>
  </conditionalFormatting>
  <conditionalFormatting sqref="K403 K398 K426">
    <cfRule type="dataBar" priority="1982">
      <dataBar showValue="0">
        <cfvo type="min"/>
        <cfvo type="max"/>
        <color rgb="FF638EC6"/>
      </dataBar>
      <extLst>
        <ext xmlns:x14="http://schemas.microsoft.com/office/spreadsheetml/2009/9/main" uri="{B025F937-C7B1-47D3-B67F-A62EFF666E3E}">
          <x14:id>{A1065A21-1072-4BF1-9322-36E68D42121B}</x14:id>
        </ext>
      </extLst>
    </cfRule>
    <cfRule type="dataBar" priority="1983">
      <dataBar>
        <cfvo type="min"/>
        <cfvo type="max"/>
        <color theme="0" tint="-0.499984740745262"/>
      </dataBar>
      <extLst>
        <ext xmlns:x14="http://schemas.microsoft.com/office/spreadsheetml/2009/9/main" uri="{B025F937-C7B1-47D3-B67F-A62EFF666E3E}">
          <x14:id>{8C65F2E7-6DE6-41EB-B21F-85E181A6B844}</x14:id>
        </ext>
      </extLst>
    </cfRule>
    <cfRule type="dataBar" priority="1980">
      <dataBar showValue="0">
        <cfvo type="min"/>
        <cfvo type="max"/>
        <color theme="0" tint="-0.34998626667073579"/>
      </dataBar>
      <extLst>
        <ext xmlns:x14="http://schemas.microsoft.com/office/spreadsheetml/2009/9/main" uri="{B025F937-C7B1-47D3-B67F-A62EFF666E3E}">
          <x14:id>{A36B4B18-F531-41A2-BAC3-E1E478F62343}</x14:id>
        </ext>
      </extLst>
    </cfRule>
    <cfRule type="dataBar" priority="1981">
      <dataBar>
        <cfvo type="min"/>
        <cfvo type="max"/>
        <color theme="0" tint="-0.34998626667073579"/>
      </dataBar>
      <extLst>
        <ext xmlns:x14="http://schemas.microsoft.com/office/spreadsheetml/2009/9/main" uri="{B025F937-C7B1-47D3-B67F-A62EFF666E3E}">
          <x14:id>{7EFE4B4A-BA0D-4CCE-8170-EF3E1DC68A50}</x14:id>
        </ext>
      </extLst>
    </cfRule>
  </conditionalFormatting>
  <conditionalFormatting sqref="K461">
    <cfRule type="dataBar" priority="3105">
      <dataBar>
        <cfvo type="min"/>
        <cfvo type="max"/>
        <color theme="0" tint="-0.34998626667073579"/>
      </dataBar>
      <extLst>
        <ext xmlns:x14="http://schemas.microsoft.com/office/spreadsheetml/2009/9/main" uri="{B025F937-C7B1-47D3-B67F-A62EFF666E3E}">
          <x14:id>{83718115-76B0-4C92-A7E9-CB4526D3C180}</x14:id>
        </ext>
      </extLst>
    </cfRule>
    <cfRule type="dataBar" priority="3106">
      <dataBar showValue="0">
        <cfvo type="min"/>
        <cfvo type="max"/>
        <color rgb="FF638EC6"/>
      </dataBar>
      <extLst>
        <ext xmlns:x14="http://schemas.microsoft.com/office/spreadsheetml/2009/9/main" uri="{B025F937-C7B1-47D3-B67F-A62EFF666E3E}">
          <x14:id>{0B1213F7-19D4-4758-8C00-804FC72D3DB9}</x14:id>
        </ext>
      </extLst>
    </cfRule>
    <cfRule type="dataBar" priority="3104">
      <dataBar showValue="0">
        <cfvo type="min"/>
        <cfvo type="max"/>
        <color theme="0" tint="-0.34998626667073579"/>
      </dataBar>
      <extLst>
        <ext xmlns:x14="http://schemas.microsoft.com/office/spreadsheetml/2009/9/main" uri="{B025F937-C7B1-47D3-B67F-A62EFF666E3E}">
          <x14:id>{06CF7636-E1B5-4EF6-82F1-56CC3B6C5D44}</x14:id>
        </ext>
      </extLst>
    </cfRule>
    <cfRule type="dataBar" priority="3107">
      <dataBar>
        <cfvo type="min"/>
        <cfvo type="max"/>
        <color theme="0" tint="-0.499984740745262"/>
      </dataBar>
      <extLst>
        <ext xmlns:x14="http://schemas.microsoft.com/office/spreadsheetml/2009/9/main" uri="{B025F937-C7B1-47D3-B67F-A62EFF666E3E}">
          <x14:id>{2B79D370-5C51-49FE-B50E-226F65C616F3}</x14:id>
        </ext>
      </extLst>
    </cfRule>
  </conditionalFormatting>
  <conditionalFormatting sqref="K467">
    <cfRule type="dataBar" priority="3100">
      <dataBar showValue="0">
        <cfvo type="min"/>
        <cfvo type="max"/>
        <color theme="0" tint="-0.34998626667073579"/>
      </dataBar>
      <extLst>
        <ext xmlns:x14="http://schemas.microsoft.com/office/spreadsheetml/2009/9/main" uri="{B025F937-C7B1-47D3-B67F-A62EFF666E3E}">
          <x14:id>{92645CE8-C30C-4273-810B-E97A2D693A79}</x14:id>
        </ext>
      </extLst>
    </cfRule>
    <cfRule type="dataBar" priority="3103">
      <dataBar>
        <cfvo type="min"/>
        <cfvo type="max"/>
        <color theme="0" tint="-0.499984740745262"/>
      </dataBar>
      <extLst>
        <ext xmlns:x14="http://schemas.microsoft.com/office/spreadsheetml/2009/9/main" uri="{B025F937-C7B1-47D3-B67F-A62EFF666E3E}">
          <x14:id>{41187771-D37A-45DB-91C1-A1A58A10EEE2}</x14:id>
        </ext>
      </extLst>
    </cfRule>
    <cfRule type="dataBar" priority="3102">
      <dataBar showValue="0">
        <cfvo type="min"/>
        <cfvo type="max"/>
        <color rgb="FF638EC6"/>
      </dataBar>
      <extLst>
        <ext xmlns:x14="http://schemas.microsoft.com/office/spreadsheetml/2009/9/main" uri="{B025F937-C7B1-47D3-B67F-A62EFF666E3E}">
          <x14:id>{CB4152D2-1989-494D-B1BD-B10BCABA66C2}</x14:id>
        </ext>
      </extLst>
    </cfRule>
    <cfRule type="dataBar" priority="3101">
      <dataBar>
        <cfvo type="min"/>
        <cfvo type="max"/>
        <color theme="0" tint="-0.34998626667073579"/>
      </dataBar>
      <extLst>
        <ext xmlns:x14="http://schemas.microsoft.com/office/spreadsheetml/2009/9/main" uri="{B025F937-C7B1-47D3-B67F-A62EFF666E3E}">
          <x14:id>{40B3AEFD-E968-40B7-A062-9185588A7652}</x14:id>
        </ext>
      </extLst>
    </cfRule>
  </conditionalFormatting>
  <conditionalFormatting sqref="K497 K508">
    <cfRule type="dataBar" priority="3081">
      <dataBar>
        <cfvo type="min"/>
        <cfvo type="max"/>
        <color theme="0" tint="-0.34998626667073579"/>
      </dataBar>
      <extLst>
        <ext xmlns:x14="http://schemas.microsoft.com/office/spreadsheetml/2009/9/main" uri="{B025F937-C7B1-47D3-B67F-A62EFF666E3E}">
          <x14:id>{D10B4EE0-7DF6-4E5E-AC33-48B370F265D5}</x14:id>
        </ext>
      </extLst>
    </cfRule>
    <cfRule type="dataBar" priority="3080">
      <dataBar showValue="0">
        <cfvo type="min"/>
        <cfvo type="max"/>
        <color theme="0" tint="-0.34998626667073579"/>
      </dataBar>
      <extLst>
        <ext xmlns:x14="http://schemas.microsoft.com/office/spreadsheetml/2009/9/main" uri="{B025F937-C7B1-47D3-B67F-A62EFF666E3E}">
          <x14:id>{70021671-ED71-4395-8ED7-0D90FF38D19F}</x14:id>
        </ext>
      </extLst>
    </cfRule>
    <cfRule type="dataBar" priority="3083">
      <dataBar>
        <cfvo type="min"/>
        <cfvo type="max"/>
        <color theme="0" tint="-0.499984740745262"/>
      </dataBar>
      <extLst>
        <ext xmlns:x14="http://schemas.microsoft.com/office/spreadsheetml/2009/9/main" uri="{B025F937-C7B1-47D3-B67F-A62EFF666E3E}">
          <x14:id>{DDED0CFD-0712-4A4A-B2EE-DBA49129A202}</x14:id>
        </ext>
      </extLst>
    </cfRule>
    <cfRule type="dataBar" priority="3082">
      <dataBar showValue="0">
        <cfvo type="min"/>
        <cfvo type="max"/>
        <color rgb="FF638EC6"/>
      </dataBar>
      <extLst>
        <ext xmlns:x14="http://schemas.microsoft.com/office/spreadsheetml/2009/9/main" uri="{B025F937-C7B1-47D3-B67F-A62EFF666E3E}">
          <x14:id>{B86EF29C-C5BC-4947-89DE-647CE86F3A67}</x14:id>
        </ext>
      </extLst>
    </cfRule>
  </conditionalFormatting>
  <conditionalFormatting sqref="K530">
    <cfRule type="dataBar" priority="3061">
      <dataBar>
        <cfvo type="min"/>
        <cfvo type="max"/>
        <color theme="0" tint="-0.34998626667073579"/>
      </dataBar>
      <extLst>
        <ext xmlns:x14="http://schemas.microsoft.com/office/spreadsheetml/2009/9/main" uri="{B025F937-C7B1-47D3-B67F-A62EFF666E3E}">
          <x14:id>{5E444F8A-E8B7-4799-8AEE-CDF9B902F288}</x14:id>
        </ext>
      </extLst>
    </cfRule>
    <cfRule type="dataBar" priority="3062">
      <dataBar showValue="0">
        <cfvo type="min"/>
        <cfvo type="max"/>
        <color rgb="FF638EC6"/>
      </dataBar>
      <extLst>
        <ext xmlns:x14="http://schemas.microsoft.com/office/spreadsheetml/2009/9/main" uri="{B025F937-C7B1-47D3-B67F-A62EFF666E3E}">
          <x14:id>{8F7B9B24-3710-4EC6-9657-F6C5299EEA81}</x14:id>
        </ext>
      </extLst>
    </cfRule>
    <cfRule type="dataBar" priority="3063">
      <dataBar>
        <cfvo type="min"/>
        <cfvo type="max"/>
        <color theme="0" tint="-0.499984740745262"/>
      </dataBar>
      <extLst>
        <ext xmlns:x14="http://schemas.microsoft.com/office/spreadsheetml/2009/9/main" uri="{B025F937-C7B1-47D3-B67F-A62EFF666E3E}">
          <x14:id>{55622C0A-BAA1-46E1-AB7C-1A978C78FEDF}</x14:id>
        </ext>
      </extLst>
    </cfRule>
    <cfRule type="dataBar" priority="3060">
      <dataBar showValue="0">
        <cfvo type="min"/>
        <cfvo type="max"/>
        <color theme="0" tint="-0.34998626667073579"/>
      </dataBar>
      <extLst>
        <ext xmlns:x14="http://schemas.microsoft.com/office/spreadsheetml/2009/9/main" uri="{B025F937-C7B1-47D3-B67F-A62EFF666E3E}">
          <x14:id>{A6EA4852-1ED1-4F94-A508-F08AEA90E943}</x14:id>
        </ext>
      </extLst>
    </cfRule>
  </conditionalFormatting>
  <conditionalFormatting sqref="K537">
    <cfRule type="dataBar" priority="3056">
      <dataBar showValue="0">
        <cfvo type="min"/>
        <cfvo type="max"/>
        <color theme="0" tint="-0.34998626667073579"/>
      </dataBar>
      <extLst>
        <ext xmlns:x14="http://schemas.microsoft.com/office/spreadsheetml/2009/9/main" uri="{B025F937-C7B1-47D3-B67F-A62EFF666E3E}">
          <x14:id>{943EBFBB-E2AE-47E7-B0A9-8A792D900632}</x14:id>
        </ext>
      </extLst>
    </cfRule>
    <cfRule type="dataBar" priority="3057">
      <dataBar>
        <cfvo type="min"/>
        <cfvo type="max"/>
        <color theme="0" tint="-0.34998626667073579"/>
      </dataBar>
      <extLst>
        <ext xmlns:x14="http://schemas.microsoft.com/office/spreadsheetml/2009/9/main" uri="{B025F937-C7B1-47D3-B67F-A62EFF666E3E}">
          <x14:id>{13A1DF2A-951E-4979-8B18-9849057CA945}</x14:id>
        </ext>
      </extLst>
    </cfRule>
    <cfRule type="dataBar" priority="3058">
      <dataBar showValue="0">
        <cfvo type="min"/>
        <cfvo type="max"/>
        <color rgb="FF638EC6"/>
      </dataBar>
      <extLst>
        <ext xmlns:x14="http://schemas.microsoft.com/office/spreadsheetml/2009/9/main" uri="{B025F937-C7B1-47D3-B67F-A62EFF666E3E}">
          <x14:id>{9EE70703-98D4-4CB1-8E66-F87FD7B665FC}</x14:id>
        </ext>
      </extLst>
    </cfRule>
    <cfRule type="dataBar" priority="3059">
      <dataBar>
        <cfvo type="min"/>
        <cfvo type="max"/>
        <color theme="0" tint="-0.499984740745262"/>
      </dataBar>
      <extLst>
        <ext xmlns:x14="http://schemas.microsoft.com/office/spreadsheetml/2009/9/main" uri="{B025F937-C7B1-47D3-B67F-A62EFF666E3E}">
          <x14:id>{AF264627-4545-4A91-A9A6-DC2A82635B42}</x14:id>
        </ext>
      </extLst>
    </cfRule>
  </conditionalFormatting>
  <conditionalFormatting sqref="K584 K571 K586 K588 K594 K602 K608">
    <cfRule type="dataBar" priority="3048">
      <dataBar showValue="0">
        <cfvo type="min"/>
        <cfvo type="max"/>
        <color theme="0" tint="-0.34998626667073579"/>
      </dataBar>
      <extLst>
        <ext xmlns:x14="http://schemas.microsoft.com/office/spreadsheetml/2009/9/main" uri="{B025F937-C7B1-47D3-B67F-A62EFF666E3E}">
          <x14:id>{C6D1C3F5-D8ED-46D7-AC9C-44A3D1414352}</x14:id>
        </ext>
      </extLst>
    </cfRule>
    <cfRule type="dataBar" priority="3049">
      <dataBar>
        <cfvo type="min"/>
        <cfvo type="max"/>
        <color theme="0" tint="-0.34998626667073579"/>
      </dataBar>
      <extLst>
        <ext xmlns:x14="http://schemas.microsoft.com/office/spreadsheetml/2009/9/main" uri="{B025F937-C7B1-47D3-B67F-A62EFF666E3E}">
          <x14:id>{3038855E-A40D-462F-93DF-BF04190365AA}</x14:id>
        </ext>
      </extLst>
    </cfRule>
    <cfRule type="dataBar" priority="3050">
      <dataBar showValue="0">
        <cfvo type="min"/>
        <cfvo type="max"/>
        <color rgb="FF638EC6"/>
      </dataBar>
      <extLst>
        <ext xmlns:x14="http://schemas.microsoft.com/office/spreadsheetml/2009/9/main" uri="{B025F937-C7B1-47D3-B67F-A62EFF666E3E}">
          <x14:id>{9A7606C3-3EB2-4DAF-A3C1-882A6BC87B21}</x14:id>
        </ext>
      </extLst>
    </cfRule>
    <cfRule type="dataBar" priority="3051">
      <dataBar>
        <cfvo type="min"/>
        <cfvo type="max"/>
        <color theme="0" tint="-0.499984740745262"/>
      </dataBar>
      <extLst>
        <ext xmlns:x14="http://schemas.microsoft.com/office/spreadsheetml/2009/9/main" uri="{B025F937-C7B1-47D3-B67F-A62EFF666E3E}">
          <x14:id>{899753E6-2371-47EA-B8A1-93437BA31FCA}</x14:id>
        </ext>
      </extLst>
    </cfRule>
  </conditionalFormatting>
  <conditionalFormatting sqref="K616">
    <cfRule type="dataBar" priority="3040">
      <dataBar showValue="0">
        <cfvo type="min"/>
        <cfvo type="max"/>
        <color theme="0" tint="-0.34998626667073579"/>
      </dataBar>
      <extLst>
        <ext xmlns:x14="http://schemas.microsoft.com/office/spreadsheetml/2009/9/main" uri="{B025F937-C7B1-47D3-B67F-A62EFF666E3E}">
          <x14:id>{3DEFED81-968A-44B9-9C3B-60FCE1735382}</x14:id>
        </ext>
      </extLst>
    </cfRule>
    <cfRule type="dataBar" priority="3041">
      <dataBar>
        <cfvo type="min"/>
        <cfvo type="max"/>
        <color theme="0" tint="-0.34998626667073579"/>
      </dataBar>
      <extLst>
        <ext xmlns:x14="http://schemas.microsoft.com/office/spreadsheetml/2009/9/main" uri="{B025F937-C7B1-47D3-B67F-A62EFF666E3E}">
          <x14:id>{CD363D1A-65E9-424A-A90F-90703876509A}</x14:id>
        </ext>
      </extLst>
    </cfRule>
    <cfRule type="dataBar" priority="3043">
      <dataBar>
        <cfvo type="min"/>
        <cfvo type="max"/>
        <color theme="0" tint="-0.499984740745262"/>
      </dataBar>
      <extLst>
        <ext xmlns:x14="http://schemas.microsoft.com/office/spreadsheetml/2009/9/main" uri="{B025F937-C7B1-47D3-B67F-A62EFF666E3E}">
          <x14:id>{C56A6BAF-DF9A-4608-A1D2-D9B323A6E058}</x14:id>
        </ext>
      </extLst>
    </cfRule>
    <cfRule type="dataBar" priority="3042">
      <dataBar showValue="0">
        <cfvo type="min"/>
        <cfvo type="max"/>
        <color rgb="FF638EC6"/>
      </dataBar>
      <extLst>
        <ext xmlns:x14="http://schemas.microsoft.com/office/spreadsheetml/2009/9/main" uri="{B025F937-C7B1-47D3-B67F-A62EFF666E3E}">
          <x14:id>{6AC3DBC4-DCE4-4733-BA93-E0451F6AF322}</x14:id>
        </ext>
      </extLst>
    </cfRule>
  </conditionalFormatting>
  <conditionalFormatting sqref="K625">
    <cfRule type="dataBar" priority="3036">
      <dataBar showValue="0">
        <cfvo type="min"/>
        <cfvo type="max"/>
        <color theme="0" tint="-0.34998626667073579"/>
      </dataBar>
      <extLst>
        <ext xmlns:x14="http://schemas.microsoft.com/office/spreadsheetml/2009/9/main" uri="{B025F937-C7B1-47D3-B67F-A62EFF666E3E}">
          <x14:id>{3753F0F6-C46C-4C14-9D12-7D50806D1C47}</x14:id>
        </ext>
      </extLst>
    </cfRule>
    <cfRule type="dataBar" priority="3037">
      <dataBar>
        <cfvo type="min"/>
        <cfvo type="max"/>
        <color theme="0" tint="-0.34998626667073579"/>
      </dataBar>
      <extLst>
        <ext xmlns:x14="http://schemas.microsoft.com/office/spreadsheetml/2009/9/main" uri="{B025F937-C7B1-47D3-B67F-A62EFF666E3E}">
          <x14:id>{420F32F2-FC3D-48E1-A781-CF609BB61F11}</x14:id>
        </ext>
      </extLst>
    </cfRule>
    <cfRule type="dataBar" priority="3038">
      <dataBar showValue="0">
        <cfvo type="min"/>
        <cfvo type="max"/>
        <color rgb="FF638EC6"/>
      </dataBar>
      <extLst>
        <ext xmlns:x14="http://schemas.microsoft.com/office/spreadsheetml/2009/9/main" uri="{B025F937-C7B1-47D3-B67F-A62EFF666E3E}">
          <x14:id>{8636CA38-08FC-4429-B09F-96BFD5D808B2}</x14:id>
        </ext>
      </extLst>
    </cfRule>
    <cfRule type="dataBar" priority="3039">
      <dataBar>
        <cfvo type="min"/>
        <cfvo type="max"/>
        <color theme="0" tint="-0.499984740745262"/>
      </dataBar>
      <extLst>
        <ext xmlns:x14="http://schemas.microsoft.com/office/spreadsheetml/2009/9/main" uri="{B025F937-C7B1-47D3-B67F-A62EFF666E3E}">
          <x14:id>{7B07611A-E1C8-4CAA-A4C5-8FA462206157}</x14:id>
        </ext>
      </extLst>
    </cfRule>
  </conditionalFormatting>
  <conditionalFormatting sqref="K689 K684 K698 K703 K708">
    <cfRule type="dataBar" priority="3014">
      <dataBar showValue="0">
        <cfvo type="min"/>
        <cfvo type="max"/>
        <color rgb="FF638EC6"/>
      </dataBar>
      <extLst>
        <ext xmlns:x14="http://schemas.microsoft.com/office/spreadsheetml/2009/9/main" uri="{B025F937-C7B1-47D3-B67F-A62EFF666E3E}">
          <x14:id>{29F6C72E-9446-48DF-B4A9-4E468EB390D0}</x14:id>
        </ext>
      </extLst>
    </cfRule>
    <cfRule type="dataBar" priority="3013">
      <dataBar>
        <cfvo type="min"/>
        <cfvo type="max"/>
        <color theme="0" tint="-0.34998626667073579"/>
      </dataBar>
      <extLst>
        <ext xmlns:x14="http://schemas.microsoft.com/office/spreadsheetml/2009/9/main" uri="{B025F937-C7B1-47D3-B67F-A62EFF666E3E}">
          <x14:id>{6F4D07EC-9310-499E-AEAA-3D0546C704AC}</x14:id>
        </ext>
      </extLst>
    </cfRule>
    <cfRule type="dataBar" priority="3012">
      <dataBar showValue="0">
        <cfvo type="min"/>
        <cfvo type="max"/>
        <color theme="0" tint="-0.34998626667073579"/>
      </dataBar>
      <extLst>
        <ext xmlns:x14="http://schemas.microsoft.com/office/spreadsheetml/2009/9/main" uri="{B025F937-C7B1-47D3-B67F-A62EFF666E3E}">
          <x14:id>{1B8E09B3-4869-472C-AFF8-5CE755FD54CD}</x14:id>
        </ext>
      </extLst>
    </cfRule>
    <cfRule type="dataBar" priority="3015">
      <dataBar>
        <cfvo type="min"/>
        <cfvo type="max"/>
        <color theme="0" tint="-0.499984740745262"/>
      </dataBar>
      <extLst>
        <ext xmlns:x14="http://schemas.microsoft.com/office/spreadsheetml/2009/9/main" uri="{B025F937-C7B1-47D3-B67F-A62EFF666E3E}">
          <x14:id>{15AA61BA-7393-4ACA-A773-DD3E2160A514}</x14:id>
        </ext>
      </extLst>
    </cfRule>
  </conditionalFormatting>
  <conditionalFormatting sqref="K731">
    <cfRule type="dataBar" priority="3011">
      <dataBar>
        <cfvo type="min"/>
        <cfvo type="max"/>
        <color theme="0" tint="-0.499984740745262"/>
      </dataBar>
      <extLst>
        <ext xmlns:x14="http://schemas.microsoft.com/office/spreadsheetml/2009/9/main" uri="{B025F937-C7B1-47D3-B67F-A62EFF666E3E}">
          <x14:id>{49B78DDB-3FF9-4ECB-8FED-27BCA90B544A}</x14:id>
        </ext>
      </extLst>
    </cfRule>
    <cfRule type="dataBar" priority="3010">
      <dataBar showValue="0">
        <cfvo type="min"/>
        <cfvo type="max"/>
        <color rgb="FF638EC6"/>
      </dataBar>
      <extLst>
        <ext xmlns:x14="http://schemas.microsoft.com/office/spreadsheetml/2009/9/main" uri="{B025F937-C7B1-47D3-B67F-A62EFF666E3E}">
          <x14:id>{AB55DC24-9252-4ED8-AF03-32895E041FD2}</x14:id>
        </ext>
      </extLst>
    </cfRule>
    <cfRule type="dataBar" priority="3009">
      <dataBar>
        <cfvo type="min"/>
        <cfvo type="max"/>
        <color theme="0" tint="-0.34998626667073579"/>
      </dataBar>
      <extLst>
        <ext xmlns:x14="http://schemas.microsoft.com/office/spreadsheetml/2009/9/main" uri="{B025F937-C7B1-47D3-B67F-A62EFF666E3E}">
          <x14:id>{0A881779-E8D8-4791-8F38-1AE22639CF73}</x14:id>
        </ext>
      </extLst>
    </cfRule>
    <cfRule type="dataBar" priority="3008">
      <dataBar showValue="0">
        <cfvo type="min"/>
        <cfvo type="max"/>
        <color theme="0" tint="-0.34998626667073579"/>
      </dataBar>
      <extLst>
        <ext xmlns:x14="http://schemas.microsoft.com/office/spreadsheetml/2009/9/main" uri="{B025F937-C7B1-47D3-B67F-A62EFF666E3E}">
          <x14:id>{CBA411D2-399B-4F7B-BA93-337ADFD997B6}</x14:id>
        </ext>
      </extLst>
    </cfRule>
  </conditionalFormatting>
  <conditionalFormatting sqref="K743">
    <cfRule type="dataBar" priority="3349">
      <dataBar>
        <cfvo type="min"/>
        <cfvo type="max"/>
        <color theme="0" tint="-0.34998626667073579"/>
      </dataBar>
      <extLst>
        <ext xmlns:x14="http://schemas.microsoft.com/office/spreadsheetml/2009/9/main" uri="{B025F937-C7B1-47D3-B67F-A62EFF666E3E}">
          <x14:id>{614FB85B-5A3A-4985-90F8-A7F09E6E0D7E}</x14:id>
        </ext>
      </extLst>
    </cfRule>
    <cfRule type="dataBar" priority="3348">
      <dataBar showValue="0">
        <cfvo type="min"/>
        <cfvo type="max"/>
        <color theme="0" tint="-0.34998626667073579"/>
      </dataBar>
      <extLst>
        <ext xmlns:x14="http://schemas.microsoft.com/office/spreadsheetml/2009/9/main" uri="{B025F937-C7B1-47D3-B67F-A62EFF666E3E}">
          <x14:id>{FE961563-E686-4B98-A099-5C863C821B34}</x14:id>
        </ext>
      </extLst>
    </cfRule>
    <cfRule type="dataBar" priority="3351">
      <dataBar>
        <cfvo type="min"/>
        <cfvo type="max"/>
        <color theme="0" tint="-0.499984740745262"/>
      </dataBar>
      <extLst>
        <ext xmlns:x14="http://schemas.microsoft.com/office/spreadsheetml/2009/9/main" uri="{B025F937-C7B1-47D3-B67F-A62EFF666E3E}">
          <x14:id>{AE06990C-C968-40C6-A73A-A1788991DA72}</x14:id>
        </ext>
      </extLst>
    </cfRule>
    <cfRule type="dataBar" priority="3350">
      <dataBar showValue="0">
        <cfvo type="min"/>
        <cfvo type="max"/>
        <color rgb="FF638EC6"/>
      </dataBar>
      <extLst>
        <ext xmlns:x14="http://schemas.microsoft.com/office/spreadsheetml/2009/9/main" uri="{B025F937-C7B1-47D3-B67F-A62EFF666E3E}">
          <x14:id>{AF25B49D-6258-47A1-9D75-21B476F2BD48}</x14:id>
        </ext>
      </extLst>
    </cfRule>
  </conditionalFormatting>
  <conditionalFormatting sqref="K801">
    <cfRule type="dataBar" priority="2996">
      <dataBar showValue="0">
        <cfvo type="min"/>
        <cfvo type="max"/>
        <color theme="0" tint="-0.34998626667073579"/>
      </dataBar>
      <extLst>
        <ext xmlns:x14="http://schemas.microsoft.com/office/spreadsheetml/2009/9/main" uri="{B025F937-C7B1-47D3-B67F-A62EFF666E3E}">
          <x14:id>{3A6E5F91-C2BD-4FEE-A9DE-6008868550AB}</x14:id>
        </ext>
      </extLst>
    </cfRule>
    <cfRule type="dataBar" priority="2999">
      <dataBar>
        <cfvo type="min"/>
        <cfvo type="max"/>
        <color theme="0" tint="-0.499984740745262"/>
      </dataBar>
      <extLst>
        <ext xmlns:x14="http://schemas.microsoft.com/office/spreadsheetml/2009/9/main" uri="{B025F937-C7B1-47D3-B67F-A62EFF666E3E}">
          <x14:id>{D8B0D6A7-B9A9-4FF2-A950-5B674B0AC0D5}</x14:id>
        </ext>
      </extLst>
    </cfRule>
    <cfRule type="dataBar" priority="2998">
      <dataBar showValue="0">
        <cfvo type="min"/>
        <cfvo type="max"/>
        <color rgb="FF638EC6"/>
      </dataBar>
      <extLst>
        <ext xmlns:x14="http://schemas.microsoft.com/office/spreadsheetml/2009/9/main" uri="{B025F937-C7B1-47D3-B67F-A62EFF666E3E}">
          <x14:id>{8D954566-7A3E-4137-87AA-0486B31FFDC3}</x14:id>
        </ext>
      </extLst>
    </cfRule>
    <cfRule type="dataBar" priority="2997">
      <dataBar>
        <cfvo type="min"/>
        <cfvo type="max"/>
        <color theme="0" tint="-0.34998626667073579"/>
      </dataBar>
      <extLst>
        <ext xmlns:x14="http://schemas.microsoft.com/office/spreadsheetml/2009/9/main" uri="{B025F937-C7B1-47D3-B67F-A62EFF666E3E}">
          <x14:id>{36C33845-05F8-46DB-87BB-2FCBF046908D}</x14:id>
        </ext>
      </extLst>
    </cfRule>
  </conditionalFormatting>
  <conditionalFormatting sqref="K813">
    <cfRule type="dataBar" priority="2992">
      <dataBar showValue="0">
        <cfvo type="min"/>
        <cfvo type="max"/>
        <color theme="0" tint="-0.34998626667073579"/>
      </dataBar>
      <extLst>
        <ext xmlns:x14="http://schemas.microsoft.com/office/spreadsheetml/2009/9/main" uri="{B025F937-C7B1-47D3-B67F-A62EFF666E3E}">
          <x14:id>{851B107E-8F79-4E14-98D6-1079019B974A}</x14:id>
        </ext>
      </extLst>
    </cfRule>
    <cfRule type="dataBar" priority="2994">
      <dataBar showValue="0">
        <cfvo type="min"/>
        <cfvo type="max"/>
        <color rgb="FF638EC6"/>
      </dataBar>
      <extLst>
        <ext xmlns:x14="http://schemas.microsoft.com/office/spreadsheetml/2009/9/main" uri="{B025F937-C7B1-47D3-B67F-A62EFF666E3E}">
          <x14:id>{AD3E9704-75D8-4D2D-8EEF-20BE834E935E}</x14:id>
        </ext>
      </extLst>
    </cfRule>
    <cfRule type="dataBar" priority="2995">
      <dataBar>
        <cfvo type="min"/>
        <cfvo type="max"/>
        <color theme="0" tint="-0.499984740745262"/>
      </dataBar>
      <extLst>
        <ext xmlns:x14="http://schemas.microsoft.com/office/spreadsheetml/2009/9/main" uri="{B025F937-C7B1-47D3-B67F-A62EFF666E3E}">
          <x14:id>{9B7BFE44-0283-4E42-8645-6F2C7EA1E3E2}</x14:id>
        </ext>
      </extLst>
    </cfRule>
    <cfRule type="dataBar" priority="2993">
      <dataBar>
        <cfvo type="min"/>
        <cfvo type="max"/>
        <color theme="0" tint="-0.34998626667073579"/>
      </dataBar>
      <extLst>
        <ext xmlns:x14="http://schemas.microsoft.com/office/spreadsheetml/2009/9/main" uri="{B025F937-C7B1-47D3-B67F-A62EFF666E3E}">
          <x14:id>{03A8D10C-1ECF-4AA2-BFA4-F88DD8FA2A28}</x14:id>
        </ext>
      </extLst>
    </cfRule>
  </conditionalFormatting>
  <conditionalFormatting sqref="K837">
    <cfRule type="dataBar" priority="2987">
      <dataBar>
        <cfvo type="min"/>
        <cfvo type="max"/>
        <color theme="0" tint="-0.499984740745262"/>
      </dataBar>
      <extLst>
        <ext xmlns:x14="http://schemas.microsoft.com/office/spreadsheetml/2009/9/main" uri="{B025F937-C7B1-47D3-B67F-A62EFF666E3E}">
          <x14:id>{D9523BCD-3438-414C-AA92-37833F969EDA}</x14:id>
        </ext>
      </extLst>
    </cfRule>
    <cfRule type="dataBar" priority="2986">
      <dataBar showValue="0">
        <cfvo type="min"/>
        <cfvo type="max"/>
        <color rgb="FF638EC6"/>
      </dataBar>
      <extLst>
        <ext xmlns:x14="http://schemas.microsoft.com/office/spreadsheetml/2009/9/main" uri="{B025F937-C7B1-47D3-B67F-A62EFF666E3E}">
          <x14:id>{8A0DB90B-BE7A-4BB9-BD4B-B867E082A87C}</x14:id>
        </ext>
      </extLst>
    </cfRule>
    <cfRule type="dataBar" priority="2984">
      <dataBar showValue="0">
        <cfvo type="min"/>
        <cfvo type="max"/>
        <color theme="0" tint="-0.34998626667073579"/>
      </dataBar>
      <extLst>
        <ext xmlns:x14="http://schemas.microsoft.com/office/spreadsheetml/2009/9/main" uri="{B025F937-C7B1-47D3-B67F-A62EFF666E3E}">
          <x14:id>{5FA8FA94-1B5D-4A4E-A40C-5EC53554A92F}</x14:id>
        </ext>
      </extLst>
    </cfRule>
    <cfRule type="dataBar" priority="2985">
      <dataBar>
        <cfvo type="min"/>
        <cfvo type="max"/>
        <color theme="0" tint="-0.34998626667073579"/>
      </dataBar>
      <extLst>
        <ext xmlns:x14="http://schemas.microsoft.com/office/spreadsheetml/2009/9/main" uri="{B025F937-C7B1-47D3-B67F-A62EFF666E3E}">
          <x14:id>{3F6CEED4-D852-482E-BAA2-D686EB554227}</x14:id>
        </ext>
      </extLst>
    </cfRule>
  </conditionalFormatting>
  <conditionalFormatting sqref="K860">
    <cfRule type="dataBar" priority="2975">
      <dataBar>
        <cfvo type="min"/>
        <cfvo type="max"/>
        <color theme="0" tint="-0.499984740745262"/>
      </dataBar>
      <extLst>
        <ext xmlns:x14="http://schemas.microsoft.com/office/spreadsheetml/2009/9/main" uri="{B025F937-C7B1-47D3-B67F-A62EFF666E3E}">
          <x14:id>{F22D73DB-EFCD-4994-8CC4-2F987EC953F7}</x14:id>
        </ext>
      </extLst>
    </cfRule>
    <cfRule type="dataBar" priority="2974">
      <dataBar showValue="0">
        <cfvo type="min"/>
        <cfvo type="max"/>
        <color rgb="FF638EC6"/>
      </dataBar>
      <extLst>
        <ext xmlns:x14="http://schemas.microsoft.com/office/spreadsheetml/2009/9/main" uri="{B025F937-C7B1-47D3-B67F-A62EFF666E3E}">
          <x14:id>{44B4E8D4-4406-4FD5-9AB8-57ECCEC9A482}</x14:id>
        </ext>
      </extLst>
    </cfRule>
    <cfRule type="dataBar" priority="2972">
      <dataBar showValue="0">
        <cfvo type="min"/>
        <cfvo type="max"/>
        <color theme="0" tint="-0.34998626667073579"/>
      </dataBar>
      <extLst>
        <ext xmlns:x14="http://schemas.microsoft.com/office/spreadsheetml/2009/9/main" uri="{B025F937-C7B1-47D3-B67F-A62EFF666E3E}">
          <x14:id>{71FD1F2F-8349-4935-8EF5-DF197A9D0F30}</x14:id>
        </ext>
      </extLst>
    </cfRule>
    <cfRule type="dataBar" priority="2973">
      <dataBar>
        <cfvo type="min"/>
        <cfvo type="max"/>
        <color theme="0" tint="-0.34998626667073579"/>
      </dataBar>
      <extLst>
        <ext xmlns:x14="http://schemas.microsoft.com/office/spreadsheetml/2009/9/main" uri="{B025F937-C7B1-47D3-B67F-A62EFF666E3E}">
          <x14:id>{D9DCAE3D-119B-4490-9AE8-9FDBA10A6EBE}</x14:id>
        </ext>
      </extLst>
    </cfRule>
  </conditionalFormatting>
  <conditionalFormatting sqref="K886">
    <cfRule type="dataBar" priority="2965">
      <dataBar>
        <cfvo type="min"/>
        <cfvo type="max"/>
        <color theme="0" tint="-0.34998626667073579"/>
      </dataBar>
      <extLst>
        <ext xmlns:x14="http://schemas.microsoft.com/office/spreadsheetml/2009/9/main" uri="{B025F937-C7B1-47D3-B67F-A62EFF666E3E}">
          <x14:id>{B16D0C6A-1D21-4E0C-A6B2-C5D793A7CD68}</x14:id>
        </ext>
      </extLst>
    </cfRule>
    <cfRule type="dataBar" priority="2967">
      <dataBar>
        <cfvo type="min"/>
        <cfvo type="max"/>
        <color theme="0" tint="-0.499984740745262"/>
      </dataBar>
      <extLst>
        <ext xmlns:x14="http://schemas.microsoft.com/office/spreadsheetml/2009/9/main" uri="{B025F937-C7B1-47D3-B67F-A62EFF666E3E}">
          <x14:id>{1AED5AA8-D1C8-4784-ABCE-5000E3C04B11}</x14:id>
        </ext>
      </extLst>
    </cfRule>
    <cfRule type="dataBar" priority="2966">
      <dataBar showValue="0">
        <cfvo type="min"/>
        <cfvo type="max"/>
        <color rgb="FF638EC6"/>
      </dataBar>
      <extLst>
        <ext xmlns:x14="http://schemas.microsoft.com/office/spreadsheetml/2009/9/main" uri="{B025F937-C7B1-47D3-B67F-A62EFF666E3E}">
          <x14:id>{6651A789-5DB4-46FE-AE11-EE58ED1B9119}</x14:id>
        </ext>
      </extLst>
    </cfRule>
    <cfRule type="dataBar" priority="2964">
      <dataBar showValue="0">
        <cfvo type="min"/>
        <cfvo type="max"/>
        <color theme="0" tint="-0.34998626667073579"/>
      </dataBar>
      <extLst>
        <ext xmlns:x14="http://schemas.microsoft.com/office/spreadsheetml/2009/9/main" uri="{B025F937-C7B1-47D3-B67F-A62EFF666E3E}">
          <x14:id>{458B2C7E-A1B4-4D5C-9557-96F726ADF678}</x14:id>
        </ext>
      </extLst>
    </cfRule>
  </conditionalFormatting>
  <conditionalFormatting sqref="K897">
    <cfRule type="dataBar" priority="2958">
      <dataBar showValue="0">
        <cfvo type="min"/>
        <cfvo type="max"/>
        <color rgb="FF638EC6"/>
      </dataBar>
      <extLst>
        <ext xmlns:x14="http://schemas.microsoft.com/office/spreadsheetml/2009/9/main" uri="{B025F937-C7B1-47D3-B67F-A62EFF666E3E}">
          <x14:id>{1231DCF5-AA50-4B9D-AA9C-3EC857264ABB}</x14:id>
        </ext>
      </extLst>
    </cfRule>
    <cfRule type="dataBar" priority="2957">
      <dataBar>
        <cfvo type="min"/>
        <cfvo type="max"/>
        <color theme="0" tint="-0.34998626667073579"/>
      </dataBar>
      <extLst>
        <ext xmlns:x14="http://schemas.microsoft.com/office/spreadsheetml/2009/9/main" uri="{B025F937-C7B1-47D3-B67F-A62EFF666E3E}">
          <x14:id>{96B63DFC-9882-40E6-BCBB-C975BABE7149}</x14:id>
        </ext>
      </extLst>
    </cfRule>
    <cfRule type="dataBar" priority="2956">
      <dataBar showValue="0">
        <cfvo type="min"/>
        <cfvo type="max"/>
        <color theme="0" tint="-0.34998626667073579"/>
      </dataBar>
      <extLst>
        <ext xmlns:x14="http://schemas.microsoft.com/office/spreadsheetml/2009/9/main" uri="{B025F937-C7B1-47D3-B67F-A62EFF666E3E}">
          <x14:id>{3B300D64-DC6C-4FAC-A515-FD8612392DEA}</x14:id>
        </ext>
      </extLst>
    </cfRule>
    <cfRule type="dataBar" priority="2959">
      <dataBar>
        <cfvo type="min"/>
        <cfvo type="max"/>
        <color theme="0" tint="-0.499984740745262"/>
      </dataBar>
      <extLst>
        <ext xmlns:x14="http://schemas.microsoft.com/office/spreadsheetml/2009/9/main" uri="{B025F937-C7B1-47D3-B67F-A62EFF666E3E}">
          <x14:id>{CE5BADD9-8FBA-4B75-BB63-86BD2C5B1C08}</x14:id>
        </ext>
      </extLst>
    </cfRule>
  </conditionalFormatting>
  <conditionalFormatting sqref="K915 K911 K921 K929">
    <cfRule type="dataBar" priority="2955">
      <dataBar>
        <cfvo type="min"/>
        <cfvo type="max"/>
        <color theme="0" tint="-0.499984740745262"/>
      </dataBar>
      <extLst>
        <ext xmlns:x14="http://schemas.microsoft.com/office/spreadsheetml/2009/9/main" uri="{B025F937-C7B1-47D3-B67F-A62EFF666E3E}">
          <x14:id>{A3A81919-C5BE-4210-830C-90290E59EA45}</x14:id>
        </ext>
      </extLst>
    </cfRule>
    <cfRule type="dataBar" priority="2952">
      <dataBar showValue="0">
        <cfvo type="min"/>
        <cfvo type="max"/>
        <color theme="0" tint="-0.34998626667073579"/>
      </dataBar>
      <extLst>
        <ext xmlns:x14="http://schemas.microsoft.com/office/spreadsheetml/2009/9/main" uri="{B025F937-C7B1-47D3-B67F-A62EFF666E3E}">
          <x14:id>{AF868CDE-AF0A-471D-BA83-E50C8B5D656D}</x14:id>
        </ext>
      </extLst>
    </cfRule>
    <cfRule type="dataBar" priority="2953">
      <dataBar>
        <cfvo type="min"/>
        <cfvo type="max"/>
        <color theme="0" tint="-0.34998626667073579"/>
      </dataBar>
      <extLst>
        <ext xmlns:x14="http://schemas.microsoft.com/office/spreadsheetml/2009/9/main" uri="{B025F937-C7B1-47D3-B67F-A62EFF666E3E}">
          <x14:id>{8BA94ECC-C984-46C6-8CAB-C79638C23C81}</x14:id>
        </ext>
      </extLst>
    </cfRule>
    <cfRule type="dataBar" priority="2954">
      <dataBar showValue="0">
        <cfvo type="min"/>
        <cfvo type="max"/>
        <color rgb="FF638EC6"/>
      </dataBar>
      <extLst>
        <ext xmlns:x14="http://schemas.microsoft.com/office/spreadsheetml/2009/9/main" uri="{B025F937-C7B1-47D3-B67F-A62EFF666E3E}">
          <x14:id>{84931CF1-0DFA-4686-BCDA-6244F4502CE8}</x14:id>
        </ext>
      </extLst>
    </cfRule>
  </conditionalFormatting>
  <conditionalFormatting sqref="K947">
    <cfRule type="dataBar" priority="2951">
      <dataBar>
        <cfvo type="min"/>
        <cfvo type="max"/>
        <color theme="0" tint="-0.499984740745262"/>
      </dataBar>
      <extLst>
        <ext xmlns:x14="http://schemas.microsoft.com/office/spreadsheetml/2009/9/main" uri="{B025F937-C7B1-47D3-B67F-A62EFF666E3E}">
          <x14:id>{D86774C4-A426-4630-9FE7-9BA4BC99851A}</x14:id>
        </ext>
      </extLst>
    </cfRule>
    <cfRule type="dataBar" priority="2950">
      <dataBar showValue="0">
        <cfvo type="min"/>
        <cfvo type="max"/>
        <color rgb="FF638EC6"/>
      </dataBar>
      <extLst>
        <ext xmlns:x14="http://schemas.microsoft.com/office/spreadsheetml/2009/9/main" uri="{B025F937-C7B1-47D3-B67F-A62EFF666E3E}">
          <x14:id>{95B711C2-A9ED-4C49-A3D7-38010FC274DE}</x14:id>
        </ext>
      </extLst>
    </cfRule>
    <cfRule type="dataBar" priority="2949">
      <dataBar>
        <cfvo type="min"/>
        <cfvo type="max"/>
        <color theme="0" tint="-0.34998626667073579"/>
      </dataBar>
      <extLst>
        <ext xmlns:x14="http://schemas.microsoft.com/office/spreadsheetml/2009/9/main" uri="{B025F937-C7B1-47D3-B67F-A62EFF666E3E}">
          <x14:id>{BB4D1D08-0BD3-4F01-81AA-E7550BDF2A0C}</x14:id>
        </ext>
      </extLst>
    </cfRule>
    <cfRule type="dataBar" priority="2948">
      <dataBar showValue="0">
        <cfvo type="min"/>
        <cfvo type="max"/>
        <color theme="0" tint="-0.34998626667073579"/>
      </dataBar>
      <extLst>
        <ext xmlns:x14="http://schemas.microsoft.com/office/spreadsheetml/2009/9/main" uri="{B025F937-C7B1-47D3-B67F-A62EFF666E3E}">
          <x14:id>{7BDA0DB6-C1C2-4667-AAD9-E5CCCE4BFEB2}</x14:id>
        </ext>
      </extLst>
    </cfRule>
  </conditionalFormatting>
  <conditionalFormatting sqref="K965 K961 K971 K984">
    <cfRule type="dataBar" priority="2947">
      <dataBar>
        <cfvo type="min"/>
        <cfvo type="max"/>
        <color theme="0" tint="-0.499984740745262"/>
      </dataBar>
      <extLst>
        <ext xmlns:x14="http://schemas.microsoft.com/office/spreadsheetml/2009/9/main" uri="{B025F937-C7B1-47D3-B67F-A62EFF666E3E}">
          <x14:id>{FC731BCD-1E6A-4E22-8263-AE8A730240CD}</x14:id>
        </ext>
      </extLst>
    </cfRule>
    <cfRule type="dataBar" priority="2946">
      <dataBar showValue="0">
        <cfvo type="min"/>
        <cfvo type="max"/>
        <color rgb="FF638EC6"/>
      </dataBar>
      <extLst>
        <ext xmlns:x14="http://schemas.microsoft.com/office/spreadsheetml/2009/9/main" uri="{B025F937-C7B1-47D3-B67F-A62EFF666E3E}">
          <x14:id>{CF514D5B-2C55-4009-BE0A-6D31A2003291}</x14:id>
        </ext>
      </extLst>
    </cfRule>
    <cfRule type="dataBar" priority="2945">
      <dataBar>
        <cfvo type="min"/>
        <cfvo type="max"/>
        <color theme="0" tint="-0.34998626667073579"/>
      </dataBar>
      <extLst>
        <ext xmlns:x14="http://schemas.microsoft.com/office/spreadsheetml/2009/9/main" uri="{B025F937-C7B1-47D3-B67F-A62EFF666E3E}">
          <x14:id>{505F2DC6-8314-4B79-AF40-41430EBC60C9}</x14:id>
        </ext>
      </extLst>
    </cfRule>
    <cfRule type="dataBar" priority="2944">
      <dataBar showValue="0">
        <cfvo type="min"/>
        <cfvo type="max"/>
        <color theme="0" tint="-0.34998626667073579"/>
      </dataBar>
      <extLst>
        <ext xmlns:x14="http://schemas.microsoft.com/office/spreadsheetml/2009/9/main" uri="{B025F937-C7B1-47D3-B67F-A62EFF666E3E}">
          <x14:id>{CF2842A6-AAC7-4157-8CBD-6ABCB532493F}</x14:id>
        </ext>
      </extLst>
    </cfRule>
  </conditionalFormatting>
  <conditionalFormatting sqref="K1021">
    <cfRule type="dataBar" priority="2938">
      <dataBar showValue="0">
        <cfvo type="min"/>
        <cfvo type="max"/>
        <color rgb="FF638EC6"/>
      </dataBar>
      <extLst>
        <ext xmlns:x14="http://schemas.microsoft.com/office/spreadsheetml/2009/9/main" uri="{B025F937-C7B1-47D3-B67F-A62EFF666E3E}">
          <x14:id>{CBC3E1A8-0991-400B-BE2A-A1F7D650E70C}</x14:id>
        </ext>
      </extLst>
    </cfRule>
    <cfRule type="dataBar" priority="2939">
      <dataBar>
        <cfvo type="min"/>
        <cfvo type="max"/>
        <color theme="0" tint="-0.499984740745262"/>
      </dataBar>
      <extLst>
        <ext xmlns:x14="http://schemas.microsoft.com/office/spreadsheetml/2009/9/main" uri="{B025F937-C7B1-47D3-B67F-A62EFF666E3E}">
          <x14:id>{E7D67D81-8F9D-4785-A754-F0022397433F}</x14:id>
        </ext>
      </extLst>
    </cfRule>
    <cfRule type="dataBar" priority="2936">
      <dataBar showValue="0">
        <cfvo type="min"/>
        <cfvo type="max"/>
        <color theme="0" tint="-0.34998626667073579"/>
      </dataBar>
      <extLst>
        <ext xmlns:x14="http://schemas.microsoft.com/office/spreadsheetml/2009/9/main" uri="{B025F937-C7B1-47D3-B67F-A62EFF666E3E}">
          <x14:id>{0CEBA7B5-AC8A-40D6-A552-5BAB7BEA3CF1}</x14:id>
        </ext>
      </extLst>
    </cfRule>
    <cfRule type="dataBar" priority="2937">
      <dataBar>
        <cfvo type="min"/>
        <cfvo type="max"/>
        <color theme="0" tint="-0.34998626667073579"/>
      </dataBar>
      <extLst>
        <ext xmlns:x14="http://schemas.microsoft.com/office/spreadsheetml/2009/9/main" uri="{B025F937-C7B1-47D3-B67F-A62EFF666E3E}">
          <x14:id>{75381613-59BE-4481-B7A4-DBBB1B5FE86B}</x14:id>
        </ext>
      </extLst>
    </cfRule>
  </conditionalFormatting>
  <conditionalFormatting sqref="K1034">
    <cfRule type="dataBar" priority="2933">
      <dataBar>
        <cfvo type="min"/>
        <cfvo type="max"/>
        <color theme="0" tint="-0.34998626667073579"/>
      </dataBar>
      <extLst>
        <ext xmlns:x14="http://schemas.microsoft.com/office/spreadsheetml/2009/9/main" uri="{B025F937-C7B1-47D3-B67F-A62EFF666E3E}">
          <x14:id>{6E96C099-A3B1-435F-BE68-24D7EF92B538}</x14:id>
        </ext>
      </extLst>
    </cfRule>
    <cfRule type="dataBar" priority="2932">
      <dataBar showValue="0">
        <cfvo type="min"/>
        <cfvo type="max"/>
        <color theme="0" tint="-0.34998626667073579"/>
      </dataBar>
      <extLst>
        <ext xmlns:x14="http://schemas.microsoft.com/office/spreadsheetml/2009/9/main" uri="{B025F937-C7B1-47D3-B67F-A62EFF666E3E}">
          <x14:id>{D8612A38-B3E3-4986-8BA7-E0DD61F5525D}</x14:id>
        </ext>
      </extLst>
    </cfRule>
    <cfRule type="dataBar" priority="2934">
      <dataBar showValue="0">
        <cfvo type="min"/>
        <cfvo type="max"/>
        <color rgb="FF638EC6"/>
      </dataBar>
      <extLst>
        <ext xmlns:x14="http://schemas.microsoft.com/office/spreadsheetml/2009/9/main" uri="{B025F937-C7B1-47D3-B67F-A62EFF666E3E}">
          <x14:id>{56551E2B-39C7-48DA-9538-3A56186488AE}</x14:id>
        </ext>
      </extLst>
    </cfRule>
    <cfRule type="dataBar" priority="2935">
      <dataBar>
        <cfvo type="min"/>
        <cfvo type="max"/>
        <color theme="0" tint="-0.499984740745262"/>
      </dataBar>
      <extLst>
        <ext xmlns:x14="http://schemas.microsoft.com/office/spreadsheetml/2009/9/main" uri="{B025F937-C7B1-47D3-B67F-A62EFF666E3E}">
          <x14:id>{2C8E2667-DBBC-4DCA-9AEF-433CE2A9B20E}</x14:id>
        </ext>
      </extLst>
    </cfRule>
  </conditionalFormatting>
  <conditionalFormatting sqref="K1082 K1067">
    <cfRule type="dataBar" priority="2930">
      <dataBar showValue="0">
        <cfvo type="min"/>
        <cfvo type="max"/>
        <color rgb="FF638EC6"/>
      </dataBar>
      <extLst>
        <ext xmlns:x14="http://schemas.microsoft.com/office/spreadsheetml/2009/9/main" uri="{B025F937-C7B1-47D3-B67F-A62EFF666E3E}">
          <x14:id>{AC7C59A2-8172-4C11-8009-4966905AE126}</x14:id>
        </ext>
      </extLst>
    </cfRule>
    <cfRule type="dataBar" priority="2931">
      <dataBar>
        <cfvo type="min"/>
        <cfvo type="max"/>
        <color theme="0" tint="-0.499984740745262"/>
      </dataBar>
      <extLst>
        <ext xmlns:x14="http://schemas.microsoft.com/office/spreadsheetml/2009/9/main" uri="{B025F937-C7B1-47D3-B67F-A62EFF666E3E}">
          <x14:id>{493A489F-98E2-40F1-9B43-633128E6DFF2}</x14:id>
        </ext>
      </extLst>
    </cfRule>
    <cfRule type="dataBar" priority="2928">
      <dataBar showValue="0">
        <cfvo type="min"/>
        <cfvo type="max"/>
        <color theme="0" tint="-0.34998626667073579"/>
      </dataBar>
      <extLst>
        <ext xmlns:x14="http://schemas.microsoft.com/office/spreadsheetml/2009/9/main" uri="{B025F937-C7B1-47D3-B67F-A62EFF666E3E}">
          <x14:id>{044471EC-AA26-4BDC-A7D4-DD22D3A7687C}</x14:id>
        </ext>
      </extLst>
    </cfRule>
    <cfRule type="dataBar" priority="2929">
      <dataBar>
        <cfvo type="min"/>
        <cfvo type="max"/>
        <color theme="0" tint="-0.34998626667073579"/>
      </dataBar>
      <extLst>
        <ext xmlns:x14="http://schemas.microsoft.com/office/spreadsheetml/2009/9/main" uri="{B025F937-C7B1-47D3-B67F-A62EFF666E3E}">
          <x14:id>{6D87F808-F656-4845-8DDB-D1CE14E4296B}</x14:id>
        </ext>
      </extLst>
    </cfRule>
  </conditionalFormatting>
  <conditionalFormatting sqref="K1127 K1105 K1163 K1168 K1177 K1199 K1231 K1267">
    <cfRule type="dataBar" priority="2836">
      <dataBar showValue="0">
        <cfvo type="min"/>
        <cfvo type="max"/>
        <color theme="0" tint="-0.34998626667073579"/>
      </dataBar>
      <extLst>
        <ext xmlns:x14="http://schemas.microsoft.com/office/spreadsheetml/2009/9/main" uri="{B025F937-C7B1-47D3-B67F-A62EFF666E3E}">
          <x14:id>{5002F731-9325-487B-99CD-04AF2D395E59}</x14:id>
        </ext>
      </extLst>
    </cfRule>
    <cfRule type="dataBar" priority="2837">
      <dataBar>
        <cfvo type="min"/>
        <cfvo type="max"/>
        <color theme="0" tint="-0.34998626667073579"/>
      </dataBar>
      <extLst>
        <ext xmlns:x14="http://schemas.microsoft.com/office/spreadsheetml/2009/9/main" uri="{B025F937-C7B1-47D3-B67F-A62EFF666E3E}">
          <x14:id>{E4CBFEA8-AFCC-41DE-AF2B-99D431E115A3}</x14:id>
        </ext>
      </extLst>
    </cfRule>
    <cfRule type="dataBar" priority="2838">
      <dataBar showValue="0">
        <cfvo type="min"/>
        <cfvo type="max"/>
        <color rgb="FF638EC6"/>
      </dataBar>
      <extLst>
        <ext xmlns:x14="http://schemas.microsoft.com/office/spreadsheetml/2009/9/main" uri="{B025F937-C7B1-47D3-B67F-A62EFF666E3E}">
          <x14:id>{8F288378-EF28-48E9-B007-CA7AE95DB140}</x14:id>
        </ext>
      </extLst>
    </cfRule>
    <cfRule type="dataBar" priority="2839">
      <dataBar>
        <cfvo type="min"/>
        <cfvo type="max"/>
        <color theme="0" tint="-0.499984740745262"/>
      </dataBar>
      <extLst>
        <ext xmlns:x14="http://schemas.microsoft.com/office/spreadsheetml/2009/9/main" uri="{B025F937-C7B1-47D3-B67F-A62EFF666E3E}">
          <x14:id>{320E1A19-0472-46B6-976E-2CB0D6A1C268}</x14:id>
        </ext>
      </extLst>
    </cfRule>
  </conditionalFormatting>
  <conditionalFormatting sqref="K1295">
    <cfRule type="dataBar" priority="2832">
      <dataBar showValue="0">
        <cfvo type="min"/>
        <cfvo type="max"/>
        <color theme="0" tint="-0.34998626667073579"/>
      </dataBar>
      <extLst>
        <ext xmlns:x14="http://schemas.microsoft.com/office/spreadsheetml/2009/9/main" uri="{B025F937-C7B1-47D3-B67F-A62EFF666E3E}">
          <x14:id>{C9F45A2B-A3B1-4D6D-BE83-94EEE5E9D728}</x14:id>
        </ext>
      </extLst>
    </cfRule>
    <cfRule type="dataBar" priority="2833">
      <dataBar>
        <cfvo type="min"/>
        <cfvo type="max"/>
        <color theme="0" tint="-0.34998626667073579"/>
      </dataBar>
      <extLst>
        <ext xmlns:x14="http://schemas.microsoft.com/office/spreadsheetml/2009/9/main" uri="{B025F937-C7B1-47D3-B67F-A62EFF666E3E}">
          <x14:id>{D0849613-890D-4694-8611-685C889C5D64}</x14:id>
        </ext>
      </extLst>
    </cfRule>
    <cfRule type="dataBar" priority="2834">
      <dataBar showValue="0">
        <cfvo type="min"/>
        <cfvo type="max"/>
        <color rgb="FF638EC6"/>
      </dataBar>
      <extLst>
        <ext xmlns:x14="http://schemas.microsoft.com/office/spreadsheetml/2009/9/main" uri="{B025F937-C7B1-47D3-B67F-A62EFF666E3E}">
          <x14:id>{C9D8847B-D905-43B5-B008-EBFDC8BBF59B}</x14:id>
        </ext>
      </extLst>
    </cfRule>
    <cfRule type="dataBar" priority="2835">
      <dataBar>
        <cfvo type="min"/>
        <cfvo type="max"/>
        <color theme="0" tint="-0.499984740745262"/>
      </dataBar>
      <extLst>
        <ext xmlns:x14="http://schemas.microsoft.com/office/spreadsheetml/2009/9/main" uri="{B025F937-C7B1-47D3-B67F-A62EFF666E3E}">
          <x14:id>{6F7DF358-E0CF-4348-ABCB-1CD66C15FF44}</x14:id>
        </ext>
      </extLst>
    </cfRule>
  </conditionalFormatting>
  <conditionalFormatting sqref="K1358 K1327 K1369 K1387:K1388 K1399 K1402 K1434 K1464 K1690 K1704">
    <cfRule type="dataBar" priority="2825">
      <dataBar>
        <cfvo type="min"/>
        <cfvo type="max"/>
        <color theme="0" tint="-0.34998626667073579"/>
      </dataBar>
      <extLst>
        <ext xmlns:x14="http://schemas.microsoft.com/office/spreadsheetml/2009/9/main" uri="{B025F937-C7B1-47D3-B67F-A62EFF666E3E}">
          <x14:id>{CE4EDEBB-A96C-4A0F-BA9A-C9C45CDB4DDB}</x14:id>
        </ext>
      </extLst>
    </cfRule>
    <cfRule type="dataBar" priority="2824">
      <dataBar showValue="0">
        <cfvo type="min"/>
        <cfvo type="max"/>
        <color theme="0" tint="-0.34998626667073579"/>
      </dataBar>
      <extLst>
        <ext xmlns:x14="http://schemas.microsoft.com/office/spreadsheetml/2009/9/main" uri="{B025F937-C7B1-47D3-B67F-A62EFF666E3E}">
          <x14:id>{C5AE5185-3494-4883-B89E-FA98B49FEFFC}</x14:id>
        </ext>
      </extLst>
    </cfRule>
    <cfRule type="dataBar" priority="2826">
      <dataBar showValue="0">
        <cfvo type="min"/>
        <cfvo type="max"/>
        <color rgb="FF638EC6"/>
      </dataBar>
      <extLst>
        <ext xmlns:x14="http://schemas.microsoft.com/office/spreadsheetml/2009/9/main" uri="{B025F937-C7B1-47D3-B67F-A62EFF666E3E}">
          <x14:id>{0F761E1B-0F9C-4B73-9A5B-06AF0FE0CF4B}</x14:id>
        </ext>
      </extLst>
    </cfRule>
    <cfRule type="dataBar" priority="2827">
      <dataBar>
        <cfvo type="min"/>
        <cfvo type="max"/>
        <color theme="0" tint="-0.499984740745262"/>
      </dataBar>
      <extLst>
        <ext xmlns:x14="http://schemas.microsoft.com/office/spreadsheetml/2009/9/main" uri="{B025F937-C7B1-47D3-B67F-A62EFF666E3E}">
          <x14:id>{1F349D47-3098-40F2-A260-28A773E7880C}</x14:id>
        </ext>
      </extLst>
    </cfRule>
  </conditionalFormatting>
  <conditionalFormatting sqref="K1736">
    <cfRule type="dataBar" priority="3564">
      <dataBar showValue="0">
        <cfvo type="min"/>
        <cfvo type="max"/>
        <color theme="0" tint="-0.34998626667073579"/>
      </dataBar>
      <extLst>
        <ext xmlns:x14="http://schemas.microsoft.com/office/spreadsheetml/2009/9/main" uri="{B025F937-C7B1-47D3-B67F-A62EFF666E3E}">
          <x14:id>{9EF1AE11-B93B-474B-BB42-02675879EF75}</x14:id>
        </ext>
      </extLst>
    </cfRule>
    <cfRule type="dataBar" priority="3565">
      <dataBar>
        <cfvo type="min"/>
        <cfvo type="max"/>
        <color theme="0" tint="-0.34998626667073579"/>
      </dataBar>
      <extLst>
        <ext xmlns:x14="http://schemas.microsoft.com/office/spreadsheetml/2009/9/main" uri="{B025F937-C7B1-47D3-B67F-A62EFF666E3E}">
          <x14:id>{B7F4DD1F-D43B-482A-929D-61529A5EF351}</x14:id>
        </ext>
      </extLst>
    </cfRule>
    <cfRule type="dataBar" priority="3566">
      <dataBar showValue="0">
        <cfvo type="min"/>
        <cfvo type="max"/>
        <color rgb="FF638EC6"/>
      </dataBar>
      <extLst>
        <ext xmlns:x14="http://schemas.microsoft.com/office/spreadsheetml/2009/9/main" uri="{B025F937-C7B1-47D3-B67F-A62EFF666E3E}">
          <x14:id>{547D5C50-C349-4F09-9C6E-CBCFDC324F3B}</x14:id>
        </ext>
      </extLst>
    </cfRule>
    <cfRule type="dataBar" priority="3567">
      <dataBar>
        <cfvo type="min"/>
        <cfvo type="max"/>
        <color theme="0" tint="-0.499984740745262"/>
      </dataBar>
      <extLst>
        <ext xmlns:x14="http://schemas.microsoft.com/office/spreadsheetml/2009/9/main" uri="{B025F937-C7B1-47D3-B67F-A62EFF666E3E}">
          <x14:id>{4EC2F3E4-7FD1-4B39-BB65-8289F17B44B7}</x14:id>
        </ext>
      </extLst>
    </cfRule>
  </conditionalFormatting>
  <conditionalFormatting sqref="K1824">
    <cfRule type="dataBar" priority="2776">
      <dataBar showValue="0">
        <cfvo type="min"/>
        <cfvo type="max"/>
        <color theme="0" tint="-0.34998626667073579"/>
      </dataBar>
      <extLst>
        <ext xmlns:x14="http://schemas.microsoft.com/office/spreadsheetml/2009/9/main" uri="{B025F937-C7B1-47D3-B67F-A62EFF666E3E}">
          <x14:id>{8DB559C1-6EA0-4676-896A-843025823885}</x14:id>
        </ext>
      </extLst>
    </cfRule>
    <cfRule type="dataBar" priority="2779">
      <dataBar>
        <cfvo type="min"/>
        <cfvo type="max"/>
        <color theme="0" tint="-0.499984740745262"/>
      </dataBar>
      <extLst>
        <ext xmlns:x14="http://schemas.microsoft.com/office/spreadsheetml/2009/9/main" uri="{B025F937-C7B1-47D3-B67F-A62EFF666E3E}">
          <x14:id>{13010BAE-0117-43ED-AE73-E4B522AA1AB6}</x14:id>
        </ext>
      </extLst>
    </cfRule>
    <cfRule type="dataBar" priority="2778">
      <dataBar showValue="0">
        <cfvo type="min"/>
        <cfvo type="max"/>
        <color rgb="FF638EC6"/>
      </dataBar>
      <extLst>
        <ext xmlns:x14="http://schemas.microsoft.com/office/spreadsheetml/2009/9/main" uri="{B025F937-C7B1-47D3-B67F-A62EFF666E3E}">
          <x14:id>{6CE57F81-5D3F-4C6D-AA57-0131E51EE39C}</x14:id>
        </ext>
      </extLst>
    </cfRule>
    <cfRule type="dataBar" priority="2777">
      <dataBar>
        <cfvo type="min"/>
        <cfvo type="max"/>
        <color theme="0" tint="-0.34998626667073579"/>
      </dataBar>
      <extLst>
        <ext xmlns:x14="http://schemas.microsoft.com/office/spreadsheetml/2009/9/main" uri="{B025F937-C7B1-47D3-B67F-A62EFF666E3E}">
          <x14:id>{1FABC868-089A-466F-B782-BBE64743C163}</x14:id>
        </ext>
      </extLst>
    </cfRule>
  </conditionalFormatting>
  <conditionalFormatting sqref="K1832">
    <cfRule type="dataBar" priority="2772">
      <dataBar showValue="0">
        <cfvo type="min"/>
        <cfvo type="max"/>
        <color theme="0" tint="-0.34998626667073579"/>
      </dataBar>
      <extLst>
        <ext xmlns:x14="http://schemas.microsoft.com/office/spreadsheetml/2009/9/main" uri="{B025F937-C7B1-47D3-B67F-A62EFF666E3E}">
          <x14:id>{63CB53F1-9A8E-4F10-9875-2B996855AA1D}</x14:id>
        </ext>
      </extLst>
    </cfRule>
    <cfRule type="dataBar" priority="2773">
      <dataBar>
        <cfvo type="min"/>
        <cfvo type="max"/>
        <color theme="0" tint="-0.34998626667073579"/>
      </dataBar>
      <extLst>
        <ext xmlns:x14="http://schemas.microsoft.com/office/spreadsheetml/2009/9/main" uri="{B025F937-C7B1-47D3-B67F-A62EFF666E3E}">
          <x14:id>{666ADE20-4581-469F-A56F-9B757A5E72EC}</x14:id>
        </ext>
      </extLst>
    </cfRule>
    <cfRule type="dataBar" priority="2774">
      <dataBar showValue="0">
        <cfvo type="min"/>
        <cfvo type="max"/>
        <color rgb="FF638EC6"/>
      </dataBar>
      <extLst>
        <ext xmlns:x14="http://schemas.microsoft.com/office/spreadsheetml/2009/9/main" uri="{B025F937-C7B1-47D3-B67F-A62EFF666E3E}">
          <x14:id>{8C1A1452-FE93-48DF-BB94-932143D8B9A8}</x14:id>
        </ext>
      </extLst>
    </cfRule>
    <cfRule type="dataBar" priority="2775">
      <dataBar>
        <cfvo type="min"/>
        <cfvo type="max"/>
        <color theme="0" tint="-0.499984740745262"/>
      </dataBar>
      <extLst>
        <ext xmlns:x14="http://schemas.microsoft.com/office/spreadsheetml/2009/9/main" uri="{B025F937-C7B1-47D3-B67F-A62EFF666E3E}">
          <x14:id>{0314EDDE-0DAE-412B-9C11-0FB91054421E}</x14:id>
        </ext>
      </extLst>
    </cfRule>
  </conditionalFormatting>
  <conditionalFormatting sqref="K1871:K1872 K1879 K1882 K1886">
    <cfRule type="dataBar" priority="2760">
      <dataBar showValue="0">
        <cfvo type="min"/>
        <cfvo type="max"/>
        <color theme="0" tint="-0.34998626667073579"/>
      </dataBar>
      <extLst>
        <ext xmlns:x14="http://schemas.microsoft.com/office/spreadsheetml/2009/9/main" uri="{B025F937-C7B1-47D3-B67F-A62EFF666E3E}">
          <x14:id>{8E8D37E3-B1A4-49A3-80EB-31017C153CDC}</x14:id>
        </ext>
      </extLst>
    </cfRule>
    <cfRule type="dataBar" priority="2761">
      <dataBar>
        <cfvo type="min"/>
        <cfvo type="max"/>
        <color theme="0" tint="-0.34998626667073579"/>
      </dataBar>
      <extLst>
        <ext xmlns:x14="http://schemas.microsoft.com/office/spreadsheetml/2009/9/main" uri="{B025F937-C7B1-47D3-B67F-A62EFF666E3E}">
          <x14:id>{81FA5BFC-60D5-480B-B883-7D96D335E1E4}</x14:id>
        </ext>
      </extLst>
    </cfRule>
    <cfRule type="dataBar" priority="2762">
      <dataBar showValue="0">
        <cfvo type="min"/>
        <cfvo type="max"/>
        <color rgb="FF638EC6"/>
      </dataBar>
      <extLst>
        <ext xmlns:x14="http://schemas.microsoft.com/office/spreadsheetml/2009/9/main" uri="{B025F937-C7B1-47D3-B67F-A62EFF666E3E}">
          <x14:id>{E0141221-FF96-40FF-B330-71D42EFA361D}</x14:id>
        </ext>
      </extLst>
    </cfRule>
    <cfRule type="dataBar" priority="2763">
      <dataBar>
        <cfvo type="min"/>
        <cfvo type="max"/>
        <color theme="0" tint="-0.499984740745262"/>
      </dataBar>
      <extLst>
        <ext xmlns:x14="http://schemas.microsoft.com/office/spreadsheetml/2009/9/main" uri="{B025F937-C7B1-47D3-B67F-A62EFF666E3E}">
          <x14:id>{C20BCFB2-7639-4643-8EF3-23A9E9DA0C11}</x14:id>
        </ext>
      </extLst>
    </cfRule>
  </conditionalFormatting>
  <conditionalFormatting sqref="K1899 K1893 K1905">
    <cfRule type="dataBar" priority="2756">
      <dataBar showValue="0">
        <cfvo type="min"/>
        <cfvo type="max"/>
        <color theme="0" tint="-0.34998626667073579"/>
      </dataBar>
      <extLst>
        <ext xmlns:x14="http://schemas.microsoft.com/office/spreadsheetml/2009/9/main" uri="{B025F937-C7B1-47D3-B67F-A62EFF666E3E}">
          <x14:id>{71718B3B-091F-4C48-B26C-7C1F23459AF2}</x14:id>
        </ext>
      </extLst>
    </cfRule>
    <cfRule type="dataBar" priority="2757">
      <dataBar>
        <cfvo type="min"/>
        <cfvo type="max"/>
        <color theme="0" tint="-0.34998626667073579"/>
      </dataBar>
      <extLst>
        <ext xmlns:x14="http://schemas.microsoft.com/office/spreadsheetml/2009/9/main" uri="{B025F937-C7B1-47D3-B67F-A62EFF666E3E}">
          <x14:id>{F7325CC2-9B8C-4BD5-B1D6-7CB07A2B03C2}</x14:id>
        </ext>
      </extLst>
    </cfRule>
    <cfRule type="dataBar" priority="2758">
      <dataBar showValue="0">
        <cfvo type="min"/>
        <cfvo type="max"/>
        <color rgb="FF638EC6"/>
      </dataBar>
      <extLst>
        <ext xmlns:x14="http://schemas.microsoft.com/office/spreadsheetml/2009/9/main" uri="{B025F937-C7B1-47D3-B67F-A62EFF666E3E}">
          <x14:id>{D1B91351-2883-48C9-928B-8EE28648D1BE}</x14:id>
        </ext>
      </extLst>
    </cfRule>
    <cfRule type="dataBar" priority="2759">
      <dataBar>
        <cfvo type="min"/>
        <cfvo type="max"/>
        <color theme="0" tint="-0.499984740745262"/>
      </dataBar>
      <extLst>
        <ext xmlns:x14="http://schemas.microsoft.com/office/spreadsheetml/2009/9/main" uri="{B025F937-C7B1-47D3-B67F-A62EFF666E3E}">
          <x14:id>{A17D5843-6E7E-4F20-A05D-93F3A1857725}</x14:id>
        </ext>
      </extLst>
    </cfRule>
  </conditionalFormatting>
  <conditionalFormatting sqref="K1911">
    <cfRule type="dataBar" priority="2752">
      <dataBar showValue="0">
        <cfvo type="min"/>
        <cfvo type="max"/>
        <color theme="0" tint="-0.34998626667073579"/>
      </dataBar>
      <extLst>
        <ext xmlns:x14="http://schemas.microsoft.com/office/spreadsheetml/2009/9/main" uri="{B025F937-C7B1-47D3-B67F-A62EFF666E3E}">
          <x14:id>{F0B384D2-6722-4531-ACD7-41805BCC959D}</x14:id>
        </ext>
      </extLst>
    </cfRule>
    <cfRule type="dataBar" priority="2753">
      <dataBar>
        <cfvo type="min"/>
        <cfvo type="max"/>
        <color theme="0" tint="-0.34998626667073579"/>
      </dataBar>
      <extLst>
        <ext xmlns:x14="http://schemas.microsoft.com/office/spreadsheetml/2009/9/main" uri="{B025F937-C7B1-47D3-B67F-A62EFF666E3E}">
          <x14:id>{D4BCB5F3-09BB-4F74-B0F0-8C73DC448F19}</x14:id>
        </ext>
      </extLst>
    </cfRule>
    <cfRule type="dataBar" priority="2754">
      <dataBar showValue="0">
        <cfvo type="min"/>
        <cfvo type="max"/>
        <color rgb="FF638EC6"/>
      </dataBar>
      <extLst>
        <ext xmlns:x14="http://schemas.microsoft.com/office/spreadsheetml/2009/9/main" uri="{B025F937-C7B1-47D3-B67F-A62EFF666E3E}">
          <x14:id>{4482938D-617E-43D8-A6E3-3455F7C18DC6}</x14:id>
        </ext>
      </extLst>
    </cfRule>
    <cfRule type="dataBar" priority="2755">
      <dataBar>
        <cfvo type="min"/>
        <cfvo type="max"/>
        <color theme="0" tint="-0.499984740745262"/>
      </dataBar>
      <extLst>
        <ext xmlns:x14="http://schemas.microsoft.com/office/spreadsheetml/2009/9/main" uri="{B025F937-C7B1-47D3-B67F-A62EFF666E3E}">
          <x14:id>{B19B49CE-1294-4FF1-BF28-C4E699823C4D}</x14:id>
        </ext>
      </extLst>
    </cfRule>
  </conditionalFormatting>
  <conditionalFormatting sqref="K1931 K1924 K1944:K1945 K1958 K1967 K1975 K1980 K1984">
    <cfRule type="dataBar" priority="2747">
      <dataBar>
        <cfvo type="min"/>
        <cfvo type="max"/>
        <color theme="0" tint="-0.499984740745262"/>
      </dataBar>
      <extLst>
        <ext xmlns:x14="http://schemas.microsoft.com/office/spreadsheetml/2009/9/main" uri="{B025F937-C7B1-47D3-B67F-A62EFF666E3E}">
          <x14:id>{A88895D4-38F2-4954-BBBE-0F77FD8CD12A}</x14:id>
        </ext>
      </extLst>
    </cfRule>
    <cfRule type="dataBar" priority="2746">
      <dataBar showValue="0">
        <cfvo type="min"/>
        <cfvo type="max"/>
        <color rgb="FF638EC6"/>
      </dataBar>
      <extLst>
        <ext xmlns:x14="http://schemas.microsoft.com/office/spreadsheetml/2009/9/main" uri="{B025F937-C7B1-47D3-B67F-A62EFF666E3E}">
          <x14:id>{B57854B6-2C83-4FE5-976E-44BF685E3082}</x14:id>
        </ext>
      </extLst>
    </cfRule>
    <cfRule type="dataBar" priority="2745">
      <dataBar>
        <cfvo type="min"/>
        <cfvo type="max"/>
        <color theme="0" tint="-0.34998626667073579"/>
      </dataBar>
      <extLst>
        <ext xmlns:x14="http://schemas.microsoft.com/office/spreadsheetml/2009/9/main" uri="{B025F937-C7B1-47D3-B67F-A62EFF666E3E}">
          <x14:id>{8B6FA655-48E7-49BF-9B55-8760C938CD3D}</x14:id>
        </ext>
      </extLst>
    </cfRule>
    <cfRule type="dataBar" priority="2744">
      <dataBar showValue="0">
        <cfvo type="min"/>
        <cfvo type="max"/>
        <color theme="0" tint="-0.34998626667073579"/>
      </dataBar>
      <extLst>
        <ext xmlns:x14="http://schemas.microsoft.com/office/spreadsheetml/2009/9/main" uri="{B025F937-C7B1-47D3-B67F-A62EFF666E3E}">
          <x14:id>{E221DE5C-83BB-4DCD-8FAB-71B8EB7593D8}</x14:id>
        </ext>
      </extLst>
    </cfRule>
  </conditionalFormatting>
  <conditionalFormatting sqref="K2003">
    <cfRule type="dataBar" priority="2741">
      <dataBar>
        <cfvo type="min"/>
        <cfvo type="max"/>
        <color theme="0" tint="-0.34998626667073579"/>
      </dataBar>
      <extLst>
        <ext xmlns:x14="http://schemas.microsoft.com/office/spreadsheetml/2009/9/main" uri="{B025F937-C7B1-47D3-B67F-A62EFF666E3E}">
          <x14:id>{1FC37E88-FB6A-4FA5-A03D-B4A6F19611FA}</x14:id>
        </ext>
      </extLst>
    </cfRule>
    <cfRule type="dataBar" priority="2743">
      <dataBar>
        <cfvo type="min"/>
        <cfvo type="max"/>
        <color theme="0" tint="-0.499984740745262"/>
      </dataBar>
      <extLst>
        <ext xmlns:x14="http://schemas.microsoft.com/office/spreadsheetml/2009/9/main" uri="{B025F937-C7B1-47D3-B67F-A62EFF666E3E}">
          <x14:id>{03B5326C-C4FB-47D7-95CB-331574C76C7C}</x14:id>
        </ext>
      </extLst>
    </cfRule>
    <cfRule type="dataBar" priority="2742">
      <dataBar showValue="0">
        <cfvo type="min"/>
        <cfvo type="max"/>
        <color rgb="FF638EC6"/>
      </dataBar>
      <extLst>
        <ext xmlns:x14="http://schemas.microsoft.com/office/spreadsheetml/2009/9/main" uri="{B025F937-C7B1-47D3-B67F-A62EFF666E3E}">
          <x14:id>{CF5D7C30-2AF4-4C4A-8F34-2B47196742DD}</x14:id>
        </ext>
      </extLst>
    </cfRule>
    <cfRule type="dataBar" priority="2740">
      <dataBar showValue="0">
        <cfvo type="min"/>
        <cfvo type="max"/>
        <color theme="0" tint="-0.34998626667073579"/>
      </dataBar>
      <extLst>
        <ext xmlns:x14="http://schemas.microsoft.com/office/spreadsheetml/2009/9/main" uri="{B025F937-C7B1-47D3-B67F-A62EFF666E3E}">
          <x14:id>{2D323BB7-9866-47AA-B657-FF6B34BCA470}</x14:id>
        </ext>
      </extLst>
    </cfRule>
  </conditionalFormatting>
  <conditionalFormatting sqref="K2053 K2038 K2065 K2070:K2071">
    <cfRule type="dataBar" priority="2739">
      <dataBar>
        <cfvo type="min"/>
        <cfvo type="max"/>
        <color theme="0" tint="-0.499984740745262"/>
      </dataBar>
      <extLst>
        <ext xmlns:x14="http://schemas.microsoft.com/office/spreadsheetml/2009/9/main" uri="{B025F937-C7B1-47D3-B67F-A62EFF666E3E}">
          <x14:id>{40CBABE2-B2FB-41B1-9C9F-CC4B7E822126}</x14:id>
        </ext>
      </extLst>
    </cfRule>
    <cfRule type="dataBar" priority="2738">
      <dataBar showValue="0">
        <cfvo type="min"/>
        <cfvo type="max"/>
        <color rgb="FF638EC6"/>
      </dataBar>
      <extLst>
        <ext xmlns:x14="http://schemas.microsoft.com/office/spreadsheetml/2009/9/main" uri="{B025F937-C7B1-47D3-B67F-A62EFF666E3E}">
          <x14:id>{78A4F140-CCBB-40BE-BAEA-32D4D51576CA}</x14:id>
        </ext>
      </extLst>
    </cfRule>
    <cfRule type="dataBar" priority="2737">
      <dataBar>
        <cfvo type="min"/>
        <cfvo type="max"/>
        <color theme="0" tint="-0.34998626667073579"/>
      </dataBar>
      <extLst>
        <ext xmlns:x14="http://schemas.microsoft.com/office/spreadsheetml/2009/9/main" uri="{B025F937-C7B1-47D3-B67F-A62EFF666E3E}">
          <x14:id>{84C7FF7F-DD63-4A8F-BA74-92B30943BD53}</x14:id>
        </ext>
      </extLst>
    </cfRule>
    <cfRule type="dataBar" priority="2736">
      <dataBar showValue="0">
        <cfvo type="min"/>
        <cfvo type="max"/>
        <color theme="0" tint="-0.34998626667073579"/>
      </dataBar>
      <extLst>
        <ext xmlns:x14="http://schemas.microsoft.com/office/spreadsheetml/2009/9/main" uri="{B025F937-C7B1-47D3-B67F-A62EFF666E3E}">
          <x14:id>{BA09D287-5643-4C72-90B7-4389EAF9B87C}</x14:id>
        </ext>
      </extLst>
    </cfRule>
  </conditionalFormatting>
  <conditionalFormatting sqref="K2094">
    <cfRule type="dataBar" priority="2723">
      <dataBar>
        <cfvo type="min"/>
        <cfvo type="max"/>
        <color theme="0" tint="-0.499984740745262"/>
      </dataBar>
      <extLst>
        <ext xmlns:x14="http://schemas.microsoft.com/office/spreadsheetml/2009/9/main" uri="{B025F937-C7B1-47D3-B67F-A62EFF666E3E}">
          <x14:id>{8AAAAD92-2713-4008-B1B9-CFB638B9E8ED}</x14:id>
        </ext>
      </extLst>
    </cfRule>
    <cfRule type="dataBar" priority="2722">
      <dataBar showValue="0">
        <cfvo type="min"/>
        <cfvo type="max"/>
        <color rgb="FF638EC6"/>
      </dataBar>
      <extLst>
        <ext xmlns:x14="http://schemas.microsoft.com/office/spreadsheetml/2009/9/main" uri="{B025F937-C7B1-47D3-B67F-A62EFF666E3E}">
          <x14:id>{ECAEBD12-465A-4FD0-902B-330D239C2595}</x14:id>
        </ext>
      </extLst>
    </cfRule>
    <cfRule type="dataBar" priority="2721">
      <dataBar>
        <cfvo type="min"/>
        <cfvo type="max"/>
        <color theme="0" tint="-0.34998626667073579"/>
      </dataBar>
      <extLst>
        <ext xmlns:x14="http://schemas.microsoft.com/office/spreadsheetml/2009/9/main" uri="{B025F937-C7B1-47D3-B67F-A62EFF666E3E}">
          <x14:id>{9525ACB8-7263-498E-8677-59E74C4B2C2A}</x14:id>
        </ext>
      </extLst>
    </cfRule>
    <cfRule type="dataBar" priority="2720">
      <dataBar showValue="0">
        <cfvo type="min"/>
        <cfvo type="max"/>
        <color theme="0" tint="-0.34998626667073579"/>
      </dataBar>
      <extLst>
        <ext xmlns:x14="http://schemas.microsoft.com/office/spreadsheetml/2009/9/main" uri="{B025F937-C7B1-47D3-B67F-A62EFF666E3E}">
          <x14:id>{237F732C-9233-4AC6-85B2-D57B83479DF5}</x14:id>
        </ext>
      </extLst>
    </cfRule>
  </conditionalFormatting>
  <conditionalFormatting sqref="K2127">
    <cfRule type="dataBar" priority="2729">
      <dataBar>
        <cfvo type="min"/>
        <cfvo type="max"/>
        <color theme="0" tint="-0.34998626667073579"/>
      </dataBar>
      <extLst>
        <ext xmlns:x14="http://schemas.microsoft.com/office/spreadsheetml/2009/9/main" uri="{B025F937-C7B1-47D3-B67F-A62EFF666E3E}">
          <x14:id>{BB6F540E-7DF0-477D-8F56-F71D44DC79DB}</x14:id>
        </ext>
      </extLst>
    </cfRule>
    <cfRule type="dataBar" priority="2731">
      <dataBar>
        <cfvo type="min"/>
        <cfvo type="max"/>
        <color theme="0" tint="-0.499984740745262"/>
      </dataBar>
      <extLst>
        <ext xmlns:x14="http://schemas.microsoft.com/office/spreadsheetml/2009/9/main" uri="{B025F937-C7B1-47D3-B67F-A62EFF666E3E}">
          <x14:id>{BC4D81B9-3110-434D-BB73-DF66392D1C48}</x14:id>
        </ext>
      </extLst>
    </cfRule>
    <cfRule type="dataBar" priority="2730">
      <dataBar showValue="0">
        <cfvo type="min"/>
        <cfvo type="max"/>
        <color rgb="FF638EC6"/>
      </dataBar>
      <extLst>
        <ext xmlns:x14="http://schemas.microsoft.com/office/spreadsheetml/2009/9/main" uri="{B025F937-C7B1-47D3-B67F-A62EFF666E3E}">
          <x14:id>{358D1452-83ED-4285-BDA1-78F5938CBDCA}</x14:id>
        </ext>
      </extLst>
    </cfRule>
    <cfRule type="dataBar" priority="2728">
      <dataBar showValue="0">
        <cfvo type="min"/>
        <cfvo type="max"/>
        <color theme="0" tint="-0.34998626667073579"/>
      </dataBar>
      <extLst>
        <ext xmlns:x14="http://schemas.microsoft.com/office/spreadsheetml/2009/9/main" uri="{B025F937-C7B1-47D3-B67F-A62EFF666E3E}">
          <x14:id>{F47A50AC-6460-4896-8AB0-9C14B9128D14}</x14:id>
        </ext>
      </extLst>
    </cfRule>
  </conditionalFormatting>
  <conditionalFormatting sqref="K2123">
    <cfRule type="dataBar" priority="2718">
      <dataBar showValue="0">
        <cfvo type="min"/>
        <cfvo type="max"/>
        <color rgb="FF638EC6"/>
      </dataBar>
      <extLst>
        <ext xmlns:x14="http://schemas.microsoft.com/office/spreadsheetml/2009/9/main" uri="{B025F937-C7B1-47D3-B67F-A62EFF666E3E}">
          <x14:id>{D5021299-0700-442B-970B-DDEDD4279960}</x14:id>
        </ext>
      </extLst>
    </cfRule>
    <cfRule type="dataBar" priority="2717">
      <dataBar>
        <cfvo type="min"/>
        <cfvo type="max"/>
        <color theme="0" tint="-0.34998626667073579"/>
      </dataBar>
      <extLst>
        <ext xmlns:x14="http://schemas.microsoft.com/office/spreadsheetml/2009/9/main" uri="{B025F937-C7B1-47D3-B67F-A62EFF666E3E}">
          <x14:id>{2DB0F673-EA77-46F7-BBB5-4969C0DA40CD}</x14:id>
        </ext>
      </extLst>
    </cfRule>
    <cfRule type="dataBar" priority="2716">
      <dataBar showValue="0">
        <cfvo type="min"/>
        <cfvo type="max"/>
        <color theme="0" tint="-0.34998626667073579"/>
      </dataBar>
      <extLst>
        <ext xmlns:x14="http://schemas.microsoft.com/office/spreadsheetml/2009/9/main" uri="{B025F937-C7B1-47D3-B67F-A62EFF666E3E}">
          <x14:id>{AF9B9396-5633-4E7F-A5E4-6A39341B1E09}</x14:id>
        </ext>
      </extLst>
    </cfRule>
    <cfRule type="dataBar" priority="2719">
      <dataBar>
        <cfvo type="min"/>
        <cfvo type="max"/>
        <color theme="0" tint="-0.499984740745262"/>
      </dataBar>
      <extLst>
        <ext xmlns:x14="http://schemas.microsoft.com/office/spreadsheetml/2009/9/main" uri="{B025F937-C7B1-47D3-B67F-A62EFF666E3E}">
          <x14:id>{6E38EC35-11FC-40F5-A57A-A16B80B8701D}</x14:id>
        </ext>
      </extLst>
    </cfRule>
  </conditionalFormatting>
  <conditionalFormatting sqref="K2145">
    <cfRule type="dataBar" priority="2711">
      <dataBar>
        <cfvo type="min"/>
        <cfvo type="max"/>
        <color theme="0" tint="-0.499984740745262"/>
      </dataBar>
      <extLst>
        <ext xmlns:x14="http://schemas.microsoft.com/office/spreadsheetml/2009/9/main" uri="{B025F937-C7B1-47D3-B67F-A62EFF666E3E}">
          <x14:id>{9AA890F2-0818-4999-BE3F-6EB943BB3CF7}</x14:id>
        </ext>
      </extLst>
    </cfRule>
    <cfRule type="dataBar" priority="2710">
      <dataBar showValue="0">
        <cfvo type="min"/>
        <cfvo type="max"/>
        <color rgb="FF638EC6"/>
      </dataBar>
      <extLst>
        <ext xmlns:x14="http://schemas.microsoft.com/office/spreadsheetml/2009/9/main" uri="{B025F937-C7B1-47D3-B67F-A62EFF666E3E}">
          <x14:id>{30AC6232-5D9E-4A09-A21F-889ADEE9C040}</x14:id>
        </ext>
      </extLst>
    </cfRule>
    <cfRule type="dataBar" priority="2709">
      <dataBar>
        <cfvo type="min"/>
        <cfvo type="max"/>
        <color theme="0" tint="-0.34998626667073579"/>
      </dataBar>
      <extLst>
        <ext xmlns:x14="http://schemas.microsoft.com/office/spreadsheetml/2009/9/main" uri="{B025F937-C7B1-47D3-B67F-A62EFF666E3E}">
          <x14:id>{220F6E48-235A-49E8-94A1-84CD0210D17A}</x14:id>
        </ext>
      </extLst>
    </cfRule>
    <cfRule type="dataBar" priority="2708">
      <dataBar showValue="0">
        <cfvo type="min"/>
        <cfvo type="max"/>
        <color theme="0" tint="-0.34998626667073579"/>
      </dataBar>
      <extLst>
        <ext xmlns:x14="http://schemas.microsoft.com/office/spreadsheetml/2009/9/main" uri="{B025F937-C7B1-47D3-B67F-A62EFF666E3E}">
          <x14:id>{D779CCE0-091C-4F77-AE08-A6CEAD273FAB}</x14:id>
        </ext>
      </extLst>
    </cfRule>
  </conditionalFormatting>
  <conditionalFormatting sqref="K2162">
    <cfRule type="dataBar" priority="2703">
      <dataBar>
        <cfvo type="min"/>
        <cfvo type="max"/>
        <color theme="0" tint="-0.499984740745262"/>
      </dataBar>
      <extLst>
        <ext xmlns:x14="http://schemas.microsoft.com/office/spreadsheetml/2009/9/main" uri="{B025F937-C7B1-47D3-B67F-A62EFF666E3E}">
          <x14:id>{E54FB96A-4F91-489C-A12B-BAC330FB80DF}</x14:id>
        </ext>
      </extLst>
    </cfRule>
    <cfRule type="dataBar" priority="2700">
      <dataBar showValue="0">
        <cfvo type="min"/>
        <cfvo type="max"/>
        <color theme="0" tint="-0.34998626667073579"/>
      </dataBar>
      <extLst>
        <ext xmlns:x14="http://schemas.microsoft.com/office/spreadsheetml/2009/9/main" uri="{B025F937-C7B1-47D3-B67F-A62EFF666E3E}">
          <x14:id>{F5D1F021-D9E7-4C10-A55F-C4E019B1E735}</x14:id>
        </ext>
      </extLst>
    </cfRule>
    <cfRule type="dataBar" priority="2701">
      <dataBar>
        <cfvo type="min"/>
        <cfvo type="max"/>
        <color theme="0" tint="-0.34998626667073579"/>
      </dataBar>
      <extLst>
        <ext xmlns:x14="http://schemas.microsoft.com/office/spreadsheetml/2009/9/main" uri="{B025F937-C7B1-47D3-B67F-A62EFF666E3E}">
          <x14:id>{877628E3-B9D0-4A41-814F-F9B2136CC7AB}</x14:id>
        </ext>
      </extLst>
    </cfRule>
    <cfRule type="dataBar" priority="2702">
      <dataBar showValue="0">
        <cfvo type="min"/>
        <cfvo type="max"/>
        <color rgb="FF638EC6"/>
      </dataBar>
      <extLst>
        <ext xmlns:x14="http://schemas.microsoft.com/office/spreadsheetml/2009/9/main" uri="{B025F937-C7B1-47D3-B67F-A62EFF666E3E}">
          <x14:id>{5465B689-50E0-4469-878B-4F67A522241D}</x14:id>
        </ext>
      </extLst>
    </cfRule>
  </conditionalFormatting>
  <conditionalFormatting sqref="K2177">
    <cfRule type="dataBar" priority="2699">
      <dataBar>
        <cfvo type="min"/>
        <cfvo type="max"/>
        <color theme="0" tint="-0.499984740745262"/>
      </dataBar>
      <extLst>
        <ext xmlns:x14="http://schemas.microsoft.com/office/spreadsheetml/2009/9/main" uri="{B025F937-C7B1-47D3-B67F-A62EFF666E3E}">
          <x14:id>{D42337F2-1E92-4FB2-9214-946E5C8ACB72}</x14:id>
        </ext>
      </extLst>
    </cfRule>
    <cfRule type="dataBar" priority="2696">
      <dataBar showValue="0">
        <cfvo type="min"/>
        <cfvo type="max"/>
        <color theme="0" tint="-0.34998626667073579"/>
      </dataBar>
      <extLst>
        <ext xmlns:x14="http://schemas.microsoft.com/office/spreadsheetml/2009/9/main" uri="{B025F937-C7B1-47D3-B67F-A62EFF666E3E}">
          <x14:id>{E1EC7EC2-F1D3-4969-B985-D156A3695CE1}</x14:id>
        </ext>
      </extLst>
    </cfRule>
    <cfRule type="dataBar" priority="2697">
      <dataBar>
        <cfvo type="min"/>
        <cfvo type="max"/>
        <color theme="0" tint="-0.34998626667073579"/>
      </dataBar>
      <extLst>
        <ext xmlns:x14="http://schemas.microsoft.com/office/spreadsheetml/2009/9/main" uri="{B025F937-C7B1-47D3-B67F-A62EFF666E3E}">
          <x14:id>{F3228B50-3DFD-46F0-8114-E3C130B95DB6}</x14:id>
        </ext>
      </extLst>
    </cfRule>
    <cfRule type="dataBar" priority="2698">
      <dataBar showValue="0">
        <cfvo type="min"/>
        <cfvo type="max"/>
        <color rgb="FF638EC6"/>
      </dataBar>
      <extLst>
        <ext xmlns:x14="http://schemas.microsoft.com/office/spreadsheetml/2009/9/main" uri="{B025F937-C7B1-47D3-B67F-A62EFF666E3E}">
          <x14:id>{6DB65554-D601-4D68-BCF7-F4C242667489}</x14:id>
        </ext>
      </extLst>
    </cfRule>
  </conditionalFormatting>
  <conditionalFormatting sqref="K2206">
    <cfRule type="dataBar" priority="2694">
      <dataBar showValue="0">
        <cfvo type="min"/>
        <cfvo type="max"/>
        <color rgb="FF638EC6"/>
      </dataBar>
      <extLst>
        <ext xmlns:x14="http://schemas.microsoft.com/office/spreadsheetml/2009/9/main" uri="{B025F937-C7B1-47D3-B67F-A62EFF666E3E}">
          <x14:id>{CFD60EE4-C99E-4F59-8760-33E0A035746E}</x14:id>
        </ext>
      </extLst>
    </cfRule>
    <cfRule type="dataBar" priority="2695">
      <dataBar>
        <cfvo type="min"/>
        <cfvo type="max"/>
        <color theme="0" tint="-0.499984740745262"/>
      </dataBar>
      <extLst>
        <ext xmlns:x14="http://schemas.microsoft.com/office/spreadsheetml/2009/9/main" uri="{B025F937-C7B1-47D3-B67F-A62EFF666E3E}">
          <x14:id>{FF311033-D98E-4469-95E1-3BE6CA6DDD1A}</x14:id>
        </ext>
      </extLst>
    </cfRule>
    <cfRule type="dataBar" priority="2693">
      <dataBar>
        <cfvo type="min"/>
        <cfvo type="max"/>
        <color theme="0" tint="-0.34998626667073579"/>
      </dataBar>
      <extLst>
        <ext xmlns:x14="http://schemas.microsoft.com/office/spreadsheetml/2009/9/main" uri="{B025F937-C7B1-47D3-B67F-A62EFF666E3E}">
          <x14:id>{86E6C70C-C980-40C3-9636-C20C0F54278B}</x14:id>
        </ext>
      </extLst>
    </cfRule>
    <cfRule type="dataBar" priority="2692">
      <dataBar showValue="0">
        <cfvo type="min"/>
        <cfvo type="max"/>
        <color theme="0" tint="-0.34998626667073579"/>
      </dataBar>
      <extLst>
        <ext xmlns:x14="http://schemas.microsoft.com/office/spreadsheetml/2009/9/main" uri="{B025F937-C7B1-47D3-B67F-A62EFF666E3E}">
          <x14:id>{C84408E8-4887-403A-B236-A3E7818E4EBB}</x14:id>
        </ext>
      </extLst>
    </cfRule>
  </conditionalFormatting>
  <conditionalFormatting sqref="K2228">
    <cfRule type="dataBar" priority="2687">
      <dataBar>
        <cfvo type="min"/>
        <cfvo type="max"/>
        <color theme="0" tint="-0.499984740745262"/>
      </dataBar>
      <extLst>
        <ext xmlns:x14="http://schemas.microsoft.com/office/spreadsheetml/2009/9/main" uri="{B025F937-C7B1-47D3-B67F-A62EFF666E3E}">
          <x14:id>{387379FE-65A6-4262-A5DD-30ADA5F2F43C}</x14:id>
        </ext>
      </extLst>
    </cfRule>
    <cfRule type="dataBar" priority="2686">
      <dataBar showValue="0">
        <cfvo type="min"/>
        <cfvo type="max"/>
        <color rgb="FF638EC6"/>
      </dataBar>
      <extLst>
        <ext xmlns:x14="http://schemas.microsoft.com/office/spreadsheetml/2009/9/main" uri="{B025F937-C7B1-47D3-B67F-A62EFF666E3E}">
          <x14:id>{569B2566-40C3-4C14-9058-AAB3A4353E8B}</x14:id>
        </ext>
      </extLst>
    </cfRule>
    <cfRule type="dataBar" priority="2685">
      <dataBar>
        <cfvo type="min"/>
        <cfvo type="max"/>
        <color theme="0" tint="-0.34998626667073579"/>
      </dataBar>
      <extLst>
        <ext xmlns:x14="http://schemas.microsoft.com/office/spreadsheetml/2009/9/main" uri="{B025F937-C7B1-47D3-B67F-A62EFF666E3E}">
          <x14:id>{4CD5A4EA-33B4-4A18-BF07-3A84E419DF2A}</x14:id>
        </ext>
      </extLst>
    </cfRule>
    <cfRule type="dataBar" priority="2684">
      <dataBar showValue="0">
        <cfvo type="min"/>
        <cfvo type="max"/>
        <color theme="0" tint="-0.34998626667073579"/>
      </dataBar>
      <extLst>
        <ext xmlns:x14="http://schemas.microsoft.com/office/spreadsheetml/2009/9/main" uri="{B025F937-C7B1-47D3-B67F-A62EFF666E3E}">
          <x14:id>{341314F8-485A-4F9D-8436-3656F161C041}</x14:id>
        </ext>
      </extLst>
    </cfRule>
  </conditionalFormatting>
  <conditionalFormatting sqref="K2232">
    <cfRule type="dataBar" priority="2683">
      <dataBar>
        <cfvo type="min"/>
        <cfvo type="max"/>
        <color theme="0" tint="-0.499984740745262"/>
      </dataBar>
      <extLst>
        <ext xmlns:x14="http://schemas.microsoft.com/office/spreadsheetml/2009/9/main" uri="{B025F937-C7B1-47D3-B67F-A62EFF666E3E}">
          <x14:id>{0BF095A3-0A95-46AE-8FE4-A4E916687CC5}</x14:id>
        </ext>
      </extLst>
    </cfRule>
    <cfRule type="dataBar" priority="2682">
      <dataBar showValue="0">
        <cfvo type="min"/>
        <cfvo type="max"/>
        <color rgb="FF638EC6"/>
      </dataBar>
      <extLst>
        <ext xmlns:x14="http://schemas.microsoft.com/office/spreadsheetml/2009/9/main" uri="{B025F937-C7B1-47D3-B67F-A62EFF666E3E}">
          <x14:id>{4F5F8A24-928A-41F5-86C4-B13EE37F8878}</x14:id>
        </ext>
      </extLst>
    </cfRule>
    <cfRule type="dataBar" priority="2681">
      <dataBar>
        <cfvo type="min"/>
        <cfvo type="max"/>
        <color theme="0" tint="-0.34998626667073579"/>
      </dataBar>
      <extLst>
        <ext xmlns:x14="http://schemas.microsoft.com/office/spreadsheetml/2009/9/main" uri="{B025F937-C7B1-47D3-B67F-A62EFF666E3E}">
          <x14:id>{93BC93B5-63C4-4E80-8D5D-F132DD97801F}</x14:id>
        </ext>
      </extLst>
    </cfRule>
    <cfRule type="dataBar" priority="2680">
      <dataBar showValue="0">
        <cfvo type="min"/>
        <cfvo type="max"/>
        <color theme="0" tint="-0.34998626667073579"/>
      </dataBar>
      <extLst>
        <ext xmlns:x14="http://schemas.microsoft.com/office/spreadsheetml/2009/9/main" uri="{B025F937-C7B1-47D3-B67F-A62EFF666E3E}">
          <x14:id>{933B5858-E173-436B-8B43-B77D3F707CE1}</x14:id>
        </ext>
      </extLst>
    </cfRule>
  </conditionalFormatting>
  <conditionalFormatting sqref="K2247">
    <cfRule type="dataBar" priority="2160">
      <dataBar showValue="0">
        <cfvo type="min"/>
        <cfvo type="max"/>
        <color theme="0" tint="-0.34998626667073579"/>
      </dataBar>
      <extLst>
        <ext xmlns:x14="http://schemas.microsoft.com/office/spreadsheetml/2009/9/main" uri="{B025F937-C7B1-47D3-B67F-A62EFF666E3E}">
          <x14:id>{54D8E906-0883-404E-AD24-5B00B3D74D3B}</x14:id>
        </ext>
      </extLst>
    </cfRule>
    <cfRule type="dataBar" priority="2161">
      <dataBar>
        <cfvo type="min"/>
        <cfvo type="max"/>
        <color theme="0" tint="-0.34998626667073579"/>
      </dataBar>
      <extLst>
        <ext xmlns:x14="http://schemas.microsoft.com/office/spreadsheetml/2009/9/main" uri="{B025F937-C7B1-47D3-B67F-A62EFF666E3E}">
          <x14:id>{DC7A896D-B28A-4139-A533-A1DAEBA6C661}</x14:id>
        </ext>
      </extLst>
    </cfRule>
    <cfRule type="dataBar" priority="2162">
      <dataBar showValue="0">
        <cfvo type="min"/>
        <cfvo type="max"/>
        <color rgb="FF638EC6"/>
      </dataBar>
      <extLst>
        <ext xmlns:x14="http://schemas.microsoft.com/office/spreadsheetml/2009/9/main" uri="{B025F937-C7B1-47D3-B67F-A62EFF666E3E}">
          <x14:id>{61FBD8DC-19F3-498C-BA1C-EA59FC359D3A}</x14:id>
        </ext>
      </extLst>
    </cfRule>
    <cfRule type="dataBar" priority="2163">
      <dataBar>
        <cfvo type="min"/>
        <cfvo type="max"/>
        <color theme="0" tint="-0.499984740745262"/>
      </dataBar>
      <extLst>
        <ext xmlns:x14="http://schemas.microsoft.com/office/spreadsheetml/2009/9/main" uri="{B025F937-C7B1-47D3-B67F-A62EFF666E3E}">
          <x14:id>{33C6BEFD-971E-4FED-9EAC-D25E42EF3DF8}</x14:id>
        </ext>
      </extLst>
    </cfRule>
  </conditionalFormatting>
  <conditionalFormatting sqref="K2279 K2275">
    <cfRule type="dataBar" priority="2134">
      <dataBar showValue="0">
        <cfvo type="min"/>
        <cfvo type="max"/>
        <color rgb="FF638EC6"/>
      </dataBar>
      <extLst>
        <ext xmlns:x14="http://schemas.microsoft.com/office/spreadsheetml/2009/9/main" uri="{B025F937-C7B1-47D3-B67F-A62EFF666E3E}">
          <x14:id>{6635C094-743A-4D66-9166-569B9AC6A4F4}</x14:id>
        </ext>
      </extLst>
    </cfRule>
    <cfRule type="dataBar" priority="2135">
      <dataBar>
        <cfvo type="min"/>
        <cfvo type="max"/>
        <color theme="0" tint="-0.499984740745262"/>
      </dataBar>
      <extLst>
        <ext xmlns:x14="http://schemas.microsoft.com/office/spreadsheetml/2009/9/main" uri="{B025F937-C7B1-47D3-B67F-A62EFF666E3E}">
          <x14:id>{1FF361C7-60C2-4D64-AEBE-F8AE614FEA33}</x14:id>
        </ext>
      </extLst>
    </cfRule>
    <cfRule type="dataBar" priority="2132">
      <dataBar showValue="0">
        <cfvo type="min"/>
        <cfvo type="max"/>
        <color theme="0" tint="-0.34998626667073579"/>
      </dataBar>
      <extLst>
        <ext xmlns:x14="http://schemas.microsoft.com/office/spreadsheetml/2009/9/main" uri="{B025F937-C7B1-47D3-B67F-A62EFF666E3E}">
          <x14:id>{6F4865C3-B897-4540-8715-CB286B376002}</x14:id>
        </ext>
      </extLst>
    </cfRule>
    <cfRule type="dataBar" priority="2133">
      <dataBar>
        <cfvo type="min"/>
        <cfvo type="max"/>
        <color theme="0" tint="-0.34998626667073579"/>
      </dataBar>
      <extLst>
        <ext xmlns:x14="http://schemas.microsoft.com/office/spreadsheetml/2009/9/main" uri="{B025F937-C7B1-47D3-B67F-A62EFF666E3E}">
          <x14:id>{B1D9124A-DEB3-406D-87FA-522E739B0504}</x14:id>
        </ext>
      </extLst>
    </cfRule>
  </conditionalFormatting>
  <conditionalFormatting sqref="K2297:K2301">
    <cfRule type="dataBar" priority="2124">
      <dataBar showValue="0">
        <cfvo type="min"/>
        <cfvo type="max"/>
        <color theme="0" tint="-0.34998626667073579"/>
      </dataBar>
      <extLst>
        <ext xmlns:x14="http://schemas.microsoft.com/office/spreadsheetml/2009/9/main" uri="{B025F937-C7B1-47D3-B67F-A62EFF666E3E}">
          <x14:id>{428016B8-CE60-41CB-AAB4-EF6E61FBF093}</x14:id>
        </ext>
      </extLst>
    </cfRule>
    <cfRule type="dataBar" priority="2125">
      <dataBar>
        <cfvo type="min"/>
        <cfvo type="max"/>
        <color theme="0" tint="-0.34998626667073579"/>
      </dataBar>
      <extLst>
        <ext xmlns:x14="http://schemas.microsoft.com/office/spreadsheetml/2009/9/main" uri="{B025F937-C7B1-47D3-B67F-A62EFF666E3E}">
          <x14:id>{1441D1DE-C8F9-4AB6-ADD9-073B5F95F0EA}</x14:id>
        </ext>
      </extLst>
    </cfRule>
    <cfRule type="dataBar" priority="2126">
      <dataBar showValue="0">
        <cfvo type="min"/>
        <cfvo type="max"/>
        <color rgb="FF638EC6"/>
      </dataBar>
      <extLst>
        <ext xmlns:x14="http://schemas.microsoft.com/office/spreadsheetml/2009/9/main" uri="{B025F937-C7B1-47D3-B67F-A62EFF666E3E}">
          <x14:id>{B27EE18C-AA05-48D2-B47D-04D437CF755F}</x14:id>
        </ext>
      </extLst>
    </cfRule>
    <cfRule type="dataBar" priority="2127">
      <dataBar>
        <cfvo type="min"/>
        <cfvo type="max"/>
        <color theme="0" tint="-0.499984740745262"/>
      </dataBar>
      <extLst>
        <ext xmlns:x14="http://schemas.microsoft.com/office/spreadsheetml/2009/9/main" uri="{B025F937-C7B1-47D3-B67F-A62EFF666E3E}">
          <x14:id>{023A1DF6-0269-445C-B41A-9EF7675E1E40}</x14:id>
        </ext>
      </extLst>
    </cfRule>
  </conditionalFormatting>
  <conditionalFormatting sqref="K2329 K2314">
    <cfRule type="dataBar" priority="2108">
      <dataBar showValue="0">
        <cfvo type="min"/>
        <cfvo type="max"/>
        <color theme="0" tint="-0.34998626667073579"/>
      </dataBar>
      <extLst>
        <ext xmlns:x14="http://schemas.microsoft.com/office/spreadsheetml/2009/9/main" uri="{B025F937-C7B1-47D3-B67F-A62EFF666E3E}">
          <x14:id>{F56C1645-5CA0-4AC8-8923-7AC0BC6F9C18}</x14:id>
        </ext>
      </extLst>
    </cfRule>
    <cfRule type="dataBar" priority="2109">
      <dataBar>
        <cfvo type="min"/>
        <cfvo type="max"/>
        <color theme="0" tint="-0.34998626667073579"/>
      </dataBar>
      <extLst>
        <ext xmlns:x14="http://schemas.microsoft.com/office/spreadsheetml/2009/9/main" uri="{B025F937-C7B1-47D3-B67F-A62EFF666E3E}">
          <x14:id>{A7FACE15-57E9-4BB4-86DB-D30E89CB64BD}</x14:id>
        </ext>
      </extLst>
    </cfRule>
    <cfRule type="dataBar" priority="2110">
      <dataBar showValue="0">
        <cfvo type="min"/>
        <cfvo type="max"/>
        <color rgb="FF638EC6"/>
      </dataBar>
      <extLst>
        <ext xmlns:x14="http://schemas.microsoft.com/office/spreadsheetml/2009/9/main" uri="{B025F937-C7B1-47D3-B67F-A62EFF666E3E}">
          <x14:id>{754B566A-AA87-420F-A9E6-F07F92BB5612}</x14:id>
        </ext>
      </extLst>
    </cfRule>
    <cfRule type="dataBar" priority="2111">
      <dataBar>
        <cfvo type="min"/>
        <cfvo type="max"/>
        <color theme="0" tint="-0.499984740745262"/>
      </dataBar>
      <extLst>
        <ext xmlns:x14="http://schemas.microsoft.com/office/spreadsheetml/2009/9/main" uri="{B025F937-C7B1-47D3-B67F-A62EFF666E3E}">
          <x14:id>{065DA9CC-AC7B-4967-8FD7-0540D76B6F62}</x14:id>
        </ext>
      </extLst>
    </cfRule>
  </conditionalFormatting>
  <conditionalFormatting sqref="K2369">
    <cfRule type="dataBar" priority="2063">
      <dataBar>
        <cfvo type="min"/>
        <cfvo type="max"/>
        <color theme="0" tint="-0.499984740745262"/>
      </dataBar>
      <extLst>
        <ext xmlns:x14="http://schemas.microsoft.com/office/spreadsheetml/2009/9/main" uri="{B025F937-C7B1-47D3-B67F-A62EFF666E3E}">
          <x14:id>{B9B6BC65-03D4-42BE-9275-309593CE51F7}</x14:id>
        </ext>
      </extLst>
    </cfRule>
    <cfRule type="dataBar" priority="2062">
      <dataBar showValue="0">
        <cfvo type="min"/>
        <cfvo type="max"/>
        <color rgb="FF638EC6"/>
      </dataBar>
      <extLst>
        <ext xmlns:x14="http://schemas.microsoft.com/office/spreadsheetml/2009/9/main" uri="{B025F937-C7B1-47D3-B67F-A62EFF666E3E}">
          <x14:id>{5A9438AC-2020-4556-AD8D-0CB877EB0FB4}</x14:id>
        </ext>
      </extLst>
    </cfRule>
    <cfRule type="dataBar" priority="2061">
      <dataBar>
        <cfvo type="min"/>
        <cfvo type="max"/>
        <color theme="0" tint="-0.34998626667073579"/>
      </dataBar>
      <extLst>
        <ext xmlns:x14="http://schemas.microsoft.com/office/spreadsheetml/2009/9/main" uri="{B025F937-C7B1-47D3-B67F-A62EFF666E3E}">
          <x14:id>{EC2A3018-2A3E-4FFF-89B1-D87DE2AE5473}</x14:id>
        </ext>
      </extLst>
    </cfRule>
    <cfRule type="dataBar" priority="2060">
      <dataBar showValue="0">
        <cfvo type="min"/>
        <cfvo type="max"/>
        <color theme="0" tint="-0.34998626667073579"/>
      </dataBar>
      <extLst>
        <ext xmlns:x14="http://schemas.microsoft.com/office/spreadsheetml/2009/9/main" uri="{B025F937-C7B1-47D3-B67F-A62EFF666E3E}">
          <x14:id>{D67AF195-8F61-48C4-B3AE-90D89D4ECF2E}</x14:id>
        </ext>
      </extLst>
    </cfRule>
  </conditionalFormatting>
  <conditionalFormatting sqref="K2388:K2389 K2378">
    <cfRule type="dataBar" priority="2052">
      <dataBar showValue="0">
        <cfvo type="min"/>
        <cfvo type="max"/>
        <color theme="0" tint="-0.34998626667073579"/>
      </dataBar>
      <extLst>
        <ext xmlns:x14="http://schemas.microsoft.com/office/spreadsheetml/2009/9/main" uri="{B025F937-C7B1-47D3-B67F-A62EFF666E3E}">
          <x14:id>{449E92FA-A2CC-4403-9419-014EC2832C33}</x14:id>
        </ext>
      </extLst>
    </cfRule>
    <cfRule type="dataBar" priority="2055">
      <dataBar>
        <cfvo type="min"/>
        <cfvo type="max"/>
        <color theme="0" tint="-0.499984740745262"/>
      </dataBar>
      <extLst>
        <ext xmlns:x14="http://schemas.microsoft.com/office/spreadsheetml/2009/9/main" uri="{B025F937-C7B1-47D3-B67F-A62EFF666E3E}">
          <x14:id>{C1CF6F6E-9479-4E44-916B-C28C9A887C14}</x14:id>
        </ext>
      </extLst>
    </cfRule>
    <cfRule type="dataBar" priority="2054">
      <dataBar showValue="0">
        <cfvo type="min"/>
        <cfvo type="max"/>
        <color rgb="FF638EC6"/>
      </dataBar>
      <extLst>
        <ext xmlns:x14="http://schemas.microsoft.com/office/spreadsheetml/2009/9/main" uri="{B025F937-C7B1-47D3-B67F-A62EFF666E3E}">
          <x14:id>{A31B046D-B952-4155-9A1F-E91EA8D0D4F3}</x14:id>
        </ext>
      </extLst>
    </cfRule>
    <cfRule type="dataBar" priority="2053">
      <dataBar>
        <cfvo type="min"/>
        <cfvo type="max"/>
        <color theme="0" tint="-0.34998626667073579"/>
      </dataBar>
      <extLst>
        <ext xmlns:x14="http://schemas.microsoft.com/office/spreadsheetml/2009/9/main" uri="{B025F937-C7B1-47D3-B67F-A62EFF666E3E}">
          <x14:id>{7B15A449-C7B4-4A65-AF65-7CF027493183}</x14:id>
        </ext>
      </extLst>
    </cfRule>
  </conditionalFormatting>
  <conditionalFormatting sqref="K2398">
    <cfRule type="dataBar" priority="2044">
      <dataBar showValue="0">
        <cfvo type="min"/>
        <cfvo type="max"/>
        <color theme="0" tint="-0.34998626667073579"/>
      </dataBar>
      <extLst>
        <ext xmlns:x14="http://schemas.microsoft.com/office/spreadsheetml/2009/9/main" uri="{B025F937-C7B1-47D3-B67F-A62EFF666E3E}">
          <x14:id>{DAD3A02F-C202-4B86-8E0A-B8BD17707C72}</x14:id>
        </ext>
      </extLst>
    </cfRule>
    <cfRule type="dataBar" priority="2045">
      <dataBar>
        <cfvo type="min"/>
        <cfvo type="max"/>
        <color theme="0" tint="-0.34998626667073579"/>
      </dataBar>
      <extLst>
        <ext xmlns:x14="http://schemas.microsoft.com/office/spreadsheetml/2009/9/main" uri="{B025F937-C7B1-47D3-B67F-A62EFF666E3E}">
          <x14:id>{6A8B42E2-3DEC-4867-BAA2-D5543318FB76}</x14:id>
        </ext>
      </extLst>
    </cfRule>
    <cfRule type="dataBar" priority="2046">
      <dataBar showValue="0">
        <cfvo type="min"/>
        <cfvo type="max"/>
        <color rgb="FF638EC6"/>
      </dataBar>
      <extLst>
        <ext xmlns:x14="http://schemas.microsoft.com/office/spreadsheetml/2009/9/main" uri="{B025F937-C7B1-47D3-B67F-A62EFF666E3E}">
          <x14:id>{58469852-BC87-45A9-8A32-8AA1ADE9C2D8}</x14:id>
        </ext>
      </extLst>
    </cfRule>
    <cfRule type="dataBar" priority="2047">
      <dataBar>
        <cfvo type="min"/>
        <cfvo type="max"/>
        <color theme="0" tint="-0.499984740745262"/>
      </dataBar>
      <extLst>
        <ext xmlns:x14="http://schemas.microsoft.com/office/spreadsheetml/2009/9/main" uri="{B025F937-C7B1-47D3-B67F-A62EFF666E3E}">
          <x14:id>{446CD3CD-4C55-4569-BFA2-CCFFD3F84656}</x14:id>
        </ext>
      </extLst>
    </cfRule>
  </conditionalFormatting>
  <conditionalFormatting sqref="K2412 K2409 K2414">
    <cfRule type="dataBar" priority="3757">
      <dataBar>
        <cfvo type="min"/>
        <cfvo type="max"/>
        <color theme="0" tint="-0.34998626667073579"/>
      </dataBar>
      <extLst>
        <ext xmlns:x14="http://schemas.microsoft.com/office/spreadsheetml/2009/9/main" uri="{B025F937-C7B1-47D3-B67F-A62EFF666E3E}">
          <x14:id>{EFE25AED-5871-453C-AC57-0E138502FBB8}</x14:id>
        </ext>
      </extLst>
    </cfRule>
    <cfRule type="dataBar" priority="3756">
      <dataBar showValue="0">
        <cfvo type="min"/>
        <cfvo type="max"/>
        <color theme="0" tint="-0.34998626667073579"/>
      </dataBar>
      <extLst>
        <ext xmlns:x14="http://schemas.microsoft.com/office/spreadsheetml/2009/9/main" uri="{B025F937-C7B1-47D3-B67F-A62EFF666E3E}">
          <x14:id>{BEF63E99-CC07-4A2B-BC75-9C082C6E1999}</x14:id>
        </ext>
      </extLst>
    </cfRule>
    <cfRule type="dataBar" priority="3758">
      <dataBar showValue="0">
        <cfvo type="min"/>
        <cfvo type="max"/>
        <color rgb="FF638EC6"/>
      </dataBar>
      <extLst>
        <ext xmlns:x14="http://schemas.microsoft.com/office/spreadsheetml/2009/9/main" uri="{B025F937-C7B1-47D3-B67F-A62EFF666E3E}">
          <x14:id>{435D7AAB-319C-4CEF-9633-CCF3B178B06C}</x14:id>
        </ext>
      </extLst>
    </cfRule>
    <cfRule type="dataBar" priority="3759">
      <dataBar>
        <cfvo type="min"/>
        <cfvo type="max"/>
        <color theme="0" tint="-0.499984740745262"/>
      </dataBar>
      <extLst>
        <ext xmlns:x14="http://schemas.microsoft.com/office/spreadsheetml/2009/9/main" uri="{B025F937-C7B1-47D3-B67F-A62EFF666E3E}">
          <x14:id>{772811AA-655C-4351-A630-F059D9C31EC9}</x14:id>
        </ext>
      </extLst>
    </cfRule>
  </conditionalFormatting>
  <conditionalFormatting sqref="K2358 K2392">
    <cfRule type="dataBar" priority="2678">
      <dataBar showValue="0">
        <cfvo type="min"/>
        <cfvo type="max"/>
        <color rgb="FF638EC6"/>
      </dataBar>
      <extLst>
        <ext xmlns:x14="http://schemas.microsoft.com/office/spreadsheetml/2009/9/main" uri="{B025F937-C7B1-47D3-B67F-A62EFF666E3E}">
          <x14:id>{5705B967-315E-45D6-B008-AB744586DCCC}</x14:id>
        </ext>
      </extLst>
    </cfRule>
    <cfRule type="dataBar" priority="2676">
      <dataBar showValue="0">
        <cfvo type="min"/>
        <cfvo type="max"/>
        <color theme="0" tint="-0.34998626667073579"/>
      </dataBar>
      <extLst>
        <ext xmlns:x14="http://schemas.microsoft.com/office/spreadsheetml/2009/9/main" uri="{B025F937-C7B1-47D3-B67F-A62EFF666E3E}">
          <x14:id>{4D5DAE66-8C4D-4DA4-93EF-60C9D1D9E96B}</x14:id>
        </ext>
      </extLst>
    </cfRule>
    <cfRule type="dataBar" priority="2677">
      <dataBar>
        <cfvo type="min"/>
        <cfvo type="max"/>
        <color theme="0" tint="-0.34998626667073579"/>
      </dataBar>
      <extLst>
        <ext xmlns:x14="http://schemas.microsoft.com/office/spreadsheetml/2009/9/main" uri="{B025F937-C7B1-47D3-B67F-A62EFF666E3E}">
          <x14:id>{DEEBACDE-98FA-40B1-9788-93155B4AF72E}</x14:id>
        </ext>
      </extLst>
    </cfRule>
    <cfRule type="dataBar" priority="2679">
      <dataBar>
        <cfvo type="min"/>
        <cfvo type="max"/>
        <color theme="0" tint="-0.499984740745262"/>
      </dataBar>
      <extLst>
        <ext xmlns:x14="http://schemas.microsoft.com/office/spreadsheetml/2009/9/main" uri="{B025F937-C7B1-47D3-B67F-A62EFF666E3E}">
          <x14:id>{A306E653-F59F-4A89-B349-08B35D2D7BBC}</x14:id>
        </ext>
      </extLst>
    </cfRule>
  </conditionalFormatting>
  <conditionalFormatting sqref="K2464 K2453">
    <cfRule type="dataBar" priority="2007">
      <dataBar>
        <cfvo type="min"/>
        <cfvo type="max"/>
        <color theme="0" tint="-0.499984740745262"/>
      </dataBar>
      <extLst>
        <ext xmlns:x14="http://schemas.microsoft.com/office/spreadsheetml/2009/9/main" uri="{B025F937-C7B1-47D3-B67F-A62EFF666E3E}">
          <x14:id>{25B542E2-BAB9-47B6-9928-D4CDDC7F2D91}</x14:id>
        </ext>
      </extLst>
    </cfRule>
    <cfRule type="dataBar" priority="2006">
      <dataBar showValue="0">
        <cfvo type="min"/>
        <cfvo type="max"/>
        <color rgb="FF638EC6"/>
      </dataBar>
      <extLst>
        <ext xmlns:x14="http://schemas.microsoft.com/office/spreadsheetml/2009/9/main" uri="{B025F937-C7B1-47D3-B67F-A62EFF666E3E}">
          <x14:id>{2FDB2C07-8C10-4613-961E-7FCFB2ABF4C1}</x14:id>
        </ext>
      </extLst>
    </cfRule>
    <cfRule type="dataBar" priority="2005">
      <dataBar>
        <cfvo type="min"/>
        <cfvo type="max"/>
        <color theme="0" tint="-0.34998626667073579"/>
      </dataBar>
      <extLst>
        <ext xmlns:x14="http://schemas.microsoft.com/office/spreadsheetml/2009/9/main" uri="{B025F937-C7B1-47D3-B67F-A62EFF666E3E}">
          <x14:id>{D5787811-F78C-4C7F-AED2-50AA9A6AE31D}</x14:id>
        </ext>
      </extLst>
    </cfRule>
    <cfRule type="dataBar" priority="2004">
      <dataBar showValue="0">
        <cfvo type="min"/>
        <cfvo type="max"/>
        <color theme="0" tint="-0.34998626667073579"/>
      </dataBar>
      <extLst>
        <ext xmlns:x14="http://schemas.microsoft.com/office/spreadsheetml/2009/9/main" uri="{B025F937-C7B1-47D3-B67F-A62EFF666E3E}">
          <x14:id>{11287745-5585-4C21-90F0-21D546747996}</x14:id>
        </ext>
      </extLst>
    </cfRule>
  </conditionalFormatting>
  <conditionalFormatting sqref="K2472">
    <cfRule type="dataBar" priority="1998">
      <dataBar showValue="0">
        <cfvo type="min"/>
        <cfvo type="max"/>
        <color rgb="FF638EC6"/>
      </dataBar>
      <extLst>
        <ext xmlns:x14="http://schemas.microsoft.com/office/spreadsheetml/2009/9/main" uri="{B025F937-C7B1-47D3-B67F-A62EFF666E3E}">
          <x14:id>{A0701E1C-117C-4928-B584-A2E453A8BB50}</x14:id>
        </ext>
      </extLst>
    </cfRule>
    <cfRule type="dataBar" priority="1997">
      <dataBar>
        <cfvo type="min"/>
        <cfvo type="max"/>
        <color theme="0" tint="-0.34998626667073579"/>
      </dataBar>
      <extLst>
        <ext xmlns:x14="http://schemas.microsoft.com/office/spreadsheetml/2009/9/main" uri="{B025F937-C7B1-47D3-B67F-A62EFF666E3E}">
          <x14:id>{72F1B3CE-89CB-4FDE-B6CE-D0FE3B709C08}</x14:id>
        </ext>
      </extLst>
    </cfRule>
    <cfRule type="dataBar" priority="1996">
      <dataBar showValue="0">
        <cfvo type="min"/>
        <cfvo type="max"/>
        <color theme="0" tint="-0.34998626667073579"/>
      </dataBar>
      <extLst>
        <ext xmlns:x14="http://schemas.microsoft.com/office/spreadsheetml/2009/9/main" uri="{B025F937-C7B1-47D3-B67F-A62EFF666E3E}">
          <x14:id>{FF88BDA3-81A0-4982-B664-B01DE1DFA5E4}</x14:id>
        </ext>
      </extLst>
    </cfRule>
    <cfRule type="dataBar" priority="1999">
      <dataBar>
        <cfvo type="min"/>
        <cfvo type="max"/>
        <color theme="0" tint="-0.499984740745262"/>
      </dataBar>
      <extLst>
        <ext xmlns:x14="http://schemas.microsoft.com/office/spreadsheetml/2009/9/main" uri="{B025F937-C7B1-47D3-B67F-A62EFF666E3E}">
          <x14:id>{7B1D6A4C-4D6B-49C2-8B23-996E2F61D2AF}</x14:id>
        </ext>
      </extLst>
    </cfRule>
  </conditionalFormatting>
  <conditionalFormatting sqref="H12:H36">
    <cfRule type="dataBar" priority="1373">
      <dataBar showValue="0">
        <cfvo type="min"/>
        <cfvo type="max"/>
        <color theme="0" tint="-0.34998626667073579"/>
      </dataBar>
      <extLst>
        <ext xmlns:x14="http://schemas.microsoft.com/office/spreadsheetml/2009/9/main" uri="{B025F937-C7B1-47D3-B67F-A62EFF666E3E}">
          <x14:id>{886012B0-9738-4225-B5B8-CF3F9009DB5B}</x14:id>
        </ext>
      </extLst>
    </cfRule>
    <cfRule type="dataBar" priority="1374">
      <dataBar>
        <cfvo type="min"/>
        <cfvo type="max"/>
        <color theme="0" tint="-0.34998626667073579"/>
      </dataBar>
      <extLst>
        <ext xmlns:x14="http://schemas.microsoft.com/office/spreadsheetml/2009/9/main" uri="{B025F937-C7B1-47D3-B67F-A62EFF666E3E}">
          <x14:id>{5D09472A-82F6-47B0-B286-36584EEF0E8B}</x14:id>
        </ext>
      </extLst>
    </cfRule>
    <cfRule type="dataBar" priority="1375">
      <dataBar showValue="0">
        <cfvo type="min"/>
        <cfvo type="max"/>
        <color rgb="FF638EC6"/>
      </dataBar>
      <extLst>
        <ext xmlns:x14="http://schemas.microsoft.com/office/spreadsheetml/2009/9/main" uri="{B025F937-C7B1-47D3-B67F-A62EFF666E3E}">
          <x14:id>{27B80491-F53A-4BA3-8DE0-8B036541EFC5}</x14:id>
        </ext>
      </extLst>
    </cfRule>
    <cfRule type="dataBar" priority="1376">
      <dataBar>
        <cfvo type="min"/>
        <cfvo type="max"/>
        <color theme="0" tint="-0.499984740745262"/>
      </dataBar>
      <extLst>
        <ext xmlns:x14="http://schemas.microsoft.com/office/spreadsheetml/2009/9/main" uri="{B025F937-C7B1-47D3-B67F-A62EFF666E3E}">
          <x14:id>{FCA66F96-5AEE-43CC-9977-886D1B5CCF37}</x14:id>
        </ext>
      </extLst>
    </cfRule>
  </conditionalFormatting>
  <conditionalFormatting sqref="H38:H42">
    <cfRule type="dataBar" priority="1369">
      <dataBar showValue="0">
        <cfvo type="min"/>
        <cfvo type="max"/>
        <color theme="0" tint="-0.34998626667073579"/>
      </dataBar>
      <extLst>
        <ext xmlns:x14="http://schemas.microsoft.com/office/spreadsheetml/2009/9/main" uri="{B025F937-C7B1-47D3-B67F-A62EFF666E3E}">
          <x14:id>{105F844E-89C1-46D5-B1AD-6590F5B5FE77}</x14:id>
        </ext>
      </extLst>
    </cfRule>
    <cfRule type="dataBar" priority="1370">
      <dataBar>
        <cfvo type="min"/>
        <cfvo type="max"/>
        <color theme="0" tint="-0.34998626667073579"/>
      </dataBar>
      <extLst>
        <ext xmlns:x14="http://schemas.microsoft.com/office/spreadsheetml/2009/9/main" uri="{B025F937-C7B1-47D3-B67F-A62EFF666E3E}">
          <x14:id>{271A6B99-4921-4555-9A28-B171B579C8F8}</x14:id>
        </ext>
      </extLst>
    </cfRule>
    <cfRule type="dataBar" priority="1371">
      <dataBar showValue="0">
        <cfvo type="min"/>
        <cfvo type="max"/>
        <color rgb="FF638EC6"/>
      </dataBar>
      <extLst>
        <ext xmlns:x14="http://schemas.microsoft.com/office/spreadsheetml/2009/9/main" uri="{B025F937-C7B1-47D3-B67F-A62EFF666E3E}">
          <x14:id>{7B894D24-4E92-43ED-A393-ED040FE46DC5}</x14:id>
        </ext>
      </extLst>
    </cfRule>
    <cfRule type="dataBar" priority="1372">
      <dataBar>
        <cfvo type="min"/>
        <cfvo type="max"/>
        <color theme="0" tint="-0.499984740745262"/>
      </dataBar>
      <extLst>
        <ext xmlns:x14="http://schemas.microsoft.com/office/spreadsheetml/2009/9/main" uri="{B025F937-C7B1-47D3-B67F-A62EFF666E3E}">
          <x14:id>{8D4FDCB6-CDB3-4DB2-9AE7-13D14CD2C109}</x14:id>
        </ext>
      </extLst>
    </cfRule>
  </conditionalFormatting>
  <conditionalFormatting sqref="H44:H68">
    <cfRule type="dataBar" priority="1365">
      <dataBar showValue="0">
        <cfvo type="min"/>
        <cfvo type="max"/>
        <color theme="0" tint="-0.34998626667073579"/>
      </dataBar>
      <extLst>
        <ext xmlns:x14="http://schemas.microsoft.com/office/spreadsheetml/2009/9/main" uri="{B025F937-C7B1-47D3-B67F-A62EFF666E3E}">
          <x14:id>{D9964EA2-D4C0-4BE3-BC23-ED913F6701C0}</x14:id>
        </ext>
      </extLst>
    </cfRule>
    <cfRule type="dataBar" priority="1366">
      <dataBar>
        <cfvo type="min"/>
        <cfvo type="max"/>
        <color theme="0" tint="-0.34998626667073579"/>
      </dataBar>
      <extLst>
        <ext xmlns:x14="http://schemas.microsoft.com/office/spreadsheetml/2009/9/main" uri="{B025F937-C7B1-47D3-B67F-A62EFF666E3E}">
          <x14:id>{F3A347D0-D854-449D-AB11-8091717C691B}</x14:id>
        </ext>
      </extLst>
    </cfRule>
    <cfRule type="dataBar" priority="1367">
      <dataBar showValue="0">
        <cfvo type="min"/>
        <cfvo type="max"/>
        <color rgb="FF638EC6"/>
      </dataBar>
      <extLst>
        <ext xmlns:x14="http://schemas.microsoft.com/office/spreadsheetml/2009/9/main" uri="{B025F937-C7B1-47D3-B67F-A62EFF666E3E}">
          <x14:id>{DE2D3B51-E572-4CDB-BEE5-924BD3B89BF5}</x14:id>
        </ext>
      </extLst>
    </cfRule>
    <cfRule type="dataBar" priority="1368">
      <dataBar>
        <cfvo type="min"/>
        <cfvo type="max"/>
        <color theme="0" tint="-0.499984740745262"/>
      </dataBar>
      <extLst>
        <ext xmlns:x14="http://schemas.microsoft.com/office/spreadsheetml/2009/9/main" uri="{B025F937-C7B1-47D3-B67F-A62EFF666E3E}">
          <x14:id>{1073DACE-281F-4396-AAA3-F36D5D19A52C}</x14:id>
        </ext>
      </extLst>
    </cfRule>
  </conditionalFormatting>
  <conditionalFormatting sqref="H70:H83">
    <cfRule type="dataBar" priority="1361">
      <dataBar showValue="0">
        <cfvo type="min"/>
        <cfvo type="max"/>
        <color theme="0" tint="-0.34998626667073579"/>
      </dataBar>
      <extLst>
        <ext xmlns:x14="http://schemas.microsoft.com/office/spreadsheetml/2009/9/main" uri="{B025F937-C7B1-47D3-B67F-A62EFF666E3E}">
          <x14:id>{41C5D40F-7CF2-48C6-8118-573993E50D47}</x14:id>
        </ext>
      </extLst>
    </cfRule>
    <cfRule type="dataBar" priority="1362">
      <dataBar>
        <cfvo type="min"/>
        <cfvo type="max"/>
        <color theme="0" tint="-0.34998626667073579"/>
      </dataBar>
      <extLst>
        <ext xmlns:x14="http://schemas.microsoft.com/office/spreadsheetml/2009/9/main" uri="{B025F937-C7B1-47D3-B67F-A62EFF666E3E}">
          <x14:id>{AC022702-E39C-4E10-8C67-683EFE4D2A1D}</x14:id>
        </ext>
      </extLst>
    </cfRule>
    <cfRule type="dataBar" priority="1363">
      <dataBar showValue="0">
        <cfvo type="min"/>
        <cfvo type="max"/>
        <color rgb="FF638EC6"/>
      </dataBar>
      <extLst>
        <ext xmlns:x14="http://schemas.microsoft.com/office/spreadsheetml/2009/9/main" uri="{B025F937-C7B1-47D3-B67F-A62EFF666E3E}">
          <x14:id>{73435209-D831-4497-B312-2B88B0ACF8A4}</x14:id>
        </ext>
      </extLst>
    </cfRule>
    <cfRule type="dataBar" priority="1364">
      <dataBar>
        <cfvo type="min"/>
        <cfvo type="max"/>
        <color theme="0" tint="-0.499984740745262"/>
      </dataBar>
      <extLst>
        <ext xmlns:x14="http://schemas.microsoft.com/office/spreadsheetml/2009/9/main" uri="{B025F937-C7B1-47D3-B67F-A62EFF666E3E}">
          <x14:id>{299D3FD7-5BFC-4407-9630-ADC49B19C86F}</x14:id>
        </ext>
      </extLst>
    </cfRule>
  </conditionalFormatting>
  <conditionalFormatting sqref="H85:H89">
    <cfRule type="dataBar" priority="1357">
      <dataBar showValue="0">
        <cfvo type="min"/>
        <cfvo type="max"/>
        <color theme="0" tint="-0.34998626667073579"/>
      </dataBar>
      <extLst>
        <ext xmlns:x14="http://schemas.microsoft.com/office/spreadsheetml/2009/9/main" uri="{B025F937-C7B1-47D3-B67F-A62EFF666E3E}">
          <x14:id>{F2EA6E13-B320-430A-AB33-832C224D5385}</x14:id>
        </ext>
      </extLst>
    </cfRule>
    <cfRule type="dataBar" priority="1358">
      <dataBar>
        <cfvo type="min"/>
        <cfvo type="max"/>
        <color theme="0" tint="-0.34998626667073579"/>
      </dataBar>
      <extLst>
        <ext xmlns:x14="http://schemas.microsoft.com/office/spreadsheetml/2009/9/main" uri="{B025F937-C7B1-47D3-B67F-A62EFF666E3E}">
          <x14:id>{E757784E-CFA5-4071-8862-C498251A352C}</x14:id>
        </ext>
      </extLst>
    </cfRule>
    <cfRule type="dataBar" priority="1359">
      <dataBar showValue="0">
        <cfvo type="min"/>
        <cfvo type="max"/>
        <color rgb="FF638EC6"/>
      </dataBar>
      <extLst>
        <ext xmlns:x14="http://schemas.microsoft.com/office/spreadsheetml/2009/9/main" uri="{B025F937-C7B1-47D3-B67F-A62EFF666E3E}">
          <x14:id>{B044DCE5-945D-4FB5-8684-E0F6127F73D7}</x14:id>
        </ext>
      </extLst>
    </cfRule>
    <cfRule type="dataBar" priority="1360">
      <dataBar>
        <cfvo type="min"/>
        <cfvo type="max"/>
        <color theme="0" tint="-0.499984740745262"/>
      </dataBar>
      <extLst>
        <ext xmlns:x14="http://schemas.microsoft.com/office/spreadsheetml/2009/9/main" uri="{B025F937-C7B1-47D3-B67F-A62EFF666E3E}">
          <x14:id>{5CFC97B6-56A6-4AC0-B971-00209A085AF0}</x14:id>
        </ext>
      </extLst>
    </cfRule>
  </conditionalFormatting>
  <conditionalFormatting sqref="H91:H99">
    <cfRule type="dataBar" priority="1353">
      <dataBar showValue="0">
        <cfvo type="min"/>
        <cfvo type="max"/>
        <color theme="0" tint="-0.34998626667073579"/>
      </dataBar>
      <extLst>
        <ext xmlns:x14="http://schemas.microsoft.com/office/spreadsheetml/2009/9/main" uri="{B025F937-C7B1-47D3-B67F-A62EFF666E3E}">
          <x14:id>{CD0BB8CE-9B97-4E94-B230-CE69B755C5B0}</x14:id>
        </ext>
      </extLst>
    </cfRule>
    <cfRule type="dataBar" priority="1354">
      <dataBar>
        <cfvo type="min"/>
        <cfvo type="max"/>
        <color theme="0" tint="-0.34998626667073579"/>
      </dataBar>
      <extLst>
        <ext xmlns:x14="http://schemas.microsoft.com/office/spreadsheetml/2009/9/main" uri="{B025F937-C7B1-47D3-B67F-A62EFF666E3E}">
          <x14:id>{45522368-2A07-45B7-8CC7-40914448BAF2}</x14:id>
        </ext>
      </extLst>
    </cfRule>
    <cfRule type="dataBar" priority="1355">
      <dataBar showValue="0">
        <cfvo type="min"/>
        <cfvo type="max"/>
        <color rgb="FF638EC6"/>
      </dataBar>
      <extLst>
        <ext xmlns:x14="http://schemas.microsoft.com/office/spreadsheetml/2009/9/main" uri="{B025F937-C7B1-47D3-B67F-A62EFF666E3E}">
          <x14:id>{2B480A39-9043-442C-B784-98BBCCC6DE16}</x14:id>
        </ext>
      </extLst>
    </cfRule>
    <cfRule type="dataBar" priority="1356">
      <dataBar>
        <cfvo type="min"/>
        <cfvo type="max"/>
        <color theme="0" tint="-0.499984740745262"/>
      </dataBar>
      <extLst>
        <ext xmlns:x14="http://schemas.microsoft.com/office/spreadsheetml/2009/9/main" uri="{B025F937-C7B1-47D3-B67F-A62EFF666E3E}">
          <x14:id>{A9FBF1BF-C809-4BE2-B4C3-E75EBD69B764}</x14:id>
        </ext>
      </extLst>
    </cfRule>
  </conditionalFormatting>
  <conditionalFormatting sqref="H101:H114">
    <cfRule type="dataBar" priority="1349">
      <dataBar showValue="0">
        <cfvo type="min"/>
        <cfvo type="max"/>
        <color theme="0" tint="-0.34998626667073579"/>
      </dataBar>
      <extLst>
        <ext xmlns:x14="http://schemas.microsoft.com/office/spreadsheetml/2009/9/main" uri="{B025F937-C7B1-47D3-B67F-A62EFF666E3E}">
          <x14:id>{7DE38DC4-4CFA-4FB0-B1FD-6D1A592A642E}</x14:id>
        </ext>
      </extLst>
    </cfRule>
    <cfRule type="dataBar" priority="1350">
      <dataBar>
        <cfvo type="min"/>
        <cfvo type="max"/>
        <color theme="0" tint="-0.34998626667073579"/>
      </dataBar>
      <extLst>
        <ext xmlns:x14="http://schemas.microsoft.com/office/spreadsheetml/2009/9/main" uri="{B025F937-C7B1-47D3-B67F-A62EFF666E3E}">
          <x14:id>{D4EB193B-8B3B-4394-8877-441ACD289326}</x14:id>
        </ext>
      </extLst>
    </cfRule>
    <cfRule type="dataBar" priority="1351">
      <dataBar showValue="0">
        <cfvo type="min"/>
        <cfvo type="max"/>
        <color rgb="FF638EC6"/>
      </dataBar>
      <extLst>
        <ext xmlns:x14="http://schemas.microsoft.com/office/spreadsheetml/2009/9/main" uri="{B025F937-C7B1-47D3-B67F-A62EFF666E3E}">
          <x14:id>{085C2B7F-FCBF-4E32-966A-B8096C899A92}</x14:id>
        </ext>
      </extLst>
    </cfRule>
    <cfRule type="dataBar" priority="1352">
      <dataBar>
        <cfvo type="min"/>
        <cfvo type="max"/>
        <color theme="0" tint="-0.499984740745262"/>
      </dataBar>
      <extLst>
        <ext xmlns:x14="http://schemas.microsoft.com/office/spreadsheetml/2009/9/main" uri="{B025F937-C7B1-47D3-B67F-A62EFF666E3E}">
          <x14:id>{DB8E0F1E-CE42-4E6C-88CB-1BAEE7487D91}</x14:id>
        </ext>
      </extLst>
    </cfRule>
  </conditionalFormatting>
  <conditionalFormatting sqref="H116:H129">
    <cfRule type="dataBar" priority="1345">
      <dataBar showValue="0">
        <cfvo type="min"/>
        <cfvo type="max"/>
        <color theme="0" tint="-0.34998626667073579"/>
      </dataBar>
      <extLst>
        <ext xmlns:x14="http://schemas.microsoft.com/office/spreadsheetml/2009/9/main" uri="{B025F937-C7B1-47D3-B67F-A62EFF666E3E}">
          <x14:id>{71799DEF-DF85-4BD1-89EF-533B347A72D5}</x14:id>
        </ext>
      </extLst>
    </cfRule>
    <cfRule type="dataBar" priority="1346">
      <dataBar>
        <cfvo type="min"/>
        <cfvo type="max"/>
        <color theme="0" tint="-0.34998626667073579"/>
      </dataBar>
      <extLst>
        <ext xmlns:x14="http://schemas.microsoft.com/office/spreadsheetml/2009/9/main" uri="{B025F937-C7B1-47D3-B67F-A62EFF666E3E}">
          <x14:id>{CF2D331C-E18A-4093-856E-69C34ABC95A8}</x14:id>
        </ext>
      </extLst>
    </cfRule>
    <cfRule type="dataBar" priority="1347">
      <dataBar showValue="0">
        <cfvo type="min"/>
        <cfvo type="max"/>
        <color rgb="FF638EC6"/>
      </dataBar>
      <extLst>
        <ext xmlns:x14="http://schemas.microsoft.com/office/spreadsheetml/2009/9/main" uri="{B025F937-C7B1-47D3-B67F-A62EFF666E3E}">
          <x14:id>{FE083990-C219-4D34-94F1-3B5397DE9F75}</x14:id>
        </ext>
      </extLst>
    </cfRule>
    <cfRule type="dataBar" priority="1348">
      <dataBar>
        <cfvo type="min"/>
        <cfvo type="max"/>
        <color theme="0" tint="-0.499984740745262"/>
      </dataBar>
      <extLst>
        <ext xmlns:x14="http://schemas.microsoft.com/office/spreadsheetml/2009/9/main" uri="{B025F937-C7B1-47D3-B67F-A62EFF666E3E}">
          <x14:id>{36A0B6B9-B849-4FE3-8038-6C810CAFC6B3}</x14:id>
        </ext>
      </extLst>
    </cfRule>
  </conditionalFormatting>
  <conditionalFormatting sqref="H131:H167">
    <cfRule type="dataBar" priority="1341">
      <dataBar showValue="0">
        <cfvo type="min"/>
        <cfvo type="max"/>
        <color theme="0" tint="-0.34998626667073579"/>
      </dataBar>
      <extLst>
        <ext xmlns:x14="http://schemas.microsoft.com/office/spreadsheetml/2009/9/main" uri="{B025F937-C7B1-47D3-B67F-A62EFF666E3E}">
          <x14:id>{A6D03D46-38C3-42A7-8CD3-253A6CDBA48B}</x14:id>
        </ext>
      </extLst>
    </cfRule>
    <cfRule type="dataBar" priority="1342">
      <dataBar>
        <cfvo type="min"/>
        <cfvo type="max"/>
        <color theme="0" tint="-0.34998626667073579"/>
      </dataBar>
      <extLst>
        <ext xmlns:x14="http://schemas.microsoft.com/office/spreadsheetml/2009/9/main" uri="{B025F937-C7B1-47D3-B67F-A62EFF666E3E}">
          <x14:id>{E319D0AD-3DEA-42FC-9EC6-05C9F468AF9C}</x14:id>
        </ext>
      </extLst>
    </cfRule>
    <cfRule type="dataBar" priority="1343">
      <dataBar showValue="0">
        <cfvo type="min"/>
        <cfvo type="max"/>
        <color rgb="FF638EC6"/>
      </dataBar>
      <extLst>
        <ext xmlns:x14="http://schemas.microsoft.com/office/spreadsheetml/2009/9/main" uri="{B025F937-C7B1-47D3-B67F-A62EFF666E3E}">
          <x14:id>{E1AB69E4-29F2-499F-87A3-F3FE8C47A8DA}</x14:id>
        </ext>
      </extLst>
    </cfRule>
    <cfRule type="dataBar" priority="1344">
      <dataBar>
        <cfvo type="min"/>
        <cfvo type="max"/>
        <color theme="0" tint="-0.499984740745262"/>
      </dataBar>
      <extLst>
        <ext xmlns:x14="http://schemas.microsoft.com/office/spreadsheetml/2009/9/main" uri="{B025F937-C7B1-47D3-B67F-A62EFF666E3E}">
          <x14:id>{9DB20FDE-09F7-4E3E-93DF-272721890260}</x14:id>
        </ext>
      </extLst>
    </cfRule>
  </conditionalFormatting>
  <conditionalFormatting sqref="H169:H203">
    <cfRule type="dataBar" priority="1337">
      <dataBar showValue="0">
        <cfvo type="min"/>
        <cfvo type="max"/>
        <color theme="0" tint="-0.34998626667073579"/>
      </dataBar>
      <extLst>
        <ext xmlns:x14="http://schemas.microsoft.com/office/spreadsheetml/2009/9/main" uri="{B025F937-C7B1-47D3-B67F-A62EFF666E3E}">
          <x14:id>{3A888533-37C0-4135-8D83-6D855A1F8EE6}</x14:id>
        </ext>
      </extLst>
    </cfRule>
    <cfRule type="dataBar" priority="1338">
      <dataBar>
        <cfvo type="min"/>
        <cfvo type="max"/>
        <color theme="0" tint="-0.34998626667073579"/>
      </dataBar>
      <extLst>
        <ext xmlns:x14="http://schemas.microsoft.com/office/spreadsheetml/2009/9/main" uri="{B025F937-C7B1-47D3-B67F-A62EFF666E3E}">
          <x14:id>{AE7B17E8-A240-46CD-A750-25E30213C915}</x14:id>
        </ext>
      </extLst>
    </cfRule>
    <cfRule type="dataBar" priority="1339">
      <dataBar showValue="0">
        <cfvo type="min"/>
        <cfvo type="max"/>
        <color rgb="FF638EC6"/>
      </dataBar>
      <extLst>
        <ext xmlns:x14="http://schemas.microsoft.com/office/spreadsheetml/2009/9/main" uri="{B025F937-C7B1-47D3-B67F-A62EFF666E3E}">
          <x14:id>{38839881-FE18-4F93-BF07-BED97BFC2813}</x14:id>
        </ext>
      </extLst>
    </cfRule>
    <cfRule type="dataBar" priority="1340">
      <dataBar>
        <cfvo type="min"/>
        <cfvo type="max"/>
        <color theme="0" tint="-0.499984740745262"/>
      </dataBar>
      <extLst>
        <ext xmlns:x14="http://schemas.microsoft.com/office/spreadsheetml/2009/9/main" uri="{B025F937-C7B1-47D3-B67F-A62EFF666E3E}">
          <x14:id>{63A60302-C8C2-40D0-A4F3-8B0D47EF48CB}</x14:id>
        </ext>
      </extLst>
    </cfRule>
  </conditionalFormatting>
  <conditionalFormatting sqref="H205:H263">
    <cfRule type="dataBar" priority="1333">
      <dataBar showValue="0">
        <cfvo type="min"/>
        <cfvo type="max"/>
        <color theme="0" tint="-0.34998626667073579"/>
      </dataBar>
      <extLst>
        <ext xmlns:x14="http://schemas.microsoft.com/office/spreadsheetml/2009/9/main" uri="{B025F937-C7B1-47D3-B67F-A62EFF666E3E}">
          <x14:id>{3E945624-E83C-429C-AE29-1CE68F967397}</x14:id>
        </ext>
      </extLst>
    </cfRule>
    <cfRule type="dataBar" priority="1334">
      <dataBar>
        <cfvo type="min"/>
        <cfvo type="max"/>
        <color theme="0" tint="-0.34998626667073579"/>
      </dataBar>
      <extLst>
        <ext xmlns:x14="http://schemas.microsoft.com/office/spreadsheetml/2009/9/main" uri="{B025F937-C7B1-47D3-B67F-A62EFF666E3E}">
          <x14:id>{DD2EE8F7-FAF9-4101-ACFC-28898DDFAE34}</x14:id>
        </ext>
      </extLst>
    </cfRule>
    <cfRule type="dataBar" priority="1335">
      <dataBar showValue="0">
        <cfvo type="min"/>
        <cfvo type="max"/>
        <color rgb="FF638EC6"/>
      </dataBar>
      <extLst>
        <ext xmlns:x14="http://schemas.microsoft.com/office/spreadsheetml/2009/9/main" uri="{B025F937-C7B1-47D3-B67F-A62EFF666E3E}">
          <x14:id>{7055E775-0CD2-4F2B-B8D8-B27A38EA2CA2}</x14:id>
        </ext>
      </extLst>
    </cfRule>
    <cfRule type="dataBar" priority="1336">
      <dataBar>
        <cfvo type="min"/>
        <cfvo type="max"/>
        <color theme="0" tint="-0.499984740745262"/>
      </dataBar>
      <extLst>
        <ext xmlns:x14="http://schemas.microsoft.com/office/spreadsheetml/2009/9/main" uri="{B025F937-C7B1-47D3-B67F-A62EFF666E3E}">
          <x14:id>{F152EDCC-683B-45F8-8363-2C10E1B44D59}</x14:id>
        </ext>
      </extLst>
    </cfRule>
  </conditionalFormatting>
  <conditionalFormatting sqref="H265">
    <cfRule type="dataBar" priority="1329">
      <dataBar showValue="0">
        <cfvo type="min"/>
        <cfvo type="max"/>
        <color theme="0" tint="-0.34998626667073579"/>
      </dataBar>
      <extLst>
        <ext xmlns:x14="http://schemas.microsoft.com/office/spreadsheetml/2009/9/main" uri="{B025F937-C7B1-47D3-B67F-A62EFF666E3E}">
          <x14:id>{44BB8598-D6C8-4997-9A1C-C0A8BA38CD3C}</x14:id>
        </ext>
      </extLst>
    </cfRule>
    <cfRule type="dataBar" priority="1330">
      <dataBar>
        <cfvo type="min"/>
        <cfvo type="max"/>
        <color theme="0" tint="-0.34998626667073579"/>
      </dataBar>
      <extLst>
        <ext xmlns:x14="http://schemas.microsoft.com/office/spreadsheetml/2009/9/main" uri="{B025F937-C7B1-47D3-B67F-A62EFF666E3E}">
          <x14:id>{12F10803-76A4-4862-8617-26374EFBA7FF}</x14:id>
        </ext>
      </extLst>
    </cfRule>
    <cfRule type="dataBar" priority="1331">
      <dataBar showValue="0">
        <cfvo type="min"/>
        <cfvo type="max"/>
        <color rgb="FF638EC6"/>
      </dataBar>
      <extLst>
        <ext xmlns:x14="http://schemas.microsoft.com/office/spreadsheetml/2009/9/main" uri="{B025F937-C7B1-47D3-B67F-A62EFF666E3E}">
          <x14:id>{DC66FDAB-C7D5-4A4A-84D9-A4800AD8644C}</x14:id>
        </ext>
      </extLst>
    </cfRule>
    <cfRule type="dataBar" priority="1332">
      <dataBar>
        <cfvo type="min"/>
        <cfvo type="max"/>
        <color theme="0" tint="-0.499984740745262"/>
      </dataBar>
      <extLst>
        <ext xmlns:x14="http://schemas.microsoft.com/office/spreadsheetml/2009/9/main" uri="{B025F937-C7B1-47D3-B67F-A62EFF666E3E}">
          <x14:id>{B4D4E1BD-94F9-4F50-93B6-4E50C2689467}</x14:id>
        </ext>
      </extLst>
    </cfRule>
  </conditionalFormatting>
  <conditionalFormatting sqref="H267:H270">
    <cfRule type="dataBar" priority="1325">
      <dataBar showValue="0">
        <cfvo type="min"/>
        <cfvo type="max"/>
        <color theme="0" tint="-0.34998626667073579"/>
      </dataBar>
      <extLst>
        <ext xmlns:x14="http://schemas.microsoft.com/office/spreadsheetml/2009/9/main" uri="{B025F937-C7B1-47D3-B67F-A62EFF666E3E}">
          <x14:id>{7AA1BC04-D161-4760-847B-7FA7E899DB7E}</x14:id>
        </ext>
      </extLst>
    </cfRule>
    <cfRule type="dataBar" priority="1326">
      <dataBar>
        <cfvo type="min"/>
        <cfvo type="max"/>
        <color theme="0" tint="-0.34998626667073579"/>
      </dataBar>
      <extLst>
        <ext xmlns:x14="http://schemas.microsoft.com/office/spreadsheetml/2009/9/main" uri="{B025F937-C7B1-47D3-B67F-A62EFF666E3E}">
          <x14:id>{130F3208-68EF-4042-8C68-2FAEA7161F38}</x14:id>
        </ext>
      </extLst>
    </cfRule>
    <cfRule type="dataBar" priority="1327">
      <dataBar showValue="0">
        <cfvo type="min"/>
        <cfvo type="max"/>
        <color rgb="FF638EC6"/>
      </dataBar>
      <extLst>
        <ext xmlns:x14="http://schemas.microsoft.com/office/spreadsheetml/2009/9/main" uri="{B025F937-C7B1-47D3-B67F-A62EFF666E3E}">
          <x14:id>{4276BDB8-D75B-4D74-9063-61F921A588A8}</x14:id>
        </ext>
      </extLst>
    </cfRule>
    <cfRule type="dataBar" priority="1328">
      <dataBar>
        <cfvo type="min"/>
        <cfvo type="max"/>
        <color theme="0" tint="-0.499984740745262"/>
      </dataBar>
      <extLst>
        <ext xmlns:x14="http://schemas.microsoft.com/office/spreadsheetml/2009/9/main" uri="{B025F937-C7B1-47D3-B67F-A62EFF666E3E}">
          <x14:id>{E57F4DFD-47B3-4A16-85FD-6CD75366D4CA}</x14:id>
        </ext>
      </extLst>
    </cfRule>
  </conditionalFormatting>
  <conditionalFormatting sqref="H272:H294">
    <cfRule type="dataBar" priority="1321">
      <dataBar showValue="0">
        <cfvo type="min"/>
        <cfvo type="max"/>
        <color theme="0" tint="-0.34998626667073579"/>
      </dataBar>
      <extLst>
        <ext xmlns:x14="http://schemas.microsoft.com/office/spreadsheetml/2009/9/main" uri="{B025F937-C7B1-47D3-B67F-A62EFF666E3E}">
          <x14:id>{DC0BFE50-8CC0-4C08-A693-129DBCA1E0F1}</x14:id>
        </ext>
      </extLst>
    </cfRule>
    <cfRule type="dataBar" priority="1322">
      <dataBar>
        <cfvo type="min"/>
        <cfvo type="max"/>
        <color theme="0" tint="-0.34998626667073579"/>
      </dataBar>
      <extLst>
        <ext xmlns:x14="http://schemas.microsoft.com/office/spreadsheetml/2009/9/main" uri="{B025F937-C7B1-47D3-B67F-A62EFF666E3E}">
          <x14:id>{16E47BC5-0D55-4849-B248-5EBE47F4739F}</x14:id>
        </ext>
      </extLst>
    </cfRule>
    <cfRule type="dataBar" priority="1323">
      <dataBar showValue="0">
        <cfvo type="min"/>
        <cfvo type="max"/>
        <color rgb="FF638EC6"/>
      </dataBar>
      <extLst>
        <ext xmlns:x14="http://schemas.microsoft.com/office/spreadsheetml/2009/9/main" uri="{B025F937-C7B1-47D3-B67F-A62EFF666E3E}">
          <x14:id>{0DD97267-E11E-4F0E-B7BB-9E3B0A9456C8}</x14:id>
        </ext>
      </extLst>
    </cfRule>
    <cfRule type="dataBar" priority="1324">
      <dataBar>
        <cfvo type="min"/>
        <cfvo type="max"/>
        <color theme="0" tint="-0.499984740745262"/>
      </dataBar>
      <extLst>
        <ext xmlns:x14="http://schemas.microsoft.com/office/spreadsheetml/2009/9/main" uri="{B025F937-C7B1-47D3-B67F-A62EFF666E3E}">
          <x14:id>{CEDABAB6-398C-4F83-A8D8-4F65F0507DC4}</x14:id>
        </ext>
      </extLst>
    </cfRule>
  </conditionalFormatting>
  <conditionalFormatting sqref="H296:H306">
    <cfRule type="dataBar" priority="1317">
      <dataBar showValue="0">
        <cfvo type="min"/>
        <cfvo type="max"/>
        <color theme="0" tint="-0.34998626667073579"/>
      </dataBar>
      <extLst>
        <ext xmlns:x14="http://schemas.microsoft.com/office/spreadsheetml/2009/9/main" uri="{B025F937-C7B1-47D3-B67F-A62EFF666E3E}">
          <x14:id>{7E977275-425E-4038-A6D9-4DC47251A3B7}</x14:id>
        </ext>
      </extLst>
    </cfRule>
    <cfRule type="dataBar" priority="1318">
      <dataBar>
        <cfvo type="min"/>
        <cfvo type="max"/>
        <color theme="0" tint="-0.34998626667073579"/>
      </dataBar>
      <extLst>
        <ext xmlns:x14="http://schemas.microsoft.com/office/spreadsheetml/2009/9/main" uri="{B025F937-C7B1-47D3-B67F-A62EFF666E3E}">
          <x14:id>{E2602DB1-2198-40FB-B5F1-A32FBB93FB20}</x14:id>
        </ext>
      </extLst>
    </cfRule>
    <cfRule type="dataBar" priority="1319">
      <dataBar showValue="0">
        <cfvo type="min"/>
        <cfvo type="max"/>
        <color rgb="FF638EC6"/>
      </dataBar>
      <extLst>
        <ext xmlns:x14="http://schemas.microsoft.com/office/spreadsheetml/2009/9/main" uri="{B025F937-C7B1-47D3-B67F-A62EFF666E3E}">
          <x14:id>{39A830A4-7EC6-46A9-A3E4-B1C6AB4F09F1}</x14:id>
        </ext>
      </extLst>
    </cfRule>
    <cfRule type="dataBar" priority="1320">
      <dataBar>
        <cfvo type="min"/>
        <cfvo type="max"/>
        <color theme="0" tint="-0.499984740745262"/>
      </dataBar>
      <extLst>
        <ext xmlns:x14="http://schemas.microsoft.com/office/spreadsheetml/2009/9/main" uri="{B025F937-C7B1-47D3-B67F-A62EFF666E3E}">
          <x14:id>{E6D2C9CB-E83B-4030-8693-553F18690384}</x14:id>
        </ext>
      </extLst>
    </cfRule>
  </conditionalFormatting>
  <conditionalFormatting sqref="H308:H319">
    <cfRule type="dataBar" priority="1313">
      <dataBar showValue="0">
        <cfvo type="min"/>
        <cfvo type="max"/>
        <color theme="0" tint="-0.34998626667073579"/>
      </dataBar>
      <extLst>
        <ext xmlns:x14="http://schemas.microsoft.com/office/spreadsheetml/2009/9/main" uri="{B025F937-C7B1-47D3-B67F-A62EFF666E3E}">
          <x14:id>{3BF862A3-A8D8-420F-8C51-494A40DA708C}</x14:id>
        </ext>
      </extLst>
    </cfRule>
    <cfRule type="dataBar" priority="1314">
      <dataBar>
        <cfvo type="min"/>
        <cfvo type="max"/>
        <color theme="0" tint="-0.34998626667073579"/>
      </dataBar>
      <extLst>
        <ext xmlns:x14="http://schemas.microsoft.com/office/spreadsheetml/2009/9/main" uri="{B025F937-C7B1-47D3-B67F-A62EFF666E3E}">
          <x14:id>{6957A246-5092-4DAB-8CA2-7FD0C11AFB04}</x14:id>
        </ext>
      </extLst>
    </cfRule>
    <cfRule type="dataBar" priority="1315">
      <dataBar showValue="0">
        <cfvo type="min"/>
        <cfvo type="max"/>
        <color rgb="FF638EC6"/>
      </dataBar>
      <extLst>
        <ext xmlns:x14="http://schemas.microsoft.com/office/spreadsheetml/2009/9/main" uri="{B025F937-C7B1-47D3-B67F-A62EFF666E3E}">
          <x14:id>{802B057B-BED4-4164-80E1-C6A4D042D32A}</x14:id>
        </ext>
      </extLst>
    </cfRule>
    <cfRule type="dataBar" priority="1316">
      <dataBar>
        <cfvo type="min"/>
        <cfvo type="max"/>
        <color theme="0" tint="-0.499984740745262"/>
      </dataBar>
      <extLst>
        <ext xmlns:x14="http://schemas.microsoft.com/office/spreadsheetml/2009/9/main" uri="{B025F937-C7B1-47D3-B67F-A62EFF666E3E}">
          <x14:id>{163B409C-6542-49DB-B2A0-F2D95775CF3D}</x14:id>
        </ext>
      </extLst>
    </cfRule>
  </conditionalFormatting>
  <conditionalFormatting sqref="H321:H329">
    <cfRule type="dataBar" priority="1309">
      <dataBar showValue="0">
        <cfvo type="min"/>
        <cfvo type="max"/>
        <color theme="0" tint="-0.34998626667073579"/>
      </dataBar>
      <extLst>
        <ext xmlns:x14="http://schemas.microsoft.com/office/spreadsheetml/2009/9/main" uri="{B025F937-C7B1-47D3-B67F-A62EFF666E3E}">
          <x14:id>{04AE0491-1004-4C77-8A59-2ACE27ECB7B0}</x14:id>
        </ext>
      </extLst>
    </cfRule>
    <cfRule type="dataBar" priority="1310">
      <dataBar>
        <cfvo type="min"/>
        <cfvo type="max"/>
        <color theme="0" tint="-0.34998626667073579"/>
      </dataBar>
      <extLst>
        <ext xmlns:x14="http://schemas.microsoft.com/office/spreadsheetml/2009/9/main" uri="{B025F937-C7B1-47D3-B67F-A62EFF666E3E}">
          <x14:id>{82678C45-0042-40FF-9660-1BEC7E279BAE}</x14:id>
        </ext>
      </extLst>
    </cfRule>
    <cfRule type="dataBar" priority="1311">
      <dataBar showValue="0">
        <cfvo type="min"/>
        <cfvo type="max"/>
        <color rgb="FF638EC6"/>
      </dataBar>
      <extLst>
        <ext xmlns:x14="http://schemas.microsoft.com/office/spreadsheetml/2009/9/main" uri="{B025F937-C7B1-47D3-B67F-A62EFF666E3E}">
          <x14:id>{04210314-D260-4553-B912-3BF4C79D47C7}</x14:id>
        </ext>
      </extLst>
    </cfRule>
    <cfRule type="dataBar" priority="1312">
      <dataBar>
        <cfvo type="min"/>
        <cfvo type="max"/>
        <color theme="0" tint="-0.499984740745262"/>
      </dataBar>
      <extLst>
        <ext xmlns:x14="http://schemas.microsoft.com/office/spreadsheetml/2009/9/main" uri="{B025F937-C7B1-47D3-B67F-A62EFF666E3E}">
          <x14:id>{088DB002-4631-44EE-A795-853B18BEA60A}</x14:id>
        </ext>
      </extLst>
    </cfRule>
  </conditionalFormatting>
  <conditionalFormatting sqref="H331:H334">
    <cfRule type="dataBar" priority="1305">
      <dataBar showValue="0">
        <cfvo type="min"/>
        <cfvo type="max"/>
        <color theme="0" tint="-0.34998626667073579"/>
      </dataBar>
      <extLst>
        <ext xmlns:x14="http://schemas.microsoft.com/office/spreadsheetml/2009/9/main" uri="{B025F937-C7B1-47D3-B67F-A62EFF666E3E}">
          <x14:id>{E0FC74D0-1120-4416-A67D-1A20636EC3BE}</x14:id>
        </ext>
      </extLst>
    </cfRule>
    <cfRule type="dataBar" priority="1306">
      <dataBar>
        <cfvo type="min"/>
        <cfvo type="max"/>
        <color theme="0" tint="-0.34998626667073579"/>
      </dataBar>
      <extLst>
        <ext xmlns:x14="http://schemas.microsoft.com/office/spreadsheetml/2009/9/main" uri="{B025F937-C7B1-47D3-B67F-A62EFF666E3E}">
          <x14:id>{33E62A35-7C85-4169-B7D0-16CA7ADD5B6A}</x14:id>
        </ext>
      </extLst>
    </cfRule>
    <cfRule type="dataBar" priority="1307">
      <dataBar showValue="0">
        <cfvo type="min"/>
        <cfvo type="max"/>
        <color rgb="FF638EC6"/>
      </dataBar>
      <extLst>
        <ext xmlns:x14="http://schemas.microsoft.com/office/spreadsheetml/2009/9/main" uri="{B025F937-C7B1-47D3-B67F-A62EFF666E3E}">
          <x14:id>{97EC0ED2-6DBC-4214-8592-795692940A85}</x14:id>
        </ext>
      </extLst>
    </cfRule>
    <cfRule type="dataBar" priority="1308">
      <dataBar>
        <cfvo type="min"/>
        <cfvo type="max"/>
        <color theme="0" tint="-0.499984740745262"/>
      </dataBar>
      <extLst>
        <ext xmlns:x14="http://schemas.microsoft.com/office/spreadsheetml/2009/9/main" uri="{B025F937-C7B1-47D3-B67F-A62EFF666E3E}">
          <x14:id>{AA3CD4D8-65D7-4BFB-B95D-180B2C3E8ADE}</x14:id>
        </ext>
      </extLst>
    </cfRule>
  </conditionalFormatting>
  <conditionalFormatting sqref="H336:H351">
    <cfRule type="dataBar" priority="1301">
      <dataBar showValue="0">
        <cfvo type="min"/>
        <cfvo type="max"/>
        <color theme="0" tint="-0.34998626667073579"/>
      </dataBar>
      <extLst>
        <ext xmlns:x14="http://schemas.microsoft.com/office/spreadsheetml/2009/9/main" uri="{B025F937-C7B1-47D3-B67F-A62EFF666E3E}">
          <x14:id>{AEC0BD6E-42A1-4B65-8974-10C869C1448D}</x14:id>
        </ext>
      </extLst>
    </cfRule>
    <cfRule type="dataBar" priority="1302">
      <dataBar>
        <cfvo type="min"/>
        <cfvo type="max"/>
        <color theme="0" tint="-0.34998626667073579"/>
      </dataBar>
      <extLst>
        <ext xmlns:x14="http://schemas.microsoft.com/office/spreadsheetml/2009/9/main" uri="{B025F937-C7B1-47D3-B67F-A62EFF666E3E}">
          <x14:id>{6E73E468-F2B8-4E5A-8AD2-A2D36B657047}</x14:id>
        </ext>
      </extLst>
    </cfRule>
    <cfRule type="dataBar" priority="1303">
      <dataBar showValue="0">
        <cfvo type="min"/>
        <cfvo type="max"/>
        <color rgb="FF638EC6"/>
      </dataBar>
      <extLst>
        <ext xmlns:x14="http://schemas.microsoft.com/office/spreadsheetml/2009/9/main" uri="{B025F937-C7B1-47D3-B67F-A62EFF666E3E}">
          <x14:id>{457DCE8F-C17E-4D6F-AC83-12F954E1B478}</x14:id>
        </ext>
      </extLst>
    </cfRule>
    <cfRule type="dataBar" priority="1304">
      <dataBar>
        <cfvo type="min"/>
        <cfvo type="max"/>
        <color theme="0" tint="-0.499984740745262"/>
      </dataBar>
      <extLst>
        <ext xmlns:x14="http://schemas.microsoft.com/office/spreadsheetml/2009/9/main" uri="{B025F937-C7B1-47D3-B67F-A62EFF666E3E}">
          <x14:id>{E226F5A2-B3EB-484A-824F-1AF59D562392}</x14:id>
        </ext>
      </extLst>
    </cfRule>
  </conditionalFormatting>
  <conditionalFormatting sqref="H353:H367">
    <cfRule type="dataBar" priority="1297">
      <dataBar showValue="0">
        <cfvo type="min"/>
        <cfvo type="max"/>
        <color theme="0" tint="-0.34998626667073579"/>
      </dataBar>
      <extLst>
        <ext xmlns:x14="http://schemas.microsoft.com/office/spreadsheetml/2009/9/main" uri="{B025F937-C7B1-47D3-B67F-A62EFF666E3E}">
          <x14:id>{CB25C9D5-5EFD-4B2F-B61E-EFB535EEAA63}</x14:id>
        </ext>
      </extLst>
    </cfRule>
    <cfRule type="dataBar" priority="1298">
      <dataBar>
        <cfvo type="min"/>
        <cfvo type="max"/>
        <color theme="0" tint="-0.34998626667073579"/>
      </dataBar>
      <extLst>
        <ext xmlns:x14="http://schemas.microsoft.com/office/spreadsheetml/2009/9/main" uri="{B025F937-C7B1-47D3-B67F-A62EFF666E3E}">
          <x14:id>{D46B41A2-D291-4E2C-BC5C-E406A2A53018}</x14:id>
        </ext>
      </extLst>
    </cfRule>
    <cfRule type="dataBar" priority="1299">
      <dataBar showValue="0">
        <cfvo type="min"/>
        <cfvo type="max"/>
        <color rgb="FF638EC6"/>
      </dataBar>
      <extLst>
        <ext xmlns:x14="http://schemas.microsoft.com/office/spreadsheetml/2009/9/main" uri="{B025F937-C7B1-47D3-B67F-A62EFF666E3E}">
          <x14:id>{BA10253D-C32D-4C55-A9E0-BEC0C2A9293E}</x14:id>
        </ext>
      </extLst>
    </cfRule>
    <cfRule type="dataBar" priority="1300">
      <dataBar>
        <cfvo type="min"/>
        <cfvo type="max"/>
        <color theme="0" tint="-0.499984740745262"/>
      </dataBar>
      <extLst>
        <ext xmlns:x14="http://schemas.microsoft.com/office/spreadsheetml/2009/9/main" uri="{B025F937-C7B1-47D3-B67F-A62EFF666E3E}">
          <x14:id>{40FF37F3-A31C-4D69-B7A5-14736B4A1603}</x14:id>
        </ext>
      </extLst>
    </cfRule>
  </conditionalFormatting>
  <conditionalFormatting sqref="H369:H371">
    <cfRule type="dataBar" priority="1293">
      <dataBar showValue="0">
        <cfvo type="min"/>
        <cfvo type="max"/>
        <color theme="0" tint="-0.34998626667073579"/>
      </dataBar>
      <extLst>
        <ext xmlns:x14="http://schemas.microsoft.com/office/spreadsheetml/2009/9/main" uri="{B025F937-C7B1-47D3-B67F-A62EFF666E3E}">
          <x14:id>{E997724B-0F49-4FAF-87B7-0E0511DC4C72}</x14:id>
        </ext>
      </extLst>
    </cfRule>
    <cfRule type="dataBar" priority="1294">
      <dataBar>
        <cfvo type="min"/>
        <cfvo type="max"/>
        <color theme="0" tint="-0.34998626667073579"/>
      </dataBar>
      <extLst>
        <ext xmlns:x14="http://schemas.microsoft.com/office/spreadsheetml/2009/9/main" uri="{B025F937-C7B1-47D3-B67F-A62EFF666E3E}">
          <x14:id>{EAC9B504-B6D1-4CD1-A57A-992EA86820C8}</x14:id>
        </ext>
      </extLst>
    </cfRule>
    <cfRule type="dataBar" priority="1295">
      <dataBar showValue="0">
        <cfvo type="min"/>
        <cfvo type="max"/>
        <color rgb="FF638EC6"/>
      </dataBar>
      <extLst>
        <ext xmlns:x14="http://schemas.microsoft.com/office/spreadsheetml/2009/9/main" uri="{B025F937-C7B1-47D3-B67F-A62EFF666E3E}">
          <x14:id>{D3571F42-565C-4F8E-9E96-ED6BFFFFB339}</x14:id>
        </ext>
      </extLst>
    </cfRule>
    <cfRule type="dataBar" priority="1296">
      <dataBar>
        <cfvo type="min"/>
        <cfvo type="max"/>
        <color theme="0" tint="-0.499984740745262"/>
      </dataBar>
      <extLst>
        <ext xmlns:x14="http://schemas.microsoft.com/office/spreadsheetml/2009/9/main" uri="{B025F937-C7B1-47D3-B67F-A62EFF666E3E}">
          <x14:id>{C0C5FD1D-EFFC-40B5-B015-3EE205D7619B}</x14:id>
        </ext>
      </extLst>
    </cfRule>
  </conditionalFormatting>
  <conditionalFormatting sqref="H373:H374">
    <cfRule type="dataBar" priority="1289">
      <dataBar showValue="0">
        <cfvo type="min"/>
        <cfvo type="max"/>
        <color theme="0" tint="-0.34998626667073579"/>
      </dataBar>
      <extLst>
        <ext xmlns:x14="http://schemas.microsoft.com/office/spreadsheetml/2009/9/main" uri="{B025F937-C7B1-47D3-B67F-A62EFF666E3E}">
          <x14:id>{6768E306-1F05-42A5-B51C-C4530FCE85A5}</x14:id>
        </ext>
      </extLst>
    </cfRule>
    <cfRule type="dataBar" priority="1290">
      <dataBar>
        <cfvo type="min"/>
        <cfvo type="max"/>
        <color theme="0" tint="-0.34998626667073579"/>
      </dataBar>
      <extLst>
        <ext xmlns:x14="http://schemas.microsoft.com/office/spreadsheetml/2009/9/main" uri="{B025F937-C7B1-47D3-B67F-A62EFF666E3E}">
          <x14:id>{706E0264-6050-46FD-B646-29E35FBEBFD4}</x14:id>
        </ext>
      </extLst>
    </cfRule>
    <cfRule type="dataBar" priority="1291">
      <dataBar showValue="0">
        <cfvo type="min"/>
        <cfvo type="max"/>
        <color rgb="FF638EC6"/>
      </dataBar>
      <extLst>
        <ext xmlns:x14="http://schemas.microsoft.com/office/spreadsheetml/2009/9/main" uri="{B025F937-C7B1-47D3-B67F-A62EFF666E3E}">
          <x14:id>{73476B9F-1AC7-432D-B017-A0174E07C240}</x14:id>
        </ext>
      </extLst>
    </cfRule>
    <cfRule type="dataBar" priority="1292">
      <dataBar>
        <cfvo type="min"/>
        <cfvo type="max"/>
        <color theme="0" tint="-0.499984740745262"/>
      </dataBar>
      <extLst>
        <ext xmlns:x14="http://schemas.microsoft.com/office/spreadsheetml/2009/9/main" uri="{B025F937-C7B1-47D3-B67F-A62EFF666E3E}">
          <x14:id>{0AD5846A-EBDE-4A7F-AC3F-608A803EB285}</x14:id>
        </ext>
      </extLst>
    </cfRule>
  </conditionalFormatting>
  <conditionalFormatting sqref="H376:H379">
    <cfRule type="dataBar" priority="1285">
      <dataBar showValue="0">
        <cfvo type="min"/>
        <cfvo type="max"/>
        <color theme="0" tint="-0.34998626667073579"/>
      </dataBar>
      <extLst>
        <ext xmlns:x14="http://schemas.microsoft.com/office/spreadsheetml/2009/9/main" uri="{B025F937-C7B1-47D3-B67F-A62EFF666E3E}">
          <x14:id>{2B8E04CF-5666-416F-8545-34F4CD3EC519}</x14:id>
        </ext>
      </extLst>
    </cfRule>
    <cfRule type="dataBar" priority="1286">
      <dataBar>
        <cfvo type="min"/>
        <cfvo type="max"/>
        <color theme="0" tint="-0.34998626667073579"/>
      </dataBar>
      <extLst>
        <ext xmlns:x14="http://schemas.microsoft.com/office/spreadsheetml/2009/9/main" uri="{B025F937-C7B1-47D3-B67F-A62EFF666E3E}">
          <x14:id>{2BB077CD-709D-4F3D-A48F-44BA434326EB}</x14:id>
        </ext>
      </extLst>
    </cfRule>
    <cfRule type="dataBar" priority="1287">
      <dataBar showValue="0">
        <cfvo type="min"/>
        <cfvo type="max"/>
        <color rgb="FF638EC6"/>
      </dataBar>
      <extLst>
        <ext xmlns:x14="http://schemas.microsoft.com/office/spreadsheetml/2009/9/main" uri="{B025F937-C7B1-47D3-B67F-A62EFF666E3E}">
          <x14:id>{1EBE8C6D-2923-4F31-A48B-929CCF104F3A}</x14:id>
        </ext>
      </extLst>
    </cfRule>
    <cfRule type="dataBar" priority="1288">
      <dataBar>
        <cfvo type="min"/>
        <cfvo type="max"/>
        <color theme="0" tint="-0.499984740745262"/>
      </dataBar>
      <extLst>
        <ext xmlns:x14="http://schemas.microsoft.com/office/spreadsheetml/2009/9/main" uri="{B025F937-C7B1-47D3-B67F-A62EFF666E3E}">
          <x14:id>{458E1110-22B1-4A02-A9C4-96FEBDDA15D0}</x14:id>
        </ext>
      </extLst>
    </cfRule>
  </conditionalFormatting>
  <conditionalFormatting sqref="H381:H382">
    <cfRule type="dataBar" priority="1281">
      <dataBar showValue="0">
        <cfvo type="min"/>
        <cfvo type="max"/>
        <color theme="0" tint="-0.34998626667073579"/>
      </dataBar>
      <extLst>
        <ext xmlns:x14="http://schemas.microsoft.com/office/spreadsheetml/2009/9/main" uri="{B025F937-C7B1-47D3-B67F-A62EFF666E3E}">
          <x14:id>{6AFE0819-229B-4B46-83EF-FE6AAA168672}</x14:id>
        </ext>
      </extLst>
    </cfRule>
    <cfRule type="dataBar" priority="1282">
      <dataBar>
        <cfvo type="min"/>
        <cfvo type="max"/>
        <color theme="0" tint="-0.34998626667073579"/>
      </dataBar>
      <extLst>
        <ext xmlns:x14="http://schemas.microsoft.com/office/spreadsheetml/2009/9/main" uri="{B025F937-C7B1-47D3-B67F-A62EFF666E3E}">
          <x14:id>{0F7E978A-9D87-4EEC-8D4E-025577E5EA1C}</x14:id>
        </ext>
      </extLst>
    </cfRule>
    <cfRule type="dataBar" priority="1283">
      <dataBar showValue="0">
        <cfvo type="min"/>
        <cfvo type="max"/>
        <color rgb="FF638EC6"/>
      </dataBar>
      <extLst>
        <ext xmlns:x14="http://schemas.microsoft.com/office/spreadsheetml/2009/9/main" uri="{B025F937-C7B1-47D3-B67F-A62EFF666E3E}">
          <x14:id>{944B9BA3-19B0-4264-8DD9-6317EE99830E}</x14:id>
        </ext>
      </extLst>
    </cfRule>
    <cfRule type="dataBar" priority="1284">
      <dataBar>
        <cfvo type="min"/>
        <cfvo type="max"/>
        <color theme="0" tint="-0.499984740745262"/>
      </dataBar>
      <extLst>
        <ext xmlns:x14="http://schemas.microsoft.com/office/spreadsheetml/2009/9/main" uri="{B025F937-C7B1-47D3-B67F-A62EFF666E3E}">
          <x14:id>{56F6D662-D6B0-4C7B-A9BD-90F48B2243FD}</x14:id>
        </ext>
      </extLst>
    </cfRule>
  </conditionalFormatting>
  <conditionalFormatting sqref="H384:H388">
    <cfRule type="dataBar" priority="1277">
      <dataBar showValue="0">
        <cfvo type="min"/>
        <cfvo type="max"/>
        <color theme="0" tint="-0.34998626667073579"/>
      </dataBar>
      <extLst>
        <ext xmlns:x14="http://schemas.microsoft.com/office/spreadsheetml/2009/9/main" uri="{B025F937-C7B1-47D3-B67F-A62EFF666E3E}">
          <x14:id>{C6AEB2F6-D8FE-44EB-BDEE-0B91B6CB9986}</x14:id>
        </ext>
      </extLst>
    </cfRule>
    <cfRule type="dataBar" priority="1278">
      <dataBar>
        <cfvo type="min"/>
        <cfvo type="max"/>
        <color theme="0" tint="-0.34998626667073579"/>
      </dataBar>
      <extLst>
        <ext xmlns:x14="http://schemas.microsoft.com/office/spreadsheetml/2009/9/main" uri="{B025F937-C7B1-47D3-B67F-A62EFF666E3E}">
          <x14:id>{68B72845-C593-41E2-B829-0B06EF598A10}</x14:id>
        </ext>
      </extLst>
    </cfRule>
    <cfRule type="dataBar" priority="1279">
      <dataBar showValue="0">
        <cfvo type="min"/>
        <cfvo type="max"/>
        <color rgb="FF638EC6"/>
      </dataBar>
      <extLst>
        <ext xmlns:x14="http://schemas.microsoft.com/office/spreadsheetml/2009/9/main" uri="{B025F937-C7B1-47D3-B67F-A62EFF666E3E}">
          <x14:id>{1123A6B5-0300-4154-A35F-894786AF04C4}</x14:id>
        </ext>
      </extLst>
    </cfRule>
    <cfRule type="dataBar" priority="1280">
      <dataBar>
        <cfvo type="min"/>
        <cfvo type="max"/>
        <color theme="0" tint="-0.499984740745262"/>
      </dataBar>
      <extLst>
        <ext xmlns:x14="http://schemas.microsoft.com/office/spreadsheetml/2009/9/main" uri="{B025F937-C7B1-47D3-B67F-A62EFF666E3E}">
          <x14:id>{BA5F5F69-3B1D-478E-A1CC-EE9976DAADCA}</x14:id>
        </ext>
      </extLst>
    </cfRule>
  </conditionalFormatting>
  <conditionalFormatting sqref="H390:H397">
    <cfRule type="dataBar" priority="1273">
      <dataBar showValue="0">
        <cfvo type="min"/>
        <cfvo type="max"/>
        <color theme="0" tint="-0.34998626667073579"/>
      </dataBar>
      <extLst>
        <ext xmlns:x14="http://schemas.microsoft.com/office/spreadsheetml/2009/9/main" uri="{B025F937-C7B1-47D3-B67F-A62EFF666E3E}">
          <x14:id>{75404A2A-FF98-464B-B93E-65BA4802F9DF}</x14:id>
        </ext>
      </extLst>
    </cfRule>
    <cfRule type="dataBar" priority="1274">
      <dataBar>
        <cfvo type="min"/>
        <cfvo type="max"/>
        <color theme="0" tint="-0.34998626667073579"/>
      </dataBar>
      <extLst>
        <ext xmlns:x14="http://schemas.microsoft.com/office/spreadsheetml/2009/9/main" uri="{B025F937-C7B1-47D3-B67F-A62EFF666E3E}">
          <x14:id>{E0C797E4-00E1-4704-A3F3-118EB1398B37}</x14:id>
        </ext>
      </extLst>
    </cfRule>
    <cfRule type="dataBar" priority="1275">
      <dataBar showValue="0">
        <cfvo type="min"/>
        <cfvo type="max"/>
        <color rgb="FF638EC6"/>
      </dataBar>
      <extLst>
        <ext xmlns:x14="http://schemas.microsoft.com/office/spreadsheetml/2009/9/main" uri="{B025F937-C7B1-47D3-B67F-A62EFF666E3E}">
          <x14:id>{33DE810A-0EF0-48B5-810C-34438E0C5BB5}</x14:id>
        </ext>
      </extLst>
    </cfRule>
    <cfRule type="dataBar" priority="1276">
      <dataBar>
        <cfvo type="min"/>
        <cfvo type="max"/>
        <color theme="0" tint="-0.499984740745262"/>
      </dataBar>
      <extLst>
        <ext xmlns:x14="http://schemas.microsoft.com/office/spreadsheetml/2009/9/main" uri="{B025F937-C7B1-47D3-B67F-A62EFF666E3E}">
          <x14:id>{68F3C3DB-D937-4378-9744-767F66841585}</x14:id>
        </ext>
      </extLst>
    </cfRule>
  </conditionalFormatting>
  <conditionalFormatting sqref="H399:H402">
    <cfRule type="dataBar" priority="1269">
      <dataBar showValue="0">
        <cfvo type="min"/>
        <cfvo type="max"/>
        <color theme="0" tint="-0.34998626667073579"/>
      </dataBar>
      <extLst>
        <ext xmlns:x14="http://schemas.microsoft.com/office/spreadsheetml/2009/9/main" uri="{B025F937-C7B1-47D3-B67F-A62EFF666E3E}">
          <x14:id>{5D9CC695-8175-49D0-B383-A7ABF2D3993A}</x14:id>
        </ext>
      </extLst>
    </cfRule>
    <cfRule type="dataBar" priority="1270">
      <dataBar>
        <cfvo type="min"/>
        <cfvo type="max"/>
        <color theme="0" tint="-0.34998626667073579"/>
      </dataBar>
      <extLst>
        <ext xmlns:x14="http://schemas.microsoft.com/office/spreadsheetml/2009/9/main" uri="{B025F937-C7B1-47D3-B67F-A62EFF666E3E}">
          <x14:id>{712323FD-A4B5-46D0-9E2C-346CC9DFEB86}</x14:id>
        </ext>
      </extLst>
    </cfRule>
    <cfRule type="dataBar" priority="1271">
      <dataBar showValue="0">
        <cfvo type="min"/>
        <cfvo type="max"/>
        <color rgb="FF638EC6"/>
      </dataBar>
      <extLst>
        <ext xmlns:x14="http://schemas.microsoft.com/office/spreadsheetml/2009/9/main" uri="{B025F937-C7B1-47D3-B67F-A62EFF666E3E}">
          <x14:id>{2E4BB2A4-DDE1-429A-AA70-52CF9AA9505C}</x14:id>
        </ext>
      </extLst>
    </cfRule>
    <cfRule type="dataBar" priority="1272">
      <dataBar>
        <cfvo type="min"/>
        <cfvo type="max"/>
        <color theme="0" tint="-0.499984740745262"/>
      </dataBar>
      <extLst>
        <ext xmlns:x14="http://schemas.microsoft.com/office/spreadsheetml/2009/9/main" uri="{B025F937-C7B1-47D3-B67F-A62EFF666E3E}">
          <x14:id>{41BB4DCE-A9BA-4593-BB03-EA8190484831}</x14:id>
        </ext>
      </extLst>
    </cfRule>
  </conditionalFormatting>
  <conditionalFormatting sqref="H404:H425">
    <cfRule type="dataBar" priority="1265">
      <dataBar showValue="0">
        <cfvo type="min"/>
        <cfvo type="max"/>
        <color theme="0" tint="-0.34998626667073579"/>
      </dataBar>
      <extLst>
        <ext xmlns:x14="http://schemas.microsoft.com/office/spreadsheetml/2009/9/main" uri="{B025F937-C7B1-47D3-B67F-A62EFF666E3E}">
          <x14:id>{4F42CAE2-F236-4C34-B8E5-EF2904A1BBFB}</x14:id>
        </ext>
      </extLst>
    </cfRule>
    <cfRule type="dataBar" priority="1266">
      <dataBar>
        <cfvo type="min"/>
        <cfvo type="max"/>
        <color theme="0" tint="-0.34998626667073579"/>
      </dataBar>
      <extLst>
        <ext xmlns:x14="http://schemas.microsoft.com/office/spreadsheetml/2009/9/main" uri="{B025F937-C7B1-47D3-B67F-A62EFF666E3E}">
          <x14:id>{08AD3302-E1EE-4447-ADAC-EBC302D91E22}</x14:id>
        </ext>
      </extLst>
    </cfRule>
    <cfRule type="dataBar" priority="1267">
      <dataBar showValue="0">
        <cfvo type="min"/>
        <cfvo type="max"/>
        <color rgb="FF638EC6"/>
      </dataBar>
      <extLst>
        <ext xmlns:x14="http://schemas.microsoft.com/office/spreadsheetml/2009/9/main" uri="{B025F937-C7B1-47D3-B67F-A62EFF666E3E}">
          <x14:id>{3BAA9F0B-B6E5-4AA1-B3F7-758B6157664D}</x14:id>
        </ext>
      </extLst>
    </cfRule>
    <cfRule type="dataBar" priority="1268">
      <dataBar>
        <cfvo type="min"/>
        <cfvo type="max"/>
        <color theme="0" tint="-0.499984740745262"/>
      </dataBar>
      <extLst>
        <ext xmlns:x14="http://schemas.microsoft.com/office/spreadsheetml/2009/9/main" uri="{B025F937-C7B1-47D3-B67F-A62EFF666E3E}">
          <x14:id>{2203FADE-851B-48EA-A276-FC039385F629}</x14:id>
        </ext>
      </extLst>
    </cfRule>
  </conditionalFormatting>
  <conditionalFormatting sqref="H427:H460">
    <cfRule type="dataBar" priority="1261">
      <dataBar showValue="0">
        <cfvo type="min"/>
        <cfvo type="max"/>
        <color theme="0" tint="-0.34998626667073579"/>
      </dataBar>
      <extLst>
        <ext xmlns:x14="http://schemas.microsoft.com/office/spreadsheetml/2009/9/main" uri="{B025F937-C7B1-47D3-B67F-A62EFF666E3E}">
          <x14:id>{73F3B59A-6120-44DD-BF1C-4ACAE58239FD}</x14:id>
        </ext>
      </extLst>
    </cfRule>
    <cfRule type="dataBar" priority="1262">
      <dataBar>
        <cfvo type="min"/>
        <cfvo type="max"/>
        <color theme="0" tint="-0.34998626667073579"/>
      </dataBar>
      <extLst>
        <ext xmlns:x14="http://schemas.microsoft.com/office/spreadsheetml/2009/9/main" uri="{B025F937-C7B1-47D3-B67F-A62EFF666E3E}">
          <x14:id>{D68BC8BF-51AC-4FD1-8C4A-69D2E62B5327}</x14:id>
        </ext>
      </extLst>
    </cfRule>
    <cfRule type="dataBar" priority="1263">
      <dataBar showValue="0">
        <cfvo type="min"/>
        <cfvo type="max"/>
        <color rgb="FF638EC6"/>
      </dataBar>
      <extLst>
        <ext xmlns:x14="http://schemas.microsoft.com/office/spreadsheetml/2009/9/main" uri="{B025F937-C7B1-47D3-B67F-A62EFF666E3E}">
          <x14:id>{270CCDE3-B948-4CBF-91D8-12AC371007EB}</x14:id>
        </ext>
      </extLst>
    </cfRule>
    <cfRule type="dataBar" priority="1264">
      <dataBar>
        <cfvo type="min"/>
        <cfvo type="max"/>
        <color theme="0" tint="-0.499984740745262"/>
      </dataBar>
      <extLst>
        <ext xmlns:x14="http://schemas.microsoft.com/office/spreadsheetml/2009/9/main" uri="{B025F937-C7B1-47D3-B67F-A62EFF666E3E}">
          <x14:id>{5231B9A6-3EEA-42CC-91F9-406A93F7E0C0}</x14:id>
        </ext>
      </extLst>
    </cfRule>
  </conditionalFormatting>
  <conditionalFormatting sqref="H462:H466">
    <cfRule type="dataBar" priority="1257">
      <dataBar showValue="0">
        <cfvo type="min"/>
        <cfvo type="max"/>
        <color theme="0" tint="-0.34998626667073579"/>
      </dataBar>
      <extLst>
        <ext xmlns:x14="http://schemas.microsoft.com/office/spreadsheetml/2009/9/main" uri="{B025F937-C7B1-47D3-B67F-A62EFF666E3E}">
          <x14:id>{BA6B5B72-2466-4165-A2BC-50C1D2CB1435}</x14:id>
        </ext>
      </extLst>
    </cfRule>
    <cfRule type="dataBar" priority="1258">
      <dataBar>
        <cfvo type="min"/>
        <cfvo type="max"/>
        <color theme="0" tint="-0.34998626667073579"/>
      </dataBar>
      <extLst>
        <ext xmlns:x14="http://schemas.microsoft.com/office/spreadsheetml/2009/9/main" uri="{B025F937-C7B1-47D3-B67F-A62EFF666E3E}">
          <x14:id>{0372F882-629C-45A5-8393-1D2A52CF9D3C}</x14:id>
        </ext>
      </extLst>
    </cfRule>
    <cfRule type="dataBar" priority="1259">
      <dataBar showValue="0">
        <cfvo type="min"/>
        <cfvo type="max"/>
        <color rgb="FF638EC6"/>
      </dataBar>
      <extLst>
        <ext xmlns:x14="http://schemas.microsoft.com/office/spreadsheetml/2009/9/main" uri="{B025F937-C7B1-47D3-B67F-A62EFF666E3E}">
          <x14:id>{99D0E644-9ACB-4C98-B57D-DF8B2440956A}</x14:id>
        </ext>
      </extLst>
    </cfRule>
    <cfRule type="dataBar" priority="1260">
      <dataBar>
        <cfvo type="min"/>
        <cfvo type="max"/>
        <color theme="0" tint="-0.499984740745262"/>
      </dataBar>
      <extLst>
        <ext xmlns:x14="http://schemas.microsoft.com/office/spreadsheetml/2009/9/main" uri="{B025F937-C7B1-47D3-B67F-A62EFF666E3E}">
          <x14:id>{29DB8511-4F50-4E32-B689-FD4206CC7401}</x14:id>
        </ext>
      </extLst>
    </cfRule>
  </conditionalFormatting>
  <conditionalFormatting sqref="H468:H479">
    <cfRule type="dataBar" priority="1253">
      <dataBar showValue="0">
        <cfvo type="min"/>
        <cfvo type="max"/>
        <color theme="0" tint="-0.34998626667073579"/>
      </dataBar>
      <extLst>
        <ext xmlns:x14="http://schemas.microsoft.com/office/spreadsheetml/2009/9/main" uri="{B025F937-C7B1-47D3-B67F-A62EFF666E3E}">
          <x14:id>{75B5B72C-CA4C-4A41-A43B-0942501FF9FC}</x14:id>
        </ext>
      </extLst>
    </cfRule>
    <cfRule type="dataBar" priority="1254">
      <dataBar>
        <cfvo type="min"/>
        <cfvo type="max"/>
        <color theme="0" tint="-0.34998626667073579"/>
      </dataBar>
      <extLst>
        <ext xmlns:x14="http://schemas.microsoft.com/office/spreadsheetml/2009/9/main" uri="{B025F937-C7B1-47D3-B67F-A62EFF666E3E}">
          <x14:id>{3DBE06AC-BACF-47AF-B4BE-75F8557B97E3}</x14:id>
        </ext>
      </extLst>
    </cfRule>
    <cfRule type="dataBar" priority="1255">
      <dataBar showValue="0">
        <cfvo type="min"/>
        <cfvo type="max"/>
        <color rgb="FF638EC6"/>
      </dataBar>
      <extLst>
        <ext xmlns:x14="http://schemas.microsoft.com/office/spreadsheetml/2009/9/main" uri="{B025F937-C7B1-47D3-B67F-A62EFF666E3E}">
          <x14:id>{D2D59C2F-D1C0-440D-A321-A3E7445F985E}</x14:id>
        </ext>
      </extLst>
    </cfRule>
    <cfRule type="dataBar" priority="1256">
      <dataBar>
        <cfvo type="min"/>
        <cfvo type="max"/>
        <color theme="0" tint="-0.499984740745262"/>
      </dataBar>
      <extLst>
        <ext xmlns:x14="http://schemas.microsoft.com/office/spreadsheetml/2009/9/main" uri="{B025F937-C7B1-47D3-B67F-A62EFF666E3E}">
          <x14:id>{CB52AFFF-2F54-4831-8F51-2051DCAAD9F4}</x14:id>
        </ext>
      </extLst>
    </cfRule>
  </conditionalFormatting>
  <conditionalFormatting sqref="H481:H496">
    <cfRule type="dataBar" priority="1249">
      <dataBar showValue="0">
        <cfvo type="min"/>
        <cfvo type="max"/>
        <color theme="0" tint="-0.34998626667073579"/>
      </dataBar>
      <extLst>
        <ext xmlns:x14="http://schemas.microsoft.com/office/spreadsheetml/2009/9/main" uri="{B025F937-C7B1-47D3-B67F-A62EFF666E3E}">
          <x14:id>{09E297C0-74FC-4533-AE54-9978F66DE03F}</x14:id>
        </ext>
      </extLst>
    </cfRule>
    <cfRule type="dataBar" priority="1250">
      <dataBar>
        <cfvo type="min"/>
        <cfvo type="max"/>
        <color theme="0" tint="-0.34998626667073579"/>
      </dataBar>
      <extLst>
        <ext xmlns:x14="http://schemas.microsoft.com/office/spreadsheetml/2009/9/main" uri="{B025F937-C7B1-47D3-B67F-A62EFF666E3E}">
          <x14:id>{B5DF8858-1C4C-40CE-96EC-A59E24730465}</x14:id>
        </ext>
      </extLst>
    </cfRule>
    <cfRule type="dataBar" priority="1251">
      <dataBar showValue="0">
        <cfvo type="min"/>
        <cfvo type="max"/>
        <color rgb="FF638EC6"/>
      </dataBar>
      <extLst>
        <ext xmlns:x14="http://schemas.microsoft.com/office/spreadsheetml/2009/9/main" uri="{B025F937-C7B1-47D3-B67F-A62EFF666E3E}">
          <x14:id>{F8101013-E833-4215-B714-6856D1260E48}</x14:id>
        </ext>
      </extLst>
    </cfRule>
    <cfRule type="dataBar" priority="1252">
      <dataBar>
        <cfvo type="min"/>
        <cfvo type="max"/>
        <color theme="0" tint="-0.499984740745262"/>
      </dataBar>
      <extLst>
        <ext xmlns:x14="http://schemas.microsoft.com/office/spreadsheetml/2009/9/main" uri="{B025F937-C7B1-47D3-B67F-A62EFF666E3E}">
          <x14:id>{70A927D0-A9ED-4961-854F-7FAD9188C3BB}</x14:id>
        </ext>
      </extLst>
    </cfRule>
  </conditionalFormatting>
  <conditionalFormatting sqref="H498:H507">
    <cfRule type="dataBar" priority="1245">
      <dataBar showValue="0">
        <cfvo type="min"/>
        <cfvo type="max"/>
        <color theme="0" tint="-0.34998626667073579"/>
      </dataBar>
      <extLst>
        <ext xmlns:x14="http://schemas.microsoft.com/office/spreadsheetml/2009/9/main" uri="{B025F937-C7B1-47D3-B67F-A62EFF666E3E}">
          <x14:id>{DE6F8E14-9B6E-4C6A-917A-6C08100BBA67}</x14:id>
        </ext>
      </extLst>
    </cfRule>
    <cfRule type="dataBar" priority="1246">
      <dataBar>
        <cfvo type="min"/>
        <cfvo type="max"/>
        <color theme="0" tint="-0.34998626667073579"/>
      </dataBar>
      <extLst>
        <ext xmlns:x14="http://schemas.microsoft.com/office/spreadsheetml/2009/9/main" uri="{B025F937-C7B1-47D3-B67F-A62EFF666E3E}">
          <x14:id>{AAD2227C-47A3-47E6-BE1E-3D5BA34D726E}</x14:id>
        </ext>
      </extLst>
    </cfRule>
    <cfRule type="dataBar" priority="1247">
      <dataBar showValue="0">
        <cfvo type="min"/>
        <cfvo type="max"/>
        <color rgb="FF638EC6"/>
      </dataBar>
      <extLst>
        <ext xmlns:x14="http://schemas.microsoft.com/office/spreadsheetml/2009/9/main" uri="{B025F937-C7B1-47D3-B67F-A62EFF666E3E}">
          <x14:id>{DCDF4720-460D-45B9-B72B-248077EA0435}</x14:id>
        </ext>
      </extLst>
    </cfRule>
    <cfRule type="dataBar" priority="1248">
      <dataBar>
        <cfvo type="min"/>
        <cfvo type="max"/>
        <color theme="0" tint="-0.499984740745262"/>
      </dataBar>
      <extLst>
        <ext xmlns:x14="http://schemas.microsoft.com/office/spreadsheetml/2009/9/main" uri="{B025F937-C7B1-47D3-B67F-A62EFF666E3E}">
          <x14:id>{56F4E900-FFCA-4AE7-84DF-8E5D7E437F2C}</x14:id>
        </ext>
      </extLst>
    </cfRule>
  </conditionalFormatting>
  <conditionalFormatting sqref="H509:H529">
    <cfRule type="dataBar" priority="1241">
      <dataBar showValue="0">
        <cfvo type="min"/>
        <cfvo type="max"/>
        <color theme="0" tint="-0.34998626667073579"/>
      </dataBar>
      <extLst>
        <ext xmlns:x14="http://schemas.microsoft.com/office/spreadsheetml/2009/9/main" uri="{B025F937-C7B1-47D3-B67F-A62EFF666E3E}">
          <x14:id>{0E1D38DE-DCC9-40CC-96F5-4AEA9664C866}</x14:id>
        </ext>
      </extLst>
    </cfRule>
    <cfRule type="dataBar" priority="1242">
      <dataBar>
        <cfvo type="min"/>
        <cfvo type="max"/>
        <color theme="0" tint="-0.34998626667073579"/>
      </dataBar>
      <extLst>
        <ext xmlns:x14="http://schemas.microsoft.com/office/spreadsheetml/2009/9/main" uri="{B025F937-C7B1-47D3-B67F-A62EFF666E3E}">
          <x14:id>{2EEFBDEF-362C-43C0-BE71-124BA2ED186C}</x14:id>
        </ext>
      </extLst>
    </cfRule>
    <cfRule type="dataBar" priority="1243">
      <dataBar showValue="0">
        <cfvo type="min"/>
        <cfvo type="max"/>
        <color rgb="FF638EC6"/>
      </dataBar>
      <extLst>
        <ext xmlns:x14="http://schemas.microsoft.com/office/spreadsheetml/2009/9/main" uri="{B025F937-C7B1-47D3-B67F-A62EFF666E3E}">
          <x14:id>{E4E68B00-4E88-4F43-A913-D63B0A933555}</x14:id>
        </ext>
      </extLst>
    </cfRule>
    <cfRule type="dataBar" priority="1244">
      <dataBar>
        <cfvo type="min"/>
        <cfvo type="max"/>
        <color theme="0" tint="-0.499984740745262"/>
      </dataBar>
      <extLst>
        <ext xmlns:x14="http://schemas.microsoft.com/office/spreadsheetml/2009/9/main" uri="{B025F937-C7B1-47D3-B67F-A62EFF666E3E}">
          <x14:id>{C7AC7633-9FF2-4967-BB78-D7C9FCD4D977}</x14:id>
        </ext>
      </extLst>
    </cfRule>
  </conditionalFormatting>
  <conditionalFormatting sqref="H531:H532">
    <cfRule type="dataBar" priority="1237">
      <dataBar showValue="0">
        <cfvo type="min"/>
        <cfvo type="max"/>
        <color theme="0" tint="-0.34998626667073579"/>
      </dataBar>
      <extLst>
        <ext xmlns:x14="http://schemas.microsoft.com/office/spreadsheetml/2009/9/main" uri="{B025F937-C7B1-47D3-B67F-A62EFF666E3E}">
          <x14:id>{A36DEDA2-43C1-4410-A4C6-8362593427DD}</x14:id>
        </ext>
      </extLst>
    </cfRule>
    <cfRule type="dataBar" priority="1238">
      <dataBar>
        <cfvo type="min"/>
        <cfvo type="max"/>
        <color theme="0" tint="-0.34998626667073579"/>
      </dataBar>
      <extLst>
        <ext xmlns:x14="http://schemas.microsoft.com/office/spreadsheetml/2009/9/main" uri="{B025F937-C7B1-47D3-B67F-A62EFF666E3E}">
          <x14:id>{BFC395A2-5AD3-4618-8BD3-55BAFC839A68}</x14:id>
        </ext>
      </extLst>
    </cfRule>
    <cfRule type="dataBar" priority="1239">
      <dataBar showValue="0">
        <cfvo type="min"/>
        <cfvo type="max"/>
        <color rgb="FF638EC6"/>
      </dataBar>
      <extLst>
        <ext xmlns:x14="http://schemas.microsoft.com/office/spreadsheetml/2009/9/main" uri="{B025F937-C7B1-47D3-B67F-A62EFF666E3E}">
          <x14:id>{2E53311F-E537-4F0A-ACAE-2753A499114F}</x14:id>
        </ext>
      </extLst>
    </cfRule>
    <cfRule type="dataBar" priority="1240">
      <dataBar>
        <cfvo type="min"/>
        <cfvo type="max"/>
        <color theme="0" tint="-0.499984740745262"/>
      </dataBar>
      <extLst>
        <ext xmlns:x14="http://schemas.microsoft.com/office/spreadsheetml/2009/9/main" uri="{B025F937-C7B1-47D3-B67F-A62EFF666E3E}">
          <x14:id>{22619D47-AC92-41DA-91B7-A9F32AB26B41}</x14:id>
        </ext>
      </extLst>
    </cfRule>
  </conditionalFormatting>
  <conditionalFormatting sqref="H534:H536">
    <cfRule type="dataBar" priority="1233">
      <dataBar showValue="0">
        <cfvo type="min"/>
        <cfvo type="max"/>
        <color theme="0" tint="-0.34998626667073579"/>
      </dataBar>
      <extLst>
        <ext xmlns:x14="http://schemas.microsoft.com/office/spreadsheetml/2009/9/main" uri="{B025F937-C7B1-47D3-B67F-A62EFF666E3E}">
          <x14:id>{AF2ED52D-3E24-4CB1-BB22-A19A8F23D366}</x14:id>
        </ext>
      </extLst>
    </cfRule>
    <cfRule type="dataBar" priority="1234">
      <dataBar>
        <cfvo type="min"/>
        <cfvo type="max"/>
        <color theme="0" tint="-0.34998626667073579"/>
      </dataBar>
      <extLst>
        <ext xmlns:x14="http://schemas.microsoft.com/office/spreadsheetml/2009/9/main" uri="{B025F937-C7B1-47D3-B67F-A62EFF666E3E}">
          <x14:id>{F5DD8BB4-E420-410C-91D7-98D12788802E}</x14:id>
        </ext>
      </extLst>
    </cfRule>
    <cfRule type="dataBar" priority="1235">
      <dataBar showValue="0">
        <cfvo type="min"/>
        <cfvo type="max"/>
        <color rgb="FF638EC6"/>
      </dataBar>
      <extLst>
        <ext xmlns:x14="http://schemas.microsoft.com/office/spreadsheetml/2009/9/main" uri="{B025F937-C7B1-47D3-B67F-A62EFF666E3E}">
          <x14:id>{BC5A16F4-AB80-4314-A74B-0C1DDAD9C989}</x14:id>
        </ext>
      </extLst>
    </cfRule>
    <cfRule type="dataBar" priority="1236">
      <dataBar>
        <cfvo type="min"/>
        <cfvo type="max"/>
        <color theme="0" tint="-0.499984740745262"/>
      </dataBar>
      <extLst>
        <ext xmlns:x14="http://schemas.microsoft.com/office/spreadsheetml/2009/9/main" uri="{B025F937-C7B1-47D3-B67F-A62EFF666E3E}">
          <x14:id>{A3611BD0-5F6D-4F0D-A96A-E783DEBEECD1}</x14:id>
        </ext>
      </extLst>
    </cfRule>
  </conditionalFormatting>
  <conditionalFormatting sqref="H538:H570">
    <cfRule type="dataBar" priority="1229">
      <dataBar showValue="0">
        <cfvo type="min"/>
        <cfvo type="max"/>
        <color theme="0" tint="-0.34998626667073579"/>
      </dataBar>
      <extLst>
        <ext xmlns:x14="http://schemas.microsoft.com/office/spreadsheetml/2009/9/main" uri="{B025F937-C7B1-47D3-B67F-A62EFF666E3E}">
          <x14:id>{24F222AA-E295-4C6C-BA1B-E987A947273A}</x14:id>
        </ext>
      </extLst>
    </cfRule>
    <cfRule type="dataBar" priority="1230">
      <dataBar>
        <cfvo type="min"/>
        <cfvo type="max"/>
        <color theme="0" tint="-0.34998626667073579"/>
      </dataBar>
      <extLst>
        <ext xmlns:x14="http://schemas.microsoft.com/office/spreadsheetml/2009/9/main" uri="{B025F937-C7B1-47D3-B67F-A62EFF666E3E}">
          <x14:id>{B6897277-73F6-4C55-B94B-321E4658100D}</x14:id>
        </ext>
      </extLst>
    </cfRule>
    <cfRule type="dataBar" priority="1231">
      <dataBar showValue="0">
        <cfvo type="min"/>
        <cfvo type="max"/>
        <color rgb="FF638EC6"/>
      </dataBar>
      <extLst>
        <ext xmlns:x14="http://schemas.microsoft.com/office/spreadsheetml/2009/9/main" uri="{B025F937-C7B1-47D3-B67F-A62EFF666E3E}">
          <x14:id>{E49BDA28-1A56-415A-9A02-4EAC3F43A502}</x14:id>
        </ext>
      </extLst>
    </cfRule>
    <cfRule type="dataBar" priority="1232">
      <dataBar>
        <cfvo type="min"/>
        <cfvo type="max"/>
        <color theme="0" tint="-0.499984740745262"/>
      </dataBar>
      <extLst>
        <ext xmlns:x14="http://schemas.microsoft.com/office/spreadsheetml/2009/9/main" uri="{B025F937-C7B1-47D3-B67F-A62EFF666E3E}">
          <x14:id>{3ED0B15B-2CBA-4D9C-8B30-35CA1B5A2854}</x14:id>
        </ext>
      </extLst>
    </cfRule>
  </conditionalFormatting>
  <conditionalFormatting sqref="H572:H583">
    <cfRule type="dataBar" priority="1225">
      <dataBar showValue="0">
        <cfvo type="min"/>
        <cfvo type="max"/>
        <color theme="0" tint="-0.34998626667073579"/>
      </dataBar>
      <extLst>
        <ext xmlns:x14="http://schemas.microsoft.com/office/spreadsheetml/2009/9/main" uri="{B025F937-C7B1-47D3-B67F-A62EFF666E3E}">
          <x14:id>{0DBAB14F-4145-4F75-8D7F-39F610C94474}</x14:id>
        </ext>
      </extLst>
    </cfRule>
    <cfRule type="dataBar" priority="1226">
      <dataBar>
        <cfvo type="min"/>
        <cfvo type="max"/>
        <color theme="0" tint="-0.34998626667073579"/>
      </dataBar>
      <extLst>
        <ext xmlns:x14="http://schemas.microsoft.com/office/spreadsheetml/2009/9/main" uri="{B025F937-C7B1-47D3-B67F-A62EFF666E3E}">
          <x14:id>{B2086480-C3A6-49A2-BCBA-12CC6F74C8BE}</x14:id>
        </ext>
      </extLst>
    </cfRule>
    <cfRule type="dataBar" priority="1227">
      <dataBar showValue="0">
        <cfvo type="min"/>
        <cfvo type="max"/>
        <color rgb="FF638EC6"/>
      </dataBar>
      <extLst>
        <ext xmlns:x14="http://schemas.microsoft.com/office/spreadsheetml/2009/9/main" uri="{B025F937-C7B1-47D3-B67F-A62EFF666E3E}">
          <x14:id>{7E69E600-E97C-4E2B-AF2D-753ACA201D4B}</x14:id>
        </ext>
      </extLst>
    </cfRule>
    <cfRule type="dataBar" priority="1228">
      <dataBar>
        <cfvo type="min"/>
        <cfvo type="max"/>
        <color theme="0" tint="-0.499984740745262"/>
      </dataBar>
      <extLst>
        <ext xmlns:x14="http://schemas.microsoft.com/office/spreadsheetml/2009/9/main" uri="{B025F937-C7B1-47D3-B67F-A62EFF666E3E}">
          <x14:id>{12C774E2-2535-4874-8ADD-8B40DB1A3B4B}</x14:id>
        </ext>
      </extLst>
    </cfRule>
  </conditionalFormatting>
  <conditionalFormatting sqref="H585">
    <cfRule type="dataBar" priority="1221">
      <dataBar showValue="0">
        <cfvo type="min"/>
        <cfvo type="max"/>
        <color theme="0" tint="-0.34998626667073579"/>
      </dataBar>
      <extLst>
        <ext xmlns:x14="http://schemas.microsoft.com/office/spreadsheetml/2009/9/main" uri="{B025F937-C7B1-47D3-B67F-A62EFF666E3E}">
          <x14:id>{0141635D-F1AA-48EC-9A05-A964E3385012}</x14:id>
        </ext>
      </extLst>
    </cfRule>
    <cfRule type="dataBar" priority="1222">
      <dataBar>
        <cfvo type="min"/>
        <cfvo type="max"/>
        <color theme="0" tint="-0.34998626667073579"/>
      </dataBar>
      <extLst>
        <ext xmlns:x14="http://schemas.microsoft.com/office/spreadsheetml/2009/9/main" uri="{B025F937-C7B1-47D3-B67F-A62EFF666E3E}">
          <x14:id>{B93D8928-A3D9-4454-9FBA-949EC21B86C9}</x14:id>
        </ext>
      </extLst>
    </cfRule>
    <cfRule type="dataBar" priority="1223">
      <dataBar showValue="0">
        <cfvo type="min"/>
        <cfvo type="max"/>
        <color rgb="FF638EC6"/>
      </dataBar>
      <extLst>
        <ext xmlns:x14="http://schemas.microsoft.com/office/spreadsheetml/2009/9/main" uri="{B025F937-C7B1-47D3-B67F-A62EFF666E3E}">
          <x14:id>{E0399DD2-2575-449B-9606-0D7E41A9963B}</x14:id>
        </ext>
      </extLst>
    </cfRule>
    <cfRule type="dataBar" priority="1224">
      <dataBar>
        <cfvo type="min"/>
        <cfvo type="max"/>
        <color theme="0" tint="-0.499984740745262"/>
      </dataBar>
      <extLst>
        <ext xmlns:x14="http://schemas.microsoft.com/office/spreadsheetml/2009/9/main" uri="{B025F937-C7B1-47D3-B67F-A62EFF666E3E}">
          <x14:id>{47A0E5E4-45A7-493F-895A-45711B6B2E22}</x14:id>
        </ext>
      </extLst>
    </cfRule>
  </conditionalFormatting>
  <conditionalFormatting sqref="H587">
    <cfRule type="dataBar" priority="1217">
      <dataBar showValue="0">
        <cfvo type="min"/>
        <cfvo type="max"/>
        <color theme="0" tint="-0.34998626667073579"/>
      </dataBar>
      <extLst>
        <ext xmlns:x14="http://schemas.microsoft.com/office/spreadsheetml/2009/9/main" uri="{B025F937-C7B1-47D3-B67F-A62EFF666E3E}">
          <x14:id>{76C78E3A-5265-4644-A701-6071300C3188}</x14:id>
        </ext>
      </extLst>
    </cfRule>
    <cfRule type="dataBar" priority="1218">
      <dataBar>
        <cfvo type="min"/>
        <cfvo type="max"/>
        <color theme="0" tint="-0.34998626667073579"/>
      </dataBar>
      <extLst>
        <ext xmlns:x14="http://schemas.microsoft.com/office/spreadsheetml/2009/9/main" uri="{B025F937-C7B1-47D3-B67F-A62EFF666E3E}">
          <x14:id>{E6033F36-EC56-487B-A4F5-DB1F3A967E43}</x14:id>
        </ext>
      </extLst>
    </cfRule>
    <cfRule type="dataBar" priority="1219">
      <dataBar showValue="0">
        <cfvo type="min"/>
        <cfvo type="max"/>
        <color rgb="FF638EC6"/>
      </dataBar>
      <extLst>
        <ext xmlns:x14="http://schemas.microsoft.com/office/spreadsheetml/2009/9/main" uri="{B025F937-C7B1-47D3-B67F-A62EFF666E3E}">
          <x14:id>{FC66294F-7043-442D-9B6F-2F860756950A}</x14:id>
        </ext>
      </extLst>
    </cfRule>
    <cfRule type="dataBar" priority="1220">
      <dataBar>
        <cfvo type="min"/>
        <cfvo type="max"/>
        <color theme="0" tint="-0.499984740745262"/>
      </dataBar>
      <extLst>
        <ext xmlns:x14="http://schemas.microsoft.com/office/spreadsheetml/2009/9/main" uri="{B025F937-C7B1-47D3-B67F-A62EFF666E3E}">
          <x14:id>{101E6B59-2624-49B2-BE04-9D0F55F8912A}</x14:id>
        </ext>
      </extLst>
    </cfRule>
  </conditionalFormatting>
  <conditionalFormatting sqref="H589:H593">
    <cfRule type="dataBar" priority="1213">
      <dataBar showValue="0">
        <cfvo type="min"/>
        <cfvo type="max"/>
        <color theme="0" tint="-0.34998626667073579"/>
      </dataBar>
      <extLst>
        <ext xmlns:x14="http://schemas.microsoft.com/office/spreadsheetml/2009/9/main" uri="{B025F937-C7B1-47D3-B67F-A62EFF666E3E}">
          <x14:id>{8CB67954-B73A-4632-9824-379E1DB28F2C}</x14:id>
        </ext>
      </extLst>
    </cfRule>
    <cfRule type="dataBar" priority="1214">
      <dataBar>
        <cfvo type="min"/>
        <cfvo type="max"/>
        <color theme="0" tint="-0.34998626667073579"/>
      </dataBar>
      <extLst>
        <ext xmlns:x14="http://schemas.microsoft.com/office/spreadsheetml/2009/9/main" uri="{B025F937-C7B1-47D3-B67F-A62EFF666E3E}">
          <x14:id>{8945AF3E-9074-468E-989A-6424378D8B93}</x14:id>
        </ext>
      </extLst>
    </cfRule>
    <cfRule type="dataBar" priority="1215">
      <dataBar showValue="0">
        <cfvo type="min"/>
        <cfvo type="max"/>
        <color rgb="FF638EC6"/>
      </dataBar>
      <extLst>
        <ext xmlns:x14="http://schemas.microsoft.com/office/spreadsheetml/2009/9/main" uri="{B025F937-C7B1-47D3-B67F-A62EFF666E3E}">
          <x14:id>{7BE5B65B-550D-43F7-BB42-25DB1745CD11}</x14:id>
        </ext>
      </extLst>
    </cfRule>
    <cfRule type="dataBar" priority="1216">
      <dataBar>
        <cfvo type="min"/>
        <cfvo type="max"/>
        <color theme="0" tint="-0.499984740745262"/>
      </dataBar>
      <extLst>
        <ext xmlns:x14="http://schemas.microsoft.com/office/spreadsheetml/2009/9/main" uri="{B025F937-C7B1-47D3-B67F-A62EFF666E3E}">
          <x14:id>{95D84C77-05E7-4302-AC8E-AE4369AA7C82}</x14:id>
        </ext>
      </extLst>
    </cfRule>
  </conditionalFormatting>
  <conditionalFormatting sqref="H595:H601">
    <cfRule type="dataBar" priority="1209">
      <dataBar showValue="0">
        <cfvo type="min"/>
        <cfvo type="max"/>
        <color theme="0" tint="-0.34998626667073579"/>
      </dataBar>
      <extLst>
        <ext xmlns:x14="http://schemas.microsoft.com/office/spreadsheetml/2009/9/main" uri="{B025F937-C7B1-47D3-B67F-A62EFF666E3E}">
          <x14:id>{DAF62086-65C2-470D-AADB-B29F266464C7}</x14:id>
        </ext>
      </extLst>
    </cfRule>
    <cfRule type="dataBar" priority="1210">
      <dataBar>
        <cfvo type="min"/>
        <cfvo type="max"/>
        <color theme="0" tint="-0.34998626667073579"/>
      </dataBar>
      <extLst>
        <ext xmlns:x14="http://schemas.microsoft.com/office/spreadsheetml/2009/9/main" uri="{B025F937-C7B1-47D3-B67F-A62EFF666E3E}">
          <x14:id>{71F23F25-B9D9-4A43-9AF2-B1AEE3AE8937}</x14:id>
        </ext>
      </extLst>
    </cfRule>
    <cfRule type="dataBar" priority="1211">
      <dataBar showValue="0">
        <cfvo type="min"/>
        <cfvo type="max"/>
        <color rgb="FF638EC6"/>
      </dataBar>
      <extLst>
        <ext xmlns:x14="http://schemas.microsoft.com/office/spreadsheetml/2009/9/main" uri="{B025F937-C7B1-47D3-B67F-A62EFF666E3E}">
          <x14:id>{3D0A8847-F8F6-49CF-A7CE-AA192AA9E7A6}</x14:id>
        </ext>
      </extLst>
    </cfRule>
    <cfRule type="dataBar" priority="1212">
      <dataBar>
        <cfvo type="min"/>
        <cfvo type="max"/>
        <color theme="0" tint="-0.499984740745262"/>
      </dataBar>
      <extLst>
        <ext xmlns:x14="http://schemas.microsoft.com/office/spreadsheetml/2009/9/main" uri="{B025F937-C7B1-47D3-B67F-A62EFF666E3E}">
          <x14:id>{A246FA43-524D-4AE6-9981-E718A797574A}</x14:id>
        </ext>
      </extLst>
    </cfRule>
  </conditionalFormatting>
  <conditionalFormatting sqref="H603:H607">
    <cfRule type="dataBar" priority="1205">
      <dataBar showValue="0">
        <cfvo type="min"/>
        <cfvo type="max"/>
        <color theme="0" tint="-0.34998626667073579"/>
      </dataBar>
      <extLst>
        <ext xmlns:x14="http://schemas.microsoft.com/office/spreadsheetml/2009/9/main" uri="{B025F937-C7B1-47D3-B67F-A62EFF666E3E}">
          <x14:id>{93AEFA27-27B6-4713-A9FC-C8E1716F99B7}</x14:id>
        </ext>
      </extLst>
    </cfRule>
    <cfRule type="dataBar" priority="1206">
      <dataBar>
        <cfvo type="min"/>
        <cfvo type="max"/>
        <color theme="0" tint="-0.34998626667073579"/>
      </dataBar>
      <extLst>
        <ext xmlns:x14="http://schemas.microsoft.com/office/spreadsheetml/2009/9/main" uri="{B025F937-C7B1-47D3-B67F-A62EFF666E3E}">
          <x14:id>{7D0A922A-6E15-4FD8-BFD8-B3097609B09C}</x14:id>
        </ext>
      </extLst>
    </cfRule>
    <cfRule type="dataBar" priority="1207">
      <dataBar showValue="0">
        <cfvo type="min"/>
        <cfvo type="max"/>
        <color rgb="FF638EC6"/>
      </dataBar>
      <extLst>
        <ext xmlns:x14="http://schemas.microsoft.com/office/spreadsheetml/2009/9/main" uri="{B025F937-C7B1-47D3-B67F-A62EFF666E3E}">
          <x14:id>{68937DE4-DF9A-42C5-8CEB-8AE98DBC6BB0}</x14:id>
        </ext>
      </extLst>
    </cfRule>
    <cfRule type="dataBar" priority="1208">
      <dataBar>
        <cfvo type="min"/>
        <cfvo type="max"/>
        <color theme="0" tint="-0.499984740745262"/>
      </dataBar>
      <extLst>
        <ext xmlns:x14="http://schemas.microsoft.com/office/spreadsheetml/2009/9/main" uri="{B025F937-C7B1-47D3-B67F-A62EFF666E3E}">
          <x14:id>{125D1CDB-C1C1-4C1E-B698-47375BA2C006}</x14:id>
        </ext>
      </extLst>
    </cfRule>
  </conditionalFormatting>
  <conditionalFormatting sqref="H609:H615">
    <cfRule type="dataBar" priority="1201">
      <dataBar showValue="0">
        <cfvo type="min"/>
        <cfvo type="max"/>
        <color theme="0" tint="-0.34998626667073579"/>
      </dataBar>
      <extLst>
        <ext xmlns:x14="http://schemas.microsoft.com/office/spreadsheetml/2009/9/main" uri="{B025F937-C7B1-47D3-B67F-A62EFF666E3E}">
          <x14:id>{B547E47B-FA9A-4482-9683-92E49ADBDCB5}</x14:id>
        </ext>
      </extLst>
    </cfRule>
    <cfRule type="dataBar" priority="1202">
      <dataBar>
        <cfvo type="min"/>
        <cfvo type="max"/>
        <color theme="0" tint="-0.34998626667073579"/>
      </dataBar>
      <extLst>
        <ext xmlns:x14="http://schemas.microsoft.com/office/spreadsheetml/2009/9/main" uri="{B025F937-C7B1-47D3-B67F-A62EFF666E3E}">
          <x14:id>{9E3ACF1B-3B54-4A7C-9745-C3A85DF71C09}</x14:id>
        </ext>
      </extLst>
    </cfRule>
    <cfRule type="dataBar" priority="1203">
      <dataBar showValue="0">
        <cfvo type="min"/>
        <cfvo type="max"/>
        <color rgb="FF638EC6"/>
      </dataBar>
      <extLst>
        <ext xmlns:x14="http://schemas.microsoft.com/office/spreadsheetml/2009/9/main" uri="{B025F937-C7B1-47D3-B67F-A62EFF666E3E}">
          <x14:id>{CE3C7620-14B0-4C20-A88B-3004263E7692}</x14:id>
        </ext>
      </extLst>
    </cfRule>
    <cfRule type="dataBar" priority="1204">
      <dataBar>
        <cfvo type="min"/>
        <cfvo type="max"/>
        <color theme="0" tint="-0.499984740745262"/>
      </dataBar>
      <extLst>
        <ext xmlns:x14="http://schemas.microsoft.com/office/spreadsheetml/2009/9/main" uri="{B025F937-C7B1-47D3-B67F-A62EFF666E3E}">
          <x14:id>{EBB8DA41-5BAD-472E-9846-03D2759067E6}</x14:id>
        </ext>
      </extLst>
    </cfRule>
  </conditionalFormatting>
  <conditionalFormatting sqref="H617:H624">
    <cfRule type="dataBar" priority="1197">
      <dataBar showValue="0">
        <cfvo type="min"/>
        <cfvo type="max"/>
        <color theme="0" tint="-0.34998626667073579"/>
      </dataBar>
      <extLst>
        <ext xmlns:x14="http://schemas.microsoft.com/office/spreadsheetml/2009/9/main" uri="{B025F937-C7B1-47D3-B67F-A62EFF666E3E}">
          <x14:id>{79CF7532-BB6D-4315-9641-EDC148A36C26}</x14:id>
        </ext>
      </extLst>
    </cfRule>
    <cfRule type="dataBar" priority="1198">
      <dataBar>
        <cfvo type="min"/>
        <cfvo type="max"/>
        <color theme="0" tint="-0.34998626667073579"/>
      </dataBar>
      <extLst>
        <ext xmlns:x14="http://schemas.microsoft.com/office/spreadsheetml/2009/9/main" uri="{B025F937-C7B1-47D3-B67F-A62EFF666E3E}">
          <x14:id>{82FBDC86-03AE-430E-9F5D-CFDD6CFDA1E2}</x14:id>
        </ext>
      </extLst>
    </cfRule>
    <cfRule type="dataBar" priority="1199">
      <dataBar showValue="0">
        <cfvo type="min"/>
        <cfvo type="max"/>
        <color rgb="FF638EC6"/>
      </dataBar>
      <extLst>
        <ext xmlns:x14="http://schemas.microsoft.com/office/spreadsheetml/2009/9/main" uri="{B025F937-C7B1-47D3-B67F-A62EFF666E3E}">
          <x14:id>{67FE5620-5F25-49DE-8901-60399ABAA742}</x14:id>
        </ext>
      </extLst>
    </cfRule>
    <cfRule type="dataBar" priority="1200">
      <dataBar>
        <cfvo type="min"/>
        <cfvo type="max"/>
        <color theme="0" tint="-0.499984740745262"/>
      </dataBar>
      <extLst>
        <ext xmlns:x14="http://schemas.microsoft.com/office/spreadsheetml/2009/9/main" uri="{B025F937-C7B1-47D3-B67F-A62EFF666E3E}">
          <x14:id>{AF8D258F-A342-4A4D-8A4F-46BC0E6EC3EC}</x14:id>
        </ext>
      </extLst>
    </cfRule>
  </conditionalFormatting>
  <conditionalFormatting sqref="H626:H683">
    <cfRule type="dataBar" priority="1193">
      <dataBar showValue="0">
        <cfvo type="min"/>
        <cfvo type="max"/>
        <color theme="0" tint="-0.34998626667073579"/>
      </dataBar>
      <extLst>
        <ext xmlns:x14="http://schemas.microsoft.com/office/spreadsheetml/2009/9/main" uri="{B025F937-C7B1-47D3-B67F-A62EFF666E3E}">
          <x14:id>{FE6983DE-C7D4-4064-B1F5-754D1CEB8B89}</x14:id>
        </ext>
      </extLst>
    </cfRule>
    <cfRule type="dataBar" priority="1194">
      <dataBar>
        <cfvo type="min"/>
        <cfvo type="max"/>
        <color theme="0" tint="-0.34998626667073579"/>
      </dataBar>
      <extLst>
        <ext xmlns:x14="http://schemas.microsoft.com/office/spreadsheetml/2009/9/main" uri="{B025F937-C7B1-47D3-B67F-A62EFF666E3E}">
          <x14:id>{106B3B61-AB66-4A9C-AF6F-C5F5577230BF}</x14:id>
        </ext>
      </extLst>
    </cfRule>
    <cfRule type="dataBar" priority="1195">
      <dataBar showValue="0">
        <cfvo type="min"/>
        <cfvo type="max"/>
        <color rgb="FF638EC6"/>
      </dataBar>
      <extLst>
        <ext xmlns:x14="http://schemas.microsoft.com/office/spreadsheetml/2009/9/main" uri="{B025F937-C7B1-47D3-B67F-A62EFF666E3E}">
          <x14:id>{283B43A0-0211-4EB3-A895-B9E9C0D3B4FE}</x14:id>
        </ext>
      </extLst>
    </cfRule>
    <cfRule type="dataBar" priority="1196">
      <dataBar>
        <cfvo type="min"/>
        <cfvo type="max"/>
        <color theme="0" tint="-0.499984740745262"/>
      </dataBar>
      <extLst>
        <ext xmlns:x14="http://schemas.microsoft.com/office/spreadsheetml/2009/9/main" uri="{B025F937-C7B1-47D3-B67F-A62EFF666E3E}">
          <x14:id>{66DA5DE4-3930-42DB-9667-39E1962F7D4A}</x14:id>
        </ext>
      </extLst>
    </cfRule>
  </conditionalFormatting>
  <conditionalFormatting sqref="H685:H688">
    <cfRule type="dataBar" priority="1189">
      <dataBar showValue="0">
        <cfvo type="min"/>
        <cfvo type="max"/>
        <color theme="0" tint="-0.34998626667073579"/>
      </dataBar>
      <extLst>
        <ext xmlns:x14="http://schemas.microsoft.com/office/spreadsheetml/2009/9/main" uri="{B025F937-C7B1-47D3-B67F-A62EFF666E3E}">
          <x14:id>{5F5D6FB9-4247-4AEB-9CA0-5BA15355DDFE}</x14:id>
        </ext>
      </extLst>
    </cfRule>
    <cfRule type="dataBar" priority="1190">
      <dataBar>
        <cfvo type="min"/>
        <cfvo type="max"/>
        <color theme="0" tint="-0.34998626667073579"/>
      </dataBar>
      <extLst>
        <ext xmlns:x14="http://schemas.microsoft.com/office/spreadsheetml/2009/9/main" uri="{B025F937-C7B1-47D3-B67F-A62EFF666E3E}">
          <x14:id>{A91FD10B-7610-4878-BC80-D4D7621E8AB7}</x14:id>
        </ext>
      </extLst>
    </cfRule>
    <cfRule type="dataBar" priority="1191">
      <dataBar showValue="0">
        <cfvo type="min"/>
        <cfvo type="max"/>
        <color rgb="FF638EC6"/>
      </dataBar>
      <extLst>
        <ext xmlns:x14="http://schemas.microsoft.com/office/spreadsheetml/2009/9/main" uri="{B025F937-C7B1-47D3-B67F-A62EFF666E3E}">
          <x14:id>{0D16C529-FA3D-4969-B8F4-1C363C6544BD}</x14:id>
        </ext>
      </extLst>
    </cfRule>
    <cfRule type="dataBar" priority="1192">
      <dataBar>
        <cfvo type="min"/>
        <cfvo type="max"/>
        <color theme="0" tint="-0.499984740745262"/>
      </dataBar>
      <extLst>
        <ext xmlns:x14="http://schemas.microsoft.com/office/spreadsheetml/2009/9/main" uri="{B025F937-C7B1-47D3-B67F-A62EFF666E3E}">
          <x14:id>{CD81FDCF-E52E-41C3-9447-113E93F53FCB}</x14:id>
        </ext>
      </extLst>
    </cfRule>
  </conditionalFormatting>
  <conditionalFormatting sqref="H690:H697">
    <cfRule type="dataBar" priority="1185">
      <dataBar showValue="0">
        <cfvo type="min"/>
        <cfvo type="max"/>
        <color theme="0" tint="-0.34998626667073579"/>
      </dataBar>
      <extLst>
        <ext xmlns:x14="http://schemas.microsoft.com/office/spreadsheetml/2009/9/main" uri="{B025F937-C7B1-47D3-B67F-A62EFF666E3E}">
          <x14:id>{59A3055E-5244-49E0-B3A0-5C626346FB58}</x14:id>
        </ext>
      </extLst>
    </cfRule>
    <cfRule type="dataBar" priority="1186">
      <dataBar>
        <cfvo type="min"/>
        <cfvo type="max"/>
        <color theme="0" tint="-0.34998626667073579"/>
      </dataBar>
      <extLst>
        <ext xmlns:x14="http://schemas.microsoft.com/office/spreadsheetml/2009/9/main" uri="{B025F937-C7B1-47D3-B67F-A62EFF666E3E}">
          <x14:id>{64CE3843-5BCA-4E5C-B31A-5B00ACF69B67}</x14:id>
        </ext>
      </extLst>
    </cfRule>
    <cfRule type="dataBar" priority="1187">
      <dataBar showValue="0">
        <cfvo type="min"/>
        <cfvo type="max"/>
        <color rgb="FF638EC6"/>
      </dataBar>
      <extLst>
        <ext xmlns:x14="http://schemas.microsoft.com/office/spreadsheetml/2009/9/main" uri="{B025F937-C7B1-47D3-B67F-A62EFF666E3E}">
          <x14:id>{762F9D4D-70E7-4B4B-8550-5EDF2CB181C2}</x14:id>
        </ext>
      </extLst>
    </cfRule>
    <cfRule type="dataBar" priority="1188">
      <dataBar>
        <cfvo type="min"/>
        <cfvo type="max"/>
        <color theme="0" tint="-0.499984740745262"/>
      </dataBar>
      <extLst>
        <ext xmlns:x14="http://schemas.microsoft.com/office/spreadsheetml/2009/9/main" uri="{B025F937-C7B1-47D3-B67F-A62EFF666E3E}">
          <x14:id>{F843F820-B986-41DF-AF05-5FE3882DC94C}</x14:id>
        </ext>
      </extLst>
    </cfRule>
  </conditionalFormatting>
  <conditionalFormatting sqref="H699:H702">
    <cfRule type="dataBar" priority="1181">
      <dataBar showValue="0">
        <cfvo type="min"/>
        <cfvo type="max"/>
        <color theme="0" tint="-0.34998626667073579"/>
      </dataBar>
      <extLst>
        <ext xmlns:x14="http://schemas.microsoft.com/office/spreadsheetml/2009/9/main" uri="{B025F937-C7B1-47D3-B67F-A62EFF666E3E}">
          <x14:id>{CBB10898-DEEE-4ADA-8074-72CBAF7C50A4}</x14:id>
        </ext>
      </extLst>
    </cfRule>
    <cfRule type="dataBar" priority="1182">
      <dataBar>
        <cfvo type="min"/>
        <cfvo type="max"/>
        <color theme="0" tint="-0.34998626667073579"/>
      </dataBar>
      <extLst>
        <ext xmlns:x14="http://schemas.microsoft.com/office/spreadsheetml/2009/9/main" uri="{B025F937-C7B1-47D3-B67F-A62EFF666E3E}">
          <x14:id>{2CC12EDF-B5FD-4F8A-BCCC-B1638FB180D7}</x14:id>
        </ext>
      </extLst>
    </cfRule>
    <cfRule type="dataBar" priority="1183">
      <dataBar showValue="0">
        <cfvo type="min"/>
        <cfvo type="max"/>
        <color rgb="FF638EC6"/>
      </dataBar>
      <extLst>
        <ext xmlns:x14="http://schemas.microsoft.com/office/spreadsheetml/2009/9/main" uri="{B025F937-C7B1-47D3-B67F-A62EFF666E3E}">
          <x14:id>{24A30094-32A7-4542-9B8F-527D2C40CB14}</x14:id>
        </ext>
      </extLst>
    </cfRule>
    <cfRule type="dataBar" priority="1184">
      <dataBar>
        <cfvo type="min"/>
        <cfvo type="max"/>
        <color theme="0" tint="-0.499984740745262"/>
      </dataBar>
      <extLst>
        <ext xmlns:x14="http://schemas.microsoft.com/office/spreadsheetml/2009/9/main" uri="{B025F937-C7B1-47D3-B67F-A62EFF666E3E}">
          <x14:id>{6314BCD8-E503-41F5-BA35-59D9A02A04B3}</x14:id>
        </ext>
      </extLst>
    </cfRule>
  </conditionalFormatting>
  <conditionalFormatting sqref="H704:H707">
    <cfRule type="dataBar" priority="1177">
      <dataBar showValue="0">
        <cfvo type="min"/>
        <cfvo type="max"/>
        <color theme="0" tint="-0.34998626667073579"/>
      </dataBar>
      <extLst>
        <ext xmlns:x14="http://schemas.microsoft.com/office/spreadsheetml/2009/9/main" uri="{B025F937-C7B1-47D3-B67F-A62EFF666E3E}">
          <x14:id>{E8CA7ADF-ADE5-4B04-B649-F078E0C31CD9}</x14:id>
        </ext>
      </extLst>
    </cfRule>
    <cfRule type="dataBar" priority="1178">
      <dataBar>
        <cfvo type="min"/>
        <cfvo type="max"/>
        <color theme="0" tint="-0.34998626667073579"/>
      </dataBar>
      <extLst>
        <ext xmlns:x14="http://schemas.microsoft.com/office/spreadsheetml/2009/9/main" uri="{B025F937-C7B1-47D3-B67F-A62EFF666E3E}">
          <x14:id>{F43293DF-E52C-4672-A67C-0495FB09AA05}</x14:id>
        </ext>
      </extLst>
    </cfRule>
    <cfRule type="dataBar" priority="1179">
      <dataBar showValue="0">
        <cfvo type="min"/>
        <cfvo type="max"/>
        <color rgb="FF638EC6"/>
      </dataBar>
      <extLst>
        <ext xmlns:x14="http://schemas.microsoft.com/office/spreadsheetml/2009/9/main" uri="{B025F937-C7B1-47D3-B67F-A62EFF666E3E}">
          <x14:id>{7E87C27E-C37F-4543-B273-13E8819ED508}</x14:id>
        </ext>
      </extLst>
    </cfRule>
    <cfRule type="dataBar" priority="1180">
      <dataBar>
        <cfvo type="min"/>
        <cfvo type="max"/>
        <color theme="0" tint="-0.499984740745262"/>
      </dataBar>
      <extLst>
        <ext xmlns:x14="http://schemas.microsoft.com/office/spreadsheetml/2009/9/main" uri="{B025F937-C7B1-47D3-B67F-A62EFF666E3E}">
          <x14:id>{F986C446-0CF4-4EA1-B0A5-4C361E0B5057}</x14:id>
        </ext>
      </extLst>
    </cfRule>
  </conditionalFormatting>
  <conditionalFormatting sqref="H709:H725">
    <cfRule type="dataBar" priority="1173">
      <dataBar showValue="0">
        <cfvo type="min"/>
        <cfvo type="max"/>
        <color theme="0" tint="-0.34998626667073579"/>
      </dataBar>
      <extLst>
        <ext xmlns:x14="http://schemas.microsoft.com/office/spreadsheetml/2009/9/main" uri="{B025F937-C7B1-47D3-B67F-A62EFF666E3E}">
          <x14:id>{0A0254FF-ECCE-49B8-9240-24103EB175DE}</x14:id>
        </ext>
      </extLst>
    </cfRule>
    <cfRule type="dataBar" priority="1174">
      <dataBar>
        <cfvo type="min"/>
        <cfvo type="max"/>
        <color theme="0" tint="-0.34998626667073579"/>
      </dataBar>
      <extLst>
        <ext xmlns:x14="http://schemas.microsoft.com/office/spreadsheetml/2009/9/main" uri="{B025F937-C7B1-47D3-B67F-A62EFF666E3E}">
          <x14:id>{6DE0A323-E804-4796-B4D9-2F934B405C19}</x14:id>
        </ext>
      </extLst>
    </cfRule>
    <cfRule type="dataBar" priority="1175">
      <dataBar showValue="0">
        <cfvo type="min"/>
        <cfvo type="max"/>
        <color rgb="FF638EC6"/>
      </dataBar>
      <extLst>
        <ext xmlns:x14="http://schemas.microsoft.com/office/spreadsheetml/2009/9/main" uri="{B025F937-C7B1-47D3-B67F-A62EFF666E3E}">
          <x14:id>{790C704D-D378-4CA6-9A25-46D3A1DB7A0F}</x14:id>
        </ext>
      </extLst>
    </cfRule>
    <cfRule type="dataBar" priority="1176">
      <dataBar>
        <cfvo type="min"/>
        <cfvo type="max"/>
        <color theme="0" tint="-0.499984740745262"/>
      </dataBar>
      <extLst>
        <ext xmlns:x14="http://schemas.microsoft.com/office/spreadsheetml/2009/9/main" uri="{B025F937-C7B1-47D3-B67F-A62EFF666E3E}">
          <x14:id>{043B3B2F-FC57-426C-89AF-17DE7F20B1F8}</x14:id>
        </ext>
      </extLst>
    </cfRule>
  </conditionalFormatting>
  <conditionalFormatting sqref="H727:H730">
    <cfRule type="dataBar" priority="1169">
      <dataBar showValue="0">
        <cfvo type="min"/>
        <cfvo type="max"/>
        <color theme="0" tint="-0.34998626667073579"/>
      </dataBar>
      <extLst>
        <ext xmlns:x14="http://schemas.microsoft.com/office/spreadsheetml/2009/9/main" uri="{B025F937-C7B1-47D3-B67F-A62EFF666E3E}">
          <x14:id>{2C70CBAA-D485-41BD-88C5-EA116400341F}</x14:id>
        </ext>
      </extLst>
    </cfRule>
    <cfRule type="dataBar" priority="1170">
      <dataBar>
        <cfvo type="min"/>
        <cfvo type="max"/>
        <color theme="0" tint="-0.34998626667073579"/>
      </dataBar>
      <extLst>
        <ext xmlns:x14="http://schemas.microsoft.com/office/spreadsheetml/2009/9/main" uri="{B025F937-C7B1-47D3-B67F-A62EFF666E3E}">
          <x14:id>{85C13B14-3C0C-4350-9740-DE8C1889EDC4}</x14:id>
        </ext>
      </extLst>
    </cfRule>
    <cfRule type="dataBar" priority="1171">
      <dataBar showValue="0">
        <cfvo type="min"/>
        <cfvo type="max"/>
        <color rgb="FF638EC6"/>
      </dataBar>
      <extLst>
        <ext xmlns:x14="http://schemas.microsoft.com/office/spreadsheetml/2009/9/main" uri="{B025F937-C7B1-47D3-B67F-A62EFF666E3E}">
          <x14:id>{E6BC0568-5FE9-4BFE-B099-A4929449DE97}</x14:id>
        </ext>
      </extLst>
    </cfRule>
    <cfRule type="dataBar" priority="1172">
      <dataBar>
        <cfvo type="min"/>
        <cfvo type="max"/>
        <color theme="0" tint="-0.499984740745262"/>
      </dataBar>
      <extLst>
        <ext xmlns:x14="http://schemas.microsoft.com/office/spreadsheetml/2009/9/main" uri="{B025F937-C7B1-47D3-B67F-A62EFF666E3E}">
          <x14:id>{F9B4A94D-ABD3-4FD5-BFF3-D77E0035B9D3}</x14:id>
        </ext>
      </extLst>
    </cfRule>
  </conditionalFormatting>
  <conditionalFormatting sqref="H732:H737">
    <cfRule type="dataBar" priority="1165">
      <dataBar showValue="0">
        <cfvo type="min"/>
        <cfvo type="max"/>
        <color theme="0" tint="-0.34998626667073579"/>
      </dataBar>
      <extLst>
        <ext xmlns:x14="http://schemas.microsoft.com/office/spreadsheetml/2009/9/main" uri="{B025F937-C7B1-47D3-B67F-A62EFF666E3E}">
          <x14:id>{3E77387E-6852-4535-8614-DDCA3A8DCD38}</x14:id>
        </ext>
      </extLst>
    </cfRule>
    <cfRule type="dataBar" priority="1166">
      <dataBar>
        <cfvo type="min"/>
        <cfvo type="max"/>
        <color theme="0" tint="-0.34998626667073579"/>
      </dataBar>
      <extLst>
        <ext xmlns:x14="http://schemas.microsoft.com/office/spreadsheetml/2009/9/main" uri="{B025F937-C7B1-47D3-B67F-A62EFF666E3E}">
          <x14:id>{F84A5ED5-5D7F-4660-8CC8-49D88F489081}</x14:id>
        </ext>
      </extLst>
    </cfRule>
    <cfRule type="dataBar" priority="1167">
      <dataBar showValue="0">
        <cfvo type="min"/>
        <cfvo type="max"/>
        <color rgb="FF638EC6"/>
      </dataBar>
      <extLst>
        <ext xmlns:x14="http://schemas.microsoft.com/office/spreadsheetml/2009/9/main" uri="{B025F937-C7B1-47D3-B67F-A62EFF666E3E}">
          <x14:id>{1514623C-2B4F-4697-9B89-956EB91A4FC2}</x14:id>
        </ext>
      </extLst>
    </cfRule>
    <cfRule type="dataBar" priority="1168">
      <dataBar>
        <cfvo type="min"/>
        <cfvo type="max"/>
        <color theme="0" tint="-0.499984740745262"/>
      </dataBar>
      <extLst>
        <ext xmlns:x14="http://schemas.microsoft.com/office/spreadsheetml/2009/9/main" uri="{B025F937-C7B1-47D3-B67F-A62EFF666E3E}">
          <x14:id>{AB0A0B8C-9A8C-47D2-AFEC-51FB742A261A}</x14:id>
        </ext>
      </extLst>
    </cfRule>
  </conditionalFormatting>
  <conditionalFormatting sqref="H739:H742">
    <cfRule type="dataBar" priority="1161">
      <dataBar showValue="0">
        <cfvo type="min"/>
        <cfvo type="max"/>
        <color theme="0" tint="-0.34998626667073579"/>
      </dataBar>
      <extLst>
        <ext xmlns:x14="http://schemas.microsoft.com/office/spreadsheetml/2009/9/main" uri="{B025F937-C7B1-47D3-B67F-A62EFF666E3E}">
          <x14:id>{8A610A15-4110-43D9-BBF3-44884ACF3BF7}</x14:id>
        </ext>
      </extLst>
    </cfRule>
    <cfRule type="dataBar" priority="1162">
      <dataBar>
        <cfvo type="min"/>
        <cfvo type="max"/>
        <color theme="0" tint="-0.34998626667073579"/>
      </dataBar>
      <extLst>
        <ext xmlns:x14="http://schemas.microsoft.com/office/spreadsheetml/2009/9/main" uri="{B025F937-C7B1-47D3-B67F-A62EFF666E3E}">
          <x14:id>{28BFACBF-85C9-4254-994C-DD8F48D97E6C}</x14:id>
        </ext>
      </extLst>
    </cfRule>
    <cfRule type="dataBar" priority="1163">
      <dataBar showValue="0">
        <cfvo type="min"/>
        <cfvo type="max"/>
        <color rgb="FF638EC6"/>
      </dataBar>
      <extLst>
        <ext xmlns:x14="http://schemas.microsoft.com/office/spreadsheetml/2009/9/main" uri="{B025F937-C7B1-47D3-B67F-A62EFF666E3E}">
          <x14:id>{3187F0B0-FC8A-430B-8CA2-DC8FE1E41C43}</x14:id>
        </ext>
      </extLst>
    </cfRule>
    <cfRule type="dataBar" priority="1164">
      <dataBar>
        <cfvo type="min"/>
        <cfvo type="max"/>
        <color theme="0" tint="-0.499984740745262"/>
      </dataBar>
      <extLst>
        <ext xmlns:x14="http://schemas.microsoft.com/office/spreadsheetml/2009/9/main" uri="{B025F937-C7B1-47D3-B67F-A62EFF666E3E}">
          <x14:id>{6996AAC3-45B3-4AE5-9424-0B8DAE19CE81}</x14:id>
        </ext>
      </extLst>
    </cfRule>
  </conditionalFormatting>
  <conditionalFormatting sqref="H744:H800">
    <cfRule type="dataBar" priority="1157">
      <dataBar showValue="0">
        <cfvo type="min"/>
        <cfvo type="max"/>
        <color theme="0" tint="-0.34998626667073579"/>
      </dataBar>
      <extLst>
        <ext xmlns:x14="http://schemas.microsoft.com/office/spreadsheetml/2009/9/main" uri="{B025F937-C7B1-47D3-B67F-A62EFF666E3E}">
          <x14:id>{81250D50-B0CC-46F5-97BC-09BA7EE407B1}</x14:id>
        </ext>
      </extLst>
    </cfRule>
    <cfRule type="dataBar" priority="1158">
      <dataBar>
        <cfvo type="min"/>
        <cfvo type="max"/>
        <color theme="0" tint="-0.34998626667073579"/>
      </dataBar>
      <extLst>
        <ext xmlns:x14="http://schemas.microsoft.com/office/spreadsheetml/2009/9/main" uri="{B025F937-C7B1-47D3-B67F-A62EFF666E3E}">
          <x14:id>{640EDB1C-C646-498D-95FE-BB9BF93F6F69}</x14:id>
        </ext>
      </extLst>
    </cfRule>
    <cfRule type="dataBar" priority="1159">
      <dataBar showValue="0">
        <cfvo type="min"/>
        <cfvo type="max"/>
        <color rgb="FF638EC6"/>
      </dataBar>
      <extLst>
        <ext xmlns:x14="http://schemas.microsoft.com/office/spreadsheetml/2009/9/main" uri="{B025F937-C7B1-47D3-B67F-A62EFF666E3E}">
          <x14:id>{C620344D-0B53-451C-B9F5-5405D75BF52B}</x14:id>
        </ext>
      </extLst>
    </cfRule>
    <cfRule type="dataBar" priority="1160">
      <dataBar>
        <cfvo type="min"/>
        <cfvo type="max"/>
        <color theme="0" tint="-0.499984740745262"/>
      </dataBar>
      <extLst>
        <ext xmlns:x14="http://schemas.microsoft.com/office/spreadsheetml/2009/9/main" uri="{B025F937-C7B1-47D3-B67F-A62EFF666E3E}">
          <x14:id>{F95EA5E1-D1C6-4170-A839-7CBCDF33BCC2}</x14:id>
        </ext>
      </extLst>
    </cfRule>
  </conditionalFormatting>
  <conditionalFormatting sqref="H802:H812">
    <cfRule type="dataBar" priority="1153">
      <dataBar showValue="0">
        <cfvo type="min"/>
        <cfvo type="max"/>
        <color theme="0" tint="-0.34998626667073579"/>
      </dataBar>
      <extLst>
        <ext xmlns:x14="http://schemas.microsoft.com/office/spreadsheetml/2009/9/main" uri="{B025F937-C7B1-47D3-B67F-A62EFF666E3E}">
          <x14:id>{23C7A177-F432-418F-B9F2-B0569A7D9745}</x14:id>
        </ext>
      </extLst>
    </cfRule>
    <cfRule type="dataBar" priority="1154">
      <dataBar>
        <cfvo type="min"/>
        <cfvo type="max"/>
        <color theme="0" tint="-0.34998626667073579"/>
      </dataBar>
      <extLst>
        <ext xmlns:x14="http://schemas.microsoft.com/office/spreadsheetml/2009/9/main" uri="{B025F937-C7B1-47D3-B67F-A62EFF666E3E}">
          <x14:id>{3DA37361-6F4F-438D-93BE-3A57DA862CD2}</x14:id>
        </ext>
      </extLst>
    </cfRule>
    <cfRule type="dataBar" priority="1155">
      <dataBar showValue="0">
        <cfvo type="min"/>
        <cfvo type="max"/>
        <color rgb="FF638EC6"/>
      </dataBar>
      <extLst>
        <ext xmlns:x14="http://schemas.microsoft.com/office/spreadsheetml/2009/9/main" uri="{B025F937-C7B1-47D3-B67F-A62EFF666E3E}">
          <x14:id>{624C1EA2-15AA-4C09-B270-547F66133DF6}</x14:id>
        </ext>
      </extLst>
    </cfRule>
    <cfRule type="dataBar" priority="1156">
      <dataBar>
        <cfvo type="min"/>
        <cfvo type="max"/>
        <color theme="0" tint="-0.499984740745262"/>
      </dataBar>
      <extLst>
        <ext xmlns:x14="http://schemas.microsoft.com/office/spreadsheetml/2009/9/main" uri="{B025F937-C7B1-47D3-B67F-A62EFF666E3E}">
          <x14:id>{C36CA565-5953-4902-8098-6D8A00F0C71C}</x14:id>
        </ext>
      </extLst>
    </cfRule>
  </conditionalFormatting>
  <conditionalFormatting sqref="H814:H836">
    <cfRule type="dataBar" priority="1149">
      <dataBar showValue="0">
        <cfvo type="min"/>
        <cfvo type="max"/>
        <color theme="0" tint="-0.34998626667073579"/>
      </dataBar>
      <extLst>
        <ext xmlns:x14="http://schemas.microsoft.com/office/spreadsheetml/2009/9/main" uri="{B025F937-C7B1-47D3-B67F-A62EFF666E3E}">
          <x14:id>{F880719B-99E9-4197-8A37-A076D731B78F}</x14:id>
        </ext>
      </extLst>
    </cfRule>
    <cfRule type="dataBar" priority="1150">
      <dataBar>
        <cfvo type="min"/>
        <cfvo type="max"/>
        <color theme="0" tint="-0.34998626667073579"/>
      </dataBar>
      <extLst>
        <ext xmlns:x14="http://schemas.microsoft.com/office/spreadsheetml/2009/9/main" uri="{B025F937-C7B1-47D3-B67F-A62EFF666E3E}">
          <x14:id>{F0576DED-F8FA-46C6-BE4C-0BAB20B6AB5A}</x14:id>
        </ext>
      </extLst>
    </cfRule>
    <cfRule type="dataBar" priority="1151">
      <dataBar showValue="0">
        <cfvo type="min"/>
        <cfvo type="max"/>
        <color rgb="FF638EC6"/>
      </dataBar>
      <extLst>
        <ext xmlns:x14="http://schemas.microsoft.com/office/spreadsheetml/2009/9/main" uri="{B025F937-C7B1-47D3-B67F-A62EFF666E3E}">
          <x14:id>{90AA83BB-73FE-4E20-9499-50FD8A37DF75}</x14:id>
        </ext>
      </extLst>
    </cfRule>
    <cfRule type="dataBar" priority="1152">
      <dataBar>
        <cfvo type="min"/>
        <cfvo type="max"/>
        <color theme="0" tint="-0.499984740745262"/>
      </dataBar>
      <extLst>
        <ext xmlns:x14="http://schemas.microsoft.com/office/spreadsheetml/2009/9/main" uri="{B025F937-C7B1-47D3-B67F-A62EFF666E3E}">
          <x14:id>{18FA2FA2-8676-489D-BB9A-22EFAD500F64}</x14:id>
        </ext>
      </extLst>
    </cfRule>
  </conditionalFormatting>
  <conditionalFormatting sqref="H838:H859">
    <cfRule type="dataBar" priority="1145">
      <dataBar showValue="0">
        <cfvo type="min"/>
        <cfvo type="max"/>
        <color theme="0" tint="-0.34998626667073579"/>
      </dataBar>
      <extLst>
        <ext xmlns:x14="http://schemas.microsoft.com/office/spreadsheetml/2009/9/main" uri="{B025F937-C7B1-47D3-B67F-A62EFF666E3E}">
          <x14:id>{6AD3DE49-3AB8-49B5-BF13-9FB721500A72}</x14:id>
        </ext>
      </extLst>
    </cfRule>
    <cfRule type="dataBar" priority="1146">
      <dataBar>
        <cfvo type="min"/>
        <cfvo type="max"/>
        <color theme="0" tint="-0.34998626667073579"/>
      </dataBar>
      <extLst>
        <ext xmlns:x14="http://schemas.microsoft.com/office/spreadsheetml/2009/9/main" uri="{B025F937-C7B1-47D3-B67F-A62EFF666E3E}">
          <x14:id>{C0BB1AF4-6BBF-49F6-8526-6B0FA02A35A9}</x14:id>
        </ext>
      </extLst>
    </cfRule>
    <cfRule type="dataBar" priority="1147">
      <dataBar showValue="0">
        <cfvo type="min"/>
        <cfvo type="max"/>
        <color rgb="FF638EC6"/>
      </dataBar>
      <extLst>
        <ext xmlns:x14="http://schemas.microsoft.com/office/spreadsheetml/2009/9/main" uri="{B025F937-C7B1-47D3-B67F-A62EFF666E3E}">
          <x14:id>{F99AF37A-688D-4DAB-9663-49FECDAD155A}</x14:id>
        </ext>
      </extLst>
    </cfRule>
    <cfRule type="dataBar" priority="1148">
      <dataBar>
        <cfvo type="min"/>
        <cfvo type="max"/>
        <color theme="0" tint="-0.499984740745262"/>
      </dataBar>
      <extLst>
        <ext xmlns:x14="http://schemas.microsoft.com/office/spreadsheetml/2009/9/main" uri="{B025F937-C7B1-47D3-B67F-A62EFF666E3E}">
          <x14:id>{A43A2ABD-202A-4A53-8221-17F0AB9AD7A1}</x14:id>
        </ext>
      </extLst>
    </cfRule>
  </conditionalFormatting>
  <conditionalFormatting sqref="H861:H885">
    <cfRule type="dataBar" priority="1141">
      <dataBar showValue="0">
        <cfvo type="min"/>
        <cfvo type="max"/>
        <color theme="0" tint="-0.34998626667073579"/>
      </dataBar>
      <extLst>
        <ext xmlns:x14="http://schemas.microsoft.com/office/spreadsheetml/2009/9/main" uri="{B025F937-C7B1-47D3-B67F-A62EFF666E3E}">
          <x14:id>{24725A86-7CD2-4ABC-9221-481C8E1FC68C}</x14:id>
        </ext>
      </extLst>
    </cfRule>
    <cfRule type="dataBar" priority="1142">
      <dataBar>
        <cfvo type="min"/>
        <cfvo type="max"/>
        <color theme="0" tint="-0.34998626667073579"/>
      </dataBar>
      <extLst>
        <ext xmlns:x14="http://schemas.microsoft.com/office/spreadsheetml/2009/9/main" uri="{B025F937-C7B1-47D3-B67F-A62EFF666E3E}">
          <x14:id>{8C907D68-245D-493F-B6D4-F501E3CA74E5}</x14:id>
        </ext>
      </extLst>
    </cfRule>
    <cfRule type="dataBar" priority="1143">
      <dataBar showValue="0">
        <cfvo type="min"/>
        <cfvo type="max"/>
        <color rgb="FF638EC6"/>
      </dataBar>
      <extLst>
        <ext xmlns:x14="http://schemas.microsoft.com/office/spreadsheetml/2009/9/main" uri="{B025F937-C7B1-47D3-B67F-A62EFF666E3E}">
          <x14:id>{55C3D628-D1BB-4E28-8E5B-2B4F03BA3381}</x14:id>
        </ext>
      </extLst>
    </cfRule>
    <cfRule type="dataBar" priority="1144">
      <dataBar>
        <cfvo type="min"/>
        <cfvo type="max"/>
        <color theme="0" tint="-0.499984740745262"/>
      </dataBar>
      <extLst>
        <ext xmlns:x14="http://schemas.microsoft.com/office/spreadsheetml/2009/9/main" uri="{B025F937-C7B1-47D3-B67F-A62EFF666E3E}">
          <x14:id>{1386306C-77AB-4B96-A624-614242AD9C47}</x14:id>
        </ext>
      </extLst>
    </cfRule>
  </conditionalFormatting>
  <conditionalFormatting sqref="H887:H896">
    <cfRule type="dataBar" priority="1137">
      <dataBar showValue="0">
        <cfvo type="min"/>
        <cfvo type="max"/>
        <color theme="0" tint="-0.34998626667073579"/>
      </dataBar>
      <extLst>
        <ext xmlns:x14="http://schemas.microsoft.com/office/spreadsheetml/2009/9/main" uri="{B025F937-C7B1-47D3-B67F-A62EFF666E3E}">
          <x14:id>{480AC80B-5B2A-4C4B-920D-298124EF1E3A}</x14:id>
        </ext>
      </extLst>
    </cfRule>
    <cfRule type="dataBar" priority="1138">
      <dataBar>
        <cfvo type="min"/>
        <cfvo type="max"/>
        <color theme="0" tint="-0.34998626667073579"/>
      </dataBar>
      <extLst>
        <ext xmlns:x14="http://schemas.microsoft.com/office/spreadsheetml/2009/9/main" uri="{B025F937-C7B1-47D3-B67F-A62EFF666E3E}">
          <x14:id>{02AE32E3-E4AE-4402-B6A0-DF5C3216F92C}</x14:id>
        </ext>
      </extLst>
    </cfRule>
    <cfRule type="dataBar" priority="1139">
      <dataBar showValue="0">
        <cfvo type="min"/>
        <cfvo type="max"/>
        <color rgb="FF638EC6"/>
      </dataBar>
      <extLst>
        <ext xmlns:x14="http://schemas.microsoft.com/office/spreadsheetml/2009/9/main" uri="{B025F937-C7B1-47D3-B67F-A62EFF666E3E}">
          <x14:id>{3EA7F3AC-A978-442A-A99C-F3F3B95E0F8B}</x14:id>
        </ext>
      </extLst>
    </cfRule>
    <cfRule type="dataBar" priority="1140">
      <dataBar>
        <cfvo type="min"/>
        <cfvo type="max"/>
        <color theme="0" tint="-0.499984740745262"/>
      </dataBar>
      <extLst>
        <ext xmlns:x14="http://schemas.microsoft.com/office/spreadsheetml/2009/9/main" uri="{B025F937-C7B1-47D3-B67F-A62EFF666E3E}">
          <x14:id>{59682649-24FF-4457-B411-BD3A6AB4441C}</x14:id>
        </ext>
      </extLst>
    </cfRule>
  </conditionalFormatting>
  <conditionalFormatting sqref="H898:H910">
    <cfRule type="dataBar" priority="1133">
      <dataBar showValue="0">
        <cfvo type="min"/>
        <cfvo type="max"/>
        <color theme="0" tint="-0.34998626667073579"/>
      </dataBar>
      <extLst>
        <ext xmlns:x14="http://schemas.microsoft.com/office/spreadsheetml/2009/9/main" uri="{B025F937-C7B1-47D3-B67F-A62EFF666E3E}">
          <x14:id>{FCF0B7C1-DBDB-441B-A3B3-E52F302408E9}</x14:id>
        </ext>
      </extLst>
    </cfRule>
    <cfRule type="dataBar" priority="1134">
      <dataBar>
        <cfvo type="min"/>
        <cfvo type="max"/>
        <color theme="0" tint="-0.34998626667073579"/>
      </dataBar>
      <extLst>
        <ext xmlns:x14="http://schemas.microsoft.com/office/spreadsheetml/2009/9/main" uri="{B025F937-C7B1-47D3-B67F-A62EFF666E3E}">
          <x14:id>{93335AD6-6638-4900-BA8C-4F4F635D565E}</x14:id>
        </ext>
      </extLst>
    </cfRule>
    <cfRule type="dataBar" priority="1135">
      <dataBar showValue="0">
        <cfvo type="min"/>
        <cfvo type="max"/>
        <color rgb="FF638EC6"/>
      </dataBar>
      <extLst>
        <ext xmlns:x14="http://schemas.microsoft.com/office/spreadsheetml/2009/9/main" uri="{B025F937-C7B1-47D3-B67F-A62EFF666E3E}">
          <x14:id>{3D58AC56-24F4-42D5-808C-0DCEACCBCE67}</x14:id>
        </ext>
      </extLst>
    </cfRule>
    <cfRule type="dataBar" priority="1136">
      <dataBar>
        <cfvo type="min"/>
        <cfvo type="max"/>
        <color theme="0" tint="-0.499984740745262"/>
      </dataBar>
      <extLst>
        <ext xmlns:x14="http://schemas.microsoft.com/office/spreadsheetml/2009/9/main" uri="{B025F937-C7B1-47D3-B67F-A62EFF666E3E}">
          <x14:id>{7C3C7A9D-3FB4-45A8-B5CC-A6C6A2AE447A}</x14:id>
        </ext>
      </extLst>
    </cfRule>
  </conditionalFormatting>
  <conditionalFormatting sqref="H912:H914">
    <cfRule type="dataBar" priority="1129">
      <dataBar showValue="0">
        <cfvo type="min"/>
        <cfvo type="max"/>
        <color theme="0" tint="-0.34998626667073579"/>
      </dataBar>
      <extLst>
        <ext xmlns:x14="http://schemas.microsoft.com/office/spreadsheetml/2009/9/main" uri="{B025F937-C7B1-47D3-B67F-A62EFF666E3E}">
          <x14:id>{41692A6E-9D6A-47A2-97EE-146E4C5D1782}</x14:id>
        </ext>
      </extLst>
    </cfRule>
    <cfRule type="dataBar" priority="1130">
      <dataBar>
        <cfvo type="min"/>
        <cfvo type="max"/>
        <color theme="0" tint="-0.34998626667073579"/>
      </dataBar>
      <extLst>
        <ext xmlns:x14="http://schemas.microsoft.com/office/spreadsheetml/2009/9/main" uri="{B025F937-C7B1-47D3-B67F-A62EFF666E3E}">
          <x14:id>{1665191C-3092-47C0-B036-59DDDCB451D4}</x14:id>
        </ext>
      </extLst>
    </cfRule>
    <cfRule type="dataBar" priority="1131">
      <dataBar showValue="0">
        <cfvo type="min"/>
        <cfvo type="max"/>
        <color rgb="FF638EC6"/>
      </dataBar>
      <extLst>
        <ext xmlns:x14="http://schemas.microsoft.com/office/spreadsheetml/2009/9/main" uri="{B025F937-C7B1-47D3-B67F-A62EFF666E3E}">
          <x14:id>{0CAA6C5C-A428-499F-8317-600F15A8E331}</x14:id>
        </ext>
      </extLst>
    </cfRule>
    <cfRule type="dataBar" priority="1132">
      <dataBar>
        <cfvo type="min"/>
        <cfvo type="max"/>
        <color theme="0" tint="-0.499984740745262"/>
      </dataBar>
      <extLst>
        <ext xmlns:x14="http://schemas.microsoft.com/office/spreadsheetml/2009/9/main" uri="{B025F937-C7B1-47D3-B67F-A62EFF666E3E}">
          <x14:id>{24BE2C99-36A6-4642-8AC3-A59CFD5876DA}</x14:id>
        </ext>
      </extLst>
    </cfRule>
  </conditionalFormatting>
  <conditionalFormatting sqref="H916:H920">
    <cfRule type="dataBar" priority="1125">
      <dataBar showValue="0">
        <cfvo type="min"/>
        <cfvo type="max"/>
        <color theme="0" tint="-0.34998626667073579"/>
      </dataBar>
      <extLst>
        <ext xmlns:x14="http://schemas.microsoft.com/office/spreadsheetml/2009/9/main" uri="{B025F937-C7B1-47D3-B67F-A62EFF666E3E}">
          <x14:id>{E3A96931-4502-4A2C-9E64-67F6F5DFF813}</x14:id>
        </ext>
      </extLst>
    </cfRule>
    <cfRule type="dataBar" priority="1126">
      <dataBar>
        <cfvo type="min"/>
        <cfvo type="max"/>
        <color theme="0" tint="-0.34998626667073579"/>
      </dataBar>
      <extLst>
        <ext xmlns:x14="http://schemas.microsoft.com/office/spreadsheetml/2009/9/main" uri="{B025F937-C7B1-47D3-B67F-A62EFF666E3E}">
          <x14:id>{FE9E35A7-20D9-4077-AC1E-F3FC50E1C46F}</x14:id>
        </ext>
      </extLst>
    </cfRule>
    <cfRule type="dataBar" priority="1127">
      <dataBar showValue="0">
        <cfvo type="min"/>
        <cfvo type="max"/>
        <color rgb="FF638EC6"/>
      </dataBar>
      <extLst>
        <ext xmlns:x14="http://schemas.microsoft.com/office/spreadsheetml/2009/9/main" uri="{B025F937-C7B1-47D3-B67F-A62EFF666E3E}">
          <x14:id>{433C1B8A-C9DE-499D-8993-848C174672E5}</x14:id>
        </ext>
      </extLst>
    </cfRule>
    <cfRule type="dataBar" priority="1128">
      <dataBar>
        <cfvo type="min"/>
        <cfvo type="max"/>
        <color theme="0" tint="-0.499984740745262"/>
      </dataBar>
      <extLst>
        <ext xmlns:x14="http://schemas.microsoft.com/office/spreadsheetml/2009/9/main" uri="{B025F937-C7B1-47D3-B67F-A62EFF666E3E}">
          <x14:id>{C765681F-86AF-4BDF-B1E4-CAA5A20CBAF1}</x14:id>
        </ext>
      </extLst>
    </cfRule>
  </conditionalFormatting>
  <conditionalFormatting sqref="H922:H928">
    <cfRule type="dataBar" priority="1121">
      <dataBar showValue="0">
        <cfvo type="min"/>
        <cfvo type="max"/>
        <color theme="0" tint="-0.34998626667073579"/>
      </dataBar>
      <extLst>
        <ext xmlns:x14="http://schemas.microsoft.com/office/spreadsheetml/2009/9/main" uri="{B025F937-C7B1-47D3-B67F-A62EFF666E3E}">
          <x14:id>{E76CE9F7-A86E-4E37-A528-A30162997F79}</x14:id>
        </ext>
      </extLst>
    </cfRule>
    <cfRule type="dataBar" priority="1122">
      <dataBar>
        <cfvo type="min"/>
        <cfvo type="max"/>
        <color theme="0" tint="-0.34998626667073579"/>
      </dataBar>
      <extLst>
        <ext xmlns:x14="http://schemas.microsoft.com/office/spreadsheetml/2009/9/main" uri="{B025F937-C7B1-47D3-B67F-A62EFF666E3E}">
          <x14:id>{400BA1F5-EEBE-45F1-AEC7-15A5168B30BC}</x14:id>
        </ext>
      </extLst>
    </cfRule>
    <cfRule type="dataBar" priority="1123">
      <dataBar showValue="0">
        <cfvo type="min"/>
        <cfvo type="max"/>
        <color rgb="FF638EC6"/>
      </dataBar>
      <extLst>
        <ext xmlns:x14="http://schemas.microsoft.com/office/spreadsheetml/2009/9/main" uri="{B025F937-C7B1-47D3-B67F-A62EFF666E3E}">
          <x14:id>{F2C77289-9531-4D69-8724-64B59D46D7AF}</x14:id>
        </ext>
      </extLst>
    </cfRule>
    <cfRule type="dataBar" priority="1124">
      <dataBar>
        <cfvo type="min"/>
        <cfvo type="max"/>
        <color theme="0" tint="-0.499984740745262"/>
      </dataBar>
      <extLst>
        <ext xmlns:x14="http://schemas.microsoft.com/office/spreadsheetml/2009/9/main" uri="{B025F937-C7B1-47D3-B67F-A62EFF666E3E}">
          <x14:id>{351D6AD9-E1EE-49E3-BCAF-9EADEDE057BB}</x14:id>
        </ext>
      </extLst>
    </cfRule>
  </conditionalFormatting>
  <conditionalFormatting sqref="H930:H946">
    <cfRule type="dataBar" priority="1117">
      <dataBar showValue="0">
        <cfvo type="min"/>
        <cfvo type="max"/>
        <color theme="0" tint="-0.34998626667073579"/>
      </dataBar>
      <extLst>
        <ext xmlns:x14="http://schemas.microsoft.com/office/spreadsheetml/2009/9/main" uri="{B025F937-C7B1-47D3-B67F-A62EFF666E3E}">
          <x14:id>{1BDE0737-DD01-4152-B0E3-9E3A7179BEE0}</x14:id>
        </ext>
      </extLst>
    </cfRule>
    <cfRule type="dataBar" priority="1118">
      <dataBar>
        <cfvo type="min"/>
        <cfvo type="max"/>
        <color theme="0" tint="-0.34998626667073579"/>
      </dataBar>
      <extLst>
        <ext xmlns:x14="http://schemas.microsoft.com/office/spreadsheetml/2009/9/main" uri="{B025F937-C7B1-47D3-B67F-A62EFF666E3E}">
          <x14:id>{87A44524-525E-4AC8-A298-191D931779D0}</x14:id>
        </ext>
      </extLst>
    </cfRule>
    <cfRule type="dataBar" priority="1119">
      <dataBar showValue="0">
        <cfvo type="min"/>
        <cfvo type="max"/>
        <color rgb="FF638EC6"/>
      </dataBar>
      <extLst>
        <ext xmlns:x14="http://schemas.microsoft.com/office/spreadsheetml/2009/9/main" uri="{B025F937-C7B1-47D3-B67F-A62EFF666E3E}">
          <x14:id>{1549BD53-A6B7-4BA7-851C-49E740C25CF3}</x14:id>
        </ext>
      </extLst>
    </cfRule>
    <cfRule type="dataBar" priority="1120">
      <dataBar>
        <cfvo type="min"/>
        <cfvo type="max"/>
        <color theme="0" tint="-0.499984740745262"/>
      </dataBar>
      <extLst>
        <ext xmlns:x14="http://schemas.microsoft.com/office/spreadsheetml/2009/9/main" uri="{B025F937-C7B1-47D3-B67F-A62EFF666E3E}">
          <x14:id>{F854C466-06DF-4BDB-8EE9-BDF082AEE789}</x14:id>
        </ext>
      </extLst>
    </cfRule>
  </conditionalFormatting>
  <conditionalFormatting sqref="H948:H960">
    <cfRule type="dataBar" priority="1113">
      <dataBar showValue="0">
        <cfvo type="min"/>
        <cfvo type="max"/>
        <color theme="0" tint="-0.34998626667073579"/>
      </dataBar>
      <extLst>
        <ext xmlns:x14="http://schemas.microsoft.com/office/spreadsheetml/2009/9/main" uri="{B025F937-C7B1-47D3-B67F-A62EFF666E3E}">
          <x14:id>{29EF0E8F-0A6B-488D-BAEE-92609E206D0C}</x14:id>
        </ext>
      </extLst>
    </cfRule>
    <cfRule type="dataBar" priority="1114">
      <dataBar>
        <cfvo type="min"/>
        <cfvo type="max"/>
        <color theme="0" tint="-0.34998626667073579"/>
      </dataBar>
      <extLst>
        <ext xmlns:x14="http://schemas.microsoft.com/office/spreadsheetml/2009/9/main" uri="{B025F937-C7B1-47D3-B67F-A62EFF666E3E}">
          <x14:id>{6BC3500B-1CFD-40C6-A154-8E90BF819457}</x14:id>
        </ext>
      </extLst>
    </cfRule>
    <cfRule type="dataBar" priority="1115">
      <dataBar showValue="0">
        <cfvo type="min"/>
        <cfvo type="max"/>
        <color rgb="FF638EC6"/>
      </dataBar>
      <extLst>
        <ext xmlns:x14="http://schemas.microsoft.com/office/spreadsheetml/2009/9/main" uri="{B025F937-C7B1-47D3-B67F-A62EFF666E3E}">
          <x14:id>{3F079286-7E0D-495A-BE1A-88247C4A4BBF}</x14:id>
        </ext>
      </extLst>
    </cfRule>
    <cfRule type="dataBar" priority="1116">
      <dataBar>
        <cfvo type="min"/>
        <cfvo type="max"/>
        <color theme="0" tint="-0.499984740745262"/>
      </dataBar>
      <extLst>
        <ext xmlns:x14="http://schemas.microsoft.com/office/spreadsheetml/2009/9/main" uri="{B025F937-C7B1-47D3-B67F-A62EFF666E3E}">
          <x14:id>{B937B322-5C18-4711-99BE-7CDAA392687E}</x14:id>
        </ext>
      </extLst>
    </cfRule>
  </conditionalFormatting>
  <conditionalFormatting sqref="H962:H964">
    <cfRule type="dataBar" priority="1109">
      <dataBar showValue="0">
        <cfvo type="min"/>
        <cfvo type="max"/>
        <color theme="0" tint="-0.34998626667073579"/>
      </dataBar>
      <extLst>
        <ext xmlns:x14="http://schemas.microsoft.com/office/spreadsheetml/2009/9/main" uri="{B025F937-C7B1-47D3-B67F-A62EFF666E3E}">
          <x14:id>{A36AC885-35C3-44A3-B6BD-18B9BCAD87E4}</x14:id>
        </ext>
      </extLst>
    </cfRule>
    <cfRule type="dataBar" priority="1110">
      <dataBar>
        <cfvo type="min"/>
        <cfvo type="max"/>
        <color theme="0" tint="-0.34998626667073579"/>
      </dataBar>
      <extLst>
        <ext xmlns:x14="http://schemas.microsoft.com/office/spreadsheetml/2009/9/main" uri="{B025F937-C7B1-47D3-B67F-A62EFF666E3E}">
          <x14:id>{741215C9-3BE8-4E05-BD3A-9215B22CED82}</x14:id>
        </ext>
      </extLst>
    </cfRule>
    <cfRule type="dataBar" priority="1111">
      <dataBar showValue="0">
        <cfvo type="min"/>
        <cfvo type="max"/>
        <color rgb="FF638EC6"/>
      </dataBar>
      <extLst>
        <ext xmlns:x14="http://schemas.microsoft.com/office/spreadsheetml/2009/9/main" uri="{B025F937-C7B1-47D3-B67F-A62EFF666E3E}">
          <x14:id>{718B3659-0FC1-499B-959E-37F40C819583}</x14:id>
        </ext>
      </extLst>
    </cfRule>
    <cfRule type="dataBar" priority="1112">
      <dataBar>
        <cfvo type="min"/>
        <cfvo type="max"/>
        <color theme="0" tint="-0.499984740745262"/>
      </dataBar>
      <extLst>
        <ext xmlns:x14="http://schemas.microsoft.com/office/spreadsheetml/2009/9/main" uri="{B025F937-C7B1-47D3-B67F-A62EFF666E3E}">
          <x14:id>{A7BFBEA2-7909-4F5A-B416-120A1856612B}</x14:id>
        </ext>
      </extLst>
    </cfRule>
  </conditionalFormatting>
  <conditionalFormatting sqref="H966:H970">
    <cfRule type="dataBar" priority="1105">
      <dataBar showValue="0">
        <cfvo type="min"/>
        <cfvo type="max"/>
        <color theme="0" tint="-0.34998626667073579"/>
      </dataBar>
      <extLst>
        <ext xmlns:x14="http://schemas.microsoft.com/office/spreadsheetml/2009/9/main" uri="{B025F937-C7B1-47D3-B67F-A62EFF666E3E}">
          <x14:id>{D81BEFB4-F20D-4E24-A873-A12693F7C465}</x14:id>
        </ext>
      </extLst>
    </cfRule>
    <cfRule type="dataBar" priority="1106">
      <dataBar>
        <cfvo type="min"/>
        <cfvo type="max"/>
        <color theme="0" tint="-0.34998626667073579"/>
      </dataBar>
      <extLst>
        <ext xmlns:x14="http://schemas.microsoft.com/office/spreadsheetml/2009/9/main" uri="{B025F937-C7B1-47D3-B67F-A62EFF666E3E}">
          <x14:id>{6261E059-F2B8-4DFA-9188-439FE06B2EA7}</x14:id>
        </ext>
      </extLst>
    </cfRule>
    <cfRule type="dataBar" priority="1107">
      <dataBar showValue="0">
        <cfvo type="min"/>
        <cfvo type="max"/>
        <color rgb="FF638EC6"/>
      </dataBar>
      <extLst>
        <ext xmlns:x14="http://schemas.microsoft.com/office/spreadsheetml/2009/9/main" uri="{B025F937-C7B1-47D3-B67F-A62EFF666E3E}">
          <x14:id>{F7CAAE3F-2EEA-42DE-B6D8-9D466DFBC15C}</x14:id>
        </ext>
      </extLst>
    </cfRule>
    <cfRule type="dataBar" priority="1108">
      <dataBar>
        <cfvo type="min"/>
        <cfvo type="max"/>
        <color theme="0" tint="-0.499984740745262"/>
      </dataBar>
      <extLst>
        <ext xmlns:x14="http://schemas.microsoft.com/office/spreadsheetml/2009/9/main" uri="{B025F937-C7B1-47D3-B67F-A62EFF666E3E}">
          <x14:id>{5A02F87A-94EE-4927-95A0-D57EBD9FF27D}</x14:id>
        </ext>
      </extLst>
    </cfRule>
  </conditionalFormatting>
  <conditionalFormatting sqref="H972:H983">
    <cfRule type="dataBar" priority="1101">
      <dataBar showValue="0">
        <cfvo type="min"/>
        <cfvo type="max"/>
        <color theme="0" tint="-0.34998626667073579"/>
      </dataBar>
      <extLst>
        <ext xmlns:x14="http://schemas.microsoft.com/office/spreadsheetml/2009/9/main" uri="{B025F937-C7B1-47D3-B67F-A62EFF666E3E}">
          <x14:id>{790B9D66-32A7-4CF5-B2AD-FA066974E171}</x14:id>
        </ext>
      </extLst>
    </cfRule>
    <cfRule type="dataBar" priority="1102">
      <dataBar>
        <cfvo type="min"/>
        <cfvo type="max"/>
        <color theme="0" tint="-0.34998626667073579"/>
      </dataBar>
      <extLst>
        <ext xmlns:x14="http://schemas.microsoft.com/office/spreadsheetml/2009/9/main" uri="{B025F937-C7B1-47D3-B67F-A62EFF666E3E}">
          <x14:id>{BA32752C-9C2C-4791-8269-A63D17E4787C}</x14:id>
        </ext>
      </extLst>
    </cfRule>
    <cfRule type="dataBar" priority="1103">
      <dataBar showValue="0">
        <cfvo type="min"/>
        <cfvo type="max"/>
        <color rgb="FF638EC6"/>
      </dataBar>
      <extLst>
        <ext xmlns:x14="http://schemas.microsoft.com/office/spreadsheetml/2009/9/main" uri="{B025F937-C7B1-47D3-B67F-A62EFF666E3E}">
          <x14:id>{3761F0EE-68AF-4A98-B68D-CA49DB94C216}</x14:id>
        </ext>
      </extLst>
    </cfRule>
    <cfRule type="dataBar" priority="1104">
      <dataBar>
        <cfvo type="min"/>
        <cfvo type="max"/>
        <color theme="0" tint="-0.499984740745262"/>
      </dataBar>
      <extLst>
        <ext xmlns:x14="http://schemas.microsoft.com/office/spreadsheetml/2009/9/main" uri="{B025F937-C7B1-47D3-B67F-A62EFF666E3E}">
          <x14:id>{E5A06C8D-2F95-4FED-BD76-7C6F386825BE}</x14:id>
        </ext>
      </extLst>
    </cfRule>
  </conditionalFormatting>
  <conditionalFormatting sqref="H985:H1020">
    <cfRule type="dataBar" priority="1097">
      <dataBar showValue="0">
        <cfvo type="min"/>
        <cfvo type="max"/>
        <color theme="0" tint="-0.34998626667073579"/>
      </dataBar>
      <extLst>
        <ext xmlns:x14="http://schemas.microsoft.com/office/spreadsheetml/2009/9/main" uri="{B025F937-C7B1-47D3-B67F-A62EFF666E3E}">
          <x14:id>{42EA49EA-F9E5-4742-BC18-F43140EBAEB9}</x14:id>
        </ext>
      </extLst>
    </cfRule>
    <cfRule type="dataBar" priority="1098">
      <dataBar>
        <cfvo type="min"/>
        <cfvo type="max"/>
        <color theme="0" tint="-0.34998626667073579"/>
      </dataBar>
      <extLst>
        <ext xmlns:x14="http://schemas.microsoft.com/office/spreadsheetml/2009/9/main" uri="{B025F937-C7B1-47D3-B67F-A62EFF666E3E}">
          <x14:id>{EBBC7740-591C-49B2-8CA4-7D17B90163D0}</x14:id>
        </ext>
      </extLst>
    </cfRule>
    <cfRule type="dataBar" priority="1099">
      <dataBar showValue="0">
        <cfvo type="min"/>
        <cfvo type="max"/>
        <color rgb="FF638EC6"/>
      </dataBar>
      <extLst>
        <ext xmlns:x14="http://schemas.microsoft.com/office/spreadsheetml/2009/9/main" uri="{B025F937-C7B1-47D3-B67F-A62EFF666E3E}">
          <x14:id>{8D524B17-A604-4D08-B0C1-9393C9ACDB0F}</x14:id>
        </ext>
      </extLst>
    </cfRule>
    <cfRule type="dataBar" priority="1100">
      <dataBar>
        <cfvo type="min"/>
        <cfvo type="max"/>
        <color theme="0" tint="-0.499984740745262"/>
      </dataBar>
      <extLst>
        <ext xmlns:x14="http://schemas.microsoft.com/office/spreadsheetml/2009/9/main" uri="{B025F937-C7B1-47D3-B67F-A62EFF666E3E}">
          <x14:id>{B5E31785-0732-4914-9B89-42540098DC4D}</x14:id>
        </ext>
      </extLst>
    </cfRule>
  </conditionalFormatting>
  <conditionalFormatting sqref="H1022:H1033">
    <cfRule type="dataBar" priority="1093">
      <dataBar showValue="0">
        <cfvo type="min"/>
        <cfvo type="max"/>
        <color theme="0" tint="-0.34998626667073579"/>
      </dataBar>
      <extLst>
        <ext xmlns:x14="http://schemas.microsoft.com/office/spreadsheetml/2009/9/main" uri="{B025F937-C7B1-47D3-B67F-A62EFF666E3E}">
          <x14:id>{9E5DE5BB-66B0-457F-9416-50986DFF158F}</x14:id>
        </ext>
      </extLst>
    </cfRule>
    <cfRule type="dataBar" priority="1094">
      <dataBar>
        <cfvo type="min"/>
        <cfvo type="max"/>
        <color theme="0" tint="-0.34998626667073579"/>
      </dataBar>
      <extLst>
        <ext xmlns:x14="http://schemas.microsoft.com/office/spreadsheetml/2009/9/main" uri="{B025F937-C7B1-47D3-B67F-A62EFF666E3E}">
          <x14:id>{6DCBC530-F1EE-409F-90F8-C3D75900C74E}</x14:id>
        </ext>
      </extLst>
    </cfRule>
    <cfRule type="dataBar" priority="1095">
      <dataBar showValue="0">
        <cfvo type="min"/>
        <cfvo type="max"/>
        <color rgb="FF638EC6"/>
      </dataBar>
      <extLst>
        <ext xmlns:x14="http://schemas.microsoft.com/office/spreadsheetml/2009/9/main" uri="{B025F937-C7B1-47D3-B67F-A62EFF666E3E}">
          <x14:id>{95F2ED2E-87DD-4613-B5DC-2AC27B890E2E}</x14:id>
        </ext>
      </extLst>
    </cfRule>
    <cfRule type="dataBar" priority="1096">
      <dataBar>
        <cfvo type="min"/>
        <cfvo type="max"/>
        <color theme="0" tint="-0.499984740745262"/>
      </dataBar>
      <extLst>
        <ext xmlns:x14="http://schemas.microsoft.com/office/spreadsheetml/2009/9/main" uri="{B025F937-C7B1-47D3-B67F-A62EFF666E3E}">
          <x14:id>{4755D175-3348-4995-A731-A4B752319827}</x14:id>
        </ext>
      </extLst>
    </cfRule>
  </conditionalFormatting>
  <conditionalFormatting sqref="H1035:H1066">
    <cfRule type="dataBar" priority="1089">
      <dataBar showValue="0">
        <cfvo type="min"/>
        <cfvo type="max"/>
        <color theme="0" tint="-0.34998626667073579"/>
      </dataBar>
      <extLst>
        <ext xmlns:x14="http://schemas.microsoft.com/office/spreadsheetml/2009/9/main" uri="{B025F937-C7B1-47D3-B67F-A62EFF666E3E}">
          <x14:id>{D8A9E2BB-AC3C-4076-A326-CDDE6838FA88}</x14:id>
        </ext>
      </extLst>
    </cfRule>
    <cfRule type="dataBar" priority="1090">
      <dataBar>
        <cfvo type="min"/>
        <cfvo type="max"/>
        <color theme="0" tint="-0.34998626667073579"/>
      </dataBar>
      <extLst>
        <ext xmlns:x14="http://schemas.microsoft.com/office/spreadsheetml/2009/9/main" uri="{B025F937-C7B1-47D3-B67F-A62EFF666E3E}">
          <x14:id>{E55C7C55-F2C2-4956-A094-9B7D5E270B2E}</x14:id>
        </ext>
      </extLst>
    </cfRule>
    <cfRule type="dataBar" priority="1091">
      <dataBar showValue="0">
        <cfvo type="min"/>
        <cfvo type="max"/>
        <color rgb="FF638EC6"/>
      </dataBar>
      <extLst>
        <ext xmlns:x14="http://schemas.microsoft.com/office/spreadsheetml/2009/9/main" uri="{B025F937-C7B1-47D3-B67F-A62EFF666E3E}">
          <x14:id>{A2E241ED-2B4C-4A3E-8BBB-519B9EE81762}</x14:id>
        </ext>
      </extLst>
    </cfRule>
    <cfRule type="dataBar" priority="1092">
      <dataBar>
        <cfvo type="min"/>
        <cfvo type="max"/>
        <color theme="0" tint="-0.499984740745262"/>
      </dataBar>
      <extLst>
        <ext xmlns:x14="http://schemas.microsoft.com/office/spreadsheetml/2009/9/main" uri="{B025F937-C7B1-47D3-B67F-A62EFF666E3E}">
          <x14:id>{C09218A3-1F22-48E5-A48D-FFFAB1664CAE}</x14:id>
        </ext>
      </extLst>
    </cfRule>
  </conditionalFormatting>
  <conditionalFormatting sqref="H1068:H1081">
    <cfRule type="dataBar" priority="1077">
      <dataBar showValue="0">
        <cfvo type="min"/>
        <cfvo type="max"/>
        <color theme="0" tint="-0.34998626667073579"/>
      </dataBar>
      <extLst>
        <ext xmlns:x14="http://schemas.microsoft.com/office/spreadsheetml/2009/9/main" uri="{B025F937-C7B1-47D3-B67F-A62EFF666E3E}">
          <x14:id>{13D06533-470C-4EA6-B2AB-C7514F30E98A}</x14:id>
        </ext>
      </extLst>
    </cfRule>
    <cfRule type="dataBar" priority="1078">
      <dataBar>
        <cfvo type="min"/>
        <cfvo type="max"/>
        <color theme="0" tint="-0.34998626667073579"/>
      </dataBar>
      <extLst>
        <ext xmlns:x14="http://schemas.microsoft.com/office/spreadsheetml/2009/9/main" uri="{B025F937-C7B1-47D3-B67F-A62EFF666E3E}">
          <x14:id>{4484A4F8-E07C-498A-89A9-FD3CD8CA4658}</x14:id>
        </ext>
      </extLst>
    </cfRule>
    <cfRule type="dataBar" priority="1079">
      <dataBar showValue="0">
        <cfvo type="min"/>
        <cfvo type="max"/>
        <color rgb="FF638EC6"/>
      </dataBar>
      <extLst>
        <ext xmlns:x14="http://schemas.microsoft.com/office/spreadsheetml/2009/9/main" uri="{B025F937-C7B1-47D3-B67F-A62EFF666E3E}">
          <x14:id>{2A0DC568-8A11-4C28-A2A6-5D507B7B8DBB}</x14:id>
        </ext>
      </extLst>
    </cfRule>
    <cfRule type="dataBar" priority="1080">
      <dataBar>
        <cfvo type="min"/>
        <cfvo type="max"/>
        <color theme="0" tint="-0.499984740745262"/>
      </dataBar>
      <extLst>
        <ext xmlns:x14="http://schemas.microsoft.com/office/spreadsheetml/2009/9/main" uri="{B025F937-C7B1-47D3-B67F-A62EFF666E3E}">
          <x14:id>{A8C8E365-2E4B-47C1-90CC-A3F4AA353BB6}</x14:id>
        </ext>
      </extLst>
    </cfRule>
  </conditionalFormatting>
  <conditionalFormatting sqref="H1083:H1104">
    <cfRule type="dataBar" priority="1073">
      <dataBar showValue="0">
        <cfvo type="min"/>
        <cfvo type="max"/>
        <color theme="0" tint="-0.34998626667073579"/>
      </dataBar>
      <extLst>
        <ext xmlns:x14="http://schemas.microsoft.com/office/spreadsheetml/2009/9/main" uri="{B025F937-C7B1-47D3-B67F-A62EFF666E3E}">
          <x14:id>{B49DB5F3-B050-4EE4-AB16-1BBC5EF1E8A3}</x14:id>
        </ext>
      </extLst>
    </cfRule>
    <cfRule type="dataBar" priority="1074">
      <dataBar>
        <cfvo type="min"/>
        <cfvo type="max"/>
        <color theme="0" tint="-0.34998626667073579"/>
      </dataBar>
      <extLst>
        <ext xmlns:x14="http://schemas.microsoft.com/office/spreadsheetml/2009/9/main" uri="{B025F937-C7B1-47D3-B67F-A62EFF666E3E}">
          <x14:id>{A87F407F-1708-4F09-B5E1-0E63D7C1A330}</x14:id>
        </ext>
      </extLst>
    </cfRule>
    <cfRule type="dataBar" priority="1075">
      <dataBar showValue="0">
        <cfvo type="min"/>
        <cfvo type="max"/>
        <color rgb="FF638EC6"/>
      </dataBar>
      <extLst>
        <ext xmlns:x14="http://schemas.microsoft.com/office/spreadsheetml/2009/9/main" uri="{B025F937-C7B1-47D3-B67F-A62EFF666E3E}">
          <x14:id>{FDECAF01-290E-4F0F-8B73-13329B72C7A2}</x14:id>
        </ext>
      </extLst>
    </cfRule>
    <cfRule type="dataBar" priority="1076">
      <dataBar>
        <cfvo type="min"/>
        <cfvo type="max"/>
        <color theme="0" tint="-0.499984740745262"/>
      </dataBar>
      <extLst>
        <ext xmlns:x14="http://schemas.microsoft.com/office/spreadsheetml/2009/9/main" uri="{B025F937-C7B1-47D3-B67F-A62EFF666E3E}">
          <x14:id>{9859F7EB-2C6D-495E-B77C-FA732CAC4AF7}</x14:id>
        </ext>
      </extLst>
    </cfRule>
  </conditionalFormatting>
  <conditionalFormatting sqref="H1106:H1126">
    <cfRule type="dataBar" priority="1069">
      <dataBar showValue="0">
        <cfvo type="min"/>
        <cfvo type="max"/>
        <color theme="0" tint="-0.34998626667073579"/>
      </dataBar>
      <extLst>
        <ext xmlns:x14="http://schemas.microsoft.com/office/spreadsheetml/2009/9/main" uri="{B025F937-C7B1-47D3-B67F-A62EFF666E3E}">
          <x14:id>{28263BCE-8A4A-429B-83CC-DA6FA96158B1}</x14:id>
        </ext>
      </extLst>
    </cfRule>
    <cfRule type="dataBar" priority="1070">
      <dataBar>
        <cfvo type="min"/>
        <cfvo type="max"/>
        <color theme="0" tint="-0.34998626667073579"/>
      </dataBar>
      <extLst>
        <ext xmlns:x14="http://schemas.microsoft.com/office/spreadsheetml/2009/9/main" uri="{B025F937-C7B1-47D3-B67F-A62EFF666E3E}">
          <x14:id>{37686855-FEC0-4A20-83A5-37E9F7DC50F2}</x14:id>
        </ext>
      </extLst>
    </cfRule>
    <cfRule type="dataBar" priority="1071">
      <dataBar showValue="0">
        <cfvo type="min"/>
        <cfvo type="max"/>
        <color rgb="FF638EC6"/>
      </dataBar>
      <extLst>
        <ext xmlns:x14="http://schemas.microsoft.com/office/spreadsheetml/2009/9/main" uri="{B025F937-C7B1-47D3-B67F-A62EFF666E3E}">
          <x14:id>{35D1F3DB-2892-43DD-8E92-06EB5EC27FFA}</x14:id>
        </ext>
      </extLst>
    </cfRule>
    <cfRule type="dataBar" priority="1072">
      <dataBar>
        <cfvo type="min"/>
        <cfvo type="max"/>
        <color theme="0" tint="-0.499984740745262"/>
      </dataBar>
      <extLst>
        <ext xmlns:x14="http://schemas.microsoft.com/office/spreadsheetml/2009/9/main" uri="{B025F937-C7B1-47D3-B67F-A62EFF666E3E}">
          <x14:id>{53B66885-5303-49D3-A4F0-460703F3C066}</x14:id>
        </ext>
      </extLst>
    </cfRule>
  </conditionalFormatting>
  <conditionalFormatting sqref="H1128:H1162">
    <cfRule type="dataBar" priority="1065">
      <dataBar showValue="0">
        <cfvo type="min"/>
        <cfvo type="max"/>
        <color theme="0" tint="-0.34998626667073579"/>
      </dataBar>
      <extLst>
        <ext xmlns:x14="http://schemas.microsoft.com/office/spreadsheetml/2009/9/main" uri="{B025F937-C7B1-47D3-B67F-A62EFF666E3E}">
          <x14:id>{9DBC1893-2AD6-4C6B-938B-B3CBBFC55699}</x14:id>
        </ext>
      </extLst>
    </cfRule>
    <cfRule type="dataBar" priority="1066">
      <dataBar>
        <cfvo type="min"/>
        <cfvo type="max"/>
        <color theme="0" tint="-0.34998626667073579"/>
      </dataBar>
      <extLst>
        <ext xmlns:x14="http://schemas.microsoft.com/office/spreadsheetml/2009/9/main" uri="{B025F937-C7B1-47D3-B67F-A62EFF666E3E}">
          <x14:id>{DA068099-1EF4-4C6D-81A6-AD2E6B673E5B}</x14:id>
        </ext>
      </extLst>
    </cfRule>
    <cfRule type="dataBar" priority="1067">
      <dataBar showValue="0">
        <cfvo type="min"/>
        <cfvo type="max"/>
        <color rgb="FF638EC6"/>
      </dataBar>
      <extLst>
        <ext xmlns:x14="http://schemas.microsoft.com/office/spreadsheetml/2009/9/main" uri="{B025F937-C7B1-47D3-B67F-A62EFF666E3E}">
          <x14:id>{E6E2AD7B-B18A-4B09-A17A-7264D98C1714}</x14:id>
        </ext>
      </extLst>
    </cfRule>
    <cfRule type="dataBar" priority="1068">
      <dataBar>
        <cfvo type="min"/>
        <cfvo type="max"/>
        <color theme="0" tint="-0.499984740745262"/>
      </dataBar>
      <extLst>
        <ext xmlns:x14="http://schemas.microsoft.com/office/spreadsheetml/2009/9/main" uri="{B025F937-C7B1-47D3-B67F-A62EFF666E3E}">
          <x14:id>{376265A5-B981-407B-8F57-6458EC5E470D}</x14:id>
        </ext>
      </extLst>
    </cfRule>
  </conditionalFormatting>
  <conditionalFormatting sqref="H1164:H1167">
    <cfRule type="dataBar" priority="1061">
      <dataBar showValue="0">
        <cfvo type="min"/>
        <cfvo type="max"/>
        <color theme="0" tint="-0.34998626667073579"/>
      </dataBar>
      <extLst>
        <ext xmlns:x14="http://schemas.microsoft.com/office/spreadsheetml/2009/9/main" uri="{B025F937-C7B1-47D3-B67F-A62EFF666E3E}">
          <x14:id>{AB81319C-7716-433C-8D9B-2C0CA9BED26D}</x14:id>
        </ext>
      </extLst>
    </cfRule>
    <cfRule type="dataBar" priority="1062">
      <dataBar>
        <cfvo type="min"/>
        <cfvo type="max"/>
        <color theme="0" tint="-0.34998626667073579"/>
      </dataBar>
      <extLst>
        <ext xmlns:x14="http://schemas.microsoft.com/office/spreadsheetml/2009/9/main" uri="{B025F937-C7B1-47D3-B67F-A62EFF666E3E}">
          <x14:id>{99EF791C-BF46-4C1B-ABC6-702FD9D9964F}</x14:id>
        </ext>
      </extLst>
    </cfRule>
    <cfRule type="dataBar" priority="1063">
      <dataBar showValue="0">
        <cfvo type="min"/>
        <cfvo type="max"/>
        <color rgb="FF638EC6"/>
      </dataBar>
      <extLst>
        <ext xmlns:x14="http://schemas.microsoft.com/office/spreadsheetml/2009/9/main" uri="{B025F937-C7B1-47D3-B67F-A62EFF666E3E}">
          <x14:id>{5AE3BABA-1EAF-4093-A37C-E553ADBCAC85}</x14:id>
        </ext>
      </extLst>
    </cfRule>
    <cfRule type="dataBar" priority="1064">
      <dataBar>
        <cfvo type="min"/>
        <cfvo type="max"/>
        <color theme="0" tint="-0.499984740745262"/>
      </dataBar>
      <extLst>
        <ext xmlns:x14="http://schemas.microsoft.com/office/spreadsheetml/2009/9/main" uri="{B025F937-C7B1-47D3-B67F-A62EFF666E3E}">
          <x14:id>{AAC9296A-2305-4A7D-8968-FD7740F5D671}</x14:id>
        </ext>
      </extLst>
    </cfRule>
  </conditionalFormatting>
  <conditionalFormatting sqref="H1168:H1176">
    <cfRule type="dataBar" priority="1057">
      <dataBar showValue="0">
        <cfvo type="min"/>
        <cfvo type="max"/>
        <color theme="0" tint="-0.34998626667073579"/>
      </dataBar>
      <extLst>
        <ext xmlns:x14="http://schemas.microsoft.com/office/spreadsheetml/2009/9/main" uri="{B025F937-C7B1-47D3-B67F-A62EFF666E3E}">
          <x14:id>{CB35217A-3868-4889-8C53-4107F1F95861}</x14:id>
        </ext>
      </extLst>
    </cfRule>
    <cfRule type="dataBar" priority="1058">
      <dataBar>
        <cfvo type="min"/>
        <cfvo type="max"/>
        <color theme="0" tint="-0.34998626667073579"/>
      </dataBar>
      <extLst>
        <ext xmlns:x14="http://schemas.microsoft.com/office/spreadsheetml/2009/9/main" uri="{B025F937-C7B1-47D3-B67F-A62EFF666E3E}">
          <x14:id>{71E38A80-1C28-4BED-A13B-B31C6D838471}</x14:id>
        </ext>
      </extLst>
    </cfRule>
    <cfRule type="dataBar" priority="1059">
      <dataBar showValue="0">
        <cfvo type="min"/>
        <cfvo type="max"/>
        <color rgb="FF638EC6"/>
      </dataBar>
      <extLst>
        <ext xmlns:x14="http://schemas.microsoft.com/office/spreadsheetml/2009/9/main" uri="{B025F937-C7B1-47D3-B67F-A62EFF666E3E}">
          <x14:id>{31CE4473-3312-4D7B-AFE7-6BB213655489}</x14:id>
        </ext>
      </extLst>
    </cfRule>
    <cfRule type="dataBar" priority="1060">
      <dataBar>
        <cfvo type="min"/>
        <cfvo type="max"/>
        <color theme="0" tint="-0.499984740745262"/>
      </dataBar>
      <extLst>
        <ext xmlns:x14="http://schemas.microsoft.com/office/spreadsheetml/2009/9/main" uri="{B025F937-C7B1-47D3-B67F-A62EFF666E3E}">
          <x14:id>{5A4DF243-FDD5-4126-BD0A-A3A2C42B1204}</x14:id>
        </ext>
      </extLst>
    </cfRule>
  </conditionalFormatting>
  <conditionalFormatting sqref="H1178:H1198">
    <cfRule type="dataBar" priority="1053">
      <dataBar showValue="0">
        <cfvo type="min"/>
        <cfvo type="max"/>
        <color theme="0" tint="-0.34998626667073579"/>
      </dataBar>
      <extLst>
        <ext xmlns:x14="http://schemas.microsoft.com/office/spreadsheetml/2009/9/main" uri="{B025F937-C7B1-47D3-B67F-A62EFF666E3E}">
          <x14:id>{131BEF03-AC10-4481-812D-727A836AB957}</x14:id>
        </ext>
      </extLst>
    </cfRule>
    <cfRule type="dataBar" priority="1054">
      <dataBar>
        <cfvo type="min"/>
        <cfvo type="max"/>
        <color theme="0" tint="-0.34998626667073579"/>
      </dataBar>
      <extLst>
        <ext xmlns:x14="http://schemas.microsoft.com/office/spreadsheetml/2009/9/main" uri="{B025F937-C7B1-47D3-B67F-A62EFF666E3E}">
          <x14:id>{7335530B-6353-499E-96BA-A9E63589936D}</x14:id>
        </ext>
      </extLst>
    </cfRule>
    <cfRule type="dataBar" priority="1055">
      <dataBar showValue="0">
        <cfvo type="min"/>
        <cfvo type="max"/>
        <color rgb="FF638EC6"/>
      </dataBar>
      <extLst>
        <ext xmlns:x14="http://schemas.microsoft.com/office/spreadsheetml/2009/9/main" uri="{B025F937-C7B1-47D3-B67F-A62EFF666E3E}">
          <x14:id>{56992D9C-0B36-464D-B66F-087B775CD1A8}</x14:id>
        </ext>
      </extLst>
    </cfRule>
    <cfRule type="dataBar" priority="1056">
      <dataBar>
        <cfvo type="min"/>
        <cfvo type="max"/>
        <color theme="0" tint="-0.499984740745262"/>
      </dataBar>
      <extLst>
        <ext xmlns:x14="http://schemas.microsoft.com/office/spreadsheetml/2009/9/main" uri="{B025F937-C7B1-47D3-B67F-A62EFF666E3E}">
          <x14:id>{F5FFD9DC-E1B7-4125-9810-575A7D399365}</x14:id>
        </ext>
      </extLst>
    </cfRule>
  </conditionalFormatting>
  <conditionalFormatting sqref="H1200:H1230">
    <cfRule type="dataBar" priority="1049">
      <dataBar showValue="0">
        <cfvo type="min"/>
        <cfvo type="max"/>
        <color theme="0" tint="-0.34998626667073579"/>
      </dataBar>
      <extLst>
        <ext xmlns:x14="http://schemas.microsoft.com/office/spreadsheetml/2009/9/main" uri="{B025F937-C7B1-47D3-B67F-A62EFF666E3E}">
          <x14:id>{F234E6C6-FF7D-49DE-AA9A-F023047AA33B}</x14:id>
        </ext>
      </extLst>
    </cfRule>
    <cfRule type="dataBar" priority="1050">
      <dataBar>
        <cfvo type="min"/>
        <cfvo type="max"/>
        <color theme="0" tint="-0.34998626667073579"/>
      </dataBar>
      <extLst>
        <ext xmlns:x14="http://schemas.microsoft.com/office/spreadsheetml/2009/9/main" uri="{B025F937-C7B1-47D3-B67F-A62EFF666E3E}">
          <x14:id>{2F135FBC-95C1-4AF4-A002-3E9BB350E4E2}</x14:id>
        </ext>
      </extLst>
    </cfRule>
    <cfRule type="dataBar" priority="1051">
      <dataBar showValue="0">
        <cfvo type="min"/>
        <cfvo type="max"/>
        <color rgb="FF638EC6"/>
      </dataBar>
      <extLst>
        <ext xmlns:x14="http://schemas.microsoft.com/office/spreadsheetml/2009/9/main" uri="{B025F937-C7B1-47D3-B67F-A62EFF666E3E}">
          <x14:id>{6F1490D2-669E-4E49-8BEB-856D43F53ACA}</x14:id>
        </ext>
      </extLst>
    </cfRule>
    <cfRule type="dataBar" priority="1052">
      <dataBar>
        <cfvo type="min"/>
        <cfvo type="max"/>
        <color theme="0" tint="-0.499984740745262"/>
      </dataBar>
      <extLst>
        <ext xmlns:x14="http://schemas.microsoft.com/office/spreadsheetml/2009/9/main" uri="{B025F937-C7B1-47D3-B67F-A62EFF666E3E}">
          <x14:id>{8030E74C-0238-46CD-9308-0D4F31CA5AAB}</x14:id>
        </ext>
      </extLst>
    </cfRule>
  </conditionalFormatting>
  <conditionalFormatting sqref="H1232:H1266">
    <cfRule type="dataBar" priority="1045">
      <dataBar showValue="0">
        <cfvo type="min"/>
        <cfvo type="max"/>
        <color theme="0" tint="-0.34998626667073579"/>
      </dataBar>
      <extLst>
        <ext xmlns:x14="http://schemas.microsoft.com/office/spreadsheetml/2009/9/main" uri="{B025F937-C7B1-47D3-B67F-A62EFF666E3E}">
          <x14:id>{F1DE1D29-8636-4BFF-920B-912C629B1B50}</x14:id>
        </ext>
      </extLst>
    </cfRule>
    <cfRule type="dataBar" priority="1046">
      <dataBar>
        <cfvo type="min"/>
        <cfvo type="max"/>
        <color theme="0" tint="-0.34998626667073579"/>
      </dataBar>
      <extLst>
        <ext xmlns:x14="http://schemas.microsoft.com/office/spreadsheetml/2009/9/main" uri="{B025F937-C7B1-47D3-B67F-A62EFF666E3E}">
          <x14:id>{570D5B0C-274B-4D77-8915-007B324F14FB}</x14:id>
        </ext>
      </extLst>
    </cfRule>
    <cfRule type="dataBar" priority="1047">
      <dataBar showValue="0">
        <cfvo type="min"/>
        <cfvo type="max"/>
        <color rgb="FF638EC6"/>
      </dataBar>
      <extLst>
        <ext xmlns:x14="http://schemas.microsoft.com/office/spreadsheetml/2009/9/main" uri="{B025F937-C7B1-47D3-B67F-A62EFF666E3E}">
          <x14:id>{4906DE83-0625-4455-B78A-4878F0F76D56}</x14:id>
        </ext>
      </extLst>
    </cfRule>
    <cfRule type="dataBar" priority="1048">
      <dataBar>
        <cfvo type="min"/>
        <cfvo type="max"/>
        <color theme="0" tint="-0.499984740745262"/>
      </dataBar>
      <extLst>
        <ext xmlns:x14="http://schemas.microsoft.com/office/spreadsheetml/2009/9/main" uri="{B025F937-C7B1-47D3-B67F-A62EFF666E3E}">
          <x14:id>{FFBAFAFE-EAD8-45EF-BD30-7B6F4786189C}</x14:id>
        </ext>
      </extLst>
    </cfRule>
  </conditionalFormatting>
  <conditionalFormatting sqref="H1268:H1294">
    <cfRule type="dataBar" priority="1041">
      <dataBar showValue="0">
        <cfvo type="min"/>
        <cfvo type="max"/>
        <color theme="0" tint="-0.34998626667073579"/>
      </dataBar>
      <extLst>
        <ext xmlns:x14="http://schemas.microsoft.com/office/spreadsheetml/2009/9/main" uri="{B025F937-C7B1-47D3-B67F-A62EFF666E3E}">
          <x14:id>{77C80EC1-3975-4DE6-9994-A0D1C96C021F}</x14:id>
        </ext>
      </extLst>
    </cfRule>
    <cfRule type="dataBar" priority="1042">
      <dataBar>
        <cfvo type="min"/>
        <cfvo type="max"/>
        <color theme="0" tint="-0.34998626667073579"/>
      </dataBar>
      <extLst>
        <ext xmlns:x14="http://schemas.microsoft.com/office/spreadsheetml/2009/9/main" uri="{B025F937-C7B1-47D3-B67F-A62EFF666E3E}">
          <x14:id>{2789F22F-F8EE-45E0-9B98-CD90993368D4}</x14:id>
        </ext>
      </extLst>
    </cfRule>
    <cfRule type="dataBar" priority="1043">
      <dataBar showValue="0">
        <cfvo type="min"/>
        <cfvo type="max"/>
        <color rgb="FF638EC6"/>
      </dataBar>
      <extLst>
        <ext xmlns:x14="http://schemas.microsoft.com/office/spreadsheetml/2009/9/main" uri="{B025F937-C7B1-47D3-B67F-A62EFF666E3E}">
          <x14:id>{12782B5D-F16A-4CE0-8B88-400276588BA8}</x14:id>
        </ext>
      </extLst>
    </cfRule>
    <cfRule type="dataBar" priority="1044">
      <dataBar>
        <cfvo type="min"/>
        <cfvo type="max"/>
        <color theme="0" tint="-0.499984740745262"/>
      </dataBar>
      <extLst>
        <ext xmlns:x14="http://schemas.microsoft.com/office/spreadsheetml/2009/9/main" uri="{B025F937-C7B1-47D3-B67F-A62EFF666E3E}">
          <x14:id>{E92946DD-CA2E-4EC8-A17D-D4F0D19F7D8D}</x14:id>
        </ext>
      </extLst>
    </cfRule>
  </conditionalFormatting>
  <conditionalFormatting sqref="H1296:H1326">
    <cfRule type="dataBar" priority="1037">
      <dataBar showValue="0">
        <cfvo type="min"/>
        <cfvo type="max"/>
        <color theme="0" tint="-0.34998626667073579"/>
      </dataBar>
      <extLst>
        <ext xmlns:x14="http://schemas.microsoft.com/office/spreadsheetml/2009/9/main" uri="{B025F937-C7B1-47D3-B67F-A62EFF666E3E}">
          <x14:id>{9CCEEF85-4703-4D8A-9DC2-B5EFB144C980}</x14:id>
        </ext>
      </extLst>
    </cfRule>
    <cfRule type="dataBar" priority="1038">
      <dataBar>
        <cfvo type="min"/>
        <cfvo type="max"/>
        <color theme="0" tint="-0.34998626667073579"/>
      </dataBar>
      <extLst>
        <ext xmlns:x14="http://schemas.microsoft.com/office/spreadsheetml/2009/9/main" uri="{B025F937-C7B1-47D3-B67F-A62EFF666E3E}">
          <x14:id>{B3C6A406-B135-4201-B87B-0FEBE8264446}</x14:id>
        </ext>
      </extLst>
    </cfRule>
    <cfRule type="dataBar" priority="1039">
      <dataBar showValue="0">
        <cfvo type="min"/>
        <cfvo type="max"/>
        <color rgb="FF638EC6"/>
      </dataBar>
      <extLst>
        <ext xmlns:x14="http://schemas.microsoft.com/office/spreadsheetml/2009/9/main" uri="{B025F937-C7B1-47D3-B67F-A62EFF666E3E}">
          <x14:id>{CD0391BD-B57D-4A33-B5DE-45B22AA1A03B}</x14:id>
        </ext>
      </extLst>
    </cfRule>
    <cfRule type="dataBar" priority="1040">
      <dataBar>
        <cfvo type="min"/>
        <cfvo type="max"/>
        <color theme="0" tint="-0.499984740745262"/>
      </dataBar>
      <extLst>
        <ext xmlns:x14="http://schemas.microsoft.com/office/spreadsheetml/2009/9/main" uri="{B025F937-C7B1-47D3-B67F-A62EFF666E3E}">
          <x14:id>{FA2472C5-9AF5-41CA-B7BE-F73A502C1F98}</x14:id>
        </ext>
      </extLst>
    </cfRule>
  </conditionalFormatting>
  <conditionalFormatting sqref="H1328:H1357">
    <cfRule type="dataBar" priority="1033">
      <dataBar showValue="0">
        <cfvo type="min"/>
        <cfvo type="max"/>
        <color theme="0" tint="-0.34998626667073579"/>
      </dataBar>
      <extLst>
        <ext xmlns:x14="http://schemas.microsoft.com/office/spreadsheetml/2009/9/main" uri="{B025F937-C7B1-47D3-B67F-A62EFF666E3E}">
          <x14:id>{FD6FBE70-8880-442C-9A83-96F4AACB1C02}</x14:id>
        </ext>
      </extLst>
    </cfRule>
    <cfRule type="dataBar" priority="1034">
      <dataBar>
        <cfvo type="min"/>
        <cfvo type="max"/>
        <color theme="0" tint="-0.34998626667073579"/>
      </dataBar>
      <extLst>
        <ext xmlns:x14="http://schemas.microsoft.com/office/spreadsheetml/2009/9/main" uri="{B025F937-C7B1-47D3-B67F-A62EFF666E3E}">
          <x14:id>{4FBEE6FA-CF23-44D9-B337-60CB52F2380E}</x14:id>
        </ext>
      </extLst>
    </cfRule>
    <cfRule type="dataBar" priority="1035">
      <dataBar showValue="0">
        <cfvo type="min"/>
        <cfvo type="max"/>
        <color rgb="FF638EC6"/>
      </dataBar>
      <extLst>
        <ext xmlns:x14="http://schemas.microsoft.com/office/spreadsheetml/2009/9/main" uri="{B025F937-C7B1-47D3-B67F-A62EFF666E3E}">
          <x14:id>{42056823-A0D5-4AE5-9C8E-C891DB4D2EBC}</x14:id>
        </ext>
      </extLst>
    </cfRule>
    <cfRule type="dataBar" priority="1036">
      <dataBar>
        <cfvo type="min"/>
        <cfvo type="max"/>
        <color theme="0" tint="-0.499984740745262"/>
      </dataBar>
      <extLst>
        <ext xmlns:x14="http://schemas.microsoft.com/office/spreadsheetml/2009/9/main" uri="{B025F937-C7B1-47D3-B67F-A62EFF666E3E}">
          <x14:id>{1056E4C2-65FC-4F85-A091-1F2A357A82A9}</x14:id>
        </ext>
      </extLst>
    </cfRule>
  </conditionalFormatting>
  <conditionalFormatting sqref="H1359:H1368">
    <cfRule type="dataBar" priority="1029">
      <dataBar showValue="0">
        <cfvo type="min"/>
        <cfvo type="max"/>
        <color theme="0" tint="-0.34998626667073579"/>
      </dataBar>
      <extLst>
        <ext xmlns:x14="http://schemas.microsoft.com/office/spreadsheetml/2009/9/main" uri="{B025F937-C7B1-47D3-B67F-A62EFF666E3E}">
          <x14:id>{8664863C-48C9-4CCD-A8EF-B15B10B89051}</x14:id>
        </ext>
      </extLst>
    </cfRule>
    <cfRule type="dataBar" priority="1030">
      <dataBar>
        <cfvo type="min"/>
        <cfvo type="max"/>
        <color theme="0" tint="-0.34998626667073579"/>
      </dataBar>
      <extLst>
        <ext xmlns:x14="http://schemas.microsoft.com/office/spreadsheetml/2009/9/main" uri="{B025F937-C7B1-47D3-B67F-A62EFF666E3E}">
          <x14:id>{A98D91EA-CF5B-480D-9BDC-44168C60A4C1}</x14:id>
        </ext>
      </extLst>
    </cfRule>
    <cfRule type="dataBar" priority="1031">
      <dataBar showValue="0">
        <cfvo type="min"/>
        <cfvo type="max"/>
        <color rgb="FF638EC6"/>
      </dataBar>
      <extLst>
        <ext xmlns:x14="http://schemas.microsoft.com/office/spreadsheetml/2009/9/main" uri="{B025F937-C7B1-47D3-B67F-A62EFF666E3E}">
          <x14:id>{3DD14A2B-67D2-470E-A829-24A9DEE88545}</x14:id>
        </ext>
      </extLst>
    </cfRule>
    <cfRule type="dataBar" priority="1032">
      <dataBar>
        <cfvo type="min"/>
        <cfvo type="max"/>
        <color theme="0" tint="-0.499984740745262"/>
      </dataBar>
      <extLst>
        <ext xmlns:x14="http://schemas.microsoft.com/office/spreadsheetml/2009/9/main" uri="{B025F937-C7B1-47D3-B67F-A62EFF666E3E}">
          <x14:id>{8A05F1A8-997F-41B5-B8DD-1D231516DC8C}</x14:id>
        </ext>
      </extLst>
    </cfRule>
  </conditionalFormatting>
  <conditionalFormatting sqref="H1370:H1386">
    <cfRule type="dataBar" priority="1025">
      <dataBar showValue="0">
        <cfvo type="min"/>
        <cfvo type="max"/>
        <color theme="0" tint="-0.34998626667073579"/>
      </dataBar>
      <extLst>
        <ext xmlns:x14="http://schemas.microsoft.com/office/spreadsheetml/2009/9/main" uri="{B025F937-C7B1-47D3-B67F-A62EFF666E3E}">
          <x14:id>{FCB5ADD3-EA64-4C2B-B135-FC1FC5176CEC}</x14:id>
        </ext>
      </extLst>
    </cfRule>
    <cfRule type="dataBar" priority="1026">
      <dataBar>
        <cfvo type="min"/>
        <cfvo type="max"/>
        <color theme="0" tint="-0.34998626667073579"/>
      </dataBar>
      <extLst>
        <ext xmlns:x14="http://schemas.microsoft.com/office/spreadsheetml/2009/9/main" uri="{B025F937-C7B1-47D3-B67F-A62EFF666E3E}">
          <x14:id>{C61DB50B-FD63-49CD-A07C-9F6D534AC3C8}</x14:id>
        </ext>
      </extLst>
    </cfRule>
    <cfRule type="dataBar" priority="1027">
      <dataBar showValue="0">
        <cfvo type="min"/>
        <cfvo type="max"/>
        <color rgb="FF638EC6"/>
      </dataBar>
      <extLst>
        <ext xmlns:x14="http://schemas.microsoft.com/office/spreadsheetml/2009/9/main" uri="{B025F937-C7B1-47D3-B67F-A62EFF666E3E}">
          <x14:id>{5E49B92B-B573-4B5A-A14F-97A4452FAB43}</x14:id>
        </ext>
      </extLst>
    </cfRule>
    <cfRule type="dataBar" priority="1028">
      <dataBar>
        <cfvo type="min"/>
        <cfvo type="max"/>
        <color theme="0" tint="-0.499984740745262"/>
      </dataBar>
      <extLst>
        <ext xmlns:x14="http://schemas.microsoft.com/office/spreadsheetml/2009/9/main" uri="{B025F937-C7B1-47D3-B67F-A62EFF666E3E}">
          <x14:id>{CC605974-CFAD-4139-8171-EC8D104FBD50}</x14:id>
        </ext>
      </extLst>
    </cfRule>
  </conditionalFormatting>
  <conditionalFormatting sqref="H1389:H1398">
    <cfRule type="dataBar" priority="1021">
      <dataBar showValue="0">
        <cfvo type="min"/>
        <cfvo type="max"/>
        <color theme="0" tint="-0.34998626667073579"/>
      </dataBar>
      <extLst>
        <ext xmlns:x14="http://schemas.microsoft.com/office/spreadsheetml/2009/9/main" uri="{B025F937-C7B1-47D3-B67F-A62EFF666E3E}">
          <x14:id>{086C7DE7-5787-4AF0-91C5-1A15A76E629B}</x14:id>
        </ext>
      </extLst>
    </cfRule>
    <cfRule type="dataBar" priority="1022">
      <dataBar>
        <cfvo type="min"/>
        <cfvo type="max"/>
        <color theme="0" tint="-0.34998626667073579"/>
      </dataBar>
      <extLst>
        <ext xmlns:x14="http://schemas.microsoft.com/office/spreadsheetml/2009/9/main" uri="{B025F937-C7B1-47D3-B67F-A62EFF666E3E}">
          <x14:id>{D590CD32-E954-4659-B926-87D7E8AC6178}</x14:id>
        </ext>
      </extLst>
    </cfRule>
    <cfRule type="dataBar" priority="1023">
      <dataBar showValue="0">
        <cfvo type="min"/>
        <cfvo type="max"/>
        <color rgb="FF638EC6"/>
      </dataBar>
      <extLst>
        <ext xmlns:x14="http://schemas.microsoft.com/office/spreadsheetml/2009/9/main" uri="{B025F937-C7B1-47D3-B67F-A62EFF666E3E}">
          <x14:id>{04CE7418-E574-4872-A01B-0E7F7ECEF6D5}</x14:id>
        </ext>
      </extLst>
    </cfRule>
    <cfRule type="dataBar" priority="1024">
      <dataBar>
        <cfvo type="min"/>
        <cfvo type="max"/>
        <color theme="0" tint="-0.499984740745262"/>
      </dataBar>
      <extLst>
        <ext xmlns:x14="http://schemas.microsoft.com/office/spreadsheetml/2009/9/main" uri="{B025F937-C7B1-47D3-B67F-A62EFF666E3E}">
          <x14:id>{5E9F7013-F707-4A11-9FF3-1C60664E4FEF}</x14:id>
        </ext>
      </extLst>
    </cfRule>
  </conditionalFormatting>
  <conditionalFormatting sqref="H1400:H1401">
    <cfRule type="dataBar" priority="1017">
      <dataBar showValue="0">
        <cfvo type="min"/>
        <cfvo type="max"/>
        <color theme="0" tint="-0.34998626667073579"/>
      </dataBar>
      <extLst>
        <ext xmlns:x14="http://schemas.microsoft.com/office/spreadsheetml/2009/9/main" uri="{B025F937-C7B1-47D3-B67F-A62EFF666E3E}">
          <x14:id>{BEB84D6C-43A1-4EF9-8EDA-4D2F5CC446FD}</x14:id>
        </ext>
      </extLst>
    </cfRule>
    <cfRule type="dataBar" priority="1018">
      <dataBar>
        <cfvo type="min"/>
        <cfvo type="max"/>
        <color theme="0" tint="-0.34998626667073579"/>
      </dataBar>
      <extLst>
        <ext xmlns:x14="http://schemas.microsoft.com/office/spreadsheetml/2009/9/main" uri="{B025F937-C7B1-47D3-B67F-A62EFF666E3E}">
          <x14:id>{87CA305D-7574-4020-B83B-7592333E18B8}</x14:id>
        </ext>
      </extLst>
    </cfRule>
    <cfRule type="dataBar" priority="1019">
      <dataBar showValue="0">
        <cfvo type="min"/>
        <cfvo type="max"/>
        <color rgb="FF638EC6"/>
      </dataBar>
      <extLst>
        <ext xmlns:x14="http://schemas.microsoft.com/office/spreadsheetml/2009/9/main" uri="{B025F937-C7B1-47D3-B67F-A62EFF666E3E}">
          <x14:id>{BB9ADC68-7091-4AAB-ADCF-E2272A05074D}</x14:id>
        </ext>
      </extLst>
    </cfRule>
    <cfRule type="dataBar" priority="1020">
      <dataBar>
        <cfvo type="min"/>
        <cfvo type="max"/>
        <color theme="0" tint="-0.499984740745262"/>
      </dataBar>
      <extLst>
        <ext xmlns:x14="http://schemas.microsoft.com/office/spreadsheetml/2009/9/main" uri="{B025F937-C7B1-47D3-B67F-A62EFF666E3E}">
          <x14:id>{6BB4B35E-64BA-4E00-B4A4-1838D442B4B0}</x14:id>
        </ext>
      </extLst>
    </cfRule>
  </conditionalFormatting>
  <conditionalFormatting sqref="H1403:H1433">
    <cfRule type="dataBar" priority="1013">
      <dataBar showValue="0">
        <cfvo type="min"/>
        <cfvo type="max"/>
        <color theme="0" tint="-0.34998626667073579"/>
      </dataBar>
      <extLst>
        <ext xmlns:x14="http://schemas.microsoft.com/office/spreadsheetml/2009/9/main" uri="{B025F937-C7B1-47D3-B67F-A62EFF666E3E}">
          <x14:id>{81C0BE25-A178-4BEA-B35F-45F2AEC91C36}</x14:id>
        </ext>
      </extLst>
    </cfRule>
    <cfRule type="dataBar" priority="1014">
      <dataBar>
        <cfvo type="min"/>
        <cfvo type="max"/>
        <color theme="0" tint="-0.34998626667073579"/>
      </dataBar>
      <extLst>
        <ext xmlns:x14="http://schemas.microsoft.com/office/spreadsheetml/2009/9/main" uri="{B025F937-C7B1-47D3-B67F-A62EFF666E3E}">
          <x14:id>{ABF4C5ED-89A8-48D5-9799-D1B19DB4DBDD}</x14:id>
        </ext>
      </extLst>
    </cfRule>
    <cfRule type="dataBar" priority="1015">
      <dataBar showValue="0">
        <cfvo type="min"/>
        <cfvo type="max"/>
        <color rgb="FF638EC6"/>
      </dataBar>
      <extLst>
        <ext xmlns:x14="http://schemas.microsoft.com/office/spreadsheetml/2009/9/main" uri="{B025F937-C7B1-47D3-B67F-A62EFF666E3E}">
          <x14:id>{6CA38D09-A2FB-4AC5-BF9F-6F53DA461781}</x14:id>
        </ext>
      </extLst>
    </cfRule>
    <cfRule type="dataBar" priority="1016">
      <dataBar>
        <cfvo type="min"/>
        <cfvo type="max"/>
        <color theme="0" tint="-0.499984740745262"/>
      </dataBar>
      <extLst>
        <ext xmlns:x14="http://schemas.microsoft.com/office/spreadsheetml/2009/9/main" uri="{B025F937-C7B1-47D3-B67F-A62EFF666E3E}">
          <x14:id>{B6018C19-794D-4B2B-9117-6BBE1C29B5B4}</x14:id>
        </ext>
      </extLst>
    </cfRule>
  </conditionalFormatting>
  <conditionalFormatting sqref="H1435:H1463">
    <cfRule type="dataBar" priority="1009">
      <dataBar showValue="0">
        <cfvo type="min"/>
        <cfvo type="max"/>
        <color theme="0" tint="-0.34998626667073579"/>
      </dataBar>
      <extLst>
        <ext xmlns:x14="http://schemas.microsoft.com/office/spreadsheetml/2009/9/main" uri="{B025F937-C7B1-47D3-B67F-A62EFF666E3E}">
          <x14:id>{5984C630-A2F2-4108-84D6-2B665835D68D}</x14:id>
        </ext>
      </extLst>
    </cfRule>
    <cfRule type="dataBar" priority="1010">
      <dataBar>
        <cfvo type="min"/>
        <cfvo type="max"/>
        <color theme="0" tint="-0.34998626667073579"/>
      </dataBar>
      <extLst>
        <ext xmlns:x14="http://schemas.microsoft.com/office/spreadsheetml/2009/9/main" uri="{B025F937-C7B1-47D3-B67F-A62EFF666E3E}">
          <x14:id>{28B9BE24-29B7-4A12-984A-0E1BFC335464}</x14:id>
        </ext>
      </extLst>
    </cfRule>
    <cfRule type="dataBar" priority="1011">
      <dataBar showValue="0">
        <cfvo type="min"/>
        <cfvo type="max"/>
        <color rgb="FF638EC6"/>
      </dataBar>
      <extLst>
        <ext xmlns:x14="http://schemas.microsoft.com/office/spreadsheetml/2009/9/main" uri="{B025F937-C7B1-47D3-B67F-A62EFF666E3E}">
          <x14:id>{16E2B2E2-491A-4DB1-8721-6F18D40C6884}</x14:id>
        </ext>
      </extLst>
    </cfRule>
    <cfRule type="dataBar" priority="1012">
      <dataBar>
        <cfvo type="min"/>
        <cfvo type="max"/>
        <color theme="0" tint="-0.499984740745262"/>
      </dataBar>
      <extLst>
        <ext xmlns:x14="http://schemas.microsoft.com/office/spreadsheetml/2009/9/main" uri="{B025F937-C7B1-47D3-B67F-A62EFF666E3E}">
          <x14:id>{571791C1-5C04-4496-8EAB-063D63153EBF}</x14:id>
        </ext>
      </extLst>
    </cfRule>
  </conditionalFormatting>
  <conditionalFormatting sqref="H1465:H1689">
    <cfRule type="dataBar" priority="1005">
      <dataBar showValue="0">
        <cfvo type="min"/>
        <cfvo type="max"/>
        <color theme="0" tint="-0.34998626667073579"/>
      </dataBar>
      <extLst>
        <ext xmlns:x14="http://schemas.microsoft.com/office/spreadsheetml/2009/9/main" uri="{B025F937-C7B1-47D3-B67F-A62EFF666E3E}">
          <x14:id>{F118ECF0-61C5-4FB1-9686-863F78082247}</x14:id>
        </ext>
      </extLst>
    </cfRule>
    <cfRule type="dataBar" priority="1006">
      <dataBar>
        <cfvo type="min"/>
        <cfvo type="max"/>
        <color theme="0" tint="-0.34998626667073579"/>
      </dataBar>
      <extLst>
        <ext xmlns:x14="http://schemas.microsoft.com/office/spreadsheetml/2009/9/main" uri="{B025F937-C7B1-47D3-B67F-A62EFF666E3E}">
          <x14:id>{553B9DA6-C8E0-4BD2-8801-0BC888AE4141}</x14:id>
        </ext>
      </extLst>
    </cfRule>
    <cfRule type="dataBar" priority="1007">
      <dataBar showValue="0">
        <cfvo type="min"/>
        <cfvo type="max"/>
        <color rgb="FF638EC6"/>
      </dataBar>
      <extLst>
        <ext xmlns:x14="http://schemas.microsoft.com/office/spreadsheetml/2009/9/main" uri="{B025F937-C7B1-47D3-B67F-A62EFF666E3E}">
          <x14:id>{C42C7D07-14C6-4A65-AD5D-0C23C84218D9}</x14:id>
        </ext>
      </extLst>
    </cfRule>
    <cfRule type="dataBar" priority="1008">
      <dataBar>
        <cfvo type="min"/>
        <cfvo type="max"/>
        <color theme="0" tint="-0.499984740745262"/>
      </dataBar>
      <extLst>
        <ext xmlns:x14="http://schemas.microsoft.com/office/spreadsheetml/2009/9/main" uri="{B025F937-C7B1-47D3-B67F-A62EFF666E3E}">
          <x14:id>{AAEEA9CE-F044-4E19-89F6-84B473EDD877}</x14:id>
        </ext>
      </extLst>
    </cfRule>
  </conditionalFormatting>
  <conditionalFormatting sqref="H1691:H1703">
    <cfRule type="dataBar" priority="1001">
      <dataBar showValue="0">
        <cfvo type="min"/>
        <cfvo type="max"/>
        <color theme="0" tint="-0.34998626667073579"/>
      </dataBar>
      <extLst>
        <ext xmlns:x14="http://schemas.microsoft.com/office/spreadsheetml/2009/9/main" uri="{B025F937-C7B1-47D3-B67F-A62EFF666E3E}">
          <x14:id>{4799453E-48F1-434E-90AD-A1D7E276AAFC}</x14:id>
        </ext>
      </extLst>
    </cfRule>
    <cfRule type="dataBar" priority="1002">
      <dataBar>
        <cfvo type="min"/>
        <cfvo type="max"/>
        <color theme="0" tint="-0.34998626667073579"/>
      </dataBar>
      <extLst>
        <ext xmlns:x14="http://schemas.microsoft.com/office/spreadsheetml/2009/9/main" uri="{B025F937-C7B1-47D3-B67F-A62EFF666E3E}">
          <x14:id>{E94E5E7B-5C08-4268-B84A-24C402A31720}</x14:id>
        </ext>
      </extLst>
    </cfRule>
    <cfRule type="dataBar" priority="1003">
      <dataBar showValue="0">
        <cfvo type="min"/>
        <cfvo type="max"/>
        <color rgb="FF638EC6"/>
      </dataBar>
      <extLst>
        <ext xmlns:x14="http://schemas.microsoft.com/office/spreadsheetml/2009/9/main" uri="{B025F937-C7B1-47D3-B67F-A62EFF666E3E}">
          <x14:id>{F3A018B0-3DCE-4682-A15B-C18A4012AA7B}</x14:id>
        </ext>
      </extLst>
    </cfRule>
    <cfRule type="dataBar" priority="1004">
      <dataBar>
        <cfvo type="min"/>
        <cfvo type="max"/>
        <color theme="0" tint="-0.499984740745262"/>
      </dataBar>
      <extLst>
        <ext xmlns:x14="http://schemas.microsoft.com/office/spreadsheetml/2009/9/main" uri="{B025F937-C7B1-47D3-B67F-A62EFF666E3E}">
          <x14:id>{462B58EB-A626-4834-BFC4-C5665249F349}</x14:id>
        </ext>
      </extLst>
    </cfRule>
  </conditionalFormatting>
  <conditionalFormatting sqref="H1705:H1735">
    <cfRule type="dataBar" priority="997">
      <dataBar showValue="0">
        <cfvo type="min"/>
        <cfvo type="max"/>
        <color theme="0" tint="-0.34998626667073579"/>
      </dataBar>
      <extLst>
        <ext xmlns:x14="http://schemas.microsoft.com/office/spreadsheetml/2009/9/main" uri="{B025F937-C7B1-47D3-B67F-A62EFF666E3E}">
          <x14:id>{334B52F2-6421-49B2-8E49-8D38D54CD859}</x14:id>
        </ext>
      </extLst>
    </cfRule>
    <cfRule type="dataBar" priority="998">
      <dataBar>
        <cfvo type="min"/>
        <cfvo type="max"/>
        <color theme="0" tint="-0.34998626667073579"/>
      </dataBar>
      <extLst>
        <ext xmlns:x14="http://schemas.microsoft.com/office/spreadsheetml/2009/9/main" uri="{B025F937-C7B1-47D3-B67F-A62EFF666E3E}">
          <x14:id>{643D2013-8130-45E7-9EC5-2E8AD8E532F4}</x14:id>
        </ext>
      </extLst>
    </cfRule>
    <cfRule type="dataBar" priority="999">
      <dataBar showValue="0">
        <cfvo type="min"/>
        <cfvo type="max"/>
        <color rgb="FF638EC6"/>
      </dataBar>
      <extLst>
        <ext xmlns:x14="http://schemas.microsoft.com/office/spreadsheetml/2009/9/main" uri="{B025F937-C7B1-47D3-B67F-A62EFF666E3E}">
          <x14:id>{DCBB15EA-3C77-4069-862F-A65B576773D3}</x14:id>
        </ext>
      </extLst>
    </cfRule>
    <cfRule type="dataBar" priority="1000">
      <dataBar>
        <cfvo type="min"/>
        <cfvo type="max"/>
        <color theme="0" tint="-0.499984740745262"/>
      </dataBar>
      <extLst>
        <ext xmlns:x14="http://schemas.microsoft.com/office/spreadsheetml/2009/9/main" uri="{B025F937-C7B1-47D3-B67F-A62EFF666E3E}">
          <x14:id>{69E01999-ED47-4CA8-AE2B-EE82FE070E42}</x14:id>
        </ext>
      </extLst>
    </cfRule>
  </conditionalFormatting>
  <conditionalFormatting sqref="H1737:H1771">
    <cfRule type="dataBar" priority="993">
      <dataBar showValue="0">
        <cfvo type="min"/>
        <cfvo type="max"/>
        <color theme="0" tint="-0.34998626667073579"/>
      </dataBar>
      <extLst>
        <ext xmlns:x14="http://schemas.microsoft.com/office/spreadsheetml/2009/9/main" uri="{B025F937-C7B1-47D3-B67F-A62EFF666E3E}">
          <x14:id>{A9FA25FA-3D49-4789-9F1F-151780E3E490}</x14:id>
        </ext>
      </extLst>
    </cfRule>
    <cfRule type="dataBar" priority="994">
      <dataBar>
        <cfvo type="min"/>
        <cfvo type="max"/>
        <color theme="0" tint="-0.34998626667073579"/>
      </dataBar>
      <extLst>
        <ext xmlns:x14="http://schemas.microsoft.com/office/spreadsheetml/2009/9/main" uri="{B025F937-C7B1-47D3-B67F-A62EFF666E3E}">
          <x14:id>{541272B3-37B5-49DF-A6BC-45D63B2C675E}</x14:id>
        </ext>
      </extLst>
    </cfRule>
    <cfRule type="dataBar" priority="995">
      <dataBar showValue="0">
        <cfvo type="min"/>
        <cfvo type="max"/>
        <color rgb="FF638EC6"/>
      </dataBar>
      <extLst>
        <ext xmlns:x14="http://schemas.microsoft.com/office/spreadsheetml/2009/9/main" uri="{B025F937-C7B1-47D3-B67F-A62EFF666E3E}">
          <x14:id>{75045B5C-28C1-4BC6-86A8-B5C7B5088A12}</x14:id>
        </ext>
      </extLst>
    </cfRule>
    <cfRule type="dataBar" priority="996">
      <dataBar>
        <cfvo type="min"/>
        <cfvo type="max"/>
        <color theme="0" tint="-0.499984740745262"/>
      </dataBar>
      <extLst>
        <ext xmlns:x14="http://schemas.microsoft.com/office/spreadsheetml/2009/9/main" uri="{B025F937-C7B1-47D3-B67F-A62EFF666E3E}">
          <x14:id>{1659F18B-97C7-4AAB-B5CC-A150E1C56260}</x14:id>
        </ext>
      </extLst>
    </cfRule>
  </conditionalFormatting>
  <conditionalFormatting sqref="H1773:H1823">
    <cfRule type="dataBar" priority="989">
      <dataBar showValue="0">
        <cfvo type="min"/>
        <cfvo type="max"/>
        <color theme="0" tint="-0.34998626667073579"/>
      </dataBar>
      <extLst>
        <ext xmlns:x14="http://schemas.microsoft.com/office/spreadsheetml/2009/9/main" uri="{B025F937-C7B1-47D3-B67F-A62EFF666E3E}">
          <x14:id>{D2D4AE88-D29D-4139-83A7-E358702ADC6E}</x14:id>
        </ext>
      </extLst>
    </cfRule>
    <cfRule type="dataBar" priority="990">
      <dataBar>
        <cfvo type="min"/>
        <cfvo type="max"/>
        <color theme="0" tint="-0.34998626667073579"/>
      </dataBar>
      <extLst>
        <ext xmlns:x14="http://schemas.microsoft.com/office/spreadsheetml/2009/9/main" uri="{B025F937-C7B1-47D3-B67F-A62EFF666E3E}">
          <x14:id>{471DBB49-FF19-456B-80E9-F0BE90F99557}</x14:id>
        </ext>
      </extLst>
    </cfRule>
    <cfRule type="dataBar" priority="991">
      <dataBar showValue="0">
        <cfvo type="min"/>
        <cfvo type="max"/>
        <color rgb="FF638EC6"/>
      </dataBar>
      <extLst>
        <ext xmlns:x14="http://schemas.microsoft.com/office/spreadsheetml/2009/9/main" uri="{B025F937-C7B1-47D3-B67F-A62EFF666E3E}">
          <x14:id>{110F369C-4925-47EB-AE0E-EB7AD513E6AE}</x14:id>
        </ext>
      </extLst>
    </cfRule>
    <cfRule type="dataBar" priority="992">
      <dataBar>
        <cfvo type="min"/>
        <cfvo type="max"/>
        <color theme="0" tint="-0.499984740745262"/>
      </dataBar>
      <extLst>
        <ext xmlns:x14="http://schemas.microsoft.com/office/spreadsheetml/2009/9/main" uri="{B025F937-C7B1-47D3-B67F-A62EFF666E3E}">
          <x14:id>{71A1AFAF-FDD3-4C3F-A422-4B085645F780}</x14:id>
        </ext>
      </extLst>
    </cfRule>
  </conditionalFormatting>
  <conditionalFormatting sqref="H1825:H1831">
    <cfRule type="dataBar" priority="985">
      <dataBar showValue="0">
        <cfvo type="min"/>
        <cfvo type="max"/>
        <color theme="0" tint="-0.34998626667073579"/>
      </dataBar>
      <extLst>
        <ext xmlns:x14="http://schemas.microsoft.com/office/spreadsheetml/2009/9/main" uri="{B025F937-C7B1-47D3-B67F-A62EFF666E3E}">
          <x14:id>{FA4326B7-81F4-4D6A-BFCB-E31B934E922E}</x14:id>
        </ext>
      </extLst>
    </cfRule>
    <cfRule type="dataBar" priority="986">
      <dataBar>
        <cfvo type="min"/>
        <cfvo type="max"/>
        <color theme="0" tint="-0.34998626667073579"/>
      </dataBar>
      <extLst>
        <ext xmlns:x14="http://schemas.microsoft.com/office/spreadsheetml/2009/9/main" uri="{B025F937-C7B1-47D3-B67F-A62EFF666E3E}">
          <x14:id>{194EC719-C01C-4816-B603-FA88BB830343}</x14:id>
        </ext>
      </extLst>
    </cfRule>
    <cfRule type="dataBar" priority="987">
      <dataBar showValue="0">
        <cfvo type="min"/>
        <cfvo type="max"/>
        <color rgb="FF638EC6"/>
      </dataBar>
      <extLst>
        <ext xmlns:x14="http://schemas.microsoft.com/office/spreadsheetml/2009/9/main" uri="{B025F937-C7B1-47D3-B67F-A62EFF666E3E}">
          <x14:id>{F2DCD5DD-EC68-4107-AEE5-AC91E76F142B}</x14:id>
        </ext>
      </extLst>
    </cfRule>
    <cfRule type="dataBar" priority="988">
      <dataBar>
        <cfvo type="min"/>
        <cfvo type="max"/>
        <color theme="0" tint="-0.499984740745262"/>
      </dataBar>
      <extLst>
        <ext xmlns:x14="http://schemas.microsoft.com/office/spreadsheetml/2009/9/main" uri="{B025F937-C7B1-47D3-B67F-A62EFF666E3E}">
          <x14:id>{459A0CC7-076B-4637-B53D-894F06F210C4}</x14:id>
        </ext>
      </extLst>
    </cfRule>
  </conditionalFormatting>
  <conditionalFormatting sqref="H1833:H1870">
    <cfRule type="dataBar" priority="981">
      <dataBar showValue="0">
        <cfvo type="min"/>
        <cfvo type="max"/>
        <color theme="0" tint="-0.34998626667073579"/>
      </dataBar>
      <extLst>
        <ext xmlns:x14="http://schemas.microsoft.com/office/spreadsheetml/2009/9/main" uri="{B025F937-C7B1-47D3-B67F-A62EFF666E3E}">
          <x14:id>{B18D712F-7375-4387-9B5B-D39EE6EAC365}</x14:id>
        </ext>
      </extLst>
    </cfRule>
    <cfRule type="dataBar" priority="982">
      <dataBar>
        <cfvo type="min"/>
        <cfvo type="max"/>
        <color theme="0" tint="-0.34998626667073579"/>
      </dataBar>
      <extLst>
        <ext xmlns:x14="http://schemas.microsoft.com/office/spreadsheetml/2009/9/main" uri="{B025F937-C7B1-47D3-B67F-A62EFF666E3E}">
          <x14:id>{916D058B-50E8-43DC-83AD-073849659CF7}</x14:id>
        </ext>
      </extLst>
    </cfRule>
    <cfRule type="dataBar" priority="983">
      <dataBar showValue="0">
        <cfvo type="min"/>
        <cfvo type="max"/>
        <color rgb="FF638EC6"/>
      </dataBar>
      <extLst>
        <ext xmlns:x14="http://schemas.microsoft.com/office/spreadsheetml/2009/9/main" uri="{B025F937-C7B1-47D3-B67F-A62EFF666E3E}">
          <x14:id>{44B7C3EE-17F6-45B2-A09C-1FEB19786D18}</x14:id>
        </ext>
      </extLst>
    </cfRule>
    <cfRule type="dataBar" priority="984">
      <dataBar>
        <cfvo type="min"/>
        <cfvo type="max"/>
        <color theme="0" tint="-0.499984740745262"/>
      </dataBar>
      <extLst>
        <ext xmlns:x14="http://schemas.microsoft.com/office/spreadsheetml/2009/9/main" uri="{B025F937-C7B1-47D3-B67F-A62EFF666E3E}">
          <x14:id>{560C7393-2FAC-4C3E-8391-74BFF6941088}</x14:id>
        </ext>
      </extLst>
    </cfRule>
  </conditionalFormatting>
  <conditionalFormatting sqref="H1873:H1878">
    <cfRule type="dataBar" priority="977">
      <dataBar showValue="0">
        <cfvo type="min"/>
        <cfvo type="max"/>
        <color theme="0" tint="-0.34998626667073579"/>
      </dataBar>
      <extLst>
        <ext xmlns:x14="http://schemas.microsoft.com/office/spreadsheetml/2009/9/main" uri="{B025F937-C7B1-47D3-B67F-A62EFF666E3E}">
          <x14:id>{479F58CE-A864-4E51-BD15-FEBE174CE6E9}</x14:id>
        </ext>
      </extLst>
    </cfRule>
    <cfRule type="dataBar" priority="978">
      <dataBar>
        <cfvo type="min"/>
        <cfvo type="max"/>
        <color theme="0" tint="-0.34998626667073579"/>
      </dataBar>
      <extLst>
        <ext xmlns:x14="http://schemas.microsoft.com/office/spreadsheetml/2009/9/main" uri="{B025F937-C7B1-47D3-B67F-A62EFF666E3E}">
          <x14:id>{57E7888E-523D-4483-8D9F-E730B58AB82E}</x14:id>
        </ext>
      </extLst>
    </cfRule>
    <cfRule type="dataBar" priority="979">
      <dataBar showValue="0">
        <cfvo type="min"/>
        <cfvo type="max"/>
        <color rgb="FF638EC6"/>
      </dataBar>
      <extLst>
        <ext xmlns:x14="http://schemas.microsoft.com/office/spreadsheetml/2009/9/main" uri="{B025F937-C7B1-47D3-B67F-A62EFF666E3E}">
          <x14:id>{1A3D8FF6-C987-415F-B916-C7CB70295DFE}</x14:id>
        </ext>
      </extLst>
    </cfRule>
    <cfRule type="dataBar" priority="980">
      <dataBar>
        <cfvo type="min"/>
        <cfvo type="max"/>
        <color theme="0" tint="-0.499984740745262"/>
      </dataBar>
      <extLst>
        <ext xmlns:x14="http://schemas.microsoft.com/office/spreadsheetml/2009/9/main" uri="{B025F937-C7B1-47D3-B67F-A62EFF666E3E}">
          <x14:id>{8DF416A1-4609-4EF6-9AC9-49D6570BDA96}</x14:id>
        </ext>
      </extLst>
    </cfRule>
  </conditionalFormatting>
  <conditionalFormatting sqref="H1880:H1881">
    <cfRule type="dataBar" priority="973">
      <dataBar showValue="0">
        <cfvo type="min"/>
        <cfvo type="max"/>
        <color theme="0" tint="-0.34998626667073579"/>
      </dataBar>
      <extLst>
        <ext xmlns:x14="http://schemas.microsoft.com/office/spreadsheetml/2009/9/main" uri="{B025F937-C7B1-47D3-B67F-A62EFF666E3E}">
          <x14:id>{40CF3E66-FE51-46AC-9E25-0E27B1F00563}</x14:id>
        </ext>
      </extLst>
    </cfRule>
    <cfRule type="dataBar" priority="974">
      <dataBar>
        <cfvo type="min"/>
        <cfvo type="max"/>
        <color theme="0" tint="-0.34998626667073579"/>
      </dataBar>
      <extLst>
        <ext xmlns:x14="http://schemas.microsoft.com/office/spreadsheetml/2009/9/main" uri="{B025F937-C7B1-47D3-B67F-A62EFF666E3E}">
          <x14:id>{04F13AAB-CF46-4F84-9A8B-45ABCF758CEF}</x14:id>
        </ext>
      </extLst>
    </cfRule>
    <cfRule type="dataBar" priority="975">
      <dataBar showValue="0">
        <cfvo type="min"/>
        <cfvo type="max"/>
        <color rgb="FF638EC6"/>
      </dataBar>
      <extLst>
        <ext xmlns:x14="http://schemas.microsoft.com/office/spreadsheetml/2009/9/main" uri="{B025F937-C7B1-47D3-B67F-A62EFF666E3E}">
          <x14:id>{851DE5A1-F398-4D7F-AEB7-1E4B4D99A4A4}</x14:id>
        </ext>
      </extLst>
    </cfRule>
    <cfRule type="dataBar" priority="976">
      <dataBar>
        <cfvo type="min"/>
        <cfvo type="max"/>
        <color theme="0" tint="-0.499984740745262"/>
      </dataBar>
      <extLst>
        <ext xmlns:x14="http://schemas.microsoft.com/office/spreadsheetml/2009/9/main" uri="{B025F937-C7B1-47D3-B67F-A62EFF666E3E}">
          <x14:id>{BD299415-A97F-49D8-B0A3-B67395860111}</x14:id>
        </ext>
      </extLst>
    </cfRule>
  </conditionalFormatting>
  <conditionalFormatting sqref="H1883:H1885">
    <cfRule type="dataBar" priority="969">
      <dataBar showValue="0">
        <cfvo type="min"/>
        <cfvo type="max"/>
        <color theme="0" tint="-0.34998626667073579"/>
      </dataBar>
      <extLst>
        <ext xmlns:x14="http://schemas.microsoft.com/office/spreadsheetml/2009/9/main" uri="{B025F937-C7B1-47D3-B67F-A62EFF666E3E}">
          <x14:id>{F1315576-AF84-43BF-BA80-4E66EABCC66C}</x14:id>
        </ext>
      </extLst>
    </cfRule>
    <cfRule type="dataBar" priority="970">
      <dataBar>
        <cfvo type="min"/>
        <cfvo type="max"/>
        <color theme="0" tint="-0.34998626667073579"/>
      </dataBar>
      <extLst>
        <ext xmlns:x14="http://schemas.microsoft.com/office/spreadsheetml/2009/9/main" uri="{B025F937-C7B1-47D3-B67F-A62EFF666E3E}">
          <x14:id>{3251737B-85BE-429C-9529-07C9792DEB51}</x14:id>
        </ext>
      </extLst>
    </cfRule>
    <cfRule type="dataBar" priority="971">
      <dataBar showValue="0">
        <cfvo type="min"/>
        <cfvo type="max"/>
        <color rgb="FF638EC6"/>
      </dataBar>
      <extLst>
        <ext xmlns:x14="http://schemas.microsoft.com/office/spreadsheetml/2009/9/main" uri="{B025F937-C7B1-47D3-B67F-A62EFF666E3E}">
          <x14:id>{E1F9FBB7-75CA-4CFE-9BF8-727CB13D8A42}</x14:id>
        </ext>
      </extLst>
    </cfRule>
    <cfRule type="dataBar" priority="972">
      <dataBar>
        <cfvo type="min"/>
        <cfvo type="max"/>
        <color theme="0" tint="-0.499984740745262"/>
      </dataBar>
      <extLst>
        <ext xmlns:x14="http://schemas.microsoft.com/office/spreadsheetml/2009/9/main" uri="{B025F937-C7B1-47D3-B67F-A62EFF666E3E}">
          <x14:id>{82560FAF-77F7-4679-B8B8-2C6C7EE020F2}</x14:id>
        </ext>
      </extLst>
    </cfRule>
  </conditionalFormatting>
  <conditionalFormatting sqref="H1887:H1892">
    <cfRule type="dataBar" priority="965">
      <dataBar showValue="0">
        <cfvo type="min"/>
        <cfvo type="max"/>
        <color theme="0" tint="-0.34998626667073579"/>
      </dataBar>
      <extLst>
        <ext xmlns:x14="http://schemas.microsoft.com/office/spreadsheetml/2009/9/main" uri="{B025F937-C7B1-47D3-B67F-A62EFF666E3E}">
          <x14:id>{76109565-1911-4C82-A902-A3FE50CCD1A8}</x14:id>
        </ext>
      </extLst>
    </cfRule>
    <cfRule type="dataBar" priority="966">
      <dataBar>
        <cfvo type="min"/>
        <cfvo type="max"/>
        <color theme="0" tint="-0.34998626667073579"/>
      </dataBar>
      <extLst>
        <ext xmlns:x14="http://schemas.microsoft.com/office/spreadsheetml/2009/9/main" uri="{B025F937-C7B1-47D3-B67F-A62EFF666E3E}">
          <x14:id>{F5CB06FC-39BF-4660-8530-9AEE31EB71FC}</x14:id>
        </ext>
      </extLst>
    </cfRule>
    <cfRule type="dataBar" priority="967">
      <dataBar showValue="0">
        <cfvo type="min"/>
        <cfvo type="max"/>
        <color rgb="FF638EC6"/>
      </dataBar>
      <extLst>
        <ext xmlns:x14="http://schemas.microsoft.com/office/spreadsheetml/2009/9/main" uri="{B025F937-C7B1-47D3-B67F-A62EFF666E3E}">
          <x14:id>{DB549EF9-35F6-45F9-9D8A-2A1C6CF3268F}</x14:id>
        </ext>
      </extLst>
    </cfRule>
    <cfRule type="dataBar" priority="968">
      <dataBar>
        <cfvo type="min"/>
        <cfvo type="max"/>
        <color theme="0" tint="-0.499984740745262"/>
      </dataBar>
      <extLst>
        <ext xmlns:x14="http://schemas.microsoft.com/office/spreadsheetml/2009/9/main" uri="{B025F937-C7B1-47D3-B67F-A62EFF666E3E}">
          <x14:id>{1E811188-5139-4562-982C-A75C4C8A8ABD}</x14:id>
        </ext>
      </extLst>
    </cfRule>
  </conditionalFormatting>
  <conditionalFormatting sqref="H1894:H1898">
    <cfRule type="dataBar" priority="961">
      <dataBar showValue="0">
        <cfvo type="min"/>
        <cfvo type="max"/>
        <color theme="0" tint="-0.34998626667073579"/>
      </dataBar>
      <extLst>
        <ext xmlns:x14="http://schemas.microsoft.com/office/spreadsheetml/2009/9/main" uri="{B025F937-C7B1-47D3-B67F-A62EFF666E3E}">
          <x14:id>{79A322C5-8A29-4021-BCD4-14FEF3F76D67}</x14:id>
        </ext>
      </extLst>
    </cfRule>
    <cfRule type="dataBar" priority="962">
      <dataBar>
        <cfvo type="min"/>
        <cfvo type="max"/>
        <color theme="0" tint="-0.34998626667073579"/>
      </dataBar>
      <extLst>
        <ext xmlns:x14="http://schemas.microsoft.com/office/spreadsheetml/2009/9/main" uri="{B025F937-C7B1-47D3-B67F-A62EFF666E3E}">
          <x14:id>{94AD7304-0B52-484F-AC67-073AC33A2088}</x14:id>
        </ext>
      </extLst>
    </cfRule>
    <cfRule type="dataBar" priority="963">
      <dataBar showValue="0">
        <cfvo type="min"/>
        <cfvo type="max"/>
        <color rgb="FF638EC6"/>
      </dataBar>
      <extLst>
        <ext xmlns:x14="http://schemas.microsoft.com/office/spreadsheetml/2009/9/main" uri="{B025F937-C7B1-47D3-B67F-A62EFF666E3E}">
          <x14:id>{DF45506F-B6DD-47CA-AD1F-87D4D2727784}</x14:id>
        </ext>
      </extLst>
    </cfRule>
    <cfRule type="dataBar" priority="964">
      <dataBar>
        <cfvo type="min"/>
        <cfvo type="max"/>
        <color theme="0" tint="-0.499984740745262"/>
      </dataBar>
      <extLst>
        <ext xmlns:x14="http://schemas.microsoft.com/office/spreadsheetml/2009/9/main" uri="{B025F937-C7B1-47D3-B67F-A62EFF666E3E}">
          <x14:id>{386AB2C6-7859-4E63-97C6-CF54A1C94A4E}</x14:id>
        </ext>
      </extLst>
    </cfRule>
  </conditionalFormatting>
  <conditionalFormatting sqref="H1900:H1904">
    <cfRule type="dataBar" priority="957">
      <dataBar showValue="0">
        <cfvo type="min"/>
        <cfvo type="max"/>
        <color theme="0" tint="-0.34998626667073579"/>
      </dataBar>
      <extLst>
        <ext xmlns:x14="http://schemas.microsoft.com/office/spreadsheetml/2009/9/main" uri="{B025F937-C7B1-47D3-B67F-A62EFF666E3E}">
          <x14:id>{2DC364FF-2F7C-4F44-8E49-44D0BBF9EFD8}</x14:id>
        </ext>
      </extLst>
    </cfRule>
    <cfRule type="dataBar" priority="958">
      <dataBar>
        <cfvo type="min"/>
        <cfvo type="max"/>
        <color theme="0" tint="-0.34998626667073579"/>
      </dataBar>
      <extLst>
        <ext xmlns:x14="http://schemas.microsoft.com/office/spreadsheetml/2009/9/main" uri="{B025F937-C7B1-47D3-B67F-A62EFF666E3E}">
          <x14:id>{FF4AA021-B35A-42F6-B9E5-F1CF9DBFE6DC}</x14:id>
        </ext>
      </extLst>
    </cfRule>
    <cfRule type="dataBar" priority="959">
      <dataBar showValue="0">
        <cfvo type="min"/>
        <cfvo type="max"/>
        <color rgb="FF638EC6"/>
      </dataBar>
      <extLst>
        <ext xmlns:x14="http://schemas.microsoft.com/office/spreadsheetml/2009/9/main" uri="{B025F937-C7B1-47D3-B67F-A62EFF666E3E}">
          <x14:id>{F4C8FDA0-6250-4209-9D61-D257B96D645A}</x14:id>
        </ext>
      </extLst>
    </cfRule>
    <cfRule type="dataBar" priority="960">
      <dataBar>
        <cfvo type="min"/>
        <cfvo type="max"/>
        <color theme="0" tint="-0.499984740745262"/>
      </dataBar>
      <extLst>
        <ext xmlns:x14="http://schemas.microsoft.com/office/spreadsheetml/2009/9/main" uri="{B025F937-C7B1-47D3-B67F-A62EFF666E3E}">
          <x14:id>{B07B8281-02DA-43F1-8D03-2A21EC5D01D6}</x14:id>
        </ext>
      </extLst>
    </cfRule>
  </conditionalFormatting>
  <conditionalFormatting sqref="H1906:H1910">
    <cfRule type="dataBar" priority="953">
      <dataBar showValue="0">
        <cfvo type="min"/>
        <cfvo type="max"/>
        <color theme="0" tint="-0.34998626667073579"/>
      </dataBar>
      <extLst>
        <ext xmlns:x14="http://schemas.microsoft.com/office/spreadsheetml/2009/9/main" uri="{B025F937-C7B1-47D3-B67F-A62EFF666E3E}">
          <x14:id>{FF02F40E-993E-455F-BF07-47916745A927}</x14:id>
        </ext>
      </extLst>
    </cfRule>
    <cfRule type="dataBar" priority="954">
      <dataBar>
        <cfvo type="min"/>
        <cfvo type="max"/>
        <color theme="0" tint="-0.34998626667073579"/>
      </dataBar>
      <extLst>
        <ext xmlns:x14="http://schemas.microsoft.com/office/spreadsheetml/2009/9/main" uri="{B025F937-C7B1-47D3-B67F-A62EFF666E3E}">
          <x14:id>{C0ECAAE4-1E92-41BA-B140-6157F6891381}</x14:id>
        </ext>
      </extLst>
    </cfRule>
    <cfRule type="dataBar" priority="955">
      <dataBar showValue="0">
        <cfvo type="min"/>
        <cfvo type="max"/>
        <color rgb="FF638EC6"/>
      </dataBar>
      <extLst>
        <ext xmlns:x14="http://schemas.microsoft.com/office/spreadsheetml/2009/9/main" uri="{B025F937-C7B1-47D3-B67F-A62EFF666E3E}">
          <x14:id>{C8144923-AC39-47BA-B971-AAFC9AB7419E}</x14:id>
        </ext>
      </extLst>
    </cfRule>
    <cfRule type="dataBar" priority="956">
      <dataBar>
        <cfvo type="min"/>
        <cfvo type="max"/>
        <color theme="0" tint="-0.499984740745262"/>
      </dataBar>
      <extLst>
        <ext xmlns:x14="http://schemas.microsoft.com/office/spreadsheetml/2009/9/main" uri="{B025F937-C7B1-47D3-B67F-A62EFF666E3E}">
          <x14:id>{0D6B4D6C-355A-4E63-9E34-34E849101C91}</x14:id>
        </ext>
      </extLst>
    </cfRule>
  </conditionalFormatting>
  <conditionalFormatting sqref="H1912:H1923">
    <cfRule type="dataBar" priority="949">
      <dataBar showValue="0">
        <cfvo type="min"/>
        <cfvo type="max"/>
        <color theme="0" tint="-0.34998626667073579"/>
      </dataBar>
      <extLst>
        <ext xmlns:x14="http://schemas.microsoft.com/office/spreadsheetml/2009/9/main" uri="{B025F937-C7B1-47D3-B67F-A62EFF666E3E}">
          <x14:id>{A2A93CB0-8A70-492F-B031-E1FFB1631EDC}</x14:id>
        </ext>
      </extLst>
    </cfRule>
    <cfRule type="dataBar" priority="950">
      <dataBar>
        <cfvo type="min"/>
        <cfvo type="max"/>
        <color theme="0" tint="-0.34998626667073579"/>
      </dataBar>
      <extLst>
        <ext xmlns:x14="http://schemas.microsoft.com/office/spreadsheetml/2009/9/main" uri="{B025F937-C7B1-47D3-B67F-A62EFF666E3E}">
          <x14:id>{A81C5DCB-3F65-4A8F-88FF-C0F619CD8BF8}</x14:id>
        </ext>
      </extLst>
    </cfRule>
    <cfRule type="dataBar" priority="951">
      <dataBar showValue="0">
        <cfvo type="min"/>
        <cfvo type="max"/>
        <color rgb="FF638EC6"/>
      </dataBar>
      <extLst>
        <ext xmlns:x14="http://schemas.microsoft.com/office/spreadsheetml/2009/9/main" uri="{B025F937-C7B1-47D3-B67F-A62EFF666E3E}">
          <x14:id>{BCE16045-A9FE-463D-9AD8-D830CBA0A718}</x14:id>
        </ext>
      </extLst>
    </cfRule>
    <cfRule type="dataBar" priority="952">
      <dataBar>
        <cfvo type="min"/>
        <cfvo type="max"/>
        <color theme="0" tint="-0.499984740745262"/>
      </dataBar>
      <extLst>
        <ext xmlns:x14="http://schemas.microsoft.com/office/spreadsheetml/2009/9/main" uri="{B025F937-C7B1-47D3-B67F-A62EFF666E3E}">
          <x14:id>{34AF095B-F8F2-4B93-9284-35C56EE76D34}</x14:id>
        </ext>
      </extLst>
    </cfRule>
  </conditionalFormatting>
  <conditionalFormatting sqref="H1925:H1930">
    <cfRule type="dataBar" priority="945">
      <dataBar showValue="0">
        <cfvo type="min"/>
        <cfvo type="max"/>
        <color theme="0" tint="-0.34998626667073579"/>
      </dataBar>
      <extLst>
        <ext xmlns:x14="http://schemas.microsoft.com/office/spreadsheetml/2009/9/main" uri="{B025F937-C7B1-47D3-B67F-A62EFF666E3E}">
          <x14:id>{7FBDA93B-4AD8-485B-B2D4-6B5AD2AD572B}</x14:id>
        </ext>
      </extLst>
    </cfRule>
    <cfRule type="dataBar" priority="946">
      <dataBar>
        <cfvo type="min"/>
        <cfvo type="max"/>
        <color theme="0" tint="-0.34998626667073579"/>
      </dataBar>
      <extLst>
        <ext xmlns:x14="http://schemas.microsoft.com/office/spreadsheetml/2009/9/main" uri="{B025F937-C7B1-47D3-B67F-A62EFF666E3E}">
          <x14:id>{4EC799CC-EE50-499B-989C-5D53ABE03053}</x14:id>
        </ext>
      </extLst>
    </cfRule>
    <cfRule type="dataBar" priority="947">
      <dataBar showValue="0">
        <cfvo type="min"/>
        <cfvo type="max"/>
        <color rgb="FF638EC6"/>
      </dataBar>
      <extLst>
        <ext xmlns:x14="http://schemas.microsoft.com/office/spreadsheetml/2009/9/main" uri="{B025F937-C7B1-47D3-B67F-A62EFF666E3E}">
          <x14:id>{61ED3084-770D-403D-BC74-1126DF3CB1A5}</x14:id>
        </ext>
      </extLst>
    </cfRule>
    <cfRule type="dataBar" priority="948">
      <dataBar>
        <cfvo type="min"/>
        <cfvo type="max"/>
        <color theme="0" tint="-0.499984740745262"/>
      </dataBar>
      <extLst>
        <ext xmlns:x14="http://schemas.microsoft.com/office/spreadsheetml/2009/9/main" uri="{B025F937-C7B1-47D3-B67F-A62EFF666E3E}">
          <x14:id>{2E74DF9A-CAD7-47E7-825E-E4CED01DC1F7}</x14:id>
        </ext>
      </extLst>
    </cfRule>
  </conditionalFormatting>
  <conditionalFormatting sqref="H1932:H1943">
    <cfRule type="dataBar" priority="941">
      <dataBar showValue="0">
        <cfvo type="min"/>
        <cfvo type="max"/>
        <color theme="0" tint="-0.34998626667073579"/>
      </dataBar>
      <extLst>
        <ext xmlns:x14="http://schemas.microsoft.com/office/spreadsheetml/2009/9/main" uri="{B025F937-C7B1-47D3-B67F-A62EFF666E3E}">
          <x14:id>{8D94946B-DAAA-4C0C-BD2F-8F66FD272607}</x14:id>
        </ext>
      </extLst>
    </cfRule>
    <cfRule type="dataBar" priority="942">
      <dataBar>
        <cfvo type="min"/>
        <cfvo type="max"/>
        <color theme="0" tint="-0.34998626667073579"/>
      </dataBar>
      <extLst>
        <ext xmlns:x14="http://schemas.microsoft.com/office/spreadsheetml/2009/9/main" uri="{B025F937-C7B1-47D3-B67F-A62EFF666E3E}">
          <x14:id>{1B68ACCA-FED1-49F2-8171-EFABB886864E}</x14:id>
        </ext>
      </extLst>
    </cfRule>
    <cfRule type="dataBar" priority="943">
      <dataBar showValue="0">
        <cfvo type="min"/>
        <cfvo type="max"/>
        <color rgb="FF638EC6"/>
      </dataBar>
      <extLst>
        <ext xmlns:x14="http://schemas.microsoft.com/office/spreadsheetml/2009/9/main" uri="{B025F937-C7B1-47D3-B67F-A62EFF666E3E}">
          <x14:id>{EDD066F9-E06D-4202-A45D-0D34D54C74B3}</x14:id>
        </ext>
      </extLst>
    </cfRule>
    <cfRule type="dataBar" priority="944">
      <dataBar>
        <cfvo type="min"/>
        <cfvo type="max"/>
        <color theme="0" tint="-0.499984740745262"/>
      </dataBar>
      <extLst>
        <ext xmlns:x14="http://schemas.microsoft.com/office/spreadsheetml/2009/9/main" uri="{B025F937-C7B1-47D3-B67F-A62EFF666E3E}">
          <x14:id>{FCDCE1A3-E5A0-40F9-9CA8-9295DEA930D1}</x14:id>
        </ext>
      </extLst>
    </cfRule>
  </conditionalFormatting>
  <conditionalFormatting sqref="H1946:H1957">
    <cfRule type="dataBar" priority="937">
      <dataBar showValue="0">
        <cfvo type="min"/>
        <cfvo type="max"/>
        <color theme="0" tint="-0.34998626667073579"/>
      </dataBar>
      <extLst>
        <ext xmlns:x14="http://schemas.microsoft.com/office/spreadsheetml/2009/9/main" uri="{B025F937-C7B1-47D3-B67F-A62EFF666E3E}">
          <x14:id>{1BA699E5-9E5D-492A-97E4-3A0DABF46471}</x14:id>
        </ext>
      </extLst>
    </cfRule>
    <cfRule type="dataBar" priority="938">
      <dataBar>
        <cfvo type="min"/>
        <cfvo type="max"/>
        <color theme="0" tint="-0.34998626667073579"/>
      </dataBar>
      <extLst>
        <ext xmlns:x14="http://schemas.microsoft.com/office/spreadsheetml/2009/9/main" uri="{B025F937-C7B1-47D3-B67F-A62EFF666E3E}">
          <x14:id>{94919D8C-836F-4790-ABC7-6496FD8E7E4B}</x14:id>
        </ext>
      </extLst>
    </cfRule>
    <cfRule type="dataBar" priority="939">
      <dataBar showValue="0">
        <cfvo type="min"/>
        <cfvo type="max"/>
        <color rgb="FF638EC6"/>
      </dataBar>
      <extLst>
        <ext xmlns:x14="http://schemas.microsoft.com/office/spreadsheetml/2009/9/main" uri="{B025F937-C7B1-47D3-B67F-A62EFF666E3E}">
          <x14:id>{79C8D6E9-A5D5-4707-8AC0-1E3171A1F986}</x14:id>
        </ext>
      </extLst>
    </cfRule>
    <cfRule type="dataBar" priority="940">
      <dataBar>
        <cfvo type="min"/>
        <cfvo type="max"/>
        <color theme="0" tint="-0.499984740745262"/>
      </dataBar>
      <extLst>
        <ext xmlns:x14="http://schemas.microsoft.com/office/spreadsheetml/2009/9/main" uri="{B025F937-C7B1-47D3-B67F-A62EFF666E3E}">
          <x14:id>{EC74255D-5A28-4D8D-9E98-53FF14EA7FFA}</x14:id>
        </ext>
      </extLst>
    </cfRule>
  </conditionalFormatting>
  <conditionalFormatting sqref="H1959:H1966">
    <cfRule type="dataBar" priority="933">
      <dataBar showValue="0">
        <cfvo type="min"/>
        <cfvo type="max"/>
        <color theme="0" tint="-0.34998626667073579"/>
      </dataBar>
      <extLst>
        <ext xmlns:x14="http://schemas.microsoft.com/office/spreadsheetml/2009/9/main" uri="{B025F937-C7B1-47D3-B67F-A62EFF666E3E}">
          <x14:id>{2B97C12F-80E9-4A89-8AF6-3940B967B448}</x14:id>
        </ext>
      </extLst>
    </cfRule>
    <cfRule type="dataBar" priority="934">
      <dataBar>
        <cfvo type="min"/>
        <cfvo type="max"/>
        <color theme="0" tint="-0.34998626667073579"/>
      </dataBar>
      <extLst>
        <ext xmlns:x14="http://schemas.microsoft.com/office/spreadsheetml/2009/9/main" uri="{B025F937-C7B1-47D3-B67F-A62EFF666E3E}">
          <x14:id>{B32E8759-1EE2-406A-B493-31DCFEAA9FC5}</x14:id>
        </ext>
      </extLst>
    </cfRule>
    <cfRule type="dataBar" priority="935">
      <dataBar showValue="0">
        <cfvo type="min"/>
        <cfvo type="max"/>
        <color rgb="FF638EC6"/>
      </dataBar>
      <extLst>
        <ext xmlns:x14="http://schemas.microsoft.com/office/spreadsheetml/2009/9/main" uri="{B025F937-C7B1-47D3-B67F-A62EFF666E3E}">
          <x14:id>{D8408AF0-D8B2-42C9-8F9C-65C201DB5CBC}</x14:id>
        </ext>
      </extLst>
    </cfRule>
    <cfRule type="dataBar" priority="936">
      <dataBar>
        <cfvo type="min"/>
        <cfvo type="max"/>
        <color theme="0" tint="-0.499984740745262"/>
      </dataBar>
      <extLst>
        <ext xmlns:x14="http://schemas.microsoft.com/office/spreadsheetml/2009/9/main" uri="{B025F937-C7B1-47D3-B67F-A62EFF666E3E}">
          <x14:id>{5151A457-A963-4D20-B904-302E9752E91F}</x14:id>
        </ext>
      </extLst>
    </cfRule>
  </conditionalFormatting>
  <conditionalFormatting sqref="H1968:H1974">
    <cfRule type="dataBar" priority="929">
      <dataBar showValue="0">
        <cfvo type="min"/>
        <cfvo type="max"/>
        <color theme="0" tint="-0.34998626667073579"/>
      </dataBar>
      <extLst>
        <ext xmlns:x14="http://schemas.microsoft.com/office/spreadsheetml/2009/9/main" uri="{B025F937-C7B1-47D3-B67F-A62EFF666E3E}">
          <x14:id>{F3279973-6350-4497-8EA9-0F09F8E499B1}</x14:id>
        </ext>
      </extLst>
    </cfRule>
    <cfRule type="dataBar" priority="930">
      <dataBar>
        <cfvo type="min"/>
        <cfvo type="max"/>
        <color theme="0" tint="-0.34998626667073579"/>
      </dataBar>
      <extLst>
        <ext xmlns:x14="http://schemas.microsoft.com/office/spreadsheetml/2009/9/main" uri="{B025F937-C7B1-47D3-B67F-A62EFF666E3E}">
          <x14:id>{648DE558-3F43-44B3-855C-6FD6BAC7F5BD}</x14:id>
        </ext>
      </extLst>
    </cfRule>
    <cfRule type="dataBar" priority="931">
      <dataBar showValue="0">
        <cfvo type="min"/>
        <cfvo type="max"/>
        <color rgb="FF638EC6"/>
      </dataBar>
      <extLst>
        <ext xmlns:x14="http://schemas.microsoft.com/office/spreadsheetml/2009/9/main" uri="{B025F937-C7B1-47D3-B67F-A62EFF666E3E}">
          <x14:id>{4CE2C417-91D6-44FB-921B-76116394B52B}</x14:id>
        </ext>
      </extLst>
    </cfRule>
    <cfRule type="dataBar" priority="932">
      <dataBar>
        <cfvo type="min"/>
        <cfvo type="max"/>
        <color theme="0" tint="-0.499984740745262"/>
      </dataBar>
      <extLst>
        <ext xmlns:x14="http://schemas.microsoft.com/office/spreadsheetml/2009/9/main" uri="{B025F937-C7B1-47D3-B67F-A62EFF666E3E}">
          <x14:id>{CAD1C6E2-22A5-4725-8702-AB30B63033EC}</x14:id>
        </ext>
      </extLst>
    </cfRule>
  </conditionalFormatting>
  <conditionalFormatting sqref="H1976:H1979">
    <cfRule type="dataBar" priority="925">
      <dataBar showValue="0">
        <cfvo type="min"/>
        <cfvo type="max"/>
        <color theme="0" tint="-0.34998626667073579"/>
      </dataBar>
      <extLst>
        <ext xmlns:x14="http://schemas.microsoft.com/office/spreadsheetml/2009/9/main" uri="{B025F937-C7B1-47D3-B67F-A62EFF666E3E}">
          <x14:id>{61A9B755-86F8-42C1-A578-7F7ED1FB6218}</x14:id>
        </ext>
      </extLst>
    </cfRule>
    <cfRule type="dataBar" priority="926">
      <dataBar>
        <cfvo type="min"/>
        <cfvo type="max"/>
        <color theme="0" tint="-0.34998626667073579"/>
      </dataBar>
      <extLst>
        <ext xmlns:x14="http://schemas.microsoft.com/office/spreadsheetml/2009/9/main" uri="{B025F937-C7B1-47D3-B67F-A62EFF666E3E}">
          <x14:id>{EC37AAE2-C1CD-44AF-871B-61F1E61049F3}</x14:id>
        </ext>
      </extLst>
    </cfRule>
    <cfRule type="dataBar" priority="927">
      <dataBar showValue="0">
        <cfvo type="min"/>
        <cfvo type="max"/>
        <color rgb="FF638EC6"/>
      </dataBar>
      <extLst>
        <ext xmlns:x14="http://schemas.microsoft.com/office/spreadsheetml/2009/9/main" uri="{B025F937-C7B1-47D3-B67F-A62EFF666E3E}">
          <x14:id>{5CA99EDE-A254-4D5F-9BD1-79005ECA5631}</x14:id>
        </ext>
      </extLst>
    </cfRule>
    <cfRule type="dataBar" priority="928">
      <dataBar>
        <cfvo type="min"/>
        <cfvo type="max"/>
        <color theme="0" tint="-0.499984740745262"/>
      </dataBar>
      <extLst>
        <ext xmlns:x14="http://schemas.microsoft.com/office/spreadsheetml/2009/9/main" uri="{B025F937-C7B1-47D3-B67F-A62EFF666E3E}">
          <x14:id>{E7AA4184-E053-498F-BFFF-C60550429658}</x14:id>
        </ext>
      </extLst>
    </cfRule>
  </conditionalFormatting>
  <conditionalFormatting sqref="H1981:H1983">
    <cfRule type="dataBar" priority="921">
      <dataBar showValue="0">
        <cfvo type="min"/>
        <cfvo type="max"/>
        <color theme="0" tint="-0.34998626667073579"/>
      </dataBar>
      <extLst>
        <ext xmlns:x14="http://schemas.microsoft.com/office/spreadsheetml/2009/9/main" uri="{B025F937-C7B1-47D3-B67F-A62EFF666E3E}">
          <x14:id>{6B0EE10C-BDA1-40A9-A9F7-16546183383F}</x14:id>
        </ext>
      </extLst>
    </cfRule>
    <cfRule type="dataBar" priority="922">
      <dataBar>
        <cfvo type="min"/>
        <cfvo type="max"/>
        <color theme="0" tint="-0.34998626667073579"/>
      </dataBar>
      <extLst>
        <ext xmlns:x14="http://schemas.microsoft.com/office/spreadsheetml/2009/9/main" uri="{B025F937-C7B1-47D3-B67F-A62EFF666E3E}">
          <x14:id>{5A1E2C0A-AFFC-4ACF-8ADB-46727CB97112}</x14:id>
        </ext>
      </extLst>
    </cfRule>
    <cfRule type="dataBar" priority="923">
      <dataBar showValue="0">
        <cfvo type="min"/>
        <cfvo type="max"/>
        <color rgb="FF638EC6"/>
      </dataBar>
      <extLst>
        <ext xmlns:x14="http://schemas.microsoft.com/office/spreadsheetml/2009/9/main" uri="{B025F937-C7B1-47D3-B67F-A62EFF666E3E}">
          <x14:id>{69D91734-311F-44A9-911A-2E588C57A88F}</x14:id>
        </ext>
      </extLst>
    </cfRule>
    <cfRule type="dataBar" priority="924">
      <dataBar>
        <cfvo type="min"/>
        <cfvo type="max"/>
        <color theme="0" tint="-0.499984740745262"/>
      </dataBar>
      <extLst>
        <ext xmlns:x14="http://schemas.microsoft.com/office/spreadsheetml/2009/9/main" uri="{B025F937-C7B1-47D3-B67F-A62EFF666E3E}">
          <x14:id>{CC75838F-7FE8-434C-8F8F-DC999E62760A}</x14:id>
        </ext>
      </extLst>
    </cfRule>
  </conditionalFormatting>
  <conditionalFormatting sqref="H1985:H1996">
    <cfRule type="dataBar" priority="917">
      <dataBar showValue="0">
        <cfvo type="min"/>
        <cfvo type="max"/>
        <color theme="0" tint="-0.34998626667073579"/>
      </dataBar>
      <extLst>
        <ext xmlns:x14="http://schemas.microsoft.com/office/spreadsheetml/2009/9/main" uri="{B025F937-C7B1-47D3-B67F-A62EFF666E3E}">
          <x14:id>{185F0379-4A2B-45F8-8865-1424AEEF1C0D}</x14:id>
        </ext>
      </extLst>
    </cfRule>
    <cfRule type="dataBar" priority="918">
      <dataBar>
        <cfvo type="min"/>
        <cfvo type="max"/>
        <color theme="0" tint="-0.34998626667073579"/>
      </dataBar>
      <extLst>
        <ext xmlns:x14="http://schemas.microsoft.com/office/spreadsheetml/2009/9/main" uri="{B025F937-C7B1-47D3-B67F-A62EFF666E3E}">
          <x14:id>{0E4F1D24-7F31-4191-92EC-5A2C76FD85DC}</x14:id>
        </ext>
      </extLst>
    </cfRule>
    <cfRule type="dataBar" priority="919">
      <dataBar showValue="0">
        <cfvo type="min"/>
        <cfvo type="max"/>
        <color rgb="FF638EC6"/>
      </dataBar>
      <extLst>
        <ext xmlns:x14="http://schemas.microsoft.com/office/spreadsheetml/2009/9/main" uri="{B025F937-C7B1-47D3-B67F-A62EFF666E3E}">
          <x14:id>{4306E9F6-0B12-4BC8-A31B-9F80597BACB6}</x14:id>
        </ext>
      </extLst>
    </cfRule>
    <cfRule type="dataBar" priority="920">
      <dataBar>
        <cfvo type="min"/>
        <cfvo type="max"/>
        <color theme="0" tint="-0.499984740745262"/>
      </dataBar>
      <extLst>
        <ext xmlns:x14="http://schemas.microsoft.com/office/spreadsheetml/2009/9/main" uri="{B025F937-C7B1-47D3-B67F-A62EFF666E3E}">
          <x14:id>{4C933111-0DD2-43A5-815C-2606E17A220F}</x14:id>
        </ext>
      </extLst>
    </cfRule>
  </conditionalFormatting>
  <conditionalFormatting sqref="H1998:H2002">
    <cfRule type="dataBar" priority="913">
      <dataBar showValue="0">
        <cfvo type="min"/>
        <cfvo type="max"/>
        <color theme="0" tint="-0.34998626667073579"/>
      </dataBar>
      <extLst>
        <ext xmlns:x14="http://schemas.microsoft.com/office/spreadsheetml/2009/9/main" uri="{B025F937-C7B1-47D3-B67F-A62EFF666E3E}">
          <x14:id>{0A10328B-BC3F-40BC-A091-CE0C0C357E29}</x14:id>
        </ext>
      </extLst>
    </cfRule>
    <cfRule type="dataBar" priority="914">
      <dataBar>
        <cfvo type="min"/>
        <cfvo type="max"/>
        <color theme="0" tint="-0.34998626667073579"/>
      </dataBar>
      <extLst>
        <ext xmlns:x14="http://schemas.microsoft.com/office/spreadsheetml/2009/9/main" uri="{B025F937-C7B1-47D3-B67F-A62EFF666E3E}">
          <x14:id>{45C3C744-394B-41ED-9ABC-E2BA70175206}</x14:id>
        </ext>
      </extLst>
    </cfRule>
    <cfRule type="dataBar" priority="915">
      <dataBar showValue="0">
        <cfvo type="min"/>
        <cfvo type="max"/>
        <color rgb="FF638EC6"/>
      </dataBar>
      <extLst>
        <ext xmlns:x14="http://schemas.microsoft.com/office/spreadsheetml/2009/9/main" uri="{B025F937-C7B1-47D3-B67F-A62EFF666E3E}">
          <x14:id>{7EC4EE7F-5E08-4ED9-ABB7-FBEB9D9523D5}</x14:id>
        </ext>
      </extLst>
    </cfRule>
    <cfRule type="dataBar" priority="916">
      <dataBar>
        <cfvo type="min"/>
        <cfvo type="max"/>
        <color theme="0" tint="-0.499984740745262"/>
      </dataBar>
      <extLst>
        <ext xmlns:x14="http://schemas.microsoft.com/office/spreadsheetml/2009/9/main" uri="{B025F937-C7B1-47D3-B67F-A62EFF666E3E}">
          <x14:id>{3AB3882C-4A89-4F00-83E7-C810A88BB8B8}</x14:id>
        </ext>
      </extLst>
    </cfRule>
  </conditionalFormatting>
  <conditionalFormatting sqref="H2004:H2037">
    <cfRule type="dataBar" priority="909">
      <dataBar showValue="0">
        <cfvo type="min"/>
        <cfvo type="max"/>
        <color theme="0" tint="-0.34998626667073579"/>
      </dataBar>
      <extLst>
        <ext xmlns:x14="http://schemas.microsoft.com/office/spreadsheetml/2009/9/main" uri="{B025F937-C7B1-47D3-B67F-A62EFF666E3E}">
          <x14:id>{81B84EBF-2490-4AC6-9E48-FF1E3F54CAAF}</x14:id>
        </ext>
      </extLst>
    </cfRule>
    <cfRule type="dataBar" priority="910">
      <dataBar>
        <cfvo type="min"/>
        <cfvo type="max"/>
        <color theme="0" tint="-0.34998626667073579"/>
      </dataBar>
      <extLst>
        <ext xmlns:x14="http://schemas.microsoft.com/office/spreadsheetml/2009/9/main" uri="{B025F937-C7B1-47D3-B67F-A62EFF666E3E}">
          <x14:id>{6806FBF9-D07B-4CDA-A115-26097D367890}</x14:id>
        </ext>
      </extLst>
    </cfRule>
    <cfRule type="dataBar" priority="911">
      <dataBar showValue="0">
        <cfvo type="min"/>
        <cfvo type="max"/>
        <color rgb="FF638EC6"/>
      </dataBar>
      <extLst>
        <ext xmlns:x14="http://schemas.microsoft.com/office/spreadsheetml/2009/9/main" uri="{B025F937-C7B1-47D3-B67F-A62EFF666E3E}">
          <x14:id>{9FC5262A-4E19-40E9-B341-5504F3109B47}</x14:id>
        </ext>
      </extLst>
    </cfRule>
    <cfRule type="dataBar" priority="912">
      <dataBar>
        <cfvo type="min"/>
        <cfvo type="max"/>
        <color theme="0" tint="-0.499984740745262"/>
      </dataBar>
      <extLst>
        <ext xmlns:x14="http://schemas.microsoft.com/office/spreadsheetml/2009/9/main" uri="{B025F937-C7B1-47D3-B67F-A62EFF666E3E}">
          <x14:id>{FF539369-7CEE-403D-B53D-B108169948F9}</x14:id>
        </ext>
      </extLst>
    </cfRule>
  </conditionalFormatting>
  <conditionalFormatting sqref="H2039:H2052">
    <cfRule type="dataBar" priority="905">
      <dataBar showValue="0">
        <cfvo type="min"/>
        <cfvo type="max"/>
        <color theme="0" tint="-0.34998626667073579"/>
      </dataBar>
      <extLst>
        <ext xmlns:x14="http://schemas.microsoft.com/office/spreadsheetml/2009/9/main" uri="{B025F937-C7B1-47D3-B67F-A62EFF666E3E}">
          <x14:id>{59D2EA6B-E2C0-4A68-89B4-55E387F669A8}</x14:id>
        </ext>
      </extLst>
    </cfRule>
    <cfRule type="dataBar" priority="906">
      <dataBar>
        <cfvo type="min"/>
        <cfvo type="max"/>
        <color theme="0" tint="-0.34998626667073579"/>
      </dataBar>
      <extLst>
        <ext xmlns:x14="http://schemas.microsoft.com/office/spreadsheetml/2009/9/main" uri="{B025F937-C7B1-47D3-B67F-A62EFF666E3E}">
          <x14:id>{CC178FC6-5CB0-44C7-AF7C-E0F18E2CC56B}</x14:id>
        </ext>
      </extLst>
    </cfRule>
    <cfRule type="dataBar" priority="907">
      <dataBar showValue="0">
        <cfvo type="min"/>
        <cfvo type="max"/>
        <color rgb="FF638EC6"/>
      </dataBar>
      <extLst>
        <ext xmlns:x14="http://schemas.microsoft.com/office/spreadsheetml/2009/9/main" uri="{B025F937-C7B1-47D3-B67F-A62EFF666E3E}">
          <x14:id>{DC620738-8608-4899-A968-BE1F0029AC7C}</x14:id>
        </ext>
      </extLst>
    </cfRule>
    <cfRule type="dataBar" priority="908">
      <dataBar>
        <cfvo type="min"/>
        <cfvo type="max"/>
        <color theme="0" tint="-0.499984740745262"/>
      </dataBar>
      <extLst>
        <ext xmlns:x14="http://schemas.microsoft.com/office/spreadsheetml/2009/9/main" uri="{B025F937-C7B1-47D3-B67F-A62EFF666E3E}">
          <x14:id>{A9A78F77-B89D-4079-81AB-6204996E6AFA}</x14:id>
        </ext>
      </extLst>
    </cfRule>
  </conditionalFormatting>
  <conditionalFormatting sqref="H2054:H2064">
    <cfRule type="dataBar" priority="901">
      <dataBar showValue="0">
        <cfvo type="min"/>
        <cfvo type="max"/>
        <color theme="0" tint="-0.34998626667073579"/>
      </dataBar>
      <extLst>
        <ext xmlns:x14="http://schemas.microsoft.com/office/spreadsheetml/2009/9/main" uri="{B025F937-C7B1-47D3-B67F-A62EFF666E3E}">
          <x14:id>{520344C0-7C88-4000-92C2-7E47CE9F2192}</x14:id>
        </ext>
      </extLst>
    </cfRule>
    <cfRule type="dataBar" priority="902">
      <dataBar>
        <cfvo type="min"/>
        <cfvo type="max"/>
        <color theme="0" tint="-0.34998626667073579"/>
      </dataBar>
      <extLst>
        <ext xmlns:x14="http://schemas.microsoft.com/office/spreadsheetml/2009/9/main" uri="{B025F937-C7B1-47D3-B67F-A62EFF666E3E}">
          <x14:id>{554E75D9-250C-41A8-99E1-0A2D20327CD1}</x14:id>
        </ext>
      </extLst>
    </cfRule>
    <cfRule type="dataBar" priority="903">
      <dataBar showValue="0">
        <cfvo type="min"/>
        <cfvo type="max"/>
        <color rgb="FF638EC6"/>
      </dataBar>
      <extLst>
        <ext xmlns:x14="http://schemas.microsoft.com/office/spreadsheetml/2009/9/main" uri="{B025F937-C7B1-47D3-B67F-A62EFF666E3E}">
          <x14:id>{0EFBEBF4-2F2B-4481-B71E-9428DEB6F74D}</x14:id>
        </ext>
      </extLst>
    </cfRule>
    <cfRule type="dataBar" priority="904">
      <dataBar>
        <cfvo type="min"/>
        <cfvo type="max"/>
        <color theme="0" tint="-0.499984740745262"/>
      </dataBar>
      <extLst>
        <ext xmlns:x14="http://schemas.microsoft.com/office/spreadsheetml/2009/9/main" uri="{B025F937-C7B1-47D3-B67F-A62EFF666E3E}">
          <x14:id>{603845C2-A7D5-4552-A444-ED4BDB8CD12C}</x14:id>
        </ext>
      </extLst>
    </cfRule>
  </conditionalFormatting>
  <conditionalFormatting sqref="H2066:H2069">
    <cfRule type="dataBar" priority="897">
      <dataBar showValue="0">
        <cfvo type="min"/>
        <cfvo type="max"/>
        <color theme="0" tint="-0.34998626667073579"/>
      </dataBar>
      <extLst>
        <ext xmlns:x14="http://schemas.microsoft.com/office/spreadsheetml/2009/9/main" uri="{B025F937-C7B1-47D3-B67F-A62EFF666E3E}">
          <x14:id>{32C4A1C3-AE47-4D67-AB42-710EC2182123}</x14:id>
        </ext>
      </extLst>
    </cfRule>
    <cfRule type="dataBar" priority="898">
      <dataBar>
        <cfvo type="min"/>
        <cfvo type="max"/>
        <color theme="0" tint="-0.34998626667073579"/>
      </dataBar>
      <extLst>
        <ext xmlns:x14="http://schemas.microsoft.com/office/spreadsheetml/2009/9/main" uri="{B025F937-C7B1-47D3-B67F-A62EFF666E3E}">
          <x14:id>{8ABBDABD-AD18-4601-9DAD-B746312296A8}</x14:id>
        </ext>
      </extLst>
    </cfRule>
    <cfRule type="dataBar" priority="899">
      <dataBar showValue="0">
        <cfvo type="min"/>
        <cfvo type="max"/>
        <color rgb="FF638EC6"/>
      </dataBar>
      <extLst>
        <ext xmlns:x14="http://schemas.microsoft.com/office/spreadsheetml/2009/9/main" uri="{B025F937-C7B1-47D3-B67F-A62EFF666E3E}">
          <x14:id>{2121DFD4-18D5-44B0-B31B-D069D825E7AA}</x14:id>
        </ext>
      </extLst>
    </cfRule>
    <cfRule type="dataBar" priority="900">
      <dataBar>
        <cfvo type="min"/>
        <cfvo type="max"/>
        <color theme="0" tint="-0.499984740745262"/>
      </dataBar>
      <extLst>
        <ext xmlns:x14="http://schemas.microsoft.com/office/spreadsheetml/2009/9/main" uri="{B025F937-C7B1-47D3-B67F-A62EFF666E3E}">
          <x14:id>{56390431-A108-41CB-A998-3146D5F43653}</x14:id>
        </ext>
      </extLst>
    </cfRule>
  </conditionalFormatting>
  <conditionalFormatting sqref="H2072:H2079">
    <cfRule type="dataBar" priority="893">
      <dataBar showValue="0">
        <cfvo type="min"/>
        <cfvo type="max"/>
        <color theme="0" tint="-0.34998626667073579"/>
      </dataBar>
      <extLst>
        <ext xmlns:x14="http://schemas.microsoft.com/office/spreadsheetml/2009/9/main" uri="{B025F937-C7B1-47D3-B67F-A62EFF666E3E}">
          <x14:id>{F9F46981-62BC-4CB3-93FB-D673D29E148D}</x14:id>
        </ext>
      </extLst>
    </cfRule>
    <cfRule type="dataBar" priority="894">
      <dataBar>
        <cfvo type="min"/>
        <cfvo type="max"/>
        <color theme="0" tint="-0.34998626667073579"/>
      </dataBar>
      <extLst>
        <ext xmlns:x14="http://schemas.microsoft.com/office/spreadsheetml/2009/9/main" uri="{B025F937-C7B1-47D3-B67F-A62EFF666E3E}">
          <x14:id>{788495B2-7B30-46F0-8CB8-43339BA79021}</x14:id>
        </ext>
      </extLst>
    </cfRule>
    <cfRule type="dataBar" priority="895">
      <dataBar showValue="0">
        <cfvo type="min"/>
        <cfvo type="max"/>
        <color rgb="FF638EC6"/>
      </dataBar>
      <extLst>
        <ext xmlns:x14="http://schemas.microsoft.com/office/spreadsheetml/2009/9/main" uri="{B025F937-C7B1-47D3-B67F-A62EFF666E3E}">
          <x14:id>{E8861272-EFF2-4D39-B75C-5F9437C6F2CD}</x14:id>
        </ext>
      </extLst>
    </cfRule>
    <cfRule type="dataBar" priority="896">
      <dataBar>
        <cfvo type="min"/>
        <cfvo type="max"/>
        <color theme="0" tint="-0.499984740745262"/>
      </dataBar>
      <extLst>
        <ext xmlns:x14="http://schemas.microsoft.com/office/spreadsheetml/2009/9/main" uri="{B025F937-C7B1-47D3-B67F-A62EFF666E3E}">
          <x14:id>{1599CA49-6EF0-492E-988C-ABE0E5D5FFBF}</x14:id>
        </ext>
      </extLst>
    </cfRule>
  </conditionalFormatting>
  <conditionalFormatting sqref="H2081:H2093">
    <cfRule type="dataBar" priority="889">
      <dataBar showValue="0">
        <cfvo type="min"/>
        <cfvo type="max"/>
        <color theme="0" tint="-0.34998626667073579"/>
      </dataBar>
      <extLst>
        <ext xmlns:x14="http://schemas.microsoft.com/office/spreadsheetml/2009/9/main" uri="{B025F937-C7B1-47D3-B67F-A62EFF666E3E}">
          <x14:id>{6184C832-0D1D-48F6-B866-B0DBC53A2A55}</x14:id>
        </ext>
      </extLst>
    </cfRule>
    <cfRule type="dataBar" priority="890">
      <dataBar>
        <cfvo type="min"/>
        <cfvo type="max"/>
        <color theme="0" tint="-0.34998626667073579"/>
      </dataBar>
      <extLst>
        <ext xmlns:x14="http://schemas.microsoft.com/office/spreadsheetml/2009/9/main" uri="{B025F937-C7B1-47D3-B67F-A62EFF666E3E}">
          <x14:id>{EA15C5D6-F199-4E23-B065-DF7E0D2ECE47}</x14:id>
        </ext>
      </extLst>
    </cfRule>
    <cfRule type="dataBar" priority="891">
      <dataBar showValue="0">
        <cfvo type="min"/>
        <cfvo type="max"/>
        <color rgb="FF638EC6"/>
      </dataBar>
      <extLst>
        <ext xmlns:x14="http://schemas.microsoft.com/office/spreadsheetml/2009/9/main" uri="{B025F937-C7B1-47D3-B67F-A62EFF666E3E}">
          <x14:id>{AF4D2E7B-9C62-4188-AB66-5B75810E6186}</x14:id>
        </ext>
      </extLst>
    </cfRule>
    <cfRule type="dataBar" priority="892">
      <dataBar>
        <cfvo type="min"/>
        <cfvo type="max"/>
        <color theme="0" tint="-0.499984740745262"/>
      </dataBar>
      <extLst>
        <ext xmlns:x14="http://schemas.microsoft.com/office/spreadsheetml/2009/9/main" uri="{B025F937-C7B1-47D3-B67F-A62EFF666E3E}">
          <x14:id>{C3AC17E5-65F5-4725-BD22-6ABBA7E16700}</x14:id>
        </ext>
      </extLst>
    </cfRule>
  </conditionalFormatting>
  <conditionalFormatting sqref="H2095:H2122">
    <cfRule type="dataBar" priority="885">
      <dataBar showValue="0">
        <cfvo type="min"/>
        <cfvo type="max"/>
        <color theme="0" tint="-0.34998626667073579"/>
      </dataBar>
      <extLst>
        <ext xmlns:x14="http://schemas.microsoft.com/office/spreadsheetml/2009/9/main" uri="{B025F937-C7B1-47D3-B67F-A62EFF666E3E}">
          <x14:id>{288F07B0-F411-4092-9290-AD27B1BC9DE0}</x14:id>
        </ext>
      </extLst>
    </cfRule>
    <cfRule type="dataBar" priority="886">
      <dataBar>
        <cfvo type="min"/>
        <cfvo type="max"/>
        <color theme="0" tint="-0.34998626667073579"/>
      </dataBar>
      <extLst>
        <ext xmlns:x14="http://schemas.microsoft.com/office/spreadsheetml/2009/9/main" uri="{B025F937-C7B1-47D3-B67F-A62EFF666E3E}">
          <x14:id>{4F54B11D-2DA9-4FE4-BDAE-0EDBA4980393}</x14:id>
        </ext>
      </extLst>
    </cfRule>
    <cfRule type="dataBar" priority="887">
      <dataBar showValue="0">
        <cfvo type="min"/>
        <cfvo type="max"/>
        <color rgb="FF638EC6"/>
      </dataBar>
      <extLst>
        <ext xmlns:x14="http://schemas.microsoft.com/office/spreadsheetml/2009/9/main" uri="{B025F937-C7B1-47D3-B67F-A62EFF666E3E}">
          <x14:id>{DEA2E24D-D01B-4B02-AC00-CDDA8078BD36}</x14:id>
        </ext>
      </extLst>
    </cfRule>
    <cfRule type="dataBar" priority="888">
      <dataBar>
        <cfvo type="min"/>
        <cfvo type="max"/>
        <color theme="0" tint="-0.499984740745262"/>
      </dataBar>
      <extLst>
        <ext xmlns:x14="http://schemas.microsoft.com/office/spreadsheetml/2009/9/main" uri="{B025F937-C7B1-47D3-B67F-A62EFF666E3E}">
          <x14:id>{E5C48DA9-BDB9-48D1-BE88-448184FEA7D7}</x14:id>
        </ext>
      </extLst>
    </cfRule>
  </conditionalFormatting>
  <conditionalFormatting sqref="H2127:H2144">
    <cfRule type="dataBar" priority="881">
      <dataBar showValue="0">
        <cfvo type="min"/>
        <cfvo type="max"/>
        <color theme="0" tint="-0.34998626667073579"/>
      </dataBar>
      <extLst>
        <ext xmlns:x14="http://schemas.microsoft.com/office/spreadsheetml/2009/9/main" uri="{B025F937-C7B1-47D3-B67F-A62EFF666E3E}">
          <x14:id>{91C3A7AD-2F22-4ACF-9D28-67A86515E115}</x14:id>
        </ext>
      </extLst>
    </cfRule>
    <cfRule type="dataBar" priority="882">
      <dataBar>
        <cfvo type="min"/>
        <cfvo type="max"/>
        <color theme="0" tint="-0.34998626667073579"/>
      </dataBar>
      <extLst>
        <ext xmlns:x14="http://schemas.microsoft.com/office/spreadsheetml/2009/9/main" uri="{B025F937-C7B1-47D3-B67F-A62EFF666E3E}">
          <x14:id>{8BAD9EED-99AC-440C-BC39-A400D6EDBE49}</x14:id>
        </ext>
      </extLst>
    </cfRule>
    <cfRule type="dataBar" priority="883">
      <dataBar showValue="0">
        <cfvo type="min"/>
        <cfvo type="max"/>
        <color rgb="FF638EC6"/>
      </dataBar>
      <extLst>
        <ext xmlns:x14="http://schemas.microsoft.com/office/spreadsheetml/2009/9/main" uri="{B025F937-C7B1-47D3-B67F-A62EFF666E3E}">
          <x14:id>{D49AFCDC-370B-4C3A-997D-9A2EB4BEF4CC}</x14:id>
        </ext>
      </extLst>
    </cfRule>
    <cfRule type="dataBar" priority="884">
      <dataBar>
        <cfvo type="min"/>
        <cfvo type="max"/>
        <color theme="0" tint="-0.499984740745262"/>
      </dataBar>
      <extLst>
        <ext xmlns:x14="http://schemas.microsoft.com/office/spreadsheetml/2009/9/main" uri="{B025F937-C7B1-47D3-B67F-A62EFF666E3E}">
          <x14:id>{DCD52C73-5A38-44A4-9214-253D0CF28E71}</x14:id>
        </ext>
      </extLst>
    </cfRule>
  </conditionalFormatting>
  <conditionalFormatting sqref="H2146:H2152">
    <cfRule type="dataBar" priority="877">
      <dataBar showValue="0">
        <cfvo type="min"/>
        <cfvo type="max"/>
        <color theme="0" tint="-0.34998626667073579"/>
      </dataBar>
      <extLst>
        <ext xmlns:x14="http://schemas.microsoft.com/office/spreadsheetml/2009/9/main" uri="{B025F937-C7B1-47D3-B67F-A62EFF666E3E}">
          <x14:id>{0E366EDA-7641-4076-9C86-343B4983DF5A}</x14:id>
        </ext>
      </extLst>
    </cfRule>
    <cfRule type="dataBar" priority="878">
      <dataBar>
        <cfvo type="min"/>
        <cfvo type="max"/>
        <color theme="0" tint="-0.34998626667073579"/>
      </dataBar>
      <extLst>
        <ext xmlns:x14="http://schemas.microsoft.com/office/spreadsheetml/2009/9/main" uri="{B025F937-C7B1-47D3-B67F-A62EFF666E3E}">
          <x14:id>{824759C4-505F-42AE-8D91-5B9D0B80E714}</x14:id>
        </ext>
      </extLst>
    </cfRule>
    <cfRule type="dataBar" priority="879">
      <dataBar showValue="0">
        <cfvo type="min"/>
        <cfvo type="max"/>
        <color rgb="FF638EC6"/>
      </dataBar>
      <extLst>
        <ext xmlns:x14="http://schemas.microsoft.com/office/spreadsheetml/2009/9/main" uri="{B025F937-C7B1-47D3-B67F-A62EFF666E3E}">
          <x14:id>{CC7BF45D-0112-43B8-B446-53760ECF273E}</x14:id>
        </ext>
      </extLst>
    </cfRule>
    <cfRule type="dataBar" priority="880">
      <dataBar>
        <cfvo type="min"/>
        <cfvo type="max"/>
        <color theme="0" tint="-0.499984740745262"/>
      </dataBar>
      <extLst>
        <ext xmlns:x14="http://schemas.microsoft.com/office/spreadsheetml/2009/9/main" uri="{B025F937-C7B1-47D3-B67F-A62EFF666E3E}">
          <x14:id>{AE161337-FC4C-4DC0-9120-BCF4594A5B9C}</x14:id>
        </ext>
      </extLst>
    </cfRule>
  </conditionalFormatting>
  <conditionalFormatting sqref="H2154:H2161">
    <cfRule type="dataBar" priority="873">
      <dataBar showValue="0">
        <cfvo type="min"/>
        <cfvo type="max"/>
        <color theme="0" tint="-0.34998626667073579"/>
      </dataBar>
      <extLst>
        <ext xmlns:x14="http://schemas.microsoft.com/office/spreadsheetml/2009/9/main" uri="{B025F937-C7B1-47D3-B67F-A62EFF666E3E}">
          <x14:id>{20458E85-FA7C-4C66-B325-532D44740974}</x14:id>
        </ext>
      </extLst>
    </cfRule>
    <cfRule type="dataBar" priority="874">
      <dataBar>
        <cfvo type="min"/>
        <cfvo type="max"/>
        <color theme="0" tint="-0.34998626667073579"/>
      </dataBar>
      <extLst>
        <ext xmlns:x14="http://schemas.microsoft.com/office/spreadsheetml/2009/9/main" uri="{B025F937-C7B1-47D3-B67F-A62EFF666E3E}">
          <x14:id>{CC78283C-995F-461D-81CA-E920A13F80E3}</x14:id>
        </ext>
      </extLst>
    </cfRule>
    <cfRule type="dataBar" priority="875">
      <dataBar showValue="0">
        <cfvo type="min"/>
        <cfvo type="max"/>
        <color rgb="FF638EC6"/>
      </dataBar>
      <extLst>
        <ext xmlns:x14="http://schemas.microsoft.com/office/spreadsheetml/2009/9/main" uri="{B025F937-C7B1-47D3-B67F-A62EFF666E3E}">
          <x14:id>{9AA39BE7-8588-49AD-8B16-28FDE02572AA}</x14:id>
        </ext>
      </extLst>
    </cfRule>
    <cfRule type="dataBar" priority="876">
      <dataBar>
        <cfvo type="min"/>
        <cfvo type="max"/>
        <color theme="0" tint="-0.499984740745262"/>
      </dataBar>
      <extLst>
        <ext xmlns:x14="http://schemas.microsoft.com/office/spreadsheetml/2009/9/main" uri="{B025F937-C7B1-47D3-B67F-A62EFF666E3E}">
          <x14:id>{A4B8F0C1-11EC-4F65-A0EF-ECEFC8F8D5BC}</x14:id>
        </ext>
      </extLst>
    </cfRule>
  </conditionalFormatting>
  <conditionalFormatting sqref="H2178:H2205">
    <cfRule type="dataBar" priority="865">
      <dataBar showValue="0">
        <cfvo type="min"/>
        <cfvo type="max"/>
        <color theme="0" tint="-0.34998626667073579"/>
      </dataBar>
      <extLst>
        <ext xmlns:x14="http://schemas.microsoft.com/office/spreadsheetml/2009/9/main" uri="{B025F937-C7B1-47D3-B67F-A62EFF666E3E}">
          <x14:id>{18581FB7-D5D0-4521-9FCD-AABD1BE98D22}</x14:id>
        </ext>
      </extLst>
    </cfRule>
    <cfRule type="dataBar" priority="866">
      <dataBar>
        <cfvo type="min"/>
        <cfvo type="max"/>
        <color theme="0" tint="-0.34998626667073579"/>
      </dataBar>
      <extLst>
        <ext xmlns:x14="http://schemas.microsoft.com/office/spreadsheetml/2009/9/main" uri="{B025F937-C7B1-47D3-B67F-A62EFF666E3E}">
          <x14:id>{176EA2FF-DC2B-4A26-A01D-BBB4001C4D0D}</x14:id>
        </ext>
      </extLst>
    </cfRule>
    <cfRule type="dataBar" priority="867">
      <dataBar showValue="0">
        <cfvo type="min"/>
        <cfvo type="max"/>
        <color rgb="FF638EC6"/>
      </dataBar>
      <extLst>
        <ext xmlns:x14="http://schemas.microsoft.com/office/spreadsheetml/2009/9/main" uri="{B025F937-C7B1-47D3-B67F-A62EFF666E3E}">
          <x14:id>{E332F866-32BE-4E3E-8D23-3A127E7CE321}</x14:id>
        </ext>
      </extLst>
    </cfRule>
    <cfRule type="dataBar" priority="868">
      <dataBar>
        <cfvo type="min"/>
        <cfvo type="max"/>
        <color theme="0" tint="-0.499984740745262"/>
      </dataBar>
      <extLst>
        <ext xmlns:x14="http://schemas.microsoft.com/office/spreadsheetml/2009/9/main" uri="{B025F937-C7B1-47D3-B67F-A62EFF666E3E}">
          <x14:id>{3127E010-FC96-4A5C-85C3-4005A73E8188}</x14:id>
        </ext>
      </extLst>
    </cfRule>
  </conditionalFormatting>
  <conditionalFormatting sqref="H2207:H2209">
    <cfRule type="dataBar" priority="861">
      <dataBar showValue="0">
        <cfvo type="min"/>
        <cfvo type="max"/>
        <color theme="0" tint="-0.34998626667073579"/>
      </dataBar>
      <extLst>
        <ext xmlns:x14="http://schemas.microsoft.com/office/spreadsheetml/2009/9/main" uri="{B025F937-C7B1-47D3-B67F-A62EFF666E3E}">
          <x14:id>{5A96FCDD-8523-4356-82A9-772483B1E5E7}</x14:id>
        </ext>
      </extLst>
    </cfRule>
    <cfRule type="dataBar" priority="862">
      <dataBar>
        <cfvo type="min"/>
        <cfvo type="max"/>
        <color theme="0" tint="-0.34998626667073579"/>
      </dataBar>
      <extLst>
        <ext xmlns:x14="http://schemas.microsoft.com/office/spreadsheetml/2009/9/main" uri="{B025F937-C7B1-47D3-B67F-A62EFF666E3E}">
          <x14:id>{2EE06AE0-0A11-4434-BBA7-A43B263ADD96}</x14:id>
        </ext>
      </extLst>
    </cfRule>
    <cfRule type="dataBar" priority="863">
      <dataBar showValue="0">
        <cfvo type="min"/>
        <cfvo type="max"/>
        <color rgb="FF638EC6"/>
      </dataBar>
      <extLst>
        <ext xmlns:x14="http://schemas.microsoft.com/office/spreadsheetml/2009/9/main" uri="{B025F937-C7B1-47D3-B67F-A62EFF666E3E}">
          <x14:id>{C804A081-DCA8-4D1A-821A-70ED65887100}</x14:id>
        </ext>
      </extLst>
    </cfRule>
    <cfRule type="dataBar" priority="864">
      <dataBar>
        <cfvo type="min"/>
        <cfvo type="max"/>
        <color theme="0" tint="-0.499984740745262"/>
      </dataBar>
      <extLst>
        <ext xmlns:x14="http://schemas.microsoft.com/office/spreadsheetml/2009/9/main" uri="{B025F937-C7B1-47D3-B67F-A62EFF666E3E}">
          <x14:id>{3892649D-CA08-4BD5-B63A-4603EF9F2AFC}</x14:id>
        </ext>
      </extLst>
    </cfRule>
  </conditionalFormatting>
  <conditionalFormatting sqref="H2211:H2227">
    <cfRule type="dataBar" priority="853">
      <dataBar showValue="0">
        <cfvo type="min"/>
        <cfvo type="max"/>
        <color theme="0" tint="-0.34998626667073579"/>
      </dataBar>
      <extLst>
        <ext xmlns:x14="http://schemas.microsoft.com/office/spreadsheetml/2009/9/main" uri="{B025F937-C7B1-47D3-B67F-A62EFF666E3E}">
          <x14:id>{4A42673C-2620-49E5-8C35-9A3CE76A1D2D}</x14:id>
        </ext>
      </extLst>
    </cfRule>
    <cfRule type="dataBar" priority="854">
      <dataBar>
        <cfvo type="min"/>
        <cfvo type="max"/>
        <color theme="0" tint="-0.34998626667073579"/>
      </dataBar>
      <extLst>
        <ext xmlns:x14="http://schemas.microsoft.com/office/spreadsheetml/2009/9/main" uri="{B025F937-C7B1-47D3-B67F-A62EFF666E3E}">
          <x14:id>{6BF20CCA-1C1B-4D48-B88E-26BE1EBA61C3}</x14:id>
        </ext>
      </extLst>
    </cfRule>
    <cfRule type="dataBar" priority="855">
      <dataBar showValue="0">
        <cfvo type="min"/>
        <cfvo type="max"/>
        <color rgb="FF638EC6"/>
      </dataBar>
      <extLst>
        <ext xmlns:x14="http://schemas.microsoft.com/office/spreadsheetml/2009/9/main" uri="{B025F937-C7B1-47D3-B67F-A62EFF666E3E}">
          <x14:id>{0B29C772-93A8-4D80-8107-BFA49CEB2664}</x14:id>
        </ext>
      </extLst>
    </cfRule>
    <cfRule type="dataBar" priority="856">
      <dataBar>
        <cfvo type="min"/>
        <cfvo type="max"/>
        <color theme="0" tint="-0.499984740745262"/>
      </dataBar>
      <extLst>
        <ext xmlns:x14="http://schemas.microsoft.com/office/spreadsheetml/2009/9/main" uri="{B025F937-C7B1-47D3-B67F-A62EFF666E3E}">
          <x14:id>{4AFD96B2-DEA1-4F01-94B3-49F92C786D07}</x14:id>
        </ext>
      </extLst>
    </cfRule>
  </conditionalFormatting>
  <conditionalFormatting sqref="H2229:H2231">
    <cfRule type="dataBar" priority="849">
      <dataBar showValue="0">
        <cfvo type="min"/>
        <cfvo type="max"/>
        <color theme="0" tint="-0.34998626667073579"/>
      </dataBar>
      <extLst>
        <ext xmlns:x14="http://schemas.microsoft.com/office/spreadsheetml/2009/9/main" uri="{B025F937-C7B1-47D3-B67F-A62EFF666E3E}">
          <x14:id>{3D734A5A-F02F-4564-AA49-0B0FDE0954FE}</x14:id>
        </ext>
      </extLst>
    </cfRule>
    <cfRule type="dataBar" priority="850">
      <dataBar>
        <cfvo type="min"/>
        <cfvo type="max"/>
        <color theme="0" tint="-0.34998626667073579"/>
      </dataBar>
      <extLst>
        <ext xmlns:x14="http://schemas.microsoft.com/office/spreadsheetml/2009/9/main" uri="{B025F937-C7B1-47D3-B67F-A62EFF666E3E}">
          <x14:id>{DBE0C365-AA5A-4D59-9D83-7E7D8D074D79}</x14:id>
        </ext>
      </extLst>
    </cfRule>
    <cfRule type="dataBar" priority="851">
      <dataBar showValue="0">
        <cfvo type="min"/>
        <cfvo type="max"/>
        <color rgb="FF638EC6"/>
      </dataBar>
      <extLst>
        <ext xmlns:x14="http://schemas.microsoft.com/office/spreadsheetml/2009/9/main" uri="{B025F937-C7B1-47D3-B67F-A62EFF666E3E}">
          <x14:id>{79E64667-B5E6-40A8-8B94-0543A1460E2F}</x14:id>
        </ext>
      </extLst>
    </cfRule>
    <cfRule type="dataBar" priority="852">
      <dataBar>
        <cfvo type="min"/>
        <cfvo type="max"/>
        <color theme="0" tint="-0.499984740745262"/>
      </dataBar>
      <extLst>
        <ext xmlns:x14="http://schemas.microsoft.com/office/spreadsheetml/2009/9/main" uri="{B025F937-C7B1-47D3-B67F-A62EFF666E3E}">
          <x14:id>{C4E3C7D5-B97C-4387-A00B-1935C3F65905}</x14:id>
        </ext>
      </extLst>
    </cfRule>
  </conditionalFormatting>
  <conditionalFormatting sqref="H2233:H2240">
    <cfRule type="dataBar" priority="845">
      <dataBar showValue="0">
        <cfvo type="min"/>
        <cfvo type="max"/>
        <color theme="0" tint="-0.34998626667073579"/>
      </dataBar>
      <extLst>
        <ext xmlns:x14="http://schemas.microsoft.com/office/spreadsheetml/2009/9/main" uri="{B025F937-C7B1-47D3-B67F-A62EFF666E3E}">
          <x14:id>{C5F00CF0-E754-4E05-B9E0-5A94911C5B62}</x14:id>
        </ext>
      </extLst>
    </cfRule>
    <cfRule type="dataBar" priority="846">
      <dataBar>
        <cfvo type="min"/>
        <cfvo type="max"/>
        <color theme="0" tint="-0.34998626667073579"/>
      </dataBar>
      <extLst>
        <ext xmlns:x14="http://schemas.microsoft.com/office/spreadsheetml/2009/9/main" uri="{B025F937-C7B1-47D3-B67F-A62EFF666E3E}">
          <x14:id>{1A681E5A-990B-4DF9-BA81-84A64C358CA9}</x14:id>
        </ext>
      </extLst>
    </cfRule>
    <cfRule type="dataBar" priority="847">
      <dataBar showValue="0">
        <cfvo type="min"/>
        <cfvo type="max"/>
        <color rgb="FF638EC6"/>
      </dataBar>
      <extLst>
        <ext xmlns:x14="http://schemas.microsoft.com/office/spreadsheetml/2009/9/main" uri="{B025F937-C7B1-47D3-B67F-A62EFF666E3E}">
          <x14:id>{DFE593BF-5422-4DE9-B398-AC3C9961895E}</x14:id>
        </ext>
      </extLst>
    </cfRule>
    <cfRule type="dataBar" priority="848">
      <dataBar>
        <cfvo type="min"/>
        <cfvo type="max"/>
        <color theme="0" tint="-0.499984740745262"/>
      </dataBar>
      <extLst>
        <ext xmlns:x14="http://schemas.microsoft.com/office/spreadsheetml/2009/9/main" uri="{B025F937-C7B1-47D3-B67F-A62EFF666E3E}">
          <x14:id>{89EE3939-1428-42AA-A2D3-54D24C50A54F}</x14:id>
        </ext>
      </extLst>
    </cfRule>
  </conditionalFormatting>
  <conditionalFormatting sqref="H2242:H2246">
    <cfRule type="dataBar" priority="841">
      <dataBar showValue="0">
        <cfvo type="min"/>
        <cfvo type="max"/>
        <color theme="0" tint="-0.34998626667073579"/>
      </dataBar>
      <extLst>
        <ext xmlns:x14="http://schemas.microsoft.com/office/spreadsheetml/2009/9/main" uri="{B025F937-C7B1-47D3-B67F-A62EFF666E3E}">
          <x14:id>{C737D515-935C-4C12-A90D-4008ABCCB76C}</x14:id>
        </ext>
      </extLst>
    </cfRule>
    <cfRule type="dataBar" priority="842">
      <dataBar>
        <cfvo type="min"/>
        <cfvo type="max"/>
        <color theme="0" tint="-0.34998626667073579"/>
      </dataBar>
      <extLst>
        <ext xmlns:x14="http://schemas.microsoft.com/office/spreadsheetml/2009/9/main" uri="{B025F937-C7B1-47D3-B67F-A62EFF666E3E}">
          <x14:id>{A478BCF4-98C4-4674-ACA0-06857B8EC5C6}</x14:id>
        </ext>
      </extLst>
    </cfRule>
    <cfRule type="dataBar" priority="843">
      <dataBar showValue="0">
        <cfvo type="min"/>
        <cfvo type="max"/>
        <color rgb="FF638EC6"/>
      </dataBar>
      <extLst>
        <ext xmlns:x14="http://schemas.microsoft.com/office/spreadsheetml/2009/9/main" uri="{B025F937-C7B1-47D3-B67F-A62EFF666E3E}">
          <x14:id>{F9EDF393-F2FD-4782-9D15-B43EEC7CDAE4}</x14:id>
        </ext>
      </extLst>
    </cfRule>
    <cfRule type="dataBar" priority="844">
      <dataBar>
        <cfvo type="min"/>
        <cfvo type="max"/>
        <color theme="0" tint="-0.499984740745262"/>
      </dataBar>
      <extLst>
        <ext xmlns:x14="http://schemas.microsoft.com/office/spreadsheetml/2009/9/main" uri="{B025F937-C7B1-47D3-B67F-A62EFF666E3E}">
          <x14:id>{375CB902-FFF5-4AA4-B984-838948107C60}</x14:id>
        </ext>
      </extLst>
    </cfRule>
  </conditionalFormatting>
  <conditionalFormatting sqref="H2248:H2274">
    <cfRule type="dataBar" priority="837">
      <dataBar showValue="0">
        <cfvo type="min"/>
        <cfvo type="max"/>
        <color theme="0" tint="-0.34998626667073579"/>
      </dataBar>
      <extLst>
        <ext xmlns:x14="http://schemas.microsoft.com/office/spreadsheetml/2009/9/main" uri="{B025F937-C7B1-47D3-B67F-A62EFF666E3E}">
          <x14:id>{D8A74B09-B654-40E6-A0B8-8ADA245F6454}</x14:id>
        </ext>
      </extLst>
    </cfRule>
    <cfRule type="dataBar" priority="838">
      <dataBar>
        <cfvo type="min"/>
        <cfvo type="max"/>
        <color theme="0" tint="-0.34998626667073579"/>
      </dataBar>
      <extLst>
        <ext xmlns:x14="http://schemas.microsoft.com/office/spreadsheetml/2009/9/main" uri="{B025F937-C7B1-47D3-B67F-A62EFF666E3E}">
          <x14:id>{BEDB5412-3E43-446B-B185-D2A17C8EFF9B}</x14:id>
        </ext>
      </extLst>
    </cfRule>
    <cfRule type="dataBar" priority="839">
      <dataBar showValue="0">
        <cfvo type="min"/>
        <cfvo type="max"/>
        <color rgb="FF638EC6"/>
      </dataBar>
      <extLst>
        <ext xmlns:x14="http://schemas.microsoft.com/office/spreadsheetml/2009/9/main" uri="{B025F937-C7B1-47D3-B67F-A62EFF666E3E}">
          <x14:id>{4FE6999E-2D44-48C6-8162-BF44AE756E53}</x14:id>
        </ext>
      </extLst>
    </cfRule>
    <cfRule type="dataBar" priority="840">
      <dataBar>
        <cfvo type="min"/>
        <cfvo type="max"/>
        <color theme="0" tint="-0.499984740745262"/>
      </dataBar>
      <extLst>
        <ext xmlns:x14="http://schemas.microsoft.com/office/spreadsheetml/2009/9/main" uri="{B025F937-C7B1-47D3-B67F-A62EFF666E3E}">
          <x14:id>{02FFC5E8-FE7F-46CE-97E7-95620525B0A8}</x14:id>
        </ext>
      </extLst>
    </cfRule>
  </conditionalFormatting>
  <conditionalFormatting sqref="H2276:H2278">
    <cfRule type="dataBar" priority="833">
      <dataBar showValue="0">
        <cfvo type="min"/>
        <cfvo type="max"/>
        <color theme="0" tint="-0.34998626667073579"/>
      </dataBar>
      <extLst>
        <ext xmlns:x14="http://schemas.microsoft.com/office/spreadsheetml/2009/9/main" uri="{B025F937-C7B1-47D3-B67F-A62EFF666E3E}">
          <x14:id>{395C79C5-72CC-46B3-BB65-6015E37597C5}</x14:id>
        </ext>
      </extLst>
    </cfRule>
    <cfRule type="dataBar" priority="834">
      <dataBar>
        <cfvo type="min"/>
        <cfvo type="max"/>
        <color theme="0" tint="-0.34998626667073579"/>
      </dataBar>
      <extLst>
        <ext xmlns:x14="http://schemas.microsoft.com/office/spreadsheetml/2009/9/main" uri="{B025F937-C7B1-47D3-B67F-A62EFF666E3E}">
          <x14:id>{4953D9C8-94A1-4954-A127-5D17BE42CB86}</x14:id>
        </ext>
      </extLst>
    </cfRule>
    <cfRule type="dataBar" priority="835">
      <dataBar showValue="0">
        <cfvo type="min"/>
        <cfvo type="max"/>
        <color rgb="FF638EC6"/>
      </dataBar>
      <extLst>
        <ext xmlns:x14="http://schemas.microsoft.com/office/spreadsheetml/2009/9/main" uri="{B025F937-C7B1-47D3-B67F-A62EFF666E3E}">
          <x14:id>{D18FD409-046A-497E-A11A-B3C62D9C3712}</x14:id>
        </ext>
      </extLst>
    </cfRule>
    <cfRule type="dataBar" priority="836">
      <dataBar>
        <cfvo type="min"/>
        <cfvo type="max"/>
        <color theme="0" tint="-0.499984740745262"/>
      </dataBar>
      <extLst>
        <ext xmlns:x14="http://schemas.microsoft.com/office/spreadsheetml/2009/9/main" uri="{B025F937-C7B1-47D3-B67F-A62EFF666E3E}">
          <x14:id>{D339E6DF-64A9-461E-BEB5-6A301C6B1B49}</x14:id>
        </ext>
      </extLst>
    </cfRule>
  </conditionalFormatting>
  <conditionalFormatting sqref="H2280:H2296">
    <cfRule type="dataBar" priority="829">
      <dataBar showValue="0">
        <cfvo type="min"/>
        <cfvo type="max"/>
        <color theme="0" tint="-0.34998626667073579"/>
      </dataBar>
      <extLst>
        <ext xmlns:x14="http://schemas.microsoft.com/office/spreadsheetml/2009/9/main" uri="{B025F937-C7B1-47D3-B67F-A62EFF666E3E}">
          <x14:id>{6508EE55-855F-402A-B509-0BB6113FE1FB}</x14:id>
        </ext>
      </extLst>
    </cfRule>
    <cfRule type="dataBar" priority="830">
      <dataBar>
        <cfvo type="min"/>
        <cfvo type="max"/>
        <color theme="0" tint="-0.34998626667073579"/>
      </dataBar>
      <extLst>
        <ext xmlns:x14="http://schemas.microsoft.com/office/spreadsheetml/2009/9/main" uri="{B025F937-C7B1-47D3-B67F-A62EFF666E3E}">
          <x14:id>{A833ED94-803A-4321-9480-C681D6526595}</x14:id>
        </ext>
      </extLst>
    </cfRule>
    <cfRule type="dataBar" priority="831">
      <dataBar showValue="0">
        <cfvo type="min"/>
        <cfvo type="max"/>
        <color rgb="FF638EC6"/>
      </dataBar>
      <extLst>
        <ext xmlns:x14="http://schemas.microsoft.com/office/spreadsheetml/2009/9/main" uri="{B025F937-C7B1-47D3-B67F-A62EFF666E3E}">
          <x14:id>{59A31407-CC92-4432-81E0-FEF22F534D9D}</x14:id>
        </ext>
      </extLst>
    </cfRule>
    <cfRule type="dataBar" priority="832">
      <dataBar>
        <cfvo type="min"/>
        <cfvo type="max"/>
        <color theme="0" tint="-0.499984740745262"/>
      </dataBar>
      <extLst>
        <ext xmlns:x14="http://schemas.microsoft.com/office/spreadsheetml/2009/9/main" uri="{B025F937-C7B1-47D3-B67F-A62EFF666E3E}">
          <x14:id>{93648E4E-B7D4-46F1-A387-B80EDCAFAE38}</x14:id>
        </ext>
      </extLst>
    </cfRule>
  </conditionalFormatting>
  <conditionalFormatting sqref="H2298:H2300">
    <cfRule type="dataBar" priority="825">
      <dataBar showValue="0">
        <cfvo type="min"/>
        <cfvo type="max"/>
        <color theme="0" tint="-0.34998626667073579"/>
      </dataBar>
      <extLst>
        <ext xmlns:x14="http://schemas.microsoft.com/office/spreadsheetml/2009/9/main" uri="{B025F937-C7B1-47D3-B67F-A62EFF666E3E}">
          <x14:id>{9E6E16C0-6863-4390-88CA-39650DD4246B}</x14:id>
        </ext>
      </extLst>
    </cfRule>
    <cfRule type="dataBar" priority="826">
      <dataBar>
        <cfvo type="min"/>
        <cfvo type="max"/>
        <color theme="0" tint="-0.34998626667073579"/>
      </dataBar>
      <extLst>
        <ext xmlns:x14="http://schemas.microsoft.com/office/spreadsheetml/2009/9/main" uri="{B025F937-C7B1-47D3-B67F-A62EFF666E3E}">
          <x14:id>{09E05617-FC8B-4E94-96C3-D196A3D91775}</x14:id>
        </ext>
      </extLst>
    </cfRule>
    <cfRule type="dataBar" priority="827">
      <dataBar showValue="0">
        <cfvo type="min"/>
        <cfvo type="max"/>
        <color rgb="FF638EC6"/>
      </dataBar>
      <extLst>
        <ext xmlns:x14="http://schemas.microsoft.com/office/spreadsheetml/2009/9/main" uri="{B025F937-C7B1-47D3-B67F-A62EFF666E3E}">
          <x14:id>{CF013B37-C7BC-4C89-A65C-F9824659F8CD}</x14:id>
        </ext>
      </extLst>
    </cfRule>
    <cfRule type="dataBar" priority="828">
      <dataBar>
        <cfvo type="min"/>
        <cfvo type="max"/>
        <color theme="0" tint="-0.499984740745262"/>
      </dataBar>
      <extLst>
        <ext xmlns:x14="http://schemas.microsoft.com/office/spreadsheetml/2009/9/main" uri="{B025F937-C7B1-47D3-B67F-A62EFF666E3E}">
          <x14:id>{3B79F8D8-ACA1-4224-B5AB-2913FD7DB869}</x14:id>
        </ext>
      </extLst>
    </cfRule>
  </conditionalFormatting>
  <conditionalFormatting sqref="H2302:H2313">
    <cfRule type="dataBar" priority="821">
      <dataBar showValue="0">
        <cfvo type="min"/>
        <cfvo type="max"/>
        <color theme="0" tint="-0.34998626667073579"/>
      </dataBar>
      <extLst>
        <ext xmlns:x14="http://schemas.microsoft.com/office/spreadsheetml/2009/9/main" uri="{B025F937-C7B1-47D3-B67F-A62EFF666E3E}">
          <x14:id>{90AB42FA-7A68-4AFE-9BB8-220660F86E8B}</x14:id>
        </ext>
      </extLst>
    </cfRule>
    <cfRule type="dataBar" priority="822">
      <dataBar>
        <cfvo type="min"/>
        <cfvo type="max"/>
        <color theme="0" tint="-0.34998626667073579"/>
      </dataBar>
      <extLst>
        <ext xmlns:x14="http://schemas.microsoft.com/office/spreadsheetml/2009/9/main" uri="{B025F937-C7B1-47D3-B67F-A62EFF666E3E}">
          <x14:id>{91147FF0-BF8B-4C79-9D0D-8A5F6BFFBF26}</x14:id>
        </ext>
      </extLst>
    </cfRule>
    <cfRule type="dataBar" priority="823">
      <dataBar showValue="0">
        <cfvo type="min"/>
        <cfvo type="max"/>
        <color rgb="FF638EC6"/>
      </dataBar>
      <extLst>
        <ext xmlns:x14="http://schemas.microsoft.com/office/spreadsheetml/2009/9/main" uri="{B025F937-C7B1-47D3-B67F-A62EFF666E3E}">
          <x14:id>{4450B22F-8171-44DF-B57A-FCE21032C204}</x14:id>
        </ext>
      </extLst>
    </cfRule>
    <cfRule type="dataBar" priority="824">
      <dataBar>
        <cfvo type="min"/>
        <cfvo type="max"/>
        <color theme="0" tint="-0.499984740745262"/>
      </dataBar>
      <extLst>
        <ext xmlns:x14="http://schemas.microsoft.com/office/spreadsheetml/2009/9/main" uri="{B025F937-C7B1-47D3-B67F-A62EFF666E3E}">
          <x14:id>{CA427B82-BE7C-4020-828E-B4D14170701C}</x14:id>
        </ext>
      </extLst>
    </cfRule>
  </conditionalFormatting>
  <conditionalFormatting sqref="H2315:H2328">
    <cfRule type="dataBar" priority="817">
      <dataBar showValue="0">
        <cfvo type="min"/>
        <cfvo type="max"/>
        <color theme="0" tint="-0.34998626667073579"/>
      </dataBar>
      <extLst>
        <ext xmlns:x14="http://schemas.microsoft.com/office/spreadsheetml/2009/9/main" uri="{B025F937-C7B1-47D3-B67F-A62EFF666E3E}">
          <x14:id>{D1A6279D-A8D2-4308-9B29-95CD7747DDD1}</x14:id>
        </ext>
      </extLst>
    </cfRule>
    <cfRule type="dataBar" priority="818">
      <dataBar>
        <cfvo type="min"/>
        <cfvo type="max"/>
        <color theme="0" tint="-0.34998626667073579"/>
      </dataBar>
      <extLst>
        <ext xmlns:x14="http://schemas.microsoft.com/office/spreadsheetml/2009/9/main" uri="{B025F937-C7B1-47D3-B67F-A62EFF666E3E}">
          <x14:id>{20B3401B-1497-4BE3-9D04-920ECADC19A7}</x14:id>
        </ext>
      </extLst>
    </cfRule>
    <cfRule type="dataBar" priority="819">
      <dataBar showValue="0">
        <cfvo type="min"/>
        <cfvo type="max"/>
        <color rgb="FF638EC6"/>
      </dataBar>
      <extLst>
        <ext xmlns:x14="http://schemas.microsoft.com/office/spreadsheetml/2009/9/main" uri="{B025F937-C7B1-47D3-B67F-A62EFF666E3E}">
          <x14:id>{C5DEE628-4B83-4E61-8B81-C8AA720D0191}</x14:id>
        </ext>
      </extLst>
    </cfRule>
    <cfRule type="dataBar" priority="820">
      <dataBar>
        <cfvo type="min"/>
        <cfvo type="max"/>
        <color theme="0" tint="-0.499984740745262"/>
      </dataBar>
      <extLst>
        <ext xmlns:x14="http://schemas.microsoft.com/office/spreadsheetml/2009/9/main" uri="{B025F937-C7B1-47D3-B67F-A62EFF666E3E}">
          <x14:id>{2CE18013-42A7-4004-9962-C393121C6C5B}</x14:id>
        </ext>
      </extLst>
    </cfRule>
  </conditionalFormatting>
  <conditionalFormatting sqref="H2359:H2368">
    <cfRule type="dataBar" priority="801">
      <dataBar showValue="0">
        <cfvo type="min"/>
        <cfvo type="max"/>
        <color theme="0" tint="-0.34998626667073579"/>
      </dataBar>
      <extLst>
        <ext xmlns:x14="http://schemas.microsoft.com/office/spreadsheetml/2009/9/main" uri="{B025F937-C7B1-47D3-B67F-A62EFF666E3E}">
          <x14:id>{C9482953-68F9-48EC-B370-6D7A4E108465}</x14:id>
        </ext>
      </extLst>
    </cfRule>
    <cfRule type="dataBar" priority="802">
      <dataBar>
        <cfvo type="min"/>
        <cfvo type="max"/>
        <color theme="0" tint="-0.34998626667073579"/>
      </dataBar>
      <extLst>
        <ext xmlns:x14="http://schemas.microsoft.com/office/spreadsheetml/2009/9/main" uri="{B025F937-C7B1-47D3-B67F-A62EFF666E3E}">
          <x14:id>{55C73507-ECF5-44C2-9C87-95729AF3A7B4}</x14:id>
        </ext>
      </extLst>
    </cfRule>
    <cfRule type="dataBar" priority="803">
      <dataBar showValue="0">
        <cfvo type="min"/>
        <cfvo type="max"/>
        <color rgb="FF638EC6"/>
      </dataBar>
      <extLst>
        <ext xmlns:x14="http://schemas.microsoft.com/office/spreadsheetml/2009/9/main" uri="{B025F937-C7B1-47D3-B67F-A62EFF666E3E}">
          <x14:id>{AAF6C686-B3F6-4E59-9D45-4C230D45C05D}</x14:id>
        </ext>
      </extLst>
    </cfRule>
    <cfRule type="dataBar" priority="804">
      <dataBar>
        <cfvo type="min"/>
        <cfvo type="max"/>
        <color theme="0" tint="-0.499984740745262"/>
      </dataBar>
      <extLst>
        <ext xmlns:x14="http://schemas.microsoft.com/office/spreadsheetml/2009/9/main" uri="{B025F937-C7B1-47D3-B67F-A62EFF666E3E}">
          <x14:id>{27D7465F-64A5-47B3-A514-C5CE0E9769C4}</x14:id>
        </ext>
      </extLst>
    </cfRule>
  </conditionalFormatting>
  <conditionalFormatting sqref="H2370:H2377">
    <cfRule type="dataBar" priority="797">
      <dataBar showValue="0">
        <cfvo type="min"/>
        <cfvo type="max"/>
        <color theme="0" tint="-0.34998626667073579"/>
      </dataBar>
      <extLst>
        <ext xmlns:x14="http://schemas.microsoft.com/office/spreadsheetml/2009/9/main" uri="{B025F937-C7B1-47D3-B67F-A62EFF666E3E}">
          <x14:id>{12B3ABF2-19DE-48CD-BCBA-15A22A00F332}</x14:id>
        </ext>
      </extLst>
    </cfRule>
    <cfRule type="dataBar" priority="798">
      <dataBar>
        <cfvo type="min"/>
        <cfvo type="max"/>
        <color theme="0" tint="-0.34998626667073579"/>
      </dataBar>
      <extLst>
        <ext xmlns:x14="http://schemas.microsoft.com/office/spreadsheetml/2009/9/main" uri="{B025F937-C7B1-47D3-B67F-A62EFF666E3E}">
          <x14:id>{64899A48-D8DA-4350-AF51-EE6DED4ECFCC}</x14:id>
        </ext>
      </extLst>
    </cfRule>
    <cfRule type="dataBar" priority="799">
      <dataBar showValue="0">
        <cfvo type="min"/>
        <cfvo type="max"/>
        <color rgb="FF638EC6"/>
      </dataBar>
      <extLst>
        <ext xmlns:x14="http://schemas.microsoft.com/office/spreadsheetml/2009/9/main" uri="{B025F937-C7B1-47D3-B67F-A62EFF666E3E}">
          <x14:id>{6CFA1635-67A0-4ECA-9788-22FDA14C5D76}</x14:id>
        </ext>
      </extLst>
    </cfRule>
    <cfRule type="dataBar" priority="800">
      <dataBar>
        <cfvo type="min"/>
        <cfvo type="max"/>
        <color theme="0" tint="-0.499984740745262"/>
      </dataBar>
      <extLst>
        <ext xmlns:x14="http://schemas.microsoft.com/office/spreadsheetml/2009/9/main" uri="{B025F937-C7B1-47D3-B67F-A62EFF666E3E}">
          <x14:id>{2D1269EC-7DE9-4CD7-8371-7A58C39C5F87}</x14:id>
        </ext>
      </extLst>
    </cfRule>
  </conditionalFormatting>
  <conditionalFormatting sqref="H2379:H2387">
    <cfRule type="dataBar" priority="793">
      <dataBar showValue="0">
        <cfvo type="min"/>
        <cfvo type="max"/>
        <color theme="0" tint="-0.34998626667073579"/>
      </dataBar>
      <extLst>
        <ext xmlns:x14="http://schemas.microsoft.com/office/spreadsheetml/2009/9/main" uri="{B025F937-C7B1-47D3-B67F-A62EFF666E3E}">
          <x14:id>{876B6007-BD4C-44BA-95E6-154390D21088}</x14:id>
        </ext>
      </extLst>
    </cfRule>
    <cfRule type="dataBar" priority="794">
      <dataBar>
        <cfvo type="min"/>
        <cfvo type="max"/>
        <color theme="0" tint="-0.34998626667073579"/>
      </dataBar>
      <extLst>
        <ext xmlns:x14="http://schemas.microsoft.com/office/spreadsheetml/2009/9/main" uri="{B025F937-C7B1-47D3-B67F-A62EFF666E3E}">
          <x14:id>{EFD37823-8A8F-48E6-B4B6-0B071A7D23A4}</x14:id>
        </ext>
      </extLst>
    </cfRule>
    <cfRule type="dataBar" priority="795">
      <dataBar showValue="0">
        <cfvo type="min"/>
        <cfvo type="max"/>
        <color rgb="FF638EC6"/>
      </dataBar>
      <extLst>
        <ext xmlns:x14="http://schemas.microsoft.com/office/spreadsheetml/2009/9/main" uri="{B025F937-C7B1-47D3-B67F-A62EFF666E3E}">
          <x14:id>{1A1B176D-4B20-47C5-96E4-6738A35FC348}</x14:id>
        </ext>
      </extLst>
    </cfRule>
    <cfRule type="dataBar" priority="796">
      <dataBar>
        <cfvo type="min"/>
        <cfvo type="max"/>
        <color theme="0" tint="-0.499984740745262"/>
      </dataBar>
      <extLst>
        <ext xmlns:x14="http://schemas.microsoft.com/office/spreadsheetml/2009/9/main" uri="{B025F937-C7B1-47D3-B67F-A62EFF666E3E}">
          <x14:id>{85773411-0784-482D-9BDE-BEA568F47E23}</x14:id>
        </ext>
      </extLst>
    </cfRule>
  </conditionalFormatting>
  <conditionalFormatting sqref="H2390:H2391">
    <cfRule type="dataBar" priority="789">
      <dataBar showValue="0">
        <cfvo type="min"/>
        <cfvo type="max"/>
        <color theme="0" tint="-0.34998626667073579"/>
      </dataBar>
      <extLst>
        <ext xmlns:x14="http://schemas.microsoft.com/office/spreadsheetml/2009/9/main" uri="{B025F937-C7B1-47D3-B67F-A62EFF666E3E}">
          <x14:id>{E9D97000-8CB0-490B-8ECB-C9B578A64217}</x14:id>
        </ext>
      </extLst>
    </cfRule>
    <cfRule type="dataBar" priority="790">
      <dataBar>
        <cfvo type="min"/>
        <cfvo type="max"/>
        <color theme="0" tint="-0.34998626667073579"/>
      </dataBar>
      <extLst>
        <ext xmlns:x14="http://schemas.microsoft.com/office/spreadsheetml/2009/9/main" uri="{B025F937-C7B1-47D3-B67F-A62EFF666E3E}">
          <x14:id>{1221175B-CB08-44CA-A668-8E4DC55139A9}</x14:id>
        </ext>
      </extLst>
    </cfRule>
    <cfRule type="dataBar" priority="791">
      <dataBar showValue="0">
        <cfvo type="min"/>
        <cfvo type="max"/>
        <color rgb="FF638EC6"/>
      </dataBar>
      <extLst>
        <ext xmlns:x14="http://schemas.microsoft.com/office/spreadsheetml/2009/9/main" uri="{B025F937-C7B1-47D3-B67F-A62EFF666E3E}">
          <x14:id>{56D8B739-8E06-40B7-BA13-D15FAC8536E5}</x14:id>
        </ext>
      </extLst>
    </cfRule>
    <cfRule type="dataBar" priority="792">
      <dataBar>
        <cfvo type="min"/>
        <cfvo type="max"/>
        <color theme="0" tint="-0.499984740745262"/>
      </dataBar>
      <extLst>
        <ext xmlns:x14="http://schemas.microsoft.com/office/spreadsheetml/2009/9/main" uri="{B025F937-C7B1-47D3-B67F-A62EFF666E3E}">
          <x14:id>{07EECE6B-E025-40C4-8FE2-1186F9F43D92}</x14:id>
        </ext>
      </extLst>
    </cfRule>
  </conditionalFormatting>
  <conditionalFormatting sqref="H2393:H2397">
    <cfRule type="dataBar" priority="785">
      <dataBar showValue="0">
        <cfvo type="min"/>
        <cfvo type="max"/>
        <color theme="0" tint="-0.34998626667073579"/>
      </dataBar>
      <extLst>
        <ext xmlns:x14="http://schemas.microsoft.com/office/spreadsheetml/2009/9/main" uri="{B025F937-C7B1-47D3-B67F-A62EFF666E3E}">
          <x14:id>{20EF9A11-CEB6-46A1-BFE1-5D63FDA8B9DA}</x14:id>
        </ext>
      </extLst>
    </cfRule>
    <cfRule type="dataBar" priority="786">
      <dataBar>
        <cfvo type="min"/>
        <cfvo type="max"/>
        <color theme="0" tint="-0.34998626667073579"/>
      </dataBar>
      <extLst>
        <ext xmlns:x14="http://schemas.microsoft.com/office/spreadsheetml/2009/9/main" uri="{B025F937-C7B1-47D3-B67F-A62EFF666E3E}">
          <x14:id>{5A941986-53AA-4957-BBCC-2D99E31B02E3}</x14:id>
        </ext>
      </extLst>
    </cfRule>
    <cfRule type="dataBar" priority="787">
      <dataBar showValue="0">
        <cfvo type="min"/>
        <cfvo type="max"/>
        <color rgb="FF638EC6"/>
      </dataBar>
      <extLst>
        <ext xmlns:x14="http://schemas.microsoft.com/office/spreadsheetml/2009/9/main" uri="{B025F937-C7B1-47D3-B67F-A62EFF666E3E}">
          <x14:id>{A38C6B17-3A19-4F37-9960-5B1C8B339270}</x14:id>
        </ext>
      </extLst>
    </cfRule>
    <cfRule type="dataBar" priority="788">
      <dataBar>
        <cfvo type="min"/>
        <cfvo type="max"/>
        <color theme="0" tint="-0.499984740745262"/>
      </dataBar>
      <extLst>
        <ext xmlns:x14="http://schemas.microsoft.com/office/spreadsheetml/2009/9/main" uri="{B025F937-C7B1-47D3-B67F-A62EFF666E3E}">
          <x14:id>{97E7F087-9495-4CBD-BB85-4BBC7EFBADB6}</x14:id>
        </ext>
      </extLst>
    </cfRule>
  </conditionalFormatting>
  <conditionalFormatting sqref="H2399:H2408">
    <cfRule type="dataBar" priority="781">
      <dataBar showValue="0">
        <cfvo type="min"/>
        <cfvo type="max"/>
        <color theme="0" tint="-0.34998626667073579"/>
      </dataBar>
      <extLst>
        <ext xmlns:x14="http://schemas.microsoft.com/office/spreadsheetml/2009/9/main" uri="{B025F937-C7B1-47D3-B67F-A62EFF666E3E}">
          <x14:id>{547D673D-E584-41A9-8132-77E7E90B2C5C}</x14:id>
        </ext>
      </extLst>
    </cfRule>
    <cfRule type="dataBar" priority="782">
      <dataBar>
        <cfvo type="min"/>
        <cfvo type="max"/>
        <color theme="0" tint="-0.34998626667073579"/>
      </dataBar>
      <extLst>
        <ext xmlns:x14="http://schemas.microsoft.com/office/spreadsheetml/2009/9/main" uri="{B025F937-C7B1-47D3-B67F-A62EFF666E3E}">
          <x14:id>{44E80396-8393-483C-92A7-522CA0AB59D7}</x14:id>
        </ext>
      </extLst>
    </cfRule>
    <cfRule type="dataBar" priority="783">
      <dataBar showValue="0">
        <cfvo type="min"/>
        <cfvo type="max"/>
        <color rgb="FF638EC6"/>
      </dataBar>
      <extLst>
        <ext xmlns:x14="http://schemas.microsoft.com/office/spreadsheetml/2009/9/main" uri="{B025F937-C7B1-47D3-B67F-A62EFF666E3E}">
          <x14:id>{5A8A1365-F622-4251-9D5B-3B8EA68147BF}</x14:id>
        </ext>
      </extLst>
    </cfRule>
    <cfRule type="dataBar" priority="784">
      <dataBar>
        <cfvo type="min"/>
        <cfvo type="max"/>
        <color theme="0" tint="-0.499984740745262"/>
      </dataBar>
      <extLst>
        <ext xmlns:x14="http://schemas.microsoft.com/office/spreadsheetml/2009/9/main" uri="{B025F937-C7B1-47D3-B67F-A62EFF666E3E}">
          <x14:id>{80158ECA-F06E-4B7B-A943-A751FAD6935D}</x14:id>
        </ext>
      </extLst>
    </cfRule>
  </conditionalFormatting>
  <conditionalFormatting sqref="H2410:H2411">
    <cfRule type="dataBar" priority="777">
      <dataBar showValue="0">
        <cfvo type="min"/>
        <cfvo type="max"/>
        <color theme="0" tint="-0.34998626667073579"/>
      </dataBar>
      <extLst>
        <ext xmlns:x14="http://schemas.microsoft.com/office/spreadsheetml/2009/9/main" uri="{B025F937-C7B1-47D3-B67F-A62EFF666E3E}">
          <x14:id>{1A7C516B-A2B0-42F5-BECB-A144EA4F2A53}</x14:id>
        </ext>
      </extLst>
    </cfRule>
    <cfRule type="dataBar" priority="778">
      <dataBar>
        <cfvo type="min"/>
        <cfvo type="max"/>
        <color theme="0" tint="-0.34998626667073579"/>
      </dataBar>
      <extLst>
        <ext xmlns:x14="http://schemas.microsoft.com/office/spreadsheetml/2009/9/main" uri="{B025F937-C7B1-47D3-B67F-A62EFF666E3E}">
          <x14:id>{531FB606-6D69-4944-9427-D243DD46CD98}</x14:id>
        </ext>
      </extLst>
    </cfRule>
    <cfRule type="dataBar" priority="779">
      <dataBar showValue="0">
        <cfvo type="min"/>
        <cfvo type="max"/>
        <color rgb="FF638EC6"/>
      </dataBar>
      <extLst>
        <ext xmlns:x14="http://schemas.microsoft.com/office/spreadsheetml/2009/9/main" uri="{B025F937-C7B1-47D3-B67F-A62EFF666E3E}">
          <x14:id>{62BF9CC8-392A-4CC6-A655-CA0016F84EC2}</x14:id>
        </ext>
      </extLst>
    </cfRule>
    <cfRule type="dataBar" priority="780">
      <dataBar>
        <cfvo type="min"/>
        <cfvo type="max"/>
        <color theme="0" tint="-0.499984740745262"/>
      </dataBar>
      <extLst>
        <ext xmlns:x14="http://schemas.microsoft.com/office/spreadsheetml/2009/9/main" uri="{B025F937-C7B1-47D3-B67F-A62EFF666E3E}">
          <x14:id>{ADD5C0CA-2686-48CE-A57C-3F061C1931AF}</x14:id>
        </ext>
      </extLst>
    </cfRule>
  </conditionalFormatting>
  <conditionalFormatting sqref="H2413">
    <cfRule type="dataBar" priority="773">
      <dataBar showValue="0">
        <cfvo type="min"/>
        <cfvo type="max"/>
        <color theme="0" tint="-0.34998626667073579"/>
      </dataBar>
      <extLst>
        <ext xmlns:x14="http://schemas.microsoft.com/office/spreadsheetml/2009/9/main" uri="{B025F937-C7B1-47D3-B67F-A62EFF666E3E}">
          <x14:id>{6DA7886E-A099-4FF4-AA37-354B156C6B18}</x14:id>
        </ext>
      </extLst>
    </cfRule>
    <cfRule type="dataBar" priority="774">
      <dataBar>
        <cfvo type="min"/>
        <cfvo type="max"/>
        <color theme="0" tint="-0.34998626667073579"/>
      </dataBar>
      <extLst>
        <ext xmlns:x14="http://schemas.microsoft.com/office/spreadsheetml/2009/9/main" uri="{B025F937-C7B1-47D3-B67F-A62EFF666E3E}">
          <x14:id>{E6052891-6751-42F5-A28E-A03BC238CC34}</x14:id>
        </ext>
      </extLst>
    </cfRule>
    <cfRule type="dataBar" priority="775">
      <dataBar showValue="0">
        <cfvo type="min"/>
        <cfvo type="max"/>
        <color rgb="FF638EC6"/>
      </dataBar>
      <extLst>
        <ext xmlns:x14="http://schemas.microsoft.com/office/spreadsheetml/2009/9/main" uri="{B025F937-C7B1-47D3-B67F-A62EFF666E3E}">
          <x14:id>{7AA7439D-8B9F-4EFA-8240-B8220CA97BD3}</x14:id>
        </ext>
      </extLst>
    </cfRule>
    <cfRule type="dataBar" priority="776">
      <dataBar>
        <cfvo type="min"/>
        <cfvo type="max"/>
        <color theme="0" tint="-0.499984740745262"/>
      </dataBar>
      <extLst>
        <ext xmlns:x14="http://schemas.microsoft.com/office/spreadsheetml/2009/9/main" uri="{B025F937-C7B1-47D3-B67F-A62EFF666E3E}">
          <x14:id>{13470ADF-E998-4161-8275-FB72EEA5D341}</x14:id>
        </ext>
      </extLst>
    </cfRule>
  </conditionalFormatting>
  <conditionalFormatting sqref="H2415:H2452">
    <cfRule type="dataBar" priority="769">
      <dataBar showValue="0">
        <cfvo type="min"/>
        <cfvo type="max"/>
        <color theme="0" tint="-0.34998626667073579"/>
      </dataBar>
      <extLst>
        <ext xmlns:x14="http://schemas.microsoft.com/office/spreadsheetml/2009/9/main" uri="{B025F937-C7B1-47D3-B67F-A62EFF666E3E}">
          <x14:id>{54F34064-E608-4BF2-867F-2725045254CE}</x14:id>
        </ext>
      </extLst>
    </cfRule>
    <cfRule type="dataBar" priority="770">
      <dataBar>
        <cfvo type="min"/>
        <cfvo type="max"/>
        <color theme="0" tint="-0.34998626667073579"/>
      </dataBar>
      <extLst>
        <ext xmlns:x14="http://schemas.microsoft.com/office/spreadsheetml/2009/9/main" uri="{B025F937-C7B1-47D3-B67F-A62EFF666E3E}">
          <x14:id>{6820A452-E06D-4C59-A38A-BDD95F5058D2}</x14:id>
        </ext>
      </extLst>
    </cfRule>
    <cfRule type="dataBar" priority="771">
      <dataBar showValue="0">
        <cfvo type="min"/>
        <cfvo type="max"/>
        <color rgb="FF638EC6"/>
      </dataBar>
      <extLst>
        <ext xmlns:x14="http://schemas.microsoft.com/office/spreadsheetml/2009/9/main" uri="{B025F937-C7B1-47D3-B67F-A62EFF666E3E}">
          <x14:id>{EAC456AA-C1CD-434F-BC15-DFA8700A8E40}</x14:id>
        </ext>
      </extLst>
    </cfRule>
    <cfRule type="dataBar" priority="772">
      <dataBar>
        <cfvo type="min"/>
        <cfvo type="max"/>
        <color theme="0" tint="-0.499984740745262"/>
      </dataBar>
      <extLst>
        <ext xmlns:x14="http://schemas.microsoft.com/office/spreadsheetml/2009/9/main" uri="{B025F937-C7B1-47D3-B67F-A62EFF666E3E}">
          <x14:id>{E8418DE0-977C-4227-9CFC-0BE3A28FECBD}</x14:id>
        </ext>
      </extLst>
    </cfRule>
  </conditionalFormatting>
  <conditionalFormatting sqref="H2454:H2463">
    <cfRule type="dataBar" priority="765">
      <dataBar showValue="0">
        <cfvo type="min"/>
        <cfvo type="max"/>
        <color theme="0" tint="-0.34998626667073579"/>
      </dataBar>
      <extLst>
        <ext xmlns:x14="http://schemas.microsoft.com/office/spreadsheetml/2009/9/main" uri="{B025F937-C7B1-47D3-B67F-A62EFF666E3E}">
          <x14:id>{9C2AEEE1-E586-4059-8A9A-D4F82BE585B9}</x14:id>
        </ext>
      </extLst>
    </cfRule>
    <cfRule type="dataBar" priority="766">
      <dataBar>
        <cfvo type="min"/>
        <cfvo type="max"/>
        <color theme="0" tint="-0.34998626667073579"/>
      </dataBar>
      <extLst>
        <ext xmlns:x14="http://schemas.microsoft.com/office/spreadsheetml/2009/9/main" uri="{B025F937-C7B1-47D3-B67F-A62EFF666E3E}">
          <x14:id>{A898018A-1AD1-439B-824E-E3325E9C9C48}</x14:id>
        </ext>
      </extLst>
    </cfRule>
    <cfRule type="dataBar" priority="767">
      <dataBar showValue="0">
        <cfvo type="min"/>
        <cfvo type="max"/>
        <color rgb="FF638EC6"/>
      </dataBar>
      <extLst>
        <ext xmlns:x14="http://schemas.microsoft.com/office/spreadsheetml/2009/9/main" uri="{B025F937-C7B1-47D3-B67F-A62EFF666E3E}">
          <x14:id>{4BF47041-D822-4B82-BDBB-3432427980E5}</x14:id>
        </ext>
      </extLst>
    </cfRule>
    <cfRule type="dataBar" priority="768">
      <dataBar>
        <cfvo type="min"/>
        <cfvo type="max"/>
        <color theme="0" tint="-0.499984740745262"/>
      </dataBar>
      <extLst>
        <ext xmlns:x14="http://schemas.microsoft.com/office/spreadsheetml/2009/9/main" uri="{B025F937-C7B1-47D3-B67F-A62EFF666E3E}">
          <x14:id>{4184B83A-B0E7-436F-B45F-5282B9953185}</x14:id>
        </ext>
      </extLst>
    </cfRule>
  </conditionalFormatting>
  <conditionalFormatting sqref="H2465:H2471">
    <cfRule type="dataBar" priority="761">
      <dataBar showValue="0">
        <cfvo type="min"/>
        <cfvo type="max"/>
        <color theme="0" tint="-0.34998626667073579"/>
      </dataBar>
      <extLst>
        <ext xmlns:x14="http://schemas.microsoft.com/office/spreadsheetml/2009/9/main" uri="{B025F937-C7B1-47D3-B67F-A62EFF666E3E}">
          <x14:id>{B57F16A7-E28E-4D7F-8FD7-7AA33EF4A6B4}</x14:id>
        </ext>
      </extLst>
    </cfRule>
    <cfRule type="dataBar" priority="762">
      <dataBar>
        <cfvo type="min"/>
        <cfvo type="max"/>
        <color theme="0" tint="-0.34998626667073579"/>
      </dataBar>
      <extLst>
        <ext xmlns:x14="http://schemas.microsoft.com/office/spreadsheetml/2009/9/main" uri="{B025F937-C7B1-47D3-B67F-A62EFF666E3E}">
          <x14:id>{B788285B-94A0-444B-9237-4EFCF1876484}</x14:id>
        </ext>
      </extLst>
    </cfRule>
    <cfRule type="dataBar" priority="763">
      <dataBar showValue="0">
        <cfvo type="min"/>
        <cfvo type="max"/>
        <color rgb="FF638EC6"/>
      </dataBar>
      <extLst>
        <ext xmlns:x14="http://schemas.microsoft.com/office/spreadsheetml/2009/9/main" uri="{B025F937-C7B1-47D3-B67F-A62EFF666E3E}">
          <x14:id>{CB7C4410-7809-46FB-90B5-A064268FB863}</x14:id>
        </ext>
      </extLst>
    </cfRule>
    <cfRule type="dataBar" priority="764">
      <dataBar>
        <cfvo type="min"/>
        <cfvo type="max"/>
        <color theme="0" tint="-0.499984740745262"/>
      </dataBar>
      <extLst>
        <ext xmlns:x14="http://schemas.microsoft.com/office/spreadsheetml/2009/9/main" uri="{B025F937-C7B1-47D3-B67F-A62EFF666E3E}">
          <x14:id>{173AED81-414C-448F-B4AB-489EA93A078C}</x14:id>
        </ext>
      </extLst>
    </cfRule>
  </conditionalFormatting>
  <conditionalFormatting sqref="H2473:H2518">
    <cfRule type="dataBar" priority="757">
      <dataBar showValue="0">
        <cfvo type="min"/>
        <cfvo type="max"/>
        <color theme="0" tint="-0.34998626667073579"/>
      </dataBar>
      <extLst>
        <ext xmlns:x14="http://schemas.microsoft.com/office/spreadsheetml/2009/9/main" uri="{B025F937-C7B1-47D3-B67F-A62EFF666E3E}">
          <x14:id>{01340E69-6535-45E2-ABF5-D0228D5F761D}</x14:id>
        </ext>
      </extLst>
    </cfRule>
    <cfRule type="dataBar" priority="758">
      <dataBar>
        <cfvo type="min"/>
        <cfvo type="max"/>
        <color theme="0" tint="-0.34998626667073579"/>
      </dataBar>
      <extLst>
        <ext xmlns:x14="http://schemas.microsoft.com/office/spreadsheetml/2009/9/main" uri="{B025F937-C7B1-47D3-B67F-A62EFF666E3E}">
          <x14:id>{2759FC06-799B-4C94-BE7F-412CF75BA16E}</x14:id>
        </ext>
      </extLst>
    </cfRule>
    <cfRule type="dataBar" priority="759">
      <dataBar showValue="0">
        <cfvo type="min"/>
        <cfvo type="max"/>
        <color rgb="FF638EC6"/>
      </dataBar>
      <extLst>
        <ext xmlns:x14="http://schemas.microsoft.com/office/spreadsheetml/2009/9/main" uri="{B025F937-C7B1-47D3-B67F-A62EFF666E3E}">
          <x14:id>{B49A990F-C753-44DC-93E7-849A9124C940}</x14:id>
        </ext>
      </extLst>
    </cfRule>
    <cfRule type="dataBar" priority="760">
      <dataBar>
        <cfvo type="min"/>
        <cfvo type="max"/>
        <color theme="0" tint="-0.499984740745262"/>
      </dataBar>
      <extLst>
        <ext xmlns:x14="http://schemas.microsoft.com/office/spreadsheetml/2009/9/main" uri="{B025F937-C7B1-47D3-B67F-A62EFF666E3E}">
          <x14:id>{08164886-10B8-45E7-B489-40F3E7293B1D}</x14:id>
        </ext>
      </extLst>
    </cfRule>
  </conditionalFormatting>
  <conditionalFormatting sqref="H2520:H2522">
    <cfRule type="dataBar" priority="753">
      <dataBar showValue="0">
        <cfvo type="min"/>
        <cfvo type="max"/>
        <color theme="0" tint="-0.34998626667073579"/>
      </dataBar>
      <extLst>
        <ext xmlns:x14="http://schemas.microsoft.com/office/spreadsheetml/2009/9/main" uri="{B025F937-C7B1-47D3-B67F-A62EFF666E3E}">
          <x14:id>{1FE17343-4080-46A1-A11D-6F19B30BE9B2}</x14:id>
        </ext>
      </extLst>
    </cfRule>
    <cfRule type="dataBar" priority="754">
      <dataBar>
        <cfvo type="min"/>
        <cfvo type="max"/>
        <color theme="0" tint="-0.34998626667073579"/>
      </dataBar>
      <extLst>
        <ext xmlns:x14="http://schemas.microsoft.com/office/spreadsheetml/2009/9/main" uri="{B025F937-C7B1-47D3-B67F-A62EFF666E3E}">
          <x14:id>{40BB2B6B-D5E1-4480-819A-1E5B4AF8CD5C}</x14:id>
        </ext>
      </extLst>
    </cfRule>
    <cfRule type="dataBar" priority="755">
      <dataBar showValue="0">
        <cfvo type="min"/>
        <cfvo type="max"/>
        <color rgb="FF638EC6"/>
      </dataBar>
      <extLst>
        <ext xmlns:x14="http://schemas.microsoft.com/office/spreadsheetml/2009/9/main" uri="{B025F937-C7B1-47D3-B67F-A62EFF666E3E}">
          <x14:id>{FBB921F2-8CB3-418D-B37F-6FA0FA3208A0}</x14:id>
        </ext>
      </extLst>
    </cfRule>
    <cfRule type="dataBar" priority="756">
      <dataBar>
        <cfvo type="min"/>
        <cfvo type="max"/>
        <color theme="0" tint="-0.499984740745262"/>
      </dataBar>
      <extLst>
        <ext xmlns:x14="http://schemas.microsoft.com/office/spreadsheetml/2009/9/main" uri="{B025F937-C7B1-47D3-B67F-A62EFF666E3E}">
          <x14:id>{C6387005-1FA0-4153-BF2A-62D035B6B30F}</x14:id>
        </ext>
      </extLst>
    </cfRule>
  </conditionalFormatting>
  <conditionalFormatting sqref="H2524:H2528">
    <cfRule type="dataBar" priority="749">
      <dataBar showValue="0">
        <cfvo type="min"/>
        <cfvo type="max"/>
        <color theme="0" tint="-0.34998626667073579"/>
      </dataBar>
      <extLst>
        <ext xmlns:x14="http://schemas.microsoft.com/office/spreadsheetml/2009/9/main" uri="{B025F937-C7B1-47D3-B67F-A62EFF666E3E}">
          <x14:id>{3487C984-A3C1-48FE-8513-C463E8E5B1B3}</x14:id>
        </ext>
      </extLst>
    </cfRule>
    <cfRule type="dataBar" priority="750">
      <dataBar>
        <cfvo type="min"/>
        <cfvo type="max"/>
        <color theme="0" tint="-0.34998626667073579"/>
      </dataBar>
      <extLst>
        <ext xmlns:x14="http://schemas.microsoft.com/office/spreadsheetml/2009/9/main" uri="{B025F937-C7B1-47D3-B67F-A62EFF666E3E}">
          <x14:id>{A4634451-A51B-4FA2-B284-8E83C4A33838}</x14:id>
        </ext>
      </extLst>
    </cfRule>
    <cfRule type="dataBar" priority="751">
      <dataBar showValue="0">
        <cfvo type="min"/>
        <cfvo type="max"/>
        <color rgb="FF638EC6"/>
      </dataBar>
      <extLst>
        <ext xmlns:x14="http://schemas.microsoft.com/office/spreadsheetml/2009/9/main" uri="{B025F937-C7B1-47D3-B67F-A62EFF666E3E}">
          <x14:id>{0E7AE98E-DFBF-447C-95E8-65CB7D91A182}</x14:id>
        </ext>
      </extLst>
    </cfRule>
    <cfRule type="dataBar" priority="752">
      <dataBar>
        <cfvo type="min"/>
        <cfvo type="max"/>
        <color theme="0" tint="-0.499984740745262"/>
      </dataBar>
      <extLst>
        <ext xmlns:x14="http://schemas.microsoft.com/office/spreadsheetml/2009/9/main" uri="{B025F937-C7B1-47D3-B67F-A62EFF666E3E}">
          <x14:id>{81467344-DBFF-4E54-837A-557D73982A4F}</x14:id>
        </ext>
      </extLst>
    </cfRule>
  </conditionalFormatting>
  <conditionalFormatting sqref="H2530:H2534">
    <cfRule type="dataBar" priority="745">
      <dataBar showValue="0">
        <cfvo type="min"/>
        <cfvo type="max"/>
        <color theme="0" tint="-0.34998626667073579"/>
      </dataBar>
      <extLst>
        <ext xmlns:x14="http://schemas.microsoft.com/office/spreadsheetml/2009/9/main" uri="{B025F937-C7B1-47D3-B67F-A62EFF666E3E}">
          <x14:id>{2604E81B-8F71-460B-A0B9-8487CE868EDE}</x14:id>
        </ext>
      </extLst>
    </cfRule>
    <cfRule type="dataBar" priority="746">
      <dataBar>
        <cfvo type="min"/>
        <cfvo type="max"/>
        <color theme="0" tint="-0.34998626667073579"/>
      </dataBar>
      <extLst>
        <ext xmlns:x14="http://schemas.microsoft.com/office/spreadsheetml/2009/9/main" uri="{B025F937-C7B1-47D3-B67F-A62EFF666E3E}">
          <x14:id>{C835F5BD-ABD0-452F-98FA-9D6DE95F639D}</x14:id>
        </ext>
      </extLst>
    </cfRule>
    <cfRule type="dataBar" priority="747">
      <dataBar showValue="0">
        <cfvo type="min"/>
        <cfvo type="max"/>
        <color rgb="FF638EC6"/>
      </dataBar>
      <extLst>
        <ext xmlns:x14="http://schemas.microsoft.com/office/spreadsheetml/2009/9/main" uri="{B025F937-C7B1-47D3-B67F-A62EFF666E3E}">
          <x14:id>{289AB1DA-8549-4EC5-94C7-4B92F2934813}</x14:id>
        </ext>
      </extLst>
    </cfRule>
    <cfRule type="dataBar" priority="748">
      <dataBar>
        <cfvo type="min"/>
        <cfvo type="max"/>
        <color theme="0" tint="-0.499984740745262"/>
      </dataBar>
      <extLst>
        <ext xmlns:x14="http://schemas.microsoft.com/office/spreadsheetml/2009/9/main" uri="{B025F937-C7B1-47D3-B67F-A62EFF666E3E}">
          <x14:id>{B960A717-E6A9-4C4B-BDB5-DD06CA226D0E}</x14:id>
        </ext>
      </extLst>
    </cfRule>
  </conditionalFormatting>
  <conditionalFormatting sqref="H2536:H2542">
    <cfRule type="dataBar" priority="741">
      <dataBar showValue="0">
        <cfvo type="min"/>
        <cfvo type="max"/>
        <color theme="0" tint="-0.34998626667073579"/>
      </dataBar>
      <extLst>
        <ext xmlns:x14="http://schemas.microsoft.com/office/spreadsheetml/2009/9/main" uri="{B025F937-C7B1-47D3-B67F-A62EFF666E3E}">
          <x14:id>{73878A28-33C0-4ADA-AEF9-37661FE6E9DB}</x14:id>
        </ext>
      </extLst>
    </cfRule>
    <cfRule type="dataBar" priority="742">
      <dataBar>
        <cfvo type="min"/>
        <cfvo type="max"/>
        <color theme="0" tint="-0.34998626667073579"/>
      </dataBar>
      <extLst>
        <ext xmlns:x14="http://schemas.microsoft.com/office/spreadsheetml/2009/9/main" uri="{B025F937-C7B1-47D3-B67F-A62EFF666E3E}">
          <x14:id>{4EED6FFA-7076-423C-A377-6201C437F6D2}</x14:id>
        </ext>
      </extLst>
    </cfRule>
    <cfRule type="dataBar" priority="743">
      <dataBar showValue="0">
        <cfvo type="min"/>
        <cfvo type="max"/>
        <color rgb="FF638EC6"/>
      </dataBar>
      <extLst>
        <ext xmlns:x14="http://schemas.microsoft.com/office/spreadsheetml/2009/9/main" uri="{B025F937-C7B1-47D3-B67F-A62EFF666E3E}">
          <x14:id>{EE6C24A3-FBAA-4EFA-8BE2-AB6F6F910F1C}</x14:id>
        </ext>
      </extLst>
    </cfRule>
    <cfRule type="dataBar" priority="744">
      <dataBar>
        <cfvo type="min"/>
        <cfvo type="max"/>
        <color theme="0" tint="-0.499984740745262"/>
      </dataBar>
      <extLst>
        <ext xmlns:x14="http://schemas.microsoft.com/office/spreadsheetml/2009/9/main" uri="{B025F937-C7B1-47D3-B67F-A62EFF666E3E}">
          <x14:id>{0B35A84D-1537-4F74-94AB-846F0EF8DC87}</x14:id>
        </ext>
      </extLst>
    </cfRule>
  </conditionalFormatting>
  <conditionalFormatting sqref="H2544:H2546">
    <cfRule type="dataBar" priority="737">
      <dataBar showValue="0">
        <cfvo type="min"/>
        <cfvo type="max"/>
        <color theme="0" tint="-0.34998626667073579"/>
      </dataBar>
      <extLst>
        <ext xmlns:x14="http://schemas.microsoft.com/office/spreadsheetml/2009/9/main" uri="{B025F937-C7B1-47D3-B67F-A62EFF666E3E}">
          <x14:id>{27CA9DED-AF75-43BF-B1E4-89B5C838316B}</x14:id>
        </ext>
      </extLst>
    </cfRule>
    <cfRule type="dataBar" priority="738">
      <dataBar>
        <cfvo type="min"/>
        <cfvo type="max"/>
        <color theme="0" tint="-0.34998626667073579"/>
      </dataBar>
      <extLst>
        <ext xmlns:x14="http://schemas.microsoft.com/office/spreadsheetml/2009/9/main" uri="{B025F937-C7B1-47D3-B67F-A62EFF666E3E}">
          <x14:id>{196821CD-4DC5-4652-BE54-433F012A0085}</x14:id>
        </ext>
      </extLst>
    </cfRule>
    <cfRule type="dataBar" priority="739">
      <dataBar showValue="0">
        <cfvo type="min"/>
        <cfvo type="max"/>
        <color rgb="FF638EC6"/>
      </dataBar>
      <extLst>
        <ext xmlns:x14="http://schemas.microsoft.com/office/spreadsheetml/2009/9/main" uri="{B025F937-C7B1-47D3-B67F-A62EFF666E3E}">
          <x14:id>{57A95964-72F2-43E4-9DE2-069BCAEA7CBA}</x14:id>
        </ext>
      </extLst>
    </cfRule>
    <cfRule type="dataBar" priority="740">
      <dataBar>
        <cfvo type="min"/>
        <cfvo type="max"/>
        <color theme="0" tint="-0.499984740745262"/>
      </dataBar>
      <extLst>
        <ext xmlns:x14="http://schemas.microsoft.com/office/spreadsheetml/2009/9/main" uri="{B025F937-C7B1-47D3-B67F-A62EFF666E3E}">
          <x14:id>{9577572F-F967-4E37-95EB-752512D6C7AD}</x14:id>
        </ext>
      </extLst>
    </cfRule>
  </conditionalFormatting>
  <conditionalFormatting sqref="H2548:H2562">
    <cfRule type="dataBar" priority="733">
      <dataBar showValue="0">
        <cfvo type="min"/>
        <cfvo type="max"/>
        <color theme="0" tint="-0.34998626667073579"/>
      </dataBar>
      <extLst>
        <ext xmlns:x14="http://schemas.microsoft.com/office/spreadsheetml/2009/9/main" uri="{B025F937-C7B1-47D3-B67F-A62EFF666E3E}">
          <x14:id>{8E9EC52D-B546-44D7-9219-D13C44E7A861}</x14:id>
        </ext>
      </extLst>
    </cfRule>
    <cfRule type="dataBar" priority="734">
      <dataBar>
        <cfvo type="min"/>
        <cfvo type="max"/>
        <color theme="0" tint="-0.34998626667073579"/>
      </dataBar>
      <extLst>
        <ext xmlns:x14="http://schemas.microsoft.com/office/spreadsheetml/2009/9/main" uri="{B025F937-C7B1-47D3-B67F-A62EFF666E3E}">
          <x14:id>{62645F6A-8A23-4BFE-8A69-7038F9531ED8}</x14:id>
        </ext>
      </extLst>
    </cfRule>
    <cfRule type="dataBar" priority="735">
      <dataBar showValue="0">
        <cfvo type="min"/>
        <cfvo type="max"/>
        <color rgb="FF638EC6"/>
      </dataBar>
      <extLst>
        <ext xmlns:x14="http://schemas.microsoft.com/office/spreadsheetml/2009/9/main" uri="{B025F937-C7B1-47D3-B67F-A62EFF666E3E}">
          <x14:id>{FAFCB85F-212F-43B3-8F90-5EC6096EF76C}</x14:id>
        </ext>
      </extLst>
    </cfRule>
    <cfRule type="dataBar" priority="736">
      <dataBar>
        <cfvo type="min"/>
        <cfvo type="max"/>
        <color theme="0" tint="-0.499984740745262"/>
      </dataBar>
      <extLst>
        <ext xmlns:x14="http://schemas.microsoft.com/office/spreadsheetml/2009/9/main" uri="{B025F937-C7B1-47D3-B67F-A62EFF666E3E}">
          <x14:id>{8B974915-E7EE-4589-9F3A-4CB82D5D61F7}</x14:id>
        </ext>
      </extLst>
    </cfRule>
  </conditionalFormatting>
  <conditionalFormatting sqref="H2564:H2578">
    <cfRule type="dataBar" priority="729">
      <dataBar showValue="0">
        <cfvo type="min"/>
        <cfvo type="max"/>
        <color theme="0" tint="-0.34998626667073579"/>
      </dataBar>
      <extLst>
        <ext xmlns:x14="http://schemas.microsoft.com/office/spreadsheetml/2009/9/main" uri="{B025F937-C7B1-47D3-B67F-A62EFF666E3E}">
          <x14:id>{048C5E31-A856-4AAB-9F82-A4A52577E060}</x14:id>
        </ext>
      </extLst>
    </cfRule>
    <cfRule type="dataBar" priority="730">
      <dataBar>
        <cfvo type="min"/>
        <cfvo type="max"/>
        <color theme="0" tint="-0.34998626667073579"/>
      </dataBar>
      <extLst>
        <ext xmlns:x14="http://schemas.microsoft.com/office/spreadsheetml/2009/9/main" uri="{B025F937-C7B1-47D3-B67F-A62EFF666E3E}">
          <x14:id>{E7E0242A-82B6-4BB8-AA62-187F722AF417}</x14:id>
        </ext>
      </extLst>
    </cfRule>
    <cfRule type="dataBar" priority="731">
      <dataBar showValue="0">
        <cfvo type="min"/>
        <cfvo type="max"/>
        <color rgb="FF638EC6"/>
      </dataBar>
      <extLst>
        <ext xmlns:x14="http://schemas.microsoft.com/office/spreadsheetml/2009/9/main" uri="{B025F937-C7B1-47D3-B67F-A62EFF666E3E}">
          <x14:id>{CF51FDD0-73CA-4588-8D0C-D5CF995B50A9}</x14:id>
        </ext>
      </extLst>
    </cfRule>
    <cfRule type="dataBar" priority="732">
      <dataBar>
        <cfvo type="min"/>
        <cfvo type="max"/>
        <color theme="0" tint="-0.499984740745262"/>
      </dataBar>
      <extLst>
        <ext xmlns:x14="http://schemas.microsoft.com/office/spreadsheetml/2009/9/main" uri="{B025F937-C7B1-47D3-B67F-A62EFF666E3E}">
          <x14:id>{D49A6BA1-EC90-400E-ADE6-5E0FDD43080A}</x14:id>
        </ext>
      </extLst>
    </cfRule>
  </conditionalFormatting>
  <conditionalFormatting sqref="H2580:H2587">
    <cfRule type="dataBar" priority="725">
      <dataBar showValue="0">
        <cfvo type="min"/>
        <cfvo type="max"/>
        <color theme="0" tint="-0.34998626667073579"/>
      </dataBar>
      <extLst>
        <ext xmlns:x14="http://schemas.microsoft.com/office/spreadsheetml/2009/9/main" uri="{B025F937-C7B1-47D3-B67F-A62EFF666E3E}">
          <x14:id>{4C54FC05-C347-4F96-8A2F-A8723DC4AC80}</x14:id>
        </ext>
      </extLst>
    </cfRule>
    <cfRule type="dataBar" priority="726">
      <dataBar>
        <cfvo type="min"/>
        <cfvo type="max"/>
        <color theme="0" tint="-0.34998626667073579"/>
      </dataBar>
      <extLst>
        <ext xmlns:x14="http://schemas.microsoft.com/office/spreadsheetml/2009/9/main" uri="{B025F937-C7B1-47D3-B67F-A62EFF666E3E}">
          <x14:id>{00A49A7F-EF65-4941-91CF-AB6157976B0A}</x14:id>
        </ext>
      </extLst>
    </cfRule>
    <cfRule type="dataBar" priority="727">
      <dataBar showValue="0">
        <cfvo type="min"/>
        <cfvo type="max"/>
        <color rgb="FF638EC6"/>
      </dataBar>
      <extLst>
        <ext xmlns:x14="http://schemas.microsoft.com/office/spreadsheetml/2009/9/main" uri="{B025F937-C7B1-47D3-B67F-A62EFF666E3E}">
          <x14:id>{EB130676-680A-407E-8E52-FA97DDC1AA32}</x14:id>
        </ext>
      </extLst>
    </cfRule>
    <cfRule type="dataBar" priority="728">
      <dataBar>
        <cfvo type="min"/>
        <cfvo type="max"/>
        <color theme="0" tint="-0.499984740745262"/>
      </dataBar>
      <extLst>
        <ext xmlns:x14="http://schemas.microsoft.com/office/spreadsheetml/2009/9/main" uri="{B025F937-C7B1-47D3-B67F-A62EFF666E3E}">
          <x14:id>{E4A508C4-6831-4A4C-BE3E-EAE7EAF05459}</x14:id>
        </ext>
      </extLst>
    </cfRule>
  </conditionalFormatting>
  <conditionalFormatting sqref="H2589:H2591">
    <cfRule type="dataBar" priority="721">
      <dataBar showValue="0">
        <cfvo type="min"/>
        <cfvo type="max"/>
        <color theme="0" tint="-0.34998626667073579"/>
      </dataBar>
      <extLst>
        <ext xmlns:x14="http://schemas.microsoft.com/office/spreadsheetml/2009/9/main" uri="{B025F937-C7B1-47D3-B67F-A62EFF666E3E}">
          <x14:id>{1C6CEFC8-388E-4936-920D-11D68AD1DB7D}</x14:id>
        </ext>
      </extLst>
    </cfRule>
    <cfRule type="dataBar" priority="722">
      <dataBar>
        <cfvo type="min"/>
        <cfvo type="max"/>
        <color theme="0" tint="-0.34998626667073579"/>
      </dataBar>
      <extLst>
        <ext xmlns:x14="http://schemas.microsoft.com/office/spreadsheetml/2009/9/main" uri="{B025F937-C7B1-47D3-B67F-A62EFF666E3E}">
          <x14:id>{E1708C91-0285-4380-992A-248513D6DF51}</x14:id>
        </ext>
      </extLst>
    </cfRule>
    <cfRule type="dataBar" priority="723">
      <dataBar showValue="0">
        <cfvo type="min"/>
        <cfvo type="max"/>
        <color rgb="FF638EC6"/>
      </dataBar>
      <extLst>
        <ext xmlns:x14="http://schemas.microsoft.com/office/spreadsheetml/2009/9/main" uri="{B025F937-C7B1-47D3-B67F-A62EFF666E3E}">
          <x14:id>{2B1553F0-591C-4008-9C54-77B7C8CE4C8D}</x14:id>
        </ext>
      </extLst>
    </cfRule>
    <cfRule type="dataBar" priority="724">
      <dataBar>
        <cfvo type="min"/>
        <cfvo type="max"/>
        <color theme="0" tint="-0.499984740745262"/>
      </dataBar>
      <extLst>
        <ext xmlns:x14="http://schemas.microsoft.com/office/spreadsheetml/2009/9/main" uri="{B025F937-C7B1-47D3-B67F-A62EFF666E3E}">
          <x14:id>{4445EB05-178F-4E31-B4EE-95FA82F51274}</x14:id>
        </ext>
      </extLst>
    </cfRule>
  </conditionalFormatting>
  <conditionalFormatting sqref="H2593">
    <cfRule type="dataBar" priority="717">
      <dataBar showValue="0">
        <cfvo type="min"/>
        <cfvo type="max"/>
        <color theme="0" tint="-0.34998626667073579"/>
      </dataBar>
      <extLst>
        <ext xmlns:x14="http://schemas.microsoft.com/office/spreadsheetml/2009/9/main" uri="{B025F937-C7B1-47D3-B67F-A62EFF666E3E}">
          <x14:id>{F128854E-258C-458C-89EB-398501296C25}</x14:id>
        </ext>
      </extLst>
    </cfRule>
    <cfRule type="dataBar" priority="718">
      <dataBar>
        <cfvo type="min"/>
        <cfvo type="max"/>
        <color theme="0" tint="-0.34998626667073579"/>
      </dataBar>
      <extLst>
        <ext xmlns:x14="http://schemas.microsoft.com/office/spreadsheetml/2009/9/main" uri="{B025F937-C7B1-47D3-B67F-A62EFF666E3E}">
          <x14:id>{ACC85D05-A2F4-4732-B76B-3E6666354E15}</x14:id>
        </ext>
      </extLst>
    </cfRule>
    <cfRule type="dataBar" priority="719">
      <dataBar showValue="0">
        <cfvo type="min"/>
        <cfvo type="max"/>
        <color rgb="FF638EC6"/>
      </dataBar>
      <extLst>
        <ext xmlns:x14="http://schemas.microsoft.com/office/spreadsheetml/2009/9/main" uri="{B025F937-C7B1-47D3-B67F-A62EFF666E3E}">
          <x14:id>{60D0296E-68B4-4BF1-8E24-47C1114CBD41}</x14:id>
        </ext>
      </extLst>
    </cfRule>
    <cfRule type="dataBar" priority="720">
      <dataBar>
        <cfvo type="min"/>
        <cfvo type="max"/>
        <color theme="0" tint="-0.499984740745262"/>
      </dataBar>
      <extLst>
        <ext xmlns:x14="http://schemas.microsoft.com/office/spreadsheetml/2009/9/main" uri="{B025F937-C7B1-47D3-B67F-A62EFF666E3E}">
          <x14:id>{73E1B4C9-97FA-44A3-9064-959CF4BDC0E6}</x14:id>
        </ext>
      </extLst>
    </cfRule>
  </conditionalFormatting>
  <conditionalFormatting sqref="H2595:H2605">
    <cfRule type="dataBar" priority="713">
      <dataBar showValue="0">
        <cfvo type="min"/>
        <cfvo type="max"/>
        <color theme="0" tint="-0.34998626667073579"/>
      </dataBar>
      <extLst>
        <ext xmlns:x14="http://schemas.microsoft.com/office/spreadsheetml/2009/9/main" uri="{B025F937-C7B1-47D3-B67F-A62EFF666E3E}">
          <x14:id>{82FC5B32-F83D-4C64-9BF2-1FB180596060}</x14:id>
        </ext>
      </extLst>
    </cfRule>
    <cfRule type="dataBar" priority="714">
      <dataBar>
        <cfvo type="min"/>
        <cfvo type="max"/>
        <color theme="0" tint="-0.34998626667073579"/>
      </dataBar>
      <extLst>
        <ext xmlns:x14="http://schemas.microsoft.com/office/spreadsheetml/2009/9/main" uri="{B025F937-C7B1-47D3-B67F-A62EFF666E3E}">
          <x14:id>{92EB0638-CBB3-40E0-A1CD-157B72A6B7E3}</x14:id>
        </ext>
      </extLst>
    </cfRule>
    <cfRule type="dataBar" priority="715">
      <dataBar showValue="0">
        <cfvo type="min"/>
        <cfvo type="max"/>
        <color rgb="FF638EC6"/>
      </dataBar>
      <extLst>
        <ext xmlns:x14="http://schemas.microsoft.com/office/spreadsheetml/2009/9/main" uri="{B025F937-C7B1-47D3-B67F-A62EFF666E3E}">
          <x14:id>{CC87AA9B-5740-47A3-BAD6-FB3B68A1F674}</x14:id>
        </ext>
      </extLst>
    </cfRule>
    <cfRule type="dataBar" priority="716">
      <dataBar>
        <cfvo type="min"/>
        <cfvo type="max"/>
        <color theme="0" tint="-0.499984740745262"/>
      </dataBar>
      <extLst>
        <ext xmlns:x14="http://schemas.microsoft.com/office/spreadsheetml/2009/9/main" uri="{B025F937-C7B1-47D3-B67F-A62EFF666E3E}">
          <x14:id>{853885CE-D5AD-4B8F-BFCA-B30B9876EA84}</x14:id>
        </ext>
      </extLst>
    </cfRule>
  </conditionalFormatting>
  <conditionalFormatting sqref="H2607:H2613">
    <cfRule type="dataBar" priority="709">
      <dataBar showValue="0">
        <cfvo type="min"/>
        <cfvo type="max"/>
        <color theme="0" tint="-0.34998626667073579"/>
      </dataBar>
      <extLst>
        <ext xmlns:x14="http://schemas.microsoft.com/office/spreadsheetml/2009/9/main" uri="{B025F937-C7B1-47D3-B67F-A62EFF666E3E}">
          <x14:id>{532A8818-E20D-4081-972C-66E98EF5D9AB}</x14:id>
        </ext>
      </extLst>
    </cfRule>
    <cfRule type="dataBar" priority="710">
      <dataBar>
        <cfvo type="min"/>
        <cfvo type="max"/>
        <color theme="0" tint="-0.34998626667073579"/>
      </dataBar>
      <extLst>
        <ext xmlns:x14="http://schemas.microsoft.com/office/spreadsheetml/2009/9/main" uri="{B025F937-C7B1-47D3-B67F-A62EFF666E3E}">
          <x14:id>{3200FA29-FA39-4563-85AF-F75A74E576AF}</x14:id>
        </ext>
      </extLst>
    </cfRule>
    <cfRule type="dataBar" priority="711">
      <dataBar showValue="0">
        <cfvo type="min"/>
        <cfvo type="max"/>
        <color rgb="FF638EC6"/>
      </dataBar>
      <extLst>
        <ext xmlns:x14="http://schemas.microsoft.com/office/spreadsheetml/2009/9/main" uri="{B025F937-C7B1-47D3-B67F-A62EFF666E3E}">
          <x14:id>{ABA88A4F-6635-496B-9FB0-6C3988761D4F}</x14:id>
        </ext>
      </extLst>
    </cfRule>
    <cfRule type="dataBar" priority="712">
      <dataBar>
        <cfvo type="min"/>
        <cfvo type="max"/>
        <color theme="0" tint="-0.499984740745262"/>
      </dataBar>
      <extLst>
        <ext xmlns:x14="http://schemas.microsoft.com/office/spreadsheetml/2009/9/main" uri="{B025F937-C7B1-47D3-B67F-A62EFF666E3E}">
          <x14:id>{4D20D551-CDA0-4BDE-B4BD-BA6DDE8F6864}</x14:id>
        </ext>
      </extLst>
    </cfRule>
  </conditionalFormatting>
  <conditionalFormatting sqref="H2615:H2636">
    <cfRule type="dataBar" priority="705">
      <dataBar showValue="0">
        <cfvo type="min"/>
        <cfvo type="max"/>
        <color theme="0" tint="-0.34998626667073579"/>
      </dataBar>
      <extLst>
        <ext xmlns:x14="http://schemas.microsoft.com/office/spreadsheetml/2009/9/main" uri="{B025F937-C7B1-47D3-B67F-A62EFF666E3E}">
          <x14:id>{ECD176D7-406D-4E48-A90C-89804985F9AF}</x14:id>
        </ext>
      </extLst>
    </cfRule>
    <cfRule type="dataBar" priority="706">
      <dataBar>
        <cfvo type="min"/>
        <cfvo type="max"/>
        <color theme="0" tint="-0.34998626667073579"/>
      </dataBar>
      <extLst>
        <ext xmlns:x14="http://schemas.microsoft.com/office/spreadsheetml/2009/9/main" uri="{B025F937-C7B1-47D3-B67F-A62EFF666E3E}">
          <x14:id>{19174C9E-468E-44CE-BA51-41C21A98A372}</x14:id>
        </ext>
      </extLst>
    </cfRule>
    <cfRule type="dataBar" priority="707">
      <dataBar showValue="0">
        <cfvo type="min"/>
        <cfvo type="max"/>
        <color rgb="FF638EC6"/>
      </dataBar>
      <extLst>
        <ext xmlns:x14="http://schemas.microsoft.com/office/spreadsheetml/2009/9/main" uri="{B025F937-C7B1-47D3-B67F-A62EFF666E3E}">
          <x14:id>{26408D4E-A492-41D3-A472-279308E159D0}</x14:id>
        </ext>
      </extLst>
    </cfRule>
    <cfRule type="dataBar" priority="708">
      <dataBar>
        <cfvo type="min"/>
        <cfvo type="max"/>
        <color theme="0" tint="-0.499984740745262"/>
      </dataBar>
      <extLst>
        <ext xmlns:x14="http://schemas.microsoft.com/office/spreadsheetml/2009/9/main" uri="{B025F937-C7B1-47D3-B67F-A62EFF666E3E}">
          <x14:id>{6991407E-EE3F-492D-A4D2-C87A65832D2A}</x14:id>
        </ext>
      </extLst>
    </cfRule>
  </conditionalFormatting>
  <conditionalFormatting sqref="H2638:H2653">
    <cfRule type="dataBar" priority="701">
      <dataBar showValue="0">
        <cfvo type="min"/>
        <cfvo type="max"/>
        <color theme="0" tint="-0.34998626667073579"/>
      </dataBar>
      <extLst>
        <ext xmlns:x14="http://schemas.microsoft.com/office/spreadsheetml/2009/9/main" uri="{B025F937-C7B1-47D3-B67F-A62EFF666E3E}">
          <x14:id>{1C87C70D-459B-44A2-98B0-890ED5A23899}</x14:id>
        </ext>
      </extLst>
    </cfRule>
    <cfRule type="dataBar" priority="702">
      <dataBar>
        <cfvo type="min"/>
        <cfvo type="max"/>
        <color theme="0" tint="-0.34998626667073579"/>
      </dataBar>
      <extLst>
        <ext xmlns:x14="http://schemas.microsoft.com/office/spreadsheetml/2009/9/main" uri="{B025F937-C7B1-47D3-B67F-A62EFF666E3E}">
          <x14:id>{0FE4EBBE-38C6-4409-8C18-36F3D0EA9600}</x14:id>
        </ext>
      </extLst>
    </cfRule>
    <cfRule type="dataBar" priority="703">
      <dataBar showValue="0">
        <cfvo type="min"/>
        <cfvo type="max"/>
        <color rgb="FF638EC6"/>
      </dataBar>
      <extLst>
        <ext xmlns:x14="http://schemas.microsoft.com/office/spreadsheetml/2009/9/main" uri="{B025F937-C7B1-47D3-B67F-A62EFF666E3E}">
          <x14:id>{A95B5030-BFD6-47C3-8595-BD7434A4729E}</x14:id>
        </ext>
      </extLst>
    </cfRule>
    <cfRule type="dataBar" priority="704">
      <dataBar>
        <cfvo type="min"/>
        <cfvo type="max"/>
        <color theme="0" tint="-0.499984740745262"/>
      </dataBar>
      <extLst>
        <ext xmlns:x14="http://schemas.microsoft.com/office/spreadsheetml/2009/9/main" uri="{B025F937-C7B1-47D3-B67F-A62EFF666E3E}">
          <x14:id>{9D43643F-97F6-4622-8D10-CE3DCACF58DF}</x14:id>
        </ext>
      </extLst>
    </cfRule>
  </conditionalFormatting>
  <conditionalFormatting sqref="H2655:H2661">
    <cfRule type="dataBar" priority="697">
      <dataBar showValue="0">
        <cfvo type="min"/>
        <cfvo type="max"/>
        <color theme="0" tint="-0.34998626667073579"/>
      </dataBar>
      <extLst>
        <ext xmlns:x14="http://schemas.microsoft.com/office/spreadsheetml/2009/9/main" uri="{B025F937-C7B1-47D3-B67F-A62EFF666E3E}">
          <x14:id>{08296357-367C-44B5-BFAF-983458D2F694}</x14:id>
        </ext>
      </extLst>
    </cfRule>
    <cfRule type="dataBar" priority="698">
      <dataBar>
        <cfvo type="min"/>
        <cfvo type="max"/>
        <color theme="0" tint="-0.34998626667073579"/>
      </dataBar>
      <extLst>
        <ext xmlns:x14="http://schemas.microsoft.com/office/spreadsheetml/2009/9/main" uri="{B025F937-C7B1-47D3-B67F-A62EFF666E3E}">
          <x14:id>{B9D6FBB1-2F4F-4BAD-842E-93ABAF0D7E01}</x14:id>
        </ext>
      </extLst>
    </cfRule>
    <cfRule type="dataBar" priority="699">
      <dataBar showValue="0">
        <cfvo type="min"/>
        <cfvo type="max"/>
        <color rgb="FF638EC6"/>
      </dataBar>
      <extLst>
        <ext xmlns:x14="http://schemas.microsoft.com/office/spreadsheetml/2009/9/main" uri="{B025F937-C7B1-47D3-B67F-A62EFF666E3E}">
          <x14:id>{D5183F0C-3E3A-46B7-A9F4-F0DEE616D77A}</x14:id>
        </ext>
      </extLst>
    </cfRule>
    <cfRule type="dataBar" priority="700">
      <dataBar>
        <cfvo type="min"/>
        <cfvo type="max"/>
        <color theme="0" tint="-0.499984740745262"/>
      </dataBar>
      <extLst>
        <ext xmlns:x14="http://schemas.microsoft.com/office/spreadsheetml/2009/9/main" uri="{B025F937-C7B1-47D3-B67F-A62EFF666E3E}">
          <x14:id>{FE07DF2A-9A8C-405E-9031-99CE9FB40970}</x14:id>
        </ext>
      </extLst>
    </cfRule>
  </conditionalFormatting>
  <conditionalFormatting sqref="H2663:H2674">
    <cfRule type="dataBar" priority="693">
      <dataBar showValue="0">
        <cfvo type="min"/>
        <cfvo type="max"/>
        <color theme="0" tint="-0.34998626667073579"/>
      </dataBar>
      <extLst>
        <ext xmlns:x14="http://schemas.microsoft.com/office/spreadsheetml/2009/9/main" uri="{B025F937-C7B1-47D3-B67F-A62EFF666E3E}">
          <x14:id>{C6199095-C738-458F-8304-C0AC584F19E3}</x14:id>
        </ext>
      </extLst>
    </cfRule>
    <cfRule type="dataBar" priority="694">
      <dataBar>
        <cfvo type="min"/>
        <cfvo type="max"/>
        <color theme="0" tint="-0.34998626667073579"/>
      </dataBar>
      <extLst>
        <ext xmlns:x14="http://schemas.microsoft.com/office/spreadsheetml/2009/9/main" uri="{B025F937-C7B1-47D3-B67F-A62EFF666E3E}">
          <x14:id>{552FD085-DCFA-47E2-B031-E91B55750CCC}</x14:id>
        </ext>
      </extLst>
    </cfRule>
    <cfRule type="dataBar" priority="695">
      <dataBar showValue="0">
        <cfvo type="min"/>
        <cfvo type="max"/>
        <color rgb="FF638EC6"/>
      </dataBar>
      <extLst>
        <ext xmlns:x14="http://schemas.microsoft.com/office/spreadsheetml/2009/9/main" uri="{B025F937-C7B1-47D3-B67F-A62EFF666E3E}">
          <x14:id>{27BE007A-998B-43D9-93F3-21A9BAE25F3A}</x14:id>
        </ext>
      </extLst>
    </cfRule>
    <cfRule type="dataBar" priority="696">
      <dataBar>
        <cfvo type="min"/>
        <cfvo type="max"/>
        <color theme="0" tint="-0.499984740745262"/>
      </dataBar>
      <extLst>
        <ext xmlns:x14="http://schemas.microsoft.com/office/spreadsheetml/2009/9/main" uri="{B025F937-C7B1-47D3-B67F-A62EFF666E3E}">
          <x14:id>{A4FE0B62-70E9-4BDF-B826-9C5EA8FBBFB0}</x14:id>
        </ext>
      </extLst>
    </cfRule>
  </conditionalFormatting>
  <conditionalFormatting sqref="H2676:H2678">
    <cfRule type="dataBar" priority="689">
      <dataBar showValue="0">
        <cfvo type="min"/>
        <cfvo type="max"/>
        <color theme="0" tint="-0.34998626667073579"/>
      </dataBar>
      <extLst>
        <ext xmlns:x14="http://schemas.microsoft.com/office/spreadsheetml/2009/9/main" uri="{B025F937-C7B1-47D3-B67F-A62EFF666E3E}">
          <x14:id>{0A69EA67-0285-4835-8865-66EAA5B48D72}</x14:id>
        </ext>
      </extLst>
    </cfRule>
    <cfRule type="dataBar" priority="690">
      <dataBar>
        <cfvo type="min"/>
        <cfvo type="max"/>
        <color theme="0" tint="-0.34998626667073579"/>
      </dataBar>
      <extLst>
        <ext xmlns:x14="http://schemas.microsoft.com/office/spreadsheetml/2009/9/main" uri="{B025F937-C7B1-47D3-B67F-A62EFF666E3E}">
          <x14:id>{963CD367-A79B-403D-AF6E-044867CF0286}</x14:id>
        </ext>
      </extLst>
    </cfRule>
    <cfRule type="dataBar" priority="691">
      <dataBar showValue="0">
        <cfvo type="min"/>
        <cfvo type="max"/>
        <color rgb="FF638EC6"/>
      </dataBar>
      <extLst>
        <ext xmlns:x14="http://schemas.microsoft.com/office/spreadsheetml/2009/9/main" uri="{B025F937-C7B1-47D3-B67F-A62EFF666E3E}">
          <x14:id>{30E38486-B64B-435E-86DA-CFF85853E5C2}</x14:id>
        </ext>
      </extLst>
    </cfRule>
    <cfRule type="dataBar" priority="692">
      <dataBar>
        <cfvo type="min"/>
        <cfvo type="max"/>
        <color theme="0" tint="-0.499984740745262"/>
      </dataBar>
      <extLst>
        <ext xmlns:x14="http://schemas.microsoft.com/office/spreadsheetml/2009/9/main" uri="{B025F937-C7B1-47D3-B67F-A62EFF666E3E}">
          <x14:id>{62CF072C-4FA4-422B-A190-9F4288D88EC3}</x14:id>
        </ext>
      </extLst>
    </cfRule>
  </conditionalFormatting>
  <conditionalFormatting sqref="K12:K36">
    <cfRule type="dataBar" priority="685">
      <dataBar showValue="0">
        <cfvo type="min"/>
        <cfvo type="max"/>
        <color theme="0" tint="-0.34998626667073579"/>
      </dataBar>
      <extLst>
        <ext xmlns:x14="http://schemas.microsoft.com/office/spreadsheetml/2009/9/main" uri="{B025F937-C7B1-47D3-B67F-A62EFF666E3E}">
          <x14:id>{CC6D8258-7DC5-4CEF-93C4-3400F97C286A}</x14:id>
        </ext>
      </extLst>
    </cfRule>
    <cfRule type="dataBar" priority="686">
      <dataBar>
        <cfvo type="min"/>
        <cfvo type="max"/>
        <color theme="0" tint="-0.34998626667073579"/>
      </dataBar>
      <extLst>
        <ext xmlns:x14="http://schemas.microsoft.com/office/spreadsheetml/2009/9/main" uri="{B025F937-C7B1-47D3-B67F-A62EFF666E3E}">
          <x14:id>{40C40E78-DDAA-47C6-BE0E-EE7308F25EB3}</x14:id>
        </ext>
      </extLst>
    </cfRule>
    <cfRule type="dataBar" priority="687">
      <dataBar showValue="0">
        <cfvo type="min"/>
        <cfvo type="max"/>
        <color rgb="FF638EC6"/>
      </dataBar>
      <extLst>
        <ext xmlns:x14="http://schemas.microsoft.com/office/spreadsheetml/2009/9/main" uri="{B025F937-C7B1-47D3-B67F-A62EFF666E3E}">
          <x14:id>{3C9C8FC9-80C8-4219-9A49-8DEEF2E446CA}</x14:id>
        </ext>
      </extLst>
    </cfRule>
    <cfRule type="dataBar" priority="688">
      <dataBar>
        <cfvo type="min"/>
        <cfvo type="max"/>
        <color theme="0" tint="-0.499984740745262"/>
      </dataBar>
      <extLst>
        <ext xmlns:x14="http://schemas.microsoft.com/office/spreadsheetml/2009/9/main" uri="{B025F937-C7B1-47D3-B67F-A62EFF666E3E}">
          <x14:id>{FE482ABA-8775-4CB7-9961-A58FEA0CDAF7}</x14:id>
        </ext>
      </extLst>
    </cfRule>
  </conditionalFormatting>
  <conditionalFormatting sqref="K38:K42">
    <cfRule type="dataBar" priority="681">
      <dataBar showValue="0">
        <cfvo type="min"/>
        <cfvo type="max"/>
        <color theme="0" tint="-0.34998626667073579"/>
      </dataBar>
      <extLst>
        <ext xmlns:x14="http://schemas.microsoft.com/office/spreadsheetml/2009/9/main" uri="{B025F937-C7B1-47D3-B67F-A62EFF666E3E}">
          <x14:id>{AAFC3564-7A0F-4EFC-AA2B-72B019CE3756}</x14:id>
        </ext>
      </extLst>
    </cfRule>
    <cfRule type="dataBar" priority="682">
      <dataBar>
        <cfvo type="min"/>
        <cfvo type="max"/>
        <color theme="0" tint="-0.34998626667073579"/>
      </dataBar>
      <extLst>
        <ext xmlns:x14="http://schemas.microsoft.com/office/spreadsheetml/2009/9/main" uri="{B025F937-C7B1-47D3-B67F-A62EFF666E3E}">
          <x14:id>{F9AF4874-B83D-472C-867F-EEE57567CE9A}</x14:id>
        </ext>
      </extLst>
    </cfRule>
    <cfRule type="dataBar" priority="683">
      <dataBar showValue="0">
        <cfvo type="min"/>
        <cfvo type="max"/>
        <color rgb="FF638EC6"/>
      </dataBar>
      <extLst>
        <ext xmlns:x14="http://schemas.microsoft.com/office/spreadsheetml/2009/9/main" uri="{B025F937-C7B1-47D3-B67F-A62EFF666E3E}">
          <x14:id>{06A21275-AE13-454A-A88B-2FF1E6376C71}</x14:id>
        </ext>
      </extLst>
    </cfRule>
    <cfRule type="dataBar" priority="684">
      <dataBar>
        <cfvo type="min"/>
        <cfvo type="max"/>
        <color theme="0" tint="-0.499984740745262"/>
      </dataBar>
      <extLst>
        <ext xmlns:x14="http://schemas.microsoft.com/office/spreadsheetml/2009/9/main" uri="{B025F937-C7B1-47D3-B67F-A62EFF666E3E}">
          <x14:id>{0DB5C718-F757-4550-AA4C-00B5FB8B9F4B}</x14:id>
        </ext>
      </extLst>
    </cfRule>
  </conditionalFormatting>
  <conditionalFormatting sqref="K44:K68">
    <cfRule type="dataBar" priority="677">
      <dataBar showValue="0">
        <cfvo type="min"/>
        <cfvo type="max"/>
        <color theme="0" tint="-0.34998626667073579"/>
      </dataBar>
      <extLst>
        <ext xmlns:x14="http://schemas.microsoft.com/office/spreadsheetml/2009/9/main" uri="{B025F937-C7B1-47D3-B67F-A62EFF666E3E}">
          <x14:id>{285B158C-88A4-4EB4-9928-FC3D813B32D7}</x14:id>
        </ext>
      </extLst>
    </cfRule>
    <cfRule type="dataBar" priority="678">
      <dataBar>
        <cfvo type="min"/>
        <cfvo type="max"/>
        <color theme="0" tint="-0.34998626667073579"/>
      </dataBar>
      <extLst>
        <ext xmlns:x14="http://schemas.microsoft.com/office/spreadsheetml/2009/9/main" uri="{B025F937-C7B1-47D3-B67F-A62EFF666E3E}">
          <x14:id>{0E8BB53B-DD17-4B22-95B1-B4FC7380CFCC}</x14:id>
        </ext>
      </extLst>
    </cfRule>
    <cfRule type="dataBar" priority="679">
      <dataBar showValue="0">
        <cfvo type="min"/>
        <cfvo type="max"/>
        <color rgb="FF638EC6"/>
      </dataBar>
      <extLst>
        <ext xmlns:x14="http://schemas.microsoft.com/office/spreadsheetml/2009/9/main" uri="{B025F937-C7B1-47D3-B67F-A62EFF666E3E}">
          <x14:id>{3F029AAE-E140-4CD8-BB75-D3D6D8DA5F73}</x14:id>
        </ext>
      </extLst>
    </cfRule>
    <cfRule type="dataBar" priority="680">
      <dataBar>
        <cfvo type="min"/>
        <cfvo type="max"/>
        <color theme="0" tint="-0.499984740745262"/>
      </dataBar>
      <extLst>
        <ext xmlns:x14="http://schemas.microsoft.com/office/spreadsheetml/2009/9/main" uri="{B025F937-C7B1-47D3-B67F-A62EFF666E3E}">
          <x14:id>{CE5DA617-3D8D-4ADD-8F19-A17E16F332E3}</x14:id>
        </ext>
      </extLst>
    </cfRule>
  </conditionalFormatting>
  <conditionalFormatting sqref="K70:K83">
    <cfRule type="dataBar" priority="673">
      <dataBar showValue="0">
        <cfvo type="min"/>
        <cfvo type="max"/>
        <color theme="0" tint="-0.34998626667073579"/>
      </dataBar>
      <extLst>
        <ext xmlns:x14="http://schemas.microsoft.com/office/spreadsheetml/2009/9/main" uri="{B025F937-C7B1-47D3-B67F-A62EFF666E3E}">
          <x14:id>{1A4D2684-61F9-443A-8426-24736B25ED99}</x14:id>
        </ext>
      </extLst>
    </cfRule>
    <cfRule type="dataBar" priority="674">
      <dataBar>
        <cfvo type="min"/>
        <cfvo type="max"/>
        <color theme="0" tint="-0.34998626667073579"/>
      </dataBar>
      <extLst>
        <ext xmlns:x14="http://schemas.microsoft.com/office/spreadsheetml/2009/9/main" uri="{B025F937-C7B1-47D3-B67F-A62EFF666E3E}">
          <x14:id>{58E70936-C6CA-41C1-A40C-4CF6B8A5F0E2}</x14:id>
        </ext>
      </extLst>
    </cfRule>
    <cfRule type="dataBar" priority="675">
      <dataBar showValue="0">
        <cfvo type="min"/>
        <cfvo type="max"/>
        <color rgb="FF638EC6"/>
      </dataBar>
      <extLst>
        <ext xmlns:x14="http://schemas.microsoft.com/office/spreadsheetml/2009/9/main" uri="{B025F937-C7B1-47D3-B67F-A62EFF666E3E}">
          <x14:id>{1D70DB42-DA27-4DF0-A8EA-7AC988826202}</x14:id>
        </ext>
      </extLst>
    </cfRule>
    <cfRule type="dataBar" priority="676">
      <dataBar>
        <cfvo type="min"/>
        <cfvo type="max"/>
        <color theme="0" tint="-0.499984740745262"/>
      </dataBar>
      <extLst>
        <ext xmlns:x14="http://schemas.microsoft.com/office/spreadsheetml/2009/9/main" uri="{B025F937-C7B1-47D3-B67F-A62EFF666E3E}">
          <x14:id>{667EA99E-18C4-4560-9CCD-7336A305A1D9}</x14:id>
        </ext>
      </extLst>
    </cfRule>
  </conditionalFormatting>
  <conditionalFormatting sqref="K85:K89">
    <cfRule type="dataBar" priority="669">
      <dataBar showValue="0">
        <cfvo type="min"/>
        <cfvo type="max"/>
        <color theme="0" tint="-0.34998626667073579"/>
      </dataBar>
      <extLst>
        <ext xmlns:x14="http://schemas.microsoft.com/office/spreadsheetml/2009/9/main" uri="{B025F937-C7B1-47D3-B67F-A62EFF666E3E}">
          <x14:id>{E35F0A88-2684-41E0-9429-92BE5C933089}</x14:id>
        </ext>
      </extLst>
    </cfRule>
    <cfRule type="dataBar" priority="670">
      <dataBar>
        <cfvo type="min"/>
        <cfvo type="max"/>
        <color theme="0" tint="-0.34998626667073579"/>
      </dataBar>
      <extLst>
        <ext xmlns:x14="http://schemas.microsoft.com/office/spreadsheetml/2009/9/main" uri="{B025F937-C7B1-47D3-B67F-A62EFF666E3E}">
          <x14:id>{DAFB734D-73A2-41DC-83B0-7F8BD792FD92}</x14:id>
        </ext>
      </extLst>
    </cfRule>
    <cfRule type="dataBar" priority="671">
      <dataBar showValue="0">
        <cfvo type="min"/>
        <cfvo type="max"/>
        <color rgb="FF638EC6"/>
      </dataBar>
      <extLst>
        <ext xmlns:x14="http://schemas.microsoft.com/office/spreadsheetml/2009/9/main" uri="{B025F937-C7B1-47D3-B67F-A62EFF666E3E}">
          <x14:id>{83AC6458-1253-4D6B-842B-95D20989D44F}</x14:id>
        </ext>
      </extLst>
    </cfRule>
    <cfRule type="dataBar" priority="672">
      <dataBar>
        <cfvo type="min"/>
        <cfvo type="max"/>
        <color theme="0" tint="-0.499984740745262"/>
      </dataBar>
      <extLst>
        <ext xmlns:x14="http://schemas.microsoft.com/office/spreadsheetml/2009/9/main" uri="{B025F937-C7B1-47D3-B67F-A62EFF666E3E}">
          <x14:id>{9BF2640B-5F08-4D10-827D-F8AE9A9A29F1}</x14:id>
        </ext>
      </extLst>
    </cfRule>
  </conditionalFormatting>
  <conditionalFormatting sqref="K91:K99">
    <cfRule type="dataBar" priority="665">
      <dataBar showValue="0">
        <cfvo type="min"/>
        <cfvo type="max"/>
        <color theme="0" tint="-0.34998626667073579"/>
      </dataBar>
      <extLst>
        <ext xmlns:x14="http://schemas.microsoft.com/office/spreadsheetml/2009/9/main" uri="{B025F937-C7B1-47D3-B67F-A62EFF666E3E}">
          <x14:id>{E0627611-6CAF-41D8-8476-8873D6389F1D}</x14:id>
        </ext>
      </extLst>
    </cfRule>
    <cfRule type="dataBar" priority="666">
      <dataBar>
        <cfvo type="min"/>
        <cfvo type="max"/>
        <color theme="0" tint="-0.34998626667073579"/>
      </dataBar>
      <extLst>
        <ext xmlns:x14="http://schemas.microsoft.com/office/spreadsheetml/2009/9/main" uri="{B025F937-C7B1-47D3-B67F-A62EFF666E3E}">
          <x14:id>{5425E630-306E-4698-A5BE-A3D62A62C51F}</x14:id>
        </ext>
      </extLst>
    </cfRule>
    <cfRule type="dataBar" priority="667">
      <dataBar showValue="0">
        <cfvo type="min"/>
        <cfvo type="max"/>
        <color rgb="FF638EC6"/>
      </dataBar>
      <extLst>
        <ext xmlns:x14="http://schemas.microsoft.com/office/spreadsheetml/2009/9/main" uri="{B025F937-C7B1-47D3-B67F-A62EFF666E3E}">
          <x14:id>{19A4CF2E-46EF-4776-914E-D497D1961071}</x14:id>
        </ext>
      </extLst>
    </cfRule>
    <cfRule type="dataBar" priority="668">
      <dataBar>
        <cfvo type="min"/>
        <cfvo type="max"/>
        <color theme="0" tint="-0.499984740745262"/>
      </dataBar>
      <extLst>
        <ext xmlns:x14="http://schemas.microsoft.com/office/spreadsheetml/2009/9/main" uri="{B025F937-C7B1-47D3-B67F-A62EFF666E3E}">
          <x14:id>{60A4B1E6-0455-4FFE-AEB6-0F964894FCB1}</x14:id>
        </ext>
      </extLst>
    </cfRule>
  </conditionalFormatting>
  <conditionalFormatting sqref="K101:K114">
    <cfRule type="dataBar" priority="661">
      <dataBar showValue="0">
        <cfvo type="min"/>
        <cfvo type="max"/>
        <color theme="0" tint="-0.34998626667073579"/>
      </dataBar>
      <extLst>
        <ext xmlns:x14="http://schemas.microsoft.com/office/spreadsheetml/2009/9/main" uri="{B025F937-C7B1-47D3-B67F-A62EFF666E3E}">
          <x14:id>{9CF994DB-059D-4D18-92D5-C0843AB3C83D}</x14:id>
        </ext>
      </extLst>
    </cfRule>
    <cfRule type="dataBar" priority="662">
      <dataBar>
        <cfvo type="min"/>
        <cfvo type="max"/>
        <color theme="0" tint="-0.34998626667073579"/>
      </dataBar>
      <extLst>
        <ext xmlns:x14="http://schemas.microsoft.com/office/spreadsheetml/2009/9/main" uri="{B025F937-C7B1-47D3-B67F-A62EFF666E3E}">
          <x14:id>{016EC7B0-6DBA-468E-8DC5-8A36EAFBA64C}</x14:id>
        </ext>
      </extLst>
    </cfRule>
    <cfRule type="dataBar" priority="663">
      <dataBar showValue="0">
        <cfvo type="min"/>
        <cfvo type="max"/>
        <color rgb="FF638EC6"/>
      </dataBar>
      <extLst>
        <ext xmlns:x14="http://schemas.microsoft.com/office/spreadsheetml/2009/9/main" uri="{B025F937-C7B1-47D3-B67F-A62EFF666E3E}">
          <x14:id>{073FC635-929A-484A-BA1C-88C944A9ED54}</x14:id>
        </ext>
      </extLst>
    </cfRule>
    <cfRule type="dataBar" priority="664">
      <dataBar>
        <cfvo type="min"/>
        <cfvo type="max"/>
        <color theme="0" tint="-0.499984740745262"/>
      </dataBar>
      <extLst>
        <ext xmlns:x14="http://schemas.microsoft.com/office/spreadsheetml/2009/9/main" uri="{B025F937-C7B1-47D3-B67F-A62EFF666E3E}">
          <x14:id>{6F1AB4C6-3C93-4B27-BB7A-812FA19C1595}</x14:id>
        </ext>
      </extLst>
    </cfRule>
  </conditionalFormatting>
  <conditionalFormatting sqref="K116:K129">
    <cfRule type="dataBar" priority="657">
      <dataBar showValue="0">
        <cfvo type="min"/>
        <cfvo type="max"/>
        <color theme="0" tint="-0.34998626667073579"/>
      </dataBar>
      <extLst>
        <ext xmlns:x14="http://schemas.microsoft.com/office/spreadsheetml/2009/9/main" uri="{B025F937-C7B1-47D3-B67F-A62EFF666E3E}">
          <x14:id>{6183796D-017C-44CA-9A01-AAC33A1BD1EC}</x14:id>
        </ext>
      </extLst>
    </cfRule>
    <cfRule type="dataBar" priority="658">
      <dataBar>
        <cfvo type="min"/>
        <cfvo type="max"/>
        <color theme="0" tint="-0.34998626667073579"/>
      </dataBar>
      <extLst>
        <ext xmlns:x14="http://schemas.microsoft.com/office/spreadsheetml/2009/9/main" uri="{B025F937-C7B1-47D3-B67F-A62EFF666E3E}">
          <x14:id>{8037DA55-6C35-4E98-B1C7-4E11399DBEE0}</x14:id>
        </ext>
      </extLst>
    </cfRule>
    <cfRule type="dataBar" priority="659">
      <dataBar showValue="0">
        <cfvo type="min"/>
        <cfvo type="max"/>
        <color rgb="FF638EC6"/>
      </dataBar>
      <extLst>
        <ext xmlns:x14="http://schemas.microsoft.com/office/spreadsheetml/2009/9/main" uri="{B025F937-C7B1-47D3-B67F-A62EFF666E3E}">
          <x14:id>{34753702-7E13-4D6F-95BC-EE4B5F557988}</x14:id>
        </ext>
      </extLst>
    </cfRule>
    <cfRule type="dataBar" priority="660">
      <dataBar>
        <cfvo type="min"/>
        <cfvo type="max"/>
        <color theme="0" tint="-0.499984740745262"/>
      </dataBar>
      <extLst>
        <ext xmlns:x14="http://schemas.microsoft.com/office/spreadsheetml/2009/9/main" uri="{B025F937-C7B1-47D3-B67F-A62EFF666E3E}">
          <x14:id>{06CFDCE8-ECA5-49A2-BB18-E6FC71ECDA2A}</x14:id>
        </ext>
      </extLst>
    </cfRule>
  </conditionalFormatting>
  <conditionalFormatting sqref="K131:K167">
    <cfRule type="dataBar" priority="653">
      <dataBar showValue="0">
        <cfvo type="min"/>
        <cfvo type="max"/>
        <color theme="0" tint="-0.34998626667073579"/>
      </dataBar>
      <extLst>
        <ext xmlns:x14="http://schemas.microsoft.com/office/spreadsheetml/2009/9/main" uri="{B025F937-C7B1-47D3-B67F-A62EFF666E3E}">
          <x14:id>{C4B28DEC-3A84-49E8-9B33-8F37CC458802}</x14:id>
        </ext>
      </extLst>
    </cfRule>
    <cfRule type="dataBar" priority="654">
      <dataBar>
        <cfvo type="min"/>
        <cfvo type="max"/>
        <color theme="0" tint="-0.34998626667073579"/>
      </dataBar>
      <extLst>
        <ext xmlns:x14="http://schemas.microsoft.com/office/spreadsheetml/2009/9/main" uri="{B025F937-C7B1-47D3-B67F-A62EFF666E3E}">
          <x14:id>{2A771713-68D6-4BFB-B45A-C3F0B7C6FE6C}</x14:id>
        </ext>
      </extLst>
    </cfRule>
    <cfRule type="dataBar" priority="655">
      <dataBar showValue="0">
        <cfvo type="min"/>
        <cfvo type="max"/>
        <color rgb="FF638EC6"/>
      </dataBar>
      <extLst>
        <ext xmlns:x14="http://schemas.microsoft.com/office/spreadsheetml/2009/9/main" uri="{B025F937-C7B1-47D3-B67F-A62EFF666E3E}">
          <x14:id>{2F86AC5A-1C17-4D54-94D0-7F873AF6F369}</x14:id>
        </ext>
      </extLst>
    </cfRule>
    <cfRule type="dataBar" priority="656">
      <dataBar>
        <cfvo type="min"/>
        <cfvo type="max"/>
        <color theme="0" tint="-0.499984740745262"/>
      </dataBar>
      <extLst>
        <ext xmlns:x14="http://schemas.microsoft.com/office/spreadsheetml/2009/9/main" uri="{B025F937-C7B1-47D3-B67F-A62EFF666E3E}">
          <x14:id>{B1D35103-D14D-41A5-9F98-2DB5D20F5B7C}</x14:id>
        </ext>
      </extLst>
    </cfRule>
  </conditionalFormatting>
  <conditionalFormatting sqref="K169:K203">
    <cfRule type="dataBar" priority="649">
      <dataBar showValue="0">
        <cfvo type="min"/>
        <cfvo type="max"/>
        <color theme="0" tint="-0.34998626667073579"/>
      </dataBar>
      <extLst>
        <ext xmlns:x14="http://schemas.microsoft.com/office/spreadsheetml/2009/9/main" uri="{B025F937-C7B1-47D3-B67F-A62EFF666E3E}">
          <x14:id>{DF724CCD-6E96-4BDD-B699-8080183F708D}</x14:id>
        </ext>
      </extLst>
    </cfRule>
    <cfRule type="dataBar" priority="650">
      <dataBar>
        <cfvo type="min"/>
        <cfvo type="max"/>
        <color theme="0" tint="-0.34998626667073579"/>
      </dataBar>
      <extLst>
        <ext xmlns:x14="http://schemas.microsoft.com/office/spreadsheetml/2009/9/main" uri="{B025F937-C7B1-47D3-B67F-A62EFF666E3E}">
          <x14:id>{B99EC7E5-6F95-4353-9FAC-CDA7DFF1AC0D}</x14:id>
        </ext>
      </extLst>
    </cfRule>
    <cfRule type="dataBar" priority="651">
      <dataBar showValue="0">
        <cfvo type="min"/>
        <cfvo type="max"/>
        <color rgb="FF638EC6"/>
      </dataBar>
      <extLst>
        <ext xmlns:x14="http://schemas.microsoft.com/office/spreadsheetml/2009/9/main" uri="{B025F937-C7B1-47D3-B67F-A62EFF666E3E}">
          <x14:id>{76C273AB-6DE0-4F55-9561-97B0DD2A4F01}</x14:id>
        </ext>
      </extLst>
    </cfRule>
    <cfRule type="dataBar" priority="652">
      <dataBar>
        <cfvo type="min"/>
        <cfvo type="max"/>
        <color theme="0" tint="-0.499984740745262"/>
      </dataBar>
      <extLst>
        <ext xmlns:x14="http://schemas.microsoft.com/office/spreadsheetml/2009/9/main" uri="{B025F937-C7B1-47D3-B67F-A62EFF666E3E}">
          <x14:id>{9029EB3B-AB2E-431B-A2E5-22DF41CF43DE}</x14:id>
        </ext>
      </extLst>
    </cfRule>
  </conditionalFormatting>
  <conditionalFormatting sqref="K205:K263">
    <cfRule type="dataBar" priority="645">
      <dataBar showValue="0">
        <cfvo type="min"/>
        <cfvo type="max"/>
        <color theme="0" tint="-0.34998626667073579"/>
      </dataBar>
      <extLst>
        <ext xmlns:x14="http://schemas.microsoft.com/office/spreadsheetml/2009/9/main" uri="{B025F937-C7B1-47D3-B67F-A62EFF666E3E}">
          <x14:id>{8BC516A9-B5CE-4E10-944C-A75BCF52D828}</x14:id>
        </ext>
      </extLst>
    </cfRule>
    <cfRule type="dataBar" priority="646">
      <dataBar>
        <cfvo type="min"/>
        <cfvo type="max"/>
        <color theme="0" tint="-0.34998626667073579"/>
      </dataBar>
      <extLst>
        <ext xmlns:x14="http://schemas.microsoft.com/office/spreadsheetml/2009/9/main" uri="{B025F937-C7B1-47D3-B67F-A62EFF666E3E}">
          <x14:id>{DE6A5485-EC20-4288-B5C6-187A6632CFD0}</x14:id>
        </ext>
      </extLst>
    </cfRule>
    <cfRule type="dataBar" priority="647">
      <dataBar showValue="0">
        <cfvo type="min"/>
        <cfvo type="max"/>
        <color rgb="FF638EC6"/>
      </dataBar>
      <extLst>
        <ext xmlns:x14="http://schemas.microsoft.com/office/spreadsheetml/2009/9/main" uri="{B025F937-C7B1-47D3-B67F-A62EFF666E3E}">
          <x14:id>{E3E01024-9B27-49D0-9C36-15DDCEB1EC82}</x14:id>
        </ext>
      </extLst>
    </cfRule>
    <cfRule type="dataBar" priority="648">
      <dataBar>
        <cfvo type="min"/>
        <cfvo type="max"/>
        <color theme="0" tint="-0.499984740745262"/>
      </dataBar>
      <extLst>
        <ext xmlns:x14="http://schemas.microsoft.com/office/spreadsheetml/2009/9/main" uri="{B025F937-C7B1-47D3-B67F-A62EFF666E3E}">
          <x14:id>{F847B76A-A3C4-4C17-A6C6-26DE1B621AD2}</x14:id>
        </ext>
      </extLst>
    </cfRule>
  </conditionalFormatting>
  <conditionalFormatting sqref="K265">
    <cfRule type="dataBar" priority="641">
      <dataBar showValue="0">
        <cfvo type="min"/>
        <cfvo type="max"/>
        <color theme="0" tint="-0.34998626667073579"/>
      </dataBar>
      <extLst>
        <ext xmlns:x14="http://schemas.microsoft.com/office/spreadsheetml/2009/9/main" uri="{B025F937-C7B1-47D3-B67F-A62EFF666E3E}">
          <x14:id>{6C7C4765-27FE-43E6-8203-7C827F9AD3D3}</x14:id>
        </ext>
      </extLst>
    </cfRule>
    <cfRule type="dataBar" priority="642">
      <dataBar>
        <cfvo type="min"/>
        <cfvo type="max"/>
        <color theme="0" tint="-0.34998626667073579"/>
      </dataBar>
      <extLst>
        <ext xmlns:x14="http://schemas.microsoft.com/office/spreadsheetml/2009/9/main" uri="{B025F937-C7B1-47D3-B67F-A62EFF666E3E}">
          <x14:id>{45ADE2CD-672C-40EA-AE56-3FBE0911EFB9}</x14:id>
        </ext>
      </extLst>
    </cfRule>
    <cfRule type="dataBar" priority="643">
      <dataBar showValue="0">
        <cfvo type="min"/>
        <cfvo type="max"/>
        <color rgb="FF638EC6"/>
      </dataBar>
      <extLst>
        <ext xmlns:x14="http://schemas.microsoft.com/office/spreadsheetml/2009/9/main" uri="{B025F937-C7B1-47D3-B67F-A62EFF666E3E}">
          <x14:id>{EDE0C64D-E921-46B1-84EF-695607AFA247}</x14:id>
        </ext>
      </extLst>
    </cfRule>
    <cfRule type="dataBar" priority="644">
      <dataBar>
        <cfvo type="min"/>
        <cfvo type="max"/>
        <color theme="0" tint="-0.499984740745262"/>
      </dataBar>
      <extLst>
        <ext xmlns:x14="http://schemas.microsoft.com/office/spreadsheetml/2009/9/main" uri="{B025F937-C7B1-47D3-B67F-A62EFF666E3E}">
          <x14:id>{2361EC79-3F0C-4598-BE05-087F075C728E}</x14:id>
        </ext>
      </extLst>
    </cfRule>
  </conditionalFormatting>
  <conditionalFormatting sqref="K267:K270">
    <cfRule type="dataBar" priority="637">
      <dataBar showValue="0">
        <cfvo type="min"/>
        <cfvo type="max"/>
        <color theme="0" tint="-0.34998626667073579"/>
      </dataBar>
      <extLst>
        <ext xmlns:x14="http://schemas.microsoft.com/office/spreadsheetml/2009/9/main" uri="{B025F937-C7B1-47D3-B67F-A62EFF666E3E}">
          <x14:id>{24E3A0A6-0C6C-4078-8D5D-59DBB919C6F7}</x14:id>
        </ext>
      </extLst>
    </cfRule>
    <cfRule type="dataBar" priority="638">
      <dataBar>
        <cfvo type="min"/>
        <cfvo type="max"/>
        <color theme="0" tint="-0.34998626667073579"/>
      </dataBar>
      <extLst>
        <ext xmlns:x14="http://schemas.microsoft.com/office/spreadsheetml/2009/9/main" uri="{B025F937-C7B1-47D3-B67F-A62EFF666E3E}">
          <x14:id>{92762F13-1C66-4E44-A7DF-82D16F0DDB62}</x14:id>
        </ext>
      </extLst>
    </cfRule>
    <cfRule type="dataBar" priority="639">
      <dataBar showValue="0">
        <cfvo type="min"/>
        <cfvo type="max"/>
        <color rgb="FF638EC6"/>
      </dataBar>
      <extLst>
        <ext xmlns:x14="http://schemas.microsoft.com/office/spreadsheetml/2009/9/main" uri="{B025F937-C7B1-47D3-B67F-A62EFF666E3E}">
          <x14:id>{546822F6-0BE2-40BA-968F-2FE6E3648B57}</x14:id>
        </ext>
      </extLst>
    </cfRule>
    <cfRule type="dataBar" priority="640">
      <dataBar>
        <cfvo type="min"/>
        <cfvo type="max"/>
        <color theme="0" tint="-0.499984740745262"/>
      </dataBar>
      <extLst>
        <ext xmlns:x14="http://schemas.microsoft.com/office/spreadsheetml/2009/9/main" uri="{B025F937-C7B1-47D3-B67F-A62EFF666E3E}">
          <x14:id>{453E7CB7-8AE4-48A7-99A3-DDE11CE72FD9}</x14:id>
        </ext>
      </extLst>
    </cfRule>
  </conditionalFormatting>
  <conditionalFormatting sqref="K272:K294">
    <cfRule type="dataBar" priority="633">
      <dataBar showValue="0">
        <cfvo type="min"/>
        <cfvo type="max"/>
        <color theme="0" tint="-0.34998626667073579"/>
      </dataBar>
      <extLst>
        <ext xmlns:x14="http://schemas.microsoft.com/office/spreadsheetml/2009/9/main" uri="{B025F937-C7B1-47D3-B67F-A62EFF666E3E}">
          <x14:id>{4AA1ED02-A567-4ABC-BD51-FBCD9B83CBE4}</x14:id>
        </ext>
      </extLst>
    </cfRule>
    <cfRule type="dataBar" priority="634">
      <dataBar>
        <cfvo type="min"/>
        <cfvo type="max"/>
        <color theme="0" tint="-0.34998626667073579"/>
      </dataBar>
      <extLst>
        <ext xmlns:x14="http://schemas.microsoft.com/office/spreadsheetml/2009/9/main" uri="{B025F937-C7B1-47D3-B67F-A62EFF666E3E}">
          <x14:id>{1A27C228-DE73-42A1-8AA2-D2F0DE1B8FE3}</x14:id>
        </ext>
      </extLst>
    </cfRule>
    <cfRule type="dataBar" priority="635">
      <dataBar showValue="0">
        <cfvo type="min"/>
        <cfvo type="max"/>
        <color rgb="FF638EC6"/>
      </dataBar>
      <extLst>
        <ext xmlns:x14="http://schemas.microsoft.com/office/spreadsheetml/2009/9/main" uri="{B025F937-C7B1-47D3-B67F-A62EFF666E3E}">
          <x14:id>{3D0399DE-E98C-4FE6-9E27-E30572C120AA}</x14:id>
        </ext>
      </extLst>
    </cfRule>
    <cfRule type="dataBar" priority="636">
      <dataBar>
        <cfvo type="min"/>
        <cfvo type="max"/>
        <color theme="0" tint="-0.499984740745262"/>
      </dataBar>
      <extLst>
        <ext xmlns:x14="http://schemas.microsoft.com/office/spreadsheetml/2009/9/main" uri="{B025F937-C7B1-47D3-B67F-A62EFF666E3E}">
          <x14:id>{97448EE8-CE36-4014-8A61-070A2D9DBDC6}</x14:id>
        </ext>
      </extLst>
    </cfRule>
  </conditionalFormatting>
  <conditionalFormatting sqref="K296:K306">
    <cfRule type="dataBar" priority="629">
      <dataBar showValue="0">
        <cfvo type="min"/>
        <cfvo type="max"/>
        <color theme="0" tint="-0.34998626667073579"/>
      </dataBar>
      <extLst>
        <ext xmlns:x14="http://schemas.microsoft.com/office/spreadsheetml/2009/9/main" uri="{B025F937-C7B1-47D3-B67F-A62EFF666E3E}">
          <x14:id>{51C3FFF3-3B00-4448-88BC-79ACC85A678A}</x14:id>
        </ext>
      </extLst>
    </cfRule>
    <cfRule type="dataBar" priority="630">
      <dataBar>
        <cfvo type="min"/>
        <cfvo type="max"/>
        <color theme="0" tint="-0.34998626667073579"/>
      </dataBar>
      <extLst>
        <ext xmlns:x14="http://schemas.microsoft.com/office/spreadsheetml/2009/9/main" uri="{B025F937-C7B1-47D3-B67F-A62EFF666E3E}">
          <x14:id>{A4FBFF45-251D-4910-A035-72B7EECBE704}</x14:id>
        </ext>
      </extLst>
    </cfRule>
    <cfRule type="dataBar" priority="631">
      <dataBar showValue="0">
        <cfvo type="min"/>
        <cfvo type="max"/>
        <color rgb="FF638EC6"/>
      </dataBar>
      <extLst>
        <ext xmlns:x14="http://schemas.microsoft.com/office/spreadsheetml/2009/9/main" uri="{B025F937-C7B1-47D3-B67F-A62EFF666E3E}">
          <x14:id>{5F8AD8BC-0D0A-496E-8228-EE6ABFB0637B}</x14:id>
        </ext>
      </extLst>
    </cfRule>
    <cfRule type="dataBar" priority="632">
      <dataBar>
        <cfvo type="min"/>
        <cfvo type="max"/>
        <color theme="0" tint="-0.499984740745262"/>
      </dataBar>
      <extLst>
        <ext xmlns:x14="http://schemas.microsoft.com/office/spreadsheetml/2009/9/main" uri="{B025F937-C7B1-47D3-B67F-A62EFF666E3E}">
          <x14:id>{2FEBCC8A-CD7F-4B54-8742-F2077436DE7B}</x14:id>
        </ext>
      </extLst>
    </cfRule>
  </conditionalFormatting>
  <conditionalFormatting sqref="K308:K319">
    <cfRule type="dataBar" priority="625">
      <dataBar showValue="0">
        <cfvo type="min"/>
        <cfvo type="max"/>
        <color theme="0" tint="-0.34998626667073579"/>
      </dataBar>
      <extLst>
        <ext xmlns:x14="http://schemas.microsoft.com/office/spreadsheetml/2009/9/main" uri="{B025F937-C7B1-47D3-B67F-A62EFF666E3E}">
          <x14:id>{4D2B6142-B20C-4730-A953-C37835C69D6C}</x14:id>
        </ext>
      </extLst>
    </cfRule>
    <cfRule type="dataBar" priority="626">
      <dataBar>
        <cfvo type="min"/>
        <cfvo type="max"/>
        <color theme="0" tint="-0.34998626667073579"/>
      </dataBar>
      <extLst>
        <ext xmlns:x14="http://schemas.microsoft.com/office/spreadsheetml/2009/9/main" uri="{B025F937-C7B1-47D3-B67F-A62EFF666E3E}">
          <x14:id>{ED7C504D-564E-427C-81FA-77790B493D1C}</x14:id>
        </ext>
      </extLst>
    </cfRule>
    <cfRule type="dataBar" priority="627">
      <dataBar showValue="0">
        <cfvo type="min"/>
        <cfvo type="max"/>
        <color rgb="FF638EC6"/>
      </dataBar>
      <extLst>
        <ext xmlns:x14="http://schemas.microsoft.com/office/spreadsheetml/2009/9/main" uri="{B025F937-C7B1-47D3-B67F-A62EFF666E3E}">
          <x14:id>{A429D788-162A-4B0F-80A0-A8F3C9AC4FF7}</x14:id>
        </ext>
      </extLst>
    </cfRule>
    <cfRule type="dataBar" priority="628">
      <dataBar>
        <cfvo type="min"/>
        <cfvo type="max"/>
        <color theme="0" tint="-0.499984740745262"/>
      </dataBar>
      <extLst>
        <ext xmlns:x14="http://schemas.microsoft.com/office/spreadsheetml/2009/9/main" uri="{B025F937-C7B1-47D3-B67F-A62EFF666E3E}">
          <x14:id>{73284EC5-D235-43A1-A5D4-E666BFD1DFD8}</x14:id>
        </ext>
      </extLst>
    </cfRule>
  </conditionalFormatting>
  <conditionalFormatting sqref="K321:K329">
    <cfRule type="dataBar" priority="621">
      <dataBar showValue="0">
        <cfvo type="min"/>
        <cfvo type="max"/>
        <color theme="0" tint="-0.34998626667073579"/>
      </dataBar>
      <extLst>
        <ext xmlns:x14="http://schemas.microsoft.com/office/spreadsheetml/2009/9/main" uri="{B025F937-C7B1-47D3-B67F-A62EFF666E3E}">
          <x14:id>{BE65AB35-B05B-4AAA-A4E2-07D4E8432C90}</x14:id>
        </ext>
      </extLst>
    </cfRule>
    <cfRule type="dataBar" priority="622">
      <dataBar>
        <cfvo type="min"/>
        <cfvo type="max"/>
        <color theme="0" tint="-0.34998626667073579"/>
      </dataBar>
      <extLst>
        <ext xmlns:x14="http://schemas.microsoft.com/office/spreadsheetml/2009/9/main" uri="{B025F937-C7B1-47D3-B67F-A62EFF666E3E}">
          <x14:id>{6631BAB8-6419-4236-8DD0-AFC03A54B1D3}</x14:id>
        </ext>
      </extLst>
    </cfRule>
    <cfRule type="dataBar" priority="623">
      <dataBar showValue="0">
        <cfvo type="min"/>
        <cfvo type="max"/>
        <color rgb="FF638EC6"/>
      </dataBar>
      <extLst>
        <ext xmlns:x14="http://schemas.microsoft.com/office/spreadsheetml/2009/9/main" uri="{B025F937-C7B1-47D3-B67F-A62EFF666E3E}">
          <x14:id>{CBD2A253-1192-44FF-9CCC-7C8F46619E0F}</x14:id>
        </ext>
      </extLst>
    </cfRule>
    <cfRule type="dataBar" priority="624">
      <dataBar>
        <cfvo type="min"/>
        <cfvo type="max"/>
        <color theme="0" tint="-0.499984740745262"/>
      </dataBar>
      <extLst>
        <ext xmlns:x14="http://schemas.microsoft.com/office/spreadsheetml/2009/9/main" uri="{B025F937-C7B1-47D3-B67F-A62EFF666E3E}">
          <x14:id>{911071B4-8B3A-40D3-B494-C00292F62616}</x14:id>
        </ext>
      </extLst>
    </cfRule>
  </conditionalFormatting>
  <conditionalFormatting sqref="K331:K334">
    <cfRule type="dataBar" priority="617">
      <dataBar showValue="0">
        <cfvo type="min"/>
        <cfvo type="max"/>
        <color theme="0" tint="-0.34998626667073579"/>
      </dataBar>
      <extLst>
        <ext xmlns:x14="http://schemas.microsoft.com/office/spreadsheetml/2009/9/main" uri="{B025F937-C7B1-47D3-B67F-A62EFF666E3E}">
          <x14:id>{876727A2-B551-4E7D-9199-A517FA58EC91}</x14:id>
        </ext>
      </extLst>
    </cfRule>
    <cfRule type="dataBar" priority="618">
      <dataBar>
        <cfvo type="min"/>
        <cfvo type="max"/>
        <color theme="0" tint="-0.34998626667073579"/>
      </dataBar>
      <extLst>
        <ext xmlns:x14="http://schemas.microsoft.com/office/spreadsheetml/2009/9/main" uri="{B025F937-C7B1-47D3-B67F-A62EFF666E3E}">
          <x14:id>{5DC73793-C42D-4D70-AE06-C9297BD62620}</x14:id>
        </ext>
      </extLst>
    </cfRule>
    <cfRule type="dataBar" priority="619">
      <dataBar showValue="0">
        <cfvo type="min"/>
        <cfvo type="max"/>
        <color rgb="FF638EC6"/>
      </dataBar>
      <extLst>
        <ext xmlns:x14="http://schemas.microsoft.com/office/spreadsheetml/2009/9/main" uri="{B025F937-C7B1-47D3-B67F-A62EFF666E3E}">
          <x14:id>{695514E5-5B85-4801-A3E9-3742A1A5337F}</x14:id>
        </ext>
      </extLst>
    </cfRule>
    <cfRule type="dataBar" priority="620">
      <dataBar>
        <cfvo type="min"/>
        <cfvo type="max"/>
        <color theme="0" tint="-0.499984740745262"/>
      </dataBar>
      <extLst>
        <ext xmlns:x14="http://schemas.microsoft.com/office/spreadsheetml/2009/9/main" uri="{B025F937-C7B1-47D3-B67F-A62EFF666E3E}">
          <x14:id>{09EBEAB1-BFA4-4334-8A57-2DCD59B79866}</x14:id>
        </ext>
      </extLst>
    </cfRule>
  </conditionalFormatting>
  <conditionalFormatting sqref="K336:K351">
    <cfRule type="dataBar" priority="613">
      <dataBar showValue="0">
        <cfvo type="min"/>
        <cfvo type="max"/>
        <color theme="0" tint="-0.34998626667073579"/>
      </dataBar>
      <extLst>
        <ext xmlns:x14="http://schemas.microsoft.com/office/spreadsheetml/2009/9/main" uri="{B025F937-C7B1-47D3-B67F-A62EFF666E3E}">
          <x14:id>{56D915D5-66FB-4B31-A41A-DD948BA11D52}</x14:id>
        </ext>
      </extLst>
    </cfRule>
    <cfRule type="dataBar" priority="614">
      <dataBar>
        <cfvo type="min"/>
        <cfvo type="max"/>
        <color theme="0" tint="-0.34998626667073579"/>
      </dataBar>
      <extLst>
        <ext xmlns:x14="http://schemas.microsoft.com/office/spreadsheetml/2009/9/main" uri="{B025F937-C7B1-47D3-B67F-A62EFF666E3E}">
          <x14:id>{C244EED4-5862-40B0-A4B1-538E595BF47C}</x14:id>
        </ext>
      </extLst>
    </cfRule>
    <cfRule type="dataBar" priority="615">
      <dataBar showValue="0">
        <cfvo type="min"/>
        <cfvo type="max"/>
        <color rgb="FF638EC6"/>
      </dataBar>
      <extLst>
        <ext xmlns:x14="http://schemas.microsoft.com/office/spreadsheetml/2009/9/main" uri="{B025F937-C7B1-47D3-B67F-A62EFF666E3E}">
          <x14:id>{BEA72671-BF7A-46ED-83DE-4EA31F996093}</x14:id>
        </ext>
      </extLst>
    </cfRule>
    <cfRule type="dataBar" priority="616">
      <dataBar>
        <cfvo type="min"/>
        <cfvo type="max"/>
        <color theme="0" tint="-0.499984740745262"/>
      </dataBar>
      <extLst>
        <ext xmlns:x14="http://schemas.microsoft.com/office/spreadsheetml/2009/9/main" uri="{B025F937-C7B1-47D3-B67F-A62EFF666E3E}">
          <x14:id>{88265C31-8F3E-4D05-94D4-2E51B38C9000}</x14:id>
        </ext>
      </extLst>
    </cfRule>
  </conditionalFormatting>
  <conditionalFormatting sqref="K353:K367">
    <cfRule type="dataBar" priority="609">
      <dataBar showValue="0">
        <cfvo type="min"/>
        <cfvo type="max"/>
        <color theme="0" tint="-0.34998626667073579"/>
      </dataBar>
      <extLst>
        <ext xmlns:x14="http://schemas.microsoft.com/office/spreadsheetml/2009/9/main" uri="{B025F937-C7B1-47D3-B67F-A62EFF666E3E}">
          <x14:id>{A316E290-89B4-4B8D-87B3-80B562440160}</x14:id>
        </ext>
      </extLst>
    </cfRule>
    <cfRule type="dataBar" priority="610">
      <dataBar>
        <cfvo type="min"/>
        <cfvo type="max"/>
        <color theme="0" tint="-0.34998626667073579"/>
      </dataBar>
      <extLst>
        <ext xmlns:x14="http://schemas.microsoft.com/office/spreadsheetml/2009/9/main" uri="{B025F937-C7B1-47D3-B67F-A62EFF666E3E}">
          <x14:id>{5FEE3A34-E9FF-41A9-AA3E-EDDED473D4C7}</x14:id>
        </ext>
      </extLst>
    </cfRule>
    <cfRule type="dataBar" priority="611">
      <dataBar showValue="0">
        <cfvo type="min"/>
        <cfvo type="max"/>
        <color rgb="FF638EC6"/>
      </dataBar>
      <extLst>
        <ext xmlns:x14="http://schemas.microsoft.com/office/spreadsheetml/2009/9/main" uri="{B025F937-C7B1-47D3-B67F-A62EFF666E3E}">
          <x14:id>{019DC0FC-F37E-48CE-81B3-99665986B847}</x14:id>
        </ext>
      </extLst>
    </cfRule>
    <cfRule type="dataBar" priority="612">
      <dataBar>
        <cfvo type="min"/>
        <cfvo type="max"/>
        <color theme="0" tint="-0.499984740745262"/>
      </dataBar>
      <extLst>
        <ext xmlns:x14="http://schemas.microsoft.com/office/spreadsheetml/2009/9/main" uri="{B025F937-C7B1-47D3-B67F-A62EFF666E3E}">
          <x14:id>{6ABB90AD-315E-460A-9A92-23D20E389CB5}</x14:id>
        </ext>
      </extLst>
    </cfRule>
  </conditionalFormatting>
  <conditionalFormatting sqref="K369:K371">
    <cfRule type="dataBar" priority="605">
      <dataBar showValue="0">
        <cfvo type="min"/>
        <cfvo type="max"/>
        <color theme="0" tint="-0.34998626667073579"/>
      </dataBar>
      <extLst>
        <ext xmlns:x14="http://schemas.microsoft.com/office/spreadsheetml/2009/9/main" uri="{B025F937-C7B1-47D3-B67F-A62EFF666E3E}">
          <x14:id>{0140B081-4D5C-4B01-9DE5-05B54917DEBC}</x14:id>
        </ext>
      </extLst>
    </cfRule>
    <cfRule type="dataBar" priority="606">
      <dataBar>
        <cfvo type="min"/>
        <cfvo type="max"/>
        <color theme="0" tint="-0.34998626667073579"/>
      </dataBar>
      <extLst>
        <ext xmlns:x14="http://schemas.microsoft.com/office/spreadsheetml/2009/9/main" uri="{B025F937-C7B1-47D3-B67F-A62EFF666E3E}">
          <x14:id>{BDE97565-4C3A-4482-92D9-AFB6826DF035}</x14:id>
        </ext>
      </extLst>
    </cfRule>
    <cfRule type="dataBar" priority="607">
      <dataBar showValue="0">
        <cfvo type="min"/>
        <cfvo type="max"/>
        <color rgb="FF638EC6"/>
      </dataBar>
      <extLst>
        <ext xmlns:x14="http://schemas.microsoft.com/office/spreadsheetml/2009/9/main" uri="{B025F937-C7B1-47D3-B67F-A62EFF666E3E}">
          <x14:id>{D3E4FE1D-491F-443A-B5E6-6870E1F8C443}</x14:id>
        </ext>
      </extLst>
    </cfRule>
    <cfRule type="dataBar" priority="608">
      <dataBar>
        <cfvo type="min"/>
        <cfvo type="max"/>
        <color theme="0" tint="-0.499984740745262"/>
      </dataBar>
      <extLst>
        <ext xmlns:x14="http://schemas.microsoft.com/office/spreadsheetml/2009/9/main" uri="{B025F937-C7B1-47D3-B67F-A62EFF666E3E}">
          <x14:id>{6FF48FC2-FC06-4195-8990-216C1A1B5E0F}</x14:id>
        </ext>
      </extLst>
    </cfRule>
  </conditionalFormatting>
  <conditionalFormatting sqref="K373:K374">
    <cfRule type="dataBar" priority="601">
      <dataBar showValue="0">
        <cfvo type="min"/>
        <cfvo type="max"/>
        <color theme="0" tint="-0.34998626667073579"/>
      </dataBar>
      <extLst>
        <ext xmlns:x14="http://schemas.microsoft.com/office/spreadsheetml/2009/9/main" uri="{B025F937-C7B1-47D3-B67F-A62EFF666E3E}">
          <x14:id>{1BB0C294-1600-44CF-AA40-A2D6DF983A39}</x14:id>
        </ext>
      </extLst>
    </cfRule>
    <cfRule type="dataBar" priority="602">
      <dataBar>
        <cfvo type="min"/>
        <cfvo type="max"/>
        <color theme="0" tint="-0.34998626667073579"/>
      </dataBar>
      <extLst>
        <ext xmlns:x14="http://schemas.microsoft.com/office/spreadsheetml/2009/9/main" uri="{B025F937-C7B1-47D3-B67F-A62EFF666E3E}">
          <x14:id>{300F20E5-2AAF-426C-8B19-6EA2F8C1FA62}</x14:id>
        </ext>
      </extLst>
    </cfRule>
    <cfRule type="dataBar" priority="603">
      <dataBar showValue="0">
        <cfvo type="min"/>
        <cfvo type="max"/>
        <color rgb="FF638EC6"/>
      </dataBar>
      <extLst>
        <ext xmlns:x14="http://schemas.microsoft.com/office/spreadsheetml/2009/9/main" uri="{B025F937-C7B1-47D3-B67F-A62EFF666E3E}">
          <x14:id>{24F75ADB-2E95-4995-9CFC-E08657B8AE89}</x14:id>
        </ext>
      </extLst>
    </cfRule>
    <cfRule type="dataBar" priority="604">
      <dataBar>
        <cfvo type="min"/>
        <cfvo type="max"/>
        <color theme="0" tint="-0.499984740745262"/>
      </dataBar>
      <extLst>
        <ext xmlns:x14="http://schemas.microsoft.com/office/spreadsheetml/2009/9/main" uri="{B025F937-C7B1-47D3-B67F-A62EFF666E3E}">
          <x14:id>{13217291-5A91-4EFE-AAD0-CAE5A1FB1268}</x14:id>
        </ext>
      </extLst>
    </cfRule>
  </conditionalFormatting>
  <conditionalFormatting sqref="K376:K379">
    <cfRule type="dataBar" priority="597">
      <dataBar showValue="0">
        <cfvo type="min"/>
        <cfvo type="max"/>
        <color theme="0" tint="-0.34998626667073579"/>
      </dataBar>
      <extLst>
        <ext xmlns:x14="http://schemas.microsoft.com/office/spreadsheetml/2009/9/main" uri="{B025F937-C7B1-47D3-B67F-A62EFF666E3E}">
          <x14:id>{00897A74-5E10-491A-8A23-54834DF5677C}</x14:id>
        </ext>
      </extLst>
    </cfRule>
    <cfRule type="dataBar" priority="598">
      <dataBar>
        <cfvo type="min"/>
        <cfvo type="max"/>
        <color theme="0" tint="-0.34998626667073579"/>
      </dataBar>
      <extLst>
        <ext xmlns:x14="http://schemas.microsoft.com/office/spreadsheetml/2009/9/main" uri="{B025F937-C7B1-47D3-B67F-A62EFF666E3E}">
          <x14:id>{47919EB2-2952-4E9C-A7E0-CF63E8897DAD}</x14:id>
        </ext>
      </extLst>
    </cfRule>
    <cfRule type="dataBar" priority="599">
      <dataBar showValue="0">
        <cfvo type="min"/>
        <cfvo type="max"/>
        <color rgb="FF638EC6"/>
      </dataBar>
      <extLst>
        <ext xmlns:x14="http://schemas.microsoft.com/office/spreadsheetml/2009/9/main" uri="{B025F937-C7B1-47D3-B67F-A62EFF666E3E}">
          <x14:id>{13FB796B-9562-4FE3-BE39-E13DEB1F07D2}</x14:id>
        </ext>
      </extLst>
    </cfRule>
    <cfRule type="dataBar" priority="600">
      <dataBar>
        <cfvo type="min"/>
        <cfvo type="max"/>
        <color theme="0" tint="-0.499984740745262"/>
      </dataBar>
      <extLst>
        <ext xmlns:x14="http://schemas.microsoft.com/office/spreadsheetml/2009/9/main" uri="{B025F937-C7B1-47D3-B67F-A62EFF666E3E}">
          <x14:id>{C2B06D19-ECDD-4454-A245-A887FBB545D7}</x14:id>
        </ext>
      </extLst>
    </cfRule>
  </conditionalFormatting>
  <conditionalFormatting sqref="K381:K382">
    <cfRule type="dataBar" priority="593">
      <dataBar showValue="0">
        <cfvo type="min"/>
        <cfvo type="max"/>
        <color theme="0" tint="-0.34998626667073579"/>
      </dataBar>
      <extLst>
        <ext xmlns:x14="http://schemas.microsoft.com/office/spreadsheetml/2009/9/main" uri="{B025F937-C7B1-47D3-B67F-A62EFF666E3E}">
          <x14:id>{3E30432A-5F69-48EA-9461-7D7309CE3D42}</x14:id>
        </ext>
      </extLst>
    </cfRule>
    <cfRule type="dataBar" priority="594">
      <dataBar>
        <cfvo type="min"/>
        <cfvo type="max"/>
        <color theme="0" tint="-0.34998626667073579"/>
      </dataBar>
      <extLst>
        <ext xmlns:x14="http://schemas.microsoft.com/office/spreadsheetml/2009/9/main" uri="{B025F937-C7B1-47D3-B67F-A62EFF666E3E}">
          <x14:id>{5DAAC837-78C4-4DD3-926A-0D80FD885CD8}</x14:id>
        </ext>
      </extLst>
    </cfRule>
    <cfRule type="dataBar" priority="595">
      <dataBar showValue="0">
        <cfvo type="min"/>
        <cfvo type="max"/>
        <color rgb="FF638EC6"/>
      </dataBar>
      <extLst>
        <ext xmlns:x14="http://schemas.microsoft.com/office/spreadsheetml/2009/9/main" uri="{B025F937-C7B1-47D3-B67F-A62EFF666E3E}">
          <x14:id>{08E14437-7B7E-4613-B62B-2AD5BCAA25C9}</x14:id>
        </ext>
      </extLst>
    </cfRule>
    <cfRule type="dataBar" priority="596">
      <dataBar>
        <cfvo type="min"/>
        <cfvo type="max"/>
        <color theme="0" tint="-0.499984740745262"/>
      </dataBar>
      <extLst>
        <ext xmlns:x14="http://schemas.microsoft.com/office/spreadsheetml/2009/9/main" uri="{B025F937-C7B1-47D3-B67F-A62EFF666E3E}">
          <x14:id>{C7471671-2378-45CC-AA7A-C62C9045AF69}</x14:id>
        </ext>
      </extLst>
    </cfRule>
  </conditionalFormatting>
  <conditionalFormatting sqref="K384:K388">
    <cfRule type="dataBar" priority="589">
      <dataBar showValue="0">
        <cfvo type="min"/>
        <cfvo type="max"/>
        <color theme="0" tint="-0.34998626667073579"/>
      </dataBar>
      <extLst>
        <ext xmlns:x14="http://schemas.microsoft.com/office/spreadsheetml/2009/9/main" uri="{B025F937-C7B1-47D3-B67F-A62EFF666E3E}">
          <x14:id>{DB94BE93-8878-4198-A128-1062F2B279F0}</x14:id>
        </ext>
      </extLst>
    </cfRule>
    <cfRule type="dataBar" priority="590">
      <dataBar>
        <cfvo type="min"/>
        <cfvo type="max"/>
        <color theme="0" tint="-0.34998626667073579"/>
      </dataBar>
      <extLst>
        <ext xmlns:x14="http://schemas.microsoft.com/office/spreadsheetml/2009/9/main" uri="{B025F937-C7B1-47D3-B67F-A62EFF666E3E}">
          <x14:id>{A2F6A8DA-5275-41B8-9673-602C58498D7B}</x14:id>
        </ext>
      </extLst>
    </cfRule>
    <cfRule type="dataBar" priority="591">
      <dataBar showValue="0">
        <cfvo type="min"/>
        <cfvo type="max"/>
        <color rgb="FF638EC6"/>
      </dataBar>
      <extLst>
        <ext xmlns:x14="http://schemas.microsoft.com/office/spreadsheetml/2009/9/main" uri="{B025F937-C7B1-47D3-B67F-A62EFF666E3E}">
          <x14:id>{86F8D2F6-3F04-4A24-A482-402DE1E71464}</x14:id>
        </ext>
      </extLst>
    </cfRule>
    <cfRule type="dataBar" priority="592">
      <dataBar>
        <cfvo type="min"/>
        <cfvo type="max"/>
        <color theme="0" tint="-0.499984740745262"/>
      </dataBar>
      <extLst>
        <ext xmlns:x14="http://schemas.microsoft.com/office/spreadsheetml/2009/9/main" uri="{B025F937-C7B1-47D3-B67F-A62EFF666E3E}">
          <x14:id>{43A9E4B1-859A-486A-B200-81E7927FAC6E}</x14:id>
        </ext>
      </extLst>
    </cfRule>
  </conditionalFormatting>
  <conditionalFormatting sqref="K390:K397">
    <cfRule type="dataBar" priority="585">
      <dataBar showValue="0">
        <cfvo type="min"/>
        <cfvo type="max"/>
        <color theme="0" tint="-0.34998626667073579"/>
      </dataBar>
      <extLst>
        <ext xmlns:x14="http://schemas.microsoft.com/office/spreadsheetml/2009/9/main" uri="{B025F937-C7B1-47D3-B67F-A62EFF666E3E}">
          <x14:id>{827BC567-1839-46AE-9271-E5F2CEBDF44F}</x14:id>
        </ext>
      </extLst>
    </cfRule>
    <cfRule type="dataBar" priority="586">
      <dataBar>
        <cfvo type="min"/>
        <cfvo type="max"/>
        <color theme="0" tint="-0.34998626667073579"/>
      </dataBar>
      <extLst>
        <ext xmlns:x14="http://schemas.microsoft.com/office/spreadsheetml/2009/9/main" uri="{B025F937-C7B1-47D3-B67F-A62EFF666E3E}">
          <x14:id>{FD8F3402-95F4-44FA-932B-C03315B6326A}</x14:id>
        </ext>
      </extLst>
    </cfRule>
    <cfRule type="dataBar" priority="587">
      <dataBar showValue="0">
        <cfvo type="min"/>
        <cfvo type="max"/>
        <color rgb="FF638EC6"/>
      </dataBar>
      <extLst>
        <ext xmlns:x14="http://schemas.microsoft.com/office/spreadsheetml/2009/9/main" uri="{B025F937-C7B1-47D3-B67F-A62EFF666E3E}">
          <x14:id>{7B846860-8A3D-4939-A661-D26E50147C6D}</x14:id>
        </ext>
      </extLst>
    </cfRule>
    <cfRule type="dataBar" priority="588">
      <dataBar>
        <cfvo type="min"/>
        <cfvo type="max"/>
        <color theme="0" tint="-0.499984740745262"/>
      </dataBar>
      <extLst>
        <ext xmlns:x14="http://schemas.microsoft.com/office/spreadsheetml/2009/9/main" uri="{B025F937-C7B1-47D3-B67F-A62EFF666E3E}">
          <x14:id>{0B49CC5F-38E7-4C94-A878-C6AB42D75917}</x14:id>
        </ext>
      </extLst>
    </cfRule>
  </conditionalFormatting>
  <conditionalFormatting sqref="K399:K402">
    <cfRule type="dataBar" priority="581">
      <dataBar showValue="0">
        <cfvo type="min"/>
        <cfvo type="max"/>
        <color theme="0" tint="-0.34998626667073579"/>
      </dataBar>
      <extLst>
        <ext xmlns:x14="http://schemas.microsoft.com/office/spreadsheetml/2009/9/main" uri="{B025F937-C7B1-47D3-B67F-A62EFF666E3E}">
          <x14:id>{5B388D55-C339-4C4A-9F58-FE9D8BA90E11}</x14:id>
        </ext>
      </extLst>
    </cfRule>
    <cfRule type="dataBar" priority="582">
      <dataBar>
        <cfvo type="min"/>
        <cfvo type="max"/>
        <color theme="0" tint="-0.34998626667073579"/>
      </dataBar>
      <extLst>
        <ext xmlns:x14="http://schemas.microsoft.com/office/spreadsheetml/2009/9/main" uri="{B025F937-C7B1-47D3-B67F-A62EFF666E3E}">
          <x14:id>{61E61B40-8A07-4DB6-84E7-CC920A9BB673}</x14:id>
        </ext>
      </extLst>
    </cfRule>
    <cfRule type="dataBar" priority="583">
      <dataBar showValue="0">
        <cfvo type="min"/>
        <cfvo type="max"/>
        <color rgb="FF638EC6"/>
      </dataBar>
      <extLst>
        <ext xmlns:x14="http://schemas.microsoft.com/office/spreadsheetml/2009/9/main" uri="{B025F937-C7B1-47D3-B67F-A62EFF666E3E}">
          <x14:id>{C55177BB-DC5B-449A-AD1C-C1CF8776F7A4}</x14:id>
        </ext>
      </extLst>
    </cfRule>
    <cfRule type="dataBar" priority="584">
      <dataBar>
        <cfvo type="min"/>
        <cfvo type="max"/>
        <color theme="0" tint="-0.499984740745262"/>
      </dataBar>
      <extLst>
        <ext xmlns:x14="http://schemas.microsoft.com/office/spreadsheetml/2009/9/main" uri="{B025F937-C7B1-47D3-B67F-A62EFF666E3E}">
          <x14:id>{C9D8B6A4-BB5D-49B3-A7AF-B202899BCB50}</x14:id>
        </ext>
      </extLst>
    </cfRule>
  </conditionalFormatting>
  <conditionalFormatting sqref="K404:K425">
    <cfRule type="dataBar" priority="577">
      <dataBar showValue="0">
        <cfvo type="min"/>
        <cfvo type="max"/>
        <color theme="0" tint="-0.34998626667073579"/>
      </dataBar>
      <extLst>
        <ext xmlns:x14="http://schemas.microsoft.com/office/spreadsheetml/2009/9/main" uri="{B025F937-C7B1-47D3-B67F-A62EFF666E3E}">
          <x14:id>{E4BC5E3D-FA96-409D-B1CB-46B47272EC81}</x14:id>
        </ext>
      </extLst>
    </cfRule>
    <cfRule type="dataBar" priority="578">
      <dataBar>
        <cfvo type="min"/>
        <cfvo type="max"/>
        <color theme="0" tint="-0.34998626667073579"/>
      </dataBar>
      <extLst>
        <ext xmlns:x14="http://schemas.microsoft.com/office/spreadsheetml/2009/9/main" uri="{B025F937-C7B1-47D3-B67F-A62EFF666E3E}">
          <x14:id>{004BB2A9-668E-44EE-B433-E1664761523C}</x14:id>
        </ext>
      </extLst>
    </cfRule>
    <cfRule type="dataBar" priority="579">
      <dataBar showValue="0">
        <cfvo type="min"/>
        <cfvo type="max"/>
        <color rgb="FF638EC6"/>
      </dataBar>
      <extLst>
        <ext xmlns:x14="http://schemas.microsoft.com/office/spreadsheetml/2009/9/main" uri="{B025F937-C7B1-47D3-B67F-A62EFF666E3E}">
          <x14:id>{4CD988A4-02C1-44D3-B026-6D923E751051}</x14:id>
        </ext>
      </extLst>
    </cfRule>
    <cfRule type="dataBar" priority="580">
      <dataBar>
        <cfvo type="min"/>
        <cfvo type="max"/>
        <color theme="0" tint="-0.499984740745262"/>
      </dataBar>
      <extLst>
        <ext xmlns:x14="http://schemas.microsoft.com/office/spreadsheetml/2009/9/main" uri="{B025F937-C7B1-47D3-B67F-A62EFF666E3E}">
          <x14:id>{66DB49B0-E889-4218-B0DF-80B5E587BC94}</x14:id>
        </ext>
      </extLst>
    </cfRule>
  </conditionalFormatting>
  <conditionalFormatting sqref="K427:K460">
    <cfRule type="dataBar" priority="573">
      <dataBar showValue="0">
        <cfvo type="min"/>
        <cfvo type="max"/>
        <color theme="0" tint="-0.34998626667073579"/>
      </dataBar>
      <extLst>
        <ext xmlns:x14="http://schemas.microsoft.com/office/spreadsheetml/2009/9/main" uri="{B025F937-C7B1-47D3-B67F-A62EFF666E3E}">
          <x14:id>{FA90124A-2C5B-41EE-AEE4-4D80DD270BA7}</x14:id>
        </ext>
      </extLst>
    </cfRule>
    <cfRule type="dataBar" priority="574">
      <dataBar>
        <cfvo type="min"/>
        <cfvo type="max"/>
        <color theme="0" tint="-0.34998626667073579"/>
      </dataBar>
      <extLst>
        <ext xmlns:x14="http://schemas.microsoft.com/office/spreadsheetml/2009/9/main" uri="{B025F937-C7B1-47D3-B67F-A62EFF666E3E}">
          <x14:id>{27E638CB-2928-490D-A118-C029676410E2}</x14:id>
        </ext>
      </extLst>
    </cfRule>
    <cfRule type="dataBar" priority="575">
      <dataBar showValue="0">
        <cfvo type="min"/>
        <cfvo type="max"/>
        <color rgb="FF638EC6"/>
      </dataBar>
      <extLst>
        <ext xmlns:x14="http://schemas.microsoft.com/office/spreadsheetml/2009/9/main" uri="{B025F937-C7B1-47D3-B67F-A62EFF666E3E}">
          <x14:id>{24622EE5-0902-492B-AEF9-DCF02DB1CAAB}</x14:id>
        </ext>
      </extLst>
    </cfRule>
    <cfRule type="dataBar" priority="576">
      <dataBar>
        <cfvo type="min"/>
        <cfvo type="max"/>
        <color theme="0" tint="-0.499984740745262"/>
      </dataBar>
      <extLst>
        <ext xmlns:x14="http://schemas.microsoft.com/office/spreadsheetml/2009/9/main" uri="{B025F937-C7B1-47D3-B67F-A62EFF666E3E}">
          <x14:id>{19FE9E01-E03B-4A62-9195-598A86652331}</x14:id>
        </ext>
      </extLst>
    </cfRule>
  </conditionalFormatting>
  <conditionalFormatting sqref="K462:K466">
    <cfRule type="dataBar" priority="569">
      <dataBar showValue="0">
        <cfvo type="min"/>
        <cfvo type="max"/>
        <color theme="0" tint="-0.34998626667073579"/>
      </dataBar>
      <extLst>
        <ext xmlns:x14="http://schemas.microsoft.com/office/spreadsheetml/2009/9/main" uri="{B025F937-C7B1-47D3-B67F-A62EFF666E3E}">
          <x14:id>{CED966B6-816E-4ED7-A8FA-D23F8A302AD5}</x14:id>
        </ext>
      </extLst>
    </cfRule>
    <cfRule type="dataBar" priority="570">
      <dataBar>
        <cfvo type="min"/>
        <cfvo type="max"/>
        <color theme="0" tint="-0.34998626667073579"/>
      </dataBar>
      <extLst>
        <ext xmlns:x14="http://schemas.microsoft.com/office/spreadsheetml/2009/9/main" uri="{B025F937-C7B1-47D3-B67F-A62EFF666E3E}">
          <x14:id>{A83A1E4C-EFB4-4CE1-820A-196152E5FE9E}</x14:id>
        </ext>
      </extLst>
    </cfRule>
    <cfRule type="dataBar" priority="571">
      <dataBar showValue="0">
        <cfvo type="min"/>
        <cfvo type="max"/>
        <color rgb="FF638EC6"/>
      </dataBar>
      <extLst>
        <ext xmlns:x14="http://schemas.microsoft.com/office/spreadsheetml/2009/9/main" uri="{B025F937-C7B1-47D3-B67F-A62EFF666E3E}">
          <x14:id>{1B05964E-438B-4818-98C3-0D4C97D1487D}</x14:id>
        </ext>
      </extLst>
    </cfRule>
    <cfRule type="dataBar" priority="572">
      <dataBar>
        <cfvo type="min"/>
        <cfvo type="max"/>
        <color theme="0" tint="-0.499984740745262"/>
      </dataBar>
      <extLst>
        <ext xmlns:x14="http://schemas.microsoft.com/office/spreadsheetml/2009/9/main" uri="{B025F937-C7B1-47D3-B67F-A62EFF666E3E}">
          <x14:id>{563C1655-9EB6-4A16-A515-2A4D97026563}</x14:id>
        </ext>
      </extLst>
    </cfRule>
  </conditionalFormatting>
  <conditionalFormatting sqref="K468:K479">
    <cfRule type="dataBar" priority="565">
      <dataBar showValue="0">
        <cfvo type="min"/>
        <cfvo type="max"/>
        <color theme="0" tint="-0.34998626667073579"/>
      </dataBar>
      <extLst>
        <ext xmlns:x14="http://schemas.microsoft.com/office/spreadsheetml/2009/9/main" uri="{B025F937-C7B1-47D3-B67F-A62EFF666E3E}">
          <x14:id>{719C2FF8-704E-4026-8DC2-F4AA86BB4B4F}</x14:id>
        </ext>
      </extLst>
    </cfRule>
    <cfRule type="dataBar" priority="566">
      <dataBar>
        <cfvo type="min"/>
        <cfvo type="max"/>
        <color theme="0" tint="-0.34998626667073579"/>
      </dataBar>
      <extLst>
        <ext xmlns:x14="http://schemas.microsoft.com/office/spreadsheetml/2009/9/main" uri="{B025F937-C7B1-47D3-B67F-A62EFF666E3E}">
          <x14:id>{323C8FEF-82F9-4112-BFD5-052FB65FEDE1}</x14:id>
        </ext>
      </extLst>
    </cfRule>
    <cfRule type="dataBar" priority="567">
      <dataBar showValue="0">
        <cfvo type="min"/>
        <cfvo type="max"/>
        <color rgb="FF638EC6"/>
      </dataBar>
      <extLst>
        <ext xmlns:x14="http://schemas.microsoft.com/office/spreadsheetml/2009/9/main" uri="{B025F937-C7B1-47D3-B67F-A62EFF666E3E}">
          <x14:id>{48CE9F50-2085-489D-9C70-E92CA5DB2921}</x14:id>
        </ext>
      </extLst>
    </cfRule>
    <cfRule type="dataBar" priority="568">
      <dataBar>
        <cfvo type="min"/>
        <cfvo type="max"/>
        <color theme="0" tint="-0.499984740745262"/>
      </dataBar>
      <extLst>
        <ext xmlns:x14="http://schemas.microsoft.com/office/spreadsheetml/2009/9/main" uri="{B025F937-C7B1-47D3-B67F-A62EFF666E3E}">
          <x14:id>{FD401B1B-9FA9-45BC-8B92-5BB8F252E8BA}</x14:id>
        </ext>
      </extLst>
    </cfRule>
  </conditionalFormatting>
  <conditionalFormatting sqref="K481:K496">
    <cfRule type="dataBar" priority="561">
      <dataBar showValue="0">
        <cfvo type="min"/>
        <cfvo type="max"/>
        <color theme="0" tint="-0.34998626667073579"/>
      </dataBar>
      <extLst>
        <ext xmlns:x14="http://schemas.microsoft.com/office/spreadsheetml/2009/9/main" uri="{B025F937-C7B1-47D3-B67F-A62EFF666E3E}">
          <x14:id>{531CBFE2-8501-4C7B-9137-1FD3487D37C8}</x14:id>
        </ext>
      </extLst>
    </cfRule>
    <cfRule type="dataBar" priority="562">
      <dataBar>
        <cfvo type="min"/>
        <cfvo type="max"/>
        <color theme="0" tint="-0.34998626667073579"/>
      </dataBar>
      <extLst>
        <ext xmlns:x14="http://schemas.microsoft.com/office/spreadsheetml/2009/9/main" uri="{B025F937-C7B1-47D3-B67F-A62EFF666E3E}">
          <x14:id>{634F6E94-5A21-4F34-A7CB-ED85F26C4021}</x14:id>
        </ext>
      </extLst>
    </cfRule>
    <cfRule type="dataBar" priority="563">
      <dataBar showValue="0">
        <cfvo type="min"/>
        <cfvo type="max"/>
        <color rgb="FF638EC6"/>
      </dataBar>
      <extLst>
        <ext xmlns:x14="http://schemas.microsoft.com/office/spreadsheetml/2009/9/main" uri="{B025F937-C7B1-47D3-B67F-A62EFF666E3E}">
          <x14:id>{C969D9E8-4F31-48D0-B250-530E0C0942D8}</x14:id>
        </ext>
      </extLst>
    </cfRule>
    <cfRule type="dataBar" priority="564">
      <dataBar>
        <cfvo type="min"/>
        <cfvo type="max"/>
        <color theme="0" tint="-0.499984740745262"/>
      </dataBar>
      <extLst>
        <ext xmlns:x14="http://schemas.microsoft.com/office/spreadsheetml/2009/9/main" uri="{B025F937-C7B1-47D3-B67F-A62EFF666E3E}">
          <x14:id>{F0480169-94ED-4183-A9B0-112F65D03E54}</x14:id>
        </ext>
      </extLst>
    </cfRule>
  </conditionalFormatting>
  <conditionalFormatting sqref="K498:K507">
    <cfRule type="dataBar" priority="557">
      <dataBar showValue="0">
        <cfvo type="min"/>
        <cfvo type="max"/>
        <color theme="0" tint="-0.34998626667073579"/>
      </dataBar>
      <extLst>
        <ext xmlns:x14="http://schemas.microsoft.com/office/spreadsheetml/2009/9/main" uri="{B025F937-C7B1-47D3-B67F-A62EFF666E3E}">
          <x14:id>{B93D2324-9835-4235-8CB1-9811263E32F2}</x14:id>
        </ext>
      </extLst>
    </cfRule>
    <cfRule type="dataBar" priority="558">
      <dataBar>
        <cfvo type="min"/>
        <cfvo type="max"/>
        <color theme="0" tint="-0.34998626667073579"/>
      </dataBar>
      <extLst>
        <ext xmlns:x14="http://schemas.microsoft.com/office/spreadsheetml/2009/9/main" uri="{B025F937-C7B1-47D3-B67F-A62EFF666E3E}">
          <x14:id>{89B00A0B-5575-4507-A7AB-FC708BB88338}</x14:id>
        </ext>
      </extLst>
    </cfRule>
    <cfRule type="dataBar" priority="559">
      <dataBar showValue="0">
        <cfvo type="min"/>
        <cfvo type="max"/>
        <color rgb="FF638EC6"/>
      </dataBar>
      <extLst>
        <ext xmlns:x14="http://schemas.microsoft.com/office/spreadsheetml/2009/9/main" uri="{B025F937-C7B1-47D3-B67F-A62EFF666E3E}">
          <x14:id>{C19BEDD5-3F83-4CF2-BC86-8C59A3032968}</x14:id>
        </ext>
      </extLst>
    </cfRule>
    <cfRule type="dataBar" priority="560">
      <dataBar>
        <cfvo type="min"/>
        <cfvo type="max"/>
        <color theme="0" tint="-0.499984740745262"/>
      </dataBar>
      <extLst>
        <ext xmlns:x14="http://schemas.microsoft.com/office/spreadsheetml/2009/9/main" uri="{B025F937-C7B1-47D3-B67F-A62EFF666E3E}">
          <x14:id>{59BC060F-6541-4FA3-AC05-5151E4C3E70C}</x14:id>
        </ext>
      </extLst>
    </cfRule>
  </conditionalFormatting>
  <conditionalFormatting sqref="K509:K529">
    <cfRule type="dataBar" priority="553">
      <dataBar showValue="0">
        <cfvo type="min"/>
        <cfvo type="max"/>
        <color theme="0" tint="-0.34998626667073579"/>
      </dataBar>
      <extLst>
        <ext xmlns:x14="http://schemas.microsoft.com/office/spreadsheetml/2009/9/main" uri="{B025F937-C7B1-47D3-B67F-A62EFF666E3E}">
          <x14:id>{A9EA501B-E859-4729-B83F-FE81B2ED4712}</x14:id>
        </ext>
      </extLst>
    </cfRule>
    <cfRule type="dataBar" priority="554">
      <dataBar>
        <cfvo type="min"/>
        <cfvo type="max"/>
        <color theme="0" tint="-0.34998626667073579"/>
      </dataBar>
      <extLst>
        <ext xmlns:x14="http://schemas.microsoft.com/office/spreadsheetml/2009/9/main" uri="{B025F937-C7B1-47D3-B67F-A62EFF666E3E}">
          <x14:id>{248562F2-41F7-49BD-B013-D0495AA08BCC}</x14:id>
        </ext>
      </extLst>
    </cfRule>
    <cfRule type="dataBar" priority="555">
      <dataBar showValue="0">
        <cfvo type="min"/>
        <cfvo type="max"/>
        <color rgb="FF638EC6"/>
      </dataBar>
      <extLst>
        <ext xmlns:x14="http://schemas.microsoft.com/office/spreadsheetml/2009/9/main" uri="{B025F937-C7B1-47D3-B67F-A62EFF666E3E}">
          <x14:id>{A650CE1D-AF45-494A-B20C-2EA2F03D6F5E}</x14:id>
        </ext>
      </extLst>
    </cfRule>
    <cfRule type="dataBar" priority="556">
      <dataBar>
        <cfvo type="min"/>
        <cfvo type="max"/>
        <color theme="0" tint="-0.499984740745262"/>
      </dataBar>
      <extLst>
        <ext xmlns:x14="http://schemas.microsoft.com/office/spreadsheetml/2009/9/main" uri="{B025F937-C7B1-47D3-B67F-A62EFF666E3E}">
          <x14:id>{5AC3522A-E580-4F3D-9265-2F941B4A41E8}</x14:id>
        </ext>
      </extLst>
    </cfRule>
  </conditionalFormatting>
  <conditionalFormatting sqref="K531:K532">
    <cfRule type="dataBar" priority="549">
      <dataBar showValue="0">
        <cfvo type="min"/>
        <cfvo type="max"/>
        <color theme="0" tint="-0.34998626667073579"/>
      </dataBar>
      <extLst>
        <ext xmlns:x14="http://schemas.microsoft.com/office/spreadsheetml/2009/9/main" uri="{B025F937-C7B1-47D3-B67F-A62EFF666E3E}">
          <x14:id>{FE3F1690-96A6-4989-8743-B49F5F582CA3}</x14:id>
        </ext>
      </extLst>
    </cfRule>
    <cfRule type="dataBar" priority="550">
      <dataBar>
        <cfvo type="min"/>
        <cfvo type="max"/>
        <color theme="0" tint="-0.34998626667073579"/>
      </dataBar>
      <extLst>
        <ext xmlns:x14="http://schemas.microsoft.com/office/spreadsheetml/2009/9/main" uri="{B025F937-C7B1-47D3-B67F-A62EFF666E3E}">
          <x14:id>{81B9FFAD-DEE1-4637-8E11-D894B1C0944A}</x14:id>
        </ext>
      </extLst>
    </cfRule>
    <cfRule type="dataBar" priority="551">
      <dataBar showValue="0">
        <cfvo type="min"/>
        <cfvo type="max"/>
        <color rgb="FF638EC6"/>
      </dataBar>
      <extLst>
        <ext xmlns:x14="http://schemas.microsoft.com/office/spreadsheetml/2009/9/main" uri="{B025F937-C7B1-47D3-B67F-A62EFF666E3E}">
          <x14:id>{03DC4B87-4B6D-48DF-A09A-43E6BC7AF29C}</x14:id>
        </ext>
      </extLst>
    </cfRule>
    <cfRule type="dataBar" priority="552">
      <dataBar>
        <cfvo type="min"/>
        <cfvo type="max"/>
        <color theme="0" tint="-0.499984740745262"/>
      </dataBar>
      <extLst>
        <ext xmlns:x14="http://schemas.microsoft.com/office/spreadsheetml/2009/9/main" uri="{B025F937-C7B1-47D3-B67F-A62EFF666E3E}">
          <x14:id>{4BC62155-3841-4B9B-8D53-52C0D701FD43}</x14:id>
        </ext>
      </extLst>
    </cfRule>
  </conditionalFormatting>
  <conditionalFormatting sqref="K534:K536">
    <cfRule type="dataBar" priority="545">
      <dataBar showValue="0">
        <cfvo type="min"/>
        <cfvo type="max"/>
        <color theme="0" tint="-0.34998626667073579"/>
      </dataBar>
      <extLst>
        <ext xmlns:x14="http://schemas.microsoft.com/office/spreadsheetml/2009/9/main" uri="{B025F937-C7B1-47D3-B67F-A62EFF666E3E}">
          <x14:id>{4C8A1275-45BA-41E1-A435-A01DA921B27F}</x14:id>
        </ext>
      </extLst>
    </cfRule>
    <cfRule type="dataBar" priority="546">
      <dataBar>
        <cfvo type="min"/>
        <cfvo type="max"/>
        <color theme="0" tint="-0.34998626667073579"/>
      </dataBar>
      <extLst>
        <ext xmlns:x14="http://schemas.microsoft.com/office/spreadsheetml/2009/9/main" uri="{B025F937-C7B1-47D3-B67F-A62EFF666E3E}">
          <x14:id>{C60CA577-E3DD-44FD-8126-621AB49C443B}</x14:id>
        </ext>
      </extLst>
    </cfRule>
    <cfRule type="dataBar" priority="547">
      <dataBar showValue="0">
        <cfvo type="min"/>
        <cfvo type="max"/>
        <color rgb="FF638EC6"/>
      </dataBar>
      <extLst>
        <ext xmlns:x14="http://schemas.microsoft.com/office/spreadsheetml/2009/9/main" uri="{B025F937-C7B1-47D3-B67F-A62EFF666E3E}">
          <x14:id>{E414C196-4EA3-4892-ABC5-8A19F2F25D21}</x14:id>
        </ext>
      </extLst>
    </cfRule>
    <cfRule type="dataBar" priority="548">
      <dataBar>
        <cfvo type="min"/>
        <cfvo type="max"/>
        <color theme="0" tint="-0.499984740745262"/>
      </dataBar>
      <extLst>
        <ext xmlns:x14="http://schemas.microsoft.com/office/spreadsheetml/2009/9/main" uri="{B025F937-C7B1-47D3-B67F-A62EFF666E3E}">
          <x14:id>{E402EB70-D711-4099-BAA4-F7122A248792}</x14:id>
        </ext>
      </extLst>
    </cfRule>
  </conditionalFormatting>
  <conditionalFormatting sqref="K538:K570">
    <cfRule type="dataBar" priority="541">
      <dataBar showValue="0">
        <cfvo type="min"/>
        <cfvo type="max"/>
        <color theme="0" tint="-0.34998626667073579"/>
      </dataBar>
      <extLst>
        <ext xmlns:x14="http://schemas.microsoft.com/office/spreadsheetml/2009/9/main" uri="{B025F937-C7B1-47D3-B67F-A62EFF666E3E}">
          <x14:id>{5799FCE0-41AF-42A6-92D2-2C5DCF33372F}</x14:id>
        </ext>
      </extLst>
    </cfRule>
    <cfRule type="dataBar" priority="542">
      <dataBar>
        <cfvo type="min"/>
        <cfvo type="max"/>
        <color theme="0" tint="-0.34998626667073579"/>
      </dataBar>
      <extLst>
        <ext xmlns:x14="http://schemas.microsoft.com/office/spreadsheetml/2009/9/main" uri="{B025F937-C7B1-47D3-B67F-A62EFF666E3E}">
          <x14:id>{759F3973-3463-4966-9FFA-8A383AD90AB7}</x14:id>
        </ext>
      </extLst>
    </cfRule>
    <cfRule type="dataBar" priority="543">
      <dataBar showValue="0">
        <cfvo type="min"/>
        <cfvo type="max"/>
        <color rgb="FF638EC6"/>
      </dataBar>
      <extLst>
        <ext xmlns:x14="http://schemas.microsoft.com/office/spreadsheetml/2009/9/main" uri="{B025F937-C7B1-47D3-B67F-A62EFF666E3E}">
          <x14:id>{3F534EF9-0615-4C01-9F91-74D0D9FC0B77}</x14:id>
        </ext>
      </extLst>
    </cfRule>
    <cfRule type="dataBar" priority="544">
      <dataBar>
        <cfvo type="min"/>
        <cfvo type="max"/>
        <color theme="0" tint="-0.499984740745262"/>
      </dataBar>
      <extLst>
        <ext xmlns:x14="http://schemas.microsoft.com/office/spreadsheetml/2009/9/main" uri="{B025F937-C7B1-47D3-B67F-A62EFF666E3E}">
          <x14:id>{288333D3-3D11-476D-B128-57C4C980DA95}</x14:id>
        </ext>
      </extLst>
    </cfRule>
  </conditionalFormatting>
  <conditionalFormatting sqref="K572:K583">
    <cfRule type="dataBar" priority="537">
      <dataBar showValue="0">
        <cfvo type="min"/>
        <cfvo type="max"/>
        <color theme="0" tint="-0.34998626667073579"/>
      </dataBar>
      <extLst>
        <ext xmlns:x14="http://schemas.microsoft.com/office/spreadsheetml/2009/9/main" uri="{B025F937-C7B1-47D3-B67F-A62EFF666E3E}">
          <x14:id>{2EE9D02D-183D-4DEC-A7ED-BB15166B8611}</x14:id>
        </ext>
      </extLst>
    </cfRule>
    <cfRule type="dataBar" priority="538">
      <dataBar>
        <cfvo type="min"/>
        <cfvo type="max"/>
        <color theme="0" tint="-0.34998626667073579"/>
      </dataBar>
      <extLst>
        <ext xmlns:x14="http://schemas.microsoft.com/office/spreadsheetml/2009/9/main" uri="{B025F937-C7B1-47D3-B67F-A62EFF666E3E}">
          <x14:id>{46580D8A-63FA-4BB7-B706-D846243C6983}</x14:id>
        </ext>
      </extLst>
    </cfRule>
    <cfRule type="dataBar" priority="539">
      <dataBar showValue="0">
        <cfvo type="min"/>
        <cfvo type="max"/>
        <color rgb="FF638EC6"/>
      </dataBar>
      <extLst>
        <ext xmlns:x14="http://schemas.microsoft.com/office/spreadsheetml/2009/9/main" uri="{B025F937-C7B1-47D3-B67F-A62EFF666E3E}">
          <x14:id>{1BC5F9F1-5277-49B3-8494-E702E3D811F1}</x14:id>
        </ext>
      </extLst>
    </cfRule>
    <cfRule type="dataBar" priority="540">
      <dataBar>
        <cfvo type="min"/>
        <cfvo type="max"/>
        <color theme="0" tint="-0.499984740745262"/>
      </dataBar>
      <extLst>
        <ext xmlns:x14="http://schemas.microsoft.com/office/spreadsheetml/2009/9/main" uri="{B025F937-C7B1-47D3-B67F-A62EFF666E3E}">
          <x14:id>{9789B921-A151-433D-AB0C-B1B9DD8C5C9F}</x14:id>
        </ext>
      </extLst>
    </cfRule>
  </conditionalFormatting>
  <conditionalFormatting sqref="K585">
    <cfRule type="dataBar" priority="533">
      <dataBar showValue="0">
        <cfvo type="min"/>
        <cfvo type="max"/>
        <color theme="0" tint="-0.34998626667073579"/>
      </dataBar>
      <extLst>
        <ext xmlns:x14="http://schemas.microsoft.com/office/spreadsheetml/2009/9/main" uri="{B025F937-C7B1-47D3-B67F-A62EFF666E3E}">
          <x14:id>{94ABEC71-F3E2-4F2C-807C-25CF33CCABE6}</x14:id>
        </ext>
      </extLst>
    </cfRule>
    <cfRule type="dataBar" priority="534">
      <dataBar>
        <cfvo type="min"/>
        <cfvo type="max"/>
        <color theme="0" tint="-0.34998626667073579"/>
      </dataBar>
      <extLst>
        <ext xmlns:x14="http://schemas.microsoft.com/office/spreadsheetml/2009/9/main" uri="{B025F937-C7B1-47D3-B67F-A62EFF666E3E}">
          <x14:id>{79BAFD3A-ACD3-4FBC-9216-8D7D48451EC0}</x14:id>
        </ext>
      </extLst>
    </cfRule>
    <cfRule type="dataBar" priority="535">
      <dataBar showValue="0">
        <cfvo type="min"/>
        <cfvo type="max"/>
        <color rgb="FF638EC6"/>
      </dataBar>
      <extLst>
        <ext xmlns:x14="http://schemas.microsoft.com/office/spreadsheetml/2009/9/main" uri="{B025F937-C7B1-47D3-B67F-A62EFF666E3E}">
          <x14:id>{B564A91D-FB6D-45AB-81EA-4B33BA4CA3E7}</x14:id>
        </ext>
      </extLst>
    </cfRule>
    <cfRule type="dataBar" priority="536">
      <dataBar>
        <cfvo type="min"/>
        <cfvo type="max"/>
        <color theme="0" tint="-0.499984740745262"/>
      </dataBar>
      <extLst>
        <ext xmlns:x14="http://schemas.microsoft.com/office/spreadsheetml/2009/9/main" uri="{B025F937-C7B1-47D3-B67F-A62EFF666E3E}">
          <x14:id>{5C1899E6-06FB-4C72-A42B-4E665DD3BEC2}</x14:id>
        </ext>
      </extLst>
    </cfRule>
  </conditionalFormatting>
  <conditionalFormatting sqref="K587">
    <cfRule type="dataBar" priority="529">
      <dataBar showValue="0">
        <cfvo type="min"/>
        <cfvo type="max"/>
        <color theme="0" tint="-0.34998626667073579"/>
      </dataBar>
      <extLst>
        <ext xmlns:x14="http://schemas.microsoft.com/office/spreadsheetml/2009/9/main" uri="{B025F937-C7B1-47D3-B67F-A62EFF666E3E}">
          <x14:id>{524B411F-1678-4154-9F73-2F7F56B47A54}</x14:id>
        </ext>
      </extLst>
    </cfRule>
    <cfRule type="dataBar" priority="530">
      <dataBar>
        <cfvo type="min"/>
        <cfvo type="max"/>
        <color theme="0" tint="-0.34998626667073579"/>
      </dataBar>
      <extLst>
        <ext xmlns:x14="http://schemas.microsoft.com/office/spreadsheetml/2009/9/main" uri="{B025F937-C7B1-47D3-B67F-A62EFF666E3E}">
          <x14:id>{EDE8687F-0A9A-4F07-91D4-28075C424A3A}</x14:id>
        </ext>
      </extLst>
    </cfRule>
    <cfRule type="dataBar" priority="531">
      <dataBar showValue="0">
        <cfvo type="min"/>
        <cfvo type="max"/>
        <color rgb="FF638EC6"/>
      </dataBar>
      <extLst>
        <ext xmlns:x14="http://schemas.microsoft.com/office/spreadsheetml/2009/9/main" uri="{B025F937-C7B1-47D3-B67F-A62EFF666E3E}">
          <x14:id>{FA3BC05F-8A4E-418C-B89C-A56B6CCE7FB5}</x14:id>
        </ext>
      </extLst>
    </cfRule>
    <cfRule type="dataBar" priority="532">
      <dataBar>
        <cfvo type="min"/>
        <cfvo type="max"/>
        <color theme="0" tint="-0.499984740745262"/>
      </dataBar>
      <extLst>
        <ext xmlns:x14="http://schemas.microsoft.com/office/spreadsheetml/2009/9/main" uri="{B025F937-C7B1-47D3-B67F-A62EFF666E3E}">
          <x14:id>{653BCF03-C9A2-4AC9-B04A-959D61917C48}</x14:id>
        </ext>
      </extLst>
    </cfRule>
  </conditionalFormatting>
  <conditionalFormatting sqref="K589:K593">
    <cfRule type="dataBar" priority="525">
      <dataBar showValue="0">
        <cfvo type="min"/>
        <cfvo type="max"/>
        <color theme="0" tint="-0.34998626667073579"/>
      </dataBar>
      <extLst>
        <ext xmlns:x14="http://schemas.microsoft.com/office/spreadsheetml/2009/9/main" uri="{B025F937-C7B1-47D3-B67F-A62EFF666E3E}">
          <x14:id>{0179AD43-5C30-4834-8BA7-885E5B806933}</x14:id>
        </ext>
      </extLst>
    </cfRule>
    <cfRule type="dataBar" priority="526">
      <dataBar>
        <cfvo type="min"/>
        <cfvo type="max"/>
        <color theme="0" tint="-0.34998626667073579"/>
      </dataBar>
      <extLst>
        <ext xmlns:x14="http://schemas.microsoft.com/office/spreadsheetml/2009/9/main" uri="{B025F937-C7B1-47D3-B67F-A62EFF666E3E}">
          <x14:id>{6198D731-A464-4710-9949-A2AFD4300578}</x14:id>
        </ext>
      </extLst>
    </cfRule>
    <cfRule type="dataBar" priority="527">
      <dataBar showValue="0">
        <cfvo type="min"/>
        <cfvo type="max"/>
        <color rgb="FF638EC6"/>
      </dataBar>
      <extLst>
        <ext xmlns:x14="http://schemas.microsoft.com/office/spreadsheetml/2009/9/main" uri="{B025F937-C7B1-47D3-B67F-A62EFF666E3E}">
          <x14:id>{A6BEEC31-9B6B-45BF-8E72-E0A8F6FAB7D7}</x14:id>
        </ext>
      </extLst>
    </cfRule>
    <cfRule type="dataBar" priority="528">
      <dataBar>
        <cfvo type="min"/>
        <cfvo type="max"/>
        <color theme="0" tint="-0.499984740745262"/>
      </dataBar>
      <extLst>
        <ext xmlns:x14="http://schemas.microsoft.com/office/spreadsheetml/2009/9/main" uri="{B025F937-C7B1-47D3-B67F-A62EFF666E3E}">
          <x14:id>{99D4AF93-9438-4649-A571-A96D86279E29}</x14:id>
        </ext>
      </extLst>
    </cfRule>
  </conditionalFormatting>
  <conditionalFormatting sqref="K595:K601">
    <cfRule type="dataBar" priority="521">
      <dataBar showValue="0">
        <cfvo type="min"/>
        <cfvo type="max"/>
        <color theme="0" tint="-0.34998626667073579"/>
      </dataBar>
      <extLst>
        <ext xmlns:x14="http://schemas.microsoft.com/office/spreadsheetml/2009/9/main" uri="{B025F937-C7B1-47D3-B67F-A62EFF666E3E}">
          <x14:id>{EE2120B1-61AF-448A-99AC-ACA6FBBC167E}</x14:id>
        </ext>
      </extLst>
    </cfRule>
    <cfRule type="dataBar" priority="522">
      <dataBar>
        <cfvo type="min"/>
        <cfvo type="max"/>
        <color theme="0" tint="-0.34998626667073579"/>
      </dataBar>
      <extLst>
        <ext xmlns:x14="http://schemas.microsoft.com/office/spreadsheetml/2009/9/main" uri="{B025F937-C7B1-47D3-B67F-A62EFF666E3E}">
          <x14:id>{B078B2CD-654D-4653-A29C-727D9F2F07D4}</x14:id>
        </ext>
      </extLst>
    </cfRule>
    <cfRule type="dataBar" priority="523">
      <dataBar showValue="0">
        <cfvo type="min"/>
        <cfvo type="max"/>
        <color rgb="FF638EC6"/>
      </dataBar>
      <extLst>
        <ext xmlns:x14="http://schemas.microsoft.com/office/spreadsheetml/2009/9/main" uri="{B025F937-C7B1-47D3-B67F-A62EFF666E3E}">
          <x14:id>{22013980-D7FE-4982-98A8-0E7ADF378522}</x14:id>
        </ext>
      </extLst>
    </cfRule>
    <cfRule type="dataBar" priority="524">
      <dataBar>
        <cfvo type="min"/>
        <cfvo type="max"/>
        <color theme="0" tint="-0.499984740745262"/>
      </dataBar>
      <extLst>
        <ext xmlns:x14="http://schemas.microsoft.com/office/spreadsheetml/2009/9/main" uri="{B025F937-C7B1-47D3-B67F-A62EFF666E3E}">
          <x14:id>{578F284F-8DBC-40E9-8631-2C06D93272E1}</x14:id>
        </ext>
      </extLst>
    </cfRule>
  </conditionalFormatting>
  <conditionalFormatting sqref="K603:K607">
    <cfRule type="dataBar" priority="517">
      <dataBar showValue="0">
        <cfvo type="min"/>
        <cfvo type="max"/>
        <color theme="0" tint="-0.34998626667073579"/>
      </dataBar>
      <extLst>
        <ext xmlns:x14="http://schemas.microsoft.com/office/spreadsheetml/2009/9/main" uri="{B025F937-C7B1-47D3-B67F-A62EFF666E3E}">
          <x14:id>{D7A4478A-4815-452A-B96E-C0B9E34FE36A}</x14:id>
        </ext>
      </extLst>
    </cfRule>
    <cfRule type="dataBar" priority="518">
      <dataBar>
        <cfvo type="min"/>
        <cfvo type="max"/>
        <color theme="0" tint="-0.34998626667073579"/>
      </dataBar>
      <extLst>
        <ext xmlns:x14="http://schemas.microsoft.com/office/spreadsheetml/2009/9/main" uri="{B025F937-C7B1-47D3-B67F-A62EFF666E3E}">
          <x14:id>{258C2EBF-5F44-4618-9EEA-B660E7B3AFA7}</x14:id>
        </ext>
      </extLst>
    </cfRule>
    <cfRule type="dataBar" priority="519">
      <dataBar showValue="0">
        <cfvo type="min"/>
        <cfvo type="max"/>
        <color rgb="FF638EC6"/>
      </dataBar>
      <extLst>
        <ext xmlns:x14="http://schemas.microsoft.com/office/spreadsheetml/2009/9/main" uri="{B025F937-C7B1-47D3-B67F-A62EFF666E3E}">
          <x14:id>{07B1E58F-74C2-4CE6-A34D-C785DDAC8122}</x14:id>
        </ext>
      </extLst>
    </cfRule>
    <cfRule type="dataBar" priority="520">
      <dataBar>
        <cfvo type="min"/>
        <cfvo type="max"/>
        <color theme="0" tint="-0.499984740745262"/>
      </dataBar>
      <extLst>
        <ext xmlns:x14="http://schemas.microsoft.com/office/spreadsheetml/2009/9/main" uri="{B025F937-C7B1-47D3-B67F-A62EFF666E3E}">
          <x14:id>{384D6025-45C9-40F9-A22C-BDD8553CF898}</x14:id>
        </ext>
      </extLst>
    </cfRule>
  </conditionalFormatting>
  <conditionalFormatting sqref="K609:K615">
    <cfRule type="dataBar" priority="513">
      <dataBar showValue="0">
        <cfvo type="min"/>
        <cfvo type="max"/>
        <color theme="0" tint="-0.34998626667073579"/>
      </dataBar>
      <extLst>
        <ext xmlns:x14="http://schemas.microsoft.com/office/spreadsheetml/2009/9/main" uri="{B025F937-C7B1-47D3-B67F-A62EFF666E3E}">
          <x14:id>{8CE1CF77-C5BF-4416-9320-846AC14579EC}</x14:id>
        </ext>
      </extLst>
    </cfRule>
    <cfRule type="dataBar" priority="514">
      <dataBar>
        <cfvo type="min"/>
        <cfvo type="max"/>
        <color theme="0" tint="-0.34998626667073579"/>
      </dataBar>
      <extLst>
        <ext xmlns:x14="http://schemas.microsoft.com/office/spreadsheetml/2009/9/main" uri="{B025F937-C7B1-47D3-B67F-A62EFF666E3E}">
          <x14:id>{074F9CF1-A3EC-4247-B3C2-5755A0557C79}</x14:id>
        </ext>
      </extLst>
    </cfRule>
    <cfRule type="dataBar" priority="515">
      <dataBar showValue="0">
        <cfvo type="min"/>
        <cfvo type="max"/>
        <color rgb="FF638EC6"/>
      </dataBar>
      <extLst>
        <ext xmlns:x14="http://schemas.microsoft.com/office/spreadsheetml/2009/9/main" uri="{B025F937-C7B1-47D3-B67F-A62EFF666E3E}">
          <x14:id>{FFB1F192-E399-472E-8DC1-E2B7B7D5E9BB}</x14:id>
        </ext>
      </extLst>
    </cfRule>
    <cfRule type="dataBar" priority="516">
      <dataBar>
        <cfvo type="min"/>
        <cfvo type="max"/>
        <color theme="0" tint="-0.499984740745262"/>
      </dataBar>
      <extLst>
        <ext xmlns:x14="http://schemas.microsoft.com/office/spreadsheetml/2009/9/main" uri="{B025F937-C7B1-47D3-B67F-A62EFF666E3E}">
          <x14:id>{6EF0688B-59BA-41A7-8F3C-795635E136EF}</x14:id>
        </ext>
      </extLst>
    </cfRule>
  </conditionalFormatting>
  <conditionalFormatting sqref="K617:K624">
    <cfRule type="dataBar" priority="509">
      <dataBar showValue="0">
        <cfvo type="min"/>
        <cfvo type="max"/>
        <color theme="0" tint="-0.34998626667073579"/>
      </dataBar>
      <extLst>
        <ext xmlns:x14="http://schemas.microsoft.com/office/spreadsheetml/2009/9/main" uri="{B025F937-C7B1-47D3-B67F-A62EFF666E3E}">
          <x14:id>{D7B65E72-12AF-4427-838B-482560A61F08}</x14:id>
        </ext>
      </extLst>
    </cfRule>
    <cfRule type="dataBar" priority="510">
      <dataBar>
        <cfvo type="min"/>
        <cfvo type="max"/>
        <color theme="0" tint="-0.34998626667073579"/>
      </dataBar>
      <extLst>
        <ext xmlns:x14="http://schemas.microsoft.com/office/spreadsheetml/2009/9/main" uri="{B025F937-C7B1-47D3-B67F-A62EFF666E3E}">
          <x14:id>{50D31142-8355-4B25-B2B9-95C014DB543A}</x14:id>
        </ext>
      </extLst>
    </cfRule>
    <cfRule type="dataBar" priority="511">
      <dataBar showValue="0">
        <cfvo type="min"/>
        <cfvo type="max"/>
        <color rgb="FF638EC6"/>
      </dataBar>
      <extLst>
        <ext xmlns:x14="http://schemas.microsoft.com/office/spreadsheetml/2009/9/main" uri="{B025F937-C7B1-47D3-B67F-A62EFF666E3E}">
          <x14:id>{3E7ADAB4-941C-4272-BA58-472AEF2FDF83}</x14:id>
        </ext>
      </extLst>
    </cfRule>
    <cfRule type="dataBar" priority="512">
      <dataBar>
        <cfvo type="min"/>
        <cfvo type="max"/>
        <color theme="0" tint="-0.499984740745262"/>
      </dataBar>
      <extLst>
        <ext xmlns:x14="http://schemas.microsoft.com/office/spreadsheetml/2009/9/main" uri="{B025F937-C7B1-47D3-B67F-A62EFF666E3E}">
          <x14:id>{3360601B-C067-4446-AB17-DC60A4529BEA}</x14:id>
        </ext>
      </extLst>
    </cfRule>
  </conditionalFormatting>
  <conditionalFormatting sqref="K626:K683">
    <cfRule type="dataBar" priority="505">
      <dataBar showValue="0">
        <cfvo type="min"/>
        <cfvo type="max"/>
        <color theme="0" tint="-0.34998626667073579"/>
      </dataBar>
      <extLst>
        <ext xmlns:x14="http://schemas.microsoft.com/office/spreadsheetml/2009/9/main" uri="{B025F937-C7B1-47D3-B67F-A62EFF666E3E}">
          <x14:id>{FB2D9AC7-2EA6-4387-915D-72DDB8F74082}</x14:id>
        </ext>
      </extLst>
    </cfRule>
    <cfRule type="dataBar" priority="506">
      <dataBar>
        <cfvo type="min"/>
        <cfvo type="max"/>
        <color theme="0" tint="-0.34998626667073579"/>
      </dataBar>
      <extLst>
        <ext xmlns:x14="http://schemas.microsoft.com/office/spreadsheetml/2009/9/main" uri="{B025F937-C7B1-47D3-B67F-A62EFF666E3E}">
          <x14:id>{418DDEE7-80AA-44BA-840E-F224756A7446}</x14:id>
        </ext>
      </extLst>
    </cfRule>
    <cfRule type="dataBar" priority="507">
      <dataBar showValue="0">
        <cfvo type="min"/>
        <cfvo type="max"/>
        <color rgb="FF638EC6"/>
      </dataBar>
      <extLst>
        <ext xmlns:x14="http://schemas.microsoft.com/office/spreadsheetml/2009/9/main" uri="{B025F937-C7B1-47D3-B67F-A62EFF666E3E}">
          <x14:id>{61085630-F795-4AD4-A968-42431A87C03A}</x14:id>
        </ext>
      </extLst>
    </cfRule>
    <cfRule type="dataBar" priority="508">
      <dataBar>
        <cfvo type="min"/>
        <cfvo type="max"/>
        <color theme="0" tint="-0.499984740745262"/>
      </dataBar>
      <extLst>
        <ext xmlns:x14="http://schemas.microsoft.com/office/spreadsheetml/2009/9/main" uri="{B025F937-C7B1-47D3-B67F-A62EFF666E3E}">
          <x14:id>{7DE44322-6143-4A6E-B1A7-4C88254D44DC}</x14:id>
        </ext>
      </extLst>
    </cfRule>
  </conditionalFormatting>
  <conditionalFormatting sqref="K685:K688">
    <cfRule type="dataBar" priority="501">
      <dataBar showValue="0">
        <cfvo type="min"/>
        <cfvo type="max"/>
        <color theme="0" tint="-0.34998626667073579"/>
      </dataBar>
      <extLst>
        <ext xmlns:x14="http://schemas.microsoft.com/office/spreadsheetml/2009/9/main" uri="{B025F937-C7B1-47D3-B67F-A62EFF666E3E}">
          <x14:id>{C41D7B83-FD59-4523-99DA-3F97F2C0338A}</x14:id>
        </ext>
      </extLst>
    </cfRule>
    <cfRule type="dataBar" priority="502">
      <dataBar>
        <cfvo type="min"/>
        <cfvo type="max"/>
        <color theme="0" tint="-0.34998626667073579"/>
      </dataBar>
      <extLst>
        <ext xmlns:x14="http://schemas.microsoft.com/office/spreadsheetml/2009/9/main" uri="{B025F937-C7B1-47D3-B67F-A62EFF666E3E}">
          <x14:id>{BB1FFF6C-C85D-4BD9-821C-96AF98BD3F33}</x14:id>
        </ext>
      </extLst>
    </cfRule>
    <cfRule type="dataBar" priority="503">
      <dataBar showValue="0">
        <cfvo type="min"/>
        <cfvo type="max"/>
        <color rgb="FF638EC6"/>
      </dataBar>
      <extLst>
        <ext xmlns:x14="http://schemas.microsoft.com/office/spreadsheetml/2009/9/main" uri="{B025F937-C7B1-47D3-B67F-A62EFF666E3E}">
          <x14:id>{00378137-BFD6-4B1F-8F0C-CC4B4A7D51ED}</x14:id>
        </ext>
      </extLst>
    </cfRule>
    <cfRule type="dataBar" priority="504">
      <dataBar>
        <cfvo type="min"/>
        <cfvo type="max"/>
        <color theme="0" tint="-0.499984740745262"/>
      </dataBar>
      <extLst>
        <ext xmlns:x14="http://schemas.microsoft.com/office/spreadsheetml/2009/9/main" uri="{B025F937-C7B1-47D3-B67F-A62EFF666E3E}">
          <x14:id>{95F2CA27-0F31-4248-9B38-89F31E0AACF2}</x14:id>
        </ext>
      </extLst>
    </cfRule>
  </conditionalFormatting>
  <conditionalFormatting sqref="K690:K697">
    <cfRule type="dataBar" priority="497">
      <dataBar showValue="0">
        <cfvo type="min"/>
        <cfvo type="max"/>
        <color theme="0" tint="-0.34998626667073579"/>
      </dataBar>
      <extLst>
        <ext xmlns:x14="http://schemas.microsoft.com/office/spreadsheetml/2009/9/main" uri="{B025F937-C7B1-47D3-B67F-A62EFF666E3E}">
          <x14:id>{19058985-9778-4512-A4BF-8DE49306A61C}</x14:id>
        </ext>
      </extLst>
    </cfRule>
    <cfRule type="dataBar" priority="498">
      <dataBar>
        <cfvo type="min"/>
        <cfvo type="max"/>
        <color theme="0" tint="-0.34998626667073579"/>
      </dataBar>
      <extLst>
        <ext xmlns:x14="http://schemas.microsoft.com/office/spreadsheetml/2009/9/main" uri="{B025F937-C7B1-47D3-B67F-A62EFF666E3E}">
          <x14:id>{1B8E4D7C-D635-40C6-8AF8-DFF330DF1310}</x14:id>
        </ext>
      </extLst>
    </cfRule>
    <cfRule type="dataBar" priority="499">
      <dataBar showValue="0">
        <cfvo type="min"/>
        <cfvo type="max"/>
        <color rgb="FF638EC6"/>
      </dataBar>
      <extLst>
        <ext xmlns:x14="http://schemas.microsoft.com/office/spreadsheetml/2009/9/main" uri="{B025F937-C7B1-47D3-B67F-A62EFF666E3E}">
          <x14:id>{E72847C6-6137-43A4-96BE-19C27BF6BD89}</x14:id>
        </ext>
      </extLst>
    </cfRule>
    <cfRule type="dataBar" priority="500">
      <dataBar>
        <cfvo type="min"/>
        <cfvo type="max"/>
        <color theme="0" tint="-0.499984740745262"/>
      </dataBar>
      <extLst>
        <ext xmlns:x14="http://schemas.microsoft.com/office/spreadsheetml/2009/9/main" uri="{B025F937-C7B1-47D3-B67F-A62EFF666E3E}">
          <x14:id>{64FB8B6F-3003-4436-BD01-779411F36901}</x14:id>
        </ext>
      </extLst>
    </cfRule>
  </conditionalFormatting>
  <conditionalFormatting sqref="K699:K702">
    <cfRule type="dataBar" priority="493">
      <dataBar showValue="0">
        <cfvo type="min"/>
        <cfvo type="max"/>
        <color theme="0" tint="-0.34998626667073579"/>
      </dataBar>
      <extLst>
        <ext xmlns:x14="http://schemas.microsoft.com/office/spreadsheetml/2009/9/main" uri="{B025F937-C7B1-47D3-B67F-A62EFF666E3E}">
          <x14:id>{F796DD8A-A990-4096-84E3-6608F64ADBDC}</x14:id>
        </ext>
      </extLst>
    </cfRule>
    <cfRule type="dataBar" priority="494">
      <dataBar>
        <cfvo type="min"/>
        <cfvo type="max"/>
        <color theme="0" tint="-0.34998626667073579"/>
      </dataBar>
      <extLst>
        <ext xmlns:x14="http://schemas.microsoft.com/office/spreadsheetml/2009/9/main" uri="{B025F937-C7B1-47D3-B67F-A62EFF666E3E}">
          <x14:id>{1D31E978-6D1C-4F6F-8FAE-D156A2736BF2}</x14:id>
        </ext>
      </extLst>
    </cfRule>
    <cfRule type="dataBar" priority="495">
      <dataBar showValue="0">
        <cfvo type="min"/>
        <cfvo type="max"/>
        <color rgb="FF638EC6"/>
      </dataBar>
      <extLst>
        <ext xmlns:x14="http://schemas.microsoft.com/office/spreadsheetml/2009/9/main" uri="{B025F937-C7B1-47D3-B67F-A62EFF666E3E}">
          <x14:id>{90C6AB5F-E0E0-4A15-A945-9AF587C6A52A}</x14:id>
        </ext>
      </extLst>
    </cfRule>
    <cfRule type="dataBar" priority="496">
      <dataBar>
        <cfvo type="min"/>
        <cfvo type="max"/>
        <color theme="0" tint="-0.499984740745262"/>
      </dataBar>
      <extLst>
        <ext xmlns:x14="http://schemas.microsoft.com/office/spreadsheetml/2009/9/main" uri="{B025F937-C7B1-47D3-B67F-A62EFF666E3E}">
          <x14:id>{0A913215-DA88-490C-BF1C-A75D8AC89FD2}</x14:id>
        </ext>
      </extLst>
    </cfRule>
  </conditionalFormatting>
  <conditionalFormatting sqref="K704:K707">
    <cfRule type="dataBar" priority="489">
      <dataBar showValue="0">
        <cfvo type="min"/>
        <cfvo type="max"/>
        <color theme="0" tint="-0.34998626667073579"/>
      </dataBar>
      <extLst>
        <ext xmlns:x14="http://schemas.microsoft.com/office/spreadsheetml/2009/9/main" uri="{B025F937-C7B1-47D3-B67F-A62EFF666E3E}">
          <x14:id>{517474BE-62EA-4750-81F2-6EFD91B1806D}</x14:id>
        </ext>
      </extLst>
    </cfRule>
    <cfRule type="dataBar" priority="490">
      <dataBar>
        <cfvo type="min"/>
        <cfvo type="max"/>
        <color theme="0" tint="-0.34998626667073579"/>
      </dataBar>
      <extLst>
        <ext xmlns:x14="http://schemas.microsoft.com/office/spreadsheetml/2009/9/main" uri="{B025F937-C7B1-47D3-B67F-A62EFF666E3E}">
          <x14:id>{ABD3E3A6-F99F-49A0-B704-7E31224EB72C}</x14:id>
        </ext>
      </extLst>
    </cfRule>
    <cfRule type="dataBar" priority="491">
      <dataBar showValue="0">
        <cfvo type="min"/>
        <cfvo type="max"/>
        <color rgb="FF638EC6"/>
      </dataBar>
      <extLst>
        <ext xmlns:x14="http://schemas.microsoft.com/office/spreadsheetml/2009/9/main" uri="{B025F937-C7B1-47D3-B67F-A62EFF666E3E}">
          <x14:id>{DCEF0ECC-56F8-40A1-8132-C838747AF7E2}</x14:id>
        </ext>
      </extLst>
    </cfRule>
    <cfRule type="dataBar" priority="492">
      <dataBar>
        <cfvo type="min"/>
        <cfvo type="max"/>
        <color theme="0" tint="-0.499984740745262"/>
      </dataBar>
      <extLst>
        <ext xmlns:x14="http://schemas.microsoft.com/office/spreadsheetml/2009/9/main" uri="{B025F937-C7B1-47D3-B67F-A62EFF666E3E}">
          <x14:id>{08D887C2-ECDF-4497-BD99-BD05773E2032}</x14:id>
        </ext>
      </extLst>
    </cfRule>
  </conditionalFormatting>
  <conditionalFormatting sqref="K709:K725">
    <cfRule type="dataBar" priority="485">
      <dataBar showValue="0">
        <cfvo type="min"/>
        <cfvo type="max"/>
        <color theme="0" tint="-0.34998626667073579"/>
      </dataBar>
      <extLst>
        <ext xmlns:x14="http://schemas.microsoft.com/office/spreadsheetml/2009/9/main" uri="{B025F937-C7B1-47D3-B67F-A62EFF666E3E}">
          <x14:id>{8380CD2C-AF10-4F2F-AED5-6F1B9E5367E5}</x14:id>
        </ext>
      </extLst>
    </cfRule>
    <cfRule type="dataBar" priority="486">
      <dataBar>
        <cfvo type="min"/>
        <cfvo type="max"/>
        <color theme="0" tint="-0.34998626667073579"/>
      </dataBar>
      <extLst>
        <ext xmlns:x14="http://schemas.microsoft.com/office/spreadsheetml/2009/9/main" uri="{B025F937-C7B1-47D3-B67F-A62EFF666E3E}">
          <x14:id>{A5360FF0-BFF3-478D-87D7-758BAB4A34B8}</x14:id>
        </ext>
      </extLst>
    </cfRule>
    <cfRule type="dataBar" priority="487">
      <dataBar showValue="0">
        <cfvo type="min"/>
        <cfvo type="max"/>
        <color rgb="FF638EC6"/>
      </dataBar>
      <extLst>
        <ext xmlns:x14="http://schemas.microsoft.com/office/spreadsheetml/2009/9/main" uri="{B025F937-C7B1-47D3-B67F-A62EFF666E3E}">
          <x14:id>{99D9E8C1-1B93-4044-9ABD-0D85D4CC81C0}</x14:id>
        </ext>
      </extLst>
    </cfRule>
    <cfRule type="dataBar" priority="488">
      <dataBar>
        <cfvo type="min"/>
        <cfvo type="max"/>
        <color theme="0" tint="-0.499984740745262"/>
      </dataBar>
      <extLst>
        <ext xmlns:x14="http://schemas.microsoft.com/office/spreadsheetml/2009/9/main" uri="{B025F937-C7B1-47D3-B67F-A62EFF666E3E}">
          <x14:id>{14B71C8E-D6F6-42A5-BA05-627E66DAF281}</x14:id>
        </ext>
      </extLst>
    </cfRule>
  </conditionalFormatting>
  <conditionalFormatting sqref="K727:K730">
    <cfRule type="dataBar" priority="481">
      <dataBar showValue="0">
        <cfvo type="min"/>
        <cfvo type="max"/>
        <color theme="0" tint="-0.34998626667073579"/>
      </dataBar>
      <extLst>
        <ext xmlns:x14="http://schemas.microsoft.com/office/spreadsheetml/2009/9/main" uri="{B025F937-C7B1-47D3-B67F-A62EFF666E3E}">
          <x14:id>{53D4AA70-16C7-434C-AEC7-D87C969DA6DA}</x14:id>
        </ext>
      </extLst>
    </cfRule>
    <cfRule type="dataBar" priority="482">
      <dataBar>
        <cfvo type="min"/>
        <cfvo type="max"/>
        <color theme="0" tint="-0.34998626667073579"/>
      </dataBar>
      <extLst>
        <ext xmlns:x14="http://schemas.microsoft.com/office/spreadsheetml/2009/9/main" uri="{B025F937-C7B1-47D3-B67F-A62EFF666E3E}">
          <x14:id>{6239016E-A0CB-4618-86F9-56B59F772930}</x14:id>
        </ext>
      </extLst>
    </cfRule>
    <cfRule type="dataBar" priority="483">
      <dataBar showValue="0">
        <cfvo type="min"/>
        <cfvo type="max"/>
        <color rgb="FF638EC6"/>
      </dataBar>
      <extLst>
        <ext xmlns:x14="http://schemas.microsoft.com/office/spreadsheetml/2009/9/main" uri="{B025F937-C7B1-47D3-B67F-A62EFF666E3E}">
          <x14:id>{CF5708DA-1DF3-45E6-B63A-E79C2EC1F003}</x14:id>
        </ext>
      </extLst>
    </cfRule>
    <cfRule type="dataBar" priority="484">
      <dataBar>
        <cfvo type="min"/>
        <cfvo type="max"/>
        <color theme="0" tint="-0.499984740745262"/>
      </dataBar>
      <extLst>
        <ext xmlns:x14="http://schemas.microsoft.com/office/spreadsheetml/2009/9/main" uri="{B025F937-C7B1-47D3-B67F-A62EFF666E3E}">
          <x14:id>{448D91EF-E836-4B36-B115-B7E0C690491F}</x14:id>
        </ext>
      </extLst>
    </cfRule>
  </conditionalFormatting>
  <conditionalFormatting sqref="K732:K737">
    <cfRule type="dataBar" priority="477">
      <dataBar showValue="0">
        <cfvo type="min"/>
        <cfvo type="max"/>
        <color theme="0" tint="-0.34998626667073579"/>
      </dataBar>
      <extLst>
        <ext xmlns:x14="http://schemas.microsoft.com/office/spreadsheetml/2009/9/main" uri="{B025F937-C7B1-47D3-B67F-A62EFF666E3E}">
          <x14:id>{38643669-B22C-4A4E-8081-F89190E03984}</x14:id>
        </ext>
      </extLst>
    </cfRule>
    <cfRule type="dataBar" priority="478">
      <dataBar>
        <cfvo type="min"/>
        <cfvo type="max"/>
        <color theme="0" tint="-0.34998626667073579"/>
      </dataBar>
      <extLst>
        <ext xmlns:x14="http://schemas.microsoft.com/office/spreadsheetml/2009/9/main" uri="{B025F937-C7B1-47D3-B67F-A62EFF666E3E}">
          <x14:id>{E220E703-EEAE-40D6-8749-386271505F3D}</x14:id>
        </ext>
      </extLst>
    </cfRule>
    <cfRule type="dataBar" priority="479">
      <dataBar showValue="0">
        <cfvo type="min"/>
        <cfvo type="max"/>
        <color rgb="FF638EC6"/>
      </dataBar>
      <extLst>
        <ext xmlns:x14="http://schemas.microsoft.com/office/spreadsheetml/2009/9/main" uri="{B025F937-C7B1-47D3-B67F-A62EFF666E3E}">
          <x14:id>{0E45CE7C-EF5E-4240-9014-B0C48378E829}</x14:id>
        </ext>
      </extLst>
    </cfRule>
    <cfRule type="dataBar" priority="480">
      <dataBar>
        <cfvo type="min"/>
        <cfvo type="max"/>
        <color theme="0" tint="-0.499984740745262"/>
      </dataBar>
      <extLst>
        <ext xmlns:x14="http://schemas.microsoft.com/office/spreadsheetml/2009/9/main" uri="{B025F937-C7B1-47D3-B67F-A62EFF666E3E}">
          <x14:id>{4293EA4C-E0FA-4775-854E-C6FBB5100174}</x14:id>
        </ext>
      </extLst>
    </cfRule>
  </conditionalFormatting>
  <conditionalFormatting sqref="K739:K742">
    <cfRule type="dataBar" priority="473">
      <dataBar showValue="0">
        <cfvo type="min"/>
        <cfvo type="max"/>
        <color theme="0" tint="-0.34998626667073579"/>
      </dataBar>
      <extLst>
        <ext xmlns:x14="http://schemas.microsoft.com/office/spreadsheetml/2009/9/main" uri="{B025F937-C7B1-47D3-B67F-A62EFF666E3E}">
          <x14:id>{04C50EBD-098D-45CD-81C9-2023363F0C05}</x14:id>
        </ext>
      </extLst>
    </cfRule>
    <cfRule type="dataBar" priority="474">
      <dataBar>
        <cfvo type="min"/>
        <cfvo type="max"/>
        <color theme="0" tint="-0.34998626667073579"/>
      </dataBar>
      <extLst>
        <ext xmlns:x14="http://schemas.microsoft.com/office/spreadsheetml/2009/9/main" uri="{B025F937-C7B1-47D3-B67F-A62EFF666E3E}">
          <x14:id>{2C68164B-6321-476B-A13D-F2D67D3D0FCE}</x14:id>
        </ext>
      </extLst>
    </cfRule>
    <cfRule type="dataBar" priority="475">
      <dataBar showValue="0">
        <cfvo type="min"/>
        <cfvo type="max"/>
        <color rgb="FF638EC6"/>
      </dataBar>
      <extLst>
        <ext xmlns:x14="http://schemas.microsoft.com/office/spreadsheetml/2009/9/main" uri="{B025F937-C7B1-47D3-B67F-A62EFF666E3E}">
          <x14:id>{85340B50-F61B-453E-B498-7BC86053BA9D}</x14:id>
        </ext>
      </extLst>
    </cfRule>
    <cfRule type="dataBar" priority="476">
      <dataBar>
        <cfvo type="min"/>
        <cfvo type="max"/>
        <color theme="0" tint="-0.499984740745262"/>
      </dataBar>
      <extLst>
        <ext xmlns:x14="http://schemas.microsoft.com/office/spreadsheetml/2009/9/main" uri="{B025F937-C7B1-47D3-B67F-A62EFF666E3E}">
          <x14:id>{F61078C0-06D6-448B-97F4-221FBB2FFE9D}</x14:id>
        </ext>
      </extLst>
    </cfRule>
  </conditionalFormatting>
  <conditionalFormatting sqref="K744:K800">
    <cfRule type="dataBar" priority="469">
      <dataBar showValue="0">
        <cfvo type="min"/>
        <cfvo type="max"/>
        <color theme="0" tint="-0.34998626667073579"/>
      </dataBar>
      <extLst>
        <ext xmlns:x14="http://schemas.microsoft.com/office/spreadsheetml/2009/9/main" uri="{B025F937-C7B1-47D3-B67F-A62EFF666E3E}">
          <x14:id>{BADC27BA-6E98-409F-8BD4-9547A14E2BBC}</x14:id>
        </ext>
      </extLst>
    </cfRule>
    <cfRule type="dataBar" priority="470">
      <dataBar>
        <cfvo type="min"/>
        <cfvo type="max"/>
        <color theme="0" tint="-0.34998626667073579"/>
      </dataBar>
      <extLst>
        <ext xmlns:x14="http://schemas.microsoft.com/office/spreadsheetml/2009/9/main" uri="{B025F937-C7B1-47D3-B67F-A62EFF666E3E}">
          <x14:id>{DDC4143E-EC66-476A-8B15-8F3217DB8681}</x14:id>
        </ext>
      </extLst>
    </cfRule>
    <cfRule type="dataBar" priority="471">
      <dataBar showValue="0">
        <cfvo type="min"/>
        <cfvo type="max"/>
        <color rgb="FF638EC6"/>
      </dataBar>
      <extLst>
        <ext xmlns:x14="http://schemas.microsoft.com/office/spreadsheetml/2009/9/main" uri="{B025F937-C7B1-47D3-B67F-A62EFF666E3E}">
          <x14:id>{C62F3E3D-41B4-4DF0-A31C-5FFA63814F9F}</x14:id>
        </ext>
      </extLst>
    </cfRule>
    <cfRule type="dataBar" priority="472">
      <dataBar>
        <cfvo type="min"/>
        <cfvo type="max"/>
        <color theme="0" tint="-0.499984740745262"/>
      </dataBar>
      <extLst>
        <ext xmlns:x14="http://schemas.microsoft.com/office/spreadsheetml/2009/9/main" uri="{B025F937-C7B1-47D3-B67F-A62EFF666E3E}">
          <x14:id>{D20347A6-0B54-491C-BC88-BB41AE614074}</x14:id>
        </ext>
      </extLst>
    </cfRule>
  </conditionalFormatting>
  <conditionalFormatting sqref="K802:K812">
    <cfRule type="dataBar" priority="465">
      <dataBar showValue="0">
        <cfvo type="min"/>
        <cfvo type="max"/>
        <color theme="0" tint="-0.34998626667073579"/>
      </dataBar>
      <extLst>
        <ext xmlns:x14="http://schemas.microsoft.com/office/spreadsheetml/2009/9/main" uri="{B025F937-C7B1-47D3-B67F-A62EFF666E3E}">
          <x14:id>{7273F0E3-F593-4C7E-89DA-73D5F715C6F1}</x14:id>
        </ext>
      </extLst>
    </cfRule>
    <cfRule type="dataBar" priority="466">
      <dataBar>
        <cfvo type="min"/>
        <cfvo type="max"/>
        <color theme="0" tint="-0.34998626667073579"/>
      </dataBar>
      <extLst>
        <ext xmlns:x14="http://schemas.microsoft.com/office/spreadsheetml/2009/9/main" uri="{B025F937-C7B1-47D3-B67F-A62EFF666E3E}">
          <x14:id>{4D9F9292-9277-4E55-B3D1-C069873B5F74}</x14:id>
        </ext>
      </extLst>
    </cfRule>
    <cfRule type="dataBar" priority="467">
      <dataBar showValue="0">
        <cfvo type="min"/>
        <cfvo type="max"/>
        <color rgb="FF638EC6"/>
      </dataBar>
      <extLst>
        <ext xmlns:x14="http://schemas.microsoft.com/office/spreadsheetml/2009/9/main" uri="{B025F937-C7B1-47D3-B67F-A62EFF666E3E}">
          <x14:id>{A308AF9A-6C1F-47C1-9792-E50162DAD35A}</x14:id>
        </ext>
      </extLst>
    </cfRule>
    <cfRule type="dataBar" priority="468">
      <dataBar>
        <cfvo type="min"/>
        <cfvo type="max"/>
        <color theme="0" tint="-0.499984740745262"/>
      </dataBar>
      <extLst>
        <ext xmlns:x14="http://schemas.microsoft.com/office/spreadsheetml/2009/9/main" uri="{B025F937-C7B1-47D3-B67F-A62EFF666E3E}">
          <x14:id>{DCDEAD4E-60C9-41D1-BAC1-622CE8B5D298}</x14:id>
        </ext>
      </extLst>
    </cfRule>
  </conditionalFormatting>
  <conditionalFormatting sqref="K814:K836">
    <cfRule type="dataBar" priority="461">
      <dataBar showValue="0">
        <cfvo type="min"/>
        <cfvo type="max"/>
        <color theme="0" tint="-0.34998626667073579"/>
      </dataBar>
      <extLst>
        <ext xmlns:x14="http://schemas.microsoft.com/office/spreadsheetml/2009/9/main" uri="{B025F937-C7B1-47D3-B67F-A62EFF666E3E}">
          <x14:id>{51A14D8A-D5E1-408E-8A5E-24D3D2AD95AD}</x14:id>
        </ext>
      </extLst>
    </cfRule>
    <cfRule type="dataBar" priority="462">
      <dataBar>
        <cfvo type="min"/>
        <cfvo type="max"/>
        <color theme="0" tint="-0.34998626667073579"/>
      </dataBar>
      <extLst>
        <ext xmlns:x14="http://schemas.microsoft.com/office/spreadsheetml/2009/9/main" uri="{B025F937-C7B1-47D3-B67F-A62EFF666E3E}">
          <x14:id>{E7B83924-6905-42E6-8399-00D0FCA641FA}</x14:id>
        </ext>
      </extLst>
    </cfRule>
    <cfRule type="dataBar" priority="463">
      <dataBar showValue="0">
        <cfvo type="min"/>
        <cfvo type="max"/>
        <color rgb="FF638EC6"/>
      </dataBar>
      <extLst>
        <ext xmlns:x14="http://schemas.microsoft.com/office/spreadsheetml/2009/9/main" uri="{B025F937-C7B1-47D3-B67F-A62EFF666E3E}">
          <x14:id>{C40185CF-F6C4-49A7-8CF5-B1540997AC64}</x14:id>
        </ext>
      </extLst>
    </cfRule>
    <cfRule type="dataBar" priority="464">
      <dataBar>
        <cfvo type="min"/>
        <cfvo type="max"/>
        <color theme="0" tint="-0.499984740745262"/>
      </dataBar>
      <extLst>
        <ext xmlns:x14="http://schemas.microsoft.com/office/spreadsheetml/2009/9/main" uri="{B025F937-C7B1-47D3-B67F-A62EFF666E3E}">
          <x14:id>{9FB25103-52AE-428B-866E-4E1D385A32C3}</x14:id>
        </ext>
      </extLst>
    </cfRule>
  </conditionalFormatting>
  <conditionalFormatting sqref="K838:K859">
    <cfRule type="dataBar" priority="457">
      <dataBar showValue="0">
        <cfvo type="min"/>
        <cfvo type="max"/>
        <color theme="0" tint="-0.34998626667073579"/>
      </dataBar>
      <extLst>
        <ext xmlns:x14="http://schemas.microsoft.com/office/spreadsheetml/2009/9/main" uri="{B025F937-C7B1-47D3-B67F-A62EFF666E3E}">
          <x14:id>{FBB8E7DC-D79F-4C3B-86A9-29A227048C86}</x14:id>
        </ext>
      </extLst>
    </cfRule>
    <cfRule type="dataBar" priority="458">
      <dataBar>
        <cfvo type="min"/>
        <cfvo type="max"/>
        <color theme="0" tint="-0.34998626667073579"/>
      </dataBar>
      <extLst>
        <ext xmlns:x14="http://schemas.microsoft.com/office/spreadsheetml/2009/9/main" uri="{B025F937-C7B1-47D3-B67F-A62EFF666E3E}">
          <x14:id>{E786AE69-2927-44E1-A4DA-3687AEDE5BC0}</x14:id>
        </ext>
      </extLst>
    </cfRule>
    <cfRule type="dataBar" priority="459">
      <dataBar showValue="0">
        <cfvo type="min"/>
        <cfvo type="max"/>
        <color rgb="FF638EC6"/>
      </dataBar>
      <extLst>
        <ext xmlns:x14="http://schemas.microsoft.com/office/spreadsheetml/2009/9/main" uri="{B025F937-C7B1-47D3-B67F-A62EFF666E3E}">
          <x14:id>{0C3BBFE3-0899-45B5-BA9A-C9699997A823}</x14:id>
        </ext>
      </extLst>
    </cfRule>
    <cfRule type="dataBar" priority="460">
      <dataBar>
        <cfvo type="min"/>
        <cfvo type="max"/>
        <color theme="0" tint="-0.499984740745262"/>
      </dataBar>
      <extLst>
        <ext xmlns:x14="http://schemas.microsoft.com/office/spreadsheetml/2009/9/main" uri="{B025F937-C7B1-47D3-B67F-A62EFF666E3E}">
          <x14:id>{EE8D93C5-19BB-400D-AA27-7A4B122B1FD7}</x14:id>
        </ext>
      </extLst>
    </cfRule>
  </conditionalFormatting>
  <conditionalFormatting sqref="K861:K885">
    <cfRule type="dataBar" priority="453">
      <dataBar showValue="0">
        <cfvo type="min"/>
        <cfvo type="max"/>
        <color theme="0" tint="-0.34998626667073579"/>
      </dataBar>
      <extLst>
        <ext xmlns:x14="http://schemas.microsoft.com/office/spreadsheetml/2009/9/main" uri="{B025F937-C7B1-47D3-B67F-A62EFF666E3E}">
          <x14:id>{FF123E6E-62D2-4FC8-B823-6842A10E1964}</x14:id>
        </ext>
      </extLst>
    </cfRule>
    <cfRule type="dataBar" priority="454">
      <dataBar>
        <cfvo type="min"/>
        <cfvo type="max"/>
        <color theme="0" tint="-0.34998626667073579"/>
      </dataBar>
      <extLst>
        <ext xmlns:x14="http://schemas.microsoft.com/office/spreadsheetml/2009/9/main" uri="{B025F937-C7B1-47D3-B67F-A62EFF666E3E}">
          <x14:id>{07D70499-7447-4406-8201-3269D4F32237}</x14:id>
        </ext>
      </extLst>
    </cfRule>
    <cfRule type="dataBar" priority="455">
      <dataBar showValue="0">
        <cfvo type="min"/>
        <cfvo type="max"/>
        <color rgb="FF638EC6"/>
      </dataBar>
      <extLst>
        <ext xmlns:x14="http://schemas.microsoft.com/office/spreadsheetml/2009/9/main" uri="{B025F937-C7B1-47D3-B67F-A62EFF666E3E}">
          <x14:id>{AA5DB4FC-F12C-446E-ABD8-07CE24257FD2}</x14:id>
        </ext>
      </extLst>
    </cfRule>
    <cfRule type="dataBar" priority="456">
      <dataBar>
        <cfvo type="min"/>
        <cfvo type="max"/>
        <color theme="0" tint="-0.499984740745262"/>
      </dataBar>
      <extLst>
        <ext xmlns:x14="http://schemas.microsoft.com/office/spreadsheetml/2009/9/main" uri="{B025F937-C7B1-47D3-B67F-A62EFF666E3E}">
          <x14:id>{89A34A7E-D562-41F5-9F6B-C1555ED137BA}</x14:id>
        </ext>
      </extLst>
    </cfRule>
  </conditionalFormatting>
  <conditionalFormatting sqref="K887:K896">
    <cfRule type="dataBar" priority="449">
      <dataBar showValue="0">
        <cfvo type="min"/>
        <cfvo type="max"/>
        <color theme="0" tint="-0.34998626667073579"/>
      </dataBar>
      <extLst>
        <ext xmlns:x14="http://schemas.microsoft.com/office/spreadsheetml/2009/9/main" uri="{B025F937-C7B1-47D3-B67F-A62EFF666E3E}">
          <x14:id>{CB2307CC-A3DF-44E2-BAF7-A30E6EE7AEF5}</x14:id>
        </ext>
      </extLst>
    </cfRule>
    <cfRule type="dataBar" priority="450">
      <dataBar>
        <cfvo type="min"/>
        <cfvo type="max"/>
        <color theme="0" tint="-0.34998626667073579"/>
      </dataBar>
      <extLst>
        <ext xmlns:x14="http://schemas.microsoft.com/office/spreadsheetml/2009/9/main" uri="{B025F937-C7B1-47D3-B67F-A62EFF666E3E}">
          <x14:id>{561953A9-2807-45BD-8355-E785F7C6B843}</x14:id>
        </ext>
      </extLst>
    </cfRule>
    <cfRule type="dataBar" priority="451">
      <dataBar showValue="0">
        <cfvo type="min"/>
        <cfvo type="max"/>
        <color rgb="FF638EC6"/>
      </dataBar>
      <extLst>
        <ext xmlns:x14="http://schemas.microsoft.com/office/spreadsheetml/2009/9/main" uri="{B025F937-C7B1-47D3-B67F-A62EFF666E3E}">
          <x14:id>{5675272E-249D-4B3E-AA93-D4213BC22A94}</x14:id>
        </ext>
      </extLst>
    </cfRule>
    <cfRule type="dataBar" priority="452">
      <dataBar>
        <cfvo type="min"/>
        <cfvo type="max"/>
        <color theme="0" tint="-0.499984740745262"/>
      </dataBar>
      <extLst>
        <ext xmlns:x14="http://schemas.microsoft.com/office/spreadsheetml/2009/9/main" uri="{B025F937-C7B1-47D3-B67F-A62EFF666E3E}">
          <x14:id>{E673FBE3-23D1-4A00-BEED-897A664299E3}</x14:id>
        </ext>
      </extLst>
    </cfRule>
  </conditionalFormatting>
  <conditionalFormatting sqref="K898:K910">
    <cfRule type="dataBar" priority="445">
      <dataBar showValue="0">
        <cfvo type="min"/>
        <cfvo type="max"/>
        <color theme="0" tint="-0.34998626667073579"/>
      </dataBar>
      <extLst>
        <ext xmlns:x14="http://schemas.microsoft.com/office/spreadsheetml/2009/9/main" uri="{B025F937-C7B1-47D3-B67F-A62EFF666E3E}">
          <x14:id>{1C194D01-5F08-4A72-AD47-38AA45BACED6}</x14:id>
        </ext>
      </extLst>
    </cfRule>
    <cfRule type="dataBar" priority="446">
      <dataBar>
        <cfvo type="min"/>
        <cfvo type="max"/>
        <color theme="0" tint="-0.34998626667073579"/>
      </dataBar>
      <extLst>
        <ext xmlns:x14="http://schemas.microsoft.com/office/spreadsheetml/2009/9/main" uri="{B025F937-C7B1-47D3-B67F-A62EFF666E3E}">
          <x14:id>{09D48D79-12D1-4EA1-BC32-FDC275F5E58A}</x14:id>
        </ext>
      </extLst>
    </cfRule>
    <cfRule type="dataBar" priority="447">
      <dataBar showValue="0">
        <cfvo type="min"/>
        <cfvo type="max"/>
        <color rgb="FF638EC6"/>
      </dataBar>
      <extLst>
        <ext xmlns:x14="http://schemas.microsoft.com/office/spreadsheetml/2009/9/main" uri="{B025F937-C7B1-47D3-B67F-A62EFF666E3E}">
          <x14:id>{AA440227-10DF-4F68-A5EC-EF3E6D9F3C9E}</x14:id>
        </ext>
      </extLst>
    </cfRule>
    <cfRule type="dataBar" priority="448">
      <dataBar>
        <cfvo type="min"/>
        <cfvo type="max"/>
        <color theme="0" tint="-0.499984740745262"/>
      </dataBar>
      <extLst>
        <ext xmlns:x14="http://schemas.microsoft.com/office/spreadsheetml/2009/9/main" uri="{B025F937-C7B1-47D3-B67F-A62EFF666E3E}">
          <x14:id>{F90A07D0-7635-49EA-8080-1E4DBFA0B3CC}</x14:id>
        </ext>
      </extLst>
    </cfRule>
  </conditionalFormatting>
  <conditionalFormatting sqref="K912:K914">
    <cfRule type="dataBar" priority="441">
      <dataBar showValue="0">
        <cfvo type="min"/>
        <cfvo type="max"/>
        <color theme="0" tint="-0.34998626667073579"/>
      </dataBar>
      <extLst>
        <ext xmlns:x14="http://schemas.microsoft.com/office/spreadsheetml/2009/9/main" uri="{B025F937-C7B1-47D3-B67F-A62EFF666E3E}">
          <x14:id>{03CCEBC7-9E64-47C8-A5A3-1D4AA8064D0A}</x14:id>
        </ext>
      </extLst>
    </cfRule>
    <cfRule type="dataBar" priority="442">
      <dataBar>
        <cfvo type="min"/>
        <cfvo type="max"/>
        <color theme="0" tint="-0.34998626667073579"/>
      </dataBar>
      <extLst>
        <ext xmlns:x14="http://schemas.microsoft.com/office/spreadsheetml/2009/9/main" uri="{B025F937-C7B1-47D3-B67F-A62EFF666E3E}">
          <x14:id>{910470BA-A94D-4042-A02F-0D36C3D3DDF7}</x14:id>
        </ext>
      </extLst>
    </cfRule>
    <cfRule type="dataBar" priority="443">
      <dataBar showValue="0">
        <cfvo type="min"/>
        <cfvo type="max"/>
        <color rgb="FF638EC6"/>
      </dataBar>
      <extLst>
        <ext xmlns:x14="http://schemas.microsoft.com/office/spreadsheetml/2009/9/main" uri="{B025F937-C7B1-47D3-B67F-A62EFF666E3E}">
          <x14:id>{99F93A52-A77F-460D-B531-67A32E081675}</x14:id>
        </ext>
      </extLst>
    </cfRule>
    <cfRule type="dataBar" priority="444">
      <dataBar>
        <cfvo type="min"/>
        <cfvo type="max"/>
        <color theme="0" tint="-0.499984740745262"/>
      </dataBar>
      <extLst>
        <ext xmlns:x14="http://schemas.microsoft.com/office/spreadsheetml/2009/9/main" uri="{B025F937-C7B1-47D3-B67F-A62EFF666E3E}">
          <x14:id>{C434961F-AA2F-43DF-B156-E7DB47981C40}</x14:id>
        </ext>
      </extLst>
    </cfRule>
  </conditionalFormatting>
  <conditionalFormatting sqref="K916:K920">
    <cfRule type="dataBar" priority="437">
      <dataBar showValue="0">
        <cfvo type="min"/>
        <cfvo type="max"/>
        <color theme="0" tint="-0.34998626667073579"/>
      </dataBar>
      <extLst>
        <ext xmlns:x14="http://schemas.microsoft.com/office/spreadsheetml/2009/9/main" uri="{B025F937-C7B1-47D3-B67F-A62EFF666E3E}">
          <x14:id>{33048240-0416-40D7-BBD0-6B840EED737F}</x14:id>
        </ext>
      </extLst>
    </cfRule>
    <cfRule type="dataBar" priority="438">
      <dataBar>
        <cfvo type="min"/>
        <cfvo type="max"/>
        <color theme="0" tint="-0.34998626667073579"/>
      </dataBar>
      <extLst>
        <ext xmlns:x14="http://schemas.microsoft.com/office/spreadsheetml/2009/9/main" uri="{B025F937-C7B1-47D3-B67F-A62EFF666E3E}">
          <x14:id>{712AE528-1740-46B5-843A-94785B232A8E}</x14:id>
        </ext>
      </extLst>
    </cfRule>
    <cfRule type="dataBar" priority="439">
      <dataBar showValue="0">
        <cfvo type="min"/>
        <cfvo type="max"/>
        <color rgb="FF638EC6"/>
      </dataBar>
      <extLst>
        <ext xmlns:x14="http://schemas.microsoft.com/office/spreadsheetml/2009/9/main" uri="{B025F937-C7B1-47D3-B67F-A62EFF666E3E}">
          <x14:id>{0FE63452-6A81-4082-B4D1-E0E97E8E1169}</x14:id>
        </ext>
      </extLst>
    </cfRule>
    <cfRule type="dataBar" priority="440">
      <dataBar>
        <cfvo type="min"/>
        <cfvo type="max"/>
        <color theme="0" tint="-0.499984740745262"/>
      </dataBar>
      <extLst>
        <ext xmlns:x14="http://schemas.microsoft.com/office/spreadsheetml/2009/9/main" uri="{B025F937-C7B1-47D3-B67F-A62EFF666E3E}">
          <x14:id>{D9BF356A-7228-4335-BB30-9B04ECCA44A9}</x14:id>
        </ext>
      </extLst>
    </cfRule>
  </conditionalFormatting>
  <conditionalFormatting sqref="K922:K928">
    <cfRule type="dataBar" priority="433">
      <dataBar showValue="0">
        <cfvo type="min"/>
        <cfvo type="max"/>
        <color theme="0" tint="-0.34998626667073579"/>
      </dataBar>
      <extLst>
        <ext xmlns:x14="http://schemas.microsoft.com/office/spreadsheetml/2009/9/main" uri="{B025F937-C7B1-47D3-B67F-A62EFF666E3E}">
          <x14:id>{4FA5B1EF-E185-46F1-B5A4-D27648C04F62}</x14:id>
        </ext>
      </extLst>
    </cfRule>
    <cfRule type="dataBar" priority="434">
      <dataBar>
        <cfvo type="min"/>
        <cfvo type="max"/>
        <color theme="0" tint="-0.34998626667073579"/>
      </dataBar>
      <extLst>
        <ext xmlns:x14="http://schemas.microsoft.com/office/spreadsheetml/2009/9/main" uri="{B025F937-C7B1-47D3-B67F-A62EFF666E3E}">
          <x14:id>{4E936C77-E969-44E8-AF39-86CB429AB265}</x14:id>
        </ext>
      </extLst>
    </cfRule>
    <cfRule type="dataBar" priority="435">
      <dataBar showValue="0">
        <cfvo type="min"/>
        <cfvo type="max"/>
        <color rgb="FF638EC6"/>
      </dataBar>
      <extLst>
        <ext xmlns:x14="http://schemas.microsoft.com/office/spreadsheetml/2009/9/main" uri="{B025F937-C7B1-47D3-B67F-A62EFF666E3E}">
          <x14:id>{18CDE292-1BD4-4E3A-994B-AF8F85F6E409}</x14:id>
        </ext>
      </extLst>
    </cfRule>
    <cfRule type="dataBar" priority="436">
      <dataBar>
        <cfvo type="min"/>
        <cfvo type="max"/>
        <color theme="0" tint="-0.499984740745262"/>
      </dataBar>
      <extLst>
        <ext xmlns:x14="http://schemas.microsoft.com/office/spreadsheetml/2009/9/main" uri="{B025F937-C7B1-47D3-B67F-A62EFF666E3E}">
          <x14:id>{E4710231-3CC1-4A43-B776-1840E4B264A3}</x14:id>
        </ext>
      </extLst>
    </cfRule>
  </conditionalFormatting>
  <conditionalFormatting sqref="K930:K946">
    <cfRule type="dataBar" priority="429">
      <dataBar showValue="0">
        <cfvo type="min"/>
        <cfvo type="max"/>
        <color theme="0" tint="-0.34998626667073579"/>
      </dataBar>
      <extLst>
        <ext xmlns:x14="http://schemas.microsoft.com/office/spreadsheetml/2009/9/main" uri="{B025F937-C7B1-47D3-B67F-A62EFF666E3E}">
          <x14:id>{EAE53AFD-D4B0-49FB-ADA9-23DFBCEF556D}</x14:id>
        </ext>
      </extLst>
    </cfRule>
    <cfRule type="dataBar" priority="430">
      <dataBar>
        <cfvo type="min"/>
        <cfvo type="max"/>
        <color theme="0" tint="-0.34998626667073579"/>
      </dataBar>
      <extLst>
        <ext xmlns:x14="http://schemas.microsoft.com/office/spreadsheetml/2009/9/main" uri="{B025F937-C7B1-47D3-B67F-A62EFF666E3E}">
          <x14:id>{26177238-C0BF-4177-8075-CB607FE0FF0F}</x14:id>
        </ext>
      </extLst>
    </cfRule>
    <cfRule type="dataBar" priority="431">
      <dataBar showValue="0">
        <cfvo type="min"/>
        <cfvo type="max"/>
        <color rgb="FF638EC6"/>
      </dataBar>
      <extLst>
        <ext xmlns:x14="http://schemas.microsoft.com/office/spreadsheetml/2009/9/main" uri="{B025F937-C7B1-47D3-B67F-A62EFF666E3E}">
          <x14:id>{26AEF6DE-DCCE-4774-AE30-5A06FD70D066}</x14:id>
        </ext>
      </extLst>
    </cfRule>
    <cfRule type="dataBar" priority="432">
      <dataBar>
        <cfvo type="min"/>
        <cfvo type="max"/>
        <color theme="0" tint="-0.499984740745262"/>
      </dataBar>
      <extLst>
        <ext xmlns:x14="http://schemas.microsoft.com/office/spreadsheetml/2009/9/main" uri="{B025F937-C7B1-47D3-B67F-A62EFF666E3E}">
          <x14:id>{D3433E13-19E8-4F61-ABD2-D4F61644979B}</x14:id>
        </ext>
      </extLst>
    </cfRule>
  </conditionalFormatting>
  <conditionalFormatting sqref="K948:K960">
    <cfRule type="dataBar" priority="425">
      <dataBar showValue="0">
        <cfvo type="min"/>
        <cfvo type="max"/>
        <color theme="0" tint="-0.34998626667073579"/>
      </dataBar>
      <extLst>
        <ext xmlns:x14="http://schemas.microsoft.com/office/spreadsheetml/2009/9/main" uri="{B025F937-C7B1-47D3-B67F-A62EFF666E3E}">
          <x14:id>{C963BC2B-E2B9-4BCE-8274-C80289654D1B}</x14:id>
        </ext>
      </extLst>
    </cfRule>
    <cfRule type="dataBar" priority="426">
      <dataBar>
        <cfvo type="min"/>
        <cfvo type="max"/>
        <color theme="0" tint="-0.34998626667073579"/>
      </dataBar>
      <extLst>
        <ext xmlns:x14="http://schemas.microsoft.com/office/spreadsheetml/2009/9/main" uri="{B025F937-C7B1-47D3-B67F-A62EFF666E3E}">
          <x14:id>{842E8179-C9C9-4E4B-805C-AAF6946876E6}</x14:id>
        </ext>
      </extLst>
    </cfRule>
    <cfRule type="dataBar" priority="427">
      <dataBar showValue="0">
        <cfvo type="min"/>
        <cfvo type="max"/>
        <color rgb="FF638EC6"/>
      </dataBar>
      <extLst>
        <ext xmlns:x14="http://schemas.microsoft.com/office/spreadsheetml/2009/9/main" uri="{B025F937-C7B1-47D3-B67F-A62EFF666E3E}">
          <x14:id>{9417B311-AA79-4F19-917C-BAF6FF60411A}</x14:id>
        </ext>
      </extLst>
    </cfRule>
    <cfRule type="dataBar" priority="428">
      <dataBar>
        <cfvo type="min"/>
        <cfvo type="max"/>
        <color theme="0" tint="-0.499984740745262"/>
      </dataBar>
      <extLst>
        <ext xmlns:x14="http://schemas.microsoft.com/office/spreadsheetml/2009/9/main" uri="{B025F937-C7B1-47D3-B67F-A62EFF666E3E}">
          <x14:id>{6E673D8C-4A38-46E5-9F2C-C1250C401BD2}</x14:id>
        </ext>
      </extLst>
    </cfRule>
  </conditionalFormatting>
  <conditionalFormatting sqref="K962:K964">
    <cfRule type="dataBar" priority="421">
      <dataBar showValue="0">
        <cfvo type="min"/>
        <cfvo type="max"/>
        <color theme="0" tint="-0.34998626667073579"/>
      </dataBar>
      <extLst>
        <ext xmlns:x14="http://schemas.microsoft.com/office/spreadsheetml/2009/9/main" uri="{B025F937-C7B1-47D3-B67F-A62EFF666E3E}">
          <x14:id>{4B51A1D9-B463-4854-BADA-E1741DB57087}</x14:id>
        </ext>
      </extLst>
    </cfRule>
    <cfRule type="dataBar" priority="422">
      <dataBar>
        <cfvo type="min"/>
        <cfvo type="max"/>
        <color theme="0" tint="-0.34998626667073579"/>
      </dataBar>
      <extLst>
        <ext xmlns:x14="http://schemas.microsoft.com/office/spreadsheetml/2009/9/main" uri="{B025F937-C7B1-47D3-B67F-A62EFF666E3E}">
          <x14:id>{9764FF93-F280-44B0-9FBD-E02CFF936D31}</x14:id>
        </ext>
      </extLst>
    </cfRule>
    <cfRule type="dataBar" priority="423">
      <dataBar showValue="0">
        <cfvo type="min"/>
        <cfvo type="max"/>
        <color rgb="FF638EC6"/>
      </dataBar>
      <extLst>
        <ext xmlns:x14="http://schemas.microsoft.com/office/spreadsheetml/2009/9/main" uri="{B025F937-C7B1-47D3-B67F-A62EFF666E3E}">
          <x14:id>{D0D35B84-52B3-434A-AB7B-6E2298530B20}</x14:id>
        </ext>
      </extLst>
    </cfRule>
    <cfRule type="dataBar" priority="424">
      <dataBar>
        <cfvo type="min"/>
        <cfvo type="max"/>
        <color theme="0" tint="-0.499984740745262"/>
      </dataBar>
      <extLst>
        <ext xmlns:x14="http://schemas.microsoft.com/office/spreadsheetml/2009/9/main" uri="{B025F937-C7B1-47D3-B67F-A62EFF666E3E}">
          <x14:id>{5E31F0E1-0A07-42F2-9A91-F011B4F18642}</x14:id>
        </ext>
      </extLst>
    </cfRule>
  </conditionalFormatting>
  <conditionalFormatting sqref="K966:K970">
    <cfRule type="dataBar" priority="417">
      <dataBar showValue="0">
        <cfvo type="min"/>
        <cfvo type="max"/>
        <color theme="0" tint="-0.34998626667073579"/>
      </dataBar>
      <extLst>
        <ext xmlns:x14="http://schemas.microsoft.com/office/spreadsheetml/2009/9/main" uri="{B025F937-C7B1-47D3-B67F-A62EFF666E3E}">
          <x14:id>{E0C24457-9E91-444F-AAE8-05C10D8B98B5}</x14:id>
        </ext>
      </extLst>
    </cfRule>
    <cfRule type="dataBar" priority="418">
      <dataBar>
        <cfvo type="min"/>
        <cfvo type="max"/>
        <color theme="0" tint="-0.34998626667073579"/>
      </dataBar>
      <extLst>
        <ext xmlns:x14="http://schemas.microsoft.com/office/spreadsheetml/2009/9/main" uri="{B025F937-C7B1-47D3-B67F-A62EFF666E3E}">
          <x14:id>{4133FCE1-2B67-4831-AEF1-13F41106460A}</x14:id>
        </ext>
      </extLst>
    </cfRule>
    <cfRule type="dataBar" priority="419">
      <dataBar showValue="0">
        <cfvo type="min"/>
        <cfvo type="max"/>
        <color rgb="FF638EC6"/>
      </dataBar>
      <extLst>
        <ext xmlns:x14="http://schemas.microsoft.com/office/spreadsheetml/2009/9/main" uri="{B025F937-C7B1-47D3-B67F-A62EFF666E3E}">
          <x14:id>{41132314-8A30-4BF6-AC5C-E3C8DC312E13}</x14:id>
        </ext>
      </extLst>
    </cfRule>
    <cfRule type="dataBar" priority="420">
      <dataBar>
        <cfvo type="min"/>
        <cfvo type="max"/>
        <color theme="0" tint="-0.499984740745262"/>
      </dataBar>
      <extLst>
        <ext xmlns:x14="http://schemas.microsoft.com/office/spreadsheetml/2009/9/main" uri="{B025F937-C7B1-47D3-B67F-A62EFF666E3E}">
          <x14:id>{C58A1D99-35E1-4F4D-B67A-C52E547E07DE}</x14:id>
        </ext>
      </extLst>
    </cfRule>
  </conditionalFormatting>
  <conditionalFormatting sqref="K972:K983">
    <cfRule type="dataBar" priority="413">
      <dataBar showValue="0">
        <cfvo type="min"/>
        <cfvo type="max"/>
        <color theme="0" tint="-0.34998626667073579"/>
      </dataBar>
      <extLst>
        <ext xmlns:x14="http://schemas.microsoft.com/office/spreadsheetml/2009/9/main" uri="{B025F937-C7B1-47D3-B67F-A62EFF666E3E}">
          <x14:id>{1212C306-AD26-471F-B882-24E2AFB3DC87}</x14:id>
        </ext>
      </extLst>
    </cfRule>
    <cfRule type="dataBar" priority="414">
      <dataBar>
        <cfvo type="min"/>
        <cfvo type="max"/>
        <color theme="0" tint="-0.34998626667073579"/>
      </dataBar>
      <extLst>
        <ext xmlns:x14="http://schemas.microsoft.com/office/spreadsheetml/2009/9/main" uri="{B025F937-C7B1-47D3-B67F-A62EFF666E3E}">
          <x14:id>{35903453-C07A-47C8-9B41-5AFE726E2ED7}</x14:id>
        </ext>
      </extLst>
    </cfRule>
    <cfRule type="dataBar" priority="415">
      <dataBar showValue="0">
        <cfvo type="min"/>
        <cfvo type="max"/>
        <color rgb="FF638EC6"/>
      </dataBar>
      <extLst>
        <ext xmlns:x14="http://schemas.microsoft.com/office/spreadsheetml/2009/9/main" uri="{B025F937-C7B1-47D3-B67F-A62EFF666E3E}">
          <x14:id>{42F5414E-858B-4900-B1BE-CBAE8832C7F4}</x14:id>
        </ext>
      </extLst>
    </cfRule>
    <cfRule type="dataBar" priority="416">
      <dataBar>
        <cfvo type="min"/>
        <cfvo type="max"/>
        <color theme="0" tint="-0.499984740745262"/>
      </dataBar>
      <extLst>
        <ext xmlns:x14="http://schemas.microsoft.com/office/spreadsheetml/2009/9/main" uri="{B025F937-C7B1-47D3-B67F-A62EFF666E3E}">
          <x14:id>{AF1765AD-1A2F-40ED-8962-2641D8274D77}</x14:id>
        </ext>
      </extLst>
    </cfRule>
  </conditionalFormatting>
  <conditionalFormatting sqref="K985:K1020">
    <cfRule type="dataBar" priority="409">
      <dataBar showValue="0">
        <cfvo type="min"/>
        <cfvo type="max"/>
        <color theme="0" tint="-0.34998626667073579"/>
      </dataBar>
      <extLst>
        <ext xmlns:x14="http://schemas.microsoft.com/office/spreadsheetml/2009/9/main" uri="{B025F937-C7B1-47D3-B67F-A62EFF666E3E}">
          <x14:id>{27868811-B174-4353-9743-4A51012DEE2B}</x14:id>
        </ext>
      </extLst>
    </cfRule>
    <cfRule type="dataBar" priority="410">
      <dataBar>
        <cfvo type="min"/>
        <cfvo type="max"/>
        <color theme="0" tint="-0.34998626667073579"/>
      </dataBar>
      <extLst>
        <ext xmlns:x14="http://schemas.microsoft.com/office/spreadsheetml/2009/9/main" uri="{B025F937-C7B1-47D3-B67F-A62EFF666E3E}">
          <x14:id>{672AC3BA-CF56-4F6D-A3B0-E742B0609074}</x14:id>
        </ext>
      </extLst>
    </cfRule>
    <cfRule type="dataBar" priority="411">
      <dataBar showValue="0">
        <cfvo type="min"/>
        <cfvo type="max"/>
        <color rgb="FF638EC6"/>
      </dataBar>
      <extLst>
        <ext xmlns:x14="http://schemas.microsoft.com/office/spreadsheetml/2009/9/main" uri="{B025F937-C7B1-47D3-B67F-A62EFF666E3E}">
          <x14:id>{46A1A107-490F-4B00-9ACE-976988100F10}</x14:id>
        </ext>
      </extLst>
    </cfRule>
    <cfRule type="dataBar" priority="412">
      <dataBar>
        <cfvo type="min"/>
        <cfvo type="max"/>
        <color theme="0" tint="-0.499984740745262"/>
      </dataBar>
      <extLst>
        <ext xmlns:x14="http://schemas.microsoft.com/office/spreadsheetml/2009/9/main" uri="{B025F937-C7B1-47D3-B67F-A62EFF666E3E}">
          <x14:id>{1B7A11E9-60AD-4C5B-9703-AED0F68F4B4E}</x14:id>
        </ext>
      </extLst>
    </cfRule>
  </conditionalFormatting>
  <conditionalFormatting sqref="K1022:K1033">
    <cfRule type="dataBar" priority="405">
      <dataBar showValue="0">
        <cfvo type="min"/>
        <cfvo type="max"/>
        <color theme="0" tint="-0.34998626667073579"/>
      </dataBar>
      <extLst>
        <ext xmlns:x14="http://schemas.microsoft.com/office/spreadsheetml/2009/9/main" uri="{B025F937-C7B1-47D3-B67F-A62EFF666E3E}">
          <x14:id>{98CAF93E-0F50-46E7-AA51-0A616C1B6965}</x14:id>
        </ext>
      </extLst>
    </cfRule>
    <cfRule type="dataBar" priority="406">
      <dataBar>
        <cfvo type="min"/>
        <cfvo type="max"/>
        <color theme="0" tint="-0.34998626667073579"/>
      </dataBar>
      <extLst>
        <ext xmlns:x14="http://schemas.microsoft.com/office/spreadsheetml/2009/9/main" uri="{B025F937-C7B1-47D3-B67F-A62EFF666E3E}">
          <x14:id>{E900DA8C-808B-4C53-A584-A068352FCE57}</x14:id>
        </ext>
      </extLst>
    </cfRule>
    <cfRule type="dataBar" priority="407">
      <dataBar showValue="0">
        <cfvo type="min"/>
        <cfvo type="max"/>
        <color rgb="FF638EC6"/>
      </dataBar>
      <extLst>
        <ext xmlns:x14="http://schemas.microsoft.com/office/spreadsheetml/2009/9/main" uri="{B025F937-C7B1-47D3-B67F-A62EFF666E3E}">
          <x14:id>{F3CA3D0A-722B-41E7-A67A-3FD7C0599265}</x14:id>
        </ext>
      </extLst>
    </cfRule>
    <cfRule type="dataBar" priority="408">
      <dataBar>
        <cfvo type="min"/>
        <cfvo type="max"/>
        <color theme="0" tint="-0.499984740745262"/>
      </dataBar>
      <extLst>
        <ext xmlns:x14="http://schemas.microsoft.com/office/spreadsheetml/2009/9/main" uri="{B025F937-C7B1-47D3-B67F-A62EFF666E3E}">
          <x14:id>{15CB2682-222C-482E-9CB8-0C3E9DA1C5DD}</x14:id>
        </ext>
      </extLst>
    </cfRule>
  </conditionalFormatting>
  <conditionalFormatting sqref="K1035:K1066">
    <cfRule type="dataBar" priority="401">
      <dataBar showValue="0">
        <cfvo type="min"/>
        <cfvo type="max"/>
        <color theme="0" tint="-0.34998626667073579"/>
      </dataBar>
      <extLst>
        <ext xmlns:x14="http://schemas.microsoft.com/office/spreadsheetml/2009/9/main" uri="{B025F937-C7B1-47D3-B67F-A62EFF666E3E}">
          <x14:id>{FB6F0D72-E771-464D-98E8-C1A9E72C17AE}</x14:id>
        </ext>
      </extLst>
    </cfRule>
    <cfRule type="dataBar" priority="402">
      <dataBar>
        <cfvo type="min"/>
        <cfvo type="max"/>
        <color theme="0" tint="-0.34998626667073579"/>
      </dataBar>
      <extLst>
        <ext xmlns:x14="http://schemas.microsoft.com/office/spreadsheetml/2009/9/main" uri="{B025F937-C7B1-47D3-B67F-A62EFF666E3E}">
          <x14:id>{FFA8F36F-FF1D-4A72-A326-6A7BF7523B5C}</x14:id>
        </ext>
      </extLst>
    </cfRule>
    <cfRule type="dataBar" priority="403">
      <dataBar showValue="0">
        <cfvo type="min"/>
        <cfvo type="max"/>
        <color rgb="FF638EC6"/>
      </dataBar>
      <extLst>
        <ext xmlns:x14="http://schemas.microsoft.com/office/spreadsheetml/2009/9/main" uri="{B025F937-C7B1-47D3-B67F-A62EFF666E3E}">
          <x14:id>{73AD6026-3D15-4448-8420-9B17B1289AD8}</x14:id>
        </ext>
      </extLst>
    </cfRule>
    <cfRule type="dataBar" priority="404">
      <dataBar>
        <cfvo type="min"/>
        <cfvo type="max"/>
        <color theme="0" tint="-0.499984740745262"/>
      </dataBar>
      <extLst>
        <ext xmlns:x14="http://schemas.microsoft.com/office/spreadsheetml/2009/9/main" uri="{B025F937-C7B1-47D3-B67F-A62EFF666E3E}">
          <x14:id>{B5547E1F-D893-45A0-9830-7379E19DBC4F}</x14:id>
        </ext>
      </extLst>
    </cfRule>
  </conditionalFormatting>
  <conditionalFormatting sqref="K1068:K1081">
    <cfRule type="dataBar" priority="397">
      <dataBar showValue="0">
        <cfvo type="min"/>
        <cfvo type="max"/>
        <color theme="0" tint="-0.34998626667073579"/>
      </dataBar>
      <extLst>
        <ext xmlns:x14="http://schemas.microsoft.com/office/spreadsheetml/2009/9/main" uri="{B025F937-C7B1-47D3-B67F-A62EFF666E3E}">
          <x14:id>{B6161260-969A-4369-B7B6-D0444AB05E8B}</x14:id>
        </ext>
      </extLst>
    </cfRule>
    <cfRule type="dataBar" priority="398">
      <dataBar>
        <cfvo type="min"/>
        <cfvo type="max"/>
        <color theme="0" tint="-0.34998626667073579"/>
      </dataBar>
      <extLst>
        <ext xmlns:x14="http://schemas.microsoft.com/office/spreadsheetml/2009/9/main" uri="{B025F937-C7B1-47D3-B67F-A62EFF666E3E}">
          <x14:id>{C2012097-19F2-43A9-85B9-57A59D29967A}</x14:id>
        </ext>
      </extLst>
    </cfRule>
    <cfRule type="dataBar" priority="399">
      <dataBar showValue="0">
        <cfvo type="min"/>
        <cfvo type="max"/>
        <color rgb="FF638EC6"/>
      </dataBar>
      <extLst>
        <ext xmlns:x14="http://schemas.microsoft.com/office/spreadsheetml/2009/9/main" uri="{B025F937-C7B1-47D3-B67F-A62EFF666E3E}">
          <x14:id>{4F500AEE-6DCF-465C-B08C-04FFFBB8B30E}</x14:id>
        </ext>
      </extLst>
    </cfRule>
    <cfRule type="dataBar" priority="400">
      <dataBar>
        <cfvo type="min"/>
        <cfvo type="max"/>
        <color theme="0" tint="-0.499984740745262"/>
      </dataBar>
      <extLst>
        <ext xmlns:x14="http://schemas.microsoft.com/office/spreadsheetml/2009/9/main" uri="{B025F937-C7B1-47D3-B67F-A62EFF666E3E}">
          <x14:id>{F5D62375-1174-4EB5-8E6B-19DB440321B6}</x14:id>
        </ext>
      </extLst>
    </cfRule>
  </conditionalFormatting>
  <conditionalFormatting sqref="K1083:K1104">
    <cfRule type="dataBar" priority="393">
      <dataBar showValue="0">
        <cfvo type="min"/>
        <cfvo type="max"/>
        <color theme="0" tint="-0.34998626667073579"/>
      </dataBar>
      <extLst>
        <ext xmlns:x14="http://schemas.microsoft.com/office/spreadsheetml/2009/9/main" uri="{B025F937-C7B1-47D3-B67F-A62EFF666E3E}">
          <x14:id>{F8E7EAE2-39F6-4E44-A254-E6A324894D8E}</x14:id>
        </ext>
      </extLst>
    </cfRule>
    <cfRule type="dataBar" priority="394">
      <dataBar>
        <cfvo type="min"/>
        <cfvo type="max"/>
        <color theme="0" tint="-0.34998626667073579"/>
      </dataBar>
      <extLst>
        <ext xmlns:x14="http://schemas.microsoft.com/office/spreadsheetml/2009/9/main" uri="{B025F937-C7B1-47D3-B67F-A62EFF666E3E}">
          <x14:id>{86EE5AE7-DCE6-4B1D-BC51-78A9E16DD773}</x14:id>
        </ext>
      </extLst>
    </cfRule>
    <cfRule type="dataBar" priority="395">
      <dataBar showValue="0">
        <cfvo type="min"/>
        <cfvo type="max"/>
        <color rgb="FF638EC6"/>
      </dataBar>
      <extLst>
        <ext xmlns:x14="http://schemas.microsoft.com/office/spreadsheetml/2009/9/main" uri="{B025F937-C7B1-47D3-B67F-A62EFF666E3E}">
          <x14:id>{1317B462-B86C-423C-AF2E-59DEC8AF2E49}</x14:id>
        </ext>
      </extLst>
    </cfRule>
    <cfRule type="dataBar" priority="396">
      <dataBar>
        <cfvo type="min"/>
        <cfvo type="max"/>
        <color theme="0" tint="-0.499984740745262"/>
      </dataBar>
      <extLst>
        <ext xmlns:x14="http://schemas.microsoft.com/office/spreadsheetml/2009/9/main" uri="{B025F937-C7B1-47D3-B67F-A62EFF666E3E}">
          <x14:id>{6A64E20A-C699-48A9-8008-C961B144E46E}</x14:id>
        </ext>
      </extLst>
    </cfRule>
  </conditionalFormatting>
  <conditionalFormatting sqref="K1106:K1126">
    <cfRule type="dataBar" priority="389">
      <dataBar showValue="0">
        <cfvo type="min"/>
        <cfvo type="max"/>
        <color theme="0" tint="-0.34998626667073579"/>
      </dataBar>
      <extLst>
        <ext xmlns:x14="http://schemas.microsoft.com/office/spreadsheetml/2009/9/main" uri="{B025F937-C7B1-47D3-B67F-A62EFF666E3E}">
          <x14:id>{C1CA7FCD-CF84-4A74-87EE-F23C83D23E6A}</x14:id>
        </ext>
      </extLst>
    </cfRule>
    <cfRule type="dataBar" priority="390">
      <dataBar>
        <cfvo type="min"/>
        <cfvo type="max"/>
        <color theme="0" tint="-0.34998626667073579"/>
      </dataBar>
      <extLst>
        <ext xmlns:x14="http://schemas.microsoft.com/office/spreadsheetml/2009/9/main" uri="{B025F937-C7B1-47D3-B67F-A62EFF666E3E}">
          <x14:id>{ACF22857-13C7-4C42-8840-9548F33A7CF6}</x14:id>
        </ext>
      </extLst>
    </cfRule>
    <cfRule type="dataBar" priority="391">
      <dataBar showValue="0">
        <cfvo type="min"/>
        <cfvo type="max"/>
        <color rgb="FF638EC6"/>
      </dataBar>
      <extLst>
        <ext xmlns:x14="http://schemas.microsoft.com/office/spreadsheetml/2009/9/main" uri="{B025F937-C7B1-47D3-B67F-A62EFF666E3E}">
          <x14:id>{4546CB97-384B-49C5-B1D9-A095430E6518}</x14:id>
        </ext>
      </extLst>
    </cfRule>
    <cfRule type="dataBar" priority="392">
      <dataBar>
        <cfvo type="min"/>
        <cfvo type="max"/>
        <color theme="0" tint="-0.499984740745262"/>
      </dataBar>
      <extLst>
        <ext xmlns:x14="http://schemas.microsoft.com/office/spreadsheetml/2009/9/main" uri="{B025F937-C7B1-47D3-B67F-A62EFF666E3E}">
          <x14:id>{CAACFA96-E263-47AF-AEBF-3D2BC1F35A22}</x14:id>
        </ext>
      </extLst>
    </cfRule>
  </conditionalFormatting>
  <conditionalFormatting sqref="K1128:K1162">
    <cfRule type="dataBar" priority="385">
      <dataBar showValue="0">
        <cfvo type="min"/>
        <cfvo type="max"/>
        <color theme="0" tint="-0.34998626667073579"/>
      </dataBar>
      <extLst>
        <ext xmlns:x14="http://schemas.microsoft.com/office/spreadsheetml/2009/9/main" uri="{B025F937-C7B1-47D3-B67F-A62EFF666E3E}">
          <x14:id>{B16E6BCC-A615-4C79-82B8-9942AECD4411}</x14:id>
        </ext>
      </extLst>
    </cfRule>
    <cfRule type="dataBar" priority="386">
      <dataBar>
        <cfvo type="min"/>
        <cfvo type="max"/>
        <color theme="0" tint="-0.34998626667073579"/>
      </dataBar>
      <extLst>
        <ext xmlns:x14="http://schemas.microsoft.com/office/spreadsheetml/2009/9/main" uri="{B025F937-C7B1-47D3-B67F-A62EFF666E3E}">
          <x14:id>{08F79770-5FD5-4C77-82BA-F18B9DA8C725}</x14:id>
        </ext>
      </extLst>
    </cfRule>
    <cfRule type="dataBar" priority="387">
      <dataBar showValue="0">
        <cfvo type="min"/>
        <cfvo type="max"/>
        <color rgb="FF638EC6"/>
      </dataBar>
      <extLst>
        <ext xmlns:x14="http://schemas.microsoft.com/office/spreadsheetml/2009/9/main" uri="{B025F937-C7B1-47D3-B67F-A62EFF666E3E}">
          <x14:id>{0511B267-C5F2-47FC-B2FB-FFE46F23BF9A}</x14:id>
        </ext>
      </extLst>
    </cfRule>
    <cfRule type="dataBar" priority="388">
      <dataBar>
        <cfvo type="min"/>
        <cfvo type="max"/>
        <color theme="0" tint="-0.499984740745262"/>
      </dataBar>
      <extLst>
        <ext xmlns:x14="http://schemas.microsoft.com/office/spreadsheetml/2009/9/main" uri="{B025F937-C7B1-47D3-B67F-A62EFF666E3E}">
          <x14:id>{F3381E4B-4CD5-4D00-AAB5-46F5E3FF0A16}</x14:id>
        </ext>
      </extLst>
    </cfRule>
  </conditionalFormatting>
  <conditionalFormatting sqref="K1164:K1167">
    <cfRule type="dataBar" priority="381">
      <dataBar showValue="0">
        <cfvo type="min"/>
        <cfvo type="max"/>
        <color theme="0" tint="-0.34998626667073579"/>
      </dataBar>
      <extLst>
        <ext xmlns:x14="http://schemas.microsoft.com/office/spreadsheetml/2009/9/main" uri="{B025F937-C7B1-47D3-B67F-A62EFF666E3E}">
          <x14:id>{994FF21E-0454-4CAD-9F69-CBBFBE7C801C}</x14:id>
        </ext>
      </extLst>
    </cfRule>
    <cfRule type="dataBar" priority="382">
      <dataBar>
        <cfvo type="min"/>
        <cfvo type="max"/>
        <color theme="0" tint="-0.34998626667073579"/>
      </dataBar>
      <extLst>
        <ext xmlns:x14="http://schemas.microsoft.com/office/spreadsheetml/2009/9/main" uri="{B025F937-C7B1-47D3-B67F-A62EFF666E3E}">
          <x14:id>{88C066D9-9ACE-485A-90EB-4C94B3DDEB9B}</x14:id>
        </ext>
      </extLst>
    </cfRule>
    <cfRule type="dataBar" priority="383">
      <dataBar showValue="0">
        <cfvo type="min"/>
        <cfvo type="max"/>
        <color rgb="FF638EC6"/>
      </dataBar>
      <extLst>
        <ext xmlns:x14="http://schemas.microsoft.com/office/spreadsheetml/2009/9/main" uri="{B025F937-C7B1-47D3-B67F-A62EFF666E3E}">
          <x14:id>{6C068E94-47FA-4FBA-BDAD-810FCD6F1F27}</x14:id>
        </ext>
      </extLst>
    </cfRule>
    <cfRule type="dataBar" priority="384">
      <dataBar>
        <cfvo type="min"/>
        <cfvo type="max"/>
        <color theme="0" tint="-0.499984740745262"/>
      </dataBar>
      <extLst>
        <ext xmlns:x14="http://schemas.microsoft.com/office/spreadsheetml/2009/9/main" uri="{B025F937-C7B1-47D3-B67F-A62EFF666E3E}">
          <x14:id>{3C75E7BB-59B6-4CB9-B70A-FFF5102BD163}</x14:id>
        </ext>
      </extLst>
    </cfRule>
  </conditionalFormatting>
  <conditionalFormatting sqref="K1169:K1176">
    <cfRule type="dataBar" priority="377">
      <dataBar showValue="0">
        <cfvo type="min"/>
        <cfvo type="max"/>
        <color theme="0" tint="-0.34998626667073579"/>
      </dataBar>
      <extLst>
        <ext xmlns:x14="http://schemas.microsoft.com/office/spreadsheetml/2009/9/main" uri="{B025F937-C7B1-47D3-B67F-A62EFF666E3E}">
          <x14:id>{BA663510-BA90-4B2C-BD39-D6A44A900EE6}</x14:id>
        </ext>
      </extLst>
    </cfRule>
    <cfRule type="dataBar" priority="378">
      <dataBar>
        <cfvo type="min"/>
        <cfvo type="max"/>
        <color theme="0" tint="-0.34998626667073579"/>
      </dataBar>
      <extLst>
        <ext xmlns:x14="http://schemas.microsoft.com/office/spreadsheetml/2009/9/main" uri="{B025F937-C7B1-47D3-B67F-A62EFF666E3E}">
          <x14:id>{9B7B3D17-A8B8-4E38-9F1D-1982B7528787}</x14:id>
        </ext>
      </extLst>
    </cfRule>
    <cfRule type="dataBar" priority="379">
      <dataBar showValue="0">
        <cfvo type="min"/>
        <cfvo type="max"/>
        <color rgb="FF638EC6"/>
      </dataBar>
      <extLst>
        <ext xmlns:x14="http://schemas.microsoft.com/office/spreadsheetml/2009/9/main" uri="{B025F937-C7B1-47D3-B67F-A62EFF666E3E}">
          <x14:id>{B647EA6F-EE04-4335-B483-5B47B77EF603}</x14:id>
        </ext>
      </extLst>
    </cfRule>
    <cfRule type="dataBar" priority="380">
      <dataBar>
        <cfvo type="min"/>
        <cfvo type="max"/>
        <color theme="0" tint="-0.499984740745262"/>
      </dataBar>
      <extLst>
        <ext xmlns:x14="http://schemas.microsoft.com/office/spreadsheetml/2009/9/main" uri="{B025F937-C7B1-47D3-B67F-A62EFF666E3E}">
          <x14:id>{F86A1360-F411-440E-822C-177667AA6FFC}</x14:id>
        </ext>
      </extLst>
    </cfRule>
  </conditionalFormatting>
  <conditionalFormatting sqref="K1178:K1198">
    <cfRule type="dataBar" priority="373">
      <dataBar showValue="0">
        <cfvo type="min"/>
        <cfvo type="max"/>
        <color theme="0" tint="-0.34998626667073579"/>
      </dataBar>
      <extLst>
        <ext xmlns:x14="http://schemas.microsoft.com/office/spreadsheetml/2009/9/main" uri="{B025F937-C7B1-47D3-B67F-A62EFF666E3E}">
          <x14:id>{9680E0D7-C91A-4CC4-BDD3-24F3E2159675}</x14:id>
        </ext>
      </extLst>
    </cfRule>
    <cfRule type="dataBar" priority="374">
      <dataBar>
        <cfvo type="min"/>
        <cfvo type="max"/>
        <color theme="0" tint="-0.34998626667073579"/>
      </dataBar>
      <extLst>
        <ext xmlns:x14="http://schemas.microsoft.com/office/spreadsheetml/2009/9/main" uri="{B025F937-C7B1-47D3-B67F-A62EFF666E3E}">
          <x14:id>{0849085B-BABF-468B-B457-4619CA572961}</x14:id>
        </ext>
      </extLst>
    </cfRule>
    <cfRule type="dataBar" priority="375">
      <dataBar showValue="0">
        <cfvo type="min"/>
        <cfvo type="max"/>
        <color rgb="FF638EC6"/>
      </dataBar>
      <extLst>
        <ext xmlns:x14="http://schemas.microsoft.com/office/spreadsheetml/2009/9/main" uri="{B025F937-C7B1-47D3-B67F-A62EFF666E3E}">
          <x14:id>{D09F07A7-BF24-4839-93C3-83340AA90FE0}</x14:id>
        </ext>
      </extLst>
    </cfRule>
    <cfRule type="dataBar" priority="376">
      <dataBar>
        <cfvo type="min"/>
        <cfvo type="max"/>
        <color theme="0" tint="-0.499984740745262"/>
      </dataBar>
      <extLst>
        <ext xmlns:x14="http://schemas.microsoft.com/office/spreadsheetml/2009/9/main" uri="{B025F937-C7B1-47D3-B67F-A62EFF666E3E}">
          <x14:id>{404129D1-C4A5-40E3-8A43-E78D4A69E2A8}</x14:id>
        </ext>
      </extLst>
    </cfRule>
  </conditionalFormatting>
  <conditionalFormatting sqref="K1200:K1230">
    <cfRule type="dataBar" priority="369">
      <dataBar showValue="0">
        <cfvo type="min"/>
        <cfvo type="max"/>
        <color theme="0" tint="-0.34998626667073579"/>
      </dataBar>
      <extLst>
        <ext xmlns:x14="http://schemas.microsoft.com/office/spreadsheetml/2009/9/main" uri="{B025F937-C7B1-47D3-B67F-A62EFF666E3E}">
          <x14:id>{B6F26E9E-8D3F-4A45-A29A-CC742D8A7739}</x14:id>
        </ext>
      </extLst>
    </cfRule>
    <cfRule type="dataBar" priority="370">
      <dataBar>
        <cfvo type="min"/>
        <cfvo type="max"/>
        <color theme="0" tint="-0.34998626667073579"/>
      </dataBar>
      <extLst>
        <ext xmlns:x14="http://schemas.microsoft.com/office/spreadsheetml/2009/9/main" uri="{B025F937-C7B1-47D3-B67F-A62EFF666E3E}">
          <x14:id>{F4B6E9D6-2085-4C5C-BF0B-3EC78DDC4B01}</x14:id>
        </ext>
      </extLst>
    </cfRule>
    <cfRule type="dataBar" priority="371">
      <dataBar showValue="0">
        <cfvo type="min"/>
        <cfvo type="max"/>
        <color rgb="FF638EC6"/>
      </dataBar>
      <extLst>
        <ext xmlns:x14="http://schemas.microsoft.com/office/spreadsheetml/2009/9/main" uri="{B025F937-C7B1-47D3-B67F-A62EFF666E3E}">
          <x14:id>{572FC3C1-45A2-4906-B22D-555B241BA64F}</x14:id>
        </ext>
      </extLst>
    </cfRule>
    <cfRule type="dataBar" priority="372">
      <dataBar>
        <cfvo type="min"/>
        <cfvo type="max"/>
        <color theme="0" tint="-0.499984740745262"/>
      </dataBar>
      <extLst>
        <ext xmlns:x14="http://schemas.microsoft.com/office/spreadsheetml/2009/9/main" uri="{B025F937-C7B1-47D3-B67F-A62EFF666E3E}">
          <x14:id>{BF5F9F80-8ED7-495D-9254-9071599D2FC7}</x14:id>
        </ext>
      </extLst>
    </cfRule>
  </conditionalFormatting>
  <conditionalFormatting sqref="K1232:K1266">
    <cfRule type="dataBar" priority="365">
      <dataBar showValue="0">
        <cfvo type="min"/>
        <cfvo type="max"/>
        <color theme="0" tint="-0.34998626667073579"/>
      </dataBar>
      <extLst>
        <ext xmlns:x14="http://schemas.microsoft.com/office/spreadsheetml/2009/9/main" uri="{B025F937-C7B1-47D3-B67F-A62EFF666E3E}">
          <x14:id>{A0840252-BFF5-4B96-B1A0-27E7EAF82545}</x14:id>
        </ext>
      </extLst>
    </cfRule>
    <cfRule type="dataBar" priority="366">
      <dataBar>
        <cfvo type="min"/>
        <cfvo type="max"/>
        <color theme="0" tint="-0.34998626667073579"/>
      </dataBar>
      <extLst>
        <ext xmlns:x14="http://schemas.microsoft.com/office/spreadsheetml/2009/9/main" uri="{B025F937-C7B1-47D3-B67F-A62EFF666E3E}">
          <x14:id>{F003D7F6-D810-40B5-8DF3-A53DA9FE601C}</x14:id>
        </ext>
      </extLst>
    </cfRule>
    <cfRule type="dataBar" priority="367">
      <dataBar showValue="0">
        <cfvo type="min"/>
        <cfvo type="max"/>
        <color rgb="FF638EC6"/>
      </dataBar>
      <extLst>
        <ext xmlns:x14="http://schemas.microsoft.com/office/spreadsheetml/2009/9/main" uri="{B025F937-C7B1-47D3-B67F-A62EFF666E3E}">
          <x14:id>{E0CDAFF4-2B88-4A88-B930-C3991F130109}</x14:id>
        </ext>
      </extLst>
    </cfRule>
    <cfRule type="dataBar" priority="368">
      <dataBar>
        <cfvo type="min"/>
        <cfvo type="max"/>
        <color theme="0" tint="-0.499984740745262"/>
      </dataBar>
      <extLst>
        <ext xmlns:x14="http://schemas.microsoft.com/office/spreadsheetml/2009/9/main" uri="{B025F937-C7B1-47D3-B67F-A62EFF666E3E}">
          <x14:id>{AF8076D8-7276-476B-A375-EB276F0109B4}</x14:id>
        </ext>
      </extLst>
    </cfRule>
  </conditionalFormatting>
  <conditionalFormatting sqref="K1268:K1294">
    <cfRule type="dataBar" priority="361">
      <dataBar showValue="0">
        <cfvo type="min"/>
        <cfvo type="max"/>
        <color theme="0" tint="-0.34998626667073579"/>
      </dataBar>
      <extLst>
        <ext xmlns:x14="http://schemas.microsoft.com/office/spreadsheetml/2009/9/main" uri="{B025F937-C7B1-47D3-B67F-A62EFF666E3E}">
          <x14:id>{9660E6C1-4639-4191-A5F2-CDB42D2E2F3A}</x14:id>
        </ext>
      </extLst>
    </cfRule>
    <cfRule type="dataBar" priority="362">
      <dataBar>
        <cfvo type="min"/>
        <cfvo type="max"/>
        <color theme="0" tint="-0.34998626667073579"/>
      </dataBar>
      <extLst>
        <ext xmlns:x14="http://schemas.microsoft.com/office/spreadsheetml/2009/9/main" uri="{B025F937-C7B1-47D3-B67F-A62EFF666E3E}">
          <x14:id>{EB67B68B-A665-44EE-9EF7-5D8C8F523116}</x14:id>
        </ext>
      </extLst>
    </cfRule>
    <cfRule type="dataBar" priority="363">
      <dataBar showValue="0">
        <cfvo type="min"/>
        <cfvo type="max"/>
        <color rgb="FF638EC6"/>
      </dataBar>
      <extLst>
        <ext xmlns:x14="http://schemas.microsoft.com/office/spreadsheetml/2009/9/main" uri="{B025F937-C7B1-47D3-B67F-A62EFF666E3E}">
          <x14:id>{95430FC6-0347-47A4-A475-01DBB423E53A}</x14:id>
        </ext>
      </extLst>
    </cfRule>
    <cfRule type="dataBar" priority="364">
      <dataBar>
        <cfvo type="min"/>
        <cfvo type="max"/>
        <color theme="0" tint="-0.499984740745262"/>
      </dataBar>
      <extLst>
        <ext xmlns:x14="http://schemas.microsoft.com/office/spreadsheetml/2009/9/main" uri="{B025F937-C7B1-47D3-B67F-A62EFF666E3E}">
          <x14:id>{1EFC0D3D-22D7-4166-8E9A-D2C18AC5C405}</x14:id>
        </ext>
      </extLst>
    </cfRule>
  </conditionalFormatting>
  <conditionalFormatting sqref="K1296:K1326">
    <cfRule type="dataBar" priority="357">
      <dataBar showValue="0">
        <cfvo type="min"/>
        <cfvo type="max"/>
        <color theme="0" tint="-0.34998626667073579"/>
      </dataBar>
      <extLst>
        <ext xmlns:x14="http://schemas.microsoft.com/office/spreadsheetml/2009/9/main" uri="{B025F937-C7B1-47D3-B67F-A62EFF666E3E}">
          <x14:id>{91994B28-443B-4925-B3BD-0D38F45E051B}</x14:id>
        </ext>
      </extLst>
    </cfRule>
    <cfRule type="dataBar" priority="358">
      <dataBar>
        <cfvo type="min"/>
        <cfvo type="max"/>
        <color theme="0" tint="-0.34998626667073579"/>
      </dataBar>
      <extLst>
        <ext xmlns:x14="http://schemas.microsoft.com/office/spreadsheetml/2009/9/main" uri="{B025F937-C7B1-47D3-B67F-A62EFF666E3E}">
          <x14:id>{8B42C365-459A-4680-AEE2-4CFAD23230EF}</x14:id>
        </ext>
      </extLst>
    </cfRule>
    <cfRule type="dataBar" priority="359">
      <dataBar showValue="0">
        <cfvo type="min"/>
        <cfvo type="max"/>
        <color rgb="FF638EC6"/>
      </dataBar>
      <extLst>
        <ext xmlns:x14="http://schemas.microsoft.com/office/spreadsheetml/2009/9/main" uri="{B025F937-C7B1-47D3-B67F-A62EFF666E3E}">
          <x14:id>{3653BEB2-E34D-4CAD-87E7-74D69CCA02AB}</x14:id>
        </ext>
      </extLst>
    </cfRule>
    <cfRule type="dataBar" priority="360">
      <dataBar>
        <cfvo type="min"/>
        <cfvo type="max"/>
        <color theme="0" tint="-0.499984740745262"/>
      </dataBar>
      <extLst>
        <ext xmlns:x14="http://schemas.microsoft.com/office/spreadsheetml/2009/9/main" uri="{B025F937-C7B1-47D3-B67F-A62EFF666E3E}">
          <x14:id>{6D03E07E-F66D-4D84-B348-1131A6BE7ADC}</x14:id>
        </ext>
      </extLst>
    </cfRule>
  </conditionalFormatting>
  <conditionalFormatting sqref="K1328:K1357">
    <cfRule type="dataBar" priority="353">
      <dataBar showValue="0">
        <cfvo type="min"/>
        <cfvo type="max"/>
        <color theme="0" tint="-0.34998626667073579"/>
      </dataBar>
      <extLst>
        <ext xmlns:x14="http://schemas.microsoft.com/office/spreadsheetml/2009/9/main" uri="{B025F937-C7B1-47D3-B67F-A62EFF666E3E}">
          <x14:id>{EFD04F74-6E24-446F-850F-AA847D9E4CC2}</x14:id>
        </ext>
      </extLst>
    </cfRule>
    <cfRule type="dataBar" priority="354">
      <dataBar>
        <cfvo type="min"/>
        <cfvo type="max"/>
        <color theme="0" tint="-0.34998626667073579"/>
      </dataBar>
      <extLst>
        <ext xmlns:x14="http://schemas.microsoft.com/office/spreadsheetml/2009/9/main" uri="{B025F937-C7B1-47D3-B67F-A62EFF666E3E}">
          <x14:id>{1F14AF9F-5874-44D0-87F7-37CA42418D9F}</x14:id>
        </ext>
      </extLst>
    </cfRule>
    <cfRule type="dataBar" priority="355">
      <dataBar showValue="0">
        <cfvo type="min"/>
        <cfvo type="max"/>
        <color rgb="FF638EC6"/>
      </dataBar>
      <extLst>
        <ext xmlns:x14="http://schemas.microsoft.com/office/spreadsheetml/2009/9/main" uri="{B025F937-C7B1-47D3-B67F-A62EFF666E3E}">
          <x14:id>{BAA2EA6C-069B-4792-8714-C5353970C34E}</x14:id>
        </ext>
      </extLst>
    </cfRule>
    <cfRule type="dataBar" priority="356">
      <dataBar>
        <cfvo type="min"/>
        <cfvo type="max"/>
        <color theme="0" tint="-0.499984740745262"/>
      </dataBar>
      <extLst>
        <ext xmlns:x14="http://schemas.microsoft.com/office/spreadsheetml/2009/9/main" uri="{B025F937-C7B1-47D3-B67F-A62EFF666E3E}">
          <x14:id>{2AABFCA2-3246-45F9-8E3A-0984E1FFE76B}</x14:id>
        </ext>
      </extLst>
    </cfRule>
  </conditionalFormatting>
  <conditionalFormatting sqref="K1359:K1368">
    <cfRule type="dataBar" priority="349">
      <dataBar showValue="0">
        <cfvo type="min"/>
        <cfvo type="max"/>
        <color theme="0" tint="-0.34998626667073579"/>
      </dataBar>
      <extLst>
        <ext xmlns:x14="http://schemas.microsoft.com/office/spreadsheetml/2009/9/main" uri="{B025F937-C7B1-47D3-B67F-A62EFF666E3E}">
          <x14:id>{2FE629A6-6AF8-44D0-8A8D-422E49D94D41}</x14:id>
        </ext>
      </extLst>
    </cfRule>
    <cfRule type="dataBar" priority="350">
      <dataBar>
        <cfvo type="min"/>
        <cfvo type="max"/>
        <color theme="0" tint="-0.34998626667073579"/>
      </dataBar>
      <extLst>
        <ext xmlns:x14="http://schemas.microsoft.com/office/spreadsheetml/2009/9/main" uri="{B025F937-C7B1-47D3-B67F-A62EFF666E3E}">
          <x14:id>{86DE451E-76BB-4DFD-A307-813941D9CD85}</x14:id>
        </ext>
      </extLst>
    </cfRule>
    <cfRule type="dataBar" priority="351">
      <dataBar showValue="0">
        <cfvo type="min"/>
        <cfvo type="max"/>
        <color rgb="FF638EC6"/>
      </dataBar>
      <extLst>
        <ext xmlns:x14="http://schemas.microsoft.com/office/spreadsheetml/2009/9/main" uri="{B025F937-C7B1-47D3-B67F-A62EFF666E3E}">
          <x14:id>{AF7B56D2-588F-4892-8648-C06DA0D84D39}</x14:id>
        </ext>
      </extLst>
    </cfRule>
    <cfRule type="dataBar" priority="352">
      <dataBar>
        <cfvo type="min"/>
        <cfvo type="max"/>
        <color theme="0" tint="-0.499984740745262"/>
      </dataBar>
      <extLst>
        <ext xmlns:x14="http://schemas.microsoft.com/office/spreadsheetml/2009/9/main" uri="{B025F937-C7B1-47D3-B67F-A62EFF666E3E}">
          <x14:id>{2F90BD6D-E7B7-414E-B0D1-035A59A27509}</x14:id>
        </ext>
      </extLst>
    </cfRule>
  </conditionalFormatting>
  <conditionalFormatting sqref="K1370:K1386">
    <cfRule type="dataBar" priority="345">
      <dataBar showValue="0">
        <cfvo type="min"/>
        <cfvo type="max"/>
        <color theme="0" tint="-0.34998626667073579"/>
      </dataBar>
      <extLst>
        <ext xmlns:x14="http://schemas.microsoft.com/office/spreadsheetml/2009/9/main" uri="{B025F937-C7B1-47D3-B67F-A62EFF666E3E}">
          <x14:id>{34F7ADE9-7CD9-4307-A8B6-6A185F701BFF}</x14:id>
        </ext>
      </extLst>
    </cfRule>
    <cfRule type="dataBar" priority="346">
      <dataBar>
        <cfvo type="min"/>
        <cfvo type="max"/>
        <color theme="0" tint="-0.34998626667073579"/>
      </dataBar>
      <extLst>
        <ext xmlns:x14="http://schemas.microsoft.com/office/spreadsheetml/2009/9/main" uri="{B025F937-C7B1-47D3-B67F-A62EFF666E3E}">
          <x14:id>{066C3883-593F-49DE-8FF7-6915A216B132}</x14:id>
        </ext>
      </extLst>
    </cfRule>
    <cfRule type="dataBar" priority="347">
      <dataBar showValue="0">
        <cfvo type="min"/>
        <cfvo type="max"/>
        <color rgb="FF638EC6"/>
      </dataBar>
      <extLst>
        <ext xmlns:x14="http://schemas.microsoft.com/office/spreadsheetml/2009/9/main" uri="{B025F937-C7B1-47D3-B67F-A62EFF666E3E}">
          <x14:id>{45FE9724-BDBC-4F63-8AFE-B6A3B9423707}</x14:id>
        </ext>
      </extLst>
    </cfRule>
    <cfRule type="dataBar" priority="348">
      <dataBar>
        <cfvo type="min"/>
        <cfvo type="max"/>
        <color theme="0" tint="-0.499984740745262"/>
      </dataBar>
      <extLst>
        <ext xmlns:x14="http://schemas.microsoft.com/office/spreadsheetml/2009/9/main" uri="{B025F937-C7B1-47D3-B67F-A62EFF666E3E}">
          <x14:id>{3CB32B0D-AD31-49E2-BFF5-FB7BCA1E775B}</x14:id>
        </ext>
      </extLst>
    </cfRule>
  </conditionalFormatting>
  <conditionalFormatting sqref="K1389:K1398">
    <cfRule type="dataBar" priority="341">
      <dataBar showValue="0">
        <cfvo type="min"/>
        <cfvo type="max"/>
        <color theme="0" tint="-0.34998626667073579"/>
      </dataBar>
      <extLst>
        <ext xmlns:x14="http://schemas.microsoft.com/office/spreadsheetml/2009/9/main" uri="{B025F937-C7B1-47D3-B67F-A62EFF666E3E}">
          <x14:id>{D43C859E-BFF4-4037-9280-B5DB6CA4835F}</x14:id>
        </ext>
      </extLst>
    </cfRule>
    <cfRule type="dataBar" priority="342">
      <dataBar>
        <cfvo type="min"/>
        <cfvo type="max"/>
        <color theme="0" tint="-0.34998626667073579"/>
      </dataBar>
      <extLst>
        <ext xmlns:x14="http://schemas.microsoft.com/office/spreadsheetml/2009/9/main" uri="{B025F937-C7B1-47D3-B67F-A62EFF666E3E}">
          <x14:id>{BA38087B-805D-49EA-AD7D-C741E43A8B8D}</x14:id>
        </ext>
      </extLst>
    </cfRule>
    <cfRule type="dataBar" priority="343">
      <dataBar showValue="0">
        <cfvo type="min"/>
        <cfvo type="max"/>
        <color rgb="FF638EC6"/>
      </dataBar>
      <extLst>
        <ext xmlns:x14="http://schemas.microsoft.com/office/spreadsheetml/2009/9/main" uri="{B025F937-C7B1-47D3-B67F-A62EFF666E3E}">
          <x14:id>{114AA7C4-C532-48CE-9BAD-2F2479E230A0}</x14:id>
        </ext>
      </extLst>
    </cfRule>
    <cfRule type="dataBar" priority="344">
      <dataBar>
        <cfvo type="min"/>
        <cfvo type="max"/>
        <color theme="0" tint="-0.499984740745262"/>
      </dataBar>
      <extLst>
        <ext xmlns:x14="http://schemas.microsoft.com/office/spreadsheetml/2009/9/main" uri="{B025F937-C7B1-47D3-B67F-A62EFF666E3E}">
          <x14:id>{6908E6DD-C0B1-43EF-8568-E53B19FF52B3}</x14:id>
        </ext>
      </extLst>
    </cfRule>
  </conditionalFormatting>
  <conditionalFormatting sqref="K1400:K1401">
    <cfRule type="dataBar" priority="337">
      <dataBar showValue="0">
        <cfvo type="min"/>
        <cfvo type="max"/>
        <color theme="0" tint="-0.34998626667073579"/>
      </dataBar>
      <extLst>
        <ext xmlns:x14="http://schemas.microsoft.com/office/spreadsheetml/2009/9/main" uri="{B025F937-C7B1-47D3-B67F-A62EFF666E3E}">
          <x14:id>{9A79AB07-1E61-43C9-B31C-8F687FB73C23}</x14:id>
        </ext>
      </extLst>
    </cfRule>
    <cfRule type="dataBar" priority="338">
      <dataBar>
        <cfvo type="min"/>
        <cfvo type="max"/>
        <color theme="0" tint="-0.34998626667073579"/>
      </dataBar>
      <extLst>
        <ext xmlns:x14="http://schemas.microsoft.com/office/spreadsheetml/2009/9/main" uri="{B025F937-C7B1-47D3-B67F-A62EFF666E3E}">
          <x14:id>{9FEBD370-7388-453B-A325-81EF84AEC70B}</x14:id>
        </ext>
      </extLst>
    </cfRule>
    <cfRule type="dataBar" priority="339">
      <dataBar showValue="0">
        <cfvo type="min"/>
        <cfvo type="max"/>
        <color rgb="FF638EC6"/>
      </dataBar>
      <extLst>
        <ext xmlns:x14="http://schemas.microsoft.com/office/spreadsheetml/2009/9/main" uri="{B025F937-C7B1-47D3-B67F-A62EFF666E3E}">
          <x14:id>{08C171F7-03DA-4E88-BBD0-F7F76E9C3DA4}</x14:id>
        </ext>
      </extLst>
    </cfRule>
    <cfRule type="dataBar" priority="340">
      <dataBar>
        <cfvo type="min"/>
        <cfvo type="max"/>
        <color theme="0" tint="-0.499984740745262"/>
      </dataBar>
      <extLst>
        <ext xmlns:x14="http://schemas.microsoft.com/office/spreadsheetml/2009/9/main" uri="{B025F937-C7B1-47D3-B67F-A62EFF666E3E}">
          <x14:id>{AB5EC17D-D812-4322-BF47-37FBADE8970A}</x14:id>
        </ext>
      </extLst>
    </cfRule>
  </conditionalFormatting>
  <conditionalFormatting sqref="K1403:K1433">
    <cfRule type="dataBar" priority="333">
      <dataBar showValue="0">
        <cfvo type="min"/>
        <cfvo type="max"/>
        <color theme="0" tint="-0.34998626667073579"/>
      </dataBar>
      <extLst>
        <ext xmlns:x14="http://schemas.microsoft.com/office/spreadsheetml/2009/9/main" uri="{B025F937-C7B1-47D3-B67F-A62EFF666E3E}">
          <x14:id>{0ECC6C4D-EF4D-458F-8568-56835287609D}</x14:id>
        </ext>
      </extLst>
    </cfRule>
    <cfRule type="dataBar" priority="334">
      <dataBar>
        <cfvo type="min"/>
        <cfvo type="max"/>
        <color theme="0" tint="-0.34998626667073579"/>
      </dataBar>
      <extLst>
        <ext xmlns:x14="http://schemas.microsoft.com/office/spreadsheetml/2009/9/main" uri="{B025F937-C7B1-47D3-B67F-A62EFF666E3E}">
          <x14:id>{F3843892-B83D-47B5-822E-0B572FCDD8A1}</x14:id>
        </ext>
      </extLst>
    </cfRule>
    <cfRule type="dataBar" priority="335">
      <dataBar showValue="0">
        <cfvo type="min"/>
        <cfvo type="max"/>
        <color rgb="FF638EC6"/>
      </dataBar>
      <extLst>
        <ext xmlns:x14="http://schemas.microsoft.com/office/spreadsheetml/2009/9/main" uri="{B025F937-C7B1-47D3-B67F-A62EFF666E3E}">
          <x14:id>{DEDCAA8D-DEDC-4207-8E8E-A545DAC88772}</x14:id>
        </ext>
      </extLst>
    </cfRule>
    <cfRule type="dataBar" priority="336">
      <dataBar>
        <cfvo type="min"/>
        <cfvo type="max"/>
        <color theme="0" tint="-0.499984740745262"/>
      </dataBar>
      <extLst>
        <ext xmlns:x14="http://schemas.microsoft.com/office/spreadsheetml/2009/9/main" uri="{B025F937-C7B1-47D3-B67F-A62EFF666E3E}">
          <x14:id>{447BD40E-F276-4113-A88A-348D41E96E9A}</x14:id>
        </ext>
      </extLst>
    </cfRule>
  </conditionalFormatting>
  <conditionalFormatting sqref="K1435:K1463">
    <cfRule type="dataBar" priority="329">
      <dataBar showValue="0">
        <cfvo type="min"/>
        <cfvo type="max"/>
        <color theme="0" tint="-0.34998626667073579"/>
      </dataBar>
      <extLst>
        <ext xmlns:x14="http://schemas.microsoft.com/office/spreadsheetml/2009/9/main" uri="{B025F937-C7B1-47D3-B67F-A62EFF666E3E}">
          <x14:id>{2C53AB40-3A69-4A00-88B1-BEEAF22E39A6}</x14:id>
        </ext>
      </extLst>
    </cfRule>
    <cfRule type="dataBar" priority="330">
      <dataBar>
        <cfvo type="min"/>
        <cfvo type="max"/>
        <color theme="0" tint="-0.34998626667073579"/>
      </dataBar>
      <extLst>
        <ext xmlns:x14="http://schemas.microsoft.com/office/spreadsheetml/2009/9/main" uri="{B025F937-C7B1-47D3-B67F-A62EFF666E3E}">
          <x14:id>{1513C699-718C-423E-BC28-7B47339FC623}</x14:id>
        </ext>
      </extLst>
    </cfRule>
    <cfRule type="dataBar" priority="331">
      <dataBar showValue="0">
        <cfvo type="min"/>
        <cfvo type="max"/>
        <color rgb="FF638EC6"/>
      </dataBar>
      <extLst>
        <ext xmlns:x14="http://schemas.microsoft.com/office/spreadsheetml/2009/9/main" uri="{B025F937-C7B1-47D3-B67F-A62EFF666E3E}">
          <x14:id>{7FDBCC3B-AD6A-402B-9BD9-B8B15C8D65BB}</x14:id>
        </ext>
      </extLst>
    </cfRule>
    <cfRule type="dataBar" priority="332">
      <dataBar>
        <cfvo type="min"/>
        <cfvo type="max"/>
        <color theme="0" tint="-0.499984740745262"/>
      </dataBar>
      <extLst>
        <ext xmlns:x14="http://schemas.microsoft.com/office/spreadsheetml/2009/9/main" uri="{B025F937-C7B1-47D3-B67F-A62EFF666E3E}">
          <x14:id>{D211EA8A-4004-4BD0-85FD-666F89CF3F41}</x14:id>
        </ext>
      </extLst>
    </cfRule>
  </conditionalFormatting>
  <conditionalFormatting sqref="K1465:K1689">
    <cfRule type="dataBar" priority="325">
      <dataBar showValue="0">
        <cfvo type="min"/>
        <cfvo type="max"/>
        <color theme="0" tint="-0.34998626667073579"/>
      </dataBar>
      <extLst>
        <ext xmlns:x14="http://schemas.microsoft.com/office/spreadsheetml/2009/9/main" uri="{B025F937-C7B1-47D3-B67F-A62EFF666E3E}">
          <x14:id>{248D889D-58C3-46DC-884B-F25E63C334DF}</x14:id>
        </ext>
      </extLst>
    </cfRule>
    <cfRule type="dataBar" priority="326">
      <dataBar>
        <cfvo type="min"/>
        <cfvo type="max"/>
        <color theme="0" tint="-0.34998626667073579"/>
      </dataBar>
      <extLst>
        <ext xmlns:x14="http://schemas.microsoft.com/office/spreadsheetml/2009/9/main" uri="{B025F937-C7B1-47D3-B67F-A62EFF666E3E}">
          <x14:id>{D49E746D-2DB8-4DDC-B979-AEF705146F77}</x14:id>
        </ext>
      </extLst>
    </cfRule>
    <cfRule type="dataBar" priority="327">
      <dataBar showValue="0">
        <cfvo type="min"/>
        <cfvo type="max"/>
        <color rgb="FF638EC6"/>
      </dataBar>
      <extLst>
        <ext xmlns:x14="http://schemas.microsoft.com/office/spreadsheetml/2009/9/main" uri="{B025F937-C7B1-47D3-B67F-A62EFF666E3E}">
          <x14:id>{5754A337-CA7C-477D-BD62-7637AD1D9464}</x14:id>
        </ext>
      </extLst>
    </cfRule>
    <cfRule type="dataBar" priority="328">
      <dataBar>
        <cfvo type="min"/>
        <cfvo type="max"/>
        <color theme="0" tint="-0.499984740745262"/>
      </dataBar>
      <extLst>
        <ext xmlns:x14="http://schemas.microsoft.com/office/spreadsheetml/2009/9/main" uri="{B025F937-C7B1-47D3-B67F-A62EFF666E3E}">
          <x14:id>{ECFFFF11-DF24-463F-9A4E-3F772676583D}</x14:id>
        </ext>
      </extLst>
    </cfRule>
  </conditionalFormatting>
  <conditionalFormatting sqref="K1691:K1703">
    <cfRule type="dataBar" priority="321">
      <dataBar showValue="0">
        <cfvo type="min"/>
        <cfvo type="max"/>
        <color theme="0" tint="-0.34998626667073579"/>
      </dataBar>
      <extLst>
        <ext xmlns:x14="http://schemas.microsoft.com/office/spreadsheetml/2009/9/main" uri="{B025F937-C7B1-47D3-B67F-A62EFF666E3E}">
          <x14:id>{80F14D6C-0711-4F1D-A72F-DA2B8FAA686A}</x14:id>
        </ext>
      </extLst>
    </cfRule>
    <cfRule type="dataBar" priority="322">
      <dataBar>
        <cfvo type="min"/>
        <cfvo type="max"/>
        <color theme="0" tint="-0.34998626667073579"/>
      </dataBar>
      <extLst>
        <ext xmlns:x14="http://schemas.microsoft.com/office/spreadsheetml/2009/9/main" uri="{B025F937-C7B1-47D3-B67F-A62EFF666E3E}">
          <x14:id>{23E9EE39-FF80-49D6-8B88-9F90900140E2}</x14:id>
        </ext>
      </extLst>
    </cfRule>
    <cfRule type="dataBar" priority="323">
      <dataBar showValue="0">
        <cfvo type="min"/>
        <cfvo type="max"/>
        <color rgb="FF638EC6"/>
      </dataBar>
      <extLst>
        <ext xmlns:x14="http://schemas.microsoft.com/office/spreadsheetml/2009/9/main" uri="{B025F937-C7B1-47D3-B67F-A62EFF666E3E}">
          <x14:id>{0C440205-1411-4BD1-A88A-9BD1D6C50F53}</x14:id>
        </ext>
      </extLst>
    </cfRule>
    <cfRule type="dataBar" priority="324">
      <dataBar>
        <cfvo type="min"/>
        <cfvo type="max"/>
        <color theme="0" tint="-0.499984740745262"/>
      </dataBar>
      <extLst>
        <ext xmlns:x14="http://schemas.microsoft.com/office/spreadsheetml/2009/9/main" uri="{B025F937-C7B1-47D3-B67F-A62EFF666E3E}">
          <x14:id>{29048DBF-A7E6-4F12-B5A1-D5D384FC43D1}</x14:id>
        </ext>
      </extLst>
    </cfRule>
  </conditionalFormatting>
  <conditionalFormatting sqref="K1705:K1735">
    <cfRule type="dataBar" priority="317">
      <dataBar showValue="0">
        <cfvo type="min"/>
        <cfvo type="max"/>
        <color theme="0" tint="-0.34998626667073579"/>
      </dataBar>
      <extLst>
        <ext xmlns:x14="http://schemas.microsoft.com/office/spreadsheetml/2009/9/main" uri="{B025F937-C7B1-47D3-B67F-A62EFF666E3E}">
          <x14:id>{D1E221C1-EB62-471D-A645-D162FB706EC3}</x14:id>
        </ext>
      </extLst>
    </cfRule>
    <cfRule type="dataBar" priority="318">
      <dataBar>
        <cfvo type="min"/>
        <cfvo type="max"/>
        <color theme="0" tint="-0.34998626667073579"/>
      </dataBar>
      <extLst>
        <ext xmlns:x14="http://schemas.microsoft.com/office/spreadsheetml/2009/9/main" uri="{B025F937-C7B1-47D3-B67F-A62EFF666E3E}">
          <x14:id>{AEE33D7B-09E6-46AB-8831-9E6118F43E89}</x14:id>
        </ext>
      </extLst>
    </cfRule>
    <cfRule type="dataBar" priority="319">
      <dataBar showValue="0">
        <cfvo type="min"/>
        <cfvo type="max"/>
        <color rgb="FF638EC6"/>
      </dataBar>
      <extLst>
        <ext xmlns:x14="http://schemas.microsoft.com/office/spreadsheetml/2009/9/main" uri="{B025F937-C7B1-47D3-B67F-A62EFF666E3E}">
          <x14:id>{D845D5BC-06AB-4BFA-97CE-2F5A6A1E4B3D}</x14:id>
        </ext>
      </extLst>
    </cfRule>
    <cfRule type="dataBar" priority="320">
      <dataBar>
        <cfvo type="min"/>
        <cfvo type="max"/>
        <color theme="0" tint="-0.499984740745262"/>
      </dataBar>
      <extLst>
        <ext xmlns:x14="http://schemas.microsoft.com/office/spreadsheetml/2009/9/main" uri="{B025F937-C7B1-47D3-B67F-A62EFF666E3E}">
          <x14:id>{EF95FD9A-9DB1-4D9B-9942-1A4009660DC2}</x14:id>
        </ext>
      </extLst>
    </cfRule>
  </conditionalFormatting>
  <conditionalFormatting sqref="K1737:K1771">
    <cfRule type="dataBar" priority="313">
      <dataBar showValue="0">
        <cfvo type="min"/>
        <cfvo type="max"/>
        <color theme="0" tint="-0.34998626667073579"/>
      </dataBar>
      <extLst>
        <ext xmlns:x14="http://schemas.microsoft.com/office/spreadsheetml/2009/9/main" uri="{B025F937-C7B1-47D3-B67F-A62EFF666E3E}">
          <x14:id>{3EE0EFF7-6046-4BDF-94EA-F3B72ADAA92A}</x14:id>
        </ext>
      </extLst>
    </cfRule>
    <cfRule type="dataBar" priority="314">
      <dataBar>
        <cfvo type="min"/>
        <cfvo type="max"/>
        <color theme="0" tint="-0.34998626667073579"/>
      </dataBar>
      <extLst>
        <ext xmlns:x14="http://schemas.microsoft.com/office/spreadsheetml/2009/9/main" uri="{B025F937-C7B1-47D3-B67F-A62EFF666E3E}">
          <x14:id>{A1378FFA-B151-4C1A-A676-4BFE85BAC592}</x14:id>
        </ext>
      </extLst>
    </cfRule>
    <cfRule type="dataBar" priority="315">
      <dataBar showValue="0">
        <cfvo type="min"/>
        <cfvo type="max"/>
        <color rgb="FF638EC6"/>
      </dataBar>
      <extLst>
        <ext xmlns:x14="http://schemas.microsoft.com/office/spreadsheetml/2009/9/main" uri="{B025F937-C7B1-47D3-B67F-A62EFF666E3E}">
          <x14:id>{6449EEDC-8BA7-4440-935D-2EC4D175A151}</x14:id>
        </ext>
      </extLst>
    </cfRule>
    <cfRule type="dataBar" priority="316">
      <dataBar>
        <cfvo type="min"/>
        <cfvo type="max"/>
        <color theme="0" tint="-0.499984740745262"/>
      </dataBar>
      <extLst>
        <ext xmlns:x14="http://schemas.microsoft.com/office/spreadsheetml/2009/9/main" uri="{B025F937-C7B1-47D3-B67F-A62EFF666E3E}">
          <x14:id>{E8F7F012-BD40-4061-8979-F3DDA610289E}</x14:id>
        </ext>
      </extLst>
    </cfRule>
  </conditionalFormatting>
  <conditionalFormatting sqref="K1773:K1823">
    <cfRule type="dataBar" priority="309">
      <dataBar showValue="0">
        <cfvo type="min"/>
        <cfvo type="max"/>
        <color theme="0" tint="-0.34998626667073579"/>
      </dataBar>
      <extLst>
        <ext xmlns:x14="http://schemas.microsoft.com/office/spreadsheetml/2009/9/main" uri="{B025F937-C7B1-47D3-B67F-A62EFF666E3E}">
          <x14:id>{36A97804-8B40-4CBD-8633-96CEC1C48992}</x14:id>
        </ext>
      </extLst>
    </cfRule>
    <cfRule type="dataBar" priority="310">
      <dataBar>
        <cfvo type="min"/>
        <cfvo type="max"/>
        <color theme="0" tint="-0.34998626667073579"/>
      </dataBar>
      <extLst>
        <ext xmlns:x14="http://schemas.microsoft.com/office/spreadsheetml/2009/9/main" uri="{B025F937-C7B1-47D3-B67F-A62EFF666E3E}">
          <x14:id>{56B17C0D-BEE2-4D41-A341-687E8912072A}</x14:id>
        </ext>
      </extLst>
    </cfRule>
    <cfRule type="dataBar" priority="311">
      <dataBar showValue="0">
        <cfvo type="min"/>
        <cfvo type="max"/>
        <color rgb="FF638EC6"/>
      </dataBar>
      <extLst>
        <ext xmlns:x14="http://schemas.microsoft.com/office/spreadsheetml/2009/9/main" uri="{B025F937-C7B1-47D3-B67F-A62EFF666E3E}">
          <x14:id>{24C43CC9-5670-44BF-A33A-137F8B81A3D6}</x14:id>
        </ext>
      </extLst>
    </cfRule>
    <cfRule type="dataBar" priority="312">
      <dataBar>
        <cfvo type="min"/>
        <cfvo type="max"/>
        <color theme="0" tint="-0.499984740745262"/>
      </dataBar>
      <extLst>
        <ext xmlns:x14="http://schemas.microsoft.com/office/spreadsheetml/2009/9/main" uri="{B025F937-C7B1-47D3-B67F-A62EFF666E3E}">
          <x14:id>{35B10C5F-A3DC-40AB-9E96-8EF1D7B8990F}</x14:id>
        </ext>
      </extLst>
    </cfRule>
  </conditionalFormatting>
  <conditionalFormatting sqref="K1825:K1831">
    <cfRule type="dataBar" priority="305">
      <dataBar showValue="0">
        <cfvo type="min"/>
        <cfvo type="max"/>
        <color theme="0" tint="-0.34998626667073579"/>
      </dataBar>
      <extLst>
        <ext xmlns:x14="http://schemas.microsoft.com/office/spreadsheetml/2009/9/main" uri="{B025F937-C7B1-47D3-B67F-A62EFF666E3E}">
          <x14:id>{83240379-9EBE-44E1-83E8-634360A2C8F6}</x14:id>
        </ext>
      </extLst>
    </cfRule>
    <cfRule type="dataBar" priority="306">
      <dataBar>
        <cfvo type="min"/>
        <cfvo type="max"/>
        <color theme="0" tint="-0.34998626667073579"/>
      </dataBar>
      <extLst>
        <ext xmlns:x14="http://schemas.microsoft.com/office/spreadsheetml/2009/9/main" uri="{B025F937-C7B1-47D3-B67F-A62EFF666E3E}">
          <x14:id>{F5117B44-3C61-40DD-B79D-48915EB86467}</x14:id>
        </ext>
      </extLst>
    </cfRule>
    <cfRule type="dataBar" priority="307">
      <dataBar showValue="0">
        <cfvo type="min"/>
        <cfvo type="max"/>
        <color rgb="FF638EC6"/>
      </dataBar>
      <extLst>
        <ext xmlns:x14="http://schemas.microsoft.com/office/spreadsheetml/2009/9/main" uri="{B025F937-C7B1-47D3-B67F-A62EFF666E3E}">
          <x14:id>{5C41B7D3-779E-44E0-B753-DEF21ED382C4}</x14:id>
        </ext>
      </extLst>
    </cfRule>
    <cfRule type="dataBar" priority="308">
      <dataBar>
        <cfvo type="min"/>
        <cfvo type="max"/>
        <color theme="0" tint="-0.499984740745262"/>
      </dataBar>
      <extLst>
        <ext xmlns:x14="http://schemas.microsoft.com/office/spreadsheetml/2009/9/main" uri="{B025F937-C7B1-47D3-B67F-A62EFF666E3E}">
          <x14:id>{F3E64495-C5FF-4AB1-AF42-9731A3AF40A4}</x14:id>
        </ext>
      </extLst>
    </cfRule>
  </conditionalFormatting>
  <conditionalFormatting sqref="K1833:K1870">
    <cfRule type="dataBar" priority="301">
      <dataBar showValue="0">
        <cfvo type="min"/>
        <cfvo type="max"/>
        <color theme="0" tint="-0.34998626667073579"/>
      </dataBar>
      <extLst>
        <ext xmlns:x14="http://schemas.microsoft.com/office/spreadsheetml/2009/9/main" uri="{B025F937-C7B1-47D3-B67F-A62EFF666E3E}">
          <x14:id>{F0195092-F19A-4B6F-9B62-F990E9F45E32}</x14:id>
        </ext>
      </extLst>
    </cfRule>
    <cfRule type="dataBar" priority="302">
      <dataBar>
        <cfvo type="min"/>
        <cfvo type="max"/>
        <color theme="0" tint="-0.34998626667073579"/>
      </dataBar>
      <extLst>
        <ext xmlns:x14="http://schemas.microsoft.com/office/spreadsheetml/2009/9/main" uri="{B025F937-C7B1-47D3-B67F-A62EFF666E3E}">
          <x14:id>{FB5B2A80-A8E1-4BB0-A78C-8C36E6665E36}</x14:id>
        </ext>
      </extLst>
    </cfRule>
    <cfRule type="dataBar" priority="303">
      <dataBar showValue="0">
        <cfvo type="min"/>
        <cfvo type="max"/>
        <color rgb="FF638EC6"/>
      </dataBar>
      <extLst>
        <ext xmlns:x14="http://schemas.microsoft.com/office/spreadsheetml/2009/9/main" uri="{B025F937-C7B1-47D3-B67F-A62EFF666E3E}">
          <x14:id>{50C6C2ED-0FFB-40F6-9093-37B6BC1F7D52}</x14:id>
        </ext>
      </extLst>
    </cfRule>
    <cfRule type="dataBar" priority="304">
      <dataBar>
        <cfvo type="min"/>
        <cfvo type="max"/>
        <color theme="0" tint="-0.499984740745262"/>
      </dataBar>
      <extLst>
        <ext xmlns:x14="http://schemas.microsoft.com/office/spreadsheetml/2009/9/main" uri="{B025F937-C7B1-47D3-B67F-A62EFF666E3E}">
          <x14:id>{03EDAA3B-0510-4FD4-B29B-192A1D49F122}</x14:id>
        </ext>
      </extLst>
    </cfRule>
  </conditionalFormatting>
  <conditionalFormatting sqref="K1873:K1878">
    <cfRule type="dataBar" priority="297">
      <dataBar showValue="0">
        <cfvo type="min"/>
        <cfvo type="max"/>
        <color theme="0" tint="-0.34998626667073579"/>
      </dataBar>
      <extLst>
        <ext xmlns:x14="http://schemas.microsoft.com/office/spreadsheetml/2009/9/main" uri="{B025F937-C7B1-47D3-B67F-A62EFF666E3E}">
          <x14:id>{6AB86979-5B8F-476E-BF37-CABFA76CB4BA}</x14:id>
        </ext>
      </extLst>
    </cfRule>
    <cfRule type="dataBar" priority="298">
      <dataBar>
        <cfvo type="min"/>
        <cfvo type="max"/>
        <color theme="0" tint="-0.34998626667073579"/>
      </dataBar>
      <extLst>
        <ext xmlns:x14="http://schemas.microsoft.com/office/spreadsheetml/2009/9/main" uri="{B025F937-C7B1-47D3-B67F-A62EFF666E3E}">
          <x14:id>{F94E4723-FDA6-4A83-BB5B-BA0C40B9CC61}</x14:id>
        </ext>
      </extLst>
    </cfRule>
    <cfRule type="dataBar" priority="299">
      <dataBar showValue="0">
        <cfvo type="min"/>
        <cfvo type="max"/>
        <color rgb="FF638EC6"/>
      </dataBar>
      <extLst>
        <ext xmlns:x14="http://schemas.microsoft.com/office/spreadsheetml/2009/9/main" uri="{B025F937-C7B1-47D3-B67F-A62EFF666E3E}">
          <x14:id>{84C025E0-7C73-47FC-8879-643D4A5C502F}</x14:id>
        </ext>
      </extLst>
    </cfRule>
    <cfRule type="dataBar" priority="300">
      <dataBar>
        <cfvo type="min"/>
        <cfvo type="max"/>
        <color theme="0" tint="-0.499984740745262"/>
      </dataBar>
      <extLst>
        <ext xmlns:x14="http://schemas.microsoft.com/office/spreadsheetml/2009/9/main" uri="{B025F937-C7B1-47D3-B67F-A62EFF666E3E}">
          <x14:id>{8CEA494E-7F6E-4A75-908B-7DFA8A55F1FA}</x14:id>
        </ext>
      </extLst>
    </cfRule>
  </conditionalFormatting>
  <conditionalFormatting sqref="K1880:K1881">
    <cfRule type="dataBar" priority="293">
      <dataBar showValue="0">
        <cfvo type="min"/>
        <cfvo type="max"/>
        <color theme="0" tint="-0.34998626667073579"/>
      </dataBar>
      <extLst>
        <ext xmlns:x14="http://schemas.microsoft.com/office/spreadsheetml/2009/9/main" uri="{B025F937-C7B1-47D3-B67F-A62EFF666E3E}">
          <x14:id>{5F90A6D4-1801-4B48-8CC5-507621078D77}</x14:id>
        </ext>
      </extLst>
    </cfRule>
    <cfRule type="dataBar" priority="294">
      <dataBar>
        <cfvo type="min"/>
        <cfvo type="max"/>
        <color theme="0" tint="-0.34998626667073579"/>
      </dataBar>
      <extLst>
        <ext xmlns:x14="http://schemas.microsoft.com/office/spreadsheetml/2009/9/main" uri="{B025F937-C7B1-47D3-B67F-A62EFF666E3E}">
          <x14:id>{664E6F45-BD0B-453F-934D-360B01E203AB}</x14:id>
        </ext>
      </extLst>
    </cfRule>
    <cfRule type="dataBar" priority="295">
      <dataBar showValue="0">
        <cfvo type="min"/>
        <cfvo type="max"/>
        <color rgb="FF638EC6"/>
      </dataBar>
      <extLst>
        <ext xmlns:x14="http://schemas.microsoft.com/office/spreadsheetml/2009/9/main" uri="{B025F937-C7B1-47D3-B67F-A62EFF666E3E}">
          <x14:id>{2702C56B-7070-4675-A843-01BE77117010}</x14:id>
        </ext>
      </extLst>
    </cfRule>
    <cfRule type="dataBar" priority="296">
      <dataBar>
        <cfvo type="min"/>
        <cfvo type="max"/>
        <color theme="0" tint="-0.499984740745262"/>
      </dataBar>
      <extLst>
        <ext xmlns:x14="http://schemas.microsoft.com/office/spreadsheetml/2009/9/main" uri="{B025F937-C7B1-47D3-B67F-A62EFF666E3E}">
          <x14:id>{01B00463-E130-46C4-B0BA-221162C0F133}</x14:id>
        </ext>
      </extLst>
    </cfRule>
  </conditionalFormatting>
  <conditionalFormatting sqref="K1883:K1885">
    <cfRule type="dataBar" priority="289">
      <dataBar showValue="0">
        <cfvo type="min"/>
        <cfvo type="max"/>
        <color theme="0" tint="-0.34998626667073579"/>
      </dataBar>
      <extLst>
        <ext xmlns:x14="http://schemas.microsoft.com/office/spreadsheetml/2009/9/main" uri="{B025F937-C7B1-47D3-B67F-A62EFF666E3E}">
          <x14:id>{68D069F4-19F2-4B5D-84F2-D7101D8248E2}</x14:id>
        </ext>
      </extLst>
    </cfRule>
    <cfRule type="dataBar" priority="290">
      <dataBar>
        <cfvo type="min"/>
        <cfvo type="max"/>
        <color theme="0" tint="-0.34998626667073579"/>
      </dataBar>
      <extLst>
        <ext xmlns:x14="http://schemas.microsoft.com/office/spreadsheetml/2009/9/main" uri="{B025F937-C7B1-47D3-B67F-A62EFF666E3E}">
          <x14:id>{8D9EE0B2-E0DC-4843-9E33-A3B6F46327D5}</x14:id>
        </ext>
      </extLst>
    </cfRule>
    <cfRule type="dataBar" priority="291">
      <dataBar showValue="0">
        <cfvo type="min"/>
        <cfvo type="max"/>
        <color rgb="FF638EC6"/>
      </dataBar>
      <extLst>
        <ext xmlns:x14="http://schemas.microsoft.com/office/spreadsheetml/2009/9/main" uri="{B025F937-C7B1-47D3-B67F-A62EFF666E3E}">
          <x14:id>{5ADFBA3C-DCDC-4860-A2DC-5F2B5C49ED10}</x14:id>
        </ext>
      </extLst>
    </cfRule>
    <cfRule type="dataBar" priority="292">
      <dataBar>
        <cfvo type="min"/>
        <cfvo type="max"/>
        <color theme="0" tint="-0.499984740745262"/>
      </dataBar>
      <extLst>
        <ext xmlns:x14="http://schemas.microsoft.com/office/spreadsheetml/2009/9/main" uri="{B025F937-C7B1-47D3-B67F-A62EFF666E3E}">
          <x14:id>{9EC02C36-B6D7-4717-91FD-45F27A900E13}</x14:id>
        </ext>
      </extLst>
    </cfRule>
  </conditionalFormatting>
  <conditionalFormatting sqref="K1887:K1892">
    <cfRule type="dataBar" priority="285">
      <dataBar showValue="0">
        <cfvo type="min"/>
        <cfvo type="max"/>
        <color theme="0" tint="-0.34998626667073579"/>
      </dataBar>
      <extLst>
        <ext xmlns:x14="http://schemas.microsoft.com/office/spreadsheetml/2009/9/main" uri="{B025F937-C7B1-47D3-B67F-A62EFF666E3E}">
          <x14:id>{624BC125-A3E9-4CA3-9F47-5E12DD3DDD03}</x14:id>
        </ext>
      </extLst>
    </cfRule>
    <cfRule type="dataBar" priority="286">
      <dataBar>
        <cfvo type="min"/>
        <cfvo type="max"/>
        <color theme="0" tint="-0.34998626667073579"/>
      </dataBar>
      <extLst>
        <ext xmlns:x14="http://schemas.microsoft.com/office/spreadsheetml/2009/9/main" uri="{B025F937-C7B1-47D3-B67F-A62EFF666E3E}">
          <x14:id>{CCB11A0C-7E08-415A-BC3F-DC1ED7AAC47C}</x14:id>
        </ext>
      </extLst>
    </cfRule>
    <cfRule type="dataBar" priority="287">
      <dataBar showValue="0">
        <cfvo type="min"/>
        <cfvo type="max"/>
        <color rgb="FF638EC6"/>
      </dataBar>
      <extLst>
        <ext xmlns:x14="http://schemas.microsoft.com/office/spreadsheetml/2009/9/main" uri="{B025F937-C7B1-47D3-B67F-A62EFF666E3E}">
          <x14:id>{C1076F7F-B809-4F60-BB7F-3E322406F84F}</x14:id>
        </ext>
      </extLst>
    </cfRule>
    <cfRule type="dataBar" priority="288">
      <dataBar>
        <cfvo type="min"/>
        <cfvo type="max"/>
        <color theme="0" tint="-0.499984740745262"/>
      </dataBar>
      <extLst>
        <ext xmlns:x14="http://schemas.microsoft.com/office/spreadsheetml/2009/9/main" uri="{B025F937-C7B1-47D3-B67F-A62EFF666E3E}">
          <x14:id>{D89A306A-32C2-4565-AAA4-81C265E962C6}</x14:id>
        </ext>
      </extLst>
    </cfRule>
  </conditionalFormatting>
  <conditionalFormatting sqref="K1894:K1898">
    <cfRule type="dataBar" priority="281">
      <dataBar showValue="0">
        <cfvo type="min"/>
        <cfvo type="max"/>
        <color theme="0" tint="-0.34998626667073579"/>
      </dataBar>
      <extLst>
        <ext xmlns:x14="http://schemas.microsoft.com/office/spreadsheetml/2009/9/main" uri="{B025F937-C7B1-47D3-B67F-A62EFF666E3E}">
          <x14:id>{88F7341E-561A-475D-9BB1-A1962A36211B}</x14:id>
        </ext>
      </extLst>
    </cfRule>
    <cfRule type="dataBar" priority="282">
      <dataBar>
        <cfvo type="min"/>
        <cfvo type="max"/>
        <color theme="0" tint="-0.34998626667073579"/>
      </dataBar>
      <extLst>
        <ext xmlns:x14="http://schemas.microsoft.com/office/spreadsheetml/2009/9/main" uri="{B025F937-C7B1-47D3-B67F-A62EFF666E3E}">
          <x14:id>{DCEC6642-FE50-4D11-8CEF-CD0857BB054B}</x14:id>
        </ext>
      </extLst>
    </cfRule>
    <cfRule type="dataBar" priority="283">
      <dataBar showValue="0">
        <cfvo type="min"/>
        <cfvo type="max"/>
        <color rgb="FF638EC6"/>
      </dataBar>
      <extLst>
        <ext xmlns:x14="http://schemas.microsoft.com/office/spreadsheetml/2009/9/main" uri="{B025F937-C7B1-47D3-B67F-A62EFF666E3E}">
          <x14:id>{4A6ECC9B-BC21-4A56-BB40-EFD9826B9156}</x14:id>
        </ext>
      </extLst>
    </cfRule>
    <cfRule type="dataBar" priority="284">
      <dataBar>
        <cfvo type="min"/>
        <cfvo type="max"/>
        <color theme="0" tint="-0.499984740745262"/>
      </dataBar>
      <extLst>
        <ext xmlns:x14="http://schemas.microsoft.com/office/spreadsheetml/2009/9/main" uri="{B025F937-C7B1-47D3-B67F-A62EFF666E3E}">
          <x14:id>{078E4AE5-8DF1-4EEB-B492-E4AC3A5001D2}</x14:id>
        </ext>
      </extLst>
    </cfRule>
  </conditionalFormatting>
  <conditionalFormatting sqref="K1900:K1904">
    <cfRule type="dataBar" priority="277">
      <dataBar showValue="0">
        <cfvo type="min"/>
        <cfvo type="max"/>
        <color theme="0" tint="-0.34998626667073579"/>
      </dataBar>
      <extLst>
        <ext xmlns:x14="http://schemas.microsoft.com/office/spreadsheetml/2009/9/main" uri="{B025F937-C7B1-47D3-B67F-A62EFF666E3E}">
          <x14:id>{6E38158A-06CF-4D03-A253-1355CC5B48CB}</x14:id>
        </ext>
      </extLst>
    </cfRule>
    <cfRule type="dataBar" priority="278">
      <dataBar>
        <cfvo type="min"/>
        <cfvo type="max"/>
        <color theme="0" tint="-0.34998626667073579"/>
      </dataBar>
      <extLst>
        <ext xmlns:x14="http://schemas.microsoft.com/office/spreadsheetml/2009/9/main" uri="{B025F937-C7B1-47D3-B67F-A62EFF666E3E}">
          <x14:id>{616E105C-D434-45DE-BA5F-A254AEF089F6}</x14:id>
        </ext>
      </extLst>
    </cfRule>
    <cfRule type="dataBar" priority="279">
      <dataBar showValue="0">
        <cfvo type="min"/>
        <cfvo type="max"/>
        <color rgb="FF638EC6"/>
      </dataBar>
      <extLst>
        <ext xmlns:x14="http://schemas.microsoft.com/office/spreadsheetml/2009/9/main" uri="{B025F937-C7B1-47D3-B67F-A62EFF666E3E}">
          <x14:id>{800197F5-66E1-4CD8-AD3F-D23BC9E7A99E}</x14:id>
        </ext>
      </extLst>
    </cfRule>
    <cfRule type="dataBar" priority="280">
      <dataBar>
        <cfvo type="min"/>
        <cfvo type="max"/>
        <color theme="0" tint="-0.499984740745262"/>
      </dataBar>
      <extLst>
        <ext xmlns:x14="http://schemas.microsoft.com/office/spreadsheetml/2009/9/main" uri="{B025F937-C7B1-47D3-B67F-A62EFF666E3E}">
          <x14:id>{BB63DBF2-2C04-434E-9B6C-6077847388C2}</x14:id>
        </ext>
      </extLst>
    </cfRule>
  </conditionalFormatting>
  <conditionalFormatting sqref="K1906:K1910">
    <cfRule type="dataBar" priority="273">
      <dataBar showValue="0">
        <cfvo type="min"/>
        <cfvo type="max"/>
        <color theme="0" tint="-0.34998626667073579"/>
      </dataBar>
      <extLst>
        <ext xmlns:x14="http://schemas.microsoft.com/office/spreadsheetml/2009/9/main" uri="{B025F937-C7B1-47D3-B67F-A62EFF666E3E}">
          <x14:id>{0E9D33BE-6EBD-4D14-A4E7-19BDED31FEE7}</x14:id>
        </ext>
      </extLst>
    </cfRule>
    <cfRule type="dataBar" priority="274">
      <dataBar>
        <cfvo type="min"/>
        <cfvo type="max"/>
        <color theme="0" tint="-0.34998626667073579"/>
      </dataBar>
      <extLst>
        <ext xmlns:x14="http://schemas.microsoft.com/office/spreadsheetml/2009/9/main" uri="{B025F937-C7B1-47D3-B67F-A62EFF666E3E}">
          <x14:id>{0EBEC22A-02FD-4A8C-B8B0-27E9B3AB3C30}</x14:id>
        </ext>
      </extLst>
    </cfRule>
    <cfRule type="dataBar" priority="275">
      <dataBar showValue="0">
        <cfvo type="min"/>
        <cfvo type="max"/>
        <color rgb="FF638EC6"/>
      </dataBar>
      <extLst>
        <ext xmlns:x14="http://schemas.microsoft.com/office/spreadsheetml/2009/9/main" uri="{B025F937-C7B1-47D3-B67F-A62EFF666E3E}">
          <x14:id>{E01E8041-E22D-4FB4-B09E-8CF0C160BFE1}</x14:id>
        </ext>
      </extLst>
    </cfRule>
    <cfRule type="dataBar" priority="276">
      <dataBar>
        <cfvo type="min"/>
        <cfvo type="max"/>
        <color theme="0" tint="-0.499984740745262"/>
      </dataBar>
      <extLst>
        <ext xmlns:x14="http://schemas.microsoft.com/office/spreadsheetml/2009/9/main" uri="{B025F937-C7B1-47D3-B67F-A62EFF666E3E}">
          <x14:id>{D8DAD722-B892-4798-AF1D-E5A625A8BCF9}</x14:id>
        </ext>
      </extLst>
    </cfRule>
  </conditionalFormatting>
  <conditionalFormatting sqref="K1912:K1923">
    <cfRule type="dataBar" priority="269">
      <dataBar showValue="0">
        <cfvo type="min"/>
        <cfvo type="max"/>
        <color theme="0" tint="-0.34998626667073579"/>
      </dataBar>
      <extLst>
        <ext xmlns:x14="http://schemas.microsoft.com/office/spreadsheetml/2009/9/main" uri="{B025F937-C7B1-47D3-B67F-A62EFF666E3E}">
          <x14:id>{DEF30568-55B3-45FC-A682-C5ACF02E15C9}</x14:id>
        </ext>
      </extLst>
    </cfRule>
    <cfRule type="dataBar" priority="270">
      <dataBar>
        <cfvo type="min"/>
        <cfvo type="max"/>
        <color theme="0" tint="-0.34998626667073579"/>
      </dataBar>
      <extLst>
        <ext xmlns:x14="http://schemas.microsoft.com/office/spreadsheetml/2009/9/main" uri="{B025F937-C7B1-47D3-B67F-A62EFF666E3E}">
          <x14:id>{6CD106CA-51B8-4CDA-A4E0-91F5F1C1309A}</x14:id>
        </ext>
      </extLst>
    </cfRule>
    <cfRule type="dataBar" priority="271">
      <dataBar showValue="0">
        <cfvo type="min"/>
        <cfvo type="max"/>
        <color rgb="FF638EC6"/>
      </dataBar>
      <extLst>
        <ext xmlns:x14="http://schemas.microsoft.com/office/spreadsheetml/2009/9/main" uri="{B025F937-C7B1-47D3-B67F-A62EFF666E3E}">
          <x14:id>{5B3D2C5F-875C-4D21-80D6-78A916BB4EB6}</x14:id>
        </ext>
      </extLst>
    </cfRule>
    <cfRule type="dataBar" priority="272">
      <dataBar>
        <cfvo type="min"/>
        <cfvo type="max"/>
        <color theme="0" tint="-0.499984740745262"/>
      </dataBar>
      <extLst>
        <ext xmlns:x14="http://schemas.microsoft.com/office/spreadsheetml/2009/9/main" uri="{B025F937-C7B1-47D3-B67F-A62EFF666E3E}">
          <x14:id>{4641634E-1D3C-4C79-B8E7-D1C74FDDFAD7}</x14:id>
        </ext>
      </extLst>
    </cfRule>
  </conditionalFormatting>
  <conditionalFormatting sqref="K1925:K1930">
    <cfRule type="dataBar" priority="265">
      <dataBar showValue="0">
        <cfvo type="min"/>
        <cfvo type="max"/>
        <color theme="0" tint="-0.34998626667073579"/>
      </dataBar>
      <extLst>
        <ext xmlns:x14="http://schemas.microsoft.com/office/spreadsheetml/2009/9/main" uri="{B025F937-C7B1-47D3-B67F-A62EFF666E3E}">
          <x14:id>{B25BB07C-F092-4DB1-8535-AE402F7551B4}</x14:id>
        </ext>
      </extLst>
    </cfRule>
    <cfRule type="dataBar" priority="266">
      <dataBar>
        <cfvo type="min"/>
        <cfvo type="max"/>
        <color theme="0" tint="-0.34998626667073579"/>
      </dataBar>
      <extLst>
        <ext xmlns:x14="http://schemas.microsoft.com/office/spreadsheetml/2009/9/main" uri="{B025F937-C7B1-47D3-B67F-A62EFF666E3E}">
          <x14:id>{5225EB46-973F-4D93-9A4C-B17F8B09170B}</x14:id>
        </ext>
      </extLst>
    </cfRule>
    <cfRule type="dataBar" priority="267">
      <dataBar showValue="0">
        <cfvo type="min"/>
        <cfvo type="max"/>
        <color rgb="FF638EC6"/>
      </dataBar>
      <extLst>
        <ext xmlns:x14="http://schemas.microsoft.com/office/spreadsheetml/2009/9/main" uri="{B025F937-C7B1-47D3-B67F-A62EFF666E3E}">
          <x14:id>{19244043-013A-4A29-B089-0424715C4AB9}</x14:id>
        </ext>
      </extLst>
    </cfRule>
    <cfRule type="dataBar" priority="268">
      <dataBar>
        <cfvo type="min"/>
        <cfvo type="max"/>
        <color theme="0" tint="-0.499984740745262"/>
      </dataBar>
      <extLst>
        <ext xmlns:x14="http://schemas.microsoft.com/office/spreadsheetml/2009/9/main" uri="{B025F937-C7B1-47D3-B67F-A62EFF666E3E}">
          <x14:id>{EF5FC4B3-E266-4E49-88E8-9D203F99E779}</x14:id>
        </ext>
      </extLst>
    </cfRule>
  </conditionalFormatting>
  <conditionalFormatting sqref="K1932:K1943">
    <cfRule type="dataBar" priority="257">
      <dataBar showValue="0">
        <cfvo type="min"/>
        <cfvo type="max"/>
        <color theme="0" tint="-0.34998626667073579"/>
      </dataBar>
      <extLst>
        <ext xmlns:x14="http://schemas.microsoft.com/office/spreadsheetml/2009/9/main" uri="{B025F937-C7B1-47D3-B67F-A62EFF666E3E}">
          <x14:id>{6C78BC1D-97E7-4ED0-9184-F4A708780D14}</x14:id>
        </ext>
      </extLst>
    </cfRule>
    <cfRule type="dataBar" priority="258">
      <dataBar>
        <cfvo type="min"/>
        <cfvo type="max"/>
        <color theme="0" tint="-0.34998626667073579"/>
      </dataBar>
      <extLst>
        <ext xmlns:x14="http://schemas.microsoft.com/office/spreadsheetml/2009/9/main" uri="{B025F937-C7B1-47D3-B67F-A62EFF666E3E}">
          <x14:id>{909B5442-2124-4631-928D-2668FA13252F}</x14:id>
        </ext>
      </extLst>
    </cfRule>
    <cfRule type="dataBar" priority="259">
      <dataBar showValue="0">
        <cfvo type="min"/>
        <cfvo type="max"/>
        <color rgb="FF638EC6"/>
      </dataBar>
      <extLst>
        <ext xmlns:x14="http://schemas.microsoft.com/office/spreadsheetml/2009/9/main" uri="{B025F937-C7B1-47D3-B67F-A62EFF666E3E}">
          <x14:id>{5772377C-16DD-4319-BC5C-0F2B37F7388C}</x14:id>
        </ext>
      </extLst>
    </cfRule>
    <cfRule type="dataBar" priority="260">
      <dataBar>
        <cfvo type="min"/>
        <cfvo type="max"/>
        <color theme="0" tint="-0.499984740745262"/>
      </dataBar>
      <extLst>
        <ext xmlns:x14="http://schemas.microsoft.com/office/spreadsheetml/2009/9/main" uri="{B025F937-C7B1-47D3-B67F-A62EFF666E3E}">
          <x14:id>{F578FC54-C333-4299-9F62-ABBCABC0627F}</x14:id>
        </ext>
      </extLst>
    </cfRule>
  </conditionalFormatting>
  <conditionalFormatting sqref="K1946:K1957">
    <cfRule type="dataBar" priority="253">
      <dataBar showValue="0">
        <cfvo type="min"/>
        <cfvo type="max"/>
        <color theme="0" tint="-0.34998626667073579"/>
      </dataBar>
      <extLst>
        <ext xmlns:x14="http://schemas.microsoft.com/office/spreadsheetml/2009/9/main" uri="{B025F937-C7B1-47D3-B67F-A62EFF666E3E}">
          <x14:id>{3464E39A-BDC4-4E56-856A-1559ABEDB28F}</x14:id>
        </ext>
      </extLst>
    </cfRule>
    <cfRule type="dataBar" priority="254">
      <dataBar>
        <cfvo type="min"/>
        <cfvo type="max"/>
        <color theme="0" tint="-0.34998626667073579"/>
      </dataBar>
      <extLst>
        <ext xmlns:x14="http://schemas.microsoft.com/office/spreadsheetml/2009/9/main" uri="{B025F937-C7B1-47D3-B67F-A62EFF666E3E}">
          <x14:id>{5A668C31-FBAB-4935-8E88-08B3FC909E73}</x14:id>
        </ext>
      </extLst>
    </cfRule>
    <cfRule type="dataBar" priority="255">
      <dataBar showValue="0">
        <cfvo type="min"/>
        <cfvo type="max"/>
        <color rgb="FF638EC6"/>
      </dataBar>
      <extLst>
        <ext xmlns:x14="http://schemas.microsoft.com/office/spreadsheetml/2009/9/main" uri="{B025F937-C7B1-47D3-B67F-A62EFF666E3E}">
          <x14:id>{B246B32B-AE5B-4C78-A5E4-86F5CE821420}</x14:id>
        </ext>
      </extLst>
    </cfRule>
    <cfRule type="dataBar" priority="256">
      <dataBar>
        <cfvo type="min"/>
        <cfvo type="max"/>
        <color theme="0" tint="-0.499984740745262"/>
      </dataBar>
      <extLst>
        <ext xmlns:x14="http://schemas.microsoft.com/office/spreadsheetml/2009/9/main" uri="{B025F937-C7B1-47D3-B67F-A62EFF666E3E}">
          <x14:id>{C3F758A7-D6BD-46CF-8AE1-5B58B4E6C3C9}</x14:id>
        </ext>
      </extLst>
    </cfRule>
  </conditionalFormatting>
  <conditionalFormatting sqref="K1959:K1966">
    <cfRule type="dataBar" priority="249">
      <dataBar showValue="0">
        <cfvo type="min"/>
        <cfvo type="max"/>
        <color theme="0" tint="-0.34998626667073579"/>
      </dataBar>
      <extLst>
        <ext xmlns:x14="http://schemas.microsoft.com/office/spreadsheetml/2009/9/main" uri="{B025F937-C7B1-47D3-B67F-A62EFF666E3E}">
          <x14:id>{6EB6FC86-B220-4982-98BA-2187CACF991E}</x14:id>
        </ext>
      </extLst>
    </cfRule>
    <cfRule type="dataBar" priority="250">
      <dataBar>
        <cfvo type="min"/>
        <cfvo type="max"/>
        <color theme="0" tint="-0.34998626667073579"/>
      </dataBar>
      <extLst>
        <ext xmlns:x14="http://schemas.microsoft.com/office/spreadsheetml/2009/9/main" uri="{B025F937-C7B1-47D3-B67F-A62EFF666E3E}">
          <x14:id>{DC0556E3-13FE-496F-8592-25F81AE0F007}</x14:id>
        </ext>
      </extLst>
    </cfRule>
    <cfRule type="dataBar" priority="251">
      <dataBar showValue="0">
        <cfvo type="min"/>
        <cfvo type="max"/>
        <color rgb="FF638EC6"/>
      </dataBar>
      <extLst>
        <ext xmlns:x14="http://schemas.microsoft.com/office/spreadsheetml/2009/9/main" uri="{B025F937-C7B1-47D3-B67F-A62EFF666E3E}">
          <x14:id>{5335F0A1-0B76-443C-82CC-F38459942442}</x14:id>
        </ext>
      </extLst>
    </cfRule>
    <cfRule type="dataBar" priority="252">
      <dataBar>
        <cfvo type="min"/>
        <cfvo type="max"/>
        <color theme="0" tint="-0.499984740745262"/>
      </dataBar>
      <extLst>
        <ext xmlns:x14="http://schemas.microsoft.com/office/spreadsheetml/2009/9/main" uri="{B025F937-C7B1-47D3-B67F-A62EFF666E3E}">
          <x14:id>{87EAE638-0D89-4CFA-9998-71C52F245C34}</x14:id>
        </ext>
      </extLst>
    </cfRule>
  </conditionalFormatting>
  <conditionalFormatting sqref="K1968:K1974">
    <cfRule type="dataBar" priority="245">
      <dataBar showValue="0">
        <cfvo type="min"/>
        <cfvo type="max"/>
        <color theme="0" tint="-0.34998626667073579"/>
      </dataBar>
      <extLst>
        <ext xmlns:x14="http://schemas.microsoft.com/office/spreadsheetml/2009/9/main" uri="{B025F937-C7B1-47D3-B67F-A62EFF666E3E}">
          <x14:id>{A6185FCA-9ED4-49B5-BC4F-276AA7994421}</x14:id>
        </ext>
      </extLst>
    </cfRule>
    <cfRule type="dataBar" priority="246">
      <dataBar>
        <cfvo type="min"/>
        <cfvo type="max"/>
        <color theme="0" tint="-0.34998626667073579"/>
      </dataBar>
      <extLst>
        <ext xmlns:x14="http://schemas.microsoft.com/office/spreadsheetml/2009/9/main" uri="{B025F937-C7B1-47D3-B67F-A62EFF666E3E}">
          <x14:id>{0FEE149D-67D6-4D1A-B063-E6CB5F028516}</x14:id>
        </ext>
      </extLst>
    </cfRule>
    <cfRule type="dataBar" priority="247">
      <dataBar showValue="0">
        <cfvo type="min"/>
        <cfvo type="max"/>
        <color rgb="FF638EC6"/>
      </dataBar>
      <extLst>
        <ext xmlns:x14="http://schemas.microsoft.com/office/spreadsheetml/2009/9/main" uri="{B025F937-C7B1-47D3-B67F-A62EFF666E3E}">
          <x14:id>{E6791285-39D6-4BFC-AA1D-A3EEE3ACF44D}</x14:id>
        </ext>
      </extLst>
    </cfRule>
    <cfRule type="dataBar" priority="248">
      <dataBar>
        <cfvo type="min"/>
        <cfvo type="max"/>
        <color theme="0" tint="-0.499984740745262"/>
      </dataBar>
      <extLst>
        <ext xmlns:x14="http://schemas.microsoft.com/office/spreadsheetml/2009/9/main" uri="{B025F937-C7B1-47D3-B67F-A62EFF666E3E}">
          <x14:id>{7A658C32-A2BE-4E32-B636-ACEE84775BA8}</x14:id>
        </ext>
      </extLst>
    </cfRule>
  </conditionalFormatting>
  <conditionalFormatting sqref="K1976:K1979">
    <cfRule type="dataBar" priority="241">
      <dataBar showValue="0">
        <cfvo type="min"/>
        <cfvo type="max"/>
        <color theme="0" tint="-0.34998626667073579"/>
      </dataBar>
      <extLst>
        <ext xmlns:x14="http://schemas.microsoft.com/office/spreadsheetml/2009/9/main" uri="{B025F937-C7B1-47D3-B67F-A62EFF666E3E}">
          <x14:id>{DE81CEC5-8063-414F-AEE2-9C372FBEE135}</x14:id>
        </ext>
      </extLst>
    </cfRule>
    <cfRule type="dataBar" priority="242">
      <dataBar>
        <cfvo type="min"/>
        <cfvo type="max"/>
        <color theme="0" tint="-0.34998626667073579"/>
      </dataBar>
      <extLst>
        <ext xmlns:x14="http://schemas.microsoft.com/office/spreadsheetml/2009/9/main" uri="{B025F937-C7B1-47D3-B67F-A62EFF666E3E}">
          <x14:id>{BB782031-0383-4D45-8BF8-D594A53372EA}</x14:id>
        </ext>
      </extLst>
    </cfRule>
    <cfRule type="dataBar" priority="243">
      <dataBar showValue="0">
        <cfvo type="min"/>
        <cfvo type="max"/>
        <color rgb="FF638EC6"/>
      </dataBar>
      <extLst>
        <ext xmlns:x14="http://schemas.microsoft.com/office/spreadsheetml/2009/9/main" uri="{B025F937-C7B1-47D3-B67F-A62EFF666E3E}">
          <x14:id>{B9D28C62-A40F-4BC1-8C23-4957651B9BCF}</x14:id>
        </ext>
      </extLst>
    </cfRule>
    <cfRule type="dataBar" priority="244">
      <dataBar>
        <cfvo type="min"/>
        <cfvo type="max"/>
        <color theme="0" tint="-0.499984740745262"/>
      </dataBar>
      <extLst>
        <ext xmlns:x14="http://schemas.microsoft.com/office/spreadsheetml/2009/9/main" uri="{B025F937-C7B1-47D3-B67F-A62EFF666E3E}">
          <x14:id>{A01E0D8F-5834-487B-AEA0-65A5889BE91F}</x14:id>
        </ext>
      </extLst>
    </cfRule>
  </conditionalFormatting>
  <conditionalFormatting sqref="K1981:K1983">
    <cfRule type="dataBar" priority="237">
      <dataBar showValue="0">
        <cfvo type="min"/>
        <cfvo type="max"/>
        <color theme="0" tint="-0.34998626667073579"/>
      </dataBar>
      <extLst>
        <ext xmlns:x14="http://schemas.microsoft.com/office/spreadsheetml/2009/9/main" uri="{B025F937-C7B1-47D3-B67F-A62EFF666E3E}">
          <x14:id>{342BEFA8-67E2-4356-9C97-0C8B35930A0C}</x14:id>
        </ext>
      </extLst>
    </cfRule>
    <cfRule type="dataBar" priority="238">
      <dataBar>
        <cfvo type="min"/>
        <cfvo type="max"/>
        <color theme="0" tint="-0.34998626667073579"/>
      </dataBar>
      <extLst>
        <ext xmlns:x14="http://schemas.microsoft.com/office/spreadsheetml/2009/9/main" uri="{B025F937-C7B1-47D3-B67F-A62EFF666E3E}">
          <x14:id>{E5CD1C98-7FF0-41D8-B583-FAFE1C586B4F}</x14:id>
        </ext>
      </extLst>
    </cfRule>
    <cfRule type="dataBar" priority="239">
      <dataBar showValue="0">
        <cfvo type="min"/>
        <cfvo type="max"/>
        <color rgb="FF638EC6"/>
      </dataBar>
      <extLst>
        <ext xmlns:x14="http://schemas.microsoft.com/office/spreadsheetml/2009/9/main" uri="{B025F937-C7B1-47D3-B67F-A62EFF666E3E}">
          <x14:id>{523B2014-30B4-4EA7-85FE-4AC30E330632}</x14:id>
        </ext>
      </extLst>
    </cfRule>
    <cfRule type="dataBar" priority="240">
      <dataBar>
        <cfvo type="min"/>
        <cfvo type="max"/>
        <color theme="0" tint="-0.499984740745262"/>
      </dataBar>
      <extLst>
        <ext xmlns:x14="http://schemas.microsoft.com/office/spreadsheetml/2009/9/main" uri="{B025F937-C7B1-47D3-B67F-A62EFF666E3E}">
          <x14:id>{9AB6903E-6E69-414B-8FDD-76105765A829}</x14:id>
        </ext>
      </extLst>
    </cfRule>
  </conditionalFormatting>
  <conditionalFormatting sqref="K1985:K1996">
    <cfRule type="dataBar" priority="233">
      <dataBar showValue="0">
        <cfvo type="min"/>
        <cfvo type="max"/>
        <color theme="0" tint="-0.34998626667073579"/>
      </dataBar>
      <extLst>
        <ext xmlns:x14="http://schemas.microsoft.com/office/spreadsheetml/2009/9/main" uri="{B025F937-C7B1-47D3-B67F-A62EFF666E3E}">
          <x14:id>{8BB9312D-A24F-462B-9964-341CE7CED42C}</x14:id>
        </ext>
      </extLst>
    </cfRule>
    <cfRule type="dataBar" priority="234">
      <dataBar>
        <cfvo type="min"/>
        <cfvo type="max"/>
        <color theme="0" tint="-0.34998626667073579"/>
      </dataBar>
      <extLst>
        <ext xmlns:x14="http://schemas.microsoft.com/office/spreadsheetml/2009/9/main" uri="{B025F937-C7B1-47D3-B67F-A62EFF666E3E}">
          <x14:id>{223EF81F-358C-456C-A402-C7B34E9C9FEE}</x14:id>
        </ext>
      </extLst>
    </cfRule>
    <cfRule type="dataBar" priority="235">
      <dataBar showValue="0">
        <cfvo type="min"/>
        <cfvo type="max"/>
        <color rgb="FF638EC6"/>
      </dataBar>
      <extLst>
        <ext xmlns:x14="http://schemas.microsoft.com/office/spreadsheetml/2009/9/main" uri="{B025F937-C7B1-47D3-B67F-A62EFF666E3E}">
          <x14:id>{9C97E364-2D39-4993-A1E3-ECB0918F0F31}</x14:id>
        </ext>
      </extLst>
    </cfRule>
    <cfRule type="dataBar" priority="236">
      <dataBar>
        <cfvo type="min"/>
        <cfvo type="max"/>
        <color theme="0" tint="-0.499984740745262"/>
      </dataBar>
      <extLst>
        <ext xmlns:x14="http://schemas.microsoft.com/office/spreadsheetml/2009/9/main" uri="{B025F937-C7B1-47D3-B67F-A62EFF666E3E}">
          <x14:id>{B5838996-6C60-481E-985D-76CBC697022D}</x14:id>
        </ext>
      </extLst>
    </cfRule>
  </conditionalFormatting>
  <conditionalFormatting sqref="K1998:K2002">
    <cfRule type="dataBar" priority="229">
      <dataBar showValue="0">
        <cfvo type="min"/>
        <cfvo type="max"/>
        <color theme="0" tint="-0.34998626667073579"/>
      </dataBar>
      <extLst>
        <ext xmlns:x14="http://schemas.microsoft.com/office/spreadsheetml/2009/9/main" uri="{B025F937-C7B1-47D3-B67F-A62EFF666E3E}">
          <x14:id>{30CF6A2C-874C-4382-A543-ECCBB586B0C6}</x14:id>
        </ext>
      </extLst>
    </cfRule>
    <cfRule type="dataBar" priority="230">
      <dataBar>
        <cfvo type="min"/>
        <cfvo type="max"/>
        <color theme="0" tint="-0.34998626667073579"/>
      </dataBar>
      <extLst>
        <ext xmlns:x14="http://schemas.microsoft.com/office/spreadsheetml/2009/9/main" uri="{B025F937-C7B1-47D3-B67F-A62EFF666E3E}">
          <x14:id>{38D78B48-1A18-4EB3-A453-BA5AC8ADE124}</x14:id>
        </ext>
      </extLst>
    </cfRule>
    <cfRule type="dataBar" priority="231">
      <dataBar showValue="0">
        <cfvo type="min"/>
        <cfvo type="max"/>
        <color rgb="FF638EC6"/>
      </dataBar>
      <extLst>
        <ext xmlns:x14="http://schemas.microsoft.com/office/spreadsheetml/2009/9/main" uri="{B025F937-C7B1-47D3-B67F-A62EFF666E3E}">
          <x14:id>{3D9CDB2E-70EE-483A-916A-82EB5B0E9D92}</x14:id>
        </ext>
      </extLst>
    </cfRule>
    <cfRule type="dataBar" priority="232">
      <dataBar>
        <cfvo type="min"/>
        <cfvo type="max"/>
        <color theme="0" tint="-0.499984740745262"/>
      </dataBar>
      <extLst>
        <ext xmlns:x14="http://schemas.microsoft.com/office/spreadsheetml/2009/9/main" uri="{B025F937-C7B1-47D3-B67F-A62EFF666E3E}">
          <x14:id>{1F696DA2-C4BC-45C7-8C87-B2973CDB4DF8}</x14:id>
        </ext>
      </extLst>
    </cfRule>
  </conditionalFormatting>
  <conditionalFormatting sqref="K2004:K2037">
    <cfRule type="dataBar" priority="225">
      <dataBar showValue="0">
        <cfvo type="min"/>
        <cfvo type="max"/>
        <color theme="0" tint="-0.34998626667073579"/>
      </dataBar>
      <extLst>
        <ext xmlns:x14="http://schemas.microsoft.com/office/spreadsheetml/2009/9/main" uri="{B025F937-C7B1-47D3-B67F-A62EFF666E3E}">
          <x14:id>{C476F732-722D-41FF-9291-F51367A5C092}</x14:id>
        </ext>
      </extLst>
    </cfRule>
    <cfRule type="dataBar" priority="226">
      <dataBar>
        <cfvo type="min"/>
        <cfvo type="max"/>
        <color theme="0" tint="-0.34998626667073579"/>
      </dataBar>
      <extLst>
        <ext xmlns:x14="http://schemas.microsoft.com/office/spreadsheetml/2009/9/main" uri="{B025F937-C7B1-47D3-B67F-A62EFF666E3E}">
          <x14:id>{F764880F-8540-470C-80FB-B759B8ED49A9}</x14:id>
        </ext>
      </extLst>
    </cfRule>
    <cfRule type="dataBar" priority="227">
      <dataBar showValue="0">
        <cfvo type="min"/>
        <cfvo type="max"/>
        <color rgb="FF638EC6"/>
      </dataBar>
      <extLst>
        <ext xmlns:x14="http://schemas.microsoft.com/office/spreadsheetml/2009/9/main" uri="{B025F937-C7B1-47D3-B67F-A62EFF666E3E}">
          <x14:id>{D7D939A8-E45F-4BD9-9856-CE19F4A8F703}</x14:id>
        </ext>
      </extLst>
    </cfRule>
    <cfRule type="dataBar" priority="228">
      <dataBar>
        <cfvo type="min"/>
        <cfvo type="max"/>
        <color theme="0" tint="-0.499984740745262"/>
      </dataBar>
      <extLst>
        <ext xmlns:x14="http://schemas.microsoft.com/office/spreadsheetml/2009/9/main" uri="{B025F937-C7B1-47D3-B67F-A62EFF666E3E}">
          <x14:id>{9C665989-CEFB-4083-8302-175E5E4CE71C}</x14:id>
        </ext>
      </extLst>
    </cfRule>
  </conditionalFormatting>
  <conditionalFormatting sqref="K2039:K2052">
    <cfRule type="dataBar" priority="221">
      <dataBar showValue="0">
        <cfvo type="min"/>
        <cfvo type="max"/>
        <color theme="0" tint="-0.34998626667073579"/>
      </dataBar>
      <extLst>
        <ext xmlns:x14="http://schemas.microsoft.com/office/spreadsheetml/2009/9/main" uri="{B025F937-C7B1-47D3-B67F-A62EFF666E3E}">
          <x14:id>{290F42AB-9D4F-4CE5-BC2F-E41ED0D70321}</x14:id>
        </ext>
      </extLst>
    </cfRule>
    <cfRule type="dataBar" priority="222">
      <dataBar>
        <cfvo type="min"/>
        <cfvo type="max"/>
        <color theme="0" tint="-0.34998626667073579"/>
      </dataBar>
      <extLst>
        <ext xmlns:x14="http://schemas.microsoft.com/office/spreadsheetml/2009/9/main" uri="{B025F937-C7B1-47D3-B67F-A62EFF666E3E}">
          <x14:id>{D4275CFB-D13D-4B2C-BBE8-3045E99580DF}</x14:id>
        </ext>
      </extLst>
    </cfRule>
    <cfRule type="dataBar" priority="223">
      <dataBar showValue="0">
        <cfvo type="min"/>
        <cfvo type="max"/>
        <color rgb="FF638EC6"/>
      </dataBar>
      <extLst>
        <ext xmlns:x14="http://schemas.microsoft.com/office/spreadsheetml/2009/9/main" uri="{B025F937-C7B1-47D3-B67F-A62EFF666E3E}">
          <x14:id>{7EF14C8B-4BE7-4F0F-8F80-5BBCABAEB2CE}</x14:id>
        </ext>
      </extLst>
    </cfRule>
    <cfRule type="dataBar" priority="224">
      <dataBar>
        <cfvo type="min"/>
        <cfvo type="max"/>
        <color theme="0" tint="-0.499984740745262"/>
      </dataBar>
      <extLst>
        <ext xmlns:x14="http://schemas.microsoft.com/office/spreadsheetml/2009/9/main" uri="{B025F937-C7B1-47D3-B67F-A62EFF666E3E}">
          <x14:id>{D6213623-3B55-4755-B072-C3AD693E1312}</x14:id>
        </ext>
      </extLst>
    </cfRule>
  </conditionalFormatting>
  <conditionalFormatting sqref="K2054:K2064">
    <cfRule type="dataBar" priority="217">
      <dataBar showValue="0">
        <cfvo type="min"/>
        <cfvo type="max"/>
        <color theme="0" tint="-0.34998626667073579"/>
      </dataBar>
      <extLst>
        <ext xmlns:x14="http://schemas.microsoft.com/office/spreadsheetml/2009/9/main" uri="{B025F937-C7B1-47D3-B67F-A62EFF666E3E}">
          <x14:id>{D7700DAE-17EE-4872-A85C-8EA30DD470CF}</x14:id>
        </ext>
      </extLst>
    </cfRule>
    <cfRule type="dataBar" priority="218">
      <dataBar>
        <cfvo type="min"/>
        <cfvo type="max"/>
        <color theme="0" tint="-0.34998626667073579"/>
      </dataBar>
      <extLst>
        <ext xmlns:x14="http://schemas.microsoft.com/office/spreadsheetml/2009/9/main" uri="{B025F937-C7B1-47D3-B67F-A62EFF666E3E}">
          <x14:id>{CCF4D44E-6E74-4BF2-B7F6-AE77C69EEF57}</x14:id>
        </ext>
      </extLst>
    </cfRule>
    <cfRule type="dataBar" priority="219">
      <dataBar showValue="0">
        <cfvo type="min"/>
        <cfvo type="max"/>
        <color rgb="FF638EC6"/>
      </dataBar>
      <extLst>
        <ext xmlns:x14="http://schemas.microsoft.com/office/spreadsheetml/2009/9/main" uri="{B025F937-C7B1-47D3-B67F-A62EFF666E3E}">
          <x14:id>{1174171A-9DFA-4089-8ACE-BA0D781FDC5B}</x14:id>
        </ext>
      </extLst>
    </cfRule>
    <cfRule type="dataBar" priority="220">
      <dataBar>
        <cfvo type="min"/>
        <cfvo type="max"/>
        <color theme="0" tint="-0.499984740745262"/>
      </dataBar>
      <extLst>
        <ext xmlns:x14="http://schemas.microsoft.com/office/spreadsheetml/2009/9/main" uri="{B025F937-C7B1-47D3-B67F-A62EFF666E3E}">
          <x14:id>{15ED3B8D-3902-4791-AD55-BC8A7E0174DC}</x14:id>
        </ext>
      </extLst>
    </cfRule>
  </conditionalFormatting>
  <conditionalFormatting sqref="K2066:K2069">
    <cfRule type="dataBar" priority="213">
      <dataBar showValue="0">
        <cfvo type="min"/>
        <cfvo type="max"/>
        <color theme="0" tint="-0.34998626667073579"/>
      </dataBar>
      <extLst>
        <ext xmlns:x14="http://schemas.microsoft.com/office/spreadsheetml/2009/9/main" uri="{B025F937-C7B1-47D3-B67F-A62EFF666E3E}">
          <x14:id>{2F152B55-8985-4581-9A86-06FC56FF8EBD}</x14:id>
        </ext>
      </extLst>
    </cfRule>
    <cfRule type="dataBar" priority="214">
      <dataBar>
        <cfvo type="min"/>
        <cfvo type="max"/>
        <color theme="0" tint="-0.34998626667073579"/>
      </dataBar>
      <extLst>
        <ext xmlns:x14="http://schemas.microsoft.com/office/spreadsheetml/2009/9/main" uri="{B025F937-C7B1-47D3-B67F-A62EFF666E3E}">
          <x14:id>{E7758FC5-326D-4A23-A516-30D5893237DE}</x14:id>
        </ext>
      </extLst>
    </cfRule>
    <cfRule type="dataBar" priority="215">
      <dataBar showValue="0">
        <cfvo type="min"/>
        <cfvo type="max"/>
        <color rgb="FF638EC6"/>
      </dataBar>
      <extLst>
        <ext xmlns:x14="http://schemas.microsoft.com/office/spreadsheetml/2009/9/main" uri="{B025F937-C7B1-47D3-B67F-A62EFF666E3E}">
          <x14:id>{18BC9A90-3109-44D1-928A-DC1500B62EEA}</x14:id>
        </ext>
      </extLst>
    </cfRule>
    <cfRule type="dataBar" priority="216">
      <dataBar>
        <cfvo type="min"/>
        <cfvo type="max"/>
        <color theme="0" tint="-0.499984740745262"/>
      </dataBar>
      <extLst>
        <ext xmlns:x14="http://schemas.microsoft.com/office/spreadsheetml/2009/9/main" uri="{B025F937-C7B1-47D3-B67F-A62EFF666E3E}">
          <x14:id>{FF354FBA-05C0-4B0E-82FC-EDDBC76FCCD7}</x14:id>
        </ext>
      </extLst>
    </cfRule>
  </conditionalFormatting>
  <conditionalFormatting sqref="K2072:K2079">
    <cfRule type="dataBar" priority="209">
      <dataBar showValue="0">
        <cfvo type="min"/>
        <cfvo type="max"/>
        <color theme="0" tint="-0.34998626667073579"/>
      </dataBar>
      <extLst>
        <ext xmlns:x14="http://schemas.microsoft.com/office/spreadsheetml/2009/9/main" uri="{B025F937-C7B1-47D3-B67F-A62EFF666E3E}">
          <x14:id>{75911D51-FFD5-438E-B121-6983ADC8062F}</x14:id>
        </ext>
      </extLst>
    </cfRule>
    <cfRule type="dataBar" priority="210">
      <dataBar>
        <cfvo type="min"/>
        <cfvo type="max"/>
        <color theme="0" tint="-0.34998626667073579"/>
      </dataBar>
      <extLst>
        <ext xmlns:x14="http://schemas.microsoft.com/office/spreadsheetml/2009/9/main" uri="{B025F937-C7B1-47D3-B67F-A62EFF666E3E}">
          <x14:id>{BAF49A8A-38D8-43B1-9BC9-D3E9D904E1A4}</x14:id>
        </ext>
      </extLst>
    </cfRule>
    <cfRule type="dataBar" priority="211">
      <dataBar showValue="0">
        <cfvo type="min"/>
        <cfvo type="max"/>
        <color rgb="FF638EC6"/>
      </dataBar>
      <extLst>
        <ext xmlns:x14="http://schemas.microsoft.com/office/spreadsheetml/2009/9/main" uri="{B025F937-C7B1-47D3-B67F-A62EFF666E3E}">
          <x14:id>{043030A0-0B1E-492C-90E3-AD4618A4AB31}</x14:id>
        </ext>
      </extLst>
    </cfRule>
    <cfRule type="dataBar" priority="212">
      <dataBar>
        <cfvo type="min"/>
        <cfvo type="max"/>
        <color theme="0" tint="-0.499984740745262"/>
      </dataBar>
      <extLst>
        <ext xmlns:x14="http://schemas.microsoft.com/office/spreadsheetml/2009/9/main" uri="{B025F937-C7B1-47D3-B67F-A62EFF666E3E}">
          <x14:id>{EFE32CEF-F837-4A25-85CB-F3CFA7A76B10}</x14:id>
        </ext>
      </extLst>
    </cfRule>
  </conditionalFormatting>
  <conditionalFormatting sqref="K2081:K2093">
    <cfRule type="dataBar" priority="205">
      <dataBar showValue="0">
        <cfvo type="min"/>
        <cfvo type="max"/>
        <color theme="0" tint="-0.34998626667073579"/>
      </dataBar>
      <extLst>
        <ext xmlns:x14="http://schemas.microsoft.com/office/spreadsheetml/2009/9/main" uri="{B025F937-C7B1-47D3-B67F-A62EFF666E3E}">
          <x14:id>{619AC1A2-DB64-4B21-8FA3-A33605FCFABA}</x14:id>
        </ext>
      </extLst>
    </cfRule>
    <cfRule type="dataBar" priority="206">
      <dataBar>
        <cfvo type="min"/>
        <cfvo type="max"/>
        <color theme="0" tint="-0.34998626667073579"/>
      </dataBar>
      <extLst>
        <ext xmlns:x14="http://schemas.microsoft.com/office/spreadsheetml/2009/9/main" uri="{B025F937-C7B1-47D3-B67F-A62EFF666E3E}">
          <x14:id>{68C6A37B-316B-4782-9520-507D020B19BB}</x14:id>
        </ext>
      </extLst>
    </cfRule>
    <cfRule type="dataBar" priority="207">
      <dataBar showValue="0">
        <cfvo type="min"/>
        <cfvo type="max"/>
        <color rgb="FF638EC6"/>
      </dataBar>
      <extLst>
        <ext xmlns:x14="http://schemas.microsoft.com/office/spreadsheetml/2009/9/main" uri="{B025F937-C7B1-47D3-B67F-A62EFF666E3E}">
          <x14:id>{1A462ABD-8852-4B96-A98C-4B60DF099D51}</x14:id>
        </ext>
      </extLst>
    </cfRule>
    <cfRule type="dataBar" priority="208">
      <dataBar>
        <cfvo type="min"/>
        <cfvo type="max"/>
        <color theme="0" tint="-0.499984740745262"/>
      </dataBar>
      <extLst>
        <ext xmlns:x14="http://schemas.microsoft.com/office/spreadsheetml/2009/9/main" uri="{B025F937-C7B1-47D3-B67F-A62EFF666E3E}">
          <x14:id>{FAE9139F-7DC8-472E-8910-39659F921A2D}</x14:id>
        </ext>
      </extLst>
    </cfRule>
  </conditionalFormatting>
  <conditionalFormatting sqref="K2095:K2122">
    <cfRule type="dataBar" priority="201">
      <dataBar showValue="0">
        <cfvo type="min"/>
        <cfvo type="max"/>
        <color theme="0" tint="-0.34998626667073579"/>
      </dataBar>
      <extLst>
        <ext xmlns:x14="http://schemas.microsoft.com/office/spreadsheetml/2009/9/main" uri="{B025F937-C7B1-47D3-B67F-A62EFF666E3E}">
          <x14:id>{3C5454C0-1DB9-45D3-8965-1C27391983FA}</x14:id>
        </ext>
      </extLst>
    </cfRule>
    <cfRule type="dataBar" priority="202">
      <dataBar>
        <cfvo type="min"/>
        <cfvo type="max"/>
        <color theme="0" tint="-0.34998626667073579"/>
      </dataBar>
      <extLst>
        <ext xmlns:x14="http://schemas.microsoft.com/office/spreadsheetml/2009/9/main" uri="{B025F937-C7B1-47D3-B67F-A62EFF666E3E}">
          <x14:id>{F3565DAD-FF04-45F8-BA0E-8C6B3870B5B4}</x14:id>
        </ext>
      </extLst>
    </cfRule>
    <cfRule type="dataBar" priority="203">
      <dataBar showValue="0">
        <cfvo type="min"/>
        <cfvo type="max"/>
        <color rgb="FF638EC6"/>
      </dataBar>
      <extLst>
        <ext xmlns:x14="http://schemas.microsoft.com/office/spreadsheetml/2009/9/main" uri="{B025F937-C7B1-47D3-B67F-A62EFF666E3E}">
          <x14:id>{B91171AB-3655-485F-844B-885230302D27}</x14:id>
        </ext>
      </extLst>
    </cfRule>
    <cfRule type="dataBar" priority="204">
      <dataBar>
        <cfvo type="min"/>
        <cfvo type="max"/>
        <color theme="0" tint="-0.499984740745262"/>
      </dataBar>
      <extLst>
        <ext xmlns:x14="http://schemas.microsoft.com/office/spreadsheetml/2009/9/main" uri="{B025F937-C7B1-47D3-B67F-A62EFF666E3E}">
          <x14:id>{ACA44F8D-C2EE-4266-8721-78B249DC8195}</x14:id>
        </ext>
      </extLst>
    </cfRule>
  </conditionalFormatting>
  <conditionalFormatting sqref="K2124:K2126">
    <cfRule type="dataBar" priority="197">
      <dataBar showValue="0">
        <cfvo type="min"/>
        <cfvo type="max"/>
        <color theme="0" tint="-0.34998626667073579"/>
      </dataBar>
      <extLst>
        <ext xmlns:x14="http://schemas.microsoft.com/office/spreadsheetml/2009/9/main" uri="{B025F937-C7B1-47D3-B67F-A62EFF666E3E}">
          <x14:id>{D6AFC18F-36ED-4D67-91D2-D49D93A20A64}</x14:id>
        </ext>
      </extLst>
    </cfRule>
    <cfRule type="dataBar" priority="198">
      <dataBar>
        <cfvo type="min"/>
        <cfvo type="max"/>
        <color theme="0" tint="-0.34998626667073579"/>
      </dataBar>
      <extLst>
        <ext xmlns:x14="http://schemas.microsoft.com/office/spreadsheetml/2009/9/main" uri="{B025F937-C7B1-47D3-B67F-A62EFF666E3E}">
          <x14:id>{C1D34F5A-A39B-4A6A-A8DE-CDDF122906CD}</x14:id>
        </ext>
      </extLst>
    </cfRule>
    <cfRule type="dataBar" priority="199">
      <dataBar showValue="0">
        <cfvo type="min"/>
        <cfvo type="max"/>
        <color rgb="FF638EC6"/>
      </dataBar>
      <extLst>
        <ext xmlns:x14="http://schemas.microsoft.com/office/spreadsheetml/2009/9/main" uri="{B025F937-C7B1-47D3-B67F-A62EFF666E3E}">
          <x14:id>{96840EF1-C215-41CC-A21E-F19019D3F5C7}</x14:id>
        </ext>
      </extLst>
    </cfRule>
    <cfRule type="dataBar" priority="200">
      <dataBar>
        <cfvo type="min"/>
        <cfvo type="max"/>
        <color theme="0" tint="-0.499984740745262"/>
      </dataBar>
      <extLst>
        <ext xmlns:x14="http://schemas.microsoft.com/office/spreadsheetml/2009/9/main" uri="{B025F937-C7B1-47D3-B67F-A62EFF666E3E}">
          <x14:id>{674288F7-2337-4F70-816E-618DAA5413E2}</x14:id>
        </ext>
      </extLst>
    </cfRule>
  </conditionalFormatting>
  <conditionalFormatting sqref="H2124:H2126">
    <cfRule type="dataBar" priority="193">
      <dataBar showValue="0">
        <cfvo type="min"/>
        <cfvo type="max"/>
        <color theme="0" tint="-0.34998626667073579"/>
      </dataBar>
      <extLst>
        <ext xmlns:x14="http://schemas.microsoft.com/office/spreadsheetml/2009/9/main" uri="{B025F937-C7B1-47D3-B67F-A62EFF666E3E}">
          <x14:id>{852DC600-4A10-4891-ABD8-04712742AA75}</x14:id>
        </ext>
      </extLst>
    </cfRule>
    <cfRule type="dataBar" priority="194">
      <dataBar>
        <cfvo type="min"/>
        <cfvo type="max"/>
        <color theme="0" tint="-0.34998626667073579"/>
      </dataBar>
      <extLst>
        <ext xmlns:x14="http://schemas.microsoft.com/office/spreadsheetml/2009/9/main" uri="{B025F937-C7B1-47D3-B67F-A62EFF666E3E}">
          <x14:id>{FF620825-1F13-4742-89A1-EFD037C634BD}</x14:id>
        </ext>
      </extLst>
    </cfRule>
    <cfRule type="dataBar" priority="195">
      <dataBar showValue="0">
        <cfvo type="min"/>
        <cfvo type="max"/>
        <color rgb="FF638EC6"/>
      </dataBar>
      <extLst>
        <ext xmlns:x14="http://schemas.microsoft.com/office/spreadsheetml/2009/9/main" uri="{B025F937-C7B1-47D3-B67F-A62EFF666E3E}">
          <x14:id>{2D4262F6-2151-42DE-9AF7-E47620746AD5}</x14:id>
        </ext>
      </extLst>
    </cfRule>
    <cfRule type="dataBar" priority="196">
      <dataBar>
        <cfvo type="min"/>
        <cfvo type="max"/>
        <color theme="0" tint="-0.499984740745262"/>
      </dataBar>
      <extLst>
        <ext xmlns:x14="http://schemas.microsoft.com/office/spreadsheetml/2009/9/main" uri="{B025F937-C7B1-47D3-B67F-A62EFF666E3E}">
          <x14:id>{27A944AC-86CC-48A5-8789-0EFBF8DC933D}</x14:id>
        </ext>
      </extLst>
    </cfRule>
  </conditionalFormatting>
  <conditionalFormatting sqref="K2128:K2144">
    <cfRule type="dataBar" priority="189">
      <dataBar showValue="0">
        <cfvo type="min"/>
        <cfvo type="max"/>
        <color theme="0" tint="-0.34998626667073579"/>
      </dataBar>
      <extLst>
        <ext xmlns:x14="http://schemas.microsoft.com/office/spreadsheetml/2009/9/main" uri="{B025F937-C7B1-47D3-B67F-A62EFF666E3E}">
          <x14:id>{44871E7F-D29E-441D-A7E9-A5DD23BD0C36}</x14:id>
        </ext>
      </extLst>
    </cfRule>
    <cfRule type="dataBar" priority="190">
      <dataBar>
        <cfvo type="min"/>
        <cfvo type="max"/>
        <color theme="0" tint="-0.34998626667073579"/>
      </dataBar>
      <extLst>
        <ext xmlns:x14="http://schemas.microsoft.com/office/spreadsheetml/2009/9/main" uri="{B025F937-C7B1-47D3-B67F-A62EFF666E3E}">
          <x14:id>{428D6D44-B5E2-40AA-8986-101BF9856A2B}</x14:id>
        </ext>
      </extLst>
    </cfRule>
    <cfRule type="dataBar" priority="191">
      <dataBar showValue="0">
        <cfvo type="min"/>
        <cfvo type="max"/>
        <color rgb="FF638EC6"/>
      </dataBar>
      <extLst>
        <ext xmlns:x14="http://schemas.microsoft.com/office/spreadsheetml/2009/9/main" uri="{B025F937-C7B1-47D3-B67F-A62EFF666E3E}">
          <x14:id>{457BBB14-C3C2-49BE-B2E2-E68458C2501E}</x14:id>
        </ext>
      </extLst>
    </cfRule>
    <cfRule type="dataBar" priority="192">
      <dataBar>
        <cfvo type="min"/>
        <cfvo type="max"/>
        <color theme="0" tint="-0.499984740745262"/>
      </dataBar>
      <extLst>
        <ext xmlns:x14="http://schemas.microsoft.com/office/spreadsheetml/2009/9/main" uri="{B025F937-C7B1-47D3-B67F-A62EFF666E3E}">
          <x14:id>{FFA13310-8174-43C3-A1DB-17C6AC7F2CFA}</x14:id>
        </ext>
      </extLst>
    </cfRule>
  </conditionalFormatting>
  <conditionalFormatting sqref="K2146:K2152">
    <cfRule type="dataBar" priority="185">
      <dataBar showValue="0">
        <cfvo type="min"/>
        <cfvo type="max"/>
        <color theme="0" tint="-0.34998626667073579"/>
      </dataBar>
      <extLst>
        <ext xmlns:x14="http://schemas.microsoft.com/office/spreadsheetml/2009/9/main" uri="{B025F937-C7B1-47D3-B67F-A62EFF666E3E}">
          <x14:id>{0672C316-7655-46A6-8879-C22650818B15}</x14:id>
        </ext>
      </extLst>
    </cfRule>
    <cfRule type="dataBar" priority="186">
      <dataBar>
        <cfvo type="min"/>
        <cfvo type="max"/>
        <color theme="0" tint="-0.34998626667073579"/>
      </dataBar>
      <extLst>
        <ext xmlns:x14="http://schemas.microsoft.com/office/spreadsheetml/2009/9/main" uri="{B025F937-C7B1-47D3-B67F-A62EFF666E3E}">
          <x14:id>{510EDA0D-C941-4C14-96CD-47F0B9FEBAB8}</x14:id>
        </ext>
      </extLst>
    </cfRule>
    <cfRule type="dataBar" priority="187">
      <dataBar showValue="0">
        <cfvo type="min"/>
        <cfvo type="max"/>
        <color rgb="FF638EC6"/>
      </dataBar>
      <extLst>
        <ext xmlns:x14="http://schemas.microsoft.com/office/spreadsheetml/2009/9/main" uri="{B025F937-C7B1-47D3-B67F-A62EFF666E3E}">
          <x14:id>{70681954-2DCD-4D4A-B184-A1BAFFEDC808}</x14:id>
        </ext>
      </extLst>
    </cfRule>
    <cfRule type="dataBar" priority="188">
      <dataBar>
        <cfvo type="min"/>
        <cfvo type="max"/>
        <color theme="0" tint="-0.499984740745262"/>
      </dataBar>
      <extLst>
        <ext xmlns:x14="http://schemas.microsoft.com/office/spreadsheetml/2009/9/main" uri="{B025F937-C7B1-47D3-B67F-A62EFF666E3E}">
          <x14:id>{CB3E83E6-ECF3-4AB2-9D70-0F33C6069F5D}</x14:id>
        </ext>
      </extLst>
    </cfRule>
  </conditionalFormatting>
  <conditionalFormatting sqref="K2154:K2161">
    <cfRule type="dataBar" priority="181">
      <dataBar showValue="0">
        <cfvo type="min"/>
        <cfvo type="max"/>
        <color theme="0" tint="-0.34998626667073579"/>
      </dataBar>
      <extLst>
        <ext xmlns:x14="http://schemas.microsoft.com/office/spreadsheetml/2009/9/main" uri="{B025F937-C7B1-47D3-B67F-A62EFF666E3E}">
          <x14:id>{ECA3B617-5517-41A7-8CDC-892B8DE096A2}</x14:id>
        </ext>
      </extLst>
    </cfRule>
    <cfRule type="dataBar" priority="182">
      <dataBar>
        <cfvo type="min"/>
        <cfvo type="max"/>
        <color theme="0" tint="-0.34998626667073579"/>
      </dataBar>
      <extLst>
        <ext xmlns:x14="http://schemas.microsoft.com/office/spreadsheetml/2009/9/main" uri="{B025F937-C7B1-47D3-B67F-A62EFF666E3E}">
          <x14:id>{58A2481A-10DA-4E03-94A2-E7C1607C0174}</x14:id>
        </ext>
      </extLst>
    </cfRule>
    <cfRule type="dataBar" priority="183">
      <dataBar showValue="0">
        <cfvo type="min"/>
        <cfvo type="max"/>
        <color rgb="FF638EC6"/>
      </dataBar>
      <extLst>
        <ext xmlns:x14="http://schemas.microsoft.com/office/spreadsheetml/2009/9/main" uri="{B025F937-C7B1-47D3-B67F-A62EFF666E3E}">
          <x14:id>{B9428078-DFA3-4143-B0F8-B4513B9D072B}</x14:id>
        </ext>
      </extLst>
    </cfRule>
    <cfRule type="dataBar" priority="184">
      <dataBar>
        <cfvo type="min"/>
        <cfvo type="max"/>
        <color theme="0" tint="-0.499984740745262"/>
      </dataBar>
      <extLst>
        <ext xmlns:x14="http://schemas.microsoft.com/office/spreadsheetml/2009/9/main" uri="{B025F937-C7B1-47D3-B67F-A62EFF666E3E}">
          <x14:id>{37501C8D-3CE0-488F-A15B-1EDD146AE712}</x14:id>
        </ext>
      </extLst>
    </cfRule>
  </conditionalFormatting>
  <conditionalFormatting sqref="K2163:K2176">
    <cfRule type="dataBar" priority="173">
      <dataBar showValue="0">
        <cfvo type="min"/>
        <cfvo type="max"/>
        <color theme="0" tint="-0.34998626667073579"/>
      </dataBar>
      <extLst>
        <ext xmlns:x14="http://schemas.microsoft.com/office/spreadsheetml/2009/9/main" uri="{B025F937-C7B1-47D3-B67F-A62EFF666E3E}">
          <x14:id>{5F2CFF6B-BE3E-43DA-8B89-B15F20C952A1}</x14:id>
        </ext>
      </extLst>
    </cfRule>
    <cfRule type="dataBar" priority="174">
      <dataBar>
        <cfvo type="min"/>
        <cfvo type="max"/>
        <color theme="0" tint="-0.34998626667073579"/>
      </dataBar>
      <extLst>
        <ext xmlns:x14="http://schemas.microsoft.com/office/spreadsheetml/2009/9/main" uri="{B025F937-C7B1-47D3-B67F-A62EFF666E3E}">
          <x14:id>{2638C16D-E493-4726-8DCD-0AFC9BC236D2}</x14:id>
        </ext>
      </extLst>
    </cfRule>
    <cfRule type="dataBar" priority="175">
      <dataBar showValue="0">
        <cfvo type="min"/>
        <cfvo type="max"/>
        <color rgb="FF638EC6"/>
      </dataBar>
      <extLst>
        <ext xmlns:x14="http://schemas.microsoft.com/office/spreadsheetml/2009/9/main" uri="{B025F937-C7B1-47D3-B67F-A62EFF666E3E}">
          <x14:id>{20969A2B-A36F-4CCE-9F43-B3A6337EFFE1}</x14:id>
        </ext>
      </extLst>
    </cfRule>
    <cfRule type="dataBar" priority="176">
      <dataBar>
        <cfvo type="min"/>
        <cfvo type="max"/>
        <color theme="0" tint="-0.499984740745262"/>
      </dataBar>
      <extLst>
        <ext xmlns:x14="http://schemas.microsoft.com/office/spreadsheetml/2009/9/main" uri="{B025F937-C7B1-47D3-B67F-A62EFF666E3E}">
          <x14:id>{FB488B29-3081-4DDD-BDA2-7545FEF45CD9}</x14:id>
        </ext>
      </extLst>
    </cfRule>
  </conditionalFormatting>
  <conditionalFormatting sqref="H2163:H2176">
    <cfRule type="dataBar" priority="169">
      <dataBar showValue="0">
        <cfvo type="min"/>
        <cfvo type="max"/>
        <color theme="0" tint="-0.34998626667073579"/>
      </dataBar>
      <extLst>
        <ext xmlns:x14="http://schemas.microsoft.com/office/spreadsheetml/2009/9/main" uri="{B025F937-C7B1-47D3-B67F-A62EFF666E3E}">
          <x14:id>{BD045BCB-B7A1-4736-B180-2313B9DF04CC}</x14:id>
        </ext>
      </extLst>
    </cfRule>
    <cfRule type="dataBar" priority="170">
      <dataBar>
        <cfvo type="min"/>
        <cfvo type="max"/>
        <color theme="0" tint="-0.34998626667073579"/>
      </dataBar>
      <extLst>
        <ext xmlns:x14="http://schemas.microsoft.com/office/spreadsheetml/2009/9/main" uri="{B025F937-C7B1-47D3-B67F-A62EFF666E3E}">
          <x14:id>{FF3DE7E2-FBBF-4850-90D1-5792961DAFB2}</x14:id>
        </ext>
      </extLst>
    </cfRule>
    <cfRule type="dataBar" priority="171">
      <dataBar showValue="0">
        <cfvo type="min"/>
        <cfvo type="max"/>
        <color rgb="FF638EC6"/>
      </dataBar>
      <extLst>
        <ext xmlns:x14="http://schemas.microsoft.com/office/spreadsheetml/2009/9/main" uri="{B025F937-C7B1-47D3-B67F-A62EFF666E3E}">
          <x14:id>{1517A9DF-DCFC-4647-9CB9-74E503CFB969}</x14:id>
        </ext>
      </extLst>
    </cfRule>
    <cfRule type="dataBar" priority="172">
      <dataBar>
        <cfvo type="min"/>
        <cfvo type="max"/>
        <color theme="0" tint="-0.499984740745262"/>
      </dataBar>
      <extLst>
        <ext xmlns:x14="http://schemas.microsoft.com/office/spreadsheetml/2009/9/main" uri="{B025F937-C7B1-47D3-B67F-A62EFF666E3E}">
          <x14:id>{46384343-1141-4BE1-8ADB-B326818C3950}</x14:id>
        </ext>
      </extLst>
    </cfRule>
  </conditionalFormatting>
  <conditionalFormatting sqref="K2178:K2205">
    <cfRule type="dataBar" priority="165">
      <dataBar showValue="0">
        <cfvo type="min"/>
        <cfvo type="max"/>
        <color theme="0" tint="-0.34998626667073579"/>
      </dataBar>
      <extLst>
        <ext xmlns:x14="http://schemas.microsoft.com/office/spreadsheetml/2009/9/main" uri="{B025F937-C7B1-47D3-B67F-A62EFF666E3E}">
          <x14:id>{51420071-D5B2-4E19-8C82-16906630AAAE}</x14:id>
        </ext>
      </extLst>
    </cfRule>
    <cfRule type="dataBar" priority="166">
      <dataBar>
        <cfvo type="min"/>
        <cfvo type="max"/>
        <color theme="0" tint="-0.34998626667073579"/>
      </dataBar>
      <extLst>
        <ext xmlns:x14="http://schemas.microsoft.com/office/spreadsheetml/2009/9/main" uri="{B025F937-C7B1-47D3-B67F-A62EFF666E3E}">
          <x14:id>{540C03AA-6BA3-4687-ADA3-8F14BA4C79DD}</x14:id>
        </ext>
      </extLst>
    </cfRule>
    <cfRule type="dataBar" priority="167">
      <dataBar showValue="0">
        <cfvo type="min"/>
        <cfvo type="max"/>
        <color rgb="FF638EC6"/>
      </dataBar>
      <extLst>
        <ext xmlns:x14="http://schemas.microsoft.com/office/spreadsheetml/2009/9/main" uri="{B025F937-C7B1-47D3-B67F-A62EFF666E3E}">
          <x14:id>{7124ACED-DE50-47CF-B5F3-A8DF80ADEA05}</x14:id>
        </ext>
      </extLst>
    </cfRule>
    <cfRule type="dataBar" priority="168">
      <dataBar>
        <cfvo type="min"/>
        <cfvo type="max"/>
        <color theme="0" tint="-0.499984740745262"/>
      </dataBar>
      <extLst>
        <ext xmlns:x14="http://schemas.microsoft.com/office/spreadsheetml/2009/9/main" uri="{B025F937-C7B1-47D3-B67F-A62EFF666E3E}">
          <x14:id>{8B0A91D4-1E24-451B-B5C2-17428DBCC08A}</x14:id>
        </ext>
      </extLst>
    </cfRule>
  </conditionalFormatting>
  <conditionalFormatting sqref="K2207:K2209">
    <cfRule type="dataBar" priority="161">
      <dataBar showValue="0">
        <cfvo type="min"/>
        <cfvo type="max"/>
        <color theme="0" tint="-0.34998626667073579"/>
      </dataBar>
      <extLst>
        <ext xmlns:x14="http://schemas.microsoft.com/office/spreadsheetml/2009/9/main" uri="{B025F937-C7B1-47D3-B67F-A62EFF666E3E}">
          <x14:id>{61C83C0C-E7C8-42C3-BB96-2E0C70E014AA}</x14:id>
        </ext>
      </extLst>
    </cfRule>
    <cfRule type="dataBar" priority="162">
      <dataBar>
        <cfvo type="min"/>
        <cfvo type="max"/>
        <color theme="0" tint="-0.34998626667073579"/>
      </dataBar>
      <extLst>
        <ext xmlns:x14="http://schemas.microsoft.com/office/spreadsheetml/2009/9/main" uri="{B025F937-C7B1-47D3-B67F-A62EFF666E3E}">
          <x14:id>{059EA300-24DE-4FA6-980F-FBBFAA8C4B6C}</x14:id>
        </ext>
      </extLst>
    </cfRule>
    <cfRule type="dataBar" priority="163">
      <dataBar showValue="0">
        <cfvo type="min"/>
        <cfvo type="max"/>
        <color rgb="FF638EC6"/>
      </dataBar>
      <extLst>
        <ext xmlns:x14="http://schemas.microsoft.com/office/spreadsheetml/2009/9/main" uri="{B025F937-C7B1-47D3-B67F-A62EFF666E3E}">
          <x14:id>{BAB53771-9C5B-4C8E-A516-92675EB8E51E}</x14:id>
        </ext>
      </extLst>
    </cfRule>
    <cfRule type="dataBar" priority="164">
      <dataBar>
        <cfvo type="min"/>
        <cfvo type="max"/>
        <color theme="0" tint="-0.499984740745262"/>
      </dataBar>
      <extLst>
        <ext xmlns:x14="http://schemas.microsoft.com/office/spreadsheetml/2009/9/main" uri="{B025F937-C7B1-47D3-B67F-A62EFF666E3E}">
          <x14:id>{B58F1BEF-2308-42F9-AF77-956CFC2AD16E}</x14:id>
        </ext>
      </extLst>
    </cfRule>
  </conditionalFormatting>
  <conditionalFormatting sqref="K2211:K2227">
    <cfRule type="dataBar" priority="157">
      <dataBar showValue="0">
        <cfvo type="min"/>
        <cfvo type="max"/>
        <color theme="0" tint="-0.34998626667073579"/>
      </dataBar>
      <extLst>
        <ext xmlns:x14="http://schemas.microsoft.com/office/spreadsheetml/2009/9/main" uri="{B025F937-C7B1-47D3-B67F-A62EFF666E3E}">
          <x14:id>{1D388F89-AF95-457B-831B-EC6797145D29}</x14:id>
        </ext>
      </extLst>
    </cfRule>
    <cfRule type="dataBar" priority="158">
      <dataBar>
        <cfvo type="min"/>
        <cfvo type="max"/>
        <color theme="0" tint="-0.34998626667073579"/>
      </dataBar>
      <extLst>
        <ext xmlns:x14="http://schemas.microsoft.com/office/spreadsheetml/2009/9/main" uri="{B025F937-C7B1-47D3-B67F-A62EFF666E3E}">
          <x14:id>{B48B3DCB-3F02-43BD-8A6D-506CF03BB942}</x14:id>
        </ext>
      </extLst>
    </cfRule>
    <cfRule type="dataBar" priority="159">
      <dataBar showValue="0">
        <cfvo type="min"/>
        <cfvo type="max"/>
        <color rgb="FF638EC6"/>
      </dataBar>
      <extLst>
        <ext xmlns:x14="http://schemas.microsoft.com/office/spreadsheetml/2009/9/main" uri="{B025F937-C7B1-47D3-B67F-A62EFF666E3E}">
          <x14:id>{4F50791C-9050-4A26-8B53-306F4158B2D8}</x14:id>
        </ext>
      </extLst>
    </cfRule>
    <cfRule type="dataBar" priority="160">
      <dataBar>
        <cfvo type="min"/>
        <cfvo type="max"/>
        <color theme="0" tint="-0.499984740745262"/>
      </dataBar>
      <extLst>
        <ext xmlns:x14="http://schemas.microsoft.com/office/spreadsheetml/2009/9/main" uri="{B025F937-C7B1-47D3-B67F-A62EFF666E3E}">
          <x14:id>{C9C8B919-D9C9-46A5-9D2A-AC5468230007}</x14:id>
        </ext>
      </extLst>
    </cfRule>
  </conditionalFormatting>
  <conditionalFormatting sqref="K2229:K2231">
    <cfRule type="dataBar" priority="153">
      <dataBar showValue="0">
        <cfvo type="min"/>
        <cfvo type="max"/>
        <color theme="0" tint="-0.34998626667073579"/>
      </dataBar>
      <extLst>
        <ext xmlns:x14="http://schemas.microsoft.com/office/spreadsheetml/2009/9/main" uri="{B025F937-C7B1-47D3-B67F-A62EFF666E3E}">
          <x14:id>{478E9FB4-9FA6-40EE-A67F-62909B58183C}</x14:id>
        </ext>
      </extLst>
    </cfRule>
    <cfRule type="dataBar" priority="154">
      <dataBar>
        <cfvo type="min"/>
        <cfvo type="max"/>
        <color theme="0" tint="-0.34998626667073579"/>
      </dataBar>
      <extLst>
        <ext xmlns:x14="http://schemas.microsoft.com/office/spreadsheetml/2009/9/main" uri="{B025F937-C7B1-47D3-B67F-A62EFF666E3E}">
          <x14:id>{75CD44F0-DF89-435E-B0BF-C532876284DD}</x14:id>
        </ext>
      </extLst>
    </cfRule>
    <cfRule type="dataBar" priority="155">
      <dataBar showValue="0">
        <cfvo type="min"/>
        <cfvo type="max"/>
        <color rgb="FF638EC6"/>
      </dataBar>
      <extLst>
        <ext xmlns:x14="http://schemas.microsoft.com/office/spreadsheetml/2009/9/main" uri="{B025F937-C7B1-47D3-B67F-A62EFF666E3E}">
          <x14:id>{FA03C3C5-CC61-442D-B97F-E1D5B02A7BBB}</x14:id>
        </ext>
      </extLst>
    </cfRule>
    <cfRule type="dataBar" priority="156">
      <dataBar>
        <cfvo type="min"/>
        <cfvo type="max"/>
        <color theme="0" tint="-0.499984740745262"/>
      </dataBar>
      <extLst>
        <ext xmlns:x14="http://schemas.microsoft.com/office/spreadsheetml/2009/9/main" uri="{B025F937-C7B1-47D3-B67F-A62EFF666E3E}">
          <x14:id>{A3AB3AC0-A1B8-4B21-B3AB-569369C8466A}</x14:id>
        </ext>
      </extLst>
    </cfRule>
  </conditionalFormatting>
  <conditionalFormatting sqref="K2233:K2240">
    <cfRule type="dataBar" priority="149">
      <dataBar showValue="0">
        <cfvo type="min"/>
        <cfvo type="max"/>
        <color theme="0" tint="-0.34998626667073579"/>
      </dataBar>
      <extLst>
        <ext xmlns:x14="http://schemas.microsoft.com/office/spreadsheetml/2009/9/main" uri="{B025F937-C7B1-47D3-B67F-A62EFF666E3E}">
          <x14:id>{8E5F4CEC-8734-4749-8886-1F72B2836A38}</x14:id>
        </ext>
      </extLst>
    </cfRule>
    <cfRule type="dataBar" priority="150">
      <dataBar>
        <cfvo type="min"/>
        <cfvo type="max"/>
        <color theme="0" tint="-0.34998626667073579"/>
      </dataBar>
      <extLst>
        <ext xmlns:x14="http://schemas.microsoft.com/office/spreadsheetml/2009/9/main" uri="{B025F937-C7B1-47D3-B67F-A62EFF666E3E}">
          <x14:id>{CF25EAA4-FA9B-4455-A997-F1FCEFEA3F60}</x14:id>
        </ext>
      </extLst>
    </cfRule>
    <cfRule type="dataBar" priority="151">
      <dataBar showValue="0">
        <cfvo type="min"/>
        <cfvo type="max"/>
        <color rgb="FF638EC6"/>
      </dataBar>
      <extLst>
        <ext xmlns:x14="http://schemas.microsoft.com/office/spreadsheetml/2009/9/main" uri="{B025F937-C7B1-47D3-B67F-A62EFF666E3E}">
          <x14:id>{2DAB8E16-5C0A-4E1C-82B6-AE3113275489}</x14:id>
        </ext>
      </extLst>
    </cfRule>
    <cfRule type="dataBar" priority="152">
      <dataBar>
        <cfvo type="min"/>
        <cfvo type="max"/>
        <color theme="0" tint="-0.499984740745262"/>
      </dataBar>
      <extLst>
        <ext xmlns:x14="http://schemas.microsoft.com/office/spreadsheetml/2009/9/main" uri="{B025F937-C7B1-47D3-B67F-A62EFF666E3E}">
          <x14:id>{D90C3EC6-FD2E-47DC-A335-BCEF982C8CF9}</x14:id>
        </ext>
      </extLst>
    </cfRule>
  </conditionalFormatting>
  <conditionalFormatting sqref="K2242:K2246">
    <cfRule type="dataBar" priority="145">
      <dataBar showValue="0">
        <cfvo type="min"/>
        <cfvo type="max"/>
        <color theme="0" tint="-0.34998626667073579"/>
      </dataBar>
      <extLst>
        <ext xmlns:x14="http://schemas.microsoft.com/office/spreadsheetml/2009/9/main" uri="{B025F937-C7B1-47D3-B67F-A62EFF666E3E}">
          <x14:id>{1B74CA6D-CB89-40AF-AABF-A9E289E2FFBC}</x14:id>
        </ext>
      </extLst>
    </cfRule>
    <cfRule type="dataBar" priority="146">
      <dataBar>
        <cfvo type="min"/>
        <cfvo type="max"/>
        <color theme="0" tint="-0.34998626667073579"/>
      </dataBar>
      <extLst>
        <ext xmlns:x14="http://schemas.microsoft.com/office/spreadsheetml/2009/9/main" uri="{B025F937-C7B1-47D3-B67F-A62EFF666E3E}">
          <x14:id>{D3B09CBF-2D83-43F8-BDCE-9D60F3765944}</x14:id>
        </ext>
      </extLst>
    </cfRule>
    <cfRule type="dataBar" priority="147">
      <dataBar showValue="0">
        <cfvo type="min"/>
        <cfvo type="max"/>
        <color rgb="FF638EC6"/>
      </dataBar>
      <extLst>
        <ext xmlns:x14="http://schemas.microsoft.com/office/spreadsheetml/2009/9/main" uri="{B025F937-C7B1-47D3-B67F-A62EFF666E3E}">
          <x14:id>{02F08CD9-7C2B-4D08-986B-EFFBF61C2672}</x14:id>
        </ext>
      </extLst>
    </cfRule>
    <cfRule type="dataBar" priority="148">
      <dataBar>
        <cfvo type="min"/>
        <cfvo type="max"/>
        <color theme="0" tint="-0.499984740745262"/>
      </dataBar>
      <extLst>
        <ext xmlns:x14="http://schemas.microsoft.com/office/spreadsheetml/2009/9/main" uri="{B025F937-C7B1-47D3-B67F-A62EFF666E3E}">
          <x14:id>{F5810785-9A80-4F1C-A48F-3D464F607003}</x14:id>
        </ext>
      </extLst>
    </cfRule>
  </conditionalFormatting>
  <conditionalFormatting sqref="K2248:K2274">
    <cfRule type="dataBar" priority="141">
      <dataBar showValue="0">
        <cfvo type="min"/>
        <cfvo type="max"/>
        <color theme="0" tint="-0.34998626667073579"/>
      </dataBar>
      <extLst>
        <ext xmlns:x14="http://schemas.microsoft.com/office/spreadsheetml/2009/9/main" uri="{B025F937-C7B1-47D3-B67F-A62EFF666E3E}">
          <x14:id>{8EE1ECE1-8AB9-4A8D-B31C-0816E007A713}</x14:id>
        </ext>
      </extLst>
    </cfRule>
    <cfRule type="dataBar" priority="142">
      <dataBar>
        <cfvo type="min"/>
        <cfvo type="max"/>
        <color theme="0" tint="-0.34998626667073579"/>
      </dataBar>
      <extLst>
        <ext xmlns:x14="http://schemas.microsoft.com/office/spreadsheetml/2009/9/main" uri="{B025F937-C7B1-47D3-B67F-A62EFF666E3E}">
          <x14:id>{5BB7E9F3-9CBF-49BA-99D3-EBF42C708063}</x14:id>
        </ext>
      </extLst>
    </cfRule>
    <cfRule type="dataBar" priority="143">
      <dataBar showValue="0">
        <cfvo type="min"/>
        <cfvo type="max"/>
        <color rgb="FF638EC6"/>
      </dataBar>
      <extLst>
        <ext xmlns:x14="http://schemas.microsoft.com/office/spreadsheetml/2009/9/main" uri="{B025F937-C7B1-47D3-B67F-A62EFF666E3E}">
          <x14:id>{512C66D8-0CF1-4182-994F-43CCFA749634}</x14:id>
        </ext>
      </extLst>
    </cfRule>
    <cfRule type="dataBar" priority="144">
      <dataBar>
        <cfvo type="min"/>
        <cfvo type="max"/>
        <color theme="0" tint="-0.499984740745262"/>
      </dataBar>
      <extLst>
        <ext xmlns:x14="http://schemas.microsoft.com/office/spreadsheetml/2009/9/main" uri="{B025F937-C7B1-47D3-B67F-A62EFF666E3E}">
          <x14:id>{CC3FDEE8-C784-45EC-8592-7E44D3704090}</x14:id>
        </ext>
      </extLst>
    </cfRule>
  </conditionalFormatting>
  <conditionalFormatting sqref="K2276:K2278">
    <cfRule type="dataBar" priority="137">
      <dataBar showValue="0">
        <cfvo type="min"/>
        <cfvo type="max"/>
        <color theme="0" tint="-0.34998626667073579"/>
      </dataBar>
      <extLst>
        <ext xmlns:x14="http://schemas.microsoft.com/office/spreadsheetml/2009/9/main" uri="{B025F937-C7B1-47D3-B67F-A62EFF666E3E}">
          <x14:id>{9D1113C5-FD1A-4379-A9FE-0AF3039CD238}</x14:id>
        </ext>
      </extLst>
    </cfRule>
    <cfRule type="dataBar" priority="138">
      <dataBar>
        <cfvo type="min"/>
        <cfvo type="max"/>
        <color theme="0" tint="-0.34998626667073579"/>
      </dataBar>
      <extLst>
        <ext xmlns:x14="http://schemas.microsoft.com/office/spreadsheetml/2009/9/main" uri="{B025F937-C7B1-47D3-B67F-A62EFF666E3E}">
          <x14:id>{2D7CD47A-2E17-4D15-87EE-AF66DAE48784}</x14:id>
        </ext>
      </extLst>
    </cfRule>
    <cfRule type="dataBar" priority="139">
      <dataBar showValue="0">
        <cfvo type="min"/>
        <cfvo type="max"/>
        <color rgb="FF638EC6"/>
      </dataBar>
      <extLst>
        <ext xmlns:x14="http://schemas.microsoft.com/office/spreadsheetml/2009/9/main" uri="{B025F937-C7B1-47D3-B67F-A62EFF666E3E}">
          <x14:id>{A5310607-BD75-4224-BD5D-5AD8D5E9520B}</x14:id>
        </ext>
      </extLst>
    </cfRule>
    <cfRule type="dataBar" priority="140">
      <dataBar>
        <cfvo type="min"/>
        <cfvo type="max"/>
        <color theme="0" tint="-0.499984740745262"/>
      </dataBar>
      <extLst>
        <ext xmlns:x14="http://schemas.microsoft.com/office/spreadsheetml/2009/9/main" uri="{B025F937-C7B1-47D3-B67F-A62EFF666E3E}">
          <x14:id>{8CDC581F-F9CE-4385-9887-56A1C19FAA81}</x14:id>
        </ext>
      </extLst>
    </cfRule>
  </conditionalFormatting>
  <conditionalFormatting sqref="K2280:K2296">
    <cfRule type="dataBar" priority="133">
      <dataBar showValue="0">
        <cfvo type="min"/>
        <cfvo type="max"/>
        <color theme="0" tint="-0.34998626667073579"/>
      </dataBar>
      <extLst>
        <ext xmlns:x14="http://schemas.microsoft.com/office/spreadsheetml/2009/9/main" uri="{B025F937-C7B1-47D3-B67F-A62EFF666E3E}">
          <x14:id>{8A8B251F-C19A-400A-BCFE-71C6CBC8B1E2}</x14:id>
        </ext>
      </extLst>
    </cfRule>
    <cfRule type="dataBar" priority="134">
      <dataBar>
        <cfvo type="min"/>
        <cfvo type="max"/>
        <color theme="0" tint="-0.34998626667073579"/>
      </dataBar>
      <extLst>
        <ext xmlns:x14="http://schemas.microsoft.com/office/spreadsheetml/2009/9/main" uri="{B025F937-C7B1-47D3-B67F-A62EFF666E3E}">
          <x14:id>{4CB3FE42-CFCB-4632-9D11-F71DE8BDAF75}</x14:id>
        </ext>
      </extLst>
    </cfRule>
    <cfRule type="dataBar" priority="135">
      <dataBar showValue="0">
        <cfvo type="min"/>
        <cfvo type="max"/>
        <color rgb="FF638EC6"/>
      </dataBar>
      <extLst>
        <ext xmlns:x14="http://schemas.microsoft.com/office/spreadsheetml/2009/9/main" uri="{B025F937-C7B1-47D3-B67F-A62EFF666E3E}">
          <x14:id>{C81C9DE3-A16F-4702-A2DC-F59E4DAB0F5D}</x14:id>
        </ext>
      </extLst>
    </cfRule>
    <cfRule type="dataBar" priority="136">
      <dataBar>
        <cfvo type="min"/>
        <cfvo type="max"/>
        <color theme="0" tint="-0.499984740745262"/>
      </dataBar>
      <extLst>
        <ext xmlns:x14="http://schemas.microsoft.com/office/spreadsheetml/2009/9/main" uri="{B025F937-C7B1-47D3-B67F-A62EFF666E3E}">
          <x14:id>{88A4DAE5-9C59-4399-864F-D43CE79B2BC2}</x14:id>
        </ext>
      </extLst>
    </cfRule>
  </conditionalFormatting>
  <conditionalFormatting sqref="K2302:K2313">
    <cfRule type="dataBar" priority="129">
      <dataBar showValue="0">
        <cfvo type="min"/>
        <cfvo type="max"/>
        <color theme="0" tint="-0.34998626667073579"/>
      </dataBar>
      <extLst>
        <ext xmlns:x14="http://schemas.microsoft.com/office/spreadsheetml/2009/9/main" uri="{B025F937-C7B1-47D3-B67F-A62EFF666E3E}">
          <x14:id>{48100576-110F-4331-9054-3F033900B04E}</x14:id>
        </ext>
      </extLst>
    </cfRule>
    <cfRule type="dataBar" priority="130">
      <dataBar>
        <cfvo type="min"/>
        <cfvo type="max"/>
        <color theme="0" tint="-0.34998626667073579"/>
      </dataBar>
      <extLst>
        <ext xmlns:x14="http://schemas.microsoft.com/office/spreadsheetml/2009/9/main" uri="{B025F937-C7B1-47D3-B67F-A62EFF666E3E}">
          <x14:id>{C9DA6413-3096-4C40-BB8D-32E5987508D1}</x14:id>
        </ext>
      </extLst>
    </cfRule>
    <cfRule type="dataBar" priority="131">
      <dataBar showValue="0">
        <cfvo type="min"/>
        <cfvo type="max"/>
        <color rgb="FF638EC6"/>
      </dataBar>
      <extLst>
        <ext xmlns:x14="http://schemas.microsoft.com/office/spreadsheetml/2009/9/main" uri="{B025F937-C7B1-47D3-B67F-A62EFF666E3E}">
          <x14:id>{A4309B43-0EE7-4C67-A225-638A902BF678}</x14:id>
        </ext>
      </extLst>
    </cfRule>
    <cfRule type="dataBar" priority="132">
      <dataBar>
        <cfvo type="min"/>
        <cfvo type="max"/>
        <color theme="0" tint="-0.499984740745262"/>
      </dataBar>
      <extLst>
        <ext xmlns:x14="http://schemas.microsoft.com/office/spreadsheetml/2009/9/main" uri="{B025F937-C7B1-47D3-B67F-A62EFF666E3E}">
          <x14:id>{3A4BE8E1-B4A4-40AF-AAD0-C1E5071D2E9F}</x14:id>
        </ext>
      </extLst>
    </cfRule>
  </conditionalFormatting>
  <conditionalFormatting sqref="K2315:K2328">
    <cfRule type="dataBar" priority="125">
      <dataBar showValue="0">
        <cfvo type="min"/>
        <cfvo type="max"/>
        <color theme="0" tint="-0.34998626667073579"/>
      </dataBar>
      <extLst>
        <ext xmlns:x14="http://schemas.microsoft.com/office/spreadsheetml/2009/9/main" uri="{B025F937-C7B1-47D3-B67F-A62EFF666E3E}">
          <x14:id>{9CA41EE9-8755-4B63-8A25-D3AEC86CCF50}</x14:id>
        </ext>
      </extLst>
    </cfRule>
    <cfRule type="dataBar" priority="126">
      <dataBar>
        <cfvo type="min"/>
        <cfvo type="max"/>
        <color theme="0" tint="-0.34998626667073579"/>
      </dataBar>
      <extLst>
        <ext xmlns:x14="http://schemas.microsoft.com/office/spreadsheetml/2009/9/main" uri="{B025F937-C7B1-47D3-B67F-A62EFF666E3E}">
          <x14:id>{2158358C-3916-4774-8D45-216764028F98}</x14:id>
        </ext>
      </extLst>
    </cfRule>
    <cfRule type="dataBar" priority="127">
      <dataBar showValue="0">
        <cfvo type="min"/>
        <cfvo type="max"/>
        <color rgb="FF638EC6"/>
      </dataBar>
      <extLst>
        <ext xmlns:x14="http://schemas.microsoft.com/office/spreadsheetml/2009/9/main" uri="{B025F937-C7B1-47D3-B67F-A62EFF666E3E}">
          <x14:id>{4681D4A9-E71C-4E01-90B5-C50697ED6FB4}</x14:id>
        </ext>
      </extLst>
    </cfRule>
    <cfRule type="dataBar" priority="128">
      <dataBar>
        <cfvo type="min"/>
        <cfvo type="max"/>
        <color theme="0" tint="-0.499984740745262"/>
      </dataBar>
      <extLst>
        <ext xmlns:x14="http://schemas.microsoft.com/office/spreadsheetml/2009/9/main" uri="{B025F937-C7B1-47D3-B67F-A62EFF666E3E}">
          <x14:id>{CC9D3AF5-2279-4223-B10A-90D40FB99980}</x14:id>
        </ext>
      </extLst>
    </cfRule>
  </conditionalFormatting>
  <conditionalFormatting sqref="K2330:K2357">
    <cfRule type="dataBar" priority="121">
      <dataBar showValue="0">
        <cfvo type="min"/>
        <cfvo type="max"/>
        <color theme="0" tint="-0.34998626667073579"/>
      </dataBar>
      <extLst>
        <ext xmlns:x14="http://schemas.microsoft.com/office/spreadsheetml/2009/9/main" uri="{B025F937-C7B1-47D3-B67F-A62EFF666E3E}">
          <x14:id>{958F2A21-CECE-4132-AC08-457A18865EBF}</x14:id>
        </ext>
      </extLst>
    </cfRule>
    <cfRule type="dataBar" priority="122">
      <dataBar>
        <cfvo type="min"/>
        <cfvo type="max"/>
        <color theme="0" tint="-0.34998626667073579"/>
      </dataBar>
      <extLst>
        <ext xmlns:x14="http://schemas.microsoft.com/office/spreadsheetml/2009/9/main" uri="{B025F937-C7B1-47D3-B67F-A62EFF666E3E}">
          <x14:id>{E972D175-0B8B-4206-B41E-AF0499844A51}</x14:id>
        </ext>
      </extLst>
    </cfRule>
    <cfRule type="dataBar" priority="123">
      <dataBar showValue="0">
        <cfvo type="min"/>
        <cfvo type="max"/>
        <color rgb="FF638EC6"/>
      </dataBar>
      <extLst>
        <ext xmlns:x14="http://schemas.microsoft.com/office/spreadsheetml/2009/9/main" uri="{B025F937-C7B1-47D3-B67F-A62EFF666E3E}">
          <x14:id>{CFD40ABC-ABB7-4D01-B33B-9AFB7A8DE28C}</x14:id>
        </ext>
      </extLst>
    </cfRule>
    <cfRule type="dataBar" priority="124">
      <dataBar>
        <cfvo type="min"/>
        <cfvo type="max"/>
        <color theme="0" tint="-0.499984740745262"/>
      </dataBar>
      <extLst>
        <ext xmlns:x14="http://schemas.microsoft.com/office/spreadsheetml/2009/9/main" uri="{B025F937-C7B1-47D3-B67F-A62EFF666E3E}">
          <x14:id>{64030312-BE26-437F-97E1-6FD470FE7D63}</x14:id>
        </ext>
      </extLst>
    </cfRule>
  </conditionalFormatting>
  <conditionalFormatting sqref="H2330:H2357">
    <cfRule type="dataBar" priority="117">
      <dataBar showValue="0">
        <cfvo type="min"/>
        <cfvo type="max"/>
        <color theme="0" tint="-0.34998626667073579"/>
      </dataBar>
      <extLst>
        <ext xmlns:x14="http://schemas.microsoft.com/office/spreadsheetml/2009/9/main" uri="{B025F937-C7B1-47D3-B67F-A62EFF666E3E}">
          <x14:id>{B28D14DD-D24B-4FC9-82F3-B6D010325516}</x14:id>
        </ext>
      </extLst>
    </cfRule>
    <cfRule type="dataBar" priority="118">
      <dataBar>
        <cfvo type="min"/>
        <cfvo type="max"/>
        <color theme="0" tint="-0.34998626667073579"/>
      </dataBar>
      <extLst>
        <ext xmlns:x14="http://schemas.microsoft.com/office/spreadsheetml/2009/9/main" uri="{B025F937-C7B1-47D3-B67F-A62EFF666E3E}">
          <x14:id>{4229852D-A483-404B-AFB0-5F6C9430205F}</x14:id>
        </ext>
      </extLst>
    </cfRule>
    <cfRule type="dataBar" priority="119">
      <dataBar showValue="0">
        <cfvo type="min"/>
        <cfvo type="max"/>
        <color rgb="FF638EC6"/>
      </dataBar>
      <extLst>
        <ext xmlns:x14="http://schemas.microsoft.com/office/spreadsheetml/2009/9/main" uri="{B025F937-C7B1-47D3-B67F-A62EFF666E3E}">
          <x14:id>{779942B8-A99F-4F24-8C15-7A8FA65EC6AE}</x14:id>
        </ext>
      </extLst>
    </cfRule>
    <cfRule type="dataBar" priority="120">
      <dataBar>
        <cfvo type="min"/>
        <cfvo type="max"/>
        <color theme="0" tint="-0.499984740745262"/>
      </dataBar>
      <extLst>
        <ext xmlns:x14="http://schemas.microsoft.com/office/spreadsheetml/2009/9/main" uri="{B025F937-C7B1-47D3-B67F-A62EFF666E3E}">
          <x14:id>{9A72DC06-F0E1-4A6A-9BFD-368ADBBC03B0}</x14:id>
        </ext>
      </extLst>
    </cfRule>
  </conditionalFormatting>
  <conditionalFormatting sqref="K2359:K2368">
    <cfRule type="dataBar" priority="113">
      <dataBar showValue="0">
        <cfvo type="min"/>
        <cfvo type="max"/>
        <color theme="0" tint="-0.34998626667073579"/>
      </dataBar>
      <extLst>
        <ext xmlns:x14="http://schemas.microsoft.com/office/spreadsheetml/2009/9/main" uri="{B025F937-C7B1-47D3-B67F-A62EFF666E3E}">
          <x14:id>{6EA52CEE-CC23-4771-B683-A90919660001}</x14:id>
        </ext>
      </extLst>
    </cfRule>
    <cfRule type="dataBar" priority="114">
      <dataBar>
        <cfvo type="min"/>
        <cfvo type="max"/>
        <color theme="0" tint="-0.34998626667073579"/>
      </dataBar>
      <extLst>
        <ext xmlns:x14="http://schemas.microsoft.com/office/spreadsheetml/2009/9/main" uri="{B025F937-C7B1-47D3-B67F-A62EFF666E3E}">
          <x14:id>{CE004A2C-25D0-478E-A4FB-8CE965026D9E}</x14:id>
        </ext>
      </extLst>
    </cfRule>
    <cfRule type="dataBar" priority="115">
      <dataBar showValue="0">
        <cfvo type="min"/>
        <cfvo type="max"/>
        <color rgb="FF638EC6"/>
      </dataBar>
      <extLst>
        <ext xmlns:x14="http://schemas.microsoft.com/office/spreadsheetml/2009/9/main" uri="{B025F937-C7B1-47D3-B67F-A62EFF666E3E}">
          <x14:id>{D7B7AF03-6E16-4430-91F8-A0639EB88AB4}</x14:id>
        </ext>
      </extLst>
    </cfRule>
    <cfRule type="dataBar" priority="116">
      <dataBar>
        <cfvo type="min"/>
        <cfvo type="max"/>
        <color theme="0" tint="-0.499984740745262"/>
      </dataBar>
      <extLst>
        <ext xmlns:x14="http://schemas.microsoft.com/office/spreadsheetml/2009/9/main" uri="{B025F937-C7B1-47D3-B67F-A62EFF666E3E}">
          <x14:id>{8C2E183F-C0ED-45D9-8050-47E63DFA38B7}</x14:id>
        </ext>
      </extLst>
    </cfRule>
  </conditionalFormatting>
  <conditionalFormatting sqref="K2370:K2377">
    <cfRule type="dataBar" priority="109">
      <dataBar showValue="0">
        <cfvo type="min"/>
        <cfvo type="max"/>
        <color theme="0" tint="-0.34998626667073579"/>
      </dataBar>
      <extLst>
        <ext xmlns:x14="http://schemas.microsoft.com/office/spreadsheetml/2009/9/main" uri="{B025F937-C7B1-47D3-B67F-A62EFF666E3E}">
          <x14:id>{B6C73517-1ACB-4794-9F8A-70510FC27570}</x14:id>
        </ext>
      </extLst>
    </cfRule>
    <cfRule type="dataBar" priority="110">
      <dataBar>
        <cfvo type="min"/>
        <cfvo type="max"/>
        <color theme="0" tint="-0.34998626667073579"/>
      </dataBar>
      <extLst>
        <ext xmlns:x14="http://schemas.microsoft.com/office/spreadsheetml/2009/9/main" uri="{B025F937-C7B1-47D3-B67F-A62EFF666E3E}">
          <x14:id>{2AD1B14C-4926-4984-9B6D-67B380E1482F}</x14:id>
        </ext>
      </extLst>
    </cfRule>
    <cfRule type="dataBar" priority="111">
      <dataBar showValue="0">
        <cfvo type="min"/>
        <cfvo type="max"/>
        <color rgb="FF638EC6"/>
      </dataBar>
      <extLst>
        <ext xmlns:x14="http://schemas.microsoft.com/office/spreadsheetml/2009/9/main" uri="{B025F937-C7B1-47D3-B67F-A62EFF666E3E}">
          <x14:id>{3CC76A3A-5356-4191-8B2F-F98067950B6A}</x14:id>
        </ext>
      </extLst>
    </cfRule>
    <cfRule type="dataBar" priority="112">
      <dataBar>
        <cfvo type="min"/>
        <cfvo type="max"/>
        <color theme="0" tint="-0.499984740745262"/>
      </dataBar>
      <extLst>
        <ext xmlns:x14="http://schemas.microsoft.com/office/spreadsheetml/2009/9/main" uri="{B025F937-C7B1-47D3-B67F-A62EFF666E3E}">
          <x14:id>{2BA7C0A1-DD52-4383-87D1-A26A8FAD1DD2}</x14:id>
        </ext>
      </extLst>
    </cfRule>
  </conditionalFormatting>
  <conditionalFormatting sqref="K2379:K2387">
    <cfRule type="dataBar" priority="105">
      <dataBar showValue="0">
        <cfvo type="min"/>
        <cfvo type="max"/>
        <color theme="0" tint="-0.34998626667073579"/>
      </dataBar>
      <extLst>
        <ext xmlns:x14="http://schemas.microsoft.com/office/spreadsheetml/2009/9/main" uri="{B025F937-C7B1-47D3-B67F-A62EFF666E3E}">
          <x14:id>{FEB3E5E0-E2DF-4DAA-94BE-AA94B5E8FF68}</x14:id>
        </ext>
      </extLst>
    </cfRule>
    <cfRule type="dataBar" priority="106">
      <dataBar>
        <cfvo type="min"/>
        <cfvo type="max"/>
        <color theme="0" tint="-0.34998626667073579"/>
      </dataBar>
      <extLst>
        <ext xmlns:x14="http://schemas.microsoft.com/office/spreadsheetml/2009/9/main" uri="{B025F937-C7B1-47D3-B67F-A62EFF666E3E}">
          <x14:id>{BC04BBCD-A266-4208-9D85-E684A553E724}</x14:id>
        </ext>
      </extLst>
    </cfRule>
    <cfRule type="dataBar" priority="107">
      <dataBar showValue="0">
        <cfvo type="min"/>
        <cfvo type="max"/>
        <color rgb="FF638EC6"/>
      </dataBar>
      <extLst>
        <ext xmlns:x14="http://schemas.microsoft.com/office/spreadsheetml/2009/9/main" uri="{B025F937-C7B1-47D3-B67F-A62EFF666E3E}">
          <x14:id>{D360BFBF-E2C6-43EB-ABC4-C1E6C21E4D00}</x14:id>
        </ext>
      </extLst>
    </cfRule>
    <cfRule type="dataBar" priority="108">
      <dataBar>
        <cfvo type="min"/>
        <cfvo type="max"/>
        <color theme="0" tint="-0.499984740745262"/>
      </dataBar>
      <extLst>
        <ext xmlns:x14="http://schemas.microsoft.com/office/spreadsheetml/2009/9/main" uri="{B025F937-C7B1-47D3-B67F-A62EFF666E3E}">
          <x14:id>{FA0F7103-AA9C-4CFD-973D-60335A855A14}</x14:id>
        </ext>
      </extLst>
    </cfRule>
  </conditionalFormatting>
  <conditionalFormatting sqref="K2390:K2391">
    <cfRule type="dataBar" priority="101">
      <dataBar showValue="0">
        <cfvo type="min"/>
        <cfvo type="max"/>
        <color theme="0" tint="-0.34998626667073579"/>
      </dataBar>
      <extLst>
        <ext xmlns:x14="http://schemas.microsoft.com/office/spreadsheetml/2009/9/main" uri="{B025F937-C7B1-47D3-B67F-A62EFF666E3E}">
          <x14:id>{5B103795-1BB6-4F72-9211-6CF56E80E917}</x14:id>
        </ext>
      </extLst>
    </cfRule>
    <cfRule type="dataBar" priority="102">
      <dataBar>
        <cfvo type="min"/>
        <cfvo type="max"/>
        <color theme="0" tint="-0.34998626667073579"/>
      </dataBar>
      <extLst>
        <ext xmlns:x14="http://schemas.microsoft.com/office/spreadsheetml/2009/9/main" uri="{B025F937-C7B1-47D3-B67F-A62EFF666E3E}">
          <x14:id>{9C3ADE26-3CED-4A83-A083-20A6550CB254}</x14:id>
        </ext>
      </extLst>
    </cfRule>
    <cfRule type="dataBar" priority="103">
      <dataBar showValue="0">
        <cfvo type="min"/>
        <cfvo type="max"/>
        <color rgb="FF638EC6"/>
      </dataBar>
      <extLst>
        <ext xmlns:x14="http://schemas.microsoft.com/office/spreadsheetml/2009/9/main" uri="{B025F937-C7B1-47D3-B67F-A62EFF666E3E}">
          <x14:id>{0DB8B45D-728A-457D-A597-FCD291D74FB5}</x14:id>
        </ext>
      </extLst>
    </cfRule>
    <cfRule type="dataBar" priority="104">
      <dataBar>
        <cfvo type="min"/>
        <cfvo type="max"/>
        <color theme="0" tint="-0.499984740745262"/>
      </dataBar>
      <extLst>
        <ext xmlns:x14="http://schemas.microsoft.com/office/spreadsheetml/2009/9/main" uri="{B025F937-C7B1-47D3-B67F-A62EFF666E3E}">
          <x14:id>{6FBD0E19-CCD7-4864-99ED-31E24E9BB267}</x14:id>
        </ext>
      </extLst>
    </cfRule>
  </conditionalFormatting>
  <conditionalFormatting sqref="K2393:K2397">
    <cfRule type="dataBar" priority="97">
      <dataBar showValue="0">
        <cfvo type="min"/>
        <cfvo type="max"/>
        <color theme="0" tint="-0.34998626667073579"/>
      </dataBar>
      <extLst>
        <ext xmlns:x14="http://schemas.microsoft.com/office/spreadsheetml/2009/9/main" uri="{B025F937-C7B1-47D3-B67F-A62EFF666E3E}">
          <x14:id>{D909403A-1326-457B-B01C-977C4B2A99E8}</x14:id>
        </ext>
      </extLst>
    </cfRule>
    <cfRule type="dataBar" priority="98">
      <dataBar>
        <cfvo type="min"/>
        <cfvo type="max"/>
        <color theme="0" tint="-0.34998626667073579"/>
      </dataBar>
      <extLst>
        <ext xmlns:x14="http://schemas.microsoft.com/office/spreadsheetml/2009/9/main" uri="{B025F937-C7B1-47D3-B67F-A62EFF666E3E}">
          <x14:id>{FE558275-16C5-4ED7-AA1B-B20E21191E59}</x14:id>
        </ext>
      </extLst>
    </cfRule>
    <cfRule type="dataBar" priority="99">
      <dataBar showValue="0">
        <cfvo type="min"/>
        <cfvo type="max"/>
        <color rgb="FF638EC6"/>
      </dataBar>
      <extLst>
        <ext xmlns:x14="http://schemas.microsoft.com/office/spreadsheetml/2009/9/main" uri="{B025F937-C7B1-47D3-B67F-A62EFF666E3E}">
          <x14:id>{4936F016-F742-4C2D-A32C-BA6429AD178D}</x14:id>
        </ext>
      </extLst>
    </cfRule>
    <cfRule type="dataBar" priority="100">
      <dataBar>
        <cfvo type="min"/>
        <cfvo type="max"/>
        <color theme="0" tint="-0.499984740745262"/>
      </dataBar>
      <extLst>
        <ext xmlns:x14="http://schemas.microsoft.com/office/spreadsheetml/2009/9/main" uri="{B025F937-C7B1-47D3-B67F-A62EFF666E3E}">
          <x14:id>{77D0CDB2-8450-483D-BEB3-A190D2D42B2C}</x14:id>
        </ext>
      </extLst>
    </cfRule>
  </conditionalFormatting>
  <conditionalFormatting sqref="K2399:K2408">
    <cfRule type="dataBar" priority="93">
      <dataBar showValue="0">
        <cfvo type="min"/>
        <cfvo type="max"/>
        <color theme="0" tint="-0.34998626667073579"/>
      </dataBar>
      <extLst>
        <ext xmlns:x14="http://schemas.microsoft.com/office/spreadsheetml/2009/9/main" uri="{B025F937-C7B1-47D3-B67F-A62EFF666E3E}">
          <x14:id>{F3CECA1F-B39A-433A-84F3-5ED8B8093634}</x14:id>
        </ext>
      </extLst>
    </cfRule>
    <cfRule type="dataBar" priority="94">
      <dataBar>
        <cfvo type="min"/>
        <cfvo type="max"/>
        <color theme="0" tint="-0.34998626667073579"/>
      </dataBar>
      <extLst>
        <ext xmlns:x14="http://schemas.microsoft.com/office/spreadsheetml/2009/9/main" uri="{B025F937-C7B1-47D3-B67F-A62EFF666E3E}">
          <x14:id>{5731E946-46F9-467E-9E69-544EF06E873E}</x14:id>
        </ext>
      </extLst>
    </cfRule>
    <cfRule type="dataBar" priority="95">
      <dataBar showValue="0">
        <cfvo type="min"/>
        <cfvo type="max"/>
        <color rgb="FF638EC6"/>
      </dataBar>
      <extLst>
        <ext xmlns:x14="http://schemas.microsoft.com/office/spreadsheetml/2009/9/main" uri="{B025F937-C7B1-47D3-B67F-A62EFF666E3E}">
          <x14:id>{E9BF2687-3300-4BC9-B80C-C741DFFF4D4A}</x14:id>
        </ext>
      </extLst>
    </cfRule>
    <cfRule type="dataBar" priority="96">
      <dataBar>
        <cfvo type="min"/>
        <cfvo type="max"/>
        <color theme="0" tint="-0.499984740745262"/>
      </dataBar>
      <extLst>
        <ext xmlns:x14="http://schemas.microsoft.com/office/spreadsheetml/2009/9/main" uri="{B025F937-C7B1-47D3-B67F-A62EFF666E3E}">
          <x14:id>{B392B6FB-C2D8-4E46-9F22-16AAFE553AD8}</x14:id>
        </ext>
      </extLst>
    </cfRule>
  </conditionalFormatting>
  <conditionalFormatting sqref="K2410:K2411">
    <cfRule type="dataBar" priority="89">
      <dataBar showValue="0">
        <cfvo type="min"/>
        <cfvo type="max"/>
        <color theme="0" tint="-0.34998626667073579"/>
      </dataBar>
      <extLst>
        <ext xmlns:x14="http://schemas.microsoft.com/office/spreadsheetml/2009/9/main" uri="{B025F937-C7B1-47D3-B67F-A62EFF666E3E}">
          <x14:id>{9BE243A2-225B-4F85-8A1E-1ED1E5AF7B52}</x14:id>
        </ext>
      </extLst>
    </cfRule>
    <cfRule type="dataBar" priority="90">
      <dataBar>
        <cfvo type="min"/>
        <cfvo type="max"/>
        <color theme="0" tint="-0.34998626667073579"/>
      </dataBar>
      <extLst>
        <ext xmlns:x14="http://schemas.microsoft.com/office/spreadsheetml/2009/9/main" uri="{B025F937-C7B1-47D3-B67F-A62EFF666E3E}">
          <x14:id>{995B94D4-99ED-46A9-B75F-AE91D5C5FC2C}</x14:id>
        </ext>
      </extLst>
    </cfRule>
    <cfRule type="dataBar" priority="91">
      <dataBar showValue="0">
        <cfvo type="min"/>
        <cfvo type="max"/>
        <color rgb="FF638EC6"/>
      </dataBar>
      <extLst>
        <ext xmlns:x14="http://schemas.microsoft.com/office/spreadsheetml/2009/9/main" uri="{B025F937-C7B1-47D3-B67F-A62EFF666E3E}">
          <x14:id>{73CF4008-2B64-4D39-963A-9258674E2BE6}</x14:id>
        </ext>
      </extLst>
    </cfRule>
    <cfRule type="dataBar" priority="92">
      <dataBar>
        <cfvo type="min"/>
        <cfvo type="max"/>
        <color theme="0" tint="-0.499984740745262"/>
      </dataBar>
      <extLst>
        <ext xmlns:x14="http://schemas.microsoft.com/office/spreadsheetml/2009/9/main" uri="{B025F937-C7B1-47D3-B67F-A62EFF666E3E}">
          <x14:id>{81EA8067-1CF9-4AD2-83F2-7BBC009E689F}</x14:id>
        </ext>
      </extLst>
    </cfRule>
  </conditionalFormatting>
  <conditionalFormatting sqref="K2413">
    <cfRule type="dataBar" priority="85">
      <dataBar showValue="0">
        <cfvo type="min"/>
        <cfvo type="max"/>
        <color theme="0" tint="-0.34998626667073579"/>
      </dataBar>
      <extLst>
        <ext xmlns:x14="http://schemas.microsoft.com/office/spreadsheetml/2009/9/main" uri="{B025F937-C7B1-47D3-B67F-A62EFF666E3E}">
          <x14:id>{4537C65F-191C-4A74-88CF-A912DABF9878}</x14:id>
        </ext>
      </extLst>
    </cfRule>
    <cfRule type="dataBar" priority="86">
      <dataBar>
        <cfvo type="min"/>
        <cfvo type="max"/>
        <color theme="0" tint="-0.34998626667073579"/>
      </dataBar>
      <extLst>
        <ext xmlns:x14="http://schemas.microsoft.com/office/spreadsheetml/2009/9/main" uri="{B025F937-C7B1-47D3-B67F-A62EFF666E3E}">
          <x14:id>{B722F021-AB25-461D-8766-F4940D9B0F80}</x14:id>
        </ext>
      </extLst>
    </cfRule>
    <cfRule type="dataBar" priority="87">
      <dataBar showValue="0">
        <cfvo type="min"/>
        <cfvo type="max"/>
        <color rgb="FF638EC6"/>
      </dataBar>
      <extLst>
        <ext xmlns:x14="http://schemas.microsoft.com/office/spreadsheetml/2009/9/main" uri="{B025F937-C7B1-47D3-B67F-A62EFF666E3E}">
          <x14:id>{3EFCD7D6-41B5-42E6-A193-31629C9940A6}</x14:id>
        </ext>
      </extLst>
    </cfRule>
    <cfRule type="dataBar" priority="88">
      <dataBar>
        <cfvo type="min"/>
        <cfvo type="max"/>
        <color theme="0" tint="-0.499984740745262"/>
      </dataBar>
      <extLst>
        <ext xmlns:x14="http://schemas.microsoft.com/office/spreadsheetml/2009/9/main" uri="{B025F937-C7B1-47D3-B67F-A62EFF666E3E}">
          <x14:id>{F2E82B83-049C-4943-BE65-D1FD89CD239C}</x14:id>
        </ext>
      </extLst>
    </cfRule>
  </conditionalFormatting>
  <conditionalFormatting sqref="K2415:K2452">
    <cfRule type="dataBar" priority="81">
      <dataBar showValue="0">
        <cfvo type="min"/>
        <cfvo type="max"/>
        <color theme="0" tint="-0.34998626667073579"/>
      </dataBar>
      <extLst>
        <ext xmlns:x14="http://schemas.microsoft.com/office/spreadsheetml/2009/9/main" uri="{B025F937-C7B1-47D3-B67F-A62EFF666E3E}">
          <x14:id>{9E5D96BF-D9FC-4257-A0AA-C45B8A74E25A}</x14:id>
        </ext>
      </extLst>
    </cfRule>
    <cfRule type="dataBar" priority="82">
      <dataBar>
        <cfvo type="min"/>
        <cfvo type="max"/>
        <color theme="0" tint="-0.34998626667073579"/>
      </dataBar>
      <extLst>
        <ext xmlns:x14="http://schemas.microsoft.com/office/spreadsheetml/2009/9/main" uri="{B025F937-C7B1-47D3-B67F-A62EFF666E3E}">
          <x14:id>{12154251-398F-43A4-B6B1-E64416AD310C}</x14:id>
        </ext>
      </extLst>
    </cfRule>
    <cfRule type="dataBar" priority="83">
      <dataBar showValue="0">
        <cfvo type="min"/>
        <cfvo type="max"/>
        <color rgb="FF638EC6"/>
      </dataBar>
      <extLst>
        <ext xmlns:x14="http://schemas.microsoft.com/office/spreadsheetml/2009/9/main" uri="{B025F937-C7B1-47D3-B67F-A62EFF666E3E}">
          <x14:id>{EAAAE9E9-E058-493D-99AE-AF78DDA64E3F}</x14:id>
        </ext>
      </extLst>
    </cfRule>
    <cfRule type="dataBar" priority="84">
      <dataBar>
        <cfvo type="min"/>
        <cfvo type="max"/>
        <color theme="0" tint="-0.499984740745262"/>
      </dataBar>
      <extLst>
        <ext xmlns:x14="http://schemas.microsoft.com/office/spreadsheetml/2009/9/main" uri="{B025F937-C7B1-47D3-B67F-A62EFF666E3E}">
          <x14:id>{06F4D571-7545-479D-A435-B8FECAA33582}</x14:id>
        </ext>
      </extLst>
    </cfRule>
  </conditionalFormatting>
  <conditionalFormatting sqref="K2454:K2463">
    <cfRule type="dataBar" priority="77">
      <dataBar showValue="0">
        <cfvo type="min"/>
        <cfvo type="max"/>
        <color theme="0" tint="-0.34998626667073579"/>
      </dataBar>
      <extLst>
        <ext xmlns:x14="http://schemas.microsoft.com/office/spreadsheetml/2009/9/main" uri="{B025F937-C7B1-47D3-B67F-A62EFF666E3E}">
          <x14:id>{CEDE293A-734C-49DF-827D-A8EA3902C047}</x14:id>
        </ext>
      </extLst>
    </cfRule>
    <cfRule type="dataBar" priority="78">
      <dataBar>
        <cfvo type="min"/>
        <cfvo type="max"/>
        <color theme="0" tint="-0.34998626667073579"/>
      </dataBar>
      <extLst>
        <ext xmlns:x14="http://schemas.microsoft.com/office/spreadsheetml/2009/9/main" uri="{B025F937-C7B1-47D3-B67F-A62EFF666E3E}">
          <x14:id>{60E816D4-B151-4536-84CE-254F8AE95661}</x14:id>
        </ext>
      </extLst>
    </cfRule>
    <cfRule type="dataBar" priority="79">
      <dataBar showValue="0">
        <cfvo type="min"/>
        <cfvo type="max"/>
        <color rgb="FF638EC6"/>
      </dataBar>
      <extLst>
        <ext xmlns:x14="http://schemas.microsoft.com/office/spreadsheetml/2009/9/main" uri="{B025F937-C7B1-47D3-B67F-A62EFF666E3E}">
          <x14:id>{4C8E98A4-3CD6-42DD-A681-390B41618444}</x14:id>
        </ext>
      </extLst>
    </cfRule>
    <cfRule type="dataBar" priority="80">
      <dataBar>
        <cfvo type="min"/>
        <cfvo type="max"/>
        <color theme="0" tint="-0.499984740745262"/>
      </dataBar>
      <extLst>
        <ext xmlns:x14="http://schemas.microsoft.com/office/spreadsheetml/2009/9/main" uri="{B025F937-C7B1-47D3-B67F-A62EFF666E3E}">
          <x14:id>{40739CB1-2451-437D-8C41-31E5435E96B0}</x14:id>
        </ext>
      </extLst>
    </cfRule>
  </conditionalFormatting>
  <conditionalFormatting sqref="K2465:K2471">
    <cfRule type="dataBar" priority="73">
      <dataBar showValue="0">
        <cfvo type="min"/>
        <cfvo type="max"/>
        <color theme="0" tint="-0.34998626667073579"/>
      </dataBar>
      <extLst>
        <ext xmlns:x14="http://schemas.microsoft.com/office/spreadsheetml/2009/9/main" uri="{B025F937-C7B1-47D3-B67F-A62EFF666E3E}">
          <x14:id>{26C4EF99-93C2-4B61-BC30-A54F9CECBD75}</x14:id>
        </ext>
      </extLst>
    </cfRule>
    <cfRule type="dataBar" priority="74">
      <dataBar>
        <cfvo type="min"/>
        <cfvo type="max"/>
        <color theme="0" tint="-0.34998626667073579"/>
      </dataBar>
      <extLst>
        <ext xmlns:x14="http://schemas.microsoft.com/office/spreadsheetml/2009/9/main" uri="{B025F937-C7B1-47D3-B67F-A62EFF666E3E}">
          <x14:id>{D4B865F0-76B3-4351-BCF6-F45FE6559902}</x14:id>
        </ext>
      </extLst>
    </cfRule>
    <cfRule type="dataBar" priority="75">
      <dataBar showValue="0">
        <cfvo type="min"/>
        <cfvo type="max"/>
        <color rgb="FF638EC6"/>
      </dataBar>
      <extLst>
        <ext xmlns:x14="http://schemas.microsoft.com/office/spreadsheetml/2009/9/main" uri="{B025F937-C7B1-47D3-B67F-A62EFF666E3E}">
          <x14:id>{45C81AF6-82F2-4604-8F25-DE1FE24ACF3A}</x14:id>
        </ext>
      </extLst>
    </cfRule>
    <cfRule type="dataBar" priority="76">
      <dataBar>
        <cfvo type="min"/>
        <cfvo type="max"/>
        <color theme="0" tint="-0.499984740745262"/>
      </dataBar>
      <extLst>
        <ext xmlns:x14="http://schemas.microsoft.com/office/spreadsheetml/2009/9/main" uri="{B025F937-C7B1-47D3-B67F-A62EFF666E3E}">
          <x14:id>{365906B4-BF5D-44F3-95BE-C67816EB7E05}</x14:id>
        </ext>
      </extLst>
    </cfRule>
  </conditionalFormatting>
  <conditionalFormatting sqref="K2473:K2518">
    <cfRule type="dataBar" priority="69">
      <dataBar showValue="0">
        <cfvo type="min"/>
        <cfvo type="max"/>
        <color theme="0" tint="-0.34998626667073579"/>
      </dataBar>
      <extLst>
        <ext xmlns:x14="http://schemas.microsoft.com/office/spreadsheetml/2009/9/main" uri="{B025F937-C7B1-47D3-B67F-A62EFF666E3E}">
          <x14:id>{D7D67BA6-B164-4855-849D-15869DB36EDE}</x14:id>
        </ext>
      </extLst>
    </cfRule>
    <cfRule type="dataBar" priority="70">
      <dataBar>
        <cfvo type="min"/>
        <cfvo type="max"/>
        <color theme="0" tint="-0.34998626667073579"/>
      </dataBar>
      <extLst>
        <ext xmlns:x14="http://schemas.microsoft.com/office/spreadsheetml/2009/9/main" uri="{B025F937-C7B1-47D3-B67F-A62EFF666E3E}">
          <x14:id>{672D5524-4FA1-40EC-9E38-81E2262F7D61}</x14:id>
        </ext>
      </extLst>
    </cfRule>
    <cfRule type="dataBar" priority="71">
      <dataBar showValue="0">
        <cfvo type="min"/>
        <cfvo type="max"/>
        <color rgb="FF638EC6"/>
      </dataBar>
      <extLst>
        <ext xmlns:x14="http://schemas.microsoft.com/office/spreadsheetml/2009/9/main" uri="{B025F937-C7B1-47D3-B67F-A62EFF666E3E}">
          <x14:id>{7990B7C5-45F9-4B3E-9F2A-2188A004327A}</x14:id>
        </ext>
      </extLst>
    </cfRule>
    <cfRule type="dataBar" priority="72">
      <dataBar>
        <cfvo type="min"/>
        <cfvo type="max"/>
        <color theme="0" tint="-0.499984740745262"/>
      </dataBar>
      <extLst>
        <ext xmlns:x14="http://schemas.microsoft.com/office/spreadsheetml/2009/9/main" uri="{B025F937-C7B1-47D3-B67F-A62EFF666E3E}">
          <x14:id>{6BC4E12C-3418-4307-A490-51DE2C29E441}</x14:id>
        </ext>
      </extLst>
    </cfRule>
  </conditionalFormatting>
  <conditionalFormatting sqref="K2520:K2522">
    <cfRule type="dataBar" priority="65">
      <dataBar showValue="0">
        <cfvo type="min"/>
        <cfvo type="max"/>
        <color theme="0" tint="-0.34998626667073579"/>
      </dataBar>
      <extLst>
        <ext xmlns:x14="http://schemas.microsoft.com/office/spreadsheetml/2009/9/main" uri="{B025F937-C7B1-47D3-B67F-A62EFF666E3E}">
          <x14:id>{9B9FE8C9-926F-480D-84DF-B451FA689F73}</x14:id>
        </ext>
      </extLst>
    </cfRule>
    <cfRule type="dataBar" priority="66">
      <dataBar>
        <cfvo type="min"/>
        <cfvo type="max"/>
        <color theme="0" tint="-0.34998626667073579"/>
      </dataBar>
      <extLst>
        <ext xmlns:x14="http://schemas.microsoft.com/office/spreadsheetml/2009/9/main" uri="{B025F937-C7B1-47D3-B67F-A62EFF666E3E}">
          <x14:id>{FC47D078-6D1E-4F1E-9BD1-145C1F5A78A0}</x14:id>
        </ext>
      </extLst>
    </cfRule>
    <cfRule type="dataBar" priority="67">
      <dataBar showValue="0">
        <cfvo type="min"/>
        <cfvo type="max"/>
        <color rgb="FF638EC6"/>
      </dataBar>
      <extLst>
        <ext xmlns:x14="http://schemas.microsoft.com/office/spreadsheetml/2009/9/main" uri="{B025F937-C7B1-47D3-B67F-A62EFF666E3E}">
          <x14:id>{B7E3C327-F393-4AFA-915B-DC1BBDB94354}</x14:id>
        </ext>
      </extLst>
    </cfRule>
    <cfRule type="dataBar" priority="68">
      <dataBar>
        <cfvo type="min"/>
        <cfvo type="max"/>
        <color theme="0" tint="-0.499984740745262"/>
      </dataBar>
      <extLst>
        <ext xmlns:x14="http://schemas.microsoft.com/office/spreadsheetml/2009/9/main" uri="{B025F937-C7B1-47D3-B67F-A62EFF666E3E}">
          <x14:id>{F1A5090C-EC8C-4E60-A92E-B378BF0CB82D}</x14:id>
        </ext>
      </extLst>
    </cfRule>
  </conditionalFormatting>
  <conditionalFormatting sqref="K2524:K2528">
    <cfRule type="dataBar" priority="61">
      <dataBar showValue="0">
        <cfvo type="min"/>
        <cfvo type="max"/>
        <color theme="0" tint="-0.34998626667073579"/>
      </dataBar>
      <extLst>
        <ext xmlns:x14="http://schemas.microsoft.com/office/spreadsheetml/2009/9/main" uri="{B025F937-C7B1-47D3-B67F-A62EFF666E3E}">
          <x14:id>{3C029B81-5E5F-44E1-B5B3-9D0F3BB80E1A}</x14:id>
        </ext>
      </extLst>
    </cfRule>
    <cfRule type="dataBar" priority="62">
      <dataBar>
        <cfvo type="min"/>
        <cfvo type="max"/>
        <color theme="0" tint="-0.34998626667073579"/>
      </dataBar>
      <extLst>
        <ext xmlns:x14="http://schemas.microsoft.com/office/spreadsheetml/2009/9/main" uri="{B025F937-C7B1-47D3-B67F-A62EFF666E3E}">
          <x14:id>{6C3074CF-7197-4D34-BB72-0A92BB2942FF}</x14:id>
        </ext>
      </extLst>
    </cfRule>
    <cfRule type="dataBar" priority="63">
      <dataBar showValue="0">
        <cfvo type="min"/>
        <cfvo type="max"/>
        <color rgb="FF638EC6"/>
      </dataBar>
      <extLst>
        <ext xmlns:x14="http://schemas.microsoft.com/office/spreadsheetml/2009/9/main" uri="{B025F937-C7B1-47D3-B67F-A62EFF666E3E}">
          <x14:id>{CF96FA50-33AA-4A89-BE92-5EABFE8AF72F}</x14:id>
        </ext>
      </extLst>
    </cfRule>
    <cfRule type="dataBar" priority="64">
      <dataBar>
        <cfvo type="min"/>
        <cfvo type="max"/>
        <color theme="0" tint="-0.499984740745262"/>
      </dataBar>
      <extLst>
        <ext xmlns:x14="http://schemas.microsoft.com/office/spreadsheetml/2009/9/main" uri="{B025F937-C7B1-47D3-B67F-A62EFF666E3E}">
          <x14:id>{C73D4067-C9D0-4A95-A03B-D7E215B250FB}</x14:id>
        </ext>
      </extLst>
    </cfRule>
  </conditionalFormatting>
  <conditionalFormatting sqref="K2530:K2534">
    <cfRule type="dataBar" priority="57">
      <dataBar showValue="0">
        <cfvo type="min"/>
        <cfvo type="max"/>
        <color theme="0" tint="-0.34998626667073579"/>
      </dataBar>
      <extLst>
        <ext xmlns:x14="http://schemas.microsoft.com/office/spreadsheetml/2009/9/main" uri="{B025F937-C7B1-47D3-B67F-A62EFF666E3E}">
          <x14:id>{130EBFB8-5346-4B69-A5E3-41AAFEE6BC79}</x14:id>
        </ext>
      </extLst>
    </cfRule>
    <cfRule type="dataBar" priority="58">
      <dataBar>
        <cfvo type="min"/>
        <cfvo type="max"/>
        <color theme="0" tint="-0.34998626667073579"/>
      </dataBar>
      <extLst>
        <ext xmlns:x14="http://schemas.microsoft.com/office/spreadsheetml/2009/9/main" uri="{B025F937-C7B1-47D3-B67F-A62EFF666E3E}">
          <x14:id>{729DEF11-5A61-41FF-91D3-2959784AF097}</x14:id>
        </ext>
      </extLst>
    </cfRule>
    <cfRule type="dataBar" priority="59">
      <dataBar showValue="0">
        <cfvo type="min"/>
        <cfvo type="max"/>
        <color rgb="FF638EC6"/>
      </dataBar>
      <extLst>
        <ext xmlns:x14="http://schemas.microsoft.com/office/spreadsheetml/2009/9/main" uri="{B025F937-C7B1-47D3-B67F-A62EFF666E3E}">
          <x14:id>{58B001C3-C707-4075-BE14-8EC54B5082C0}</x14:id>
        </ext>
      </extLst>
    </cfRule>
    <cfRule type="dataBar" priority="60">
      <dataBar>
        <cfvo type="min"/>
        <cfvo type="max"/>
        <color theme="0" tint="-0.499984740745262"/>
      </dataBar>
      <extLst>
        <ext xmlns:x14="http://schemas.microsoft.com/office/spreadsheetml/2009/9/main" uri="{B025F937-C7B1-47D3-B67F-A62EFF666E3E}">
          <x14:id>{82058A70-9EA3-4DCB-B596-80CF6AAC6CA3}</x14:id>
        </ext>
      </extLst>
    </cfRule>
  </conditionalFormatting>
  <conditionalFormatting sqref="K2536:K2542">
    <cfRule type="dataBar" priority="53">
      <dataBar showValue="0">
        <cfvo type="min"/>
        <cfvo type="max"/>
        <color theme="0" tint="-0.34998626667073579"/>
      </dataBar>
      <extLst>
        <ext xmlns:x14="http://schemas.microsoft.com/office/spreadsheetml/2009/9/main" uri="{B025F937-C7B1-47D3-B67F-A62EFF666E3E}">
          <x14:id>{542D434E-6043-446B-813E-08598C95ED31}</x14:id>
        </ext>
      </extLst>
    </cfRule>
    <cfRule type="dataBar" priority="54">
      <dataBar>
        <cfvo type="min"/>
        <cfvo type="max"/>
        <color theme="0" tint="-0.34998626667073579"/>
      </dataBar>
      <extLst>
        <ext xmlns:x14="http://schemas.microsoft.com/office/spreadsheetml/2009/9/main" uri="{B025F937-C7B1-47D3-B67F-A62EFF666E3E}">
          <x14:id>{930951E8-C175-4147-AD53-BFC86CDD8587}</x14:id>
        </ext>
      </extLst>
    </cfRule>
    <cfRule type="dataBar" priority="55">
      <dataBar showValue="0">
        <cfvo type="min"/>
        <cfvo type="max"/>
        <color rgb="FF638EC6"/>
      </dataBar>
      <extLst>
        <ext xmlns:x14="http://schemas.microsoft.com/office/spreadsheetml/2009/9/main" uri="{B025F937-C7B1-47D3-B67F-A62EFF666E3E}">
          <x14:id>{FF78D34D-64E3-4A16-B718-771A954254F1}</x14:id>
        </ext>
      </extLst>
    </cfRule>
    <cfRule type="dataBar" priority="56">
      <dataBar>
        <cfvo type="min"/>
        <cfvo type="max"/>
        <color theme="0" tint="-0.499984740745262"/>
      </dataBar>
      <extLst>
        <ext xmlns:x14="http://schemas.microsoft.com/office/spreadsheetml/2009/9/main" uri="{B025F937-C7B1-47D3-B67F-A62EFF666E3E}">
          <x14:id>{278F8DA0-21E9-4184-8E4F-8922744E613E}</x14:id>
        </ext>
      </extLst>
    </cfRule>
  </conditionalFormatting>
  <conditionalFormatting sqref="K2544:K2546">
    <cfRule type="dataBar" priority="49">
      <dataBar showValue="0">
        <cfvo type="min"/>
        <cfvo type="max"/>
        <color theme="0" tint="-0.34998626667073579"/>
      </dataBar>
      <extLst>
        <ext xmlns:x14="http://schemas.microsoft.com/office/spreadsheetml/2009/9/main" uri="{B025F937-C7B1-47D3-B67F-A62EFF666E3E}">
          <x14:id>{1BD0D2AD-31B0-4E5C-804D-239231C91C98}</x14:id>
        </ext>
      </extLst>
    </cfRule>
    <cfRule type="dataBar" priority="50">
      <dataBar>
        <cfvo type="min"/>
        <cfvo type="max"/>
        <color theme="0" tint="-0.34998626667073579"/>
      </dataBar>
      <extLst>
        <ext xmlns:x14="http://schemas.microsoft.com/office/spreadsheetml/2009/9/main" uri="{B025F937-C7B1-47D3-B67F-A62EFF666E3E}">
          <x14:id>{430EA450-4594-45B2-9B42-D19C50D57272}</x14:id>
        </ext>
      </extLst>
    </cfRule>
    <cfRule type="dataBar" priority="51">
      <dataBar showValue="0">
        <cfvo type="min"/>
        <cfvo type="max"/>
        <color rgb="FF638EC6"/>
      </dataBar>
      <extLst>
        <ext xmlns:x14="http://schemas.microsoft.com/office/spreadsheetml/2009/9/main" uri="{B025F937-C7B1-47D3-B67F-A62EFF666E3E}">
          <x14:id>{7543DDDA-0815-4BC0-815D-F74413378A09}</x14:id>
        </ext>
      </extLst>
    </cfRule>
    <cfRule type="dataBar" priority="52">
      <dataBar>
        <cfvo type="min"/>
        <cfvo type="max"/>
        <color theme="0" tint="-0.499984740745262"/>
      </dataBar>
      <extLst>
        <ext xmlns:x14="http://schemas.microsoft.com/office/spreadsheetml/2009/9/main" uri="{B025F937-C7B1-47D3-B67F-A62EFF666E3E}">
          <x14:id>{020BB9AD-467E-460C-A5E3-D0F2A5DD9EF9}</x14:id>
        </ext>
      </extLst>
    </cfRule>
  </conditionalFormatting>
  <conditionalFormatting sqref="K2548:K2562">
    <cfRule type="dataBar" priority="45">
      <dataBar showValue="0">
        <cfvo type="min"/>
        <cfvo type="max"/>
        <color theme="0" tint="-0.34998626667073579"/>
      </dataBar>
      <extLst>
        <ext xmlns:x14="http://schemas.microsoft.com/office/spreadsheetml/2009/9/main" uri="{B025F937-C7B1-47D3-B67F-A62EFF666E3E}">
          <x14:id>{B5B22904-8BF4-40E9-BD85-9F077356B718}</x14:id>
        </ext>
      </extLst>
    </cfRule>
    <cfRule type="dataBar" priority="46">
      <dataBar>
        <cfvo type="min"/>
        <cfvo type="max"/>
        <color theme="0" tint="-0.34998626667073579"/>
      </dataBar>
      <extLst>
        <ext xmlns:x14="http://schemas.microsoft.com/office/spreadsheetml/2009/9/main" uri="{B025F937-C7B1-47D3-B67F-A62EFF666E3E}">
          <x14:id>{D8DD2641-7910-4FB9-B818-0A885863D9DD}</x14:id>
        </ext>
      </extLst>
    </cfRule>
    <cfRule type="dataBar" priority="47">
      <dataBar showValue="0">
        <cfvo type="min"/>
        <cfvo type="max"/>
        <color rgb="FF638EC6"/>
      </dataBar>
      <extLst>
        <ext xmlns:x14="http://schemas.microsoft.com/office/spreadsheetml/2009/9/main" uri="{B025F937-C7B1-47D3-B67F-A62EFF666E3E}">
          <x14:id>{CA1F0303-EC80-4668-B644-13ABFD7B78C5}</x14:id>
        </ext>
      </extLst>
    </cfRule>
    <cfRule type="dataBar" priority="48">
      <dataBar>
        <cfvo type="min"/>
        <cfvo type="max"/>
        <color theme="0" tint="-0.499984740745262"/>
      </dataBar>
      <extLst>
        <ext xmlns:x14="http://schemas.microsoft.com/office/spreadsheetml/2009/9/main" uri="{B025F937-C7B1-47D3-B67F-A62EFF666E3E}">
          <x14:id>{7F4416DA-C171-40B0-B074-63DB4EF27309}</x14:id>
        </ext>
      </extLst>
    </cfRule>
  </conditionalFormatting>
  <conditionalFormatting sqref="K2564:K2578">
    <cfRule type="dataBar" priority="41">
      <dataBar showValue="0">
        <cfvo type="min"/>
        <cfvo type="max"/>
        <color theme="0" tint="-0.34998626667073579"/>
      </dataBar>
      <extLst>
        <ext xmlns:x14="http://schemas.microsoft.com/office/spreadsheetml/2009/9/main" uri="{B025F937-C7B1-47D3-B67F-A62EFF666E3E}">
          <x14:id>{77C9E622-55A4-426B-A8DB-026A97EB02B0}</x14:id>
        </ext>
      </extLst>
    </cfRule>
    <cfRule type="dataBar" priority="42">
      <dataBar>
        <cfvo type="min"/>
        <cfvo type="max"/>
        <color theme="0" tint="-0.34998626667073579"/>
      </dataBar>
      <extLst>
        <ext xmlns:x14="http://schemas.microsoft.com/office/spreadsheetml/2009/9/main" uri="{B025F937-C7B1-47D3-B67F-A62EFF666E3E}">
          <x14:id>{51DC48EC-F75E-4DBE-8D0E-6581E842CC77}</x14:id>
        </ext>
      </extLst>
    </cfRule>
    <cfRule type="dataBar" priority="43">
      <dataBar showValue="0">
        <cfvo type="min"/>
        <cfvo type="max"/>
        <color rgb="FF638EC6"/>
      </dataBar>
      <extLst>
        <ext xmlns:x14="http://schemas.microsoft.com/office/spreadsheetml/2009/9/main" uri="{B025F937-C7B1-47D3-B67F-A62EFF666E3E}">
          <x14:id>{2DBF59DF-3955-4458-8D20-C94731F25FC3}</x14:id>
        </ext>
      </extLst>
    </cfRule>
    <cfRule type="dataBar" priority="44">
      <dataBar>
        <cfvo type="min"/>
        <cfvo type="max"/>
        <color theme="0" tint="-0.499984740745262"/>
      </dataBar>
      <extLst>
        <ext xmlns:x14="http://schemas.microsoft.com/office/spreadsheetml/2009/9/main" uri="{B025F937-C7B1-47D3-B67F-A62EFF666E3E}">
          <x14:id>{C300C7CC-0832-43FB-8A05-5D9E98FE7E78}</x14:id>
        </ext>
      </extLst>
    </cfRule>
  </conditionalFormatting>
  <conditionalFormatting sqref="K2580:K2587">
    <cfRule type="dataBar" priority="37">
      <dataBar showValue="0">
        <cfvo type="min"/>
        <cfvo type="max"/>
        <color theme="0" tint="-0.34998626667073579"/>
      </dataBar>
      <extLst>
        <ext xmlns:x14="http://schemas.microsoft.com/office/spreadsheetml/2009/9/main" uri="{B025F937-C7B1-47D3-B67F-A62EFF666E3E}">
          <x14:id>{015F3785-B563-4B49-9370-C532638BF151}</x14:id>
        </ext>
      </extLst>
    </cfRule>
    <cfRule type="dataBar" priority="38">
      <dataBar>
        <cfvo type="min"/>
        <cfvo type="max"/>
        <color theme="0" tint="-0.34998626667073579"/>
      </dataBar>
      <extLst>
        <ext xmlns:x14="http://schemas.microsoft.com/office/spreadsheetml/2009/9/main" uri="{B025F937-C7B1-47D3-B67F-A62EFF666E3E}">
          <x14:id>{56C8732C-4F02-47A3-BCDD-046141846334}</x14:id>
        </ext>
      </extLst>
    </cfRule>
    <cfRule type="dataBar" priority="39">
      <dataBar showValue="0">
        <cfvo type="min"/>
        <cfvo type="max"/>
        <color rgb="FF638EC6"/>
      </dataBar>
      <extLst>
        <ext xmlns:x14="http://schemas.microsoft.com/office/spreadsheetml/2009/9/main" uri="{B025F937-C7B1-47D3-B67F-A62EFF666E3E}">
          <x14:id>{3D0C8ED6-BD3D-4F53-8DBE-AC4C0AC05E6D}</x14:id>
        </ext>
      </extLst>
    </cfRule>
    <cfRule type="dataBar" priority="40">
      <dataBar>
        <cfvo type="min"/>
        <cfvo type="max"/>
        <color theme="0" tint="-0.499984740745262"/>
      </dataBar>
      <extLst>
        <ext xmlns:x14="http://schemas.microsoft.com/office/spreadsheetml/2009/9/main" uri="{B025F937-C7B1-47D3-B67F-A62EFF666E3E}">
          <x14:id>{8E32044D-A262-4526-8D4E-28128EAA87E5}</x14:id>
        </ext>
      </extLst>
    </cfRule>
  </conditionalFormatting>
  <conditionalFormatting sqref="K2589:K2591">
    <cfRule type="dataBar" priority="33">
      <dataBar showValue="0">
        <cfvo type="min"/>
        <cfvo type="max"/>
        <color theme="0" tint="-0.34998626667073579"/>
      </dataBar>
      <extLst>
        <ext xmlns:x14="http://schemas.microsoft.com/office/spreadsheetml/2009/9/main" uri="{B025F937-C7B1-47D3-B67F-A62EFF666E3E}">
          <x14:id>{218B78A7-B05E-4F61-B822-DA63D03369AC}</x14:id>
        </ext>
      </extLst>
    </cfRule>
    <cfRule type="dataBar" priority="34">
      <dataBar>
        <cfvo type="min"/>
        <cfvo type="max"/>
        <color theme="0" tint="-0.34998626667073579"/>
      </dataBar>
      <extLst>
        <ext xmlns:x14="http://schemas.microsoft.com/office/spreadsheetml/2009/9/main" uri="{B025F937-C7B1-47D3-B67F-A62EFF666E3E}">
          <x14:id>{17050FA7-A63A-4F6A-B197-42FF2A5BA0C9}</x14:id>
        </ext>
      </extLst>
    </cfRule>
    <cfRule type="dataBar" priority="35">
      <dataBar showValue="0">
        <cfvo type="min"/>
        <cfvo type="max"/>
        <color rgb="FF638EC6"/>
      </dataBar>
      <extLst>
        <ext xmlns:x14="http://schemas.microsoft.com/office/spreadsheetml/2009/9/main" uri="{B025F937-C7B1-47D3-B67F-A62EFF666E3E}">
          <x14:id>{6E8636B2-CA6B-430C-B2FA-997705FBDB85}</x14:id>
        </ext>
      </extLst>
    </cfRule>
    <cfRule type="dataBar" priority="36">
      <dataBar>
        <cfvo type="min"/>
        <cfvo type="max"/>
        <color theme="0" tint="-0.499984740745262"/>
      </dataBar>
      <extLst>
        <ext xmlns:x14="http://schemas.microsoft.com/office/spreadsheetml/2009/9/main" uri="{B025F937-C7B1-47D3-B67F-A62EFF666E3E}">
          <x14:id>{8FED7C25-E079-4D6E-95D4-5D21176B3A5E}</x14:id>
        </ext>
      </extLst>
    </cfRule>
  </conditionalFormatting>
  <conditionalFormatting sqref="K2593">
    <cfRule type="dataBar" priority="29">
      <dataBar showValue="0">
        <cfvo type="min"/>
        <cfvo type="max"/>
        <color theme="0" tint="-0.34998626667073579"/>
      </dataBar>
      <extLst>
        <ext xmlns:x14="http://schemas.microsoft.com/office/spreadsheetml/2009/9/main" uri="{B025F937-C7B1-47D3-B67F-A62EFF666E3E}">
          <x14:id>{7E0178A1-0188-4A63-A598-209F34204262}</x14:id>
        </ext>
      </extLst>
    </cfRule>
    <cfRule type="dataBar" priority="30">
      <dataBar>
        <cfvo type="min"/>
        <cfvo type="max"/>
        <color theme="0" tint="-0.34998626667073579"/>
      </dataBar>
      <extLst>
        <ext xmlns:x14="http://schemas.microsoft.com/office/spreadsheetml/2009/9/main" uri="{B025F937-C7B1-47D3-B67F-A62EFF666E3E}">
          <x14:id>{5C023E81-43F5-4EDF-8884-5A108E7E00F9}</x14:id>
        </ext>
      </extLst>
    </cfRule>
    <cfRule type="dataBar" priority="31">
      <dataBar showValue="0">
        <cfvo type="min"/>
        <cfvo type="max"/>
        <color rgb="FF638EC6"/>
      </dataBar>
      <extLst>
        <ext xmlns:x14="http://schemas.microsoft.com/office/spreadsheetml/2009/9/main" uri="{B025F937-C7B1-47D3-B67F-A62EFF666E3E}">
          <x14:id>{B1CC5669-8EF7-4E96-AE11-0A32371B217B}</x14:id>
        </ext>
      </extLst>
    </cfRule>
    <cfRule type="dataBar" priority="32">
      <dataBar>
        <cfvo type="min"/>
        <cfvo type="max"/>
        <color theme="0" tint="-0.499984740745262"/>
      </dataBar>
      <extLst>
        <ext xmlns:x14="http://schemas.microsoft.com/office/spreadsheetml/2009/9/main" uri="{B025F937-C7B1-47D3-B67F-A62EFF666E3E}">
          <x14:id>{DE3A014E-293B-42AA-A4E5-515A31A5E510}</x14:id>
        </ext>
      </extLst>
    </cfRule>
  </conditionalFormatting>
  <conditionalFormatting sqref="K2595:K2605">
    <cfRule type="dataBar" priority="25">
      <dataBar showValue="0">
        <cfvo type="min"/>
        <cfvo type="max"/>
        <color theme="0" tint="-0.34998626667073579"/>
      </dataBar>
      <extLst>
        <ext xmlns:x14="http://schemas.microsoft.com/office/spreadsheetml/2009/9/main" uri="{B025F937-C7B1-47D3-B67F-A62EFF666E3E}">
          <x14:id>{6DAAB5DC-F4B0-4DD9-A9C0-162B653DEA46}</x14:id>
        </ext>
      </extLst>
    </cfRule>
    <cfRule type="dataBar" priority="26">
      <dataBar>
        <cfvo type="min"/>
        <cfvo type="max"/>
        <color theme="0" tint="-0.34998626667073579"/>
      </dataBar>
      <extLst>
        <ext xmlns:x14="http://schemas.microsoft.com/office/spreadsheetml/2009/9/main" uri="{B025F937-C7B1-47D3-B67F-A62EFF666E3E}">
          <x14:id>{310FA91C-E98A-4049-B8E4-4ADB59576706}</x14:id>
        </ext>
      </extLst>
    </cfRule>
    <cfRule type="dataBar" priority="27">
      <dataBar showValue="0">
        <cfvo type="min"/>
        <cfvo type="max"/>
        <color rgb="FF638EC6"/>
      </dataBar>
      <extLst>
        <ext xmlns:x14="http://schemas.microsoft.com/office/spreadsheetml/2009/9/main" uri="{B025F937-C7B1-47D3-B67F-A62EFF666E3E}">
          <x14:id>{6AE77E47-8A89-4874-9F52-91D40D8CA34D}</x14:id>
        </ext>
      </extLst>
    </cfRule>
    <cfRule type="dataBar" priority="28">
      <dataBar>
        <cfvo type="min"/>
        <cfvo type="max"/>
        <color theme="0" tint="-0.499984740745262"/>
      </dataBar>
      <extLst>
        <ext xmlns:x14="http://schemas.microsoft.com/office/spreadsheetml/2009/9/main" uri="{B025F937-C7B1-47D3-B67F-A62EFF666E3E}">
          <x14:id>{A97D6093-8922-4600-94F6-72F05425422A}</x14:id>
        </ext>
      </extLst>
    </cfRule>
  </conditionalFormatting>
  <conditionalFormatting sqref="K2607:K2613">
    <cfRule type="dataBar" priority="21">
      <dataBar showValue="0">
        <cfvo type="min"/>
        <cfvo type="max"/>
        <color theme="0" tint="-0.34998626667073579"/>
      </dataBar>
      <extLst>
        <ext xmlns:x14="http://schemas.microsoft.com/office/spreadsheetml/2009/9/main" uri="{B025F937-C7B1-47D3-B67F-A62EFF666E3E}">
          <x14:id>{3302CFBB-5E40-4F48-903B-FD8B0710A1B1}</x14:id>
        </ext>
      </extLst>
    </cfRule>
    <cfRule type="dataBar" priority="22">
      <dataBar>
        <cfvo type="min"/>
        <cfvo type="max"/>
        <color theme="0" tint="-0.34998626667073579"/>
      </dataBar>
      <extLst>
        <ext xmlns:x14="http://schemas.microsoft.com/office/spreadsheetml/2009/9/main" uri="{B025F937-C7B1-47D3-B67F-A62EFF666E3E}">
          <x14:id>{DF831D7C-3562-4173-82ED-1496953E472F}</x14:id>
        </ext>
      </extLst>
    </cfRule>
    <cfRule type="dataBar" priority="23">
      <dataBar showValue="0">
        <cfvo type="min"/>
        <cfvo type="max"/>
        <color rgb="FF638EC6"/>
      </dataBar>
      <extLst>
        <ext xmlns:x14="http://schemas.microsoft.com/office/spreadsheetml/2009/9/main" uri="{B025F937-C7B1-47D3-B67F-A62EFF666E3E}">
          <x14:id>{B92316D7-2784-4B74-BBDE-B8EFB158C759}</x14:id>
        </ext>
      </extLst>
    </cfRule>
    <cfRule type="dataBar" priority="24">
      <dataBar>
        <cfvo type="min"/>
        <cfvo type="max"/>
        <color theme="0" tint="-0.499984740745262"/>
      </dataBar>
      <extLst>
        <ext xmlns:x14="http://schemas.microsoft.com/office/spreadsheetml/2009/9/main" uri="{B025F937-C7B1-47D3-B67F-A62EFF666E3E}">
          <x14:id>{7A634AE6-086C-43C5-AAFB-D1FDFE21F35A}</x14:id>
        </ext>
      </extLst>
    </cfRule>
  </conditionalFormatting>
  <conditionalFormatting sqref="K2615:K2636">
    <cfRule type="dataBar" priority="17">
      <dataBar showValue="0">
        <cfvo type="min"/>
        <cfvo type="max"/>
        <color theme="0" tint="-0.34998626667073579"/>
      </dataBar>
      <extLst>
        <ext xmlns:x14="http://schemas.microsoft.com/office/spreadsheetml/2009/9/main" uri="{B025F937-C7B1-47D3-B67F-A62EFF666E3E}">
          <x14:id>{E2099963-56E4-4FBD-858C-CA73A474DF7A}</x14:id>
        </ext>
      </extLst>
    </cfRule>
    <cfRule type="dataBar" priority="18">
      <dataBar>
        <cfvo type="min"/>
        <cfvo type="max"/>
        <color theme="0" tint="-0.34998626667073579"/>
      </dataBar>
      <extLst>
        <ext xmlns:x14="http://schemas.microsoft.com/office/spreadsheetml/2009/9/main" uri="{B025F937-C7B1-47D3-B67F-A62EFF666E3E}">
          <x14:id>{5E41BF15-37E5-4E99-AF2F-6461CC224C86}</x14:id>
        </ext>
      </extLst>
    </cfRule>
    <cfRule type="dataBar" priority="19">
      <dataBar showValue="0">
        <cfvo type="min"/>
        <cfvo type="max"/>
        <color rgb="FF638EC6"/>
      </dataBar>
      <extLst>
        <ext xmlns:x14="http://schemas.microsoft.com/office/spreadsheetml/2009/9/main" uri="{B025F937-C7B1-47D3-B67F-A62EFF666E3E}">
          <x14:id>{17144B44-32E6-475F-8D3F-0456640654BA}</x14:id>
        </ext>
      </extLst>
    </cfRule>
    <cfRule type="dataBar" priority="20">
      <dataBar>
        <cfvo type="min"/>
        <cfvo type="max"/>
        <color theme="0" tint="-0.499984740745262"/>
      </dataBar>
      <extLst>
        <ext xmlns:x14="http://schemas.microsoft.com/office/spreadsheetml/2009/9/main" uri="{B025F937-C7B1-47D3-B67F-A62EFF666E3E}">
          <x14:id>{3795C3F5-C766-4C6C-8EDE-08B3875E7A15}</x14:id>
        </ext>
      </extLst>
    </cfRule>
  </conditionalFormatting>
  <conditionalFormatting sqref="K2638:K2653">
    <cfRule type="dataBar" priority="13">
      <dataBar showValue="0">
        <cfvo type="min"/>
        <cfvo type="max"/>
        <color theme="0" tint="-0.34998626667073579"/>
      </dataBar>
      <extLst>
        <ext xmlns:x14="http://schemas.microsoft.com/office/spreadsheetml/2009/9/main" uri="{B025F937-C7B1-47D3-B67F-A62EFF666E3E}">
          <x14:id>{38904D24-4F80-42C1-AA8E-E9BEE14B9DF2}</x14:id>
        </ext>
      </extLst>
    </cfRule>
    <cfRule type="dataBar" priority="14">
      <dataBar>
        <cfvo type="min"/>
        <cfvo type="max"/>
        <color theme="0" tint="-0.34998626667073579"/>
      </dataBar>
      <extLst>
        <ext xmlns:x14="http://schemas.microsoft.com/office/spreadsheetml/2009/9/main" uri="{B025F937-C7B1-47D3-B67F-A62EFF666E3E}">
          <x14:id>{BC566C07-8E89-4077-8944-21D987CC4ECF}</x14:id>
        </ext>
      </extLst>
    </cfRule>
    <cfRule type="dataBar" priority="15">
      <dataBar showValue="0">
        <cfvo type="min"/>
        <cfvo type="max"/>
        <color rgb="FF638EC6"/>
      </dataBar>
      <extLst>
        <ext xmlns:x14="http://schemas.microsoft.com/office/spreadsheetml/2009/9/main" uri="{B025F937-C7B1-47D3-B67F-A62EFF666E3E}">
          <x14:id>{6214E533-965E-48CD-AAAC-F8BE0F43580F}</x14:id>
        </ext>
      </extLst>
    </cfRule>
    <cfRule type="dataBar" priority="16">
      <dataBar>
        <cfvo type="min"/>
        <cfvo type="max"/>
        <color theme="0" tint="-0.499984740745262"/>
      </dataBar>
      <extLst>
        <ext xmlns:x14="http://schemas.microsoft.com/office/spreadsheetml/2009/9/main" uri="{B025F937-C7B1-47D3-B67F-A62EFF666E3E}">
          <x14:id>{C4B94F38-4EFA-4512-9D96-DDE10EA407ED}</x14:id>
        </ext>
      </extLst>
    </cfRule>
  </conditionalFormatting>
  <conditionalFormatting sqref="K2655:K2661">
    <cfRule type="dataBar" priority="9">
      <dataBar showValue="0">
        <cfvo type="min"/>
        <cfvo type="max"/>
        <color theme="0" tint="-0.34998626667073579"/>
      </dataBar>
      <extLst>
        <ext xmlns:x14="http://schemas.microsoft.com/office/spreadsheetml/2009/9/main" uri="{B025F937-C7B1-47D3-B67F-A62EFF666E3E}">
          <x14:id>{78C863A0-2315-49EA-92B4-D73060B9BBD6}</x14:id>
        </ext>
      </extLst>
    </cfRule>
    <cfRule type="dataBar" priority="10">
      <dataBar>
        <cfvo type="min"/>
        <cfvo type="max"/>
        <color theme="0" tint="-0.34998626667073579"/>
      </dataBar>
      <extLst>
        <ext xmlns:x14="http://schemas.microsoft.com/office/spreadsheetml/2009/9/main" uri="{B025F937-C7B1-47D3-B67F-A62EFF666E3E}">
          <x14:id>{F45DF70D-BA8E-45F0-AA0D-25D372F97BA8}</x14:id>
        </ext>
      </extLst>
    </cfRule>
    <cfRule type="dataBar" priority="11">
      <dataBar showValue="0">
        <cfvo type="min"/>
        <cfvo type="max"/>
        <color rgb="FF638EC6"/>
      </dataBar>
      <extLst>
        <ext xmlns:x14="http://schemas.microsoft.com/office/spreadsheetml/2009/9/main" uri="{B025F937-C7B1-47D3-B67F-A62EFF666E3E}">
          <x14:id>{8B909C29-A2B1-410A-894D-A072E5ED617D}</x14:id>
        </ext>
      </extLst>
    </cfRule>
    <cfRule type="dataBar" priority="12">
      <dataBar>
        <cfvo type="min"/>
        <cfvo type="max"/>
        <color theme="0" tint="-0.499984740745262"/>
      </dataBar>
      <extLst>
        <ext xmlns:x14="http://schemas.microsoft.com/office/spreadsheetml/2009/9/main" uri="{B025F937-C7B1-47D3-B67F-A62EFF666E3E}">
          <x14:id>{A747CD28-D3C3-40F3-8BCF-A1C728877F8D}</x14:id>
        </ext>
      </extLst>
    </cfRule>
  </conditionalFormatting>
  <conditionalFormatting sqref="K2663:K2674">
    <cfRule type="dataBar" priority="5">
      <dataBar showValue="0">
        <cfvo type="min"/>
        <cfvo type="max"/>
        <color theme="0" tint="-0.34998626667073579"/>
      </dataBar>
      <extLst>
        <ext xmlns:x14="http://schemas.microsoft.com/office/spreadsheetml/2009/9/main" uri="{B025F937-C7B1-47D3-B67F-A62EFF666E3E}">
          <x14:id>{18A9DF1E-D0E1-4F22-B9D8-2C0AB823DE1D}</x14:id>
        </ext>
      </extLst>
    </cfRule>
    <cfRule type="dataBar" priority="6">
      <dataBar>
        <cfvo type="min"/>
        <cfvo type="max"/>
        <color theme="0" tint="-0.34998626667073579"/>
      </dataBar>
      <extLst>
        <ext xmlns:x14="http://schemas.microsoft.com/office/spreadsheetml/2009/9/main" uri="{B025F937-C7B1-47D3-B67F-A62EFF666E3E}">
          <x14:id>{88E22B61-C4C1-4C28-AC86-B33173DF75E0}</x14:id>
        </ext>
      </extLst>
    </cfRule>
    <cfRule type="dataBar" priority="7">
      <dataBar showValue="0">
        <cfvo type="min"/>
        <cfvo type="max"/>
        <color rgb="FF638EC6"/>
      </dataBar>
      <extLst>
        <ext xmlns:x14="http://schemas.microsoft.com/office/spreadsheetml/2009/9/main" uri="{B025F937-C7B1-47D3-B67F-A62EFF666E3E}">
          <x14:id>{5B84C7D2-72C7-4B8A-B9CC-DA41014FB50F}</x14:id>
        </ext>
      </extLst>
    </cfRule>
    <cfRule type="dataBar" priority="8">
      <dataBar>
        <cfvo type="min"/>
        <cfvo type="max"/>
        <color theme="0" tint="-0.499984740745262"/>
      </dataBar>
      <extLst>
        <ext xmlns:x14="http://schemas.microsoft.com/office/spreadsheetml/2009/9/main" uri="{B025F937-C7B1-47D3-B67F-A62EFF666E3E}">
          <x14:id>{7C417734-C95A-423F-BD79-69A3967C8DFE}</x14:id>
        </ext>
      </extLst>
    </cfRule>
  </conditionalFormatting>
  <conditionalFormatting sqref="K2676:K2678">
    <cfRule type="dataBar" priority="1">
      <dataBar showValue="0">
        <cfvo type="min"/>
        <cfvo type="max"/>
        <color theme="0" tint="-0.34998626667073579"/>
      </dataBar>
      <extLst>
        <ext xmlns:x14="http://schemas.microsoft.com/office/spreadsheetml/2009/9/main" uri="{B025F937-C7B1-47D3-B67F-A62EFF666E3E}">
          <x14:id>{7E9A8A14-0A14-49FE-BC60-E3D4A4E689B8}</x14:id>
        </ext>
      </extLst>
    </cfRule>
    <cfRule type="dataBar" priority="2">
      <dataBar>
        <cfvo type="min"/>
        <cfvo type="max"/>
        <color theme="0" tint="-0.34998626667073579"/>
      </dataBar>
      <extLst>
        <ext xmlns:x14="http://schemas.microsoft.com/office/spreadsheetml/2009/9/main" uri="{B025F937-C7B1-47D3-B67F-A62EFF666E3E}">
          <x14:id>{5A4380A9-271F-4536-86B9-47B196DDBC57}</x14:id>
        </ext>
      </extLst>
    </cfRule>
    <cfRule type="dataBar" priority="3">
      <dataBar showValue="0">
        <cfvo type="min"/>
        <cfvo type="max"/>
        <color rgb="FF638EC6"/>
      </dataBar>
      <extLst>
        <ext xmlns:x14="http://schemas.microsoft.com/office/spreadsheetml/2009/9/main" uri="{B025F937-C7B1-47D3-B67F-A62EFF666E3E}">
          <x14:id>{E9E4E877-593B-4514-A9FA-C77C03569B5E}</x14:id>
        </ext>
      </extLst>
    </cfRule>
    <cfRule type="dataBar" priority="4">
      <dataBar>
        <cfvo type="min"/>
        <cfvo type="max"/>
        <color theme="0" tint="-0.499984740745262"/>
      </dataBar>
      <extLst>
        <ext xmlns:x14="http://schemas.microsoft.com/office/spreadsheetml/2009/9/main" uri="{B025F937-C7B1-47D3-B67F-A62EFF666E3E}">
          <x14:id>{8664CC57-AE29-48C5-852F-46F81E852F16}</x14:id>
        </ext>
      </extLst>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A2050CFB-0A20-4A52-A0C8-9105BF1E5BD2}">
            <x14:dataBar minLength="0" maxLength="100" gradient="0">
              <x14:cfvo type="autoMin"/>
              <x14:cfvo type="autoMax"/>
              <x14:negativeFillColor rgb="FFFF0000"/>
              <x14:axisColor rgb="FF000000"/>
            </x14:dataBar>
          </x14:cfRule>
          <x14:cfRule type="dataBar" id="{0C506D38-A0FA-4ED1-AC8E-CDC42C65EF17}">
            <x14:dataBar minLength="0" maxLength="100" gradient="0">
              <x14:cfvo type="autoMin"/>
              <x14:cfvo type="autoMax"/>
              <x14:negativeFillColor rgb="FFFF0000"/>
              <x14:axisColor rgb="FF000000"/>
            </x14:dataBar>
          </x14:cfRule>
          <x14:cfRule type="dataBar" id="{99D3F816-34BC-4861-BC26-2D1EA8A14369}">
            <x14:dataBar minLength="0" maxLength="100" gradient="0">
              <x14:cfvo type="autoMin"/>
              <x14:cfvo type="autoMax"/>
              <x14:negativeFillColor rgb="FFFF0000"/>
              <x14:axisColor rgb="FF000000"/>
            </x14:dataBar>
          </x14:cfRule>
          <x14:cfRule type="dataBar" id="{2FC74D15-3AA3-4ECF-B211-8FBB1BF81EEC}">
            <x14:dataBar minLength="0" maxLength="100" gradient="0">
              <x14:cfvo type="autoMin"/>
              <x14:cfvo type="autoMax"/>
              <x14:negativeFillColor rgb="FFFF0000"/>
              <x14:axisColor rgb="FF000000"/>
            </x14:dataBar>
          </x14:cfRule>
          <xm:sqref>H6:H10</xm:sqref>
        </x14:conditionalFormatting>
        <x14:conditionalFormatting xmlns:xm="http://schemas.microsoft.com/office/excel/2006/main">
          <x14:cfRule type="dataBar" id="{8E61D86D-5B91-4448-9107-4E00047CF9EF}">
            <x14:dataBar minLength="0" maxLength="100" gradient="0">
              <x14:cfvo type="autoMin"/>
              <x14:cfvo type="autoMax"/>
              <x14:negativeFillColor rgb="FFFF0000"/>
              <x14:axisColor rgb="FF000000"/>
            </x14:dataBar>
          </x14:cfRule>
          <x14:cfRule type="dataBar" id="{0C76A243-A5E3-4FD0-8272-553A2A72374B}">
            <x14:dataBar minLength="0" maxLength="100" gradient="0">
              <x14:cfvo type="autoMin"/>
              <x14:cfvo type="autoMax"/>
              <x14:negativeFillColor rgb="FFFF0000"/>
              <x14:axisColor rgb="FF000000"/>
            </x14:dataBar>
          </x14:cfRule>
          <x14:cfRule type="dataBar" id="{2BC08267-52E2-49BD-9767-B2A076C4ED0F}">
            <x14:dataBar minLength="0" maxLength="100" gradient="0">
              <x14:cfvo type="autoMin"/>
              <x14:cfvo type="autoMax"/>
              <x14:negativeFillColor rgb="FFFF0000"/>
              <x14:axisColor rgb="FF000000"/>
            </x14:dataBar>
          </x14:cfRule>
          <x14:cfRule type="dataBar" id="{EB0EC811-C77D-4EA5-A0F3-11CE144B0359}">
            <x14:dataBar minLength="0" maxLength="100" gradient="0">
              <x14:cfvo type="autoMin"/>
              <x14:cfvo type="autoMax"/>
              <x14:negativeFillColor rgb="FFFF0000"/>
              <x14:axisColor rgb="FF000000"/>
            </x14:dataBar>
          </x14:cfRule>
          <xm:sqref>H43 H37</xm:sqref>
        </x14:conditionalFormatting>
        <x14:conditionalFormatting xmlns:xm="http://schemas.microsoft.com/office/excel/2006/main">
          <x14:cfRule type="dataBar" id="{7D8C5A97-8814-4D3F-90FA-06E1FFA203AF}">
            <x14:dataBar minLength="0" maxLength="100" gradient="0">
              <x14:cfvo type="autoMin"/>
              <x14:cfvo type="autoMax"/>
              <x14:negativeFillColor rgb="FFFF0000"/>
              <x14:axisColor rgb="FF000000"/>
            </x14:dataBar>
          </x14:cfRule>
          <x14:cfRule type="dataBar" id="{E0A00A2A-E84A-4D33-9F6B-E19B6AED6D0A}">
            <x14:dataBar minLength="0" maxLength="100" gradient="0">
              <x14:cfvo type="autoMin"/>
              <x14:cfvo type="autoMax"/>
              <x14:negativeFillColor rgb="FFFF0000"/>
              <x14:axisColor rgb="FF000000"/>
            </x14:dataBar>
          </x14:cfRule>
          <x14:cfRule type="dataBar" id="{4672BF25-0911-4920-BE63-BEA55129BF08}">
            <x14:dataBar minLength="0" maxLength="100" gradient="0">
              <x14:cfvo type="autoMin"/>
              <x14:cfvo type="autoMax"/>
              <x14:negativeFillColor rgb="FFFF0000"/>
              <x14:axisColor rgb="FF000000"/>
            </x14:dataBar>
          </x14:cfRule>
          <x14:cfRule type="dataBar" id="{ABCE5ED5-AD59-444F-9136-6F32428DB448}">
            <x14:dataBar minLength="0" maxLength="100" gradient="0">
              <x14:cfvo type="autoMin"/>
              <x14:cfvo type="autoMax"/>
              <x14:negativeFillColor rgb="FFFF0000"/>
              <x14:axisColor rgb="FF000000"/>
            </x14:dataBar>
          </x14:cfRule>
          <xm:sqref>H90 H84</xm:sqref>
        </x14:conditionalFormatting>
        <x14:conditionalFormatting xmlns:xm="http://schemas.microsoft.com/office/excel/2006/main">
          <x14:cfRule type="dataBar" id="{1F1D3A40-FDC9-42BA-8145-039571529325}">
            <x14:dataBar minLength="0" maxLength="100" gradient="0">
              <x14:cfvo type="autoMin"/>
              <x14:cfvo type="autoMax"/>
              <x14:negativeFillColor rgb="FFFF0000"/>
              <x14:axisColor rgb="FF000000"/>
            </x14:dataBar>
          </x14:cfRule>
          <x14:cfRule type="dataBar" id="{152071BA-131E-496F-B3D5-65659D3CEF49}">
            <x14:dataBar minLength="0" maxLength="100" gradient="0">
              <x14:cfvo type="autoMin"/>
              <x14:cfvo type="autoMax"/>
              <x14:negativeFillColor rgb="FFFF0000"/>
              <x14:axisColor rgb="FF000000"/>
            </x14:dataBar>
          </x14:cfRule>
          <x14:cfRule type="dataBar" id="{44EA56E4-1D17-44A2-8EF6-0EAE8C15F42E}">
            <x14:dataBar minLength="0" maxLength="100" gradient="0">
              <x14:cfvo type="autoMin"/>
              <x14:cfvo type="autoMax"/>
              <x14:negativeFillColor rgb="FFFF0000"/>
              <x14:axisColor rgb="FF000000"/>
            </x14:dataBar>
          </x14:cfRule>
          <x14:cfRule type="dataBar" id="{0C0C3867-7959-4EB5-87CB-BD3465D5BD17}">
            <x14:dataBar minLength="0" maxLength="100" gradient="0">
              <x14:cfvo type="autoMin"/>
              <x14:cfvo type="autoMax"/>
              <x14:negativeFillColor rgb="FFFF0000"/>
              <x14:axisColor rgb="FF000000"/>
            </x14:dataBar>
          </x14:cfRule>
          <xm:sqref>H115 H100 H130</xm:sqref>
        </x14:conditionalFormatting>
        <x14:conditionalFormatting xmlns:xm="http://schemas.microsoft.com/office/excel/2006/main">
          <x14:cfRule type="dataBar" id="{A576CF6F-3536-48B4-8BBC-19A096C115D7}">
            <x14:dataBar minLength="0" maxLength="100" gradient="0">
              <x14:cfvo type="autoMin"/>
              <x14:cfvo type="autoMax"/>
              <x14:negativeFillColor rgb="FFFF0000"/>
              <x14:axisColor rgb="FF000000"/>
            </x14:dataBar>
          </x14:cfRule>
          <x14:cfRule type="dataBar" id="{E041D4A5-7C14-44AB-BC71-299FCDDC4F6B}">
            <x14:dataBar minLength="0" maxLength="100" gradient="0">
              <x14:cfvo type="autoMin"/>
              <x14:cfvo type="autoMax"/>
              <x14:negativeFillColor rgb="FFFF0000"/>
              <x14:axisColor rgb="FF000000"/>
            </x14:dataBar>
          </x14:cfRule>
          <x14:cfRule type="dataBar" id="{C22E27FC-9576-44E5-9BA3-CDD3FBC16E0E}">
            <x14:dataBar minLength="0" maxLength="100" gradient="0">
              <x14:cfvo type="autoMin"/>
              <x14:cfvo type="autoMax"/>
              <x14:negativeFillColor rgb="FFFF0000"/>
              <x14:axisColor rgb="FF000000"/>
            </x14:dataBar>
          </x14:cfRule>
          <x14:cfRule type="dataBar" id="{973D060A-027B-4AF0-9AAB-3DC2C222A895}">
            <x14:dataBar minLength="0" maxLength="100" gradient="0">
              <x14:cfvo type="autoMin"/>
              <x14:cfvo type="autoMax"/>
              <x14:negativeFillColor rgb="FFFF0000"/>
              <x14:axisColor rgb="FF000000"/>
            </x14:dataBar>
          </x14:cfRule>
          <xm:sqref>H168</xm:sqref>
        </x14:conditionalFormatting>
        <x14:conditionalFormatting xmlns:xm="http://schemas.microsoft.com/office/excel/2006/main">
          <x14:cfRule type="dataBar" id="{15D1646F-07C0-41ED-8663-BC9C763D8F21}">
            <x14:dataBar minLength="0" maxLength="100" gradient="0">
              <x14:cfvo type="autoMin"/>
              <x14:cfvo type="autoMax"/>
              <x14:negativeFillColor rgb="FFFF0000"/>
              <x14:axisColor rgb="FF000000"/>
            </x14:dataBar>
          </x14:cfRule>
          <x14:cfRule type="dataBar" id="{7FABFBAC-48DA-4D12-9028-E3DBB9F8E72F}">
            <x14:dataBar minLength="0" maxLength="100" gradient="0">
              <x14:cfvo type="autoMin"/>
              <x14:cfvo type="autoMax"/>
              <x14:negativeFillColor rgb="FFFF0000"/>
              <x14:axisColor rgb="FF000000"/>
            </x14:dataBar>
          </x14:cfRule>
          <x14:cfRule type="dataBar" id="{E4F8F638-3EFA-405B-8EB1-BE5419534E43}">
            <x14:dataBar minLength="0" maxLength="100" gradient="0">
              <x14:cfvo type="autoMin"/>
              <x14:cfvo type="autoMax"/>
              <x14:negativeFillColor rgb="FFFF0000"/>
              <x14:axisColor rgb="FF000000"/>
            </x14:dataBar>
          </x14:cfRule>
          <x14:cfRule type="dataBar" id="{C53B53C8-FBF0-4584-9C88-FF69B8D2A4A5}">
            <x14:dataBar minLength="0" maxLength="100" gradient="0">
              <x14:cfvo type="autoMin"/>
              <x14:cfvo type="autoMax"/>
              <x14:negativeFillColor rgb="FFFF0000"/>
              <x14:axisColor rgb="FF000000"/>
            </x14:dataBar>
          </x14:cfRule>
          <xm:sqref>H204</xm:sqref>
        </x14:conditionalFormatting>
        <x14:conditionalFormatting xmlns:xm="http://schemas.microsoft.com/office/excel/2006/main">
          <x14:cfRule type="dataBar" id="{9932988C-2BF0-4826-B805-1B342B63B2D9}">
            <x14:dataBar minLength="0" maxLength="100" gradient="0">
              <x14:cfvo type="autoMin"/>
              <x14:cfvo type="autoMax"/>
              <x14:negativeFillColor rgb="FFFF0000"/>
              <x14:axisColor rgb="FF000000"/>
            </x14:dataBar>
          </x14:cfRule>
          <x14:cfRule type="dataBar" id="{A2B086A7-2978-4734-9C0B-7414B3433EDA}">
            <x14:dataBar minLength="0" maxLength="100" gradient="0">
              <x14:cfvo type="autoMin"/>
              <x14:cfvo type="autoMax"/>
              <x14:negativeFillColor rgb="FFFF0000"/>
              <x14:axisColor rgb="FF000000"/>
            </x14:dataBar>
          </x14:cfRule>
          <x14:cfRule type="dataBar" id="{523BF0E3-3546-48D1-B073-87AF6782DEF4}">
            <x14:dataBar minLength="0" maxLength="100" gradient="0">
              <x14:cfvo type="autoMin"/>
              <x14:cfvo type="autoMax"/>
              <x14:negativeFillColor rgb="FFFF0000"/>
              <x14:axisColor rgb="FF000000"/>
            </x14:dataBar>
          </x14:cfRule>
          <x14:cfRule type="dataBar" id="{AEFDB9C8-DC52-44D0-B1F1-F9C960B1FC3F}">
            <x14:dataBar minLength="0" maxLength="100" gradient="0">
              <x14:cfvo type="autoMin"/>
              <x14:cfvo type="autoMax"/>
              <x14:negativeFillColor rgb="FFFF0000"/>
              <x14:axisColor rgb="FF000000"/>
            </x14:dataBar>
          </x14:cfRule>
          <xm:sqref>H266 H264 H271</xm:sqref>
        </x14:conditionalFormatting>
        <x14:conditionalFormatting xmlns:xm="http://schemas.microsoft.com/office/excel/2006/main">
          <x14:cfRule type="dataBar" id="{7826DFCA-6F8B-4F82-9252-5A359B1707C1}">
            <x14:dataBar minLength="0" maxLength="100" gradient="0">
              <x14:cfvo type="autoMin"/>
              <x14:cfvo type="autoMax"/>
              <x14:negativeFillColor rgb="FFFF0000"/>
              <x14:axisColor rgb="FF000000"/>
            </x14:dataBar>
          </x14:cfRule>
          <x14:cfRule type="dataBar" id="{986A5DF3-17A8-4003-87A3-667EE68B3E55}">
            <x14:dataBar minLength="0" maxLength="100" gradient="0">
              <x14:cfvo type="autoMin"/>
              <x14:cfvo type="autoMax"/>
              <x14:negativeFillColor rgb="FFFF0000"/>
              <x14:axisColor rgb="FF000000"/>
            </x14:dataBar>
          </x14:cfRule>
          <x14:cfRule type="dataBar" id="{212E344E-3CBA-4080-840E-C0B2C6F862F0}">
            <x14:dataBar minLength="0" maxLength="100" gradient="0">
              <x14:cfvo type="autoMin"/>
              <x14:cfvo type="autoMax"/>
              <x14:negativeFillColor rgb="FFFF0000"/>
              <x14:axisColor rgb="FF000000"/>
            </x14:dataBar>
          </x14:cfRule>
          <x14:cfRule type="dataBar" id="{67C48C3E-6B0F-4151-B244-AEF100C74764}">
            <x14:dataBar minLength="0" maxLength="100" gradient="0">
              <x14:cfvo type="autoMin"/>
              <x14:cfvo type="autoMax"/>
              <x14:negativeFillColor rgb="FFFF0000"/>
              <x14:axisColor rgb="FF000000"/>
            </x14:dataBar>
          </x14:cfRule>
          <xm:sqref>H295</xm:sqref>
        </x14:conditionalFormatting>
        <x14:conditionalFormatting xmlns:xm="http://schemas.microsoft.com/office/excel/2006/main">
          <x14:cfRule type="dataBar" id="{85A93BA2-B4F7-43FE-9A4D-4E88CBF89B9B}">
            <x14:dataBar minLength="0" maxLength="100" gradient="0">
              <x14:cfvo type="autoMin"/>
              <x14:cfvo type="autoMax"/>
              <x14:negativeFillColor rgb="FFFF0000"/>
              <x14:axisColor rgb="FF000000"/>
            </x14:dataBar>
          </x14:cfRule>
          <x14:cfRule type="dataBar" id="{CB4C24BD-689B-42BC-A882-317DA6D1A785}">
            <x14:dataBar minLength="0" maxLength="100" gradient="0">
              <x14:cfvo type="autoMin"/>
              <x14:cfvo type="autoMax"/>
              <x14:negativeFillColor rgb="FFFF0000"/>
              <x14:axisColor rgb="FF000000"/>
            </x14:dataBar>
          </x14:cfRule>
          <x14:cfRule type="dataBar" id="{84C33D1D-253C-4E73-A571-5E2B283FC1D8}">
            <x14:dataBar minLength="0" maxLength="100" gradient="0">
              <x14:cfvo type="autoMin"/>
              <x14:cfvo type="autoMax"/>
              <x14:negativeFillColor rgb="FFFF0000"/>
              <x14:axisColor rgb="FF000000"/>
            </x14:dataBar>
          </x14:cfRule>
          <x14:cfRule type="dataBar" id="{6F81755F-4271-4AAE-811F-B2CA27A5ECA7}">
            <x14:dataBar minLength="0" maxLength="100" gradient="0">
              <x14:cfvo type="autoMin"/>
              <x14:cfvo type="autoMax"/>
              <x14:negativeFillColor rgb="FFFF0000"/>
              <x14:axisColor rgb="FF000000"/>
            </x14:dataBar>
          </x14:cfRule>
          <xm:sqref>H307</xm:sqref>
        </x14:conditionalFormatting>
        <x14:conditionalFormatting xmlns:xm="http://schemas.microsoft.com/office/excel/2006/main">
          <x14:cfRule type="dataBar" id="{BF1183BA-B3AE-423E-AADF-49170719E3A4}">
            <x14:dataBar minLength="0" maxLength="100" gradient="0">
              <x14:cfvo type="autoMin"/>
              <x14:cfvo type="autoMax"/>
              <x14:negativeFillColor rgb="FFFF0000"/>
              <x14:axisColor rgb="FF000000"/>
            </x14:dataBar>
          </x14:cfRule>
          <x14:cfRule type="dataBar" id="{65B6F396-8DF1-412E-9C0F-32507F6BCF50}">
            <x14:dataBar minLength="0" maxLength="100" gradient="0">
              <x14:cfvo type="autoMin"/>
              <x14:cfvo type="autoMax"/>
              <x14:negativeFillColor rgb="FFFF0000"/>
              <x14:axisColor rgb="FF000000"/>
            </x14:dataBar>
          </x14:cfRule>
          <x14:cfRule type="dataBar" id="{CFC82C81-91C1-41D5-A566-EA517D044454}">
            <x14:dataBar minLength="0" maxLength="100" gradient="0">
              <x14:cfvo type="autoMin"/>
              <x14:cfvo type="autoMax"/>
              <x14:negativeFillColor rgb="FFFF0000"/>
              <x14:axisColor rgb="FF000000"/>
            </x14:dataBar>
          </x14:cfRule>
          <x14:cfRule type="dataBar" id="{55702CBD-A575-4CC1-9E1E-8F834B986F90}">
            <x14:dataBar minLength="0" maxLength="100" gradient="0">
              <x14:cfvo type="autoMin"/>
              <x14:cfvo type="autoMax"/>
              <x14:negativeFillColor rgb="FFFF0000"/>
              <x14:axisColor rgb="FF000000"/>
            </x14:dataBar>
          </x14:cfRule>
          <xm:sqref>H330 H320</xm:sqref>
        </x14:conditionalFormatting>
        <x14:conditionalFormatting xmlns:xm="http://schemas.microsoft.com/office/excel/2006/main">
          <x14:cfRule type="dataBar" id="{C463D654-CB64-4A1E-AF59-90BC4F2ECA97}">
            <x14:dataBar minLength="0" maxLength="100" gradient="0">
              <x14:cfvo type="autoMin"/>
              <x14:cfvo type="autoMax"/>
              <x14:negativeFillColor rgb="FFFF0000"/>
              <x14:axisColor rgb="FF000000"/>
            </x14:dataBar>
          </x14:cfRule>
          <x14:cfRule type="dataBar" id="{EBC5D0F9-E246-49C6-BBFA-1E868A759DA1}">
            <x14:dataBar minLength="0" maxLength="100" gradient="0">
              <x14:cfvo type="autoMin"/>
              <x14:cfvo type="autoMax"/>
              <x14:negativeFillColor rgb="FFFF0000"/>
              <x14:axisColor rgb="FF000000"/>
            </x14:dataBar>
          </x14:cfRule>
          <x14:cfRule type="dataBar" id="{5D6AFCDC-4A89-4DC9-806F-A78CFCF3BFE8}">
            <x14:dataBar minLength="0" maxLength="100" gradient="0">
              <x14:cfvo type="autoMin"/>
              <x14:cfvo type="autoMax"/>
              <x14:negativeFillColor rgb="FFFF0000"/>
              <x14:axisColor rgb="FF000000"/>
            </x14:dataBar>
          </x14:cfRule>
          <x14:cfRule type="dataBar" id="{01988337-1B6C-4F21-8924-29C40735DD3B}">
            <x14:dataBar minLength="0" maxLength="100" gradient="0">
              <x14:cfvo type="autoMin"/>
              <x14:cfvo type="autoMax"/>
              <x14:negativeFillColor rgb="FFFF0000"/>
              <x14:axisColor rgb="FF000000"/>
            </x14:dataBar>
          </x14:cfRule>
          <xm:sqref>H352</xm:sqref>
        </x14:conditionalFormatting>
        <x14:conditionalFormatting xmlns:xm="http://schemas.microsoft.com/office/excel/2006/main">
          <x14:cfRule type="dataBar" id="{62C04F04-B8BE-4957-8526-92F645952AB7}">
            <x14:dataBar minLength="0" maxLength="100" gradient="0">
              <x14:cfvo type="autoMin"/>
              <x14:cfvo type="autoMax"/>
              <x14:negativeFillColor rgb="FFFF0000"/>
              <x14:axisColor rgb="FF000000"/>
            </x14:dataBar>
          </x14:cfRule>
          <x14:cfRule type="dataBar" id="{9D5ECCC7-B439-4303-8D5A-BBE411353EC4}">
            <x14:dataBar minLength="0" maxLength="100" gradient="0">
              <x14:cfvo type="autoMin"/>
              <x14:cfvo type="autoMax"/>
              <x14:negativeFillColor rgb="FFFF0000"/>
              <x14:axisColor rgb="FF000000"/>
            </x14:dataBar>
          </x14:cfRule>
          <x14:cfRule type="dataBar" id="{2FEFC358-0EB0-4A23-9CAB-41980BBB544C}">
            <x14:dataBar minLength="0" maxLength="100" gradient="0">
              <x14:cfvo type="autoMin"/>
              <x14:cfvo type="autoMax"/>
              <x14:negativeFillColor rgb="FFFF0000"/>
              <x14:axisColor rgb="FF000000"/>
            </x14:dataBar>
          </x14:cfRule>
          <x14:cfRule type="dataBar" id="{70FCB591-D444-48D3-88EE-14506C072DD0}">
            <x14:dataBar minLength="0" maxLength="100" gradient="0">
              <x14:cfvo type="autoMin"/>
              <x14:cfvo type="autoMax"/>
              <x14:negativeFillColor rgb="FFFF0000"/>
              <x14:axisColor rgb="FF000000"/>
            </x14:dataBar>
          </x14:cfRule>
          <xm:sqref>H368</xm:sqref>
        </x14:conditionalFormatting>
        <x14:conditionalFormatting xmlns:xm="http://schemas.microsoft.com/office/excel/2006/main">
          <x14:cfRule type="dataBar" id="{BA20D080-845E-430E-8078-11D254981CC8}">
            <x14:dataBar minLength="0" maxLength="100" gradient="0">
              <x14:cfvo type="autoMin"/>
              <x14:cfvo type="autoMax"/>
              <x14:negativeFillColor rgb="FFFF0000"/>
              <x14:axisColor rgb="FF000000"/>
            </x14:dataBar>
          </x14:cfRule>
          <x14:cfRule type="dataBar" id="{E48F1D03-1BEA-416E-BD01-312E50AF13BA}">
            <x14:dataBar minLength="0" maxLength="100" gradient="0">
              <x14:cfvo type="autoMin"/>
              <x14:cfvo type="autoMax"/>
              <x14:negativeFillColor rgb="FFFF0000"/>
              <x14:axisColor rgb="FF000000"/>
            </x14:dataBar>
          </x14:cfRule>
          <x14:cfRule type="dataBar" id="{6112887F-2FB4-4A2B-84BA-87757AD610AC}">
            <x14:dataBar minLength="0" maxLength="100" gradient="0">
              <x14:cfvo type="autoMin"/>
              <x14:cfvo type="autoMax"/>
              <x14:negativeFillColor rgb="FFFF0000"/>
              <x14:axisColor rgb="FF000000"/>
            </x14:dataBar>
          </x14:cfRule>
          <x14:cfRule type="dataBar" id="{586BF119-6242-4415-A4E7-BF9989BDB4C0}">
            <x14:dataBar minLength="0" maxLength="100" gradient="0">
              <x14:cfvo type="autoMin"/>
              <x14:cfvo type="autoMax"/>
              <x14:negativeFillColor rgb="FFFF0000"/>
              <x14:axisColor rgb="FF000000"/>
            </x14:dataBar>
          </x14:cfRule>
          <xm:sqref>H375 H372 H380 H383 H389</xm:sqref>
        </x14:conditionalFormatting>
        <x14:conditionalFormatting xmlns:xm="http://schemas.microsoft.com/office/excel/2006/main">
          <x14:cfRule type="dataBar" id="{C5CC7053-0696-4947-9304-A3D42EE872CA}">
            <x14:dataBar minLength="0" maxLength="100" gradient="0">
              <x14:cfvo type="autoMin"/>
              <x14:cfvo type="autoMax"/>
              <x14:negativeFillColor rgb="FFFF0000"/>
              <x14:axisColor rgb="FF000000"/>
            </x14:dataBar>
          </x14:cfRule>
          <x14:cfRule type="dataBar" id="{C0AC7A05-FDB7-4B85-8674-C9F492913957}">
            <x14:dataBar minLength="0" maxLength="100" gradient="0">
              <x14:cfvo type="autoMin"/>
              <x14:cfvo type="autoMax"/>
              <x14:negativeFillColor rgb="FFFF0000"/>
              <x14:axisColor rgb="FF000000"/>
            </x14:dataBar>
          </x14:cfRule>
          <x14:cfRule type="dataBar" id="{221FB93C-352C-4FDA-8360-02405DB348B8}">
            <x14:dataBar minLength="0" maxLength="100" gradient="0">
              <x14:cfvo type="autoMin"/>
              <x14:cfvo type="autoMax"/>
              <x14:negativeFillColor rgb="FFFF0000"/>
              <x14:axisColor rgb="FF000000"/>
            </x14:dataBar>
          </x14:cfRule>
          <x14:cfRule type="dataBar" id="{1AFF1730-9CF5-4F31-873A-5F3EB213DB07}">
            <x14:dataBar minLength="0" maxLength="100" gradient="0">
              <x14:cfvo type="autoMin"/>
              <x14:cfvo type="autoMax"/>
              <x14:negativeFillColor rgb="FFFF0000"/>
              <x14:axisColor rgb="FF000000"/>
            </x14:dataBar>
          </x14:cfRule>
          <xm:sqref>H403 H398 H426</xm:sqref>
        </x14:conditionalFormatting>
        <x14:conditionalFormatting xmlns:xm="http://schemas.microsoft.com/office/excel/2006/main">
          <x14:cfRule type="dataBar" id="{2B89EA38-6B98-486E-92E8-FDE51C1C2F79}">
            <x14:dataBar minLength="0" maxLength="100" gradient="0">
              <x14:cfvo type="autoMin"/>
              <x14:cfvo type="autoMax"/>
              <x14:negativeFillColor rgb="FFFF0000"/>
              <x14:axisColor rgb="FF000000"/>
            </x14:dataBar>
          </x14:cfRule>
          <x14:cfRule type="dataBar" id="{5958062E-0591-4719-B0E3-A4856657DA71}">
            <x14:dataBar minLength="0" maxLength="100" gradient="0">
              <x14:cfvo type="autoMin"/>
              <x14:cfvo type="autoMax"/>
              <x14:negativeFillColor rgb="FFFF0000"/>
              <x14:axisColor rgb="FF000000"/>
            </x14:dataBar>
          </x14:cfRule>
          <x14:cfRule type="dataBar" id="{97B34213-5B9A-48E7-A57A-CDBDD51DFFBD}">
            <x14:dataBar minLength="0" maxLength="100" gradient="0">
              <x14:cfvo type="autoMin"/>
              <x14:cfvo type="autoMax"/>
              <x14:negativeFillColor rgb="FFFF0000"/>
              <x14:axisColor rgb="FF000000"/>
            </x14:dataBar>
          </x14:cfRule>
          <x14:cfRule type="dataBar" id="{591B2B02-C86D-467C-8834-7DBF830631DA}">
            <x14:dataBar minLength="0" maxLength="100" gradient="0">
              <x14:cfvo type="autoMin"/>
              <x14:cfvo type="autoMax"/>
              <x14:negativeFillColor rgb="FFFF0000"/>
              <x14:axisColor rgb="FF000000"/>
            </x14:dataBar>
          </x14:cfRule>
          <xm:sqref>H461</xm:sqref>
        </x14:conditionalFormatting>
        <x14:conditionalFormatting xmlns:xm="http://schemas.microsoft.com/office/excel/2006/main">
          <x14:cfRule type="dataBar" id="{EA729345-4686-4FA1-8F7F-6BD8EA9F1AF4}">
            <x14:dataBar minLength="0" maxLength="100" gradient="0">
              <x14:cfvo type="autoMin"/>
              <x14:cfvo type="autoMax"/>
              <x14:negativeFillColor rgb="FFFF0000"/>
              <x14:axisColor rgb="FF000000"/>
            </x14:dataBar>
          </x14:cfRule>
          <x14:cfRule type="dataBar" id="{B3C7E73A-25C6-4E95-8702-4E4096D12137}">
            <x14:dataBar minLength="0" maxLength="100" gradient="0">
              <x14:cfvo type="autoMin"/>
              <x14:cfvo type="autoMax"/>
              <x14:negativeFillColor rgb="FFFF0000"/>
              <x14:axisColor rgb="FF000000"/>
            </x14:dataBar>
          </x14:cfRule>
          <x14:cfRule type="dataBar" id="{E5A05F65-0B3C-4278-838F-A1451DA451BC}">
            <x14:dataBar minLength="0" maxLength="100" gradient="0">
              <x14:cfvo type="autoMin"/>
              <x14:cfvo type="autoMax"/>
              <x14:negativeFillColor rgb="FFFF0000"/>
              <x14:axisColor rgb="FF000000"/>
            </x14:dataBar>
          </x14:cfRule>
          <x14:cfRule type="dataBar" id="{EB05ED1D-409F-457C-B8C2-F63867F625CE}">
            <x14:dataBar minLength="0" maxLength="100" gradient="0">
              <x14:cfvo type="autoMin"/>
              <x14:cfvo type="autoMax"/>
              <x14:negativeFillColor rgb="FFFF0000"/>
              <x14:axisColor rgb="FF000000"/>
            </x14:dataBar>
          </x14:cfRule>
          <xm:sqref>H467</xm:sqref>
        </x14:conditionalFormatting>
        <x14:conditionalFormatting xmlns:xm="http://schemas.microsoft.com/office/excel/2006/main">
          <x14:cfRule type="dataBar" id="{D24AF239-6D3D-4ACC-9DE3-783B76502497}">
            <x14:dataBar minLength="0" maxLength="100" gradient="0">
              <x14:cfvo type="autoMin"/>
              <x14:cfvo type="autoMax"/>
              <x14:negativeFillColor rgb="FFFF0000"/>
              <x14:axisColor rgb="FF000000"/>
            </x14:dataBar>
          </x14:cfRule>
          <x14:cfRule type="dataBar" id="{28E0633A-9F65-45B6-AB09-784580476F3A}">
            <x14:dataBar minLength="0" maxLength="100" gradient="0">
              <x14:cfvo type="autoMin"/>
              <x14:cfvo type="autoMax"/>
              <x14:negativeFillColor rgb="FFFF0000"/>
              <x14:axisColor rgb="FF000000"/>
            </x14:dataBar>
          </x14:cfRule>
          <x14:cfRule type="dataBar" id="{0C392C5E-00A9-4EBE-9954-06B6D09E8F8A}">
            <x14:dataBar minLength="0" maxLength="100" gradient="0">
              <x14:cfvo type="autoMin"/>
              <x14:cfvo type="autoMax"/>
              <x14:negativeFillColor rgb="FFFF0000"/>
              <x14:axisColor rgb="FF000000"/>
            </x14:dataBar>
          </x14:cfRule>
          <x14:cfRule type="dataBar" id="{687F32C0-EB97-45B9-AD4E-D194C264DDDC}">
            <x14:dataBar minLength="0" maxLength="100" gradient="0">
              <x14:cfvo type="autoMin"/>
              <x14:cfvo type="autoMax"/>
              <x14:negativeFillColor rgb="FFFF0000"/>
              <x14:axisColor rgb="FF000000"/>
            </x14:dataBar>
          </x14:cfRule>
          <xm:sqref>H497 H508</xm:sqref>
        </x14:conditionalFormatting>
        <x14:conditionalFormatting xmlns:xm="http://schemas.microsoft.com/office/excel/2006/main">
          <x14:cfRule type="dataBar" id="{C458DA2C-9EDF-43F4-B2B0-0ED26F142B29}">
            <x14:dataBar minLength="0" maxLength="100" gradient="0">
              <x14:cfvo type="autoMin"/>
              <x14:cfvo type="autoMax"/>
              <x14:negativeFillColor rgb="FFFF0000"/>
              <x14:axisColor rgb="FF000000"/>
            </x14:dataBar>
          </x14:cfRule>
          <x14:cfRule type="dataBar" id="{1DD4306E-92C9-4616-9CC2-8BBA7D180CF3}">
            <x14:dataBar minLength="0" maxLength="100" gradient="0">
              <x14:cfvo type="autoMin"/>
              <x14:cfvo type="autoMax"/>
              <x14:negativeFillColor rgb="FFFF0000"/>
              <x14:axisColor rgb="FF000000"/>
            </x14:dataBar>
          </x14:cfRule>
          <x14:cfRule type="dataBar" id="{9C962A45-930D-44E7-9970-BF7517AA4D2A}">
            <x14:dataBar minLength="0" maxLength="100" gradient="0">
              <x14:cfvo type="autoMin"/>
              <x14:cfvo type="autoMax"/>
              <x14:negativeFillColor rgb="FFFF0000"/>
              <x14:axisColor rgb="FF000000"/>
            </x14:dataBar>
          </x14:cfRule>
          <x14:cfRule type="dataBar" id="{5C184E6D-5F8F-440F-BDEB-F54C83CFA8D1}">
            <x14:dataBar minLength="0" maxLength="100" gradient="0">
              <x14:cfvo type="autoMin"/>
              <x14:cfvo type="autoMax"/>
              <x14:negativeFillColor rgb="FFFF0000"/>
              <x14:axisColor rgb="FF000000"/>
            </x14:dataBar>
          </x14:cfRule>
          <xm:sqref>H530</xm:sqref>
        </x14:conditionalFormatting>
        <x14:conditionalFormatting xmlns:xm="http://schemas.microsoft.com/office/excel/2006/main">
          <x14:cfRule type="dataBar" id="{DCBFBD71-7CBE-4106-928E-9BAC5083C866}">
            <x14:dataBar minLength="0" maxLength="100" gradient="0">
              <x14:cfvo type="autoMin"/>
              <x14:cfvo type="autoMax"/>
              <x14:negativeFillColor rgb="FFFF0000"/>
              <x14:axisColor rgb="FF000000"/>
            </x14:dataBar>
          </x14:cfRule>
          <x14:cfRule type="dataBar" id="{985822C2-DC41-4318-9306-828E745AA2EC}">
            <x14:dataBar minLength="0" maxLength="100" gradient="0">
              <x14:cfvo type="autoMin"/>
              <x14:cfvo type="autoMax"/>
              <x14:negativeFillColor rgb="FFFF0000"/>
              <x14:axisColor rgb="FF000000"/>
            </x14:dataBar>
          </x14:cfRule>
          <x14:cfRule type="dataBar" id="{ADC3F5B5-428A-434B-8E8D-E7DABB3511E5}">
            <x14:dataBar minLength="0" maxLength="100" gradient="0">
              <x14:cfvo type="autoMin"/>
              <x14:cfvo type="autoMax"/>
              <x14:negativeFillColor rgb="FFFF0000"/>
              <x14:axisColor rgb="FF000000"/>
            </x14:dataBar>
          </x14:cfRule>
          <x14:cfRule type="dataBar" id="{907ED74F-AA18-48EA-947B-F0D06E67F3D8}">
            <x14:dataBar minLength="0" maxLength="100" gradient="0">
              <x14:cfvo type="autoMin"/>
              <x14:cfvo type="autoMax"/>
              <x14:negativeFillColor rgb="FFFF0000"/>
              <x14:axisColor rgb="FF000000"/>
            </x14:dataBar>
          </x14:cfRule>
          <xm:sqref>H537</xm:sqref>
        </x14:conditionalFormatting>
        <x14:conditionalFormatting xmlns:xm="http://schemas.microsoft.com/office/excel/2006/main">
          <x14:cfRule type="dataBar" id="{2D3288A8-7596-4E3E-A25B-BF16BFDC5B9B}">
            <x14:dataBar minLength="0" maxLength="100" gradient="0">
              <x14:cfvo type="autoMin"/>
              <x14:cfvo type="autoMax"/>
              <x14:negativeFillColor rgb="FFFF0000"/>
              <x14:axisColor rgb="FF000000"/>
            </x14:dataBar>
          </x14:cfRule>
          <x14:cfRule type="dataBar" id="{4212D6EE-B461-4B55-94DD-E79DD1CF77D6}">
            <x14:dataBar minLength="0" maxLength="100" gradient="0">
              <x14:cfvo type="autoMin"/>
              <x14:cfvo type="autoMax"/>
              <x14:negativeFillColor rgb="FFFF0000"/>
              <x14:axisColor rgb="FF000000"/>
            </x14:dataBar>
          </x14:cfRule>
          <x14:cfRule type="dataBar" id="{0252A948-E82A-4422-932E-8CDB6EEAC564}">
            <x14:dataBar minLength="0" maxLength="100" gradient="0">
              <x14:cfvo type="autoMin"/>
              <x14:cfvo type="autoMax"/>
              <x14:negativeFillColor rgb="FFFF0000"/>
              <x14:axisColor rgb="FF000000"/>
            </x14:dataBar>
          </x14:cfRule>
          <x14:cfRule type="dataBar" id="{2757DA42-3BE3-4A77-B9DB-DA568CC6FE2B}">
            <x14:dataBar minLength="0" maxLength="100" gradient="0">
              <x14:cfvo type="autoMin"/>
              <x14:cfvo type="autoMax"/>
              <x14:negativeFillColor rgb="FFFF0000"/>
              <x14:axisColor rgb="FF000000"/>
            </x14:dataBar>
          </x14:cfRule>
          <xm:sqref>H584 H571 H586 H588 H594 H602 H608</xm:sqref>
        </x14:conditionalFormatting>
        <x14:conditionalFormatting xmlns:xm="http://schemas.microsoft.com/office/excel/2006/main">
          <x14:cfRule type="dataBar" id="{8CC181B9-790A-4907-A782-EC54B37EE017}">
            <x14:dataBar minLength="0" maxLength="100" gradient="0">
              <x14:cfvo type="autoMin"/>
              <x14:cfvo type="autoMax"/>
              <x14:negativeFillColor rgb="FFFF0000"/>
              <x14:axisColor rgb="FF000000"/>
            </x14:dataBar>
          </x14:cfRule>
          <x14:cfRule type="dataBar" id="{7FF06A77-B0AF-449A-9A3F-7F5B8F715E63}">
            <x14:dataBar minLength="0" maxLength="100" gradient="0">
              <x14:cfvo type="autoMin"/>
              <x14:cfvo type="autoMax"/>
              <x14:negativeFillColor rgb="FFFF0000"/>
              <x14:axisColor rgb="FF000000"/>
            </x14:dataBar>
          </x14:cfRule>
          <x14:cfRule type="dataBar" id="{16A7EEB3-EACB-44E3-8E15-4EF0B466BE6D}">
            <x14:dataBar minLength="0" maxLength="100" gradient="0">
              <x14:cfvo type="autoMin"/>
              <x14:cfvo type="autoMax"/>
              <x14:negativeFillColor rgb="FFFF0000"/>
              <x14:axisColor rgb="FF000000"/>
            </x14:dataBar>
          </x14:cfRule>
          <x14:cfRule type="dataBar" id="{A280DD33-630B-41B3-8BBE-F4D33D769DAF}">
            <x14:dataBar minLength="0" maxLength="100" gradient="0">
              <x14:cfvo type="autoMin"/>
              <x14:cfvo type="autoMax"/>
              <x14:negativeFillColor rgb="FFFF0000"/>
              <x14:axisColor rgb="FF000000"/>
            </x14:dataBar>
          </x14:cfRule>
          <xm:sqref>H616</xm:sqref>
        </x14:conditionalFormatting>
        <x14:conditionalFormatting xmlns:xm="http://schemas.microsoft.com/office/excel/2006/main">
          <x14:cfRule type="dataBar" id="{4DF32DC5-0CFD-4480-A1E8-535B6163BED1}">
            <x14:dataBar minLength="0" maxLength="100" gradient="0">
              <x14:cfvo type="autoMin"/>
              <x14:cfvo type="autoMax"/>
              <x14:negativeFillColor rgb="FFFF0000"/>
              <x14:axisColor rgb="FF000000"/>
            </x14:dataBar>
          </x14:cfRule>
          <x14:cfRule type="dataBar" id="{2F2467C5-71D2-4B79-8629-212360A25A16}">
            <x14:dataBar minLength="0" maxLength="100" gradient="0">
              <x14:cfvo type="autoMin"/>
              <x14:cfvo type="autoMax"/>
              <x14:negativeFillColor rgb="FFFF0000"/>
              <x14:axisColor rgb="FF000000"/>
            </x14:dataBar>
          </x14:cfRule>
          <x14:cfRule type="dataBar" id="{1155744F-FF62-4314-B97A-72AD68B51EC0}">
            <x14:dataBar minLength="0" maxLength="100" gradient="0">
              <x14:cfvo type="autoMin"/>
              <x14:cfvo type="autoMax"/>
              <x14:negativeFillColor rgb="FFFF0000"/>
              <x14:axisColor rgb="FF000000"/>
            </x14:dataBar>
          </x14:cfRule>
          <x14:cfRule type="dataBar" id="{270F37AF-B570-4381-9507-3CAEB7DB6A0A}">
            <x14:dataBar minLength="0" maxLength="100" gradient="0">
              <x14:cfvo type="autoMin"/>
              <x14:cfvo type="autoMax"/>
              <x14:negativeFillColor rgb="FFFF0000"/>
              <x14:axisColor rgb="FF000000"/>
            </x14:dataBar>
          </x14:cfRule>
          <xm:sqref>H625</xm:sqref>
        </x14:conditionalFormatting>
        <x14:conditionalFormatting xmlns:xm="http://schemas.microsoft.com/office/excel/2006/main">
          <x14:cfRule type="dataBar" id="{F7621A42-1ABD-479E-99A9-D60986E06CC8}">
            <x14:dataBar minLength="0" maxLength="100" gradient="0">
              <x14:cfvo type="autoMin"/>
              <x14:cfvo type="autoMax"/>
              <x14:negativeFillColor rgb="FFFF0000"/>
              <x14:axisColor rgb="FF000000"/>
            </x14:dataBar>
          </x14:cfRule>
          <x14:cfRule type="dataBar" id="{FED4E749-DAAC-4055-9FDA-CBEC39B757F3}">
            <x14:dataBar minLength="0" maxLength="100" gradient="0">
              <x14:cfvo type="autoMin"/>
              <x14:cfvo type="autoMax"/>
              <x14:negativeFillColor rgb="FFFF0000"/>
              <x14:axisColor rgb="FF000000"/>
            </x14:dataBar>
          </x14:cfRule>
          <x14:cfRule type="dataBar" id="{A03B9ACA-CAAD-4484-B746-2D0DE245F2B0}">
            <x14:dataBar minLength="0" maxLength="100" gradient="0">
              <x14:cfvo type="autoMin"/>
              <x14:cfvo type="autoMax"/>
              <x14:negativeFillColor rgb="FFFF0000"/>
              <x14:axisColor rgb="FF000000"/>
            </x14:dataBar>
          </x14:cfRule>
          <x14:cfRule type="dataBar" id="{BDDD4D86-8F4D-4833-B657-5E7E57D01534}">
            <x14:dataBar minLength="0" maxLength="100" gradient="0">
              <x14:cfvo type="autoMin"/>
              <x14:cfvo type="autoMax"/>
              <x14:negativeFillColor rgb="FFFF0000"/>
              <x14:axisColor rgb="FF000000"/>
            </x14:dataBar>
          </x14:cfRule>
          <xm:sqref>H689 H684 H698 H703 H708</xm:sqref>
        </x14:conditionalFormatting>
        <x14:conditionalFormatting xmlns:xm="http://schemas.microsoft.com/office/excel/2006/main">
          <x14:cfRule type="dataBar" id="{0482F5A6-7EFC-490D-BD7D-68C1EE69A88A}">
            <x14:dataBar minLength="0" maxLength="100" gradient="0">
              <x14:cfvo type="autoMin"/>
              <x14:cfvo type="autoMax"/>
              <x14:negativeFillColor rgb="FFFF0000"/>
              <x14:axisColor rgb="FF000000"/>
            </x14:dataBar>
          </x14:cfRule>
          <x14:cfRule type="dataBar" id="{44BE508D-75B1-4CB2-974E-3B81A56A8D49}">
            <x14:dataBar minLength="0" maxLength="100" gradient="0">
              <x14:cfvo type="autoMin"/>
              <x14:cfvo type="autoMax"/>
              <x14:negativeFillColor rgb="FFFF0000"/>
              <x14:axisColor rgb="FF000000"/>
            </x14:dataBar>
          </x14:cfRule>
          <x14:cfRule type="dataBar" id="{C5F2F8C1-9B29-460F-9B97-945F4F42EE73}">
            <x14:dataBar minLength="0" maxLength="100" gradient="0">
              <x14:cfvo type="autoMin"/>
              <x14:cfvo type="autoMax"/>
              <x14:negativeFillColor rgb="FFFF0000"/>
              <x14:axisColor rgb="FF000000"/>
            </x14:dataBar>
          </x14:cfRule>
          <x14:cfRule type="dataBar" id="{745F38DA-C15D-4F11-947D-DE36B5BFC1A5}">
            <x14:dataBar minLength="0" maxLength="100" gradient="0">
              <x14:cfvo type="autoMin"/>
              <x14:cfvo type="autoMax"/>
              <x14:negativeFillColor rgb="FFFF0000"/>
              <x14:axisColor rgb="FF000000"/>
            </x14:dataBar>
          </x14:cfRule>
          <xm:sqref>H731</xm:sqref>
        </x14:conditionalFormatting>
        <x14:conditionalFormatting xmlns:xm="http://schemas.microsoft.com/office/excel/2006/main">
          <x14:cfRule type="dataBar" id="{287CFFCA-F331-470B-8586-3810AE8B688A}">
            <x14:dataBar minLength="0" maxLength="100" gradient="0">
              <x14:cfvo type="autoMin"/>
              <x14:cfvo type="autoMax"/>
              <x14:negativeFillColor rgb="FFFF0000"/>
              <x14:axisColor rgb="FF000000"/>
            </x14:dataBar>
          </x14:cfRule>
          <x14:cfRule type="dataBar" id="{4EA8344F-3A4E-4056-BC02-74218877B647}">
            <x14:dataBar minLength="0" maxLength="100" gradient="0">
              <x14:cfvo type="autoMin"/>
              <x14:cfvo type="autoMax"/>
              <x14:negativeFillColor rgb="FFFF0000"/>
              <x14:axisColor rgb="FF000000"/>
            </x14:dataBar>
          </x14:cfRule>
          <x14:cfRule type="dataBar" id="{43769C9F-C34A-4A62-B063-1DCE4715D529}">
            <x14:dataBar minLength="0" maxLength="100" gradient="0">
              <x14:cfvo type="autoMin"/>
              <x14:cfvo type="autoMax"/>
              <x14:negativeFillColor rgb="FFFF0000"/>
              <x14:axisColor rgb="FF000000"/>
            </x14:dataBar>
          </x14:cfRule>
          <x14:cfRule type="dataBar" id="{63F747D9-5497-47E4-BA7E-3C2699B3FFA3}">
            <x14:dataBar minLength="0" maxLength="100" gradient="0">
              <x14:cfvo type="autoMin"/>
              <x14:cfvo type="autoMax"/>
              <x14:negativeFillColor rgb="FFFF0000"/>
              <x14:axisColor rgb="FF000000"/>
            </x14:dataBar>
          </x14:cfRule>
          <xm:sqref>H743</xm:sqref>
        </x14:conditionalFormatting>
        <x14:conditionalFormatting xmlns:xm="http://schemas.microsoft.com/office/excel/2006/main">
          <x14:cfRule type="dataBar" id="{0820EE07-305D-4358-8DEB-8FD852C4AA8B}">
            <x14:dataBar minLength="0" maxLength="100" gradient="0">
              <x14:cfvo type="autoMin"/>
              <x14:cfvo type="autoMax"/>
              <x14:negativeFillColor rgb="FFFF0000"/>
              <x14:axisColor rgb="FF000000"/>
            </x14:dataBar>
          </x14:cfRule>
          <x14:cfRule type="dataBar" id="{A57A2366-F9AC-4B9B-A612-263ECA2BF03E}">
            <x14:dataBar minLength="0" maxLength="100" gradient="0">
              <x14:cfvo type="autoMin"/>
              <x14:cfvo type="autoMax"/>
              <x14:negativeFillColor rgb="FFFF0000"/>
              <x14:axisColor rgb="FF000000"/>
            </x14:dataBar>
          </x14:cfRule>
          <x14:cfRule type="dataBar" id="{5018BDB5-1A6B-4FE9-A62F-68D3F6B8516A}">
            <x14:dataBar minLength="0" maxLength="100" gradient="0">
              <x14:cfvo type="autoMin"/>
              <x14:cfvo type="autoMax"/>
              <x14:negativeFillColor rgb="FFFF0000"/>
              <x14:axisColor rgb="FF000000"/>
            </x14:dataBar>
          </x14:cfRule>
          <x14:cfRule type="dataBar" id="{062F2E34-1160-404B-B41C-908CD225D0C8}">
            <x14:dataBar minLength="0" maxLength="100" gradient="0">
              <x14:cfvo type="autoMin"/>
              <x14:cfvo type="autoMax"/>
              <x14:negativeFillColor rgb="FFFF0000"/>
              <x14:axisColor rgb="FF000000"/>
            </x14:dataBar>
          </x14:cfRule>
          <xm:sqref>H801</xm:sqref>
        </x14:conditionalFormatting>
        <x14:conditionalFormatting xmlns:xm="http://schemas.microsoft.com/office/excel/2006/main">
          <x14:cfRule type="dataBar" id="{CC23A6EA-6BC3-455A-82D5-E47C39DCFFFC}">
            <x14:dataBar minLength="0" maxLength="100" gradient="0">
              <x14:cfvo type="autoMin"/>
              <x14:cfvo type="autoMax"/>
              <x14:negativeFillColor rgb="FFFF0000"/>
              <x14:axisColor rgb="FF000000"/>
            </x14:dataBar>
          </x14:cfRule>
          <x14:cfRule type="dataBar" id="{193DD8BD-0751-4832-9CA5-A2E749360757}">
            <x14:dataBar minLength="0" maxLength="100" gradient="0">
              <x14:cfvo type="autoMin"/>
              <x14:cfvo type="autoMax"/>
              <x14:negativeFillColor rgb="FFFF0000"/>
              <x14:axisColor rgb="FF000000"/>
            </x14:dataBar>
          </x14:cfRule>
          <x14:cfRule type="dataBar" id="{5109785A-6C69-4EB7-A211-49F206911FF7}">
            <x14:dataBar minLength="0" maxLength="100" gradient="0">
              <x14:cfvo type="autoMin"/>
              <x14:cfvo type="autoMax"/>
              <x14:negativeFillColor rgb="FFFF0000"/>
              <x14:axisColor rgb="FF000000"/>
            </x14:dataBar>
          </x14:cfRule>
          <x14:cfRule type="dataBar" id="{454B40F5-0F2F-49ED-A3DE-CB2784C5A9E4}">
            <x14:dataBar minLength="0" maxLength="100" gradient="0">
              <x14:cfvo type="autoMin"/>
              <x14:cfvo type="autoMax"/>
              <x14:negativeFillColor rgb="FFFF0000"/>
              <x14:axisColor rgb="FF000000"/>
            </x14:dataBar>
          </x14:cfRule>
          <xm:sqref>H813</xm:sqref>
        </x14:conditionalFormatting>
        <x14:conditionalFormatting xmlns:xm="http://schemas.microsoft.com/office/excel/2006/main">
          <x14:cfRule type="dataBar" id="{D692C602-34E3-4331-A5B4-ECE84BF311C7}">
            <x14:dataBar minLength="0" maxLength="100" gradient="0">
              <x14:cfvo type="autoMin"/>
              <x14:cfvo type="autoMax"/>
              <x14:negativeFillColor rgb="FFFF0000"/>
              <x14:axisColor rgb="FF000000"/>
            </x14:dataBar>
          </x14:cfRule>
          <x14:cfRule type="dataBar" id="{537B4DD7-0DA6-40A0-89E8-899F2F0E4E1E}">
            <x14:dataBar minLength="0" maxLength="100" gradient="0">
              <x14:cfvo type="autoMin"/>
              <x14:cfvo type="autoMax"/>
              <x14:negativeFillColor rgb="FFFF0000"/>
              <x14:axisColor rgb="FF000000"/>
            </x14:dataBar>
          </x14:cfRule>
          <x14:cfRule type="dataBar" id="{86ABD141-A582-45C8-95F3-5E8F894AC220}">
            <x14:dataBar minLength="0" maxLength="100" gradient="0">
              <x14:cfvo type="autoMin"/>
              <x14:cfvo type="autoMax"/>
              <x14:negativeFillColor rgb="FFFF0000"/>
              <x14:axisColor rgb="FF000000"/>
            </x14:dataBar>
          </x14:cfRule>
          <x14:cfRule type="dataBar" id="{1ECA6B57-F2D6-471B-8665-00982CD42762}">
            <x14:dataBar minLength="0" maxLength="100" gradient="0">
              <x14:cfvo type="autoMin"/>
              <x14:cfvo type="autoMax"/>
              <x14:negativeFillColor rgb="FFFF0000"/>
              <x14:axisColor rgb="FF000000"/>
            </x14:dataBar>
          </x14:cfRule>
          <xm:sqref>H837</xm:sqref>
        </x14:conditionalFormatting>
        <x14:conditionalFormatting xmlns:xm="http://schemas.microsoft.com/office/excel/2006/main">
          <x14:cfRule type="dataBar" id="{FCA82268-114F-4CA0-A2CD-690C8BD257D4}">
            <x14:dataBar minLength="0" maxLength="100" gradient="0">
              <x14:cfvo type="autoMin"/>
              <x14:cfvo type="autoMax"/>
              <x14:negativeFillColor rgb="FFFF0000"/>
              <x14:axisColor rgb="FF000000"/>
            </x14:dataBar>
          </x14:cfRule>
          <x14:cfRule type="dataBar" id="{5C22B645-55E1-483A-BBF7-589E246301A2}">
            <x14:dataBar minLength="0" maxLength="100" gradient="0">
              <x14:cfvo type="autoMin"/>
              <x14:cfvo type="autoMax"/>
              <x14:negativeFillColor rgb="FFFF0000"/>
              <x14:axisColor rgb="FF000000"/>
            </x14:dataBar>
          </x14:cfRule>
          <x14:cfRule type="dataBar" id="{2353EEF8-878B-4517-A0B1-C9F57DF98773}">
            <x14:dataBar minLength="0" maxLength="100" gradient="0">
              <x14:cfvo type="autoMin"/>
              <x14:cfvo type="autoMax"/>
              <x14:negativeFillColor rgb="FFFF0000"/>
              <x14:axisColor rgb="FF000000"/>
            </x14:dataBar>
          </x14:cfRule>
          <x14:cfRule type="dataBar" id="{311C2397-57E5-4C5D-8BA3-973D024A3F6F}">
            <x14:dataBar minLength="0" maxLength="100" gradient="0">
              <x14:cfvo type="autoMin"/>
              <x14:cfvo type="autoMax"/>
              <x14:negativeFillColor rgb="FFFF0000"/>
              <x14:axisColor rgb="FF000000"/>
            </x14:dataBar>
          </x14:cfRule>
          <xm:sqref>H860</xm:sqref>
        </x14:conditionalFormatting>
        <x14:conditionalFormatting xmlns:xm="http://schemas.microsoft.com/office/excel/2006/main">
          <x14:cfRule type="dataBar" id="{E4835E68-023B-4243-BE36-5139D66C4E6F}">
            <x14:dataBar minLength="0" maxLength="100" gradient="0">
              <x14:cfvo type="autoMin"/>
              <x14:cfvo type="autoMax"/>
              <x14:negativeFillColor rgb="FFFF0000"/>
              <x14:axisColor rgb="FF000000"/>
            </x14:dataBar>
          </x14:cfRule>
          <x14:cfRule type="dataBar" id="{BF4A930C-A43B-4528-B3EF-30173B4249E0}">
            <x14:dataBar minLength="0" maxLength="100" gradient="0">
              <x14:cfvo type="autoMin"/>
              <x14:cfvo type="autoMax"/>
              <x14:negativeFillColor rgb="FFFF0000"/>
              <x14:axisColor rgb="FF000000"/>
            </x14:dataBar>
          </x14:cfRule>
          <x14:cfRule type="dataBar" id="{103C6067-1B28-40B9-B64D-4E19D7AA5827}">
            <x14:dataBar minLength="0" maxLength="100" gradient="0">
              <x14:cfvo type="autoMin"/>
              <x14:cfvo type="autoMax"/>
              <x14:negativeFillColor rgb="FFFF0000"/>
              <x14:axisColor rgb="FF000000"/>
            </x14:dataBar>
          </x14:cfRule>
          <x14:cfRule type="dataBar" id="{3C4555FB-CBCE-4201-9D21-E2F5EEEAD31E}">
            <x14:dataBar minLength="0" maxLength="100" gradient="0">
              <x14:cfvo type="autoMin"/>
              <x14:cfvo type="autoMax"/>
              <x14:negativeFillColor rgb="FFFF0000"/>
              <x14:axisColor rgb="FF000000"/>
            </x14:dataBar>
          </x14:cfRule>
          <xm:sqref>H886</xm:sqref>
        </x14:conditionalFormatting>
        <x14:conditionalFormatting xmlns:xm="http://schemas.microsoft.com/office/excel/2006/main">
          <x14:cfRule type="dataBar" id="{FDBD4D01-B3C1-4755-98ED-EB7FF7BB27BB}">
            <x14:dataBar minLength="0" maxLength="100" gradient="0">
              <x14:cfvo type="autoMin"/>
              <x14:cfvo type="autoMax"/>
              <x14:negativeFillColor rgb="FFFF0000"/>
              <x14:axisColor rgb="FF000000"/>
            </x14:dataBar>
          </x14:cfRule>
          <x14:cfRule type="dataBar" id="{1C8E66B7-07F0-419D-85B2-3E9E66626DEB}">
            <x14:dataBar minLength="0" maxLength="100" gradient="0">
              <x14:cfvo type="autoMin"/>
              <x14:cfvo type="autoMax"/>
              <x14:negativeFillColor rgb="FFFF0000"/>
              <x14:axisColor rgb="FF000000"/>
            </x14:dataBar>
          </x14:cfRule>
          <x14:cfRule type="dataBar" id="{2C5312F1-ECB0-4A79-B8E9-E33A7288B791}">
            <x14:dataBar minLength="0" maxLength="100" gradient="0">
              <x14:cfvo type="autoMin"/>
              <x14:cfvo type="autoMax"/>
              <x14:negativeFillColor rgb="FFFF0000"/>
              <x14:axisColor rgb="FF000000"/>
            </x14:dataBar>
          </x14:cfRule>
          <x14:cfRule type="dataBar" id="{7DAB1C9D-408F-4814-B771-4C8F5CC585F1}">
            <x14:dataBar minLength="0" maxLength="100" gradient="0">
              <x14:cfvo type="autoMin"/>
              <x14:cfvo type="autoMax"/>
              <x14:negativeFillColor rgb="FFFF0000"/>
              <x14:axisColor rgb="FF000000"/>
            </x14:dataBar>
          </x14:cfRule>
          <xm:sqref>H897</xm:sqref>
        </x14:conditionalFormatting>
        <x14:conditionalFormatting xmlns:xm="http://schemas.microsoft.com/office/excel/2006/main">
          <x14:cfRule type="dataBar" id="{04224BAB-992A-4B83-8705-2C03ADC57E1E}">
            <x14:dataBar minLength="0" maxLength="100" gradient="0">
              <x14:cfvo type="autoMin"/>
              <x14:cfvo type="autoMax"/>
              <x14:negativeFillColor rgb="FFFF0000"/>
              <x14:axisColor rgb="FF000000"/>
            </x14:dataBar>
          </x14:cfRule>
          <x14:cfRule type="dataBar" id="{83AA4FFF-E45E-4555-9F4E-F2F67EC550C5}">
            <x14:dataBar minLength="0" maxLength="100" gradient="0">
              <x14:cfvo type="autoMin"/>
              <x14:cfvo type="autoMax"/>
              <x14:negativeFillColor rgb="FFFF0000"/>
              <x14:axisColor rgb="FF000000"/>
            </x14:dataBar>
          </x14:cfRule>
          <x14:cfRule type="dataBar" id="{793253D0-3F83-437E-8C6D-71A85C42A52B}">
            <x14:dataBar minLength="0" maxLength="100" gradient="0">
              <x14:cfvo type="autoMin"/>
              <x14:cfvo type="autoMax"/>
              <x14:negativeFillColor rgb="FFFF0000"/>
              <x14:axisColor rgb="FF000000"/>
            </x14:dataBar>
          </x14:cfRule>
          <x14:cfRule type="dataBar" id="{AFF07518-C612-4F34-94A4-3EA609F00A4F}">
            <x14:dataBar minLength="0" maxLength="100" gradient="0">
              <x14:cfvo type="autoMin"/>
              <x14:cfvo type="autoMax"/>
              <x14:negativeFillColor rgb="FFFF0000"/>
              <x14:axisColor rgb="FF000000"/>
            </x14:dataBar>
          </x14:cfRule>
          <xm:sqref>H915 H911 H921 H929</xm:sqref>
        </x14:conditionalFormatting>
        <x14:conditionalFormatting xmlns:xm="http://schemas.microsoft.com/office/excel/2006/main">
          <x14:cfRule type="dataBar" id="{E3FF007C-86A1-48A0-9DC2-28093FEB2B25}">
            <x14:dataBar minLength="0" maxLength="100" gradient="0">
              <x14:cfvo type="autoMin"/>
              <x14:cfvo type="autoMax"/>
              <x14:negativeFillColor rgb="FFFF0000"/>
              <x14:axisColor rgb="FF000000"/>
            </x14:dataBar>
          </x14:cfRule>
          <x14:cfRule type="dataBar" id="{54842B7F-2CBA-4B38-86FD-3B6512AD7503}">
            <x14:dataBar minLength="0" maxLength="100" gradient="0">
              <x14:cfvo type="autoMin"/>
              <x14:cfvo type="autoMax"/>
              <x14:negativeFillColor rgb="FFFF0000"/>
              <x14:axisColor rgb="FF000000"/>
            </x14:dataBar>
          </x14:cfRule>
          <x14:cfRule type="dataBar" id="{2597E654-FFDF-4CE1-8BD6-E9B4FCD52A9B}">
            <x14:dataBar minLength="0" maxLength="100" gradient="0">
              <x14:cfvo type="autoMin"/>
              <x14:cfvo type="autoMax"/>
              <x14:negativeFillColor rgb="FFFF0000"/>
              <x14:axisColor rgb="FF000000"/>
            </x14:dataBar>
          </x14:cfRule>
          <x14:cfRule type="dataBar" id="{751D5F88-F701-4073-B281-437F8FE08D83}">
            <x14:dataBar minLength="0" maxLength="100" gradient="0">
              <x14:cfvo type="autoMin"/>
              <x14:cfvo type="autoMax"/>
              <x14:negativeFillColor rgb="FFFF0000"/>
              <x14:axisColor rgb="FF000000"/>
            </x14:dataBar>
          </x14:cfRule>
          <xm:sqref>H947</xm:sqref>
        </x14:conditionalFormatting>
        <x14:conditionalFormatting xmlns:xm="http://schemas.microsoft.com/office/excel/2006/main">
          <x14:cfRule type="dataBar" id="{76D71785-763A-4211-8D58-1CD398ED85C6}">
            <x14:dataBar minLength="0" maxLength="100" gradient="0">
              <x14:cfvo type="autoMin"/>
              <x14:cfvo type="autoMax"/>
              <x14:negativeFillColor rgb="FFFF0000"/>
              <x14:axisColor rgb="FF000000"/>
            </x14:dataBar>
          </x14:cfRule>
          <x14:cfRule type="dataBar" id="{90DE309B-CDBB-4387-A811-6A85985FB4CD}">
            <x14:dataBar minLength="0" maxLength="100" gradient="0">
              <x14:cfvo type="autoMin"/>
              <x14:cfvo type="autoMax"/>
              <x14:negativeFillColor rgb="FFFF0000"/>
              <x14:axisColor rgb="FF000000"/>
            </x14:dataBar>
          </x14:cfRule>
          <x14:cfRule type="dataBar" id="{AF270C74-3950-4144-892C-2449D1DC5957}">
            <x14:dataBar minLength="0" maxLength="100" gradient="0">
              <x14:cfvo type="autoMin"/>
              <x14:cfvo type="autoMax"/>
              <x14:negativeFillColor rgb="FFFF0000"/>
              <x14:axisColor rgb="FF000000"/>
            </x14:dataBar>
          </x14:cfRule>
          <x14:cfRule type="dataBar" id="{FB7BD518-C98C-4D07-8080-07B39EC4B022}">
            <x14:dataBar minLength="0" maxLength="100" gradient="0">
              <x14:cfvo type="autoMin"/>
              <x14:cfvo type="autoMax"/>
              <x14:negativeFillColor rgb="FFFF0000"/>
              <x14:axisColor rgb="FF000000"/>
            </x14:dataBar>
          </x14:cfRule>
          <xm:sqref>H965 H961 H971 H984</xm:sqref>
        </x14:conditionalFormatting>
        <x14:conditionalFormatting xmlns:xm="http://schemas.microsoft.com/office/excel/2006/main">
          <x14:cfRule type="dataBar" id="{5455672A-D48D-4778-87C8-630F63B3500F}">
            <x14:dataBar minLength="0" maxLength="100" gradient="0">
              <x14:cfvo type="autoMin"/>
              <x14:cfvo type="autoMax"/>
              <x14:negativeFillColor rgb="FFFF0000"/>
              <x14:axisColor rgb="FF000000"/>
            </x14:dataBar>
          </x14:cfRule>
          <x14:cfRule type="dataBar" id="{53B26082-408F-4A05-A897-7E1E5F3F32E2}">
            <x14:dataBar minLength="0" maxLength="100" gradient="0">
              <x14:cfvo type="autoMin"/>
              <x14:cfvo type="autoMax"/>
              <x14:negativeFillColor rgb="FFFF0000"/>
              <x14:axisColor rgb="FF000000"/>
            </x14:dataBar>
          </x14:cfRule>
          <x14:cfRule type="dataBar" id="{FE8D1B20-5637-4641-8680-7FD603A4FDA1}">
            <x14:dataBar minLength="0" maxLength="100" gradient="0">
              <x14:cfvo type="autoMin"/>
              <x14:cfvo type="autoMax"/>
              <x14:negativeFillColor rgb="FFFF0000"/>
              <x14:axisColor rgb="FF000000"/>
            </x14:dataBar>
          </x14:cfRule>
          <x14:cfRule type="dataBar" id="{01755D79-D72A-4B1B-85AF-D57E9FCB0525}">
            <x14:dataBar minLength="0" maxLength="100" gradient="0">
              <x14:cfvo type="autoMin"/>
              <x14:cfvo type="autoMax"/>
              <x14:negativeFillColor rgb="FFFF0000"/>
              <x14:axisColor rgb="FF000000"/>
            </x14:dataBar>
          </x14:cfRule>
          <xm:sqref>H1021</xm:sqref>
        </x14:conditionalFormatting>
        <x14:conditionalFormatting xmlns:xm="http://schemas.microsoft.com/office/excel/2006/main">
          <x14:cfRule type="dataBar" id="{378E297B-DA0F-47A1-9E6A-9AF46B81CDEA}">
            <x14:dataBar minLength="0" maxLength="100" gradient="0">
              <x14:cfvo type="autoMin"/>
              <x14:cfvo type="autoMax"/>
              <x14:negativeFillColor rgb="FFFF0000"/>
              <x14:axisColor rgb="FF000000"/>
            </x14:dataBar>
          </x14:cfRule>
          <x14:cfRule type="dataBar" id="{22F13FE5-6788-42CA-8C54-39AD02C1896A}">
            <x14:dataBar minLength="0" maxLength="100" gradient="0">
              <x14:cfvo type="autoMin"/>
              <x14:cfvo type="autoMax"/>
              <x14:negativeFillColor rgb="FFFF0000"/>
              <x14:axisColor rgb="FF000000"/>
            </x14:dataBar>
          </x14:cfRule>
          <x14:cfRule type="dataBar" id="{6DE7079D-205D-44B3-BA70-403D9A5BFD4B}">
            <x14:dataBar minLength="0" maxLength="100" gradient="0">
              <x14:cfvo type="autoMin"/>
              <x14:cfvo type="autoMax"/>
              <x14:negativeFillColor rgb="FFFF0000"/>
              <x14:axisColor rgb="FF000000"/>
            </x14:dataBar>
          </x14:cfRule>
          <x14:cfRule type="dataBar" id="{48033B17-FF2C-4B4E-A635-0203279ABEAB}">
            <x14:dataBar minLength="0" maxLength="100" gradient="0">
              <x14:cfvo type="autoMin"/>
              <x14:cfvo type="autoMax"/>
              <x14:negativeFillColor rgb="FFFF0000"/>
              <x14:axisColor rgb="FF000000"/>
            </x14:dataBar>
          </x14:cfRule>
          <xm:sqref>H1034</xm:sqref>
        </x14:conditionalFormatting>
        <x14:conditionalFormatting xmlns:xm="http://schemas.microsoft.com/office/excel/2006/main">
          <x14:cfRule type="dataBar" id="{EEECF6EC-33F0-47C0-A531-5B07DC71720B}">
            <x14:dataBar minLength="0" maxLength="100" gradient="0">
              <x14:cfvo type="autoMin"/>
              <x14:cfvo type="autoMax"/>
              <x14:negativeFillColor rgb="FFFF0000"/>
              <x14:axisColor rgb="FF000000"/>
            </x14:dataBar>
          </x14:cfRule>
          <x14:cfRule type="dataBar" id="{EFF7890E-5CC2-4996-82AF-A4D82DC7D487}">
            <x14:dataBar minLength="0" maxLength="100" gradient="0">
              <x14:cfvo type="autoMin"/>
              <x14:cfvo type="autoMax"/>
              <x14:negativeFillColor rgb="FFFF0000"/>
              <x14:axisColor rgb="FF000000"/>
            </x14:dataBar>
          </x14:cfRule>
          <x14:cfRule type="dataBar" id="{9F9666CD-34CB-423A-8E81-B4F498ADF36D}">
            <x14:dataBar minLength="0" maxLength="100" gradient="0">
              <x14:cfvo type="autoMin"/>
              <x14:cfvo type="autoMax"/>
              <x14:negativeFillColor rgb="FFFF0000"/>
              <x14:axisColor rgb="FF000000"/>
            </x14:dataBar>
          </x14:cfRule>
          <x14:cfRule type="dataBar" id="{7F9790CE-82D6-4655-BF9D-B087FF54FFF3}">
            <x14:dataBar minLength="0" maxLength="100" gradient="0">
              <x14:cfvo type="autoMin"/>
              <x14:cfvo type="autoMax"/>
              <x14:negativeFillColor rgb="FFFF0000"/>
              <x14:axisColor rgb="FF000000"/>
            </x14:dataBar>
          </x14:cfRule>
          <xm:sqref>H1082 H1067</xm:sqref>
        </x14:conditionalFormatting>
        <x14:conditionalFormatting xmlns:xm="http://schemas.microsoft.com/office/excel/2006/main">
          <x14:cfRule type="dataBar" id="{97FE9608-E61E-4A15-B718-06AEEB926526}">
            <x14:dataBar minLength="0" maxLength="100" gradient="0">
              <x14:cfvo type="autoMin"/>
              <x14:cfvo type="autoMax"/>
              <x14:negativeFillColor rgb="FFFF0000"/>
              <x14:axisColor rgb="FF000000"/>
            </x14:dataBar>
          </x14:cfRule>
          <x14:cfRule type="dataBar" id="{9156F8C8-C46C-494D-BB8E-447A80406866}">
            <x14:dataBar minLength="0" maxLength="100" gradient="0">
              <x14:cfvo type="autoMin"/>
              <x14:cfvo type="autoMax"/>
              <x14:negativeFillColor rgb="FFFF0000"/>
              <x14:axisColor rgb="FF000000"/>
            </x14:dataBar>
          </x14:cfRule>
          <x14:cfRule type="dataBar" id="{683309F9-0882-4C77-82C1-67972E830CFF}">
            <x14:dataBar minLength="0" maxLength="100" gradient="0">
              <x14:cfvo type="autoMin"/>
              <x14:cfvo type="autoMax"/>
              <x14:negativeFillColor rgb="FFFF0000"/>
              <x14:axisColor rgb="FF000000"/>
            </x14:dataBar>
          </x14:cfRule>
          <x14:cfRule type="dataBar" id="{5E1D78A4-AB4A-48A1-9388-D6050B6AF4F4}">
            <x14:dataBar minLength="0" maxLength="100" gradient="0">
              <x14:cfvo type="autoMin"/>
              <x14:cfvo type="autoMax"/>
              <x14:negativeFillColor rgb="FFFF0000"/>
              <x14:axisColor rgb="FF000000"/>
            </x14:dataBar>
          </x14:cfRule>
          <xm:sqref>H1127 H1105 H1163 H1177 H1199 H1231 H1267</xm:sqref>
        </x14:conditionalFormatting>
        <x14:conditionalFormatting xmlns:xm="http://schemas.microsoft.com/office/excel/2006/main">
          <x14:cfRule type="dataBar" id="{EF464C95-5889-4C24-8C3F-56CBB168EE34}">
            <x14:dataBar minLength="0" maxLength="100" gradient="0">
              <x14:cfvo type="autoMin"/>
              <x14:cfvo type="autoMax"/>
              <x14:negativeFillColor rgb="FFFF0000"/>
              <x14:axisColor rgb="FF000000"/>
            </x14:dataBar>
          </x14:cfRule>
          <x14:cfRule type="dataBar" id="{31513C3A-BEB2-494B-8CBD-BC7F36C02757}">
            <x14:dataBar minLength="0" maxLength="100" gradient="0">
              <x14:cfvo type="autoMin"/>
              <x14:cfvo type="autoMax"/>
              <x14:negativeFillColor rgb="FFFF0000"/>
              <x14:axisColor rgb="FF000000"/>
            </x14:dataBar>
          </x14:cfRule>
          <x14:cfRule type="dataBar" id="{F77B949C-2564-4455-801D-F86AA059AEBC}">
            <x14:dataBar minLength="0" maxLength="100" gradient="0">
              <x14:cfvo type="autoMin"/>
              <x14:cfvo type="autoMax"/>
              <x14:negativeFillColor rgb="FFFF0000"/>
              <x14:axisColor rgb="FF000000"/>
            </x14:dataBar>
          </x14:cfRule>
          <x14:cfRule type="dataBar" id="{5531A147-1D9D-4044-B00C-0A2E38748D7D}">
            <x14:dataBar minLength="0" maxLength="100" gradient="0">
              <x14:cfvo type="autoMin"/>
              <x14:cfvo type="autoMax"/>
              <x14:negativeFillColor rgb="FFFF0000"/>
              <x14:axisColor rgb="FF000000"/>
            </x14:dataBar>
          </x14:cfRule>
          <xm:sqref>H1295</xm:sqref>
        </x14:conditionalFormatting>
        <x14:conditionalFormatting xmlns:xm="http://schemas.microsoft.com/office/excel/2006/main">
          <x14:cfRule type="dataBar" id="{94481724-660C-4C47-B14F-60063F31C480}">
            <x14:dataBar minLength="0" maxLength="100" gradient="0">
              <x14:cfvo type="autoMin"/>
              <x14:cfvo type="autoMax"/>
              <x14:negativeFillColor rgb="FFFF0000"/>
              <x14:axisColor rgb="FF000000"/>
            </x14:dataBar>
          </x14:cfRule>
          <x14:cfRule type="dataBar" id="{25C6F3E5-F6DD-43BF-B961-5933FD0C4EBE}">
            <x14:dataBar minLength="0" maxLength="100" gradient="0">
              <x14:cfvo type="autoMin"/>
              <x14:cfvo type="autoMax"/>
              <x14:negativeFillColor rgb="FFFF0000"/>
              <x14:axisColor rgb="FF000000"/>
            </x14:dataBar>
          </x14:cfRule>
          <x14:cfRule type="dataBar" id="{F30BCA02-6641-42E1-8294-3055171363C2}">
            <x14:dataBar minLength="0" maxLength="100" gradient="0">
              <x14:cfvo type="autoMin"/>
              <x14:cfvo type="autoMax"/>
              <x14:negativeFillColor rgb="FFFF0000"/>
              <x14:axisColor rgb="FF000000"/>
            </x14:dataBar>
          </x14:cfRule>
          <x14:cfRule type="dataBar" id="{DF3A572C-2C30-4666-9E60-85B271B280AC}">
            <x14:dataBar minLength="0" maxLength="100" gradient="0">
              <x14:cfvo type="autoMin"/>
              <x14:cfvo type="autoMax"/>
              <x14:negativeFillColor rgb="FFFF0000"/>
              <x14:axisColor rgb="FF000000"/>
            </x14:dataBar>
          </x14:cfRule>
          <xm:sqref>H1358 H1327 H1369 H1387:H1388 H1399 H1402 H1434 H1464 H1690 H1704</xm:sqref>
        </x14:conditionalFormatting>
        <x14:conditionalFormatting xmlns:xm="http://schemas.microsoft.com/office/excel/2006/main">
          <x14:cfRule type="dataBar" id="{AF63036F-E5AF-4AAF-962B-24BBE455D083}">
            <x14:dataBar minLength="0" maxLength="100" gradient="0">
              <x14:cfvo type="autoMin"/>
              <x14:cfvo type="autoMax"/>
              <x14:negativeFillColor rgb="FFFF0000"/>
              <x14:axisColor rgb="FF000000"/>
            </x14:dataBar>
          </x14:cfRule>
          <x14:cfRule type="dataBar" id="{0AA6D463-9910-4BD4-8C6F-B30232711E4F}">
            <x14:dataBar minLength="0" maxLength="100" gradient="0">
              <x14:cfvo type="autoMin"/>
              <x14:cfvo type="autoMax"/>
              <x14:negativeFillColor rgb="FFFF0000"/>
              <x14:axisColor rgb="FF000000"/>
            </x14:dataBar>
          </x14:cfRule>
          <x14:cfRule type="dataBar" id="{7BA22249-117C-4D55-82B3-AE95C7FC22AB}">
            <x14:dataBar minLength="0" maxLength="100" gradient="0">
              <x14:cfvo type="autoMin"/>
              <x14:cfvo type="autoMax"/>
              <x14:negativeFillColor rgb="FFFF0000"/>
              <x14:axisColor rgb="FF000000"/>
            </x14:dataBar>
          </x14:cfRule>
          <x14:cfRule type="dataBar" id="{00E7AB68-A778-4A02-BB87-E571B9B203C1}">
            <x14:dataBar minLength="0" maxLength="100" gradient="0">
              <x14:cfvo type="autoMin"/>
              <x14:cfvo type="autoMax"/>
              <x14:negativeFillColor rgb="FFFF0000"/>
              <x14:axisColor rgb="FF000000"/>
            </x14:dataBar>
          </x14:cfRule>
          <xm:sqref>H1736</xm:sqref>
        </x14:conditionalFormatting>
        <x14:conditionalFormatting xmlns:xm="http://schemas.microsoft.com/office/excel/2006/main">
          <x14:cfRule type="dataBar" id="{349EACCE-F083-42CF-B6DA-81E9416E7678}">
            <x14:dataBar minLength="0" maxLength="100" gradient="0">
              <x14:cfvo type="autoMin"/>
              <x14:cfvo type="autoMax"/>
              <x14:negativeFillColor rgb="FFFF0000"/>
              <x14:axisColor rgb="FF000000"/>
            </x14:dataBar>
          </x14:cfRule>
          <x14:cfRule type="dataBar" id="{75ADE5C9-FFC5-4BA6-8F23-0D62191F6C0A}">
            <x14:dataBar minLength="0" maxLength="100" gradient="0">
              <x14:cfvo type="autoMin"/>
              <x14:cfvo type="autoMax"/>
              <x14:negativeFillColor rgb="FFFF0000"/>
              <x14:axisColor rgb="FF000000"/>
            </x14:dataBar>
          </x14:cfRule>
          <x14:cfRule type="dataBar" id="{FD30C37B-BC9C-48AD-BC9A-DB098C84975F}">
            <x14:dataBar minLength="0" maxLength="100" gradient="0">
              <x14:cfvo type="autoMin"/>
              <x14:cfvo type="autoMax"/>
              <x14:negativeFillColor rgb="FFFF0000"/>
              <x14:axisColor rgb="FF000000"/>
            </x14:dataBar>
          </x14:cfRule>
          <x14:cfRule type="dataBar" id="{6196ACB4-4AB4-4FBB-A310-975ACD86EDAE}">
            <x14:dataBar minLength="0" maxLength="100" gradient="0">
              <x14:cfvo type="autoMin"/>
              <x14:cfvo type="autoMax"/>
              <x14:negativeFillColor rgb="FFFF0000"/>
              <x14:axisColor rgb="FF000000"/>
            </x14:dataBar>
          </x14:cfRule>
          <xm:sqref>H1824</xm:sqref>
        </x14:conditionalFormatting>
        <x14:conditionalFormatting xmlns:xm="http://schemas.microsoft.com/office/excel/2006/main">
          <x14:cfRule type="dataBar" id="{7C362BAE-19CC-46D1-A625-C16F31182EFE}">
            <x14:dataBar minLength="0" maxLength="100" gradient="0">
              <x14:cfvo type="autoMin"/>
              <x14:cfvo type="autoMax"/>
              <x14:negativeFillColor rgb="FFFF0000"/>
              <x14:axisColor rgb="FF000000"/>
            </x14:dataBar>
          </x14:cfRule>
          <x14:cfRule type="dataBar" id="{C2DE3077-E947-4571-AE87-02DD9AB2351A}">
            <x14:dataBar minLength="0" maxLength="100" gradient="0">
              <x14:cfvo type="autoMin"/>
              <x14:cfvo type="autoMax"/>
              <x14:negativeFillColor rgb="FFFF0000"/>
              <x14:axisColor rgb="FF000000"/>
            </x14:dataBar>
          </x14:cfRule>
          <x14:cfRule type="dataBar" id="{93F73976-D92A-4F87-AC5B-E7AF31FCFD51}">
            <x14:dataBar minLength="0" maxLength="100" gradient="0">
              <x14:cfvo type="autoMin"/>
              <x14:cfvo type="autoMax"/>
              <x14:negativeFillColor rgb="FFFF0000"/>
              <x14:axisColor rgb="FF000000"/>
            </x14:dataBar>
          </x14:cfRule>
          <x14:cfRule type="dataBar" id="{7A40CBA9-A6F3-459C-AD0F-5ADD519B5783}">
            <x14:dataBar minLength="0" maxLength="100" gradient="0">
              <x14:cfvo type="autoMin"/>
              <x14:cfvo type="autoMax"/>
              <x14:negativeFillColor rgb="FFFF0000"/>
              <x14:axisColor rgb="FF000000"/>
            </x14:dataBar>
          </x14:cfRule>
          <xm:sqref>H1832</xm:sqref>
        </x14:conditionalFormatting>
        <x14:conditionalFormatting xmlns:xm="http://schemas.microsoft.com/office/excel/2006/main">
          <x14:cfRule type="dataBar" id="{C094DE66-10DC-4D82-B6CA-BEEF319226D6}">
            <x14:dataBar minLength="0" maxLength="100" gradient="0">
              <x14:cfvo type="autoMin"/>
              <x14:cfvo type="autoMax"/>
              <x14:negativeFillColor rgb="FFFF0000"/>
              <x14:axisColor rgb="FF000000"/>
            </x14:dataBar>
          </x14:cfRule>
          <x14:cfRule type="dataBar" id="{5607DB74-04FC-469B-B857-1E2D71735E3B}">
            <x14:dataBar minLength="0" maxLength="100" gradient="0">
              <x14:cfvo type="autoMin"/>
              <x14:cfvo type="autoMax"/>
              <x14:negativeFillColor rgb="FFFF0000"/>
              <x14:axisColor rgb="FF000000"/>
            </x14:dataBar>
          </x14:cfRule>
          <x14:cfRule type="dataBar" id="{204764D4-DC42-42F9-9539-94FED7B85C11}">
            <x14:dataBar minLength="0" maxLength="100" gradient="0">
              <x14:cfvo type="autoMin"/>
              <x14:cfvo type="autoMax"/>
              <x14:negativeFillColor rgb="FFFF0000"/>
              <x14:axisColor rgb="FF000000"/>
            </x14:dataBar>
          </x14:cfRule>
          <x14:cfRule type="dataBar" id="{B626B443-0E3B-4FCC-91F5-3F03FC3C170D}">
            <x14:dataBar minLength="0" maxLength="100" gradient="0">
              <x14:cfvo type="autoMin"/>
              <x14:cfvo type="autoMax"/>
              <x14:negativeFillColor rgb="FFFF0000"/>
              <x14:axisColor rgb="FF000000"/>
            </x14:dataBar>
          </x14:cfRule>
          <xm:sqref>H1871:H1872 H1879 H1882 H1886</xm:sqref>
        </x14:conditionalFormatting>
        <x14:conditionalFormatting xmlns:xm="http://schemas.microsoft.com/office/excel/2006/main">
          <x14:cfRule type="dataBar" id="{812EAEF6-DE56-4D63-9F15-A16AB72E7A66}">
            <x14:dataBar minLength="0" maxLength="100" gradient="0">
              <x14:cfvo type="autoMin"/>
              <x14:cfvo type="autoMax"/>
              <x14:negativeFillColor rgb="FFFF0000"/>
              <x14:axisColor rgb="FF000000"/>
            </x14:dataBar>
          </x14:cfRule>
          <x14:cfRule type="dataBar" id="{A7180274-7D99-4260-A276-955BE5AD6A93}">
            <x14:dataBar minLength="0" maxLength="100" gradient="0">
              <x14:cfvo type="autoMin"/>
              <x14:cfvo type="autoMax"/>
              <x14:negativeFillColor rgb="FFFF0000"/>
              <x14:axisColor rgb="FF000000"/>
            </x14:dataBar>
          </x14:cfRule>
          <x14:cfRule type="dataBar" id="{0D639996-4432-41A8-8843-8A77C5E3D573}">
            <x14:dataBar minLength="0" maxLength="100" gradient="0">
              <x14:cfvo type="autoMin"/>
              <x14:cfvo type="autoMax"/>
              <x14:negativeFillColor rgb="FFFF0000"/>
              <x14:axisColor rgb="FF000000"/>
            </x14:dataBar>
          </x14:cfRule>
          <x14:cfRule type="dataBar" id="{FC6E1CCE-C3C0-4A33-B4FE-E095106297EC}">
            <x14:dataBar minLength="0" maxLength="100" gradient="0">
              <x14:cfvo type="autoMin"/>
              <x14:cfvo type="autoMax"/>
              <x14:negativeFillColor rgb="FFFF0000"/>
              <x14:axisColor rgb="FF000000"/>
            </x14:dataBar>
          </x14:cfRule>
          <xm:sqref>H1899 H1893 H1905</xm:sqref>
        </x14:conditionalFormatting>
        <x14:conditionalFormatting xmlns:xm="http://schemas.microsoft.com/office/excel/2006/main">
          <x14:cfRule type="dataBar" id="{548B273B-D66E-45E8-BB4F-085FB4C09B16}">
            <x14:dataBar minLength="0" maxLength="100" gradient="0">
              <x14:cfvo type="autoMin"/>
              <x14:cfvo type="autoMax"/>
              <x14:negativeFillColor rgb="FFFF0000"/>
              <x14:axisColor rgb="FF000000"/>
            </x14:dataBar>
          </x14:cfRule>
          <x14:cfRule type="dataBar" id="{D11860C6-BC5A-417D-89D6-014005CC5862}">
            <x14:dataBar minLength="0" maxLength="100" gradient="0">
              <x14:cfvo type="autoMin"/>
              <x14:cfvo type="autoMax"/>
              <x14:negativeFillColor rgb="FFFF0000"/>
              <x14:axisColor rgb="FF000000"/>
            </x14:dataBar>
          </x14:cfRule>
          <x14:cfRule type="dataBar" id="{21FA2F16-C892-48D1-9E1D-A55F616E17AD}">
            <x14:dataBar minLength="0" maxLength="100" gradient="0">
              <x14:cfvo type="autoMin"/>
              <x14:cfvo type="autoMax"/>
              <x14:negativeFillColor rgb="FFFF0000"/>
              <x14:axisColor rgb="FF000000"/>
            </x14:dataBar>
          </x14:cfRule>
          <x14:cfRule type="dataBar" id="{2AB51E0C-93A6-4F8D-B29D-73F4D296314C}">
            <x14:dataBar minLength="0" maxLength="100" gradient="0">
              <x14:cfvo type="autoMin"/>
              <x14:cfvo type="autoMax"/>
              <x14:negativeFillColor rgb="FFFF0000"/>
              <x14:axisColor rgb="FF000000"/>
            </x14:dataBar>
          </x14:cfRule>
          <xm:sqref>H1911</xm:sqref>
        </x14:conditionalFormatting>
        <x14:conditionalFormatting xmlns:xm="http://schemas.microsoft.com/office/excel/2006/main">
          <x14:cfRule type="dataBar" id="{B3B0CC82-5D6B-4644-8B3C-9853CA148C79}">
            <x14:dataBar minLength="0" maxLength="100" gradient="0">
              <x14:cfvo type="autoMin"/>
              <x14:cfvo type="autoMax"/>
              <x14:negativeFillColor rgb="FFFF0000"/>
              <x14:axisColor rgb="FF000000"/>
            </x14:dataBar>
          </x14:cfRule>
          <x14:cfRule type="dataBar" id="{51EF1E64-E7AA-4DB0-AFF1-1FCAF15AD193}">
            <x14:dataBar minLength="0" maxLength="100" gradient="0">
              <x14:cfvo type="autoMin"/>
              <x14:cfvo type="autoMax"/>
              <x14:negativeFillColor rgb="FFFF0000"/>
              <x14:axisColor rgb="FF000000"/>
            </x14:dataBar>
          </x14:cfRule>
          <x14:cfRule type="dataBar" id="{D3B54701-BA7B-4F3F-ADF4-0C005ADC6EF4}">
            <x14:dataBar minLength="0" maxLength="100" gradient="0">
              <x14:cfvo type="autoMin"/>
              <x14:cfvo type="autoMax"/>
              <x14:negativeFillColor rgb="FFFF0000"/>
              <x14:axisColor rgb="FF000000"/>
            </x14:dataBar>
          </x14:cfRule>
          <x14:cfRule type="dataBar" id="{130591BA-DBB1-4F57-86B2-C04493234D16}">
            <x14:dataBar minLength="0" maxLength="100" gradient="0">
              <x14:cfvo type="autoMin"/>
              <x14:cfvo type="autoMax"/>
              <x14:negativeFillColor rgb="FFFF0000"/>
              <x14:axisColor rgb="FF000000"/>
            </x14:dataBar>
          </x14:cfRule>
          <xm:sqref>H1931 H1924 H1944:H1945 H1958 H1967 H1975 H1980 H1984</xm:sqref>
        </x14:conditionalFormatting>
        <x14:conditionalFormatting xmlns:xm="http://schemas.microsoft.com/office/excel/2006/main">
          <x14:cfRule type="dataBar" id="{E0525F7F-B31F-4863-A738-70CEA1E43569}">
            <x14:dataBar minLength="0" maxLength="100" gradient="0">
              <x14:cfvo type="autoMin"/>
              <x14:cfvo type="autoMax"/>
              <x14:negativeFillColor rgb="FFFF0000"/>
              <x14:axisColor rgb="FF000000"/>
            </x14:dataBar>
          </x14:cfRule>
          <x14:cfRule type="dataBar" id="{C05F0DCD-EE54-425E-AB42-3BB13216917E}">
            <x14:dataBar minLength="0" maxLength="100" gradient="0">
              <x14:cfvo type="autoMin"/>
              <x14:cfvo type="autoMax"/>
              <x14:negativeFillColor rgb="FFFF0000"/>
              <x14:axisColor rgb="FF000000"/>
            </x14:dataBar>
          </x14:cfRule>
          <x14:cfRule type="dataBar" id="{C8F4E963-AEC9-43B9-9C20-DC22B2A7EED1}">
            <x14:dataBar minLength="0" maxLength="100" gradient="0">
              <x14:cfvo type="autoMin"/>
              <x14:cfvo type="autoMax"/>
              <x14:negativeFillColor rgb="FFFF0000"/>
              <x14:axisColor rgb="FF000000"/>
            </x14:dataBar>
          </x14:cfRule>
          <x14:cfRule type="dataBar" id="{06D92D74-F601-42CA-A264-5289B29516C8}">
            <x14:dataBar minLength="0" maxLength="100" gradient="0">
              <x14:cfvo type="autoMin"/>
              <x14:cfvo type="autoMax"/>
              <x14:negativeFillColor rgb="FFFF0000"/>
              <x14:axisColor rgb="FF000000"/>
            </x14:dataBar>
          </x14:cfRule>
          <xm:sqref>H2003</xm:sqref>
        </x14:conditionalFormatting>
        <x14:conditionalFormatting xmlns:xm="http://schemas.microsoft.com/office/excel/2006/main">
          <x14:cfRule type="dataBar" id="{0E85A0A4-AFA4-45EF-B6F3-076B45ED1395}">
            <x14:dataBar minLength="0" maxLength="100" gradient="0">
              <x14:cfvo type="autoMin"/>
              <x14:cfvo type="autoMax"/>
              <x14:negativeFillColor rgb="FFFF0000"/>
              <x14:axisColor rgb="FF000000"/>
            </x14:dataBar>
          </x14:cfRule>
          <x14:cfRule type="dataBar" id="{6D7756BB-A85E-4F9E-9A14-7D38043FE55D}">
            <x14:dataBar minLength="0" maxLength="100" gradient="0">
              <x14:cfvo type="autoMin"/>
              <x14:cfvo type="autoMax"/>
              <x14:negativeFillColor rgb="FFFF0000"/>
              <x14:axisColor rgb="FF000000"/>
            </x14:dataBar>
          </x14:cfRule>
          <x14:cfRule type="dataBar" id="{ED2E580F-2B5D-4B97-A6CE-77FDA7C5A4BC}">
            <x14:dataBar minLength="0" maxLength="100" gradient="0">
              <x14:cfvo type="autoMin"/>
              <x14:cfvo type="autoMax"/>
              <x14:negativeFillColor rgb="FFFF0000"/>
              <x14:axisColor rgb="FF000000"/>
            </x14:dataBar>
          </x14:cfRule>
          <x14:cfRule type="dataBar" id="{E58CBEE4-9A85-435F-B38D-36BC38AF0339}">
            <x14:dataBar minLength="0" maxLength="100" gradient="0">
              <x14:cfvo type="autoMin"/>
              <x14:cfvo type="autoMax"/>
              <x14:negativeFillColor rgb="FFFF0000"/>
              <x14:axisColor rgb="FF000000"/>
            </x14:dataBar>
          </x14:cfRule>
          <xm:sqref>H2053 H2038 H2065 H2070:H2071 H2080</xm:sqref>
        </x14:conditionalFormatting>
        <x14:conditionalFormatting xmlns:xm="http://schemas.microsoft.com/office/excel/2006/main">
          <x14:cfRule type="dataBar" id="{24C66199-3582-48AB-A874-12B6AC9AC4B7}">
            <x14:dataBar minLength="0" maxLength="100" gradient="0">
              <x14:cfvo type="autoMin"/>
              <x14:cfvo type="autoMax"/>
              <x14:negativeFillColor rgb="FFFF0000"/>
              <x14:axisColor rgb="FF000000"/>
            </x14:dataBar>
          </x14:cfRule>
          <x14:cfRule type="dataBar" id="{6408A8CF-5519-4967-8EF0-303A820DECCA}">
            <x14:dataBar minLength="0" maxLength="100" gradient="0">
              <x14:cfvo type="autoMin"/>
              <x14:cfvo type="autoMax"/>
              <x14:negativeFillColor rgb="FFFF0000"/>
              <x14:axisColor rgb="FF000000"/>
            </x14:dataBar>
          </x14:cfRule>
          <x14:cfRule type="dataBar" id="{9A5E1DE3-9E1B-4FA5-BAB7-3D33C5D63AF1}">
            <x14:dataBar minLength="0" maxLength="100" gradient="0">
              <x14:cfvo type="autoMin"/>
              <x14:cfvo type="autoMax"/>
              <x14:negativeFillColor rgb="FFFF0000"/>
              <x14:axisColor rgb="FF000000"/>
            </x14:dataBar>
          </x14:cfRule>
          <x14:cfRule type="dataBar" id="{C905BEBF-05BD-4A5C-8C08-82C9E16C6442}">
            <x14:dataBar minLength="0" maxLength="100" gradient="0">
              <x14:cfvo type="autoMin"/>
              <x14:cfvo type="autoMax"/>
              <x14:negativeFillColor rgb="FFFF0000"/>
              <x14:axisColor rgb="FF000000"/>
            </x14:dataBar>
          </x14:cfRule>
          <xm:sqref>H2123 H2094 H2145</xm:sqref>
        </x14:conditionalFormatting>
        <x14:conditionalFormatting xmlns:xm="http://schemas.microsoft.com/office/excel/2006/main">
          <x14:cfRule type="dataBar" id="{A3A26999-DA17-4DA3-843F-026DF2989413}">
            <x14:dataBar minLength="0" maxLength="100" gradient="0">
              <x14:cfvo type="autoMin"/>
              <x14:cfvo type="autoMax"/>
              <x14:negativeFillColor rgb="FFFF0000"/>
              <x14:axisColor rgb="FF000000"/>
            </x14:dataBar>
          </x14:cfRule>
          <x14:cfRule type="dataBar" id="{E486E120-B3C1-49D3-9D4F-7538D8CD27EC}">
            <x14:dataBar minLength="0" maxLength="100" gradient="0">
              <x14:cfvo type="autoMin"/>
              <x14:cfvo type="autoMax"/>
              <x14:negativeFillColor rgb="FFFF0000"/>
              <x14:axisColor rgb="FF000000"/>
            </x14:dataBar>
          </x14:cfRule>
          <x14:cfRule type="dataBar" id="{78B55350-1E1F-47CE-B5C1-2A2DBD91ACBE}">
            <x14:dataBar minLength="0" maxLength="100" gradient="0">
              <x14:cfvo type="autoMin"/>
              <x14:cfvo type="autoMax"/>
              <x14:negativeFillColor rgb="FFFF0000"/>
              <x14:axisColor rgb="FF000000"/>
            </x14:dataBar>
          </x14:cfRule>
          <x14:cfRule type="dataBar" id="{92DEF2C4-430B-4749-875F-61E211ED9FDE}">
            <x14:dataBar minLength="0" maxLength="100" gradient="0">
              <x14:cfvo type="autoMin"/>
              <x14:cfvo type="autoMax"/>
              <x14:negativeFillColor rgb="FFFF0000"/>
              <x14:axisColor rgb="FF000000"/>
            </x14:dataBar>
          </x14:cfRule>
          <xm:sqref>H2162</xm:sqref>
        </x14:conditionalFormatting>
        <x14:conditionalFormatting xmlns:xm="http://schemas.microsoft.com/office/excel/2006/main">
          <x14:cfRule type="dataBar" id="{A39325C1-D5BA-4EF1-A4B6-CE30C4C046AF}">
            <x14:dataBar minLength="0" maxLength="100" gradient="0">
              <x14:cfvo type="autoMin"/>
              <x14:cfvo type="autoMax"/>
              <x14:negativeFillColor rgb="FFFF0000"/>
              <x14:axisColor rgb="FF000000"/>
            </x14:dataBar>
          </x14:cfRule>
          <x14:cfRule type="dataBar" id="{A3DD759A-F871-4DE3-BF93-33D1336105D6}">
            <x14:dataBar minLength="0" maxLength="100" gradient="0">
              <x14:cfvo type="autoMin"/>
              <x14:cfvo type="autoMax"/>
              <x14:negativeFillColor rgb="FFFF0000"/>
              <x14:axisColor rgb="FF000000"/>
            </x14:dataBar>
          </x14:cfRule>
          <x14:cfRule type="dataBar" id="{F34AE0F5-3133-45E2-8953-7994881BAC6D}">
            <x14:dataBar minLength="0" maxLength="100" gradient="0">
              <x14:cfvo type="autoMin"/>
              <x14:cfvo type="autoMax"/>
              <x14:negativeFillColor rgb="FFFF0000"/>
              <x14:axisColor rgb="FF000000"/>
            </x14:dataBar>
          </x14:cfRule>
          <x14:cfRule type="dataBar" id="{F33845ED-15F4-4DCA-9D6A-9C66D1250044}">
            <x14:dataBar minLength="0" maxLength="100" gradient="0">
              <x14:cfvo type="autoMin"/>
              <x14:cfvo type="autoMax"/>
              <x14:negativeFillColor rgb="FFFF0000"/>
              <x14:axisColor rgb="FF000000"/>
            </x14:dataBar>
          </x14:cfRule>
          <xm:sqref>H2177</xm:sqref>
        </x14:conditionalFormatting>
        <x14:conditionalFormatting xmlns:xm="http://schemas.microsoft.com/office/excel/2006/main">
          <x14:cfRule type="dataBar" id="{2CFBFA7E-D531-4EF9-A4F0-63861663E23A}">
            <x14:dataBar minLength="0" maxLength="100" gradient="0">
              <x14:cfvo type="autoMin"/>
              <x14:cfvo type="autoMax"/>
              <x14:negativeFillColor rgb="FFFF0000"/>
              <x14:axisColor rgb="FF000000"/>
            </x14:dataBar>
          </x14:cfRule>
          <x14:cfRule type="dataBar" id="{1EDFF111-C84E-4F1A-9440-10CDE96A271E}">
            <x14:dataBar minLength="0" maxLength="100" gradient="0">
              <x14:cfvo type="autoMin"/>
              <x14:cfvo type="autoMax"/>
              <x14:negativeFillColor rgb="FFFF0000"/>
              <x14:axisColor rgb="FF000000"/>
            </x14:dataBar>
          </x14:cfRule>
          <x14:cfRule type="dataBar" id="{41FC15D8-AC31-4590-8778-7F6B9802FB1B}">
            <x14:dataBar minLength="0" maxLength="100" gradient="0">
              <x14:cfvo type="autoMin"/>
              <x14:cfvo type="autoMax"/>
              <x14:negativeFillColor rgb="FFFF0000"/>
              <x14:axisColor rgb="FF000000"/>
            </x14:dataBar>
          </x14:cfRule>
          <x14:cfRule type="dataBar" id="{931E949B-E912-4BDB-962F-752CEA22CF9C}">
            <x14:dataBar minLength="0" maxLength="100" gradient="0">
              <x14:cfvo type="autoMin"/>
              <x14:cfvo type="autoMax"/>
              <x14:negativeFillColor rgb="FFFF0000"/>
              <x14:axisColor rgb="FF000000"/>
            </x14:dataBar>
          </x14:cfRule>
          <xm:sqref>H2206</xm:sqref>
        </x14:conditionalFormatting>
        <x14:conditionalFormatting xmlns:xm="http://schemas.microsoft.com/office/excel/2006/main">
          <x14:cfRule type="dataBar" id="{9FA64CDC-8DDC-44A9-AB99-7A63B9B224F5}">
            <x14:dataBar minLength="0" maxLength="100" gradient="0">
              <x14:cfvo type="autoMin"/>
              <x14:cfvo type="autoMax"/>
              <x14:negativeFillColor rgb="FFFF0000"/>
              <x14:axisColor rgb="FF000000"/>
            </x14:dataBar>
          </x14:cfRule>
          <x14:cfRule type="dataBar" id="{AC4605CA-6E9C-4123-AEA0-B2D31D3C0895}">
            <x14:dataBar minLength="0" maxLength="100" gradient="0">
              <x14:cfvo type="autoMin"/>
              <x14:cfvo type="autoMax"/>
              <x14:negativeFillColor rgb="FFFF0000"/>
              <x14:axisColor rgb="FF000000"/>
            </x14:dataBar>
          </x14:cfRule>
          <x14:cfRule type="dataBar" id="{6A7F30D7-53A2-469C-86C0-287375A7E4F4}">
            <x14:dataBar minLength="0" maxLength="100" gradient="0">
              <x14:cfvo type="autoMin"/>
              <x14:cfvo type="autoMax"/>
              <x14:negativeFillColor rgb="FFFF0000"/>
              <x14:axisColor rgb="FF000000"/>
            </x14:dataBar>
          </x14:cfRule>
          <x14:cfRule type="dataBar" id="{77F71220-7C12-4725-A8F6-47D8078EB24B}">
            <x14:dataBar minLength="0" maxLength="100" gradient="0">
              <x14:cfvo type="autoMin"/>
              <x14:cfvo type="autoMax"/>
              <x14:negativeFillColor rgb="FFFF0000"/>
              <x14:axisColor rgb="FF000000"/>
            </x14:dataBar>
          </x14:cfRule>
          <xm:sqref>H2228</xm:sqref>
        </x14:conditionalFormatting>
        <x14:conditionalFormatting xmlns:xm="http://schemas.microsoft.com/office/excel/2006/main">
          <x14:cfRule type="dataBar" id="{2B9F4D17-98C5-4E2B-892E-C0614EEA097D}">
            <x14:dataBar minLength="0" maxLength="100" gradient="0">
              <x14:cfvo type="autoMin"/>
              <x14:cfvo type="autoMax"/>
              <x14:negativeFillColor rgb="FFFF0000"/>
              <x14:axisColor rgb="FF000000"/>
            </x14:dataBar>
          </x14:cfRule>
          <x14:cfRule type="dataBar" id="{CA1AA8B4-4D02-4239-846A-4B5926A11FBC}">
            <x14:dataBar minLength="0" maxLength="100" gradient="0">
              <x14:cfvo type="autoMin"/>
              <x14:cfvo type="autoMax"/>
              <x14:negativeFillColor rgb="FFFF0000"/>
              <x14:axisColor rgb="FF000000"/>
            </x14:dataBar>
          </x14:cfRule>
          <x14:cfRule type="dataBar" id="{4E23F321-C719-45A4-AE7E-AFC6770948DF}">
            <x14:dataBar minLength="0" maxLength="100" gradient="0">
              <x14:cfvo type="autoMin"/>
              <x14:cfvo type="autoMax"/>
              <x14:negativeFillColor rgb="FFFF0000"/>
              <x14:axisColor rgb="FF000000"/>
            </x14:dataBar>
          </x14:cfRule>
          <x14:cfRule type="dataBar" id="{0C486926-87E9-4F7D-AFEE-776FBAE9A1F4}">
            <x14:dataBar minLength="0" maxLength="100" gradient="0">
              <x14:cfvo type="autoMin"/>
              <x14:cfvo type="autoMax"/>
              <x14:negativeFillColor rgb="FFFF0000"/>
              <x14:axisColor rgb="FF000000"/>
            </x14:dataBar>
          </x14:cfRule>
          <xm:sqref>H2232</xm:sqref>
        </x14:conditionalFormatting>
        <x14:conditionalFormatting xmlns:xm="http://schemas.microsoft.com/office/excel/2006/main">
          <x14:cfRule type="dataBar" id="{B31F5390-1639-4E44-88FA-C5652A9C54D5}">
            <x14:dataBar minLength="0" maxLength="100" gradient="0">
              <x14:cfvo type="autoMin"/>
              <x14:cfvo type="autoMax"/>
              <x14:negativeFillColor rgb="FFFF0000"/>
              <x14:axisColor rgb="FF000000"/>
            </x14:dataBar>
          </x14:cfRule>
          <x14:cfRule type="dataBar" id="{DE802B38-244E-41BF-8664-9446AAE30A53}">
            <x14:dataBar minLength="0" maxLength="100" gradient="0">
              <x14:cfvo type="autoMin"/>
              <x14:cfvo type="autoMax"/>
              <x14:negativeFillColor rgb="FFFF0000"/>
              <x14:axisColor rgb="FF000000"/>
            </x14:dataBar>
          </x14:cfRule>
          <x14:cfRule type="dataBar" id="{F730DAAA-B653-413B-AD8D-1D0B4CC247BA}">
            <x14:dataBar minLength="0" maxLength="100" gradient="0">
              <x14:cfvo type="autoMin"/>
              <x14:cfvo type="autoMax"/>
              <x14:negativeFillColor rgb="FFFF0000"/>
              <x14:axisColor rgb="FF000000"/>
            </x14:dataBar>
          </x14:cfRule>
          <x14:cfRule type="dataBar" id="{2374681B-89F5-4EBA-8AB7-6EF77149AFB8}">
            <x14:dataBar minLength="0" maxLength="100" gradient="0">
              <x14:cfvo type="autoMin"/>
              <x14:cfvo type="autoMax"/>
              <x14:negativeFillColor rgb="FFFF0000"/>
              <x14:axisColor rgb="FF000000"/>
            </x14:dataBar>
          </x14:cfRule>
          <xm:sqref>H2247</xm:sqref>
        </x14:conditionalFormatting>
        <x14:conditionalFormatting xmlns:xm="http://schemas.microsoft.com/office/excel/2006/main">
          <x14:cfRule type="dataBar" id="{CC20CE05-4A18-4D86-AF88-689F47D24EA1}">
            <x14:dataBar minLength="0" maxLength="100" gradient="0">
              <x14:cfvo type="autoMin"/>
              <x14:cfvo type="autoMax"/>
              <x14:negativeFillColor rgb="FFFF0000"/>
              <x14:axisColor rgb="FF000000"/>
            </x14:dataBar>
          </x14:cfRule>
          <x14:cfRule type="dataBar" id="{26B5EDA9-A426-4454-8550-5CB539252939}">
            <x14:dataBar minLength="0" maxLength="100" gradient="0">
              <x14:cfvo type="autoMin"/>
              <x14:cfvo type="autoMax"/>
              <x14:negativeFillColor rgb="FFFF0000"/>
              <x14:axisColor rgb="FF000000"/>
            </x14:dataBar>
          </x14:cfRule>
          <x14:cfRule type="dataBar" id="{FFBFA1EB-DECA-46E4-BA77-62D370532126}">
            <x14:dataBar minLength="0" maxLength="100" gradient="0">
              <x14:cfvo type="autoMin"/>
              <x14:cfvo type="autoMax"/>
              <x14:negativeFillColor rgb="FFFF0000"/>
              <x14:axisColor rgb="FF000000"/>
            </x14:dataBar>
          </x14:cfRule>
          <x14:cfRule type="dataBar" id="{70DFBDFA-15F8-407A-B2AD-443FE79551E2}">
            <x14:dataBar minLength="0" maxLength="100" gradient="0">
              <x14:cfvo type="autoMin"/>
              <x14:cfvo type="autoMax"/>
              <x14:negativeFillColor rgb="FFFF0000"/>
              <x14:axisColor rgb="FF000000"/>
            </x14:dataBar>
          </x14:cfRule>
          <xm:sqref>H2279 H2275</xm:sqref>
        </x14:conditionalFormatting>
        <x14:conditionalFormatting xmlns:xm="http://schemas.microsoft.com/office/excel/2006/main">
          <x14:cfRule type="dataBar" id="{BE835551-C346-4C32-A643-40F6A8C9B89E}">
            <x14:dataBar minLength="0" maxLength="100" gradient="0">
              <x14:cfvo type="autoMin"/>
              <x14:cfvo type="autoMax"/>
              <x14:negativeFillColor rgb="FFFF0000"/>
              <x14:axisColor rgb="FF000000"/>
            </x14:dataBar>
          </x14:cfRule>
          <x14:cfRule type="dataBar" id="{70FE36B3-D4A5-44D1-941B-4F87267FB63A}">
            <x14:dataBar minLength="0" maxLength="100" gradient="0">
              <x14:cfvo type="autoMin"/>
              <x14:cfvo type="autoMax"/>
              <x14:negativeFillColor rgb="FFFF0000"/>
              <x14:axisColor rgb="FF000000"/>
            </x14:dataBar>
          </x14:cfRule>
          <x14:cfRule type="dataBar" id="{6AE06AC1-814B-4C85-B7EA-7439407EF3CE}">
            <x14:dataBar minLength="0" maxLength="100" gradient="0">
              <x14:cfvo type="autoMin"/>
              <x14:cfvo type="autoMax"/>
              <x14:negativeFillColor rgb="FFFF0000"/>
              <x14:axisColor rgb="FF000000"/>
            </x14:dataBar>
          </x14:cfRule>
          <x14:cfRule type="dataBar" id="{C5136B69-9CBB-4733-AAE4-99662D82EE73}">
            <x14:dataBar minLength="0" maxLength="100" gradient="0">
              <x14:cfvo type="autoMin"/>
              <x14:cfvo type="autoMax"/>
              <x14:negativeFillColor rgb="FFFF0000"/>
              <x14:axisColor rgb="FF000000"/>
            </x14:dataBar>
          </x14:cfRule>
          <xm:sqref>H2297 H2301</xm:sqref>
        </x14:conditionalFormatting>
        <x14:conditionalFormatting xmlns:xm="http://schemas.microsoft.com/office/excel/2006/main">
          <x14:cfRule type="dataBar" id="{98126040-C194-422F-8729-2198D171B7D9}">
            <x14:dataBar minLength="0" maxLength="100" gradient="0">
              <x14:cfvo type="autoMin"/>
              <x14:cfvo type="autoMax"/>
              <x14:negativeFillColor rgb="FFFF0000"/>
              <x14:axisColor rgb="FF000000"/>
            </x14:dataBar>
          </x14:cfRule>
          <x14:cfRule type="dataBar" id="{C3A33BBE-339D-4E12-9FD2-6E522004AC3E}">
            <x14:dataBar minLength="0" maxLength="100" gradient="0">
              <x14:cfvo type="autoMin"/>
              <x14:cfvo type="autoMax"/>
              <x14:negativeFillColor rgb="FFFF0000"/>
              <x14:axisColor rgb="FF000000"/>
            </x14:dataBar>
          </x14:cfRule>
          <x14:cfRule type="dataBar" id="{BA36C16F-6D21-4305-8D9A-E6C52090F9CC}">
            <x14:dataBar minLength="0" maxLength="100" gradient="0">
              <x14:cfvo type="autoMin"/>
              <x14:cfvo type="autoMax"/>
              <x14:negativeFillColor rgb="FFFF0000"/>
              <x14:axisColor rgb="FF000000"/>
            </x14:dataBar>
          </x14:cfRule>
          <x14:cfRule type="dataBar" id="{4D26DC50-1A80-4129-89E3-191C0E61A568}">
            <x14:dataBar minLength="0" maxLength="100" gradient="0">
              <x14:cfvo type="autoMin"/>
              <x14:cfvo type="autoMax"/>
              <x14:negativeFillColor rgb="FFFF0000"/>
              <x14:axisColor rgb="FF000000"/>
            </x14:dataBar>
          </x14:cfRule>
          <xm:sqref>H2329 H2314</xm:sqref>
        </x14:conditionalFormatting>
        <x14:conditionalFormatting xmlns:xm="http://schemas.microsoft.com/office/excel/2006/main">
          <x14:cfRule type="dataBar" id="{57F33682-5DDC-4FAF-9786-60E09FFD7541}">
            <x14:dataBar minLength="0" maxLength="100" gradient="0">
              <x14:cfvo type="autoMin"/>
              <x14:cfvo type="autoMax"/>
              <x14:negativeFillColor rgb="FFFF0000"/>
              <x14:axisColor rgb="FF000000"/>
            </x14:dataBar>
          </x14:cfRule>
          <x14:cfRule type="dataBar" id="{868A4878-E549-48A9-ABFA-EEE2A5E970A8}">
            <x14:dataBar minLength="0" maxLength="100" gradient="0">
              <x14:cfvo type="autoMin"/>
              <x14:cfvo type="autoMax"/>
              <x14:negativeFillColor rgb="FFFF0000"/>
              <x14:axisColor rgb="FF000000"/>
            </x14:dataBar>
          </x14:cfRule>
          <x14:cfRule type="dataBar" id="{F1BC3823-1043-46EA-B500-6F017FEE4EF5}">
            <x14:dataBar minLength="0" maxLength="100" gradient="0">
              <x14:cfvo type="autoMin"/>
              <x14:cfvo type="autoMax"/>
              <x14:negativeFillColor rgb="FFFF0000"/>
              <x14:axisColor rgb="FF000000"/>
            </x14:dataBar>
          </x14:cfRule>
          <x14:cfRule type="dataBar" id="{5E3609D0-FEC5-43EC-9C45-2D40A8F4B6E0}">
            <x14:dataBar minLength="0" maxLength="100" gradient="0">
              <x14:cfvo type="autoMin"/>
              <x14:cfvo type="autoMax"/>
              <x14:negativeFillColor rgb="FFFF0000"/>
              <x14:axisColor rgb="FF000000"/>
            </x14:dataBar>
          </x14:cfRule>
          <xm:sqref>H2369</xm:sqref>
        </x14:conditionalFormatting>
        <x14:conditionalFormatting xmlns:xm="http://schemas.microsoft.com/office/excel/2006/main">
          <x14:cfRule type="dataBar" id="{C805D1D6-5F06-47C3-84A9-5508EFD853FF}">
            <x14:dataBar minLength="0" maxLength="100" gradient="0">
              <x14:cfvo type="autoMin"/>
              <x14:cfvo type="autoMax"/>
              <x14:negativeFillColor rgb="FFFF0000"/>
              <x14:axisColor rgb="FF000000"/>
            </x14:dataBar>
          </x14:cfRule>
          <x14:cfRule type="dataBar" id="{1F7625F9-9E52-47AB-97AE-66138BC0087D}">
            <x14:dataBar minLength="0" maxLength="100" gradient="0">
              <x14:cfvo type="autoMin"/>
              <x14:cfvo type="autoMax"/>
              <x14:negativeFillColor rgb="FFFF0000"/>
              <x14:axisColor rgb="FF000000"/>
            </x14:dataBar>
          </x14:cfRule>
          <x14:cfRule type="dataBar" id="{A0240215-63B6-4ED2-9251-A6846657A0F0}">
            <x14:dataBar minLength="0" maxLength="100" gradient="0">
              <x14:cfvo type="autoMin"/>
              <x14:cfvo type="autoMax"/>
              <x14:negativeFillColor rgb="FFFF0000"/>
              <x14:axisColor rgb="FF000000"/>
            </x14:dataBar>
          </x14:cfRule>
          <x14:cfRule type="dataBar" id="{550175AF-7B8E-4480-A410-6B525B385744}">
            <x14:dataBar minLength="0" maxLength="100" gradient="0">
              <x14:cfvo type="autoMin"/>
              <x14:cfvo type="autoMax"/>
              <x14:negativeFillColor rgb="FFFF0000"/>
              <x14:axisColor rgb="FF000000"/>
            </x14:dataBar>
          </x14:cfRule>
          <xm:sqref>H2388:H2389 H2378</xm:sqref>
        </x14:conditionalFormatting>
        <x14:conditionalFormatting xmlns:xm="http://schemas.microsoft.com/office/excel/2006/main">
          <x14:cfRule type="dataBar" id="{7593D0E5-5EBD-404B-A00F-6EF959BD3CBE}">
            <x14:dataBar minLength="0" maxLength="100" gradient="0">
              <x14:cfvo type="autoMin"/>
              <x14:cfvo type="autoMax"/>
              <x14:negativeFillColor rgb="FFFF0000"/>
              <x14:axisColor rgb="FF000000"/>
            </x14:dataBar>
          </x14:cfRule>
          <x14:cfRule type="dataBar" id="{D305B1BC-4FCB-4EB0-970C-EB652113DEBB}">
            <x14:dataBar minLength="0" maxLength="100" gradient="0">
              <x14:cfvo type="autoMin"/>
              <x14:cfvo type="autoMax"/>
              <x14:negativeFillColor rgb="FFFF0000"/>
              <x14:axisColor rgb="FF000000"/>
            </x14:dataBar>
          </x14:cfRule>
          <x14:cfRule type="dataBar" id="{02D507CE-3364-4A14-9B16-8C50BBD10EFB}">
            <x14:dataBar minLength="0" maxLength="100" gradient="0">
              <x14:cfvo type="autoMin"/>
              <x14:cfvo type="autoMax"/>
              <x14:negativeFillColor rgb="FFFF0000"/>
              <x14:axisColor rgb="FF000000"/>
            </x14:dataBar>
          </x14:cfRule>
          <x14:cfRule type="dataBar" id="{B86A61F8-A74B-433A-847B-0CDBCFC62ED2}">
            <x14:dataBar minLength="0" maxLength="100" gradient="0">
              <x14:cfvo type="autoMin"/>
              <x14:cfvo type="autoMax"/>
              <x14:negativeFillColor rgb="FFFF0000"/>
              <x14:axisColor rgb="FF000000"/>
            </x14:dataBar>
          </x14:cfRule>
          <xm:sqref>H2398</xm:sqref>
        </x14:conditionalFormatting>
        <x14:conditionalFormatting xmlns:xm="http://schemas.microsoft.com/office/excel/2006/main">
          <x14:cfRule type="dataBar" id="{89F83AC4-4148-4FE7-8A4A-DFBD95472F8A}">
            <x14:dataBar minLength="0" maxLength="100" gradient="0">
              <x14:cfvo type="autoMin"/>
              <x14:cfvo type="autoMax"/>
              <x14:negativeFillColor rgb="FFFF0000"/>
              <x14:axisColor rgb="FF000000"/>
            </x14:dataBar>
          </x14:cfRule>
          <x14:cfRule type="dataBar" id="{F7A656B1-F1AB-4CE0-8E82-2A4A7FDC5D1A}">
            <x14:dataBar minLength="0" maxLength="100" gradient="0">
              <x14:cfvo type="autoMin"/>
              <x14:cfvo type="autoMax"/>
              <x14:negativeFillColor rgb="FFFF0000"/>
              <x14:axisColor rgb="FF000000"/>
            </x14:dataBar>
          </x14:cfRule>
          <x14:cfRule type="dataBar" id="{9454E695-0C8C-4938-BFB6-618A492C437F}">
            <x14:dataBar minLength="0" maxLength="100" gradient="0">
              <x14:cfvo type="autoMin"/>
              <x14:cfvo type="autoMax"/>
              <x14:negativeFillColor rgb="FFFF0000"/>
              <x14:axisColor rgb="FF000000"/>
            </x14:dataBar>
          </x14:cfRule>
          <x14:cfRule type="dataBar" id="{42B227CE-C64B-4FB2-9F60-29565C8E0C83}">
            <x14:dataBar minLength="0" maxLength="100" gradient="0">
              <x14:cfvo type="autoMin"/>
              <x14:cfvo type="autoMax"/>
              <x14:negativeFillColor rgb="FFFF0000"/>
              <x14:axisColor rgb="FF000000"/>
            </x14:dataBar>
          </x14:cfRule>
          <xm:sqref>H2412 H2409 H2414</xm:sqref>
        </x14:conditionalFormatting>
        <x14:conditionalFormatting xmlns:xm="http://schemas.microsoft.com/office/excel/2006/main">
          <x14:cfRule type="dataBar" id="{674C343E-EE1C-441F-8323-0E761927D37A}">
            <x14:dataBar minLength="0" maxLength="100" gradient="0">
              <x14:cfvo type="autoMin"/>
              <x14:cfvo type="autoMax"/>
              <x14:negativeFillColor rgb="FFFF0000"/>
              <x14:axisColor rgb="FF000000"/>
            </x14:dataBar>
          </x14:cfRule>
          <x14:cfRule type="dataBar" id="{DA48D87E-AEA6-4844-97C5-216455F9FB45}">
            <x14:dataBar minLength="0" maxLength="100" gradient="0">
              <x14:cfvo type="autoMin"/>
              <x14:cfvo type="autoMax"/>
              <x14:negativeFillColor rgb="FFFF0000"/>
              <x14:axisColor rgb="FF000000"/>
            </x14:dataBar>
          </x14:cfRule>
          <x14:cfRule type="dataBar" id="{38260324-0237-4DC0-8072-20EDAC503EB1}">
            <x14:dataBar minLength="0" maxLength="100" gradient="0">
              <x14:cfvo type="autoMin"/>
              <x14:cfvo type="autoMax"/>
              <x14:negativeFillColor rgb="FFFF0000"/>
              <x14:axisColor rgb="FF000000"/>
            </x14:dataBar>
          </x14:cfRule>
          <x14:cfRule type="dataBar" id="{666B5EFB-A506-428D-AD6D-1D1B9571BFF0}">
            <x14:dataBar minLength="0" maxLength="100" gradient="0">
              <x14:cfvo type="autoMin"/>
              <x14:cfvo type="autoMax"/>
              <x14:negativeFillColor rgb="FFFF0000"/>
              <x14:axisColor rgb="FF000000"/>
            </x14:dataBar>
          </x14:cfRule>
          <xm:sqref>H2464 H2453</xm:sqref>
        </x14:conditionalFormatting>
        <x14:conditionalFormatting xmlns:xm="http://schemas.microsoft.com/office/excel/2006/main">
          <x14:cfRule type="dataBar" id="{64A1FAB8-3519-4D10-9249-839B0C8F93C5}">
            <x14:dataBar minLength="0" maxLength="100" gradient="0">
              <x14:cfvo type="autoMin"/>
              <x14:cfvo type="autoMax"/>
              <x14:negativeFillColor rgb="FFFF0000"/>
              <x14:axisColor rgb="FF000000"/>
            </x14:dataBar>
          </x14:cfRule>
          <x14:cfRule type="dataBar" id="{ED8B0369-FEC6-418C-B76C-22BB0D9AF189}">
            <x14:dataBar minLength="0" maxLength="100" gradient="0">
              <x14:cfvo type="autoMin"/>
              <x14:cfvo type="autoMax"/>
              <x14:negativeFillColor rgb="FFFF0000"/>
              <x14:axisColor rgb="FF000000"/>
            </x14:dataBar>
          </x14:cfRule>
          <x14:cfRule type="dataBar" id="{A2C12F81-76D0-4061-A595-19CE89D2419E}">
            <x14:dataBar minLength="0" maxLength="100" gradient="0">
              <x14:cfvo type="autoMin"/>
              <x14:cfvo type="autoMax"/>
              <x14:negativeFillColor rgb="FFFF0000"/>
              <x14:axisColor rgb="FF000000"/>
            </x14:dataBar>
          </x14:cfRule>
          <x14:cfRule type="dataBar" id="{1ED983AC-FC07-4C57-BC6B-538C2548B460}">
            <x14:dataBar minLength="0" maxLength="100" gradient="0">
              <x14:cfvo type="autoMin"/>
              <x14:cfvo type="autoMax"/>
              <x14:negativeFillColor rgb="FFFF0000"/>
              <x14:axisColor rgb="FF000000"/>
            </x14:dataBar>
          </x14:cfRule>
          <xm:sqref>H2472</xm:sqref>
        </x14:conditionalFormatting>
        <x14:conditionalFormatting xmlns:xm="http://schemas.microsoft.com/office/excel/2006/main">
          <x14:cfRule type="dataBar" id="{B2136F57-B5B3-4EA2-B875-A6DCFE91E48A}">
            <x14:dataBar minLength="0" maxLength="100" gradient="0">
              <x14:cfvo type="autoMin"/>
              <x14:cfvo type="autoMax"/>
              <x14:negativeFillColor rgb="FFFF0000"/>
              <x14:axisColor rgb="FF000000"/>
            </x14:dataBar>
          </x14:cfRule>
          <x14:cfRule type="dataBar" id="{203CADAC-06D5-46D6-AA21-21663D79CACC}">
            <x14:dataBar minLength="0" maxLength="100" gradient="0">
              <x14:cfvo type="autoMin"/>
              <x14:cfvo type="autoMax"/>
              <x14:negativeFillColor rgb="FFFF0000"/>
              <x14:axisColor rgb="FF000000"/>
            </x14:dataBar>
          </x14:cfRule>
          <x14:cfRule type="dataBar" id="{5152ECFA-228A-493D-BABF-39875857853F}">
            <x14:dataBar minLength="0" maxLength="100" gradient="0">
              <x14:cfvo type="autoMin"/>
              <x14:cfvo type="autoMax"/>
              <x14:negativeFillColor rgb="FFFF0000"/>
              <x14:axisColor rgb="FF000000"/>
            </x14:dataBar>
          </x14:cfRule>
          <x14:cfRule type="dataBar" id="{382351A6-AF59-4262-99EB-579595C60CB3}">
            <x14:dataBar minLength="0" maxLength="100" gradient="0">
              <x14:cfvo type="autoMin"/>
              <x14:cfvo type="autoMax"/>
              <x14:negativeFillColor rgb="FFFF0000"/>
              <x14:axisColor rgb="FF000000"/>
            </x14:dataBar>
          </x14:cfRule>
          <xm:sqref>K6:K10</xm:sqref>
        </x14:conditionalFormatting>
        <x14:conditionalFormatting xmlns:xm="http://schemas.microsoft.com/office/excel/2006/main">
          <x14:cfRule type="dataBar" id="{1CE2B180-8E86-48F2-8DCD-EA2ECB0D2CE7}">
            <x14:dataBar minLength="0" maxLength="100" gradient="0">
              <x14:cfvo type="autoMin"/>
              <x14:cfvo type="autoMax"/>
              <x14:negativeFillColor rgb="FFFF0000"/>
              <x14:axisColor rgb="FF000000"/>
            </x14:dataBar>
          </x14:cfRule>
          <x14:cfRule type="dataBar" id="{E1E3295A-6CC3-4A92-90C8-86D28A35C4EA}">
            <x14:dataBar minLength="0" maxLength="100" gradient="0">
              <x14:cfvo type="autoMin"/>
              <x14:cfvo type="autoMax"/>
              <x14:negativeFillColor rgb="FFFF0000"/>
              <x14:axisColor rgb="FF000000"/>
            </x14:dataBar>
          </x14:cfRule>
          <x14:cfRule type="dataBar" id="{32244051-6087-40FD-98FF-E8F4C8385EA2}">
            <x14:dataBar minLength="0" maxLength="100" gradient="0">
              <x14:cfvo type="autoMin"/>
              <x14:cfvo type="autoMax"/>
              <x14:negativeFillColor rgb="FFFF0000"/>
              <x14:axisColor rgb="FF000000"/>
            </x14:dataBar>
          </x14:cfRule>
          <x14:cfRule type="dataBar" id="{BC64419C-7CF0-4454-8714-C0FA89543A2C}">
            <x14:dataBar minLength="0" maxLength="100" gradient="0">
              <x14:cfvo type="autoMin"/>
              <x14:cfvo type="autoMax"/>
              <x14:negativeFillColor rgb="FFFF0000"/>
              <x14:axisColor rgb="FF000000"/>
            </x14:dataBar>
          </x14:cfRule>
          <xm:sqref>K43 K37</xm:sqref>
        </x14:conditionalFormatting>
        <x14:conditionalFormatting xmlns:xm="http://schemas.microsoft.com/office/excel/2006/main">
          <x14:cfRule type="dataBar" id="{BDBD7399-31AF-40BF-82C9-142A442EBE11}">
            <x14:dataBar minLength="0" maxLength="100" gradient="0">
              <x14:cfvo type="autoMin"/>
              <x14:cfvo type="autoMax"/>
              <x14:negativeFillColor rgb="FFFF0000"/>
              <x14:axisColor rgb="FF000000"/>
            </x14:dataBar>
          </x14:cfRule>
          <x14:cfRule type="dataBar" id="{E01886B3-83F6-41AD-B52E-5654381D4959}">
            <x14:dataBar minLength="0" maxLength="100" gradient="0">
              <x14:cfvo type="autoMin"/>
              <x14:cfvo type="autoMax"/>
              <x14:negativeFillColor rgb="FFFF0000"/>
              <x14:axisColor rgb="FF000000"/>
            </x14:dataBar>
          </x14:cfRule>
          <x14:cfRule type="dataBar" id="{2F0B2FE1-6617-44B1-8882-2C30A76DFC5D}">
            <x14:dataBar minLength="0" maxLength="100" gradient="0">
              <x14:cfvo type="autoMin"/>
              <x14:cfvo type="autoMax"/>
              <x14:negativeFillColor rgb="FFFF0000"/>
              <x14:axisColor rgb="FF000000"/>
            </x14:dataBar>
          </x14:cfRule>
          <x14:cfRule type="dataBar" id="{0607E336-D537-46B2-8334-710B91CD18AF}">
            <x14:dataBar minLength="0" maxLength="100" gradient="0">
              <x14:cfvo type="autoMin"/>
              <x14:cfvo type="autoMax"/>
              <x14:negativeFillColor rgb="FFFF0000"/>
              <x14:axisColor rgb="FF000000"/>
            </x14:dataBar>
          </x14:cfRule>
          <xm:sqref>K90 K84</xm:sqref>
        </x14:conditionalFormatting>
        <x14:conditionalFormatting xmlns:xm="http://schemas.microsoft.com/office/excel/2006/main">
          <x14:cfRule type="dataBar" id="{FD48C8D3-8AC0-4716-A49F-147AB6068635}">
            <x14:dataBar minLength="0" maxLength="100" gradient="0">
              <x14:cfvo type="autoMin"/>
              <x14:cfvo type="autoMax"/>
              <x14:negativeFillColor rgb="FFFF0000"/>
              <x14:axisColor rgb="FF000000"/>
            </x14:dataBar>
          </x14:cfRule>
          <x14:cfRule type="dataBar" id="{752CD9DE-0409-49FB-A284-D5099988CB0F}">
            <x14:dataBar minLength="0" maxLength="100" gradient="0">
              <x14:cfvo type="autoMin"/>
              <x14:cfvo type="autoMax"/>
              <x14:negativeFillColor rgb="FFFF0000"/>
              <x14:axisColor rgb="FF000000"/>
            </x14:dataBar>
          </x14:cfRule>
          <x14:cfRule type="dataBar" id="{2CA58876-A8B1-44CC-82E6-BDB81ECCCD9F}">
            <x14:dataBar minLength="0" maxLength="100" gradient="0">
              <x14:cfvo type="autoMin"/>
              <x14:cfvo type="autoMax"/>
              <x14:negativeFillColor rgb="FFFF0000"/>
              <x14:axisColor rgb="FF000000"/>
            </x14:dataBar>
          </x14:cfRule>
          <x14:cfRule type="dataBar" id="{9A6EA027-4854-41E1-AB37-91ED1E47DE91}">
            <x14:dataBar minLength="0" maxLength="100" gradient="0">
              <x14:cfvo type="autoMin"/>
              <x14:cfvo type="autoMax"/>
              <x14:negativeFillColor rgb="FFFF0000"/>
              <x14:axisColor rgb="FF000000"/>
            </x14:dataBar>
          </x14:cfRule>
          <xm:sqref>K115 K100 K130</xm:sqref>
        </x14:conditionalFormatting>
        <x14:conditionalFormatting xmlns:xm="http://schemas.microsoft.com/office/excel/2006/main">
          <x14:cfRule type="dataBar" id="{337868C1-4083-4E7F-B315-2DD6AF2BAA03}">
            <x14:dataBar minLength="0" maxLength="100" gradient="0">
              <x14:cfvo type="autoMin"/>
              <x14:cfvo type="autoMax"/>
              <x14:negativeFillColor rgb="FFFF0000"/>
              <x14:axisColor rgb="FF000000"/>
            </x14:dataBar>
          </x14:cfRule>
          <x14:cfRule type="dataBar" id="{51C75BA6-7F0C-4706-B4C5-6C863ACC491C}">
            <x14:dataBar minLength="0" maxLength="100" gradient="0">
              <x14:cfvo type="autoMin"/>
              <x14:cfvo type="autoMax"/>
              <x14:negativeFillColor rgb="FFFF0000"/>
              <x14:axisColor rgb="FF000000"/>
            </x14:dataBar>
          </x14:cfRule>
          <x14:cfRule type="dataBar" id="{F3001906-D06B-41F1-AE23-B72A84F5FE62}">
            <x14:dataBar minLength="0" maxLength="100" gradient="0">
              <x14:cfvo type="autoMin"/>
              <x14:cfvo type="autoMax"/>
              <x14:negativeFillColor rgb="FFFF0000"/>
              <x14:axisColor rgb="FF000000"/>
            </x14:dataBar>
          </x14:cfRule>
          <x14:cfRule type="dataBar" id="{ED9DB813-9B74-4037-B01D-420D0FC1BA1E}">
            <x14:dataBar minLength="0" maxLength="100" gradient="0">
              <x14:cfvo type="autoMin"/>
              <x14:cfvo type="autoMax"/>
              <x14:negativeFillColor rgb="FFFF0000"/>
              <x14:axisColor rgb="FF000000"/>
            </x14:dataBar>
          </x14:cfRule>
          <xm:sqref>K168</xm:sqref>
        </x14:conditionalFormatting>
        <x14:conditionalFormatting xmlns:xm="http://schemas.microsoft.com/office/excel/2006/main">
          <x14:cfRule type="dataBar" id="{1B233F6C-57DC-43D3-8359-960C9F48FD14}">
            <x14:dataBar minLength="0" maxLength="100" gradient="0">
              <x14:cfvo type="autoMin"/>
              <x14:cfvo type="autoMax"/>
              <x14:negativeFillColor rgb="FFFF0000"/>
              <x14:axisColor rgb="FF000000"/>
            </x14:dataBar>
          </x14:cfRule>
          <x14:cfRule type="dataBar" id="{6228FC5F-1AF3-48EC-B040-B260883D7162}">
            <x14:dataBar minLength="0" maxLength="100" gradient="0">
              <x14:cfvo type="autoMin"/>
              <x14:cfvo type="autoMax"/>
              <x14:negativeFillColor rgb="FFFF0000"/>
              <x14:axisColor rgb="FF000000"/>
            </x14:dataBar>
          </x14:cfRule>
          <x14:cfRule type="dataBar" id="{C294F3BE-CC68-4CED-B88C-C54E1DCC7EF8}">
            <x14:dataBar minLength="0" maxLength="100" gradient="0">
              <x14:cfvo type="autoMin"/>
              <x14:cfvo type="autoMax"/>
              <x14:negativeFillColor rgb="FFFF0000"/>
              <x14:axisColor rgb="FF000000"/>
            </x14:dataBar>
          </x14:cfRule>
          <x14:cfRule type="dataBar" id="{EA859801-723E-48B7-935B-C912DE39D5D8}">
            <x14:dataBar minLength="0" maxLength="100" gradient="0">
              <x14:cfvo type="autoMin"/>
              <x14:cfvo type="autoMax"/>
              <x14:negativeFillColor rgb="FFFF0000"/>
              <x14:axisColor rgb="FF000000"/>
            </x14:dataBar>
          </x14:cfRule>
          <xm:sqref>K204</xm:sqref>
        </x14:conditionalFormatting>
        <x14:conditionalFormatting xmlns:xm="http://schemas.microsoft.com/office/excel/2006/main">
          <x14:cfRule type="dataBar" id="{33AF009E-5AEF-40F6-8D78-31CF84198454}">
            <x14:dataBar minLength="0" maxLength="100" gradient="0">
              <x14:cfvo type="autoMin"/>
              <x14:cfvo type="autoMax"/>
              <x14:negativeFillColor rgb="FFFF0000"/>
              <x14:axisColor rgb="FF000000"/>
            </x14:dataBar>
          </x14:cfRule>
          <x14:cfRule type="dataBar" id="{B63DAD13-C235-4ED2-A04F-9CB5FA89DACD}">
            <x14:dataBar minLength="0" maxLength="100" gradient="0">
              <x14:cfvo type="autoMin"/>
              <x14:cfvo type="autoMax"/>
              <x14:negativeFillColor rgb="FFFF0000"/>
              <x14:axisColor rgb="FF000000"/>
            </x14:dataBar>
          </x14:cfRule>
          <x14:cfRule type="dataBar" id="{DCA11351-43FA-4D78-B963-2A69409A6889}">
            <x14:dataBar minLength="0" maxLength="100" gradient="0">
              <x14:cfvo type="autoMin"/>
              <x14:cfvo type="autoMax"/>
              <x14:negativeFillColor rgb="FFFF0000"/>
              <x14:axisColor rgb="FF000000"/>
            </x14:dataBar>
          </x14:cfRule>
          <x14:cfRule type="dataBar" id="{DCEEB63B-6A33-401B-B4F2-54F5BADFB3EF}">
            <x14:dataBar minLength="0" maxLength="100" gradient="0">
              <x14:cfvo type="autoMin"/>
              <x14:cfvo type="autoMax"/>
              <x14:negativeFillColor rgb="FFFF0000"/>
              <x14:axisColor rgb="FF000000"/>
            </x14:dataBar>
          </x14:cfRule>
          <xm:sqref>K266 K264 K271</xm:sqref>
        </x14:conditionalFormatting>
        <x14:conditionalFormatting xmlns:xm="http://schemas.microsoft.com/office/excel/2006/main">
          <x14:cfRule type="dataBar" id="{40E2263D-C560-418B-854A-36B2865EF2F7}">
            <x14:dataBar minLength="0" maxLength="100" gradient="0">
              <x14:cfvo type="autoMin"/>
              <x14:cfvo type="autoMax"/>
              <x14:negativeFillColor rgb="FFFF0000"/>
              <x14:axisColor rgb="FF000000"/>
            </x14:dataBar>
          </x14:cfRule>
          <x14:cfRule type="dataBar" id="{E6DB602C-5F9D-4038-960F-CD55C7A95116}">
            <x14:dataBar minLength="0" maxLength="100" gradient="0">
              <x14:cfvo type="autoMin"/>
              <x14:cfvo type="autoMax"/>
              <x14:negativeFillColor rgb="FFFF0000"/>
              <x14:axisColor rgb="FF000000"/>
            </x14:dataBar>
          </x14:cfRule>
          <x14:cfRule type="dataBar" id="{AE22F506-333D-427B-854F-48F27D020BE2}">
            <x14:dataBar minLength="0" maxLength="100" gradient="0">
              <x14:cfvo type="autoMin"/>
              <x14:cfvo type="autoMax"/>
              <x14:negativeFillColor rgb="FFFF0000"/>
              <x14:axisColor rgb="FF000000"/>
            </x14:dataBar>
          </x14:cfRule>
          <x14:cfRule type="dataBar" id="{87A9BC10-60B0-4401-9ADB-A788D1E11CE1}">
            <x14:dataBar minLength="0" maxLength="100" gradient="0">
              <x14:cfvo type="autoMin"/>
              <x14:cfvo type="autoMax"/>
              <x14:negativeFillColor rgb="FFFF0000"/>
              <x14:axisColor rgb="FF000000"/>
            </x14:dataBar>
          </x14:cfRule>
          <xm:sqref>K295</xm:sqref>
        </x14:conditionalFormatting>
        <x14:conditionalFormatting xmlns:xm="http://schemas.microsoft.com/office/excel/2006/main">
          <x14:cfRule type="dataBar" id="{07AFA352-65CB-4EB5-A0AE-44A1C86B6C8E}">
            <x14:dataBar minLength="0" maxLength="100" gradient="0">
              <x14:cfvo type="autoMin"/>
              <x14:cfvo type="autoMax"/>
              <x14:negativeFillColor rgb="FFFF0000"/>
              <x14:axisColor rgb="FF000000"/>
            </x14:dataBar>
          </x14:cfRule>
          <x14:cfRule type="dataBar" id="{3F2B5956-70CB-4624-AA75-A992061B107C}">
            <x14:dataBar minLength="0" maxLength="100" gradient="0">
              <x14:cfvo type="autoMin"/>
              <x14:cfvo type="autoMax"/>
              <x14:negativeFillColor rgb="FFFF0000"/>
              <x14:axisColor rgb="FF000000"/>
            </x14:dataBar>
          </x14:cfRule>
          <x14:cfRule type="dataBar" id="{B131974A-7B2B-40CD-A76C-A46C14EDD5F9}">
            <x14:dataBar minLength="0" maxLength="100" gradient="0">
              <x14:cfvo type="autoMin"/>
              <x14:cfvo type="autoMax"/>
              <x14:negativeFillColor rgb="FFFF0000"/>
              <x14:axisColor rgb="FF000000"/>
            </x14:dataBar>
          </x14:cfRule>
          <x14:cfRule type="dataBar" id="{F6247E8C-4A9B-4543-A6A9-BDA567E57264}">
            <x14:dataBar minLength="0" maxLength="100" gradient="0">
              <x14:cfvo type="autoMin"/>
              <x14:cfvo type="autoMax"/>
              <x14:negativeFillColor rgb="FFFF0000"/>
              <x14:axisColor rgb="FF000000"/>
            </x14:dataBar>
          </x14:cfRule>
          <xm:sqref>K307</xm:sqref>
        </x14:conditionalFormatting>
        <x14:conditionalFormatting xmlns:xm="http://schemas.microsoft.com/office/excel/2006/main">
          <x14:cfRule type="dataBar" id="{6D1D0247-FBBA-4FC6-8949-BE551FE8FF39}">
            <x14:dataBar minLength="0" maxLength="100" gradient="0">
              <x14:cfvo type="autoMin"/>
              <x14:cfvo type="autoMax"/>
              <x14:negativeFillColor rgb="FFFF0000"/>
              <x14:axisColor rgb="FF000000"/>
            </x14:dataBar>
          </x14:cfRule>
          <x14:cfRule type="dataBar" id="{F259E4FC-DA6B-4E0C-AC2D-6BA103D6E5A2}">
            <x14:dataBar minLength="0" maxLength="100" gradient="0">
              <x14:cfvo type="autoMin"/>
              <x14:cfvo type="autoMax"/>
              <x14:negativeFillColor rgb="FFFF0000"/>
              <x14:axisColor rgb="FF000000"/>
            </x14:dataBar>
          </x14:cfRule>
          <x14:cfRule type="dataBar" id="{C3D5E85F-077F-42AD-BBA1-DE53886A8C03}">
            <x14:dataBar minLength="0" maxLength="100" gradient="0">
              <x14:cfvo type="autoMin"/>
              <x14:cfvo type="autoMax"/>
              <x14:negativeFillColor rgb="FFFF0000"/>
              <x14:axisColor rgb="FF000000"/>
            </x14:dataBar>
          </x14:cfRule>
          <x14:cfRule type="dataBar" id="{BAC317D5-7A6B-4B76-B70B-01B8F0E66AF2}">
            <x14:dataBar minLength="0" maxLength="100" gradient="0">
              <x14:cfvo type="autoMin"/>
              <x14:cfvo type="autoMax"/>
              <x14:negativeFillColor rgb="FFFF0000"/>
              <x14:axisColor rgb="FF000000"/>
            </x14:dataBar>
          </x14:cfRule>
          <xm:sqref>K330 K320</xm:sqref>
        </x14:conditionalFormatting>
        <x14:conditionalFormatting xmlns:xm="http://schemas.microsoft.com/office/excel/2006/main">
          <x14:cfRule type="dataBar" id="{019C397D-CDD1-4289-866A-C3FB522EC059}">
            <x14:dataBar minLength="0" maxLength="100" gradient="0">
              <x14:cfvo type="autoMin"/>
              <x14:cfvo type="autoMax"/>
              <x14:negativeFillColor rgb="FFFF0000"/>
              <x14:axisColor rgb="FF000000"/>
            </x14:dataBar>
          </x14:cfRule>
          <x14:cfRule type="dataBar" id="{F8AEA375-0939-457E-8CB4-685EC71CCB79}">
            <x14:dataBar minLength="0" maxLength="100" gradient="0">
              <x14:cfvo type="autoMin"/>
              <x14:cfvo type="autoMax"/>
              <x14:negativeFillColor rgb="FFFF0000"/>
              <x14:axisColor rgb="FF000000"/>
            </x14:dataBar>
          </x14:cfRule>
          <x14:cfRule type="dataBar" id="{5365D98F-C535-4A1B-8271-3C8FC80DB8CD}">
            <x14:dataBar minLength="0" maxLength="100" gradient="0">
              <x14:cfvo type="autoMin"/>
              <x14:cfvo type="autoMax"/>
              <x14:negativeFillColor rgb="FFFF0000"/>
              <x14:axisColor rgb="FF000000"/>
            </x14:dataBar>
          </x14:cfRule>
          <x14:cfRule type="dataBar" id="{5415A0DB-DDB2-4290-A17A-4F696C7BD2A2}">
            <x14:dataBar minLength="0" maxLength="100" gradient="0">
              <x14:cfvo type="autoMin"/>
              <x14:cfvo type="autoMax"/>
              <x14:negativeFillColor rgb="FFFF0000"/>
              <x14:axisColor rgb="FF000000"/>
            </x14:dataBar>
          </x14:cfRule>
          <xm:sqref>K352</xm:sqref>
        </x14:conditionalFormatting>
        <x14:conditionalFormatting xmlns:xm="http://schemas.microsoft.com/office/excel/2006/main">
          <x14:cfRule type="dataBar" id="{A049975A-6F61-4D06-8A08-B2BEE26444E3}">
            <x14:dataBar minLength="0" maxLength="100" gradient="0">
              <x14:cfvo type="autoMin"/>
              <x14:cfvo type="autoMax"/>
              <x14:negativeFillColor rgb="FFFF0000"/>
              <x14:axisColor rgb="FF000000"/>
            </x14:dataBar>
          </x14:cfRule>
          <x14:cfRule type="dataBar" id="{4BD6B181-5276-42CE-82DC-A7C62D39BA77}">
            <x14:dataBar minLength="0" maxLength="100" gradient="0">
              <x14:cfvo type="autoMin"/>
              <x14:cfvo type="autoMax"/>
              <x14:negativeFillColor rgb="FFFF0000"/>
              <x14:axisColor rgb="FF000000"/>
            </x14:dataBar>
          </x14:cfRule>
          <x14:cfRule type="dataBar" id="{44B45734-3B48-4169-A1A9-51F8AC2670E9}">
            <x14:dataBar minLength="0" maxLength="100" gradient="0">
              <x14:cfvo type="autoMin"/>
              <x14:cfvo type="autoMax"/>
              <x14:negativeFillColor rgb="FFFF0000"/>
              <x14:axisColor rgb="FF000000"/>
            </x14:dataBar>
          </x14:cfRule>
          <x14:cfRule type="dataBar" id="{AA2DA424-E5FF-4D00-B540-0B1095AA1005}">
            <x14:dataBar minLength="0" maxLength="100" gradient="0">
              <x14:cfvo type="autoMin"/>
              <x14:cfvo type="autoMax"/>
              <x14:negativeFillColor rgb="FFFF0000"/>
              <x14:axisColor rgb="FF000000"/>
            </x14:dataBar>
          </x14:cfRule>
          <xm:sqref>K368</xm:sqref>
        </x14:conditionalFormatting>
        <x14:conditionalFormatting xmlns:xm="http://schemas.microsoft.com/office/excel/2006/main">
          <x14:cfRule type="dataBar" id="{E25444A4-3D24-4847-8229-F24025A5E8C4}">
            <x14:dataBar minLength="0" maxLength="100" gradient="0">
              <x14:cfvo type="autoMin"/>
              <x14:cfvo type="autoMax"/>
              <x14:negativeFillColor rgb="FFFF0000"/>
              <x14:axisColor rgb="FF000000"/>
            </x14:dataBar>
          </x14:cfRule>
          <x14:cfRule type="dataBar" id="{91252F62-D881-4B03-A290-415075C327F5}">
            <x14:dataBar minLength="0" maxLength="100" gradient="0">
              <x14:cfvo type="autoMin"/>
              <x14:cfvo type="autoMax"/>
              <x14:negativeFillColor rgb="FFFF0000"/>
              <x14:axisColor rgb="FF000000"/>
            </x14:dataBar>
          </x14:cfRule>
          <x14:cfRule type="dataBar" id="{54679E6C-723E-483F-87E9-B2F974AAAF26}">
            <x14:dataBar minLength="0" maxLength="100" gradient="0">
              <x14:cfvo type="autoMin"/>
              <x14:cfvo type="autoMax"/>
              <x14:negativeFillColor rgb="FFFF0000"/>
              <x14:axisColor rgb="FF000000"/>
            </x14:dataBar>
          </x14:cfRule>
          <x14:cfRule type="dataBar" id="{2C06138A-FC5E-4B9F-8DE8-3F8FC6956DAD}">
            <x14:dataBar minLength="0" maxLength="100" gradient="0">
              <x14:cfvo type="autoMin"/>
              <x14:cfvo type="autoMax"/>
              <x14:negativeFillColor rgb="FFFF0000"/>
              <x14:axisColor rgb="FF000000"/>
            </x14:dataBar>
          </x14:cfRule>
          <xm:sqref>K375 K372 K380 K383 K389</xm:sqref>
        </x14:conditionalFormatting>
        <x14:conditionalFormatting xmlns:xm="http://schemas.microsoft.com/office/excel/2006/main">
          <x14:cfRule type="dataBar" id="{A1065A21-1072-4BF1-9322-36E68D42121B}">
            <x14:dataBar minLength="0" maxLength="100" gradient="0">
              <x14:cfvo type="autoMin"/>
              <x14:cfvo type="autoMax"/>
              <x14:negativeFillColor rgb="FFFF0000"/>
              <x14:axisColor rgb="FF000000"/>
            </x14:dataBar>
          </x14:cfRule>
          <x14:cfRule type="dataBar" id="{8C65F2E7-6DE6-41EB-B21F-85E181A6B844}">
            <x14:dataBar minLength="0" maxLength="100" gradient="0">
              <x14:cfvo type="autoMin"/>
              <x14:cfvo type="autoMax"/>
              <x14:negativeFillColor rgb="FFFF0000"/>
              <x14:axisColor rgb="FF000000"/>
            </x14:dataBar>
          </x14:cfRule>
          <x14:cfRule type="dataBar" id="{A36B4B18-F531-41A2-BAC3-E1E478F62343}">
            <x14:dataBar minLength="0" maxLength="100" gradient="0">
              <x14:cfvo type="autoMin"/>
              <x14:cfvo type="autoMax"/>
              <x14:negativeFillColor rgb="FFFF0000"/>
              <x14:axisColor rgb="FF000000"/>
            </x14:dataBar>
          </x14:cfRule>
          <x14:cfRule type="dataBar" id="{7EFE4B4A-BA0D-4CCE-8170-EF3E1DC68A50}">
            <x14:dataBar minLength="0" maxLength="100" gradient="0">
              <x14:cfvo type="autoMin"/>
              <x14:cfvo type="autoMax"/>
              <x14:negativeFillColor rgb="FFFF0000"/>
              <x14:axisColor rgb="FF000000"/>
            </x14:dataBar>
          </x14:cfRule>
          <xm:sqref>K403 K398 K426</xm:sqref>
        </x14:conditionalFormatting>
        <x14:conditionalFormatting xmlns:xm="http://schemas.microsoft.com/office/excel/2006/main">
          <x14:cfRule type="dataBar" id="{83718115-76B0-4C92-A7E9-CB4526D3C180}">
            <x14:dataBar minLength="0" maxLength="100" gradient="0">
              <x14:cfvo type="autoMin"/>
              <x14:cfvo type="autoMax"/>
              <x14:negativeFillColor rgb="FFFF0000"/>
              <x14:axisColor rgb="FF000000"/>
            </x14:dataBar>
          </x14:cfRule>
          <x14:cfRule type="dataBar" id="{0B1213F7-19D4-4758-8C00-804FC72D3DB9}">
            <x14:dataBar minLength="0" maxLength="100" gradient="0">
              <x14:cfvo type="autoMin"/>
              <x14:cfvo type="autoMax"/>
              <x14:negativeFillColor rgb="FFFF0000"/>
              <x14:axisColor rgb="FF000000"/>
            </x14:dataBar>
          </x14:cfRule>
          <x14:cfRule type="dataBar" id="{06CF7636-E1B5-4EF6-82F1-56CC3B6C5D44}">
            <x14:dataBar minLength="0" maxLength="100" gradient="0">
              <x14:cfvo type="autoMin"/>
              <x14:cfvo type="autoMax"/>
              <x14:negativeFillColor rgb="FFFF0000"/>
              <x14:axisColor rgb="FF000000"/>
            </x14:dataBar>
          </x14:cfRule>
          <x14:cfRule type="dataBar" id="{2B79D370-5C51-49FE-B50E-226F65C616F3}">
            <x14:dataBar minLength="0" maxLength="100" gradient="0">
              <x14:cfvo type="autoMin"/>
              <x14:cfvo type="autoMax"/>
              <x14:negativeFillColor rgb="FFFF0000"/>
              <x14:axisColor rgb="FF000000"/>
            </x14:dataBar>
          </x14:cfRule>
          <xm:sqref>K461</xm:sqref>
        </x14:conditionalFormatting>
        <x14:conditionalFormatting xmlns:xm="http://schemas.microsoft.com/office/excel/2006/main">
          <x14:cfRule type="dataBar" id="{92645CE8-C30C-4273-810B-E97A2D693A79}">
            <x14:dataBar minLength="0" maxLength="100" gradient="0">
              <x14:cfvo type="autoMin"/>
              <x14:cfvo type="autoMax"/>
              <x14:negativeFillColor rgb="FFFF0000"/>
              <x14:axisColor rgb="FF000000"/>
            </x14:dataBar>
          </x14:cfRule>
          <x14:cfRule type="dataBar" id="{41187771-D37A-45DB-91C1-A1A58A10EEE2}">
            <x14:dataBar minLength="0" maxLength="100" gradient="0">
              <x14:cfvo type="autoMin"/>
              <x14:cfvo type="autoMax"/>
              <x14:negativeFillColor rgb="FFFF0000"/>
              <x14:axisColor rgb="FF000000"/>
            </x14:dataBar>
          </x14:cfRule>
          <x14:cfRule type="dataBar" id="{CB4152D2-1989-494D-B1BD-B10BCABA66C2}">
            <x14:dataBar minLength="0" maxLength="100" gradient="0">
              <x14:cfvo type="autoMin"/>
              <x14:cfvo type="autoMax"/>
              <x14:negativeFillColor rgb="FFFF0000"/>
              <x14:axisColor rgb="FF000000"/>
            </x14:dataBar>
          </x14:cfRule>
          <x14:cfRule type="dataBar" id="{40B3AEFD-E968-40B7-A062-9185588A7652}">
            <x14:dataBar minLength="0" maxLength="100" gradient="0">
              <x14:cfvo type="autoMin"/>
              <x14:cfvo type="autoMax"/>
              <x14:negativeFillColor rgb="FFFF0000"/>
              <x14:axisColor rgb="FF000000"/>
            </x14:dataBar>
          </x14:cfRule>
          <xm:sqref>K467</xm:sqref>
        </x14:conditionalFormatting>
        <x14:conditionalFormatting xmlns:xm="http://schemas.microsoft.com/office/excel/2006/main">
          <x14:cfRule type="dataBar" id="{D10B4EE0-7DF6-4E5E-AC33-48B370F265D5}">
            <x14:dataBar minLength="0" maxLength="100" gradient="0">
              <x14:cfvo type="autoMin"/>
              <x14:cfvo type="autoMax"/>
              <x14:negativeFillColor rgb="FFFF0000"/>
              <x14:axisColor rgb="FF000000"/>
            </x14:dataBar>
          </x14:cfRule>
          <x14:cfRule type="dataBar" id="{70021671-ED71-4395-8ED7-0D90FF38D19F}">
            <x14:dataBar minLength="0" maxLength="100" gradient="0">
              <x14:cfvo type="autoMin"/>
              <x14:cfvo type="autoMax"/>
              <x14:negativeFillColor rgb="FFFF0000"/>
              <x14:axisColor rgb="FF000000"/>
            </x14:dataBar>
          </x14:cfRule>
          <x14:cfRule type="dataBar" id="{DDED0CFD-0712-4A4A-B2EE-DBA49129A202}">
            <x14:dataBar minLength="0" maxLength="100" gradient="0">
              <x14:cfvo type="autoMin"/>
              <x14:cfvo type="autoMax"/>
              <x14:negativeFillColor rgb="FFFF0000"/>
              <x14:axisColor rgb="FF000000"/>
            </x14:dataBar>
          </x14:cfRule>
          <x14:cfRule type="dataBar" id="{B86EF29C-C5BC-4947-89DE-647CE86F3A67}">
            <x14:dataBar minLength="0" maxLength="100" gradient="0">
              <x14:cfvo type="autoMin"/>
              <x14:cfvo type="autoMax"/>
              <x14:negativeFillColor rgb="FFFF0000"/>
              <x14:axisColor rgb="FF000000"/>
            </x14:dataBar>
          </x14:cfRule>
          <xm:sqref>K497 K508</xm:sqref>
        </x14:conditionalFormatting>
        <x14:conditionalFormatting xmlns:xm="http://schemas.microsoft.com/office/excel/2006/main">
          <x14:cfRule type="dataBar" id="{5E444F8A-E8B7-4799-8AEE-CDF9B902F288}">
            <x14:dataBar minLength="0" maxLength="100" gradient="0">
              <x14:cfvo type="autoMin"/>
              <x14:cfvo type="autoMax"/>
              <x14:negativeFillColor rgb="FFFF0000"/>
              <x14:axisColor rgb="FF000000"/>
            </x14:dataBar>
          </x14:cfRule>
          <x14:cfRule type="dataBar" id="{8F7B9B24-3710-4EC6-9657-F6C5299EEA81}">
            <x14:dataBar minLength="0" maxLength="100" gradient="0">
              <x14:cfvo type="autoMin"/>
              <x14:cfvo type="autoMax"/>
              <x14:negativeFillColor rgb="FFFF0000"/>
              <x14:axisColor rgb="FF000000"/>
            </x14:dataBar>
          </x14:cfRule>
          <x14:cfRule type="dataBar" id="{55622C0A-BAA1-46E1-AB7C-1A978C78FEDF}">
            <x14:dataBar minLength="0" maxLength="100" gradient="0">
              <x14:cfvo type="autoMin"/>
              <x14:cfvo type="autoMax"/>
              <x14:negativeFillColor rgb="FFFF0000"/>
              <x14:axisColor rgb="FF000000"/>
            </x14:dataBar>
          </x14:cfRule>
          <x14:cfRule type="dataBar" id="{A6EA4852-1ED1-4F94-A508-F08AEA90E943}">
            <x14:dataBar minLength="0" maxLength="100" gradient="0">
              <x14:cfvo type="autoMin"/>
              <x14:cfvo type="autoMax"/>
              <x14:negativeFillColor rgb="FFFF0000"/>
              <x14:axisColor rgb="FF000000"/>
            </x14:dataBar>
          </x14:cfRule>
          <xm:sqref>K530</xm:sqref>
        </x14:conditionalFormatting>
        <x14:conditionalFormatting xmlns:xm="http://schemas.microsoft.com/office/excel/2006/main">
          <x14:cfRule type="dataBar" id="{943EBFBB-E2AE-47E7-B0A9-8A792D900632}">
            <x14:dataBar minLength="0" maxLength="100" gradient="0">
              <x14:cfvo type="autoMin"/>
              <x14:cfvo type="autoMax"/>
              <x14:negativeFillColor rgb="FFFF0000"/>
              <x14:axisColor rgb="FF000000"/>
            </x14:dataBar>
          </x14:cfRule>
          <x14:cfRule type="dataBar" id="{13A1DF2A-951E-4979-8B18-9849057CA945}">
            <x14:dataBar minLength="0" maxLength="100" gradient="0">
              <x14:cfvo type="autoMin"/>
              <x14:cfvo type="autoMax"/>
              <x14:negativeFillColor rgb="FFFF0000"/>
              <x14:axisColor rgb="FF000000"/>
            </x14:dataBar>
          </x14:cfRule>
          <x14:cfRule type="dataBar" id="{9EE70703-98D4-4CB1-8E66-F87FD7B665FC}">
            <x14:dataBar minLength="0" maxLength="100" gradient="0">
              <x14:cfvo type="autoMin"/>
              <x14:cfvo type="autoMax"/>
              <x14:negativeFillColor rgb="FFFF0000"/>
              <x14:axisColor rgb="FF000000"/>
            </x14:dataBar>
          </x14:cfRule>
          <x14:cfRule type="dataBar" id="{AF264627-4545-4A91-A9A6-DC2A82635B42}">
            <x14:dataBar minLength="0" maxLength="100" gradient="0">
              <x14:cfvo type="autoMin"/>
              <x14:cfvo type="autoMax"/>
              <x14:negativeFillColor rgb="FFFF0000"/>
              <x14:axisColor rgb="FF000000"/>
            </x14:dataBar>
          </x14:cfRule>
          <xm:sqref>K537</xm:sqref>
        </x14:conditionalFormatting>
        <x14:conditionalFormatting xmlns:xm="http://schemas.microsoft.com/office/excel/2006/main">
          <x14:cfRule type="dataBar" id="{C6D1C3F5-D8ED-46D7-AC9C-44A3D1414352}">
            <x14:dataBar minLength="0" maxLength="100" gradient="0">
              <x14:cfvo type="autoMin"/>
              <x14:cfvo type="autoMax"/>
              <x14:negativeFillColor rgb="FFFF0000"/>
              <x14:axisColor rgb="FF000000"/>
            </x14:dataBar>
          </x14:cfRule>
          <x14:cfRule type="dataBar" id="{3038855E-A40D-462F-93DF-BF04190365AA}">
            <x14:dataBar minLength="0" maxLength="100" gradient="0">
              <x14:cfvo type="autoMin"/>
              <x14:cfvo type="autoMax"/>
              <x14:negativeFillColor rgb="FFFF0000"/>
              <x14:axisColor rgb="FF000000"/>
            </x14:dataBar>
          </x14:cfRule>
          <x14:cfRule type="dataBar" id="{9A7606C3-3EB2-4DAF-A3C1-882A6BC87B21}">
            <x14:dataBar minLength="0" maxLength="100" gradient="0">
              <x14:cfvo type="autoMin"/>
              <x14:cfvo type="autoMax"/>
              <x14:negativeFillColor rgb="FFFF0000"/>
              <x14:axisColor rgb="FF000000"/>
            </x14:dataBar>
          </x14:cfRule>
          <x14:cfRule type="dataBar" id="{899753E6-2371-47EA-B8A1-93437BA31FCA}">
            <x14:dataBar minLength="0" maxLength="100" gradient="0">
              <x14:cfvo type="autoMin"/>
              <x14:cfvo type="autoMax"/>
              <x14:negativeFillColor rgb="FFFF0000"/>
              <x14:axisColor rgb="FF000000"/>
            </x14:dataBar>
          </x14:cfRule>
          <xm:sqref>K584 K571 K586 K588 K594 K602 K608</xm:sqref>
        </x14:conditionalFormatting>
        <x14:conditionalFormatting xmlns:xm="http://schemas.microsoft.com/office/excel/2006/main">
          <x14:cfRule type="dataBar" id="{3DEFED81-968A-44B9-9C3B-60FCE1735382}">
            <x14:dataBar minLength="0" maxLength="100" gradient="0">
              <x14:cfvo type="autoMin"/>
              <x14:cfvo type="autoMax"/>
              <x14:negativeFillColor rgb="FFFF0000"/>
              <x14:axisColor rgb="FF000000"/>
            </x14:dataBar>
          </x14:cfRule>
          <x14:cfRule type="dataBar" id="{CD363D1A-65E9-424A-A90F-90703876509A}">
            <x14:dataBar minLength="0" maxLength="100" gradient="0">
              <x14:cfvo type="autoMin"/>
              <x14:cfvo type="autoMax"/>
              <x14:negativeFillColor rgb="FFFF0000"/>
              <x14:axisColor rgb="FF000000"/>
            </x14:dataBar>
          </x14:cfRule>
          <x14:cfRule type="dataBar" id="{C56A6BAF-DF9A-4608-A1D2-D9B323A6E058}">
            <x14:dataBar minLength="0" maxLength="100" gradient="0">
              <x14:cfvo type="autoMin"/>
              <x14:cfvo type="autoMax"/>
              <x14:negativeFillColor rgb="FFFF0000"/>
              <x14:axisColor rgb="FF000000"/>
            </x14:dataBar>
          </x14:cfRule>
          <x14:cfRule type="dataBar" id="{6AC3DBC4-DCE4-4733-BA93-E0451F6AF322}">
            <x14:dataBar minLength="0" maxLength="100" gradient="0">
              <x14:cfvo type="autoMin"/>
              <x14:cfvo type="autoMax"/>
              <x14:negativeFillColor rgb="FFFF0000"/>
              <x14:axisColor rgb="FF000000"/>
            </x14:dataBar>
          </x14:cfRule>
          <xm:sqref>K616</xm:sqref>
        </x14:conditionalFormatting>
        <x14:conditionalFormatting xmlns:xm="http://schemas.microsoft.com/office/excel/2006/main">
          <x14:cfRule type="dataBar" id="{3753F0F6-C46C-4C14-9D12-7D50806D1C47}">
            <x14:dataBar minLength="0" maxLength="100" gradient="0">
              <x14:cfvo type="autoMin"/>
              <x14:cfvo type="autoMax"/>
              <x14:negativeFillColor rgb="FFFF0000"/>
              <x14:axisColor rgb="FF000000"/>
            </x14:dataBar>
          </x14:cfRule>
          <x14:cfRule type="dataBar" id="{420F32F2-FC3D-48E1-A781-CF609BB61F11}">
            <x14:dataBar minLength="0" maxLength="100" gradient="0">
              <x14:cfvo type="autoMin"/>
              <x14:cfvo type="autoMax"/>
              <x14:negativeFillColor rgb="FFFF0000"/>
              <x14:axisColor rgb="FF000000"/>
            </x14:dataBar>
          </x14:cfRule>
          <x14:cfRule type="dataBar" id="{8636CA38-08FC-4429-B09F-96BFD5D808B2}">
            <x14:dataBar minLength="0" maxLength="100" gradient="0">
              <x14:cfvo type="autoMin"/>
              <x14:cfvo type="autoMax"/>
              <x14:negativeFillColor rgb="FFFF0000"/>
              <x14:axisColor rgb="FF000000"/>
            </x14:dataBar>
          </x14:cfRule>
          <x14:cfRule type="dataBar" id="{7B07611A-E1C8-4CAA-A4C5-8FA462206157}">
            <x14:dataBar minLength="0" maxLength="100" gradient="0">
              <x14:cfvo type="autoMin"/>
              <x14:cfvo type="autoMax"/>
              <x14:negativeFillColor rgb="FFFF0000"/>
              <x14:axisColor rgb="FF000000"/>
            </x14:dataBar>
          </x14:cfRule>
          <xm:sqref>K625</xm:sqref>
        </x14:conditionalFormatting>
        <x14:conditionalFormatting xmlns:xm="http://schemas.microsoft.com/office/excel/2006/main">
          <x14:cfRule type="dataBar" id="{29F6C72E-9446-48DF-B4A9-4E468EB390D0}">
            <x14:dataBar minLength="0" maxLength="100" gradient="0">
              <x14:cfvo type="autoMin"/>
              <x14:cfvo type="autoMax"/>
              <x14:negativeFillColor rgb="FFFF0000"/>
              <x14:axisColor rgb="FF000000"/>
            </x14:dataBar>
          </x14:cfRule>
          <x14:cfRule type="dataBar" id="{6F4D07EC-9310-499E-AEAA-3D0546C704AC}">
            <x14:dataBar minLength="0" maxLength="100" gradient="0">
              <x14:cfvo type="autoMin"/>
              <x14:cfvo type="autoMax"/>
              <x14:negativeFillColor rgb="FFFF0000"/>
              <x14:axisColor rgb="FF000000"/>
            </x14:dataBar>
          </x14:cfRule>
          <x14:cfRule type="dataBar" id="{1B8E09B3-4869-472C-AFF8-5CE755FD54CD}">
            <x14:dataBar minLength="0" maxLength="100" gradient="0">
              <x14:cfvo type="autoMin"/>
              <x14:cfvo type="autoMax"/>
              <x14:negativeFillColor rgb="FFFF0000"/>
              <x14:axisColor rgb="FF000000"/>
            </x14:dataBar>
          </x14:cfRule>
          <x14:cfRule type="dataBar" id="{15AA61BA-7393-4ACA-A773-DD3E2160A514}">
            <x14:dataBar minLength="0" maxLength="100" gradient="0">
              <x14:cfvo type="autoMin"/>
              <x14:cfvo type="autoMax"/>
              <x14:negativeFillColor rgb="FFFF0000"/>
              <x14:axisColor rgb="FF000000"/>
            </x14:dataBar>
          </x14:cfRule>
          <xm:sqref>K689 K684 K698 K703 K708</xm:sqref>
        </x14:conditionalFormatting>
        <x14:conditionalFormatting xmlns:xm="http://schemas.microsoft.com/office/excel/2006/main">
          <x14:cfRule type="dataBar" id="{49B78DDB-3FF9-4ECB-8FED-27BCA90B544A}">
            <x14:dataBar minLength="0" maxLength="100" gradient="0">
              <x14:cfvo type="autoMin"/>
              <x14:cfvo type="autoMax"/>
              <x14:negativeFillColor rgb="FFFF0000"/>
              <x14:axisColor rgb="FF000000"/>
            </x14:dataBar>
          </x14:cfRule>
          <x14:cfRule type="dataBar" id="{AB55DC24-9252-4ED8-AF03-32895E041FD2}">
            <x14:dataBar minLength="0" maxLength="100" gradient="0">
              <x14:cfvo type="autoMin"/>
              <x14:cfvo type="autoMax"/>
              <x14:negativeFillColor rgb="FFFF0000"/>
              <x14:axisColor rgb="FF000000"/>
            </x14:dataBar>
          </x14:cfRule>
          <x14:cfRule type="dataBar" id="{0A881779-E8D8-4791-8F38-1AE22639CF73}">
            <x14:dataBar minLength="0" maxLength="100" gradient="0">
              <x14:cfvo type="autoMin"/>
              <x14:cfvo type="autoMax"/>
              <x14:negativeFillColor rgb="FFFF0000"/>
              <x14:axisColor rgb="FF000000"/>
            </x14:dataBar>
          </x14:cfRule>
          <x14:cfRule type="dataBar" id="{CBA411D2-399B-4F7B-BA93-337ADFD997B6}">
            <x14:dataBar minLength="0" maxLength="100" gradient="0">
              <x14:cfvo type="autoMin"/>
              <x14:cfvo type="autoMax"/>
              <x14:negativeFillColor rgb="FFFF0000"/>
              <x14:axisColor rgb="FF000000"/>
            </x14:dataBar>
          </x14:cfRule>
          <xm:sqref>K731</xm:sqref>
        </x14:conditionalFormatting>
        <x14:conditionalFormatting xmlns:xm="http://schemas.microsoft.com/office/excel/2006/main">
          <x14:cfRule type="dataBar" id="{614FB85B-5A3A-4985-90F8-A7F09E6E0D7E}">
            <x14:dataBar minLength="0" maxLength="100" gradient="0">
              <x14:cfvo type="autoMin"/>
              <x14:cfvo type="autoMax"/>
              <x14:negativeFillColor rgb="FFFF0000"/>
              <x14:axisColor rgb="FF000000"/>
            </x14:dataBar>
          </x14:cfRule>
          <x14:cfRule type="dataBar" id="{FE961563-E686-4B98-A099-5C863C821B34}">
            <x14:dataBar minLength="0" maxLength="100" gradient="0">
              <x14:cfvo type="autoMin"/>
              <x14:cfvo type="autoMax"/>
              <x14:negativeFillColor rgb="FFFF0000"/>
              <x14:axisColor rgb="FF000000"/>
            </x14:dataBar>
          </x14:cfRule>
          <x14:cfRule type="dataBar" id="{AE06990C-C968-40C6-A73A-A1788991DA72}">
            <x14:dataBar minLength="0" maxLength="100" gradient="0">
              <x14:cfvo type="autoMin"/>
              <x14:cfvo type="autoMax"/>
              <x14:negativeFillColor rgb="FFFF0000"/>
              <x14:axisColor rgb="FF000000"/>
            </x14:dataBar>
          </x14:cfRule>
          <x14:cfRule type="dataBar" id="{AF25B49D-6258-47A1-9D75-21B476F2BD48}">
            <x14:dataBar minLength="0" maxLength="100" gradient="0">
              <x14:cfvo type="autoMin"/>
              <x14:cfvo type="autoMax"/>
              <x14:negativeFillColor rgb="FFFF0000"/>
              <x14:axisColor rgb="FF000000"/>
            </x14:dataBar>
          </x14:cfRule>
          <xm:sqref>K743</xm:sqref>
        </x14:conditionalFormatting>
        <x14:conditionalFormatting xmlns:xm="http://schemas.microsoft.com/office/excel/2006/main">
          <x14:cfRule type="dataBar" id="{3A6E5F91-C2BD-4FEE-A9DE-6008868550AB}">
            <x14:dataBar minLength="0" maxLength="100" gradient="0">
              <x14:cfvo type="autoMin"/>
              <x14:cfvo type="autoMax"/>
              <x14:negativeFillColor rgb="FFFF0000"/>
              <x14:axisColor rgb="FF000000"/>
            </x14:dataBar>
          </x14:cfRule>
          <x14:cfRule type="dataBar" id="{D8B0D6A7-B9A9-4FF2-A950-5B674B0AC0D5}">
            <x14:dataBar minLength="0" maxLength="100" gradient="0">
              <x14:cfvo type="autoMin"/>
              <x14:cfvo type="autoMax"/>
              <x14:negativeFillColor rgb="FFFF0000"/>
              <x14:axisColor rgb="FF000000"/>
            </x14:dataBar>
          </x14:cfRule>
          <x14:cfRule type="dataBar" id="{8D954566-7A3E-4137-87AA-0486B31FFDC3}">
            <x14:dataBar minLength="0" maxLength="100" gradient="0">
              <x14:cfvo type="autoMin"/>
              <x14:cfvo type="autoMax"/>
              <x14:negativeFillColor rgb="FFFF0000"/>
              <x14:axisColor rgb="FF000000"/>
            </x14:dataBar>
          </x14:cfRule>
          <x14:cfRule type="dataBar" id="{36C33845-05F8-46DB-87BB-2FCBF046908D}">
            <x14:dataBar minLength="0" maxLength="100" gradient="0">
              <x14:cfvo type="autoMin"/>
              <x14:cfvo type="autoMax"/>
              <x14:negativeFillColor rgb="FFFF0000"/>
              <x14:axisColor rgb="FF000000"/>
            </x14:dataBar>
          </x14:cfRule>
          <xm:sqref>K801</xm:sqref>
        </x14:conditionalFormatting>
        <x14:conditionalFormatting xmlns:xm="http://schemas.microsoft.com/office/excel/2006/main">
          <x14:cfRule type="dataBar" id="{851B107E-8F79-4E14-98D6-1079019B974A}">
            <x14:dataBar minLength="0" maxLength="100" gradient="0">
              <x14:cfvo type="autoMin"/>
              <x14:cfvo type="autoMax"/>
              <x14:negativeFillColor rgb="FFFF0000"/>
              <x14:axisColor rgb="FF000000"/>
            </x14:dataBar>
          </x14:cfRule>
          <x14:cfRule type="dataBar" id="{AD3E9704-75D8-4D2D-8EEF-20BE834E935E}">
            <x14:dataBar minLength="0" maxLength="100" gradient="0">
              <x14:cfvo type="autoMin"/>
              <x14:cfvo type="autoMax"/>
              <x14:negativeFillColor rgb="FFFF0000"/>
              <x14:axisColor rgb="FF000000"/>
            </x14:dataBar>
          </x14:cfRule>
          <x14:cfRule type="dataBar" id="{9B7BFE44-0283-4E42-8645-6F2C7EA1E3E2}">
            <x14:dataBar minLength="0" maxLength="100" gradient="0">
              <x14:cfvo type="autoMin"/>
              <x14:cfvo type="autoMax"/>
              <x14:negativeFillColor rgb="FFFF0000"/>
              <x14:axisColor rgb="FF000000"/>
            </x14:dataBar>
          </x14:cfRule>
          <x14:cfRule type="dataBar" id="{03A8D10C-1ECF-4AA2-BFA4-F88DD8FA2A28}">
            <x14:dataBar minLength="0" maxLength="100" gradient="0">
              <x14:cfvo type="autoMin"/>
              <x14:cfvo type="autoMax"/>
              <x14:negativeFillColor rgb="FFFF0000"/>
              <x14:axisColor rgb="FF000000"/>
            </x14:dataBar>
          </x14:cfRule>
          <xm:sqref>K813</xm:sqref>
        </x14:conditionalFormatting>
        <x14:conditionalFormatting xmlns:xm="http://schemas.microsoft.com/office/excel/2006/main">
          <x14:cfRule type="dataBar" id="{D9523BCD-3438-414C-AA92-37833F969EDA}">
            <x14:dataBar minLength="0" maxLength="100" gradient="0">
              <x14:cfvo type="autoMin"/>
              <x14:cfvo type="autoMax"/>
              <x14:negativeFillColor rgb="FFFF0000"/>
              <x14:axisColor rgb="FF000000"/>
            </x14:dataBar>
          </x14:cfRule>
          <x14:cfRule type="dataBar" id="{8A0DB90B-BE7A-4BB9-BD4B-B867E082A87C}">
            <x14:dataBar minLength="0" maxLength="100" gradient="0">
              <x14:cfvo type="autoMin"/>
              <x14:cfvo type="autoMax"/>
              <x14:negativeFillColor rgb="FFFF0000"/>
              <x14:axisColor rgb="FF000000"/>
            </x14:dataBar>
          </x14:cfRule>
          <x14:cfRule type="dataBar" id="{5FA8FA94-1B5D-4A4E-A40C-5EC53554A92F}">
            <x14:dataBar minLength="0" maxLength="100" gradient="0">
              <x14:cfvo type="autoMin"/>
              <x14:cfvo type="autoMax"/>
              <x14:negativeFillColor rgb="FFFF0000"/>
              <x14:axisColor rgb="FF000000"/>
            </x14:dataBar>
          </x14:cfRule>
          <x14:cfRule type="dataBar" id="{3F6CEED4-D852-482E-BAA2-D686EB554227}">
            <x14:dataBar minLength="0" maxLength="100" gradient="0">
              <x14:cfvo type="autoMin"/>
              <x14:cfvo type="autoMax"/>
              <x14:negativeFillColor rgb="FFFF0000"/>
              <x14:axisColor rgb="FF000000"/>
            </x14:dataBar>
          </x14:cfRule>
          <xm:sqref>K837</xm:sqref>
        </x14:conditionalFormatting>
        <x14:conditionalFormatting xmlns:xm="http://schemas.microsoft.com/office/excel/2006/main">
          <x14:cfRule type="dataBar" id="{F22D73DB-EFCD-4994-8CC4-2F987EC953F7}">
            <x14:dataBar minLength="0" maxLength="100" gradient="0">
              <x14:cfvo type="autoMin"/>
              <x14:cfvo type="autoMax"/>
              <x14:negativeFillColor rgb="FFFF0000"/>
              <x14:axisColor rgb="FF000000"/>
            </x14:dataBar>
          </x14:cfRule>
          <x14:cfRule type="dataBar" id="{44B4E8D4-4406-4FD5-9AB8-57ECCEC9A482}">
            <x14:dataBar minLength="0" maxLength="100" gradient="0">
              <x14:cfvo type="autoMin"/>
              <x14:cfvo type="autoMax"/>
              <x14:negativeFillColor rgb="FFFF0000"/>
              <x14:axisColor rgb="FF000000"/>
            </x14:dataBar>
          </x14:cfRule>
          <x14:cfRule type="dataBar" id="{71FD1F2F-8349-4935-8EF5-DF197A9D0F30}">
            <x14:dataBar minLength="0" maxLength="100" gradient="0">
              <x14:cfvo type="autoMin"/>
              <x14:cfvo type="autoMax"/>
              <x14:negativeFillColor rgb="FFFF0000"/>
              <x14:axisColor rgb="FF000000"/>
            </x14:dataBar>
          </x14:cfRule>
          <x14:cfRule type="dataBar" id="{D9DCAE3D-119B-4490-9AE8-9FDBA10A6EBE}">
            <x14:dataBar minLength="0" maxLength="100" gradient="0">
              <x14:cfvo type="autoMin"/>
              <x14:cfvo type="autoMax"/>
              <x14:negativeFillColor rgb="FFFF0000"/>
              <x14:axisColor rgb="FF000000"/>
            </x14:dataBar>
          </x14:cfRule>
          <xm:sqref>K860</xm:sqref>
        </x14:conditionalFormatting>
        <x14:conditionalFormatting xmlns:xm="http://schemas.microsoft.com/office/excel/2006/main">
          <x14:cfRule type="dataBar" id="{B16D0C6A-1D21-4E0C-A6B2-C5D793A7CD68}">
            <x14:dataBar minLength="0" maxLength="100" gradient="0">
              <x14:cfvo type="autoMin"/>
              <x14:cfvo type="autoMax"/>
              <x14:negativeFillColor rgb="FFFF0000"/>
              <x14:axisColor rgb="FF000000"/>
            </x14:dataBar>
          </x14:cfRule>
          <x14:cfRule type="dataBar" id="{1AED5AA8-D1C8-4784-ABCE-5000E3C04B11}">
            <x14:dataBar minLength="0" maxLength="100" gradient="0">
              <x14:cfvo type="autoMin"/>
              <x14:cfvo type="autoMax"/>
              <x14:negativeFillColor rgb="FFFF0000"/>
              <x14:axisColor rgb="FF000000"/>
            </x14:dataBar>
          </x14:cfRule>
          <x14:cfRule type="dataBar" id="{6651A789-5DB4-46FE-AE11-EE58ED1B9119}">
            <x14:dataBar minLength="0" maxLength="100" gradient="0">
              <x14:cfvo type="autoMin"/>
              <x14:cfvo type="autoMax"/>
              <x14:negativeFillColor rgb="FFFF0000"/>
              <x14:axisColor rgb="FF000000"/>
            </x14:dataBar>
          </x14:cfRule>
          <x14:cfRule type="dataBar" id="{458B2C7E-A1B4-4D5C-9557-96F726ADF678}">
            <x14:dataBar minLength="0" maxLength="100" gradient="0">
              <x14:cfvo type="autoMin"/>
              <x14:cfvo type="autoMax"/>
              <x14:negativeFillColor rgb="FFFF0000"/>
              <x14:axisColor rgb="FF000000"/>
            </x14:dataBar>
          </x14:cfRule>
          <xm:sqref>K886</xm:sqref>
        </x14:conditionalFormatting>
        <x14:conditionalFormatting xmlns:xm="http://schemas.microsoft.com/office/excel/2006/main">
          <x14:cfRule type="dataBar" id="{1231DCF5-AA50-4B9D-AA9C-3EC857264ABB}">
            <x14:dataBar minLength="0" maxLength="100" gradient="0">
              <x14:cfvo type="autoMin"/>
              <x14:cfvo type="autoMax"/>
              <x14:negativeFillColor rgb="FFFF0000"/>
              <x14:axisColor rgb="FF000000"/>
            </x14:dataBar>
          </x14:cfRule>
          <x14:cfRule type="dataBar" id="{96B63DFC-9882-40E6-BCBB-C975BABE7149}">
            <x14:dataBar minLength="0" maxLength="100" gradient="0">
              <x14:cfvo type="autoMin"/>
              <x14:cfvo type="autoMax"/>
              <x14:negativeFillColor rgb="FFFF0000"/>
              <x14:axisColor rgb="FF000000"/>
            </x14:dataBar>
          </x14:cfRule>
          <x14:cfRule type="dataBar" id="{3B300D64-DC6C-4FAC-A515-FD8612392DEA}">
            <x14:dataBar minLength="0" maxLength="100" gradient="0">
              <x14:cfvo type="autoMin"/>
              <x14:cfvo type="autoMax"/>
              <x14:negativeFillColor rgb="FFFF0000"/>
              <x14:axisColor rgb="FF000000"/>
            </x14:dataBar>
          </x14:cfRule>
          <x14:cfRule type="dataBar" id="{CE5BADD9-8FBA-4B75-BB63-86BD2C5B1C08}">
            <x14:dataBar minLength="0" maxLength="100" gradient="0">
              <x14:cfvo type="autoMin"/>
              <x14:cfvo type="autoMax"/>
              <x14:negativeFillColor rgb="FFFF0000"/>
              <x14:axisColor rgb="FF000000"/>
            </x14:dataBar>
          </x14:cfRule>
          <xm:sqref>K897</xm:sqref>
        </x14:conditionalFormatting>
        <x14:conditionalFormatting xmlns:xm="http://schemas.microsoft.com/office/excel/2006/main">
          <x14:cfRule type="dataBar" id="{A3A81919-C5BE-4210-830C-90290E59EA45}">
            <x14:dataBar minLength="0" maxLength="100" gradient="0">
              <x14:cfvo type="autoMin"/>
              <x14:cfvo type="autoMax"/>
              <x14:negativeFillColor rgb="FFFF0000"/>
              <x14:axisColor rgb="FF000000"/>
            </x14:dataBar>
          </x14:cfRule>
          <x14:cfRule type="dataBar" id="{AF868CDE-AF0A-471D-BA83-E50C8B5D656D}">
            <x14:dataBar minLength="0" maxLength="100" gradient="0">
              <x14:cfvo type="autoMin"/>
              <x14:cfvo type="autoMax"/>
              <x14:negativeFillColor rgb="FFFF0000"/>
              <x14:axisColor rgb="FF000000"/>
            </x14:dataBar>
          </x14:cfRule>
          <x14:cfRule type="dataBar" id="{8BA94ECC-C984-46C6-8CAB-C79638C23C81}">
            <x14:dataBar minLength="0" maxLength="100" gradient="0">
              <x14:cfvo type="autoMin"/>
              <x14:cfvo type="autoMax"/>
              <x14:negativeFillColor rgb="FFFF0000"/>
              <x14:axisColor rgb="FF000000"/>
            </x14:dataBar>
          </x14:cfRule>
          <x14:cfRule type="dataBar" id="{84931CF1-0DFA-4686-BCDA-6244F4502CE8}">
            <x14:dataBar minLength="0" maxLength="100" gradient="0">
              <x14:cfvo type="autoMin"/>
              <x14:cfvo type="autoMax"/>
              <x14:negativeFillColor rgb="FFFF0000"/>
              <x14:axisColor rgb="FF000000"/>
            </x14:dataBar>
          </x14:cfRule>
          <xm:sqref>K915 K911 K921 K929</xm:sqref>
        </x14:conditionalFormatting>
        <x14:conditionalFormatting xmlns:xm="http://schemas.microsoft.com/office/excel/2006/main">
          <x14:cfRule type="dataBar" id="{D86774C4-A426-4630-9FE7-9BA4BC99851A}">
            <x14:dataBar minLength="0" maxLength="100" gradient="0">
              <x14:cfvo type="autoMin"/>
              <x14:cfvo type="autoMax"/>
              <x14:negativeFillColor rgb="FFFF0000"/>
              <x14:axisColor rgb="FF000000"/>
            </x14:dataBar>
          </x14:cfRule>
          <x14:cfRule type="dataBar" id="{95B711C2-A9ED-4C49-A3D7-38010FC274DE}">
            <x14:dataBar minLength="0" maxLength="100" gradient="0">
              <x14:cfvo type="autoMin"/>
              <x14:cfvo type="autoMax"/>
              <x14:negativeFillColor rgb="FFFF0000"/>
              <x14:axisColor rgb="FF000000"/>
            </x14:dataBar>
          </x14:cfRule>
          <x14:cfRule type="dataBar" id="{BB4D1D08-0BD3-4F01-81AA-E7550BDF2A0C}">
            <x14:dataBar minLength="0" maxLength="100" gradient="0">
              <x14:cfvo type="autoMin"/>
              <x14:cfvo type="autoMax"/>
              <x14:negativeFillColor rgb="FFFF0000"/>
              <x14:axisColor rgb="FF000000"/>
            </x14:dataBar>
          </x14:cfRule>
          <x14:cfRule type="dataBar" id="{7BDA0DB6-C1C2-4667-AAD9-E5CCCE4BFEB2}">
            <x14:dataBar minLength="0" maxLength="100" gradient="0">
              <x14:cfvo type="autoMin"/>
              <x14:cfvo type="autoMax"/>
              <x14:negativeFillColor rgb="FFFF0000"/>
              <x14:axisColor rgb="FF000000"/>
            </x14:dataBar>
          </x14:cfRule>
          <xm:sqref>K947</xm:sqref>
        </x14:conditionalFormatting>
        <x14:conditionalFormatting xmlns:xm="http://schemas.microsoft.com/office/excel/2006/main">
          <x14:cfRule type="dataBar" id="{FC731BCD-1E6A-4E22-8263-AE8A730240CD}">
            <x14:dataBar minLength="0" maxLength="100" gradient="0">
              <x14:cfvo type="autoMin"/>
              <x14:cfvo type="autoMax"/>
              <x14:negativeFillColor rgb="FFFF0000"/>
              <x14:axisColor rgb="FF000000"/>
            </x14:dataBar>
          </x14:cfRule>
          <x14:cfRule type="dataBar" id="{CF514D5B-2C55-4009-BE0A-6D31A2003291}">
            <x14:dataBar minLength="0" maxLength="100" gradient="0">
              <x14:cfvo type="autoMin"/>
              <x14:cfvo type="autoMax"/>
              <x14:negativeFillColor rgb="FFFF0000"/>
              <x14:axisColor rgb="FF000000"/>
            </x14:dataBar>
          </x14:cfRule>
          <x14:cfRule type="dataBar" id="{505F2DC6-8314-4B79-AF40-41430EBC60C9}">
            <x14:dataBar minLength="0" maxLength="100" gradient="0">
              <x14:cfvo type="autoMin"/>
              <x14:cfvo type="autoMax"/>
              <x14:negativeFillColor rgb="FFFF0000"/>
              <x14:axisColor rgb="FF000000"/>
            </x14:dataBar>
          </x14:cfRule>
          <x14:cfRule type="dataBar" id="{CF2842A6-AAC7-4157-8CBD-6ABCB532493F}">
            <x14:dataBar minLength="0" maxLength="100" gradient="0">
              <x14:cfvo type="autoMin"/>
              <x14:cfvo type="autoMax"/>
              <x14:negativeFillColor rgb="FFFF0000"/>
              <x14:axisColor rgb="FF000000"/>
            </x14:dataBar>
          </x14:cfRule>
          <xm:sqref>K965 K961 K971 K984</xm:sqref>
        </x14:conditionalFormatting>
        <x14:conditionalFormatting xmlns:xm="http://schemas.microsoft.com/office/excel/2006/main">
          <x14:cfRule type="dataBar" id="{CBC3E1A8-0991-400B-BE2A-A1F7D650E70C}">
            <x14:dataBar minLength="0" maxLength="100" gradient="0">
              <x14:cfvo type="autoMin"/>
              <x14:cfvo type="autoMax"/>
              <x14:negativeFillColor rgb="FFFF0000"/>
              <x14:axisColor rgb="FF000000"/>
            </x14:dataBar>
          </x14:cfRule>
          <x14:cfRule type="dataBar" id="{E7D67D81-8F9D-4785-A754-F0022397433F}">
            <x14:dataBar minLength="0" maxLength="100" gradient="0">
              <x14:cfvo type="autoMin"/>
              <x14:cfvo type="autoMax"/>
              <x14:negativeFillColor rgb="FFFF0000"/>
              <x14:axisColor rgb="FF000000"/>
            </x14:dataBar>
          </x14:cfRule>
          <x14:cfRule type="dataBar" id="{0CEBA7B5-AC8A-40D6-A552-5BAB7BEA3CF1}">
            <x14:dataBar minLength="0" maxLength="100" gradient="0">
              <x14:cfvo type="autoMin"/>
              <x14:cfvo type="autoMax"/>
              <x14:negativeFillColor rgb="FFFF0000"/>
              <x14:axisColor rgb="FF000000"/>
            </x14:dataBar>
          </x14:cfRule>
          <x14:cfRule type="dataBar" id="{75381613-59BE-4481-B7A4-DBBB1B5FE86B}">
            <x14:dataBar minLength="0" maxLength="100" gradient="0">
              <x14:cfvo type="autoMin"/>
              <x14:cfvo type="autoMax"/>
              <x14:negativeFillColor rgb="FFFF0000"/>
              <x14:axisColor rgb="FF000000"/>
            </x14:dataBar>
          </x14:cfRule>
          <xm:sqref>K1021</xm:sqref>
        </x14:conditionalFormatting>
        <x14:conditionalFormatting xmlns:xm="http://schemas.microsoft.com/office/excel/2006/main">
          <x14:cfRule type="dataBar" id="{6E96C099-A3B1-435F-BE68-24D7EF92B538}">
            <x14:dataBar minLength="0" maxLength="100" gradient="0">
              <x14:cfvo type="autoMin"/>
              <x14:cfvo type="autoMax"/>
              <x14:negativeFillColor rgb="FFFF0000"/>
              <x14:axisColor rgb="FF000000"/>
            </x14:dataBar>
          </x14:cfRule>
          <x14:cfRule type="dataBar" id="{D8612A38-B3E3-4986-8BA7-E0DD61F5525D}">
            <x14:dataBar minLength="0" maxLength="100" gradient="0">
              <x14:cfvo type="autoMin"/>
              <x14:cfvo type="autoMax"/>
              <x14:negativeFillColor rgb="FFFF0000"/>
              <x14:axisColor rgb="FF000000"/>
            </x14:dataBar>
          </x14:cfRule>
          <x14:cfRule type="dataBar" id="{56551E2B-39C7-48DA-9538-3A56186488AE}">
            <x14:dataBar minLength="0" maxLength="100" gradient="0">
              <x14:cfvo type="autoMin"/>
              <x14:cfvo type="autoMax"/>
              <x14:negativeFillColor rgb="FFFF0000"/>
              <x14:axisColor rgb="FF000000"/>
            </x14:dataBar>
          </x14:cfRule>
          <x14:cfRule type="dataBar" id="{2C8E2667-DBBC-4DCA-9AEF-433CE2A9B20E}">
            <x14:dataBar minLength="0" maxLength="100" gradient="0">
              <x14:cfvo type="autoMin"/>
              <x14:cfvo type="autoMax"/>
              <x14:negativeFillColor rgb="FFFF0000"/>
              <x14:axisColor rgb="FF000000"/>
            </x14:dataBar>
          </x14:cfRule>
          <xm:sqref>K1034</xm:sqref>
        </x14:conditionalFormatting>
        <x14:conditionalFormatting xmlns:xm="http://schemas.microsoft.com/office/excel/2006/main">
          <x14:cfRule type="dataBar" id="{AC7C59A2-8172-4C11-8009-4966905AE126}">
            <x14:dataBar minLength="0" maxLength="100" gradient="0">
              <x14:cfvo type="autoMin"/>
              <x14:cfvo type="autoMax"/>
              <x14:negativeFillColor rgb="FFFF0000"/>
              <x14:axisColor rgb="FF000000"/>
            </x14:dataBar>
          </x14:cfRule>
          <x14:cfRule type="dataBar" id="{493A489F-98E2-40F1-9B43-633128E6DFF2}">
            <x14:dataBar minLength="0" maxLength="100" gradient="0">
              <x14:cfvo type="autoMin"/>
              <x14:cfvo type="autoMax"/>
              <x14:negativeFillColor rgb="FFFF0000"/>
              <x14:axisColor rgb="FF000000"/>
            </x14:dataBar>
          </x14:cfRule>
          <x14:cfRule type="dataBar" id="{044471EC-AA26-4BDC-A7D4-DD22D3A7687C}">
            <x14:dataBar minLength="0" maxLength="100" gradient="0">
              <x14:cfvo type="autoMin"/>
              <x14:cfvo type="autoMax"/>
              <x14:negativeFillColor rgb="FFFF0000"/>
              <x14:axisColor rgb="FF000000"/>
            </x14:dataBar>
          </x14:cfRule>
          <x14:cfRule type="dataBar" id="{6D87F808-F656-4845-8DDB-D1CE14E4296B}">
            <x14:dataBar minLength="0" maxLength="100" gradient="0">
              <x14:cfvo type="autoMin"/>
              <x14:cfvo type="autoMax"/>
              <x14:negativeFillColor rgb="FFFF0000"/>
              <x14:axisColor rgb="FF000000"/>
            </x14:dataBar>
          </x14:cfRule>
          <xm:sqref>K1082 K1067</xm:sqref>
        </x14:conditionalFormatting>
        <x14:conditionalFormatting xmlns:xm="http://schemas.microsoft.com/office/excel/2006/main">
          <x14:cfRule type="dataBar" id="{5002F731-9325-487B-99CD-04AF2D395E59}">
            <x14:dataBar minLength="0" maxLength="100" gradient="0">
              <x14:cfvo type="autoMin"/>
              <x14:cfvo type="autoMax"/>
              <x14:negativeFillColor rgb="FFFF0000"/>
              <x14:axisColor rgb="FF000000"/>
            </x14:dataBar>
          </x14:cfRule>
          <x14:cfRule type="dataBar" id="{E4CBFEA8-AFCC-41DE-AF2B-99D431E115A3}">
            <x14:dataBar minLength="0" maxLength="100" gradient="0">
              <x14:cfvo type="autoMin"/>
              <x14:cfvo type="autoMax"/>
              <x14:negativeFillColor rgb="FFFF0000"/>
              <x14:axisColor rgb="FF000000"/>
            </x14:dataBar>
          </x14:cfRule>
          <x14:cfRule type="dataBar" id="{8F288378-EF28-48E9-B007-CA7AE95DB140}">
            <x14:dataBar minLength="0" maxLength="100" gradient="0">
              <x14:cfvo type="autoMin"/>
              <x14:cfvo type="autoMax"/>
              <x14:negativeFillColor rgb="FFFF0000"/>
              <x14:axisColor rgb="FF000000"/>
            </x14:dataBar>
          </x14:cfRule>
          <x14:cfRule type="dataBar" id="{320E1A19-0472-46B6-976E-2CB0D6A1C268}">
            <x14:dataBar minLength="0" maxLength="100" gradient="0">
              <x14:cfvo type="autoMin"/>
              <x14:cfvo type="autoMax"/>
              <x14:negativeFillColor rgb="FFFF0000"/>
              <x14:axisColor rgb="FF000000"/>
            </x14:dataBar>
          </x14:cfRule>
          <xm:sqref>K1127 K1105 K1163 K1168 K1177 K1199 K1231 K1267</xm:sqref>
        </x14:conditionalFormatting>
        <x14:conditionalFormatting xmlns:xm="http://schemas.microsoft.com/office/excel/2006/main">
          <x14:cfRule type="dataBar" id="{C9F45A2B-A3B1-4D6D-BE83-94EEE5E9D728}">
            <x14:dataBar minLength="0" maxLength="100" gradient="0">
              <x14:cfvo type="autoMin"/>
              <x14:cfvo type="autoMax"/>
              <x14:negativeFillColor rgb="FFFF0000"/>
              <x14:axisColor rgb="FF000000"/>
            </x14:dataBar>
          </x14:cfRule>
          <x14:cfRule type="dataBar" id="{D0849613-890D-4694-8611-685C889C5D64}">
            <x14:dataBar minLength="0" maxLength="100" gradient="0">
              <x14:cfvo type="autoMin"/>
              <x14:cfvo type="autoMax"/>
              <x14:negativeFillColor rgb="FFFF0000"/>
              <x14:axisColor rgb="FF000000"/>
            </x14:dataBar>
          </x14:cfRule>
          <x14:cfRule type="dataBar" id="{C9D8847B-D905-43B5-B008-EBFDC8BBF59B}">
            <x14:dataBar minLength="0" maxLength="100" gradient="0">
              <x14:cfvo type="autoMin"/>
              <x14:cfvo type="autoMax"/>
              <x14:negativeFillColor rgb="FFFF0000"/>
              <x14:axisColor rgb="FF000000"/>
            </x14:dataBar>
          </x14:cfRule>
          <x14:cfRule type="dataBar" id="{6F7DF358-E0CF-4348-ABCB-1CD66C15FF44}">
            <x14:dataBar minLength="0" maxLength="100" gradient="0">
              <x14:cfvo type="autoMin"/>
              <x14:cfvo type="autoMax"/>
              <x14:negativeFillColor rgb="FFFF0000"/>
              <x14:axisColor rgb="FF000000"/>
            </x14:dataBar>
          </x14:cfRule>
          <xm:sqref>K1295</xm:sqref>
        </x14:conditionalFormatting>
        <x14:conditionalFormatting xmlns:xm="http://schemas.microsoft.com/office/excel/2006/main">
          <x14:cfRule type="dataBar" id="{CE4EDEBB-A96C-4A0F-BA9A-C9C45CDB4DDB}">
            <x14:dataBar minLength="0" maxLength="100" gradient="0">
              <x14:cfvo type="autoMin"/>
              <x14:cfvo type="autoMax"/>
              <x14:negativeFillColor rgb="FFFF0000"/>
              <x14:axisColor rgb="FF000000"/>
            </x14:dataBar>
          </x14:cfRule>
          <x14:cfRule type="dataBar" id="{C5AE5185-3494-4883-B89E-FA98B49FEFFC}">
            <x14:dataBar minLength="0" maxLength="100" gradient="0">
              <x14:cfvo type="autoMin"/>
              <x14:cfvo type="autoMax"/>
              <x14:negativeFillColor rgb="FFFF0000"/>
              <x14:axisColor rgb="FF000000"/>
            </x14:dataBar>
          </x14:cfRule>
          <x14:cfRule type="dataBar" id="{0F761E1B-0F9C-4B73-9A5B-06AF0FE0CF4B}">
            <x14:dataBar minLength="0" maxLength="100" gradient="0">
              <x14:cfvo type="autoMin"/>
              <x14:cfvo type="autoMax"/>
              <x14:negativeFillColor rgb="FFFF0000"/>
              <x14:axisColor rgb="FF000000"/>
            </x14:dataBar>
          </x14:cfRule>
          <x14:cfRule type="dataBar" id="{1F349D47-3098-40F2-A260-28A773E7880C}">
            <x14:dataBar minLength="0" maxLength="100" gradient="0">
              <x14:cfvo type="autoMin"/>
              <x14:cfvo type="autoMax"/>
              <x14:negativeFillColor rgb="FFFF0000"/>
              <x14:axisColor rgb="FF000000"/>
            </x14:dataBar>
          </x14:cfRule>
          <xm:sqref>K1358 K1327 K1369 K1387:K1388 K1399 K1402 K1434 K1464 K1690 K1704</xm:sqref>
        </x14:conditionalFormatting>
        <x14:conditionalFormatting xmlns:xm="http://schemas.microsoft.com/office/excel/2006/main">
          <x14:cfRule type="dataBar" id="{9EF1AE11-B93B-474B-BB42-02675879EF75}">
            <x14:dataBar minLength="0" maxLength="100" gradient="0">
              <x14:cfvo type="autoMin"/>
              <x14:cfvo type="autoMax"/>
              <x14:negativeFillColor rgb="FFFF0000"/>
              <x14:axisColor rgb="FF000000"/>
            </x14:dataBar>
          </x14:cfRule>
          <x14:cfRule type="dataBar" id="{B7F4DD1F-D43B-482A-929D-61529A5EF351}">
            <x14:dataBar minLength="0" maxLength="100" gradient="0">
              <x14:cfvo type="autoMin"/>
              <x14:cfvo type="autoMax"/>
              <x14:negativeFillColor rgb="FFFF0000"/>
              <x14:axisColor rgb="FF000000"/>
            </x14:dataBar>
          </x14:cfRule>
          <x14:cfRule type="dataBar" id="{547D5C50-C349-4F09-9C6E-CBCFDC324F3B}">
            <x14:dataBar minLength="0" maxLength="100" gradient="0">
              <x14:cfvo type="autoMin"/>
              <x14:cfvo type="autoMax"/>
              <x14:negativeFillColor rgb="FFFF0000"/>
              <x14:axisColor rgb="FF000000"/>
            </x14:dataBar>
          </x14:cfRule>
          <x14:cfRule type="dataBar" id="{4EC2F3E4-7FD1-4B39-BB65-8289F17B44B7}">
            <x14:dataBar minLength="0" maxLength="100" gradient="0">
              <x14:cfvo type="autoMin"/>
              <x14:cfvo type="autoMax"/>
              <x14:negativeFillColor rgb="FFFF0000"/>
              <x14:axisColor rgb="FF000000"/>
            </x14:dataBar>
          </x14:cfRule>
          <xm:sqref>K1736</xm:sqref>
        </x14:conditionalFormatting>
        <x14:conditionalFormatting xmlns:xm="http://schemas.microsoft.com/office/excel/2006/main">
          <x14:cfRule type="dataBar" id="{8DB559C1-6EA0-4676-896A-843025823885}">
            <x14:dataBar minLength="0" maxLength="100" gradient="0">
              <x14:cfvo type="autoMin"/>
              <x14:cfvo type="autoMax"/>
              <x14:negativeFillColor rgb="FFFF0000"/>
              <x14:axisColor rgb="FF000000"/>
            </x14:dataBar>
          </x14:cfRule>
          <x14:cfRule type="dataBar" id="{13010BAE-0117-43ED-AE73-E4B522AA1AB6}">
            <x14:dataBar minLength="0" maxLength="100" gradient="0">
              <x14:cfvo type="autoMin"/>
              <x14:cfvo type="autoMax"/>
              <x14:negativeFillColor rgb="FFFF0000"/>
              <x14:axisColor rgb="FF000000"/>
            </x14:dataBar>
          </x14:cfRule>
          <x14:cfRule type="dataBar" id="{6CE57F81-5D3F-4C6D-AA57-0131E51EE39C}">
            <x14:dataBar minLength="0" maxLength="100" gradient="0">
              <x14:cfvo type="autoMin"/>
              <x14:cfvo type="autoMax"/>
              <x14:negativeFillColor rgb="FFFF0000"/>
              <x14:axisColor rgb="FF000000"/>
            </x14:dataBar>
          </x14:cfRule>
          <x14:cfRule type="dataBar" id="{1FABC868-089A-466F-B782-BBE64743C163}">
            <x14:dataBar minLength="0" maxLength="100" gradient="0">
              <x14:cfvo type="autoMin"/>
              <x14:cfvo type="autoMax"/>
              <x14:negativeFillColor rgb="FFFF0000"/>
              <x14:axisColor rgb="FF000000"/>
            </x14:dataBar>
          </x14:cfRule>
          <xm:sqref>K1824</xm:sqref>
        </x14:conditionalFormatting>
        <x14:conditionalFormatting xmlns:xm="http://schemas.microsoft.com/office/excel/2006/main">
          <x14:cfRule type="dataBar" id="{63CB53F1-9A8E-4F10-9875-2B996855AA1D}">
            <x14:dataBar minLength="0" maxLength="100" gradient="0">
              <x14:cfvo type="autoMin"/>
              <x14:cfvo type="autoMax"/>
              <x14:negativeFillColor rgb="FFFF0000"/>
              <x14:axisColor rgb="FF000000"/>
            </x14:dataBar>
          </x14:cfRule>
          <x14:cfRule type="dataBar" id="{666ADE20-4581-469F-A56F-9B757A5E72EC}">
            <x14:dataBar minLength="0" maxLength="100" gradient="0">
              <x14:cfvo type="autoMin"/>
              <x14:cfvo type="autoMax"/>
              <x14:negativeFillColor rgb="FFFF0000"/>
              <x14:axisColor rgb="FF000000"/>
            </x14:dataBar>
          </x14:cfRule>
          <x14:cfRule type="dataBar" id="{8C1A1452-FE93-48DF-BB94-932143D8B9A8}">
            <x14:dataBar minLength="0" maxLength="100" gradient="0">
              <x14:cfvo type="autoMin"/>
              <x14:cfvo type="autoMax"/>
              <x14:negativeFillColor rgb="FFFF0000"/>
              <x14:axisColor rgb="FF000000"/>
            </x14:dataBar>
          </x14:cfRule>
          <x14:cfRule type="dataBar" id="{0314EDDE-0DAE-412B-9C11-0FB91054421E}">
            <x14:dataBar minLength="0" maxLength="100" gradient="0">
              <x14:cfvo type="autoMin"/>
              <x14:cfvo type="autoMax"/>
              <x14:negativeFillColor rgb="FFFF0000"/>
              <x14:axisColor rgb="FF000000"/>
            </x14:dataBar>
          </x14:cfRule>
          <xm:sqref>K1832</xm:sqref>
        </x14:conditionalFormatting>
        <x14:conditionalFormatting xmlns:xm="http://schemas.microsoft.com/office/excel/2006/main">
          <x14:cfRule type="dataBar" id="{8E8D37E3-B1A4-49A3-80EB-31017C153CDC}">
            <x14:dataBar minLength="0" maxLength="100" gradient="0">
              <x14:cfvo type="autoMin"/>
              <x14:cfvo type="autoMax"/>
              <x14:negativeFillColor rgb="FFFF0000"/>
              <x14:axisColor rgb="FF000000"/>
            </x14:dataBar>
          </x14:cfRule>
          <x14:cfRule type="dataBar" id="{81FA5BFC-60D5-480B-B883-7D96D335E1E4}">
            <x14:dataBar minLength="0" maxLength="100" gradient="0">
              <x14:cfvo type="autoMin"/>
              <x14:cfvo type="autoMax"/>
              <x14:negativeFillColor rgb="FFFF0000"/>
              <x14:axisColor rgb="FF000000"/>
            </x14:dataBar>
          </x14:cfRule>
          <x14:cfRule type="dataBar" id="{E0141221-FF96-40FF-B330-71D42EFA361D}">
            <x14:dataBar minLength="0" maxLength="100" gradient="0">
              <x14:cfvo type="autoMin"/>
              <x14:cfvo type="autoMax"/>
              <x14:negativeFillColor rgb="FFFF0000"/>
              <x14:axisColor rgb="FF000000"/>
            </x14:dataBar>
          </x14:cfRule>
          <x14:cfRule type="dataBar" id="{C20BCFB2-7639-4643-8EF3-23A9E9DA0C11}">
            <x14:dataBar minLength="0" maxLength="100" gradient="0">
              <x14:cfvo type="autoMin"/>
              <x14:cfvo type="autoMax"/>
              <x14:negativeFillColor rgb="FFFF0000"/>
              <x14:axisColor rgb="FF000000"/>
            </x14:dataBar>
          </x14:cfRule>
          <xm:sqref>K1871:K1872 K1879 K1882 K1886</xm:sqref>
        </x14:conditionalFormatting>
        <x14:conditionalFormatting xmlns:xm="http://schemas.microsoft.com/office/excel/2006/main">
          <x14:cfRule type="dataBar" id="{71718B3B-091F-4C48-B26C-7C1F23459AF2}">
            <x14:dataBar minLength="0" maxLength="100" gradient="0">
              <x14:cfvo type="autoMin"/>
              <x14:cfvo type="autoMax"/>
              <x14:negativeFillColor rgb="FFFF0000"/>
              <x14:axisColor rgb="FF000000"/>
            </x14:dataBar>
          </x14:cfRule>
          <x14:cfRule type="dataBar" id="{F7325CC2-9B8C-4BD5-B1D6-7CB07A2B03C2}">
            <x14:dataBar minLength="0" maxLength="100" gradient="0">
              <x14:cfvo type="autoMin"/>
              <x14:cfvo type="autoMax"/>
              <x14:negativeFillColor rgb="FFFF0000"/>
              <x14:axisColor rgb="FF000000"/>
            </x14:dataBar>
          </x14:cfRule>
          <x14:cfRule type="dataBar" id="{D1B91351-2883-48C9-928B-8EE28648D1BE}">
            <x14:dataBar minLength="0" maxLength="100" gradient="0">
              <x14:cfvo type="autoMin"/>
              <x14:cfvo type="autoMax"/>
              <x14:negativeFillColor rgb="FFFF0000"/>
              <x14:axisColor rgb="FF000000"/>
            </x14:dataBar>
          </x14:cfRule>
          <x14:cfRule type="dataBar" id="{A17D5843-6E7E-4F20-A05D-93F3A1857725}">
            <x14:dataBar minLength="0" maxLength="100" gradient="0">
              <x14:cfvo type="autoMin"/>
              <x14:cfvo type="autoMax"/>
              <x14:negativeFillColor rgb="FFFF0000"/>
              <x14:axisColor rgb="FF000000"/>
            </x14:dataBar>
          </x14:cfRule>
          <xm:sqref>K1899 K1893 K1905</xm:sqref>
        </x14:conditionalFormatting>
        <x14:conditionalFormatting xmlns:xm="http://schemas.microsoft.com/office/excel/2006/main">
          <x14:cfRule type="dataBar" id="{F0B384D2-6722-4531-ACD7-41805BCC959D}">
            <x14:dataBar minLength="0" maxLength="100" gradient="0">
              <x14:cfvo type="autoMin"/>
              <x14:cfvo type="autoMax"/>
              <x14:negativeFillColor rgb="FFFF0000"/>
              <x14:axisColor rgb="FF000000"/>
            </x14:dataBar>
          </x14:cfRule>
          <x14:cfRule type="dataBar" id="{D4BCB5F3-09BB-4F74-B0F0-8C73DC448F19}">
            <x14:dataBar minLength="0" maxLength="100" gradient="0">
              <x14:cfvo type="autoMin"/>
              <x14:cfvo type="autoMax"/>
              <x14:negativeFillColor rgb="FFFF0000"/>
              <x14:axisColor rgb="FF000000"/>
            </x14:dataBar>
          </x14:cfRule>
          <x14:cfRule type="dataBar" id="{4482938D-617E-43D8-A6E3-3455F7C18DC6}">
            <x14:dataBar minLength="0" maxLength="100" gradient="0">
              <x14:cfvo type="autoMin"/>
              <x14:cfvo type="autoMax"/>
              <x14:negativeFillColor rgb="FFFF0000"/>
              <x14:axisColor rgb="FF000000"/>
            </x14:dataBar>
          </x14:cfRule>
          <x14:cfRule type="dataBar" id="{B19B49CE-1294-4FF1-BF28-C4E699823C4D}">
            <x14:dataBar minLength="0" maxLength="100" gradient="0">
              <x14:cfvo type="autoMin"/>
              <x14:cfvo type="autoMax"/>
              <x14:negativeFillColor rgb="FFFF0000"/>
              <x14:axisColor rgb="FF000000"/>
            </x14:dataBar>
          </x14:cfRule>
          <xm:sqref>K1911</xm:sqref>
        </x14:conditionalFormatting>
        <x14:conditionalFormatting xmlns:xm="http://schemas.microsoft.com/office/excel/2006/main">
          <x14:cfRule type="dataBar" id="{A88895D4-38F2-4954-BBBE-0F77FD8CD12A}">
            <x14:dataBar minLength="0" maxLength="100" gradient="0">
              <x14:cfvo type="autoMin"/>
              <x14:cfvo type="autoMax"/>
              <x14:negativeFillColor rgb="FFFF0000"/>
              <x14:axisColor rgb="FF000000"/>
            </x14:dataBar>
          </x14:cfRule>
          <x14:cfRule type="dataBar" id="{B57854B6-2C83-4FE5-976E-44BF685E3082}">
            <x14:dataBar minLength="0" maxLength="100" gradient="0">
              <x14:cfvo type="autoMin"/>
              <x14:cfvo type="autoMax"/>
              <x14:negativeFillColor rgb="FFFF0000"/>
              <x14:axisColor rgb="FF000000"/>
            </x14:dataBar>
          </x14:cfRule>
          <x14:cfRule type="dataBar" id="{8B6FA655-48E7-49BF-9B55-8760C938CD3D}">
            <x14:dataBar minLength="0" maxLength="100" gradient="0">
              <x14:cfvo type="autoMin"/>
              <x14:cfvo type="autoMax"/>
              <x14:negativeFillColor rgb="FFFF0000"/>
              <x14:axisColor rgb="FF000000"/>
            </x14:dataBar>
          </x14:cfRule>
          <x14:cfRule type="dataBar" id="{E221DE5C-83BB-4DCD-8FAB-71B8EB7593D8}">
            <x14:dataBar minLength="0" maxLength="100" gradient="0">
              <x14:cfvo type="autoMin"/>
              <x14:cfvo type="autoMax"/>
              <x14:negativeFillColor rgb="FFFF0000"/>
              <x14:axisColor rgb="FF000000"/>
            </x14:dataBar>
          </x14:cfRule>
          <xm:sqref>K1931 K1924 K1944:K1945 K1958 K1967 K1975 K1980 K1984</xm:sqref>
        </x14:conditionalFormatting>
        <x14:conditionalFormatting xmlns:xm="http://schemas.microsoft.com/office/excel/2006/main">
          <x14:cfRule type="dataBar" id="{1FC37E88-FB6A-4FA5-A03D-B4A6F19611FA}">
            <x14:dataBar minLength="0" maxLength="100" gradient="0">
              <x14:cfvo type="autoMin"/>
              <x14:cfvo type="autoMax"/>
              <x14:negativeFillColor rgb="FFFF0000"/>
              <x14:axisColor rgb="FF000000"/>
            </x14:dataBar>
          </x14:cfRule>
          <x14:cfRule type="dataBar" id="{03B5326C-C4FB-47D7-95CB-331574C76C7C}">
            <x14:dataBar minLength="0" maxLength="100" gradient="0">
              <x14:cfvo type="autoMin"/>
              <x14:cfvo type="autoMax"/>
              <x14:negativeFillColor rgb="FFFF0000"/>
              <x14:axisColor rgb="FF000000"/>
            </x14:dataBar>
          </x14:cfRule>
          <x14:cfRule type="dataBar" id="{CF5D7C30-2AF4-4C4A-8F34-2B47196742DD}">
            <x14:dataBar minLength="0" maxLength="100" gradient="0">
              <x14:cfvo type="autoMin"/>
              <x14:cfvo type="autoMax"/>
              <x14:negativeFillColor rgb="FFFF0000"/>
              <x14:axisColor rgb="FF000000"/>
            </x14:dataBar>
          </x14:cfRule>
          <x14:cfRule type="dataBar" id="{2D323BB7-9866-47AA-B657-FF6B34BCA470}">
            <x14:dataBar minLength="0" maxLength="100" gradient="0">
              <x14:cfvo type="autoMin"/>
              <x14:cfvo type="autoMax"/>
              <x14:negativeFillColor rgb="FFFF0000"/>
              <x14:axisColor rgb="FF000000"/>
            </x14:dataBar>
          </x14:cfRule>
          <xm:sqref>K2003</xm:sqref>
        </x14:conditionalFormatting>
        <x14:conditionalFormatting xmlns:xm="http://schemas.microsoft.com/office/excel/2006/main">
          <x14:cfRule type="dataBar" id="{40CBABE2-B2FB-41B1-9C9F-CC4B7E822126}">
            <x14:dataBar minLength="0" maxLength="100" gradient="0">
              <x14:cfvo type="autoMin"/>
              <x14:cfvo type="autoMax"/>
              <x14:negativeFillColor rgb="FFFF0000"/>
              <x14:axisColor rgb="FF000000"/>
            </x14:dataBar>
          </x14:cfRule>
          <x14:cfRule type="dataBar" id="{78A4F140-CCBB-40BE-BAEA-32D4D51576CA}">
            <x14:dataBar minLength="0" maxLength="100" gradient="0">
              <x14:cfvo type="autoMin"/>
              <x14:cfvo type="autoMax"/>
              <x14:negativeFillColor rgb="FFFF0000"/>
              <x14:axisColor rgb="FF000000"/>
            </x14:dataBar>
          </x14:cfRule>
          <x14:cfRule type="dataBar" id="{84C7FF7F-DD63-4A8F-BA74-92B30943BD53}">
            <x14:dataBar minLength="0" maxLength="100" gradient="0">
              <x14:cfvo type="autoMin"/>
              <x14:cfvo type="autoMax"/>
              <x14:negativeFillColor rgb="FFFF0000"/>
              <x14:axisColor rgb="FF000000"/>
            </x14:dataBar>
          </x14:cfRule>
          <x14:cfRule type="dataBar" id="{BA09D287-5643-4C72-90B7-4389EAF9B87C}">
            <x14:dataBar minLength="0" maxLength="100" gradient="0">
              <x14:cfvo type="autoMin"/>
              <x14:cfvo type="autoMax"/>
              <x14:negativeFillColor rgb="FFFF0000"/>
              <x14:axisColor rgb="FF000000"/>
            </x14:dataBar>
          </x14:cfRule>
          <xm:sqref>K2053 K2038 K2065 K2070:K2071</xm:sqref>
        </x14:conditionalFormatting>
        <x14:conditionalFormatting xmlns:xm="http://schemas.microsoft.com/office/excel/2006/main">
          <x14:cfRule type="dataBar" id="{8AAAAD92-2713-4008-B1B9-CFB638B9E8ED}">
            <x14:dataBar minLength="0" maxLength="100" gradient="0">
              <x14:cfvo type="autoMin"/>
              <x14:cfvo type="autoMax"/>
              <x14:negativeFillColor rgb="FFFF0000"/>
              <x14:axisColor rgb="FF000000"/>
            </x14:dataBar>
          </x14:cfRule>
          <x14:cfRule type="dataBar" id="{ECAEBD12-465A-4FD0-902B-330D239C2595}">
            <x14:dataBar minLength="0" maxLength="100" gradient="0">
              <x14:cfvo type="autoMin"/>
              <x14:cfvo type="autoMax"/>
              <x14:negativeFillColor rgb="FFFF0000"/>
              <x14:axisColor rgb="FF000000"/>
            </x14:dataBar>
          </x14:cfRule>
          <x14:cfRule type="dataBar" id="{9525ACB8-7263-498E-8677-59E74C4B2C2A}">
            <x14:dataBar minLength="0" maxLength="100" gradient="0">
              <x14:cfvo type="autoMin"/>
              <x14:cfvo type="autoMax"/>
              <x14:negativeFillColor rgb="FFFF0000"/>
              <x14:axisColor rgb="FF000000"/>
            </x14:dataBar>
          </x14:cfRule>
          <x14:cfRule type="dataBar" id="{237F732C-9233-4AC6-85B2-D57B83479DF5}">
            <x14:dataBar minLength="0" maxLength="100" gradient="0">
              <x14:cfvo type="autoMin"/>
              <x14:cfvo type="autoMax"/>
              <x14:negativeFillColor rgb="FFFF0000"/>
              <x14:axisColor rgb="FF000000"/>
            </x14:dataBar>
          </x14:cfRule>
          <xm:sqref>K2094</xm:sqref>
        </x14:conditionalFormatting>
        <x14:conditionalFormatting xmlns:xm="http://schemas.microsoft.com/office/excel/2006/main">
          <x14:cfRule type="dataBar" id="{BB6F540E-7DF0-477D-8F56-F71D44DC79DB}">
            <x14:dataBar minLength="0" maxLength="100" gradient="0">
              <x14:cfvo type="autoMin"/>
              <x14:cfvo type="autoMax"/>
              <x14:negativeFillColor rgb="FFFF0000"/>
              <x14:axisColor rgb="FF000000"/>
            </x14:dataBar>
          </x14:cfRule>
          <x14:cfRule type="dataBar" id="{BC4D81B9-3110-434D-BB73-DF66392D1C48}">
            <x14:dataBar minLength="0" maxLength="100" gradient="0">
              <x14:cfvo type="autoMin"/>
              <x14:cfvo type="autoMax"/>
              <x14:negativeFillColor rgb="FFFF0000"/>
              <x14:axisColor rgb="FF000000"/>
            </x14:dataBar>
          </x14:cfRule>
          <x14:cfRule type="dataBar" id="{358D1452-83ED-4285-BDA1-78F5938CBDCA}">
            <x14:dataBar minLength="0" maxLength="100" gradient="0">
              <x14:cfvo type="autoMin"/>
              <x14:cfvo type="autoMax"/>
              <x14:negativeFillColor rgb="FFFF0000"/>
              <x14:axisColor rgb="FF000000"/>
            </x14:dataBar>
          </x14:cfRule>
          <x14:cfRule type="dataBar" id="{F47A50AC-6460-4896-8AB0-9C14B9128D14}">
            <x14:dataBar minLength="0" maxLength="100" gradient="0">
              <x14:cfvo type="autoMin"/>
              <x14:cfvo type="autoMax"/>
              <x14:negativeFillColor rgb="FFFF0000"/>
              <x14:axisColor rgb="FF000000"/>
            </x14:dataBar>
          </x14:cfRule>
          <xm:sqref>K2127</xm:sqref>
        </x14:conditionalFormatting>
        <x14:conditionalFormatting xmlns:xm="http://schemas.microsoft.com/office/excel/2006/main">
          <x14:cfRule type="dataBar" id="{D5021299-0700-442B-970B-DDEDD4279960}">
            <x14:dataBar minLength="0" maxLength="100" gradient="0">
              <x14:cfvo type="autoMin"/>
              <x14:cfvo type="autoMax"/>
              <x14:negativeFillColor rgb="FFFF0000"/>
              <x14:axisColor rgb="FF000000"/>
            </x14:dataBar>
          </x14:cfRule>
          <x14:cfRule type="dataBar" id="{2DB0F673-EA77-46F7-BBB5-4969C0DA40CD}">
            <x14:dataBar minLength="0" maxLength="100" gradient="0">
              <x14:cfvo type="autoMin"/>
              <x14:cfvo type="autoMax"/>
              <x14:negativeFillColor rgb="FFFF0000"/>
              <x14:axisColor rgb="FF000000"/>
            </x14:dataBar>
          </x14:cfRule>
          <x14:cfRule type="dataBar" id="{AF9B9396-5633-4E7F-A5E4-6A39341B1E09}">
            <x14:dataBar minLength="0" maxLength="100" gradient="0">
              <x14:cfvo type="autoMin"/>
              <x14:cfvo type="autoMax"/>
              <x14:negativeFillColor rgb="FFFF0000"/>
              <x14:axisColor rgb="FF000000"/>
            </x14:dataBar>
          </x14:cfRule>
          <x14:cfRule type="dataBar" id="{6E38EC35-11FC-40F5-A57A-A16B80B8701D}">
            <x14:dataBar minLength="0" maxLength="100" gradient="0">
              <x14:cfvo type="autoMin"/>
              <x14:cfvo type="autoMax"/>
              <x14:negativeFillColor rgb="FFFF0000"/>
              <x14:axisColor rgb="FF000000"/>
            </x14:dataBar>
          </x14:cfRule>
          <xm:sqref>K2123</xm:sqref>
        </x14:conditionalFormatting>
        <x14:conditionalFormatting xmlns:xm="http://schemas.microsoft.com/office/excel/2006/main">
          <x14:cfRule type="dataBar" id="{9AA890F2-0818-4999-BE3F-6EB943BB3CF7}">
            <x14:dataBar minLength="0" maxLength="100" gradient="0">
              <x14:cfvo type="autoMin"/>
              <x14:cfvo type="autoMax"/>
              <x14:negativeFillColor rgb="FFFF0000"/>
              <x14:axisColor rgb="FF000000"/>
            </x14:dataBar>
          </x14:cfRule>
          <x14:cfRule type="dataBar" id="{30AC6232-5D9E-4A09-A21F-889ADEE9C040}">
            <x14:dataBar minLength="0" maxLength="100" gradient="0">
              <x14:cfvo type="autoMin"/>
              <x14:cfvo type="autoMax"/>
              <x14:negativeFillColor rgb="FFFF0000"/>
              <x14:axisColor rgb="FF000000"/>
            </x14:dataBar>
          </x14:cfRule>
          <x14:cfRule type="dataBar" id="{220F6E48-235A-49E8-94A1-84CD0210D17A}">
            <x14:dataBar minLength="0" maxLength="100" gradient="0">
              <x14:cfvo type="autoMin"/>
              <x14:cfvo type="autoMax"/>
              <x14:negativeFillColor rgb="FFFF0000"/>
              <x14:axisColor rgb="FF000000"/>
            </x14:dataBar>
          </x14:cfRule>
          <x14:cfRule type="dataBar" id="{D779CCE0-091C-4F77-AE08-A6CEAD273FAB}">
            <x14:dataBar minLength="0" maxLength="100" gradient="0">
              <x14:cfvo type="autoMin"/>
              <x14:cfvo type="autoMax"/>
              <x14:negativeFillColor rgb="FFFF0000"/>
              <x14:axisColor rgb="FF000000"/>
            </x14:dataBar>
          </x14:cfRule>
          <xm:sqref>K2145</xm:sqref>
        </x14:conditionalFormatting>
        <x14:conditionalFormatting xmlns:xm="http://schemas.microsoft.com/office/excel/2006/main">
          <x14:cfRule type="dataBar" id="{E54FB96A-4F91-489C-A12B-BAC330FB80DF}">
            <x14:dataBar minLength="0" maxLength="100" gradient="0">
              <x14:cfvo type="autoMin"/>
              <x14:cfvo type="autoMax"/>
              <x14:negativeFillColor rgb="FFFF0000"/>
              <x14:axisColor rgb="FF000000"/>
            </x14:dataBar>
          </x14:cfRule>
          <x14:cfRule type="dataBar" id="{F5D1F021-D9E7-4C10-A55F-C4E019B1E735}">
            <x14:dataBar minLength="0" maxLength="100" gradient="0">
              <x14:cfvo type="autoMin"/>
              <x14:cfvo type="autoMax"/>
              <x14:negativeFillColor rgb="FFFF0000"/>
              <x14:axisColor rgb="FF000000"/>
            </x14:dataBar>
          </x14:cfRule>
          <x14:cfRule type="dataBar" id="{877628E3-B9D0-4A41-814F-F9B2136CC7AB}">
            <x14:dataBar minLength="0" maxLength="100" gradient="0">
              <x14:cfvo type="autoMin"/>
              <x14:cfvo type="autoMax"/>
              <x14:negativeFillColor rgb="FFFF0000"/>
              <x14:axisColor rgb="FF000000"/>
            </x14:dataBar>
          </x14:cfRule>
          <x14:cfRule type="dataBar" id="{5465B689-50E0-4469-878B-4F67A522241D}">
            <x14:dataBar minLength="0" maxLength="100" gradient="0">
              <x14:cfvo type="autoMin"/>
              <x14:cfvo type="autoMax"/>
              <x14:negativeFillColor rgb="FFFF0000"/>
              <x14:axisColor rgb="FF000000"/>
            </x14:dataBar>
          </x14:cfRule>
          <xm:sqref>K2162</xm:sqref>
        </x14:conditionalFormatting>
        <x14:conditionalFormatting xmlns:xm="http://schemas.microsoft.com/office/excel/2006/main">
          <x14:cfRule type="dataBar" id="{D42337F2-1E92-4FB2-9214-946E5C8ACB72}">
            <x14:dataBar minLength="0" maxLength="100" gradient="0">
              <x14:cfvo type="autoMin"/>
              <x14:cfvo type="autoMax"/>
              <x14:negativeFillColor rgb="FFFF0000"/>
              <x14:axisColor rgb="FF000000"/>
            </x14:dataBar>
          </x14:cfRule>
          <x14:cfRule type="dataBar" id="{E1EC7EC2-F1D3-4969-B985-D156A3695CE1}">
            <x14:dataBar minLength="0" maxLength="100" gradient="0">
              <x14:cfvo type="autoMin"/>
              <x14:cfvo type="autoMax"/>
              <x14:negativeFillColor rgb="FFFF0000"/>
              <x14:axisColor rgb="FF000000"/>
            </x14:dataBar>
          </x14:cfRule>
          <x14:cfRule type="dataBar" id="{F3228B50-3DFD-46F0-8114-E3C130B95DB6}">
            <x14:dataBar minLength="0" maxLength="100" gradient="0">
              <x14:cfvo type="autoMin"/>
              <x14:cfvo type="autoMax"/>
              <x14:negativeFillColor rgb="FFFF0000"/>
              <x14:axisColor rgb="FF000000"/>
            </x14:dataBar>
          </x14:cfRule>
          <x14:cfRule type="dataBar" id="{6DB65554-D601-4D68-BCF7-F4C242667489}">
            <x14:dataBar minLength="0" maxLength="100" gradient="0">
              <x14:cfvo type="autoMin"/>
              <x14:cfvo type="autoMax"/>
              <x14:negativeFillColor rgb="FFFF0000"/>
              <x14:axisColor rgb="FF000000"/>
            </x14:dataBar>
          </x14:cfRule>
          <xm:sqref>K2177</xm:sqref>
        </x14:conditionalFormatting>
        <x14:conditionalFormatting xmlns:xm="http://schemas.microsoft.com/office/excel/2006/main">
          <x14:cfRule type="dataBar" id="{CFD60EE4-C99E-4F59-8760-33E0A035746E}">
            <x14:dataBar minLength="0" maxLength="100" gradient="0">
              <x14:cfvo type="autoMin"/>
              <x14:cfvo type="autoMax"/>
              <x14:negativeFillColor rgb="FFFF0000"/>
              <x14:axisColor rgb="FF000000"/>
            </x14:dataBar>
          </x14:cfRule>
          <x14:cfRule type="dataBar" id="{FF311033-D98E-4469-95E1-3BE6CA6DDD1A}">
            <x14:dataBar minLength="0" maxLength="100" gradient="0">
              <x14:cfvo type="autoMin"/>
              <x14:cfvo type="autoMax"/>
              <x14:negativeFillColor rgb="FFFF0000"/>
              <x14:axisColor rgb="FF000000"/>
            </x14:dataBar>
          </x14:cfRule>
          <x14:cfRule type="dataBar" id="{86E6C70C-C980-40C3-9636-C20C0F54278B}">
            <x14:dataBar minLength="0" maxLength="100" gradient="0">
              <x14:cfvo type="autoMin"/>
              <x14:cfvo type="autoMax"/>
              <x14:negativeFillColor rgb="FFFF0000"/>
              <x14:axisColor rgb="FF000000"/>
            </x14:dataBar>
          </x14:cfRule>
          <x14:cfRule type="dataBar" id="{C84408E8-4887-403A-B236-A3E7818E4EBB}">
            <x14:dataBar minLength="0" maxLength="100" gradient="0">
              <x14:cfvo type="autoMin"/>
              <x14:cfvo type="autoMax"/>
              <x14:negativeFillColor rgb="FFFF0000"/>
              <x14:axisColor rgb="FF000000"/>
            </x14:dataBar>
          </x14:cfRule>
          <xm:sqref>K2206</xm:sqref>
        </x14:conditionalFormatting>
        <x14:conditionalFormatting xmlns:xm="http://schemas.microsoft.com/office/excel/2006/main">
          <x14:cfRule type="dataBar" id="{387379FE-65A6-4262-A5DD-30ADA5F2F43C}">
            <x14:dataBar minLength="0" maxLength="100" gradient="0">
              <x14:cfvo type="autoMin"/>
              <x14:cfvo type="autoMax"/>
              <x14:negativeFillColor rgb="FFFF0000"/>
              <x14:axisColor rgb="FF000000"/>
            </x14:dataBar>
          </x14:cfRule>
          <x14:cfRule type="dataBar" id="{569B2566-40C3-4C14-9058-AAB3A4353E8B}">
            <x14:dataBar minLength="0" maxLength="100" gradient="0">
              <x14:cfvo type="autoMin"/>
              <x14:cfvo type="autoMax"/>
              <x14:negativeFillColor rgb="FFFF0000"/>
              <x14:axisColor rgb="FF000000"/>
            </x14:dataBar>
          </x14:cfRule>
          <x14:cfRule type="dataBar" id="{4CD5A4EA-33B4-4A18-BF07-3A84E419DF2A}">
            <x14:dataBar minLength="0" maxLength="100" gradient="0">
              <x14:cfvo type="autoMin"/>
              <x14:cfvo type="autoMax"/>
              <x14:negativeFillColor rgb="FFFF0000"/>
              <x14:axisColor rgb="FF000000"/>
            </x14:dataBar>
          </x14:cfRule>
          <x14:cfRule type="dataBar" id="{341314F8-485A-4F9D-8436-3656F161C041}">
            <x14:dataBar minLength="0" maxLength="100" gradient="0">
              <x14:cfvo type="autoMin"/>
              <x14:cfvo type="autoMax"/>
              <x14:negativeFillColor rgb="FFFF0000"/>
              <x14:axisColor rgb="FF000000"/>
            </x14:dataBar>
          </x14:cfRule>
          <xm:sqref>K2228</xm:sqref>
        </x14:conditionalFormatting>
        <x14:conditionalFormatting xmlns:xm="http://schemas.microsoft.com/office/excel/2006/main">
          <x14:cfRule type="dataBar" id="{0BF095A3-0A95-46AE-8FE4-A4E916687CC5}">
            <x14:dataBar minLength="0" maxLength="100" gradient="0">
              <x14:cfvo type="autoMin"/>
              <x14:cfvo type="autoMax"/>
              <x14:negativeFillColor rgb="FFFF0000"/>
              <x14:axisColor rgb="FF000000"/>
            </x14:dataBar>
          </x14:cfRule>
          <x14:cfRule type="dataBar" id="{4F5F8A24-928A-41F5-86C4-B13EE37F8878}">
            <x14:dataBar minLength="0" maxLength="100" gradient="0">
              <x14:cfvo type="autoMin"/>
              <x14:cfvo type="autoMax"/>
              <x14:negativeFillColor rgb="FFFF0000"/>
              <x14:axisColor rgb="FF000000"/>
            </x14:dataBar>
          </x14:cfRule>
          <x14:cfRule type="dataBar" id="{93BC93B5-63C4-4E80-8D5D-F132DD97801F}">
            <x14:dataBar minLength="0" maxLength="100" gradient="0">
              <x14:cfvo type="autoMin"/>
              <x14:cfvo type="autoMax"/>
              <x14:negativeFillColor rgb="FFFF0000"/>
              <x14:axisColor rgb="FF000000"/>
            </x14:dataBar>
          </x14:cfRule>
          <x14:cfRule type="dataBar" id="{933B5858-E173-436B-8B43-B77D3F707CE1}">
            <x14:dataBar minLength="0" maxLength="100" gradient="0">
              <x14:cfvo type="autoMin"/>
              <x14:cfvo type="autoMax"/>
              <x14:negativeFillColor rgb="FFFF0000"/>
              <x14:axisColor rgb="FF000000"/>
            </x14:dataBar>
          </x14:cfRule>
          <xm:sqref>K2232</xm:sqref>
        </x14:conditionalFormatting>
        <x14:conditionalFormatting xmlns:xm="http://schemas.microsoft.com/office/excel/2006/main">
          <x14:cfRule type="dataBar" id="{54D8E906-0883-404E-AD24-5B00B3D74D3B}">
            <x14:dataBar minLength="0" maxLength="100" gradient="0">
              <x14:cfvo type="autoMin"/>
              <x14:cfvo type="autoMax"/>
              <x14:negativeFillColor rgb="FFFF0000"/>
              <x14:axisColor rgb="FF000000"/>
            </x14:dataBar>
          </x14:cfRule>
          <x14:cfRule type="dataBar" id="{DC7A896D-B28A-4139-A533-A1DAEBA6C661}">
            <x14:dataBar minLength="0" maxLength="100" gradient="0">
              <x14:cfvo type="autoMin"/>
              <x14:cfvo type="autoMax"/>
              <x14:negativeFillColor rgb="FFFF0000"/>
              <x14:axisColor rgb="FF000000"/>
            </x14:dataBar>
          </x14:cfRule>
          <x14:cfRule type="dataBar" id="{61FBD8DC-19F3-498C-BA1C-EA59FC359D3A}">
            <x14:dataBar minLength="0" maxLength="100" gradient="0">
              <x14:cfvo type="autoMin"/>
              <x14:cfvo type="autoMax"/>
              <x14:negativeFillColor rgb="FFFF0000"/>
              <x14:axisColor rgb="FF000000"/>
            </x14:dataBar>
          </x14:cfRule>
          <x14:cfRule type="dataBar" id="{33C6BEFD-971E-4FED-9EAC-D25E42EF3DF8}">
            <x14:dataBar minLength="0" maxLength="100" gradient="0">
              <x14:cfvo type="autoMin"/>
              <x14:cfvo type="autoMax"/>
              <x14:negativeFillColor rgb="FFFF0000"/>
              <x14:axisColor rgb="FF000000"/>
            </x14:dataBar>
          </x14:cfRule>
          <xm:sqref>K2247</xm:sqref>
        </x14:conditionalFormatting>
        <x14:conditionalFormatting xmlns:xm="http://schemas.microsoft.com/office/excel/2006/main">
          <x14:cfRule type="dataBar" id="{6635C094-743A-4D66-9166-569B9AC6A4F4}">
            <x14:dataBar minLength="0" maxLength="100" gradient="0">
              <x14:cfvo type="autoMin"/>
              <x14:cfvo type="autoMax"/>
              <x14:negativeFillColor rgb="FFFF0000"/>
              <x14:axisColor rgb="FF000000"/>
            </x14:dataBar>
          </x14:cfRule>
          <x14:cfRule type="dataBar" id="{1FF361C7-60C2-4D64-AEBE-F8AE614FEA33}">
            <x14:dataBar minLength="0" maxLength="100" gradient="0">
              <x14:cfvo type="autoMin"/>
              <x14:cfvo type="autoMax"/>
              <x14:negativeFillColor rgb="FFFF0000"/>
              <x14:axisColor rgb="FF000000"/>
            </x14:dataBar>
          </x14:cfRule>
          <x14:cfRule type="dataBar" id="{6F4865C3-B897-4540-8715-CB286B376002}">
            <x14:dataBar minLength="0" maxLength="100" gradient="0">
              <x14:cfvo type="autoMin"/>
              <x14:cfvo type="autoMax"/>
              <x14:negativeFillColor rgb="FFFF0000"/>
              <x14:axisColor rgb="FF000000"/>
            </x14:dataBar>
          </x14:cfRule>
          <x14:cfRule type="dataBar" id="{B1D9124A-DEB3-406D-87FA-522E739B0504}">
            <x14:dataBar minLength="0" maxLength="100" gradient="0">
              <x14:cfvo type="autoMin"/>
              <x14:cfvo type="autoMax"/>
              <x14:negativeFillColor rgb="FFFF0000"/>
              <x14:axisColor rgb="FF000000"/>
            </x14:dataBar>
          </x14:cfRule>
          <xm:sqref>K2279 K2275</xm:sqref>
        </x14:conditionalFormatting>
        <x14:conditionalFormatting xmlns:xm="http://schemas.microsoft.com/office/excel/2006/main">
          <x14:cfRule type="dataBar" id="{428016B8-CE60-41CB-AAB4-EF6E61FBF093}">
            <x14:dataBar minLength="0" maxLength="100" gradient="0">
              <x14:cfvo type="autoMin"/>
              <x14:cfvo type="autoMax"/>
              <x14:negativeFillColor rgb="FFFF0000"/>
              <x14:axisColor rgb="FF000000"/>
            </x14:dataBar>
          </x14:cfRule>
          <x14:cfRule type="dataBar" id="{1441D1DE-C8F9-4AB6-ADD9-073B5F95F0EA}">
            <x14:dataBar minLength="0" maxLength="100" gradient="0">
              <x14:cfvo type="autoMin"/>
              <x14:cfvo type="autoMax"/>
              <x14:negativeFillColor rgb="FFFF0000"/>
              <x14:axisColor rgb="FF000000"/>
            </x14:dataBar>
          </x14:cfRule>
          <x14:cfRule type="dataBar" id="{B27EE18C-AA05-48D2-B47D-04D437CF755F}">
            <x14:dataBar minLength="0" maxLength="100" gradient="0">
              <x14:cfvo type="autoMin"/>
              <x14:cfvo type="autoMax"/>
              <x14:negativeFillColor rgb="FFFF0000"/>
              <x14:axisColor rgb="FF000000"/>
            </x14:dataBar>
          </x14:cfRule>
          <x14:cfRule type="dataBar" id="{023A1DF6-0269-445C-B41A-9EF7675E1E40}">
            <x14:dataBar minLength="0" maxLength="100" gradient="0">
              <x14:cfvo type="autoMin"/>
              <x14:cfvo type="autoMax"/>
              <x14:negativeFillColor rgb="FFFF0000"/>
              <x14:axisColor rgb="FF000000"/>
            </x14:dataBar>
          </x14:cfRule>
          <xm:sqref>K2297:K2301</xm:sqref>
        </x14:conditionalFormatting>
        <x14:conditionalFormatting xmlns:xm="http://schemas.microsoft.com/office/excel/2006/main">
          <x14:cfRule type="dataBar" id="{F56C1645-5CA0-4AC8-8923-7AC0BC6F9C18}">
            <x14:dataBar minLength="0" maxLength="100" gradient="0">
              <x14:cfvo type="autoMin"/>
              <x14:cfvo type="autoMax"/>
              <x14:negativeFillColor rgb="FFFF0000"/>
              <x14:axisColor rgb="FF000000"/>
            </x14:dataBar>
          </x14:cfRule>
          <x14:cfRule type="dataBar" id="{A7FACE15-57E9-4BB4-86DB-D30E89CB64BD}">
            <x14:dataBar minLength="0" maxLength="100" gradient="0">
              <x14:cfvo type="autoMin"/>
              <x14:cfvo type="autoMax"/>
              <x14:negativeFillColor rgb="FFFF0000"/>
              <x14:axisColor rgb="FF000000"/>
            </x14:dataBar>
          </x14:cfRule>
          <x14:cfRule type="dataBar" id="{754B566A-AA87-420F-A9E6-F07F92BB5612}">
            <x14:dataBar minLength="0" maxLength="100" gradient="0">
              <x14:cfvo type="autoMin"/>
              <x14:cfvo type="autoMax"/>
              <x14:negativeFillColor rgb="FFFF0000"/>
              <x14:axisColor rgb="FF000000"/>
            </x14:dataBar>
          </x14:cfRule>
          <x14:cfRule type="dataBar" id="{065DA9CC-AC7B-4967-8FD7-0540D76B6F62}">
            <x14:dataBar minLength="0" maxLength="100" gradient="0">
              <x14:cfvo type="autoMin"/>
              <x14:cfvo type="autoMax"/>
              <x14:negativeFillColor rgb="FFFF0000"/>
              <x14:axisColor rgb="FF000000"/>
            </x14:dataBar>
          </x14:cfRule>
          <xm:sqref>K2329 K2314</xm:sqref>
        </x14:conditionalFormatting>
        <x14:conditionalFormatting xmlns:xm="http://schemas.microsoft.com/office/excel/2006/main">
          <x14:cfRule type="dataBar" id="{B9B6BC65-03D4-42BE-9275-309593CE51F7}">
            <x14:dataBar minLength="0" maxLength="100" gradient="0">
              <x14:cfvo type="autoMin"/>
              <x14:cfvo type="autoMax"/>
              <x14:negativeFillColor rgb="FFFF0000"/>
              <x14:axisColor rgb="FF000000"/>
            </x14:dataBar>
          </x14:cfRule>
          <x14:cfRule type="dataBar" id="{5A9438AC-2020-4556-AD8D-0CB877EB0FB4}">
            <x14:dataBar minLength="0" maxLength="100" gradient="0">
              <x14:cfvo type="autoMin"/>
              <x14:cfvo type="autoMax"/>
              <x14:negativeFillColor rgb="FFFF0000"/>
              <x14:axisColor rgb="FF000000"/>
            </x14:dataBar>
          </x14:cfRule>
          <x14:cfRule type="dataBar" id="{EC2A3018-2A3E-4FFF-89B1-D87DE2AE5473}">
            <x14:dataBar minLength="0" maxLength="100" gradient="0">
              <x14:cfvo type="autoMin"/>
              <x14:cfvo type="autoMax"/>
              <x14:negativeFillColor rgb="FFFF0000"/>
              <x14:axisColor rgb="FF000000"/>
            </x14:dataBar>
          </x14:cfRule>
          <x14:cfRule type="dataBar" id="{D67AF195-8F61-48C4-B3AE-90D89D4ECF2E}">
            <x14:dataBar minLength="0" maxLength="100" gradient="0">
              <x14:cfvo type="autoMin"/>
              <x14:cfvo type="autoMax"/>
              <x14:negativeFillColor rgb="FFFF0000"/>
              <x14:axisColor rgb="FF000000"/>
            </x14:dataBar>
          </x14:cfRule>
          <xm:sqref>K2369</xm:sqref>
        </x14:conditionalFormatting>
        <x14:conditionalFormatting xmlns:xm="http://schemas.microsoft.com/office/excel/2006/main">
          <x14:cfRule type="dataBar" id="{449E92FA-A2CC-4403-9419-014EC2832C33}">
            <x14:dataBar minLength="0" maxLength="100" gradient="0">
              <x14:cfvo type="autoMin"/>
              <x14:cfvo type="autoMax"/>
              <x14:negativeFillColor rgb="FFFF0000"/>
              <x14:axisColor rgb="FF000000"/>
            </x14:dataBar>
          </x14:cfRule>
          <x14:cfRule type="dataBar" id="{C1CF6F6E-9479-4E44-916B-C28C9A887C14}">
            <x14:dataBar minLength="0" maxLength="100" gradient="0">
              <x14:cfvo type="autoMin"/>
              <x14:cfvo type="autoMax"/>
              <x14:negativeFillColor rgb="FFFF0000"/>
              <x14:axisColor rgb="FF000000"/>
            </x14:dataBar>
          </x14:cfRule>
          <x14:cfRule type="dataBar" id="{A31B046D-B952-4155-9A1F-E91EA8D0D4F3}">
            <x14:dataBar minLength="0" maxLength="100" gradient="0">
              <x14:cfvo type="autoMin"/>
              <x14:cfvo type="autoMax"/>
              <x14:negativeFillColor rgb="FFFF0000"/>
              <x14:axisColor rgb="FF000000"/>
            </x14:dataBar>
          </x14:cfRule>
          <x14:cfRule type="dataBar" id="{7B15A449-C7B4-4A65-AF65-7CF027493183}">
            <x14:dataBar minLength="0" maxLength="100" gradient="0">
              <x14:cfvo type="autoMin"/>
              <x14:cfvo type="autoMax"/>
              <x14:negativeFillColor rgb="FFFF0000"/>
              <x14:axisColor rgb="FF000000"/>
            </x14:dataBar>
          </x14:cfRule>
          <xm:sqref>K2388:K2389 K2378</xm:sqref>
        </x14:conditionalFormatting>
        <x14:conditionalFormatting xmlns:xm="http://schemas.microsoft.com/office/excel/2006/main">
          <x14:cfRule type="dataBar" id="{DAD3A02F-C202-4B86-8E0A-B8BD17707C72}">
            <x14:dataBar minLength="0" maxLength="100" gradient="0">
              <x14:cfvo type="autoMin"/>
              <x14:cfvo type="autoMax"/>
              <x14:negativeFillColor rgb="FFFF0000"/>
              <x14:axisColor rgb="FF000000"/>
            </x14:dataBar>
          </x14:cfRule>
          <x14:cfRule type="dataBar" id="{6A8B42E2-3DEC-4867-BAA2-D5543318FB76}">
            <x14:dataBar minLength="0" maxLength="100" gradient="0">
              <x14:cfvo type="autoMin"/>
              <x14:cfvo type="autoMax"/>
              <x14:negativeFillColor rgb="FFFF0000"/>
              <x14:axisColor rgb="FF000000"/>
            </x14:dataBar>
          </x14:cfRule>
          <x14:cfRule type="dataBar" id="{58469852-BC87-45A9-8A32-8AA1ADE9C2D8}">
            <x14:dataBar minLength="0" maxLength="100" gradient="0">
              <x14:cfvo type="autoMin"/>
              <x14:cfvo type="autoMax"/>
              <x14:negativeFillColor rgb="FFFF0000"/>
              <x14:axisColor rgb="FF000000"/>
            </x14:dataBar>
          </x14:cfRule>
          <x14:cfRule type="dataBar" id="{446CD3CD-4C55-4569-BFA2-CCFFD3F84656}">
            <x14:dataBar minLength="0" maxLength="100" gradient="0">
              <x14:cfvo type="autoMin"/>
              <x14:cfvo type="autoMax"/>
              <x14:negativeFillColor rgb="FFFF0000"/>
              <x14:axisColor rgb="FF000000"/>
            </x14:dataBar>
          </x14:cfRule>
          <xm:sqref>K2398</xm:sqref>
        </x14:conditionalFormatting>
        <x14:conditionalFormatting xmlns:xm="http://schemas.microsoft.com/office/excel/2006/main">
          <x14:cfRule type="dataBar" id="{EFE25AED-5871-453C-AC57-0E138502FBB8}">
            <x14:dataBar minLength="0" maxLength="100" gradient="0">
              <x14:cfvo type="autoMin"/>
              <x14:cfvo type="autoMax"/>
              <x14:negativeFillColor rgb="FFFF0000"/>
              <x14:axisColor rgb="FF000000"/>
            </x14:dataBar>
          </x14:cfRule>
          <x14:cfRule type="dataBar" id="{BEF63E99-CC07-4A2B-BC75-9C082C6E1999}">
            <x14:dataBar minLength="0" maxLength="100" gradient="0">
              <x14:cfvo type="autoMin"/>
              <x14:cfvo type="autoMax"/>
              <x14:negativeFillColor rgb="FFFF0000"/>
              <x14:axisColor rgb="FF000000"/>
            </x14:dataBar>
          </x14:cfRule>
          <x14:cfRule type="dataBar" id="{435D7AAB-319C-4CEF-9633-CCF3B178B06C}">
            <x14:dataBar minLength="0" maxLength="100" gradient="0">
              <x14:cfvo type="autoMin"/>
              <x14:cfvo type="autoMax"/>
              <x14:negativeFillColor rgb="FFFF0000"/>
              <x14:axisColor rgb="FF000000"/>
            </x14:dataBar>
          </x14:cfRule>
          <x14:cfRule type="dataBar" id="{772811AA-655C-4351-A630-F059D9C31EC9}">
            <x14:dataBar minLength="0" maxLength="100" gradient="0">
              <x14:cfvo type="autoMin"/>
              <x14:cfvo type="autoMax"/>
              <x14:negativeFillColor rgb="FFFF0000"/>
              <x14:axisColor rgb="FF000000"/>
            </x14:dataBar>
          </x14:cfRule>
          <xm:sqref>K2412 K2409 K2414</xm:sqref>
        </x14:conditionalFormatting>
        <x14:conditionalFormatting xmlns:xm="http://schemas.microsoft.com/office/excel/2006/main">
          <x14:cfRule type="dataBar" id="{5705B967-315E-45D6-B008-AB744586DCCC}">
            <x14:dataBar minLength="0" maxLength="100" gradient="0">
              <x14:cfvo type="autoMin"/>
              <x14:cfvo type="autoMax"/>
              <x14:negativeFillColor rgb="FFFF0000"/>
              <x14:axisColor rgb="FF000000"/>
            </x14:dataBar>
          </x14:cfRule>
          <x14:cfRule type="dataBar" id="{4D5DAE66-8C4D-4DA4-93EF-60C9D1D9E96B}">
            <x14:dataBar minLength="0" maxLength="100" gradient="0">
              <x14:cfvo type="autoMin"/>
              <x14:cfvo type="autoMax"/>
              <x14:negativeFillColor rgb="FFFF0000"/>
              <x14:axisColor rgb="FF000000"/>
            </x14:dataBar>
          </x14:cfRule>
          <x14:cfRule type="dataBar" id="{DEEBACDE-98FA-40B1-9788-93155B4AF72E}">
            <x14:dataBar minLength="0" maxLength="100" gradient="0">
              <x14:cfvo type="autoMin"/>
              <x14:cfvo type="autoMax"/>
              <x14:negativeFillColor rgb="FFFF0000"/>
              <x14:axisColor rgb="FF000000"/>
            </x14:dataBar>
          </x14:cfRule>
          <x14:cfRule type="dataBar" id="{A306E653-F59F-4A89-B349-08B35D2D7BBC}">
            <x14:dataBar minLength="0" maxLength="100" gradient="0">
              <x14:cfvo type="autoMin"/>
              <x14:cfvo type="autoMax"/>
              <x14:negativeFillColor rgb="FFFF0000"/>
              <x14:axisColor rgb="FF000000"/>
            </x14:dataBar>
          </x14:cfRule>
          <xm:sqref>K2358 K2392</xm:sqref>
        </x14:conditionalFormatting>
        <x14:conditionalFormatting xmlns:xm="http://schemas.microsoft.com/office/excel/2006/main">
          <x14:cfRule type="dataBar" id="{25B542E2-BAB9-47B6-9928-D4CDDC7F2D91}">
            <x14:dataBar minLength="0" maxLength="100" gradient="0">
              <x14:cfvo type="autoMin"/>
              <x14:cfvo type="autoMax"/>
              <x14:negativeFillColor rgb="FFFF0000"/>
              <x14:axisColor rgb="FF000000"/>
            </x14:dataBar>
          </x14:cfRule>
          <x14:cfRule type="dataBar" id="{2FDB2C07-8C10-4613-961E-7FCFB2ABF4C1}">
            <x14:dataBar minLength="0" maxLength="100" gradient="0">
              <x14:cfvo type="autoMin"/>
              <x14:cfvo type="autoMax"/>
              <x14:negativeFillColor rgb="FFFF0000"/>
              <x14:axisColor rgb="FF000000"/>
            </x14:dataBar>
          </x14:cfRule>
          <x14:cfRule type="dataBar" id="{D5787811-F78C-4C7F-AED2-50AA9A6AE31D}">
            <x14:dataBar minLength="0" maxLength="100" gradient="0">
              <x14:cfvo type="autoMin"/>
              <x14:cfvo type="autoMax"/>
              <x14:negativeFillColor rgb="FFFF0000"/>
              <x14:axisColor rgb="FF000000"/>
            </x14:dataBar>
          </x14:cfRule>
          <x14:cfRule type="dataBar" id="{11287745-5585-4C21-90F0-21D546747996}">
            <x14:dataBar minLength="0" maxLength="100" gradient="0">
              <x14:cfvo type="autoMin"/>
              <x14:cfvo type="autoMax"/>
              <x14:negativeFillColor rgb="FFFF0000"/>
              <x14:axisColor rgb="FF000000"/>
            </x14:dataBar>
          </x14:cfRule>
          <xm:sqref>K2464 K2453</xm:sqref>
        </x14:conditionalFormatting>
        <x14:conditionalFormatting xmlns:xm="http://schemas.microsoft.com/office/excel/2006/main">
          <x14:cfRule type="dataBar" id="{A0701E1C-117C-4928-B584-A2E453A8BB50}">
            <x14:dataBar minLength="0" maxLength="100" gradient="0">
              <x14:cfvo type="autoMin"/>
              <x14:cfvo type="autoMax"/>
              <x14:negativeFillColor rgb="FFFF0000"/>
              <x14:axisColor rgb="FF000000"/>
            </x14:dataBar>
          </x14:cfRule>
          <x14:cfRule type="dataBar" id="{72F1B3CE-89CB-4FDE-B6CE-D0FE3B709C08}">
            <x14:dataBar minLength="0" maxLength="100" gradient="0">
              <x14:cfvo type="autoMin"/>
              <x14:cfvo type="autoMax"/>
              <x14:negativeFillColor rgb="FFFF0000"/>
              <x14:axisColor rgb="FF000000"/>
            </x14:dataBar>
          </x14:cfRule>
          <x14:cfRule type="dataBar" id="{FF88BDA3-81A0-4982-B664-B01DE1DFA5E4}">
            <x14:dataBar minLength="0" maxLength="100" gradient="0">
              <x14:cfvo type="autoMin"/>
              <x14:cfvo type="autoMax"/>
              <x14:negativeFillColor rgb="FFFF0000"/>
              <x14:axisColor rgb="FF000000"/>
            </x14:dataBar>
          </x14:cfRule>
          <x14:cfRule type="dataBar" id="{7B1D6A4C-4D6B-49C2-8B23-996E2F61D2AF}">
            <x14:dataBar minLength="0" maxLength="100" gradient="0">
              <x14:cfvo type="autoMin"/>
              <x14:cfvo type="autoMax"/>
              <x14:negativeFillColor rgb="FFFF0000"/>
              <x14:axisColor rgb="FF000000"/>
            </x14:dataBar>
          </x14:cfRule>
          <xm:sqref>K2472</xm:sqref>
        </x14:conditionalFormatting>
        <x14:conditionalFormatting xmlns:xm="http://schemas.microsoft.com/office/excel/2006/main">
          <x14:cfRule type="dataBar" id="{886012B0-9738-4225-B5B8-CF3F9009DB5B}">
            <x14:dataBar minLength="0" maxLength="100" gradient="0">
              <x14:cfvo type="autoMin"/>
              <x14:cfvo type="autoMax"/>
              <x14:negativeFillColor rgb="FFFF0000"/>
              <x14:axisColor rgb="FF000000"/>
            </x14:dataBar>
          </x14:cfRule>
          <x14:cfRule type="dataBar" id="{5D09472A-82F6-47B0-B286-36584EEF0E8B}">
            <x14:dataBar minLength="0" maxLength="100" gradient="0">
              <x14:cfvo type="autoMin"/>
              <x14:cfvo type="autoMax"/>
              <x14:negativeFillColor rgb="FFFF0000"/>
              <x14:axisColor rgb="FF000000"/>
            </x14:dataBar>
          </x14:cfRule>
          <x14:cfRule type="dataBar" id="{27B80491-F53A-4BA3-8DE0-8B036541EFC5}">
            <x14:dataBar minLength="0" maxLength="100" gradient="0">
              <x14:cfvo type="autoMin"/>
              <x14:cfvo type="autoMax"/>
              <x14:negativeFillColor rgb="FFFF0000"/>
              <x14:axisColor rgb="FF000000"/>
            </x14:dataBar>
          </x14:cfRule>
          <x14:cfRule type="dataBar" id="{FCA66F96-5AEE-43CC-9977-886D1B5CCF37}">
            <x14:dataBar minLength="0" maxLength="100" gradient="0">
              <x14:cfvo type="autoMin"/>
              <x14:cfvo type="autoMax"/>
              <x14:negativeFillColor rgb="FFFF0000"/>
              <x14:axisColor rgb="FF000000"/>
            </x14:dataBar>
          </x14:cfRule>
          <xm:sqref>H12:H36</xm:sqref>
        </x14:conditionalFormatting>
        <x14:conditionalFormatting xmlns:xm="http://schemas.microsoft.com/office/excel/2006/main">
          <x14:cfRule type="dataBar" id="{105F844E-89C1-46D5-B1AD-6590F5B5FE77}">
            <x14:dataBar minLength="0" maxLength="100" gradient="0">
              <x14:cfvo type="autoMin"/>
              <x14:cfvo type="autoMax"/>
              <x14:negativeFillColor rgb="FFFF0000"/>
              <x14:axisColor rgb="FF000000"/>
            </x14:dataBar>
          </x14:cfRule>
          <x14:cfRule type="dataBar" id="{271A6B99-4921-4555-9A28-B171B579C8F8}">
            <x14:dataBar minLength="0" maxLength="100" gradient="0">
              <x14:cfvo type="autoMin"/>
              <x14:cfvo type="autoMax"/>
              <x14:negativeFillColor rgb="FFFF0000"/>
              <x14:axisColor rgb="FF000000"/>
            </x14:dataBar>
          </x14:cfRule>
          <x14:cfRule type="dataBar" id="{7B894D24-4E92-43ED-A393-ED040FE46DC5}">
            <x14:dataBar minLength="0" maxLength="100" gradient="0">
              <x14:cfvo type="autoMin"/>
              <x14:cfvo type="autoMax"/>
              <x14:negativeFillColor rgb="FFFF0000"/>
              <x14:axisColor rgb="FF000000"/>
            </x14:dataBar>
          </x14:cfRule>
          <x14:cfRule type="dataBar" id="{8D4FDCB6-CDB3-4DB2-9AE7-13D14CD2C109}">
            <x14:dataBar minLength="0" maxLength="100" gradient="0">
              <x14:cfvo type="autoMin"/>
              <x14:cfvo type="autoMax"/>
              <x14:negativeFillColor rgb="FFFF0000"/>
              <x14:axisColor rgb="FF000000"/>
            </x14:dataBar>
          </x14:cfRule>
          <xm:sqref>H38:H42</xm:sqref>
        </x14:conditionalFormatting>
        <x14:conditionalFormatting xmlns:xm="http://schemas.microsoft.com/office/excel/2006/main">
          <x14:cfRule type="dataBar" id="{D9964EA2-D4C0-4BE3-BC23-ED913F6701C0}">
            <x14:dataBar minLength="0" maxLength="100" gradient="0">
              <x14:cfvo type="autoMin"/>
              <x14:cfvo type="autoMax"/>
              <x14:negativeFillColor rgb="FFFF0000"/>
              <x14:axisColor rgb="FF000000"/>
            </x14:dataBar>
          </x14:cfRule>
          <x14:cfRule type="dataBar" id="{F3A347D0-D854-449D-AB11-8091717C691B}">
            <x14:dataBar minLength="0" maxLength="100" gradient="0">
              <x14:cfvo type="autoMin"/>
              <x14:cfvo type="autoMax"/>
              <x14:negativeFillColor rgb="FFFF0000"/>
              <x14:axisColor rgb="FF000000"/>
            </x14:dataBar>
          </x14:cfRule>
          <x14:cfRule type="dataBar" id="{DE2D3B51-E572-4CDB-BEE5-924BD3B89BF5}">
            <x14:dataBar minLength="0" maxLength="100" gradient="0">
              <x14:cfvo type="autoMin"/>
              <x14:cfvo type="autoMax"/>
              <x14:negativeFillColor rgb="FFFF0000"/>
              <x14:axisColor rgb="FF000000"/>
            </x14:dataBar>
          </x14:cfRule>
          <x14:cfRule type="dataBar" id="{1073DACE-281F-4396-AAA3-F36D5D19A52C}">
            <x14:dataBar minLength="0" maxLength="100" gradient="0">
              <x14:cfvo type="autoMin"/>
              <x14:cfvo type="autoMax"/>
              <x14:negativeFillColor rgb="FFFF0000"/>
              <x14:axisColor rgb="FF000000"/>
            </x14:dataBar>
          </x14:cfRule>
          <xm:sqref>H44:H68</xm:sqref>
        </x14:conditionalFormatting>
        <x14:conditionalFormatting xmlns:xm="http://schemas.microsoft.com/office/excel/2006/main">
          <x14:cfRule type="dataBar" id="{41C5D40F-7CF2-48C6-8118-573993E50D47}">
            <x14:dataBar minLength="0" maxLength="100" gradient="0">
              <x14:cfvo type="autoMin"/>
              <x14:cfvo type="autoMax"/>
              <x14:negativeFillColor rgb="FFFF0000"/>
              <x14:axisColor rgb="FF000000"/>
            </x14:dataBar>
          </x14:cfRule>
          <x14:cfRule type="dataBar" id="{AC022702-E39C-4E10-8C67-683EFE4D2A1D}">
            <x14:dataBar minLength="0" maxLength="100" gradient="0">
              <x14:cfvo type="autoMin"/>
              <x14:cfvo type="autoMax"/>
              <x14:negativeFillColor rgb="FFFF0000"/>
              <x14:axisColor rgb="FF000000"/>
            </x14:dataBar>
          </x14:cfRule>
          <x14:cfRule type="dataBar" id="{73435209-D831-4497-B312-2B88B0ACF8A4}">
            <x14:dataBar minLength="0" maxLength="100" gradient="0">
              <x14:cfvo type="autoMin"/>
              <x14:cfvo type="autoMax"/>
              <x14:negativeFillColor rgb="FFFF0000"/>
              <x14:axisColor rgb="FF000000"/>
            </x14:dataBar>
          </x14:cfRule>
          <x14:cfRule type="dataBar" id="{299D3FD7-5BFC-4407-9630-ADC49B19C86F}">
            <x14:dataBar minLength="0" maxLength="100" gradient="0">
              <x14:cfvo type="autoMin"/>
              <x14:cfvo type="autoMax"/>
              <x14:negativeFillColor rgb="FFFF0000"/>
              <x14:axisColor rgb="FF000000"/>
            </x14:dataBar>
          </x14:cfRule>
          <xm:sqref>H70:H83</xm:sqref>
        </x14:conditionalFormatting>
        <x14:conditionalFormatting xmlns:xm="http://schemas.microsoft.com/office/excel/2006/main">
          <x14:cfRule type="dataBar" id="{F2EA6E13-B320-430A-AB33-832C224D5385}">
            <x14:dataBar minLength="0" maxLength="100" gradient="0">
              <x14:cfvo type="autoMin"/>
              <x14:cfvo type="autoMax"/>
              <x14:negativeFillColor rgb="FFFF0000"/>
              <x14:axisColor rgb="FF000000"/>
            </x14:dataBar>
          </x14:cfRule>
          <x14:cfRule type="dataBar" id="{E757784E-CFA5-4071-8862-C498251A352C}">
            <x14:dataBar minLength="0" maxLength="100" gradient="0">
              <x14:cfvo type="autoMin"/>
              <x14:cfvo type="autoMax"/>
              <x14:negativeFillColor rgb="FFFF0000"/>
              <x14:axisColor rgb="FF000000"/>
            </x14:dataBar>
          </x14:cfRule>
          <x14:cfRule type="dataBar" id="{B044DCE5-945D-4FB5-8684-E0F6127F73D7}">
            <x14:dataBar minLength="0" maxLength="100" gradient="0">
              <x14:cfvo type="autoMin"/>
              <x14:cfvo type="autoMax"/>
              <x14:negativeFillColor rgb="FFFF0000"/>
              <x14:axisColor rgb="FF000000"/>
            </x14:dataBar>
          </x14:cfRule>
          <x14:cfRule type="dataBar" id="{5CFC97B6-56A6-4AC0-B971-00209A085AF0}">
            <x14:dataBar minLength="0" maxLength="100" gradient="0">
              <x14:cfvo type="autoMin"/>
              <x14:cfvo type="autoMax"/>
              <x14:negativeFillColor rgb="FFFF0000"/>
              <x14:axisColor rgb="FF000000"/>
            </x14:dataBar>
          </x14:cfRule>
          <xm:sqref>H85:H89</xm:sqref>
        </x14:conditionalFormatting>
        <x14:conditionalFormatting xmlns:xm="http://schemas.microsoft.com/office/excel/2006/main">
          <x14:cfRule type="dataBar" id="{CD0BB8CE-9B97-4E94-B230-CE69B755C5B0}">
            <x14:dataBar minLength="0" maxLength="100" gradient="0">
              <x14:cfvo type="autoMin"/>
              <x14:cfvo type="autoMax"/>
              <x14:negativeFillColor rgb="FFFF0000"/>
              <x14:axisColor rgb="FF000000"/>
            </x14:dataBar>
          </x14:cfRule>
          <x14:cfRule type="dataBar" id="{45522368-2A07-45B7-8CC7-40914448BAF2}">
            <x14:dataBar minLength="0" maxLength="100" gradient="0">
              <x14:cfvo type="autoMin"/>
              <x14:cfvo type="autoMax"/>
              <x14:negativeFillColor rgb="FFFF0000"/>
              <x14:axisColor rgb="FF000000"/>
            </x14:dataBar>
          </x14:cfRule>
          <x14:cfRule type="dataBar" id="{2B480A39-9043-442C-B784-98BBCCC6DE16}">
            <x14:dataBar minLength="0" maxLength="100" gradient="0">
              <x14:cfvo type="autoMin"/>
              <x14:cfvo type="autoMax"/>
              <x14:negativeFillColor rgb="FFFF0000"/>
              <x14:axisColor rgb="FF000000"/>
            </x14:dataBar>
          </x14:cfRule>
          <x14:cfRule type="dataBar" id="{A9FBF1BF-C809-4BE2-B4C3-E75EBD69B764}">
            <x14:dataBar minLength="0" maxLength="100" gradient="0">
              <x14:cfvo type="autoMin"/>
              <x14:cfvo type="autoMax"/>
              <x14:negativeFillColor rgb="FFFF0000"/>
              <x14:axisColor rgb="FF000000"/>
            </x14:dataBar>
          </x14:cfRule>
          <xm:sqref>H91:H99</xm:sqref>
        </x14:conditionalFormatting>
        <x14:conditionalFormatting xmlns:xm="http://schemas.microsoft.com/office/excel/2006/main">
          <x14:cfRule type="dataBar" id="{7DE38DC4-4CFA-4FB0-B1FD-6D1A592A642E}">
            <x14:dataBar minLength="0" maxLength="100" gradient="0">
              <x14:cfvo type="autoMin"/>
              <x14:cfvo type="autoMax"/>
              <x14:negativeFillColor rgb="FFFF0000"/>
              <x14:axisColor rgb="FF000000"/>
            </x14:dataBar>
          </x14:cfRule>
          <x14:cfRule type="dataBar" id="{D4EB193B-8B3B-4394-8877-441ACD289326}">
            <x14:dataBar minLength="0" maxLength="100" gradient="0">
              <x14:cfvo type="autoMin"/>
              <x14:cfvo type="autoMax"/>
              <x14:negativeFillColor rgb="FFFF0000"/>
              <x14:axisColor rgb="FF000000"/>
            </x14:dataBar>
          </x14:cfRule>
          <x14:cfRule type="dataBar" id="{085C2B7F-FCBF-4E32-966A-B8096C899A92}">
            <x14:dataBar minLength="0" maxLength="100" gradient="0">
              <x14:cfvo type="autoMin"/>
              <x14:cfvo type="autoMax"/>
              <x14:negativeFillColor rgb="FFFF0000"/>
              <x14:axisColor rgb="FF000000"/>
            </x14:dataBar>
          </x14:cfRule>
          <x14:cfRule type="dataBar" id="{DB8E0F1E-CE42-4E6C-88CB-1BAEE7487D91}">
            <x14:dataBar minLength="0" maxLength="100" gradient="0">
              <x14:cfvo type="autoMin"/>
              <x14:cfvo type="autoMax"/>
              <x14:negativeFillColor rgb="FFFF0000"/>
              <x14:axisColor rgb="FF000000"/>
            </x14:dataBar>
          </x14:cfRule>
          <xm:sqref>H101:H114</xm:sqref>
        </x14:conditionalFormatting>
        <x14:conditionalFormatting xmlns:xm="http://schemas.microsoft.com/office/excel/2006/main">
          <x14:cfRule type="dataBar" id="{71799DEF-DF85-4BD1-89EF-533B347A72D5}">
            <x14:dataBar minLength="0" maxLength="100" gradient="0">
              <x14:cfvo type="autoMin"/>
              <x14:cfvo type="autoMax"/>
              <x14:negativeFillColor rgb="FFFF0000"/>
              <x14:axisColor rgb="FF000000"/>
            </x14:dataBar>
          </x14:cfRule>
          <x14:cfRule type="dataBar" id="{CF2D331C-E18A-4093-856E-69C34ABC95A8}">
            <x14:dataBar minLength="0" maxLength="100" gradient="0">
              <x14:cfvo type="autoMin"/>
              <x14:cfvo type="autoMax"/>
              <x14:negativeFillColor rgb="FFFF0000"/>
              <x14:axisColor rgb="FF000000"/>
            </x14:dataBar>
          </x14:cfRule>
          <x14:cfRule type="dataBar" id="{FE083990-C219-4D34-94F1-3B5397DE9F75}">
            <x14:dataBar minLength="0" maxLength="100" gradient="0">
              <x14:cfvo type="autoMin"/>
              <x14:cfvo type="autoMax"/>
              <x14:negativeFillColor rgb="FFFF0000"/>
              <x14:axisColor rgb="FF000000"/>
            </x14:dataBar>
          </x14:cfRule>
          <x14:cfRule type="dataBar" id="{36A0B6B9-B849-4FE3-8038-6C810CAFC6B3}">
            <x14:dataBar minLength="0" maxLength="100" gradient="0">
              <x14:cfvo type="autoMin"/>
              <x14:cfvo type="autoMax"/>
              <x14:negativeFillColor rgb="FFFF0000"/>
              <x14:axisColor rgb="FF000000"/>
            </x14:dataBar>
          </x14:cfRule>
          <xm:sqref>H116:H129</xm:sqref>
        </x14:conditionalFormatting>
        <x14:conditionalFormatting xmlns:xm="http://schemas.microsoft.com/office/excel/2006/main">
          <x14:cfRule type="dataBar" id="{A6D03D46-38C3-42A7-8CD3-253A6CDBA48B}">
            <x14:dataBar minLength="0" maxLength="100" gradient="0">
              <x14:cfvo type="autoMin"/>
              <x14:cfvo type="autoMax"/>
              <x14:negativeFillColor rgb="FFFF0000"/>
              <x14:axisColor rgb="FF000000"/>
            </x14:dataBar>
          </x14:cfRule>
          <x14:cfRule type="dataBar" id="{E319D0AD-3DEA-42FC-9EC6-05C9F468AF9C}">
            <x14:dataBar minLength="0" maxLength="100" gradient="0">
              <x14:cfvo type="autoMin"/>
              <x14:cfvo type="autoMax"/>
              <x14:negativeFillColor rgb="FFFF0000"/>
              <x14:axisColor rgb="FF000000"/>
            </x14:dataBar>
          </x14:cfRule>
          <x14:cfRule type="dataBar" id="{E1AB69E4-29F2-499F-87A3-F3FE8C47A8DA}">
            <x14:dataBar minLength="0" maxLength="100" gradient="0">
              <x14:cfvo type="autoMin"/>
              <x14:cfvo type="autoMax"/>
              <x14:negativeFillColor rgb="FFFF0000"/>
              <x14:axisColor rgb="FF000000"/>
            </x14:dataBar>
          </x14:cfRule>
          <x14:cfRule type="dataBar" id="{9DB20FDE-09F7-4E3E-93DF-272721890260}">
            <x14:dataBar minLength="0" maxLength="100" gradient="0">
              <x14:cfvo type="autoMin"/>
              <x14:cfvo type="autoMax"/>
              <x14:negativeFillColor rgb="FFFF0000"/>
              <x14:axisColor rgb="FF000000"/>
            </x14:dataBar>
          </x14:cfRule>
          <xm:sqref>H131:H167</xm:sqref>
        </x14:conditionalFormatting>
        <x14:conditionalFormatting xmlns:xm="http://schemas.microsoft.com/office/excel/2006/main">
          <x14:cfRule type="dataBar" id="{3A888533-37C0-4135-8D83-6D855A1F8EE6}">
            <x14:dataBar minLength="0" maxLength="100" gradient="0">
              <x14:cfvo type="autoMin"/>
              <x14:cfvo type="autoMax"/>
              <x14:negativeFillColor rgb="FFFF0000"/>
              <x14:axisColor rgb="FF000000"/>
            </x14:dataBar>
          </x14:cfRule>
          <x14:cfRule type="dataBar" id="{AE7B17E8-A240-46CD-A750-25E30213C915}">
            <x14:dataBar minLength="0" maxLength="100" gradient="0">
              <x14:cfvo type="autoMin"/>
              <x14:cfvo type="autoMax"/>
              <x14:negativeFillColor rgb="FFFF0000"/>
              <x14:axisColor rgb="FF000000"/>
            </x14:dataBar>
          </x14:cfRule>
          <x14:cfRule type="dataBar" id="{38839881-FE18-4F93-BF07-BED97BFC2813}">
            <x14:dataBar minLength="0" maxLength="100" gradient="0">
              <x14:cfvo type="autoMin"/>
              <x14:cfvo type="autoMax"/>
              <x14:negativeFillColor rgb="FFFF0000"/>
              <x14:axisColor rgb="FF000000"/>
            </x14:dataBar>
          </x14:cfRule>
          <x14:cfRule type="dataBar" id="{63A60302-C8C2-40D0-A4F3-8B0D47EF48CB}">
            <x14:dataBar minLength="0" maxLength="100" gradient="0">
              <x14:cfvo type="autoMin"/>
              <x14:cfvo type="autoMax"/>
              <x14:negativeFillColor rgb="FFFF0000"/>
              <x14:axisColor rgb="FF000000"/>
            </x14:dataBar>
          </x14:cfRule>
          <xm:sqref>H169:H203</xm:sqref>
        </x14:conditionalFormatting>
        <x14:conditionalFormatting xmlns:xm="http://schemas.microsoft.com/office/excel/2006/main">
          <x14:cfRule type="dataBar" id="{3E945624-E83C-429C-AE29-1CE68F967397}">
            <x14:dataBar minLength="0" maxLength="100" gradient="0">
              <x14:cfvo type="autoMin"/>
              <x14:cfvo type="autoMax"/>
              <x14:negativeFillColor rgb="FFFF0000"/>
              <x14:axisColor rgb="FF000000"/>
            </x14:dataBar>
          </x14:cfRule>
          <x14:cfRule type="dataBar" id="{DD2EE8F7-FAF9-4101-ACFC-28898DDFAE34}">
            <x14:dataBar minLength="0" maxLength="100" gradient="0">
              <x14:cfvo type="autoMin"/>
              <x14:cfvo type="autoMax"/>
              <x14:negativeFillColor rgb="FFFF0000"/>
              <x14:axisColor rgb="FF000000"/>
            </x14:dataBar>
          </x14:cfRule>
          <x14:cfRule type="dataBar" id="{7055E775-0CD2-4F2B-B8D8-B27A38EA2CA2}">
            <x14:dataBar minLength="0" maxLength="100" gradient="0">
              <x14:cfvo type="autoMin"/>
              <x14:cfvo type="autoMax"/>
              <x14:negativeFillColor rgb="FFFF0000"/>
              <x14:axisColor rgb="FF000000"/>
            </x14:dataBar>
          </x14:cfRule>
          <x14:cfRule type="dataBar" id="{F152EDCC-683B-45F8-8363-2C10E1B44D59}">
            <x14:dataBar minLength="0" maxLength="100" gradient="0">
              <x14:cfvo type="autoMin"/>
              <x14:cfvo type="autoMax"/>
              <x14:negativeFillColor rgb="FFFF0000"/>
              <x14:axisColor rgb="FF000000"/>
            </x14:dataBar>
          </x14:cfRule>
          <xm:sqref>H205:H263</xm:sqref>
        </x14:conditionalFormatting>
        <x14:conditionalFormatting xmlns:xm="http://schemas.microsoft.com/office/excel/2006/main">
          <x14:cfRule type="dataBar" id="{44BB8598-D6C8-4997-9A1C-C0A8BA38CD3C}">
            <x14:dataBar minLength="0" maxLength="100" gradient="0">
              <x14:cfvo type="autoMin"/>
              <x14:cfvo type="autoMax"/>
              <x14:negativeFillColor rgb="FFFF0000"/>
              <x14:axisColor rgb="FF000000"/>
            </x14:dataBar>
          </x14:cfRule>
          <x14:cfRule type="dataBar" id="{12F10803-76A4-4862-8617-26374EFBA7FF}">
            <x14:dataBar minLength="0" maxLength="100" gradient="0">
              <x14:cfvo type="autoMin"/>
              <x14:cfvo type="autoMax"/>
              <x14:negativeFillColor rgb="FFFF0000"/>
              <x14:axisColor rgb="FF000000"/>
            </x14:dataBar>
          </x14:cfRule>
          <x14:cfRule type="dataBar" id="{DC66FDAB-C7D5-4A4A-84D9-A4800AD8644C}">
            <x14:dataBar minLength="0" maxLength="100" gradient="0">
              <x14:cfvo type="autoMin"/>
              <x14:cfvo type="autoMax"/>
              <x14:negativeFillColor rgb="FFFF0000"/>
              <x14:axisColor rgb="FF000000"/>
            </x14:dataBar>
          </x14:cfRule>
          <x14:cfRule type="dataBar" id="{B4D4E1BD-94F9-4F50-93B6-4E50C2689467}">
            <x14:dataBar minLength="0" maxLength="100" gradient="0">
              <x14:cfvo type="autoMin"/>
              <x14:cfvo type="autoMax"/>
              <x14:negativeFillColor rgb="FFFF0000"/>
              <x14:axisColor rgb="FF000000"/>
            </x14:dataBar>
          </x14:cfRule>
          <xm:sqref>H265</xm:sqref>
        </x14:conditionalFormatting>
        <x14:conditionalFormatting xmlns:xm="http://schemas.microsoft.com/office/excel/2006/main">
          <x14:cfRule type="dataBar" id="{7AA1BC04-D161-4760-847B-7FA7E899DB7E}">
            <x14:dataBar minLength="0" maxLength="100" gradient="0">
              <x14:cfvo type="autoMin"/>
              <x14:cfvo type="autoMax"/>
              <x14:negativeFillColor rgb="FFFF0000"/>
              <x14:axisColor rgb="FF000000"/>
            </x14:dataBar>
          </x14:cfRule>
          <x14:cfRule type="dataBar" id="{130F3208-68EF-4042-8C68-2FAEA7161F38}">
            <x14:dataBar minLength="0" maxLength="100" gradient="0">
              <x14:cfvo type="autoMin"/>
              <x14:cfvo type="autoMax"/>
              <x14:negativeFillColor rgb="FFFF0000"/>
              <x14:axisColor rgb="FF000000"/>
            </x14:dataBar>
          </x14:cfRule>
          <x14:cfRule type="dataBar" id="{4276BDB8-D75B-4D74-9063-61F921A588A8}">
            <x14:dataBar minLength="0" maxLength="100" gradient="0">
              <x14:cfvo type="autoMin"/>
              <x14:cfvo type="autoMax"/>
              <x14:negativeFillColor rgb="FFFF0000"/>
              <x14:axisColor rgb="FF000000"/>
            </x14:dataBar>
          </x14:cfRule>
          <x14:cfRule type="dataBar" id="{E57F4DFD-47B3-4A16-85FD-6CD75366D4CA}">
            <x14:dataBar minLength="0" maxLength="100" gradient="0">
              <x14:cfvo type="autoMin"/>
              <x14:cfvo type="autoMax"/>
              <x14:negativeFillColor rgb="FFFF0000"/>
              <x14:axisColor rgb="FF000000"/>
            </x14:dataBar>
          </x14:cfRule>
          <xm:sqref>H267:H270</xm:sqref>
        </x14:conditionalFormatting>
        <x14:conditionalFormatting xmlns:xm="http://schemas.microsoft.com/office/excel/2006/main">
          <x14:cfRule type="dataBar" id="{DC0BFE50-8CC0-4C08-A693-129DBCA1E0F1}">
            <x14:dataBar minLength="0" maxLength="100" gradient="0">
              <x14:cfvo type="autoMin"/>
              <x14:cfvo type="autoMax"/>
              <x14:negativeFillColor rgb="FFFF0000"/>
              <x14:axisColor rgb="FF000000"/>
            </x14:dataBar>
          </x14:cfRule>
          <x14:cfRule type="dataBar" id="{16E47BC5-0D55-4849-B248-5EBE47F4739F}">
            <x14:dataBar minLength="0" maxLength="100" gradient="0">
              <x14:cfvo type="autoMin"/>
              <x14:cfvo type="autoMax"/>
              <x14:negativeFillColor rgb="FFFF0000"/>
              <x14:axisColor rgb="FF000000"/>
            </x14:dataBar>
          </x14:cfRule>
          <x14:cfRule type="dataBar" id="{0DD97267-E11E-4F0E-B7BB-9E3B0A9456C8}">
            <x14:dataBar minLength="0" maxLength="100" gradient="0">
              <x14:cfvo type="autoMin"/>
              <x14:cfvo type="autoMax"/>
              <x14:negativeFillColor rgb="FFFF0000"/>
              <x14:axisColor rgb="FF000000"/>
            </x14:dataBar>
          </x14:cfRule>
          <x14:cfRule type="dataBar" id="{CEDABAB6-398C-4F83-A8D8-4F65F0507DC4}">
            <x14:dataBar minLength="0" maxLength="100" gradient="0">
              <x14:cfvo type="autoMin"/>
              <x14:cfvo type="autoMax"/>
              <x14:negativeFillColor rgb="FFFF0000"/>
              <x14:axisColor rgb="FF000000"/>
            </x14:dataBar>
          </x14:cfRule>
          <xm:sqref>H272:H294</xm:sqref>
        </x14:conditionalFormatting>
        <x14:conditionalFormatting xmlns:xm="http://schemas.microsoft.com/office/excel/2006/main">
          <x14:cfRule type="dataBar" id="{7E977275-425E-4038-A6D9-4DC47251A3B7}">
            <x14:dataBar minLength="0" maxLength="100" gradient="0">
              <x14:cfvo type="autoMin"/>
              <x14:cfvo type="autoMax"/>
              <x14:negativeFillColor rgb="FFFF0000"/>
              <x14:axisColor rgb="FF000000"/>
            </x14:dataBar>
          </x14:cfRule>
          <x14:cfRule type="dataBar" id="{E2602DB1-2198-40FB-B5F1-A32FBB93FB20}">
            <x14:dataBar minLength="0" maxLength="100" gradient="0">
              <x14:cfvo type="autoMin"/>
              <x14:cfvo type="autoMax"/>
              <x14:negativeFillColor rgb="FFFF0000"/>
              <x14:axisColor rgb="FF000000"/>
            </x14:dataBar>
          </x14:cfRule>
          <x14:cfRule type="dataBar" id="{39A830A4-7EC6-46A9-A3E4-B1C6AB4F09F1}">
            <x14:dataBar minLength="0" maxLength="100" gradient="0">
              <x14:cfvo type="autoMin"/>
              <x14:cfvo type="autoMax"/>
              <x14:negativeFillColor rgb="FFFF0000"/>
              <x14:axisColor rgb="FF000000"/>
            </x14:dataBar>
          </x14:cfRule>
          <x14:cfRule type="dataBar" id="{E6D2C9CB-E83B-4030-8693-553F18690384}">
            <x14:dataBar minLength="0" maxLength="100" gradient="0">
              <x14:cfvo type="autoMin"/>
              <x14:cfvo type="autoMax"/>
              <x14:negativeFillColor rgb="FFFF0000"/>
              <x14:axisColor rgb="FF000000"/>
            </x14:dataBar>
          </x14:cfRule>
          <xm:sqref>H296:H306</xm:sqref>
        </x14:conditionalFormatting>
        <x14:conditionalFormatting xmlns:xm="http://schemas.microsoft.com/office/excel/2006/main">
          <x14:cfRule type="dataBar" id="{3BF862A3-A8D8-420F-8C51-494A40DA708C}">
            <x14:dataBar minLength="0" maxLength="100" gradient="0">
              <x14:cfvo type="autoMin"/>
              <x14:cfvo type="autoMax"/>
              <x14:negativeFillColor rgb="FFFF0000"/>
              <x14:axisColor rgb="FF000000"/>
            </x14:dataBar>
          </x14:cfRule>
          <x14:cfRule type="dataBar" id="{6957A246-5092-4DAB-8CA2-7FD0C11AFB04}">
            <x14:dataBar minLength="0" maxLength="100" gradient="0">
              <x14:cfvo type="autoMin"/>
              <x14:cfvo type="autoMax"/>
              <x14:negativeFillColor rgb="FFFF0000"/>
              <x14:axisColor rgb="FF000000"/>
            </x14:dataBar>
          </x14:cfRule>
          <x14:cfRule type="dataBar" id="{802B057B-BED4-4164-80E1-C6A4D042D32A}">
            <x14:dataBar minLength="0" maxLength="100" gradient="0">
              <x14:cfvo type="autoMin"/>
              <x14:cfvo type="autoMax"/>
              <x14:negativeFillColor rgb="FFFF0000"/>
              <x14:axisColor rgb="FF000000"/>
            </x14:dataBar>
          </x14:cfRule>
          <x14:cfRule type="dataBar" id="{163B409C-6542-49DB-B2A0-F2D95775CF3D}">
            <x14:dataBar minLength="0" maxLength="100" gradient="0">
              <x14:cfvo type="autoMin"/>
              <x14:cfvo type="autoMax"/>
              <x14:negativeFillColor rgb="FFFF0000"/>
              <x14:axisColor rgb="FF000000"/>
            </x14:dataBar>
          </x14:cfRule>
          <xm:sqref>H308:H319</xm:sqref>
        </x14:conditionalFormatting>
        <x14:conditionalFormatting xmlns:xm="http://schemas.microsoft.com/office/excel/2006/main">
          <x14:cfRule type="dataBar" id="{04AE0491-1004-4C77-8A59-2ACE27ECB7B0}">
            <x14:dataBar minLength="0" maxLength="100" gradient="0">
              <x14:cfvo type="autoMin"/>
              <x14:cfvo type="autoMax"/>
              <x14:negativeFillColor rgb="FFFF0000"/>
              <x14:axisColor rgb="FF000000"/>
            </x14:dataBar>
          </x14:cfRule>
          <x14:cfRule type="dataBar" id="{82678C45-0042-40FF-9660-1BEC7E279BAE}">
            <x14:dataBar minLength="0" maxLength="100" gradient="0">
              <x14:cfvo type="autoMin"/>
              <x14:cfvo type="autoMax"/>
              <x14:negativeFillColor rgb="FFFF0000"/>
              <x14:axisColor rgb="FF000000"/>
            </x14:dataBar>
          </x14:cfRule>
          <x14:cfRule type="dataBar" id="{04210314-D260-4553-B912-3BF4C79D47C7}">
            <x14:dataBar minLength="0" maxLength="100" gradient="0">
              <x14:cfvo type="autoMin"/>
              <x14:cfvo type="autoMax"/>
              <x14:negativeFillColor rgb="FFFF0000"/>
              <x14:axisColor rgb="FF000000"/>
            </x14:dataBar>
          </x14:cfRule>
          <x14:cfRule type="dataBar" id="{088DB002-4631-44EE-A795-853B18BEA60A}">
            <x14:dataBar minLength="0" maxLength="100" gradient="0">
              <x14:cfvo type="autoMin"/>
              <x14:cfvo type="autoMax"/>
              <x14:negativeFillColor rgb="FFFF0000"/>
              <x14:axisColor rgb="FF000000"/>
            </x14:dataBar>
          </x14:cfRule>
          <xm:sqref>H321:H329</xm:sqref>
        </x14:conditionalFormatting>
        <x14:conditionalFormatting xmlns:xm="http://schemas.microsoft.com/office/excel/2006/main">
          <x14:cfRule type="dataBar" id="{E0FC74D0-1120-4416-A67D-1A20636EC3BE}">
            <x14:dataBar minLength="0" maxLength="100" gradient="0">
              <x14:cfvo type="autoMin"/>
              <x14:cfvo type="autoMax"/>
              <x14:negativeFillColor rgb="FFFF0000"/>
              <x14:axisColor rgb="FF000000"/>
            </x14:dataBar>
          </x14:cfRule>
          <x14:cfRule type="dataBar" id="{33E62A35-7C85-4169-B7D0-16CA7ADD5B6A}">
            <x14:dataBar minLength="0" maxLength="100" gradient="0">
              <x14:cfvo type="autoMin"/>
              <x14:cfvo type="autoMax"/>
              <x14:negativeFillColor rgb="FFFF0000"/>
              <x14:axisColor rgb="FF000000"/>
            </x14:dataBar>
          </x14:cfRule>
          <x14:cfRule type="dataBar" id="{97EC0ED2-6DBC-4214-8592-795692940A85}">
            <x14:dataBar minLength="0" maxLength="100" gradient="0">
              <x14:cfvo type="autoMin"/>
              <x14:cfvo type="autoMax"/>
              <x14:negativeFillColor rgb="FFFF0000"/>
              <x14:axisColor rgb="FF000000"/>
            </x14:dataBar>
          </x14:cfRule>
          <x14:cfRule type="dataBar" id="{AA3CD4D8-65D7-4BFB-B95D-180B2C3E8ADE}">
            <x14:dataBar minLength="0" maxLength="100" gradient="0">
              <x14:cfvo type="autoMin"/>
              <x14:cfvo type="autoMax"/>
              <x14:negativeFillColor rgb="FFFF0000"/>
              <x14:axisColor rgb="FF000000"/>
            </x14:dataBar>
          </x14:cfRule>
          <xm:sqref>H331:H334</xm:sqref>
        </x14:conditionalFormatting>
        <x14:conditionalFormatting xmlns:xm="http://schemas.microsoft.com/office/excel/2006/main">
          <x14:cfRule type="dataBar" id="{AEC0BD6E-42A1-4B65-8974-10C869C1448D}">
            <x14:dataBar minLength="0" maxLength="100" gradient="0">
              <x14:cfvo type="autoMin"/>
              <x14:cfvo type="autoMax"/>
              <x14:negativeFillColor rgb="FFFF0000"/>
              <x14:axisColor rgb="FF000000"/>
            </x14:dataBar>
          </x14:cfRule>
          <x14:cfRule type="dataBar" id="{6E73E468-F2B8-4E5A-8AD2-A2D36B657047}">
            <x14:dataBar minLength="0" maxLength="100" gradient="0">
              <x14:cfvo type="autoMin"/>
              <x14:cfvo type="autoMax"/>
              <x14:negativeFillColor rgb="FFFF0000"/>
              <x14:axisColor rgb="FF000000"/>
            </x14:dataBar>
          </x14:cfRule>
          <x14:cfRule type="dataBar" id="{457DCE8F-C17E-4D6F-AC83-12F954E1B478}">
            <x14:dataBar minLength="0" maxLength="100" gradient="0">
              <x14:cfvo type="autoMin"/>
              <x14:cfvo type="autoMax"/>
              <x14:negativeFillColor rgb="FFFF0000"/>
              <x14:axisColor rgb="FF000000"/>
            </x14:dataBar>
          </x14:cfRule>
          <x14:cfRule type="dataBar" id="{E226F5A2-B3EB-484A-824F-1AF59D562392}">
            <x14:dataBar minLength="0" maxLength="100" gradient="0">
              <x14:cfvo type="autoMin"/>
              <x14:cfvo type="autoMax"/>
              <x14:negativeFillColor rgb="FFFF0000"/>
              <x14:axisColor rgb="FF000000"/>
            </x14:dataBar>
          </x14:cfRule>
          <xm:sqref>H336:H351</xm:sqref>
        </x14:conditionalFormatting>
        <x14:conditionalFormatting xmlns:xm="http://schemas.microsoft.com/office/excel/2006/main">
          <x14:cfRule type="dataBar" id="{CB25C9D5-5EFD-4B2F-B61E-EFB535EEAA63}">
            <x14:dataBar minLength="0" maxLength="100" gradient="0">
              <x14:cfvo type="autoMin"/>
              <x14:cfvo type="autoMax"/>
              <x14:negativeFillColor rgb="FFFF0000"/>
              <x14:axisColor rgb="FF000000"/>
            </x14:dataBar>
          </x14:cfRule>
          <x14:cfRule type="dataBar" id="{D46B41A2-D291-4E2C-BC5C-E406A2A53018}">
            <x14:dataBar minLength="0" maxLength="100" gradient="0">
              <x14:cfvo type="autoMin"/>
              <x14:cfvo type="autoMax"/>
              <x14:negativeFillColor rgb="FFFF0000"/>
              <x14:axisColor rgb="FF000000"/>
            </x14:dataBar>
          </x14:cfRule>
          <x14:cfRule type="dataBar" id="{BA10253D-C32D-4C55-A9E0-BEC0C2A9293E}">
            <x14:dataBar minLength="0" maxLength="100" gradient="0">
              <x14:cfvo type="autoMin"/>
              <x14:cfvo type="autoMax"/>
              <x14:negativeFillColor rgb="FFFF0000"/>
              <x14:axisColor rgb="FF000000"/>
            </x14:dataBar>
          </x14:cfRule>
          <x14:cfRule type="dataBar" id="{40FF37F3-A31C-4D69-B7A5-14736B4A1603}">
            <x14:dataBar minLength="0" maxLength="100" gradient="0">
              <x14:cfvo type="autoMin"/>
              <x14:cfvo type="autoMax"/>
              <x14:negativeFillColor rgb="FFFF0000"/>
              <x14:axisColor rgb="FF000000"/>
            </x14:dataBar>
          </x14:cfRule>
          <xm:sqref>H353:H367</xm:sqref>
        </x14:conditionalFormatting>
        <x14:conditionalFormatting xmlns:xm="http://schemas.microsoft.com/office/excel/2006/main">
          <x14:cfRule type="dataBar" id="{E997724B-0F49-4FAF-87B7-0E0511DC4C72}">
            <x14:dataBar minLength="0" maxLength="100" gradient="0">
              <x14:cfvo type="autoMin"/>
              <x14:cfvo type="autoMax"/>
              <x14:negativeFillColor rgb="FFFF0000"/>
              <x14:axisColor rgb="FF000000"/>
            </x14:dataBar>
          </x14:cfRule>
          <x14:cfRule type="dataBar" id="{EAC9B504-B6D1-4CD1-A57A-992EA86820C8}">
            <x14:dataBar minLength="0" maxLength="100" gradient="0">
              <x14:cfvo type="autoMin"/>
              <x14:cfvo type="autoMax"/>
              <x14:negativeFillColor rgb="FFFF0000"/>
              <x14:axisColor rgb="FF000000"/>
            </x14:dataBar>
          </x14:cfRule>
          <x14:cfRule type="dataBar" id="{D3571F42-565C-4F8E-9E96-ED6BFFFFB339}">
            <x14:dataBar minLength="0" maxLength="100" gradient="0">
              <x14:cfvo type="autoMin"/>
              <x14:cfvo type="autoMax"/>
              <x14:negativeFillColor rgb="FFFF0000"/>
              <x14:axisColor rgb="FF000000"/>
            </x14:dataBar>
          </x14:cfRule>
          <x14:cfRule type="dataBar" id="{C0C5FD1D-EFFC-40B5-B015-3EE205D7619B}">
            <x14:dataBar minLength="0" maxLength="100" gradient="0">
              <x14:cfvo type="autoMin"/>
              <x14:cfvo type="autoMax"/>
              <x14:negativeFillColor rgb="FFFF0000"/>
              <x14:axisColor rgb="FF000000"/>
            </x14:dataBar>
          </x14:cfRule>
          <xm:sqref>H369:H371</xm:sqref>
        </x14:conditionalFormatting>
        <x14:conditionalFormatting xmlns:xm="http://schemas.microsoft.com/office/excel/2006/main">
          <x14:cfRule type="dataBar" id="{6768E306-1F05-42A5-B51C-C4530FCE85A5}">
            <x14:dataBar minLength="0" maxLength="100" gradient="0">
              <x14:cfvo type="autoMin"/>
              <x14:cfvo type="autoMax"/>
              <x14:negativeFillColor rgb="FFFF0000"/>
              <x14:axisColor rgb="FF000000"/>
            </x14:dataBar>
          </x14:cfRule>
          <x14:cfRule type="dataBar" id="{706E0264-6050-46FD-B646-29E35FBEBFD4}">
            <x14:dataBar minLength="0" maxLength="100" gradient="0">
              <x14:cfvo type="autoMin"/>
              <x14:cfvo type="autoMax"/>
              <x14:negativeFillColor rgb="FFFF0000"/>
              <x14:axisColor rgb="FF000000"/>
            </x14:dataBar>
          </x14:cfRule>
          <x14:cfRule type="dataBar" id="{73476B9F-1AC7-432D-B017-A0174E07C240}">
            <x14:dataBar minLength="0" maxLength="100" gradient="0">
              <x14:cfvo type="autoMin"/>
              <x14:cfvo type="autoMax"/>
              <x14:negativeFillColor rgb="FFFF0000"/>
              <x14:axisColor rgb="FF000000"/>
            </x14:dataBar>
          </x14:cfRule>
          <x14:cfRule type="dataBar" id="{0AD5846A-EBDE-4A7F-AC3F-608A803EB285}">
            <x14:dataBar minLength="0" maxLength="100" gradient="0">
              <x14:cfvo type="autoMin"/>
              <x14:cfvo type="autoMax"/>
              <x14:negativeFillColor rgb="FFFF0000"/>
              <x14:axisColor rgb="FF000000"/>
            </x14:dataBar>
          </x14:cfRule>
          <xm:sqref>H373:H374</xm:sqref>
        </x14:conditionalFormatting>
        <x14:conditionalFormatting xmlns:xm="http://schemas.microsoft.com/office/excel/2006/main">
          <x14:cfRule type="dataBar" id="{2B8E04CF-5666-416F-8545-34F4CD3EC519}">
            <x14:dataBar minLength="0" maxLength="100" gradient="0">
              <x14:cfvo type="autoMin"/>
              <x14:cfvo type="autoMax"/>
              <x14:negativeFillColor rgb="FFFF0000"/>
              <x14:axisColor rgb="FF000000"/>
            </x14:dataBar>
          </x14:cfRule>
          <x14:cfRule type="dataBar" id="{2BB077CD-709D-4F3D-A48F-44BA434326EB}">
            <x14:dataBar minLength="0" maxLength="100" gradient="0">
              <x14:cfvo type="autoMin"/>
              <x14:cfvo type="autoMax"/>
              <x14:negativeFillColor rgb="FFFF0000"/>
              <x14:axisColor rgb="FF000000"/>
            </x14:dataBar>
          </x14:cfRule>
          <x14:cfRule type="dataBar" id="{1EBE8C6D-2923-4F31-A48B-929CCF104F3A}">
            <x14:dataBar minLength="0" maxLength="100" gradient="0">
              <x14:cfvo type="autoMin"/>
              <x14:cfvo type="autoMax"/>
              <x14:negativeFillColor rgb="FFFF0000"/>
              <x14:axisColor rgb="FF000000"/>
            </x14:dataBar>
          </x14:cfRule>
          <x14:cfRule type="dataBar" id="{458E1110-22B1-4A02-A9C4-96FEBDDA15D0}">
            <x14:dataBar minLength="0" maxLength="100" gradient="0">
              <x14:cfvo type="autoMin"/>
              <x14:cfvo type="autoMax"/>
              <x14:negativeFillColor rgb="FFFF0000"/>
              <x14:axisColor rgb="FF000000"/>
            </x14:dataBar>
          </x14:cfRule>
          <xm:sqref>H376:H379</xm:sqref>
        </x14:conditionalFormatting>
        <x14:conditionalFormatting xmlns:xm="http://schemas.microsoft.com/office/excel/2006/main">
          <x14:cfRule type="dataBar" id="{6AFE0819-229B-4B46-83EF-FE6AAA168672}">
            <x14:dataBar minLength="0" maxLength="100" gradient="0">
              <x14:cfvo type="autoMin"/>
              <x14:cfvo type="autoMax"/>
              <x14:negativeFillColor rgb="FFFF0000"/>
              <x14:axisColor rgb="FF000000"/>
            </x14:dataBar>
          </x14:cfRule>
          <x14:cfRule type="dataBar" id="{0F7E978A-9D87-4EEC-8D4E-025577E5EA1C}">
            <x14:dataBar minLength="0" maxLength="100" gradient="0">
              <x14:cfvo type="autoMin"/>
              <x14:cfvo type="autoMax"/>
              <x14:negativeFillColor rgb="FFFF0000"/>
              <x14:axisColor rgb="FF000000"/>
            </x14:dataBar>
          </x14:cfRule>
          <x14:cfRule type="dataBar" id="{944B9BA3-19B0-4264-8DD9-6317EE99830E}">
            <x14:dataBar minLength="0" maxLength="100" gradient="0">
              <x14:cfvo type="autoMin"/>
              <x14:cfvo type="autoMax"/>
              <x14:negativeFillColor rgb="FFFF0000"/>
              <x14:axisColor rgb="FF000000"/>
            </x14:dataBar>
          </x14:cfRule>
          <x14:cfRule type="dataBar" id="{56F6D662-D6B0-4C7B-A9BD-90F48B2243FD}">
            <x14:dataBar minLength="0" maxLength="100" gradient="0">
              <x14:cfvo type="autoMin"/>
              <x14:cfvo type="autoMax"/>
              <x14:negativeFillColor rgb="FFFF0000"/>
              <x14:axisColor rgb="FF000000"/>
            </x14:dataBar>
          </x14:cfRule>
          <xm:sqref>H381:H382</xm:sqref>
        </x14:conditionalFormatting>
        <x14:conditionalFormatting xmlns:xm="http://schemas.microsoft.com/office/excel/2006/main">
          <x14:cfRule type="dataBar" id="{C6AEB2F6-D8FE-44EB-BDEE-0B91B6CB9986}">
            <x14:dataBar minLength="0" maxLength="100" gradient="0">
              <x14:cfvo type="autoMin"/>
              <x14:cfvo type="autoMax"/>
              <x14:negativeFillColor rgb="FFFF0000"/>
              <x14:axisColor rgb="FF000000"/>
            </x14:dataBar>
          </x14:cfRule>
          <x14:cfRule type="dataBar" id="{68B72845-C593-41E2-B829-0B06EF598A10}">
            <x14:dataBar minLength="0" maxLength="100" gradient="0">
              <x14:cfvo type="autoMin"/>
              <x14:cfvo type="autoMax"/>
              <x14:negativeFillColor rgb="FFFF0000"/>
              <x14:axisColor rgb="FF000000"/>
            </x14:dataBar>
          </x14:cfRule>
          <x14:cfRule type="dataBar" id="{1123A6B5-0300-4154-A35F-894786AF04C4}">
            <x14:dataBar minLength="0" maxLength="100" gradient="0">
              <x14:cfvo type="autoMin"/>
              <x14:cfvo type="autoMax"/>
              <x14:negativeFillColor rgb="FFFF0000"/>
              <x14:axisColor rgb="FF000000"/>
            </x14:dataBar>
          </x14:cfRule>
          <x14:cfRule type="dataBar" id="{BA5F5F69-3B1D-478E-A1CC-EE9976DAADCA}">
            <x14:dataBar minLength="0" maxLength="100" gradient="0">
              <x14:cfvo type="autoMin"/>
              <x14:cfvo type="autoMax"/>
              <x14:negativeFillColor rgb="FFFF0000"/>
              <x14:axisColor rgb="FF000000"/>
            </x14:dataBar>
          </x14:cfRule>
          <xm:sqref>H384:H388</xm:sqref>
        </x14:conditionalFormatting>
        <x14:conditionalFormatting xmlns:xm="http://schemas.microsoft.com/office/excel/2006/main">
          <x14:cfRule type="dataBar" id="{75404A2A-FF98-464B-B93E-65BA4802F9DF}">
            <x14:dataBar minLength="0" maxLength="100" gradient="0">
              <x14:cfvo type="autoMin"/>
              <x14:cfvo type="autoMax"/>
              <x14:negativeFillColor rgb="FFFF0000"/>
              <x14:axisColor rgb="FF000000"/>
            </x14:dataBar>
          </x14:cfRule>
          <x14:cfRule type="dataBar" id="{E0C797E4-00E1-4704-A3F3-118EB1398B37}">
            <x14:dataBar minLength="0" maxLength="100" gradient="0">
              <x14:cfvo type="autoMin"/>
              <x14:cfvo type="autoMax"/>
              <x14:negativeFillColor rgb="FFFF0000"/>
              <x14:axisColor rgb="FF000000"/>
            </x14:dataBar>
          </x14:cfRule>
          <x14:cfRule type="dataBar" id="{33DE810A-0EF0-48B5-810C-34438E0C5BB5}">
            <x14:dataBar minLength="0" maxLength="100" gradient="0">
              <x14:cfvo type="autoMin"/>
              <x14:cfvo type="autoMax"/>
              <x14:negativeFillColor rgb="FFFF0000"/>
              <x14:axisColor rgb="FF000000"/>
            </x14:dataBar>
          </x14:cfRule>
          <x14:cfRule type="dataBar" id="{68F3C3DB-D937-4378-9744-767F66841585}">
            <x14:dataBar minLength="0" maxLength="100" gradient="0">
              <x14:cfvo type="autoMin"/>
              <x14:cfvo type="autoMax"/>
              <x14:negativeFillColor rgb="FFFF0000"/>
              <x14:axisColor rgb="FF000000"/>
            </x14:dataBar>
          </x14:cfRule>
          <xm:sqref>H390:H397</xm:sqref>
        </x14:conditionalFormatting>
        <x14:conditionalFormatting xmlns:xm="http://schemas.microsoft.com/office/excel/2006/main">
          <x14:cfRule type="dataBar" id="{5D9CC695-8175-49D0-B383-A7ABF2D3993A}">
            <x14:dataBar minLength="0" maxLength="100" gradient="0">
              <x14:cfvo type="autoMin"/>
              <x14:cfvo type="autoMax"/>
              <x14:negativeFillColor rgb="FFFF0000"/>
              <x14:axisColor rgb="FF000000"/>
            </x14:dataBar>
          </x14:cfRule>
          <x14:cfRule type="dataBar" id="{712323FD-A4B5-46D0-9E2C-346CC9DFEB86}">
            <x14:dataBar minLength="0" maxLength="100" gradient="0">
              <x14:cfvo type="autoMin"/>
              <x14:cfvo type="autoMax"/>
              <x14:negativeFillColor rgb="FFFF0000"/>
              <x14:axisColor rgb="FF000000"/>
            </x14:dataBar>
          </x14:cfRule>
          <x14:cfRule type="dataBar" id="{2E4BB2A4-DDE1-429A-AA70-52CF9AA9505C}">
            <x14:dataBar minLength="0" maxLength="100" gradient="0">
              <x14:cfvo type="autoMin"/>
              <x14:cfvo type="autoMax"/>
              <x14:negativeFillColor rgb="FFFF0000"/>
              <x14:axisColor rgb="FF000000"/>
            </x14:dataBar>
          </x14:cfRule>
          <x14:cfRule type="dataBar" id="{41BB4DCE-A9BA-4593-BB03-EA8190484831}">
            <x14:dataBar minLength="0" maxLength="100" gradient="0">
              <x14:cfvo type="autoMin"/>
              <x14:cfvo type="autoMax"/>
              <x14:negativeFillColor rgb="FFFF0000"/>
              <x14:axisColor rgb="FF000000"/>
            </x14:dataBar>
          </x14:cfRule>
          <xm:sqref>H399:H402</xm:sqref>
        </x14:conditionalFormatting>
        <x14:conditionalFormatting xmlns:xm="http://schemas.microsoft.com/office/excel/2006/main">
          <x14:cfRule type="dataBar" id="{4F42CAE2-F236-4C34-B8E5-EF2904A1BBFB}">
            <x14:dataBar minLength="0" maxLength="100" gradient="0">
              <x14:cfvo type="autoMin"/>
              <x14:cfvo type="autoMax"/>
              <x14:negativeFillColor rgb="FFFF0000"/>
              <x14:axisColor rgb="FF000000"/>
            </x14:dataBar>
          </x14:cfRule>
          <x14:cfRule type="dataBar" id="{08AD3302-E1EE-4447-ADAC-EBC302D91E22}">
            <x14:dataBar minLength="0" maxLength="100" gradient="0">
              <x14:cfvo type="autoMin"/>
              <x14:cfvo type="autoMax"/>
              <x14:negativeFillColor rgb="FFFF0000"/>
              <x14:axisColor rgb="FF000000"/>
            </x14:dataBar>
          </x14:cfRule>
          <x14:cfRule type="dataBar" id="{3BAA9F0B-B6E5-4AA1-B3F7-758B6157664D}">
            <x14:dataBar minLength="0" maxLength="100" gradient="0">
              <x14:cfvo type="autoMin"/>
              <x14:cfvo type="autoMax"/>
              <x14:negativeFillColor rgb="FFFF0000"/>
              <x14:axisColor rgb="FF000000"/>
            </x14:dataBar>
          </x14:cfRule>
          <x14:cfRule type="dataBar" id="{2203FADE-851B-48EA-A276-FC039385F629}">
            <x14:dataBar minLength="0" maxLength="100" gradient="0">
              <x14:cfvo type="autoMin"/>
              <x14:cfvo type="autoMax"/>
              <x14:negativeFillColor rgb="FFFF0000"/>
              <x14:axisColor rgb="FF000000"/>
            </x14:dataBar>
          </x14:cfRule>
          <xm:sqref>H404:H425</xm:sqref>
        </x14:conditionalFormatting>
        <x14:conditionalFormatting xmlns:xm="http://schemas.microsoft.com/office/excel/2006/main">
          <x14:cfRule type="dataBar" id="{73F3B59A-6120-44DD-BF1C-4ACAE58239FD}">
            <x14:dataBar minLength="0" maxLength="100" gradient="0">
              <x14:cfvo type="autoMin"/>
              <x14:cfvo type="autoMax"/>
              <x14:negativeFillColor rgb="FFFF0000"/>
              <x14:axisColor rgb="FF000000"/>
            </x14:dataBar>
          </x14:cfRule>
          <x14:cfRule type="dataBar" id="{D68BC8BF-51AC-4FD1-8C4A-69D2E62B5327}">
            <x14:dataBar minLength="0" maxLength="100" gradient="0">
              <x14:cfvo type="autoMin"/>
              <x14:cfvo type="autoMax"/>
              <x14:negativeFillColor rgb="FFFF0000"/>
              <x14:axisColor rgb="FF000000"/>
            </x14:dataBar>
          </x14:cfRule>
          <x14:cfRule type="dataBar" id="{270CCDE3-B948-4CBF-91D8-12AC371007EB}">
            <x14:dataBar minLength="0" maxLength="100" gradient="0">
              <x14:cfvo type="autoMin"/>
              <x14:cfvo type="autoMax"/>
              <x14:negativeFillColor rgb="FFFF0000"/>
              <x14:axisColor rgb="FF000000"/>
            </x14:dataBar>
          </x14:cfRule>
          <x14:cfRule type="dataBar" id="{5231B9A6-3EEA-42CC-91F9-406A93F7E0C0}">
            <x14:dataBar minLength="0" maxLength="100" gradient="0">
              <x14:cfvo type="autoMin"/>
              <x14:cfvo type="autoMax"/>
              <x14:negativeFillColor rgb="FFFF0000"/>
              <x14:axisColor rgb="FF000000"/>
            </x14:dataBar>
          </x14:cfRule>
          <xm:sqref>H427:H460</xm:sqref>
        </x14:conditionalFormatting>
        <x14:conditionalFormatting xmlns:xm="http://schemas.microsoft.com/office/excel/2006/main">
          <x14:cfRule type="dataBar" id="{BA6B5B72-2466-4165-A2BC-50C1D2CB1435}">
            <x14:dataBar minLength="0" maxLength="100" gradient="0">
              <x14:cfvo type="autoMin"/>
              <x14:cfvo type="autoMax"/>
              <x14:negativeFillColor rgb="FFFF0000"/>
              <x14:axisColor rgb="FF000000"/>
            </x14:dataBar>
          </x14:cfRule>
          <x14:cfRule type="dataBar" id="{0372F882-629C-45A5-8393-1D2A52CF9D3C}">
            <x14:dataBar minLength="0" maxLength="100" gradient="0">
              <x14:cfvo type="autoMin"/>
              <x14:cfvo type="autoMax"/>
              <x14:negativeFillColor rgb="FFFF0000"/>
              <x14:axisColor rgb="FF000000"/>
            </x14:dataBar>
          </x14:cfRule>
          <x14:cfRule type="dataBar" id="{99D0E644-9ACB-4C98-B57D-DF8B2440956A}">
            <x14:dataBar minLength="0" maxLength="100" gradient="0">
              <x14:cfvo type="autoMin"/>
              <x14:cfvo type="autoMax"/>
              <x14:negativeFillColor rgb="FFFF0000"/>
              <x14:axisColor rgb="FF000000"/>
            </x14:dataBar>
          </x14:cfRule>
          <x14:cfRule type="dataBar" id="{29DB8511-4F50-4E32-B689-FD4206CC7401}">
            <x14:dataBar minLength="0" maxLength="100" gradient="0">
              <x14:cfvo type="autoMin"/>
              <x14:cfvo type="autoMax"/>
              <x14:negativeFillColor rgb="FFFF0000"/>
              <x14:axisColor rgb="FF000000"/>
            </x14:dataBar>
          </x14:cfRule>
          <xm:sqref>H462:H466</xm:sqref>
        </x14:conditionalFormatting>
        <x14:conditionalFormatting xmlns:xm="http://schemas.microsoft.com/office/excel/2006/main">
          <x14:cfRule type="dataBar" id="{75B5B72C-CA4C-4A41-A43B-0942501FF9FC}">
            <x14:dataBar minLength="0" maxLength="100" gradient="0">
              <x14:cfvo type="autoMin"/>
              <x14:cfvo type="autoMax"/>
              <x14:negativeFillColor rgb="FFFF0000"/>
              <x14:axisColor rgb="FF000000"/>
            </x14:dataBar>
          </x14:cfRule>
          <x14:cfRule type="dataBar" id="{3DBE06AC-BACF-47AF-B4BE-75F8557B97E3}">
            <x14:dataBar minLength="0" maxLength="100" gradient="0">
              <x14:cfvo type="autoMin"/>
              <x14:cfvo type="autoMax"/>
              <x14:negativeFillColor rgb="FFFF0000"/>
              <x14:axisColor rgb="FF000000"/>
            </x14:dataBar>
          </x14:cfRule>
          <x14:cfRule type="dataBar" id="{D2D59C2F-D1C0-440D-A321-A3E7445F985E}">
            <x14:dataBar minLength="0" maxLength="100" gradient="0">
              <x14:cfvo type="autoMin"/>
              <x14:cfvo type="autoMax"/>
              <x14:negativeFillColor rgb="FFFF0000"/>
              <x14:axisColor rgb="FF000000"/>
            </x14:dataBar>
          </x14:cfRule>
          <x14:cfRule type="dataBar" id="{CB52AFFF-2F54-4831-8F51-2051DCAAD9F4}">
            <x14:dataBar minLength="0" maxLength="100" gradient="0">
              <x14:cfvo type="autoMin"/>
              <x14:cfvo type="autoMax"/>
              <x14:negativeFillColor rgb="FFFF0000"/>
              <x14:axisColor rgb="FF000000"/>
            </x14:dataBar>
          </x14:cfRule>
          <xm:sqref>H468:H479</xm:sqref>
        </x14:conditionalFormatting>
        <x14:conditionalFormatting xmlns:xm="http://schemas.microsoft.com/office/excel/2006/main">
          <x14:cfRule type="dataBar" id="{09E297C0-74FC-4533-AE54-9978F66DE03F}">
            <x14:dataBar minLength="0" maxLength="100" gradient="0">
              <x14:cfvo type="autoMin"/>
              <x14:cfvo type="autoMax"/>
              <x14:negativeFillColor rgb="FFFF0000"/>
              <x14:axisColor rgb="FF000000"/>
            </x14:dataBar>
          </x14:cfRule>
          <x14:cfRule type="dataBar" id="{B5DF8858-1C4C-40CE-96EC-A59E24730465}">
            <x14:dataBar minLength="0" maxLength="100" gradient="0">
              <x14:cfvo type="autoMin"/>
              <x14:cfvo type="autoMax"/>
              <x14:negativeFillColor rgb="FFFF0000"/>
              <x14:axisColor rgb="FF000000"/>
            </x14:dataBar>
          </x14:cfRule>
          <x14:cfRule type="dataBar" id="{F8101013-E833-4215-B714-6856D1260E48}">
            <x14:dataBar minLength="0" maxLength="100" gradient="0">
              <x14:cfvo type="autoMin"/>
              <x14:cfvo type="autoMax"/>
              <x14:negativeFillColor rgb="FFFF0000"/>
              <x14:axisColor rgb="FF000000"/>
            </x14:dataBar>
          </x14:cfRule>
          <x14:cfRule type="dataBar" id="{70A927D0-A9ED-4961-854F-7FAD9188C3BB}">
            <x14:dataBar minLength="0" maxLength="100" gradient="0">
              <x14:cfvo type="autoMin"/>
              <x14:cfvo type="autoMax"/>
              <x14:negativeFillColor rgb="FFFF0000"/>
              <x14:axisColor rgb="FF000000"/>
            </x14:dataBar>
          </x14:cfRule>
          <xm:sqref>H481:H496</xm:sqref>
        </x14:conditionalFormatting>
        <x14:conditionalFormatting xmlns:xm="http://schemas.microsoft.com/office/excel/2006/main">
          <x14:cfRule type="dataBar" id="{DE6F8E14-9B6E-4C6A-917A-6C08100BBA67}">
            <x14:dataBar minLength="0" maxLength="100" gradient="0">
              <x14:cfvo type="autoMin"/>
              <x14:cfvo type="autoMax"/>
              <x14:negativeFillColor rgb="FFFF0000"/>
              <x14:axisColor rgb="FF000000"/>
            </x14:dataBar>
          </x14:cfRule>
          <x14:cfRule type="dataBar" id="{AAD2227C-47A3-47E6-BE1E-3D5BA34D726E}">
            <x14:dataBar minLength="0" maxLength="100" gradient="0">
              <x14:cfvo type="autoMin"/>
              <x14:cfvo type="autoMax"/>
              <x14:negativeFillColor rgb="FFFF0000"/>
              <x14:axisColor rgb="FF000000"/>
            </x14:dataBar>
          </x14:cfRule>
          <x14:cfRule type="dataBar" id="{DCDF4720-460D-45B9-B72B-248077EA0435}">
            <x14:dataBar minLength="0" maxLength="100" gradient="0">
              <x14:cfvo type="autoMin"/>
              <x14:cfvo type="autoMax"/>
              <x14:negativeFillColor rgb="FFFF0000"/>
              <x14:axisColor rgb="FF000000"/>
            </x14:dataBar>
          </x14:cfRule>
          <x14:cfRule type="dataBar" id="{56F4E900-FFCA-4AE7-84DF-8E5D7E437F2C}">
            <x14:dataBar minLength="0" maxLength="100" gradient="0">
              <x14:cfvo type="autoMin"/>
              <x14:cfvo type="autoMax"/>
              <x14:negativeFillColor rgb="FFFF0000"/>
              <x14:axisColor rgb="FF000000"/>
            </x14:dataBar>
          </x14:cfRule>
          <xm:sqref>H498:H507</xm:sqref>
        </x14:conditionalFormatting>
        <x14:conditionalFormatting xmlns:xm="http://schemas.microsoft.com/office/excel/2006/main">
          <x14:cfRule type="dataBar" id="{0E1D38DE-DCC9-40CC-96F5-4AEA9664C866}">
            <x14:dataBar minLength="0" maxLength="100" gradient="0">
              <x14:cfvo type="autoMin"/>
              <x14:cfvo type="autoMax"/>
              <x14:negativeFillColor rgb="FFFF0000"/>
              <x14:axisColor rgb="FF000000"/>
            </x14:dataBar>
          </x14:cfRule>
          <x14:cfRule type="dataBar" id="{2EEFBDEF-362C-43C0-BE71-124BA2ED186C}">
            <x14:dataBar minLength="0" maxLength="100" gradient="0">
              <x14:cfvo type="autoMin"/>
              <x14:cfvo type="autoMax"/>
              <x14:negativeFillColor rgb="FFFF0000"/>
              <x14:axisColor rgb="FF000000"/>
            </x14:dataBar>
          </x14:cfRule>
          <x14:cfRule type="dataBar" id="{E4E68B00-4E88-4F43-A913-D63B0A933555}">
            <x14:dataBar minLength="0" maxLength="100" gradient="0">
              <x14:cfvo type="autoMin"/>
              <x14:cfvo type="autoMax"/>
              <x14:negativeFillColor rgb="FFFF0000"/>
              <x14:axisColor rgb="FF000000"/>
            </x14:dataBar>
          </x14:cfRule>
          <x14:cfRule type="dataBar" id="{C7AC7633-9FF2-4967-BB78-D7C9FCD4D977}">
            <x14:dataBar minLength="0" maxLength="100" gradient="0">
              <x14:cfvo type="autoMin"/>
              <x14:cfvo type="autoMax"/>
              <x14:negativeFillColor rgb="FFFF0000"/>
              <x14:axisColor rgb="FF000000"/>
            </x14:dataBar>
          </x14:cfRule>
          <xm:sqref>H509:H529</xm:sqref>
        </x14:conditionalFormatting>
        <x14:conditionalFormatting xmlns:xm="http://schemas.microsoft.com/office/excel/2006/main">
          <x14:cfRule type="dataBar" id="{A36DEDA2-43C1-4410-A4C6-8362593427DD}">
            <x14:dataBar minLength="0" maxLength="100" gradient="0">
              <x14:cfvo type="autoMin"/>
              <x14:cfvo type="autoMax"/>
              <x14:negativeFillColor rgb="FFFF0000"/>
              <x14:axisColor rgb="FF000000"/>
            </x14:dataBar>
          </x14:cfRule>
          <x14:cfRule type="dataBar" id="{BFC395A2-5AD3-4618-8BD3-55BAFC839A68}">
            <x14:dataBar minLength="0" maxLength="100" gradient="0">
              <x14:cfvo type="autoMin"/>
              <x14:cfvo type="autoMax"/>
              <x14:negativeFillColor rgb="FFFF0000"/>
              <x14:axisColor rgb="FF000000"/>
            </x14:dataBar>
          </x14:cfRule>
          <x14:cfRule type="dataBar" id="{2E53311F-E537-4F0A-ACAE-2753A499114F}">
            <x14:dataBar minLength="0" maxLength="100" gradient="0">
              <x14:cfvo type="autoMin"/>
              <x14:cfvo type="autoMax"/>
              <x14:negativeFillColor rgb="FFFF0000"/>
              <x14:axisColor rgb="FF000000"/>
            </x14:dataBar>
          </x14:cfRule>
          <x14:cfRule type="dataBar" id="{22619D47-AC92-41DA-91B7-A9F32AB26B41}">
            <x14:dataBar minLength="0" maxLength="100" gradient="0">
              <x14:cfvo type="autoMin"/>
              <x14:cfvo type="autoMax"/>
              <x14:negativeFillColor rgb="FFFF0000"/>
              <x14:axisColor rgb="FF000000"/>
            </x14:dataBar>
          </x14:cfRule>
          <xm:sqref>H531:H532</xm:sqref>
        </x14:conditionalFormatting>
        <x14:conditionalFormatting xmlns:xm="http://schemas.microsoft.com/office/excel/2006/main">
          <x14:cfRule type="dataBar" id="{AF2ED52D-3E24-4CB1-BB22-A19A8F23D366}">
            <x14:dataBar minLength="0" maxLength="100" gradient="0">
              <x14:cfvo type="autoMin"/>
              <x14:cfvo type="autoMax"/>
              <x14:negativeFillColor rgb="FFFF0000"/>
              <x14:axisColor rgb="FF000000"/>
            </x14:dataBar>
          </x14:cfRule>
          <x14:cfRule type="dataBar" id="{F5DD8BB4-E420-410C-91D7-98D12788802E}">
            <x14:dataBar minLength="0" maxLength="100" gradient="0">
              <x14:cfvo type="autoMin"/>
              <x14:cfvo type="autoMax"/>
              <x14:negativeFillColor rgb="FFFF0000"/>
              <x14:axisColor rgb="FF000000"/>
            </x14:dataBar>
          </x14:cfRule>
          <x14:cfRule type="dataBar" id="{BC5A16F4-AB80-4314-A74B-0C1DDAD9C989}">
            <x14:dataBar minLength="0" maxLength="100" gradient="0">
              <x14:cfvo type="autoMin"/>
              <x14:cfvo type="autoMax"/>
              <x14:negativeFillColor rgb="FFFF0000"/>
              <x14:axisColor rgb="FF000000"/>
            </x14:dataBar>
          </x14:cfRule>
          <x14:cfRule type="dataBar" id="{A3611BD0-5F6D-4F0D-A96A-E783DEBEECD1}">
            <x14:dataBar minLength="0" maxLength="100" gradient="0">
              <x14:cfvo type="autoMin"/>
              <x14:cfvo type="autoMax"/>
              <x14:negativeFillColor rgb="FFFF0000"/>
              <x14:axisColor rgb="FF000000"/>
            </x14:dataBar>
          </x14:cfRule>
          <xm:sqref>H534:H536</xm:sqref>
        </x14:conditionalFormatting>
        <x14:conditionalFormatting xmlns:xm="http://schemas.microsoft.com/office/excel/2006/main">
          <x14:cfRule type="dataBar" id="{24F222AA-E295-4C6C-BA1B-E987A947273A}">
            <x14:dataBar minLength="0" maxLength="100" gradient="0">
              <x14:cfvo type="autoMin"/>
              <x14:cfvo type="autoMax"/>
              <x14:negativeFillColor rgb="FFFF0000"/>
              <x14:axisColor rgb="FF000000"/>
            </x14:dataBar>
          </x14:cfRule>
          <x14:cfRule type="dataBar" id="{B6897277-73F6-4C55-B94B-321E4658100D}">
            <x14:dataBar minLength="0" maxLength="100" gradient="0">
              <x14:cfvo type="autoMin"/>
              <x14:cfvo type="autoMax"/>
              <x14:negativeFillColor rgb="FFFF0000"/>
              <x14:axisColor rgb="FF000000"/>
            </x14:dataBar>
          </x14:cfRule>
          <x14:cfRule type="dataBar" id="{E49BDA28-1A56-415A-9A02-4EAC3F43A502}">
            <x14:dataBar minLength="0" maxLength="100" gradient="0">
              <x14:cfvo type="autoMin"/>
              <x14:cfvo type="autoMax"/>
              <x14:negativeFillColor rgb="FFFF0000"/>
              <x14:axisColor rgb="FF000000"/>
            </x14:dataBar>
          </x14:cfRule>
          <x14:cfRule type="dataBar" id="{3ED0B15B-2CBA-4D9C-8B30-35CA1B5A2854}">
            <x14:dataBar minLength="0" maxLength="100" gradient="0">
              <x14:cfvo type="autoMin"/>
              <x14:cfvo type="autoMax"/>
              <x14:negativeFillColor rgb="FFFF0000"/>
              <x14:axisColor rgb="FF000000"/>
            </x14:dataBar>
          </x14:cfRule>
          <xm:sqref>H538:H570</xm:sqref>
        </x14:conditionalFormatting>
        <x14:conditionalFormatting xmlns:xm="http://schemas.microsoft.com/office/excel/2006/main">
          <x14:cfRule type="dataBar" id="{0DBAB14F-4145-4F75-8D7F-39F610C94474}">
            <x14:dataBar minLength="0" maxLength="100" gradient="0">
              <x14:cfvo type="autoMin"/>
              <x14:cfvo type="autoMax"/>
              <x14:negativeFillColor rgb="FFFF0000"/>
              <x14:axisColor rgb="FF000000"/>
            </x14:dataBar>
          </x14:cfRule>
          <x14:cfRule type="dataBar" id="{B2086480-C3A6-49A2-BCBA-12CC6F74C8BE}">
            <x14:dataBar minLength="0" maxLength="100" gradient="0">
              <x14:cfvo type="autoMin"/>
              <x14:cfvo type="autoMax"/>
              <x14:negativeFillColor rgb="FFFF0000"/>
              <x14:axisColor rgb="FF000000"/>
            </x14:dataBar>
          </x14:cfRule>
          <x14:cfRule type="dataBar" id="{7E69E600-E97C-4E2B-AF2D-753ACA201D4B}">
            <x14:dataBar minLength="0" maxLength="100" gradient="0">
              <x14:cfvo type="autoMin"/>
              <x14:cfvo type="autoMax"/>
              <x14:negativeFillColor rgb="FFFF0000"/>
              <x14:axisColor rgb="FF000000"/>
            </x14:dataBar>
          </x14:cfRule>
          <x14:cfRule type="dataBar" id="{12C774E2-2535-4874-8ADD-8B40DB1A3B4B}">
            <x14:dataBar minLength="0" maxLength="100" gradient="0">
              <x14:cfvo type="autoMin"/>
              <x14:cfvo type="autoMax"/>
              <x14:negativeFillColor rgb="FFFF0000"/>
              <x14:axisColor rgb="FF000000"/>
            </x14:dataBar>
          </x14:cfRule>
          <xm:sqref>H572:H583</xm:sqref>
        </x14:conditionalFormatting>
        <x14:conditionalFormatting xmlns:xm="http://schemas.microsoft.com/office/excel/2006/main">
          <x14:cfRule type="dataBar" id="{0141635D-F1AA-48EC-9A05-A964E3385012}">
            <x14:dataBar minLength="0" maxLength="100" gradient="0">
              <x14:cfvo type="autoMin"/>
              <x14:cfvo type="autoMax"/>
              <x14:negativeFillColor rgb="FFFF0000"/>
              <x14:axisColor rgb="FF000000"/>
            </x14:dataBar>
          </x14:cfRule>
          <x14:cfRule type="dataBar" id="{B93D8928-A3D9-4454-9FBA-949EC21B86C9}">
            <x14:dataBar minLength="0" maxLength="100" gradient="0">
              <x14:cfvo type="autoMin"/>
              <x14:cfvo type="autoMax"/>
              <x14:negativeFillColor rgb="FFFF0000"/>
              <x14:axisColor rgb="FF000000"/>
            </x14:dataBar>
          </x14:cfRule>
          <x14:cfRule type="dataBar" id="{E0399DD2-2575-449B-9606-0D7E41A9963B}">
            <x14:dataBar minLength="0" maxLength="100" gradient="0">
              <x14:cfvo type="autoMin"/>
              <x14:cfvo type="autoMax"/>
              <x14:negativeFillColor rgb="FFFF0000"/>
              <x14:axisColor rgb="FF000000"/>
            </x14:dataBar>
          </x14:cfRule>
          <x14:cfRule type="dataBar" id="{47A0E5E4-45A7-493F-895A-45711B6B2E22}">
            <x14:dataBar minLength="0" maxLength="100" gradient="0">
              <x14:cfvo type="autoMin"/>
              <x14:cfvo type="autoMax"/>
              <x14:negativeFillColor rgb="FFFF0000"/>
              <x14:axisColor rgb="FF000000"/>
            </x14:dataBar>
          </x14:cfRule>
          <xm:sqref>H585</xm:sqref>
        </x14:conditionalFormatting>
        <x14:conditionalFormatting xmlns:xm="http://schemas.microsoft.com/office/excel/2006/main">
          <x14:cfRule type="dataBar" id="{76C78E3A-5265-4644-A701-6071300C3188}">
            <x14:dataBar minLength="0" maxLength="100" gradient="0">
              <x14:cfvo type="autoMin"/>
              <x14:cfvo type="autoMax"/>
              <x14:negativeFillColor rgb="FFFF0000"/>
              <x14:axisColor rgb="FF000000"/>
            </x14:dataBar>
          </x14:cfRule>
          <x14:cfRule type="dataBar" id="{E6033F36-EC56-487B-A4F5-DB1F3A967E43}">
            <x14:dataBar minLength="0" maxLength="100" gradient="0">
              <x14:cfvo type="autoMin"/>
              <x14:cfvo type="autoMax"/>
              <x14:negativeFillColor rgb="FFFF0000"/>
              <x14:axisColor rgb="FF000000"/>
            </x14:dataBar>
          </x14:cfRule>
          <x14:cfRule type="dataBar" id="{FC66294F-7043-442D-9B6F-2F860756950A}">
            <x14:dataBar minLength="0" maxLength="100" gradient="0">
              <x14:cfvo type="autoMin"/>
              <x14:cfvo type="autoMax"/>
              <x14:negativeFillColor rgb="FFFF0000"/>
              <x14:axisColor rgb="FF000000"/>
            </x14:dataBar>
          </x14:cfRule>
          <x14:cfRule type="dataBar" id="{101E6B59-2624-49B2-BE04-9D0F55F8912A}">
            <x14:dataBar minLength="0" maxLength="100" gradient="0">
              <x14:cfvo type="autoMin"/>
              <x14:cfvo type="autoMax"/>
              <x14:negativeFillColor rgb="FFFF0000"/>
              <x14:axisColor rgb="FF000000"/>
            </x14:dataBar>
          </x14:cfRule>
          <xm:sqref>H587</xm:sqref>
        </x14:conditionalFormatting>
        <x14:conditionalFormatting xmlns:xm="http://schemas.microsoft.com/office/excel/2006/main">
          <x14:cfRule type="dataBar" id="{8CB67954-B73A-4632-9824-379E1DB28F2C}">
            <x14:dataBar minLength="0" maxLength="100" gradient="0">
              <x14:cfvo type="autoMin"/>
              <x14:cfvo type="autoMax"/>
              <x14:negativeFillColor rgb="FFFF0000"/>
              <x14:axisColor rgb="FF000000"/>
            </x14:dataBar>
          </x14:cfRule>
          <x14:cfRule type="dataBar" id="{8945AF3E-9074-468E-989A-6424378D8B93}">
            <x14:dataBar minLength="0" maxLength="100" gradient="0">
              <x14:cfvo type="autoMin"/>
              <x14:cfvo type="autoMax"/>
              <x14:negativeFillColor rgb="FFFF0000"/>
              <x14:axisColor rgb="FF000000"/>
            </x14:dataBar>
          </x14:cfRule>
          <x14:cfRule type="dataBar" id="{7BE5B65B-550D-43F7-BB42-25DB1745CD11}">
            <x14:dataBar minLength="0" maxLength="100" gradient="0">
              <x14:cfvo type="autoMin"/>
              <x14:cfvo type="autoMax"/>
              <x14:negativeFillColor rgb="FFFF0000"/>
              <x14:axisColor rgb="FF000000"/>
            </x14:dataBar>
          </x14:cfRule>
          <x14:cfRule type="dataBar" id="{95D84C77-05E7-4302-AC8E-AE4369AA7C82}">
            <x14:dataBar minLength="0" maxLength="100" gradient="0">
              <x14:cfvo type="autoMin"/>
              <x14:cfvo type="autoMax"/>
              <x14:negativeFillColor rgb="FFFF0000"/>
              <x14:axisColor rgb="FF000000"/>
            </x14:dataBar>
          </x14:cfRule>
          <xm:sqref>H589:H593</xm:sqref>
        </x14:conditionalFormatting>
        <x14:conditionalFormatting xmlns:xm="http://schemas.microsoft.com/office/excel/2006/main">
          <x14:cfRule type="dataBar" id="{DAF62086-65C2-470D-AADB-B29F266464C7}">
            <x14:dataBar minLength="0" maxLength="100" gradient="0">
              <x14:cfvo type="autoMin"/>
              <x14:cfvo type="autoMax"/>
              <x14:negativeFillColor rgb="FFFF0000"/>
              <x14:axisColor rgb="FF000000"/>
            </x14:dataBar>
          </x14:cfRule>
          <x14:cfRule type="dataBar" id="{71F23F25-B9D9-4A43-9AF2-B1AEE3AE8937}">
            <x14:dataBar minLength="0" maxLength="100" gradient="0">
              <x14:cfvo type="autoMin"/>
              <x14:cfvo type="autoMax"/>
              <x14:negativeFillColor rgb="FFFF0000"/>
              <x14:axisColor rgb="FF000000"/>
            </x14:dataBar>
          </x14:cfRule>
          <x14:cfRule type="dataBar" id="{3D0A8847-F8F6-49CF-A7CE-AA192AA9E7A6}">
            <x14:dataBar minLength="0" maxLength="100" gradient="0">
              <x14:cfvo type="autoMin"/>
              <x14:cfvo type="autoMax"/>
              <x14:negativeFillColor rgb="FFFF0000"/>
              <x14:axisColor rgb="FF000000"/>
            </x14:dataBar>
          </x14:cfRule>
          <x14:cfRule type="dataBar" id="{A246FA43-524D-4AE6-9981-E718A797574A}">
            <x14:dataBar minLength="0" maxLength="100" gradient="0">
              <x14:cfvo type="autoMin"/>
              <x14:cfvo type="autoMax"/>
              <x14:negativeFillColor rgb="FFFF0000"/>
              <x14:axisColor rgb="FF000000"/>
            </x14:dataBar>
          </x14:cfRule>
          <xm:sqref>H595:H601</xm:sqref>
        </x14:conditionalFormatting>
        <x14:conditionalFormatting xmlns:xm="http://schemas.microsoft.com/office/excel/2006/main">
          <x14:cfRule type="dataBar" id="{93AEFA27-27B6-4713-A9FC-C8E1716F99B7}">
            <x14:dataBar minLength="0" maxLength="100" gradient="0">
              <x14:cfvo type="autoMin"/>
              <x14:cfvo type="autoMax"/>
              <x14:negativeFillColor rgb="FFFF0000"/>
              <x14:axisColor rgb="FF000000"/>
            </x14:dataBar>
          </x14:cfRule>
          <x14:cfRule type="dataBar" id="{7D0A922A-6E15-4FD8-BFD8-B3097609B09C}">
            <x14:dataBar minLength="0" maxLength="100" gradient="0">
              <x14:cfvo type="autoMin"/>
              <x14:cfvo type="autoMax"/>
              <x14:negativeFillColor rgb="FFFF0000"/>
              <x14:axisColor rgb="FF000000"/>
            </x14:dataBar>
          </x14:cfRule>
          <x14:cfRule type="dataBar" id="{68937DE4-DF9A-42C5-8CEB-8AE98DBC6BB0}">
            <x14:dataBar minLength="0" maxLength="100" gradient="0">
              <x14:cfvo type="autoMin"/>
              <x14:cfvo type="autoMax"/>
              <x14:negativeFillColor rgb="FFFF0000"/>
              <x14:axisColor rgb="FF000000"/>
            </x14:dataBar>
          </x14:cfRule>
          <x14:cfRule type="dataBar" id="{125D1CDB-C1C1-4C1E-B698-47375BA2C006}">
            <x14:dataBar minLength="0" maxLength="100" gradient="0">
              <x14:cfvo type="autoMin"/>
              <x14:cfvo type="autoMax"/>
              <x14:negativeFillColor rgb="FFFF0000"/>
              <x14:axisColor rgb="FF000000"/>
            </x14:dataBar>
          </x14:cfRule>
          <xm:sqref>H603:H607</xm:sqref>
        </x14:conditionalFormatting>
        <x14:conditionalFormatting xmlns:xm="http://schemas.microsoft.com/office/excel/2006/main">
          <x14:cfRule type="dataBar" id="{B547E47B-FA9A-4482-9683-92E49ADBDCB5}">
            <x14:dataBar minLength="0" maxLength="100" gradient="0">
              <x14:cfvo type="autoMin"/>
              <x14:cfvo type="autoMax"/>
              <x14:negativeFillColor rgb="FFFF0000"/>
              <x14:axisColor rgb="FF000000"/>
            </x14:dataBar>
          </x14:cfRule>
          <x14:cfRule type="dataBar" id="{9E3ACF1B-3B54-4A7C-9745-C3A85DF71C09}">
            <x14:dataBar minLength="0" maxLength="100" gradient="0">
              <x14:cfvo type="autoMin"/>
              <x14:cfvo type="autoMax"/>
              <x14:negativeFillColor rgb="FFFF0000"/>
              <x14:axisColor rgb="FF000000"/>
            </x14:dataBar>
          </x14:cfRule>
          <x14:cfRule type="dataBar" id="{CE3C7620-14B0-4C20-A88B-3004263E7692}">
            <x14:dataBar minLength="0" maxLength="100" gradient="0">
              <x14:cfvo type="autoMin"/>
              <x14:cfvo type="autoMax"/>
              <x14:negativeFillColor rgb="FFFF0000"/>
              <x14:axisColor rgb="FF000000"/>
            </x14:dataBar>
          </x14:cfRule>
          <x14:cfRule type="dataBar" id="{EBB8DA41-5BAD-472E-9846-03D2759067E6}">
            <x14:dataBar minLength="0" maxLength="100" gradient="0">
              <x14:cfvo type="autoMin"/>
              <x14:cfvo type="autoMax"/>
              <x14:negativeFillColor rgb="FFFF0000"/>
              <x14:axisColor rgb="FF000000"/>
            </x14:dataBar>
          </x14:cfRule>
          <xm:sqref>H609:H615</xm:sqref>
        </x14:conditionalFormatting>
        <x14:conditionalFormatting xmlns:xm="http://schemas.microsoft.com/office/excel/2006/main">
          <x14:cfRule type="dataBar" id="{79CF7532-BB6D-4315-9641-EDC148A36C26}">
            <x14:dataBar minLength="0" maxLength="100" gradient="0">
              <x14:cfvo type="autoMin"/>
              <x14:cfvo type="autoMax"/>
              <x14:negativeFillColor rgb="FFFF0000"/>
              <x14:axisColor rgb="FF000000"/>
            </x14:dataBar>
          </x14:cfRule>
          <x14:cfRule type="dataBar" id="{82FBDC86-03AE-430E-9F5D-CFDD6CFDA1E2}">
            <x14:dataBar minLength="0" maxLength="100" gradient="0">
              <x14:cfvo type="autoMin"/>
              <x14:cfvo type="autoMax"/>
              <x14:negativeFillColor rgb="FFFF0000"/>
              <x14:axisColor rgb="FF000000"/>
            </x14:dataBar>
          </x14:cfRule>
          <x14:cfRule type="dataBar" id="{67FE5620-5F25-49DE-8901-60399ABAA742}">
            <x14:dataBar minLength="0" maxLength="100" gradient="0">
              <x14:cfvo type="autoMin"/>
              <x14:cfvo type="autoMax"/>
              <x14:negativeFillColor rgb="FFFF0000"/>
              <x14:axisColor rgb="FF000000"/>
            </x14:dataBar>
          </x14:cfRule>
          <x14:cfRule type="dataBar" id="{AF8D258F-A342-4A4D-8A4F-46BC0E6EC3EC}">
            <x14:dataBar minLength="0" maxLength="100" gradient="0">
              <x14:cfvo type="autoMin"/>
              <x14:cfvo type="autoMax"/>
              <x14:negativeFillColor rgb="FFFF0000"/>
              <x14:axisColor rgb="FF000000"/>
            </x14:dataBar>
          </x14:cfRule>
          <xm:sqref>H617:H624</xm:sqref>
        </x14:conditionalFormatting>
        <x14:conditionalFormatting xmlns:xm="http://schemas.microsoft.com/office/excel/2006/main">
          <x14:cfRule type="dataBar" id="{FE6983DE-C7D4-4064-B1F5-754D1CEB8B89}">
            <x14:dataBar minLength="0" maxLength="100" gradient="0">
              <x14:cfvo type="autoMin"/>
              <x14:cfvo type="autoMax"/>
              <x14:negativeFillColor rgb="FFFF0000"/>
              <x14:axisColor rgb="FF000000"/>
            </x14:dataBar>
          </x14:cfRule>
          <x14:cfRule type="dataBar" id="{106B3B61-AB66-4A9C-AF6F-C5F5577230BF}">
            <x14:dataBar minLength="0" maxLength="100" gradient="0">
              <x14:cfvo type="autoMin"/>
              <x14:cfvo type="autoMax"/>
              <x14:negativeFillColor rgb="FFFF0000"/>
              <x14:axisColor rgb="FF000000"/>
            </x14:dataBar>
          </x14:cfRule>
          <x14:cfRule type="dataBar" id="{283B43A0-0211-4EB3-A895-B9E9C0D3B4FE}">
            <x14:dataBar minLength="0" maxLength="100" gradient="0">
              <x14:cfvo type="autoMin"/>
              <x14:cfvo type="autoMax"/>
              <x14:negativeFillColor rgb="FFFF0000"/>
              <x14:axisColor rgb="FF000000"/>
            </x14:dataBar>
          </x14:cfRule>
          <x14:cfRule type="dataBar" id="{66DA5DE4-3930-42DB-9667-39E1962F7D4A}">
            <x14:dataBar minLength="0" maxLength="100" gradient="0">
              <x14:cfvo type="autoMin"/>
              <x14:cfvo type="autoMax"/>
              <x14:negativeFillColor rgb="FFFF0000"/>
              <x14:axisColor rgb="FF000000"/>
            </x14:dataBar>
          </x14:cfRule>
          <xm:sqref>H626:H683</xm:sqref>
        </x14:conditionalFormatting>
        <x14:conditionalFormatting xmlns:xm="http://schemas.microsoft.com/office/excel/2006/main">
          <x14:cfRule type="dataBar" id="{5F5D6FB9-4247-4AEB-9CA0-5BA15355DDFE}">
            <x14:dataBar minLength="0" maxLength="100" gradient="0">
              <x14:cfvo type="autoMin"/>
              <x14:cfvo type="autoMax"/>
              <x14:negativeFillColor rgb="FFFF0000"/>
              <x14:axisColor rgb="FF000000"/>
            </x14:dataBar>
          </x14:cfRule>
          <x14:cfRule type="dataBar" id="{A91FD10B-7610-4878-BC80-D4D7621E8AB7}">
            <x14:dataBar minLength="0" maxLength="100" gradient="0">
              <x14:cfvo type="autoMin"/>
              <x14:cfvo type="autoMax"/>
              <x14:negativeFillColor rgb="FFFF0000"/>
              <x14:axisColor rgb="FF000000"/>
            </x14:dataBar>
          </x14:cfRule>
          <x14:cfRule type="dataBar" id="{0D16C529-FA3D-4969-B8F4-1C363C6544BD}">
            <x14:dataBar minLength="0" maxLength="100" gradient="0">
              <x14:cfvo type="autoMin"/>
              <x14:cfvo type="autoMax"/>
              <x14:negativeFillColor rgb="FFFF0000"/>
              <x14:axisColor rgb="FF000000"/>
            </x14:dataBar>
          </x14:cfRule>
          <x14:cfRule type="dataBar" id="{CD81FDCF-E52E-41C3-9447-113E93F53FCB}">
            <x14:dataBar minLength="0" maxLength="100" gradient="0">
              <x14:cfvo type="autoMin"/>
              <x14:cfvo type="autoMax"/>
              <x14:negativeFillColor rgb="FFFF0000"/>
              <x14:axisColor rgb="FF000000"/>
            </x14:dataBar>
          </x14:cfRule>
          <xm:sqref>H685:H688</xm:sqref>
        </x14:conditionalFormatting>
        <x14:conditionalFormatting xmlns:xm="http://schemas.microsoft.com/office/excel/2006/main">
          <x14:cfRule type="dataBar" id="{59A3055E-5244-49E0-B3A0-5C626346FB58}">
            <x14:dataBar minLength="0" maxLength="100" gradient="0">
              <x14:cfvo type="autoMin"/>
              <x14:cfvo type="autoMax"/>
              <x14:negativeFillColor rgb="FFFF0000"/>
              <x14:axisColor rgb="FF000000"/>
            </x14:dataBar>
          </x14:cfRule>
          <x14:cfRule type="dataBar" id="{64CE3843-5BCA-4E5C-B31A-5B00ACF69B67}">
            <x14:dataBar minLength="0" maxLength="100" gradient="0">
              <x14:cfvo type="autoMin"/>
              <x14:cfvo type="autoMax"/>
              <x14:negativeFillColor rgb="FFFF0000"/>
              <x14:axisColor rgb="FF000000"/>
            </x14:dataBar>
          </x14:cfRule>
          <x14:cfRule type="dataBar" id="{762F9D4D-70E7-4B4B-8550-5EDF2CB181C2}">
            <x14:dataBar minLength="0" maxLength="100" gradient="0">
              <x14:cfvo type="autoMin"/>
              <x14:cfvo type="autoMax"/>
              <x14:negativeFillColor rgb="FFFF0000"/>
              <x14:axisColor rgb="FF000000"/>
            </x14:dataBar>
          </x14:cfRule>
          <x14:cfRule type="dataBar" id="{F843F820-B986-41DF-AF05-5FE3882DC94C}">
            <x14:dataBar minLength="0" maxLength="100" gradient="0">
              <x14:cfvo type="autoMin"/>
              <x14:cfvo type="autoMax"/>
              <x14:negativeFillColor rgb="FFFF0000"/>
              <x14:axisColor rgb="FF000000"/>
            </x14:dataBar>
          </x14:cfRule>
          <xm:sqref>H690:H697</xm:sqref>
        </x14:conditionalFormatting>
        <x14:conditionalFormatting xmlns:xm="http://schemas.microsoft.com/office/excel/2006/main">
          <x14:cfRule type="dataBar" id="{CBB10898-DEEE-4ADA-8074-72CBAF7C50A4}">
            <x14:dataBar minLength="0" maxLength="100" gradient="0">
              <x14:cfvo type="autoMin"/>
              <x14:cfvo type="autoMax"/>
              <x14:negativeFillColor rgb="FFFF0000"/>
              <x14:axisColor rgb="FF000000"/>
            </x14:dataBar>
          </x14:cfRule>
          <x14:cfRule type="dataBar" id="{2CC12EDF-B5FD-4F8A-BCCC-B1638FB180D7}">
            <x14:dataBar minLength="0" maxLength="100" gradient="0">
              <x14:cfvo type="autoMin"/>
              <x14:cfvo type="autoMax"/>
              <x14:negativeFillColor rgb="FFFF0000"/>
              <x14:axisColor rgb="FF000000"/>
            </x14:dataBar>
          </x14:cfRule>
          <x14:cfRule type="dataBar" id="{24A30094-32A7-4542-9B8F-527D2C40CB14}">
            <x14:dataBar minLength="0" maxLength="100" gradient="0">
              <x14:cfvo type="autoMin"/>
              <x14:cfvo type="autoMax"/>
              <x14:negativeFillColor rgb="FFFF0000"/>
              <x14:axisColor rgb="FF000000"/>
            </x14:dataBar>
          </x14:cfRule>
          <x14:cfRule type="dataBar" id="{6314BCD8-E503-41F5-BA35-59D9A02A04B3}">
            <x14:dataBar minLength="0" maxLength="100" gradient="0">
              <x14:cfvo type="autoMin"/>
              <x14:cfvo type="autoMax"/>
              <x14:negativeFillColor rgb="FFFF0000"/>
              <x14:axisColor rgb="FF000000"/>
            </x14:dataBar>
          </x14:cfRule>
          <xm:sqref>H699:H702</xm:sqref>
        </x14:conditionalFormatting>
        <x14:conditionalFormatting xmlns:xm="http://schemas.microsoft.com/office/excel/2006/main">
          <x14:cfRule type="dataBar" id="{E8CA7ADF-ADE5-4B04-B649-F078E0C31CD9}">
            <x14:dataBar minLength="0" maxLength="100" gradient="0">
              <x14:cfvo type="autoMin"/>
              <x14:cfvo type="autoMax"/>
              <x14:negativeFillColor rgb="FFFF0000"/>
              <x14:axisColor rgb="FF000000"/>
            </x14:dataBar>
          </x14:cfRule>
          <x14:cfRule type="dataBar" id="{F43293DF-E52C-4672-A67C-0495FB09AA05}">
            <x14:dataBar minLength="0" maxLength="100" gradient="0">
              <x14:cfvo type="autoMin"/>
              <x14:cfvo type="autoMax"/>
              <x14:negativeFillColor rgb="FFFF0000"/>
              <x14:axisColor rgb="FF000000"/>
            </x14:dataBar>
          </x14:cfRule>
          <x14:cfRule type="dataBar" id="{7E87C27E-C37F-4543-B273-13E8819ED508}">
            <x14:dataBar minLength="0" maxLength="100" gradient="0">
              <x14:cfvo type="autoMin"/>
              <x14:cfvo type="autoMax"/>
              <x14:negativeFillColor rgb="FFFF0000"/>
              <x14:axisColor rgb="FF000000"/>
            </x14:dataBar>
          </x14:cfRule>
          <x14:cfRule type="dataBar" id="{F986C446-0CF4-4EA1-B0A5-4C361E0B5057}">
            <x14:dataBar minLength="0" maxLength="100" gradient="0">
              <x14:cfvo type="autoMin"/>
              <x14:cfvo type="autoMax"/>
              <x14:negativeFillColor rgb="FFFF0000"/>
              <x14:axisColor rgb="FF000000"/>
            </x14:dataBar>
          </x14:cfRule>
          <xm:sqref>H704:H707</xm:sqref>
        </x14:conditionalFormatting>
        <x14:conditionalFormatting xmlns:xm="http://schemas.microsoft.com/office/excel/2006/main">
          <x14:cfRule type="dataBar" id="{0A0254FF-ECCE-49B8-9240-24103EB175DE}">
            <x14:dataBar minLength="0" maxLength="100" gradient="0">
              <x14:cfvo type="autoMin"/>
              <x14:cfvo type="autoMax"/>
              <x14:negativeFillColor rgb="FFFF0000"/>
              <x14:axisColor rgb="FF000000"/>
            </x14:dataBar>
          </x14:cfRule>
          <x14:cfRule type="dataBar" id="{6DE0A323-E804-4796-B4D9-2F934B405C19}">
            <x14:dataBar minLength="0" maxLength="100" gradient="0">
              <x14:cfvo type="autoMin"/>
              <x14:cfvo type="autoMax"/>
              <x14:negativeFillColor rgb="FFFF0000"/>
              <x14:axisColor rgb="FF000000"/>
            </x14:dataBar>
          </x14:cfRule>
          <x14:cfRule type="dataBar" id="{790C704D-D378-4CA6-9A25-46D3A1DB7A0F}">
            <x14:dataBar minLength="0" maxLength="100" gradient="0">
              <x14:cfvo type="autoMin"/>
              <x14:cfvo type="autoMax"/>
              <x14:negativeFillColor rgb="FFFF0000"/>
              <x14:axisColor rgb="FF000000"/>
            </x14:dataBar>
          </x14:cfRule>
          <x14:cfRule type="dataBar" id="{043B3B2F-FC57-426C-89AF-17DE7F20B1F8}">
            <x14:dataBar minLength="0" maxLength="100" gradient="0">
              <x14:cfvo type="autoMin"/>
              <x14:cfvo type="autoMax"/>
              <x14:negativeFillColor rgb="FFFF0000"/>
              <x14:axisColor rgb="FF000000"/>
            </x14:dataBar>
          </x14:cfRule>
          <xm:sqref>H709:H725</xm:sqref>
        </x14:conditionalFormatting>
        <x14:conditionalFormatting xmlns:xm="http://schemas.microsoft.com/office/excel/2006/main">
          <x14:cfRule type="dataBar" id="{2C70CBAA-D485-41BD-88C5-EA116400341F}">
            <x14:dataBar minLength="0" maxLength="100" gradient="0">
              <x14:cfvo type="autoMin"/>
              <x14:cfvo type="autoMax"/>
              <x14:negativeFillColor rgb="FFFF0000"/>
              <x14:axisColor rgb="FF000000"/>
            </x14:dataBar>
          </x14:cfRule>
          <x14:cfRule type="dataBar" id="{85C13B14-3C0C-4350-9740-DE8C1889EDC4}">
            <x14:dataBar minLength="0" maxLength="100" gradient="0">
              <x14:cfvo type="autoMin"/>
              <x14:cfvo type="autoMax"/>
              <x14:negativeFillColor rgb="FFFF0000"/>
              <x14:axisColor rgb="FF000000"/>
            </x14:dataBar>
          </x14:cfRule>
          <x14:cfRule type="dataBar" id="{E6BC0568-5FE9-4BFE-B099-A4929449DE97}">
            <x14:dataBar minLength="0" maxLength="100" gradient="0">
              <x14:cfvo type="autoMin"/>
              <x14:cfvo type="autoMax"/>
              <x14:negativeFillColor rgb="FFFF0000"/>
              <x14:axisColor rgb="FF000000"/>
            </x14:dataBar>
          </x14:cfRule>
          <x14:cfRule type="dataBar" id="{F9B4A94D-ABD3-4FD5-BFF3-D77E0035B9D3}">
            <x14:dataBar minLength="0" maxLength="100" gradient="0">
              <x14:cfvo type="autoMin"/>
              <x14:cfvo type="autoMax"/>
              <x14:negativeFillColor rgb="FFFF0000"/>
              <x14:axisColor rgb="FF000000"/>
            </x14:dataBar>
          </x14:cfRule>
          <xm:sqref>H727:H730</xm:sqref>
        </x14:conditionalFormatting>
        <x14:conditionalFormatting xmlns:xm="http://schemas.microsoft.com/office/excel/2006/main">
          <x14:cfRule type="dataBar" id="{3E77387E-6852-4535-8614-DDCA3A8DCD38}">
            <x14:dataBar minLength="0" maxLength="100" gradient="0">
              <x14:cfvo type="autoMin"/>
              <x14:cfvo type="autoMax"/>
              <x14:negativeFillColor rgb="FFFF0000"/>
              <x14:axisColor rgb="FF000000"/>
            </x14:dataBar>
          </x14:cfRule>
          <x14:cfRule type="dataBar" id="{F84A5ED5-5D7F-4660-8CC8-49D88F489081}">
            <x14:dataBar minLength="0" maxLength="100" gradient="0">
              <x14:cfvo type="autoMin"/>
              <x14:cfvo type="autoMax"/>
              <x14:negativeFillColor rgb="FFFF0000"/>
              <x14:axisColor rgb="FF000000"/>
            </x14:dataBar>
          </x14:cfRule>
          <x14:cfRule type="dataBar" id="{1514623C-2B4F-4697-9B89-956EB91A4FC2}">
            <x14:dataBar minLength="0" maxLength="100" gradient="0">
              <x14:cfvo type="autoMin"/>
              <x14:cfvo type="autoMax"/>
              <x14:negativeFillColor rgb="FFFF0000"/>
              <x14:axisColor rgb="FF000000"/>
            </x14:dataBar>
          </x14:cfRule>
          <x14:cfRule type="dataBar" id="{AB0A0B8C-9A8C-47D2-AFEC-51FB742A261A}">
            <x14:dataBar minLength="0" maxLength="100" gradient="0">
              <x14:cfvo type="autoMin"/>
              <x14:cfvo type="autoMax"/>
              <x14:negativeFillColor rgb="FFFF0000"/>
              <x14:axisColor rgb="FF000000"/>
            </x14:dataBar>
          </x14:cfRule>
          <xm:sqref>H732:H737</xm:sqref>
        </x14:conditionalFormatting>
        <x14:conditionalFormatting xmlns:xm="http://schemas.microsoft.com/office/excel/2006/main">
          <x14:cfRule type="dataBar" id="{8A610A15-4110-43D9-BBF3-44884ACF3BF7}">
            <x14:dataBar minLength="0" maxLength="100" gradient="0">
              <x14:cfvo type="autoMin"/>
              <x14:cfvo type="autoMax"/>
              <x14:negativeFillColor rgb="FFFF0000"/>
              <x14:axisColor rgb="FF000000"/>
            </x14:dataBar>
          </x14:cfRule>
          <x14:cfRule type="dataBar" id="{28BFACBF-85C9-4254-994C-DD8F48D97E6C}">
            <x14:dataBar minLength="0" maxLength="100" gradient="0">
              <x14:cfvo type="autoMin"/>
              <x14:cfvo type="autoMax"/>
              <x14:negativeFillColor rgb="FFFF0000"/>
              <x14:axisColor rgb="FF000000"/>
            </x14:dataBar>
          </x14:cfRule>
          <x14:cfRule type="dataBar" id="{3187F0B0-FC8A-430B-8CA2-DC8FE1E41C43}">
            <x14:dataBar minLength="0" maxLength="100" gradient="0">
              <x14:cfvo type="autoMin"/>
              <x14:cfvo type="autoMax"/>
              <x14:negativeFillColor rgb="FFFF0000"/>
              <x14:axisColor rgb="FF000000"/>
            </x14:dataBar>
          </x14:cfRule>
          <x14:cfRule type="dataBar" id="{6996AAC3-45B3-4AE5-9424-0B8DAE19CE81}">
            <x14:dataBar minLength="0" maxLength="100" gradient="0">
              <x14:cfvo type="autoMin"/>
              <x14:cfvo type="autoMax"/>
              <x14:negativeFillColor rgb="FFFF0000"/>
              <x14:axisColor rgb="FF000000"/>
            </x14:dataBar>
          </x14:cfRule>
          <xm:sqref>H739:H742</xm:sqref>
        </x14:conditionalFormatting>
        <x14:conditionalFormatting xmlns:xm="http://schemas.microsoft.com/office/excel/2006/main">
          <x14:cfRule type="dataBar" id="{81250D50-B0CC-46F5-97BC-09BA7EE407B1}">
            <x14:dataBar minLength="0" maxLength="100" gradient="0">
              <x14:cfvo type="autoMin"/>
              <x14:cfvo type="autoMax"/>
              <x14:negativeFillColor rgb="FFFF0000"/>
              <x14:axisColor rgb="FF000000"/>
            </x14:dataBar>
          </x14:cfRule>
          <x14:cfRule type="dataBar" id="{640EDB1C-C646-498D-95FE-BB9BF93F6F69}">
            <x14:dataBar minLength="0" maxLength="100" gradient="0">
              <x14:cfvo type="autoMin"/>
              <x14:cfvo type="autoMax"/>
              <x14:negativeFillColor rgb="FFFF0000"/>
              <x14:axisColor rgb="FF000000"/>
            </x14:dataBar>
          </x14:cfRule>
          <x14:cfRule type="dataBar" id="{C620344D-0B53-451C-B9F5-5405D75BF52B}">
            <x14:dataBar minLength="0" maxLength="100" gradient="0">
              <x14:cfvo type="autoMin"/>
              <x14:cfvo type="autoMax"/>
              <x14:negativeFillColor rgb="FFFF0000"/>
              <x14:axisColor rgb="FF000000"/>
            </x14:dataBar>
          </x14:cfRule>
          <x14:cfRule type="dataBar" id="{F95EA5E1-D1C6-4170-A839-7CBCDF33BCC2}">
            <x14:dataBar minLength="0" maxLength="100" gradient="0">
              <x14:cfvo type="autoMin"/>
              <x14:cfvo type="autoMax"/>
              <x14:negativeFillColor rgb="FFFF0000"/>
              <x14:axisColor rgb="FF000000"/>
            </x14:dataBar>
          </x14:cfRule>
          <xm:sqref>H744:H800</xm:sqref>
        </x14:conditionalFormatting>
        <x14:conditionalFormatting xmlns:xm="http://schemas.microsoft.com/office/excel/2006/main">
          <x14:cfRule type="dataBar" id="{23C7A177-F432-418F-B9F2-B0569A7D9745}">
            <x14:dataBar minLength="0" maxLength="100" gradient="0">
              <x14:cfvo type="autoMin"/>
              <x14:cfvo type="autoMax"/>
              <x14:negativeFillColor rgb="FFFF0000"/>
              <x14:axisColor rgb="FF000000"/>
            </x14:dataBar>
          </x14:cfRule>
          <x14:cfRule type="dataBar" id="{3DA37361-6F4F-438D-93BE-3A57DA862CD2}">
            <x14:dataBar minLength="0" maxLength="100" gradient="0">
              <x14:cfvo type="autoMin"/>
              <x14:cfvo type="autoMax"/>
              <x14:negativeFillColor rgb="FFFF0000"/>
              <x14:axisColor rgb="FF000000"/>
            </x14:dataBar>
          </x14:cfRule>
          <x14:cfRule type="dataBar" id="{624C1EA2-15AA-4C09-B270-547F66133DF6}">
            <x14:dataBar minLength="0" maxLength="100" gradient="0">
              <x14:cfvo type="autoMin"/>
              <x14:cfvo type="autoMax"/>
              <x14:negativeFillColor rgb="FFFF0000"/>
              <x14:axisColor rgb="FF000000"/>
            </x14:dataBar>
          </x14:cfRule>
          <x14:cfRule type="dataBar" id="{C36CA565-5953-4902-8098-6D8A00F0C71C}">
            <x14:dataBar minLength="0" maxLength="100" gradient="0">
              <x14:cfvo type="autoMin"/>
              <x14:cfvo type="autoMax"/>
              <x14:negativeFillColor rgb="FFFF0000"/>
              <x14:axisColor rgb="FF000000"/>
            </x14:dataBar>
          </x14:cfRule>
          <xm:sqref>H802:H812</xm:sqref>
        </x14:conditionalFormatting>
        <x14:conditionalFormatting xmlns:xm="http://schemas.microsoft.com/office/excel/2006/main">
          <x14:cfRule type="dataBar" id="{F880719B-99E9-4197-8A37-A076D731B78F}">
            <x14:dataBar minLength="0" maxLength="100" gradient="0">
              <x14:cfvo type="autoMin"/>
              <x14:cfvo type="autoMax"/>
              <x14:negativeFillColor rgb="FFFF0000"/>
              <x14:axisColor rgb="FF000000"/>
            </x14:dataBar>
          </x14:cfRule>
          <x14:cfRule type="dataBar" id="{F0576DED-F8FA-46C6-BE4C-0BAB20B6AB5A}">
            <x14:dataBar minLength="0" maxLength="100" gradient="0">
              <x14:cfvo type="autoMin"/>
              <x14:cfvo type="autoMax"/>
              <x14:negativeFillColor rgb="FFFF0000"/>
              <x14:axisColor rgb="FF000000"/>
            </x14:dataBar>
          </x14:cfRule>
          <x14:cfRule type="dataBar" id="{90AA83BB-73FE-4E20-9499-50FD8A37DF75}">
            <x14:dataBar minLength="0" maxLength="100" gradient="0">
              <x14:cfvo type="autoMin"/>
              <x14:cfvo type="autoMax"/>
              <x14:negativeFillColor rgb="FFFF0000"/>
              <x14:axisColor rgb="FF000000"/>
            </x14:dataBar>
          </x14:cfRule>
          <x14:cfRule type="dataBar" id="{18FA2FA2-8676-489D-BB9A-22EFAD500F64}">
            <x14:dataBar minLength="0" maxLength="100" gradient="0">
              <x14:cfvo type="autoMin"/>
              <x14:cfvo type="autoMax"/>
              <x14:negativeFillColor rgb="FFFF0000"/>
              <x14:axisColor rgb="FF000000"/>
            </x14:dataBar>
          </x14:cfRule>
          <xm:sqref>H814:H836</xm:sqref>
        </x14:conditionalFormatting>
        <x14:conditionalFormatting xmlns:xm="http://schemas.microsoft.com/office/excel/2006/main">
          <x14:cfRule type="dataBar" id="{6AD3DE49-3AB8-49B5-BF13-9FB721500A72}">
            <x14:dataBar minLength="0" maxLength="100" gradient="0">
              <x14:cfvo type="autoMin"/>
              <x14:cfvo type="autoMax"/>
              <x14:negativeFillColor rgb="FFFF0000"/>
              <x14:axisColor rgb="FF000000"/>
            </x14:dataBar>
          </x14:cfRule>
          <x14:cfRule type="dataBar" id="{C0BB1AF4-6BBF-49F6-8526-6B0FA02A35A9}">
            <x14:dataBar minLength="0" maxLength="100" gradient="0">
              <x14:cfvo type="autoMin"/>
              <x14:cfvo type="autoMax"/>
              <x14:negativeFillColor rgb="FFFF0000"/>
              <x14:axisColor rgb="FF000000"/>
            </x14:dataBar>
          </x14:cfRule>
          <x14:cfRule type="dataBar" id="{F99AF37A-688D-4DAB-9663-49FECDAD155A}">
            <x14:dataBar minLength="0" maxLength="100" gradient="0">
              <x14:cfvo type="autoMin"/>
              <x14:cfvo type="autoMax"/>
              <x14:negativeFillColor rgb="FFFF0000"/>
              <x14:axisColor rgb="FF000000"/>
            </x14:dataBar>
          </x14:cfRule>
          <x14:cfRule type="dataBar" id="{A43A2ABD-202A-4A53-8221-17F0AB9AD7A1}">
            <x14:dataBar minLength="0" maxLength="100" gradient="0">
              <x14:cfvo type="autoMin"/>
              <x14:cfvo type="autoMax"/>
              <x14:negativeFillColor rgb="FFFF0000"/>
              <x14:axisColor rgb="FF000000"/>
            </x14:dataBar>
          </x14:cfRule>
          <xm:sqref>H838:H859</xm:sqref>
        </x14:conditionalFormatting>
        <x14:conditionalFormatting xmlns:xm="http://schemas.microsoft.com/office/excel/2006/main">
          <x14:cfRule type="dataBar" id="{24725A86-7CD2-4ABC-9221-481C8E1FC68C}">
            <x14:dataBar minLength="0" maxLength="100" gradient="0">
              <x14:cfvo type="autoMin"/>
              <x14:cfvo type="autoMax"/>
              <x14:negativeFillColor rgb="FFFF0000"/>
              <x14:axisColor rgb="FF000000"/>
            </x14:dataBar>
          </x14:cfRule>
          <x14:cfRule type="dataBar" id="{8C907D68-245D-493F-B6D4-F501E3CA74E5}">
            <x14:dataBar minLength="0" maxLength="100" gradient="0">
              <x14:cfvo type="autoMin"/>
              <x14:cfvo type="autoMax"/>
              <x14:negativeFillColor rgb="FFFF0000"/>
              <x14:axisColor rgb="FF000000"/>
            </x14:dataBar>
          </x14:cfRule>
          <x14:cfRule type="dataBar" id="{55C3D628-D1BB-4E28-8E5B-2B4F03BA3381}">
            <x14:dataBar minLength="0" maxLength="100" gradient="0">
              <x14:cfvo type="autoMin"/>
              <x14:cfvo type="autoMax"/>
              <x14:negativeFillColor rgb="FFFF0000"/>
              <x14:axisColor rgb="FF000000"/>
            </x14:dataBar>
          </x14:cfRule>
          <x14:cfRule type="dataBar" id="{1386306C-77AB-4B96-A624-614242AD9C47}">
            <x14:dataBar minLength="0" maxLength="100" gradient="0">
              <x14:cfvo type="autoMin"/>
              <x14:cfvo type="autoMax"/>
              <x14:negativeFillColor rgb="FFFF0000"/>
              <x14:axisColor rgb="FF000000"/>
            </x14:dataBar>
          </x14:cfRule>
          <xm:sqref>H861:H885</xm:sqref>
        </x14:conditionalFormatting>
        <x14:conditionalFormatting xmlns:xm="http://schemas.microsoft.com/office/excel/2006/main">
          <x14:cfRule type="dataBar" id="{480AC80B-5B2A-4C4B-920D-298124EF1E3A}">
            <x14:dataBar minLength="0" maxLength="100" gradient="0">
              <x14:cfvo type="autoMin"/>
              <x14:cfvo type="autoMax"/>
              <x14:negativeFillColor rgb="FFFF0000"/>
              <x14:axisColor rgb="FF000000"/>
            </x14:dataBar>
          </x14:cfRule>
          <x14:cfRule type="dataBar" id="{02AE32E3-E4AE-4402-B6A0-DF5C3216F92C}">
            <x14:dataBar minLength="0" maxLength="100" gradient="0">
              <x14:cfvo type="autoMin"/>
              <x14:cfvo type="autoMax"/>
              <x14:negativeFillColor rgb="FFFF0000"/>
              <x14:axisColor rgb="FF000000"/>
            </x14:dataBar>
          </x14:cfRule>
          <x14:cfRule type="dataBar" id="{3EA7F3AC-A978-442A-A99C-F3F3B95E0F8B}">
            <x14:dataBar minLength="0" maxLength="100" gradient="0">
              <x14:cfvo type="autoMin"/>
              <x14:cfvo type="autoMax"/>
              <x14:negativeFillColor rgb="FFFF0000"/>
              <x14:axisColor rgb="FF000000"/>
            </x14:dataBar>
          </x14:cfRule>
          <x14:cfRule type="dataBar" id="{59682649-24FF-4457-B411-BD3A6AB4441C}">
            <x14:dataBar minLength="0" maxLength="100" gradient="0">
              <x14:cfvo type="autoMin"/>
              <x14:cfvo type="autoMax"/>
              <x14:negativeFillColor rgb="FFFF0000"/>
              <x14:axisColor rgb="FF000000"/>
            </x14:dataBar>
          </x14:cfRule>
          <xm:sqref>H887:H896</xm:sqref>
        </x14:conditionalFormatting>
        <x14:conditionalFormatting xmlns:xm="http://schemas.microsoft.com/office/excel/2006/main">
          <x14:cfRule type="dataBar" id="{FCF0B7C1-DBDB-441B-A3B3-E52F302408E9}">
            <x14:dataBar minLength="0" maxLength="100" gradient="0">
              <x14:cfvo type="autoMin"/>
              <x14:cfvo type="autoMax"/>
              <x14:negativeFillColor rgb="FFFF0000"/>
              <x14:axisColor rgb="FF000000"/>
            </x14:dataBar>
          </x14:cfRule>
          <x14:cfRule type="dataBar" id="{93335AD6-6638-4900-BA8C-4F4F635D565E}">
            <x14:dataBar minLength="0" maxLength="100" gradient="0">
              <x14:cfvo type="autoMin"/>
              <x14:cfvo type="autoMax"/>
              <x14:negativeFillColor rgb="FFFF0000"/>
              <x14:axisColor rgb="FF000000"/>
            </x14:dataBar>
          </x14:cfRule>
          <x14:cfRule type="dataBar" id="{3D58AC56-24F4-42D5-808C-0DCEACCBCE67}">
            <x14:dataBar minLength="0" maxLength="100" gradient="0">
              <x14:cfvo type="autoMin"/>
              <x14:cfvo type="autoMax"/>
              <x14:negativeFillColor rgb="FFFF0000"/>
              <x14:axisColor rgb="FF000000"/>
            </x14:dataBar>
          </x14:cfRule>
          <x14:cfRule type="dataBar" id="{7C3C7A9D-3FB4-45A8-B5CC-A6C6A2AE447A}">
            <x14:dataBar minLength="0" maxLength="100" gradient="0">
              <x14:cfvo type="autoMin"/>
              <x14:cfvo type="autoMax"/>
              <x14:negativeFillColor rgb="FFFF0000"/>
              <x14:axisColor rgb="FF000000"/>
            </x14:dataBar>
          </x14:cfRule>
          <xm:sqref>H898:H910</xm:sqref>
        </x14:conditionalFormatting>
        <x14:conditionalFormatting xmlns:xm="http://schemas.microsoft.com/office/excel/2006/main">
          <x14:cfRule type="dataBar" id="{41692A6E-9D6A-47A2-97EE-146E4C5D1782}">
            <x14:dataBar minLength="0" maxLength="100" gradient="0">
              <x14:cfvo type="autoMin"/>
              <x14:cfvo type="autoMax"/>
              <x14:negativeFillColor rgb="FFFF0000"/>
              <x14:axisColor rgb="FF000000"/>
            </x14:dataBar>
          </x14:cfRule>
          <x14:cfRule type="dataBar" id="{1665191C-3092-47C0-B036-59DDDCB451D4}">
            <x14:dataBar minLength="0" maxLength="100" gradient="0">
              <x14:cfvo type="autoMin"/>
              <x14:cfvo type="autoMax"/>
              <x14:negativeFillColor rgb="FFFF0000"/>
              <x14:axisColor rgb="FF000000"/>
            </x14:dataBar>
          </x14:cfRule>
          <x14:cfRule type="dataBar" id="{0CAA6C5C-A428-499F-8317-600F15A8E331}">
            <x14:dataBar minLength="0" maxLength="100" gradient="0">
              <x14:cfvo type="autoMin"/>
              <x14:cfvo type="autoMax"/>
              <x14:negativeFillColor rgb="FFFF0000"/>
              <x14:axisColor rgb="FF000000"/>
            </x14:dataBar>
          </x14:cfRule>
          <x14:cfRule type="dataBar" id="{24BE2C99-36A6-4642-8AC3-A59CFD5876DA}">
            <x14:dataBar minLength="0" maxLength="100" gradient="0">
              <x14:cfvo type="autoMin"/>
              <x14:cfvo type="autoMax"/>
              <x14:negativeFillColor rgb="FFFF0000"/>
              <x14:axisColor rgb="FF000000"/>
            </x14:dataBar>
          </x14:cfRule>
          <xm:sqref>H912:H914</xm:sqref>
        </x14:conditionalFormatting>
        <x14:conditionalFormatting xmlns:xm="http://schemas.microsoft.com/office/excel/2006/main">
          <x14:cfRule type="dataBar" id="{E3A96931-4502-4A2C-9E64-67F6F5DFF813}">
            <x14:dataBar minLength="0" maxLength="100" gradient="0">
              <x14:cfvo type="autoMin"/>
              <x14:cfvo type="autoMax"/>
              <x14:negativeFillColor rgb="FFFF0000"/>
              <x14:axisColor rgb="FF000000"/>
            </x14:dataBar>
          </x14:cfRule>
          <x14:cfRule type="dataBar" id="{FE9E35A7-20D9-4077-AC1E-F3FC50E1C46F}">
            <x14:dataBar minLength="0" maxLength="100" gradient="0">
              <x14:cfvo type="autoMin"/>
              <x14:cfvo type="autoMax"/>
              <x14:negativeFillColor rgb="FFFF0000"/>
              <x14:axisColor rgb="FF000000"/>
            </x14:dataBar>
          </x14:cfRule>
          <x14:cfRule type="dataBar" id="{433C1B8A-C9DE-499D-8993-848C174672E5}">
            <x14:dataBar minLength="0" maxLength="100" gradient="0">
              <x14:cfvo type="autoMin"/>
              <x14:cfvo type="autoMax"/>
              <x14:negativeFillColor rgb="FFFF0000"/>
              <x14:axisColor rgb="FF000000"/>
            </x14:dataBar>
          </x14:cfRule>
          <x14:cfRule type="dataBar" id="{C765681F-86AF-4BDF-B1E4-CAA5A20CBAF1}">
            <x14:dataBar minLength="0" maxLength="100" gradient="0">
              <x14:cfvo type="autoMin"/>
              <x14:cfvo type="autoMax"/>
              <x14:negativeFillColor rgb="FFFF0000"/>
              <x14:axisColor rgb="FF000000"/>
            </x14:dataBar>
          </x14:cfRule>
          <xm:sqref>H916:H920</xm:sqref>
        </x14:conditionalFormatting>
        <x14:conditionalFormatting xmlns:xm="http://schemas.microsoft.com/office/excel/2006/main">
          <x14:cfRule type="dataBar" id="{E76CE9F7-A86E-4E37-A528-A30162997F79}">
            <x14:dataBar minLength="0" maxLength="100" gradient="0">
              <x14:cfvo type="autoMin"/>
              <x14:cfvo type="autoMax"/>
              <x14:negativeFillColor rgb="FFFF0000"/>
              <x14:axisColor rgb="FF000000"/>
            </x14:dataBar>
          </x14:cfRule>
          <x14:cfRule type="dataBar" id="{400BA1F5-EEBE-45F1-AEC7-15A5168B30BC}">
            <x14:dataBar minLength="0" maxLength="100" gradient="0">
              <x14:cfvo type="autoMin"/>
              <x14:cfvo type="autoMax"/>
              <x14:negativeFillColor rgb="FFFF0000"/>
              <x14:axisColor rgb="FF000000"/>
            </x14:dataBar>
          </x14:cfRule>
          <x14:cfRule type="dataBar" id="{F2C77289-9531-4D69-8724-64B59D46D7AF}">
            <x14:dataBar minLength="0" maxLength="100" gradient="0">
              <x14:cfvo type="autoMin"/>
              <x14:cfvo type="autoMax"/>
              <x14:negativeFillColor rgb="FFFF0000"/>
              <x14:axisColor rgb="FF000000"/>
            </x14:dataBar>
          </x14:cfRule>
          <x14:cfRule type="dataBar" id="{351D6AD9-E1EE-49E3-BCAF-9EADEDE057BB}">
            <x14:dataBar minLength="0" maxLength="100" gradient="0">
              <x14:cfvo type="autoMin"/>
              <x14:cfvo type="autoMax"/>
              <x14:negativeFillColor rgb="FFFF0000"/>
              <x14:axisColor rgb="FF000000"/>
            </x14:dataBar>
          </x14:cfRule>
          <xm:sqref>H922:H928</xm:sqref>
        </x14:conditionalFormatting>
        <x14:conditionalFormatting xmlns:xm="http://schemas.microsoft.com/office/excel/2006/main">
          <x14:cfRule type="dataBar" id="{1BDE0737-DD01-4152-B0E3-9E3A7179BEE0}">
            <x14:dataBar minLength="0" maxLength="100" gradient="0">
              <x14:cfvo type="autoMin"/>
              <x14:cfvo type="autoMax"/>
              <x14:negativeFillColor rgb="FFFF0000"/>
              <x14:axisColor rgb="FF000000"/>
            </x14:dataBar>
          </x14:cfRule>
          <x14:cfRule type="dataBar" id="{87A44524-525E-4AC8-A298-191D931779D0}">
            <x14:dataBar minLength="0" maxLength="100" gradient="0">
              <x14:cfvo type="autoMin"/>
              <x14:cfvo type="autoMax"/>
              <x14:negativeFillColor rgb="FFFF0000"/>
              <x14:axisColor rgb="FF000000"/>
            </x14:dataBar>
          </x14:cfRule>
          <x14:cfRule type="dataBar" id="{1549BD53-A6B7-4BA7-851C-49E740C25CF3}">
            <x14:dataBar minLength="0" maxLength="100" gradient="0">
              <x14:cfvo type="autoMin"/>
              <x14:cfvo type="autoMax"/>
              <x14:negativeFillColor rgb="FFFF0000"/>
              <x14:axisColor rgb="FF000000"/>
            </x14:dataBar>
          </x14:cfRule>
          <x14:cfRule type="dataBar" id="{F854C466-06DF-4BDB-8EE9-BDF082AEE789}">
            <x14:dataBar minLength="0" maxLength="100" gradient="0">
              <x14:cfvo type="autoMin"/>
              <x14:cfvo type="autoMax"/>
              <x14:negativeFillColor rgb="FFFF0000"/>
              <x14:axisColor rgb="FF000000"/>
            </x14:dataBar>
          </x14:cfRule>
          <xm:sqref>H930:H946</xm:sqref>
        </x14:conditionalFormatting>
        <x14:conditionalFormatting xmlns:xm="http://schemas.microsoft.com/office/excel/2006/main">
          <x14:cfRule type="dataBar" id="{29EF0E8F-0A6B-488D-BAEE-92609E206D0C}">
            <x14:dataBar minLength="0" maxLength="100" gradient="0">
              <x14:cfvo type="autoMin"/>
              <x14:cfvo type="autoMax"/>
              <x14:negativeFillColor rgb="FFFF0000"/>
              <x14:axisColor rgb="FF000000"/>
            </x14:dataBar>
          </x14:cfRule>
          <x14:cfRule type="dataBar" id="{6BC3500B-1CFD-40C6-A154-8E90BF819457}">
            <x14:dataBar minLength="0" maxLength="100" gradient="0">
              <x14:cfvo type="autoMin"/>
              <x14:cfvo type="autoMax"/>
              <x14:negativeFillColor rgb="FFFF0000"/>
              <x14:axisColor rgb="FF000000"/>
            </x14:dataBar>
          </x14:cfRule>
          <x14:cfRule type="dataBar" id="{3F079286-7E0D-495A-BE1A-88247C4A4BBF}">
            <x14:dataBar minLength="0" maxLength="100" gradient="0">
              <x14:cfvo type="autoMin"/>
              <x14:cfvo type="autoMax"/>
              <x14:negativeFillColor rgb="FFFF0000"/>
              <x14:axisColor rgb="FF000000"/>
            </x14:dataBar>
          </x14:cfRule>
          <x14:cfRule type="dataBar" id="{B937B322-5C18-4711-99BE-7CDAA392687E}">
            <x14:dataBar minLength="0" maxLength="100" gradient="0">
              <x14:cfvo type="autoMin"/>
              <x14:cfvo type="autoMax"/>
              <x14:negativeFillColor rgb="FFFF0000"/>
              <x14:axisColor rgb="FF000000"/>
            </x14:dataBar>
          </x14:cfRule>
          <xm:sqref>H948:H960</xm:sqref>
        </x14:conditionalFormatting>
        <x14:conditionalFormatting xmlns:xm="http://schemas.microsoft.com/office/excel/2006/main">
          <x14:cfRule type="dataBar" id="{A36AC885-35C3-44A3-B6BD-18B9BCAD87E4}">
            <x14:dataBar minLength="0" maxLength="100" gradient="0">
              <x14:cfvo type="autoMin"/>
              <x14:cfvo type="autoMax"/>
              <x14:negativeFillColor rgb="FFFF0000"/>
              <x14:axisColor rgb="FF000000"/>
            </x14:dataBar>
          </x14:cfRule>
          <x14:cfRule type="dataBar" id="{741215C9-3BE8-4E05-BD3A-9215B22CED82}">
            <x14:dataBar minLength="0" maxLength="100" gradient="0">
              <x14:cfvo type="autoMin"/>
              <x14:cfvo type="autoMax"/>
              <x14:negativeFillColor rgb="FFFF0000"/>
              <x14:axisColor rgb="FF000000"/>
            </x14:dataBar>
          </x14:cfRule>
          <x14:cfRule type="dataBar" id="{718B3659-0FC1-499B-959E-37F40C819583}">
            <x14:dataBar minLength="0" maxLength="100" gradient="0">
              <x14:cfvo type="autoMin"/>
              <x14:cfvo type="autoMax"/>
              <x14:negativeFillColor rgb="FFFF0000"/>
              <x14:axisColor rgb="FF000000"/>
            </x14:dataBar>
          </x14:cfRule>
          <x14:cfRule type="dataBar" id="{A7BFBEA2-7909-4F5A-B416-120A1856612B}">
            <x14:dataBar minLength="0" maxLength="100" gradient="0">
              <x14:cfvo type="autoMin"/>
              <x14:cfvo type="autoMax"/>
              <x14:negativeFillColor rgb="FFFF0000"/>
              <x14:axisColor rgb="FF000000"/>
            </x14:dataBar>
          </x14:cfRule>
          <xm:sqref>H962:H964</xm:sqref>
        </x14:conditionalFormatting>
        <x14:conditionalFormatting xmlns:xm="http://schemas.microsoft.com/office/excel/2006/main">
          <x14:cfRule type="dataBar" id="{D81BEFB4-F20D-4E24-A873-A12693F7C465}">
            <x14:dataBar minLength="0" maxLength="100" gradient="0">
              <x14:cfvo type="autoMin"/>
              <x14:cfvo type="autoMax"/>
              <x14:negativeFillColor rgb="FFFF0000"/>
              <x14:axisColor rgb="FF000000"/>
            </x14:dataBar>
          </x14:cfRule>
          <x14:cfRule type="dataBar" id="{6261E059-F2B8-4DFA-9188-439FE06B2EA7}">
            <x14:dataBar minLength="0" maxLength="100" gradient="0">
              <x14:cfvo type="autoMin"/>
              <x14:cfvo type="autoMax"/>
              <x14:negativeFillColor rgb="FFFF0000"/>
              <x14:axisColor rgb="FF000000"/>
            </x14:dataBar>
          </x14:cfRule>
          <x14:cfRule type="dataBar" id="{F7CAAE3F-2EEA-42DE-B6D8-9D466DFBC15C}">
            <x14:dataBar minLength="0" maxLength="100" gradient="0">
              <x14:cfvo type="autoMin"/>
              <x14:cfvo type="autoMax"/>
              <x14:negativeFillColor rgb="FFFF0000"/>
              <x14:axisColor rgb="FF000000"/>
            </x14:dataBar>
          </x14:cfRule>
          <x14:cfRule type="dataBar" id="{5A02F87A-94EE-4927-95A0-D57EBD9FF27D}">
            <x14:dataBar minLength="0" maxLength="100" gradient="0">
              <x14:cfvo type="autoMin"/>
              <x14:cfvo type="autoMax"/>
              <x14:negativeFillColor rgb="FFFF0000"/>
              <x14:axisColor rgb="FF000000"/>
            </x14:dataBar>
          </x14:cfRule>
          <xm:sqref>H966:H970</xm:sqref>
        </x14:conditionalFormatting>
        <x14:conditionalFormatting xmlns:xm="http://schemas.microsoft.com/office/excel/2006/main">
          <x14:cfRule type="dataBar" id="{790B9D66-32A7-4CF5-B2AD-FA066974E171}">
            <x14:dataBar minLength="0" maxLength="100" gradient="0">
              <x14:cfvo type="autoMin"/>
              <x14:cfvo type="autoMax"/>
              <x14:negativeFillColor rgb="FFFF0000"/>
              <x14:axisColor rgb="FF000000"/>
            </x14:dataBar>
          </x14:cfRule>
          <x14:cfRule type="dataBar" id="{BA32752C-9C2C-4791-8269-A63D17E4787C}">
            <x14:dataBar minLength="0" maxLength="100" gradient="0">
              <x14:cfvo type="autoMin"/>
              <x14:cfvo type="autoMax"/>
              <x14:negativeFillColor rgb="FFFF0000"/>
              <x14:axisColor rgb="FF000000"/>
            </x14:dataBar>
          </x14:cfRule>
          <x14:cfRule type="dataBar" id="{3761F0EE-68AF-4A98-B68D-CA49DB94C216}">
            <x14:dataBar minLength="0" maxLength="100" gradient="0">
              <x14:cfvo type="autoMin"/>
              <x14:cfvo type="autoMax"/>
              <x14:negativeFillColor rgb="FFFF0000"/>
              <x14:axisColor rgb="FF000000"/>
            </x14:dataBar>
          </x14:cfRule>
          <x14:cfRule type="dataBar" id="{E5A06C8D-2F95-4FED-BD76-7C6F386825BE}">
            <x14:dataBar minLength="0" maxLength="100" gradient="0">
              <x14:cfvo type="autoMin"/>
              <x14:cfvo type="autoMax"/>
              <x14:negativeFillColor rgb="FFFF0000"/>
              <x14:axisColor rgb="FF000000"/>
            </x14:dataBar>
          </x14:cfRule>
          <xm:sqref>H972:H983</xm:sqref>
        </x14:conditionalFormatting>
        <x14:conditionalFormatting xmlns:xm="http://schemas.microsoft.com/office/excel/2006/main">
          <x14:cfRule type="dataBar" id="{42EA49EA-F9E5-4742-BC18-F43140EBAEB9}">
            <x14:dataBar minLength="0" maxLength="100" gradient="0">
              <x14:cfvo type="autoMin"/>
              <x14:cfvo type="autoMax"/>
              <x14:negativeFillColor rgb="FFFF0000"/>
              <x14:axisColor rgb="FF000000"/>
            </x14:dataBar>
          </x14:cfRule>
          <x14:cfRule type="dataBar" id="{EBBC7740-591C-49B2-8CA4-7D17B90163D0}">
            <x14:dataBar minLength="0" maxLength="100" gradient="0">
              <x14:cfvo type="autoMin"/>
              <x14:cfvo type="autoMax"/>
              <x14:negativeFillColor rgb="FFFF0000"/>
              <x14:axisColor rgb="FF000000"/>
            </x14:dataBar>
          </x14:cfRule>
          <x14:cfRule type="dataBar" id="{8D524B17-A604-4D08-B0C1-9393C9ACDB0F}">
            <x14:dataBar minLength="0" maxLength="100" gradient="0">
              <x14:cfvo type="autoMin"/>
              <x14:cfvo type="autoMax"/>
              <x14:negativeFillColor rgb="FFFF0000"/>
              <x14:axisColor rgb="FF000000"/>
            </x14:dataBar>
          </x14:cfRule>
          <x14:cfRule type="dataBar" id="{B5E31785-0732-4914-9B89-42540098DC4D}">
            <x14:dataBar minLength="0" maxLength="100" gradient="0">
              <x14:cfvo type="autoMin"/>
              <x14:cfvo type="autoMax"/>
              <x14:negativeFillColor rgb="FFFF0000"/>
              <x14:axisColor rgb="FF000000"/>
            </x14:dataBar>
          </x14:cfRule>
          <xm:sqref>H985:H1020</xm:sqref>
        </x14:conditionalFormatting>
        <x14:conditionalFormatting xmlns:xm="http://schemas.microsoft.com/office/excel/2006/main">
          <x14:cfRule type="dataBar" id="{9E5DE5BB-66B0-457F-9416-50986DFF158F}">
            <x14:dataBar minLength="0" maxLength="100" gradient="0">
              <x14:cfvo type="autoMin"/>
              <x14:cfvo type="autoMax"/>
              <x14:negativeFillColor rgb="FFFF0000"/>
              <x14:axisColor rgb="FF000000"/>
            </x14:dataBar>
          </x14:cfRule>
          <x14:cfRule type="dataBar" id="{6DCBC530-F1EE-409F-90F8-C3D75900C74E}">
            <x14:dataBar minLength="0" maxLength="100" gradient="0">
              <x14:cfvo type="autoMin"/>
              <x14:cfvo type="autoMax"/>
              <x14:negativeFillColor rgb="FFFF0000"/>
              <x14:axisColor rgb="FF000000"/>
            </x14:dataBar>
          </x14:cfRule>
          <x14:cfRule type="dataBar" id="{95F2ED2E-87DD-4613-B5DC-2AC27B890E2E}">
            <x14:dataBar minLength="0" maxLength="100" gradient="0">
              <x14:cfvo type="autoMin"/>
              <x14:cfvo type="autoMax"/>
              <x14:negativeFillColor rgb="FFFF0000"/>
              <x14:axisColor rgb="FF000000"/>
            </x14:dataBar>
          </x14:cfRule>
          <x14:cfRule type="dataBar" id="{4755D175-3348-4995-A731-A4B752319827}">
            <x14:dataBar minLength="0" maxLength="100" gradient="0">
              <x14:cfvo type="autoMin"/>
              <x14:cfvo type="autoMax"/>
              <x14:negativeFillColor rgb="FFFF0000"/>
              <x14:axisColor rgb="FF000000"/>
            </x14:dataBar>
          </x14:cfRule>
          <xm:sqref>H1022:H1033</xm:sqref>
        </x14:conditionalFormatting>
        <x14:conditionalFormatting xmlns:xm="http://schemas.microsoft.com/office/excel/2006/main">
          <x14:cfRule type="dataBar" id="{D8A9E2BB-AC3C-4076-A326-CDDE6838FA88}">
            <x14:dataBar minLength="0" maxLength="100" gradient="0">
              <x14:cfvo type="autoMin"/>
              <x14:cfvo type="autoMax"/>
              <x14:negativeFillColor rgb="FFFF0000"/>
              <x14:axisColor rgb="FF000000"/>
            </x14:dataBar>
          </x14:cfRule>
          <x14:cfRule type="dataBar" id="{E55C7C55-F2C2-4956-A094-9B7D5E270B2E}">
            <x14:dataBar minLength="0" maxLength="100" gradient="0">
              <x14:cfvo type="autoMin"/>
              <x14:cfvo type="autoMax"/>
              <x14:negativeFillColor rgb="FFFF0000"/>
              <x14:axisColor rgb="FF000000"/>
            </x14:dataBar>
          </x14:cfRule>
          <x14:cfRule type="dataBar" id="{A2E241ED-2B4C-4A3E-8BBB-519B9EE81762}">
            <x14:dataBar minLength="0" maxLength="100" gradient="0">
              <x14:cfvo type="autoMin"/>
              <x14:cfvo type="autoMax"/>
              <x14:negativeFillColor rgb="FFFF0000"/>
              <x14:axisColor rgb="FF000000"/>
            </x14:dataBar>
          </x14:cfRule>
          <x14:cfRule type="dataBar" id="{C09218A3-1F22-48E5-A48D-FFFAB1664CAE}">
            <x14:dataBar minLength="0" maxLength="100" gradient="0">
              <x14:cfvo type="autoMin"/>
              <x14:cfvo type="autoMax"/>
              <x14:negativeFillColor rgb="FFFF0000"/>
              <x14:axisColor rgb="FF000000"/>
            </x14:dataBar>
          </x14:cfRule>
          <xm:sqref>H1035:H1066</xm:sqref>
        </x14:conditionalFormatting>
        <x14:conditionalFormatting xmlns:xm="http://schemas.microsoft.com/office/excel/2006/main">
          <x14:cfRule type="dataBar" id="{13D06533-470C-4EA6-B2AB-C7514F30E98A}">
            <x14:dataBar minLength="0" maxLength="100" gradient="0">
              <x14:cfvo type="autoMin"/>
              <x14:cfvo type="autoMax"/>
              <x14:negativeFillColor rgb="FFFF0000"/>
              <x14:axisColor rgb="FF000000"/>
            </x14:dataBar>
          </x14:cfRule>
          <x14:cfRule type="dataBar" id="{4484A4F8-E07C-498A-89A9-FD3CD8CA4658}">
            <x14:dataBar minLength="0" maxLength="100" gradient="0">
              <x14:cfvo type="autoMin"/>
              <x14:cfvo type="autoMax"/>
              <x14:negativeFillColor rgb="FFFF0000"/>
              <x14:axisColor rgb="FF000000"/>
            </x14:dataBar>
          </x14:cfRule>
          <x14:cfRule type="dataBar" id="{2A0DC568-8A11-4C28-A2A6-5D507B7B8DBB}">
            <x14:dataBar minLength="0" maxLength="100" gradient="0">
              <x14:cfvo type="autoMin"/>
              <x14:cfvo type="autoMax"/>
              <x14:negativeFillColor rgb="FFFF0000"/>
              <x14:axisColor rgb="FF000000"/>
            </x14:dataBar>
          </x14:cfRule>
          <x14:cfRule type="dataBar" id="{A8C8E365-2E4B-47C1-90CC-A3F4AA353BB6}">
            <x14:dataBar minLength="0" maxLength="100" gradient="0">
              <x14:cfvo type="autoMin"/>
              <x14:cfvo type="autoMax"/>
              <x14:negativeFillColor rgb="FFFF0000"/>
              <x14:axisColor rgb="FF000000"/>
            </x14:dataBar>
          </x14:cfRule>
          <xm:sqref>H1068:H1081</xm:sqref>
        </x14:conditionalFormatting>
        <x14:conditionalFormatting xmlns:xm="http://schemas.microsoft.com/office/excel/2006/main">
          <x14:cfRule type="dataBar" id="{B49DB5F3-B050-4EE4-AB16-1BBC5EF1E8A3}">
            <x14:dataBar minLength="0" maxLength="100" gradient="0">
              <x14:cfvo type="autoMin"/>
              <x14:cfvo type="autoMax"/>
              <x14:negativeFillColor rgb="FFFF0000"/>
              <x14:axisColor rgb="FF000000"/>
            </x14:dataBar>
          </x14:cfRule>
          <x14:cfRule type="dataBar" id="{A87F407F-1708-4F09-B5E1-0E63D7C1A330}">
            <x14:dataBar minLength="0" maxLength="100" gradient="0">
              <x14:cfvo type="autoMin"/>
              <x14:cfvo type="autoMax"/>
              <x14:negativeFillColor rgb="FFFF0000"/>
              <x14:axisColor rgb="FF000000"/>
            </x14:dataBar>
          </x14:cfRule>
          <x14:cfRule type="dataBar" id="{FDECAF01-290E-4F0F-8B73-13329B72C7A2}">
            <x14:dataBar minLength="0" maxLength="100" gradient="0">
              <x14:cfvo type="autoMin"/>
              <x14:cfvo type="autoMax"/>
              <x14:negativeFillColor rgb="FFFF0000"/>
              <x14:axisColor rgb="FF000000"/>
            </x14:dataBar>
          </x14:cfRule>
          <x14:cfRule type="dataBar" id="{9859F7EB-2C6D-495E-B77C-FA732CAC4AF7}">
            <x14:dataBar minLength="0" maxLength="100" gradient="0">
              <x14:cfvo type="autoMin"/>
              <x14:cfvo type="autoMax"/>
              <x14:negativeFillColor rgb="FFFF0000"/>
              <x14:axisColor rgb="FF000000"/>
            </x14:dataBar>
          </x14:cfRule>
          <xm:sqref>H1083:H1104</xm:sqref>
        </x14:conditionalFormatting>
        <x14:conditionalFormatting xmlns:xm="http://schemas.microsoft.com/office/excel/2006/main">
          <x14:cfRule type="dataBar" id="{28263BCE-8A4A-429B-83CC-DA6FA96158B1}">
            <x14:dataBar minLength="0" maxLength="100" gradient="0">
              <x14:cfvo type="autoMin"/>
              <x14:cfvo type="autoMax"/>
              <x14:negativeFillColor rgb="FFFF0000"/>
              <x14:axisColor rgb="FF000000"/>
            </x14:dataBar>
          </x14:cfRule>
          <x14:cfRule type="dataBar" id="{37686855-FEC0-4A20-83A5-37E9F7DC50F2}">
            <x14:dataBar minLength="0" maxLength="100" gradient="0">
              <x14:cfvo type="autoMin"/>
              <x14:cfvo type="autoMax"/>
              <x14:negativeFillColor rgb="FFFF0000"/>
              <x14:axisColor rgb="FF000000"/>
            </x14:dataBar>
          </x14:cfRule>
          <x14:cfRule type="dataBar" id="{35D1F3DB-2892-43DD-8E92-06EB5EC27FFA}">
            <x14:dataBar minLength="0" maxLength="100" gradient="0">
              <x14:cfvo type="autoMin"/>
              <x14:cfvo type="autoMax"/>
              <x14:negativeFillColor rgb="FFFF0000"/>
              <x14:axisColor rgb="FF000000"/>
            </x14:dataBar>
          </x14:cfRule>
          <x14:cfRule type="dataBar" id="{53B66885-5303-49D3-A4F0-460703F3C066}">
            <x14:dataBar minLength="0" maxLength="100" gradient="0">
              <x14:cfvo type="autoMin"/>
              <x14:cfvo type="autoMax"/>
              <x14:negativeFillColor rgb="FFFF0000"/>
              <x14:axisColor rgb="FF000000"/>
            </x14:dataBar>
          </x14:cfRule>
          <xm:sqref>H1106:H1126</xm:sqref>
        </x14:conditionalFormatting>
        <x14:conditionalFormatting xmlns:xm="http://schemas.microsoft.com/office/excel/2006/main">
          <x14:cfRule type="dataBar" id="{9DBC1893-2AD6-4C6B-938B-B3CBBFC55699}">
            <x14:dataBar minLength="0" maxLength="100" gradient="0">
              <x14:cfvo type="autoMin"/>
              <x14:cfvo type="autoMax"/>
              <x14:negativeFillColor rgb="FFFF0000"/>
              <x14:axisColor rgb="FF000000"/>
            </x14:dataBar>
          </x14:cfRule>
          <x14:cfRule type="dataBar" id="{DA068099-1EF4-4C6D-81A6-AD2E6B673E5B}">
            <x14:dataBar minLength="0" maxLength="100" gradient="0">
              <x14:cfvo type="autoMin"/>
              <x14:cfvo type="autoMax"/>
              <x14:negativeFillColor rgb="FFFF0000"/>
              <x14:axisColor rgb="FF000000"/>
            </x14:dataBar>
          </x14:cfRule>
          <x14:cfRule type="dataBar" id="{E6E2AD7B-B18A-4B09-A17A-7264D98C1714}">
            <x14:dataBar minLength="0" maxLength="100" gradient="0">
              <x14:cfvo type="autoMin"/>
              <x14:cfvo type="autoMax"/>
              <x14:negativeFillColor rgb="FFFF0000"/>
              <x14:axisColor rgb="FF000000"/>
            </x14:dataBar>
          </x14:cfRule>
          <x14:cfRule type="dataBar" id="{376265A5-B981-407B-8F57-6458EC5E470D}">
            <x14:dataBar minLength="0" maxLength="100" gradient="0">
              <x14:cfvo type="autoMin"/>
              <x14:cfvo type="autoMax"/>
              <x14:negativeFillColor rgb="FFFF0000"/>
              <x14:axisColor rgb="FF000000"/>
            </x14:dataBar>
          </x14:cfRule>
          <xm:sqref>H1128:H1162</xm:sqref>
        </x14:conditionalFormatting>
        <x14:conditionalFormatting xmlns:xm="http://schemas.microsoft.com/office/excel/2006/main">
          <x14:cfRule type="dataBar" id="{AB81319C-7716-433C-8D9B-2C0CA9BED26D}">
            <x14:dataBar minLength="0" maxLength="100" gradient="0">
              <x14:cfvo type="autoMin"/>
              <x14:cfvo type="autoMax"/>
              <x14:negativeFillColor rgb="FFFF0000"/>
              <x14:axisColor rgb="FF000000"/>
            </x14:dataBar>
          </x14:cfRule>
          <x14:cfRule type="dataBar" id="{99EF791C-BF46-4C1B-ABC6-702FD9D9964F}">
            <x14:dataBar minLength="0" maxLength="100" gradient="0">
              <x14:cfvo type="autoMin"/>
              <x14:cfvo type="autoMax"/>
              <x14:negativeFillColor rgb="FFFF0000"/>
              <x14:axisColor rgb="FF000000"/>
            </x14:dataBar>
          </x14:cfRule>
          <x14:cfRule type="dataBar" id="{5AE3BABA-1EAF-4093-A37C-E553ADBCAC85}">
            <x14:dataBar minLength="0" maxLength="100" gradient="0">
              <x14:cfvo type="autoMin"/>
              <x14:cfvo type="autoMax"/>
              <x14:negativeFillColor rgb="FFFF0000"/>
              <x14:axisColor rgb="FF000000"/>
            </x14:dataBar>
          </x14:cfRule>
          <x14:cfRule type="dataBar" id="{AAC9296A-2305-4A7D-8968-FD7740F5D671}">
            <x14:dataBar minLength="0" maxLength="100" gradient="0">
              <x14:cfvo type="autoMin"/>
              <x14:cfvo type="autoMax"/>
              <x14:negativeFillColor rgb="FFFF0000"/>
              <x14:axisColor rgb="FF000000"/>
            </x14:dataBar>
          </x14:cfRule>
          <xm:sqref>H1164:H1167</xm:sqref>
        </x14:conditionalFormatting>
        <x14:conditionalFormatting xmlns:xm="http://schemas.microsoft.com/office/excel/2006/main">
          <x14:cfRule type="dataBar" id="{CB35217A-3868-4889-8C53-4107F1F95861}">
            <x14:dataBar minLength="0" maxLength="100" gradient="0">
              <x14:cfvo type="autoMin"/>
              <x14:cfvo type="autoMax"/>
              <x14:negativeFillColor rgb="FFFF0000"/>
              <x14:axisColor rgb="FF000000"/>
            </x14:dataBar>
          </x14:cfRule>
          <x14:cfRule type="dataBar" id="{71E38A80-1C28-4BED-A13B-B31C6D838471}">
            <x14:dataBar minLength="0" maxLength="100" gradient="0">
              <x14:cfvo type="autoMin"/>
              <x14:cfvo type="autoMax"/>
              <x14:negativeFillColor rgb="FFFF0000"/>
              <x14:axisColor rgb="FF000000"/>
            </x14:dataBar>
          </x14:cfRule>
          <x14:cfRule type="dataBar" id="{31CE4473-3312-4D7B-AFE7-6BB213655489}">
            <x14:dataBar minLength="0" maxLength="100" gradient="0">
              <x14:cfvo type="autoMin"/>
              <x14:cfvo type="autoMax"/>
              <x14:negativeFillColor rgb="FFFF0000"/>
              <x14:axisColor rgb="FF000000"/>
            </x14:dataBar>
          </x14:cfRule>
          <x14:cfRule type="dataBar" id="{5A4DF243-FDD5-4126-BD0A-A3A2C42B1204}">
            <x14:dataBar minLength="0" maxLength="100" gradient="0">
              <x14:cfvo type="autoMin"/>
              <x14:cfvo type="autoMax"/>
              <x14:negativeFillColor rgb="FFFF0000"/>
              <x14:axisColor rgb="FF000000"/>
            </x14:dataBar>
          </x14:cfRule>
          <xm:sqref>H1168:H1176</xm:sqref>
        </x14:conditionalFormatting>
        <x14:conditionalFormatting xmlns:xm="http://schemas.microsoft.com/office/excel/2006/main">
          <x14:cfRule type="dataBar" id="{131BEF03-AC10-4481-812D-727A836AB957}">
            <x14:dataBar minLength="0" maxLength="100" gradient="0">
              <x14:cfvo type="autoMin"/>
              <x14:cfvo type="autoMax"/>
              <x14:negativeFillColor rgb="FFFF0000"/>
              <x14:axisColor rgb="FF000000"/>
            </x14:dataBar>
          </x14:cfRule>
          <x14:cfRule type="dataBar" id="{7335530B-6353-499E-96BA-A9E63589936D}">
            <x14:dataBar minLength="0" maxLength="100" gradient="0">
              <x14:cfvo type="autoMin"/>
              <x14:cfvo type="autoMax"/>
              <x14:negativeFillColor rgb="FFFF0000"/>
              <x14:axisColor rgb="FF000000"/>
            </x14:dataBar>
          </x14:cfRule>
          <x14:cfRule type="dataBar" id="{56992D9C-0B36-464D-B66F-087B775CD1A8}">
            <x14:dataBar minLength="0" maxLength="100" gradient="0">
              <x14:cfvo type="autoMin"/>
              <x14:cfvo type="autoMax"/>
              <x14:negativeFillColor rgb="FFFF0000"/>
              <x14:axisColor rgb="FF000000"/>
            </x14:dataBar>
          </x14:cfRule>
          <x14:cfRule type="dataBar" id="{F5FFD9DC-E1B7-4125-9810-575A7D399365}">
            <x14:dataBar minLength="0" maxLength="100" gradient="0">
              <x14:cfvo type="autoMin"/>
              <x14:cfvo type="autoMax"/>
              <x14:negativeFillColor rgb="FFFF0000"/>
              <x14:axisColor rgb="FF000000"/>
            </x14:dataBar>
          </x14:cfRule>
          <xm:sqref>H1178:H1198</xm:sqref>
        </x14:conditionalFormatting>
        <x14:conditionalFormatting xmlns:xm="http://schemas.microsoft.com/office/excel/2006/main">
          <x14:cfRule type="dataBar" id="{F234E6C6-FF7D-49DE-AA9A-F023047AA33B}">
            <x14:dataBar minLength="0" maxLength="100" gradient="0">
              <x14:cfvo type="autoMin"/>
              <x14:cfvo type="autoMax"/>
              <x14:negativeFillColor rgb="FFFF0000"/>
              <x14:axisColor rgb="FF000000"/>
            </x14:dataBar>
          </x14:cfRule>
          <x14:cfRule type="dataBar" id="{2F135FBC-95C1-4AF4-A002-3E9BB350E4E2}">
            <x14:dataBar minLength="0" maxLength="100" gradient="0">
              <x14:cfvo type="autoMin"/>
              <x14:cfvo type="autoMax"/>
              <x14:negativeFillColor rgb="FFFF0000"/>
              <x14:axisColor rgb="FF000000"/>
            </x14:dataBar>
          </x14:cfRule>
          <x14:cfRule type="dataBar" id="{6F1490D2-669E-4E49-8BEB-856D43F53ACA}">
            <x14:dataBar minLength="0" maxLength="100" gradient="0">
              <x14:cfvo type="autoMin"/>
              <x14:cfvo type="autoMax"/>
              <x14:negativeFillColor rgb="FFFF0000"/>
              <x14:axisColor rgb="FF000000"/>
            </x14:dataBar>
          </x14:cfRule>
          <x14:cfRule type="dataBar" id="{8030E74C-0238-46CD-9308-0D4F31CA5AAB}">
            <x14:dataBar minLength="0" maxLength="100" gradient="0">
              <x14:cfvo type="autoMin"/>
              <x14:cfvo type="autoMax"/>
              <x14:negativeFillColor rgb="FFFF0000"/>
              <x14:axisColor rgb="FF000000"/>
            </x14:dataBar>
          </x14:cfRule>
          <xm:sqref>H1200:H1230</xm:sqref>
        </x14:conditionalFormatting>
        <x14:conditionalFormatting xmlns:xm="http://schemas.microsoft.com/office/excel/2006/main">
          <x14:cfRule type="dataBar" id="{F1DE1D29-8636-4BFF-920B-912C629B1B50}">
            <x14:dataBar minLength="0" maxLength="100" gradient="0">
              <x14:cfvo type="autoMin"/>
              <x14:cfvo type="autoMax"/>
              <x14:negativeFillColor rgb="FFFF0000"/>
              <x14:axisColor rgb="FF000000"/>
            </x14:dataBar>
          </x14:cfRule>
          <x14:cfRule type="dataBar" id="{570D5B0C-274B-4D77-8915-007B324F14FB}">
            <x14:dataBar minLength="0" maxLength="100" gradient="0">
              <x14:cfvo type="autoMin"/>
              <x14:cfvo type="autoMax"/>
              <x14:negativeFillColor rgb="FFFF0000"/>
              <x14:axisColor rgb="FF000000"/>
            </x14:dataBar>
          </x14:cfRule>
          <x14:cfRule type="dataBar" id="{4906DE83-0625-4455-B78A-4878F0F76D56}">
            <x14:dataBar minLength="0" maxLength="100" gradient="0">
              <x14:cfvo type="autoMin"/>
              <x14:cfvo type="autoMax"/>
              <x14:negativeFillColor rgb="FFFF0000"/>
              <x14:axisColor rgb="FF000000"/>
            </x14:dataBar>
          </x14:cfRule>
          <x14:cfRule type="dataBar" id="{FFBAFAFE-EAD8-45EF-BD30-7B6F4786189C}">
            <x14:dataBar minLength="0" maxLength="100" gradient="0">
              <x14:cfvo type="autoMin"/>
              <x14:cfvo type="autoMax"/>
              <x14:negativeFillColor rgb="FFFF0000"/>
              <x14:axisColor rgb="FF000000"/>
            </x14:dataBar>
          </x14:cfRule>
          <xm:sqref>H1232:H1266</xm:sqref>
        </x14:conditionalFormatting>
        <x14:conditionalFormatting xmlns:xm="http://schemas.microsoft.com/office/excel/2006/main">
          <x14:cfRule type="dataBar" id="{77C80EC1-3975-4DE6-9994-A0D1C96C021F}">
            <x14:dataBar minLength="0" maxLength="100" gradient="0">
              <x14:cfvo type="autoMin"/>
              <x14:cfvo type="autoMax"/>
              <x14:negativeFillColor rgb="FFFF0000"/>
              <x14:axisColor rgb="FF000000"/>
            </x14:dataBar>
          </x14:cfRule>
          <x14:cfRule type="dataBar" id="{2789F22F-F8EE-45E0-9B98-CD90993368D4}">
            <x14:dataBar minLength="0" maxLength="100" gradient="0">
              <x14:cfvo type="autoMin"/>
              <x14:cfvo type="autoMax"/>
              <x14:negativeFillColor rgb="FFFF0000"/>
              <x14:axisColor rgb="FF000000"/>
            </x14:dataBar>
          </x14:cfRule>
          <x14:cfRule type="dataBar" id="{12782B5D-F16A-4CE0-8B88-400276588BA8}">
            <x14:dataBar minLength="0" maxLength="100" gradient="0">
              <x14:cfvo type="autoMin"/>
              <x14:cfvo type="autoMax"/>
              <x14:negativeFillColor rgb="FFFF0000"/>
              <x14:axisColor rgb="FF000000"/>
            </x14:dataBar>
          </x14:cfRule>
          <x14:cfRule type="dataBar" id="{E92946DD-CA2E-4EC8-A17D-D4F0D19F7D8D}">
            <x14:dataBar minLength="0" maxLength="100" gradient="0">
              <x14:cfvo type="autoMin"/>
              <x14:cfvo type="autoMax"/>
              <x14:negativeFillColor rgb="FFFF0000"/>
              <x14:axisColor rgb="FF000000"/>
            </x14:dataBar>
          </x14:cfRule>
          <xm:sqref>H1268:H1294</xm:sqref>
        </x14:conditionalFormatting>
        <x14:conditionalFormatting xmlns:xm="http://schemas.microsoft.com/office/excel/2006/main">
          <x14:cfRule type="dataBar" id="{9CCEEF85-4703-4D8A-9DC2-B5EFB144C980}">
            <x14:dataBar minLength="0" maxLength="100" gradient="0">
              <x14:cfvo type="autoMin"/>
              <x14:cfvo type="autoMax"/>
              <x14:negativeFillColor rgb="FFFF0000"/>
              <x14:axisColor rgb="FF000000"/>
            </x14:dataBar>
          </x14:cfRule>
          <x14:cfRule type="dataBar" id="{B3C6A406-B135-4201-B87B-0FEBE8264446}">
            <x14:dataBar minLength="0" maxLength="100" gradient="0">
              <x14:cfvo type="autoMin"/>
              <x14:cfvo type="autoMax"/>
              <x14:negativeFillColor rgb="FFFF0000"/>
              <x14:axisColor rgb="FF000000"/>
            </x14:dataBar>
          </x14:cfRule>
          <x14:cfRule type="dataBar" id="{CD0391BD-B57D-4A33-B5DE-45B22AA1A03B}">
            <x14:dataBar minLength="0" maxLength="100" gradient="0">
              <x14:cfvo type="autoMin"/>
              <x14:cfvo type="autoMax"/>
              <x14:negativeFillColor rgb="FFFF0000"/>
              <x14:axisColor rgb="FF000000"/>
            </x14:dataBar>
          </x14:cfRule>
          <x14:cfRule type="dataBar" id="{FA2472C5-9AF5-41CA-B7BE-F73A502C1F98}">
            <x14:dataBar minLength="0" maxLength="100" gradient="0">
              <x14:cfvo type="autoMin"/>
              <x14:cfvo type="autoMax"/>
              <x14:negativeFillColor rgb="FFFF0000"/>
              <x14:axisColor rgb="FF000000"/>
            </x14:dataBar>
          </x14:cfRule>
          <xm:sqref>H1296:H1326</xm:sqref>
        </x14:conditionalFormatting>
        <x14:conditionalFormatting xmlns:xm="http://schemas.microsoft.com/office/excel/2006/main">
          <x14:cfRule type="dataBar" id="{FD6FBE70-8880-442C-9A83-96F4AACB1C02}">
            <x14:dataBar minLength="0" maxLength="100" gradient="0">
              <x14:cfvo type="autoMin"/>
              <x14:cfvo type="autoMax"/>
              <x14:negativeFillColor rgb="FFFF0000"/>
              <x14:axisColor rgb="FF000000"/>
            </x14:dataBar>
          </x14:cfRule>
          <x14:cfRule type="dataBar" id="{4FBEE6FA-CF23-44D9-B337-60CB52F2380E}">
            <x14:dataBar minLength="0" maxLength="100" gradient="0">
              <x14:cfvo type="autoMin"/>
              <x14:cfvo type="autoMax"/>
              <x14:negativeFillColor rgb="FFFF0000"/>
              <x14:axisColor rgb="FF000000"/>
            </x14:dataBar>
          </x14:cfRule>
          <x14:cfRule type="dataBar" id="{42056823-A0D5-4AE5-9C8E-C891DB4D2EBC}">
            <x14:dataBar minLength="0" maxLength="100" gradient="0">
              <x14:cfvo type="autoMin"/>
              <x14:cfvo type="autoMax"/>
              <x14:negativeFillColor rgb="FFFF0000"/>
              <x14:axisColor rgb="FF000000"/>
            </x14:dataBar>
          </x14:cfRule>
          <x14:cfRule type="dataBar" id="{1056E4C2-65FC-4F85-A091-1F2A357A82A9}">
            <x14:dataBar minLength="0" maxLength="100" gradient="0">
              <x14:cfvo type="autoMin"/>
              <x14:cfvo type="autoMax"/>
              <x14:negativeFillColor rgb="FFFF0000"/>
              <x14:axisColor rgb="FF000000"/>
            </x14:dataBar>
          </x14:cfRule>
          <xm:sqref>H1328:H1357</xm:sqref>
        </x14:conditionalFormatting>
        <x14:conditionalFormatting xmlns:xm="http://schemas.microsoft.com/office/excel/2006/main">
          <x14:cfRule type="dataBar" id="{8664863C-48C9-4CCD-A8EF-B15B10B89051}">
            <x14:dataBar minLength="0" maxLength="100" gradient="0">
              <x14:cfvo type="autoMin"/>
              <x14:cfvo type="autoMax"/>
              <x14:negativeFillColor rgb="FFFF0000"/>
              <x14:axisColor rgb="FF000000"/>
            </x14:dataBar>
          </x14:cfRule>
          <x14:cfRule type="dataBar" id="{A98D91EA-CF5B-480D-9BDC-44168C60A4C1}">
            <x14:dataBar minLength="0" maxLength="100" gradient="0">
              <x14:cfvo type="autoMin"/>
              <x14:cfvo type="autoMax"/>
              <x14:negativeFillColor rgb="FFFF0000"/>
              <x14:axisColor rgb="FF000000"/>
            </x14:dataBar>
          </x14:cfRule>
          <x14:cfRule type="dataBar" id="{3DD14A2B-67D2-470E-A829-24A9DEE88545}">
            <x14:dataBar minLength="0" maxLength="100" gradient="0">
              <x14:cfvo type="autoMin"/>
              <x14:cfvo type="autoMax"/>
              <x14:negativeFillColor rgb="FFFF0000"/>
              <x14:axisColor rgb="FF000000"/>
            </x14:dataBar>
          </x14:cfRule>
          <x14:cfRule type="dataBar" id="{8A05F1A8-997F-41B5-B8DD-1D231516DC8C}">
            <x14:dataBar minLength="0" maxLength="100" gradient="0">
              <x14:cfvo type="autoMin"/>
              <x14:cfvo type="autoMax"/>
              <x14:negativeFillColor rgb="FFFF0000"/>
              <x14:axisColor rgb="FF000000"/>
            </x14:dataBar>
          </x14:cfRule>
          <xm:sqref>H1359:H1368</xm:sqref>
        </x14:conditionalFormatting>
        <x14:conditionalFormatting xmlns:xm="http://schemas.microsoft.com/office/excel/2006/main">
          <x14:cfRule type="dataBar" id="{FCB5ADD3-EA64-4C2B-B135-FC1FC5176CEC}">
            <x14:dataBar minLength="0" maxLength="100" gradient="0">
              <x14:cfvo type="autoMin"/>
              <x14:cfvo type="autoMax"/>
              <x14:negativeFillColor rgb="FFFF0000"/>
              <x14:axisColor rgb="FF000000"/>
            </x14:dataBar>
          </x14:cfRule>
          <x14:cfRule type="dataBar" id="{C61DB50B-FD63-49CD-A07C-9F6D534AC3C8}">
            <x14:dataBar minLength="0" maxLength="100" gradient="0">
              <x14:cfvo type="autoMin"/>
              <x14:cfvo type="autoMax"/>
              <x14:negativeFillColor rgb="FFFF0000"/>
              <x14:axisColor rgb="FF000000"/>
            </x14:dataBar>
          </x14:cfRule>
          <x14:cfRule type="dataBar" id="{5E49B92B-B573-4B5A-A14F-97A4452FAB43}">
            <x14:dataBar minLength="0" maxLength="100" gradient="0">
              <x14:cfvo type="autoMin"/>
              <x14:cfvo type="autoMax"/>
              <x14:negativeFillColor rgb="FFFF0000"/>
              <x14:axisColor rgb="FF000000"/>
            </x14:dataBar>
          </x14:cfRule>
          <x14:cfRule type="dataBar" id="{CC605974-CFAD-4139-8171-EC8D104FBD50}">
            <x14:dataBar minLength="0" maxLength="100" gradient="0">
              <x14:cfvo type="autoMin"/>
              <x14:cfvo type="autoMax"/>
              <x14:negativeFillColor rgb="FFFF0000"/>
              <x14:axisColor rgb="FF000000"/>
            </x14:dataBar>
          </x14:cfRule>
          <xm:sqref>H1370:H1386</xm:sqref>
        </x14:conditionalFormatting>
        <x14:conditionalFormatting xmlns:xm="http://schemas.microsoft.com/office/excel/2006/main">
          <x14:cfRule type="dataBar" id="{086C7DE7-5787-4AF0-91C5-1A15A76E629B}">
            <x14:dataBar minLength="0" maxLength="100" gradient="0">
              <x14:cfvo type="autoMin"/>
              <x14:cfvo type="autoMax"/>
              <x14:negativeFillColor rgb="FFFF0000"/>
              <x14:axisColor rgb="FF000000"/>
            </x14:dataBar>
          </x14:cfRule>
          <x14:cfRule type="dataBar" id="{D590CD32-E954-4659-B926-87D7E8AC6178}">
            <x14:dataBar minLength="0" maxLength="100" gradient="0">
              <x14:cfvo type="autoMin"/>
              <x14:cfvo type="autoMax"/>
              <x14:negativeFillColor rgb="FFFF0000"/>
              <x14:axisColor rgb="FF000000"/>
            </x14:dataBar>
          </x14:cfRule>
          <x14:cfRule type="dataBar" id="{04CE7418-E574-4872-A01B-0E7F7ECEF6D5}">
            <x14:dataBar minLength="0" maxLength="100" gradient="0">
              <x14:cfvo type="autoMin"/>
              <x14:cfvo type="autoMax"/>
              <x14:negativeFillColor rgb="FFFF0000"/>
              <x14:axisColor rgb="FF000000"/>
            </x14:dataBar>
          </x14:cfRule>
          <x14:cfRule type="dataBar" id="{5E9F7013-F707-4A11-9FF3-1C60664E4FEF}">
            <x14:dataBar minLength="0" maxLength="100" gradient="0">
              <x14:cfvo type="autoMin"/>
              <x14:cfvo type="autoMax"/>
              <x14:negativeFillColor rgb="FFFF0000"/>
              <x14:axisColor rgb="FF000000"/>
            </x14:dataBar>
          </x14:cfRule>
          <xm:sqref>H1389:H1398</xm:sqref>
        </x14:conditionalFormatting>
        <x14:conditionalFormatting xmlns:xm="http://schemas.microsoft.com/office/excel/2006/main">
          <x14:cfRule type="dataBar" id="{BEB84D6C-43A1-4EF9-8EDA-4D2F5CC446FD}">
            <x14:dataBar minLength="0" maxLength="100" gradient="0">
              <x14:cfvo type="autoMin"/>
              <x14:cfvo type="autoMax"/>
              <x14:negativeFillColor rgb="FFFF0000"/>
              <x14:axisColor rgb="FF000000"/>
            </x14:dataBar>
          </x14:cfRule>
          <x14:cfRule type="dataBar" id="{87CA305D-7574-4020-B83B-7592333E18B8}">
            <x14:dataBar minLength="0" maxLength="100" gradient="0">
              <x14:cfvo type="autoMin"/>
              <x14:cfvo type="autoMax"/>
              <x14:negativeFillColor rgb="FFFF0000"/>
              <x14:axisColor rgb="FF000000"/>
            </x14:dataBar>
          </x14:cfRule>
          <x14:cfRule type="dataBar" id="{BB9ADC68-7091-4AAB-ADCF-E2272A05074D}">
            <x14:dataBar minLength="0" maxLength="100" gradient="0">
              <x14:cfvo type="autoMin"/>
              <x14:cfvo type="autoMax"/>
              <x14:negativeFillColor rgb="FFFF0000"/>
              <x14:axisColor rgb="FF000000"/>
            </x14:dataBar>
          </x14:cfRule>
          <x14:cfRule type="dataBar" id="{6BB4B35E-64BA-4E00-B4A4-1838D442B4B0}">
            <x14:dataBar minLength="0" maxLength="100" gradient="0">
              <x14:cfvo type="autoMin"/>
              <x14:cfvo type="autoMax"/>
              <x14:negativeFillColor rgb="FFFF0000"/>
              <x14:axisColor rgb="FF000000"/>
            </x14:dataBar>
          </x14:cfRule>
          <xm:sqref>H1400:H1401</xm:sqref>
        </x14:conditionalFormatting>
        <x14:conditionalFormatting xmlns:xm="http://schemas.microsoft.com/office/excel/2006/main">
          <x14:cfRule type="dataBar" id="{81C0BE25-A178-4BEA-B35F-45F2AEC91C36}">
            <x14:dataBar minLength="0" maxLength="100" gradient="0">
              <x14:cfvo type="autoMin"/>
              <x14:cfvo type="autoMax"/>
              <x14:negativeFillColor rgb="FFFF0000"/>
              <x14:axisColor rgb="FF000000"/>
            </x14:dataBar>
          </x14:cfRule>
          <x14:cfRule type="dataBar" id="{ABF4C5ED-89A8-48D5-9799-D1B19DB4DBDD}">
            <x14:dataBar minLength="0" maxLength="100" gradient="0">
              <x14:cfvo type="autoMin"/>
              <x14:cfvo type="autoMax"/>
              <x14:negativeFillColor rgb="FFFF0000"/>
              <x14:axisColor rgb="FF000000"/>
            </x14:dataBar>
          </x14:cfRule>
          <x14:cfRule type="dataBar" id="{6CA38D09-A2FB-4AC5-BF9F-6F53DA461781}">
            <x14:dataBar minLength="0" maxLength="100" gradient="0">
              <x14:cfvo type="autoMin"/>
              <x14:cfvo type="autoMax"/>
              <x14:negativeFillColor rgb="FFFF0000"/>
              <x14:axisColor rgb="FF000000"/>
            </x14:dataBar>
          </x14:cfRule>
          <x14:cfRule type="dataBar" id="{B6018C19-794D-4B2B-9117-6BBE1C29B5B4}">
            <x14:dataBar minLength="0" maxLength="100" gradient="0">
              <x14:cfvo type="autoMin"/>
              <x14:cfvo type="autoMax"/>
              <x14:negativeFillColor rgb="FFFF0000"/>
              <x14:axisColor rgb="FF000000"/>
            </x14:dataBar>
          </x14:cfRule>
          <xm:sqref>H1403:H1433</xm:sqref>
        </x14:conditionalFormatting>
        <x14:conditionalFormatting xmlns:xm="http://schemas.microsoft.com/office/excel/2006/main">
          <x14:cfRule type="dataBar" id="{5984C630-A2F2-4108-84D6-2B665835D68D}">
            <x14:dataBar minLength="0" maxLength="100" gradient="0">
              <x14:cfvo type="autoMin"/>
              <x14:cfvo type="autoMax"/>
              <x14:negativeFillColor rgb="FFFF0000"/>
              <x14:axisColor rgb="FF000000"/>
            </x14:dataBar>
          </x14:cfRule>
          <x14:cfRule type="dataBar" id="{28B9BE24-29B7-4A12-984A-0E1BFC335464}">
            <x14:dataBar minLength="0" maxLength="100" gradient="0">
              <x14:cfvo type="autoMin"/>
              <x14:cfvo type="autoMax"/>
              <x14:negativeFillColor rgb="FFFF0000"/>
              <x14:axisColor rgb="FF000000"/>
            </x14:dataBar>
          </x14:cfRule>
          <x14:cfRule type="dataBar" id="{16E2B2E2-491A-4DB1-8721-6F18D40C6884}">
            <x14:dataBar minLength="0" maxLength="100" gradient="0">
              <x14:cfvo type="autoMin"/>
              <x14:cfvo type="autoMax"/>
              <x14:negativeFillColor rgb="FFFF0000"/>
              <x14:axisColor rgb="FF000000"/>
            </x14:dataBar>
          </x14:cfRule>
          <x14:cfRule type="dataBar" id="{571791C1-5C04-4496-8EAB-063D63153EBF}">
            <x14:dataBar minLength="0" maxLength="100" gradient="0">
              <x14:cfvo type="autoMin"/>
              <x14:cfvo type="autoMax"/>
              <x14:negativeFillColor rgb="FFFF0000"/>
              <x14:axisColor rgb="FF000000"/>
            </x14:dataBar>
          </x14:cfRule>
          <xm:sqref>H1435:H1463</xm:sqref>
        </x14:conditionalFormatting>
        <x14:conditionalFormatting xmlns:xm="http://schemas.microsoft.com/office/excel/2006/main">
          <x14:cfRule type="dataBar" id="{F118ECF0-61C5-4FB1-9686-863F78082247}">
            <x14:dataBar minLength="0" maxLength="100" gradient="0">
              <x14:cfvo type="autoMin"/>
              <x14:cfvo type="autoMax"/>
              <x14:negativeFillColor rgb="FFFF0000"/>
              <x14:axisColor rgb="FF000000"/>
            </x14:dataBar>
          </x14:cfRule>
          <x14:cfRule type="dataBar" id="{553B9DA6-C8E0-4BD2-8801-0BC888AE4141}">
            <x14:dataBar minLength="0" maxLength="100" gradient="0">
              <x14:cfvo type="autoMin"/>
              <x14:cfvo type="autoMax"/>
              <x14:negativeFillColor rgb="FFFF0000"/>
              <x14:axisColor rgb="FF000000"/>
            </x14:dataBar>
          </x14:cfRule>
          <x14:cfRule type="dataBar" id="{C42C7D07-14C6-4A65-AD5D-0C23C84218D9}">
            <x14:dataBar minLength="0" maxLength="100" gradient="0">
              <x14:cfvo type="autoMin"/>
              <x14:cfvo type="autoMax"/>
              <x14:negativeFillColor rgb="FFFF0000"/>
              <x14:axisColor rgb="FF000000"/>
            </x14:dataBar>
          </x14:cfRule>
          <x14:cfRule type="dataBar" id="{AAEEA9CE-F044-4E19-89F6-84B473EDD877}">
            <x14:dataBar minLength="0" maxLength="100" gradient="0">
              <x14:cfvo type="autoMin"/>
              <x14:cfvo type="autoMax"/>
              <x14:negativeFillColor rgb="FFFF0000"/>
              <x14:axisColor rgb="FF000000"/>
            </x14:dataBar>
          </x14:cfRule>
          <xm:sqref>H1465:H1689</xm:sqref>
        </x14:conditionalFormatting>
        <x14:conditionalFormatting xmlns:xm="http://schemas.microsoft.com/office/excel/2006/main">
          <x14:cfRule type="dataBar" id="{4799453E-48F1-434E-90AD-A1D7E276AAFC}">
            <x14:dataBar minLength="0" maxLength="100" gradient="0">
              <x14:cfvo type="autoMin"/>
              <x14:cfvo type="autoMax"/>
              <x14:negativeFillColor rgb="FFFF0000"/>
              <x14:axisColor rgb="FF000000"/>
            </x14:dataBar>
          </x14:cfRule>
          <x14:cfRule type="dataBar" id="{E94E5E7B-5C08-4268-B84A-24C402A31720}">
            <x14:dataBar minLength="0" maxLength="100" gradient="0">
              <x14:cfvo type="autoMin"/>
              <x14:cfvo type="autoMax"/>
              <x14:negativeFillColor rgb="FFFF0000"/>
              <x14:axisColor rgb="FF000000"/>
            </x14:dataBar>
          </x14:cfRule>
          <x14:cfRule type="dataBar" id="{F3A018B0-3DCE-4682-A15B-C18A4012AA7B}">
            <x14:dataBar minLength="0" maxLength="100" gradient="0">
              <x14:cfvo type="autoMin"/>
              <x14:cfvo type="autoMax"/>
              <x14:negativeFillColor rgb="FFFF0000"/>
              <x14:axisColor rgb="FF000000"/>
            </x14:dataBar>
          </x14:cfRule>
          <x14:cfRule type="dataBar" id="{462B58EB-A626-4834-BFC4-C5665249F349}">
            <x14:dataBar minLength="0" maxLength="100" gradient="0">
              <x14:cfvo type="autoMin"/>
              <x14:cfvo type="autoMax"/>
              <x14:negativeFillColor rgb="FFFF0000"/>
              <x14:axisColor rgb="FF000000"/>
            </x14:dataBar>
          </x14:cfRule>
          <xm:sqref>H1691:H1703</xm:sqref>
        </x14:conditionalFormatting>
        <x14:conditionalFormatting xmlns:xm="http://schemas.microsoft.com/office/excel/2006/main">
          <x14:cfRule type="dataBar" id="{334B52F2-6421-49B2-8E49-8D38D54CD859}">
            <x14:dataBar minLength="0" maxLength="100" gradient="0">
              <x14:cfvo type="autoMin"/>
              <x14:cfvo type="autoMax"/>
              <x14:negativeFillColor rgb="FFFF0000"/>
              <x14:axisColor rgb="FF000000"/>
            </x14:dataBar>
          </x14:cfRule>
          <x14:cfRule type="dataBar" id="{643D2013-8130-45E7-9EC5-2E8AD8E532F4}">
            <x14:dataBar minLength="0" maxLength="100" gradient="0">
              <x14:cfvo type="autoMin"/>
              <x14:cfvo type="autoMax"/>
              <x14:negativeFillColor rgb="FFFF0000"/>
              <x14:axisColor rgb="FF000000"/>
            </x14:dataBar>
          </x14:cfRule>
          <x14:cfRule type="dataBar" id="{DCBB15EA-3C77-4069-862F-A65B576773D3}">
            <x14:dataBar minLength="0" maxLength="100" gradient="0">
              <x14:cfvo type="autoMin"/>
              <x14:cfvo type="autoMax"/>
              <x14:negativeFillColor rgb="FFFF0000"/>
              <x14:axisColor rgb="FF000000"/>
            </x14:dataBar>
          </x14:cfRule>
          <x14:cfRule type="dataBar" id="{69E01999-ED47-4CA8-AE2B-EE82FE070E42}">
            <x14:dataBar minLength="0" maxLength="100" gradient="0">
              <x14:cfvo type="autoMin"/>
              <x14:cfvo type="autoMax"/>
              <x14:negativeFillColor rgb="FFFF0000"/>
              <x14:axisColor rgb="FF000000"/>
            </x14:dataBar>
          </x14:cfRule>
          <xm:sqref>H1705:H1735</xm:sqref>
        </x14:conditionalFormatting>
        <x14:conditionalFormatting xmlns:xm="http://schemas.microsoft.com/office/excel/2006/main">
          <x14:cfRule type="dataBar" id="{A9FA25FA-3D49-4789-9F1F-151780E3E490}">
            <x14:dataBar minLength="0" maxLength="100" gradient="0">
              <x14:cfvo type="autoMin"/>
              <x14:cfvo type="autoMax"/>
              <x14:negativeFillColor rgb="FFFF0000"/>
              <x14:axisColor rgb="FF000000"/>
            </x14:dataBar>
          </x14:cfRule>
          <x14:cfRule type="dataBar" id="{541272B3-37B5-49DF-A6BC-45D63B2C675E}">
            <x14:dataBar minLength="0" maxLength="100" gradient="0">
              <x14:cfvo type="autoMin"/>
              <x14:cfvo type="autoMax"/>
              <x14:negativeFillColor rgb="FFFF0000"/>
              <x14:axisColor rgb="FF000000"/>
            </x14:dataBar>
          </x14:cfRule>
          <x14:cfRule type="dataBar" id="{75045B5C-28C1-4BC6-86A8-B5C7B5088A12}">
            <x14:dataBar minLength="0" maxLength="100" gradient="0">
              <x14:cfvo type="autoMin"/>
              <x14:cfvo type="autoMax"/>
              <x14:negativeFillColor rgb="FFFF0000"/>
              <x14:axisColor rgb="FF000000"/>
            </x14:dataBar>
          </x14:cfRule>
          <x14:cfRule type="dataBar" id="{1659F18B-97C7-4AAB-B5CC-A150E1C56260}">
            <x14:dataBar minLength="0" maxLength="100" gradient="0">
              <x14:cfvo type="autoMin"/>
              <x14:cfvo type="autoMax"/>
              <x14:negativeFillColor rgb="FFFF0000"/>
              <x14:axisColor rgb="FF000000"/>
            </x14:dataBar>
          </x14:cfRule>
          <xm:sqref>H1737:H1771</xm:sqref>
        </x14:conditionalFormatting>
        <x14:conditionalFormatting xmlns:xm="http://schemas.microsoft.com/office/excel/2006/main">
          <x14:cfRule type="dataBar" id="{D2D4AE88-D29D-4139-83A7-E358702ADC6E}">
            <x14:dataBar minLength="0" maxLength="100" gradient="0">
              <x14:cfvo type="autoMin"/>
              <x14:cfvo type="autoMax"/>
              <x14:negativeFillColor rgb="FFFF0000"/>
              <x14:axisColor rgb="FF000000"/>
            </x14:dataBar>
          </x14:cfRule>
          <x14:cfRule type="dataBar" id="{471DBB49-FF19-456B-80E9-F0BE90F99557}">
            <x14:dataBar minLength="0" maxLength="100" gradient="0">
              <x14:cfvo type="autoMin"/>
              <x14:cfvo type="autoMax"/>
              <x14:negativeFillColor rgb="FFFF0000"/>
              <x14:axisColor rgb="FF000000"/>
            </x14:dataBar>
          </x14:cfRule>
          <x14:cfRule type="dataBar" id="{110F369C-4925-47EB-AE0E-EB7AD513E6AE}">
            <x14:dataBar minLength="0" maxLength="100" gradient="0">
              <x14:cfvo type="autoMin"/>
              <x14:cfvo type="autoMax"/>
              <x14:negativeFillColor rgb="FFFF0000"/>
              <x14:axisColor rgb="FF000000"/>
            </x14:dataBar>
          </x14:cfRule>
          <x14:cfRule type="dataBar" id="{71A1AFAF-FDD3-4C3F-A422-4B085645F780}">
            <x14:dataBar minLength="0" maxLength="100" gradient="0">
              <x14:cfvo type="autoMin"/>
              <x14:cfvo type="autoMax"/>
              <x14:negativeFillColor rgb="FFFF0000"/>
              <x14:axisColor rgb="FF000000"/>
            </x14:dataBar>
          </x14:cfRule>
          <xm:sqref>H1773:H1823</xm:sqref>
        </x14:conditionalFormatting>
        <x14:conditionalFormatting xmlns:xm="http://schemas.microsoft.com/office/excel/2006/main">
          <x14:cfRule type="dataBar" id="{FA4326B7-81F4-4D6A-BFCB-E31B934E922E}">
            <x14:dataBar minLength="0" maxLength="100" gradient="0">
              <x14:cfvo type="autoMin"/>
              <x14:cfvo type="autoMax"/>
              <x14:negativeFillColor rgb="FFFF0000"/>
              <x14:axisColor rgb="FF000000"/>
            </x14:dataBar>
          </x14:cfRule>
          <x14:cfRule type="dataBar" id="{194EC719-C01C-4816-B603-FA88BB830343}">
            <x14:dataBar minLength="0" maxLength="100" gradient="0">
              <x14:cfvo type="autoMin"/>
              <x14:cfvo type="autoMax"/>
              <x14:negativeFillColor rgb="FFFF0000"/>
              <x14:axisColor rgb="FF000000"/>
            </x14:dataBar>
          </x14:cfRule>
          <x14:cfRule type="dataBar" id="{F2DCD5DD-EC68-4107-AEE5-AC91E76F142B}">
            <x14:dataBar minLength="0" maxLength="100" gradient="0">
              <x14:cfvo type="autoMin"/>
              <x14:cfvo type="autoMax"/>
              <x14:negativeFillColor rgb="FFFF0000"/>
              <x14:axisColor rgb="FF000000"/>
            </x14:dataBar>
          </x14:cfRule>
          <x14:cfRule type="dataBar" id="{459A0CC7-076B-4637-B53D-894F06F210C4}">
            <x14:dataBar minLength="0" maxLength="100" gradient="0">
              <x14:cfvo type="autoMin"/>
              <x14:cfvo type="autoMax"/>
              <x14:negativeFillColor rgb="FFFF0000"/>
              <x14:axisColor rgb="FF000000"/>
            </x14:dataBar>
          </x14:cfRule>
          <xm:sqref>H1825:H1831</xm:sqref>
        </x14:conditionalFormatting>
        <x14:conditionalFormatting xmlns:xm="http://schemas.microsoft.com/office/excel/2006/main">
          <x14:cfRule type="dataBar" id="{B18D712F-7375-4387-9B5B-D39EE6EAC365}">
            <x14:dataBar minLength="0" maxLength="100" gradient="0">
              <x14:cfvo type="autoMin"/>
              <x14:cfvo type="autoMax"/>
              <x14:negativeFillColor rgb="FFFF0000"/>
              <x14:axisColor rgb="FF000000"/>
            </x14:dataBar>
          </x14:cfRule>
          <x14:cfRule type="dataBar" id="{916D058B-50E8-43DC-83AD-073849659CF7}">
            <x14:dataBar minLength="0" maxLength="100" gradient="0">
              <x14:cfvo type="autoMin"/>
              <x14:cfvo type="autoMax"/>
              <x14:negativeFillColor rgb="FFFF0000"/>
              <x14:axisColor rgb="FF000000"/>
            </x14:dataBar>
          </x14:cfRule>
          <x14:cfRule type="dataBar" id="{44B7C3EE-17F6-45B2-A09C-1FEB19786D18}">
            <x14:dataBar minLength="0" maxLength="100" gradient="0">
              <x14:cfvo type="autoMin"/>
              <x14:cfvo type="autoMax"/>
              <x14:negativeFillColor rgb="FFFF0000"/>
              <x14:axisColor rgb="FF000000"/>
            </x14:dataBar>
          </x14:cfRule>
          <x14:cfRule type="dataBar" id="{560C7393-2FAC-4C3E-8391-74BFF6941088}">
            <x14:dataBar minLength="0" maxLength="100" gradient="0">
              <x14:cfvo type="autoMin"/>
              <x14:cfvo type="autoMax"/>
              <x14:negativeFillColor rgb="FFFF0000"/>
              <x14:axisColor rgb="FF000000"/>
            </x14:dataBar>
          </x14:cfRule>
          <xm:sqref>H1833:H1870</xm:sqref>
        </x14:conditionalFormatting>
        <x14:conditionalFormatting xmlns:xm="http://schemas.microsoft.com/office/excel/2006/main">
          <x14:cfRule type="dataBar" id="{479F58CE-A864-4E51-BD15-FEBE174CE6E9}">
            <x14:dataBar minLength="0" maxLength="100" gradient="0">
              <x14:cfvo type="autoMin"/>
              <x14:cfvo type="autoMax"/>
              <x14:negativeFillColor rgb="FFFF0000"/>
              <x14:axisColor rgb="FF000000"/>
            </x14:dataBar>
          </x14:cfRule>
          <x14:cfRule type="dataBar" id="{57E7888E-523D-4483-8D9F-E730B58AB82E}">
            <x14:dataBar minLength="0" maxLength="100" gradient="0">
              <x14:cfvo type="autoMin"/>
              <x14:cfvo type="autoMax"/>
              <x14:negativeFillColor rgb="FFFF0000"/>
              <x14:axisColor rgb="FF000000"/>
            </x14:dataBar>
          </x14:cfRule>
          <x14:cfRule type="dataBar" id="{1A3D8FF6-C987-415F-B916-C7CB70295DFE}">
            <x14:dataBar minLength="0" maxLength="100" gradient="0">
              <x14:cfvo type="autoMin"/>
              <x14:cfvo type="autoMax"/>
              <x14:negativeFillColor rgb="FFFF0000"/>
              <x14:axisColor rgb="FF000000"/>
            </x14:dataBar>
          </x14:cfRule>
          <x14:cfRule type="dataBar" id="{8DF416A1-4609-4EF6-9AC9-49D6570BDA96}">
            <x14:dataBar minLength="0" maxLength="100" gradient="0">
              <x14:cfvo type="autoMin"/>
              <x14:cfvo type="autoMax"/>
              <x14:negativeFillColor rgb="FFFF0000"/>
              <x14:axisColor rgb="FF000000"/>
            </x14:dataBar>
          </x14:cfRule>
          <xm:sqref>H1873:H1878</xm:sqref>
        </x14:conditionalFormatting>
        <x14:conditionalFormatting xmlns:xm="http://schemas.microsoft.com/office/excel/2006/main">
          <x14:cfRule type="dataBar" id="{40CF3E66-FE51-46AC-9E25-0E27B1F00563}">
            <x14:dataBar minLength="0" maxLength="100" gradient="0">
              <x14:cfvo type="autoMin"/>
              <x14:cfvo type="autoMax"/>
              <x14:negativeFillColor rgb="FFFF0000"/>
              <x14:axisColor rgb="FF000000"/>
            </x14:dataBar>
          </x14:cfRule>
          <x14:cfRule type="dataBar" id="{04F13AAB-CF46-4F84-9A8B-45ABCF758CEF}">
            <x14:dataBar minLength="0" maxLength="100" gradient="0">
              <x14:cfvo type="autoMin"/>
              <x14:cfvo type="autoMax"/>
              <x14:negativeFillColor rgb="FFFF0000"/>
              <x14:axisColor rgb="FF000000"/>
            </x14:dataBar>
          </x14:cfRule>
          <x14:cfRule type="dataBar" id="{851DE5A1-F398-4D7F-AEB7-1E4B4D99A4A4}">
            <x14:dataBar minLength="0" maxLength="100" gradient="0">
              <x14:cfvo type="autoMin"/>
              <x14:cfvo type="autoMax"/>
              <x14:negativeFillColor rgb="FFFF0000"/>
              <x14:axisColor rgb="FF000000"/>
            </x14:dataBar>
          </x14:cfRule>
          <x14:cfRule type="dataBar" id="{BD299415-A97F-49D8-B0A3-B67395860111}">
            <x14:dataBar minLength="0" maxLength="100" gradient="0">
              <x14:cfvo type="autoMin"/>
              <x14:cfvo type="autoMax"/>
              <x14:negativeFillColor rgb="FFFF0000"/>
              <x14:axisColor rgb="FF000000"/>
            </x14:dataBar>
          </x14:cfRule>
          <xm:sqref>H1880:H1881</xm:sqref>
        </x14:conditionalFormatting>
        <x14:conditionalFormatting xmlns:xm="http://schemas.microsoft.com/office/excel/2006/main">
          <x14:cfRule type="dataBar" id="{F1315576-AF84-43BF-BA80-4E66EABCC66C}">
            <x14:dataBar minLength="0" maxLength="100" gradient="0">
              <x14:cfvo type="autoMin"/>
              <x14:cfvo type="autoMax"/>
              <x14:negativeFillColor rgb="FFFF0000"/>
              <x14:axisColor rgb="FF000000"/>
            </x14:dataBar>
          </x14:cfRule>
          <x14:cfRule type="dataBar" id="{3251737B-85BE-429C-9529-07C9792DEB51}">
            <x14:dataBar minLength="0" maxLength="100" gradient="0">
              <x14:cfvo type="autoMin"/>
              <x14:cfvo type="autoMax"/>
              <x14:negativeFillColor rgb="FFFF0000"/>
              <x14:axisColor rgb="FF000000"/>
            </x14:dataBar>
          </x14:cfRule>
          <x14:cfRule type="dataBar" id="{E1F9FBB7-75CA-4CFE-9BF8-727CB13D8A42}">
            <x14:dataBar minLength="0" maxLength="100" gradient="0">
              <x14:cfvo type="autoMin"/>
              <x14:cfvo type="autoMax"/>
              <x14:negativeFillColor rgb="FFFF0000"/>
              <x14:axisColor rgb="FF000000"/>
            </x14:dataBar>
          </x14:cfRule>
          <x14:cfRule type="dataBar" id="{82560FAF-77F7-4679-B8B8-2C6C7EE020F2}">
            <x14:dataBar minLength="0" maxLength="100" gradient="0">
              <x14:cfvo type="autoMin"/>
              <x14:cfvo type="autoMax"/>
              <x14:negativeFillColor rgb="FFFF0000"/>
              <x14:axisColor rgb="FF000000"/>
            </x14:dataBar>
          </x14:cfRule>
          <xm:sqref>H1883:H1885</xm:sqref>
        </x14:conditionalFormatting>
        <x14:conditionalFormatting xmlns:xm="http://schemas.microsoft.com/office/excel/2006/main">
          <x14:cfRule type="dataBar" id="{76109565-1911-4C82-A902-A3FE50CCD1A8}">
            <x14:dataBar minLength="0" maxLength="100" gradient="0">
              <x14:cfvo type="autoMin"/>
              <x14:cfvo type="autoMax"/>
              <x14:negativeFillColor rgb="FFFF0000"/>
              <x14:axisColor rgb="FF000000"/>
            </x14:dataBar>
          </x14:cfRule>
          <x14:cfRule type="dataBar" id="{F5CB06FC-39BF-4660-8530-9AEE31EB71FC}">
            <x14:dataBar minLength="0" maxLength="100" gradient="0">
              <x14:cfvo type="autoMin"/>
              <x14:cfvo type="autoMax"/>
              <x14:negativeFillColor rgb="FFFF0000"/>
              <x14:axisColor rgb="FF000000"/>
            </x14:dataBar>
          </x14:cfRule>
          <x14:cfRule type="dataBar" id="{DB549EF9-35F6-45F9-9D8A-2A1C6CF3268F}">
            <x14:dataBar minLength="0" maxLength="100" gradient="0">
              <x14:cfvo type="autoMin"/>
              <x14:cfvo type="autoMax"/>
              <x14:negativeFillColor rgb="FFFF0000"/>
              <x14:axisColor rgb="FF000000"/>
            </x14:dataBar>
          </x14:cfRule>
          <x14:cfRule type="dataBar" id="{1E811188-5139-4562-982C-A75C4C8A8ABD}">
            <x14:dataBar minLength="0" maxLength="100" gradient="0">
              <x14:cfvo type="autoMin"/>
              <x14:cfvo type="autoMax"/>
              <x14:negativeFillColor rgb="FFFF0000"/>
              <x14:axisColor rgb="FF000000"/>
            </x14:dataBar>
          </x14:cfRule>
          <xm:sqref>H1887:H1892</xm:sqref>
        </x14:conditionalFormatting>
        <x14:conditionalFormatting xmlns:xm="http://schemas.microsoft.com/office/excel/2006/main">
          <x14:cfRule type="dataBar" id="{79A322C5-8A29-4021-BCD4-14FEF3F76D67}">
            <x14:dataBar minLength="0" maxLength="100" gradient="0">
              <x14:cfvo type="autoMin"/>
              <x14:cfvo type="autoMax"/>
              <x14:negativeFillColor rgb="FFFF0000"/>
              <x14:axisColor rgb="FF000000"/>
            </x14:dataBar>
          </x14:cfRule>
          <x14:cfRule type="dataBar" id="{94AD7304-0B52-484F-AC67-073AC33A2088}">
            <x14:dataBar minLength="0" maxLength="100" gradient="0">
              <x14:cfvo type="autoMin"/>
              <x14:cfvo type="autoMax"/>
              <x14:negativeFillColor rgb="FFFF0000"/>
              <x14:axisColor rgb="FF000000"/>
            </x14:dataBar>
          </x14:cfRule>
          <x14:cfRule type="dataBar" id="{DF45506F-B6DD-47CA-AD1F-87D4D2727784}">
            <x14:dataBar minLength="0" maxLength="100" gradient="0">
              <x14:cfvo type="autoMin"/>
              <x14:cfvo type="autoMax"/>
              <x14:negativeFillColor rgb="FFFF0000"/>
              <x14:axisColor rgb="FF000000"/>
            </x14:dataBar>
          </x14:cfRule>
          <x14:cfRule type="dataBar" id="{386AB2C6-7859-4E63-97C6-CF54A1C94A4E}">
            <x14:dataBar minLength="0" maxLength="100" gradient="0">
              <x14:cfvo type="autoMin"/>
              <x14:cfvo type="autoMax"/>
              <x14:negativeFillColor rgb="FFFF0000"/>
              <x14:axisColor rgb="FF000000"/>
            </x14:dataBar>
          </x14:cfRule>
          <xm:sqref>H1894:H1898</xm:sqref>
        </x14:conditionalFormatting>
        <x14:conditionalFormatting xmlns:xm="http://schemas.microsoft.com/office/excel/2006/main">
          <x14:cfRule type="dataBar" id="{2DC364FF-2F7C-4F44-8E49-44D0BBF9EFD8}">
            <x14:dataBar minLength="0" maxLength="100" gradient="0">
              <x14:cfvo type="autoMin"/>
              <x14:cfvo type="autoMax"/>
              <x14:negativeFillColor rgb="FFFF0000"/>
              <x14:axisColor rgb="FF000000"/>
            </x14:dataBar>
          </x14:cfRule>
          <x14:cfRule type="dataBar" id="{FF4AA021-B35A-42F6-B9E5-F1CF9DBFE6DC}">
            <x14:dataBar minLength="0" maxLength="100" gradient="0">
              <x14:cfvo type="autoMin"/>
              <x14:cfvo type="autoMax"/>
              <x14:negativeFillColor rgb="FFFF0000"/>
              <x14:axisColor rgb="FF000000"/>
            </x14:dataBar>
          </x14:cfRule>
          <x14:cfRule type="dataBar" id="{F4C8FDA0-6250-4209-9D61-D257B96D645A}">
            <x14:dataBar minLength="0" maxLength="100" gradient="0">
              <x14:cfvo type="autoMin"/>
              <x14:cfvo type="autoMax"/>
              <x14:negativeFillColor rgb="FFFF0000"/>
              <x14:axisColor rgb="FF000000"/>
            </x14:dataBar>
          </x14:cfRule>
          <x14:cfRule type="dataBar" id="{B07B8281-02DA-43F1-8D03-2A21EC5D01D6}">
            <x14:dataBar minLength="0" maxLength="100" gradient="0">
              <x14:cfvo type="autoMin"/>
              <x14:cfvo type="autoMax"/>
              <x14:negativeFillColor rgb="FFFF0000"/>
              <x14:axisColor rgb="FF000000"/>
            </x14:dataBar>
          </x14:cfRule>
          <xm:sqref>H1900:H1904</xm:sqref>
        </x14:conditionalFormatting>
        <x14:conditionalFormatting xmlns:xm="http://schemas.microsoft.com/office/excel/2006/main">
          <x14:cfRule type="dataBar" id="{FF02F40E-993E-455F-BF07-47916745A927}">
            <x14:dataBar minLength="0" maxLength="100" gradient="0">
              <x14:cfvo type="autoMin"/>
              <x14:cfvo type="autoMax"/>
              <x14:negativeFillColor rgb="FFFF0000"/>
              <x14:axisColor rgb="FF000000"/>
            </x14:dataBar>
          </x14:cfRule>
          <x14:cfRule type="dataBar" id="{C0ECAAE4-1E92-41BA-B140-6157F6891381}">
            <x14:dataBar minLength="0" maxLength="100" gradient="0">
              <x14:cfvo type="autoMin"/>
              <x14:cfvo type="autoMax"/>
              <x14:negativeFillColor rgb="FFFF0000"/>
              <x14:axisColor rgb="FF000000"/>
            </x14:dataBar>
          </x14:cfRule>
          <x14:cfRule type="dataBar" id="{C8144923-AC39-47BA-B971-AAFC9AB7419E}">
            <x14:dataBar minLength="0" maxLength="100" gradient="0">
              <x14:cfvo type="autoMin"/>
              <x14:cfvo type="autoMax"/>
              <x14:negativeFillColor rgb="FFFF0000"/>
              <x14:axisColor rgb="FF000000"/>
            </x14:dataBar>
          </x14:cfRule>
          <x14:cfRule type="dataBar" id="{0D6B4D6C-355A-4E63-9E34-34E849101C91}">
            <x14:dataBar minLength="0" maxLength="100" gradient="0">
              <x14:cfvo type="autoMin"/>
              <x14:cfvo type="autoMax"/>
              <x14:negativeFillColor rgb="FFFF0000"/>
              <x14:axisColor rgb="FF000000"/>
            </x14:dataBar>
          </x14:cfRule>
          <xm:sqref>H1906:H1910</xm:sqref>
        </x14:conditionalFormatting>
        <x14:conditionalFormatting xmlns:xm="http://schemas.microsoft.com/office/excel/2006/main">
          <x14:cfRule type="dataBar" id="{A2A93CB0-8A70-492F-B031-E1FFB1631EDC}">
            <x14:dataBar minLength="0" maxLength="100" gradient="0">
              <x14:cfvo type="autoMin"/>
              <x14:cfvo type="autoMax"/>
              <x14:negativeFillColor rgb="FFFF0000"/>
              <x14:axisColor rgb="FF000000"/>
            </x14:dataBar>
          </x14:cfRule>
          <x14:cfRule type="dataBar" id="{A81C5DCB-3F65-4A8F-88FF-C0F619CD8BF8}">
            <x14:dataBar minLength="0" maxLength="100" gradient="0">
              <x14:cfvo type="autoMin"/>
              <x14:cfvo type="autoMax"/>
              <x14:negativeFillColor rgb="FFFF0000"/>
              <x14:axisColor rgb="FF000000"/>
            </x14:dataBar>
          </x14:cfRule>
          <x14:cfRule type="dataBar" id="{BCE16045-A9FE-463D-9AD8-D830CBA0A718}">
            <x14:dataBar minLength="0" maxLength="100" gradient="0">
              <x14:cfvo type="autoMin"/>
              <x14:cfvo type="autoMax"/>
              <x14:negativeFillColor rgb="FFFF0000"/>
              <x14:axisColor rgb="FF000000"/>
            </x14:dataBar>
          </x14:cfRule>
          <x14:cfRule type="dataBar" id="{34AF095B-F8F2-4B93-9284-35C56EE76D34}">
            <x14:dataBar minLength="0" maxLength="100" gradient="0">
              <x14:cfvo type="autoMin"/>
              <x14:cfvo type="autoMax"/>
              <x14:negativeFillColor rgb="FFFF0000"/>
              <x14:axisColor rgb="FF000000"/>
            </x14:dataBar>
          </x14:cfRule>
          <xm:sqref>H1912:H1923</xm:sqref>
        </x14:conditionalFormatting>
        <x14:conditionalFormatting xmlns:xm="http://schemas.microsoft.com/office/excel/2006/main">
          <x14:cfRule type="dataBar" id="{7FBDA93B-4AD8-485B-B2D4-6B5AD2AD572B}">
            <x14:dataBar minLength="0" maxLength="100" gradient="0">
              <x14:cfvo type="autoMin"/>
              <x14:cfvo type="autoMax"/>
              <x14:negativeFillColor rgb="FFFF0000"/>
              <x14:axisColor rgb="FF000000"/>
            </x14:dataBar>
          </x14:cfRule>
          <x14:cfRule type="dataBar" id="{4EC799CC-EE50-499B-989C-5D53ABE03053}">
            <x14:dataBar minLength="0" maxLength="100" gradient="0">
              <x14:cfvo type="autoMin"/>
              <x14:cfvo type="autoMax"/>
              <x14:negativeFillColor rgb="FFFF0000"/>
              <x14:axisColor rgb="FF000000"/>
            </x14:dataBar>
          </x14:cfRule>
          <x14:cfRule type="dataBar" id="{61ED3084-770D-403D-BC74-1126DF3CB1A5}">
            <x14:dataBar minLength="0" maxLength="100" gradient="0">
              <x14:cfvo type="autoMin"/>
              <x14:cfvo type="autoMax"/>
              <x14:negativeFillColor rgb="FFFF0000"/>
              <x14:axisColor rgb="FF000000"/>
            </x14:dataBar>
          </x14:cfRule>
          <x14:cfRule type="dataBar" id="{2E74DF9A-CAD7-47E7-825E-E4CED01DC1F7}">
            <x14:dataBar minLength="0" maxLength="100" gradient="0">
              <x14:cfvo type="autoMin"/>
              <x14:cfvo type="autoMax"/>
              <x14:negativeFillColor rgb="FFFF0000"/>
              <x14:axisColor rgb="FF000000"/>
            </x14:dataBar>
          </x14:cfRule>
          <xm:sqref>H1925:H1930</xm:sqref>
        </x14:conditionalFormatting>
        <x14:conditionalFormatting xmlns:xm="http://schemas.microsoft.com/office/excel/2006/main">
          <x14:cfRule type="dataBar" id="{8D94946B-DAAA-4C0C-BD2F-8F66FD272607}">
            <x14:dataBar minLength="0" maxLength="100" gradient="0">
              <x14:cfvo type="autoMin"/>
              <x14:cfvo type="autoMax"/>
              <x14:negativeFillColor rgb="FFFF0000"/>
              <x14:axisColor rgb="FF000000"/>
            </x14:dataBar>
          </x14:cfRule>
          <x14:cfRule type="dataBar" id="{1B68ACCA-FED1-49F2-8171-EFABB886864E}">
            <x14:dataBar minLength="0" maxLength="100" gradient="0">
              <x14:cfvo type="autoMin"/>
              <x14:cfvo type="autoMax"/>
              <x14:negativeFillColor rgb="FFFF0000"/>
              <x14:axisColor rgb="FF000000"/>
            </x14:dataBar>
          </x14:cfRule>
          <x14:cfRule type="dataBar" id="{EDD066F9-E06D-4202-A45D-0D34D54C74B3}">
            <x14:dataBar minLength="0" maxLength="100" gradient="0">
              <x14:cfvo type="autoMin"/>
              <x14:cfvo type="autoMax"/>
              <x14:negativeFillColor rgb="FFFF0000"/>
              <x14:axisColor rgb="FF000000"/>
            </x14:dataBar>
          </x14:cfRule>
          <x14:cfRule type="dataBar" id="{FCDCE1A3-E5A0-40F9-9CA8-9295DEA930D1}">
            <x14:dataBar minLength="0" maxLength="100" gradient="0">
              <x14:cfvo type="autoMin"/>
              <x14:cfvo type="autoMax"/>
              <x14:negativeFillColor rgb="FFFF0000"/>
              <x14:axisColor rgb="FF000000"/>
            </x14:dataBar>
          </x14:cfRule>
          <xm:sqref>H1932:H1943</xm:sqref>
        </x14:conditionalFormatting>
        <x14:conditionalFormatting xmlns:xm="http://schemas.microsoft.com/office/excel/2006/main">
          <x14:cfRule type="dataBar" id="{1BA699E5-9E5D-492A-97E4-3A0DABF46471}">
            <x14:dataBar minLength="0" maxLength="100" gradient="0">
              <x14:cfvo type="autoMin"/>
              <x14:cfvo type="autoMax"/>
              <x14:negativeFillColor rgb="FFFF0000"/>
              <x14:axisColor rgb="FF000000"/>
            </x14:dataBar>
          </x14:cfRule>
          <x14:cfRule type="dataBar" id="{94919D8C-836F-4790-ABC7-6496FD8E7E4B}">
            <x14:dataBar minLength="0" maxLength="100" gradient="0">
              <x14:cfvo type="autoMin"/>
              <x14:cfvo type="autoMax"/>
              <x14:negativeFillColor rgb="FFFF0000"/>
              <x14:axisColor rgb="FF000000"/>
            </x14:dataBar>
          </x14:cfRule>
          <x14:cfRule type="dataBar" id="{79C8D6E9-A5D5-4707-8AC0-1E3171A1F986}">
            <x14:dataBar minLength="0" maxLength="100" gradient="0">
              <x14:cfvo type="autoMin"/>
              <x14:cfvo type="autoMax"/>
              <x14:negativeFillColor rgb="FFFF0000"/>
              <x14:axisColor rgb="FF000000"/>
            </x14:dataBar>
          </x14:cfRule>
          <x14:cfRule type="dataBar" id="{EC74255D-5A28-4D8D-9E98-53FF14EA7FFA}">
            <x14:dataBar minLength="0" maxLength="100" gradient="0">
              <x14:cfvo type="autoMin"/>
              <x14:cfvo type="autoMax"/>
              <x14:negativeFillColor rgb="FFFF0000"/>
              <x14:axisColor rgb="FF000000"/>
            </x14:dataBar>
          </x14:cfRule>
          <xm:sqref>H1946:H1957</xm:sqref>
        </x14:conditionalFormatting>
        <x14:conditionalFormatting xmlns:xm="http://schemas.microsoft.com/office/excel/2006/main">
          <x14:cfRule type="dataBar" id="{2B97C12F-80E9-4A89-8AF6-3940B967B448}">
            <x14:dataBar minLength="0" maxLength="100" gradient="0">
              <x14:cfvo type="autoMin"/>
              <x14:cfvo type="autoMax"/>
              <x14:negativeFillColor rgb="FFFF0000"/>
              <x14:axisColor rgb="FF000000"/>
            </x14:dataBar>
          </x14:cfRule>
          <x14:cfRule type="dataBar" id="{B32E8759-1EE2-406A-B493-31DCFEAA9FC5}">
            <x14:dataBar minLength="0" maxLength="100" gradient="0">
              <x14:cfvo type="autoMin"/>
              <x14:cfvo type="autoMax"/>
              <x14:negativeFillColor rgb="FFFF0000"/>
              <x14:axisColor rgb="FF000000"/>
            </x14:dataBar>
          </x14:cfRule>
          <x14:cfRule type="dataBar" id="{D8408AF0-D8B2-42C9-8F9C-65C201DB5CBC}">
            <x14:dataBar minLength="0" maxLength="100" gradient="0">
              <x14:cfvo type="autoMin"/>
              <x14:cfvo type="autoMax"/>
              <x14:negativeFillColor rgb="FFFF0000"/>
              <x14:axisColor rgb="FF000000"/>
            </x14:dataBar>
          </x14:cfRule>
          <x14:cfRule type="dataBar" id="{5151A457-A963-4D20-B904-302E9752E91F}">
            <x14:dataBar minLength="0" maxLength="100" gradient="0">
              <x14:cfvo type="autoMin"/>
              <x14:cfvo type="autoMax"/>
              <x14:negativeFillColor rgb="FFFF0000"/>
              <x14:axisColor rgb="FF000000"/>
            </x14:dataBar>
          </x14:cfRule>
          <xm:sqref>H1959:H1966</xm:sqref>
        </x14:conditionalFormatting>
        <x14:conditionalFormatting xmlns:xm="http://schemas.microsoft.com/office/excel/2006/main">
          <x14:cfRule type="dataBar" id="{F3279973-6350-4497-8EA9-0F09F8E499B1}">
            <x14:dataBar minLength="0" maxLength="100" gradient="0">
              <x14:cfvo type="autoMin"/>
              <x14:cfvo type="autoMax"/>
              <x14:negativeFillColor rgb="FFFF0000"/>
              <x14:axisColor rgb="FF000000"/>
            </x14:dataBar>
          </x14:cfRule>
          <x14:cfRule type="dataBar" id="{648DE558-3F43-44B3-855C-6FD6BAC7F5BD}">
            <x14:dataBar minLength="0" maxLength="100" gradient="0">
              <x14:cfvo type="autoMin"/>
              <x14:cfvo type="autoMax"/>
              <x14:negativeFillColor rgb="FFFF0000"/>
              <x14:axisColor rgb="FF000000"/>
            </x14:dataBar>
          </x14:cfRule>
          <x14:cfRule type="dataBar" id="{4CE2C417-91D6-44FB-921B-76116394B52B}">
            <x14:dataBar minLength="0" maxLength="100" gradient="0">
              <x14:cfvo type="autoMin"/>
              <x14:cfvo type="autoMax"/>
              <x14:negativeFillColor rgb="FFFF0000"/>
              <x14:axisColor rgb="FF000000"/>
            </x14:dataBar>
          </x14:cfRule>
          <x14:cfRule type="dataBar" id="{CAD1C6E2-22A5-4725-8702-AB30B63033EC}">
            <x14:dataBar minLength="0" maxLength="100" gradient="0">
              <x14:cfvo type="autoMin"/>
              <x14:cfvo type="autoMax"/>
              <x14:negativeFillColor rgb="FFFF0000"/>
              <x14:axisColor rgb="FF000000"/>
            </x14:dataBar>
          </x14:cfRule>
          <xm:sqref>H1968:H1974</xm:sqref>
        </x14:conditionalFormatting>
        <x14:conditionalFormatting xmlns:xm="http://schemas.microsoft.com/office/excel/2006/main">
          <x14:cfRule type="dataBar" id="{61A9B755-86F8-42C1-A578-7F7ED1FB6218}">
            <x14:dataBar minLength="0" maxLength="100" gradient="0">
              <x14:cfvo type="autoMin"/>
              <x14:cfvo type="autoMax"/>
              <x14:negativeFillColor rgb="FFFF0000"/>
              <x14:axisColor rgb="FF000000"/>
            </x14:dataBar>
          </x14:cfRule>
          <x14:cfRule type="dataBar" id="{EC37AAE2-C1CD-44AF-871B-61F1E61049F3}">
            <x14:dataBar minLength="0" maxLength="100" gradient="0">
              <x14:cfvo type="autoMin"/>
              <x14:cfvo type="autoMax"/>
              <x14:negativeFillColor rgb="FFFF0000"/>
              <x14:axisColor rgb="FF000000"/>
            </x14:dataBar>
          </x14:cfRule>
          <x14:cfRule type="dataBar" id="{5CA99EDE-A254-4D5F-9BD1-79005ECA5631}">
            <x14:dataBar minLength="0" maxLength="100" gradient="0">
              <x14:cfvo type="autoMin"/>
              <x14:cfvo type="autoMax"/>
              <x14:negativeFillColor rgb="FFFF0000"/>
              <x14:axisColor rgb="FF000000"/>
            </x14:dataBar>
          </x14:cfRule>
          <x14:cfRule type="dataBar" id="{E7AA4184-E053-498F-BFFF-C60550429658}">
            <x14:dataBar minLength="0" maxLength="100" gradient="0">
              <x14:cfvo type="autoMin"/>
              <x14:cfvo type="autoMax"/>
              <x14:negativeFillColor rgb="FFFF0000"/>
              <x14:axisColor rgb="FF000000"/>
            </x14:dataBar>
          </x14:cfRule>
          <xm:sqref>H1976:H1979</xm:sqref>
        </x14:conditionalFormatting>
        <x14:conditionalFormatting xmlns:xm="http://schemas.microsoft.com/office/excel/2006/main">
          <x14:cfRule type="dataBar" id="{6B0EE10C-BDA1-40A9-A9F7-16546183383F}">
            <x14:dataBar minLength="0" maxLength="100" gradient="0">
              <x14:cfvo type="autoMin"/>
              <x14:cfvo type="autoMax"/>
              <x14:negativeFillColor rgb="FFFF0000"/>
              <x14:axisColor rgb="FF000000"/>
            </x14:dataBar>
          </x14:cfRule>
          <x14:cfRule type="dataBar" id="{5A1E2C0A-AFFC-4ACF-8ADB-46727CB97112}">
            <x14:dataBar minLength="0" maxLength="100" gradient="0">
              <x14:cfvo type="autoMin"/>
              <x14:cfvo type="autoMax"/>
              <x14:negativeFillColor rgb="FFFF0000"/>
              <x14:axisColor rgb="FF000000"/>
            </x14:dataBar>
          </x14:cfRule>
          <x14:cfRule type="dataBar" id="{69D91734-311F-44A9-911A-2E588C57A88F}">
            <x14:dataBar minLength="0" maxLength="100" gradient="0">
              <x14:cfvo type="autoMin"/>
              <x14:cfvo type="autoMax"/>
              <x14:negativeFillColor rgb="FFFF0000"/>
              <x14:axisColor rgb="FF000000"/>
            </x14:dataBar>
          </x14:cfRule>
          <x14:cfRule type="dataBar" id="{CC75838F-7FE8-434C-8F8F-DC999E62760A}">
            <x14:dataBar minLength="0" maxLength="100" gradient="0">
              <x14:cfvo type="autoMin"/>
              <x14:cfvo type="autoMax"/>
              <x14:negativeFillColor rgb="FFFF0000"/>
              <x14:axisColor rgb="FF000000"/>
            </x14:dataBar>
          </x14:cfRule>
          <xm:sqref>H1981:H1983</xm:sqref>
        </x14:conditionalFormatting>
        <x14:conditionalFormatting xmlns:xm="http://schemas.microsoft.com/office/excel/2006/main">
          <x14:cfRule type="dataBar" id="{185F0379-4A2B-45F8-8865-1424AEEF1C0D}">
            <x14:dataBar minLength="0" maxLength="100" gradient="0">
              <x14:cfvo type="autoMin"/>
              <x14:cfvo type="autoMax"/>
              <x14:negativeFillColor rgb="FFFF0000"/>
              <x14:axisColor rgb="FF000000"/>
            </x14:dataBar>
          </x14:cfRule>
          <x14:cfRule type="dataBar" id="{0E4F1D24-7F31-4191-92EC-5A2C76FD85DC}">
            <x14:dataBar minLength="0" maxLength="100" gradient="0">
              <x14:cfvo type="autoMin"/>
              <x14:cfvo type="autoMax"/>
              <x14:negativeFillColor rgb="FFFF0000"/>
              <x14:axisColor rgb="FF000000"/>
            </x14:dataBar>
          </x14:cfRule>
          <x14:cfRule type="dataBar" id="{4306E9F6-0B12-4BC8-A31B-9F80597BACB6}">
            <x14:dataBar minLength="0" maxLength="100" gradient="0">
              <x14:cfvo type="autoMin"/>
              <x14:cfvo type="autoMax"/>
              <x14:negativeFillColor rgb="FFFF0000"/>
              <x14:axisColor rgb="FF000000"/>
            </x14:dataBar>
          </x14:cfRule>
          <x14:cfRule type="dataBar" id="{4C933111-0DD2-43A5-815C-2606E17A220F}">
            <x14:dataBar minLength="0" maxLength="100" gradient="0">
              <x14:cfvo type="autoMin"/>
              <x14:cfvo type="autoMax"/>
              <x14:negativeFillColor rgb="FFFF0000"/>
              <x14:axisColor rgb="FF000000"/>
            </x14:dataBar>
          </x14:cfRule>
          <xm:sqref>H1985:H1996</xm:sqref>
        </x14:conditionalFormatting>
        <x14:conditionalFormatting xmlns:xm="http://schemas.microsoft.com/office/excel/2006/main">
          <x14:cfRule type="dataBar" id="{0A10328B-BC3F-40BC-A091-CE0C0C357E29}">
            <x14:dataBar minLength="0" maxLength="100" gradient="0">
              <x14:cfvo type="autoMin"/>
              <x14:cfvo type="autoMax"/>
              <x14:negativeFillColor rgb="FFFF0000"/>
              <x14:axisColor rgb="FF000000"/>
            </x14:dataBar>
          </x14:cfRule>
          <x14:cfRule type="dataBar" id="{45C3C744-394B-41ED-9ABC-E2BA70175206}">
            <x14:dataBar minLength="0" maxLength="100" gradient="0">
              <x14:cfvo type="autoMin"/>
              <x14:cfvo type="autoMax"/>
              <x14:negativeFillColor rgb="FFFF0000"/>
              <x14:axisColor rgb="FF000000"/>
            </x14:dataBar>
          </x14:cfRule>
          <x14:cfRule type="dataBar" id="{7EC4EE7F-5E08-4ED9-ABB7-FBEB9D9523D5}">
            <x14:dataBar minLength="0" maxLength="100" gradient="0">
              <x14:cfvo type="autoMin"/>
              <x14:cfvo type="autoMax"/>
              <x14:negativeFillColor rgb="FFFF0000"/>
              <x14:axisColor rgb="FF000000"/>
            </x14:dataBar>
          </x14:cfRule>
          <x14:cfRule type="dataBar" id="{3AB3882C-4A89-4F00-83E7-C810A88BB8B8}">
            <x14:dataBar minLength="0" maxLength="100" gradient="0">
              <x14:cfvo type="autoMin"/>
              <x14:cfvo type="autoMax"/>
              <x14:negativeFillColor rgb="FFFF0000"/>
              <x14:axisColor rgb="FF000000"/>
            </x14:dataBar>
          </x14:cfRule>
          <xm:sqref>H1998:H2002</xm:sqref>
        </x14:conditionalFormatting>
        <x14:conditionalFormatting xmlns:xm="http://schemas.microsoft.com/office/excel/2006/main">
          <x14:cfRule type="dataBar" id="{81B84EBF-2490-4AC6-9E48-FF1E3F54CAAF}">
            <x14:dataBar minLength="0" maxLength="100" gradient="0">
              <x14:cfvo type="autoMin"/>
              <x14:cfvo type="autoMax"/>
              <x14:negativeFillColor rgb="FFFF0000"/>
              <x14:axisColor rgb="FF000000"/>
            </x14:dataBar>
          </x14:cfRule>
          <x14:cfRule type="dataBar" id="{6806FBF9-D07B-4CDA-A115-26097D367890}">
            <x14:dataBar minLength="0" maxLength="100" gradient="0">
              <x14:cfvo type="autoMin"/>
              <x14:cfvo type="autoMax"/>
              <x14:negativeFillColor rgb="FFFF0000"/>
              <x14:axisColor rgb="FF000000"/>
            </x14:dataBar>
          </x14:cfRule>
          <x14:cfRule type="dataBar" id="{9FC5262A-4E19-40E9-B341-5504F3109B47}">
            <x14:dataBar minLength="0" maxLength="100" gradient="0">
              <x14:cfvo type="autoMin"/>
              <x14:cfvo type="autoMax"/>
              <x14:negativeFillColor rgb="FFFF0000"/>
              <x14:axisColor rgb="FF000000"/>
            </x14:dataBar>
          </x14:cfRule>
          <x14:cfRule type="dataBar" id="{FF539369-7CEE-403D-B53D-B108169948F9}">
            <x14:dataBar minLength="0" maxLength="100" gradient="0">
              <x14:cfvo type="autoMin"/>
              <x14:cfvo type="autoMax"/>
              <x14:negativeFillColor rgb="FFFF0000"/>
              <x14:axisColor rgb="FF000000"/>
            </x14:dataBar>
          </x14:cfRule>
          <xm:sqref>H2004:H2037</xm:sqref>
        </x14:conditionalFormatting>
        <x14:conditionalFormatting xmlns:xm="http://schemas.microsoft.com/office/excel/2006/main">
          <x14:cfRule type="dataBar" id="{59D2EA6B-E2C0-4A68-89B4-55E387F669A8}">
            <x14:dataBar minLength="0" maxLength="100" gradient="0">
              <x14:cfvo type="autoMin"/>
              <x14:cfvo type="autoMax"/>
              <x14:negativeFillColor rgb="FFFF0000"/>
              <x14:axisColor rgb="FF000000"/>
            </x14:dataBar>
          </x14:cfRule>
          <x14:cfRule type="dataBar" id="{CC178FC6-5CB0-44C7-AF7C-E0F18E2CC56B}">
            <x14:dataBar minLength="0" maxLength="100" gradient="0">
              <x14:cfvo type="autoMin"/>
              <x14:cfvo type="autoMax"/>
              <x14:negativeFillColor rgb="FFFF0000"/>
              <x14:axisColor rgb="FF000000"/>
            </x14:dataBar>
          </x14:cfRule>
          <x14:cfRule type="dataBar" id="{DC620738-8608-4899-A968-BE1F0029AC7C}">
            <x14:dataBar minLength="0" maxLength="100" gradient="0">
              <x14:cfvo type="autoMin"/>
              <x14:cfvo type="autoMax"/>
              <x14:negativeFillColor rgb="FFFF0000"/>
              <x14:axisColor rgb="FF000000"/>
            </x14:dataBar>
          </x14:cfRule>
          <x14:cfRule type="dataBar" id="{A9A78F77-B89D-4079-81AB-6204996E6AFA}">
            <x14:dataBar minLength="0" maxLength="100" gradient="0">
              <x14:cfvo type="autoMin"/>
              <x14:cfvo type="autoMax"/>
              <x14:negativeFillColor rgb="FFFF0000"/>
              <x14:axisColor rgb="FF000000"/>
            </x14:dataBar>
          </x14:cfRule>
          <xm:sqref>H2039:H2052</xm:sqref>
        </x14:conditionalFormatting>
        <x14:conditionalFormatting xmlns:xm="http://schemas.microsoft.com/office/excel/2006/main">
          <x14:cfRule type="dataBar" id="{520344C0-7C88-4000-92C2-7E47CE9F2192}">
            <x14:dataBar minLength="0" maxLength="100" gradient="0">
              <x14:cfvo type="autoMin"/>
              <x14:cfvo type="autoMax"/>
              <x14:negativeFillColor rgb="FFFF0000"/>
              <x14:axisColor rgb="FF000000"/>
            </x14:dataBar>
          </x14:cfRule>
          <x14:cfRule type="dataBar" id="{554E75D9-250C-41A8-99E1-0A2D20327CD1}">
            <x14:dataBar minLength="0" maxLength="100" gradient="0">
              <x14:cfvo type="autoMin"/>
              <x14:cfvo type="autoMax"/>
              <x14:negativeFillColor rgb="FFFF0000"/>
              <x14:axisColor rgb="FF000000"/>
            </x14:dataBar>
          </x14:cfRule>
          <x14:cfRule type="dataBar" id="{0EFBEBF4-2F2B-4481-B71E-9428DEB6F74D}">
            <x14:dataBar minLength="0" maxLength="100" gradient="0">
              <x14:cfvo type="autoMin"/>
              <x14:cfvo type="autoMax"/>
              <x14:negativeFillColor rgb="FFFF0000"/>
              <x14:axisColor rgb="FF000000"/>
            </x14:dataBar>
          </x14:cfRule>
          <x14:cfRule type="dataBar" id="{603845C2-A7D5-4552-A444-ED4BDB8CD12C}">
            <x14:dataBar minLength="0" maxLength="100" gradient="0">
              <x14:cfvo type="autoMin"/>
              <x14:cfvo type="autoMax"/>
              <x14:negativeFillColor rgb="FFFF0000"/>
              <x14:axisColor rgb="FF000000"/>
            </x14:dataBar>
          </x14:cfRule>
          <xm:sqref>H2054:H2064</xm:sqref>
        </x14:conditionalFormatting>
        <x14:conditionalFormatting xmlns:xm="http://schemas.microsoft.com/office/excel/2006/main">
          <x14:cfRule type="dataBar" id="{32C4A1C3-AE47-4D67-AB42-710EC2182123}">
            <x14:dataBar minLength="0" maxLength="100" gradient="0">
              <x14:cfvo type="autoMin"/>
              <x14:cfvo type="autoMax"/>
              <x14:negativeFillColor rgb="FFFF0000"/>
              <x14:axisColor rgb="FF000000"/>
            </x14:dataBar>
          </x14:cfRule>
          <x14:cfRule type="dataBar" id="{8ABBDABD-AD18-4601-9DAD-B746312296A8}">
            <x14:dataBar minLength="0" maxLength="100" gradient="0">
              <x14:cfvo type="autoMin"/>
              <x14:cfvo type="autoMax"/>
              <x14:negativeFillColor rgb="FFFF0000"/>
              <x14:axisColor rgb="FF000000"/>
            </x14:dataBar>
          </x14:cfRule>
          <x14:cfRule type="dataBar" id="{2121DFD4-18D5-44B0-B31B-D069D825E7AA}">
            <x14:dataBar minLength="0" maxLength="100" gradient="0">
              <x14:cfvo type="autoMin"/>
              <x14:cfvo type="autoMax"/>
              <x14:negativeFillColor rgb="FFFF0000"/>
              <x14:axisColor rgb="FF000000"/>
            </x14:dataBar>
          </x14:cfRule>
          <x14:cfRule type="dataBar" id="{56390431-A108-41CB-A998-3146D5F43653}">
            <x14:dataBar minLength="0" maxLength="100" gradient="0">
              <x14:cfvo type="autoMin"/>
              <x14:cfvo type="autoMax"/>
              <x14:negativeFillColor rgb="FFFF0000"/>
              <x14:axisColor rgb="FF000000"/>
            </x14:dataBar>
          </x14:cfRule>
          <xm:sqref>H2066:H2069</xm:sqref>
        </x14:conditionalFormatting>
        <x14:conditionalFormatting xmlns:xm="http://schemas.microsoft.com/office/excel/2006/main">
          <x14:cfRule type="dataBar" id="{F9F46981-62BC-4CB3-93FB-D673D29E148D}">
            <x14:dataBar minLength="0" maxLength="100" gradient="0">
              <x14:cfvo type="autoMin"/>
              <x14:cfvo type="autoMax"/>
              <x14:negativeFillColor rgb="FFFF0000"/>
              <x14:axisColor rgb="FF000000"/>
            </x14:dataBar>
          </x14:cfRule>
          <x14:cfRule type="dataBar" id="{788495B2-7B30-46F0-8CB8-43339BA79021}">
            <x14:dataBar minLength="0" maxLength="100" gradient="0">
              <x14:cfvo type="autoMin"/>
              <x14:cfvo type="autoMax"/>
              <x14:negativeFillColor rgb="FFFF0000"/>
              <x14:axisColor rgb="FF000000"/>
            </x14:dataBar>
          </x14:cfRule>
          <x14:cfRule type="dataBar" id="{E8861272-EFF2-4D39-B75C-5F9437C6F2CD}">
            <x14:dataBar minLength="0" maxLength="100" gradient="0">
              <x14:cfvo type="autoMin"/>
              <x14:cfvo type="autoMax"/>
              <x14:negativeFillColor rgb="FFFF0000"/>
              <x14:axisColor rgb="FF000000"/>
            </x14:dataBar>
          </x14:cfRule>
          <x14:cfRule type="dataBar" id="{1599CA49-6EF0-492E-988C-ABE0E5D5FFBF}">
            <x14:dataBar minLength="0" maxLength="100" gradient="0">
              <x14:cfvo type="autoMin"/>
              <x14:cfvo type="autoMax"/>
              <x14:negativeFillColor rgb="FFFF0000"/>
              <x14:axisColor rgb="FF000000"/>
            </x14:dataBar>
          </x14:cfRule>
          <xm:sqref>H2072:H2079</xm:sqref>
        </x14:conditionalFormatting>
        <x14:conditionalFormatting xmlns:xm="http://schemas.microsoft.com/office/excel/2006/main">
          <x14:cfRule type="dataBar" id="{6184C832-0D1D-48F6-B866-B0DBC53A2A55}">
            <x14:dataBar minLength="0" maxLength="100" gradient="0">
              <x14:cfvo type="autoMin"/>
              <x14:cfvo type="autoMax"/>
              <x14:negativeFillColor rgb="FFFF0000"/>
              <x14:axisColor rgb="FF000000"/>
            </x14:dataBar>
          </x14:cfRule>
          <x14:cfRule type="dataBar" id="{EA15C5D6-F199-4E23-B065-DF7E0D2ECE47}">
            <x14:dataBar minLength="0" maxLength="100" gradient="0">
              <x14:cfvo type="autoMin"/>
              <x14:cfvo type="autoMax"/>
              <x14:negativeFillColor rgb="FFFF0000"/>
              <x14:axisColor rgb="FF000000"/>
            </x14:dataBar>
          </x14:cfRule>
          <x14:cfRule type="dataBar" id="{AF4D2E7B-9C62-4188-AB66-5B75810E6186}">
            <x14:dataBar minLength="0" maxLength="100" gradient="0">
              <x14:cfvo type="autoMin"/>
              <x14:cfvo type="autoMax"/>
              <x14:negativeFillColor rgb="FFFF0000"/>
              <x14:axisColor rgb="FF000000"/>
            </x14:dataBar>
          </x14:cfRule>
          <x14:cfRule type="dataBar" id="{C3AC17E5-65F5-4725-BD22-6ABBA7E16700}">
            <x14:dataBar minLength="0" maxLength="100" gradient="0">
              <x14:cfvo type="autoMin"/>
              <x14:cfvo type="autoMax"/>
              <x14:negativeFillColor rgb="FFFF0000"/>
              <x14:axisColor rgb="FF000000"/>
            </x14:dataBar>
          </x14:cfRule>
          <xm:sqref>H2081:H2093</xm:sqref>
        </x14:conditionalFormatting>
        <x14:conditionalFormatting xmlns:xm="http://schemas.microsoft.com/office/excel/2006/main">
          <x14:cfRule type="dataBar" id="{288F07B0-F411-4092-9290-AD27B1BC9DE0}">
            <x14:dataBar minLength="0" maxLength="100" gradient="0">
              <x14:cfvo type="autoMin"/>
              <x14:cfvo type="autoMax"/>
              <x14:negativeFillColor rgb="FFFF0000"/>
              <x14:axisColor rgb="FF000000"/>
            </x14:dataBar>
          </x14:cfRule>
          <x14:cfRule type="dataBar" id="{4F54B11D-2DA9-4FE4-BDAE-0EDBA4980393}">
            <x14:dataBar minLength="0" maxLength="100" gradient="0">
              <x14:cfvo type="autoMin"/>
              <x14:cfvo type="autoMax"/>
              <x14:negativeFillColor rgb="FFFF0000"/>
              <x14:axisColor rgb="FF000000"/>
            </x14:dataBar>
          </x14:cfRule>
          <x14:cfRule type="dataBar" id="{DEA2E24D-D01B-4B02-AC00-CDDA8078BD36}">
            <x14:dataBar minLength="0" maxLength="100" gradient="0">
              <x14:cfvo type="autoMin"/>
              <x14:cfvo type="autoMax"/>
              <x14:negativeFillColor rgb="FFFF0000"/>
              <x14:axisColor rgb="FF000000"/>
            </x14:dataBar>
          </x14:cfRule>
          <x14:cfRule type="dataBar" id="{E5C48DA9-BDB9-48D1-BE88-448184FEA7D7}">
            <x14:dataBar minLength="0" maxLength="100" gradient="0">
              <x14:cfvo type="autoMin"/>
              <x14:cfvo type="autoMax"/>
              <x14:negativeFillColor rgb="FFFF0000"/>
              <x14:axisColor rgb="FF000000"/>
            </x14:dataBar>
          </x14:cfRule>
          <xm:sqref>H2095:H2122</xm:sqref>
        </x14:conditionalFormatting>
        <x14:conditionalFormatting xmlns:xm="http://schemas.microsoft.com/office/excel/2006/main">
          <x14:cfRule type="dataBar" id="{91C3A7AD-2F22-4ACF-9D28-67A86515E115}">
            <x14:dataBar minLength="0" maxLength="100" gradient="0">
              <x14:cfvo type="autoMin"/>
              <x14:cfvo type="autoMax"/>
              <x14:negativeFillColor rgb="FFFF0000"/>
              <x14:axisColor rgb="FF000000"/>
            </x14:dataBar>
          </x14:cfRule>
          <x14:cfRule type="dataBar" id="{8BAD9EED-99AC-440C-BC39-A400D6EDBE49}">
            <x14:dataBar minLength="0" maxLength="100" gradient="0">
              <x14:cfvo type="autoMin"/>
              <x14:cfvo type="autoMax"/>
              <x14:negativeFillColor rgb="FFFF0000"/>
              <x14:axisColor rgb="FF000000"/>
            </x14:dataBar>
          </x14:cfRule>
          <x14:cfRule type="dataBar" id="{D49AFCDC-370B-4C3A-997D-9A2EB4BEF4CC}">
            <x14:dataBar minLength="0" maxLength="100" gradient="0">
              <x14:cfvo type="autoMin"/>
              <x14:cfvo type="autoMax"/>
              <x14:negativeFillColor rgb="FFFF0000"/>
              <x14:axisColor rgb="FF000000"/>
            </x14:dataBar>
          </x14:cfRule>
          <x14:cfRule type="dataBar" id="{DCD52C73-5A38-44A4-9214-253D0CF28E71}">
            <x14:dataBar minLength="0" maxLength="100" gradient="0">
              <x14:cfvo type="autoMin"/>
              <x14:cfvo type="autoMax"/>
              <x14:negativeFillColor rgb="FFFF0000"/>
              <x14:axisColor rgb="FF000000"/>
            </x14:dataBar>
          </x14:cfRule>
          <xm:sqref>H2127:H2144</xm:sqref>
        </x14:conditionalFormatting>
        <x14:conditionalFormatting xmlns:xm="http://schemas.microsoft.com/office/excel/2006/main">
          <x14:cfRule type="dataBar" id="{0E366EDA-7641-4076-9C86-343B4983DF5A}">
            <x14:dataBar minLength="0" maxLength="100" gradient="0">
              <x14:cfvo type="autoMin"/>
              <x14:cfvo type="autoMax"/>
              <x14:negativeFillColor rgb="FFFF0000"/>
              <x14:axisColor rgb="FF000000"/>
            </x14:dataBar>
          </x14:cfRule>
          <x14:cfRule type="dataBar" id="{824759C4-505F-42AE-8D91-5B9D0B80E714}">
            <x14:dataBar minLength="0" maxLength="100" gradient="0">
              <x14:cfvo type="autoMin"/>
              <x14:cfvo type="autoMax"/>
              <x14:negativeFillColor rgb="FFFF0000"/>
              <x14:axisColor rgb="FF000000"/>
            </x14:dataBar>
          </x14:cfRule>
          <x14:cfRule type="dataBar" id="{CC7BF45D-0112-43B8-B446-53760ECF273E}">
            <x14:dataBar minLength="0" maxLength="100" gradient="0">
              <x14:cfvo type="autoMin"/>
              <x14:cfvo type="autoMax"/>
              <x14:negativeFillColor rgb="FFFF0000"/>
              <x14:axisColor rgb="FF000000"/>
            </x14:dataBar>
          </x14:cfRule>
          <x14:cfRule type="dataBar" id="{AE161337-FC4C-4DC0-9120-BCF4594A5B9C}">
            <x14:dataBar minLength="0" maxLength="100" gradient="0">
              <x14:cfvo type="autoMin"/>
              <x14:cfvo type="autoMax"/>
              <x14:negativeFillColor rgb="FFFF0000"/>
              <x14:axisColor rgb="FF000000"/>
            </x14:dataBar>
          </x14:cfRule>
          <xm:sqref>H2146:H2152</xm:sqref>
        </x14:conditionalFormatting>
        <x14:conditionalFormatting xmlns:xm="http://schemas.microsoft.com/office/excel/2006/main">
          <x14:cfRule type="dataBar" id="{20458E85-FA7C-4C66-B325-532D44740974}">
            <x14:dataBar minLength="0" maxLength="100" gradient="0">
              <x14:cfvo type="autoMin"/>
              <x14:cfvo type="autoMax"/>
              <x14:negativeFillColor rgb="FFFF0000"/>
              <x14:axisColor rgb="FF000000"/>
            </x14:dataBar>
          </x14:cfRule>
          <x14:cfRule type="dataBar" id="{CC78283C-995F-461D-81CA-E920A13F80E3}">
            <x14:dataBar minLength="0" maxLength="100" gradient="0">
              <x14:cfvo type="autoMin"/>
              <x14:cfvo type="autoMax"/>
              <x14:negativeFillColor rgb="FFFF0000"/>
              <x14:axisColor rgb="FF000000"/>
            </x14:dataBar>
          </x14:cfRule>
          <x14:cfRule type="dataBar" id="{9AA39BE7-8588-49AD-8B16-28FDE02572AA}">
            <x14:dataBar minLength="0" maxLength="100" gradient="0">
              <x14:cfvo type="autoMin"/>
              <x14:cfvo type="autoMax"/>
              <x14:negativeFillColor rgb="FFFF0000"/>
              <x14:axisColor rgb="FF000000"/>
            </x14:dataBar>
          </x14:cfRule>
          <x14:cfRule type="dataBar" id="{A4B8F0C1-11EC-4F65-A0EF-ECEFC8F8D5BC}">
            <x14:dataBar minLength="0" maxLength="100" gradient="0">
              <x14:cfvo type="autoMin"/>
              <x14:cfvo type="autoMax"/>
              <x14:negativeFillColor rgb="FFFF0000"/>
              <x14:axisColor rgb="FF000000"/>
            </x14:dataBar>
          </x14:cfRule>
          <xm:sqref>H2154:H2161</xm:sqref>
        </x14:conditionalFormatting>
        <x14:conditionalFormatting xmlns:xm="http://schemas.microsoft.com/office/excel/2006/main">
          <x14:cfRule type="dataBar" id="{18581FB7-D5D0-4521-9FCD-AABD1BE98D22}">
            <x14:dataBar minLength="0" maxLength="100" gradient="0">
              <x14:cfvo type="autoMin"/>
              <x14:cfvo type="autoMax"/>
              <x14:negativeFillColor rgb="FFFF0000"/>
              <x14:axisColor rgb="FF000000"/>
            </x14:dataBar>
          </x14:cfRule>
          <x14:cfRule type="dataBar" id="{176EA2FF-DC2B-4A26-A01D-BBB4001C4D0D}">
            <x14:dataBar minLength="0" maxLength="100" gradient="0">
              <x14:cfvo type="autoMin"/>
              <x14:cfvo type="autoMax"/>
              <x14:negativeFillColor rgb="FFFF0000"/>
              <x14:axisColor rgb="FF000000"/>
            </x14:dataBar>
          </x14:cfRule>
          <x14:cfRule type="dataBar" id="{E332F866-32BE-4E3E-8D23-3A127E7CE321}">
            <x14:dataBar minLength="0" maxLength="100" gradient="0">
              <x14:cfvo type="autoMin"/>
              <x14:cfvo type="autoMax"/>
              <x14:negativeFillColor rgb="FFFF0000"/>
              <x14:axisColor rgb="FF000000"/>
            </x14:dataBar>
          </x14:cfRule>
          <x14:cfRule type="dataBar" id="{3127E010-FC96-4A5C-85C3-4005A73E8188}">
            <x14:dataBar minLength="0" maxLength="100" gradient="0">
              <x14:cfvo type="autoMin"/>
              <x14:cfvo type="autoMax"/>
              <x14:negativeFillColor rgb="FFFF0000"/>
              <x14:axisColor rgb="FF000000"/>
            </x14:dataBar>
          </x14:cfRule>
          <xm:sqref>H2178:H2205</xm:sqref>
        </x14:conditionalFormatting>
        <x14:conditionalFormatting xmlns:xm="http://schemas.microsoft.com/office/excel/2006/main">
          <x14:cfRule type="dataBar" id="{5A96FCDD-8523-4356-82A9-772483B1E5E7}">
            <x14:dataBar minLength="0" maxLength="100" gradient="0">
              <x14:cfvo type="autoMin"/>
              <x14:cfvo type="autoMax"/>
              <x14:negativeFillColor rgb="FFFF0000"/>
              <x14:axisColor rgb="FF000000"/>
            </x14:dataBar>
          </x14:cfRule>
          <x14:cfRule type="dataBar" id="{2EE06AE0-0A11-4434-BBA7-A43B263ADD96}">
            <x14:dataBar minLength="0" maxLength="100" gradient="0">
              <x14:cfvo type="autoMin"/>
              <x14:cfvo type="autoMax"/>
              <x14:negativeFillColor rgb="FFFF0000"/>
              <x14:axisColor rgb="FF000000"/>
            </x14:dataBar>
          </x14:cfRule>
          <x14:cfRule type="dataBar" id="{C804A081-DCA8-4D1A-821A-70ED65887100}">
            <x14:dataBar minLength="0" maxLength="100" gradient="0">
              <x14:cfvo type="autoMin"/>
              <x14:cfvo type="autoMax"/>
              <x14:negativeFillColor rgb="FFFF0000"/>
              <x14:axisColor rgb="FF000000"/>
            </x14:dataBar>
          </x14:cfRule>
          <x14:cfRule type="dataBar" id="{3892649D-CA08-4BD5-B63A-4603EF9F2AFC}">
            <x14:dataBar minLength="0" maxLength="100" gradient="0">
              <x14:cfvo type="autoMin"/>
              <x14:cfvo type="autoMax"/>
              <x14:negativeFillColor rgb="FFFF0000"/>
              <x14:axisColor rgb="FF000000"/>
            </x14:dataBar>
          </x14:cfRule>
          <xm:sqref>H2207:H2209</xm:sqref>
        </x14:conditionalFormatting>
        <x14:conditionalFormatting xmlns:xm="http://schemas.microsoft.com/office/excel/2006/main">
          <x14:cfRule type="dataBar" id="{4A42673C-2620-49E5-8C35-9A3CE76A1D2D}">
            <x14:dataBar minLength="0" maxLength="100" gradient="0">
              <x14:cfvo type="autoMin"/>
              <x14:cfvo type="autoMax"/>
              <x14:negativeFillColor rgb="FFFF0000"/>
              <x14:axisColor rgb="FF000000"/>
            </x14:dataBar>
          </x14:cfRule>
          <x14:cfRule type="dataBar" id="{6BF20CCA-1C1B-4D48-B88E-26BE1EBA61C3}">
            <x14:dataBar minLength="0" maxLength="100" gradient="0">
              <x14:cfvo type="autoMin"/>
              <x14:cfvo type="autoMax"/>
              <x14:negativeFillColor rgb="FFFF0000"/>
              <x14:axisColor rgb="FF000000"/>
            </x14:dataBar>
          </x14:cfRule>
          <x14:cfRule type="dataBar" id="{0B29C772-93A8-4D80-8107-BFA49CEB2664}">
            <x14:dataBar minLength="0" maxLength="100" gradient="0">
              <x14:cfvo type="autoMin"/>
              <x14:cfvo type="autoMax"/>
              <x14:negativeFillColor rgb="FFFF0000"/>
              <x14:axisColor rgb="FF000000"/>
            </x14:dataBar>
          </x14:cfRule>
          <x14:cfRule type="dataBar" id="{4AFD96B2-DEA1-4F01-94B3-49F92C786D07}">
            <x14:dataBar minLength="0" maxLength="100" gradient="0">
              <x14:cfvo type="autoMin"/>
              <x14:cfvo type="autoMax"/>
              <x14:negativeFillColor rgb="FFFF0000"/>
              <x14:axisColor rgb="FF000000"/>
            </x14:dataBar>
          </x14:cfRule>
          <xm:sqref>H2211:H2227</xm:sqref>
        </x14:conditionalFormatting>
        <x14:conditionalFormatting xmlns:xm="http://schemas.microsoft.com/office/excel/2006/main">
          <x14:cfRule type="dataBar" id="{3D734A5A-F02F-4564-AA49-0B0FDE0954FE}">
            <x14:dataBar minLength="0" maxLength="100" gradient="0">
              <x14:cfvo type="autoMin"/>
              <x14:cfvo type="autoMax"/>
              <x14:negativeFillColor rgb="FFFF0000"/>
              <x14:axisColor rgb="FF000000"/>
            </x14:dataBar>
          </x14:cfRule>
          <x14:cfRule type="dataBar" id="{DBE0C365-AA5A-4D59-9D83-7E7D8D074D79}">
            <x14:dataBar minLength="0" maxLength="100" gradient="0">
              <x14:cfvo type="autoMin"/>
              <x14:cfvo type="autoMax"/>
              <x14:negativeFillColor rgb="FFFF0000"/>
              <x14:axisColor rgb="FF000000"/>
            </x14:dataBar>
          </x14:cfRule>
          <x14:cfRule type="dataBar" id="{79E64667-B5E6-40A8-8B94-0543A1460E2F}">
            <x14:dataBar minLength="0" maxLength="100" gradient="0">
              <x14:cfvo type="autoMin"/>
              <x14:cfvo type="autoMax"/>
              <x14:negativeFillColor rgb="FFFF0000"/>
              <x14:axisColor rgb="FF000000"/>
            </x14:dataBar>
          </x14:cfRule>
          <x14:cfRule type="dataBar" id="{C4E3C7D5-B97C-4387-A00B-1935C3F65905}">
            <x14:dataBar minLength="0" maxLength="100" gradient="0">
              <x14:cfvo type="autoMin"/>
              <x14:cfvo type="autoMax"/>
              <x14:negativeFillColor rgb="FFFF0000"/>
              <x14:axisColor rgb="FF000000"/>
            </x14:dataBar>
          </x14:cfRule>
          <xm:sqref>H2229:H2231</xm:sqref>
        </x14:conditionalFormatting>
        <x14:conditionalFormatting xmlns:xm="http://schemas.microsoft.com/office/excel/2006/main">
          <x14:cfRule type="dataBar" id="{C5F00CF0-E754-4E05-B9E0-5A94911C5B62}">
            <x14:dataBar minLength="0" maxLength="100" gradient="0">
              <x14:cfvo type="autoMin"/>
              <x14:cfvo type="autoMax"/>
              <x14:negativeFillColor rgb="FFFF0000"/>
              <x14:axisColor rgb="FF000000"/>
            </x14:dataBar>
          </x14:cfRule>
          <x14:cfRule type="dataBar" id="{1A681E5A-990B-4DF9-BA81-84A64C358CA9}">
            <x14:dataBar minLength="0" maxLength="100" gradient="0">
              <x14:cfvo type="autoMin"/>
              <x14:cfvo type="autoMax"/>
              <x14:negativeFillColor rgb="FFFF0000"/>
              <x14:axisColor rgb="FF000000"/>
            </x14:dataBar>
          </x14:cfRule>
          <x14:cfRule type="dataBar" id="{DFE593BF-5422-4DE9-B398-AC3C9961895E}">
            <x14:dataBar minLength="0" maxLength="100" gradient="0">
              <x14:cfvo type="autoMin"/>
              <x14:cfvo type="autoMax"/>
              <x14:negativeFillColor rgb="FFFF0000"/>
              <x14:axisColor rgb="FF000000"/>
            </x14:dataBar>
          </x14:cfRule>
          <x14:cfRule type="dataBar" id="{89EE3939-1428-42AA-A2D3-54D24C50A54F}">
            <x14:dataBar minLength="0" maxLength="100" gradient="0">
              <x14:cfvo type="autoMin"/>
              <x14:cfvo type="autoMax"/>
              <x14:negativeFillColor rgb="FFFF0000"/>
              <x14:axisColor rgb="FF000000"/>
            </x14:dataBar>
          </x14:cfRule>
          <xm:sqref>H2233:H2240</xm:sqref>
        </x14:conditionalFormatting>
        <x14:conditionalFormatting xmlns:xm="http://schemas.microsoft.com/office/excel/2006/main">
          <x14:cfRule type="dataBar" id="{C737D515-935C-4C12-A90D-4008ABCCB76C}">
            <x14:dataBar minLength="0" maxLength="100" gradient="0">
              <x14:cfvo type="autoMin"/>
              <x14:cfvo type="autoMax"/>
              <x14:negativeFillColor rgb="FFFF0000"/>
              <x14:axisColor rgb="FF000000"/>
            </x14:dataBar>
          </x14:cfRule>
          <x14:cfRule type="dataBar" id="{A478BCF4-98C4-4674-ACA0-06857B8EC5C6}">
            <x14:dataBar minLength="0" maxLength="100" gradient="0">
              <x14:cfvo type="autoMin"/>
              <x14:cfvo type="autoMax"/>
              <x14:negativeFillColor rgb="FFFF0000"/>
              <x14:axisColor rgb="FF000000"/>
            </x14:dataBar>
          </x14:cfRule>
          <x14:cfRule type="dataBar" id="{F9EDF393-F2FD-4782-9D15-B43EEC7CDAE4}">
            <x14:dataBar minLength="0" maxLength="100" gradient="0">
              <x14:cfvo type="autoMin"/>
              <x14:cfvo type="autoMax"/>
              <x14:negativeFillColor rgb="FFFF0000"/>
              <x14:axisColor rgb="FF000000"/>
            </x14:dataBar>
          </x14:cfRule>
          <x14:cfRule type="dataBar" id="{375CB902-FFF5-4AA4-B984-838948107C60}">
            <x14:dataBar minLength="0" maxLength="100" gradient="0">
              <x14:cfvo type="autoMin"/>
              <x14:cfvo type="autoMax"/>
              <x14:negativeFillColor rgb="FFFF0000"/>
              <x14:axisColor rgb="FF000000"/>
            </x14:dataBar>
          </x14:cfRule>
          <xm:sqref>H2242:H2246</xm:sqref>
        </x14:conditionalFormatting>
        <x14:conditionalFormatting xmlns:xm="http://schemas.microsoft.com/office/excel/2006/main">
          <x14:cfRule type="dataBar" id="{D8A74B09-B654-40E6-A0B8-8ADA245F6454}">
            <x14:dataBar minLength="0" maxLength="100" gradient="0">
              <x14:cfvo type="autoMin"/>
              <x14:cfvo type="autoMax"/>
              <x14:negativeFillColor rgb="FFFF0000"/>
              <x14:axisColor rgb="FF000000"/>
            </x14:dataBar>
          </x14:cfRule>
          <x14:cfRule type="dataBar" id="{BEDB5412-3E43-446B-B185-D2A17C8EFF9B}">
            <x14:dataBar minLength="0" maxLength="100" gradient="0">
              <x14:cfvo type="autoMin"/>
              <x14:cfvo type="autoMax"/>
              <x14:negativeFillColor rgb="FFFF0000"/>
              <x14:axisColor rgb="FF000000"/>
            </x14:dataBar>
          </x14:cfRule>
          <x14:cfRule type="dataBar" id="{4FE6999E-2D44-48C6-8162-BF44AE756E53}">
            <x14:dataBar minLength="0" maxLength="100" gradient="0">
              <x14:cfvo type="autoMin"/>
              <x14:cfvo type="autoMax"/>
              <x14:negativeFillColor rgb="FFFF0000"/>
              <x14:axisColor rgb="FF000000"/>
            </x14:dataBar>
          </x14:cfRule>
          <x14:cfRule type="dataBar" id="{02FFC5E8-FE7F-46CE-97E7-95620525B0A8}">
            <x14:dataBar minLength="0" maxLength="100" gradient="0">
              <x14:cfvo type="autoMin"/>
              <x14:cfvo type="autoMax"/>
              <x14:negativeFillColor rgb="FFFF0000"/>
              <x14:axisColor rgb="FF000000"/>
            </x14:dataBar>
          </x14:cfRule>
          <xm:sqref>H2248:H2274</xm:sqref>
        </x14:conditionalFormatting>
        <x14:conditionalFormatting xmlns:xm="http://schemas.microsoft.com/office/excel/2006/main">
          <x14:cfRule type="dataBar" id="{395C79C5-72CC-46B3-BB65-6015E37597C5}">
            <x14:dataBar minLength="0" maxLength="100" gradient="0">
              <x14:cfvo type="autoMin"/>
              <x14:cfvo type="autoMax"/>
              <x14:negativeFillColor rgb="FFFF0000"/>
              <x14:axisColor rgb="FF000000"/>
            </x14:dataBar>
          </x14:cfRule>
          <x14:cfRule type="dataBar" id="{4953D9C8-94A1-4954-A127-5D17BE42CB86}">
            <x14:dataBar minLength="0" maxLength="100" gradient="0">
              <x14:cfvo type="autoMin"/>
              <x14:cfvo type="autoMax"/>
              <x14:negativeFillColor rgb="FFFF0000"/>
              <x14:axisColor rgb="FF000000"/>
            </x14:dataBar>
          </x14:cfRule>
          <x14:cfRule type="dataBar" id="{D18FD409-046A-497E-A11A-B3C62D9C3712}">
            <x14:dataBar minLength="0" maxLength="100" gradient="0">
              <x14:cfvo type="autoMin"/>
              <x14:cfvo type="autoMax"/>
              <x14:negativeFillColor rgb="FFFF0000"/>
              <x14:axisColor rgb="FF000000"/>
            </x14:dataBar>
          </x14:cfRule>
          <x14:cfRule type="dataBar" id="{D339E6DF-64A9-461E-BEB5-6A301C6B1B49}">
            <x14:dataBar minLength="0" maxLength="100" gradient="0">
              <x14:cfvo type="autoMin"/>
              <x14:cfvo type="autoMax"/>
              <x14:negativeFillColor rgb="FFFF0000"/>
              <x14:axisColor rgb="FF000000"/>
            </x14:dataBar>
          </x14:cfRule>
          <xm:sqref>H2276:H2278</xm:sqref>
        </x14:conditionalFormatting>
        <x14:conditionalFormatting xmlns:xm="http://schemas.microsoft.com/office/excel/2006/main">
          <x14:cfRule type="dataBar" id="{6508EE55-855F-402A-B509-0BB6113FE1FB}">
            <x14:dataBar minLength="0" maxLength="100" gradient="0">
              <x14:cfvo type="autoMin"/>
              <x14:cfvo type="autoMax"/>
              <x14:negativeFillColor rgb="FFFF0000"/>
              <x14:axisColor rgb="FF000000"/>
            </x14:dataBar>
          </x14:cfRule>
          <x14:cfRule type="dataBar" id="{A833ED94-803A-4321-9480-C681D6526595}">
            <x14:dataBar minLength="0" maxLength="100" gradient="0">
              <x14:cfvo type="autoMin"/>
              <x14:cfvo type="autoMax"/>
              <x14:negativeFillColor rgb="FFFF0000"/>
              <x14:axisColor rgb="FF000000"/>
            </x14:dataBar>
          </x14:cfRule>
          <x14:cfRule type="dataBar" id="{59A31407-CC92-4432-81E0-FEF22F534D9D}">
            <x14:dataBar minLength="0" maxLength="100" gradient="0">
              <x14:cfvo type="autoMin"/>
              <x14:cfvo type="autoMax"/>
              <x14:negativeFillColor rgb="FFFF0000"/>
              <x14:axisColor rgb="FF000000"/>
            </x14:dataBar>
          </x14:cfRule>
          <x14:cfRule type="dataBar" id="{93648E4E-B7D4-46F1-A387-B80EDCAFAE38}">
            <x14:dataBar minLength="0" maxLength="100" gradient="0">
              <x14:cfvo type="autoMin"/>
              <x14:cfvo type="autoMax"/>
              <x14:negativeFillColor rgb="FFFF0000"/>
              <x14:axisColor rgb="FF000000"/>
            </x14:dataBar>
          </x14:cfRule>
          <xm:sqref>H2280:H2296</xm:sqref>
        </x14:conditionalFormatting>
        <x14:conditionalFormatting xmlns:xm="http://schemas.microsoft.com/office/excel/2006/main">
          <x14:cfRule type="dataBar" id="{9E6E16C0-6863-4390-88CA-39650DD4246B}">
            <x14:dataBar minLength="0" maxLength="100" gradient="0">
              <x14:cfvo type="autoMin"/>
              <x14:cfvo type="autoMax"/>
              <x14:negativeFillColor rgb="FFFF0000"/>
              <x14:axisColor rgb="FF000000"/>
            </x14:dataBar>
          </x14:cfRule>
          <x14:cfRule type="dataBar" id="{09E05617-FC8B-4E94-96C3-D196A3D91775}">
            <x14:dataBar minLength="0" maxLength="100" gradient="0">
              <x14:cfvo type="autoMin"/>
              <x14:cfvo type="autoMax"/>
              <x14:negativeFillColor rgb="FFFF0000"/>
              <x14:axisColor rgb="FF000000"/>
            </x14:dataBar>
          </x14:cfRule>
          <x14:cfRule type="dataBar" id="{CF013B37-C7BC-4C89-A65C-F9824659F8CD}">
            <x14:dataBar minLength="0" maxLength="100" gradient="0">
              <x14:cfvo type="autoMin"/>
              <x14:cfvo type="autoMax"/>
              <x14:negativeFillColor rgb="FFFF0000"/>
              <x14:axisColor rgb="FF000000"/>
            </x14:dataBar>
          </x14:cfRule>
          <x14:cfRule type="dataBar" id="{3B79F8D8-ACA1-4224-B5AB-2913FD7DB869}">
            <x14:dataBar minLength="0" maxLength="100" gradient="0">
              <x14:cfvo type="autoMin"/>
              <x14:cfvo type="autoMax"/>
              <x14:negativeFillColor rgb="FFFF0000"/>
              <x14:axisColor rgb="FF000000"/>
            </x14:dataBar>
          </x14:cfRule>
          <xm:sqref>H2298:H2300</xm:sqref>
        </x14:conditionalFormatting>
        <x14:conditionalFormatting xmlns:xm="http://schemas.microsoft.com/office/excel/2006/main">
          <x14:cfRule type="dataBar" id="{90AB42FA-7A68-4AFE-9BB8-220660F86E8B}">
            <x14:dataBar minLength="0" maxLength="100" gradient="0">
              <x14:cfvo type="autoMin"/>
              <x14:cfvo type="autoMax"/>
              <x14:negativeFillColor rgb="FFFF0000"/>
              <x14:axisColor rgb="FF000000"/>
            </x14:dataBar>
          </x14:cfRule>
          <x14:cfRule type="dataBar" id="{91147FF0-BF8B-4C79-9D0D-8A5F6BFFBF26}">
            <x14:dataBar minLength="0" maxLength="100" gradient="0">
              <x14:cfvo type="autoMin"/>
              <x14:cfvo type="autoMax"/>
              <x14:negativeFillColor rgb="FFFF0000"/>
              <x14:axisColor rgb="FF000000"/>
            </x14:dataBar>
          </x14:cfRule>
          <x14:cfRule type="dataBar" id="{4450B22F-8171-44DF-B57A-FCE21032C204}">
            <x14:dataBar minLength="0" maxLength="100" gradient="0">
              <x14:cfvo type="autoMin"/>
              <x14:cfvo type="autoMax"/>
              <x14:negativeFillColor rgb="FFFF0000"/>
              <x14:axisColor rgb="FF000000"/>
            </x14:dataBar>
          </x14:cfRule>
          <x14:cfRule type="dataBar" id="{CA427B82-BE7C-4020-828E-B4D14170701C}">
            <x14:dataBar minLength="0" maxLength="100" gradient="0">
              <x14:cfvo type="autoMin"/>
              <x14:cfvo type="autoMax"/>
              <x14:negativeFillColor rgb="FFFF0000"/>
              <x14:axisColor rgb="FF000000"/>
            </x14:dataBar>
          </x14:cfRule>
          <xm:sqref>H2302:H2313</xm:sqref>
        </x14:conditionalFormatting>
        <x14:conditionalFormatting xmlns:xm="http://schemas.microsoft.com/office/excel/2006/main">
          <x14:cfRule type="dataBar" id="{D1A6279D-A8D2-4308-9B29-95CD7747DDD1}">
            <x14:dataBar minLength="0" maxLength="100" gradient="0">
              <x14:cfvo type="autoMin"/>
              <x14:cfvo type="autoMax"/>
              <x14:negativeFillColor rgb="FFFF0000"/>
              <x14:axisColor rgb="FF000000"/>
            </x14:dataBar>
          </x14:cfRule>
          <x14:cfRule type="dataBar" id="{20B3401B-1497-4BE3-9D04-920ECADC19A7}">
            <x14:dataBar minLength="0" maxLength="100" gradient="0">
              <x14:cfvo type="autoMin"/>
              <x14:cfvo type="autoMax"/>
              <x14:negativeFillColor rgb="FFFF0000"/>
              <x14:axisColor rgb="FF000000"/>
            </x14:dataBar>
          </x14:cfRule>
          <x14:cfRule type="dataBar" id="{C5DEE628-4B83-4E61-8B81-C8AA720D0191}">
            <x14:dataBar minLength="0" maxLength="100" gradient="0">
              <x14:cfvo type="autoMin"/>
              <x14:cfvo type="autoMax"/>
              <x14:negativeFillColor rgb="FFFF0000"/>
              <x14:axisColor rgb="FF000000"/>
            </x14:dataBar>
          </x14:cfRule>
          <x14:cfRule type="dataBar" id="{2CE18013-42A7-4004-9962-C393121C6C5B}">
            <x14:dataBar minLength="0" maxLength="100" gradient="0">
              <x14:cfvo type="autoMin"/>
              <x14:cfvo type="autoMax"/>
              <x14:negativeFillColor rgb="FFFF0000"/>
              <x14:axisColor rgb="FF000000"/>
            </x14:dataBar>
          </x14:cfRule>
          <xm:sqref>H2315:H2328</xm:sqref>
        </x14:conditionalFormatting>
        <x14:conditionalFormatting xmlns:xm="http://schemas.microsoft.com/office/excel/2006/main">
          <x14:cfRule type="dataBar" id="{C9482953-68F9-48EC-B370-6D7A4E108465}">
            <x14:dataBar minLength="0" maxLength="100" gradient="0">
              <x14:cfvo type="autoMin"/>
              <x14:cfvo type="autoMax"/>
              <x14:negativeFillColor rgb="FFFF0000"/>
              <x14:axisColor rgb="FF000000"/>
            </x14:dataBar>
          </x14:cfRule>
          <x14:cfRule type="dataBar" id="{55C73507-ECF5-44C2-9C87-95729AF3A7B4}">
            <x14:dataBar minLength="0" maxLength="100" gradient="0">
              <x14:cfvo type="autoMin"/>
              <x14:cfvo type="autoMax"/>
              <x14:negativeFillColor rgb="FFFF0000"/>
              <x14:axisColor rgb="FF000000"/>
            </x14:dataBar>
          </x14:cfRule>
          <x14:cfRule type="dataBar" id="{AAF6C686-B3F6-4E59-9D45-4C230D45C05D}">
            <x14:dataBar minLength="0" maxLength="100" gradient="0">
              <x14:cfvo type="autoMin"/>
              <x14:cfvo type="autoMax"/>
              <x14:negativeFillColor rgb="FFFF0000"/>
              <x14:axisColor rgb="FF000000"/>
            </x14:dataBar>
          </x14:cfRule>
          <x14:cfRule type="dataBar" id="{27D7465F-64A5-47B3-A514-C5CE0E9769C4}">
            <x14:dataBar minLength="0" maxLength="100" gradient="0">
              <x14:cfvo type="autoMin"/>
              <x14:cfvo type="autoMax"/>
              <x14:negativeFillColor rgb="FFFF0000"/>
              <x14:axisColor rgb="FF000000"/>
            </x14:dataBar>
          </x14:cfRule>
          <xm:sqref>H2359:H2368</xm:sqref>
        </x14:conditionalFormatting>
        <x14:conditionalFormatting xmlns:xm="http://schemas.microsoft.com/office/excel/2006/main">
          <x14:cfRule type="dataBar" id="{12B3ABF2-19DE-48CD-BCBA-15A22A00F332}">
            <x14:dataBar minLength="0" maxLength="100" gradient="0">
              <x14:cfvo type="autoMin"/>
              <x14:cfvo type="autoMax"/>
              <x14:negativeFillColor rgb="FFFF0000"/>
              <x14:axisColor rgb="FF000000"/>
            </x14:dataBar>
          </x14:cfRule>
          <x14:cfRule type="dataBar" id="{64899A48-D8DA-4350-AF51-EE6DED4ECFCC}">
            <x14:dataBar minLength="0" maxLength="100" gradient="0">
              <x14:cfvo type="autoMin"/>
              <x14:cfvo type="autoMax"/>
              <x14:negativeFillColor rgb="FFFF0000"/>
              <x14:axisColor rgb="FF000000"/>
            </x14:dataBar>
          </x14:cfRule>
          <x14:cfRule type="dataBar" id="{6CFA1635-67A0-4ECA-9788-22FDA14C5D76}">
            <x14:dataBar minLength="0" maxLength="100" gradient="0">
              <x14:cfvo type="autoMin"/>
              <x14:cfvo type="autoMax"/>
              <x14:negativeFillColor rgb="FFFF0000"/>
              <x14:axisColor rgb="FF000000"/>
            </x14:dataBar>
          </x14:cfRule>
          <x14:cfRule type="dataBar" id="{2D1269EC-7DE9-4CD7-8371-7A58C39C5F87}">
            <x14:dataBar minLength="0" maxLength="100" gradient="0">
              <x14:cfvo type="autoMin"/>
              <x14:cfvo type="autoMax"/>
              <x14:negativeFillColor rgb="FFFF0000"/>
              <x14:axisColor rgb="FF000000"/>
            </x14:dataBar>
          </x14:cfRule>
          <xm:sqref>H2370:H2377</xm:sqref>
        </x14:conditionalFormatting>
        <x14:conditionalFormatting xmlns:xm="http://schemas.microsoft.com/office/excel/2006/main">
          <x14:cfRule type="dataBar" id="{876B6007-BD4C-44BA-95E6-154390D21088}">
            <x14:dataBar minLength="0" maxLength="100" gradient="0">
              <x14:cfvo type="autoMin"/>
              <x14:cfvo type="autoMax"/>
              <x14:negativeFillColor rgb="FFFF0000"/>
              <x14:axisColor rgb="FF000000"/>
            </x14:dataBar>
          </x14:cfRule>
          <x14:cfRule type="dataBar" id="{EFD37823-8A8F-48E6-B4B6-0B071A7D23A4}">
            <x14:dataBar minLength="0" maxLength="100" gradient="0">
              <x14:cfvo type="autoMin"/>
              <x14:cfvo type="autoMax"/>
              <x14:negativeFillColor rgb="FFFF0000"/>
              <x14:axisColor rgb="FF000000"/>
            </x14:dataBar>
          </x14:cfRule>
          <x14:cfRule type="dataBar" id="{1A1B176D-4B20-47C5-96E4-6738A35FC348}">
            <x14:dataBar minLength="0" maxLength="100" gradient="0">
              <x14:cfvo type="autoMin"/>
              <x14:cfvo type="autoMax"/>
              <x14:negativeFillColor rgb="FFFF0000"/>
              <x14:axisColor rgb="FF000000"/>
            </x14:dataBar>
          </x14:cfRule>
          <x14:cfRule type="dataBar" id="{85773411-0784-482D-9BDE-BEA568F47E23}">
            <x14:dataBar minLength="0" maxLength="100" gradient="0">
              <x14:cfvo type="autoMin"/>
              <x14:cfvo type="autoMax"/>
              <x14:negativeFillColor rgb="FFFF0000"/>
              <x14:axisColor rgb="FF000000"/>
            </x14:dataBar>
          </x14:cfRule>
          <xm:sqref>H2379:H2387</xm:sqref>
        </x14:conditionalFormatting>
        <x14:conditionalFormatting xmlns:xm="http://schemas.microsoft.com/office/excel/2006/main">
          <x14:cfRule type="dataBar" id="{E9D97000-8CB0-490B-8ECB-C9B578A64217}">
            <x14:dataBar minLength="0" maxLength="100" gradient="0">
              <x14:cfvo type="autoMin"/>
              <x14:cfvo type="autoMax"/>
              <x14:negativeFillColor rgb="FFFF0000"/>
              <x14:axisColor rgb="FF000000"/>
            </x14:dataBar>
          </x14:cfRule>
          <x14:cfRule type="dataBar" id="{1221175B-CB08-44CA-A668-8E4DC55139A9}">
            <x14:dataBar minLength="0" maxLength="100" gradient="0">
              <x14:cfvo type="autoMin"/>
              <x14:cfvo type="autoMax"/>
              <x14:negativeFillColor rgb="FFFF0000"/>
              <x14:axisColor rgb="FF000000"/>
            </x14:dataBar>
          </x14:cfRule>
          <x14:cfRule type="dataBar" id="{56D8B739-8E06-40B7-BA13-D15FAC8536E5}">
            <x14:dataBar minLength="0" maxLength="100" gradient="0">
              <x14:cfvo type="autoMin"/>
              <x14:cfvo type="autoMax"/>
              <x14:negativeFillColor rgb="FFFF0000"/>
              <x14:axisColor rgb="FF000000"/>
            </x14:dataBar>
          </x14:cfRule>
          <x14:cfRule type="dataBar" id="{07EECE6B-E025-40C4-8FE2-1186F9F43D92}">
            <x14:dataBar minLength="0" maxLength="100" gradient="0">
              <x14:cfvo type="autoMin"/>
              <x14:cfvo type="autoMax"/>
              <x14:negativeFillColor rgb="FFFF0000"/>
              <x14:axisColor rgb="FF000000"/>
            </x14:dataBar>
          </x14:cfRule>
          <xm:sqref>H2390:H2391</xm:sqref>
        </x14:conditionalFormatting>
        <x14:conditionalFormatting xmlns:xm="http://schemas.microsoft.com/office/excel/2006/main">
          <x14:cfRule type="dataBar" id="{20EF9A11-CEB6-46A1-BFE1-5D63FDA8B9DA}">
            <x14:dataBar minLength="0" maxLength="100" gradient="0">
              <x14:cfvo type="autoMin"/>
              <x14:cfvo type="autoMax"/>
              <x14:negativeFillColor rgb="FFFF0000"/>
              <x14:axisColor rgb="FF000000"/>
            </x14:dataBar>
          </x14:cfRule>
          <x14:cfRule type="dataBar" id="{5A941986-53AA-4957-BBCC-2D99E31B02E3}">
            <x14:dataBar minLength="0" maxLength="100" gradient="0">
              <x14:cfvo type="autoMin"/>
              <x14:cfvo type="autoMax"/>
              <x14:negativeFillColor rgb="FFFF0000"/>
              <x14:axisColor rgb="FF000000"/>
            </x14:dataBar>
          </x14:cfRule>
          <x14:cfRule type="dataBar" id="{A38C6B17-3A19-4F37-9960-5B1C8B339270}">
            <x14:dataBar minLength="0" maxLength="100" gradient="0">
              <x14:cfvo type="autoMin"/>
              <x14:cfvo type="autoMax"/>
              <x14:negativeFillColor rgb="FFFF0000"/>
              <x14:axisColor rgb="FF000000"/>
            </x14:dataBar>
          </x14:cfRule>
          <x14:cfRule type="dataBar" id="{97E7F087-9495-4CBD-BB85-4BBC7EFBADB6}">
            <x14:dataBar minLength="0" maxLength="100" gradient="0">
              <x14:cfvo type="autoMin"/>
              <x14:cfvo type="autoMax"/>
              <x14:negativeFillColor rgb="FFFF0000"/>
              <x14:axisColor rgb="FF000000"/>
            </x14:dataBar>
          </x14:cfRule>
          <xm:sqref>H2393:H2397</xm:sqref>
        </x14:conditionalFormatting>
        <x14:conditionalFormatting xmlns:xm="http://schemas.microsoft.com/office/excel/2006/main">
          <x14:cfRule type="dataBar" id="{547D673D-E584-41A9-8132-77E7E90B2C5C}">
            <x14:dataBar minLength="0" maxLength="100" gradient="0">
              <x14:cfvo type="autoMin"/>
              <x14:cfvo type="autoMax"/>
              <x14:negativeFillColor rgb="FFFF0000"/>
              <x14:axisColor rgb="FF000000"/>
            </x14:dataBar>
          </x14:cfRule>
          <x14:cfRule type="dataBar" id="{44E80396-8393-483C-92A7-522CA0AB59D7}">
            <x14:dataBar minLength="0" maxLength="100" gradient="0">
              <x14:cfvo type="autoMin"/>
              <x14:cfvo type="autoMax"/>
              <x14:negativeFillColor rgb="FFFF0000"/>
              <x14:axisColor rgb="FF000000"/>
            </x14:dataBar>
          </x14:cfRule>
          <x14:cfRule type="dataBar" id="{5A8A1365-F622-4251-9D5B-3B8EA68147BF}">
            <x14:dataBar minLength="0" maxLength="100" gradient="0">
              <x14:cfvo type="autoMin"/>
              <x14:cfvo type="autoMax"/>
              <x14:negativeFillColor rgb="FFFF0000"/>
              <x14:axisColor rgb="FF000000"/>
            </x14:dataBar>
          </x14:cfRule>
          <x14:cfRule type="dataBar" id="{80158ECA-F06E-4B7B-A943-A751FAD6935D}">
            <x14:dataBar minLength="0" maxLength="100" gradient="0">
              <x14:cfvo type="autoMin"/>
              <x14:cfvo type="autoMax"/>
              <x14:negativeFillColor rgb="FFFF0000"/>
              <x14:axisColor rgb="FF000000"/>
            </x14:dataBar>
          </x14:cfRule>
          <xm:sqref>H2399:H2408</xm:sqref>
        </x14:conditionalFormatting>
        <x14:conditionalFormatting xmlns:xm="http://schemas.microsoft.com/office/excel/2006/main">
          <x14:cfRule type="dataBar" id="{1A7C516B-A2B0-42F5-BECB-A144EA4F2A53}">
            <x14:dataBar minLength="0" maxLength="100" gradient="0">
              <x14:cfvo type="autoMin"/>
              <x14:cfvo type="autoMax"/>
              <x14:negativeFillColor rgb="FFFF0000"/>
              <x14:axisColor rgb="FF000000"/>
            </x14:dataBar>
          </x14:cfRule>
          <x14:cfRule type="dataBar" id="{531FB606-6D69-4944-9427-D243DD46CD98}">
            <x14:dataBar minLength="0" maxLength="100" gradient="0">
              <x14:cfvo type="autoMin"/>
              <x14:cfvo type="autoMax"/>
              <x14:negativeFillColor rgb="FFFF0000"/>
              <x14:axisColor rgb="FF000000"/>
            </x14:dataBar>
          </x14:cfRule>
          <x14:cfRule type="dataBar" id="{62BF9CC8-392A-4CC6-A655-CA0016F84EC2}">
            <x14:dataBar minLength="0" maxLength="100" gradient="0">
              <x14:cfvo type="autoMin"/>
              <x14:cfvo type="autoMax"/>
              <x14:negativeFillColor rgb="FFFF0000"/>
              <x14:axisColor rgb="FF000000"/>
            </x14:dataBar>
          </x14:cfRule>
          <x14:cfRule type="dataBar" id="{ADD5C0CA-2686-48CE-A57C-3F061C1931AF}">
            <x14:dataBar minLength="0" maxLength="100" gradient="0">
              <x14:cfvo type="autoMin"/>
              <x14:cfvo type="autoMax"/>
              <x14:negativeFillColor rgb="FFFF0000"/>
              <x14:axisColor rgb="FF000000"/>
            </x14:dataBar>
          </x14:cfRule>
          <xm:sqref>H2410:H2411</xm:sqref>
        </x14:conditionalFormatting>
        <x14:conditionalFormatting xmlns:xm="http://schemas.microsoft.com/office/excel/2006/main">
          <x14:cfRule type="dataBar" id="{6DA7886E-A099-4FF4-AA37-354B156C6B18}">
            <x14:dataBar minLength="0" maxLength="100" gradient="0">
              <x14:cfvo type="autoMin"/>
              <x14:cfvo type="autoMax"/>
              <x14:negativeFillColor rgb="FFFF0000"/>
              <x14:axisColor rgb="FF000000"/>
            </x14:dataBar>
          </x14:cfRule>
          <x14:cfRule type="dataBar" id="{E6052891-6751-42F5-A28E-A03BC238CC34}">
            <x14:dataBar minLength="0" maxLength="100" gradient="0">
              <x14:cfvo type="autoMin"/>
              <x14:cfvo type="autoMax"/>
              <x14:negativeFillColor rgb="FFFF0000"/>
              <x14:axisColor rgb="FF000000"/>
            </x14:dataBar>
          </x14:cfRule>
          <x14:cfRule type="dataBar" id="{7AA7439D-8B9F-4EFA-8240-B8220CA97BD3}">
            <x14:dataBar minLength="0" maxLength="100" gradient="0">
              <x14:cfvo type="autoMin"/>
              <x14:cfvo type="autoMax"/>
              <x14:negativeFillColor rgb="FFFF0000"/>
              <x14:axisColor rgb="FF000000"/>
            </x14:dataBar>
          </x14:cfRule>
          <x14:cfRule type="dataBar" id="{13470ADF-E998-4161-8275-FB72EEA5D341}">
            <x14:dataBar minLength="0" maxLength="100" gradient="0">
              <x14:cfvo type="autoMin"/>
              <x14:cfvo type="autoMax"/>
              <x14:negativeFillColor rgb="FFFF0000"/>
              <x14:axisColor rgb="FF000000"/>
            </x14:dataBar>
          </x14:cfRule>
          <xm:sqref>H2413</xm:sqref>
        </x14:conditionalFormatting>
        <x14:conditionalFormatting xmlns:xm="http://schemas.microsoft.com/office/excel/2006/main">
          <x14:cfRule type="dataBar" id="{54F34064-E608-4BF2-867F-2725045254CE}">
            <x14:dataBar minLength="0" maxLength="100" gradient="0">
              <x14:cfvo type="autoMin"/>
              <x14:cfvo type="autoMax"/>
              <x14:negativeFillColor rgb="FFFF0000"/>
              <x14:axisColor rgb="FF000000"/>
            </x14:dataBar>
          </x14:cfRule>
          <x14:cfRule type="dataBar" id="{6820A452-E06D-4C59-A38A-BDD95F5058D2}">
            <x14:dataBar minLength="0" maxLength="100" gradient="0">
              <x14:cfvo type="autoMin"/>
              <x14:cfvo type="autoMax"/>
              <x14:negativeFillColor rgb="FFFF0000"/>
              <x14:axisColor rgb="FF000000"/>
            </x14:dataBar>
          </x14:cfRule>
          <x14:cfRule type="dataBar" id="{EAC456AA-C1CD-434F-BC15-DFA8700A8E40}">
            <x14:dataBar minLength="0" maxLength="100" gradient="0">
              <x14:cfvo type="autoMin"/>
              <x14:cfvo type="autoMax"/>
              <x14:negativeFillColor rgb="FFFF0000"/>
              <x14:axisColor rgb="FF000000"/>
            </x14:dataBar>
          </x14:cfRule>
          <x14:cfRule type="dataBar" id="{E8418DE0-977C-4227-9CFC-0BE3A28FECBD}">
            <x14:dataBar minLength="0" maxLength="100" gradient="0">
              <x14:cfvo type="autoMin"/>
              <x14:cfvo type="autoMax"/>
              <x14:negativeFillColor rgb="FFFF0000"/>
              <x14:axisColor rgb="FF000000"/>
            </x14:dataBar>
          </x14:cfRule>
          <xm:sqref>H2415:H2452</xm:sqref>
        </x14:conditionalFormatting>
        <x14:conditionalFormatting xmlns:xm="http://schemas.microsoft.com/office/excel/2006/main">
          <x14:cfRule type="dataBar" id="{9C2AEEE1-E586-4059-8A9A-D4F82BE585B9}">
            <x14:dataBar minLength="0" maxLength="100" gradient="0">
              <x14:cfvo type="autoMin"/>
              <x14:cfvo type="autoMax"/>
              <x14:negativeFillColor rgb="FFFF0000"/>
              <x14:axisColor rgb="FF000000"/>
            </x14:dataBar>
          </x14:cfRule>
          <x14:cfRule type="dataBar" id="{A898018A-1AD1-439B-824E-E3325E9C9C48}">
            <x14:dataBar minLength="0" maxLength="100" gradient="0">
              <x14:cfvo type="autoMin"/>
              <x14:cfvo type="autoMax"/>
              <x14:negativeFillColor rgb="FFFF0000"/>
              <x14:axisColor rgb="FF000000"/>
            </x14:dataBar>
          </x14:cfRule>
          <x14:cfRule type="dataBar" id="{4BF47041-D822-4B82-BDBB-3432427980E5}">
            <x14:dataBar minLength="0" maxLength="100" gradient="0">
              <x14:cfvo type="autoMin"/>
              <x14:cfvo type="autoMax"/>
              <x14:negativeFillColor rgb="FFFF0000"/>
              <x14:axisColor rgb="FF000000"/>
            </x14:dataBar>
          </x14:cfRule>
          <x14:cfRule type="dataBar" id="{4184B83A-B0E7-436F-B45F-5282B9953185}">
            <x14:dataBar minLength="0" maxLength="100" gradient="0">
              <x14:cfvo type="autoMin"/>
              <x14:cfvo type="autoMax"/>
              <x14:negativeFillColor rgb="FFFF0000"/>
              <x14:axisColor rgb="FF000000"/>
            </x14:dataBar>
          </x14:cfRule>
          <xm:sqref>H2454:H2463</xm:sqref>
        </x14:conditionalFormatting>
        <x14:conditionalFormatting xmlns:xm="http://schemas.microsoft.com/office/excel/2006/main">
          <x14:cfRule type="dataBar" id="{B57F16A7-E28E-4D7F-8FD7-7AA33EF4A6B4}">
            <x14:dataBar minLength="0" maxLength="100" gradient="0">
              <x14:cfvo type="autoMin"/>
              <x14:cfvo type="autoMax"/>
              <x14:negativeFillColor rgb="FFFF0000"/>
              <x14:axisColor rgb="FF000000"/>
            </x14:dataBar>
          </x14:cfRule>
          <x14:cfRule type="dataBar" id="{B788285B-94A0-444B-9237-4EFCF1876484}">
            <x14:dataBar minLength="0" maxLength="100" gradient="0">
              <x14:cfvo type="autoMin"/>
              <x14:cfvo type="autoMax"/>
              <x14:negativeFillColor rgb="FFFF0000"/>
              <x14:axisColor rgb="FF000000"/>
            </x14:dataBar>
          </x14:cfRule>
          <x14:cfRule type="dataBar" id="{CB7C4410-7809-46FB-90B5-A064268FB863}">
            <x14:dataBar minLength="0" maxLength="100" gradient="0">
              <x14:cfvo type="autoMin"/>
              <x14:cfvo type="autoMax"/>
              <x14:negativeFillColor rgb="FFFF0000"/>
              <x14:axisColor rgb="FF000000"/>
            </x14:dataBar>
          </x14:cfRule>
          <x14:cfRule type="dataBar" id="{173AED81-414C-448F-B4AB-489EA93A078C}">
            <x14:dataBar minLength="0" maxLength="100" gradient="0">
              <x14:cfvo type="autoMin"/>
              <x14:cfvo type="autoMax"/>
              <x14:negativeFillColor rgb="FFFF0000"/>
              <x14:axisColor rgb="FF000000"/>
            </x14:dataBar>
          </x14:cfRule>
          <xm:sqref>H2465:H2471</xm:sqref>
        </x14:conditionalFormatting>
        <x14:conditionalFormatting xmlns:xm="http://schemas.microsoft.com/office/excel/2006/main">
          <x14:cfRule type="dataBar" id="{01340E69-6535-45E2-ABF5-D0228D5F761D}">
            <x14:dataBar minLength="0" maxLength="100" gradient="0">
              <x14:cfvo type="autoMin"/>
              <x14:cfvo type="autoMax"/>
              <x14:negativeFillColor rgb="FFFF0000"/>
              <x14:axisColor rgb="FF000000"/>
            </x14:dataBar>
          </x14:cfRule>
          <x14:cfRule type="dataBar" id="{2759FC06-799B-4C94-BE7F-412CF75BA16E}">
            <x14:dataBar minLength="0" maxLength="100" gradient="0">
              <x14:cfvo type="autoMin"/>
              <x14:cfvo type="autoMax"/>
              <x14:negativeFillColor rgb="FFFF0000"/>
              <x14:axisColor rgb="FF000000"/>
            </x14:dataBar>
          </x14:cfRule>
          <x14:cfRule type="dataBar" id="{B49A990F-C753-44DC-93E7-849A9124C940}">
            <x14:dataBar minLength="0" maxLength="100" gradient="0">
              <x14:cfvo type="autoMin"/>
              <x14:cfvo type="autoMax"/>
              <x14:negativeFillColor rgb="FFFF0000"/>
              <x14:axisColor rgb="FF000000"/>
            </x14:dataBar>
          </x14:cfRule>
          <x14:cfRule type="dataBar" id="{08164886-10B8-45E7-B489-40F3E7293B1D}">
            <x14:dataBar minLength="0" maxLength="100" gradient="0">
              <x14:cfvo type="autoMin"/>
              <x14:cfvo type="autoMax"/>
              <x14:negativeFillColor rgb="FFFF0000"/>
              <x14:axisColor rgb="FF000000"/>
            </x14:dataBar>
          </x14:cfRule>
          <xm:sqref>H2473:H2518</xm:sqref>
        </x14:conditionalFormatting>
        <x14:conditionalFormatting xmlns:xm="http://schemas.microsoft.com/office/excel/2006/main">
          <x14:cfRule type="dataBar" id="{1FE17343-4080-46A1-A11D-6F19B30BE9B2}">
            <x14:dataBar minLength="0" maxLength="100" gradient="0">
              <x14:cfvo type="autoMin"/>
              <x14:cfvo type="autoMax"/>
              <x14:negativeFillColor rgb="FFFF0000"/>
              <x14:axisColor rgb="FF000000"/>
            </x14:dataBar>
          </x14:cfRule>
          <x14:cfRule type="dataBar" id="{40BB2B6B-D5E1-4480-819A-1E5B4AF8CD5C}">
            <x14:dataBar minLength="0" maxLength="100" gradient="0">
              <x14:cfvo type="autoMin"/>
              <x14:cfvo type="autoMax"/>
              <x14:negativeFillColor rgb="FFFF0000"/>
              <x14:axisColor rgb="FF000000"/>
            </x14:dataBar>
          </x14:cfRule>
          <x14:cfRule type="dataBar" id="{FBB921F2-8CB3-418D-B37F-6FA0FA3208A0}">
            <x14:dataBar minLength="0" maxLength="100" gradient="0">
              <x14:cfvo type="autoMin"/>
              <x14:cfvo type="autoMax"/>
              <x14:negativeFillColor rgb="FFFF0000"/>
              <x14:axisColor rgb="FF000000"/>
            </x14:dataBar>
          </x14:cfRule>
          <x14:cfRule type="dataBar" id="{C6387005-1FA0-4153-BF2A-62D035B6B30F}">
            <x14:dataBar minLength="0" maxLength="100" gradient="0">
              <x14:cfvo type="autoMin"/>
              <x14:cfvo type="autoMax"/>
              <x14:negativeFillColor rgb="FFFF0000"/>
              <x14:axisColor rgb="FF000000"/>
            </x14:dataBar>
          </x14:cfRule>
          <xm:sqref>H2520:H2522</xm:sqref>
        </x14:conditionalFormatting>
        <x14:conditionalFormatting xmlns:xm="http://schemas.microsoft.com/office/excel/2006/main">
          <x14:cfRule type="dataBar" id="{3487C984-A3C1-48FE-8513-C463E8E5B1B3}">
            <x14:dataBar minLength="0" maxLength="100" gradient="0">
              <x14:cfvo type="autoMin"/>
              <x14:cfvo type="autoMax"/>
              <x14:negativeFillColor rgb="FFFF0000"/>
              <x14:axisColor rgb="FF000000"/>
            </x14:dataBar>
          </x14:cfRule>
          <x14:cfRule type="dataBar" id="{A4634451-A51B-4FA2-B284-8E83C4A33838}">
            <x14:dataBar minLength="0" maxLength="100" gradient="0">
              <x14:cfvo type="autoMin"/>
              <x14:cfvo type="autoMax"/>
              <x14:negativeFillColor rgb="FFFF0000"/>
              <x14:axisColor rgb="FF000000"/>
            </x14:dataBar>
          </x14:cfRule>
          <x14:cfRule type="dataBar" id="{0E7AE98E-DFBF-447C-95E8-65CB7D91A182}">
            <x14:dataBar minLength="0" maxLength="100" gradient="0">
              <x14:cfvo type="autoMin"/>
              <x14:cfvo type="autoMax"/>
              <x14:negativeFillColor rgb="FFFF0000"/>
              <x14:axisColor rgb="FF000000"/>
            </x14:dataBar>
          </x14:cfRule>
          <x14:cfRule type="dataBar" id="{81467344-DBFF-4E54-837A-557D73982A4F}">
            <x14:dataBar minLength="0" maxLength="100" gradient="0">
              <x14:cfvo type="autoMin"/>
              <x14:cfvo type="autoMax"/>
              <x14:negativeFillColor rgb="FFFF0000"/>
              <x14:axisColor rgb="FF000000"/>
            </x14:dataBar>
          </x14:cfRule>
          <xm:sqref>H2524:H2528</xm:sqref>
        </x14:conditionalFormatting>
        <x14:conditionalFormatting xmlns:xm="http://schemas.microsoft.com/office/excel/2006/main">
          <x14:cfRule type="dataBar" id="{2604E81B-8F71-460B-A0B9-8487CE868EDE}">
            <x14:dataBar minLength="0" maxLength="100" gradient="0">
              <x14:cfvo type="autoMin"/>
              <x14:cfvo type="autoMax"/>
              <x14:negativeFillColor rgb="FFFF0000"/>
              <x14:axisColor rgb="FF000000"/>
            </x14:dataBar>
          </x14:cfRule>
          <x14:cfRule type="dataBar" id="{C835F5BD-ABD0-452F-98FA-9D6DE95F639D}">
            <x14:dataBar minLength="0" maxLength="100" gradient="0">
              <x14:cfvo type="autoMin"/>
              <x14:cfvo type="autoMax"/>
              <x14:negativeFillColor rgb="FFFF0000"/>
              <x14:axisColor rgb="FF000000"/>
            </x14:dataBar>
          </x14:cfRule>
          <x14:cfRule type="dataBar" id="{289AB1DA-8549-4EC5-94C7-4B92F2934813}">
            <x14:dataBar minLength="0" maxLength="100" gradient="0">
              <x14:cfvo type="autoMin"/>
              <x14:cfvo type="autoMax"/>
              <x14:negativeFillColor rgb="FFFF0000"/>
              <x14:axisColor rgb="FF000000"/>
            </x14:dataBar>
          </x14:cfRule>
          <x14:cfRule type="dataBar" id="{B960A717-E6A9-4C4B-BDB5-DD06CA226D0E}">
            <x14:dataBar minLength="0" maxLength="100" gradient="0">
              <x14:cfvo type="autoMin"/>
              <x14:cfvo type="autoMax"/>
              <x14:negativeFillColor rgb="FFFF0000"/>
              <x14:axisColor rgb="FF000000"/>
            </x14:dataBar>
          </x14:cfRule>
          <xm:sqref>H2530:H2534</xm:sqref>
        </x14:conditionalFormatting>
        <x14:conditionalFormatting xmlns:xm="http://schemas.microsoft.com/office/excel/2006/main">
          <x14:cfRule type="dataBar" id="{73878A28-33C0-4ADA-AEF9-37661FE6E9DB}">
            <x14:dataBar minLength="0" maxLength="100" gradient="0">
              <x14:cfvo type="autoMin"/>
              <x14:cfvo type="autoMax"/>
              <x14:negativeFillColor rgb="FFFF0000"/>
              <x14:axisColor rgb="FF000000"/>
            </x14:dataBar>
          </x14:cfRule>
          <x14:cfRule type="dataBar" id="{4EED6FFA-7076-423C-A377-6201C437F6D2}">
            <x14:dataBar minLength="0" maxLength="100" gradient="0">
              <x14:cfvo type="autoMin"/>
              <x14:cfvo type="autoMax"/>
              <x14:negativeFillColor rgb="FFFF0000"/>
              <x14:axisColor rgb="FF000000"/>
            </x14:dataBar>
          </x14:cfRule>
          <x14:cfRule type="dataBar" id="{EE6C24A3-FBAA-4EFA-8BE2-AB6F6F910F1C}">
            <x14:dataBar minLength="0" maxLength="100" gradient="0">
              <x14:cfvo type="autoMin"/>
              <x14:cfvo type="autoMax"/>
              <x14:negativeFillColor rgb="FFFF0000"/>
              <x14:axisColor rgb="FF000000"/>
            </x14:dataBar>
          </x14:cfRule>
          <x14:cfRule type="dataBar" id="{0B35A84D-1537-4F74-94AB-846F0EF8DC87}">
            <x14:dataBar minLength="0" maxLength="100" gradient="0">
              <x14:cfvo type="autoMin"/>
              <x14:cfvo type="autoMax"/>
              <x14:negativeFillColor rgb="FFFF0000"/>
              <x14:axisColor rgb="FF000000"/>
            </x14:dataBar>
          </x14:cfRule>
          <xm:sqref>H2536:H2542</xm:sqref>
        </x14:conditionalFormatting>
        <x14:conditionalFormatting xmlns:xm="http://schemas.microsoft.com/office/excel/2006/main">
          <x14:cfRule type="dataBar" id="{27CA9DED-AF75-43BF-B1E4-89B5C838316B}">
            <x14:dataBar minLength="0" maxLength="100" gradient="0">
              <x14:cfvo type="autoMin"/>
              <x14:cfvo type="autoMax"/>
              <x14:negativeFillColor rgb="FFFF0000"/>
              <x14:axisColor rgb="FF000000"/>
            </x14:dataBar>
          </x14:cfRule>
          <x14:cfRule type="dataBar" id="{196821CD-4DC5-4652-BE54-433F012A0085}">
            <x14:dataBar minLength="0" maxLength="100" gradient="0">
              <x14:cfvo type="autoMin"/>
              <x14:cfvo type="autoMax"/>
              <x14:negativeFillColor rgb="FFFF0000"/>
              <x14:axisColor rgb="FF000000"/>
            </x14:dataBar>
          </x14:cfRule>
          <x14:cfRule type="dataBar" id="{57A95964-72F2-43E4-9DE2-069BCAEA7CBA}">
            <x14:dataBar minLength="0" maxLength="100" gradient="0">
              <x14:cfvo type="autoMin"/>
              <x14:cfvo type="autoMax"/>
              <x14:negativeFillColor rgb="FFFF0000"/>
              <x14:axisColor rgb="FF000000"/>
            </x14:dataBar>
          </x14:cfRule>
          <x14:cfRule type="dataBar" id="{9577572F-F967-4E37-95EB-752512D6C7AD}">
            <x14:dataBar minLength="0" maxLength="100" gradient="0">
              <x14:cfvo type="autoMin"/>
              <x14:cfvo type="autoMax"/>
              <x14:negativeFillColor rgb="FFFF0000"/>
              <x14:axisColor rgb="FF000000"/>
            </x14:dataBar>
          </x14:cfRule>
          <xm:sqref>H2544:H2546</xm:sqref>
        </x14:conditionalFormatting>
        <x14:conditionalFormatting xmlns:xm="http://schemas.microsoft.com/office/excel/2006/main">
          <x14:cfRule type="dataBar" id="{8E9EC52D-B546-44D7-9219-D13C44E7A861}">
            <x14:dataBar minLength="0" maxLength="100" gradient="0">
              <x14:cfvo type="autoMin"/>
              <x14:cfvo type="autoMax"/>
              <x14:negativeFillColor rgb="FFFF0000"/>
              <x14:axisColor rgb="FF000000"/>
            </x14:dataBar>
          </x14:cfRule>
          <x14:cfRule type="dataBar" id="{62645F6A-8A23-4BFE-8A69-7038F9531ED8}">
            <x14:dataBar minLength="0" maxLength="100" gradient="0">
              <x14:cfvo type="autoMin"/>
              <x14:cfvo type="autoMax"/>
              <x14:negativeFillColor rgb="FFFF0000"/>
              <x14:axisColor rgb="FF000000"/>
            </x14:dataBar>
          </x14:cfRule>
          <x14:cfRule type="dataBar" id="{FAFCB85F-212F-43B3-8F90-5EC6096EF76C}">
            <x14:dataBar minLength="0" maxLength="100" gradient="0">
              <x14:cfvo type="autoMin"/>
              <x14:cfvo type="autoMax"/>
              <x14:negativeFillColor rgb="FFFF0000"/>
              <x14:axisColor rgb="FF000000"/>
            </x14:dataBar>
          </x14:cfRule>
          <x14:cfRule type="dataBar" id="{8B974915-E7EE-4589-9F3A-4CB82D5D61F7}">
            <x14:dataBar minLength="0" maxLength="100" gradient="0">
              <x14:cfvo type="autoMin"/>
              <x14:cfvo type="autoMax"/>
              <x14:negativeFillColor rgb="FFFF0000"/>
              <x14:axisColor rgb="FF000000"/>
            </x14:dataBar>
          </x14:cfRule>
          <xm:sqref>H2548:H2562</xm:sqref>
        </x14:conditionalFormatting>
        <x14:conditionalFormatting xmlns:xm="http://schemas.microsoft.com/office/excel/2006/main">
          <x14:cfRule type="dataBar" id="{048C5E31-A856-4AAB-9F82-A4A52577E060}">
            <x14:dataBar minLength="0" maxLength="100" gradient="0">
              <x14:cfvo type="autoMin"/>
              <x14:cfvo type="autoMax"/>
              <x14:negativeFillColor rgb="FFFF0000"/>
              <x14:axisColor rgb="FF000000"/>
            </x14:dataBar>
          </x14:cfRule>
          <x14:cfRule type="dataBar" id="{E7E0242A-82B6-4BB8-AA62-187F722AF417}">
            <x14:dataBar minLength="0" maxLength="100" gradient="0">
              <x14:cfvo type="autoMin"/>
              <x14:cfvo type="autoMax"/>
              <x14:negativeFillColor rgb="FFFF0000"/>
              <x14:axisColor rgb="FF000000"/>
            </x14:dataBar>
          </x14:cfRule>
          <x14:cfRule type="dataBar" id="{CF51FDD0-73CA-4588-8D0C-D5CF995B50A9}">
            <x14:dataBar minLength="0" maxLength="100" gradient="0">
              <x14:cfvo type="autoMin"/>
              <x14:cfvo type="autoMax"/>
              <x14:negativeFillColor rgb="FFFF0000"/>
              <x14:axisColor rgb="FF000000"/>
            </x14:dataBar>
          </x14:cfRule>
          <x14:cfRule type="dataBar" id="{D49A6BA1-EC90-400E-ADE6-5E0FDD43080A}">
            <x14:dataBar minLength="0" maxLength="100" gradient="0">
              <x14:cfvo type="autoMin"/>
              <x14:cfvo type="autoMax"/>
              <x14:negativeFillColor rgb="FFFF0000"/>
              <x14:axisColor rgb="FF000000"/>
            </x14:dataBar>
          </x14:cfRule>
          <xm:sqref>H2564:H2578</xm:sqref>
        </x14:conditionalFormatting>
        <x14:conditionalFormatting xmlns:xm="http://schemas.microsoft.com/office/excel/2006/main">
          <x14:cfRule type="dataBar" id="{4C54FC05-C347-4F96-8A2F-A8723DC4AC80}">
            <x14:dataBar minLength="0" maxLength="100" gradient="0">
              <x14:cfvo type="autoMin"/>
              <x14:cfvo type="autoMax"/>
              <x14:negativeFillColor rgb="FFFF0000"/>
              <x14:axisColor rgb="FF000000"/>
            </x14:dataBar>
          </x14:cfRule>
          <x14:cfRule type="dataBar" id="{00A49A7F-EF65-4941-91CF-AB6157976B0A}">
            <x14:dataBar minLength="0" maxLength="100" gradient="0">
              <x14:cfvo type="autoMin"/>
              <x14:cfvo type="autoMax"/>
              <x14:negativeFillColor rgb="FFFF0000"/>
              <x14:axisColor rgb="FF000000"/>
            </x14:dataBar>
          </x14:cfRule>
          <x14:cfRule type="dataBar" id="{EB130676-680A-407E-8E52-FA97DDC1AA32}">
            <x14:dataBar minLength="0" maxLength="100" gradient="0">
              <x14:cfvo type="autoMin"/>
              <x14:cfvo type="autoMax"/>
              <x14:negativeFillColor rgb="FFFF0000"/>
              <x14:axisColor rgb="FF000000"/>
            </x14:dataBar>
          </x14:cfRule>
          <x14:cfRule type="dataBar" id="{E4A508C4-6831-4A4C-BE3E-EAE7EAF05459}">
            <x14:dataBar minLength="0" maxLength="100" gradient="0">
              <x14:cfvo type="autoMin"/>
              <x14:cfvo type="autoMax"/>
              <x14:negativeFillColor rgb="FFFF0000"/>
              <x14:axisColor rgb="FF000000"/>
            </x14:dataBar>
          </x14:cfRule>
          <xm:sqref>H2580:H2587</xm:sqref>
        </x14:conditionalFormatting>
        <x14:conditionalFormatting xmlns:xm="http://schemas.microsoft.com/office/excel/2006/main">
          <x14:cfRule type="dataBar" id="{1C6CEFC8-388E-4936-920D-11D68AD1DB7D}">
            <x14:dataBar minLength="0" maxLength="100" gradient="0">
              <x14:cfvo type="autoMin"/>
              <x14:cfvo type="autoMax"/>
              <x14:negativeFillColor rgb="FFFF0000"/>
              <x14:axisColor rgb="FF000000"/>
            </x14:dataBar>
          </x14:cfRule>
          <x14:cfRule type="dataBar" id="{E1708C91-0285-4380-992A-248513D6DF51}">
            <x14:dataBar minLength="0" maxLength="100" gradient="0">
              <x14:cfvo type="autoMin"/>
              <x14:cfvo type="autoMax"/>
              <x14:negativeFillColor rgb="FFFF0000"/>
              <x14:axisColor rgb="FF000000"/>
            </x14:dataBar>
          </x14:cfRule>
          <x14:cfRule type="dataBar" id="{2B1553F0-591C-4008-9C54-77B7C8CE4C8D}">
            <x14:dataBar minLength="0" maxLength="100" gradient="0">
              <x14:cfvo type="autoMin"/>
              <x14:cfvo type="autoMax"/>
              <x14:negativeFillColor rgb="FFFF0000"/>
              <x14:axisColor rgb="FF000000"/>
            </x14:dataBar>
          </x14:cfRule>
          <x14:cfRule type="dataBar" id="{4445EB05-178F-4E31-B4EE-95FA82F51274}">
            <x14:dataBar minLength="0" maxLength="100" gradient="0">
              <x14:cfvo type="autoMin"/>
              <x14:cfvo type="autoMax"/>
              <x14:negativeFillColor rgb="FFFF0000"/>
              <x14:axisColor rgb="FF000000"/>
            </x14:dataBar>
          </x14:cfRule>
          <xm:sqref>H2589:H2591</xm:sqref>
        </x14:conditionalFormatting>
        <x14:conditionalFormatting xmlns:xm="http://schemas.microsoft.com/office/excel/2006/main">
          <x14:cfRule type="dataBar" id="{F128854E-258C-458C-89EB-398501296C25}">
            <x14:dataBar minLength="0" maxLength="100" gradient="0">
              <x14:cfvo type="autoMin"/>
              <x14:cfvo type="autoMax"/>
              <x14:negativeFillColor rgb="FFFF0000"/>
              <x14:axisColor rgb="FF000000"/>
            </x14:dataBar>
          </x14:cfRule>
          <x14:cfRule type="dataBar" id="{ACC85D05-A2F4-4732-B76B-3E6666354E15}">
            <x14:dataBar minLength="0" maxLength="100" gradient="0">
              <x14:cfvo type="autoMin"/>
              <x14:cfvo type="autoMax"/>
              <x14:negativeFillColor rgb="FFFF0000"/>
              <x14:axisColor rgb="FF000000"/>
            </x14:dataBar>
          </x14:cfRule>
          <x14:cfRule type="dataBar" id="{60D0296E-68B4-4BF1-8E24-47C1114CBD41}">
            <x14:dataBar minLength="0" maxLength="100" gradient="0">
              <x14:cfvo type="autoMin"/>
              <x14:cfvo type="autoMax"/>
              <x14:negativeFillColor rgb="FFFF0000"/>
              <x14:axisColor rgb="FF000000"/>
            </x14:dataBar>
          </x14:cfRule>
          <x14:cfRule type="dataBar" id="{73E1B4C9-97FA-44A3-9064-959CF4BDC0E6}">
            <x14:dataBar minLength="0" maxLength="100" gradient="0">
              <x14:cfvo type="autoMin"/>
              <x14:cfvo type="autoMax"/>
              <x14:negativeFillColor rgb="FFFF0000"/>
              <x14:axisColor rgb="FF000000"/>
            </x14:dataBar>
          </x14:cfRule>
          <xm:sqref>H2593</xm:sqref>
        </x14:conditionalFormatting>
        <x14:conditionalFormatting xmlns:xm="http://schemas.microsoft.com/office/excel/2006/main">
          <x14:cfRule type="dataBar" id="{82FC5B32-F83D-4C64-9BF2-1FB180596060}">
            <x14:dataBar minLength="0" maxLength="100" gradient="0">
              <x14:cfvo type="autoMin"/>
              <x14:cfvo type="autoMax"/>
              <x14:negativeFillColor rgb="FFFF0000"/>
              <x14:axisColor rgb="FF000000"/>
            </x14:dataBar>
          </x14:cfRule>
          <x14:cfRule type="dataBar" id="{92EB0638-CBB3-40E0-A1CD-157B72A6B7E3}">
            <x14:dataBar minLength="0" maxLength="100" gradient="0">
              <x14:cfvo type="autoMin"/>
              <x14:cfvo type="autoMax"/>
              <x14:negativeFillColor rgb="FFFF0000"/>
              <x14:axisColor rgb="FF000000"/>
            </x14:dataBar>
          </x14:cfRule>
          <x14:cfRule type="dataBar" id="{CC87AA9B-5740-47A3-BAD6-FB3B68A1F674}">
            <x14:dataBar minLength="0" maxLength="100" gradient="0">
              <x14:cfvo type="autoMin"/>
              <x14:cfvo type="autoMax"/>
              <x14:negativeFillColor rgb="FFFF0000"/>
              <x14:axisColor rgb="FF000000"/>
            </x14:dataBar>
          </x14:cfRule>
          <x14:cfRule type="dataBar" id="{853885CE-D5AD-4B8F-BFCA-B30B9876EA84}">
            <x14:dataBar minLength="0" maxLength="100" gradient="0">
              <x14:cfvo type="autoMin"/>
              <x14:cfvo type="autoMax"/>
              <x14:negativeFillColor rgb="FFFF0000"/>
              <x14:axisColor rgb="FF000000"/>
            </x14:dataBar>
          </x14:cfRule>
          <xm:sqref>H2595:H2605</xm:sqref>
        </x14:conditionalFormatting>
        <x14:conditionalFormatting xmlns:xm="http://schemas.microsoft.com/office/excel/2006/main">
          <x14:cfRule type="dataBar" id="{532A8818-E20D-4081-972C-66E98EF5D9AB}">
            <x14:dataBar minLength="0" maxLength="100" gradient="0">
              <x14:cfvo type="autoMin"/>
              <x14:cfvo type="autoMax"/>
              <x14:negativeFillColor rgb="FFFF0000"/>
              <x14:axisColor rgb="FF000000"/>
            </x14:dataBar>
          </x14:cfRule>
          <x14:cfRule type="dataBar" id="{3200FA29-FA39-4563-85AF-F75A74E576AF}">
            <x14:dataBar minLength="0" maxLength="100" gradient="0">
              <x14:cfvo type="autoMin"/>
              <x14:cfvo type="autoMax"/>
              <x14:negativeFillColor rgb="FFFF0000"/>
              <x14:axisColor rgb="FF000000"/>
            </x14:dataBar>
          </x14:cfRule>
          <x14:cfRule type="dataBar" id="{ABA88A4F-6635-496B-9FB0-6C3988761D4F}">
            <x14:dataBar minLength="0" maxLength="100" gradient="0">
              <x14:cfvo type="autoMin"/>
              <x14:cfvo type="autoMax"/>
              <x14:negativeFillColor rgb="FFFF0000"/>
              <x14:axisColor rgb="FF000000"/>
            </x14:dataBar>
          </x14:cfRule>
          <x14:cfRule type="dataBar" id="{4D20D551-CDA0-4BDE-B4BD-BA6DDE8F6864}">
            <x14:dataBar minLength="0" maxLength="100" gradient="0">
              <x14:cfvo type="autoMin"/>
              <x14:cfvo type="autoMax"/>
              <x14:negativeFillColor rgb="FFFF0000"/>
              <x14:axisColor rgb="FF000000"/>
            </x14:dataBar>
          </x14:cfRule>
          <xm:sqref>H2607:H2613</xm:sqref>
        </x14:conditionalFormatting>
        <x14:conditionalFormatting xmlns:xm="http://schemas.microsoft.com/office/excel/2006/main">
          <x14:cfRule type="dataBar" id="{ECD176D7-406D-4E48-A90C-89804985F9AF}">
            <x14:dataBar minLength="0" maxLength="100" gradient="0">
              <x14:cfvo type="autoMin"/>
              <x14:cfvo type="autoMax"/>
              <x14:negativeFillColor rgb="FFFF0000"/>
              <x14:axisColor rgb="FF000000"/>
            </x14:dataBar>
          </x14:cfRule>
          <x14:cfRule type="dataBar" id="{19174C9E-468E-44CE-BA51-41C21A98A372}">
            <x14:dataBar minLength="0" maxLength="100" gradient="0">
              <x14:cfvo type="autoMin"/>
              <x14:cfvo type="autoMax"/>
              <x14:negativeFillColor rgb="FFFF0000"/>
              <x14:axisColor rgb="FF000000"/>
            </x14:dataBar>
          </x14:cfRule>
          <x14:cfRule type="dataBar" id="{26408D4E-A492-41D3-A472-279308E159D0}">
            <x14:dataBar minLength="0" maxLength="100" gradient="0">
              <x14:cfvo type="autoMin"/>
              <x14:cfvo type="autoMax"/>
              <x14:negativeFillColor rgb="FFFF0000"/>
              <x14:axisColor rgb="FF000000"/>
            </x14:dataBar>
          </x14:cfRule>
          <x14:cfRule type="dataBar" id="{6991407E-EE3F-492D-A4D2-C87A65832D2A}">
            <x14:dataBar minLength="0" maxLength="100" gradient="0">
              <x14:cfvo type="autoMin"/>
              <x14:cfvo type="autoMax"/>
              <x14:negativeFillColor rgb="FFFF0000"/>
              <x14:axisColor rgb="FF000000"/>
            </x14:dataBar>
          </x14:cfRule>
          <xm:sqref>H2615:H2636</xm:sqref>
        </x14:conditionalFormatting>
        <x14:conditionalFormatting xmlns:xm="http://schemas.microsoft.com/office/excel/2006/main">
          <x14:cfRule type="dataBar" id="{1C87C70D-459B-44A2-98B0-890ED5A23899}">
            <x14:dataBar minLength="0" maxLength="100" gradient="0">
              <x14:cfvo type="autoMin"/>
              <x14:cfvo type="autoMax"/>
              <x14:negativeFillColor rgb="FFFF0000"/>
              <x14:axisColor rgb="FF000000"/>
            </x14:dataBar>
          </x14:cfRule>
          <x14:cfRule type="dataBar" id="{0FE4EBBE-38C6-4409-8C18-36F3D0EA9600}">
            <x14:dataBar minLength="0" maxLength="100" gradient="0">
              <x14:cfvo type="autoMin"/>
              <x14:cfvo type="autoMax"/>
              <x14:negativeFillColor rgb="FFFF0000"/>
              <x14:axisColor rgb="FF000000"/>
            </x14:dataBar>
          </x14:cfRule>
          <x14:cfRule type="dataBar" id="{A95B5030-BFD6-47C3-8595-BD7434A4729E}">
            <x14:dataBar minLength="0" maxLength="100" gradient="0">
              <x14:cfvo type="autoMin"/>
              <x14:cfvo type="autoMax"/>
              <x14:negativeFillColor rgb="FFFF0000"/>
              <x14:axisColor rgb="FF000000"/>
            </x14:dataBar>
          </x14:cfRule>
          <x14:cfRule type="dataBar" id="{9D43643F-97F6-4622-8D10-CE3DCACF58DF}">
            <x14:dataBar minLength="0" maxLength="100" gradient="0">
              <x14:cfvo type="autoMin"/>
              <x14:cfvo type="autoMax"/>
              <x14:negativeFillColor rgb="FFFF0000"/>
              <x14:axisColor rgb="FF000000"/>
            </x14:dataBar>
          </x14:cfRule>
          <xm:sqref>H2638:H2653</xm:sqref>
        </x14:conditionalFormatting>
        <x14:conditionalFormatting xmlns:xm="http://schemas.microsoft.com/office/excel/2006/main">
          <x14:cfRule type="dataBar" id="{08296357-367C-44B5-BFAF-983458D2F694}">
            <x14:dataBar minLength="0" maxLength="100" gradient="0">
              <x14:cfvo type="autoMin"/>
              <x14:cfvo type="autoMax"/>
              <x14:negativeFillColor rgb="FFFF0000"/>
              <x14:axisColor rgb="FF000000"/>
            </x14:dataBar>
          </x14:cfRule>
          <x14:cfRule type="dataBar" id="{B9D6FBB1-2F4F-4BAD-842E-93ABAF0D7E01}">
            <x14:dataBar minLength="0" maxLength="100" gradient="0">
              <x14:cfvo type="autoMin"/>
              <x14:cfvo type="autoMax"/>
              <x14:negativeFillColor rgb="FFFF0000"/>
              <x14:axisColor rgb="FF000000"/>
            </x14:dataBar>
          </x14:cfRule>
          <x14:cfRule type="dataBar" id="{D5183F0C-3E3A-46B7-A9F4-F0DEE616D77A}">
            <x14:dataBar minLength="0" maxLength="100" gradient="0">
              <x14:cfvo type="autoMin"/>
              <x14:cfvo type="autoMax"/>
              <x14:negativeFillColor rgb="FFFF0000"/>
              <x14:axisColor rgb="FF000000"/>
            </x14:dataBar>
          </x14:cfRule>
          <x14:cfRule type="dataBar" id="{FE07DF2A-9A8C-405E-9031-99CE9FB40970}">
            <x14:dataBar minLength="0" maxLength="100" gradient="0">
              <x14:cfvo type="autoMin"/>
              <x14:cfvo type="autoMax"/>
              <x14:negativeFillColor rgb="FFFF0000"/>
              <x14:axisColor rgb="FF000000"/>
            </x14:dataBar>
          </x14:cfRule>
          <xm:sqref>H2655:H2661</xm:sqref>
        </x14:conditionalFormatting>
        <x14:conditionalFormatting xmlns:xm="http://schemas.microsoft.com/office/excel/2006/main">
          <x14:cfRule type="dataBar" id="{C6199095-C738-458F-8304-C0AC584F19E3}">
            <x14:dataBar minLength="0" maxLength="100" gradient="0">
              <x14:cfvo type="autoMin"/>
              <x14:cfvo type="autoMax"/>
              <x14:negativeFillColor rgb="FFFF0000"/>
              <x14:axisColor rgb="FF000000"/>
            </x14:dataBar>
          </x14:cfRule>
          <x14:cfRule type="dataBar" id="{552FD085-DCFA-47E2-B031-E91B55750CCC}">
            <x14:dataBar minLength="0" maxLength="100" gradient="0">
              <x14:cfvo type="autoMin"/>
              <x14:cfvo type="autoMax"/>
              <x14:negativeFillColor rgb="FFFF0000"/>
              <x14:axisColor rgb="FF000000"/>
            </x14:dataBar>
          </x14:cfRule>
          <x14:cfRule type="dataBar" id="{27BE007A-998B-43D9-93F3-21A9BAE25F3A}">
            <x14:dataBar minLength="0" maxLength="100" gradient="0">
              <x14:cfvo type="autoMin"/>
              <x14:cfvo type="autoMax"/>
              <x14:negativeFillColor rgb="FFFF0000"/>
              <x14:axisColor rgb="FF000000"/>
            </x14:dataBar>
          </x14:cfRule>
          <x14:cfRule type="dataBar" id="{A4FE0B62-70E9-4BDF-B826-9C5EA8FBBFB0}">
            <x14:dataBar minLength="0" maxLength="100" gradient="0">
              <x14:cfvo type="autoMin"/>
              <x14:cfvo type="autoMax"/>
              <x14:negativeFillColor rgb="FFFF0000"/>
              <x14:axisColor rgb="FF000000"/>
            </x14:dataBar>
          </x14:cfRule>
          <xm:sqref>H2663:H2674</xm:sqref>
        </x14:conditionalFormatting>
        <x14:conditionalFormatting xmlns:xm="http://schemas.microsoft.com/office/excel/2006/main">
          <x14:cfRule type="dataBar" id="{0A69EA67-0285-4835-8865-66EAA5B48D72}">
            <x14:dataBar minLength="0" maxLength="100" gradient="0">
              <x14:cfvo type="autoMin"/>
              <x14:cfvo type="autoMax"/>
              <x14:negativeFillColor rgb="FFFF0000"/>
              <x14:axisColor rgb="FF000000"/>
            </x14:dataBar>
          </x14:cfRule>
          <x14:cfRule type="dataBar" id="{963CD367-A79B-403D-AF6E-044867CF0286}">
            <x14:dataBar minLength="0" maxLength="100" gradient="0">
              <x14:cfvo type="autoMin"/>
              <x14:cfvo type="autoMax"/>
              <x14:negativeFillColor rgb="FFFF0000"/>
              <x14:axisColor rgb="FF000000"/>
            </x14:dataBar>
          </x14:cfRule>
          <x14:cfRule type="dataBar" id="{30E38486-B64B-435E-86DA-CFF85853E5C2}">
            <x14:dataBar minLength="0" maxLength="100" gradient="0">
              <x14:cfvo type="autoMin"/>
              <x14:cfvo type="autoMax"/>
              <x14:negativeFillColor rgb="FFFF0000"/>
              <x14:axisColor rgb="FF000000"/>
            </x14:dataBar>
          </x14:cfRule>
          <x14:cfRule type="dataBar" id="{62CF072C-4FA4-422B-A190-9F4288D88EC3}">
            <x14:dataBar minLength="0" maxLength="100" gradient="0">
              <x14:cfvo type="autoMin"/>
              <x14:cfvo type="autoMax"/>
              <x14:negativeFillColor rgb="FFFF0000"/>
              <x14:axisColor rgb="FF000000"/>
            </x14:dataBar>
          </x14:cfRule>
          <xm:sqref>H2676:H2678</xm:sqref>
        </x14:conditionalFormatting>
        <x14:conditionalFormatting xmlns:xm="http://schemas.microsoft.com/office/excel/2006/main">
          <x14:cfRule type="dataBar" id="{CC6D8258-7DC5-4CEF-93C4-3400F97C286A}">
            <x14:dataBar minLength="0" maxLength="100" gradient="0">
              <x14:cfvo type="autoMin"/>
              <x14:cfvo type="autoMax"/>
              <x14:negativeFillColor rgb="FFFF0000"/>
              <x14:axisColor rgb="FF000000"/>
            </x14:dataBar>
          </x14:cfRule>
          <x14:cfRule type="dataBar" id="{40C40E78-DDAA-47C6-BE0E-EE7308F25EB3}">
            <x14:dataBar minLength="0" maxLength="100" gradient="0">
              <x14:cfvo type="autoMin"/>
              <x14:cfvo type="autoMax"/>
              <x14:negativeFillColor rgb="FFFF0000"/>
              <x14:axisColor rgb="FF000000"/>
            </x14:dataBar>
          </x14:cfRule>
          <x14:cfRule type="dataBar" id="{3C9C8FC9-80C8-4219-9A49-8DEEF2E446CA}">
            <x14:dataBar minLength="0" maxLength="100" gradient="0">
              <x14:cfvo type="autoMin"/>
              <x14:cfvo type="autoMax"/>
              <x14:negativeFillColor rgb="FFFF0000"/>
              <x14:axisColor rgb="FF000000"/>
            </x14:dataBar>
          </x14:cfRule>
          <x14:cfRule type="dataBar" id="{FE482ABA-8775-4CB7-9961-A58FEA0CDAF7}">
            <x14:dataBar minLength="0" maxLength="100" gradient="0">
              <x14:cfvo type="autoMin"/>
              <x14:cfvo type="autoMax"/>
              <x14:negativeFillColor rgb="FFFF0000"/>
              <x14:axisColor rgb="FF000000"/>
            </x14:dataBar>
          </x14:cfRule>
          <xm:sqref>K12:K36</xm:sqref>
        </x14:conditionalFormatting>
        <x14:conditionalFormatting xmlns:xm="http://schemas.microsoft.com/office/excel/2006/main">
          <x14:cfRule type="dataBar" id="{AAFC3564-7A0F-4EFC-AA2B-72B019CE3756}">
            <x14:dataBar minLength="0" maxLength="100" gradient="0">
              <x14:cfvo type="autoMin"/>
              <x14:cfvo type="autoMax"/>
              <x14:negativeFillColor rgb="FFFF0000"/>
              <x14:axisColor rgb="FF000000"/>
            </x14:dataBar>
          </x14:cfRule>
          <x14:cfRule type="dataBar" id="{F9AF4874-B83D-472C-867F-EEE57567CE9A}">
            <x14:dataBar minLength="0" maxLength="100" gradient="0">
              <x14:cfvo type="autoMin"/>
              <x14:cfvo type="autoMax"/>
              <x14:negativeFillColor rgb="FFFF0000"/>
              <x14:axisColor rgb="FF000000"/>
            </x14:dataBar>
          </x14:cfRule>
          <x14:cfRule type="dataBar" id="{06A21275-AE13-454A-A88B-2FF1E6376C71}">
            <x14:dataBar minLength="0" maxLength="100" gradient="0">
              <x14:cfvo type="autoMin"/>
              <x14:cfvo type="autoMax"/>
              <x14:negativeFillColor rgb="FFFF0000"/>
              <x14:axisColor rgb="FF000000"/>
            </x14:dataBar>
          </x14:cfRule>
          <x14:cfRule type="dataBar" id="{0DB5C718-F757-4550-AA4C-00B5FB8B9F4B}">
            <x14:dataBar minLength="0" maxLength="100" gradient="0">
              <x14:cfvo type="autoMin"/>
              <x14:cfvo type="autoMax"/>
              <x14:negativeFillColor rgb="FFFF0000"/>
              <x14:axisColor rgb="FF000000"/>
            </x14:dataBar>
          </x14:cfRule>
          <xm:sqref>K38:K42</xm:sqref>
        </x14:conditionalFormatting>
        <x14:conditionalFormatting xmlns:xm="http://schemas.microsoft.com/office/excel/2006/main">
          <x14:cfRule type="dataBar" id="{285B158C-88A4-4EB4-9928-FC3D813B32D7}">
            <x14:dataBar minLength="0" maxLength="100" gradient="0">
              <x14:cfvo type="autoMin"/>
              <x14:cfvo type="autoMax"/>
              <x14:negativeFillColor rgb="FFFF0000"/>
              <x14:axisColor rgb="FF000000"/>
            </x14:dataBar>
          </x14:cfRule>
          <x14:cfRule type="dataBar" id="{0E8BB53B-DD17-4B22-95B1-B4FC7380CFCC}">
            <x14:dataBar minLength="0" maxLength="100" gradient="0">
              <x14:cfvo type="autoMin"/>
              <x14:cfvo type="autoMax"/>
              <x14:negativeFillColor rgb="FFFF0000"/>
              <x14:axisColor rgb="FF000000"/>
            </x14:dataBar>
          </x14:cfRule>
          <x14:cfRule type="dataBar" id="{3F029AAE-E140-4CD8-BB75-D3D6D8DA5F73}">
            <x14:dataBar minLength="0" maxLength="100" gradient="0">
              <x14:cfvo type="autoMin"/>
              <x14:cfvo type="autoMax"/>
              <x14:negativeFillColor rgb="FFFF0000"/>
              <x14:axisColor rgb="FF000000"/>
            </x14:dataBar>
          </x14:cfRule>
          <x14:cfRule type="dataBar" id="{CE5DA617-3D8D-4ADD-8F19-A17E16F332E3}">
            <x14:dataBar minLength="0" maxLength="100" gradient="0">
              <x14:cfvo type="autoMin"/>
              <x14:cfvo type="autoMax"/>
              <x14:negativeFillColor rgb="FFFF0000"/>
              <x14:axisColor rgb="FF000000"/>
            </x14:dataBar>
          </x14:cfRule>
          <xm:sqref>K44:K68</xm:sqref>
        </x14:conditionalFormatting>
        <x14:conditionalFormatting xmlns:xm="http://schemas.microsoft.com/office/excel/2006/main">
          <x14:cfRule type="dataBar" id="{1A4D2684-61F9-443A-8426-24736B25ED99}">
            <x14:dataBar minLength="0" maxLength="100" gradient="0">
              <x14:cfvo type="autoMin"/>
              <x14:cfvo type="autoMax"/>
              <x14:negativeFillColor rgb="FFFF0000"/>
              <x14:axisColor rgb="FF000000"/>
            </x14:dataBar>
          </x14:cfRule>
          <x14:cfRule type="dataBar" id="{58E70936-C6CA-41C1-A40C-4CF6B8A5F0E2}">
            <x14:dataBar minLength="0" maxLength="100" gradient="0">
              <x14:cfvo type="autoMin"/>
              <x14:cfvo type="autoMax"/>
              <x14:negativeFillColor rgb="FFFF0000"/>
              <x14:axisColor rgb="FF000000"/>
            </x14:dataBar>
          </x14:cfRule>
          <x14:cfRule type="dataBar" id="{1D70DB42-DA27-4DF0-A8EA-7AC988826202}">
            <x14:dataBar minLength="0" maxLength="100" gradient="0">
              <x14:cfvo type="autoMin"/>
              <x14:cfvo type="autoMax"/>
              <x14:negativeFillColor rgb="FFFF0000"/>
              <x14:axisColor rgb="FF000000"/>
            </x14:dataBar>
          </x14:cfRule>
          <x14:cfRule type="dataBar" id="{667EA99E-18C4-4560-9CCD-7336A305A1D9}">
            <x14:dataBar minLength="0" maxLength="100" gradient="0">
              <x14:cfvo type="autoMin"/>
              <x14:cfvo type="autoMax"/>
              <x14:negativeFillColor rgb="FFFF0000"/>
              <x14:axisColor rgb="FF000000"/>
            </x14:dataBar>
          </x14:cfRule>
          <xm:sqref>K70:K83</xm:sqref>
        </x14:conditionalFormatting>
        <x14:conditionalFormatting xmlns:xm="http://schemas.microsoft.com/office/excel/2006/main">
          <x14:cfRule type="dataBar" id="{E35F0A88-2684-41E0-9429-92BE5C933089}">
            <x14:dataBar minLength="0" maxLength="100" gradient="0">
              <x14:cfvo type="autoMin"/>
              <x14:cfvo type="autoMax"/>
              <x14:negativeFillColor rgb="FFFF0000"/>
              <x14:axisColor rgb="FF000000"/>
            </x14:dataBar>
          </x14:cfRule>
          <x14:cfRule type="dataBar" id="{DAFB734D-73A2-41DC-83B0-7F8BD792FD92}">
            <x14:dataBar minLength="0" maxLength="100" gradient="0">
              <x14:cfvo type="autoMin"/>
              <x14:cfvo type="autoMax"/>
              <x14:negativeFillColor rgb="FFFF0000"/>
              <x14:axisColor rgb="FF000000"/>
            </x14:dataBar>
          </x14:cfRule>
          <x14:cfRule type="dataBar" id="{83AC6458-1253-4D6B-842B-95D20989D44F}">
            <x14:dataBar minLength="0" maxLength="100" gradient="0">
              <x14:cfvo type="autoMin"/>
              <x14:cfvo type="autoMax"/>
              <x14:negativeFillColor rgb="FFFF0000"/>
              <x14:axisColor rgb="FF000000"/>
            </x14:dataBar>
          </x14:cfRule>
          <x14:cfRule type="dataBar" id="{9BF2640B-5F08-4D10-827D-F8AE9A9A29F1}">
            <x14:dataBar minLength="0" maxLength="100" gradient="0">
              <x14:cfvo type="autoMin"/>
              <x14:cfvo type="autoMax"/>
              <x14:negativeFillColor rgb="FFFF0000"/>
              <x14:axisColor rgb="FF000000"/>
            </x14:dataBar>
          </x14:cfRule>
          <xm:sqref>K85:K89</xm:sqref>
        </x14:conditionalFormatting>
        <x14:conditionalFormatting xmlns:xm="http://schemas.microsoft.com/office/excel/2006/main">
          <x14:cfRule type="dataBar" id="{E0627611-6CAF-41D8-8476-8873D6389F1D}">
            <x14:dataBar minLength="0" maxLength="100" gradient="0">
              <x14:cfvo type="autoMin"/>
              <x14:cfvo type="autoMax"/>
              <x14:negativeFillColor rgb="FFFF0000"/>
              <x14:axisColor rgb="FF000000"/>
            </x14:dataBar>
          </x14:cfRule>
          <x14:cfRule type="dataBar" id="{5425E630-306E-4698-A5BE-A3D62A62C51F}">
            <x14:dataBar minLength="0" maxLength="100" gradient="0">
              <x14:cfvo type="autoMin"/>
              <x14:cfvo type="autoMax"/>
              <x14:negativeFillColor rgb="FFFF0000"/>
              <x14:axisColor rgb="FF000000"/>
            </x14:dataBar>
          </x14:cfRule>
          <x14:cfRule type="dataBar" id="{19A4CF2E-46EF-4776-914E-D497D1961071}">
            <x14:dataBar minLength="0" maxLength="100" gradient="0">
              <x14:cfvo type="autoMin"/>
              <x14:cfvo type="autoMax"/>
              <x14:negativeFillColor rgb="FFFF0000"/>
              <x14:axisColor rgb="FF000000"/>
            </x14:dataBar>
          </x14:cfRule>
          <x14:cfRule type="dataBar" id="{60A4B1E6-0455-4FFE-AEB6-0F964894FCB1}">
            <x14:dataBar minLength="0" maxLength="100" gradient="0">
              <x14:cfvo type="autoMin"/>
              <x14:cfvo type="autoMax"/>
              <x14:negativeFillColor rgb="FFFF0000"/>
              <x14:axisColor rgb="FF000000"/>
            </x14:dataBar>
          </x14:cfRule>
          <xm:sqref>K91:K99</xm:sqref>
        </x14:conditionalFormatting>
        <x14:conditionalFormatting xmlns:xm="http://schemas.microsoft.com/office/excel/2006/main">
          <x14:cfRule type="dataBar" id="{9CF994DB-059D-4D18-92D5-C0843AB3C83D}">
            <x14:dataBar minLength="0" maxLength="100" gradient="0">
              <x14:cfvo type="autoMin"/>
              <x14:cfvo type="autoMax"/>
              <x14:negativeFillColor rgb="FFFF0000"/>
              <x14:axisColor rgb="FF000000"/>
            </x14:dataBar>
          </x14:cfRule>
          <x14:cfRule type="dataBar" id="{016EC7B0-6DBA-468E-8DC5-8A36EAFBA64C}">
            <x14:dataBar minLength="0" maxLength="100" gradient="0">
              <x14:cfvo type="autoMin"/>
              <x14:cfvo type="autoMax"/>
              <x14:negativeFillColor rgb="FFFF0000"/>
              <x14:axisColor rgb="FF000000"/>
            </x14:dataBar>
          </x14:cfRule>
          <x14:cfRule type="dataBar" id="{073FC635-929A-484A-BA1C-88C944A9ED54}">
            <x14:dataBar minLength="0" maxLength="100" gradient="0">
              <x14:cfvo type="autoMin"/>
              <x14:cfvo type="autoMax"/>
              <x14:negativeFillColor rgb="FFFF0000"/>
              <x14:axisColor rgb="FF000000"/>
            </x14:dataBar>
          </x14:cfRule>
          <x14:cfRule type="dataBar" id="{6F1AB4C6-3C93-4B27-BB7A-812FA19C1595}">
            <x14:dataBar minLength="0" maxLength="100" gradient="0">
              <x14:cfvo type="autoMin"/>
              <x14:cfvo type="autoMax"/>
              <x14:negativeFillColor rgb="FFFF0000"/>
              <x14:axisColor rgb="FF000000"/>
            </x14:dataBar>
          </x14:cfRule>
          <xm:sqref>K101:K114</xm:sqref>
        </x14:conditionalFormatting>
        <x14:conditionalFormatting xmlns:xm="http://schemas.microsoft.com/office/excel/2006/main">
          <x14:cfRule type="dataBar" id="{6183796D-017C-44CA-9A01-AAC33A1BD1EC}">
            <x14:dataBar minLength="0" maxLength="100" gradient="0">
              <x14:cfvo type="autoMin"/>
              <x14:cfvo type="autoMax"/>
              <x14:negativeFillColor rgb="FFFF0000"/>
              <x14:axisColor rgb="FF000000"/>
            </x14:dataBar>
          </x14:cfRule>
          <x14:cfRule type="dataBar" id="{8037DA55-6C35-4E98-B1C7-4E11399DBEE0}">
            <x14:dataBar minLength="0" maxLength="100" gradient="0">
              <x14:cfvo type="autoMin"/>
              <x14:cfvo type="autoMax"/>
              <x14:negativeFillColor rgb="FFFF0000"/>
              <x14:axisColor rgb="FF000000"/>
            </x14:dataBar>
          </x14:cfRule>
          <x14:cfRule type="dataBar" id="{34753702-7E13-4D6F-95BC-EE4B5F557988}">
            <x14:dataBar minLength="0" maxLength="100" gradient="0">
              <x14:cfvo type="autoMin"/>
              <x14:cfvo type="autoMax"/>
              <x14:negativeFillColor rgb="FFFF0000"/>
              <x14:axisColor rgb="FF000000"/>
            </x14:dataBar>
          </x14:cfRule>
          <x14:cfRule type="dataBar" id="{06CFDCE8-ECA5-49A2-BB18-E6FC71ECDA2A}">
            <x14:dataBar minLength="0" maxLength="100" gradient="0">
              <x14:cfvo type="autoMin"/>
              <x14:cfvo type="autoMax"/>
              <x14:negativeFillColor rgb="FFFF0000"/>
              <x14:axisColor rgb="FF000000"/>
            </x14:dataBar>
          </x14:cfRule>
          <xm:sqref>K116:K129</xm:sqref>
        </x14:conditionalFormatting>
        <x14:conditionalFormatting xmlns:xm="http://schemas.microsoft.com/office/excel/2006/main">
          <x14:cfRule type="dataBar" id="{C4B28DEC-3A84-49E8-9B33-8F37CC458802}">
            <x14:dataBar minLength="0" maxLength="100" gradient="0">
              <x14:cfvo type="autoMin"/>
              <x14:cfvo type="autoMax"/>
              <x14:negativeFillColor rgb="FFFF0000"/>
              <x14:axisColor rgb="FF000000"/>
            </x14:dataBar>
          </x14:cfRule>
          <x14:cfRule type="dataBar" id="{2A771713-68D6-4BFB-B45A-C3F0B7C6FE6C}">
            <x14:dataBar minLength="0" maxLength="100" gradient="0">
              <x14:cfvo type="autoMin"/>
              <x14:cfvo type="autoMax"/>
              <x14:negativeFillColor rgb="FFFF0000"/>
              <x14:axisColor rgb="FF000000"/>
            </x14:dataBar>
          </x14:cfRule>
          <x14:cfRule type="dataBar" id="{2F86AC5A-1C17-4D54-94D0-7F873AF6F369}">
            <x14:dataBar minLength="0" maxLength="100" gradient="0">
              <x14:cfvo type="autoMin"/>
              <x14:cfvo type="autoMax"/>
              <x14:negativeFillColor rgb="FFFF0000"/>
              <x14:axisColor rgb="FF000000"/>
            </x14:dataBar>
          </x14:cfRule>
          <x14:cfRule type="dataBar" id="{B1D35103-D14D-41A5-9F98-2DB5D20F5B7C}">
            <x14:dataBar minLength="0" maxLength="100" gradient="0">
              <x14:cfvo type="autoMin"/>
              <x14:cfvo type="autoMax"/>
              <x14:negativeFillColor rgb="FFFF0000"/>
              <x14:axisColor rgb="FF000000"/>
            </x14:dataBar>
          </x14:cfRule>
          <xm:sqref>K131:K167</xm:sqref>
        </x14:conditionalFormatting>
        <x14:conditionalFormatting xmlns:xm="http://schemas.microsoft.com/office/excel/2006/main">
          <x14:cfRule type="dataBar" id="{DF724CCD-6E96-4BDD-B699-8080183F708D}">
            <x14:dataBar minLength="0" maxLength="100" gradient="0">
              <x14:cfvo type="autoMin"/>
              <x14:cfvo type="autoMax"/>
              <x14:negativeFillColor rgb="FFFF0000"/>
              <x14:axisColor rgb="FF000000"/>
            </x14:dataBar>
          </x14:cfRule>
          <x14:cfRule type="dataBar" id="{B99EC7E5-6F95-4353-9FAC-CDA7DFF1AC0D}">
            <x14:dataBar minLength="0" maxLength="100" gradient="0">
              <x14:cfvo type="autoMin"/>
              <x14:cfvo type="autoMax"/>
              <x14:negativeFillColor rgb="FFFF0000"/>
              <x14:axisColor rgb="FF000000"/>
            </x14:dataBar>
          </x14:cfRule>
          <x14:cfRule type="dataBar" id="{76C273AB-6DE0-4F55-9561-97B0DD2A4F01}">
            <x14:dataBar minLength="0" maxLength="100" gradient="0">
              <x14:cfvo type="autoMin"/>
              <x14:cfvo type="autoMax"/>
              <x14:negativeFillColor rgb="FFFF0000"/>
              <x14:axisColor rgb="FF000000"/>
            </x14:dataBar>
          </x14:cfRule>
          <x14:cfRule type="dataBar" id="{9029EB3B-AB2E-431B-A2E5-22DF41CF43DE}">
            <x14:dataBar minLength="0" maxLength="100" gradient="0">
              <x14:cfvo type="autoMin"/>
              <x14:cfvo type="autoMax"/>
              <x14:negativeFillColor rgb="FFFF0000"/>
              <x14:axisColor rgb="FF000000"/>
            </x14:dataBar>
          </x14:cfRule>
          <xm:sqref>K169:K203</xm:sqref>
        </x14:conditionalFormatting>
        <x14:conditionalFormatting xmlns:xm="http://schemas.microsoft.com/office/excel/2006/main">
          <x14:cfRule type="dataBar" id="{8BC516A9-B5CE-4E10-944C-A75BCF52D828}">
            <x14:dataBar minLength="0" maxLength="100" gradient="0">
              <x14:cfvo type="autoMin"/>
              <x14:cfvo type="autoMax"/>
              <x14:negativeFillColor rgb="FFFF0000"/>
              <x14:axisColor rgb="FF000000"/>
            </x14:dataBar>
          </x14:cfRule>
          <x14:cfRule type="dataBar" id="{DE6A5485-EC20-4288-B5C6-187A6632CFD0}">
            <x14:dataBar minLength="0" maxLength="100" gradient="0">
              <x14:cfvo type="autoMin"/>
              <x14:cfvo type="autoMax"/>
              <x14:negativeFillColor rgb="FFFF0000"/>
              <x14:axisColor rgb="FF000000"/>
            </x14:dataBar>
          </x14:cfRule>
          <x14:cfRule type="dataBar" id="{E3E01024-9B27-49D0-9C36-15DDCEB1EC82}">
            <x14:dataBar minLength="0" maxLength="100" gradient="0">
              <x14:cfvo type="autoMin"/>
              <x14:cfvo type="autoMax"/>
              <x14:negativeFillColor rgb="FFFF0000"/>
              <x14:axisColor rgb="FF000000"/>
            </x14:dataBar>
          </x14:cfRule>
          <x14:cfRule type="dataBar" id="{F847B76A-A3C4-4C17-A6C6-26DE1B621AD2}">
            <x14:dataBar minLength="0" maxLength="100" gradient="0">
              <x14:cfvo type="autoMin"/>
              <x14:cfvo type="autoMax"/>
              <x14:negativeFillColor rgb="FFFF0000"/>
              <x14:axisColor rgb="FF000000"/>
            </x14:dataBar>
          </x14:cfRule>
          <xm:sqref>K205:K263</xm:sqref>
        </x14:conditionalFormatting>
        <x14:conditionalFormatting xmlns:xm="http://schemas.microsoft.com/office/excel/2006/main">
          <x14:cfRule type="dataBar" id="{6C7C4765-27FE-43E6-8203-7C827F9AD3D3}">
            <x14:dataBar minLength="0" maxLength="100" gradient="0">
              <x14:cfvo type="autoMin"/>
              <x14:cfvo type="autoMax"/>
              <x14:negativeFillColor rgb="FFFF0000"/>
              <x14:axisColor rgb="FF000000"/>
            </x14:dataBar>
          </x14:cfRule>
          <x14:cfRule type="dataBar" id="{45ADE2CD-672C-40EA-AE56-3FBE0911EFB9}">
            <x14:dataBar minLength="0" maxLength="100" gradient="0">
              <x14:cfvo type="autoMin"/>
              <x14:cfvo type="autoMax"/>
              <x14:negativeFillColor rgb="FFFF0000"/>
              <x14:axisColor rgb="FF000000"/>
            </x14:dataBar>
          </x14:cfRule>
          <x14:cfRule type="dataBar" id="{EDE0C64D-E921-46B1-84EF-695607AFA247}">
            <x14:dataBar minLength="0" maxLength="100" gradient="0">
              <x14:cfvo type="autoMin"/>
              <x14:cfvo type="autoMax"/>
              <x14:negativeFillColor rgb="FFFF0000"/>
              <x14:axisColor rgb="FF000000"/>
            </x14:dataBar>
          </x14:cfRule>
          <x14:cfRule type="dataBar" id="{2361EC79-3F0C-4598-BE05-087F075C728E}">
            <x14:dataBar minLength="0" maxLength="100" gradient="0">
              <x14:cfvo type="autoMin"/>
              <x14:cfvo type="autoMax"/>
              <x14:negativeFillColor rgb="FFFF0000"/>
              <x14:axisColor rgb="FF000000"/>
            </x14:dataBar>
          </x14:cfRule>
          <xm:sqref>K265</xm:sqref>
        </x14:conditionalFormatting>
        <x14:conditionalFormatting xmlns:xm="http://schemas.microsoft.com/office/excel/2006/main">
          <x14:cfRule type="dataBar" id="{24E3A0A6-0C6C-4078-8D5D-59DBB919C6F7}">
            <x14:dataBar minLength="0" maxLength="100" gradient="0">
              <x14:cfvo type="autoMin"/>
              <x14:cfvo type="autoMax"/>
              <x14:negativeFillColor rgb="FFFF0000"/>
              <x14:axisColor rgb="FF000000"/>
            </x14:dataBar>
          </x14:cfRule>
          <x14:cfRule type="dataBar" id="{92762F13-1C66-4E44-A7DF-82D16F0DDB62}">
            <x14:dataBar minLength="0" maxLength="100" gradient="0">
              <x14:cfvo type="autoMin"/>
              <x14:cfvo type="autoMax"/>
              <x14:negativeFillColor rgb="FFFF0000"/>
              <x14:axisColor rgb="FF000000"/>
            </x14:dataBar>
          </x14:cfRule>
          <x14:cfRule type="dataBar" id="{546822F6-0BE2-40BA-968F-2FE6E3648B57}">
            <x14:dataBar minLength="0" maxLength="100" gradient="0">
              <x14:cfvo type="autoMin"/>
              <x14:cfvo type="autoMax"/>
              <x14:negativeFillColor rgb="FFFF0000"/>
              <x14:axisColor rgb="FF000000"/>
            </x14:dataBar>
          </x14:cfRule>
          <x14:cfRule type="dataBar" id="{453E7CB7-8AE4-48A7-99A3-DDE11CE72FD9}">
            <x14:dataBar minLength="0" maxLength="100" gradient="0">
              <x14:cfvo type="autoMin"/>
              <x14:cfvo type="autoMax"/>
              <x14:negativeFillColor rgb="FFFF0000"/>
              <x14:axisColor rgb="FF000000"/>
            </x14:dataBar>
          </x14:cfRule>
          <xm:sqref>K267:K270</xm:sqref>
        </x14:conditionalFormatting>
        <x14:conditionalFormatting xmlns:xm="http://schemas.microsoft.com/office/excel/2006/main">
          <x14:cfRule type="dataBar" id="{4AA1ED02-A567-4ABC-BD51-FBCD9B83CBE4}">
            <x14:dataBar minLength="0" maxLength="100" gradient="0">
              <x14:cfvo type="autoMin"/>
              <x14:cfvo type="autoMax"/>
              <x14:negativeFillColor rgb="FFFF0000"/>
              <x14:axisColor rgb="FF000000"/>
            </x14:dataBar>
          </x14:cfRule>
          <x14:cfRule type="dataBar" id="{1A27C228-DE73-42A1-8AA2-D2F0DE1B8FE3}">
            <x14:dataBar minLength="0" maxLength="100" gradient="0">
              <x14:cfvo type="autoMin"/>
              <x14:cfvo type="autoMax"/>
              <x14:negativeFillColor rgb="FFFF0000"/>
              <x14:axisColor rgb="FF000000"/>
            </x14:dataBar>
          </x14:cfRule>
          <x14:cfRule type="dataBar" id="{3D0399DE-E98C-4FE6-9E27-E30572C120AA}">
            <x14:dataBar minLength="0" maxLength="100" gradient="0">
              <x14:cfvo type="autoMin"/>
              <x14:cfvo type="autoMax"/>
              <x14:negativeFillColor rgb="FFFF0000"/>
              <x14:axisColor rgb="FF000000"/>
            </x14:dataBar>
          </x14:cfRule>
          <x14:cfRule type="dataBar" id="{97448EE8-CE36-4014-8A61-070A2D9DBDC6}">
            <x14:dataBar minLength="0" maxLength="100" gradient="0">
              <x14:cfvo type="autoMin"/>
              <x14:cfvo type="autoMax"/>
              <x14:negativeFillColor rgb="FFFF0000"/>
              <x14:axisColor rgb="FF000000"/>
            </x14:dataBar>
          </x14:cfRule>
          <xm:sqref>K272:K294</xm:sqref>
        </x14:conditionalFormatting>
        <x14:conditionalFormatting xmlns:xm="http://schemas.microsoft.com/office/excel/2006/main">
          <x14:cfRule type="dataBar" id="{51C3FFF3-3B00-4448-88BC-79ACC85A678A}">
            <x14:dataBar minLength="0" maxLength="100" gradient="0">
              <x14:cfvo type="autoMin"/>
              <x14:cfvo type="autoMax"/>
              <x14:negativeFillColor rgb="FFFF0000"/>
              <x14:axisColor rgb="FF000000"/>
            </x14:dataBar>
          </x14:cfRule>
          <x14:cfRule type="dataBar" id="{A4FBFF45-251D-4910-A035-72B7EECBE704}">
            <x14:dataBar minLength="0" maxLength="100" gradient="0">
              <x14:cfvo type="autoMin"/>
              <x14:cfvo type="autoMax"/>
              <x14:negativeFillColor rgb="FFFF0000"/>
              <x14:axisColor rgb="FF000000"/>
            </x14:dataBar>
          </x14:cfRule>
          <x14:cfRule type="dataBar" id="{5F8AD8BC-0D0A-496E-8228-EE6ABFB0637B}">
            <x14:dataBar minLength="0" maxLength="100" gradient="0">
              <x14:cfvo type="autoMin"/>
              <x14:cfvo type="autoMax"/>
              <x14:negativeFillColor rgb="FFFF0000"/>
              <x14:axisColor rgb="FF000000"/>
            </x14:dataBar>
          </x14:cfRule>
          <x14:cfRule type="dataBar" id="{2FEBCC8A-CD7F-4B54-8742-F2077436DE7B}">
            <x14:dataBar minLength="0" maxLength="100" gradient="0">
              <x14:cfvo type="autoMin"/>
              <x14:cfvo type="autoMax"/>
              <x14:negativeFillColor rgb="FFFF0000"/>
              <x14:axisColor rgb="FF000000"/>
            </x14:dataBar>
          </x14:cfRule>
          <xm:sqref>K296:K306</xm:sqref>
        </x14:conditionalFormatting>
        <x14:conditionalFormatting xmlns:xm="http://schemas.microsoft.com/office/excel/2006/main">
          <x14:cfRule type="dataBar" id="{4D2B6142-B20C-4730-A953-C37835C69D6C}">
            <x14:dataBar minLength="0" maxLength="100" gradient="0">
              <x14:cfvo type="autoMin"/>
              <x14:cfvo type="autoMax"/>
              <x14:negativeFillColor rgb="FFFF0000"/>
              <x14:axisColor rgb="FF000000"/>
            </x14:dataBar>
          </x14:cfRule>
          <x14:cfRule type="dataBar" id="{ED7C504D-564E-427C-81FA-77790B493D1C}">
            <x14:dataBar minLength="0" maxLength="100" gradient="0">
              <x14:cfvo type="autoMin"/>
              <x14:cfvo type="autoMax"/>
              <x14:negativeFillColor rgb="FFFF0000"/>
              <x14:axisColor rgb="FF000000"/>
            </x14:dataBar>
          </x14:cfRule>
          <x14:cfRule type="dataBar" id="{A429D788-162A-4B0F-80A0-A8F3C9AC4FF7}">
            <x14:dataBar minLength="0" maxLength="100" gradient="0">
              <x14:cfvo type="autoMin"/>
              <x14:cfvo type="autoMax"/>
              <x14:negativeFillColor rgb="FFFF0000"/>
              <x14:axisColor rgb="FF000000"/>
            </x14:dataBar>
          </x14:cfRule>
          <x14:cfRule type="dataBar" id="{73284EC5-D235-43A1-A5D4-E666BFD1DFD8}">
            <x14:dataBar minLength="0" maxLength="100" gradient="0">
              <x14:cfvo type="autoMin"/>
              <x14:cfvo type="autoMax"/>
              <x14:negativeFillColor rgb="FFFF0000"/>
              <x14:axisColor rgb="FF000000"/>
            </x14:dataBar>
          </x14:cfRule>
          <xm:sqref>K308:K319</xm:sqref>
        </x14:conditionalFormatting>
        <x14:conditionalFormatting xmlns:xm="http://schemas.microsoft.com/office/excel/2006/main">
          <x14:cfRule type="dataBar" id="{BE65AB35-B05B-4AAA-A4E2-07D4E8432C90}">
            <x14:dataBar minLength="0" maxLength="100" gradient="0">
              <x14:cfvo type="autoMin"/>
              <x14:cfvo type="autoMax"/>
              <x14:negativeFillColor rgb="FFFF0000"/>
              <x14:axisColor rgb="FF000000"/>
            </x14:dataBar>
          </x14:cfRule>
          <x14:cfRule type="dataBar" id="{6631BAB8-6419-4236-8DD0-AFC03A54B1D3}">
            <x14:dataBar minLength="0" maxLength="100" gradient="0">
              <x14:cfvo type="autoMin"/>
              <x14:cfvo type="autoMax"/>
              <x14:negativeFillColor rgb="FFFF0000"/>
              <x14:axisColor rgb="FF000000"/>
            </x14:dataBar>
          </x14:cfRule>
          <x14:cfRule type="dataBar" id="{CBD2A253-1192-44FF-9CCC-7C8F46619E0F}">
            <x14:dataBar minLength="0" maxLength="100" gradient="0">
              <x14:cfvo type="autoMin"/>
              <x14:cfvo type="autoMax"/>
              <x14:negativeFillColor rgb="FFFF0000"/>
              <x14:axisColor rgb="FF000000"/>
            </x14:dataBar>
          </x14:cfRule>
          <x14:cfRule type="dataBar" id="{911071B4-8B3A-40D3-B494-C00292F62616}">
            <x14:dataBar minLength="0" maxLength="100" gradient="0">
              <x14:cfvo type="autoMin"/>
              <x14:cfvo type="autoMax"/>
              <x14:negativeFillColor rgb="FFFF0000"/>
              <x14:axisColor rgb="FF000000"/>
            </x14:dataBar>
          </x14:cfRule>
          <xm:sqref>K321:K329</xm:sqref>
        </x14:conditionalFormatting>
        <x14:conditionalFormatting xmlns:xm="http://schemas.microsoft.com/office/excel/2006/main">
          <x14:cfRule type="dataBar" id="{876727A2-B551-4E7D-9199-A517FA58EC91}">
            <x14:dataBar minLength="0" maxLength="100" gradient="0">
              <x14:cfvo type="autoMin"/>
              <x14:cfvo type="autoMax"/>
              <x14:negativeFillColor rgb="FFFF0000"/>
              <x14:axisColor rgb="FF000000"/>
            </x14:dataBar>
          </x14:cfRule>
          <x14:cfRule type="dataBar" id="{5DC73793-C42D-4D70-AE06-C9297BD62620}">
            <x14:dataBar minLength="0" maxLength="100" gradient="0">
              <x14:cfvo type="autoMin"/>
              <x14:cfvo type="autoMax"/>
              <x14:negativeFillColor rgb="FFFF0000"/>
              <x14:axisColor rgb="FF000000"/>
            </x14:dataBar>
          </x14:cfRule>
          <x14:cfRule type="dataBar" id="{695514E5-5B85-4801-A3E9-3742A1A5337F}">
            <x14:dataBar minLength="0" maxLength="100" gradient="0">
              <x14:cfvo type="autoMin"/>
              <x14:cfvo type="autoMax"/>
              <x14:negativeFillColor rgb="FFFF0000"/>
              <x14:axisColor rgb="FF000000"/>
            </x14:dataBar>
          </x14:cfRule>
          <x14:cfRule type="dataBar" id="{09EBEAB1-BFA4-4334-8A57-2DCD59B79866}">
            <x14:dataBar minLength="0" maxLength="100" gradient="0">
              <x14:cfvo type="autoMin"/>
              <x14:cfvo type="autoMax"/>
              <x14:negativeFillColor rgb="FFFF0000"/>
              <x14:axisColor rgb="FF000000"/>
            </x14:dataBar>
          </x14:cfRule>
          <xm:sqref>K331:K334</xm:sqref>
        </x14:conditionalFormatting>
        <x14:conditionalFormatting xmlns:xm="http://schemas.microsoft.com/office/excel/2006/main">
          <x14:cfRule type="dataBar" id="{56D915D5-66FB-4B31-A41A-DD948BA11D52}">
            <x14:dataBar minLength="0" maxLength="100" gradient="0">
              <x14:cfvo type="autoMin"/>
              <x14:cfvo type="autoMax"/>
              <x14:negativeFillColor rgb="FFFF0000"/>
              <x14:axisColor rgb="FF000000"/>
            </x14:dataBar>
          </x14:cfRule>
          <x14:cfRule type="dataBar" id="{C244EED4-5862-40B0-A4B1-538E595BF47C}">
            <x14:dataBar minLength="0" maxLength="100" gradient="0">
              <x14:cfvo type="autoMin"/>
              <x14:cfvo type="autoMax"/>
              <x14:negativeFillColor rgb="FFFF0000"/>
              <x14:axisColor rgb="FF000000"/>
            </x14:dataBar>
          </x14:cfRule>
          <x14:cfRule type="dataBar" id="{BEA72671-BF7A-46ED-83DE-4EA31F996093}">
            <x14:dataBar minLength="0" maxLength="100" gradient="0">
              <x14:cfvo type="autoMin"/>
              <x14:cfvo type="autoMax"/>
              <x14:negativeFillColor rgb="FFFF0000"/>
              <x14:axisColor rgb="FF000000"/>
            </x14:dataBar>
          </x14:cfRule>
          <x14:cfRule type="dataBar" id="{88265C31-8F3E-4D05-94D4-2E51B38C9000}">
            <x14:dataBar minLength="0" maxLength="100" gradient="0">
              <x14:cfvo type="autoMin"/>
              <x14:cfvo type="autoMax"/>
              <x14:negativeFillColor rgb="FFFF0000"/>
              <x14:axisColor rgb="FF000000"/>
            </x14:dataBar>
          </x14:cfRule>
          <xm:sqref>K336:K351</xm:sqref>
        </x14:conditionalFormatting>
        <x14:conditionalFormatting xmlns:xm="http://schemas.microsoft.com/office/excel/2006/main">
          <x14:cfRule type="dataBar" id="{A316E290-89B4-4B8D-87B3-80B562440160}">
            <x14:dataBar minLength="0" maxLength="100" gradient="0">
              <x14:cfvo type="autoMin"/>
              <x14:cfvo type="autoMax"/>
              <x14:negativeFillColor rgb="FFFF0000"/>
              <x14:axisColor rgb="FF000000"/>
            </x14:dataBar>
          </x14:cfRule>
          <x14:cfRule type="dataBar" id="{5FEE3A34-E9FF-41A9-AA3E-EDDED473D4C7}">
            <x14:dataBar minLength="0" maxLength="100" gradient="0">
              <x14:cfvo type="autoMin"/>
              <x14:cfvo type="autoMax"/>
              <x14:negativeFillColor rgb="FFFF0000"/>
              <x14:axisColor rgb="FF000000"/>
            </x14:dataBar>
          </x14:cfRule>
          <x14:cfRule type="dataBar" id="{019DC0FC-F37E-48CE-81B3-99665986B847}">
            <x14:dataBar minLength="0" maxLength="100" gradient="0">
              <x14:cfvo type="autoMin"/>
              <x14:cfvo type="autoMax"/>
              <x14:negativeFillColor rgb="FFFF0000"/>
              <x14:axisColor rgb="FF000000"/>
            </x14:dataBar>
          </x14:cfRule>
          <x14:cfRule type="dataBar" id="{6ABB90AD-315E-460A-9A92-23D20E389CB5}">
            <x14:dataBar minLength="0" maxLength="100" gradient="0">
              <x14:cfvo type="autoMin"/>
              <x14:cfvo type="autoMax"/>
              <x14:negativeFillColor rgb="FFFF0000"/>
              <x14:axisColor rgb="FF000000"/>
            </x14:dataBar>
          </x14:cfRule>
          <xm:sqref>K353:K367</xm:sqref>
        </x14:conditionalFormatting>
        <x14:conditionalFormatting xmlns:xm="http://schemas.microsoft.com/office/excel/2006/main">
          <x14:cfRule type="dataBar" id="{0140B081-4D5C-4B01-9DE5-05B54917DEBC}">
            <x14:dataBar minLength="0" maxLength="100" gradient="0">
              <x14:cfvo type="autoMin"/>
              <x14:cfvo type="autoMax"/>
              <x14:negativeFillColor rgb="FFFF0000"/>
              <x14:axisColor rgb="FF000000"/>
            </x14:dataBar>
          </x14:cfRule>
          <x14:cfRule type="dataBar" id="{BDE97565-4C3A-4482-92D9-AFB6826DF035}">
            <x14:dataBar minLength="0" maxLength="100" gradient="0">
              <x14:cfvo type="autoMin"/>
              <x14:cfvo type="autoMax"/>
              <x14:negativeFillColor rgb="FFFF0000"/>
              <x14:axisColor rgb="FF000000"/>
            </x14:dataBar>
          </x14:cfRule>
          <x14:cfRule type="dataBar" id="{D3E4FE1D-491F-443A-B5E6-6870E1F8C443}">
            <x14:dataBar minLength="0" maxLength="100" gradient="0">
              <x14:cfvo type="autoMin"/>
              <x14:cfvo type="autoMax"/>
              <x14:negativeFillColor rgb="FFFF0000"/>
              <x14:axisColor rgb="FF000000"/>
            </x14:dataBar>
          </x14:cfRule>
          <x14:cfRule type="dataBar" id="{6FF48FC2-FC06-4195-8990-216C1A1B5E0F}">
            <x14:dataBar minLength="0" maxLength="100" gradient="0">
              <x14:cfvo type="autoMin"/>
              <x14:cfvo type="autoMax"/>
              <x14:negativeFillColor rgb="FFFF0000"/>
              <x14:axisColor rgb="FF000000"/>
            </x14:dataBar>
          </x14:cfRule>
          <xm:sqref>K369:K371</xm:sqref>
        </x14:conditionalFormatting>
        <x14:conditionalFormatting xmlns:xm="http://schemas.microsoft.com/office/excel/2006/main">
          <x14:cfRule type="dataBar" id="{1BB0C294-1600-44CF-AA40-A2D6DF983A39}">
            <x14:dataBar minLength="0" maxLength="100" gradient="0">
              <x14:cfvo type="autoMin"/>
              <x14:cfvo type="autoMax"/>
              <x14:negativeFillColor rgb="FFFF0000"/>
              <x14:axisColor rgb="FF000000"/>
            </x14:dataBar>
          </x14:cfRule>
          <x14:cfRule type="dataBar" id="{300F20E5-2AAF-426C-8B19-6EA2F8C1FA62}">
            <x14:dataBar minLength="0" maxLength="100" gradient="0">
              <x14:cfvo type="autoMin"/>
              <x14:cfvo type="autoMax"/>
              <x14:negativeFillColor rgb="FFFF0000"/>
              <x14:axisColor rgb="FF000000"/>
            </x14:dataBar>
          </x14:cfRule>
          <x14:cfRule type="dataBar" id="{24F75ADB-2E95-4995-9CFC-E08657B8AE89}">
            <x14:dataBar minLength="0" maxLength="100" gradient="0">
              <x14:cfvo type="autoMin"/>
              <x14:cfvo type="autoMax"/>
              <x14:negativeFillColor rgb="FFFF0000"/>
              <x14:axisColor rgb="FF000000"/>
            </x14:dataBar>
          </x14:cfRule>
          <x14:cfRule type="dataBar" id="{13217291-5A91-4EFE-AAD0-CAE5A1FB1268}">
            <x14:dataBar minLength="0" maxLength="100" gradient="0">
              <x14:cfvo type="autoMin"/>
              <x14:cfvo type="autoMax"/>
              <x14:negativeFillColor rgb="FFFF0000"/>
              <x14:axisColor rgb="FF000000"/>
            </x14:dataBar>
          </x14:cfRule>
          <xm:sqref>K373:K374</xm:sqref>
        </x14:conditionalFormatting>
        <x14:conditionalFormatting xmlns:xm="http://schemas.microsoft.com/office/excel/2006/main">
          <x14:cfRule type="dataBar" id="{00897A74-5E10-491A-8A23-54834DF5677C}">
            <x14:dataBar minLength="0" maxLength="100" gradient="0">
              <x14:cfvo type="autoMin"/>
              <x14:cfvo type="autoMax"/>
              <x14:negativeFillColor rgb="FFFF0000"/>
              <x14:axisColor rgb="FF000000"/>
            </x14:dataBar>
          </x14:cfRule>
          <x14:cfRule type="dataBar" id="{47919EB2-2952-4E9C-A7E0-CF63E8897DAD}">
            <x14:dataBar minLength="0" maxLength="100" gradient="0">
              <x14:cfvo type="autoMin"/>
              <x14:cfvo type="autoMax"/>
              <x14:negativeFillColor rgb="FFFF0000"/>
              <x14:axisColor rgb="FF000000"/>
            </x14:dataBar>
          </x14:cfRule>
          <x14:cfRule type="dataBar" id="{13FB796B-9562-4FE3-BE39-E13DEB1F07D2}">
            <x14:dataBar minLength="0" maxLength="100" gradient="0">
              <x14:cfvo type="autoMin"/>
              <x14:cfvo type="autoMax"/>
              <x14:negativeFillColor rgb="FFFF0000"/>
              <x14:axisColor rgb="FF000000"/>
            </x14:dataBar>
          </x14:cfRule>
          <x14:cfRule type="dataBar" id="{C2B06D19-ECDD-4454-A245-A887FBB545D7}">
            <x14:dataBar minLength="0" maxLength="100" gradient="0">
              <x14:cfvo type="autoMin"/>
              <x14:cfvo type="autoMax"/>
              <x14:negativeFillColor rgb="FFFF0000"/>
              <x14:axisColor rgb="FF000000"/>
            </x14:dataBar>
          </x14:cfRule>
          <xm:sqref>K376:K379</xm:sqref>
        </x14:conditionalFormatting>
        <x14:conditionalFormatting xmlns:xm="http://schemas.microsoft.com/office/excel/2006/main">
          <x14:cfRule type="dataBar" id="{3E30432A-5F69-48EA-9461-7D7309CE3D42}">
            <x14:dataBar minLength="0" maxLength="100" gradient="0">
              <x14:cfvo type="autoMin"/>
              <x14:cfvo type="autoMax"/>
              <x14:negativeFillColor rgb="FFFF0000"/>
              <x14:axisColor rgb="FF000000"/>
            </x14:dataBar>
          </x14:cfRule>
          <x14:cfRule type="dataBar" id="{5DAAC837-78C4-4DD3-926A-0D80FD885CD8}">
            <x14:dataBar minLength="0" maxLength="100" gradient="0">
              <x14:cfvo type="autoMin"/>
              <x14:cfvo type="autoMax"/>
              <x14:negativeFillColor rgb="FFFF0000"/>
              <x14:axisColor rgb="FF000000"/>
            </x14:dataBar>
          </x14:cfRule>
          <x14:cfRule type="dataBar" id="{08E14437-7B7E-4613-B62B-2AD5BCAA25C9}">
            <x14:dataBar minLength="0" maxLength="100" gradient="0">
              <x14:cfvo type="autoMin"/>
              <x14:cfvo type="autoMax"/>
              <x14:negativeFillColor rgb="FFFF0000"/>
              <x14:axisColor rgb="FF000000"/>
            </x14:dataBar>
          </x14:cfRule>
          <x14:cfRule type="dataBar" id="{C7471671-2378-45CC-AA7A-C62C9045AF69}">
            <x14:dataBar minLength="0" maxLength="100" gradient="0">
              <x14:cfvo type="autoMin"/>
              <x14:cfvo type="autoMax"/>
              <x14:negativeFillColor rgb="FFFF0000"/>
              <x14:axisColor rgb="FF000000"/>
            </x14:dataBar>
          </x14:cfRule>
          <xm:sqref>K381:K382</xm:sqref>
        </x14:conditionalFormatting>
        <x14:conditionalFormatting xmlns:xm="http://schemas.microsoft.com/office/excel/2006/main">
          <x14:cfRule type="dataBar" id="{DB94BE93-8878-4198-A128-1062F2B279F0}">
            <x14:dataBar minLength="0" maxLength="100" gradient="0">
              <x14:cfvo type="autoMin"/>
              <x14:cfvo type="autoMax"/>
              <x14:negativeFillColor rgb="FFFF0000"/>
              <x14:axisColor rgb="FF000000"/>
            </x14:dataBar>
          </x14:cfRule>
          <x14:cfRule type="dataBar" id="{A2F6A8DA-5275-41B8-9673-602C58498D7B}">
            <x14:dataBar minLength="0" maxLength="100" gradient="0">
              <x14:cfvo type="autoMin"/>
              <x14:cfvo type="autoMax"/>
              <x14:negativeFillColor rgb="FFFF0000"/>
              <x14:axisColor rgb="FF000000"/>
            </x14:dataBar>
          </x14:cfRule>
          <x14:cfRule type="dataBar" id="{86F8D2F6-3F04-4A24-A482-402DE1E71464}">
            <x14:dataBar minLength="0" maxLength="100" gradient="0">
              <x14:cfvo type="autoMin"/>
              <x14:cfvo type="autoMax"/>
              <x14:negativeFillColor rgb="FFFF0000"/>
              <x14:axisColor rgb="FF000000"/>
            </x14:dataBar>
          </x14:cfRule>
          <x14:cfRule type="dataBar" id="{43A9E4B1-859A-486A-B200-81E7927FAC6E}">
            <x14:dataBar minLength="0" maxLength="100" gradient="0">
              <x14:cfvo type="autoMin"/>
              <x14:cfvo type="autoMax"/>
              <x14:negativeFillColor rgb="FFFF0000"/>
              <x14:axisColor rgb="FF000000"/>
            </x14:dataBar>
          </x14:cfRule>
          <xm:sqref>K384:K388</xm:sqref>
        </x14:conditionalFormatting>
        <x14:conditionalFormatting xmlns:xm="http://schemas.microsoft.com/office/excel/2006/main">
          <x14:cfRule type="dataBar" id="{827BC567-1839-46AE-9271-E5F2CEBDF44F}">
            <x14:dataBar minLength="0" maxLength="100" gradient="0">
              <x14:cfvo type="autoMin"/>
              <x14:cfvo type="autoMax"/>
              <x14:negativeFillColor rgb="FFFF0000"/>
              <x14:axisColor rgb="FF000000"/>
            </x14:dataBar>
          </x14:cfRule>
          <x14:cfRule type="dataBar" id="{FD8F3402-95F4-44FA-932B-C03315B6326A}">
            <x14:dataBar minLength="0" maxLength="100" gradient="0">
              <x14:cfvo type="autoMin"/>
              <x14:cfvo type="autoMax"/>
              <x14:negativeFillColor rgb="FFFF0000"/>
              <x14:axisColor rgb="FF000000"/>
            </x14:dataBar>
          </x14:cfRule>
          <x14:cfRule type="dataBar" id="{7B846860-8A3D-4939-A661-D26E50147C6D}">
            <x14:dataBar minLength="0" maxLength="100" gradient="0">
              <x14:cfvo type="autoMin"/>
              <x14:cfvo type="autoMax"/>
              <x14:negativeFillColor rgb="FFFF0000"/>
              <x14:axisColor rgb="FF000000"/>
            </x14:dataBar>
          </x14:cfRule>
          <x14:cfRule type="dataBar" id="{0B49CC5F-38E7-4C94-A878-C6AB42D75917}">
            <x14:dataBar minLength="0" maxLength="100" gradient="0">
              <x14:cfvo type="autoMin"/>
              <x14:cfvo type="autoMax"/>
              <x14:negativeFillColor rgb="FFFF0000"/>
              <x14:axisColor rgb="FF000000"/>
            </x14:dataBar>
          </x14:cfRule>
          <xm:sqref>K390:K397</xm:sqref>
        </x14:conditionalFormatting>
        <x14:conditionalFormatting xmlns:xm="http://schemas.microsoft.com/office/excel/2006/main">
          <x14:cfRule type="dataBar" id="{5B388D55-C339-4C4A-9F58-FE9D8BA90E11}">
            <x14:dataBar minLength="0" maxLength="100" gradient="0">
              <x14:cfvo type="autoMin"/>
              <x14:cfvo type="autoMax"/>
              <x14:negativeFillColor rgb="FFFF0000"/>
              <x14:axisColor rgb="FF000000"/>
            </x14:dataBar>
          </x14:cfRule>
          <x14:cfRule type="dataBar" id="{61E61B40-8A07-4DB6-84E7-CC920A9BB673}">
            <x14:dataBar minLength="0" maxLength="100" gradient="0">
              <x14:cfvo type="autoMin"/>
              <x14:cfvo type="autoMax"/>
              <x14:negativeFillColor rgb="FFFF0000"/>
              <x14:axisColor rgb="FF000000"/>
            </x14:dataBar>
          </x14:cfRule>
          <x14:cfRule type="dataBar" id="{C55177BB-DC5B-449A-AD1C-C1CF8776F7A4}">
            <x14:dataBar minLength="0" maxLength="100" gradient="0">
              <x14:cfvo type="autoMin"/>
              <x14:cfvo type="autoMax"/>
              <x14:negativeFillColor rgb="FFFF0000"/>
              <x14:axisColor rgb="FF000000"/>
            </x14:dataBar>
          </x14:cfRule>
          <x14:cfRule type="dataBar" id="{C9D8B6A4-BB5D-49B3-A7AF-B202899BCB50}">
            <x14:dataBar minLength="0" maxLength="100" gradient="0">
              <x14:cfvo type="autoMin"/>
              <x14:cfvo type="autoMax"/>
              <x14:negativeFillColor rgb="FFFF0000"/>
              <x14:axisColor rgb="FF000000"/>
            </x14:dataBar>
          </x14:cfRule>
          <xm:sqref>K399:K402</xm:sqref>
        </x14:conditionalFormatting>
        <x14:conditionalFormatting xmlns:xm="http://schemas.microsoft.com/office/excel/2006/main">
          <x14:cfRule type="dataBar" id="{E4BC5E3D-FA96-409D-B1CB-46B47272EC81}">
            <x14:dataBar minLength="0" maxLength="100" gradient="0">
              <x14:cfvo type="autoMin"/>
              <x14:cfvo type="autoMax"/>
              <x14:negativeFillColor rgb="FFFF0000"/>
              <x14:axisColor rgb="FF000000"/>
            </x14:dataBar>
          </x14:cfRule>
          <x14:cfRule type="dataBar" id="{004BB2A9-668E-44EE-B433-E1664761523C}">
            <x14:dataBar minLength="0" maxLength="100" gradient="0">
              <x14:cfvo type="autoMin"/>
              <x14:cfvo type="autoMax"/>
              <x14:negativeFillColor rgb="FFFF0000"/>
              <x14:axisColor rgb="FF000000"/>
            </x14:dataBar>
          </x14:cfRule>
          <x14:cfRule type="dataBar" id="{4CD988A4-02C1-44D3-B026-6D923E751051}">
            <x14:dataBar minLength="0" maxLength="100" gradient="0">
              <x14:cfvo type="autoMin"/>
              <x14:cfvo type="autoMax"/>
              <x14:negativeFillColor rgb="FFFF0000"/>
              <x14:axisColor rgb="FF000000"/>
            </x14:dataBar>
          </x14:cfRule>
          <x14:cfRule type="dataBar" id="{66DB49B0-E889-4218-B0DF-80B5E587BC94}">
            <x14:dataBar minLength="0" maxLength="100" gradient="0">
              <x14:cfvo type="autoMin"/>
              <x14:cfvo type="autoMax"/>
              <x14:negativeFillColor rgb="FFFF0000"/>
              <x14:axisColor rgb="FF000000"/>
            </x14:dataBar>
          </x14:cfRule>
          <xm:sqref>K404:K425</xm:sqref>
        </x14:conditionalFormatting>
        <x14:conditionalFormatting xmlns:xm="http://schemas.microsoft.com/office/excel/2006/main">
          <x14:cfRule type="dataBar" id="{FA90124A-2C5B-41EE-AEE4-4D80DD270BA7}">
            <x14:dataBar minLength="0" maxLength="100" gradient="0">
              <x14:cfvo type="autoMin"/>
              <x14:cfvo type="autoMax"/>
              <x14:negativeFillColor rgb="FFFF0000"/>
              <x14:axisColor rgb="FF000000"/>
            </x14:dataBar>
          </x14:cfRule>
          <x14:cfRule type="dataBar" id="{27E638CB-2928-490D-A118-C029676410E2}">
            <x14:dataBar minLength="0" maxLength="100" gradient="0">
              <x14:cfvo type="autoMin"/>
              <x14:cfvo type="autoMax"/>
              <x14:negativeFillColor rgb="FFFF0000"/>
              <x14:axisColor rgb="FF000000"/>
            </x14:dataBar>
          </x14:cfRule>
          <x14:cfRule type="dataBar" id="{24622EE5-0902-492B-AEF9-DCF02DB1CAAB}">
            <x14:dataBar minLength="0" maxLength="100" gradient="0">
              <x14:cfvo type="autoMin"/>
              <x14:cfvo type="autoMax"/>
              <x14:negativeFillColor rgb="FFFF0000"/>
              <x14:axisColor rgb="FF000000"/>
            </x14:dataBar>
          </x14:cfRule>
          <x14:cfRule type="dataBar" id="{19FE9E01-E03B-4A62-9195-598A86652331}">
            <x14:dataBar minLength="0" maxLength="100" gradient="0">
              <x14:cfvo type="autoMin"/>
              <x14:cfvo type="autoMax"/>
              <x14:negativeFillColor rgb="FFFF0000"/>
              <x14:axisColor rgb="FF000000"/>
            </x14:dataBar>
          </x14:cfRule>
          <xm:sqref>K427:K460</xm:sqref>
        </x14:conditionalFormatting>
        <x14:conditionalFormatting xmlns:xm="http://schemas.microsoft.com/office/excel/2006/main">
          <x14:cfRule type="dataBar" id="{CED966B6-816E-4ED7-A8FA-D23F8A302AD5}">
            <x14:dataBar minLength="0" maxLength="100" gradient="0">
              <x14:cfvo type="autoMin"/>
              <x14:cfvo type="autoMax"/>
              <x14:negativeFillColor rgb="FFFF0000"/>
              <x14:axisColor rgb="FF000000"/>
            </x14:dataBar>
          </x14:cfRule>
          <x14:cfRule type="dataBar" id="{A83A1E4C-EFB4-4CE1-820A-196152E5FE9E}">
            <x14:dataBar minLength="0" maxLength="100" gradient="0">
              <x14:cfvo type="autoMin"/>
              <x14:cfvo type="autoMax"/>
              <x14:negativeFillColor rgb="FFFF0000"/>
              <x14:axisColor rgb="FF000000"/>
            </x14:dataBar>
          </x14:cfRule>
          <x14:cfRule type="dataBar" id="{1B05964E-438B-4818-98C3-0D4C97D1487D}">
            <x14:dataBar minLength="0" maxLength="100" gradient="0">
              <x14:cfvo type="autoMin"/>
              <x14:cfvo type="autoMax"/>
              <x14:negativeFillColor rgb="FFFF0000"/>
              <x14:axisColor rgb="FF000000"/>
            </x14:dataBar>
          </x14:cfRule>
          <x14:cfRule type="dataBar" id="{563C1655-9EB6-4A16-A515-2A4D97026563}">
            <x14:dataBar minLength="0" maxLength="100" gradient="0">
              <x14:cfvo type="autoMin"/>
              <x14:cfvo type="autoMax"/>
              <x14:negativeFillColor rgb="FFFF0000"/>
              <x14:axisColor rgb="FF000000"/>
            </x14:dataBar>
          </x14:cfRule>
          <xm:sqref>K462:K466</xm:sqref>
        </x14:conditionalFormatting>
        <x14:conditionalFormatting xmlns:xm="http://schemas.microsoft.com/office/excel/2006/main">
          <x14:cfRule type="dataBar" id="{719C2FF8-704E-4026-8DC2-F4AA86BB4B4F}">
            <x14:dataBar minLength="0" maxLength="100" gradient="0">
              <x14:cfvo type="autoMin"/>
              <x14:cfvo type="autoMax"/>
              <x14:negativeFillColor rgb="FFFF0000"/>
              <x14:axisColor rgb="FF000000"/>
            </x14:dataBar>
          </x14:cfRule>
          <x14:cfRule type="dataBar" id="{323C8FEF-82F9-4112-BFD5-052FB65FEDE1}">
            <x14:dataBar minLength="0" maxLength="100" gradient="0">
              <x14:cfvo type="autoMin"/>
              <x14:cfvo type="autoMax"/>
              <x14:negativeFillColor rgb="FFFF0000"/>
              <x14:axisColor rgb="FF000000"/>
            </x14:dataBar>
          </x14:cfRule>
          <x14:cfRule type="dataBar" id="{48CE9F50-2085-489D-9C70-E92CA5DB2921}">
            <x14:dataBar minLength="0" maxLength="100" gradient="0">
              <x14:cfvo type="autoMin"/>
              <x14:cfvo type="autoMax"/>
              <x14:negativeFillColor rgb="FFFF0000"/>
              <x14:axisColor rgb="FF000000"/>
            </x14:dataBar>
          </x14:cfRule>
          <x14:cfRule type="dataBar" id="{FD401B1B-9FA9-45BC-8B92-5BB8F252E8BA}">
            <x14:dataBar minLength="0" maxLength="100" gradient="0">
              <x14:cfvo type="autoMin"/>
              <x14:cfvo type="autoMax"/>
              <x14:negativeFillColor rgb="FFFF0000"/>
              <x14:axisColor rgb="FF000000"/>
            </x14:dataBar>
          </x14:cfRule>
          <xm:sqref>K468:K479</xm:sqref>
        </x14:conditionalFormatting>
        <x14:conditionalFormatting xmlns:xm="http://schemas.microsoft.com/office/excel/2006/main">
          <x14:cfRule type="dataBar" id="{531CBFE2-8501-4C7B-9137-1FD3487D37C8}">
            <x14:dataBar minLength="0" maxLength="100" gradient="0">
              <x14:cfvo type="autoMin"/>
              <x14:cfvo type="autoMax"/>
              <x14:negativeFillColor rgb="FFFF0000"/>
              <x14:axisColor rgb="FF000000"/>
            </x14:dataBar>
          </x14:cfRule>
          <x14:cfRule type="dataBar" id="{634F6E94-5A21-4F34-A7CB-ED85F26C4021}">
            <x14:dataBar minLength="0" maxLength="100" gradient="0">
              <x14:cfvo type="autoMin"/>
              <x14:cfvo type="autoMax"/>
              <x14:negativeFillColor rgb="FFFF0000"/>
              <x14:axisColor rgb="FF000000"/>
            </x14:dataBar>
          </x14:cfRule>
          <x14:cfRule type="dataBar" id="{C969D9E8-4F31-48D0-B250-530E0C0942D8}">
            <x14:dataBar minLength="0" maxLength="100" gradient="0">
              <x14:cfvo type="autoMin"/>
              <x14:cfvo type="autoMax"/>
              <x14:negativeFillColor rgb="FFFF0000"/>
              <x14:axisColor rgb="FF000000"/>
            </x14:dataBar>
          </x14:cfRule>
          <x14:cfRule type="dataBar" id="{F0480169-94ED-4183-A9B0-112F65D03E54}">
            <x14:dataBar minLength="0" maxLength="100" gradient="0">
              <x14:cfvo type="autoMin"/>
              <x14:cfvo type="autoMax"/>
              <x14:negativeFillColor rgb="FFFF0000"/>
              <x14:axisColor rgb="FF000000"/>
            </x14:dataBar>
          </x14:cfRule>
          <xm:sqref>K481:K496</xm:sqref>
        </x14:conditionalFormatting>
        <x14:conditionalFormatting xmlns:xm="http://schemas.microsoft.com/office/excel/2006/main">
          <x14:cfRule type="dataBar" id="{B93D2324-9835-4235-8CB1-9811263E32F2}">
            <x14:dataBar minLength="0" maxLength="100" gradient="0">
              <x14:cfvo type="autoMin"/>
              <x14:cfvo type="autoMax"/>
              <x14:negativeFillColor rgb="FFFF0000"/>
              <x14:axisColor rgb="FF000000"/>
            </x14:dataBar>
          </x14:cfRule>
          <x14:cfRule type="dataBar" id="{89B00A0B-5575-4507-A7AB-FC708BB88338}">
            <x14:dataBar minLength="0" maxLength="100" gradient="0">
              <x14:cfvo type="autoMin"/>
              <x14:cfvo type="autoMax"/>
              <x14:negativeFillColor rgb="FFFF0000"/>
              <x14:axisColor rgb="FF000000"/>
            </x14:dataBar>
          </x14:cfRule>
          <x14:cfRule type="dataBar" id="{C19BEDD5-3F83-4CF2-BC86-8C59A3032968}">
            <x14:dataBar minLength="0" maxLength="100" gradient="0">
              <x14:cfvo type="autoMin"/>
              <x14:cfvo type="autoMax"/>
              <x14:negativeFillColor rgb="FFFF0000"/>
              <x14:axisColor rgb="FF000000"/>
            </x14:dataBar>
          </x14:cfRule>
          <x14:cfRule type="dataBar" id="{59BC060F-6541-4FA3-AC05-5151E4C3E70C}">
            <x14:dataBar minLength="0" maxLength="100" gradient="0">
              <x14:cfvo type="autoMin"/>
              <x14:cfvo type="autoMax"/>
              <x14:negativeFillColor rgb="FFFF0000"/>
              <x14:axisColor rgb="FF000000"/>
            </x14:dataBar>
          </x14:cfRule>
          <xm:sqref>K498:K507</xm:sqref>
        </x14:conditionalFormatting>
        <x14:conditionalFormatting xmlns:xm="http://schemas.microsoft.com/office/excel/2006/main">
          <x14:cfRule type="dataBar" id="{A9EA501B-E859-4729-B83F-FE81B2ED4712}">
            <x14:dataBar minLength="0" maxLength="100" gradient="0">
              <x14:cfvo type="autoMin"/>
              <x14:cfvo type="autoMax"/>
              <x14:negativeFillColor rgb="FFFF0000"/>
              <x14:axisColor rgb="FF000000"/>
            </x14:dataBar>
          </x14:cfRule>
          <x14:cfRule type="dataBar" id="{248562F2-41F7-49BD-B013-D0495AA08BCC}">
            <x14:dataBar minLength="0" maxLength="100" gradient="0">
              <x14:cfvo type="autoMin"/>
              <x14:cfvo type="autoMax"/>
              <x14:negativeFillColor rgb="FFFF0000"/>
              <x14:axisColor rgb="FF000000"/>
            </x14:dataBar>
          </x14:cfRule>
          <x14:cfRule type="dataBar" id="{A650CE1D-AF45-494A-B20C-2EA2F03D6F5E}">
            <x14:dataBar minLength="0" maxLength="100" gradient="0">
              <x14:cfvo type="autoMin"/>
              <x14:cfvo type="autoMax"/>
              <x14:negativeFillColor rgb="FFFF0000"/>
              <x14:axisColor rgb="FF000000"/>
            </x14:dataBar>
          </x14:cfRule>
          <x14:cfRule type="dataBar" id="{5AC3522A-E580-4F3D-9265-2F941B4A41E8}">
            <x14:dataBar minLength="0" maxLength="100" gradient="0">
              <x14:cfvo type="autoMin"/>
              <x14:cfvo type="autoMax"/>
              <x14:negativeFillColor rgb="FFFF0000"/>
              <x14:axisColor rgb="FF000000"/>
            </x14:dataBar>
          </x14:cfRule>
          <xm:sqref>K509:K529</xm:sqref>
        </x14:conditionalFormatting>
        <x14:conditionalFormatting xmlns:xm="http://schemas.microsoft.com/office/excel/2006/main">
          <x14:cfRule type="dataBar" id="{FE3F1690-96A6-4989-8743-B49F5F582CA3}">
            <x14:dataBar minLength="0" maxLength="100" gradient="0">
              <x14:cfvo type="autoMin"/>
              <x14:cfvo type="autoMax"/>
              <x14:negativeFillColor rgb="FFFF0000"/>
              <x14:axisColor rgb="FF000000"/>
            </x14:dataBar>
          </x14:cfRule>
          <x14:cfRule type="dataBar" id="{81B9FFAD-DEE1-4637-8E11-D894B1C0944A}">
            <x14:dataBar minLength="0" maxLength="100" gradient="0">
              <x14:cfvo type="autoMin"/>
              <x14:cfvo type="autoMax"/>
              <x14:negativeFillColor rgb="FFFF0000"/>
              <x14:axisColor rgb="FF000000"/>
            </x14:dataBar>
          </x14:cfRule>
          <x14:cfRule type="dataBar" id="{03DC4B87-4B6D-48DF-A09A-43E6BC7AF29C}">
            <x14:dataBar minLength="0" maxLength="100" gradient="0">
              <x14:cfvo type="autoMin"/>
              <x14:cfvo type="autoMax"/>
              <x14:negativeFillColor rgb="FFFF0000"/>
              <x14:axisColor rgb="FF000000"/>
            </x14:dataBar>
          </x14:cfRule>
          <x14:cfRule type="dataBar" id="{4BC62155-3841-4B9B-8D53-52C0D701FD43}">
            <x14:dataBar minLength="0" maxLength="100" gradient="0">
              <x14:cfvo type="autoMin"/>
              <x14:cfvo type="autoMax"/>
              <x14:negativeFillColor rgb="FFFF0000"/>
              <x14:axisColor rgb="FF000000"/>
            </x14:dataBar>
          </x14:cfRule>
          <xm:sqref>K531:K532</xm:sqref>
        </x14:conditionalFormatting>
        <x14:conditionalFormatting xmlns:xm="http://schemas.microsoft.com/office/excel/2006/main">
          <x14:cfRule type="dataBar" id="{4C8A1275-45BA-41E1-A435-A01DA921B27F}">
            <x14:dataBar minLength="0" maxLength="100" gradient="0">
              <x14:cfvo type="autoMin"/>
              <x14:cfvo type="autoMax"/>
              <x14:negativeFillColor rgb="FFFF0000"/>
              <x14:axisColor rgb="FF000000"/>
            </x14:dataBar>
          </x14:cfRule>
          <x14:cfRule type="dataBar" id="{C60CA577-E3DD-44FD-8126-621AB49C443B}">
            <x14:dataBar minLength="0" maxLength="100" gradient="0">
              <x14:cfvo type="autoMin"/>
              <x14:cfvo type="autoMax"/>
              <x14:negativeFillColor rgb="FFFF0000"/>
              <x14:axisColor rgb="FF000000"/>
            </x14:dataBar>
          </x14:cfRule>
          <x14:cfRule type="dataBar" id="{E414C196-4EA3-4892-ABC5-8A19F2F25D21}">
            <x14:dataBar minLength="0" maxLength="100" gradient="0">
              <x14:cfvo type="autoMin"/>
              <x14:cfvo type="autoMax"/>
              <x14:negativeFillColor rgb="FFFF0000"/>
              <x14:axisColor rgb="FF000000"/>
            </x14:dataBar>
          </x14:cfRule>
          <x14:cfRule type="dataBar" id="{E402EB70-D711-4099-BAA4-F7122A248792}">
            <x14:dataBar minLength="0" maxLength="100" gradient="0">
              <x14:cfvo type="autoMin"/>
              <x14:cfvo type="autoMax"/>
              <x14:negativeFillColor rgb="FFFF0000"/>
              <x14:axisColor rgb="FF000000"/>
            </x14:dataBar>
          </x14:cfRule>
          <xm:sqref>K534:K536</xm:sqref>
        </x14:conditionalFormatting>
        <x14:conditionalFormatting xmlns:xm="http://schemas.microsoft.com/office/excel/2006/main">
          <x14:cfRule type="dataBar" id="{5799FCE0-41AF-42A6-92D2-2C5DCF33372F}">
            <x14:dataBar minLength="0" maxLength="100" gradient="0">
              <x14:cfvo type="autoMin"/>
              <x14:cfvo type="autoMax"/>
              <x14:negativeFillColor rgb="FFFF0000"/>
              <x14:axisColor rgb="FF000000"/>
            </x14:dataBar>
          </x14:cfRule>
          <x14:cfRule type="dataBar" id="{759F3973-3463-4966-9FFA-8A383AD90AB7}">
            <x14:dataBar minLength="0" maxLength="100" gradient="0">
              <x14:cfvo type="autoMin"/>
              <x14:cfvo type="autoMax"/>
              <x14:negativeFillColor rgb="FFFF0000"/>
              <x14:axisColor rgb="FF000000"/>
            </x14:dataBar>
          </x14:cfRule>
          <x14:cfRule type="dataBar" id="{3F534EF9-0615-4C01-9F91-74D0D9FC0B77}">
            <x14:dataBar minLength="0" maxLength="100" gradient="0">
              <x14:cfvo type="autoMin"/>
              <x14:cfvo type="autoMax"/>
              <x14:negativeFillColor rgb="FFFF0000"/>
              <x14:axisColor rgb="FF000000"/>
            </x14:dataBar>
          </x14:cfRule>
          <x14:cfRule type="dataBar" id="{288333D3-3D11-476D-B128-57C4C980DA95}">
            <x14:dataBar minLength="0" maxLength="100" gradient="0">
              <x14:cfvo type="autoMin"/>
              <x14:cfvo type="autoMax"/>
              <x14:negativeFillColor rgb="FFFF0000"/>
              <x14:axisColor rgb="FF000000"/>
            </x14:dataBar>
          </x14:cfRule>
          <xm:sqref>K538:K570</xm:sqref>
        </x14:conditionalFormatting>
        <x14:conditionalFormatting xmlns:xm="http://schemas.microsoft.com/office/excel/2006/main">
          <x14:cfRule type="dataBar" id="{2EE9D02D-183D-4DEC-A7ED-BB15166B8611}">
            <x14:dataBar minLength="0" maxLength="100" gradient="0">
              <x14:cfvo type="autoMin"/>
              <x14:cfvo type="autoMax"/>
              <x14:negativeFillColor rgb="FFFF0000"/>
              <x14:axisColor rgb="FF000000"/>
            </x14:dataBar>
          </x14:cfRule>
          <x14:cfRule type="dataBar" id="{46580D8A-63FA-4BB7-B706-D846243C6983}">
            <x14:dataBar minLength="0" maxLength="100" gradient="0">
              <x14:cfvo type="autoMin"/>
              <x14:cfvo type="autoMax"/>
              <x14:negativeFillColor rgb="FFFF0000"/>
              <x14:axisColor rgb="FF000000"/>
            </x14:dataBar>
          </x14:cfRule>
          <x14:cfRule type="dataBar" id="{1BC5F9F1-5277-49B3-8494-E702E3D811F1}">
            <x14:dataBar minLength="0" maxLength="100" gradient="0">
              <x14:cfvo type="autoMin"/>
              <x14:cfvo type="autoMax"/>
              <x14:negativeFillColor rgb="FFFF0000"/>
              <x14:axisColor rgb="FF000000"/>
            </x14:dataBar>
          </x14:cfRule>
          <x14:cfRule type="dataBar" id="{9789B921-A151-433D-AB0C-B1B9DD8C5C9F}">
            <x14:dataBar minLength="0" maxLength="100" gradient="0">
              <x14:cfvo type="autoMin"/>
              <x14:cfvo type="autoMax"/>
              <x14:negativeFillColor rgb="FFFF0000"/>
              <x14:axisColor rgb="FF000000"/>
            </x14:dataBar>
          </x14:cfRule>
          <xm:sqref>K572:K583</xm:sqref>
        </x14:conditionalFormatting>
        <x14:conditionalFormatting xmlns:xm="http://schemas.microsoft.com/office/excel/2006/main">
          <x14:cfRule type="dataBar" id="{94ABEC71-F3E2-4F2C-807C-25CF33CCABE6}">
            <x14:dataBar minLength="0" maxLength="100" gradient="0">
              <x14:cfvo type="autoMin"/>
              <x14:cfvo type="autoMax"/>
              <x14:negativeFillColor rgb="FFFF0000"/>
              <x14:axisColor rgb="FF000000"/>
            </x14:dataBar>
          </x14:cfRule>
          <x14:cfRule type="dataBar" id="{79BAFD3A-ACD3-4FBC-9216-8D7D48451EC0}">
            <x14:dataBar minLength="0" maxLength="100" gradient="0">
              <x14:cfvo type="autoMin"/>
              <x14:cfvo type="autoMax"/>
              <x14:negativeFillColor rgb="FFFF0000"/>
              <x14:axisColor rgb="FF000000"/>
            </x14:dataBar>
          </x14:cfRule>
          <x14:cfRule type="dataBar" id="{B564A91D-FB6D-45AB-81EA-4B33BA4CA3E7}">
            <x14:dataBar minLength="0" maxLength="100" gradient="0">
              <x14:cfvo type="autoMin"/>
              <x14:cfvo type="autoMax"/>
              <x14:negativeFillColor rgb="FFFF0000"/>
              <x14:axisColor rgb="FF000000"/>
            </x14:dataBar>
          </x14:cfRule>
          <x14:cfRule type="dataBar" id="{5C1899E6-06FB-4C72-A42B-4E665DD3BEC2}">
            <x14:dataBar minLength="0" maxLength="100" gradient="0">
              <x14:cfvo type="autoMin"/>
              <x14:cfvo type="autoMax"/>
              <x14:negativeFillColor rgb="FFFF0000"/>
              <x14:axisColor rgb="FF000000"/>
            </x14:dataBar>
          </x14:cfRule>
          <xm:sqref>K585</xm:sqref>
        </x14:conditionalFormatting>
        <x14:conditionalFormatting xmlns:xm="http://schemas.microsoft.com/office/excel/2006/main">
          <x14:cfRule type="dataBar" id="{524B411F-1678-4154-9F73-2F7F56B47A54}">
            <x14:dataBar minLength="0" maxLength="100" gradient="0">
              <x14:cfvo type="autoMin"/>
              <x14:cfvo type="autoMax"/>
              <x14:negativeFillColor rgb="FFFF0000"/>
              <x14:axisColor rgb="FF000000"/>
            </x14:dataBar>
          </x14:cfRule>
          <x14:cfRule type="dataBar" id="{EDE8687F-0A9A-4F07-91D4-28075C424A3A}">
            <x14:dataBar minLength="0" maxLength="100" gradient="0">
              <x14:cfvo type="autoMin"/>
              <x14:cfvo type="autoMax"/>
              <x14:negativeFillColor rgb="FFFF0000"/>
              <x14:axisColor rgb="FF000000"/>
            </x14:dataBar>
          </x14:cfRule>
          <x14:cfRule type="dataBar" id="{FA3BC05F-8A4E-418C-B89C-A56B6CCE7FB5}">
            <x14:dataBar minLength="0" maxLength="100" gradient="0">
              <x14:cfvo type="autoMin"/>
              <x14:cfvo type="autoMax"/>
              <x14:negativeFillColor rgb="FFFF0000"/>
              <x14:axisColor rgb="FF000000"/>
            </x14:dataBar>
          </x14:cfRule>
          <x14:cfRule type="dataBar" id="{653BCF03-C9A2-4AC9-B04A-959D61917C48}">
            <x14:dataBar minLength="0" maxLength="100" gradient="0">
              <x14:cfvo type="autoMin"/>
              <x14:cfvo type="autoMax"/>
              <x14:negativeFillColor rgb="FFFF0000"/>
              <x14:axisColor rgb="FF000000"/>
            </x14:dataBar>
          </x14:cfRule>
          <xm:sqref>K587</xm:sqref>
        </x14:conditionalFormatting>
        <x14:conditionalFormatting xmlns:xm="http://schemas.microsoft.com/office/excel/2006/main">
          <x14:cfRule type="dataBar" id="{0179AD43-5C30-4834-8BA7-885E5B806933}">
            <x14:dataBar minLength="0" maxLength="100" gradient="0">
              <x14:cfvo type="autoMin"/>
              <x14:cfvo type="autoMax"/>
              <x14:negativeFillColor rgb="FFFF0000"/>
              <x14:axisColor rgb="FF000000"/>
            </x14:dataBar>
          </x14:cfRule>
          <x14:cfRule type="dataBar" id="{6198D731-A464-4710-9949-A2AFD4300578}">
            <x14:dataBar minLength="0" maxLength="100" gradient="0">
              <x14:cfvo type="autoMin"/>
              <x14:cfvo type="autoMax"/>
              <x14:negativeFillColor rgb="FFFF0000"/>
              <x14:axisColor rgb="FF000000"/>
            </x14:dataBar>
          </x14:cfRule>
          <x14:cfRule type="dataBar" id="{A6BEEC31-9B6B-45BF-8E72-E0A8F6FAB7D7}">
            <x14:dataBar minLength="0" maxLength="100" gradient="0">
              <x14:cfvo type="autoMin"/>
              <x14:cfvo type="autoMax"/>
              <x14:negativeFillColor rgb="FFFF0000"/>
              <x14:axisColor rgb="FF000000"/>
            </x14:dataBar>
          </x14:cfRule>
          <x14:cfRule type="dataBar" id="{99D4AF93-9438-4649-A571-A96D86279E29}">
            <x14:dataBar minLength="0" maxLength="100" gradient="0">
              <x14:cfvo type="autoMin"/>
              <x14:cfvo type="autoMax"/>
              <x14:negativeFillColor rgb="FFFF0000"/>
              <x14:axisColor rgb="FF000000"/>
            </x14:dataBar>
          </x14:cfRule>
          <xm:sqref>K589:K593</xm:sqref>
        </x14:conditionalFormatting>
        <x14:conditionalFormatting xmlns:xm="http://schemas.microsoft.com/office/excel/2006/main">
          <x14:cfRule type="dataBar" id="{EE2120B1-61AF-448A-99AC-ACA6FBBC167E}">
            <x14:dataBar minLength="0" maxLength="100" gradient="0">
              <x14:cfvo type="autoMin"/>
              <x14:cfvo type="autoMax"/>
              <x14:negativeFillColor rgb="FFFF0000"/>
              <x14:axisColor rgb="FF000000"/>
            </x14:dataBar>
          </x14:cfRule>
          <x14:cfRule type="dataBar" id="{B078B2CD-654D-4653-A29C-727D9F2F07D4}">
            <x14:dataBar minLength="0" maxLength="100" gradient="0">
              <x14:cfvo type="autoMin"/>
              <x14:cfvo type="autoMax"/>
              <x14:negativeFillColor rgb="FFFF0000"/>
              <x14:axisColor rgb="FF000000"/>
            </x14:dataBar>
          </x14:cfRule>
          <x14:cfRule type="dataBar" id="{22013980-D7FE-4982-98A8-0E7ADF378522}">
            <x14:dataBar minLength="0" maxLength="100" gradient="0">
              <x14:cfvo type="autoMin"/>
              <x14:cfvo type="autoMax"/>
              <x14:negativeFillColor rgb="FFFF0000"/>
              <x14:axisColor rgb="FF000000"/>
            </x14:dataBar>
          </x14:cfRule>
          <x14:cfRule type="dataBar" id="{578F284F-8DBC-40E9-8631-2C06D93272E1}">
            <x14:dataBar minLength="0" maxLength="100" gradient="0">
              <x14:cfvo type="autoMin"/>
              <x14:cfvo type="autoMax"/>
              <x14:negativeFillColor rgb="FFFF0000"/>
              <x14:axisColor rgb="FF000000"/>
            </x14:dataBar>
          </x14:cfRule>
          <xm:sqref>K595:K601</xm:sqref>
        </x14:conditionalFormatting>
        <x14:conditionalFormatting xmlns:xm="http://schemas.microsoft.com/office/excel/2006/main">
          <x14:cfRule type="dataBar" id="{D7A4478A-4815-452A-B96E-C0B9E34FE36A}">
            <x14:dataBar minLength="0" maxLength="100" gradient="0">
              <x14:cfvo type="autoMin"/>
              <x14:cfvo type="autoMax"/>
              <x14:negativeFillColor rgb="FFFF0000"/>
              <x14:axisColor rgb="FF000000"/>
            </x14:dataBar>
          </x14:cfRule>
          <x14:cfRule type="dataBar" id="{258C2EBF-5F44-4618-9EEA-B660E7B3AFA7}">
            <x14:dataBar minLength="0" maxLength="100" gradient="0">
              <x14:cfvo type="autoMin"/>
              <x14:cfvo type="autoMax"/>
              <x14:negativeFillColor rgb="FFFF0000"/>
              <x14:axisColor rgb="FF000000"/>
            </x14:dataBar>
          </x14:cfRule>
          <x14:cfRule type="dataBar" id="{07B1E58F-74C2-4CE6-A34D-C785DDAC8122}">
            <x14:dataBar minLength="0" maxLength="100" gradient="0">
              <x14:cfvo type="autoMin"/>
              <x14:cfvo type="autoMax"/>
              <x14:negativeFillColor rgb="FFFF0000"/>
              <x14:axisColor rgb="FF000000"/>
            </x14:dataBar>
          </x14:cfRule>
          <x14:cfRule type="dataBar" id="{384D6025-45C9-40F9-A22C-BDD8553CF898}">
            <x14:dataBar minLength="0" maxLength="100" gradient="0">
              <x14:cfvo type="autoMin"/>
              <x14:cfvo type="autoMax"/>
              <x14:negativeFillColor rgb="FFFF0000"/>
              <x14:axisColor rgb="FF000000"/>
            </x14:dataBar>
          </x14:cfRule>
          <xm:sqref>K603:K607</xm:sqref>
        </x14:conditionalFormatting>
        <x14:conditionalFormatting xmlns:xm="http://schemas.microsoft.com/office/excel/2006/main">
          <x14:cfRule type="dataBar" id="{8CE1CF77-C5BF-4416-9320-846AC14579EC}">
            <x14:dataBar minLength="0" maxLength="100" gradient="0">
              <x14:cfvo type="autoMin"/>
              <x14:cfvo type="autoMax"/>
              <x14:negativeFillColor rgb="FFFF0000"/>
              <x14:axisColor rgb="FF000000"/>
            </x14:dataBar>
          </x14:cfRule>
          <x14:cfRule type="dataBar" id="{074F9CF1-A3EC-4247-B3C2-5755A0557C79}">
            <x14:dataBar minLength="0" maxLength="100" gradient="0">
              <x14:cfvo type="autoMin"/>
              <x14:cfvo type="autoMax"/>
              <x14:negativeFillColor rgb="FFFF0000"/>
              <x14:axisColor rgb="FF000000"/>
            </x14:dataBar>
          </x14:cfRule>
          <x14:cfRule type="dataBar" id="{FFB1F192-E399-472E-8DC1-E2B7B7D5E9BB}">
            <x14:dataBar minLength="0" maxLength="100" gradient="0">
              <x14:cfvo type="autoMin"/>
              <x14:cfvo type="autoMax"/>
              <x14:negativeFillColor rgb="FFFF0000"/>
              <x14:axisColor rgb="FF000000"/>
            </x14:dataBar>
          </x14:cfRule>
          <x14:cfRule type="dataBar" id="{6EF0688B-59BA-41A7-8F3C-795635E136EF}">
            <x14:dataBar minLength="0" maxLength="100" gradient="0">
              <x14:cfvo type="autoMin"/>
              <x14:cfvo type="autoMax"/>
              <x14:negativeFillColor rgb="FFFF0000"/>
              <x14:axisColor rgb="FF000000"/>
            </x14:dataBar>
          </x14:cfRule>
          <xm:sqref>K609:K615</xm:sqref>
        </x14:conditionalFormatting>
        <x14:conditionalFormatting xmlns:xm="http://schemas.microsoft.com/office/excel/2006/main">
          <x14:cfRule type="dataBar" id="{D7B65E72-12AF-4427-838B-482560A61F08}">
            <x14:dataBar minLength="0" maxLength="100" gradient="0">
              <x14:cfvo type="autoMin"/>
              <x14:cfvo type="autoMax"/>
              <x14:negativeFillColor rgb="FFFF0000"/>
              <x14:axisColor rgb="FF000000"/>
            </x14:dataBar>
          </x14:cfRule>
          <x14:cfRule type="dataBar" id="{50D31142-8355-4B25-B2B9-95C014DB543A}">
            <x14:dataBar minLength="0" maxLength="100" gradient="0">
              <x14:cfvo type="autoMin"/>
              <x14:cfvo type="autoMax"/>
              <x14:negativeFillColor rgb="FFFF0000"/>
              <x14:axisColor rgb="FF000000"/>
            </x14:dataBar>
          </x14:cfRule>
          <x14:cfRule type="dataBar" id="{3E7ADAB4-941C-4272-BA58-472AEF2FDF83}">
            <x14:dataBar minLength="0" maxLength="100" gradient="0">
              <x14:cfvo type="autoMin"/>
              <x14:cfvo type="autoMax"/>
              <x14:negativeFillColor rgb="FFFF0000"/>
              <x14:axisColor rgb="FF000000"/>
            </x14:dataBar>
          </x14:cfRule>
          <x14:cfRule type="dataBar" id="{3360601B-C067-4446-AB17-DC60A4529BEA}">
            <x14:dataBar minLength="0" maxLength="100" gradient="0">
              <x14:cfvo type="autoMin"/>
              <x14:cfvo type="autoMax"/>
              <x14:negativeFillColor rgb="FFFF0000"/>
              <x14:axisColor rgb="FF000000"/>
            </x14:dataBar>
          </x14:cfRule>
          <xm:sqref>K617:K624</xm:sqref>
        </x14:conditionalFormatting>
        <x14:conditionalFormatting xmlns:xm="http://schemas.microsoft.com/office/excel/2006/main">
          <x14:cfRule type="dataBar" id="{FB2D9AC7-2EA6-4387-915D-72DDB8F74082}">
            <x14:dataBar minLength="0" maxLength="100" gradient="0">
              <x14:cfvo type="autoMin"/>
              <x14:cfvo type="autoMax"/>
              <x14:negativeFillColor rgb="FFFF0000"/>
              <x14:axisColor rgb="FF000000"/>
            </x14:dataBar>
          </x14:cfRule>
          <x14:cfRule type="dataBar" id="{418DDEE7-80AA-44BA-840E-F224756A7446}">
            <x14:dataBar minLength="0" maxLength="100" gradient="0">
              <x14:cfvo type="autoMin"/>
              <x14:cfvo type="autoMax"/>
              <x14:negativeFillColor rgb="FFFF0000"/>
              <x14:axisColor rgb="FF000000"/>
            </x14:dataBar>
          </x14:cfRule>
          <x14:cfRule type="dataBar" id="{61085630-F795-4AD4-A968-42431A87C03A}">
            <x14:dataBar minLength="0" maxLength="100" gradient="0">
              <x14:cfvo type="autoMin"/>
              <x14:cfvo type="autoMax"/>
              <x14:negativeFillColor rgb="FFFF0000"/>
              <x14:axisColor rgb="FF000000"/>
            </x14:dataBar>
          </x14:cfRule>
          <x14:cfRule type="dataBar" id="{7DE44322-6143-4A6E-B1A7-4C88254D44DC}">
            <x14:dataBar minLength="0" maxLength="100" gradient="0">
              <x14:cfvo type="autoMin"/>
              <x14:cfvo type="autoMax"/>
              <x14:negativeFillColor rgb="FFFF0000"/>
              <x14:axisColor rgb="FF000000"/>
            </x14:dataBar>
          </x14:cfRule>
          <xm:sqref>K626:K683</xm:sqref>
        </x14:conditionalFormatting>
        <x14:conditionalFormatting xmlns:xm="http://schemas.microsoft.com/office/excel/2006/main">
          <x14:cfRule type="dataBar" id="{C41D7B83-FD59-4523-99DA-3F97F2C0338A}">
            <x14:dataBar minLength="0" maxLength="100" gradient="0">
              <x14:cfvo type="autoMin"/>
              <x14:cfvo type="autoMax"/>
              <x14:negativeFillColor rgb="FFFF0000"/>
              <x14:axisColor rgb="FF000000"/>
            </x14:dataBar>
          </x14:cfRule>
          <x14:cfRule type="dataBar" id="{BB1FFF6C-C85D-4BD9-821C-96AF98BD3F33}">
            <x14:dataBar minLength="0" maxLength="100" gradient="0">
              <x14:cfvo type="autoMin"/>
              <x14:cfvo type="autoMax"/>
              <x14:negativeFillColor rgb="FFFF0000"/>
              <x14:axisColor rgb="FF000000"/>
            </x14:dataBar>
          </x14:cfRule>
          <x14:cfRule type="dataBar" id="{00378137-BFD6-4B1F-8F0C-CC4B4A7D51ED}">
            <x14:dataBar minLength="0" maxLength="100" gradient="0">
              <x14:cfvo type="autoMin"/>
              <x14:cfvo type="autoMax"/>
              <x14:negativeFillColor rgb="FFFF0000"/>
              <x14:axisColor rgb="FF000000"/>
            </x14:dataBar>
          </x14:cfRule>
          <x14:cfRule type="dataBar" id="{95F2CA27-0F31-4248-9B38-89F31E0AACF2}">
            <x14:dataBar minLength="0" maxLength="100" gradient="0">
              <x14:cfvo type="autoMin"/>
              <x14:cfvo type="autoMax"/>
              <x14:negativeFillColor rgb="FFFF0000"/>
              <x14:axisColor rgb="FF000000"/>
            </x14:dataBar>
          </x14:cfRule>
          <xm:sqref>K685:K688</xm:sqref>
        </x14:conditionalFormatting>
        <x14:conditionalFormatting xmlns:xm="http://schemas.microsoft.com/office/excel/2006/main">
          <x14:cfRule type="dataBar" id="{19058985-9778-4512-A4BF-8DE49306A61C}">
            <x14:dataBar minLength="0" maxLength="100" gradient="0">
              <x14:cfvo type="autoMin"/>
              <x14:cfvo type="autoMax"/>
              <x14:negativeFillColor rgb="FFFF0000"/>
              <x14:axisColor rgb="FF000000"/>
            </x14:dataBar>
          </x14:cfRule>
          <x14:cfRule type="dataBar" id="{1B8E4D7C-D635-40C6-8AF8-DFF330DF1310}">
            <x14:dataBar minLength="0" maxLength="100" gradient="0">
              <x14:cfvo type="autoMin"/>
              <x14:cfvo type="autoMax"/>
              <x14:negativeFillColor rgb="FFFF0000"/>
              <x14:axisColor rgb="FF000000"/>
            </x14:dataBar>
          </x14:cfRule>
          <x14:cfRule type="dataBar" id="{E72847C6-6137-43A4-96BE-19C27BF6BD89}">
            <x14:dataBar minLength="0" maxLength="100" gradient="0">
              <x14:cfvo type="autoMin"/>
              <x14:cfvo type="autoMax"/>
              <x14:negativeFillColor rgb="FFFF0000"/>
              <x14:axisColor rgb="FF000000"/>
            </x14:dataBar>
          </x14:cfRule>
          <x14:cfRule type="dataBar" id="{64FB8B6F-3003-4436-BD01-779411F36901}">
            <x14:dataBar minLength="0" maxLength="100" gradient="0">
              <x14:cfvo type="autoMin"/>
              <x14:cfvo type="autoMax"/>
              <x14:negativeFillColor rgb="FFFF0000"/>
              <x14:axisColor rgb="FF000000"/>
            </x14:dataBar>
          </x14:cfRule>
          <xm:sqref>K690:K697</xm:sqref>
        </x14:conditionalFormatting>
        <x14:conditionalFormatting xmlns:xm="http://schemas.microsoft.com/office/excel/2006/main">
          <x14:cfRule type="dataBar" id="{F796DD8A-A990-4096-84E3-6608F64ADBDC}">
            <x14:dataBar minLength="0" maxLength="100" gradient="0">
              <x14:cfvo type="autoMin"/>
              <x14:cfvo type="autoMax"/>
              <x14:negativeFillColor rgb="FFFF0000"/>
              <x14:axisColor rgb="FF000000"/>
            </x14:dataBar>
          </x14:cfRule>
          <x14:cfRule type="dataBar" id="{1D31E978-6D1C-4F6F-8FAE-D156A2736BF2}">
            <x14:dataBar minLength="0" maxLength="100" gradient="0">
              <x14:cfvo type="autoMin"/>
              <x14:cfvo type="autoMax"/>
              <x14:negativeFillColor rgb="FFFF0000"/>
              <x14:axisColor rgb="FF000000"/>
            </x14:dataBar>
          </x14:cfRule>
          <x14:cfRule type="dataBar" id="{90C6AB5F-E0E0-4A15-A945-9AF587C6A52A}">
            <x14:dataBar minLength="0" maxLength="100" gradient="0">
              <x14:cfvo type="autoMin"/>
              <x14:cfvo type="autoMax"/>
              <x14:negativeFillColor rgb="FFFF0000"/>
              <x14:axisColor rgb="FF000000"/>
            </x14:dataBar>
          </x14:cfRule>
          <x14:cfRule type="dataBar" id="{0A913215-DA88-490C-BF1C-A75D8AC89FD2}">
            <x14:dataBar minLength="0" maxLength="100" gradient="0">
              <x14:cfvo type="autoMin"/>
              <x14:cfvo type="autoMax"/>
              <x14:negativeFillColor rgb="FFFF0000"/>
              <x14:axisColor rgb="FF000000"/>
            </x14:dataBar>
          </x14:cfRule>
          <xm:sqref>K699:K702</xm:sqref>
        </x14:conditionalFormatting>
        <x14:conditionalFormatting xmlns:xm="http://schemas.microsoft.com/office/excel/2006/main">
          <x14:cfRule type="dataBar" id="{517474BE-62EA-4750-81F2-6EFD91B1806D}">
            <x14:dataBar minLength="0" maxLength="100" gradient="0">
              <x14:cfvo type="autoMin"/>
              <x14:cfvo type="autoMax"/>
              <x14:negativeFillColor rgb="FFFF0000"/>
              <x14:axisColor rgb="FF000000"/>
            </x14:dataBar>
          </x14:cfRule>
          <x14:cfRule type="dataBar" id="{ABD3E3A6-F99F-49A0-B704-7E31224EB72C}">
            <x14:dataBar minLength="0" maxLength="100" gradient="0">
              <x14:cfvo type="autoMin"/>
              <x14:cfvo type="autoMax"/>
              <x14:negativeFillColor rgb="FFFF0000"/>
              <x14:axisColor rgb="FF000000"/>
            </x14:dataBar>
          </x14:cfRule>
          <x14:cfRule type="dataBar" id="{DCEF0ECC-56F8-40A1-8132-C838747AF7E2}">
            <x14:dataBar minLength="0" maxLength="100" gradient="0">
              <x14:cfvo type="autoMin"/>
              <x14:cfvo type="autoMax"/>
              <x14:negativeFillColor rgb="FFFF0000"/>
              <x14:axisColor rgb="FF000000"/>
            </x14:dataBar>
          </x14:cfRule>
          <x14:cfRule type="dataBar" id="{08D887C2-ECDF-4497-BD99-BD05773E2032}">
            <x14:dataBar minLength="0" maxLength="100" gradient="0">
              <x14:cfvo type="autoMin"/>
              <x14:cfvo type="autoMax"/>
              <x14:negativeFillColor rgb="FFFF0000"/>
              <x14:axisColor rgb="FF000000"/>
            </x14:dataBar>
          </x14:cfRule>
          <xm:sqref>K704:K707</xm:sqref>
        </x14:conditionalFormatting>
        <x14:conditionalFormatting xmlns:xm="http://schemas.microsoft.com/office/excel/2006/main">
          <x14:cfRule type="dataBar" id="{8380CD2C-AF10-4F2F-AED5-6F1B9E5367E5}">
            <x14:dataBar minLength="0" maxLength="100" gradient="0">
              <x14:cfvo type="autoMin"/>
              <x14:cfvo type="autoMax"/>
              <x14:negativeFillColor rgb="FFFF0000"/>
              <x14:axisColor rgb="FF000000"/>
            </x14:dataBar>
          </x14:cfRule>
          <x14:cfRule type="dataBar" id="{A5360FF0-BFF3-478D-87D7-758BAB4A34B8}">
            <x14:dataBar minLength="0" maxLength="100" gradient="0">
              <x14:cfvo type="autoMin"/>
              <x14:cfvo type="autoMax"/>
              <x14:negativeFillColor rgb="FFFF0000"/>
              <x14:axisColor rgb="FF000000"/>
            </x14:dataBar>
          </x14:cfRule>
          <x14:cfRule type="dataBar" id="{99D9E8C1-1B93-4044-9ABD-0D85D4CC81C0}">
            <x14:dataBar minLength="0" maxLength="100" gradient="0">
              <x14:cfvo type="autoMin"/>
              <x14:cfvo type="autoMax"/>
              <x14:negativeFillColor rgb="FFFF0000"/>
              <x14:axisColor rgb="FF000000"/>
            </x14:dataBar>
          </x14:cfRule>
          <x14:cfRule type="dataBar" id="{14B71C8E-D6F6-42A5-BA05-627E66DAF281}">
            <x14:dataBar minLength="0" maxLength="100" gradient="0">
              <x14:cfvo type="autoMin"/>
              <x14:cfvo type="autoMax"/>
              <x14:negativeFillColor rgb="FFFF0000"/>
              <x14:axisColor rgb="FF000000"/>
            </x14:dataBar>
          </x14:cfRule>
          <xm:sqref>K709:K725</xm:sqref>
        </x14:conditionalFormatting>
        <x14:conditionalFormatting xmlns:xm="http://schemas.microsoft.com/office/excel/2006/main">
          <x14:cfRule type="dataBar" id="{53D4AA70-16C7-434C-AEC7-D87C969DA6DA}">
            <x14:dataBar minLength="0" maxLength="100" gradient="0">
              <x14:cfvo type="autoMin"/>
              <x14:cfvo type="autoMax"/>
              <x14:negativeFillColor rgb="FFFF0000"/>
              <x14:axisColor rgb="FF000000"/>
            </x14:dataBar>
          </x14:cfRule>
          <x14:cfRule type="dataBar" id="{6239016E-A0CB-4618-86F9-56B59F772930}">
            <x14:dataBar minLength="0" maxLength="100" gradient="0">
              <x14:cfvo type="autoMin"/>
              <x14:cfvo type="autoMax"/>
              <x14:negativeFillColor rgb="FFFF0000"/>
              <x14:axisColor rgb="FF000000"/>
            </x14:dataBar>
          </x14:cfRule>
          <x14:cfRule type="dataBar" id="{CF5708DA-1DF3-45E6-B63A-E79C2EC1F003}">
            <x14:dataBar minLength="0" maxLength="100" gradient="0">
              <x14:cfvo type="autoMin"/>
              <x14:cfvo type="autoMax"/>
              <x14:negativeFillColor rgb="FFFF0000"/>
              <x14:axisColor rgb="FF000000"/>
            </x14:dataBar>
          </x14:cfRule>
          <x14:cfRule type="dataBar" id="{448D91EF-E836-4B36-B115-B7E0C690491F}">
            <x14:dataBar minLength="0" maxLength="100" gradient="0">
              <x14:cfvo type="autoMin"/>
              <x14:cfvo type="autoMax"/>
              <x14:negativeFillColor rgb="FFFF0000"/>
              <x14:axisColor rgb="FF000000"/>
            </x14:dataBar>
          </x14:cfRule>
          <xm:sqref>K727:K730</xm:sqref>
        </x14:conditionalFormatting>
        <x14:conditionalFormatting xmlns:xm="http://schemas.microsoft.com/office/excel/2006/main">
          <x14:cfRule type="dataBar" id="{38643669-B22C-4A4E-8081-F89190E03984}">
            <x14:dataBar minLength="0" maxLength="100" gradient="0">
              <x14:cfvo type="autoMin"/>
              <x14:cfvo type="autoMax"/>
              <x14:negativeFillColor rgb="FFFF0000"/>
              <x14:axisColor rgb="FF000000"/>
            </x14:dataBar>
          </x14:cfRule>
          <x14:cfRule type="dataBar" id="{E220E703-EEAE-40D6-8749-386271505F3D}">
            <x14:dataBar minLength="0" maxLength="100" gradient="0">
              <x14:cfvo type="autoMin"/>
              <x14:cfvo type="autoMax"/>
              <x14:negativeFillColor rgb="FFFF0000"/>
              <x14:axisColor rgb="FF000000"/>
            </x14:dataBar>
          </x14:cfRule>
          <x14:cfRule type="dataBar" id="{0E45CE7C-EF5E-4240-9014-B0C48378E829}">
            <x14:dataBar minLength="0" maxLength="100" gradient="0">
              <x14:cfvo type="autoMin"/>
              <x14:cfvo type="autoMax"/>
              <x14:negativeFillColor rgb="FFFF0000"/>
              <x14:axisColor rgb="FF000000"/>
            </x14:dataBar>
          </x14:cfRule>
          <x14:cfRule type="dataBar" id="{4293EA4C-E0FA-4775-854E-C6FBB5100174}">
            <x14:dataBar minLength="0" maxLength="100" gradient="0">
              <x14:cfvo type="autoMin"/>
              <x14:cfvo type="autoMax"/>
              <x14:negativeFillColor rgb="FFFF0000"/>
              <x14:axisColor rgb="FF000000"/>
            </x14:dataBar>
          </x14:cfRule>
          <xm:sqref>K732:K737</xm:sqref>
        </x14:conditionalFormatting>
        <x14:conditionalFormatting xmlns:xm="http://schemas.microsoft.com/office/excel/2006/main">
          <x14:cfRule type="dataBar" id="{04C50EBD-098D-45CD-81C9-2023363F0C05}">
            <x14:dataBar minLength="0" maxLength="100" gradient="0">
              <x14:cfvo type="autoMin"/>
              <x14:cfvo type="autoMax"/>
              <x14:negativeFillColor rgb="FFFF0000"/>
              <x14:axisColor rgb="FF000000"/>
            </x14:dataBar>
          </x14:cfRule>
          <x14:cfRule type="dataBar" id="{2C68164B-6321-476B-A13D-F2D67D3D0FCE}">
            <x14:dataBar minLength="0" maxLength="100" gradient="0">
              <x14:cfvo type="autoMin"/>
              <x14:cfvo type="autoMax"/>
              <x14:negativeFillColor rgb="FFFF0000"/>
              <x14:axisColor rgb="FF000000"/>
            </x14:dataBar>
          </x14:cfRule>
          <x14:cfRule type="dataBar" id="{85340B50-F61B-453E-B498-7BC86053BA9D}">
            <x14:dataBar minLength="0" maxLength="100" gradient="0">
              <x14:cfvo type="autoMin"/>
              <x14:cfvo type="autoMax"/>
              <x14:negativeFillColor rgb="FFFF0000"/>
              <x14:axisColor rgb="FF000000"/>
            </x14:dataBar>
          </x14:cfRule>
          <x14:cfRule type="dataBar" id="{F61078C0-06D6-448B-97F4-221FBB2FFE9D}">
            <x14:dataBar minLength="0" maxLength="100" gradient="0">
              <x14:cfvo type="autoMin"/>
              <x14:cfvo type="autoMax"/>
              <x14:negativeFillColor rgb="FFFF0000"/>
              <x14:axisColor rgb="FF000000"/>
            </x14:dataBar>
          </x14:cfRule>
          <xm:sqref>K739:K742</xm:sqref>
        </x14:conditionalFormatting>
        <x14:conditionalFormatting xmlns:xm="http://schemas.microsoft.com/office/excel/2006/main">
          <x14:cfRule type="dataBar" id="{BADC27BA-6E98-409F-8BD4-9547A14E2BBC}">
            <x14:dataBar minLength="0" maxLength="100" gradient="0">
              <x14:cfvo type="autoMin"/>
              <x14:cfvo type="autoMax"/>
              <x14:negativeFillColor rgb="FFFF0000"/>
              <x14:axisColor rgb="FF000000"/>
            </x14:dataBar>
          </x14:cfRule>
          <x14:cfRule type="dataBar" id="{DDC4143E-EC66-476A-8B15-8F3217DB8681}">
            <x14:dataBar minLength="0" maxLength="100" gradient="0">
              <x14:cfvo type="autoMin"/>
              <x14:cfvo type="autoMax"/>
              <x14:negativeFillColor rgb="FFFF0000"/>
              <x14:axisColor rgb="FF000000"/>
            </x14:dataBar>
          </x14:cfRule>
          <x14:cfRule type="dataBar" id="{C62F3E3D-41B4-4DF0-A31C-5FFA63814F9F}">
            <x14:dataBar minLength="0" maxLength="100" gradient="0">
              <x14:cfvo type="autoMin"/>
              <x14:cfvo type="autoMax"/>
              <x14:negativeFillColor rgb="FFFF0000"/>
              <x14:axisColor rgb="FF000000"/>
            </x14:dataBar>
          </x14:cfRule>
          <x14:cfRule type="dataBar" id="{D20347A6-0B54-491C-BC88-BB41AE614074}">
            <x14:dataBar minLength="0" maxLength="100" gradient="0">
              <x14:cfvo type="autoMin"/>
              <x14:cfvo type="autoMax"/>
              <x14:negativeFillColor rgb="FFFF0000"/>
              <x14:axisColor rgb="FF000000"/>
            </x14:dataBar>
          </x14:cfRule>
          <xm:sqref>K744:K800</xm:sqref>
        </x14:conditionalFormatting>
        <x14:conditionalFormatting xmlns:xm="http://schemas.microsoft.com/office/excel/2006/main">
          <x14:cfRule type="dataBar" id="{7273F0E3-F593-4C7E-89DA-73D5F715C6F1}">
            <x14:dataBar minLength="0" maxLength="100" gradient="0">
              <x14:cfvo type="autoMin"/>
              <x14:cfvo type="autoMax"/>
              <x14:negativeFillColor rgb="FFFF0000"/>
              <x14:axisColor rgb="FF000000"/>
            </x14:dataBar>
          </x14:cfRule>
          <x14:cfRule type="dataBar" id="{4D9F9292-9277-4E55-B3D1-C069873B5F74}">
            <x14:dataBar minLength="0" maxLength="100" gradient="0">
              <x14:cfvo type="autoMin"/>
              <x14:cfvo type="autoMax"/>
              <x14:negativeFillColor rgb="FFFF0000"/>
              <x14:axisColor rgb="FF000000"/>
            </x14:dataBar>
          </x14:cfRule>
          <x14:cfRule type="dataBar" id="{A308AF9A-6C1F-47C1-9792-E50162DAD35A}">
            <x14:dataBar minLength="0" maxLength="100" gradient="0">
              <x14:cfvo type="autoMin"/>
              <x14:cfvo type="autoMax"/>
              <x14:negativeFillColor rgb="FFFF0000"/>
              <x14:axisColor rgb="FF000000"/>
            </x14:dataBar>
          </x14:cfRule>
          <x14:cfRule type="dataBar" id="{DCDEAD4E-60C9-41D1-BAC1-622CE8B5D298}">
            <x14:dataBar minLength="0" maxLength="100" gradient="0">
              <x14:cfvo type="autoMin"/>
              <x14:cfvo type="autoMax"/>
              <x14:negativeFillColor rgb="FFFF0000"/>
              <x14:axisColor rgb="FF000000"/>
            </x14:dataBar>
          </x14:cfRule>
          <xm:sqref>K802:K812</xm:sqref>
        </x14:conditionalFormatting>
        <x14:conditionalFormatting xmlns:xm="http://schemas.microsoft.com/office/excel/2006/main">
          <x14:cfRule type="dataBar" id="{51A14D8A-D5E1-408E-8A5E-24D3D2AD95AD}">
            <x14:dataBar minLength="0" maxLength="100" gradient="0">
              <x14:cfvo type="autoMin"/>
              <x14:cfvo type="autoMax"/>
              <x14:negativeFillColor rgb="FFFF0000"/>
              <x14:axisColor rgb="FF000000"/>
            </x14:dataBar>
          </x14:cfRule>
          <x14:cfRule type="dataBar" id="{E7B83924-6905-42E6-8399-00D0FCA641FA}">
            <x14:dataBar minLength="0" maxLength="100" gradient="0">
              <x14:cfvo type="autoMin"/>
              <x14:cfvo type="autoMax"/>
              <x14:negativeFillColor rgb="FFFF0000"/>
              <x14:axisColor rgb="FF000000"/>
            </x14:dataBar>
          </x14:cfRule>
          <x14:cfRule type="dataBar" id="{C40185CF-F6C4-49A7-8CF5-B1540997AC64}">
            <x14:dataBar minLength="0" maxLength="100" gradient="0">
              <x14:cfvo type="autoMin"/>
              <x14:cfvo type="autoMax"/>
              <x14:negativeFillColor rgb="FFFF0000"/>
              <x14:axisColor rgb="FF000000"/>
            </x14:dataBar>
          </x14:cfRule>
          <x14:cfRule type="dataBar" id="{9FB25103-52AE-428B-866E-4E1D385A32C3}">
            <x14:dataBar minLength="0" maxLength="100" gradient="0">
              <x14:cfvo type="autoMin"/>
              <x14:cfvo type="autoMax"/>
              <x14:negativeFillColor rgb="FFFF0000"/>
              <x14:axisColor rgb="FF000000"/>
            </x14:dataBar>
          </x14:cfRule>
          <xm:sqref>K814:K836</xm:sqref>
        </x14:conditionalFormatting>
        <x14:conditionalFormatting xmlns:xm="http://schemas.microsoft.com/office/excel/2006/main">
          <x14:cfRule type="dataBar" id="{FBB8E7DC-D79F-4C3B-86A9-29A227048C86}">
            <x14:dataBar minLength="0" maxLength="100" gradient="0">
              <x14:cfvo type="autoMin"/>
              <x14:cfvo type="autoMax"/>
              <x14:negativeFillColor rgb="FFFF0000"/>
              <x14:axisColor rgb="FF000000"/>
            </x14:dataBar>
          </x14:cfRule>
          <x14:cfRule type="dataBar" id="{E786AE69-2927-44E1-A4DA-3687AEDE5BC0}">
            <x14:dataBar minLength="0" maxLength="100" gradient="0">
              <x14:cfvo type="autoMin"/>
              <x14:cfvo type="autoMax"/>
              <x14:negativeFillColor rgb="FFFF0000"/>
              <x14:axisColor rgb="FF000000"/>
            </x14:dataBar>
          </x14:cfRule>
          <x14:cfRule type="dataBar" id="{0C3BBFE3-0899-45B5-BA9A-C9699997A823}">
            <x14:dataBar minLength="0" maxLength="100" gradient="0">
              <x14:cfvo type="autoMin"/>
              <x14:cfvo type="autoMax"/>
              <x14:negativeFillColor rgb="FFFF0000"/>
              <x14:axisColor rgb="FF000000"/>
            </x14:dataBar>
          </x14:cfRule>
          <x14:cfRule type="dataBar" id="{EE8D93C5-19BB-400D-AA27-7A4B122B1FD7}">
            <x14:dataBar minLength="0" maxLength="100" gradient="0">
              <x14:cfvo type="autoMin"/>
              <x14:cfvo type="autoMax"/>
              <x14:negativeFillColor rgb="FFFF0000"/>
              <x14:axisColor rgb="FF000000"/>
            </x14:dataBar>
          </x14:cfRule>
          <xm:sqref>K838:K859</xm:sqref>
        </x14:conditionalFormatting>
        <x14:conditionalFormatting xmlns:xm="http://schemas.microsoft.com/office/excel/2006/main">
          <x14:cfRule type="dataBar" id="{FF123E6E-62D2-4FC8-B823-6842A10E1964}">
            <x14:dataBar minLength="0" maxLength="100" gradient="0">
              <x14:cfvo type="autoMin"/>
              <x14:cfvo type="autoMax"/>
              <x14:negativeFillColor rgb="FFFF0000"/>
              <x14:axisColor rgb="FF000000"/>
            </x14:dataBar>
          </x14:cfRule>
          <x14:cfRule type="dataBar" id="{07D70499-7447-4406-8201-3269D4F32237}">
            <x14:dataBar minLength="0" maxLength="100" gradient="0">
              <x14:cfvo type="autoMin"/>
              <x14:cfvo type="autoMax"/>
              <x14:negativeFillColor rgb="FFFF0000"/>
              <x14:axisColor rgb="FF000000"/>
            </x14:dataBar>
          </x14:cfRule>
          <x14:cfRule type="dataBar" id="{AA5DB4FC-F12C-446E-ABD8-07CE24257FD2}">
            <x14:dataBar minLength="0" maxLength="100" gradient="0">
              <x14:cfvo type="autoMin"/>
              <x14:cfvo type="autoMax"/>
              <x14:negativeFillColor rgb="FFFF0000"/>
              <x14:axisColor rgb="FF000000"/>
            </x14:dataBar>
          </x14:cfRule>
          <x14:cfRule type="dataBar" id="{89A34A7E-D562-41F5-9F6B-C1555ED137BA}">
            <x14:dataBar minLength="0" maxLength="100" gradient="0">
              <x14:cfvo type="autoMin"/>
              <x14:cfvo type="autoMax"/>
              <x14:negativeFillColor rgb="FFFF0000"/>
              <x14:axisColor rgb="FF000000"/>
            </x14:dataBar>
          </x14:cfRule>
          <xm:sqref>K861:K885</xm:sqref>
        </x14:conditionalFormatting>
        <x14:conditionalFormatting xmlns:xm="http://schemas.microsoft.com/office/excel/2006/main">
          <x14:cfRule type="dataBar" id="{CB2307CC-A3DF-44E2-BAF7-A30E6EE7AEF5}">
            <x14:dataBar minLength="0" maxLength="100" gradient="0">
              <x14:cfvo type="autoMin"/>
              <x14:cfvo type="autoMax"/>
              <x14:negativeFillColor rgb="FFFF0000"/>
              <x14:axisColor rgb="FF000000"/>
            </x14:dataBar>
          </x14:cfRule>
          <x14:cfRule type="dataBar" id="{561953A9-2807-45BD-8355-E785F7C6B843}">
            <x14:dataBar minLength="0" maxLength="100" gradient="0">
              <x14:cfvo type="autoMin"/>
              <x14:cfvo type="autoMax"/>
              <x14:negativeFillColor rgb="FFFF0000"/>
              <x14:axisColor rgb="FF000000"/>
            </x14:dataBar>
          </x14:cfRule>
          <x14:cfRule type="dataBar" id="{5675272E-249D-4B3E-AA93-D4213BC22A94}">
            <x14:dataBar minLength="0" maxLength="100" gradient="0">
              <x14:cfvo type="autoMin"/>
              <x14:cfvo type="autoMax"/>
              <x14:negativeFillColor rgb="FFFF0000"/>
              <x14:axisColor rgb="FF000000"/>
            </x14:dataBar>
          </x14:cfRule>
          <x14:cfRule type="dataBar" id="{E673FBE3-23D1-4A00-BEED-897A664299E3}">
            <x14:dataBar minLength="0" maxLength="100" gradient="0">
              <x14:cfvo type="autoMin"/>
              <x14:cfvo type="autoMax"/>
              <x14:negativeFillColor rgb="FFFF0000"/>
              <x14:axisColor rgb="FF000000"/>
            </x14:dataBar>
          </x14:cfRule>
          <xm:sqref>K887:K896</xm:sqref>
        </x14:conditionalFormatting>
        <x14:conditionalFormatting xmlns:xm="http://schemas.microsoft.com/office/excel/2006/main">
          <x14:cfRule type="dataBar" id="{1C194D01-5F08-4A72-AD47-38AA45BACED6}">
            <x14:dataBar minLength="0" maxLength="100" gradient="0">
              <x14:cfvo type="autoMin"/>
              <x14:cfvo type="autoMax"/>
              <x14:negativeFillColor rgb="FFFF0000"/>
              <x14:axisColor rgb="FF000000"/>
            </x14:dataBar>
          </x14:cfRule>
          <x14:cfRule type="dataBar" id="{09D48D79-12D1-4EA1-BC32-FDC275F5E58A}">
            <x14:dataBar minLength="0" maxLength="100" gradient="0">
              <x14:cfvo type="autoMin"/>
              <x14:cfvo type="autoMax"/>
              <x14:negativeFillColor rgb="FFFF0000"/>
              <x14:axisColor rgb="FF000000"/>
            </x14:dataBar>
          </x14:cfRule>
          <x14:cfRule type="dataBar" id="{AA440227-10DF-4F68-A5EC-EF3E6D9F3C9E}">
            <x14:dataBar minLength="0" maxLength="100" gradient="0">
              <x14:cfvo type="autoMin"/>
              <x14:cfvo type="autoMax"/>
              <x14:negativeFillColor rgb="FFFF0000"/>
              <x14:axisColor rgb="FF000000"/>
            </x14:dataBar>
          </x14:cfRule>
          <x14:cfRule type="dataBar" id="{F90A07D0-7635-49EA-8080-1E4DBFA0B3CC}">
            <x14:dataBar minLength="0" maxLength="100" gradient="0">
              <x14:cfvo type="autoMin"/>
              <x14:cfvo type="autoMax"/>
              <x14:negativeFillColor rgb="FFFF0000"/>
              <x14:axisColor rgb="FF000000"/>
            </x14:dataBar>
          </x14:cfRule>
          <xm:sqref>K898:K910</xm:sqref>
        </x14:conditionalFormatting>
        <x14:conditionalFormatting xmlns:xm="http://schemas.microsoft.com/office/excel/2006/main">
          <x14:cfRule type="dataBar" id="{03CCEBC7-9E64-47C8-A5A3-1D4AA8064D0A}">
            <x14:dataBar minLength="0" maxLength="100" gradient="0">
              <x14:cfvo type="autoMin"/>
              <x14:cfvo type="autoMax"/>
              <x14:negativeFillColor rgb="FFFF0000"/>
              <x14:axisColor rgb="FF000000"/>
            </x14:dataBar>
          </x14:cfRule>
          <x14:cfRule type="dataBar" id="{910470BA-A94D-4042-A02F-0D36C3D3DDF7}">
            <x14:dataBar minLength="0" maxLength="100" gradient="0">
              <x14:cfvo type="autoMin"/>
              <x14:cfvo type="autoMax"/>
              <x14:negativeFillColor rgb="FFFF0000"/>
              <x14:axisColor rgb="FF000000"/>
            </x14:dataBar>
          </x14:cfRule>
          <x14:cfRule type="dataBar" id="{99F93A52-A77F-460D-B531-67A32E081675}">
            <x14:dataBar minLength="0" maxLength="100" gradient="0">
              <x14:cfvo type="autoMin"/>
              <x14:cfvo type="autoMax"/>
              <x14:negativeFillColor rgb="FFFF0000"/>
              <x14:axisColor rgb="FF000000"/>
            </x14:dataBar>
          </x14:cfRule>
          <x14:cfRule type="dataBar" id="{C434961F-AA2F-43DF-B156-E7DB47981C40}">
            <x14:dataBar minLength="0" maxLength="100" gradient="0">
              <x14:cfvo type="autoMin"/>
              <x14:cfvo type="autoMax"/>
              <x14:negativeFillColor rgb="FFFF0000"/>
              <x14:axisColor rgb="FF000000"/>
            </x14:dataBar>
          </x14:cfRule>
          <xm:sqref>K912:K914</xm:sqref>
        </x14:conditionalFormatting>
        <x14:conditionalFormatting xmlns:xm="http://schemas.microsoft.com/office/excel/2006/main">
          <x14:cfRule type="dataBar" id="{33048240-0416-40D7-BBD0-6B840EED737F}">
            <x14:dataBar minLength="0" maxLength="100" gradient="0">
              <x14:cfvo type="autoMin"/>
              <x14:cfvo type="autoMax"/>
              <x14:negativeFillColor rgb="FFFF0000"/>
              <x14:axisColor rgb="FF000000"/>
            </x14:dataBar>
          </x14:cfRule>
          <x14:cfRule type="dataBar" id="{712AE528-1740-46B5-843A-94785B232A8E}">
            <x14:dataBar minLength="0" maxLength="100" gradient="0">
              <x14:cfvo type="autoMin"/>
              <x14:cfvo type="autoMax"/>
              <x14:negativeFillColor rgb="FFFF0000"/>
              <x14:axisColor rgb="FF000000"/>
            </x14:dataBar>
          </x14:cfRule>
          <x14:cfRule type="dataBar" id="{0FE63452-6A81-4082-B4D1-E0E97E8E1169}">
            <x14:dataBar minLength="0" maxLength="100" gradient="0">
              <x14:cfvo type="autoMin"/>
              <x14:cfvo type="autoMax"/>
              <x14:negativeFillColor rgb="FFFF0000"/>
              <x14:axisColor rgb="FF000000"/>
            </x14:dataBar>
          </x14:cfRule>
          <x14:cfRule type="dataBar" id="{D9BF356A-7228-4335-BB30-9B04ECCA44A9}">
            <x14:dataBar minLength="0" maxLength="100" gradient="0">
              <x14:cfvo type="autoMin"/>
              <x14:cfvo type="autoMax"/>
              <x14:negativeFillColor rgb="FFFF0000"/>
              <x14:axisColor rgb="FF000000"/>
            </x14:dataBar>
          </x14:cfRule>
          <xm:sqref>K916:K920</xm:sqref>
        </x14:conditionalFormatting>
        <x14:conditionalFormatting xmlns:xm="http://schemas.microsoft.com/office/excel/2006/main">
          <x14:cfRule type="dataBar" id="{4FA5B1EF-E185-46F1-B5A4-D27648C04F62}">
            <x14:dataBar minLength="0" maxLength="100" gradient="0">
              <x14:cfvo type="autoMin"/>
              <x14:cfvo type="autoMax"/>
              <x14:negativeFillColor rgb="FFFF0000"/>
              <x14:axisColor rgb="FF000000"/>
            </x14:dataBar>
          </x14:cfRule>
          <x14:cfRule type="dataBar" id="{4E936C77-E969-44E8-AF39-86CB429AB265}">
            <x14:dataBar minLength="0" maxLength="100" gradient="0">
              <x14:cfvo type="autoMin"/>
              <x14:cfvo type="autoMax"/>
              <x14:negativeFillColor rgb="FFFF0000"/>
              <x14:axisColor rgb="FF000000"/>
            </x14:dataBar>
          </x14:cfRule>
          <x14:cfRule type="dataBar" id="{18CDE292-1BD4-4E3A-994B-AF8F85F6E409}">
            <x14:dataBar minLength="0" maxLength="100" gradient="0">
              <x14:cfvo type="autoMin"/>
              <x14:cfvo type="autoMax"/>
              <x14:negativeFillColor rgb="FFFF0000"/>
              <x14:axisColor rgb="FF000000"/>
            </x14:dataBar>
          </x14:cfRule>
          <x14:cfRule type="dataBar" id="{E4710231-3CC1-4A43-B776-1840E4B264A3}">
            <x14:dataBar minLength="0" maxLength="100" gradient="0">
              <x14:cfvo type="autoMin"/>
              <x14:cfvo type="autoMax"/>
              <x14:negativeFillColor rgb="FFFF0000"/>
              <x14:axisColor rgb="FF000000"/>
            </x14:dataBar>
          </x14:cfRule>
          <xm:sqref>K922:K928</xm:sqref>
        </x14:conditionalFormatting>
        <x14:conditionalFormatting xmlns:xm="http://schemas.microsoft.com/office/excel/2006/main">
          <x14:cfRule type="dataBar" id="{EAE53AFD-D4B0-49FB-ADA9-23DFBCEF556D}">
            <x14:dataBar minLength="0" maxLength="100" gradient="0">
              <x14:cfvo type="autoMin"/>
              <x14:cfvo type="autoMax"/>
              <x14:negativeFillColor rgb="FFFF0000"/>
              <x14:axisColor rgb="FF000000"/>
            </x14:dataBar>
          </x14:cfRule>
          <x14:cfRule type="dataBar" id="{26177238-C0BF-4177-8075-CB607FE0FF0F}">
            <x14:dataBar minLength="0" maxLength="100" gradient="0">
              <x14:cfvo type="autoMin"/>
              <x14:cfvo type="autoMax"/>
              <x14:negativeFillColor rgb="FFFF0000"/>
              <x14:axisColor rgb="FF000000"/>
            </x14:dataBar>
          </x14:cfRule>
          <x14:cfRule type="dataBar" id="{26AEF6DE-DCCE-4774-AE30-5A06FD70D066}">
            <x14:dataBar minLength="0" maxLength="100" gradient="0">
              <x14:cfvo type="autoMin"/>
              <x14:cfvo type="autoMax"/>
              <x14:negativeFillColor rgb="FFFF0000"/>
              <x14:axisColor rgb="FF000000"/>
            </x14:dataBar>
          </x14:cfRule>
          <x14:cfRule type="dataBar" id="{D3433E13-19E8-4F61-ABD2-D4F61644979B}">
            <x14:dataBar minLength="0" maxLength="100" gradient="0">
              <x14:cfvo type="autoMin"/>
              <x14:cfvo type="autoMax"/>
              <x14:negativeFillColor rgb="FFFF0000"/>
              <x14:axisColor rgb="FF000000"/>
            </x14:dataBar>
          </x14:cfRule>
          <xm:sqref>K930:K946</xm:sqref>
        </x14:conditionalFormatting>
        <x14:conditionalFormatting xmlns:xm="http://schemas.microsoft.com/office/excel/2006/main">
          <x14:cfRule type="dataBar" id="{C963BC2B-E2B9-4BCE-8274-C80289654D1B}">
            <x14:dataBar minLength="0" maxLength="100" gradient="0">
              <x14:cfvo type="autoMin"/>
              <x14:cfvo type="autoMax"/>
              <x14:negativeFillColor rgb="FFFF0000"/>
              <x14:axisColor rgb="FF000000"/>
            </x14:dataBar>
          </x14:cfRule>
          <x14:cfRule type="dataBar" id="{842E8179-C9C9-4E4B-805C-AAF6946876E6}">
            <x14:dataBar minLength="0" maxLength="100" gradient="0">
              <x14:cfvo type="autoMin"/>
              <x14:cfvo type="autoMax"/>
              <x14:negativeFillColor rgb="FFFF0000"/>
              <x14:axisColor rgb="FF000000"/>
            </x14:dataBar>
          </x14:cfRule>
          <x14:cfRule type="dataBar" id="{9417B311-AA79-4F19-917C-BAF6FF60411A}">
            <x14:dataBar minLength="0" maxLength="100" gradient="0">
              <x14:cfvo type="autoMin"/>
              <x14:cfvo type="autoMax"/>
              <x14:negativeFillColor rgb="FFFF0000"/>
              <x14:axisColor rgb="FF000000"/>
            </x14:dataBar>
          </x14:cfRule>
          <x14:cfRule type="dataBar" id="{6E673D8C-4A38-46E5-9F2C-C1250C401BD2}">
            <x14:dataBar minLength="0" maxLength="100" gradient="0">
              <x14:cfvo type="autoMin"/>
              <x14:cfvo type="autoMax"/>
              <x14:negativeFillColor rgb="FFFF0000"/>
              <x14:axisColor rgb="FF000000"/>
            </x14:dataBar>
          </x14:cfRule>
          <xm:sqref>K948:K960</xm:sqref>
        </x14:conditionalFormatting>
        <x14:conditionalFormatting xmlns:xm="http://schemas.microsoft.com/office/excel/2006/main">
          <x14:cfRule type="dataBar" id="{4B51A1D9-B463-4854-BADA-E1741DB57087}">
            <x14:dataBar minLength="0" maxLength="100" gradient="0">
              <x14:cfvo type="autoMin"/>
              <x14:cfvo type="autoMax"/>
              <x14:negativeFillColor rgb="FFFF0000"/>
              <x14:axisColor rgb="FF000000"/>
            </x14:dataBar>
          </x14:cfRule>
          <x14:cfRule type="dataBar" id="{9764FF93-F280-44B0-9FBD-E02CFF936D31}">
            <x14:dataBar minLength="0" maxLength="100" gradient="0">
              <x14:cfvo type="autoMin"/>
              <x14:cfvo type="autoMax"/>
              <x14:negativeFillColor rgb="FFFF0000"/>
              <x14:axisColor rgb="FF000000"/>
            </x14:dataBar>
          </x14:cfRule>
          <x14:cfRule type="dataBar" id="{D0D35B84-52B3-434A-AB7B-6E2298530B20}">
            <x14:dataBar minLength="0" maxLength="100" gradient="0">
              <x14:cfvo type="autoMin"/>
              <x14:cfvo type="autoMax"/>
              <x14:negativeFillColor rgb="FFFF0000"/>
              <x14:axisColor rgb="FF000000"/>
            </x14:dataBar>
          </x14:cfRule>
          <x14:cfRule type="dataBar" id="{5E31F0E1-0A07-42F2-9A91-F011B4F18642}">
            <x14:dataBar minLength="0" maxLength="100" gradient="0">
              <x14:cfvo type="autoMin"/>
              <x14:cfvo type="autoMax"/>
              <x14:negativeFillColor rgb="FFFF0000"/>
              <x14:axisColor rgb="FF000000"/>
            </x14:dataBar>
          </x14:cfRule>
          <xm:sqref>K962:K964</xm:sqref>
        </x14:conditionalFormatting>
        <x14:conditionalFormatting xmlns:xm="http://schemas.microsoft.com/office/excel/2006/main">
          <x14:cfRule type="dataBar" id="{E0C24457-9E91-444F-AAE8-05C10D8B98B5}">
            <x14:dataBar minLength="0" maxLength="100" gradient="0">
              <x14:cfvo type="autoMin"/>
              <x14:cfvo type="autoMax"/>
              <x14:negativeFillColor rgb="FFFF0000"/>
              <x14:axisColor rgb="FF000000"/>
            </x14:dataBar>
          </x14:cfRule>
          <x14:cfRule type="dataBar" id="{4133FCE1-2B67-4831-AEF1-13F41106460A}">
            <x14:dataBar minLength="0" maxLength="100" gradient="0">
              <x14:cfvo type="autoMin"/>
              <x14:cfvo type="autoMax"/>
              <x14:negativeFillColor rgb="FFFF0000"/>
              <x14:axisColor rgb="FF000000"/>
            </x14:dataBar>
          </x14:cfRule>
          <x14:cfRule type="dataBar" id="{41132314-8A30-4BF6-AC5C-E3C8DC312E13}">
            <x14:dataBar minLength="0" maxLength="100" gradient="0">
              <x14:cfvo type="autoMin"/>
              <x14:cfvo type="autoMax"/>
              <x14:negativeFillColor rgb="FFFF0000"/>
              <x14:axisColor rgb="FF000000"/>
            </x14:dataBar>
          </x14:cfRule>
          <x14:cfRule type="dataBar" id="{C58A1D99-35E1-4F4D-B67A-C52E547E07DE}">
            <x14:dataBar minLength="0" maxLength="100" gradient="0">
              <x14:cfvo type="autoMin"/>
              <x14:cfvo type="autoMax"/>
              <x14:negativeFillColor rgb="FFFF0000"/>
              <x14:axisColor rgb="FF000000"/>
            </x14:dataBar>
          </x14:cfRule>
          <xm:sqref>K966:K970</xm:sqref>
        </x14:conditionalFormatting>
        <x14:conditionalFormatting xmlns:xm="http://schemas.microsoft.com/office/excel/2006/main">
          <x14:cfRule type="dataBar" id="{1212C306-AD26-471F-B882-24E2AFB3DC87}">
            <x14:dataBar minLength="0" maxLength="100" gradient="0">
              <x14:cfvo type="autoMin"/>
              <x14:cfvo type="autoMax"/>
              <x14:negativeFillColor rgb="FFFF0000"/>
              <x14:axisColor rgb="FF000000"/>
            </x14:dataBar>
          </x14:cfRule>
          <x14:cfRule type="dataBar" id="{35903453-C07A-47C8-9B41-5AFE726E2ED7}">
            <x14:dataBar minLength="0" maxLength="100" gradient="0">
              <x14:cfvo type="autoMin"/>
              <x14:cfvo type="autoMax"/>
              <x14:negativeFillColor rgb="FFFF0000"/>
              <x14:axisColor rgb="FF000000"/>
            </x14:dataBar>
          </x14:cfRule>
          <x14:cfRule type="dataBar" id="{42F5414E-858B-4900-B1BE-CBAE8832C7F4}">
            <x14:dataBar minLength="0" maxLength="100" gradient="0">
              <x14:cfvo type="autoMin"/>
              <x14:cfvo type="autoMax"/>
              <x14:negativeFillColor rgb="FFFF0000"/>
              <x14:axisColor rgb="FF000000"/>
            </x14:dataBar>
          </x14:cfRule>
          <x14:cfRule type="dataBar" id="{AF1765AD-1A2F-40ED-8962-2641D8274D77}">
            <x14:dataBar minLength="0" maxLength="100" gradient="0">
              <x14:cfvo type="autoMin"/>
              <x14:cfvo type="autoMax"/>
              <x14:negativeFillColor rgb="FFFF0000"/>
              <x14:axisColor rgb="FF000000"/>
            </x14:dataBar>
          </x14:cfRule>
          <xm:sqref>K972:K983</xm:sqref>
        </x14:conditionalFormatting>
        <x14:conditionalFormatting xmlns:xm="http://schemas.microsoft.com/office/excel/2006/main">
          <x14:cfRule type="dataBar" id="{27868811-B174-4353-9743-4A51012DEE2B}">
            <x14:dataBar minLength="0" maxLength="100" gradient="0">
              <x14:cfvo type="autoMin"/>
              <x14:cfvo type="autoMax"/>
              <x14:negativeFillColor rgb="FFFF0000"/>
              <x14:axisColor rgb="FF000000"/>
            </x14:dataBar>
          </x14:cfRule>
          <x14:cfRule type="dataBar" id="{672AC3BA-CF56-4F6D-A3B0-E742B0609074}">
            <x14:dataBar minLength="0" maxLength="100" gradient="0">
              <x14:cfvo type="autoMin"/>
              <x14:cfvo type="autoMax"/>
              <x14:negativeFillColor rgb="FFFF0000"/>
              <x14:axisColor rgb="FF000000"/>
            </x14:dataBar>
          </x14:cfRule>
          <x14:cfRule type="dataBar" id="{46A1A107-490F-4B00-9ACE-976988100F10}">
            <x14:dataBar minLength="0" maxLength="100" gradient="0">
              <x14:cfvo type="autoMin"/>
              <x14:cfvo type="autoMax"/>
              <x14:negativeFillColor rgb="FFFF0000"/>
              <x14:axisColor rgb="FF000000"/>
            </x14:dataBar>
          </x14:cfRule>
          <x14:cfRule type="dataBar" id="{1B7A11E9-60AD-4C5B-9703-AED0F68F4B4E}">
            <x14:dataBar minLength="0" maxLength="100" gradient="0">
              <x14:cfvo type="autoMin"/>
              <x14:cfvo type="autoMax"/>
              <x14:negativeFillColor rgb="FFFF0000"/>
              <x14:axisColor rgb="FF000000"/>
            </x14:dataBar>
          </x14:cfRule>
          <xm:sqref>K985:K1020</xm:sqref>
        </x14:conditionalFormatting>
        <x14:conditionalFormatting xmlns:xm="http://schemas.microsoft.com/office/excel/2006/main">
          <x14:cfRule type="dataBar" id="{98CAF93E-0F50-46E7-AA51-0A616C1B6965}">
            <x14:dataBar minLength="0" maxLength="100" gradient="0">
              <x14:cfvo type="autoMin"/>
              <x14:cfvo type="autoMax"/>
              <x14:negativeFillColor rgb="FFFF0000"/>
              <x14:axisColor rgb="FF000000"/>
            </x14:dataBar>
          </x14:cfRule>
          <x14:cfRule type="dataBar" id="{E900DA8C-808B-4C53-A584-A068352FCE57}">
            <x14:dataBar minLength="0" maxLength="100" gradient="0">
              <x14:cfvo type="autoMin"/>
              <x14:cfvo type="autoMax"/>
              <x14:negativeFillColor rgb="FFFF0000"/>
              <x14:axisColor rgb="FF000000"/>
            </x14:dataBar>
          </x14:cfRule>
          <x14:cfRule type="dataBar" id="{F3CA3D0A-722B-41E7-A67A-3FD7C0599265}">
            <x14:dataBar minLength="0" maxLength="100" gradient="0">
              <x14:cfvo type="autoMin"/>
              <x14:cfvo type="autoMax"/>
              <x14:negativeFillColor rgb="FFFF0000"/>
              <x14:axisColor rgb="FF000000"/>
            </x14:dataBar>
          </x14:cfRule>
          <x14:cfRule type="dataBar" id="{15CB2682-222C-482E-9CB8-0C3E9DA1C5DD}">
            <x14:dataBar minLength="0" maxLength="100" gradient="0">
              <x14:cfvo type="autoMin"/>
              <x14:cfvo type="autoMax"/>
              <x14:negativeFillColor rgb="FFFF0000"/>
              <x14:axisColor rgb="FF000000"/>
            </x14:dataBar>
          </x14:cfRule>
          <xm:sqref>K1022:K1033</xm:sqref>
        </x14:conditionalFormatting>
        <x14:conditionalFormatting xmlns:xm="http://schemas.microsoft.com/office/excel/2006/main">
          <x14:cfRule type="dataBar" id="{FB6F0D72-E771-464D-98E8-C1A9E72C17AE}">
            <x14:dataBar minLength="0" maxLength="100" gradient="0">
              <x14:cfvo type="autoMin"/>
              <x14:cfvo type="autoMax"/>
              <x14:negativeFillColor rgb="FFFF0000"/>
              <x14:axisColor rgb="FF000000"/>
            </x14:dataBar>
          </x14:cfRule>
          <x14:cfRule type="dataBar" id="{FFA8F36F-FF1D-4A72-A326-6A7BF7523B5C}">
            <x14:dataBar minLength="0" maxLength="100" gradient="0">
              <x14:cfvo type="autoMin"/>
              <x14:cfvo type="autoMax"/>
              <x14:negativeFillColor rgb="FFFF0000"/>
              <x14:axisColor rgb="FF000000"/>
            </x14:dataBar>
          </x14:cfRule>
          <x14:cfRule type="dataBar" id="{73AD6026-3D15-4448-8420-9B17B1289AD8}">
            <x14:dataBar minLength="0" maxLength="100" gradient="0">
              <x14:cfvo type="autoMin"/>
              <x14:cfvo type="autoMax"/>
              <x14:negativeFillColor rgb="FFFF0000"/>
              <x14:axisColor rgb="FF000000"/>
            </x14:dataBar>
          </x14:cfRule>
          <x14:cfRule type="dataBar" id="{B5547E1F-D893-45A0-9830-7379E19DBC4F}">
            <x14:dataBar minLength="0" maxLength="100" gradient="0">
              <x14:cfvo type="autoMin"/>
              <x14:cfvo type="autoMax"/>
              <x14:negativeFillColor rgb="FFFF0000"/>
              <x14:axisColor rgb="FF000000"/>
            </x14:dataBar>
          </x14:cfRule>
          <xm:sqref>K1035:K1066</xm:sqref>
        </x14:conditionalFormatting>
        <x14:conditionalFormatting xmlns:xm="http://schemas.microsoft.com/office/excel/2006/main">
          <x14:cfRule type="dataBar" id="{B6161260-969A-4369-B7B6-D0444AB05E8B}">
            <x14:dataBar minLength="0" maxLength="100" gradient="0">
              <x14:cfvo type="autoMin"/>
              <x14:cfvo type="autoMax"/>
              <x14:negativeFillColor rgb="FFFF0000"/>
              <x14:axisColor rgb="FF000000"/>
            </x14:dataBar>
          </x14:cfRule>
          <x14:cfRule type="dataBar" id="{C2012097-19F2-43A9-85B9-57A59D29967A}">
            <x14:dataBar minLength="0" maxLength="100" gradient="0">
              <x14:cfvo type="autoMin"/>
              <x14:cfvo type="autoMax"/>
              <x14:negativeFillColor rgb="FFFF0000"/>
              <x14:axisColor rgb="FF000000"/>
            </x14:dataBar>
          </x14:cfRule>
          <x14:cfRule type="dataBar" id="{4F500AEE-6DCF-465C-B08C-04FFFBB8B30E}">
            <x14:dataBar minLength="0" maxLength="100" gradient="0">
              <x14:cfvo type="autoMin"/>
              <x14:cfvo type="autoMax"/>
              <x14:negativeFillColor rgb="FFFF0000"/>
              <x14:axisColor rgb="FF000000"/>
            </x14:dataBar>
          </x14:cfRule>
          <x14:cfRule type="dataBar" id="{F5D62375-1174-4EB5-8E6B-19DB440321B6}">
            <x14:dataBar minLength="0" maxLength="100" gradient="0">
              <x14:cfvo type="autoMin"/>
              <x14:cfvo type="autoMax"/>
              <x14:negativeFillColor rgb="FFFF0000"/>
              <x14:axisColor rgb="FF000000"/>
            </x14:dataBar>
          </x14:cfRule>
          <xm:sqref>K1068:K1081</xm:sqref>
        </x14:conditionalFormatting>
        <x14:conditionalFormatting xmlns:xm="http://schemas.microsoft.com/office/excel/2006/main">
          <x14:cfRule type="dataBar" id="{F8E7EAE2-39F6-4E44-A254-E6A324894D8E}">
            <x14:dataBar minLength="0" maxLength="100" gradient="0">
              <x14:cfvo type="autoMin"/>
              <x14:cfvo type="autoMax"/>
              <x14:negativeFillColor rgb="FFFF0000"/>
              <x14:axisColor rgb="FF000000"/>
            </x14:dataBar>
          </x14:cfRule>
          <x14:cfRule type="dataBar" id="{86EE5AE7-DCE6-4B1D-BC51-78A9E16DD773}">
            <x14:dataBar minLength="0" maxLength="100" gradient="0">
              <x14:cfvo type="autoMin"/>
              <x14:cfvo type="autoMax"/>
              <x14:negativeFillColor rgb="FFFF0000"/>
              <x14:axisColor rgb="FF000000"/>
            </x14:dataBar>
          </x14:cfRule>
          <x14:cfRule type="dataBar" id="{1317B462-B86C-423C-AF2E-59DEC8AF2E49}">
            <x14:dataBar minLength="0" maxLength="100" gradient="0">
              <x14:cfvo type="autoMin"/>
              <x14:cfvo type="autoMax"/>
              <x14:negativeFillColor rgb="FFFF0000"/>
              <x14:axisColor rgb="FF000000"/>
            </x14:dataBar>
          </x14:cfRule>
          <x14:cfRule type="dataBar" id="{6A64E20A-C699-48A9-8008-C961B144E46E}">
            <x14:dataBar minLength="0" maxLength="100" gradient="0">
              <x14:cfvo type="autoMin"/>
              <x14:cfvo type="autoMax"/>
              <x14:negativeFillColor rgb="FFFF0000"/>
              <x14:axisColor rgb="FF000000"/>
            </x14:dataBar>
          </x14:cfRule>
          <xm:sqref>K1083:K1104</xm:sqref>
        </x14:conditionalFormatting>
        <x14:conditionalFormatting xmlns:xm="http://schemas.microsoft.com/office/excel/2006/main">
          <x14:cfRule type="dataBar" id="{C1CA7FCD-CF84-4A74-87EE-F23C83D23E6A}">
            <x14:dataBar minLength="0" maxLength="100" gradient="0">
              <x14:cfvo type="autoMin"/>
              <x14:cfvo type="autoMax"/>
              <x14:negativeFillColor rgb="FFFF0000"/>
              <x14:axisColor rgb="FF000000"/>
            </x14:dataBar>
          </x14:cfRule>
          <x14:cfRule type="dataBar" id="{ACF22857-13C7-4C42-8840-9548F33A7CF6}">
            <x14:dataBar minLength="0" maxLength="100" gradient="0">
              <x14:cfvo type="autoMin"/>
              <x14:cfvo type="autoMax"/>
              <x14:negativeFillColor rgb="FFFF0000"/>
              <x14:axisColor rgb="FF000000"/>
            </x14:dataBar>
          </x14:cfRule>
          <x14:cfRule type="dataBar" id="{4546CB97-384B-49C5-B1D9-A095430E6518}">
            <x14:dataBar minLength="0" maxLength="100" gradient="0">
              <x14:cfvo type="autoMin"/>
              <x14:cfvo type="autoMax"/>
              <x14:negativeFillColor rgb="FFFF0000"/>
              <x14:axisColor rgb="FF000000"/>
            </x14:dataBar>
          </x14:cfRule>
          <x14:cfRule type="dataBar" id="{CAACFA96-E263-47AF-AEBF-3D2BC1F35A22}">
            <x14:dataBar minLength="0" maxLength="100" gradient="0">
              <x14:cfvo type="autoMin"/>
              <x14:cfvo type="autoMax"/>
              <x14:negativeFillColor rgb="FFFF0000"/>
              <x14:axisColor rgb="FF000000"/>
            </x14:dataBar>
          </x14:cfRule>
          <xm:sqref>K1106:K1126</xm:sqref>
        </x14:conditionalFormatting>
        <x14:conditionalFormatting xmlns:xm="http://schemas.microsoft.com/office/excel/2006/main">
          <x14:cfRule type="dataBar" id="{B16E6BCC-A615-4C79-82B8-9942AECD4411}">
            <x14:dataBar minLength="0" maxLength="100" gradient="0">
              <x14:cfvo type="autoMin"/>
              <x14:cfvo type="autoMax"/>
              <x14:negativeFillColor rgb="FFFF0000"/>
              <x14:axisColor rgb="FF000000"/>
            </x14:dataBar>
          </x14:cfRule>
          <x14:cfRule type="dataBar" id="{08F79770-5FD5-4C77-82BA-F18B9DA8C725}">
            <x14:dataBar minLength="0" maxLength="100" gradient="0">
              <x14:cfvo type="autoMin"/>
              <x14:cfvo type="autoMax"/>
              <x14:negativeFillColor rgb="FFFF0000"/>
              <x14:axisColor rgb="FF000000"/>
            </x14:dataBar>
          </x14:cfRule>
          <x14:cfRule type="dataBar" id="{0511B267-C5F2-47FC-B2FB-FFE46F23BF9A}">
            <x14:dataBar minLength="0" maxLength="100" gradient="0">
              <x14:cfvo type="autoMin"/>
              <x14:cfvo type="autoMax"/>
              <x14:negativeFillColor rgb="FFFF0000"/>
              <x14:axisColor rgb="FF000000"/>
            </x14:dataBar>
          </x14:cfRule>
          <x14:cfRule type="dataBar" id="{F3381E4B-4CD5-4D00-AAB5-46F5E3FF0A16}">
            <x14:dataBar minLength="0" maxLength="100" gradient="0">
              <x14:cfvo type="autoMin"/>
              <x14:cfvo type="autoMax"/>
              <x14:negativeFillColor rgb="FFFF0000"/>
              <x14:axisColor rgb="FF000000"/>
            </x14:dataBar>
          </x14:cfRule>
          <xm:sqref>K1128:K1162</xm:sqref>
        </x14:conditionalFormatting>
        <x14:conditionalFormatting xmlns:xm="http://schemas.microsoft.com/office/excel/2006/main">
          <x14:cfRule type="dataBar" id="{994FF21E-0454-4CAD-9F69-CBBFBE7C801C}">
            <x14:dataBar minLength="0" maxLength="100" gradient="0">
              <x14:cfvo type="autoMin"/>
              <x14:cfvo type="autoMax"/>
              <x14:negativeFillColor rgb="FFFF0000"/>
              <x14:axisColor rgb="FF000000"/>
            </x14:dataBar>
          </x14:cfRule>
          <x14:cfRule type="dataBar" id="{88C066D9-9ACE-485A-90EB-4C94B3DDEB9B}">
            <x14:dataBar minLength="0" maxLength="100" gradient="0">
              <x14:cfvo type="autoMin"/>
              <x14:cfvo type="autoMax"/>
              <x14:negativeFillColor rgb="FFFF0000"/>
              <x14:axisColor rgb="FF000000"/>
            </x14:dataBar>
          </x14:cfRule>
          <x14:cfRule type="dataBar" id="{6C068E94-47FA-4FBA-BDAD-810FCD6F1F27}">
            <x14:dataBar minLength="0" maxLength="100" gradient="0">
              <x14:cfvo type="autoMin"/>
              <x14:cfvo type="autoMax"/>
              <x14:negativeFillColor rgb="FFFF0000"/>
              <x14:axisColor rgb="FF000000"/>
            </x14:dataBar>
          </x14:cfRule>
          <x14:cfRule type="dataBar" id="{3C75E7BB-59B6-4CB9-B70A-FFF5102BD163}">
            <x14:dataBar minLength="0" maxLength="100" gradient="0">
              <x14:cfvo type="autoMin"/>
              <x14:cfvo type="autoMax"/>
              <x14:negativeFillColor rgb="FFFF0000"/>
              <x14:axisColor rgb="FF000000"/>
            </x14:dataBar>
          </x14:cfRule>
          <xm:sqref>K1164:K1167</xm:sqref>
        </x14:conditionalFormatting>
        <x14:conditionalFormatting xmlns:xm="http://schemas.microsoft.com/office/excel/2006/main">
          <x14:cfRule type="dataBar" id="{BA663510-BA90-4B2C-BD39-D6A44A900EE6}">
            <x14:dataBar minLength="0" maxLength="100" gradient="0">
              <x14:cfvo type="autoMin"/>
              <x14:cfvo type="autoMax"/>
              <x14:negativeFillColor rgb="FFFF0000"/>
              <x14:axisColor rgb="FF000000"/>
            </x14:dataBar>
          </x14:cfRule>
          <x14:cfRule type="dataBar" id="{9B7B3D17-A8B8-4E38-9F1D-1982B7528787}">
            <x14:dataBar minLength="0" maxLength="100" gradient="0">
              <x14:cfvo type="autoMin"/>
              <x14:cfvo type="autoMax"/>
              <x14:negativeFillColor rgb="FFFF0000"/>
              <x14:axisColor rgb="FF000000"/>
            </x14:dataBar>
          </x14:cfRule>
          <x14:cfRule type="dataBar" id="{B647EA6F-EE04-4335-B483-5B47B77EF603}">
            <x14:dataBar minLength="0" maxLength="100" gradient="0">
              <x14:cfvo type="autoMin"/>
              <x14:cfvo type="autoMax"/>
              <x14:negativeFillColor rgb="FFFF0000"/>
              <x14:axisColor rgb="FF000000"/>
            </x14:dataBar>
          </x14:cfRule>
          <x14:cfRule type="dataBar" id="{F86A1360-F411-440E-822C-177667AA6FFC}">
            <x14:dataBar minLength="0" maxLength="100" gradient="0">
              <x14:cfvo type="autoMin"/>
              <x14:cfvo type="autoMax"/>
              <x14:negativeFillColor rgb="FFFF0000"/>
              <x14:axisColor rgb="FF000000"/>
            </x14:dataBar>
          </x14:cfRule>
          <xm:sqref>K1169:K1176</xm:sqref>
        </x14:conditionalFormatting>
        <x14:conditionalFormatting xmlns:xm="http://schemas.microsoft.com/office/excel/2006/main">
          <x14:cfRule type="dataBar" id="{9680E0D7-C91A-4CC4-BDD3-24F3E2159675}">
            <x14:dataBar minLength="0" maxLength="100" gradient="0">
              <x14:cfvo type="autoMin"/>
              <x14:cfvo type="autoMax"/>
              <x14:negativeFillColor rgb="FFFF0000"/>
              <x14:axisColor rgb="FF000000"/>
            </x14:dataBar>
          </x14:cfRule>
          <x14:cfRule type="dataBar" id="{0849085B-BABF-468B-B457-4619CA572961}">
            <x14:dataBar minLength="0" maxLength="100" gradient="0">
              <x14:cfvo type="autoMin"/>
              <x14:cfvo type="autoMax"/>
              <x14:negativeFillColor rgb="FFFF0000"/>
              <x14:axisColor rgb="FF000000"/>
            </x14:dataBar>
          </x14:cfRule>
          <x14:cfRule type="dataBar" id="{D09F07A7-BF24-4839-93C3-83340AA90FE0}">
            <x14:dataBar minLength="0" maxLength="100" gradient="0">
              <x14:cfvo type="autoMin"/>
              <x14:cfvo type="autoMax"/>
              <x14:negativeFillColor rgb="FFFF0000"/>
              <x14:axisColor rgb="FF000000"/>
            </x14:dataBar>
          </x14:cfRule>
          <x14:cfRule type="dataBar" id="{404129D1-C4A5-40E3-8A43-E78D4A69E2A8}">
            <x14:dataBar minLength="0" maxLength="100" gradient="0">
              <x14:cfvo type="autoMin"/>
              <x14:cfvo type="autoMax"/>
              <x14:negativeFillColor rgb="FFFF0000"/>
              <x14:axisColor rgb="FF000000"/>
            </x14:dataBar>
          </x14:cfRule>
          <xm:sqref>K1178:K1198</xm:sqref>
        </x14:conditionalFormatting>
        <x14:conditionalFormatting xmlns:xm="http://schemas.microsoft.com/office/excel/2006/main">
          <x14:cfRule type="dataBar" id="{B6F26E9E-8D3F-4A45-A29A-CC742D8A7739}">
            <x14:dataBar minLength="0" maxLength="100" gradient="0">
              <x14:cfvo type="autoMin"/>
              <x14:cfvo type="autoMax"/>
              <x14:negativeFillColor rgb="FFFF0000"/>
              <x14:axisColor rgb="FF000000"/>
            </x14:dataBar>
          </x14:cfRule>
          <x14:cfRule type="dataBar" id="{F4B6E9D6-2085-4C5C-BF0B-3EC78DDC4B01}">
            <x14:dataBar minLength="0" maxLength="100" gradient="0">
              <x14:cfvo type="autoMin"/>
              <x14:cfvo type="autoMax"/>
              <x14:negativeFillColor rgb="FFFF0000"/>
              <x14:axisColor rgb="FF000000"/>
            </x14:dataBar>
          </x14:cfRule>
          <x14:cfRule type="dataBar" id="{572FC3C1-45A2-4906-B22D-555B241BA64F}">
            <x14:dataBar minLength="0" maxLength="100" gradient="0">
              <x14:cfvo type="autoMin"/>
              <x14:cfvo type="autoMax"/>
              <x14:negativeFillColor rgb="FFFF0000"/>
              <x14:axisColor rgb="FF000000"/>
            </x14:dataBar>
          </x14:cfRule>
          <x14:cfRule type="dataBar" id="{BF5F9F80-8ED7-495D-9254-9071599D2FC7}">
            <x14:dataBar minLength="0" maxLength="100" gradient="0">
              <x14:cfvo type="autoMin"/>
              <x14:cfvo type="autoMax"/>
              <x14:negativeFillColor rgb="FFFF0000"/>
              <x14:axisColor rgb="FF000000"/>
            </x14:dataBar>
          </x14:cfRule>
          <xm:sqref>K1200:K1230</xm:sqref>
        </x14:conditionalFormatting>
        <x14:conditionalFormatting xmlns:xm="http://schemas.microsoft.com/office/excel/2006/main">
          <x14:cfRule type="dataBar" id="{A0840252-BFF5-4B96-B1A0-27E7EAF82545}">
            <x14:dataBar minLength="0" maxLength="100" gradient="0">
              <x14:cfvo type="autoMin"/>
              <x14:cfvo type="autoMax"/>
              <x14:negativeFillColor rgb="FFFF0000"/>
              <x14:axisColor rgb="FF000000"/>
            </x14:dataBar>
          </x14:cfRule>
          <x14:cfRule type="dataBar" id="{F003D7F6-D810-40B5-8DF3-A53DA9FE601C}">
            <x14:dataBar minLength="0" maxLength="100" gradient="0">
              <x14:cfvo type="autoMin"/>
              <x14:cfvo type="autoMax"/>
              <x14:negativeFillColor rgb="FFFF0000"/>
              <x14:axisColor rgb="FF000000"/>
            </x14:dataBar>
          </x14:cfRule>
          <x14:cfRule type="dataBar" id="{E0CDAFF4-2B88-4A88-B930-C3991F130109}">
            <x14:dataBar minLength="0" maxLength="100" gradient="0">
              <x14:cfvo type="autoMin"/>
              <x14:cfvo type="autoMax"/>
              <x14:negativeFillColor rgb="FFFF0000"/>
              <x14:axisColor rgb="FF000000"/>
            </x14:dataBar>
          </x14:cfRule>
          <x14:cfRule type="dataBar" id="{AF8076D8-7276-476B-A375-EB276F0109B4}">
            <x14:dataBar minLength="0" maxLength="100" gradient="0">
              <x14:cfvo type="autoMin"/>
              <x14:cfvo type="autoMax"/>
              <x14:negativeFillColor rgb="FFFF0000"/>
              <x14:axisColor rgb="FF000000"/>
            </x14:dataBar>
          </x14:cfRule>
          <xm:sqref>K1232:K1266</xm:sqref>
        </x14:conditionalFormatting>
        <x14:conditionalFormatting xmlns:xm="http://schemas.microsoft.com/office/excel/2006/main">
          <x14:cfRule type="dataBar" id="{9660E6C1-4639-4191-A5F2-CDB42D2E2F3A}">
            <x14:dataBar minLength="0" maxLength="100" gradient="0">
              <x14:cfvo type="autoMin"/>
              <x14:cfvo type="autoMax"/>
              <x14:negativeFillColor rgb="FFFF0000"/>
              <x14:axisColor rgb="FF000000"/>
            </x14:dataBar>
          </x14:cfRule>
          <x14:cfRule type="dataBar" id="{EB67B68B-A665-44EE-9EF7-5D8C8F523116}">
            <x14:dataBar minLength="0" maxLength="100" gradient="0">
              <x14:cfvo type="autoMin"/>
              <x14:cfvo type="autoMax"/>
              <x14:negativeFillColor rgb="FFFF0000"/>
              <x14:axisColor rgb="FF000000"/>
            </x14:dataBar>
          </x14:cfRule>
          <x14:cfRule type="dataBar" id="{95430FC6-0347-47A4-A475-01DBB423E53A}">
            <x14:dataBar minLength="0" maxLength="100" gradient="0">
              <x14:cfvo type="autoMin"/>
              <x14:cfvo type="autoMax"/>
              <x14:negativeFillColor rgb="FFFF0000"/>
              <x14:axisColor rgb="FF000000"/>
            </x14:dataBar>
          </x14:cfRule>
          <x14:cfRule type="dataBar" id="{1EFC0D3D-22D7-4166-8E9A-D2C18AC5C405}">
            <x14:dataBar minLength="0" maxLength="100" gradient="0">
              <x14:cfvo type="autoMin"/>
              <x14:cfvo type="autoMax"/>
              <x14:negativeFillColor rgb="FFFF0000"/>
              <x14:axisColor rgb="FF000000"/>
            </x14:dataBar>
          </x14:cfRule>
          <xm:sqref>K1268:K1294</xm:sqref>
        </x14:conditionalFormatting>
        <x14:conditionalFormatting xmlns:xm="http://schemas.microsoft.com/office/excel/2006/main">
          <x14:cfRule type="dataBar" id="{91994B28-443B-4925-B3BD-0D38F45E051B}">
            <x14:dataBar minLength="0" maxLength="100" gradient="0">
              <x14:cfvo type="autoMin"/>
              <x14:cfvo type="autoMax"/>
              <x14:negativeFillColor rgb="FFFF0000"/>
              <x14:axisColor rgb="FF000000"/>
            </x14:dataBar>
          </x14:cfRule>
          <x14:cfRule type="dataBar" id="{8B42C365-459A-4680-AEE2-4CFAD23230EF}">
            <x14:dataBar minLength="0" maxLength="100" gradient="0">
              <x14:cfvo type="autoMin"/>
              <x14:cfvo type="autoMax"/>
              <x14:negativeFillColor rgb="FFFF0000"/>
              <x14:axisColor rgb="FF000000"/>
            </x14:dataBar>
          </x14:cfRule>
          <x14:cfRule type="dataBar" id="{3653BEB2-E34D-4CAD-87E7-74D69CCA02AB}">
            <x14:dataBar minLength="0" maxLength="100" gradient="0">
              <x14:cfvo type="autoMin"/>
              <x14:cfvo type="autoMax"/>
              <x14:negativeFillColor rgb="FFFF0000"/>
              <x14:axisColor rgb="FF000000"/>
            </x14:dataBar>
          </x14:cfRule>
          <x14:cfRule type="dataBar" id="{6D03E07E-F66D-4D84-B348-1131A6BE7ADC}">
            <x14:dataBar minLength="0" maxLength="100" gradient="0">
              <x14:cfvo type="autoMin"/>
              <x14:cfvo type="autoMax"/>
              <x14:negativeFillColor rgb="FFFF0000"/>
              <x14:axisColor rgb="FF000000"/>
            </x14:dataBar>
          </x14:cfRule>
          <xm:sqref>K1296:K1326</xm:sqref>
        </x14:conditionalFormatting>
        <x14:conditionalFormatting xmlns:xm="http://schemas.microsoft.com/office/excel/2006/main">
          <x14:cfRule type="dataBar" id="{EFD04F74-6E24-446F-850F-AA847D9E4CC2}">
            <x14:dataBar minLength="0" maxLength="100" gradient="0">
              <x14:cfvo type="autoMin"/>
              <x14:cfvo type="autoMax"/>
              <x14:negativeFillColor rgb="FFFF0000"/>
              <x14:axisColor rgb="FF000000"/>
            </x14:dataBar>
          </x14:cfRule>
          <x14:cfRule type="dataBar" id="{1F14AF9F-5874-44D0-87F7-37CA42418D9F}">
            <x14:dataBar minLength="0" maxLength="100" gradient="0">
              <x14:cfvo type="autoMin"/>
              <x14:cfvo type="autoMax"/>
              <x14:negativeFillColor rgb="FFFF0000"/>
              <x14:axisColor rgb="FF000000"/>
            </x14:dataBar>
          </x14:cfRule>
          <x14:cfRule type="dataBar" id="{BAA2EA6C-069B-4792-8714-C5353970C34E}">
            <x14:dataBar minLength="0" maxLength="100" gradient="0">
              <x14:cfvo type="autoMin"/>
              <x14:cfvo type="autoMax"/>
              <x14:negativeFillColor rgb="FFFF0000"/>
              <x14:axisColor rgb="FF000000"/>
            </x14:dataBar>
          </x14:cfRule>
          <x14:cfRule type="dataBar" id="{2AABFCA2-3246-45F9-8E3A-0984E1FFE76B}">
            <x14:dataBar minLength="0" maxLength="100" gradient="0">
              <x14:cfvo type="autoMin"/>
              <x14:cfvo type="autoMax"/>
              <x14:negativeFillColor rgb="FFFF0000"/>
              <x14:axisColor rgb="FF000000"/>
            </x14:dataBar>
          </x14:cfRule>
          <xm:sqref>K1328:K1357</xm:sqref>
        </x14:conditionalFormatting>
        <x14:conditionalFormatting xmlns:xm="http://schemas.microsoft.com/office/excel/2006/main">
          <x14:cfRule type="dataBar" id="{2FE629A6-6AF8-44D0-8A8D-422E49D94D41}">
            <x14:dataBar minLength="0" maxLength="100" gradient="0">
              <x14:cfvo type="autoMin"/>
              <x14:cfvo type="autoMax"/>
              <x14:negativeFillColor rgb="FFFF0000"/>
              <x14:axisColor rgb="FF000000"/>
            </x14:dataBar>
          </x14:cfRule>
          <x14:cfRule type="dataBar" id="{86DE451E-76BB-4DFD-A307-813941D9CD85}">
            <x14:dataBar minLength="0" maxLength="100" gradient="0">
              <x14:cfvo type="autoMin"/>
              <x14:cfvo type="autoMax"/>
              <x14:negativeFillColor rgb="FFFF0000"/>
              <x14:axisColor rgb="FF000000"/>
            </x14:dataBar>
          </x14:cfRule>
          <x14:cfRule type="dataBar" id="{AF7B56D2-588F-4892-8648-C06DA0D84D39}">
            <x14:dataBar minLength="0" maxLength="100" gradient="0">
              <x14:cfvo type="autoMin"/>
              <x14:cfvo type="autoMax"/>
              <x14:negativeFillColor rgb="FFFF0000"/>
              <x14:axisColor rgb="FF000000"/>
            </x14:dataBar>
          </x14:cfRule>
          <x14:cfRule type="dataBar" id="{2F90BD6D-E7B7-414E-B0D1-035A59A27509}">
            <x14:dataBar minLength="0" maxLength="100" gradient="0">
              <x14:cfvo type="autoMin"/>
              <x14:cfvo type="autoMax"/>
              <x14:negativeFillColor rgb="FFFF0000"/>
              <x14:axisColor rgb="FF000000"/>
            </x14:dataBar>
          </x14:cfRule>
          <xm:sqref>K1359:K1368</xm:sqref>
        </x14:conditionalFormatting>
        <x14:conditionalFormatting xmlns:xm="http://schemas.microsoft.com/office/excel/2006/main">
          <x14:cfRule type="dataBar" id="{34F7ADE9-7CD9-4307-A8B6-6A185F701BFF}">
            <x14:dataBar minLength="0" maxLength="100" gradient="0">
              <x14:cfvo type="autoMin"/>
              <x14:cfvo type="autoMax"/>
              <x14:negativeFillColor rgb="FFFF0000"/>
              <x14:axisColor rgb="FF000000"/>
            </x14:dataBar>
          </x14:cfRule>
          <x14:cfRule type="dataBar" id="{066C3883-593F-49DE-8FF7-6915A216B132}">
            <x14:dataBar minLength="0" maxLength="100" gradient="0">
              <x14:cfvo type="autoMin"/>
              <x14:cfvo type="autoMax"/>
              <x14:negativeFillColor rgb="FFFF0000"/>
              <x14:axisColor rgb="FF000000"/>
            </x14:dataBar>
          </x14:cfRule>
          <x14:cfRule type="dataBar" id="{45FE9724-BDBC-4F63-8AFE-B6A3B9423707}">
            <x14:dataBar minLength="0" maxLength="100" gradient="0">
              <x14:cfvo type="autoMin"/>
              <x14:cfvo type="autoMax"/>
              <x14:negativeFillColor rgb="FFFF0000"/>
              <x14:axisColor rgb="FF000000"/>
            </x14:dataBar>
          </x14:cfRule>
          <x14:cfRule type="dataBar" id="{3CB32B0D-AD31-49E2-BFF5-FB7BCA1E775B}">
            <x14:dataBar minLength="0" maxLength="100" gradient="0">
              <x14:cfvo type="autoMin"/>
              <x14:cfvo type="autoMax"/>
              <x14:negativeFillColor rgb="FFFF0000"/>
              <x14:axisColor rgb="FF000000"/>
            </x14:dataBar>
          </x14:cfRule>
          <xm:sqref>K1370:K1386</xm:sqref>
        </x14:conditionalFormatting>
        <x14:conditionalFormatting xmlns:xm="http://schemas.microsoft.com/office/excel/2006/main">
          <x14:cfRule type="dataBar" id="{D43C859E-BFF4-4037-9280-B5DB6CA4835F}">
            <x14:dataBar minLength="0" maxLength="100" gradient="0">
              <x14:cfvo type="autoMin"/>
              <x14:cfvo type="autoMax"/>
              <x14:negativeFillColor rgb="FFFF0000"/>
              <x14:axisColor rgb="FF000000"/>
            </x14:dataBar>
          </x14:cfRule>
          <x14:cfRule type="dataBar" id="{BA38087B-805D-49EA-AD7D-C741E43A8B8D}">
            <x14:dataBar minLength="0" maxLength="100" gradient="0">
              <x14:cfvo type="autoMin"/>
              <x14:cfvo type="autoMax"/>
              <x14:negativeFillColor rgb="FFFF0000"/>
              <x14:axisColor rgb="FF000000"/>
            </x14:dataBar>
          </x14:cfRule>
          <x14:cfRule type="dataBar" id="{114AA7C4-C532-48CE-9BAD-2F2479E230A0}">
            <x14:dataBar minLength="0" maxLength="100" gradient="0">
              <x14:cfvo type="autoMin"/>
              <x14:cfvo type="autoMax"/>
              <x14:negativeFillColor rgb="FFFF0000"/>
              <x14:axisColor rgb="FF000000"/>
            </x14:dataBar>
          </x14:cfRule>
          <x14:cfRule type="dataBar" id="{6908E6DD-C0B1-43EF-8568-E53B19FF52B3}">
            <x14:dataBar minLength="0" maxLength="100" gradient="0">
              <x14:cfvo type="autoMin"/>
              <x14:cfvo type="autoMax"/>
              <x14:negativeFillColor rgb="FFFF0000"/>
              <x14:axisColor rgb="FF000000"/>
            </x14:dataBar>
          </x14:cfRule>
          <xm:sqref>K1389:K1398</xm:sqref>
        </x14:conditionalFormatting>
        <x14:conditionalFormatting xmlns:xm="http://schemas.microsoft.com/office/excel/2006/main">
          <x14:cfRule type="dataBar" id="{9A79AB07-1E61-43C9-B31C-8F687FB73C23}">
            <x14:dataBar minLength="0" maxLength="100" gradient="0">
              <x14:cfvo type="autoMin"/>
              <x14:cfvo type="autoMax"/>
              <x14:negativeFillColor rgb="FFFF0000"/>
              <x14:axisColor rgb="FF000000"/>
            </x14:dataBar>
          </x14:cfRule>
          <x14:cfRule type="dataBar" id="{9FEBD370-7388-453B-A325-81EF84AEC70B}">
            <x14:dataBar minLength="0" maxLength="100" gradient="0">
              <x14:cfvo type="autoMin"/>
              <x14:cfvo type="autoMax"/>
              <x14:negativeFillColor rgb="FFFF0000"/>
              <x14:axisColor rgb="FF000000"/>
            </x14:dataBar>
          </x14:cfRule>
          <x14:cfRule type="dataBar" id="{08C171F7-03DA-4E88-BBD0-F7F76E9C3DA4}">
            <x14:dataBar minLength="0" maxLength="100" gradient="0">
              <x14:cfvo type="autoMin"/>
              <x14:cfvo type="autoMax"/>
              <x14:negativeFillColor rgb="FFFF0000"/>
              <x14:axisColor rgb="FF000000"/>
            </x14:dataBar>
          </x14:cfRule>
          <x14:cfRule type="dataBar" id="{AB5EC17D-D812-4322-BF47-37FBADE8970A}">
            <x14:dataBar minLength="0" maxLength="100" gradient="0">
              <x14:cfvo type="autoMin"/>
              <x14:cfvo type="autoMax"/>
              <x14:negativeFillColor rgb="FFFF0000"/>
              <x14:axisColor rgb="FF000000"/>
            </x14:dataBar>
          </x14:cfRule>
          <xm:sqref>K1400:K1401</xm:sqref>
        </x14:conditionalFormatting>
        <x14:conditionalFormatting xmlns:xm="http://schemas.microsoft.com/office/excel/2006/main">
          <x14:cfRule type="dataBar" id="{0ECC6C4D-EF4D-458F-8568-56835287609D}">
            <x14:dataBar minLength="0" maxLength="100" gradient="0">
              <x14:cfvo type="autoMin"/>
              <x14:cfvo type="autoMax"/>
              <x14:negativeFillColor rgb="FFFF0000"/>
              <x14:axisColor rgb="FF000000"/>
            </x14:dataBar>
          </x14:cfRule>
          <x14:cfRule type="dataBar" id="{F3843892-B83D-47B5-822E-0B572FCDD8A1}">
            <x14:dataBar minLength="0" maxLength="100" gradient="0">
              <x14:cfvo type="autoMin"/>
              <x14:cfvo type="autoMax"/>
              <x14:negativeFillColor rgb="FFFF0000"/>
              <x14:axisColor rgb="FF000000"/>
            </x14:dataBar>
          </x14:cfRule>
          <x14:cfRule type="dataBar" id="{DEDCAA8D-DEDC-4207-8E8E-A545DAC88772}">
            <x14:dataBar minLength="0" maxLength="100" gradient="0">
              <x14:cfvo type="autoMin"/>
              <x14:cfvo type="autoMax"/>
              <x14:negativeFillColor rgb="FFFF0000"/>
              <x14:axisColor rgb="FF000000"/>
            </x14:dataBar>
          </x14:cfRule>
          <x14:cfRule type="dataBar" id="{447BD40E-F276-4113-A88A-348D41E96E9A}">
            <x14:dataBar minLength="0" maxLength="100" gradient="0">
              <x14:cfvo type="autoMin"/>
              <x14:cfvo type="autoMax"/>
              <x14:negativeFillColor rgb="FFFF0000"/>
              <x14:axisColor rgb="FF000000"/>
            </x14:dataBar>
          </x14:cfRule>
          <xm:sqref>K1403:K1433</xm:sqref>
        </x14:conditionalFormatting>
        <x14:conditionalFormatting xmlns:xm="http://schemas.microsoft.com/office/excel/2006/main">
          <x14:cfRule type="dataBar" id="{2C53AB40-3A69-4A00-88B1-BEEAF22E39A6}">
            <x14:dataBar minLength="0" maxLength="100" gradient="0">
              <x14:cfvo type="autoMin"/>
              <x14:cfvo type="autoMax"/>
              <x14:negativeFillColor rgb="FFFF0000"/>
              <x14:axisColor rgb="FF000000"/>
            </x14:dataBar>
          </x14:cfRule>
          <x14:cfRule type="dataBar" id="{1513C699-718C-423E-BC28-7B47339FC623}">
            <x14:dataBar minLength="0" maxLength="100" gradient="0">
              <x14:cfvo type="autoMin"/>
              <x14:cfvo type="autoMax"/>
              <x14:negativeFillColor rgb="FFFF0000"/>
              <x14:axisColor rgb="FF000000"/>
            </x14:dataBar>
          </x14:cfRule>
          <x14:cfRule type="dataBar" id="{7FDBCC3B-AD6A-402B-9BD9-B8B15C8D65BB}">
            <x14:dataBar minLength="0" maxLength="100" gradient="0">
              <x14:cfvo type="autoMin"/>
              <x14:cfvo type="autoMax"/>
              <x14:negativeFillColor rgb="FFFF0000"/>
              <x14:axisColor rgb="FF000000"/>
            </x14:dataBar>
          </x14:cfRule>
          <x14:cfRule type="dataBar" id="{D211EA8A-4004-4BD0-85FD-666F89CF3F41}">
            <x14:dataBar minLength="0" maxLength="100" gradient="0">
              <x14:cfvo type="autoMin"/>
              <x14:cfvo type="autoMax"/>
              <x14:negativeFillColor rgb="FFFF0000"/>
              <x14:axisColor rgb="FF000000"/>
            </x14:dataBar>
          </x14:cfRule>
          <xm:sqref>K1435:K1463</xm:sqref>
        </x14:conditionalFormatting>
        <x14:conditionalFormatting xmlns:xm="http://schemas.microsoft.com/office/excel/2006/main">
          <x14:cfRule type="dataBar" id="{248D889D-58C3-46DC-884B-F25E63C334DF}">
            <x14:dataBar minLength="0" maxLength="100" gradient="0">
              <x14:cfvo type="autoMin"/>
              <x14:cfvo type="autoMax"/>
              <x14:negativeFillColor rgb="FFFF0000"/>
              <x14:axisColor rgb="FF000000"/>
            </x14:dataBar>
          </x14:cfRule>
          <x14:cfRule type="dataBar" id="{D49E746D-2DB8-4DDC-B979-AEF705146F77}">
            <x14:dataBar minLength="0" maxLength="100" gradient="0">
              <x14:cfvo type="autoMin"/>
              <x14:cfvo type="autoMax"/>
              <x14:negativeFillColor rgb="FFFF0000"/>
              <x14:axisColor rgb="FF000000"/>
            </x14:dataBar>
          </x14:cfRule>
          <x14:cfRule type="dataBar" id="{5754A337-CA7C-477D-BD62-7637AD1D9464}">
            <x14:dataBar minLength="0" maxLength="100" gradient="0">
              <x14:cfvo type="autoMin"/>
              <x14:cfvo type="autoMax"/>
              <x14:negativeFillColor rgb="FFFF0000"/>
              <x14:axisColor rgb="FF000000"/>
            </x14:dataBar>
          </x14:cfRule>
          <x14:cfRule type="dataBar" id="{ECFFFF11-DF24-463F-9A4E-3F772676583D}">
            <x14:dataBar minLength="0" maxLength="100" gradient="0">
              <x14:cfvo type="autoMin"/>
              <x14:cfvo type="autoMax"/>
              <x14:negativeFillColor rgb="FFFF0000"/>
              <x14:axisColor rgb="FF000000"/>
            </x14:dataBar>
          </x14:cfRule>
          <xm:sqref>K1465:K1689</xm:sqref>
        </x14:conditionalFormatting>
        <x14:conditionalFormatting xmlns:xm="http://schemas.microsoft.com/office/excel/2006/main">
          <x14:cfRule type="dataBar" id="{80F14D6C-0711-4F1D-A72F-DA2B8FAA686A}">
            <x14:dataBar minLength="0" maxLength="100" gradient="0">
              <x14:cfvo type="autoMin"/>
              <x14:cfvo type="autoMax"/>
              <x14:negativeFillColor rgb="FFFF0000"/>
              <x14:axisColor rgb="FF000000"/>
            </x14:dataBar>
          </x14:cfRule>
          <x14:cfRule type="dataBar" id="{23E9EE39-FF80-49D6-8B88-9F90900140E2}">
            <x14:dataBar minLength="0" maxLength="100" gradient="0">
              <x14:cfvo type="autoMin"/>
              <x14:cfvo type="autoMax"/>
              <x14:negativeFillColor rgb="FFFF0000"/>
              <x14:axisColor rgb="FF000000"/>
            </x14:dataBar>
          </x14:cfRule>
          <x14:cfRule type="dataBar" id="{0C440205-1411-4BD1-A88A-9BD1D6C50F53}">
            <x14:dataBar minLength="0" maxLength="100" gradient="0">
              <x14:cfvo type="autoMin"/>
              <x14:cfvo type="autoMax"/>
              <x14:negativeFillColor rgb="FFFF0000"/>
              <x14:axisColor rgb="FF000000"/>
            </x14:dataBar>
          </x14:cfRule>
          <x14:cfRule type="dataBar" id="{29048DBF-A7E6-4F12-B5A1-D5D384FC43D1}">
            <x14:dataBar minLength="0" maxLength="100" gradient="0">
              <x14:cfvo type="autoMin"/>
              <x14:cfvo type="autoMax"/>
              <x14:negativeFillColor rgb="FFFF0000"/>
              <x14:axisColor rgb="FF000000"/>
            </x14:dataBar>
          </x14:cfRule>
          <xm:sqref>K1691:K1703</xm:sqref>
        </x14:conditionalFormatting>
        <x14:conditionalFormatting xmlns:xm="http://schemas.microsoft.com/office/excel/2006/main">
          <x14:cfRule type="dataBar" id="{D1E221C1-EB62-471D-A645-D162FB706EC3}">
            <x14:dataBar minLength="0" maxLength="100" gradient="0">
              <x14:cfvo type="autoMin"/>
              <x14:cfvo type="autoMax"/>
              <x14:negativeFillColor rgb="FFFF0000"/>
              <x14:axisColor rgb="FF000000"/>
            </x14:dataBar>
          </x14:cfRule>
          <x14:cfRule type="dataBar" id="{AEE33D7B-09E6-46AB-8831-9E6118F43E89}">
            <x14:dataBar minLength="0" maxLength="100" gradient="0">
              <x14:cfvo type="autoMin"/>
              <x14:cfvo type="autoMax"/>
              <x14:negativeFillColor rgb="FFFF0000"/>
              <x14:axisColor rgb="FF000000"/>
            </x14:dataBar>
          </x14:cfRule>
          <x14:cfRule type="dataBar" id="{D845D5BC-06AB-4BFA-97CE-2F5A6A1E4B3D}">
            <x14:dataBar minLength="0" maxLength="100" gradient="0">
              <x14:cfvo type="autoMin"/>
              <x14:cfvo type="autoMax"/>
              <x14:negativeFillColor rgb="FFFF0000"/>
              <x14:axisColor rgb="FF000000"/>
            </x14:dataBar>
          </x14:cfRule>
          <x14:cfRule type="dataBar" id="{EF95FD9A-9DB1-4D9B-9942-1A4009660DC2}">
            <x14:dataBar minLength="0" maxLength="100" gradient="0">
              <x14:cfvo type="autoMin"/>
              <x14:cfvo type="autoMax"/>
              <x14:negativeFillColor rgb="FFFF0000"/>
              <x14:axisColor rgb="FF000000"/>
            </x14:dataBar>
          </x14:cfRule>
          <xm:sqref>K1705:K1735</xm:sqref>
        </x14:conditionalFormatting>
        <x14:conditionalFormatting xmlns:xm="http://schemas.microsoft.com/office/excel/2006/main">
          <x14:cfRule type="dataBar" id="{3EE0EFF7-6046-4BDF-94EA-F3B72ADAA92A}">
            <x14:dataBar minLength="0" maxLength="100" gradient="0">
              <x14:cfvo type="autoMin"/>
              <x14:cfvo type="autoMax"/>
              <x14:negativeFillColor rgb="FFFF0000"/>
              <x14:axisColor rgb="FF000000"/>
            </x14:dataBar>
          </x14:cfRule>
          <x14:cfRule type="dataBar" id="{A1378FFA-B151-4C1A-A676-4BFE85BAC592}">
            <x14:dataBar minLength="0" maxLength="100" gradient="0">
              <x14:cfvo type="autoMin"/>
              <x14:cfvo type="autoMax"/>
              <x14:negativeFillColor rgb="FFFF0000"/>
              <x14:axisColor rgb="FF000000"/>
            </x14:dataBar>
          </x14:cfRule>
          <x14:cfRule type="dataBar" id="{6449EEDC-8BA7-4440-935D-2EC4D175A151}">
            <x14:dataBar minLength="0" maxLength="100" gradient="0">
              <x14:cfvo type="autoMin"/>
              <x14:cfvo type="autoMax"/>
              <x14:negativeFillColor rgb="FFFF0000"/>
              <x14:axisColor rgb="FF000000"/>
            </x14:dataBar>
          </x14:cfRule>
          <x14:cfRule type="dataBar" id="{E8F7F012-BD40-4061-8979-F3DDA610289E}">
            <x14:dataBar minLength="0" maxLength="100" gradient="0">
              <x14:cfvo type="autoMin"/>
              <x14:cfvo type="autoMax"/>
              <x14:negativeFillColor rgb="FFFF0000"/>
              <x14:axisColor rgb="FF000000"/>
            </x14:dataBar>
          </x14:cfRule>
          <xm:sqref>K1737:K1771</xm:sqref>
        </x14:conditionalFormatting>
        <x14:conditionalFormatting xmlns:xm="http://schemas.microsoft.com/office/excel/2006/main">
          <x14:cfRule type="dataBar" id="{36A97804-8B40-4CBD-8633-96CEC1C48992}">
            <x14:dataBar minLength="0" maxLength="100" gradient="0">
              <x14:cfvo type="autoMin"/>
              <x14:cfvo type="autoMax"/>
              <x14:negativeFillColor rgb="FFFF0000"/>
              <x14:axisColor rgb="FF000000"/>
            </x14:dataBar>
          </x14:cfRule>
          <x14:cfRule type="dataBar" id="{56B17C0D-BEE2-4D41-A341-687E8912072A}">
            <x14:dataBar minLength="0" maxLength="100" gradient="0">
              <x14:cfvo type="autoMin"/>
              <x14:cfvo type="autoMax"/>
              <x14:negativeFillColor rgb="FFFF0000"/>
              <x14:axisColor rgb="FF000000"/>
            </x14:dataBar>
          </x14:cfRule>
          <x14:cfRule type="dataBar" id="{24C43CC9-5670-44BF-A33A-137F8B81A3D6}">
            <x14:dataBar minLength="0" maxLength="100" gradient="0">
              <x14:cfvo type="autoMin"/>
              <x14:cfvo type="autoMax"/>
              <x14:negativeFillColor rgb="FFFF0000"/>
              <x14:axisColor rgb="FF000000"/>
            </x14:dataBar>
          </x14:cfRule>
          <x14:cfRule type="dataBar" id="{35B10C5F-A3DC-40AB-9E96-8EF1D7B8990F}">
            <x14:dataBar minLength="0" maxLength="100" gradient="0">
              <x14:cfvo type="autoMin"/>
              <x14:cfvo type="autoMax"/>
              <x14:negativeFillColor rgb="FFFF0000"/>
              <x14:axisColor rgb="FF000000"/>
            </x14:dataBar>
          </x14:cfRule>
          <xm:sqref>K1773:K1823</xm:sqref>
        </x14:conditionalFormatting>
        <x14:conditionalFormatting xmlns:xm="http://schemas.microsoft.com/office/excel/2006/main">
          <x14:cfRule type="dataBar" id="{83240379-9EBE-44E1-83E8-634360A2C8F6}">
            <x14:dataBar minLength="0" maxLength="100" gradient="0">
              <x14:cfvo type="autoMin"/>
              <x14:cfvo type="autoMax"/>
              <x14:negativeFillColor rgb="FFFF0000"/>
              <x14:axisColor rgb="FF000000"/>
            </x14:dataBar>
          </x14:cfRule>
          <x14:cfRule type="dataBar" id="{F5117B44-3C61-40DD-B79D-48915EB86467}">
            <x14:dataBar minLength="0" maxLength="100" gradient="0">
              <x14:cfvo type="autoMin"/>
              <x14:cfvo type="autoMax"/>
              <x14:negativeFillColor rgb="FFFF0000"/>
              <x14:axisColor rgb="FF000000"/>
            </x14:dataBar>
          </x14:cfRule>
          <x14:cfRule type="dataBar" id="{5C41B7D3-779E-44E0-B753-DEF21ED382C4}">
            <x14:dataBar minLength="0" maxLength="100" gradient="0">
              <x14:cfvo type="autoMin"/>
              <x14:cfvo type="autoMax"/>
              <x14:negativeFillColor rgb="FFFF0000"/>
              <x14:axisColor rgb="FF000000"/>
            </x14:dataBar>
          </x14:cfRule>
          <x14:cfRule type="dataBar" id="{F3E64495-C5FF-4AB1-AF42-9731A3AF40A4}">
            <x14:dataBar minLength="0" maxLength="100" gradient="0">
              <x14:cfvo type="autoMin"/>
              <x14:cfvo type="autoMax"/>
              <x14:negativeFillColor rgb="FFFF0000"/>
              <x14:axisColor rgb="FF000000"/>
            </x14:dataBar>
          </x14:cfRule>
          <xm:sqref>K1825:K1831</xm:sqref>
        </x14:conditionalFormatting>
        <x14:conditionalFormatting xmlns:xm="http://schemas.microsoft.com/office/excel/2006/main">
          <x14:cfRule type="dataBar" id="{F0195092-F19A-4B6F-9B62-F990E9F45E32}">
            <x14:dataBar minLength="0" maxLength="100" gradient="0">
              <x14:cfvo type="autoMin"/>
              <x14:cfvo type="autoMax"/>
              <x14:negativeFillColor rgb="FFFF0000"/>
              <x14:axisColor rgb="FF000000"/>
            </x14:dataBar>
          </x14:cfRule>
          <x14:cfRule type="dataBar" id="{FB5B2A80-A8E1-4BB0-A78C-8C36E6665E36}">
            <x14:dataBar minLength="0" maxLength="100" gradient="0">
              <x14:cfvo type="autoMin"/>
              <x14:cfvo type="autoMax"/>
              <x14:negativeFillColor rgb="FFFF0000"/>
              <x14:axisColor rgb="FF000000"/>
            </x14:dataBar>
          </x14:cfRule>
          <x14:cfRule type="dataBar" id="{50C6C2ED-0FFB-40F6-9093-37B6BC1F7D52}">
            <x14:dataBar minLength="0" maxLength="100" gradient="0">
              <x14:cfvo type="autoMin"/>
              <x14:cfvo type="autoMax"/>
              <x14:negativeFillColor rgb="FFFF0000"/>
              <x14:axisColor rgb="FF000000"/>
            </x14:dataBar>
          </x14:cfRule>
          <x14:cfRule type="dataBar" id="{03EDAA3B-0510-4FD4-B29B-192A1D49F122}">
            <x14:dataBar minLength="0" maxLength="100" gradient="0">
              <x14:cfvo type="autoMin"/>
              <x14:cfvo type="autoMax"/>
              <x14:negativeFillColor rgb="FFFF0000"/>
              <x14:axisColor rgb="FF000000"/>
            </x14:dataBar>
          </x14:cfRule>
          <xm:sqref>K1833:K1870</xm:sqref>
        </x14:conditionalFormatting>
        <x14:conditionalFormatting xmlns:xm="http://schemas.microsoft.com/office/excel/2006/main">
          <x14:cfRule type="dataBar" id="{6AB86979-5B8F-476E-BF37-CABFA76CB4BA}">
            <x14:dataBar minLength="0" maxLength="100" gradient="0">
              <x14:cfvo type="autoMin"/>
              <x14:cfvo type="autoMax"/>
              <x14:negativeFillColor rgb="FFFF0000"/>
              <x14:axisColor rgb="FF000000"/>
            </x14:dataBar>
          </x14:cfRule>
          <x14:cfRule type="dataBar" id="{F94E4723-FDA6-4A83-BB5B-BA0C40B9CC61}">
            <x14:dataBar minLength="0" maxLength="100" gradient="0">
              <x14:cfvo type="autoMin"/>
              <x14:cfvo type="autoMax"/>
              <x14:negativeFillColor rgb="FFFF0000"/>
              <x14:axisColor rgb="FF000000"/>
            </x14:dataBar>
          </x14:cfRule>
          <x14:cfRule type="dataBar" id="{84C025E0-7C73-47FC-8879-643D4A5C502F}">
            <x14:dataBar minLength="0" maxLength="100" gradient="0">
              <x14:cfvo type="autoMin"/>
              <x14:cfvo type="autoMax"/>
              <x14:negativeFillColor rgb="FFFF0000"/>
              <x14:axisColor rgb="FF000000"/>
            </x14:dataBar>
          </x14:cfRule>
          <x14:cfRule type="dataBar" id="{8CEA494E-7F6E-4A75-908B-7DFA8A55F1FA}">
            <x14:dataBar minLength="0" maxLength="100" gradient="0">
              <x14:cfvo type="autoMin"/>
              <x14:cfvo type="autoMax"/>
              <x14:negativeFillColor rgb="FFFF0000"/>
              <x14:axisColor rgb="FF000000"/>
            </x14:dataBar>
          </x14:cfRule>
          <xm:sqref>K1873:K1878</xm:sqref>
        </x14:conditionalFormatting>
        <x14:conditionalFormatting xmlns:xm="http://schemas.microsoft.com/office/excel/2006/main">
          <x14:cfRule type="dataBar" id="{5F90A6D4-1801-4B48-8CC5-507621078D77}">
            <x14:dataBar minLength="0" maxLength="100" gradient="0">
              <x14:cfvo type="autoMin"/>
              <x14:cfvo type="autoMax"/>
              <x14:negativeFillColor rgb="FFFF0000"/>
              <x14:axisColor rgb="FF000000"/>
            </x14:dataBar>
          </x14:cfRule>
          <x14:cfRule type="dataBar" id="{664E6F45-BD0B-453F-934D-360B01E203AB}">
            <x14:dataBar minLength="0" maxLength="100" gradient="0">
              <x14:cfvo type="autoMin"/>
              <x14:cfvo type="autoMax"/>
              <x14:negativeFillColor rgb="FFFF0000"/>
              <x14:axisColor rgb="FF000000"/>
            </x14:dataBar>
          </x14:cfRule>
          <x14:cfRule type="dataBar" id="{2702C56B-7070-4675-A843-01BE77117010}">
            <x14:dataBar minLength="0" maxLength="100" gradient="0">
              <x14:cfvo type="autoMin"/>
              <x14:cfvo type="autoMax"/>
              <x14:negativeFillColor rgb="FFFF0000"/>
              <x14:axisColor rgb="FF000000"/>
            </x14:dataBar>
          </x14:cfRule>
          <x14:cfRule type="dataBar" id="{01B00463-E130-46C4-B0BA-221162C0F133}">
            <x14:dataBar minLength="0" maxLength="100" gradient="0">
              <x14:cfvo type="autoMin"/>
              <x14:cfvo type="autoMax"/>
              <x14:negativeFillColor rgb="FFFF0000"/>
              <x14:axisColor rgb="FF000000"/>
            </x14:dataBar>
          </x14:cfRule>
          <xm:sqref>K1880:K1881</xm:sqref>
        </x14:conditionalFormatting>
        <x14:conditionalFormatting xmlns:xm="http://schemas.microsoft.com/office/excel/2006/main">
          <x14:cfRule type="dataBar" id="{68D069F4-19F2-4B5D-84F2-D7101D8248E2}">
            <x14:dataBar minLength="0" maxLength="100" gradient="0">
              <x14:cfvo type="autoMin"/>
              <x14:cfvo type="autoMax"/>
              <x14:negativeFillColor rgb="FFFF0000"/>
              <x14:axisColor rgb="FF000000"/>
            </x14:dataBar>
          </x14:cfRule>
          <x14:cfRule type="dataBar" id="{8D9EE0B2-E0DC-4843-9E33-A3B6F46327D5}">
            <x14:dataBar minLength="0" maxLength="100" gradient="0">
              <x14:cfvo type="autoMin"/>
              <x14:cfvo type="autoMax"/>
              <x14:negativeFillColor rgb="FFFF0000"/>
              <x14:axisColor rgb="FF000000"/>
            </x14:dataBar>
          </x14:cfRule>
          <x14:cfRule type="dataBar" id="{5ADFBA3C-DCDC-4860-A2DC-5F2B5C49ED10}">
            <x14:dataBar minLength="0" maxLength="100" gradient="0">
              <x14:cfvo type="autoMin"/>
              <x14:cfvo type="autoMax"/>
              <x14:negativeFillColor rgb="FFFF0000"/>
              <x14:axisColor rgb="FF000000"/>
            </x14:dataBar>
          </x14:cfRule>
          <x14:cfRule type="dataBar" id="{9EC02C36-B6D7-4717-91FD-45F27A900E13}">
            <x14:dataBar minLength="0" maxLength="100" gradient="0">
              <x14:cfvo type="autoMin"/>
              <x14:cfvo type="autoMax"/>
              <x14:negativeFillColor rgb="FFFF0000"/>
              <x14:axisColor rgb="FF000000"/>
            </x14:dataBar>
          </x14:cfRule>
          <xm:sqref>K1883:K1885</xm:sqref>
        </x14:conditionalFormatting>
        <x14:conditionalFormatting xmlns:xm="http://schemas.microsoft.com/office/excel/2006/main">
          <x14:cfRule type="dataBar" id="{624BC125-A3E9-4CA3-9F47-5E12DD3DDD03}">
            <x14:dataBar minLength="0" maxLength="100" gradient="0">
              <x14:cfvo type="autoMin"/>
              <x14:cfvo type="autoMax"/>
              <x14:negativeFillColor rgb="FFFF0000"/>
              <x14:axisColor rgb="FF000000"/>
            </x14:dataBar>
          </x14:cfRule>
          <x14:cfRule type="dataBar" id="{CCB11A0C-7E08-415A-BC3F-DC1ED7AAC47C}">
            <x14:dataBar minLength="0" maxLength="100" gradient="0">
              <x14:cfvo type="autoMin"/>
              <x14:cfvo type="autoMax"/>
              <x14:negativeFillColor rgb="FFFF0000"/>
              <x14:axisColor rgb="FF000000"/>
            </x14:dataBar>
          </x14:cfRule>
          <x14:cfRule type="dataBar" id="{C1076F7F-B809-4F60-BB7F-3E322406F84F}">
            <x14:dataBar minLength="0" maxLength="100" gradient="0">
              <x14:cfvo type="autoMin"/>
              <x14:cfvo type="autoMax"/>
              <x14:negativeFillColor rgb="FFFF0000"/>
              <x14:axisColor rgb="FF000000"/>
            </x14:dataBar>
          </x14:cfRule>
          <x14:cfRule type="dataBar" id="{D89A306A-32C2-4565-AAA4-81C265E962C6}">
            <x14:dataBar minLength="0" maxLength="100" gradient="0">
              <x14:cfvo type="autoMin"/>
              <x14:cfvo type="autoMax"/>
              <x14:negativeFillColor rgb="FFFF0000"/>
              <x14:axisColor rgb="FF000000"/>
            </x14:dataBar>
          </x14:cfRule>
          <xm:sqref>K1887:K1892</xm:sqref>
        </x14:conditionalFormatting>
        <x14:conditionalFormatting xmlns:xm="http://schemas.microsoft.com/office/excel/2006/main">
          <x14:cfRule type="dataBar" id="{88F7341E-561A-475D-9BB1-A1962A36211B}">
            <x14:dataBar minLength="0" maxLength="100" gradient="0">
              <x14:cfvo type="autoMin"/>
              <x14:cfvo type="autoMax"/>
              <x14:negativeFillColor rgb="FFFF0000"/>
              <x14:axisColor rgb="FF000000"/>
            </x14:dataBar>
          </x14:cfRule>
          <x14:cfRule type="dataBar" id="{DCEC6642-FE50-4D11-8CEF-CD0857BB054B}">
            <x14:dataBar minLength="0" maxLength="100" gradient="0">
              <x14:cfvo type="autoMin"/>
              <x14:cfvo type="autoMax"/>
              <x14:negativeFillColor rgb="FFFF0000"/>
              <x14:axisColor rgb="FF000000"/>
            </x14:dataBar>
          </x14:cfRule>
          <x14:cfRule type="dataBar" id="{4A6ECC9B-BC21-4A56-BB40-EFD9826B9156}">
            <x14:dataBar minLength="0" maxLength="100" gradient="0">
              <x14:cfvo type="autoMin"/>
              <x14:cfvo type="autoMax"/>
              <x14:negativeFillColor rgb="FFFF0000"/>
              <x14:axisColor rgb="FF000000"/>
            </x14:dataBar>
          </x14:cfRule>
          <x14:cfRule type="dataBar" id="{078E4AE5-8DF1-4EEB-B492-E4AC3A5001D2}">
            <x14:dataBar minLength="0" maxLength="100" gradient="0">
              <x14:cfvo type="autoMin"/>
              <x14:cfvo type="autoMax"/>
              <x14:negativeFillColor rgb="FFFF0000"/>
              <x14:axisColor rgb="FF000000"/>
            </x14:dataBar>
          </x14:cfRule>
          <xm:sqref>K1894:K1898</xm:sqref>
        </x14:conditionalFormatting>
        <x14:conditionalFormatting xmlns:xm="http://schemas.microsoft.com/office/excel/2006/main">
          <x14:cfRule type="dataBar" id="{6E38158A-06CF-4D03-A253-1355CC5B48CB}">
            <x14:dataBar minLength="0" maxLength="100" gradient="0">
              <x14:cfvo type="autoMin"/>
              <x14:cfvo type="autoMax"/>
              <x14:negativeFillColor rgb="FFFF0000"/>
              <x14:axisColor rgb="FF000000"/>
            </x14:dataBar>
          </x14:cfRule>
          <x14:cfRule type="dataBar" id="{616E105C-D434-45DE-BA5F-A254AEF089F6}">
            <x14:dataBar minLength="0" maxLength="100" gradient="0">
              <x14:cfvo type="autoMin"/>
              <x14:cfvo type="autoMax"/>
              <x14:negativeFillColor rgb="FFFF0000"/>
              <x14:axisColor rgb="FF000000"/>
            </x14:dataBar>
          </x14:cfRule>
          <x14:cfRule type="dataBar" id="{800197F5-66E1-4CD8-AD3F-D23BC9E7A99E}">
            <x14:dataBar minLength="0" maxLength="100" gradient="0">
              <x14:cfvo type="autoMin"/>
              <x14:cfvo type="autoMax"/>
              <x14:negativeFillColor rgb="FFFF0000"/>
              <x14:axisColor rgb="FF000000"/>
            </x14:dataBar>
          </x14:cfRule>
          <x14:cfRule type="dataBar" id="{BB63DBF2-2C04-434E-9B6C-6077847388C2}">
            <x14:dataBar minLength="0" maxLength="100" gradient="0">
              <x14:cfvo type="autoMin"/>
              <x14:cfvo type="autoMax"/>
              <x14:negativeFillColor rgb="FFFF0000"/>
              <x14:axisColor rgb="FF000000"/>
            </x14:dataBar>
          </x14:cfRule>
          <xm:sqref>K1900:K1904</xm:sqref>
        </x14:conditionalFormatting>
        <x14:conditionalFormatting xmlns:xm="http://schemas.microsoft.com/office/excel/2006/main">
          <x14:cfRule type="dataBar" id="{0E9D33BE-6EBD-4D14-A4E7-19BDED31FEE7}">
            <x14:dataBar minLength="0" maxLength="100" gradient="0">
              <x14:cfvo type="autoMin"/>
              <x14:cfvo type="autoMax"/>
              <x14:negativeFillColor rgb="FFFF0000"/>
              <x14:axisColor rgb="FF000000"/>
            </x14:dataBar>
          </x14:cfRule>
          <x14:cfRule type="dataBar" id="{0EBEC22A-02FD-4A8C-B8B0-27E9B3AB3C30}">
            <x14:dataBar minLength="0" maxLength="100" gradient="0">
              <x14:cfvo type="autoMin"/>
              <x14:cfvo type="autoMax"/>
              <x14:negativeFillColor rgb="FFFF0000"/>
              <x14:axisColor rgb="FF000000"/>
            </x14:dataBar>
          </x14:cfRule>
          <x14:cfRule type="dataBar" id="{E01E8041-E22D-4FB4-B09E-8CF0C160BFE1}">
            <x14:dataBar minLength="0" maxLength="100" gradient="0">
              <x14:cfvo type="autoMin"/>
              <x14:cfvo type="autoMax"/>
              <x14:negativeFillColor rgb="FFFF0000"/>
              <x14:axisColor rgb="FF000000"/>
            </x14:dataBar>
          </x14:cfRule>
          <x14:cfRule type="dataBar" id="{D8DAD722-B892-4798-AF1D-E5A625A8BCF9}">
            <x14:dataBar minLength="0" maxLength="100" gradient="0">
              <x14:cfvo type="autoMin"/>
              <x14:cfvo type="autoMax"/>
              <x14:negativeFillColor rgb="FFFF0000"/>
              <x14:axisColor rgb="FF000000"/>
            </x14:dataBar>
          </x14:cfRule>
          <xm:sqref>K1906:K1910</xm:sqref>
        </x14:conditionalFormatting>
        <x14:conditionalFormatting xmlns:xm="http://schemas.microsoft.com/office/excel/2006/main">
          <x14:cfRule type="dataBar" id="{DEF30568-55B3-45FC-A682-C5ACF02E15C9}">
            <x14:dataBar minLength="0" maxLength="100" gradient="0">
              <x14:cfvo type="autoMin"/>
              <x14:cfvo type="autoMax"/>
              <x14:negativeFillColor rgb="FFFF0000"/>
              <x14:axisColor rgb="FF000000"/>
            </x14:dataBar>
          </x14:cfRule>
          <x14:cfRule type="dataBar" id="{6CD106CA-51B8-4CDA-A4E0-91F5F1C1309A}">
            <x14:dataBar minLength="0" maxLength="100" gradient="0">
              <x14:cfvo type="autoMin"/>
              <x14:cfvo type="autoMax"/>
              <x14:negativeFillColor rgb="FFFF0000"/>
              <x14:axisColor rgb="FF000000"/>
            </x14:dataBar>
          </x14:cfRule>
          <x14:cfRule type="dataBar" id="{5B3D2C5F-875C-4D21-80D6-78A916BB4EB6}">
            <x14:dataBar minLength="0" maxLength="100" gradient="0">
              <x14:cfvo type="autoMin"/>
              <x14:cfvo type="autoMax"/>
              <x14:negativeFillColor rgb="FFFF0000"/>
              <x14:axisColor rgb="FF000000"/>
            </x14:dataBar>
          </x14:cfRule>
          <x14:cfRule type="dataBar" id="{4641634E-1D3C-4C79-B8E7-D1C74FDDFAD7}">
            <x14:dataBar minLength="0" maxLength="100" gradient="0">
              <x14:cfvo type="autoMin"/>
              <x14:cfvo type="autoMax"/>
              <x14:negativeFillColor rgb="FFFF0000"/>
              <x14:axisColor rgb="FF000000"/>
            </x14:dataBar>
          </x14:cfRule>
          <xm:sqref>K1912:K1923</xm:sqref>
        </x14:conditionalFormatting>
        <x14:conditionalFormatting xmlns:xm="http://schemas.microsoft.com/office/excel/2006/main">
          <x14:cfRule type="dataBar" id="{B25BB07C-F092-4DB1-8535-AE402F7551B4}">
            <x14:dataBar minLength="0" maxLength="100" gradient="0">
              <x14:cfvo type="autoMin"/>
              <x14:cfvo type="autoMax"/>
              <x14:negativeFillColor rgb="FFFF0000"/>
              <x14:axisColor rgb="FF000000"/>
            </x14:dataBar>
          </x14:cfRule>
          <x14:cfRule type="dataBar" id="{5225EB46-973F-4D93-9A4C-B17F8B09170B}">
            <x14:dataBar minLength="0" maxLength="100" gradient="0">
              <x14:cfvo type="autoMin"/>
              <x14:cfvo type="autoMax"/>
              <x14:negativeFillColor rgb="FFFF0000"/>
              <x14:axisColor rgb="FF000000"/>
            </x14:dataBar>
          </x14:cfRule>
          <x14:cfRule type="dataBar" id="{19244043-013A-4A29-B089-0424715C4AB9}">
            <x14:dataBar minLength="0" maxLength="100" gradient="0">
              <x14:cfvo type="autoMin"/>
              <x14:cfvo type="autoMax"/>
              <x14:negativeFillColor rgb="FFFF0000"/>
              <x14:axisColor rgb="FF000000"/>
            </x14:dataBar>
          </x14:cfRule>
          <x14:cfRule type="dataBar" id="{EF5FC4B3-E266-4E49-88E8-9D203F99E779}">
            <x14:dataBar minLength="0" maxLength="100" gradient="0">
              <x14:cfvo type="autoMin"/>
              <x14:cfvo type="autoMax"/>
              <x14:negativeFillColor rgb="FFFF0000"/>
              <x14:axisColor rgb="FF000000"/>
            </x14:dataBar>
          </x14:cfRule>
          <xm:sqref>K1925:K1930</xm:sqref>
        </x14:conditionalFormatting>
        <x14:conditionalFormatting xmlns:xm="http://schemas.microsoft.com/office/excel/2006/main">
          <x14:cfRule type="dataBar" id="{6C78BC1D-97E7-4ED0-9184-F4A708780D14}">
            <x14:dataBar minLength="0" maxLength="100" gradient="0">
              <x14:cfvo type="autoMin"/>
              <x14:cfvo type="autoMax"/>
              <x14:negativeFillColor rgb="FFFF0000"/>
              <x14:axisColor rgb="FF000000"/>
            </x14:dataBar>
          </x14:cfRule>
          <x14:cfRule type="dataBar" id="{909B5442-2124-4631-928D-2668FA13252F}">
            <x14:dataBar minLength="0" maxLength="100" gradient="0">
              <x14:cfvo type="autoMin"/>
              <x14:cfvo type="autoMax"/>
              <x14:negativeFillColor rgb="FFFF0000"/>
              <x14:axisColor rgb="FF000000"/>
            </x14:dataBar>
          </x14:cfRule>
          <x14:cfRule type="dataBar" id="{5772377C-16DD-4319-BC5C-0F2B37F7388C}">
            <x14:dataBar minLength="0" maxLength="100" gradient="0">
              <x14:cfvo type="autoMin"/>
              <x14:cfvo type="autoMax"/>
              <x14:negativeFillColor rgb="FFFF0000"/>
              <x14:axisColor rgb="FF000000"/>
            </x14:dataBar>
          </x14:cfRule>
          <x14:cfRule type="dataBar" id="{F578FC54-C333-4299-9F62-ABBCABC0627F}">
            <x14:dataBar minLength="0" maxLength="100" gradient="0">
              <x14:cfvo type="autoMin"/>
              <x14:cfvo type="autoMax"/>
              <x14:negativeFillColor rgb="FFFF0000"/>
              <x14:axisColor rgb="FF000000"/>
            </x14:dataBar>
          </x14:cfRule>
          <xm:sqref>K1932:K1943</xm:sqref>
        </x14:conditionalFormatting>
        <x14:conditionalFormatting xmlns:xm="http://schemas.microsoft.com/office/excel/2006/main">
          <x14:cfRule type="dataBar" id="{3464E39A-BDC4-4E56-856A-1559ABEDB28F}">
            <x14:dataBar minLength="0" maxLength="100" gradient="0">
              <x14:cfvo type="autoMin"/>
              <x14:cfvo type="autoMax"/>
              <x14:negativeFillColor rgb="FFFF0000"/>
              <x14:axisColor rgb="FF000000"/>
            </x14:dataBar>
          </x14:cfRule>
          <x14:cfRule type="dataBar" id="{5A668C31-FBAB-4935-8E88-08B3FC909E73}">
            <x14:dataBar minLength="0" maxLength="100" gradient="0">
              <x14:cfvo type="autoMin"/>
              <x14:cfvo type="autoMax"/>
              <x14:negativeFillColor rgb="FFFF0000"/>
              <x14:axisColor rgb="FF000000"/>
            </x14:dataBar>
          </x14:cfRule>
          <x14:cfRule type="dataBar" id="{B246B32B-AE5B-4C78-A5E4-86F5CE821420}">
            <x14:dataBar minLength="0" maxLength="100" gradient="0">
              <x14:cfvo type="autoMin"/>
              <x14:cfvo type="autoMax"/>
              <x14:negativeFillColor rgb="FFFF0000"/>
              <x14:axisColor rgb="FF000000"/>
            </x14:dataBar>
          </x14:cfRule>
          <x14:cfRule type="dataBar" id="{C3F758A7-D6BD-46CF-8AE1-5B58B4E6C3C9}">
            <x14:dataBar minLength="0" maxLength="100" gradient="0">
              <x14:cfvo type="autoMin"/>
              <x14:cfvo type="autoMax"/>
              <x14:negativeFillColor rgb="FFFF0000"/>
              <x14:axisColor rgb="FF000000"/>
            </x14:dataBar>
          </x14:cfRule>
          <xm:sqref>K1946:K1957</xm:sqref>
        </x14:conditionalFormatting>
        <x14:conditionalFormatting xmlns:xm="http://schemas.microsoft.com/office/excel/2006/main">
          <x14:cfRule type="dataBar" id="{6EB6FC86-B220-4982-98BA-2187CACF991E}">
            <x14:dataBar minLength="0" maxLength="100" gradient="0">
              <x14:cfvo type="autoMin"/>
              <x14:cfvo type="autoMax"/>
              <x14:negativeFillColor rgb="FFFF0000"/>
              <x14:axisColor rgb="FF000000"/>
            </x14:dataBar>
          </x14:cfRule>
          <x14:cfRule type="dataBar" id="{DC0556E3-13FE-496F-8592-25F81AE0F007}">
            <x14:dataBar minLength="0" maxLength="100" gradient="0">
              <x14:cfvo type="autoMin"/>
              <x14:cfvo type="autoMax"/>
              <x14:negativeFillColor rgb="FFFF0000"/>
              <x14:axisColor rgb="FF000000"/>
            </x14:dataBar>
          </x14:cfRule>
          <x14:cfRule type="dataBar" id="{5335F0A1-0B76-443C-82CC-F38459942442}">
            <x14:dataBar minLength="0" maxLength="100" gradient="0">
              <x14:cfvo type="autoMin"/>
              <x14:cfvo type="autoMax"/>
              <x14:negativeFillColor rgb="FFFF0000"/>
              <x14:axisColor rgb="FF000000"/>
            </x14:dataBar>
          </x14:cfRule>
          <x14:cfRule type="dataBar" id="{87EAE638-0D89-4CFA-9998-71C52F245C34}">
            <x14:dataBar minLength="0" maxLength="100" gradient="0">
              <x14:cfvo type="autoMin"/>
              <x14:cfvo type="autoMax"/>
              <x14:negativeFillColor rgb="FFFF0000"/>
              <x14:axisColor rgb="FF000000"/>
            </x14:dataBar>
          </x14:cfRule>
          <xm:sqref>K1959:K1966</xm:sqref>
        </x14:conditionalFormatting>
        <x14:conditionalFormatting xmlns:xm="http://schemas.microsoft.com/office/excel/2006/main">
          <x14:cfRule type="dataBar" id="{A6185FCA-9ED4-49B5-BC4F-276AA7994421}">
            <x14:dataBar minLength="0" maxLength="100" gradient="0">
              <x14:cfvo type="autoMin"/>
              <x14:cfvo type="autoMax"/>
              <x14:negativeFillColor rgb="FFFF0000"/>
              <x14:axisColor rgb="FF000000"/>
            </x14:dataBar>
          </x14:cfRule>
          <x14:cfRule type="dataBar" id="{0FEE149D-67D6-4D1A-B063-E6CB5F028516}">
            <x14:dataBar minLength="0" maxLength="100" gradient="0">
              <x14:cfvo type="autoMin"/>
              <x14:cfvo type="autoMax"/>
              <x14:negativeFillColor rgb="FFFF0000"/>
              <x14:axisColor rgb="FF000000"/>
            </x14:dataBar>
          </x14:cfRule>
          <x14:cfRule type="dataBar" id="{E6791285-39D6-4BFC-AA1D-A3EEE3ACF44D}">
            <x14:dataBar minLength="0" maxLength="100" gradient="0">
              <x14:cfvo type="autoMin"/>
              <x14:cfvo type="autoMax"/>
              <x14:negativeFillColor rgb="FFFF0000"/>
              <x14:axisColor rgb="FF000000"/>
            </x14:dataBar>
          </x14:cfRule>
          <x14:cfRule type="dataBar" id="{7A658C32-A2BE-4E32-B636-ACEE84775BA8}">
            <x14:dataBar minLength="0" maxLength="100" gradient="0">
              <x14:cfvo type="autoMin"/>
              <x14:cfvo type="autoMax"/>
              <x14:negativeFillColor rgb="FFFF0000"/>
              <x14:axisColor rgb="FF000000"/>
            </x14:dataBar>
          </x14:cfRule>
          <xm:sqref>K1968:K1974</xm:sqref>
        </x14:conditionalFormatting>
        <x14:conditionalFormatting xmlns:xm="http://schemas.microsoft.com/office/excel/2006/main">
          <x14:cfRule type="dataBar" id="{DE81CEC5-8063-414F-AEE2-9C372FBEE135}">
            <x14:dataBar minLength="0" maxLength="100" gradient="0">
              <x14:cfvo type="autoMin"/>
              <x14:cfvo type="autoMax"/>
              <x14:negativeFillColor rgb="FFFF0000"/>
              <x14:axisColor rgb="FF000000"/>
            </x14:dataBar>
          </x14:cfRule>
          <x14:cfRule type="dataBar" id="{BB782031-0383-4D45-8BF8-D594A53372EA}">
            <x14:dataBar minLength="0" maxLength="100" gradient="0">
              <x14:cfvo type="autoMin"/>
              <x14:cfvo type="autoMax"/>
              <x14:negativeFillColor rgb="FFFF0000"/>
              <x14:axisColor rgb="FF000000"/>
            </x14:dataBar>
          </x14:cfRule>
          <x14:cfRule type="dataBar" id="{B9D28C62-A40F-4BC1-8C23-4957651B9BCF}">
            <x14:dataBar minLength="0" maxLength="100" gradient="0">
              <x14:cfvo type="autoMin"/>
              <x14:cfvo type="autoMax"/>
              <x14:negativeFillColor rgb="FFFF0000"/>
              <x14:axisColor rgb="FF000000"/>
            </x14:dataBar>
          </x14:cfRule>
          <x14:cfRule type="dataBar" id="{A01E0D8F-5834-487B-AEA0-65A5889BE91F}">
            <x14:dataBar minLength="0" maxLength="100" gradient="0">
              <x14:cfvo type="autoMin"/>
              <x14:cfvo type="autoMax"/>
              <x14:negativeFillColor rgb="FFFF0000"/>
              <x14:axisColor rgb="FF000000"/>
            </x14:dataBar>
          </x14:cfRule>
          <xm:sqref>K1976:K1979</xm:sqref>
        </x14:conditionalFormatting>
        <x14:conditionalFormatting xmlns:xm="http://schemas.microsoft.com/office/excel/2006/main">
          <x14:cfRule type="dataBar" id="{342BEFA8-67E2-4356-9C97-0C8B35930A0C}">
            <x14:dataBar minLength="0" maxLength="100" gradient="0">
              <x14:cfvo type="autoMin"/>
              <x14:cfvo type="autoMax"/>
              <x14:negativeFillColor rgb="FFFF0000"/>
              <x14:axisColor rgb="FF000000"/>
            </x14:dataBar>
          </x14:cfRule>
          <x14:cfRule type="dataBar" id="{E5CD1C98-7FF0-41D8-B583-FAFE1C586B4F}">
            <x14:dataBar minLength="0" maxLength="100" gradient="0">
              <x14:cfvo type="autoMin"/>
              <x14:cfvo type="autoMax"/>
              <x14:negativeFillColor rgb="FFFF0000"/>
              <x14:axisColor rgb="FF000000"/>
            </x14:dataBar>
          </x14:cfRule>
          <x14:cfRule type="dataBar" id="{523B2014-30B4-4EA7-85FE-4AC30E330632}">
            <x14:dataBar minLength="0" maxLength="100" gradient="0">
              <x14:cfvo type="autoMin"/>
              <x14:cfvo type="autoMax"/>
              <x14:negativeFillColor rgb="FFFF0000"/>
              <x14:axisColor rgb="FF000000"/>
            </x14:dataBar>
          </x14:cfRule>
          <x14:cfRule type="dataBar" id="{9AB6903E-6E69-414B-8FDD-76105765A829}">
            <x14:dataBar minLength="0" maxLength="100" gradient="0">
              <x14:cfvo type="autoMin"/>
              <x14:cfvo type="autoMax"/>
              <x14:negativeFillColor rgb="FFFF0000"/>
              <x14:axisColor rgb="FF000000"/>
            </x14:dataBar>
          </x14:cfRule>
          <xm:sqref>K1981:K1983</xm:sqref>
        </x14:conditionalFormatting>
        <x14:conditionalFormatting xmlns:xm="http://schemas.microsoft.com/office/excel/2006/main">
          <x14:cfRule type="dataBar" id="{8BB9312D-A24F-462B-9964-341CE7CED42C}">
            <x14:dataBar minLength="0" maxLength="100" gradient="0">
              <x14:cfvo type="autoMin"/>
              <x14:cfvo type="autoMax"/>
              <x14:negativeFillColor rgb="FFFF0000"/>
              <x14:axisColor rgb="FF000000"/>
            </x14:dataBar>
          </x14:cfRule>
          <x14:cfRule type="dataBar" id="{223EF81F-358C-456C-A402-C7B34E9C9FEE}">
            <x14:dataBar minLength="0" maxLength="100" gradient="0">
              <x14:cfvo type="autoMin"/>
              <x14:cfvo type="autoMax"/>
              <x14:negativeFillColor rgb="FFFF0000"/>
              <x14:axisColor rgb="FF000000"/>
            </x14:dataBar>
          </x14:cfRule>
          <x14:cfRule type="dataBar" id="{9C97E364-2D39-4993-A1E3-ECB0918F0F31}">
            <x14:dataBar minLength="0" maxLength="100" gradient="0">
              <x14:cfvo type="autoMin"/>
              <x14:cfvo type="autoMax"/>
              <x14:negativeFillColor rgb="FFFF0000"/>
              <x14:axisColor rgb="FF000000"/>
            </x14:dataBar>
          </x14:cfRule>
          <x14:cfRule type="dataBar" id="{B5838996-6C60-481E-985D-76CBC697022D}">
            <x14:dataBar minLength="0" maxLength="100" gradient="0">
              <x14:cfvo type="autoMin"/>
              <x14:cfvo type="autoMax"/>
              <x14:negativeFillColor rgb="FFFF0000"/>
              <x14:axisColor rgb="FF000000"/>
            </x14:dataBar>
          </x14:cfRule>
          <xm:sqref>K1985:K1996</xm:sqref>
        </x14:conditionalFormatting>
        <x14:conditionalFormatting xmlns:xm="http://schemas.microsoft.com/office/excel/2006/main">
          <x14:cfRule type="dataBar" id="{30CF6A2C-874C-4382-A543-ECCBB586B0C6}">
            <x14:dataBar minLength="0" maxLength="100" gradient="0">
              <x14:cfvo type="autoMin"/>
              <x14:cfvo type="autoMax"/>
              <x14:negativeFillColor rgb="FFFF0000"/>
              <x14:axisColor rgb="FF000000"/>
            </x14:dataBar>
          </x14:cfRule>
          <x14:cfRule type="dataBar" id="{38D78B48-1A18-4EB3-A453-BA5AC8ADE124}">
            <x14:dataBar minLength="0" maxLength="100" gradient="0">
              <x14:cfvo type="autoMin"/>
              <x14:cfvo type="autoMax"/>
              <x14:negativeFillColor rgb="FFFF0000"/>
              <x14:axisColor rgb="FF000000"/>
            </x14:dataBar>
          </x14:cfRule>
          <x14:cfRule type="dataBar" id="{3D9CDB2E-70EE-483A-916A-82EB5B0E9D92}">
            <x14:dataBar minLength="0" maxLength="100" gradient="0">
              <x14:cfvo type="autoMin"/>
              <x14:cfvo type="autoMax"/>
              <x14:negativeFillColor rgb="FFFF0000"/>
              <x14:axisColor rgb="FF000000"/>
            </x14:dataBar>
          </x14:cfRule>
          <x14:cfRule type="dataBar" id="{1F696DA2-C4BC-45C7-8C87-B2973CDB4DF8}">
            <x14:dataBar minLength="0" maxLength="100" gradient="0">
              <x14:cfvo type="autoMin"/>
              <x14:cfvo type="autoMax"/>
              <x14:negativeFillColor rgb="FFFF0000"/>
              <x14:axisColor rgb="FF000000"/>
            </x14:dataBar>
          </x14:cfRule>
          <xm:sqref>K1998:K2002</xm:sqref>
        </x14:conditionalFormatting>
        <x14:conditionalFormatting xmlns:xm="http://schemas.microsoft.com/office/excel/2006/main">
          <x14:cfRule type="dataBar" id="{C476F732-722D-41FF-9291-F51367A5C092}">
            <x14:dataBar minLength="0" maxLength="100" gradient="0">
              <x14:cfvo type="autoMin"/>
              <x14:cfvo type="autoMax"/>
              <x14:negativeFillColor rgb="FFFF0000"/>
              <x14:axisColor rgb="FF000000"/>
            </x14:dataBar>
          </x14:cfRule>
          <x14:cfRule type="dataBar" id="{F764880F-8540-470C-80FB-B759B8ED49A9}">
            <x14:dataBar minLength="0" maxLength="100" gradient="0">
              <x14:cfvo type="autoMin"/>
              <x14:cfvo type="autoMax"/>
              <x14:negativeFillColor rgb="FFFF0000"/>
              <x14:axisColor rgb="FF000000"/>
            </x14:dataBar>
          </x14:cfRule>
          <x14:cfRule type="dataBar" id="{D7D939A8-E45F-4BD9-9856-CE19F4A8F703}">
            <x14:dataBar minLength="0" maxLength="100" gradient="0">
              <x14:cfvo type="autoMin"/>
              <x14:cfvo type="autoMax"/>
              <x14:negativeFillColor rgb="FFFF0000"/>
              <x14:axisColor rgb="FF000000"/>
            </x14:dataBar>
          </x14:cfRule>
          <x14:cfRule type="dataBar" id="{9C665989-CEFB-4083-8302-175E5E4CE71C}">
            <x14:dataBar minLength="0" maxLength="100" gradient="0">
              <x14:cfvo type="autoMin"/>
              <x14:cfvo type="autoMax"/>
              <x14:negativeFillColor rgb="FFFF0000"/>
              <x14:axisColor rgb="FF000000"/>
            </x14:dataBar>
          </x14:cfRule>
          <xm:sqref>K2004:K2037</xm:sqref>
        </x14:conditionalFormatting>
        <x14:conditionalFormatting xmlns:xm="http://schemas.microsoft.com/office/excel/2006/main">
          <x14:cfRule type="dataBar" id="{290F42AB-9D4F-4CE5-BC2F-E41ED0D70321}">
            <x14:dataBar minLength="0" maxLength="100" gradient="0">
              <x14:cfvo type="autoMin"/>
              <x14:cfvo type="autoMax"/>
              <x14:negativeFillColor rgb="FFFF0000"/>
              <x14:axisColor rgb="FF000000"/>
            </x14:dataBar>
          </x14:cfRule>
          <x14:cfRule type="dataBar" id="{D4275CFB-D13D-4B2C-BBE8-3045E99580DF}">
            <x14:dataBar minLength="0" maxLength="100" gradient="0">
              <x14:cfvo type="autoMin"/>
              <x14:cfvo type="autoMax"/>
              <x14:negativeFillColor rgb="FFFF0000"/>
              <x14:axisColor rgb="FF000000"/>
            </x14:dataBar>
          </x14:cfRule>
          <x14:cfRule type="dataBar" id="{7EF14C8B-4BE7-4F0F-8F80-5BBCABAEB2CE}">
            <x14:dataBar minLength="0" maxLength="100" gradient="0">
              <x14:cfvo type="autoMin"/>
              <x14:cfvo type="autoMax"/>
              <x14:negativeFillColor rgb="FFFF0000"/>
              <x14:axisColor rgb="FF000000"/>
            </x14:dataBar>
          </x14:cfRule>
          <x14:cfRule type="dataBar" id="{D6213623-3B55-4755-B072-C3AD693E1312}">
            <x14:dataBar minLength="0" maxLength="100" gradient="0">
              <x14:cfvo type="autoMin"/>
              <x14:cfvo type="autoMax"/>
              <x14:negativeFillColor rgb="FFFF0000"/>
              <x14:axisColor rgb="FF000000"/>
            </x14:dataBar>
          </x14:cfRule>
          <xm:sqref>K2039:K2052</xm:sqref>
        </x14:conditionalFormatting>
        <x14:conditionalFormatting xmlns:xm="http://schemas.microsoft.com/office/excel/2006/main">
          <x14:cfRule type="dataBar" id="{D7700DAE-17EE-4872-A85C-8EA30DD470CF}">
            <x14:dataBar minLength="0" maxLength="100" gradient="0">
              <x14:cfvo type="autoMin"/>
              <x14:cfvo type="autoMax"/>
              <x14:negativeFillColor rgb="FFFF0000"/>
              <x14:axisColor rgb="FF000000"/>
            </x14:dataBar>
          </x14:cfRule>
          <x14:cfRule type="dataBar" id="{CCF4D44E-6E74-4BF2-B7F6-AE77C69EEF57}">
            <x14:dataBar minLength="0" maxLength="100" gradient="0">
              <x14:cfvo type="autoMin"/>
              <x14:cfvo type="autoMax"/>
              <x14:negativeFillColor rgb="FFFF0000"/>
              <x14:axisColor rgb="FF000000"/>
            </x14:dataBar>
          </x14:cfRule>
          <x14:cfRule type="dataBar" id="{1174171A-9DFA-4089-8ACE-BA0D781FDC5B}">
            <x14:dataBar minLength="0" maxLength="100" gradient="0">
              <x14:cfvo type="autoMin"/>
              <x14:cfvo type="autoMax"/>
              <x14:negativeFillColor rgb="FFFF0000"/>
              <x14:axisColor rgb="FF000000"/>
            </x14:dataBar>
          </x14:cfRule>
          <x14:cfRule type="dataBar" id="{15ED3B8D-3902-4791-AD55-BC8A7E0174DC}">
            <x14:dataBar minLength="0" maxLength="100" gradient="0">
              <x14:cfvo type="autoMin"/>
              <x14:cfvo type="autoMax"/>
              <x14:negativeFillColor rgb="FFFF0000"/>
              <x14:axisColor rgb="FF000000"/>
            </x14:dataBar>
          </x14:cfRule>
          <xm:sqref>K2054:K2064</xm:sqref>
        </x14:conditionalFormatting>
        <x14:conditionalFormatting xmlns:xm="http://schemas.microsoft.com/office/excel/2006/main">
          <x14:cfRule type="dataBar" id="{2F152B55-8985-4581-9A86-06FC56FF8EBD}">
            <x14:dataBar minLength="0" maxLength="100" gradient="0">
              <x14:cfvo type="autoMin"/>
              <x14:cfvo type="autoMax"/>
              <x14:negativeFillColor rgb="FFFF0000"/>
              <x14:axisColor rgb="FF000000"/>
            </x14:dataBar>
          </x14:cfRule>
          <x14:cfRule type="dataBar" id="{E7758FC5-326D-4A23-A516-30D5893237DE}">
            <x14:dataBar minLength="0" maxLength="100" gradient="0">
              <x14:cfvo type="autoMin"/>
              <x14:cfvo type="autoMax"/>
              <x14:negativeFillColor rgb="FFFF0000"/>
              <x14:axisColor rgb="FF000000"/>
            </x14:dataBar>
          </x14:cfRule>
          <x14:cfRule type="dataBar" id="{18BC9A90-3109-44D1-928A-DC1500B62EEA}">
            <x14:dataBar minLength="0" maxLength="100" gradient="0">
              <x14:cfvo type="autoMin"/>
              <x14:cfvo type="autoMax"/>
              <x14:negativeFillColor rgb="FFFF0000"/>
              <x14:axisColor rgb="FF000000"/>
            </x14:dataBar>
          </x14:cfRule>
          <x14:cfRule type="dataBar" id="{FF354FBA-05C0-4B0E-82FC-EDDBC76FCCD7}">
            <x14:dataBar minLength="0" maxLength="100" gradient="0">
              <x14:cfvo type="autoMin"/>
              <x14:cfvo type="autoMax"/>
              <x14:negativeFillColor rgb="FFFF0000"/>
              <x14:axisColor rgb="FF000000"/>
            </x14:dataBar>
          </x14:cfRule>
          <xm:sqref>K2066:K2069</xm:sqref>
        </x14:conditionalFormatting>
        <x14:conditionalFormatting xmlns:xm="http://schemas.microsoft.com/office/excel/2006/main">
          <x14:cfRule type="dataBar" id="{75911D51-FFD5-438E-B121-6983ADC8062F}">
            <x14:dataBar minLength="0" maxLength="100" gradient="0">
              <x14:cfvo type="autoMin"/>
              <x14:cfvo type="autoMax"/>
              <x14:negativeFillColor rgb="FFFF0000"/>
              <x14:axisColor rgb="FF000000"/>
            </x14:dataBar>
          </x14:cfRule>
          <x14:cfRule type="dataBar" id="{BAF49A8A-38D8-43B1-9BC9-D3E9D904E1A4}">
            <x14:dataBar minLength="0" maxLength="100" gradient="0">
              <x14:cfvo type="autoMin"/>
              <x14:cfvo type="autoMax"/>
              <x14:negativeFillColor rgb="FFFF0000"/>
              <x14:axisColor rgb="FF000000"/>
            </x14:dataBar>
          </x14:cfRule>
          <x14:cfRule type="dataBar" id="{043030A0-0B1E-492C-90E3-AD4618A4AB31}">
            <x14:dataBar minLength="0" maxLength="100" gradient="0">
              <x14:cfvo type="autoMin"/>
              <x14:cfvo type="autoMax"/>
              <x14:negativeFillColor rgb="FFFF0000"/>
              <x14:axisColor rgb="FF000000"/>
            </x14:dataBar>
          </x14:cfRule>
          <x14:cfRule type="dataBar" id="{EFE32CEF-F837-4A25-85CB-F3CFA7A76B10}">
            <x14:dataBar minLength="0" maxLength="100" gradient="0">
              <x14:cfvo type="autoMin"/>
              <x14:cfvo type="autoMax"/>
              <x14:negativeFillColor rgb="FFFF0000"/>
              <x14:axisColor rgb="FF000000"/>
            </x14:dataBar>
          </x14:cfRule>
          <xm:sqref>K2072:K2079</xm:sqref>
        </x14:conditionalFormatting>
        <x14:conditionalFormatting xmlns:xm="http://schemas.microsoft.com/office/excel/2006/main">
          <x14:cfRule type="dataBar" id="{619AC1A2-DB64-4B21-8FA3-A33605FCFABA}">
            <x14:dataBar minLength="0" maxLength="100" gradient="0">
              <x14:cfvo type="autoMin"/>
              <x14:cfvo type="autoMax"/>
              <x14:negativeFillColor rgb="FFFF0000"/>
              <x14:axisColor rgb="FF000000"/>
            </x14:dataBar>
          </x14:cfRule>
          <x14:cfRule type="dataBar" id="{68C6A37B-316B-4782-9520-507D020B19BB}">
            <x14:dataBar minLength="0" maxLength="100" gradient="0">
              <x14:cfvo type="autoMin"/>
              <x14:cfvo type="autoMax"/>
              <x14:negativeFillColor rgb="FFFF0000"/>
              <x14:axisColor rgb="FF000000"/>
            </x14:dataBar>
          </x14:cfRule>
          <x14:cfRule type="dataBar" id="{1A462ABD-8852-4B96-A98C-4B60DF099D51}">
            <x14:dataBar minLength="0" maxLength="100" gradient="0">
              <x14:cfvo type="autoMin"/>
              <x14:cfvo type="autoMax"/>
              <x14:negativeFillColor rgb="FFFF0000"/>
              <x14:axisColor rgb="FF000000"/>
            </x14:dataBar>
          </x14:cfRule>
          <x14:cfRule type="dataBar" id="{FAE9139F-7DC8-472E-8910-39659F921A2D}">
            <x14:dataBar minLength="0" maxLength="100" gradient="0">
              <x14:cfvo type="autoMin"/>
              <x14:cfvo type="autoMax"/>
              <x14:negativeFillColor rgb="FFFF0000"/>
              <x14:axisColor rgb="FF000000"/>
            </x14:dataBar>
          </x14:cfRule>
          <xm:sqref>K2081:K2093</xm:sqref>
        </x14:conditionalFormatting>
        <x14:conditionalFormatting xmlns:xm="http://schemas.microsoft.com/office/excel/2006/main">
          <x14:cfRule type="dataBar" id="{3C5454C0-1DB9-45D3-8965-1C27391983FA}">
            <x14:dataBar minLength="0" maxLength="100" gradient="0">
              <x14:cfvo type="autoMin"/>
              <x14:cfvo type="autoMax"/>
              <x14:negativeFillColor rgb="FFFF0000"/>
              <x14:axisColor rgb="FF000000"/>
            </x14:dataBar>
          </x14:cfRule>
          <x14:cfRule type="dataBar" id="{F3565DAD-FF04-45F8-BA0E-8C6B3870B5B4}">
            <x14:dataBar minLength="0" maxLength="100" gradient="0">
              <x14:cfvo type="autoMin"/>
              <x14:cfvo type="autoMax"/>
              <x14:negativeFillColor rgb="FFFF0000"/>
              <x14:axisColor rgb="FF000000"/>
            </x14:dataBar>
          </x14:cfRule>
          <x14:cfRule type="dataBar" id="{B91171AB-3655-485F-844B-885230302D27}">
            <x14:dataBar minLength="0" maxLength="100" gradient="0">
              <x14:cfvo type="autoMin"/>
              <x14:cfvo type="autoMax"/>
              <x14:negativeFillColor rgb="FFFF0000"/>
              <x14:axisColor rgb="FF000000"/>
            </x14:dataBar>
          </x14:cfRule>
          <x14:cfRule type="dataBar" id="{ACA44F8D-C2EE-4266-8721-78B249DC8195}">
            <x14:dataBar minLength="0" maxLength="100" gradient="0">
              <x14:cfvo type="autoMin"/>
              <x14:cfvo type="autoMax"/>
              <x14:negativeFillColor rgb="FFFF0000"/>
              <x14:axisColor rgb="FF000000"/>
            </x14:dataBar>
          </x14:cfRule>
          <xm:sqref>K2095:K2122</xm:sqref>
        </x14:conditionalFormatting>
        <x14:conditionalFormatting xmlns:xm="http://schemas.microsoft.com/office/excel/2006/main">
          <x14:cfRule type="dataBar" id="{D6AFC18F-36ED-4D67-91D2-D49D93A20A64}">
            <x14:dataBar minLength="0" maxLength="100" gradient="0">
              <x14:cfvo type="autoMin"/>
              <x14:cfvo type="autoMax"/>
              <x14:negativeFillColor rgb="FFFF0000"/>
              <x14:axisColor rgb="FF000000"/>
            </x14:dataBar>
          </x14:cfRule>
          <x14:cfRule type="dataBar" id="{C1D34F5A-A39B-4A6A-A8DE-CDDF122906CD}">
            <x14:dataBar minLength="0" maxLength="100" gradient="0">
              <x14:cfvo type="autoMin"/>
              <x14:cfvo type="autoMax"/>
              <x14:negativeFillColor rgb="FFFF0000"/>
              <x14:axisColor rgb="FF000000"/>
            </x14:dataBar>
          </x14:cfRule>
          <x14:cfRule type="dataBar" id="{96840EF1-C215-41CC-A21E-F19019D3F5C7}">
            <x14:dataBar minLength="0" maxLength="100" gradient="0">
              <x14:cfvo type="autoMin"/>
              <x14:cfvo type="autoMax"/>
              <x14:negativeFillColor rgb="FFFF0000"/>
              <x14:axisColor rgb="FF000000"/>
            </x14:dataBar>
          </x14:cfRule>
          <x14:cfRule type="dataBar" id="{674288F7-2337-4F70-816E-618DAA5413E2}">
            <x14:dataBar minLength="0" maxLength="100" gradient="0">
              <x14:cfvo type="autoMin"/>
              <x14:cfvo type="autoMax"/>
              <x14:negativeFillColor rgb="FFFF0000"/>
              <x14:axisColor rgb="FF000000"/>
            </x14:dataBar>
          </x14:cfRule>
          <xm:sqref>K2124:K2126</xm:sqref>
        </x14:conditionalFormatting>
        <x14:conditionalFormatting xmlns:xm="http://schemas.microsoft.com/office/excel/2006/main">
          <x14:cfRule type="dataBar" id="{852DC600-4A10-4891-ABD8-04712742AA75}">
            <x14:dataBar minLength="0" maxLength="100" gradient="0">
              <x14:cfvo type="autoMin"/>
              <x14:cfvo type="autoMax"/>
              <x14:negativeFillColor rgb="FFFF0000"/>
              <x14:axisColor rgb="FF000000"/>
            </x14:dataBar>
          </x14:cfRule>
          <x14:cfRule type="dataBar" id="{FF620825-1F13-4742-89A1-EFD037C634BD}">
            <x14:dataBar minLength="0" maxLength="100" gradient="0">
              <x14:cfvo type="autoMin"/>
              <x14:cfvo type="autoMax"/>
              <x14:negativeFillColor rgb="FFFF0000"/>
              <x14:axisColor rgb="FF000000"/>
            </x14:dataBar>
          </x14:cfRule>
          <x14:cfRule type="dataBar" id="{2D4262F6-2151-42DE-9AF7-E47620746AD5}">
            <x14:dataBar minLength="0" maxLength="100" gradient="0">
              <x14:cfvo type="autoMin"/>
              <x14:cfvo type="autoMax"/>
              <x14:negativeFillColor rgb="FFFF0000"/>
              <x14:axisColor rgb="FF000000"/>
            </x14:dataBar>
          </x14:cfRule>
          <x14:cfRule type="dataBar" id="{27A944AC-86CC-48A5-8789-0EFBF8DC933D}">
            <x14:dataBar minLength="0" maxLength="100" gradient="0">
              <x14:cfvo type="autoMin"/>
              <x14:cfvo type="autoMax"/>
              <x14:negativeFillColor rgb="FFFF0000"/>
              <x14:axisColor rgb="FF000000"/>
            </x14:dataBar>
          </x14:cfRule>
          <xm:sqref>H2124:H2126</xm:sqref>
        </x14:conditionalFormatting>
        <x14:conditionalFormatting xmlns:xm="http://schemas.microsoft.com/office/excel/2006/main">
          <x14:cfRule type="dataBar" id="{44871E7F-D29E-441D-A7E9-A5DD23BD0C36}">
            <x14:dataBar minLength="0" maxLength="100" gradient="0">
              <x14:cfvo type="autoMin"/>
              <x14:cfvo type="autoMax"/>
              <x14:negativeFillColor rgb="FFFF0000"/>
              <x14:axisColor rgb="FF000000"/>
            </x14:dataBar>
          </x14:cfRule>
          <x14:cfRule type="dataBar" id="{428D6D44-B5E2-40AA-8986-101BF9856A2B}">
            <x14:dataBar minLength="0" maxLength="100" gradient="0">
              <x14:cfvo type="autoMin"/>
              <x14:cfvo type="autoMax"/>
              <x14:negativeFillColor rgb="FFFF0000"/>
              <x14:axisColor rgb="FF000000"/>
            </x14:dataBar>
          </x14:cfRule>
          <x14:cfRule type="dataBar" id="{457BBB14-C3C2-49BE-B2E2-E68458C2501E}">
            <x14:dataBar minLength="0" maxLength="100" gradient="0">
              <x14:cfvo type="autoMin"/>
              <x14:cfvo type="autoMax"/>
              <x14:negativeFillColor rgb="FFFF0000"/>
              <x14:axisColor rgb="FF000000"/>
            </x14:dataBar>
          </x14:cfRule>
          <x14:cfRule type="dataBar" id="{FFA13310-8174-43C3-A1DB-17C6AC7F2CFA}">
            <x14:dataBar minLength="0" maxLength="100" gradient="0">
              <x14:cfvo type="autoMin"/>
              <x14:cfvo type="autoMax"/>
              <x14:negativeFillColor rgb="FFFF0000"/>
              <x14:axisColor rgb="FF000000"/>
            </x14:dataBar>
          </x14:cfRule>
          <xm:sqref>K2128:K2144</xm:sqref>
        </x14:conditionalFormatting>
        <x14:conditionalFormatting xmlns:xm="http://schemas.microsoft.com/office/excel/2006/main">
          <x14:cfRule type="dataBar" id="{0672C316-7655-46A6-8879-C22650818B15}">
            <x14:dataBar minLength="0" maxLength="100" gradient="0">
              <x14:cfvo type="autoMin"/>
              <x14:cfvo type="autoMax"/>
              <x14:negativeFillColor rgb="FFFF0000"/>
              <x14:axisColor rgb="FF000000"/>
            </x14:dataBar>
          </x14:cfRule>
          <x14:cfRule type="dataBar" id="{510EDA0D-C941-4C14-96CD-47F0B9FEBAB8}">
            <x14:dataBar minLength="0" maxLength="100" gradient="0">
              <x14:cfvo type="autoMin"/>
              <x14:cfvo type="autoMax"/>
              <x14:negativeFillColor rgb="FFFF0000"/>
              <x14:axisColor rgb="FF000000"/>
            </x14:dataBar>
          </x14:cfRule>
          <x14:cfRule type="dataBar" id="{70681954-2DCD-4D4A-B184-A1BAFFEDC808}">
            <x14:dataBar minLength="0" maxLength="100" gradient="0">
              <x14:cfvo type="autoMin"/>
              <x14:cfvo type="autoMax"/>
              <x14:negativeFillColor rgb="FFFF0000"/>
              <x14:axisColor rgb="FF000000"/>
            </x14:dataBar>
          </x14:cfRule>
          <x14:cfRule type="dataBar" id="{CB3E83E6-ECF3-4AB2-9D70-0F33C6069F5D}">
            <x14:dataBar minLength="0" maxLength="100" gradient="0">
              <x14:cfvo type="autoMin"/>
              <x14:cfvo type="autoMax"/>
              <x14:negativeFillColor rgb="FFFF0000"/>
              <x14:axisColor rgb="FF000000"/>
            </x14:dataBar>
          </x14:cfRule>
          <xm:sqref>K2146:K2152</xm:sqref>
        </x14:conditionalFormatting>
        <x14:conditionalFormatting xmlns:xm="http://schemas.microsoft.com/office/excel/2006/main">
          <x14:cfRule type="dataBar" id="{ECA3B617-5517-41A7-8CDC-892B8DE096A2}">
            <x14:dataBar minLength="0" maxLength="100" gradient="0">
              <x14:cfvo type="autoMin"/>
              <x14:cfvo type="autoMax"/>
              <x14:negativeFillColor rgb="FFFF0000"/>
              <x14:axisColor rgb="FF000000"/>
            </x14:dataBar>
          </x14:cfRule>
          <x14:cfRule type="dataBar" id="{58A2481A-10DA-4E03-94A2-E7C1607C0174}">
            <x14:dataBar minLength="0" maxLength="100" gradient="0">
              <x14:cfvo type="autoMin"/>
              <x14:cfvo type="autoMax"/>
              <x14:negativeFillColor rgb="FFFF0000"/>
              <x14:axisColor rgb="FF000000"/>
            </x14:dataBar>
          </x14:cfRule>
          <x14:cfRule type="dataBar" id="{B9428078-DFA3-4143-B0F8-B4513B9D072B}">
            <x14:dataBar minLength="0" maxLength="100" gradient="0">
              <x14:cfvo type="autoMin"/>
              <x14:cfvo type="autoMax"/>
              <x14:negativeFillColor rgb="FFFF0000"/>
              <x14:axisColor rgb="FF000000"/>
            </x14:dataBar>
          </x14:cfRule>
          <x14:cfRule type="dataBar" id="{37501C8D-3CE0-488F-A15B-1EDD146AE712}">
            <x14:dataBar minLength="0" maxLength="100" gradient="0">
              <x14:cfvo type="autoMin"/>
              <x14:cfvo type="autoMax"/>
              <x14:negativeFillColor rgb="FFFF0000"/>
              <x14:axisColor rgb="FF000000"/>
            </x14:dataBar>
          </x14:cfRule>
          <xm:sqref>K2154:K2161</xm:sqref>
        </x14:conditionalFormatting>
        <x14:conditionalFormatting xmlns:xm="http://schemas.microsoft.com/office/excel/2006/main">
          <x14:cfRule type="dataBar" id="{5F2CFF6B-BE3E-43DA-8B89-B15F20C952A1}">
            <x14:dataBar minLength="0" maxLength="100" gradient="0">
              <x14:cfvo type="autoMin"/>
              <x14:cfvo type="autoMax"/>
              <x14:negativeFillColor rgb="FFFF0000"/>
              <x14:axisColor rgb="FF000000"/>
            </x14:dataBar>
          </x14:cfRule>
          <x14:cfRule type="dataBar" id="{2638C16D-E493-4726-8DCD-0AFC9BC236D2}">
            <x14:dataBar minLength="0" maxLength="100" gradient="0">
              <x14:cfvo type="autoMin"/>
              <x14:cfvo type="autoMax"/>
              <x14:negativeFillColor rgb="FFFF0000"/>
              <x14:axisColor rgb="FF000000"/>
            </x14:dataBar>
          </x14:cfRule>
          <x14:cfRule type="dataBar" id="{20969A2B-A36F-4CCE-9F43-B3A6337EFFE1}">
            <x14:dataBar minLength="0" maxLength="100" gradient="0">
              <x14:cfvo type="autoMin"/>
              <x14:cfvo type="autoMax"/>
              <x14:negativeFillColor rgb="FFFF0000"/>
              <x14:axisColor rgb="FF000000"/>
            </x14:dataBar>
          </x14:cfRule>
          <x14:cfRule type="dataBar" id="{FB488B29-3081-4DDD-BDA2-7545FEF45CD9}">
            <x14:dataBar minLength="0" maxLength="100" gradient="0">
              <x14:cfvo type="autoMin"/>
              <x14:cfvo type="autoMax"/>
              <x14:negativeFillColor rgb="FFFF0000"/>
              <x14:axisColor rgb="FF000000"/>
            </x14:dataBar>
          </x14:cfRule>
          <xm:sqref>K2163:K2176</xm:sqref>
        </x14:conditionalFormatting>
        <x14:conditionalFormatting xmlns:xm="http://schemas.microsoft.com/office/excel/2006/main">
          <x14:cfRule type="dataBar" id="{BD045BCB-B7A1-4736-B180-2313B9DF04CC}">
            <x14:dataBar minLength="0" maxLength="100" gradient="0">
              <x14:cfvo type="autoMin"/>
              <x14:cfvo type="autoMax"/>
              <x14:negativeFillColor rgb="FFFF0000"/>
              <x14:axisColor rgb="FF000000"/>
            </x14:dataBar>
          </x14:cfRule>
          <x14:cfRule type="dataBar" id="{FF3DE7E2-FBBF-4850-90D1-5792961DAFB2}">
            <x14:dataBar minLength="0" maxLength="100" gradient="0">
              <x14:cfvo type="autoMin"/>
              <x14:cfvo type="autoMax"/>
              <x14:negativeFillColor rgb="FFFF0000"/>
              <x14:axisColor rgb="FF000000"/>
            </x14:dataBar>
          </x14:cfRule>
          <x14:cfRule type="dataBar" id="{1517A9DF-DCFC-4647-9CB9-74E503CFB969}">
            <x14:dataBar minLength="0" maxLength="100" gradient="0">
              <x14:cfvo type="autoMin"/>
              <x14:cfvo type="autoMax"/>
              <x14:negativeFillColor rgb="FFFF0000"/>
              <x14:axisColor rgb="FF000000"/>
            </x14:dataBar>
          </x14:cfRule>
          <x14:cfRule type="dataBar" id="{46384343-1141-4BE1-8ADB-B326818C3950}">
            <x14:dataBar minLength="0" maxLength="100" gradient="0">
              <x14:cfvo type="autoMin"/>
              <x14:cfvo type="autoMax"/>
              <x14:negativeFillColor rgb="FFFF0000"/>
              <x14:axisColor rgb="FF000000"/>
            </x14:dataBar>
          </x14:cfRule>
          <xm:sqref>H2163:H2176</xm:sqref>
        </x14:conditionalFormatting>
        <x14:conditionalFormatting xmlns:xm="http://schemas.microsoft.com/office/excel/2006/main">
          <x14:cfRule type="dataBar" id="{51420071-D5B2-4E19-8C82-16906630AAAE}">
            <x14:dataBar minLength="0" maxLength="100" gradient="0">
              <x14:cfvo type="autoMin"/>
              <x14:cfvo type="autoMax"/>
              <x14:negativeFillColor rgb="FFFF0000"/>
              <x14:axisColor rgb="FF000000"/>
            </x14:dataBar>
          </x14:cfRule>
          <x14:cfRule type="dataBar" id="{540C03AA-6BA3-4687-ADA3-8F14BA4C79DD}">
            <x14:dataBar minLength="0" maxLength="100" gradient="0">
              <x14:cfvo type="autoMin"/>
              <x14:cfvo type="autoMax"/>
              <x14:negativeFillColor rgb="FFFF0000"/>
              <x14:axisColor rgb="FF000000"/>
            </x14:dataBar>
          </x14:cfRule>
          <x14:cfRule type="dataBar" id="{7124ACED-DE50-47CF-B5F3-A8DF80ADEA05}">
            <x14:dataBar minLength="0" maxLength="100" gradient="0">
              <x14:cfvo type="autoMin"/>
              <x14:cfvo type="autoMax"/>
              <x14:negativeFillColor rgb="FFFF0000"/>
              <x14:axisColor rgb="FF000000"/>
            </x14:dataBar>
          </x14:cfRule>
          <x14:cfRule type="dataBar" id="{8B0A91D4-1E24-451B-B5C2-17428DBCC08A}">
            <x14:dataBar minLength="0" maxLength="100" gradient="0">
              <x14:cfvo type="autoMin"/>
              <x14:cfvo type="autoMax"/>
              <x14:negativeFillColor rgb="FFFF0000"/>
              <x14:axisColor rgb="FF000000"/>
            </x14:dataBar>
          </x14:cfRule>
          <xm:sqref>K2178:K2205</xm:sqref>
        </x14:conditionalFormatting>
        <x14:conditionalFormatting xmlns:xm="http://schemas.microsoft.com/office/excel/2006/main">
          <x14:cfRule type="dataBar" id="{61C83C0C-E7C8-42C3-BB96-2E0C70E014AA}">
            <x14:dataBar minLength="0" maxLength="100" gradient="0">
              <x14:cfvo type="autoMin"/>
              <x14:cfvo type="autoMax"/>
              <x14:negativeFillColor rgb="FFFF0000"/>
              <x14:axisColor rgb="FF000000"/>
            </x14:dataBar>
          </x14:cfRule>
          <x14:cfRule type="dataBar" id="{059EA300-24DE-4FA6-980F-FBBFAA8C4B6C}">
            <x14:dataBar minLength="0" maxLength="100" gradient="0">
              <x14:cfvo type="autoMin"/>
              <x14:cfvo type="autoMax"/>
              <x14:negativeFillColor rgb="FFFF0000"/>
              <x14:axisColor rgb="FF000000"/>
            </x14:dataBar>
          </x14:cfRule>
          <x14:cfRule type="dataBar" id="{BAB53771-9C5B-4C8E-A516-92675EB8E51E}">
            <x14:dataBar minLength="0" maxLength="100" gradient="0">
              <x14:cfvo type="autoMin"/>
              <x14:cfvo type="autoMax"/>
              <x14:negativeFillColor rgb="FFFF0000"/>
              <x14:axisColor rgb="FF000000"/>
            </x14:dataBar>
          </x14:cfRule>
          <x14:cfRule type="dataBar" id="{B58F1BEF-2308-42F9-AF77-956CFC2AD16E}">
            <x14:dataBar minLength="0" maxLength="100" gradient="0">
              <x14:cfvo type="autoMin"/>
              <x14:cfvo type="autoMax"/>
              <x14:negativeFillColor rgb="FFFF0000"/>
              <x14:axisColor rgb="FF000000"/>
            </x14:dataBar>
          </x14:cfRule>
          <xm:sqref>K2207:K2209</xm:sqref>
        </x14:conditionalFormatting>
        <x14:conditionalFormatting xmlns:xm="http://schemas.microsoft.com/office/excel/2006/main">
          <x14:cfRule type="dataBar" id="{1D388F89-AF95-457B-831B-EC6797145D29}">
            <x14:dataBar minLength="0" maxLength="100" gradient="0">
              <x14:cfvo type="autoMin"/>
              <x14:cfvo type="autoMax"/>
              <x14:negativeFillColor rgb="FFFF0000"/>
              <x14:axisColor rgb="FF000000"/>
            </x14:dataBar>
          </x14:cfRule>
          <x14:cfRule type="dataBar" id="{B48B3DCB-3F02-43BD-8A6D-506CF03BB942}">
            <x14:dataBar minLength="0" maxLength="100" gradient="0">
              <x14:cfvo type="autoMin"/>
              <x14:cfvo type="autoMax"/>
              <x14:negativeFillColor rgb="FFFF0000"/>
              <x14:axisColor rgb="FF000000"/>
            </x14:dataBar>
          </x14:cfRule>
          <x14:cfRule type="dataBar" id="{4F50791C-9050-4A26-8B53-306F4158B2D8}">
            <x14:dataBar minLength="0" maxLength="100" gradient="0">
              <x14:cfvo type="autoMin"/>
              <x14:cfvo type="autoMax"/>
              <x14:negativeFillColor rgb="FFFF0000"/>
              <x14:axisColor rgb="FF000000"/>
            </x14:dataBar>
          </x14:cfRule>
          <x14:cfRule type="dataBar" id="{C9C8B919-D9C9-46A5-9D2A-AC5468230007}">
            <x14:dataBar minLength="0" maxLength="100" gradient="0">
              <x14:cfvo type="autoMin"/>
              <x14:cfvo type="autoMax"/>
              <x14:negativeFillColor rgb="FFFF0000"/>
              <x14:axisColor rgb="FF000000"/>
            </x14:dataBar>
          </x14:cfRule>
          <xm:sqref>K2211:K2227</xm:sqref>
        </x14:conditionalFormatting>
        <x14:conditionalFormatting xmlns:xm="http://schemas.microsoft.com/office/excel/2006/main">
          <x14:cfRule type="dataBar" id="{478E9FB4-9FA6-40EE-A67F-62909B58183C}">
            <x14:dataBar minLength="0" maxLength="100" gradient="0">
              <x14:cfvo type="autoMin"/>
              <x14:cfvo type="autoMax"/>
              <x14:negativeFillColor rgb="FFFF0000"/>
              <x14:axisColor rgb="FF000000"/>
            </x14:dataBar>
          </x14:cfRule>
          <x14:cfRule type="dataBar" id="{75CD44F0-DF89-435E-B0BF-C532876284DD}">
            <x14:dataBar minLength="0" maxLength="100" gradient="0">
              <x14:cfvo type="autoMin"/>
              <x14:cfvo type="autoMax"/>
              <x14:negativeFillColor rgb="FFFF0000"/>
              <x14:axisColor rgb="FF000000"/>
            </x14:dataBar>
          </x14:cfRule>
          <x14:cfRule type="dataBar" id="{FA03C3C5-CC61-442D-B97F-E1D5B02A7BBB}">
            <x14:dataBar minLength="0" maxLength="100" gradient="0">
              <x14:cfvo type="autoMin"/>
              <x14:cfvo type="autoMax"/>
              <x14:negativeFillColor rgb="FFFF0000"/>
              <x14:axisColor rgb="FF000000"/>
            </x14:dataBar>
          </x14:cfRule>
          <x14:cfRule type="dataBar" id="{A3AB3AC0-A1B8-4B21-B3AB-569369C8466A}">
            <x14:dataBar minLength="0" maxLength="100" gradient="0">
              <x14:cfvo type="autoMin"/>
              <x14:cfvo type="autoMax"/>
              <x14:negativeFillColor rgb="FFFF0000"/>
              <x14:axisColor rgb="FF000000"/>
            </x14:dataBar>
          </x14:cfRule>
          <xm:sqref>K2229:K2231</xm:sqref>
        </x14:conditionalFormatting>
        <x14:conditionalFormatting xmlns:xm="http://schemas.microsoft.com/office/excel/2006/main">
          <x14:cfRule type="dataBar" id="{8E5F4CEC-8734-4749-8886-1F72B2836A38}">
            <x14:dataBar minLength="0" maxLength="100" gradient="0">
              <x14:cfvo type="autoMin"/>
              <x14:cfvo type="autoMax"/>
              <x14:negativeFillColor rgb="FFFF0000"/>
              <x14:axisColor rgb="FF000000"/>
            </x14:dataBar>
          </x14:cfRule>
          <x14:cfRule type="dataBar" id="{CF25EAA4-FA9B-4455-A997-F1FCEFEA3F60}">
            <x14:dataBar minLength="0" maxLength="100" gradient="0">
              <x14:cfvo type="autoMin"/>
              <x14:cfvo type="autoMax"/>
              <x14:negativeFillColor rgb="FFFF0000"/>
              <x14:axisColor rgb="FF000000"/>
            </x14:dataBar>
          </x14:cfRule>
          <x14:cfRule type="dataBar" id="{2DAB8E16-5C0A-4E1C-82B6-AE3113275489}">
            <x14:dataBar minLength="0" maxLength="100" gradient="0">
              <x14:cfvo type="autoMin"/>
              <x14:cfvo type="autoMax"/>
              <x14:negativeFillColor rgb="FFFF0000"/>
              <x14:axisColor rgb="FF000000"/>
            </x14:dataBar>
          </x14:cfRule>
          <x14:cfRule type="dataBar" id="{D90C3EC6-FD2E-47DC-A335-BCEF982C8CF9}">
            <x14:dataBar minLength="0" maxLength="100" gradient="0">
              <x14:cfvo type="autoMin"/>
              <x14:cfvo type="autoMax"/>
              <x14:negativeFillColor rgb="FFFF0000"/>
              <x14:axisColor rgb="FF000000"/>
            </x14:dataBar>
          </x14:cfRule>
          <xm:sqref>K2233:K2240</xm:sqref>
        </x14:conditionalFormatting>
        <x14:conditionalFormatting xmlns:xm="http://schemas.microsoft.com/office/excel/2006/main">
          <x14:cfRule type="dataBar" id="{1B74CA6D-CB89-40AF-AABF-A9E289E2FFBC}">
            <x14:dataBar minLength="0" maxLength="100" gradient="0">
              <x14:cfvo type="autoMin"/>
              <x14:cfvo type="autoMax"/>
              <x14:negativeFillColor rgb="FFFF0000"/>
              <x14:axisColor rgb="FF000000"/>
            </x14:dataBar>
          </x14:cfRule>
          <x14:cfRule type="dataBar" id="{D3B09CBF-2D83-43F8-BDCE-9D60F3765944}">
            <x14:dataBar minLength="0" maxLength="100" gradient="0">
              <x14:cfvo type="autoMin"/>
              <x14:cfvo type="autoMax"/>
              <x14:negativeFillColor rgb="FFFF0000"/>
              <x14:axisColor rgb="FF000000"/>
            </x14:dataBar>
          </x14:cfRule>
          <x14:cfRule type="dataBar" id="{02F08CD9-7C2B-4D08-986B-EFFBF61C2672}">
            <x14:dataBar minLength="0" maxLength="100" gradient="0">
              <x14:cfvo type="autoMin"/>
              <x14:cfvo type="autoMax"/>
              <x14:negativeFillColor rgb="FFFF0000"/>
              <x14:axisColor rgb="FF000000"/>
            </x14:dataBar>
          </x14:cfRule>
          <x14:cfRule type="dataBar" id="{F5810785-9A80-4F1C-A48F-3D464F607003}">
            <x14:dataBar minLength="0" maxLength="100" gradient="0">
              <x14:cfvo type="autoMin"/>
              <x14:cfvo type="autoMax"/>
              <x14:negativeFillColor rgb="FFFF0000"/>
              <x14:axisColor rgb="FF000000"/>
            </x14:dataBar>
          </x14:cfRule>
          <xm:sqref>K2242:K2246</xm:sqref>
        </x14:conditionalFormatting>
        <x14:conditionalFormatting xmlns:xm="http://schemas.microsoft.com/office/excel/2006/main">
          <x14:cfRule type="dataBar" id="{8EE1ECE1-8AB9-4A8D-B31C-0816E007A713}">
            <x14:dataBar minLength="0" maxLength="100" gradient="0">
              <x14:cfvo type="autoMin"/>
              <x14:cfvo type="autoMax"/>
              <x14:negativeFillColor rgb="FFFF0000"/>
              <x14:axisColor rgb="FF000000"/>
            </x14:dataBar>
          </x14:cfRule>
          <x14:cfRule type="dataBar" id="{5BB7E9F3-9CBF-49BA-99D3-EBF42C708063}">
            <x14:dataBar minLength="0" maxLength="100" gradient="0">
              <x14:cfvo type="autoMin"/>
              <x14:cfvo type="autoMax"/>
              <x14:negativeFillColor rgb="FFFF0000"/>
              <x14:axisColor rgb="FF000000"/>
            </x14:dataBar>
          </x14:cfRule>
          <x14:cfRule type="dataBar" id="{512C66D8-0CF1-4182-994F-43CCFA749634}">
            <x14:dataBar minLength="0" maxLength="100" gradient="0">
              <x14:cfvo type="autoMin"/>
              <x14:cfvo type="autoMax"/>
              <x14:negativeFillColor rgb="FFFF0000"/>
              <x14:axisColor rgb="FF000000"/>
            </x14:dataBar>
          </x14:cfRule>
          <x14:cfRule type="dataBar" id="{CC3FDEE8-C784-45EC-8592-7E44D3704090}">
            <x14:dataBar minLength="0" maxLength="100" gradient="0">
              <x14:cfvo type="autoMin"/>
              <x14:cfvo type="autoMax"/>
              <x14:negativeFillColor rgb="FFFF0000"/>
              <x14:axisColor rgb="FF000000"/>
            </x14:dataBar>
          </x14:cfRule>
          <xm:sqref>K2248:K2274</xm:sqref>
        </x14:conditionalFormatting>
        <x14:conditionalFormatting xmlns:xm="http://schemas.microsoft.com/office/excel/2006/main">
          <x14:cfRule type="dataBar" id="{9D1113C5-FD1A-4379-A9FE-0AF3039CD238}">
            <x14:dataBar minLength="0" maxLength="100" gradient="0">
              <x14:cfvo type="autoMin"/>
              <x14:cfvo type="autoMax"/>
              <x14:negativeFillColor rgb="FFFF0000"/>
              <x14:axisColor rgb="FF000000"/>
            </x14:dataBar>
          </x14:cfRule>
          <x14:cfRule type="dataBar" id="{2D7CD47A-2E17-4D15-87EE-AF66DAE48784}">
            <x14:dataBar minLength="0" maxLength="100" gradient="0">
              <x14:cfvo type="autoMin"/>
              <x14:cfvo type="autoMax"/>
              <x14:negativeFillColor rgb="FFFF0000"/>
              <x14:axisColor rgb="FF000000"/>
            </x14:dataBar>
          </x14:cfRule>
          <x14:cfRule type="dataBar" id="{A5310607-BD75-4224-BD5D-5AD8D5E9520B}">
            <x14:dataBar minLength="0" maxLength="100" gradient="0">
              <x14:cfvo type="autoMin"/>
              <x14:cfvo type="autoMax"/>
              <x14:negativeFillColor rgb="FFFF0000"/>
              <x14:axisColor rgb="FF000000"/>
            </x14:dataBar>
          </x14:cfRule>
          <x14:cfRule type="dataBar" id="{8CDC581F-F9CE-4385-9887-56A1C19FAA81}">
            <x14:dataBar minLength="0" maxLength="100" gradient="0">
              <x14:cfvo type="autoMin"/>
              <x14:cfvo type="autoMax"/>
              <x14:negativeFillColor rgb="FFFF0000"/>
              <x14:axisColor rgb="FF000000"/>
            </x14:dataBar>
          </x14:cfRule>
          <xm:sqref>K2276:K2278</xm:sqref>
        </x14:conditionalFormatting>
        <x14:conditionalFormatting xmlns:xm="http://schemas.microsoft.com/office/excel/2006/main">
          <x14:cfRule type="dataBar" id="{8A8B251F-C19A-400A-BCFE-71C6CBC8B1E2}">
            <x14:dataBar minLength="0" maxLength="100" gradient="0">
              <x14:cfvo type="autoMin"/>
              <x14:cfvo type="autoMax"/>
              <x14:negativeFillColor rgb="FFFF0000"/>
              <x14:axisColor rgb="FF000000"/>
            </x14:dataBar>
          </x14:cfRule>
          <x14:cfRule type="dataBar" id="{4CB3FE42-CFCB-4632-9D11-F71DE8BDAF75}">
            <x14:dataBar minLength="0" maxLength="100" gradient="0">
              <x14:cfvo type="autoMin"/>
              <x14:cfvo type="autoMax"/>
              <x14:negativeFillColor rgb="FFFF0000"/>
              <x14:axisColor rgb="FF000000"/>
            </x14:dataBar>
          </x14:cfRule>
          <x14:cfRule type="dataBar" id="{C81C9DE3-A16F-4702-A2DC-F59E4DAB0F5D}">
            <x14:dataBar minLength="0" maxLength="100" gradient="0">
              <x14:cfvo type="autoMin"/>
              <x14:cfvo type="autoMax"/>
              <x14:negativeFillColor rgb="FFFF0000"/>
              <x14:axisColor rgb="FF000000"/>
            </x14:dataBar>
          </x14:cfRule>
          <x14:cfRule type="dataBar" id="{88A4DAE5-9C59-4399-864F-D43CE79B2BC2}">
            <x14:dataBar minLength="0" maxLength="100" gradient="0">
              <x14:cfvo type="autoMin"/>
              <x14:cfvo type="autoMax"/>
              <x14:negativeFillColor rgb="FFFF0000"/>
              <x14:axisColor rgb="FF000000"/>
            </x14:dataBar>
          </x14:cfRule>
          <xm:sqref>K2280:K2296</xm:sqref>
        </x14:conditionalFormatting>
        <x14:conditionalFormatting xmlns:xm="http://schemas.microsoft.com/office/excel/2006/main">
          <x14:cfRule type="dataBar" id="{48100576-110F-4331-9054-3F033900B04E}">
            <x14:dataBar minLength="0" maxLength="100" gradient="0">
              <x14:cfvo type="autoMin"/>
              <x14:cfvo type="autoMax"/>
              <x14:negativeFillColor rgb="FFFF0000"/>
              <x14:axisColor rgb="FF000000"/>
            </x14:dataBar>
          </x14:cfRule>
          <x14:cfRule type="dataBar" id="{C9DA6413-3096-4C40-BB8D-32E5987508D1}">
            <x14:dataBar minLength="0" maxLength="100" gradient="0">
              <x14:cfvo type="autoMin"/>
              <x14:cfvo type="autoMax"/>
              <x14:negativeFillColor rgb="FFFF0000"/>
              <x14:axisColor rgb="FF000000"/>
            </x14:dataBar>
          </x14:cfRule>
          <x14:cfRule type="dataBar" id="{A4309B43-0EE7-4C67-A225-638A902BF678}">
            <x14:dataBar minLength="0" maxLength="100" gradient="0">
              <x14:cfvo type="autoMin"/>
              <x14:cfvo type="autoMax"/>
              <x14:negativeFillColor rgb="FFFF0000"/>
              <x14:axisColor rgb="FF000000"/>
            </x14:dataBar>
          </x14:cfRule>
          <x14:cfRule type="dataBar" id="{3A4BE8E1-B4A4-40AF-AAD0-C1E5071D2E9F}">
            <x14:dataBar minLength="0" maxLength="100" gradient="0">
              <x14:cfvo type="autoMin"/>
              <x14:cfvo type="autoMax"/>
              <x14:negativeFillColor rgb="FFFF0000"/>
              <x14:axisColor rgb="FF000000"/>
            </x14:dataBar>
          </x14:cfRule>
          <xm:sqref>K2302:K2313</xm:sqref>
        </x14:conditionalFormatting>
        <x14:conditionalFormatting xmlns:xm="http://schemas.microsoft.com/office/excel/2006/main">
          <x14:cfRule type="dataBar" id="{9CA41EE9-8755-4B63-8A25-D3AEC86CCF50}">
            <x14:dataBar minLength="0" maxLength="100" gradient="0">
              <x14:cfvo type="autoMin"/>
              <x14:cfvo type="autoMax"/>
              <x14:negativeFillColor rgb="FFFF0000"/>
              <x14:axisColor rgb="FF000000"/>
            </x14:dataBar>
          </x14:cfRule>
          <x14:cfRule type="dataBar" id="{2158358C-3916-4774-8D45-216764028F98}">
            <x14:dataBar minLength="0" maxLength="100" gradient="0">
              <x14:cfvo type="autoMin"/>
              <x14:cfvo type="autoMax"/>
              <x14:negativeFillColor rgb="FFFF0000"/>
              <x14:axisColor rgb="FF000000"/>
            </x14:dataBar>
          </x14:cfRule>
          <x14:cfRule type="dataBar" id="{4681D4A9-E71C-4E01-90B5-C50697ED6FB4}">
            <x14:dataBar minLength="0" maxLength="100" gradient="0">
              <x14:cfvo type="autoMin"/>
              <x14:cfvo type="autoMax"/>
              <x14:negativeFillColor rgb="FFFF0000"/>
              <x14:axisColor rgb="FF000000"/>
            </x14:dataBar>
          </x14:cfRule>
          <x14:cfRule type="dataBar" id="{CC9D3AF5-2279-4223-B10A-90D40FB99980}">
            <x14:dataBar minLength="0" maxLength="100" gradient="0">
              <x14:cfvo type="autoMin"/>
              <x14:cfvo type="autoMax"/>
              <x14:negativeFillColor rgb="FFFF0000"/>
              <x14:axisColor rgb="FF000000"/>
            </x14:dataBar>
          </x14:cfRule>
          <xm:sqref>K2315:K2328</xm:sqref>
        </x14:conditionalFormatting>
        <x14:conditionalFormatting xmlns:xm="http://schemas.microsoft.com/office/excel/2006/main">
          <x14:cfRule type="dataBar" id="{958F2A21-CECE-4132-AC08-457A18865EBF}">
            <x14:dataBar minLength="0" maxLength="100" gradient="0">
              <x14:cfvo type="autoMin"/>
              <x14:cfvo type="autoMax"/>
              <x14:negativeFillColor rgb="FFFF0000"/>
              <x14:axisColor rgb="FF000000"/>
            </x14:dataBar>
          </x14:cfRule>
          <x14:cfRule type="dataBar" id="{E972D175-0B8B-4206-B41E-AF0499844A51}">
            <x14:dataBar minLength="0" maxLength="100" gradient="0">
              <x14:cfvo type="autoMin"/>
              <x14:cfvo type="autoMax"/>
              <x14:negativeFillColor rgb="FFFF0000"/>
              <x14:axisColor rgb="FF000000"/>
            </x14:dataBar>
          </x14:cfRule>
          <x14:cfRule type="dataBar" id="{CFD40ABC-ABB7-4D01-B33B-9AFB7A8DE28C}">
            <x14:dataBar minLength="0" maxLength="100" gradient="0">
              <x14:cfvo type="autoMin"/>
              <x14:cfvo type="autoMax"/>
              <x14:negativeFillColor rgb="FFFF0000"/>
              <x14:axisColor rgb="FF000000"/>
            </x14:dataBar>
          </x14:cfRule>
          <x14:cfRule type="dataBar" id="{64030312-BE26-437F-97E1-6FD470FE7D63}">
            <x14:dataBar minLength="0" maxLength="100" gradient="0">
              <x14:cfvo type="autoMin"/>
              <x14:cfvo type="autoMax"/>
              <x14:negativeFillColor rgb="FFFF0000"/>
              <x14:axisColor rgb="FF000000"/>
            </x14:dataBar>
          </x14:cfRule>
          <xm:sqref>K2330:K2357</xm:sqref>
        </x14:conditionalFormatting>
        <x14:conditionalFormatting xmlns:xm="http://schemas.microsoft.com/office/excel/2006/main">
          <x14:cfRule type="dataBar" id="{B28D14DD-D24B-4FC9-82F3-B6D010325516}">
            <x14:dataBar minLength="0" maxLength="100" gradient="0">
              <x14:cfvo type="autoMin"/>
              <x14:cfvo type="autoMax"/>
              <x14:negativeFillColor rgb="FFFF0000"/>
              <x14:axisColor rgb="FF000000"/>
            </x14:dataBar>
          </x14:cfRule>
          <x14:cfRule type="dataBar" id="{4229852D-A483-404B-AFB0-5F6C9430205F}">
            <x14:dataBar minLength="0" maxLength="100" gradient="0">
              <x14:cfvo type="autoMin"/>
              <x14:cfvo type="autoMax"/>
              <x14:negativeFillColor rgb="FFFF0000"/>
              <x14:axisColor rgb="FF000000"/>
            </x14:dataBar>
          </x14:cfRule>
          <x14:cfRule type="dataBar" id="{779942B8-A99F-4F24-8C15-7A8FA65EC6AE}">
            <x14:dataBar minLength="0" maxLength="100" gradient="0">
              <x14:cfvo type="autoMin"/>
              <x14:cfvo type="autoMax"/>
              <x14:negativeFillColor rgb="FFFF0000"/>
              <x14:axisColor rgb="FF000000"/>
            </x14:dataBar>
          </x14:cfRule>
          <x14:cfRule type="dataBar" id="{9A72DC06-F0E1-4A6A-9BFD-368ADBBC03B0}">
            <x14:dataBar minLength="0" maxLength="100" gradient="0">
              <x14:cfvo type="autoMin"/>
              <x14:cfvo type="autoMax"/>
              <x14:negativeFillColor rgb="FFFF0000"/>
              <x14:axisColor rgb="FF000000"/>
            </x14:dataBar>
          </x14:cfRule>
          <xm:sqref>H2330:H2357</xm:sqref>
        </x14:conditionalFormatting>
        <x14:conditionalFormatting xmlns:xm="http://schemas.microsoft.com/office/excel/2006/main">
          <x14:cfRule type="dataBar" id="{6EA52CEE-CC23-4771-B683-A90919660001}">
            <x14:dataBar minLength="0" maxLength="100" gradient="0">
              <x14:cfvo type="autoMin"/>
              <x14:cfvo type="autoMax"/>
              <x14:negativeFillColor rgb="FFFF0000"/>
              <x14:axisColor rgb="FF000000"/>
            </x14:dataBar>
          </x14:cfRule>
          <x14:cfRule type="dataBar" id="{CE004A2C-25D0-478E-A4FB-8CE965026D9E}">
            <x14:dataBar minLength="0" maxLength="100" gradient="0">
              <x14:cfvo type="autoMin"/>
              <x14:cfvo type="autoMax"/>
              <x14:negativeFillColor rgb="FFFF0000"/>
              <x14:axisColor rgb="FF000000"/>
            </x14:dataBar>
          </x14:cfRule>
          <x14:cfRule type="dataBar" id="{D7B7AF03-6E16-4430-91F8-A0639EB88AB4}">
            <x14:dataBar minLength="0" maxLength="100" gradient="0">
              <x14:cfvo type="autoMin"/>
              <x14:cfvo type="autoMax"/>
              <x14:negativeFillColor rgb="FFFF0000"/>
              <x14:axisColor rgb="FF000000"/>
            </x14:dataBar>
          </x14:cfRule>
          <x14:cfRule type="dataBar" id="{8C2E183F-C0ED-45D9-8050-47E63DFA38B7}">
            <x14:dataBar minLength="0" maxLength="100" gradient="0">
              <x14:cfvo type="autoMin"/>
              <x14:cfvo type="autoMax"/>
              <x14:negativeFillColor rgb="FFFF0000"/>
              <x14:axisColor rgb="FF000000"/>
            </x14:dataBar>
          </x14:cfRule>
          <xm:sqref>K2359:K2368</xm:sqref>
        </x14:conditionalFormatting>
        <x14:conditionalFormatting xmlns:xm="http://schemas.microsoft.com/office/excel/2006/main">
          <x14:cfRule type="dataBar" id="{B6C73517-1ACB-4794-9F8A-70510FC27570}">
            <x14:dataBar minLength="0" maxLength="100" gradient="0">
              <x14:cfvo type="autoMin"/>
              <x14:cfvo type="autoMax"/>
              <x14:negativeFillColor rgb="FFFF0000"/>
              <x14:axisColor rgb="FF000000"/>
            </x14:dataBar>
          </x14:cfRule>
          <x14:cfRule type="dataBar" id="{2AD1B14C-4926-4984-9B6D-67B380E1482F}">
            <x14:dataBar minLength="0" maxLength="100" gradient="0">
              <x14:cfvo type="autoMin"/>
              <x14:cfvo type="autoMax"/>
              <x14:negativeFillColor rgb="FFFF0000"/>
              <x14:axisColor rgb="FF000000"/>
            </x14:dataBar>
          </x14:cfRule>
          <x14:cfRule type="dataBar" id="{3CC76A3A-5356-4191-8B2F-F98067950B6A}">
            <x14:dataBar minLength="0" maxLength="100" gradient="0">
              <x14:cfvo type="autoMin"/>
              <x14:cfvo type="autoMax"/>
              <x14:negativeFillColor rgb="FFFF0000"/>
              <x14:axisColor rgb="FF000000"/>
            </x14:dataBar>
          </x14:cfRule>
          <x14:cfRule type="dataBar" id="{2BA7C0A1-DD52-4383-87D1-A26A8FAD1DD2}">
            <x14:dataBar minLength="0" maxLength="100" gradient="0">
              <x14:cfvo type="autoMin"/>
              <x14:cfvo type="autoMax"/>
              <x14:negativeFillColor rgb="FFFF0000"/>
              <x14:axisColor rgb="FF000000"/>
            </x14:dataBar>
          </x14:cfRule>
          <xm:sqref>K2370:K2377</xm:sqref>
        </x14:conditionalFormatting>
        <x14:conditionalFormatting xmlns:xm="http://schemas.microsoft.com/office/excel/2006/main">
          <x14:cfRule type="dataBar" id="{FEB3E5E0-E2DF-4DAA-94BE-AA94B5E8FF68}">
            <x14:dataBar minLength="0" maxLength="100" gradient="0">
              <x14:cfvo type="autoMin"/>
              <x14:cfvo type="autoMax"/>
              <x14:negativeFillColor rgb="FFFF0000"/>
              <x14:axisColor rgb="FF000000"/>
            </x14:dataBar>
          </x14:cfRule>
          <x14:cfRule type="dataBar" id="{BC04BBCD-A266-4208-9D85-E684A553E724}">
            <x14:dataBar minLength="0" maxLength="100" gradient="0">
              <x14:cfvo type="autoMin"/>
              <x14:cfvo type="autoMax"/>
              <x14:negativeFillColor rgb="FFFF0000"/>
              <x14:axisColor rgb="FF000000"/>
            </x14:dataBar>
          </x14:cfRule>
          <x14:cfRule type="dataBar" id="{D360BFBF-E2C6-43EB-ABC4-C1E6C21E4D00}">
            <x14:dataBar minLength="0" maxLength="100" gradient="0">
              <x14:cfvo type="autoMin"/>
              <x14:cfvo type="autoMax"/>
              <x14:negativeFillColor rgb="FFFF0000"/>
              <x14:axisColor rgb="FF000000"/>
            </x14:dataBar>
          </x14:cfRule>
          <x14:cfRule type="dataBar" id="{FA0F7103-AA9C-4CFD-973D-60335A855A14}">
            <x14:dataBar minLength="0" maxLength="100" gradient="0">
              <x14:cfvo type="autoMin"/>
              <x14:cfvo type="autoMax"/>
              <x14:negativeFillColor rgb="FFFF0000"/>
              <x14:axisColor rgb="FF000000"/>
            </x14:dataBar>
          </x14:cfRule>
          <xm:sqref>K2379:K2387</xm:sqref>
        </x14:conditionalFormatting>
        <x14:conditionalFormatting xmlns:xm="http://schemas.microsoft.com/office/excel/2006/main">
          <x14:cfRule type="dataBar" id="{5B103795-1BB6-4F72-9211-6CF56E80E917}">
            <x14:dataBar minLength="0" maxLength="100" gradient="0">
              <x14:cfvo type="autoMin"/>
              <x14:cfvo type="autoMax"/>
              <x14:negativeFillColor rgb="FFFF0000"/>
              <x14:axisColor rgb="FF000000"/>
            </x14:dataBar>
          </x14:cfRule>
          <x14:cfRule type="dataBar" id="{9C3ADE26-3CED-4A83-A083-20A6550CB254}">
            <x14:dataBar minLength="0" maxLength="100" gradient="0">
              <x14:cfvo type="autoMin"/>
              <x14:cfvo type="autoMax"/>
              <x14:negativeFillColor rgb="FFFF0000"/>
              <x14:axisColor rgb="FF000000"/>
            </x14:dataBar>
          </x14:cfRule>
          <x14:cfRule type="dataBar" id="{0DB8B45D-728A-457D-A597-FCD291D74FB5}">
            <x14:dataBar minLength="0" maxLength="100" gradient="0">
              <x14:cfvo type="autoMin"/>
              <x14:cfvo type="autoMax"/>
              <x14:negativeFillColor rgb="FFFF0000"/>
              <x14:axisColor rgb="FF000000"/>
            </x14:dataBar>
          </x14:cfRule>
          <x14:cfRule type="dataBar" id="{6FBD0E19-CCD7-4864-99ED-31E24E9BB267}">
            <x14:dataBar minLength="0" maxLength="100" gradient="0">
              <x14:cfvo type="autoMin"/>
              <x14:cfvo type="autoMax"/>
              <x14:negativeFillColor rgb="FFFF0000"/>
              <x14:axisColor rgb="FF000000"/>
            </x14:dataBar>
          </x14:cfRule>
          <xm:sqref>K2390:K2391</xm:sqref>
        </x14:conditionalFormatting>
        <x14:conditionalFormatting xmlns:xm="http://schemas.microsoft.com/office/excel/2006/main">
          <x14:cfRule type="dataBar" id="{D909403A-1326-457B-B01C-977C4B2A99E8}">
            <x14:dataBar minLength="0" maxLength="100" gradient="0">
              <x14:cfvo type="autoMin"/>
              <x14:cfvo type="autoMax"/>
              <x14:negativeFillColor rgb="FFFF0000"/>
              <x14:axisColor rgb="FF000000"/>
            </x14:dataBar>
          </x14:cfRule>
          <x14:cfRule type="dataBar" id="{FE558275-16C5-4ED7-AA1B-B20E21191E59}">
            <x14:dataBar minLength="0" maxLength="100" gradient="0">
              <x14:cfvo type="autoMin"/>
              <x14:cfvo type="autoMax"/>
              <x14:negativeFillColor rgb="FFFF0000"/>
              <x14:axisColor rgb="FF000000"/>
            </x14:dataBar>
          </x14:cfRule>
          <x14:cfRule type="dataBar" id="{4936F016-F742-4C2D-A32C-BA6429AD178D}">
            <x14:dataBar minLength="0" maxLength="100" gradient="0">
              <x14:cfvo type="autoMin"/>
              <x14:cfvo type="autoMax"/>
              <x14:negativeFillColor rgb="FFFF0000"/>
              <x14:axisColor rgb="FF000000"/>
            </x14:dataBar>
          </x14:cfRule>
          <x14:cfRule type="dataBar" id="{77D0CDB2-8450-483D-BEB3-A190D2D42B2C}">
            <x14:dataBar minLength="0" maxLength="100" gradient="0">
              <x14:cfvo type="autoMin"/>
              <x14:cfvo type="autoMax"/>
              <x14:negativeFillColor rgb="FFFF0000"/>
              <x14:axisColor rgb="FF000000"/>
            </x14:dataBar>
          </x14:cfRule>
          <xm:sqref>K2393:K2397</xm:sqref>
        </x14:conditionalFormatting>
        <x14:conditionalFormatting xmlns:xm="http://schemas.microsoft.com/office/excel/2006/main">
          <x14:cfRule type="dataBar" id="{F3CECA1F-B39A-433A-84F3-5ED8B8093634}">
            <x14:dataBar minLength="0" maxLength="100" gradient="0">
              <x14:cfvo type="autoMin"/>
              <x14:cfvo type="autoMax"/>
              <x14:negativeFillColor rgb="FFFF0000"/>
              <x14:axisColor rgb="FF000000"/>
            </x14:dataBar>
          </x14:cfRule>
          <x14:cfRule type="dataBar" id="{5731E946-46F9-467E-9E69-544EF06E873E}">
            <x14:dataBar minLength="0" maxLength="100" gradient="0">
              <x14:cfvo type="autoMin"/>
              <x14:cfvo type="autoMax"/>
              <x14:negativeFillColor rgb="FFFF0000"/>
              <x14:axisColor rgb="FF000000"/>
            </x14:dataBar>
          </x14:cfRule>
          <x14:cfRule type="dataBar" id="{E9BF2687-3300-4BC9-B80C-C741DFFF4D4A}">
            <x14:dataBar minLength="0" maxLength="100" gradient="0">
              <x14:cfvo type="autoMin"/>
              <x14:cfvo type="autoMax"/>
              <x14:negativeFillColor rgb="FFFF0000"/>
              <x14:axisColor rgb="FF000000"/>
            </x14:dataBar>
          </x14:cfRule>
          <x14:cfRule type="dataBar" id="{B392B6FB-C2D8-4E46-9F22-16AAFE553AD8}">
            <x14:dataBar minLength="0" maxLength="100" gradient="0">
              <x14:cfvo type="autoMin"/>
              <x14:cfvo type="autoMax"/>
              <x14:negativeFillColor rgb="FFFF0000"/>
              <x14:axisColor rgb="FF000000"/>
            </x14:dataBar>
          </x14:cfRule>
          <xm:sqref>K2399:K2408</xm:sqref>
        </x14:conditionalFormatting>
        <x14:conditionalFormatting xmlns:xm="http://schemas.microsoft.com/office/excel/2006/main">
          <x14:cfRule type="dataBar" id="{9BE243A2-225B-4F85-8A1E-1ED1E5AF7B52}">
            <x14:dataBar minLength="0" maxLength="100" gradient="0">
              <x14:cfvo type="autoMin"/>
              <x14:cfvo type="autoMax"/>
              <x14:negativeFillColor rgb="FFFF0000"/>
              <x14:axisColor rgb="FF000000"/>
            </x14:dataBar>
          </x14:cfRule>
          <x14:cfRule type="dataBar" id="{995B94D4-99ED-46A9-B75F-AE91D5C5FC2C}">
            <x14:dataBar minLength="0" maxLength="100" gradient="0">
              <x14:cfvo type="autoMin"/>
              <x14:cfvo type="autoMax"/>
              <x14:negativeFillColor rgb="FFFF0000"/>
              <x14:axisColor rgb="FF000000"/>
            </x14:dataBar>
          </x14:cfRule>
          <x14:cfRule type="dataBar" id="{73CF4008-2B64-4D39-963A-9258674E2BE6}">
            <x14:dataBar minLength="0" maxLength="100" gradient="0">
              <x14:cfvo type="autoMin"/>
              <x14:cfvo type="autoMax"/>
              <x14:negativeFillColor rgb="FFFF0000"/>
              <x14:axisColor rgb="FF000000"/>
            </x14:dataBar>
          </x14:cfRule>
          <x14:cfRule type="dataBar" id="{81EA8067-1CF9-4AD2-83F2-7BBC009E689F}">
            <x14:dataBar minLength="0" maxLength="100" gradient="0">
              <x14:cfvo type="autoMin"/>
              <x14:cfvo type="autoMax"/>
              <x14:negativeFillColor rgb="FFFF0000"/>
              <x14:axisColor rgb="FF000000"/>
            </x14:dataBar>
          </x14:cfRule>
          <xm:sqref>K2410:K2411</xm:sqref>
        </x14:conditionalFormatting>
        <x14:conditionalFormatting xmlns:xm="http://schemas.microsoft.com/office/excel/2006/main">
          <x14:cfRule type="dataBar" id="{4537C65F-191C-4A74-88CF-A912DABF9878}">
            <x14:dataBar minLength="0" maxLength="100" gradient="0">
              <x14:cfvo type="autoMin"/>
              <x14:cfvo type="autoMax"/>
              <x14:negativeFillColor rgb="FFFF0000"/>
              <x14:axisColor rgb="FF000000"/>
            </x14:dataBar>
          </x14:cfRule>
          <x14:cfRule type="dataBar" id="{B722F021-AB25-461D-8766-F4940D9B0F80}">
            <x14:dataBar minLength="0" maxLength="100" gradient="0">
              <x14:cfvo type="autoMin"/>
              <x14:cfvo type="autoMax"/>
              <x14:negativeFillColor rgb="FFFF0000"/>
              <x14:axisColor rgb="FF000000"/>
            </x14:dataBar>
          </x14:cfRule>
          <x14:cfRule type="dataBar" id="{3EFCD7D6-41B5-42E6-A193-31629C9940A6}">
            <x14:dataBar minLength="0" maxLength="100" gradient="0">
              <x14:cfvo type="autoMin"/>
              <x14:cfvo type="autoMax"/>
              <x14:negativeFillColor rgb="FFFF0000"/>
              <x14:axisColor rgb="FF000000"/>
            </x14:dataBar>
          </x14:cfRule>
          <x14:cfRule type="dataBar" id="{F2E82B83-049C-4943-BE65-D1FD89CD239C}">
            <x14:dataBar minLength="0" maxLength="100" gradient="0">
              <x14:cfvo type="autoMin"/>
              <x14:cfvo type="autoMax"/>
              <x14:negativeFillColor rgb="FFFF0000"/>
              <x14:axisColor rgb="FF000000"/>
            </x14:dataBar>
          </x14:cfRule>
          <xm:sqref>K2413</xm:sqref>
        </x14:conditionalFormatting>
        <x14:conditionalFormatting xmlns:xm="http://schemas.microsoft.com/office/excel/2006/main">
          <x14:cfRule type="dataBar" id="{9E5D96BF-D9FC-4257-A0AA-C45B8A74E25A}">
            <x14:dataBar minLength="0" maxLength="100" gradient="0">
              <x14:cfvo type="autoMin"/>
              <x14:cfvo type="autoMax"/>
              <x14:negativeFillColor rgb="FFFF0000"/>
              <x14:axisColor rgb="FF000000"/>
            </x14:dataBar>
          </x14:cfRule>
          <x14:cfRule type="dataBar" id="{12154251-398F-43A4-B6B1-E64416AD310C}">
            <x14:dataBar minLength="0" maxLength="100" gradient="0">
              <x14:cfvo type="autoMin"/>
              <x14:cfvo type="autoMax"/>
              <x14:negativeFillColor rgb="FFFF0000"/>
              <x14:axisColor rgb="FF000000"/>
            </x14:dataBar>
          </x14:cfRule>
          <x14:cfRule type="dataBar" id="{EAAAE9E9-E058-493D-99AE-AF78DDA64E3F}">
            <x14:dataBar minLength="0" maxLength="100" gradient="0">
              <x14:cfvo type="autoMin"/>
              <x14:cfvo type="autoMax"/>
              <x14:negativeFillColor rgb="FFFF0000"/>
              <x14:axisColor rgb="FF000000"/>
            </x14:dataBar>
          </x14:cfRule>
          <x14:cfRule type="dataBar" id="{06F4D571-7545-479D-A435-B8FECAA33582}">
            <x14:dataBar minLength="0" maxLength="100" gradient="0">
              <x14:cfvo type="autoMin"/>
              <x14:cfvo type="autoMax"/>
              <x14:negativeFillColor rgb="FFFF0000"/>
              <x14:axisColor rgb="FF000000"/>
            </x14:dataBar>
          </x14:cfRule>
          <xm:sqref>K2415:K2452</xm:sqref>
        </x14:conditionalFormatting>
        <x14:conditionalFormatting xmlns:xm="http://schemas.microsoft.com/office/excel/2006/main">
          <x14:cfRule type="dataBar" id="{CEDE293A-734C-49DF-827D-A8EA3902C047}">
            <x14:dataBar minLength="0" maxLength="100" gradient="0">
              <x14:cfvo type="autoMin"/>
              <x14:cfvo type="autoMax"/>
              <x14:negativeFillColor rgb="FFFF0000"/>
              <x14:axisColor rgb="FF000000"/>
            </x14:dataBar>
          </x14:cfRule>
          <x14:cfRule type="dataBar" id="{60E816D4-B151-4536-84CE-254F8AE95661}">
            <x14:dataBar minLength="0" maxLength="100" gradient="0">
              <x14:cfvo type="autoMin"/>
              <x14:cfvo type="autoMax"/>
              <x14:negativeFillColor rgb="FFFF0000"/>
              <x14:axisColor rgb="FF000000"/>
            </x14:dataBar>
          </x14:cfRule>
          <x14:cfRule type="dataBar" id="{4C8E98A4-3CD6-42DD-A681-390B41618444}">
            <x14:dataBar minLength="0" maxLength="100" gradient="0">
              <x14:cfvo type="autoMin"/>
              <x14:cfvo type="autoMax"/>
              <x14:negativeFillColor rgb="FFFF0000"/>
              <x14:axisColor rgb="FF000000"/>
            </x14:dataBar>
          </x14:cfRule>
          <x14:cfRule type="dataBar" id="{40739CB1-2451-437D-8C41-31E5435E96B0}">
            <x14:dataBar minLength="0" maxLength="100" gradient="0">
              <x14:cfvo type="autoMin"/>
              <x14:cfvo type="autoMax"/>
              <x14:negativeFillColor rgb="FFFF0000"/>
              <x14:axisColor rgb="FF000000"/>
            </x14:dataBar>
          </x14:cfRule>
          <xm:sqref>K2454:K2463</xm:sqref>
        </x14:conditionalFormatting>
        <x14:conditionalFormatting xmlns:xm="http://schemas.microsoft.com/office/excel/2006/main">
          <x14:cfRule type="dataBar" id="{26C4EF99-93C2-4B61-BC30-A54F9CECBD75}">
            <x14:dataBar minLength="0" maxLength="100" gradient="0">
              <x14:cfvo type="autoMin"/>
              <x14:cfvo type="autoMax"/>
              <x14:negativeFillColor rgb="FFFF0000"/>
              <x14:axisColor rgb="FF000000"/>
            </x14:dataBar>
          </x14:cfRule>
          <x14:cfRule type="dataBar" id="{D4B865F0-76B3-4351-BCF6-F45FE6559902}">
            <x14:dataBar minLength="0" maxLength="100" gradient="0">
              <x14:cfvo type="autoMin"/>
              <x14:cfvo type="autoMax"/>
              <x14:negativeFillColor rgb="FFFF0000"/>
              <x14:axisColor rgb="FF000000"/>
            </x14:dataBar>
          </x14:cfRule>
          <x14:cfRule type="dataBar" id="{45C81AF6-82F2-4604-8F25-DE1FE24ACF3A}">
            <x14:dataBar minLength="0" maxLength="100" gradient="0">
              <x14:cfvo type="autoMin"/>
              <x14:cfvo type="autoMax"/>
              <x14:negativeFillColor rgb="FFFF0000"/>
              <x14:axisColor rgb="FF000000"/>
            </x14:dataBar>
          </x14:cfRule>
          <x14:cfRule type="dataBar" id="{365906B4-BF5D-44F3-95BE-C67816EB7E05}">
            <x14:dataBar minLength="0" maxLength="100" gradient="0">
              <x14:cfvo type="autoMin"/>
              <x14:cfvo type="autoMax"/>
              <x14:negativeFillColor rgb="FFFF0000"/>
              <x14:axisColor rgb="FF000000"/>
            </x14:dataBar>
          </x14:cfRule>
          <xm:sqref>K2465:K2471</xm:sqref>
        </x14:conditionalFormatting>
        <x14:conditionalFormatting xmlns:xm="http://schemas.microsoft.com/office/excel/2006/main">
          <x14:cfRule type="dataBar" id="{D7D67BA6-B164-4855-849D-15869DB36EDE}">
            <x14:dataBar minLength="0" maxLength="100" gradient="0">
              <x14:cfvo type="autoMin"/>
              <x14:cfvo type="autoMax"/>
              <x14:negativeFillColor rgb="FFFF0000"/>
              <x14:axisColor rgb="FF000000"/>
            </x14:dataBar>
          </x14:cfRule>
          <x14:cfRule type="dataBar" id="{672D5524-4FA1-40EC-9E38-81E2262F7D61}">
            <x14:dataBar minLength="0" maxLength="100" gradient="0">
              <x14:cfvo type="autoMin"/>
              <x14:cfvo type="autoMax"/>
              <x14:negativeFillColor rgb="FFFF0000"/>
              <x14:axisColor rgb="FF000000"/>
            </x14:dataBar>
          </x14:cfRule>
          <x14:cfRule type="dataBar" id="{7990B7C5-45F9-4B3E-9F2A-2188A004327A}">
            <x14:dataBar minLength="0" maxLength="100" gradient="0">
              <x14:cfvo type="autoMin"/>
              <x14:cfvo type="autoMax"/>
              <x14:negativeFillColor rgb="FFFF0000"/>
              <x14:axisColor rgb="FF000000"/>
            </x14:dataBar>
          </x14:cfRule>
          <x14:cfRule type="dataBar" id="{6BC4E12C-3418-4307-A490-51DE2C29E441}">
            <x14:dataBar minLength="0" maxLength="100" gradient="0">
              <x14:cfvo type="autoMin"/>
              <x14:cfvo type="autoMax"/>
              <x14:negativeFillColor rgb="FFFF0000"/>
              <x14:axisColor rgb="FF000000"/>
            </x14:dataBar>
          </x14:cfRule>
          <xm:sqref>K2473:K2518</xm:sqref>
        </x14:conditionalFormatting>
        <x14:conditionalFormatting xmlns:xm="http://schemas.microsoft.com/office/excel/2006/main">
          <x14:cfRule type="dataBar" id="{9B9FE8C9-926F-480D-84DF-B451FA689F73}">
            <x14:dataBar minLength="0" maxLength="100" gradient="0">
              <x14:cfvo type="autoMin"/>
              <x14:cfvo type="autoMax"/>
              <x14:negativeFillColor rgb="FFFF0000"/>
              <x14:axisColor rgb="FF000000"/>
            </x14:dataBar>
          </x14:cfRule>
          <x14:cfRule type="dataBar" id="{FC47D078-6D1E-4F1E-9BD1-145C1F5A78A0}">
            <x14:dataBar minLength="0" maxLength="100" gradient="0">
              <x14:cfvo type="autoMin"/>
              <x14:cfvo type="autoMax"/>
              <x14:negativeFillColor rgb="FFFF0000"/>
              <x14:axisColor rgb="FF000000"/>
            </x14:dataBar>
          </x14:cfRule>
          <x14:cfRule type="dataBar" id="{B7E3C327-F393-4AFA-915B-DC1BBDB94354}">
            <x14:dataBar minLength="0" maxLength="100" gradient="0">
              <x14:cfvo type="autoMin"/>
              <x14:cfvo type="autoMax"/>
              <x14:negativeFillColor rgb="FFFF0000"/>
              <x14:axisColor rgb="FF000000"/>
            </x14:dataBar>
          </x14:cfRule>
          <x14:cfRule type="dataBar" id="{F1A5090C-EC8C-4E60-A92E-B378BF0CB82D}">
            <x14:dataBar minLength="0" maxLength="100" gradient="0">
              <x14:cfvo type="autoMin"/>
              <x14:cfvo type="autoMax"/>
              <x14:negativeFillColor rgb="FFFF0000"/>
              <x14:axisColor rgb="FF000000"/>
            </x14:dataBar>
          </x14:cfRule>
          <xm:sqref>K2520:K2522</xm:sqref>
        </x14:conditionalFormatting>
        <x14:conditionalFormatting xmlns:xm="http://schemas.microsoft.com/office/excel/2006/main">
          <x14:cfRule type="dataBar" id="{3C029B81-5E5F-44E1-B5B3-9D0F3BB80E1A}">
            <x14:dataBar minLength="0" maxLength="100" gradient="0">
              <x14:cfvo type="autoMin"/>
              <x14:cfvo type="autoMax"/>
              <x14:negativeFillColor rgb="FFFF0000"/>
              <x14:axisColor rgb="FF000000"/>
            </x14:dataBar>
          </x14:cfRule>
          <x14:cfRule type="dataBar" id="{6C3074CF-7197-4D34-BB72-0A92BB2942FF}">
            <x14:dataBar minLength="0" maxLength="100" gradient="0">
              <x14:cfvo type="autoMin"/>
              <x14:cfvo type="autoMax"/>
              <x14:negativeFillColor rgb="FFFF0000"/>
              <x14:axisColor rgb="FF000000"/>
            </x14:dataBar>
          </x14:cfRule>
          <x14:cfRule type="dataBar" id="{CF96FA50-33AA-4A89-BE92-5EABFE8AF72F}">
            <x14:dataBar minLength="0" maxLength="100" gradient="0">
              <x14:cfvo type="autoMin"/>
              <x14:cfvo type="autoMax"/>
              <x14:negativeFillColor rgb="FFFF0000"/>
              <x14:axisColor rgb="FF000000"/>
            </x14:dataBar>
          </x14:cfRule>
          <x14:cfRule type="dataBar" id="{C73D4067-C9D0-4A95-A03B-D7E215B250FB}">
            <x14:dataBar minLength="0" maxLength="100" gradient="0">
              <x14:cfvo type="autoMin"/>
              <x14:cfvo type="autoMax"/>
              <x14:negativeFillColor rgb="FFFF0000"/>
              <x14:axisColor rgb="FF000000"/>
            </x14:dataBar>
          </x14:cfRule>
          <xm:sqref>K2524:K2528</xm:sqref>
        </x14:conditionalFormatting>
        <x14:conditionalFormatting xmlns:xm="http://schemas.microsoft.com/office/excel/2006/main">
          <x14:cfRule type="dataBar" id="{130EBFB8-5346-4B69-A5E3-41AAFEE6BC79}">
            <x14:dataBar minLength="0" maxLength="100" gradient="0">
              <x14:cfvo type="autoMin"/>
              <x14:cfvo type="autoMax"/>
              <x14:negativeFillColor rgb="FFFF0000"/>
              <x14:axisColor rgb="FF000000"/>
            </x14:dataBar>
          </x14:cfRule>
          <x14:cfRule type="dataBar" id="{729DEF11-5A61-41FF-91D3-2959784AF097}">
            <x14:dataBar minLength="0" maxLength="100" gradient="0">
              <x14:cfvo type="autoMin"/>
              <x14:cfvo type="autoMax"/>
              <x14:negativeFillColor rgb="FFFF0000"/>
              <x14:axisColor rgb="FF000000"/>
            </x14:dataBar>
          </x14:cfRule>
          <x14:cfRule type="dataBar" id="{58B001C3-C707-4075-BE14-8EC54B5082C0}">
            <x14:dataBar minLength="0" maxLength="100" gradient="0">
              <x14:cfvo type="autoMin"/>
              <x14:cfvo type="autoMax"/>
              <x14:negativeFillColor rgb="FFFF0000"/>
              <x14:axisColor rgb="FF000000"/>
            </x14:dataBar>
          </x14:cfRule>
          <x14:cfRule type="dataBar" id="{82058A70-9EA3-4DCB-B596-80CF6AAC6CA3}">
            <x14:dataBar minLength="0" maxLength="100" gradient="0">
              <x14:cfvo type="autoMin"/>
              <x14:cfvo type="autoMax"/>
              <x14:negativeFillColor rgb="FFFF0000"/>
              <x14:axisColor rgb="FF000000"/>
            </x14:dataBar>
          </x14:cfRule>
          <xm:sqref>K2530:K2534</xm:sqref>
        </x14:conditionalFormatting>
        <x14:conditionalFormatting xmlns:xm="http://schemas.microsoft.com/office/excel/2006/main">
          <x14:cfRule type="dataBar" id="{542D434E-6043-446B-813E-08598C95ED31}">
            <x14:dataBar minLength="0" maxLength="100" gradient="0">
              <x14:cfvo type="autoMin"/>
              <x14:cfvo type="autoMax"/>
              <x14:negativeFillColor rgb="FFFF0000"/>
              <x14:axisColor rgb="FF000000"/>
            </x14:dataBar>
          </x14:cfRule>
          <x14:cfRule type="dataBar" id="{930951E8-C175-4147-AD53-BFC86CDD8587}">
            <x14:dataBar minLength="0" maxLength="100" gradient="0">
              <x14:cfvo type="autoMin"/>
              <x14:cfvo type="autoMax"/>
              <x14:negativeFillColor rgb="FFFF0000"/>
              <x14:axisColor rgb="FF000000"/>
            </x14:dataBar>
          </x14:cfRule>
          <x14:cfRule type="dataBar" id="{FF78D34D-64E3-4A16-B718-771A954254F1}">
            <x14:dataBar minLength="0" maxLength="100" gradient="0">
              <x14:cfvo type="autoMin"/>
              <x14:cfvo type="autoMax"/>
              <x14:negativeFillColor rgb="FFFF0000"/>
              <x14:axisColor rgb="FF000000"/>
            </x14:dataBar>
          </x14:cfRule>
          <x14:cfRule type="dataBar" id="{278F8DA0-21E9-4184-8E4F-8922744E613E}">
            <x14:dataBar minLength="0" maxLength="100" gradient="0">
              <x14:cfvo type="autoMin"/>
              <x14:cfvo type="autoMax"/>
              <x14:negativeFillColor rgb="FFFF0000"/>
              <x14:axisColor rgb="FF000000"/>
            </x14:dataBar>
          </x14:cfRule>
          <xm:sqref>K2536:K2542</xm:sqref>
        </x14:conditionalFormatting>
        <x14:conditionalFormatting xmlns:xm="http://schemas.microsoft.com/office/excel/2006/main">
          <x14:cfRule type="dataBar" id="{1BD0D2AD-31B0-4E5C-804D-239231C91C98}">
            <x14:dataBar minLength="0" maxLength="100" gradient="0">
              <x14:cfvo type="autoMin"/>
              <x14:cfvo type="autoMax"/>
              <x14:negativeFillColor rgb="FFFF0000"/>
              <x14:axisColor rgb="FF000000"/>
            </x14:dataBar>
          </x14:cfRule>
          <x14:cfRule type="dataBar" id="{430EA450-4594-45B2-9B42-D19C50D57272}">
            <x14:dataBar minLength="0" maxLength="100" gradient="0">
              <x14:cfvo type="autoMin"/>
              <x14:cfvo type="autoMax"/>
              <x14:negativeFillColor rgb="FFFF0000"/>
              <x14:axisColor rgb="FF000000"/>
            </x14:dataBar>
          </x14:cfRule>
          <x14:cfRule type="dataBar" id="{7543DDDA-0815-4BC0-815D-F74413378A09}">
            <x14:dataBar minLength="0" maxLength="100" gradient="0">
              <x14:cfvo type="autoMin"/>
              <x14:cfvo type="autoMax"/>
              <x14:negativeFillColor rgb="FFFF0000"/>
              <x14:axisColor rgb="FF000000"/>
            </x14:dataBar>
          </x14:cfRule>
          <x14:cfRule type="dataBar" id="{020BB9AD-467E-460C-A5E3-D0F2A5DD9EF9}">
            <x14:dataBar minLength="0" maxLength="100" gradient="0">
              <x14:cfvo type="autoMin"/>
              <x14:cfvo type="autoMax"/>
              <x14:negativeFillColor rgb="FFFF0000"/>
              <x14:axisColor rgb="FF000000"/>
            </x14:dataBar>
          </x14:cfRule>
          <xm:sqref>K2544:K2546</xm:sqref>
        </x14:conditionalFormatting>
        <x14:conditionalFormatting xmlns:xm="http://schemas.microsoft.com/office/excel/2006/main">
          <x14:cfRule type="dataBar" id="{B5B22904-8BF4-40E9-BD85-9F077356B718}">
            <x14:dataBar minLength="0" maxLength="100" gradient="0">
              <x14:cfvo type="autoMin"/>
              <x14:cfvo type="autoMax"/>
              <x14:negativeFillColor rgb="FFFF0000"/>
              <x14:axisColor rgb="FF000000"/>
            </x14:dataBar>
          </x14:cfRule>
          <x14:cfRule type="dataBar" id="{D8DD2641-7910-4FB9-B818-0A885863D9DD}">
            <x14:dataBar minLength="0" maxLength="100" gradient="0">
              <x14:cfvo type="autoMin"/>
              <x14:cfvo type="autoMax"/>
              <x14:negativeFillColor rgb="FFFF0000"/>
              <x14:axisColor rgb="FF000000"/>
            </x14:dataBar>
          </x14:cfRule>
          <x14:cfRule type="dataBar" id="{CA1F0303-EC80-4668-B644-13ABFD7B78C5}">
            <x14:dataBar minLength="0" maxLength="100" gradient="0">
              <x14:cfvo type="autoMin"/>
              <x14:cfvo type="autoMax"/>
              <x14:negativeFillColor rgb="FFFF0000"/>
              <x14:axisColor rgb="FF000000"/>
            </x14:dataBar>
          </x14:cfRule>
          <x14:cfRule type="dataBar" id="{7F4416DA-C171-40B0-B074-63DB4EF27309}">
            <x14:dataBar minLength="0" maxLength="100" gradient="0">
              <x14:cfvo type="autoMin"/>
              <x14:cfvo type="autoMax"/>
              <x14:negativeFillColor rgb="FFFF0000"/>
              <x14:axisColor rgb="FF000000"/>
            </x14:dataBar>
          </x14:cfRule>
          <xm:sqref>K2548:K2562</xm:sqref>
        </x14:conditionalFormatting>
        <x14:conditionalFormatting xmlns:xm="http://schemas.microsoft.com/office/excel/2006/main">
          <x14:cfRule type="dataBar" id="{77C9E622-55A4-426B-A8DB-026A97EB02B0}">
            <x14:dataBar minLength="0" maxLength="100" gradient="0">
              <x14:cfvo type="autoMin"/>
              <x14:cfvo type="autoMax"/>
              <x14:negativeFillColor rgb="FFFF0000"/>
              <x14:axisColor rgb="FF000000"/>
            </x14:dataBar>
          </x14:cfRule>
          <x14:cfRule type="dataBar" id="{51DC48EC-F75E-4DBE-8D0E-6581E842CC77}">
            <x14:dataBar minLength="0" maxLength="100" gradient="0">
              <x14:cfvo type="autoMin"/>
              <x14:cfvo type="autoMax"/>
              <x14:negativeFillColor rgb="FFFF0000"/>
              <x14:axisColor rgb="FF000000"/>
            </x14:dataBar>
          </x14:cfRule>
          <x14:cfRule type="dataBar" id="{2DBF59DF-3955-4458-8D20-C94731F25FC3}">
            <x14:dataBar minLength="0" maxLength="100" gradient="0">
              <x14:cfvo type="autoMin"/>
              <x14:cfvo type="autoMax"/>
              <x14:negativeFillColor rgb="FFFF0000"/>
              <x14:axisColor rgb="FF000000"/>
            </x14:dataBar>
          </x14:cfRule>
          <x14:cfRule type="dataBar" id="{C300C7CC-0832-43FB-8A05-5D9E98FE7E78}">
            <x14:dataBar minLength="0" maxLength="100" gradient="0">
              <x14:cfvo type="autoMin"/>
              <x14:cfvo type="autoMax"/>
              <x14:negativeFillColor rgb="FFFF0000"/>
              <x14:axisColor rgb="FF000000"/>
            </x14:dataBar>
          </x14:cfRule>
          <xm:sqref>K2564:K2578</xm:sqref>
        </x14:conditionalFormatting>
        <x14:conditionalFormatting xmlns:xm="http://schemas.microsoft.com/office/excel/2006/main">
          <x14:cfRule type="dataBar" id="{015F3785-B563-4B49-9370-C532638BF151}">
            <x14:dataBar minLength="0" maxLength="100" gradient="0">
              <x14:cfvo type="autoMin"/>
              <x14:cfvo type="autoMax"/>
              <x14:negativeFillColor rgb="FFFF0000"/>
              <x14:axisColor rgb="FF000000"/>
            </x14:dataBar>
          </x14:cfRule>
          <x14:cfRule type="dataBar" id="{56C8732C-4F02-47A3-BCDD-046141846334}">
            <x14:dataBar minLength="0" maxLength="100" gradient="0">
              <x14:cfvo type="autoMin"/>
              <x14:cfvo type="autoMax"/>
              <x14:negativeFillColor rgb="FFFF0000"/>
              <x14:axisColor rgb="FF000000"/>
            </x14:dataBar>
          </x14:cfRule>
          <x14:cfRule type="dataBar" id="{3D0C8ED6-BD3D-4F53-8DBE-AC4C0AC05E6D}">
            <x14:dataBar minLength="0" maxLength="100" gradient="0">
              <x14:cfvo type="autoMin"/>
              <x14:cfvo type="autoMax"/>
              <x14:negativeFillColor rgb="FFFF0000"/>
              <x14:axisColor rgb="FF000000"/>
            </x14:dataBar>
          </x14:cfRule>
          <x14:cfRule type="dataBar" id="{8E32044D-A262-4526-8D4E-28128EAA87E5}">
            <x14:dataBar minLength="0" maxLength="100" gradient="0">
              <x14:cfvo type="autoMin"/>
              <x14:cfvo type="autoMax"/>
              <x14:negativeFillColor rgb="FFFF0000"/>
              <x14:axisColor rgb="FF000000"/>
            </x14:dataBar>
          </x14:cfRule>
          <xm:sqref>K2580:K2587</xm:sqref>
        </x14:conditionalFormatting>
        <x14:conditionalFormatting xmlns:xm="http://schemas.microsoft.com/office/excel/2006/main">
          <x14:cfRule type="dataBar" id="{218B78A7-B05E-4F61-B822-DA63D03369AC}">
            <x14:dataBar minLength="0" maxLength="100" gradient="0">
              <x14:cfvo type="autoMin"/>
              <x14:cfvo type="autoMax"/>
              <x14:negativeFillColor rgb="FFFF0000"/>
              <x14:axisColor rgb="FF000000"/>
            </x14:dataBar>
          </x14:cfRule>
          <x14:cfRule type="dataBar" id="{17050FA7-A63A-4F6A-B197-42FF2A5BA0C9}">
            <x14:dataBar minLength="0" maxLength="100" gradient="0">
              <x14:cfvo type="autoMin"/>
              <x14:cfvo type="autoMax"/>
              <x14:negativeFillColor rgb="FFFF0000"/>
              <x14:axisColor rgb="FF000000"/>
            </x14:dataBar>
          </x14:cfRule>
          <x14:cfRule type="dataBar" id="{6E8636B2-CA6B-430C-B2FA-997705FBDB85}">
            <x14:dataBar minLength="0" maxLength="100" gradient="0">
              <x14:cfvo type="autoMin"/>
              <x14:cfvo type="autoMax"/>
              <x14:negativeFillColor rgb="FFFF0000"/>
              <x14:axisColor rgb="FF000000"/>
            </x14:dataBar>
          </x14:cfRule>
          <x14:cfRule type="dataBar" id="{8FED7C25-E079-4D6E-95D4-5D21176B3A5E}">
            <x14:dataBar minLength="0" maxLength="100" gradient="0">
              <x14:cfvo type="autoMin"/>
              <x14:cfvo type="autoMax"/>
              <x14:negativeFillColor rgb="FFFF0000"/>
              <x14:axisColor rgb="FF000000"/>
            </x14:dataBar>
          </x14:cfRule>
          <xm:sqref>K2589:K2591</xm:sqref>
        </x14:conditionalFormatting>
        <x14:conditionalFormatting xmlns:xm="http://schemas.microsoft.com/office/excel/2006/main">
          <x14:cfRule type="dataBar" id="{7E0178A1-0188-4A63-A598-209F34204262}">
            <x14:dataBar minLength="0" maxLength="100" gradient="0">
              <x14:cfvo type="autoMin"/>
              <x14:cfvo type="autoMax"/>
              <x14:negativeFillColor rgb="FFFF0000"/>
              <x14:axisColor rgb="FF000000"/>
            </x14:dataBar>
          </x14:cfRule>
          <x14:cfRule type="dataBar" id="{5C023E81-43F5-4EDF-8884-5A108E7E00F9}">
            <x14:dataBar minLength="0" maxLength="100" gradient="0">
              <x14:cfvo type="autoMin"/>
              <x14:cfvo type="autoMax"/>
              <x14:negativeFillColor rgb="FFFF0000"/>
              <x14:axisColor rgb="FF000000"/>
            </x14:dataBar>
          </x14:cfRule>
          <x14:cfRule type="dataBar" id="{B1CC5669-8EF7-4E96-AE11-0A32371B217B}">
            <x14:dataBar minLength="0" maxLength="100" gradient="0">
              <x14:cfvo type="autoMin"/>
              <x14:cfvo type="autoMax"/>
              <x14:negativeFillColor rgb="FFFF0000"/>
              <x14:axisColor rgb="FF000000"/>
            </x14:dataBar>
          </x14:cfRule>
          <x14:cfRule type="dataBar" id="{DE3A014E-293B-42AA-A4E5-515A31A5E510}">
            <x14:dataBar minLength="0" maxLength="100" gradient="0">
              <x14:cfvo type="autoMin"/>
              <x14:cfvo type="autoMax"/>
              <x14:negativeFillColor rgb="FFFF0000"/>
              <x14:axisColor rgb="FF000000"/>
            </x14:dataBar>
          </x14:cfRule>
          <xm:sqref>K2593</xm:sqref>
        </x14:conditionalFormatting>
        <x14:conditionalFormatting xmlns:xm="http://schemas.microsoft.com/office/excel/2006/main">
          <x14:cfRule type="dataBar" id="{6DAAB5DC-F4B0-4DD9-A9C0-162B653DEA46}">
            <x14:dataBar minLength="0" maxLength="100" gradient="0">
              <x14:cfvo type="autoMin"/>
              <x14:cfvo type="autoMax"/>
              <x14:negativeFillColor rgb="FFFF0000"/>
              <x14:axisColor rgb="FF000000"/>
            </x14:dataBar>
          </x14:cfRule>
          <x14:cfRule type="dataBar" id="{310FA91C-E98A-4049-B8E4-4ADB59576706}">
            <x14:dataBar minLength="0" maxLength="100" gradient="0">
              <x14:cfvo type="autoMin"/>
              <x14:cfvo type="autoMax"/>
              <x14:negativeFillColor rgb="FFFF0000"/>
              <x14:axisColor rgb="FF000000"/>
            </x14:dataBar>
          </x14:cfRule>
          <x14:cfRule type="dataBar" id="{6AE77E47-8A89-4874-9F52-91D40D8CA34D}">
            <x14:dataBar minLength="0" maxLength="100" gradient="0">
              <x14:cfvo type="autoMin"/>
              <x14:cfvo type="autoMax"/>
              <x14:negativeFillColor rgb="FFFF0000"/>
              <x14:axisColor rgb="FF000000"/>
            </x14:dataBar>
          </x14:cfRule>
          <x14:cfRule type="dataBar" id="{A97D6093-8922-4600-94F6-72F05425422A}">
            <x14:dataBar minLength="0" maxLength="100" gradient="0">
              <x14:cfvo type="autoMin"/>
              <x14:cfvo type="autoMax"/>
              <x14:negativeFillColor rgb="FFFF0000"/>
              <x14:axisColor rgb="FF000000"/>
            </x14:dataBar>
          </x14:cfRule>
          <xm:sqref>K2595:K2605</xm:sqref>
        </x14:conditionalFormatting>
        <x14:conditionalFormatting xmlns:xm="http://schemas.microsoft.com/office/excel/2006/main">
          <x14:cfRule type="dataBar" id="{3302CFBB-5E40-4F48-903B-FD8B0710A1B1}">
            <x14:dataBar minLength="0" maxLength="100" gradient="0">
              <x14:cfvo type="autoMin"/>
              <x14:cfvo type="autoMax"/>
              <x14:negativeFillColor rgb="FFFF0000"/>
              <x14:axisColor rgb="FF000000"/>
            </x14:dataBar>
          </x14:cfRule>
          <x14:cfRule type="dataBar" id="{DF831D7C-3562-4173-82ED-1496953E472F}">
            <x14:dataBar minLength="0" maxLength="100" gradient="0">
              <x14:cfvo type="autoMin"/>
              <x14:cfvo type="autoMax"/>
              <x14:negativeFillColor rgb="FFFF0000"/>
              <x14:axisColor rgb="FF000000"/>
            </x14:dataBar>
          </x14:cfRule>
          <x14:cfRule type="dataBar" id="{B92316D7-2784-4B74-BBDE-B8EFB158C759}">
            <x14:dataBar minLength="0" maxLength="100" gradient="0">
              <x14:cfvo type="autoMin"/>
              <x14:cfvo type="autoMax"/>
              <x14:negativeFillColor rgb="FFFF0000"/>
              <x14:axisColor rgb="FF000000"/>
            </x14:dataBar>
          </x14:cfRule>
          <x14:cfRule type="dataBar" id="{7A634AE6-086C-43C5-AAFB-D1FDFE21F35A}">
            <x14:dataBar minLength="0" maxLength="100" gradient="0">
              <x14:cfvo type="autoMin"/>
              <x14:cfvo type="autoMax"/>
              <x14:negativeFillColor rgb="FFFF0000"/>
              <x14:axisColor rgb="FF000000"/>
            </x14:dataBar>
          </x14:cfRule>
          <xm:sqref>K2607:K2613</xm:sqref>
        </x14:conditionalFormatting>
        <x14:conditionalFormatting xmlns:xm="http://schemas.microsoft.com/office/excel/2006/main">
          <x14:cfRule type="dataBar" id="{E2099963-56E4-4FBD-858C-CA73A474DF7A}">
            <x14:dataBar minLength="0" maxLength="100" gradient="0">
              <x14:cfvo type="autoMin"/>
              <x14:cfvo type="autoMax"/>
              <x14:negativeFillColor rgb="FFFF0000"/>
              <x14:axisColor rgb="FF000000"/>
            </x14:dataBar>
          </x14:cfRule>
          <x14:cfRule type="dataBar" id="{5E41BF15-37E5-4E99-AF2F-6461CC224C86}">
            <x14:dataBar minLength="0" maxLength="100" gradient="0">
              <x14:cfvo type="autoMin"/>
              <x14:cfvo type="autoMax"/>
              <x14:negativeFillColor rgb="FFFF0000"/>
              <x14:axisColor rgb="FF000000"/>
            </x14:dataBar>
          </x14:cfRule>
          <x14:cfRule type="dataBar" id="{17144B44-32E6-475F-8D3F-0456640654BA}">
            <x14:dataBar minLength="0" maxLength="100" gradient="0">
              <x14:cfvo type="autoMin"/>
              <x14:cfvo type="autoMax"/>
              <x14:negativeFillColor rgb="FFFF0000"/>
              <x14:axisColor rgb="FF000000"/>
            </x14:dataBar>
          </x14:cfRule>
          <x14:cfRule type="dataBar" id="{3795C3F5-C766-4C6C-8EDE-08B3875E7A15}">
            <x14:dataBar minLength="0" maxLength="100" gradient="0">
              <x14:cfvo type="autoMin"/>
              <x14:cfvo type="autoMax"/>
              <x14:negativeFillColor rgb="FFFF0000"/>
              <x14:axisColor rgb="FF000000"/>
            </x14:dataBar>
          </x14:cfRule>
          <xm:sqref>K2615:K2636</xm:sqref>
        </x14:conditionalFormatting>
        <x14:conditionalFormatting xmlns:xm="http://schemas.microsoft.com/office/excel/2006/main">
          <x14:cfRule type="dataBar" id="{38904D24-4F80-42C1-AA8E-E9BEE14B9DF2}">
            <x14:dataBar minLength="0" maxLength="100" gradient="0">
              <x14:cfvo type="autoMin"/>
              <x14:cfvo type="autoMax"/>
              <x14:negativeFillColor rgb="FFFF0000"/>
              <x14:axisColor rgb="FF000000"/>
            </x14:dataBar>
          </x14:cfRule>
          <x14:cfRule type="dataBar" id="{BC566C07-8E89-4077-8944-21D987CC4ECF}">
            <x14:dataBar minLength="0" maxLength="100" gradient="0">
              <x14:cfvo type="autoMin"/>
              <x14:cfvo type="autoMax"/>
              <x14:negativeFillColor rgb="FFFF0000"/>
              <x14:axisColor rgb="FF000000"/>
            </x14:dataBar>
          </x14:cfRule>
          <x14:cfRule type="dataBar" id="{6214E533-965E-48CD-AAAC-F8BE0F43580F}">
            <x14:dataBar minLength="0" maxLength="100" gradient="0">
              <x14:cfvo type="autoMin"/>
              <x14:cfvo type="autoMax"/>
              <x14:negativeFillColor rgb="FFFF0000"/>
              <x14:axisColor rgb="FF000000"/>
            </x14:dataBar>
          </x14:cfRule>
          <x14:cfRule type="dataBar" id="{C4B94F38-4EFA-4512-9D96-DDE10EA407ED}">
            <x14:dataBar minLength="0" maxLength="100" gradient="0">
              <x14:cfvo type="autoMin"/>
              <x14:cfvo type="autoMax"/>
              <x14:negativeFillColor rgb="FFFF0000"/>
              <x14:axisColor rgb="FF000000"/>
            </x14:dataBar>
          </x14:cfRule>
          <xm:sqref>K2638:K2653</xm:sqref>
        </x14:conditionalFormatting>
        <x14:conditionalFormatting xmlns:xm="http://schemas.microsoft.com/office/excel/2006/main">
          <x14:cfRule type="dataBar" id="{78C863A0-2315-49EA-92B4-D73060B9BBD6}">
            <x14:dataBar minLength="0" maxLength="100" gradient="0">
              <x14:cfvo type="autoMin"/>
              <x14:cfvo type="autoMax"/>
              <x14:negativeFillColor rgb="FFFF0000"/>
              <x14:axisColor rgb="FF000000"/>
            </x14:dataBar>
          </x14:cfRule>
          <x14:cfRule type="dataBar" id="{F45DF70D-BA8E-45F0-AA0D-25D372F97BA8}">
            <x14:dataBar minLength="0" maxLength="100" gradient="0">
              <x14:cfvo type="autoMin"/>
              <x14:cfvo type="autoMax"/>
              <x14:negativeFillColor rgb="FFFF0000"/>
              <x14:axisColor rgb="FF000000"/>
            </x14:dataBar>
          </x14:cfRule>
          <x14:cfRule type="dataBar" id="{8B909C29-A2B1-410A-894D-A072E5ED617D}">
            <x14:dataBar minLength="0" maxLength="100" gradient="0">
              <x14:cfvo type="autoMin"/>
              <x14:cfvo type="autoMax"/>
              <x14:negativeFillColor rgb="FFFF0000"/>
              <x14:axisColor rgb="FF000000"/>
            </x14:dataBar>
          </x14:cfRule>
          <x14:cfRule type="dataBar" id="{A747CD28-D3C3-40F3-8BCF-A1C728877F8D}">
            <x14:dataBar minLength="0" maxLength="100" gradient="0">
              <x14:cfvo type="autoMin"/>
              <x14:cfvo type="autoMax"/>
              <x14:negativeFillColor rgb="FFFF0000"/>
              <x14:axisColor rgb="FF000000"/>
            </x14:dataBar>
          </x14:cfRule>
          <xm:sqref>K2655:K2661</xm:sqref>
        </x14:conditionalFormatting>
        <x14:conditionalFormatting xmlns:xm="http://schemas.microsoft.com/office/excel/2006/main">
          <x14:cfRule type="dataBar" id="{18A9DF1E-D0E1-4F22-B9D8-2C0AB823DE1D}">
            <x14:dataBar minLength="0" maxLength="100" gradient="0">
              <x14:cfvo type="autoMin"/>
              <x14:cfvo type="autoMax"/>
              <x14:negativeFillColor rgb="FFFF0000"/>
              <x14:axisColor rgb="FF000000"/>
            </x14:dataBar>
          </x14:cfRule>
          <x14:cfRule type="dataBar" id="{88E22B61-C4C1-4C28-AC86-B33173DF75E0}">
            <x14:dataBar minLength="0" maxLength="100" gradient="0">
              <x14:cfvo type="autoMin"/>
              <x14:cfvo type="autoMax"/>
              <x14:negativeFillColor rgb="FFFF0000"/>
              <x14:axisColor rgb="FF000000"/>
            </x14:dataBar>
          </x14:cfRule>
          <x14:cfRule type="dataBar" id="{5B84C7D2-72C7-4B8A-B9CC-DA41014FB50F}">
            <x14:dataBar minLength="0" maxLength="100" gradient="0">
              <x14:cfvo type="autoMin"/>
              <x14:cfvo type="autoMax"/>
              <x14:negativeFillColor rgb="FFFF0000"/>
              <x14:axisColor rgb="FF000000"/>
            </x14:dataBar>
          </x14:cfRule>
          <x14:cfRule type="dataBar" id="{7C417734-C95A-423F-BD79-69A3967C8DFE}">
            <x14:dataBar minLength="0" maxLength="100" gradient="0">
              <x14:cfvo type="autoMin"/>
              <x14:cfvo type="autoMax"/>
              <x14:negativeFillColor rgb="FFFF0000"/>
              <x14:axisColor rgb="FF000000"/>
            </x14:dataBar>
          </x14:cfRule>
          <xm:sqref>K2663:K2674</xm:sqref>
        </x14:conditionalFormatting>
        <x14:conditionalFormatting xmlns:xm="http://schemas.microsoft.com/office/excel/2006/main">
          <x14:cfRule type="dataBar" id="{7E9A8A14-0A14-49FE-BC60-E3D4A4E689B8}">
            <x14:dataBar minLength="0" maxLength="100" gradient="0">
              <x14:cfvo type="autoMin"/>
              <x14:cfvo type="autoMax"/>
              <x14:negativeFillColor rgb="FFFF0000"/>
              <x14:axisColor rgb="FF000000"/>
            </x14:dataBar>
          </x14:cfRule>
          <x14:cfRule type="dataBar" id="{5A4380A9-271F-4536-86B9-47B196DDBC57}">
            <x14:dataBar minLength="0" maxLength="100" gradient="0">
              <x14:cfvo type="autoMin"/>
              <x14:cfvo type="autoMax"/>
              <x14:negativeFillColor rgb="FFFF0000"/>
              <x14:axisColor rgb="FF000000"/>
            </x14:dataBar>
          </x14:cfRule>
          <x14:cfRule type="dataBar" id="{E9E4E877-593B-4514-A9FA-C77C03569B5E}">
            <x14:dataBar minLength="0" maxLength="100" gradient="0">
              <x14:cfvo type="autoMin"/>
              <x14:cfvo type="autoMax"/>
              <x14:negativeFillColor rgb="FFFF0000"/>
              <x14:axisColor rgb="FF000000"/>
            </x14:dataBar>
          </x14:cfRule>
          <x14:cfRule type="dataBar" id="{8664CC57-AE29-48C5-852F-46F81E852F16}">
            <x14:dataBar minLength="0" maxLength="100" gradient="0">
              <x14:cfvo type="autoMin"/>
              <x14:cfvo type="autoMax"/>
              <x14:negativeFillColor rgb="FFFF0000"/>
              <x14:axisColor rgb="FF000000"/>
            </x14:dataBar>
          </x14:cfRule>
          <xm:sqref>K2676:K2678</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549A8-C2C4-4EBB-A41E-2371D6345274}">
  <dimension ref="A1:CZ2840"/>
  <sheetViews>
    <sheetView zoomScale="75" zoomScaleNormal="75" workbookViewId="0">
      <selection activeCell="F2" sqref="F2"/>
    </sheetView>
  </sheetViews>
  <sheetFormatPr defaultRowHeight="13.2"/>
  <cols>
    <col min="1" max="1" width="4.6640625" customWidth="1"/>
    <col min="2" max="2" width="10.88671875" customWidth="1"/>
    <col min="3" max="3" width="13" customWidth="1"/>
    <col min="4" max="4" width="12.33203125" customWidth="1"/>
    <col min="5" max="5" width="5.5546875" customWidth="1"/>
    <col min="6" max="6" width="55.109375" customWidth="1"/>
    <col min="7" max="7" width="14.6640625" bestFit="1" customWidth="1"/>
    <col min="8" max="8" width="3" customWidth="1"/>
    <col min="9" max="9" width="10" customWidth="1"/>
    <col min="10" max="10" width="3.44140625" customWidth="1"/>
    <col min="11" max="12" width="13" customWidth="1"/>
    <col min="13" max="13" width="15.109375" customWidth="1"/>
    <col min="14" max="14" width="13" customWidth="1"/>
    <col min="15" max="15" width="9.6640625" customWidth="1"/>
    <col min="18" max="18" width="9.21875" customWidth="1"/>
    <col min="19" max="19" width="9.6640625" customWidth="1"/>
    <col min="20" max="20" width="9.33203125" customWidth="1"/>
    <col min="21" max="21" width="9.77734375" customWidth="1"/>
    <col min="22" max="22" width="9" customWidth="1"/>
    <col min="23" max="23" width="9.77734375" customWidth="1"/>
    <col min="24" max="24" width="9.21875" customWidth="1"/>
    <col min="25" max="25" width="9.88671875" customWidth="1"/>
    <col min="26" max="27" width="9.44140625" customWidth="1"/>
    <col min="28" max="28" width="3.5546875" customWidth="1"/>
    <col min="34" max="34" width="3.88671875" customWidth="1"/>
    <col min="42" max="42" width="5.21875" customWidth="1"/>
    <col min="47" max="48" width="12.44140625" bestFit="1" customWidth="1"/>
    <col min="49" max="49" width="11.6640625" customWidth="1"/>
    <col min="61" max="61" width="9.33203125" customWidth="1"/>
    <col min="63" max="63" width="9.44140625" customWidth="1"/>
    <col min="65" max="65" width="9.77734375" customWidth="1"/>
    <col min="72" max="72" width="4.77734375" customWidth="1"/>
    <col min="89" max="89" width="10.21875" customWidth="1"/>
    <col min="90" max="90" width="4.109375" customWidth="1"/>
    <col min="91" max="91" width="12.109375" customWidth="1"/>
    <col min="95" max="95" width="9.77734375" customWidth="1"/>
    <col min="96" max="96" width="9.44140625" customWidth="1"/>
    <col min="101" max="101" width="4.44140625" customWidth="1"/>
    <col min="102" max="102" width="35.6640625" customWidth="1"/>
    <col min="103" max="103" width="30.6640625" customWidth="1"/>
    <col min="104" max="104" width="15.44140625" customWidth="1"/>
  </cols>
  <sheetData>
    <row r="1" spans="1:104" ht="14.4">
      <c r="A1" t="s">
        <v>11</v>
      </c>
      <c r="B1" s="85" t="s">
        <v>271</v>
      </c>
      <c r="C1" s="84" t="s">
        <v>11</v>
      </c>
      <c r="D1" s="123" t="s">
        <v>11</v>
      </c>
      <c r="E1" s="10"/>
      <c r="F1" s="21" t="s">
        <v>62</v>
      </c>
      <c r="G1" s="143"/>
      <c r="I1" s="151" t="s">
        <v>15</v>
      </c>
      <c r="J1" s="186"/>
      <c r="K1" s="40" t="s">
        <v>151</v>
      </c>
      <c r="L1" s="40" t="s">
        <v>151</v>
      </c>
      <c r="M1" s="40" t="s">
        <v>151</v>
      </c>
      <c r="N1" s="88" t="s">
        <v>151</v>
      </c>
      <c r="O1" s="124"/>
      <c r="P1" s="124"/>
      <c r="Q1" s="124"/>
      <c r="R1" s="124"/>
      <c r="S1" s="125" t="s">
        <v>1342</v>
      </c>
      <c r="T1" s="125" t="s">
        <v>1491</v>
      </c>
      <c r="U1" s="124" t="s">
        <v>1364</v>
      </c>
      <c r="V1" s="124" t="s">
        <v>1492</v>
      </c>
      <c r="W1" s="124" t="s">
        <v>1493</v>
      </c>
      <c r="X1" s="124" t="s">
        <v>1494</v>
      </c>
      <c r="Y1" s="124" t="s">
        <v>1440</v>
      </c>
      <c r="Z1" s="56"/>
      <c r="AA1" s="56"/>
      <c r="AB1" s="126"/>
      <c r="AC1" t="s">
        <v>1438</v>
      </c>
      <c r="AD1" t="s">
        <v>1439</v>
      </c>
      <c r="AE1" t="s">
        <v>134</v>
      </c>
      <c r="AF1" t="s">
        <v>1440</v>
      </c>
      <c r="AG1" t="s">
        <v>182</v>
      </c>
      <c r="AH1" s="34"/>
      <c r="AI1" s="109" t="s">
        <v>16</v>
      </c>
      <c r="AJ1" s="55" t="s">
        <v>1329</v>
      </c>
      <c r="AK1" s="55" t="s">
        <v>1329</v>
      </c>
      <c r="AL1" s="55" t="s">
        <v>1329</v>
      </c>
      <c r="AM1" s="55" t="s">
        <v>1330</v>
      </c>
      <c r="AN1" s="55" t="s">
        <v>1330</v>
      </c>
      <c r="AO1" s="55" t="s">
        <v>1330</v>
      </c>
      <c r="AP1" s="127"/>
      <c r="AQ1" s="92" t="s">
        <v>220</v>
      </c>
      <c r="AR1" s="92" t="s">
        <v>181</v>
      </c>
      <c r="AS1" s="92" t="s">
        <v>181</v>
      </c>
      <c r="AT1" s="92" t="s">
        <v>181</v>
      </c>
      <c r="AU1" s="95" t="s">
        <v>181</v>
      </c>
      <c r="AV1" s="95" t="s">
        <v>181</v>
      </c>
      <c r="AW1" s="95" t="s">
        <v>181</v>
      </c>
      <c r="AX1" s="52" t="s">
        <v>1331</v>
      </c>
      <c r="AY1" s="52" t="s">
        <v>1331</v>
      </c>
      <c r="AZ1" s="52" t="s">
        <v>1331</v>
      </c>
      <c r="BA1" s="52" t="s">
        <v>1332</v>
      </c>
      <c r="BB1" s="52" t="s">
        <v>1333</v>
      </c>
      <c r="BC1" s="52" t="s">
        <v>1334</v>
      </c>
      <c r="BD1" s="52" t="s">
        <v>1335</v>
      </c>
      <c r="BE1" s="52" t="s">
        <v>1334</v>
      </c>
      <c r="BF1" s="52" t="s">
        <v>1336</v>
      </c>
      <c r="BG1" s="52" t="s">
        <v>1337</v>
      </c>
      <c r="BH1" s="58" t="s">
        <v>1338</v>
      </c>
      <c r="BI1" s="52" t="s">
        <v>1339</v>
      </c>
      <c r="BJ1" s="52" t="s">
        <v>1340</v>
      </c>
      <c r="BK1" s="52" t="s">
        <v>1341</v>
      </c>
      <c r="BL1" s="52" t="s">
        <v>1342</v>
      </c>
      <c r="BM1" s="52" t="s">
        <v>1342</v>
      </c>
      <c r="BN1" s="52" t="s">
        <v>1343</v>
      </c>
      <c r="BO1" s="52" t="s">
        <v>1344</v>
      </c>
      <c r="BP1" s="52" t="s">
        <v>1345</v>
      </c>
      <c r="BQ1" s="52" t="s">
        <v>1346</v>
      </c>
      <c r="BR1" s="52" t="s">
        <v>1347</v>
      </c>
      <c r="BS1" s="52" t="s">
        <v>1347</v>
      </c>
      <c r="BT1" s="38"/>
      <c r="BU1" s="67" t="s">
        <v>272</v>
      </c>
      <c r="BV1" s="68" t="s">
        <v>1348</v>
      </c>
      <c r="BW1" s="68" t="s">
        <v>1349</v>
      </c>
      <c r="BX1" s="68" t="s">
        <v>1350</v>
      </c>
      <c r="BY1" s="68" t="s">
        <v>1351</v>
      </c>
      <c r="BZ1" s="68" t="s">
        <v>1352</v>
      </c>
      <c r="CA1" s="68" t="s">
        <v>1352</v>
      </c>
      <c r="CB1" s="68" t="s">
        <v>1353</v>
      </c>
      <c r="CC1" s="68" t="s">
        <v>1354</v>
      </c>
      <c r="CD1" s="68" t="s">
        <v>1355</v>
      </c>
      <c r="CE1" s="68" t="s">
        <v>1356</v>
      </c>
      <c r="CF1" s="68" t="s">
        <v>1343</v>
      </c>
      <c r="CG1" s="68" t="s">
        <v>1357</v>
      </c>
      <c r="CH1" s="68" t="s">
        <v>1358</v>
      </c>
      <c r="CI1" s="68" t="s">
        <v>1359</v>
      </c>
      <c r="CJ1" s="68" t="s">
        <v>1359</v>
      </c>
      <c r="CK1" s="69" t="s">
        <v>1360</v>
      </c>
      <c r="CL1" s="34"/>
      <c r="CM1" s="119" t="s">
        <v>1447</v>
      </c>
      <c r="CN1" s="119" t="s">
        <v>1447</v>
      </c>
      <c r="CO1" s="119" t="s">
        <v>1447</v>
      </c>
      <c r="CP1" s="119" t="s">
        <v>1447</v>
      </c>
      <c r="CQ1" s="119" t="s">
        <v>1447</v>
      </c>
      <c r="CR1" s="119" t="s">
        <v>1447</v>
      </c>
      <c r="CS1" s="119" t="s">
        <v>1447</v>
      </c>
      <c r="CT1" s="119" t="s">
        <v>1447</v>
      </c>
      <c r="CU1" s="119" t="s">
        <v>1447</v>
      </c>
      <c r="CV1" s="119" t="s">
        <v>1447</v>
      </c>
      <c r="CW1" s="128"/>
      <c r="CX1" s="80" t="s">
        <v>296</v>
      </c>
      <c r="CY1" s="148" t="s">
        <v>2084</v>
      </c>
      <c r="CZ1" s="44" t="s">
        <v>165</v>
      </c>
    </row>
    <row r="2" spans="1:104" ht="14.4">
      <c r="A2" s="87" t="s">
        <v>1495</v>
      </c>
      <c r="B2" s="85" t="s">
        <v>271</v>
      </c>
      <c r="C2" s="129" t="s">
        <v>2572</v>
      </c>
      <c r="D2" s="130" t="s">
        <v>1496</v>
      </c>
      <c r="E2" s="10" t="s">
        <v>1497</v>
      </c>
      <c r="F2" s="4"/>
      <c r="G2" s="143" t="s">
        <v>133</v>
      </c>
      <c r="I2" s="152" t="s">
        <v>12</v>
      </c>
      <c r="J2" s="187"/>
      <c r="K2" s="41" t="s">
        <v>13</v>
      </c>
      <c r="L2" s="41" t="s">
        <v>1469</v>
      </c>
      <c r="M2" s="41" t="s">
        <v>152</v>
      </c>
      <c r="N2" s="89" t="s">
        <v>133</v>
      </c>
      <c r="O2" s="131" t="s">
        <v>1348</v>
      </c>
      <c r="P2" s="131" t="s">
        <v>1361</v>
      </c>
      <c r="Q2" s="131" t="s">
        <v>1362</v>
      </c>
      <c r="R2" s="131" t="s">
        <v>1363</v>
      </c>
      <c r="S2" s="125" t="s">
        <v>1498</v>
      </c>
      <c r="T2" s="132" t="s">
        <v>1392</v>
      </c>
      <c r="U2" s="131" t="s">
        <v>1387</v>
      </c>
      <c r="V2" s="125" t="s">
        <v>1499</v>
      </c>
      <c r="W2" s="131" t="s">
        <v>1500</v>
      </c>
      <c r="X2" s="131" t="s">
        <v>1501</v>
      </c>
      <c r="Y2" s="125" t="s">
        <v>1502</v>
      </c>
      <c r="Z2" s="49" t="s">
        <v>1365</v>
      </c>
      <c r="AA2" s="49" t="s">
        <v>1366</v>
      </c>
      <c r="AB2" s="29"/>
      <c r="AC2" s="118" t="s">
        <v>1441</v>
      </c>
      <c r="AD2" s="118" t="s">
        <v>1441</v>
      </c>
      <c r="AE2" s="118" t="s">
        <v>1441</v>
      </c>
      <c r="AF2" s="118" t="s">
        <v>1441</v>
      </c>
      <c r="AG2" s="118" t="s">
        <v>1441</v>
      </c>
      <c r="AH2" s="34"/>
      <c r="AI2" s="110" t="s">
        <v>14</v>
      </c>
      <c r="AJ2" s="51" t="s">
        <v>1367</v>
      </c>
      <c r="AK2" s="51" t="s">
        <v>1368</v>
      </c>
      <c r="AL2" s="51" t="s">
        <v>1369</v>
      </c>
      <c r="AM2" s="51" t="s">
        <v>1369</v>
      </c>
      <c r="AN2" s="51" t="s">
        <v>1370</v>
      </c>
      <c r="AO2" s="51" t="s">
        <v>134</v>
      </c>
      <c r="AP2" s="133"/>
      <c r="AQ2" s="93" t="s">
        <v>222</v>
      </c>
      <c r="AR2" s="93" t="s">
        <v>13</v>
      </c>
      <c r="AS2" s="93" t="s">
        <v>1371</v>
      </c>
      <c r="AT2" s="93" t="s">
        <v>182</v>
      </c>
      <c r="AU2" s="96" t="s">
        <v>13</v>
      </c>
      <c r="AV2" s="96" t="s">
        <v>1371</v>
      </c>
      <c r="AW2" s="96" t="s">
        <v>182</v>
      </c>
      <c r="AX2" s="53" t="s">
        <v>1372</v>
      </c>
      <c r="AY2" s="53" t="s">
        <v>1373</v>
      </c>
      <c r="AZ2" s="53" t="s">
        <v>1374</v>
      </c>
      <c r="BA2" s="53" t="s">
        <v>1375</v>
      </c>
      <c r="BB2" s="53" t="s">
        <v>1376</v>
      </c>
      <c r="BC2" s="53" t="s">
        <v>1372</v>
      </c>
      <c r="BD2" s="53" t="s">
        <v>1377</v>
      </c>
      <c r="BE2" s="53" t="s">
        <v>1373</v>
      </c>
      <c r="BF2" s="53" t="s">
        <v>1378</v>
      </c>
      <c r="BG2" s="53" t="s">
        <v>1379</v>
      </c>
      <c r="BH2" s="53" t="s">
        <v>1379</v>
      </c>
      <c r="BI2" s="53" t="s">
        <v>1371</v>
      </c>
      <c r="BJ2" s="53" t="s">
        <v>1371</v>
      </c>
      <c r="BK2" s="53" t="s">
        <v>1371</v>
      </c>
      <c r="BL2" s="53" t="s">
        <v>1380</v>
      </c>
      <c r="BM2" s="53" t="s">
        <v>1381</v>
      </c>
      <c r="BN2" s="53" t="s">
        <v>11</v>
      </c>
      <c r="BO2" s="53" t="s">
        <v>1382</v>
      </c>
      <c r="BP2" s="53" t="s">
        <v>1383</v>
      </c>
      <c r="BQ2" s="53" t="s">
        <v>1384</v>
      </c>
      <c r="BR2" s="53" t="s">
        <v>1385</v>
      </c>
      <c r="BS2" s="53" t="s">
        <v>1386</v>
      </c>
      <c r="BT2" s="38"/>
      <c r="BU2" s="70" t="s">
        <v>15</v>
      </c>
      <c r="BV2" s="68"/>
      <c r="BW2" s="68"/>
      <c r="BX2" s="68" t="s">
        <v>1387</v>
      </c>
      <c r="BY2" s="68" t="s">
        <v>1388</v>
      </c>
      <c r="BZ2" s="68" t="s">
        <v>1389</v>
      </c>
      <c r="CA2" s="68" t="s">
        <v>1387</v>
      </c>
      <c r="CB2" s="68" t="s">
        <v>1390</v>
      </c>
      <c r="CC2" s="68" t="s">
        <v>1391</v>
      </c>
      <c r="CD2" s="68" t="s">
        <v>1392</v>
      </c>
      <c r="CE2" s="68"/>
      <c r="CF2" s="68"/>
      <c r="CG2" s="68"/>
      <c r="CH2" s="68"/>
      <c r="CI2" s="68" t="s">
        <v>1393</v>
      </c>
      <c r="CJ2" s="68" t="s">
        <v>1394</v>
      </c>
      <c r="CK2" s="69"/>
      <c r="CL2" s="34"/>
      <c r="CM2" s="119" t="s">
        <v>1357</v>
      </c>
      <c r="CN2" s="119" t="s">
        <v>1448</v>
      </c>
      <c r="CO2" s="119" t="s">
        <v>1449</v>
      </c>
      <c r="CP2" s="119" t="s">
        <v>1348</v>
      </c>
      <c r="CQ2" s="119" t="s">
        <v>1361</v>
      </c>
      <c r="CR2" s="119" t="s">
        <v>1450</v>
      </c>
      <c r="CS2" s="119" t="s">
        <v>1451</v>
      </c>
      <c r="CT2" s="119" t="s">
        <v>1452</v>
      </c>
      <c r="CU2" s="119" t="s">
        <v>1350</v>
      </c>
      <c r="CV2" s="119" t="s">
        <v>1453</v>
      </c>
      <c r="CW2" s="128"/>
      <c r="CX2" s="81" t="s">
        <v>295</v>
      </c>
      <c r="CY2" s="148" t="s">
        <v>2083</v>
      </c>
      <c r="CZ2" s="45" t="s">
        <v>3399</v>
      </c>
    </row>
    <row r="3" spans="1:104" ht="15" thickBot="1">
      <c r="A3" s="153" t="s">
        <v>1503</v>
      </c>
      <c r="B3" s="154" t="s">
        <v>271</v>
      </c>
      <c r="C3" s="155" t="s">
        <v>1504</v>
      </c>
      <c r="D3" s="156" t="s">
        <v>1505</v>
      </c>
      <c r="E3" s="168"/>
      <c r="F3" s="157"/>
      <c r="G3" s="143" t="s">
        <v>1509</v>
      </c>
      <c r="I3" s="158" t="s">
        <v>66</v>
      </c>
      <c r="J3" s="188"/>
      <c r="K3" s="42" t="s">
        <v>66</v>
      </c>
      <c r="L3" s="42" t="s">
        <v>1470</v>
      </c>
      <c r="M3" s="42" t="s">
        <v>1471</v>
      </c>
      <c r="N3" s="90" t="s">
        <v>1472</v>
      </c>
      <c r="O3" s="48" t="s">
        <v>153</v>
      </c>
      <c r="P3" s="48" t="s">
        <v>153</v>
      </c>
      <c r="Q3" s="134" t="s">
        <v>1395</v>
      </c>
      <c r="R3" s="48" t="s">
        <v>153</v>
      </c>
      <c r="S3" s="48" t="s">
        <v>1396</v>
      </c>
      <c r="T3" s="48" t="s">
        <v>1506</v>
      </c>
      <c r="U3" s="48" t="s">
        <v>1397</v>
      </c>
      <c r="V3" s="48" t="s">
        <v>153</v>
      </c>
      <c r="W3" s="48" t="s">
        <v>1507</v>
      </c>
      <c r="X3" s="48" t="s">
        <v>153</v>
      </c>
      <c r="Y3" s="48" t="s">
        <v>153</v>
      </c>
      <c r="Z3" s="134" t="s">
        <v>1508</v>
      </c>
      <c r="AA3" s="48" t="s">
        <v>1397</v>
      </c>
      <c r="AB3" s="135"/>
      <c r="AC3" s="138" t="s">
        <v>1442</v>
      </c>
      <c r="AD3" s="138" t="s">
        <v>1443</v>
      </c>
      <c r="AE3" s="138" t="s">
        <v>1444</v>
      </c>
      <c r="AF3" s="138" t="s">
        <v>1445</v>
      </c>
      <c r="AG3" s="138" t="s">
        <v>1446</v>
      </c>
      <c r="AH3" s="159"/>
      <c r="AI3" s="50" t="s">
        <v>63</v>
      </c>
      <c r="AJ3" s="50" t="s">
        <v>63</v>
      </c>
      <c r="AK3" s="50" t="s">
        <v>63</v>
      </c>
      <c r="AL3" s="50" t="s">
        <v>63</v>
      </c>
      <c r="AM3" s="50" t="s">
        <v>63</v>
      </c>
      <c r="AN3" s="50" t="s">
        <v>63</v>
      </c>
      <c r="AO3" s="50" t="s">
        <v>63</v>
      </c>
      <c r="AP3" s="136"/>
      <c r="AQ3" s="94" t="s">
        <v>221</v>
      </c>
      <c r="AR3" s="94" t="s">
        <v>214</v>
      </c>
      <c r="AS3" s="94" t="s">
        <v>214</v>
      </c>
      <c r="AT3" s="94" t="s">
        <v>214</v>
      </c>
      <c r="AU3" s="97" t="s">
        <v>1398</v>
      </c>
      <c r="AV3" s="97" t="s">
        <v>1399</v>
      </c>
      <c r="AW3" s="97" t="s">
        <v>1400</v>
      </c>
      <c r="AX3" s="194" t="s">
        <v>1398</v>
      </c>
      <c r="AY3" s="54" t="s">
        <v>1399</v>
      </c>
      <c r="AZ3" s="54" t="s">
        <v>1399</v>
      </c>
      <c r="BA3" s="54" t="s">
        <v>1398</v>
      </c>
      <c r="BB3" s="54" t="s">
        <v>1398</v>
      </c>
      <c r="BC3" s="54" t="s">
        <v>1398</v>
      </c>
      <c r="BD3" s="54" t="s">
        <v>1398</v>
      </c>
      <c r="BE3" s="54" t="s">
        <v>1399</v>
      </c>
      <c r="BF3" s="54" t="s">
        <v>1399</v>
      </c>
      <c r="BG3" s="54" t="s">
        <v>1399</v>
      </c>
      <c r="BH3" s="54" t="s">
        <v>1399</v>
      </c>
      <c r="BI3" s="54" t="s">
        <v>1399</v>
      </c>
      <c r="BJ3" s="54" t="s">
        <v>1399</v>
      </c>
      <c r="BK3" s="54" t="s">
        <v>1399</v>
      </c>
      <c r="BL3" s="54" t="s">
        <v>1398</v>
      </c>
      <c r="BM3" s="54" t="s">
        <v>1398</v>
      </c>
      <c r="BN3" s="54" t="s">
        <v>1399</v>
      </c>
      <c r="BO3" s="54" t="s">
        <v>1400</v>
      </c>
      <c r="BP3" s="54" t="s">
        <v>1400</v>
      </c>
      <c r="BQ3" s="54" t="s">
        <v>1398</v>
      </c>
      <c r="BR3" s="54" t="s">
        <v>1399</v>
      </c>
      <c r="BS3" s="54" t="s">
        <v>1399</v>
      </c>
      <c r="BT3" s="137"/>
      <c r="BU3" s="71" t="s">
        <v>214</v>
      </c>
      <c r="BV3" s="72" t="s">
        <v>214</v>
      </c>
      <c r="BW3" s="72" t="s">
        <v>214</v>
      </c>
      <c r="BX3" s="72" t="s">
        <v>214</v>
      </c>
      <c r="BY3" s="72" t="s">
        <v>214</v>
      </c>
      <c r="BZ3" s="72" t="s">
        <v>214</v>
      </c>
      <c r="CA3" s="72" t="s">
        <v>214</v>
      </c>
      <c r="CB3" s="72" t="s">
        <v>214</v>
      </c>
      <c r="CC3" s="72" t="s">
        <v>214</v>
      </c>
      <c r="CD3" s="72" t="s">
        <v>214</v>
      </c>
      <c r="CE3" s="72" t="s">
        <v>214</v>
      </c>
      <c r="CF3" s="72" t="s">
        <v>214</v>
      </c>
      <c r="CG3" s="72" t="s">
        <v>214</v>
      </c>
      <c r="CH3" s="72" t="s">
        <v>214</v>
      </c>
      <c r="CI3" s="72" t="s">
        <v>214</v>
      </c>
      <c r="CJ3" s="72" t="s">
        <v>214</v>
      </c>
      <c r="CK3" s="73" t="s">
        <v>214</v>
      </c>
      <c r="CL3" s="34"/>
      <c r="CM3" s="195" t="s">
        <v>1454</v>
      </c>
      <c r="CN3" s="120" t="s">
        <v>1455</v>
      </c>
      <c r="CO3" s="120" t="s">
        <v>1456</v>
      </c>
      <c r="CP3" s="120" t="s">
        <v>1457</v>
      </c>
      <c r="CQ3" s="120" t="s">
        <v>1458</v>
      </c>
      <c r="CR3" s="120" t="s">
        <v>1459</v>
      </c>
      <c r="CS3" s="120" t="s">
        <v>1459</v>
      </c>
      <c r="CT3" s="120" t="s">
        <v>1460</v>
      </c>
      <c r="CU3" s="120" t="s">
        <v>1461</v>
      </c>
      <c r="CV3" s="120" t="s">
        <v>1462</v>
      </c>
      <c r="CW3" s="128"/>
      <c r="CX3" s="149" t="s">
        <v>297</v>
      </c>
      <c r="CY3" s="147"/>
      <c r="CZ3" s="46" t="s">
        <v>3048</v>
      </c>
    </row>
    <row r="4" spans="1:104" ht="14.4">
      <c r="A4" s="87"/>
      <c r="B4" s="85"/>
      <c r="C4" s="47"/>
      <c r="D4" s="145" t="s">
        <v>1573</v>
      </c>
      <c r="F4" s="9"/>
      <c r="G4" s="9"/>
      <c r="I4" s="66"/>
      <c r="J4" s="66"/>
      <c r="K4" s="66"/>
      <c r="L4" s="66"/>
      <c r="M4" s="66"/>
      <c r="N4" s="140"/>
      <c r="O4" s="66"/>
      <c r="P4" s="66"/>
      <c r="Q4" s="141"/>
      <c r="R4" s="66"/>
      <c r="S4" s="66"/>
      <c r="T4" s="66"/>
      <c r="U4" s="66"/>
      <c r="V4" s="66"/>
      <c r="W4" s="66"/>
      <c r="X4" s="66"/>
      <c r="Y4" s="66"/>
      <c r="Z4" s="141"/>
      <c r="AA4" s="66"/>
      <c r="AB4" s="66"/>
      <c r="AC4" s="142"/>
      <c r="AD4" s="142"/>
      <c r="AE4" s="142"/>
      <c r="AF4" s="142"/>
      <c r="AG4" s="142"/>
      <c r="AH4" s="142"/>
      <c r="AI4" s="43"/>
      <c r="AJ4" s="43"/>
      <c r="AK4" s="43"/>
      <c r="AL4" s="43"/>
      <c r="AM4" s="43"/>
      <c r="AN4" s="43"/>
      <c r="AO4" s="43"/>
      <c r="AP4" s="43"/>
      <c r="AQ4" s="86"/>
      <c r="AR4" s="86"/>
      <c r="AS4" s="86"/>
      <c r="AT4" s="86"/>
      <c r="AU4" s="86"/>
      <c r="AV4" s="86"/>
      <c r="AW4" s="86"/>
      <c r="AX4" s="39"/>
      <c r="AY4" s="39"/>
      <c r="AZ4" s="39"/>
      <c r="BA4" s="39"/>
      <c r="BB4" s="39"/>
      <c r="BC4" s="39"/>
      <c r="BD4" s="39"/>
      <c r="BE4" s="39"/>
      <c r="BF4" s="39"/>
      <c r="BG4" s="39"/>
      <c r="BH4" s="39"/>
      <c r="BI4" s="39"/>
      <c r="BJ4" s="39"/>
      <c r="BK4" s="39"/>
      <c r="BL4" s="39"/>
      <c r="BM4" s="39"/>
      <c r="BN4" s="39"/>
      <c r="BO4" s="39"/>
      <c r="BP4" s="39"/>
      <c r="BQ4" s="39"/>
      <c r="BR4" s="39"/>
      <c r="BS4" s="39"/>
      <c r="BT4" s="39"/>
      <c r="BU4" s="91"/>
      <c r="BV4" s="39"/>
      <c r="BW4" s="39"/>
      <c r="BX4" s="39"/>
      <c r="BY4" s="39"/>
      <c r="BZ4" s="39"/>
      <c r="CA4" s="39"/>
      <c r="CB4" s="39"/>
      <c r="CC4" s="39"/>
      <c r="CD4" s="39"/>
      <c r="CE4" s="39"/>
      <c r="CF4" s="39"/>
      <c r="CG4" s="39"/>
      <c r="CH4" s="39"/>
      <c r="CI4" s="39"/>
      <c r="CJ4" s="39"/>
      <c r="CK4" s="39"/>
      <c r="CX4" s="160"/>
      <c r="CY4" s="147"/>
      <c r="CZ4" s="12"/>
    </row>
    <row r="5" spans="1:104" ht="14.4">
      <c r="A5" s="87"/>
      <c r="B5" s="85"/>
      <c r="C5" s="47"/>
      <c r="D5" s="111" t="s">
        <v>1113</v>
      </c>
      <c r="F5" s="9"/>
      <c r="I5" s="139"/>
      <c r="J5" s="139"/>
      <c r="K5" s="66"/>
      <c r="L5" s="66"/>
      <c r="M5" s="66"/>
      <c r="N5" s="140"/>
      <c r="O5" s="66"/>
      <c r="P5" s="66"/>
      <c r="Q5" s="141"/>
      <c r="R5" s="66"/>
      <c r="S5" s="66"/>
      <c r="T5" s="66"/>
      <c r="U5" s="66"/>
      <c r="V5" s="66"/>
      <c r="W5" s="66"/>
      <c r="X5" s="66"/>
      <c r="Y5" s="66"/>
      <c r="Z5" s="141"/>
      <c r="AA5" s="66"/>
      <c r="AB5" s="66"/>
      <c r="AC5" s="142"/>
      <c r="AD5" s="142"/>
      <c r="AE5" s="142"/>
      <c r="AF5" s="142"/>
      <c r="AG5" s="142"/>
      <c r="AH5" s="142"/>
      <c r="AI5" s="43"/>
      <c r="AJ5" s="43"/>
      <c r="AK5" s="43"/>
      <c r="AL5" s="43"/>
      <c r="AM5" s="43"/>
      <c r="AN5" s="43"/>
      <c r="AO5" s="43"/>
      <c r="AP5" s="43"/>
      <c r="AQ5" s="86"/>
      <c r="AR5" s="86"/>
      <c r="AS5" s="86"/>
      <c r="AT5" s="86"/>
      <c r="AU5" s="86"/>
      <c r="AV5" s="86"/>
      <c r="AW5" s="86"/>
      <c r="AX5" s="39"/>
      <c r="AY5" s="39"/>
      <c r="AZ5" s="39"/>
      <c r="BA5" s="39"/>
      <c r="BB5" s="39"/>
      <c r="BC5" s="39"/>
      <c r="BD5" s="39"/>
      <c r="BE5" s="39"/>
      <c r="BF5" s="39"/>
      <c r="BG5" s="39"/>
      <c r="BH5" s="39"/>
      <c r="BI5" s="39"/>
      <c r="BJ5" s="39"/>
      <c r="BK5" s="39"/>
      <c r="BL5" s="39"/>
      <c r="BM5" s="39"/>
      <c r="BN5" s="39"/>
      <c r="BO5" s="39"/>
      <c r="BP5" s="39"/>
      <c r="BQ5" s="39"/>
      <c r="BR5" s="39"/>
      <c r="BS5" s="39"/>
      <c r="BT5" s="39"/>
      <c r="BU5" s="91"/>
      <c r="BV5" s="39"/>
      <c r="BW5" s="39"/>
      <c r="BX5" s="39"/>
      <c r="BY5" s="39"/>
      <c r="BZ5" s="39"/>
      <c r="CA5" s="39"/>
      <c r="CB5" s="39"/>
      <c r="CC5" s="39"/>
      <c r="CD5" s="39"/>
      <c r="CE5" s="39"/>
      <c r="CF5" s="39"/>
      <c r="CG5" s="39"/>
      <c r="CH5" s="39"/>
      <c r="CI5" s="39"/>
      <c r="CJ5" s="39"/>
      <c r="CK5" s="39"/>
      <c r="CX5" s="160"/>
      <c r="CY5" s="147"/>
      <c r="CZ5" s="12"/>
    </row>
    <row r="6" spans="1:104" ht="14.4">
      <c r="A6" t="s">
        <v>3400</v>
      </c>
      <c r="B6" s="85" t="s">
        <v>360</v>
      </c>
      <c r="C6" s="113" t="str">
        <f t="shared" ref="C6:C10" si="0">MID(A6,1,12)</f>
        <v>A.010.02.101</v>
      </c>
      <c r="D6" s="114" t="s">
        <v>1113</v>
      </c>
      <c r="E6" s="112" t="s">
        <v>362</v>
      </c>
      <c r="F6" s="115" t="str">
        <f t="shared" ref="F6:F10" si="1">MID(A6, 21,85)</f>
        <v>Leather Chrome tanning - hides from Argentina</v>
      </c>
      <c r="G6" s="143">
        <f t="shared" ref="G6:G10" si="2">N6/0.15</f>
        <v>16.419931999999999</v>
      </c>
      <c r="I6" s="118">
        <f>K6+L6+M6+N6</f>
        <v>6.1101210748484469</v>
      </c>
      <c r="K6" s="161">
        <f>Q6+R6+S6+T6</f>
        <v>1.339389634</v>
      </c>
      <c r="L6" s="161">
        <f>O6+P6+U6+Y6+W6</f>
        <v>1.1076414937999999</v>
      </c>
      <c r="M6" s="162">
        <f>V6+X6+Z6+AA6</f>
        <v>1.2001001470484469</v>
      </c>
      <c r="N6" s="161">
        <v>2.4629897999999999</v>
      </c>
      <c r="O6" s="132">
        <v>0.44140320999999999</v>
      </c>
      <c r="P6" s="132">
        <v>0.17239847</v>
      </c>
      <c r="Q6" s="132">
        <v>0.49995060000000002</v>
      </c>
      <c r="R6" s="132">
        <v>0.28470117</v>
      </c>
      <c r="S6" s="132">
        <v>0.52408432000000005</v>
      </c>
      <c r="T6" s="132">
        <v>3.0653544000000001E-2</v>
      </c>
      <c r="U6" s="132">
        <v>0.44860274999999999</v>
      </c>
      <c r="V6" s="132">
        <v>1.0885336999999999</v>
      </c>
      <c r="W6" s="132">
        <v>4.4707597999999998E-3</v>
      </c>
      <c r="X6" s="132">
        <v>9.9445540999999998E-2</v>
      </c>
      <c r="Y6" s="132">
        <v>4.0766304000000003E-2</v>
      </c>
      <c r="Z6" s="132">
        <v>1.2120906000000001E-2</v>
      </c>
      <c r="AA6" s="164">
        <v>4.8446952999999997E-11</v>
      </c>
      <c r="AC6" s="118">
        <f>N6</f>
        <v>2.4629897999999999</v>
      </c>
      <c r="AD6" s="118">
        <f>O6+P6+Q6+R6+S6+T6+U6</f>
        <v>2.4017940639999997</v>
      </c>
      <c r="AE6" s="118">
        <f>O6+P6+U6+Z6</f>
        <v>1.074525336</v>
      </c>
      <c r="AF6" s="118">
        <f>Y6+O6+P6+U6+W6</f>
        <v>1.1076414937999999</v>
      </c>
      <c r="AG6" s="118">
        <f>V6+X6+AA6</f>
        <v>1.1879792410484469</v>
      </c>
      <c r="AI6" s="69">
        <v>122.31441</v>
      </c>
      <c r="AJ6" s="69">
        <v>104.31095000000001</v>
      </c>
      <c r="AK6" s="69">
        <v>7.2100464999999998</v>
      </c>
      <c r="AL6" s="69">
        <v>0</v>
      </c>
      <c r="AM6" s="69">
        <v>0.60582323999999999</v>
      </c>
      <c r="AN6" s="69">
        <v>1.5474619999999999</v>
      </c>
      <c r="AO6" s="69">
        <v>8.6401277000000007</v>
      </c>
      <c r="AQ6" s="116">
        <v>0.36734084</v>
      </c>
      <c r="AR6" s="116">
        <v>0.34657294999999999</v>
      </c>
      <c r="AS6" s="116">
        <v>1.4480524E-2</v>
      </c>
      <c r="AT6" s="116">
        <v>6.2873712E-3</v>
      </c>
      <c r="AU6" s="150">
        <f>AX6+BA6+BB6+BC6+BD6+BL6+BM6+BQ6</f>
        <v>2.0777754896103152E-5</v>
      </c>
      <c r="AV6" s="150">
        <f>AY6+AZ6+BE6+BF6+BG6+BH6+BI6+BJ6+BK6+BN6+BR6+BS6</f>
        <v>5.3552233247929992E-8</v>
      </c>
      <c r="AW6" s="163">
        <f>BO6+BP6</f>
        <v>0.88058420599999998</v>
      </c>
      <c r="AX6" s="196">
        <v>1.5321458000000001E-5</v>
      </c>
      <c r="AY6" s="196">
        <v>4.6230849999999997E-8</v>
      </c>
      <c r="AZ6" s="196">
        <v>1.2629736000000001E-12</v>
      </c>
      <c r="BA6" s="196">
        <v>2.0653944000000002E-9</v>
      </c>
      <c r="BB6" s="196">
        <v>6.7031501000000001E-15</v>
      </c>
      <c r="BC6" s="196">
        <v>1.5402207000000001E-8</v>
      </c>
      <c r="BD6" s="196">
        <v>5.3031958000000003E-6</v>
      </c>
      <c r="BE6" s="196">
        <v>3.2994681999999998E-9</v>
      </c>
      <c r="BF6" s="196">
        <v>3.1408498999999999E-9</v>
      </c>
      <c r="BG6" s="196">
        <v>9.0152179999999998E-11</v>
      </c>
      <c r="BH6" s="196">
        <v>3.1691571999999999E-13</v>
      </c>
      <c r="BI6" s="196">
        <v>1.7504085E-11</v>
      </c>
      <c r="BJ6" s="196">
        <v>3.3311468999999998E-12</v>
      </c>
      <c r="BK6" s="196">
        <v>9.9064671000000002E-13</v>
      </c>
      <c r="BL6" s="196">
        <v>6.2714048999999994E-8</v>
      </c>
      <c r="BM6" s="196">
        <v>7.2919438999999997E-8</v>
      </c>
      <c r="BN6" s="196">
        <v>7.6750720000000001E-10</v>
      </c>
      <c r="BO6" s="108">
        <v>4.1732895999999998E-2</v>
      </c>
      <c r="BP6" s="108">
        <v>0.83885131000000002</v>
      </c>
      <c r="BQ6" s="108">
        <v>0</v>
      </c>
      <c r="BR6" s="108">
        <v>0</v>
      </c>
      <c r="BS6" s="108">
        <v>0</v>
      </c>
      <c r="BU6" s="69">
        <v>1.7738312000000001E-3</v>
      </c>
      <c r="BV6" s="172">
        <v>2.2584567E-5</v>
      </c>
      <c r="BW6" s="69">
        <v>4.5783127000000002E-4</v>
      </c>
      <c r="BX6" s="172">
        <v>5.2813983E-5</v>
      </c>
      <c r="BY6" s="69">
        <v>2.7062161999999999E-4</v>
      </c>
      <c r="BZ6" s="172">
        <v>1.6592088000000001E-6</v>
      </c>
      <c r="CA6" s="172">
        <v>2.1231258E-6</v>
      </c>
      <c r="CB6" s="172">
        <v>3.0901193999999999E-6</v>
      </c>
      <c r="CC6" s="69">
        <v>7.0502167000000004E-4</v>
      </c>
      <c r="CD6" s="172">
        <v>2.9186404E-5</v>
      </c>
      <c r="CE6" s="172">
        <v>1.9007252000000001E-11</v>
      </c>
      <c r="CF6" s="172">
        <v>5.4945842000000004E-7</v>
      </c>
      <c r="CG6" s="172">
        <v>6.3530287999999998E-10</v>
      </c>
      <c r="CH6" s="172">
        <v>9.6837514000000001E-5</v>
      </c>
      <c r="CI6" s="69">
        <v>1.3115421999999999E-4</v>
      </c>
      <c r="CJ6" s="172">
        <v>3.5738066999999998E-7</v>
      </c>
      <c r="CK6" s="69">
        <v>0</v>
      </c>
      <c r="CM6" s="197">
        <v>5.3814306000000005E-10</v>
      </c>
      <c r="CN6" s="198">
        <v>16.365781999999999</v>
      </c>
      <c r="CO6" s="198">
        <v>5.4478367E-2</v>
      </c>
      <c r="CP6" s="198">
        <v>1.5719448E-2</v>
      </c>
      <c r="CQ6" s="197">
        <v>1.3058422999999999E-8</v>
      </c>
      <c r="CR6" s="197">
        <v>1.0224073E-6</v>
      </c>
      <c r="CS6" s="198">
        <v>5.0588263000000003E-3</v>
      </c>
      <c r="CT6" s="198">
        <v>2.5193639000000001</v>
      </c>
      <c r="CU6" s="197">
        <v>6.0487420999999997E-5</v>
      </c>
      <c r="CV6" s="198">
        <v>8.0983274999999995E-4</v>
      </c>
      <c r="CX6" s="82"/>
    </row>
    <row r="7" spans="1:104" ht="14.4">
      <c r="A7" t="s">
        <v>1574</v>
      </c>
      <c r="B7" s="85" t="s">
        <v>360</v>
      </c>
      <c r="C7" s="113" t="str">
        <f t="shared" si="0"/>
        <v>A.010.02.102</v>
      </c>
      <c r="D7" s="114" t="s">
        <v>1113</v>
      </c>
      <c r="E7" s="112" t="s">
        <v>362</v>
      </c>
      <c r="F7" s="115" t="str">
        <f t="shared" si="1"/>
        <v>Leather Vegetable tanning - hides from Europe</v>
      </c>
      <c r="G7" s="143">
        <f t="shared" si="2"/>
        <v>18.647606</v>
      </c>
      <c r="I7" s="118">
        <f t="shared" ref="I7:I10" si="3">K7+L7+M7+N7</f>
        <v>3.1401589881016072</v>
      </c>
      <c r="K7" s="161">
        <f t="shared" ref="K7:K10" si="4">Q7+R7+S7+T7</f>
        <v>0.153488878573</v>
      </c>
      <c r="L7" s="161">
        <f t="shared" ref="L7:L10" si="5">O7+P7+U7+Y7+W7</f>
        <v>0.15384713429999999</v>
      </c>
      <c r="M7" s="162">
        <f t="shared" ref="M7:M10" si="6">V7+X7+Z7+AA7</f>
        <v>3.5682075228606953E-2</v>
      </c>
      <c r="N7" s="161">
        <v>2.7971409</v>
      </c>
      <c r="O7" s="132">
        <v>0.11096172</v>
      </c>
      <c r="P7" s="132">
        <v>3.5068517E-2</v>
      </c>
      <c r="Q7" s="132">
        <v>2.7195508E-2</v>
      </c>
      <c r="R7" s="132">
        <v>0.12569322999999999</v>
      </c>
      <c r="S7" s="164">
        <v>4.3198463000000002E-5</v>
      </c>
      <c r="T7" s="132">
        <v>5.5694211000000004E-4</v>
      </c>
      <c r="U7" s="132">
        <v>2.3464762000000002E-3</v>
      </c>
      <c r="V7" s="132">
        <v>1.7340843E-3</v>
      </c>
      <c r="W7" s="132">
        <v>2.8586238000000001E-3</v>
      </c>
      <c r="X7" s="132">
        <v>3.3480286999999997E-2</v>
      </c>
      <c r="Y7" s="132">
        <v>2.6117973E-3</v>
      </c>
      <c r="Z7" s="132">
        <v>4.6770387999999998E-4</v>
      </c>
      <c r="AA7" s="164">
        <v>4.8606951999999999E-11</v>
      </c>
      <c r="AC7" s="118">
        <f t="shared" ref="AC7:AC70" si="7">N7</f>
        <v>2.7971409</v>
      </c>
      <c r="AD7" s="118">
        <f t="shared" ref="AD7:AD70" si="8">O7+P7+Q7+R7+S7+T7+U7</f>
        <v>0.30186559177299999</v>
      </c>
      <c r="AE7" s="118">
        <f t="shared" ref="AE7:AE70" si="9">O7+P7+U7+Z7</f>
        <v>0.14884441708000001</v>
      </c>
      <c r="AF7" s="118">
        <f t="shared" ref="AF7:AF70" si="10">Y7+O7+P7+U7+W7</f>
        <v>0.15384713429999999</v>
      </c>
      <c r="AG7" s="118">
        <f t="shared" ref="AG7:AG70" si="11">V7+X7+AA7</f>
        <v>3.521437134860695E-2</v>
      </c>
      <c r="AI7" s="69">
        <v>97.244187999999994</v>
      </c>
      <c r="AJ7" s="69">
        <v>87.121930000000006</v>
      </c>
      <c r="AK7" s="69">
        <v>2.4626266000000001</v>
      </c>
      <c r="AL7" s="69">
        <v>0</v>
      </c>
      <c r="AM7" s="69">
        <v>0.58166735000000003</v>
      </c>
      <c r="AN7" s="69">
        <v>1.4738506</v>
      </c>
      <c r="AO7" s="69">
        <v>5.6041131000000002</v>
      </c>
      <c r="AQ7" s="116">
        <v>0.34661873999999998</v>
      </c>
      <c r="AR7" s="116">
        <v>0.32645680999999999</v>
      </c>
      <c r="AS7" s="116">
        <v>1.5177594000000001E-2</v>
      </c>
      <c r="AT7" s="116">
        <v>4.9843403999999996E-3</v>
      </c>
      <c r="AU7" s="150">
        <f t="shared" ref="AU7:AU70" si="12">AX7+BA7+BB7+BC7+BD7+BL7+BM7+BQ7</f>
        <v>1.9571750745261438E-5</v>
      </c>
      <c r="AV7" s="150">
        <f t="shared" ref="AV7:AV70" si="13">AY7+AZ7+BE7+BF7+BG7+BH7+BI7+BJ7+BK7+BN7+BR7+BS7</f>
        <v>5.6130154622042199E-8</v>
      </c>
      <c r="AW7" s="163">
        <f t="shared" ref="AW7:AW70" si="14">BO7+BP7</f>
        <v>0.69808688072899994</v>
      </c>
      <c r="AX7" s="196">
        <v>1.7307526000000001E-5</v>
      </c>
      <c r="AY7" s="196">
        <v>5.2221084000000002E-8</v>
      </c>
      <c r="AZ7" s="196">
        <v>1.4267504E-12</v>
      </c>
      <c r="BA7" s="196">
        <v>3.7405615000000002E-13</v>
      </c>
      <c r="BB7" s="196">
        <v>6.7252876999999997E-15</v>
      </c>
      <c r="BC7" s="196">
        <v>2.8833723000000001E-9</v>
      </c>
      <c r="BD7" s="196">
        <v>2.2608851999999999E-6</v>
      </c>
      <c r="BE7" s="196">
        <v>4.3129703E-10</v>
      </c>
      <c r="BF7" s="196">
        <v>2.5936725000000002E-9</v>
      </c>
      <c r="BG7" s="196">
        <v>9.8546479999999996E-11</v>
      </c>
      <c r="BH7" s="196">
        <v>3.1584710999999999E-13</v>
      </c>
      <c r="BI7" s="196">
        <v>3.1294887999999999E-13</v>
      </c>
      <c r="BJ7" s="196">
        <v>1.6652842999999999E-13</v>
      </c>
      <c r="BK7" s="196">
        <v>2.6572221999999998E-15</v>
      </c>
      <c r="BL7" s="196">
        <v>1.116129E-10</v>
      </c>
      <c r="BM7" s="196">
        <v>3.4417927999999999E-10</v>
      </c>
      <c r="BN7" s="196">
        <v>7.8332988000000001E-10</v>
      </c>
      <c r="BO7" s="196">
        <v>7.0530729000000005E-5</v>
      </c>
      <c r="BP7" s="108">
        <v>0.69801634999999995</v>
      </c>
      <c r="BQ7" s="108">
        <v>0</v>
      </c>
      <c r="BR7" s="108">
        <v>0</v>
      </c>
      <c r="BS7" s="108">
        <v>0</v>
      </c>
      <c r="BU7" s="69">
        <v>7.834405E-4</v>
      </c>
      <c r="BV7" s="172">
        <v>1.8778265E-5</v>
      </c>
      <c r="BW7" s="69">
        <v>5.1994472999999995E-4</v>
      </c>
      <c r="BX7" s="172">
        <v>2.8145684000000001E-7</v>
      </c>
      <c r="BY7" s="69">
        <v>1.2505578999999999E-4</v>
      </c>
      <c r="BZ7" s="172">
        <v>1.7174798000000001E-6</v>
      </c>
      <c r="CA7" s="172">
        <v>2.1571928999999999E-6</v>
      </c>
      <c r="CB7" s="172">
        <v>2.7643619E-6</v>
      </c>
      <c r="CC7" s="172">
        <v>8.5471648000000006E-8</v>
      </c>
      <c r="CD7" s="172">
        <v>4.2120776000000002E-7</v>
      </c>
      <c r="CE7" s="172">
        <v>1.9070025E-11</v>
      </c>
      <c r="CF7" s="172">
        <v>5.6602699000000003E-7</v>
      </c>
      <c r="CG7" s="172">
        <v>6.4184369000000003E-10</v>
      </c>
      <c r="CH7" s="172">
        <v>6.2485707999999997E-6</v>
      </c>
      <c r="CI7" s="69">
        <v>1.0507152000000001E-4</v>
      </c>
      <c r="CJ7" s="172">
        <v>3.4777003E-7</v>
      </c>
      <c r="CK7" s="69">
        <v>0</v>
      </c>
      <c r="CM7" s="197">
        <v>5.4368065000000003E-10</v>
      </c>
      <c r="CN7" s="198">
        <v>18.645472000000002</v>
      </c>
      <c r="CO7" s="198">
        <v>5.9835445000000001E-2</v>
      </c>
      <c r="CP7" s="198">
        <v>1.3210602E-2</v>
      </c>
      <c r="CQ7" s="197">
        <v>1.4191283E-10</v>
      </c>
      <c r="CR7" s="197">
        <v>1.6690676E-8</v>
      </c>
      <c r="CS7" s="198">
        <v>7.6093476999999996E-4</v>
      </c>
      <c r="CT7" s="198">
        <v>1.6808909E-2</v>
      </c>
      <c r="CU7" s="197">
        <v>6.6116878000000004E-5</v>
      </c>
      <c r="CV7" s="198">
        <v>7.4434863999999997E-4</v>
      </c>
      <c r="CX7" s="82"/>
    </row>
    <row r="8" spans="1:104" ht="14.4">
      <c r="A8" t="s">
        <v>2573</v>
      </c>
      <c r="B8" s="85" t="s">
        <v>360</v>
      </c>
      <c r="C8" s="113" t="str">
        <f t="shared" si="0"/>
        <v>A.010.02.103</v>
      </c>
      <c r="D8" s="114" t="s">
        <v>1113</v>
      </c>
      <c r="E8" s="112" t="s">
        <v>362</v>
      </c>
      <c r="F8" s="115" t="str">
        <f t="shared" si="1"/>
        <v>Wool (from Australia transported to Rotterdam)</v>
      </c>
      <c r="G8" s="143">
        <f t="shared" si="2"/>
        <v>61.097693333333339</v>
      </c>
      <c r="I8" s="118">
        <f t="shared" si="3"/>
        <v>9.5788061397902862</v>
      </c>
      <c r="K8" s="161">
        <f t="shared" si="4"/>
        <v>2.6158154199999999E-2</v>
      </c>
      <c r="L8" s="161">
        <f t="shared" si="5"/>
        <v>0.10994456984000001</v>
      </c>
      <c r="M8" s="162">
        <f t="shared" si="6"/>
        <v>0.27804941575028624</v>
      </c>
      <c r="N8" s="161">
        <v>9.1646540000000005</v>
      </c>
      <c r="O8" s="132">
        <v>4.2936437000000001E-2</v>
      </c>
      <c r="P8" s="132">
        <v>5.7711735E-2</v>
      </c>
      <c r="Q8" s="132">
        <v>1.5100511E-2</v>
      </c>
      <c r="R8" s="132">
        <v>2.9678780000000002E-3</v>
      </c>
      <c r="S8" s="132">
        <v>2.6255089999999999E-4</v>
      </c>
      <c r="T8" s="132">
        <v>7.8272142999999995E-3</v>
      </c>
      <c r="U8" s="132">
        <v>7.2332179E-3</v>
      </c>
      <c r="V8" s="132">
        <v>3.9488260999999999E-4</v>
      </c>
      <c r="W8" s="132">
        <v>5.0496663999999997E-4</v>
      </c>
      <c r="X8" s="132">
        <v>0.27765308</v>
      </c>
      <c r="Y8" s="132">
        <v>1.5582133E-3</v>
      </c>
      <c r="Z8" s="164">
        <v>1.4531316999999999E-6</v>
      </c>
      <c r="AA8" s="164">
        <v>8.5862605999999993E-12</v>
      </c>
      <c r="AC8" s="118">
        <f t="shared" si="7"/>
        <v>9.1646540000000005</v>
      </c>
      <c r="AD8" s="118">
        <f t="shared" si="8"/>
        <v>0.13403954410000002</v>
      </c>
      <c r="AE8" s="118">
        <f t="shared" si="9"/>
        <v>0.10788284303170001</v>
      </c>
      <c r="AF8" s="118">
        <f t="shared" si="10"/>
        <v>0.10994456984000001</v>
      </c>
      <c r="AG8" s="118">
        <f t="shared" si="11"/>
        <v>0.27804796261858622</v>
      </c>
      <c r="AI8" s="69">
        <v>58.765661999999999</v>
      </c>
      <c r="AJ8" s="69">
        <v>55.994619</v>
      </c>
      <c r="AK8" s="69">
        <v>0.81508360999999996</v>
      </c>
      <c r="AL8" s="69">
        <v>0</v>
      </c>
      <c r="AM8" s="69">
        <v>0.15936120000000001</v>
      </c>
      <c r="AN8" s="69">
        <v>1.5905259</v>
      </c>
      <c r="AO8" s="69">
        <v>0.20607165999999999</v>
      </c>
      <c r="AQ8" s="116">
        <v>1.0105335</v>
      </c>
      <c r="AR8" s="116">
        <v>0.95975001999999998</v>
      </c>
      <c r="AS8" s="116">
        <v>4.6925355000000002E-2</v>
      </c>
      <c r="AT8" s="116">
        <v>3.8580704E-3</v>
      </c>
      <c r="AU8" s="150">
        <f t="shared" si="12"/>
        <v>5.7538970067846211E-5</v>
      </c>
      <c r="AV8" s="150">
        <f t="shared" si="13"/>
        <v>1.7354051950652915E-7</v>
      </c>
      <c r="AW8" s="163">
        <f t="shared" si="14"/>
        <v>0.54034599229700009</v>
      </c>
      <c r="AX8" s="196">
        <v>5.6700760999999998E-5</v>
      </c>
      <c r="AY8" s="196">
        <v>1.7107996999999999E-7</v>
      </c>
      <c r="AZ8" s="196">
        <v>4.6741455999999997E-12</v>
      </c>
      <c r="BA8" s="196">
        <v>4.1882137000000004E-15</v>
      </c>
      <c r="BB8" s="196">
        <v>1.1880002999999999E-15</v>
      </c>
      <c r="BC8" s="196">
        <v>5.840219E-10</v>
      </c>
      <c r="BD8" s="196">
        <v>8.3482633000000005E-7</v>
      </c>
      <c r="BE8" s="196">
        <v>1.1424215E-10</v>
      </c>
      <c r="BF8" s="196">
        <v>9.2651875000000004E-10</v>
      </c>
      <c r="BG8" s="196">
        <v>1.4100049E-9</v>
      </c>
      <c r="BH8" s="196">
        <v>1.4707751999999999E-16</v>
      </c>
      <c r="BI8" s="196">
        <v>4.4563816000000002E-12</v>
      </c>
      <c r="BJ8" s="196">
        <v>5.4683184999999996E-13</v>
      </c>
      <c r="BK8" s="196">
        <v>1.0620039E-13</v>
      </c>
      <c r="BL8" s="196">
        <v>1.1372507E-10</v>
      </c>
      <c r="BM8" s="196">
        <v>2.6849855000000001E-9</v>
      </c>
      <c r="BN8" s="196">
        <v>1.1599609E-20</v>
      </c>
      <c r="BO8" s="196">
        <v>2.6122297000000001E-5</v>
      </c>
      <c r="BP8" s="108">
        <v>0.54031987000000004</v>
      </c>
      <c r="BQ8" s="108">
        <v>0</v>
      </c>
      <c r="BR8" s="108">
        <v>0</v>
      </c>
      <c r="BS8" s="108">
        <v>0</v>
      </c>
      <c r="BU8" s="69">
        <v>1.7971390999999999E-3</v>
      </c>
      <c r="BV8" s="172">
        <v>6.4599902E-6</v>
      </c>
      <c r="BW8" s="69">
        <v>1.7035658E-3</v>
      </c>
      <c r="BX8" s="172">
        <v>8.5529724999999997E-7</v>
      </c>
      <c r="BY8" s="172">
        <v>7.4142377000000001E-6</v>
      </c>
      <c r="BZ8" s="172">
        <v>1.4214001000000001E-7</v>
      </c>
      <c r="CA8" s="172">
        <v>1.0716755E-10</v>
      </c>
      <c r="CB8" s="172">
        <v>2.1579002E-7</v>
      </c>
      <c r="CC8" s="172">
        <v>7.3811114000000004E-7</v>
      </c>
      <c r="CD8" s="172">
        <v>5.4475376E-6</v>
      </c>
      <c r="CE8" s="172">
        <v>3.3686581E-12</v>
      </c>
      <c r="CF8" s="172">
        <v>2.5651056E-17</v>
      </c>
      <c r="CG8" s="172">
        <v>2.2024553999999999E-13</v>
      </c>
      <c r="CH8" s="172">
        <v>3.2929473999999998E-6</v>
      </c>
      <c r="CI8" s="172">
        <v>6.8948635999999998E-5</v>
      </c>
      <c r="CJ8" s="172">
        <v>5.8523591E-8</v>
      </c>
      <c r="CK8" s="69">
        <v>0</v>
      </c>
      <c r="CM8" s="197">
        <v>2.5979849000000002E-13</v>
      </c>
      <c r="CN8" s="198">
        <v>61.095936999999999</v>
      </c>
      <c r="CO8" s="198">
        <v>5.2447275999999996E-3</v>
      </c>
      <c r="CP8" s="198">
        <v>4.452414E-3</v>
      </c>
      <c r="CQ8" s="197">
        <v>2.0123266E-9</v>
      </c>
      <c r="CR8" s="197">
        <v>2.3859470000000002E-7</v>
      </c>
      <c r="CS8" s="198">
        <v>3.2477264000000002E-4</v>
      </c>
      <c r="CT8" s="198">
        <v>0.28750170000000003</v>
      </c>
      <c r="CU8" s="198">
        <v>9.4549526000000002E-4</v>
      </c>
      <c r="CV8" s="197">
        <v>5.0047416000000002E-5</v>
      </c>
      <c r="CX8" s="82"/>
    </row>
    <row r="9" spans="1:104" ht="14.4">
      <c r="A9" t="s">
        <v>2574</v>
      </c>
      <c r="B9" s="85" t="s">
        <v>360</v>
      </c>
      <c r="C9" s="113" t="str">
        <f t="shared" si="0"/>
        <v>A.010.02.104</v>
      </c>
      <c r="D9" s="114" t="s">
        <v>1113</v>
      </c>
      <c r="E9" s="112" t="s">
        <v>362</v>
      </c>
      <c r="F9" s="115" t="str">
        <f t="shared" si="1"/>
        <v>clean wool in Australia</v>
      </c>
      <c r="G9" s="143">
        <f t="shared" si="2"/>
        <v>60.77800533333334</v>
      </c>
      <c r="I9" s="118">
        <f t="shared" si="3"/>
        <v>9.4907917185302075</v>
      </c>
      <c r="K9" s="161">
        <f t="shared" si="4"/>
        <v>2.5067026139999997E-2</v>
      </c>
      <c r="L9" s="161">
        <f t="shared" si="5"/>
        <v>9.8614126159999982E-2</v>
      </c>
      <c r="M9" s="162">
        <f t="shared" si="6"/>
        <v>0.25040976623020711</v>
      </c>
      <c r="N9" s="161">
        <v>9.1167008000000003</v>
      </c>
      <c r="O9" s="132">
        <v>3.2429343999999999E-2</v>
      </c>
      <c r="P9" s="132">
        <v>5.6981603999999998E-2</v>
      </c>
      <c r="Q9" s="132">
        <v>1.4202101999999999E-2</v>
      </c>
      <c r="R9" s="132">
        <v>2.8127823999999999E-3</v>
      </c>
      <c r="S9" s="132">
        <v>2.5821584000000001E-4</v>
      </c>
      <c r="T9" s="132">
        <v>7.7939259E-3</v>
      </c>
      <c r="U9" s="132">
        <v>7.2241550000000003E-3</v>
      </c>
      <c r="V9" s="132">
        <v>3.7147572999999997E-4</v>
      </c>
      <c r="W9" s="132">
        <v>4.4149915999999999E-4</v>
      </c>
      <c r="X9" s="132">
        <v>0.25003702</v>
      </c>
      <c r="Y9" s="132">
        <v>1.537524E-3</v>
      </c>
      <c r="Z9" s="164">
        <v>1.2704926999999999E-6</v>
      </c>
      <c r="AA9" s="164">
        <v>7.5070836E-12</v>
      </c>
      <c r="AC9" s="118">
        <f t="shared" si="7"/>
        <v>9.1167008000000003</v>
      </c>
      <c r="AD9" s="118">
        <f t="shared" si="8"/>
        <v>0.12170212913999999</v>
      </c>
      <c r="AE9" s="118">
        <f t="shared" si="9"/>
        <v>9.663637349269999E-2</v>
      </c>
      <c r="AF9" s="118">
        <f t="shared" si="10"/>
        <v>9.8614126159999996E-2</v>
      </c>
      <c r="AG9" s="118">
        <f t="shared" si="11"/>
        <v>0.25040849573750712</v>
      </c>
      <c r="AI9" s="69">
        <v>54.553769000000003</v>
      </c>
      <c r="AJ9" s="69">
        <v>51.804937000000002</v>
      </c>
      <c r="AK9" s="69">
        <v>0.80071307000000003</v>
      </c>
      <c r="AL9" s="69">
        <v>0</v>
      </c>
      <c r="AM9" s="69">
        <v>0.15929614</v>
      </c>
      <c r="AN9" s="69">
        <v>1.5863041</v>
      </c>
      <c r="AO9" s="69">
        <v>0.20251894000000001</v>
      </c>
      <c r="AQ9" s="116">
        <v>1.0017739999999999</v>
      </c>
      <c r="AR9" s="116">
        <v>0.95158854999999998</v>
      </c>
      <c r="AS9" s="116">
        <v>4.6621321E-2</v>
      </c>
      <c r="AT9" s="116">
        <v>3.5641571000000001E-3</v>
      </c>
      <c r="AU9" s="150">
        <f t="shared" si="12"/>
        <v>5.7049673831520497E-5</v>
      </c>
      <c r="AV9" s="150">
        <f t="shared" si="13"/>
        <v>1.7241612958290898E-7</v>
      </c>
      <c r="AW9" s="163">
        <f t="shared" si="14"/>
        <v>0.49918166858000002</v>
      </c>
      <c r="AX9" s="196">
        <v>5.6404091E-5</v>
      </c>
      <c r="AY9" s="196">
        <v>1.7018483999999999E-7</v>
      </c>
      <c r="AZ9" s="196">
        <v>4.6496893999999998E-12</v>
      </c>
      <c r="BA9" s="196">
        <v>3.6618117999999999E-15</v>
      </c>
      <c r="BB9" s="196">
        <v>1.0386847000000001E-15</v>
      </c>
      <c r="BC9" s="196">
        <v>5.5602681999999999E-10</v>
      </c>
      <c r="BD9" s="196">
        <v>6.4224023E-7</v>
      </c>
      <c r="BE9" s="196">
        <v>1.0827046E-10</v>
      </c>
      <c r="BF9" s="196">
        <v>7.0386897999999997E-10</v>
      </c>
      <c r="BG9" s="196">
        <v>1.4100043E-9</v>
      </c>
      <c r="BH9" s="196">
        <v>1.2859186E-16</v>
      </c>
      <c r="BI9" s="196">
        <v>4.4374789E-12</v>
      </c>
      <c r="BJ9" s="196">
        <v>4.3591210999999997E-14</v>
      </c>
      <c r="BK9" s="196">
        <v>1.4954796E-14</v>
      </c>
      <c r="BL9" s="196">
        <v>1.128746E-10</v>
      </c>
      <c r="BM9" s="196">
        <v>2.6736954000000002E-9</v>
      </c>
      <c r="BN9" s="196">
        <v>1.0141695E-20</v>
      </c>
      <c r="BO9" s="196">
        <v>2.4018579999999999E-5</v>
      </c>
      <c r="BP9" s="108">
        <v>0.49915765000000001</v>
      </c>
      <c r="BQ9" s="108">
        <v>0</v>
      </c>
      <c r="BR9" s="108">
        <v>0</v>
      </c>
      <c r="BS9" s="108">
        <v>0</v>
      </c>
      <c r="BU9" s="69">
        <v>1.7799704E-3</v>
      </c>
      <c r="BV9" s="172">
        <v>4.9233996000000004E-6</v>
      </c>
      <c r="BW9" s="69">
        <v>1.6946521000000001E-3</v>
      </c>
      <c r="BX9" s="172">
        <v>8.5381647000000001E-7</v>
      </c>
      <c r="BY9" s="172">
        <v>6.0694927000000003E-6</v>
      </c>
      <c r="BZ9" s="172">
        <v>1.3904235000000001E-7</v>
      </c>
      <c r="CA9" s="172">
        <v>9.3698033999999999E-11</v>
      </c>
      <c r="CB9" s="172">
        <v>2.1108189999999999E-7</v>
      </c>
      <c r="CC9" s="172">
        <v>7.3068283000000002E-7</v>
      </c>
      <c r="CD9" s="172">
        <v>5.4239642999999997E-6</v>
      </c>
      <c r="CE9" s="172">
        <v>2.9452633000000002E-12</v>
      </c>
      <c r="CF9" s="172">
        <v>2.2427065E-17</v>
      </c>
      <c r="CG9" s="172">
        <v>1.9256365E-13</v>
      </c>
      <c r="CH9" s="172">
        <v>3.0217490000000001E-6</v>
      </c>
      <c r="CI9" s="172">
        <v>6.3887046999999995E-5</v>
      </c>
      <c r="CJ9" s="172">
        <v>5.7926681999999998E-8</v>
      </c>
      <c r="CK9" s="69">
        <v>0</v>
      </c>
      <c r="CM9" s="197">
        <v>2.2714532999999999E-13</v>
      </c>
      <c r="CN9" s="198">
        <v>60.776249999999997</v>
      </c>
      <c r="CO9" s="198">
        <v>5.1152463E-3</v>
      </c>
      <c r="CP9" s="198">
        <v>3.4003928000000002E-3</v>
      </c>
      <c r="CQ9" s="197">
        <v>2.0037720999999998E-9</v>
      </c>
      <c r="CR9" s="197">
        <v>2.3758388000000001E-7</v>
      </c>
      <c r="CS9" s="198">
        <v>2.5840451999999998E-4</v>
      </c>
      <c r="CT9" s="198">
        <v>3.9444906000000002E-2</v>
      </c>
      <c r="CU9" s="198">
        <v>9.4549485000000003E-4</v>
      </c>
      <c r="CV9" s="197">
        <v>4.8950447E-5</v>
      </c>
      <c r="CX9" s="82"/>
    </row>
    <row r="10" spans="1:104" ht="14.4">
      <c r="A10" t="s">
        <v>2575</v>
      </c>
      <c r="B10" s="85" t="s">
        <v>360</v>
      </c>
      <c r="C10" s="113" t="str">
        <f t="shared" si="0"/>
        <v>A.010.02.105</v>
      </c>
      <c r="D10" s="114" t="s">
        <v>1113</v>
      </c>
      <c r="E10" s="112" t="s">
        <v>362</v>
      </c>
      <c r="F10" s="115" t="str">
        <f t="shared" si="1"/>
        <v>greasy wool at farm Australia</v>
      </c>
      <c r="G10" s="143">
        <f t="shared" si="2"/>
        <v>38.730739333333332</v>
      </c>
      <c r="I10" s="118">
        <f t="shared" si="3"/>
        <v>6.0049997326675335</v>
      </c>
      <c r="K10" s="161">
        <f t="shared" si="4"/>
        <v>1.217988783E-2</v>
      </c>
      <c r="L10" s="161">
        <f t="shared" si="5"/>
        <v>2.5222128919999996E-2</v>
      </c>
      <c r="M10" s="162">
        <f t="shared" si="6"/>
        <v>0.1579868159175333</v>
      </c>
      <c r="N10" s="161">
        <v>5.8096109</v>
      </c>
      <c r="O10" s="132">
        <v>9.7199056999999998E-3</v>
      </c>
      <c r="P10" s="132">
        <v>1.0013828000000001E-2</v>
      </c>
      <c r="Q10" s="132">
        <v>6.0774310999999999E-3</v>
      </c>
      <c r="R10" s="132">
        <v>9.7607415E-4</v>
      </c>
      <c r="S10" s="132">
        <v>1.5179648E-4</v>
      </c>
      <c r="T10" s="132">
        <v>4.9745861000000001E-3</v>
      </c>
      <c r="U10" s="132">
        <v>4.2119510999999998E-3</v>
      </c>
      <c r="V10" s="132">
        <v>1.5547624E-4</v>
      </c>
      <c r="W10" s="132">
        <v>2.8483817000000001E-4</v>
      </c>
      <c r="X10" s="132">
        <v>0.15783052</v>
      </c>
      <c r="Y10" s="132">
        <v>9.9160594999999989E-4</v>
      </c>
      <c r="Z10" s="164">
        <v>8.1967269E-7</v>
      </c>
      <c r="AA10" s="164">
        <v>4.8432798000000002E-12</v>
      </c>
      <c r="AC10" s="118">
        <f t="shared" si="7"/>
        <v>5.8096109</v>
      </c>
      <c r="AD10" s="118">
        <f t="shared" si="8"/>
        <v>3.6125572629999998E-2</v>
      </c>
      <c r="AE10" s="118">
        <f t="shared" si="9"/>
        <v>2.3946504472689999E-2</v>
      </c>
      <c r="AF10" s="118">
        <f t="shared" si="10"/>
        <v>2.522212892E-2</v>
      </c>
      <c r="AG10" s="118">
        <f t="shared" si="11"/>
        <v>0.1579859962448433</v>
      </c>
      <c r="AI10" s="69">
        <v>28.595732999999999</v>
      </c>
      <c r="AJ10" s="69">
        <v>27.717343</v>
      </c>
      <c r="AK10" s="69">
        <v>8.3768277000000002E-2</v>
      </c>
      <c r="AL10" s="69">
        <v>0</v>
      </c>
      <c r="AM10" s="69">
        <v>2.9201010999999999E-4</v>
      </c>
      <c r="AN10" s="69">
        <v>0.77180687999999997</v>
      </c>
      <c r="AO10" s="69">
        <v>2.252214E-2</v>
      </c>
      <c r="AQ10" s="116">
        <v>0.63406720999999999</v>
      </c>
      <c r="AR10" s="116">
        <v>0.60269633</v>
      </c>
      <c r="AS10" s="116">
        <v>2.9392082E-2</v>
      </c>
      <c r="AT10" s="116">
        <v>1.9788032E-3</v>
      </c>
      <c r="AU10" s="150">
        <f t="shared" si="12"/>
        <v>3.6132873182605579E-5</v>
      </c>
      <c r="AV10" s="150">
        <f t="shared" si="13"/>
        <v>1.0869852753816173E-7</v>
      </c>
      <c r="AW10" s="163">
        <f t="shared" si="14"/>
        <v>0.27714330606600002</v>
      </c>
      <c r="AX10" s="196">
        <v>3.5942129000000002E-5</v>
      </c>
      <c r="AY10" s="196">
        <v>1.0844608E-7</v>
      </c>
      <c r="AZ10" s="196">
        <v>2.9629018000000001E-12</v>
      </c>
      <c r="BA10" s="196">
        <v>2.3624592999999999E-15</v>
      </c>
      <c r="BB10" s="196">
        <v>6.7011915999999998E-16</v>
      </c>
      <c r="BC10" s="196">
        <v>1.8045222999999999E-10</v>
      </c>
      <c r="BD10" s="196">
        <v>1.8884641E-7</v>
      </c>
      <c r="BE10" s="196">
        <v>3.9300426999999997E-11</v>
      </c>
      <c r="BF10" s="196">
        <v>2.0731315E-10</v>
      </c>
      <c r="BG10" s="196">
        <v>2.7611563E-15</v>
      </c>
      <c r="BH10" s="196">
        <v>8.2962492000000006E-17</v>
      </c>
      <c r="BI10" s="196">
        <v>2.8336705999999999E-12</v>
      </c>
      <c r="BJ10" s="196">
        <v>2.5428491999999999E-14</v>
      </c>
      <c r="BK10" s="196">
        <v>9.1161443999999999E-15</v>
      </c>
      <c r="BL10" s="196">
        <v>6.9602143E-11</v>
      </c>
      <c r="BM10" s="196">
        <v>1.6477152000000001E-9</v>
      </c>
      <c r="BN10" s="196">
        <v>6.5430291000000001E-21</v>
      </c>
      <c r="BO10" s="196">
        <v>1.3016065999999999E-5</v>
      </c>
      <c r="BP10" s="108">
        <v>0.27713029</v>
      </c>
      <c r="BQ10" s="108">
        <v>0</v>
      </c>
      <c r="BR10" s="108">
        <v>0</v>
      </c>
      <c r="BS10" s="108">
        <v>0</v>
      </c>
      <c r="BU10" s="69">
        <v>1.1227156E-3</v>
      </c>
      <c r="BV10" s="172">
        <v>1.4363518999999999E-6</v>
      </c>
      <c r="BW10" s="69">
        <v>1.0799157999999999E-3</v>
      </c>
      <c r="BX10" s="172">
        <v>4.9718139999999995E-7</v>
      </c>
      <c r="BY10" s="172">
        <v>1.7883659000000001E-6</v>
      </c>
      <c r="BZ10" s="172">
        <v>1.3902096E-8</v>
      </c>
      <c r="CA10" s="172">
        <v>6.0450344E-11</v>
      </c>
      <c r="CB10" s="172">
        <v>2.1129764999999999E-8</v>
      </c>
      <c r="CC10" s="172">
        <v>4.4858223999999998E-7</v>
      </c>
      <c r="CD10" s="172">
        <v>3.4450347000000001E-6</v>
      </c>
      <c r="CE10" s="172">
        <v>1.9001698999999999E-12</v>
      </c>
      <c r="CF10" s="172">
        <v>1.4469074E-17</v>
      </c>
      <c r="CG10" s="172">
        <v>1.2423461000000001E-13</v>
      </c>
      <c r="CH10" s="172">
        <v>1.2537048E-6</v>
      </c>
      <c r="CI10" s="172">
        <v>3.3892865E-5</v>
      </c>
      <c r="CJ10" s="172">
        <v>2.6788928000000001E-9</v>
      </c>
      <c r="CK10" s="69">
        <v>0</v>
      </c>
      <c r="CM10" s="197">
        <v>1.4654537999999999E-13</v>
      </c>
      <c r="CN10" s="198">
        <v>38.730736999999998</v>
      </c>
      <c r="CO10" s="198">
        <v>5.8110408000000004E-4</v>
      </c>
      <c r="CP10" s="198">
        <v>9.8590983000000003E-4</v>
      </c>
      <c r="CQ10" s="197">
        <v>1.2791150000000001E-9</v>
      </c>
      <c r="CR10" s="197">
        <v>1.5162783999999999E-7</v>
      </c>
      <c r="CS10" s="197">
        <v>7.6558655000000006E-5</v>
      </c>
      <c r="CT10" s="198">
        <v>2.3190707000000001E-2</v>
      </c>
      <c r="CU10" s="197">
        <v>1.8366675000000001E-9</v>
      </c>
      <c r="CV10" s="197">
        <v>4.9231336000000003E-6</v>
      </c>
      <c r="CX10" s="82"/>
    </row>
    <row r="11" spans="1:104" ht="14.4">
      <c r="D11" s="111" t="s">
        <v>1114</v>
      </c>
      <c r="Z11" s="3"/>
      <c r="AA11" s="3"/>
      <c r="AC11" s="142"/>
      <c r="AD11" s="142"/>
      <c r="AE11" s="142"/>
      <c r="AF11" s="142"/>
      <c r="AG11" s="142"/>
      <c r="AU11" s="86"/>
      <c r="AV11" s="86"/>
      <c r="AW11" s="86"/>
      <c r="AX11" s="3"/>
      <c r="AY11" s="3"/>
      <c r="AZ11" s="3"/>
      <c r="BA11" s="3"/>
      <c r="BB11" s="3"/>
      <c r="BC11" s="3"/>
      <c r="BD11" s="3"/>
      <c r="BE11" s="3"/>
      <c r="BF11" s="3"/>
      <c r="BG11" s="3"/>
      <c r="BH11" s="3"/>
      <c r="BI11" s="3"/>
      <c r="BJ11" s="3"/>
      <c r="BK11" s="3"/>
      <c r="BL11" s="3"/>
      <c r="BM11" s="3"/>
      <c r="BN11" s="3"/>
      <c r="BO11" s="3"/>
      <c r="BV11" s="3"/>
      <c r="BX11" s="3"/>
      <c r="BY11" s="3"/>
      <c r="BZ11" s="3"/>
      <c r="CA11" s="3"/>
      <c r="CB11" s="3"/>
      <c r="CC11" s="3"/>
      <c r="CD11" s="3"/>
      <c r="CE11" s="3"/>
      <c r="CF11" s="3"/>
      <c r="CG11" s="3"/>
      <c r="CH11" s="3"/>
      <c r="CI11" s="3"/>
      <c r="CJ11" s="3"/>
      <c r="CM11" s="3"/>
      <c r="CQ11" s="3"/>
      <c r="CR11" s="3"/>
      <c r="CS11" s="3"/>
      <c r="CU11" s="3"/>
      <c r="CV11" s="3"/>
      <c r="CX11" s="83"/>
    </row>
    <row r="12" spans="1:104" ht="14.4">
      <c r="A12" t="s">
        <v>363</v>
      </c>
      <c r="B12" s="85" t="s">
        <v>360</v>
      </c>
      <c r="C12" s="113" t="str">
        <f t="shared" ref="C12:C36" si="15">MID(A12,1,12)</f>
        <v>A.010.04.101</v>
      </c>
      <c r="D12" s="114" t="s">
        <v>1114</v>
      </c>
      <c r="E12" s="112" t="s">
        <v>362</v>
      </c>
      <c r="F12" s="115" t="str">
        <f t="shared" ref="F12:F36" si="16">MID(A12, 21,85)</f>
        <v>Crude palm kernel oil refined</v>
      </c>
      <c r="G12" s="143">
        <f t="shared" ref="G12:G36" si="17">N12/0.15</f>
        <v>0.93470313333333332</v>
      </c>
      <c r="I12" s="118">
        <f t="shared" ref="I12:I36" si="18">K12+L12+M12+N12</f>
        <v>0.7908128063052291</v>
      </c>
      <c r="K12" s="161">
        <f t="shared" ref="K12:K36" si="19">Q12+R12+S12+T12</f>
        <v>8.3662684056999993E-3</v>
      </c>
      <c r="L12" s="161">
        <f t="shared" ref="L12:L36" si="20">O12+P12+U12+Y12+W12</f>
        <v>0.62725862200399995</v>
      </c>
      <c r="M12" s="162">
        <f t="shared" ref="M12:M36" si="21">V12+X12+Z12+AA12</f>
        <v>1.4982445895529181E-2</v>
      </c>
      <c r="N12" s="161">
        <v>0.14020547</v>
      </c>
      <c r="O12" s="132">
        <v>1.3577081E-2</v>
      </c>
      <c r="P12" s="132">
        <v>4.0609349000000003E-3</v>
      </c>
      <c r="Q12" s="132">
        <v>7.5992569999999999E-3</v>
      </c>
      <c r="R12" s="132">
        <v>2.2488084000000001E-4</v>
      </c>
      <c r="S12" s="164">
        <v>8.7874456999999993E-6</v>
      </c>
      <c r="T12" s="132">
        <v>5.3334311999999999E-4</v>
      </c>
      <c r="U12" s="132">
        <v>2.5652615999999999E-4</v>
      </c>
      <c r="V12" s="164">
        <v>9.4910788000000007E-5</v>
      </c>
      <c r="W12" s="164">
        <v>9.6989943999999998E-5</v>
      </c>
      <c r="X12" s="132">
        <v>1.4887256E-2</v>
      </c>
      <c r="Y12" s="132">
        <v>0.60926709000000001</v>
      </c>
      <c r="Z12" s="164">
        <v>2.7910588E-7</v>
      </c>
      <c r="AA12" s="164">
        <v>1.6491800999999999E-12</v>
      </c>
      <c r="AC12" s="118">
        <f t="shared" si="7"/>
        <v>0.14020547</v>
      </c>
      <c r="AD12" s="118">
        <f t="shared" si="8"/>
        <v>2.6260810465699998E-2</v>
      </c>
      <c r="AE12" s="118">
        <f t="shared" si="9"/>
        <v>1.7894821165879999E-2</v>
      </c>
      <c r="AF12" s="118">
        <f t="shared" si="10"/>
        <v>0.62725862200400007</v>
      </c>
      <c r="AG12" s="118">
        <f t="shared" si="11"/>
        <v>1.4982166789649181E-2</v>
      </c>
      <c r="AI12" s="69">
        <v>4.5010304000000003</v>
      </c>
      <c r="AJ12" s="69">
        <v>3.4898132999999998</v>
      </c>
      <c r="AK12" s="69">
        <v>0.46832875000000002</v>
      </c>
      <c r="AL12" s="69">
        <v>0</v>
      </c>
      <c r="AM12" s="69">
        <v>0.11152576</v>
      </c>
      <c r="AN12" s="69">
        <v>0.31445233</v>
      </c>
      <c r="AO12" s="69">
        <v>0.11691033000000001</v>
      </c>
      <c r="AQ12" s="116">
        <v>2.2554277000000001E-2</v>
      </c>
      <c r="AR12" s="116">
        <v>2.1435961E-2</v>
      </c>
      <c r="AS12" s="116">
        <v>9.3029419999999998E-4</v>
      </c>
      <c r="AT12" s="116">
        <v>1.8802171E-4</v>
      </c>
      <c r="AU12" s="150">
        <f t="shared" si="12"/>
        <v>1.2851295726830202E-6</v>
      </c>
      <c r="AV12" s="150">
        <f t="shared" si="13"/>
        <v>3.4404371042625284E-9</v>
      </c>
      <c r="AW12" s="163">
        <f t="shared" si="14"/>
        <v>2.6333573046600001E-2</v>
      </c>
      <c r="AX12" s="196">
        <v>1.0102356000000001E-6</v>
      </c>
      <c r="AY12" s="196">
        <v>3.0448801E-9</v>
      </c>
      <c r="AZ12" s="196">
        <v>8.3101873999999998E-14</v>
      </c>
      <c r="BA12" s="196">
        <v>8.0443851999999998E-16</v>
      </c>
      <c r="BB12" s="196">
        <v>2.2818157000000001E-16</v>
      </c>
      <c r="BC12" s="196">
        <v>4.4159921E-10</v>
      </c>
      <c r="BD12" s="196">
        <v>2.7435611999999998E-7</v>
      </c>
      <c r="BE12" s="196">
        <v>7.1397301000000006E-11</v>
      </c>
      <c r="BF12" s="196">
        <v>3.1565918999999998E-10</v>
      </c>
      <c r="BG12" s="196">
        <v>8.1522442000000004E-12</v>
      </c>
      <c r="BH12" s="196">
        <v>5.2148289000000003E-14</v>
      </c>
      <c r="BI12" s="196">
        <v>1.5773803999999999E-13</v>
      </c>
      <c r="BJ12" s="196">
        <v>4.6585879999999997E-14</v>
      </c>
      <c r="BK12" s="196">
        <v>8.6949773000000004E-15</v>
      </c>
      <c r="BL12" s="196">
        <v>3.9700903999999999E-12</v>
      </c>
      <c r="BM12" s="196">
        <v>9.2282350000000003E-11</v>
      </c>
      <c r="BN12" s="196">
        <v>2.2279598999999999E-21</v>
      </c>
      <c r="BO12" s="196">
        <v>2.9830466000000001E-6</v>
      </c>
      <c r="BP12" s="108">
        <v>2.6330590000000001E-2</v>
      </c>
      <c r="BQ12" s="108">
        <v>0</v>
      </c>
      <c r="BR12" s="108">
        <v>0</v>
      </c>
      <c r="BS12" s="108">
        <v>0</v>
      </c>
      <c r="BU12" s="172">
        <v>3.7575221000000003E-5</v>
      </c>
      <c r="BV12" s="172">
        <v>2.2880758E-6</v>
      </c>
      <c r="BW12" s="172">
        <v>2.6062004E-5</v>
      </c>
      <c r="BX12" s="172">
        <v>3.1914609000000003E-8</v>
      </c>
      <c r="BY12" s="172">
        <v>1.8341933999999999E-6</v>
      </c>
      <c r="BZ12" s="172">
        <v>2.1988915000000001E-7</v>
      </c>
      <c r="CA12" s="172">
        <v>2.0583883000000001E-11</v>
      </c>
      <c r="CB12" s="172">
        <v>3.3375440999999999E-7</v>
      </c>
      <c r="CC12" s="172">
        <v>2.5421952999999999E-8</v>
      </c>
      <c r="CD12" s="172">
        <v>3.6647342999999997E-7</v>
      </c>
      <c r="CE12" s="172">
        <v>6.4702483999999999E-13</v>
      </c>
      <c r="CF12" s="172">
        <v>4.9268491999999999E-18</v>
      </c>
      <c r="CG12" s="172">
        <v>4.2302996999999997E-14</v>
      </c>
      <c r="CH12" s="172">
        <v>1.5811603999999999E-6</v>
      </c>
      <c r="CI12" s="172">
        <v>4.7936789999999996E-6</v>
      </c>
      <c r="CJ12" s="172">
        <v>3.8634113999999997E-8</v>
      </c>
      <c r="CK12" s="69">
        <v>0</v>
      </c>
      <c r="CM12" s="197">
        <v>4.9900010999999999E-14</v>
      </c>
      <c r="CN12" s="198">
        <v>0.81861004000000004</v>
      </c>
      <c r="CO12" s="198">
        <v>9.2349366999999998E-3</v>
      </c>
      <c r="CP12" s="198">
        <v>1.6158965999999999E-3</v>
      </c>
      <c r="CQ12" s="197">
        <v>7.1214894999999994E-11</v>
      </c>
      <c r="CR12" s="197">
        <v>8.4404279000000006E-9</v>
      </c>
      <c r="CS12" s="197">
        <v>2.0404938999999998E-5</v>
      </c>
      <c r="CT12" s="198">
        <v>2.3551935999999999E-2</v>
      </c>
      <c r="CU12" s="197">
        <v>5.4665777000000003E-6</v>
      </c>
      <c r="CV12" s="197">
        <v>9.5147234999999998E-5</v>
      </c>
      <c r="CX12" s="82"/>
    </row>
    <row r="13" spans="1:104" ht="14.4">
      <c r="A13" t="s">
        <v>1575</v>
      </c>
      <c r="B13" s="85" t="s">
        <v>360</v>
      </c>
      <c r="C13" s="113" t="str">
        <f t="shared" si="15"/>
        <v>A.010.04.102</v>
      </c>
      <c r="D13" s="114" t="s">
        <v>1114</v>
      </c>
      <c r="E13" s="112" t="s">
        <v>362</v>
      </c>
      <c r="F13" s="115" t="str">
        <f t="shared" si="16"/>
        <v>Palm kernel oil - crude from trees</v>
      </c>
      <c r="G13" s="143">
        <f t="shared" si="17"/>
        <v>0.62454079333333334</v>
      </c>
      <c r="I13" s="118">
        <f t="shared" si="18"/>
        <v>0.68609400529538422</v>
      </c>
      <c r="K13" s="161">
        <f t="shared" si="19"/>
        <v>6.6339148701400003E-3</v>
      </c>
      <c r="L13" s="161">
        <f t="shared" si="20"/>
        <v>0.58544929252599998</v>
      </c>
      <c r="M13" s="162">
        <f t="shared" si="21"/>
        <v>3.2967889924425347E-4</v>
      </c>
      <c r="N13" s="161">
        <v>9.3681118999999993E-2</v>
      </c>
      <c r="O13" s="132">
        <v>1.0558402E-2</v>
      </c>
      <c r="P13" s="132">
        <v>2.2245578000000001E-3</v>
      </c>
      <c r="Q13" s="132">
        <v>6.3105419000000001E-3</v>
      </c>
      <c r="R13" s="164">
        <v>7.1833115000000003E-5</v>
      </c>
      <c r="S13" s="164">
        <v>3.2776513999999998E-7</v>
      </c>
      <c r="T13" s="132">
        <v>2.5121209000000003E-4</v>
      </c>
      <c r="U13" s="164">
        <v>3.0351811999999999E-5</v>
      </c>
      <c r="V13" s="164">
        <v>5.7217207999999999E-6</v>
      </c>
      <c r="W13" s="164">
        <v>6.8470913999999994E-5</v>
      </c>
      <c r="X13" s="132">
        <v>3.2376014000000001E-4</v>
      </c>
      <c r="Y13" s="132">
        <v>0.57256750999999995</v>
      </c>
      <c r="Z13" s="164">
        <v>1.9703728E-7</v>
      </c>
      <c r="AA13" s="164">
        <v>1.1642534E-12</v>
      </c>
      <c r="AC13" s="118">
        <f t="shared" si="7"/>
        <v>9.3681118999999993E-2</v>
      </c>
      <c r="AD13" s="118">
        <f t="shared" si="8"/>
        <v>1.9447226482140003E-2</v>
      </c>
      <c r="AE13" s="118">
        <f t="shared" si="9"/>
        <v>1.2813508649280001E-2</v>
      </c>
      <c r="AF13" s="118">
        <f t="shared" si="10"/>
        <v>0.58544929252599986</v>
      </c>
      <c r="AG13" s="118">
        <f t="shared" si="11"/>
        <v>3.2948186196425346E-4</v>
      </c>
      <c r="AI13" s="69">
        <v>7.1137109000000004E-2</v>
      </c>
      <c r="AJ13" s="69">
        <v>6.9007386000000004E-2</v>
      </c>
      <c r="AK13" s="69">
        <v>3.5454924000000003E-4</v>
      </c>
      <c r="AL13" s="69">
        <v>0</v>
      </c>
      <c r="AM13" s="172">
        <v>7.0194943999999995E-5</v>
      </c>
      <c r="AN13" s="69">
        <v>1.6018509E-3</v>
      </c>
      <c r="AO13" s="69">
        <v>1.0312788E-4</v>
      </c>
      <c r="AQ13" s="116">
        <v>1.6098415000000001E-2</v>
      </c>
      <c r="AR13" s="116">
        <v>1.5428923000000001E-2</v>
      </c>
      <c r="AS13" s="116">
        <v>6.6463554999999998E-4</v>
      </c>
      <c r="AT13" s="199">
        <v>4.8564634000000002E-6</v>
      </c>
      <c r="AU13" s="150">
        <f t="shared" si="12"/>
        <v>9.2499535989817747E-7</v>
      </c>
      <c r="AV13" s="150">
        <f t="shared" si="13"/>
        <v>2.4579716808062691E-9</v>
      </c>
      <c r="AW13" s="163">
        <f t="shared" si="14"/>
        <v>6.8017694129000005E-4</v>
      </c>
      <c r="AX13" s="196">
        <v>7.1381126000000003E-7</v>
      </c>
      <c r="AY13" s="196">
        <v>2.1506914000000002E-9</v>
      </c>
      <c r="AZ13" s="196">
        <v>5.8676695000000004E-14</v>
      </c>
      <c r="BA13" s="196">
        <v>5.6790053000000002E-16</v>
      </c>
      <c r="BB13" s="196">
        <v>1.6108681E-16</v>
      </c>
      <c r="BC13" s="196">
        <v>3.3670761000000002E-10</v>
      </c>
      <c r="BD13" s="196">
        <v>2.1084341999999999E-7</v>
      </c>
      <c r="BE13" s="196">
        <v>5.5139104000000003E-11</v>
      </c>
      <c r="BF13" s="196">
        <v>2.4436593000000002E-10</v>
      </c>
      <c r="BG13" s="196">
        <v>7.6616637E-12</v>
      </c>
      <c r="BH13" s="196">
        <v>4.9004942999999999E-14</v>
      </c>
      <c r="BI13" s="196">
        <v>5.8243172999999996E-15</v>
      </c>
      <c r="BJ13" s="196">
        <v>5.7385802999999996E-17</v>
      </c>
      <c r="BK13" s="196">
        <v>1.9763593E-17</v>
      </c>
      <c r="BL13" s="196">
        <v>1.9410579000000001E-13</v>
      </c>
      <c r="BM13" s="196">
        <v>3.7774533999999998E-12</v>
      </c>
      <c r="BN13" s="196">
        <v>1.5728482E-21</v>
      </c>
      <c r="BO13" s="196">
        <v>4.7328128999999998E-7</v>
      </c>
      <c r="BP13" s="108">
        <v>6.7970366E-4</v>
      </c>
      <c r="BQ13" s="108">
        <v>0</v>
      </c>
      <c r="BR13" s="108">
        <v>0</v>
      </c>
      <c r="BS13" s="108">
        <v>0</v>
      </c>
      <c r="BU13" s="172">
        <v>2.2495508E-5</v>
      </c>
      <c r="BV13" s="172">
        <v>1.7673237999999999E-6</v>
      </c>
      <c r="BW13" s="172">
        <v>1.7413854E-5</v>
      </c>
      <c r="BX13" s="172">
        <v>5.0826223000000003E-9</v>
      </c>
      <c r="BY13" s="172">
        <v>1.3369519000000001E-6</v>
      </c>
      <c r="BZ13" s="172">
        <v>1.6240347000000001E-7</v>
      </c>
      <c r="CA13" s="172">
        <v>1.4531376E-11</v>
      </c>
      <c r="CB13" s="172">
        <v>2.4650057999999998E-7</v>
      </c>
      <c r="CC13" s="172">
        <v>9.4280630000000003E-10</v>
      </c>
      <c r="CD13" s="172">
        <v>1.7119201E-7</v>
      </c>
      <c r="CE13" s="172">
        <v>4.5677294999999997E-13</v>
      </c>
      <c r="CF13" s="172">
        <v>3.4781531E-18</v>
      </c>
      <c r="CG13" s="172">
        <v>2.9864177999999997E-14</v>
      </c>
      <c r="CH13" s="172">
        <v>1.3062418000000001E-6</v>
      </c>
      <c r="CI13" s="172">
        <v>8.4355636999999998E-8</v>
      </c>
      <c r="CJ13" s="172">
        <v>6.4396606000000003E-10</v>
      </c>
      <c r="CK13" s="69">
        <v>0</v>
      </c>
      <c r="CM13" s="197">
        <v>3.5227357000000001E-14</v>
      </c>
      <c r="CN13" s="198">
        <v>0.51543269000000003</v>
      </c>
      <c r="CO13" s="198">
        <v>6.8391073000000002E-3</v>
      </c>
      <c r="CP13" s="198">
        <v>1.2464223E-3</v>
      </c>
      <c r="CQ13" s="197">
        <v>2.6375862000000001E-12</v>
      </c>
      <c r="CR13" s="197">
        <v>3.1154993000000002E-10</v>
      </c>
      <c r="CS13" s="197">
        <v>2.3031768999999999E-6</v>
      </c>
      <c r="CT13" s="197">
        <v>5.0825044999999998E-5</v>
      </c>
      <c r="CU13" s="197">
        <v>5.1376147000000001E-6</v>
      </c>
      <c r="CV13" s="197">
        <v>7.3856551999999996E-5</v>
      </c>
      <c r="CX13" s="82"/>
    </row>
    <row r="14" spans="1:104" ht="14.4">
      <c r="A14" t="s">
        <v>1576</v>
      </c>
      <c r="B14" s="85" t="s">
        <v>360</v>
      </c>
      <c r="C14" s="113" t="str">
        <f t="shared" si="15"/>
        <v>A.010.04.103</v>
      </c>
      <c r="D14" s="114" t="s">
        <v>1114</v>
      </c>
      <c r="E14" s="112" t="s">
        <v>362</v>
      </c>
      <c r="F14" s="115" t="str">
        <f t="shared" si="16"/>
        <v>Potatoe starch DE</v>
      </c>
      <c r="G14" s="143">
        <f t="shared" si="17"/>
        <v>0.61261658666666663</v>
      </c>
      <c r="I14" s="118">
        <f t="shared" si="18"/>
        <v>0.1202925475918121</v>
      </c>
      <c r="K14" s="161">
        <f t="shared" si="19"/>
        <v>3.5924838003999998E-3</v>
      </c>
      <c r="L14" s="161">
        <f t="shared" si="20"/>
        <v>1.6320177672999998E-2</v>
      </c>
      <c r="M14" s="162">
        <f t="shared" si="21"/>
        <v>8.4873981184121101E-3</v>
      </c>
      <c r="N14" s="161">
        <v>9.1892487999999994E-2</v>
      </c>
      <c r="O14" s="132">
        <v>5.7750516E-3</v>
      </c>
      <c r="P14" s="132">
        <v>3.1361738000000002E-3</v>
      </c>
      <c r="Q14" s="132">
        <v>2.1345524999999998E-3</v>
      </c>
      <c r="R14" s="132">
        <v>3.7070046999999998E-4</v>
      </c>
      <c r="S14" s="164">
        <v>9.2551304000000007E-6</v>
      </c>
      <c r="T14" s="132">
        <v>1.0779756999999999E-3</v>
      </c>
      <c r="U14" s="132">
        <v>7.1227974999999999E-3</v>
      </c>
      <c r="V14" s="132">
        <v>2.5669718E-4</v>
      </c>
      <c r="W14" s="132">
        <v>2.2055603E-4</v>
      </c>
      <c r="X14" s="132">
        <v>8.2302198000000007E-3</v>
      </c>
      <c r="Y14" s="164">
        <v>6.5598743000000004E-5</v>
      </c>
      <c r="Z14" s="164">
        <v>4.8113715999999995E-7</v>
      </c>
      <c r="AA14" s="164">
        <v>1.25211E-12</v>
      </c>
      <c r="AC14" s="118">
        <f t="shared" si="7"/>
        <v>9.1892487999999994E-2</v>
      </c>
      <c r="AD14" s="118">
        <f t="shared" si="8"/>
        <v>1.96265067004E-2</v>
      </c>
      <c r="AE14" s="118">
        <f t="shared" si="9"/>
        <v>1.6034504037159999E-2</v>
      </c>
      <c r="AF14" s="118">
        <f t="shared" si="10"/>
        <v>1.6320177673000001E-2</v>
      </c>
      <c r="AG14" s="118">
        <f t="shared" si="11"/>
        <v>8.4869169812521097E-3</v>
      </c>
      <c r="AI14" s="69">
        <v>8.5356238999999992</v>
      </c>
      <c r="AJ14" s="69">
        <v>7.4950516</v>
      </c>
      <c r="AK14" s="69">
        <v>7.2964979999999999E-2</v>
      </c>
      <c r="AL14" s="69">
        <v>0</v>
      </c>
      <c r="AM14" s="69">
        <v>0.37141164999999998</v>
      </c>
      <c r="AN14" s="69">
        <v>0.54182547999999997</v>
      </c>
      <c r="AO14" s="69">
        <v>5.4370122999999999E-2</v>
      </c>
      <c r="AQ14" s="116">
        <v>1.2570023E-2</v>
      </c>
      <c r="AR14" s="116">
        <v>1.1609161E-2</v>
      </c>
      <c r="AS14" s="116">
        <v>5.4418132000000005E-4</v>
      </c>
      <c r="AT14" s="116">
        <v>4.1668100000000002E-4</v>
      </c>
      <c r="AU14" s="150">
        <f t="shared" si="12"/>
        <v>6.9599287238899804E-7</v>
      </c>
      <c r="AV14" s="150">
        <f t="shared" si="13"/>
        <v>2.0125048444100459E-9</v>
      </c>
      <c r="AW14" s="163">
        <f t="shared" si="14"/>
        <v>5.8358683475699995E-2</v>
      </c>
      <c r="AX14" s="196">
        <v>5.6868082000000004E-7</v>
      </c>
      <c r="AY14" s="196">
        <v>1.7158540000000001E-9</v>
      </c>
      <c r="AZ14" s="196">
        <v>4.6879298999999998E-14</v>
      </c>
      <c r="BA14" s="196">
        <v>6.1075529000000005E-16</v>
      </c>
      <c r="BB14" s="196">
        <v>1.7324269999999999E-16</v>
      </c>
      <c r="BC14" s="196">
        <v>2.2337338000000001E-10</v>
      </c>
      <c r="BD14" s="196">
        <v>1.2593277000000001E-7</v>
      </c>
      <c r="BE14" s="196">
        <v>3.3443360999999998E-11</v>
      </c>
      <c r="BF14" s="196">
        <v>1.4194718000000001E-10</v>
      </c>
      <c r="BG14" s="196">
        <v>1.8200642999999999E-15</v>
      </c>
      <c r="BH14" s="196">
        <v>5.8845054000000005E-17</v>
      </c>
      <c r="BI14" s="196">
        <v>5.5705046999999998E-11</v>
      </c>
      <c r="BJ14" s="196">
        <v>5.9826539999999995E-11</v>
      </c>
      <c r="BK14" s="196">
        <v>5.6799582000000001E-12</v>
      </c>
      <c r="BL14" s="196">
        <v>6.4497225000000004E-11</v>
      </c>
      <c r="BM14" s="196">
        <v>1.091411E-9</v>
      </c>
      <c r="BN14" s="196">
        <v>1.691538E-21</v>
      </c>
      <c r="BO14" s="196">
        <v>8.5474757000000003E-6</v>
      </c>
      <c r="BP14" s="108">
        <v>5.8350135999999997E-2</v>
      </c>
      <c r="BQ14" s="108">
        <v>0</v>
      </c>
      <c r="BR14" s="108">
        <v>0</v>
      </c>
      <c r="BS14" s="108">
        <v>0</v>
      </c>
      <c r="BU14" s="172">
        <v>3.0498458000000001E-5</v>
      </c>
      <c r="BV14" s="172">
        <v>1.0487794E-6</v>
      </c>
      <c r="BW14" s="172">
        <v>1.7081376E-5</v>
      </c>
      <c r="BX14" s="172">
        <v>8.3506476999999995E-7</v>
      </c>
      <c r="BY14" s="172">
        <v>1.0337132E-6</v>
      </c>
      <c r="BZ14" s="172">
        <v>1.3232472000000001E-7</v>
      </c>
      <c r="CA14" s="172">
        <v>4.4358194E-11</v>
      </c>
      <c r="CB14" s="172">
        <v>2.1838716000000001E-7</v>
      </c>
      <c r="CC14" s="172">
        <v>2.4657450999999999E-8</v>
      </c>
      <c r="CD14" s="172">
        <v>7.2316989999999999E-7</v>
      </c>
      <c r="CE14" s="172">
        <v>4.9124183000000002E-13</v>
      </c>
      <c r="CF14" s="172">
        <v>3.7406205E-18</v>
      </c>
      <c r="CG14" s="172">
        <v>3.2117781000000002E-14</v>
      </c>
      <c r="CH14" s="172">
        <v>4.6268733000000002E-7</v>
      </c>
      <c r="CI14" s="172">
        <v>8.8861159999999999E-6</v>
      </c>
      <c r="CJ14" s="172">
        <v>5.2136714999999997E-8</v>
      </c>
      <c r="CK14" s="69">
        <v>0</v>
      </c>
      <c r="CM14" s="197">
        <v>3.7885674999999999E-14</v>
      </c>
      <c r="CN14" s="198">
        <v>0.61247238000000004</v>
      </c>
      <c r="CO14" s="198">
        <v>4.4869436000000004E-3</v>
      </c>
      <c r="CP14" s="198">
        <v>7.4478412000000003E-4</v>
      </c>
      <c r="CQ14" s="197">
        <v>6.9575911000000005E-11</v>
      </c>
      <c r="CR14" s="197">
        <v>8.0594675999999997E-9</v>
      </c>
      <c r="CS14" s="197">
        <v>4.4358917E-5</v>
      </c>
      <c r="CT14" s="198">
        <v>29.500381000000001</v>
      </c>
      <c r="CU14" s="197">
        <v>1.2168091E-9</v>
      </c>
      <c r="CV14" s="197">
        <v>5.0205186E-5</v>
      </c>
      <c r="CX14" s="82"/>
    </row>
    <row r="15" spans="1:104" ht="14.4">
      <c r="A15" t="s">
        <v>1577</v>
      </c>
      <c r="B15" s="85" t="s">
        <v>360</v>
      </c>
      <c r="C15" s="113" t="str">
        <f t="shared" si="15"/>
        <v>A.010.04.104</v>
      </c>
      <c r="D15" s="114" t="s">
        <v>1114</v>
      </c>
      <c r="E15" s="112" t="s">
        <v>362</v>
      </c>
      <c r="F15" s="115" t="str">
        <f t="shared" si="16"/>
        <v>Potatoes DE</v>
      </c>
      <c r="G15" s="143">
        <f t="shared" si="17"/>
        <v>3.5490642666666669E-2</v>
      </c>
      <c r="I15" s="118">
        <f t="shared" si="18"/>
        <v>9.1780251435777116E-3</v>
      </c>
      <c r="K15" s="161">
        <f t="shared" si="19"/>
        <v>3.7847819159999999E-4</v>
      </c>
      <c r="L15" s="161">
        <f t="shared" si="20"/>
        <v>1.8864133876E-3</v>
      </c>
      <c r="M15" s="162">
        <f t="shared" si="21"/>
        <v>1.5895371643777118E-3</v>
      </c>
      <c r="N15" s="161">
        <v>5.3235964E-3</v>
      </c>
      <c r="O15" s="132">
        <v>2.4098387E-4</v>
      </c>
      <c r="P15" s="132">
        <v>1.8613049E-4</v>
      </c>
      <c r="Q15" s="132">
        <v>1.457741E-4</v>
      </c>
      <c r="R15" s="164">
        <v>1.7947607E-5</v>
      </c>
      <c r="S15" s="164">
        <v>1.5973745999999999E-6</v>
      </c>
      <c r="T15" s="132">
        <v>2.1315911E-4</v>
      </c>
      <c r="U15" s="132">
        <v>1.4170000000000001E-3</v>
      </c>
      <c r="V15" s="164">
        <v>3.0487850999999999E-5</v>
      </c>
      <c r="W15" s="164">
        <v>3.2777726999999997E-5</v>
      </c>
      <c r="X15" s="132">
        <v>1.5589856999999999E-3</v>
      </c>
      <c r="Y15" s="164">
        <v>9.5213005999999994E-6</v>
      </c>
      <c r="Z15" s="164">
        <v>6.3613319999999998E-8</v>
      </c>
      <c r="AA15" s="164">
        <v>5.7711814000000003E-14</v>
      </c>
      <c r="AC15" s="118">
        <f t="shared" si="7"/>
        <v>5.3235964E-3</v>
      </c>
      <c r="AD15" s="118">
        <f t="shared" si="8"/>
        <v>2.2225925515999998E-3</v>
      </c>
      <c r="AE15" s="118">
        <f t="shared" si="9"/>
        <v>1.8441779733200001E-3</v>
      </c>
      <c r="AF15" s="118">
        <f t="shared" si="10"/>
        <v>1.8864133876E-3</v>
      </c>
      <c r="AG15" s="118">
        <f t="shared" si="11"/>
        <v>1.5894735510577117E-3</v>
      </c>
      <c r="AI15" s="69">
        <v>0.41198581000000001</v>
      </c>
      <c r="AJ15" s="69">
        <v>0.38389438999999997</v>
      </c>
      <c r="AK15" s="69">
        <v>1.0376098E-2</v>
      </c>
      <c r="AL15" s="69">
        <v>0</v>
      </c>
      <c r="AM15" s="69">
        <v>2.3429924E-3</v>
      </c>
      <c r="AN15" s="69">
        <v>1.2802285E-2</v>
      </c>
      <c r="AO15" s="69">
        <v>2.5700443000000002E-3</v>
      </c>
      <c r="AQ15" s="116">
        <v>6.9904180999999998E-4</v>
      </c>
      <c r="AR15" s="116">
        <v>6.3864987000000002E-4</v>
      </c>
      <c r="AS15" s="199">
        <v>3.5403447999999998E-5</v>
      </c>
      <c r="AT15" s="199">
        <v>2.4988490999999998E-5</v>
      </c>
      <c r="AU15" s="150">
        <f t="shared" si="12"/>
        <v>3.8288361048535753E-8</v>
      </c>
      <c r="AV15" s="150">
        <f t="shared" si="13"/>
        <v>1.3092990907476847E-10</v>
      </c>
      <c r="AW15" s="163">
        <f t="shared" si="14"/>
        <v>3.4997885925999997E-3</v>
      </c>
      <c r="AX15" s="196">
        <v>3.2951489000000002E-8</v>
      </c>
      <c r="AY15" s="196">
        <v>9.9423228000000006E-11</v>
      </c>
      <c r="AZ15" s="196">
        <v>2.7163580000000002E-15</v>
      </c>
      <c r="BA15" s="196">
        <v>2.8150718999999998E-17</v>
      </c>
      <c r="BB15" s="196">
        <v>7.9850419999999998E-18</v>
      </c>
      <c r="BC15" s="196">
        <v>7.0802174E-12</v>
      </c>
      <c r="BD15" s="196">
        <v>5.1003520999999999E-9</v>
      </c>
      <c r="BE15" s="196">
        <v>1.2800512999999999E-12</v>
      </c>
      <c r="BF15" s="196">
        <v>5.9827565999999999E-12</v>
      </c>
      <c r="BG15" s="196">
        <v>2.5414868999999999E-16</v>
      </c>
      <c r="BH15" s="196">
        <v>8.4680005000000005E-18</v>
      </c>
      <c r="BI15" s="196">
        <v>1.1139651E-11</v>
      </c>
      <c r="BJ15" s="196">
        <v>1.1965262E-11</v>
      </c>
      <c r="BK15" s="196">
        <v>1.1359812000000001E-12</v>
      </c>
      <c r="BL15" s="196">
        <v>1.2823915E-11</v>
      </c>
      <c r="BM15" s="196">
        <v>2.1661577999999999E-10</v>
      </c>
      <c r="BN15" s="196">
        <v>7.7965779000000004E-23</v>
      </c>
      <c r="BO15" s="196">
        <v>1.2188925999999999E-6</v>
      </c>
      <c r="BP15" s="108">
        <v>3.4985696999999998E-3</v>
      </c>
      <c r="BQ15" s="108">
        <v>0</v>
      </c>
      <c r="BR15" s="108">
        <v>0</v>
      </c>
      <c r="BS15" s="108">
        <v>0</v>
      </c>
      <c r="BU15" s="172">
        <v>1.9101999E-6</v>
      </c>
      <c r="BV15" s="172">
        <v>4.3202557999999998E-8</v>
      </c>
      <c r="BW15" s="172">
        <v>9.8957328000000008E-7</v>
      </c>
      <c r="BX15" s="172">
        <v>1.6611063999999999E-7</v>
      </c>
      <c r="BY15" s="172">
        <v>4.7225608000000003E-8</v>
      </c>
      <c r="BZ15" s="172">
        <v>2.7214403000000002E-9</v>
      </c>
      <c r="CA15" s="172">
        <v>6.4663685000000004E-12</v>
      </c>
      <c r="CB15" s="172">
        <v>7.6387320000000004E-9</v>
      </c>
      <c r="CC15" s="172">
        <v>4.4677846999999999E-9</v>
      </c>
      <c r="CD15" s="172">
        <v>1.4271307E-7</v>
      </c>
      <c r="CE15" s="172">
        <v>2.2642147E-14</v>
      </c>
      <c r="CF15" s="172">
        <v>1.7241137000000001E-19</v>
      </c>
      <c r="CG15" s="172">
        <v>1.4803615E-15</v>
      </c>
      <c r="CH15" s="172">
        <v>3.0145359999999999E-8</v>
      </c>
      <c r="CI15" s="172">
        <v>4.7559436000000003E-7</v>
      </c>
      <c r="CJ15" s="172">
        <v>8.0055091999999995E-10</v>
      </c>
      <c r="CK15" s="69">
        <v>0</v>
      </c>
      <c r="CM15" s="197">
        <v>1.7462133E-15</v>
      </c>
      <c r="CN15" s="198">
        <v>3.5477133000000001E-2</v>
      </c>
      <c r="CO15" s="197">
        <v>8.8013247999999997E-5</v>
      </c>
      <c r="CP15" s="197">
        <v>2.9558250000000001E-5</v>
      </c>
      <c r="CQ15" s="197">
        <v>1.3294744999999999E-11</v>
      </c>
      <c r="CR15" s="197">
        <v>1.5380582E-9</v>
      </c>
      <c r="CS15" s="197">
        <v>1.8931280000000001E-6</v>
      </c>
      <c r="CT15" s="198">
        <v>5.9000373000000002</v>
      </c>
      <c r="CU15" s="197">
        <v>1.7028231000000001E-10</v>
      </c>
      <c r="CV15" s="197">
        <v>1.6897120999999999E-6</v>
      </c>
      <c r="CX15" s="82"/>
    </row>
    <row r="16" spans="1:104" ht="14.4">
      <c r="A16" t="s">
        <v>1578</v>
      </c>
      <c r="B16" s="85" t="s">
        <v>360</v>
      </c>
      <c r="C16" s="113" t="str">
        <f t="shared" si="15"/>
        <v>A.010.04.105</v>
      </c>
      <c r="D16" s="114" t="s">
        <v>1114</v>
      </c>
      <c r="E16" s="112" t="s">
        <v>362</v>
      </c>
      <c r="F16" s="115" t="str">
        <f t="shared" si="16"/>
        <v>Rape cake Europe</v>
      </c>
      <c r="G16" s="143">
        <f t="shared" si="17"/>
        <v>0.17411376666666667</v>
      </c>
      <c r="I16" s="118">
        <f t="shared" si="18"/>
        <v>0.15091485959877987</v>
      </c>
      <c r="K16" s="161">
        <f t="shared" si="19"/>
        <v>1.7591329964000001E-3</v>
      </c>
      <c r="L16" s="161">
        <f t="shared" si="20"/>
        <v>0.12138713559400001</v>
      </c>
      <c r="M16" s="162">
        <f t="shared" si="21"/>
        <v>1.6515260083798627E-3</v>
      </c>
      <c r="N16" s="161">
        <v>2.6117064999999998E-2</v>
      </c>
      <c r="O16" s="132">
        <v>4.1772791E-4</v>
      </c>
      <c r="P16" s="132">
        <v>0.12045267</v>
      </c>
      <c r="Q16" s="132">
        <v>8.7789976999999998E-4</v>
      </c>
      <c r="R16" s="132">
        <v>2.8926682999999998E-4</v>
      </c>
      <c r="S16" s="164">
        <v>1.6250064E-6</v>
      </c>
      <c r="T16" s="132">
        <v>5.9034139000000005E-4</v>
      </c>
      <c r="U16" s="164">
        <v>4.7223325999999997E-5</v>
      </c>
      <c r="V16" s="132">
        <v>1.2039472E-4</v>
      </c>
      <c r="W16" s="132">
        <v>3.8533555999999998E-4</v>
      </c>
      <c r="X16" s="132">
        <v>1.5301504E-3</v>
      </c>
      <c r="Y16" s="164">
        <v>8.4178798000000002E-5</v>
      </c>
      <c r="Z16" s="164">
        <v>9.8088391000000008E-7</v>
      </c>
      <c r="AA16" s="164">
        <v>4.4698628000000001E-12</v>
      </c>
      <c r="AC16" s="118">
        <f t="shared" si="7"/>
        <v>2.6117064999999998E-2</v>
      </c>
      <c r="AD16" s="118">
        <f t="shared" si="8"/>
        <v>0.12267675423239999</v>
      </c>
      <c r="AE16" s="118">
        <f t="shared" si="9"/>
        <v>0.12091860211991</v>
      </c>
      <c r="AF16" s="118">
        <f t="shared" si="10"/>
        <v>0.12138713559400001</v>
      </c>
      <c r="AG16" s="118">
        <f t="shared" si="11"/>
        <v>1.6505451244698628E-3</v>
      </c>
      <c r="AI16" s="69">
        <v>13.187828</v>
      </c>
      <c r="AJ16" s="69">
        <v>0.53860052999999997</v>
      </c>
      <c r="AK16" s="69">
        <v>1.9483938999999999E-2</v>
      </c>
      <c r="AL16" s="69">
        <v>0</v>
      </c>
      <c r="AM16" s="69">
        <v>12.607784000000001</v>
      </c>
      <c r="AN16" s="69">
        <v>1.7185072999999999E-2</v>
      </c>
      <c r="AO16" s="69">
        <v>4.7744329999999998E-3</v>
      </c>
      <c r="AQ16" s="116">
        <v>5.0315771000000002E-3</v>
      </c>
      <c r="AR16" s="116">
        <v>4.7720441999999997E-3</v>
      </c>
      <c r="AS16" s="116">
        <v>2.2588130000000001E-4</v>
      </c>
      <c r="AT16" s="199">
        <v>3.3651654999999999E-5</v>
      </c>
      <c r="AU16" s="150">
        <f t="shared" si="12"/>
        <v>2.8609377468755297E-7</v>
      </c>
      <c r="AV16" s="150">
        <f t="shared" si="13"/>
        <v>8.3535983317983465E-10</v>
      </c>
      <c r="AW16" s="163">
        <f t="shared" si="14"/>
        <v>4.7131169479000005E-3</v>
      </c>
      <c r="AX16" s="196">
        <v>1.7022676999999999E-7</v>
      </c>
      <c r="AY16" s="196">
        <v>5.1296893999999997E-10</v>
      </c>
      <c r="AZ16" s="196">
        <v>1.4020079E-14</v>
      </c>
      <c r="BA16" s="196">
        <v>2.1287854999999999E-9</v>
      </c>
      <c r="BB16" s="196">
        <v>6.1845295999999998E-16</v>
      </c>
      <c r="BC16" s="196">
        <v>9.7223971999999994E-11</v>
      </c>
      <c r="BD16" s="196">
        <v>1.1362252E-7</v>
      </c>
      <c r="BE16" s="196">
        <v>1.4413849000000001E-11</v>
      </c>
      <c r="BF16" s="196">
        <v>2.8882388000000001E-10</v>
      </c>
      <c r="BG16" s="196">
        <v>1.6916703000000001E-11</v>
      </c>
      <c r="BH16" s="196">
        <v>2.1967767E-12</v>
      </c>
      <c r="BI16" s="196">
        <v>2.5291946999999998E-14</v>
      </c>
      <c r="BJ16" s="196">
        <v>2.8096025999999999E-16</v>
      </c>
      <c r="BK16" s="196">
        <v>9.1487536000000003E-17</v>
      </c>
      <c r="BL16" s="196">
        <v>1.4443921000000001E-12</v>
      </c>
      <c r="BM16" s="196">
        <v>1.7030205E-11</v>
      </c>
      <c r="BN16" s="196">
        <v>6.0385614000000002E-21</v>
      </c>
      <c r="BO16" s="196">
        <v>5.5686479E-6</v>
      </c>
      <c r="BP16" s="108">
        <v>4.7075483000000003E-3</v>
      </c>
      <c r="BQ16" s="108">
        <v>0</v>
      </c>
      <c r="BR16" s="108">
        <v>0</v>
      </c>
      <c r="BS16" s="108">
        <v>0</v>
      </c>
      <c r="BU16" s="172">
        <v>1.9771242E-5</v>
      </c>
      <c r="BV16" s="172">
        <v>2.3493822000000001E-6</v>
      </c>
      <c r="BW16" s="172">
        <v>4.8547536999999998E-6</v>
      </c>
      <c r="BX16" s="172">
        <v>3.5484399E-8</v>
      </c>
      <c r="BY16" s="172">
        <v>2.1647192999999999E-6</v>
      </c>
      <c r="BZ16" s="172">
        <v>6.7446749E-6</v>
      </c>
      <c r="CA16" s="172">
        <v>4.3930391000000002E-7</v>
      </c>
      <c r="CB16" s="172">
        <v>1.9407717E-6</v>
      </c>
      <c r="CC16" s="172">
        <v>4.3706889E-9</v>
      </c>
      <c r="CD16" s="172">
        <v>3.9379285E-7</v>
      </c>
      <c r="CE16" s="172">
        <v>1.7536667000000001E-12</v>
      </c>
      <c r="CF16" s="172">
        <v>1.3353508E-17</v>
      </c>
      <c r="CG16" s="172">
        <v>1.1465612000000001E-13</v>
      </c>
      <c r="CH16" s="172">
        <v>1.7171927E-7</v>
      </c>
      <c r="CI16" s="172">
        <v>6.6836679000000005E-7</v>
      </c>
      <c r="CJ16" s="172">
        <v>3.9008558E-9</v>
      </c>
      <c r="CK16" s="69">
        <v>0</v>
      </c>
      <c r="CM16" s="197">
        <v>1.3524671999999999E-13</v>
      </c>
      <c r="CN16" s="198">
        <v>0.18320486999999999</v>
      </c>
      <c r="CO16" s="198">
        <v>1.8643628999999999E-3</v>
      </c>
      <c r="CP16" s="198">
        <v>1.3420778E-3</v>
      </c>
      <c r="CQ16" s="197">
        <v>1.1497429E-11</v>
      </c>
      <c r="CR16" s="197">
        <v>1.3541354E-9</v>
      </c>
      <c r="CS16" s="197">
        <v>4.7240193999999999E-5</v>
      </c>
      <c r="CT16" s="198">
        <v>2.4755787999999998E-4</v>
      </c>
      <c r="CU16" s="197">
        <v>1.1350917E-5</v>
      </c>
      <c r="CV16" s="198">
        <v>1.1608499999999999E-3</v>
      </c>
      <c r="CX16" s="82"/>
    </row>
    <row r="17" spans="1:102" ht="14.4">
      <c r="A17" t="s">
        <v>2576</v>
      </c>
      <c r="B17" s="85" t="s">
        <v>360</v>
      </c>
      <c r="C17" s="113" t="str">
        <f t="shared" si="15"/>
        <v>A.010.04.106</v>
      </c>
      <c r="D17" s="114" t="s">
        <v>1114</v>
      </c>
      <c r="E17" s="112" t="s">
        <v>362</v>
      </c>
      <c r="F17" s="115" t="str">
        <f t="shared" si="16"/>
        <v>Soybean meal at coast Brazil</v>
      </c>
      <c r="G17" s="143">
        <f t="shared" si="17"/>
        <v>6.3184640000000005</v>
      </c>
      <c r="I17" s="118">
        <f t="shared" si="18"/>
        <v>1.6243770617422819</v>
      </c>
      <c r="K17" s="161">
        <f t="shared" si="19"/>
        <v>1.1623023688999999E-2</v>
      </c>
      <c r="L17" s="161">
        <f t="shared" si="20"/>
        <v>0.64659107118000003</v>
      </c>
      <c r="M17" s="162">
        <f t="shared" si="21"/>
        <v>1.8393366873281861E-2</v>
      </c>
      <c r="N17" s="161">
        <v>0.94776959999999999</v>
      </c>
      <c r="O17" s="132">
        <v>4.0907959999999998E-3</v>
      </c>
      <c r="P17" s="132">
        <v>8.0383052999999996E-3</v>
      </c>
      <c r="Q17" s="132">
        <v>7.9157194999999996E-3</v>
      </c>
      <c r="R17" s="132">
        <v>2.5715444E-3</v>
      </c>
      <c r="S17" s="164">
        <v>1.7231188999999999E-5</v>
      </c>
      <c r="T17" s="132">
        <v>1.1185285999999999E-3</v>
      </c>
      <c r="U17" s="132">
        <v>5.0160858000000003E-4</v>
      </c>
      <c r="V17" s="132">
        <v>3.6136461999999999E-4</v>
      </c>
      <c r="W17" s="132">
        <v>2.3298713E-3</v>
      </c>
      <c r="X17" s="132">
        <v>1.8025312000000002E-2</v>
      </c>
      <c r="Y17" s="132">
        <v>0.63163049000000004</v>
      </c>
      <c r="Z17" s="164">
        <v>6.6902138999999999E-6</v>
      </c>
      <c r="AA17" s="164">
        <v>3.9381860999999999E-11</v>
      </c>
      <c r="AC17" s="118">
        <f t="shared" si="7"/>
        <v>0.94776959999999999</v>
      </c>
      <c r="AD17" s="118">
        <f t="shared" si="8"/>
        <v>2.4253733568999999E-2</v>
      </c>
      <c r="AE17" s="118">
        <f t="shared" si="9"/>
        <v>1.2637400093900001E-2</v>
      </c>
      <c r="AF17" s="118">
        <f t="shared" si="10"/>
        <v>0.64659107118000003</v>
      </c>
      <c r="AG17" s="118">
        <f t="shared" si="11"/>
        <v>1.8386676659381863E-2</v>
      </c>
      <c r="AI17" s="69">
        <v>6.0980993000000003</v>
      </c>
      <c r="AJ17" s="69">
        <v>5.5686166000000004</v>
      </c>
      <c r="AK17" s="69">
        <v>5.5528690999999998E-2</v>
      </c>
      <c r="AL17" s="69">
        <v>0</v>
      </c>
      <c r="AM17" s="69">
        <v>9.2866611000000002E-2</v>
      </c>
      <c r="AN17" s="69">
        <v>0.19235082000000001</v>
      </c>
      <c r="AO17" s="69">
        <v>0.18873657999999999</v>
      </c>
      <c r="AQ17" s="116">
        <v>0.10521727</v>
      </c>
      <c r="AR17" s="116">
        <v>0.10001643</v>
      </c>
      <c r="AS17" s="116">
        <v>4.8611421000000002E-3</v>
      </c>
      <c r="AT17" s="116">
        <v>3.3970372000000001E-4</v>
      </c>
      <c r="AU17" s="150">
        <f t="shared" si="12"/>
        <v>5.996188559351899E-6</v>
      </c>
      <c r="AV17" s="150">
        <f t="shared" si="13"/>
        <v>1.7977596766412101E-8</v>
      </c>
      <c r="AW17" s="163">
        <f t="shared" si="14"/>
        <v>4.7577552663000004E-2</v>
      </c>
      <c r="AX17" s="196">
        <v>5.8726686000000001E-6</v>
      </c>
      <c r="AY17" s="196">
        <v>1.7718652E-8</v>
      </c>
      <c r="AZ17" s="196">
        <v>4.8410270999999996E-13</v>
      </c>
      <c r="BA17" s="196">
        <v>2.0842052999999999E-9</v>
      </c>
      <c r="BB17" s="196">
        <v>5.4488985000000001E-15</v>
      </c>
      <c r="BC17" s="196">
        <v>6.7566801999999997E-10</v>
      </c>
      <c r="BD17" s="196">
        <v>1.2026328000000001E-7</v>
      </c>
      <c r="BE17" s="196">
        <v>1.0523847E-10</v>
      </c>
      <c r="BF17" s="196">
        <v>1.3345944000000001E-10</v>
      </c>
      <c r="BG17" s="196">
        <v>1.9365520999999999E-11</v>
      </c>
      <c r="BH17" s="196">
        <v>1.0250321E-13</v>
      </c>
      <c r="BI17" s="196">
        <v>2.8863013000000002E-13</v>
      </c>
      <c r="BJ17" s="196">
        <v>4.7728839999999996E-15</v>
      </c>
      <c r="BK17" s="196">
        <v>1.3264249000000001E-15</v>
      </c>
      <c r="BL17" s="196">
        <v>1.8315643E-11</v>
      </c>
      <c r="BM17" s="196">
        <v>4.7848493999999997E-10</v>
      </c>
      <c r="BN17" s="196">
        <v>5.3202928000000001E-20</v>
      </c>
      <c r="BO17" s="196">
        <v>2.1675662999999999E-5</v>
      </c>
      <c r="BP17" s="108">
        <v>4.7555877000000003E-2</v>
      </c>
      <c r="BQ17" s="108">
        <v>0</v>
      </c>
      <c r="BR17" s="108">
        <v>0</v>
      </c>
      <c r="BS17" s="108">
        <v>0</v>
      </c>
      <c r="BU17" s="69">
        <v>1.8908915E-4</v>
      </c>
      <c r="BV17" s="172">
        <v>1.1070779E-6</v>
      </c>
      <c r="BW17" s="69">
        <v>1.7617554E-4</v>
      </c>
      <c r="BX17" s="172">
        <v>5.9470835000000001E-8</v>
      </c>
      <c r="BY17" s="172">
        <v>8.4136058000000005E-7</v>
      </c>
      <c r="BZ17" s="172">
        <v>6.7244375E-7</v>
      </c>
      <c r="CA17" s="172">
        <v>5.0281037000000001E-7</v>
      </c>
      <c r="CB17" s="172">
        <v>5.5903495000000001E-7</v>
      </c>
      <c r="CC17" s="172">
        <v>4.8112644000000001E-8</v>
      </c>
      <c r="CD17" s="172">
        <v>7.5893368999999997E-7</v>
      </c>
      <c r="CE17" s="172">
        <v>1.5450733999999999E-11</v>
      </c>
      <c r="CF17" s="172">
        <v>1.1765149E-16</v>
      </c>
      <c r="CG17" s="172">
        <v>1.0101811999999999E-12</v>
      </c>
      <c r="CH17" s="172">
        <v>1.5514509000000001E-6</v>
      </c>
      <c r="CI17" s="172">
        <v>6.7628786000000004E-6</v>
      </c>
      <c r="CJ17" s="172">
        <v>5.0022158E-8</v>
      </c>
      <c r="CK17" s="69">
        <v>0</v>
      </c>
      <c r="CM17" s="197">
        <v>1.1915954000000001E-12</v>
      </c>
      <c r="CN17" s="198">
        <v>6.3268082999999997</v>
      </c>
      <c r="CO17" s="198">
        <v>1.5054882E-2</v>
      </c>
      <c r="CP17" s="198">
        <v>8.4127481000000005E-4</v>
      </c>
      <c r="CQ17" s="197">
        <v>1.3120054999999999E-10</v>
      </c>
      <c r="CR17" s="197">
        <v>1.5530321000000001E-8</v>
      </c>
      <c r="CS17" s="197">
        <v>3.4836136999999998E-5</v>
      </c>
      <c r="CT17" s="198">
        <v>3.5671880000000002E-3</v>
      </c>
      <c r="CU17" s="197">
        <v>1.2993932E-5</v>
      </c>
      <c r="CV17" s="198">
        <v>1.6450161E-4</v>
      </c>
      <c r="CX17" s="82"/>
    </row>
    <row r="18" spans="1:102" ht="14.4">
      <c r="A18" t="s">
        <v>2577</v>
      </c>
      <c r="B18" s="85" t="s">
        <v>360</v>
      </c>
      <c r="C18" s="113" t="str">
        <f t="shared" si="15"/>
        <v>A.010.04.107</v>
      </c>
      <c r="D18" s="114" t="s">
        <v>1114</v>
      </c>
      <c r="E18" s="112" t="s">
        <v>362</v>
      </c>
      <c r="F18" s="115" t="str">
        <f t="shared" si="16"/>
        <v>Soybean meal at coast USA</v>
      </c>
      <c r="G18" s="143">
        <f t="shared" si="17"/>
        <v>0.43253622000000003</v>
      </c>
      <c r="I18" s="118">
        <f t="shared" si="18"/>
        <v>9.70084244540554E-2</v>
      </c>
      <c r="K18" s="161">
        <f t="shared" si="19"/>
        <v>7.9365424609999999E-3</v>
      </c>
      <c r="L18" s="161">
        <f t="shared" si="20"/>
        <v>1.0904659279999999E-2</v>
      </c>
      <c r="M18" s="162">
        <f t="shared" si="21"/>
        <v>1.3286789713055398E-2</v>
      </c>
      <c r="N18" s="161">
        <v>6.4880433000000001E-2</v>
      </c>
      <c r="O18" s="132">
        <v>3.4765933000000001E-3</v>
      </c>
      <c r="P18" s="132">
        <v>6.5731927000000001E-3</v>
      </c>
      <c r="Q18" s="132">
        <v>6.5384407999999998E-3</v>
      </c>
      <c r="R18" s="132">
        <v>4.5760998999999999E-4</v>
      </c>
      <c r="S18" s="164">
        <v>1.1106731E-5</v>
      </c>
      <c r="T18" s="132">
        <v>9.2938494000000004E-4</v>
      </c>
      <c r="U18" s="132">
        <v>3.3075562999999999E-4</v>
      </c>
      <c r="V18" s="132">
        <v>1.5993756000000001E-4</v>
      </c>
      <c r="W18" s="132">
        <v>3.6402747000000002E-4</v>
      </c>
      <c r="X18" s="132">
        <v>1.3125819E-2</v>
      </c>
      <c r="Y18" s="132">
        <v>1.6009018000000001E-4</v>
      </c>
      <c r="Z18" s="164">
        <v>1.0331471000000001E-6</v>
      </c>
      <c r="AA18" s="164">
        <v>5.9553970000000001E-12</v>
      </c>
      <c r="AC18" s="118">
        <f t="shared" si="7"/>
        <v>6.4880433000000001E-2</v>
      </c>
      <c r="AD18" s="118">
        <f t="shared" si="8"/>
        <v>1.8317084091E-2</v>
      </c>
      <c r="AE18" s="118">
        <f t="shared" si="9"/>
        <v>1.03815747771E-2</v>
      </c>
      <c r="AF18" s="118">
        <f t="shared" si="10"/>
        <v>1.0904659280000001E-2</v>
      </c>
      <c r="AG18" s="118">
        <f t="shared" si="11"/>
        <v>1.3285756565955398E-2</v>
      </c>
      <c r="AI18" s="69">
        <v>4.9119495999999998</v>
      </c>
      <c r="AJ18" s="69">
        <v>4.5774087999999997</v>
      </c>
      <c r="AK18" s="69">
        <v>0.168632</v>
      </c>
      <c r="AL18" s="69">
        <v>0</v>
      </c>
      <c r="AM18" s="69">
        <v>1.5791075000000002E-2</v>
      </c>
      <c r="AN18" s="69">
        <v>0.12661130000000001</v>
      </c>
      <c r="AO18" s="69">
        <v>2.3506394999999999E-2</v>
      </c>
      <c r="AQ18" s="116">
        <v>9.1785617000000007E-3</v>
      </c>
      <c r="AR18" s="116">
        <v>8.5275027999999996E-3</v>
      </c>
      <c r="AS18" s="116">
        <v>3.9237981000000001E-4</v>
      </c>
      <c r="AT18" s="116">
        <v>2.5867906000000003E-4</v>
      </c>
      <c r="AU18" s="150">
        <f t="shared" si="12"/>
        <v>5.1124117391299239E-7</v>
      </c>
      <c r="AV18" s="150">
        <f t="shared" si="13"/>
        <v>1.4511087391421857E-9</v>
      </c>
      <c r="AW18" s="163">
        <f t="shared" si="14"/>
        <v>3.6229559870399997E-2</v>
      </c>
      <c r="AX18" s="196">
        <v>4.1050697000000001E-7</v>
      </c>
      <c r="AY18" s="196">
        <v>1.2379910000000001E-9</v>
      </c>
      <c r="AZ18" s="196">
        <v>3.3827548999999999E-14</v>
      </c>
      <c r="BA18" s="196">
        <v>2.0842295999999998E-9</v>
      </c>
      <c r="BB18" s="196">
        <v>8.2399238999999997E-16</v>
      </c>
      <c r="BC18" s="196">
        <v>5.2959093000000004E-10</v>
      </c>
      <c r="BD18" s="196">
        <v>9.7700452000000006E-8</v>
      </c>
      <c r="BE18" s="196">
        <v>8.3414519999999998E-11</v>
      </c>
      <c r="BF18" s="196">
        <v>1.1003321E-10</v>
      </c>
      <c r="BG18" s="196">
        <v>1.9346840999999999E-11</v>
      </c>
      <c r="BH18" s="196">
        <v>1.0193262E-13</v>
      </c>
      <c r="BI18" s="196">
        <v>1.8277608E-13</v>
      </c>
      <c r="BJ18" s="196">
        <v>3.6755529999999998E-15</v>
      </c>
      <c r="BK18" s="196">
        <v>9.5633213999999991E-16</v>
      </c>
      <c r="BL18" s="196">
        <v>1.4245589000000001E-11</v>
      </c>
      <c r="BM18" s="196">
        <v>4.0568497E-10</v>
      </c>
      <c r="BN18" s="196">
        <v>8.0454439999999995E-21</v>
      </c>
      <c r="BO18" s="196">
        <v>7.5208703999999996E-6</v>
      </c>
      <c r="BP18" s="108">
        <v>3.6222038999999998E-2</v>
      </c>
      <c r="BQ18" s="108">
        <v>0</v>
      </c>
      <c r="BR18" s="108">
        <v>0</v>
      </c>
      <c r="BS18" s="108">
        <v>0</v>
      </c>
      <c r="BU18" s="172">
        <v>2.2783584999999999E-5</v>
      </c>
      <c r="BV18" s="172">
        <v>9.0167918999999998E-7</v>
      </c>
      <c r="BW18" s="172">
        <v>1.2060258E-5</v>
      </c>
      <c r="BX18" s="172">
        <v>3.9189195999999997E-8</v>
      </c>
      <c r="BY18" s="172">
        <v>6.2569712000000003E-7</v>
      </c>
      <c r="BZ18" s="172">
        <v>5.8617681999999998E-7</v>
      </c>
      <c r="CA18" s="172">
        <v>5.0240294999999995E-7</v>
      </c>
      <c r="CB18" s="172">
        <v>4.2788859000000002E-7</v>
      </c>
      <c r="CC18" s="172">
        <v>3.0756692000000003E-8</v>
      </c>
      <c r="CD18" s="172">
        <v>6.2728468999999996E-7</v>
      </c>
      <c r="CE18" s="172">
        <v>2.3364882E-12</v>
      </c>
      <c r="CF18" s="172">
        <v>1.7791472999999999E-17</v>
      </c>
      <c r="CG18" s="172">
        <v>1.5276145E-13</v>
      </c>
      <c r="CH18" s="172">
        <v>1.2827098999999999E-6</v>
      </c>
      <c r="CI18" s="172">
        <v>5.6873132000000002E-6</v>
      </c>
      <c r="CJ18" s="172">
        <v>1.2226763E-8</v>
      </c>
      <c r="CK18" s="69">
        <v>0</v>
      </c>
      <c r="CM18" s="197">
        <v>1.8019522999999999E-13</v>
      </c>
      <c r="CN18" s="198">
        <v>0.44089803999999999</v>
      </c>
      <c r="CO18" s="198">
        <v>1.1451401E-2</v>
      </c>
      <c r="CP18" s="198">
        <v>6.8102392999999997E-4</v>
      </c>
      <c r="CQ18" s="197">
        <v>8.3173456E-11</v>
      </c>
      <c r="CR18" s="197">
        <v>9.8691801000000001E-9</v>
      </c>
      <c r="CS18" s="197">
        <v>2.7179009999999999E-5</v>
      </c>
      <c r="CT18" s="198">
        <v>2.6099195999999998E-3</v>
      </c>
      <c r="CU18" s="197">
        <v>1.2981509000000001E-5</v>
      </c>
      <c r="CV18" s="198">
        <v>1.3392682000000001E-4</v>
      </c>
      <c r="CX18" s="82"/>
    </row>
    <row r="19" spans="1:102" ht="14.4">
      <c r="A19" t="s">
        <v>2578</v>
      </c>
      <c r="B19" s="85" t="s">
        <v>360</v>
      </c>
      <c r="C19" s="113" t="str">
        <f t="shared" si="15"/>
        <v>A.010.04.108</v>
      </c>
      <c r="D19" s="114" t="s">
        <v>1114</v>
      </c>
      <c r="E19" s="112" t="s">
        <v>362</v>
      </c>
      <c r="F19" s="115" t="str">
        <f t="shared" si="16"/>
        <v>Soybean oil - refined at coast Brazil</v>
      </c>
      <c r="G19" s="143">
        <f t="shared" si="17"/>
        <v>6.5779088000000003</v>
      </c>
      <c r="I19" s="118">
        <f t="shared" si="18"/>
        <v>1.6909616932851852</v>
      </c>
      <c r="K19" s="161">
        <f t="shared" si="19"/>
        <v>1.2119727362999998E-2</v>
      </c>
      <c r="L19" s="161">
        <f t="shared" si="20"/>
        <v>0.67296611340000001</v>
      </c>
      <c r="M19" s="162">
        <f t="shared" si="21"/>
        <v>1.9189532522185093E-2</v>
      </c>
      <c r="N19" s="161">
        <v>0.98668632000000001</v>
      </c>
      <c r="O19" s="132">
        <v>4.2810527000000003E-3</v>
      </c>
      <c r="P19" s="132">
        <v>8.3939758E-3</v>
      </c>
      <c r="Q19" s="132">
        <v>8.2512747999999997E-3</v>
      </c>
      <c r="R19" s="132">
        <v>2.682088E-3</v>
      </c>
      <c r="S19" s="164">
        <v>1.7958062999999999E-5</v>
      </c>
      <c r="T19" s="132">
        <v>1.1684065E-3</v>
      </c>
      <c r="U19" s="132">
        <v>5.2228500000000005E-4</v>
      </c>
      <c r="V19" s="132">
        <v>3.7970990999999999E-4</v>
      </c>
      <c r="W19" s="132">
        <v>2.4247199E-3</v>
      </c>
      <c r="X19" s="132">
        <v>1.8802860000000001E-2</v>
      </c>
      <c r="Y19" s="132">
        <v>0.65734408</v>
      </c>
      <c r="Z19" s="164">
        <v>6.9625711999999998E-6</v>
      </c>
      <c r="AA19" s="164">
        <v>4.0985089000000001E-11</v>
      </c>
      <c r="AC19" s="118">
        <f t="shared" si="7"/>
        <v>0.98668632000000001</v>
      </c>
      <c r="AD19" s="118">
        <f t="shared" si="8"/>
        <v>2.5317040863E-2</v>
      </c>
      <c r="AE19" s="118">
        <f t="shared" si="9"/>
        <v>1.3204276071200002E-2</v>
      </c>
      <c r="AF19" s="118">
        <f t="shared" si="10"/>
        <v>0.67296611340000001</v>
      </c>
      <c r="AG19" s="118">
        <f t="shared" si="11"/>
        <v>1.9182569950985093E-2</v>
      </c>
      <c r="AI19" s="69">
        <v>6.4077095999999996</v>
      </c>
      <c r="AJ19" s="69">
        <v>5.8283731999999997</v>
      </c>
      <c r="AK19" s="69">
        <v>6.2506647999999998E-2</v>
      </c>
      <c r="AL19" s="69">
        <v>0</v>
      </c>
      <c r="AM19" s="69">
        <v>0.10219694</v>
      </c>
      <c r="AN19" s="69">
        <v>0.20752920999999999</v>
      </c>
      <c r="AO19" s="69">
        <v>0.20710365</v>
      </c>
      <c r="AQ19" s="116">
        <v>0.10954954</v>
      </c>
      <c r="AR19" s="116">
        <v>0.10413351999999999</v>
      </c>
      <c r="AS19" s="116">
        <v>5.0609727999999998E-3</v>
      </c>
      <c r="AT19" s="116">
        <v>3.5504618999999997E-4</v>
      </c>
      <c r="AU19" s="150">
        <f t="shared" si="12"/>
        <v>6.2430166752637218E-6</v>
      </c>
      <c r="AV19" s="150">
        <f t="shared" si="13"/>
        <v>1.8716615919593867E-8</v>
      </c>
      <c r="AW19" s="163">
        <f t="shared" si="14"/>
        <v>4.9726356909E-2</v>
      </c>
      <c r="AX19" s="196">
        <v>6.1138065000000001E-6</v>
      </c>
      <c r="AY19" s="196">
        <v>1.8446198999999999E-8</v>
      </c>
      <c r="AZ19" s="196">
        <v>5.0398047999999995E-13</v>
      </c>
      <c r="BA19" s="196">
        <v>2.1692584999999999E-9</v>
      </c>
      <c r="BB19" s="196">
        <v>5.6707221000000004E-15</v>
      </c>
      <c r="BC19" s="196">
        <v>7.0506283000000004E-10</v>
      </c>
      <c r="BD19" s="196">
        <v>1.2581720000000001E-7</v>
      </c>
      <c r="BE19" s="196">
        <v>1.0979208999999999E-10</v>
      </c>
      <c r="BF19" s="196">
        <v>1.3955108E-10</v>
      </c>
      <c r="BG19" s="196">
        <v>2.0153887000000001E-11</v>
      </c>
      <c r="BH19" s="196">
        <v>1.0667609E-13</v>
      </c>
      <c r="BI19" s="196">
        <v>3.0285236E-13</v>
      </c>
      <c r="BJ19" s="196">
        <v>4.9689030000000002E-15</v>
      </c>
      <c r="BK19" s="196">
        <v>1.3847055E-15</v>
      </c>
      <c r="BL19" s="196">
        <v>1.9464853E-11</v>
      </c>
      <c r="BM19" s="196">
        <v>4.9918341000000002E-10</v>
      </c>
      <c r="BN19" s="196">
        <v>5.5368808999999997E-20</v>
      </c>
      <c r="BO19" s="196">
        <v>2.2631909000000001E-5</v>
      </c>
      <c r="BP19" s="108">
        <v>4.9703724999999997E-2</v>
      </c>
      <c r="BQ19" s="108">
        <v>0</v>
      </c>
      <c r="BR19" s="108">
        <v>0</v>
      </c>
      <c r="BS19" s="108">
        <v>0</v>
      </c>
      <c r="BU19" s="69">
        <v>1.9691815E-4</v>
      </c>
      <c r="BV19" s="172">
        <v>1.1573023E-6</v>
      </c>
      <c r="BW19" s="69">
        <v>1.8340954999999999E-4</v>
      </c>
      <c r="BX19" s="172">
        <v>6.1923068E-8</v>
      </c>
      <c r="BY19" s="172">
        <v>8.8381198999999999E-7</v>
      </c>
      <c r="BZ19" s="172">
        <v>7.0102884999999998E-7</v>
      </c>
      <c r="CA19" s="172">
        <v>5.2327968000000002E-7</v>
      </c>
      <c r="CB19" s="172">
        <v>5.8362975999999997E-7</v>
      </c>
      <c r="CC19" s="172">
        <v>5.0315245E-8</v>
      </c>
      <c r="CD19" s="172">
        <v>7.9271316999999997E-7</v>
      </c>
      <c r="CE19" s="172">
        <v>1.607973E-11</v>
      </c>
      <c r="CF19" s="172">
        <v>1.2244106000000001E-16</v>
      </c>
      <c r="CG19" s="172">
        <v>3.7691172E-10</v>
      </c>
      <c r="CH19" s="172">
        <v>1.6173786000000001E-6</v>
      </c>
      <c r="CI19" s="172">
        <v>7.0830115000000004E-6</v>
      </c>
      <c r="CJ19" s="172">
        <v>5.3807659999999999E-8</v>
      </c>
      <c r="CK19" s="69">
        <v>0</v>
      </c>
      <c r="CM19" s="197">
        <v>3.1937348E-10</v>
      </c>
      <c r="CN19" s="198">
        <v>6.5865913999999997</v>
      </c>
      <c r="CO19" s="198">
        <v>1.5716451999999999E-2</v>
      </c>
      <c r="CP19" s="198">
        <v>8.7932842000000002E-4</v>
      </c>
      <c r="CQ19" s="197">
        <v>1.3767387E-10</v>
      </c>
      <c r="CR19" s="197">
        <v>1.6294165E-8</v>
      </c>
      <c r="CS19" s="197">
        <v>3.6559761000000002E-5</v>
      </c>
      <c r="CT19" s="198">
        <v>3.7156330999999999E-3</v>
      </c>
      <c r="CU19" s="197">
        <v>1.3522912E-5</v>
      </c>
      <c r="CV19" s="198">
        <v>1.7162397999999999E-4</v>
      </c>
      <c r="CX19" s="82"/>
    </row>
    <row r="20" spans="1:102" ht="14.4">
      <c r="A20" t="s">
        <v>2579</v>
      </c>
      <c r="B20" s="85" t="s">
        <v>360</v>
      </c>
      <c r="C20" s="113" t="str">
        <f t="shared" si="15"/>
        <v>A.010.04.109</v>
      </c>
      <c r="D20" s="114" t="s">
        <v>1114</v>
      </c>
      <c r="E20" s="112" t="s">
        <v>362</v>
      </c>
      <c r="F20" s="115" t="str">
        <f t="shared" si="16"/>
        <v>Soybean oil - refined at coast USA</v>
      </c>
      <c r="G20" s="143">
        <f t="shared" si="17"/>
        <v>0.45429070666666665</v>
      </c>
      <c r="I20" s="118">
        <f t="shared" si="18"/>
        <v>0.10177923670549771</v>
      </c>
      <c r="K20" s="161">
        <f t="shared" si="19"/>
        <v>8.2848676139999997E-3</v>
      </c>
      <c r="L20" s="161">
        <f t="shared" si="20"/>
        <v>1.1424851329999999E-2</v>
      </c>
      <c r="M20" s="162">
        <f t="shared" si="21"/>
        <v>1.392591176149772E-2</v>
      </c>
      <c r="N20" s="161">
        <v>6.8143605999999995E-2</v>
      </c>
      <c r="O20" s="132">
        <v>3.6529659000000001E-3</v>
      </c>
      <c r="P20" s="132">
        <v>6.8819383000000003E-3</v>
      </c>
      <c r="Q20" s="132">
        <v>6.8232696999999997E-3</v>
      </c>
      <c r="R20" s="132">
        <v>4.7846983999999998E-4</v>
      </c>
      <c r="S20" s="164">
        <v>1.1584054000000001E-5</v>
      </c>
      <c r="T20" s="132">
        <v>9.7154402E-4</v>
      </c>
      <c r="U20" s="132">
        <v>3.4446995999999998E-4</v>
      </c>
      <c r="V20" s="132">
        <v>1.6789756999999999E-4</v>
      </c>
      <c r="W20" s="132">
        <v>3.7883957000000001E-4</v>
      </c>
      <c r="X20" s="132">
        <v>1.3756938999999999E-2</v>
      </c>
      <c r="Y20" s="132">
        <v>1.6663760000000001E-4</v>
      </c>
      <c r="Z20" s="164">
        <v>1.0751852999999999E-6</v>
      </c>
      <c r="AA20" s="164">
        <v>6.1977193000000004E-12</v>
      </c>
      <c r="AC20" s="118">
        <f t="shared" si="7"/>
        <v>6.8143605999999995E-2</v>
      </c>
      <c r="AD20" s="118">
        <f t="shared" si="8"/>
        <v>1.9164241773999998E-2</v>
      </c>
      <c r="AE20" s="118">
        <f t="shared" si="9"/>
        <v>1.0880449345300001E-2</v>
      </c>
      <c r="AF20" s="118">
        <f t="shared" si="10"/>
        <v>1.1424851329999999E-2</v>
      </c>
      <c r="AG20" s="118">
        <f t="shared" si="11"/>
        <v>1.3924836576197719E-2</v>
      </c>
      <c r="AI20" s="69">
        <v>5.1861471000000003</v>
      </c>
      <c r="AJ20" s="69">
        <v>4.8180237999999997</v>
      </c>
      <c r="AK20" s="69">
        <v>0.18683253999999999</v>
      </c>
      <c r="AL20" s="69">
        <v>0</v>
      </c>
      <c r="AM20" s="69">
        <v>1.7892054000000001E-2</v>
      </c>
      <c r="AN20" s="69">
        <v>0.13712336</v>
      </c>
      <c r="AO20" s="69">
        <v>2.6275403999999999E-2</v>
      </c>
      <c r="AQ20" s="116">
        <v>9.6367707E-3</v>
      </c>
      <c r="AR20" s="116">
        <v>8.9533436999999997E-3</v>
      </c>
      <c r="AS20" s="116">
        <v>4.1185761000000001E-4</v>
      </c>
      <c r="AT20" s="116">
        <v>2.7156937999999999E-4</v>
      </c>
      <c r="AU20" s="150">
        <f t="shared" si="12"/>
        <v>5.3677120502652022E-7</v>
      </c>
      <c r="AV20" s="150">
        <f t="shared" si="13"/>
        <v>1.5231420988005528E-9</v>
      </c>
      <c r="AW20" s="163">
        <f t="shared" si="14"/>
        <v>3.8034927684500001E-2</v>
      </c>
      <c r="AX20" s="196">
        <v>4.3106721E-7</v>
      </c>
      <c r="AY20" s="196">
        <v>1.3000015999999999E-9</v>
      </c>
      <c r="AZ20" s="196">
        <v>3.5521919999999998E-14</v>
      </c>
      <c r="BA20" s="196">
        <v>2.1692414999999999E-9</v>
      </c>
      <c r="BB20" s="196">
        <v>8.5752024000000003E-16</v>
      </c>
      <c r="BC20" s="196">
        <v>5.5384230999999997E-10</v>
      </c>
      <c r="BD20" s="196">
        <v>1.0254227000000001E-7</v>
      </c>
      <c r="BE20" s="196">
        <v>8.7193399999999996E-11</v>
      </c>
      <c r="BF20" s="196">
        <v>1.1547393E-10</v>
      </c>
      <c r="BG20" s="196">
        <v>2.0134055000000001E-11</v>
      </c>
      <c r="BH20" s="196">
        <v>1.0608021E-13</v>
      </c>
      <c r="BI20" s="196">
        <v>1.9268531000000001E-13</v>
      </c>
      <c r="BJ20" s="196">
        <v>3.8268253E-15</v>
      </c>
      <c r="BK20" s="196">
        <v>9.9952688000000006E-16</v>
      </c>
      <c r="BL20" s="196">
        <v>1.5228818999999999E-11</v>
      </c>
      <c r="BM20" s="196">
        <v>4.2341154000000002E-10</v>
      </c>
      <c r="BN20" s="196">
        <v>8.3728091999999994E-21</v>
      </c>
      <c r="BO20" s="196">
        <v>7.8566844999999998E-6</v>
      </c>
      <c r="BP20" s="108">
        <v>3.8027071000000003E-2</v>
      </c>
      <c r="BQ20" s="108">
        <v>0</v>
      </c>
      <c r="BR20" s="108">
        <v>0</v>
      </c>
      <c r="BS20" s="108">
        <v>0</v>
      </c>
      <c r="BU20" s="172">
        <v>2.3931324000000001E-5</v>
      </c>
      <c r="BV20" s="172">
        <v>9.4589426999999999E-7</v>
      </c>
      <c r="BW20" s="172">
        <v>1.2666830000000001E-5</v>
      </c>
      <c r="BX20" s="172">
        <v>4.0814973E-8</v>
      </c>
      <c r="BY20" s="172">
        <v>6.5767879E-7</v>
      </c>
      <c r="BZ20" s="172">
        <v>6.1176515000000001E-7</v>
      </c>
      <c r="CA20" s="172">
        <v>5.2284549000000005E-7</v>
      </c>
      <c r="CB20" s="172">
        <v>4.4793568000000003E-7</v>
      </c>
      <c r="CC20" s="172">
        <v>3.2252111999999999E-8</v>
      </c>
      <c r="CD20" s="172">
        <v>6.5569204999999999E-7</v>
      </c>
      <c r="CE20" s="172">
        <v>2.4315587999999999E-12</v>
      </c>
      <c r="CF20" s="172">
        <v>1.8515399999999999E-17</v>
      </c>
      <c r="CG20" s="172">
        <v>3.7601938999999998E-10</v>
      </c>
      <c r="CH20" s="172">
        <v>1.3388237E-6</v>
      </c>
      <c r="CI20" s="172">
        <v>5.9969913999999996E-6</v>
      </c>
      <c r="CJ20" s="172">
        <v>1.3421018000000001E-8</v>
      </c>
      <c r="CK20" s="69">
        <v>0</v>
      </c>
      <c r="CM20" s="197">
        <v>3.1832091000000001E-10</v>
      </c>
      <c r="CN20" s="198">
        <v>0.46299128000000001</v>
      </c>
      <c r="CO20" s="198">
        <v>1.1988219E-2</v>
      </c>
      <c r="CP20" s="198">
        <v>7.1428281999999998E-4</v>
      </c>
      <c r="CQ20" s="197">
        <v>8.7689920999999996E-11</v>
      </c>
      <c r="CR20" s="197">
        <v>1.040236E-8</v>
      </c>
      <c r="CS20" s="197">
        <v>2.8574871E-5</v>
      </c>
      <c r="CT20" s="198">
        <v>2.7193415999999999E-3</v>
      </c>
      <c r="CU20" s="197">
        <v>1.350972E-5</v>
      </c>
      <c r="CV20" s="198">
        <v>1.3998712000000001E-4</v>
      </c>
      <c r="CX20" s="82"/>
    </row>
    <row r="21" spans="1:102" ht="14.4">
      <c r="A21" t="s">
        <v>2580</v>
      </c>
      <c r="B21" s="85" t="s">
        <v>360</v>
      </c>
      <c r="C21" s="113" t="str">
        <f t="shared" si="15"/>
        <v>A.010.04.110</v>
      </c>
      <c r="D21" s="114" t="s">
        <v>1114</v>
      </c>
      <c r="E21" s="112" t="s">
        <v>362</v>
      </c>
      <c r="F21" s="115" t="str">
        <f t="shared" si="16"/>
        <v>Soybeans grain - harvested and transported to coast Brazil</v>
      </c>
      <c r="G21" s="143">
        <f t="shared" si="17"/>
        <v>6.0692025333333337</v>
      </c>
      <c r="I21" s="118">
        <f t="shared" si="18"/>
        <v>1.5662756965208975</v>
      </c>
      <c r="K21" s="161">
        <f t="shared" si="19"/>
        <v>7.5657424259999995E-3</v>
      </c>
      <c r="L21" s="161">
        <f t="shared" si="20"/>
        <v>0.63051311022000001</v>
      </c>
      <c r="M21" s="162">
        <f t="shared" si="21"/>
        <v>1.7816463874897385E-2</v>
      </c>
      <c r="N21" s="161">
        <v>0.91038037999999999</v>
      </c>
      <c r="O21" s="132">
        <v>2.0085964000000002E-3</v>
      </c>
      <c r="P21" s="132">
        <v>6.6953039000000004E-3</v>
      </c>
      <c r="Q21" s="132">
        <v>4.0242163000000003E-3</v>
      </c>
      <c r="R21" s="132">
        <v>2.4503317999999999E-3</v>
      </c>
      <c r="S21" s="164">
        <v>1.6029726000000001E-5</v>
      </c>
      <c r="T21" s="132">
        <v>1.0751646E-3</v>
      </c>
      <c r="U21" s="132">
        <v>4.7779921999999999E-4</v>
      </c>
      <c r="V21" s="132">
        <v>3.1627689000000001E-4</v>
      </c>
      <c r="W21" s="132">
        <v>2.2834607E-3</v>
      </c>
      <c r="X21" s="132">
        <v>1.749363E-2</v>
      </c>
      <c r="Y21" s="132">
        <v>0.61904795000000001</v>
      </c>
      <c r="Z21" s="164">
        <v>6.5569462999999997E-6</v>
      </c>
      <c r="AA21" s="164">
        <v>3.8597383000000003E-11</v>
      </c>
      <c r="AC21" s="118">
        <f t="shared" si="7"/>
        <v>0.91038037999999999</v>
      </c>
      <c r="AD21" s="118">
        <f t="shared" si="8"/>
        <v>1.6747441946000002E-2</v>
      </c>
      <c r="AE21" s="118">
        <f t="shared" si="9"/>
        <v>9.1882564663000009E-3</v>
      </c>
      <c r="AF21" s="118">
        <f t="shared" si="10"/>
        <v>0.63051311021999989</v>
      </c>
      <c r="AG21" s="118">
        <f t="shared" si="11"/>
        <v>1.7809906928597383E-2</v>
      </c>
      <c r="AI21" s="69">
        <v>4.0731422000000004</v>
      </c>
      <c r="AJ21" s="69">
        <v>3.8141218000000001</v>
      </c>
      <c r="AK21" s="69">
        <v>3.9756026E-2</v>
      </c>
      <c r="AL21" s="69">
        <v>0</v>
      </c>
      <c r="AM21" s="69">
        <v>3.2932129999999997E-2</v>
      </c>
      <c r="AN21" s="69">
        <v>0.12267003999999999</v>
      </c>
      <c r="AO21" s="69">
        <v>6.3662242999999993E-2</v>
      </c>
      <c r="AQ21" s="116">
        <v>0.10021758</v>
      </c>
      <c r="AR21" s="116">
        <v>9.5308143999999997E-2</v>
      </c>
      <c r="AS21" s="116">
        <v>4.6463944999999996E-3</v>
      </c>
      <c r="AT21" s="116">
        <v>2.6303935999999998E-4</v>
      </c>
      <c r="AU21" s="150">
        <f t="shared" si="12"/>
        <v>5.7139175097233589E-6</v>
      </c>
      <c r="AV21" s="150">
        <f t="shared" si="13"/>
        <v>1.7183411326560296E-8</v>
      </c>
      <c r="AW21" s="163">
        <f t="shared" si="14"/>
        <v>3.6840247260999999E-2</v>
      </c>
      <c r="AX21" s="196">
        <v>5.6405433000000004E-6</v>
      </c>
      <c r="AY21" s="196">
        <v>1.7018261000000001E-8</v>
      </c>
      <c r="AZ21" s="196">
        <v>4.6496800000000004E-13</v>
      </c>
      <c r="BA21" s="196">
        <v>2.0426884E-9</v>
      </c>
      <c r="BB21" s="196">
        <v>5.3403576000000003E-15</v>
      </c>
      <c r="BC21" s="196">
        <v>4.5805633000000001E-10</v>
      </c>
      <c r="BD21" s="196">
        <v>7.0682243999999996E-8</v>
      </c>
      <c r="BE21" s="196">
        <v>6.7597165000000003E-11</v>
      </c>
      <c r="BF21" s="196">
        <v>7.7723450000000005E-11</v>
      </c>
      <c r="BG21" s="196">
        <v>1.8979764000000001E-11</v>
      </c>
      <c r="BH21" s="196">
        <v>1.0046137E-13</v>
      </c>
      <c r="BI21" s="196">
        <v>2.8059247999999998E-13</v>
      </c>
      <c r="BJ21" s="196">
        <v>2.9435602E-15</v>
      </c>
      <c r="BK21" s="196">
        <v>9.820979500000001E-16</v>
      </c>
      <c r="BL21" s="196">
        <v>8.7995530000000001E-12</v>
      </c>
      <c r="BM21" s="196">
        <v>1.824161E-10</v>
      </c>
      <c r="BN21" s="196">
        <v>5.2143136999999998E-20</v>
      </c>
      <c r="BO21" s="196">
        <v>2.0450261E-5</v>
      </c>
      <c r="BP21" s="108">
        <v>3.6819797000000001E-2</v>
      </c>
      <c r="BQ21" s="108">
        <v>0</v>
      </c>
      <c r="BR21" s="108">
        <v>0</v>
      </c>
      <c r="BS21" s="108">
        <v>0</v>
      </c>
      <c r="BU21" s="69">
        <v>1.7820518E-4</v>
      </c>
      <c r="BV21" s="172">
        <v>6.7686874999999996E-7</v>
      </c>
      <c r="BW21" s="69">
        <v>1.6922547E-4</v>
      </c>
      <c r="BX21" s="172">
        <v>5.6644137000000002E-8</v>
      </c>
      <c r="BY21" s="172">
        <v>4.8765804000000005E-7</v>
      </c>
      <c r="BZ21" s="172">
        <v>5.7602103000000002E-7</v>
      </c>
      <c r="CA21" s="172">
        <v>4.9279448999999999E-7</v>
      </c>
      <c r="CB21" s="172">
        <v>4.2188079000000002E-7</v>
      </c>
      <c r="CC21" s="172">
        <v>4.5794462999999998E-8</v>
      </c>
      <c r="CD21" s="172">
        <v>7.2935330999999999E-7</v>
      </c>
      <c r="CE21" s="172">
        <v>1.5142959000000001E-11</v>
      </c>
      <c r="CF21" s="172">
        <v>1.153079E-16</v>
      </c>
      <c r="CG21" s="172">
        <v>9.9005864000000007E-13</v>
      </c>
      <c r="CH21" s="172">
        <v>7.8786431000000003E-7</v>
      </c>
      <c r="CI21" s="172">
        <v>4.6738473000000001E-6</v>
      </c>
      <c r="CJ21" s="172">
        <v>3.0966869000000003E-8</v>
      </c>
      <c r="CK21" s="69">
        <v>0</v>
      </c>
      <c r="CM21" s="197">
        <v>1.1678590000000001E-12</v>
      </c>
      <c r="CN21" s="198">
        <v>6.0779059999999996</v>
      </c>
      <c r="CO21" s="198">
        <v>1.1558565E-2</v>
      </c>
      <c r="CP21" s="198">
        <v>5.2621967E-4</v>
      </c>
      <c r="CQ21" s="197">
        <v>1.2698349999999999E-10</v>
      </c>
      <c r="CR21" s="197">
        <v>1.5020184000000001E-8</v>
      </c>
      <c r="CS21" s="197">
        <v>1.9178664000000001E-5</v>
      </c>
      <c r="CT21" s="198">
        <v>2.6135537E-3</v>
      </c>
      <c r="CU21" s="197">
        <v>1.2735096E-5</v>
      </c>
      <c r="CV21" s="198">
        <v>1.3202607999999999E-4</v>
      </c>
      <c r="CX21" s="82"/>
    </row>
    <row r="22" spans="1:102" ht="14.4">
      <c r="A22" t="s">
        <v>2581</v>
      </c>
      <c r="B22" s="85" t="s">
        <v>360</v>
      </c>
      <c r="C22" s="113" t="str">
        <f t="shared" si="15"/>
        <v>A.010.04.111</v>
      </c>
      <c r="D22" s="114" t="s">
        <v>1114</v>
      </c>
      <c r="E22" s="112" t="s">
        <v>362</v>
      </c>
      <c r="F22" s="115" t="str">
        <f t="shared" si="16"/>
        <v>Soybeans grain - harvested and transported to coast USA</v>
      </c>
      <c r="G22" s="143">
        <f t="shared" si="17"/>
        <v>0.27658638666666668</v>
      </c>
      <c r="I22" s="118">
        <f t="shared" si="18"/>
        <v>6.4787969327136652E-2</v>
      </c>
      <c r="K22" s="161">
        <f t="shared" si="19"/>
        <v>3.9295472140000003E-3</v>
      </c>
      <c r="L22" s="161">
        <f t="shared" si="20"/>
        <v>7.1916683299999996E-3</v>
      </c>
      <c r="M22" s="162">
        <f t="shared" si="21"/>
        <v>1.2178795783136652E-2</v>
      </c>
      <c r="N22" s="161">
        <v>4.1487957999999998E-2</v>
      </c>
      <c r="O22" s="132">
        <v>1.2680734999999999E-3</v>
      </c>
      <c r="P22" s="132">
        <v>5.1001887999999997E-3</v>
      </c>
      <c r="Q22" s="132">
        <v>2.6064928E-3</v>
      </c>
      <c r="R22" s="132">
        <v>4.2325643999999998E-4</v>
      </c>
      <c r="S22" s="164">
        <v>1.0027054E-5</v>
      </c>
      <c r="T22" s="132">
        <v>8.8977092000000002E-4</v>
      </c>
      <c r="U22" s="132">
        <v>3.1034330999999999E-4</v>
      </c>
      <c r="V22" s="132">
        <v>1.4586223E-4</v>
      </c>
      <c r="W22" s="132">
        <v>3.5676917000000002E-4</v>
      </c>
      <c r="X22" s="132">
        <v>1.2031920999999999E-2</v>
      </c>
      <c r="Y22" s="132">
        <v>1.5629355E-4</v>
      </c>
      <c r="Z22" s="164">
        <v>1.0125473000000001E-6</v>
      </c>
      <c r="AA22" s="164">
        <v>5.8366530000000003E-12</v>
      </c>
      <c r="AC22" s="118">
        <f t="shared" si="7"/>
        <v>4.1487957999999998E-2</v>
      </c>
      <c r="AD22" s="118">
        <f t="shared" si="8"/>
        <v>1.0608152824000001E-2</v>
      </c>
      <c r="AE22" s="118">
        <f t="shared" si="9"/>
        <v>6.6796181573000003E-3</v>
      </c>
      <c r="AF22" s="118">
        <f t="shared" si="10"/>
        <v>7.1916683299999996E-3</v>
      </c>
      <c r="AG22" s="118">
        <f t="shared" si="11"/>
        <v>1.2177783235836652E-2</v>
      </c>
      <c r="AI22" s="69">
        <v>2.7499574999999998</v>
      </c>
      <c r="AJ22" s="69">
        <v>2.5789347999999999</v>
      </c>
      <c r="AK22" s="69">
        <v>6.8657562000000005E-2</v>
      </c>
      <c r="AL22" s="69">
        <v>0</v>
      </c>
      <c r="AM22" s="69">
        <v>8.0236124999999991E-3</v>
      </c>
      <c r="AN22" s="69">
        <v>8.2834146999999997E-2</v>
      </c>
      <c r="AO22" s="69">
        <v>1.1507392999999999E-2</v>
      </c>
      <c r="AQ22" s="116">
        <v>5.6481535000000001E-3</v>
      </c>
      <c r="AR22" s="116">
        <v>5.2279498999999998E-3</v>
      </c>
      <c r="AS22" s="116">
        <v>2.4711892000000001E-4</v>
      </c>
      <c r="AT22" s="116">
        <v>1.7308467999999999E-4</v>
      </c>
      <c r="AU22" s="150">
        <f t="shared" si="12"/>
        <v>3.1342625929916293E-7</v>
      </c>
      <c r="AV22" s="150">
        <f t="shared" si="13"/>
        <v>9.1390134731256488E-10</v>
      </c>
      <c r="AW22" s="163">
        <f t="shared" si="14"/>
        <v>2.4241551301399999E-2</v>
      </c>
      <c r="AX22" s="196">
        <v>2.6497505000000002E-7</v>
      </c>
      <c r="AY22" s="196">
        <v>7.9887364000000004E-10</v>
      </c>
      <c r="AZ22" s="196">
        <v>2.1831194E-14</v>
      </c>
      <c r="BA22" s="196">
        <v>2.0426723999999999E-9</v>
      </c>
      <c r="BB22" s="196">
        <v>8.0756290000000002E-16</v>
      </c>
      <c r="BC22" s="196">
        <v>3.0480424999999998E-10</v>
      </c>
      <c r="BD22" s="196">
        <v>4.5987863000000001E-8</v>
      </c>
      <c r="BE22" s="196">
        <v>4.4778180000000002E-11</v>
      </c>
      <c r="BF22" s="196">
        <v>5.0987378000000002E-11</v>
      </c>
      <c r="BG22" s="196">
        <v>1.8961086999999999E-11</v>
      </c>
      <c r="BH22" s="196">
        <v>9.9900193999999999E-14</v>
      </c>
      <c r="BI22" s="196">
        <v>1.7684354E-13</v>
      </c>
      <c r="BJ22" s="196">
        <v>1.8680176E-15</v>
      </c>
      <c r="BK22" s="196">
        <v>6.1935908000000004E-16</v>
      </c>
      <c r="BL22" s="196">
        <v>4.8103016000000003E-12</v>
      </c>
      <c r="BM22" s="196">
        <v>1.1105854E-10</v>
      </c>
      <c r="BN22" s="196">
        <v>7.8850267999999995E-21</v>
      </c>
      <c r="BO22" s="196">
        <v>7.1223014000000004E-6</v>
      </c>
      <c r="BP22" s="108">
        <v>2.4234428999999998E-2</v>
      </c>
      <c r="BQ22" s="108">
        <v>0</v>
      </c>
      <c r="BR22" s="108">
        <v>0</v>
      </c>
      <c r="BS22" s="108">
        <v>0</v>
      </c>
      <c r="BU22" s="172">
        <v>1.4104651E-5</v>
      </c>
      <c r="BV22" s="172">
        <v>4.4620573999999998E-7</v>
      </c>
      <c r="BW22" s="172">
        <v>7.7119623999999992E-6</v>
      </c>
      <c r="BX22" s="172">
        <v>3.6765754999999998E-8</v>
      </c>
      <c r="BY22" s="172">
        <v>2.9703755000000002E-7</v>
      </c>
      <c r="BZ22" s="172">
        <v>4.8493915000000004E-7</v>
      </c>
      <c r="CA22" s="172">
        <v>4.923856E-7</v>
      </c>
      <c r="CB22" s="172">
        <v>2.8343940999999998E-7</v>
      </c>
      <c r="CC22" s="172">
        <v>2.8783649999999999E-8</v>
      </c>
      <c r="CD22" s="172">
        <v>6.0031475999999996E-7</v>
      </c>
      <c r="CE22" s="172">
        <v>2.2899012000000001E-12</v>
      </c>
      <c r="CF22" s="172">
        <v>1.7436731000000001E-17</v>
      </c>
      <c r="CG22" s="172">
        <v>1.4971556000000001E-13</v>
      </c>
      <c r="CH22" s="172">
        <v>5.1018921999999997E-7</v>
      </c>
      <c r="CI22" s="172">
        <v>3.2056782000000002E-6</v>
      </c>
      <c r="CJ22" s="172">
        <v>6.9475617999999997E-9</v>
      </c>
      <c r="CK22" s="69">
        <v>0</v>
      </c>
      <c r="CM22" s="197">
        <v>1.7660233E-13</v>
      </c>
      <c r="CN22" s="198">
        <v>0.28530675999999999</v>
      </c>
      <c r="CO22" s="198">
        <v>7.7521938000000004E-3</v>
      </c>
      <c r="CP22" s="198">
        <v>3.4757902999999998E-4</v>
      </c>
      <c r="CQ22" s="197">
        <v>7.9911504999999995E-11</v>
      </c>
      <c r="CR22" s="197">
        <v>9.4716230999999993E-9</v>
      </c>
      <c r="CS22" s="197">
        <v>1.1865258999999999E-5</v>
      </c>
      <c r="CT22" s="198">
        <v>1.6753041000000001E-3</v>
      </c>
      <c r="CU22" s="197">
        <v>1.2722671999999999E-5</v>
      </c>
      <c r="CV22" s="197">
        <v>9.9764103999999993E-5</v>
      </c>
      <c r="CX22" s="82"/>
    </row>
    <row r="23" spans="1:102" ht="14.4">
      <c r="A23" t="s">
        <v>1579</v>
      </c>
      <c r="B23" s="85" t="s">
        <v>360</v>
      </c>
      <c r="C23" s="113" t="str">
        <f t="shared" si="15"/>
        <v>A.010.04.112</v>
      </c>
      <c r="D23" s="114" t="s">
        <v>1114</v>
      </c>
      <c r="E23" s="112" t="s">
        <v>362</v>
      </c>
      <c r="F23" s="115" t="str">
        <f t="shared" si="16"/>
        <v>Soybean oil crude - degummed at coast Brazil</v>
      </c>
      <c r="G23" s="143">
        <f t="shared" si="17"/>
        <v>6.3227763333333336</v>
      </c>
      <c r="I23" s="118">
        <f t="shared" si="18"/>
        <v>1.6254856980484087</v>
      </c>
      <c r="K23" s="161">
        <f t="shared" si="19"/>
        <v>1.1630956148999999E-2</v>
      </c>
      <c r="L23" s="161">
        <f t="shared" si="20"/>
        <v>0.64703237182999995</v>
      </c>
      <c r="M23" s="162">
        <f t="shared" si="21"/>
        <v>1.8405920069408742E-2</v>
      </c>
      <c r="N23" s="161">
        <v>0.94841644999999997</v>
      </c>
      <c r="O23" s="132">
        <v>4.0935879999999996E-3</v>
      </c>
      <c r="P23" s="132">
        <v>8.0437914999999995E-3</v>
      </c>
      <c r="Q23" s="132">
        <v>7.9211218999999996E-3</v>
      </c>
      <c r="R23" s="132">
        <v>2.5732993999999999E-3</v>
      </c>
      <c r="S23" s="164">
        <v>1.7242949000000001E-5</v>
      </c>
      <c r="T23" s="132">
        <v>1.1192919E-3</v>
      </c>
      <c r="U23" s="132">
        <v>5.0195093E-4</v>
      </c>
      <c r="V23" s="132">
        <v>3.6161124999999999E-4</v>
      </c>
      <c r="W23" s="132">
        <v>2.3314614000000001E-3</v>
      </c>
      <c r="X23" s="132">
        <v>1.8037614E-2</v>
      </c>
      <c r="Y23" s="132">
        <v>0.63206158000000001</v>
      </c>
      <c r="Z23" s="164">
        <v>6.6947800000000001E-6</v>
      </c>
      <c r="AA23" s="164">
        <v>3.9408739999999999E-11</v>
      </c>
      <c r="AC23" s="118">
        <f t="shared" si="7"/>
        <v>0.94841644999999997</v>
      </c>
      <c r="AD23" s="118">
        <f t="shared" si="8"/>
        <v>2.4270286578999999E-2</v>
      </c>
      <c r="AE23" s="118">
        <f t="shared" si="9"/>
        <v>1.264602521E-2</v>
      </c>
      <c r="AF23" s="118">
        <f t="shared" si="10"/>
        <v>0.64703237183000006</v>
      </c>
      <c r="AG23" s="118">
        <f t="shared" si="11"/>
        <v>1.8399225289408742E-2</v>
      </c>
      <c r="AI23" s="69">
        <v>6.1022612000000001</v>
      </c>
      <c r="AJ23" s="69">
        <v>5.5724172000000003</v>
      </c>
      <c r="AK23" s="69">
        <v>5.5566589999999999E-2</v>
      </c>
      <c r="AL23" s="69">
        <v>0</v>
      </c>
      <c r="AM23" s="69">
        <v>9.2929993000000002E-2</v>
      </c>
      <c r="AN23" s="69">
        <v>0.19248209999999999</v>
      </c>
      <c r="AO23" s="69">
        <v>0.18886538999999999</v>
      </c>
      <c r="AQ23" s="116">
        <v>0.10528907999999999</v>
      </c>
      <c r="AR23" s="116">
        <v>0.10008469</v>
      </c>
      <c r="AS23" s="116">
        <v>4.8644598999999997E-3</v>
      </c>
      <c r="AT23" s="116">
        <v>3.3993556999999998E-4</v>
      </c>
      <c r="AU23" s="150">
        <f t="shared" si="12"/>
        <v>6.0002809620666167E-6</v>
      </c>
      <c r="AV23" s="150">
        <f t="shared" si="13"/>
        <v>1.7989866494934938E-8</v>
      </c>
      <c r="AW23" s="163">
        <f t="shared" si="14"/>
        <v>4.7610024457000001E-2</v>
      </c>
      <c r="AX23" s="196">
        <v>5.8766766999999998E-6</v>
      </c>
      <c r="AY23" s="196">
        <v>1.7730745E-8</v>
      </c>
      <c r="AZ23" s="196">
        <v>4.8443312000000003E-13</v>
      </c>
      <c r="BA23" s="196">
        <v>2.0856278000000001E-9</v>
      </c>
      <c r="BB23" s="196">
        <v>5.4526174000000003E-15</v>
      </c>
      <c r="BC23" s="196">
        <v>6.7612916E-10</v>
      </c>
      <c r="BD23" s="196">
        <v>1.2034535999999999E-7</v>
      </c>
      <c r="BE23" s="196">
        <v>1.0531029E-10</v>
      </c>
      <c r="BF23" s="196">
        <v>1.3355053E-10</v>
      </c>
      <c r="BG23" s="196">
        <v>1.9378738E-11</v>
      </c>
      <c r="BH23" s="196">
        <v>1.0257317E-13</v>
      </c>
      <c r="BI23" s="196">
        <v>2.8882712000000001E-13</v>
      </c>
      <c r="BJ23" s="196">
        <v>4.7761415000000001E-15</v>
      </c>
      <c r="BK23" s="196">
        <v>1.3273302E-15</v>
      </c>
      <c r="BL23" s="196">
        <v>1.8328144000000001E-11</v>
      </c>
      <c r="BM23" s="196">
        <v>4.7881151000000003E-10</v>
      </c>
      <c r="BN23" s="196">
        <v>5.3239238999999999E-20</v>
      </c>
      <c r="BO23" s="196">
        <v>2.1690457000000001E-5</v>
      </c>
      <c r="BP23" s="108">
        <v>4.7588334000000003E-2</v>
      </c>
      <c r="BQ23" s="108">
        <v>0</v>
      </c>
      <c r="BR23" s="108">
        <v>0</v>
      </c>
      <c r="BS23" s="108">
        <v>0</v>
      </c>
      <c r="BU23" s="69">
        <v>1.8921821E-4</v>
      </c>
      <c r="BV23" s="172">
        <v>1.1078335E-6</v>
      </c>
      <c r="BW23" s="69">
        <v>1.7629578000000001E-4</v>
      </c>
      <c r="BX23" s="172">
        <v>5.9511423999999999E-8</v>
      </c>
      <c r="BY23" s="172">
        <v>8.4193481E-7</v>
      </c>
      <c r="BZ23" s="172">
        <v>6.7290268999999996E-7</v>
      </c>
      <c r="CA23" s="172">
        <v>5.0315354000000003E-7</v>
      </c>
      <c r="CB23" s="172">
        <v>5.5941648999999999E-7</v>
      </c>
      <c r="CC23" s="172">
        <v>4.8145481000000003E-8</v>
      </c>
      <c r="CD23" s="172">
        <v>7.5945165999999997E-7</v>
      </c>
      <c r="CE23" s="172">
        <v>1.5461278999999999E-11</v>
      </c>
      <c r="CF23" s="172">
        <v>1.1773178999999999E-16</v>
      </c>
      <c r="CG23" s="172">
        <v>1.0108706999999999E-12</v>
      </c>
      <c r="CH23" s="172">
        <v>1.5525097999999999E-6</v>
      </c>
      <c r="CI23" s="172">
        <v>6.7674942000000001E-6</v>
      </c>
      <c r="CJ23" s="172">
        <v>5.0056297999999997E-8</v>
      </c>
      <c r="CK23" s="69">
        <v>0</v>
      </c>
      <c r="CM23" s="197">
        <v>1.1924086E-12</v>
      </c>
      <c r="CN23" s="198">
        <v>6.3311263999999996</v>
      </c>
      <c r="CO23" s="198">
        <v>1.5065156999999999E-2</v>
      </c>
      <c r="CP23" s="198">
        <v>8.4184899000000002E-4</v>
      </c>
      <c r="CQ23" s="197">
        <v>1.312901E-10</v>
      </c>
      <c r="CR23" s="197">
        <v>1.5540921000000001E-8</v>
      </c>
      <c r="CS23" s="197">
        <v>3.4859912999999997E-5</v>
      </c>
      <c r="CT23" s="198">
        <v>3.5696225999999999E-3</v>
      </c>
      <c r="CU23" s="197">
        <v>1.30028E-5</v>
      </c>
      <c r="CV23" s="198">
        <v>1.6461388000000001E-4</v>
      </c>
      <c r="CX23" s="82"/>
    </row>
    <row r="24" spans="1:102" ht="14.4">
      <c r="A24" t="s">
        <v>3237</v>
      </c>
      <c r="B24" s="85" t="s">
        <v>360</v>
      </c>
      <c r="C24" s="113" t="str">
        <f t="shared" si="15"/>
        <v>A.010.04.113</v>
      </c>
      <c r="D24" s="114" t="s">
        <v>1114</v>
      </c>
      <c r="E24" s="112" t="s">
        <v>362</v>
      </c>
      <c r="F24" s="115" t="str">
        <f t="shared" si="16"/>
        <v>Soybean oil crude - degummed at coast USA</v>
      </c>
      <c r="G24" s="143">
        <f t="shared" si="17"/>
        <v>0.43282299333333329</v>
      </c>
      <c r="I24" s="118">
        <f t="shared" si="18"/>
        <v>9.7072740991959339E-2</v>
      </c>
      <c r="K24" s="161">
        <f t="shared" si="19"/>
        <v>7.9418044040000003E-3</v>
      </c>
      <c r="L24" s="161">
        <f t="shared" si="20"/>
        <v>1.0911889159999999E-2</v>
      </c>
      <c r="M24" s="162">
        <f t="shared" si="21"/>
        <v>1.3295598427959346E-2</v>
      </c>
      <c r="N24" s="161">
        <v>6.4923448999999994E-2</v>
      </c>
      <c r="O24" s="132">
        <v>3.4788982999999999E-3</v>
      </c>
      <c r="P24" s="132">
        <v>6.5775508E-3</v>
      </c>
      <c r="Q24" s="132">
        <v>6.5427758000000001E-3</v>
      </c>
      <c r="R24" s="132">
        <v>4.5791339000000002E-4</v>
      </c>
      <c r="S24" s="164">
        <v>1.1114093999999999E-5</v>
      </c>
      <c r="T24" s="132">
        <v>9.3000112000000002E-4</v>
      </c>
      <c r="U24" s="132">
        <v>3.3097492E-4</v>
      </c>
      <c r="V24" s="132">
        <v>1.6004359000000001E-4</v>
      </c>
      <c r="W24" s="132">
        <v>3.6426881999999998E-4</v>
      </c>
      <c r="X24" s="132">
        <v>1.3134521E-2</v>
      </c>
      <c r="Y24" s="132">
        <v>1.6019632E-4</v>
      </c>
      <c r="Z24" s="164">
        <v>1.033832E-6</v>
      </c>
      <c r="AA24" s="164">
        <v>5.9593454999999999E-12</v>
      </c>
      <c r="AC24" s="118">
        <f t="shared" si="7"/>
        <v>6.4923448999999994E-2</v>
      </c>
      <c r="AD24" s="118">
        <f t="shared" si="8"/>
        <v>1.8329228423999998E-2</v>
      </c>
      <c r="AE24" s="118">
        <f t="shared" si="9"/>
        <v>1.0388457851999999E-2</v>
      </c>
      <c r="AF24" s="118">
        <f t="shared" si="10"/>
        <v>1.0911889159999999E-2</v>
      </c>
      <c r="AG24" s="118">
        <f t="shared" si="11"/>
        <v>1.3294564595959346E-2</v>
      </c>
      <c r="AI24" s="69">
        <v>4.9152062000000001</v>
      </c>
      <c r="AJ24" s="69">
        <v>4.5804437</v>
      </c>
      <c r="AK24" s="69">
        <v>0.1687438</v>
      </c>
      <c r="AL24" s="69">
        <v>0</v>
      </c>
      <c r="AM24" s="69">
        <v>1.5801545E-2</v>
      </c>
      <c r="AN24" s="69">
        <v>0.12669523999999999</v>
      </c>
      <c r="AO24" s="69">
        <v>2.3521980000000001E-2</v>
      </c>
      <c r="AQ24" s="116">
        <v>9.1846471000000002E-3</v>
      </c>
      <c r="AR24" s="116">
        <v>8.5331565999999994E-3</v>
      </c>
      <c r="AS24" s="116">
        <v>3.9263995000000002E-4</v>
      </c>
      <c r="AT24" s="116">
        <v>2.5885056000000002E-4</v>
      </c>
      <c r="AU24" s="150">
        <f t="shared" si="12"/>
        <v>5.1158013034853873E-7</v>
      </c>
      <c r="AV24" s="150">
        <f t="shared" si="13"/>
        <v>1.4520708344011405E-9</v>
      </c>
      <c r="AW24" s="163">
        <f t="shared" si="14"/>
        <v>3.6253579856699997E-2</v>
      </c>
      <c r="AX24" s="196">
        <v>4.1077913999999998E-7</v>
      </c>
      <c r="AY24" s="196">
        <v>1.2388117999999999E-9</v>
      </c>
      <c r="AZ24" s="196">
        <v>3.3849977E-14</v>
      </c>
      <c r="BA24" s="196">
        <v>2.0856114999999999E-9</v>
      </c>
      <c r="BB24" s="196">
        <v>8.2453869000000002E-16</v>
      </c>
      <c r="BC24" s="196">
        <v>5.2994204999999996E-10</v>
      </c>
      <c r="BD24" s="196">
        <v>9.7765227000000005E-8</v>
      </c>
      <c r="BE24" s="196">
        <v>8.3469823999999999E-11</v>
      </c>
      <c r="BF24" s="196">
        <v>1.1010616E-10</v>
      </c>
      <c r="BG24" s="196">
        <v>1.9359668000000001E-11</v>
      </c>
      <c r="BH24" s="196">
        <v>1.020002E-13</v>
      </c>
      <c r="BI24" s="196">
        <v>1.8289726E-13</v>
      </c>
      <c r="BJ24" s="196">
        <v>3.6779898999999997E-15</v>
      </c>
      <c r="BK24" s="196">
        <v>9.5696618999999994E-16</v>
      </c>
      <c r="BL24" s="196">
        <v>1.4255034E-11</v>
      </c>
      <c r="BM24" s="196">
        <v>4.0595394E-10</v>
      </c>
      <c r="BN24" s="196">
        <v>8.0507781000000007E-21</v>
      </c>
      <c r="BO24" s="196">
        <v>7.5258567000000003E-6</v>
      </c>
      <c r="BP24" s="108">
        <v>3.6246054E-2</v>
      </c>
      <c r="BQ24" s="108">
        <v>0</v>
      </c>
      <c r="BR24" s="108">
        <v>0</v>
      </c>
      <c r="BS24" s="108">
        <v>0</v>
      </c>
      <c r="BU24" s="172">
        <v>2.2798691000000001E-5</v>
      </c>
      <c r="BV24" s="172">
        <v>9.0227700000000003E-7</v>
      </c>
      <c r="BW24" s="172">
        <v>1.2068254E-5</v>
      </c>
      <c r="BX24" s="172">
        <v>3.9215178000000001E-8</v>
      </c>
      <c r="BY24" s="172">
        <v>6.2611196E-7</v>
      </c>
      <c r="BZ24" s="172">
        <v>5.8656545999999999E-7</v>
      </c>
      <c r="CA24" s="172">
        <v>5.0273604000000005E-7</v>
      </c>
      <c r="CB24" s="172">
        <v>4.2817228000000001E-7</v>
      </c>
      <c r="CC24" s="172">
        <v>3.0777083000000002E-8</v>
      </c>
      <c r="CD24" s="172">
        <v>6.2770058000000003E-7</v>
      </c>
      <c r="CE24" s="172">
        <v>2.3380373000000001E-12</v>
      </c>
      <c r="CF24" s="172">
        <v>1.7803269E-17</v>
      </c>
      <c r="CG24" s="172">
        <v>1.5286272999999999E-13</v>
      </c>
      <c r="CH24" s="172">
        <v>1.2835603000000001E-6</v>
      </c>
      <c r="CI24" s="172">
        <v>5.6910839000000001E-6</v>
      </c>
      <c r="CJ24" s="172">
        <v>1.2234869E-8</v>
      </c>
      <c r="CK24" s="69">
        <v>0</v>
      </c>
      <c r="CM24" s="197">
        <v>1.803147E-13</v>
      </c>
      <c r="CN24" s="198">
        <v>0.44119035000000001</v>
      </c>
      <c r="CO24" s="198">
        <v>1.1458994E-2</v>
      </c>
      <c r="CP24" s="198">
        <v>6.8147545000000001E-4</v>
      </c>
      <c r="CQ24" s="197">
        <v>8.3228599999999999E-11</v>
      </c>
      <c r="CR24" s="197">
        <v>9.8757233999999997E-9</v>
      </c>
      <c r="CS24" s="197">
        <v>2.7197029E-5</v>
      </c>
      <c r="CT24" s="198">
        <v>2.6116500000000001E-3</v>
      </c>
      <c r="CU24" s="197">
        <v>1.2990116E-5</v>
      </c>
      <c r="CV24" s="198">
        <v>1.3401562000000001E-4</v>
      </c>
      <c r="CX24" s="82"/>
    </row>
    <row r="25" spans="1:102" ht="14.4">
      <c r="A25" t="s">
        <v>3401</v>
      </c>
      <c r="B25" s="85" t="s">
        <v>360</v>
      </c>
      <c r="C25" s="113" t="str">
        <f t="shared" si="15"/>
        <v>A.010.04.114</v>
      </c>
      <c r="D25" s="114" t="s">
        <v>1114</v>
      </c>
      <c r="E25" s="112" t="s">
        <v>362</v>
      </c>
      <c r="F25" s="115" t="str">
        <f t="shared" si="16"/>
        <v>Mais grain production in Poland</v>
      </c>
      <c r="G25" s="143">
        <f t="shared" si="17"/>
        <v>0.10489274</v>
      </c>
      <c r="I25" s="118">
        <f t="shared" si="18"/>
        <v>1.9429009736065182E-2</v>
      </c>
      <c r="K25" s="161">
        <f t="shared" si="19"/>
        <v>6.03760152E-4</v>
      </c>
      <c r="L25" s="161">
        <f t="shared" si="20"/>
        <v>7.5034380900000002E-4</v>
      </c>
      <c r="M25" s="162">
        <f t="shared" si="21"/>
        <v>2.3409947750651829E-3</v>
      </c>
      <c r="N25" s="161">
        <v>1.5733911E-2</v>
      </c>
      <c r="O25" s="132">
        <v>2.9618169000000002E-4</v>
      </c>
      <c r="P25" s="132">
        <v>2.8992219000000002E-4</v>
      </c>
      <c r="Q25" s="132">
        <v>2.1369796000000001E-4</v>
      </c>
      <c r="R25" s="132">
        <v>1.8639655000000001E-5</v>
      </c>
      <c r="S25" s="164">
        <v>2.2524670000000002E-6</v>
      </c>
      <c r="T25" s="132">
        <v>3.6917006999999998E-4</v>
      </c>
      <c r="U25" s="132">
        <v>6.3548130000000004E-5</v>
      </c>
      <c r="V25" s="132">
        <v>5.6128288000000003E-5</v>
      </c>
      <c r="W25" s="132">
        <v>8.7605478E-5</v>
      </c>
      <c r="X25" s="132">
        <v>2.2847044E-3</v>
      </c>
      <c r="Y25" s="132">
        <v>1.3086320999999999E-5</v>
      </c>
      <c r="Z25" s="164">
        <v>1.6208704E-7</v>
      </c>
      <c r="AA25" s="164">
        <v>2.5182790999999999E-14</v>
      </c>
      <c r="AC25" s="118">
        <f t="shared" si="7"/>
        <v>1.5733911E-2</v>
      </c>
      <c r="AD25" s="118">
        <f t="shared" si="8"/>
        <v>1.253412162E-3</v>
      </c>
      <c r="AE25" s="118">
        <f t="shared" si="9"/>
        <v>6.4981409704000014E-4</v>
      </c>
      <c r="AF25" s="118">
        <f t="shared" si="10"/>
        <v>7.5034380900000002E-4</v>
      </c>
      <c r="AG25" s="118">
        <f t="shared" si="11"/>
        <v>2.340832688025183E-3</v>
      </c>
      <c r="AI25" s="69">
        <v>0.56266121000000002</v>
      </c>
      <c r="AJ25" s="69">
        <v>0.5279952</v>
      </c>
      <c r="AK25" s="69">
        <v>1.2043521999999999E-2</v>
      </c>
      <c r="AL25" s="69">
        <v>0</v>
      </c>
      <c r="AM25" s="69">
        <v>2.7397402000000001E-3</v>
      </c>
      <c r="AN25" s="69">
        <v>1.6957507E-2</v>
      </c>
      <c r="AO25" s="69">
        <v>2.9252449999999999E-3</v>
      </c>
      <c r="AQ25" s="116">
        <v>1.9325254E-3</v>
      </c>
      <c r="AR25" s="116">
        <v>1.8122612E-3</v>
      </c>
      <c r="AS25" s="116">
        <v>8.5140850000000007E-5</v>
      </c>
      <c r="AT25" s="116">
        <v>3.5123290999999998E-5</v>
      </c>
      <c r="AU25" s="150">
        <f t="shared" si="12"/>
        <v>1.086487568088843E-7</v>
      </c>
      <c r="AV25" s="150">
        <f t="shared" si="13"/>
        <v>3.148700050403921E-10</v>
      </c>
      <c r="AW25" s="163">
        <f t="shared" si="14"/>
        <v>4.9192284088000002E-3</v>
      </c>
      <c r="AX25" s="196">
        <v>1.0113902E-7</v>
      </c>
      <c r="AY25" s="196">
        <v>3.0487722000000001E-10</v>
      </c>
      <c r="AZ25" s="196">
        <v>8.3318874000000003E-15</v>
      </c>
      <c r="BA25" s="196">
        <v>9.3440001000000004E-10</v>
      </c>
      <c r="BB25" s="196">
        <v>3.4843064000000003E-18</v>
      </c>
      <c r="BC25" s="196">
        <v>8.9624088000000001E-12</v>
      </c>
      <c r="BD25" s="196">
        <v>6.5414193000000001E-9</v>
      </c>
      <c r="BE25" s="196">
        <v>1.702827E-12</v>
      </c>
      <c r="BF25" s="196">
        <v>8.2407608000000002E-12</v>
      </c>
      <c r="BG25" s="196">
        <v>6.6283975999999998E-16</v>
      </c>
      <c r="BH25" s="196">
        <v>2.2353837999999999E-17</v>
      </c>
      <c r="BI25" s="196">
        <v>3.9672493000000002E-14</v>
      </c>
      <c r="BJ25" s="196">
        <v>3.7637490999999999E-16</v>
      </c>
      <c r="BK25" s="196">
        <v>1.3129144999999999E-16</v>
      </c>
      <c r="BL25" s="196">
        <v>1.4101025999999999E-12</v>
      </c>
      <c r="BM25" s="196">
        <v>2.3544984000000002E-11</v>
      </c>
      <c r="BN25" s="196">
        <v>3.4020692999999998E-23</v>
      </c>
      <c r="BO25" s="196">
        <v>2.2238087999999999E-6</v>
      </c>
      <c r="BP25" s="108">
        <v>4.9170046000000002E-3</v>
      </c>
      <c r="BQ25" s="108">
        <v>0</v>
      </c>
      <c r="BR25" s="108">
        <v>0</v>
      </c>
      <c r="BS25" s="108">
        <v>0</v>
      </c>
      <c r="BU25" s="172">
        <v>4.0250193999999996E-6</v>
      </c>
      <c r="BV25" s="172">
        <v>6.0105626000000002E-8</v>
      </c>
      <c r="BW25" s="172">
        <v>2.9246878999999999E-6</v>
      </c>
      <c r="BX25" s="172">
        <v>7.7271492999999999E-9</v>
      </c>
      <c r="BY25" s="172">
        <v>6.4472418999999994E-8</v>
      </c>
      <c r="BZ25" s="172">
        <v>3.1775143999999999E-9</v>
      </c>
      <c r="CA25" s="172">
        <v>1.7156187000000001E-11</v>
      </c>
      <c r="CB25" s="172">
        <v>1.5104480999999999E-8</v>
      </c>
      <c r="CC25" s="172">
        <v>6.4544770000000001E-9</v>
      </c>
      <c r="CD25" s="172">
        <v>2.4669180000000001E-7</v>
      </c>
      <c r="CE25" s="172">
        <v>9.8799952000000005E-15</v>
      </c>
      <c r="CF25" s="172">
        <v>7.5232423E-20</v>
      </c>
      <c r="CG25" s="172">
        <v>6.4596192E-16</v>
      </c>
      <c r="CH25" s="172">
        <v>4.3650326000000002E-8</v>
      </c>
      <c r="CI25" s="172">
        <v>6.5205919999999999E-7</v>
      </c>
      <c r="CJ25" s="172">
        <v>8.7132441999999999E-10</v>
      </c>
      <c r="CK25" s="69">
        <v>0</v>
      </c>
      <c r="CM25" s="197">
        <v>7.6196745E-16</v>
      </c>
      <c r="CN25" s="198">
        <v>0.10888138999999999</v>
      </c>
      <c r="CO25" s="198">
        <v>9.3144077000000005E-5</v>
      </c>
      <c r="CP25" s="198">
        <v>4.0022087999999998E-5</v>
      </c>
      <c r="CQ25" s="197">
        <v>1.7940946000000002E-11</v>
      </c>
      <c r="CR25" s="197">
        <v>2.1235541999999999E-9</v>
      </c>
      <c r="CS25" s="197">
        <v>2.3566399999999999E-6</v>
      </c>
      <c r="CT25" s="198">
        <v>3.4157749999999998E-4</v>
      </c>
      <c r="CU25" s="197">
        <v>4.4450608000000001E-10</v>
      </c>
      <c r="CV25" s="198">
        <v>3.2638648999999999E-6</v>
      </c>
      <c r="CX25" s="82"/>
    </row>
    <row r="26" spans="1:102" ht="14.4">
      <c r="A26" t="s">
        <v>3402</v>
      </c>
      <c r="B26" s="85" t="s">
        <v>360</v>
      </c>
      <c r="C26" s="113" t="str">
        <f t="shared" si="15"/>
        <v>A.010.04.115</v>
      </c>
      <c r="D26" s="114" t="s">
        <v>1114</v>
      </c>
      <c r="E26" s="112" t="s">
        <v>362</v>
      </c>
      <c r="F26" s="115" t="str">
        <f t="shared" si="16"/>
        <v>Mais grain average production USA</v>
      </c>
      <c r="G26" s="143">
        <f t="shared" si="17"/>
        <v>0.14290570666666666</v>
      </c>
      <c r="I26" s="118">
        <f t="shared" si="18"/>
        <v>2.5131489422466961E-2</v>
      </c>
      <c r="K26" s="161">
        <f t="shared" si="19"/>
        <v>5.9686365590000011E-4</v>
      </c>
      <c r="L26" s="161">
        <f t="shared" si="20"/>
        <v>1.081054293E-3</v>
      </c>
      <c r="M26" s="162">
        <f t="shared" si="21"/>
        <v>2.0177154735669615E-3</v>
      </c>
      <c r="N26" s="161">
        <v>2.1435856E-2</v>
      </c>
      <c r="O26" s="132">
        <v>4.4981338000000002E-4</v>
      </c>
      <c r="P26" s="132">
        <v>3.8431555000000001E-4</v>
      </c>
      <c r="Q26" s="132">
        <v>2.6099667000000003E-4</v>
      </c>
      <c r="R26" s="132">
        <v>2.6340512999999999E-5</v>
      </c>
      <c r="S26" s="164">
        <v>1.4516028999999999E-6</v>
      </c>
      <c r="T26" s="132">
        <v>3.0807487000000003E-4</v>
      </c>
      <c r="U26" s="132">
        <v>4.7965846E-5</v>
      </c>
      <c r="V26" s="132">
        <v>5.2029408000000002E-5</v>
      </c>
      <c r="W26" s="132">
        <v>1.3125798000000001E-4</v>
      </c>
      <c r="X26" s="132">
        <v>1.9654201999999999E-3</v>
      </c>
      <c r="Y26" s="132">
        <v>6.7701537000000003E-5</v>
      </c>
      <c r="Z26" s="164">
        <v>2.6586554000000001E-7</v>
      </c>
      <c r="AA26" s="164">
        <v>2.6961586000000001E-14</v>
      </c>
      <c r="AC26" s="118">
        <f t="shared" si="7"/>
        <v>2.1435856E-2</v>
      </c>
      <c r="AD26" s="118">
        <f t="shared" si="8"/>
        <v>1.4789584319E-3</v>
      </c>
      <c r="AE26" s="118">
        <f t="shared" si="9"/>
        <v>8.8236064154000005E-4</v>
      </c>
      <c r="AF26" s="118">
        <f t="shared" si="10"/>
        <v>1.081054293E-3</v>
      </c>
      <c r="AG26" s="118">
        <f t="shared" si="11"/>
        <v>2.0174496080269614E-3</v>
      </c>
      <c r="AI26" s="69">
        <v>0.63266197000000002</v>
      </c>
      <c r="AJ26" s="69">
        <v>0.58182756999999996</v>
      </c>
      <c r="AK26" s="69">
        <v>2.2368381E-2</v>
      </c>
      <c r="AL26" s="69">
        <v>0</v>
      </c>
      <c r="AM26" s="69">
        <v>5.8048377999999996E-3</v>
      </c>
      <c r="AN26" s="69">
        <v>1.8082997E-2</v>
      </c>
      <c r="AO26" s="69">
        <v>4.5781772999999998E-3</v>
      </c>
      <c r="AQ26" s="116">
        <v>2.6555343999999999E-3</v>
      </c>
      <c r="AR26" s="116">
        <v>2.5018923E-3</v>
      </c>
      <c r="AS26" s="116">
        <v>1.1693851000000001E-4</v>
      </c>
      <c r="AT26" s="116">
        <v>3.6703608999999997E-5</v>
      </c>
      <c r="AU26" s="150">
        <f t="shared" si="12"/>
        <v>1.4999353810453043E-7</v>
      </c>
      <c r="AV26" s="150">
        <f t="shared" si="13"/>
        <v>4.324649194780824E-10</v>
      </c>
      <c r="AW26" s="163">
        <f t="shared" si="14"/>
        <v>5.140561452E-3</v>
      </c>
      <c r="AX26" s="196">
        <v>1.3825235000000001E-7</v>
      </c>
      <c r="AY26" s="196">
        <v>4.1672099E-10</v>
      </c>
      <c r="AZ26" s="196">
        <v>1.1388665E-14</v>
      </c>
      <c r="BA26" s="196">
        <v>1.38408E-9</v>
      </c>
      <c r="BB26" s="196">
        <v>3.7304215999999997E-18</v>
      </c>
      <c r="BC26" s="196">
        <v>1.6646484000000001E-11</v>
      </c>
      <c r="BD26" s="196">
        <v>1.0324748000000001E-8</v>
      </c>
      <c r="BE26" s="196">
        <v>2.7792652999999998E-12</v>
      </c>
      <c r="BF26" s="196">
        <v>1.2930542999999999E-11</v>
      </c>
      <c r="BG26" s="196">
        <v>1.1928477000000001E-15</v>
      </c>
      <c r="BH26" s="196">
        <v>3.7669766999999999E-17</v>
      </c>
      <c r="BI26" s="196">
        <v>2.1137402999999999E-14</v>
      </c>
      <c r="BJ26" s="196">
        <v>2.8040352999999999E-16</v>
      </c>
      <c r="BK26" s="196">
        <v>8.4189048999999997E-17</v>
      </c>
      <c r="BL26" s="196">
        <v>1.2040237999999999E-12</v>
      </c>
      <c r="BM26" s="196">
        <v>1.4509592999999999E-11</v>
      </c>
      <c r="BN26" s="196">
        <v>3.6423756999999998E-23</v>
      </c>
      <c r="BO26" s="196">
        <v>2.016252E-6</v>
      </c>
      <c r="BP26" s="108">
        <v>5.1385451999999996E-3</v>
      </c>
      <c r="BQ26" s="108">
        <v>0</v>
      </c>
      <c r="BR26" s="108">
        <v>0</v>
      </c>
      <c r="BS26" s="108">
        <v>0</v>
      </c>
      <c r="BU26" s="172">
        <v>5.2111831000000003E-6</v>
      </c>
      <c r="BV26" s="172">
        <v>9.5966381000000006E-8</v>
      </c>
      <c r="BW26" s="172">
        <v>3.9845902999999999E-6</v>
      </c>
      <c r="BX26" s="172">
        <v>5.9789439999999997E-9</v>
      </c>
      <c r="BY26" s="172">
        <v>9.7587410000000004E-8</v>
      </c>
      <c r="BZ26" s="172">
        <v>8.5580462999999995E-9</v>
      </c>
      <c r="CA26" s="172">
        <v>2.5211012999999999E-11</v>
      </c>
      <c r="CB26" s="172">
        <v>2.8152709000000001E-8</v>
      </c>
      <c r="CC26" s="172">
        <v>3.7907133000000003E-9</v>
      </c>
      <c r="CD26" s="172">
        <v>2.0570988E-7</v>
      </c>
      <c r="CE26" s="172">
        <v>1.0577872E-14</v>
      </c>
      <c r="CF26" s="172">
        <v>8.0546492E-20</v>
      </c>
      <c r="CG26" s="172">
        <v>6.9158967000000002E-16</v>
      </c>
      <c r="CH26" s="172">
        <v>5.4144231000000002E-8</v>
      </c>
      <c r="CI26" s="172">
        <v>7.2509663000000001E-7</v>
      </c>
      <c r="CJ26" s="172">
        <v>1.5826276E-9</v>
      </c>
      <c r="CK26" s="69">
        <v>0</v>
      </c>
      <c r="CM26" s="197">
        <v>8.1578930000000002E-16</v>
      </c>
      <c r="CN26" s="198">
        <v>0.14880615999999999</v>
      </c>
      <c r="CO26" s="198">
        <v>2.8814033999999999E-4</v>
      </c>
      <c r="CP26" s="198">
        <v>6.4923597999999997E-5</v>
      </c>
      <c r="CQ26" s="197">
        <v>9.5996993000000004E-12</v>
      </c>
      <c r="CR26" s="197">
        <v>1.1342877999999999E-9</v>
      </c>
      <c r="CS26" s="197">
        <v>3.582868E-6</v>
      </c>
      <c r="CT26" s="198">
        <v>2.4821977E-4</v>
      </c>
      <c r="CU26" s="197">
        <v>7.9995532999999998E-10</v>
      </c>
      <c r="CV26" s="198">
        <v>6.1762557000000003E-6</v>
      </c>
      <c r="CX26" s="82"/>
    </row>
    <row r="27" spans="1:102" ht="14.4">
      <c r="A27" t="s">
        <v>3403</v>
      </c>
      <c r="B27" s="85" t="s">
        <v>360</v>
      </c>
      <c r="C27" s="113" t="str">
        <f t="shared" si="15"/>
        <v>A.010.04.116</v>
      </c>
      <c r="D27" s="114" t="s">
        <v>1114</v>
      </c>
      <c r="E27" s="112" t="s">
        <v>362</v>
      </c>
      <c r="F27" s="115" t="str">
        <f t="shared" si="16"/>
        <v>Sugar Beet NL</v>
      </c>
      <c r="G27" s="143">
        <f t="shared" si="17"/>
        <v>2.1874647333333334E-2</v>
      </c>
      <c r="I27" s="118">
        <f t="shared" si="18"/>
        <v>4.7633725388810961E-3</v>
      </c>
      <c r="K27" s="161">
        <f t="shared" si="19"/>
        <v>2.4107978942999999E-4</v>
      </c>
      <c r="L27" s="161">
        <f t="shared" si="20"/>
        <v>3.7565883899999997E-4</v>
      </c>
      <c r="M27" s="162">
        <f t="shared" si="21"/>
        <v>8.6543681045109656E-4</v>
      </c>
      <c r="N27" s="161">
        <v>3.2811971000000001E-3</v>
      </c>
      <c r="O27" s="132">
        <v>1.0119076E-4</v>
      </c>
      <c r="P27" s="132">
        <v>1.1320447E-4</v>
      </c>
      <c r="Q27" s="132">
        <v>9.6546798000000003E-5</v>
      </c>
      <c r="R27" s="132">
        <v>7.5927675000000007E-5</v>
      </c>
      <c r="S27" s="164">
        <v>8.4514243000000004E-7</v>
      </c>
      <c r="T27" s="132">
        <v>6.7760173999999998E-5</v>
      </c>
      <c r="U27" s="132">
        <v>2.3729409000000001E-5</v>
      </c>
      <c r="V27" s="132">
        <v>1.3794231000000001E-5</v>
      </c>
      <c r="W27" s="132">
        <v>7.0064206999999998E-5</v>
      </c>
      <c r="X27" s="132">
        <v>8.5142604999999998E-4</v>
      </c>
      <c r="Y27" s="132">
        <v>6.7469993000000004E-5</v>
      </c>
      <c r="Z27" s="164">
        <v>2.1652829000000001E-7</v>
      </c>
      <c r="AA27" s="164">
        <v>1.1610966E-12</v>
      </c>
      <c r="AC27" s="118">
        <f t="shared" si="7"/>
        <v>3.2811971000000001E-3</v>
      </c>
      <c r="AD27" s="118">
        <f t="shared" si="8"/>
        <v>4.7920442842999997E-4</v>
      </c>
      <c r="AE27" s="118">
        <f t="shared" si="9"/>
        <v>2.3834116728999998E-4</v>
      </c>
      <c r="AF27" s="118">
        <f t="shared" si="10"/>
        <v>3.7565883899999997E-4</v>
      </c>
      <c r="AG27" s="118">
        <f t="shared" si="11"/>
        <v>8.6522028216109656E-4</v>
      </c>
      <c r="AI27" s="69">
        <v>0.19960435000000001</v>
      </c>
      <c r="AJ27" s="69">
        <v>0.1894006</v>
      </c>
      <c r="AK27" s="69">
        <v>3.1242661000000001E-3</v>
      </c>
      <c r="AL27" s="69">
        <v>0</v>
      </c>
      <c r="AM27" s="69">
        <v>7.1842621999999997E-4</v>
      </c>
      <c r="AN27" s="69">
        <v>5.5417840000000001E-3</v>
      </c>
      <c r="AO27" s="69">
        <v>8.1927927000000002E-4</v>
      </c>
      <c r="AQ27" s="116">
        <v>4.2498059000000001E-4</v>
      </c>
      <c r="AR27" s="116">
        <v>3.9398382999999998E-4</v>
      </c>
      <c r="AS27" s="116">
        <v>1.8189188999999998E-5</v>
      </c>
      <c r="AT27" s="116">
        <v>1.2807567000000001E-5</v>
      </c>
      <c r="AU27" s="150">
        <f t="shared" si="12"/>
        <v>2.3620133873150025E-8</v>
      </c>
      <c r="AV27" s="150">
        <f t="shared" si="13"/>
        <v>6.7267712482943599E-11</v>
      </c>
      <c r="AW27" s="163">
        <f t="shared" si="14"/>
        <v>1.79377687002E-3</v>
      </c>
      <c r="AX27" s="196">
        <v>2.1043072999999999E-8</v>
      </c>
      <c r="AY27" s="196">
        <v>6.3436697000000002E-11</v>
      </c>
      <c r="AZ27" s="196">
        <v>1.7336096000000001E-15</v>
      </c>
      <c r="BA27" s="196">
        <v>1.8250057E-10</v>
      </c>
      <c r="BB27" s="196">
        <v>1.6065003E-16</v>
      </c>
      <c r="BC27" s="196">
        <v>7.5121383000000002E-12</v>
      </c>
      <c r="BD27" s="196">
        <v>2.3774027000000001E-9</v>
      </c>
      <c r="BE27" s="196">
        <v>1.1947162E-12</v>
      </c>
      <c r="BF27" s="196">
        <v>2.6187061E-12</v>
      </c>
      <c r="BG27" s="196">
        <v>6.6330900000000001E-16</v>
      </c>
      <c r="BH27" s="196">
        <v>1.9899121E-17</v>
      </c>
      <c r="BI27" s="196">
        <v>1.4981682E-14</v>
      </c>
      <c r="BJ27" s="196">
        <v>1.4455994000000001E-16</v>
      </c>
      <c r="BK27" s="196">
        <v>5.0121714E-17</v>
      </c>
      <c r="BL27" s="196">
        <v>4.2350859999999998E-13</v>
      </c>
      <c r="BM27" s="196">
        <v>9.2217955999999992E-12</v>
      </c>
      <c r="BN27" s="196">
        <v>1.5685834999999999E-21</v>
      </c>
      <c r="BO27" s="196">
        <v>7.9647002E-7</v>
      </c>
      <c r="BP27" s="108">
        <v>1.7929803999999999E-3</v>
      </c>
      <c r="BQ27" s="108">
        <v>0</v>
      </c>
      <c r="BR27" s="108">
        <v>0</v>
      </c>
      <c r="BS27" s="108">
        <v>0</v>
      </c>
      <c r="BU27" s="172">
        <v>9.6394586999999995E-7</v>
      </c>
      <c r="BV27" s="172">
        <v>2.003476E-8</v>
      </c>
      <c r="BW27" s="172">
        <v>6.0992321E-7</v>
      </c>
      <c r="BX27" s="172">
        <v>2.8116300000000001E-9</v>
      </c>
      <c r="BY27" s="172">
        <v>1.9686508999999999E-8</v>
      </c>
      <c r="BZ27" s="172">
        <v>3.8923547E-9</v>
      </c>
      <c r="CA27" s="172">
        <v>1.4497616E-11</v>
      </c>
      <c r="CB27" s="172">
        <v>5.9182297000000001E-9</v>
      </c>
      <c r="CC27" s="172">
        <v>2.4293944000000002E-9</v>
      </c>
      <c r="CD27" s="172">
        <v>4.5725960999999999E-8</v>
      </c>
      <c r="CE27" s="172">
        <v>4.5553444000000004E-13</v>
      </c>
      <c r="CF27" s="172">
        <v>3.4687223E-18</v>
      </c>
      <c r="CG27" s="172">
        <v>2.9783202999999998E-14</v>
      </c>
      <c r="CH27" s="172">
        <v>1.9400972E-8</v>
      </c>
      <c r="CI27" s="172">
        <v>2.3321526999999999E-7</v>
      </c>
      <c r="CJ27" s="172">
        <v>8.9258863000000001E-10</v>
      </c>
      <c r="CK27" s="69">
        <v>0</v>
      </c>
      <c r="CM27" s="197">
        <v>3.5131841000000001E-14</v>
      </c>
      <c r="CN27" s="198">
        <v>2.2652434999999999E-2</v>
      </c>
      <c r="CO27" s="198">
        <v>1.5885718999999999E-4</v>
      </c>
      <c r="CP27" s="198">
        <v>1.4597275E-5</v>
      </c>
      <c r="CQ27" s="197">
        <v>6.7720189000000002E-12</v>
      </c>
      <c r="CR27" s="197">
        <v>8.0174124000000001E-10</v>
      </c>
      <c r="CS27" s="197">
        <v>8.2532707000000001E-7</v>
      </c>
      <c r="CT27" s="198">
        <v>1.2993409E-4</v>
      </c>
      <c r="CU27" s="197">
        <v>4.4122764000000002E-10</v>
      </c>
      <c r="CV27" s="198">
        <v>1.3777382E-6</v>
      </c>
      <c r="CX27" s="82"/>
    </row>
    <row r="28" spans="1:102" ht="14.4">
      <c r="A28" t="s">
        <v>3404</v>
      </c>
      <c r="B28" s="85" t="s">
        <v>360</v>
      </c>
      <c r="C28" s="113" t="str">
        <f t="shared" si="15"/>
        <v>A.010.04.117</v>
      </c>
      <c r="D28" s="114" t="s">
        <v>1114</v>
      </c>
      <c r="E28" s="112" t="s">
        <v>362</v>
      </c>
      <c r="F28" s="115" t="str">
        <f t="shared" si="16"/>
        <v>Grass (DM) western and northern europe</v>
      </c>
      <c r="G28" s="143">
        <f t="shared" si="17"/>
        <v>1.1695570666666666</v>
      </c>
      <c r="I28" s="118">
        <f t="shared" si="18"/>
        <v>0.1822098731332539</v>
      </c>
      <c r="K28" s="161">
        <f t="shared" si="19"/>
        <v>1.2429517613E-3</v>
      </c>
      <c r="L28" s="161">
        <f t="shared" si="20"/>
        <v>2.6684031810000003E-3</v>
      </c>
      <c r="M28" s="162">
        <f t="shared" si="21"/>
        <v>2.8649581909539058E-3</v>
      </c>
      <c r="N28" s="161">
        <v>0.17543355999999999</v>
      </c>
      <c r="O28" s="132">
        <v>8.8315386000000005E-4</v>
      </c>
      <c r="P28" s="132">
        <v>9.3725508999999998E-4</v>
      </c>
      <c r="Q28" s="132">
        <v>4.8135024999999999E-4</v>
      </c>
      <c r="R28" s="132">
        <v>5.2395151000000002E-5</v>
      </c>
      <c r="S28" s="164">
        <v>3.2116803000000002E-6</v>
      </c>
      <c r="T28" s="132">
        <v>7.0599468000000004E-4</v>
      </c>
      <c r="U28" s="132">
        <v>9.1087130999999995E-5</v>
      </c>
      <c r="V28" s="132">
        <v>1.1467110999999999E-4</v>
      </c>
      <c r="W28" s="132">
        <v>5.2392738999999995E-4</v>
      </c>
      <c r="X28" s="132">
        <v>2.7492386E-3</v>
      </c>
      <c r="Y28" s="132">
        <v>2.3297971E-4</v>
      </c>
      <c r="Z28" s="164">
        <v>1.0484809E-6</v>
      </c>
      <c r="AA28" s="164">
        <v>5.3905495999999998E-14</v>
      </c>
      <c r="AC28" s="118">
        <f t="shared" si="7"/>
        <v>0.17543355999999999</v>
      </c>
      <c r="AD28" s="118">
        <f t="shared" si="8"/>
        <v>3.1544478423E-3</v>
      </c>
      <c r="AE28" s="118">
        <f t="shared" si="9"/>
        <v>1.9125445619E-3</v>
      </c>
      <c r="AF28" s="118">
        <f t="shared" si="10"/>
        <v>2.6684031809999995E-3</v>
      </c>
      <c r="AG28" s="118">
        <f t="shared" si="11"/>
        <v>2.8639097100539058E-3</v>
      </c>
      <c r="AI28" s="69">
        <v>0.95430530000000002</v>
      </c>
      <c r="AJ28" s="69">
        <v>0.87915034999999997</v>
      </c>
      <c r="AK28" s="69">
        <v>3.1091008E-2</v>
      </c>
      <c r="AL28" s="69">
        <v>0</v>
      </c>
      <c r="AM28" s="69">
        <v>8.0942837999999993E-3</v>
      </c>
      <c r="AN28" s="69">
        <v>2.8675684999999999E-2</v>
      </c>
      <c r="AO28" s="69">
        <v>7.2939754000000004E-3</v>
      </c>
      <c r="AQ28" s="116">
        <v>2.1207803000000001E-2</v>
      </c>
      <c r="AR28" s="116">
        <v>2.0190631000000001E-2</v>
      </c>
      <c r="AS28" s="116">
        <v>9.6087790000000005E-4</v>
      </c>
      <c r="AT28" s="116">
        <v>5.6294605999999998E-5</v>
      </c>
      <c r="AU28" s="150">
        <f t="shared" si="12"/>
        <v>1.2104694484738582E-6</v>
      </c>
      <c r="AV28" s="150">
        <f t="shared" si="13"/>
        <v>3.5535425581918228E-9</v>
      </c>
      <c r="AW28" s="163">
        <f t="shared" si="14"/>
        <v>7.8843986982000003E-3</v>
      </c>
      <c r="AX28" s="196">
        <v>1.1685796E-6</v>
      </c>
      <c r="AY28" s="196">
        <v>3.5196473999999999E-9</v>
      </c>
      <c r="AZ28" s="196">
        <v>9.6210630000000001E-14</v>
      </c>
      <c r="BA28" s="196">
        <v>2.0528484999999999E-8</v>
      </c>
      <c r="BB28" s="196">
        <v>7.4583975000000008E-18</v>
      </c>
      <c r="BC28" s="196">
        <v>2.3367329999999999E-11</v>
      </c>
      <c r="BD28" s="196">
        <v>2.1304557999999999E-8</v>
      </c>
      <c r="BE28" s="196">
        <v>4.2245686E-12</v>
      </c>
      <c r="BF28" s="196">
        <v>2.9523379999999998E-11</v>
      </c>
      <c r="BG28" s="196">
        <v>3.8908056999999998E-15</v>
      </c>
      <c r="BH28" s="196">
        <v>1.3123356999999999E-16</v>
      </c>
      <c r="BI28" s="196">
        <v>4.6273953000000003E-14</v>
      </c>
      <c r="BJ28" s="196">
        <v>5.3292616999999996E-16</v>
      </c>
      <c r="BK28" s="196">
        <v>1.7004330999999999E-16</v>
      </c>
      <c r="BL28" s="196">
        <v>3.7311034000000001E-12</v>
      </c>
      <c r="BM28" s="196">
        <v>2.9707033E-11</v>
      </c>
      <c r="BN28" s="196">
        <v>7.2823633000000004E-23</v>
      </c>
      <c r="BO28" s="196">
        <v>4.4644981999999996E-6</v>
      </c>
      <c r="BP28" s="108">
        <v>7.8799342000000008E-3</v>
      </c>
      <c r="BQ28" s="108">
        <v>0</v>
      </c>
      <c r="BR28" s="108">
        <v>0</v>
      </c>
      <c r="BS28" s="108">
        <v>0</v>
      </c>
      <c r="BU28" s="172">
        <v>3.4835973999999999E-5</v>
      </c>
      <c r="BV28" s="172">
        <v>2.1958469999999999E-7</v>
      </c>
      <c r="BW28" s="172">
        <v>3.2610354000000003E-5</v>
      </c>
      <c r="BX28" s="172">
        <v>1.1946638E-8</v>
      </c>
      <c r="BY28" s="172">
        <v>2.2780418000000001E-7</v>
      </c>
      <c r="BZ28" s="172">
        <v>1.1963354E-8</v>
      </c>
      <c r="CA28" s="172">
        <v>1.0077198E-10</v>
      </c>
      <c r="CB28" s="172">
        <v>7.9266113000000003E-8</v>
      </c>
      <c r="CC28" s="172">
        <v>8.3279749000000005E-9</v>
      </c>
      <c r="CD28" s="172">
        <v>4.7074124999999997E-7</v>
      </c>
      <c r="CE28" s="172">
        <v>2.1148809E-14</v>
      </c>
      <c r="CF28" s="172">
        <v>1.6104017000000001E-19</v>
      </c>
      <c r="CG28" s="172">
        <v>1.3827259E-15</v>
      </c>
      <c r="CH28" s="172">
        <v>1.003536E-7</v>
      </c>
      <c r="CI28" s="172">
        <v>1.0930209E-6</v>
      </c>
      <c r="CJ28" s="172">
        <v>2.5111040999999998E-9</v>
      </c>
      <c r="CK28" s="69">
        <v>0</v>
      </c>
      <c r="CM28" s="197">
        <v>1.6310437000000001E-15</v>
      </c>
      <c r="CN28" s="198">
        <v>1.2573721</v>
      </c>
      <c r="CO28" s="198">
        <v>3.0884439000000003E-4</v>
      </c>
      <c r="CP28" s="198">
        <v>1.4210366E-4</v>
      </c>
      <c r="CQ28" s="197">
        <v>2.1084009000000001E-11</v>
      </c>
      <c r="CR28" s="197">
        <v>2.4801007E-9</v>
      </c>
      <c r="CS28" s="197">
        <v>7.2547270999999998E-6</v>
      </c>
      <c r="CT28" s="198">
        <v>4.7613197E-4</v>
      </c>
      <c r="CU28" s="197">
        <v>2.6095041000000002E-9</v>
      </c>
      <c r="CV28" s="198">
        <v>1.6963675E-5</v>
      </c>
      <c r="CX28" s="82"/>
    </row>
    <row r="29" spans="1:102" ht="14.4">
      <c r="A29" t="s">
        <v>3405</v>
      </c>
      <c r="B29" s="85" t="s">
        <v>360</v>
      </c>
      <c r="C29" s="113" t="str">
        <f t="shared" si="15"/>
        <v>A.010.04.118</v>
      </c>
      <c r="D29" s="114" t="s">
        <v>1114</v>
      </c>
      <c r="E29" s="112" t="s">
        <v>362</v>
      </c>
      <c r="F29" s="115" t="str">
        <f t="shared" si="16"/>
        <v>Cacao beans agroforestry at farm gate Colombia</v>
      </c>
      <c r="G29" s="143">
        <f t="shared" si="17"/>
        <v>9.2220633333333328</v>
      </c>
      <c r="I29" s="118">
        <f t="shared" si="18"/>
        <v>1.395505262612259</v>
      </c>
      <c r="K29" s="161">
        <f t="shared" si="19"/>
        <v>5.2316352939999998E-3</v>
      </c>
      <c r="L29" s="161">
        <f t="shared" si="20"/>
        <v>3.3414863820000005E-3</v>
      </c>
      <c r="M29" s="162">
        <f t="shared" si="21"/>
        <v>3.6226409362591712E-3</v>
      </c>
      <c r="N29" s="161">
        <v>1.3833095</v>
      </c>
      <c r="O29" s="132">
        <v>1.5557911E-3</v>
      </c>
      <c r="P29" s="132">
        <v>1.2177685000000001E-3</v>
      </c>
      <c r="Q29" s="132">
        <v>1.5052955E-3</v>
      </c>
      <c r="R29" s="132">
        <v>1.0087233E-4</v>
      </c>
      <c r="S29" s="164">
        <v>2.9931639999999998E-6</v>
      </c>
      <c r="T29" s="132">
        <v>3.6224743000000002E-3</v>
      </c>
      <c r="U29" s="132">
        <v>9.6961853999999998E-5</v>
      </c>
      <c r="V29" s="132">
        <v>6.4755721999999998E-4</v>
      </c>
      <c r="W29" s="132">
        <v>4.5394670000000002E-4</v>
      </c>
      <c r="X29" s="132">
        <v>2.9742309999999999E-3</v>
      </c>
      <c r="Y29" s="132">
        <v>1.7018227999999999E-5</v>
      </c>
      <c r="Z29" s="164">
        <v>8.5271592000000005E-7</v>
      </c>
      <c r="AA29" s="164">
        <v>3.3917119999999999E-13</v>
      </c>
      <c r="AC29" s="118">
        <f t="shared" si="7"/>
        <v>1.3833095</v>
      </c>
      <c r="AD29" s="118">
        <f t="shared" si="8"/>
        <v>8.1021567479999997E-3</v>
      </c>
      <c r="AE29" s="118">
        <f t="shared" si="9"/>
        <v>2.8713741699200003E-3</v>
      </c>
      <c r="AF29" s="118">
        <f t="shared" si="10"/>
        <v>3.3414863820000001E-3</v>
      </c>
      <c r="AG29" s="118">
        <f t="shared" si="11"/>
        <v>3.6217882203391713E-3</v>
      </c>
      <c r="AI29" s="69">
        <v>2.1069057999999998</v>
      </c>
      <c r="AJ29" s="69">
        <v>1.8317527</v>
      </c>
      <c r="AK29" s="69">
        <v>0.12869942000000001</v>
      </c>
      <c r="AL29" s="69">
        <v>0</v>
      </c>
      <c r="AM29" s="69">
        <v>3.1311087000000001E-2</v>
      </c>
      <c r="AN29" s="69">
        <v>8.3523048000000003E-2</v>
      </c>
      <c r="AO29" s="69">
        <v>3.1619595E-2</v>
      </c>
      <c r="AQ29" s="116">
        <v>0.15044604</v>
      </c>
      <c r="AR29" s="116">
        <v>0.14334706999999999</v>
      </c>
      <c r="AS29" s="116">
        <v>6.9981974000000004E-3</v>
      </c>
      <c r="AT29" s="116">
        <v>1.0078183E-4</v>
      </c>
      <c r="AU29" s="150">
        <f t="shared" si="12"/>
        <v>8.5939487411167699E-6</v>
      </c>
      <c r="AV29" s="150">
        <f t="shared" si="13"/>
        <v>2.588090706755302E-8</v>
      </c>
      <c r="AW29" s="163">
        <f t="shared" si="14"/>
        <v>1.4115102651000001E-2</v>
      </c>
      <c r="AX29" s="196">
        <v>8.5581968000000007E-6</v>
      </c>
      <c r="AY29" s="196">
        <v>2.5822149999999999E-8</v>
      </c>
      <c r="AZ29" s="196">
        <v>7.0549782999999997E-13</v>
      </c>
      <c r="BA29" s="196">
        <v>1.6544122000000001E-16</v>
      </c>
      <c r="BB29" s="196">
        <v>4.6927935000000001E-17</v>
      </c>
      <c r="BC29" s="196">
        <v>7.4197515000000006E-11</v>
      </c>
      <c r="BD29" s="196">
        <v>3.5648844E-8</v>
      </c>
      <c r="BE29" s="196">
        <v>1.3352754E-11</v>
      </c>
      <c r="BF29" s="196">
        <v>4.4657672999999998E-11</v>
      </c>
      <c r="BG29" s="196">
        <v>3.4612076000000001E-15</v>
      </c>
      <c r="BH29" s="196">
        <v>1.1628186E-16</v>
      </c>
      <c r="BI29" s="196">
        <v>3.6911711999999998E-14</v>
      </c>
      <c r="BJ29" s="196">
        <v>5.0369882E-16</v>
      </c>
      <c r="BK29" s="196">
        <v>1.4982228E-16</v>
      </c>
      <c r="BL29" s="196">
        <v>3.1933134000000002E-12</v>
      </c>
      <c r="BM29" s="196">
        <v>2.5706076000000001E-11</v>
      </c>
      <c r="BN29" s="196">
        <v>4.5820335000000003E-22</v>
      </c>
      <c r="BO29" s="196">
        <v>2.4747651E-5</v>
      </c>
      <c r="BP29" s="108">
        <v>1.4090355000000001E-2</v>
      </c>
      <c r="BQ29" s="108">
        <v>0</v>
      </c>
      <c r="BR29" s="108">
        <v>0</v>
      </c>
      <c r="BS29" s="108">
        <v>0</v>
      </c>
      <c r="BU29" s="172">
        <v>2.6298651999999997E-4</v>
      </c>
      <c r="BV29" s="172">
        <v>3.3152539000000001E-7</v>
      </c>
      <c r="BW29" s="172">
        <v>2.5713559E-4</v>
      </c>
      <c r="BX29" s="172">
        <v>1.2864147999999999E-8</v>
      </c>
      <c r="BY29" s="172">
        <v>3.3303829000000001E-7</v>
      </c>
      <c r="BZ29" s="172">
        <v>2.9886989000000001E-8</v>
      </c>
      <c r="CA29" s="172">
        <v>8.9103126000000003E-11</v>
      </c>
      <c r="CB29" s="172">
        <v>9.7174998000000001E-8</v>
      </c>
      <c r="CC29" s="172">
        <v>7.2358159000000003E-9</v>
      </c>
      <c r="CD29" s="172">
        <v>2.4016365999999998E-6</v>
      </c>
      <c r="CE29" s="172">
        <v>1.3306745E-13</v>
      </c>
      <c r="CF29" s="172">
        <v>1.0132583E-18</v>
      </c>
      <c r="CG29" s="172">
        <v>8.7000554999999996E-15</v>
      </c>
      <c r="CH29" s="172">
        <v>3.0245601999999999E-7</v>
      </c>
      <c r="CI29" s="172">
        <v>2.3245790000000002E-6</v>
      </c>
      <c r="CJ29" s="172">
        <v>1.0443702E-8</v>
      </c>
      <c r="CK29" s="69">
        <v>0</v>
      </c>
      <c r="CM29" s="197">
        <v>1.0262461000000001E-14</v>
      </c>
      <c r="CN29" s="198">
        <v>9.2219608999999991</v>
      </c>
      <c r="CO29" s="198">
        <v>9.6789425000000004E-4</v>
      </c>
      <c r="CP29" s="198">
        <v>2.244569E-4</v>
      </c>
      <c r="CQ29" s="197">
        <v>1.6843562000000001E-11</v>
      </c>
      <c r="CR29" s="197">
        <v>1.9810945E-9</v>
      </c>
      <c r="CS29" s="197">
        <v>1.228802E-5</v>
      </c>
      <c r="CT29" s="198">
        <v>4.4472096999999998E-4</v>
      </c>
      <c r="CU29" s="197">
        <v>2.3204589000000001E-9</v>
      </c>
      <c r="CV29" s="198">
        <v>2.1328221000000001E-5</v>
      </c>
      <c r="CX29" s="82"/>
    </row>
    <row r="30" spans="1:102" ht="14.4">
      <c r="A30" t="s">
        <v>3406</v>
      </c>
      <c r="B30" s="85" t="s">
        <v>360</v>
      </c>
      <c r="C30" s="113" t="str">
        <f t="shared" si="15"/>
        <v>A.010.04.119</v>
      </c>
      <c r="D30" s="114" t="s">
        <v>1114</v>
      </c>
      <c r="E30" s="112" t="s">
        <v>362</v>
      </c>
      <c r="F30" s="115" t="str">
        <f t="shared" si="16"/>
        <v>Cacao beans conventional at farm gate Colombia</v>
      </c>
      <c r="G30" s="143">
        <f t="shared" si="17"/>
        <v>7.5786526666666667</v>
      </c>
      <c r="I30" s="118">
        <f t="shared" si="18"/>
        <v>1.1789439047796344</v>
      </c>
      <c r="K30" s="161">
        <f t="shared" si="19"/>
        <v>5.3189561150000005E-3</v>
      </c>
      <c r="L30" s="161">
        <f t="shared" si="20"/>
        <v>2.0698626253999996E-2</v>
      </c>
      <c r="M30" s="162">
        <f t="shared" si="21"/>
        <v>1.6128422410634485E-2</v>
      </c>
      <c r="N30" s="161">
        <v>1.1367978999999999</v>
      </c>
      <c r="O30" s="132">
        <v>1.39043E-2</v>
      </c>
      <c r="P30" s="132">
        <v>6.2077644999999999E-3</v>
      </c>
      <c r="Q30" s="132">
        <v>4.2416857000000001E-3</v>
      </c>
      <c r="R30" s="132">
        <v>7.8687224E-4</v>
      </c>
      <c r="S30" s="164">
        <v>1.7960285E-5</v>
      </c>
      <c r="T30" s="132">
        <v>2.7243789000000002E-4</v>
      </c>
      <c r="U30" s="132">
        <v>5.2657769999999999E-4</v>
      </c>
      <c r="V30" s="132">
        <v>1.9496408E-4</v>
      </c>
      <c r="W30" s="132">
        <v>1.3319906000000001E-5</v>
      </c>
      <c r="X30" s="132">
        <v>1.593342E-2</v>
      </c>
      <c r="Y30" s="132">
        <v>4.6664147999999997E-5</v>
      </c>
      <c r="Z30" s="164">
        <v>3.8330407999999997E-8</v>
      </c>
      <c r="AA30" s="164">
        <v>2.2648660999999999E-13</v>
      </c>
      <c r="AC30" s="118">
        <f t="shared" si="7"/>
        <v>1.1367978999999999</v>
      </c>
      <c r="AD30" s="118">
        <f t="shared" si="8"/>
        <v>2.5957598315E-2</v>
      </c>
      <c r="AE30" s="118">
        <f t="shared" si="9"/>
        <v>2.0638680530407998E-2</v>
      </c>
      <c r="AF30" s="118">
        <f t="shared" si="10"/>
        <v>2.0698626253999996E-2</v>
      </c>
      <c r="AG30" s="118">
        <f t="shared" si="11"/>
        <v>1.6128384080226484E-2</v>
      </c>
      <c r="AI30" s="69">
        <v>15.258186</v>
      </c>
      <c r="AJ30" s="69">
        <v>13.014028</v>
      </c>
      <c r="AK30" s="69">
        <v>1.0656216000000001</v>
      </c>
      <c r="AL30" s="69">
        <v>0</v>
      </c>
      <c r="AM30" s="69">
        <v>0.25459438000000001</v>
      </c>
      <c r="AN30" s="69">
        <v>0.65794591000000002</v>
      </c>
      <c r="AO30" s="69">
        <v>0.26599645</v>
      </c>
      <c r="AQ30" s="116">
        <v>0.12871215999999999</v>
      </c>
      <c r="AR30" s="116">
        <v>0.12218073</v>
      </c>
      <c r="AS30" s="116">
        <v>5.8424527000000004E-3</v>
      </c>
      <c r="AT30" s="116">
        <v>6.8897692000000001E-4</v>
      </c>
      <c r="AU30" s="150">
        <f t="shared" si="12"/>
        <v>7.3249837379905135E-6</v>
      </c>
      <c r="AV30" s="150">
        <f t="shared" si="13"/>
        <v>2.1606704154293187E-8</v>
      </c>
      <c r="AW30" s="163">
        <f t="shared" si="14"/>
        <v>9.6495367149900008E-2</v>
      </c>
      <c r="AX30" s="196">
        <v>7.0340639E-6</v>
      </c>
      <c r="AY30" s="196">
        <v>2.1223511000000002E-8</v>
      </c>
      <c r="AZ30" s="196">
        <v>5.7985485999999996E-13</v>
      </c>
      <c r="BA30" s="196">
        <v>1.1047583999999999E-16</v>
      </c>
      <c r="BB30" s="196">
        <v>3.1336826000000001E-17</v>
      </c>
      <c r="BC30" s="196">
        <v>3.9092047000000001E-10</v>
      </c>
      <c r="BD30" s="196">
        <v>2.9038949E-7</v>
      </c>
      <c r="BE30" s="196">
        <v>5.9932175999999996E-11</v>
      </c>
      <c r="BF30" s="196">
        <v>3.2252293000000001E-10</v>
      </c>
      <c r="BG30" s="196">
        <v>1.2912012999999999E-16</v>
      </c>
      <c r="BH30" s="196">
        <v>3.8795803999999996E-18</v>
      </c>
      <c r="BI30" s="196">
        <v>1.540757E-13</v>
      </c>
      <c r="BJ30" s="196">
        <v>3.167596E-15</v>
      </c>
      <c r="BK30" s="196">
        <v>8.1713717000000002E-16</v>
      </c>
      <c r="BL30" s="196">
        <v>5.6206487000000003E-12</v>
      </c>
      <c r="BM30" s="196">
        <v>1.3380672999999999E-10</v>
      </c>
      <c r="BN30" s="196">
        <v>3.0597210000000001E-22</v>
      </c>
      <c r="BO30" s="196">
        <v>4.9701499000000002E-6</v>
      </c>
      <c r="BP30" s="108">
        <v>9.6490397000000006E-2</v>
      </c>
      <c r="BQ30" s="108">
        <v>0</v>
      </c>
      <c r="BR30" s="108">
        <v>0</v>
      </c>
      <c r="BS30" s="108">
        <v>0</v>
      </c>
      <c r="BU30" s="172">
        <v>2.3466363E-4</v>
      </c>
      <c r="BV30" s="172">
        <v>2.3350427E-6</v>
      </c>
      <c r="BW30" s="172">
        <v>2.1131294E-4</v>
      </c>
      <c r="BX30" s="172">
        <v>6.2665195999999995E-8</v>
      </c>
      <c r="BY30" s="172">
        <v>2.4522438000000001E-6</v>
      </c>
      <c r="BZ30" s="172">
        <v>2.1919476E-7</v>
      </c>
      <c r="CA30" s="172">
        <v>2.8268434E-12</v>
      </c>
      <c r="CB30" s="172">
        <v>3.3269184999999998E-7</v>
      </c>
      <c r="CC30" s="172">
        <v>3.7745138000000002E-8</v>
      </c>
      <c r="CD30" s="172">
        <v>2.0119218999999999E-7</v>
      </c>
      <c r="CE30" s="172">
        <v>8.8857767999999997E-14</v>
      </c>
      <c r="CF30" s="172">
        <v>6.7661825999999996E-19</v>
      </c>
      <c r="CG30" s="172">
        <v>5.8095914000000003E-15</v>
      </c>
      <c r="CH30" s="172">
        <v>9.4245507999999998E-7</v>
      </c>
      <c r="CI30" s="172">
        <v>1.6681149999999999E-5</v>
      </c>
      <c r="CJ30" s="172">
        <v>8.6310251999999998E-8</v>
      </c>
      <c r="CK30" s="69">
        <v>0</v>
      </c>
      <c r="CM30" s="197">
        <v>6.8529110000000002E-15</v>
      </c>
      <c r="CN30" s="198">
        <v>7.5777546999999998</v>
      </c>
      <c r="CO30" s="198">
        <v>7.6408913E-3</v>
      </c>
      <c r="CP30" s="198">
        <v>1.6478743E-3</v>
      </c>
      <c r="CQ30" s="197">
        <v>6.9881090999999998E-11</v>
      </c>
      <c r="CR30" s="197">
        <v>8.3094942000000005E-9</v>
      </c>
      <c r="CS30" s="197">
        <v>1.067605E-4</v>
      </c>
      <c r="CT30" s="198">
        <v>2.7420192000000001E-3</v>
      </c>
      <c r="CU30" s="197">
        <v>8.5888199999999995E-11</v>
      </c>
      <c r="CV30" s="198">
        <v>7.7086637000000003E-5</v>
      </c>
      <c r="CX30" s="82"/>
    </row>
    <row r="31" spans="1:102" ht="14.4">
      <c r="A31" t="s">
        <v>3407</v>
      </c>
      <c r="B31" s="85" t="s">
        <v>360</v>
      </c>
      <c r="C31" s="113" t="str">
        <f t="shared" si="15"/>
        <v>A.010.04.120</v>
      </c>
      <c r="D31" s="114" t="s">
        <v>1114</v>
      </c>
      <c r="E31" s="112" t="s">
        <v>362</v>
      </c>
      <c r="F31" s="115" t="str">
        <f t="shared" si="16"/>
        <v>Quinoa grain at farm gate</v>
      </c>
      <c r="G31" s="143">
        <f t="shared" si="17"/>
        <v>0.73670046666666666</v>
      </c>
      <c r="I31" s="118">
        <f t="shared" si="18"/>
        <v>2.469511747785138</v>
      </c>
      <c r="K31" s="161">
        <f t="shared" si="19"/>
        <v>4.061392885E-3</v>
      </c>
      <c r="L31" s="161">
        <f t="shared" si="20"/>
        <v>7.631120239999999E-3</v>
      </c>
      <c r="M31" s="162">
        <f t="shared" si="21"/>
        <v>2.3473141646601383</v>
      </c>
      <c r="N31" s="161">
        <v>0.11050507</v>
      </c>
      <c r="O31" s="132">
        <v>2.7636281000000002E-3</v>
      </c>
      <c r="P31" s="132">
        <v>2.5917841999999998E-3</v>
      </c>
      <c r="Q31" s="132">
        <v>1.9047326999999999E-3</v>
      </c>
      <c r="R31" s="132">
        <v>1.9813038999999999E-4</v>
      </c>
      <c r="S31" s="164">
        <v>1.9397794999999999E-5</v>
      </c>
      <c r="T31" s="132">
        <v>1.9391320000000001E-3</v>
      </c>
      <c r="U31" s="132">
        <v>5.4484673999999995E-4</v>
      </c>
      <c r="V31" s="132">
        <v>4.5649265999999998E-4</v>
      </c>
      <c r="W31" s="132">
        <v>4.9069949999999999E-4</v>
      </c>
      <c r="X31" s="132">
        <v>2.1075072E-2</v>
      </c>
      <c r="Y31" s="132">
        <v>1.2401617000000001E-3</v>
      </c>
      <c r="Z31" s="164">
        <v>2.3257826000000001</v>
      </c>
      <c r="AA31" s="164">
        <v>1.3811066000000001E-13</v>
      </c>
      <c r="AC31" s="118">
        <f t="shared" si="7"/>
        <v>0.11050507</v>
      </c>
      <c r="AD31" s="118">
        <f t="shared" si="8"/>
        <v>9.9616519250000004E-3</v>
      </c>
      <c r="AE31" s="118">
        <f t="shared" si="9"/>
        <v>2.3316828590400003</v>
      </c>
      <c r="AF31" s="118">
        <f t="shared" si="10"/>
        <v>7.6311202400000007E-3</v>
      </c>
      <c r="AG31" s="118">
        <f t="shared" si="11"/>
        <v>2.153156466013811E-2</v>
      </c>
      <c r="AI31" s="69">
        <v>5.6462199999999996</v>
      </c>
      <c r="AJ31" s="69">
        <v>4.9689775999999997</v>
      </c>
      <c r="AK31" s="69">
        <v>0.28515130999999999</v>
      </c>
      <c r="AL31" s="69">
        <v>0</v>
      </c>
      <c r="AM31" s="69">
        <v>6.8228070000000002E-2</v>
      </c>
      <c r="AN31" s="69">
        <v>0.25260243999999998</v>
      </c>
      <c r="AO31" s="69">
        <v>7.1260511999999998E-2</v>
      </c>
      <c r="AQ31" s="116">
        <v>1.37251E-2</v>
      </c>
      <c r="AR31" s="116">
        <v>1.2817121000000001E-2</v>
      </c>
      <c r="AS31" s="116">
        <v>5.9723876000000004E-4</v>
      </c>
      <c r="AT31" s="116">
        <v>3.1074021000000002E-4</v>
      </c>
      <c r="AU31" s="150">
        <f t="shared" si="12"/>
        <v>7.68412516713109E-7</v>
      </c>
      <c r="AV31" s="150">
        <f t="shared" si="13"/>
        <v>2.2087232703825161E-9</v>
      </c>
      <c r="AW31" s="163">
        <f t="shared" si="14"/>
        <v>4.3521037881000001E-2</v>
      </c>
      <c r="AX31" s="196">
        <v>7.0294823000000002E-7</v>
      </c>
      <c r="AY31" s="196">
        <v>2.1195311E-9</v>
      </c>
      <c r="AZ31" s="196">
        <v>5.7919686000000001E-14</v>
      </c>
      <c r="BA31" s="196">
        <v>4.7304001000000002E-9</v>
      </c>
      <c r="BB31" s="196">
        <v>1.9109075000000001E-17</v>
      </c>
      <c r="BC31" s="196">
        <v>9.7135647000000001E-11</v>
      </c>
      <c r="BD31" s="196">
        <v>6.0423338000000006E-8</v>
      </c>
      <c r="BE31" s="196">
        <v>1.7295858000000001E-11</v>
      </c>
      <c r="BF31" s="196">
        <v>7.1489978999999998E-11</v>
      </c>
      <c r="BG31" s="196">
        <v>3.3956922000000002E-15</v>
      </c>
      <c r="BH31" s="196">
        <v>1.1355042999999999E-16</v>
      </c>
      <c r="BI31" s="196">
        <v>3.4051783E-13</v>
      </c>
      <c r="BJ31" s="196">
        <v>3.2552709E-15</v>
      </c>
      <c r="BK31" s="196">
        <v>1.1313528E-15</v>
      </c>
      <c r="BL31" s="196">
        <v>1.0660387000000001E-11</v>
      </c>
      <c r="BM31" s="196">
        <v>2.0275256E-10</v>
      </c>
      <c r="BN31" s="196">
        <v>1.8658059999999999E-22</v>
      </c>
      <c r="BO31" s="196">
        <v>1.7535881000000001E-5</v>
      </c>
      <c r="BP31" s="108">
        <v>4.3503501999999999E-2</v>
      </c>
      <c r="BQ31" s="108">
        <v>0</v>
      </c>
      <c r="BR31" s="108">
        <v>0</v>
      </c>
      <c r="BS31" s="108">
        <v>0</v>
      </c>
      <c r="BU31" s="172">
        <v>2.9988594999999999E-5</v>
      </c>
      <c r="BV31" s="172">
        <v>5.2148667000000004E-7</v>
      </c>
      <c r="BW31" s="172">
        <v>2.0541164000000001E-5</v>
      </c>
      <c r="BX31" s="172">
        <v>6.5580670999999994E-8</v>
      </c>
      <c r="BY31" s="172">
        <v>5.8012294999999999E-7</v>
      </c>
      <c r="BZ31" s="172">
        <v>3.9567057000000001E-8</v>
      </c>
      <c r="CA31" s="172">
        <v>8.7082712E-11</v>
      </c>
      <c r="CB31" s="172">
        <v>1.1216426E-7</v>
      </c>
      <c r="CC31" s="172">
        <v>5.5492586E-8</v>
      </c>
      <c r="CD31" s="172">
        <v>1.3038584E-6</v>
      </c>
      <c r="CE31" s="172">
        <v>5.4185123000000001E-14</v>
      </c>
      <c r="CF31" s="172">
        <v>4.1259919999999999E-19</v>
      </c>
      <c r="CG31" s="172">
        <v>3.5426663999999999E-15</v>
      </c>
      <c r="CH31" s="172">
        <v>3.9023751999999998E-7</v>
      </c>
      <c r="CI31" s="172">
        <v>6.3552530999999997E-6</v>
      </c>
      <c r="CJ31" s="172">
        <v>2.3580534999999999E-8</v>
      </c>
      <c r="CK31" s="69">
        <v>0</v>
      </c>
      <c r="CM31" s="197">
        <v>4.1788786E-15</v>
      </c>
      <c r="CN31" s="198">
        <v>0.75684284999999996</v>
      </c>
      <c r="CO31" s="198">
        <v>1.4348187000000001E-3</v>
      </c>
      <c r="CP31" s="198">
        <v>3.5659298000000002E-4</v>
      </c>
      <c r="CQ31" s="197">
        <v>1.5389199E-10</v>
      </c>
      <c r="CR31" s="197">
        <v>1.8228025000000001E-8</v>
      </c>
      <c r="CS31" s="197">
        <v>2.2475560999999999E-5</v>
      </c>
      <c r="CT31" s="198">
        <v>2.9525952999999998E-3</v>
      </c>
      <c r="CU31" s="197">
        <v>2.2771466999999999E-9</v>
      </c>
      <c r="CV31" s="198">
        <v>2.4793301000000001E-5</v>
      </c>
      <c r="CX31" s="82"/>
    </row>
    <row r="32" spans="1:102" ht="14.4">
      <c r="A32" t="s">
        <v>3408</v>
      </c>
      <c r="B32" s="85" t="s">
        <v>360</v>
      </c>
      <c r="C32" s="113" t="str">
        <f t="shared" si="15"/>
        <v>A.010.04.121</v>
      </c>
      <c r="D32" s="114" t="s">
        <v>1114</v>
      </c>
      <c r="E32" s="112" t="s">
        <v>362</v>
      </c>
      <c r="F32" s="115" t="str">
        <f t="shared" si="16"/>
        <v>Faba bean at farm gate (Alberta)</v>
      </c>
      <c r="G32" s="143">
        <f t="shared" si="17"/>
        <v>0.20138289333333334</v>
      </c>
      <c r="I32" s="118">
        <f t="shared" si="18"/>
        <v>3.7619909720014237</v>
      </c>
      <c r="K32" s="161">
        <f t="shared" si="19"/>
        <v>1.1876575724000002E-3</v>
      </c>
      <c r="L32" s="161">
        <f t="shared" si="20"/>
        <v>2.8961036089999999E-3</v>
      </c>
      <c r="M32" s="162">
        <f t="shared" si="21"/>
        <v>3.7276997768200237</v>
      </c>
      <c r="N32" s="161">
        <v>3.0207433999999998E-2</v>
      </c>
      <c r="O32" s="132">
        <v>1.2489419E-3</v>
      </c>
      <c r="P32" s="132">
        <v>1.4668151E-3</v>
      </c>
      <c r="Q32" s="132">
        <v>7.4559538000000005E-4</v>
      </c>
      <c r="R32" s="132">
        <v>1.144989E-4</v>
      </c>
      <c r="S32" s="164">
        <v>1.9045524000000001E-6</v>
      </c>
      <c r="T32" s="132">
        <v>3.2565874000000002E-4</v>
      </c>
      <c r="U32" s="132">
        <v>5.4366902999999998E-5</v>
      </c>
      <c r="V32" s="132">
        <v>1.4534851999999999E-4</v>
      </c>
      <c r="W32" s="132">
        <v>8.0758259999999993E-6</v>
      </c>
      <c r="X32" s="132">
        <v>6.3043283000000002E-3</v>
      </c>
      <c r="Y32" s="132">
        <v>1.1790388000000001E-4</v>
      </c>
      <c r="Z32" s="164">
        <v>3.7212500999999998</v>
      </c>
      <c r="AA32" s="164">
        <v>2.3926275E-14</v>
      </c>
      <c r="AC32" s="118">
        <f t="shared" si="7"/>
        <v>3.0207433999999998E-2</v>
      </c>
      <c r="AD32" s="118">
        <f t="shared" si="8"/>
        <v>3.9577814754000002E-3</v>
      </c>
      <c r="AE32" s="118">
        <f t="shared" si="9"/>
        <v>3.7240202239029996</v>
      </c>
      <c r="AF32" s="118">
        <f t="shared" si="10"/>
        <v>2.8961036089999999E-3</v>
      </c>
      <c r="AG32" s="118">
        <f t="shared" si="11"/>
        <v>6.449676820023926E-3</v>
      </c>
      <c r="AI32" s="69">
        <v>3.4058174000000001</v>
      </c>
      <c r="AJ32" s="69">
        <v>2.2278669999999998</v>
      </c>
      <c r="AK32" s="69">
        <v>0.56299491999999995</v>
      </c>
      <c r="AL32" s="69">
        <v>0</v>
      </c>
      <c r="AM32" s="69">
        <v>0.13560530000000001</v>
      </c>
      <c r="AN32" s="69">
        <v>0.33886662000000001</v>
      </c>
      <c r="AO32" s="69">
        <v>0.14048353999999999</v>
      </c>
      <c r="AQ32" s="116">
        <v>3.8885733999999999E-3</v>
      </c>
      <c r="AR32" s="116">
        <v>3.6376151999999999E-3</v>
      </c>
      <c r="AS32" s="116">
        <v>1.6521561E-4</v>
      </c>
      <c r="AT32" s="116">
        <v>8.5742585E-5</v>
      </c>
      <c r="AU32" s="150">
        <f t="shared" si="12"/>
        <v>2.1808244721151044E-7</v>
      </c>
      <c r="AV32" s="150">
        <f t="shared" si="13"/>
        <v>6.11004487389178E-10</v>
      </c>
      <c r="AW32" s="163">
        <f t="shared" si="14"/>
        <v>1.2008765284699999E-2</v>
      </c>
      <c r="AX32" s="196">
        <v>1.8700047999999999E-7</v>
      </c>
      <c r="AY32" s="196">
        <v>5.6421881999999996E-10</v>
      </c>
      <c r="AZ32" s="196">
        <v>1.5415293000000001E-14</v>
      </c>
      <c r="BA32" s="196">
        <v>2.4528012000000001E-11</v>
      </c>
      <c r="BB32" s="196">
        <v>3.3104541E-18</v>
      </c>
      <c r="BC32" s="196">
        <v>8.9822265999999996E-11</v>
      </c>
      <c r="BD32" s="196">
        <v>3.0947205000000002E-8</v>
      </c>
      <c r="BE32" s="196">
        <v>1.3131690000000001E-11</v>
      </c>
      <c r="BF32" s="196">
        <v>3.3605782000000002E-11</v>
      </c>
      <c r="BG32" s="196">
        <v>3.3779699000000001E-17</v>
      </c>
      <c r="BH32" s="196">
        <v>1.0006768E-18</v>
      </c>
      <c r="BI32" s="196">
        <v>3.2313592E-14</v>
      </c>
      <c r="BJ32" s="196">
        <v>3.2200355000000001E-16</v>
      </c>
      <c r="BK32" s="196">
        <v>1.0972022E-16</v>
      </c>
      <c r="BL32" s="196">
        <v>8.3636119999999997E-13</v>
      </c>
      <c r="BM32" s="196">
        <v>1.9575569E-11</v>
      </c>
      <c r="BN32" s="196">
        <v>3.2323202999999997E-23</v>
      </c>
      <c r="BO32" s="196">
        <v>3.9362846999999999E-6</v>
      </c>
      <c r="BP32" s="108">
        <v>1.2004829E-2</v>
      </c>
      <c r="BQ32" s="108">
        <v>0</v>
      </c>
      <c r="BR32" s="108">
        <v>0</v>
      </c>
      <c r="BS32" s="108">
        <v>0</v>
      </c>
      <c r="BU32" s="172">
        <v>1.0090537000000001E-5</v>
      </c>
      <c r="BV32" s="172">
        <v>2.5979243E-7</v>
      </c>
      <c r="BW32" s="172">
        <v>5.6150894000000003E-6</v>
      </c>
      <c r="BX32" s="172">
        <v>6.4664455000000004E-9</v>
      </c>
      <c r="BY32" s="172">
        <v>2.7411902000000001E-7</v>
      </c>
      <c r="BZ32" s="172">
        <v>5.5175056999999998E-8</v>
      </c>
      <c r="CA32" s="172">
        <v>7.4699249999999996E-13</v>
      </c>
      <c r="CB32" s="172">
        <v>8.4017689000000002E-8</v>
      </c>
      <c r="CC32" s="172">
        <v>5.3541833E-9</v>
      </c>
      <c r="CD32" s="172">
        <v>2.1757401E-7</v>
      </c>
      <c r="CE32" s="172">
        <v>9.3870249000000007E-15</v>
      </c>
      <c r="CF32" s="172">
        <v>7.1478641000000004E-20</v>
      </c>
      <c r="CG32" s="172">
        <v>6.1373113000000001E-16</v>
      </c>
      <c r="CH32" s="172">
        <v>1.5434743E-7</v>
      </c>
      <c r="CI32" s="172">
        <v>3.3726081999999998E-6</v>
      </c>
      <c r="CJ32" s="172">
        <v>4.5992449999999997E-8</v>
      </c>
      <c r="CK32" s="69">
        <v>0</v>
      </c>
      <c r="CM32" s="197">
        <v>7.2394848000000004E-16</v>
      </c>
      <c r="CN32" s="198">
        <v>0.20147303</v>
      </c>
      <c r="CO32" s="198">
        <v>2.3036864999999998E-3</v>
      </c>
      <c r="CP32" s="198">
        <v>1.9035187E-4</v>
      </c>
      <c r="CQ32" s="197">
        <v>1.4592827999999999E-11</v>
      </c>
      <c r="CR32" s="197">
        <v>1.7302519999999999E-9</v>
      </c>
      <c r="CS32" s="197">
        <v>1.1112041E-5</v>
      </c>
      <c r="CT32" s="198">
        <v>2.9105949999999999E-4</v>
      </c>
      <c r="CU32" s="197">
        <v>2.2580857000000001E-11</v>
      </c>
      <c r="CV32" s="198">
        <v>1.9460919000000001E-5</v>
      </c>
      <c r="CX32" s="82"/>
    </row>
    <row r="33" spans="1:102" ht="14.4">
      <c r="A33" t="s">
        <v>3409</v>
      </c>
      <c r="B33" s="85" t="s">
        <v>360</v>
      </c>
      <c r="C33" s="113" t="str">
        <f t="shared" si="15"/>
        <v>A.010.04.122</v>
      </c>
      <c r="D33" s="114" t="s">
        <v>1114</v>
      </c>
      <c r="E33" s="112" t="s">
        <v>362</v>
      </c>
      <c r="F33" s="115" t="str">
        <f t="shared" si="16"/>
        <v>Coffee green beans Arabica conventional at farm gate Colombia</v>
      </c>
      <c r="G33" s="143">
        <f t="shared" si="17"/>
        <v>0.94809146666666666</v>
      </c>
      <c r="I33" s="118">
        <f t="shared" si="18"/>
        <v>0.16889119585260856</v>
      </c>
      <c r="K33" s="161">
        <f t="shared" si="19"/>
        <v>7.9276238603999995E-3</v>
      </c>
      <c r="L33" s="161">
        <f t="shared" si="20"/>
        <v>1.113313701E-2</v>
      </c>
      <c r="M33" s="162">
        <f t="shared" si="21"/>
        <v>7.6167149822085811E-3</v>
      </c>
      <c r="N33" s="161">
        <v>0.14221371999999999</v>
      </c>
      <c r="O33" s="132">
        <v>4.2506667E-3</v>
      </c>
      <c r="P33" s="132">
        <v>4.1963151000000004E-3</v>
      </c>
      <c r="Q33" s="132">
        <v>2.7277531999999999E-3</v>
      </c>
      <c r="R33" s="132">
        <v>2.3737169000000001E-4</v>
      </c>
      <c r="S33" s="164">
        <v>7.4430704000000001E-6</v>
      </c>
      <c r="T33" s="132">
        <v>4.9550558999999997E-3</v>
      </c>
      <c r="U33" s="132">
        <v>2.2271712E-4</v>
      </c>
      <c r="V33" s="132">
        <v>9.0171402999999995E-4</v>
      </c>
      <c r="W33" s="132">
        <v>2.2312236999999999E-3</v>
      </c>
      <c r="X33" s="132">
        <v>6.7108083999999997E-3</v>
      </c>
      <c r="Y33" s="132">
        <v>2.3221439E-4</v>
      </c>
      <c r="Z33" s="164">
        <v>4.1925518E-6</v>
      </c>
      <c r="AA33" s="164">
        <v>4.0858235000000001E-13</v>
      </c>
      <c r="AC33" s="118">
        <f t="shared" si="7"/>
        <v>0.14221371999999999</v>
      </c>
      <c r="AD33" s="118">
        <f t="shared" si="8"/>
        <v>1.6597322780399999E-2</v>
      </c>
      <c r="AE33" s="118">
        <f t="shared" si="9"/>
        <v>8.6738914717999997E-3</v>
      </c>
      <c r="AF33" s="118">
        <f t="shared" si="10"/>
        <v>1.113313701E-2</v>
      </c>
      <c r="AG33" s="118">
        <f t="shared" si="11"/>
        <v>7.6125224304085812E-3</v>
      </c>
      <c r="AI33" s="69">
        <v>4.7778295000000002</v>
      </c>
      <c r="AJ33" s="69">
        <v>4.0992936000000002</v>
      </c>
      <c r="AK33" s="69">
        <v>0.31949545000000001</v>
      </c>
      <c r="AL33" s="69">
        <v>0</v>
      </c>
      <c r="AM33" s="69">
        <v>7.9654972000000004E-2</v>
      </c>
      <c r="AN33" s="69">
        <v>0.20212414000000001</v>
      </c>
      <c r="AO33" s="69">
        <v>7.7261367999999997E-2</v>
      </c>
      <c r="AQ33" s="116">
        <v>1.7400242E-2</v>
      </c>
      <c r="AR33" s="116">
        <v>1.6409192999999999E-2</v>
      </c>
      <c r="AS33" s="116">
        <v>7.6335333000000002E-4</v>
      </c>
      <c r="AT33" s="116">
        <v>2.2769543E-4</v>
      </c>
      <c r="AU33" s="150">
        <f t="shared" si="12"/>
        <v>9.8376454749183036E-7</v>
      </c>
      <c r="AV33" s="150">
        <f t="shared" si="13"/>
        <v>2.8230522470123526E-9</v>
      </c>
      <c r="AW33" s="163">
        <f t="shared" si="14"/>
        <v>3.1890115993000005E-2</v>
      </c>
      <c r="AX33" s="196">
        <v>8.8015715999999998E-7</v>
      </c>
      <c r="AY33" s="196">
        <v>2.6556594000000001E-9</v>
      </c>
      <c r="AZ33" s="196">
        <v>7.2555867999999995E-14</v>
      </c>
      <c r="BA33" s="196">
        <v>1.9929866E-16</v>
      </c>
      <c r="BB33" s="196">
        <v>5.6531703999999997E-17</v>
      </c>
      <c r="BC33" s="196">
        <v>1.5600294999999999E-10</v>
      </c>
      <c r="BD33" s="196">
        <v>1.0337957000000001E-7</v>
      </c>
      <c r="BE33" s="196">
        <v>2.6839102E-11</v>
      </c>
      <c r="BF33" s="196">
        <v>1.4038215E-10</v>
      </c>
      <c r="BG33" s="196">
        <v>1.6795799000000001E-14</v>
      </c>
      <c r="BH33" s="196">
        <v>5.6675041000000001E-16</v>
      </c>
      <c r="BI33" s="196">
        <v>8.0103894E-14</v>
      </c>
      <c r="BJ33" s="196">
        <v>1.2240440999999999E-15</v>
      </c>
      <c r="BK33" s="196">
        <v>3.4865629000000001E-16</v>
      </c>
      <c r="BL33" s="196">
        <v>1.3129133E-11</v>
      </c>
      <c r="BM33" s="196">
        <v>5.8685153000000006E-11</v>
      </c>
      <c r="BN33" s="196">
        <v>5.5197434999999996E-22</v>
      </c>
      <c r="BO33" s="196">
        <v>3.4141993E-5</v>
      </c>
      <c r="BP33" s="108">
        <v>3.1855974000000002E-2</v>
      </c>
      <c r="BQ33" s="108">
        <v>0</v>
      </c>
      <c r="BR33" s="108">
        <v>0</v>
      </c>
      <c r="BS33" s="108">
        <v>0</v>
      </c>
      <c r="BU33" s="172">
        <v>3.8175751999999997E-5</v>
      </c>
      <c r="BV33" s="172">
        <v>1.0519855999999999E-6</v>
      </c>
      <c r="BW33" s="172">
        <v>2.6435305000000001E-5</v>
      </c>
      <c r="BX33" s="172">
        <v>3.1699114000000001E-8</v>
      </c>
      <c r="BY33" s="172">
        <v>1.0473664E-6</v>
      </c>
      <c r="BZ33" s="172">
        <v>8.1351446000000002E-8</v>
      </c>
      <c r="CA33" s="172">
        <v>4.3511674999999999E-10</v>
      </c>
      <c r="CB33" s="172">
        <v>3.8599116E-7</v>
      </c>
      <c r="CC33" s="172">
        <v>1.6992588E-8</v>
      </c>
      <c r="CD33" s="172">
        <v>3.2886118000000002E-6</v>
      </c>
      <c r="CE33" s="172">
        <v>1.6029960999999999E-13</v>
      </c>
      <c r="CF33" s="172">
        <v>1.2206209E-18</v>
      </c>
      <c r="CG33" s="172">
        <v>1.0480516E-14</v>
      </c>
      <c r="CH33" s="172">
        <v>5.6158508000000003E-7</v>
      </c>
      <c r="CI33" s="172">
        <v>5.2488887999999999E-6</v>
      </c>
      <c r="CJ33" s="172">
        <v>2.5539294999999999E-8</v>
      </c>
      <c r="CK33" s="69">
        <v>0</v>
      </c>
      <c r="CM33" s="197">
        <v>1.2362667E-14</v>
      </c>
      <c r="CN33" s="198">
        <v>0.94781727999999998</v>
      </c>
      <c r="CO33" s="198">
        <v>2.4281119E-3</v>
      </c>
      <c r="CP33" s="198">
        <v>6.9168517999999997E-4</v>
      </c>
      <c r="CQ33" s="197">
        <v>3.7003344E-11</v>
      </c>
      <c r="CR33" s="197">
        <v>4.3034338999999999E-9</v>
      </c>
      <c r="CS33" s="197">
        <v>3.4376114000000003E-5</v>
      </c>
      <c r="CT33" s="198">
        <v>1.0734834E-3</v>
      </c>
      <c r="CU33" s="197">
        <v>1.1264133E-8</v>
      </c>
      <c r="CV33" s="198">
        <v>8.3411139000000005E-5</v>
      </c>
      <c r="CX33" s="82"/>
    </row>
    <row r="34" spans="1:102" ht="14.4">
      <c r="A34" t="s">
        <v>3410</v>
      </c>
      <c r="B34" s="85" t="s">
        <v>360</v>
      </c>
      <c r="C34" s="113" t="str">
        <f t="shared" si="15"/>
        <v>A.010.04.123</v>
      </c>
      <c r="D34" s="114" t="s">
        <v>1114</v>
      </c>
      <c r="E34" s="112" t="s">
        <v>362</v>
      </c>
      <c r="F34" s="115" t="str">
        <f t="shared" si="16"/>
        <v>Coffee green beans Arabica agroforestry at farm gate Colombia</v>
      </c>
      <c r="G34" s="143">
        <f t="shared" si="17"/>
        <v>0.38196930000000001</v>
      </c>
      <c r="I34" s="118">
        <f t="shared" si="18"/>
        <v>7.2115277121912874E-2</v>
      </c>
      <c r="K34" s="161">
        <f t="shared" si="19"/>
        <v>5.5588936425999998E-3</v>
      </c>
      <c r="L34" s="161">
        <f t="shared" si="20"/>
        <v>4.5781764299999998E-3</v>
      </c>
      <c r="M34" s="162">
        <f t="shared" si="21"/>
        <v>4.6828120493128678E-3</v>
      </c>
      <c r="N34" s="161">
        <v>5.7295394999999999E-2</v>
      </c>
      <c r="O34" s="132">
        <v>1.8212816999999999E-3</v>
      </c>
      <c r="P34" s="132">
        <v>1.6700421999999999E-3</v>
      </c>
      <c r="Q34" s="132">
        <v>1.6376969E-3</v>
      </c>
      <c r="R34" s="132">
        <v>1.0680682E-4</v>
      </c>
      <c r="S34" s="164">
        <v>4.1121225999999998E-6</v>
      </c>
      <c r="T34" s="132">
        <v>3.8102778000000002E-3</v>
      </c>
      <c r="U34" s="132">
        <v>1.2741639E-4</v>
      </c>
      <c r="V34" s="132">
        <v>6.7592792999999997E-4</v>
      </c>
      <c r="W34" s="132">
        <v>7.9333074000000005E-4</v>
      </c>
      <c r="X34" s="132">
        <v>4.0053548999999999E-3</v>
      </c>
      <c r="Y34" s="132">
        <v>1.661054E-4</v>
      </c>
      <c r="Z34" s="164">
        <v>1.529219E-6</v>
      </c>
      <c r="AA34" s="164">
        <v>3.1286839999999999E-13</v>
      </c>
      <c r="AC34" s="118">
        <f t="shared" si="7"/>
        <v>5.7295394999999999E-2</v>
      </c>
      <c r="AD34" s="118">
        <f t="shared" si="8"/>
        <v>9.1776339326E-3</v>
      </c>
      <c r="AE34" s="118">
        <f t="shared" si="9"/>
        <v>3.6202695090000003E-3</v>
      </c>
      <c r="AF34" s="118">
        <f t="shared" si="10"/>
        <v>4.5781764299999998E-3</v>
      </c>
      <c r="AG34" s="118">
        <f t="shared" si="11"/>
        <v>4.6812828303128681E-3</v>
      </c>
      <c r="AI34" s="69">
        <v>2.4468990000000002</v>
      </c>
      <c r="AJ34" s="69">
        <v>2.1598269000000001</v>
      </c>
      <c r="AK34" s="69">
        <v>0.13242739000000001</v>
      </c>
      <c r="AL34" s="69">
        <v>0</v>
      </c>
      <c r="AM34" s="69">
        <v>3.2729331E-2</v>
      </c>
      <c r="AN34" s="69">
        <v>8.9678417999999996E-2</v>
      </c>
      <c r="AO34" s="69">
        <v>3.2237000000000002E-2</v>
      </c>
      <c r="AQ34" s="116">
        <v>7.0680124000000004E-3</v>
      </c>
      <c r="AR34" s="116">
        <v>6.6362653999999998E-3</v>
      </c>
      <c r="AS34" s="116">
        <v>3.0863986999999998E-4</v>
      </c>
      <c r="AT34" s="116">
        <v>1.2310715000000001E-4</v>
      </c>
      <c r="AU34" s="150">
        <f t="shared" si="12"/>
        <v>3.9785763807159991E-7</v>
      </c>
      <c r="AV34" s="150">
        <f t="shared" si="13"/>
        <v>1.1414196273513327E-9</v>
      </c>
      <c r="AW34" s="163">
        <f t="shared" si="14"/>
        <v>1.7241898632E-2</v>
      </c>
      <c r="AX34" s="196">
        <v>3.5458853000000002E-7</v>
      </c>
      <c r="AY34" s="196">
        <v>1.0698839E-9</v>
      </c>
      <c r="AZ34" s="196">
        <v>2.9230557E-14</v>
      </c>
      <c r="BA34" s="196">
        <v>1.5261122000000001E-16</v>
      </c>
      <c r="BB34" s="196">
        <v>4.3288664000000002E-17</v>
      </c>
      <c r="BC34" s="196">
        <v>8.0471387E-11</v>
      </c>
      <c r="BD34" s="196">
        <v>4.3146812000000002E-8</v>
      </c>
      <c r="BE34" s="196">
        <v>1.4496592E-11</v>
      </c>
      <c r="BF34" s="196">
        <v>5.6947809999999997E-11</v>
      </c>
      <c r="BG34" s="196">
        <v>5.9729760000000002E-15</v>
      </c>
      <c r="BH34" s="196">
        <v>2.0112989E-16</v>
      </c>
      <c r="BI34" s="196">
        <v>5.5027406E-14</v>
      </c>
      <c r="BJ34" s="196">
        <v>6.8230579000000001E-16</v>
      </c>
      <c r="BK34" s="196">
        <v>2.1097622999999999E-16</v>
      </c>
      <c r="BL34" s="196">
        <v>5.2721877000000003E-12</v>
      </c>
      <c r="BM34" s="196">
        <v>3.6552301000000003E-11</v>
      </c>
      <c r="BN34" s="196">
        <v>4.2266958000000002E-22</v>
      </c>
      <c r="BO34" s="196">
        <v>2.5869632000000001E-5</v>
      </c>
      <c r="BP34" s="108">
        <v>1.7216029000000001E-2</v>
      </c>
      <c r="BQ34" s="108">
        <v>0</v>
      </c>
      <c r="BR34" s="108">
        <v>0</v>
      </c>
      <c r="BS34" s="108">
        <v>0</v>
      </c>
      <c r="BU34" s="172">
        <v>1.7290611E-5</v>
      </c>
      <c r="BV34" s="172">
        <v>4.2509439999999998E-7</v>
      </c>
      <c r="BW34" s="172">
        <v>1.0650318E-5</v>
      </c>
      <c r="BX34" s="172">
        <v>1.7192620999999999E-8</v>
      </c>
      <c r="BY34" s="172">
        <v>4.2116492999999998E-7</v>
      </c>
      <c r="BZ34" s="172">
        <v>3.4447112999999997E-8</v>
      </c>
      <c r="CA34" s="172">
        <v>1.5429778000000001E-10</v>
      </c>
      <c r="CB34" s="172">
        <v>1.4409620999999999E-7</v>
      </c>
      <c r="CC34" s="172">
        <v>1.0304294E-8</v>
      </c>
      <c r="CD34" s="172">
        <v>2.5270657E-6</v>
      </c>
      <c r="CE34" s="172">
        <v>1.2274804000000001E-13</v>
      </c>
      <c r="CF34" s="172">
        <v>9.3467986999999998E-19</v>
      </c>
      <c r="CG34" s="172">
        <v>8.0253642999999999E-15</v>
      </c>
      <c r="CH34" s="172">
        <v>3.3026615000000002E-7</v>
      </c>
      <c r="CI34" s="172">
        <v>2.7197668E-6</v>
      </c>
      <c r="CJ34" s="172">
        <v>1.0740395000000001E-8</v>
      </c>
      <c r="CK34" s="69">
        <v>0</v>
      </c>
      <c r="CM34" s="197">
        <v>9.4666051000000003E-15</v>
      </c>
      <c r="CN34" s="198">
        <v>0.38186822999999998</v>
      </c>
      <c r="CO34" s="198">
        <v>1.0532956999999999E-3</v>
      </c>
      <c r="CP34" s="198">
        <v>2.8240170999999998E-4</v>
      </c>
      <c r="CQ34" s="197">
        <v>2.5137663999999999E-11</v>
      </c>
      <c r="CR34" s="197">
        <v>2.9508690999999999E-9</v>
      </c>
      <c r="CS34" s="197">
        <v>1.4475015000000001E-5</v>
      </c>
      <c r="CT34" s="198">
        <v>6.0618892999999999E-4</v>
      </c>
      <c r="CU34" s="197">
        <v>4.0052569000000001E-9</v>
      </c>
      <c r="CV34" s="198">
        <v>3.1281602000000001E-5</v>
      </c>
      <c r="CX34" s="82"/>
    </row>
    <row r="35" spans="1:102" ht="14.4">
      <c r="A35" t="s">
        <v>3411</v>
      </c>
      <c r="B35" s="85" t="s">
        <v>360</v>
      </c>
      <c r="C35" s="113" t="str">
        <f t="shared" si="15"/>
        <v>A.010.04.124</v>
      </c>
      <c r="D35" s="114" t="s">
        <v>1114</v>
      </c>
      <c r="E35" s="200" t="s">
        <v>3412</v>
      </c>
      <c r="F35" s="115" t="str">
        <f t="shared" si="16"/>
        <v>Coffee green beans Robusta conventional at farm gate Vietnam</v>
      </c>
      <c r="G35" s="143">
        <f t="shared" si="17"/>
        <v>1203.3741333333335</v>
      </c>
      <c r="I35" s="118">
        <f t="shared" si="18"/>
        <v>233.05737203257783</v>
      </c>
      <c r="K35" s="161">
        <f t="shared" si="19"/>
        <v>16.215889085000001</v>
      </c>
      <c r="L35" s="161">
        <f t="shared" si="20"/>
        <v>15.175918680000001</v>
      </c>
      <c r="M35" s="162">
        <f t="shared" si="21"/>
        <v>21.159444267577818</v>
      </c>
      <c r="N35" s="161">
        <v>180.50612000000001</v>
      </c>
      <c r="O35" s="132">
        <v>5.8531902000000002</v>
      </c>
      <c r="P35" s="132">
        <v>5.3488128000000001</v>
      </c>
      <c r="Q35" s="132">
        <v>4.9535182999999998</v>
      </c>
      <c r="R35" s="132">
        <v>0.35059479999999998</v>
      </c>
      <c r="S35" s="164">
        <v>1.9633985E-2</v>
      </c>
      <c r="T35" s="132">
        <v>10.892142</v>
      </c>
      <c r="U35" s="132">
        <v>0.59446958000000005</v>
      </c>
      <c r="V35" s="132">
        <v>1.8912551</v>
      </c>
      <c r="W35" s="132">
        <v>2.3755209000000002</v>
      </c>
      <c r="X35" s="132">
        <v>19.258855000000001</v>
      </c>
      <c r="Y35" s="132">
        <v>1.0039252000000001</v>
      </c>
      <c r="Z35" s="164">
        <v>9.3341667000000003E-3</v>
      </c>
      <c r="AA35" s="164">
        <v>8.7781760999999998E-10</v>
      </c>
      <c r="AC35" s="118">
        <f t="shared" si="7"/>
        <v>180.50612000000001</v>
      </c>
      <c r="AD35" s="118">
        <f t="shared" si="8"/>
        <v>28.012361664999997</v>
      </c>
      <c r="AE35" s="118">
        <f t="shared" si="9"/>
        <v>11.805806746700002</v>
      </c>
      <c r="AF35" s="118">
        <f t="shared" si="10"/>
        <v>15.175918680000001</v>
      </c>
      <c r="AG35" s="118">
        <f t="shared" si="11"/>
        <v>21.150110100877818</v>
      </c>
      <c r="AI35" s="69">
        <v>8341.4313000000002</v>
      </c>
      <c r="AJ35" s="69">
        <v>7538.7058999999999</v>
      </c>
      <c r="AK35" s="69">
        <v>352.57292999999999</v>
      </c>
      <c r="AL35" s="69">
        <v>0</v>
      </c>
      <c r="AM35" s="69">
        <v>86.803532000000004</v>
      </c>
      <c r="AN35" s="69">
        <v>277.46640000000002</v>
      </c>
      <c r="AO35" s="69">
        <v>85.882570000000001</v>
      </c>
      <c r="AQ35" s="116">
        <v>22.335439999999998</v>
      </c>
      <c r="AR35" s="116">
        <v>20.910385999999999</v>
      </c>
      <c r="AS35" s="116">
        <v>0.97112606000000001</v>
      </c>
      <c r="AT35" s="116">
        <v>0.45392779999999999</v>
      </c>
      <c r="AU35" s="150">
        <f t="shared" si="12"/>
        <v>1.253620275896638E-3</v>
      </c>
      <c r="AV35" s="150">
        <f t="shared" si="13"/>
        <v>3.5914425444626462E-6</v>
      </c>
      <c r="AW35" s="163">
        <f t="shared" si="14"/>
        <v>63.575322196000002</v>
      </c>
      <c r="AX35" s="196">
        <v>1.1171058E-3</v>
      </c>
      <c r="AY35" s="196">
        <v>3.3705924999999999E-6</v>
      </c>
      <c r="AZ35" s="196">
        <v>9.2088785000000005E-11</v>
      </c>
      <c r="BA35" s="196">
        <v>4.2818265000000001E-13</v>
      </c>
      <c r="BB35" s="196">
        <v>1.2145537999999999E-13</v>
      </c>
      <c r="BC35" s="196">
        <v>2.3364851E-7</v>
      </c>
      <c r="BD35" s="196">
        <v>1.3607269999999999E-4</v>
      </c>
      <c r="BE35" s="196">
        <v>4.2649956999999998E-8</v>
      </c>
      <c r="BF35" s="196">
        <v>1.7778825000000001E-7</v>
      </c>
      <c r="BG35" s="196">
        <v>1.7747288999999999E-11</v>
      </c>
      <c r="BH35" s="196">
        <v>5.9732786E-13</v>
      </c>
      <c r="BI35" s="196">
        <v>2.9698259999999999E-10</v>
      </c>
      <c r="BJ35" s="196">
        <v>3.3440639E-12</v>
      </c>
      <c r="BK35" s="196">
        <v>1.0773957E-12</v>
      </c>
      <c r="BL35" s="196">
        <v>1.9020916999999999E-8</v>
      </c>
      <c r="BM35" s="196">
        <v>1.8910592E-7</v>
      </c>
      <c r="BN35" s="196">
        <v>1.1858878E-18</v>
      </c>
      <c r="BO35" s="196">
        <v>7.2793196000000004E-2</v>
      </c>
      <c r="BP35" s="108">
        <v>63.502529000000003</v>
      </c>
      <c r="BQ35" s="108">
        <v>0</v>
      </c>
      <c r="BR35" s="108">
        <v>0</v>
      </c>
      <c r="BS35" s="108">
        <v>0</v>
      </c>
      <c r="BU35" s="172">
        <v>5.4526221999999999E-2</v>
      </c>
      <c r="BV35" s="172">
        <v>1.3191515999999999E-3</v>
      </c>
      <c r="BW35" s="172">
        <v>3.3553263999999999E-2</v>
      </c>
      <c r="BX35" s="172">
        <v>7.6494495000000004E-5</v>
      </c>
      <c r="BY35" s="172">
        <v>1.3347356000000001E-3</v>
      </c>
      <c r="BZ35" s="172">
        <v>9.6213036E-5</v>
      </c>
      <c r="CA35" s="172">
        <v>4.5825359000000002E-7</v>
      </c>
      <c r="CB35" s="172">
        <v>4.1909960999999998E-4</v>
      </c>
      <c r="CC35" s="172">
        <v>5.2125708999999999E-5</v>
      </c>
      <c r="CD35" s="172">
        <v>7.2322947E-3</v>
      </c>
      <c r="CE35" s="172">
        <v>3.4439526E-10</v>
      </c>
      <c r="CF35" s="172">
        <v>2.6224395000000002E-15</v>
      </c>
      <c r="CG35" s="172">
        <v>2.2516834999999999E-11</v>
      </c>
      <c r="CH35" s="172">
        <v>1.0022096E-3</v>
      </c>
      <c r="CI35" s="172">
        <v>9.4114804E-3</v>
      </c>
      <c r="CJ35" s="172">
        <v>2.8695266999999999E-5</v>
      </c>
      <c r="CK35" s="69">
        <v>0</v>
      </c>
      <c r="CM35" s="197">
        <v>2.6560537E-11</v>
      </c>
      <c r="CN35" s="198">
        <v>1203.0613000000001</v>
      </c>
      <c r="CO35" s="198">
        <v>2.8972568999999999</v>
      </c>
      <c r="CP35" s="198">
        <v>0.87600615000000004</v>
      </c>
      <c r="CQ35" s="197">
        <v>1.3496156999999999E-7</v>
      </c>
      <c r="CR35" s="197">
        <v>1.5914731999999999E-5</v>
      </c>
      <c r="CS35" s="197">
        <v>4.6525622000000003E-2</v>
      </c>
      <c r="CT35" s="198">
        <v>2.9925142</v>
      </c>
      <c r="CU35" s="197">
        <v>1.1900838E-5</v>
      </c>
      <c r="CV35" s="198">
        <v>9.0842937999999998E-2</v>
      </c>
      <c r="CX35" s="82"/>
    </row>
    <row r="36" spans="1:102" ht="14.4">
      <c r="A36" t="s">
        <v>3413</v>
      </c>
      <c r="B36" s="85" t="s">
        <v>360</v>
      </c>
      <c r="C36" s="113" t="str">
        <f t="shared" si="15"/>
        <v>A.010.04.125</v>
      </c>
      <c r="D36" s="114" t="s">
        <v>1114</v>
      </c>
      <c r="E36" s="200" t="s">
        <v>3412</v>
      </c>
      <c r="F36" s="115" t="str">
        <f t="shared" si="16"/>
        <v>Coffee green beans Robusta organic at farm gate Vietnam</v>
      </c>
      <c r="G36" s="143">
        <f t="shared" si="17"/>
        <v>249.02033333333335</v>
      </c>
      <c r="I36" s="118">
        <f t="shared" si="18"/>
        <v>64.585191719019093</v>
      </c>
      <c r="K36" s="161">
        <f t="shared" si="19"/>
        <v>1.6584470499999999</v>
      </c>
      <c r="L36" s="161">
        <f t="shared" si="20"/>
        <v>4.9236664550000002</v>
      </c>
      <c r="M36" s="162">
        <f t="shared" si="21"/>
        <v>20.650028214019098</v>
      </c>
      <c r="N36" s="161">
        <v>37.353050000000003</v>
      </c>
      <c r="O36" s="132">
        <v>1.5504302000000001</v>
      </c>
      <c r="P36" s="132">
        <v>1.373785</v>
      </c>
      <c r="Q36" s="132">
        <v>0.87773590999999995</v>
      </c>
      <c r="R36" s="132">
        <v>0.11195769999999999</v>
      </c>
      <c r="S36" s="164">
        <v>2.0052710000000001E-2</v>
      </c>
      <c r="T36" s="132">
        <v>0.64870072999999995</v>
      </c>
      <c r="U36" s="132">
        <v>0.58170074000000005</v>
      </c>
      <c r="V36" s="132">
        <v>2.0035704000000001E-2</v>
      </c>
      <c r="W36" s="132">
        <v>5.2876415000000003E-2</v>
      </c>
      <c r="X36" s="132">
        <v>20.614225000000001</v>
      </c>
      <c r="Y36" s="132">
        <v>1.3648741</v>
      </c>
      <c r="Z36" s="164">
        <v>1.5767509999999998E-2</v>
      </c>
      <c r="AA36" s="164">
        <v>1.9096474000000001E-11</v>
      </c>
      <c r="AC36" s="118">
        <f t="shared" si="7"/>
        <v>37.353050000000003</v>
      </c>
      <c r="AD36" s="118">
        <f t="shared" si="8"/>
        <v>5.1643629900000008</v>
      </c>
      <c r="AE36" s="118">
        <f t="shared" si="9"/>
        <v>3.5216834499999998</v>
      </c>
      <c r="AF36" s="118">
        <f t="shared" si="10"/>
        <v>4.9236664549999993</v>
      </c>
      <c r="AG36" s="118">
        <f t="shared" si="11"/>
        <v>20.634260704019098</v>
      </c>
      <c r="AI36" s="69">
        <v>3992.4</v>
      </c>
      <c r="AJ36" s="69">
        <v>3871.6835000000001</v>
      </c>
      <c r="AK36" s="69">
        <v>13.446928</v>
      </c>
      <c r="AL36" s="69">
        <v>0</v>
      </c>
      <c r="AM36" s="69">
        <v>1.6713058000000001</v>
      </c>
      <c r="AN36" s="69">
        <v>101.44410999999999</v>
      </c>
      <c r="AO36" s="69">
        <v>4.1540844999999997</v>
      </c>
      <c r="AQ36" s="116">
        <v>4.8338175000000003</v>
      </c>
      <c r="AR36" s="116">
        <v>4.3596171999999997</v>
      </c>
      <c r="AS36" s="116">
        <v>0.19906753999999999</v>
      </c>
      <c r="AT36" s="116">
        <v>0.27513272</v>
      </c>
      <c r="AU36" s="150">
        <f t="shared" si="12"/>
        <v>2.613679386870571E-4</v>
      </c>
      <c r="AV36" s="150">
        <f t="shared" si="13"/>
        <v>7.3619652217309216E-7</v>
      </c>
      <c r="AW36" s="163">
        <f t="shared" si="14"/>
        <v>38.533994351700002</v>
      </c>
      <c r="AX36" s="196">
        <v>2.3111626999999999E-4</v>
      </c>
      <c r="AY36" s="196">
        <v>6.9733457000000002E-7</v>
      </c>
      <c r="AZ36" s="196">
        <v>1.9052135E-11</v>
      </c>
      <c r="BA36" s="196">
        <v>9.3148946999999993E-15</v>
      </c>
      <c r="BB36" s="196">
        <v>2.6421997999999999E-15</v>
      </c>
      <c r="BC36" s="196">
        <v>2.4941872999999998E-8</v>
      </c>
      <c r="BD36" s="196">
        <v>2.9999723999999999E-5</v>
      </c>
      <c r="BE36" s="196">
        <v>5.5377166000000003E-9</v>
      </c>
      <c r="BF36" s="196">
        <v>3.2935366999999998E-8</v>
      </c>
      <c r="BG36" s="196">
        <v>5.0662952000000001E-14</v>
      </c>
      <c r="BH36" s="196">
        <v>6.2471420999999998E-16</v>
      </c>
      <c r="BI36" s="196">
        <v>3.6504028000000002E-10</v>
      </c>
      <c r="BJ36" s="196">
        <v>3.5091114000000002E-12</v>
      </c>
      <c r="BK36" s="196">
        <v>1.2157590000000001E-12</v>
      </c>
      <c r="BL36" s="196">
        <v>9.0956420999999993E-9</v>
      </c>
      <c r="BM36" s="196">
        <v>2.1790715999999999E-7</v>
      </c>
      <c r="BN36" s="196">
        <v>2.5798381999999999E-20</v>
      </c>
      <c r="BO36" s="196">
        <v>1.5973516999999999E-3</v>
      </c>
      <c r="BP36" s="108">
        <v>38.532397000000003</v>
      </c>
      <c r="BQ36" s="108">
        <v>0</v>
      </c>
      <c r="BR36" s="108">
        <v>0</v>
      </c>
      <c r="BS36" s="108">
        <v>0</v>
      </c>
      <c r="BU36" s="172">
        <v>1.295608E-2</v>
      </c>
      <c r="BV36" s="172">
        <v>2.2765905E-4</v>
      </c>
      <c r="BW36" s="172">
        <v>6.9433476999999997E-3</v>
      </c>
      <c r="BX36" s="172">
        <v>6.8678935E-5</v>
      </c>
      <c r="BY36" s="172">
        <v>2.8589727000000002E-4</v>
      </c>
      <c r="BZ36" s="172">
        <v>1.1335499999999999E-6</v>
      </c>
      <c r="CA36" s="172">
        <v>4.0246999000000001E-10</v>
      </c>
      <c r="CB36" s="172">
        <v>1.8204107E-6</v>
      </c>
      <c r="CC36" s="172">
        <v>5.8499158000000002E-5</v>
      </c>
      <c r="CD36" s="172">
        <v>4.5048719000000001E-4</v>
      </c>
      <c r="CE36" s="172">
        <v>7.4921428999999993E-12</v>
      </c>
      <c r="CF36" s="172">
        <v>5.7049830999999998E-17</v>
      </c>
      <c r="CG36" s="172">
        <v>4.8984223999999996E-13</v>
      </c>
      <c r="CH36" s="172">
        <v>1.8245102999999999E-4</v>
      </c>
      <c r="CI36" s="172">
        <v>4.7345922000000002E-3</v>
      </c>
      <c r="CJ36" s="172">
        <v>1.5135184E-6</v>
      </c>
      <c r="CK36" s="69">
        <v>0</v>
      </c>
      <c r="CM36" s="197">
        <v>5.7781091000000004E-13</v>
      </c>
      <c r="CN36" s="198">
        <v>248.99911</v>
      </c>
      <c r="CO36" s="198">
        <v>4.5416111000000002E-2</v>
      </c>
      <c r="CP36" s="198">
        <v>0.15600306</v>
      </c>
      <c r="CQ36" s="197">
        <v>1.6481122999999999E-7</v>
      </c>
      <c r="CR36" s="197">
        <v>1.9541725000000001E-5</v>
      </c>
      <c r="CS36" s="197">
        <v>1.2205887E-2</v>
      </c>
      <c r="CT36" s="198">
        <v>3.1816981000000002</v>
      </c>
      <c r="CU36" s="197">
        <v>3.3915107000000001E-8</v>
      </c>
      <c r="CV36" s="198">
        <v>4.1962923999999999E-4</v>
      </c>
      <c r="CX36" s="82"/>
    </row>
    <row r="37" spans="1:102" ht="14.4">
      <c r="D37" s="111" t="s">
        <v>1115</v>
      </c>
      <c r="S37" s="3"/>
      <c r="Z37" s="3"/>
      <c r="AA37" s="3"/>
      <c r="AC37" s="142"/>
      <c r="AD37" s="142"/>
      <c r="AE37" s="142"/>
      <c r="AF37" s="142"/>
      <c r="AG37" s="142"/>
      <c r="AU37" s="86"/>
      <c r="AV37" s="86"/>
      <c r="AW37" s="86"/>
      <c r="AX37" s="3"/>
      <c r="AY37" s="3"/>
      <c r="AZ37" s="3"/>
      <c r="BA37" s="3"/>
      <c r="BB37" s="3"/>
      <c r="BC37" s="3"/>
      <c r="BD37" s="3"/>
      <c r="BE37" s="3"/>
      <c r="BF37" s="3"/>
      <c r="BG37" s="3"/>
      <c r="BH37" s="3"/>
      <c r="BI37" s="3"/>
      <c r="BJ37" s="3"/>
      <c r="BK37" s="3"/>
      <c r="BL37" s="3"/>
      <c r="BM37" s="3"/>
      <c r="BN37" s="3"/>
      <c r="BO37" s="3"/>
      <c r="BU37" s="3"/>
      <c r="BV37" s="3"/>
      <c r="BW37" s="3"/>
      <c r="BX37" s="3"/>
      <c r="BY37" s="3"/>
      <c r="BZ37" s="3"/>
      <c r="CA37" s="3"/>
      <c r="CB37" s="3"/>
      <c r="CC37" s="3"/>
      <c r="CD37" s="3"/>
      <c r="CE37" s="3"/>
      <c r="CF37" s="3"/>
      <c r="CG37" s="3"/>
      <c r="CH37" s="3"/>
      <c r="CI37" s="3"/>
      <c r="CJ37" s="3"/>
      <c r="CM37" s="3"/>
      <c r="CQ37" s="3"/>
      <c r="CR37" s="3"/>
      <c r="CS37" s="3"/>
      <c r="CU37" s="3"/>
    </row>
    <row r="38" spans="1:102" ht="14.4">
      <c r="A38" t="s">
        <v>364</v>
      </c>
      <c r="B38" s="85" t="s">
        <v>360</v>
      </c>
      <c r="C38" s="113" t="str">
        <f t="shared" ref="C38:C42" si="22">MID(A38,1,12)</f>
        <v>A.010.06.101</v>
      </c>
      <c r="D38" s="114" t="s">
        <v>1115</v>
      </c>
      <c r="E38" s="112" t="s">
        <v>362</v>
      </c>
      <c r="F38" s="115" t="str">
        <f t="shared" ref="F38:F42" si="23">MID(A38, 21,85)</f>
        <v>Palm oil in Rotterdam</v>
      </c>
      <c r="G38" s="143">
        <f t="shared" ref="G38:G42" si="24">N38/0.15</f>
        <v>1.0137554000000002</v>
      </c>
      <c r="I38" s="118">
        <f t="shared" ref="I38:I42" si="25">K38+L38+M38+N38</f>
        <v>0.81265253447206276</v>
      </c>
      <c r="K38" s="161">
        <f t="shared" ref="K38:K42" si="26">Q38+R38+S38+T38</f>
        <v>8.7109727029999993E-3</v>
      </c>
      <c r="L38" s="161">
        <f t="shared" ref="L38:L42" si="27">O38+P38+U38+Y38+W38</f>
        <v>0.63008924917999998</v>
      </c>
      <c r="M38" s="162">
        <f t="shared" ref="M38:M42" si="28">V38+X38+Z38+AA38</f>
        <v>2.1789002589062731E-2</v>
      </c>
      <c r="N38" s="161">
        <v>0.15206331000000001</v>
      </c>
      <c r="O38" s="132">
        <v>1.6110322999999999E-2</v>
      </c>
      <c r="P38" s="132">
        <v>4.2758552999999999E-3</v>
      </c>
      <c r="Q38" s="132">
        <v>7.8478956999999995E-3</v>
      </c>
      <c r="R38" s="132">
        <v>3.0548792000000002E-4</v>
      </c>
      <c r="S38" s="164">
        <v>1.0022303E-5</v>
      </c>
      <c r="T38" s="132">
        <v>5.4756678000000001E-4</v>
      </c>
      <c r="U38" s="132">
        <v>2.6422354000000002E-4</v>
      </c>
      <c r="V38" s="132">
        <v>1.0397341E-4</v>
      </c>
      <c r="W38" s="132">
        <v>1.5365733999999999E-4</v>
      </c>
      <c r="X38" s="132">
        <v>2.1684587000000002E-2</v>
      </c>
      <c r="Y38" s="132">
        <v>0.60928519000000003</v>
      </c>
      <c r="Z38" s="164">
        <v>4.4217644999999999E-7</v>
      </c>
      <c r="AA38" s="164">
        <v>2.6127310000000001E-12</v>
      </c>
      <c r="AC38" s="118">
        <f t="shared" si="7"/>
        <v>0.15206331000000001</v>
      </c>
      <c r="AD38" s="118">
        <f t="shared" si="8"/>
        <v>2.9361374542999998E-2</v>
      </c>
      <c r="AE38" s="118">
        <f t="shared" si="9"/>
        <v>2.0650844016449999E-2</v>
      </c>
      <c r="AF38" s="118">
        <f t="shared" si="10"/>
        <v>0.63008924917999998</v>
      </c>
      <c r="AG38" s="118">
        <f t="shared" si="11"/>
        <v>2.1788560412612731E-2</v>
      </c>
      <c r="AI38" s="69">
        <v>44.550919</v>
      </c>
      <c r="AJ38" s="69">
        <v>4.5331023000000004</v>
      </c>
      <c r="AK38" s="69">
        <v>0.47197864</v>
      </c>
      <c r="AL38" s="69">
        <v>0</v>
      </c>
      <c r="AM38" s="69">
        <v>39.111584000000001</v>
      </c>
      <c r="AN38" s="69">
        <v>0.31643227000000002</v>
      </c>
      <c r="AO38" s="69">
        <v>0.11782204</v>
      </c>
      <c r="AQ38" s="116">
        <v>2.4704960000000002E-2</v>
      </c>
      <c r="AR38" s="116">
        <v>2.3438442E-2</v>
      </c>
      <c r="AS38" s="116">
        <v>1.0052978999999999E-3</v>
      </c>
      <c r="AT38" s="116">
        <v>2.6121957999999999E-4</v>
      </c>
      <c r="AU38" s="150">
        <f t="shared" si="12"/>
        <v>1.4051823951401394E-6</v>
      </c>
      <c r="AV38" s="150">
        <f t="shared" si="13"/>
        <v>3.7178177786405298E-9</v>
      </c>
      <c r="AW38" s="163">
        <f t="shared" si="14"/>
        <v>3.6585375732799998E-2</v>
      </c>
      <c r="AX38" s="196">
        <v>1.0835967E-6</v>
      </c>
      <c r="AY38" s="196">
        <v>3.2662283000000001E-9</v>
      </c>
      <c r="AZ38" s="196">
        <v>8.9149421000000001E-14</v>
      </c>
      <c r="BA38" s="196">
        <v>1.2744402E-15</v>
      </c>
      <c r="BB38" s="196">
        <v>3.6149905999999998E-16</v>
      </c>
      <c r="BC38" s="196">
        <v>4.5176212999999998E-10</v>
      </c>
      <c r="BD38" s="196">
        <v>3.2103236999999998E-7</v>
      </c>
      <c r="BE38" s="196">
        <v>7.3346595999999997E-11</v>
      </c>
      <c r="BF38" s="196">
        <v>3.6958555999999998E-10</v>
      </c>
      <c r="BG38" s="196">
        <v>8.1527934999999992E-12</v>
      </c>
      <c r="BH38" s="196">
        <v>5.2164794999999997E-14</v>
      </c>
      <c r="BI38" s="196">
        <v>1.6578621000000001E-13</v>
      </c>
      <c r="BJ38" s="196">
        <v>1.6691116000000001E-13</v>
      </c>
      <c r="BK38" s="196">
        <v>3.0517550999999998E-14</v>
      </c>
      <c r="BL38" s="196">
        <v>4.2910182000000002E-12</v>
      </c>
      <c r="BM38" s="196">
        <v>9.7270356000000002E-11</v>
      </c>
      <c r="BN38" s="196">
        <v>3.5296691000000001E-21</v>
      </c>
      <c r="BO38" s="196">
        <v>3.7727327999999999E-6</v>
      </c>
      <c r="BP38" s="108">
        <v>3.6581602999999997E-2</v>
      </c>
      <c r="BQ38" s="108">
        <v>0</v>
      </c>
      <c r="BR38" s="108">
        <v>0</v>
      </c>
      <c r="BS38" s="108">
        <v>0</v>
      </c>
      <c r="BU38" s="172">
        <v>4.1832114E-5</v>
      </c>
      <c r="BV38" s="172">
        <v>2.6612675000000001E-6</v>
      </c>
      <c r="BW38" s="172">
        <v>2.826619E-5</v>
      </c>
      <c r="BX38" s="172">
        <v>3.2923848999999999E-8</v>
      </c>
      <c r="BY38" s="172">
        <v>2.1603428000000001E-6</v>
      </c>
      <c r="BZ38" s="172">
        <v>2.2265492000000001E-7</v>
      </c>
      <c r="CA38" s="172">
        <v>3.2610233999999997E-11</v>
      </c>
      <c r="CB38" s="172">
        <v>3.3795809E-7</v>
      </c>
      <c r="CC38" s="172">
        <v>2.7768939999999999E-8</v>
      </c>
      <c r="CD38" s="172">
        <v>3.7646195999999999E-7</v>
      </c>
      <c r="CE38" s="172">
        <v>1.0250558999999999E-12</v>
      </c>
      <c r="CF38" s="172">
        <v>7.8054128999999995E-18</v>
      </c>
      <c r="CG38" s="172">
        <v>6.7018971000000003E-14</v>
      </c>
      <c r="CH38" s="172">
        <v>1.6526618999999999E-6</v>
      </c>
      <c r="CI38" s="172">
        <v>6.054683E-6</v>
      </c>
      <c r="CJ38" s="172">
        <v>3.9167069000000001E-8</v>
      </c>
      <c r="CK38" s="69">
        <v>0</v>
      </c>
      <c r="CM38" s="197">
        <v>7.9054620000000003E-14</v>
      </c>
      <c r="CN38" s="198">
        <v>0.89766179999999995</v>
      </c>
      <c r="CO38" s="198">
        <v>9.350545E-3</v>
      </c>
      <c r="CP38" s="198">
        <v>1.8718614E-3</v>
      </c>
      <c r="CQ38" s="197">
        <v>7.4858186E-11</v>
      </c>
      <c r="CR38" s="197">
        <v>8.8708601000000006E-9</v>
      </c>
      <c r="CS38" s="197">
        <v>3.6459367999999998E-5</v>
      </c>
      <c r="CT38" s="198">
        <v>8.2876194E-2</v>
      </c>
      <c r="CU38" s="197">
        <v>5.4669431000000002E-6</v>
      </c>
      <c r="CV38" s="197">
        <v>9.6126672000000006E-5</v>
      </c>
      <c r="CX38" s="82"/>
    </row>
    <row r="39" spans="1:102" ht="14.4">
      <c r="A39" t="s">
        <v>1580</v>
      </c>
      <c r="B39" s="85" t="s">
        <v>360</v>
      </c>
      <c r="C39" s="113" t="str">
        <f t="shared" si="22"/>
        <v>A.010.06.102</v>
      </c>
      <c r="D39" s="114" t="s">
        <v>1115</v>
      </c>
      <c r="E39" s="112" t="s">
        <v>362</v>
      </c>
      <c r="F39" s="115" t="str">
        <f t="shared" si="23"/>
        <v>Rape oil Europe</v>
      </c>
      <c r="G39" s="143">
        <f t="shared" si="24"/>
        <v>0.53901064666666665</v>
      </c>
      <c r="I39" s="118">
        <f t="shared" si="25"/>
        <v>0.46719290551813752</v>
      </c>
      <c r="K39" s="161">
        <f t="shared" si="26"/>
        <v>5.4458153944000002E-3</v>
      </c>
      <c r="L39" s="161">
        <f t="shared" si="27"/>
        <v>0.37578280099</v>
      </c>
      <c r="M39" s="162">
        <f t="shared" si="28"/>
        <v>5.1126921337375257E-3</v>
      </c>
      <c r="N39" s="161">
        <v>8.0851596999999997E-2</v>
      </c>
      <c r="O39" s="132">
        <v>1.2931762999999999E-3</v>
      </c>
      <c r="P39" s="132">
        <v>0.37288993999999998</v>
      </c>
      <c r="Q39" s="132">
        <v>2.7177478999999998E-3</v>
      </c>
      <c r="R39" s="132">
        <v>8.9549439999999996E-4</v>
      </c>
      <c r="S39" s="164">
        <v>5.0305943999999998E-6</v>
      </c>
      <c r="T39" s="132">
        <v>1.8275425000000001E-3</v>
      </c>
      <c r="U39" s="132">
        <v>1.4619106E-4</v>
      </c>
      <c r="V39" s="132">
        <v>3.7271055999999999E-4</v>
      </c>
      <c r="W39" s="132">
        <v>1.1928981E-3</v>
      </c>
      <c r="X39" s="132">
        <v>4.7369450000000002E-3</v>
      </c>
      <c r="Y39" s="132">
        <v>2.6059553000000002E-4</v>
      </c>
      <c r="Z39" s="164">
        <v>3.0365599000000001E-6</v>
      </c>
      <c r="AA39" s="164">
        <v>1.3837525E-11</v>
      </c>
      <c r="AC39" s="118">
        <f t="shared" si="7"/>
        <v>8.0851596999999997E-2</v>
      </c>
      <c r="AD39" s="118">
        <f t="shared" si="8"/>
        <v>0.37977512275439995</v>
      </c>
      <c r="AE39" s="118">
        <f t="shared" si="9"/>
        <v>0.3743323439199</v>
      </c>
      <c r="AF39" s="118">
        <f t="shared" si="10"/>
        <v>0.37578280099</v>
      </c>
      <c r="AG39" s="118">
        <f t="shared" si="11"/>
        <v>5.1096555738375255E-3</v>
      </c>
      <c r="AI39" s="69">
        <v>40.826065</v>
      </c>
      <c r="AJ39" s="69">
        <v>1.6673663000000001</v>
      </c>
      <c r="AK39" s="69">
        <v>6.0317176E-2</v>
      </c>
      <c r="AL39" s="69">
        <v>0</v>
      </c>
      <c r="AM39" s="69">
        <v>39.030400999999998</v>
      </c>
      <c r="AN39" s="69">
        <v>5.3200487999999997E-2</v>
      </c>
      <c r="AO39" s="69">
        <v>1.4780395E-2</v>
      </c>
      <c r="AQ39" s="116">
        <v>1.5576446000000001E-2</v>
      </c>
      <c r="AR39" s="116">
        <v>1.4773E-2</v>
      </c>
      <c r="AS39" s="116">
        <v>6.9926939000000004E-4</v>
      </c>
      <c r="AT39" s="116">
        <v>1.0417672E-4</v>
      </c>
      <c r="AU39" s="150">
        <f t="shared" si="12"/>
        <v>8.8567144720036853E-7</v>
      </c>
      <c r="AV39" s="150">
        <f t="shared" si="13"/>
        <v>2.5860554394615939E-9</v>
      </c>
      <c r="AW39" s="163">
        <f t="shared" si="14"/>
        <v>1.4590576077000001E-2</v>
      </c>
      <c r="AX39" s="196">
        <v>5.2697753000000001E-7</v>
      </c>
      <c r="AY39" s="196">
        <v>1.5880175999999999E-9</v>
      </c>
      <c r="AZ39" s="196">
        <v>4.3402494000000002E-14</v>
      </c>
      <c r="BA39" s="196">
        <v>6.5901628000000004E-9</v>
      </c>
      <c r="BB39" s="196">
        <v>1.9145685000000001E-15</v>
      </c>
      <c r="BC39" s="196">
        <v>3.0097997E-10</v>
      </c>
      <c r="BD39" s="196">
        <v>3.5174558000000002E-7</v>
      </c>
      <c r="BE39" s="196">
        <v>4.4621503999999999E-11</v>
      </c>
      <c r="BF39" s="196">
        <v>8.9412314999999998E-10</v>
      </c>
      <c r="BG39" s="196">
        <v>5.2369687000000003E-11</v>
      </c>
      <c r="BH39" s="196">
        <v>6.8006456999999996E-12</v>
      </c>
      <c r="BI39" s="196">
        <v>7.8297247999999995E-14</v>
      </c>
      <c r="BJ39" s="196">
        <v>8.6977943000000001E-16</v>
      </c>
      <c r="BK39" s="196">
        <v>2.8322146999999998E-16</v>
      </c>
      <c r="BL39" s="196">
        <v>4.4714598000000003E-12</v>
      </c>
      <c r="BM39" s="196">
        <v>5.2721056000000002E-11</v>
      </c>
      <c r="BN39" s="196">
        <v>1.8693806000000001E-20</v>
      </c>
      <c r="BO39" s="196">
        <v>1.7239076999999999E-5</v>
      </c>
      <c r="BP39" s="108">
        <v>1.4573337E-2</v>
      </c>
      <c r="BQ39" s="108">
        <v>0</v>
      </c>
      <c r="BR39" s="108">
        <v>0</v>
      </c>
      <c r="BS39" s="108">
        <v>0</v>
      </c>
      <c r="BU39" s="172">
        <v>6.1206592000000003E-5</v>
      </c>
      <c r="BV39" s="172">
        <v>7.2730723999999997E-6</v>
      </c>
      <c r="BW39" s="172">
        <v>1.5029047E-5</v>
      </c>
      <c r="BX39" s="172">
        <v>1.0985041E-7</v>
      </c>
      <c r="BY39" s="172">
        <v>6.7014043999999998E-6</v>
      </c>
      <c r="BZ39" s="172">
        <v>2.0879748000000001E-5</v>
      </c>
      <c r="CA39" s="172">
        <v>1.3599699E-6</v>
      </c>
      <c r="CB39" s="172">
        <v>6.0081212999999999E-6</v>
      </c>
      <c r="CC39" s="172">
        <v>1.3530509E-8</v>
      </c>
      <c r="CD39" s="172">
        <v>1.2190796E-6</v>
      </c>
      <c r="CE39" s="172">
        <v>5.4288932000000001E-12</v>
      </c>
      <c r="CF39" s="172">
        <v>4.1338967000000001E-17</v>
      </c>
      <c r="CG39" s="172">
        <v>3.5494535000000001E-13</v>
      </c>
      <c r="CH39" s="172">
        <v>5.3159793000000003E-7</v>
      </c>
      <c r="CI39" s="172">
        <v>2.0690886999999999E-6</v>
      </c>
      <c r="CJ39" s="172">
        <v>1.2076028999999999E-8</v>
      </c>
      <c r="CK39" s="69">
        <v>0</v>
      </c>
      <c r="CM39" s="197">
        <v>4.1868846000000001E-13</v>
      </c>
      <c r="CN39" s="198">
        <v>0.56715431999999999</v>
      </c>
      <c r="CO39" s="198">
        <v>5.7715796999999996E-3</v>
      </c>
      <c r="CP39" s="198">
        <v>4.1547216999999999E-3</v>
      </c>
      <c r="CQ39" s="197">
        <v>3.5593031000000002E-11</v>
      </c>
      <c r="CR39" s="197">
        <v>4.1920488000000003E-9</v>
      </c>
      <c r="CS39" s="198">
        <v>1.4624327999999999E-4</v>
      </c>
      <c r="CT39" s="198">
        <v>7.6637441999999995E-4</v>
      </c>
      <c r="CU39" s="197">
        <v>3.5139467000000001E-5</v>
      </c>
      <c r="CV39" s="198">
        <v>3.5936877000000002E-3</v>
      </c>
      <c r="CX39" s="82"/>
    </row>
    <row r="40" spans="1:102" ht="14.4">
      <c r="A40" t="s">
        <v>365</v>
      </c>
      <c r="B40" s="85" t="s">
        <v>360</v>
      </c>
      <c r="C40" s="113" t="str">
        <f t="shared" si="22"/>
        <v>A.010.06.103</v>
      </c>
      <c r="D40" s="114" t="s">
        <v>1115</v>
      </c>
      <c r="E40" s="112" t="s">
        <v>362</v>
      </c>
      <c r="F40" s="115" t="str">
        <f t="shared" si="23"/>
        <v>Soybean oil from Brazil in Rotterdam</v>
      </c>
      <c r="G40" s="143">
        <f t="shared" si="24"/>
        <v>6.6326211333333331</v>
      </c>
      <c r="I40" s="118">
        <f t="shared" si="25"/>
        <v>1.7064227285033393</v>
      </c>
      <c r="K40" s="161">
        <f t="shared" si="26"/>
        <v>1.2700917204999999E-2</v>
      </c>
      <c r="L40" s="161">
        <f t="shared" si="27"/>
        <v>0.67505715121999998</v>
      </c>
      <c r="M40" s="162">
        <f t="shared" si="28"/>
        <v>2.3771490078339289E-2</v>
      </c>
      <c r="N40" s="161">
        <v>0.99489316999999999</v>
      </c>
      <c r="O40" s="132">
        <v>5.7371758999999996E-3</v>
      </c>
      <c r="P40" s="132">
        <v>8.6999811999999999E-3</v>
      </c>
      <c r="Q40" s="132">
        <v>8.5445039999999996E-3</v>
      </c>
      <c r="R40" s="132">
        <v>2.9311910000000001E-3</v>
      </c>
      <c r="S40" s="164">
        <v>1.9557905000000002E-5</v>
      </c>
      <c r="T40" s="132">
        <v>1.2056643000000001E-3</v>
      </c>
      <c r="U40" s="132">
        <v>5.5257462000000003E-4</v>
      </c>
      <c r="V40" s="132">
        <v>4.0096317999999999E-4</v>
      </c>
      <c r="W40" s="132">
        <v>2.6513894999999998E-3</v>
      </c>
      <c r="X40" s="132">
        <v>2.3362912E-2</v>
      </c>
      <c r="Y40" s="132">
        <v>0.65741603000000004</v>
      </c>
      <c r="Z40" s="164">
        <v>7.6148535E-6</v>
      </c>
      <c r="AA40" s="164">
        <v>4.4839293000000003E-11</v>
      </c>
      <c r="AC40" s="118">
        <f t="shared" si="7"/>
        <v>0.99489316999999999</v>
      </c>
      <c r="AD40" s="118">
        <f t="shared" si="8"/>
        <v>2.7690648924999998E-2</v>
      </c>
      <c r="AE40" s="118">
        <f t="shared" si="9"/>
        <v>1.4997346573499999E-2</v>
      </c>
      <c r="AF40" s="118">
        <f t="shared" si="10"/>
        <v>0.6750571512200001</v>
      </c>
      <c r="AG40" s="118">
        <f t="shared" si="11"/>
        <v>2.376387522483929E-2</v>
      </c>
      <c r="AI40" s="69">
        <v>46.172646</v>
      </c>
      <c r="AJ40" s="69">
        <v>6.5836747999999998</v>
      </c>
      <c r="AK40" s="69">
        <v>6.5473524000000005E-2</v>
      </c>
      <c r="AL40" s="69">
        <v>0</v>
      </c>
      <c r="AM40" s="69">
        <v>39.102429000000001</v>
      </c>
      <c r="AN40" s="69">
        <v>0.21318156999999999</v>
      </c>
      <c r="AO40" s="69">
        <v>0.20788653000000001</v>
      </c>
      <c r="AQ40" s="116">
        <v>0.11096783</v>
      </c>
      <c r="AR40" s="116">
        <v>0.10544768</v>
      </c>
      <c r="AS40" s="116">
        <v>5.1120697000000001E-3</v>
      </c>
      <c r="AT40" s="116">
        <v>4.0808127999999999E-4</v>
      </c>
      <c r="AU40" s="150">
        <f t="shared" si="12"/>
        <v>6.3218033535639918E-6</v>
      </c>
      <c r="AV40" s="150">
        <f t="shared" si="13"/>
        <v>1.8905582867327575E-8</v>
      </c>
      <c r="AW40" s="163">
        <f t="shared" si="14"/>
        <v>5.7154241306999996E-2</v>
      </c>
      <c r="AX40" s="196">
        <v>6.1645820000000002E-6</v>
      </c>
      <c r="AY40" s="196">
        <v>1.8599399999999998E-8</v>
      </c>
      <c r="AZ40" s="196">
        <v>5.0816617000000002E-13</v>
      </c>
      <c r="BA40" s="196">
        <v>2.1692604000000001E-9</v>
      </c>
      <c r="BB40" s="196">
        <v>6.2039919999999997E-15</v>
      </c>
      <c r="BC40" s="196">
        <v>7.2692079999999995E-10</v>
      </c>
      <c r="BD40" s="196">
        <v>1.5379229E-7</v>
      </c>
      <c r="BE40" s="196">
        <v>1.1330339E-10</v>
      </c>
      <c r="BF40" s="196">
        <v>1.7170211E-10</v>
      </c>
      <c r="BG40" s="196">
        <v>2.0156085E-11</v>
      </c>
      <c r="BH40" s="196">
        <v>1.0674210999999999E-13</v>
      </c>
      <c r="BI40" s="196">
        <v>3.2385795000000002E-13</v>
      </c>
      <c r="BJ40" s="196">
        <v>6.9416141000000003E-14</v>
      </c>
      <c r="BK40" s="196">
        <v>1.3099896E-14</v>
      </c>
      <c r="BL40" s="196">
        <v>2.0193059999999999E-11</v>
      </c>
      <c r="BM40" s="196">
        <v>5.1268309999999999E-10</v>
      </c>
      <c r="BN40" s="196">
        <v>6.0575645E-20</v>
      </c>
      <c r="BO40" s="196">
        <v>2.4411307E-5</v>
      </c>
      <c r="BP40" s="108">
        <v>5.712983E-2</v>
      </c>
      <c r="BQ40" s="108">
        <v>0</v>
      </c>
      <c r="BR40" s="108">
        <v>0</v>
      </c>
      <c r="BS40" s="108">
        <v>0</v>
      </c>
      <c r="BU40" s="69">
        <v>1.9991654E-4</v>
      </c>
      <c r="BV40" s="172">
        <v>1.3845893E-6</v>
      </c>
      <c r="BW40" s="69">
        <v>1.8493508000000001E-4</v>
      </c>
      <c r="BX40" s="172">
        <v>6.5563595999999994E-8</v>
      </c>
      <c r="BY40" s="172">
        <v>1.0803582000000001E-6</v>
      </c>
      <c r="BZ40" s="172">
        <v>7.1209192000000005E-7</v>
      </c>
      <c r="CA40" s="172">
        <v>5.2332778000000001E-7</v>
      </c>
      <c r="CB40" s="172">
        <v>6.0044447999999999E-7</v>
      </c>
      <c r="CC40" s="172">
        <v>5.4273358000000001E-8</v>
      </c>
      <c r="CD40" s="172">
        <v>8.1865494000000001E-7</v>
      </c>
      <c r="CE40" s="172">
        <v>1.7591854999999999E-11</v>
      </c>
      <c r="CF40" s="172">
        <v>1.3395530999999999E-16</v>
      </c>
      <c r="CG40" s="172">
        <v>3.7701058000000002E-10</v>
      </c>
      <c r="CH40" s="172">
        <v>1.6871764000000001E-6</v>
      </c>
      <c r="CI40" s="172">
        <v>7.9986488000000008E-6</v>
      </c>
      <c r="CJ40" s="172">
        <v>5.5939478000000002E-8</v>
      </c>
      <c r="CK40" s="69">
        <v>0</v>
      </c>
      <c r="CM40" s="197">
        <v>3.1949009999999998E-10</v>
      </c>
      <c r="CN40" s="198">
        <v>6.6413016999999996</v>
      </c>
      <c r="CO40" s="198">
        <v>1.6178885E-2</v>
      </c>
      <c r="CP40" s="198">
        <v>1.0373645E-3</v>
      </c>
      <c r="CQ40" s="197">
        <v>1.4718567000000001E-10</v>
      </c>
      <c r="CR40" s="197">
        <v>1.7417740000000001E-8</v>
      </c>
      <c r="CS40" s="197">
        <v>4.6037525999999999E-5</v>
      </c>
      <c r="CT40" s="198">
        <v>3.5554836999999999E-2</v>
      </c>
      <c r="CU40" s="197">
        <v>1.3524373999999999E-5</v>
      </c>
      <c r="CV40" s="198">
        <v>1.7554172999999999E-4</v>
      </c>
      <c r="CX40" s="82"/>
    </row>
    <row r="41" spans="1:102" ht="14.4">
      <c r="A41" t="s">
        <v>3414</v>
      </c>
      <c r="B41" s="85" t="s">
        <v>360</v>
      </c>
      <c r="C41" s="113" t="str">
        <f t="shared" si="22"/>
        <v>A.010.06.105</v>
      </c>
      <c r="D41" s="114" t="s">
        <v>1115</v>
      </c>
      <c r="E41" s="112" t="s">
        <v>362</v>
      </c>
      <c r="F41" s="115" t="str">
        <f t="shared" si="23"/>
        <v>Coconut Oil refined in Indonesia</v>
      </c>
      <c r="G41" s="143">
        <f t="shared" si="24"/>
        <v>2.6561264000000002</v>
      </c>
      <c r="I41" s="118">
        <f t="shared" si="25"/>
        <v>0.88917233365614079</v>
      </c>
      <c r="K41" s="161">
        <f t="shared" si="26"/>
        <v>2.6050236030000003E-2</v>
      </c>
      <c r="L41" s="161">
        <f t="shared" si="27"/>
        <v>0.33707165910000003</v>
      </c>
      <c r="M41" s="162">
        <f t="shared" si="28"/>
        <v>0.12763147852614076</v>
      </c>
      <c r="N41" s="161">
        <v>0.39841895999999999</v>
      </c>
      <c r="O41" s="132">
        <v>4.5317547999999999E-2</v>
      </c>
      <c r="P41" s="132">
        <v>2.1831871999999999E-2</v>
      </c>
      <c r="Q41" s="132">
        <v>1.6090775000000002E-2</v>
      </c>
      <c r="R41" s="132">
        <v>4.0904972999999999E-3</v>
      </c>
      <c r="S41" s="132">
        <v>1.7534753000000001E-4</v>
      </c>
      <c r="T41" s="132">
        <v>5.6936162000000004E-3</v>
      </c>
      <c r="U41" s="132">
        <v>5.1250497999999998E-3</v>
      </c>
      <c r="V41" s="132">
        <v>4.7863315000000001E-4</v>
      </c>
      <c r="W41" s="132">
        <v>1.4398993E-3</v>
      </c>
      <c r="X41" s="132">
        <v>0.12712514999999999</v>
      </c>
      <c r="Y41" s="132">
        <v>0.26335729000000002</v>
      </c>
      <c r="Z41" s="164">
        <v>2.7695376E-5</v>
      </c>
      <c r="AA41" s="164">
        <v>1.4076294E-13</v>
      </c>
      <c r="AC41" s="118">
        <f t="shared" si="7"/>
        <v>0.39841895999999999</v>
      </c>
      <c r="AD41" s="118">
        <f t="shared" si="8"/>
        <v>9.8324705829999998E-2</v>
      </c>
      <c r="AE41" s="118">
        <f t="shared" si="9"/>
        <v>7.2302165176000008E-2</v>
      </c>
      <c r="AF41" s="118">
        <f t="shared" si="10"/>
        <v>0.33707165909999998</v>
      </c>
      <c r="AG41" s="118">
        <f t="shared" si="11"/>
        <v>0.12760378315014076</v>
      </c>
      <c r="AI41" s="69">
        <v>36.315607999999997</v>
      </c>
      <c r="AJ41" s="69">
        <v>35.03783</v>
      </c>
      <c r="AK41" s="69">
        <v>0.18187222</v>
      </c>
      <c r="AL41" s="69">
        <v>0</v>
      </c>
      <c r="AM41" s="69">
        <v>0.29542119999999999</v>
      </c>
      <c r="AN41" s="69">
        <v>0.65570074</v>
      </c>
      <c r="AO41" s="69">
        <v>0.14478374999999999</v>
      </c>
      <c r="AQ41" s="116">
        <v>6.1023319999999999E-2</v>
      </c>
      <c r="AR41" s="116">
        <v>5.6387334999999997E-2</v>
      </c>
      <c r="AS41" s="116">
        <v>2.3160495999999999E-3</v>
      </c>
      <c r="AT41" s="116">
        <v>2.3199346999999999E-3</v>
      </c>
      <c r="AU41" s="150">
        <f t="shared" si="12"/>
        <v>3.3805356398661372E-6</v>
      </c>
      <c r="AV41" s="150">
        <f t="shared" si="13"/>
        <v>8.5652721524943937E-9</v>
      </c>
      <c r="AW41" s="163">
        <f t="shared" si="14"/>
        <v>0.32492082648800003</v>
      </c>
      <c r="AX41" s="196">
        <v>2.4701149000000001E-6</v>
      </c>
      <c r="AY41" s="196">
        <v>7.4531369999999996E-9</v>
      </c>
      <c r="AZ41" s="196">
        <v>2.0362174000000001E-13</v>
      </c>
      <c r="BA41" s="196">
        <v>6.8661471999999999E-17</v>
      </c>
      <c r="BB41" s="196">
        <v>1.9476047E-17</v>
      </c>
      <c r="BC41" s="196">
        <v>6.5534288999999998E-10</v>
      </c>
      <c r="BD41" s="196">
        <v>9.0811138999999996E-7</v>
      </c>
      <c r="BE41" s="196">
        <v>1.2569702999999999E-10</v>
      </c>
      <c r="BF41" s="196">
        <v>9.8389712999999992E-10</v>
      </c>
      <c r="BG41" s="196">
        <v>3.6475950999999996E-15</v>
      </c>
      <c r="BH41" s="196">
        <v>6.5052806E-17</v>
      </c>
      <c r="BI41" s="196">
        <v>2.2936007999999999E-12</v>
      </c>
      <c r="BJ41" s="196">
        <v>3.0834927000000002E-14</v>
      </c>
      <c r="BK41" s="196">
        <v>9.2223792999999999E-15</v>
      </c>
      <c r="BL41" s="196">
        <v>6.7204888000000002E-11</v>
      </c>
      <c r="BM41" s="196">
        <v>1.586802E-9</v>
      </c>
      <c r="BN41" s="196">
        <v>1.9016371E-22</v>
      </c>
      <c r="BO41" s="196">
        <v>2.4826488000000001E-5</v>
      </c>
      <c r="BP41" s="108">
        <v>0.32489600000000002</v>
      </c>
      <c r="BQ41" s="108">
        <v>0</v>
      </c>
      <c r="BR41" s="108">
        <v>0</v>
      </c>
      <c r="BS41" s="108">
        <v>0</v>
      </c>
      <c r="BU41" s="69">
        <v>1.4195623E-4</v>
      </c>
      <c r="BV41" s="172">
        <v>6.8779925000000004E-6</v>
      </c>
      <c r="BW41" s="172">
        <v>7.4059852000000001E-5</v>
      </c>
      <c r="BX41" s="172">
        <v>6.0825157999999997E-7</v>
      </c>
      <c r="BY41" s="172">
        <v>9.1881974999999994E-6</v>
      </c>
      <c r="BZ41" s="172">
        <v>1.7952680999999999E-7</v>
      </c>
      <c r="CA41" s="172">
        <v>3.6302375000000001E-11</v>
      </c>
      <c r="CB41" s="172">
        <v>2.9349261000000001E-7</v>
      </c>
      <c r="CC41" s="172">
        <v>4.3539805000000001E-7</v>
      </c>
      <c r="CD41" s="172">
        <v>3.9637112999999998E-6</v>
      </c>
      <c r="CE41" s="172">
        <v>5.5225698E-14</v>
      </c>
      <c r="CF41" s="172">
        <v>4.2052278000000001E-19</v>
      </c>
      <c r="CG41" s="172">
        <v>3.6106999000000001E-15</v>
      </c>
      <c r="CH41" s="172">
        <v>3.5043187000000001E-6</v>
      </c>
      <c r="CI41" s="172">
        <v>4.282891E-5</v>
      </c>
      <c r="CJ41" s="172">
        <v>1.6540061000000001E-8</v>
      </c>
      <c r="CK41" s="69">
        <v>0</v>
      </c>
      <c r="CM41" s="197">
        <v>4.2591300000000002E-15</v>
      </c>
      <c r="CN41" s="198">
        <v>2.6517575</v>
      </c>
      <c r="CO41" s="198">
        <v>7.4263973E-3</v>
      </c>
      <c r="CP41" s="198">
        <v>4.7432307999999996E-3</v>
      </c>
      <c r="CQ41" s="197">
        <v>1.0372387E-9</v>
      </c>
      <c r="CR41" s="197">
        <v>1.2310331E-7</v>
      </c>
      <c r="CS41" s="198">
        <v>3.8012233999999999E-4</v>
      </c>
      <c r="CT41" s="198">
        <v>2.7281434E-2</v>
      </c>
      <c r="CU41" s="197">
        <v>2.4457280999999998E-9</v>
      </c>
      <c r="CV41" s="197">
        <v>6.7525543999999996E-5</v>
      </c>
      <c r="CX41" s="82"/>
    </row>
    <row r="42" spans="1:102" ht="14.4">
      <c r="A42" t="s">
        <v>3415</v>
      </c>
      <c r="B42" s="85" t="s">
        <v>360</v>
      </c>
      <c r="C42" s="113" t="str">
        <f t="shared" si="22"/>
        <v>A.010.06.106</v>
      </c>
      <c r="D42" s="114" t="s">
        <v>1115</v>
      </c>
      <c r="E42" s="112" t="s">
        <v>362</v>
      </c>
      <c r="F42" s="115" t="str">
        <f t="shared" si="23"/>
        <v>Rape seed USA and Canada (0.440 kg oil/kg seed)</v>
      </c>
      <c r="G42" s="143">
        <f t="shared" si="24"/>
        <v>0.18676803333333336</v>
      </c>
      <c r="I42" s="118">
        <f t="shared" si="25"/>
        <v>3.5030223765882197E-2</v>
      </c>
      <c r="K42" s="161">
        <f t="shared" si="26"/>
        <v>1.4997501874999999E-3</v>
      </c>
      <c r="L42" s="161">
        <f t="shared" si="27"/>
        <v>2.2573463750000002E-3</v>
      </c>
      <c r="M42" s="162">
        <f t="shared" si="28"/>
        <v>3.2579222033821981E-3</v>
      </c>
      <c r="N42" s="161">
        <v>2.8015205000000001E-2</v>
      </c>
      <c r="O42" s="132">
        <v>8.9058157999999995E-4</v>
      </c>
      <c r="P42" s="132">
        <v>8.5128579999999997E-4</v>
      </c>
      <c r="Q42" s="132">
        <v>5.445774E-4</v>
      </c>
      <c r="R42" s="164">
        <v>5.2592263E-5</v>
      </c>
      <c r="S42" s="164">
        <v>3.4026645E-6</v>
      </c>
      <c r="T42" s="132">
        <v>8.9917785999999995E-4</v>
      </c>
      <c r="U42" s="164">
        <v>9.7328075999999995E-5</v>
      </c>
      <c r="V42" s="132">
        <v>1.5066556999999999E-4</v>
      </c>
      <c r="W42" s="132">
        <v>4.0075628999999998E-4</v>
      </c>
      <c r="X42" s="132">
        <v>3.1065177999999999E-3</v>
      </c>
      <c r="Y42" s="164">
        <v>1.7394629E-5</v>
      </c>
      <c r="Z42" s="164">
        <v>7.3883331000000005E-7</v>
      </c>
      <c r="AA42" s="164">
        <v>7.2198440999999994E-14</v>
      </c>
      <c r="AC42" s="118">
        <f t="shared" si="7"/>
        <v>2.8015205000000001E-2</v>
      </c>
      <c r="AD42" s="118">
        <f t="shared" si="8"/>
        <v>3.3389456434999997E-3</v>
      </c>
      <c r="AE42" s="118">
        <f t="shared" si="9"/>
        <v>1.8399342893099999E-3</v>
      </c>
      <c r="AF42" s="118">
        <f t="shared" si="10"/>
        <v>2.2573463749999997E-3</v>
      </c>
      <c r="AG42" s="118">
        <f t="shared" si="11"/>
        <v>3.257183370072198E-3</v>
      </c>
      <c r="AI42" s="69">
        <v>1.1185662999999999</v>
      </c>
      <c r="AJ42" s="69">
        <v>1.0129699999999999</v>
      </c>
      <c r="AK42" s="69">
        <v>3.9057337999999997E-2</v>
      </c>
      <c r="AL42" s="69">
        <v>0</v>
      </c>
      <c r="AM42" s="69">
        <v>2.2288529000000001E-2</v>
      </c>
      <c r="AN42" s="69">
        <v>3.4943777000000002E-2</v>
      </c>
      <c r="AO42" s="69">
        <v>9.3066675000000008E-3</v>
      </c>
      <c r="AQ42" s="116">
        <v>3.4541810000000002E-3</v>
      </c>
      <c r="AR42" s="116">
        <v>3.2403963000000001E-3</v>
      </c>
      <c r="AS42" s="116">
        <v>1.5027821999999999E-4</v>
      </c>
      <c r="AT42" s="199">
        <v>6.3506508000000001E-5</v>
      </c>
      <c r="AU42" s="150">
        <f t="shared" si="12"/>
        <v>1.9426836075120645E-7</v>
      </c>
      <c r="AV42" s="150">
        <f t="shared" si="13"/>
        <v>5.5576264499245761E-10</v>
      </c>
      <c r="AW42" s="163">
        <f t="shared" si="14"/>
        <v>8.8944689395000012E-3</v>
      </c>
      <c r="AX42" s="196">
        <v>1.7339247000000001E-7</v>
      </c>
      <c r="AY42" s="196">
        <v>5.2316974000000005E-10</v>
      </c>
      <c r="AZ42" s="196">
        <v>1.4293625999999999E-14</v>
      </c>
      <c r="BA42" s="196">
        <v>3.5217019000000001E-17</v>
      </c>
      <c r="BB42" s="196">
        <v>9.9894205000000002E-18</v>
      </c>
      <c r="BC42" s="196">
        <v>2.6974458E-11</v>
      </c>
      <c r="BD42" s="196">
        <v>2.0813171000000001E-8</v>
      </c>
      <c r="BE42" s="196">
        <v>4.8459655999999997E-12</v>
      </c>
      <c r="BF42" s="196">
        <v>2.7677257000000001E-11</v>
      </c>
      <c r="BG42" s="196">
        <v>3.0267253999999998E-15</v>
      </c>
      <c r="BH42" s="196">
        <v>1.0216606E-16</v>
      </c>
      <c r="BI42" s="196">
        <v>5.1508410000000002E-14</v>
      </c>
      <c r="BJ42" s="196">
        <v>5.6691453000000005E-16</v>
      </c>
      <c r="BK42" s="196">
        <v>1.8455036999999999E-16</v>
      </c>
      <c r="BL42" s="196">
        <v>3.2892600000000001E-12</v>
      </c>
      <c r="BM42" s="196">
        <v>3.2455988000000001E-11</v>
      </c>
      <c r="BN42" s="196">
        <v>9.7536488000000002E-23</v>
      </c>
      <c r="BO42" s="196">
        <v>5.8391395000000003E-6</v>
      </c>
      <c r="BP42" s="108">
        <v>8.8886298000000006E-3</v>
      </c>
      <c r="BQ42" s="108">
        <v>0</v>
      </c>
      <c r="BR42" s="108">
        <v>0</v>
      </c>
      <c r="BS42" s="108">
        <v>0</v>
      </c>
      <c r="BU42" s="172">
        <v>7.7005015999999992E-6</v>
      </c>
      <c r="BV42" s="172">
        <v>2.0495882000000001E-7</v>
      </c>
      <c r="BW42" s="172">
        <v>5.2075884000000002E-6</v>
      </c>
      <c r="BX42" s="172">
        <v>1.24603E-8</v>
      </c>
      <c r="BY42" s="172">
        <v>2.1178640000000001E-7</v>
      </c>
      <c r="BZ42" s="172">
        <v>1.2643863E-8</v>
      </c>
      <c r="CA42" s="172">
        <v>7.8439794999999994E-11</v>
      </c>
      <c r="CB42" s="172">
        <v>6.6526528000000006E-8</v>
      </c>
      <c r="CC42" s="172">
        <v>9.0347976999999995E-9</v>
      </c>
      <c r="CD42" s="172">
        <v>5.9884084000000001E-7</v>
      </c>
      <c r="CE42" s="172">
        <v>2.8325703000000001E-14</v>
      </c>
      <c r="CF42" s="172">
        <v>2.1568950000000001E-19</v>
      </c>
      <c r="CG42" s="172">
        <v>1.8519569E-15</v>
      </c>
      <c r="CH42" s="172">
        <v>1.1251587E-7</v>
      </c>
      <c r="CI42" s="172">
        <v>1.2611096999999999E-6</v>
      </c>
      <c r="CJ42" s="172">
        <v>2.9576090999999998E-9</v>
      </c>
      <c r="CK42" s="69">
        <v>0</v>
      </c>
      <c r="CM42" s="197">
        <v>2.1845418999999998E-15</v>
      </c>
      <c r="CN42" s="198">
        <v>0.18670812000000001</v>
      </c>
      <c r="CO42" s="198">
        <v>3.5422793000000001E-4</v>
      </c>
      <c r="CP42" s="198">
        <v>1.347043E-4</v>
      </c>
      <c r="CQ42" s="197">
        <v>2.3405218999999999E-11</v>
      </c>
      <c r="CR42" s="197">
        <v>2.7597807E-9</v>
      </c>
      <c r="CS42" s="197">
        <v>7.1777387000000001E-6</v>
      </c>
      <c r="CT42" s="198">
        <v>5.0824203999999995E-4</v>
      </c>
      <c r="CU42" s="197">
        <v>2.0298835999999999E-9</v>
      </c>
      <c r="CV42" s="197">
        <v>1.432814E-5</v>
      </c>
      <c r="CX42" s="82"/>
    </row>
    <row r="43" spans="1:102" ht="14.4">
      <c r="D43" s="111" t="s">
        <v>1116</v>
      </c>
      <c r="R43" s="3"/>
      <c r="S43" s="3"/>
      <c r="U43" s="3"/>
      <c r="Y43" s="3"/>
      <c r="Z43" s="3"/>
      <c r="AA43" s="3"/>
      <c r="AC43" s="142"/>
      <c r="AD43" s="142"/>
      <c r="AE43" s="142"/>
      <c r="AF43" s="142"/>
      <c r="AG43" s="142"/>
      <c r="AT43" s="3"/>
      <c r="AU43" s="86"/>
      <c r="AV43" s="86"/>
      <c r="AW43" s="86"/>
      <c r="AX43" s="3"/>
      <c r="AY43" s="3"/>
      <c r="AZ43" s="3"/>
      <c r="BA43" s="3"/>
      <c r="BB43" s="3"/>
      <c r="BC43" s="3"/>
      <c r="BD43" s="3"/>
      <c r="BE43" s="3"/>
      <c r="BF43" s="3"/>
      <c r="BG43" s="3"/>
      <c r="BH43" s="3"/>
      <c r="BI43" s="3"/>
      <c r="BJ43" s="3"/>
      <c r="BK43" s="3"/>
      <c r="BL43" s="3"/>
      <c r="BM43" s="3"/>
      <c r="BN43" s="3"/>
      <c r="BO43" s="3"/>
      <c r="BU43" s="3"/>
      <c r="BV43" s="3"/>
      <c r="BW43" s="3"/>
      <c r="BX43" s="3"/>
      <c r="BY43" s="3"/>
      <c r="BZ43" s="3"/>
      <c r="CA43" s="3"/>
      <c r="CB43" s="3"/>
      <c r="CC43" s="3"/>
      <c r="CD43" s="3"/>
      <c r="CE43" s="3"/>
      <c r="CF43" s="3"/>
      <c r="CG43" s="3"/>
      <c r="CH43" s="3"/>
      <c r="CI43" s="3"/>
      <c r="CJ43" s="3"/>
      <c r="CM43" s="3"/>
      <c r="CQ43" s="3"/>
      <c r="CR43" s="3"/>
      <c r="CS43" s="3"/>
      <c r="CU43" s="3"/>
      <c r="CV43" s="3"/>
    </row>
    <row r="44" spans="1:102" ht="14.4">
      <c r="A44" t="s">
        <v>1581</v>
      </c>
      <c r="B44" s="85" t="s">
        <v>360</v>
      </c>
      <c r="C44" s="113" t="str">
        <f t="shared" ref="C44:C68" si="29">MID(A44,1,12)</f>
        <v>A.010.08.101</v>
      </c>
      <c r="D44" s="114" t="s">
        <v>1116</v>
      </c>
      <c r="E44" s="112" t="s">
        <v>362</v>
      </c>
      <c r="F44" s="115" t="str">
        <f t="shared" ref="F44:F68" si="30">MID(A44, 21,85)</f>
        <v>bio-Cotton China</v>
      </c>
      <c r="G44" s="143">
        <f t="shared" ref="G44:G68" si="31">N44/0.15</f>
        <v>0.32211240666666668</v>
      </c>
      <c r="I44" s="118">
        <f t="shared" ref="I44:I68" si="32">K44+L44+M44+N44</f>
        <v>0.96206080088968893</v>
      </c>
      <c r="K44" s="161">
        <f t="shared" ref="K44:K68" si="33">Q44+R44+S44+T44</f>
        <v>2.2975924152999999E-3</v>
      </c>
      <c r="L44" s="161">
        <f t="shared" ref="L44:L68" si="34">O44+P44+U44+Y44+W44</f>
        <v>3.9064730700000003E-3</v>
      </c>
      <c r="M44" s="162">
        <f t="shared" ref="M44:M68" si="35">V44+X44+Z44+AA44</f>
        <v>0.90753987440438899</v>
      </c>
      <c r="N44" s="161">
        <v>4.8316861000000003E-2</v>
      </c>
      <c r="O44" s="132">
        <v>9.8412077999999992E-4</v>
      </c>
      <c r="P44" s="132">
        <v>1.5782668999999999E-3</v>
      </c>
      <c r="Q44" s="132">
        <v>1.0685728999999999E-3</v>
      </c>
      <c r="R44" s="132">
        <v>9.8029699999999998E-4</v>
      </c>
      <c r="S44" s="164">
        <v>7.5105353000000001E-6</v>
      </c>
      <c r="T44" s="132">
        <v>2.4121198000000001E-4</v>
      </c>
      <c r="U44" s="132">
        <v>2.0878747000000001E-4</v>
      </c>
      <c r="V44" s="132">
        <v>1.7848989000000001E-4</v>
      </c>
      <c r="W44" s="132">
        <v>8.4623315E-4</v>
      </c>
      <c r="X44" s="132">
        <v>9.2073945000000004E-3</v>
      </c>
      <c r="Y44" s="132">
        <v>2.8906477000000002E-4</v>
      </c>
      <c r="Z44" s="132">
        <v>0.89815398999999996</v>
      </c>
      <c r="AA44" s="164">
        <v>1.4389026E-11</v>
      </c>
      <c r="AC44" s="118">
        <f t="shared" si="7"/>
        <v>4.8316861000000003E-2</v>
      </c>
      <c r="AD44" s="118">
        <f t="shared" si="8"/>
        <v>5.0687675653000005E-3</v>
      </c>
      <c r="AE44" s="118">
        <f t="shared" si="9"/>
        <v>0.90092516514999998</v>
      </c>
      <c r="AF44" s="118">
        <f t="shared" si="10"/>
        <v>3.9064730700000003E-3</v>
      </c>
      <c r="AG44" s="118">
        <f t="shared" si="11"/>
        <v>9.3858844043890263E-3</v>
      </c>
      <c r="AI44" s="69">
        <v>4.6138931000000003</v>
      </c>
      <c r="AJ44" s="69">
        <v>3.7650399000000001</v>
      </c>
      <c r="AK44" s="69">
        <v>0.20595716999999999</v>
      </c>
      <c r="AL44" s="69">
        <v>0</v>
      </c>
      <c r="AM44" s="69">
        <v>9.8692901999999999E-2</v>
      </c>
      <c r="AN44" s="69">
        <v>0.35211440999999999</v>
      </c>
      <c r="AO44" s="69">
        <v>0.19208871999999999</v>
      </c>
      <c r="AQ44" s="116">
        <v>3.3905328999999998E-2</v>
      </c>
      <c r="AR44" s="116">
        <v>3.1002867999999999E-2</v>
      </c>
      <c r="AS44" s="116">
        <v>2.7620761000000001E-3</v>
      </c>
      <c r="AT44" s="116">
        <v>1.4038485000000001E-4</v>
      </c>
      <c r="AU44" s="150">
        <f t="shared" si="12"/>
        <v>1.8586850738433664E-6</v>
      </c>
      <c r="AV44" s="150">
        <f t="shared" si="13"/>
        <v>1.0214778446192688E-8</v>
      </c>
      <c r="AW44" s="163">
        <f t="shared" si="14"/>
        <v>1.9661744512299999E-2</v>
      </c>
      <c r="AX44" s="196">
        <v>2.9892929000000001E-7</v>
      </c>
      <c r="AY44" s="196">
        <v>9.0194217000000004E-10</v>
      </c>
      <c r="AZ44" s="196">
        <v>2.4642333999999999E-14</v>
      </c>
      <c r="BA44" s="196">
        <v>7.0186920000000001E-15</v>
      </c>
      <c r="BB44" s="196">
        <v>1.9908744999999999E-15</v>
      </c>
      <c r="BC44" s="196">
        <v>1.1052711E-10</v>
      </c>
      <c r="BD44" s="196">
        <v>2.7123647999999999E-8</v>
      </c>
      <c r="BE44" s="196">
        <v>1.6586635E-11</v>
      </c>
      <c r="BF44" s="196">
        <v>2.8879044999999999E-11</v>
      </c>
      <c r="BG44" s="196">
        <v>8.2031914000000004E-15</v>
      </c>
      <c r="BH44" s="196">
        <v>2.4647544E-16</v>
      </c>
      <c r="BI44" s="196">
        <v>1.365948E-13</v>
      </c>
      <c r="BJ44" s="196">
        <v>1.2885502E-15</v>
      </c>
      <c r="BK44" s="196">
        <v>4.5202220999999999E-16</v>
      </c>
      <c r="BL44" s="196">
        <v>3.9811068000000004E-12</v>
      </c>
      <c r="BM44" s="196">
        <v>8.4218617000000004E-11</v>
      </c>
      <c r="BN44" s="196">
        <v>1.9438856000000001E-20</v>
      </c>
      <c r="BO44" s="196">
        <v>8.2175122999999998E-6</v>
      </c>
      <c r="BP44" s="108">
        <v>1.9653527E-2</v>
      </c>
      <c r="BQ44" s="196">
        <v>1.5324334E-6</v>
      </c>
      <c r="BR44" s="196">
        <v>9.2592943999999999E-9</v>
      </c>
      <c r="BS44" s="196">
        <v>7.9047687999999998E-12</v>
      </c>
      <c r="BU44" s="69">
        <v>6.5098764000000005E-4</v>
      </c>
      <c r="BV44" s="172">
        <v>2.3200984E-7</v>
      </c>
      <c r="BW44" s="172">
        <v>8.9813487000000008E-6</v>
      </c>
      <c r="BX44" s="172">
        <v>2.4693967999999999E-8</v>
      </c>
      <c r="BY44" s="172">
        <v>2.5350530999999998E-7</v>
      </c>
      <c r="BZ44" s="172">
        <v>6.4696804999999994E-8</v>
      </c>
      <c r="CA44" s="172">
        <v>1.7959350999999999E-10</v>
      </c>
      <c r="CB44" s="172">
        <v>9.8283098000000005E-8</v>
      </c>
      <c r="CC44" s="172">
        <v>2.1878521E-8</v>
      </c>
      <c r="CD44" s="172">
        <v>1.6732749999999999E-7</v>
      </c>
      <c r="CE44" s="172">
        <v>5.6452644000000002E-12</v>
      </c>
      <c r="CF44" s="172">
        <v>4.2986551000000003E-17</v>
      </c>
      <c r="CG44" s="172">
        <v>3.6909185999999999E-13</v>
      </c>
      <c r="CH44" s="172">
        <v>2.1343060999999999E-7</v>
      </c>
      <c r="CI44" s="172">
        <v>4.8187906000000001E-6</v>
      </c>
      <c r="CJ44" s="172">
        <v>5.8477628000000003E-8</v>
      </c>
      <c r="CK44" s="69">
        <v>6.3605300999999999E-4</v>
      </c>
      <c r="CM44" s="197">
        <v>4.3537549E-13</v>
      </c>
      <c r="CN44" s="198">
        <v>0.32210496999999999</v>
      </c>
      <c r="CO44" s="198">
        <v>2.7108646000000001E-3</v>
      </c>
      <c r="CP44" s="198">
        <v>1.7354733000000001E-4</v>
      </c>
      <c r="CQ44" s="197">
        <v>6.1762908E-11</v>
      </c>
      <c r="CR44" s="197">
        <v>7.3078041000000004E-9</v>
      </c>
      <c r="CS44" s="197">
        <v>9.7764049000000005E-6</v>
      </c>
      <c r="CT44" s="198">
        <v>1.1566284E-3</v>
      </c>
      <c r="CU44" s="197">
        <v>5.4566033999999998E-9</v>
      </c>
      <c r="CV44" s="197">
        <v>2.2853568999999999E-5</v>
      </c>
      <c r="CX44" s="82"/>
    </row>
    <row r="45" spans="1:102" ht="14.4">
      <c r="A45" t="s">
        <v>1582</v>
      </c>
      <c r="B45" s="85" t="s">
        <v>360</v>
      </c>
      <c r="C45" s="113" t="str">
        <f t="shared" si="29"/>
        <v>A.010.08.102</v>
      </c>
      <c r="D45" s="114" t="s">
        <v>1116</v>
      </c>
      <c r="E45" s="112" t="s">
        <v>362</v>
      </c>
      <c r="F45" s="115" t="str">
        <f t="shared" si="30"/>
        <v>bio-Cotton India</v>
      </c>
      <c r="G45" s="143">
        <f t="shared" si="31"/>
        <v>0.58201506666666669</v>
      </c>
      <c r="I45" s="118">
        <f t="shared" si="32"/>
        <v>0.92242568101338906</v>
      </c>
      <c r="K45" s="161">
        <f t="shared" si="33"/>
        <v>4.6380328690000007E-3</v>
      </c>
      <c r="L45" s="161">
        <f t="shared" si="34"/>
        <v>9.6847366400000003E-3</v>
      </c>
      <c r="M45" s="162">
        <f t="shared" si="35"/>
        <v>0.82080065150438908</v>
      </c>
      <c r="N45" s="161">
        <v>8.7302260000000007E-2</v>
      </c>
      <c r="O45" s="132">
        <v>2.1207062E-3</v>
      </c>
      <c r="P45" s="132">
        <v>6.0789902999999999E-3</v>
      </c>
      <c r="Q45" s="132">
        <v>3.0259642E-3</v>
      </c>
      <c r="R45" s="132">
        <v>1.2222044000000001E-3</v>
      </c>
      <c r="S45" s="164">
        <v>1.1688489E-5</v>
      </c>
      <c r="T45" s="132">
        <v>3.7817577999999999E-4</v>
      </c>
      <c r="U45" s="132">
        <v>3.2471095999999999E-4</v>
      </c>
      <c r="V45" s="132">
        <v>1.8015549000000001E-4</v>
      </c>
      <c r="W45" s="132">
        <v>8.4623315E-4</v>
      </c>
      <c r="X45" s="132">
        <v>1.3464276000000001E-2</v>
      </c>
      <c r="Y45" s="132">
        <v>3.1409603000000003E-4</v>
      </c>
      <c r="Z45" s="132">
        <v>0.80715621999999998</v>
      </c>
      <c r="AA45" s="164">
        <v>1.4389026E-11</v>
      </c>
      <c r="AC45" s="118">
        <f t="shared" si="7"/>
        <v>8.7302260000000007E-2</v>
      </c>
      <c r="AD45" s="118">
        <f t="shared" si="8"/>
        <v>1.3162440328999998E-2</v>
      </c>
      <c r="AE45" s="118">
        <f t="shared" si="9"/>
        <v>0.81568062746000003</v>
      </c>
      <c r="AF45" s="118">
        <f t="shared" si="10"/>
        <v>9.6847366400000003E-3</v>
      </c>
      <c r="AG45" s="118">
        <f t="shared" si="11"/>
        <v>1.3644431504389027E-2</v>
      </c>
      <c r="AI45" s="69">
        <v>7.4335779000000004</v>
      </c>
      <c r="AJ45" s="69">
        <v>6.6428732999999998</v>
      </c>
      <c r="AK45" s="69">
        <v>0.19717051999999999</v>
      </c>
      <c r="AL45" s="69">
        <v>0</v>
      </c>
      <c r="AM45" s="69">
        <v>7.5191092000000001E-2</v>
      </c>
      <c r="AN45" s="69">
        <v>0.34566156999999997</v>
      </c>
      <c r="AO45" s="69">
        <v>0.17268142</v>
      </c>
      <c r="AQ45" s="116">
        <v>3.6137087999999998E-2</v>
      </c>
      <c r="AR45" s="116">
        <v>3.3187616000000003E-2</v>
      </c>
      <c r="AS45" s="116">
        <v>2.7280480999999999E-3</v>
      </c>
      <c r="AT45" s="116">
        <v>2.2142348E-4</v>
      </c>
      <c r="AU45" s="150">
        <f t="shared" si="12"/>
        <v>1.9896652588905668E-6</v>
      </c>
      <c r="AV45" s="150">
        <f t="shared" si="13"/>
        <v>1.0088935149145359E-8</v>
      </c>
      <c r="AW45" s="163">
        <f t="shared" si="14"/>
        <v>3.1011692132700001E-2</v>
      </c>
      <c r="AX45" s="196">
        <v>5.4011895999999998E-7</v>
      </c>
      <c r="AY45" s="196">
        <v>1.6296696000000001E-9</v>
      </c>
      <c r="AZ45" s="196">
        <v>4.4524887E-14</v>
      </c>
      <c r="BA45" s="196">
        <v>7.0186920000000001E-15</v>
      </c>
      <c r="BB45" s="196">
        <v>1.9908744999999999E-15</v>
      </c>
      <c r="BC45" s="196">
        <v>3.8179020999999999E-10</v>
      </c>
      <c r="BD45" s="196">
        <v>7.1856763999999997E-8</v>
      </c>
      <c r="BE45" s="196">
        <v>5.5415773999999998E-11</v>
      </c>
      <c r="BF45" s="196">
        <v>7.5302604999999999E-11</v>
      </c>
      <c r="BG45" s="196">
        <v>8.2031914000000004E-15</v>
      </c>
      <c r="BH45" s="196">
        <v>2.4647544E-16</v>
      </c>
      <c r="BI45" s="196">
        <v>2.1462101000000001E-13</v>
      </c>
      <c r="BJ45" s="196">
        <v>1.9881419000000001E-15</v>
      </c>
      <c r="BK45" s="196">
        <v>7.0292017999999996E-16</v>
      </c>
      <c r="BL45" s="196">
        <v>5.8917310000000002E-12</v>
      </c>
      <c r="BM45" s="196">
        <v>1.2954394E-10</v>
      </c>
      <c r="BN45" s="196">
        <v>1.9438856000000001E-20</v>
      </c>
      <c r="BO45" s="196">
        <v>8.4841326999999994E-6</v>
      </c>
      <c r="BP45" s="108">
        <v>3.1003208000000001E-2</v>
      </c>
      <c r="BQ45" s="196">
        <v>1.3771723E-6</v>
      </c>
      <c r="BR45" s="196">
        <v>8.3211729999999994E-9</v>
      </c>
      <c r="BS45" s="196">
        <v>7.1038835000000002E-12</v>
      </c>
      <c r="BU45" s="69">
        <v>5.9903487999999998E-4</v>
      </c>
      <c r="BV45" s="172">
        <v>6.3994300999999996E-7</v>
      </c>
      <c r="BW45" s="172">
        <v>1.6228124E-5</v>
      </c>
      <c r="BX45" s="172">
        <v>3.8377192999999999E-8</v>
      </c>
      <c r="BY45" s="172">
        <v>6.7720615999999995E-7</v>
      </c>
      <c r="BZ45" s="172">
        <v>2.3749142999999999E-7</v>
      </c>
      <c r="CA45" s="172">
        <v>1.7959350999999999E-10</v>
      </c>
      <c r="CB45" s="172">
        <v>3.6054815E-7</v>
      </c>
      <c r="CC45" s="172">
        <v>3.4228002999999998E-8</v>
      </c>
      <c r="CD45" s="172">
        <v>2.6217595999999999E-7</v>
      </c>
      <c r="CE45" s="172">
        <v>5.6452644000000002E-12</v>
      </c>
      <c r="CF45" s="172">
        <v>4.2986551000000003E-17</v>
      </c>
      <c r="CG45" s="172">
        <v>3.6909185999999999E-13</v>
      </c>
      <c r="CH45" s="172">
        <v>5.9835697999999997E-7</v>
      </c>
      <c r="CI45" s="172">
        <v>8.2905236000000006E-6</v>
      </c>
      <c r="CJ45" s="172">
        <v>5.7517207999999998E-8</v>
      </c>
      <c r="CK45" s="69">
        <v>5.7161020000000002E-4</v>
      </c>
      <c r="CM45" s="197">
        <v>4.3537549E-13</v>
      </c>
      <c r="CN45" s="198">
        <v>0.58200761999999995</v>
      </c>
      <c r="CO45" s="198">
        <v>9.9820486999999992E-3</v>
      </c>
      <c r="CP45" s="198">
        <v>4.9227985000000005E-4</v>
      </c>
      <c r="CQ45" s="197">
        <v>9.6982848999999994E-11</v>
      </c>
      <c r="CR45" s="197">
        <v>1.1482947000000001E-8</v>
      </c>
      <c r="CS45" s="197">
        <v>2.4858263000000001E-5</v>
      </c>
      <c r="CT45" s="198">
        <v>1.7948285E-3</v>
      </c>
      <c r="CU45" s="197">
        <v>5.4566033999999998E-9</v>
      </c>
      <c r="CV45" s="197">
        <v>8.3620899000000002E-5</v>
      </c>
      <c r="CX45" s="82"/>
    </row>
    <row r="46" spans="1:102" ht="14.4">
      <c r="A46" t="s">
        <v>1583</v>
      </c>
      <c r="B46" s="85" t="s">
        <v>360</v>
      </c>
      <c r="C46" s="113" t="str">
        <f t="shared" si="29"/>
        <v>A.010.08.103</v>
      </c>
      <c r="D46" s="114" t="s">
        <v>1116</v>
      </c>
      <c r="E46" s="112" t="s">
        <v>362</v>
      </c>
      <c r="F46" s="115" t="str">
        <f t="shared" si="30"/>
        <v>bio-Cotton USA</v>
      </c>
      <c r="G46" s="143">
        <f t="shared" si="31"/>
        <v>0.81170553333333328</v>
      </c>
      <c r="I46" s="118">
        <f t="shared" si="32"/>
        <v>1.0160666224393891</v>
      </c>
      <c r="K46" s="161">
        <f t="shared" si="33"/>
        <v>6.1569768749999993E-3</v>
      </c>
      <c r="L46" s="161">
        <f t="shared" si="34"/>
        <v>1.7197145560000002E-2</v>
      </c>
      <c r="M46" s="162">
        <f t="shared" si="35"/>
        <v>0.87095667000438903</v>
      </c>
      <c r="N46" s="161">
        <v>0.12175583</v>
      </c>
      <c r="O46" s="132">
        <v>6.5344712999999997E-3</v>
      </c>
      <c r="P46" s="132">
        <v>8.8982489000000008E-3</v>
      </c>
      <c r="Q46" s="132">
        <v>4.2939290999999997E-3</v>
      </c>
      <c r="R46" s="132">
        <v>1.1934275999999999E-3</v>
      </c>
      <c r="S46" s="164">
        <v>1.9969575000000001E-5</v>
      </c>
      <c r="T46" s="132">
        <v>6.4965059999999998E-4</v>
      </c>
      <c r="U46" s="132">
        <v>5.5448194000000004E-4</v>
      </c>
      <c r="V46" s="132">
        <v>2.8101899000000001E-4</v>
      </c>
      <c r="W46" s="132">
        <v>8.4623315E-4</v>
      </c>
      <c r="X46" s="132">
        <v>3.5220070999999999E-2</v>
      </c>
      <c r="Y46" s="132">
        <v>3.6371027E-4</v>
      </c>
      <c r="Z46" s="132">
        <v>0.83545557999999998</v>
      </c>
      <c r="AA46" s="164">
        <v>1.4389026E-11</v>
      </c>
      <c r="AC46" s="118">
        <f t="shared" si="7"/>
        <v>0.12175583</v>
      </c>
      <c r="AD46" s="118">
        <f t="shared" si="8"/>
        <v>2.2144179015000001E-2</v>
      </c>
      <c r="AE46" s="118">
        <f t="shared" si="9"/>
        <v>0.85144278214000002</v>
      </c>
      <c r="AF46" s="118">
        <f t="shared" si="10"/>
        <v>1.7197145560000002E-2</v>
      </c>
      <c r="AG46" s="118">
        <f t="shared" si="11"/>
        <v>3.5501090004389023E-2</v>
      </c>
      <c r="AI46" s="69">
        <v>13.068588999999999</v>
      </c>
      <c r="AJ46" s="69">
        <v>10.020194</v>
      </c>
      <c r="AK46" s="69">
        <v>1.8344484000000001</v>
      </c>
      <c r="AL46" s="69">
        <v>0</v>
      </c>
      <c r="AM46" s="69">
        <v>0.13892056</v>
      </c>
      <c r="AN46" s="69">
        <v>0.85714409000000003</v>
      </c>
      <c r="AO46" s="69">
        <v>0.21788208000000001</v>
      </c>
      <c r="AQ46" s="116">
        <v>5.0765434999999998E-2</v>
      </c>
      <c r="AR46" s="116">
        <v>4.6837248999999997E-2</v>
      </c>
      <c r="AS46" s="116">
        <v>3.4000644000000001E-3</v>
      </c>
      <c r="AT46" s="116">
        <v>5.2812178999999998E-4</v>
      </c>
      <c r="AU46" s="150">
        <f t="shared" si="12"/>
        <v>2.8079885286929665E-6</v>
      </c>
      <c r="AV46" s="150">
        <f t="shared" si="13"/>
        <v>1.257420254602528E-8</v>
      </c>
      <c r="AW46" s="163">
        <f t="shared" si="14"/>
        <v>7.3966636741999992E-2</v>
      </c>
      <c r="AX46" s="196">
        <v>7.5327171999999996E-7</v>
      </c>
      <c r="AY46" s="196">
        <v>2.272803E-9</v>
      </c>
      <c r="AZ46" s="196">
        <v>6.2096209000000003E-14</v>
      </c>
      <c r="BA46" s="196">
        <v>7.0186920000000001E-15</v>
      </c>
      <c r="BB46" s="196">
        <v>1.9908744999999999E-15</v>
      </c>
      <c r="BC46" s="196">
        <v>5.3110802000000001E-10</v>
      </c>
      <c r="BD46" s="196">
        <v>1.6226263000000001E-7</v>
      </c>
      <c r="BE46" s="196">
        <v>7.7326799E-11</v>
      </c>
      <c r="BF46" s="196">
        <v>1.8047047999999999E-10</v>
      </c>
      <c r="BG46" s="196">
        <v>8.2031914000000004E-15</v>
      </c>
      <c r="BH46" s="196">
        <v>2.4647544E-16</v>
      </c>
      <c r="BI46" s="196">
        <v>3.6927611000000002E-13</v>
      </c>
      <c r="BJ46" s="196">
        <v>3.3747970000000001E-15</v>
      </c>
      <c r="BK46" s="196">
        <v>1.2002230000000001E-15</v>
      </c>
      <c r="BL46" s="196">
        <v>9.6787633999999994E-12</v>
      </c>
      <c r="BM46" s="196">
        <v>2.1938289999999999E-10</v>
      </c>
      <c r="BN46" s="196">
        <v>1.9438856000000001E-20</v>
      </c>
      <c r="BO46" s="196">
        <v>1.0981742E-5</v>
      </c>
      <c r="BP46" s="108">
        <v>7.3955654999999995E-2</v>
      </c>
      <c r="BQ46" s="196">
        <v>1.8916940000000001E-6</v>
      </c>
      <c r="BR46" s="196">
        <v>1.0037560000000001E-8</v>
      </c>
      <c r="BS46" s="196">
        <v>5.5978700000000003E-12</v>
      </c>
      <c r="BU46" s="69">
        <v>5.2604367000000005E-4</v>
      </c>
      <c r="BV46" s="172">
        <v>1.4113229999999999E-6</v>
      </c>
      <c r="BW46" s="172">
        <v>2.2632504000000002E-5</v>
      </c>
      <c r="BX46" s="172">
        <v>6.5498598999999998E-8</v>
      </c>
      <c r="BY46" s="172">
        <v>1.2189389999999999E-6</v>
      </c>
      <c r="BZ46" s="172">
        <v>3.2857529000000001E-7</v>
      </c>
      <c r="CA46" s="172">
        <v>1.7959350999999999E-10</v>
      </c>
      <c r="CB46" s="172">
        <v>4.9879385000000002E-7</v>
      </c>
      <c r="CC46" s="172">
        <v>5.8705810000000002E-8</v>
      </c>
      <c r="CD46" s="172">
        <v>4.5017430999999998E-7</v>
      </c>
      <c r="CE46" s="172">
        <v>5.6452644000000002E-12</v>
      </c>
      <c r="CF46" s="172">
        <v>4.2986551000000003E-17</v>
      </c>
      <c r="CG46" s="172">
        <v>3.6909185999999999E-13</v>
      </c>
      <c r="CH46" s="172">
        <v>8.8252180000000001E-7</v>
      </c>
      <c r="CI46" s="172">
        <v>1.4269848E-5</v>
      </c>
      <c r="CJ46" s="172">
        <v>1.0266727E-7</v>
      </c>
      <c r="CK46" s="69">
        <v>4.8412393000000001E-4</v>
      </c>
      <c r="CM46" s="197">
        <v>4.3537549E-13</v>
      </c>
      <c r="CN46" s="198">
        <v>0.81169809999999998</v>
      </c>
      <c r="CO46" s="198">
        <v>1.3814851E-2</v>
      </c>
      <c r="CP46" s="198">
        <v>1.040937E-3</v>
      </c>
      <c r="CQ46" s="197">
        <v>1.6679199999999999E-10</v>
      </c>
      <c r="CR46" s="197">
        <v>1.9758464E-8</v>
      </c>
      <c r="CS46" s="197">
        <v>5.2172407999999997E-5</v>
      </c>
      <c r="CT46" s="198">
        <v>3.0597996E-3</v>
      </c>
      <c r="CU46" s="197">
        <v>5.4566033999999998E-9</v>
      </c>
      <c r="CV46" s="198">
        <v>1.156527E-4</v>
      </c>
      <c r="CX46" s="82"/>
    </row>
    <row r="47" spans="1:102" ht="14.4">
      <c r="A47" t="s">
        <v>1584</v>
      </c>
      <c r="B47" s="85" t="s">
        <v>360</v>
      </c>
      <c r="C47" s="113" t="str">
        <f t="shared" si="29"/>
        <v>A.010.08.104</v>
      </c>
      <c r="D47" s="114" t="s">
        <v>1116</v>
      </c>
      <c r="E47" s="112" t="s">
        <v>362</v>
      </c>
      <c r="F47" s="115" t="str">
        <f t="shared" si="30"/>
        <v>Cotton China</v>
      </c>
      <c r="G47" s="143">
        <f t="shared" si="31"/>
        <v>0.57148983333333336</v>
      </c>
      <c r="I47" s="118">
        <f t="shared" si="32"/>
        <v>1.0086360855132739</v>
      </c>
      <c r="K47" s="161">
        <f t="shared" si="33"/>
        <v>4.0061509287999996E-3</v>
      </c>
      <c r="L47" s="161">
        <f t="shared" si="34"/>
        <v>9.5507104199999988E-3</v>
      </c>
      <c r="M47" s="162">
        <f t="shared" si="35"/>
        <v>0.90935574916447404</v>
      </c>
      <c r="N47" s="161">
        <v>8.5723474999999993E-2</v>
      </c>
      <c r="O47" s="132">
        <v>2.3492755999999998E-3</v>
      </c>
      <c r="P47" s="132">
        <v>2.9308810999999998E-3</v>
      </c>
      <c r="Q47" s="132">
        <v>1.7725010999999999E-3</v>
      </c>
      <c r="R47" s="132">
        <v>1.0536966E-3</v>
      </c>
      <c r="S47" s="164">
        <v>9.1368287999999998E-6</v>
      </c>
      <c r="T47" s="132">
        <v>1.1708164E-3</v>
      </c>
      <c r="U47" s="132">
        <v>2.4511112999999998E-3</v>
      </c>
      <c r="V47" s="132">
        <v>3.4818114999999998E-4</v>
      </c>
      <c r="W47" s="132">
        <v>1.526379E-3</v>
      </c>
      <c r="X47" s="132">
        <v>1.0852328E-2</v>
      </c>
      <c r="Y47" s="132">
        <v>2.9306341999999998E-4</v>
      </c>
      <c r="Z47" s="132">
        <v>0.89815524000000002</v>
      </c>
      <c r="AA47" s="164">
        <v>1.4474005E-11</v>
      </c>
      <c r="AC47" s="118">
        <f t="shared" si="7"/>
        <v>8.5723474999999993E-2</v>
      </c>
      <c r="AD47" s="118">
        <f t="shared" si="8"/>
        <v>1.17374189288E-2</v>
      </c>
      <c r="AE47" s="118">
        <f t="shared" si="9"/>
        <v>0.90588650800000003</v>
      </c>
      <c r="AF47" s="118">
        <f t="shared" si="10"/>
        <v>9.5507104199999988E-3</v>
      </c>
      <c r="AG47" s="118">
        <f t="shared" si="11"/>
        <v>1.1200509164474005E-2</v>
      </c>
      <c r="AI47" s="69">
        <v>5.6171034999999998</v>
      </c>
      <c r="AJ47" s="69">
        <v>4.5426574000000004</v>
      </c>
      <c r="AK47" s="69">
        <v>0.35605167999999998</v>
      </c>
      <c r="AL47" s="69">
        <v>0</v>
      </c>
      <c r="AM47" s="69">
        <v>0.12456304999999999</v>
      </c>
      <c r="AN47" s="69">
        <v>0.39659940999999999</v>
      </c>
      <c r="AO47" s="69">
        <v>0.19723192000000001</v>
      </c>
      <c r="AQ47" s="116">
        <v>3.8580409000000003E-2</v>
      </c>
      <c r="AR47" s="116">
        <v>3.5420732000000003E-2</v>
      </c>
      <c r="AS47" s="116">
        <v>2.9655406999999998E-3</v>
      </c>
      <c r="AT47" s="116">
        <v>1.9413608999999999E-4</v>
      </c>
      <c r="AU47" s="150">
        <f t="shared" si="12"/>
        <v>2.123545044140275E-6</v>
      </c>
      <c r="AV47" s="150">
        <f t="shared" si="13"/>
        <v>1.0967236411452214E-8</v>
      </c>
      <c r="AW47" s="163">
        <f t="shared" si="14"/>
        <v>2.7189928889999999E-2</v>
      </c>
      <c r="AX47" s="196">
        <v>5.3047437999999996E-7</v>
      </c>
      <c r="AY47" s="196">
        <v>1.6005743999999999E-9</v>
      </c>
      <c r="AZ47" s="196">
        <v>4.3729761999999999E-14</v>
      </c>
      <c r="BA47" s="196">
        <v>7.0601430999999998E-15</v>
      </c>
      <c r="BB47" s="196">
        <v>2.0026322999999999E-15</v>
      </c>
      <c r="BC47" s="196">
        <v>1.5851756999999999E-10</v>
      </c>
      <c r="BD47" s="196">
        <v>6.0344887000000002E-8</v>
      </c>
      <c r="BE47" s="196">
        <v>2.4460976E-11</v>
      </c>
      <c r="BF47" s="196">
        <v>7.3629672999999994E-11</v>
      </c>
      <c r="BG47" s="196">
        <v>1.3335235999999999E-14</v>
      </c>
      <c r="BH47" s="196">
        <v>4.1978605999999998E-16</v>
      </c>
      <c r="BI47" s="196">
        <v>1.4645799000000001E-13</v>
      </c>
      <c r="BJ47" s="196">
        <v>1.1635559E-12</v>
      </c>
      <c r="BK47" s="196">
        <v>4.6949586000000003E-15</v>
      </c>
      <c r="BL47" s="196">
        <v>7.6742374999999996E-12</v>
      </c>
      <c r="BM47" s="196">
        <v>1.2617627E-10</v>
      </c>
      <c r="BN47" s="196">
        <v>1.9553658000000001E-20</v>
      </c>
      <c r="BO47" s="196">
        <v>1.466489E-5</v>
      </c>
      <c r="BP47" s="108">
        <v>2.7175264000000001E-2</v>
      </c>
      <c r="BQ47" s="196">
        <v>1.5324334E-6</v>
      </c>
      <c r="BR47" s="196">
        <v>9.2592943999999999E-9</v>
      </c>
      <c r="BS47" s="196">
        <v>7.9047687999999998E-12</v>
      </c>
      <c r="BU47" s="69">
        <v>6.6089630999999996E-4</v>
      </c>
      <c r="BV47" s="172">
        <v>5.6784764000000001E-7</v>
      </c>
      <c r="BW47" s="172">
        <v>1.5934653E-5</v>
      </c>
      <c r="BX47" s="172">
        <v>2.8899205000000002E-7</v>
      </c>
      <c r="BY47" s="172">
        <v>5.8611540999999998E-7</v>
      </c>
      <c r="BZ47" s="172">
        <v>9.2579272000000005E-8</v>
      </c>
      <c r="CA47" s="172">
        <v>3.1268123999999999E-10</v>
      </c>
      <c r="CB47" s="172">
        <v>2.2120244999999999E-7</v>
      </c>
      <c r="CC47" s="172">
        <v>2.4942845000000001E-8</v>
      </c>
      <c r="CD47" s="172">
        <v>7.8461394000000003E-7</v>
      </c>
      <c r="CE47" s="172">
        <v>5.6786041999999997E-12</v>
      </c>
      <c r="CF47" s="172">
        <v>4.3240421E-17</v>
      </c>
      <c r="CG47" s="172">
        <v>3.7127164999999999E-13</v>
      </c>
      <c r="CH47" s="172">
        <v>3.6089041E-7</v>
      </c>
      <c r="CI47" s="172">
        <v>5.9183240000000004E-6</v>
      </c>
      <c r="CJ47" s="172">
        <v>6.2823281999999997E-8</v>
      </c>
      <c r="CK47" s="69">
        <v>6.3605300999999999E-4</v>
      </c>
      <c r="CM47" s="197">
        <v>4.3794672999999999E-13</v>
      </c>
      <c r="CN47" s="198">
        <v>0.57137979000000005</v>
      </c>
      <c r="CO47" s="198">
        <v>3.5919798000000002E-3</v>
      </c>
      <c r="CP47" s="198">
        <v>3.9537142E-4</v>
      </c>
      <c r="CQ47" s="197">
        <v>6.647877E-11</v>
      </c>
      <c r="CR47" s="197">
        <v>7.9537053E-9</v>
      </c>
      <c r="CS47" s="197">
        <v>2.0807482000000001E-5</v>
      </c>
      <c r="CT47" s="198">
        <v>0.22608539999999999</v>
      </c>
      <c r="CU47" s="197">
        <v>8.8985450999999997E-9</v>
      </c>
      <c r="CV47" s="197">
        <v>4.9484531000000002E-5</v>
      </c>
      <c r="CX47" s="82"/>
    </row>
    <row r="48" spans="1:102" ht="14.4">
      <c r="A48" t="s">
        <v>1585</v>
      </c>
      <c r="B48" s="85" t="s">
        <v>360</v>
      </c>
      <c r="C48" s="113" t="str">
        <f t="shared" si="29"/>
        <v>A.010.08.105</v>
      </c>
      <c r="D48" s="114" t="s">
        <v>1116</v>
      </c>
      <c r="E48" s="112" t="s">
        <v>362</v>
      </c>
      <c r="F48" s="115" t="str">
        <f t="shared" si="30"/>
        <v>Cotton India</v>
      </c>
      <c r="G48" s="143">
        <f t="shared" si="31"/>
        <v>1.0980878000000001</v>
      </c>
      <c r="I48" s="118">
        <f t="shared" si="32"/>
        <v>1.0182665001546201</v>
      </c>
      <c r="K48" s="161">
        <f t="shared" si="33"/>
        <v>8.7903804499999995E-3</v>
      </c>
      <c r="L48" s="161">
        <f t="shared" si="34"/>
        <v>2.1530674360000002E-2</v>
      </c>
      <c r="M48" s="162">
        <f t="shared" si="35"/>
        <v>0.82323227534462007</v>
      </c>
      <c r="N48" s="161">
        <v>0.16471316999999999</v>
      </c>
      <c r="O48" s="132">
        <v>4.5876142000000003E-3</v>
      </c>
      <c r="P48" s="132">
        <v>8.3694527000000001E-3</v>
      </c>
      <c r="Q48" s="132">
        <v>4.4775209000000003E-3</v>
      </c>
      <c r="R48" s="132">
        <v>1.3643195000000001E-3</v>
      </c>
      <c r="S48" s="164">
        <v>1.5228850000000001E-5</v>
      </c>
      <c r="T48" s="132">
        <v>2.9333112000000001E-3</v>
      </c>
      <c r="U48" s="132">
        <v>6.0738865000000003E-3</v>
      </c>
      <c r="V48" s="132">
        <v>6.3950632999999995E-4</v>
      </c>
      <c r="W48" s="132">
        <v>2.1752461000000001E-3</v>
      </c>
      <c r="X48" s="132">
        <v>1.5434099E-2</v>
      </c>
      <c r="Y48" s="132">
        <v>3.2447485999999998E-4</v>
      </c>
      <c r="Z48" s="132">
        <v>0.80715866999999997</v>
      </c>
      <c r="AA48" s="164">
        <v>1.4620081999999999E-11</v>
      </c>
      <c r="AC48" s="118">
        <f t="shared" si="7"/>
        <v>0.16471316999999999</v>
      </c>
      <c r="AD48" s="118">
        <f t="shared" si="8"/>
        <v>2.7821333850000001E-2</v>
      </c>
      <c r="AE48" s="118">
        <f t="shared" si="9"/>
        <v>0.82618962340000002</v>
      </c>
      <c r="AF48" s="118">
        <f t="shared" si="10"/>
        <v>2.1530674360000002E-2</v>
      </c>
      <c r="AG48" s="118">
        <f t="shared" si="11"/>
        <v>1.6073605344620084E-2</v>
      </c>
      <c r="AI48" s="69">
        <v>9.4795938999999994</v>
      </c>
      <c r="AJ48" s="69">
        <v>8.4633216000000004</v>
      </c>
      <c r="AK48" s="69">
        <v>0.30461598000000001</v>
      </c>
      <c r="AL48" s="69">
        <v>0</v>
      </c>
      <c r="AM48" s="69">
        <v>0.10266258</v>
      </c>
      <c r="AN48" s="69">
        <v>0.41103703000000003</v>
      </c>
      <c r="AO48" s="69">
        <v>0.19795672</v>
      </c>
      <c r="AQ48" s="116">
        <v>4.5645673999999997E-2</v>
      </c>
      <c r="AR48" s="116">
        <v>4.2175042000000003E-2</v>
      </c>
      <c r="AS48" s="116">
        <v>3.1454613000000001E-3</v>
      </c>
      <c r="AT48" s="116">
        <v>3.2517081999999998E-4</v>
      </c>
      <c r="AU48" s="150">
        <f t="shared" si="12"/>
        <v>2.5284797288852398E-6</v>
      </c>
      <c r="AV48" s="150">
        <f t="shared" si="13"/>
        <v>1.163262327514956E-8</v>
      </c>
      <c r="AW48" s="163">
        <f t="shared" si="14"/>
        <v>4.5542131249000001E-2</v>
      </c>
      <c r="AX48" s="196">
        <v>1.0192907000000001E-6</v>
      </c>
      <c r="AY48" s="196">
        <v>3.0754565000000002E-9</v>
      </c>
      <c r="AZ48" s="196">
        <v>8.4025427999999999E-14</v>
      </c>
      <c r="BA48" s="196">
        <v>7.1313965999999997E-15</v>
      </c>
      <c r="BB48" s="196">
        <v>2.0228436000000001E-15</v>
      </c>
      <c r="BC48" s="196">
        <v>4.5917081000000002E-10</v>
      </c>
      <c r="BD48" s="196">
        <v>1.3130979999999999E-7</v>
      </c>
      <c r="BE48" s="196">
        <v>6.9003499999999999E-11</v>
      </c>
      <c r="BF48" s="196">
        <v>1.5654271000000001E-10</v>
      </c>
      <c r="BG48" s="196">
        <v>1.8239541E-14</v>
      </c>
      <c r="BH48" s="196">
        <v>5.8526681000000002E-16</v>
      </c>
      <c r="BI48" s="196">
        <v>2.3866519999999999E-13</v>
      </c>
      <c r="BJ48" s="196">
        <v>2.9905734000000002E-12</v>
      </c>
      <c r="BK48" s="196">
        <v>1.1592794E-14</v>
      </c>
      <c r="BL48" s="196">
        <v>1.3229621E-11</v>
      </c>
      <c r="BM48" s="196">
        <v>2.3451930000000002E-10</v>
      </c>
      <c r="BN48" s="196">
        <v>1.9751000999999999E-20</v>
      </c>
      <c r="BO48" s="196">
        <v>2.6041249000000001E-5</v>
      </c>
      <c r="BP48" s="108">
        <v>4.5516090000000002E-2</v>
      </c>
      <c r="BQ48" s="196">
        <v>1.3771723E-6</v>
      </c>
      <c r="BR48" s="196">
        <v>8.3211729999999994E-9</v>
      </c>
      <c r="BS48" s="196">
        <v>7.1038835000000002E-12</v>
      </c>
      <c r="BU48" s="69">
        <v>6.1987583999999999E-4</v>
      </c>
      <c r="BV48" s="172">
        <v>1.2459189999999999E-6</v>
      </c>
      <c r="BW48" s="172">
        <v>3.0617600999999999E-5</v>
      </c>
      <c r="BX48" s="172">
        <v>7.1512244000000002E-7</v>
      </c>
      <c r="BY48" s="172">
        <v>1.2918815000000001E-6</v>
      </c>
      <c r="BZ48" s="172">
        <v>2.7739484000000001E-7</v>
      </c>
      <c r="CA48" s="172">
        <v>4.3971223999999997E-10</v>
      </c>
      <c r="CB48" s="172">
        <v>5.7814983000000004E-7</v>
      </c>
      <c r="CC48" s="172">
        <v>4.1118223E-8</v>
      </c>
      <c r="CD48" s="172">
        <v>1.9578348000000002E-6</v>
      </c>
      <c r="CE48" s="172">
        <v>5.7359147999999999E-12</v>
      </c>
      <c r="CF48" s="172">
        <v>4.3676820000000001E-17</v>
      </c>
      <c r="CG48" s="172">
        <v>3.7501866000000002E-13</v>
      </c>
      <c r="CH48" s="172">
        <v>8.9913699000000003E-7</v>
      </c>
      <c r="CI48" s="172">
        <v>1.0575174000000001E-5</v>
      </c>
      <c r="CJ48" s="172">
        <v>6.5863648999999997E-8</v>
      </c>
      <c r="CK48" s="69">
        <v>5.7161020000000002E-4</v>
      </c>
      <c r="CM48" s="197">
        <v>4.4236665E-13</v>
      </c>
      <c r="CN48" s="198">
        <v>1.0978663</v>
      </c>
      <c r="CO48" s="198">
        <v>1.1075473000000001E-2</v>
      </c>
      <c r="CP48" s="198">
        <v>8.8808029999999996E-4</v>
      </c>
      <c r="CQ48" s="197">
        <v>1.0835427E-10</v>
      </c>
      <c r="CR48" s="197">
        <v>1.3070223000000001E-8</v>
      </c>
      <c r="CS48" s="197">
        <v>4.4877657000000001E-5</v>
      </c>
      <c r="CT48" s="198">
        <v>0.58009736000000001</v>
      </c>
      <c r="CU48" s="197">
        <v>1.2187541999999999E-8</v>
      </c>
      <c r="CV48" s="198">
        <v>1.3043616000000001E-4</v>
      </c>
      <c r="CX48" s="82"/>
    </row>
    <row r="49" spans="1:102" ht="14.4">
      <c r="A49" t="s">
        <v>1586</v>
      </c>
      <c r="B49" s="85" t="s">
        <v>360</v>
      </c>
      <c r="C49" s="113" t="str">
        <f t="shared" si="29"/>
        <v>A.010.08.106</v>
      </c>
      <c r="D49" s="114" t="s">
        <v>1116</v>
      </c>
      <c r="E49" s="112" t="s">
        <v>362</v>
      </c>
      <c r="F49" s="115" t="str">
        <f t="shared" si="30"/>
        <v>Cotton trade mix China - India - USA</v>
      </c>
      <c r="G49" s="143">
        <f t="shared" si="31"/>
        <v>0.93588080000000007</v>
      </c>
      <c r="I49" s="118">
        <f t="shared" si="32"/>
        <v>1.0323817904185433</v>
      </c>
      <c r="K49" s="161">
        <f t="shared" si="33"/>
        <v>7.0673074340000001E-3</v>
      </c>
      <c r="L49" s="161">
        <f t="shared" si="34"/>
        <v>1.8239407050000003E-2</v>
      </c>
      <c r="M49" s="162">
        <f t="shared" si="35"/>
        <v>0.86669295593454321</v>
      </c>
      <c r="N49" s="161">
        <v>0.14038212</v>
      </c>
      <c r="O49" s="132">
        <v>4.7750657999999996E-3</v>
      </c>
      <c r="P49" s="132">
        <v>7.0224240000000002E-3</v>
      </c>
      <c r="Q49" s="132">
        <v>3.7214002999999998E-3</v>
      </c>
      <c r="R49" s="132">
        <v>1.2364292999999999E-3</v>
      </c>
      <c r="S49" s="164">
        <v>1.4929634E-5</v>
      </c>
      <c r="T49" s="132">
        <v>2.0945482E-3</v>
      </c>
      <c r="U49" s="132">
        <v>4.2680126000000001E-3</v>
      </c>
      <c r="V49" s="132">
        <v>5.1319292E-4</v>
      </c>
      <c r="W49" s="132">
        <v>1.8487135E-3</v>
      </c>
      <c r="X49" s="132">
        <v>1.9359653000000001E-2</v>
      </c>
      <c r="Y49" s="132">
        <v>3.2519115000000001E-4</v>
      </c>
      <c r="Z49" s="132">
        <v>0.84682011000000001</v>
      </c>
      <c r="AA49" s="164">
        <v>1.4543089E-11</v>
      </c>
      <c r="AC49" s="118">
        <f t="shared" si="7"/>
        <v>0.14038212</v>
      </c>
      <c r="AD49" s="118">
        <f t="shared" si="8"/>
        <v>2.3132809833999998E-2</v>
      </c>
      <c r="AE49" s="118">
        <f t="shared" si="9"/>
        <v>0.86288561240000006</v>
      </c>
      <c r="AF49" s="118">
        <f t="shared" si="10"/>
        <v>1.823940705E-2</v>
      </c>
      <c r="AG49" s="118">
        <f t="shared" si="11"/>
        <v>1.9872845934543089E-2</v>
      </c>
      <c r="AI49" s="69">
        <v>9.4628347000000002</v>
      </c>
      <c r="AJ49" s="69">
        <v>7.8393572000000002</v>
      </c>
      <c r="AK49" s="69">
        <v>0.74848316000000004</v>
      </c>
      <c r="AL49" s="69">
        <v>0</v>
      </c>
      <c r="AM49" s="69">
        <v>0.12687780000000001</v>
      </c>
      <c r="AN49" s="69">
        <v>0.53857692999999995</v>
      </c>
      <c r="AO49" s="69">
        <v>0.20953969</v>
      </c>
      <c r="AQ49" s="116">
        <v>4.6297497999999999E-2</v>
      </c>
      <c r="AR49" s="116">
        <v>4.2718103E-2</v>
      </c>
      <c r="AS49" s="116">
        <v>3.2279790000000002E-3</v>
      </c>
      <c r="AT49" s="116">
        <v>3.5141593999999998E-4</v>
      </c>
      <c r="AU49" s="150">
        <f t="shared" si="12"/>
        <v>2.5610372860390318E-6</v>
      </c>
      <c r="AV49" s="150">
        <f t="shared" si="13"/>
        <v>1.1937792263051747E-8</v>
      </c>
      <c r="AW49" s="163">
        <f t="shared" si="14"/>
        <v>4.9217918647000002E-2</v>
      </c>
      <c r="AX49" s="196">
        <v>8.6869515999999996E-7</v>
      </c>
      <c r="AY49" s="196">
        <v>2.6210707000000001E-9</v>
      </c>
      <c r="AZ49" s="196">
        <v>7.1611069999999994E-14</v>
      </c>
      <c r="BA49" s="196">
        <v>7.0938408E-15</v>
      </c>
      <c r="BB49" s="196">
        <v>2.0121906999999999E-15</v>
      </c>
      <c r="BC49" s="196">
        <v>3.8618370999999999E-10</v>
      </c>
      <c r="BD49" s="196">
        <v>1.2566948000000001E-7</v>
      </c>
      <c r="BE49" s="196">
        <v>5.7910883000000003E-11</v>
      </c>
      <c r="BF49" s="196">
        <v>1.4896715999999999E-10</v>
      </c>
      <c r="BG49" s="196">
        <v>1.5771081E-14</v>
      </c>
      <c r="BH49" s="196">
        <v>5.0198359999999997E-16</v>
      </c>
      <c r="BI49" s="196">
        <v>2.4395234999999998E-13</v>
      </c>
      <c r="BJ49" s="196">
        <v>2.0401746E-12</v>
      </c>
      <c r="BK49" s="196">
        <v>8.1746474999999993E-15</v>
      </c>
      <c r="BL49" s="196">
        <v>1.1700273E-11</v>
      </c>
      <c r="BM49" s="196">
        <v>2.0915295000000001E-10</v>
      </c>
      <c r="BN49" s="196">
        <v>1.9646986999999999E-20</v>
      </c>
      <c r="BO49" s="196">
        <v>2.0742646999999999E-5</v>
      </c>
      <c r="BP49" s="108">
        <v>4.9197176000000002E-2</v>
      </c>
      <c r="BQ49" s="196">
        <v>1.5660656000000001E-6</v>
      </c>
      <c r="BR49" s="196">
        <v>9.1004667000000003E-9</v>
      </c>
      <c r="BS49" s="196">
        <v>6.9966342999999999E-12</v>
      </c>
      <c r="BU49" s="69">
        <v>6.1397320000000004E-4</v>
      </c>
      <c r="BV49" s="172">
        <v>1.1650673E-6</v>
      </c>
      <c r="BW49" s="172">
        <v>2.6094840999999998E-5</v>
      </c>
      <c r="BX49" s="172">
        <v>5.0276129999999999E-7</v>
      </c>
      <c r="BY49" s="172">
        <v>1.1402628000000001E-6</v>
      </c>
      <c r="BZ49" s="172">
        <v>2.3342780999999999E-7</v>
      </c>
      <c r="CA49" s="172">
        <v>3.7578239000000002E-10</v>
      </c>
      <c r="CB49" s="172">
        <v>4.7297593999999998E-7</v>
      </c>
      <c r="CC49" s="172">
        <v>4.1157543999999997E-8</v>
      </c>
      <c r="CD49" s="172">
        <v>1.4020903000000001E-6</v>
      </c>
      <c r="CE49" s="172">
        <v>5.7057079000000003E-12</v>
      </c>
      <c r="CF49" s="172">
        <v>4.3446805999999999E-17</v>
      </c>
      <c r="CG49" s="172">
        <v>3.7304370999999999E-13</v>
      </c>
      <c r="CH49" s="172">
        <v>7.5638703000000004E-7</v>
      </c>
      <c r="CI49" s="172">
        <v>1.0346340000000001E-5</v>
      </c>
      <c r="CJ49" s="172">
        <v>7.6543097999999997E-8</v>
      </c>
      <c r="CK49" s="69">
        <v>5.7174096999999997E-4</v>
      </c>
      <c r="CM49" s="197">
        <v>4.4003703E-13</v>
      </c>
      <c r="CN49" s="198">
        <v>0.93571572000000003</v>
      </c>
      <c r="CO49" s="198">
        <v>9.3700381000000003E-3</v>
      </c>
      <c r="CP49" s="198">
        <v>8.2952118999999995E-4</v>
      </c>
      <c r="CQ49" s="197">
        <v>1.1061277E-10</v>
      </c>
      <c r="CR49" s="197">
        <v>1.3258229000000001E-8</v>
      </c>
      <c r="CS49" s="197">
        <v>4.2092092999999997E-5</v>
      </c>
      <c r="CT49" s="198">
        <v>0.39628851999999998</v>
      </c>
      <c r="CU49" s="197">
        <v>1.0532117000000001E-8</v>
      </c>
      <c r="CV49" s="198">
        <v>1.0694915000000001E-4</v>
      </c>
      <c r="CX49" s="82"/>
    </row>
    <row r="50" spans="1:102" ht="14.4">
      <c r="A50" t="s">
        <v>1587</v>
      </c>
      <c r="B50" s="85" t="s">
        <v>360</v>
      </c>
      <c r="C50" s="113" t="str">
        <f t="shared" si="29"/>
        <v>A.010.08.107</v>
      </c>
      <c r="D50" s="114" t="s">
        <v>1116</v>
      </c>
      <c r="E50" s="112" t="s">
        <v>362</v>
      </c>
      <c r="F50" s="115" t="str">
        <f t="shared" si="30"/>
        <v>Cotton USA</v>
      </c>
      <c r="G50" s="143">
        <f t="shared" si="31"/>
        <v>1.1932236000000001</v>
      </c>
      <c r="I50" s="118">
        <f t="shared" si="32"/>
        <v>1.0857053012775233</v>
      </c>
      <c r="K50" s="161">
        <f t="shared" si="33"/>
        <v>8.6954900730000003E-3</v>
      </c>
      <c r="L50" s="161">
        <f t="shared" si="34"/>
        <v>2.5229212729999999E-2</v>
      </c>
      <c r="M50" s="162">
        <f t="shared" si="35"/>
        <v>0.87279705847452338</v>
      </c>
      <c r="N50" s="161">
        <v>0.17898354</v>
      </c>
      <c r="O50" s="132">
        <v>8.3647750999999992E-3</v>
      </c>
      <c r="P50" s="132">
        <v>1.0614314999999999E-2</v>
      </c>
      <c r="Q50" s="132">
        <v>5.2627571000000003E-3</v>
      </c>
      <c r="R50" s="132">
        <v>1.2965539999999999E-3</v>
      </c>
      <c r="S50" s="164">
        <v>2.2395973E-5</v>
      </c>
      <c r="T50" s="132">
        <v>2.1137830000000002E-3</v>
      </c>
      <c r="U50" s="132">
        <v>4.0746994000000003E-3</v>
      </c>
      <c r="V50" s="132">
        <v>5.5145645999999998E-4</v>
      </c>
      <c r="W50" s="132">
        <v>1.8053047E-3</v>
      </c>
      <c r="X50" s="132">
        <v>3.6788262000000002E-2</v>
      </c>
      <c r="Y50" s="132">
        <v>3.7011853000000001E-4</v>
      </c>
      <c r="Z50" s="132">
        <v>0.83545734000000005</v>
      </c>
      <c r="AA50" s="164">
        <v>1.4523406E-11</v>
      </c>
      <c r="AC50" s="118">
        <f t="shared" si="7"/>
        <v>0.17898354</v>
      </c>
      <c r="AD50" s="118">
        <f t="shared" si="8"/>
        <v>3.1749279573E-2</v>
      </c>
      <c r="AE50" s="118">
        <f t="shared" si="9"/>
        <v>0.85851112950000008</v>
      </c>
      <c r="AF50" s="118">
        <f t="shared" si="10"/>
        <v>2.5229212729999995E-2</v>
      </c>
      <c r="AG50" s="118">
        <f t="shared" si="11"/>
        <v>3.7339718474523408E-2</v>
      </c>
      <c r="AI50" s="69">
        <v>14.688921000000001</v>
      </c>
      <c r="AJ50" s="69">
        <v>11.416672999999999</v>
      </c>
      <c r="AK50" s="69">
        <v>1.9415678999999999</v>
      </c>
      <c r="AL50" s="69">
        <v>0</v>
      </c>
      <c r="AM50" s="69">
        <v>0.16589546999999999</v>
      </c>
      <c r="AN50" s="69">
        <v>0.92128798000000001</v>
      </c>
      <c r="AO50" s="69">
        <v>0.24349624</v>
      </c>
      <c r="AQ50" s="116">
        <v>5.7799492000000001E-2</v>
      </c>
      <c r="AR50" s="116">
        <v>5.3485967000000002E-2</v>
      </c>
      <c r="AS50" s="116">
        <v>3.7084979000000001E-3</v>
      </c>
      <c r="AT50" s="116">
        <v>6.0502639E-4</v>
      </c>
      <c r="AU50" s="150">
        <f t="shared" si="12"/>
        <v>3.2065927366627074E-6</v>
      </c>
      <c r="AV50" s="150">
        <f t="shared" si="13"/>
        <v>1.371485917348955E-8</v>
      </c>
      <c r="AW50" s="163">
        <f t="shared" si="14"/>
        <v>8.4737589114000006E-2</v>
      </c>
      <c r="AX50" s="196">
        <v>1.1074993E-6</v>
      </c>
      <c r="AY50" s="196">
        <v>3.3416001000000002E-9</v>
      </c>
      <c r="AZ50" s="196">
        <v>9.1296980000000001E-14</v>
      </c>
      <c r="BA50" s="196">
        <v>7.0842396000000002E-15</v>
      </c>
      <c r="BB50" s="196">
        <v>2.0094673E-15</v>
      </c>
      <c r="BC50" s="196">
        <v>5.8895849E-10</v>
      </c>
      <c r="BD50" s="196">
        <v>2.0651064999999999E-7</v>
      </c>
      <c r="BE50" s="196">
        <v>8.7157265999999998E-11</v>
      </c>
      <c r="BF50" s="196">
        <v>2.4061416999999997E-10</v>
      </c>
      <c r="BG50" s="196">
        <v>1.5441724E-14</v>
      </c>
      <c r="BH50" s="196">
        <v>4.9089162999999998E-16</v>
      </c>
      <c r="BI50" s="196">
        <v>3.8489870000000001E-13</v>
      </c>
      <c r="BJ50" s="196">
        <v>1.8297749000000002E-12</v>
      </c>
      <c r="BK50" s="196">
        <v>7.8642742999999995E-15</v>
      </c>
      <c r="BL50" s="196">
        <v>1.4932749000000001E-11</v>
      </c>
      <c r="BM50" s="196">
        <v>2.8488633000000002E-10</v>
      </c>
      <c r="BN50" s="196">
        <v>1.9620396E-20</v>
      </c>
      <c r="BO50" s="196">
        <v>2.1195114000000001E-5</v>
      </c>
      <c r="BP50" s="108">
        <v>8.4716394E-2</v>
      </c>
      <c r="BQ50" s="196">
        <v>1.8916940000000001E-6</v>
      </c>
      <c r="BR50" s="196">
        <v>1.0037560000000001E-8</v>
      </c>
      <c r="BS50" s="196">
        <v>5.5978700000000003E-12</v>
      </c>
      <c r="BU50" s="69">
        <v>5.4116467000000004E-4</v>
      </c>
      <c r="BV50" s="172">
        <v>1.8607792E-6</v>
      </c>
      <c r="BW50" s="172">
        <v>3.3270240000000001E-5</v>
      </c>
      <c r="BX50" s="172">
        <v>4.8018069000000002E-7</v>
      </c>
      <c r="BY50" s="172">
        <v>1.6723747999999999E-6</v>
      </c>
      <c r="BZ50" s="172">
        <v>3.6063521000000002E-7</v>
      </c>
      <c r="CA50" s="172">
        <v>3.6727436999999999E-10</v>
      </c>
      <c r="CB50" s="172">
        <v>6.6100532000000003E-7</v>
      </c>
      <c r="CC50" s="172">
        <v>6.3355070999999993E-8</v>
      </c>
      <c r="CD50" s="172">
        <v>1.4222536E-6</v>
      </c>
      <c r="CE50" s="172">
        <v>5.6979854999999999E-12</v>
      </c>
      <c r="CF50" s="172">
        <v>4.3388002E-17</v>
      </c>
      <c r="CG50" s="172">
        <v>3.7253881E-13</v>
      </c>
      <c r="CH50" s="172">
        <v>1.0850122999999999E-6</v>
      </c>
      <c r="CI50" s="172">
        <v>1.6053435E-5</v>
      </c>
      <c r="CJ50" s="172">
        <v>1.1108972E-7</v>
      </c>
      <c r="CK50" s="69">
        <v>4.8412393000000001E-4</v>
      </c>
      <c r="CM50" s="197">
        <v>4.3944146000000001E-13</v>
      </c>
      <c r="CN50" s="198">
        <v>1.1930668</v>
      </c>
      <c r="CO50" s="198">
        <v>1.4733955E-2</v>
      </c>
      <c r="CP50" s="198">
        <v>1.3355901E-3</v>
      </c>
      <c r="CQ50" s="197">
        <v>1.7421696E-10</v>
      </c>
      <c r="CR50" s="197">
        <v>2.0779335000000001E-8</v>
      </c>
      <c r="CS50" s="197">
        <v>6.7028995000000005E-5</v>
      </c>
      <c r="CT50" s="198">
        <v>0.35650274999999998</v>
      </c>
      <c r="CU50" s="197">
        <v>1.0311270999999999E-8</v>
      </c>
      <c r="CV50" s="198">
        <v>1.5063159999999999E-4</v>
      </c>
      <c r="CX50" s="82"/>
    </row>
    <row r="51" spans="1:102" ht="14.4">
      <c r="A51" t="s">
        <v>1588</v>
      </c>
      <c r="B51" s="85" t="s">
        <v>360</v>
      </c>
      <c r="C51" s="113" t="str">
        <f t="shared" si="29"/>
        <v>A.010.08.108</v>
      </c>
      <c r="D51" s="114" t="s">
        <v>1116</v>
      </c>
      <c r="E51" s="112" t="s">
        <v>362</v>
      </c>
      <c r="F51" s="115" t="str">
        <f t="shared" si="30"/>
        <v>Jute fibres  Bangladesh - rainfed</v>
      </c>
      <c r="G51" s="143">
        <f t="shared" si="31"/>
        <v>0.92393493333333343</v>
      </c>
      <c r="I51" s="118">
        <f t="shared" si="32"/>
        <v>0.1886176315391781</v>
      </c>
      <c r="K51" s="161">
        <f t="shared" si="33"/>
        <v>6.0358137498000008E-3</v>
      </c>
      <c r="L51" s="161">
        <f t="shared" si="34"/>
        <v>2.813603978E-2</v>
      </c>
      <c r="M51" s="162">
        <f t="shared" si="35"/>
        <v>1.5855538009378087E-2</v>
      </c>
      <c r="N51" s="161">
        <v>0.13859024</v>
      </c>
      <c r="O51" s="132">
        <v>1.6011218999999999E-3</v>
      </c>
      <c r="P51" s="132">
        <v>1.8467054000000001E-3</v>
      </c>
      <c r="Q51" s="132">
        <v>3.1778090000000002E-3</v>
      </c>
      <c r="R51" s="132">
        <v>1.2516211000000001E-3</v>
      </c>
      <c r="S51" s="164">
        <v>8.9453498000000008E-6</v>
      </c>
      <c r="T51" s="132">
        <v>1.5974383E-3</v>
      </c>
      <c r="U51" s="132">
        <v>2.2935817000000001E-2</v>
      </c>
      <c r="V51" s="132">
        <v>2.9109569000000001E-4</v>
      </c>
      <c r="W51" s="132">
        <v>1.3747875999999999E-3</v>
      </c>
      <c r="X51" s="132">
        <v>8.5525175000000005E-3</v>
      </c>
      <c r="Y51" s="132">
        <v>3.7760788000000003E-4</v>
      </c>
      <c r="Z51" s="132">
        <v>7.0119248000000004E-3</v>
      </c>
      <c r="AA51" s="164">
        <v>1.9378085000000001E-11</v>
      </c>
      <c r="AC51" s="118">
        <f t="shared" si="7"/>
        <v>0.13859024</v>
      </c>
      <c r="AD51" s="118">
        <f t="shared" si="8"/>
        <v>3.2419458049800003E-2</v>
      </c>
      <c r="AE51" s="118">
        <f t="shared" si="9"/>
        <v>3.3395569100000001E-2</v>
      </c>
      <c r="AF51" s="118">
        <f t="shared" si="10"/>
        <v>2.813603978E-2</v>
      </c>
      <c r="AG51" s="118">
        <f t="shared" si="11"/>
        <v>8.8436132093780845E-3</v>
      </c>
      <c r="AI51" s="69">
        <v>2.4429237000000001</v>
      </c>
      <c r="AJ51" s="69">
        <v>2.3024556999999999</v>
      </c>
      <c r="AK51" s="69">
        <v>5.0668551999999999E-2</v>
      </c>
      <c r="AL51" s="69">
        <v>0</v>
      </c>
      <c r="AM51" s="69">
        <v>1.1865331999999999E-2</v>
      </c>
      <c r="AN51" s="69">
        <v>6.5294137000000002E-2</v>
      </c>
      <c r="AO51" s="69">
        <v>1.2639968999999999E-2</v>
      </c>
      <c r="AQ51" s="116">
        <v>2.1606923E-2</v>
      </c>
      <c r="AR51" s="116">
        <v>2.0560182999999999E-2</v>
      </c>
      <c r="AS51" s="116">
        <v>8.9546096000000001E-4</v>
      </c>
      <c r="AT51" s="116">
        <v>1.5127839000000001E-4</v>
      </c>
      <c r="AU51" s="150">
        <f t="shared" si="12"/>
        <v>1.2326249048033229E-6</v>
      </c>
      <c r="AV51" s="150">
        <f t="shared" si="13"/>
        <v>3.311615958718799E-9</v>
      </c>
      <c r="AW51" s="163">
        <f t="shared" si="14"/>
        <v>2.1187449284000001E-2</v>
      </c>
      <c r="AX51" s="196">
        <v>1.0089934E-6</v>
      </c>
      <c r="AY51" s="196">
        <v>3.0409394999999999E-9</v>
      </c>
      <c r="AZ51" s="196">
        <v>8.2988680000000006E-14</v>
      </c>
      <c r="BA51" s="196">
        <v>9.4522592000000004E-15</v>
      </c>
      <c r="BB51" s="196">
        <v>2.6811637000000001E-15</v>
      </c>
      <c r="BC51" s="196">
        <v>1.2767699999999999E-10</v>
      </c>
      <c r="BD51" s="196">
        <v>3.9780680999999998E-8</v>
      </c>
      <c r="BE51" s="196">
        <v>2.0120179000000001E-11</v>
      </c>
      <c r="BF51" s="196">
        <v>4.6678713000000001E-11</v>
      </c>
      <c r="BG51" s="196">
        <v>1.2817989E-14</v>
      </c>
      <c r="BH51" s="196">
        <v>3.9178925999999999E-16</v>
      </c>
      <c r="BI51" s="196">
        <v>1.4889679000000001E-13</v>
      </c>
      <c r="BJ51" s="196">
        <v>1.5431180000000001E-15</v>
      </c>
      <c r="BK51" s="196">
        <v>5.1800635999999998E-16</v>
      </c>
      <c r="BL51" s="196">
        <v>5.7655059000000002E-12</v>
      </c>
      <c r="BM51" s="196">
        <v>9.6029163999999999E-11</v>
      </c>
      <c r="BN51" s="196">
        <v>2.6178825000000001E-20</v>
      </c>
      <c r="BO51" s="196">
        <v>1.5429284000000001E-5</v>
      </c>
      <c r="BP51" s="108">
        <v>2.117202E-2</v>
      </c>
      <c r="BQ51" s="196">
        <v>1.8362133999999999E-7</v>
      </c>
      <c r="BR51" s="196">
        <v>2.0339594E-10</v>
      </c>
      <c r="BS51" s="196">
        <v>2.3447032E-13</v>
      </c>
      <c r="BU51" s="172">
        <v>3.5616561E-5</v>
      </c>
      <c r="BV51" s="172">
        <v>3.6160845000000001E-7</v>
      </c>
      <c r="BW51" s="172">
        <v>2.5761758E-5</v>
      </c>
      <c r="BX51" s="172">
        <v>2.6875896999999998E-6</v>
      </c>
      <c r="BY51" s="172">
        <v>3.3929346000000002E-7</v>
      </c>
      <c r="BZ51" s="172">
        <v>6.9230347999999997E-8</v>
      </c>
      <c r="CA51" s="172">
        <v>2.8784618999999998E-10</v>
      </c>
      <c r="CB51" s="172">
        <v>1.3326566999999999E-7</v>
      </c>
      <c r="CC51" s="172">
        <v>2.4886857000000001E-8</v>
      </c>
      <c r="CD51" s="172">
        <v>1.0668143000000001E-6</v>
      </c>
      <c r="CE51" s="172">
        <v>7.6026276999999998E-12</v>
      </c>
      <c r="CF51" s="172">
        <v>5.7891131999999998E-17</v>
      </c>
      <c r="CG51" s="172">
        <v>4.9706582999999998E-13</v>
      </c>
      <c r="CH51" s="172">
        <v>6.2240378000000002E-7</v>
      </c>
      <c r="CI51" s="172">
        <v>2.8373718999999999E-6</v>
      </c>
      <c r="CJ51" s="172">
        <v>1.4151278E-8</v>
      </c>
      <c r="CK51" s="172">
        <v>1.6978911999999999E-6</v>
      </c>
      <c r="CM51" s="197">
        <v>5.8633174999999999E-13</v>
      </c>
      <c r="CN51" s="198">
        <v>0.80072714</v>
      </c>
      <c r="CO51" s="198">
        <v>2.7351520999999998E-3</v>
      </c>
      <c r="CP51" s="198">
        <v>1.237564E-3</v>
      </c>
      <c r="CQ51" s="197">
        <v>6.7455367999999994E-11</v>
      </c>
      <c r="CR51" s="197">
        <v>7.9699411000000006E-9</v>
      </c>
      <c r="CS51" s="197">
        <v>1.3148606E-5</v>
      </c>
      <c r="CT51" s="198">
        <v>1.3721344E-3</v>
      </c>
      <c r="CU51" s="197">
        <v>8.5361002E-9</v>
      </c>
      <c r="CV51" s="197">
        <v>3.0342863999999999E-5</v>
      </c>
      <c r="CX51" s="82"/>
    </row>
    <row r="52" spans="1:102" ht="14.4">
      <c r="A52" t="s">
        <v>1589</v>
      </c>
      <c r="B52" s="85" t="s">
        <v>360</v>
      </c>
      <c r="C52" s="113" t="str">
        <f t="shared" si="29"/>
        <v>A.010.08.109</v>
      </c>
      <c r="D52" s="114" t="s">
        <v>1116</v>
      </c>
      <c r="E52" s="112" t="s">
        <v>362</v>
      </c>
      <c r="F52" s="115" t="str">
        <f t="shared" si="30"/>
        <v>Jute fibres trade mix</v>
      </c>
      <c r="G52" s="143">
        <f t="shared" si="31"/>
        <v>0.92393493333333343</v>
      </c>
      <c r="I52" s="118">
        <f t="shared" si="32"/>
        <v>0.28288983673917811</v>
      </c>
      <c r="K52" s="161">
        <f t="shared" si="33"/>
        <v>6.0358137498000008E-3</v>
      </c>
      <c r="L52" s="161">
        <f t="shared" si="34"/>
        <v>2.813603978E-2</v>
      </c>
      <c r="M52" s="162">
        <f t="shared" si="35"/>
        <v>0.11012774320937808</v>
      </c>
      <c r="N52" s="161">
        <v>0.13859024</v>
      </c>
      <c r="O52" s="132">
        <v>1.6011218999999999E-3</v>
      </c>
      <c r="P52" s="132">
        <v>1.8467054000000001E-3</v>
      </c>
      <c r="Q52" s="132">
        <v>3.1778090000000002E-3</v>
      </c>
      <c r="R52" s="132">
        <v>1.2516211000000001E-3</v>
      </c>
      <c r="S52" s="164">
        <v>8.9453498000000008E-6</v>
      </c>
      <c r="T52" s="132">
        <v>1.5974383E-3</v>
      </c>
      <c r="U52" s="132">
        <v>2.2935817000000001E-2</v>
      </c>
      <c r="V52" s="132">
        <v>2.9109569000000001E-4</v>
      </c>
      <c r="W52" s="132">
        <v>1.3747875999999999E-3</v>
      </c>
      <c r="X52" s="132">
        <v>8.5525175000000005E-3</v>
      </c>
      <c r="Y52" s="132">
        <v>3.7760788000000003E-4</v>
      </c>
      <c r="Z52" s="132">
        <v>0.10128413</v>
      </c>
      <c r="AA52" s="164">
        <v>1.9378085000000001E-11</v>
      </c>
      <c r="AC52" s="118">
        <f t="shared" si="7"/>
        <v>0.13859024</v>
      </c>
      <c r="AD52" s="118">
        <f t="shared" si="8"/>
        <v>3.2419458049800003E-2</v>
      </c>
      <c r="AE52" s="118">
        <f t="shared" si="9"/>
        <v>0.12766777430000001</v>
      </c>
      <c r="AF52" s="118">
        <f t="shared" si="10"/>
        <v>2.813603978E-2</v>
      </c>
      <c r="AG52" s="118">
        <f t="shared" si="11"/>
        <v>8.8436132093780845E-3</v>
      </c>
      <c r="AI52" s="69">
        <v>2.4429237000000001</v>
      </c>
      <c r="AJ52" s="69">
        <v>2.3024556999999999</v>
      </c>
      <c r="AK52" s="69">
        <v>5.0668551999999999E-2</v>
      </c>
      <c r="AL52" s="69">
        <v>0</v>
      </c>
      <c r="AM52" s="69">
        <v>1.1865331999999999E-2</v>
      </c>
      <c r="AN52" s="69">
        <v>6.5294137000000002E-2</v>
      </c>
      <c r="AO52" s="69">
        <v>1.2639968999999999E-2</v>
      </c>
      <c r="AQ52" s="116">
        <v>2.1594390000000002E-2</v>
      </c>
      <c r="AR52" s="116">
        <v>2.0346418000000002E-2</v>
      </c>
      <c r="AS52" s="116">
        <v>1.0966937E-3</v>
      </c>
      <c r="AT52" s="116">
        <v>1.5127839000000001E-4</v>
      </c>
      <c r="AU52" s="150">
        <f t="shared" si="12"/>
        <v>1.219809214803323E-6</v>
      </c>
      <c r="AV52" s="150">
        <f t="shared" si="13"/>
        <v>4.0558198402487984E-9</v>
      </c>
      <c r="AW52" s="163">
        <f t="shared" si="14"/>
        <v>2.1187449284000001E-2</v>
      </c>
      <c r="AX52" s="196">
        <v>1.0089934E-6</v>
      </c>
      <c r="AY52" s="196">
        <v>3.0409394999999999E-9</v>
      </c>
      <c r="AZ52" s="196">
        <v>8.2988680000000006E-14</v>
      </c>
      <c r="BA52" s="196">
        <v>9.4522592000000004E-15</v>
      </c>
      <c r="BB52" s="196">
        <v>2.6811637000000001E-15</v>
      </c>
      <c r="BC52" s="196">
        <v>1.2767699999999999E-10</v>
      </c>
      <c r="BD52" s="196">
        <v>3.9780680999999998E-8</v>
      </c>
      <c r="BE52" s="196">
        <v>2.0120179000000001E-11</v>
      </c>
      <c r="BF52" s="196">
        <v>4.6678713000000001E-11</v>
      </c>
      <c r="BG52" s="196">
        <v>1.2817989E-14</v>
      </c>
      <c r="BH52" s="196">
        <v>3.9178925999999999E-16</v>
      </c>
      <c r="BI52" s="196">
        <v>1.4889679000000001E-13</v>
      </c>
      <c r="BJ52" s="196">
        <v>1.5431180000000001E-15</v>
      </c>
      <c r="BK52" s="196">
        <v>5.1800635999999998E-16</v>
      </c>
      <c r="BL52" s="196">
        <v>5.7655059000000002E-12</v>
      </c>
      <c r="BM52" s="196">
        <v>9.6029163999999999E-11</v>
      </c>
      <c r="BN52" s="196">
        <v>2.6178825000000001E-20</v>
      </c>
      <c r="BO52" s="196">
        <v>1.5429284000000001E-5</v>
      </c>
      <c r="BP52" s="108">
        <v>2.117202E-2</v>
      </c>
      <c r="BQ52" s="196">
        <v>1.7080565E-7</v>
      </c>
      <c r="BR52" s="196">
        <v>9.4739086000000008E-10</v>
      </c>
      <c r="BS52" s="196">
        <v>4.4343185000000002E-13</v>
      </c>
      <c r="BU52" s="172">
        <v>6.4080307999999999E-5</v>
      </c>
      <c r="BV52" s="172">
        <v>3.6160845000000001E-7</v>
      </c>
      <c r="BW52" s="172">
        <v>2.5761758E-5</v>
      </c>
      <c r="BX52" s="172">
        <v>2.6875896999999998E-6</v>
      </c>
      <c r="BY52" s="172">
        <v>3.3929346000000002E-7</v>
      </c>
      <c r="BZ52" s="172">
        <v>6.9230347999999997E-8</v>
      </c>
      <c r="CA52" s="172">
        <v>2.8784618999999998E-10</v>
      </c>
      <c r="CB52" s="172">
        <v>1.3326566999999999E-7</v>
      </c>
      <c r="CC52" s="172">
        <v>2.4886857000000001E-8</v>
      </c>
      <c r="CD52" s="172">
        <v>1.0668143000000001E-6</v>
      </c>
      <c r="CE52" s="172">
        <v>7.6026276999999998E-12</v>
      </c>
      <c r="CF52" s="172">
        <v>5.7891131999999998E-17</v>
      </c>
      <c r="CG52" s="172">
        <v>4.9706582999999998E-13</v>
      </c>
      <c r="CH52" s="172">
        <v>6.2240378000000002E-7</v>
      </c>
      <c r="CI52" s="172">
        <v>2.8373718999999999E-6</v>
      </c>
      <c r="CJ52" s="172">
        <v>1.4151278E-8</v>
      </c>
      <c r="CK52" s="172">
        <v>3.0161638E-5</v>
      </c>
      <c r="CM52" s="197">
        <v>5.8633174999999999E-13</v>
      </c>
      <c r="CN52" s="198">
        <v>0.80072714</v>
      </c>
      <c r="CO52" s="198">
        <v>2.7351520999999998E-3</v>
      </c>
      <c r="CP52" s="198">
        <v>1.237564E-3</v>
      </c>
      <c r="CQ52" s="197">
        <v>6.7455367999999994E-11</v>
      </c>
      <c r="CR52" s="197">
        <v>7.9699411000000006E-9</v>
      </c>
      <c r="CS52" s="197">
        <v>1.3148606E-5</v>
      </c>
      <c r="CT52" s="198">
        <v>1.3721344E-3</v>
      </c>
      <c r="CU52" s="197">
        <v>8.5361002E-9</v>
      </c>
      <c r="CV52" s="197">
        <v>3.0342863999999999E-5</v>
      </c>
      <c r="CX52" s="82"/>
    </row>
    <row r="53" spans="1:102" ht="14.4">
      <c r="A53" t="s">
        <v>1590</v>
      </c>
      <c r="B53" s="85" t="s">
        <v>360</v>
      </c>
      <c r="C53" s="113" t="str">
        <f t="shared" si="29"/>
        <v>A.010.08.110</v>
      </c>
      <c r="D53" s="114" t="s">
        <v>1116</v>
      </c>
      <c r="E53" s="112" t="s">
        <v>362</v>
      </c>
      <c r="F53" s="115" t="str">
        <f t="shared" si="30"/>
        <v>Jute fibres Bangladesh</v>
      </c>
      <c r="G53" s="143">
        <f t="shared" si="31"/>
        <v>0.92393493333333343</v>
      </c>
      <c r="I53" s="118">
        <f t="shared" si="32"/>
        <v>0.2332763597391781</v>
      </c>
      <c r="K53" s="161">
        <f t="shared" si="33"/>
        <v>6.0358137498000008E-3</v>
      </c>
      <c r="L53" s="161">
        <f t="shared" si="34"/>
        <v>2.813603978E-2</v>
      </c>
      <c r="M53" s="162">
        <f t="shared" si="35"/>
        <v>6.0514266209378081E-2</v>
      </c>
      <c r="N53" s="161">
        <v>0.13859024</v>
      </c>
      <c r="O53" s="132">
        <v>1.6011218999999999E-3</v>
      </c>
      <c r="P53" s="132">
        <v>1.8467054000000001E-3</v>
      </c>
      <c r="Q53" s="132">
        <v>3.1778090000000002E-3</v>
      </c>
      <c r="R53" s="132">
        <v>1.2516211000000001E-3</v>
      </c>
      <c r="S53" s="164">
        <v>8.9453498000000008E-6</v>
      </c>
      <c r="T53" s="132">
        <v>1.5974383E-3</v>
      </c>
      <c r="U53" s="132">
        <v>2.2935817000000001E-2</v>
      </c>
      <c r="V53" s="132">
        <v>2.9109569000000001E-4</v>
      </c>
      <c r="W53" s="132">
        <v>1.3747875999999999E-3</v>
      </c>
      <c r="X53" s="132">
        <v>8.5525175000000005E-3</v>
      </c>
      <c r="Y53" s="132">
        <v>3.7760788000000003E-4</v>
      </c>
      <c r="Z53" s="132">
        <v>5.1670652999999997E-2</v>
      </c>
      <c r="AA53" s="164">
        <v>1.9378085000000001E-11</v>
      </c>
      <c r="AC53" s="118">
        <f t="shared" si="7"/>
        <v>0.13859024</v>
      </c>
      <c r="AD53" s="118">
        <f t="shared" si="8"/>
        <v>3.2419458049800003E-2</v>
      </c>
      <c r="AE53" s="118">
        <f t="shared" si="9"/>
        <v>7.8054297299999992E-2</v>
      </c>
      <c r="AF53" s="118">
        <f t="shared" si="10"/>
        <v>2.813603978E-2</v>
      </c>
      <c r="AG53" s="118">
        <f t="shared" si="11"/>
        <v>8.8436132093780845E-3</v>
      </c>
      <c r="AI53" s="69">
        <v>2.4429237000000001</v>
      </c>
      <c r="AJ53" s="69">
        <v>2.3024556999999999</v>
      </c>
      <c r="AK53" s="69">
        <v>5.0668551999999999E-2</v>
      </c>
      <c r="AL53" s="69">
        <v>0</v>
      </c>
      <c r="AM53" s="69">
        <v>1.1865331999999999E-2</v>
      </c>
      <c r="AN53" s="69">
        <v>6.5294137000000002E-2</v>
      </c>
      <c r="AO53" s="69">
        <v>1.2639968999999999E-2</v>
      </c>
      <c r="AQ53" s="116">
        <v>4.1475023E-2</v>
      </c>
      <c r="AR53" s="116">
        <v>4.0077412E-2</v>
      </c>
      <c r="AS53" s="116">
        <v>1.2463325999999999E-3</v>
      </c>
      <c r="AT53" s="116">
        <v>1.5127839000000001E-4</v>
      </c>
      <c r="AU53" s="150">
        <f t="shared" si="12"/>
        <v>2.4027225648033227E-6</v>
      </c>
      <c r="AV53" s="150">
        <f t="shared" si="13"/>
        <v>4.6092182433987986E-9</v>
      </c>
      <c r="AW53" s="163">
        <f t="shared" si="14"/>
        <v>2.1187449284000001E-2</v>
      </c>
      <c r="AX53" s="196">
        <v>1.0089934E-6</v>
      </c>
      <c r="AY53" s="196">
        <v>3.0409394999999999E-9</v>
      </c>
      <c r="AZ53" s="196">
        <v>8.2988680000000006E-14</v>
      </c>
      <c r="BA53" s="196">
        <v>9.4522592000000004E-15</v>
      </c>
      <c r="BB53" s="196">
        <v>2.6811637000000001E-15</v>
      </c>
      <c r="BC53" s="196">
        <v>1.2767699999999999E-10</v>
      </c>
      <c r="BD53" s="196">
        <v>3.9780680999999998E-8</v>
      </c>
      <c r="BE53" s="196">
        <v>2.0120179000000001E-11</v>
      </c>
      <c r="BF53" s="196">
        <v>4.6678713000000001E-11</v>
      </c>
      <c r="BG53" s="196">
        <v>1.2817989E-14</v>
      </c>
      <c r="BH53" s="196">
        <v>3.9178925999999999E-16</v>
      </c>
      <c r="BI53" s="196">
        <v>1.4889679000000001E-13</v>
      </c>
      <c r="BJ53" s="196">
        <v>1.5431180000000001E-15</v>
      </c>
      <c r="BK53" s="196">
        <v>5.1800635999999998E-16</v>
      </c>
      <c r="BL53" s="196">
        <v>5.7655059000000002E-12</v>
      </c>
      <c r="BM53" s="196">
        <v>9.6029163999999999E-11</v>
      </c>
      <c r="BN53" s="196">
        <v>2.6178825000000001E-20</v>
      </c>
      <c r="BO53" s="196">
        <v>1.5429284000000001E-5</v>
      </c>
      <c r="BP53" s="108">
        <v>2.117202E-2</v>
      </c>
      <c r="BQ53" s="196">
        <v>1.3537189999999999E-6</v>
      </c>
      <c r="BR53" s="196">
        <v>1.4995040999999999E-9</v>
      </c>
      <c r="BS53" s="196">
        <v>1.7285950000000001E-12</v>
      </c>
      <c r="BU53" s="172">
        <v>4.6436102E-5</v>
      </c>
      <c r="BV53" s="172">
        <v>3.6160845000000001E-7</v>
      </c>
      <c r="BW53" s="172">
        <v>2.5761758E-5</v>
      </c>
      <c r="BX53" s="172">
        <v>2.6875896999999998E-6</v>
      </c>
      <c r="BY53" s="172">
        <v>3.3929346000000002E-7</v>
      </c>
      <c r="BZ53" s="172">
        <v>6.9230347999999997E-8</v>
      </c>
      <c r="CA53" s="172">
        <v>2.8784618999999998E-10</v>
      </c>
      <c r="CB53" s="172">
        <v>1.3326566999999999E-7</v>
      </c>
      <c r="CC53" s="172">
        <v>2.4886857000000001E-8</v>
      </c>
      <c r="CD53" s="172">
        <v>1.0668143000000001E-6</v>
      </c>
      <c r="CE53" s="172">
        <v>7.6026276999999998E-12</v>
      </c>
      <c r="CF53" s="172">
        <v>5.7891131999999998E-17</v>
      </c>
      <c r="CG53" s="172">
        <v>4.9706582999999998E-13</v>
      </c>
      <c r="CH53" s="172">
        <v>6.2240378000000002E-7</v>
      </c>
      <c r="CI53" s="172">
        <v>2.8373718999999999E-6</v>
      </c>
      <c r="CJ53" s="172">
        <v>1.4151278E-8</v>
      </c>
      <c r="CK53" s="172">
        <v>1.2517432000000001E-5</v>
      </c>
      <c r="CM53" s="197">
        <v>5.8633174999999999E-13</v>
      </c>
      <c r="CN53" s="198">
        <v>0.80072714</v>
      </c>
      <c r="CO53" s="198">
        <v>2.7351520999999998E-3</v>
      </c>
      <c r="CP53" s="198">
        <v>1.237564E-3</v>
      </c>
      <c r="CQ53" s="197">
        <v>6.7455367999999994E-11</v>
      </c>
      <c r="CR53" s="197">
        <v>7.9699411000000006E-9</v>
      </c>
      <c r="CS53" s="197">
        <v>1.3148606E-5</v>
      </c>
      <c r="CT53" s="198">
        <v>1.3721344E-3</v>
      </c>
      <c r="CU53" s="197">
        <v>8.5361002E-9</v>
      </c>
      <c r="CV53" s="197">
        <v>3.0342863999999999E-5</v>
      </c>
      <c r="CX53" s="82"/>
    </row>
    <row r="54" spans="1:102" ht="14.4">
      <c r="A54" t="s">
        <v>1591</v>
      </c>
      <c r="B54" s="85" t="s">
        <v>360</v>
      </c>
      <c r="C54" s="113" t="str">
        <f t="shared" si="29"/>
        <v>A.010.08.111</v>
      </c>
      <c r="D54" s="114" t="s">
        <v>1116</v>
      </c>
      <c r="E54" s="112" t="s">
        <v>362</v>
      </c>
      <c r="F54" s="115" t="str">
        <f t="shared" si="30"/>
        <v>Jute fibres India</v>
      </c>
      <c r="G54" s="143">
        <f t="shared" si="31"/>
        <v>0.92393493333333343</v>
      </c>
      <c r="I54" s="118">
        <f t="shared" si="32"/>
        <v>0.68397106673917807</v>
      </c>
      <c r="K54" s="161">
        <f t="shared" si="33"/>
        <v>6.0358137498000008E-3</v>
      </c>
      <c r="L54" s="161">
        <f t="shared" si="34"/>
        <v>2.813603978E-2</v>
      </c>
      <c r="M54" s="162">
        <f t="shared" si="35"/>
        <v>0.51120897320937808</v>
      </c>
      <c r="N54" s="161">
        <v>0.13859024</v>
      </c>
      <c r="O54" s="132">
        <v>1.6011218999999999E-3</v>
      </c>
      <c r="P54" s="132">
        <v>1.8467054000000001E-3</v>
      </c>
      <c r="Q54" s="132">
        <v>3.1778090000000002E-3</v>
      </c>
      <c r="R54" s="132">
        <v>1.2516211000000001E-3</v>
      </c>
      <c r="S54" s="164">
        <v>8.9453498000000008E-6</v>
      </c>
      <c r="T54" s="132">
        <v>1.5974383E-3</v>
      </c>
      <c r="U54" s="132">
        <v>2.2935817000000001E-2</v>
      </c>
      <c r="V54" s="132">
        <v>2.9109569000000001E-4</v>
      </c>
      <c r="W54" s="132">
        <v>1.3747875999999999E-3</v>
      </c>
      <c r="X54" s="132">
        <v>8.5525175000000005E-3</v>
      </c>
      <c r="Y54" s="132">
        <v>3.7760788000000003E-4</v>
      </c>
      <c r="Z54" s="132">
        <v>0.50236535999999998</v>
      </c>
      <c r="AA54" s="164">
        <v>1.9378085000000001E-11</v>
      </c>
      <c r="AC54" s="118">
        <f t="shared" si="7"/>
        <v>0.13859024</v>
      </c>
      <c r="AD54" s="118">
        <f t="shared" si="8"/>
        <v>3.2419458049800003E-2</v>
      </c>
      <c r="AE54" s="118">
        <f t="shared" si="9"/>
        <v>0.52874900429999994</v>
      </c>
      <c r="AF54" s="118">
        <f t="shared" si="10"/>
        <v>2.813603978E-2</v>
      </c>
      <c r="AG54" s="118">
        <f t="shared" si="11"/>
        <v>8.8436132093780845E-3</v>
      </c>
      <c r="AI54" s="69">
        <v>2.4429237000000001</v>
      </c>
      <c r="AJ54" s="69">
        <v>2.3024556999999999</v>
      </c>
      <c r="AK54" s="69">
        <v>5.0668551999999999E-2</v>
      </c>
      <c r="AL54" s="69">
        <v>0</v>
      </c>
      <c r="AM54" s="69">
        <v>1.1865331999999999E-2</v>
      </c>
      <c r="AN54" s="69">
        <v>6.5294137000000002E-2</v>
      </c>
      <c r="AO54" s="69">
        <v>1.2639968999999999E-2</v>
      </c>
      <c r="AQ54" s="116">
        <v>2.0162749000000001E-2</v>
      </c>
      <c r="AR54" s="116">
        <v>1.8076354999999999E-2</v>
      </c>
      <c r="AS54" s="116">
        <v>1.935116E-3</v>
      </c>
      <c r="AT54" s="116">
        <v>1.5127839000000001E-4</v>
      </c>
      <c r="AU54" s="150">
        <f t="shared" si="12"/>
        <v>1.083714308803323E-6</v>
      </c>
      <c r="AV54" s="150">
        <f t="shared" si="13"/>
        <v>7.1564939508987987E-9</v>
      </c>
      <c r="AW54" s="163">
        <f t="shared" si="14"/>
        <v>2.1187449284000001E-2</v>
      </c>
      <c r="AX54" s="196">
        <v>1.0089934E-6</v>
      </c>
      <c r="AY54" s="196">
        <v>3.0409394999999999E-9</v>
      </c>
      <c r="AZ54" s="196">
        <v>8.2988680000000006E-14</v>
      </c>
      <c r="BA54" s="196">
        <v>9.4522592000000004E-15</v>
      </c>
      <c r="BB54" s="196">
        <v>2.6811637000000001E-15</v>
      </c>
      <c r="BC54" s="196">
        <v>1.2767699999999999E-10</v>
      </c>
      <c r="BD54" s="196">
        <v>3.9780680999999998E-8</v>
      </c>
      <c r="BE54" s="196">
        <v>2.0120179000000001E-11</v>
      </c>
      <c r="BF54" s="196">
        <v>4.6678713000000001E-11</v>
      </c>
      <c r="BG54" s="196">
        <v>1.2817989E-14</v>
      </c>
      <c r="BH54" s="196">
        <v>3.9178925999999999E-16</v>
      </c>
      <c r="BI54" s="196">
        <v>1.4889679000000001E-13</v>
      </c>
      <c r="BJ54" s="196">
        <v>1.5431180000000001E-15</v>
      </c>
      <c r="BK54" s="196">
        <v>5.1800635999999998E-16</v>
      </c>
      <c r="BL54" s="196">
        <v>5.7655059000000002E-12</v>
      </c>
      <c r="BM54" s="196">
        <v>9.6029163999999999E-11</v>
      </c>
      <c r="BN54" s="196">
        <v>2.6178825000000001E-20</v>
      </c>
      <c r="BO54" s="196">
        <v>1.5429284000000001E-5</v>
      </c>
      <c r="BP54" s="108">
        <v>2.117202E-2</v>
      </c>
      <c r="BQ54" s="196">
        <v>3.4710743999999997E-8</v>
      </c>
      <c r="BR54" s="196">
        <v>4.0472726999999999E-9</v>
      </c>
      <c r="BS54" s="196">
        <v>1.2357024999999999E-12</v>
      </c>
      <c r="BU54" s="69">
        <v>1.8536413999999999E-4</v>
      </c>
      <c r="BV54" s="172">
        <v>3.6160845000000001E-7</v>
      </c>
      <c r="BW54" s="172">
        <v>2.5761758E-5</v>
      </c>
      <c r="BX54" s="172">
        <v>2.6875896999999998E-6</v>
      </c>
      <c r="BY54" s="172">
        <v>3.3929346000000002E-7</v>
      </c>
      <c r="BZ54" s="172">
        <v>6.9230347999999997E-8</v>
      </c>
      <c r="CA54" s="172">
        <v>2.8784618999999998E-10</v>
      </c>
      <c r="CB54" s="172">
        <v>1.3326566999999999E-7</v>
      </c>
      <c r="CC54" s="172">
        <v>2.4886857000000001E-8</v>
      </c>
      <c r="CD54" s="172">
        <v>1.0668143000000001E-6</v>
      </c>
      <c r="CE54" s="172">
        <v>7.6026276999999998E-12</v>
      </c>
      <c r="CF54" s="172">
        <v>5.7891131999999998E-17</v>
      </c>
      <c r="CG54" s="172">
        <v>4.9706582999999998E-13</v>
      </c>
      <c r="CH54" s="172">
        <v>6.2240378000000002E-7</v>
      </c>
      <c r="CI54" s="172">
        <v>2.8373718999999999E-6</v>
      </c>
      <c r="CJ54" s="172">
        <v>1.4151278E-8</v>
      </c>
      <c r="CK54" s="69">
        <v>1.5144546999999999E-4</v>
      </c>
      <c r="CM54" s="197">
        <v>5.8633174999999999E-13</v>
      </c>
      <c r="CN54" s="198">
        <v>0.80072714</v>
      </c>
      <c r="CO54" s="198">
        <v>2.7351520999999998E-3</v>
      </c>
      <c r="CP54" s="198">
        <v>1.237564E-3</v>
      </c>
      <c r="CQ54" s="197">
        <v>6.7455367999999994E-11</v>
      </c>
      <c r="CR54" s="197">
        <v>7.9699411000000006E-9</v>
      </c>
      <c r="CS54" s="197">
        <v>1.3148606E-5</v>
      </c>
      <c r="CT54" s="198">
        <v>1.3721344E-3</v>
      </c>
      <c r="CU54" s="197">
        <v>8.5361002E-9</v>
      </c>
      <c r="CV54" s="197">
        <v>3.0342863999999999E-5</v>
      </c>
      <c r="CX54" s="82"/>
    </row>
    <row r="55" spans="1:102" ht="14.4">
      <c r="A55" t="s">
        <v>1592</v>
      </c>
      <c r="B55" s="85" t="s">
        <v>360</v>
      </c>
      <c r="C55" s="113" t="str">
        <f t="shared" si="29"/>
        <v>A.010.08.112</v>
      </c>
      <c r="D55" s="114" t="s">
        <v>1116</v>
      </c>
      <c r="E55" s="112" t="s">
        <v>362</v>
      </c>
      <c r="F55" s="115" t="str">
        <f t="shared" si="30"/>
        <v>Jute fibres India - rainfed</v>
      </c>
      <c r="G55" s="143">
        <f t="shared" si="31"/>
        <v>0.92393493333333343</v>
      </c>
      <c r="I55" s="118">
        <f t="shared" si="32"/>
        <v>0.24975082473917809</v>
      </c>
      <c r="K55" s="161">
        <f t="shared" si="33"/>
        <v>6.0358137498000008E-3</v>
      </c>
      <c r="L55" s="161">
        <f t="shared" si="34"/>
        <v>2.813603978E-2</v>
      </c>
      <c r="M55" s="162">
        <f t="shared" si="35"/>
        <v>7.6988731209378089E-2</v>
      </c>
      <c r="N55" s="161">
        <v>0.13859024</v>
      </c>
      <c r="O55" s="132">
        <v>1.6011218999999999E-3</v>
      </c>
      <c r="P55" s="132">
        <v>1.8467054000000001E-3</v>
      </c>
      <c r="Q55" s="132">
        <v>3.1778090000000002E-3</v>
      </c>
      <c r="R55" s="132">
        <v>1.2516211000000001E-3</v>
      </c>
      <c r="S55" s="164">
        <v>8.9453498000000008E-6</v>
      </c>
      <c r="T55" s="132">
        <v>1.5974383E-3</v>
      </c>
      <c r="U55" s="132">
        <v>2.2935817000000001E-2</v>
      </c>
      <c r="V55" s="132">
        <v>2.9109569000000001E-4</v>
      </c>
      <c r="W55" s="132">
        <v>1.3747875999999999E-3</v>
      </c>
      <c r="X55" s="132">
        <v>8.5525175000000005E-3</v>
      </c>
      <c r="Y55" s="132">
        <v>3.7760788000000003E-4</v>
      </c>
      <c r="Z55" s="132">
        <v>6.8145118000000005E-2</v>
      </c>
      <c r="AA55" s="164">
        <v>1.9378085000000001E-11</v>
      </c>
      <c r="AC55" s="118">
        <f t="shared" si="7"/>
        <v>0.13859024</v>
      </c>
      <c r="AD55" s="118">
        <f t="shared" si="8"/>
        <v>3.2419458049800003E-2</v>
      </c>
      <c r="AE55" s="118">
        <f t="shared" si="9"/>
        <v>9.4528762300000013E-2</v>
      </c>
      <c r="AF55" s="118">
        <f t="shared" si="10"/>
        <v>2.813603978E-2</v>
      </c>
      <c r="AG55" s="118">
        <f t="shared" si="11"/>
        <v>8.8436132093780845E-3</v>
      </c>
      <c r="AI55" s="69">
        <v>2.4429237000000001</v>
      </c>
      <c r="AJ55" s="69">
        <v>2.3024556999999999</v>
      </c>
      <c r="AK55" s="69">
        <v>5.0668551999999999E-2</v>
      </c>
      <c r="AL55" s="69">
        <v>0</v>
      </c>
      <c r="AM55" s="69">
        <v>1.1865331999999999E-2</v>
      </c>
      <c r="AN55" s="69">
        <v>6.5294137000000002E-2</v>
      </c>
      <c r="AO55" s="69">
        <v>1.2639968999999999E-2</v>
      </c>
      <c r="AQ55" s="116">
        <v>1.871608E-2</v>
      </c>
      <c r="AR55" s="116">
        <v>1.7575912999999999E-2</v>
      </c>
      <c r="AS55" s="116">
        <v>9.8888899999999996E-4</v>
      </c>
      <c r="AT55" s="116">
        <v>1.5127839000000001E-4</v>
      </c>
      <c r="AU55" s="150">
        <f t="shared" si="12"/>
        <v>1.0537118042033229E-6</v>
      </c>
      <c r="AV55" s="150">
        <f t="shared" si="13"/>
        <v>3.6571338817187991E-9</v>
      </c>
      <c r="AW55" s="163">
        <f t="shared" si="14"/>
        <v>2.1187449284000001E-2</v>
      </c>
      <c r="AX55" s="196">
        <v>1.0089934E-6</v>
      </c>
      <c r="AY55" s="196">
        <v>3.0409394999999999E-9</v>
      </c>
      <c r="AZ55" s="196">
        <v>8.2988680000000006E-14</v>
      </c>
      <c r="BA55" s="196">
        <v>9.4522592000000004E-15</v>
      </c>
      <c r="BB55" s="196">
        <v>2.6811637000000001E-15</v>
      </c>
      <c r="BC55" s="196">
        <v>1.2767699999999999E-10</v>
      </c>
      <c r="BD55" s="196">
        <v>3.9780680999999998E-8</v>
      </c>
      <c r="BE55" s="196">
        <v>2.0120179000000001E-11</v>
      </c>
      <c r="BF55" s="196">
        <v>4.6678713000000001E-11</v>
      </c>
      <c r="BG55" s="196">
        <v>1.2817989E-14</v>
      </c>
      <c r="BH55" s="196">
        <v>3.9178925999999999E-16</v>
      </c>
      <c r="BI55" s="196">
        <v>1.4889679000000001E-13</v>
      </c>
      <c r="BJ55" s="196">
        <v>1.5431180000000001E-15</v>
      </c>
      <c r="BK55" s="196">
        <v>5.1800635999999998E-16</v>
      </c>
      <c r="BL55" s="196">
        <v>5.7655059000000002E-12</v>
      </c>
      <c r="BM55" s="196">
        <v>9.6029163999999999E-11</v>
      </c>
      <c r="BN55" s="196">
        <v>2.6178825000000001E-20</v>
      </c>
      <c r="BO55" s="196">
        <v>1.5429284000000001E-5</v>
      </c>
      <c r="BP55" s="108">
        <v>2.117202E-2</v>
      </c>
      <c r="BQ55" s="196">
        <v>4.7082394000000001E-9</v>
      </c>
      <c r="BR55" s="196">
        <v>5.4898072E-10</v>
      </c>
      <c r="BS55" s="196">
        <v>1.6761331999999999E-13</v>
      </c>
      <c r="BU55" s="172">
        <v>5.4461057000000002E-5</v>
      </c>
      <c r="BV55" s="172">
        <v>3.6160845000000001E-7</v>
      </c>
      <c r="BW55" s="172">
        <v>2.5761758E-5</v>
      </c>
      <c r="BX55" s="172">
        <v>2.6875896999999998E-6</v>
      </c>
      <c r="BY55" s="172">
        <v>3.3929346000000002E-7</v>
      </c>
      <c r="BZ55" s="172">
        <v>6.9230347999999997E-8</v>
      </c>
      <c r="CA55" s="172">
        <v>2.8784618999999998E-10</v>
      </c>
      <c r="CB55" s="172">
        <v>1.3326566999999999E-7</v>
      </c>
      <c r="CC55" s="172">
        <v>2.4886857000000001E-8</v>
      </c>
      <c r="CD55" s="172">
        <v>1.0668143000000001E-6</v>
      </c>
      <c r="CE55" s="172">
        <v>7.6026276999999998E-12</v>
      </c>
      <c r="CF55" s="172">
        <v>5.7891131999999998E-17</v>
      </c>
      <c r="CG55" s="172">
        <v>4.9706582999999998E-13</v>
      </c>
      <c r="CH55" s="172">
        <v>6.2240378000000002E-7</v>
      </c>
      <c r="CI55" s="172">
        <v>2.8373718999999999E-6</v>
      </c>
      <c r="CJ55" s="172">
        <v>1.4151278E-8</v>
      </c>
      <c r="CK55" s="172">
        <v>2.0542386999999999E-5</v>
      </c>
      <c r="CM55" s="197">
        <v>5.8633174999999999E-13</v>
      </c>
      <c r="CN55" s="198">
        <v>0.80072714</v>
      </c>
      <c r="CO55" s="198">
        <v>2.7351520999999998E-3</v>
      </c>
      <c r="CP55" s="198">
        <v>1.237564E-3</v>
      </c>
      <c r="CQ55" s="197">
        <v>6.7455367999999994E-11</v>
      </c>
      <c r="CR55" s="197">
        <v>7.9699411000000006E-9</v>
      </c>
      <c r="CS55" s="197">
        <v>1.3148606E-5</v>
      </c>
      <c r="CT55" s="198">
        <v>1.3721344E-3</v>
      </c>
      <c r="CU55" s="197">
        <v>8.5361002E-9</v>
      </c>
      <c r="CV55" s="197">
        <v>3.0342863999999999E-5</v>
      </c>
      <c r="CX55" s="82"/>
    </row>
    <row r="56" spans="1:102" ht="14.4">
      <c r="A56" t="s">
        <v>1593</v>
      </c>
      <c r="B56" s="85" t="s">
        <v>360</v>
      </c>
      <c r="C56" s="113" t="str">
        <f t="shared" si="29"/>
        <v>A.010.08.113</v>
      </c>
      <c r="D56" s="114" t="s">
        <v>1116</v>
      </c>
      <c r="E56" s="112" t="s">
        <v>362</v>
      </c>
      <c r="F56" s="115" t="str">
        <f t="shared" si="30"/>
        <v>Kenaf fibres Italy</v>
      </c>
      <c r="G56" s="143">
        <f t="shared" si="31"/>
        <v>0.25392821333333337</v>
      </c>
      <c r="I56" s="118">
        <f t="shared" si="32"/>
        <v>0.2677319047082235</v>
      </c>
      <c r="K56" s="161">
        <f t="shared" si="33"/>
        <v>3.8039570309000002E-3</v>
      </c>
      <c r="L56" s="161">
        <f t="shared" si="34"/>
        <v>4.1398980500000002E-3</v>
      </c>
      <c r="M56" s="162">
        <f t="shared" si="35"/>
        <v>0.22169881762732349</v>
      </c>
      <c r="N56" s="161">
        <v>3.8089232000000001E-2</v>
      </c>
      <c r="O56" s="132">
        <v>1.4242204E-3</v>
      </c>
      <c r="P56" s="132">
        <v>1.7238294E-3</v>
      </c>
      <c r="Q56" s="132">
        <v>1.3701084E-3</v>
      </c>
      <c r="R56" s="132">
        <v>5.7153406000000004E-4</v>
      </c>
      <c r="S56" s="164">
        <v>5.8037709000000001E-6</v>
      </c>
      <c r="T56" s="132">
        <v>1.8565108000000001E-3</v>
      </c>
      <c r="U56" s="132">
        <v>1.6730455000000001E-4</v>
      </c>
      <c r="V56" s="132">
        <v>4.1248822000000001E-4</v>
      </c>
      <c r="W56" s="132">
        <v>6.6793288000000005E-4</v>
      </c>
      <c r="X56" s="132">
        <v>5.9324894000000001E-3</v>
      </c>
      <c r="Y56" s="132">
        <v>1.5661082000000001E-4</v>
      </c>
      <c r="Z56" s="132">
        <v>0.21535383999999999</v>
      </c>
      <c r="AA56" s="164">
        <v>7.3235003999999999E-12</v>
      </c>
      <c r="AC56" s="118">
        <f t="shared" si="7"/>
        <v>3.8089232000000001E-2</v>
      </c>
      <c r="AD56" s="118">
        <f t="shared" si="8"/>
        <v>7.1193113808999996E-3</v>
      </c>
      <c r="AE56" s="118">
        <f t="shared" si="9"/>
        <v>0.21866919434999998</v>
      </c>
      <c r="AF56" s="118">
        <f t="shared" si="10"/>
        <v>4.1398980500000002E-3</v>
      </c>
      <c r="AG56" s="118">
        <f t="shared" si="11"/>
        <v>6.3449776273235003E-3</v>
      </c>
      <c r="AI56" s="69">
        <v>3.2204082000000001</v>
      </c>
      <c r="AJ56" s="69">
        <v>2.6093310999999999</v>
      </c>
      <c r="AK56" s="69">
        <v>5.6037805000000003E-2</v>
      </c>
      <c r="AL56" s="69">
        <v>0</v>
      </c>
      <c r="AM56" s="69">
        <v>0.16796506</v>
      </c>
      <c r="AN56" s="69">
        <v>0.25081239</v>
      </c>
      <c r="AO56" s="69">
        <v>0.13626191000000001</v>
      </c>
      <c r="AQ56" s="116">
        <v>1.7365128000000001E-2</v>
      </c>
      <c r="AR56" s="116">
        <v>1.6735836E-2</v>
      </c>
      <c r="AS56" s="116">
        <v>4.7007247E-4</v>
      </c>
      <c r="AT56" s="116">
        <v>1.5921895999999999E-4</v>
      </c>
      <c r="AU56" s="150">
        <f t="shared" si="12"/>
        <v>1.0033474961513475E-6</v>
      </c>
      <c r="AV56" s="150">
        <f t="shared" si="13"/>
        <v>1.7384336882942136E-9</v>
      </c>
      <c r="AW56" s="163">
        <f t="shared" si="14"/>
        <v>2.2299573997999998E-2</v>
      </c>
      <c r="AX56" s="196">
        <v>2.3568786000000001E-7</v>
      </c>
      <c r="AY56" s="196">
        <v>7.1112882999999996E-10</v>
      </c>
      <c r="AZ56" s="196">
        <v>1.9428985999999999E-14</v>
      </c>
      <c r="BA56" s="196">
        <v>3.5722635000000003E-15</v>
      </c>
      <c r="BB56" s="196">
        <v>1.013284E-15</v>
      </c>
      <c r="BC56" s="196">
        <v>1.0764867000000001E-10</v>
      </c>
      <c r="BD56" s="196">
        <v>3.6062045999999997E-8</v>
      </c>
      <c r="BE56" s="196">
        <v>1.7082005999999999E-11</v>
      </c>
      <c r="BF56" s="196">
        <v>4.1753703999999997E-11</v>
      </c>
      <c r="BG56" s="196">
        <v>5.9613826000000002E-15</v>
      </c>
      <c r="BH56" s="196">
        <v>1.8583279999999999E-16</v>
      </c>
      <c r="BI56" s="196">
        <v>9.9721810000000006E-14</v>
      </c>
      <c r="BJ56" s="196">
        <v>9.8542256000000008E-16</v>
      </c>
      <c r="BK56" s="196">
        <v>3.3776036000000002E-16</v>
      </c>
      <c r="BL56" s="196">
        <v>3.9731928E-12</v>
      </c>
      <c r="BM56" s="196">
        <v>6.1813703000000003E-11</v>
      </c>
      <c r="BN56" s="196">
        <v>9.8936832999999996E-21</v>
      </c>
      <c r="BO56" s="196">
        <v>1.6175998E-5</v>
      </c>
      <c r="BP56" s="108">
        <v>2.2283397999999999E-2</v>
      </c>
      <c r="BQ56" s="196">
        <v>7.3142415000000004E-7</v>
      </c>
      <c r="BR56" s="196">
        <v>9.6826625000000005E-10</v>
      </c>
      <c r="BS56" s="196">
        <v>7.6277089999999998E-14</v>
      </c>
      <c r="BU56" s="69">
        <v>1.2871785E-4</v>
      </c>
      <c r="BV56" s="172">
        <v>3.2184671000000002E-7</v>
      </c>
      <c r="BW56" s="172">
        <v>7.0801924E-6</v>
      </c>
      <c r="BX56" s="172">
        <v>2.0504974999999999E-8</v>
      </c>
      <c r="BY56" s="172">
        <v>3.4882554E-7</v>
      </c>
      <c r="BZ56" s="172">
        <v>5.7743313E-8</v>
      </c>
      <c r="CA56" s="172">
        <v>1.3779775000000001E-10</v>
      </c>
      <c r="CB56" s="172">
        <v>1.1600693E-7</v>
      </c>
      <c r="CC56" s="172">
        <v>1.6413521E-8</v>
      </c>
      <c r="CD56" s="172">
        <v>1.235107E-6</v>
      </c>
      <c r="CE56" s="172">
        <v>2.8732379E-12</v>
      </c>
      <c r="CF56" s="172">
        <v>2.1878618999999998E-17</v>
      </c>
      <c r="CG56" s="172">
        <v>1.8785457E-13</v>
      </c>
      <c r="CH56" s="172">
        <v>2.7530269999999998E-7</v>
      </c>
      <c r="CI56" s="172">
        <v>3.162483E-6</v>
      </c>
      <c r="CJ56" s="172">
        <v>4.2309325E-8</v>
      </c>
      <c r="CK56" s="69">
        <v>1.1604097999999999E-4</v>
      </c>
      <c r="CM56" s="197">
        <v>2.2159057E-13</v>
      </c>
      <c r="CN56" s="198">
        <v>0.25389276999999999</v>
      </c>
      <c r="CO56" s="198">
        <v>2.2858568E-3</v>
      </c>
      <c r="CP56" s="198">
        <v>2.2839090000000001E-4</v>
      </c>
      <c r="CQ56" s="197">
        <v>4.5158669999999997E-11</v>
      </c>
      <c r="CR56" s="197">
        <v>5.3374071E-9</v>
      </c>
      <c r="CS56" s="197">
        <v>1.2953214999999999E-5</v>
      </c>
      <c r="CT56" s="198">
        <v>8.8439187999999995E-4</v>
      </c>
      <c r="CU56" s="197">
        <v>3.9753064000000001E-9</v>
      </c>
      <c r="CV56" s="197">
        <v>2.6270247999999999E-5</v>
      </c>
      <c r="CX56" s="82"/>
    </row>
    <row r="57" spans="1:102" ht="14.4">
      <c r="A57" t="s">
        <v>1594</v>
      </c>
      <c r="B57" s="85" t="s">
        <v>360</v>
      </c>
      <c r="C57" s="113" t="str">
        <f t="shared" si="29"/>
        <v>A.010.08.114</v>
      </c>
      <c r="D57" s="114" t="s">
        <v>1116</v>
      </c>
      <c r="E57" s="112" t="s">
        <v>362</v>
      </c>
      <c r="F57" s="115" t="str">
        <f t="shared" si="30"/>
        <v>Kenaf fibres India</v>
      </c>
      <c r="G57" s="143">
        <f t="shared" si="31"/>
        <v>0.37002828000000004</v>
      </c>
      <c r="I57" s="118">
        <f t="shared" si="32"/>
        <v>0.32461280095822342</v>
      </c>
      <c r="K57" s="161">
        <f t="shared" si="33"/>
        <v>4.4625226208999998E-3</v>
      </c>
      <c r="L57" s="161">
        <f t="shared" si="34"/>
        <v>5.6591188500000004E-3</v>
      </c>
      <c r="M57" s="162">
        <f t="shared" si="35"/>
        <v>0.25898691748732344</v>
      </c>
      <c r="N57" s="161">
        <v>5.5504242000000002E-2</v>
      </c>
      <c r="O57" s="132">
        <v>1.5224971999999999E-3</v>
      </c>
      <c r="P57" s="132">
        <v>3.1447734000000001E-3</v>
      </c>
      <c r="Q57" s="132">
        <v>1.9811634999999999E-3</v>
      </c>
      <c r="R57" s="132">
        <v>6.1904454999999999E-4</v>
      </c>
      <c r="S57" s="164">
        <v>5.8037709000000001E-6</v>
      </c>
      <c r="T57" s="132">
        <v>1.8565108000000001E-3</v>
      </c>
      <c r="U57" s="132">
        <v>1.6730455000000001E-4</v>
      </c>
      <c r="V57" s="132">
        <v>3.8497058000000001E-4</v>
      </c>
      <c r="W57" s="132">
        <v>6.6793288000000005E-4</v>
      </c>
      <c r="X57" s="132">
        <v>6.5584768999999996E-3</v>
      </c>
      <c r="Y57" s="132">
        <v>1.5661082000000001E-4</v>
      </c>
      <c r="Z57" s="132">
        <v>0.25204346999999999</v>
      </c>
      <c r="AA57" s="164">
        <v>7.3235003999999999E-12</v>
      </c>
      <c r="AC57" s="118">
        <f t="shared" si="7"/>
        <v>5.5504242000000002E-2</v>
      </c>
      <c r="AD57" s="118">
        <f t="shared" si="8"/>
        <v>9.2970977709000008E-3</v>
      </c>
      <c r="AE57" s="118">
        <f t="shared" si="9"/>
        <v>0.25687804515000001</v>
      </c>
      <c r="AF57" s="118">
        <f t="shared" si="10"/>
        <v>5.6591188500000004E-3</v>
      </c>
      <c r="AG57" s="118">
        <f t="shared" si="11"/>
        <v>6.9434474873235003E-3</v>
      </c>
      <c r="AI57" s="69">
        <v>4.0001764</v>
      </c>
      <c r="AJ57" s="69">
        <v>3.5591756999999999</v>
      </c>
      <c r="AK57" s="69">
        <v>0.13381201000000001</v>
      </c>
      <c r="AL57" s="69">
        <v>0</v>
      </c>
      <c r="AM57" s="69">
        <v>4.4261769999999999E-2</v>
      </c>
      <c r="AN57" s="69">
        <v>0.17747898000000001</v>
      </c>
      <c r="AO57" s="69">
        <v>8.5447918999999997E-2</v>
      </c>
      <c r="AQ57" s="116">
        <v>7.7681052999999996E-3</v>
      </c>
      <c r="AR57" s="116">
        <v>6.7822428999999998E-3</v>
      </c>
      <c r="AS57" s="116">
        <v>8.5147615000000004E-4</v>
      </c>
      <c r="AT57" s="116">
        <v>1.3438632000000001E-4</v>
      </c>
      <c r="AU57" s="150">
        <f t="shared" si="12"/>
        <v>4.0660928266134755E-7</v>
      </c>
      <c r="AV57" s="150">
        <f t="shared" si="13"/>
        <v>3.1489502838982131E-9</v>
      </c>
      <c r="AW57" s="163">
        <f t="shared" si="14"/>
        <v>1.8821613596E-2</v>
      </c>
      <c r="AX57" s="196">
        <v>3.4342872000000001E-7</v>
      </c>
      <c r="AY57" s="196">
        <v>1.036209E-9</v>
      </c>
      <c r="AZ57" s="196">
        <v>2.831064E-14</v>
      </c>
      <c r="BA57" s="196">
        <v>3.5722635000000003E-15</v>
      </c>
      <c r="BB57" s="196">
        <v>1.013284E-15</v>
      </c>
      <c r="BC57" s="196">
        <v>1.9850818E-10</v>
      </c>
      <c r="BD57" s="196">
        <v>4.5501402000000001E-8</v>
      </c>
      <c r="BE57" s="196">
        <v>2.9962089999999997E-11</v>
      </c>
      <c r="BF57" s="196">
        <v>5.1450922000000003E-11</v>
      </c>
      <c r="BG57" s="196">
        <v>5.9613826000000002E-15</v>
      </c>
      <c r="BH57" s="196">
        <v>1.8583279999999999E-16</v>
      </c>
      <c r="BI57" s="196">
        <v>9.9721810000000006E-14</v>
      </c>
      <c r="BJ57" s="196">
        <v>9.8542256000000008E-16</v>
      </c>
      <c r="BK57" s="196">
        <v>3.3776036000000002E-16</v>
      </c>
      <c r="BL57" s="196">
        <v>3.9731928E-12</v>
      </c>
      <c r="BM57" s="196">
        <v>6.1813703000000003E-11</v>
      </c>
      <c r="BN57" s="196">
        <v>9.8936832999999996E-21</v>
      </c>
      <c r="BO57" s="196">
        <v>1.5620596E-5</v>
      </c>
      <c r="BP57" s="108">
        <v>1.8805993E-2</v>
      </c>
      <c r="BQ57" s="196">
        <v>1.7414860999999999E-8</v>
      </c>
      <c r="BR57" s="196">
        <v>2.0305728E-9</v>
      </c>
      <c r="BS57" s="196">
        <v>6.1996904E-13</v>
      </c>
      <c r="BU57" s="172">
        <v>9.3611975999999999E-5</v>
      </c>
      <c r="BV57" s="172">
        <v>4.1861569999999999E-7</v>
      </c>
      <c r="BW57" s="172">
        <v>1.031737E-5</v>
      </c>
      <c r="BX57" s="172">
        <v>2.0504974999999999E-8</v>
      </c>
      <c r="BY57" s="172">
        <v>4.2720012000000003E-7</v>
      </c>
      <c r="BZ57" s="172">
        <v>1.1656407E-7</v>
      </c>
      <c r="CA57" s="172">
        <v>1.3779775000000001E-10</v>
      </c>
      <c r="CB57" s="172">
        <v>2.0528417999999999E-7</v>
      </c>
      <c r="CC57" s="172">
        <v>1.6413521E-8</v>
      </c>
      <c r="CD57" s="172">
        <v>1.235107E-6</v>
      </c>
      <c r="CE57" s="172">
        <v>2.8732379E-12</v>
      </c>
      <c r="CF57" s="172">
        <v>2.1878618999999998E-17</v>
      </c>
      <c r="CG57" s="172">
        <v>1.8785457E-13</v>
      </c>
      <c r="CH57" s="172">
        <v>3.9303963000000001E-7</v>
      </c>
      <c r="CI57" s="172">
        <v>4.4504089000000003E-6</v>
      </c>
      <c r="CJ57" s="172">
        <v>2.9037706000000001E-8</v>
      </c>
      <c r="CK57" s="172">
        <v>7.5982289000000003E-5</v>
      </c>
      <c r="CM57" s="197">
        <v>2.2159057E-13</v>
      </c>
      <c r="CN57" s="198">
        <v>0.36999282999999999</v>
      </c>
      <c r="CO57" s="198">
        <v>4.7610296000000002E-3</v>
      </c>
      <c r="CP57" s="198">
        <v>3.0808942E-4</v>
      </c>
      <c r="CQ57" s="197">
        <v>4.5158669999999997E-11</v>
      </c>
      <c r="CR57" s="197">
        <v>5.3374071E-9</v>
      </c>
      <c r="CS57" s="197">
        <v>1.5458413999999999E-5</v>
      </c>
      <c r="CT57" s="198">
        <v>8.8439187999999995E-4</v>
      </c>
      <c r="CU57" s="197">
        <v>3.9753064000000001E-9</v>
      </c>
      <c r="CV57" s="197">
        <v>4.6955963000000001E-5</v>
      </c>
      <c r="CX57" s="82"/>
    </row>
    <row r="58" spans="1:102" ht="14.4">
      <c r="A58" t="s">
        <v>366</v>
      </c>
      <c r="B58" s="85" t="s">
        <v>360</v>
      </c>
      <c r="C58" s="113" t="str">
        <f t="shared" si="29"/>
        <v>A.010.08.115</v>
      </c>
      <c r="D58" s="114" t="s">
        <v>1116</v>
      </c>
      <c r="E58" s="112" t="s">
        <v>362</v>
      </c>
      <c r="F58" s="115" t="str">
        <f t="shared" si="30"/>
        <v>Linseed produced in region</v>
      </c>
      <c r="G58" s="143">
        <f t="shared" si="31"/>
        <v>0.88570013333333331</v>
      </c>
      <c r="I58" s="118">
        <f t="shared" si="32"/>
        <v>0.22628135957037487</v>
      </c>
      <c r="K58" s="161">
        <f t="shared" si="33"/>
        <v>7.3268095119999998E-3</v>
      </c>
      <c r="L58" s="161">
        <f t="shared" si="34"/>
        <v>1.427088179E-2</v>
      </c>
      <c r="M58" s="162">
        <f t="shared" si="35"/>
        <v>7.1828648268374901E-2</v>
      </c>
      <c r="N58" s="161">
        <v>0.13285501999999999</v>
      </c>
      <c r="O58" s="132">
        <v>5.0226185000000001E-3</v>
      </c>
      <c r="P58" s="132">
        <v>5.4776677000000001E-3</v>
      </c>
      <c r="Q58" s="132">
        <v>3.5297057E-3</v>
      </c>
      <c r="R58" s="132">
        <v>1.4929091E-3</v>
      </c>
      <c r="S58" s="164">
        <v>6.8462511999999997E-5</v>
      </c>
      <c r="T58" s="132">
        <v>2.2357321999999999E-3</v>
      </c>
      <c r="U58" s="132">
        <v>1.9002971E-3</v>
      </c>
      <c r="V58" s="132">
        <v>1.6663518000000001E-4</v>
      </c>
      <c r="W58" s="132">
        <v>1.1335766000000001E-3</v>
      </c>
      <c r="X58" s="132">
        <v>7.1658751000000007E-2</v>
      </c>
      <c r="Y58" s="132">
        <v>7.3672188999999999E-4</v>
      </c>
      <c r="Z58" s="164">
        <v>3.2620690999999998E-6</v>
      </c>
      <c r="AA58" s="164">
        <v>1.9274904999999999E-11</v>
      </c>
      <c r="AC58" s="118">
        <f t="shared" si="7"/>
        <v>0.13285501999999999</v>
      </c>
      <c r="AD58" s="118">
        <f t="shared" si="8"/>
        <v>1.9727392812000002E-2</v>
      </c>
      <c r="AE58" s="118">
        <f t="shared" si="9"/>
        <v>1.2403845369100001E-2</v>
      </c>
      <c r="AF58" s="118">
        <f t="shared" si="10"/>
        <v>1.427088179E-2</v>
      </c>
      <c r="AG58" s="118">
        <f t="shared" si="11"/>
        <v>7.1825386199274907E-2</v>
      </c>
      <c r="AI58" s="69">
        <v>13.838338</v>
      </c>
      <c r="AJ58" s="69">
        <v>13.233523</v>
      </c>
      <c r="AK58" s="69">
        <v>0.13925671000000001</v>
      </c>
      <c r="AL58" s="69">
        <v>0</v>
      </c>
      <c r="AM58" s="69">
        <v>2.5005388999999999E-2</v>
      </c>
      <c r="AN58" s="69">
        <v>0.40491872000000001</v>
      </c>
      <c r="AO58" s="69">
        <v>3.5633677000000002E-2</v>
      </c>
      <c r="AQ58" s="116">
        <v>1.7105189999999999E-2</v>
      </c>
      <c r="AR58" s="116">
        <v>1.5467643999999999E-2</v>
      </c>
      <c r="AS58" s="116">
        <v>7.1076642999999995E-4</v>
      </c>
      <c r="AT58" s="116">
        <v>9.2677967999999996E-4</v>
      </c>
      <c r="AU58" s="150">
        <f t="shared" si="12"/>
        <v>9.2731679963981783E-7</v>
      </c>
      <c r="AV58" s="150">
        <f t="shared" si="13"/>
        <v>2.6285741279054589E-9</v>
      </c>
      <c r="AW58" s="163">
        <f t="shared" si="14"/>
        <v>0.12980107212</v>
      </c>
      <c r="AX58" s="196">
        <v>8.2194781000000002E-7</v>
      </c>
      <c r="AY58" s="196">
        <v>2.4800157000000002E-9</v>
      </c>
      <c r="AZ58" s="196">
        <v>6.7757541000000001E-14</v>
      </c>
      <c r="BA58" s="196">
        <v>9.4019300999999993E-15</v>
      </c>
      <c r="BB58" s="196">
        <v>2.6668876999999999E-15</v>
      </c>
      <c r="BC58" s="196">
        <v>1.8251946000000001E-10</v>
      </c>
      <c r="BD58" s="196">
        <v>1.0440841E-7</v>
      </c>
      <c r="BE58" s="196">
        <v>3.2368765999999999E-11</v>
      </c>
      <c r="BF58" s="196">
        <v>1.1482241000000001E-10</v>
      </c>
      <c r="BG58" s="196">
        <v>1.0988633000000001E-14</v>
      </c>
      <c r="BH58" s="196">
        <v>3.3016761999999998E-16</v>
      </c>
      <c r="BI58" s="196">
        <v>1.2725581000000001E-12</v>
      </c>
      <c r="BJ58" s="196">
        <v>1.1506342E-14</v>
      </c>
      <c r="BK58" s="196">
        <v>4.1110958000000001E-15</v>
      </c>
      <c r="BL58" s="196">
        <v>3.2024721000000001E-11</v>
      </c>
      <c r="BM58" s="196">
        <v>7.4602338999999998E-10</v>
      </c>
      <c r="BN58" s="196">
        <v>2.6039434000000001E-20</v>
      </c>
      <c r="BO58" s="196">
        <v>1.280212E-5</v>
      </c>
      <c r="BP58" s="108">
        <v>0.12978827000000001</v>
      </c>
      <c r="BQ58" s="108">
        <v>0</v>
      </c>
      <c r="BR58" s="108">
        <v>0</v>
      </c>
      <c r="BS58" s="108">
        <v>0</v>
      </c>
      <c r="BU58" s="172">
        <v>4.5629234E-5</v>
      </c>
      <c r="BV58" s="172">
        <v>8.2696298999999998E-7</v>
      </c>
      <c r="BW58" s="172">
        <v>2.4695669E-5</v>
      </c>
      <c r="BX58" s="172">
        <v>2.2437406E-7</v>
      </c>
      <c r="BY58" s="172">
        <v>9.3847832999999995E-7</v>
      </c>
      <c r="BZ58" s="172">
        <v>6.9477317000000006E-8</v>
      </c>
      <c r="CA58" s="172">
        <v>2.4057554E-10</v>
      </c>
      <c r="CB58" s="172">
        <v>1.0556852E-7</v>
      </c>
      <c r="CC58" s="172">
        <v>2.0184132000000001E-7</v>
      </c>
      <c r="CD58" s="172">
        <v>1.5487218E-6</v>
      </c>
      <c r="CE58" s="172">
        <v>7.5621470999999996E-12</v>
      </c>
      <c r="CF58" s="172">
        <v>5.7582887000000004E-17</v>
      </c>
      <c r="CG58" s="172">
        <v>4.9441917000000001E-13</v>
      </c>
      <c r="CH58" s="172">
        <v>7.2207230000000004E-7</v>
      </c>
      <c r="CI58" s="172">
        <v>1.6277085999999999E-5</v>
      </c>
      <c r="CJ58" s="172">
        <v>1.8733068000000002E-8</v>
      </c>
      <c r="CK58" s="69">
        <v>0</v>
      </c>
      <c r="CM58" s="197">
        <v>5.8320979E-13</v>
      </c>
      <c r="CN58" s="198">
        <v>0.88568506000000002</v>
      </c>
      <c r="CO58" s="198">
        <v>2.8448152000000002E-3</v>
      </c>
      <c r="CP58" s="198">
        <v>5.8169226999999998E-4</v>
      </c>
      <c r="CQ58" s="197">
        <v>5.7455888E-10</v>
      </c>
      <c r="CR58" s="197">
        <v>6.8092579999999998E-8</v>
      </c>
      <c r="CS58" s="197">
        <v>3.9956811E-5</v>
      </c>
      <c r="CT58" s="198">
        <v>1.0470470000000001E-2</v>
      </c>
      <c r="CU58" s="197">
        <v>7.3094251000000002E-9</v>
      </c>
      <c r="CV58" s="197">
        <v>2.4569181E-5</v>
      </c>
      <c r="CX58" s="82"/>
    </row>
    <row r="59" spans="1:102" ht="14.4">
      <c r="A59" t="s">
        <v>3238</v>
      </c>
      <c r="B59" s="85" t="s">
        <v>360</v>
      </c>
      <c r="C59" s="113" t="str">
        <f t="shared" si="29"/>
        <v>A.010.08.116</v>
      </c>
      <c r="D59" s="114" t="s">
        <v>1116</v>
      </c>
      <c r="E59" s="112" t="s">
        <v>362</v>
      </c>
      <c r="F59" s="115" t="str">
        <f t="shared" si="30"/>
        <v>European Flax scutched - long fibres (12% moisture content)</v>
      </c>
      <c r="G59" s="143">
        <f t="shared" si="31"/>
        <v>1.5057799333333333</v>
      </c>
      <c r="I59" s="118">
        <f t="shared" si="32"/>
        <v>0.38652221489259997</v>
      </c>
      <c r="K59" s="161">
        <f t="shared" si="33"/>
        <v>7.1431072220000003E-2</v>
      </c>
      <c r="L59" s="161">
        <f t="shared" si="34"/>
        <v>8.9211301592299994E-2</v>
      </c>
      <c r="M59" s="162">
        <f t="shared" si="35"/>
        <v>1.28510803E-5</v>
      </c>
      <c r="N59" s="161">
        <v>0.22586698999999999</v>
      </c>
      <c r="O59" s="132">
        <v>5.7552087000000002E-2</v>
      </c>
      <c r="P59" s="132">
        <v>1.8847486E-2</v>
      </c>
      <c r="Q59" s="132">
        <v>3.2562814000000002E-2</v>
      </c>
      <c r="R59" s="132">
        <v>1.3242011999999999E-4</v>
      </c>
      <c r="S59" s="132">
        <v>9.6191660999999998E-3</v>
      </c>
      <c r="T59" s="132">
        <v>2.9116672E-2</v>
      </c>
      <c r="U59" s="132">
        <v>1.2811668999999999E-2</v>
      </c>
      <c r="V59" s="164">
        <v>2.1160602999999999E-6</v>
      </c>
      <c r="W59" s="132">
        <v>0</v>
      </c>
      <c r="X59" s="164">
        <v>1.0735019999999999E-5</v>
      </c>
      <c r="Y59" s="164">
        <v>5.9592299999999998E-8</v>
      </c>
      <c r="Z59" s="132">
        <v>0</v>
      </c>
      <c r="AA59" s="132">
        <v>0</v>
      </c>
      <c r="AC59" s="118">
        <f t="shared" si="7"/>
        <v>0.22586698999999999</v>
      </c>
      <c r="AD59" s="118">
        <f t="shared" si="8"/>
        <v>0.16064231422</v>
      </c>
      <c r="AE59" s="118">
        <f t="shared" si="9"/>
        <v>8.9211241999999996E-2</v>
      </c>
      <c r="AF59" s="118">
        <f t="shared" si="10"/>
        <v>8.9211301592299994E-2</v>
      </c>
      <c r="AG59" s="118">
        <f t="shared" si="11"/>
        <v>1.28510803E-5</v>
      </c>
      <c r="AI59" s="69">
        <v>11.337773</v>
      </c>
      <c r="AJ59" s="69">
        <v>11.335756</v>
      </c>
      <c r="AK59" s="69">
        <v>1.3335428999999999E-3</v>
      </c>
      <c r="AL59" s="69">
        <v>0</v>
      </c>
      <c r="AM59" s="69">
        <v>0</v>
      </c>
      <c r="AN59" s="69">
        <v>3.2027507000000001E-4</v>
      </c>
      <c r="AO59" s="69">
        <v>3.6388559999999998E-4</v>
      </c>
      <c r="AQ59" s="116">
        <v>3.3006826000000003E-2</v>
      </c>
      <c r="AR59" s="116">
        <v>3.1018618000000001E-2</v>
      </c>
      <c r="AS59" s="116">
        <v>1.3450968000000001E-3</v>
      </c>
      <c r="AT59" s="116">
        <v>6.4311132000000005E-4</v>
      </c>
      <c r="AU59" s="150">
        <f t="shared" si="12"/>
        <v>1.8596293812000001E-6</v>
      </c>
      <c r="AV59" s="150">
        <f t="shared" si="13"/>
        <v>4.9744701903439995E-9</v>
      </c>
      <c r="AW59" s="163">
        <f t="shared" si="14"/>
        <v>9.0071613533869999E-2</v>
      </c>
      <c r="AX59" s="196">
        <v>1.3975974000000001E-6</v>
      </c>
      <c r="AY59" s="196">
        <v>4.2168977000000003E-9</v>
      </c>
      <c r="AZ59" s="196">
        <v>1.1521129E-13</v>
      </c>
      <c r="BA59" s="108">
        <v>0</v>
      </c>
      <c r="BB59" s="108">
        <v>0</v>
      </c>
      <c r="BC59" s="196">
        <v>1.1007152E-9</v>
      </c>
      <c r="BD59" s="196">
        <v>2.9464999000000002E-7</v>
      </c>
      <c r="BE59" s="196">
        <v>2.2699795000000001E-10</v>
      </c>
      <c r="BF59" s="196">
        <v>4.8979067999999995E-10</v>
      </c>
      <c r="BG59" s="108">
        <v>0</v>
      </c>
      <c r="BH59" s="108">
        <v>0</v>
      </c>
      <c r="BI59" s="196">
        <v>4.0522170999999999E-11</v>
      </c>
      <c r="BJ59" s="196">
        <v>1.6142553999999999E-14</v>
      </c>
      <c r="BK59" s="196">
        <v>1.3033550000000001E-13</v>
      </c>
      <c r="BL59" s="196">
        <v>1.5307936E-8</v>
      </c>
      <c r="BM59" s="196">
        <v>1.5097334E-7</v>
      </c>
      <c r="BN59" s="108">
        <v>0</v>
      </c>
      <c r="BO59" s="196">
        <v>1.7753387000000001E-7</v>
      </c>
      <c r="BP59" s="108">
        <v>9.0071436000000005E-2</v>
      </c>
      <c r="BQ59" s="108">
        <v>0</v>
      </c>
      <c r="BR59" s="108">
        <v>0</v>
      </c>
      <c r="BS59" s="108">
        <v>0</v>
      </c>
      <c r="BU59" s="69">
        <v>1.0460168E-4</v>
      </c>
      <c r="BV59" s="172">
        <v>3.7823074999999999E-6</v>
      </c>
      <c r="BW59" s="172">
        <v>4.1985138999999999E-5</v>
      </c>
      <c r="BX59" s="172">
        <v>1.5441650000000001E-6</v>
      </c>
      <c r="BY59" s="172">
        <v>3.3406879000000002E-6</v>
      </c>
      <c r="BZ59" s="172">
        <v>2.6741698E-7</v>
      </c>
      <c r="CA59" s="69">
        <v>0</v>
      </c>
      <c r="CB59" s="172">
        <v>2.0433821000000001E-6</v>
      </c>
      <c r="CC59" s="172">
        <v>1.2908757E-5</v>
      </c>
      <c r="CD59" s="172">
        <v>1.9315089000000001E-5</v>
      </c>
      <c r="CE59" s="69">
        <v>0</v>
      </c>
      <c r="CF59" s="69">
        <v>0</v>
      </c>
      <c r="CG59" s="69">
        <v>0</v>
      </c>
      <c r="CH59" s="172">
        <v>6.3167661999999996E-6</v>
      </c>
      <c r="CI59" s="172">
        <v>1.3097973999999999E-5</v>
      </c>
      <c r="CJ59" s="172">
        <v>2.9792674999999999E-17</v>
      </c>
      <c r="CK59" s="69">
        <v>0</v>
      </c>
      <c r="CM59" s="198">
        <v>0</v>
      </c>
      <c r="CN59" s="198">
        <v>1.5055847</v>
      </c>
      <c r="CO59" s="198">
        <v>5.1531744999999997E-3</v>
      </c>
      <c r="CP59" s="198">
        <v>2.3628630999999998E-3</v>
      </c>
      <c r="CQ59" s="197">
        <v>4.1013139999999998E-9</v>
      </c>
      <c r="CR59" s="197">
        <v>8.4203532999999999E-7</v>
      </c>
      <c r="CS59" s="198">
        <v>1.0663671E-4</v>
      </c>
      <c r="CT59" s="198">
        <v>7.3538856E-2</v>
      </c>
      <c r="CU59" s="198">
        <v>0</v>
      </c>
      <c r="CV59" s="198">
        <v>4.3504753999999999E-4</v>
      </c>
      <c r="CX59" s="82"/>
    </row>
    <row r="60" spans="1:102" ht="14.4">
      <c r="A60" t="s">
        <v>3061</v>
      </c>
      <c r="B60" s="85" t="s">
        <v>360</v>
      </c>
      <c r="C60" s="113" t="str">
        <f t="shared" si="29"/>
        <v>A.010.08.117</v>
      </c>
      <c r="D60" s="114" t="s">
        <v>1116</v>
      </c>
      <c r="E60" s="112" t="s">
        <v>362</v>
      </c>
      <c r="F60" s="115" t="str">
        <f t="shared" si="30"/>
        <v>Hemp fibres USA (12% moisture content)</v>
      </c>
      <c r="G60" s="143">
        <f t="shared" si="31"/>
        <v>0.84489000000000003</v>
      </c>
      <c r="I60" s="118">
        <f t="shared" si="32"/>
        <v>0.16849682387683779</v>
      </c>
      <c r="K60" s="161">
        <f t="shared" si="33"/>
        <v>6.9707975140999995E-3</v>
      </c>
      <c r="L60" s="161">
        <f t="shared" si="34"/>
        <v>1.6333676691000002E-2</v>
      </c>
      <c r="M60" s="162">
        <f t="shared" si="35"/>
        <v>1.8458849671737804E-2</v>
      </c>
      <c r="N60" s="161">
        <v>0.1267335</v>
      </c>
      <c r="O60" s="132">
        <v>6.5274458999999996E-3</v>
      </c>
      <c r="P60" s="132">
        <v>8.6946147000000005E-3</v>
      </c>
      <c r="Q60" s="132">
        <v>4.2674831999999999E-3</v>
      </c>
      <c r="R60" s="132">
        <v>6.7154097000000001E-4</v>
      </c>
      <c r="S60" s="164">
        <v>2.8410440999999999E-6</v>
      </c>
      <c r="T60" s="132">
        <v>2.0289322999999999E-3</v>
      </c>
      <c r="U60" s="164">
        <v>8.5811321E-5</v>
      </c>
      <c r="V60" s="132">
        <v>5.9142416000000002E-4</v>
      </c>
      <c r="W60" s="132">
        <v>9.0980285999999995E-4</v>
      </c>
      <c r="X60" s="132">
        <v>1.7865381E-2</v>
      </c>
      <c r="Y60" s="132">
        <v>1.1600191E-4</v>
      </c>
      <c r="Z60" s="164">
        <v>2.0445056000000001E-6</v>
      </c>
      <c r="AA60" s="164">
        <v>6.1378060000000002E-12</v>
      </c>
      <c r="AC60" s="118">
        <f t="shared" si="7"/>
        <v>0.1267335</v>
      </c>
      <c r="AD60" s="118">
        <f t="shared" si="8"/>
        <v>2.2278669435100002E-2</v>
      </c>
      <c r="AE60" s="118">
        <f t="shared" si="9"/>
        <v>1.5309916426600002E-2</v>
      </c>
      <c r="AF60" s="118">
        <f t="shared" si="10"/>
        <v>1.6333676691000002E-2</v>
      </c>
      <c r="AG60" s="118">
        <f t="shared" si="11"/>
        <v>1.8456805166137805E-2</v>
      </c>
      <c r="AI60" s="69">
        <v>11.10281</v>
      </c>
      <c r="AJ60" s="69">
        <v>7.8798466999999999</v>
      </c>
      <c r="AK60" s="69">
        <v>1.9767125999999999</v>
      </c>
      <c r="AL60" s="69">
        <v>0</v>
      </c>
      <c r="AM60" s="69">
        <v>0.16295349000000001</v>
      </c>
      <c r="AN60" s="69">
        <v>0.84134344000000005</v>
      </c>
      <c r="AO60" s="69">
        <v>0.24195406999999999</v>
      </c>
      <c r="AQ60" s="116">
        <v>1.6924525999999999E-2</v>
      </c>
      <c r="AR60" s="116">
        <v>1.5861303E-2</v>
      </c>
      <c r="AS60" s="116">
        <v>7.1268660999999997E-4</v>
      </c>
      <c r="AT60" s="116">
        <v>3.5053610000000001E-4</v>
      </c>
      <c r="AU60" s="150">
        <f t="shared" si="12"/>
        <v>9.5091743682803507E-7</v>
      </c>
      <c r="AV60" s="150">
        <f t="shared" si="13"/>
        <v>2.6356753451324825E-9</v>
      </c>
      <c r="AW60" s="163">
        <f t="shared" si="14"/>
        <v>4.9094691899000002E-2</v>
      </c>
      <c r="AX60" s="196">
        <v>7.8414361000000005E-7</v>
      </c>
      <c r="AY60" s="196">
        <v>2.3659539000000001E-9</v>
      </c>
      <c r="AZ60" s="196">
        <v>6.4641099000000001E-14</v>
      </c>
      <c r="BA60" s="196">
        <v>2.9939044E-15</v>
      </c>
      <c r="BB60" s="196">
        <v>8.4923060999999999E-16</v>
      </c>
      <c r="BC60" s="196">
        <v>5.3691094000000001E-10</v>
      </c>
      <c r="BD60" s="196">
        <v>1.6620649E-7</v>
      </c>
      <c r="BE60" s="196">
        <v>7.7961505000000004E-11</v>
      </c>
      <c r="BF60" s="196">
        <v>1.9164996000000001E-10</v>
      </c>
      <c r="BG60" s="196">
        <v>7.6316562999999997E-15</v>
      </c>
      <c r="BH60" s="196">
        <v>2.4483897999999999E-16</v>
      </c>
      <c r="BI60" s="196">
        <v>3.6833035000000002E-14</v>
      </c>
      <c r="BJ60" s="196">
        <v>4.8300496999999995E-16</v>
      </c>
      <c r="BK60" s="196">
        <v>1.4648994E-16</v>
      </c>
      <c r="BL60" s="196">
        <v>3.9559218999999999E-12</v>
      </c>
      <c r="BM60" s="196">
        <v>2.6466123000000001E-11</v>
      </c>
      <c r="BN60" s="196">
        <v>8.2918693999999993E-21</v>
      </c>
      <c r="BO60" s="196">
        <v>2.0177898999999999E-5</v>
      </c>
      <c r="BP60" s="108">
        <v>4.9074514E-2</v>
      </c>
      <c r="BQ60" s="108">
        <v>0</v>
      </c>
      <c r="BR60" s="108">
        <v>0</v>
      </c>
      <c r="BS60" s="108">
        <v>0</v>
      </c>
      <c r="BU60" s="172">
        <v>4.1387395000000003E-5</v>
      </c>
      <c r="BV60" s="172">
        <v>1.5036929999999999E-6</v>
      </c>
      <c r="BW60" s="172">
        <v>2.3557776000000001E-5</v>
      </c>
      <c r="BX60" s="172">
        <v>1.1596318999999999E-8</v>
      </c>
      <c r="BY60" s="172">
        <v>1.27351E-6</v>
      </c>
      <c r="BZ60" s="172">
        <v>3.3766560999999999E-7</v>
      </c>
      <c r="CA60" s="172">
        <v>1.8393336000000001E-10</v>
      </c>
      <c r="CB60" s="172">
        <v>5.7806060000000004E-7</v>
      </c>
      <c r="CC60" s="172">
        <v>7.0140958999999999E-9</v>
      </c>
      <c r="CD60" s="172">
        <v>1.3463573E-6</v>
      </c>
      <c r="CE60" s="172">
        <v>2.4080529000000001E-12</v>
      </c>
      <c r="CF60" s="172">
        <v>1.8336411E-17</v>
      </c>
      <c r="CG60" s="172">
        <v>1.5744041E-13</v>
      </c>
      <c r="CH60" s="172">
        <v>8.7746698000000004E-7</v>
      </c>
      <c r="CI60" s="172">
        <v>1.1786005000000001E-5</v>
      </c>
      <c r="CJ60" s="172">
        <v>1.0806357E-7</v>
      </c>
      <c r="CK60" s="69">
        <v>0</v>
      </c>
      <c r="CM60" s="197">
        <v>1.8571446E-13</v>
      </c>
      <c r="CN60" s="198">
        <v>0.84481850000000003</v>
      </c>
      <c r="CO60" s="198">
        <v>1.3945546E-2</v>
      </c>
      <c r="CP60" s="198">
        <v>1.0945746000000001E-3</v>
      </c>
      <c r="CQ60" s="197">
        <v>1.6881348E-11</v>
      </c>
      <c r="CR60" s="197">
        <v>1.9746278E-9</v>
      </c>
      <c r="CS60" s="197">
        <v>5.2072028000000002E-5</v>
      </c>
      <c r="CT60" s="198">
        <v>4.2196679000000001E-4</v>
      </c>
      <c r="CU60" s="197">
        <v>5.0993575999999997E-9</v>
      </c>
      <c r="CV60" s="198">
        <v>1.3246838999999999E-4</v>
      </c>
      <c r="CX60" s="82"/>
    </row>
    <row r="61" spans="1:102" ht="14.4">
      <c r="A61" t="s">
        <v>3416</v>
      </c>
      <c r="B61" s="85" t="s">
        <v>360</v>
      </c>
      <c r="C61" s="113" t="str">
        <f t="shared" si="29"/>
        <v>A.010.08.401</v>
      </c>
      <c r="D61" s="114" t="s">
        <v>1116</v>
      </c>
      <c r="E61" s="112" t="s">
        <v>362</v>
      </c>
      <c r="F61" s="115" t="str">
        <f t="shared" si="30"/>
        <v>Barley grain Australia</v>
      </c>
      <c r="G61" s="143">
        <f t="shared" si="31"/>
        <v>0.45297349333333331</v>
      </c>
      <c r="I61" s="118">
        <f t="shared" si="32"/>
        <v>8.5632407359415241E-2</v>
      </c>
      <c r="K61" s="161">
        <f t="shared" si="33"/>
        <v>4.2172190100000003E-3</v>
      </c>
      <c r="L61" s="161">
        <f t="shared" si="34"/>
        <v>3.5831085739999997E-3</v>
      </c>
      <c r="M61" s="162">
        <f t="shared" si="35"/>
        <v>9.8860557754152541E-3</v>
      </c>
      <c r="N61" s="161">
        <v>6.7946023999999994E-2</v>
      </c>
      <c r="O61" s="132">
        <v>1.7052122000000001E-3</v>
      </c>
      <c r="P61" s="132">
        <v>1.2601155E-3</v>
      </c>
      <c r="Q61" s="132">
        <v>1.358323E-3</v>
      </c>
      <c r="R61" s="132">
        <v>1.3560498000000001E-4</v>
      </c>
      <c r="S61" s="164">
        <v>9.65333E-6</v>
      </c>
      <c r="T61" s="132">
        <v>2.7136376999999999E-3</v>
      </c>
      <c r="U61" s="132">
        <v>2.7821745999999999E-4</v>
      </c>
      <c r="V61" s="132">
        <v>4.4459274999999999E-4</v>
      </c>
      <c r="W61" s="132">
        <v>2.7613238E-4</v>
      </c>
      <c r="X61" s="132">
        <v>9.4409155000000008E-3</v>
      </c>
      <c r="Y61" s="164">
        <v>6.3431033999999996E-5</v>
      </c>
      <c r="Z61" s="164">
        <v>5.4752474000000001E-7</v>
      </c>
      <c r="AA61" s="164">
        <v>6.7525313E-13</v>
      </c>
      <c r="AC61" s="118">
        <f t="shared" si="7"/>
        <v>6.7946023999999994E-2</v>
      </c>
      <c r="AD61" s="118">
        <f t="shared" si="8"/>
        <v>7.4607641699999993E-3</v>
      </c>
      <c r="AE61" s="118">
        <f t="shared" si="9"/>
        <v>3.24409268474E-3</v>
      </c>
      <c r="AF61" s="118">
        <f t="shared" si="10"/>
        <v>3.5831085739999997E-3</v>
      </c>
      <c r="AG61" s="118">
        <f t="shared" si="11"/>
        <v>9.8855082506752543E-3</v>
      </c>
      <c r="AI61" s="69">
        <v>2.8066062000000001</v>
      </c>
      <c r="AJ61" s="69">
        <v>2.6459693999999998</v>
      </c>
      <c r="AK61" s="69">
        <v>5.8266091999999998E-2</v>
      </c>
      <c r="AL61" s="69">
        <v>0</v>
      </c>
      <c r="AM61" s="69">
        <v>1.3157716E-2</v>
      </c>
      <c r="AN61" s="69">
        <v>7.4853059999999999E-2</v>
      </c>
      <c r="AO61" s="69">
        <v>1.4359943E-2</v>
      </c>
      <c r="AQ61" s="116">
        <v>8.2523768000000008E-3</v>
      </c>
      <c r="AR61" s="116">
        <v>7.7204765999999998E-3</v>
      </c>
      <c r="AS61" s="116">
        <v>3.6155151999999998E-4</v>
      </c>
      <c r="AT61" s="116">
        <v>1.703486E-4</v>
      </c>
      <c r="AU61" s="150">
        <f t="shared" si="12"/>
        <v>4.6285830955152847E-7</v>
      </c>
      <c r="AV61" s="150">
        <f t="shared" si="13"/>
        <v>1.3370988371012201E-9</v>
      </c>
      <c r="AW61" s="163">
        <f t="shared" si="14"/>
        <v>2.3858347911E-2</v>
      </c>
      <c r="AX61" s="196">
        <v>4.2520699000000002E-7</v>
      </c>
      <c r="AY61" s="196">
        <v>1.2826015E-9</v>
      </c>
      <c r="AZ61" s="196">
        <v>3.5045098999999998E-14</v>
      </c>
      <c r="BA61" s="196">
        <v>1.1680003E-9</v>
      </c>
      <c r="BB61" s="196">
        <v>9.3428436999999997E-17</v>
      </c>
      <c r="BC61" s="196">
        <v>6.0487593999999997E-11</v>
      </c>
      <c r="BD61" s="196">
        <v>3.6318458999999999E-8</v>
      </c>
      <c r="BE61" s="196">
        <v>1.1255007E-11</v>
      </c>
      <c r="BF61" s="196">
        <v>4.3039285000000002E-11</v>
      </c>
      <c r="BG61" s="196">
        <v>2.1651116999999999E-15</v>
      </c>
      <c r="BH61" s="196">
        <v>7.1746017999999994E-17</v>
      </c>
      <c r="BI61" s="196">
        <v>1.6358434E-13</v>
      </c>
      <c r="BJ61" s="196">
        <v>1.6243448E-15</v>
      </c>
      <c r="BK61" s="196">
        <v>5.5445878999999996E-16</v>
      </c>
      <c r="BL61" s="196">
        <v>5.3377051000000003E-12</v>
      </c>
      <c r="BM61" s="196">
        <v>9.9034859E-11</v>
      </c>
      <c r="BN61" s="196">
        <v>9.1223324999999992E-22</v>
      </c>
      <c r="BO61" s="196">
        <v>1.7489911E-5</v>
      </c>
      <c r="BP61" s="108">
        <v>2.3840857999999999E-2</v>
      </c>
      <c r="BQ61" s="108">
        <v>0</v>
      </c>
      <c r="BR61" s="108">
        <v>0</v>
      </c>
      <c r="BS61" s="108">
        <v>0</v>
      </c>
      <c r="BU61" s="172">
        <v>1.8748975000000001E-5</v>
      </c>
      <c r="BV61" s="172">
        <v>3.1187762000000001E-7</v>
      </c>
      <c r="BW61" s="172">
        <v>1.2630102999999999E-5</v>
      </c>
      <c r="BX61" s="172">
        <v>3.3693775000000002E-8</v>
      </c>
      <c r="BY61" s="172">
        <v>3.3228301000000002E-7</v>
      </c>
      <c r="BZ61" s="172">
        <v>2.0749767999999999E-8</v>
      </c>
      <c r="CA61" s="172">
        <v>5.4660619999999998E-11</v>
      </c>
      <c r="CB61" s="172">
        <v>5.9721626999999994E-8</v>
      </c>
      <c r="CC61" s="172">
        <v>2.7118032999999999E-8</v>
      </c>
      <c r="CD61" s="172">
        <v>1.8065432E-6</v>
      </c>
      <c r="CE61" s="172">
        <v>2.6492287999999998E-13</v>
      </c>
      <c r="CF61" s="172">
        <v>2.0172875E-18</v>
      </c>
      <c r="CG61" s="172">
        <v>1.7320868000000001E-14</v>
      </c>
      <c r="CH61" s="172">
        <v>2.7577936999999999E-7</v>
      </c>
      <c r="CI61" s="172">
        <v>3.2464172000000001E-6</v>
      </c>
      <c r="CJ61" s="172">
        <v>4.6338107000000004E-9</v>
      </c>
      <c r="CK61" s="69">
        <v>0</v>
      </c>
      <c r="CM61" s="197">
        <v>2.0431448999999999E-14</v>
      </c>
      <c r="CN61" s="198">
        <v>0.45787628000000002</v>
      </c>
      <c r="CO61" s="198">
        <v>6.5278152000000005E-4</v>
      </c>
      <c r="CP61" s="198">
        <v>2.1311617000000001E-4</v>
      </c>
      <c r="CQ61" s="197">
        <v>7.3953915999999999E-11</v>
      </c>
      <c r="CR61" s="197">
        <v>8.7587555000000007E-9</v>
      </c>
      <c r="CS61" s="197">
        <v>1.3258581E-5</v>
      </c>
      <c r="CT61" s="198">
        <v>1.468048E-3</v>
      </c>
      <c r="CU61" s="197">
        <v>1.4500669E-9</v>
      </c>
      <c r="CV61" s="197">
        <v>1.3193544E-5</v>
      </c>
      <c r="CX61" s="82"/>
    </row>
    <row r="62" spans="1:102" ht="14.4">
      <c r="A62" t="s">
        <v>3417</v>
      </c>
      <c r="B62" s="85" t="s">
        <v>360</v>
      </c>
      <c r="C62" s="113" t="str">
        <f t="shared" si="29"/>
        <v>A.010.08.402</v>
      </c>
      <c r="D62" s="114" t="s">
        <v>1116</v>
      </c>
      <c r="E62" s="112" t="s">
        <v>362</v>
      </c>
      <c r="F62" s="115" t="str">
        <f t="shared" si="30"/>
        <v>Barley grain Canada</v>
      </c>
      <c r="G62" s="143">
        <f t="shared" si="31"/>
        <v>1.3076858</v>
      </c>
      <c r="I62" s="118">
        <f t="shared" si="32"/>
        <v>0.33033441397528929</v>
      </c>
      <c r="K62" s="161">
        <f t="shared" si="33"/>
        <v>9.5997853200000018E-3</v>
      </c>
      <c r="L62" s="161">
        <f t="shared" si="34"/>
        <v>1.7791686979999999E-2</v>
      </c>
      <c r="M62" s="162">
        <f t="shared" si="35"/>
        <v>0.10679007167528931</v>
      </c>
      <c r="N62" s="161">
        <v>0.19615287000000001</v>
      </c>
      <c r="O62" s="132">
        <v>7.0510410999999997E-3</v>
      </c>
      <c r="P62" s="132">
        <v>7.0412475000000002E-3</v>
      </c>
      <c r="Q62" s="132">
        <v>4.4866606000000002E-3</v>
      </c>
      <c r="R62" s="132">
        <v>5.0443910999999997E-4</v>
      </c>
      <c r="S62" s="132">
        <v>1.0262871E-4</v>
      </c>
      <c r="T62" s="132">
        <v>4.5060569000000003E-3</v>
      </c>
      <c r="U62" s="132">
        <v>2.8520559999999999E-3</v>
      </c>
      <c r="V62" s="132">
        <v>3.1746081E-4</v>
      </c>
      <c r="W62" s="132">
        <v>2.2986791E-4</v>
      </c>
      <c r="X62" s="132">
        <v>0.10647217</v>
      </c>
      <c r="Y62" s="132">
        <v>6.1747446999999998E-4</v>
      </c>
      <c r="Z62" s="164">
        <v>4.4086497000000002E-7</v>
      </c>
      <c r="AA62" s="164">
        <v>3.1930354000000001E-13</v>
      </c>
      <c r="AC62" s="118">
        <f t="shared" si="7"/>
        <v>0.19615287000000001</v>
      </c>
      <c r="AD62" s="118">
        <f t="shared" si="8"/>
        <v>2.6544129919999999E-2</v>
      </c>
      <c r="AE62" s="118">
        <f t="shared" si="9"/>
        <v>1.6944785464969997E-2</v>
      </c>
      <c r="AF62" s="118">
        <f t="shared" si="10"/>
        <v>1.7791686979999999E-2</v>
      </c>
      <c r="AG62" s="118">
        <f t="shared" si="11"/>
        <v>0.10678963081031931</v>
      </c>
      <c r="AI62" s="69">
        <v>19.780180000000001</v>
      </c>
      <c r="AJ62" s="69">
        <v>19.135589</v>
      </c>
      <c r="AK62" s="69">
        <v>8.2165746999999997E-2</v>
      </c>
      <c r="AL62" s="69">
        <v>0</v>
      </c>
      <c r="AM62" s="69">
        <v>6.6275593000000004E-3</v>
      </c>
      <c r="AN62" s="69">
        <v>0.53449926999999997</v>
      </c>
      <c r="AO62" s="69">
        <v>2.1298318E-2</v>
      </c>
      <c r="AQ62" s="116">
        <v>2.5068693E-2</v>
      </c>
      <c r="AR62" s="116">
        <v>2.2666899000000001E-2</v>
      </c>
      <c r="AS62" s="116">
        <v>1.0439461000000001E-3</v>
      </c>
      <c r="AT62" s="116">
        <v>1.3578484E-3</v>
      </c>
      <c r="AU62" s="150">
        <f t="shared" si="12"/>
        <v>1.3589267499561792E-6</v>
      </c>
      <c r="AV62" s="150">
        <f t="shared" si="13"/>
        <v>3.8607473472063591E-9</v>
      </c>
      <c r="AW62" s="163">
        <f t="shared" si="14"/>
        <v>0.19017484336600002</v>
      </c>
      <c r="AX62" s="196">
        <v>1.2183132000000001E-6</v>
      </c>
      <c r="AY62" s="196">
        <v>3.6755917999999999E-9</v>
      </c>
      <c r="AZ62" s="196">
        <v>1.0042512E-13</v>
      </c>
      <c r="BA62" s="196">
        <v>1.1680002E-9</v>
      </c>
      <c r="BB62" s="196">
        <v>4.4179033999999998E-17</v>
      </c>
      <c r="BC62" s="196">
        <v>1.3141974E-10</v>
      </c>
      <c r="BD62" s="196">
        <v>1.3815576000000001E-7</v>
      </c>
      <c r="BE62" s="196">
        <v>2.8790817999999999E-11</v>
      </c>
      <c r="BF62" s="196">
        <v>1.5433056000000001E-10</v>
      </c>
      <c r="BG62" s="196">
        <v>1.7714543E-15</v>
      </c>
      <c r="BH62" s="196">
        <v>5.9201028000000003E-17</v>
      </c>
      <c r="BI62" s="196">
        <v>1.9085776000000002E-12</v>
      </c>
      <c r="BJ62" s="196">
        <v>1.7185515E-14</v>
      </c>
      <c r="BK62" s="196">
        <v>6.1503156000000001E-15</v>
      </c>
      <c r="BL62" s="196">
        <v>4.7843572E-11</v>
      </c>
      <c r="BM62" s="196">
        <v>1.1105264E-9</v>
      </c>
      <c r="BN62" s="196">
        <v>4.3136314000000004E-22</v>
      </c>
      <c r="BO62" s="196">
        <v>1.6293365999999999E-5</v>
      </c>
      <c r="BP62" s="108">
        <v>0.19015855000000001</v>
      </c>
      <c r="BQ62" s="108">
        <v>0</v>
      </c>
      <c r="BR62" s="108">
        <v>0</v>
      </c>
      <c r="BS62" s="108">
        <v>0</v>
      </c>
      <c r="BU62" s="172">
        <v>6.6959628000000005E-5</v>
      </c>
      <c r="BV62" s="172">
        <v>1.0733791999999999E-6</v>
      </c>
      <c r="BW62" s="172">
        <v>3.646175E-5</v>
      </c>
      <c r="BX62" s="172">
        <v>3.3727666000000002E-7</v>
      </c>
      <c r="BY62" s="172">
        <v>1.3158221000000001E-6</v>
      </c>
      <c r="BZ62" s="172">
        <v>1.0365044E-8</v>
      </c>
      <c r="CA62" s="172">
        <v>4.5264419999999999E-11</v>
      </c>
      <c r="CB62" s="172">
        <v>4.0933708000000001E-8</v>
      </c>
      <c r="CC62" s="172">
        <v>3.0267031999999999E-7</v>
      </c>
      <c r="CD62" s="172">
        <v>3.0858937E-6</v>
      </c>
      <c r="CE62" s="172">
        <v>1.2527275E-13</v>
      </c>
      <c r="CF62" s="172">
        <v>9.5390457000000008E-19</v>
      </c>
      <c r="CG62" s="172">
        <v>8.1904318000000005E-15</v>
      </c>
      <c r="CH62" s="172">
        <v>9.2439324999999996E-7</v>
      </c>
      <c r="CI62" s="172">
        <v>2.3404862999999999E-5</v>
      </c>
      <c r="CJ62" s="172">
        <v>2.2352482E-9</v>
      </c>
      <c r="CK62" s="69">
        <v>0</v>
      </c>
      <c r="CM62" s="197">
        <v>9.6613162999999997E-15</v>
      </c>
      <c r="CN62" s="198">
        <v>1.3126443999999999</v>
      </c>
      <c r="CO62" s="198">
        <v>3.1093412000000002E-4</v>
      </c>
      <c r="CP62" s="198">
        <v>7.3228165E-4</v>
      </c>
      <c r="CQ62" s="197">
        <v>8.6159279000000004E-10</v>
      </c>
      <c r="CR62" s="197">
        <v>1.0212948E-7</v>
      </c>
      <c r="CS62" s="197">
        <v>5.5434167000000002E-5</v>
      </c>
      <c r="CT62" s="198">
        <v>1.5671002E-2</v>
      </c>
      <c r="CU62" s="197">
        <v>1.1871555000000001E-9</v>
      </c>
      <c r="CV62" s="197">
        <v>8.9077538000000006E-6</v>
      </c>
      <c r="CX62" s="82"/>
    </row>
    <row r="63" spans="1:102" ht="14.4">
      <c r="A63" t="s">
        <v>3418</v>
      </c>
      <c r="B63" s="85" t="s">
        <v>360</v>
      </c>
      <c r="C63" s="113" t="str">
        <f t="shared" si="29"/>
        <v>A.010.08.403</v>
      </c>
      <c r="D63" s="114" t="s">
        <v>1116</v>
      </c>
      <c r="E63" s="112" t="s">
        <v>362</v>
      </c>
      <c r="F63" s="115" t="str">
        <f t="shared" si="30"/>
        <v>Barley grain France</v>
      </c>
      <c r="G63" s="143">
        <f t="shared" si="31"/>
        <v>0.49925947333333331</v>
      </c>
      <c r="I63" s="118">
        <f t="shared" si="32"/>
        <v>8.753954717440518E-2</v>
      </c>
      <c r="K63" s="161">
        <f t="shared" si="33"/>
        <v>2.2778978968999997E-3</v>
      </c>
      <c r="L63" s="161">
        <f t="shared" si="34"/>
        <v>3.7674500939999999E-3</v>
      </c>
      <c r="M63" s="162">
        <f t="shared" si="35"/>
        <v>6.6052781835051859E-3</v>
      </c>
      <c r="N63" s="161">
        <v>7.4888920999999997E-2</v>
      </c>
      <c r="O63" s="132">
        <v>1.6650495E-3</v>
      </c>
      <c r="P63" s="132">
        <v>1.3566507000000001E-3</v>
      </c>
      <c r="Q63" s="132">
        <v>9.1227520999999996E-4</v>
      </c>
      <c r="R63" s="132">
        <v>1.2602161999999999E-4</v>
      </c>
      <c r="S63" s="164">
        <v>6.9907668999999998E-6</v>
      </c>
      <c r="T63" s="132">
        <v>1.2326103E-3</v>
      </c>
      <c r="U63" s="132">
        <v>1.989204E-4</v>
      </c>
      <c r="V63" s="132">
        <v>1.9988851E-4</v>
      </c>
      <c r="W63" s="132">
        <v>5.0372687000000001E-4</v>
      </c>
      <c r="X63" s="132">
        <v>6.4044343000000002E-3</v>
      </c>
      <c r="Y63" s="164">
        <v>4.3102624000000002E-5</v>
      </c>
      <c r="Z63" s="164">
        <v>9.5537298000000002E-7</v>
      </c>
      <c r="AA63" s="164">
        <v>5.2518622000000001E-13</v>
      </c>
      <c r="AC63" s="118">
        <f t="shared" si="7"/>
        <v>7.4888920999999997E-2</v>
      </c>
      <c r="AD63" s="118">
        <f t="shared" si="8"/>
        <v>5.4985184969000003E-3</v>
      </c>
      <c r="AE63" s="118">
        <f t="shared" si="9"/>
        <v>3.2215759729800003E-3</v>
      </c>
      <c r="AF63" s="118">
        <f t="shared" si="10"/>
        <v>3.7674500940000004E-3</v>
      </c>
      <c r="AG63" s="118">
        <f t="shared" si="11"/>
        <v>6.6043228105251862E-3</v>
      </c>
      <c r="AI63" s="69">
        <v>2.1107931</v>
      </c>
      <c r="AJ63" s="69">
        <v>1.9549387</v>
      </c>
      <c r="AK63" s="69">
        <v>6.2800858000000001E-2</v>
      </c>
      <c r="AL63" s="69">
        <v>0</v>
      </c>
      <c r="AM63" s="69">
        <v>1.49626E-2</v>
      </c>
      <c r="AN63" s="69">
        <v>6.2910269000000005E-2</v>
      </c>
      <c r="AO63" s="69">
        <v>1.5180663E-2</v>
      </c>
      <c r="AQ63" s="116">
        <v>9.1758576000000001E-3</v>
      </c>
      <c r="AR63" s="116">
        <v>8.6477271000000005E-3</v>
      </c>
      <c r="AS63" s="116">
        <v>4.0436227999999998E-4</v>
      </c>
      <c r="AT63" s="116">
        <v>1.2376817000000001E-4</v>
      </c>
      <c r="AU63" s="150">
        <f t="shared" si="12"/>
        <v>5.1844886793776511E-7</v>
      </c>
      <c r="AV63" s="150">
        <f t="shared" si="13"/>
        <v>1.4954226755113693E-9</v>
      </c>
      <c r="AW63" s="163">
        <f t="shared" si="14"/>
        <v>1.7334477110099999E-2</v>
      </c>
      <c r="AX63" s="196">
        <v>4.7765214000000003E-7</v>
      </c>
      <c r="AY63" s="196">
        <v>1.4401320000000001E-9</v>
      </c>
      <c r="AZ63" s="196">
        <v>3.935458E-14</v>
      </c>
      <c r="BA63" s="196">
        <v>3.5040003E-9</v>
      </c>
      <c r="BB63" s="196">
        <v>7.2665088E-17</v>
      </c>
      <c r="BC63" s="196">
        <v>4.8095471999999998E-11</v>
      </c>
      <c r="BD63" s="196">
        <v>3.7171359999999998E-8</v>
      </c>
      <c r="BE63" s="196">
        <v>8.4742707000000008E-12</v>
      </c>
      <c r="BF63" s="196">
        <v>4.6662859E-11</v>
      </c>
      <c r="BG63" s="196">
        <v>3.8597080000000001E-15</v>
      </c>
      <c r="BH63" s="196">
        <v>1.293548E-16</v>
      </c>
      <c r="BI63" s="196">
        <v>1.0864196000000001E-13</v>
      </c>
      <c r="BJ63" s="196">
        <v>1.1746995E-15</v>
      </c>
      <c r="BK63" s="196">
        <v>3.8550835999999998E-16</v>
      </c>
      <c r="BL63" s="196">
        <v>5.1735981000000002E-12</v>
      </c>
      <c r="BM63" s="196">
        <v>6.8098495000000006E-11</v>
      </c>
      <c r="BN63" s="196">
        <v>7.0950035999999997E-22</v>
      </c>
      <c r="BO63" s="196">
        <v>7.9031100999999996E-6</v>
      </c>
      <c r="BP63" s="108">
        <v>1.7326574000000001E-2</v>
      </c>
      <c r="BQ63" s="108">
        <v>0</v>
      </c>
      <c r="BR63" s="108">
        <v>0</v>
      </c>
      <c r="BS63" s="108">
        <v>0</v>
      </c>
      <c r="BU63" s="172">
        <v>1.8221032000000001E-5</v>
      </c>
      <c r="BV63" s="172">
        <v>3.4214969000000002E-7</v>
      </c>
      <c r="BW63" s="172">
        <v>1.3920679E-5</v>
      </c>
      <c r="BX63" s="172">
        <v>2.4670948E-8</v>
      </c>
      <c r="BY63" s="172">
        <v>3.6108491000000002E-7</v>
      </c>
      <c r="BZ63" s="172">
        <v>2.2108590000000001E-8</v>
      </c>
      <c r="CA63" s="172">
        <v>9.9020186999999996E-11</v>
      </c>
      <c r="CB63" s="172">
        <v>9.0006964999999999E-8</v>
      </c>
      <c r="CC63" s="172">
        <v>1.8803919999999998E-8</v>
      </c>
      <c r="CD63" s="172">
        <v>8.2332587999999998E-7</v>
      </c>
      <c r="CE63" s="172">
        <v>2.0604695E-13</v>
      </c>
      <c r="CF63" s="172">
        <v>1.5689695E-18</v>
      </c>
      <c r="CG63" s="172">
        <v>1.3471513000000001E-14</v>
      </c>
      <c r="CH63" s="172">
        <v>1.9012807000000001E-7</v>
      </c>
      <c r="CI63" s="172">
        <v>2.4230163000000002E-6</v>
      </c>
      <c r="CJ63" s="172">
        <v>4.9590394000000001E-9</v>
      </c>
      <c r="CK63" s="69">
        <v>0</v>
      </c>
      <c r="CM63" s="197">
        <v>1.5890804999999999E-14</v>
      </c>
      <c r="CN63" s="198">
        <v>0.51413774000000001</v>
      </c>
      <c r="CO63" s="198">
        <v>6.5907688000000004E-4</v>
      </c>
      <c r="CP63" s="198">
        <v>2.2911623E-4</v>
      </c>
      <c r="CQ63" s="197">
        <v>4.9241213999999999E-11</v>
      </c>
      <c r="CR63" s="197">
        <v>5.8202898999999999E-9</v>
      </c>
      <c r="CS63" s="197">
        <v>1.3246625E-5</v>
      </c>
      <c r="CT63" s="198">
        <v>1.0543464E-3</v>
      </c>
      <c r="CU63" s="197">
        <v>2.5871562E-9</v>
      </c>
      <c r="CV63" s="197">
        <v>1.9561984999999999E-5</v>
      </c>
      <c r="CX63" s="82"/>
    </row>
    <row r="64" spans="1:102" ht="14.4">
      <c r="A64" t="s">
        <v>3419</v>
      </c>
      <c r="B64" s="85" t="s">
        <v>360</v>
      </c>
      <c r="C64" s="113" t="str">
        <f t="shared" si="29"/>
        <v>A.010.08.405</v>
      </c>
      <c r="D64" s="114" t="s">
        <v>1116</v>
      </c>
      <c r="E64" s="112" t="s">
        <v>362</v>
      </c>
      <c r="F64" s="115" t="str">
        <f t="shared" si="30"/>
        <v>Barley grain Russia</v>
      </c>
      <c r="G64" s="143">
        <f t="shared" si="31"/>
        <v>0.36070933333333333</v>
      </c>
      <c r="I64" s="118">
        <f t="shared" si="32"/>
        <v>6.7090612932668187E-2</v>
      </c>
      <c r="K64" s="161">
        <f t="shared" si="33"/>
        <v>1.4574469022000001E-3</v>
      </c>
      <c r="L64" s="161">
        <f t="shared" si="34"/>
        <v>2.4384624470000001E-3</v>
      </c>
      <c r="M64" s="162">
        <f t="shared" si="35"/>
        <v>9.0883035834681929E-3</v>
      </c>
      <c r="N64" s="161">
        <v>5.4106399999999999E-2</v>
      </c>
      <c r="O64" s="132">
        <v>1.0144981E-3</v>
      </c>
      <c r="P64" s="132">
        <v>9.1035742000000004E-4</v>
      </c>
      <c r="Q64" s="132">
        <v>6.1122259000000005E-4</v>
      </c>
      <c r="R64" s="164">
        <v>9.3883513000000006E-5</v>
      </c>
      <c r="S64" s="164">
        <v>8.8847492000000004E-6</v>
      </c>
      <c r="T64" s="132">
        <v>7.4345605E-4</v>
      </c>
      <c r="U64" s="132">
        <v>2.4839548999999999E-4</v>
      </c>
      <c r="V64" s="164">
        <v>9.4266384000000006E-5</v>
      </c>
      <c r="W64" s="132">
        <v>2.0405185999999999E-4</v>
      </c>
      <c r="X64" s="132">
        <v>8.9936265000000008E-3</v>
      </c>
      <c r="Y64" s="164">
        <v>6.1159577E-5</v>
      </c>
      <c r="Z64" s="164">
        <v>4.1069887000000002E-7</v>
      </c>
      <c r="AA64" s="164">
        <v>5.9819383000000003E-13</v>
      </c>
      <c r="AC64" s="118">
        <f t="shared" si="7"/>
        <v>5.4106399999999999E-2</v>
      </c>
      <c r="AD64" s="118">
        <f t="shared" si="8"/>
        <v>3.6306979122E-3</v>
      </c>
      <c r="AE64" s="118">
        <f t="shared" si="9"/>
        <v>2.1736617088699999E-3</v>
      </c>
      <c r="AF64" s="118">
        <f t="shared" si="10"/>
        <v>2.4384624469999997E-3</v>
      </c>
      <c r="AG64" s="118">
        <f t="shared" si="11"/>
        <v>9.0878928845981935E-3</v>
      </c>
      <c r="AI64" s="69">
        <v>2.0416137000000001</v>
      </c>
      <c r="AJ64" s="69">
        <v>1.9547671</v>
      </c>
      <c r="AK64" s="69">
        <v>2.2972889E-2</v>
      </c>
      <c r="AL64" s="69">
        <v>0</v>
      </c>
      <c r="AM64" s="69">
        <v>4.6418192999999998E-3</v>
      </c>
      <c r="AN64" s="69">
        <v>5.3604088000000001E-2</v>
      </c>
      <c r="AO64" s="69">
        <v>5.6277339999999997E-3</v>
      </c>
      <c r="AQ64" s="116">
        <v>6.5636964999999997E-3</v>
      </c>
      <c r="AR64" s="116">
        <v>6.1416007000000003E-3</v>
      </c>
      <c r="AS64" s="116">
        <v>2.8905507999999998E-4</v>
      </c>
      <c r="AT64" s="116">
        <v>1.3304077999999999E-4</v>
      </c>
      <c r="AU64" s="150">
        <f t="shared" si="12"/>
        <v>3.6820147925996642E-7</v>
      </c>
      <c r="AV64" s="150">
        <f t="shared" si="13"/>
        <v>1.068990708615081E-9</v>
      </c>
      <c r="AW64" s="163">
        <f t="shared" si="14"/>
        <v>1.86331619591E-2</v>
      </c>
      <c r="AX64" s="196">
        <v>3.4423973999999997E-7</v>
      </c>
      <c r="AY64" s="196">
        <v>1.0379456E-9</v>
      </c>
      <c r="AZ64" s="196">
        <v>2.8363662999999999E-14</v>
      </c>
      <c r="BA64" s="196">
        <v>2.3360002999999999E-9</v>
      </c>
      <c r="BB64" s="196">
        <v>8.2766466000000002E-17</v>
      </c>
      <c r="BC64" s="196">
        <v>2.7247075000000001E-11</v>
      </c>
      <c r="BD64" s="196">
        <v>2.1499486999999999E-8</v>
      </c>
      <c r="BE64" s="196">
        <v>5.0685215999999996E-12</v>
      </c>
      <c r="BF64" s="196">
        <v>2.578507E-11</v>
      </c>
      <c r="BG64" s="196">
        <v>1.612566E-15</v>
      </c>
      <c r="BH64" s="196">
        <v>5.3231942999999997E-17</v>
      </c>
      <c r="BI64" s="196">
        <v>1.5947530999999999E-13</v>
      </c>
      <c r="BJ64" s="196">
        <v>1.4887819E-15</v>
      </c>
      <c r="BK64" s="196">
        <v>5.2346142999999997E-16</v>
      </c>
      <c r="BL64" s="196">
        <v>4.8058411999999999E-12</v>
      </c>
      <c r="BM64" s="196">
        <v>9.4198960999999996E-11</v>
      </c>
      <c r="BN64" s="196">
        <v>8.0813000000000005E-22</v>
      </c>
      <c r="BO64" s="196">
        <v>4.0519590999999998E-6</v>
      </c>
      <c r="BP64" s="108">
        <v>1.8629110000000001E-2</v>
      </c>
      <c r="BQ64" s="108">
        <v>0</v>
      </c>
      <c r="BR64" s="108">
        <v>0</v>
      </c>
      <c r="BS64" s="108">
        <v>0</v>
      </c>
      <c r="BU64" s="172">
        <v>1.3566737E-5</v>
      </c>
      <c r="BV64" s="172">
        <v>1.8604236E-7</v>
      </c>
      <c r="BW64" s="172">
        <v>1.0057533E-5</v>
      </c>
      <c r="BX64" s="172">
        <v>2.9753903999999999E-8</v>
      </c>
      <c r="BY64" s="172">
        <v>2.0199155000000001E-7</v>
      </c>
      <c r="BZ64" s="172">
        <v>9.8061257000000006E-9</v>
      </c>
      <c r="CA64" s="172">
        <v>4.0489508000000001E-11</v>
      </c>
      <c r="CB64" s="172">
        <v>3.5047109000000001E-8</v>
      </c>
      <c r="CC64" s="172">
        <v>2.571379E-8</v>
      </c>
      <c r="CD64" s="172">
        <v>5.0116678000000005E-7</v>
      </c>
      <c r="CE64" s="172">
        <v>2.3469012000000001E-13</v>
      </c>
      <c r="CF64" s="172">
        <v>1.7870764000000002E-18</v>
      </c>
      <c r="CG64" s="172">
        <v>1.5344226E-14</v>
      </c>
      <c r="CH64" s="172">
        <v>1.26431E-7</v>
      </c>
      <c r="CI64" s="172">
        <v>2.3914571000000001E-6</v>
      </c>
      <c r="CJ64" s="172">
        <v>1.7527958999999999E-9</v>
      </c>
      <c r="CK64" s="69">
        <v>0</v>
      </c>
      <c r="CM64" s="197">
        <v>1.8099829999999999E-14</v>
      </c>
      <c r="CN64" s="198">
        <v>0.37067670000000003</v>
      </c>
      <c r="CO64" s="198">
        <v>3.0163759999999999E-4</v>
      </c>
      <c r="CP64" s="198">
        <v>1.2594705E-4</v>
      </c>
      <c r="CQ64" s="197">
        <v>7.2057297999999999E-11</v>
      </c>
      <c r="CR64" s="197">
        <v>8.5353448000000007E-9</v>
      </c>
      <c r="CS64" s="197">
        <v>7.9208360000000006E-6</v>
      </c>
      <c r="CT64" s="198">
        <v>1.3526319000000001E-3</v>
      </c>
      <c r="CU64" s="197">
        <v>1.0797024E-9</v>
      </c>
      <c r="CV64" s="197">
        <v>7.6610843999999995E-6</v>
      </c>
      <c r="CX64" s="82"/>
    </row>
    <row r="65" spans="1:103" ht="14.4">
      <c r="A65" t="s">
        <v>3420</v>
      </c>
      <c r="B65" s="85" t="s">
        <v>360</v>
      </c>
      <c r="C65" s="113" t="str">
        <f t="shared" si="29"/>
        <v>A.010.08.501</v>
      </c>
      <c r="D65" s="114" t="s">
        <v>1116</v>
      </c>
      <c r="E65" s="112" t="s">
        <v>362</v>
      </c>
      <c r="F65" s="115" t="str">
        <f t="shared" si="30"/>
        <v>Oat grain Australia</v>
      </c>
      <c r="G65" s="143">
        <f t="shared" si="31"/>
        <v>0.60308765333333336</v>
      </c>
      <c r="I65" s="118">
        <f t="shared" si="32"/>
        <v>0.11377504493227701</v>
      </c>
      <c r="K65" s="161">
        <f t="shared" si="33"/>
        <v>4.8078421489999995E-3</v>
      </c>
      <c r="L65" s="161">
        <f t="shared" si="34"/>
        <v>4.1458385210000007E-3</v>
      </c>
      <c r="M65" s="162">
        <f t="shared" si="35"/>
        <v>1.4358216262277014E-2</v>
      </c>
      <c r="N65" s="161">
        <v>9.0463147999999993E-2</v>
      </c>
      <c r="O65" s="132">
        <v>1.8311769E-3</v>
      </c>
      <c r="P65" s="132">
        <v>1.5096783000000001E-3</v>
      </c>
      <c r="Q65" s="132">
        <v>1.5491140999999999E-3</v>
      </c>
      <c r="R65" s="132">
        <v>1.5917787999999999E-4</v>
      </c>
      <c r="S65" s="164">
        <v>1.3752169E-5</v>
      </c>
      <c r="T65" s="132">
        <v>3.0857979999999998E-3</v>
      </c>
      <c r="U65" s="132">
        <v>3.9207496000000003E-4</v>
      </c>
      <c r="V65" s="132">
        <v>4.8856194000000003E-4</v>
      </c>
      <c r="W65" s="132">
        <v>3.1862186999999999E-4</v>
      </c>
      <c r="X65" s="132">
        <v>1.3869011000000001E-2</v>
      </c>
      <c r="Y65" s="164">
        <v>9.4286491000000001E-5</v>
      </c>
      <c r="Z65" s="164">
        <v>6.4332130999999995E-7</v>
      </c>
      <c r="AA65" s="164">
        <v>9.6701428000000002E-13</v>
      </c>
      <c r="AC65" s="118">
        <f t="shared" si="7"/>
        <v>9.0463147999999993E-2</v>
      </c>
      <c r="AD65" s="118">
        <f t="shared" si="8"/>
        <v>8.5407723089999995E-3</v>
      </c>
      <c r="AE65" s="118">
        <f t="shared" si="9"/>
        <v>3.7335734813100005E-3</v>
      </c>
      <c r="AF65" s="118">
        <f t="shared" si="10"/>
        <v>4.1458385210000007E-3</v>
      </c>
      <c r="AG65" s="118">
        <f t="shared" si="11"/>
        <v>1.4357572940967015E-2</v>
      </c>
      <c r="AI65" s="69">
        <v>3.5717639000000001</v>
      </c>
      <c r="AJ65" s="69">
        <v>3.4032008999999999</v>
      </c>
      <c r="AK65" s="69">
        <v>5.2417488999999998E-2</v>
      </c>
      <c r="AL65" s="69">
        <v>0</v>
      </c>
      <c r="AM65" s="69">
        <v>1.1251696E-2</v>
      </c>
      <c r="AN65" s="69">
        <v>9.1977641999999998E-2</v>
      </c>
      <c r="AO65" s="69">
        <v>1.2916129E-2</v>
      </c>
      <c r="AQ65" s="116">
        <v>1.0838548E-2</v>
      </c>
      <c r="AR65" s="116">
        <v>1.0134788E-2</v>
      </c>
      <c r="AS65" s="116">
        <v>4.7819535000000001E-4</v>
      </c>
      <c r="AT65" s="116">
        <v>2.2556480000000001E-4</v>
      </c>
      <c r="AU65" s="150">
        <f t="shared" si="12"/>
        <v>6.0760120485329669E-7</v>
      </c>
      <c r="AV65" s="150">
        <f t="shared" si="13"/>
        <v>1.7684739675901938E-9</v>
      </c>
      <c r="AW65" s="163">
        <f t="shared" si="14"/>
        <v>3.1591709010000003E-2</v>
      </c>
      <c r="AX65" s="196">
        <v>5.6684577999999996E-7</v>
      </c>
      <c r="AY65" s="196">
        <v>1.7097811E-9</v>
      </c>
      <c r="AZ65" s="196">
        <v>4.6717701999999999E-14</v>
      </c>
      <c r="BA65" s="196">
        <v>1.7520004999999999E-9</v>
      </c>
      <c r="BB65" s="196">
        <v>1.3379669E-16</v>
      </c>
      <c r="BC65" s="196">
        <v>6.4686624000000001E-11</v>
      </c>
      <c r="BD65" s="196">
        <v>3.8786540999999998E-8</v>
      </c>
      <c r="BE65" s="196">
        <v>1.2309812999999999E-11</v>
      </c>
      <c r="BF65" s="196">
        <v>4.6086797999999999E-11</v>
      </c>
      <c r="BG65" s="196">
        <v>2.5221752E-15</v>
      </c>
      <c r="BH65" s="196">
        <v>8.3191498000000001E-17</v>
      </c>
      <c r="BI65" s="196">
        <v>2.438205E-13</v>
      </c>
      <c r="BJ65" s="196">
        <v>2.3071273000000002E-15</v>
      </c>
      <c r="BK65" s="196">
        <v>8.0589289000000004E-16</v>
      </c>
      <c r="BL65" s="196">
        <v>7.3987755000000007E-12</v>
      </c>
      <c r="BM65" s="196">
        <v>1.4479781999999999E-10</v>
      </c>
      <c r="BN65" s="196">
        <v>1.3063880000000001E-21</v>
      </c>
      <c r="BO65" s="196">
        <v>1.9433009999999999E-5</v>
      </c>
      <c r="BP65" s="108">
        <v>3.1572276000000003E-2</v>
      </c>
      <c r="BQ65" s="108">
        <v>0</v>
      </c>
      <c r="BR65" s="108">
        <v>0</v>
      </c>
      <c r="BS65" s="108">
        <v>0</v>
      </c>
      <c r="BU65" s="172">
        <v>2.4208879E-5</v>
      </c>
      <c r="BV65" s="172">
        <v>3.3310298999999998E-7</v>
      </c>
      <c r="BW65" s="172">
        <v>1.6815683999999998E-5</v>
      </c>
      <c r="BX65" s="172">
        <v>4.7206212000000001E-8</v>
      </c>
      <c r="BY65" s="172">
        <v>3.5631103000000002E-7</v>
      </c>
      <c r="BZ65" s="172">
        <v>2.0203091999999999E-8</v>
      </c>
      <c r="CA65" s="172">
        <v>6.3255666000000002E-11</v>
      </c>
      <c r="CB65" s="172">
        <v>6.1917643000000001E-8</v>
      </c>
      <c r="CC65" s="172">
        <v>3.9545135999999998E-8</v>
      </c>
      <c r="CD65" s="172">
        <v>2.0569733000000001E-6</v>
      </c>
      <c r="CE65" s="172">
        <v>3.793899E-13</v>
      </c>
      <c r="CF65" s="172">
        <v>2.8889103999999999E-18</v>
      </c>
      <c r="CG65" s="172">
        <v>2.4804812E-14</v>
      </c>
      <c r="CH65" s="172">
        <v>3.1343875999999998E-7</v>
      </c>
      <c r="CI65" s="172">
        <v>4.1603082999999998E-6</v>
      </c>
      <c r="CJ65" s="172">
        <v>4.1244663E-9</v>
      </c>
      <c r="CK65" s="69">
        <v>0</v>
      </c>
      <c r="CM65" s="197">
        <v>2.9259402E-14</v>
      </c>
      <c r="CN65" s="198">
        <v>0.61051778999999995</v>
      </c>
      <c r="CO65" s="198">
        <v>6.3388154E-4</v>
      </c>
      <c r="CP65" s="198">
        <v>2.2697405E-4</v>
      </c>
      <c r="CQ65" s="197">
        <v>1.1017512E-10</v>
      </c>
      <c r="CR65" s="197">
        <v>1.3050731000000001E-8</v>
      </c>
      <c r="CS65" s="197">
        <v>1.4197438E-5</v>
      </c>
      <c r="CT65" s="198">
        <v>2.0936491E-3</v>
      </c>
      <c r="CU65" s="197">
        <v>1.6886368999999999E-9</v>
      </c>
      <c r="CV65" s="197">
        <v>1.3634595E-5</v>
      </c>
      <c r="CX65" s="82"/>
    </row>
    <row r="66" spans="1:103" ht="14.4">
      <c r="A66" t="s">
        <v>3421</v>
      </c>
      <c r="B66" s="85" t="s">
        <v>360</v>
      </c>
      <c r="C66" s="113" t="str">
        <f t="shared" si="29"/>
        <v>A.010.08.502</v>
      </c>
      <c r="D66" s="114" t="s">
        <v>1116</v>
      </c>
      <c r="E66" s="112" t="s">
        <v>362</v>
      </c>
      <c r="F66" s="115" t="str">
        <f t="shared" si="30"/>
        <v>Oat grain Canada</v>
      </c>
      <c r="G66" s="143">
        <f t="shared" si="31"/>
        <v>8.5579913333333327E-2</v>
      </c>
      <c r="I66" s="118">
        <f t="shared" si="32"/>
        <v>1.9104123050218198E-2</v>
      </c>
      <c r="K66" s="161">
        <f t="shared" si="33"/>
        <v>1.6131888451000002E-3</v>
      </c>
      <c r="L66" s="161">
        <f t="shared" si="34"/>
        <v>1.6248854640000001E-3</v>
      </c>
      <c r="M66" s="162">
        <f t="shared" si="35"/>
        <v>3.0290617411181985E-3</v>
      </c>
      <c r="N66" s="161">
        <v>1.2836986999999999E-2</v>
      </c>
      <c r="O66" s="132">
        <v>7.3661351999999999E-4</v>
      </c>
      <c r="P66" s="132">
        <v>5.7217946000000003E-4</v>
      </c>
      <c r="Q66" s="132">
        <v>5.4230841999999997E-4</v>
      </c>
      <c r="R66" s="164">
        <v>5.7524756000000002E-5</v>
      </c>
      <c r="S66" s="164">
        <v>3.0058691E-6</v>
      </c>
      <c r="T66" s="132">
        <v>1.0103498000000001E-3</v>
      </c>
      <c r="U66" s="164">
        <v>8.7074129E-5</v>
      </c>
      <c r="V66" s="132">
        <v>1.7968682E-4</v>
      </c>
      <c r="W66" s="132">
        <v>2.0741275000000001E-4</v>
      </c>
      <c r="X66" s="132">
        <v>2.8489722E-3</v>
      </c>
      <c r="Y66" s="164">
        <v>2.1605604999999999E-5</v>
      </c>
      <c r="Z66" s="164">
        <v>4.0272075000000002E-7</v>
      </c>
      <c r="AA66" s="164">
        <v>3.6819851000000001E-13</v>
      </c>
      <c r="AC66" s="118">
        <f t="shared" si="7"/>
        <v>1.2836986999999999E-2</v>
      </c>
      <c r="AD66" s="118">
        <f t="shared" si="8"/>
        <v>3.0090559541E-3</v>
      </c>
      <c r="AE66" s="118">
        <f t="shared" si="9"/>
        <v>1.3962698297500002E-3</v>
      </c>
      <c r="AF66" s="118">
        <f t="shared" si="10"/>
        <v>1.6248854640000001E-3</v>
      </c>
      <c r="AG66" s="118">
        <f t="shared" si="11"/>
        <v>3.0286590203681984E-3</v>
      </c>
      <c r="AI66" s="69">
        <v>1.0647021999999999</v>
      </c>
      <c r="AJ66" s="69">
        <v>1.0014238</v>
      </c>
      <c r="AK66" s="69">
        <v>2.4944758000000001E-2</v>
      </c>
      <c r="AL66" s="69">
        <v>0</v>
      </c>
      <c r="AM66" s="69">
        <v>5.9232870999999998E-3</v>
      </c>
      <c r="AN66" s="69">
        <v>2.6382854000000001E-2</v>
      </c>
      <c r="AO66" s="69">
        <v>6.0274344999999997E-3</v>
      </c>
      <c r="AQ66" s="116">
        <v>1.8866543000000001E-3</v>
      </c>
      <c r="AR66" s="116">
        <v>1.7466354E-3</v>
      </c>
      <c r="AS66" s="199">
        <v>7.7303387E-5</v>
      </c>
      <c r="AT66" s="199">
        <v>6.2715511000000003E-5</v>
      </c>
      <c r="AU66" s="150">
        <f t="shared" si="12"/>
        <v>1.0471435070054418E-7</v>
      </c>
      <c r="AV66" s="150">
        <f t="shared" si="13"/>
        <v>2.8588530269348136E-10</v>
      </c>
      <c r="AW66" s="163">
        <f t="shared" si="14"/>
        <v>8.7836849064000001E-3</v>
      </c>
      <c r="AX66" s="196">
        <v>8.6561832999999994E-8</v>
      </c>
      <c r="AY66" s="196">
        <v>2.6064700999999999E-10</v>
      </c>
      <c r="AZ66" s="196">
        <v>7.1253500999999997E-15</v>
      </c>
      <c r="BA66" s="196">
        <v>1.7520002E-9</v>
      </c>
      <c r="BB66" s="196">
        <v>5.0944171999999999E-17</v>
      </c>
      <c r="BC66" s="196">
        <v>2.6728540000000002E-11</v>
      </c>
      <c r="BD66" s="196">
        <v>1.6341667000000001E-8</v>
      </c>
      <c r="BE66" s="196">
        <v>4.8101995000000004E-12</v>
      </c>
      <c r="BF66" s="196">
        <v>2.0370106E-11</v>
      </c>
      <c r="BG66" s="196">
        <v>1.6085990999999999E-15</v>
      </c>
      <c r="BH66" s="196">
        <v>5.3590783999999998E-17</v>
      </c>
      <c r="BI66" s="196">
        <v>4.8526738000000003E-14</v>
      </c>
      <c r="BJ66" s="196">
        <v>5.0436980999999998E-16</v>
      </c>
      <c r="BK66" s="196">
        <v>1.6854519E-16</v>
      </c>
      <c r="BL66" s="196">
        <v>2.1722395999999998E-12</v>
      </c>
      <c r="BM66" s="196">
        <v>2.9949670000000001E-11</v>
      </c>
      <c r="BN66" s="196">
        <v>4.974178E-22</v>
      </c>
      <c r="BO66" s="196">
        <v>7.0469063999999997E-6</v>
      </c>
      <c r="BP66" s="108">
        <v>8.7766379999999998E-3</v>
      </c>
      <c r="BQ66" s="108">
        <v>0</v>
      </c>
      <c r="BR66" s="108">
        <v>0</v>
      </c>
      <c r="BS66" s="108">
        <v>0</v>
      </c>
      <c r="BU66" s="172">
        <v>4.7651365000000002E-6</v>
      </c>
      <c r="BV66" s="172">
        <v>1.4963420000000001E-7</v>
      </c>
      <c r="BW66" s="172">
        <v>2.3861950000000002E-6</v>
      </c>
      <c r="BX66" s="172">
        <v>1.0816133E-8</v>
      </c>
      <c r="BY66" s="172">
        <v>1.5122989000000001E-7</v>
      </c>
      <c r="BZ66" s="172">
        <v>1.0977777999999999E-8</v>
      </c>
      <c r="CA66" s="172">
        <v>4.0921200000000001E-11</v>
      </c>
      <c r="CB66" s="172">
        <v>3.8840018999999998E-8</v>
      </c>
      <c r="CC66" s="172">
        <v>8.2387457000000002E-9</v>
      </c>
      <c r="CD66" s="172">
        <v>6.7205386000000001E-7</v>
      </c>
      <c r="CE66" s="172">
        <v>1.4445576999999999E-13</v>
      </c>
      <c r="CF66" s="172">
        <v>1.0999760000000001E-18</v>
      </c>
      <c r="CG66" s="172">
        <v>9.4446329999999993E-15</v>
      </c>
      <c r="CH66" s="172">
        <v>1.1062867999999999E-7</v>
      </c>
      <c r="CI66" s="172">
        <v>1.2244333E-6</v>
      </c>
      <c r="CJ66" s="172">
        <v>2.0477709000000001E-9</v>
      </c>
      <c r="CK66" s="69">
        <v>0</v>
      </c>
      <c r="CM66" s="197">
        <v>1.1140754E-14</v>
      </c>
      <c r="CN66" s="198">
        <v>9.304076E-2</v>
      </c>
      <c r="CO66" s="198">
        <v>3.3060031000000002E-4</v>
      </c>
      <c r="CP66" s="198">
        <v>1.0094746E-4</v>
      </c>
      <c r="CQ66" s="197">
        <v>2.1982838000000001E-11</v>
      </c>
      <c r="CR66" s="197">
        <v>2.5989691999999999E-9</v>
      </c>
      <c r="CS66" s="197">
        <v>5.6935741999999996E-6</v>
      </c>
      <c r="CT66" s="198">
        <v>4.5395936000000001E-4</v>
      </c>
      <c r="CU66" s="197">
        <v>1.0777691E-9</v>
      </c>
      <c r="CV66" s="197">
        <v>8.4923340999999996E-6</v>
      </c>
      <c r="CX66" s="82"/>
    </row>
    <row r="67" spans="1:103" ht="14.4">
      <c r="A67" t="s">
        <v>3422</v>
      </c>
      <c r="B67" s="85" t="s">
        <v>360</v>
      </c>
      <c r="C67" s="113" t="str">
        <f t="shared" si="29"/>
        <v>A.010.08.503</v>
      </c>
      <c r="D67" s="114" t="s">
        <v>1116</v>
      </c>
      <c r="E67" s="112" t="s">
        <v>362</v>
      </c>
      <c r="F67" s="115" t="str">
        <f t="shared" si="30"/>
        <v>Oat grain Poland</v>
      </c>
      <c r="G67" s="143">
        <f t="shared" si="31"/>
        <v>0.41527524666666671</v>
      </c>
      <c r="I67" s="118">
        <f t="shared" si="32"/>
        <v>7.7296397052070587E-2</v>
      </c>
      <c r="K67" s="161">
        <f t="shared" si="33"/>
        <v>2.4405131332000001E-3</v>
      </c>
      <c r="L67" s="161">
        <f t="shared" si="34"/>
        <v>2.9803971840000002E-3</v>
      </c>
      <c r="M67" s="162">
        <f t="shared" si="35"/>
        <v>9.5841997348705792E-3</v>
      </c>
      <c r="N67" s="161">
        <v>6.2291287000000001E-2</v>
      </c>
      <c r="O67" s="132">
        <v>1.2608235000000001E-3</v>
      </c>
      <c r="P67" s="132">
        <v>1.096498E-3</v>
      </c>
      <c r="Q67" s="132">
        <v>8.7645948000000004E-4</v>
      </c>
      <c r="R67" s="132">
        <v>1.0861782E-4</v>
      </c>
      <c r="S67" s="164">
        <v>9.2763331999999998E-6</v>
      </c>
      <c r="T67" s="132">
        <v>1.4461595E-3</v>
      </c>
      <c r="U67" s="132">
        <v>2.6166657000000002E-4</v>
      </c>
      <c r="V67" s="132">
        <v>2.1791700000000001E-4</v>
      </c>
      <c r="W67" s="132">
        <v>2.9627329999999999E-4</v>
      </c>
      <c r="X67" s="132">
        <v>9.3656949000000007E-3</v>
      </c>
      <c r="Y67" s="164">
        <v>6.5135814000000006E-5</v>
      </c>
      <c r="Z67" s="164">
        <v>5.8783413999999997E-7</v>
      </c>
      <c r="AA67" s="164">
        <v>7.3057897999999996E-13</v>
      </c>
      <c r="AC67" s="118">
        <f t="shared" si="7"/>
        <v>6.2291287000000001E-2</v>
      </c>
      <c r="AD67" s="118">
        <f t="shared" si="8"/>
        <v>5.0595012032000003E-3</v>
      </c>
      <c r="AE67" s="118">
        <f t="shared" si="9"/>
        <v>2.6195759041400001E-3</v>
      </c>
      <c r="AF67" s="118">
        <f t="shared" si="10"/>
        <v>2.9803971840000002E-3</v>
      </c>
      <c r="AG67" s="118">
        <f t="shared" si="11"/>
        <v>9.5836119007305792E-3</v>
      </c>
      <c r="AI67" s="69">
        <v>2.4038881000000001</v>
      </c>
      <c r="AJ67" s="69">
        <v>2.2964353000000002</v>
      </c>
      <c r="AK67" s="69">
        <v>3.2325418000000002E-2</v>
      </c>
      <c r="AL67" s="69">
        <v>0</v>
      </c>
      <c r="AM67" s="69">
        <v>6.9780069999999996E-3</v>
      </c>
      <c r="AN67" s="69">
        <v>6.0284007000000001E-2</v>
      </c>
      <c r="AO67" s="69">
        <v>7.8653847999999998E-3</v>
      </c>
      <c r="AQ67" s="116">
        <v>7.5673143E-3</v>
      </c>
      <c r="AR67" s="116">
        <v>7.0814835000000001E-3</v>
      </c>
      <c r="AS67" s="116">
        <v>3.3300441999999997E-4</v>
      </c>
      <c r="AT67" s="116">
        <v>1.5282636999999999E-4</v>
      </c>
      <c r="AU67" s="150">
        <f t="shared" si="12"/>
        <v>4.2454937179488343E-7</v>
      </c>
      <c r="AV67" s="150">
        <f t="shared" si="13"/>
        <v>1.231525254118568E-9</v>
      </c>
      <c r="AW67" s="163">
        <f t="shared" si="14"/>
        <v>2.1404254536800001E-2</v>
      </c>
      <c r="AX67" s="196">
        <v>3.9488419000000001E-7</v>
      </c>
      <c r="AY67" s="196">
        <v>1.1907524E-9</v>
      </c>
      <c r="AZ67" s="196">
        <v>3.2538551000000002E-14</v>
      </c>
      <c r="BA67" s="196">
        <v>2.3360003999999999E-9</v>
      </c>
      <c r="BB67" s="196">
        <v>1.0108335999999999E-16</v>
      </c>
      <c r="BC67" s="196">
        <v>4.0025226E-11</v>
      </c>
      <c r="BD67" s="196">
        <v>2.7185999999999999E-8</v>
      </c>
      <c r="BE67" s="196">
        <v>7.3854630999999997E-12</v>
      </c>
      <c r="BF67" s="196">
        <v>3.3185368999999999E-11</v>
      </c>
      <c r="BG67" s="196">
        <v>2.3238065E-15</v>
      </c>
      <c r="BH67" s="196">
        <v>7.6992241000000005E-17</v>
      </c>
      <c r="BI67" s="196">
        <v>1.6498546E-13</v>
      </c>
      <c r="BJ67" s="196">
        <v>1.553297E-15</v>
      </c>
      <c r="BK67" s="196">
        <v>5.4391084000000004E-16</v>
      </c>
      <c r="BL67" s="196">
        <v>5.3697797999999996E-12</v>
      </c>
      <c r="BM67" s="196">
        <v>9.7786287999999995E-11</v>
      </c>
      <c r="BN67" s="196">
        <v>9.8697571999999996E-22</v>
      </c>
      <c r="BO67" s="196">
        <v>8.8315367999999997E-6</v>
      </c>
      <c r="BP67" s="108">
        <v>2.1395423E-2</v>
      </c>
      <c r="BQ67" s="108">
        <v>0</v>
      </c>
      <c r="BR67" s="108">
        <v>0</v>
      </c>
      <c r="BS67" s="108">
        <v>0</v>
      </c>
      <c r="BU67" s="172">
        <v>1.6149643E-5</v>
      </c>
      <c r="BV67" s="172">
        <v>2.4129171000000002E-7</v>
      </c>
      <c r="BW67" s="172">
        <v>1.1578976E-5</v>
      </c>
      <c r="BX67" s="172">
        <v>3.1591460000000002E-8</v>
      </c>
      <c r="BY67" s="172">
        <v>2.5179245E-7</v>
      </c>
      <c r="BZ67" s="172">
        <v>1.4892821000000001E-8</v>
      </c>
      <c r="CA67" s="172">
        <v>5.8653485999999995E-11</v>
      </c>
      <c r="CB67" s="172">
        <v>5.2848366000000002E-8</v>
      </c>
      <c r="CC67" s="172">
        <v>2.6717674E-8</v>
      </c>
      <c r="CD67" s="172">
        <v>9.6682845000000008E-7</v>
      </c>
      <c r="CE67" s="172">
        <v>2.8662893999999998E-13</v>
      </c>
      <c r="CF67" s="172">
        <v>2.1825709000000001E-18</v>
      </c>
      <c r="CG67" s="172">
        <v>1.8740027999999999E-14</v>
      </c>
      <c r="CH67" s="172">
        <v>1.7946022E-7</v>
      </c>
      <c r="CI67" s="172">
        <v>2.8026359999999998E-6</v>
      </c>
      <c r="CJ67" s="172">
        <v>2.5486582E-9</v>
      </c>
      <c r="CK67" s="69">
        <v>0</v>
      </c>
      <c r="CM67" s="197">
        <v>2.2105468999999998E-14</v>
      </c>
      <c r="CN67" s="198">
        <v>0.42523653</v>
      </c>
      <c r="CO67" s="198">
        <v>4.5148216999999998E-4</v>
      </c>
      <c r="CP67" s="198">
        <v>1.6312008E-4</v>
      </c>
      <c r="CQ67" s="197">
        <v>7.4576932000000002E-11</v>
      </c>
      <c r="CR67" s="197">
        <v>8.8306606999999992E-9</v>
      </c>
      <c r="CS67" s="197">
        <v>9.7379001000000003E-6</v>
      </c>
      <c r="CT67" s="198">
        <v>1.4100745E-3</v>
      </c>
      <c r="CU67" s="197">
        <v>1.5563331000000001E-9</v>
      </c>
      <c r="CV67" s="197">
        <v>1.1555030000000001E-5</v>
      </c>
      <c r="CX67" s="82"/>
    </row>
    <row r="68" spans="1:103" ht="14.4">
      <c r="A68" t="s">
        <v>3423</v>
      </c>
      <c r="B68" s="85" t="s">
        <v>360</v>
      </c>
      <c r="C68" s="113" t="str">
        <f t="shared" si="29"/>
        <v>A.010.08.504</v>
      </c>
      <c r="D68" s="114" t="s">
        <v>1116</v>
      </c>
      <c r="E68" s="112" t="s">
        <v>362</v>
      </c>
      <c r="F68" s="115" t="str">
        <f t="shared" si="30"/>
        <v>Oat grain Sweden</v>
      </c>
      <c r="G68" s="143">
        <f t="shared" si="31"/>
        <v>0.55774332000000004</v>
      </c>
      <c r="I68" s="118">
        <f t="shared" si="32"/>
        <v>9.7112150785166981E-2</v>
      </c>
      <c r="K68" s="161">
        <f t="shared" si="33"/>
        <v>1.8171212596E-3</v>
      </c>
      <c r="L68" s="161">
        <f t="shared" si="34"/>
        <v>3.4655883589999998E-3</v>
      </c>
      <c r="M68" s="162">
        <f t="shared" si="35"/>
        <v>8.1679431665669794E-3</v>
      </c>
      <c r="N68" s="161">
        <v>8.3661498000000001E-2</v>
      </c>
      <c r="O68" s="132">
        <v>1.3407861999999999E-3</v>
      </c>
      <c r="P68" s="132">
        <v>1.3078052000000001E-3</v>
      </c>
      <c r="Q68" s="132">
        <v>7.5390842000000002E-4</v>
      </c>
      <c r="R68" s="132">
        <v>1.1321008E-4</v>
      </c>
      <c r="S68" s="164">
        <v>8.2767796000000006E-6</v>
      </c>
      <c r="T68" s="132">
        <v>9.4172598000000001E-4</v>
      </c>
      <c r="U68" s="132">
        <v>2.3198306000000001E-4</v>
      </c>
      <c r="V68" s="132">
        <v>1.3677264999999999E-4</v>
      </c>
      <c r="W68" s="132">
        <v>5.2895296000000003E-4</v>
      </c>
      <c r="X68" s="132">
        <v>8.0301602000000007E-3</v>
      </c>
      <c r="Y68" s="164">
        <v>5.6060938999999997E-5</v>
      </c>
      <c r="Z68" s="164">
        <v>1.0103159E-6</v>
      </c>
      <c r="AA68" s="164">
        <v>6.6697850999999998E-13</v>
      </c>
      <c r="AC68" s="118">
        <f t="shared" si="7"/>
        <v>8.3661498000000001E-2</v>
      </c>
      <c r="AD68" s="118">
        <f t="shared" si="8"/>
        <v>4.6976957195999994E-3</v>
      </c>
      <c r="AE68" s="118">
        <f t="shared" si="9"/>
        <v>2.8815847758999996E-3</v>
      </c>
      <c r="AF68" s="118">
        <f t="shared" si="10"/>
        <v>3.4655883590000002E-3</v>
      </c>
      <c r="AG68" s="118">
        <f t="shared" si="11"/>
        <v>8.1669328506669796E-3</v>
      </c>
      <c r="AI68" s="69">
        <v>2.0915186000000001</v>
      </c>
      <c r="AJ68" s="69">
        <v>1.9785953999999999</v>
      </c>
      <c r="AK68" s="69">
        <v>3.8152980000000003E-2</v>
      </c>
      <c r="AL68" s="69">
        <v>0</v>
      </c>
      <c r="AM68" s="69">
        <v>8.8774888999999992E-3</v>
      </c>
      <c r="AN68" s="69">
        <v>5.6865921999999999E-2</v>
      </c>
      <c r="AO68" s="69">
        <v>9.0267733000000006E-3</v>
      </c>
      <c r="AQ68" s="116">
        <v>9.9657471999999997E-3</v>
      </c>
      <c r="AR68" s="116">
        <v>9.3897215999999995E-3</v>
      </c>
      <c r="AS68" s="116">
        <v>4.4424607999999998E-4</v>
      </c>
      <c r="AT68" s="116">
        <v>1.3177950999999999E-4</v>
      </c>
      <c r="AU68" s="150">
        <f t="shared" si="12"/>
        <v>5.6293295184188366E-7</v>
      </c>
      <c r="AV68" s="150">
        <f t="shared" si="13"/>
        <v>1.6429218956345613E-9</v>
      </c>
      <c r="AW68" s="163">
        <f t="shared" si="14"/>
        <v>1.8456513795000001E-2</v>
      </c>
      <c r="AX68" s="196">
        <v>5.2949377000000003E-7</v>
      </c>
      <c r="AY68" s="196">
        <v>1.5967257E-9</v>
      </c>
      <c r="AZ68" s="196">
        <v>4.3631659999999997E-14</v>
      </c>
      <c r="BA68" s="196">
        <v>2.9200002999999999E-9</v>
      </c>
      <c r="BB68" s="196">
        <v>9.2283556000000001E-17</v>
      </c>
      <c r="BC68" s="196">
        <v>3.6639758999999999E-11</v>
      </c>
      <c r="BD68" s="196">
        <v>3.0391838E-8</v>
      </c>
      <c r="BE68" s="196">
        <v>6.6230028000000004E-12</v>
      </c>
      <c r="BF68" s="196">
        <v>3.9382916E-11</v>
      </c>
      <c r="BG68" s="196">
        <v>4.0676973999999999E-15</v>
      </c>
      <c r="BH68" s="196">
        <v>1.3608213999999999E-16</v>
      </c>
      <c r="BI68" s="196">
        <v>1.4058453E-13</v>
      </c>
      <c r="BJ68" s="196">
        <v>1.3827421000000001E-15</v>
      </c>
      <c r="BK68" s="196">
        <v>4.7412202000000003E-16</v>
      </c>
      <c r="BL68" s="196">
        <v>5.9623756000000002E-12</v>
      </c>
      <c r="BM68" s="196">
        <v>8.4741314999999999E-11</v>
      </c>
      <c r="BN68" s="196">
        <v>9.0105466999999999E-22</v>
      </c>
      <c r="BO68" s="196">
        <v>5.630795E-6</v>
      </c>
      <c r="BP68" s="108">
        <v>1.8450883000000001E-2</v>
      </c>
      <c r="BQ68" s="108">
        <v>0</v>
      </c>
      <c r="BR68" s="108">
        <v>0</v>
      </c>
      <c r="BS68" s="108">
        <v>0</v>
      </c>
      <c r="BU68" s="172">
        <v>1.9518898000000002E-5</v>
      </c>
      <c r="BV68" s="172">
        <v>2.8944582000000002E-7</v>
      </c>
      <c r="BW68" s="172">
        <v>1.5551364E-5</v>
      </c>
      <c r="BX68" s="172">
        <v>2.8543463000000002E-8</v>
      </c>
      <c r="BY68" s="172">
        <v>3.0320505000000002E-7</v>
      </c>
      <c r="BZ68" s="172">
        <v>1.6519538E-8</v>
      </c>
      <c r="CA68" s="172">
        <v>1.0409226E-10</v>
      </c>
      <c r="CB68" s="172">
        <v>8.3540836999999998E-8</v>
      </c>
      <c r="CC68" s="172">
        <v>2.3275441E-8</v>
      </c>
      <c r="CD68" s="172">
        <v>6.3188258999999999E-7</v>
      </c>
      <c r="CE68" s="172">
        <v>2.616765E-13</v>
      </c>
      <c r="CF68" s="172">
        <v>1.9925674000000001E-18</v>
      </c>
      <c r="CG68" s="172">
        <v>1.7108616999999999E-14</v>
      </c>
      <c r="CH68" s="172">
        <v>1.5678343000000001E-7</v>
      </c>
      <c r="CI68" s="172">
        <v>2.4312760000000001E-6</v>
      </c>
      <c r="CJ68" s="172">
        <v>2.9581735999999998E-9</v>
      </c>
      <c r="CK68" s="69">
        <v>0</v>
      </c>
      <c r="CM68" s="197">
        <v>2.018108E-14</v>
      </c>
      <c r="CN68" s="198">
        <v>0.57017653000000001</v>
      </c>
      <c r="CO68" s="198">
        <v>4.6920744E-4</v>
      </c>
      <c r="CP68" s="198">
        <v>1.9141604999999999E-4</v>
      </c>
      <c r="CQ68" s="197">
        <v>6.3651760999999997E-11</v>
      </c>
      <c r="CR68" s="197">
        <v>7.5266228000000007E-9</v>
      </c>
      <c r="CS68" s="197">
        <v>1.0686277E-5</v>
      </c>
      <c r="CT68" s="198">
        <v>1.2504571E-3</v>
      </c>
      <c r="CU68" s="197">
        <v>2.7262122000000001E-9</v>
      </c>
      <c r="CV68" s="197">
        <v>1.8018293000000001E-5</v>
      </c>
      <c r="CX68" s="82"/>
    </row>
    <row r="69" spans="1:103" ht="14.4">
      <c r="D69" s="111" t="s">
        <v>1117</v>
      </c>
      <c r="R69" s="3"/>
      <c r="S69" s="3"/>
      <c r="U69" s="3"/>
      <c r="Z69" s="3"/>
      <c r="AA69" s="3"/>
      <c r="AC69" s="142"/>
      <c r="AD69" s="142"/>
      <c r="AE69" s="142"/>
      <c r="AF69" s="142"/>
      <c r="AG69" s="142"/>
      <c r="AT69" s="3"/>
      <c r="AU69" s="86"/>
      <c r="AV69" s="86"/>
      <c r="AW69" s="86"/>
      <c r="AX69" s="3"/>
      <c r="AY69" s="3"/>
      <c r="AZ69" s="3"/>
      <c r="BA69" s="3"/>
      <c r="BB69" s="3"/>
      <c r="BC69" s="3"/>
      <c r="BD69" s="3"/>
      <c r="BE69" s="3"/>
      <c r="BF69" s="3"/>
      <c r="BG69" s="3"/>
      <c r="BH69" s="3"/>
      <c r="BI69" s="3"/>
      <c r="BJ69" s="3"/>
      <c r="BK69" s="3"/>
      <c r="BL69" s="3"/>
      <c r="BM69" s="3"/>
      <c r="BN69" s="3"/>
      <c r="BO69" s="3"/>
      <c r="BU69" s="3"/>
      <c r="BV69" s="3"/>
      <c r="BW69" s="3"/>
      <c r="BX69" s="3"/>
      <c r="BY69" s="3"/>
      <c r="BZ69" s="3"/>
      <c r="CA69" s="3"/>
      <c r="CB69" s="3"/>
      <c r="CC69" s="3"/>
      <c r="CD69" s="3"/>
      <c r="CE69" s="3"/>
      <c r="CF69" s="3"/>
      <c r="CG69" s="3"/>
      <c r="CH69" s="3"/>
      <c r="CI69" s="3"/>
      <c r="CJ69" s="3"/>
      <c r="CM69" s="3"/>
      <c r="CQ69" s="3"/>
      <c r="CR69" s="3"/>
      <c r="CS69" s="3"/>
      <c r="CU69" s="3"/>
      <c r="CV69" s="3"/>
      <c r="CX69" s="3"/>
    </row>
    <row r="70" spans="1:103" ht="14.4">
      <c r="A70" t="s">
        <v>367</v>
      </c>
      <c r="B70" s="85" t="s">
        <v>368</v>
      </c>
      <c r="C70" s="113" t="str">
        <f t="shared" ref="C70:C83" si="36">MID(A70,1,12)</f>
        <v>A.020.01.101</v>
      </c>
      <c r="D70" s="9" t="s">
        <v>1117</v>
      </c>
      <c r="E70" s="112" t="s">
        <v>362</v>
      </c>
      <c r="F70" s="115" t="str">
        <f t="shared" ref="F70:F83" si="37">MID(A70, 21,85)</f>
        <v>Alumina</v>
      </c>
      <c r="G70" s="143">
        <f t="shared" ref="G70:G83" si="38">N70/0.15</f>
        <v>1.91</v>
      </c>
      <c r="I70" s="118">
        <f t="shared" ref="I70:I83" si="39">K70+L70+M70+N70</f>
        <v>0.2939954857764</v>
      </c>
      <c r="K70" s="161">
        <f t="shared" ref="K70:K83" si="40">Q70+R70+S70+T70</f>
        <v>6.4235206399999994E-5</v>
      </c>
      <c r="L70" s="161">
        <f t="shared" ref="L70:L83" si="41">O70+P70+U70+Y70+W70</f>
        <v>7.4312505700000007E-3</v>
      </c>
      <c r="M70" s="162">
        <f t="shared" ref="M70:M83" si="42">V70+X70+Z70+AA70</f>
        <v>0</v>
      </c>
      <c r="N70" s="161">
        <v>0.28649999999999998</v>
      </c>
      <c r="O70" s="132">
        <v>7.4159100000000004E-3</v>
      </c>
      <c r="P70" s="132">
        <v>0</v>
      </c>
      <c r="Q70" s="132">
        <v>0</v>
      </c>
      <c r="R70" s="132">
        <v>0</v>
      </c>
      <c r="S70" s="164">
        <v>2.2311104000000002E-6</v>
      </c>
      <c r="T70" s="164">
        <v>6.2004095999999994E-5</v>
      </c>
      <c r="U70" s="164">
        <v>1.5340570000000001E-5</v>
      </c>
      <c r="V70" s="132">
        <v>0</v>
      </c>
      <c r="W70" s="132">
        <v>0</v>
      </c>
      <c r="X70" s="132">
        <v>0</v>
      </c>
      <c r="Y70" s="132">
        <v>0</v>
      </c>
      <c r="Z70" s="132">
        <v>0</v>
      </c>
      <c r="AA70" s="132">
        <v>0</v>
      </c>
      <c r="AC70" s="118">
        <f t="shared" si="7"/>
        <v>0.28649999999999998</v>
      </c>
      <c r="AD70" s="118">
        <f t="shared" si="8"/>
        <v>7.4954857764000004E-3</v>
      </c>
      <c r="AE70" s="118">
        <f t="shared" si="9"/>
        <v>7.4312505700000007E-3</v>
      </c>
      <c r="AF70" s="118">
        <f t="shared" si="10"/>
        <v>7.4312505700000007E-3</v>
      </c>
      <c r="AG70" s="118">
        <f t="shared" si="11"/>
        <v>0</v>
      </c>
      <c r="AI70" s="69">
        <v>0</v>
      </c>
      <c r="AJ70" s="69">
        <v>0</v>
      </c>
      <c r="AK70" s="69">
        <v>0</v>
      </c>
      <c r="AL70" s="69">
        <v>0</v>
      </c>
      <c r="AM70" s="69">
        <v>0</v>
      </c>
      <c r="AN70" s="69">
        <v>0</v>
      </c>
      <c r="AO70" s="69">
        <v>0</v>
      </c>
      <c r="AQ70" s="116">
        <v>3.3335377999999999E-2</v>
      </c>
      <c r="AR70" s="116">
        <v>3.1846816999999999E-2</v>
      </c>
      <c r="AS70" s="116">
        <v>1.4885607999999999E-3</v>
      </c>
      <c r="AT70" s="116">
        <v>0</v>
      </c>
      <c r="AU70" s="150">
        <f t="shared" si="12"/>
        <v>1.9092816000000003E-6</v>
      </c>
      <c r="AV70" s="150">
        <f t="shared" si="13"/>
        <v>5.5050325149999997E-9</v>
      </c>
      <c r="AW70" s="163">
        <f t="shared" si="14"/>
        <v>0</v>
      </c>
      <c r="AX70" s="196">
        <v>1.7724800000000001E-6</v>
      </c>
      <c r="AY70" s="196">
        <v>5.3480000000000001E-9</v>
      </c>
      <c r="AZ70" s="196">
        <v>1.46115E-13</v>
      </c>
      <c r="BA70" s="108">
        <v>0</v>
      </c>
      <c r="BB70" s="108">
        <v>0</v>
      </c>
      <c r="BC70" s="108">
        <v>0</v>
      </c>
      <c r="BD70" s="196">
        <v>1.3468000000000001E-7</v>
      </c>
      <c r="BE70" s="108">
        <v>0</v>
      </c>
      <c r="BF70" s="196">
        <v>1.5688000000000001E-10</v>
      </c>
      <c r="BG70" s="108">
        <v>0</v>
      </c>
      <c r="BH70" s="108">
        <v>0</v>
      </c>
      <c r="BI70" s="196">
        <v>3.8079999999999998E-33</v>
      </c>
      <c r="BJ70" s="196">
        <v>5.536E-15</v>
      </c>
      <c r="BK70" s="196">
        <v>8.6400000000000004E-16</v>
      </c>
      <c r="BL70" s="196">
        <v>7.3599999999999997E-11</v>
      </c>
      <c r="BM70" s="196">
        <v>2.048E-9</v>
      </c>
      <c r="BN70" s="108">
        <v>0</v>
      </c>
      <c r="BO70" s="108">
        <v>0</v>
      </c>
      <c r="BP70" s="108">
        <v>0</v>
      </c>
      <c r="BQ70" s="108">
        <v>0</v>
      </c>
      <c r="BR70" s="108">
        <v>0</v>
      </c>
      <c r="BS70" s="108">
        <v>0</v>
      </c>
      <c r="BU70" s="172">
        <v>5.5344406999999997E-5</v>
      </c>
      <c r="BV70" s="172">
        <v>1.0815780999999999E-6</v>
      </c>
      <c r="BW70" s="172">
        <v>5.3255867999999999E-5</v>
      </c>
      <c r="BX70" s="172">
        <v>1.7969465E-9</v>
      </c>
      <c r="BY70" s="172">
        <v>8.9093308999999998E-7</v>
      </c>
      <c r="BZ70" s="69">
        <v>0</v>
      </c>
      <c r="CA70" s="69">
        <v>0</v>
      </c>
      <c r="CB70" s="69">
        <v>0</v>
      </c>
      <c r="CC70" s="172">
        <v>2.9939931000000001E-9</v>
      </c>
      <c r="CD70" s="172">
        <v>4.1028471000000003E-8</v>
      </c>
      <c r="CE70" s="69">
        <v>0</v>
      </c>
      <c r="CF70" s="69">
        <v>0</v>
      </c>
      <c r="CG70" s="69">
        <v>0</v>
      </c>
      <c r="CH70" s="172">
        <v>7.0208651999999998E-8</v>
      </c>
      <c r="CI70" s="69">
        <v>0</v>
      </c>
      <c r="CJ70" s="69">
        <v>0</v>
      </c>
      <c r="CK70" s="69">
        <v>0</v>
      </c>
      <c r="CM70" s="198">
        <v>0</v>
      </c>
      <c r="CN70" s="198">
        <v>1.91</v>
      </c>
      <c r="CO70" s="198">
        <v>0</v>
      </c>
      <c r="CP70" s="198">
        <v>7.3999999999999999E-4</v>
      </c>
      <c r="CQ70" s="197">
        <v>1.9199999999999999E-11</v>
      </c>
      <c r="CR70" s="197">
        <v>2.272E-9</v>
      </c>
      <c r="CS70" s="197">
        <v>4.5222214E-5</v>
      </c>
      <c r="CT70" s="198">
        <v>3.5360000000000001E-3</v>
      </c>
      <c r="CU70" s="198">
        <v>0</v>
      </c>
      <c r="CV70" s="198">
        <v>0</v>
      </c>
      <c r="CX70" s="82"/>
      <c r="CY70" t="s">
        <v>2143</v>
      </c>
    </row>
    <row r="71" spans="1:103" ht="14.4">
      <c r="A71" t="s">
        <v>369</v>
      </c>
      <c r="B71" s="85" t="s">
        <v>368</v>
      </c>
      <c r="C71" s="113" t="str">
        <f t="shared" si="36"/>
        <v>A.020.01.103</v>
      </c>
      <c r="D71" s="9" t="s">
        <v>1117</v>
      </c>
      <c r="E71" s="112" t="s">
        <v>362</v>
      </c>
      <c r="F71" s="115" t="str">
        <f t="shared" si="37"/>
        <v>Boron Carbide</v>
      </c>
      <c r="G71" s="143">
        <f t="shared" si="38"/>
        <v>7.036164666666668</v>
      </c>
      <c r="I71" s="118">
        <f t="shared" si="39"/>
        <v>1.560229859886</v>
      </c>
      <c r="K71" s="161">
        <f t="shared" si="40"/>
        <v>0.12000614290999999</v>
      </c>
      <c r="L71" s="161">
        <f t="shared" si="41"/>
        <v>0.259198143976</v>
      </c>
      <c r="M71" s="162">
        <f t="shared" si="42"/>
        <v>0.125600873</v>
      </c>
      <c r="N71" s="161">
        <v>1.0554247000000001</v>
      </c>
      <c r="O71" s="132">
        <v>0.15574478</v>
      </c>
      <c r="P71" s="132">
        <v>0.10344256</v>
      </c>
      <c r="Q71" s="132">
        <v>7.9417275999999995E-2</v>
      </c>
      <c r="R71" s="132">
        <v>4.0466044E-2</v>
      </c>
      <c r="S71" s="132">
        <v>0</v>
      </c>
      <c r="T71" s="132">
        <v>1.2282290999999999E-4</v>
      </c>
      <c r="U71" s="164">
        <v>1.0803976E-5</v>
      </c>
      <c r="V71" s="132">
        <v>5.5997035000000001E-2</v>
      </c>
      <c r="W71" s="132">
        <v>0</v>
      </c>
      <c r="X71" s="132">
        <v>6.9603838000000001E-2</v>
      </c>
      <c r="Y71" s="132">
        <v>0</v>
      </c>
      <c r="Z71" s="132">
        <v>0</v>
      </c>
      <c r="AA71" s="132">
        <v>0</v>
      </c>
      <c r="AC71" s="118">
        <f t="shared" ref="AC71:AC134" si="43">N71</f>
        <v>1.0554247000000001</v>
      </c>
      <c r="AD71" s="118">
        <f t="shared" ref="AD71:AD134" si="44">O71+P71+Q71+R71+S71+T71+U71</f>
        <v>0.37920428688599994</v>
      </c>
      <c r="AE71" s="118">
        <f t="shared" ref="AE71:AE134" si="45">O71+P71+U71+Z71</f>
        <v>0.259198143976</v>
      </c>
      <c r="AF71" s="118">
        <f t="shared" ref="AF71:AF134" si="46">Y71+O71+P71+U71+W71</f>
        <v>0.259198143976</v>
      </c>
      <c r="AG71" s="118">
        <f t="shared" ref="AG71:AG134" si="47">V71+X71+AA71</f>
        <v>0.125600873</v>
      </c>
      <c r="AI71" s="69">
        <v>45.405467999999999</v>
      </c>
      <c r="AJ71" s="69">
        <v>27.435212</v>
      </c>
      <c r="AK71" s="69">
        <v>8.6477494999999998</v>
      </c>
      <c r="AL71" s="69">
        <v>0</v>
      </c>
      <c r="AM71" s="69">
        <v>2.0847319999999998</v>
      </c>
      <c r="AN71" s="69">
        <v>5.0808521999999998</v>
      </c>
      <c r="AO71" s="69">
        <v>2.1569218000000001</v>
      </c>
      <c r="AQ71" s="116">
        <v>0.18053358999999999</v>
      </c>
      <c r="AR71" s="116">
        <v>0.17266326000000001</v>
      </c>
      <c r="AS71" s="116">
        <v>6.9887674999999996E-3</v>
      </c>
      <c r="AT71" s="116">
        <v>8.8155575000000005E-4</v>
      </c>
      <c r="AU71" s="150">
        <f t="shared" ref="AU71:AU134" si="48">AX71+BA71+BB71+BC71+BD71+BL71+BM71+BQ71</f>
        <v>1.03515146914E-5</v>
      </c>
      <c r="AV71" s="150">
        <f t="shared" ref="AV71:AV134" si="49">AY71+AZ71+BE71+BF71+BG71+BH71+BI71+BJ71+BK71+BN71+BR71+BS71</f>
        <v>2.5846033184869999E-8</v>
      </c>
      <c r="AW71" s="163">
        <f t="shared" ref="AW71:AW134" si="50">BO71+BP71</f>
        <v>0.12346719619999999</v>
      </c>
      <c r="AX71" s="196">
        <v>6.5982145000000003E-6</v>
      </c>
      <c r="AY71" s="196">
        <v>1.9910915000000001E-8</v>
      </c>
      <c r="AZ71" s="196">
        <v>5.4388487000000005E-13</v>
      </c>
      <c r="BA71" s="196">
        <v>3.6447439999999999E-10</v>
      </c>
      <c r="BB71" s="108">
        <v>0</v>
      </c>
      <c r="BC71" s="196">
        <v>1.1701317E-8</v>
      </c>
      <c r="BD71" s="196">
        <v>3.7412344000000001E-6</v>
      </c>
      <c r="BE71" s="196">
        <v>1.6587581E-9</v>
      </c>
      <c r="BF71" s="196">
        <v>4.2758161999999998E-9</v>
      </c>
      <c r="BG71" s="108">
        <v>0</v>
      </c>
      <c r="BH71" s="108">
        <v>0</v>
      </c>
      <c r="BI71" s="108">
        <v>0</v>
      </c>
      <c r="BJ71" s="108">
        <v>0</v>
      </c>
      <c r="BK71" s="108">
        <v>0</v>
      </c>
      <c r="BL71" s="108">
        <v>0</v>
      </c>
      <c r="BM71" s="108">
        <v>0</v>
      </c>
      <c r="BN71" s="108">
        <v>0</v>
      </c>
      <c r="BO71" s="108">
        <v>3.7629961999999999E-3</v>
      </c>
      <c r="BP71" s="108">
        <v>0.1197042</v>
      </c>
      <c r="BQ71" s="108">
        <v>0</v>
      </c>
      <c r="BR71" s="108">
        <v>0</v>
      </c>
      <c r="BS71" s="108">
        <v>0</v>
      </c>
      <c r="BU71" s="69">
        <v>1.0765426E-3</v>
      </c>
      <c r="BV71" s="172">
        <v>3.3331162E-5</v>
      </c>
      <c r="BW71" s="69">
        <v>1.9618692999999999E-4</v>
      </c>
      <c r="BX71" s="172">
        <v>1.2655430000000001E-9</v>
      </c>
      <c r="BY71" s="172">
        <v>5.8333779999999999E-5</v>
      </c>
      <c r="BZ71" s="172">
        <v>7.5752148000000002E-6</v>
      </c>
      <c r="CA71" s="69">
        <v>0</v>
      </c>
      <c r="CB71" s="172">
        <v>1.1497546E-5</v>
      </c>
      <c r="CC71" s="69">
        <v>0</v>
      </c>
      <c r="CD71" s="172">
        <v>8.1272635000000002E-8</v>
      </c>
      <c r="CE71" s="69">
        <v>0</v>
      </c>
      <c r="CF71" s="69">
        <v>0</v>
      </c>
      <c r="CG71" s="69">
        <v>0</v>
      </c>
      <c r="CH71" s="172">
        <v>1.6655526000000001E-5</v>
      </c>
      <c r="CI71" s="172">
        <v>4.3635279999999997E-5</v>
      </c>
      <c r="CJ71" s="69">
        <v>7.0924460999999999E-4</v>
      </c>
      <c r="CK71" s="69">
        <v>0</v>
      </c>
      <c r="CM71" s="198">
        <v>0</v>
      </c>
      <c r="CN71" s="198">
        <v>6.9816029999999998</v>
      </c>
      <c r="CO71" s="198">
        <v>0.31933244</v>
      </c>
      <c r="CP71" s="198">
        <v>2.4542077999999998E-2</v>
      </c>
      <c r="CQ71" s="198">
        <v>0</v>
      </c>
      <c r="CR71" s="198">
        <v>0</v>
      </c>
      <c r="CS71" s="198">
        <v>1.0816355E-3</v>
      </c>
      <c r="CT71" s="198">
        <v>0</v>
      </c>
      <c r="CU71" s="198">
        <v>0</v>
      </c>
      <c r="CV71" s="198">
        <v>2.6640040999999998E-3</v>
      </c>
      <c r="CX71" s="82"/>
      <c r="CY71" t="s">
        <v>2561</v>
      </c>
    </row>
    <row r="72" spans="1:103" ht="14.4">
      <c r="A72" t="s">
        <v>370</v>
      </c>
      <c r="B72" s="85" t="s">
        <v>368</v>
      </c>
      <c r="C72" s="113" t="str">
        <f t="shared" si="36"/>
        <v>A.020.01.104</v>
      </c>
      <c r="D72" s="9" t="s">
        <v>1117</v>
      </c>
      <c r="E72" s="112" t="s">
        <v>362</v>
      </c>
      <c r="F72" s="115" t="str">
        <f t="shared" si="37"/>
        <v>Germanium</v>
      </c>
      <c r="G72" s="143">
        <f t="shared" si="38"/>
        <v>925.37846666666667</v>
      </c>
      <c r="I72" s="118">
        <f t="shared" si="39"/>
        <v>1180.55758499066</v>
      </c>
      <c r="K72" s="161">
        <f t="shared" si="40"/>
        <v>9.1113572390000002</v>
      </c>
      <c r="L72" s="161">
        <f t="shared" si="41"/>
        <v>36.105658281659998</v>
      </c>
      <c r="M72" s="162">
        <f t="shared" si="42"/>
        <v>996.53379946999996</v>
      </c>
      <c r="N72" s="161">
        <v>138.80677</v>
      </c>
      <c r="O72" s="132">
        <v>27.279292999999999</v>
      </c>
      <c r="P72" s="132">
        <v>7.6565506000000001</v>
      </c>
      <c r="Q72" s="132">
        <v>6.9358588000000001</v>
      </c>
      <c r="R72" s="132">
        <v>1.9969615000000001</v>
      </c>
      <c r="S72" s="132">
        <v>3.8533029000000003E-2</v>
      </c>
      <c r="T72" s="132">
        <v>0.14000391000000001</v>
      </c>
      <c r="U72" s="132">
        <v>1.1689160000000001</v>
      </c>
      <c r="V72" s="132">
        <v>996.37190999999996</v>
      </c>
      <c r="W72" s="132">
        <v>0</v>
      </c>
      <c r="X72" s="132">
        <v>0.16188947000000001</v>
      </c>
      <c r="Y72" s="132">
        <v>8.9868165999999999E-4</v>
      </c>
      <c r="Z72" s="132">
        <v>0</v>
      </c>
      <c r="AA72" s="132">
        <v>0</v>
      </c>
      <c r="AC72" s="118">
        <f t="shared" si="43"/>
        <v>138.80677</v>
      </c>
      <c r="AD72" s="118">
        <f t="shared" si="44"/>
        <v>45.216116838999994</v>
      </c>
      <c r="AE72" s="118">
        <f t="shared" si="45"/>
        <v>36.104759600000001</v>
      </c>
      <c r="AF72" s="118">
        <f t="shared" si="46"/>
        <v>36.105658281660006</v>
      </c>
      <c r="AG72" s="118">
        <f t="shared" si="47"/>
        <v>996.53379946999996</v>
      </c>
      <c r="AI72" s="69">
        <v>11377.392</v>
      </c>
      <c r="AJ72" s="69">
        <v>11346.964</v>
      </c>
      <c r="AK72" s="69">
        <v>20.110493000000002</v>
      </c>
      <c r="AL72" s="69">
        <v>0</v>
      </c>
      <c r="AM72" s="69">
        <v>0</v>
      </c>
      <c r="AN72" s="69">
        <v>4.8299080999999999</v>
      </c>
      <c r="AO72" s="69">
        <v>5.4875765999999997</v>
      </c>
      <c r="AQ72" s="116">
        <v>25.484566999999998</v>
      </c>
      <c r="AR72" s="116">
        <v>23.356708999999999</v>
      </c>
      <c r="AS72" s="116">
        <v>0.87807367999999997</v>
      </c>
      <c r="AT72" s="116">
        <v>1.2497837999999999</v>
      </c>
      <c r="AU72" s="150">
        <f t="shared" si="48"/>
        <v>1.4002823254452E-3</v>
      </c>
      <c r="AV72" s="150">
        <f t="shared" si="49"/>
        <v>3.2473138867020001E-6</v>
      </c>
      <c r="AW72" s="163">
        <f t="shared" si="50"/>
        <v>175.03974699999998</v>
      </c>
      <c r="AX72" s="108">
        <v>8.6227443000000002E-4</v>
      </c>
      <c r="AY72" s="196">
        <v>2.6018275E-6</v>
      </c>
      <c r="AZ72" s="196">
        <v>7.1079842000000001E-11</v>
      </c>
      <c r="BA72" s="108">
        <v>0</v>
      </c>
      <c r="BB72" s="108">
        <v>0</v>
      </c>
      <c r="BC72" s="196">
        <v>3.0079631E-7</v>
      </c>
      <c r="BD72" s="108">
        <v>5.3749750999999998E-4</v>
      </c>
      <c r="BE72" s="196">
        <v>5.6391358999999997E-8</v>
      </c>
      <c r="BF72" s="196">
        <v>5.8893944000000001E-7</v>
      </c>
      <c r="BG72" s="108">
        <v>0</v>
      </c>
      <c r="BH72" s="108">
        <v>0</v>
      </c>
      <c r="BI72" s="196">
        <v>7.6102958000000002E-11</v>
      </c>
      <c r="BJ72" s="196">
        <v>7.0189813999999996E-12</v>
      </c>
      <c r="BK72" s="196">
        <v>1.3859206E-12</v>
      </c>
      <c r="BL72" s="196">
        <v>8.3871852000000004E-9</v>
      </c>
      <c r="BM72" s="196">
        <v>2.0120195000000001E-7</v>
      </c>
      <c r="BN72" s="108">
        <v>0</v>
      </c>
      <c r="BO72" s="108">
        <v>73.402676999999997</v>
      </c>
      <c r="BP72" s="108">
        <v>101.63706999999999</v>
      </c>
      <c r="BQ72" s="108">
        <v>0</v>
      </c>
      <c r="BR72" s="108">
        <v>0</v>
      </c>
      <c r="BS72" s="108">
        <v>0</v>
      </c>
      <c r="BU72" s="69">
        <v>5.0657727999999999E-2</v>
      </c>
      <c r="BV72" s="69">
        <v>4.1068920999999996E-3</v>
      </c>
      <c r="BW72" s="69">
        <v>2.5802006999999998E-2</v>
      </c>
      <c r="BX72" s="69">
        <v>1.3978197000000001E-4</v>
      </c>
      <c r="BY72" s="69">
        <v>5.1021481000000004E-3</v>
      </c>
      <c r="BZ72" s="172">
        <v>9.1565168999999997E-5</v>
      </c>
      <c r="CA72" s="69">
        <v>0</v>
      </c>
      <c r="CB72" s="69">
        <v>1.3897622000000001E-4</v>
      </c>
      <c r="CC72" s="172">
        <v>5.9452042000000001E-5</v>
      </c>
      <c r="CD72" s="69">
        <v>1.4142075E-4</v>
      </c>
      <c r="CE72" s="69">
        <v>0</v>
      </c>
      <c r="CF72" s="69">
        <v>0</v>
      </c>
      <c r="CG72" s="69">
        <v>0</v>
      </c>
      <c r="CH72" s="69">
        <v>1.5840883000000001E-3</v>
      </c>
      <c r="CI72" s="69">
        <v>1.3490623E-2</v>
      </c>
      <c r="CJ72" s="172">
        <v>7.7371904000000003E-7</v>
      </c>
      <c r="CK72" s="69">
        <v>0</v>
      </c>
      <c r="CM72" s="198">
        <v>0</v>
      </c>
      <c r="CN72" s="198">
        <v>922.43510000000003</v>
      </c>
      <c r="CO72" s="198">
        <v>2.6270454999999999</v>
      </c>
      <c r="CP72" s="198">
        <v>2.8308762999999999</v>
      </c>
      <c r="CQ72" s="197">
        <v>3.5529617000000002E-8</v>
      </c>
      <c r="CR72" s="197">
        <v>4.3029659999999996E-6</v>
      </c>
      <c r="CS72" s="198">
        <v>0.21727119</v>
      </c>
      <c r="CT72" s="198">
        <v>5.8801300000000003</v>
      </c>
      <c r="CU72" s="198">
        <v>0</v>
      </c>
      <c r="CV72" s="198">
        <v>3.2201065000000001E-2</v>
      </c>
      <c r="CX72" s="82"/>
      <c r="CY72" t="s">
        <v>2562</v>
      </c>
    </row>
    <row r="73" spans="1:103" ht="14.4">
      <c r="A73" t="s">
        <v>371</v>
      </c>
      <c r="B73" s="85" t="s">
        <v>368</v>
      </c>
      <c r="C73" s="113" t="str">
        <f t="shared" si="36"/>
        <v>A.020.01.105</v>
      </c>
      <c r="D73" s="9" t="s">
        <v>1117</v>
      </c>
      <c r="E73" s="112" t="s">
        <v>362</v>
      </c>
      <c r="F73" s="115" t="str">
        <f t="shared" si="37"/>
        <v>Glaze (in addition to Porcelain and Stoneware)</v>
      </c>
      <c r="G73" s="143">
        <f t="shared" si="38"/>
        <v>3.7196713999999999E-2</v>
      </c>
      <c r="I73" s="118">
        <f t="shared" si="39"/>
        <v>1.8969826817559823</v>
      </c>
      <c r="K73" s="161">
        <f t="shared" si="40"/>
        <v>1.8858244100308701</v>
      </c>
      <c r="L73" s="161">
        <f t="shared" si="41"/>
        <v>5.2155312190400004E-3</v>
      </c>
      <c r="M73" s="162">
        <f t="shared" si="42"/>
        <v>3.6323340607220843E-4</v>
      </c>
      <c r="N73" s="161">
        <v>5.5795070999999996E-3</v>
      </c>
      <c r="O73" s="132">
        <v>2.2070915999999999E-4</v>
      </c>
      <c r="P73" s="132">
        <v>1.4306822000000001E-4</v>
      </c>
      <c r="Q73" s="132">
        <v>1.8828389000000001</v>
      </c>
      <c r="R73" s="164">
        <v>2.0528592E-5</v>
      </c>
      <c r="S73" s="164">
        <v>2.4433887000000001E-7</v>
      </c>
      <c r="T73" s="132">
        <v>2.9647370999999999E-3</v>
      </c>
      <c r="U73" s="132">
        <v>4.8511511000000002E-3</v>
      </c>
      <c r="V73" s="164">
        <v>7.6477015000000004E-6</v>
      </c>
      <c r="W73" s="164">
        <v>4.5333918999999998E-7</v>
      </c>
      <c r="X73" s="132">
        <v>3.5558440000000002E-4</v>
      </c>
      <c r="Y73" s="164">
        <v>1.4939985000000001E-7</v>
      </c>
      <c r="Z73" s="164">
        <v>1.3045645000000001E-9</v>
      </c>
      <c r="AA73" s="164">
        <v>7.7084071000000007E-15</v>
      </c>
      <c r="AC73" s="118">
        <f t="shared" si="43"/>
        <v>5.5795070999999996E-3</v>
      </c>
      <c r="AD73" s="118">
        <f t="shared" si="44"/>
        <v>1.8910393385108701</v>
      </c>
      <c r="AE73" s="118">
        <f t="shared" si="45"/>
        <v>5.2149297845645003E-3</v>
      </c>
      <c r="AF73" s="118">
        <f t="shared" si="46"/>
        <v>5.2155312190400004E-3</v>
      </c>
      <c r="AG73" s="118">
        <f t="shared" si="47"/>
        <v>3.6323210150770844E-4</v>
      </c>
      <c r="AI73" s="69">
        <v>1.3049259</v>
      </c>
      <c r="AJ73" s="69">
        <v>1.2137323</v>
      </c>
      <c r="AK73" s="69">
        <v>4.3914672000000002E-2</v>
      </c>
      <c r="AL73" s="69">
        <v>0</v>
      </c>
      <c r="AM73" s="69">
        <v>1.0556037000000001E-2</v>
      </c>
      <c r="AN73" s="69">
        <v>2.5766713E-2</v>
      </c>
      <c r="AO73" s="69">
        <v>1.0956258999999999E-2</v>
      </c>
      <c r="AQ73" s="116">
        <v>3.0378888000000001E-3</v>
      </c>
      <c r="AR73" s="116">
        <v>1.1559471999999999E-3</v>
      </c>
      <c r="AS73" s="116">
        <v>1.8166288999999999E-3</v>
      </c>
      <c r="AT73" s="199">
        <v>6.5312587999999996E-5</v>
      </c>
      <c r="AU73" s="150">
        <f t="shared" si="48"/>
        <v>6.9301393600976549E-8</v>
      </c>
      <c r="AV73" s="150">
        <f t="shared" si="49"/>
        <v>6.7183022124182522E-9</v>
      </c>
      <c r="AW73" s="163">
        <f t="shared" si="50"/>
        <v>9.1474213044000011E-3</v>
      </c>
      <c r="AX73" s="196">
        <v>3.4540698000000001E-8</v>
      </c>
      <c r="AY73" s="196">
        <v>1.0421849E-10</v>
      </c>
      <c r="AZ73" s="196">
        <v>2.8473614999999999E-15</v>
      </c>
      <c r="BA73" s="196">
        <v>3.7600136E-18</v>
      </c>
      <c r="BB73" s="196">
        <v>1.0665399E-18</v>
      </c>
      <c r="BC73" s="196">
        <v>2.8519525000000001E-8</v>
      </c>
      <c r="BD73" s="196">
        <v>4.8158271000000002E-9</v>
      </c>
      <c r="BE73" s="196">
        <v>6.5251551000000003E-9</v>
      </c>
      <c r="BF73" s="196">
        <v>5.2139366E-12</v>
      </c>
      <c r="BG73" s="196">
        <v>1.7840247000000001E-15</v>
      </c>
      <c r="BH73" s="196">
        <v>1.3204041E-19</v>
      </c>
      <c r="BI73" s="196">
        <v>8.0780117000000001E-11</v>
      </c>
      <c r="BJ73" s="196">
        <v>1.7999125E-12</v>
      </c>
      <c r="BK73" s="196">
        <v>1.1300248E-12</v>
      </c>
      <c r="BL73" s="196">
        <v>5.3996150000000002E-14</v>
      </c>
      <c r="BM73" s="196">
        <v>1.4252895E-9</v>
      </c>
      <c r="BN73" s="196">
        <v>1.0413673E-23</v>
      </c>
      <c r="BO73" s="196">
        <v>1.695044E-7</v>
      </c>
      <c r="BP73" s="108">
        <v>9.1472518000000006E-3</v>
      </c>
      <c r="BQ73" s="108">
        <v>0</v>
      </c>
      <c r="BR73" s="108">
        <v>0</v>
      </c>
      <c r="BS73" s="108">
        <v>0</v>
      </c>
      <c r="BU73" s="69">
        <v>3.6504620000000002E-4</v>
      </c>
      <c r="BV73" s="172">
        <v>3.8086874000000002E-8</v>
      </c>
      <c r="BW73" s="172">
        <v>1.0371431000000001E-6</v>
      </c>
      <c r="BX73" s="172">
        <v>5.6826629999999996E-7</v>
      </c>
      <c r="BY73" s="172">
        <v>4.6199602999999999E-8</v>
      </c>
      <c r="BZ73" s="172">
        <v>4.2088409000000004E-9</v>
      </c>
      <c r="CA73" s="172">
        <v>9.6210809000000001E-14</v>
      </c>
      <c r="CB73" s="172">
        <v>6.3881615000000001E-9</v>
      </c>
      <c r="CC73" s="172">
        <v>3.7988084E-10</v>
      </c>
      <c r="CD73" s="172">
        <v>1.9620926000000001E-6</v>
      </c>
      <c r="CE73" s="172">
        <v>3.0242488E-15</v>
      </c>
      <c r="CF73" s="172">
        <v>2.3028508999999999E-20</v>
      </c>
      <c r="CG73" s="172">
        <v>1.9772777999999999E-16</v>
      </c>
      <c r="CH73" s="69">
        <v>3.5991697999999999E-4</v>
      </c>
      <c r="CI73" s="172">
        <v>1.4628762000000001E-6</v>
      </c>
      <c r="CJ73" s="172">
        <v>3.5777145999999999E-9</v>
      </c>
      <c r="CK73" s="69">
        <v>0</v>
      </c>
      <c r="CM73" s="197">
        <v>2.3323686999999999E-16</v>
      </c>
      <c r="CN73" s="198">
        <v>3.7178212000000002E-2</v>
      </c>
      <c r="CO73" s="198">
        <v>0.37515428000000001</v>
      </c>
      <c r="CP73" s="197">
        <v>2.7023771000000001E-5</v>
      </c>
      <c r="CQ73" s="197">
        <v>2.4075640000000002E-13</v>
      </c>
      <c r="CR73" s="197">
        <v>4.3710561999999998E-10</v>
      </c>
      <c r="CS73" s="197">
        <v>1.8956636E-6</v>
      </c>
      <c r="CT73" s="198">
        <v>1.2465972999999999</v>
      </c>
      <c r="CU73" s="197">
        <v>1.196275E-9</v>
      </c>
      <c r="CV73" s="197">
        <v>1.4801931E-6</v>
      </c>
      <c r="CX73" s="82"/>
      <c r="CY73" t="s">
        <v>2542</v>
      </c>
    </row>
    <row r="74" spans="1:103" ht="14.4">
      <c r="A74" t="s">
        <v>372</v>
      </c>
      <c r="B74" s="85" t="s">
        <v>368</v>
      </c>
      <c r="C74" s="113" t="str">
        <f t="shared" si="36"/>
        <v>A.020.01.106</v>
      </c>
      <c r="D74" s="9" t="s">
        <v>1117</v>
      </c>
      <c r="E74" s="112" t="s">
        <v>362</v>
      </c>
      <c r="F74" s="115" t="str">
        <f t="shared" si="37"/>
        <v>Porcelain</v>
      </c>
      <c r="G74" s="143">
        <f t="shared" si="38"/>
        <v>0.42197710666666666</v>
      </c>
      <c r="I74" s="118">
        <f t="shared" si="39"/>
        <v>8.2594946034394198E-2</v>
      </c>
      <c r="K74" s="161">
        <f t="shared" si="40"/>
        <v>6.0269454773000013E-3</v>
      </c>
      <c r="L74" s="161">
        <f t="shared" si="41"/>
        <v>1.1047720077000001E-2</v>
      </c>
      <c r="M74" s="162">
        <f t="shared" si="42"/>
        <v>2.2237144800942034E-3</v>
      </c>
      <c r="N74" s="161">
        <v>6.3296565999999999E-2</v>
      </c>
      <c r="O74" s="132">
        <v>3.9921801999999998E-3</v>
      </c>
      <c r="P74" s="132">
        <v>6.6727356000000002E-3</v>
      </c>
      <c r="Q74" s="132">
        <v>5.6386817000000002E-3</v>
      </c>
      <c r="R74" s="132">
        <v>3.1375529999999997E-4</v>
      </c>
      <c r="S74" s="164">
        <v>2.6486923000000002E-6</v>
      </c>
      <c r="T74" s="164">
        <v>7.1859784999999998E-5</v>
      </c>
      <c r="U74" s="164">
        <v>8.4202967000000003E-5</v>
      </c>
      <c r="V74" s="164">
        <v>2.0842293999999999E-5</v>
      </c>
      <c r="W74" s="132">
        <v>2.266696E-4</v>
      </c>
      <c r="X74" s="132">
        <v>2.2022198999999999E-3</v>
      </c>
      <c r="Y74" s="164">
        <v>7.1931709999999995E-5</v>
      </c>
      <c r="Z74" s="164">
        <v>6.5228224000000004E-7</v>
      </c>
      <c r="AA74" s="164">
        <v>3.8542034999999999E-12</v>
      </c>
      <c r="AC74" s="118">
        <f t="shared" si="43"/>
        <v>6.3296565999999999E-2</v>
      </c>
      <c r="AD74" s="118">
        <f t="shared" si="44"/>
        <v>1.6776064244300001E-2</v>
      </c>
      <c r="AE74" s="118">
        <f t="shared" si="45"/>
        <v>1.0749771049240001E-2</v>
      </c>
      <c r="AF74" s="118">
        <f t="shared" si="46"/>
        <v>1.1047720076999999E-2</v>
      </c>
      <c r="AG74" s="118">
        <f t="shared" si="47"/>
        <v>2.2230621978542035E-3</v>
      </c>
      <c r="AI74" s="69">
        <v>6.5974611000000003</v>
      </c>
      <c r="AJ74" s="69">
        <v>6.5884758999999997</v>
      </c>
      <c r="AK74" s="69">
        <v>2.4800218000000001E-3</v>
      </c>
      <c r="AL74" s="69">
        <v>0</v>
      </c>
      <c r="AM74" s="69">
        <v>2.3237691000000001E-4</v>
      </c>
      <c r="AN74" s="69">
        <v>5.5904220000000003E-3</v>
      </c>
      <c r="AO74" s="69">
        <v>6.8243437999999999E-4</v>
      </c>
      <c r="AQ74" s="116">
        <v>9.5987403999999998E-3</v>
      </c>
      <c r="AR74" s="116">
        <v>8.8283011999999994E-3</v>
      </c>
      <c r="AS74" s="116">
        <v>3.9125991999999999E-4</v>
      </c>
      <c r="AT74" s="116">
        <v>3.7917921000000002E-4</v>
      </c>
      <c r="AU74" s="150">
        <f t="shared" si="48"/>
        <v>5.2927465104277676E-7</v>
      </c>
      <c r="AV74" s="150">
        <f t="shared" si="49"/>
        <v>1.4469671248808138E-9</v>
      </c>
      <c r="AW74" s="163">
        <f t="shared" si="50"/>
        <v>5.3106332268299999E-2</v>
      </c>
      <c r="AX74" s="196">
        <v>3.9172473000000002E-7</v>
      </c>
      <c r="AY74" s="196">
        <v>1.1819331E-9</v>
      </c>
      <c r="AZ74" s="196">
        <v>3.2291888000000001E-14</v>
      </c>
      <c r="BA74" s="196">
        <v>1.8800068000000001E-15</v>
      </c>
      <c r="BB74" s="196">
        <v>5.3326996999999999E-16</v>
      </c>
      <c r="BC74" s="196">
        <v>7.9916533999999996E-10</v>
      </c>
      <c r="BD74" s="196">
        <v>1.3386642E-7</v>
      </c>
      <c r="BE74" s="196">
        <v>1.1402957E-10</v>
      </c>
      <c r="BF74" s="196">
        <v>1.5065509E-10</v>
      </c>
      <c r="BG74" s="196">
        <v>2.1972833999999999E-15</v>
      </c>
      <c r="BH74" s="196">
        <v>6.6020207000000001E-17</v>
      </c>
      <c r="BI74" s="196">
        <v>2.2592804000000001E-14</v>
      </c>
      <c r="BJ74" s="196">
        <v>2.4106205999999999E-13</v>
      </c>
      <c r="BK74" s="196">
        <v>5.1154819999999998E-14</v>
      </c>
      <c r="BL74" s="196">
        <v>1.2918895E-12</v>
      </c>
      <c r="BM74" s="196">
        <v>2.8830414E-9</v>
      </c>
      <c r="BN74" s="196">
        <v>5.2068364999999999E-21</v>
      </c>
      <c r="BO74" s="196">
        <v>1.7322682999999999E-6</v>
      </c>
      <c r="BP74" s="108">
        <v>5.3104600000000002E-2</v>
      </c>
      <c r="BQ74" s="108">
        <v>0</v>
      </c>
      <c r="BR74" s="108">
        <v>0</v>
      </c>
      <c r="BS74" s="108">
        <v>0</v>
      </c>
      <c r="BU74" s="172">
        <v>2.3937982000000001E-5</v>
      </c>
      <c r="BV74" s="172">
        <v>1.2989472000000001E-6</v>
      </c>
      <c r="BW74" s="172">
        <v>1.1765841000000001E-5</v>
      </c>
      <c r="BX74" s="172">
        <v>1.0023994000000001E-8</v>
      </c>
      <c r="BY74" s="172">
        <v>7.6376606999999995E-7</v>
      </c>
      <c r="BZ74" s="172">
        <v>5.1181256999999998E-7</v>
      </c>
      <c r="CA74" s="172">
        <v>4.8105403999999999E-11</v>
      </c>
      <c r="CB74" s="172">
        <v>7.7684471E-7</v>
      </c>
      <c r="CC74" s="172">
        <v>5.5469342999999997E-9</v>
      </c>
      <c r="CD74" s="172">
        <v>5.0498068000000002E-8</v>
      </c>
      <c r="CE74" s="172">
        <v>1.5121243999999999E-12</v>
      </c>
      <c r="CF74" s="172">
        <v>1.1514254999999999E-17</v>
      </c>
      <c r="CG74" s="172">
        <v>9.8863892000000001E-14</v>
      </c>
      <c r="CH74" s="172">
        <v>1.1156197000000001E-6</v>
      </c>
      <c r="CI74" s="172">
        <v>7.6368995E-6</v>
      </c>
      <c r="CJ74" s="172">
        <v>2.131818E-9</v>
      </c>
      <c r="CK74" s="69">
        <v>0</v>
      </c>
      <c r="CM74" s="197">
        <v>1.1661843E-13</v>
      </c>
      <c r="CN74" s="198">
        <v>0.42186853000000002</v>
      </c>
      <c r="CO74" s="198">
        <v>2.1541483E-2</v>
      </c>
      <c r="CP74" s="198">
        <v>1.0060977000000001E-3</v>
      </c>
      <c r="CQ74" s="197">
        <v>1.0372277E-11</v>
      </c>
      <c r="CR74" s="197">
        <v>3.2121895000000001E-9</v>
      </c>
      <c r="CS74" s="197">
        <v>3.2740025999999999E-5</v>
      </c>
      <c r="CT74" s="198">
        <v>6.9215942000000003E-2</v>
      </c>
      <c r="CU74" s="197">
        <v>1.4615902E-9</v>
      </c>
      <c r="CV74" s="198">
        <v>1.8001820000000001E-4</v>
      </c>
      <c r="CX74" s="82"/>
      <c r="CY74" t="s">
        <v>2543</v>
      </c>
    </row>
    <row r="75" spans="1:103" ht="14.4">
      <c r="A75" t="s">
        <v>373</v>
      </c>
      <c r="B75" s="85" t="s">
        <v>368</v>
      </c>
      <c r="C75" s="113" t="str">
        <f t="shared" si="36"/>
        <v>A.020.01.107</v>
      </c>
      <c r="D75" s="9" t="s">
        <v>1117</v>
      </c>
      <c r="E75" s="112" t="s">
        <v>362</v>
      </c>
      <c r="F75" s="115" t="str">
        <f t="shared" si="37"/>
        <v>PZT Piezo-electric ceramic</v>
      </c>
      <c r="G75" s="143">
        <f t="shared" si="38"/>
        <v>222.77700000000002</v>
      </c>
      <c r="I75" s="118">
        <f t="shared" si="39"/>
        <v>71.484502235999997</v>
      </c>
      <c r="K75" s="161">
        <f t="shared" si="40"/>
        <v>5.9820174359999996</v>
      </c>
      <c r="L75" s="161">
        <f t="shared" si="41"/>
        <v>23.189209099999999</v>
      </c>
      <c r="M75" s="162">
        <f t="shared" si="42"/>
        <v>8.8967257000000011</v>
      </c>
      <c r="N75" s="161">
        <v>33.416550000000001</v>
      </c>
      <c r="O75" s="132">
        <v>16.671766999999999</v>
      </c>
      <c r="P75" s="132">
        <v>5.4667748999999999</v>
      </c>
      <c r="Q75" s="132">
        <v>5.6359079999999997</v>
      </c>
      <c r="R75" s="132">
        <v>0.11228</v>
      </c>
      <c r="S75" s="132">
        <v>6.0756155999999999E-2</v>
      </c>
      <c r="T75" s="132">
        <v>0.17307328</v>
      </c>
      <c r="U75" s="132">
        <v>1.0506671999999999</v>
      </c>
      <c r="V75" s="132">
        <v>4.6492000000000004</v>
      </c>
      <c r="W75" s="132">
        <v>0</v>
      </c>
      <c r="X75" s="132">
        <v>1.2934257</v>
      </c>
      <c r="Y75" s="132">
        <v>0</v>
      </c>
      <c r="Z75" s="132">
        <v>2.9540999999999999</v>
      </c>
      <c r="AA75" s="132">
        <v>0</v>
      </c>
      <c r="AC75" s="118">
        <f t="shared" si="43"/>
        <v>33.416550000000001</v>
      </c>
      <c r="AD75" s="118">
        <f t="shared" si="44"/>
        <v>29.171226535999999</v>
      </c>
      <c r="AE75" s="118">
        <f t="shared" si="45"/>
        <v>26.1433091</v>
      </c>
      <c r="AF75" s="118">
        <f t="shared" si="46"/>
        <v>23.189209099999999</v>
      </c>
      <c r="AG75" s="118">
        <f t="shared" si="47"/>
        <v>5.9426257000000007</v>
      </c>
      <c r="AI75" s="69">
        <v>3423.8065999999999</v>
      </c>
      <c r="AJ75" s="69">
        <v>3251.8085999999998</v>
      </c>
      <c r="AK75" s="69">
        <v>160.67400000000001</v>
      </c>
      <c r="AL75" s="69">
        <v>0</v>
      </c>
      <c r="AM75" s="69">
        <v>0</v>
      </c>
      <c r="AN75" s="69">
        <v>0</v>
      </c>
      <c r="AO75" s="69">
        <v>11.324</v>
      </c>
      <c r="AQ75" s="116">
        <v>9.0422885999999991</v>
      </c>
      <c r="AR75" s="116">
        <v>8.5339437</v>
      </c>
      <c r="AS75" s="116">
        <v>0.27338082000000002</v>
      </c>
      <c r="AT75" s="116">
        <v>0.23496416000000001</v>
      </c>
      <c r="AU75" s="150">
        <f t="shared" si="48"/>
        <v>5.1162732147999991E-4</v>
      </c>
      <c r="AV75" s="150">
        <f t="shared" si="49"/>
        <v>1.0110237424361998E-6</v>
      </c>
      <c r="AW75" s="163">
        <f t="shared" si="50"/>
        <v>32.908145999999995</v>
      </c>
      <c r="AX75" s="108">
        <v>2.0673706E-4</v>
      </c>
      <c r="AY75" s="196">
        <v>6.2377559999999997E-7</v>
      </c>
      <c r="AZ75" s="196">
        <v>1.7042441E-11</v>
      </c>
      <c r="BA75" s="108">
        <v>0</v>
      </c>
      <c r="BB75" s="108">
        <v>0</v>
      </c>
      <c r="BC75" s="196">
        <v>1.510276E-7</v>
      </c>
      <c r="BD75" s="108">
        <v>3.0453639999999997E-4</v>
      </c>
      <c r="BE75" s="196">
        <v>3.4441660000000002E-8</v>
      </c>
      <c r="BF75" s="196">
        <v>3.5268320000000002E-7</v>
      </c>
      <c r="BG75" s="108">
        <v>0</v>
      </c>
      <c r="BH75" s="108">
        <v>0</v>
      </c>
      <c r="BI75" s="196">
        <v>9.8610223999999996E-11</v>
      </c>
      <c r="BJ75" s="196">
        <v>6.3153291999999999E-12</v>
      </c>
      <c r="BK75" s="196">
        <v>1.3144419999999999E-12</v>
      </c>
      <c r="BL75" s="196">
        <v>1.104188E-8</v>
      </c>
      <c r="BM75" s="196">
        <v>1.91792E-7</v>
      </c>
      <c r="BN75" s="108">
        <v>0</v>
      </c>
      <c r="BO75" s="108">
        <v>0.39006000000000002</v>
      </c>
      <c r="BP75" s="108">
        <v>32.518085999999997</v>
      </c>
      <c r="BQ75" s="108">
        <v>0</v>
      </c>
      <c r="BR75" s="108">
        <v>0</v>
      </c>
      <c r="BS75" s="108">
        <v>0</v>
      </c>
      <c r="BU75" s="69">
        <v>1.6509381E-2</v>
      </c>
      <c r="BV75" s="69">
        <v>2.4315044999999999E-3</v>
      </c>
      <c r="BW75" s="69">
        <v>6.2116139000000003E-3</v>
      </c>
      <c r="BX75" s="69">
        <v>1.2579131E-4</v>
      </c>
      <c r="BY75" s="69">
        <v>2.1034134999999999E-3</v>
      </c>
      <c r="BZ75" s="69">
        <v>0</v>
      </c>
      <c r="CA75" s="69">
        <v>0</v>
      </c>
      <c r="CB75" s="69">
        <v>0</v>
      </c>
      <c r="CC75" s="172">
        <v>9.0506394000000002E-5</v>
      </c>
      <c r="CD75" s="69">
        <v>1.4188125000000001E-4</v>
      </c>
      <c r="CE75" s="69">
        <v>0</v>
      </c>
      <c r="CF75" s="69">
        <v>0</v>
      </c>
      <c r="CG75" s="69">
        <v>0</v>
      </c>
      <c r="CH75" s="69">
        <v>1.2351711E-3</v>
      </c>
      <c r="CI75" s="69">
        <v>4.1694990000000001E-3</v>
      </c>
      <c r="CJ75" s="172">
        <v>6.5457542000000002E-11</v>
      </c>
      <c r="CK75" s="69">
        <v>0</v>
      </c>
      <c r="CM75" s="198">
        <v>0</v>
      </c>
      <c r="CN75" s="198">
        <v>222.77699999999999</v>
      </c>
      <c r="CO75" s="198">
        <v>0</v>
      </c>
      <c r="CP75" s="198">
        <v>1.6636</v>
      </c>
      <c r="CQ75" s="197">
        <v>4.5759190000000001E-8</v>
      </c>
      <c r="CR75" s="197">
        <v>5.4739530000000002E-6</v>
      </c>
      <c r="CS75" s="198">
        <v>0.10446443</v>
      </c>
      <c r="CT75" s="198">
        <v>5.3120393999999997</v>
      </c>
      <c r="CU75" s="198">
        <v>0</v>
      </c>
      <c r="CV75" s="198">
        <v>0</v>
      </c>
      <c r="CX75" s="82"/>
      <c r="CY75" t="s">
        <v>2544</v>
      </c>
    </row>
    <row r="76" spans="1:103" ht="14.4">
      <c r="A76" t="s">
        <v>1595</v>
      </c>
      <c r="B76" s="85" t="s">
        <v>368</v>
      </c>
      <c r="C76" s="113" t="str">
        <f t="shared" si="36"/>
        <v>A.020.01.108</v>
      </c>
      <c r="D76" s="9" t="s">
        <v>1117</v>
      </c>
      <c r="E76" s="112" t="s">
        <v>362</v>
      </c>
      <c r="F76" s="115" t="str">
        <f t="shared" si="37"/>
        <v>Silicon (purified) for electronics and PV cells</v>
      </c>
      <c r="G76" s="143">
        <f t="shared" si="38"/>
        <v>14.915918666666668</v>
      </c>
      <c r="I76" s="118">
        <f t="shared" si="39"/>
        <v>3.9047522984801413</v>
      </c>
      <c r="K76" s="161">
        <f t="shared" si="40"/>
        <v>4.8616597978999997E-2</v>
      </c>
      <c r="L76" s="161">
        <f t="shared" si="41"/>
        <v>0.18816516799999999</v>
      </c>
      <c r="M76" s="162">
        <f t="shared" si="42"/>
        <v>1.4305827325011415</v>
      </c>
      <c r="N76" s="161">
        <v>2.2373878</v>
      </c>
      <c r="O76" s="132">
        <v>0.10323432</v>
      </c>
      <c r="P76" s="132">
        <v>8.3567131000000003E-2</v>
      </c>
      <c r="Q76" s="132">
        <v>4.2021780000000002E-2</v>
      </c>
      <c r="R76" s="132">
        <v>6.4272143999999998E-3</v>
      </c>
      <c r="S76" s="164">
        <v>1.6907418999999999E-5</v>
      </c>
      <c r="T76" s="132">
        <v>1.5069616000000001E-4</v>
      </c>
      <c r="U76" s="132">
        <v>4.9259068999999995E-4</v>
      </c>
      <c r="V76" s="132">
        <v>1.1851035000000001</v>
      </c>
      <c r="W76" s="132">
        <v>6.6111964999999995E-4</v>
      </c>
      <c r="X76" s="132">
        <v>0.24547732999999999</v>
      </c>
      <c r="Y76" s="132">
        <v>2.1000665999999999E-4</v>
      </c>
      <c r="Z76" s="164">
        <v>1.9024899E-6</v>
      </c>
      <c r="AA76" s="164">
        <v>1.1241427E-11</v>
      </c>
      <c r="AC76" s="118">
        <f t="shared" si="43"/>
        <v>2.2373878</v>
      </c>
      <c r="AD76" s="118">
        <f t="shared" si="44"/>
        <v>0.235910639669</v>
      </c>
      <c r="AE76" s="118">
        <f t="shared" si="45"/>
        <v>0.1872959441799</v>
      </c>
      <c r="AF76" s="118">
        <f t="shared" si="46"/>
        <v>0.18816516799999999</v>
      </c>
      <c r="AG76" s="118">
        <f t="shared" si="47"/>
        <v>1.4305808300112415</v>
      </c>
      <c r="AI76" s="69">
        <v>216.50416000000001</v>
      </c>
      <c r="AJ76" s="69">
        <v>154.63522</v>
      </c>
      <c r="AK76" s="69">
        <v>29.768784</v>
      </c>
      <c r="AL76" s="69">
        <v>0</v>
      </c>
      <c r="AM76" s="69">
        <v>7.1742561</v>
      </c>
      <c r="AN76" s="69">
        <v>17.500667</v>
      </c>
      <c r="AO76" s="69">
        <v>7.4252310000000001</v>
      </c>
      <c r="AQ76" s="116">
        <v>0.29058981</v>
      </c>
      <c r="AR76" s="116">
        <v>0.27126085999999999</v>
      </c>
      <c r="AS76" s="116">
        <v>1.2248584E-2</v>
      </c>
      <c r="AT76" s="116">
        <v>7.0803662000000003E-3</v>
      </c>
      <c r="AU76" s="150">
        <f t="shared" si="48"/>
        <v>1.6262641315351421E-5</v>
      </c>
      <c r="AV76" s="150">
        <f t="shared" si="49"/>
        <v>4.5298017143962218E-8</v>
      </c>
      <c r="AW76" s="163">
        <f t="shared" si="50"/>
        <v>0.99164793699999998</v>
      </c>
      <c r="AX76" s="196">
        <v>1.3843197999999999E-5</v>
      </c>
      <c r="AY76" s="196">
        <v>4.1768319E-8</v>
      </c>
      <c r="AZ76" s="196">
        <v>1.1411681E-12</v>
      </c>
      <c r="BA76" s="196">
        <v>5.4833530999999997E-15</v>
      </c>
      <c r="BB76" s="196">
        <v>1.5553706999999999E-15</v>
      </c>
      <c r="BC76" s="196">
        <v>5.9600862000000003E-9</v>
      </c>
      <c r="BD76" s="196">
        <v>2.4133715E-6</v>
      </c>
      <c r="BE76" s="196">
        <v>8.5032330999999998E-10</v>
      </c>
      <c r="BF76" s="196">
        <v>2.6780787999999999E-9</v>
      </c>
      <c r="BG76" s="196">
        <v>6.4087433000000003E-15</v>
      </c>
      <c r="BH76" s="196">
        <v>1.9255892999999999E-16</v>
      </c>
      <c r="BI76" s="196">
        <v>8.3944144000000005E-14</v>
      </c>
      <c r="BJ76" s="196">
        <v>5.4339174000000002E-14</v>
      </c>
      <c r="BK76" s="196">
        <v>9.9812268000000005E-15</v>
      </c>
      <c r="BL76" s="196">
        <v>4.8443326999999998E-12</v>
      </c>
      <c r="BM76" s="196">
        <v>1.0687777999999999E-10</v>
      </c>
      <c r="BN76" s="196">
        <v>1.5186606000000001E-20</v>
      </c>
      <c r="BO76" s="108">
        <v>9.9107296999999997E-2</v>
      </c>
      <c r="BP76" s="108">
        <v>0.89254064</v>
      </c>
      <c r="BQ76" s="108">
        <v>0</v>
      </c>
      <c r="BR76" s="108">
        <v>0</v>
      </c>
      <c r="BS76" s="108">
        <v>0</v>
      </c>
      <c r="BU76" s="69">
        <v>6.9649158999999996E-4</v>
      </c>
      <c r="BV76" s="172">
        <v>2.0405003E-5</v>
      </c>
      <c r="BW76" s="69">
        <v>4.1589539000000002E-4</v>
      </c>
      <c r="BX76" s="172">
        <v>5.8849094000000003E-8</v>
      </c>
      <c r="BY76" s="172">
        <v>1.9115200999999999E-5</v>
      </c>
      <c r="BZ76" s="172">
        <v>3.8177234000000001E-6</v>
      </c>
      <c r="CA76" s="172">
        <v>1.4030743000000001E-10</v>
      </c>
      <c r="CB76" s="172">
        <v>5.7945506999999999E-6</v>
      </c>
      <c r="CC76" s="172">
        <v>3.0340796000000001E-8</v>
      </c>
      <c r="CD76" s="172">
        <v>1.2001715E-7</v>
      </c>
      <c r="CE76" s="172">
        <v>4.4103628000000002E-12</v>
      </c>
      <c r="CF76" s="172">
        <v>3.3583243000000001E-17</v>
      </c>
      <c r="CG76" s="172">
        <v>2.8835302000000001E-13</v>
      </c>
      <c r="CH76" s="172">
        <v>9.0099246000000002E-6</v>
      </c>
      <c r="CI76" s="69">
        <v>2.1980968999999999E-4</v>
      </c>
      <c r="CJ76" s="172">
        <v>2.4347555999999998E-6</v>
      </c>
      <c r="CK76" s="69">
        <v>0</v>
      </c>
      <c r="CM76" s="197">
        <v>3.4013709999999999E-13</v>
      </c>
      <c r="CN76" s="198">
        <v>14.914894</v>
      </c>
      <c r="CO76" s="198">
        <v>0.14796471999999999</v>
      </c>
      <c r="CP76" s="198">
        <v>1.4836380999999999E-2</v>
      </c>
      <c r="CQ76" s="197">
        <v>3.8382889000000001E-11</v>
      </c>
      <c r="CR76" s="197">
        <v>4.5705521000000004E-9</v>
      </c>
      <c r="CS76" s="198">
        <v>8.1983651999999998E-4</v>
      </c>
      <c r="CT76" s="198">
        <v>2.7837654999999999E-2</v>
      </c>
      <c r="CU76" s="197">
        <v>4.2629713999999998E-9</v>
      </c>
      <c r="CV76" s="198">
        <v>1.3426722999999999E-3</v>
      </c>
      <c r="CX76" s="82"/>
      <c r="CY76" t="s">
        <v>2545</v>
      </c>
    </row>
    <row r="77" spans="1:103" ht="14.4">
      <c r="A77" t="s">
        <v>374</v>
      </c>
      <c r="B77" s="85" t="s">
        <v>368</v>
      </c>
      <c r="C77" s="113" t="str">
        <f t="shared" si="36"/>
        <v>A.020.01.109</v>
      </c>
      <c r="D77" s="9" t="s">
        <v>1117</v>
      </c>
      <c r="E77" s="112" t="s">
        <v>362</v>
      </c>
      <c r="F77" s="115" t="str">
        <f t="shared" si="37"/>
        <v>Silicon carbide</v>
      </c>
      <c r="G77" s="143">
        <f t="shared" si="38"/>
        <v>17.916394666666669</v>
      </c>
      <c r="I77" s="118">
        <f t="shared" si="39"/>
        <v>4.07380877752</v>
      </c>
      <c r="K77" s="161">
        <f t="shared" si="40"/>
        <v>0.2889042403</v>
      </c>
      <c r="L77" s="161">
        <f t="shared" si="41"/>
        <v>1.0905839532199999</v>
      </c>
      <c r="M77" s="162">
        <f t="shared" si="42"/>
        <v>6.8613839999999999E-3</v>
      </c>
      <c r="N77" s="161">
        <v>2.6874592000000002</v>
      </c>
      <c r="O77" s="132">
        <v>0.81815479999999996</v>
      </c>
      <c r="P77" s="132">
        <v>0.23101265000000001</v>
      </c>
      <c r="Q77" s="132">
        <v>0.21188218</v>
      </c>
      <c r="R77" s="132">
        <v>7.0701079999999999E-2</v>
      </c>
      <c r="S77" s="132">
        <v>1.364236E-3</v>
      </c>
      <c r="T77" s="132">
        <v>4.9567442999999996E-3</v>
      </c>
      <c r="U77" s="132">
        <v>4.1384685999999997E-2</v>
      </c>
      <c r="V77" s="132">
        <v>1.1297962E-3</v>
      </c>
      <c r="W77" s="132">
        <v>0</v>
      </c>
      <c r="X77" s="132">
        <v>5.7315878000000001E-3</v>
      </c>
      <c r="Y77" s="164">
        <v>3.1817219999999999E-5</v>
      </c>
      <c r="Z77" s="132">
        <v>0</v>
      </c>
      <c r="AA77" s="132">
        <v>0</v>
      </c>
      <c r="AC77" s="118">
        <f t="shared" si="43"/>
        <v>2.6874592000000002</v>
      </c>
      <c r="AD77" s="118">
        <f t="shared" si="44"/>
        <v>1.3794563762999998</v>
      </c>
      <c r="AE77" s="118">
        <f t="shared" si="45"/>
        <v>1.0905521359999999</v>
      </c>
      <c r="AF77" s="118">
        <f t="shared" si="46"/>
        <v>1.0905839532199999</v>
      </c>
      <c r="AG77" s="118">
        <f t="shared" si="47"/>
        <v>6.8613839999999999E-3</v>
      </c>
      <c r="AI77" s="69">
        <v>205.77256</v>
      </c>
      <c r="AJ77" s="69">
        <v>204.69528</v>
      </c>
      <c r="AK77" s="69">
        <v>0.71199849000000004</v>
      </c>
      <c r="AL77" s="69">
        <v>0</v>
      </c>
      <c r="AM77" s="69">
        <v>0</v>
      </c>
      <c r="AN77" s="69">
        <v>0.17099965</v>
      </c>
      <c r="AO77" s="69">
        <v>0.19428396000000001</v>
      </c>
      <c r="AQ77" s="116">
        <v>0.57927748999999995</v>
      </c>
      <c r="AR77" s="116">
        <v>0.54596454000000005</v>
      </c>
      <c r="AS77" s="116">
        <v>1.8697027000000001E-2</v>
      </c>
      <c r="AT77" s="116">
        <v>1.4615919999999999E-2</v>
      </c>
      <c r="AU77" s="150">
        <f t="shared" si="48"/>
        <v>3.2731687290350001E-5</v>
      </c>
      <c r="AV77" s="150">
        <f t="shared" si="49"/>
        <v>6.914580955840799E-8</v>
      </c>
      <c r="AW77" s="163">
        <f t="shared" si="50"/>
        <v>2.0470475879880001</v>
      </c>
      <c r="AX77" s="196">
        <v>1.6751150999999999E-5</v>
      </c>
      <c r="AY77" s="196">
        <v>5.0547131999999998E-8</v>
      </c>
      <c r="AZ77" s="196">
        <v>1.3808144E-12</v>
      </c>
      <c r="BA77" s="108">
        <v>0</v>
      </c>
      <c r="BB77" s="108">
        <v>0</v>
      </c>
      <c r="BC77" s="196">
        <v>5.6419280000000004E-9</v>
      </c>
      <c r="BD77" s="196">
        <v>1.5967474000000001E-5</v>
      </c>
      <c r="BE77" s="196">
        <v>1.2866348E-9</v>
      </c>
      <c r="BF77" s="196">
        <v>1.7307669999999999E-8</v>
      </c>
      <c r="BG77" s="108">
        <v>0</v>
      </c>
      <c r="BH77" s="108">
        <v>0</v>
      </c>
      <c r="BI77" s="196">
        <v>2.6943740999999999E-12</v>
      </c>
      <c r="BJ77" s="196">
        <v>2.4850231999999999E-13</v>
      </c>
      <c r="BK77" s="196">
        <v>4.9067587999999998E-14</v>
      </c>
      <c r="BL77" s="196">
        <v>2.9694264999999998E-10</v>
      </c>
      <c r="BM77" s="196">
        <v>7.1234197000000001E-9</v>
      </c>
      <c r="BN77" s="108">
        <v>0</v>
      </c>
      <c r="BO77" s="196">
        <v>9.4787987999999995E-5</v>
      </c>
      <c r="BP77" s="108">
        <v>2.0469528000000001</v>
      </c>
      <c r="BQ77" s="108">
        <v>0</v>
      </c>
      <c r="BR77" s="108">
        <v>0</v>
      </c>
      <c r="BS77" s="108">
        <v>0</v>
      </c>
      <c r="BU77" s="69">
        <v>1.0911925999999999E-3</v>
      </c>
      <c r="BV77" s="69">
        <v>1.1932431000000001E-4</v>
      </c>
      <c r="BW77" s="69">
        <v>4.9955661999999997E-4</v>
      </c>
      <c r="BX77" s="172">
        <v>4.9488868999999997E-6</v>
      </c>
      <c r="BY77" s="69">
        <v>1.6157467E-4</v>
      </c>
      <c r="BZ77" s="69">
        <v>0</v>
      </c>
      <c r="CA77" s="69">
        <v>0</v>
      </c>
      <c r="CB77" s="69">
        <v>0</v>
      </c>
      <c r="CC77" s="172">
        <v>2.1048595999999999E-6</v>
      </c>
      <c r="CD77" s="172">
        <v>5.0069066999999996E-6</v>
      </c>
      <c r="CE77" s="69">
        <v>0</v>
      </c>
      <c r="CF77" s="69">
        <v>0</v>
      </c>
      <c r="CG77" s="69">
        <v>0</v>
      </c>
      <c r="CH77" s="172">
        <v>4.8248146999999998E-5</v>
      </c>
      <c r="CI77" s="69">
        <v>2.5042823999999998E-4</v>
      </c>
      <c r="CJ77" s="172">
        <v>1.5906754999999999E-14</v>
      </c>
      <c r="CK77" s="69">
        <v>0</v>
      </c>
      <c r="CM77" s="198">
        <v>0</v>
      </c>
      <c r="CN77" s="198">
        <v>17.812187000000002</v>
      </c>
      <c r="CO77" s="198">
        <v>3.1217894000000002E-4</v>
      </c>
      <c r="CP77" s="198">
        <v>8.1639954000000001E-2</v>
      </c>
      <c r="CQ77" s="197">
        <v>1.2579022E-9</v>
      </c>
      <c r="CR77" s="197">
        <v>1.5234362E-7</v>
      </c>
      <c r="CS77" s="198">
        <v>6.7522266000000003E-3</v>
      </c>
      <c r="CT77" s="198">
        <v>0.20818205000000001</v>
      </c>
      <c r="CU77" s="198">
        <v>0</v>
      </c>
      <c r="CV77" s="198">
        <v>0</v>
      </c>
      <c r="CX77" s="82"/>
      <c r="CY77" t="s">
        <v>2546</v>
      </c>
    </row>
    <row r="78" spans="1:103" ht="14.4">
      <c r="A78" t="s">
        <v>375</v>
      </c>
      <c r="B78" s="85" t="s">
        <v>368</v>
      </c>
      <c r="C78" s="113" t="str">
        <f t="shared" si="36"/>
        <v>A.020.01.110</v>
      </c>
      <c r="D78" s="9" t="s">
        <v>1117</v>
      </c>
      <c r="E78" s="112" t="s">
        <v>362</v>
      </c>
      <c r="F78" s="115" t="str">
        <f t="shared" si="37"/>
        <v>Silicon Nitride</v>
      </c>
      <c r="G78" s="143">
        <f t="shared" si="38"/>
        <v>3.8004769999999999</v>
      </c>
      <c r="I78" s="118">
        <f t="shared" si="39"/>
        <v>1.3367211015686449</v>
      </c>
      <c r="K78" s="161">
        <f t="shared" si="40"/>
        <v>8.9090114580000004E-3</v>
      </c>
      <c r="L78" s="161">
        <f t="shared" si="41"/>
        <v>4.2623047609999992E-2</v>
      </c>
      <c r="M78" s="162">
        <f t="shared" si="42"/>
        <v>0.71511749250064482</v>
      </c>
      <c r="N78" s="161">
        <v>0.57007154999999998</v>
      </c>
      <c r="O78" s="132">
        <v>3.2066723999999998E-2</v>
      </c>
      <c r="P78" s="132">
        <v>9.7380933999999999E-3</v>
      </c>
      <c r="Q78" s="132">
        <v>7.9004364000000004E-3</v>
      </c>
      <c r="R78" s="132">
        <v>9.0801290999999998E-4</v>
      </c>
      <c r="S78" s="164">
        <v>1.0144451E-5</v>
      </c>
      <c r="T78" s="164">
        <v>9.0417697000000005E-5</v>
      </c>
      <c r="U78" s="132">
        <v>2.9555442000000001E-4</v>
      </c>
      <c r="V78" s="132">
        <v>0.70811281000000004</v>
      </c>
      <c r="W78" s="132">
        <v>3.9667179000000001E-4</v>
      </c>
      <c r="X78" s="132">
        <v>7.0035410000000003E-3</v>
      </c>
      <c r="Y78" s="132">
        <v>1.2600400000000001E-4</v>
      </c>
      <c r="Z78" s="164">
        <v>1.1414939000000001E-6</v>
      </c>
      <c r="AA78" s="164">
        <v>6.7448561000000002E-12</v>
      </c>
      <c r="AC78" s="118">
        <f t="shared" si="43"/>
        <v>0.57007154999999998</v>
      </c>
      <c r="AD78" s="118">
        <f t="shared" si="44"/>
        <v>5.1009383278000003E-2</v>
      </c>
      <c r="AE78" s="118">
        <f t="shared" si="45"/>
        <v>4.2101513313899996E-2</v>
      </c>
      <c r="AF78" s="118">
        <f t="shared" si="46"/>
        <v>4.2623047609999992E-2</v>
      </c>
      <c r="AG78" s="118">
        <f t="shared" si="47"/>
        <v>0.71511635100674487</v>
      </c>
      <c r="AI78" s="69">
        <v>38.390174000000002</v>
      </c>
      <c r="AJ78" s="69">
        <v>37.486911999999997</v>
      </c>
      <c r="AK78" s="69">
        <v>0.43218804</v>
      </c>
      <c r="AL78" s="69">
        <v>0</v>
      </c>
      <c r="AM78" s="69">
        <v>0.10288635</v>
      </c>
      <c r="AN78" s="69">
        <v>0.26021091000000002</v>
      </c>
      <c r="AO78" s="69">
        <v>0.10797662</v>
      </c>
      <c r="AQ78" s="116">
        <v>7.5572568000000007E-2</v>
      </c>
      <c r="AR78" s="116">
        <v>6.9924697999999993E-2</v>
      </c>
      <c r="AS78" s="116">
        <v>3.1226538999999998E-3</v>
      </c>
      <c r="AT78" s="116">
        <v>2.5252162999999999E-3</v>
      </c>
      <c r="AU78" s="150">
        <f t="shared" si="48"/>
        <v>4.1921281853908347E-6</v>
      </c>
      <c r="AV78" s="150">
        <f t="shared" si="49"/>
        <v>1.1548276536216572E-8</v>
      </c>
      <c r="AW78" s="163">
        <f t="shared" si="50"/>
        <v>0.35367175099999998</v>
      </c>
      <c r="AX78" s="196">
        <v>3.5275782E-6</v>
      </c>
      <c r="AY78" s="196">
        <v>1.0643584000000001E-8</v>
      </c>
      <c r="AZ78" s="196">
        <v>2.907967E-13</v>
      </c>
      <c r="BA78" s="196">
        <v>3.2900119E-15</v>
      </c>
      <c r="BB78" s="196">
        <v>9.3322242999999996E-16</v>
      </c>
      <c r="BC78" s="196">
        <v>1.0017879000000001E-9</v>
      </c>
      <c r="BD78" s="196">
        <v>6.6348116000000003E-7</v>
      </c>
      <c r="BE78" s="196">
        <v>1.4527087E-10</v>
      </c>
      <c r="BF78" s="196">
        <v>7.5903794999999996E-10</v>
      </c>
      <c r="BG78" s="196">
        <v>3.8452459999999998E-15</v>
      </c>
      <c r="BH78" s="196">
        <v>1.1553536E-16</v>
      </c>
      <c r="BI78" s="196">
        <v>5.0366485999999999E-14</v>
      </c>
      <c r="BJ78" s="196">
        <v>3.2603504000000001E-14</v>
      </c>
      <c r="BK78" s="196">
        <v>5.9887361000000003E-15</v>
      </c>
      <c r="BL78" s="196">
        <v>2.9065995999999999E-12</v>
      </c>
      <c r="BM78" s="196">
        <v>6.4126668000000005E-11</v>
      </c>
      <c r="BN78" s="196">
        <v>9.1119638E-21</v>
      </c>
      <c r="BO78" s="108">
        <v>5.9404851000000002E-2</v>
      </c>
      <c r="BP78" s="108">
        <v>0.2942669</v>
      </c>
      <c r="BQ78" s="108">
        <v>0</v>
      </c>
      <c r="BR78" s="108">
        <v>0</v>
      </c>
      <c r="BS78" s="108">
        <v>0</v>
      </c>
      <c r="BU78" s="69">
        <v>1.6356817999999999E-4</v>
      </c>
      <c r="BV78" s="172">
        <v>5.5504297E-6</v>
      </c>
      <c r="BW78" s="69">
        <v>1.0596738E-4</v>
      </c>
      <c r="BX78" s="172">
        <v>3.5309456000000002E-8</v>
      </c>
      <c r="BY78" s="172">
        <v>4.5599839999999999E-6</v>
      </c>
      <c r="BZ78" s="172">
        <v>6.2410352000000005E-7</v>
      </c>
      <c r="CA78" s="172">
        <v>8.4184456999999995E-11</v>
      </c>
      <c r="CB78" s="172">
        <v>9.4729574000000002E-7</v>
      </c>
      <c r="CC78" s="172">
        <v>1.8204476999999999E-8</v>
      </c>
      <c r="CD78" s="172">
        <v>7.2010291999999995E-8</v>
      </c>
      <c r="CE78" s="172">
        <v>2.6462176999999999E-12</v>
      </c>
      <c r="CF78" s="172">
        <v>2.0149946E-17</v>
      </c>
      <c r="CG78" s="172">
        <v>1.7301181E-13</v>
      </c>
      <c r="CH78" s="172">
        <v>1.8137263999999999E-6</v>
      </c>
      <c r="CI78" s="172">
        <v>4.3941211000000002E-5</v>
      </c>
      <c r="CJ78" s="172">
        <v>3.8433809999999998E-8</v>
      </c>
      <c r="CK78" s="69">
        <v>0</v>
      </c>
      <c r="CM78" s="197">
        <v>2.0408226E-13</v>
      </c>
      <c r="CN78" s="198">
        <v>3.7998625000000001</v>
      </c>
      <c r="CO78" s="198">
        <v>1.8651361000000002E-2</v>
      </c>
      <c r="CP78" s="198">
        <v>3.9406483999999999E-3</v>
      </c>
      <c r="CQ78" s="197">
        <v>2.3029733000000001E-11</v>
      </c>
      <c r="CR78" s="197">
        <v>2.7423313E-9</v>
      </c>
      <c r="CS78" s="198">
        <v>2.1577635999999999E-4</v>
      </c>
      <c r="CT78" s="198">
        <v>1.6702593000000002E-2</v>
      </c>
      <c r="CU78" s="197">
        <v>2.5577827999999999E-9</v>
      </c>
      <c r="CV78" s="198">
        <v>2.1952834999999999E-4</v>
      </c>
      <c r="CX78" s="82"/>
      <c r="CY78" t="s">
        <v>2547</v>
      </c>
    </row>
    <row r="79" spans="1:103" ht="14.4">
      <c r="A79" t="s">
        <v>376</v>
      </c>
      <c r="B79" s="85" t="s">
        <v>368</v>
      </c>
      <c r="C79" s="113" t="str">
        <f t="shared" si="36"/>
        <v>A.020.01.111</v>
      </c>
      <c r="D79" s="9" t="s">
        <v>1117</v>
      </c>
      <c r="E79" s="112" t="s">
        <v>362</v>
      </c>
      <c r="F79" s="115" t="str">
        <f t="shared" si="37"/>
        <v>Stoneware</v>
      </c>
      <c r="G79" s="143">
        <f t="shared" si="38"/>
        <v>0.41161190666666669</v>
      </c>
      <c r="I79" s="118">
        <f t="shared" si="39"/>
        <v>7.97450594407942E-2</v>
      </c>
      <c r="K79" s="161">
        <f t="shared" si="40"/>
        <v>5.9953291767000007E-3</v>
      </c>
      <c r="L79" s="161">
        <f t="shared" si="41"/>
        <v>1.0681802642999999E-2</v>
      </c>
      <c r="M79" s="162">
        <f t="shared" si="42"/>
        <v>1.3261416210942033E-3</v>
      </c>
      <c r="N79" s="161">
        <v>6.1741786E-2</v>
      </c>
      <c r="O79" s="132">
        <v>3.6482477000000001E-3</v>
      </c>
      <c r="P79" s="132">
        <v>6.6507889999999998E-3</v>
      </c>
      <c r="Q79" s="132">
        <v>5.6108826000000004E-3</v>
      </c>
      <c r="R79" s="132">
        <v>3.1084884000000002E-4</v>
      </c>
      <c r="S79" s="164">
        <v>2.5163177000000002E-6</v>
      </c>
      <c r="T79" s="164">
        <v>7.1081418999999999E-5</v>
      </c>
      <c r="U79" s="164">
        <v>8.4183152000000006E-5</v>
      </c>
      <c r="V79" s="164">
        <v>2.0247834999999999E-5</v>
      </c>
      <c r="W79" s="132">
        <v>2.266696E-4</v>
      </c>
      <c r="X79" s="132">
        <v>1.3052414999999999E-3</v>
      </c>
      <c r="Y79" s="164">
        <v>7.1913190999999997E-5</v>
      </c>
      <c r="Z79" s="164">
        <v>6.5228224000000004E-7</v>
      </c>
      <c r="AA79" s="164">
        <v>3.8542034999999999E-12</v>
      </c>
      <c r="AC79" s="118">
        <f t="shared" si="43"/>
        <v>6.1741786E-2</v>
      </c>
      <c r="AD79" s="118">
        <f t="shared" si="44"/>
        <v>1.6378549028699996E-2</v>
      </c>
      <c r="AE79" s="118">
        <f t="shared" si="45"/>
        <v>1.038387213424E-2</v>
      </c>
      <c r="AF79" s="118">
        <f t="shared" si="46"/>
        <v>1.0681802642999999E-2</v>
      </c>
      <c r="AG79" s="118">
        <f t="shared" si="47"/>
        <v>1.3254893388542034E-3</v>
      </c>
      <c r="AI79" s="69">
        <v>6.4613198000000001</v>
      </c>
      <c r="AJ79" s="69">
        <v>6.4529990000000002</v>
      </c>
      <c r="AK79" s="69">
        <v>2.0189254000000001E-3</v>
      </c>
      <c r="AL79" s="69">
        <v>0</v>
      </c>
      <c r="AM79" s="69">
        <v>2.3237691000000001E-4</v>
      </c>
      <c r="AN79" s="69">
        <v>5.5005467000000001E-3</v>
      </c>
      <c r="AO79" s="69">
        <v>5.6891237000000002E-4</v>
      </c>
      <c r="AQ79" s="116">
        <v>9.4388493999999993E-3</v>
      </c>
      <c r="AR79" s="116">
        <v>8.6854927000000002E-3</v>
      </c>
      <c r="AS79" s="116">
        <v>3.8368089999999999E-4</v>
      </c>
      <c r="AT79" s="116">
        <v>3.6967576000000003E-4</v>
      </c>
      <c r="AU79" s="150">
        <f t="shared" si="48"/>
        <v>5.2071299828367682E-7</v>
      </c>
      <c r="AV79" s="150">
        <f t="shared" si="49"/>
        <v>1.4189382696238138E-9</v>
      </c>
      <c r="AW79" s="163">
        <f t="shared" si="50"/>
        <v>5.1775315593699994E-2</v>
      </c>
      <c r="AX79" s="196">
        <v>3.8210582999999999E-7</v>
      </c>
      <c r="AY79" s="196">
        <v>1.1529106000000001E-9</v>
      </c>
      <c r="AZ79" s="196">
        <v>3.1498949999999998E-14</v>
      </c>
      <c r="BA79" s="196">
        <v>1.8800068000000001E-15</v>
      </c>
      <c r="BB79" s="196">
        <v>5.3326996999999999E-16</v>
      </c>
      <c r="BC79" s="196">
        <v>7.9842040000000004E-10</v>
      </c>
      <c r="BD79" s="196">
        <v>1.3492469000000001E-7</v>
      </c>
      <c r="BE79" s="196">
        <v>1.1385969E-10</v>
      </c>
      <c r="BF79" s="196">
        <v>1.5183937E-10</v>
      </c>
      <c r="BG79" s="196">
        <v>2.1972833999999999E-15</v>
      </c>
      <c r="BH79" s="196">
        <v>6.6020207000000001E-17</v>
      </c>
      <c r="BI79" s="196">
        <v>2.2149368999999999E-14</v>
      </c>
      <c r="BJ79" s="196">
        <v>2.2453882000000001E-13</v>
      </c>
      <c r="BK79" s="196">
        <v>4.8159175999999997E-14</v>
      </c>
      <c r="BL79" s="196">
        <v>1.2698703999999999E-12</v>
      </c>
      <c r="BM79" s="196">
        <v>2.8827856E-9</v>
      </c>
      <c r="BN79" s="196">
        <v>5.2068364999999999E-21</v>
      </c>
      <c r="BO79" s="196">
        <v>1.6775937000000001E-6</v>
      </c>
      <c r="BP79" s="108">
        <v>5.1773637999999997E-2</v>
      </c>
      <c r="BQ79" s="108">
        <v>0</v>
      </c>
      <c r="BR79" s="108">
        <v>0</v>
      </c>
      <c r="BS79" s="108">
        <v>0</v>
      </c>
      <c r="BU79" s="172">
        <v>2.3381893000000001E-5</v>
      </c>
      <c r="BV79" s="172">
        <v>1.2487861E-6</v>
      </c>
      <c r="BW79" s="172">
        <v>1.1476832000000001E-5</v>
      </c>
      <c r="BX79" s="172">
        <v>1.0008279999999999E-8</v>
      </c>
      <c r="BY79" s="172">
        <v>7.1984516E-7</v>
      </c>
      <c r="BZ79" s="172">
        <v>5.1181256999999998E-7</v>
      </c>
      <c r="CA79" s="172">
        <v>4.8105403999999999E-11</v>
      </c>
      <c r="CB79" s="172">
        <v>7.7684471E-7</v>
      </c>
      <c r="CC79" s="172">
        <v>5.3317067000000002E-9</v>
      </c>
      <c r="CD79" s="172">
        <v>4.9942645999999999E-8</v>
      </c>
      <c r="CE79" s="172">
        <v>1.5121243999999999E-12</v>
      </c>
      <c r="CF79" s="172">
        <v>1.1514254999999999E-17</v>
      </c>
      <c r="CG79" s="172">
        <v>9.8863892000000001E-14</v>
      </c>
      <c r="CH79" s="172">
        <v>1.1070496000000001E-6</v>
      </c>
      <c r="CI79" s="172">
        <v>7.4732588999999997E-6</v>
      </c>
      <c r="CJ79" s="172">
        <v>2.131818E-9</v>
      </c>
      <c r="CK79" s="69">
        <v>0</v>
      </c>
      <c r="CM79" s="197">
        <v>1.1661843E-13</v>
      </c>
      <c r="CN79" s="198">
        <v>0.41150333</v>
      </c>
      <c r="CO79" s="198">
        <v>2.1534252E-2</v>
      </c>
      <c r="CP79" s="198">
        <v>1.0017781999999999E-3</v>
      </c>
      <c r="CQ79" s="197">
        <v>1.0171654999999999E-11</v>
      </c>
      <c r="CR79" s="197">
        <v>3.1884799000000001E-9</v>
      </c>
      <c r="CS79" s="197">
        <v>3.0524022999999997E-5</v>
      </c>
      <c r="CT79" s="198">
        <v>6.1072010000000003E-2</v>
      </c>
      <c r="CU79" s="197">
        <v>1.4615902E-9</v>
      </c>
      <c r="CV79" s="198">
        <v>1.8001820000000001E-4</v>
      </c>
      <c r="CX79" s="82"/>
      <c r="CY79" t="s">
        <v>2548</v>
      </c>
    </row>
    <row r="80" spans="1:103" ht="14.4">
      <c r="A80" t="s">
        <v>3040</v>
      </c>
      <c r="B80" s="85" t="s">
        <v>368</v>
      </c>
      <c r="C80" s="113" t="str">
        <f t="shared" si="36"/>
        <v>A.020.01.112</v>
      </c>
      <c r="D80" s="9" t="s">
        <v>1117</v>
      </c>
      <c r="E80" s="112" t="s">
        <v>362</v>
      </c>
      <c r="F80" s="115" t="str">
        <f t="shared" si="37"/>
        <v>Tungsten Carbide - Cobalt (11%) primary from Canada</v>
      </c>
      <c r="G80" s="143">
        <f t="shared" si="38"/>
        <v>19.725589333333332</v>
      </c>
      <c r="I80" s="118">
        <f t="shared" si="39"/>
        <v>43.664180333853054</v>
      </c>
      <c r="K80" s="161">
        <f t="shared" si="40"/>
        <v>0.33201171499999999</v>
      </c>
      <c r="L80" s="161">
        <f t="shared" si="41"/>
        <v>6.1087160387000008</v>
      </c>
      <c r="M80" s="162">
        <f t="shared" si="42"/>
        <v>34.264614180153053</v>
      </c>
      <c r="N80" s="161">
        <v>2.9588383999999999</v>
      </c>
      <c r="O80" s="132">
        <v>0.62903114000000004</v>
      </c>
      <c r="P80" s="132">
        <v>5.1736871000000004</v>
      </c>
      <c r="Q80" s="132">
        <v>9.9450407000000005E-2</v>
      </c>
      <c r="R80" s="132">
        <v>5.8877394999999999E-2</v>
      </c>
      <c r="S80" s="132">
        <v>8.0610163999999998E-2</v>
      </c>
      <c r="T80" s="132">
        <v>9.3073748999999997E-2</v>
      </c>
      <c r="U80" s="132">
        <v>0.29321144999999998</v>
      </c>
      <c r="V80" s="132">
        <v>33.134351000000002</v>
      </c>
      <c r="W80" s="132">
        <v>9.0856869000000007E-3</v>
      </c>
      <c r="X80" s="132">
        <v>1.0216968</v>
      </c>
      <c r="Y80" s="132">
        <v>3.7006617999999999E-3</v>
      </c>
      <c r="Z80" s="132">
        <v>0.10856638</v>
      </c>
      <c r="AA80" s="164">
        <v>1.5305384999999999E-10</v>
      </c>
      <c r="AC80" s="118">
        <f t="shared" si="43"/>
        <v>2.9588383999999999</v>
      </c>
      <c r="AD80" s="118">
        <f t="shared" si="44"/>
        <v>6.4279414050000012</v>
      </c>
      <c r="AE80" s="118">
        <f t="shared" si="45"/>
        <v>6.2044960700000011</v>
      </c>
      <c r="AF80" s="118">
        <f t="shared" si="46"/>
        <v>6.1087160387000008</v>
      </c>
      <c r="AG80" s="118">
        <f t="shared" si="47"/>
        <v>34.156047800153054</v>
      </c>
      <c r="AI80" s="69">
        <v>311.86189999999999</v>
      </c>
      <c r="AJ80" s="69">
        <v>205.23895999999999</v>
      </c>
      <c r="AK80" s="69">
        <v>49.857897999999999</v>
      </c>
      <c r="AL80" s="69">
        <v>0</v>
      </c>
      <c r="AM80" s="69">
        <v>4.5139930000000001</v>
      </c>
      <c r="AN80" s="69">
        <v>8.8320664000000004</v>
      </c>
      <c r="AO80" s="69">
        <v>43.418984000000002</v>
      </c>
      <c r="AQ80" s="116">
        <v>2.3548266999999998</v>
      </c>
      <c r="AR80" s="116">
        <v>2.2851593000000001</v>
      </c>
      <c r="AS80" s="116">
        <v>4.4798782000000002E-2</v>
      </c>
      <c r="AT80" s="116">
        <v>2.4868687E-2</v>
      </c>
      <c r="AU80" s="150">
        <f t="shared" si="48"/>
        <v>1.3699995634553665E-4</v>
      </c>
      <c r="AV80" s="150">
        <f t="shared" si="49"/>
        <v>1.6567596927638156E-7</v>
      </c>
      <c r="AW80" s="163">
        <f t="shared" si="50"/>
        <v>3.4830093999999998</v>
      </c>
      <c r="AX80" s="196">
        <v>1.8363379E-5</v>
      </c>
      <c r="AY80" s="196">
        <v>5.5408584000000003E-8</v>
      </c>
      <c r="AZ80" s="196">
        <v>1.5137544E-12</v>
      </c>
      <c r="BA80" s="196">
        <v>9.2162665999999996E-10</v>
      </c>
      <c r="BB80" s="196">
        <v>2.1176624E-14</v>
      </c>
      <c r="BC80" s="196">
        <v>8.2639337000000008E-9</v>
      </c>
      <c r="BD80" s="196">
        <v>4.5093314999999998E-5</v>
      </c>
      <c r="BE80" s="196">
        <v>1.2970688E-9</v>
      </c>
      <c r="BF80" s="196">
        <v>1.0374784E-7</v>
      </c>
      <c r="BG80" s="196">
        <v>1.8624432E-9</v>
      </c>
      <c r="BH80" s="196">
        <v>1.8139521000000001E-13</v>
      </c>
      <c r="BI80" s="196">
        <v>3.2878274999999998E-9</v>
      </c>
      <c r="BJ80" s="196">
        <v>4.1587371999999997E-11</v>
      </c>
      <c r="BK80" s="196">
        <v>2.6071927000000001E-11</v>
      </c>
      <c r="BL80" s="196">
        <v>7.0631823E-5</v>
      </c>
      <c r="BM80" s="196">
        <v>2.9017849000000002E-6</v>
      </c>
      <c r="BN80" s="196">
        <v>2.0676810999999999E-19</v>
      </c>
      <c r="BO80" s="108">
        <v>1.6340155999999999</v>
      </c>
      <c r="BP80" s="108">
        <v>1.8489937999999999</v>
      </c>
      <c r="BQ80" s="196">
        <v>4.6886400000000001E-10</v>
      </c>
      <c r="BR80" s="196">
        <v>2.8511999999999998E-12</v>
      </c>
      <c r="BS80" s="196">
        <v>1.2756479999999999E-16</v>
      </c>
      <c r="BU80" s="69">
        <v>7.9032977000000008E-3</v>
      </c>
      <c r="BV80" s="69">
        <v>8.2584354000000005E-4</v>
      </c>
      <c r="BW80" s="69">
        <v>5.5000177000000001E-4</v>
      </c>
      <c r="BX80" s="172">
        <v>4.4200380000000003E-5</v>
      </c>
      <c r="BY80" s="69">
        <v>7.9051291999999995E-4</v>
      </c>
      <c r="BZ80" s="172">
        <v>3.5046847E-5</v>
      </c>
      <c r="CA80" s="172">
        <v>4.8393938999999998E-5</v>
      </c>
      <c r="CB80" s="69">
        <v>6.1750444999999999E-4</v>
      </c>
      <c r="CC80" s="69">
        <v>1.0852769999999999E-4</v>
      </c>
      <c r="CD80" s="172">
        <v>6.2792743000000004E-5</v>
      </c>
      <c r="CE80" s="172">
        <v>6.0047804000000001E-11</v>
      </c>
      <c r="CF80" s="172">
        <v>4.5724128999999998E-16</v>
      </c>
      <c r="CG80" s="172">
        <v>3.9259730999999999E-12</v>
      </c>
      <c r="CH80" s="172">
        <v>2.4964115000000001E-5</v>
      </c>
      <c r="CI80" s="69">
        <v>3.100895E-4</v>
      </c>
      <c r="CJ80" s="69">
        <v>4.4853523999999999E-3</v>
      </c>
      <c r="CK80" s="172">
        <v>6.7308842999999997E-8</v>
      </c>
      <c r="CM80" s="197">
        <v>4.6310217000000004E-12</v>
      </c>
      <c r="CN80" s="198">
        <v>19.684173000000001</v>
      </c>
      <c r="CO80" s="198">
        <v>0.18768761</v>
      </c>
      <c r="CP80" s="198">
        <v>0.48166900000000001</v>
      </c>
      <c r="CQ80" s="197">
        <v>5.1627620000000002E-6</v>
      </c>
      <c r="CR80" s="197">
        <v>3.4882779E-6</v>
      </c>
      <c r="CS80" s="198">
        <v>1.9137879E-2</v>
      </c>
      <c r="CT80" s="198">
        <v>60.986485999999999</v>
      </c>
      <c r="CU80" s="198">
        <v>1.2369483E-3</v>
      </c>
      <c r="CV80" s="198">
        <v>0.12988371000000001</v>
      </c>
      <c r="CX80" s="82"/>
      <c r="CY80" t="s">
        <v>2549</v>
      </c>
    </row>
    <row r="81" spans="1:103" ht="14.4">
      <c r="A81" t="s">
        <v>377</v>
      </c>
      <c r="B81" s="85" t="s">
        <v>368</v>
      </c>
      <c r="C81" s="113" t="str">
        <f t="shared" si="36"/>
        <v>A.020.01.113</v>
      </c>
      <c r="D81" s="9" t="s">
        <v>1117</v>
      </c>
      <c r="E81" s="112" t="s">
        <v>362</v>
      </c>
      <c r="F81" s="115" t="str">
        <f t="shared" si="37"/>
        <v>Zirconia</v>
      </c>
      <c r="G81" s="143">
        <f t="shared" si="38"/>
        <v>0.32</v>
      </c>
      <c r="I81" s="118">
        <f t="shared" si="39"/>
        <v>0.57269870588176386</v>
      </c>
      <c r="K81" s="161">
        <f t="shared" si="40"/>
        <v>1.5514412712479999E-3</v>
      </c>
      <c r="L81" s="161">
        <f t="shared" si="41"/>
        <v>2.7347264610515828E-2</v>
      </c>
      <c r="M81" s="162">
        <f t="shared" si="42"/>
        <v>0.49580000000000002</v>
      </c>
      <c r="N81" s="161">
        <v>4.8000000000000001E-2</v>
      </c>
      <c r="O81" s="132">
        <v>2.60559E-2</v>
      </c>
      <c r="P81" s="132">
        <v>1.2913642E-3</v>
      </c>
      <c r="Q81" s="132">
        <v>1.55142E-3</v>
      </c>
      <c r="R81" s="132">
        <v>0</v>
      </c>
      <c r="S81" s="132">
        <v>0</v>
      </c>
      <c r="T81" s="164">
        <v>2.1271247999999999E-8</v>
      </c>
      <c r="U81" s="164">
        <v>4.1051582999999998E-10</v>
      </c>
      <c r="V81" s="132">
        <v>0.49580000000000002</v>
      </c>
      <c r="W81" s="132">
        <v>0</v>
      </c>
      <c r="X81" s="132">
        <v>0</v>
      </c>
      <c r="Y81" s="132">
        <v>0</v>
      </c>
      <c r="Z81" s="132">
        <v>0</v>
      </c>
      <c r="AA81" s="132">
        <v>0</v>
      </c>
      <c r="AC81" s="118">
        <f t="shared" si="43"/>
        <v>4.8000000000000001E-2</v>
      </c>
      <c r="AD81" s="118">
        <f t="shared" si="44"/>
        <v>2.8898705881763829E-2</v>
      </c>
      <c r="AE81" s="118">
        <f t="shared" si="45"/>
        <v>2.7347264610515828E-2</v>
      </c>
      <c r="AF81" s="118">
        <f t="shared" si="46"/>
        <v>2.7347264610515828E-2</v>
      </c>
      <c r="AG81" s="118">
        <f t="shared" si="47"/>
        <v>0.49580000000000002</v>
      </c>
      <c r="AI81" s="69">
        <v>4.2</v>
      </c>
      <c r="AJ81" s="69">
        <v>4.2</v>
      </c>
      <c r="AK81" s="69">
        <v>0</v>
      </c>
      <c r="AL81" s="69">
        <v>0</v>
      </c>
      <c r="AM81" s="69">
        <v>0</v>
      </c>
      <c r="AN81" s="69">
        <v>0</v>
      </c>
      <c r="AO81" s="69">
        <v>0</v>
      </c>
      <c r="AQ81" s="116">
        <v>1.3541361999999999E-2</v>
      </c>
      <c r="AR81" s="116">
        <v>1.2847094E-2</v>
      </c>
      <c r="AS81" s="116">
        <v>3.9438772E-4</v>
      </c>
      <c r="AT81" s="116">
        <v>2.9987999999999998E-4</v>
      </c>
      <c r="AU81" s="150">
        <f t="shared" si="48"/>
        <v>7.702095E-7</v>
      </c>
      <c r="AV81" s="150">
        <f t="shared" si="49"/>
        <v>1.45853448E-9</v>
      </c>
      <c r="AW81" s="163">
        <f t="shared" si="50"/>
        <v>4.2000000000000003E-2</v>
      </c>
      <c r="AX81" s="196">
        <v>2.9695999999999998E-7</v>
      </c>
      <c r="AY81" s="196">
        <v>8.9600000000000001E-10</v>
      </c>
      <c r="AZ81" s="196">
        <v>2.448E-14</v>
      </c>
      <c r="BA81" s="108">
        <v>0</v>
      </c>
      <c r="BB81" s="108">
        <v>0</v>
      </c>
      <c r="BC81" s="196">
        <v>4.9499999999999997E-11</v>
      </c>
      <c r="BD81" s="196">
        <v>4.7319999999999998E-7</v>
      </c>
      <c r="BE81" s="196">
        <v>1.1309999999999999E-11</v>
      </c>
      <c r="BF81" s="196">
        <v>5.5120000000000002E-10</v>
      </c>
      <c r="BG81" s="108">
        <v>0</v>
      </c>
      <c r="BH81" s="108">
        <v>0</v>
      </c>
      <c r="BI81" s="108">
        <v>0</v>
      </c>
      <c r="BJ81" s="108">
        <v>0</v>
      </c>
      <c r="BK81" s="108">
        <v>0</v>
      </c>
      <c r="BL81" s="108">
        <v>0</v>
      </c>
      <c r="BM81" s="108">
        <v>0</v>
      </c>
      <c r="BN81" s="108">
        <v>0</v>
      </c>
      <c r="BO81" s="108">
        <v>0</v>
      </c>
      <c r="BP81" s="108">
        <v>4.2000000000000003E-2</v>
      </c>
      <c r="BQ81" s="108">
        <v>0</v>
      </c>
      <c r="BR81" s="108">
        <v>0</v>
      </c>
      <c r="BS81" s="108">
        <v>0</v>
      </c>
      <c r="BU81" s="172">
        <v>2.6292933000000001E-5</v>
      </c>
      <c r="BV81" s="172">
        <v>3.8001393000000001E-6</v>
      </c>
      <c r="BW81" s="172">
        <v>8.9224491000000001E-6</v>
      </c>
      <c r="BX81" s="172">
        <v>4.8086504999999998E-14</v>
      </c>
      <c r="BY81" s="172">
        <v>3.1303054E-6</v>
      </c>
      <c r="BZ81" s="69">
        <v>0</v>
      </c>
      <c r="CA81" s="69">
        <v>0</v>
      </c>
      <c r="CB81" s="69">
        <v>0</v>
      </c>
      <c r="CC81" s="69">
        <v>0</v>
      </c>
      <c r="CD81" s="172">
        <v>1.4075309E-11</v>
      </c>
      <c r="CE81" s="69">
        <v>0</v>
      </c>
      <c r="CF81" s="69">
        <v>0</v>
      </c>
      <c r="CG81" s="69">
        <v>0</v>
      </c>
      <c r="CH81" s="172">
        <v>5.4324141000000002E-7</v>
      </c>
      <c r="CI81" s="172">
        <v>5.1196644999999998E-6</v>
      </c>
      <c r="CJ81" s="172">
        <v>4.7771188999999999E-6</v>
      </c>
      <c r="CK81" s="69">
        <v>0</v>
      </c>
      <c r="CM81" s="198">
        <v>0</v>
      </c>
      <c r="CN81" s="198">
        <v>0.32</v>
      </c>
      <c r="CO81" s="198">
        <v>1.3492545E-3</v>
      </c>
      <c r="CP81" s="198">
        <v>2.5999999999999999E-3</v>
      </c>
      <c r="CQ81" s="198">
        <v>0</v>
      </c>
      <c r="CR81" s="198">
        <v>0</v>
      </c>
      <c r="CS81" s="198">
        <v>1.5888885999999999E-4</v>
      </c>
      <c r="CT81" s="198">
        <v>0</v>
      </c>
      <c r="CU81" s="198">
        <v>0</v>
      </c>
      <c r="CV81" s="198">
        <v>0</v>
      </c>
      <c r="CX81" s="82"/>
      <c r="CY81" t="s">
        <v>2550</v>
      </c>
    </row>
    <row r="82" spans="1:103" ht="14.4">
      <c r="A82" t="s">
        <v>3041</v>
      </c>
      <c r="B82" s="85" t="s">
        <v>368</v>
      </c>
      <c r="C82" s="113" t="str">
        <f t="shared" si="36"/>
        <v>A.020.01.114</v>
      </c>
      <c r="D82" s="9" t="s">
        <v>1117</v>
      </c>
      <c r="E82" s="112" t="s">
        <v>362</v>
      </c>
      <c r="F82" s="115" t="str">
        <f t="shared" si="37"/>
        <v>Tungsten Carbide - Cobalt (11%) primary from China</v>
      </c>
      <c r="G82" s="143">
        <f t="shared" si="38"/>
        <v>32.827035333333335</v>
      </c>
      <c r="I82" s="118">
        <f t="shared" si="39"/>
        <v>45.665139316544881</v>
      </c>
      <c r="K82" s="161">
        <f t="shared" si="40"/>
        <v>3.1182595300000004</v>
      </c>
      <c r="L82" s="161">
        <f t="shared" si="41"/>
        <v>3.8059019765399995</v>
      </c>
      <c r="M82" s="162">
        <f t="shared" si="42"/>
        <v>33.816922510004879</v>
      </c>
      <c r="N82" s="161">
        <v>4.9240553</v>
      </c>
      <c r="O82" s="132">
        <v>2.4714044999999998</v>
      </c>
      <c r="P82" s="132">
        <v>0.48859000000000002</v>
      </c>
      <c r="Q82" s="132">
        <v>1.0381544</v>
      </c>
      <c r="R82" s="132">
        <v>0.68142661000000004</v>
      </c>
      <c r="S82" s="132">
        <v>0.32403542000000002</v>
      </c>
      <c r="T82" s="132">
        <v>1.0746431000000001</v>
      </c>
      <c r="U82" s="132">
        <v>0.82209553999999996</v>
      </c>
      <c r="V82" s="132">
        <v>33.258724000000001</v>
      </c>
      <c r="W82" s="132">
        <v>2.3701587999999999E-2</v>
      </c>
      <c r="X82" s="132">
        <v>0.37284138</v>
      </c>
      <c r="Y82" s="132">
        <v>1.1034854000000001E-4</v>
      </c>
      <c r="Z82" s="132">
        <v>0.18535713000000001</v>
      </c>
      <c r="AA82" s="164">
        <v>4.8785592999999998E-12</v>
      </c>
      <c r="AC82" s="118">
        <f t="shared" si="43"/>
        <v>4.9240553</v>
      </c>
      <c r="AD82" s="118">
        <f t="shared" si="44"/>
        <v>6.9003495700000004</v>
      </c>
      <c r="AE82" s="118">
        <f t="shared" si="45"/>
        <v>3.9674471699999994</v>
      </c>
      <c r="AF82" s="118">
        <f t="shared" si="46"/>
        <v>3.8059019765399995</v>
      </c>
      <c r="AG82" s="118">
        <f t="shared" si="47"/>
        <v>33.631565380004879</v>
      </c>
      <c r="AI82" s="69">
        <v>443.77462000000003</v>
      </c>
      <c r="AJ82" s="69">
        <v>319.58575999999999</v>
      </c>
      <c r="AK82" s="69">
        <v>43.455001000000003</v>
      </c>
      <c r="AL82" s="69">
        <v>0</v>
      </c>
      <c r="AM82" s="69">
        <v>26.15502</v>
      </c>
      <c r="AN82" s="69">
        <v>34.002681000000003</v>
      </c>
      <c r="AO82" s="69">
        <v>20.576160000000002</v>
      </c>
      <c r="AQ82" s="116">
        <v>2.5911024999999999</v>
      </c>
      <c r="AR82" s="116">
        <v>2.5284977999999998</v>
      </c>
      <c r="AS82" s="116">
        <v>4.4027790999999997E-2</v>
      </c>
      <c r="AT82" s="116">
        <v>1.857694E-2</v>
      </c>
      <c r="AU82" s="150">
        <f t="shared" si="48"/>
        <v>1.5158859766975497E-4</v>
      </c>
      <c r="AV82" s="150">
        <f t="shared" si="49"/>
        <v>1.6282467076244659E-7</v>
      </c>
      <c r="AW82" s="163">
        <f t="shared" si="50"/>
        <v>2.6018123500000003</v>
      </c>
      <c r="AX82" s="196">
        <v>3.0529918999999999E-5</v>
      </c>
      <c r="AY82" s="196">
        <v>9.2118614999999999E-8</v>
      </c>
      <c r="AZ82" s="196">
        <v>2.5167049E-12</v>
      </c>
      <c r="BA82" s="196">
        <v>2.5973308000000001E-10</v>
      </c>
      <c r="BB82" s="196">
        <v>6.7500046000000004E-16</v>
      </c>
      <c r="BC82" s="196">
        <v>3.1219636000000001E-8</v>
      </c>
      <c r="BD82" s="196">
        <v>4.6925465999999997E-5</v>
      </c>
      <c r="BE82" s="196">
        <v>6.7677325999999997E-9</v>
      </c>
      <c r="BF82" s="196">
        <v>5.8115381E-8</v>
      </c>
      <c r="BG82" s="196">
        <v>1.8652336000000001E-9</v>
      </c>
      <c r="BH82" s="196">
        <v>5.8438654000000004E-13</v>
      </c>
      <c r="BI82" s="196">
        <v>3.8805050000000003E-9</v>
      </c>
      <c r="BJ82" s="196">
        <v>4.6073945999999999E-11</v>
      </c>
      <c r="BK82" s="196">
        <v>2.8028525000000001E-11</v>
      </c>
      <c r="BL82" s="196">
        <v>7.0876222999999994E-5</v>
      </c>
      <c r="BM82" s="196">
        <v>3.2255103E-6</v>
      </c>
      <c r="BN82" s="196">
        <v>6.5906899999999999E-21</v>
      </c>
      <c r="BO82" s="108">
        <v>1.6483582000000001</v>
      </c>
      <c r="BP82" s="108">
        <v>0.95345415</v>
      </c>
      <c r="BQ82" s="108">
        <v>0</v>
      </c>
      <c r="BR82" s="108">
        <v>0</v>
      </c>
      <c r="BS82" s="108">
        <v>0</v>
      </c>
      <c r="BU82" s="69">
        <v>8.8317776000000001E-3</v>
      </c>
      <c r="BV82" s="69">
        <v>4.0959237E-4</v>
      </c>
      <c r="BW82" s="69">
        <v>9.1530485E-4</v>
      </c>
      <c r="BX82" s="172">
        <v>9.7671323000000004E-5</v>
      </c>
      <c r="BY82" s="69">
        <v>9.4183688999999995E-4</v>
      </c>
      <c r="BZ82" s="172">
        <v>4.7486553999999999E-6</v>
      </c>
      <c r="CA82" s="172">
        <v>4.8532975999999999E-5</v>
      </c>
      <c r="CB82" s="172">
        <v>4.6770515999999999E-5</v>
      </c>
      <c r="CC82" s="69">
        <v>4.8502369999999998E-4</v>
      </c>
      <c r="CD82" s="69">
        <v>7.2592483999999997E-4</v>
      </c>
      <c r="CE82" s="172">
        <v>1.9140111000000001E-12</v>
      </c>
      <c r="CF82" s="172">
        <v>1.4574470000000001E-17</v>
      </c>
      <c r="CG82" s="172">
        <v>3.1821045000000002E-8</v>
      </c>
      <c r="CH82" s="69">
        <v>2.2148839E-4</v>
      </c>
      <c r="CI82" s="69">
        <v>4.4129256999999997E-4</v>
      </c>
      <c r="CJ82" s="69">
        <v>4.4935586999999997E-3</v>
      </c>
      <c r="CK82" s="69">
        <v>0</v>
      </c>
      <c r="CM82" s="197">
        <v>2.6933619999999999E-8</v>
      </c>
      <c r="CN82" s="198">
        <v>32.773359999999997</v>
      </c>
      <c r="CO82" s="198">
        <v>0.12327686</v>
      </c>
      <c r="CP82" s="198">
        <v>0.27440985000000001</v>
      </c>
      <c r="CQ82" s="197">
        <v>5.4428220999999999E-6</v>
      </c>
      <c r="CR82" s="197">
        <v>3.4662995000000003E-5</v>
      </c>
      <c r="CS82" s="198">
        <v>1.6096326000000001E-2</v>
      </c>
      <c r="CT82" s="198">
        <v>65.187633000000005</v>
      </c>
      <c r="CU82" s="198">
        <v>1.2387851999999999E-3</v>
      </c>
      <c r="CV82" s="198">
        <v>1.0108506E-2</v>
      </c>
      <c r="CX82" s="82"/>
    </row>
    <row r="83" spans="1:103" ht="14.4">
      <c r="A83" t="s">
        <v>3042</v>
      </c>
      <c r="B83" s="85" t="s">
        <v>368</v>
      </c>
      <c r="C83" s="113" t="str">
        <f t="shared" si="36"/>
        <v>A.020.01.115</v>
      </c>
      <c r="D83" s="9" t="s">
        <v>1117</v>
      </c>
      <c r="E83" s="112" t="s">
        <v>362</v>
      </c>
      <c r="F83" s="115" t="str">
        <f t="shared" si="37"/>
        <v>Tungsten Carbide - Cobalt (11%) chemical recycling Canada estimate</v>
      </c>
      <c r="G83" s="143">
        <f t="shared" si="38"/>
        <v>12.752005333333335</v>
      </c>
      <c r="I83" s="118">
        <f t="shared" si="39"/>
        <v>8.2255837974895716</v>
      </c>
      <c r="K83" s="161">
        <f t="shared" si="40"/>
        <v>0.16241401767000002</v>
      </c>
      <c r="L83" s="161">
        <f t="shared" si="41"/>
        <v>5.4563736983000002</v>
      </c>
      <c r="M83" s="162">
        <f t="shared" si="42"/>
        <v>0.69399528151957224</v>
      </c>
      <c r="N83" s="161">
        <v>1.9128008000000001</v>
      </c>
      <c r="O83" s="132">
        <v>0.15287195000000001</v>
      </c>
      <c r="P83" s="132">
        <v>5.0958587</v>
      </c>
      <c r="Q83" s="132">
        <v>7.9134879000000005E-2</v>
      </c>
      <c r="R83" s="132">
        <v>3.8694929000000003E-2</v>
      </c>
      <c r="S83" s="132">
        <v>2.3673166999999999E-4</v>
      </c>
      <c r="T83" s="132">
        <v>4.4347478000000003E-2</v>
      </c>
      <c r="U83" s="132">
        <v>0.19603831999999999</v>
      </c>
      <c r="V83" s="132">
        <v>1.226531E-2</v>
      </c>
      <c r="W83" s="132">
        <v>8.8221176000000002E-3</v>
      </c>
      <c r="X83" s="132">
        <v>0.68168048999999997</v>
      </c>
      <c r="Y83" s="132">
        <v>2.7826106999999998E-3</v>
      </c>
      <c r="Z83" s="164">
        <v>4.9481370999999998E-5</v>
      </c>
      <c r="AA83" s="164">
        <v>1.4857222E-10</v>
      </c>
      <c r="AC83" s="118">
        <f t="shared" si="43"/>
        <v>1.9128008000000001</v>
      </c>
      <c r="AD83" s="118">
        <f t="shared" si="44"/>
        <v>5.607182987669999</v>
      </c>
      <c r="AE83" s="118">
        <f t="shared" si="45"/>
        <v>5.4448184513709998</v>
      </c>
      <c r="AF83" s="118">
        <f t="shared" si="46"/>
        <v>5.4563736983000011</v>
      </c>
      <c r="AG83" s="118">
        <f t="shared" si="47"/>
        <v>0.69394580014857221</v>
      </c>
      <c r="AI83" s="69">
        <v>240.47761</v>
      </c>
      <c r="AJ83" s="69">
        <v>164.11096000000001</v>
      </c>
      <c r="AK83" s="69">
        <v>25.684204000000001</v>
      </c>
      <c r="AL83" s="69">
        <v>0</v>
      </c>
      <c r="AM83" s="69">
        <v>4.0849497000000001</v>
      </c>
      <c r="AN83" s="69">
        <v>7.3699655999999996</v>
      </c>
      <c r="AO83" s="69">
        <v>39.227528</v>
      </c>
      <c r="AQ83" s="116">
        <v>0.85018187999999995</v>
      </c>
      <c r="AR83" s="116">
        <v>0.80438050000000005</v>
      </c>
      <c r="AS83" s="116">
        <v>3.5309587000000003E-2</v>
      </c>
      <c r="AT83" s="116">
        <v>1.0491794E-2</v>
      </c>
      <c r="AU83" s="150">
        <f t="shared" si="48"/>
        <v>4.8224250549854543E-5</v>
      </c>
      <c r="AV83" s="150">
        <f t="shared" si="49"/>
        <v>1.3058279114503254E-7</v>
      </c>
      <c r="AW83" s="163">
        <f t="shared" si="50"/>
        <v>1.4694388278900001</v>
      </c>
      <c r="AX83" s="196">
        <v>1.1889975E-5</v>
      </c>
      <c r="AY83" s="196">
        <v>3.5876687E-8</v>
      </c>
      <c r="AZ83" s="196">
        <v>9.8011827000000004E-13</v>
      </c>
      <c r="BA83" s="196">
        <v>9.2162447000000003E-10</v>
      </c>
      <c r="BB83" s="196">
        <v>2.0556543E-14</v>
      </c>
      <c r="BC83" s="196">
        <v>7.0546215000000003E-9</v>
      </c>
      <c r="BD83" s="196">
        <v>3.6322933000000001E-5</v>
      </c>
      <c r="BE83" s="196">
        <v>1.0878999999999999E-9</v>
      </c>
      <c r="BF83" s="196">
        <v>9.3610209000000006E-8</v>
      </c>
      <c r="BG83" s="196">
        <v>2.6249821E-12</v>
      </c>
      <c r="BH83" s="196">
        <v>1.8131844999999999E-13</v>
      </c>
      <c r="BI83" s="196">
        <v>1.2436588000000001E-12</v>
      </c>
      <c r="BJ83" s="196">
        <v>9.5041684999999998E-14</v>
      </c>
      <c r="BK83" s="196">
        <v>1.8697961999999999E-14</v>
      </c>
      <c r="BL83" s="196">
        <v>8.9321727999999997E-11</v>
      </c>
      <c r="BM83" s="196">
        <v>2.8080975999999999E-9</v>
      </c>
      <c r="BN83" s="196">
        <v>2.0071364999999999E-19</v>
      </c>
      <c r="BO83" s="108">
        <v>3.5372788999999999E-4</v>
      </c>
      <c r="BP83" s="108">
        <v>1.4690851</v>
      </c>
      <c r="BQ83" s="196">
        <v>4.6886400000000001E-10</v>
      </c>
      <c r="BR83" s="196">
        <v>2.8511999999999998E-12</v>
      </c>
      <c r="BS83" s="196">
        <v>1.2756479999999999E-16</v>
      </c>
      <c r="BU83" s="69">
        <v>2.8064880000000002E-3</v>
      </c>
      <c r="BV83" s="69">
        <v>7.5569717000000002E-4</v>
      </c>
      <c r="BW83" s="69">
        <v>3.5555975000000001E-4</v>
      </c>
      <c r="BX83" s="172">
        <v>3.2812662999999997E-5</v>
      </c>
      <c r="BY83" s="69">
        <v>7.2944145999999995E-4</v>
      </c>
      <c r="BZ83" s="172">
        <v>3.4546430000000001E-5</v>
      </c>
      <c r="CA83" s="172">
        <v>1.8708834999999999E-9</v>
      </c>
      <c r="CB83" s="69">
        <v>6.167449E-4</v>
      </c>
      <c r="CC83" s="172">
        <v>4.4018172999999999E-7</v>
      </c>
      <c r="CD83" s="172">
        <v>3.0343775000000001E-5</v>
      </c>
      <c r="CE83" s="172">
        <v>5.8289519999999994E-11</v>
      </c>
      <c r="CF83" s="172">
        <v>4.4385261999999998E-16</v>
      </c>
      <c r="CG83" s="172">
        <v>3.8110150000000004E-12</v>
      </c>
      <c r="CH83" s="172">
        <v>1.6572796000000001E-5</v>
      </c>
      <c r="CI83" s="69">
        <v>2.2976571E-4</v>
      </c>
      <c r="CJ83" s="172">
        <v>4.4939719999999997E-6</v>
      </c>
      <c r="CK83" s="172">
        <v>6.7308842999999997E-8</v>
      </c>
      <c r="CM83" s="197">
        <v>4.4954189E-12</v>
      </c>
      <c r="CN83" s="198">
        <v>12.712191000000001</v>
      </c>
      <c r="CO83" s="198">
        <v>0.16297961999999999</v>
      </c>
      <c r="CP83" s="198">
        <v>0.43356109999999998</v>
      </c>
      <c r="CQ83" s="197">
        <v>5.7504804999999999E-10</v>
      </c>
      <c r="CR83" s="197">
        <v>6.9512124999999998E-8</v>
      </c>
      <c r="CS83" s="198">
        <v>1.6126113000000001E-2</v>
      </c>
      <c r="CT83" s="198">
        <v>7.9589644000000001E-2</v>
      </c>
      <c r="CU83" s="197">
        <v>1.7597568000000001E-6</v>
      </c>
      <c r="CV83" s="198">
        <v>0.12970770000000001</v>
      </c>
      <c r="CX83" s="82"/>
    </row>
    <row r="84" spans="1:103">
      <c r="D84" s="1" t="s">
        <v>1118</v>
      </c>
      <c r="Z84" s="3"/>
      <c r="AA84" s="3"/>
      <c r="AC84" s="142"/>
      <c r="AD84" s="142"/>
      <c r="AE84" s="142"/>
      <c r="AF84" s="142"/>
      <c r="AG84" s="142"/>
      <c r="AU84" s="86"/>
      <c r="AV84" s="86"/>
      <c r="AW84" s="86"/>
      <c r="AX84" s="3"/>
      <c r="AY84" s="3"/>
      <c r="AZ84" s="3"/>
      <c r="BA84" s="3"/>
      <c r="BB84" s="3"/>
      <c r="BC84" s="3"/>
      <c r="BD84" s="3"/>
      <c r="BE84" s="3"/>
      <c r="BF84" s="3"/>
      <c r="BG84" s="3"/>
      <c r="BH84" s="3"/>
      <c r="BI84" s="3"/>
      <c r="BJ84" s="3"/>
      <c r="BK84" s="3"/>
      <c r="BL84" s="3"/>
      <c r="BM84" s="3"/>
      <c r="BN84" s="3"/>
      <c r="BQ84" s="3"/>
      <c r="BR84" s="3"/>
      <c r="BS84" s="3"/>
      <c r="BX84" s="3"/>
      <c r="BZ84" s="3"/>
      <c r="CA84" s="3"/>
      <c r="CC84" s="3"/>
      <c r="CD84" s="3"/>
      <c r="CE84" s="3"/>
      <c r="CF84" s="3"/>
      <c r="CG84" s="3"/>
      <c r="CH84" s="3"/>
      <c r="CJ84" s="3"/>
      <c r="CK84" s="3"/>
      <c r="CM84" s="3"/>
      <c r="CQ84" s="3"/>
      <c r="CR84" s="3"/>
      <c r="CU84" s="3"/>
    </row>
    <row r="85" spans="1:103" ht="14.4">
      <c r="A85" t="s">
        <v>378</v>
      </c>
      <c r="B85" s="85" t="s">
        <v>379</v>
      </c>
      <c r="C85" s="113" t="str">
        <f t="shared" ref="C85:C89" si="51">MID(A85,1,12)</f>
        <v>A.030.02.101</v>
      </c>
      <c r="D85" s="9" t="s">
        <v>1119</v>
      </c>
      <c r="E85" s="112" t="s">
        <v>362</v>
      </c>
      <c r="F85" s="115" t="str">
        <f t="shared" ref="F85:F89" si="52">MID(A85, 21,85)</f>
        <v>HCL (hydrochloric acid)</v>
      </c>
      <c r="G85" s="143">
        <f t="shared" ref="G85:G89" si="53">N85/0.15</f>
        <v>0.2210604266666667</v>
      </c>
      <c r="I85" s="118">
        <f t="shared" ref="I85:I89" si="54">K85+L85+M85+N85</f>
        <v>0.1239970494540918</v>
      </c>
      <c r="K85" s="161">
        <f t="shared" ref="K85:K89" si="55">Q85+R85+S85+T85</f>
        <v>4.7481864259999998E-3</v>
      </c>
      <c r="L85" s="161">
        <f t="shared" ref="L85:L89" si="56">O85+P85+U85+Y85+W85</f>
        <v>8.5282866576590011E-2</v>
      </c>
      <c r="M85" s="162">
        <f t="shared" ref="M85:M89" si="57">V85+X85+Z85+AA85</f>
        <v>8.0693245150179711E-4</v>
      </c>
      <c r="N85" s="161">
        <v>3.3159064000000002E-2</v>
      </c>
      <c r="O85" s="132">
        <v>5.1863580000000003E-3</v>
      </c>
      <c r="P85" s="132">
        <v>2.4657267E-4</v>
      </c>
      <c r="Q85" s="132">
        <v>3.0572232E-3</v>
      </c>
      <c r="R85" s="132">
        <v>1.6208870999999999E-3</v>
      </c>
      <c r="S85" s="164">
        <v>1.0706491E-5</v>
      </c>
      <c r="T85" s="164">
        <v>5.9369634999999997E-5</v>
      </c>
      <c r="U85" s="132">
        <v>3.3661292999999999E-4</v>
      </c>
      <c r="V85" s="164">
        <v>1.5626716999999999E-7</v>
      </c>
      <c r="W85" s="132">
        <v>7.9512730000000004E-2</v>
      </c>
      <c r="X85" s="164">
        <v>8.8422842999999994E-6</v>
      </c>
      <c r="Y85" s="164">
        <v>5.9297658999999997E-7</v>
      </c>
      <c r="Z85" s="132">
        <v>7.979339E-4</v>
      </c>
      <c r="AA85" s="164">
        <v>3.1797178999999998E-14</v>
      </c>
      <c r="AC85" s="118">
        <f t="shared" si="43"/>
        <v>3.3159064000000002E-2</v>
      </c>
      <c r="AD85" s="118">
        <f t="shared" si="44"/>
        <v>1.0517730026000002E-2</v>
      </c>
      <c r="AE85" s="118">
        <f t="shared" si="45"/>
        <v>6.5674775000000001E-3</v>
      </c>
      <c r="AF85" s="118">
        <f t="shared" si="46"/>
        <v>8.5282866576590011E-2</v>
      </c>
      <c r="AG85" s="118">
        <f t="shared" si="47"/>
        <v>8.9985515017971798E-6</v>
      </c>
      <c r="AI85" s="69">
        <v>6.5080581000000004</v>
      </c>
      <c r="AJ85" s="69">
        <v>6.1258049000000003</v>
      </c>
      <c r="AK85" s="172">
        <v>9.6831720000000008E-6</v>
      </c>
      <c r="AL85" s="69">
        <v>0</v>
      </c>
      <c r="AM85" s="69">
        <v>4.9556960999999997E-2</v>
      </c>
      <c r="AN85" s="172">
        <v>4.3748500000000003E-5</v>
      </c>
      <c r="AO85" s="69">
        <v>0.33264282000000001</v>
      </c>
      <c r="AQ85" s="116">
        <v>5.2070483000000002E-3</v>
      </c>
      <c r="AR85" s="116">
        <v>4.5765742999999996E-3</v>
      </c>
      <c r="AS85" s="116">
        <v>1.9309352000000001E-4</v>
      </c>
      <c r="AT85" s="116">
        <v>4.3738053999999997E-4</v>
      </c>
      <c r="AU85" s="150">
        <f t="shared" si="48"/>
        <v>2.7437495171950954E-7</v>
      </c>
      <c r="AV85" s="150">
        <f t="shared" si="49"/>
        <v>7.1410323595283739E-10</v>
      </c>
      <c r="AW85" s="163">
        <f t="shared" si="50"/>
        <v>6.1257778925888996E-2</v>
      </c>
      <c r="AX85" s="196">
        <v>2.0514409000000001E-7</v>
      </c>
      <c r="AY85" s="196">
        <v>6.1896924999999995E-10</v>
      </c>
      <c r="AZ85" s="196">
        <v>1.6911124E-14</v>
      </c>
      <c r="BA85" s="196">
        <v>1.5510055999999999E-17</v>
      </c>
      <c r="BB85" s="196">
        <v>4.3994772000000001E-18</v>
      </c>
      <c r="BC85" s="196">
        <v>8.3351671999999998E-11</v>
      </c>
      <c r="BD85" s="196">
        <v>6.9082706000000003E-8</v>
      </c>
      <c r="BE85" s="196">
        <v>1.8999661E-11</v>
      </c>
      <c r="BF85" s="196">
        <v>7.6081134000000006E-11</v>
      </c>
      <c r="BG85" s="196">
        <v>1.8127587999999999E-17</v>
      </c>
      <c r="BH85" s="196">
        <v>5.4466670000000002E-19</v>
      </c>
      <c r="BI85" s="196">
        <v>3.3820251E-14</v>
      </c>
      <c r="BJ85" s="196">
        <v>2.0228006999999999E-15</v>
      </c>
      <c r="BK85" s="196">
        <v>4.1810484E-16</v>
      </c>
      <c r="BL85" s="196">
        <v>2.5464945999999998E-12</v>
      </c>
      <c r="BM85" s="196">
        <v>6.2257533000000004E-11</v>
      </c>
      <c r="BN85" s="196">
        <v>4.2956401E-23</v>
      </c>
      <c r="BO85" s="196">
        <v>1.2925889E-8</v>
      </c>
      <c r="BP85" s="108">
        <v>6.1257765999999998E-2</v>
      </c>
      <c r="BQ85" s="108">
        <v>0</v>
      </c>
      <c r="BR85" s="108">
        <v>0</v>
      </c>
      <c r="BS85" s="108">
        <v>0</v>
      </c>
      <c r="BU85" s="172">
        <v>1.9113817999999999E-5</v>
      </c>
      <c r="BV85" s="172">
        <v>5.2457276E-7</v>
      </c>
      <c r="BW85" s="172">
        <v>6.1637512000000002E-6</v>
      </c>
      <c r="BX85" s="172">
        <v>4.0774756999999998E-8</v>
      </c>
      <c r="BY85" s="172">
        <v>1.8919979000000001E-6</v>
      </c>
      <c r="BZ85" s="172">
        <v>9.1270267999999998E-11</v>
      </c>
      <c r="CA85" s="172">
        <v>3.9686958999999999E-13</v>
      </c>
      <c r="CB85" s="172">
        <v>1.3872147999999999E-10</v>
      </c>
      <c r="CC85" s="172">
        <v>1.7432179000000001E-8</v>
      </c>
      <c r="CD85" s="172">
        <v>4.9497782999999998E-8</v>
      </c>
      <c r="CE85" s="172">
        <v>1.2475026E-14</v>
      </c>
      <c r="CF85" s="172">
        <v>9.4992602000000001E-20</v>
      </c>
      <c r="CG85" s="172">
        <v>8.1562711000000003E-16</v>
      </c>
      <c r="CH85" s="172">
        <v>6.1844818000000005E-7</v>
      </c>
      <c r="CI85" s="172">
        <v>7.4298900999999999E-6</v>
      </c>
      <c r="CJ85" s="172">
        <v>2.3772228999999999E-6</v>
      </c>
      <c r="CK85" s="69">
        <v>0</v>
      </c>
      <c r="CM85" s="197">
        <v>9.6210209000000001E-16</v>
      </c>
      <c r="CN85" s="198">
        <v>0.22106041000000001</v>
      </c>
      <c r="CO85" s="198">
        <v>2.2691700000000001E-4</v>
      </c>
      <c r="CP85" s="198">
        <v>3.5892591000000001E-4</v>
      </c>
      <c r="CQ85" s="197">
        <v>1.5581635E-11</v>
      </c>
      <c r="CR85" s="197">
        <v>1.8723178000000001E-9</v>
      </c>
      <c r="CS85" s="197">
        <v>2.7918066999999999E-5</v>
      </c>
      <c r="CT85" s="198">
        <v>1.7033769E-3</v>
      </c>
      <c r="CU85" s="197">
        <v>1.2058119E-11</v>
      </c>
      <c r="CV85" s="197">
        <v>3.2321436999999999E-8</v>
      </c>
      <c r="CX85" s="166" t="s">
        <v>301</v>
      </c>
      <c r="CY85" t="s">
        <v>2551</v>
      </c>
    </row>
    <row r="86" spans="1:103" ht="14.4">
      <c r="A86" t="s">
        <v>380</v>
      </c>
      <c r="B86" s="85" t="s">
        <v>379</v>
      </c>
      <c r="C86" s="113" t="str">
        <f t="shared" si="51"/>
        <v>A.030.02.102</v>
      </c>
      <c r="D86" s="9" t="s">
        <v>1119</v>
      </c>
      <c r="E86" s="112" t="s">
        <v>362</v>
      </c>
      <c r="F86" s="115" t="str">
        <f t="shared" si="52"/>
        <v>Nitric acid</v>
      </c>
      <c r="G86" s="143">
        <f t="shared" si="53"/>
        <v>0.55959138666666675</v>
      </c>
      <c r="I86" s="118">
        <f t="shared" si="54"/>
        <v>8.6497604286908003E-2</v>
      </c>
      <c r="K86" s="161">
        <f t="shared" si="55"/>
        <v>4.5003952970000001E-4</v>
      </c>
      <c r="L86" s="161">
        <f t="shared" si="56"/>
        <v>1.683134976908E-3</v>
      </c>
      <c r="M86" s="162">
        <f t="shared" si="57"/>
        <v>4.2572178030000001E-4</v>
      </c>
      <c r="N86" s="161">
        <v>8.3938708000000001E-2</v>
      </c>
      <c r="O86" s="132">
        <v>1.2235135E-3</v>
      </c>
      <c r="P86" s="132">
        <v>4.0061159000000002E-4</v>
      </c>
      <c r="Q86" s="132">
        <v>3.3237981000000001E-4</v>
      </c>
      <c r="R86" s="132">
        <v>1.0865364E-4</v>
      </c>
      <c r="S86" s="164">
        <v>1.9437519999999999E-6</v>
      </c>
      <c r="T86" s="164">
        <v>7.0623277000000002E-6</v>
      </c>
      <c r="U86" s="164">
        <v>5.8964554000000002E-5</v>
      </c>
      <c r="V86" s="164">
        <v>8.9468503000000004E-6</v>
      </c>
      <c r="W86" s="132">
        <v>0</v>
      </c>
      <c r="X86" s="132">
        <v>4.1677492999999999E-4</v>
      </c>
      <c r="Y86" s="164">
        <v>4.5332907999999997E-8</v>
      </c>
      <c r="Z86" s="132">
        <v>0</v>
      </c>
      <c r="AA86" s="132">
        <v>0</v>
      </c>
      <c r="AC86" s="118">
        <f t="shared" si="43"/>
        <v>8.3938708000000001E-2</v>
      </c>
      <c r="AD86" s="118">
        <f t="shared" si="44"/>
        <v>2.1331291736999994E-3</v>
      </c>
      <c r="AE86" s="118">
        <f t="shared" si="45"/>
        <v>1.6830896440000001E-3</v>
      </c>
      <c r="AF86" s="118">
        <f t="shared" si="46"/>
        <v>1.683134976908E-3</v>
      </c>
      <c r="AG86" s="118">
        <f t="shared" si="47"/>
        <v>4.2572178030000001E-4</v>
      </c>
      <c r="AI86" s="69">
        <v>0.48013463000000001</v>
      </c>
      <c r="AJ86" s="69">
        <v>0.37620238</v>
      </c>
      <c r="AK86" s="69">
        <v>5.1780974E-2</v>
      </c>
      <c r="AL86" s="69">
        <v>0</v>
      </c>
      <c r="AM86" s="69">
        <v>1.4784244E-2</v>
      </c>
      <c r="AN86" s="69">
        <v>2.6624219000000001E-2</v>
      </c>
      <c r="AO86" s="69">
        <v>1.0742809000000001E-2</v>
      </c>
      <c r="AQ86" s="116">
        <v>9.5256565999999997E-3</v>
      </c>
      <c r="AR86" s="116">
        <v>9.0700993000000004E-3</v>
      </c>
      <c r="AS86" s="116">
        <v>4.3160843000000001E-4</v>
      </c>
      <c r="AT86" s="199">
        <v>2.3948871000000001E-5</v>
      </c>
      <c r="AU86" s="150">
        <f t="shared" si="48"/>
        <v>5.4377094196240003E-7</v>
      </c>
      <c r="AV86" s="150">
        <f t="shared" si="49"/>
        <v>1.596184982284708E-9</v>
      </c>
      <c r="AW86" s="163">
        <f t="shared" si="50"/>
        <v>3.3541835419199999E-3</v>
      </c>
      <c r="AX86" s="196">
        <v>5.1947853E-7</v>
      </c>
      <c r="AY86" s="196">
        <v>1.5673990000000001E-9</v>
      </c>
      <c r="AZ86" s="196">
        <v>4.2823288000000002E-14</v>
      </c>
      <c r="BA86" s="108">
        <v>0</v>
      </c>
      <c r="BB86" s="108">
        <v>0</v>
      </c>
      <c r="BC86" s="196">
        <v>1.2572492000000001E-11</v>
      </c>
      <c r="BD86" s="196">
        <v>2.4269267E-8</v>
      </c>
      <c r="BE86" s="196">
        <v>2.4759071E-12</v>
      </c>
      <c r="BF86" s="196">
        <v>2.6262989000000002E-11</v>
      </c>
      <c r="BG86" s="108">
        <v>0</v>
      </c>
      <c r="BH86" s="108">
        <v>0</v>
      </c>
      <c r="BI86" s="196">
        <v>3.8389216000000002E-15</v>
      </c>
      <c r="BJ86" s="196">
        <v>3.5406401999999999E-16</v>
      </c>
      <c r="BK86" s="196">
        <v>6.9911087999999997E-17</v>
      </c>
      <c r="BL86" s="196">
        <v>4.230814E-13</v>
      </c>
      <c r="BM86" s="196">
        <v>1.0149389E-11</v>
      </c>
      <c r="BN86" s="108">
        <v>0</v>
      </c>
      <c r="BO86" s="196">
        <v>2.8314192000000001E-7</v>
      </c>
      <c r="BP86" s="108">
        <v>3.3539004000000001E-3</v>
      </c>
      <c r="BQ86" s="108">
        <v>0</v>
      </c>
      <c r="BR86" s="108">
        <v>0</v>
      </c>
      <c r="BS86" s="108">
        <v>0</v>
      </c>
      <c r="BU86" s="172">
        <v>1.6655935E-5</v>
      </c>
      <c r="BV86" s="172">
        <v>1.8255767000000001E-7</v>
      </c>
      <c r="BW86" s="172">
        <v>1.5602893E-5</v>
      </c>
      <c r="BX86" s="172">
        <v>7.0511324999999998E-9</v>
      </c>
      <c r="BY86" s="172">
        <v>2.4544397000000001E-7</v>
      </c>
      <c r="BZ86" s="172">
        <v>2.9351758000000001E-9</v>
      </c>
      <c r="CA86" s="69">
        <v>0</v>
      </c>
      <c r="CB86" s="172">
        <v>4.4549651999999997E-9</v>
      </c>
      <c r="CC86" s="172">
        <v>2.9989862999999999E-9</v>
      </c>
      <c r="CD86" s="172">
        <v>7.1337986999999999E-9</v>
      </c>
      <c r="CE86" s="69">
        <v>0</v>
      </c>
      <c r="CF86" s="69">
        <v>0</v>
      </c>
      <c r="CG86" s="69">
        <v>0</v>
      </c>
      <c r="CH86" s="172">
        <v>7.5119575999999998E-8</v>
      </c>
      <c r="CI86" s="172">
        <v>5.2180800999999997E-7</v>
      </c>
      <c r="CJ86" s="172">
        <v>3.5386585000000002E-9</v>
      </c>
      <c r="CK86" s="69">
        <v>0</v>
      </c>
      <c r="CM86" s="198">
        <v>0</v>
      </c>
      <c r="CN86" s="198">
        <v>0.55944291000000002</v>
      </c>
      <c r="CO86" s="198">
        <v>1.2395675999999999E-4</v>
      </c>
      <c r="CP86" s="198">
        <v>1.2557649000000001E-4</v>
      </c>
      <c r="CQ86" s="197">
        <v>1.7922484999999999E-12</v>
      </c>
      <c r="CR86" s="197">
        <v>2.1705790999999999E-10</v>
      </c>
      <c r="CS86" s="197">
        <v>1.0206535E-5</v>
      </c>
      <c r="CT86" s="198">
        <v>2.9661603999999998E-4</v>
      </c>
      <c r="CU86" s="198">
        <v>0</v>
      </c>
      <c r="CV86" s="197">
        <v>1.0322242E-6</v>
      </c>
      <c r="CX86" s="166" t="s">
        <v>298</v>
      </c>
      <c r="CY86" t="s">
        <v>2552</v>
      </c>
    </row>
    <row r="87" spans="1:103" ht="14.4">
      <c r="A87" t="s">
        <v>381</v>
      </c>
      <c r="B87" s="85" t="s">
        <v>379</v>
      </c>
      <c r="C87" s="113" t="str">
        <f t="shared" si="51"/>
        <v>A.030.02.103</v>
      </c>
      <c r="D87" s="9" t="s">
        <v>1119</v>
      </c>
      <c r="E87" s="112" t="s">
        <v>362</v>
      </c>
      <c r="F87" s="115" t="str">
        <f t="shared" si="52"/>
        <v>Phosphoric acid</v>
      </c>
      <c r="G87" s="143">
        <f t="shared" si="53"/>
        <v>0.57555697333333333</v>
      </c>
      <c r="I87" s="118">
        <f t="shared" si="54"/>
        <v>0.15387915797663937</v>
      </c>
      <c r="K87" s="161">
        <f t="shared" si="55"/>
        <v>4.8156958379599997E-2</v>
      </c>
      <c r="L87" s="161">
        <f t="shared" si="56"/>
        <v>6.2733655979999997E-3</v>
      </c>
      <c r="M87" s="162">
        <f t="shared" si="57"/>
        <v>1.311528799903937E-2</v>
      </c>
      <c r="N87" s="161">
        <v>8.6333545999999997E-2</v>
      </c>
      <c r="O87" s="132">
        <v>3.9350228999999997E-3</v>
      </c>
      <c r="P87" s="132">
        <v>1.7884327E-3</v>
      </c>
      <c r="Q87" s="132">
        <v>1.1204062000000001E-2</v>
      </c>
      <c r="R87" s="132">
        <v>2.8328255000000001E-4</v>
      </c>
      <c r="S87" s="164">
        <v>5.6298295999999997E-6</v>
      </c>
      <c r="T87" s="132">
        <v>3.6663983999999997E-2</v>
      </c>
      <c r="U87" s="132">
        <v>2.9234699000000002E-4</v>
      </c>
      <c r="V87" s="132">
        <v>6.4410611999999997E-3</v>
      </c>
      <c r="W87" s="132">
        <v>1.7757229999999999E-4</v>
      </c>
      <c r="X87" s="132">
        <v>6.6737157999999996E-3</v>
      </c>
      <c r="Y87" s="164">
        <v>7.9990708000000002E-5</v>
      </c>
      <c r="Z87" s="164">
        <v>5.1099602000000002E-7</v>
      </c>
      <c r="AA87" s="164">
        <v>3.0193719000000002E-12</v>
      </c>
      <c r="AC87" s="118">
        <f t="shared" si="43"/>
        <v>8.6333545999999997E-2</v>
      </c>
      <c r="AD87" s="118">
        <f t="shared" si="44"/>
        <v>5.4172760969599998E-2</v>
      </c>
      <c r="AE87" s="118">
        <f t="shared" si="45"/>
        <v>6.0163135860200005E-3</v>
      </c>
      <c r="AF87" s="118">
        <f t="shared" si="46"/>
        <v>6.2733655979999997E-3</v>
      </c>
      <c r="AG87" s="118">
        <f t="shared" si="47"/>
        <v>1.3114777003019371E-2</v>
      </c>
      <c r="AI87" s="69">
        <v>8.7929349000000006</v>
      </c>
      <c r="AJ87" s="69">
        <v>8.3193444999999997</v>
      </c>
      <c r="AK87" s="69">
        <v>0.21745749</v>
      </c>
      <c r="AL87" s="69">
        <v>0</v>
      </c>
      <c r="AM87" s="69">
        <v>5.1758022000000001E-2</v>
      </c>
      <c r="AN87" s="69">
        <v>0.15004728000000001</v>
      </c>
      <c r="AO87" s="69">
        <v>5.4327680000000003E-2</v>
      </c>
      <c r="AQ87" s="116">
        <v>1.1259513000000001E-2</v>
      </c>
      <c r="AR87" s="116">
        <v>1.0308069E-2</v>
      </c>
      <c r="AS87" s="116">
        <v>4.8362641000000001E-4</v>
      </c>
      <c r="AT87" s="116">
        <v>4.6781748999999998E-4</v>
      </c>
      <c r="AU87" s="150">
        <f t="shared" si="48"/>
        <v>6.1798974540515409E-7</v>
      </c>
      <c r="AV87" s="150">
        <f t="shared" si="49"/>
        <v>1.788559153479827E-9</v>
      </c>
      <c r="AW87" s="163">
        <f t="shared" si="50"/>
        <v>6.5520656350000012E-2</v>
      </c>
      <c r="AX87" s="196">
        <v>5.3419464999999997E-7</v>
      </c>
      <c r="AY87" s="196">
        <v>1.6117972000000001E-9</v>
      </c>
      <c r="AZ87" s="196">
        <v>4.4036474999999998E-14</v>
      </c>
      <c r="BA87" s="196">
        <v>1.4727919000000001E-15</v>
      </c>
      <c r="BB87" s="196">
        <v>4.1776215000000002E-16</v>
      </c>
      <c r="BC87" s="196">
        <v>4.1121805E-10</v>
      </c>
      <c r="BD87" s="196">
        <v>8.3324404999999999E-8</v>
      </c>
      <c r="BE87" s="196">
        <v>8.2094038999999996E-11</v>
      </c>
      <c r="BF87" s="196">
        <v>9.4530317000000004E-11</v>
      </c>
      <c r="BG87" s="196">
        <v>1.7213455000000001E-15</v>
      </c>
      <c r="BH87" s="196">
        <v>5.1720038000000002E-17</v>
      </c>
      <c r="BI87" s="196">
        <v>9.0508230000000001E-14</v>
      </c>
      <c r="BJ87" s="196">
        <v>9.6140237999999997E-16</v>
      </c>
      <c r="BK87" s="196">
        <v>3.1830283E-16</v>
      </c>
      <c r="BL87" s="196">
        <v>2.4903255999999998E-12</v>
      </c>
      <c r="BM87" s="196">
        <v>5.6980139000000003E-11</v>
      </c>
      <c r="BN87" s="196">
        <v>4.0790206E-21</v>
      </c>
      <c r="BO87" s="108">
        <v>2.4841134999999999E-4</v>
      </c>
      <c r="BP87" s="108">
        <v>6.5272245000000007E-2</v>
      </c>
      <c r="BQ87" s="108">
        <v>0</v>
      </c>
      <c r="BR87" s="108">
        <v>0</v>
      </c>
      <c r="BS87" s="108">
        <v>0</v>
      </c>
      <c r="BU87" s="172">
        <v>5.4061158999999998E-5</v>
      </c>
      <c r="BV87" s="172">
        <v>6.9630315E-7</v>
      </c>
      <c r="BW87" s="172">
        <v>1.6048055999999999E-5</v>
      </c>
      <c r="BX87" s="172">
        <v>3.9176387999999997E-8</v>
      </c>
      <c r="BY87" s="172">
        <v>6.0085274999999995E-7</v>
      </c>
      <c r="BZ87" s="172">
        <v>8.7662667000000005E-8</v>
      </c>
      <c r="CA87" s="172">
        <v>3.7685634000000001E-11</v>
      </c>
      <c r="CB87" s="172">
        <v>1.3307137999999999E-7</v>
      </c>
      <c r="CC87" s="172">
        <v>1.5400672000000001E-8</v>
      </c>
      <c r="CD87" s="172">
        <v>2.4281156E-5</v>
      </c>
      <c r="CE87" s="172">
        <v>1.1845938999999999E-12</v>
      </c>
      <c r="CF87" s="172">
        <v>9.0202338000000003E-18</v>
      </c>
      <c r="CG87" s="172">
        <v>7.7449685999999994E-14</v>
      </c>
      <c r="CH87" s="172">
        <v>2.1789398999999999E-6</v>
      </c>
      <c r="CI87" s="172">
        <v>9.9611260999999996E-6</v>
      </c>
      <c r="CJ87" s="172">
        <v>1.9375399000000001E-8</v>
      </c>
      <c r="CK87" s="69">
        <v>0</v>
      </c>
      <c r="CM87" s="197">
        <v>9.1358543999999999E-14</v>
      </c>
      <c r="CN87" s="198">
        <v>0.57549201000000005</v>
      </c>
      <c r="CO87" s="198">
        <v>2.8971557E-3</v>
      </c>
      <c r="CP87" s="198">
        <v>4.9649996000000003E-4</v>
      </c>
      <c r="CQ87" s="197">
        <v>4.0901749999999998E-11</v>
      </c>
      <c r="CR87" s="197">
        <v>4.8477443000000002E-9</v>
      </c>
      <c r="CS87" s="197">
        <v>2.7630842000000001E-5</v>
      </c>
      <c r="CT87" s="198">
        <v>8.6181666999999998E-4</v>
      </c>
      <c r="CU87" s="197">
        <v>1.1450055E-9</v>
      </c>
      <c r="CV87" s="197">
        <v>3.0849936000000003E-5</v>
      </c>
      <c r="CX87" s="166" t="s">
        <v>299</v>
      </c>
      <c r="CY87" t="s">
        <v>2553</v>
      </c>
    </row>
    <row r="88" spans="1:103" ht="14.4">
      <c r="A88" t="s">
        <v>382</v>
      </c>
      <c r="B88" s="85" t="s">
        <v>379</v>
      </c>
      <c r="C88" s="113" t="str">
        <f t="shared" si="51"/>
        <v>A.030.02.104</v>
      </c>
      <c r="D88" s="9" t="s">
        <v>1119</v>
      </c>
      <c r="E88" s="112" t="s">
        <v>362</v>
      </c>
      <c r="F88" s="115" t="str">
        <f t="shared" si="52"/>
        <v>Sulphuric acid</v>
      </c>
      <c r="G88" s="143">
        <f t="shared" si="53"/>
        <v>8.8919999999999999E-2</v>
      </c>
      <c r="I88" s="118">
        <f t="shared" si="54"/>
        <v>2.1706365389999999E-2</v>
      </c>
      <c r="K88" s="161">
        <f t="shared" si="55"/>
        <v>5.0796000000000001E-3</v>
      </c>
      <c r="L88" s="161">
        <f t="shared" si="56"/>
        <v>3.066579E-5</v>
      </c>
      <c r="M88" s="162">
        <f t="shared" si="57"/>
        <v>3.2580996000000002E-3</v>
      </c>
      <c r="N88" s="161">
        <v>1.3337999999999999E-2</v>
      </c>
      <c r="O88" s="164">
        <v>3.066579E-5</v>
      </c>
      <c r="P88" s="132">
        <v>0</v>
      </c>
      <c r="Q88" s="132">
        <v>5.0796000000000001E-3</v>
      </c>
      <c r="R88" s="132">
        <v>0</v>
      </c>
      <c r="S88" s="132">
        <v>0</v>
      </c>
      <c r="T88" s="132">
        <v>0</v>
      </c>
      <c r="U88" s="132">
        <v>0</v>
      </c>
      <c r="V88" s="132">
        <v>3.2580996000000002E-3</v>
      </c>
      <c r="W88" s="132">
        <v>0</v>
      </c>
      <c r="X88" s="132">
        <v>0</v>
      </c>
      <c r="Y88" s="132">
        <v>0</v>
      </c>
      <c r="Z88" s="132">
        <v>0</v>
      </c>
      <c r="AA88" s="132">
        <v>0</v>
      </c>
      <c r="AC88" s="118">
        <f t="shared" si="43"/>
        <v>1.3337999999999999E-2</v>
      </c>
      <c r="AD88" s="118">
        <f t="shared" si="44"/>
        <v>5.1102657900000004E-3</v>
      </c>
      <c r="AE88" s="118">
        <f t="shared" si="45"/>
        <v>3.066579E-5</v>
      </c>
      <c r="AF88" s="118">
        <f t="shared" si="46"/>
        <v>3.066579E-5</v>
      </c>
      <c r="AG88" s="118">
        <f t="shared" si="47"/>
        <v>3.2580996000000002E-3</v>
      </c>
      <c r="AI88" s="69">
        <v>1.5606599999999999</v>
      </c>
      <c r="AJ88" s="69">
        <v>1.5606599999999999</v>
      </c>
      <c r="AK88" s="69">
        <v>0</v>
      </c>
      <c r="AL88" s="69">
        <v>0</v>
      </c>
      <c r="AM88" s="69">
        <v>0</v>
      </c>
      <c r="AN88" s="69">
        <v>0</v>
      </c>
      <c r="AO88" s="69">
        <v>0</v>
      </c>
      <c r="AQ88" s="116">
        <v>1.5524862999999999E-3</v>
      </c>
      <c r="AR88" s="116">
        <v>1.3879560999999999E-3</v>
      </c>
      <c r="AS88" s="199">
        <v>7.5894119999999997E-5</v>
      </c>
      <c r="AT88" s="199">
        <v>8.8635989E-5</v>
      </c>
      <c r="AU88" s="150">
        <f t="shared" si="48"/>
        <v>8.3210799999999992E-8</v>
      </c>
      <c r="AV88" s="150">
        <f t="shared" si="49"/>
        <v>2.8067352237999998E-10</v>
      </c>
      <c r="AW88" s="163">
        <f t="shared" si="50"/>
        <v>1.2414004039999999E-2</v>
      </c>
      <c r="AX88" s="196">
        <v>8.2517760000000001E-8</v>
      </c>
      <c r="AY88" s="196">
        <v>2.4897600000000002E-10</v>
      </c>
      <c r="AZ88" s="196">
        <v>6.8023799999999999E-15</v>
      </c>
      <c r="BA88" s="108">
        <v>0</v>
      </c>
      <c r="BB88" s="108">
        <v>0</v>
      </c>
      <c r="BC88" s="196">
        <v>1.3611999999999999E-10</v>
      </c>
      <c r="BD88" s="196">
        <v>5.5691999999999998E-10</v>
      </c>
      <c r="BE88" s="196">
        <v>3.1042000000000001E-11</v>
      </c>
      <c r="BF88" s="196">
        <v>6.4871999999999999E-13</v>
      </c>
      <c r="BG88" s="108">
        <v>0</v>
      </c>
      <c r="BH88" s="108">
        <v>0</v>
      </c>
      <c r="BI88" s="108">
        <v>0</v>
      </c>
      <c r="BJ88" s="108">
        <v>0</v>
      </c>
      <c r="BK88" s="108">
        <v>0</v>
      </c>
      <c r="BL88" s="108">
        <v>0</v>
      </c>
      <c r="BM88" s="108">
        <v>0</v>
      </c>
      <c r="BN88" s="108">
        <v>0</v>
      </c>
      <c r="BO88" s="108">
        <v>1.2556404E-4</v>
      </c>
      <c r="BP88" s="108">
        <v>1.2288439999999999E-2</v>
      </c>
      <c r="BQ88" s="108">
        <v>0</v>
      </c>
      <c r="BR88" s="108">
        <v>0</v>
      </c>
      <c r="BS88" s="108">
        <v>0</v>
      </c>
      <c r="BU88" s="172">
        <v>5.2682481000000002E-6</v>
      </c>
      <c r="BV88" s="172">
        <v>4.4724717000000001E-9</v>
      </c>
      <c r="BW88" s="172">
        <v>2.4793254999999999E-6</v>
      </c>
      <c r="BX88" s="172">
        <v>2.4183323999999998E-9</v>
      </c>
      <c r="BY88" s="172">
        <v>3.6841287000000002E-9</v>
      </c>
      <c r="BZ88" s="69">
        <v>0</v>
      </c>
      <c r="CA88" s="69">
        <v>0</v>
      </c>
      <c r="CB88" s="69">
        <v>0</v>
      </c>
      <c r="CC88" s="69">
        <v>0</v>
      </c>
      <c r="CD88" s="172">
        <v>7.3771636999999997E-9</v>
      </c>
      <c r="CE88" s="69">
        <v>0</v>
      </c>
      <c r="CF88" s="69">
        <v>0</v>
      </c>
      <c r="CG88" s="69">
        <v>0</v>
      </c>
      <c r="CH88" s="172">
        <v>9.7128343999999998E-7</v>
      </c>
      <c r="CI88" s="172">
        <v>1.7995621E-6</v>
      </c>
      <c r="CJ88" s="172">
        <v>1.2498237E-10</v>
      </c>
      <c r="CK88" s="69">
        <v>0</v>
      </c>
      <c r="CM88" s="198">
        <v>0</v>
      </c>
      <c r="CN88" s="198">
        <v>8.8919999999999999E-2</v>
      </c>
      <c r="CO88" s="198">
        <v>0</v>
      </c>
      <c r="CP88" s="197">
        <v>3.0599999999999999E-6</v>
      </c>
      <c r="CQ88" s="198">
        <v>0</v>
      </c>
      <c r="CR88" s="198">
        <v>0</v>
      </c>
      <c r="CS88" s="197">
        <v>1.8699996999999999E-7</v>
      </c>
      <c r="CT88" s="198">
        <v>0</v>
      </c>
      <c r="CU88" s="198">
        <v>0</v>
      </c>
      <c r="CV88" s="198">
        <v>0</v>
      </c>
      <c r="CX88" s="166" t="s">
        <v>300</v>
      </c>
      <c r="CY88" t="s">
        <v>2554</v>
      </c>
    </row>
    <row r="89" spans="1:103" ht="14.4">
      <c r="A89" t="s">
        <v>1224</v>
      </c>
      <c r="B89" s="85" t="s">
        <v>379</v>
      </c>
      <c r="C89" s="113" t="str">
        <f t="shared" si="51"/>
        <v>A.030.02.105</v>
      </c>
      <c r="D89" s="9" t="s">
        <v>1119</v>
      </c>
      <c r="E89" s="112" t="s">
        <v>362</v>
      </c>
      <c r="F89" s="115" t="str">
        <f t="shared" si="52"/>
        <v>Boric acid</v>
      </c>
      <c r="G89" s="143">
        <f t="shared" si="53"/>
        <v>8.6203893333333337</v>
      </c>
      <c r="I89" s="118">
        <f t="shared" si="54"/>
        <v>1.9190610889590001</v>
      </c>
      <c r="K89" s="161">
        <f t="shared" si="55"/>
        <v>0.15078055503999999</v>
      </c>
      <c r="L89" s="161">
        <f t="shared" si="56"/>
        <v>0.32419348591899999</v>
      </c>
      <c r="M89" s="162">
        <f t="shared" si="57"/>
        <v>0.15102864799999999</v>
      </c>
      <c r="N89" s="161">
        <v>1.2930584000000001</v>
      </c>
      <c r="O89" s="132">
        <v>0.19548512000000001</v>
      </c>
      <c r="P89" s="132">
        <v>0.12869469</v>
      </c>
      <c r="Q89" s="132">
        <v>9.9566087999999997E-2</v>
      </c>
      <c r="R89" s="132">
        <v>5.1058995000000003E-2</v>
      </c>
      <c r="S89" s="132">
        <v>0</v>
      </c>
      <c r="T89" s="132">
        <v>1.5547204000000001E-4</v>
      </c>
      <c r="U89" s="164">
        <v>1.3675918999999999E-5</v>
      </c>
      <c r="V89" s="132">
        <v>7.0718423000000002E-2</v>
      </c>
      <c r="W89" s="132">
        <v>0</v>
      </c>
      <c r="X89" s="132">
        <v>8.0310224999999999E-2</v>
      </c>
      <c r="Y89" s="132">
        <v>0</v>
      </c>
      <c r="Z89" s="132">
        <v>0</v>
      </c>
      <c r="AA89" s="132">
        <v>0</v>
      </c>
      <c r="AC89" s="118">
        <f t="shared" si="43"/>
        <v>1.2930584000000001</v>
      </c>
      <c r="AD89" s="118">
        <f t="shared" si="44"/>
        <v>0.47497404095899998</v>
      </c>
      <c r="AE89" s="118">
        <f t="shared" si="45"/>
        <v>0.32419348591899999</v>
      </c>
      <c r="AF89" s="118">
        <f t="shared" si="46"/>
        <v>0.32419348591899999</v>
      </c>
      <c r="AG89" s="118">
        <f t="shared" si="47"/>
        <v>0.15102864799999999</v>
      </c>
      <c r="AI89" s="69">
        <v>52.389688</v>
      </c>
      <c r="AJ89" s="69">
        <v>31.655266999999998</v>
      </c>
      <c r="AK89" s="69">
        <v>9.9779371000000001</v>
      </c>
      <c r="AL89" s="69">
        <v>0</v>
      </c>
      <c r="AM89" s="69">
        <v>2.4054033000000001</v>
      </c>
      <c r="AN89" s="69">
        <v>5.8623835</v>
      </c>
      <c r="AO89" s="69">
        <v>2.4886971999999998</v>
      </c>
      <c r="AQ89" s="116">
        <v>0.22303397999999999</v>
      </c>
      <c r="AR89" s="116">
        <v>0.21340218</v>
      </c>
      <c r="AS89" s="116">
        <v>8.6116633000000008E-3</v>
      </c>
      <c r="AT89" s="116">
        <v>1.0201413999999999E-3</v>
      </c>
      <c r="AU89" s="150">
        <f t="shared" si="48"/>
        <v>1.2793895595000001E-5</v>
      </c>
      <c r="AV89" s="150">
        <f t="shared" si="49"/>
        <v>3.1847867071540001E-8</v>
      </c>
      <c r="AW89" s="163">
        <f t="shared" si="50"/>
        <v>0.1428769483</v>
      </c>
      <c r="AX89" s="196">
        <v>8.0866248999999999E-6</v>
      </c>
      <c r="AY89" s="196">
        <v>2.4402475999999999E-8</v>
      </c>
      <c r="AZ89" s="196">
        <v>6.6657153999999996E-13</v>
      </c>
      <c r="BA89" s="196">
        <v>4.6136E-10</v>
      </c>
      <c r="BB89" s="108">
        <v>0</v>
      </c>
      <c r="BC89" s="196">
        <v>1.4668735E-8</v>
      </c>
      <c r="BD89" s="196">
        <v>4.6921406000000003E-6</v>
      </c>
      <c r="BE89" s="196">
        <v>2.079414E-9</v>
      </c>
      <c r="BF89" s="196">
        <v>5.3653105000000001E-9</v>
      </c>
      <c r="BG89" s="108">
        <v>0</v>
      </c>
      <c r="BH89" s="108">
        <v>0</v>
      </c>
      <c r="BI89" s="108">
        <v>0</v>
      </c>
      <c r="BJ89" s="108">
        <v>0</v>
      </c>
      <c r="BK89" s="108">
        <v>0</v>
      </c>
      <c r="BL89" s="108">
        <v>0</v>
      </c>
      <c r="BM89" s="108">
        <v>0</v>
      </c>
      <c r="BN89" s="108">
        <v>0</v>
      </c>
      <c r="BO89" s="108">
        <v>4.7599783000000003E-3</v>
      </c>
      <c r="BP89" s="108">
        <v>0.13811697000000001</v>
      </c>
      <c r="BQ89" s="108">
        <v>0</v>
      </c>
      <c r="BR89" s="108">
        <v>0</v>
      </c>
      <c r="BS89" s="108">
        <v>0</v>
      </c>
      <c r="BU89" s="69">
        <v>1.3485785E-3</v>
      </c>
      <c r="BV89" s="172">
        <v>4.1819420999999999E-5</v>
      </c>
      <c r="BW89" s="69">
        <v>2.4035931999999999E-4</v>
      </c>
      <c r="BX89" s="172">
        <v>1.6019532E-9</v>
      </c>
      <c r="BY89" s="172">
        <v>7.3456267999999996E-5</v>
      </c>
      <c r="BZ89" s="172">
        <v>9.4962657999999996E-6</v>
      </c>
      <c r="CA89" s="69">
        <v>0</v>
      </c>
      <c r="CB89" s="172">
        <v>1.4413288E-5</v>
      </c>
      <c r="CC89" s="69">
        <v>0</v>
      </c>
      <c r="CD89" s="172">
        <v>1.0287675E-7</v>
      </c>
      <c r="CE89" s="69">
        <v>0</v>
      </c>
      <c r="CF89" s="69">
        <v>0</v>
      </c>
      <c r="CG89" s="69">
        <v>0</v>
      </c>
      <c r="CH89" s="172">
        <v>2.0883315000000001E-5</v>
      </c>
      <c r="CI89" s="172">
        <v>5.0347211999999997E-5</v>
      </c>
      <c r="CJ89" s="69">
        <v>8.9769893999999998E-4</v>
      </c>
      <c r="CK89" s="69">
        <v>0</v>
      </c>
      <c r="CM89" s="198">
        <v>0</v>
      </c>
      <c r="CN89" s="198">
        <v>8.5513241999999998</v>
      </c>
      <c r="CO89" s="198">
        <v>0.40032109999999999</v>
      </c>
      <c r="CP89" s="198">
        <v>3.0790214999999999E-2</v>
      </c>
      <c r="CQ89" s="198">
        <v>0</v>
      </c>
      <c r="CR89" s="198">
        <v>0</v>
      </c>
      <c r="CS89" s="198">
        <v>1.3538138E-3</v>
      </c>
      <c r="CT89" s="198">
        <v>0</v>
      </c>
      <c r="CU89" s="198">
        <v>0</v>
      </c>
      <c r="CV89" s="198">
        <v>3.3395872999999999E-3</v>
      </c>
      <c r="CX89" s="166"/>
      <c r="CY89" t="s">
        <v>2555</v>
      </c>
    </row>
    <row r="90" spans="1:103">
      <c r="D90" s="1" t="s">
        <v>1119</v>
      </c>
      <c r="U90" s="3"/>
      <c r="AC90" s="142"/>
      <c r="AD90" s="142"/>
      <c r="AE90" s="142"/>
      <c r="AF90" s="142"/>
      <c r="AG90" s="142"/>
      <c r="AU90" s="86"/>
      <c r="AV90" s="86"/>
      <c r="AW90" s="86"/>
      <c r="AX90" s="3"/>
      <c r="AY90" s="3"/>
      <c r="AZ90" s="3"/>
      <c r="BA90" s="3"/>
      <c r="BC90" s="3"/>
      <c r="BD90" s="3"/>
      <c r="BE90" s="3"/>
      <c r="BF90" s="3"/>
      <c r="BV90" s="3"/>
      <c r="BX90" s="3"/>
      <c r="BY90" s="3"/>
      <c r="BZ90" s="3"/>
      <c r="CB90" s="3"/>
      <c r="CD90" s="3"/>
      <c r="CH90" s="3"/>
      <c r="CI90" s="3"/>
    </row>
    <row r="91" spans="1:103" ht="14.4">
      <c r="A91" t="s">
        <v>3424</v>
      </c>
      <c r="B91" s="85" t="s">
        <v>379</v>
      </c>
      <c r="C91" s="113" t="str">
        <f t="shared" ref="C91:C99" si="58">MID(A91,1,12)</f>
        <v>A.030.04.101</v>
      </c>
      <c r="D91" s="9" t="s">
        <v>1119</v>
      </c>
      <c r="E91" s="112" t="s">
        <v>362</v>
      </c>
      <c r="F91" s="115" t="str">
        <f t="shared" ref="F91:F99" si="59">MID(A91, 21,85)</f>
        <v>Acetic acid - bio based</v>
      </c>
      <c r="G91" s="143">
        <f t="shared" ref="G91:G99" si="60">N91/0.15</f>
        <v>0.18</v>
      </c>
      <c r="I91" s="118">
        <f t="shared" ref="I91:I99" si="61">K91+L91+M91+N91</f>
        <v>2.7E-2</v>
      </c>
      <c r="K91" s="161">
        <f t="shared" ref="K91:K99" si="62">Q91+R91+S91+T91</f>
        <v>0</v>
      </c>
      <c r="L91" s="161">
        <f t="shared" ref="L91:L99" si="63">O91+P91+U91+Y91+W91</f>
        <v>0</v>
      </c>
      <c r="M91" s="162">
        <f t="shared" ref="M91:M99" si="64">V91+X91+Z91+AA91</f>
        <v>0</v>
      </c>
      <c r="N91" s="161">
        <v>2.7E-2</v>
      </c>
      <c r="O91" s="132">
        <v>0</v>
      </c>
      <c r="P91" s="132">
        <v>0</v>
      </c>
      <c r="Q91" s="132">
        <v>0</v>
      </c>
      <c r="R91" s="132">
        <v>0</v>
      </c>
      <c r="S91" s="132">
        <v>0</v>
      </c>
      <c r="T91" s="132">
        <v>0</v>
      </c>
      <c r="U91" s="132">
        <v>0</v>
      </c>
      <c r="V91" s="132">
        <v>0</v>
      </c>
      <c r="W91" s="132">
        <v>0</v>
      </c>
      <c r="X91" s="132">
        <v>0</v>
      </c>
      <c r="Y91" s="132">
        <v>0</v>
      </c>
      <c r="Z91" s="132">
        <v>0</v>
      </c>
      <c r="AA91" s="132">
        <v>0</v>
      </c>
      <c r="AC91" s="118">
        <f t="shared" si="43"/>
        <v>2.7E-2</v>
      </c>
      <c r="AD91" s="118">
        <f t="shared" si="44"/>
        <v>0</v>
      </c>
      <c r="AE91" s="118">
        <f t="shared" si="45"/>
        <v>0</v>
      </c>
      <c r="AF91" s="118">
        <f t="shared" si="46"/>
        <v>0</v>
      </c>
      <c r="AG91" s="118">
        <f t="shared" si="47"/>
        <v>0</v>
      </c>
      <c r="AI91" s="69">
        <v>0</v>
      </c>
      <c r="AJ91" s="69">
        <v>0</v>
      </c>
      <c r="AK91" s="69">
        <v>0</v>
      </c>
      <c r="AL91" s="69">
        <v>0</v>
      </c>
      <c r="AM91" s="69">
        <v>0</v>
      </c>
      <c r="AN91" s="69">
        <v>0</v>
      </c>
      <c r="AO91" s="69">
        <v>0</v>
      </c>
      <c r="AQ91" s="116">
        <v>2.9225125000000001E-3</v>
      </c>
      <c r="AR91" s="116">
        <v>2.7862272000000001E-3</v>
      </c>
      <c r="AS91" s="116">
        <v>1.3628532000000001E-4</v>
      </c>
      <c r="AT91" s="116">
        <v>0</v>
      </c>
      <c r="AU91" s="150">
        <f t="shared" si="48"/>
        <v>1.6703999999999999E-7</v>
      </c>
      <c r="AV91" s="150">
        <f t="shared" si="49"/>
        <v>5.0401377000000004E-10</v>
      </c>
      <c r="AW91" s="163">
        <f t="shared" si="50"/>
        <v>0</v>
      </c>
      <c r="AX91" s="196">
        <v>1.6703999999999999E-7</v>
      </c>
      <c r="AY91" s="196">
        <v>5.0400000000000002E-10</v>
      </c>
      <c r="AZ91" s="196">
        <v>1.3769999999999999E-14</v>
      </c>
      <c r="BA91" s="108">
        <v>0</v>
      </c>
      <c r="BB91" s="108">
        <v>0</v>
      </c>
      <c r="BC91" s="108">
        <v>0</v>
      </c>
      <c r="BD91" s="108">
        <v>0</v>
      </c>
      <c r="BE91" s="108">
        <v>0</v>
      </c>
      <c r="BF91" s="108">
        <v>0</v>
      </c>
      <c r="BG91" s="108">
        <v>0</v>
      </c>
      <c r="BH91" s="108">
        <v>0</v>
      </c>
      <c r="BI91" s="108">
        <v>0</v>
      </c>
      <c r="BJ91" s="108">
        <v>0</v>
      </c>
      <c r="BK91" s="108">
        <v>0</v>
      </c>
      <c r="BL91" s="108">
        <v>0</v>
      </c>
      <c r="BM91" s="108">
        <v>0</v>
      </c>
      <c r="BN91" s="108">
        <v>0</v>
      </c>
      <c r="BO91" s="108">
        <v>0</v>
      </c>
      <c r="BP91" s="108">
        <v>0</v>
      </c>
      <c r="BQ91" s="108">
        <v>0</v>
      </c>
      <c r="BR91" s="108">
        <v>0</v>
      </c>
      <c r="BS91" s="108">
        <v>0</v>
      </c>
      <c r="BU91" s="172">
        <v>5.0188776000000004E-6</v>
      </c>
      <c r="BV91" s="69">
        <v>0</v>
      </c>
      <c r="BW91" s="172">
        <v>5.0188776000000004E-6</v>
      </c>
      <c r="BX91" s="69">
        <v>0</v>
      </c>
      <c r="BY91" s="69">
        <v>0</v>
      </c>
      <c r="BZ91" s="69">
        <v>0</v>
      </c>
      <c r="CA91" s="69">
        <v>0</v>
      </c>
      <c r="CB91" s="69">
        <v>0</v>
      </c>
      <c r="CC91" s="69">
        <v>0</v>
      </c>
      <c r="CD91" s="69">
        <v>0</v>
      </c>
      <c r="CE91" s="69">
        <v>0</v>
      </c>
      <c r="CF91" s="69">
        <v>0</v>
      </c>
      <c r="CG91" s="69">
        <v>0</v>
      </c>
      <c r="CH91" s="69">
        <v>0</v>
      </c>
      <c r="CI91" s="69">
        <v>0</v>
      </c>
      <c r="CJ91" s="69">
        <v>0</v>
      </c>
      <c r="CK91" s="69">
        <v>0</v>
      </c>
      <c r="CM91" s="198">
        <v>0</v>
      </c>
      <c r="CN91" s="198">
        <v>0.18</v>
      </c>
      <c r="CO91" s="198">
        <v>0</v>
      </c>
      <c r="CP91" s="198">
        <v>0</v>
      </c>
      <c r="CQ91" s="198">
        <v>0</v>
      </c>
      <c r="CR91" s="198">
        <v>0</v>
      </c>
      <c r="CS91" s="198">
        <v>0</v>
      </c>
      <c r="CT91" s="198">
        <v>0</v>
      </c>
      <c r="CU91" s="198">
        <v>0</v>
      </c>
      <c r="CV91" s="198">
        <v>0</v>
      </c>
      <c r="CX91" s="166" t="s">
        <v>302</v>
      </c>
      <c r="CY91" t="s">
        <v>2209</v>
      </c>
    </row>
    <row r="92" spans="1:103" ht="14.4">
      <c r="A92" t="s">
        <v>383</v>
      </c>
      <c r="B92" s="85" t="s">
        <v>379</v>
      </c>
      <c r="C92" s="113" t="str">
        <f t="shared" si="58"/>
        <v>A.030.04.102</v>
      </c>
      <c r="D92" s="9" t="s">
        <v>1119</v>
      </c>
      <c r="E92" s="112" t="s">
        <v>362</v>
      </c>
      <c r="F92" s="115" t="str">
        <f t="shared" si="59"/>
        <v>Acetic Anhydride trade mix</v>
      </c>
      <c r="G92" s="143">
        <f t="shared" si="60"/>
        <v>1.7716960000000002</v>
      </c>
      <c r="I92" s="118">
        <f t="shared" si="61"/>
        <v>0.31646083565579963</v>
      </c>
      <c r="K92" s="161">
        <f t="shared" si="62"/>
        <v>5.9192976709999999E-3</v>
      </c>
      <c r="L92" s="161">
        <f t="shared" si="63"/>
        <v>2.6837178584100001E-2</v>
      </c>
      <c r="M92" s="162">
        <f t="shared" si="64"/>
        <v>1.7949959400699603E-2</v>
      </c>
      <c r="N92" s="161">
        <v>0.2657544</v>
      </c>
      <c r="O92" s="132">
        <v>1.4276509E-2</v>
      </c>
      <c r="P92" s="132">
        <v>1.1703292000000001E-2</v>
      </c>
      <c r="Q92" s="132">
        <v>4.7959717999999998E-3</v>
      </c>
      <c r="R92" s="132">
        <v>6.6995464999999995E-4</v>
      </c>
      <c r="S92" s="164">
        <v>5.1145340999999999E-5</v>
      </c>
      <c r="T92" s="132">
        <v>4.0222587999999999E-4</v>
      </c>
      <c r="U92" s="132">
        <v>7.8907547000000005E-4</v>
      </c>
      <c r="V92" s="132">
        <v>1.5180588000000001E-4</v>
      </c>
      <c r="W92" s="164">
        <v>2.6829610999999999E-6</v>
      </c>
      <c r="X92" s="132">
        <v>1.7606837E-2</v>
      </c>
      <c r="Y92" s="164">
        <v>6.5619152999999995E-5</v>
      </c>
      <c r="Z92" s="164">
        <v>7.7206996000000003E-9</v>
      </c>
      <c r="AA92" s="132">
        <v>1.9130880000000001E-4</v>
      </c>
      <c r="AC92" s="118">
        <f t="shared" si="43"/>
        <v>0.2657544</v>
      </c>
      <c r="AD92" s="118">
        <f t="shared" si="44"/>
        <v>3.2688174141000004E-2</v>
      </c>
      <c r="AE92" s="118">
        <f t="shared" si="45"/>
        <v>2.6768884190699602E-2</v>
      </c>
      <c r="AF92" s="118">
        <f t="shared" si="46"/>
        <v>2.6837178584100001E-2</v>
      </c>
      <c r="AG92" s="118">
        <f t="shared" si="47"/>
        <v>1.7949951680000003E-2</v>
      </c>
      <c r="AI92" s="69">
        <v>56.752791000000002</v>
      </c>
      <c r="AJ92" s="69">
        <v>55.041884000000003</v>
      </c>
      <c r="AK92" s="69">
        <v>0.79940674</v>
      </c>
      <c r="AL92" s="69">
        <v>0</v>
      </c>
      <c r="AM92" s="69">
        <v>0.1881536</v>
      </c>
      <c r="AN92" s="69">
        <v>0.52203646000000004</v>
      </c>
      <c r="AO92" s="69">
        <v>0.20130976</v>
      </c>
      <c r="AQ92" s="116">
        <v>3.7760548999999997E-2</v>
      </c>
      <c r="AR92" s="116">
        <v>3.3066127000000001E-2</v>
      </c>
      <c r="AS92" s="116">
        <v>1.4771491999999999E-3</v>
      </c>
      <c r="AT92" s="116">
        <v>3.2172729000000001E-3</v>
      </c>
      <c r="AU92" s="150">
        <f t="shared" si="48"/>
        <v>1.9823816872669645E-6</v>
      </c>
      <c r="AV92" s="150">
        <f t="shared" si="49"/>
        <v>5.4628300594568617E-9</v>
      </c>
      <c r="AW92" s="163">
        <f t="shared" si="50"/>
        <v>0.4505984417967</v>
      </c>
      <c r="AX92" s="196">
        <v>1.6451609E-6</v>
      </c>
      <c r="AY92" s="196">
        <v>4.9638877000000004E-9</v>
      </c>
      <c r="AZ92" s="196">
        <v>1.3561881000000001E-13</v>
      </c>
      <c r="BA92" s="196">
        <v>2.2252588000000001E-17</v>
      </c>
      <c r="BB92" s="196">
        <v>6.3120179999999997E-18</v>
      </c>
      <c r="BC92" s="196">
        <v>4.0718090000000001E-10</v>
      </c>
      <c r="BD92" s="196">
        <v>3.3363194E-7</v>
      </c>
      <c r="BE92" s="196">
        <v>6.3243154000000004E-11</v>
      </c>
      <c r="BF92" s="196">
        <v>4.3493111999999999E-10</v>
      </c>
      <c r="BG92" s="196">
        <v>1.0558250000000001E-14</v>
      </c>
      <c r="BH92" s="196">
        <v>9.5015557999999997E-15</v>
      </c>
      <c r="BI92" s="196">
        <v>2.7884588E-13</v>
      </c>
      <c r="BJ92" s="196">
        <v>2.7551032E-13</v>
      </c>
      <c r="BK92" s="196">
        <v>5.8050640999999994E-14</v>
      </c>
      <c r="BL92" s="196">
        <v>7.0166384000000002E-12</v>
      </c>
      <c r="BM92" s="196">
        <v>3.1746496999999999E-9</v>
      </c>
      <c r="BN92" s="196">
        <v>6.1630407999999996E-23</v>
      </c>
      <c r="BO92" s="196">
        <v>4.1717966999999999E-6</v>
      </c>
      <c r="BP92" s="108">
        <v>0.45059427000000002</v>
      </c>
      <c r="BQ92" s="108">
        <v>0</v>
      </c>
      <c r="BR92" s="108">
        <v>0</v>
      </c>
      <c r="BS92" s="108">
        <v>0</v>
      </c>
      <c r="BU92" s="69">
        <v>1.240526E-4</v>
      </c>
      <c r="BV92" s="172">
        <v>3.2370718000000001E-6</v>
      </c>
      <c r="BW92" s="172">
        <v>4.9399586000000002E-5</v>
      </c>
      <c r="BX92" s="172">
        <v>1.049893E-7</v>
      </c>
      <c r="BY92" s="172">
        <v>3.1943856000000001E-6</v>
      </c>
      <c r="BZ92" s="172">
        <v>2.8556408E-7</v>
      </c>
      <c r="CA92" s="172">
        <v>5.6939673000000005E-13</v>
      </c>
      <c r="CB92" s="172">
        <v>1.0450219999999999E-6</v>
      </c>
      <c r="CC92" s="172">
        <v>8.7919221000000002E-8</v>
      </c>
      <c r="CD92" s="172">
        <v>2.8997424000000002E-7</v>
      </c>
      <c r="CE92" s="172">
        <v>1.789817E-14</v>
      </c>
      <c r="CF92" s="172">
        <v>1.3628778999999999E-19</v>
      </c>
      <c r="CG92" s="172">
        <v>1.1701965E-15</v>
      </c>
      <c r="CH92" s="172">
        <v>1.0519356E-6</v>
      </c>
      <c r="CI92" s="172">
        <v>6.5291294999999996E-5</v>
      </c>
      <c r="CJ92" s="172">
        <v>6.4852649000000002E-8</v>
      </c>
      <c r="CK92" s="69">
        <v>0</v>
      </c>
      <c r="CM92" s="197">
        <v>1.3803471E-15</v>
      </c>
      <c r="CN92" s="198">
        <v>1.7708379999999999</v>
      </c>
      <c r="CO92" s="198">
        <v>8.1625537000000001E-3</v>
      </c>
      <c r="CP92" s="198">
        <v>2.1592332000000001E-3</v>
      </c>
      <c r="CQ92" s="197">
        <v>3.5043668000000002E-9</v>
      </c>
      <c r="CR92" s="197">
        <v>1.3878411000000001E-8</v>
      </c>
      <c r="CS92" s="198">
        <v>1.2384241E-4</v>
      </c>
      <c r="CT92" s="198">
        <v>0.1171657</v>
      </c>
      <c r="CU92" s="197">
        <v>7.0798184000000004E-9</v>
      </c>
      <c r="CV92" s="198">
        <v>2.3001302E-4</v>
      </c>
      <c r="CX92" s="166" t="s">
        <v>303</v>
      </c>
      <c r="CY92" t="s">
        <v>2556</v>
      </c>
    </row>
    <row r="93" spans="1:103" ht="14.4">
      <c r="A93" t="s">
        <v>1596</v>
      </c>
      <c r="B93" s="85" t="s">
        <v>379</v>
      </c>
      <c r="C93" s="113" t="str">
        <f t="shared" si="58"/>
        <v>A.030.04.103</v>
      </c>
      <c r="D93" s="9" t="s">
        <v>1119</v>
      </c>
      <c r="E93" s="112" t="s">
        <v>362</v>
      </c>
      <c r="F93" s="115" t="str">
        <f t="shared" si="59"/>
        <v>Acetic Anhydride Halcon process</v>
      </c>
      <c r="G93" s="143">
        <f t="shared" si="60"/>
        <v>0.97393813333333346</v>
      </c>
      <c r="I93" s="118">
        <f t="shared" si="61"/>
        <v>0.16473577425075001</v>
      </c>
      <c r="K93" s="161">
        <f t="shared" si="62"/>
        <v>3.4766355370000005E-3</v>
      </c>
      <c r="L93" s="161">
        <f t="shared" si="63"/>
        <v>9.7813903737500006E-3</v>
      </c>
      <c r="M93" s="162">
        <f t="shared" si="64"/>
        <v>5.3870283400000007E-3</v>
      </c>
      <c r="N93" s="161">
        <v>0.14609072000000001</v>
      </c>
      <c r="O93" s="132">
        <v>6.5453789999999996E-3</v>
      </c>
      <c r="P93" s="132">
        <v>2.9611719000000002E-3</v>
      </c>
      <c r="Q93" s="132">
        <v>2.9105171000000001E-3</v>
      </c>
      <c r="R93" s="132">
        <v>4.6269570000000002E-4</v>
      </c>
      <c r="S93" s="164">
        <v>5.5384055999999997E-5</v>
      </c>
      <c r="T93" s="164">
        <v>4.8038680999999999E-5</v>
      </c>
      <c r="U93" s="132">
        <v>2.7467806000000002E-4</v>
      </c>
      <c r="V93" s="132">
        <v>1.0978344000000001E-4</v>
      </c>
      <c r="W93" s="132">
        <v>0</v>
      </c>
      <c r="X93" s="132">
        <v>4.9783249E-3</v>
      </c>
      <c r="Y93" s="164">
        <v>1.6141375000000001E-7</v>
      </c>
      <c r="Z93" s="132">
        <v>0</v>
      </c>
      <c r="AA93" s="132">
        <v>2.9891999999999999E-4</v>
      </c>
      <c r="AC93" s="118">
        <f t="shared" si="43"/>
        <v>0.14609072000000001</v>
      </c>
      <c r="AD93" s="118">
        <f t="shared" si="44"/>
        <v>1.3257864497E-2</v>
      </c>
      <c r="AE93" s="118">
        <f t="shared" si="45"/>
        <v>9.7812289600000008E-3</v>
      </c>
      <c r="AF93" s="118">
        <f t="shared" si="46"/>
        <v>9.7813903737499989E-3</v>
      </c>
      <c r="AG93" s="118">
        <f t="shared" si="47"/>
        <v>5.3870283400000007E-3</v>
      </c>
      <c r="AI93" s="69">
        <v>33.938482</v>
      </c>
      <c r="AJ93" s="69">
        <v>32.655223999999997</v>
      </c>
      <c r="AK93" s="69">
        <v>0.61851860999999997</v>
      </c>
      <c r="AL93" s="69">
        <v>0</v>
      </c>
      <c r="AM93" s="69">
        <v>0.14823686999999999</v>
      </c>
      <c r="AN93" s="69">
        <v>0.36214637999999999</v>
      </c>
      <c r="AO93" s="69">
        <v>0.15435562999999999</v>
      </c>
      <c r="AQ93" s="116">
        <v>2.0039366999999999E-2</v>
      </c>
      <c r="AR93" s="116">
        <v>1.7449507E-2</v>
      </c>
      <c r="AS93" s="116">
        <v>7.8711847999999999E-4</v>
      </c>
      <c r="AT93" s="116">
        <v>1.8027417999999999E-3</v>
      </c>
      <c r="AU93" s="150">
        <f t="shared" si="48"/>
        <v>1.0461335229466998E-6</v>
      </c>
      <c r="AV93" s="150">
        <f t="shared" si="49"/>
        <v>2.9109411559140004E-9</v>
      </c>
      <c r="AW93" s="163">
        <f t="shared" si="50"/>
        <v>0.25248485100259999</v>
      </c>
      <c r="AX93" s="196">
        <v>9.0471744999999998E-7</v>
      </c>
      <c r="AY93" s="196">
        <v>2.7297862E-9</v>
      </c>
      <c r="AZ93" s="196">
        <v>7.4580170000000004E-14</v>
      </c>
      <c r="BA93" s="108">
        <v>0</v>
      </c>
      <c r="BB93" s="108">
        <v>0</v>
      </c>
      <c r="BC93" s="196">
        <v>1.8560181000000001E-10</v>
      </c>
      <c r="BD93" s="196">
        <v>1.3649241999999999E-7</v>
      </c>
      <c r="BE93" s="196">
        <v>3.0566884000000002E-11</v>
      </c>
      <c r="BF93" s="196">
        <v>1.4989207E-10</v>
      </c>
      <c r="BG93" s="108">
        <v>0</v>
      </c>
      <c r="BH93" s="108">
        <v>0</v>
      </c>
      <c r="BI93" s="196">
        <v>1.0574545E-13</v>
      </c>
      <c r="BJ93" s="196">
        <v>4.2626171999999999E-13</v>
      </c>
      <c r="BK93" s="196">
        <v>8.9414574000000004E-14</v>
      </c>
      <c r="BL93" s="196">
        <v>1.5822367E-12</v>
      </c>
      <c r="BM93" s="196">
        <v>4.7364688999999999E-9</v>
      </c>
      <c r="BN93" s="108">
        <v>0</v>
      </c>
      <c r="BO93" s="196">
        <v>2.5810026000000001E-6</v>
      </c>
      <c r="BP93" s="108">
        <v>0.25248227000000001</v>
      </c>
      <c r="BQ93" s="108">
        <v>0</v>
      </c>
      <c r="BR93" s="108">
        <v>0</v>
      </c>
      <c r="BS93" s="108">
        <v>0</v>
      </c>
      <c r="BU93" s="172">
        <v>6.9092080999999997E-5</v>
      </c>
      <c r="BV93" s="172">
        <v>1.078273E-6</v>
      </c>
      <c r="BW93" s="172">
        <v>2.7155980000000001E-5</v>
      </c>
      <c r="BX93" s="172">
        <v>3.3008894000000001E-8</v>
      </c>
      <c r="BY93" s="172">
        <v>1.2365633E-6</v>
      </c>
      <c r="BZ93" s="172">
        <v>8.8234270999999998E-8</v>
      </c>
      <c r="CA93" s="69">
        <v>0</v>
      </c>
      <c r="CB93" s="172">
        <v>1.3392063999999999E-7</v>
      </c>
      <c r="CC93" s="172">
        <v>7.5712313999999997E-8</v>
      </c>
      <c r="CD93" s="172">
        <v>4.1526514000000002E-8</v>
      </c>
      <c r="CE93" s="69">
        <v>0</v>
      </c>
      <c r="CF93" s="69">
        <v>0</v>
      </c>
      <c r="CG93" s="69">
        <v>0</v>
      </c>
      <c r="CH93" s="172">
        <v>6.1832821000000002E-7</v>
      </c>
      <c r="CI93" s="172">
        <v>3.8580349999999997E-5</v>
      </c>
      <c r="CJ93" s="172">
        <v>5.0183655999999997E-8</v>
      </c>
      <c r="CK93" s="69">
        <v>0</v>
      </c>
      <c r="CM93" s="198">
        <v>0</v>
      </c>
      <c r="CN93" s="198">
        <v>0.97318388</v>
      </c>
      <c r="CO93" s="198">
        <v>4.3433070000000002E-3</v>
      </c>
      <c r="CP93" s="198">
        <v>7.5797528999999996E-4</v>
      </c>
      <c r="CQ93" s="197">
        <v>5.3264197999999998E-9</v>
      </c>
      <c r="CR93" s="197">
        <v>3.9852972000000002E-9</v>
      </c>
      <c r="CS93" s="197">
        <v>5.2729516999999997E-5</v>
      </c>
      <c r="CT93" s="198">
        <v>0.17931925000000001</v>
      </c>
      <c r="CU93" s="198">
        <v>0</v>
      </c>
      <c r="CV93" s="197">
        <v>3.1029676E-5</v>
      </c>
      <c r="CX93" s="166" t="s">
        <v>303</v>
      </c>
      <c r="CY93" t="s">
        <v>2556</v>
      </c>
    </row>
    <row r="94" spans="1:103" ht="14.4">
      <c r="A94" t="s">
        <v>1597</v>
      </c>
      <c r="B94" s="85" t="s">
        <v>379</v>
      </c>
      <c r="C94" s="113" t="str">
        <f t="shared" si="58"/>
        <v>A.030.04.104</v>
      </c>
      <c r="D94" s="9" t="s">
        <v>1119</v>
      </c>
      <c r="E94" s="112" t="s">
        <v>362</v>
      </c>
      <c r="F94" s="115" t="str">
        <f t="shared" si="59"/>
        <v>Acetic Anhydride Ketene process</v>
      </c>
      <c r="G94" s="143">
        <f t="shared" si="60"/>
        <v>3.1899322000000003</v>
      </c>
      <c r="I94" s="118">
        <f t="shared" si="61"/>
        <v>0.58619428015511477</v>
      </c>
      <c r="K94" s="161">
        <f t="shared" si="62"/>
        <v>1.0261808349000002E-2</v>
      </c>
      <c r="L94" s="161">
        <f t="shared" si="63"/>
        <v>5.7158582939599994E-2</v>
      </c>
      <c r="M94" s="162">
        <f t="shared" si="64"/>
        <v>4.0284058866514719E-2</v>
      </c>
      <c r="N94" s="161">
        <v>0.47848983</v>
      </c>
      <c r="O94" s="132">
        <v>2.8020742000000001E-2</v>
      </c>
      <c r="P94" s="132">
        <v>2.7244839999999999E-2</v>
      </c>
      <c r="Q94" s="132">
        <v>8.1478915000000006E-3</v>
      </c>
      <c r="R94" s="132">
        <v>1.038415E-3</v>
      </c>
      <c r="S94" s="164">
        <v>4.3609848999999998E-5</v>
      </c>
      <c r="T94" s="132">
        <v>1.031892E-3</v>
      </c>
      <c r="U94" s="132">
        <v>1.7035597999999999E-3</v>
      </c>
      <c r="V94" s="132">
        <v>2.2651242E-4</v>
      </c>
      <c r="W94" s="164">
        <v>7.4526695999999997E-6</v>
      </c>
      <c r="X94" s="132">
        <v>4.0057524999999997E-2</v>
      </c>
      <c r="Y94" s="132">
        <v>1.8198847E-4</v>
      </c>
      <c r="Z94" s="164">
        <v>2.1446388E-8</v>
      </c>
      <c r="AA94" s="164">
        <v>1.2672235999999999E-13</v>
      </c>
      <c r="AC94" s="118">
        <f t="shared" si="43"/>
        <v>0.47848983</v>
      </c>
      <c r="AD94" s="118">
        <f t="shared" si="44"/>
        <v>6.7230950149000004E-2</v>
      </c>
      <c r="AE94" s="118">
        <f t="shared" si="45"/>
        <v>5.6969163246387997E-2</v>
      </c>
      <c r="AF94" s="118">
        <f t="shared" si="46"/>
        <v>5.7158582939599994E-2</v>
      </c>
      <c r="AG94" s="118">
        <f t="shared" si="47"/>
        <v>4.028403742012672E-2</v>
      </c>
      <c r="AI94" s="69">
        <v>97.311563000000007</v>
      </c>
      <c r="AJ94" s="69">
        <v>94.840391999999994</v>
      </c>
      <c r="AK94" s="69">
        <v>1.1209856</v>
      </c>
      <c r="AL94" s="69">
        <v>0</v>
      </c>
      <c r="AM94" s="69">
        <v>0.25911666</v>
      </c>
      <c r="AN94" s="69">
        <v>0.80628549000000005</v>
      </c>
      <c r="AO94" s="69">
        <v>0.28478376</v>
      </c>
      <c r="AQ94" s="116">
        <v>6.9264872000000005E-2</v>
      </c>
      <c r="AR94" s="116">
        <v>6.0829006999999997E-2</v>
      </c>
      <c r="AS94" s="116">
        <v>2.7038705999999999E-3</v>
      </c>
      <c r="AT94" s="116">
        <v>5.7319948000000001E-3</v>
      </c>
      <c r="AU94" s="150">
        <f t="shared" si="48"/>
        <v>3.6468229595463455E-6</v>
      </c>
      <c r="AV94" s="150">
        <f t="shared" si="49"/>
        <v>9.999521543999171E-9</v>
      </c>
      <c r="AW94" s="163">
        <f t="shared" si="50"/>
        <v>0.80280039987509999</v>
      </c>
      <c r="AX94" s="196">
        <v>2.9615048999999999E-6</v>
      </c>
      <c r="AY94" s="196">
        <v>8.9356238000000006E-9</v>
      </c>
      <c r="AZ94" s="196">
        <v>2.4413195000000001E-13</v>
      </c>
      <c r="BA94" s="196">
        <v>6.1812742999999997E-17</v>
      </c>
      <c r="BB94" s="196">
        <v>1.7533383E-17</v>
      </c>
      <c r="BC94" s="196">
        <v>8.0109929E-10</v>
      </c>
      <c r="BD94" s="196">
        <v>6.8410219999999998E-7</v>
      </c>
      <c r="BE94" s="196">
        <v>1.2133430000000001E-10</v>
      </c>
      <c r="BF94" s="196">
        <v>9.416672100000001E-10</v>
      </c>
      <c r="BG94" s="196">
        <v>2.9328472999999997E-14</v>
      </c>
      <c r="BH94" s="196">
        <v>2.6393211000000001E-14</v>
      </c>
      <c r="BI94" s="196">
        <v>5.8657999000000003E-13</v>
      </c>
      <c r="BJ94" s="196">
        <v>7.5078353999999994E-15</v>
      </c>
      <c r="BK94" s="196">
        <v>2.2925396E-15</v>
      </c>
      <c r="BL94" s="196">
        <v>1.6677796999999999E-11</v>
      </c>
      <c r="BM94" s="196">
        <v>3.9808237999999999E-10</v>
      </c>
      <c r="BN94" s="196">
        <v>1.7119557999999999E-22</v>
      </c>
      <c r="BO94" s="196">
        <v>6.9998751000000004E-6</v>
      </c>
      <c r="BP94" s="108">
        <v>0.80279339999999999</v>
      </c>
      <c r="BQ94" s="108">
        <v>0</v>
      </c>
      <c r="BR94" s="108">
        <v>0</v>
      </c>
      <c r="BS94" s="108">
        <v>0</v>
      </c>
      <c r="BU94" s="69">
        <v>2.2176018E-4</v>
      </c>
      <c r="BV94" s="172">
        <v>7.0749363999999997E-6</v>
      </c>
      <c r="BW94" s="172">
        <v>8.8943774999999999E-5</v>
      </c>
      <c r="BX94" s="172">
        <v>2.3295446000000001E-7</v>
      </c>
      <c r="BY94" s="172">
        <v>6.6749586000000002E-6</v>
      </c>
      <c r="BZ94" s="172">
        <v>6.3637261999999995E-7</v>
      </c>
      <c r="CA94" s="172">
        <v>1.5816576E-12</v>
      </c>
      <c r="CB94" s="172">
        <v>2.6647578000000001E-6</v>
      </c>
      <c r="CC94" s="172">
        <v>1.0962039E-7</v>
      </c>
      <c r="CD94" s="172">
        <v>7.3165909999999999E-7</v>
      </c>
      <c r="CE94" s="172">
        <v>4.9717137999999999E-14</v>
      </c>
      <c r="CF94" s="172">
        <v>3.7857718E-19</v>
      </c>
      <c r="CG94" s="172">
        <v>3.2505458999999999E-15</v>
      </c>
      <c r="CH94" s="172">
        <v>1.8227932E-6</v>
      </c>
      <c r="CI94" s="69">
        <v>1.1277742E-4</v>
      </c>
      <c r="CJ94" s="172">
        <v>9.0930857999999997E-8</v>
      </c>
      <c r="CK94" s="69">
        <v>0</v>
      </c>
      <c r="CM94" s="197">
        <v>3.8342974999999997E-15</v>
      </c>
      <c r="CN94" s="198">
        <v>3.1888898000000001</v>
      </c>
      <c r="CO94" s="198">
        <v>1.4952326E-2</v>
      </c>
      <c r="CP94" s="198">
        <v>4.6503584000000004E-3</v>
      </c>
      <c r="CQ94" s="197">
        <v>2.6516143E-10</v>
      </c>
      <c r="CR94" s="197">
        <v>3.1466167999999999E-8</v>
      </c>
      <c r="CS94" s="198">
        <v>2.5026532999999999E-4</v>
      </c>
      <c r="CT94" s="198">
        <v>6.6704946000000001E-3</v>
      </c>
      <c r="CU94" s="197">
        <v>1.9666162000000001E-8</v>
      </c>
      <c r="CV94" s="198">
        <v>5.8376119999999998E-4</v>
      </c>
      <c r="CX94" s="166" t="s">
        <v>303</v>
      </c>
      <c r="CY94" t="s">
        <v>2556</v>
      </c>
    </row>
    <row r="95" spans="1:103" ht="14.4">
      <c r="A95" t="s">
        <v>3425</v>
      </c>
      <c r="B95" s="85" t="s">
        <v>379</v>
      </c>
      <c r="C95" s="113" t="str">
        <f t="shared" si="58"/>
        <v>A.030.04.105</v>
      </c>
      <c r="D95" s="9" t="s">
        <v>1119</v>
      </c>
      <c r="E95" s="112" t="s">
        <v>362</v>
      </c>
      <c r="F95" s="115" t="str">
        <f t="shared" si="59"/>
        <v xml:space="preserve">Chloroacetic acid </v>
      </c>
      <c r="G95" s="143">
        <f t="shared" si="60"/>
        <v>2.0050843333333335</v>
      </c>
      <c r="I95" s="118">
        <f t="shared" si="61"/>
        <v>0.38100366288151261</v>
      </c>
      <c r="K95" s="161">
        <f t="shared" si="62"/>
        <v>1.9369631193000003E-2</v>
      </c>
      <c r="L95" s="161">
        <f t="shared" si="63"/>
        <v>5.6816174020300002E-2</v>
      </c>
      <c r="M95" s="162">
        <f t="shared" si="64"/>
        <v>4.0552076682125546E-3</v>
      </c>
      <c r="N95" s="161">
        <v>0.30076265000000002</v>
      </c>
      <c r="O95" s="132">
        <v>4.1094311000000001E-2</v>
      </c>
      <c r="P95" s="132">
        <v>1.5078793E-2</v>
      </c>
      <c r="Q95" s="132">
        <v>4.6602739000000002E-3</v>
      </c>
      <c r="R95" s="132">
        <v>1.4649261E-2</v>
      </c>
      <c r="S95" s="164">
        <v>1.2843923E-5</v>
      </c>
      <c r="T95" s="164">
        <v>4.725237E-5</v>
      </c>
      <c r="U95" s="132">
        <v>6.3746069000000002E-4</v>
      </c>
      <c r="V95" s="164">
        <v>9.4153366000000006E-5</v>
      </c>
      <c r="W95" s="164">
        <v>4.0317721000000001E-6</v>
      </c>
      <c r="X95" s="132">
        <v>3.9610427000000004E-3</v>
      </c>
      <c r="Y95" s="164">
        <v>1.5775581999999999E-6</v>
      </c>
      <c r="Z95" s="164">
        <v>1.1602144E-8</v>
      </c>
      <c r="AA95" s="164">
        <v>6.8554718000000005E-14</v>
      </c>
      <c r="AC95" s="118">
        <f t="shared" si="43"/>
        <v>0.30076265000000002</v>
      </c>
      <c r="AD95" s="118">
        <f t="shared" si="44"/>
        <v>7.6180195882999985E-2</v>
      </c>
      <c r="AE95" s="118">
        <f t="shared" si="45"/>
        <v>5.6810576292144005E-2</v>
      </c>
      <c r="AF95" s="118">
        <f t="shared" si="46"/>
        <v>5.6816174020300002E-2</v>
      </c>
      <c r="AG95" s="118">
        <f t="shared" si="47"/>
        <v>4.0551960660685548E-3</v>
      </c>
      <c r="AI95" s="69">
        <v>36.346456000000003</v>
      </c>
      <c r="AJ95" s="69">
        <v>31.908788000000001</v>
      </c>
      <c r="AK95" s="69">
        <v>0.48978085999999998</v>
      </c>
      <c r="AL95" s="69">
        <v>0</v>
      </c>
      <c r="AM95" s="69">
        <v>0.11350627000000001</v>
      </c>
      <c r="AN95" s="69">
        <v>0.28951642</v>
      </c>
      <c r="AO95" s="69">
        <v>3.5448653999999999</v>
      </c>
      <c r="AQ95" s="116">
        <v>4.8616973000000001E-2</v>
      </c>
      <c r="AR95" s="116">
        <v>4.5016372999999998E-2</v>
      </c>
      <c r="AS95" s="116">
        <v>1.8186241000000001E-3</v>
      </c>
      <c r="AT95" s="116">
        <v>1.7819759E-3</v>
      </c>
      <c r="AU95" s="150">
        <f t="shared" si="48"/>
        <v>2.6988233037725248E-6</v>
      </c>
      <c r="AV95" s="150">
        <f t="shared" si="49"/>
        <v>6.7256809533587522E-9</v>
      </c>
      <c r="AW95" s="163">
        <f t="shared" si="50"/>
        <v>0.2495764581105</v>
      </c>
      <c r="AX95" s="196">
        <v>1.8618908999999999E-6</v>
      </c>
      <c r="AY95" s="196">
        <v>5.6178199999999999E-9</v>
      </c>
      <c r="AZ95" s="196">
        <v>1.5348494000000001E-13</v>
      </c>
      <c r="BA95" s="196">
        <v>3.3439680999999998E-17</v>
      </c>
      <c r="BB95" s="196">
        <v>9.4852729000000003E-18</v>
      </c>
      <c r="BC95" s="196">
        <v>3.6179425000000001E-10</v>
      </c>
      <c r="BD95" s="196">
        <v>8.3649967999999996E-7</v>
      </c>
      <c r="BE95" s="196">
        <v>5.7936910000000002E-11</v>
      </c>
      <c r="BF95" s="196">
        <v>1.0497119000000001E-9</v>
      </c>
      <c r="BG95" s="196">
        <v>1.5866223000000001E-14</v>
      </c>
      <c r="BH95" s="196">
        <v>1.4278294000000001E-14</v>
      </c>
      <c r="BI95" s="196">
        <v>2.5708354000000001E-14</v>
      </c>
      <c r="BJ95" s="196">
        <v>2.3418682999999998E-15</v>
      </c>
      <c r="BK95" s="196">
        <v>4.6367935999999999E-16</v>
      </c>
      <c r="BL95" s="196">
        <v>2.8028656E-12</v>
      </c>
      <c r="BM95" s="196">
        <v>6.8126613999999999E-11</v>
      </c>
      <c r="BN95" s="196">
        <v>9.2614000999999995E-23</v>
      </c>
      <c r="BO95" s="196">
        <v>2.5981105000000001E-6</v>
      </c>
      <c r="BP95" s="108">
        <v>0.24957386000000001</v>
      </c>
      <c r="BQ95" s="108">
        <v>0</v>
      </c>
      <c r="BR95" s="108">
        <v>0</v>
      </c>
      <c r="BS95" s="108">
        <v>0</v>
      </c>
      <c r="BU95" s="69">
        <v>1.4799329E-4</v>
      </c>
      <c r="BV95" s="172">
        <v>7.5194554999999997E-6</v>
      </c>
      <c r="BW95" s="172">
        <v>5.5907070999999999E-5</v>
      </c>
      <c r="BX95" s="172">
        <v>9.2741141999999995E-8</v>
      </c>
      <c r="BY95" s="172">
        <v>1.9419051000000001E-5</v>
      </c>
      <c r="BZ95" s="172">
        <v>2.7965243000000002E-7</v>
      </c>
      <c r="CA95" s="172">
        <v>8.5565083000000001E-13</v>
      </c>
      <c r="CB95" s="172">
        <v>1.343519E-6</v>
      </c>
      <c r="CC95" s="172">
        <v>1.9842437E-8</v>
      </c>
      <c r="CD95" s="172">
        <v>4.8235199999999999E-8</v>
      </c>
      <c r="CE95" s="172">
        <v>2.6896155999999999E-14</v>
      </c>
      <c r="CF95" s="172">
        <v>2.0480405E-19</v>
      </c>
      <c r="CG95" s="172">
        <v>1.7584919999999999E-15</v>
      </c>
      <c r="CH95" s="172">
        <v>1.2798882E-6</v>
      </c>
      <c r="CI95" s="172">
        <v>3.7602706000000001E-5</v>
      </c>
      <c r="CJ95" s="172">
        <v>2.4481126E-5</v>
      </c>
      <c r="CK95" s="69">
        <v>0</v>
      </c>
      <c r="CM95" s="197">
        <v>2.0742921E-15</v>
      </c>
      <c r="CN95" s="198">
        <v>2.0041047000000001</v>
      </c>
      <c r="CO95" s="198">
        <v>6.7152007999999996E-3</v>
      </c>
      <c r="CP95" s="198">
        <v>5.0269820000000002E-3</v>
      </c>
      <c r="CQ95" s="197">
        <v>1.1980331000000001E-11</v>
      </c>
      <c r="CR95" s="197">
        <v>1.4507341000000001E-9</v>
      </c>
      <c r="CS95" s="198">
        <v>2.9750137000000002E-4</v>
      </c>
      <c r="CT95" s="198">
        <v>1.9659403999999999E-3</v>
      </c>
      <c r="CU95" s="197">
        <v>1.0639071E-8</v>
      </c>
      <c r="CV95" s="198">
        <v>2.9308193000000002E-4</v>
      </c>
      <c r="CX95" s="166" t="s">
        <v>304</v>
      </c>
      <c r="CY95" t="s">
        <v>2288</v>
      </c>
    </row>
    <row r="96" spans="1:103" ht="14.4">
      <c r="A96" t="s">
        <v>384</v>
      </c>
      <c r="B96" s="85" t="s">
        <v>379</v>
      </c>
      <c r="C96" s="113" t="str">
        <f t="shared" si="58"/>
        <v>A.030.04.106</v>
      </c>
      <c r="D96" s="9" t="s">
        <v>1119</v>
      </c>
      <c r="E96" s="112" t="s">
        <v>362</v>
      </c>
      <c r="F96" s="115" t="str">
        <f t="shared" si="59"/>
        <v>Maleic acid</v>
      </c>
      <c r="G96" s="143">
        <f t="shared" si="60"/>
        <v>0.35</v>
      </c>
      <c r="I96" s="118">
        <f t="shared" si="61"/>
        <v>0.119195355576346</v>
      </c>
      <c r="K96" s="161">
        <f t="shared" si="62"/>
        <v>2.3447678656345998E-2</v>
      </c>
      <c r="L96" s="161">
        <f t="shared" si="63"/>
        <v>4.1362309219999997E-2</v>
      </c>
      <c r="M96" s="162">
        <f t="shared" si="64"/>
        <v>1.8853677E-3</v>
      </c>
      <c r="N96" s="161">
        <v>5.2499999999999998E-2</v>
      </c>
      <c r="O96" s="132">
        <v>1.6034400000000001E-2</v>
      </c>
      <c r="P96" s="132">
        <v>2.5045702999999999E-2</v>
      </c>
      <c r="Q96" s="132">
        <v>2.1236399999999999E-2</v>
      </c>
      <c r="R96" s="132">
        <v>2.188658E-3</v>
      </c>
      <c r="S96" s="164">
        <v>6.2631345999999998E-8</v>
      </c>
      <c r="T96" s="164">
        <v>2.2558025000000002E-5</v>
      </c>
      <c r="U96" s="132">
        <v>2.8220622E-4</v>
      </c>
      <c r="V96" s="164">
        <v>9.1030699999999996E-5</v>
      </c>
      <c r="W96" s="132">
        <v>0</v>
      </c>
      <c r="X96" s="132">
        <v>1.794337E-3</v>
      </c>
      <c r="Y96" s="132">
        <v>0</v>
      </c>
      <c r="Z96" s="132">
        <v>0</v>
      </c>
      <c r="AA96" s="132">
        <v>0</v>
      </c>
      <c r="AC96" s="118">
        <f t="shared" si="43"/>
        <v>5.2499999999999998E-2</v>
      </c>
      <c r="AD96" s="118">
        <f t="shared" si="44"/>
        <v>6.4809987876345981E-2</v>
      </c>
      <c r="AE96" s="118">
        <f t="shared" si="45"/>
        <v>4.1362309219999997E-2</v>
      </c>
      <c r="AF96" s="118">
        <f t="shared" si="46"/>
        <v>4.1362309219999997E-2</v>
      </c>
      <c r="AG96" s="118">
        <f t="shared" si="47"/>
        <v>1.8853677E-3</v>
      </c>
      <c r="AI96" s="69">
        <v>52.756089000000003</v>
      </c>
      <c r="AJ96" s="69">
        <v>52.506883999999999</v>
      </c>
      <c r="AK96" s="69">
        <v>0.22289900000000001</v>
      </c>
      <c r="AL96" s="69">
        <v>0</v>
      </c>
      <c r="AM96" s="69">
        <v>1.9714852000000001E-2</v>
      </c>
      <c r="AN96" s="69">
        <v>7.89118E-4</v>
      </c>
      <c r="AO96" s="69">
        <v>5.8020279999999999E-3</v>
      </c>
      <c r="AQ96" s="116">
        <v>1.8685443999999999E-2</v>
      </c>
      <c r="AR96" s="116">
        <v>1.4396053000000001E-2</v>
      </c>
      <c r="AS96" s="116">
        <v>5.4100429999999998E-4</v>
      </c>
      <c r="AT96" s="116">
        <v>3.7483864E-3</v>
      </c>
      <c r="AU96" s="150">
        <f t="shared" si="48"/>
        <v>8.6307271875829997E-7</v>
      </c>
      <c r="AV96" s="150">
        <f t="shared" si="49"/>
        <v>2.0007555537431369E-9</v>
      </c>
      <c r="AW96" s="163">
        <f t="shared" si="50"/>
        <v>0.52498408813499997</v>
      </c>
      <c r="AX96" s="196">
        <v>3.248E-7</v>
      </c>
      <c r="AY96" s="196">
        <v>9.7999999999999992E-10</v>
      </c>
      <c r="AZ96" s="196">
        <v>2.6775000000000001E-14</v>
      </c>
      <c r="BA96" s="108">
        <v>0</v>
      </c>
      <c r="BB96" s="108">
        <v>0</v>
      </c>
      <c r="BC96" s="196">
        <v>2.8592999999999998E-9</v>
      </c>
      <c r="BD96" s="196">
        <v>5.3540850000000001E-7</v>
      </c>
      <c r="BE96" s="196">
        <v>4.1098999999999999E-10</v>
      </c>
      <c r="BF96" s="196">
        <v>5.7344100000000005E-10</v>
      </c>
      <c r="BG96" s="196">
        <v>1.8800000000000001E-13</v>
      </c>
      <c r="BH96" s="196">
        <v>4.1599999999999998E-15</v>
      </c>
      <c r="BI96" s="196">
        <v>1.1979115E-14</v>
      </c>
      <c r="BJ96" s="196">
        <v>1.7386876E-17</v>
      </c>
      <c r="BK96" s="196">
        <v>2.2241261000000001E-17</v>
      </c>
      <c r="BL96" s="196">
        <v>1.9020830000000001E-13</v>
      </c>
      <c r="BM96" s="196">
        <v>4.7285500000000001E-12</v>
      </c>
      <c r="BN96" s="196">
        <v>3.6093599999999999E-11</v>
      </c>
      <c r="BO96" s="196">
        <v>1.2681350000000001E-6</v>
      </c>
      <c r="BP96" s="108">
        <v>0.52498281999999996</v>
      </c>
      <c r="BQ96" s="108">
        <v>0</v>
      </c>
      <c r="BR96" s="108">
        <v>0</v>
      </c>
      <c r="BS96" s="108">
        <v>0</v>
      </c>
      <c r="BU96" s="172">
        <v>9.2310896999999996E-5</v>
      </c>
      <c r="BV96" s="172">
        <v>4.873238E-6</v>
      </c>
      <c r="BW96" s="172">
        <v>9.7589287000000002E-6</v>
      </c>
      <c r="BX96" s="172">
        <v>3.4226318999999997E-8</v>
      </c>
      <c r="BY96" s="172">
        <v>4.4781576000000001E-6</v>
      </c>
      <c r="BZ96" s="172">
        <v>1.8210684E-6</v>
      </c>
      <c r="CA96" s="69">
        <v>0</v>
      </c>
      <c r="CB96" s="172">
        <v>2.7450495E-6</v>
      </c>
      <c r="CC96" s="172">
        <v>1.1027015E-9</v>
      </c>
      <c r="CD96" s="172">
        <v>1.857848E-8</v>
      </c>
      <c r="CE96" s="69">
        <v>0</v>
      </c>
      <c r="CF96" s="172">
        <v>7.9816391999999997E-8</v>
      </c>
      <c r="CG96" s="69">
        <v>0</v>
      </c>
      <c r="CH96" s="172">
        <v>4.2112556999999996E-6</v>
      </c>
      <c r="CI96" s="172">
        <v>6.4289475000000007E-5</v>
      </c>
      <c r="CJ96" s="172">
        <v>6.0639601000000002E-18</v>
      </c>
      <c r="CK96" s="69">
        <v>0</v>
      </c>
      <c r="CM96" s="198">
        <v>0</v>
      </c>
      <c r="CN96" s="198">
        <v>0.35</v>
      </c>
      <c r="CO96" s="198">
        <v>7.6110083999999995E-2</v>
      </c>
      <c r="CP96" s="198">
        <v>3.7560839999999998E-3</v>
      </c>
      <c r="CQ96" s="197">
        <v>5.3896523999999999E-12</v>
      </c>
      <c r="CR96" s="197">
        <v>6.3771988000000003E-10</v>
      </c>
      <c r="CS96" s="198">
        <v>1.7048055000000001E-4</v>
      </c>
      <c r="CT96" s="197">
        <v>2.3292786999999999E-5</v>
      </c>
      <c r="CU96" s="197">
        <v>1.2606559999999999E-7</v>
      </c>
      <c r="CV96" s="198">
        <v>6.3745157999999999E-4</v>
      </c>
      <c r="CX96" s="166" t="s">
        <v>303</v>
      </c>
      <c r="CY96" t="s">
        <v>2557</v>
      </c>
    </row>
    <row r="97" spans="1:103" ht="14.4">
      <c r="A97" t="s">
        <v>1120</v>
      </c>
      <c r="B97" s="85" t="s">
        <v>379</v>
      </c>
      <c r="C97" s="113" t="str">
        <f t="shared" si="58"/>
        <v>A.030.04.107</v>
      </c>
      <c r="D97" s="9" t="s">
        <v>1119</v>
      </c>
      <c r="E97" s="112" t="s">
        <v>362</v>
      </c>
      <c r="F97" s="115" t="str">
        <f t="shared" si="59"/>
        <v>Adipic acid</v>
      </c>
      <c r="G97" s="143">
        <f t="shared" si="60"/>
        <v>4.0801742000000001</v>
      </c>
      <c r="I97" s="118">
        <f t="shared" si="61"/>
        <v>0.80060612491846028</v>
      </c>
      <c r="K97" s="161">
        <f t="shared" si="62"/>
        <v>5.337169864E-2</v>
      </c>
      <c r="L97" s="161">
        <f t="shared" si="63"/>
        <v>0.11972314499599999</v>
      </c>
      <c r="M97" s="162">
        <f t="shared" si="64"/>
        <v>1.548515128246033E-2</v>
      </c>
      <c r="N97" s="161">
        <v>0.61202612999999995</v>
      </c>
      <c r="O97" s="132">
        <v>4.2358685E-2</v>
      </c>
      <c r="P97" s="132">
        <v>1.759018E-2</v>
      </c>
      <c r="Q97" s="132">
        <v>5.0399227999999997E-2</v>
      </c>
      <c r="R97" s="132">
        <v>1.5446173E-3</v>
      </c>
      <c r="S97" s="132">
        <v>4.3309030000000001E-4</v>
      </c>
      <c r="T97" s="132">
        <v>9.9476303999999991E-4</v>
      </c>
      <c r="U97" s="132">
        <v>5.9576250999999997E-2</v>
      </c>
      <c r="V97" s="132">
        <v>6.4079998000000004E-4</v>
      </c>
      <c r="W97" s="132">
        <v>1.4469445E-4</v>
      </c>
      <c r="X97" s="132">
        <v>4.8325863000000004E-3</v>
      </c>
      <c r="Y97" s="164">
        <v>5.3334546000000002E-5</v>
      </c>
      <c r="Z97" s="132">
        <v>1.0011765000000001E-2</v>
      </c>
      <c r="AA97" s="164">
        <v>2.4603293999999999E-12</v>
      </c>
      <c r="AC97" s="118">
        <f t="shared" si="43"/>
        <v>0.61202612999999995</v>
      </c>
      <c r="AD97" s="118">
        <f t="shared" si="44"/>
        <v>0.17289681464000001</v>
      </c>
      <c r="AE97" s="118">
        <f t="shared" si="45"/>
        <v>0.12953688099999999</v>
      </c>
      <c r="AF97" s="118">
        <f t="shared" si="46"/>
        <v>0.11972314499599999</v>
      </c>
      <c r="AG97" s="118">
        <f t="shared" si="47"/>
        <v>5.4733862824603305E-3</v>
      </c>
      <c r="AI97" s="69">
        <v>55.009436000000001</v>
      </c>
      <c r="AJ97" s="69">
        <v>53.924370000000003</v>
      </c>
      <c r="AK97" s="69">
        <v>0.36037976999999999</v>
      </c>
      <c r="AL97" s="69">
        <v>0</v>
      </c>
      <c r="AM97" s="69">
        <v>0.42304036</v>
      </c>
      <c r="AN97" s="69">
        <v>0.21444457</v>
      </c>
      <c r="AO97" s="69">
        <v>8.7201661999999999E-2</v>
      </c>
      <c r="AQ97" s="116">
        <v>8.9982739000000006E-2</v>
      </c>
      <c r="AR97" s="116">
        <v>8.3219256000000005E-2</v>
      </c>
      <c r="AS97" s="116">
        <v>3.3427536000000002E-3</v>
      </c>
      <c r="AT97" s="116">
        <v>3.4207296000000002E-3</v>
      </c>
      <c r="AU97" s="150">
        <f t="shared" si="48"/>
        <v>4.9891640425005154E-6</v>
      </c>
      <c r="AV97" s="150">
        <f t="shared" si="49"/>
        <v>1.2362254618546046E-8</v>
      </c>
      <c r="AW97" s="163">
        <f t="shared" si="50"/>
        <v>0.47909378312600004</v>
      </c>
      <c r="AX97" s="196">
        <v>3.7871906000000001E-6</v>
      </c>
      <c r="AY97" s="196">
        <v>1.1426899E-8</v>
      </c>
      <c r="AZ97" s="196">
        <v>3.1219790000000002E-13</v>
      </c>
      <c r="BA97" s="196">
        <v>1.2001016E-15</v>
      </c>
      <c r="BB97" s="196">
        <v>3.4041268E-16</v>
      </c>
      <c r="BC97" s="196">
        <v>1.7886051E-9</v>
      </c>
      <c r="BD97" s="196">
        <v>4.3411649E-7</v>
      </c>
      <c r="BE97" s="196">
        <v>3.6004764999999999E-10</v>
      </c>
      <c r="BF97" s="196">
        <v>4.9363821999999999E-10</v>
      </c>
      <c r="BG97" s="196">
        <v>6.4096176000000001E-12</v>
      </c>
      <c r="BH97" s="196">
        <v>4.2143973999999997E-17</v>
      </c>
      <c r="BI97" s="196">
        <v>4.6457442E-13</v>
      </c>
      <c r="BJ97" s="196">
        <v>5.9128314999999997E-11</v>
      </c>
      <c r="BK97" s="196">
        <v>1.2671002E-11</v>
      </c>
      <c r="BL97" s="196">
        <v>6.1217467999999997E-9</v>
      </c>
      <c r="BM97" s="196">
        <v>7.5950524999999998E-7</v>
      </c>
      <c r="BN97" s="196">
        <v>3.3237821000000001E-21</v>
      </c>
      <c r="BO97" s="196">
        <v>1.5183126E-5</v>
      </c>
      <c r="BP97" s="108">
        <v>0.47907860000000002</v>
      </c>
      <c r="BQ97" s="196">
        <v>4.4134905999999998E-10</v>
      </c>
      <c r="BR97" s="196">
        <v>2.6838794000000001E-12</v>
      </c>
      <c r="BS97" s="196">
        <v>1.2007875E-16</v>
      </c>
      <c r="BU97" s="69">
        <v>2.0494430999999999E-4</v>
      </c>
      <c r="BV97" s="172">
        <v>3.5860247999999998E-6</v>
      </c>
      <c r="BW97" s="69">
        <v>1.1376608E-4</v>
      </c>
      <c r="BX97" s="172">
        <v>6.9979316999999997E-6</v>
      </c>
      <c r="BY97" s="172">
        <v>3.9443620000000001E-6</v>
      </c>
      <c r="BZ97" s="172">
        <v>3.5931883999999999E-7</v>
      </c>
      <c r="CA97" s="172">
        <v>3.0708066999999999E-11</v>
      </c>
      <c r="CB97" s="172">
        <v>5.4538358999999998E-7</v>
      </c>
      <c r="CC97" s="172">
        <v>6.2296192999999997E-7</v>
      </c>
      <c r="CD97" s="172">
        <v>7.9581230000000001E-7</v>
      </c>
      <c r="CE97" s="172">
        <v>9.6526401999999993E-13</v>
      </c>
      <c r="CF97" s="172">
        <v>7.3501201000000006E-18</v>
      </c>
      <c r="CG97" s="172">
        <v>6.3109727999999994E-14</v>
      </c>
      <c r="CH97" s="172">
        <v>9.8341763000000006E-6</v>
      </c>
      <c r="CI97" s="172">
        <v>6.4177805999999997E-5</v>
      </c>
      <c r="CJ97" s="172">
        <v>2.5105915000000001E-7</v>
      </c>
      <c r="CK97" s="172">
        <v>6.3358872999999994E-8</v>
      </c>
      <c r="CM97" s="197">
        <v>7.4443332999999996E-14</v>
      </c>
      <c r="CN97" s="198">
        <v>4.0795152000000003</v>
      </c>
      <c r="CO97" s="198">
        <v>1.3200831E-2</v>
      </c>
      <c r="CP97" s="198">
        <v>2.5359111000000001E-3</v>
      </c>
      <c r="CQ97" s="197">
        <v>6.6860622000000005E-10</v>
      </c>
      <c r="CR97" s="197">
        <v>5.4197626999999996E-7</v>
      </c>
      <c r="CS97" s="198">
        <v>1.4615888999999999E-4</v>
      </c>
      <c r="CT97" s="198">
        <v>15.861523</v>
      </c>
      <c r="CU97" s="197">
        <v>4.2980366E-6</v>
      </c>
      <c r="CV97" s="198">
        <v>1.2638033999999999E-4</v>
      </c>
      <c r="CX97" s="166"/>
      <c r="CY97" t="s">
        <v>2558</v>
      </c>
    </row>
    <row r="98" spans="1:103" ht="14.4">
      <c r="A98" t="s">
        <v>1598</v>
      </c>
      <c r="B98" s="85" t="s">
        <v>379</v>
      </c>
      <c r="C98" s="113" t="str">
        <f t="shared" si="58"/>
        <v>A.030.04.108</v>
      </c>
      <c r="D98" s="9" t="s">
        <v>1119</v>
      </c>
      <c r="E98" s="112" t="s">
        <v>362</v>
      </c>
      <c r="F98" s="115" t="str">
        <f t="shared" si="59"/>
        <v>Methacrylic acid</v>
      </c>
      <c r="G98" s="143">
        <f t="shared" si="60"/>
        <v>6.6240000000000006</v>
      </c>
      <c r="I98" s="118">
        <f t="shared" si="61"/>
        <v>1.9845479530000001</v>
      </c>
      <c r="K98" s="161">
        <f t="shared" si="62"/>
        <v>0.267814899</v>
      </c>
      <c r="L98" s="161">
        <f t="shared" si="63"/>
        <v>0.52961214000000001</v>
      </c>
      <c r="M98" s="162">
        <f t="shared" si="64"/>
        <v>0.19352091399999999</v>
      </c>
      <c r="N98" s="161">
        <v>0.99360000000000004</v>
      </c>
      <c r="O98" s="132">
        <v>0.23149665</v>
      </c>
      <c r="P98" s="132">
        <v>0.1038472</v>
      </c>
      <c r="Q98" s="132">
        <v>0.13769999999999999</v>
      </c>
      <c r="R98" s="132">
        <v>6.8570999999999993E-2</v>
      </c>
      <c r="S98" s="132">
        <v>4.2004255999999997E-2</v>
      </c>
      <c r="T98" s="132">
        <v>1.9539642999999999E-2</v>
      </c>
      <c r="U98" s="132">
        <v>0.15730769</v>
      </c>
      <c r="V98" s="132">
        <v>0.13098000000000001</v>
      </c>
      <c r="W98" s="132">
        <v>0</v>
      </c>
      <c r="X98" s="132">
        <v>4.8686413999999997E-2</v>
      </c>
      <c r="Y98" s="132">
        <v>3.6960600000000003E-2</v>
      </c>
      <c r="Z98" s="132">
        <v>1.38545E-2</v>
      </c>
      <c r="AA98" s="132">
        <v>0</v>
      </c>
      <c r="AC98" s="118">
        <f t="shared" si="43"/>
        <v>0.99360000000000004</v>
      </c>
      <c r="AD98" s="118">
        <f t="shared" si="44"/>
        <v>0.76046643899999999</v>
      </c>
      <c r="AE98" s="118">
        <f t="shared" si="45"/>
        <v>0.50650603999999999</v>
      </c>
      <c r="AF98" s="118">
        <f t="shared" si="46"/>
        <v>0.52961214000000001</v>
      </c>
      <c r="AG98" s="118">
        <f t="shared" si="47"/>
        <v>0.179666414</v>
      </c>
      <c r="AI98" s="69">
        <v>122.50976</v>
      </c>
      <c r="AJ98" s="69">
        <v>111.68136</v>
      </c>
      <c r="AK98" s="69">
        <v>6.0480017000000004</v>
      </c>
      <c r="AL98" s="69">
        <v>0</v>
      </c>
      <c r="AM98" s="69">
        <v>1.3275663</v>
      </c>
      <c r="AN98" s="69">
        <v>1.2686318999999999</v>
      </c>
      <c r="AO98" s="69">
        <v>2.1842046000000002</v>
      </c>
      <c r="AQ98" s="116">
        <v>0.20583261</v>
      </c>
      <c r="AR98" s="116">
        <v>0.19120972</v>
      </c>
      <c r="AS98" s="116">
        <v>6.5703716000000004E-3</v>
      </c>
      <c r="AT98" s="116">
        <v>8.0525105999999999E-3</v>
      </c>
      <c r="AU98" s="150">
        <f t="shared" si="48"/>
        <v>1.1463412649000001E-5</v>
      </c>
      <c r="AV98" s="150">
        <f t="shared" si="49"/>
        <v>2.4298711564300005E-8</v>
      </c>
      <c r="AW98" s="163">
        <f t="shared" si="50"/>
        <v>1.1278025999999999</v>
      </c>
      <c r="AX98" s="196">
        <v>6.1470720000000001E-6</v>
      </c>
      <c r="AY98" s="196">
        <v>1.8547200000000001E-8</v>
      </c>
      <c r="AZ98" s="196">
        <v>5.0673600000000003E-13</v>
      </c>
      <c r="BA98" s="108">
        <v>0</v>
      </c>
      <c r="BB98" s="108">
        <v>0</v>
      </c>
      <c r="BC98" s="196">
        <v>3.6899999999999999E-9</v>
      </c>
      <c r="BD98" s="196">
        <v>5.27979E-6</v>
      </c>
      <c r="BE98" s="196">
        <v>8.4150000000000004E-10</v>
      </c>
      <c r="BF98" s="196">
        <v>4.8972E-9</v>
      </c>
      <c r="BG98" s="108">
        <v>0</v>
      </c>
      <c r="BH98" s="108">
        <v>0</v>
      </c>
      <c r="BI98" s="196">
        <v>1.1141134E-11</v>
      </c>
      <c r="BJ98" s="196">
        <v>9.4788950000000003E-13</v>
      </c>
      <c r="BK98" s="196">
        <v>2.1580479999999999E-13</v>
      </c>
      <c r="BL98" s="196">
        <v>5.4517990000000002E-9</v>
      </c>
      <c r="BM98" s="196">
        <v>2.7408849999999999E-8</v>
      </c>
      <c r="BN98" s="108">
        <v>0</v>
      </c>
      <c r="BO98" s="108">
        <v>1.0989000000000001E-2</v>
      </c>
      <c r="BP98" s="108">
        <v>1.1168136</v>
      </c>
      <c r="BQ98" s="108">
        <v>0</v>
      </c>
      <c r="BR98" s="108">
        <v>0</v>
      </c>
      <c r="BS98" s="108">
        <v>0</v>
      </c>
      <c r="BU98" s="69">
        <v>5.7193665E-4</v>
      </c>
      <c r="BV98" s="172">
        <v>3.3762776000000002E-5</v>
      </c>
      <c r="BW98" s="69">
        <v>1.846947E-4</v>
      </c>
      <c r="BX98" s="172">
        <v>1.8497538000000001E-5</v>
      </c>
      <c r="BY98" s="172">
        <v>8.9188101000000004E-5</v>
      </c>
      <c r="BZ98" s="69">
        <v>0</v>
      </c>
      <c r="CA98" s="69">
        <v>0</v>
      </c>
      <c r="CB98" s="69">
        <v>0</v>
      </c>
      <c r="CC98" s="172">
        <v>5.7402847000000001E-5</v>
      </c>
      <c r="CD98" s="172">
        <v>1.6000027E-5</v>
      </c>
      <c r="CE98" s="69">
        <v>0</v>
      </c>
      <c r="CF98" s="69">
        <v>0</v>
      </c>
      <c r="CG98" s="69">
        <v>0</v>
      </c>
      <c r="CH98" s="172">
        <v>2.8513751000000001E-5</v>
      </c>
      <c r="CI98" s="69">
        <v>1.4387691E-4</v>
      </c>
      <c r="CJ98" s="172">
        <v>1.8441084000000002E-12</v>
      </c>
      <c r="CK98" s="69">
        <v>0</v>
      </c>
      <c r="CM98" s="198">
        <v>0</v>
      </c>
      <c r="CN98" s="198">
        <v>6.6239999999999997</v>
      </c>
      <c r="CO98" s="198">
        <v>0</v>
      </c>
      <c r="CP98" s="198">
        <v>2.3099999999999999E-2</v>
      </c>
      <c r="CQ98" s="197">
        <v>5.5247329999999999E-9</v>
      </c>
      <c r="CR98" s="197">
        <v>6.2647390000000004E-7</v>
      </c>
      <c r="CS98" s="198">
        <v>3.1216664000000001E-3</v>
      </c>
      <c r="CT98" s="198">
        <v>0.79344519999999996</v>
      </c>
      <c r="CU98" s="198">
        <v>0</v>
      </c>
      <c r="CV98" s="198">
        <v>0</v>
      </c>
      <c r="CX98" s="166"/>
      <c r="CY98" t="s">
        <v>2559</v>
      </c>
    </row>
    <row r="99" spans="1:103" ht="14.4">
      <c r="A99" t="s">
        <v>3426</v>
      </c>
      <c r="B99" s="85" t="s">
        <v>379</v>
      </c>
      <c r="C99" s="113" t="str">
        <f t="shared" si="58"/>
        <v>A.030.04.109</v>
      </c>
      <c r="D99" s="9" t="s">
        <v>1119</v>
      </c>
      <c r="E99" s="112" t="s">
        <v>362</v>
      </c>
      <c r="F99" s="115" t="str">
        <f t="shared" si="59"/>
        <v>Acetic acid carbolynation of methanol</v>
      </c>
      <c r="G99" s="143">
        <f t="shared" si="60"/>
        <v>1.6133691333333333</v>
      </c>
      <c r="I99" s="118">
        <f t="shared" si="61"/>
        <v>0.28353744495430988</v>
      </c>
      <c r="K99" s="161">
        <f t="shared" si="62"/>
        <v>4.4145616024999995E-3</v>
      </c>
      <c r="L99" s="161">
        <f t="shared" si="63"/>
        <v>3.2738584053700004E-2</v>
      </c>
      <c r="M99" s="162">
        <f t="shared" si="64"/>
        <v>4.3789292981098711E-3</v>
      </c>
      <c r="N99" s="161">
        <v>0.24200537</v>
      </c>
      <c r="O99" s="132">
        <v>1.4033705E-2</v>
      </c>
      <c r="P99" s="132">
        <v>1.8034453999999998E-2</v>
      </c>
      <c r="Q99" s="132">
        <v>3.7843231000000001E-3</v>
      </c>
      <c r="R99" s="132">
        <v>5.8558291999999997E-4</v>
      </c>
      <c r="S99" s="164">
        <v>9.4494325000000003E-6</v>
      </c>
      <c r="T99" s="164">
        <v>3.5206149999999998E-5</v>
      </c>
      <c r="U99" s="132">
        <v>6.6215955000000003E-4</v>
      </c>
      <c r="V99" s="164">
        <v>9.9053119000000001E-5</v>
      </c>
      <c r="W99" s="164">
        <v>6.1087455999999999E-6</v>
      </c>
      <c r="X99" s="132">
        <v>4.2798586000000003E-3</v>
      </c>
      <c r="Y99" s="164">
        <v>2.1567580999999999E-6</v>
      </c>
      <c r="Z99" s="164">
        <v>1.7579006E-8</v>
      </c>
      <c r="AA99" s="164">
        <v>1.0387079E-13</v>
      </c>
      <c r="AC99" s="118">
        <f t="shared" si="43"/>
        <v>0.24200537</v>
      </c>
      <c r="AD99" s="118">
        <f t="shared" si="44"/>
        <v>3.7144880152500004E-2</v>
      </c>
      <c r="AE99" s="118">
        <f t="shared" si="45"/>
        <v>3.2730336129005999E-2</v>
      </c>
      <c r="AF99" s="118">
        <f t="shared" si="46"/>
        <v>3.2738584053700004E-2</v>
      </c>
      <c r="AG99" s="118">
        <f t="shared" si="47"/>
        <v>4.3789117191038712E-3</v>
      </c>
      <c r="AI99" s="69">
        <v>44.692853999999997</v>
      </c>
      <c r="AJ99" s="69">
        <v>43.592491000000003</v>
      </c>
      <c r="AK99" s="69">
        <v>0.52818217999999995</v>
      </c>
      <c r="AL99" s="69">
        <v>0</v>
      </c>
      <c r="AM99" s="69">
        <v>0.12167098</v>
      </c>
      <c r="AN99" s="69">
        <v>0.31479659999999998</v>
      </c>
      <c r="AO99" s="69">
        <v>0.13571404000000001</v>
      </c>
      <c r="AQ99" s="116">
        <v>3.5073908000000001E-2</v>
      </c>
      <c r="AR99" s="116">
        <v>3.1257808999999998E-2</v>
      </c>
      <c r="AS99" s="116">
        <v>1.3896294E-3</v>
      </c>
      <c r="AT99" s="116">
        <v>2.4264701E-3</v>
      </c>
      <c r="AU99" s="150">
        <f t="shared" si="48"/>
        <v>1.8739693121832376E-6</v>
      </c>
      <c r="AV99" s="150">
        <f t="shared" si="49"/>
        <v>5.1391619791161497E-9</v>
      </c>
      <c r="AW99" s="163">
        <f t="shared" si="50"/>
        <v>0.33984175822090001</v>
      </c>
      <c r="AX99" s="196">
        <v>1.4980678999999999E-6</v>
      </c>
      <c r="AY99" s="196">
        <v>4.5200661999999997E-9</v>
      </c>
      <c r="AZ99" s="196">
        <v>1.2349324999999999E-13</v>
      </c>
      <c r="BA99" s="196">
        <v>5.0666183E-17</v>
      </c>
      <c r="BB99" s="196">
        <v>1.4371626000000001E-17</v>
      </c>
      <c r="BC99" s="196">
        <v>3.7592541999999998E-10</v>
      </c>
      <c r="BD99" s="196">
        <v>3.7547247000000003E-7</v>
      </c>
      <c r="BE99" s="196">
        <v>5.6827044999999999E-11</v>
      </c>
      <c r="BF99" s="196">
        <v>5.6207832000000005E-10</v>
      </c>
      <c r="BG99" s="196">
        <v>2.4039731999999999E-14</v>
      </c>
      <c r="BH99" s="196">
        <v>2.1633779E-14</v>
      </c>
      <c r="BI99" s="196">
        <v>1.9180157E-14</v>
      </c>
      <c r="BJ99" s="196">
        <v>1.724722E-15</v>
      </c>
      <c r="BK99" s="196">
        <v>3.4247601000000002E-16</v>
      </c>
      <c r="BL99" s="196">
        <v>2.0677371999999998E-12</v>
      </c>
      <c r="BM99" s="196">
        <v>5.0948960999999997E-11</v>
      </c>
      <c r="BN99" s="196">
        <v>1.4032424000000001E-22</v>
      </c>
      <c r="BO99" s="196">
        <v>2.5282209000000002E-6</v>
      </c>
      <c r="BP99" s="108">
        <v>0.33983922999999999</v>
      </c>
      <c r="BQ99" s="108">
        <v>0</v>
      </c>
      <c r="BR99" s="108">
        <v>0</v>
      </c>
      <c r="BS99" s="108">
        <v>0</v>
      </c>
      <c r="BU99" s="69">
        <v>1.0780458E-4</v>
      </c>
      <c r="BV99" s="172">
        <v>4.2712347999999999E-6</v>
      </c>
      <c r="BW99" s="172">
        <v>4.4985012000000003E-5</v>
      </c>
      <c r="BX99" s="172">
        <v>1.0420086E-7</v>
      </c>
      <c r="BY99" s="172">
        <v>4.0946486999999998E-6</v>
      </c>
      <c r="BZ99" s="172">
        <v>3.6114897999999998E-7</v>
      </c>
      <c r="CA99" s="172">
        <v>1.2964407000000001E-12</v>
      </c>
      <c r="CB99" s="172">
        <v>1.9406719E-6</v>
      </c>
      <c r="CC99" s="172">
        <v>1.4618387E-8</v>
      </c>
      <c r="CD99" s="172">
        <v>3.6332156999999998E-8</v>
      </c>
      <c r="CE99" s="172">
        <v>4.0751751999999997E-14</v>
      </c>
      <c r="CF99" s="172">
        <v>3.1030916000000001E-19</v>
      </c>
      <c r="CG99" s="172">
        <v>2.6643819000000002E-15</v>
      </c>
      <c r="CH99" s="172">
        <v>8.5625414000000004E-7</v>
      </c>
      <c r="CI99" s="172">
        <v>5.1096634000000001E-5</v>
      </c>
      <c r="CJ99" s="172">
        <v>4.3821511999999997E-8</v>
      </c>
      <c r="CK99" s="69">
        <v>0</v>
      </c>
      <c r="CM99" s="197">
        <v>3.1428667999999999E-15</v>
      </c>
      <c r="CN99" s="198">
        <v>1.6126495000000001</v>
      </c>
      <c r="CO99" s="198">
        <v>7.1819032E-3</v>
      </c>
      <c r="CP99" s="198">
        <v>2.7296032999999998E-3</v>
      </c>
      <c r="CQ99" s="197">
        <v>8.9212612999999994E-12</v>
      </c>
      <c r="CR99" s="197">
        <v>1.0801519E-9</v>
      </c>
      <c r="CS99" s="198">
        <v>1.4206517999999999E-4</v>
      </c>
      <c r="CT99" s="198">
        <v>1.4510129999999999E-3</v>
      </c>
      <c r="CU99" s="197">
        <v>1.6119804999999999E-8</v>
      </c>
      <c r="CV99" s="198">
        <v>4.2206043E-4</v>
      </c>
      <c r="CX99" s="166"/>
    </row>
    <row r="100" spans="1:103">
      <c r="D100" s="1" t="s">
        <v>1121</v>
      </c>
      <c r="S100" s="3"/>
      <c r="T100" s="3"/>
      <c r="V100" s="3"/>
      <c r="W100" s="3"/>
      <c r="Y100" s="3"/>
      <c r="Z100" s="3"/>
      <c r="AA100" s="3"/>
      <c r="AC100" s="142"/>
      <c r="AD100" s="142"/>
      <c r="AE100" s="142"/>
      <c r="AF100" s="142"/>
      <c r="AG100" s="142"/>
      <c r="AU100" s="86"/>
      <c r="AV100" s="86"/>
      <c r="AW100" s="86"/>
      <c r="AX100" s="3"/>
      <c r="AY100" s="3"/>
      <c r="AZ100" s="3"/>
      <c r="BA100" s="3"/>
      <c r="BB100" s="3"/>
      <c r="BC100" s="3"/>
      <c r="BD100" s="3"/>
      <c r="BE100" s="3"/>
      <c r="BF100" s="3"/>
      <c r="BG100" s="3"/>
      <c r="BH100" s="3"/>
      <c r="BI100" s="3"/>
      <c r="BJ100" s="3"/>
      <c r="BK100" s="3"/>
      <c r="BL100" s="3"/>
      <c r="BM100" s="3"/>
      <c r="BN100" s="3"/>
      <c r="BO100" s="3"/>
      <c r="BV100" s="3"/>
      <c r="BW100" s="3"/>
      <c r="BX100" s="3"/>
      <c r="BY100" s="3"/>
      <c r="BZ100" s="3"/>
      <c r="CA100" s="3"/>
      <c r="CB100" s="3"/>
      <c r="CC100" s="3"/>
      <c r="CD100" s="3"/>
      <c r="CE100" s="3"/>
      <c r="CF100" s="3"/>
      <c r="CG100" s="3"/>
      <c r="CH100" s="3"/>
      <c r="CI100" s="3"/>
      <c r="CJ100" s="3"/>
      <c r="CM100" s="3"/>
      <c r="CQ100" s="3"/>
      <c r="CR100" s="3"/>
      <c r="CU100" s="3"/>
    </row>
    <row r="101" spans="1:103" ht="14.4">
      <c r="A101" t="s">
        <v>3427</v>
      </c>
      <c r="B101" s="85" t="s">
        <v>379</v>
      </c>
      <c r="C101" s="113" t="str">
        <f t="shared" ref="C101:C114" si="65">MID(A101,1,12)</f>
        <v>A.030.06.101</v>
      </c>
      <c r="D101" s="9" t="s">
        <v>1121</v>
      </c>
      <c r="E101" s="112" t="s">
        <v>362</v>
      </c>
      <c r="F101" s="115" t="str">
        <f t="shared" ref="F101:F114" si="66">MID(A101, 21,85)</f>
        <v>Fertilizer-N</v>
      </c>
      <c r="G101" s="143">
        <f t="shared" ref="G101:G114" si="67">N101/0.15</f>
        <v>2.8180768666666669</v>
      </c>
      <c r="I101" s="118">
        <f t="shared" ref="I101:I114" si="68">K101+L101+M101+N101</f>
        <v>0.46155079684767053</v>
      </c>
      <c r="K101" s="161">
        <f t="shared" ref="K101:K114" si="69">Q101+R101+S101+T101</f>
        <v>3.7852896850000001E-3</v>
      </c>
      <c r="L101" s="161">
        <f t="shared" ref="L101:L114" si="70">O101+P101+U101+Y101+W101</f>
        <v>3.1524479685670001E-2</v>
      </c>
      <c r="M101" s="162">
        <f t="shared" ref="M101:M114" si="71">V101+X101+Z101+AA101</f>
        <v>3.5294974770005406E-3</v>
      </c>
      <c r="N101" s="161">
        <v>0.42271153</v>
      </c>
      <c r="O101" s="132">
        <v>1.0480311000000001E-2</v>
      </c>
      <c r="P101" s="132">
        <v>1.2271371E-2</v>
      </c>
      <c r="Q101" s="132">
        <v>3.1800862E-3</v>
      </c>
      <c r="R101" s="132">
        <v>5.5730766999999997E-4</v>
      </c>
      <c r="S101" s="164">
        <v>1.2169229E-5</v>
      </c>
      <c r="T101" s="164">
        <v>3.5726585999999999E-5</v>
      </c>
      <c r="U101" s="132">
        <v>3.2896411E-4</v>
      </c>
      <c r="V101" s="164">
        <v>7.3521933999999998E-5</v>
      </c>
      <c r="W101" s="132">
        <v>8.4436055999999992E-3</v>
      </c>
      <c r="X101" s="132">
        <v>3.4405023999999999E-3</v>
      </c>
      <c r="Y101" s="164">
        <v>2.2797567E-7</v>
      </c>
      <c r="Z101" s="164">
        <v>1.5473143E-5</v>
      </c>
      <c r="AA101" s="164">
        <v>5.4045257999999997E-16</v>
      </c>
      <c r="AC101" s="118">
        <f t="shared" si="43"/>
        <v>0.42271153</v>
      </c>
      <c r="AD101" s="118">
        <f t="shared" si="44"/>
        <v>2.6865935795E-2</v>
      </c>
      <c r="AE101" s="118">
        <f t="shared" si="45"/>
        <v>2.3096119253000001E-2</v>
      </c>
      <c r="AF101" s="118">
        <f t="shared" si="46"/>
        <v>3.1524479685670001E-2</v>
      </c>
      <c r="AG101" s="118">
        <f t="shared" si="47"/>
        <v>3.5140243340005405E-3</v>
      </c>
      <c r="AI101" s="69">
        <v>5.8009826000000002</v>
      </c>
      <c r="AJ101" s="69">
        <v>4.9286880000000002</v>
      </c>
      <c r="AK101" s="69">
        <v>0.42743711000000001</v>
      </c>
      <c r="AL101" s="69">
        <v>0</v>
      </c>
      <c r="AM101" s="69">
        <v>0.11445110999999999</v>
      </c>
      <c r="AN101" s="69">
        <v>0.23370676000000001</v>
      </c>
      <c r="AO101" s="69">
        <v>9.669954E-2</v>
      </c>
      <c r="AQ101" s="116">
        <v>5.0686646000000002E-2</v>
      </c>
      <c r="AR101" s="116">
        <v>4.8151126000000002E-2</v>
      </c>
      <c r="AS101" s="116">
        <v>2.2518591000000002E-3</v>
      </c>
      <c r="AT101" s="116">
        <v>2.8366161E-4</v>
      </c>
      <c r="AU101" s="150">
        <f t="shared" si="48"/>
        <v>2.8867581494593389E-6</v>
      </c>
      <c r="AV101" s="150">
        <f t="shared" si="49"/>
        <v>8.3278812268724796E-9</v>
      </c>
      <c r="AW101" s="163">
        <f t="shared" si="50"/>
        <v>3.9728516075199997E-2</v>
      </c>
      <c r="AX101" s="196">
        <v>2.6163392000000002E-6</v>
      </c>
      <c r="AY101" s="196">
        <v>7.8941721999999997E-9</v>
      </c>
      <c r="AZ101" s="196">
        <v>2.1567814999999999E-13</v>
      </c>
      <c r="BA101" s="196">
        <v>2.6362243999999998E-19</v>
      </c>
      <c r="BB101" s="196">
        <v>7.4777350999999995E-20</v>
      </c>
      <c r="BC101" s="196">
        <v>2.2320591999999999E-10</v>
      </c>
      <c r="BD101" s="196">
        <v>2.7009974000000003E-7</v>
      </c>
      <c r="BE101" s="196">
        <v>3.6339895999999999E-11</v>
      </c>
      <c r="BF101" s="196">
        <v>3.9706627999999998E-10</v>
      </c>
      <c r="BG101" s="196">
        <v>6.3577076999999995E-14</v>
      </c>
      <c r="BH101" s="196">
        <v>2.1492712000000001E-15</v>
      </c>
      <c r="BI101" s="196">
        <v>1.9136703000000001E-14</v>
      </c>
      <c r="BJ101" s="196">
        <v>1.9314073000000001E-15</v>
      </c>
      <c r="BK101" s="196">
        <v>3.7826397999999998E-16</v>
      </c>
      <c r="BL101" s="196">
        <v>4.3100845000000002E-11</v>
      </c>
      <c r="BM101" s="196">
        <v>5.2902693999999997E-11</v>
      </c>
      <c r="BN101" s="196">
        <v>7.3012444999999996E-25</v>
      </c>
      <c r="BO101" s="196">
        <v>1.9770751999999999E-6</v>
      </c>
      <c r="BP101" s="108">
        <v>3.9726538999999998E-2</v>
      </c>
      <c r="BQ101" s="108">
        <v>0</v>
      </c>
      <c r="BR101" s="108">
        <v>0</v>
      </c>
      <c r="BS101" s="108">
        <v>0</v>
      </c>
      <c r="BU101" s="172">
        <v>9.3264273E-5</v>
      </c>
      <c r="BV101" s="172">
        <v>2.9881622000000001E-6</v>
      </c>
      <c r="BW101" s="172">
        <v>7.8575461E-5</v>
      </c>
      <c r="BX101" s="172">
        <v>5.7210175E-8</v>
      </c>
      <c r="BY101" s="172">
        <v>3.0285349999999998E-6</v>
      </c>
      <c r="BZ101" s="172">
        <v>1.6992114999999999E-7</v>
      </c>
      <c r="CA101" s="172">
        <v>1.6511708E-9</v>
      </c>
      <c r="CB101" s="172">
        <v>1.2658983999999999E-6</v>
      </c>
      <c r="CC101" s="172">
        <v>1.8267140999999999E-8</v>
      </c>
      <c r="CD101" s="172">
        <v>3.7170549999999998E-8</v>
      </c>
      <c r="CE101" s="172">
        <v>2.1203641999999999E-16</v>
      </c>
      <c r="CF101" s="172">
        <v>1.6145771E-21</v>
      </c>
      <c r="CG101" s="172">
        <v>1.386311E-17</v>
      </c>
      <c r="CH101" s="172">
        <v>7.0681902000000002E-7</v>
      </c>
      <c r="CI101" s="172">
        <v>6.3834510000000001E-6</v>
      </c>
      <c r="CJ101" s="172">
        <v>3.1726615000000003E-8</v>
      </c>
      <c r="CK101" s="69">
        <v>0</v>
      </c>
      <c r="CM101" s="197">
        <v>1.6352726E-17</v>
      </c>
      <c r="CN101" s="198">
        <v>2.8171050000000002</v>
      </c>
      <c r="CO101" s="198">
        <v>4.1650539999999996E-3</v>
      </c>
      <c r="CP101" s="198">
        <v>1.9040146999999999E-3</v>
      </c>
      <c r="CQ101" s="197">
        <v>1.1840746000000001E-11</v>
      </c>
      <c r="CR101" s="197">
        <v>1.0834669E-9</v>
      </c>
      <c r="CS101" s="197">
        <v>8.8154486000000006E-5</v>
      </c>
      <c r="CT101" s="198">
        <v>1.6127804E-3</v>
      </c>
      <c r="CU101" s="197">
        <v>4.2642975999999999E-8</v>
      </c>
      <c r="CV101" s="198">
        <v>2.7017240999999999E-4</v>
      </c>
      <c r="CX101" s="166"/>
      <c r="CY101" t="s">
        <v>1401</v>
      </c>
    </row>
    <row r="102" spans="1:103" ht="14.4">
      <c r="A102" t="s">
        <v>3428</v>
      </c>
      <c r="B102" s="85" t="s">
        <v>379</v>
      </c>
      <c r="C102" s="113" t="str">
        <f t="shared" si="65"/>
        <v>A.030.06.102</v>
      </c>
      <c r="D102" s="9" t="s">
        <v>1121</v>
      </c>
      <c r="E102" s="112" t="s">
        <v>362</v>
      </c>
      <c r="F102" s="115" t="str">
        <f t="shared" si="66"/>
        <v>Fertilizer-P</v>
      </c>
      <c r="G102" s="143">
        <f t="shared" si="67"/>
        <v>1.8210622666666665</v>
      </c>
      <c r="I102" s="118">
        <f t="shared" si="68"/>
        <v>0.48687366191195325</v>
      </c>
      <c r="K102" s="161">
        <f t="shared" si="69"/>
        <v>0.152368621771</v>
      </c>
      <c r="L102" s="161">
        <f t="shared" si="70"/>
        <v>1.9848928339999995E-2</v>
      </c>
      <c r="M102" s="162">
        <f t="shared" si="71"/>
        <v>4.1496771800953292E-2</v>
      </c>
      <c r="N102" s="161">
        <v>0.27315933999999997</v>
      </c>
      <c r="O102" s="132">
        <v>1.2450411999999999E-2</v>
      </c>
      <c r="P102" s="132">
        <v>5.6586010999999997E-3</v>
      </c>
      <c r="Q102" s="132">
        <v>3.5449652999999998E-2</v>
      </c>
      <c r="R102" s="132">
        <v>8.9630598999999997E-4</v>
      </c>
      <c r="S102" s="164">
        <v>1.7812781000000001E-5</v>
      </c>
      <c r="T102" s="132">
        <v>0.11600485000000001</v>
      </c>
      <c r="U102" s="132">
        <v>9.2498587000000001E-4</v>
      </c>
      <c r="V102" s="132">
        <v>2.0379517999999999E-2</v>
      </c>
      <c r="W102" s="132">
        <v>5.6183877000000001E-4</v>
      </c>
      <c r="X102" s="132">
        <v>2.1115637E-2</v>
      </c>
      <c r="Y102" s="132">
        <v>2.5309060000000002E-4</v>
      </c>
      <c r="Z102" s="164">
        <v>1.6167914000000001E-6</v>
      </c>
      <c r="AA102" s="164">
        <v>9.5532925999999995E-12</v>
      </c>
      <c r="AC102" s="118">
        <f t="shared" si="43"/>
        <v>0.27315933999999997</v>
      </c>
      <c r="AD102" s="118">
        <f t="shared" si="44"/>
        <v>0.17140262074100002</v>
      </c>
      <c r="AE102" s="118">
        <f t="shared" si="45"/>
        <v>1.9035615761399997E-2</v>
      </c>
      <c r="AF102" s="118">
        <f t="shared" si="46"/>
        <v>1.9848928339999999E-2</v>
      </c>
      <c r="AG102" s="118">
        <f t="shared" si="47"/>
        <v>4.1495155009553295E-2</v>
      </c>
      <c r="AI102" s="69">
        <v>27.820846</v>
      </c>
      <c r="AJ102" s="69">
        <v>26.322406000000001</v>
      </c>
      <c r="AK102" s="69">
        <v>0.68803550000000002</v>
      </c>
      <c r="AL102" s="69">
        <v>0</v>
      </c>
      <c r="AM102" s="69">
        <v>0.16376238000000001</v>
      </c>
      <c r="AN102" s="69">
        <v>0.47474959999999999</v>
      </c>
      <c r="AO102" s="69">
        <v>0.17189278</v>
      </c>
      <c r="AQ102" s="116">
        <v>3.5625099E-2</v>
      </c>
      <c r="AR102" s="116">
        <v>3.2614730000000001E-2</v>
      </c>
      <c r="AS102" s="116">
        <v>1.5301939000000001E-3</v>
      </c>
      <c r="AT102" s="116">
        <v>1.4801745000000001E-3</v>
      </c>
      <c r="AU102" s="150">
        <f t="shared" si="48"/>
        <v>1.9553195844319127E-6</v>
      </c>
      <c r="AV102" s="150">
        <f t="shared" si="49"/>
        <v>5.6590013184293045E-9</v>
      </c>
      <c r="AW102" s="163">
        <f t="shared" si="50"/>
        <v>0.20730735351000001</v>
      </c>
      <c r="AX102" s="196">
        <v>1.6901919E-6</v>
      </c>
      <c r="AY102" s="196">
        <v>5.0997264999999998E-9</v>
      </c>
      <c r="AZ102" s="196">
        <v>1.3933141000000001E-13</v>
      </c>
      <c r="BA102" s="196">
        <v>4.6599134999999998E-15</v>
      </c>
      <c r="BB102" s="196">
        <v>1.3217994E-15</v>
      </c>
      <c r="BC102" s="196">
        <v>1.3010938999999999E-9</v>
      </c>
      <c r="BD102" s="196">
        <v>2.6363841999999998E-7</v>
      </c>
      <c r="BE102" s="196">
        <v>2.5974553999999999E-10</v>
      </c>
      <c r="BF102" s="196">
        <v>2.9909391999999999E-10</v>
      </c>
      <c r="BG102" s="196">
        <v>5.4463369999999998E-15</v>
      </c>
      <c r="BH102" s="196">
        <v>1.6364220000000001E-16</v>
      </c>
      <c r="BI102" s="196">
        <v>2.8636804000000002E-13</v>
      </c>
      <c r="BJ102" s="196">
        <v>3.0418771000000002E-15</v>
      </c>
      <c r="BK102" s="196">
        <v>1.0071101000000001E-15</v>
      </c>
      <c r="BL102" s="196">
        <v>7.8793901999999997E-12</v>
      </c>
      <c r="BM102" s="196">
        <v>1.8028516E-10</v>
      </c>
      <c r="BN102" s="196">
        <v>1.2906021E-20</v>
      </c>
      <c r="BO102" s="108">
        <v>7.8597351000000005E-4</v>
      </c>
      <c r="BP102" s="108">
        <v>0.20652138</v>
      </c>
      <c r="BQ102" s="108">
        <v>0</v>
      </c>
      <c r="BR102" s="108">
        <v>0</v>
      </c>
      <c r="BS102" s="108">
        <v>0</v>
      </c>
      <c r="BU102" s="69">
        <v>1.7104950999999999E-4</v>
      </c>
      <c r="BV102" s="172">
        <v>2.2031031999999999E-6</v>
      </c>
      <c r="BW102" s="172">
        <v>5.0776048000000001E-5</v>
      </c>
      <c r="BX102" s="172">
        <v>1.2395409000000001E-7</v>
      </c>
      <c r="BY102" s="172">
        <v>1.9010981E-6</v>
      </c>
      <c r="BZ102" s="172">
        <v>2.7736468000000003E-7</v>
      </c>
      <c r="CA102" s="172">
        <v>1.1923735E-10</v>
      </c>
      <c r="CB102" s="172">
        <v>4.2103782999999998E-7</v>
      </c>
      <c r="CC102" s="172">
        <v>4.8727726000000003E-8</v>
      </c>
      <c r="CD102" s="172">
        <v>7.6825578000000005E-5</v>
      </c>
      <c r="CE102" s="172">
        <v>3.748055E-12</v>
      </c>
      <c r="CF102" s="172">
        <v>2.854002E-17</v>
      </c>
      <c r="CG102" s="172">
        <v>2.4505080999999999E-13</v>
      </c>
      <c r="CH102" s="172">
        <v>6.8941659000000004E-6</v>
      </c>
      <c r="CI102" s="172">
        <v>3.1517002999999998E-5</v>
      </c>
      <c r="CJ102" s="172">
        <v>6.1303763000000005E-8</v>
      </c>
      <c r="CK102" s="69">
        <v>0</v>
      </c>
      <c r="CM102" s="197">
        <v>2.8905843000000002E-13</v>
      </c>
      <c r="CN102" s="198">
        <v>1.8208567</v>
      </c>
      <c r="CO102" s="198">
        <v>9.1666006999999994E-3</v>
      </c>
      <c r="CP102" s="198">
        <v>1.5709259E-3</v>
      </c>
      <c r="CQ102" s="197">
        <v>1.2941314E-10</v>
      </c>
      <c r="CR102" s="197">
        <v>1.5338262999999999E-8</v>
      </c>
      <c r="CS102" s="197">
        <v>8.7423984000000005E-5</v>
      </c>
      <c r="CT102" s="198">
        <v>2.726788E-3</v>
      </c>
      <c r="CU102" s="197">
        <v>3.6227975E-9</v>
      </c>
      <c r="CV102" s="197">
        <v>9.7609197000000006E-5</v>
      </c>
      <c r="CX102" s="166"/>
      <c r="CY102" t="s">
        <v>1402</v>
      </c>
    </row>
    <row r="103" spans="1:103" ht="14.4">
      <c r="A103" t="s">
        <v>3429</v>
      </c>
      <c r="B103" s="85" t="s">
        <v>379</v>
      </c>
      <c r="C103" s="113" t="str">
        <f t="shared" si="65"/>
        <v>A.030.06.103</v>
      </c>
      <c r="D103" s="9" t="s">
        <v>1121</v>
      </c>
      <c r="E103" s="112" t="s">
        <v>362</v>
      </c>
      <c r="F103" s="115" t="str">
        <f t="shared" si="66"/>
        <v>Fertilizer-K</v>
      </c>
      <c r="G103" s="143">
        <f t="shared" si="67"/>
        <v>0.37903355333333333</v>
      </c>
      <c r="I103" s="118">
        <f t="shared" si="68"/>
        <v>7.022345623142956E-2</v>
      </c>
      <c r="K103" s="161">
        <f t="shared" si="69"/>
        <v>1.3400455212E-3</v>
      </c>
      <c r="L103" s="161">
        <f t="shared" si="70"/>
        <v>5.3145181209999998E-3</v>
      </c>
      <c r="M103" s="162">
        <f t="shared" si="71"/>
        <v>6.713859589229567E-3</v>
      </c>
      <c r="N103" s="161">
        <v>5.6855032999999999E-2</v>
      </c>
      <c r="O103" s="132">
        <v>3.0787327000000001E-3</v>
      </c>
      <c r="P103" s="132">
        <v>2.1898877E-3</v>
      </c>
      <c r="Q103" s="132">
        <v>1.1587136E-3</v>
      </c>
      <c r="R103" s="132">
        <v>1.4973955E-4</v>
      </c>
      <c r="S103" s="164">
        <v>1.3456552E-6</v>
      </c>
      <c r="T103" s="164">
        <v>3.0246716E-5</v>
      </c>
      <c r="U103" s="164">
        <v>3.8568751000000002E-5</v>
      </c>
      <c r="V103" s="132">
        <v>1.2082999000000001E-4</v>
      </c>
      <c r="W103" s="164">
        <v>1.6329834999999999E-6</v>
      </c>
      <c r="X103" s="132">
        <v>6.5930249000000002E-3</v>
      </c>
      <c r="Y103" s="164">
        <v>5.6959864999999999E-6</v>
      </c>
      <c r="Z103" s="164">
        <v>4.6992018000000002E-9</v>
      </c>
      <c r="AA103" s="164">
        <v>2.7766630999999999E-14</v>
      </c>
      <c r="AC103" s="118">
        <f t="shared" si="43"/>
        <v>5.6855032999999999E-2</v>
      </c>
      <c r="AD103" s="118">
        <f t="shared" si="44"/>
        <v>6.6472346721999998E-3</v>
      </c>
      <c r="AE103" s="118">
        <f t="shared" si="45"/>
        <v>5.3071938502018004E-3</v>
      </c>
      <c r="AF103" s="118">
        <f t="shared" si="46"/>
        <v>5.3145181209999998E-3</v>
      </c>
      <c r="AG103" s="118">
        <f t="shared" si="47"/>
        <v>6.7138548900277668E-3</v>
      </c>
      <c r="AI103" s="69">
        <v>5.9827347</v>
      </c>
      <c r="AJ103" s="69">
        <v>4.5092702999999998</v>
      </c>
      <c r="AK103" s="69">
        <v>0.70719335999999999</v>
      </c>
      <c r="AL103" s="69">
        <v>0</v>
      </c>
      <c r="AM103" s="69">
        <v>0.17031075000000001</v>
      </c>
      <c r="AN103" s="69">
        <v>0.41955702</v>
      </c>
      <c r="AO103" s="69">
        <v>0.17640333999999999</v>
      </c>
      <c r="AQ103" s="116">
        <v>7.5554015000000004E-3</v>
      </c>
      <c r="AR103" s="116">
        <v>7.0402197000000001E-3</v>
      </c>
      <c r="AS103" s="116">
        <v>3.1434272E-4</v>
      </c>
      <c r="AT103" s="116">
        <v>2.0083904E-4</v>
      </c>
      <c r="AU103" s="150">
        <f t="shared" si="48"/>
        <v>4.2207552064920589E-7</v>
      </c>
      <c r="AV103" s="150">
        <f t="shared" si="49"/>
        <v>1.1625100280913652E-9</v>
      </c>
      <c r="AW103" s="163">
        <f t="shared" si="50"/>
        <v>2.8128717486199998E-2</v>
      </c>
      <c r="AX103" s="196">
        <v>3.5178662000000002E-7</v>
      </c>
      <c r="AY103" s="196">
        <v>1.0614267999999999E-9</v>
      </c>
      <c r="AZ103" s="196">
        <v>2.8999626000000001E-14</v>
      </c>
      <c r="BA103" s="196">
        <v>1.3544032E-17</v>
      </c>
      <c r="BB103" s="196">
        <v>3.8418081000000002E-18</v>
      </c>
      <c r="BC103" s="196">
        <v>1.591334E-10</v>
      </c>
      <c r="BD103" s="196">
        <v>7.0117336000000006E-8</v>
      </c>
      <c r="BE103" s="196">
        <v>2.2806779999999999E-11</v>
      </c>
      <c r="BF103" s="196">
        <v>7.8229946000000005E-11</v>
      </c>
      <c r="BG103" s="196">
        <v>1.5829770000000001E-17</v>
      </c>
      <c r="BH103" s="196">
        <v>4.7562581000000004E-19</v>
      </c>
      <c r="BI103" s="196">
        <v>1.7184418999999999E-14</v>
      </c>
      <c r="BJ103" s="196">
        <v>2.3237903000000002E-16</v>
      </c>
      <c r="BK103" s="196">
        <v>6.9361902E-17</v>
      </c>
      <c r="BL103" s="196">
        <v>5.0250781999999996E-13</v>
      </c>
      <c r="BM103" s="196">
        <v>1.1928724E-11</v>
      </c>
      <c r="BN103" s="196">
        <v>3.7511331999999999E-23</v>
      </c>
      <c r="BO103" s="196">
        <v>2.5204862000000002E-6</v>
      </c>
      <c r="BP103" s="108">
        <v>2.8126196999999999E-2</v>
      </c>
      <c r="BQ103" s="108">
        <v>0</v>
      </c>
      <c r="BR103" s="108">
        <v>0</v>
      </c>
      <c r="BS103" s="108">
        <v>0</v>
      </c>
      <c r="BU103" s="172">
        <v>1.8491378E-5</v>
      </c>
      <c r="BV103" s="172">
        <v>5.9078462000000003E-7</v>
      </c>
      <c r="BW103" s="172">
        <v>1.0568461000000001E-5</v>
      </c>
      <c r="BX103" s="172">
        <v>4.5749168999999996E-9</v>
      </c>
      <c r="BY103" s="172">
        <v>5.4376516000000002E-7</v>
      </c>
      <c r="BZ103" s="172">
        <v>1.0115716E-7</v>
      </c>
      <c r="CA103" s="172">
        <v>3.4656317000000001E-13</v>
      </c>
      <c r="CB103" s="172">
        <v>1.5353497E-7</v>
      </c>
      <c r="CC103" s="172">
        <v>3.3052236000000002E-9</v>
      </c>
      <c r="CD103" s="172">
        <v>2.1495244E-8</v>
      </c>
      <c r="CE103" s="172">
        <v>1.0893716E-14</v>
      </c>
      <c r="CF103" s="172">
        <v>8.2951524999999994E-20</v>
      </c>
      <c r="CG103" s="172">
        <v>7.1223981000000005E-16</v>
      </c>
      <c r="CH103" s="172">
        <v>2.5064140000000002E-7</v>
      </c>
      <c r="CI103" s="172">
        <v>6.1959866000000002E-6</v>
      </c>
      <c r="CJ103" s="172">
        <v>5.7671270000000001E-8</v>
      </c>
      <c r="CK103" s="69">
        <v>0</v>
      </c>
      <c r="CM103" s="197">
        <v>8.4014790000000004E-16</v>
      </c>
      <c r="CN103" s="198">
        <v>0.37899722000000002</v>
      </c>
      <c r="CO103" s="198">
        <v>3.8046365999999999E-3</v>
      </c>
      <c r="CP103" s="198">
        <v>4.2740665999999999E-4</v>
      </c>
      <c r="CQ103" s="197">
        <v>7.7715424999999996E-12</v>
      </c>
      <c r="CR103" s="197">
        <v>9.2237377999999998E-10</v>
      </c>
      <c r="CS103" s="197">
        <v>2.3706969E-5</v>
      </c>
      <c r="CT103" s="198">
        <v>2.0549914999999999E-4</v>
      </c>
      <c r="CU103" s="197">
        <v>1.0529654999999999E-11</v>
      </c>
      <c r="CV103" s="197">
        <v>3.5574512999999999E-5</v>
      </c>
      <c r="CX103" s="166"/>
      <c r="CY103" t="s">
        <v>1403</v>
      </c>
    </row>
    <row r="104" spans="1:103" ht="14.4">
      <c r="A104" t="s">
        <v>3430</v>
      </c>
      <c r="B104" s="85" t="s">
        <v>379</v>
      </c>
      <c r="C104" s="113" t="str">
        <f t="shared" si="65"/>
        <v>A.030.06.104</v>
      </c>
      <c r="D104" s="9" t="s">
        <v>1121</v>
      </c>
      <c r="E104" s="112" t="s">
        <v>362</v>
      </c>
      <c r="F104" s="115" t="str">
        <f t="shared" si="66"/>
        <v>Fertilizer-S</v>
      </c>
      <c r="G104" s="143">
        <f t="shared" si="67"/>
        <v>2.6572710000000002</v>
      </c>
      <c r="I104" s="118">
        <f t="shared" si="68"/>
        <v>0.43699621928366</v>
      </c>
      <c r="K104" s="161">
        <f t="shared" si="69"/>
        <v>1.7796103917399997E-2</v>
      </c>
      <c r="L104" s="161">
        <f t="shared" si="70"/>
        <v>9.3829555662599991E-3</v>
      </c>
      <c r="M104" s="162">
        <f t="shared" si="71"/>
        <v>1.1226509799999999E-2</v>
      </c>
      <c r="N104" s="161">
        <v>0.39859064999999999</v>
      </c>
      <c r="O104" s="132">
        <v>7.0612658999999996E-3</v>
      </c>
      <c r="P104" s="132">
        <v>2.0715597E-3</v>
      </c>
      <c r="Q104" s="132">
        <v>1.7308253999999999E-2</v>
      </c>
      <c r="R104" s="132">
        <v>4.4967511999999997E-4</v>
      </c>
      <c r="S104" s="164">
        <v>8.2391384000000008E-6</v>
      </c>
      <c r="T104" s="164">
        <v>2.9935659E-5</v>
      </c>
      <c r="U104" s="132">
        <v>2.4993781000000001E-4</v>
      </c>
      <c r="V104" s="132">
        <v>9.9873536999999998E-3</v>
      </c>
      <c r="W104" s="132">
        <v>0</v>
      </c>
      <c r="X104" s="132">
        <v>1.2391561E-3</v>
      </c>
      <c r="Y104" s="164">
        <v>1.9215626000000001E-7</v>
      </c>
      <c r="Z104" s="132">
        <v>0</v>
      </c>
      <c r="AA104" s="132">
        <v>0</v>
      </c>
      <c r="AC104" s="118">
        <f t="shared" si="43"/>
        <v>0.39859064999999999</v>
      </c>
      <c r="AD104" s="118">
        <f t="shared" si="44"/>
        <v>2.7178867327399998E-2</v>
      </c>
      <c r="AE104" s="118">
        <f t="shared" si="45"/>
        <v>9.3827634099999998E-3</v>
      </c>
      <c r="AF104" s="118">
        <f t="shared" si="46"/>
        <v>9.3829555662599991E-3</v>
      </c>
      <c r="AG104" s="118">
        <f t="shared" si="47"/>
        <v>1.1226509799999999E-2</v>
      </c>
      <c r="AI104" s="69">
        <v>9.0013912999999999</v>
      </c>
      <c r="AJ104" s="69">
        <v>8.6960899000000005</v>
      </c>
      <c r="AK104" s="69">
        <v>0.15395510000000001</v>
      </c>
      <c r="AL104" s="69">
        <v>0</v>
      </c>
      <c r="AM104" s="69">
        <v>4.6100390999999998E-2</v>
      </c>
      <c r="AN104" s="69">
        <v>7.5391738E-2</v>
      </c>
      <c r="AO104" s="69">
        <v>2.9854157999999999E-2</v>
      </c>
      <c r="AQ104" s="116">
        <v>4.609829E-2</v>
      </c>
      <c r="AR104" s="116">
        <v>4.3505068000000001E-2</v>
      </c>
      <c r="AS104" s="116">
        <v>2.0852444000000001E-3</v>
      </c>
      <c r="AT104" s="116">
        <v>5.0797777999999998E-4</v>
      </c>
      <c r="AU104" s="150">
        <f t="shared" si="48"/>
        <v>2.6082174702522997E-6</v>
      </c>
      <c r="AV104" s="150">
        <f t="shared" si="49"/>
        <v>7.7117028523844708E-9</v>
      </c>
      <c r="AW104" s="163">
        <f t="shared" si="50"/>
        <v>7.1145347289999994E-2</v>
      </c>
      <c r="AX104" s="196">
        <v>2.4667008E-6</v>
      </c>
      <c r="AY104" s="196">
        <v>7.4426612000000004E-9</v>
      </c>
      <c r="AZ104" s="196">
        <v>2.033429E-13</v>
      </c>
      <c r="BA104" s="108">
        <v>0</v>
      </c>
      <c r="BB104" s="108">
        <v>0</v>
      </c>
      <c r="BC104" s="196">
        <v>5.2455587E-10</v>
      </c>
      <c r="BD104" s="196">
        <v>1.409473E-7</v>
      </c>
      <c r="BE104" s="196">
        <v>1.1320795E-10</v>
      </c>
      <c r="BF104" s="196">
        <v>1.5561229000000001E-10</v>
      </c>
      <c r="BG104" s="108">
        <v>0</v>
      </c>
      <c r="BH104" s="108">
        <v>0</v>
      </c>
      <c r="BI104" s="196">
        <v>1.6272347E-14</v>
      </c>
      <c r="BJ104" s="196">
        <v>1.5007996999999999E-15</v>
      </c>
      <c r="BK104" s="196">
        <v>2.9633777000000001E-16</v>
      </c>
      <c r="BL104" s="196">
        <v>1.7933493E-12</v>
      </c>
      <c r="BM104" s="196">
        <v>4.3021032999999999E-11</v>
      </c>
      <c r="BN104" s="108">
        <v>0</v>
      </c>
      <c r="BO104" s="108">
        <v>3.8483829000000001E-4</v>
      </c>
      <c r="BP104" s="108">
        <v>7.0760508999999999E-2</v>
      </c>
      <c r="BQ104" s="108">
        <v>0</v>
      </c>
      <c r="BR104" s="108">
        <v>0</v>
      </c>
      <c r="BS104" s="108">
        <v>0</v>
      </c>
      <c r="BU104" s="172">
        <v>9.0379504999999998E-5</v>
      </c>
      <c r="BV104" s="172">
        <v>1.0973188000000001E-6</v>
      </c>
      <c r="BW104" s="172">
        <v>7.4091765999999995E-5</v>
      </c>
      <c r="BX104" s="172">
        <v>3.7281142999999997E-8</v>
      </c>
      <c r="BY104" s="172">
        <v>1.2704977000000001E-6</v>
      </c>
      <c r="BZ104" s="172">
        <v>4.8137886999999998E-8</v>
      </c>
      <c r="CA104" s="69">
        <v>0</v>
      </c>
      <c r="CB104" s="172">
        <v>7.3062951999999995E-8</v>
      </c>
      <c r="CC104" s="172">
        <v>1.2712044999999999E-8</v>
      </c>
      <c r="CD104" s="172">
        <v>5.2790893000000002E-8</v>
      </c>
      <c r="CE104" s="69">
        <v>0</v>
      </c>
      <c r="CF104" s="69">
        <v>0</v>
      </c>
      <c r="CG104" s="69">
        <v>0</v>
      </c>
      <c r="CH104" s="172">
        <v>3.3754179E-6</v>
      </c>
      <c r="CI104" s="172">
        <v>1.0310303E-5</v>
      </c>
      <c r="CJ104" s="172">
        <v>1.0215887999999999E-8</v>
      </c>
      <c r="CK104" s="69">
        <v>0</v>
      </c>
      <c r="CM104" s="198">
        <v>0</v>
      </c>
      <c r="CN104" s="198">
        <v>2.6566417000000002</v>
      </c>
      <c r="CO104" s="198">
        <v>1.4694405E-3</v>
      </c>
      <c r="CP104" s="198">
        <v>7.6181001999999995E-4</v>
      </c>
      <c r="CQ104" s="197">
        <v>7.5969483999999993E-12</v>
      </c>
      <c r="CR104" s="197">
        <v>9.2006088000000002E-10</v>
      </c>
      <c r="CS104" s="197">
        <v>5.4863578999999997E-5</v>
      </c>
      <c r="CT104" s="198">
        <v>1.2572903E-3</v>
      </c>
      <c r="CU104" s="198">
        <v>0</v>
      </c>
      <c r="CV104" s="197">
        <v>1.6928829999999998E-5</v>
      </c>
      <c r="CX104" s="166"/>
      <c r="CY104" t="s">
        <v>3431</v>
      </c>
    </row>
    <row r="105" spans="1:103" ht="14.4">
      <c r="A105" t="s">
        <v>3432</v>
      </c>
      <c r="B105" s="85" t="s">
        <v>379</v>
      </c>
      <c r="C105" s="113" t="str">
        <f t="shared" si="65"/>
        <v>A.030.06.105</v>
      </c>
      <c r="D105" s="9" t="s">
        <v>1121</v>
      </c>
      <c r="E105" s="112" t="s">
        <v>362</v>
      </c>
      <c r="F105" s="115" t="str">
        <f t="shared" si="66"/>
        <v>Urea excluding carbon capture utilisation (fertilizer calculation)</v>
      </c>
      <c r="G105" s="143">
        <f t="shared" si="67"/>
        <v>1.2986529333333334</v>
      </c>
      <c r="I105" s="118">
        <f t="shared" si="68"/>
        <v>0.21269621928921026</v>
      </c>
      <c r="K105" s="161">
        <f t="shared" si="69"/>
        <v>1.7443731145E-3</v>
      </c>
      <c r="L105" s="161">
        <f t="shared" si="70"/>
        <v>1.4527409617910001E-2</v>
      </c>
      <c r="M105" s="162">
        <f t="shared" si="71"/>
        <v>1.6264965568002492E-3</v>
      </c>
      <c r="N105" s="161">
        <v>0.19479794</v>
      </c>
      <c r="O105" s="132">
        <v>4.8296362000000001E-3</v>
      </c>
      <c r="P105" s="132">
        <v>5.6550094999999996E-3</v>
      </c>
      <c r="Q105" s="132">
        <v>1.4654774999999999E-3</v>
      </c>
      <c r="R105" s="132">
        <v>2.5682381000000001E-4</v>
      </c>
      <c r="S105" s="164">
        <v>5.6079394999999998E-6</v>
      </c>
      <c r="T105" s="164">
        <v>1.6463865000000001E-5</v>
      </c>
      <c r="U105" s="132">
        <v>1.5159635999999999E-4</v>
      </c>
      <c r="V105" s="164">
        <v>3.3881075999999998E-5</v>
      </c>
      <c r="W105" s="132">
        <v>3.8910625E-3</v>
      </c>
      <c r="X105" s="132">
        <v>1.585485E-3</v>
      </c>
      <c r="Y105" s="164">
        <v>1.0505791E-7</v>
      </c>
      <c r="Z105" s="164">
        <v>7.1304808000000004E-6</v>
      </c>
      <c r="AA105" s="164">
        <v>2.4905648999999999E-16</v>
      </c>
      <c r="AC105" s="118">
        <f t="shared" si="43"/>
        <v>0.19479794</v>
      </c>
      <c r="AD105" s="118">
        <f t="shared" si="44"/>
        <v>1.2380615174500001E-2</v>
      </c>
      <c r="AE105" s="118">
        <f t="shared" si="45"/>
        <v>1.06433725408E-2</v>
      </c>
      <c r="AF105" s="118">
        <f t="shared" si="46"/>
        <v>1.4527409617910001E-2</v>
      </c>
      <c r="AG105" s="118">
        <f t="shared" si="47"/>
        <v>1.6193660760002492E-3</v>
      </c>
      <c r="AI105" s="69">
        <v>2.6732638</v>
      </c>
      <c r="AJ105" s="69">
        <v>2.2712848000000001</v>
      </c>
      <c r="AK105" s="69">
        <v>0.19697563000000001</v>
      </c>
      <c r="AL105" s="69">
        <v>0</v>
      </c>
      <c r="AM105" s="69">
        <v>5.2742447999999997E-2</v>
      </c>
      <c r="AN105" s="69">
        <v>0.10769897</v>
      </c>
      <c r="AO105" s="69">
        <v>4.4561999999999997E-2</v>
      </c>
      <c r="AQ105" s="116">
        <v>2.3357902E-2</v>
      </c>
      <c r="AR105" s="116">
        <v>2.2189459000000002E-2</v>
      </c>
      <c r="AS105" s="116">
        <v>1.0377231E-3</v>
      </c>
      <c r="AT105" s="116">
        <v>1.3071963000000001E-4</v>
      </c>
      <c r="AU105" s="150">
        <f t="shared" si="48"/>
        <v>1.330303331133156E-6</v>
      </c>
      <c r="AV105" s="150">
        <f t="shared" si="49"/>
        <v>3.8377333086111193E-9</v>
      </c>
      <c r="AW105" s="163">
        <f t="shared" si="50"/>
        <v>1.8308072094549998E-2</v>
      </c>
      <c r="AX105" s="196">
        <v>1.2056863E-6</v>
      </c>
      <c r="AY105" s="196">
        <v>3.6378674E-9</v>
      </c>
      <c r="AZ105" s="196">
        <v>9.9390850000000005E-14</v>
      </c>
      <c r="BA105" s="196">
        <v>1.2148499000000001E-19</v>
      </c>
      <c r="BB105" s="196">
        <v>3.4459608999999999E-20</v>
      </c>
      <c r="BC105" s="196">
        <v>1.0285987E-10</v>
      </c>
      <c r="BD105" s="196">
        <v>1.2446993000000001E-7</v>
      </c>
      <c r="BE105" s="196">
        <v>1.6746496E-11</v>
      </c>
      <c r="BF105" s="196">
        <v>1.8297985E-10</v>
      </c>
      <c r="BG105" s="196">
        <v>2.9298192000000003E-14</v>
      </c>
      <c r="BH105" s="196">
        <v>9.9044757E-16</v>
      </c>
      <c r="BI105" s="196">
        <v>8.8187569000000003E-15</v>
      </c>
      <c r="BJ105" s="196">
        <v>8.9004945000000004E-16</v>
      </c>
      <c r="BK105" s="196">
        <v>1.7431519999999999E-16</v>
      </c>
      <c r="BL105" s="196">
        <v>1.9862141000000001E-11</v>
      </c>
      <c r="BM105" s="196">
        <v>2.4379122000000001E-11</v>
      </c>
      <c r="BN105" s="196">
        <v>3.3646288E-25</v>
      </c>
      <c r="BO105" s="196">
        <v>9.1109454999999998E-7</v>
      </c>
      <c r="BP105" s="108">
        <v>1.8307160999999999E-2</v>
      </c>
      <c r="BQ105" s="108">
        <v>0</v>
      </c>
      <c r="BR105" s="108">
        <v>0</v>
      </c>
      <c r="BS105" s="108">
        <v>0</v>
      </c>
      <c r="BU105" s="172">
        <v>4.2978927999999999E-5</v>
      </c>
      <c r="BV105" s="172">
        <v>1.3770333E-6</v>
      </c>
      <c r="BW105" s="172">
        <v>3.620989E-5</v>
      </c>
      <c r="BX105" s="172">
        <v>2.6364136000000001E-8</v>
      </c>
      <c r="BY105" s="172">
        <v>1.3956383E-6</v>
      </c>
      <c r="BZ105" s="172">
        <v>7.8304676000000001E-8</v>
      </c>
      <c r="CA105" s="172">
        <v>7.6090822000000004E-10</v>
      </c>
      <c r="CB105" s="172">
        <v>5.8336329999999996E-7</v>
      </c>
      <c r="CC105" s="172">
        <v>8.4180373E-9</v>
      </c>
      <c r="CD105" s="172">
        <v>1.7129285999999999E-8</v>
      </c>
      <c r="CE105" s="172">
        <v>9.7712636999999998E-17</v>
      </c>
      <c r="CF105" s="172">
        <v>7.4404474000000004E-22</v>
      </c>
      <c r="CG105" s="172">
        <v>6.3885298000000003E-18</v>
      </c>
      <c r="CH105" s="172">
        <v>3.2572304999999998E-7</v>
      </c>
      <c r="CI105" s="172">
        <v>2.9416825000000002E-6</v>
      </c>
      <c r="CJ105" s="172">
        <v>1.4620559999999999E-8</v>
      </c>
      <c r="CK105" s="69">
        <v>0</v>
      </c>
      <c r="CM105" s="197">
        <v>7.5358184000000002E-18</v>
      </c>
      <c r="CN105" s="198">
        <v>1.2982050999999999</v>
      </c>
      <c r="CO105" s="198">
        <v>1.9193796999999999E-3</v>
      </c>
      <c r="CP105" s="198">
        <v>8.7742614000000003E-4</v>
      </c>
      <c r="CQ105" s="197">
        <v>5.4565647999999999E-12</v>
      </c>
      <c r="CR105" s="197">
        <v>4.9929348999999997E-10</v>
      </c>
      <c r="CS105" s="197">
        <v>4.0624187000000001E-5</v>
      </c>
      <c r="CT105" s="198">
        <v>7.4321676999999995E-4</v>
      </c>
      <c r="CU105" s="197">
        <v>1.9651141E-8</v>
      </c>
      <c r="CV105" s="198">
        <v>1.2450341E-4</v>
      </c>
      <c r="CX105" s="166"/>
      <c r="CY105" t="s">
        <v>3433</v>
      </c>
    </row>
    <row r="106" spans="1:103" ht="14.4">
      <c r="A106" t="s">
        <v>3434</v>
      </c>
      <c r="B106" s="85" t="s">
        <v>379</v>
      </c>
      <c r="C106" s="113" t="str">
        <f t="shared" si="65"/>
        <v>A.030.06.106</v>
      </c>
      <c r="D106" s="9" t="s">
        <v>1121</v>
      </c>
      <c r="E106" s="112" t="s">
        <v>362</v>
      </c>
      <c r="F106" s="115" t="str">
        <f t="shared" si="66"/>
        <v>Urea including carbon capture utilisation (adblue calculation)</v>
      </c>
      <c r="G106" s="143">
        <f t="shared" si="67"/>
        <v>0.55865294666666665</v>
      </c>
      <c r="I106" s="118">
        <f t="shared" si="68"/>
        <v>0.10169622128821025</v>
      </c>
      <c r="K106" s="161">
        <f t="shared" si="69"/>
        <v>1.7443731145E-3</v>
      </c>
      <c r="L106" s="161">
        <f t="shared" si="70"/>
        <v>1.4527409617910001E-2</v>
      </c>
      <c r="M106" s="162">
        <f t="shared" si="71"/>
        <v>1.6264965558002492E-3</v>
      </c>
      <c r="N106" s="161">
        <v>8.3797942E-2</v>
      </c>
      <c r="O106" s="132">
        <v>4.8296362000000001E-3</v>
      </c>
      <c r="P106" s="132">
        <v>5.6550094999999996E-3</v>
      </c>
      <c r="Q106" s="132">
        <v>1.4654774999999999E-3</v>
      </c>
      <c r="R106" s="132">
        <v>2.5682381000000001E-4</v>
      </c>
      <c r="S106" s="164">
        <v>5.6079394999999998E-6</v>
      </c>
      <c r="T106" s="164">
        <v>1.6463865000000001E-5</v>
      </c>
      <c r="U106" s="132">
        <v>1.5159635999999999E-4</v>
      </c>
      <c r="V106" s="164">
        <v>3.3881075000000002E-5</v>
      </c>
      <c r="W106" s="132">
        <v>3.8910625E-3</v>
      </c>
      <c r="X106" s="132">
        <v>1.585485E-3</v>
      </c>
      <c r="Y106" s="164">
        <v>1.0505791E-7</v>
      </c>
      <c r="Z106" s="164">
        <v>7.1304808000000004E-6</v>
      </c>
      <c r="AA106" s="164">
        <v>2.4905648999999999E-16</v>
      </c>
      <c r="AC106" s="118">
        <f t="shared" si="43"/>
        <v>8.3797942E-2</v>
      </c>
      <c r="AD106" s="118">
        <f t="shared" si="44"/>
        <v>1.2380615174500001E-2</v>
      </c>
      <c r="AE106" s="118">
        <f t="shared" si="45"/>
        <v>1.06433725408E-2</v>
      </c>
      <c r="AF106" s="118">
        <f t="shared" si="46"/>
        <v>1.4527409617910001E-2</v>
      </c>
      <c r="AG106" s="118">
        <f t="shared" si="47"/>
        <v>1.6193660750002492E-3</v>
      </c>
      <c r="AI106" s="69">
        <v>2.6732638</v>
      </c>
      <c r="AJ106" s="69">
        <v>2.2712848000000001</v>
      </c>
      <c r="AK106" s="69">
        <v>0.19697563000000001</v>
      </c>
      <c r="AL106" s="69">
        <v>0</v>
      </c>
      <c r="AM106" s="69">
        <v>5.2742447999999997E-2</v>
      </c>
      <c r="AN106" s="69">
        <v>0.10769897</v>
      </c>
      <c r="AO106" s="69">
        <v>4.4561999999999997E-2</v>
      </c>
      <c r="AQ106" s="116">
        <v>1.1343127999999999E-2</v>
      </c>
      <c r="AR106" s="116">
        <v>1.0734969E-2</v>
      </c>
      <c r="AS106" s="116">
        <v>4.7743897999999999E-4</v>
      </c>
      <c r="AT106" s="116">
        <v>1.3071963000000001E-4</v>
      </c>
      <c r="AU106" s="150">
        <f t="shared" si="48"/>
        <v>6.4358329113315593E-7</v>
      </c>
      <c r="AV106" s="150">
        <f t="shared" si="49"/>
        <v>1.7656766986121103E-9</v>
      </c>
      <c r="AW106" s="163">
        <f t="shared" si="50"/>
        <v>1.8308072094549998E-2</v>
      </c>
      <c r="AX106" s="196">
        <v>5.1896626000000003E-7</v>
      </c>
      <c r="AY106" s="196">
        <v>1.5658674000000001E-9</v>
      </c>
      <c r="AZ106" s="196">
        <v>4.2780851E-14</v>
      </c>
      <c r="BA106" s="196">
        <v>1.2148499000000001E-19</v>
      </c>
      <c r="BB106" s="196">
        <v>3.4459608999999999E-20</v>
      </c>
      <c r="BC106" s="196">
        <v>1.0285987E-10</v>
      </c>
      <c r="BD106" s="196">
        <v>1.2446993000000001E-7</v>
      </c>
      <c r="BE106" s="196">
        <v>1.6746496E-11</v>
      </c>
      <c r="BF106" s="196">
        <v>1.8297985E-10</v>
      </c>
      <c r="BG106" s="196">
        <v>2.9298192000000003E-14</v>
      </c>
      <c r="BH106" s="196">
        <v>9.9044756E-16</v>
      </c>
      <c r="BI106" s="196">
        <v>8.8187569000000003E-15</v>
      </c>
      <c r="BJ106" s="196">
        <v>8.9004945000000004E-16</v>
      </c>
      <c r="BK106" s="196">
        <v>1.7431519999999999E-16</v>
      </c>
      <c r="BL106" s="196">
        <v>1.9862141000000001E-11</v>
      </c>
      <c r="BM106" s="196">
        <v>2.4379122000000001E-11</v>
      </c>
      <c r="BN106" s="196">
        <v>3.3646288E-25</v>
      </c>
      <c r="BO106" s="196">
        <v>9.1109454999999998E-7</v>
      </c>
      <c r="BP106" s="108">
        <v>1.8307160999999999E-2</v>
      </c>
      <c r="BQ106" s="108">
        <v>0</v>
      </c>
      <c r="BR106" s="108">
        <v>0</v>
      </c>
      <c r="BS106" s="108">
        <v>0</v>
      </c>
      <c r="BU106" s="172">
        <v>2.2345764E-5</v>
      </c>
      <c r="BV106" s="172">
        <v>1.3770333E-6</v>
      </c>
      <c r="BW106" s="172">
        <v>1.5576726000000001E-5</v>
      </c>
      <c r="BX106" s="172">
        <v>2.6364136000000001E-8</v>
      </c>
      <c r="BY106" s="172">
        <v>1.3956383E-6</v>
      </c>
      <c r="BZ106" s="172">
        <v>7.8304676000000001E-8</v>
      </c>
      <c r="CA106" s="172">
        <v>7.6090822000000004E-10</v>
      </c>
      <c r="CB106" s="172">
        <v>5.8336329000000003E-7</v>
      </c>
      <c r="CC106" s="172">
        <v>8.4180373E-9</v>
      </c>
      <c r="CD106" s="172">
        <v>1.7129285999999999E-8</v>
      </c>
      <c r="CE106" s="172">
        <v>9.7712636999999998E-17</v>
      </c>
      <c r="CF106" s="172">
        <v>7.4404474000000004E-22</v>
      </c>
      <c r="CG106" s="172">
        <v>6.3885298000000003E-18</v>
      </c>
      <c r="CH106" s="172">
        <v>3.2572304999999998E-7</v>
      </c>
      <c r="CI106" s="172">
        <v>2.9416825000000002E-6</v>
      </c>
      <c r="CJ106" s="172">
        <v>1.4620559999999999E-8</v>
      </c>
      <c r="CK106" s="69">
        <v>0</v>
      </c>
      <c r="CM106" s="197">
        <v>7.5358184000000002E-18</v>
      </c>
      <c r="CN106" s="198">
        <v>0.55820506999999997</v>
      </c>
      <c r="CO106" s="198">
        <v>1.9193796999999999E-3</v>
      </c>
      <c r="CP106" s="198">
        <v>8.7742614000000003E-4</v>
      </c>
      <c r="CQ106" s="197">
        <v>5.4565647999999999E-12</v>
      </c>
      <c r="CR106" s="197">
        <v>4.9929348999999997E-10</v>
      </c>
      <c r="CS106" s="197">
        <v>4.0624187000000001E-5</v>
      </c>
      <c r="CT106" s="198">
        <v>7.4321676999999995E-4</v>
      </c>
      <c r="CU106" s="197">
        <v>1.9651141E-8</v>
      </c>
      <c r="CV106" s="198">
        <v>1.2450341E-4</v>
      </c>
      <c r="CX106" s="166"/>
      <c r="CY106" t="s">
        <v>3433</v>
      </c>
    </row>
    <row r="107" spans="1:103" ht="14.4">
      <c r="A107" t="s">
        <v>3435</v>
      </c>
      <c r="B107" s="85" t="s">
        <v>379</v>
      </c>
      <c r="C107" s="113" t="str">
        <f t="shared" si="65"/>
        <v>A.030.06.107</v>
      </c>
      <c r="D107" s="9" t="s">
        <v>1121</v>
      </c>
      <c r="E107" s="112" t="s">
        <v>362</v>
      </c>
      <c r="F107" s="115" t="str">
        <f t="shared" si="66"/>
        <v>Ammonium Nitrate fertilizer granules</v>
      </c>
      <c r="G107" s="143">
        <f t="shared" si="67"/>
        <v>0.92645140000000004</v>
      </c>
      <c r="I107" s="118">
        <f t="shared" si="68"/>
        <v>0.14369474309586899</v>
      </c>
      <c r="K107" s="161">
        <f t="shared" si="69"/>
        <v>8.3179253899999994E-4</v>
      </c>
      <c r="L107" s="161">
        <f t="shared" si="70"/>
        <v>3.3064652878690001E-3</v>
      </c>
      <c r="M107" s="162">
        <f t="shared" si="71"/>
        <v>5.8877526900000005E-4</v>
      </c>
      <c r="N107" s="161">
        <v>0.13896770999999999</v>
      </c>
      <c r="O107" s="132">
        <v>2.4531294000000002E-3</v>
      </c>
      <c r="P107" s="132">
        <v>7.5605083999999998E-4</v>
      </c>
      <c r="Q107" s="132">
        <v>6.4009658999999997E-4</v>
      </c>
      <c r="R107" s="132">
        <v>1.7684832000000001E-4</v>
      </c>
      <c r="S107" s="164">
        <v>3.2045139999999999E-6</v>
      </c>
      <c r="T107" s="164">
        <v>1.1643115E-5</v>
      </c>
      <c r="U107" s="164">
        <v>9.7210311000000003E-5</v>
      </c>
      <c r="V107" s="164">
        <v>1.2511529E-5</v>
      </c>
      <c r="W107" s="132">
        <v>0</v>
      </c>
      <c r="X107" s="132">
        <v>5.7626374000000001E-4</v>
      </c>
      <c r="Y107" s="164">
        <v>7.4736869000000004E-8</v>
      </c>
      <c r="Z107" s="132">
        <v>0</v>
      </c>
      <c r="AA107" s="132">
        <v>0</v>
      </c>
      <c r="AC107" s="118">
        <f t="shared" si="43"/>
        <v>0.13896770999999999</v>
      </c>
      <c r="AD107" s="118">
        <f t="shared" si="44"/>
        <v>4.1381830900000015E-3</v>
      </c>
      <c r="AE107" s="118">
        <f t="shared" si="45"/>
        <v>3.3063905510000002E-3</v>
      </c>
      <c r="AF107" s="118">
        <f t="shared" si="46"/>
        <v>3.3064652878690001E-3</v>
      </c>
      <c r="AG107" s="118">
        <f t="shared" si="47"/>
        <v>5.8877526900000005E-4</v>
      </c>
      <c r="AI107" s="69">
        <v>1.3355874999999999</v>
      </c>
      <c r="AJ107" s="69">
        <v>1.1926323000000001</v>
      </c>
      <c r="AK107" s="69">
        <v>7.1596150999999997E-2</v>
      </c>
      <c r="AL107" s="69">
        <v>0</v>
      </c>
      <c r="AM107" s="69">
        <v>2.0867256000000001E-2</v>
      </c>
      <c r="AN107" s="69">
        <v>3.6054812999999998E-2</v>
      </c>
      <c r="AO107" s="69">
        <v>1.4436966000000001E-2</v>
      </c>
      <c r="AQ107" s="116">
        <v>1.5952991999999999E-2</v>
      </c>
      <c r="AR107" s="116">
        <v>1.5162571E-2</v>
      </c>
      <c r="AS107" s="116">
        <v>7.1783928000000003E-4</v>
      </c>
      <c r="AT107" s="199">
        <v>7.2582062999999996E-5</v>
      </c>
      <c r="AU107" s="150">
        <f t="shared" si="48"/>
        <v>9.0902701303066995E-7</v>
      </c>
      <c r="AV107" s="150">
        <f t="shared" si="49"/>
        <v>2.6547310494219603E-9</v>
      </c>
      <c r="AW107" s="163">
        <f t="shared" si="50"/>
        <v>1.0165554614439999E-2</v>
      </c>
      <c r="AX107" s="196">
        <v>8.6003987000000002E-7</v>
      </c>
      <c r="AY107" s="196">
        <v>2.5949593000000001E-9</v>
      </c>
      <c r="AZ107" s="196">
        <v>7.0897513000000006E-14</v>
      </c>
      <c r="BA107" s="108">
        <v>0</v>
      </c>
      <c r="BB107" s="108">
        <v>0</v>
      </c>
      <c r="BC107" s="196">
        <v>3.4426014999999998E-11</v>
      </c>
      <c r="BD107" s="196">
        <v>4.8935287000000003E-8</v>
      </c>
      <c r="BE107" s="196">
        <v>6.0237429999999997E-12</v>
      </c>
      <c r="BF107" s="196">
        <v>5.3670081000000002E-11</v>
      </c>
      <c r="BG107" s="108">
        <v>0</v>
      </c>
      <c r="BH107" s="108">
        <v>0</v>
      </c>
      <c r="BI107" s="196">
        <v>6.3289339000000002E-15</v>
      </c>
      <c r="BJ107" s="196">
        <v>5.8371804E-16</v>
      </c>
      <c r="BK107" s="196">
        <v>1.1525701999999999E-16</v>
      </c>
      <c r="BL107" s="196">
        <v>6.9750167000000002E-13</v>
      </c>
      <c r="BM107" s="196">
        <v>1.6732514E-11</v>
      </c>
      <c r="BN107" s="108">
        <v>0</v>
      </c>
      <c r="BO107" s="196">
        <v>4.2161443999999999E-7</v>
      </c>
      <c r="BP107" s="108">
        <v>1.0165133E-2</v>
      </c>
      <c r="BQ107" s="108">
        <v>0</v>
      </c>
      <c r="BR107" s="108">
        <v>0</v>
      </c>
      <c r="BS107" s="108">
        <v>0</v>
      </c>
      <c r="BU107" s="172">
        <v>2.8382111000000001E-5</v>
      </c>
      <c r="BV107" s="172">
        <v>3.7698863E-7</v>
      </c>
      <c r="BW107" s="172">
        <v>2.5831921999999999E-5</v>
      </c>
      <c r="BX107" s="172">
        <v>1.1624658E-8</v>
      </c>
      <c r="BY107" s="172">
        <v>4.5861028999999999E-7</v>
      </c>
      <c r="BZ107" s="172">
        <v>1.3707292E-8</v>
      </c>
      <c r="CA107" s="69">
        <v>0</v>
      </c>
      <c r="CB107" s="172">
        <v>2.0804719E-8</v>
      </c>
      <c r="CC107" s="172">
        <v>4.9441973000000003E-9</v>
      </c>
      <c r="CD107" s="172">
        <v>1.1760944000000001E-8</v>
      </c>
      <c r="CE107" s="69">
        <v>0</v>
      </c>
      <c r="CF107" s="69">
        <v>0</v>
      </c>
      <c r="CG107" s="69">
        <v>0</v>
      </c>
      <c r="CH107" s="172">
        <v>1.4558245E-7</v>
      </c>
      <c r="CI107" s="172">
        <v>1.5014111E-6</v>
      </c>
      <c r="CJ107" s="172">
        <v>4.7543185999999997E-9</v>
      </c>
      <c r="CK107" s="69">
        <v>0</v>
      </c>
      <c r="CM107" s="198">
        <v>0</v>
      </c>
      <c r="CN107" s="198">
        <v>0.92620659000000005</v>
      </c>
      <c r="CO107" s="198">
        <v>4.4207793E-4</v>
      </c>
      <c r="CP107" s="198">
        <v>2.6107391000000001E-4</v>
      </c>
      <c r="CQ107" s="197">
        <v>2.9547418999999999E-12</v>
      </c>
      <c r="CR107" s="197">
        <v>3.5784662999999999E-10</v>
      </c>
      <c r="CS107" s="197">
        <v>1.9537406999999999E-5</v>
      </c>
      <c r="CT107" s="198">
        <v>4.8900797999999995E-4</v>
      </c>
      <c r="CU107" s="198">
        <v>0</v>
      </c>
      <c r="CV107" s="197">
        <v>4.8204945999999997E-6</v>
      </c>
      <c r="CX107" s="166"/>
      <c r="CY107" t="s">
        <v>3436</v>
      </c>
    </row>
    <row r="108" spans="1:103" ht="14.4">
      <c r="A108" t="s">
        <v>3437</v>
      </c>
      <c r="B108" s="85" t="s">
        <v>379</v>
      </c>
      <c r="C108" s="113" t="str">
        <f t="shared" si="65"/>
        <v>A.030.06.108</v>
      </c>
      <c r="D108" s="9" t="s">
        <v>1121</v>
      </c>
      <c r="E108" s="112" t="s">
        <v>362</v>
      </c>
      <c r="F108" s="115" t="str">
        <f t="shared" si="66"/>
        <v>Ammonium Sulfate fertilizer granules</v>
      </c>
      <c r="G108" s="143">
        <f t="shared" si="67"/>
        <v>0.64496868666666674</v>
      </c>
      <c r="I108" s="118">
        <f t="shared" si="68"/>
        <v>0.106067043215268</v>
      </c>
      <c r="K108" s="161">
        <f t="shared" si="69"/>
        <v>4.3194427774E-3</v>
      </c>
      <c r="L108" s="161">
        <f t="shared" si="70"/>
        <v>2.2774164078679998E-3</v>
      </c>
      <c r="M108" s="162">
        <f t="shared" si="71"/>
        <v>2.7248810300000001E-3</v>
      </c>
      <c r="N108" s="161">
        <v>9.6745303000000005E-2</v>
      </c>
      <c r="O108" s="132">
        <v>1.7138995E-3</v>
      </c>
      <c r="P108" s="132">
        <v>5.0280574999999998E-4</v>
      </c>
      <c r="Q108" s="132">
        <v>4.2010325999999997E-3</v>
      </c>
      <c r="R108" s="132">
        <v>1.0914445E-4</v>
      </c>
      <c r="S108" s="164">
        <v>1.9997908999999999E-6</v>
      </c>
      <c r="T108" s="164">
        <v>7.2659365E-6</v>
      </c>
      <c r="U108" s="164">
        <v>6.0664517999999998E-5</v>
      </c>
      <c r="V108" s="132">
        <v>2.4241150000000001E-3</v>
      </c>
      <c r="W108" s="132">
        <v>0</v>
      </c>
      <c r="X108" s="132">
        <v>3.0076602999999999E-4</v>
      </c>
      <c r="Y108" s="164">
        <v>4.6639867999999997E-8</v>
      </c>
      <c r="Z108" s="132">
        <v>0</v>
      </c>
      <c r="AA108" s="132">
        <v>0</v>
      </c>
      <c r="AC108" s="118">
        <f t="shared" si="43"/>
        <v>9.6745303000000005E-2</v>
      </c>
      <c r="AD108" s="118">
        <f t="shared" si="44"/>
        <v>6.5968125454E-3</v>
      </c>
      <c r="AE108" s="118">
        <f t="shared" si="45"/>
        <v>2.277369768E-3</v>
      </c>
      <c r="AF108" s="118">
        <f t="shared" si="46"/>
        <v>2.2774164078679998E-3</v>
      </c>
      <c r="AG108" s="118">
        <f t="shared" si="47"/>
        <v>2.7248810300000001E-3</v>
      </c>
      <c r="AI108" s="69">
        <v>2.1848036999999998</v>
      </c>
      <c r="AJ108" s="69">
        <v>2.1107013999999999</v>
      </c>
      <c r="AK108" s="69">
        <v>3.7367743000000002E-2</v>
      </c>
      <c r="AL108" s="69">
        <v>0</v>
      </c>
      <c r="AM108" s="69">
        <v>1.1189414999999999E-2</v>
      </c>
      <c r="AN108" s="69">
        <v>1.8298965E-2</v>
      </c>
      <c r="AO108" s="69">
        <v>7.2461547999999997E-3</v>
      </c>
      <c r="AQ108" s="116">
        <v>1.1188905000000001E-2</v>
      </c>
      <c r="AR108" s="116">
        <v>1.0559482E-2</v>
      </c>
      <c r="AS108" s="116">
        <v>5.0612729000000002E-4</v>
      </c>
      <c r="AT108" s="116">
        <v>1.2329558E-4</v>
      </c>
      <c r="AU108" s="150">
        <f t="shared" si="48"/>
        <v>6.3306249566695007E-7</v>
      </c>
      <c r="AV108" s="150">
        <f t="shared" si="49"/>
        <v>1.8717725728691232E-9</v>
      </c>
      <c r="AW108" s="163">
        <f t="shared" si="50"/>
        <v>1.7268288351E-2</v>
      </c>
      <c r="AX108" s="196">
        <v>5.9871379000000003E-7</v>
      </c>
      <c r="AY108" s="196">
        <v>1.8064712E-9</v>
      </c>
      <c r="AZ108" s="196">
        <v>4.9355072000000001E-14</v>
      </c>
      <c r="BA108" s="108">
        <v>0</v>
      </c>
      <c r="BB108" s="108">
        <v>0</v>
      </c>
      <c r="BC108" s="196">
        <v>1.2731939E-10</v>
      </c>
      <c r="BD108" s="196">
        <v>3.4210509E-8</v>
      </c>
      <c r="BE108" s="196">
        <v>2.7477657E-11</v>
      </c>
      <c r="BF108" s="196">
        <v>3.7769975000000001E-11</v>
      </c>
      <c r="BG108" s="108">
        <v>0</v>
      </c>
      <c r="BH108" s="108">
        <v>0</v>
      </c>
      <c r="BI108" s="196">
        <v>3.9495987000000004E-15</v>
      </c>
      <c r="BJ108" s="196">
        <v>3.6427177999999998E-16</v>
      </c>
      <c r="BK108" s="196">
        <v>7.1926643000000003E-17</v>
      </c>
      <c r="BL108" s="196">
        <v>4.3527894999999999E-13</v>
      </c>
      <c r="BM108" s="196">
        <v>1.0441998E-11</v>
      </c>
      <c r="BN108" s="108">
        <v>0</v>
      </c>
      <c r="BO108" s="196">
        <v>9.3407351000000002E-5</v>
      </c>
      <c r="BP108" s="108">
        <v>1.7174880999999999E-2</v>
      </c>
      <c r="BQ108" s="108">
        <v>0</v>
      </c>
      <c r="BR108" s="108">
        <v>0</v>
      </c>
      <c r="BS108" s="108">
        <v>0</v>
      </c>
      <c r="BU108" s="172">
        <v>2.1936772999999999E-5</v>
      </c>
      <c r="BV108" s="172">
        <v>2.6633951999999999E-7</v>
      </c>
      <c r="BW108" s="172">
        <v>1.7983437999999999E-5</v>
      </c>
      <c r="BX108" s="172">
        <v>9.0488211999999997E-9</v>
      </c>
      <c r="BY108" s="172">
        <v>3.0837324E-7</v>
      </c>
      <c r="BZ108" s="172">
        <v>1.1683953000000001E-8</v>
      </c>
      <c r="CA108" s="69">
        <v>0</v>
      </c>
      <c r="CB108" s="172">
        <v>1.7733726000000001E-8</v>
      </c>
      <c r="CC108" s="172">
        <v>3.0854479000000001E-9</v>
      </c>
      <c r="CD108" s="172">
        <v>1.2813323999999999E-8</v>
      </c>
      <c r="CE108" s="69">
        <v>0</v>
      </c>
      <c r="CF108" s="69">
        <v>0</v>
      </c>
      <c r="CG108" s="69">
        <v>0</v>
      </c>
      <c r="CH108" s="172">
        <v>8.1927618999999996E-7</v>
      </c>
      <c r="CI108" s="172">
        <v>2.5025008000000001E-6</v>
      </c>
      <c r="CJ108" s="172">
        <v>2.4795845E-9</v>
      </c>
      <c r="CK108" s="69">
        <v>0</v>
      </c>
      <c r="CM108" s="198">
        <v>0</v>
      </c>
      <c r="CN108" s="198">
        <v>0.64481593000000004</v>
      </c>
      <c r="CO108" s="198">
        <v>3.5666031000000003E-4</v>
      </c>
      <c r="CP108" s="198">
        <v>1.8490533999999999E-4</v>
      </c>
      <c r="CQ108" s="197">
        <v>1.8439195000000002E-12</v>
      </c>
      <c r="CR108" s="197">
        <v>2.2331575E-10</v>
      </c>
      <c r="CS108" s="197">
        <v>1.3316403E-5</v>
      </c>
      <c r="CT108" s="198">
        <v>3.0516756E-4</v>
      </c>
      <c r="CU108" s="198">
        <v>0</v>
      </c>
      <c r="CV108" s="197">
        <v>4.1089394000000004E-6</v>
      </c>
      <c r="CX108" s="166"/>
      <c r="CY108" t="s">
        <v>3438</v>
      </c>
    </row>
    <row r="109" spans="1:103" ht="14.4">
      <c r="A109" t="s">
        <v>3439</v>
      </c>
      <c r="B109" s="85" t="s">
        <v>379</v>
      </c>
      <c r="C109" s="113" t="str">
        <f t="shared" si="65"/>
        <v>A.030.06.109</v>
      </c>
      <c r="D109" s="9" t="s">
        <v>1121</v>
      </c>
      <c r="E109" s="112" t="s">
        <v>362</v>
      </c>
      <c r="F109" s="115" t="str">
        <f t="shared" si="66"/>
        <v>CAN-27 Fertilizer (0.27 kg N in 1 kg CAN)</v>
      </c>
      <c r="G109" s="143">
        <f t="shared" si="67"/>
        <v>0.71597653333333333</v>
      </c>
      <c r="I109" s="118">
        <f t="shared" si="68"/>
        <v>0.11113341184277795</v>
      </c>
      <c r="K109" s="161">
        <f t="shared" si="69"/>
        <v>6.4817400639999995E-4</v>
      </c>
      <c r="L109" s="161">
        <f t="shared" si="70"/>
        <v>2.5685482127929997E-3</v>
      </c>
      <c r="M109" s="162">
        <f t="shared" si="71"/>
        <v>5.2020962358494886E-4</v>
      </c>
      <c r="N109" s="161">
        <v>0.10739648</v>
      </c>
      <c r="O109" s="132">
        <v>1.8996936E-3</v>
      </c>
      <c r="P109" s="132">
        <v>5.9229176E-4</v>
      </c>
      <c r="Q109" s="132">
        <v>4.9815267E-4</v>
      </c>
      <c r="R109" s="132">
        <v>1.3715078E-4</v>
      </c>
      <c r="S109" s="164">
        <v>2.5139233999999999E-6</v>
      </c>
      <c r="T109" s="164">
        <v>1.0356633E-5</v>
      </c>
      <c r="U109" s="164">
        <v>7.6152351000000006E-5</v>
      </c>
      <c r="V109" s="164">
        <v>1.0154697E-5</v>
      </c>
      <c r="W109" s="164">
        <v>7.8738333000000004E-8</v>
      </c>
      <c r="X109" s="132">
        <v>5.1005470000000004E-4</v>
      </c>
      <c r="Y109" s="164">
        <v>3.3176346000000001E-7</v>
      </c>
      <c r="Z109" s="164">
        <v>2.2658361000000001E-10</v>
      </c>
      <c r="AA109" s="164">
        <v>1.3388366000000001E-15</v>
      </c>
      <c r="AC109" s="118">
        <f t="shared" si="43"/>
        <v>0.10739648</v>
      </c>
      <c r="AD109" s="118">
        <f t="shared" si="44"/>
        <v>3.2163117173999996E-3</v>
      </c>
      <c r="AE109" s="118">
        <f t="shared" si="45"/>
        <v>2.5681379375836096E-3</v>
      </c>
      <c r="AF109" s="118">
        <f t="shared" si="46"/>
        <v>2.5685482127929997E-3</v>
      </c>
      <c r="AG109" s="118">
        <f t="shared" si="47"/>
        <v>5.2020939700133891E-4</v>
      </c>
      <c r="AI109" s="69">
        <v>1.0524602999999999</v>
      </c>
      <c r="AJ109" s="69">
        <v>0.93628889999999998</v>
      </c>
      <c r="AK109" s="69">
        <v>5.7972772999999998E-2</v>
      </c>
      <c r="AL109" s="69">
        <v>0</v>
      </c>
      <c r="AM109" s="69">
        <v>1.6752882E-2</v>
      </c>
      <c r="AN109" s="69">
        <v>2.9624332E-2</v>
      </c>
      <c r="AO109" s="69">
        <v>1.1821409999999999E-2</v>
      </c>
      <c r="AQ109" s="116">
        <v>1.2331253E-2</v>
      </c>
      <c r="AR109" s="116">
        <v>1.1719643E-2</v>
      </c>
      <c r="AS109" s="116">
        <v>5.5480438E-4</v>
      </c>
      <c r="AT109" s="199">
        <v>5.6805735E-5</v>
      </c>
      <c r="AU109" s="150">
        <f t="shared" si="48"/>
        <v>7.0261650313986843E-7</v>
      </c>
      <c r="AV109" s="150">
        <f t="shared" si="49"/>
        <v>2.0517913773870915E-9</v>
      </c>
      <c r="AW109" s="163">
        <f t="shared" si="50"/>
        <v>7.9559853224000013E-3</v>
      </c>
      <c r="AX109" s="196">
        <v>6.6465224000000004E-7</v>
      </c>
      <c r="AY109" s="196">
        <v>2.0054250999999999E-9</v>
      </c>
      <c r="AZ109" s="196">
        <v>5.4790705999999998E-14</v>
      </c>
      <c r="BA109" s="196">
        <v>6.5305890999999996E-19</v>
      </c>
      <c r="BB109" s="196">
        <v>1.8524226E-19</v>
      </c>
      <c r="BC109" s="196">
        <v>2.7007904000000001E-11</v>
      </c>
      <c r="BD109" s="196">
        <v>3.7923334999999999E-8</v>
      </c>
      <c r="BE109" s="196">
        <v>4.7145366999999999E-12</v>
      </c>
      <c r="BF109" s="196">
        <v>4.1590735E-11</v>
      </c>
      <c r="BG109" s="196">
        <v>7.6327146000000003E-19</v>
      </c>
      <c r="BH109" s="196">
        <v>2.2933472999999999E-20</v>
      </c>
      <c r="BI109" s="196">
        <v>5.6654563000000002E-15</v>
      </c>
      <c r="BJ109" s="196">
        <v>4.5730932999999995E-16</v>
      </c>
      <c r="BK109" s="196">
        <v>9.1429255E-17</v>
      </c>
      <c r="BL109" s="196">
        <v>5.5729303000000001E-13</v>
      </c>
      <c r="BM109" s="196">
        <v>1.3362942E-11</v>
      </c>
      <c r="BN109" s="196">
        <v>1.8087014000000001E-24</v>
      </c>
      <c r="BO109" s="196">
        <v>3.3812239999999998E-7</v>
      </c>
      <c r="BP109" s="108">
        <v>7.9556472000000007E-3</v>
      </c>
      <c r="BQ109" s="108">
        <v>0</v>
      </c>
      <c r="BR109" s="108">
        <v>0</v>
      </c>
      <c r="BS109" s="108">
        <v>0</v>
      </c>
      <c r="BU109" s="172">
        <v>2.1959659E-5</v>
      </c>
      <c r="BV109" s="172">
        <v>2.9225066999999998E-7</v>
      </c>
      <c r="BW109" s="172">
        <v>1.9963326E-5</v>
      </c>
      <c r="BX109" s="172">
        <v>9.1046980999999992E-9</v>
      </c>
      <c r="BY109" s="172">
        <v>3.5534471999999997E-7</v>
      </c>
      <c r="BZ109" s="172">
        <v>1.0837761999999999E-8</v>
      </c>
      <c r="CA109" s="172">
        <v>1.6710399E-14</v>
      </c>
      <c r="CB109" s="172">
        <v>1.6449397999999998E-8</v>
      </c>
      <c r="CC109" s="172">
        <v>3.9379562000000004E-9</v>
      </c>
      <c r="CD109" s="172">
        <v>1.0024709E-8</v>
      </c>
      <c r="CE109" s="172">
        <v>5.2526742000000002E-16</v>
      </c>
      <c r="CF109" s="172">
        <v>3.9997124999999998E-21</v>
      </c>
      <c r="CG109" s="172">
        <v>3.43424E-17</v>
      </c>
      <c r="CH109" s="172">
        <v>1.1320955E-7</v>
      </c>
      <c r="CI109" s="172">
        <v>1.181284E-6</v>
      </c>
      <c r="CJ109" s="172">
        <v>3.8902343999999999E-9</v>
      </c>
      <c r="CK109" s="69">
        <v>0</v>
      </c>
      <c r="CM109" s="197">
        <v>4.0509805000000002E-17</v>
      </c>
      <c r="CN109" s="198">
        <v>0.71578770999999997</v>
      </c>
      <c r="CO109" s="198">
        <v>3.5212511E-4</v>
      </c>
      <c r="CP109" s="198">
        <v>2.024393E-4</v>
      </c>
      <c r="CQ109" s="197">
        <v>2.6328759E-12</v>
      </c>
      <c r="CR109" s="197">
        <v>3.1795764999999998E-10</v>
      </c>
      <c r="CS109" s="197">
        <v>1.5135417000000001E-5</v>
      </c>
      <c r="CT109" s="198">
        <v>3.8363139999999997E-4</v>
      </c>
      <c r="CU109" s="197">
        <v>5.0771333000000001E-13</v>
      </c>
      <c r="CV109" s="197">
        <v>3.8113654999999998E-6</v>
      </c>
      <c r="CX109" s="166"/>
      <c r="CY109" t="s">
        <v>3440</v>
      </c>
    </row>
    <row r="110" spans="1:103" ht="14.4">
      <c r="A110" t="s">
        <v>3441</v>
      </c>
      <c r="B110" s="85" t="s">
        <v>379</v>
      </c>
      <c r="C110" s="113" t="str">
        <f t="shared" si="65"/>
        <v>A.030.06.110</v>
      </c>
      <c r="D110" s="9" t="s">
        <v>1121</v>
      </c>
      <c r="E110" s="112" t="s">
        <v>362</v>
      </c>
      <c r="F110" s="115" t="str">
        <f t="shared" si="66"/>
        <v>P2O5 equivalent Fertilizer</v>
      </c>
      <c r="G110" s="143">
        <f t="shared" si="67"/>
        <v>0.7948442</v>
      </c>
      <c r="I110" s="118">
        <f t="shared" si="68"/>
        <v>0.21250712069436975</v>
      </c>
      <c r="K110" s="161">
        <f t="shared" si="69"/>
        <v>6.65047599947E-2</v>
      </c>
      <c r="L110" s="161">
        <f t="shared" si="70"/>
        <v>8.6635179099999998E-3</v>
      </c>
      <c r="M110" s="162">
        <f t="shared" si="71"/>
        <v>1.8112212789669752E-2</v>
      </c>
      <c r="N110" s="161">
        <v>0.11922663</v>
      </c>
      <c r="O110" s="132">
        <v>5.4342666000000003E-3</v>
      </c>
      <c r="P110" s="132">
        <v>2.4698255999999999E-3</v>
      </c>
      <c r="Q110" s="132">
        <v>1.547281E-2</v>
      </c>
      <c r="R110" s="132">
        <v>3.9121320000000002E-4</v>
      </c>
      <c r="S110" s="164">
        <v>7.7747947000000003E-6</v>
      </c>
      <c r="T110" s="132">
        <v>5.0632961999999997E-2</v>
      </c>
      <c r="U110" s="132">
        <v>4.0373119E-4</v>
      </c>
      <c r="V110" s="132">
        <v>8.8951055999999997E-3</v>
      </c>
      <c r="W110" s="132">
        <v>2.4522735E-4</v>
      </c>
      <c r="X110" s="132">
        <v>9.2164015000000005E-3</v>
      </c>
      <c r="Y110" s="132">
        <v>1.1046717E-4</v>
      </c>
      <c r="Z110" s="164">
        <v>7.056855E-7</v>
      </c>
      <c r="AA110" s="164">
        <v>4.1697526000000004E-12</v>
      </c>
      <c r="AC110" s="118">
        <f t="shared" si="43"/>
        <v>0.11922663</v>
      </c>
      <c r="AD110" s="118">
        <f t="shared" si="44"/>
        <v>7.481258338470001E-2</v>
      </c>
      <c r="AE110" s="118">
        <f t="shared" si="45"/>
        <v>8.3085290755000006E-3</v>
      </c>
      <c r="AF110" s="118">
        <f t="shared" si="46"/>
        <v>8.6635179099999998E-3</v>
      </c>
      <c r="AG110" s="118">
        <f t="shared" si="47"/>
        <v>1.8111507104169752E-2</v>
      </c>
      <c r="AI110" s="69">
        <v>12.143043</v>
      </c>
      <c r="AJ110" s="69">
        <v>11.489015</v>
      </c>
      <c r="AK110" s="69">
        <v>0.30030878999999999</v>
      </c>
      <c r="AL110" s="69">
        <v>0</v>
      </c>
      <c r="AM110" s="69">
        <v>7.1477827999999993E-2</v>
      </c>
      <c r="AN110" s="69">
        <v>0.20721529999999999</v>
      </c>
      <c r="AO110" s="69">
        <v>7.5026525999999996E-2</v>
      </c>
      <c r="AQ110" s="116">
        <v>1.5549387E-2</v>
      </c>
      <c r="AR110" s="116">
        <v>1.4235443E-2</v>
      </c>
      <c r="AS110" s="116">
        <v>6.6788806999999999E-4</v>
      </c>
      <c r="AT110" s="116">
        <v>6.4605594999999998E-4</v>
      </c>
      <c r="AU110" s="150">
        <f t="shared" si="48"/>
        <v>8.5344383345255502E-7</v>
      </c>
      <c r="AV110" s="150">
        <f t="shared" si="49"/>
        <v>2.4700002621140154E-9</v>
      </c>
      <c r="AW110" s="163">
        <f t="shared" si="50"/>
        <v>9.0484026070000001E-2</v>
      </c>
      <c r="AX110" s="196">
        <v>7.3772280999999999E-7</v>
      </c>
      <c r="AY110" s="196">
        <v>2.2258919999999999E-9</v>
      </c>
      <c r="AZ110" s="196">
        <v>6.0814372000000003E-14</v>
      </c>
      <c r="BA110" s="196">
        <v>2.0339255999999999E-15</v>
      </c>
      <c r="BB110" s="196">
        <v>5.7692951999999998E-16</v>
      </c>
      <c r="BC110" s="196">
        <v>5.6789212999999997E-10</v>
      </c>
      <c r="BD110" s="196">
        <v>1.15071E-7</v>
      </c>
      <c r="BE110" s="196">
        <v>1.1337187E-10</v>
      </c>
      <c r="BF110" s="196">
        <v>1.3054636999999999E-10</v>
      </c>
      <c r="BG110" s="196">
        <v>2.3771781000000001E-15</v>
      </c>
      <c r="BH110" s="196">
        <v>7.1425373000000001E-17</v>
      </c>
      <c r="BI110" s="196">
        <v>1.2499186E-13</v>
      </c>
      <c r="BJ110" s="196">
        <v>1.3276967000000001E-15</v>
      </c>
      <c r="BK110" s="196">
        <v>4.3957620999999998E-16</v>
      </c>
      <c r="BL110" s="196">
        <v>3.4391397000000001E-12</v>
      </c>
      <c r="BM110" s="196">
        <v>7.8689572E-11</v>
      </c>
      <c r="BN110" s="196">
        <v>5.6331275000000002E-21</v>
      </c>
      <c r="BO110" s="108">
        <v>3.4305606999999999E-4</v>
      </c>
      <c r="BP110" s="108">
        <v>9.0140970000000001E-2</v>
      </c>
      <c r="BQ110" s="108">
        <v>0</v>
      </c>
      <c r="BR110" s="108">
        <v>0</v>
      </c>
      <c r="BS110" s="108">
        <v>0</v>
      </c>
      <c r="BU110" s="172">
        <v>7.4658461000000004E-5</v>
      </c>
      <c r="BV110" s="172">
        <v>9.615946499999999E-7</v>
      </c>
      <c r="BW110" s="172">
        <v>2.2162365000000001E-5</v>
      </c>
      <c r="BX110" s="172">
        <v>5.4102592E-8</v>
      </c>
      <c r="BY110" s="172">
        <v>8.2977765000000001E-7</v>
      </c>
      <c r="BZ110" s="172">
        <v>1.2106214000000001E-7</v>
      </c>
      <c r="CA110" s="172">
        <v>5.2043861000000001E-11</v>
      </c>
      <c r="CB110" s="172">
        <v>1.8377156999999999E-7</v>
      </c>
      <c r="CC110" s="172">
        <v>2.1268328000000001E-8</v>
      </c>
      <c r="CD110" s="172">
        <v>3.3532277000000001E-5</v>
      </c>
      <c r="CE110" s="172">
        <v>1.6359240999999999E-12</v>
      </c>
      <c r="CF110" s="172">
        <v>1.2456942999999999E-17</v>
      </c>
      <c r="CG110" s="172">
        <v>1.0695802E-13</v>
      </c>
      <c r="CH110" s="172">
        <v>3.0091160000000001E-6</v>
      </c>
      <c r="CI110" s="172">
        <v>1.3756315E-5</v>
      </c>
      <c r="CJ110" s="172">
        <v>2.6757425999999999E-8</v>
      </c>
      <c r="CK110" s="69">
        <v>0</v>
      </c>
      <c r="CM110" s="197">
        <v>1.2616615000000001E-13</v>
      </c>
      <c r="CN110" s="198">
        <v>0.79475446000000005</v>
      </c>
      <c r="CO110" s="198">
        <v>4.0009720000000002E-3</v>
      </c>
      <c r="CP110" s="198">
        <v>6.8566644999999997E-4</v>
      </c>
      <c r="CQ110" s="197">
        <v>5.6485316000000001E-11</v>
      </c>
      <c r="CR110" s="197">
        <v>6.6947348999999996E-9</v>
      </c>
      <c r="CS110" s="197">
        <v>3.8158192999999997E-5</v>
      </c>
      <c r="CT110" s="198">
        <v>1.1901688E-3</v>
      </c>
      <c r="CU110" s="197">
        <v>1.5812526000000001E-9</v>
      </c>
      <c r="CV110" s="197">
        <v>4.2603761E-5</v>
      </c>
      <c r="CX110" s="166"/>
      <c r="CY110" t="s">
        <v>3442</v>
      </c>
    </row>
    <row r="111" spans="1:103" ht="14.4">
      <c r="A111" t="s">
        <v>3443</v>
      </c>
      <c r="B111" s="85" t="s">
        <v>379</v>
      </c>
      <c r="C111" s="113" t="str">
        <f t="shared" si="65"/>
        <v>A.030.06.111</v>
      </c>
      <c r="D111" s="9" t="s">
        <v>1121</v>
      </c>
      <c r="E111" s="112" t="s">
        <v>362</v>
      </c>
      <c r="F111" s="115" t="str">
        <f t="shared" si="66"/>
        <v>K2O equivalent Fertilizer</v>
      </c>
      <c r="G111" s="143">
        <f t="shared" si="67"/>
        <v>0.31462899333333333</v>
      </c>
      <c r="I111" s="118">
        <f t="shared" si="68"/>
        <v>5.8291238835546745E-2</v>
      </c>
      <c r="K111" s="161">
        <f t="shared" si="69"/>
        <v>1.1123479343999999E-3</v>
      </c>
      <c r="L111" s="161">
        <f t="shared" si="70"/>
        <v>4.4114866803999994E-3</v>
      </c>
      <c r="M111" s="162">
        <f t="shared" si="71"/>
        <v>5.5730552207467476E-3</v>
      </c>
      <c r="N111" s="161">
        <v>4.7194348999999997E-2</v>
      </c>
      <c r="O111" s="132">
        <v>2.5556010999999998E-3</v>
      </c>
      <c r="P111" s="132">
        <v>1.8177867000000001E-3</v>
      </c>
      <c r="Q111" s="132">
        <v>9.6182753999999996E-4</v>
      </c>
      <c r="R111" s="132">
        <v>1.2429613E-4</v>
      </c>
      <c r="S111" s="164">
        <v>1.1170043999999999E-6</v>
      </c>
      <c r="T111" s="164">
        <v>2.510726E-5</v>
      </c>
      <c r="U111" s="164">
        <v>3.2015233000000002E-5</v>
      </c>
      <c r="V111" s="132">
        <v>1.0029882E-4</v>
      </c>
      <c r="W111" s="164">
        <v>1.3555105E-6</v>
      </c>
      <c r="X111" s="132">
        <v>5.4727524999999997E-3</v>
      </c>
      <c r="Y111" s="164">
        <v>4.7281369000000001E-6</v>
      </c>
      <c r="Z111" s="164">
        <v>3.9007237000000001E-9</v>
      </c>
      <c r="AA111" s="164">
        <v>2.3048584999999999E-14</v>
      </c>
      <c r="AC111" s="118">
        <f t="shared" si="43"/>
        <v>4.7194348999999997E-2</v>
      </c>
      <c r="AD111" s="118">
        <f t="shared" si="44"/>
        <v>5.5177509673999987E-3</v>
      </c>
      <c r="AE111" s="118">
        <f t="shared" si="45"/>
        <v>4.4054069337236997E-3</v>
      </c>
      <c r="AF111" s="118">
        <f t="shared" si="46"/>
        <v>4.4114866803999994E-3</v>
      </c>
      <c r="AG111" s="118">
        <f t="shared" si="47"/>
        <v>5.5730513200230479E-3</v>
      </c>
      <c r="AI111" s="69">
        <v>4.9661615000000001</v>
      </c>
      <c r="AJ111" s="69">
        <v>3.7430648999999998</v>
      </c>
      <c r="AK111" s="69">
        <v>0.58702860000000001</v>
      </c>
      <c r="AL111" s="69">
        <v>0</v>
      </c>
      <c r="AM111" s="69">
        <v>0.14137192000000001</v>
      </c>
      <c r="AN111" s="69">
        <v>0.34826680999999998</v>
      </c>
      <c r="AO111" s="69">
        <v>0.14642927</v>
      </c>
      <c r="AQ111" s="116">
        <v>6.2716040999999997E-3</v>
      </c>
      <c r="AR111" s="116">
        <v>5.8439609000000003E-3</v>
      </c>
      <c r="AS111" s="116">
        <v>2.6093029000000002E-4</v>
      </c>
      <c r="AT111" s="116">
        <v>1.6671291000000001E-4</v>
      </c>
      <c r="AU111" s="150">
        <f t="shared" si="48"/>
        <v>3.5035736375842175E-7</v>
      </c>
      <c r="AV111" s="150">
        <f t="shared" si="49"/>
        <v>9.6497889655761878E-10</v>
      </c>
      <c r="AW111" s="163">
        <f t="shared" si="50"/>
        <v>2.33491472107E-2</v>
      </c>
      <c r="AX111" s="196">
        <v>2.920118E-7</v>
      </c>
      <c r="AY111" s="196">
        <v>8.8107151000000005E-10</v>
      </c>
      <c r="AZ111" s="196">
        <v>2.4072073000000001E-14</v>
      </c>
      <c r="BA111" s="196">
        <v>1.1242658999999999E-17</v>
      </c>
      <c r="BB111" s="196">
        <v>3.1890164000000001E-18</v>
      </c>
      <c r="BC111" s="196">
        <v>1.320938E-10</v>
      </c>
      <c r="BD111" s="196">
        <v>5.8203151E-8</v>
      </c>
      <c r="BE111" s="196">
        <v>1.8931502000000001E-11</v>
      </c>
      <c r="BF111" s="196">
        <v>6.4937283999999994E-11</v>
      </c>
      <c r="BG111" s="196">
        <v>1.3140010000000001E-17</v>
      </c>
      <c r="BH111" s="196">
        <v>3.9480850999999998E-19</v>
      </c>
      <c r="BI111" s="196">
        <v>1.4264479999999999E-14</v>
      </c>
      <c r="BJ111" s="196">
        <v>1.9289368999999999E-16</v>
      </c>
      <c r="BK111" s="196">
        <v>5.7576078999999999E-17</v>
      </c>
      <c r="BL111" s="196">
        <v>4.1712279000000001E-13</v>
      </c>
      <c r="BM111" s="196">
        <v>9.9018212000000006E-12</v>
      </c>
      <c r="BN111" s="196">
        <v>3.1137487999999999E-23</v>
      </c>
      <c r="BO111" s="196">
        <v>2.0922106999999999E-6</v>
      </c>
      <c r="BP111" s="108">
        <v>2.3347054999999999E-2</v>
      </c>
      <c r="BQ111" s="108">
        <v>0</v>
      </c>
      <c r="BR111" s="108">
        <v>0</v>
      </c>
      <c r="BS111" s="108">
        <v>0</v>
      </c>
      <c r="BU111" s="172">
        <v>1.5349363000000001E-5</v>
      </c>
      <c r="BV111" s="172">
        <v>4.9039978000000005E-7</v>
      </c>
      <c r="BW111" s="172">
        <v>8.7726912000000001E-6</v>
      </c>
      <c r="BX111" s="172">
        <v>3.7975569999999997E-9</v>
      </c>
      <c r="BY111" s="172">
        <v>4.5136977000000001E-7</v>
      </c>
      <c r="BZ111" s="172">
        <v>8.3968756999999994E-8</v>
      </c>
      <c r="CA111" s="172">
        <v>2.8767590999999998E-13</v>
      </c>
      <c r="CB111" s="172">
        <v>1.2744664000000001E-7</v>
      </c>
      <c r="CC111" s="172">
        <v>2.7436072000000001E-9</v>
      </c>
      <c r="CD111" s="172">
        <v>1.7842819000000002E-8</v>
      </c>
      <c r="CE111" s="172">
        <v>9.0426797000000005E-15</v>
      </c>
      <c r="CF111" s="172">
        <v>6.8856581999999998E-20</v>
      </c>
      <c r="CG111" s="172">
        <v>5.9121757000000001E-16</v>
      </c>
      <c r="CH111" s="172">
        <v>2.0805296E-7</v>
      </c>
      <c r="CI111" s="172">
        <v>5.1431780999999999E-6</v>
      </c>
      <c r="CJ111" s="172">
        <v>4.7871893999999999E-8</v>
      </c>
      <c r="CK111" s="69">
        <v>0</v>
      </c>
      <c r="CM111" s="197">
        <v>6.9739180000000005E-16</v>
      </c>
      <c r="CN111" s="198">
        <v>0.31459883999999999</v>
      </c>
      <c r="CO111" s="198">
        <v>3.158161E-3</v>
      </c>
      <c r="CP111" s="198">
        <v>3.5478265E-4</v>
      </c>
      <c r="CQ111" s="197">
        <v>6.4510189000000003E-12</v>
      </c>
      <c r="CR111" s="197">
        <v>7.6564603999999998E-10</v>
      </c>
      <c r="CS111" s="197">
        <v>1.9678732999999999E-5</v>
      </c>
      <c r="CT111" s="198">
        <v>1.7058118000000001E-4</v>
      </c>
      <c r="CU111" s="197">
        <v>8.7404793000000007E-12</v>
      </c>
      <c r="CV111" s="197">
        <v>2.9529769000000002E-5</v>
      </c>
      <c r="CX111" s="166"/>
      <c r="CY111" t="s">
        <v>3444</v>
      </c>
    </row>
    <row r="112" spans="1:103" ht="14.4">
      <c r="A112" t="s">
        <v>3445</v>
      </c>
      <c r="B112" s="85" t="s">
        <v>379</v>
      </c>
      <c r="C112" s="113" t="str">
        <f t="shared" si="65"/>
        <v>A.030.06.112</v>
      </c>
      <c r="D112" s="9" t="s">
        <v>1121</v>
      </c>
      <c r="E112" s="112" t="s">
        <v>362</v>
      </c>
      <c r="F112" s="115" t="str">
        <f t="shared" si="66"/>
        <v>UAN 30 Fertilizer (30% N in 1 kg UAN)</v>
      </c>
      <c r="G112" s="143">
        <f t="shared" si="67"/>
        <v>0.81980926666666665</v>
      </c>
      <c r="I112" s="118">
        <f t="shared" si="68"/>
        <v>0.13126531808909508</v>
      </c>
      <c r="K112" s="161">
        <f t="shared" si="69"/>
        <v>9.5909782480000001E-4</v>
      </c>
      <c r="L112" s="161">
        <f t="shared" si="70"/>
        <v>6.4918731685950012E-3</v>
      </c>
      <c r="M112" s="162">
        <f t="shared" si="71"/>
        <v>8.4295709570008227E-4</v>
      </c>
      <c r="N112" s="161">
        <v>0.12297139</v>
      </c>
      <c r="O112" s="132">
        <v>2.6606728E-3</v>
      </c>
      <c r="P112" s="132">
        <v>2.2159786000000002E-3</v>
      </c>
      <c r="Q112" s="132">
        <v>7.7968215000000002E-4</v>
      </c>
      <c r="R112" s="132">
        <v>1.6432135E-4</v>
      </c>
      <c r="S112" s="164">
        <v>3.3587198E-6</v>
      </c>
      <c r="T112" s="164">
        <v>1.1735605E-5</v>
      </c>
      <c r="U112" s="164">
        <v>3.3110510999999999E-4</v>
      </c>
      <c r="V112" s="132">
        <v>1.7267496999999999E-5</v>
      </c>
      <c r="W112" s="164">
        <v>1.2840505999999999E-3</v>
      </c>
      <c r="X112" s="132">
        <v>8.2333654000000004E-4</v>
      </c>
      <c r="Y112" s="164">
        <v>6.6058594999999996E-8</v>
      </c>
      <c r="Z112" s="164">
        <v>2.3530587000000001E-6</v>
      </c>
      <c r="AA112" s="164">
        <v>8.2188641999999998E-17</v>
      </c>
      <c r="AC112" s="118">
        <f t="shared" si="43"/>
        <v>0.12297139</v>
      </c>
      <c r="AD112" s="118">
        <f t="shared" si="44"/>
        <v>6.1668543348000005E-3</v>
      </c>
      <c r="AE112" s="118">
        <f t="shared" si="45"/>
        <v>5.2101095687000004E-3</v>
      </c>
      <c r="AF112" s="118">
        <f t="shared" si="46"/>
        <v>6.4918731685949995E-3</v>
      </c>
      <c r="AG112" s="118">
        <f t="shared" si="47"/>
        <v>8.4060403700008226E-4</v>
      </c>
      <c r="AI112" s="69">
        <v>1.4715164000000001</v>
      </c>
      <c r="AJ112" s="69">
        <v>1.2705271</v>
      </c>
      <c r="AK112" s="69">
        <v>0.1022892</v>
      </c>
      <c r="AL112" s="69">
        <v>0</v>
      </c>
      <c r="AM112" s="69">
        <v>2.6169818000000001E-2</v>
      </c>
      <c r="AN112" s="69">
        <v>5.1117768000000001E-2</v>
      </c>
      <c r="AO112" s="69">
        <v>2.1412533000000001E-2</v>
      </c>
      <c r="AQ112" s="116">
        <v>1.4457958E-2</v>
      </c>
      <c r="AR112" s="116">
        <v>1.3737081E-2</v>
      </c>
      <c r="AS112" s="116">
        <v>6.4581953E-4</v>
      </c>
      <c r="AT112" s="116">
        <v>7.5057406E-5</v>
      </c>
      <c r="AU112" s="150">
        <f t="shared" si="48"/>
        <v>8.2356598754575138E-7</v>
      </c>
      <c r="AV112" s="150">
        <f t="shared" si="49"/>
        <v>2.3883858811199596E-9</v>
      </c>
      <c r="AW112" s="163">
        <f t="shared" si="50"/>
        <v>1.051224153427E-2</v>
      </c>
      <c r="AX112" s="196">
        <v>7.6108308000000004E-7</v>
      </c>
      <c r="AY112" s="196">
        <v>2.2963831E-9</v>
      </c>
      <c r="AZ112" s="196">
        <v>6.2739971999999998E-14</v>
      </c>
      <c r="BA112" s="196">
        <v>4.0090047999999998E-20</v>
      </c>
      <c r="BB112" s="196">
        <v>1.1371671E-20</v>
      </c>
      <c r="BC112" s="196">
        <v>4.9132484000000002E-11</v>
      </c>
      <c r="BD112" s="196">
        <v>6.2375224999999997E-8</v>
      </c>
      <c r="BE112" s="196">
        <v>8.2227457000000002E-12</v>
      </c>
      <c r="BF112" s="196">
        <v>8.3698584999999997E-11</v>
      </c>
      <c r="BG112" s="196">
        <v>9.6684033000000001E-15</v>
      </c>
      <c r="BH112" s="196">
        <v>3.268477E-16</v>
      </c>
      <c r="BI112" s="196">
        <v>6.3730049999999999E-15</v>
      </c>
      <c r="BJ112" s="196">
        <v>1.9809511000000002E-15</v>
      </c>
      <c r="BK112" s="196">
        <v>3.6124086000000002E-16</v>
      </c>
      <c r="BL112" s="196">
        <v>7.4452327000000001E-12</v>
      </c>
      <c r="BM112" s="196">
        <v>5.1104828999999999E-11</v>
      </c>
      <c r="BN112" s="196">
        <v>1.1103274999999999E-25</v>
      </c>
      <c r="BO112" s="196">
        <v>5.4753426999999996E-7</v>
      </c>
      <c r="BP112" s="108">
        <v>1.0511694E-2</v>
      </c>
      <c r="BQ112" s="108">
        <v>0</v>
      </c>
      <c r="BR112" s="108">
        <v>0</v>
      </c>
      <c r="BS112" s="108">
        <v>0</v>
      </c>
      <c r="BU112" s="172">
        <v>2.6255010999999999E-5</v>
      </c>
      <c r="BV112" s="172">
        <v>6.1809101999999999E-7</v>
      </c>
      <c r="BW112" s="172">
        <v>2.2858458999999999E-5</v>
      </c>
      <c r="BX112" s="172">
        <v>4.1737889999999998E-8</v>
      </c>
      <c r="BY112" s="172">
        <v>6.6230926000000002E-7</v>
      </c>
      <c r="BZ112" s="172">
        <v>3.1597606000000003E-8</v>
      </c>
      <c r="CA112" s="172">
        <v>2.5109970999999999E-10</v>
      </c>
      <c r="CB112" s="172">
        <v>2.0124787000000001E-7</v>
      </c>
      <c r="CC112" s="172">
        <v>5.4061601000000003E-9</v>
      </c>
      <c r="CD112" s="172">
        <v>1.9821069999999998E-8</v>
      </c>
      <c r="CE112" s="172">
        <v>3.2245170000000001E-17</v>
      </c>
      <c r="CF112" s="172">
        <v>2.4553475999999999E-22</v>
      </c>
      <c r="CG112" s="172">
        <v>2.1082148E-18</v>
      </c>
      <c r="CH112" s="172">
        <v>1.7418546E-7</v>
      </c>
      <c r="CI112" s="172">
        <v>1.635083E-6</v>
      </c>
      <c r="CJ112" s="172">
        <v>6.8215986000000001E-9</v>
      </c>
      <c r="CK112" s="69">
        <v>0</v>
      </c>
      <c r="CM112" s="197">
        <v>2.4868201E-18</v>
      </c>
      <c r="CN112" s="198">
        <v>0.81955869999999997</v>
      </c>
      <c r="CO112" s="198">
        <v>8.1906804999999996E-4</v>
      </c>
      <c r="CP112" s="198">
        <v>4.0285167E-4</v>
      </c>
      <c r="CQ112" s="197">
        <v>3.6009599E-12</v>
      </c>
      <c r="CR112" s="197">
        <v>4.1048393999999999E-10</v>
      </c>
      <c r="CS112" s="197">
        <v>2.1966747999999999E-5</v>
      </c>
      <c r="CT112" s="198">
        <v>1.6480322999999999E-3</v>
      </c>
      <c r="CU112" s="197">
        <v>6.4848766000000002E-9</v>
      </c>
      <c r="CV112" s="197">
        <v>4.3110734E-5</v>
      </c>
      <c r="CX112" s="166"/>
      <c r="CY112" t="s">
        <v>3446</v>
      </c>
    </row>
    <row r="113" spans="1:103" ht="14.4">
      <c r="A113" t="s">
        <v>3447</v>
      </c>
      <c r="B113" s="85" t="s">
        <v>379</v>
      </c>
      <c r="C113" s="113" t="str">
        <f t="shared" si="65"/>
        <v>A.030.06.113</v>
      </c>
      <c r="D113" s="9" t="s">
        <v>1121</v>
      </c>
      <c r="E113" s="112" t="s">
        <v>362</v>
      </c>
      <c r="F113" s="115" t="str">
        <f t="shared" si="66"/>
        <v>MAP 11-52-0 Fertilizer (11% N and 52% P2O5 in 1 kg MAP)</v>
      </c>
      <c r="G113" s="143">
        <f t="shared" si="67"/>
        <v>0.72261186666666666</v>
      </c>
      <c r="I113" s="118">
        <f t="shared" si="68"/>
        <v>0.15865609431340791</v>
      </c>
      <c r="K113" s="161">
        <f t="shared" si="69"/>
        <v>3.48868472941E-2</v>
      </c>
      <c r="L113" s="161">
        <f t="shared" si="70"/>
        <v>5.800918522E-3</v>
      </c>
      <c r="M113" s="162">
        <f t="shared" si="71"/>
        <v>9.5765484973079091E-3</v>
      </c>
      <c r="N113" s="161">
        <v>0.10839177999999999</v>
      </c>
      <c r="O113" s="132">
        <v>3.8017516000000001E-3</v>
      </c>
      <c r="P113" s="132">
        <v>1.5720184E-3</v>
      </c>
      <c r="Q113" s="132">
        <v>8.2917152000000008E-3</v>
      </c>
      <c r="R113" s="132">
        <v>2.6141750000000002E-4</v>
      </c>
      <c r="S113" s="164">
        <v>5.1065940999999997E-6</v>
      </c>
      <c r="T113" s="164">
        <v>2.6328608E-2</v>
      </c>
      <c r="U113" s="164">
        <v>2.4219346000000001E-4</v>
      </c>
      <c r="V113" s="132">
        <v>4.6281337999999998E-3</v>
      </c>
      <c r="W113" s="164">
        <v>1.2749691E-4</v>
      </c>
      <c r="X113" s="132">
        <v>4.9480478E-3</v>
      </c>
      <c r="Y113" s="164">
        <v>5.7458152E-5</v>
      </c>
      <c r="Z113" s="164">
        <v>3.6689513999999998E-7</v>
      </c>
      <c r="AA113" s="164">
        <v>2.167909E-12</v>
      </c>
      <c r="AC113" s="118">
        <f t="shared" si="43"/>
        <v>0.10839177999999999</v>
      </c>
      <c r="AD113" s="118">
        <f t="shared" si="44"/>
        <v>4.0502810754099998E-2</v>
      </c>
      <c r="AE113" s="118">
        <f t="shared" si="45"/>
        <v>5.61633035514E-3</v>
      </c>
      <c r="AF113" s="118">
        <f t="shared" si="46"/>
        <v>5.800918522E-3</v>
      </c>
      <c r="AG113" s="118">
        <f t="shared" si="47"/>
        <v>9.5761816021679089E-3</v>
      </c>
      <c r="AI113" s="69">
        <v>6.9607722000000001</v>
      </c>
      <c r="AJ113" s="69">
        <v>6.5822266999999997</v>
      </c>
      <c r="AK113" s="69">
        <v>0.17555596000000001</v>
      </c>
      <c r="AL113" s="69">
        <v>0</v>
      </c>
      <c r="AM113" s="69">
        <v>4.2973816999999997E-2</v>
      </c>
      <c r="AN113" s="69">
        <v>0.11724129</v>
      </c>
      <c r="AO113" s="69">
        <v>4.2774445000000001E-2</v>
      </c>
      <c r="AQ113" s="116">
        <v>1.347862E-2</v>
      </c>
      <c r="AR113" s="116">
        <v>1.2518217999999999E-2</v>
      </c>
      <c r="AS113" s="116">
        <v>5.8815479000000001E-4</v>
      </c>
      <c r="AT113" s="116">
        <v>3.7224652E-4</v>
      </c>
      <c r="AU113" s="150">
        <f t="shared" si="48"/>
        <v>7.5049271009471785E-7</v>
      </c>
      <c r="AV113" s="150">
        <f t="shared" si="49"/>
        <v>2.1751287054601854E-9</v>
      </c>
      <c r="AW113" s="163">
        <f t="shared" si="50"/>
        <v>5.2135367180000003E-2</v>
      </c>
      <c r="AX113" s="196">
        <v>6.7073699000000002E-7</v>
      </c>
      <c r="AY113" s="196">
        <v>2.0237813999999998E-9</v>
      </c>
      <c r="AZ113" s="196">
        <v>5.5292345999999998E-14</v>
      </c>
      <c r="BA113" s="196">
        <v>1.0574646E-15</v>
      </c>
      <c r="BB113" s="196">
        <v>2.9995321999999999E-16</v>
      </c>
      <c r="BC113" s="196">
        <v>3.1183258000000001E-10</v>
      </c>
      <c r="BD113" s="196">
        <v>7.9395397000000001E-8</v>
      </c>
      <c r="BE113" s="196">
        <v>6.1673427999999994E-11</v>
      </c>
      <c r="BF113" s="196">
        <v>8.9549073999999999E-11</v>
      </c>
      <c r="BG113" s="196">
        <v>1.2359260000000001E-15</v>
      </c>
      <c r="BH113" s="196">
        <v>3.7134986999999997E-17</v>
      </c>
      <c r="BI113" s="196">
        <v>6.7087057999999994E-14</v>
      </c>
      <c r="BJ113" s="196">
        <v>8.8416833000000003E-16</v>
      </c>
      <c r="BK113" s="196">
        <v>2.6682394E-16</v>
      </c>
      <c r="BL113" s="196">
        <v>2.0197283000000001E-12</v>
      </c>
      <c r="BM113" s="196">
        <v>4.6469429000000002E-11</v>
      </c>
      <c r="BN113" s="196">
        <v>2.9287368E-21</v>
      </c>
      <c r="BO113" s="196">
        <v>1.7848518E-4</v>
      </c>
      <c r="BP113" s="108">
        <v>5.1956882000000003E-2</v>
      </c>
      <c r="BQ113" s="108">
        <v>0</v>
      </c>
      <c r="BR113" s="108">
        <v>0</v>
      </c>
      <c r="BS113" s="108">
        <v>0</v>
      </c>
      <c r="BU113" s="172">
        <v>4.8592752999999998E-5</v>
      </c>
      <c r="BV113" s="172">
        <v>6.5339740999999999E-7</v>
      </c>
      <c r="BW113" s="172">
        <v>2.0148336999999999E-5</v>
      </c>
      <c r="BX113" s="172">
        <v>3.1989766000000002E-8</v>
      </c>
      <c r="BY113" s="172">
        <v>6.0387072999999997E-7</v>
      </c>
      <c r="BZ113" s="172">
        <v>7.0824433999999999E-8</v>
      </c>
      <c r="CA113" s="172">
        <v>2.7058285E-11</v>
      </c>
      <c r="CB113" s="172">
        <v>1.075094E-7</v>
      </c>
      <c r="CC113" s="172">
        <v>1.2699893E-8</v>
      </c>
      <c r="CD113" s="172">
        <v>1.7437775999999999E-5</v>
      </c>
      <c r="CE113" s="172">
        <v>8.5053839000000003E-13</v>
      </c>
      <c r="CF113" s="172">
        <v>6.4765278000000003E-18</v>
      </c>
      <c r="CG113" s="172">
        <v>5.5608875000000003E-14</v>
      </c>
      <c r="CH113" s="172">
        <v>1.6209760999999999E-6</v>
      </c>
      <c r="CI113" s="172">
        <v>7.8901927000000005E-6</v>
      </c>
      <c r="CJ113" s="172">
        <v>1.5151217000000001E-8</v>
      </c>
      <c r="CK113" s="69">
        <v>0</v>
      </c>
      <c r="CM113" s="197">
        <v>6.5595433999999995E-14</v>
      </c>
      <c r="CN113" s="198">
        <v>0.72248393</v>
      </c>
      <c r="CO113" s="198">
        <v>2.3172822E-3</v>
      </c>
      <c r="CP113" s="198">
        <v>4.6328431000000001E-4</v>
      </c>
      <c r="CQ113" s="197">
        <v>3.0348870999999998E-11</v>
      </c>
      <c r="CR113" s="197">
        <v>3.5995388000000002E-9</v>
      </c>
      <c r="CS113" s="197">
        <v>2.7336597E-5</v>
      </c>
      <c r="CT113" s="198">
        <v>7.8120792999999999E-4</v>
      </c>
      <c r="CU113" s="197">
        <v>8.2211396999999997E-10</v>
      </c>
      <c r="CV113" s="197">
        <v>2.4922371000000001E-5</v>
      </c>
      <c r="CX113" s="166"/>
      <c r="CY113" t="s">
        <v>3448</v>
      </c>
    </row>
    <row r="114" spans="1:103" ht="14.4">
      <c r="A114" t="s">
        <v>3449</v>
      </c>
      <c r="B114" s="85" t="s">
        <v>379</v>
      </c>
      <c r="C114" s="113" t="str">
        <f t="shared" si="65"/>
        <v>A.030.06.114</v>
      </c>
      <c r="D114" s="9" t="s">
        <v>1121</v>
      </c>
      <c r="E114" s="112" t="s">
        <v>362</v>
      </c>
      <c r="F114" s="115" t="str">
        <f t="shared" si="66"/>
        <v>Potassium Nitrate Fertilizer (13.6% N and 46.6% K2O eq)</v>
      </c>
      <c r="G114" s="143">
        <f t="shared" si="67"/>
        <v>0.49885553999999999</v>
      </c>
      <c r="I114" s="118">
        <f t="shared" si="68"/>
        <v>8.1685850797596951E-2</v>
      </c>
      <c r="K114" s="161">
        <f t="shared" si="69"/>
        <v>8.3601415080000014E-4</v>
      </c>
      <c r="L114" s="161">
        <f t="shared" si="70"/>
        <v>3.36312854081E-3</v>
      </c>
      <c r="M114" s="162">
        <f t="shared" si="71"/>
        <v>2.6583771059869505E-3</v>
      </c>
      <c r="N114" s="161">
        <v>7.4828330999999998E-2</v>
      </c>
      <c r="O114" s="132">
        <v>2.1884391E-3</v>
      </c>
      <c r="P114" s="132">
        <v>1.1204413999999999E-3</v>
      </c>
      <c r="Q114" s="132">
        <v>6.9604886000000003E-4</v>
      </c>
      <c r="R114" s="132">
        <v>1.2287495E-4</v>
      </c>
      <c r="S114" s="164">
        <v>1.7273448000000001E-6</v>
      </c>
      <c r="T114" s="164">
        <v>1.5362996000000001E-5</v>
      </c>
      <c r="U114" s="164">
        <v>5.1592636999999999E-5</v>
      </c>
      <c r="V114" s="132">
        <v>4.8673522000000001E-5</v>
      </c>
      <c r="W114" s="164">
        <v>5.8518590999999995E-7</v>
      </c>
      <c r="X114" s="132">
        <v>2.6097019000000002E-3</v>
      </c>
      <c r="Y114" s="164">
        <v>2.0702178999999998E-6</v>
      </c>
      <c r="Z114" s="164">
        <v>1.6839770000000001E-9</v>
      </c>
      <c r="AA114" s="164">
        <v>9.9502784999999999E-15</v>
      </c>
      <c r="AC114" s="118">
        <f t="shared" si="43"/>
        <v>7.4828330999999998E-2</v>
      </c>
      <c r="AD114" s="118">
        <f t="shared" si="44"/>
        <v>4.1964872878000005E-3</v>
      </c>
      <c r="AE114" s="118">
        <f t="shared" si="45"/>
        <v>3.3604748209769999E-3</v>
      </c>
      <c r="AF114" s="118">
        <f t="shared" si="46"/>
        <v>3.36312854081E-3</v>
      </c>
      <c r="AG114" s="118">
        <f t="shared" si="47"/>
        <v>2.6583754220099506E-3</v>
      </c>
      <c r="AI114" s="69">
        <v>2.8483722</v>
      </c>
      <c r="AJ114" s="69">
        <v>2.2587635000000001</v>
      </c>
      <c r="AK114" s="69">
        <v>0.28412145</v>
      </c>
      <c r="AL114" s="69">
        <v>0</v>
      </c>
      <c r="AM114" s="69">
        <v>6.9781564000000004E-2</v>
      </c>
      <c r="AN114" s="69">
        <v>0.16611928000000001</v>
      </c>
      <c r="AO114" s="69">
        <v>6.9586431000000004E-2</v>
      </c>
      <c r="AQ114" s="116">
        <v>9.0127494000000006E-3</v>
      </c>
      <c r="AR114" s="116">
        <v>8.5078433999999994E-3</v>
      </c>
      <c r="AS114" s="116">
        <v>3.9492154999999998E-4</v>
      </c>
      <c r="AT114" s="116">
        <v>1.0998443E-4</v>
      </c>
      <c r="AU114" s="150">
        <f t="shared" si="48"/>
        <v>5.1006255187434033E-7</v>
      </c>
      <c r="AV114" s="150">
        <f t="shared" si="49"/>
        <v>1.4605087128352306E-9</v>
      </c>
      <c r="AW114" s="163">
        <f t="shared" si="50"/>
        <v>1.54039823843E-2</v>
      </c>
      <c r="AX114" s="196">
        <v>4.6306737000000002E-7</v>
      </c>
      <c r="AY114" s="196">
        <v>1.3971910999999999E-9</v>
      </c>
      <c r="AZ114" s="196">
        <v>3.8173042999999998E-14</v>
      </c>
      <c r="BA114" s="196">
        <v>4.8535555999999999E-18</v>
      </c>
      <c r="BB114" s="196">
        <v>1.3767266E-18</v>
      </c>
      <c r="BC114" s="196">
        <v>7.5176599999999995E-11</v>
      </c>
      <c r="BD114" s="196">
        <v>4.6908778000000002E-8</v>
      </c>
      <c r="BE114" s="196">
        <v>1.1190224000000001E-11</v>
      </c>
      <c r="BF114" s="196">
        <v>5.2080213000000003E-11</v>
      </c>
      <c r="BG114" s="196">
        <v>5.6726589000000002E-18</v>
      </c>
      <c r="BH114" s="196">
        <v>1.7044232999999999E-19</v>
      </c>
      <c r="BI114" s="196">
        <v>8.6172301000000006E-15</v>
      </c>
      <c r="BJ114" s="196">
        <v>3.1007943000000001E-16</v>
      </c>
      <c r="BK114" s="196">
        <v>6.9639586000000004E-17</v>
      </c>
      <c r="BL114" s="196">
        <v>4.5109210999999999E-13</v>
      </c>
      <c r="BM114" s="196">
        <v>1.0776176E-11</v>
      </c>
      <c r="BN114" s="196">
        <v>1.3442329000000001E-23</v>
      </c>
      <c r="BO114" s="196">
        <v>1.0773843000000001E-6</v>
      </c>
      <c r="BP114" s="108">
        <v>1.5402905E-2</v>
      </c>
      <c r="BQ114" s="108">
        <v>0</v>
      </c>
      <c r="BR114" s="108">
        <v>0</v>
      </c>
      <c r="BS114" s="108">
        <v>0</v>
      </c>
      <c r="BU114" s="172">
        <v>1.8007043999999999E-5</v>
      </c>
      <c r="BV114" s="172">
        <v>3.8177213000000001E-7</v>
      </c>
      <c r="BW114" s="172">
        <v>1.3909416E-5</v>
      </c>
      <c r="BX114" s="172">
        <v>6.1562371000000001E-9</v>
      </c>
      <c r="BY114" s="172">
        <v>3.9062314999999998E-7</v>
      </c>
      <c r="BZ114" s="172">
        <v>4.4666796999999997E-8</v>
      </c>
      <c r="CA114" s="172">
        <v>1.2419224E-13</v>
      </c>
      <c r="CB114" s="172">
        <v>6.7794645000000002E-8</v>
      </c>
      <c r="CC114" s="172">
        <v>3.1055232E-9</v>
      </c>
      <c r="CD114" s="172">
        <v>1.2272654999999999E-8</v>
      </c>
      <c r="CE114" s="172">
        <v>3.9038049E-15</v>
      </c>
      <c r="CF114" s="172">
        <v>2.9725997000000002E-20</v>
      </c>
      <c r="CG114" s="172">
        <v>2.5523386E-16</v>
      </c>
      <c r="CH114" s="172">
        <v>1.5377203000000001E-7</v>
      </c>
      <c r="CI114" s="172">
        <v>3.0147034000000002E-6</v>
      </c>
      <c r="CJ114" s="172">
        <v>2.2761075999999999E-8</v>
      </c>
      <c r="CK114" s="69">
        <v>0</v>
      </c>
      <c r="CM114" s="197">
        <v>3.0107021999999999E-16</v>
      </c>
      <c r="CN114" s="198">
        <v>0.49874742</v>
      </c>
      <c r="CO114" s="198">
        <v>1.6277878E-3</v>
      </c>
      <c r="CP114" s="198">
        <v>2.7144727999999998E-4</v>
      </c>
      <c r="CQ114" s="197">
        <v>3.9330364000000003E-12</v>
      </c>
      <c r="CR114" s="197">
        <v>4.6957863000000004E-10</v>
      </c>
      <c r="CS114" s="197">
        <v>1.6942058999999999E-5</v>
      </c>
      <c r="CT114" s="198">
        <v>2.6364702000000002E-4</v>
      </c>
      <c r="CU114" s="197">
        <v>3.7733423999999999E-12</v>
      </c>
      <c r="CV114" s="197">
        <v>1.5708209000000001E-5</v>
      </c>
      <c r="CX114" s="166"/>
      <c r="CY114" t="s">
        <v>3450</v>
      </c>
    </row>
    <row r="115" spans="1:103">
      <c r="D115" s="1" t="s">
        <v>1122</v>
      </c>
      <c r="S115" s="3"/>
      <c r="T115" s="3"/>
      <c r="U115" s="3"/>
      <c r="W115" s="3"/>
      <c r="Y115" s="3"/>
      <c r="Z115" s="3"/>
      <c r="AA115" s="3"/>
      <c r="AC115" s="142"/>
      <c r="AD115" s="142"/>
      <c r="AE115" s="142"/>
      <c r="AF115" s="142"/>
      <c r="AG115" s="142"/>
      <c r="AU115" s="86"/>
      <c r="AV115" s="86"/>
      <c r="AW115" s="86"/>
      <c r="AX115" s="3"/>
      <c r="AY115" s="3"/>
      <c r="AZ115" s="3"/>
      <c r="BA115" s="3"/>
      <c r="BB115" s="3"/>
      <c r="BC115" s="3"/>
      <c r="BD115" s="3"/>
      <c r="BE115" s="3"/>
      <c r="BF115" s="3"/>
      <c r="BG115" s="3"/>
      <c r="BH115" s="3"/>
      <c r="BI115" s="3"/>
      <c r="BJ115" s="3"/>
      <c r="BK115" s="3"/>
      <c r="BL115" s="3"/>
      <c r="BM115" s="3"/>
      <c r="BN115" s="3"/>
      <c r="BO115" s="3"/>
      <c r="BU115" s="3"/>
      <c r="BV115" s="3"/>
      <c r="BW115" s="3"/>
      <c r="BX115" s="3"/>
      <c r="BY115" s="3"/>
      <c r="BZ115" s="3"/>
      <c r="CA115" s="3"/>
      <c r="CB115" s="3"/>
      <c r="CC115" s="3"/>
      <c r="CD115" s="3"/>
      <c r="CE115" s="3"/>
      <c r="CF115" s="3"/>
      <c r="CG115" s="3"/>
      <c r="CH115" s="3"/>
      <c r="CI115" s="3"/>
      <c r="CJ115" s="3"/>
      <c r="CM115" s="3"/>
      <c r="CQ115" s="3"/>
      <c r="CR115" s="3"/>
      <c r="CS115" s="3"/>
      <c r="CU115" s="3"/>
      <c r="CV115" s="3"/>
    </row>
    <row r="116" spans="1:103" ht="14.4">
      <c r="A116" t="s">
        <v>385</v>
      </c>
      <c r="B116" s="85" t="s">
        <v>379</v>
      </c>
      <c r="C116" s="113" t="str">
        <f t="shared" ref="C116:C129" si="72">MID(A116,1,12)</f>
        <v>A.030.08.101</v>
      </c>
      <c r="D116" s="9" t="s">
        <v>1122</v>
      </c>
      <c r="E116" s="112" t="s">
        <v>362</v>
      </c>
      <c r="F116" s="115" t="str">
        <f t="shared" ref="F116:F129" si="73">MID(A116, 21,85)</f>
        <v>Argon</v>
      </c>
      <c r="G116" s="143">
        <f t="shared" ref="G116:G129" si="74">N116/0.15</f>
        <v>2.5885569999999998</v>
      </c>
      <c r="I116" s="118">
        <f t="shared" ref="I116:I129" si="75">K116+L116+M116+N116</f>
        <v>0.43369542712202352</v>
      </c>
      <c r="K116" s="161">
        <f t="shared" ref="K116:K129" si="76">Q116+R116+S116+T116</f>
        <v>7.3779884084999997E-3</v>
      </c>
      <c r="L116" s="161">
        <f t="shared" ref="L116:L129" si="77">O116+P116+U116+Y116+W116</f>
        <v>3.7722360081000009E-2</v>
      </c>
      <c r="M116" s="162">
        <f t="shared" ref="M116:M129" si="78">V116+X116+Z116+AA116</f>
        <v>3.1152863252355078E-4</v>
      </c>
      <c r="N116" s="161">
        <v>0.38828354999999998</v>
      </c>
      <c r="O116" s="132">
        <v>2.9346133E-2</v>
      </c>
      <c r="P116" s="132">
        <v>8.0605451999999998E-3</v>
      </c>
      <c r="Q116" s="132">
        <v>6.8754849000000002E-3</v>
      </c>
      <c r="R116" s="132">
        <v>4.5803898000000001E-4</v>
      </c>
      <c r="S116" s="164">
        <v>7.9623674999999996E-6</v>
      </c>
      <c r="T116" s="164">
        <v>3.6502160999999998E-5</v>
      </c>
      <c r="U116" s="132">
        <v>2.4086611999999999E-4</v>
      </c>
      <c r="V116" s="164">
        <v>1.1104781E-5</v>
      </c>
      <c r="W116" s="164">
        <v>5.6667399000000003E-5</v>
      </c>
      <c r="X116" s="132">
        <v>3.0026077999999997E-4</v>
      </c>
      <c r="Y116" s="164">
        <v>1.8148362E-5</v>
      </c>
      <c r="Z116" s="164">
        <v>1.6307056000000001E-7</v>
      </c>
      <c r="AA116" s="164">
        <v>9.6355088000000001E-13</v>
      </c>
      <c r="AC116" s="118">
        <f t="shared" si="43"/>
        <v>0.38828354999999998</v>
      </c>
      <c r="AD116" s="118">
        <f t="shared" si="44"/>
        <v>4.5025532728500003E-2</v>
      </c>
      <c r="AE116" s="118">
        <f t="shared" si="45"/>
        <v>3.7647707390560003E-2</v>
      </c>
      <c r="AF116" s="118">
        <f t="shared" si="46"/>
        <v>3.7722360081000002E-2</v>
      </c>
      <c r="AG116" s="118">
        <f t="shared" si="47"/>
        <v>3.1136556196355081E-4</v>
      </c>
      <c r="AI116" s="69">
        <v>34.185951000000003</v>
      </c>
      <c r="AJ116" s="69">
        <v>34.178114999999998</v>
      </c>
      <c r="AK116" s="69">
        <v>4.3074382000000003E-3</v>
      </c>
      <c r="AL116" s="69">
        <v>0</v>
      </c>
      <c r="AM116" s="172">
        <v>5.8094226999999997E-5</v>
      </c>
      <c r="AN116" s="69">
        <v>2.2897508E-3</v>
      </c>
      <c r="AO116" s="69">
        <v>1.1806577999999999E-3</v>
      </c>
      <c r="AQ116" s="116">
        <v>5.4279292E-2</v>
      </c>
      <c r="AR116" s="116">
        <v>5.0157776000000001E-2</v>
      </c>
      <c r="AS116" s="116">
        <v>2.1817108000000002E-3</v>
      </c>
      <c r="AT116" s="116">
        <v>1.9398058E-3</v>
      </c>
      <c r="AU116" s="150">
        <f t="shared" si="48"/>
        <v>3.0070608955608189E-6</v>
      </c>
      <c r="AV116" s="150">
        <f t="shared" si="49"/>
        <v>8.0684571397524043E-9</v>
      </c>
      <c r="AW116" s="163">
        <f t="shared" si="50"/>
        <v>0.2716814860765</v>
      </c>
      <c r="AX116" s="196">
        <v>2.4028846999999999E-6</v>
      </c>
      <c r="AY116" s="196">
        <v>7.2501106000000001E-9</v>
      </c>
      <c r="AZ116" s="196">
        <v>1.9808222E-13</v>
      </c>
      <c r="BA116" s="196">
        <v>4.7000170000000003E-16</v>
      </c>
      <c r="BB116" s="196">
        <v>1.3331749E-16</v>
      </c>
      <c r="BC116" s="196">
        <v>8.7438452999999995E-10</v>
      </c>
      <c r="BD116" s="196">
        <v>6.0325669000000003E-7</v>
      </c>
      <c r="BE116" s="196">
        <v>1.2673658000000001E-10</v>
      </c>
      <c r="BF116" s="196">
        <v>6.9138956000000003E-10</v>
      </c>
      <c r="BG116" s="196">
        <v>5.4932084999999997E-16</v>
      </c>
      <c r="BH116" s="196">
        <v>1.6505051999999999E-17</v>
      </c>
      <c r="BI116" s="196">
        <v>2.0010255999999999E-14</v>
      </c>
      <c r="BJ116" s="196">
        <v>1.448466E-15</v>
      </c>
      <c r="BK116" s="196">
        <v>2.929832E-16</v>
      </c>
      <c r="BL116" s="196">
        <v>1.8347075000000001E-12</v>
      </c>
      <c r="BM116" s="196">
        <v>4.3285719999999998E-11</v>
      </c>
      <c r="BN116" s="196">
        <v>1.3017091000000001E-21</v>
      </c>
      <c r="BO116" s="196">
        <v>9.260765E-7</v>
      </c>
      <c r="BP116" s="108">
        <v>0.27168056000000002</v>
      </c>
      <c r="BQ116" s="108">
        <v>0</v>
      </c>
      <c r="BR116" s="108">
        <v>0</v>
      </c>
      <c r="BS116" s="108">
        <v>0</v>
      </c>
      <c r="BU116" s="69">
        <v>1.2386269000000001E-4</v>
      </c>
      <c r="BV116" s="172">
        <v>5.0438944000000001E-6</v>
      </c>
      <c r="BW116" s="172">
        <v>7.2175836999999996E-5</v>
      </c>
      <c r="BX116" s="172">
        <v>2.8795019E-8</v>
      </c>
      <c r="BY116" s="172">
        <v>4.1069278999999996E-6</v>
      </c>
      <c r="BZ116" s="172">
        <v>5.4516584999999998E-7</v>
      </c>
      <c r="CA116" s="172">
        <v>1.2026351E-11</v>
      </c>
      <c r="CB116" s="172">
        <v>8.2745027999999997E-7</v>
      </c>
      <c r="CC116" s="172">
        <v>1.2646771E-8</v>
      </c>
      <c r="CD116" s="172">
        <v>3.4172709999999998E-8</v>
      </c>
      <c r="CE116" s="172">
        <v>3.7803109999999998E-13</v>
      </c>
      <c r="CF116" s="172">
        <v>2.8785637E-18</v>
      </c>
      <c r="CG116" s="172">
        <v>2.4715973E-14</v>
      </c>
      <c r="CH116" s="172">
        <v>1.5921049E-6</v>
      </c>
      <c r="CI116" s="172">
        <v>3.9495152999999999E-5</v>
      </c>
      <c r="CJ116" s="172">
        <v>5.3295458999999998E-10</v>
      </c>
      <c r="CK116" s="69">
        <v>0</v>
      </c>
      <c r="CM116" s="197">
        <v>2.9154608999999998E-14</v>
      </c>
      <c r="CN116" s="198">
        <v>2.5879690000000002</v>
      </c>
      <c r="CO116" s="198">
        <v>1.5626836000000002E-2</v>
      </c>
      <c r="CP116" s="198">
        <v>3.5759913999999999E-3</v>
      </c>
      <c r="CQ116" s="197">
        <v>9.2745306000000004E-12</v>
      </c>
      <c r="CR116" s="197">
        <v>1.1167049E-9</v>
      </c>
      <c r="CS116" s="198">
        <v>1.9562118E-4</v>
      </c>
      <c r="CT116" s="198">
        <v>1.2157240000000001E-3</v>
      </c>
      <c r="CU116" s="197">
        <v>3.6539754999999999E-10</v>
      </c>
      <c r="CV116" s="198">
        <v>1.9172730000000001E-4</v>
      </c>
      <c r="CX116" s="166" t="s">
        <v>306</v>
      </c>
      <c r="CY116" t="s">
        <v>3451</v>
      </c>
    </row>
    <row r="117" spans="1:103" ht="14.4">
      <c r="A117" t="s">
        <v>1599</v>
      </c>
      <c r="B117" s="85" t="s">
        <v>379</v>
      </c>
      <c r="C117" s="113" t="str">
        <f t="shared" si="72"/>
        <v>A.030.08.102</v>
      </c>
      <c r="D117" s="9" t="s">
        <v>1122</v>
      </c>
      <c r="E117" s="112" t="s">
        <v>362</v>
      </c>
      <c r="F117" s="115" t="str">
        <f t="shared" si="73"/>
        <v>Carbon dioxide liquid</v>
      </c>
      <c r="G117" s="143">
        <f t="shared" si="74"/>
        <v>0.51389376666666664</v>
      </c>
      <c r="I117" s="118">
        <f t="shared" si="75"/>
        <v>9.1285312112759989E-2</v>
      </c>
      <c r="K117" s="161">
        <f t="shared" si="76"/>
        <v>1.65590824182E-3</v>
      </c>
      <c r="L117" s="161">
        <f t="shared" si="77"/>
        <v>7.30026784094E-3</v>
      </c>
      <c r="M117" s="162">
        <f t="shared" si="78"/>
        <v>5.2450710300000003E-3</v>
      </c>
      <c r="N117" s="161">
        <v>7.7084064999999993E-2</v>
      </c>
      <c r="O117" s="132">
        <v>4.7846514000000001E-3</v>
      </c>
      <c r="P117" s="132">
        <v>2.4862136999999999E-3</v>
      </c>
      <c r="Q117" s="132">
        <v>1.4933628999999999E-3</v>
      </c>
      <c r="R117" s="132">
        <v>1.580579E-4</v>
      </c>
      <c r="S117" s="164">
        <v>9.6850951999999993E-7</v>
      </c>
      <c r="T117" s="164">
        <v>3.5189323000000002E-6</v>
      </c>
      <c r="U117" s="164">
        <v>2.9380152999999998E-5</v>
      </c>
      <c r="V117" s="132">
        <v>1.0870233E-4</v>
      </c>
      <c r="W117" s="132">
        <v>0</v>
      </c>
      <c r="X117" s="132">
        <v>5.1363687000000003E-3</v>
      </c>
      <c r="Y117" s="164">
        <v>2.2587940000000001E-8</v>
      </c>
      <c r="Z117" s="132">
        <v>0</v>
      </c>
      <c r="AA117" s="132">
        <v>0</v>
      </c>
      <c r="AC117" s="118">
        <f t="shared" si="43"/>
        <v>7.7084064999999993E-2</v>
      </c>
      <c r="AD117" s="118">
        <f t="shared" si="44"/>
        <v>8.9561534948200006E-3</v>
      </c>
      <c r="AE117" s="118">
        <f t="shared" si="45"/>
        <v>7.3002452529999998E-3</v>
      </c>
      <c r="AF117" s="118">
        <f t="shared" si="46"/>
        <v>7.30026784094E-3</v>
      </c>
      <c r="AG117" s="118">
        <f t="shared" si="47"/>
        <v>5.2450710300000003E-3</v>
      </c>
      <c r="AI117" s="69">
        <v>7.6454955</v>
      </c>
      <c r="AJ117" s="69">
        <v>6.3196782999999996</v>
      </c>
      <c r="AK117" s="69">
        <v>0.63815482000000001</v>
      </c>
      <c r="AL117" s="69">
        <v>0</v>
      </c>
      <c r="AM117" s="69">
        <v>0.15371953999999999</v>
      </c>
      <c r="AN117" s="69">
        <v>0.37476247000000001</v>
      </c>
      <c r="AO117" s="69">
        <v>0.15918044000000001</v>
      </c>
      <c r="AQ117" s="116">
        <v>1.0439336E-2</v>
      </c>
      <c r="AR117" s="116">
        <v>9.7035721000000002E-3</v>
      </c>
      <c r="AS117" s="116">
        <v>4.2896121999999999E-4</v>
      </c>
      <c r="AT117" s="116">
        <v>3.0680243000000002E-4</v>
      </c>
      <c r="AU117" s="150">
        <f t="shared" si="48"/>
        <v>5.8174891907414998E-7</v>
      </c>
      <c r="AV117" s="150">
        <f t="shared" si="49"/>
        <v>1.586395048187251E-9</v>
      </c>
      <c r="AW117" s="163">
        <f t="shared" si="50"/>
        <v>4.2969528095900003E-2</v>
      </c>
      <c r="AX117" s="196">
        <v>4.7698196999999997E-7</v>
      </c>
      <c r="AY117" s="196">
        <v>1.4391732000000001E-9</v>
      </c>
      <c r="AZ117" s="196">
        <v>3.9320122E-14</v>
      </c>
      <c r="BA117" s="108">
        <v>0</v>
      </c>
      <c r="BB117" s="108">
        <v>0</v>
      </c>
      <c r="BC117" s="196">
        <v>2.0369115E-10</v>
      </c>
      <c r="BD117" s="196">
        <v>1.0455799000000001E-7</v>
      </c>
      <c r="BE117" s="196">
        <v>2.9220524000000002E-11</v>
      </c>
      <c r="BF117" s="196">
        <v>1.1795988000000001E-10</v>
      </c>
      <c r="BG117" s="108">
        <v>0</v>
      </c>
      <c r="BH117" s="108">
        <v>0</v>
      </c>
      <c r="BI117" s="196">
        <v>1.912812E-15</v>
      </c>
      <c r="BJ117" s="196">
        <v>1.7641879000000001E-16</v>
      </c>
      <c r="BK117" s="196">
        <v>3.4834461000000003E-17</v>
      </c>
      <c r="BL117" s="196">
        <v>2.1080794999999999E-13</v>
      </c>
      <c r="BM117" s="196">
        <v>5.0571162E-12</v>
      </c>
      <c r="BN117" s="108">
        <v>0</v>
      </c>
      <c r="BO117" s="196">
        <v>2.2450958999999999E-6</v>
      </c>
      <c r="BP117" s="108">
        <v>4.2967283000000002E-2</v>
      </c>
      <c r="BQ117" s="108">
        <v>0</v>
      </c>
      <c r="BR117" s="108">
        <v>0</v>
      </c>
      <c r="BS117" s="108">
        <v>0</v>
      </c>
      <c r="BU117" s="172">
        <v>2.487585E-5</v>
      </c>
      <c r="BV117" s="172">
        <v>8.7899307000000003E-7</v>
      </c>
      <c r="BW117" s="172">
        <v>1.4328722000000001E-5</v>
      </c>
      <c r="BX117" s="172">
        <v>3.5133541000000001E-9</v>
      </c>
      <c r="BY117" s="172">
        <v>7.6913159E-7</v>
      </c>
      <c r="BZ117" s="172">
        <v>1.2927285999999999E-7</v>
      </c>
      <c r="CA117" s="69">
        <v>0</v>
      </c>
      <c r="CB117" s="172">
        <v>1.9620838000000001E-7</v>
      </c>
      <c r="CC117" s="172">
        <v>1.4942991E-9</v>
      </c>
      <c r="CD117" s="172">
        <v>3.554544E-9</v>
      </c>
      <c r="CE117" s="69">
        <v>0</v>
      </c>
      <c r="CF117" s="69">
        <v>0</v>
      </c>
      <c r="CG117" s="69">
        <v>0</v>
      </c>
      <c r="CH117" s="172">
        <v>3.3076215999999998E-7</v>
      </c>
      <c r="CI117" s="172">
        <v>8.1821577999999996E-6</v>
      </c>
      <c r="CJ117" s="172">
        <v>5.2039739999999998E-8</v>
      </c>
      <c r="CK117" s="69">
        <v>0</v>
      </c>
      <c r="CM117" s="198">
        <v>0</v>
      </c>
      <c r="CN117" s="198">
        <v>0.51381979</v>
      </c>
      <c r="CO117" s="198">
        <v>4.5189050000000001E-3</v>
      </c>
      <c r="CP117" s="198">
        <v>6.310431E-4</v>
      </c>
      <c r="CQ117" s="197">
        <v>8.9302017000000002E-13</v>
      </c>
      <c r="CR117" s="197">
        <v>1.0815301999999999E-10</v>
      </c>
      <c r="CS117" s="197">
        <v>3.4703202000000002E-5</v>
      </c>
      <c r="CT117" s="198">
        <v>1.477943E-4</v>
      </c>
      <c r="CU117" s="198">
        <v>0</v>
      </c>
      <c r="CV117" s="197">
        <v>4.5461869999999997E-5</v>
      </c>
      <c r="CX117" s="166" t="s">
        <v>305</v>
      </c>
      <c r="CY117" t="s">
        <v>3452</v>
      </c>
    </row>
    <row r="118" spans="1:103" ht="14.4">
      <c r="A118" t="s">
        <v>386</v>
      </c>
      <c r="B118" s="85" t="s">
        <v>379</v>
      </c>
      <c r="C118" s="113" t="str">
        <f t="shared" si="72"/>
        <v>A.030.08.103</v>
      </c>
      <c r="D118" s="9" t="s">
        <v>1122</v>
      </c>
      <c r="E118" s="112" t="s">
        <v>362</v>
      </c>
      <c r="F118" s="115" t="str">
        <f t="shared" si="73"/>
        <v>Carbon monoxide</v>
      </c>
      <c r="G118" s="143">
        <f t="shared" si="74"/>
        <v>1.395</v>
      </c>
      <c r="I118" s="118">
        <f t="shared" si="75"/>
        <v>0.28933520786200001</v>
      </c>
      <c r="K118" s="161">
        <f t="shared" si="76"/>
        <v>1.3394650762000001E-2</v>
      </c>
      <c r="L118" s="161">
        <f t="shared" si="77"/>
        <v>6.3859598000000004E-2</v>
      </c>
      <c r="M118" s="162">
        <f t="shared" si="78"/>
        <v>2.8309591000000001E-3</v>
      </c>
      <c r="N118" s="161">
        <v>0.20924999999999999</v>
      </c>
      <c r="O118" s="132">
        <v>2.505375E-2</v>
      </c>
      <c r="P118" s="132">
        <v>2.7441488E-2</v>
      </c>
      <c r="Q118" s="132">
        <v>9.7920000000000004E-3</v>
      </c>
      <c r="R118" s="132">
        <v>2.6746700000000001E-3</v>
      </c>
      <c r="S118" s="164">
        <v>7.0882181999999994E-5</v>
      </c>
      <c r="T118" s="132">
        <v>8.5709858E-4</v>
      </c>
      <c r="U118" s="132">
        <v>1.136436E-2</v>
      </c>
      <c r="V118" s="132">
        <v>0</v>
      </c>
      <c r="W118" s="132">
        <v>0</v>
      </c>
      <c r="X118" s="132">
        <v>2.4920391000000002E-3</v>
      </c>
      <c r="Y118" s="132">
        <v>0</v>
      </c>
      <c r="Z118" s="132">
        <v>3.3891999999999999E-4</v>
      </c>
      <c r="AA118" s="132">
        <v>0</v>
      </c>
      <c r="AC118" s="118">
        <f t="shared" si="43"/>
        <v>0.20924999999999999</v>
      </c>
      <c r="AD118" s="118">
        <f t="shared" si="44"/>
        <v>7.7254248762000002E-2</v>
      </c>
      <c r="AE118" s="118">
        <f t="shared" si="45"/>
        <v>6.419851800000001E-2</v>
      </c>
      <c r="AF118" s="118">
        <f t="shared" si="46"/>
        <v>6.3859598000000004E-2</v>
      </c>
      <c r="AG118" s="118">
        <f t="shared" si="47"/>
        <v>2.4920391000000002E-3</v>
      </c>
      <c r="AI118" s="69">
        <v>55.422348</v>
      </c>
      <c r="AJ118" s="69">
        <v>55.072294999999997</v>
      </c>
      <c r="AK118" s="69">
        <v>0.30957008000000003</v>
      </c>
      <c r="AL118" s="69">
        <v>0</v>
      </c>
      <c r="AM118" s="69">
        <v>9.14689E-4</v>
      </c>
      <c r="AN118" s="69">
        <v>3.8214970000000001E-3</v>
      </c>
      <c r="AO118" s="69">
        <v>3.5746E-2</v>
      </c>
      <c r="AQ118" s="116">
        <v>3.5066693000000003E-2</v>
      </c>
      <c r="AR118" s="116">
        <v>2.9918673E-2</v>
      </c>
      <c r="AS118" s="116">
        <v>1.215858E-3</v>
      </c>
      <c r="AT118" s="116">
        <v>3.9321618999999999E-3</v>
      </c>
      <c r="AU118" s="150">
        <f t="shared" si="48"/>
        <v>1.7936854142E-6</v>
      </c>
      <c r="AV118" s="150">
        <f t="shared" si="49"/>
        <v>4.4965160892720011E-9</v>
      </c>
      <c r="AW118" s="163">
        <f t="shared" si="50"/>
        <v>0.55072295000000004</v>
      </c>
      <c r="AX118" s="196">
        <v>1.29456E-6</v>
      </c>
      <c r="AY118" s="196">
        <v>3.9060000000000004E-9</v>
      </c>
      <c r="AZ118" s="196">
        <v>1.0671749999999999E-13</v>
      </c>
      <c r="BA118" s="108">
        <v>0</v>
      </c>
      <c r="BB118" s="108">
        <v>0</v>
      </c>
      <c r="BC118" s="196">
        <v>2.6239999999999999E-10</v>
      </c>
      <c r="BD118" s="196">
        <v>4.9695429999999999E-7</v>
      </c>
      <c r="BE118" s="196">
        <v>5.9839999999999997E-11</v>
      </c>
      <c r="BF118" s="196">
        <v>5.3000000000000003E-10</v>
      </c>
      <c r="BG118" s="108">
        <v>0</v>
      </c>
      <c r="BH118" s="108">
        <v>0</v>
      </c>
      <c r="BI118" s="196">
        <v>4.8828659E-13</v>
      </c>
      <c r="BJ118" s="196">
        <v>6.8238175000000002E-14</v>
      </c>
      <c r="BK118" s="196">
        <v>1.2847006999999999E-14</v>
      </c>
      <c r="BL118" s="196">
        <v>4.2299200000000002E-11</v>
      </c>
      <c r="BM118" s="196">
        <v>1.8664149999999999E-9</v>
      </c>
      <c r="BN118" s="108">
        <v>0</v>
      </c>
      <c r="BO118" s="108">
        <v>0</v>
      </c>
      <c r="BP118" s="108">
        <v>0.55072295000000004</v>
      </c>
      <c r="BQ118" s="108">
        <v>0</v>
      </c>
      <c r="BR118" s="108">
        <v>0</v>
      </c>
      <c r="BS118" s="108">
        <v>0</v>
      </c>
      <c r="BU118" s="69">
        <v>1.2004772999999999E-4</v>
      </c>
      <c r="BV118" s="172">
        <v>3.6539800999999999E-6</v>
      </c>
      <c r="BW118" s="172">
        <v>3.8896302000000001E-5</v>
      </c>
      <c r="BX118" s="172">
        <v>1.3360178E-6</v>
      </c>
      <c r="BY118" s="172">
        <v>5.4039531E-6</v>
      </c>
      <c r="BZ118" s="69">
        <v>0</v>
      </c>
      <c r="CA118" s="69">
        <v>0</v>
      </c>
      <c r="CB118" s="69">
        <v>0</v>
      </c>
      <c r="CC118" s="172">
        <v>1.4908413999999999E-7</v>
      </c>
      <c r="CD118" s="172">
        <v>9.7183150999999991E-7</v>
      </c>
      <c r="CE118" s="69">
        <v>0</v>
      </c>
      <c r="CF118" s="69">
        <v>0</v>
      </c>
      <c r="CG118" s="69">
        <v>0</v>
      </c>
      <c r="CH118" s="172">
        <v>2.1089854E-6</v>
      </c>
      <c r="CI118" s="172">
        <v>6.7527574999999999E-5</v>
      </c>
      <c r="CJ118" s="69">
        <v>0</v>
      </c>
      <c r="CK118" s="69">
        <v>0</v>
      </c>
      <c r="CM118" s="198">
        <v>0</v>
      </c>
      <c r="CN118" s="198">
        <v>1.395</v>
      </c>
      <c r="CO118" s="198">
        <v>0</v>
      </c>
      <c r="CP118" s="198">
        <v>2.5000000000000001E-3</v>
      </c>
      <c r="CQ118" s="197">
        <v>2.2949531E-10</v>
      </c>
      <c r="CR118" s="197">
        <v>2.845791E-8</v>
      </c>
      <c r="CS118" s="198">
        <v>2.1947775E-4</v>
      </c>
      <c r="CT118" s="198">
        <v>5.6990741999999997E-2</v>
      </c>
      <c r="CU118" s="198">
        <v>0</v>
      </c>
      <c r="CV118" s="198">
        <v>0</v>
      </c>
      <c r="CX118" s="166" t="s">
        <v>307</v>
      </c>
      <c r="CY118" t="s">
        <v>3453</v>
      </c>
    </row>
    <row r="119" spans="1:103" ht="14.4">
      <c r="A119" t="s">
        <v>387</v>
      </c>
      <c r="B119" s="85" t="s">
        <v>379</v>
      </c>
      <c r="C119" s="113" t="str">
        <f t="shared" si="72"/>
        <v>A.030.08.104</v>
      </c>
      <c r="D119" s="9" t="s">
        <v>1122</v>
      </c>
      <c r="E119" s="112" t="s">
        <v>362</v>
      </c>
      <c r="F119" s="115" t="str">
        <f t="shared" si="73"/>
        <v>Chlorine (US 2011)</v>
      </c>
      <c r="G119" s="143">
        <f t="shared" si="74"/>
        <v>0.70139706666666668</v>
      </c>
      <c r="I119" s="118">
        <f t="shared" si="75"/>
        <v>0.13563621454299998</v>
      </c>
      <c r="K119" s="161">
        <f t="shared" si="76"/>
        <v>4.9355805779999996E-3</v>
      </c>
      <c r="L119" s="161">
        <f t="shared" si="77"/>
        <v>1.0005622375E-2</v>
      </c>
      <c r="M119" s="162">
        <f t="shared" si="78"/>
        <v>1.5485451589999999E-2</v>
      </c>
      <c r="N119" s="161">
        <v>0.10520955999999999</v>
      </c>
      <c r="O119" s="132">
        <v>5.0975192999999997E-3</v>
      </c>
      <c r="P119" s="132">
        <v>4.7881102E-3</v>
      </c>
      <c r="Q119" s="132">
        <v>2.5038787E-3</v>
      </c>
      <c r="R119" s="132">
        <v>5.3335724000000005E-4</v>
      </c>
      <c r="S119" s="164">
        <v>1.0848638E-5</v>
      </c>
      <c r="T119" s="132">
        <v>1.887496E-3</v>
      </c>
      <c r="U119" s="132">
        <v>1.0546129000000001E-4</v>
      </c>
      <c r="V119" s="132">
        <v>2.6993059000000001E-4</v>
      </c>
      <c r="W119" s="132">
        <v>0</v>
      </c>
      <c r="X119" s="132">
        <v>1.5215520999999999E-2</v>
      </c>
      <c r="Y119" s="164">
        <v>1.4531585000000001E-5</v>
      </c>
      <c r="Z119" s="132">
        <v>0</v>
      </c>
      <c r="AA119" s="132">
        <v>0</v>
      </c>
      <c r="AC119" s="118">
        <f t="shared" si="43"/>
        <v>0.10520955999999999</v>
      </c>
      <c r="AD119" s="118">
        <f t="shared" si="44"/>
        <v>1.4926671368000003E-2</v>
      </c>
      <c r="AE119" s="118">
        <f t="shared" si="45"/>
        <v>9.9910907900000005E-3</v>
      </c>
      <c r="AF119" s="118">
        <f t="shared" si="46"/>
        <v>1.0005622375E-2</v>
      </c>
      <c r="AG119" s="118">
        <f t="shared" si="47"/>
        <v>1.5485451589999999E-2</v>
      </c>
      <c r="AI119" s="69">
        <v>14.543191999999999</v>
      </c>
      <c r="AJ119" s="69">
        <v>11.251839</v>
      </c>
      <c r="AK119" s="69">
        <v>1.5786439999999999</v>
      </c>
      <c r="AL119" s="69">
        <v>0</v>
      </c>
      <c r="AM119" s="69">
        <v>0.38009406000000001</v>
      </c>
      <c r="AN119" s="69">
        <v>0.93882942999999996</v>
      </c>
      <c r="AO119" s="69">
        <v>0.39378555999999998</v>
      </c>
      <c r="AQ119" s="116">
        <v>1.4017729E-2</v>
      </c>
      <c r="AR119" s="116">
        <v>1.2936637000000001E-2</v>
      </c>
      <c r="AS119" s="116">
        <v>5.8149025000000002E-4</v>
      </c>
      <c r="AT119" s="116">
        <v>4.9960171E-4</v>
      </c>
      <c r="AU119" s="150">
        <f t="shared" si="48"/>
        <v>7.7557777782399989E-7</v>
      </c>
      <c r="AV119" s="150">
        <f t="shared" si="49"/>
        <v>2.15048169888009E-9</v>
      </c>
      <c r="AW119" s="163">
        <f t="shared" si="50"/>
        <v>6.9972228658299995E-2</v>
      </c>
      <c r="AX119" s="196">
        <v>6.5142633999999996E-7</v>
      </c>
      <c r="AY119" s="196">
        <v>1.9655334000000002E-9</v>
      </c>
      <c r="AZ119" s="196">
        <v>5.3700139000000001E-14</v>
      </c>
      <c r="BA119" s="196">
        <v>8.9374134000000006E-11</v>
      </c>
      <c r="BB119" s="108">
        <v>0</v>
      </c>
      <c r="BC119" s="196">
        <v>3.3671058000000002E-10</v>
      </c>
      <c r="BD119" s="196">
        <v>1.2302074000000001E-7</v>
      </c>
      <c r="BE119" s="196">
        <v>4.8388553999999999E-11</v>
      </c>
      <c r="BF119" s="196">
        <v>1.3542901E-10</v>
      </c>
      <c r="BG119" s="108">
        <v>0</v>
      </c>
      <c r="BH119" s="108">
        <v>0</v>
      </c>
      <c r="BI119" s="196">
        <v>1.0744691000000001E-12</v>
      </c>
      <c r="BJ119" s="196">
        <v>7.1083548999999995E-16</v>
      </c>
      <c r="BK119" s="196">
        <v>1.8548055999999999E-15</v>
      </c>
      <c r="BL119" s="196">
        <v>1.7542884000000001E-10</v>
      </c>
      <c r="BM119" s="196">
        <v>5.2918427000000002E-10</v>
      </c>
      <c r="BN119" s="108">
        <v>0</v>
      </c>
      <c r="BO119" s="196">
        <v>5.6476583000000001E-6</v>
      </c>
      <c r="BP119" s="108">
        <v>6.9966581E-2</v>
      </c>
      <c r="BQ119" s="108">
        <v>0</v>
      </c>
      <c r="BR119" s="108">
        <v>0</v>
      </c>
      <c r="BS119" s="108">
        <v>0</v>
      </c>
      <c r="BU119" s="172">
        <v>3.9564984999999997E-5</v>
      </c>
      <c r="BV119" s="172">
        <v>1.0420360000000001E-6</v>
      </c>
      <c r="BW119" s="172">
        <v>1.9556811999999998E-5</v>
      </c>
      <c r="BX119" s="172">
        <v>1.2858857E-8</v>
      </c>
      <c r="BY119" s="172">
        <v>1.0087212999999999E-6</v>
      </c>
      <c r="BZ119" s="172">
        <v>2.1305072000000001E-7</v>
      </c>
      <c r="CA119" s="69">
        <v>0</v>
      </c>
      <c r="CB119" s="172">
        <v>3.2336514000000002E-7</v>
      </c>
      <c r="CC119" s="172">
        <v>1.0576499999999999E-7</v>
      </c>
      <c r="CD119" s="172">
        <v>1.2529607000000001E-6</v>
      </c>
      <c r="CE119" s="69">
        <v>0</v>
      </c>
      <c r="CF119" s="69">
        <v>0</v>
      </c>
      <c r="CG119" s="172">
        <v>1.6341756999999999E-7</v>
      </c>
      <c r="CH119" s="172">
        <v>5.2688974999999997E-7</v>
      </c>
      <c r="CI119" s="172">
        <v>1.5230432E-5</v>
      </c>
      <c r="CJ119" s="172">
        <v>1.2867588E-7</v>
      </c>
      <c r="CK119" s="69">
        <v>0</v>
      </c>
      <c r="CM119" s="197">
        <v>1.3831886E-7</v>
      </c>
      <c r="CN119" s="198">
        <v>0.70076989000000001</v>
      </c>
      <c r="CO119" s="198">
        <v>8.1790709E-3</v>
      </c>
      <c r="CP119" s="198">
        <v>7.6208638999999999E-4</v>
      </c>
      <c r="CQ119" s="197">
        <v>4.9207223000000005E-10</v>
      </c>
      <c r="CR119" s="197">
        <v>5.7198956999999998E-8</v>
      </c>
      <c r="CS119" s="197">
        <v>4.6960077000000002E-5</v>
      </c>
      <c r="CT119" s="198">
        <v>1.3729672E-3</v>
      </c>
      <c r="CU119" s="198">
        <v>0</v>
      </c>
      <c r="CV119" s="197">
        <v>7.4924342000000005E-5</v>
      </c>
      <c r="CX119" s="166" t="s">
        <v>308</v>
      </c>
      <c r="CY119" t="s">
        <v>3454</v>
      </c>
    </row>
    <row r="120" spans="1:103" ht="14.4">
      <c r="A120" t="s">
        <v>388</v>
      </c>
      <c r="B120" s="85" t="s">
        <v>379</v>
      </c>
      <c r="C120" s="113" t="str">
        <f t="shared" si="72"/>
        <v>A.030.08.105</v>
      </c>
      <c r="D120" s="9" t="s">
        <v>1122</v>
      </c>
      <c r="E120" s="112" t="s">
        <v>362</v>
      </c>
      <c r="F120" s="115" t="str">
        <f t="shared" si="73"/>
        <v>Chlorine (Plasticseurope 2013)</v>
      </c>
      <c r="G120" s="143">
        <f t="shared" si="74"/>
        <v>0.90000000000000013</v>
      </c>
      <c r="I120" s="118">
        <f t="shared" si="75"/>
        <v>0.19072028750905851</v>
      </c>
      <c r="K120" s="161">
        <f t="shared" si="76"/>
        <v>1.9216464762748998E-2</v>
      </c>
      <c r="L120" s="161">
        <f t="shared" si="77"/>
        <v>3.6503822746309499E-2</v>
      </c>
      <c r="M120" s="162">
        <f t="shared" si="78"/>
        <v>0</v>
      </c>
      <c r="N120" s="161">
        <v>0.13500000000000001</v>
      </c>
      <c r="O120" s="132">
        <v>3.4674389999999999E-2</v>
      </c>
      <c r="P120" s="132">
        <v>1.8294324999999999E-3</v>
      </c>
      <c r="Q120" s="132">
        <v>9.3085200000000002E-4</v>
      </c>
      <c r="R120" s="132">
        <v>1.8285599999999999E-2</v>
      </c>
      <c r="S120" s="132">
        <v>0</v>
      </c>
      <c r="T120" s="164">
        <v>1.2762748999999999E-8</v>
      </c>
      <c r="U120" s="164">
        <v>2.463095E-10</v>
      </c>
      <c r="V120" s="132">
        <v>0</v>
      </c>
      <c r="W120" s="132">
        <v>0</v>
      </c>
      <c r="X120" s="132">
        <v>0</v>
      </c>
      <c r="Y120" s="132">
        <v>0</v>
      </c>
      <c r="Z120" s="132">
        <v>0</v>
      </c>
      <c r="AA120" s="132">
        <v>0</v>
      </c>
      <c r="AC120" s="118">
        <f t="shared" si="43"/>
        <v>0.13500000000000001</v>
      </c>
      <c r="AD120" s="118">
        <f t="shared" si="44"/>
        <v>5.5720287509058497E-2</v>
      </c>
      <c r="AE120" s="118">
        <f t="shared" si="45"/>
        <v>3.6503822746309499E-2</v>
      </c>
      <c r="AF120" s="118">
        <f t="shared" si="46"/>
        <v>3.6503822746309499E-2</v>
      </c>
      <c r="AG120" s="118">
        <f t="shared" si="47"/>
        <v>0</v>
      </c>
      <c r="AI120" s="69">
        <v>4.5</v>
      </c>
      <c r="AJ120" s="69">
        <v>0</v>
      </c>
      <c r="AK120" s="69">
        <v>0</v>
      </c>
      <c r="AL120" s="69">
        <v>0</v>
      </c>
      <c r="AM120" s="69">
        <v>0</v>
      </c>
      <c r="AN120" s="69">
        <v>0</v>
      </c>
      <c r="AO120" s="69">
        <v>4.5</v>
      </c>
      <c r="AQ120" s="116">
        <v>2.5316966E-2</v>
      </c>
      <c r="AR120" s="116">
        <v>2.4435360999999999E-2</v>
      </c>
      <c r="AS120" s="116">
        <v>8.8160536000000001E-4</v>
      </c>
      <c r="AT120" s="116">
        <v>0</v>
      </c>
      <c r="AU120" s="150">
        <f t="shared" si="48"/>
        <v>1.4649497E-6</v>
      </c>
      <c r="AV120" s="150">
        <f t="shared" si="49"/>
        <v>3.2603748500000003E-9</v>
      </c>
      <c r="AW120" s="163">
        <f t="shared" si="50"/>
        <v>0</v>
      </c>
      <c r="AX120" s="196">
        <v>8.3519999999999996E-7</v>
      </c>
      <c r="AY120" s="196">
        <v>2.52E-9</v>
      </c>
      <c r="AZ120" s="196">
        <v>6.8850000000000005E-14</v>
      </c>
      <c r="BA120" s="108">
        <v>0</v>
      </c>
      <c r="BB120" s="108">
        <v>0</v>
      </c>
      <c r="BC120" s="196">
        <v>2.9699999999999998E-11</v>
      </c>
      <c r="BD120" s="196">
        <v>6.2972E-7</v>
      </c>
      <c r="BE120" s="196">
        <v>6.7860000000000004E-12</v>
      </c>
      <c r="BF120" s="196">
        <v>7.3351999999999997E-10</v>
      </c>
      <c r="BG120" s="108">
        <v>0</v>
      </c>
      <c r="BH120" s="108">
        <v>0</v>
      </c>
      <c r="BI120" s="108">
        <v>0</v>
      </c>
      <c r="BJ120" s="108">
        <v>0</v>
      </c>
      <c r="BK120" s="108">
        <v>0</v>
      </c>
      <c r="BL120" s="108">
        <v>0</v>
      </c>
      <c r="BM120" s="108">
        <v>0</v>
      </c>
      <c r="BN120" s="108">
        <v>0</v>
      </c>
      <c r="BO120" s="108">
        <v>0</v>
      </c>
      <c r="BP120" s="108">
        <v>0</v>
      </c>
      <c r="BQ120" s="108">
        <v>0</v>
      </c>
      <c r="BR120" s="108">
        <v>0</v>
      </c>
      <c r="BS120" s="108">
        <v>0</v>
      </c>
      <c r="BU120" s="172">
        <v>8.3493266999999999E-5</v>
      </c>
      <c r="BV120" s="172">
        <v>5.0571085000000002E-6</v>
      </c>
      <c r="BW120" s="172">
        <v>2.5094387999999999E-5</v>
      </c>
      <c r="BX120" s="172">
        <v>2.8851903000000003E-14</v>
      </c>
      <c r="BY120" s="172">
        <v>2.067639E-5</v>
      </c>
      <c r="BZ120" s="69">
        <v>0</v>
      </c>
      <c r="CA120" s="69">
        <v>0</v>
      </c>
      <c r="CB120" s="69">
        <v>0</v>
      </c>
      <c r="CC120" s="69">
        <v>0</v>
      </c>
      <c r="CD120" s="172">
        <v>8.4451851999999999E-12</v>
      </c>
      <c r="CE120" s="69">
        <v>0</v>
      </c>
      <c r="CF120" s="69">
        <v>0</v>
      </c>
      <c r="CG120" s="69">
        <v>0</v>
      </c>
      <c r="CH120" s="172">
        <v>5.0621030000000001E-7</v>
      </c>
      <c r="CI120" s="69">
        <v>0</v>
      </c>
      <c r="CJ120" s="172">
        <v>3.2159161999999998E-5</v>
      </c>
      <c r="CK120" s="69">
        <v>0</v>
      </c>
      <c r="CM120" s="198">
        <v>0</v>
      </c>
      <c r="CN120" s="198">
        <v>0.9</v>
      </c>
      <c r="CO120" s="198">
        <v>8.0955269999999997E-4</v>
      </c>
      <c r="CP120" s="198">
        <v>3.46E-3</v>
      </c>
      <c r="CQ120" s="198">
        <v>0</v>
      </c>
      <c r="CR120" s="198">
        <v>0</v>
      </c>
      <c r="CS120" s="198">
        <v>2.1144440999999999E-4</v>
      </c>
      <c r="CT120" s="198">
        <v>0</v>
      </c>
      <c r="CU120" s="198">
        <v>0</v>
      </c>
      <c r="CV120" s="198">
        <v>0</v>
      </c>
      <c r="CX120" s="166" t="s">
        <v>308</v>
      </c>
      <c r="CY120" t="s">
        <v>3454</v>
      </c>
    </row>
    <row r="121" spans="1:103" ht="14.4">
      <c r="A121" t="s">
        <v>389</v>
      </c>
      <c r="B121" s="85" t="s">
        <v>379</v>
      </c>
      <c r="C121" s="113" t="str">
        <f t="shared" si="72"/>
        <v>A.030.08.106</v>
      </c>
      <c r="D121" s="9" t="s">
        <v>1122</v>
      </c>
      <c r="E121" s="112" t="s">
        <v>362</v>
      </c>
      <c r="F121" s="115" t="str">
        <f t="shared" si="73"/>
        <v>Chlorine (European Chlor-Alkali Industry 2022)</v>
      </c>
      <c r="G121" s="143">
        <f t="shared" si="74"/>
        <v>0.71</v>
      </c>
      <c r="I121" s="118">
        <f t="shared" si="75"/>
        <v>0.13957084183725862</v>
      </c>
      <c r="K121" s="161">
        <f t="shared" si="76"/>
        <v>1.6833667305245E-3</v>
      </c>
      <c r="L121" s="161">
        <f t="shared" si="77"/>
        <v>3.138747510673412E-2</v>
      </c>
      <c r="M121" s="162">
        <f t="shared" si="78"/>
        <v>0</v>
      </c>
      <c r="N121" s="161">
        <v>0.1065</v>
      </c>
      <c r="O121" s="132">
        <v>3.0365145E-2</v>
      </c>
      <c r="P121" s="132">
        <v>1.0223299999999999E-3</v>
      </c>
      <c r="Q121" s="132">
        <v>4.0336920000000001E-4</v>
      </c>
      <c r="R121" s="132">
        <v>1.279992E-3</v>
      </c>
      <c r="S121" s="132">
        <v>0</v>
      </c>
      <c r="T121" s="164">
        <v>5.5305244999999998E-9</v>
      </c>
      <c r="U121" s="164">
        <v>1.0673412E-10</v>
      </c>
      <c r="V121" s="132">
        <v>0</v>
      </c>
      <c r="W121" s="132">
        <v>0</v>
      </c>
      <c r="X121" s="132">
        <v>0</v>
      </c>
      <c r="Y121" s="132">
        <v>0</v>
      </c>
      <c r="Z121" s="132">
        <v>0</v>
      </c>
      <c r="AA121" s="132">
        <v>0</v>
      </c>
      <c r="AC121" s="118">
        <f t="shared" si="43"/>
        <v>0.1065</v>
      </c>
      <c r="AD121" s="118">
        <f t="shared" si="44"/>
        <v>3.307084183725862E-2</v>
      </c>
      <c r="AE121" s="118">
        <f t="shared" si="45"/>
        <v>3.138747510673412E-2</v>
      </c>
      <c r="AF121" s="118">
        <f t="shared" si="46"/>
        <v>3.138747510673412E-2</v>
      </c>
      <c r="AG121" s="118">
        <f t="shared" si="47"/>
        <v>0</v>
      </c>
      <c r="AI121" s="69">
        <v>0</v>
      </c>
      <c r="AJ121" s="69">
        <v>0</v>
      </c>
      <c r="AK121" s="69">
        <v>0</v>
      </c>
      <c r="AL121" s="69">
        <v>0</v>
      </c>
      <c r="AM121" s="69">
        <v>0</v>
      </c>
      <c r="AN121" s="69">
        <v>0</v>
      </c>
      <c r="AO121" s="69">
        <v>0</v>
      </c>
      <c r="AQ121" s="116">
        <v>2.0900744999999998E-2</v>
      </c>
      <c r="AR121" s="116">
        <v>2.0188686000000001E-2</v>
      </c>
      <c r="AS121" s="116">
        <v>7.1205916999999999E-4</v>
      </c>
      <c r="AT121" s="116">
        <v>0</v>
      </c>
      <c r="AU121" s="150">
        <f t="shared" si="48"/>
        <v>1.21035287E-6</v>
      </c>
      <c r="AV121" s="150">
        <f t="shared" si="49"/>
        <v>2.6333549150000007E-9</v>
      </c>
      <c r="AW121" s="163">
        <f t="shared" si="50"/>
        <v>0</v>
      </c>
      <c r="AX121" s="196">
        <v>6.5888000000000003E-7</v>
      </c>
      <c r="AY121" s="196">
        <v>1.9880000000000002E-9</v>
      </c>
      <c r="AZ121" s="196">
        <v>5.4315E-14</v>
      </c>
      <c r="BA121" s="108">
        <v>0</v>
      </c>
      <c r="BB121" s="108">
        <v>0</v>
      </c>
      <c r="BC121" s="196">
        <v>1.287E-11</v>
      </c>
      <c r="BD121" s="196">
        <v>5.5145999999999999E-7</v>
      </c>
      <c r="BE121" s="196">
        <v>2.9405999999999998E-12</v>
      </c>
      <c r="BF121" s="196">
        <v>6.4236000000000004E-10</v>
      </c>
      <c r="BG121" s="108">
        <v>0</v>
      </c>
      <c r="BH121" s="108">
        <v>0</v>
      </c>
      <c r="BI121" s="108">
        <v>0</v>
      </c>
      <c r="BJ121" s="108">
        <v>0</v>
      </c>
      <c r="BK121" s="108">
        <v>0</v>
      </c>
      <c r="BL121" s="108">
        <v>0</v>
      </c>
      <c r="BM121" s="108">
        <v>0</v>
      </c>
      <c r="BN121" s="108">
        <v>0</v>
      </c>
      <c r="BO121" s="108">
        <v>0</v>
      </c>
      <c r="BP121" s="108">
        <v>0</v>
      </c>
      <c r="BQ121" s="108">
        <v>0</v>
      </c>
      <c r="BR121" s="108">
        <v>0</v>
      </c>
      <c r="BS121" s="108">
        <v>0</v>
      </c>
      <c r="BU121" s="172">
        <v>2.9393650999999999E-5</v>
      </c>
      <c r="BV121" s="172">
        <v>4.4286239000000001E-6</v>
      </c>
      <c r="BW121" s="172">
        <v>1.9796683999999999E-5</v>
      </c>
      <c r="BX121" s="172">
        <v>1.2502491E-14</v>
      </c>
      <c r="BY121" s="172">
        <v>4.8037571000000003E-6</v>
      </c>
      <c r="BZ121" s="69">
        <v>0</v>
      </c>
      <c r="CA121" s="69">
        <v>0</v>
      </c>
      <c r="CB121" s="69">
        <v>0</v>
      </c>
      <c r="CC121" s="69">
        <v>0</v>
      </c>
      <c r="CD121" s="172">
        <v>3.6595802000000002E-12</v>
      </c>
      <c r="CE121" s="69">
        <v>0</v>
      </c>
      <c r="CF121" s="69">
        <v>0</v>
      </c>
      <c r="CG121" s="69">
        <v>0</v>
      </c>
      <c r="CH121" s="172">
        <v>3.6458218000000002E-7</v>
      </c>
      <c r="CI121" s="69">
        <v>0</v>
      </c>
      <c r="CJ121" s="69">
        <v>0</v>
      </c>
      <c r="CK121" s="69">
        <v>0</v>
      </c>
      <c r="CM121" s="198">
        <v>0</v>
      </c>
      <c r="CN121" s="198">
        <v>0.71</v>
      </c>
      <c r="CO121" s="198">
        <v>3.5080616999999997E-4</v>
      </c>
      <c r="CP121" s="198">
        <v>3.0300000000000001E-3</v>
      </c>
      <c r="CQ121" s="198">
        <v>0</v>
      </c>
      <c r="CR121" s="198">
        <v>0</v>
      </c>
      <c r="CS121" s="198">
        <v>1.8516663000000001E-4</v>
      </c>
      <c r="CT121" s="198">
        <v>0</v>
      </c>
      <c r="CU121" s="198">
        <v>0</v>
      </c>
      <c r="CV121" s="198">
        <v>0</v>
      </c>
      <c r="CX121" s="166" t="s">
        <v>308</v>
      </c>
      <c r="CY121" t="s">
        <v>3454</v>
      </c>
    </row>
    <row r="122" spans="1:103" ht="14.4">
      <c r="A122" t="s">
        <v>1600</v>
      </c>
      <c r="B122" s="85" t="s">
        <v>379</v>
      </c>
      <c r="C122" s="113" t="str">
        <f t="shared" si="72"/>
        <v>A.030.08.107</v>
      </c>
      <c r="D122" s="9" t="s">
        <v>1122</v>
      </c>
      <c r="E122" s="112" t="s">
        <v>362</v>
      </c>
      <c r="F122" s="115" t="str">
        <f t="shared" si="73"/>
        <v>Chlorine (average of USLCI - Plasticseurope - EU chlor-alkali ind.)</v>
      </c>
      <c r="G122" s="143">
        <f t="shared" si="74"/>
        <v>0.76276106666666665</v>
      </c>
      <c r="I122" s="118">
        <f t="shared" si="75"/>
        <v>0.1537560286104</v>
      </c>
      <c r="K122" s="161">
        <f t="shared" si="76"/>
        <v>8.5256859503999999E-3</v>
      </c>
      <c r="L122" s="161">
        <f t="shared" si="77"/>
        <v>2.5705983764E-2</v>
      </c>
      <c r="M122" s="162">
        <f t="shared" si="78"/>
        <v>5.1101988960000006E-3</v>
      </c>
      <c r="N122" s="161">
        <v>0.11441416</v>
      </c>
      <c r="O122" s="132">
        <v>2.3145228E-2</v>
      </c>
      <c r="P122" s="132">
        <v>2.5211579999999999E-3</v>
      </c>
      <c r="Q122" s="132">
        <v>1.266573E-3</v>
      </c>
      <c r="R122" s="132">
        <v>6.6326531999999997E-3</v>
      </c>
      <c r="S122" s="164">
        <v>3.5800503999999999E-6</v>
      </c>
      <c r="T122" s="132">
        <v>6.2287970000000003E-4</v>
      </c>
      <c r="U122" s="164">
        <v>3.4802341000000003E-5</v>
      </c>
      <c r="V122" s="164">
        <v>8.9077095999999997E-5</v>
      </c>
      <c r="W122" s="132">
        <v>0</v>
      </c>
      <c r="X122" s="132">
        <v>5.0211218000000002E-3</v>
      </c>
      <c r="Y122" s="164">
        <v>4.7954230000000003E-6</v>
      </c>
      <c r="Z122" s="132">
        <v>0</v>
      </c>
      <c r="AA122" s="132">
        <v>0</v>
      </c>
      <c r="AC122" s="118">
        <f t="shared" si="43"/>
        <v>0.11441416</v>
      </c>
      <c r="AD122" s="118">
        <f t="shared" si="44"/>
        <v>3.4226874291399999E-2</v>
      </c>
      <c r="AE122" s="118">
        <f t="shared" si="45"/>
        <v>2.5701188340999999E-2</v>
      </c>
      <c r="AF122" s="118">
        <f t="shared" si="46"/>
        <v>2.5705983764E-2</v>
      </c>
      <c r="AG122" s="118">
        <f t="shared" si="47"/>
        <v>5.1101988960000006E-3</v>
      </c>
      <c r="AI122" s="69">
        <v>6.2842535000000002</v>
      </c>
      <c r="AJ122" s="69">
        <v>3.7131069999999999</v>
      </c>
      <c r="AK122" s="69">
        <v>0.52095250000000004</v>
      </c>
      <c r="AL122" s="69">
        <v>0</v>
      </c>
      <c r="AM122" s="69">
        <v>0.12543103999999999</v>
      </c>
      <c r="AN122" s="69">
        <v>0.30981371000000002</v>
      </c>
      <c r="AO122" s="69">
        <v>1.6149492000000001</v>
      </c>
      <c r="AQ122" s="116">
        <v>1.9877695000000001E-2</v>
      </c>
      <c r="AR122" s="116">
        <v>1.8995026000000002E-2</v>
      </c>
      <c r="AS122" s="116">
        <v>7.1780108000000001E-4</v>
      </c>
      <c r="AT122" s="116">
        <v>1.6486855999999999E-4</v>
      </c>
      <c r="AU122" s="150">
        <f t="shared" si="48"/>
        <v>1.1387905083809997E-6</v>
      </c>
      <c r="AV122" s="150">
        <f t="shared" si="49"/>
        <v>2.65458975794755E-9</v>
      </c>
      <c r="AW122" s="163">
        <f t="shared" si="50"/>
        <v>2.3090835727199999E-2</v>
      </c>
      <c r="AX122" s="196">
        <v>7.0801708999999999E-7</v>
      </c>
      <c r="AY122" s="196">
        <v>2.1362660000000001E-9</v>
      </c>
      <c r="AZ122" s="196">
        <v>5.8365495999999998E-14</v>
      </c>
      <c r="BA122" s="196">
        <v>2.9493464000000003E-11</v>
      </c>
      <c r="BB122" s="108">
        <v>0</v>
      </c>
      <c r="BC122" s="196">
        <v>1.2516258999999999E-10</v>
      </c>
      <c r="BD122" s="196">
        <v>4.3038624E-7</v>
      </c>
      <c r="BE122" s="196">
        <v>1.9178001000000001E-11</v>
      </c>
      <c r="BF122" s="196">
        <v>4.9873196999999998E-10</v>
      </c>
      <c r="BG122" s="108">
        <v>0</v>
      </c>
      <c r="BH122" s="108">
        <v>0</v>
      </c>
      <c r="BI122" s="196">
        <v>3.5457478999999998E-13</v>
      </c>
      <c r="BJ122" s="196">
        <v>2.3457570999999999E-16</v>
      </c>
      <c r="BK122" s="196">
        <v>6.1208584000000001E-16</v>
      </c>
      <c r="BL122" s="196">
        <v>5.7891517000000003E-11</v>
      </c>
      <c r="BM122" s="196">
        <v>1.7463081000000001E-10</v>
      </c>
      <c r="BN122" s="108">
        <v>0</v>
      </c>
      <c r="BO122" s="196">
        <v>1.8637272E-6</v>
      </c>
      <c r="BP122" s="108">
        <v>2.3088971999999999E-2</v>
      </c>
      <c r="BQ122" s="108">
        <v>0</v>
      </c>
      <c r="BR122" s="108">
        <v>0</v>
      </c>
      <c r="BS122" s="108">
        <v>0</v>
      </c>
      <c r="BU122" s="172">
        <v>5.0309127999999999E-5</v>
      </c>
      <c r="BV122" s="172">
        <v>3.4741635999999998E-6</v>
      </c>
      <c r="BW122" s="172">
        <v>2.1267801999999999E-5</v>
      </c>
      <c r="BX122" s="172">
        <v>4.2434364999999997E-9</v>
      </c>
      <c r="BY122" s="172">
        <v>8.7413264999999996E-6</v>
      </c>
      <c r="BZ122" s="172">
        <v>7.0306736999999994E-8</v>
      </c>
      <c r="CA122" s="69">
        <v>0</v>
      </c>
      <c r="CB122" s="172">
        <v>1.0671049999999999E-7</v>
      </c>
      <c r="CC122" s="172">
        <v>3.4902450999999999E-8</v>
      </c>
      <c r="CD122" s="172">
        <v>4.1348103E-7</v>
      </c>
      <c r="CE122" s="69">
        <v>0</v>
      </c>
      <c r="CF122" s="69">
        <v>0</v>
      </c>
      <c r="CG122" s="172">
        <v>5.3927798E-8</v>
      </c>
      <c r="CH122" s="172">
        <v>4.6123514000000002E-7</v>
      </c>
      <c r="CI122" s="172">
        <v>5.0260426000000002E-6</v>
      </c>
      <c r="CJ122" s="172">
        <v>1.0654987E-5</v>
      </c>
      <c r="CK122" s="69">
        <v>0</v>
      </c>
      <c r="CM122" s="197">
        <v>4.5645224000000001E-8</v>
      </c>
      <c r="CN122" s="198">
        <v>0.76255406000000003</v>
      </c>
      <c r="CO122" s="198">
        <v>3.0820117999999998E-3</v>
      </c>
      <c r="CP122" s="198">
        <v>2.3931884999999998E-3</v>
      </c>
      <c r="CQ122" s="197">
        <v>1.6238384000000001E-10</v>
      </c>
      <c r="CR122" s="197">
        <v>1.8875655999999999E-8</v>
      </c>
      <c r="CS122" s="198">
        <v>1.4637847000000001E-4</v>
      </c>
      <c r="CT122" s="198">
        <v>4.5307916000000001E-4</v>
      </c>
      <c r="CU122" s="198">
        <v>0</v>
      </c>
      <c r="CV122" s="197">
        <v>2.4725033000000002E-5</v>
      </c>
      <c r="CX122" s="166" t="s">
        <v>308</v>
      </c>
      <c r="CY122" t="s">
        <v>3454</v>
      </c>
    </row>
    <row r="123" spans="1:103" ht="14.4">
      <c r="A123" t="s">
        <v>1601</v>
      </c>
      <c r="B123" s="85" t="s">
        <v>379</v>
      </c>
      <c r="C123" s="113" t="str">
        <f t="shared" si="72"/>
        <v>A.030.08.108</v>
      </c>
      <c r="D123" s="9" t="s">
        <v>1122</v>
      </c>
      <c r="E123" s="112" t="s">
        <v>362</v>
      </c>
      <c r="F123" s="115" t="str">
        <f t="shared" si="73"/>
        <v>Hydrogen - methane to hydrogen (SMR)</v>
      </c>
      <c r="G123" s="143">
        <f t="shared" si="74"/>
        <v>11.832335333333333</v>
      </c>
      <c r="I123" s="118">
        <f t="shared" si="75"/>
        <v>1.8219379119121508</v>
      </c>
      <c r="K123" s="161">
        <f t="shared" si="76"/>
        <v>8.6356592680000011E-3</v>
      </c>
      <c r="L123" s="161">
        <f t="shared" si="77"/>
        <v>3.3609806313699996E-2</v>
      </c>
      <c r="M123" s="162">
        <f t="shared" si="78"/>
        <v>4.8421463304509429E-3</v>
      </c>
      <c r="N123" s="161">
        <v>1.7748503</v>
      </c>
      <c r="O123" s="132">
        <v>2.4722223000000002E-2</v>
      </c>
      <c r="P123" s="132">
        <v>7.7805197999999999E-3</v>
      </c>
      <c r="Q123" s="132">
        <v>6.5348877000000003E-3</v>
      </c>
      <c r="R123" s="132">
        <v>1.9330939E-3</v>
      </c>
      <c r="S123" s="164">
        <v>3.5324287999999997E-5</v>
      </c>
      <c r="T123" s="132">
        <v>1.3235338000000001E-4</v>
      </c>
      <c r="U123" s="132">
        <v>1.0712340999999999E-3</v>
      </c>
      <c r="V123" s="132">
        <v>1.1319711E-4</v>
      </c>
      <c r="W123" s="164">
        <v>2.6520342999999998E-5</v>
      </c>
      <c r="X123" s="132">
        <v>4.1792729000000002E-3</v>
      </c>
      <c r="Y123" s="164">
        <v>9.3090706999999995E-6</v>
      </c>
      <c r="Z123" s="132">
        <v>5.4967632000000005E-4</v>
      </c>
      <c r="AA123" s="164">
        <v>4.5094181000000001E-13</v>
      </c>
      <c r="AC123" s="118">
        <f t="shared" si="43"/>
        <v>1.7748503</v>
      </c>
      <c r="AD123" s="118">
        <f t="shared" si="44"/>
        <v>4.2209636167999998E-2</v>
      </c>
      <c r="AE123" s="118">
        <f t="shared" si="45"/>
        <v>3.4123653219999994E-2</v>
      </c>
      <c r="AF123" s="118">
        <f t="shared" si="46"/>
        <v>3.3609806313699996E-2</v>
      </c>
      <c r="AG123" s="118">
        <f t="shared" si="47"/>
        <v>4.2924700104509427E-3</v>
      </c>
      <c r="AI123" s="69">
        <v>158.68876</v>
      </c>
      <c r="AJ123" s="69">
        <v>157.65514999999999</v>
      </c>
      <c r="AK123" s="69">
        <v>0.50210051</v>
      </c>
      <c r="AL123" s="69">
        <v>0</v>
      </c>
      <c r="AM123" s="69">
        <v>0.11660808</v>
      </c>
      <c r="AN123" s="69">
        <v>0.28922544</v>
      </c>
      <c r="AO123" s="69">
        <v>0.12567038</v>
      </c>
      <c r="AQ123" s="116">
        <v>0.20962575</v>
      </c>
      <c r="AR123" s="116">
        <v>0.19158132</v>
      </c>
      <c r="AS123" s="116">
        <v>9.1390073999999995E-3</v>
      </c>
      <c r="AT123" s="116">
        <v>8.9054149000000003E-3</v>
      </c>
      <c r="AU123" s="150">
        <f t="shared" si="48"/>
        <v>1.1485690580445153E-5</v>
      </c>
      <c r="AV123" s="150">
        <f t="shared" si="49"/>
        <v>3.3798104858974632E-8</v>
      </c>
      <c r="AW123" s="163">
        <f t="shared" si="50"/>
        <v>1.2472569805442</v>
      </c>
      <c r="AX123" s="196">
        <v>1.0983668E-5</v>
      </c>
      <c r="AY123" s="196">
        <v>3.3140506E-8</v>
      </c>
      <c r="AZ123" s="196">
        <v>9.0544058E-13</v>
      </c>
      <c r="BA123" s="196">
        <v>2.1996079000000001E-16</v>
      </c>
      <c r="BB123" s="196">
        <v>6.2392585999999999E-17</v>
      </c>
      <c r="BC123" s="196">
        <v>3.0352890999999999E-10</v>
      </c>
      <c r="BD123" s="196">
        <v>4.9086999000000002E-7</v>
      </c>
      <c r="BE123" s="196">
        <v>5.5603866000000003E-11</v>
      </c>
      <c r="BF123" s="196">
        <v>5.3620668999999999E-10</v>
      </c>
      <c r="BG123" s="196">
        <v>2.5708215999999998E-16</v>
      </c>
      <c r="BH123" s="196">
        <v>7.7243642000000002E-18</v>
      </c>
      <c r="BI123" s="196">
        <v>7.1991068000000001E-14</v>
      </c>
      <c r="BJ123" s="196">
        <v>6.4334014999999997E-15</v>
      </c>
      <c r="BK123" s="196">
        <v>1.273918E-15</v>
      </c>
      <c r="BL123" s="196">
        <v>7.7394727999999999E-12</v>
      </c>
      <c r="BM123" s="196">
        <v>1.8532178000000001E-10</v>
      </c>
      <c r="BN123" s="196">
        <v>6.0919986999999996E-22</v>
      </c>
      <c r="BO123" s="196">
        <v>4.2805442000000002E-6</v>
      </c>
      <c r="BP123" s="108">
        <v>1.2472527</v>
      </c>
      <c r="BQ123" s="196">
        <v>1.0656E-8</v>
      </c>
      <c r="BR123" s="196">
        <v>6.4799999999999999E-11</v>
      </c>
      <c r="BS123" s="196">
        <v>2.8991999999999999E-15</v>
      </c>
      <c r="BU123" s="69">
        <v>5.2484164999999996E-4</v>
      </c>
      <c r="BV123" s="172">
        <v>3.7487196000000002E-6</v>
      </c>
      <c r="BW123" s="69">
        <v>3.2991691000000003E-4</v>
      </c>
      <c r="BX123" s="172">
        <v>1.2809642E-7</v>
      </c>
      <c r="BY123" s="172">
        <v>4.7180183000000003E-6</v>
      </c>
      <c r="BZ123" s="172">
        <v>1.021495E-7</v>
      </c>
      <c r="CA123" s="172">
        <v>5.6283323000000002E-12</v>
      </c>
      <c r="CB123" s="172">
        <v>1.5504369000000001E-7</v>
      </c>
      <c r="CC123" s="172">
        <v>5.4689254999999999E-8</v>
      </c>
      <c r="CD123" s="172">
        <v>1.3226463000000001E-7</v>
      </c>
      <c r="CE123" s="172">
        <v>1.7691854999999999E-13</v>
      </c>
      <c r="CF123" s="172">
        <v>1.3471678E-18</v>
      </c>
      <c r="CG123" s="172">
        <v>1.1567075E-14</v>
      </c>
      <c r="CH123" s="172">
        <v>1.4832273E-6</v>
      </c>
      <c r="CI123" s="69">
        <v>1.8283306999999999E-4</v>
      </c>
      <c r="CJ123" s="172">
        <v>3.9716361999999999E-8</v>
      </c>
      <c r="CK123" s="172">
        <v>1.5297463999999999E-6</v>
      </c>
      <c r="CM123" s="197">
        <v>1.3644357E-14</v>
      </c>
      <c r="CN123" s="198">
        <v>11.829611</v>
      </c>
      <c r="CO123" s="198">
        <v>3.9535092000000001E-3</v>
      </c>
      <c r="CP123" s="198">
        <v>2.5882464999999999E-3</v>
      </c>
      <c r="CQ123" s="197">
        <v>3.3574525000000001E-11</v>
      </c>
      <c r="CR123" s="197">
        <v>4.0628465999999996E-9</v>
      </c>
      <c r="CS123" s="198">
        <v>2.0022365999999999E-4</v>
      </c>
      <c r="CT123" s="198">
        <v>5.3907920000000002E-3</v>
      </c>
      <c r="CU123" s="197">
        <v>1.7100604999999999E-10</v>
      </c>
      <c r="CV123" s="197">
        <v>3.5926473000000002E-5</v>
      </c>
      <c r="CX123" s="166" t="s">
        <v>310</v>
      </c>
      <c r="CY123" t="s">
        <v>3455</v>
      </c>
    </row>
    <row r="124" spans="1:103" ht="14.4">
      <c r="A124" t="s">
        <v>1602</v>
      </c>
      <c r="B124" s="85" t="s">
        <v>379</v>
      </c>
      <c r="C124" s="113" t="str">
        <f t="shared" si="72"/>
        <v>A.030.08.109</v>
      </c>
      <c r="D124" s="9" t="s">
        <v>1122</v>
      </c>
      <c r="E124" s="112" t="s">
        <v>362</v>
      </c>
      <c r="F124" s="115" t="str">
        <f t="shared" si="73"/>
        <v>Nitrogen liquid</v>
      </c>
      <c r="G124" s="143">
        <f t="shared" si="74"/>
        <v>0.2170989666666667</v>
      </c>
      <c r="I124" s="118">
        <f t="shared" si="75"/>
        <v>4.2812121717223553E-2</v>
      </c>
      <c r="K124" s="161">
        <f t="shared" si="76"/>
        <v>9.5464730110000006E-4</v>
      </c>
      <c r="L124" s="161">
        <f t="shared" si="77"/>
        <v>3.0808897246000001E-3</v>
      </c>
      <c r="M124" s="162">
        <f t="shared" si="78"/>
        <v>6.2117396915235511E-3</v>
      </c>
      <c r="N124" s="161">
        <v>3.2564845000000002E-2</v>
      </c>
      <c r="O124" s="132">
        <v>1.2683232999999999E-3</v>
      </c>
      <c r="P124" s="132">
        <v>1.7303768999999999E-3</v>
      </c>
      <c r="Q124" s="132">
        <v>7.6412110000000002E-4</v>
      </c>
      <c r="R124" s="132">
        <v>1.8169724E-4</v>
      </c>
      <c r="S124" s="164">
        <v>2.7126260000000002E-7</v>
      </c>
      <c r="T124" s="164">
        <v>8.5576985000000003E-6</v>
      </c>
      <c r="U124" s="164">
        <v>7.5531375999999998E-6</v>
      </c>
      <c r="V124" s="132">
        <v>1.2702232000000001E-4</v>
      </c>
      <c r="W124" s="164">
        <v>5.6667399000000003E-5</v>
      </c>
      <c r="X124" s="132">
        <v>6.0845543000000004E-3</v>
      </c>
      <c r="Y124" s="164">
        <v>1.7968988000000001E-5</v>
      </c>
      <c r="Z124" s="164">
        <v>1.6307056000000001E-7</v>
      </c>
      <c r="AA124" s="164">
        <v>9.6355088000000001E-13</v>
      </c>
      <c r="AC124" s="118">
        <f t="shared" si="43"/>
        <v>3.2564845000000002E-2</v>
      </c>
      <c r="AD124" s="118">
        <f t="shared" si="44"/>
        <v>3.9609006387000007E-3</v>
      </c>
      <c r="AE124" s="118">
        <f t="shared" si="45"/>
        <v>3.0064164081600002E-3</v>
      </c>
      <c r="AF124" s="118">
        <f t="shared" si="46"/>
        <v>3.0808897245999996E-3</v>
      </c>
      <c r="AG124" s="118">
        <f t="shared" si="47"/>
        <v>6.2115766209635513E-3</v>
      </c>
      <c r="AI124" s="69">
        <v>3.8532872999999999</v>
      </c>
      <c r="AJ124" s="69">
        <v>2.3497986000000002</v>
      </c>
      <c r="AK124" s="69">
        <v>0.72296269000000002</v>
      </c>
      <c r="AL124" s="69">
        <v>0</v>
      </c>
      <c r="AM124" s="69">
        <v>0.17427356999999999</v>
      </c>
      <c r="AN124" s="69">
        <v>0.42591891999999998</v>
      </c>
      <c r="AO124" s="69">
        <v>0.18033352999999999</v>
      </c>
      <c r="AQ124" s="116">
        <v>4.1735169999999999E-3</v>
      </c>
      <c r="AR124" s="116">
        <v>3.9196294999999997E-3</v>
      </c>
      <c r="AS124" s="116">
        <v>1.7842663000000001E-4</v>
      </c>
      <c r="AT124" s="199">
        <v>7.5460877000000005E-5</v>
      </c>
      <c r="AU124" s="150">
        <f t="shared" si="48"/>
        <v>2.3498977252613916E-7</v>
      </c>
      <c r="AV124" s="150">
        <f t="shared" si="49"/>
        <v>6.5986179807602359E-10</v>
      </c>
      <c r="AW124" s="163">
        <f t="shared" si="50"/>
        <v>1.0568749870599999E-2</v>
      </c>
      <c r="AX124" s="196">
        <v>2.0146844E-7</v>
      </c>
      <c r="AY124" s="196">
        <v>6.0787894000000001E-10</v>
      </c>
      <c r="AZ124" s="196">
        <v>1.6608119999999999E-14</v>
      </c>
      <c r="BA124" s="196">
        <v>4.7000170000000003E-16</v>
      </c>
      <c r="BB124" s="196">
        <v>1.3331749E-16</v>
      </c>
      <c r="BC124" s="196">
        <v>1.1147801E-10</v>
      </c>
      <c r="BD124" s="196">
        <v>3.3406567E-8</v>
      </c>
      <c r="BE124" s="196">
        <v>1.5843618999999999E-11</v>
      </c>
      <c r="BF124" s="196">
        <v>3.6117181000000002E-11</v>
      </c>
      <c r="BG124" s="196">
        <v>5.4932084999999997E-16</v>
      </c>
      <c r="BH124" s="196">
        <v>1.6505051999999999E-17</v>
      </c>
      <c r="BI124" s="196">
        <v>4.8202789999999997E-15</v>
      </c>
      <c r="BJ124" s="196">
        <v>4.7493220000000002E-17</v>
      </c>
      <c r="BK124" s="196">
        <v>1.6356600000000001E-17</v>
      </c>
      <c r="BL124" s="196">
        <v>1.6064442E-13</v>
      </c>
      <c r="BM124" s="196">
        <v>3.1262684000000001E-12</v>
      </c>
      <c r="BN124" s="196">
        <v>1.3017091000000001E-21</v>
      </c>
      <c r="BO124" s="196">
        <v>2.8598706E-6</v>
      </c>
      <c r="BP124" s="108">
        <v>1.056589E-2</v>
      </c>
      <c r="BQ124" s="108">
        <v>0</v>
      </c>
      <c r="BR124" s="108">
        <v>0</v>
      </c>
      <c r="BS124" s="108">
        <v>0</v>
      </c>
      <c r="BU124" s="172">
        <v>1.0754212000000001E-5</v>
      </c>
      <c r="BV124" s="172">
        <v>2.8555077E-7</v>
      </c>
      <c r="BW124" s="172">
        <v>6.0532952999999996E-6</v>
      </c>
      <c r="BX124" s="172">
        <v>8.9485442999999995E-10</v>
      </c>
      <c r="BY124" s="172">
        <v>2.9291193000000001E-7</v>
      </c>
      <c r="BZ124" s="172">
        <v>7.1865810000000002E-8</v>
      </c>
      <c r="CA124" s="172">
        <v>1.2026351E-11</v>
      </c>
      <c r="CB124" s="172">
        <v>1.0908268E-7</v>
      </c>
      <c r="CC124" s="172">
        <v>7.8027847000000003E-10</v>
      </c>
      <c r="CD124" s="172">
        <v>5.9454485000000003E-9</v>
      </c>
      <c r="CE124" s="172">
        <v>3.7803109999999998E-13</v>
      </c>
      <c r="CF124" s="172">
        <v>2.8785637E-18</v>
      </c>
      <c r="CG124" s="172">
        <v>2.4715973E-14</v>
      </c>
      <c r="CH124" s="172">
        <v>1.5806346E-7</v>
      </c>
      <c r="CI124" s="172">
        <v>3.7162972999999998E-6</v>
      </c>
      <c r="CJ124" s="172">
        <v>5.9511326000000001E-8</v>
      </c>
      <c r="CK124" s="69">
        <v>0</v>
      </c>
      <c r="CM124" s="197">
        <v>2.9154608999999998E-14</v>
      </c>
      <c r="CN124" s="198">
        <v>0.21709846999999999</v>
      </c>
      <c r="CO124" s="198">
        <v>3.0233327999999999E-3</v>
      </c>
      <c r="CP124" s="198">
        <v>2.1185023999999999E-4</v>
      </c>
      <c r="CQ124" s="197">
        <v>2.1828997999999998E-12</v>
      </c>
      <c r="CR124" s="197">
        <v>2.5784268000000001E-10</v>
      </c>
      <c r="CS124" s="197">
        <v>1.1709032999999999E-5</v>
      </c>
      <c r="CT124" s="197">
        <v>4.2063452999999999E-5</v>
      </c>
      <c r="CU124" s="197">
        <v>3.6539754999999999E-10</v>
      </c>
      <c r="CV124" s="197">
        <v>2.5280108000000001E-5</v>
      </c>
      <c r="CX124" s="166" t="s">
        <v>309</v>
      </c>
      <c r="CY124" t="s">
        <v>3456</v>
      </c>
    </row>
    <row r="125" spans="1:103" ht="14.4">
      <c r="A125" t="s">
        <v>1603</v>
      </c>
      <c r="B125" s="85" t="s">
        <v>379</v>
      </c>
      <c r="C125" s="113" t="str">
        <f t="shared" si="72"/>
        <v>A.030.08.110</v>
      </c>
      <c r="D125" s="9" t="s">
        <v>1122</v>
      </c>
      <c r="E125" s="112" t="s">
        <v>362</v>
      </c>
      <c r="F125" s="115" t="str">
        <f t="shared" si="73"/>
        <v>Oxigen liquid</v>
      </c>
      <c r="G125" s="143">
        <f t="shared" si="74"/>
        <v>0.3175687066666667</v>
      </c>
      <c r="I125" s="118">
        <f t="shared" si="75"/>
        <v>6.2443931527323554E-2</v>
      </c>
      <c r="K125" s="161">
        <f t="shared" si="76"/>
        <v>1.3499828112E-3</v>
      </c>
      <c r="L125" s="161">
        <f t="shared" si="77"/>
        <v>4.4521297246000006E-3</v>
      </c>
      <c r="M125" s="162">
        <f t="shared" si="78"/>
        <v>9.0065129915235503E-3</v>
      </c>
      <c r="N125" s="161">
        <v>4.7635306000000002E-2</v>
      </c>
      <c r="O125" s="132">
        <v>1.8512279999999999E-3</v>
      </c>
      <c r="P125" s="132">
        <v>2.5187121999999998E-3</v>
      </c>
      <c r="Q125" s="132">
        <v>1.1019285E-3</v>
      </c>
      <c r="R125" s="132">
        <v>2.3922535000000001E-4</v>
      </c>
      <c r="S125" s="164">
        <v>2.7126260000000002E-7</v>
      </c>
      <c r="T125" s="164">
        <v>8.5576986000000002E-6</v>
      </c>
      <c r="U125" s="164">
        <v>7.5531375999999998E-6</v>
      </c>
      <c r="V125" s="132">
        <v>1.8456912E-4</v>
      </c>
      <c r="W125" s="164">
        <v>5.6667399000000003E-5</v>
      </c>
      <c r="X125" s="132">
        <v>8.8217807999999998E-3</v>
      </c>
      <c r="Y125" s="164">
        <v>1.7968988000000001E-5</v>
      </c>
      <c r="Z125" s="164">
        <v>1.6307056000000001E-7</v>
      </c>
      <c r="AA125" s="164">
        <v>9.6355088000000001E-13</v>
      </c>
      <c r="AC125" s="118">
        <f t="shared" si="43"/>
        <v>4.7635306000000002E-2</v>
      </c>
      <c r="AD125" s="118">
        <f t="shared" si="44"/>
        <v>5.7274761488000014E-3</v>
      </c>
      <c r="AE125" s="118">
        <f t="shared" si="45"/>
        <v>4.3776564081600003E-3</v>
      </c>
      <c r="AF125" s="118">
        <f t="shared" si="46"/>
        <v>4.4521297246000006E-3</v>
      </c>
      <c r="AG125" s="118">
        <f t="shared" si="47"/>
        <v>9.0063499209635505E-3</v>
      </c>
      <c r="AI125" s="69">
        <v>5.6388936000000003</v>
      </c>
      <c r="AJ125" s="69">
        <v>3.4287101999999998</v>
      </c>
      <c r="AK125" s="69">
        <v>1.0630423</v>
      </c>
      <c r="AL125" s="69">
        <v>0</v>
      </c>
      <c r="AM125" s="69">
        <v>0.25625732000000001</v>
      </c>
      <c r="AN125" s="69">
        <v>0.62572749999999999</v>
      </c>
      <c r="AO125" s="69">
        <v>0.26515620000000001</v>
      </c>
      <c r="AQ125" s="116">
        <v>6.1009573999999999E-3</v>
      </c>
      <c r="AR125" s="116">
        <v>5.7309821000000004E-3</v>
      </c>
      <c r="AS125" s="116">
        <v>2.6089484999999998E-4</v>
      </c>
      <c r="AT125" s="116">
        <v>1.0908046E-4</v>
      </c>
      <c r="AU125" s="150">
        <f t="shared" si="48"/>
        <v>3.4358405406623919E-7</v>
      </c>
      <c r="AV125" s="150">
        <f t="shared" si="49"/>
        <v>9.6484783601102358E-10</v>
      </c>
      <c r="AW125" s="163">
        <f t="shared" si="50"/>
        <v>1.52773743657E-2</v>
      </c>
      <c r="AX125" s="196">
        <v>2.9470436E-7</v>
      </c>
      <c r="AY125" s="196">
        <v>8.8919421999999999E-10</v>
      </c>
      <c r="AZ125" s="196">
        <v>2.4294054999999999E-14</v>
      </c>
      <c r="BA125" s="196">
        <v>4.7000170000000003E-16</v>
      </c>
      <c r="BB125" s="196">
        <v>1.3331749E-16</v>
      </c>
      <c r="BC125" s="196">
        <v>1.6170755E-10</v>
      </c>
      <c r="BD125" s="196">
        <v>4.8714699000000003E-8</v>
      </c>
      <c r="BE125" s="196">
        <v>2.2964070000000001E-11</v>
      </c>
      <c r="BF125" s="196">
        <v>5.2659801999999998E-11</v>
      </c>
      <c r="BG125" s="196">
        <v>5.4932084999999997E-16</v>
      </c>
      <c r="BH125" s="196">
        <v>1.6505051999999999E-17</v>
      </c>
      <c r="BI125" s="196">
        <v>4.8202789999999997E-15</v>
      </c>
      <c r="BJ125" s="196">
        <v>4.7493220000000002E-17</v>
      </c>
      <c r="BK125" s="196">
        <v>1.6356600000000001E-17</v>
      </c>
      <c r="BL125" s="196">
        <v>1.6064442E-13</v>
      </c>
      <c r="BM125" s="196">
        <v>3.1262685000000001E-12</v>
      </c>
      <c r="BN125" s="196">
        <v>1.3017091000000001E-21</v>
      </c>
      <c r="BO125" s="196">
        <v>4.0213656999999998E-6</v>
      </c>
      <c r="BP125" s="108">
        <v>1.5273353E-2</v>
      </c>
      <c r="BQ125" s="108">
        <v>0</v>
      </c>
      <c r="BR125" s="108">
        <v>0</v>
      </c>
      <c r="BS125" s="108">
        <v>0</v>
      </c>
      <c r="BU125" s="172">
        <v>1.5716685E-5</v>
      </c>
      <c r="BV125" s="172">
        <v>4.1613753999999999E-7</v>
      </c>
      <c r="BW125" s="172">
        <v>8.8546582000000001E-6</v>
      </c>
      <c r="BX125" s="172">
        <v>8.9485444E-10</v>
      </c>
      <c r="BY125" s="172">
        <v>4.2772435000000002E-7</v>
      </c>
      <c r="BZ125" s="172">
        <v>1.0438348E-7</v>
      </c>
      <c r="CA125" s="172">
        <v>1.2026351E-11</v>
      </c>
      <c r="CB125" s="172">
        <v>1.5843749999999999E-7</v>
      </c>
      <c r="CC125" s="172">
        <v>7.8027847000000003E-10</v>
      </c>
      <c r="CD125" s="172">
        <v>5.9454485000000003E-9</v>
      </c>
      <c r="CE125" s="172">
        <v>3.7803109999999998E-13</v>
      </c>
      <c r="CF125" s="172">
        <v>2.8785637E-18</v>
      </c>
      <c r="CG125" s="172">
        <v>2.4715973E-14</v>
      </c>
      <c r="CH125" s="172">
        <v>2.2815572000000001E-7</v>
      </c>
      <c r="CI125" s="172">
        <v>5.4322895000000001E-6</v>
      </c>
      <c r="CJ125" s="172">
        <v>8.7265854999999999E-8</v>
      </c>
      <c r="CK125" s="69">
        <v>0</v>
      </c>
      <c r="CM125" s="197">
        <v>2.9154608999999998E-14</v>
      </c>
      <c r="CN125" s="198">
        <v>0.31756821000000002</v>
      </c>
      <c r="CO125" s="198">
        <v>4.3916737000000003E-3</v>
      </c>
      <c r="CP125" s="198">
        <v>3.0865377E-4</v>
      </c>
      <c r="CQ125" s="197">
        <v>2.1828997999999998E-12</v>
      </c>
      <c r="CR125" s="197">
        <v>2.5784268000000001E-10</v>
      </c>
      <c r="CS125" s="197">
        <v>1.7096848999999999E-5</v>
      </c>
      <c r="CT125" s="197">
        <v>4.2063452999999999E-5</v>
      </c>
      <c r="CU125" s="197">
        <v>3.6539754999999999E-10</v>
      </c>
      <c r="CV125" s="197">
        <v>3.6715718000000001E-5</v>
      </c>
      <c r="CX125" s="166" t="s">
        <v>310</v>
      </c>
      <c r="CY125" t="s">
        <v>3457</v>
      </c>
    </row>
    <row r="126" spans="1:103" ht="14.4">
      <c r="A126" t="s">
        <v>1604</v>
      </c>
      <c r="B126" s="85" t="s">
        <v>379</v>
      </c>
      <c r="C126" s="113" t="str">
        <f t="shared" si="72"/>
        <v>A.030.08.111</v>
      </c>
      <c r="D126" s="9" t="s">
        <v>1122</v>
      </c>
      <c r="E126" s="112" t="s">
        <v>362</v>
      </c>
      <c r="F126" s="115" t="str">
        <f t="shared" si="73"/>
        <v>Hydrogen - PEM electrolyzer - electricity from grid average</v>
      </c>
      <c r="G126" s="143">
        <f t="shared" si="74"/>
        <v>25.454008666666667</v>
      </c>
      <c r="I126" s="118">
        <f t="shared" si="75"/>
        <v>4.9737190249999994</v>
      </c>
      <c r="K126" s="161">
        <f t="shared" si="76"/>
        <v>0.100158263</v>
      </c>
      <c r="L126" s="161">
        <f t="shared" si="77"/>
        <v>0.34740365000000001</v>
      </c>
      <c r="M126" s="162">
        <f t="shared" si="78"/>
        <v>0.70805581200000001</v>
      </c>
      <c r="N126" s="161">
        <v>3.8181012999999999</v>
      </c>
      <c r="O126" s="132">
        <v>0.1476789</v>
      </c>
      <c r="P126" s="132">
        <v>0.19972475000000001</v>
      </c>
      <c r="Q126" s="132">
        <v>8.5583515999999998E-2</v>
      </c>
      <c r="R126" s="132">
        <v>1.4574747000000001E-2</v>
      </c>
      <c r="S126" s="132">
        <v>0</v>
      </c>
      <c r="T126" s="132">
        <v>0</v>
      </c>
      <c r="U126" s="132">
        <v>0</v>
      </c>
      <c r="V126" s="132">
        <v>1.4579482E-2</v>
      </c>
      <c r="W126" s="132">
        <v>0</v>
      </c>
      <c r="X126" s="132">
        <v>0.69347632999999997</v>
      </c>
      <c r="Y126" s="132">
        <v>0</v>
      </c>
      <c r="Z126" s="132">
        <v>0</v>
      </c>
      <c r="AA126" s="132">
        <v>0</v>
      </c>
      <c r="AC126" s="118">
        <f t="shared" si="43"/>
        <v>3.8181012999999999</v>
      </c>
      <c r="AD126" s="118">
        <f t="shared" si="44"/>
        <v>0.44756191299999998</v>
      </c>
      <c r="AE126" s="118">
        <f t="shared" si="45"/>
        <v>0.34740365000000001</v>
      </c>
      <c r="AF126" s="118">
        <f t="shared" si="46"/>
        <v>0.34740365000000001</v>
      </c>
      <c r="AG126" s="118">
        <f t="shared" si="47"/>
        <v>0.70805581200000001</v>
      </c>
      <c r="AI126" s="69">
        <v>452.38335000000001</v>
      </c>
      <c r="AJ126" s="69">
        <v>273.34226000000001</v>
      </c>
      <c r="AK126" s="69">
        <v>86.159181000000004</v>
      </c>
      <c r="AL126" s="69">
        <v>0</v>
      </c>
      <c r="AM126" s="69">
        <v>20.770583999999999</v>
      </c>
      <c r="AN126" s="69">
        <v>50.621502</v>
      </c>
      <c r="AO126" s="69">
        <v>21.489823999999999</v>
      </c>
      <c r="AQ126" s="116">
        <v>0.48831701999999999</v>
      </c>
      <c r="AR126" s="116">
        <v>0.45890618</v>
      </c>
      <c r="AS126" s="116">
        <v>2.0893324000000001E-2</v>
      </c>
      <c r="AT126" s="116">
        <v>8.5175205000000004E-3</v>
      </c>
      <c r="AU126" s="150">
        <f t="shared" si="48"/>
        <v>2.7512360752999996E-5</v>
      </c>
      <c r="AV126" s="150">
        <f t="shared" si="49"/>
        <v>7.7268210631699988E-8</v>
      </c>
      <c r="AW126" s="163">
        <f t="shared" si="50"/>
        <v>1.1929300647699999</v>
      </c>
      <c r="AX126" s="196">
        <v>2.3621319999999998E-5</v>
      </c>
      <c r="AY126" s="196">
        <v>7.1271223999999995E-8</v>
      </c>
      <c r="AZ126" s="196">
        <v>1.9472317000000001E-12</v>
      </c>
      <c r="BA126" s="108">
        <v>0</v>
      </c>
      <c r="BB126" s="108">
        <v>0</v>
      </c>
      <c r="BC126" s="196">
        <v>1.2725653E-8</v>
      </c>
      <c r="BD126" s="196">
        <v>3.8783150999999999E-6</v>
      </c>
      <c r="BE126" s="196">
        <v>1.8039663E-9</v>
      </c>
      <c r="BF126" s="196">
        <v>4.1910731000000002E-9</v>
      </c>
      <c r="BG126" s="108">
        <v>0</v>
      </c>
      <c r="BH126" s="108">
        <v>0</v>
      </c>
      <c r="BI126" s="108">
        <v>0</v>
      </c>
      <c r="BJ126" s="108">
        <v>0</v>
      </c>
      <c r="BK126" s="108">
        <v>0</v>
      </c>
      <c r="BL126" s="108">
        <v>0</v>
      </c>
      <c r="BM126" s="108">
        <v>0</v>
      </c>
      <c r="BN126" s="108">
        <v>0</v>
      </c>
      <c r="BO126" s="108">
        <v>2.9426476999999999E-4</v>
      </c>
      <c r="BP126" s="108">
        <v>1.1926357999999999</v>
      </c>
      <c r="BQ126" s="108">
        <v>0</v>
      </c>
      <c r="BR126" s="108">
        <v>0</v>
      </c>
      <c r="BS126" s="108">
        <v>0</v>
      </c>
      <c r="BU126" s="69">
        <v>1.2572427E-3</v>
      </c>
      <c r="BV126" s="172">
        <v>3.3084157E-5</v>
      </c>
      <c r="BW126" s="69">
        <v>7.0972530000000002E-4</v>
      </c>
      <c r="BX126" s="69">
        <v>0</v>
      </c>
      <c r="BY126" s="172">
        <v>3.4154727000000001E-5</v>
      </c>
      <c r="BZ126" s="172">
        <v>8.2383512999999997E-6</v>
      </c>
      <c r="CA126" s="69">
        <v>0</v>
      </c>
      <c r="CB126" s="172">
        <v>1.2504044E-5</v>
      </c>
      <c r="CC126" s="69">
        <v>0</v>
      </c>
      <c r="CD126" s="69">
        <v>0</v>
      </c>
      <c r="CE126" s="69">
        <v>0</v>
      </c>
      <c r="CF126" s="69">
        <v>0</v>
      </c>
      <c r="CG126" s="69">
        <v>0</v>
      </c>
      <c r="CH126" s="172">
        <v>1.7757874E-5</v>
      </c>
      <c r="CI126" s="69">
        <v>4.3474662999999999E-4</v>
      </c>
      <c r="CJ126" s="172">
        <v>7.0316096999999998E-6</v>
      </c>
      <c r="CK126" s="69">
        <v>0</v>
      </c>
      <c r="CM126" s="198">
        <v>0</v>
      </c>
      <c r="CN126" s="198">
        <v>25.454008999999999</v>
      </c>
      <c r="CO126" s="198">
        <v>0.34666918000000002</v>
      </c>
      <c r="CP126" s="198">
        <v>2.4525172000000001E-2</v>
      </c>
      <c r="CQ126" s="198">
        <v>0</v>
      </c>
      <c r="CR126" s="198">
        <v>0</v>
      </c>
      <c r="CS126" s="198">
        <v>1.3650031000000001E-3</v>
      </c>
      <c r="CT126" s="198">
        <v>0</v>
      </c>
      <c r="CU126" s="198">
        <v>0</v>
      </c>
      <c r="CV126" s="198">
        <v>2.8972118000000001E-3</v>
      </c>
      <c r="CX126" s="166"/>
      <c r="CY126" t="s">
        <v>3455</v>
      </c>
    </row>
    <row r="127" spans="1:103" ht="14.4">
      <c r="A127" t="s">
        <v>1605</v>
      </c>
      <c r="B127" s="85" t="s">
        <v>379</v>
      </c>
      <c r="C127" s="113" t="str">
        <f t="shared" si="72"/>
        <v>A.030.08.112</v>
      </c>
      <c r="D127" s="9" t="s">
        <v>1122</v>
      </c>
      <c r="E127" s="112" t="s">
        <v>362</v>
      </c>
      <c r="F127" s="115" t="str">
        <f t="shared" si="73"/>
        <v>Hydrogen - PEM electrolyzer - electricity from offshore wind</v>
      </c>
      <c r="G127" s="143">
        <f t="shared" si="74"/>
        <v>0.63127036666666669</v>
      </c>
      <c r="I127" s="118">
        <f t="shared" si="75"/>
        <v>0.19060505980724751</v>
      </c>
      <c r="K127" s="161">
        <f t="shared" si="76"/>
        <v>9.5110649800000009E-3</v>
      </c>
      <c r="L127" s="161">
        <f t="shared" si="77"/>
        <v>2.656073133E-2</v>
      </c>
      <c r="M127" s="162">
        <f t="shared" si="78"/>
        <v>5.9842708497247522E-2</v>
      </c>
      <c r="N127" s="161">
        <v>9.4690554999999996E-2</v>
      </c>
      <c r="O127" s="132">
        <v>1.7908029999999998E-2</v>
      </c>
      <c r="P127" s="132">
        <v>6.0513692000000001E-3</v>
      </c>
      <c r="Q127" s="132">
        <v>6.8781032000000001E-3</v>
      </c>
      <c r="R127" s="132">
        <v>1.2571593E-3</v>
      </c>
      <c r="S127" s="132">
        <v>6.4436474E-4</v>
      </c>
      <c r="T127" s="132">
        <v>7.3143774000000001E-4</v>
      </c>
      <c r="U127" s="132">
        <v>2.5236452999999998E-4</v>
      </c>
      <c r="V127" s="132">
        <v>5.8314480000000002E-2</v>
      </c>
      <c r="W127" s="132">
        <v>2.3354724E-3</v>
      </c>
      <c r="X127" s="132">
        <v>1.3824264999999999E-3</v>
      </c>
      <c r="Y127" s="164">
        <v>1.3495200000000001E-5</v>
      </c>
      <c r="Z127" s="132">
        <v>1.4580195000000001E-4</v>
      </c>
      <c r="AA127" s="164">
        <v>4.7247520000000001E-11</v>
      </c>
      <c r="AC127" s="118">
        <f t="shared" si="43"/>
        <v>9.4690554999999996E-2</v>
      </c>
      <c r="AD127" s="118">
        <f t="shared" si="44"/>
        <v>3.372282871E-2</v>
      </c>
      <c r="AE127" s="118">
        <f t="shared" si="45"/>
        <v>2.4357565679999998E-2</v>
      </c>
      <c r="AF127" s="118">
        <f t="shared" si="46"/>
        <v>2.656073133E-2</v>
      </c>
      <c r="AG127" s="118">
        <f t="shared" si="47"/>
        <v>5.9696906547247519E-2</v>
      </c>
      <c r="AI127" s="69">
        <v>209.91655</v>
      </c>
      <c r="AJ127" s="69">
        <v>7.1117099000000001</v>
      </c>
      <c r="AK127" s="69">
        <v>5.5325846999999997E-2</v>
      </c>
      <c r="AL127" s="69">
        <v>0</v>
      </c>
      <c r="AM127" s="69">
        <v>4.2358276000000004E-3</v>
      </c>
      <c r="AN127" s="69">
        <v>202.71892</v>
      </c>
      <c r="AO127" s="69">
        <v>2.6362190000000001E-2</v>
      </c>
      <c r="AQ127" s="116">
        <v>1.5103083E-2</v>
      </c>
      <c r="AR127" s="116">
        <v>1.4044772000000001E-2</v>
      </c>
      <c r="AS127" s="116">
        <v>5.6218065999999998E-4</v>
      </c>
      <c r="AT127" s="116">
        <v>4.9613051000000003E-4</v>
      </c>
      <c r="AU127" s="150">
        <f t="shared" si="48"/>
        <v>8.420126965908555E-7</v>
      </c>
      <c r="AV127" s="150">
        <f t="shared" si="49"/>
        <v>2.0790704940316409E-9</v>
      </c>
      <c r="AW127" s="163">
        <f t="shared" si="50"/>
        <v>6.9486065499999999E-2</v>
      </c>
      <c r="AX127" s="196">
        <v>5.8600685000000005E-7</v>
      </c>
      <c r="AY127" s="196">
        <v>1.7681283000000001E-9</v>
      </c>
      <c r="AZ127" s="196">
        <v>4.8307542999999999E-14</v>
      </c>
      <c r="BA127" s="196">
        <v>6.8267652000000001E-12</v>
      </c>
      <c r="BB127" s="196">
        <v>6.5655381000000004E-17</v>
      </c>
      <c r="BC127" s="196">
        <v>2.7290976000000001E-10</v>
      </c>
      <c r="BD127" s="196">
        <v>2.2645381E-7</v>
      </c>
      <c r="BE127" s="196">
        <v>5.3541081E-11</v>
      </c>
      <c r="BF127" s="196">
        <v>2.4823337E-10</v>
      </c>
      <c r="BG127" s="196">
        <v>8.2163060000000003E-12</v>
      </c>
      <c r="BH127" s="196">
        <v>1.1157141999999999E-13</v>
      </c>
      <c r="BI127" s="196">
        <v>7.1350106000000003E-13</v>
      </c>
      <c r="BJ127" s="196">
        <v>6.1550544000000003E-14</v>
      </c>
      <c r="BK127" s="196">
        <v>1.6506464E-14</v>
      </c>
      <c r="BL127" s="196">
        <v>2.3867537E-8</v>
      </c>
      <c r="BM127" s="196">
        <v>5.404763E-9</v>
      </c>
      <c r="BN127" s="196">
        <v>6.4105773000000001E-22</v>
      </c>
      <c r="BO127" s="108">
        <v>2.8031064999999998E-3</v>
      </c>
      <c r="BP127" s="108">
        <v>6.6682959E-2</v>
      </c>
      <c r="BQ127" s="108">
        <v>0</v>
      </c>
      <c r="BR127" s="108">
        <v>0</v>
      </c>
      <c r="BS127" s="108">
        <v>0</v>
      </c>
      <c r="BU127" s="172">
        <v>4.1291466000000003E-5</v>
      </c>
      <c r="BV127" s="172">
        <v>1.7557167E-6</v>
      </c>
      <c r="BW127" s="172">
        <v>1.7601493000000002E-5</v>
      </c>
      <c r="BX127" s="172">
        <v>3.3096416000000001E-8</v>
      </c>
      <c r="BY127" s="172">
        <v>2.4356641E-6</v>
      </c>
      <c r="BZ127" s="172">
        <v>6.9903822999999995E-8</v>
      </c>
      <c r="CA127" s="172">
        <v>2.1092312E-7</v>
      </c>
      <c r="CB127" s="172">
        <v>1.6168794000000001E-7</v>
      </c>
      <c r="CC127" s="172">
        <v>8.8435134000000004E-7</v>
      </c>
      <c r="CD127" s="172">
        <v>4.9285772999999995E-7</v>
      </c>
      <c r="CE127" s="172">
        <v>1.8617044E-13</v>
      </c>
      <c r="CF127" s="172">
        <v>1.4176174E-18</v>
      </c>
      <c r="CG127" s="172">
        <v>1.2171971E-14</v>
      </c>
      <c r="CH127" s="172">
        <v>1.4179757999999999E-6</v>
      </c>
      <c r="CI127" s="172">
        <v>8.6242309999999993E-6</v>
      </c>
      <c r="CJ127" s="172">
        <v>7.6035654000000002E-6</v>
      </c>
      <c r="CK127" s="69">
        <v>0</v>
      </c>
      <c r="CM127" s="197">
        <v>1.4357883000000001E-14</v>
      </c>
      <c r="CN127" s="198">
        <v>0.63116567000000001</v>
      </c>
      <c r="CO127" s="198">
        <v>2.9022305000000002E-3</v>
      </c>
      <c r="CP127" s="198">
        <v>1.2068247E-3</v>
      </c>
      <c r="CQ127" s="197">
        <v>1.0218978E-8</v>
      </c>
      <c r="CR127" s="197">
        <v>2.3759750999999999E-8</v>
      </c>
      <c r="CS127" s="197">
        <v>9.7092165999999999E-5</v>
      </c>
      <c r="CT127" s="198">
        <v>0.10392123</v>
      </c>
      <c r="CU127" s="197">
        <v>5.4657584000000001E-6</v>
      </c>
      <c r="CV127" s="197">
        <v>7.4224830999999999E-5</v>
      </c>
      <c r="CX127" s="166"/>
      <c r="CY127" t="s">
        <v>3455</v>
      </c>
    </row>
    <row r="128" spans="1:103" ht="14.4">
      <c r="A128" t="s">
        <v>1606</v>
      </c>
      <c r="B128" s="85" t="s">
        <v>379</v>
      </c>
      <c r="C128" s="113" t="str">
        <f t="shared" si="72"/>
        <v>A.030.08.113</v>
      </c>
      <c r="D128" s="9" t="s">
        <v>1122</v>
      </c>
      <c r="E128" s="112" t="s">
        <v>362</v>
      </c>
      <c r="F128" s="115" t="str">
        <f t="shared" si="73"/>
        <v>Hydrogen liquefaction - electricity from the grid average</v>
      </c>
      <c r="G128" s="143">
        <f t="shared" si="74"/>
        <v>3.1241065333333333</v>
      </c>
      <c r="I128" s="118">
        <f t="shared" si="75"/>
        <v>0.61045112239999999</v>
      </c>
      <c r="K128" s="161">
        <f t="shared" si="76"/>
        <v>1.2292958599999999E-2</v>
      </c>
      <c r="L128" s="161">
        <f t="shared" si="77"/>
        <v>4.2638707999999997E-2</v>
      </c>
      <c r="M128" s="162">
        <f t="shared" si="78"/>
        <v>8.6903475800000005E-2</v>
      </c>
      <c r="N128" s="161">
        <v>0.46861597999999999</v>
      </c>
      <c r="O128" s="132">
        <v>1.8125420999999999E-2</v>
      </c>
      <c r="P128" s="132">
        <v>2.4513287000000002E-2</v>
      </c>
      <c r="Q128" s="132">
        <v>1.0504121999999999E-2</v>
      </c>
      <c r="R128" s="132">
        <v>1.7888366E-3</v>
      </c>
      <c r="S128" s="132">
        <v>0</v>
      </c>
      <c r="T128" s="132">
        <v>0</v>
      </c>
      <c r="U128" s="132">
        <v>0</v>
      </c>
      <c r="V128" s="132">
        <v>1.7894178E-3</v>
      </c>
      <c r="W128" s="132">
        <v>0</v>
      </c>
      <c r="X128" s="132">
        <v>8.5114058000000006E-2</v>
      </c>
      <c r="Y128" s="132">
        <v>0</v>
      </c>
      <c r="Z128" s="132">
        <v>0</v>
      </c>
      <c r="AA128" s="132">
        <v>0</v>
      </c>
      <c r="AC128" s="118">
        <f t="shared" si="43"/>
        <v>0.46861597999999999</v>
      </c>
      <c r="AD128" s="118">
        <f t="shared" si="44"/>
        <v>5.4931666599999998E-2</v>
      </c>
      <c r="AE128" s="118">
        <f t="shared" si="45"/>
        <v>4.2638707999999997E-2</v>
      </c>
      <c r="AF128" s="118">
        <f t="shared" si="46"/>
        <v>4.2638707999999997E-2</v>
      </c>
      <c r="AG128" s="118">
        <f t="shared" si="47"/>
        <v>8.6903475800000005E-2</v>
      </c>
      <c r="AI128" s="69">
        <v>55.523426999999998</v>
      </c>
      <c r="AJ128" s="69">
        <v>33.548757000000002</v>
      </c>
      <c r="AK128" s="69">
        <v>10.574776999999999</v>
      </c>
      <c r="AL128" s="69">
        <v>0</v>
      </c>
      <c r="AM128" s="69">
        <v>2.5492848000000001</v>
      </c>
      <c r="AN128" s="69">
        <v>6.2130475000000001</v>
      </c>
      <c r="AO128" s="69">
        <v>2.6375609999999998</v>
      </c>
      <c r="AQ128" s="116">
        <v>5.9933759000000003E-2</v>
      </c>
      <c r="AR128" s="116">
        <v>5.6324009000000001E-2</v>
      </c>
      <c r="AS128" s="116">
        <v>2.5643494000000002E-3</v>
      </c>
      <c r="AT128" s="116">
        <v>1.0454008E-3</v>
      </c>
      <c r="AU128" s="150">
        <f t="shared" si="48"/>
        <v>3.3767391375000004E-6</v>
      </c>
      <c r="AV128" s="150">
        <f t="shared" si="49"/>
        <v>9.4835406241500011E-9</v>
      </c>
      <c r="AW128" s="163">
        <f t="shared" si="50"/>
        <v>0.14641467668899999</v>
      </c>
      <c r="AX128" s="196">
        <v>2.8991709E-6</v>
      </c>
      <c r="AY128" s="196">
        <v>8.7474984000000006E-9</v>
      </c>
      <c r="AZ128" s="196">
        <v>2.3899415E-13</v>
      </c>
      <c r="BA128" s="108">
        <v>0</v>
      </c>
      <c r="BB128" s="108">
        <v>0</v>
      </c>
      <c r="BC128" s="196">
        <v>1.5618875000000001E-9</v>
      </c>
      <c r="BD128" s="196">
        <v>4.7600634999999998E-7</v>
      </c>
      <c r="BE128" s="196">
        <v>2.2141042E-10</v>
      </c>
      <c r="BF128" s="196">
        <v>5.1439281000000003E-10</v>
      </c>
      <c r="BG128" s="108">
        <v>0</v>
      </c>
      <c r="BH128" s="108">
        <v>0</v>
      </c>
      <c r="BI128" s="108">
        <v>0</v>
      </c>
      <c r="BJ128" s="108">
        <v>0</v>
      </c>
      <c r="BK128" s="108">
        <v>0</v>
      </c>
      <c r="BL128" s="108">
        <v>0</v>
      </c>
      <c r="BM128" s="108">
        <v>0</v>
      </c>
      <c r="BN128" s="108">
        <v>0</v>
      </c>
      <c r="BO128" s="196">
        <v>3.6116689000000003E-5</v>
      </c>
      <c r="BP128" s="108">
        <v>0.14637855999999999</v>
      </c>
      <c r="BQ128" s="108">
        <v>0</v>
      </c>
      <c r="BR128" s="108">
        <v>0</v>
      </c>
      <c r="BS128" s="108">
        <v>0</v>
      </c>
      <c r="BU128" s="69">
        <v>1.5430812000000001E-4</v>
      </c>
      <c r="BV128" s="172">
        <v>4.0605954999999999E-6</v>
      </c>
      <c r="BW128" s="172">
        <v>8.7108381000000002E-5</v>
      </c>
      <c r="BX128" s="69">
        <v>0</v>
      </c>
      <c r="BY128" s="172">
        <v>4.1919922000000003E-6</v>
      </c>
      <c r="BZ128" s="172">
        <v>1.0111369E-6</v>
      </c>
      <c r="CA128" s="69">
        <v>0</v>
      </c>
      <c r="CB128" s="172">
        <v>1.5346882000000001E-6</v>
      </c>
      <c r="CC128" s="69">
        <v>0</v>
      </c>
      <c r="CD128" s="69">
        <v>0</v>
      </c>
      <c r="CE128" s="69">
        <v>0</v>
      </c>
      <c r="CF128" s="69">
        <v>0</v>
      </c>
      <c r="CG128" s="69">
        <v>0</v>
      </c>
      <c r="CH128" s="172">
        <v>2.1795189E-6</v>
      </c>
      <c r="CI128" s="172">
        <v>5.3358778999999997E-5</v>
      </c>
      <c r="CJ128" s="172">
        <v>8.6302705000000001E-7</v>
      </c>
      <c r="CK128" s="69">
        <v>0</v>
      </c>
      <c r="CM128" s="198">
        <v>0</v>
      </c>
      <c r="CN128" s="198">
        <v>3.1241066000000002</v>
      </c>
      <c r="CO128" s="198">
        <v>4.2548560999999999E-2</v>
      </c>
      <c r="CP128" s="198">
        <v>3.0101054E-3</v>
      </c>
      <c r="CQ128" s="198">
        <v>0</v>
      </c>
      <c r="CR128" s="198">
        <v>0</v>
      </c>
      <c r="CS128" s="198">
        <v>1.6753412999999999E-4</v>
      </c>
      <c r="CT128" s="198">
        <v>0</v>
      </c>
      <c r="CU128" s="198">
        <v>0</v>
      </c>
      <c r="CV128" s="198">
        <v>3.5559029000000001E-4</v>
      </c>
      <c r="CX128" s="166"/>
      <c r="CY128" t="s">
        <v>3455</v>
      </c>
    </row>
    <row r="129" spans="1:103" ht="14.4">
      <c r="A129" t="s">
        <v>3239</v>
      </c>
      <c r="B129" s="85" t="s">
        <v>379</v>
      </c>
      <c r="C129" s="113" t="str">
        <f t="shared" si="72"/>
        <v>A.030.08.114</v>
      </c>
      <c r="D129" s="9" t="s">
        <v>1122</v>
      </c>
      <c r="E129" s="112" t="s">
        <v>362</v>
      </c>
      <c r="F129" s="115" t="str">
        <f t="shared" si="73"/>
        <v>Hydrogen from steam cracker</v>
      </c>
      <c r="G129" s="143">
        <f t="shared" si="74"/>
        <v>1.7700000000000002</v>
      </c>
      <c r="I129" s="118">
        <f t="shared" si="75"/>
        <v>0.39458711549000003</v>
      </c>
      <c r="K129" s="161">
        <f t="shared" si="76"/>
        <v>6.3330037089999999E-2</v>
      </c>
      <c r="L129" s="161">
        <f t="shared" si="77"/>
        <v>5.4163953399999999E-2</v>
      </c>
      <c r="M129" s="162">
        <f t="shared" si="78"/>
        <v>1.1593124999999999E-2</v>
      </c>
      <c r="N129" s="161">
        <v>0.26550000000000001</v>
      </c>
      <c r="O129" s="132">
        <v>2.9835E-2</v>
      </c>
      <c r="P129" s="132">
        <v>1.7681875E-2</v>
      </c>
      <c r="Q129" s="132">
        <v>6.1199999999999997E-2</v>
      </c>
      <c r="R129" s="132">
        <v>8.8136591999999996E-4</v>
      </c>
      <c r="S129" s="132">
        <v>1.9314456999999999E-4</v>
      </c>
      <c r="T129" s="132">
        <v>1.0555266E-3</v>
      </c>
      <c r="U129" s="132">
        <v>6.6470784E-3</v>
      </c>
      <c r="V129" s="132">
        <v>0</v>
      </c>
      <c r="W129" s="132">
        <v>0</v>
      </c>
      <c r="X129" s="132">
        <v>0</v>
      </c>
      <c r="Y129" s="132">
        <v>0</v>
      </c>
      <c r="Z129" s="132">
        <v>1.1593124999999999E-2</v>
      </c>
      <c r="AA129" s="132">
        <v>0</v>
      </c>
      <c r="AC129" s="118">
        <f t="shared" si="43"/>
        <v>0.26550000000000001</v>
      </c>
      <c r="AD129" s="118">
        <f t="shared" si="44"/>
        <v>0.11749399048999999</v>
      </c>
      <c r="AE129" s="118">
        <f t="shared" si="45"/>
        <v>6.5757078400000002E-2</v>
      </c>
      <c r="AF129" s="118">
        <f t="shared" si="46"/>
        <v>5.4163953399999999E-2</v>
      </c>
      <c r="AG129" s="118">
        <f t="shared" si="47"/>
        <v>0</v>
      </c>
      <c r="AI129" s="69">
        <v>76.814999999999998</v>
      </c>
      <c r="AJ129" s="69">
        <v>76.334999999999994</v>
      </c>
      <c r="AK129" s="69">
        <v>0</v>
      </c>
      <c r="AL129" s="69">
        <v>0</v>
      </c>
      <c r="AM129" s="69">
        <v>0</v>
      </c>
      <c r="AN129" s="69">
        <v>0.48</v>
      </c>
      <c r="AO129" s="69">
        <v>0</v>
      </c>
      <c r="AQ129" s="116">
        <v>3.4344483000000002E-2</v>
      </c>
      <c r="AR129" s="116">
        <v>2.7446147000000001E-2</v>
      </c>
      <c r="AS129" s="116">
        <v>1.4480176E-3</v>
      </c>
      <c r="AT129" s="116">
        <v>5.4503190000000003E-3</v>
      </c>
      <c r="AU129" s="150">
        <f t="shared" si="48"/>
        <v>1.6454524367999998E-6</v>
      </c>
      <c r="AV129" s="150">
        <f t="shared" si="49"/>
        <v>5.355094834264E-9</v>
      </c>
      <c r="AW129" s="163">
        <f t="shared" si="50"/>
        <v>0.76334999999999997</v>
      </c>
      <c r="AX129" s="196">
        <v>1.6425599999999999E-6</v>
      </c>
      <c r="AY129" s="196">
        <v>4.9559999999999998E-9</v>
      </c>
      <c r="AZ129" s="196">
        <v>1.3540499999999999E-13</v>
      </c>
      <c r="BA129" s="108">
        <v>0</v>
      </c>
      <c r="BB129" s="108">
        <v>0</v>
      </c>
      <c r="BC129" s="196">
        <v>1.6399999999999999E-9</v>
      </c>
      <c r="BD129" s="108">
        <v>0</v>
      </c>
      <c r="BE129" s="196">
        <v>3.74E-10</v>
      </c>
      <c r="BF129" s="108">
        <v>0</v>
      </c>
      <c r="BG129" s="196">
        <v>2.4310000000000001E-11</v>
      </c>
      <c r="BH129" s="108">
        <v>0</v>
      </c>
      <c r="BI129" s="196">
        <v>6.0135522E-13</v>
      </c>
      <c r="BJ129" s="196">
        <v>3.9938539000000002E-14</v>
      </c>
      <c r="BK129" s="196">
        <v>8.1355050000000004E-15</v>
      </c>
      <c r="BL129" s="196">
        <v>4.7141799999999997E-11</v>
      </c>
      <c r="BM129" s="196">
        <v>1.205295E-9</v>
      </c>
      <c r="BN129" s="108">
        <v>0</v>
      </c>
      <c r="BO129" s="108">
        <v>0</v>
      </c>
      <c r="BP129" s="108">
        <v>0.76334999999999997</v>
      </c>
      <c r="BQ129" s="108">
        <v>0</v>
      </c>
      <c r="BR129" s="108">
        <v>0</v>
      </c>
      <c r="BS129" s="108">
        <v>0</v>
      </c>
      <c r="BU129" s="69">
        <v>1.5755993000000001E-4</v>
      </c>
      <c r="BV129" s="69">
        <v>0</v>
      </c>
      <c r="BW129" s="172">
        <v>4.9352296999999997E-5</v>
      </c>
      <c r="BX129" s="172">
        <v>8.0796877000000004E-7</v>
      </c>
      <c r="BY129" s="172">
        <v>7.9581456999999998E-7</v>
      </c>
      <c r="BZ129" s="69">
        <v>0</v>
      </c>
      <c r="CA129" s="172">
        <v>6.3254108999999996E-7</v>
      </c>
      <c r="CB129" s="69">
        <v>0</v>
      </c>
      <c r="CC129" s="172">
        <v>3.1406864999999998E-7</v>
      </c>
      <c r="CD129" s="172">
        <v>9.0862532000000002E-7</v>
      </c>
      <c r="CE129" s="69">
        <v>0</v>
      </c>
      <c r="CF129" s="69">
        <v>0</v>
      </c>
      <c r="CG129" s="69">
        <v>0</v>
      </c>
      <c r="CH129" s="172">
        <v>1.1698712E-5</v>
      </c>
      <c r="CI129" s="172">
        <v>9.3049901999999997E-5</v>
      </c>
      <c r="CJ129" s="69">
        <v>0</v>
      </c>
      <c r="CK129" s="69">
        <v>0</v>
      </c>
      <c r="CM129" s="198">
        <v>0</v>
      </c>
      <c r="CN129" s="198">
        <v>1.77</v>
      </c>
      <c r="CO129" s="198">
        <v>0</v>
      </c>
      <c r="CP129" s="198">
        <v>0</v>
      </c>
      <c r="CQ129" s="197">
        <v>2.7761725000000002E-10</v>
      </c>
      <c r="CR129" s="197">
        <v>3.3436569999999999E-8</v>
      </c>
      <c r="CS129" s="198">
        <v>0</v>
      </c>
      <c r="CT129" s="198">
        <v>3.3583871000000001E-2</v>
      </c>
      <c r="CU129" s="197">
        <v>1.614536E-5</v>
      </c>
      <c r="CV129" s="198">
        <v>0</v>
      </c>
      <c r="CX129" s="166"/>
    </row>
    <row r="130" spans="1:103">
      <c r="D130" s="1" t="s">
        <v>1123</v>
      </c>
      <c r="AC130" s="142"/>
      <c r="AD130" s="142"/>
      <c r="AE130" s="142"/>
      <c r="AF130" s="142"/>
      <c r="AG130" s="142"/>
      <c r="AU130" s="86"/>
      <c r="AV130" s="86"/>
      <c r="AW130" s="86"/>
      <c r="AX130" s="3"/>
      <c r="AY130" s="3"/>
      <c r="AZ130" s="3"/>
      <c r="BC130" s="3"/>
      <c r="BE130" s="3"/>
      <c r="BG130" s="3"/>
      <c r="BI130" s="3"/>
      <c r="BJ130" s="3"/>
      <c r="BK130" s="3"/>
      <c r="BL130" s="3"/>
      <c r="BM130" s="3"/>
      <c r="BW130" s="3"/>
      <c r="BX130" s="3"/>
      <c r="BY130" s="3"/>
      <c r="CA130" s="3"/>
      <c r="CC130" s="3"/>
      <c r="CD130" s="3"/>
      <c r="CH130" s="3"/>
      <c r="CI130" s="3"/>
      <c r="CQ130" s="3"/>
      <c r="CR130" s="3"/>
      <c r="CU130" s="3"/>
    </row>
    <row r="131" spans="1:103" ht="14.4">
      <c r="A131" t="s">
        <v>3458</v>
      </c>
      <c r="B131" s="85" t="s">
        <v>379</v>
      </c>
      <c r="C131" s="113" t="str">
        <f t="shared" ref="C131:C167" si="79">MID(A131,1,12)</f>
        <v>A.030.10.101</v>
      </c>
      <c r="D131" s="9" t="s">
        <v>1123</v>
      </c>
      <c r="E131" s="112" t="s">
        <v>362</v>
      </c>
      <c r="F131" s="115" t="str">
        <f t="shared" ref="F131:F167" si="80">MID(A131, 21,85)</f>
        <v>Ammonia (modern plant in Europe excluding CCU)</v>
      </c>
      <c r="G131" s="143">
        <f t="shared" ref="G131:G167" si="81">N131/0.15</f>
        <v>2.0586065333333332</v>
      </c>
      <c r="I131" s="118">
        <f t="shared" ref="I131:I167" si="82">K131+L131+M131+N131</f>
        <v>0.31763485274205999</v>
      </c>
      <c r="K131" s="161">
        <f t="shared" ref="K131:K167" si="83">Q131+R131+S131+T131</f>
        <v>1.6119053304000002E-3</v>
      </c>
      <c r="L131" s="161">
        <f t="shared" ref="L131:L167" si="84">O131+P131+U131+Y131+W131</f>
        <v>6.0433830396600004E-3</v>
      </c>
      <c r="M131" s="162">
        <f t="shared" ref="M131:M167" si="85">V131+X131+Z131+AA131</f>
        <v>1.1885843719999999E-3</v>
      </c>
      <c r="N131" s="161">
        <v>0.30879097999999999</v>
      </c>
      <c r="O131" s="132">
        <v>4.4505723000000004E-3</v>
      </c>
      <c r="P131" s="132">
        <v>1.3742556E-3</v>
      </c>
      <c r="Q131" s="132">
        <v>1.1841186000000001E-3</v>
      </c>
      <c r="R131" s="132">
        <v>3.9443087999999998E-4</v>
      </c>
      <c r="S131" s="164">
        <v>7.1990813999999997E-6</v>
      </c>
      <c r="T131" s="164">
        <v>2.6156768999999999E-5</v>
      </c>
      <c r="U131" s="132">
        <v>2.1838724E-4</v>
      </c>
      <c r="V131" s="164">
        <v>2.5143871999999998E-5</v>
      </c>
      <c r="W131" s="132">
        <v>0</v>
      </c>
      <c r="X131" s="132">
        <v>1.1634404999999999E-3</v>
      </c>
      <c r="Y131" s="164">
        <v>1.6789966E-7</v>
      </c>
      <c r="Z131" s="132">
        <v>0</v>
      </c>
      <c r="AA131" s="132">
        <v>0</v>
      </c>
      <c r="AC131" s="118">
        <f t="shared" si="43"/>
        <v>0.30879097999999999</v>
      </c>
      <c r="AD131" s="118">
        <f t="shared" si="44"/>
        <v>7.6551204704000007E-3</v>
      </c>
      <c r="AE131" s="118">
        <f t="shared" si="45"/>
        <v>6.0432151400000005E-3</v>
      </c>
      <c r="AF131" s="118">
        <f t="shared" si="46"/>
        <v>6.0433830396600004E-3</v>
      </c>
      <c r="AG131" s="118">
        <f t="shared" si="47"/>
        <v>1.1885843719999999E-3</v>
      </c>
      <c r="AI131" s="69">
        <v>1.5302754999999999</v>
      </c>
      <c r="AJ131" s="69">
        <v>1.2434932999999999</v>
      </c>
      <c r="AK131" s="69">
        <v>0.14454810000000001</v>
      </c>
      <c r="AL131" s="69">
        <v>0</v>
      </c>
      <c r="AM131" s="69">
        <v>4.3369827E-2</v>
      </c>
      <c r="AN131" s="69">
        <v>7.0857027000000003E-2</v>
      </c>
      <c r="AO131" s="69">
        <v>2.8007252999999999E-2</v>
      </c>
      <c r="AQ131" s="116">
        <v>3.5012509999999997E-2</v>
      </c>
      <c r="AR131" s="116">
        <v>3.3341384000000002E-2</v>
      </c>
      <c r="AS131" s="116">
        <v>1.5870958E-3</v>
      </c>
      <c r="AT131" s="199">
        <v>8.4030134999999996E-5</v>
      </c>
      <c r="AU131" s="150">
        <f t="shared" si="48"/>
        <v>1.9988838887582E-6</v>
      </c>
      <c r="AV131" s="150">
        <f t="shared" si="49"/>
        <v>5.8694372434861494E-9</v>
      </c>
      <c r="AW131" s="163">
        <f t="shared" si="50"/>
        <v>1.1768926354999999E-2</v>
      </c>
      <c r="AX131" s="196">
        <v>1.9110451000000001E-6</v>
      </c>
      <c r="AY131" s="196">
        <v>5.7661100999999997E-9</v>
      </c>
      <c r="AZ131" s="196">
        <v>1.5753727999999999E-13</v>
      </c>
      <c r="BA131" s="108">
        <v>0</v>
      </c>
      <c r="BB131" s="108">
        <v>0</v>
      </c>
      <c r="BC131" s="196">
        <v>3.9588460999999999E-11</v>
      </c>
      <c r="BD131" s="196">
        <v>8.7760042999999997E-8</v>
      </c>
      <c r="BE131" s="196">
        <v>8.1810746999999995E-12</v>
      </c>
      <c r="BF131" s="196">
        <v>9.4972742999999996E-11</v>
      </c>
      <c r="BG131" s="108">
        <v>0</v>
      </c>
      <c r="BH131" s="108">
        <v>0</v>
      </c>
      <c r="BI131" s="196">
        <v>1.4218227999999999E-14</v>
      </c>
      <c r="BJ131" s="196">
        <v>1.3113482E-15</v>
      </c>
      <c r="BK131" s="196">
        <v>2.5892995000000001E-16</v>
      </c>
      <c r="BL131" s="196">
        <v>1.5669681999999999E-12</v>
      </c>
      <c r="BM131" s="196">
        <v>3.7590328999999999E-11</v>
      </c>
      <c r="BN131" s="108">
        <v>0</v>
      </c>
      <c r="BO131" s="196">
        <v>8.8735499999999999E-7</v>
      </c>
      <c r="BP131" s="108">
        <v>1.1768038999999999E-2</v>
      </c>
      <c r="BQ131" s="108">
        <v>0</v>
      </c>
      <c r="BR131" s="108">
        <v>0</v>
      </c>
      <c r="BS131" s="108">
        <v>0</v>
      </c>
      <c r="BU131" s="172">
        <v>6.0999414000000002E-5</v>
      </c>
      <c r="BV131" s="172">
        <v>6.5800247999999999E-7</v>
      </c>
      <c r="BW131" s="172">
        <v>5.7399413E-5</v>
      </c>
      <c r="BX131" s="172">
        <v>2.6115306000000001E-8</v>
      </c>
      <c r="BY131" s="172">
        <v>8.9032778999999998E-7</v>
      </c>
      <c r="BZ131" s="172">
        <v>6.3546785999999998E-9</v>
      </c>
      <c r="CA131" s="69">
        <v>0</v>
      </c>
      <c r="CB131" s="172">
        <v>9.6450346000000008E-9</v>
      </c>
      <c r="CC131" s="172">
        <v>1.1107356999999999E-8</v>
      </c>
      <c r="CD131" s="172">
        <v>2.6421476999999999E-8</v>
      </c>
      <c r="CE131" s="69">
        <v>0</v>
      </c>
      <c r="CF131" s="69">
        <v>0</v>
      </c>
      <c r="CG131" s="69">
        <v>0</v>
      </c>
      <c r="CH131" s="172">
        <v>2.6848561999999998E-7</v>
      </c>
      <c r="CI131" s="172">
        <v>1.69429E-6</v>
      </c>
      <c r="CJ131" s="172">
        <v>9.2513469999999994E-9</v>
      </c>
      <c r="CK131" s="69">
        <v>0</v>
      </c>
      <c r="CM131" s="198">
        <v>0</v>
      </c>
      <c r="CN131" s="198">
        <v>2.0580566</v>
      </c>
      <c r="CO131" s="198">
        <v>2.6905175000000001E-4</v>
      </c>
      <c r="CP131" s="198">
        <v>4.5165316E-4</v>
      </c>
      <c r="CQ131" s="197">
        <v>6.6379574000000002E-12</v>
      </c>
      <c r="CR131" s="197">
        <v>8.0391818999999995E-10</v>
      </c>
      <c r="CS131" s="197">
        <v>3.7053673E-5</v>
      </c>
      <c r="CT131" s="198">
        <v>1.0985779E-3</v>
      </c>
      <c r="CU131" s="198">
        <v>0</v>
      </c>
      <c r="CV131" s="197">
        <v>2.2347736000000001E-6</v>
      </c>
      <c r="CX131" s="166" t="s">
        <v>307</v>
      </c>
      <c r="CY131" t="s">
        <v>2144</v>
      </c>
    </row>
    <row r="132" spans="1:103" ht="14.4">
      <c r="A132" t="s">
        <v>390</v>
      </c>
      <c r="B132" s="85" t="s">
        <v>379</v>
      </c>
      <c r="C132" s="113" t="str">
        <f t="shared" si="79"/>
        <v>A.030.10.103</v>
      </c>
      <c r="D132" s="9" t="s">
        <v>1123</v>
      </c>
      <c r="E132" s="112" t="s">
        <v>362</v>
      </c>
      <c r="F132" s="115" t="str">
        <f t="shared" si="80"/>
        <v>Carbon black</v>
      </c>
      <c r="G132" s="143">
        <f t="shared" si="81"/>
        <v>3.2920286000000001</v>
      </c>
      <c r="I132" s="118">
        <f t="shared" si="82"/>
        <v>0.59212837585421996</v>
      </c>
      <c r="K132" s="161">
        <f t="shared" si="83"/>
        <v>2.4056445483999999E-2</v>
      </c>
      <c r="L132" s="161">
        <f t="shared" si="84"/>
        <v>7.4153157334219996E-2</v>
      </c>
      <c r="M132" s="162">
        <f t="shared" si="85"/>
        <v>1.14483036E-4</v>
      </c>
      <c r="N132" s="161">
        <v>0.49380428999999998</v>
      </c>
      <c r="O132" s="132">
        <v>4.9127123000000002E-2</v>
      </c>
      <c r="P132" s="132">
        <v>2.4334993999999999E-2</v>
      </c>
      <c r="Q132" s="132">
        <v>2.0365279999999999E-2</v>
      </c>
      <c r="R132" s="132">
        <v>3.5856562000000001E-3</v>
      </c>
      <c r="S132" s="164">
        <v>2.2762445000000001E-5</v>
      </c>
      <c r="T132" s="164">
        <v>8.2746839000000005E-5</v>
      </c>
      <c r="U132" s="132">
        <v>6.9050945999999996E-4</v>
      </c>
      <c r="V132" s="164">
        <v>1.8850788999999999E-5</v>
      </c>
      <c r="W132" s="132">
        <v>0</v>
      </c>
      <c r="X132" s="164">
        <v>9.5632246999999997E-5</v>
      </c>
      <c r="Y132" s="164">
        <v>5.3087422000000005E-7</v>
      </c>
      <c r="Z132" s="132">
        <v>0</v>
      </c>
      <c r="AA132" s="132">
        <v>0</v>
      </c>
      <c r="AC132" s="118">
        <f t="shared" si="43"/>
        <v>0.49380428999999998</v>
      </c>
      <c r="AD132" s="118">
        <f t="shared" si="44"/>
        <v>9.8209071943999998E-2</v>
      </c>
      <c r="AE132" s="118">
        <f t="shared" si="45"/>
        <v>7.4152626459999996E-2</v>
      </c>
      <c r="AF132" s="118">
        <f t="shared" si="46"/>
        <v>7.4153157334219996E-2</v>
      </c>
      <c r="AG132" s="118">
        <f t="shared" si="47"/>
        <v>1.14483036E-4</v>
      </c>
      <c r="AI132" s="69">
        <v>101.00183</v>
      </c>
      <c r="AJ132" s="69">
        <v>100.98386000000001</v>
      </c>
      <c r="AK132" s="69">
        <v>1.1879782E-2</v>
      </c>
      <c r="AL132" s="69">
        <v>0</v>
      </c>
      <c r="AM132" s="69">
        <v>0</v>
      </c>
      <c r="AN132" s="69">
        <v>2.8531502000000001E-3</v>
      </c>
      <c r="AO132" s="69">
        <v>3.2416517000000001E-3</v>
      </c>
      <c r="AQ132" s="116">
        <v>7.8065934000000003E-2</v>
      </c>
      <c r="AR132" s="116">
        <v>6.9402201999999996E-2</v>
      </c>
      <c r="AS132" s="116">
        <v>2.9346152999999999E-3</v>
      </c>
      <c r="AT132" s="116">
        <v>5.7291164000000004E-3</v>
      </c>
      <c r="AU132" s="150">
        <f t="shared" si="48"/>
        <v>4.160803545954699E-6</v>
      </c>
      <c r="AV132" s="150">
        <f t="shared" si="49"/>
        <v>1.0852867241492432E-8</v>
      </c>
      <c r="AW132" s="163">
        <f t="shared" si="50"/>
        <v>0.80239725154920005</v>
      </c>
      <c r="AX132" s="196">
        <v>3.0570838E-6</v>
      </c>
      <c r="AY132" s="196">
        <v>9.2240408000000002E-9</v>
      </c>
      <c r="AZ132" s="196">
        <v>2.5201053999999998E-13</v>
      </c>
      <c r="BA132" s="108">
        <v>0</v>
      </c>
      <c r="BB132" s="108">
        <v>0</v>
      </c>
      <c r="BC132" s="196">
        <v>2.5966362999999999E-9</v>
      </c>
      <c r="BD132" s="196">
        <v>1.1009992999999999E-6</v>
      </c>
      <c r="BE132" s="196">
        <v>3.7621765999999999E-10</v>
      </c>
      <c r="BF132" s="196">
        <v>1.2490855999999999E-9</v>
      </c>
      <c r="BG132" s="196">
        <v>3.1960000000000001E-12</v>
      </c>
      <c r="BH132" s="196">
        <v>2.525E-14</v>
      </c>
      <c r="BI132" s="196">
        <v>4.4955962E-14</v>
      </c>
      <c r="BJ132" s="196">
        <v>4.1462917000000003E-15</v>
      </c>
      <c r="BK132" s="196">
        <v>8.1869873E-16</v>
      </c>
      <c r="BL132" s="196">
        <v>4.9545247000000001E-12</v>
      </c>
      <c r="BM132" s="196">
        <v>1.1885513000000001E-10</v>
      </c>
      <c r="BN132" s="108">
        <v>0</v>
      </c>
      <c r="BO132" s="196">
        <v>1.5815492E-6</v>
      </c>
      <c r="BP132" s="108">
        <v>0.80239567000000001</v>
      </c>
      <c r="BQ132" s="108">
        <v>0</v>
      </c>
      <c r="BR132" s="108">
        <v>0</v>
      </c>
      <c r="BS132" s="108">
        <v>0</v>
      </c>
      <c r="BU132" s="69">
        <v>2.3424253999999999E-4</v>
      </c>
      <c r="BV132" s="172">
        <v>9.4354650000000006E-6</v>
      </c>
      <c r="BW132" s="172">
        <v>9.1790492E-5</v>
      </c>
      <c r="BX132" s="172">
        <v>8.2572890000000006E-8</v>
      </c>
      <c r="BY132" s="172">
        <v>7.6201044999999999E-6</v>
      </c>
      <c r="BZ132" s="172">
        <v>1.6957939E-6</v>
      </c>
      <c r="CA132" s="69">
        <v>0</v>
      </c>
      <c r="CB132" s="172">
        <v>2.4589205000000001E-6</v>
      </c>
      <c r="CC132" s="172">
        <v>3.5119840999999998E-8</v>
      </c>
      <c r="CD132" s="172">
        <v>8.3569275000000004E-8</v>
      </c>
      <c r="CE132" s="69">
        <v>0</v>
      </c>
      <c r="CF132" s="69">
        <v>0</v>
      </c>
      <c r="CG132" s="69">
        <v>0</v>
      </c>
      <c r="CH132" s="172">
        <v>4.3580352000000002E-6</v>
      </c>
      <c r="CI132" s="69">
        <v>1.1668247E-4</v>
      </c>
      <c r="CJ132" s="172">
        <v>2.6540615000000001E-16</v>
      </c>
      <c r="CK132" s="69">
        <v>0</v>
      </c>
      <c r="CM132" s="198">
        <v>0</v>
      </c>
      <c r="CN132" s="198">
        <v>3.2902898</v>
      </c>
      <c r="CO132" s="198">
        <v>4.6357595000000001E-2</v>
      </c>
      <c r="CP132" s="198">
        <v>6.8271727000000001E-3</v>
      </c>
      <c r="CQ132" s="197">
        <v>2.0988253E-11</v>
      </c>
      <c r="CR132" s="197">
        <v>2.5418719999999998E-9</v>
      </c>
      <c r="CS132" s="198">
        <v>3.4903391E-4</v>
      </c>
      <c r="CT132" s="198">
        <v>3.4735431E-3</v>
      </c>
      <c r="CU132" s="197">
        <v>2.1431151999999999E-6</v>
      </c>
      <c r="CV132" s="198">
        <v>5.7836319999999999E-4</v>
      </c>
      <c r="CX132" s="166" t="s">
        <v>310</v>
      </c>
      <c r="CY132" t="s">
        <v>2145</v>
      </c>
    </row>
    <row r="133" spans="1:103" ht="14.4">
      <c r="A133" t="s">
        <v>391</v>
      </c>
      <c r="B133" s="85" t="s">
        <v>379</v>
      </c>
      <c r="C133" s="113" t="str">
        <f t="shared" si="79"/>
        <v>A.030.10.105</v>
      </c>
      <c r="D133" s="9" t="s">
        <v>1123</v>
      </c>
      <c r="E133" s="112" t="s">
        <v>362</v>
      </c>
      <c r="F133" s="115" t="str">
        <f t="shared" si="80"/>
        <v>Cobalt oxide (CoO)</v>
      </c>
      <c r="G133" s="143">
        <f t="shared" si="81"/>
        <v>24.182031333333335</v>
      </c>
      <c r="I133" s="118">
        <f t="shared" si="82"/>
        <v>34.290173021000001</v>
      </c>
      <c r="K133" s="161">
        <f t="shared" si="83"/>
        <v>0.86453760099999988</v>
      </c>
      <c r="L133" s="161">
        <f t="shared" si="84"/>
        <v>3.48999521</v>
      </c>
      <c r="M133" s="162">
        <f t="shared" si="85"/>
        <v>26.308335509999999</v>
      </c>
      <c r="N133" s="161">
        <v>3.6273046999999998</v>
      </c>
      <c r="O133" s="132">
        <v>2.6198393000000002</v>
      </c>
      <c r="P133" s="132">
        <v>0.32273571000000001</v>
      </c>
      <c r="Q133" s="132">
        <v>3.6775926E-2</v>
      </c>
      <c r="R133" s="132">
        <v>9.3503544999999993E-2</v>
      </c>
      <c r="S133" s="132">
        <v>0.47398015999999998</v>
      </c>
      <c r="T133" s="132">
        <v>0.26027797000000003</v>
      </c>
      <c r="U133" s="132">
        <v>0.54742020000000002</v>
      </c>
      <c r="V133" s="132">
        <v>24.649218999999999</v>
      </c>
      <c r="W133" s="132">
        <v>0</v>
      </c>
      <c r="X133" s="132">
        <v>1.0178848</v>
      </c>
      <c r="Y133" s="132">
        <v>0</v>
      </c>
      <c r="Z133" s="132">
        <v>0.64123171000000001</v>
      </c>
      <c r="AA133" s="132">
        <v>0</v>
      </c>
      <c r="AC133" s="118">
        <f t="shared" si="43"/>
        <v>3.6273046999999998</v>
      </c>
      <c r="AD133" s="118">
        <f t="shared" si="44"/>
        <v>4.3545328110000003</v>
      </c>
      <c r="AE133" s="118">
        <f t="shared" si="45"/>
        <v>4.1312269199999996</v>
      </c>
      <c r="AF133" s="118">
        <f t="shared" si="46"/>
        <v>3.48999521</v>
      </c>
      <c r="AG133" s="118">
        <f t="shared" si="47"/>
        <v>25.6671038</v>
      </c>
      <c r="AI133" s="69">
        <v>126.44531000000001</v>
      </c>
      <c r="AJ133" s="69">
        <v>0</v>
      </c>
      <c r="AK133" s="69">
        <v>126.44531000000001</v>
      </c>
      <c r="AL133" s="69">
        <v>0</v>
      </c>
      <c r="AM133" s="69">
        <v>0</v>
      </c>
      <c r="AN133" s="69">
        <v>0</v>
      </c>
      <c r="AO133" s="69">
        <v>0</v>
      </c>
      <c r="AQ133" s="116">
        <v>8.4624401000000002</v>
      </c>
      <c r="AR133" s="116">
        <v>8.4152345999999998</v>
      </c>
      <c r="AS133" s="116">
        <v>4.1694271999999998E-2</v>
      </c>
      <c r="AT133" s="116">
        <v>5.5111874999999996E-3</v>
      </c>
      <c r="AU133" s="150">
        <f t="shared" si="48"/>
        <v>5.0451047136720005E-4</v>
      </c>
      <c r="AV133" s="150">
        <f t="shared" si="49"/>
        <v>1.5419479252540003E-7</v>
      </c>
      <c r="AW133" s="163">
        <f t="shared" si="50"/>
        <v>0.77187499999999998</v>
      </c>
      <c r="AX133" s="196">
        <v>2.2440924999999999E-5</v>
      </c>
      <c r="AY133" s="196">
        <v>6.7709687000000005E-8</v>
      </c>
      <c r="AZ133" s="196">
        <v>1.8499254000000001E-12</v>
      </c>
      <c r="BA133" s="108">
        <v>0</v>
      </c>
      <c r="BB133" s="108">
        <v>0</v>
      </c>
      <c r="BC133" s="196">
        <v>1.1733672E-9</v>
      </c>
      <c r="BD133" s="196">
        <v>4.7578781000000001E-5</v>
      </c>
      <c r="BE133" s="196">
        <v>2.6809663000000002E-10</v>
      </c>
      <c r="BF133" s="196">
        <v>5.5421437999999998E-8</v>
      </c>
      <c r="BG133" s="196">
        <v>1.098982E-8</v>
      </c>
      <c r="BH133" s="108">
        <v>0</v>
      </c>
      <c r="BI133" s="196">
        <v>1.9404983999999999E-8</v>
      </c>
      <c r="BJ133" s="196">
        <v>2.4502036999999999E-10</v>
      </c>
      <c r="BK133" s="196">
        <v>1.5389660000000001E-10</v>
      </c>
      <c r="BL133" s="108">
        <v>4.1736893000000002E-4</v>
      </c>
      <c r="BM133" s="196">
        <v>1.7120662E-5</v>
      </c>
      <c r="BN133" s="108">
        <v>0</v>
      </c>
      <c r="BO133" s="108">
        <v>0.77187499999999998</v>
      </c>
      <c r="BP133" s="108">
        <v>0</v>
      </c>
      <c r="BQ133" s="108">
        <v>0</v>
      </c>
      <c r="BR133" s="108">
        <v>0</v>
      </c>
      <c r="BS133" s="108">
        <v>0</v>
      </c>
      <c r="BU133" s="69">
        <v>2.7328094999999998E-3</v>
      </c>
      <c r="BV133" s="69">
        <v>3.8209213999999998E-4</v>
      </c>
      <c r="BW133" s="69">
        <v>6.7425920000000004E-4</v>
      </c>
      <c r="BX133" s="172">
        <v>6.4123162999999995E-5</v>
      </c>
      <c r="BY133" s="69">
        <v>3.1474242999999998E-4</v>
      </c>
      <c r="BZ133" s="69">
        <v>0</v>
      </c>
      <c r="CA133" s="69">
        <v>2.8595280000000002E-4</v>
      </c>
      <c r="CB133" s="69">
        <v>0</v>
      </c>
      <c r="CC133" s="69">
        <v>6.3605520999999998E-4</v>
      </c>
      <c r="CD133" s="69">
        <v>1.7245143E-4</v>
      </c>
      <c r="CE133" s="69">
        <v>0</v>
      </c>
      <c r="CF133" s="69">
        <v>0</v>
      </c>
      <c r="CG133" s="69">
        <v>0</v>
      </c>
      <c r="CH133" s="172">
        <v>3.1832724999999999E-5</v>
      </c>
      <c r="CI133" s="69">
        <v>1.6183939000000001E-4</v>
      </c>
      <c r="CJ133" s="172">
        <v>9.4610311999999994E-6</v>
      </c>
      <c r="CK133" s="69">
        <v>0</v>
      </c>
      <c r="CM133" s="198">
        <v>0</v>
      </c>
      <c r="CN133" s="198">
        <v>24.182030999999998</v>
      </c>
      <c r="CO133" s="198">
        <v>3.1986133999999999E-2</v>
      </c>
      <c r="CP133" s="198">
        <v>0.26142188</v>
      </c>
      <c r="CQ133" s="197">
        <v>3.0496724000000001E-5</v>
      </c>
      <c r="CR133" s="197">
        <v>1.9358898E-5</v>
      </c>
      <c r="CS133" s="198">
        <v>1.5975778E-2</v>
      </c>
      <c r="CT133" s="198">
        <v>359.75869999999998</v>
      </c>
      <c r="CU133" s="198">
        <v>7.2988315999999998E-3</v>
      </c>
      <c r="CV133" s="198">
        <v>0</v>
      </c>
      <c r="CX133" s="166" t="s">
        <v>311</v>
      </c>
      <c r="CY133" t="s">
        <v>2146</v>
      </c>
    </row>
    <row r="134" spans="1:103" ht="14.4">
      <c r="A134" t="s">
        <v>392</v>
      </c>
      <c r="B134" s="85" t="s">
        <v>379</v>
      </c>
      <c r="C134" s="113" t="str">
        <f t="shared" si="79"/>
        <v>A.030.10.106</v>
      </c>
      <c r="D134" s="9" t="s">
        <v>1123</v>
      </c>
      <c r="E134" s="112" t="s">
        <v>362</v>
      </c>
      <c r="F134" s="115" t="str">
        <f t="shared" si="80"/>
        <v>Graphite for batteries</v>
      </c>
      <c r="G134" s="143">
        <f t="shared" si="81"/>
        <v>10.026292000000002</v>
      </c>
      <c r="I134" s="118">
        <f t="shared" si="82"/>
        <v>1.7099878898641001</v>
      </c>
      <c r="K134" s="161">
        <f t="shared" si="83"/>
        <v>6.3520101928999997E-2</v>
      </c>
      <c r="L134" s="161">
        <f t="shared" si="84"/>
        <v>0.1400035447371</v>
      </c>
      <c r="M134" s="162">
        <f t="shared" si="85"/>
        <v>2.5204431979999999E-3</v>
      </c>
      <c r="N134" s="161">
        <v>1.5039438000000001</v>
      </c>
      <c r="O134" s="132">
        <v>6.5358464000000005E-2</v>
      </c>
      <c r="P134" s="132">
        <v>7.3907138999999997E-2</v>
      </c>
      <c r="Q134" s="132">
        <v>6.2468966000000001E-2</v>
      </c>
      <c r="R134" s="132">
        <v>9.0111298999999998E-4</v>
      </c>
      <c r="S134" s="164">
        <v>1.8661698999999998E-5</v>
      </c>
      <c r="T134" s="132">
        <v>1.3136123999999999E-4</v>
      </c>
      <c r="U134" s="132">
        <v>7.2867717000000003E-4</v>
      </c>
      <c r="V134" s="164">
        <v>2.2442697999999999E-5</v>
      </c>
      <c r="W134" s="132">
        <v>0</v>
      </c>
      <c r="X134" s="132">
        <v>2.4980005E-3</v>
      </c>
      <c r="Y134" s="164">
        <v>9.2645671000000007E-6</v>
      </c>
      <c r="Z134" s="132">
        <v>0</v>
      </c>
      <c r="AA134" s="132">
        <v>0</v>
      </c>
      <c r="AC134" s="118">
        <f t="shared" si="43"/>
        <v>1.5039438000000001</v>
      </c>
      <c r="AD134" s="118">
        <f t="shared" si="44"/>
        <v>0.20351438209900002</v>
      </c>
      <c r="AE134" s="118">
        <f t="shared" si="45"/>
        <v>0.13999428017000001</v>
      </c>
      <c r="AF134" s="118">
        <f t="shared" si="46"/>
        <v>0.1400035447371</v>
      </c>
      <c r="AG134" s="118">
        <f t="shared" si="47"/>
        <v>2.5204431979999999E-3</v>
      </c>
      <c r="AI134" s="69">
        <v>125.64926</v>
      </c>
      <c r="AJ134" s="69">
        <v>125.54553</v>
      </c>
      <c r="AK134" s="69">
        <v>4.8972670000000003E-2</v>
      </c>
      <c r="AL134" s="69">
        <v>0</v>
      </c>
      <c r="AM134" s="69">
        <v>9.3854999999999997E-3</v>
      </c>
      <c r="AN134" s="69">
        <v>3.2935554999999998E-2</v>
      </c>
      <c r="AO134" s="69">
        <v>1.2438423000000001E-2</v>
      </c>
      <c r="AQ134" s="116">
        <v>0.20030561999999999</v>
      </c>
      <c r="AR134" s="116">
        <v>0.18682554000000001</v>
      </c>
      <c r="AS134" s="116">
        <v>8.5203263000000005E-3</v>
      </c>
      <c r="AT134" s="116">
        <v>4.9597479000000003E-3</v>
      </c>
      <c r="AU134" s="150">
        <f t="shared" si="48"/>
        <v>1.12005721580725E-5</v>
      </c>
      <c r="AV134" s="150">
        <f t="shared" si="49"/>
        <v>3.1510082279048402E-8</v>
      </c>
      <c r="AW134" s="163">
        <f t="shared" si="50"/>
        <v>0.69464256583140005</v>
      </c>
      <c r="AX134" s="196">
        <v>9.3169242999999993E-6</v>
      </c>
      <c r="AY134" s="196">
        <v>2.8111898000000001E-8</v>
      </c>
      <c r="AZ134" s="196">
        <v>7.6803659E-13</v>
      </c>
      <c r="BA134" s="108">
        <v>0</v>
      </c>
      <c r="BB134" s="108">
        <v>0</v>
      </c>
      <c r="BC134" s="196">
        <v>8.9295026999999999E-9</v>
      </c>
      <c r="BD134" s="196">
        <v>1.8746081999999999E-6</v>
      </c>
      <c r="BE134" s="196">
        <v>1.2721094000000001E-9</v>
      </c>
      <c r="BF134" s="196">
        <v>2.1252302999999998E-9</v>
      </c>
      <c r="BG134" s="108">
        <v>0</v>
      </c>
      <c r="BH134" s="108">
        <v>0</v>
      </c>
      <c r="BI134" s="196">
        <v>6.1574872999999997E-14</v>
      </c>
      <c r="BJ134" s="196">
        <v>1.2590810000000001E-14</v>
      </c>
      <c r="BK134" s="196">
        <v>2.3767754E-15</v>
      </c>
      <c r="BL134" s="196">
        <v>4.4152925000000001E-12</v>
      </c>
      <c r="BM134" s="196">
        <v>1.0574008E-10</v>
      </c>
      <c r="BN134" s="108">
        <v>0</v>
      </c>
      <c r="BO134" s="196">
        <v>1.4658314E-6</v>
      </c>
      <c r="BP134" s="108">
        <v>0.69464110000000001</v>
      </c>
      <c r="BQ134" s="108">
        <v>0</v>
      </c>
      <c r="BR134" s="108">
        <v>0</v>
      </c>
      <c r="BS134" s="108">
        <v>0</v>
      </c>
      <c r="BU134" s="69">
        <v>4.8350158000000002E-4</v>
      </c>
      <c r="BV134" s="172">
        <v>1.7567861000000002E-5</v>
      </c>
      <c r="BW134" s="69">
        <v>2.7955961999999999E-4</v>
      </c>
      <c r="BX134" s="172">
        <v>8.6669569999999996E-8</v>
      </c>
      <c r="BY134" s="172">
        <v>1.1002166E-5</v>
      </c>
      <c r="BZ134" s="172">
        <v>5.7336880000000004E-6</v>
      </c>
      <c r="CA134" s="69">
        <v>0</v>
      </c>
      <c r="CB134" s="172">
        <v>8.7025045000000008E-6</v>
      </c>
      <c r="CC134" s="172">
        <v>3.0883519000000003E-8</v>
      </c>
      <c r="CD134" s="172">
        <v>1.1015681E-7</v>
      </c>
      <c r="CE134" s="69">
        <v>0</v>
      </c>
      <c r="CF134" s="69">
        <v>0</v>
      </c>
      <c r="CG134" s="69">
        <v>0</v>
      </c>
      <c r="CH134" s="172">
        <v>1.256005E-5</v>
      </c>
      <c r="CI134" s="69">
        <v>1.4814481E-4</v>
      </c>
      <c r="CJ134" s="172">
        <v>3.1773386000000001E-9</v>
      </c>
      <c r="CK134" s="69">
        <v>0</v>
      </c>
      <c r="CM134" s="198">
        <v>0</v>
      </c>
      <c r="CN134" s="198">
        <v>10.015828000000001</v>
      </c>
      <c r="CO134" s="198">
        <v>0.16416866999999999</v>
      </c>
      <c r="CP134" s="198">
        <v>1.3334700999999999E-2</v>
      </c>
      <c r="CQ134" s="197">
        <v>2.8318748E-11</v>
      </c>
      <c r="CR134" s="197">
        <v>3.3976696999999998E-9</v>
      </c>
      <c r="CS134" s="198">
        <v>4.9131906999999998E-4</v>
      </c>
      <c r="CT134" s="198">
        <v>7.3876625999999999E-3</v>
      </c>
      <c r="CU134" s="198">
        <v>0</v>
      </c>
      <c r="CV134" s="198">
        <v>2.0163874999999999E-3</v>
      </c>
      <c r="CX134" s="166" t="s">
        <v>310</v>
      </c>
      <c r="CY134" t="s">
        <v>2147</v>
      </c>
    </row>
    <row r="135" spans="1:103" ht="14.4">
      <c r="A135" t="s">
        <v>1607</v>
      </c>
      <c r="B135" s="85" t="s">
        <v>379</v>
      </c>
      <c r="C135" s="113" t="str">
        <f t="shared" si="79"/>
        <v>A.030.10.107</v>
      </c>
      <c r="D135" s="9" t="s">
        <v>1123</v>
      </c>
      <c r="E135" s="112" t="s">
        <v>362</v>
      </c>
      <c r="F135" s="115" t="str">
        <f t="shared" si="80"/>
        <v>H2O2 - hydrogen peroxide 70% in H2O</v>
      </c>
      <c r="G135" s="143">
        <f t="shared" si="81"/>
        <v>0.53405606666666672</v>
      </c>
      <c r="I135" s="118">
        <f t="shared" si="82"/>
        <v>8.965119416985852E-2</v>
      </c>
      <c r="K135" s="161">
        <f t="shared" si="83"/>
        <v>1.2928678177619999E-3</v>
      </c>
      <c r="L135" s="161">
        <f t="shared" si="84"/>
        <v>8.2499163520965198E-3</v>
      </c>
      <c r="M135" s="162">
        <f t="shared" si="85"/>
        <v>0</v>
      </c>
      <c r="N135" s="161">
        <v>8.0108410000000005E-2</v>
      </c>
      <c r="O135" s="132">
        <v>7.4159100000000004E-3</v>
      </c>
      <c r="P135" s="132">
        <v>8.3400601000000005E-4</v>
      </c>
      <c r="Q135" s="132">
        <v>1.2928499999999999E-3</v>
      </c>
      <c r="R135" s="132">
        <v>0</v>
      </c>
      <c r="S135" s="132">
        <v>0</v>
      </c>
      <c r="T135" s="164">
        <v>1.7817762000000001E-8</v>
      </c>
      <c r="U135" s="164">
        <v>3.4209651999999999E-10</v>
      </c>
      <c r="V135" s="132">
        <v>0</v>
      </c>
      <c r="W135" s="132">
        <v>0</v>
      </c>
      <c r="X135" s="132">
        <v>0</v>
      </c>
      <c r="Y135" s="132">
        <v>0</v>
      </c>
      <c r="Z135" s="132">
        <v>0</v>
      </c>
      <c r="AA135" s="132">
        <v>0</v>
      </c>
      <c r="AC135" s="118">
        <f t="shared" ref="AC135:AC198" si="86">N135</f>
        <v>8.0108410000000005E-2</v>
      </c>
      <c r="AD135" s="118">
        <f t="shared" ref="AD135:AD198" si="87">O135+P135+Q135+R135+S135+T135+U135</f>
        <v>9.5427841698585199E-3</v>
      </c>
      <c r="AE135" s="118">
        <f t="shared" ref="AE135:AE198" si="88">O135+P135+U135+Z135</f>
        <v>8.2499163520965198E-3</v>
      </c>
      <c r="AF135" s="118">
        <f t="shared" ref="AF135:AF198" si="89">Y135+O135+P135+U135+W135</f>
        <v>8.2499163520965198E-3</v>
      </c>
      <c r="AG135" s="118">
        <f t="shared" ref="AG135:AG198" si="90">V135+X135+AA135</f>
        <v>0</v>
      </c>
      <c r="AI135" s="69">
        <v>7.7547480000000002</v>
      </c>
      <c r="AJ135" s="69">
        <v>7.7547480000000002</v>
      </c>
      <c r="AK135" s="69">
        <v>0</v>
      </c>
      <c r="AL135" s="69">
        <v>0</v>
      </c>
      <c r="AM135" s="69">
        <v>0</v>
      </c>
      <c r="AN135" s="69">
        <v>0</v>
      </c>
      <c r="AO135" s="69">
        <v>0</v>
      </c>
      <c r="AQ135" s="116">
        <v>1.1516792E-2</v>
      </c>
      <c r="AR135" s="116">
        <v>1.0513784999999999E-2</v>
      </c>
      <c r="AS135" s="116">
        <v>4.4931849999999999E-4</v>
      </c>
      <c r="AT135" s="116">
        <v>5.5368900999999996E-4</v>
      </c>
      <c r="AU135" s="150">
        <f t="shared" ref="AU135:AU198" si="91">AX135+BA135+BB135+BC135+BD135+BL135+BM135+BQ135</f>
        <v>6.3032282731000001E-7</v>
      </c>
      <c r="AV135" s="150">
        <f t="shared" ref="AV135:AV198" si="92">AY135+AZ135+BE135+BF135+BG135+BH135+BI135+BJ135+BK135+BN135+BR135+BS135</f>
        <v>1.661680854681E-9</v>
      </c>
      <c r="AW135" s="163">
        <f t="shared" ref="AW135:AW198" si="93">BO135+BP135</f>
        <v>7.7547480000000002E-2</v>
      </c>
      <c r="AX135" s="196">
        <v>4.9559672999999996E-7</v>
      </c>
      <c r="AY135" s="196">
        <v>1.495335E-9</v>
      </c>
      <c r="AZ135" s="196">
        <v>4.0854681E-14</v>
      </c>
      <c r="BA135" s="196">
        <v>4.7789999999999997E-12</v>
      </c>
      <c r="BB135" s="108">
        <v>0</v>
      </c>
      <c r="BC135" s="196">
        <v>4.125E-11</v>
      </c>
      <c r="BD135" s="196">
        <v>1.3468000000000001E-7</v>
      </c>
      <c r="BE135" s="196">
        <v>9.4250000000000007E-12</v>
      </c>
      <c r="BF135" s="196">
        <v>1.5688000000000001E-10</v>
      </c>
      <c r="BG135" s="108">
        <v>0</v>
      </c>
      <c r="BH135" s="108">
        <v>0</v>
      </c>
      <c r="BI135" s="108">
        <v>0</v>
      </c>
      <c r="BJ135" s="108">
        <v>0</v>
      </c>
      <c r="BK135" s="108">
        <v>0</v>
      </c>
      <c r="BL135" s="108">
        <v>0</v>
      </c>
      <c r="BM135" s="196">
        <v>6.8310000000000001E-14</v>
      </c>
      <c r="BN135" s="108">
        <v>0</v>
      </c>
      <c r="BO135" s="108">
        <v>0</v>
      </c>
      <c r="BP135" s="108">
        <v>7.7547480000000002E-2</v>
      </c>
      <c r="BQ135" s="108">
        <v>0</v>
      </c>
      <c r="BR135" s="108">
        <v>0</v>
      </c>
      <c r="BS135" s="108">
        <v>0</v>
      </c>
      <c r="BU135" s="172">
        <v>2.6555226000000001E-5</v>
      </c>
      <c r="BV135" s="172">
        <v>1.0815780999999999E-6</v>
      </c>
      <c r="BW135" s="172">
        <v>1.48909E-5</v>
      </c>
      <c r="BX135" s="172">
        <v>4.0072087000000003E-14</v>
      </c>
      <c r="BY135" s="172">
        <v>8.9093308999999998E-7</v>
      </c>
      <c r="BZ135" s="69">
        <v>0</v>
      </c>
      <c r="CA135" s="69">
        <v>0</v>
      </c>
      <c r="CB135" s="69">
        <v>0</v>
      </c>
      <c r="CC135" s="69">
        <v>0</v>
      </c>
      <c r="CD135" s="172">
        <v>1.1790117E-11</v>
      </c>
      <c r="CE135" s="69">
        <v>0</v>
      </c>
      <c r="CF135" s="69">
        <v>0</v>
      </c>
      <c r="CG135" s="172">
        <v>1.0848473000000001E-8</v>
      </c>
      <c r="CH135" s="172">
        <v>3.1734394999999999E-7</v>
      </c>
      <c r="CI135" s="172">
        <v>9.3636104E-6</v>
      </c>
      <c r="CJ135" s="69">
        <v>0</v>
      </c>
      <c r="CK135" s="69">
        <v>0</v>
      </c>
      <c r="CM135" s="197">
        <v>8.9999999999999995E-9</v>
      </c>
      <c r="CN135" s="198">
        <v>0.53404275000000001</v>
      </c>
      <c r="CO135" s="198">
        <v>1.1243786999999999E-3</v>
      </c>
      <c r="CP135" s="198">
        <v>7.3999999999999999E-4</v>
      </c>
      <c r="CQ135" s="198">
        <v>0</v>
      </c>
      <c r="CR135" s="197">
        <v>1.611E-14</v>
      </c>
      <c r="CS135" s="197">
        <v>4.5222214E-5</v>
      </c>
      <c r="CT135" s="198">
        <v>0</v>
      </c>
      <c r="CU135" s="198">
        <v>0</v>
      </c>
      <c r="CV135" s="198">
        <v>0</v>
      </c>
      <c r="CX135" s="166" t="s">
        <v>307</v>
      </c>
      <c r="CY135" t="s">
        <v>2148</v>
      </c>
    </row>
    <row r="136" spans="1:103" ht="14.4">
      <c r="A136" t="s">
        <v>393</v>
      </c>
      <c r="B136" s="85" t="s">
        <v>379</v>
      </c>
      <c r="C136" s="113" t="str">
        <f t="shared" si="79"/>
        <v>A.030.10.108</v>
      </c>
      <c r="D136" s="9" t="s">
        <v>1123</v>
      </c>
      <c r="E136" s="112" t="s">
        <v>362</v>
      </c>
      <c r="F136" s="115" t="str">
        <f t="shared" si="80"/>
        <v>Hydrogen Sulfide</v>
      </c>
      <c r="G136" s="143">
        <f t="shared" si="81"/>
        <v>0.9233830666666667</v>
      </c>
      <c r="I136" s="118">
        <f t="shared" si="82"/>
        <v>0.14451093121638156</v>
      </c>
      <c r="K136" s="161">
        <f t="shared" si="83"/>
        <v>9.1415651830000009E-4</v>
      </c>
      <c r="L136" s="161">
        <f t="shared" si="84"/>
        <v>3.7014648660500002E-3</v>
      </c>
      <c r="M136" s="162">
        <f t="shared" si="85"/>
        <v>1.3878498320315659E-3</v>
      </c>
      <c r="N136" s="161">
        <v>0.13850746</v>
      </c>
      <c r="O136" s="132">
        <v>2.6006222E-3</v>
      </c>
      <c r="P136" s="132">
        <v>1.0181595E-3</v>
      </c>
      <c r="Q136" s="132">
        <v>7.3588003000000005E-4</v>
      </c>
      <c r="R136" s="132">
        <v>1.6574714999999999E-4</v>
      </c>
      <c r="S136" s="164">
        <v>2.6436134999999998E-6</v>
      </c>
      <c r="T136" s="164">
        <v>9.8857247999999994E-6</v>
      </c>
      <c r="U136" s="164">
        <v>8.0171121000000006E-5</v>
      </c>
      <c r="V136" s="164">
        <v>2.9645389999999998E-5</v>
      </c>
      <c r="W136" s="164">
        <v>1.8564239999999999E-6</v>
      </c>
      <c r="X136" s="132">
        <v>1.3197271E-3</v>
      </c>
      <c r="Y136" s="164">
        <v>6.5562105000000004E-7</v>
      </c>
      <c r="Z136" s="164">
        <v>3.8477342E-5</v>
      </c>
      <c r="AA136" s="164">
        <v>3.1565927E-14</v>
      </c>
      <c r="AC136" s="118">
        <f t="shared" si="86"/>
        <v>0.13850746</v>
      </c>
      <c r="AD136" s="118">
        <f t="shared" si="87"/>
        <v>4.6131093393000002E-3</v>
      </c>
      <c r="AE136" s="118">
        <f t="shared" si="88"/>
        <v>3.7374301629999997E-3</v>
      </c>
      <c r="AF136" s="118">
        <f t="shared" si="89"/>
        <v>3.7014648660500002E-3</v>
      </c>
      <c r="AG136" s="118">
        <f t="shared" si="90"/>
        <v>1.3493724900315658E-3</v>
      </c>
      <c r="AI136" s="69">
        <v>12.536194999999999</v>
      </c>
      <c r="AJ136" s="69">
        <v>12.198696999999999</v>
      </c>
      <c r="AK136" s="69">
        <v>0.16276610999999999</v>
      </c>
      <c r="AL136" s="69">
        <v>0</v>
      </c>
      <c r="AM136" s="69">
        <v>3.8906472999999997E-2</v>
      </c>
      <c r="AN136" s="69">
        <v>9.5195418000000004E-2</v>
      </c>
      <c r="AO136" s="69">
        <v>4.0629769000000003E-2</v>
      </c>
      <c r="AQ136" s="116">
        <v>1.6601072000000001E-2</v>
      </c>
      <c r="AR136" s="116">
        <v>1.5203E-2</v>
      </c>
      <c r="AS136" s="116">
        <v>7.1906786000000002E-4</v>
      </c>
      <c r="AT136" s="116">
        <v>6.7900386999999996E-4</v>
      </c>
      <c r="AU136" s="150">
        <f t="shared" si="91"/>
        <v>9.1145085046925486E-7</v>
      </c>
      <c r="AV136" s="150">
        <f t="shared" si="92"/>
        <v>2.6592746429736474E-9</v>
      </c>
      <c r="AW136" s="163">
        <f t="shared" si="93"/>
        <v>9.509858107392001E-2</v>
      </c>
      <c r="AX136" s="196">
        <v>8.5714341000000005E-7</v>
      </c>
      <c r="AY136" s="196">
        <v>2.5862181E-9</v>
      </c>
      <c r="AZ136" s="196">
        <v>7.0658770999999999E-14</v>
      </c>
      <c r="BA136" s="196">
        <v>1.5397256E-17</v>
      </c>
      <c r="BB136" s="196">
        <v>4.3674810000000001E-18</v>
      </c>
      <c r="BC136" s="196">
        <v>5.9408527999999995E-11</v>
      </c>
      <c r="BD136" s="196">
        <v>5.3487668000000002E-8</v>
      </c>
      <c r="BE136" s="196">
        <v>9.3629709999999998E-12</v>
      </c>
      <c r="BF136" s="196">
        <v>5.9080738000000004E-11</v>
      </c>
      <c r="BG136" s="196">
        <v>1.7995750999999999E-17</v>
      </c>
      <c r="BH136" s="196">
        <v>5.4070548999999997E-19</v>
      </c>
      <c r="BI136" s="196">
        <v>5.3769297999999996E-15</v>
      </c>
      <c r="BJ136" s="196">
        <v>4.8147082999999996E-16</v>
      </c>
      <c r="BK136" s="196">
        <v>9.5321517999999997E-17</v>
      </c>
      <c r="BL136" s="196">
        <v>5.7896448999999998E-13</v>
      </c>
      <c r="BM136" s="196">
        <v>1.3864957E-11</v>
      </c>
      <c r="BN136" s="196">
        <v>4.2643991000000001E-23</v>
      </c>
      <c r="BO136" s="196">
        <v>7.4707391999999996E-7</v>
      </c>
      <c r="BP136" s="108">
        <v>9.5097834000000006E-2</v>
      </c>
      <c r="BQ136" s="196">
        <v>7.4592000000000005E-10</v>
      </c>
      <c r="BR136" s="196">
        <v>4.5360000000000001E-12</v>
      </c>
      <c r="BS136" s="196">
        <v>2.0294399999999999E-16</v>
      </c>
      <c r="BU136" s="172">
        <v>4.1347704000000002E-5</v>
      </c>
      <c r="BV136" s="172">
        <v>4.2328797000000002E-7</v>
      </c>
      <c r="BW136" s="172">
        <v>2.5746370999999999E-5</v>
      </c>
      <c r="BX136" s="172">
        <v>9.5867532000000008E-9</v>
      </c>
      <c r="BY136" s="172">
        <v>4.7193798999999999E-7</v>
      </c>
      <c r="BZ136" s="172">
        <v>3.1397925E-8</v>
      </c>
      <c r="CA136" s="172">
        <v>3.9398326E-13</v>
      </c>
      <c r="CB136" s="172">
        <v>4.7655484999999998E-8</v>
      </c>
      <c r="CC136" s="172">
        <v>4.0919476000000002E-9</v>
      </c>
      <c r="CD136" s="172">
        <v>9.8857963999999996E-9</v>
      </c>
      <c r="CE136" s="172">
        <v>1.2384299000000001E-14</v>
      </c>
      <c r="CF136" s="172">
        <v>9.4301746000000001E-20</v>
      </c>
      <c r="CG136" s="172">
        <v>8.0969527999999998E-16</v>
      </c>
      <c r="CH136" s="172">
        <v>1.6528801E-7</v>
      </c>
      <c r="CI136" s="172">
        <v>1.4317931E-5</v>
      </c>
      <c r="CJ136" s="172">
        <v>1.3188093E-8</v>
      </c>
      <c r="CK136" s="172">
        <v>1.0708225E-7</v>
      </c>
      <c r="CM136" s="197">
        <v>9.5510497999999997E-16</v>
      </c>
      <c r="CN136" s="198">
        <v>0.92317934000000001</v>
      </c>
      <c r="CO136" s="198">
        <v>1.1345674000000001E-3</v>
      </c>
      <c r="CP136" s="198">
        <v>2.9680853999999998E-4</v>
      </c>
      <c r="CQ136" s="197">
        <v>2.5078084999999999E-12</v>
      </c>
      <c r="CR136" s="197">
        <v>3.0348509E-10</v>
      </c>
      <c r="CS136" s="197">
        <v>2.0377448E-5</v>
      </c>
      <c r="CT136" s="198">
        <v>4.0343677999999999E-4</v>
      </c>
      <c r="CU136" s="197">
        <v>1.1970423999999999E-11</v>
      </c>
      <c r="CV136" s="197">
        <v>1.1042048E-5</v>
      </c>
      <c r="CX136" s="166" t="s">
        <v>312</v>
      </c>
      <c r="CY136" t="s">
        <v>2149</v>
      </c>
    </row>
    <row r="137" spans="1:103" ht="14.4">
      <c r="A137" t="s">
        <v>1608</v>
      </c>
      <c r="B137" s="85" t="s">
        <v>379</v>
      </c>
      <c r="C137" s="113" t="str">
        <f t="shared" si="79"/>
        <v>A.030.10.109</v>
      </c>
      <c r="D137" s="9" t="s">
        <v>1123</v>
      </c>
      <c r="E137" s="112" t="s">
        <v>362</v>
      </c>
      <c r="F137" s="115" t="str">
        <f t="shared" si="80"/>
        <v>KOH - Potassium hydroxide</v>
      </c>
      <c r="G137" s="143">
        <f t="shared" si="81"/>
        <v>1.7742978000000003</v>
      </c>
      <c r="I137" s="118">
        <f t="shared" si="82"/>
        <v>0.34975513312673001</v>
      </c>
      <c r="K137" s="161">
        <f t="shared" si="83"/>
        <v>1.1902094567000001E-2</v>
      </c>
      <c r="L137" s="161">
        <f t="shared" si="84"/>
        <v>4.5333041579730005E-2</v>
      </c>
      <c r="M137" s="162">
        <f t="shared" si="85"/>
        <v>2.6375326979999999E-2</v>
      </c>
      <c r="N137" s="161">
        <v>0.26614467000000003</v>
      </c>
      <c r="O137" s="132">
        <v>3.0002929000000001E-2</v>
      </c>
      <c r="P137" s="132">
        <v>1.4277844E-2</v>
      </c>
      <c r="Q137" s="132">
        <v>9.4058700000000002E-3</v>
      </c>
      <c r="R137" s="132">
        <v>2.3356275E-3</v>
      </c>
      <c r="S137" s="164">
        <v>3.4661127E-5</v>
      </c>
      <c r="T137" s="132">
        <v>1.2593593999999999E-4</v>
      </c>
      <c r="U137" s="132">
        <v>1.0514602E-3</v>
      </c>
      <c r="V137" s="132">
        <v>5.6820598E-4</v>
      </c>
      <c r="W137" s="132">
        <v>0</v>
      </c>
      <c r="X137" s="132">
        <v>2.5807120999999999E-2</v>
      </c>
      <c r="Y137" s="164">
        <v>8.0837973000000002E-7</v>
      </c>
      <c r="Z137" s="132">
        <v>0</v>
      </c>
      <c r="AA137" s="132">
        <v>0</v>
      </c>
      <c r="AC137" s="118">
        <f t="shared" si="86"/>
        <v>0.26614467000000003</v>
      </c>
      <c r="AD137" s="118">
        <f t="shared" si="87"/>
        <v>5.7234327767000007E-2</v>
      </c>
      <c r="AE137" s="118">
        <f t="shared" si="88"/>
        <v>4.5332233200000002E-2</v>
      </c>
      <c r="AF137" s="118">
        <f t="shared" si="89"/>
        <v>4.5333041579729998E-2</v>
      </c>
      <c r="AG137" s="118">
        <f t="shared" si="90"/>
        <v>2.6375326979999999E-2</v>
      </c>
      <c r="AI137" s="69">
        <v>26.974219999999999</v>
      </c>
      <c r="AJ137" s="69">
        <v>20.321587000000001</v>
      </c>
      <c r="AK137" s="69">
        <v>3.2063364999999999</v>
      </c>
      <c r="AL137" s="69">
        <v>0</v>
      </c>
      <c r="AM137" s="69">
        <v>0.76859767999999995</v>
      </c>
      <c r="AN137" s="69">
        <v>1.8775499</v>
      </c>
      <c r="AO137" s="69">
        <v>0.80014874000000002</v>
      </c>
      <c r="AQ137" s="116">
        <v>4.0522148000000001E-2</v>
      </c>
      <c r="AR137" s="116">
        <v>3.7991194999999998E-2</v>
      </c>
      <c r="AS137" s="116">
        <v>1.5629820999999999E-3</v>
      </c>
      <c r="AT137" s="116">
        <v>9.6797029E-4</v>
      </c>
      <c r="AU137" s="150">
        <f t="shared" si="91"/>
        <v>2.2776495624784E-6</v>
      </c>
      <c r="AV137" s="150">
        <f t="shared" si="92"/>
        <v>5.7802591494750011E-9</v>
      </c>
      <c r="AW137" s="163">
        <f t="shared" si="93"/>
        <v>0.135570067293</v>
      </c>
      <c r="AX137" s="196">
        <v>1.6497175E-6</v>
      </c>
      <c r="AY137" s="196">
        <v>4.9777195999999999E-9</v>
      </c>
      <c r="AZ137" s="196">
        <v>1.3599319E-13</v>
      </c>
      <c r="BA137" s="108">
        <v>0</v>
      </c>
      <c r="BB137" s="108">
        <v>0</v>
      </c>
      <c r="BC137" s="196">
        <v>7.4147341999999996E-10</v>
      </c>
      <c r="BD137" s="196">
        <v>6.2700206000000005E-7</v>
      </c>
      <c r="BE137" s="196">
        <v>1.1747923E-10</v>
      </c>
      <c r="BF137" s="196">
        <v>6.8484830999999999E-10</v>
      </c>
      <c r="BG137" s="108">
        <v>0</v>
      </c>
      <c r="BH137" s="108">
        <v>0</v>
      </c>
      <c r="BI137" s="196">
        <v>6.8455929999999994E-14</v>
      </c>
      <c r="BJ137" s="196">
        <v>6.3136954000000001E-15</v>
      </c>
      <c r="BK137" s="196">
        <v>1.2466595999999999E-15</v>
      </c>
      <c r="BL137" s="196">
        <v>7.5444184000000002E-12</v>
      </c>
      <c r="BM137" s="196">
        <v>1.8098463999999999E-10</v>
      </c>
      <c r="BN137" s="108">
        <v>0</v>
      </c>
      <c r="BO137" s="196">
        <v>1.3297293E-5</v>
      </c>
      <c r="BP137" s="108">
        <v>0.13555676999999999</v>
      </c>
      <c r="BQ137" s="108">
        <v>0</v>
      </c>
      <c r="BR137" s="108">
        <v>0</v>
      </c>
      <c r="BS137" s="108">
        <v>0</v>
      </c>
      <c r="BU137" s="172">
        <v>9.2089998999999998E-5</v>
      </c>
      <c r="BV137" s="172">
        <v>4.9184715999999999E-6</v>
      </c>
      <c r="BW137" s="172">
        <v>4.9472129999999999E-5</v>
      </c>
      <c r="BX137" s="172">
        <v>1.2573630999999999E-7</v>
      </c>
      <c r="BY137" s="172">
        <v>5.8533370999999998E-6</v>
      </c>
      <c r="BZ137" s="172">
        <v>3.8721760000000002E-7</v>
      </c>
      <c r="CA137" s="69">
        <v>0</v>
      </c>
      <c r="CB137" s="172">
        <v>5.8771297999999997E-7</v>
      </c>
      <c r="CC137" s="172">
        <v>5.3478142000000003E-8</v>
      </c>
      <c r="CD137" s="172">
        <v>1.2721042E-7</v>
      </c>
      <c r="CE137" s="69">
        <v>0</v>
      </c>
      <c r="CF137" s="69">
        <v>0</v>
      </c>
      <c r="CG137" s="69">
        <v>0</v>
      </c>
      <c r="CH137" s="172">
        <v>2.0820299000000002E-6</v>
      </c>
      <c r="CI137" s="172">
        <v>2.8222476000000001E-5</v>
      </c>
      <c r="CJ137" s="172">
        <v>2.6019870000000001E-7</v>
      </c>
      <c r="CK137" s="69">
        <v>0</v>
      </c>
      <c r="CM137" s="198">
        <v>0</v>
      </c>
      <c r="CN137" s="198">
        <v>1.7716502000000001</v>
      </c>
      <c r="CO137" s="198">
        <v>1.5191269E-2</v>
      </c>
      <c r="CP137" s="198">
        <v>3.4539553E-3</v>
      </c>
      <c r="CQ137" s="197">
        <v>3.1959505999999998E-11</v>
      </c>
      <c r="CR137" s="197">
        <v>3.8705925000000004E-9</v>
      </c>
      <c r="CS137" s="198">
        <v>2.4594997E-4</v>
      </c>
      <c r="CT137" s="198">
        <v>5.2892788E-3</v>
      </c>
      <c r="CU137" s="198">
        <v>0</v>
      </c>
      <c r="CV137" s="198">
        <v>1.3617425999999999E-4</v>
      </c>
      <c r="CX137" s="166" t="s">
        <v>313</v>
      </c>
      <c r="CY137" t="s">
        <v>2150</v>
      </c>
    </row>
    <row r="138" spans="1:103" ht="14.4">
      <c r="A138" t="s">
        <v>2582</v>
      </c>
      <c r="B138" s="85" t="s">
        <v>379</v>
      </c>
      <c r="C138" s="113" t="str">
        <f t="shared" si="79"/>
        <v>A.030.10.110</v>
      </c>
      <c r="D138" s="9" t="s">
        <v>1123</v>
      </c>
      <c r="E138" s="112" t="s">
        <v>362</v>
      </c>
      <c r="F138" s="115" t="str">
        <f t="shared" si="80"/>
        <v>Hydrated lime (Ca(OH)2), without transport</v>
      </c>
      <c r="G138" s="143">
        <f t="shared" si="81"/>
        <v>0.99137340000000007</v>
      </c>
      <c r="I138" s="118">
        <f t="shared" si="82"/>
        <v>0.18018177042393804</v>
      </c>
      <c r="K138" s="161">
        <f t="shared" si="83"/>
        <v>6.379953899000001E-3</v>
      </c>
      <c r="L138" s="161">
        <f t="shared" si="84"/>
        <v>2.4023036403929998E-2</v>
      </c>
      <c r="M138" s="162">
        <f t="shared" si="85"/>
        <v>1.0727701210080389E-3</v>
      </c>
      <c r="N138" s="161">
        <v>0.14870601</v>
      </c>
      <c r="O138" s="132">
        <v>1.7910391000000001E-2</v>
      </c>
      <c r="P138" s="132">
        <v>5.2040754999999996E-3</v>
      </c>
      <c r="Q138" s="132">
        <v>4.6846648000000001E-3</v>
      </c>
      <c r="R138" s="132">
        <v>1.5495048E-3</v>
      </c>
      <c r="S138" s="164">
        <v>2.9879658999999999E-5</v>
      </c>
      <c r="T138" s="132">
        <v>1.1590464E-4</v>
      </c>
      <c r="U138" s="132">
        <v>9.0576025999999997E-4</v>
      </c>
      <c r="V138" s="164">
        <v>3.7236990000000002E-5</v>
      </c>
      <c r="W138" s="164">
        <v>4.7277743000000002E-7</v>
      </c>
      <c r="X138" s="132">
        <v>9.7828177000000007E-4</v>
      </c>
      <c r="Y138" s="164">
        <v>2.3368665E-6</v>
      </c>
      <c r="Z138" s="164">
        <v>5.7251360999999999E-5</v>
      </c>
      <c r="AA138" s="164">
        <v>8.0389274000000003E-15</v>
      </c>
      <c r="AC138" s="118">
        <f t="shared" si="86"/>
        <v>0.14870601</v>
      </c>
      <c r="AD138" s="118">
        <f t="shared" si="87"/>
        <v>3.0400180659000003E-2</v>
      </c>
      <c r="AE138" s="118">
        <f t="shared" si="88"/>
        <v>2.4077478120999998E-2</v>
      </c>
      <c r="AF138" s="118">
        <f t="shared" si="89"/>
        <v>2.4023036403929998E-2</v>
      </c>
      <c r="AG138" s="118">
        <f t="shared" si="90"/>
        <v>1.0155187600080389E-3</v>
      </c>
      <c r="AI138" s="69">
        <v>4.9023957999999999</v>
      </c>
      <c r="AJ138" s="69">
        <v>4.724742</v>
      </c>
      <c r="AK138" s="69">
        <v>8.9133159000000003E-2</v>
      </c>
      <c r="AL138" s="69">
        <v>0</v>
      </c>
      <c r="AM138" s="69">
        <v>1.7726847E-2</v>
      </c>
      <c r="AN138" s="69">
        <v>4.8196935000000003E-2</v>
      </c>
      <c r="AO138" s="69">
        <v>2.259692E-2</v>
      </c>
      <c r="AQ138" s="116">
        <v>2.2431791E-2</v>
      </c>
      <c r="AR138" s="116">
        <v>2.1240262999999999E-2</v>
      </c>
      <c r="AS138" s="116">
        <v>8.6355400999999995E-4</v>
      </c>
      <c r="AT138" s="116">
        <v>3.2797388000000002E-4</v>
      </c>
      <c r="AU138" s="150">
        <f t="shared" si="91"/>
        <v>1.2733970699141332E-6</v>
      </c>
      <c r="AV138" s="150">
        <f t="shared" si="92"/>
        <v>3.1936169225672091E-9</v>
      </c>
      <c r="AW138" s="163">
        <f t="shared" si="93"/>
        <v>4.5934716292299997E-2</v>
      </c>
      <c r="AX138" s="196">
        <v>9.2270346999999996E-7</v>
      </c>
      <c r="AY138" s="196">
        <v>2.7841248E-9</v>
      </c>
      <c r="AZ138" s="196">
        <v>7.6061803999999997E-14</v>
      </c>
      <c r="BA138" s="196">
        <v>3.9212350999999999E-18</v>
      </c>
      <c r="BB138" s="196">
        <v>1.1122708999999999E-18</v>
      </c>
      <c r="BC138" s="196">
        <v>1.3368824999999999E-10</v>
      </c>
      <c r="BD138" s="196">
        <v>3.5039591E-7</v>
      </c>
      <c r="BE138" s="196">
        <v>2.9547208000000001E-11</v>
      </c>
      <c r="BF138" s="196">
        <v>3.7979910999999999E-10</v>
      </c>
      <c r="BG138" s="196">
        <v>4.5829966999999996E-18</v>
      </c>
      <c r="BH138" s="196">
        <v>1.3770203000000001E-19</v>
      </c>
      <c r="BI138" s="196">
        <v>6.3218249999999994E-14</v>
      </c>
      <c r="BJ138" s="196">
        <v>5.4390393000000002E-15</v>
      </c>
      <c r="BK138" s="196">
        <v>1.0807532000000001E-15</v>
      </c>
      <c r="BL138" s="196">
        <v>6.5643591000000004E-12</v>
      </c>
      <c r="BM138" s="196">
        <v>1.5743729999999999E-10</v>
      </c>
      <c r="BN138" s="196">
        <v>1.0860189999999999E-23</v>
      </c>
      <c r="BO138" s="196">
        <v>2.3312923E-6</v>
      </c>
      <c r="BP138" s="108">
        <v>4.5932384999999999E-2</v>
      </c>
      <c r="BQ138" s="108">
        <v>0</v>
      </c>
      <c r="BR138" s="108">
        <v>0</v>
      </c>
      <c r="BS138" s="108">
        <v>0</v>
      </c>
      <c r="BU138" s="172">
        <v>4.1029248000000001E-5</v>
      </c>
      <c r="BV138" s="172">
        <v>2.6220371E-6</v>
      </c>
      <c r="BW138" s="172">
        <v>2.7642119999999999E-5</v>
      </c>
      <c r="BX138" s="172">
        <v>1.0830235E-7</v>
      </c>
      <c r="BY138" s="172">
        <v>3.5411045000000001E-6</v>
      </c>
      <c r="BZ138" s="172">
        <v>7.0539797E-9</v>
      </c>
      <c r="CA138" s="172">
        <v>1.0033612999999999E-13</v>
      </c>
      <c r="CB138" s="172">
        <v>1.0706472E-8</v>
      </c>
      <c r="CC138" s="172">
        <v>4.6456711999999998E-8</v>
      </c>
      <c r="CD138" s="172">
        <v>1.1445528E-7</v>
      </c>
      <c r="CE138" s="172">
        <v>3.1539222000000002E-15</v>
      </c>
      <c r="CF138" s="172">
        <v>2.4015924E-20</v>
      </c>
      <c r="CG138" s="172">
        <v>2.0620593999999999E-16</v>
      </c>
      <c r="CH138" s="172">
        <v>1.0650620999999999E-6</v>
      </c>
      <c r="CI138" s="172">
        <v>5.8659430000000002E-6</v>
      </c>
      <c r="CJ138" s="172">
        <v>6.0054750999999999E-9</v>
      </c>
      <c r="CK138" s="69">
        <v>0</v>
      </c>
      <c r="CM138" s="197">
        <v>2.4323757999999998E-16</v>
      </c>
      <c r="CN138" s="198">
        <v>0.98911024000000003</v>
      </c>
      <c r="CO138" s="198">
        <v>3.0360416999999999E-4</v>
      </c>
      <c r="CP138" s="198">
        <v>1.7955775E-3</v>
      </c>
      <c r="CQ138" s="197">
        <v>2.9441498000000003E-11</v>
      </c>
      <c r="CR138" s="197">
        <v>3.5601860999999999E-9</v>
      </c>
      <c r="CS138" s="198">
        <v>1.4793306E-4</v>
      </c>
      <c r="CT138" s="198">
        <v>4.5596721999999999E-3</v>
      </c>
      <c r="CU138" s="197">
        <v>3.0485203000000002E-12</v>
      </c>
      <c r="CV138" s="197">
        <v>2.4807560000000001E-6</v>
      </c>
      <c r="CX138" s="166" t="s">
        <v>314</v>
      </c>
      <c r="CY138" t="s">
        <v>2151</v>
      </c>
    </row>
    <row r="139" spans="1:103" ht="14.4">
      <c r="A139" t="s">
        <v>394</v>
      </c>
      <c r="B139" s="85" t="s">
        <v>379</v>
      </c>
      <c r="C139" s="113" t="str">
        <f t="shared" si="79"/>
        <v>A.030.10.111</v>
      </c>
      <c r="D139" s="9" t="s">
        <v>1123</v>
      </c>
      <c r="E139" s="112" t="s">
        <v>362</v>
      </c>
      <c r="F139" s="115" t="str">
        <f t="shared" si="80"/>
        <v>Manganese dioxide</v>
      </c>
      <c r="G139" s="143">
        <f t="shared" si="81"/>
        <v>2.1741866000000001</v>
      </c>
      <c r="I139" s="118">
        <f t="shared" si="82"/>
        <v>1.0397209492625099</v>
      </c>
      <c r="K139" s="161">
        <f t="shared" si="83"/>
        <v>9.4795900799999999E-2</v>
      </c>
      <c r="L139" s="161">
        <f t="shared" si="84"/>
        <v>0.27384487946251002</v>
      </c>
      <c r="M139" s="162">
        <f t="shared" si="85"/>
        <v>0.34495217899999997</v>
      </c>
      <c r="N139" s="161">
        <v>0.32612798999999998</v>
      </c>
      <c r="O139" s="132">
        <v>0.17245711999999999</v>
      </c>
      <c r="P139" s="132">
        <v>2.6184259000000001E-2</v>
      </c>
      <c r="Q139" s="132">
        <v>-9.6088378000000006E-3</v>
      </c>
      <c r="R139" s="132">
        <v>1.3396399999999999E-2</v>
      </c>
      <c r="S139" s="132">
        <v>8.5465252000000005E-2</v>
      </c>
      <c r="T139" s="132">
        <v>5.5430866000000002E-3</v>
      </c>
      <c r="U139" s="132">
        <v>7.5204436999999999E-2</v>
      </c>
      <c r="V139" s="132">
        <v>0.29778493</v>
      </c>
      <c r="W139" s="132">
        <v>0</v>
      </c>
      <c r="X139" s="132">
        <v>3.6054359000000001E-2</v>
      </c>
      <c r="Y139" s="164">
        <v>-9.3653748999999999E-7</v>
      </c>
      <c r="Z139" s="132">
        <v>1.111289E-2</v>
      </c>
      <c r="AA139" s="132">
        <v>0</v>
      </c>
      <c r="AC139" s="118">
        <f t="shared" si="86"/>
        <v>0.32612798999999998</v>
      </c>
      <c r="AD139" s="118">
        <f t="shared" si="87"/>
        <v>0.36864171680000007</v>
      </c>
      <c r="AE139" s="118">
        <f t="shared" si="88"/>
        <v>0.28495870600000001</v>
      </c>
      <c r="AF139" s="118">
        <f t="shared" si="89"/>
        <v>0.27384487946251002</v>
      </c>
      <c r="AG139" s="118">
        <f t="shared" si="90"/>
        <v>0.33383928899999998</v>
      </c>
      <c r="AI139" s="69">
        <v>-7.3568898999999996</v>
      </c>
      <c r="AJ139" s="69">
        <v>-11.82494</v>
      </c>
      <c r="AK139" s="69">
        <v>4.4788024000000002</v>
      </c>
      <c r="AL139" s="69">
        <v>0</v>
      </c>
      <c r="AM139" s="69">
        <v>0</v>
      </c>
      <c r="AN139" s="69">
        <v>-5.0333619E-3</v>
      </c>
      <c r="AO139" s="69">
        <v>-5.7187338000000004E-3</v>
      </c>
      <c r="AQ139" s="116">
        <v>0.81369804999999995</v>
      </c>
      <c r="AR139" s="116">
        <v>0.81144824000000004</v>
      </c>
      <c r="AS139" s="116">
        <v>2.9283907000000001E-3</v>
      </c>
      <c r="AT139" s="116">
        <v>-6.7858112999999996E-4</v>
      </c>
      <c r="AU139" s="150">
        <f t="shared" si="91"/>
        <v>4.8647975868800004E-5</v>
      </c>
      <c r="AV139" s="150">
        <f t="shared" si="92"/>
        <v>1.082984728874E-8</v>
      </c>
      <c r="AW139" s="163">
        <f t="shared" si="93"/>
        <v>-9.5039371999999997E-2</v>
      </c>
      <c r="AX139" s="196">
        <v>2.0139735000000001E-6</v>
      </c>
      <c r="AY139" s="196">
        <v>6.0765010000000002E-9</v>
      </c>
      <c r="AZ139" s="196">
        <v>1.6602473999999999E-13</v>
      </c>
      <c r="BA139" s="108">
        <v>0</v>
      </c>
      <c r="BB139" s="108">
        <v>0</v>
      </c>
      <c r="BC139" s="196">
        <v>-3.8943119999999999E-10</v>
      </c>
      <c r="BD139" s="196">
        <v>3.0881337999999999E-6</v>
      </c>
      <c r="BE139" s="196">
        <v>-7.6123446999999997E-11</v>
      </c>
      <c r="BF139" s="196">
        <v>3.6358885999999999E-9</v>
      </c>
      <c r="BG139" s="196">
        <v>1.0185307E-9</v>
      </c>
      <c r="BH139" s="108">
        <v>0</v>
      </c>
      <c r="BI139" s="196">
        <v>4.3939611000000001E-11</v>
      </c>
      <c r="BJ139" s="196">
        <v>1.0654533E-10</v>
      </c>
      <c r="BK139" s="196">
        <v>2.4399469999999999E-11</v>
      </c>
      <c r="BL139" s="196">
        <v>4.3339374000000003E-5</v>
      </c>
      <c r="BM139" s="196">
        <v>2.0688399999999999E-7</v>
      </c>
      <c r="BN139" s="108">
        <v>0</v>
      </c>
      <c r="BO139" s="108">
        <v>1.0879028000000001E-2</v>
      </c>
      <c r="BP139" s="108">
        <v>-0.1059184</v>
      </c>
      <c r="BQ139" s="108">
        <v>0</v>
      </c>
      <c r="BR139" s="108">
        <v>0</v>
      </c>
      <c r="BS139" s="108">
        <v>0</v>
      </c>
      <c r="BU139" s="69">
        <v>2.5119664000000002E-4</v>
      </c>
      <c r="BV139" s="172">
        <v>2.5018386999999999E-5</v>
      </c>
      <c r="BW139" s="172">
        <v>6.0622090999999999E-5</v>
      </c>
      <c r="BX139" s="172">
        <v>8.8066634000000001E-6</v>
      </c>
      <c r="BY139" s="172">
        <v>1.8816928999999999E-5</v>
      </c>
      <c r="BZ139" s="172">
        <v>-9.5422237000000005E-8</v>
      </c>
      <c r="CA139" s="172">
        <v>2.6501956000000001E-5</v>
      </c>
      <c r="CB139" s="172">
        <v>-1.4483042E-7</v>
      </c>
      <c r="CC139" s="69">
        <v>1.1478818E-4</v>
      </c>
      <c r="CD139" s="172">
        <v>3.6600440000000001E-6</v>
      </c>
      <c r="CE139" s="69">
        <v>0</v>
      </c>
      <c r="CF139" s="69">
        <v>0</v>
      </c>
      <c r="CG139" s="69">
        <v>0</v>
      </c>
      <c r="CH139" s="172">
        <v>-2.0407802E-7</v>
      </c>
      <c r="CI139" s="172">
        <v>-8.2995827999999996E-6</v>
      </c>
      <c r="CJ139" s="172">
        <v>1.726303E-6</v>
      </c>
      <c r="CK139" s="69">
        <v>0</v>
      </c>
      <c r="CM139" s="198">
        <v>0</v>
      </c>
      <c r="CN139" s="198">
        <v>2.1772539000000002</v>
      </c>
      <c r="CO139" s="198">
        <v>-4.8080529999999996E-3</v>
      </c>
      <c r="CP139" s="198">
        <v>1.7095330999999998E-2</v>
      </c>
      <c r="CQ139" s="197">
        <v>1.8595549999999999E-5</v>
      </c>
      <c r="CR139" s="197">
        <v>3.7283545999999999E-7</v>
      </c>
      <c r="CS139" s="198">
        <v>9.9857631999999996E-4</v>
      </c>
      <c r="CT139" s="198">
        <v>184.22682</v>
      </c>
      <c r="CU139" s="198">
        <v>6.7645189000000003E-4</v>
      </c>
      <c r="CV139" s="197">
        <v>-3.3557494999999998E-5</v>
      </c>
      <c r="CX139" s="166" t="s">
        <v>315</v>
      </c>
      <c r="CY139" t="s">
        <v>2152</v>
      </c>
    </row>
    <row r="140" spans="1:103" ht="14.4">
      <c r="A140" t="s">
        <v>395</v>
      </c>
      <c r="B140" s="85" t="s">
        <v>379</v>
      </c>
      <c r="C140" s="113" t="str">
        <f t="shared" si="79"/>
        <v>A.030.10.112</v>
      </c>
      <c r="D140" s="9" t="s">
        <v>1123</v>
      </c>
      <c r="E140" s="112" t="s">
        <v>362</v>
      </c>
      <c r="F140" s="115" t="str">
        <f t="shared" si="80"/>
        <v>Nickel in FerroNickel (27%)</v>
      </c>
      <c r="G140" s="143">
        <f t="shared" si="81"/>
        <v>45.095508000000002</v>
      </c>
      <c r="I140" s="118">
        <f t="shared" si="82"/>
        <v>22.189434629035489</v>
      </c>
      <c r="K140" s="161">
        <f t="shared" si="83"/>
        <v>0.1037207410475</v>
      </c>
      <c r="L140" s="161">
        <f t="shared" si="84"/>
        <v>1.7931176465879899</v>
      </c>
      <c r="M140" s="162">
        <f t="shared" si="85"/>
        <v>13.528270041399999</v>
      </c>
      <c r="N140" s="161">
        <v>6.7643262000000002</v>
      </c>
      <c r="O140" s="132">
        <v>1.7068241</v>
      </c>
      <c r="P140" s="132">
        <v>8.6293166000000004E-2</v>
      </c>
      <c r="Q140" s="132">
        <v>0.10368415</v>
      </c>
      <c r="R140" s="164">
        <v>2.6781117E-5</v>
      </c>
      <c r="S140" s="164">
        <v>1.2197407999999999E-6</v>
      </c>
      <c r="T140" s="164">
        <v>8.5901897000000007E-6</v>
      </c>
      <c r="U140" s="164">
        <v>2.0995287000000001E-7</v>
      </c>
      <c r="V140" s="132">
        <v>13.520004999999999</v>
      </c>
      <c r="W140" s="132">
        <v>0</v>
      </c>
      <c r="X140" s="132">
        <v>8.2650413999999991E-3</v>
      </c>
      <c r="Y140" s="164">
        <v>1.7063512E-7</v>
      </c>
      <c r="Z140" s="132">
        <v>0</v>
      </c>
      <c r="AA140" s="132">
        <v>0</v>
      </c>
      <c r="AC140" s="118">
        <f t="shared" si="86"/>
        <v>6.7643262000000002</v>
      </c>
      <c r="AD140" s="118">
        <f t="shared" si="87"/>
        <v>1.8968382170003699</v>
      </c>
      <c r="AE140" s="118">
        <f t="shared" si="88"/>
        <v>1.7931174759528699</v>
      </c>
      <c r="AF140" s="118">
        <f t="shared" si="89"/>
        <v>1.7931176465879899</v>
      </c>
      <c r="AG140" s="118">
        <f t="shared" si="90"/>
        <v>13.528270041399999</v>
      </c>
      <c r="AI140" s="69">
        <v>1.2544489999999999</v>
      </c>
      <c r="AJ140" s="69">
        <v>1.2483261000000001</v>
      </c>
      <c r="AK140" s="69">
        <v>4.2486868000000001E-3</v>
      </c>
      <c r="AL140" s="69">
        <v>0</v>
      </c>
      <c r="AM140" s="69">
        <v>0</v>
      </c>
      <c r="AN140" s="69">
        <v>8.2813948999999997E-4</v>
      </c>
      <c r="AO140" s="69">
        <v>1.0460275000000001E-3</v>
      </c>
      <c r="AQ140" s="116">
        <v>1.264105</v>
      </c>
      <c r="AR140" s="116">
        <v>1.2151365999999999</v>
      </c>
      <c r="AS140" s="116">
        <v>4.4111341999999998E-2</v>
      </c>
      <c r="AT140" s="116">
        <v>4.8570877999999998E-3</v>
      </c>
      <c r="AU140" s="150">
        <f t="shared" si="91"/>
        <v>7.2849915423620269E-5</v>
      </c>
      <c r="AV140" s="150">
        <f t="shared" si="92"/>
        <v>1.6313366010551192E-7</v>
      </c>
      <c r="AW140" s="163">
        <f t="shared" si="93"/>
        <v>0.68026440099999996</v>
      </c>
      <c r="AX140" s="196">
        <v>4.1848631999999999E-5</v>
      </c>
      <c r="AY140" s="196">
        <v>1.2626741999999999E-7</v>
      </c>
      <c r="AZ140" s="196">
        <v>3.4498064000000002E-12</v>
      </c>
      <c r="BA140" s="108">
        <v>0</v>
      </c>
      <c r="BB140" s="108">
        <v>0</v>
      </c>
      <c r="BC140" s="196">
        <v>3.3068641E-9</v>
      </c>
      <c r="BD140" s="196">
        <v>3.0997973999999999E-5</v>
      </c>
      <c r="BE140" s="196">
        <v>7.5556536000000002E-10</v>
      </c>
      <c r="BF140" s="196">
        <v>3.6107040999999997E-8</v>
      </c>
      <c r="BG140" s="108">
        <v>0</v>
      </c>
      <c r="BH140" s="108">
        <v>0</v>
      </c>
      <c r="BI140" s="196">
        <v>4.0859449000000002E-15</v>
      </c>
      <c r="BJ140" s="196">
        <v>1.5225035999999999E-13</v>
      </c>
      <c r="BK140" s="196">
        <v>2.7602807E-14</v>
      </c>
      <c r="BL140" s="196">
        <v>2.0289035999999999E-13</v>
      </c>
      <c r="BM140" s="196">
        <v>2.3566299000000002E-12</v>
      </c>
      <c r="BN140" s="108">
        <v>0</v>
      </c>
      <c r="BO140" s="108">
        <v>0.6680005</v>
      </c>
      <c r="BP140" s="108">
        <v>1.2263901000000001E-2</v>
      </c>
      <c r="BQ140" s="108">
        <v>0</v>
      </c>
      <c r="BR140" s="108">
        <v>0</v>
      </c>
      <c r="BS140" s="108">
        <v>0</v>
      </c>
      <c r="BU140" s="69">
        <v>1.8263791E-3</v>
      </c>
      <c r="BV140" s="69">
        <v>2.4893285000000001E-4</v>
      </c>
      <c r="BW140" s="69">
        <v>1.2573824E-3</v>
      </c>
      <c r="BX140" s="172">
        <v>1.4799712E-10</v>
      </c>
      <c r="BY140" s="69">
        <v>2.0507852000000001E-4</v>
      </c>
      <c r="BZ140" s="69">
        <v>0</v>
      </c>
      <c r="CA140" s="69">
        <v>0</v>
      </c>
      <c r="CB140" s="69">
        <v>0</v>
      </c>
      <c r="CC140" s="172">
        <v>1.9831752999999999E-9</v>
      </c>
      <c r="CD140" s="172">
        <v>6.0561881000000002E-9</v>
      </c>
      <c r="CE140" s="69">
        <v>0</v>
      </c>
      <c r="CF140" s="69">
        <v>0</v>
      </c>
      <c r="CG140" s="69">
        <v>0</v>
      </c>
      <c r="CH140" s="172">
        <v>3.5978805999999998E-5</v>
      </c>
      <c r="CI140" s="172">
        <v>1.5078358E-6</v>
      </c>
      <c r="CJ140" s="172">
        <v>7.7490527E-5</v>
      </c>
      <c r="CK140" s="69">
        <v>0</v>
      </c>
      <c r="CM140" s="198">
        <v>0</v>
      </c>
      <c r="CN140" s="198">
        <v>45.095508000000002</v>
      </c>
      <c r="CO140" s="198">
        <v>8.9950299999999997E-2</v>
      </c>
      <c r="CP140" s="198">
        <v>0.17031623000000001</v>
      </c>
      <c r="CQ140" s="197">
        <v>1.8485961000000002E-12</v>
      </c>
      <c r="CR140" s="197">
        <v>2.1846776E-10</v>
      </c>
      <c r="CS140" s="198">
        <v>1.0408880000000001E-2</v>
      </c>
      <c r="CT140" s="198">
        <v>7.5040753000000002E-2</v>
      </c>
      <c r="CU140" s="198">
        <v>0</v>
      </c>
      <c r="CV140" s="198">
        <v>0</v>
      </c>
      <c r="CX140" s="166" t="s">
        <v>316</v>
      </c>
      <c r="CY140" t="s">
        <v>2085</v>
      </c>
    </row>
    <row r="141" spans="1:103" ht="14.4">
      <c r="A141" t="s">
        <v>396</v>
      </c>
      <c r="B141" s="85" t="s">
        <v>379</v>
      </c>
      <c r="C141" s="113" t="str">
        <f t="shared" si="79"/>
        <v>A.030.10.113</v>
      </c>
      <c r="D141" s="9" t="s">
        <v>1123</v>
      </c>
      <c r="E141" s="112" t="s">
        <v>362</v>
      </c>
      <c r="F141" s="115" t="str">
        <f t="shared" si="80"/>
        <v>Nickel in Nickel Sufate (22%) for car batteries</v>
      </c>
      <c r="G141" s="143">
        <f t="shared" si="81"/>
        <v>24.595508000000002</v>
      </c>
      <c r="I141" s="118">
        <f t="shared" si="82"/>
        <v>40.54634303164255</v>
      </c>
      <c r="K141" s="161">
        <f t="shared" si="83"/>
        <v>0.93115608571280006</v>
      </c>
      <c r="L141" s="161">
        <f t="shared" si="84"/>
        <v>22.397590704529758</v>
      </c>
      <c r="M141" s="162">
        <f t="shared" si="85"/>
        <v>13.528270041399999</v>
      </c>
      <c r="N141" s="161">
        <v>3.6893262</v>
      </c>
      <c r="O141" s="132">
        <v>22.351113999999999</v>
      </c>
      <c r="P141" s="132">
        <v>4.6476104999999997E-2</v>
      </c>
      <c r="Q141" s="132">
        <v>0.93110815000000002</v>
      </c>
      <c r="R141" s="164">
        <v>2.6781117E-5</v>
      </c>
      <c r="S141" s="164">
        <v>1.2197407999999999E-6</v>
      </c>
      <c r="T141" s="164">
        <v>1.9934855000000001E-5</v>
      </c>
      <c r="U141" s="164">
        <v>4.2889464000000002E-7</v>
      </c>
      <c r="V141" s="132">
        <v>13.520004999999999</v>
      </c>
      <c r="W141" s="132">
        <v>0</v>
      </c>
      <c r="X141" s="132">
        <v>8.2650413999999991E-3</v>
      </c>
      <c r="Y141" s="164">
        <v>1.7063512E-7</v>
      </c>
      <c r="Z141" s="132">
        <v>0</v>
      </c>
      <c r="AA141" s="132">
        <v>0</v>
      </c>
      <c r="AC141" s="118">
        <f t="shared" si="86"/>
        <v>3.6893262</v>
      </c>
      <c r="AD141" s="118">
        <f t="shared" si="87"/>
        <v>23.32874661960744</v>
      </c>
      <c r="AE141" s="118">
        <f t="shared" si="88"/>
        <v>22.39759053389464</v>
      </c>
      <c r="AF141" s="118">
        <f t="shared" si="89"/>
        <v>22.397590704529758</v>
      </c>
      <c r="AG141" s="118">
        <f t="shared" si="90"/>
        <v>13.528270041399999</v>
      </c>
      <c r="AI141" s="69">
        <v>1.2544489999999999</v>
      </c>
      <c r="AJ141" s="69">
        <v>1.2483261000000001</v>
      </c>
      <c r="AK141" s="69">
        <v>4.2486868000000001E-3</v>
      </c>
      <c r="AL141" s="69">
        <v>0</v>
      </c>
      <c r="AM141" s="69">
        <v>0</v>
      </c>
      <c r="AN141" s="69">
        <v>8.2813948999999997E-4</v>
      </c>
      <c r="AO141" s="69">
        <v>1.0460275000000001E-3</v>
      </c>
      <c r="AQ141" s="116">
        <v>7.3050894</v>
      </c>
      <c r="AR141" s="116">
        <v>7.1519221999999996</v>
      </c>
      <c r="AS141" s="116">
        <v>0.1483101</v>
      </c>
      <c r="AT141" s="116">
        <v>4.8570877999999998E-3</v>
      </c>
      <c r="AU141" s="150">
        <f t="shared" si="91"/>
        <v>4.2877231142352033E-4</v>
      </c>
      <c r="AV141" s="150">
        <f t="shared" si="92"/>
        <v>5.4848409389551184E-7</v>
      </c>
      <c r="AW141" s="163">
        <f t="shared" si="93"/>
        <v>0.68026440099999996</v>
      </c>
      <c r="AX141" s="196">
        <v>2.2824631999999999E-5</v>
      </c>
      <c r="AY141" s="196">
        <v>6.8867423000000003E-8</v>
      </c>
      <c r="AZ141" s="196">
        <v>1.8815563999999999E-12</v>
      </c>
      <c r="BA141" s="108">
        <v>0</v>
      </c>
      <c r="BB141" s="108">
        <v>0</v>
      </c>
      <c r="BC141" s="196">
        <v>2.9706863999999999E-8</v>
      </c>
      <c r="BD141" s="108">
        <v>4.0591797000000002E-4</v>
      </c>
      <c r="BE141" s="196">
        <v>6.7875653999999997E-9</v>
      </c>
      <c r="BF141" s="196">
        <v>4.7282703999999999E-7</v>
      </c>
      <c r="BG141" s="108">
        <v>0</v>
      </c>
      <c r="BH141" s="108">
        <v>0</v>
      </c>
      <c r="BI141" s="196">
        <v>4.0859449000000002E-15</v>
      </c>
      <c r="BJ141" s="196">
        <v>1.5225035999999999E-13</v>
      </c>
      <c r="BK141" s="196">
        <v>2.7602807E-14</v>
      </c>
      <c r="BL141" s="196">
        <v>2.0289035999999999E-13</v>
      </c>
      <c r="BM141" s="196">
        <v>2.3566299000000002E-12</v>
      </c>
      <c r="BN141" s="108">
        <v>0</v>
      </c>
      <c r="BO141" s="108">
        <v>0.6680005</v>
      </c>
      <c r="BP141" s="108">
        <v>1.2263901000000001E-2</v>
      </c>
      <c r="BQ141" s="108">
        <v>0</v>
      </c>
      <c r="BR141" s="108">
        <v>0</v>
      </c>
      <c r="BS141" s="108">
        <v>0</v>
      </c>
      <c r="BU141" s="69">
        <v>7.0994493000000004E-3</v>
      </c>
      <c r="BV141" s="69">
        <v>3.2598125000000001E-3</v>
      </c>
      <c r="BW141" s="69">
        <v>6.8578802999999999E-4</v>
      </c>
      <c r="BX141" s="172">
        <v>1.7364325000000001E-10</v>
      </c>
      <c r="BY141" s="69">
        <v>2.6852436000000001E-3</v>
      </c>
      <c r="BZ141" s="69">
        <v>0</v>
      </c>
      <c r="CA141" s="69">
        <v>0</v>
      </c>
      <c r="CB141" s="69">
        <v>0</v>
      </c>
      <c r="CC141" s="172">
        <v>1.9831752999999999E-9</v>
      </c>
      <c r="CD141" s="172">
        <v>1.3563019E-8</v>
      </c>
      <c r="CE141" s="69">
        <v>0</v>
      </c>
      <c r="CF141" s="69">
        <v>0</v>
      </c>
      <c r="CG141" s="69">
        <v>0</v>
      </c>
      <c r="CH141" s="69">
        <v>3.8959109999999998E-4</v>
      </c>
      <c r="CI141" s="172">
        <v>1.5078358E-6</v>
      </c>
      <c r="CJ141" s="172">
        <v>7.7490527E-5</v>
      </c>
      <c r="CK141" s="69">
        <v>0</v>
      </c>
      <c r="CM141" s="198">
        <v>0</v>
      </c>
      <c r="CN141" s="198">
        <v>24.595507999999999</v>
      </c>
      <c r="CO141" s="198">
        <v>0.80955270000000001</v>
      </c>
      <c r="CP141" s="198">
        <v>2.2303161999999999</v>
      </c>
      <c r="CQ141" s="197">
        <v>1.8485961000000002E-12</v>
      </c>
      <c r="CR141" s="197">
        <v>2.1846776E-10</v>
      </c>
      <c r="CS141" s="198">
        <v>0.13629775</v>
      </c>
      <c r="CT141" s="198">
        <v>7.5040753000000002E-2</v>
      </c>
      <c r="CU141" s="198">
        <v>0</v>
      </c>
      <c r="CV141" s="198">
        <v>0</v>
      </c>
      <c r="CX141" s="166" t="s">
        <v>316</v>
      </c>
      <c r="CY141" t="s">
        <v>2085</v>
      </c>
    </row>
    <row r="142" spans="1:103" ht="14.4">
      <c r="A142" t="s">
        <v>2583</v>
      </c>
      <c r="B142" s="85" t="s">
        <v>379</v>
      </c>
      <c r="C142" s="113" t="str">
        <f t="shared" si="79"/>
        <v>A.030.10.114</v>
      </c>
      <c r="D142" s="9" t="s">
        <v>1123</v>
      </c>
      <c r="E142" s="112" t="s">
        <v>362</v>
      </c>
      <c r="F142" s="115" t="str">
        <f t="shared" si="80"/>
        <v>Quicklime  (CaO), without transport</v>
      </c>
      <c r="G142" s="143">
        <f t="shared" si="81"/>
        <v>1.2873393333333334</v>
      </c>
      <c r="I142" s="118">
        <f t="shared" si="82"/>
        <v>0.23389696244015543</v>
      </c>
      <c r="K142" s="161">
        <f t="shared" si="83"/>
        <v>8.2850305620000009E-3</v>
      </c>
      <c r="L142" s="161">
        <f t="shared" si="84"/>
        <v>3.1196584488260001E-2</v>
      </c>
      <c r="M142" s="162">
        <f t="shared" si="85"/>
        <v>1.3144473898954402E-3</v>
      </c>
      <c r="N142" s="161">
        <v>0.19310089999999999</v>
      </c>
      <c r="O142" s="132">
        <v>2.3259327999999999E-2</v>
      </c>
      <c r="P142" s="132">
        <v>6.7572956000000002E-3</v>
      </c>
      <c r="Q142" s="132">
        <v>6.0834471999999997E-3</v>
      </c>
      <c r="R142" s="132">
        <v>2.0122530999999999E-3</v>
      </c>
      <c r="S142" s="164">
        <v>3.8804752E-5</v>
      </c>
      <c r="T142" s="132">
        <v>1.5052551000000001E-4</v>
      </c>
      <c r="U142" s="132">
        <v>1.1763120000000001E-3</v>
      </c>
      <c r="V142" s="164">
        <v>4.8268922999999997E-5</v>
      </c>
      <c r="W142" s="164">
        <v>6.1399666000000003E-7</v>
      </c>
      <c r="X142" s="132">
        <v>1.2661767E-3</v>
      </c>
      <c r="Y142" s="164">
        <v>3.0348916E-6</v>
      </c>
      <c r="Z142" s="164">
        <v>1.7668849999999999E-9</v>
      </c>
      <c r="AA142" s="164">
        <v>1.0440165999999999E-14</v>
      </c>
      <c r="AC142" s="118">
        <f t="shared" si="86"/>
        <v>0.19310089999999999</v>
      </c>
      <c r="AD142" s="118">
        <f t="shared" si="87"/>
        <v>3.9477966162E-2</v>
      </c>
      <c r="AE142" s="118">
        <f t="shared" si="88"/>
        <v>3.1192937366884999E-2</v>
      </c>
      <c r="AF142" s="118">
        <f t="shared" si="89"/>
        <v>3.1196584488260001E-2</v>
      </c>
      <c r="AG142" s="118">
        <f t="shared" si="90"/>
        <v>1.3144456230104401E-3</v>
      </c>
      <c r="AI142" s="69">
        <v>6.3639302999999998</v>
      </c>
      <c r="AJ142" s="69">
        <v>6.1343261</v>
      </c>
      <c r="AK142" s="69">
        <v>0.11522072999999999</v>
      </c>
      <c r="AL142" s="69">
        <v>0</v>
      </c>
      <c r="AM142" s="69">
        <v>2.2892514999999999E-2</v>
      </c>
      <c r="AN142" s="69">
        <v>6.2278139000000003E-2</v>
      </c>
      <c r="AO142" s="69">
        <v>2.9212805000000001E-2</v>
      </c>
      <c r="AQ142" s="116">
        <v>2.9129155E-2</v>
      </c>
      <c r="AR142" s="116">
        <v>2.7581899E-2</v>
      </c>
      <c r="AS142" s="116">
        <v>1.1213686E-3</v>
      </c>
      <c r="AT142" s="116">
        <v>4.2588704999999997E-4</v>
      </c>
      <c r="AU142" s="150">
        <f t="shared" si="91"/>
        <v>1.6535911010081372E-6</v>
      </c>
      <c r="AV142" s="150">
        <f t="shared" si="92"/>
        <v>4.1470732064517921E-9</v>
      </c>
      <c r="AW142" s="163">
        <f t="shared" si="93"/>
        <v>5.9648046819499999E-2</v>
      </c>
      <c r="AX142" s="196">
        <v>1.1981691E-6</v>
      </c>
      <c r="AY142" s="196">
        <v>3.6153026000000001E-9</v>
      </c>
      <c r="AZ142" s="196">
        <v>9.8769434999999999E-14</v>
      </c>
      <c r="BA142" s="196">
        <v>5.0925130999999999E-18</v>
      </c>
      <c r="BB142" s="196">
        <v>1.4445077E-18</v>
      </c>
      <c r="BC142" s="196">
        <v>1.7354184E-10</v>
      </c>
      <c r="BD142" s="196">
        <v>4.5503547000000001E-7</v>
      </c>
      <c r="BE142" s="196">
        <v>3.8361762E-11</v>
      </c>
      <c r="BF142" s="196">
        <v>4.9321950000000003E-10</v>
      </c>
      <c r="BG142" s="196">
        <v>5.9519437000000003E-18</v>
      </c>
      <c r="BH142" s="196">
        <v>1.7883379999999999E-19</v>
      </c>
      <c r="BI142" s="196">
        <v>8.2101623000000003E-14</v>
      </c>
      <c r="BJ142" s="196">
        <v>7.0636873999999999E-15</v>
      </c>
      <c r="BK142" s="196">
        <v>1.4035756E-15</v>
      </c>
      <c r="BL142" s="196">
        <v>8.5251416000000003E-12</v>
      </c>
      <c r="BM142" s="196">
        <v>2.0446402E-10</v>
      </c>
      <c r="BN142" s="196">
        <v>1.4104142E-23</v>
      </c>
      <c r="BO142" s="196">
        <v>3.0258194999999999E-6</v>
      </c>
      <c r="BP142" s="108">
        <v>5.9645020999999999E-2</v>
      </c>
      <c r="BQ142" s="108">
        <v>0</v>
      </c>
      <c r="BR142" s="108">
        <v>0</v>
      </c>
      <c r="BS142" s="108">
        <v>0</v>
      </c>
      <c r="BU142" s="172">
        <v>5.3276906999999997E-5</v>
      </c>
      <c r="BV142" s="172">
        <v>3.405037E-6</v>
      </c>
      <c r="BW142" s="172">
        <v>3.5894437000000001E-5</v>
      </c>
      <c r="BX142" s="172">
        <v>1.4065241000000001E-7</v>
      </c>
      <c r="BY142" s="172">
        <v>4.5986243E-6</v>
      </c>
      <c r="BZ142" s="172">
        <v>9.1097021999999995E-9</v>
      </c>
      <c r="CA142" s="172">
        <v>1.3030666E-13</v>
      </c>
      <c r="CB142" s="172">
        <v>1.3826631E-8</v>
      </c>
      <c r="CC142" s="172">
        <v>6.0333391999999994E-8</v>
      </c>
      <c r="CD142" s="172">
        <v>1.4864321000000001E-7</v>
      </c>
      <c r="CE142" s="172">
        <v>4.0960028999999998E-15</v>
      </c>
      <c r="CF142" s="172">
        <v>3.1189510999999998E-20</v>
      </c>
      <c r="CG142" s="172">
        <v>2.6779992E-16</v>
      </c>
      <c r="CH142" s="172">
        <v>1.3830869000000001E-6</v>
      </c>
      <c r="CI142" s="172">
        <v>7.6154000999999999E-6</v>
      </c>
      <c r="CJ142" s="172">
        <v>7.7555238000000005E-9</v>
      </c>
      <c r="CK142" s="69">
        <v>0</v>
      </c>
      <c r="CM142" s="197">
        <v>3.1589296E-16</v>
      </c>
      <c r="CN142" s="198">
        <v>1.2844002000000001</v>
      </c>
      <c r="CO142" s="198">
        <v>3.9213200000000001E-4</v>
      </c>
      <c r="CP142" s="198">
        <v>2.3317659999999999E-3</v>
      </c>
      <c r="CQ142" s="197">
        <v>3.8235711000000001E-11</v>
      </c>
      <c r="CR142" s="197">
        <v>4.6236182999999997E-9</v>
      </c>
      <c r="CS142" s="198">
        <v>1.9211234999999999E-4</v>
      </c>
      <c r="CT142" s="198">
        <v>5.9216522000000004E-3</v>
      </c>
      <c r="CU142" s="197">
        <v>3.9591172000000002E-12</v>
      </c>
      <c r="CV142" s="197">
        <v>3.2037166E-6</v>
      </c>
      <c r="CX142" s="166" t="s">
        <v>314</v>
      </c>
      <c r="CY142" t="s">
        <v>2153</v>
      </c>
    </row>
    <row r="143" spans="1:103" ht="14.4">
      <c r="A143" t="s">
        <v>397</v>
      </c>
      <c r="B143" s="85" t="s">
        <v>379</v>
      </c>
      <c r="C143" s="113" t="str">
        <f t="shared" si="79"/>
        <v>A.030.10.115</v>
      </c>
      <c r="D143" s="9" t="s">
        <v>1123</v>
      </c>
      <c r="E143" s="112" t="s">
        <v>362</v>
      </c>
      <c r="F143" s="115" t="str">
        <f t="shared" si="80"/>
        <v>Silicagel</v>
      </c>
      <c r="G143" s="143">
        <f t="shared" si="81"/>
        <v>4.0548931999999995</v>
      </c>
      <c r="I143" s="118">
        <f t="shared" si="82"/>
        <v>0.68089799310165999</v>
      </c>
      <c r="K143" s="161">
        <f t="shared" si="83"/>
        <v>1.3020125835999999E-2</v>
      </c>
      <c r="L143" s="161">
        <f t="shared" si="84"/>
        <v>5.8486541308659996E-2</v>
      </c>
      <c r="M143" s="162">
        <f t="shared" si="85"/>
        <v>1.157345957E-3</v>
      </c>
      <c r="N143" s="161">
        <v>0.60823397999999995</v>
      </c>
      <c r="O143" s="132">
        <v>4.5658061E-2</v>
      </c>
      <c r="P143" s="132">
        <v>1.2464917000000001E-2</v>
      </c>
      <c r="Q143" s="132">
        <v>1.2344009E-2</v>
      </c>
      <c r="R143" s="132">
        <v>6.2062985999999996E-4</v>
      </c>
      <c r="S143" s="164">
        <v>1.1975568E-5</v>
      </c>
      <c r="T143" s="164">
        <v>4.3511408E-5</v>
      </c>
      <c r="U143" s="132">
        <v>3.6328400999999997E-4</v>
      </c>
      <c r="V143" s="132">
        <v>1.1070328E-3</v>
      </c>
      <c r="W143" s="132">
        <v>0</v>
      </c>
      <c r="X143" s="164">
        <v>5.0313157E-5</v>
      </c>
      <c r="Y143" s="164">
        <v>2.7929865999999998E-7</v>
      </c>
      <c r="Z143" s="132">
        <v>0</v>
      </c>
      <c r="AA143" s="132">
        <v>0</v>
      </c>
      <c r="AC143" s="118">
        <f t="shared" si="86"/>
        <v>0.60823397999999995</v>
      </c>
      <c r="AD143" s="118">
        <f t="shared" si="87"/>
        <v>7.1506387846000011E-2</v>
      </c>
      <c r="AE143" s="118">
        <f t="shared" si="88"/>
        <v>5.8486262009999998E-2</v>
      </c>
      <c r="AF143" s="118">
        <f t="shared" si="89"/>
        <v>5.8486541308659996E-2</v>
      </c>
      <c r="AG143" s="118">
        <f t="shared" si="90"/>
        <v>1.157345957E-3</v>
      </c>
      <c r="AI143" s="69">
        <v>53.663682999999999</v>
      </c>
      <c r="AJ143" s="69">
        <v>53.654226000000001</v>
      </c>
      <c r="AK143" s="69">
        <v>6.2500816000000004E-3</v>
      </c>
      <c r="AL143" s="69">
        <v>0</v>
      </c>
      <c r="AM143" s="69">
        <v>0</v>
      </c>
      <c r="AN143" s="69">
        <v>1.5010730999999999E-3</v>
      </c>
      <c r="AO143" s="69">
        <v>1.7054679000000001E-3</v>
      </c>
      <c r="AQ143" s="116">
        <v>8.4918292000000006E-2</v>
      </c>
      <c r="AR143" s="116">
        <v>7.8456623000000003E-2</v>
      </c>
      <c r="AS143" s="116">
        <v>3.4176725999999998E-3</v>
      </c>
      <c r="AT143" s="116">
        <v>3.0439967E-3</v>
      </c>
      <c r="AU143" s="150">
        <f t="shared" si="91"/>
        <v>4.7036344285969E-6</v>
      </c>
      <c r="AV143" s="150">
        <f t="shared" si="92"/>
        <v>1.2639321482912032E-8</v>
      </c>
      <c r="AW143" s="163">
        <f t="shared" si="93"/>
        <v>0.42633007383900001</v>
      </c>
      <c r="AX143" s="196">
        <v>3.7640358000000001E-6</v>
      </c>
      <c r="AY143" s="196">
        <v>1.1357047E-8</v>
      </c>
      <c r="AZ143" s="196">
        <v>3.1028896000000002E-13</v>
      </c>
      <c r="BA143" s="108">
        <v>0</v>
      </c>
      <c r="BB143" s="108">
        <v>0</v>
      </c>
      <c r="BC143" s="196">
        <v>1.3999310000000001E-9</v>
      </c>
      <c r="BD143" s="196">
        <v>9.3813356000000005E-7</v>
      </c>
      <c r="BE143" s="196">
        <v>2.0668062999999999E-10</v>
      </c>
      <c r="BF143" s="196">
        <v>1.0752573E-9</v>
      </c>
      <c r="BG143" s="108">
        <v>0</v>
      </c>
      <c r="BH143" s="108">
        <v>0</v>
      </c>
      <c r="BI143" s="196">
        <v>2.3651817E-14</v>
      </c>
      <c r="BJ143" s="196">
        <v>2.1814087999999999E-15</v>
      </c>
      <c r="BK143" s="196">
        <v>4.3072622999999999E-16</v>
      </c>
      <c r="BL143" s="196">
        <v>2.6066288999999999E-12</v>
      </c>
      <c r="BM143" s="196">
        <v>6.2530968000000006E-11</v>
      </c>
      <c r="BN143" s="108">
        <v>0</v>
      </c>
      <c r="BO143" s="196">
        <v>4.3113839E-5</v>
      </c>
      <c r="BP143" s="108">
        <v>0.42628695999999999</v>
      </c>
      <c r="BQ143" s="108">
        <v>0</v>
      </c>
      <c r="BR143" s="108">
        <v>0</v>
      </c>
      <c r="BS143" s="108">
        <v>0</v>
      </c>
      <c r="BU143" s="69">
        <v>1.9431118999999999E-4</v>
      </c>
      <c r="BV143" s="172">
        <v>7.8426484999999994E-6</v>
      </c>
      <c r="BW143" s="69">
        <v>1.1306118000000001E-4</v>
      </c>
      <c r="BX143" s="172">
        <v>4.4256770000000003E-8</v>
      </c>
      <c r="BY143" s="172">
        <v>6.3859830999999996E-6</v>
      </c>
      <c r="BZ143" s="172">
        <v>8.4455342000000005E-7</v>
      </c>
      <c r="CA143" s="69">
        <v>0</v>
      </c>
      <c r="CB143" s="172">
        <v>1.2818503000000001E-6</v>
      </c>
      <c r="CC143" s="172">
        <v>1.8476927000000001E-8</v>
      </c>
      <c r="CD143" s="172">
        <v>4.6435891999999998E-8</v>
      </c>
      <c r="CE143" s="69">
        <v>0</v>
      </c>
      <c r="CF143" s="69">
        <v>0</v>
      </c>
      <c r="CG143" s="69">
        <v>0</v>
      </c>
      <c r="CH143" s="172">
        <v>2.7918829000000001E-6</v>
      </c>
      <c r="CI143" s="172">
        <v>6.1993879999999995E-5</v>
      </c>
      <c r="CJ143" s="172">
        <v>4.2086040000000002E-11</v>
      </c>
      <c r="CK143" s="69">
        <v>0</v>
      </c>
      <c r="CM143" s="198">
        <v>0</v>
      </c>
      <c r="CN143" s="198">
        <v>4.0539784000000001</v>
      </c>
      <c r="CO143" s="198">
        <v>2.4152025000000001E-2</v>
      </c>
      <c r="CP143" s="198">
        <v>5.5595250000000001E-3</v>
      </c>
      <c r="CQ143" s="197">
        <v>1.1042145999999999E-11</v>
      </c>
      <c r="CR143" s="197">
        <v>1.3373063000000001E-9</v>
      </c>
      <c r="CS143" s="198">
        <v>3.0425359000000002E-4</v>
      </c>
      <c r="CT143" s="198">
        <v>1.8274685E-3</v>
      </c>
      <c r="CU143" s="198">
        <v>0</v>
      </c>
      <c r="CV143" s="198">
        <v>2.9700726E-4</v>
      </c>
      <c r="CX143" s="166" t="s">
        <v>317</v>
      </c>
      <c r="CY143" t="s">
        <v>2560</v>
      </c>
    </row>
    <row r="144" spans="1:103" ht="14.4">
      <c r="A144" t="s">
        <v>1609</v>
      </c>
      <c r="B144" s="85" t="s">
        <v>379</v>
      </c>
      <c r="C144" s="113" t="str">
        <f t="shared" si="79"/>
        <v>A.030.10.116</v>
      </c>
      <c r="D144" s="9" t="s">
        <v>1123</v>
      </c>
      <c r="E144" s="112" t="s">
        <v>362</v>
      </c>
      <c r="F144" s="115" t="str">
        <f t="shared" si="80"/>
        <v>Sodium Carbonate  (soda Na2CO3)</v>
      </c>
      <c r="G144" s="143">
        <f t="shared" si="81"/>
        <v>1.1943590666666668</v>
      </c>
      <c r="I144" s="118">
        <f t="shared" si="82"/>
        <v>0.26530795522270001</v>
      </c>
      <c r="K144" s="161">
        <f t="shared" si="83"/>
        <v>1.7869676761999999E-2</v>
      </c>
      <c r="L144" s="161">
        <f t="shared" si="84"/>
        <v>6.7865421747699994E-2</v>
      </c>
      <c r="M144" s="162">
        <f t="shared" si="85"/>
        <v>4.1899671300000001E-4</v>
      </c>
      <c r="N144" s="161">
        <v>0.17915386</v>
      </c>
      <c r="O144" s="132">
        <v>5.0958682999999998E-2</v>
      </c>
      <c r="P144" s="132">
        <v>1.4377602E-2</v>
      </c>
      <c r="Q144" s="132">
        <v>1.3166254E-2</v>
      </c>
      <c r="R144" s="132">
        <v>4.3174262999999997E-3</v>
      </c>
      <c r="S144" s="164">
        <v>8.3308321999999997E-5</v>
      </c>
      <c r="T144" s="132">
        <v>3.0268814E-4</v>
      </c>
      <c r="U144" s="132">
        <v>2.5271937999999999E-3</v>
      </c>
      <c r="V144" s="164">
        <v>6.8992042999999997E-5</v>
      </c>
      <c r="W144" s="132">
        <v>0</v>
      </c>
      <c r="X144" s="132">
        <v>3.5000466999999998E-4</v>
      </c>
      <c r="Y144" s="164">
        <v>1.9429476999999999E-6</v>
      </c>
      <c r="Z144" s="132">
        <v>0</v>
      </c>
      <c r="AA144" s="132">
        <v>0</v>
      </c>
      <c r="AC144" s="118">
        <f t="shared" si="86"/>
        <v>0.17915386</v>
      </c>
      <c r="AD144" s="118">
        <f t="shared" si="87"/>
        <v>8.573315556199998E-2</v>
      </c>
      <c r="AE144" s="118">
        <f t="shared" si="88"/>
        <v>6.7863478799999988E-2</v>
      </c>
      <c r="AF144" s="118">
        <f t="shared" si="89"/>
        <v>6.7865421747699994E-2</v>
      </c>
      <c r="AG144" s="118">
        <f t="shared" si="90"/>
        <v>4.1899671300000001E-4</v>
      </c>
      <c r="AI144" s="69">
        <v>13.89658</v>
      </c>
      <c r="AJ144" s="69">
        <v>13.830795</v>
      </c>
      <c r="AK144" s="69">
        <v>4.3478840999999997E-2</v>
      </c>
      <c r="AL144" s="69">
        <v>0</v>
      </c>
      <c r="AM144" s="69">
        <v>0</v>
      </c>
      <c r="AN144" s="69">
        <v>1.0442251E-2</v>
      </c>
      <c r="AO144" s="69">
        <v>1.1864128E-2</v>
      </c>
      <c r="AQ144" s="116">
        <v>3.7430408999999998E-2</v>
      </c>
      <c r="AR144" s="116">
        <v>3.5237609000000003E-2</v>
      </c>
      <c r="AS144" s="116">
        <v>1.2254437999999999E-3</v>
      </c>
      <c r="AT144" s="116">
        <v>9.6735647000000002E-4</v>
      </c>
      <c r="AU144" s="150">
        <f t="shared" si="91"/>
        <v>2.1125665045460003E-6</v>
      </c>
      <c r="AV144" s="150">
        <f t="shared" si="92"/>
        <v>4.5319667337723002E-9</v>
      </c>
      <c r="AW144" s="163">
        <f t="shared" si="93"/>
        <v>0.13548409831549998</v>
      </c>
      <c r="AX144" s="196">
        <v>1.1159824000000001E-6</v>
      </c>
      <c r="AY144" s="196">
        <v>3.3674853000000001E-9</v>
      </c>
      <c r="AZ144" s="196">
        <v>9.1991963000000001E-14</v>
      </c>
      <c r="BA144" s="108">
        <v>0</v>
      </c>
      <c r="BB144" s="108">
        <v>0</v>
      </c>
      <c r="BC144" s="196">
        <v>3.7835330000000001E-10</v>
      </c>
      <c r="BD144" s="196">
        <v>9.9575261999999993E-7</v>
      </c>
      <c r="BE144" s="196">
        <v>8.3364336000000006E-11</v>
      </c>
      <c r="BF144" s="196">
        <v>1.0808423999999999E-9</v>
      </c>
      <c r="BG144" s="108">
        <v>0</v>
      </c>
      <c r="BH144" s="108">
        <v>0</v>
      </c>
      <c r="BI144" s="196">
        <v>1.6453443E-13</v>
      </c>
      <c r="BJ144" s="196">
        <v>1.5175022000000001E-14</v>
      </c>
      <c r="BK144" s="196">
        <v>2.9963573000000001E-15</v>
      </c>
      <c r="BL144" s="196">
        <v>1.8133076000000001E-11</v>
      </c>
      <c r="BM144" s="196">
        <v>4.3499817000000001E-10</v>
      </c>
      <c r="BN144" s="108">
        <v>0</v>
      </c>
      <c r="BO144" s="196">
        <v>5.7883155E-6</v>
      </c>
      <c r="BP144" s="108">
        <v>0.13547830999999999</v>
      </c>
      <c r="BQ144" s="108">
        <v>0</v>
      </c>
      <c r="BR144" s="108">
        <v>0</v>
      </c>
      <c r="BS144" s="108">
        <v>0</v>
      </c>
      <c r="BU144" s="172">
        <v>7.1378277999999994E-5</v>
      </c>
      <c r="BV144" s="172">
        <v>7.4627896000000003E-6</v>
      </c>
      <c r="BW144" s="172">
        <v>3.3301898999999998E-5</v>
      </c>
      <c r="BX144" s="172">
        <v>3.0220832E-7</v>
      </c>
      <c r="BY144" s="172">
        <v>9.9954704000000005E-6</v>
      </c>
      <c r="BZ144" s="172">
        <v>2.1896891999999999E-8</v>
      </c>
      <c r="CA144" s="69">
        <v>0</v>
      </c>
      <c r="CB144" s="172">
        <v>3.3234769999999999E-8</v>
      </c>
      <c r="CC144" s="172">
        <v>1.2853518E-7</v>
      </c>
      <c r="CD144" s="172">
        <v>3.0575136E-7</v>
      </c>
      <c r="CE144" s="69">
        <v>0</v>
      </c>
      <c r="CF144" s="69">
        <v>0</v>
      </c>
      <c r="CG144" s="69">
        <v>0</v>
      </c>
      <c r="CH144" s="172">
        <v>2.9992420999999998E-6</v>
      </c>
      <c r="CI144" s="172">
        <v>1.6827250000000001E-5</v>
      </c>
      <c r="CJ144" s="172">
        <v>9.7136056999999997E-16</v>
      </c>
      <c r="CK144" s="69">
        <v>0</v>
      </c>
      <c r="CM144" s="198">
        <v>0</v>
      </c>
      <c r="CN144" s="198">
        <v>1.1879955</v>
      </c>
      <c r="CO144" s="198">
        <v>6.4518645E-4</v>
      </c>
      <c r="CP144" s="198">
        <v>5.110954E-3</v>
      </c>
      <c r="CQ144" s="197">
        <v>7.6814953E-11</v>
      </c>
      <c r="CR144" s="197">
        <v>9.3030028999999999E-9</v>
      </c>
      <c r="CS144" s="198">
        <v>4.1868094999999999E-4</v>
      </c>
      <c r="CT144" s="198">
        <v>1.2712828000000001E-2</v>
      </c>
      <c r="CU144" s="198">
        <v>0</v>
      </c>
      <c r="CV144" s="197">
        <v>7.7005618999999999E-6</v>
      </c>
      <c r="CX144" s="166" t="s">
        <v>318</v>
      </c>
      <c r="CY144" t="s">
        <v>2154</v>
      </c>
    </row>
    <row r="145" spans="1:103" ht="14.4">
      <c r="A145" t="s">
        <v>398</v>
      </c>
      <c r="B145" s="85" t="s">
        <v>379</v>
      </c>
      <c r="C145" s="113" t="str">
        <f t="shared" si="79"/>
        <v>A.030.10.117</v>
      </c>
      <c r="D145" s="9" t="s">
        <v>1123</v>
      </c>
      <c r="E145" s="112" t="s">
        <v>362</v>
      </c>
      <c r="F145" s="115" t="str">
        <f t="shared" si="80"/>
        <v>Sodium Chloride (US)</v>
      </c>
      <c r="G145" s="143">
        <f t="shared" si="81"/>
        <v>0.16353197999999999</v>
      </c>
      <c r="I145" s="118">
        <f t="shared" si="82"/>
        <v>3.1807236724099998E-2</v>
      </c>
      <c r="K145" s="161">
        <f t="shared" si="83"/>
        <v>9.7434650610000008E-4</v>
      </c>
      <c r="L145" s="161">
        <f t="shared" si="84"/>
        <v>3.228215875E-3</v>
      </c>
      <c r="M145" s="162">
        <f t="shared" si="85"/>
        <v>3.0748773429999997E-3</v>
      </c>
      <c r="N145" s="161">
        <v>2.4529796999999999E-2</v>
      </c>
      <c r="O145" s="132">
        <v>2.0245014999999999E-3</v>
      </c>
      <c r="P145" s="132">
        <v>1.1090195999999999E-3</v>
      </c>
      <c r="Q145" s="132">
        <v>8.5225982000000004E-4</v>
      </c>
      <c r="R145" s="164">
        <v>3.4108325000000002E-5</v>
      </c>
      <c r="S145" s="164">
        <v>2.8116241000000001E-6</v>
      </c>
      <c r="T145" s="164">
        <v>8.5166737E-5</v>
      </c>
      <c r="U145" s="164">
        <v>7.9454665999999997E-5</v>
      </c>
      <c r="V145" s="164">
        <v>1.1187843000000001E-5</v>
      </c>
      <c r="W145" s="132">
        <v>0</v>
      </c>
      <c r="X145" s="132">
        <v>3.0636894999999998E-3</v>
      </c>
      <c r="Y145" s="164">
        <v>1.5240109E-5</v>
      </c>
      <c r="Z145" s="132">
        <v>0</v>
      </c>
      <c r="AA145" s="132">
        <v>0</v>
      </c>
      <c r="AC145" s="118">
        <f t="shared" si="86"/>
        <v>2.4529796999999999E-2</v>
      </c>
      <c r="AD145" s="118">
        <f t="shared" si="87"/>
        <v>4.1873222720999999E-3</v>
      </c>
      <c r="AE145" s="118">
        <f t="shared" si="88"/>
        <v>3.2129757659999998E-3</v>
      </c>
      <c r="AF145" s="118">
        <f t="shared" si="89"/>
        <v>3.228215875E-3</v>
      </c>
      <c r="AG145" s="118">
        <f t="shared" si="90"/>
        <v>3.0748773429999997E-3</v>
      </c>
      <c r="AI145" s="69">
        <v>2.3431093999999999</v>
      </c>
      <c r="AJ145" s="69">
        <v>2.2208846000000002</v>
      </c>
      <c r="AK145" s="69">
        <v>5.3170258999999997E-2</v>
      </c>
      <c r="AL145" s="69">
        <v>0</v>
      </c>
      <c r="AM145" s="69">
        <v>1.2448425000000001E-2</v>
      </c>
      <c r="AN145" s="69">
        <v>4.3314692000000002E-2</v>
      </c>
      <c r="AO145" s="69">
        <v>1.3291505E-2</v>
      </c>
      <c r="AQ145" s="116">
        <v>3.5504770999999998E-3</v>
      </c>
      <c r="AR145" s="116">
        <v>3.2970769999999998E-3</v>
      </c>
      <c r="AS145" s="116">
        <v>1.4244704E-4</v>
      </c>
      <c r="AT145" s="116">
        <v>1.1095313E-4</v>
      </c>
      <c r="AU145" s="150">
        <f t="shared" si="91"/>
        <v>1.9766648265759998E-7</v>
      </c>
      <c r="AV145" s="150">
        <f t="shared" si="92"/>
        <v>5.2680117461213009E-10</v>
      </c>
      <c r="AW145" s="163">
        <f t="shared" si="93"/>
        <v>1.553965390642E-2</v>
      </c>
      <c r="AX145" s="196">
        <v>1.5223934999999999E-7</v>
      </c>
      <c r="AY145" s="196">
        <v>4.5936166000000001E-10</v>
      </c>
      <c r="AZ145" s="196">
        <v>1.2549622999999999E-14</v>
      </c>
      <c r="BA145" s="108">
        <v>0</v>
      </c>
      <c r="BB145" s="108">
        <v>0</v>
      </c>
      <c r="BC145" s="196">
        <v>1.0878229999999999E-10</v>
      </c>
      <c r="BD145" s="196">
        <v>4.5288133999999998E-8</v>
      </c>
      <c r="BE145" s="196">
        <v>1.5745322000000001E-11</v>
      </c>
      <c r="BF145" s="196">
        <v>5.1632990000000001E-11</v>
      </c>
      <c r="BG145" s="108">
        <v>0</v>
      </c>
      <c r="BH145" s="108">
        <v>0</v>
      </c>
      <c r="BI145" s="196">
        <v>4.8015553999999999E-14</v>
      </c>
      <c r="BJ145" s="196">
        <v>4.7502314E-16</v>
      </c>
      <c r="BK145" s="196">
        <v>1.6241199E-16</v>
      </c>
      <c r="BL145" s="196">
        <v>1.2214106000000001E-12</v>
      </c>
      <c r="BM145" s="196">
        <v>2.8994947000000001E-11</v>
      </c>
      <c r="BN145" s="108">
        <v>0</v>
      </c>
      <c r="BO145" s="196">
        <v>3.8190641999999999E-7</v>
      </c>
      <c r="BP145" s="108">
        <v>1.5539272E-2</v>
      </c>
      <c r="BQ145" s="108">
        <v>0</v>
      </c>
      <c r="BR145" s="108">
        <v>0</v>
      </c>
      <c r="BS145" s="108">
        <v>0</v>
      </c>
      <c r="BU145" s="172">
        <v>8.3786136999999999E-6</v>
      </c>
      <c r="BV145" s="172">
        <v>3.9054934E-7</v>
      </c>
      <c r="BW145" s="172">
        <v>4.5597054999999998E-6</v>
      </c>
      <c r="BX145" s="172">
        <v>9.3905303000000003E-9</v>
      </c>
      <c r="BY145" s="172">
        <v>3.0153881000000001E-7</v>
      </c>
      <c r="BZ145" s="172">
        <v>6.7988870999999996E-8</v>
      </c>
      <c r="CA145" s="69">
        <v>0</v>
      </c>
      <c r="CB145" s="172">
        <v>1.0319247E-7</v>
      </c>
      <c r="CC145" s="172">
        <v>7.9306628000000001E-9</v>
      </c>
      <c r="CD145" s="172">
        <v>5.9264869000000003E-8</v>
      </c>
      <c r="CE145" s="69">
        <v>0</v>
      </c>
      <c r="CF145" s="69">
        <v>0</v>
      </c>
      <c r="CG145" s="69">
        <v>0</v>
      </c>
      <c r="CH145" s="172">
        <v>1.8208066000000001E-7</v>
      </c>
      <c r="CI145" s="172">
        <v>2.6927577000000002E-6</v>
      </c>
      <c r="CJ145" s="172">
        <v>4.2142514999999997E-9</v>
      </c>
      <c r="CK145" s="69">
        <v>0</v>
      </c>
      <c r="CM145" s="198">
        <v>0</v>
      </c>
      <c r="CN145" s="198">
        <v>0.16312958</v>
      </c>
      <c r="CO145" s="198">
        <v>2.0129572000000002E-3</v>
      </c>
      <c r="CP145" s="198">
        <v>2.8280147999999998E-4</v>
      </c>
      <c r="CQ145" s="197">
        <v>2.1681810000000001E-11</v>
      </c>
      <c r="CR145" s="197">
        <v>2.5709088000000002E-9</v>
      </c>
      <c r="CS145" s="197">
        <v>1.4029492999999999E-5</v>
      </c>
      <c r="CT145" s="198">
        <v>4.2966514000000001E-4</v>
      </c>
      <c r="CU145" s="198">
        <v>0</v>
      </c>
      <c r="CV145" s="197">
        <v>2.39099E-5</v>
      </c>
      <c r="CX145" s="166" t="s">
        <v>319</v>
      </c>
      <c r="CY145" t="s">
        <v>2155</v>
      </c>
    </row>
    <row r="146" spans="1:103" ht="14.4">
      <c r="A146" t="s">
        <v>1610</v>
      </c>
      <c r="B146" s="85" t="s">
        <v>379</v>
      </c>
      <c r="C146" s="113" t="str">
        <f t="shared" si="79"/>
        <v>A.030.10.118</v>
      </c>
      <c r="D146" s="9" t="s">
        <v>1123</v>
      </c>
      <c r="E146" s="112" t="s">
        <v>362</v>
      </c>
      <c r="F146" s="115" t="str">
        <f t="shared" si="80"/>
        <v>Sodium Chloride - NaCl (plasticseurope)</v>
      </c>
      <c r="G146" s="143">
        <f t="shared" si="81"/>
        <v>0.06</v>
      </c>
      <c r="I146" s="118">
        <f t="shared" si="82"/>
        <v>1.9928819125450921E-2</v>
      </c>
      <c r="K146" s="161">
        <f t="shared" si="83"/>
        <v>1.2005654180832E-3</v>
      </c>
      <c r="L146" s="161">
        <f t="shared" si="84"/>
        <v>9.7282537073677226E-3</v>
      </c>
      <c r="M146" s="162">
        <f t="shared" si="85"/>
        <v>0</v>
      </c>
      <c r="N146" s="161">
        <v>8.9999999999999993E-3</v>
      </c>
      <c r="O146" s="132">
        <v>9.6206399999999997E-3</v>
      </c>
      <c r="P146" s="132">
        <v>1.0761367999999999E-4</v>
      </c>
      <c r="Q146" s="132">
        <v>1.03428E-4</v>
      </c>
      <c r="R146" s="132">
        <v>1.0971360000000001E-3</v>
      </c>
      <c r="S146" s="132">
        <v>0</v>
      </c>
      <c r="T146" s="164">
        <v>1.4180831999999999E-9</v>
      </c>
      <c r="U146" s="164">
        <v>2.7367722000000002E-11</v>
      </c>
      <c r="V146" s="132">
        <v>0</v>
      </c>
      <c r="W146" s="132">
        <v>0</v>
      </c>
      <c r="X146" s="132">
        <v>0</v>
      </c>
      <c r="Y146" s="132">
        <v>0</v>
      </c>
      <c r="Z146" s="132">
        <v>0</v>
      </c>
      <c r="AA146" s="132">
        <v>0</v>
      </c>
      <c r="AC146" s="118">
        <f t="shared" si="86"/>
        <v>8.9999999999999993E-3</v>
      </c>
      <c r="AD146" s="118">
        <f t="shared" si="87"/>
        <v>1.0928819125450922E-2</v>
      </c>
      <c r="AE146" s="118">
        <f t="shared" si="88"/>
        <v>9.7282537073677226E-3</v>
      </c>
      <c r="AF146" s="118">
        <f t="shared" si="89"/>
        <v>9.7282537073677226E-3</v>
      </c>
      <c r="AG146" s="118">
        <f t="shared" si="90"/>
        <v>0</v>
      </c>
      <c r="AI146" s="69">
        <v>2.6</v>
      </c>
      <c r="AJ146" s="69">
        <v>0</v>
      </c>
      <c r="AK146" s="69">
        <v>0</v>
      </c>
      <c r="AL146" s="69">
        <v>0</v>
      </c>
      <c r="AM146" s="69">
        <v>0</v>
      </c>
      <c r="AN146" s="69">
        <v>0</v>
      </c>
      <c r="AO146" s="69">
        <v>2.6</v>
      </c>
      <c r="AQ146" s="116">
        <v>3.9437912000000004E-3</v>
      </c>
      <c r="AR146" s="116">
        <v>3.843127E-3</v>
      </c>
      <c r="AS146" s="116">
        <v>1.0066413000000001E-4</v>
      </c>
      <c r="AT146" s="116">
        <v>0</v>
      </c>
      <c r="AU146" s="150">
        <f t="shared" si="91"/>
        <v>2.304033E-7</v>
      </c>
      <c r="AV146" s="150">
        <f t="shared" si="92"/>
        <v>3.7227859000000001E-10</v>
      </c>
      <c r="AW146" s="163">
        <f t="shared" si="93"/>
        <v>0</v>
      </c>
      <c r="AX146" s="196">
        <v>5.568E-8</v>
      </c>
      <c r="AY146" s="196">
        <v>1.6799999999999999E-10</v>
      </c>
      <c r="AZ146" s="196">
        <v>4.59E-15</v>
      </c>
      <c r="BA146" s="108">
        <v>0</v>
      </c>
      <c r="BB146" s="108">
        <v>0</v>
      </c>
      <c r="BC146" s="196">
        <v>3.3000000000000001E-12</v>
      </c>
      <c r="BD146" s="196">
        <v>1.7471999999999999E-7</v>
      </c>
      <c r="BE146" s="196">
        <v>7.5400000000000002E-13</v>
      </c>
      <c r="BF146" s="196">
        <v>2.0352000000000001E-10</v>
      </c>
      <c r="BG146" s="108">
        <v>0</v>
      </c>
      <c r="BH146" s="108">
        <v>0</v>
      </c>
      <c r="BI146" s="108">
        <v>0</v>
      </c>
      <c r="BJ146" s="108">
        <v>0</v>
      </c>
      <c r="BK146" s="108">
        <v>0</v>
      </c>
      <c r="BL146" s="108">
        <v>0</v>
      </c>
      <c r="BM146" s="108">
        <v>0</v>
      </c>
      <c r="BN146" s="108">
        <v>0</v>
      </c>
      <c r="BO146" s="108">
        <v>0</v>
      </c>
      <c r="BP146" s="108">
        <v>0</v>
      </c>
      <c r="BQ146" s="108">
        <v>0</v>
      </c>
      <c r="BR146" s="108">
        <v>0</v>
      </c>
      <c r="BS146" s="108">
        <v>0</v>
      </c>
      <c r="BU146" s="172">
        <v>5.3333865000000002E-6</v>
      </c>
      <c r="BV146" s="172">
        <v>1.4031284000000001E-6</v>
      </c>
      <c r="BW146" s="172">
        <v>1.6729591999999999E-6</v>
      </c>
      <c r="BX146" s="172">
        <v>3.2057670000000002E-15</v>
      </c>
      <c r="BY146" s="172">
        <v>2.1464456000000001E-6</v>
      </c>
      <c r="BZ146" s="69">
        <v>0</v>
      </c>
      <c r="CA146" s="69">
        <v>0</v>
      </c>
      <c r="CB146" s="69">
        <v>0</v>
      </c>
      <c r="CC146" s="69">
        <v>0</v>
      </c>
      <c r="CD146" s="172">
        <v>9.3835391000000005E-13</v>
      </c>
      <c r="CE146" s="69">
        <v>0</v>
      </c>
      <c r="CF146" s="69">
        <v>0</v>
      </c>
      <c r="CG146" s="69">
        <v>0</v>
      </c>
      <c r="CH146" s="172">
        <v>1.1085232E-7</v>
      </c>
      <c r="CI146" s="69">
        <v>0</v>
      </c>
      <c r="CJ146" s="69">
        <v>0</v>
      </c>
      <c r="CK146" s="69">
        <v>0</v>
      </c>
      <c r="CM146" s="198">
        <v>0</v>
      </c>
      <c r="CN146" s="198">
        <v>0.06</v>
      </c>
      <c r="CO146" s="197">
        <v>8.9950299999999998E-5</v>
      </c>
      <c r="CP146" s="198">
        <v>9.6000000000000002E-4</v>
      </c>
      <c r="CQ146" s="198">
        <v>0</v>
      </c>
      <c r="CR146" s="198">
        <v>0</v>
      </c>
      <c r="CS146" s="197">
        <v>5.8666655999999998E-5</v>
      </c>
      <c r="CT146" s="198">
        <v>0</v>
      </c>
      <c r="CU146" s="198">
        <v>0</v>
      </c>
      <c r="CV146" s="198">
        <v>0</v>
      </c>
      <c r="CX146" s="166" t="s">
        <v>319</v>
      </c>
      <c r="CY146" t="s">
        <v>2155</v>
      </c>
    </row>
    <row r="147" spans="1:103" ht="14.4">
      <c r="A147" t="s">
        <v>399</v>
      </c>
      <c r="B147" s="85" t="s">
        <v>379</v>
      </c>
      <c r="C147" s="113" t="str">
        <f t="shared" si="79"/>
        <v>A.030.10.119</v>
      </c>
      <c r="D147" s="9" t="s">
        <v>1123</v>
      </c>
      <c r="E147" s="112" t="s">
        <v>362</v>
      </c>
      <c r="F147" s="115" t="str">
        <f t="shared" si="80"/>
        <v>Sodium Chlorite</v>
      </c>
      <c r="G147" s="143">
        <f t="shared" si="81"/>
        <v>0.06</v>
      </c>
      <c r="I147" s="118">
        <f t="shared" si="82"/>
        <v>2.1429011599452513E-2</v>
      </c>
      <c r="K147" s="161">
        <f t="shared" si="83"/>
        <v>1.4934847412659001E-4</v>
      </c>
      <c r="L147" s="161">
        <f t="shared" si="84"/>
        <v>1.0589163125325924E-2</v>
      </c>
      <c r="M147" s="162">
        <f t="shared" si="85"/>
        <v>1.6904999999999999E-3</v>
      </c>
      <c r="N147" s="161">
        <v>8.9999999999999993E-3</v>
      </c>
      <c r="O147" s="132">
        <v>9.6206399999999997E-3</v>
      </c>
      <c r="P147" s="132">
        <v>9.6852310999999999E-4</v>
      </c>
      <c r="Q147" s="164">
        <v>5.7919679999999999E-5</v>
      </c>
      <c r="R147" s="164">
        <v>9.1428000000000006E-5</v>
      </c>
      <c r="S147" s="132">
        <v>0</v>
      </c>
      <c r="T147" s="164">
        <v>7.9412659000000004E-10</v>
      </c>
      <c r="U147" s="164">
        <v>1.5325924E-11</v>
      </c>
      <c r="V147" s="132">
        <v>0</v>
      </c>
      <c r="W147" s="132">
        <v>0</v>
      </c>
      <c r="X147" s="132">
        <v>1.6904999999999999E-3</v>
      </c>
      <c r="Y147" s="132">
        <v>0</v>
      </c>
      <c r="Z147" s="132">
        <v>0</v>
      </c>
      <c r="AA147" s="132">
        <v>0</v>
      </c>
      <c r="AC147" s="118">
        <f t="shared" si="86"/>
        <v>8.9999999999999993E-3</v>
      </c>
      <c r="AD147" s="118">
        <f t="shared" si="87"/>
        <v>1.0738511599452513E-2</v>
      </c>
      <c r="AE147" s="118">
        <f t="shared" si="88"/>
        <v>1.0589163125325924E-2</v>
      </c>
      <c r="AF147" s="118">
        <f t="shared" si="89"/>
        <v>1.0589163125325924E-2</v>
      </c>
      <c r="AG147" s="118">
        <f t="shared" si="90"/>
        <v>1.6904999999999999E-3</v>
      </c>
      <c r="AI147" s="69">
        <v>5.09856</v>
      </c>
      <c r="AJ147" s="69">
        <v>2.5185599999999999</v>
      </c>
      <c r="AK147" s="69">
        <v>0</v>
      </c>
      <c r="AL147" s="69">
        <v>0</v>
      </c>
      <c r="AM147" s="69">
        <v>0</v>
      </c>
      <c r="AN147" s="69">
        <v>2.5499999999999998</v>
      </c>
      <c r="AO147" s="69">
        <v>0.03</v>
      </c>
      <c r="AQ147" s="116">
        <v>3.9759100999999996E-3</v>
      </c>
      <c r="AR147" s="116">
        <v>3.8431028E-3</v>
      </c>
      <c r="AS147" s="116">
        <v>1.0057442000000001E-4</v>
      </c>
      <c r="AT147" s="199">
        <v>3.2232815999999998E-5</v>
      </c>
      <c r="AU147" s="150">
        <f t="shared" si="91"/>
        <v>2.3040184799999998E-7</v>
      </c>
      <c r="AV147" s="150">
        <f t="shared" si="92"/>
        <v>3.7194682999999998E-10</v>
      </c>
      <c r="AW147" s="163">
        <f t="shared" si="93"/>
        <v>4.5144E-3</v>
      </c>
      <c r="AX147" s="196">
        <v>5.568E-8</v>
      </c>
      <c r="AY147" s="196">
        <v>1.6799999999999999E-10</v>
      </c>
      <c r="AZ147" s="196">
        <v>4.59E-15</v>
      </c>
      <c r="BA147" s="108">
        <v>0</v>
      </c>
      <c r="BB147" s="108">
        <v>0</v>
      </c>
      <c r="BC147" s="196">
        <v>1.8479999999999998E-12</v>
      </c>
      <c r="BD147" s="196">
        <v>1.7471999999999999E-7</v>
      </c>
      <c r="BE147" s="196">
        <v>4.2223999999999998E-13</v>
      </c>
      <c r="BF147" s="196">
        <v>2.0352000000000001E-10</v>
      </c>
      <c r="BG147" s="108">
        <v>0</v>
      </c>
      <c r="BH147" s="108">
        <v>0</v>
      </c>
      <c r="BI147" s="108">
        <v>0</v>
      </c>
      <c r="BJ147" s="108">
        <v>0</v>
      </c>
      <c r="BK147" s="108">
        <v>0</v>
      </c>
      <c r="BL147" s="108">
        <v>0</v>
      </c>
      <c r="BM147" s="108">
        <v>0</v>
      </c>
      <c r="BN147" s="108">
        <v>0</v>
      </c>
      <c r="BO147" s="108">
        <v>0</v>
      </c>
      <c r="BP147" s="108">
        <v>4.5144E-3</v>
      </c>
      <c r="BQ147" s="108">
        <v>0</v>
      </c>
      <c r="BR147" s="108">
        <v>0</v>
      </c>
      <c r="BS147" s="108">
        <v>0</v>
      </c>
      <c r="BU147" s="172">
        <v>7.4576803999999998E-6</v>
      </c>
      <c r="BV147" s="172">
        <v>1.4031284000000001E-6</v>
      </c>
      <c r="BW147" s="172">
        <v>1.6729591999999999E-6</v>
      </c>
      <c r="BX147" s="172">
        <v>1.7952294999999999E-15</v>
      </c>
      <c r="BY147" s="172">
        <v>1.2383585000000001E-6</v>
      </c>
      <c r="BZ147" s="69">
        <v>0</v>
      </c>
      <c r="CA147" s="69">
        <v>0</v>
      </c>
      <c r="CB147" s="69">
        <v>0</v>
      </c>
      <c r="CC147" s="69">
        <v>0</v>
      </c>
      <c r="CD147" s="172">
        <v>5.2547818999999998E-13</v>
      </c>
      <c r="CE147" s="69">
        <v>0</v>
      </c>
      <c r="CF147" s="69">
        <v>0</v>
      </c>
      <c r="CG147" s="69">
        <v>0</v>
      </c>
      <c r="CH147" s="172">
        <v>1.0215316E-7</v>
      </c>
      <c r="CI147" s="172">
        <v>3.0410806999999999E-6</v>
      </c>
      <c r="CJ147" s="69">
        <v>0</v>
      </c>
      <c r="CK147" s="69">
        <v>0</v>
      </c>
      <c r="CM147" s="198">
        <v>0</v>
      </c>
      <c r="CN147" s="198">
        <v>0.06</v>
      </c>
      <c r="CO147" s="197">
        <v>5.0372167999999998E-5</v>
      </c>
      <c r="CP147" s="198">
        <v>9.6000000000000002E-4</v>
      </c>
      <c r="CQ147" s="198">
        <v>0</v>
      </c>
      <c r="CR147" s="198">
        <v>0</v>
      </c>
      <c r="CS147" s="197">
        <v>5.8666655999999998E-5</v>
      </c>
      <c r="CT147" s="198">
        <v>0</v>
      </c>
      <c r="CU147" s="198">
        <v>0</v>
      </c>
      <c r="CV147" s="198">
        <v>0</v>
      </c>
      <c r="CX147" s="166" t="s">
        <v>319</v>
      </c>
      <c r="CY147" t="s">
        <v>2155</v>
      </c>
    </row>
    <row r="148" spans="1:103" ht="14.4">
      <c r="A148" t="s">
        <v>400</v>
      </c>
      <c r="B148" s="85" t="s">
        <v>379</v>
      </c>
      <c r="C148" s="113" t="str">
        <f t="shared" si="79"/>
        <v>A.030.10.120</v>
      </c>
      <c r="D148" s="9" t="s">
        <v>1123</v>
      </c>
      <c r="E148" s="112" t="s">
        <v>362</v>
      </c>
      <c r="F148" s="115" t="str">
        <f t="shared" si="80"/>
        <v>Sodium Cumenesulphonate</v>
      </c>
      <c r="G148" s="143">
        <f t="shared" si="81"/>
        <v>2.2107842</v>
      </c>
      <c r="I148" s="118">
        <f t="shared" si="82"/>
        <v>1.0561506509</v>
      </c>
      <c r="K148" s="161">
        <f t="shared" si="83"/>
        <v>0.11124581070000002</v>
      </c>
      <c r="L148" s="161">
        <f t="shared" si="84"/>
        <v>0.54853572409999996</v>
      </c>
      <c r="M148" s="162">
        <f t="shared" si="85"/>
        <v>6.4751486099999991E-2</v>
      </c>
      <c r="N148" s="161">
        <v>0.33161763</v>
      </c>
      <c r="O148" s="132">
        <v>8.5182750000000002E-2</v>
      </c>
      <c r="P148" s="132">
        <v>3.0786137000000002E-2</v>
      </c>
      <c r="Q148" s="132">
        <v>4.8373930000000002E-2</v>
      </c>
      <c r="R148" s="132">
        <v>2.2413253000000001E-2</v>
      </c>
      <c r="S148" s="132">
        <v>3.4437504000000001E-2</v>
      </c>
      <c r="T148" s="132">
        <v>6.0211237000000004E-3</v>
      </c>
      <c r="U148" s="132">
        <v>0.41040818000000001</v>
      </c>
      <c r="V148" s="132">
        <v>2.6649848E-2</v>
      </c>
      <c r="W148" s="132">
        <v>9.9185221000000004E-3</v>
      </c>
      <c r="X148" s="132">
        <v>3.2295232E-2</v>
      </c>
      <c r="Y148" s="132">
        <v>1.2240134999999999E-2</v>
      </c>
      <c r="Z148" s="132">
        <v>5.8064060999999997E-3</v>
      </c>
      <c r="AA148" s="132">
        <v>0</v>
      </c>
      <c r="AC148" s="118">
        <f t="shared" si="86"/>
        <v>0.33161763</v>
      </c>
      <c r="AD148" s="118">
        <f t="shared" si="87"/>
        <v>0.63762287770000003</v>
      </c>
      <c r="AE148" s="118">
        <f t="shared" si="88"/>
        <v>0.53218347310000003</v>
      </c>
      <c r="AF148" s="118">
        <f t="shared" si="89"/>
        <v>0.54853572409999996</v>
      </c>
      <c r="AG148" s="118">
        <f t="shared" si="90"/>
        <v>5.8945079999999997E-2</v>
      </c>
      <c r="AI148" s="69">
        <v>62.571125000000002</v>
      </c>
      <c r="AJ148" s="69">
        <v>56.736500999999997</v>
      </c>
      <c r="AK148" s="69">
        <v>4.0118299999999998</v>
      </c>
      <c r="AL148" s="69">
        <v>0</v>
      </c>
      <c r="AM148" s="69">
        <v>0.54234470999999995</v>
      </c>
      <c r="AN148" s="69">
        <v>0.39372984</v>
      </c>
      <c r="AO148" s="69">
        <v>0.88671904000000001</v>
      </c>
      <c r="AQ148" s="116">
        <v>7.9014951E-2</v>
      </c>
      <c r="AR148" s="116">
        <v>7.2664240000000005E-2</v>
      </c>
      <c r="AS148" s="116">
        <v>2.2958841999999998E-3</v>
      </c>
      <c r="AT148" s="116">
        <v>4.0548266999999999E-3</v>
      </c>
      <c r="AU148" s="150">
        <f t="shared" si="91"/>
        <v>4.3563692848999991E-6</v>
      </c>
      <c r="AV148" s="150">
        <f t="shared" si="92"/>
        <v>8.4906959860899989E-9</v>
      </c>
      <c r="AW148" s="163">
        <f t="shared" si="93"/>
        <v>0.56790289683999995</v>
      </c>
      <c r="AX148" s="196">
        <v>2.0516077E-6</v>
      </c>
      <c r="AY148" s="196">
        <v>6.1901957999999999E-9</v>
      </c>
      <c r="AZ148" s="196">
        <v>1.6912498999999999E-13</v>
      </c>
      <c r="BA148" s="108">
        <v>0</v>
      </c>
      <c r="BB148" s="108">
        <v>0</v>
      </c>
      <c r="BC148" s="196">
        <v>1.2962949E-9</v>
      </c>
      <c r="BD148" s="196">
        <v>1.8985695E-6</v>
      </c>
      <c r="BE148" s="196">
        <v>2.9561846000000002E-10</v>
      </c>
      <c r="BF148" s="196">
        <v>1.802E-9</v>
      </c>
      <c r="BG148" s="108">
        <v>0</v>
      </c>
      <c r="BH148" s="108">
        <v>0</v>
      </c>
      <c r="BI148" s="196">
        <v>3.2037921E-12</v>
      </c>
      <c r="BJ148" s="196">
        <v>1.6800046999999999E-10</v>
      </c>
      <c r="BK148" s="196">
        <v>3.1508339E-11</v>
      </c>
      <c r="BL148" s="196">
        <v>3.9849318999999999E-7</v>
      </c>
      <c r="BM148" s="196">
        <v>6.4026000000000002E-9</v>
      </c>
      <c r="BN148" s="108">
        <v>0</v>
      </c>
      <c r="BO148" s="108">
        <v>5.3788684000000001E-4</v>
      </c>
      <c r="BP148" s="108">
        <v>0.56736500999999995</v>
      </c>
      <c r="BQ148" s="108">
        <v>0</v>
      </c>
      <c r="BR148" s="108">
        <v>0</v>
      </c>
      <c r="BS148" s="108">
        <v>0</v>
      </c>
      <c r="BU148" s="69">
        <v>2.9954713000000002E-4</v>
      </c>
      <c r="BV148" s="172">
        <v>1.2423532E-5</v>
      </c>
      <c r="BW148" s="172">
        <v>6.164253E-5</v>
      </c>
      <c r="BX148" s="172">
        <v>4.8098233999999999E-5</v>
      </c>
      <c r="BY148" s="172">
        <v>3.0295348999999998E-5</v>
      </c>
      <c r="BZ148" s="69">
        <v>0</v>
      </c>
      <c r="CA148" s="69">
        <v>0</v>
      </c>
      <c r="CB148" s="69">
        <v>0</v>
      </c>
      <c r="CC148" s="172">
        <v>4.6484228999999997E-5</v>
      </c>
      <c r="CD148" s="172">
        <v>4.0544665999999999E-6</v>
      </c>
      <c r="CE148" s="69">
        <v>0</v>
      </c>
      <c r="CF148" s="69">
        <v>0</v>
      </c>
      <c r="CG148" s="69">
        <v>0</v>
      </c>
      <c r="CH148" s="172">
        <v>1.005339E-5</v>
      </c>
      <c r="CI148" s="172">
        <v>7.3642318000000001E-5</v>
      </c>
      <c r="CJ148" s="172">
        <v>1.2853086000000001E-5</v>
      </c>
      <c r="CK148" s="69">
        <v>0</v>
      </c>
      <c r="CM148" s="198">
        <v>0</v>
      </c>
      <c r="CN148" s="198">
        <v>2.2107842</v>
      </c>
      <c r="CO148" s="198">
        <v>0</v>
      </c>
      <c r="CP148" s="198">
        <v>8.5000000000000006E-3</v>
      </c>
      <c r="CQ148" s="197">
        <v>2.0255468000000001E-7</v>
      </c>
      <c r="CR148" s="197">
        <v>1.816275E-7</v>
      </c>
      <c r="CS148" s="198">
        <v>1.0783782999999999E-3</v>
      </c>
      <c r="CT148" s="198">
        <v>78.227609999999999</v>
      </c>
      <c r="CU148" s="198">
        <v>0</v>
      </c>
      <c r="CV148" s="198">
        <v>0</v>
      </c>
      <c r="CX148" s="166" t="s">
        <v>320</v>
      </c>
      <c r="CY148" t="s">
        <v>2156</v>
      </c>
    </row>
    <row r="149" spans="1:103" ht="14.4">
      <c r="A149" t="s">
        <v>401</v>
      </c>
      <c r="B149" s="85" t="s">
        <v>379</v>
      </c>
      <c r="C149" s="113" t="str">
        <f t="shared" si="79"/>
        <v>A.030.10.121</v>
      </c>
      <c r="D149" s="9" t="s">
        <v>1123</v>
      </c>
      <c r="E149" s="112" t="s">
        <v>362</v>
      </c>
      <c r="F149" s="115" t="str">
        <f t="shared" si="80"/>
        <v>Sodium Hydroxide (US 2011)</v>
      </c>
      <c r="G149" s="143">
        <f t="shared" si="81"/>
        <v>0.70139706666666668</v>
      </c>
      <c r="I149" s="118">
        <f t="shared" si="82"/>
        <v>0.13563621454299998</v>
      </c>
      <c r="K149" s="161">
        <f t="shared" si="83"/>
        <v>4.9355805779999996E-3</v>
      </c>
      <c r="L149" s="161">
        <f t="shared" si="84"/>
        <v>1.0005622375E-2</v>
      </c>
      <c r="M149" s="162">
        <f t="shared" si="85"/>
        <v>1.5485451589999999E-2</v>
      </c>
      <c r="N149" s="161">
        <v>0.10520955999999999</v>
      </c>
      <c r="O149" s="132">
        <v>5.0975192999999997E-3</v>
      </c>
      <c r="P149" s="132">
        <v>4.7881102E-3</v>
      </c>
      <c r="Q149" s="132">
        <v>2.5038787E-3</v>
      </c>
      <c r="R149" s="132">
        <v>5.3335724000000005E-4</v>
      </c>
      <c r="S149" s="164">
        <v>1.0848638E-5</v>
      </c>
      <c r="T149" s="132">
        <v>1.887496E-3</v>
      </c>
      <c r="U149" s="132">
        <v>1.0546129000000001E-4</v>
      </c>
      <c r="V149" s="132">
        <v>2.6993059000000001E-4</v>
      </c>
      <c r="W149" s="132">
        <v>0</v>
      </c>
      <c r="X149" s="132">
        <v>1.5215520999999999E-2</v>
      </c>
      <c r="Y149" s="164">
        <v>1.4531585000000001E-5</v>
      </c>
      <c r="Z149" s="132">
        <v>0</v>
      </c>
      <c r="AA149" s="132">
        <v>0</v>
      </c>
      <c r="AC149" s="118">
        <f t="shared" si="86"/>
        <v>0.10520955999999999</v>
      </c>
      <c r="AD149" s="118">
        <f t="shared" si="87"/>
        <v>1.4926671368000003E-2</v>
      </c>
      <c r="AE149" s="118">
        <f t="shared" si="88"/>
        <v>9.9910907900000005E-3</v>
      </c>
      <c r="AF149" s="118">
        <f t="shared" si="89"/>
        <v>1.0005622375E-2</v>
      </c>
      <c r="AG149" s="118">
        <f t="shared" si="90"/>
        <v>1.5485451589999999E-2</v>
      </c>
      <c r="AI149" s="69">
        <v>14.543191999999999</v>
      </c>
      <c r="AJ149" s="69">
        <v>11.251839</v>
      </c>
      <c r="AK149" s="69">
        <v>1.5786439999999999</v>
      </c>
      <c r="AL149" s="69">
        <v>0</v>
      </c>
      <c r="AM149" s="69">
        <v>0.38009406000000001</v>
      </c>
      <c r="AN149" s="69">
        <v>0.93882942999999996</v>
      </c>
      <c r="AO149" s="69">
        <v>0.39378555999999998</v>
      </c>
      <c r="AQ149" s="116">
        <v>1.4017729E-2</v>
      </c>
      <c r="AR149" s="116">
        <v>1.2936637000000001E-2</v>
      </c>
      <c r="AS149" s="116">
        <v>5.8149025000000002E-4</v>
      </c>
      <c r="AT149" s="116">
        <v>4.9960171E-4</v>
      </c>
      <c r="AU149" s="150">
        <f t="shared" si="91"/>
        <v>7.7557777782399989E-7</v>
      </c>
      <c r="AV149" s="150">
        <f t="shared" si="92"/>
        <v>2.15048169888009E-9</v>
      </c>
      <c r="AW149" s="163">
        <f t="shared" si="93"/>
        <v>6.9972228658299995E-2</v>
      </c>
      <c r="AX149" s="196">
        <v>6.5142633999999996E-7</v>
      </c>
      <c r="AY149" s="196">
        <v>1.9655334000000002E-9</v>
      </c>
      <c r="AZ149" s="196">
        <v>5.3700139000000001E-14</v>
      </c>
      <c r="BA149" s="196">
        <v>8.9374134000000006E-11</v>
      </c>
      <c r="BB149" s="108">
        <v>0</v>
      </c>
      <c r="BC149" s="196">
        <v>3.3671058000000002E-10</v>
      </c>
      <c r="BD149" s="196">
        <v>1.2302074000000001E-7</v>
      </c>
      <c r="BE149" s="196">
        <v>4.8388553999999999E-11</v>
      </c>
      <c r="BF149" s="196">
        <v>1.3542901E-10</v>
      </c>
      <c r="BG149" s="108">
        <v>0</v>
      </c>
      <c r="BH149" s="108">
        <v>0</v>
      </c>
      <c r="BI149" s="196">
        <v>1.0744691000000001E-12</v>
      </c>
      <c r="BJ149" s="196">
        <v>7.1083548999999995E-16</v>
      </c>
      <c r="BK149" s="196">
        <v>1.8548055999999999E-15</v>
      </c>
      <c r="BL149" s="196">
        <v>1.7542884000000001E-10</v>
      </c>
      <c r="BM149" s="196">
        <v>5.2918427000000002E-10</v>
      </c>
      <c r="BN149" s="108">
        <v>0</v>
      </c>
      <c r="BO149" s="196">
        <v>5.6476583000000001E-6</v>
      </c>
      <c r="BP149" s="108">
        <v>6.9966581E-2</v>
      </c>
      <c r="BQ149" s="108">
        <v>0</v>
      </c>
      <c r="BR149" s="108">
        <v>0</v>
      </c>
      <c r="BS149" s="108">
        <v>0</v>
      </c>
      <c r="BU149" s="172">
        <v>3.9564984999999997E-5</v>
      </c>
      <c r="BV149" s="172">
        <v>1.0420360000000001E-6</v>
      </c>
      <c r="BW149" s="172">
        <v>1.9556811999999998E-5</v>
      </c>
      <c r="BX149" s="172">
        <v>1.2858857E-8</v>
      </c>
      <c r="BY149" s="172">
        <v>1.0087212999999999E-6</v>
      </c>
      <c r="BZ149" s="172">
        <v>2.1305072000000001E-7</v>
      </c>
      <c r="CA149" s="69">
        <v>0</v>
      </c>
      <c r="CB149" s="172">
        <v>3.2336514000000002E-7</v>
      </c>
      <c r="CC149" s="172">
        <v>1.0576499999999999E-7</v>
      </c>
      <c r="CD149" s="172">
        <v>1.2529607000000001E-6</v>
      </c>
      <c r="CE149" s="69">
        <v>0</v>
      </c>
      <c r="CF149" s="69">
        <v>0</v>
      </c>
      <c r="CG149" s="172">
        <v>1.6341756999999999E-7</v>
      </c>
      <c r="CH149" s="172">
        <v>5.2688974999999997E-7</v>
      </c>
      <c r="CI149" s="172">
        <v>1.5230432E-5</v>
      </c>
      <c r="CJ149" s="172">
        <v>1.2867588E-7</v>
      </c>
      <c r="CK149" s="69">
        <v>0</v>
      </c>
      <c r="CM149" s="197">
        <v>1.3831886E-7</v>
      </c>
      <c r="CN149" s="198">
        <v>0.70076989000000001</v>
      </c>
      <c r="CO149" s="198">
        <v>8.1790709E-3</v>
      </c>
      <c r="CP149" s="198">
        <v>7.6208638999999999E-4</v>
      </c>
      <c r="CQ149" s="197">
        <v>4.9207223000000005E-10</v>
      </c>
      <c r="CR149" s="197">
        <v>5.7198956999999998E-8</v>
      </c>
      <c r="CS149" s="197">
        <v>4.6960077000000002E-5</v>
      </c>
      <c r="CT149" s="198">
        <v>1.3729672E-3</v>
      </c>
      <c r="CU149" s="198">
        <v>0</v>
      </c>
      <c r="CV149" s="197">
        <v>7.4924342000000005E-5</v>
      </c>
      <c r="CX149" s="166" t="s">
        <v>313</v>
      </c>
      <c r="CY149" t="s">
        <v>2157</v>
      </c>
    </row>
    <row r="150" spans="1:103" ht="14.4">
      <c r="A150" t="s">
        <v>1611</v>
      </c>
      <c r="B150" s="85" t="s">
        <v>379</v>
      </c>
      <c r="C150" s="113" t="str">
        <f t="shared" si="79"/>
        <v>A.030.10.122</v>
      </c>
      <c r="D150" s="9" t="s">
        <v>1123</v>
      </c>
      <c r="E150" s="112" t="s">
        <v>362</v>
      </c>
      <c r="F150" s="115" t="str">
        <f t="shared" si="80"/>
        <v>Sodium Hydroxide - NaOH (European Chlor-Alkali Industry 2022)</v>
      </c>
      <c r="G150" s="143">
        <f t="shared" si="81"/>
        <v>0.65</v>
      </c>
      <c r="I150" s="118">
        <f t="shared" si="82"/>
        <v>0.14284185821453316</v>
      </c>
      <c r="K150" s="161">
        <f t="shared" si="83"/>
        <v>1.2328728021482901E-2</v>
      </c>
      <c r="L150" s="161">
        <f t="shared" si="84"/>
        <v>3.3013130193050251E-2</v>
      </c>
      <c r="M150" s="162">
        <f t="shared" si="85"/>
        <v>0</v>
      </c>
      <c r="N150" s="161">
        <v>9.7500000000000003E-2</v>
      </c>
      <c r="O150" s="132">
        <v>2.365074E-2</v>
      </c>
      <c r="P150" s="132">
        <v>9.3623900999999995E-3</v>
      </c>
      <c r="Q150" s="132">
        <v>3.5165519999999999E-4</v>
      </c>
      <c r="R150" s="132">
        <v>1.1977068E-2</v>
      </c>
      <c r="S150" s="132">
        <v>0</v>
      </c>
      <c r="T150" s="164">
        <v>4.8214828999999999E-9</v>
      </c>
      <c r="U150" s="164">
        <v>9.3050255000000003E-11</v>
      </c>
      <c r="V150" s="132">
        <v>0</v>
      </c>
      <c r="W150" s="132">
        <v>0</v>
      </c>
      <c r="X150" s="132">
        <v>0</v>
      </c>
      <c r="Y150" s="132">
        <v>0</v>
      </c>
      <c r="Z150" s="132">
        <v>0</v>
      </c>
      <c r="AA150" s="132">
        <v>0</v>
      </c>
      <c r="AC150" s="118">
        <f t="shared" si="86"/>
        <v>9.7500000000000003E-2</v>
      </c>
      <c r="AD150" s="118">
        <f t="shared" si="87"/>
        <v>4.5341858214533154E-2</v>
      </c>
      <c r="AE150" s="118">
        <f t="shared" si="88"/>
        <v>3.3013130193050251E-2</v>
      </c>
      <c r="AF150" s="118">
        <f t="shared" si="89"/>
        <v>3.3013130193050251E-2</v>
      </c>
      <c r="AG150" s="118">
        <f t="shared" si="90"/>
        <v>0</v>
      </c>
      <c r="AI150" s="69">
        <v>0</v>
      </c>
      <c r="AJ150" s="69">
        <v>0</v>
      </c>
      <c r="AK150" s="69">
        <v>0</v>
      </c>
      <c r="AL150" s="69">
        <v>0</v>
      </c>
      <c r="AM150" s="69">
        <v>0</v>
      </c>
      <c r="AN150" s="69">
        <v>0</v>
      </c>
      <c r="AO150" s="69">
        <v>0</v>
      </c>
      <c r="AQ150" s="116">
        <v>1.7854077999999999E-2</v>
      </c>
      <c r="AR150" s="116">
        <v>1.7225957E-2</v>
      </c>
      <c r="AS150" s="116">
        <v>6.2812117000000001E-4</v>
      </c>
      <c r="AT150" s="116">
        <v>0</v>
      </c>
      <c r="AU150" s="150">
        <f t="shared" si="91"/>
        <v>1.03273122E-6</v>
      </c>
      <c r="AV150" s="150">
        <f t="shared" si="92"/>
        <v>2.3229333249999998E-9</v>
      </c>
      <c r="AW150" s="163">
        <f t="shared" si="93"/>
        <v>0</v>
      </c>
      <c r="AX150" s="196">
        <v>6.032E-7</v>
      </c>
      <c r="AY150" s="196">
        <v>1.8199999999999999E-9</v>
      </c>
      <c r="AZ150" s="196">
        <v>4.9724999999999998E-14</v>
      </c>
      <c r="BA150" s="108">
        <v>0</v>
      </c>
      <c r="BB150" s="108">
        <v>0</v>
      </c>
      <c r="BC150" s="196">
        <v>1.1219999999999999E-11</v>
      </c>
      <c r="BD150" s="196">
        <v>4.2952E-7</v>
      </c>
      <c r="BE150" s="196">
        <v>2.5636000000000001E-12</v>
      </c>
      <c r="BF150" s="196">
        <v>5.0031999999999998E-10</v>
      </c>
      <c r="BG150" s="108">
        <v>0</v>
      </c>
      <c r="BH150" s="108">
        <v>0</v>
      </c>
      <c r="BI150" s="108">
        <v>0</v>
      </c>
      <c r="BJ150" s="108">
        <v>0</v>
      </c>
      <c r="BK150" s="108">
        <v>0</v>
      </c>
      <c r="BL150" s="108">
        <v>0</v>
      </c>
      <c r="BM150" s="108">
        <v>0</v>
      </c>
      <c r="BN150" s="108">
        <v>0</v>
      </c>
      <c r="BO150" s="108">
        <v>0</v>
      </c>
      <c r="BP150" s="108">
        <v>0</v>
      </c>
      <c r="BQ150" s="108">
        <v>0</v>
      </c>
      <c r="BR150" s="108">
        <v>0</v>
      </c>
      <c r="BS150" s="108">
        <v>0</v>
      </c>
      <c r="BU150" s="172">
        <v>3.5520060999999999E-5</v>
      </c>
      <c r="BV150" s="172">
        <v>3.4493573000000001E-6</v>
      </c>
      <c r="BW150" s="172">
        <v>1.8123724999999999E-5</v>
      </c>
      <c r="BX150" s="172">
        <v>1.0899608000000001E-14</v>
      </c>
      <c r="BY150" s="172">
        <v>1.3655846999999999E-5</v>
      </c>
      <c r="BZ150" s="69">
        <v>0</v>
      </c>
      <c r="CA150" s="69">
        <v>0</v>
      </c>
      <c r="CB150" s="69">
        <v>0</v>
      </c>
      <c r="CC150" s="69">
        <v>0</v>
      </c>
      <c r="CD150" s="172">
        <v>3.1904033000000001E-12</v>
      </c>
      <c r="CE150" s="69">
        <v>0</v>
      </c>
      <c r="CF150" s="69">
        <v>0</v>
      </c>
      <c r="CG150" s="69">
        <v>0</v>
      </c>
      <c r="CH150" s="172">
        <v>2.9112948000000001E-7</v>
      </c>
      <c r="CI150" s="69">
        <v>0</v>
      </c>
      <c r="CJ150" s="69">
        <v>0</v>
      </c>
      <c r="CK150" s="69">
        <v>0</v>
      </c>
      <c r="CM150" s="198">
        <v>0</v>
      </c>
      <c r="CN150" s="198">
        <v>0.65</v>
      </c>
      <c r="CO150" s="198">
        <v>3.0583101999999998E-4</v>
      </c>
      <c r="CP150" s="198">
        <v>2.3600000000000001E-3</v>
      </c>
      <c r="CQ150" s="198">
        <v>0</v>
      </c>
      <c r="CR150" s="198">
        <v>0</v>
      </c>
      <c r="CS150" s="198">
        <v>1.4422219999999999E-4</v>
      </c>
      <c r="CT150" s="198">
        <v>0</v>
      </c>
      <c r="CU150" s="198">
        <v>0</v>
      </c>
      <c r="CV150" s="198">
        <v>0</v>
      </c>
      <c r="CX150" s="166" t="s">
        <v>313</v>
      </c>
      <c r="CY150" t="s">
        <v>2157</v>
      </c>
    </row>
    <row r="151" spans="1:103" ht="14.4">
      <c r="A151" t="s">
        <v>1612</v>
      </c>
      <c r="B151" s="85" t="s">
        <v>379</v>
      </c>
      <c r="C151" s="113" t="str">
        <f t="shared" si="79"/>
        <v>A.030.10.123</v>
      </c>
      <c r="D151" s="9" t="s">
        <v>1123</v>
      </c>
      <c r="E151" s="112" t="s">
        <v>362</v>
      </c>
      <c r="F151" s="115" t="str">
        <f t="shared" si="80"/>
        <v>Sodium Hydroxide - NaOH (Plasticseurope 2013)</v>
      </c>
      <c r="G151" s="143">
        <f t="shared" si="81"/>
        <v>0.8600000000000001</v>
      </c>
      <c r="I151" s="118">
        <f t="shared" si="82"/>
        <v>0.17479006046360779</v>
      </c>
      <c r="K151" s="161">
        <f t="shared" si="83"/>
        <v>1.7010191344665998E-2</v>
      </c>
      <c r="L151" s="161">
        <f t="shared" si="84"/>
        <v>2.8779869118941783E-2</v>
      </c>
      <c r="M151" s="162">
        <f t="shared" si="85"/>
        <v>0</v>
      </c>
      <c r="N151" s="161">
        <v>0.129</v>
      </c>
      <c r="O151" s="132">
        <v>2.705805E-2</v>
      </c>
      <c r="P151" s="132">
        <v>1.7218189E-3</v>
      </c>
      <c r="Q151" s="132">
        <v>8.27424E-4</v>
      </c>
      <c r="R151" s="132">
        <v>1.6182756E-2</v>
      </c>
      <c r="S151" s="132">
        <v>0</v>
      </c>
      <c r="T151" s="164">
        <v>1.1344665999999999E-8</v>
      </c>
      <c r="U151" s="164">
        <v>2.1894177999999999E-10</v>
      </c>
      <c r="V151" s="132">
        <v>0</v>
      </c>
      <c r="W151" s="132">
        <v>0</v>
      </c>
      <c r="X151" s="132">
        <v>0</v>
      </c>
      <c r="Y151" s="132">
        <v>0</v>
      </c>
      <c r="Z151" s="132">
        <v>0</v>
      </c>
      <c r="AA151" s="132">
        <v>0</v>
      </c>
      <c r="AC151" s="118">
        <f t="shared" si="86"/>
        <v>0.129</v>
      </c>
      <c r="AD151" s="118">
        <f t="shared" si="87"/>
        <v>4.5790060463607785E-2</v>
      </c>
      <c r="AE151" s="118">
        <f t="shared" si="88"/>
        <v>2.8779869118941783E-2</v>
      </c>
      <c r="AF151" s="118">
        <f t="shared" si="89"/>
        <v>2.8779869118941783E-2</v>
      </c>
      <c r="AG151" s="118">
        <f t="shared" si="90"/>
        <v>0</v>
      </c>
      <c r="AI151" s="69">
        <v>0</v>
      </c>
      <c r="AJ151" s="69">
        <v>0</v>
      </c>
      <c r="AK151" s="69">
        <v>0</v>
      </c>
      <c r="AL151" s="69">
        <v>0</v>
      </c>
      <c r="AM151" s="69">
        <v>0</v>
      </c>
      <c r="AN151" s="69">
        <v>0</v>
      </c>
      <c r="AO151" s="69">
        <v>0</v>
      </c>
      <c r="AQ151" s="116">
        <v>2.2316516000000002E-2</v>
      </c>
      <c r="AR151" s="116">
        <v>2.1508967E-2</v>
      </c>
      <c r="AS151" s="116">
        <v>8.0754899999999996E-4</v>
      </c>
      <c r="AT151" s="116">
        <v>0</v>
      </c>
      <c r="AU151" s="150">
        <f t="shared" si="91"/>
        <v>1.2895064E-6</v>
      </c>
      <c r="AV151" s="150">
        <f t="shared" si="92"/>
        <v>2.9864977900000003E-9</v>
      </c>
      <c r="AW151" s="163">
        <f t="shared" si="93"/>
        <v>0</v>
      </c>
      <c r="AX151" s="196">
        <v>7.9808000000000001E-7</v>
      </c>
      <c r="AY151" s="196">
        <v>2.408E-9</v>
      </c>
      <c r="AZ151" s="196">
        <v>6.5790000000000003E-14</v>
      </c>
      <c r="BA151" s="108">
        <v>0</v>
      </c>
      <c r="BB151" s="108">
        <v>0</v>
      </c>
      <c r="BC151" s="196">
        <v>2.6400000000000001E-11</v>
      </c>
      <c r="BD151" s="196">
        <v>4.9139999999999997E-7</v>
      </c>
      <c r="BE151" s="196">
        <v>6.0320000000000001E-12</v>
      </c>
      <c r="BF151" s="196">
        <v>5.7240000000000001E-10</v>
      </c>
      <c r="BG151" s="108">
        <v>0</v>
      </c>
      <c r="BH151" s="108">
        <v>0</v>
      </c>
      <c r="BI151" s="108">
        <v>0</v>
      </c>
      <c r="BJ151" s="108">
        <v>0</v>
      </c>
      <c r="BK151" s="108">
        <v>0</v>
      </c>
      <c r="BL151" s="108">
        <v>0</v>
      </c>
      <c r="BM151" s="108">
        <v>0</v>
      </c>
      <c r="BN151" s="108">
        <v>0</v>
      </c>
      <c r="BO151" s="108">
        <v>0</v>
      </c>
      <c r="BP151" s="108">
        <v>0</v>
      </c>
      <c r="BQ151" s="108">
        <v>0</v>
      </c>
      <c r="BR151" s="108">
        <v>0</v>
      </c>
      <c r="BS151" s="108">
        <v>0</v>
      </c>
      <c r="BU151" s="172">
        <v>4.6202370999999997E-5</v>
      </c>
      <c r="BV151" s="172">
        <v>3.9462985999999998E-6</v>
      </c>
      <c r="BW151" s="172">
        <v>2.3979082E-5</v>
      </c>
      <c r="BX151" s="172">
        <v>2.5646136000000001E-14</v>
      </c>
      <c r="BY151" s="172">
        <v>1.7862650000000001E-5</v>
      </c>
      <c r="BZ151" s="69">
        <v>0</v>
      </c>
      <c r="CA151" s="69">
        <v>0</v>
      </c>
      <c r="CB151" s="69">
        <v>0</v>
      </c>
      <c r="CC151" s="69">
        <v>0</v>
      </c>
      <c r="CD151" s="172">
        <v>7.5068312999999998E-12</v>
      </c>
      <c r="CE151" s="69">
        <v>0</v>
      </c>
      <c r="CF151" s="69">
        <v>0</v>
      </c>
      <c r="CG151" s="69">
        <v>0</v>
      </c>
      <c r="CH151" s="172">
        <v>4.1433329E-7</v>
      </c>
      <c r="CI151" s="69">
        <v>0</v>
      </c>
      <c r="CJ151" s="69">
        <v>0</v>
      </c>
      <c r="CK151" s="69">
        <v>0</v>
      </c>
      <c r="CM151" s="198">
        <v>0</v>
      </c>
      <c r="CN151" s="198">
        <v>0.86</v>
      </c>
      <c r="CO151" s="198">
        <v>7.1960239999999999E-4</v>
      </c>
      <c r="CP151" s="198">
        <v>2.7000000000000001E-3</v>
      </c>
      <c r="CQ151" s="198">
        <v>0</v>
      </c>
      <c r="CR151" s="198">
        <v>0</v>
      </c>
      <c r="CS151" s="198">
        <v>1.6499997000000001E-4</v>
      </c>
      <c r="CT151" s="198">
        <v>0</v>
      </c>
      <c r="CU151" s="198">
        <v>0</v>
      </c>
      <c r="CV151" s="198">
        <v>0</v>
      </c>
      <c r="CX151" s="166" t="s">
        <v>313</v>
      </c>
      <c r="CY151" t="s">
        <v>2157</v>
      </c>
    </row>
    <row r="152" spans="1:103" ht="14.4">
      <c r="A152" t="s">
        <v>1613</v>
      </c>
      <c r="B152" s="85" t="s">
        <v>379</v>
      </c>
      <c r="C152" s="113" t="str">
        <f t="shared" si="79"/>
        <v>A.030.10.124</v>
      </c>
      <c r="D152" s="9" t="s">
        <v>1123</v>
      </c>
      <c r="E152" s="112" t="s">
        <v>362</v>
      </c>
      <c r="F152" s="115" t="str">
        <f t="shared" si="80"/>
        <v>Sodium Hydroxide - NaOH (average of USLCI - Plasticseurope - EU Chlor-Alkali ind.)</v>
      </c>
      <c r="G152" s="143">
        <f t="shared" si="81"/>
        <v>0.72976106666666674</v>
      </c>
      <c r="I152" s="118">
        <f t="shared" si="82"/>
        <v>0.14957848889640002</v>
      </c>
      <c r="K152" s="161">
        <f t="shared" si="83"/>
        <v>1.13105849504E-2</v>
      </c>
      <c r="L152" s="161">
        <f t="shared" si="84"/>
        <v>2.3693545050000001E-2</v>
      </c>
      <c r="M152" s="162">
        <f t="shared" si="85"/>
        <v>5.1101988960000006E-3</v>
      </c>
      <c r="N152" s="161">
        <v>0.10946416</v>
      </c>
      <c r="O152" s="132">
        <v>1.8416082E-2</v>
      </c>
      <c r="P152" s="132">
        <v>5.2378653000000001E-3</v>
      </c>
      <c r="Q152" s="132">
        <v>1.2153761E-3</v>
      </c>
      <c r="R152" s="132">
        <v>9.4687498000000005E-3</v>
      </c>
      <c r="S152" s="164">
        <v>3.5800503999999999E-6</v>
      </c>
      <c r="T152" s="132">
        <v>6.2287900000000001E-4</v>
      </c>
      <c r="U152" s="164">
        <v>3.4802326999999998E-5</v>
      </c>
      <c r="V152" s="164">
        <v>8.9077095999999997E-5</v>
      </c>
      <c r="W152" s="132">
        <v>0</v>
      </c>
      <c r="X152" s="132">
        <v>5.0211218000000002E-3</v>
      </c>
      <c r="Y152" s="164">
        <v>4.7954230000000003E-6</v>
      </c>
      <c r="Z152" s="132">
        <v>0</v>
      </c>
      <c r="AA152" s="132">
        <v>0</v>
      </c>
      <c r="AC152" s="118">
        <f t="shared" si="86"/>
        <v>0.10946416</v>
      </c>
      <c r="AD152" s="118">
        <f t="shared" si="87"/>
        <v>3.4999334577399996E-2</v>
      </c>
      <c r="AE152" s="118">
        <f t="shared" si="88"/>
        <v>2.3688749626999999E-2</v>
      </c>
      <c r="AF152" s="118">
        <f t="shared" si="89"/>
        <v>2.3693545050000004E-2</v>
      </c>
      <c r="AG152" s="118">
        <f t="shared" si="90"/>
        <v>5.1101988960000006E-3</v>
      </c>
      <c r="AI152" s="69">
        <v>4.7992534999999998</v>
      </c>
      <c r="AJ152" s="69">
        <v>3.7131069999999999</v>
      </c>
      <c r="AK152" s="69">
        <v>0.52095250000000004</v>
      </c>
      <c r="AL152" s="69">
        <v>0</v>
      </c>
      <c r="AM152" s="69">
        <v>0.12543103999999999</v>
      </c>
      <c r="AN152" s="69">
        <v>0.30981371000000002</v>
      </c>
      <c r="AO152" s="69">
        <v>0.12994923</v>
      </c>
      <c r="AQ152" s="116">
        <v>1.7882147000000001E-2</v>
      </c>
      <c r="AR152" s="116">
        <v>1.7051614999999999E-2</v>
      </c>
      <c r="AS152" s="116">
        <v>6.6566293999999995E-4</v>
      </c>
      <c r="AT152" s="116">
        <v>1.6486855999999999E-4</v>
      </c>
      <c r="AU152" s="150">
        <f t="shared" si="91"/>
        <v>1.0222790748809999E-6</v>
      </c>
      <c r="AV152" s="150">
        <f t="shared" si="92"/>
        <v>2.4617712034475505E-9</v>
      </c>
      <c r="AW152" s="163">
        <f t="shared" si="93"/>
        <v>2.3090835727199999E-2</v>
      </c>
      <c r="AX152" s="196">
        <v>6.7739308999999999E-7</v>
      </c>
      <c r="AY152" s="196">
        <v>2.0438659999999999E-9</v>
      </c>
      <c r="AZ152" s="196">
        <v>5.5840996000000002E-14</v>
      </c>
      <c r="BA152" s="196">
        <v>2.9493464000000003E-11</v>
      </c>
      <c r="BB152" s="108">
        <v>0</v>
      </c>
      <c r="BC152" s="196">
        <v>1.2352908999999999E-10</v>
      </c>
      <c r="BD152" s="196">
        <v>3.4450044E-7</v>
      </c>
      <c r="BE152" s="196">
        <v>1.8804771E-11</v>
      </c>
      <c r="BF152" s="196">
        <v>3.9868917000000002E-10</v>
      </c>
      <c r="BG152" s="108">
        <v>0</v>
      </c>
      <c r="BH152" s="108">
        <v>0</v>
      </c>
      <c r="BI152" s="196">
        <v>3.5457478999999998E-13</v>
      </c>
      <c r="BJ152" s="196">
        <v>2.3457570999999999E-16</v>
      </c>
      <c r="BK152" s="196">
        <v>6.1208584000000001E-16</v>
      </c>
      <c r="BL152" s="196">
        <v>5.7891517000000003E-11</v>
      </c>
      <c r="BM152" s="196">
        <v>1.7463081000000001E-10</v>
      </c>
      <c r="BN152" s="108">
        <v>0</v>
      </c>
      <c r="BO152" s="196">
        <v>1.8637272E-6</v>
      </c>
      <c r="BP152" s="108">
        <v>2.3088971999999999E-2</v>
      </c>
      <c r="BQ152" s="108">
        <v>0</v>
      </c>
      <c r="BR152" s="108">
        <v>0</v>
      </c>
      <c r="BS152" s="108">
        <v>0</v>
      </c>
      <c r="BU152" s="172">
        <v>4.0024848000000001E-5</v>
      </c>
      <c r="BV152" s="172">
        <v>2.7844383E-6</v>
      </c>
      <c r="BW152" s="172">
        <v>2.0347674000000001E-5</v>
      </c>
      <c r="BX152" s="172">
        <v>4.2434349E-9</v>
      </c>
      <c r="BY152" s="172">
        <v>1.0733982E-5</v>
      </c>
      <c r="BZ152" s="172">
        <v>7.0306736999999994E-8</v>
      </c>
      <c r="CA152" s="69">
        <v>0</v>
      </c>
      <c r="CB152" s="172">
        <v>1.0671049999999999E-7</v>
      </c>
      <c r="CC152" s="172">
        <v>3.4902450999999999E-8</v>
      </c>
      <c r="CD152" s="172">
        <v>4.1348057000000002E-7</v>
      </c>
      <c r="CE152" s="69">
        <v>0</v>
      </c>
      <c r="CF152" s="69">
        <v>0</v>
      </c>
      <c r="CG152" s="172">
        <v>5.3927798E-8</v>
      </c>
      <c r="CH152" s="172">
        <v>4.0667633000000001E-7</v>
      </c>
      <c r="CI152" s="172">
        <v>5.0260426000000002E-6</v>
      </c>
      <c r="CJ152" s="172">
        <v>4.2463040000000001E-8</v>
      </c>
      <c r="CK152" s="69">
        <v>0</v>
      </c>
      <c r="CM152" s="197">
        <v>4.5645224000000001E-8</v>
      </c>
      <c r="CN152" s="198">
        <v>0.72955406</v>
      </c>
      <c r="CO152" s="198">
        <v>3.0374864E-3</v>
      </c>
      <c r="CP152" s="198">
        <v>1.9212884999999999E-3</v>
      </c>
      <c r="CQ152" s="197">
        <v>1.6238384000000001E-10</v>
      </c>
      <c r="CR152" s="197">
        <v>1.8875655999999999E-8</v>
      </c>
      <c r="CS152" s="198">
        <v>1.1754014E-4</v>
      </c>
      <c r="CT152" s="198">
        <v>4.5307916000000001E-4</v>
      </c>
      <c r="CU152" s="198">
        <v>0</v>
      </c>
      <c r="CV152" s="197">
        <v>2.4725033000000002E-5</v>
      </c>
      <c r="CX152" s="166" t="s">
        <v>313</v>
      </c>
      <c r="CY152" t="s">
        <v>2157</v>
      </c>
    </row>
    <row r="153" spans="1:103" ht="14.4">
      <c r="A153" t="s">
        <v>1614</v>
      </c>
      <c r="B153" s="85" t="s">
        <v>379</v>
      </c>
      <c r="C153" s="113" t="str">
        <f t="shared" si="79"/>
        <v>A.030.10.125</v>
      </c>
      <c r="D153" s="9" t="s">
        <v>1123</v>
      </c>
      <c r="E153" s="112" t="s">
        <v>362</v>
      </c>
      <c r="F153" s="115" t="str">
        <f t="shared" si="80"/>
        <v>Sodium Hypochlorite - NaOCl (European Chlor-Alkali Industry 2022)</v>
      </c>
      <c r="G153" s="143">
        <f t="shared" si="81"/>
        <v>0.63</v>
      </c>
      <c r="I153" s="118">
        <f t="shared" si="82"/>
        <v>0.14228828564907423</v>
      </c>
      <c r="K153" s="161">
        <f t="shared" si="83"/>
        <v>1.4098547323182701E-2</v>
      </c>
      <c r="L153" s="161">
        <f t="shared" si="84"/>
        <v>3.3689738325891519E-2</v>
      </c>
      <c r="M153" s="162">
        <f t="shared" si="85"/>
        <v>0</v>
      </c>
      <c r="N153" s="161">
        <v>9.4500000000000001E-2</v>
      </c>
      <c r="O153" s="132">
        <v>2.9062350000000001E-2</v>
      </c>
      <c r="P153" s="132">
        <v>4.6273881999999997E-3</v>
      </c>
      <c r="Q153" s="132">
        <v>4.757688E-4</v>
      </c>
      <c r="R153" s="132">
        <v>1.3622772E-2</v>
      </c>
      <c r="S153" s="132">
        <v>0</v>
      </c>
      <c r="T153" s="164">
        <v>6.5231827000000002E-9</v>
      </c>
      <c r="U153" s="164">
        <v>1.2589151999999999E-10</v>
      </c>
      <c r="V153" s="132">
        <v>0</v>
      </c>
      <c r="W153" s="132">
        <v>0</v>
      </c>
      <c r="X153" s="132">
        <v>0</v>
      </c>
      <c r="Y153" s="132">
        <v>0</v>
      </c>
      <c r="Z153" s="132">
        <v>0</v>
      </c>
      <c r="AA153" s="132">
        <v>0</v>
      </c>
      <c r="AC153" s="118">
        <f t="shared" si="86"/>
        <v>9.4500000000000001E-2</v>
      </c>
      <c r="AD153" s="118">
        <f t="shared" si="87"/>
        <v>4.7788285649074218E-2</v>
      </c>
      <c r="AE153" s="118">
        <f t="shared" si="88"/>
        <v>3.3689738325891519E-2</v>
      </c>
      <c r="AF153" s="118">
        <f t="shared" si="89"/>
        <v>3.3689738325891519E-2</v>
      </c>
      <c r="AG153" s="118">
        <f t="shared" si="90"/>
        <v>0</v>
      </c>
      <c r="AI153" s="69">
        <v>0</v>
      </c>
      <c r="AJ153" s="69">
        <v>0</v>
      </c>
      <c r="AK153" s="69">
        <v>0</v>
      </c>
      <c r="AL153" s="69">
        <v>0</v>
      </c>
      <c r="AM153" s="69">
        <v>0</v>
      </c>
      <c r="AN153" s="69">
        <v>0</v>
      </c>
      <c r="AO153" s="69">
        <v>0</v>
      </c>
      <c r="AQ153" s="116">
        <v>1.9199931E-2</v>
      </c>
      <c r="AR153" s="116">
        <v>1.8555751999999998E-2</v>
      </c>
      <c r="AS153" s="116">
        <v>6.4417841000000001E-4</v>
      </c>
      <c r="AT153" s="116">
        <v>0</v>
      </c>
      <c r="AU153" s="150">
        <f t="shared" si="91"/>
        <v>1.11245518E-6</v>
      </c>
      <c r="AV153" s="150">
        <f t="shared" si="92"/>
        <v>2.3823165949999999E-9</v>
      </c>
      <c r="AW153" s="163">
        <f t="shared" si="93"/>
        <v>0</v>
      </c>
      <c r="AX153" s="196">
        <v>5.8464000000000003E-7</v>
      </c>
      <c r="AY153" s="196">
        <v>1.7639999999999999E-9</v>
      </c>
      <c r="AZ153" s="196">
        <v>4.8195000000000003E-14</v>
      </c>
      <c r="BA153" s="108">
        <v>0</v>
      </c>
      <c r="BB153" s="108">
        <v>0</v>
      </c>
      <c r="BC153" s="196">
        <v>1.518E-11</v>
      </c>
      <c r="BD153" s="196">
        <v>5.2779999999999995E-7</v>
      </c>
      <c r="BE153" s="196">
        <v>3.4684E-12</v>
      </c>
      <c r="BF153" s="196">
        <v>6.1479999999999999E-10</v>
      </c>
      <c r="BG153" s="108">
        <v>0</v>
      </c>
      <c r="BH153" s="108">
        <v>0</v>
      </c>
      <c r="BI153" s="108">
        <v>0</v>
      </c>
      <c r="BJ153" s="108">
        <v>0</v>
      </c>
      <c r="BK153" s="108">
        <v>0</v>
      </c>
      <c r="BL153" s="108">
        <v>0</v>
      </c>
      <c r="BM153" s="108">
        <v>0</v>
      </c>
      <c r="BN153" s="108">
        <v>0</v>
      </c>
      <c r="BO153" s="108">
        <v>0</v>
      </c>
      <c r="BP153" s="108">
        <v>0</v>
      </c>
      <c r="BQ153" s="108">
        <v>0</v>
      </c>
      <c r="BR153" s="108">
        <v>0</v>
      </c>
      <c r="BS153" s="108">
        <v>0</v>
      </c>
      <c r="BU153" s="172">
        <v>3.7962729000000001E-5</v>
      </c>
      <c r="BV153" s="172">
        <v>4.2386170000000002E-6</v>
      </c>
      <c r="BW153" s="172">
        <v>1.7566072000000001E-5</v>
      </c>
      <c r="BX153" s="172">
        <v>1.4746528000000001E-14</v>
      </c>
      <c r="BY153" s="172">
        <v>1.5791947999999998E-5</v>
      </c>
      <c r="BZ153" s="69">
        <v>0</v>
      </c>
      <c r="CA153" s="69">
        <v>0</v>
      </c>
      <c r="CB153" s="69">
        <v>0</v>
      </c>
      <c r="CC153" s="69">
        <v>0</v>
      </c>
      <c r="CD153" s="172">
        <v>4.3164279999999997E-12</v>
      </c>
      <c r="CE153" s="69">
        <v>0</v>
      </c>
      <c r="CF153" s="69">
        <v>0</v>
      </c>
      <c r="CG153" s="69">
        <v>0</v>
      </c>
      <c r="CH153" s="172">
        <v>3.6608779999999998E-7</v>
      </c>
      <c r="CI153" s="69">
        <v>0</v>
      </c>
      <c r="CJ153" s="69">
        <v>0</v>
      </c>
      <c r="CK153" s="69">
        <v>0</v>
      </c>
      <c r="CM153" s="198">
        <v>0</v>
      </c>
      <c r="CN153" s="198">
        <v>0.63</v>
      </c>
      <c r="CO153" s="198">
        <v>4.1377138000000001E-4</v>
      </c>
      <c r="CP153" s="198">
        <v>2.8999999999999998E-3</v>
      </c>
      <c r="CQ153" s="198">
        <v>0</v>
      </c>
      <c r="CR153" s="198">
        <v>0</v>
      </c>
      <c r="CS153" s="198">
        <v>1.7722218999999999E-4</v>
      </c>
      <c r="CT153" s="198">
        <v>0</v>
      </c>
      <c r="CU153" s="198">
        <v>0</v>
      </c>
      <c r="CV153" s="198">
        <v>0</v>
      </c>
      <c r="CX153" s="166" t="s">
        <v>321</v>
      </c>
      <c r="CY153" t="s">
        <v>2141</v>
      </c>
    </row>
    <row r="154" spans="1:103" ht="14.4">
      <c r="A154" t="s">
        <v>1615</v>
      </c>
      <c r="B154" s="85" t="s">
        <v>379</v>
      </c>
      <c r="C154" s="113" t="str">
        <f t="shared" si="79"/>
        <v>A.030.10.126</v>
      </c>
      <c r="D154" s="9" t="s">
        <v>1123</v>
      </c>
      <c r="E154" s="112" t="s">
        <v>362</v>
      </c>
      <c r="F154" s="115" t="str">
        <f t="shared" si="80"/>
        <v>Sodium Hypochlorite - NaOCl (Plasticseurope 2013)</v>
      </c>
      <c r="G154" s="143">
        <f t="shared" si="81"/>
        <v>0.93000000000000016</v>
      </c>
      <c r="I154" s="118">
        <f t="shared" si="82"/>
        <v>0.19415107675450924</v>
      </c>
      <c r="K154" s="161">
        <f t="shared" si="83"/>
        <v>2.1422738180831999E-2</v>
      </c>
      <c r="L154" s="161">
        <f t="shared" si="84"/>
        <v>3.322833857367722E-2</v>
      </c>
      <c r="M154" s="162">
        <f t="shared" si="85"/>
        <v>0</v>
      </c>
      <c r="N154" s="161">
        <v>0.13950000000000001</v>
      </c>
      <c r="O154" s="132">
        <v>3.1667939999999999E-2</v>
      </c>
      <c r="P154" s="132">
        <v>1.5603983000000001E-3</v>
      </c>
      <c r="Q154" s="132">
        <v>1.0342800000000001E-3</v>
      </c>
      <c r="R154" s="132">
        <v>2.0388443999999999E-2</v>
      </c>
      <c r="S154" s="132">
        <v>0</v>
      </c>
      <c r="T154" s="164">
        <v>1.4180832000000001E-8</v>
      </c>
      <c r="U154" s="164">
        <v>2.7367722E-10</v>
      </c>
      <c r="V154" s="132">
        <v>0</v>
      </c>
      <c r="W154" s="132">
        <v>0</v>
      </c>
      <c r="X154" s="132">
        <v>0</v>
      </c>
      <c r="Y154" s="132">
        <v>0</v>
      </c>
      <c r="Z154" s="132">
        <v>0</v>
      </c>
      <c r="AA154" s="132">
        <v>0</v>
      </c>
      <c r="AC154" s="118">
        <f t="shared" si="86"/>
        <v>0.13950000000000001</v>
      </c>
      <c r="AD154" s="118">
        <f t="shared" si="87"/>
        <v>5.4651076754509219E-2</v>
      </c>
      <c r="AE154" s="118">
        <f t="shared" si="88"/>
        <v>3.322833857367722E-2</v>
      </c>
      <c r="AF154" s="118">
        <f t="shared" si="89"/>
        <v>3.322833857367722E-2</v>
      </c>
      <c r="AG154" s="118">
        <f t="shared" si="90"/>
        <v>0</v>
      </c>
      <c r="AI154" s="69">
        <v>0</v>
      </c>
      <c r="AJ154" s="69">
        <v>0</v>
      </c>
      <c r="AK154" s="69">
        <v>0</v>
      </c>
      <c r="AL154" s="69">
        <v>0</v>
      </c>
      <c r="AM154" s="69">
        <v>0</v>
      </c>
      <c r="AN154" s="69">
        <v>0</v>
      </c>
      <c r="AO154" s="69">
        <v>0</v>
      </c>
      <c r="AQ154" s="116">
        <v>2.4876385000000001E-2</v>
      </c>
      <c r="AR154" s="116">
        <v>2.3989059E-2</v>
      </c>
      <c r="AS154" s="116">
        <v>8.8732602000000005E-4</v>
      </c>
      <c r="AT154" s="116">
        <v>0</v>
      </c>
      <c r="AU154" s="150">
        <f t="shared" si="91"/>
        <v>1.4381930000000001E-6</v>
      </c>
      <c r="AV154" s="150">
        <f t="shared" si="92"/>
        <v>3.2815311450000004E-9</v>
      </c>
      <c r="AW154" s="163">
        <f t="shared" si="93"/>
        <v>0</v>
      </c>
      <c r="AX154" s="196">
        <v>8.6303999999999998E-7</v>
      </c>
      <c r="AY154" s="196">
        <v>2.6040000000000001E-9</v>
      </c>
      <c r="AZ154" s="196">
        <v>7.1144999999999996E-14</v>
      </c>
      <c r="BA154" s="108">
        <v>0</v>
      </c>
      <c r="BB154" s="108">
        <v>0</v>
      </c>
      <c r="BC154" s="196">
        <v>3.3000000000000002E-11</v>
      </c>
      <c r="BD154" s="196">
        <v>5.7512000000000003E-7</v>
      </c>
      <c r="BE154" s="196">
        <v>7.5400000000000006E-12</v>
      </c>
      <c r="BF154" s="196">
        <v>6.6992E-10</v>
      </c>
      <c r="BG154" s="108">
        <v>0</v>
      </c>
      <c r="BH154" s="108">
        <v>0</v>
      </c>
      <c r="BI154" s="108">
        <v>0</v>
      </c>
      <c r="BJ154" s="108">
        <v>0</v>
      </c>
      <c r="BK154" s="108">
        <v>0</v>
      </c>
      <c r="BL154" s="108">
        <v>0</v>
      </c>
      <c r="BM154" s="108">
        <v>0</v>
      </c>
      <c r="BN154" s="108">
        <v>0</v>
      </c>
      <c r="BO154" s="108">
        <v>0</v>
      </c>
      <c r="BP154" s="108">
        <v>0</v>
      </c>
      <c r="BQ154" s="108">
        <v>0</v>
      </c>
      <c r="BR154" s="108">
        <v>0</v>
      </c>
      <c r="BS154" s="108">
        <v>0</v>
      </c>
      <c r="BU154" s="172">
        <v>5.3260955000000001E-5</v>
      </c>
      <c r="BV154" s="172">
        <v>4.6186309E-6</v>
      </c>
      <c r="BW154" s="172">
        <v>2.5930867999999998E-5</v>
      </c>
      <c r="BX154" s="172">
        <v>3.2057670000000001E-14</v>
      </c>
      <c r="BY154" s="172">
        <v>2.2213928000000001E-5</v>
      </c>
      <c r="BZ154" s="69">
        <v>0</v>
      </c>
      <c r="CA154" s="69">
        <v>0</v>
      </c>
      <c r="CB154" s="69">
        <v>0</v>
      </c>
      <c r="CC154" s="69">
        <v>0</v>
      </c>
      <c r="CD154" s="172">
        <v>9.3835391000000001E-12</v>
      </c>
      <c r="CE154" s="69">
        <v>0</v>
      </c>
      <c r="CF154" s="69">
        <v>0</v>
      </c>
      <c r="CG154" s="69">
        <v>0</v>
      </c>
      <c r="CH154" s="172">
        <v>4.9751816000000002E-7</v>
      </c>
      <c r="CI154" s="69">
        <v>0</v>
      </c>
      <c r="CJ154" s="69">
        <v>0</v>
      </c>
      <c r="CK154" s="69">
        <v>0</v>
      </c>
      <c r="CM154" s="198">
        <v>0</v>
      </c>
      <c r="CN154" s="198">
        <v>0.93</v>
      </c>
      <c r="CO154" s="198">
        <v>8.9950299999999996E-4</v>
      </c>
      <c r="CP154" s="198">
        <v>3.16E-3</v>
      </c>
      <c r="CQ154" s="198">
        <v>0</v>
      </c>
      <c r="CR154" s="198">
        <v>0</v>
      </c>
      <c r="CS154" s="198">
        <v>1.9311107999999999E-4</v>
      </c>
      <c r="CT154" s="198">
        <v>0</v>
      </c>
      <c r="CU154" s="198">
        <v>0</v>
      </c>
      <c r="CV154" s="198">
        <v>0</v>
      </c>
      <c r="CX154" s="166" t="s">
        <v>321</v>
      </c>
      <c r="CY154" t="s">
        <v>2142</v>
      </c>
    </row>
    <row r="155" spans="1:103" ht="14.4">
      <c r="A155" t="s">
        <v>402</v>
      </c>
      <c r="B155" s="85" t="s">
        <v>379</v>
      </c>
      <c r="C155" s="113" t="str">
        <f t="shared" si="79"/>
        <v>A.030.10.127</v>
      </c>
      <c r="D155" s="9" t="s">
        <v>1123</v>
      </c>
      <c r="E155" s="112" t="s">
        <v>362</v>
      </c>
      <c r="F155" s="115" t="str">
        <f t="shared" si="80"/>
        <v>Sodium Silicate</v>
      </c>
      <c r="G155" s="143">
        <f t="shared" si="81"/>
        <v>1.5318259333333335</v>
      </c>
      <c r="I155" s="118">
        <f t="shared" si="82"/>
        <v>0.25635609236349</v>
      </c>
      <c r="K155" s="161">
        <f t="shared" si="83"/>
        <v>4.3042543527999988E-3</v>
      </c>
      <c r="L155" s="161">
        <f t="shared" si="84"/>
        <v>2.2255025236189999E-2</v>
      </c>
      <c r="M155" s="162">
        <f t="shared" si="85"/>
        <v>2.29227745E-5</v>
      </c>
      <c r="N155" s="161">
        <v>0.22977389000000001</v>
      </c>
      <c r="O155" s="132">
        <v>1.7372729999999999E-2</v>
      </c>
      <c r="P155" s="132">
        <v>4.7439294000000002E-3</v>
      </c>
      <c r="Q155" s="132">
        <v>4.0469360999999997E-3</v>
      </c>
      <c r="R155" s="132">
        <v>2.3620088E-4</v>
      </c>
      <c r="S155" s="164">
        <v>4.5576918000000003E-6</v>
      </c>
      <c r="T155" s="164">
        <v>1.6559681000000001E-5</v>
      </c>
      <c r="U155" s="132">
        <v>1.3825953999999999E-4</v>
      </c>
      <c r="V155" s="164">
        <v>3.7744665000000001E-6</v>
      </c>
      <c r="W155" s="132">
        <v>0</v>
      </c>
      <c r="X155" s="164">
        <v>1.9148307999999999E-5</v>
      </c>
      <c r="Y155" s="164">
        <v>1.0629619E-7</v>
      </c>
      <c r="Z155" s="132">
        <v>0</v>
      </c>
      <c r="AA155" s="132">
        <v>0</v>
      </c>
      <c r="AC155" s="118">
        <f t="shared" si="86"/>
        <v>0.22977389000000001</v>
      </c>
      <c r="AD155" s="118">
        <f t="shared" si="87"/>
        <v>2.6559173292799998E-2</v>
      </c>
      <c r="AE155" s="118">
        <f t="shared" si="88"/>
        <v>2.225491894E-2</v>
      </c>
      <c r="AF155" s="118">
        <f t="shared" si="89"/>
        <v>2.2255025236189999E-2</v>
      </c>
      <c r="AG155" s="118">
        <f t="shared" si="90"/>
        <v>2.29227745E-5</v>
      </c>
      <c r="AI155" s="69">
        <v>20.223452999999999</v>
      </c>
      <c r="AJ155" s="69">
        <v>20.219854000000002</v>
      </c>
      <c r="AK155" s="69">
        <v>2.3786718E-3</v>
      </c>
      <c r="AL155" s="69">
        <v>0</v>
      </c>
      <c r="AM155" s="69">
        <v>0</v>
      </c>
      <c r="AN155" s="69">
        <v>5.7128218000000004E-4</v>
      </c>
      <c r="AO155" s="69">
        <v>6.4907129999999997E-4</v>
      </c>
      <c r="AQ155" s="116">
        <v>3.2119459000000003E-2</v>
      </c>
      <c r="AR155" s="116">
        <v>2.9681346000000001E-2</v>
      </c>
      <c r="AS155" s="116">
        <v>1.2909802E-3</v>
      </c>
      <c r="AT155" s="116">
        <v>1.1471328E-3</v>
      </c>
      <c r="AU155" s="150">
        <f t="shared" si="91"/>
        <v>1.7794572050013999E-6</v>
      </c>
      <c r="AV155" s="150">
        <f t="shared" si="92"/>
        <v>4.7743352633910503E-9</v>
      </c>
      <c r="AW155" s="163">
        <f t="shared" si="93"/>
        <v>0.16066285667134</v>
      </c>
      <c r="AX155" s="196">
        <v>1.4219511999999999E-6</v>
      </c>
      <c r="AY155" s="196">
        <v>4.2903861999999997E-9</v>
      </c>
      <c r="AZ155" s="196">
        <v>1.1721879000000001E-13</v>
      </c>
      <c r="BA155" s="108">
        <v>0</v>
      </c>
      <c r="BB155" s="108">
        <v>0</v>
      </c>
      <c r="BC155" s="196">
        <v>5.1534476999999995E-10</v>
      </c>
      <c r="BD155" s="196">
        <v>3.5696587E-7</v>
      </c>
      <c r="BE155" s="196">
        <v>7.4680838999999994E-11</v>
      </c>
      <c r="BF155" s="196">
        <v>4.0914101E-10</v>
      </c>
      <c r="BG155" s="108">
        <v>0</v>
      </c>
      <c r="BH155" s="108">
        <v>0</v>
      </c>
      <c r="BI155" s="196">
        <v>9.0014681000000003E-15</v>
      </c>
      <c r="BJ155" s="196">
        <v>8.3020606999999995E-16</v>
      </c>
      <c r="BK155" s="196">
        <v>1.6392688E-16</v>
      </c>
      <c r="BL155" s="196">
        <v>9.920374E-13</v>
      </c>
      <c r="BM155" s="196">
        <v>2.3798193999999999E-11</v>
      </c>
      <c r="BN155" s="108">
        <v>0</v>
      </c>
      <c r="BO155" s="196">
        <v>3.1667133999999998E-7</v>
      </c>
      <c r="BP155" s="108">
        <v>0.16066253999999999</v>
      </c>
      <c r="BQ155" s="108">
        <v>0</v>
      </c>
      <c r="BR155" s="108">
        <v>0</v>
      </c>
      <c r="BS155" s="108">
        <v>0</v>
      </c>
      <c r="BU155" s="172">
        <v>7.3276290000000001E-5</v>
      </c>
      <c r="BV155" s="172">
        <v>2.9842017999999999E-6</v>
      </c>
      <c r="BW155" s="172">
        <v>4.2711371E-5</v>
      </c>
      <c r="BX155" s="172">
        <v>1.6533431000000002E-8</v>
      </c>
      <c r="BY155" s="172">
        <v>2.4299213999999999E-6</v>
      </c>
      <c r="BZ155" s="172">
        <v>3.2142227E-7</v>
      </c>
      <c r="CA155" s="69">
        <v>0</v>
      </c>
      <c r="CB155" s="172">
        <v>4.8784983999999997E-7</v>
      </c>
      <c r="CC155" s="172">
        <v>7.0319954999999999E-9</v>
      </c>
      <c r="CD155" s="172">
        <v>1.6727266E-8</v>
      </c>
      <c r="CE155" s="69">
        <v>0</v>
      </c>
      <c r="CF155" s="69">
        <v>0</v>
      </c>
      <c r="CG155" s="69">
        <v>0</v>
      </c>
      <c r="CH155" s="172">
        <v>9.3806668000000001E-7</v>
      </c>
      <c r="CI155" s="172">
        <v>2.3363163999999998E-5</v>
      </c>
      <c r="CJ155" s="172">
        <v>5.3141894999999997E-17</v>
      </c>
      <c r="CK155" s="69">
        <v>0</v>
      </c>
      <c r="CM155" s="198">
        <v>0</v>
      </c>
      <c r="CN155" s="198">
        <v>1.5314778</v>
      </c>
      <c r="CO155" s="198">
        <v>9.1918386000000001E-3</v>
      </c>
      <c r="CP155" s="198">
        <v>2.1154658999999998E-3</v>
      </c>
      <c r="CQ155" s="197">
        <v>4.2024479000000001E-12</v>
      </c>
      <c r="CR155" s="197">
        <v>5.0895539999999995E-10</v>
      </c>
      <c r="CS155" s="198">
        <v>1.1576964E-4</v>
      </c>
      <c r="CT155" s="198">
        <v>6.9550256999999997E-4</v>
      </c>
      <c r="CU155" s="198">
        <v>0</v>
      </c>
      <c r="CV155" s="198">
        <v>1.1303577E-4</v>
      </c>
      <c r="CX155" s="166" t="s">
        <v>322</v>
      </c>
      <c r="CY155" t="s">
        <v>2158</v>
      </c>
    </row>
    <row r="156" spans="1:103" ht="14.4">
      <c r="A156" t="s">
        <v>403</v>
      </c>
      <c r="B156" s="85" t="s">
        <v>379</v>
      </c>
      <c r="C156" s="113" t="str">
        <f t="shared" si="79"/>
        <v>A.030.10.128</v>
      </c>
      <c r="D156" s="9" t="s">
        <v>1123</v>
      </c>
      <c r="E156" s="112" t="s">
        <v>362</v>
      </c>
      <c r="F156" s="115" t="str">
        <f t="shared" si="80"/>
        <v>Sodium Sulphate</v>
      </c>
      <c r="G156" s="143">
        <f t="shared" si="81"/>
        <v>4.0548931999999995</v>
      </c>
      <c r="I156" s="118">
        <f t="shared" si="82"/>
        <v>0.68089799310165999</v>
      </c>
      <c r="K156" s="161">
        <f t="shared" si="83"/>
        <v>1.3020125835999999E-2</v>
      </c>
      <c r="L156" s="161">
        <f t="shared" si="84"/>
        <v>5.8486541308659996E-2</v>
      </c>
      <c r="M156" s="162">
        <f t="shared" si="85"/>
        <v>1.157345957E-3</v>
      </c>
      <c r="N156" s="161">
        <v>0.60823397999999995</v>
      </c>
      <c r="O156" s="132">
        <v>4.5658061E-2</v>
      </c>
      <c r="P156" s="132">
        <v>1.2464917000000001E-2</v>
      </c>
      <c r="Q156" s="132">
        <v>1.2344009E-2</v>
      </c>
      <c r="R156" s="132">
        <v>6.2062985999999996E-4</v>
      </c>
      <c r="S156" s="164">
        <v>1.1975568E-5</v>
      </c>
      <c r="T156" s="164">
        <v>4.3511408E-5</v>
      </c>
      <c r="U156" s="132">
        <v>3.6328400999999997E-4</v>
      </c>
      <c r="V156" s="132">
        <v>1.1070328E-3</v>
      </c>
      <c r="W156" s="132">
        <v>0</v>
      </c>
      <c r="X156" s="164">
        <v>5.0313157E-5</v>
      </c>
      <c r="Y156" s="164">
        <v>2.7929865999999998E-7</v>
      </c>
      <c r="Z156" s="132">
        <v>0</v>
      </c>
      <c r="AA156" s="132">
        <v>0</v>
      </c>
      <c r="AC156" s="118">
        <f t="shared" si="86"/>
        <v>0.60823397999999995</v>
      </c>
      <c r="AD156" s="118">
        <f t="shared" si="87"/>
        <v>7.1506387846000011E-2</v>
      </c>
      <c r="AE156" s="118">
        <f t="shared" si="88"/>
        <v>5.8486262009999998E-2</v>
      </c>
      <c r="AF156" s="118">
        <f t="shared" si="89"/>
        <v>5.8486541308659996E-2</v>
      </c>
      <c r="AG156" s="118">
        <f t="shared" si="90"/>
        <v>1.157345957E-3</v>
      </c>
      <c r="AI156" s="69">
        <v>53.663682999999999</v>
      </c>
      <c r="AJ156" s="69">
        <v>53.654226000000001</v>
      </c>
      <c r="AK156" s="69">
        <v>6.2500816000000004E-3</v>
      </c>
      <c r="AL156" s="69">
        <v>0</v>
      </c>
      <c r="AM156" s="69">
        <v>0</v>
      </c>
      <c r="AN156" s="69">
        <v>1.5010730999999999E-3</v>
      </c>
      <c r="AO156" s="69">
        <v>1.7054679000000001E-3</v>
      </c>
      <c r="AQ156" s="116">
        <v>8.4918292000000006E-2</v>
      </c>
      <c r="AR156" s="116">
        <v>7.8456623000000003E-2</v>
      </c>
      <c r="AS156" s="116">
        <v>3.4176725999999998E-3</v>
      </c>
      <c r="AT156" s="116">
        <v>3.0439967E-3</v>
      </c>
      <c r="AU156" s="150">
        <f t="shared" si="91"/>
        <v>4.7036344285969E-6</v>
      </c>
      <c r="AV156" s="150">
        <f t="shared" si="92"/>
        <v>1.2639321482912032E-8</v>
      </c>
      <c r="AW156" s="163">
        <f t="shared" si="93"/>
        <v>0.42633007383900001</v>
      </c>
      <c r="AX156" s="196">
        <v>3.7640358000000001E-6</v>
      </c>
      <c r="AY156" s="196">
        <v>1.1357047E-8</v>
      </c>
      <c r="AZ156" s="196">
        <v>3.1028896000000002E-13</v>
      </c>
      <c r="BA156" s="108">
        <v>0</v>
      </c>
      <c r="BB156" s="108">
        <v>0</v>
      </c>
      <c r="BC156" s="196">
        <v>1.3999310000000001E-9</v>
      </c>
      <c r="BD156" s="196">
        <v>9.3813356000000005E-7</v>
      </c>
      <c r="BE156" s="196">
        <v>2.0668062999999999E-10</v>
      </c>
      <c r="BF156" s="196">
        <v>1.0752573E-9</v>
      </c>
      <c r="BG156" s="108">
        <v>0</v>
      </c>
      <c r="BH156" s="108">
        <v>0</v>
      </c>
      <c r="BI156" s="196">
        <v>2.3651817E-14</v>
      </c>
      <c r="BJ156" s="196">
        <v>2.1814087999999999E-15</v>
      </c>
      <c r="BK156" s="196">
        <v>4.3072622999999999E-16</v>
      </c>
      <c r="BL156" s="196">
        <v>2.6066288999999999E-12</v>
      </c>
      <c r="BM156" s="196">
        <v>6.2530968000000006E-11</v>
      </c>
      <c r="BN156" s="108">
        <v>0</v>
      </c>
      <c r="BO156" s="196">
        <v>4.3113839E-5</v>
      </c>
      <c r="BP156" s="108">
        <v>0.42628695999999999</v>
      </c>
      <c r="BQ156" s="108">
        <v>0</v>
      </c>
      <c r="BR156" s="108">
        <v>0</v>
      </c>
      <c r="BS156" s="108">
        <v>0</v>
      </c>
      <c r="BU156" s="69">
        <v>1.9431118999999999E-4</v>
      </c>
      <c r="BV156" s="172">
        <v>7.8426484999999994E-6</v>
      </c>
      <c r="BW156" s="69">
        <v>1.1306118000000001E-4</v>
      </c>
      <c r="BX156" s="172">
        <v>4.4256770000000003E-8</v>
      </c>
      <c r="BY156" s="172">
        <v>6.3859830999999996E-6</v>
      </c>
      <c r="BZ156" s="172">
        <v>8.4455342000000005E-7</v>
      </c>
      <c r="CA156" s="69">
        <v>0</v>
      </c>
      <c r="CB156" s="172">
        <v>1.2818503000000001E-6</v>
      </c>
      <c r="CC156" s="172">
        <v>1.8476927000000001E-8</v>
      </c>
      <c r="CD156" s="172">
        <v>4.6435891999999998E-8</v>
      </c>
      <c r="CE156" s="69">
        <v>0</v>
      </c>
      <c r="CF156" s="69">
        <v>0</v>
      </c>
      <c r="CG156" s="69">
        <v>0</v>
      </c>
      <c r="CH156" s="172">
        <v>2.7918829000000001E-6</v>
      </c>
      <c r="CI156" s="172">
        <v>6.1993879999999995E-5</v>
      </c>
      <c r="CJ156" s="172">
        <v>4.2086040000000002E-11</v>
      </c>
      <c r="CK156" s="69">
        <v>0</v>
      </c>
      <c r="CM156" s="198">
        <v>0</v>
      </c>
      <c r="CN156" s="198">
        <v>4.0539784000000001</v>
      </c>
      <c r="CO156" s="198">
        <v>2.4152025000000001E-2</v>
      </c>
      <c r="CP156" s="198">
        <v>5.5595250000000001E-3</v>
      </c>
      <c r="CQ156" s="197">
        <v>1.1042145999999999E-11</v>
      </c>
      <c r="CR156" s="197">
        <v>1.3373063000000001E-9</v>
      </c>
      <c r="CS156" s="198">
        <v>3.0425359000000002E-4</v>
      </c>
      <c r="CT156" s="198">
        <v>1.8274685E-3</v>
      </c>
      <c r="CU156" s="198">
        <v>0</v>
      </c>
      <c r="CV156" s="198">
        <v>2.9700726E-4</v>
      </c>
      <c r="CX156" s="166" t="s">
        <v>323</v>
      </c>
      <c r="CY156" t="s">
        <v>2159</v>
      </c>
    </row>
    <row r="157" spans="1:103" ht="14.4">
      <c r="A157" t="s">
        <v>2584</v>
      </c>
      <c r="B157" s="85" t="s">
        <v>379</v>
      </c>
      <c r="C157" s="113" t="str">
        <f t="shared" si="79"/>
        <v>A.030.10.129</v>
      </c>
      <c r="D157" s="9" t="s">
        <v>1123</v>
      </c>
      <c r="E157" s="112" t="s">
        <v>362</v>
      </c>
      <c r="F157" s="115" t="str">
        <f t="shared" si="80"/>
        <v>Sulphur (local waste at refinery, without transport)</v>
      </c>
      <c r="G157" s="143">
        <f t="shared" si="81"/>
        <v>0</v>
      </c>
      <c r="I157" s="118">
        <f t="shared" si="82"/>
        <v>0</v>
      </c>
      <c r="K157" s="161">
        <f t="shared" si="83"/>
        <v>0</v>
      </c>
      <c r="L157" s="161">
        <f t="shared" si="84"/>
        <v>0</v>
      </c>
      <c r="M157" s="162">
        <f t="shared" si="85"/>
        <v>0</v>
      </c>
      <c r="N157" s="161">
        <v>0</v>
      </c>
      <c r="O157" s="132">
        <v>0</v>
      </c>
      <c r="P157" s="132">
        <v>0</v>
      </c>
      <c r="Q157" s="132">
        <v>0</v>
      </c>
      <c r="R157" s="132">
        <v>0</v>
      </c>
      <c r="S157" s="132">
        <v>0</v>
      </c>
      <c r="T157" s="132">
        <v>0</v>
      </c>
      <c r="U157" s="132">
        <v>0</v>
      </c>
      <c r="V157" s="132">
        <v>0</v>
      </c>
      <c r="W157" s="132">
        <v>0</v>
      </c>
      <c r="X157" s="132">
        <v>0</v>
      </c>
      <c r="Y157" s="132">
        <v>0</v>
      </c>
      <c r="Z157" s="132">
        <v>0</v>
      </c>
      <c r="AA157" s="132">
        <v>0</v>
      </c>
      <c r="AC157" s="118">
        <f t="shared" si="86"/>
        <v>0</v>
      </c>
      <c r="AD157" s="118">
        <f t="shared" si="87"/>
        <v>0</v>
      </c>
      <c r="AE157" s="118">
        <f t="shared" si="88"/>
        <v>0</v>
      </c>
      <c r="AF157" s="118">
        <f t="shared" si="89"/>
        <v>0</v>
      </c>
      <c r="AG157" s="118">
        <f t="shared" si="90"/>
        <v>0</v>
      </c>
      <c r="AI157" s="69">
        <v>0</v>
      </c>
      <c r="AJ157" s="69">
        <v>0</v>
      </c>
      <c r="AK157" s="69">
        <v>0</v>
      </c>
      <c r="AL157" s="69">
        <v>0</v>
      </c>
      <c r="AM157" s="69">
        <v>0</v>
      </c>
      <c r="AN157" s="69">
        <v>0</v>
      </c>
      <c r="AO157" s="69">
        <v>0</v>
      </c>
      <c r="AQ157" s="116">
        <v>0</v>
      </c>
      <c r="AR157" s="116">
        <v>0</v>
      </c>
      <c r="AS157" s="116">
        <v>0</v>
      </c>
      <c r="AT157" s="116">
        <v>0</v>
      </c>
      <c r="AU157" s="150">
        <f t="shared" si="91"/>
        <v>0</v>
      </c>
      <c r="AV157" s="150">
        <f t="shared" si="92"/>
        <v>0</v>
      </c>
      <c r="AW157" s="163">
        <f t="shared" si="93"/>
        <v>0</v>
      </c>
      <c r="AX157" s="108">
        <v>0</v>
      </c>
      <c r="AY157" s="108">
        <v>0</v>
      </c>
      <c r="AZ157" s="108">
        <v>0</v>
      </c>
      <c r="BA157" s="108">
        <v>0</v>
      </c>
      <c r="BB157" s="108">
        <v>0</v>
      </c>
      <c r="BC157" s="108">
        <v>0</v>
      </c>
      <c r="BD157" s="108">
        <v>0</v>
      </c>
      <c r="BE157" s="108">
        <v>0</v>
      </c>
      <c r="BF157" s="108">
        <v>0</v>
      </c>
      <c r="BG157" s="108">
        <v>0</v>
      </c>
      <c r="BH157" s="108">
        <v>0</v>
      </c>
      <c r="BI157" s="108">
        <v>0</v>
      </c>
      <c r="BJ157" s="108">
        <v>0</v>
      </c>
      <c r="BK157" s="108">
        <v>0</v>
      </c>
      <c r="BL157" s="108">
        <v>0</v>
      </c>
      <c r="BM157" s="108">
        <v>0</v>
      </c>
      <c r="BN157" s="108">
        <v>0</v>
      </c>
      <c r="BO157" s="108">
        <v>0</v>
      </c>
      <c r="BP157" s="108">
        <v>0</v>
      </c>
      <c r="BQ157" s="108">
        <v>0</v>
      </c>
      <c r="BR157" s="108">
        <v>0</v>
      </c>
      <c r="BS157" s="108">
        <v>0</v>
      </c>
      <c r="BU157" s="69">
        <v>0</v>
      </c>
      <c r="BV157" s="69">
        <v>0</v>
      </c>
      <c r="BW157" s="69">
        <v>0</v>
      </c>
      <c r="BX157" s="69">
        <v>0</v>
      </c>
      <c r="BY157" s="69">
        <v>0</v>
      </c>
      <c r="BZ157" s="69">
        <v>0</v>
      </c>
      <c r="CA157" s="69">
        <v>0</v>
      </c>
      <c r="CB157" s="69">
        <v>0</v>
      </c>
      <c r="CC157" s="69">
        <v>0</v>
      </c>
      <c r="CD157" s="69">
        <v>0</v>
      </c>
      <c r="CE157" s="69">
        <v>0</v>
      </c>
      <c r="CF157" s="69">
        <v>0</v>
      </c>
      <c r="CG157" s="69">
        <v>0</v>
      </c>
      <c r="CH157" s="69">
        <v>0</v>
      </c>
      <c r="CI157" s="69">
        <v>0</v>
      </c>
      <c r="CJ157" s="69">
        <v>0</v>
      </c>
      <c r="CK157" s="69">
        <v>0</v>
      </c>
      <c r="CM157" s="198">
        <v>0</v>
      </c>
      <c r="CN157" s="198">
        <v>0</v>
      </c>
      <c r="CO157" s="198">
        <v>0</v>
      </c>
      <c r="CP157" s="198">
        <v>0</v>
      </c>
      <c r="CQ157" s="198">
        <v>0</v>
      </c>
      <c r="CR157" s="198">
        <v>0</v>
      </c>
      <c r="CS157" s="198">
        <v>0</v>
      </c>
      <c r="CT157" s="198">
        <v>0</v>
      </c>
      <c r="CU157" s="198">
        <v>0</v>
      </c>
      <c r="CV157" s="198">
        <v>0</v>
      </c>
      <c r="CX157" s="166" t="s">
        <v>312</v>
      </c>
      <c r="CY157" t="s">
        <v>2160</v>
      </c>
    </row>
    <row r="158" spans="1:103" ht="14.4">
      <c r="A158" t="s">
        <v>404</v>
      </c>
      <c r="B158" s="85" t="s">
        <v>379</v>
      </c>
      <c r="C158" s="113" t="str">
        <f t="shared" si="79"/>
        <v>A.030.10.130</v>
      </c>
      <c r="D158" s="9" t="s">
        <v>1123</v>
      </c>
      <c r="E158" s="112" t="s">
        <v>362</v>
      </c>
      <c r="F158" s="115" t="str">
        <f t="shared" si="80"/>
        <v>Titanium dioxide</v>
      </c>
      <c r="G158" s="143">
        <f t="shared" si="81"/>
        <v>8.8654426666666666</v>
      </c>
      <c r="I158" s="118">
        <f t="shared" si="82"/>
        <v>10.597660856537191</v>
      </c>
      <c r="K158" s="161">
        <f t="shared" si="83"/>
        <v>2.4910872397999998E-2</v>
      </c>
      <c r="L158" s="161">
        <f t="shared" si="84"/>
        <v>0.12880096330919</v>
      </c>
      <c r="M158" s="162">
        <f t="shared" si="85"/>
        <v>9.1141326208300004</v>
      </c>
      <c r="N158" s="161">
        <v>1.3298163999999999</v>
      </c>
      <c r="O158" s="132">
        <v>0.10054468</v>
      </c>
      <c r="P158" s="132">
        <v>2.7455490999999999E-2</v>
      </c>
      <c r="Q158" s="132">
        <v>2.3421642999999999E-2</v>
      </c>
      <c r="R158" s="132">
        <v>1.3670125999999999E-3</v>
      </c>
      <c r="S158" s="164">
        <v>2.6377642000000001E-5</v>
      </c>
      <c r="T158" s="164">
        <v>9.5839156000000002E-5</v>
      </c>
      <c r="U158" s="132">
        <v>8.0017711999999996E-4</v>
      </c>
      <c r="V158" s="132">
        <v>9.1140217999999997</v>
      </c>
      <c r="W158" s="132">
        <v>0</v>
      </c>
      <c r="X158" s="132">
        <v>1.1082083E-4</v>
      </c>
      <c r="Y158" s="164">
        <v>6.1518919000000002E-7</v>
      </c>
      <c r="Z158" s="132">
        <v>0</v>
      </c>
      <c r="AA158" s="132">
        <v>0</v>
      </c>
      <c r="AC158" s="118">
        <f t="shared" si="86"/>
        <v>1.3298163999999999</v>
      </c>
      <c r="AD158" s="118">
        <f t="shared" si="87"/>
        <v>0.15371122051799999</v>
      </c>
      <c r="AE158" s="118">
        <f t="shared" si="88"/>
        <v>0.12880034811999999</v>
      </c>
      <c r="AF158" s="118">
        <f t="shared" si="89"/>
        <v>0.12880096330919</v>
      </c>
      <c r="AG158" s="118">
        <f t="shared" si="90"/>
        <v>9.1141326208300004</v>
      </c>
      <c r="AI158" s="69">
        <v>117.04322999999999</v>
      </c>
      <c r="AJ158" s="69">
        <v>117.0224</v>
      </c>
      <c r="AK158" s="69">
        <v>1.3766563000000001E-2</v>
      </c>
      <c r="AL158" s="69">
        <v>0</v>
      </c>
      <c r="AM158" s="69">
        <v>0</v>
      </c>
      <c r="AN158" s="69">
        <v>3.3062956000000001E-3</v>
      </c>
      <c r="AO158" s="69">
        <v>3.7565000999999999E-3</v>
      </c>
      <c r="AQ158" s="116">
        <v>0.18676102</v>
      </c>
      <c r="AR158" s="116">
        <v>0.17178078999999999</v>
      </c>
      <c r="AS158" s="116">
        <v>7.4715481999999998E-3</v>
      </c>
      <c r="AT158" s="116">
        <v>7.5086830000000004E-3</v>
      </c>
      <c r="AU158" s="150">
        <f t="shared" si="91"/>
        <v>1.0298608431366397E-5</v>
      </c>
      <c r="AV158" s="150">
        <f t="shared" si="92"/>
        <v>2.7631465203301401E-8</v>
      </c>
      <c r="AW158" s="163">
        <f t="shared" si="93"/>
        <v>1.0516362699999999</v>
      </c>
      <c r="AX158" s="196">
        <v>8.2295423999999994E-6</v>
      </c>
      <c r="AY158" s="196">
        <v>2.4830610000000001E-8</v>
      </c>
      <c r="AZ158" s="196">
        <v>6.7840376000000005E-13</v>
      </c>
      <c r="BA158" s="108">
        <v>0</v>
      </c>
      <c r="BB158" s="108">
        <v>0</v>
      </c>
      <c r="BC158" s="196">
        <v>2.9825578999999998E-9</v>
      </c>
      <c r="BD158" s="196">
        <v>2.0659399999999998E-6</v>
      </c>
      <c r="BE158" s="196">
        <v>4.3221535E-10</v>
      </c>
      <c r="BF158" s="196">
        <v>2.3679036E-9</v>
      </c>
      <c r="BG158" s="108">
        <v>0</v>
      </c>
      <c r="BH158" s="108">
        <v>0</v>
      </c>
      <c r="BI158" s="196">
        <v>5.2095997000000001E-14</v>
      </c>
      <c r="BJ158" s="196">
        <v>4.8048176000000003E-15</v>
      </c>
      <c r="BK158" s="196">
        <v>9.4872679999999992E-16</v>
      </c>
      <c r="BL158" s="196">
        <v>5.7414164000000003E-12</v>
      </c>
      <c r="BM158" s="196">
        <v>1.3773205000000001E-10</v>
      </c>
      <c r="BN158" s="108">
        <v>0</v>
      </c>
      <c r="BO158" s="108">
        <v>0.12180183</v>
      </c>
      <c r="BP158" s="108">
        <v>0.92983444000000004</v>
      </c>
      <c r="BQ158" s="108">
        <v>0</v>
      </c>
      <c r="BR158" s="108">
        <v>0</v>
      </c>
      <c r="BS158" s="108">
        <v>0</v>
      </c>
      <c r="BU158" s="69">
        <v>4.2410639000000001E-4</v>
      </c>
      <c r="BV158" s="172">
        <v>1.7271068000000001E-5</v>
      </c>
      <c r="BW158" s="69">
        <v>2.4719206000000001E-4</v>
      </c>
      <c r="BX158" s="172">
        <v>9.5687231000000006E-8</v>
      </c>
      <c r="BY158" s="172">
        <v>1.4063170000000001E-5</v>
      </c>
      <c r="BZ158" s="172">
        <v>1.8602314E-6</v>
      </c>
      <c r="CA158" s="69">
        <v>0</v>
      </c>
      <c r="CB158" s="172">
        <v>2.8234308999999998E-6</v>
      </c>
      <c r="CC158" s="172">
        <v>4.0697674E-8</v>
      </c>
      <c r="CD158" s="172">
        <v>9.6809051000000003E-8</v>
      </c>
      <c r="CE158" s="69">
        <v>0</v>
      </c>
      <c r="CF158" s="69">
        <v>0</v>
      </c>
      <c r="CG158" s="69">
        <v>0</v>
      </c>
      <c r="CH158" s="172">
        <v>5.4290609000000003E-6</v>
      </c>
      <c r="CI158" s="69">
        <v>1.3521430999999999E-4</v>
      </c>
      <c r="CJ158" s="172">
        <v>1.9865106E-8</v>
      </c>
      <c r="CK158" s="69">
        <v>0</v>
      </c>
      <c r="CM158" s="198">
        <v>0</v>
      </c>
      <c r="CN158" s="198">
        <v>8.8634275999999996</v>
      </c>
      <c r="CO158" s="198">
        <v>5.3197766E-2</v>
      </c>
      <c r="CP158" s="198">
        <v>1.2243258999999999E-2</v>
      </c>
      <c r="CQ158" s="197">
        <v>2.4321666999999999E-11</v>
      </c>
      <c r="CR158" s="197">
        <v>2.9455793999999999E-9</v>
      </c>
      <c r="CS158" s="198">
        <v>6.7001677000000002E-4</v>
      </c>
      <c r="CT158" s="198">
        <v>4.0252211000000003E-3</v>
      </c>
      <c r="CU158" s="198">
        <v>0</v>
      </c>
      <c r="CV158" s="198">
        <v>6.5419453000000003E-4</v>
      </c>
      <c r="CX158" s="166" t="s">
        <v>315</v>
      </c>
      <c r="CY158" t="s">
        <v>2161</v>
      </c>
    </row>
    <row r="159" spans="1:103" ht="14.4">
      <c r="A159" t="s">
        <v>3459</v>
      </c>
      <c r="B159" s="85" t="s">
        <v>379</v>
      </c>
      <c r="C159" s="113" t="str">
        <f t="shared" si="79"/>
        <v>A.030.10.131</v>
      </c>
      <c r="D159" s="9" t="s">
        <v>1123</v>
      </c>
      <c r="E159" s="112" t="s">
        <v>362</v>
      </c>
      <c r="F159" s="115" t="str">
        <f t="shared" si="80"/>
        <v>AdBlue (1.09 kg per litre) at the tank including carbon capture utilisation</v>
      </c>
      <c r="G159" s="143">
        <f t="shared" si="81"/>
        <v>0.18735168666666668</v>
      </c>
      <c r="I159" s="118">
        <f t="shared" si="82"/>
        <v>3.500602650242108E-2</v>
      </c>
      <c r="K159" s="161">
        <f t="shared" si="83"/>
        <v>6.5405082939999995E-4</v>
      </c>
      <c r="L159" s="161">
        <f t="shared" si="84"/>
        <v>5.5615096238210001E-3</v>
      </c>
      <c r="M159" s="162">
        <f t="shared" si="85"/>
        <v>6.8771304920008103E-4</v>
      </c>
      <c r="N159" s="161">
        <v>2.8102753000000001E-2</v>
      </c>
      <c r="O159" s="132">
        <v>1.6687023000000001E-3</v>
      </c>
      <c r="P159" s="132">
        <v>1.9301585999999999E-3</v>
      </c>
      <c r="Q159" s="132">
        <v>5.4498619000000002E-4</v>
      </c>
      <c r="R159" s="164">
        <v>9.7761153E-5</v>
      </c>
      <c r="S159" s="164">
        <v>2.1527077000000001E-6</v>
      </c>
      <c r="T159" s="164">
        <v>9.1507786999999999E-6</v>
      </c>
      <c r="U159" s="132">
        <v>6.9801927999999999E-4</v>
      </c>
      <c r="V159" s="164">
        <v>1.3254563000000001E-5</v>
      </c>
      <c r="W159" s="132">
        <v>1.2645953E-3</v>
      </c>
      <c r="X159" s="132">
        <v>6.7214108000000002E-4</v>
      </c>
      <c r="Y159" s="164">
        <v>3.4143820999999997E-8</v>
      </c>
      <c r="Z159" s="164">
        <v>2.3174062000000001E-6</v>
      </c>
      <c r="AA159" s="164">
        <v>8.0943358999999994E-17</v>
      </c>
      <c r="AC159" s="118">
        <f t="shared" si="86"/>
        <v>2.8102753000000001E-2</v>
      </c>
      <c r="AD159" s="118">
        <f t="shared" si="87"/>
        <v>4.9509310093999994E-3</v>
      </c>
      <c r="AE159" s="118">
        <f t="shared" si="88"/>
        <v>4.2991975862000003E-3</v>
      </c>
      <c r="AF159" s="118">
        <f t="shared" si="89"/>
        <v>5.5615096238210001E-3</v>
      </c>
      <c r="AG159" s="118">
        <f t="shared" si="90"/>
        <v>6.8539564300008102E-4</v>
      </c>
      <c r="AI159" s="69">
        <v>0.94288669999999997</v>
      </c>
      <c r="AJ159" s="69">
        <v>0.78984686000000004</v>
      </c>
      <c r="AK159" s="69">
        <v>8.3502602999999995E-2</v>
      </c>
      <c r="AL159" s="69">
        <v>0</v>
      </c>
      <c r="AM159" s="69">
        <v>1.7142817000000001E-2</v>
      </c>
      <c r="AN159" s="69">
        <v>3.6174197999999998E-2</v>
      </c>
      <c r="AO159" s="69">
        <v>1.6220227E-2</v>
      </c>
      <c r="AQ159" s="116">
        <v>3.8308700000000001E-3</v>
      </c>
      <c r="AR159" s="116">
        <v>3.6255624999999999E-3</v>
      </c>
      <c r="AS159" s="116">
        <v>1.6082239000000001E-4</v>
      </c>
      <c r="AT159" s="199">
        <v>4.4485072000000002E-5</v>
      </c>
      <c r="AU159" s="150">
        <f t="shared" si="91"/>
        <v>2.1735986237270001E-7</v>
      </c>
      <c r="AV159" s="150">
        <f t="shared" si="92"/>
        <v>5.9475736708536986E-10</v>
      </c>
      <c r="AW159" s="163">
        <f t="shared" si="93"/>
        <v>6.2304022241299996E-3</v>
      </c>
      <c r="AX159" s="196">
        <v>1.7408999000000001E-7</v>
      </c>
      <c r="AY159" s="196">
        <v>5.2527992999999997E-10</v>
      </c>
      <c r="AZ159" s="196">
        <v>1.4351032E-14</v>
      </c>
      <c r="BA159" s="196">
        <v>1.2659688E-12</v>
      </c>
      <c r="BB159" s="196">
        <v>2.7849099E-12</v>
      </c>
      <c r="BC159" s="196">
        <v>4.3170611000000002E-11</v>
      </c>
      <c r="BD159" s="196">
        <v>4.3160293000000001E-8</v>
      </c>
      <c r="BE159" s="196">
        <v>6.8308693E-12</v>
      </c>
      <c r="BF159" s="196">
        <v>6.2381251E-11</v>
      </c>
      <c r="BG159" s="196">
        <v>2.3796918000000002E-13</v>
      </c>
      <c r="BH159" s="196">
        <v>7.5408457999999998E-16</v>
      </c>
      <c r="BI159" s="196">
        <v>1.1155129999999999E-14</v>
      </c>
      <c r="BJ159" s="196">
        <v>8.4019648999999997E-16</v>
      </c>
      <c r="BK159" s="196">
        <v>2.4716229999999999E-16</v>
      </c>
      <c r="BL159" s="196">
        <v>4.1190343E-11</v>
      </c>
      <c r="BM159" s="196">
        <v>2.1167540000000001E-11</v>
      </c>
      <c r="BN159" s="196">
        <v>1.0935043999999999E-25</v>
      </c>
      <c r="BO159" s="196">
        <v>4.9132413000000003E-7</v>
      </c>
      <c r="BP159" s="108">
        <v>6.2299108999999998E-3</v>
      </c>
      <c r="BQ159" s="108">
        <v>0</v>
      </c>
      <c r="BR159" s="108">
        <v>0</v>
      </c>
      <c r="BS159" s="108">
        <v>0</v>
      </c>
      <c r="BU159" s="172">
        <v>7.6801828E-6</v>
      </c>
      <c r="BV159" s="172">
        <v>4.7080546000000001E-7</v>
      </c>
      <c r="BW159" s="172">
        <v>5.2238622000000002E-6</v>
      </c>
      <c r="BX159" s="172">
        <v>8.4597147999999994E-8</v>
      </c>
      <c r="BY159" s="172">
        <v>4.7824684000000001E-7</v>
      </c>
      <c r="BZ159" s="172">
        <v>3.2702574000000002E-8</v>
      </c>
      <c r="CA159" s="172">
        <v>2.917234E-10</v>
      </c>
      <c r="CB159" s="172">
        <v>1.9913115E-7</v>
      </c>
      <c r="CC159" s="172">
        <v>3.3246589E-9</v>
      </c>
      <c r="CD159" s="172">
        <v>8.1040393000000003E-9</v>
      </c>
      <c r="CE159" s="172">
        <v>7.8968073999999993E-9</v>
      </c>
      <c r="CF159" s="172">
        <v>2.4181454E-22</v>
      </c>
      <c r="CG159" s="172">
        <v>5.1521949000000001E-10</v>
      </c>
      <c r="CH159" s="172">
        <v>1.1993145000000001E-7</v>
      </c>
      <c r="CI159" s="172">
        <v>1.0424455000000001E-6</v>
      </c>
      <c r="CJ159" s="172">
        <v>8.3280673000000001E-9</v>
      </c>
      <c r="CK159" s="69">
        <v>0</v>
      </c>
      <c r="CM159" s="197">
        <v>6.0810539000000002E-10</v>
      </c>
      <c r="CN159" s="198">
        <v>0.18716911999999999</v>
      </c>
      <c r="CO159" s="198">
        <v>8.0347808000000005E-4</v>
      </c>
      <c r="CP159" s="198">
        <v>3.0269649000000002E-4</v>
      </c>
      <c r="CQ159" s="197">
        <v>1.7830635E-11</v>
      </c>
      <c r="CR159" s="197">
        <v>2.7990982999999999E-10</v>
      </c>
      <c r="CS159" s="197">
        <v>1.4231722999999999E-5</v>
      </c>
      <c r="CT159" s="198">
        <v>6.9278329000000002E-4</v>
      </c>
      <c r="CU159" s="197">
        <v>1.5956196E-7</v>
      </c>
      <c r="CV159" s="197">
        <v>4.2818723E-5</v>
      </c>
      <c r="CX159" s="166" t="s">
        <v>324</v>
      </c>
      <c r="CY159" t="s">
        <v>2162</v>
      </c>
    </row>
    <row r="160" spans="1:103" ht="14.4">
      <c r="A160" t="s">
        <v>1616</v>
      </c>
      <c r="B160" s="85" t="s">
        <v>379</v>
      </c>
      <c r="C160" s="113" t="str">
        <f t="shared" si="79"/>
        <v>A.030.10.132</v>
      </c>
      <c r="D160" s="9" t="s">
        <v>1123</v>
      </c>
      <c r="E160" s="112" t="s">
        <v>362</v>
      </c>
      <c r="F160" s="115" t="str">
        <f t="shared" si="80"/>
        <v>V2O5 - Vanadium pentoxide</v>
      </c>
      <c r="G160" s="143">
        <f t="shared" si="81"/>
        <v>9.6473999999999993</v>
      </c>
      <c r="I160" s="118">
        <f t="shared" si="82"/>
        <v>19.643010866199997</v>
      </c>
      <c r="K160" s="161">
        <f t="shared" si="83"/>
        <v>2.1143783647999999</v>
      </c>
      <c r="L160" s="161">
        <f t="shared" si="84"/>
        <v>2.4987201013999996</v>
      </c>
      <c r="M160" s="162">
        <f t="shared" si="85"/>
        <v>13.5828024</v>
      </c>
      <c r="N160" s="161">
        <v>1.4471099999999999</v>
      </c>
      <c r="O160" s="132">
        <v>2.3991471</v>
      </c>
      <c r="P160" s="132">
        <v>9.4152740999999998E-2</v>
      </c>
      <c r="Q160" s="132">
        <v>8.2007999999999998E-2</v>
      </c>
      <c r="R160" s="132">
        <v>0.20571300000000001</v>
      </c>
      <c r="S160" s="132">
        <v>3.6003647999999998E-3</v>
      </c>
      <c r="T160" s="132">
        <v>1.8230569999999999</v>
      </c>
      <c r="U160" s="132">
        <v>5.2416403999999998E-3</v>
      </c>
      <c r="V160" s="132">
        <v>13.346384</v>
      </c>
      <c r="W160" s="132">
        <v>0</v>
      </c>
      <c r="X160" s="132">
        <v>0.2364184</v>
      </c>
      <c r="Y160" s="132">
        <v>1.7861999999999999E-4</v>
      </c>
      <c r="Z160" s="132">
        <v>0</v>
      </c>
      <c r="AA160" s="132">
        <v>0</v>
      </c>
      <c r="AC160" s="118">
        <f t="shared" si="86"/>
        <v>1.4471099999999999</v>
      </c>
      <c r="AD160" s="118">
        <f t="shared" si="87"/>
        <v>4.6129198461999996</v>
      </c>
      <c r="AE160" s="118">
        <f t="shared" si="88"/>
        <v>2.4985414813999998</v>
      </c>
      <c r="AF160" s="118">
        <f t="shared" si="89"/>
        <v>2.4987201013999996</v>
      </c>
      <c r="AG160" s="118">
        <f t="shared" si="90"/>
        <v>13.5828024</v>
      </c>
      <c r="AI160" s="69">
        <v>0</v>
      </c>
      <c r="AJ160" s="69">
        <v>0</v>
      </c>
      <c r="AK160" s="69">
        <v>0</v>
      </c>
      <c r="AL160" s="69">
        <v>0</v>
      </c>
      <c r="AM160" s="69">
        <v>0</v>
      </c>
      <c r="AN160" s="69">
        <v>0</v>
      </c>
      <c r="AO160" s="69">
        <v>0</v>
      </c>
      <c r="AQ160" s="116">
        <v>0.97232103000000003</v>
      </c>
      <c r="AR160" s="116">
        <v>0.94676324999999995</v>
      </c>
      <c r="AS160" s="116">
        <v>2.1904878999999999E-2</v>
      </c>
      <c r="AT160" s="116">
        <v>3.6529052000000002E-3</v>
      </c>
      <c r="AU160" s="150">
        <f t="shared" si="91"/>
        <v>5.6760386568999994E-5</v>
      </c>
      <c r="AV160" s="150">
        <f t="shared" si="92"/>
        <v>8.1009167103060012E-8</v>
      </c>
      <c r="AW160" s="163">
        <f t="shared" si="93"/>
        <v>0.51161137999999995</v>
      </c>
      <c r="AX160" s="196">
        <v>8.9527871999999994E-6</v>
      </c>
      <c r="AY160" s="196">
        <v>2.7012719999999999E-8</v>
      </c>
      <c r="AZ160" s="196">
        <v>7.3802610000000001E-13</v>
      </c>
      <c r="BA160" s="108">
        <v>0</v>
      </c>
      <c r="BB160" s="108">
        <v>0</v>
      </c>
      <c r="BC160" s="196">
        <v>2.1975999999999999E-9</v>
      </c>
      <c r="BD160" s="196">
        <v>4.7415159999999997E-5</v>
      </c>
      <c r="BE160" s="196">
        <v>5.0115999999999995E-10</v>
      </c>
      <c r="BF160" s="196">
        <v>5.2454239999999998E-8</v>
      </c>
      <c r="BG160" s="108">
        <v>0</v>
      </c>
      <c r="BH160" s="108">
        <v>0</v>
      </c>
      <c r="BI160" s="196">
        <v>1.0385558000000001E-9</v>
      </c>
      <c r="BJ160" s="196">
        <v>7.8040859999999998E-14</v>
      </c>
      <c r="BK160" s="196">
        <v>1.6752361E-12</v>
      </c>
      <c r="BL160" s="196">
        <v>1.5714458999999998E-8</v>
      </c>
      <c r="BM160" s="196">
        <v>3.7452730999999999E-7</v>
      </c>
      <c r="BN160" s="108">
        <v>0</v>
      </c>
      <c r="BO160" s="108">
        <v>0.51161137999999995</v>
      </c>
      <c r="BP160" s="108">
        <v>0</v>
      </c>
      <c r="BQ160" s="108">
        <v>0</v>
      </c>
      <c r="BR160" s="108">
        <v>0</v>
      </c>
      <c r="BS160" s="108">
        <v>0</v>
      </c>
      <c r="BU160" s="69">
        <v>2.4691328E-3</v>
      </c>
      <c r="BV160" s="69">
        <v>3.6368628000000002E-4</v>
      </c>
      <c r="BW160" s="69">
        <v>2.6899511E-4</v>
      </c>
      <c r="BX160" s="172">
        <v>1.1969687000000001E-6</v>
      </c>
      <c r="BY160" s="69">
        <v>4.8528457E-4</v>
      </c>
      <c r="BZ160" s="172">
        <v>5.6985339000000005E-7</v>
      </c>
      <c r="CA160" s="69">
        <v>0</v>
      </c>
      <c r="CB160" s="172">
        <v>1.1563601E-5</v>
      </c>
      <c r="CC160" s="172">
        <v>9.2879871000000006E-5</v>
      </c>
      <c r="CD160" s="69">
        <v>1.2065499E-3</v>
      </c>
      <c r="CE160" s="69">
        <v>0</v>
      </c>
      <c r="CF160" s="69">
        <v>0</v>
      </c>
      <c r="CG160" s="69">
        <v>0</v>
      </c>
      <c r="CH160" s="172">
        <v>3.8389722000000003E-5</v>
      </c>
      <c r="CI160" s="69">
        <v>0</v>
      </c>
      <c r="CJ160" s="172">
        <v>1.6924871E-8</v>
      </c>
      <c r="CK160" s="69">
        <v>0</v>
      </c>
      <c r="CM160" s="198">
        <v>0</v>
      </c>
      <c r="CN160" s="198">
        <v>9.6473999999999993</v>
      </c>
      <c r="CO160" s="198">
        <v>0</v>
      </c>
      <c r="CP160" s="198">
        <v>0.24708920000000001</v>
      </c>
      <c r="CQ160" s="197">
        <v>4.6705678000000002E-7</v>
      </c>
      <c r="CR160" s="197">
        <v>5.5236398E-5</v>
      </c>
      <c r="CS160" s="198">
        <v>2.0032663999999999E-2</v>
      </c>
      <c r="CT160" s="198">
        <v>0.83324290999999995</v>
      </c>
      <c r="CU160" s="198">
        <v>0</v>
      </c>
      <c r="CV160" s="198">
        <v>2.4283680000000002E-3</v>
      </c>
      <c r="CX160" s="166" t="s">
        <v>315</v>
      </c>
      <c r="CY160" t="s">
        <v>2163</v>
      </c>
    </row>
    <row r="161" spans="1:103" ht="14.4">
      <c r="A161" t="s">
        <v>405</v>
      </c>
      <c r="B161" s="85" t="s">
        <v>379</v>
      </c>
      <c r="C161" s="113" t="str">
        <f t="shared" si="79"/>
        <v>A.030.10.133</v>
      </c>
      <c r="D161" s="9" t="s">
        <v>1123</v>
      </c>
      <c r="E161" s="112" t="s">
        <v>362</v>
      </c>
      <c r="F161" s="115" t="str">
        <f t="shared" si="80"/>
        <v>Zinc Oxide</v>
      </c>
      <c r="G161" s="143">
        <f t="shared" si="81"/>
        <v>3.7592810666666665</v>
      </c>
      <c r="I161" s="118">
        <f t="shared" si="82"/>
        <v>1.9670314846490098</v>
      </c>
      <c r="K161" s="161">
        <f t="shared" si="83"/>
        <v>9.2213708839999995E-3</v>
      </c>
      <c r="L161" s="161">
        <f t="shared" si="84"/>
        <v>0.26939822437499999</v>
      </c>
      <c r="M161" s="162">
        <f t="shared" si="85"/>
        <v>1.1245197293900098</v>
      </c>
      <c r="N161" s="161">
        <v>0.56389215999999998</v>
      </c>
      <c r="O161" s="132">
        <v>0.25478453000000001</v>
      </c>
      <c r="P161" s="132">
        <v>1.3465616999999999E-2</v>
      </c>
      <c r="Q161" s="132">
        <v>7.0925182999999996E-3</v>
      </c>
      <c r="R161" s="132">
        <v>1.9586446E-3</v>
      </c>
      <c r="S161" s="164">
        <v>3.4530733999999998E-5</v>
      </c>
      <c r="T161" s="132">
        <v>1.3567725000000001E-4</v>
      </c>
      <c r="U161" s="132">
        <v>1.0465931E-3</v>
      </c>
      <c r="V161" s="132">
        <v>1.1188822</v>
      </c>
      <c r="W161" s="164">
        <v>7.6446588000000001E-5</v>
      </c>
      <c r="X161" s="132">
        <v>5.6373094000000002E-3</v>
      </c>
      <c r="Y161" s="164">
        <v>2.5037687E-5</v>
      </c>
      <c r="Z161" s="164">
        <v>2.1998871000000001E-7</v>
      </c>
      <c r="AA161" s="164">
        <v>1.2998687000000001E-12</v>
      </c>
      <c r="AC161" s="118">
        <f t="shared" si="86"/>
        <v>0.56389215999999998</v>
      </c>
      <c r="AD161" s="118">
        <f t="shared" si="87"/>
        <v>0.27851811098400003</v>
      </c>
      <c r="AE161" s="118">
        <f t="shared" si="88"/>
        <v>0.26929696008871001</v>
      </c>
      <c r="AF161" s="118">
        <f t="shared" si="89"/>
        <v>0.26939822437499999</v>
      </c>
      <c r="AG161" s="118">
        <f t="shared" si="90"/>
        <v>1.1245195094012999</v>
      </c>
      <c r="AI161" s="69">
        <v>69.022769999999994</v>
      </c>
      <c r="AJ161" s="69">
        <v>67.668361000000004</v>
      </c>
      <c r="AK161" s="69">
        <v>0.65587589999999996</v>
      </c>
      <c r="AL161" s="69">
        <v>0</v>
      </c>
      <c r="AM161" s="69">
        <v>0.15379791000000001</v>
      </c>
      <c r="AN161" s="69">
        <v>0.38071188</v>
      </c>
      <c r="AO161" s="69">
        <v>0.16402314000000001</v>
      </c>
      <c r="AQ161" s="116">
        <v>0.14541614</v>
      </c>
      <c r="AR161" s="116">
        <v>0.13625683999999999</v>
      </c>
      <c r="AS161" s="116">
        <v>4.3310553999999996E-3</v>
      </c>
      <c r="AT161" s="116">
        <v>4.8282430999999999E-3</v>
      </c>
      <c r="AU161" s="150">
        <f t="shared" si="91"/>
        <v>8.1688753799742018E-6</v>
      </c>
      <c r="AV161" s="150">
        <f t="shared" si="92"/>
        <v>1.6017217199722345E-8</v>
      </c>
      <c r="AW161" s="163">
        <f t="shared" si="93"/>
        <v>0.67622452</v>
      </c>
      <c r="AX161" s="196">
        <v>3.4917375E-6</v>
      </c>
      <c r="AY161" s="196">
        <v>1.0535537E-8</v>
      </c>
      <c r="AZ161" s="196">
        <v>2.8784075999999998E-13</v>
      </c>
      <c r="BA161" s="196">
        <v>6.3405109000000002E-16</v>
      </c>
      <c r="BB161" s="196">
        <v>1.7985062999999999E-16</v>
      </c>
      <c r="BC161" s="196">
        <v>4.0401561E-10</v>
      </c>
      <c r="BD161" s="196">
        <v>4.6765435999999998E-6</v>
      </c>
      <c r="BE161" s="196">
        <v>6.9519579000000005E-11</v>
      </c>
      <c r="BF161" s="196">
        <v>5.4117905000000001E-9</v>
      </c>
      <c r="BG161" s="196">
        <v>7.4105581000000002E-16</v>
      </c>
      <c r="BH161" s="196">
        <v>2.2265975E-17</v>
      </c>
      <c r="BI161" s="196">
        <v>7.397841E-14</v>
      </c>
      <c r="BJ161" s="196">
        <v>6.2873552999999997E-15</v>
      </c>
      <c r="BK161" s="196">
        <v>1.2508734999999999E-15</v>
      </c>
      <c r="BL161" s="196">
        <v>7.6531003000000003E-12</v>
      </c>
      <c r="BM161" s="196">
        <v>1.8261044999999999E-10</v>
      </c>
      <c r="BN161" s="196">
        <v>1.7560577E-21</v>
      </c>
      <c r="BO161" s="108">
        <v>2.4520670000000001E-2</v>
      </c>
      <c r="BP161" s="108">
        <v>0.65170384999999997</v>
      </c>
      <c r="BQ161" s="108">
        <v>0</v>
      </c>
      <c r="BR161" s="108">
        <v>0</v>
      </c>
      <c r="BS161" s="108">
        <v>0</v>
      </c>
      <c r="BU161" s="69">
        <v>7.0286939000000002E-4</v>
      </c>
      <c r="BV161" s="172">
        <v>3.7396807E-5</v>
      </c>
      <c r="BW161" s="69">
        <v>1.0481873E-4</v>
      </c>
      <c r="BX161" s="172">
        <v>1.25143E-7</v>
      </c>
      <c r="BY161" s="172">
        <v>3.2362381000000002E-5</v>
      </c>
      <c r="BZ161" s="172">
        <v>1.6967380999999999E-7</v>
      </c>
      <c r="CA161" s="172">
        <v>1.6224028999999999E-11</v>
      </c>
      <c r="CB161" s="172">
        <v>2.5753620999999998E-7</v>
      </c>
      <c r="CC161" s="172">
        <v>5.3764977000000001E-8</v>
      </c>
      <c r="CD161" s="172">
        <v>1.3340944999999999E-7</v>
      </c>
      <c r="CE161" s="172">
        <v>5.0997907000000004E-13</v>
      </c>
      <c r="CF161" s="172">
        <v>3.8832974999999997E-18</v>
      </c>
      <c r="CG161" s="172">
        <v>3.3342836E-14</v>
      </c>
      <c r="CH161" s="172">
        <v>3.7678817000000001E-6</v>
      </c>
      <c r="CI161" s="172">
        <v>8.2839807999999994E-5</v>
      </c>
      <c r="CJ161" s="69">
        <v>4.4094423999999999E-4</v>
      </c>
      <c r="CK161" s="69">
        <v>0</v>
      </c>
      <c r="CM161" s="197">
        <v>3.9330733000000002E-14</v>
      </c>
      <c r="CN161" s="198">
        <v>3.7566706999999999</v>
      </c>
      <c r="CO161" s="198">
        <v>5.7310038000000004E-3</v>
      </c>
      <c r="CP161" s="198">
        <v>2.5625262999999999E-2</v>
      </c>
      <c r="CQ161" s="197">
        <v>3.4446674000000001E-11</v>
      </c>
      <c r="CR161" s="197">
        <v>4.1630068000000003E-9</v>
      </c>
      <c r="CS161" s="198">
        <v>1.602661E-3</v>
      </c>
      <c r="CT161" s="198">
        <v>5.2702831000000002E-3</v>
      </c>
      <c r="CU161" s="197">
        <v>4.9293591000000004E-10</v>
      </c>
      <c r="CV161" s="197">
        <v>5.9678983000000003E-5</v>
      </c>
      <c r="CX161" s="166" t="s">
        <v>311</v>
      </c>
      <c r="CY161" t="s">
        <v>2164</v>
      </c>
    </row>
    <row r="162" spans="1:103" ht="14.4">
      <c r="A162" t="s">
        <v>1617</v>
      </c>
      <c r="B162" s="85" t="s">
        <v>379</v>
      </c>
      <c r="C162" s="113" t="str">
        <f t="shared" si="79"/>
        <v>A.030.10.134</v>
      </c>
      <c r="D162" s="9" t="s">
        <v>1123</v>
      </c>
      <c r="E162" s="112" t="s">
        <v>362</v>
      </c>
      <c r="F162" s="115" t="str">
        <f t="shared" si="80"/>
        <v>LiFePO4 (lithium iron phosphate - LFP)</v>
      </c>
      <c r="G162" s="143">
        <f t="shared" si="81"/>
        <v>8.7995000000000001</v>
      </c>
      <c r="I162" s="118">
        <f t="shared" si="82"/>
        <v>3.3246524439999998</v>
      </c>
      <c r="K162" s="161">
        <f t="shared" si="83"/>
        <v>0.42784625399999993</v>
      </c>
      <c r="L162" s="161">
        <f t="shared" si="84"/>
        <v>1.1135982899999999</v>
      </c>
      <c r="M162" s="162">
        <f t="shared" si="85"/>
        <v>0.46328290000000005</v>
      </c>
      <c r="N162" s="161">
        <v>1.319925</v>
      </c>
      <c r="O162" s="132">
        <v>0.29362994999999997</v>
      </c>
      <c r="P162" s="132">
        <v>0.24240302</v>
      </c>
      <c r="Q162" s="132">
        <v>0.187884</v>
      </c>
      <c r="R162" s="132">
        <v>0.176841</v>
      </c>
      <c r="S162" s="132">
        <v>3.5928639999999999E-3</v>
      </c>
      <c r="T162" s="132">
        <v>5.952839E-2</v>
      </c>
      <c r="U162" s="132">
        <v>0.39960442000000002</v>
      </c>
      <c r="V162" s="132">
        <v>0.39771840000000003</v>
      </c>
      <c r="W162" s="132">
        <v>2.34E-4</v>
      </c>
      <c r="X162" s="132">
        <v>5.4984699999999997E-2</v>
      </c>
      <c r="Y162" s="132">
        <v>0.17772689999999999</v>
      </c>
      <c r="Z162" s="132">
        <v>1.05798E-2</v>
      </c>
      <c r="AA162" s="132">
        <v>0</v>
      </c>
      <c r="AC162" s="118">
        <f t="shared" si="86"/>
        <v>1.319925</v>
      </c>
      <c r="AD162" s="118">
        <f t="shared" si="87"/>
        <v>1.363483644</v>
      </c>
      <c r="AE162" s="118">
        <f t="shared" si="88"/>
        <v>0.94621718999999993</v>
      </c>
      <c r="AF162" s="118">
        <f t="shared" si="89"/>
        <v>1.1135982900000001</v>
      </c>
      <c r="AG162" s="118">
        <f t="shared" si="90"/>
        <v>0.45270310000000002</v>
      </c>
      <c r="AI162" s="69">
        <v>0</v>
      </c>
      <c r="AJ162" s="69">
        <v>0</v>
      </c>
      <c r="AK162" s="69">
        <v>0</v>
      </c>
      <c r="AL162" s="69">
        <v>0</v>
      </c>
      <c r="AM162" s="69">
        <v>0</v>
      </c>
      <c r="AN162" s="69">
        <v>0</v>
      </c>
      <c r="AO162" s="69">
        <v>0</v>
      </c>
      <c r="AQ162" s="116">
        <v>0.30921183000000002</v>
      </c>
      <c r="AR162" s="116">
        <v>0.29925600000000002</v>
      </c>
      <c r="AS162" s="116">
        <v>9.8469744999999994E-3</v>
      </c>
      <c r="AT162" s="116">
        <v>1.0885553E-4</v>
      </c>
      <c r="AU162" s="150">
        <f t="shared" si="91"/>
        <v>1.7941007321999997E-5</v>
      </c>
      <c r="AV162" s="150">
        <f t="shared" si="92"/>
        <v>3.6416325731889996E-8</v>
      </c>
      <c r="AW162" s="163">
        <f t="shared" si="93"/>
        <v>1.5245872000000001E-2</v>
      </c>
      <c r="AX162" s="196">
        <v>8.1659359999999993E-6</v>
      </c>
      <c r="AY162" s="196">
        <v>2.4638600000000001E-8</v>
      </c>
      <c r="AZ162" s="196">
        <v>6.7316175000000003E-13</v>
      </c>
      <c r="BA162" s="108">
        <v>0</v>
      </c>
      <c r="BB162" s="108">
        <v>0</v>
      </c>
      <c r="BC162" s="196">
        <v>5.0348E-9</v>
      </c>
      <c r="BD162" s="196">
        <v>9.6965200000000008E-6</v>
      </c>
      <c r="BE162" s="196">
        <v>1.1481800000000001E-9</v>
      </c>
      <c r="BF162" s="196">
        <v>1.0592080000000001E-8</v>
      </c>
      <c r="BG162" s="108">
        <v>0</v>
      </c>
      <c r="BH162" s="108">
        <v>0</v>
      </c>
      <c r="BI162" s="196">
        <v>3.3912841000000001E-11</v>
      </c>
      <c r="BJ162" s="196">
        <v>2.4002860000000002E-12</v>
      </c>
      <c r="BK162" s="196">
        <v>4.7944314000000004E-13</v>
      </c>
      <c r="BL162" s="196">
        <v>1.8625219999999999E-9</v>
      </c>
      <c r="BM162" s="196">
        <v>7.1654000000000001E-8</v>
      </c>
      <c r="BN162" s="108">
        <v>0</v>
      </c>
      <c r="BO162" s="108">
        <v>1.5245872000000001E-2</v>
      </c>
      <c r="BP162" s="108">
        <v>0</v>
      </c>
      <c r="BQ162" s="108">
        <v>0</v>
      </c>
      <c r="BR162" s="108">
        <v>0</v>
      </c>
      <c r="BS162" s="108">
        <v>0</v>
      </c>
      <c r="BU162" s="69">
        <v>7.2272953999999998E-4</v>
      </c>
      <c r="BV162" s="172">
        <v>7.8305184999999996E-5</v>
      </c>
      <c r="BW162" s="69">
        <v>2.4535341000000001E-4</v>
      </c>
      <c r="BX162" s="172">
        <v>4.7388824999999998E-5</v>
      </c>
      <c r="BY162" s="69">
        <v>2.2684206E-4</v>
      </c>
      <c r="BZ162" s="172">
        <v>1.4671287E-6</v>
      </c>
      <c r="CA162" s="69">
        <v>0</v>
      </c>
      <c r="CB162" s="172">
        <v>2.9771324999999999E-5</v>
      </c>
      <c r="CC162" s="172">
        <v>7.9310852999999998E-6</v>
      </c>
      <c r="CD162" s="172">
        <v>4.6975082000000001E-5</v>
      </c>
      <c r="CE162" s="69">
        <v>0</v>
      </c>
      <c r="CF162" s="69">
        <v>0</v>
      </c>
      <c r="CG162" s="69">
        <v>0</v>
      </c>
      <c r="CH162" s="172">
        <v>3.8694930000000003E-5</v>
      </c>
      <c r="CI162" s="69">
        <v>0</v>
      </c>
      <c r="CJ162" s="172">
        <v>5.0435629000000002E-10</v>
      </c>
      <c r="CK162" s="69">
        <v>0</v>
      </c>
      <c r="CM162" s="198">
        <v>0</v>
      </c>
      <c r="CN162" s="198">
        <v>8.7995000000000001</v>
      </c>
      <c r="CO162" s="198">
        <v>0</v>
      </c>
      <c r="CP162" s="198">
        <v>4.9096399999999998E-2</v>
      </c>
      <c r="CQ162" s="197">
        <v>1.5608983999999999E-8</v>
      </c>
      <c r="CR162" s="197">
        <v>1.8911350000000001E-6</v>
      </c>
      <c r="CS162" s="198">
        <v>6.9025555999999997E-3</v>
      </c>
      <c r="CT162" s="198">
        <v>2.0170045000000001</v>
      </c>
      <c r="CU162" s="198">
        <v>0</v>
      </c>
      <c r="CV162" s="198">
        <v>6.2520084999999996E-3</v>
      </c>
      <c r="CX162" s="166"/>
      <c r="CY162" t="s">
        <v>2165</v>
      </c>
    </row>
    <row r="163" spans="1:103" ht="14.4">
      <c r="A163" t="s">
        <v>1245</v>
      </c>
      <c r="B163" s="85" t="s">
        <v>379</v>
      </c>
      <c r="C163" s="113" t="str">
        <f t="shared" si="79"/>
        <v>A.030.10.135</v>
      </c>
      <c r="D163" s="9" t="s">
        <v>1123</v>
      </c>
      <c r="E163" s="112" t="s">
        <v>362</v>
      </c>
      <c r="F163" s="115" t="str">
        <f t="shared" si="80"/>
        <v>Chromium oxide</v>
      </c>
      <c r="G163" s="143">
        <f t="shared" si="81"/>
        <v>5.4449836000000005</v>
      </c>
      <c r="I163" s="118">
        <f t="shared" si="82"/>
        <v>3.1252377973000001</v>
      </c>
      <c r="K163" s="161">
        <f t="shared" si="83"/>
        <v>0.83033122500000001</v>
      </c>
      <c r="L163" s="161">
        <f t="shared" si="84"/>
        <v>0.63935544799999999</v>
      </c>
      <c r="M163" s="162">
        <f t="shared" si="85"/>
        <v>0.83880358430000002</v>
      </c>
      <c r="N163" s="161">
        <v>0.81674754000000005</v>
      </c>
      <c r="O163" s="132">
        <v>0.22421414000000001</v>
      </c>
      <c r="P163" s="132">
        <v>9.2584298999999995E-2</v>
      </c>
      <c r="Q163" s="132">
        <v>0.32475779999999999</v>
      </c>
      <c r="R163" s="132">
        <v>9.0787006000000003E-2</v>
      </c>
      <c r="S163" s="132">
        <v>0.40081811000000001</v>
      </c>
      <c r="T163" s="132">
        <v>1.3968309E-2</v>
      </c>
      <c r="U163" s="132">
        <v>0.29570727000000002</v>
      </c>
      <c r="V163" s="132">
        <v>0.80515791999999997</v>
      </c>
      <c r="W163" s="132">
        <v>0</v>
      </c>
      <c r="X163" s="132">
        <v>2.5186101999999998E-2</v>
      </c>
      <c r="Y163" s="132">
        <v>2.6849739000000001E-2</v>
      </c>
      <c r="Z163" s="132">
        <v>8.4595623000000009E-3</v>
      </c>
      <c r="AA163" s="132">
        <v>0</v>
      </c>
      <c r="AC163" s="118">
        <f t="shared" si="86"/>
        <v>0.81674754000000005</v>
      </c>
      <c r="AD163" s="118">
        <f t="shared" si="87"/>
        <v>1.442836934</v>
      </c>
      <c r="AE163" s="118">
        <f t="shared" si="88"/>
        <v>0.62096527130000001</v>
      </c>
      <c r="AF163" s="118">
        <f t="shared" si="89"/>
        <v>0.63935544799999999</v>
      </c>
      <c r="AG163" s="118">
        <f t="shared" si="90"/>
        <v>0.83034402200000001</v>
      </c>
      <c r="AI163" s="69">
        <v>3.1291823000000001</v>
      </c>
      <c r="AJ163" s="69">
        <v>0</v>
      </c>
      <c r="AK163" s="69">
        <v>3.1291823000000001</v>
      </c>
      <c r="AL163" s="69">
        <v>0</v>
      </c>
      <c r="AM163" s="69">
        <v>0</v>
      </c>
      <c r="AN163" s="69">
        <v>0</v>
      </c>
      <c r="AO163" s="69">
        <v>0</v>
      </c>
      <c r="AQ163" s="116">
        <v>0.11464191</v>
      </c>
      <c r="AR163" s="116">
        <v>0.10975944</v>
      </c>
      <c r="AS163" s="116">
        <v>4.6620979000000003E-3</v>
      </c>
      <c r="AT163" s="116">
        <v>2.2037171999999999E-4</v>
      </c>
      <c r="AU163" s="150">
        <f t="shared" si="91"/>
        <v>6.5803022100000014E-6</v>
      </c>
      <c r="AV163" s="150">
        <f t="shared" si="92"/>
        <v>1.7241486350410001E-8</v>
      </c>
      <c r="AW163" s="163">
        <f t="shared" si="93"/>
        <v>3.0864387E-2</v>
      </c>
      <c r="AX163" s="196">
        <v>5.0529448000000002E-6</v>
      </c>
      <c r="AY163" s="196">
        <v>1.5245954000000002E-8</v>
      </c>
      <c r="AZ163" s="196">
        <v>4.1654125000000003E-13</v>
      </c>
      <c r="BA163" s="108">
        <v>0</v>
      </c>
      <c r="BB163" s="108">
        <v>0</v>
      </c>
      <c r="BC163" s="196">
        <v>8.7026599999999994E-9</v>
      </c>
      <c r="BD163" s="196">
        <v>1.4240655000000001E-6</v>
      </c>
      <c r="BE163" s="196">
        <v>1.9846309999999999E-9</v>
      </c>
      <c r="BF163" s="108">
        <v>0</v>
      </c>
      <c r="BG163" s="108">
        <v>0</v>
      </c>
      <c r="BH163" s="108">
        <v>0</v>
      </c>
      <c r="BI163" s="196">
        <v>8.0512705000000006E-12</v>
      </c>
      <c r="BJ163" s="196">
        <v>1.8058108E-12</v>
      </c>
      <c r="BK163" s="196">
        <v>6.2772786000000005E-13</v>
      </c>
      <c r="BL163" s="196">
        <v>4.7732586999999999E-8</v>
      </c>
      <c r="BM163" s="196">
        <v>4.6856663000000002E-8</v>
      </c>
      <c r="BN163" s="108">
        <v>0</v>
      </c>
      <c r="BO163" s="108">
        <v>3.0864387E-2</v>
      </c>
      <c r="BP163" s="108">
        <v>0</v>
      </c>
      <c r="BQ163" s="108">
        <v>0</v>
      </c>
      <c r="BR163" s="108">
        <v>0</v>
      </c>
      <c r="BS163" s="108">
        <v>0</v>
      </c>
      <c r="BU163" s="69">
        <v>8.8780726000000005E-4</v>
      </c>
      <c r="BV163" s="69">
        <v>0</v>
      </c>
      <c r="BW163" s="69">
        <v>1.5182058999999999E-4</v>
      </c>
      <c r="BX163" s="172">
        <v>3.4811051000000002E-5</v>
      </c>
      <c r="BY163" s="172">
        <v>8.1261646999999997E-5</v>
      </c>
      <c r="BZ163" s="69">
        <v>0</v>
      </c>
      <c r="CA163" s="69">
        <v>0</v>
      </c>
      <c r="CB163" s="69">
        <v>0</v>
      </c>
      <c r="CC163" s="69">
        <v>5.3871802000000002E-4</v>
      </c>
      <c r="CD163" s="172">
        <v>1.5110622000000001E-5</v>
      </c>
      <c r="CE163" s="69">
        <v>0</v>
      </c>
      <c r="CF163" s="69">
        <v>0</v>
      </c>
      <c r="CG163" s="69">
        <v>0</v>
      </c>
      <c r="CH163" s="172">
        <v>6.2079217E-5</v>
      </c>
      <c r="CI163" s="172">
        <v>4.0050908999999996E-6</v>
      </c>
      <c r="CJ163" s="172">
        <v>1.0210402000000001E-9</v>
      </c>
      <c r="CK163" s="69">
        <v>0</v>
      </c>
      <c r="CM163" s="198">
        <v>0</v>
      </c>
      <c r="CN163" s="198">
        <v>5.4449835999999996</v>
      </c>
      <c r="CO163" s="198">
        <v>0</v>
      </c>
      <c r="CP163" s="198">
        <v>0</v>
      </c>
      <c r="CQ163" s="197">
        <v>7.5494171999999993E-9</v>
      </c>
      <c r="CR163" s="197">
        <v>4.8798979999999998E-7</v>
      </c>
      <c r="CS163" s="198">
        <v>2.2640150999999999E-3</v>
      </c>
      <c r="CT163" s="198">
        <v>1.490626</v>
      </c>
      <c r="CU163" s="198">
        <v>0</v>
      </c>
      <c r="CV163" s="198">
        <v>0</v>
      </c>
      <c r="CX163" s="166"/>
      <c r="CY163" t="s">
        <v>2166</v>
      </c>
    </row>
    <row r="164" spans="1:103" ht="14.4">
      <c r="A164" t="s">
        <v>1246</v>
      </c>
      <c r="B164" s="85" t="s">
        <v>379</v>
      </c>
      <c r="C164" s="113" t="str">
        <f t="shared" si="79"/>
        <v>A.030.10.136</v>
      </c>
      <c r="D164" s="9" t="s">
        <v>1123</v>
      </c>
      <c r="E164" s="112" t="s">
        <v>362</v>
      </c>
      <c r="F164" s="115" t="str">
        <f t="shared" si="80"/>
        <v>Magnesium oxide</v>
      </c>
      <c r="G164" s="143">
        <f t="shared" si="81"/>
        <v>1.7914072000000001</v>
      </c>
      <c r="I164" s="118">
        <f t="shared" si="82"/>
        <v>0.55631683864000003</v>
      </c>
      <c r="K164" s="161">
        <f t="shared" si="83"/>
        <v>0.12694634390000001</v>
      </c>
      <c r="L164" s="161">
        <f t="shared" si="84"/>
        <v>0.10816629020000001</v>
      </c>
      <c r="M164" s="162">
        <f t="shared" si="85"/>
        <v>5.2493124539999998E-2</v>
      </c>
      <c r="N164" s="161">
        <v>0.26871107999999999</v>
      </c>
      <c r="O164" s="132">
        <v>1.8378720000000001E-2</v>
      </c>
      <c r="P164" s="132">
        <v>1.2571548E-2</v>
      </c>
      <c r="Q164" s="132">
        <v>5.5105673000000001E-2</v>
      </c>
      <c r="R164" s="132">
        <v>5.4795648000000002E-2</v>
      </c>
      <c r="S164" s="132">
        <v>3.4314589E-3</v>
      </c>
      <c r="T164" s="132">
        <v>1.3613564E-2</v>
      </c>
      <c r="U164" s="132">
        <v>7.1517496E-2</v>
      </c>
      <c r="V164" s="132">
        <v>4.6469319000000002E-2</v>
      </c>
      <c r="W164" s="132">
        <v>1.8855181999999999E-3</v>
      </c>
      <c r="X164" s="132">
        <v>5.2528278000000001E-3</v>
      </c>
      <c r="Y164" s="132">
        <v>3.8130080000000001E-3</v>
      </c>
      <c r="Z164" s="132">
        <v>7.7097774000000003E-4</v>
      </c>
      <c r="AA164" s="132">
        <v>0</v>
      </c>
      <c r="AC164" s="118">
        <f t="shared" si="86"/>
        <v>0.26871107999999999</v>
      </c>
      <c r="AD164" s="118">
        <f t="shared" si="87"/>
        <v>0.2294141079</v>
      </c>
      <c r="AE164" s="118">
        <f t="shared" si="88"/>
        <v>0.10323874174</v>
      </c>
      <c r="AF164" s="118">
        <f t="shared" si="89"/>
        <v>0.1081662902</v>
      </c>
      <c r="AG164" s="118">
        <f t="shared" si="90"/>
        <v>5.17221468E-2</v>
      </c>
      <c r="AI164" s="69">
        <v>0.65262405999999995</v>
      </c>
      <c r="AJ164" s="69">
        <v>0</v>
      </c>
      <c r="AK164" s="69">
        <v>0.65262405999999995</v>
      </c>
      <c r="AL164" s="69">
        <v>0</v>
      </c>
      <c r="AM164" s="69">
        <v>0</v>
      </c>
      <c r="AN164" s="69">
        <v>0</v>
      </c>
      <c r="AO164" s="69">
        <v>0</v>
      </c>
      <c r="AQ164" s="116">
        <v>4.3788373999999998E-2</v>
      </c>
      <c r="AR164" s="116">
        <v>4.2326010999999997E-2</v>
      </c>
      <c r="AS164" s="116">
        <v>1.4496443E-3</v>
      </c>
      <c r="AT164" s="199">
        <v>1.2718653E-5</v>
      </c>
      <c r="AU164" s="150">
        <f t="shared" si="91"/>
        <v>2.5375306494600003E-6</v>
      </c>
      <c r="AV164" s="150">
        <f t="shared" si="92"/>
        <v>5.3611107661639998E-9</v>
      </c>
      <c r="AW164" s="163">
        <f t="shared" si="93"/>
        <v>1.7813238999999999E-3</v>
      </c>
      <c r="AX164" s="196">
        <v>1.6624259000000001E-6</v>
      </c>
      <c r="AY164" s="196">
        <v>5.0159402E-9</v>
      </c>
      <c r="AZ164" s="196">
        <v>1.3704265E-13</v>
      </c>
      <c r="BA164" s="108">
        <v>0</v>
      </c>
      <c r="BB164" s="108">
        <v>0</v>
      </c>
      <c r="BC164" s="196">
        <v>1.476688E-9</v>
      </c>
      <c r="BD164" s="196">
        <v>8.5951277000000004E-7</v>
      </c>
      <c r="BE164" s="196">
        <v>3.3675688999999998E-10</v>
      </c>
      <c r="BF164" s="108">
        <v>0</v>
      </c>
      <c r="BG164" s="108">
        <v>0</v>
      </c>
      <c r="BH164" s="108">
        <v>0</v>
      </c>
      <c r="BI164" s="196">
        <v>7.7561480000000003E-12</v>
      </c>
      <c r="BJ164" s="196">
        <v>4.2986875999999999E-13</v>
      </c>
      <c r="BK164" s="196">
        <v>9.0616754E-14</v>
      </c>
      <c r="BL164" s="196">
        <v>6.8454546000000002E-10</v>
      </c>
      <c r="BM164" s="196">
        <v>1.3430746E-8</v>
      </c>
      <c r="BN164" s="108">
        <v>0</v>
      </c>
      <c r="BO164" s="108">
        <v>1.7813238999999999E-3</v>
      </c>
      <c r="BP164" s="108">
        <v>0</v>
      </c>
      <c r="BQ164" s="108">
        <v>0</v>
      </c>
      <c r="BR164" s="108">
        <v>0</v>
      </c>
      <c r="BS164" s="108">
        <v>0</v>
      </c>
      <c r="BU164" s="69">
        <v>1.3446869000000001E-4</v>
      </c>
      <c r="BV164" s="69">
        <v>0</v>
      </c>
      <c r="BW164" s="172">
        <v>4.9949186000000001E-5</v>
      </c>
      <c r="BX164" s="172">
        <v>8.4063712000000002E-6</v>
      </c>
      <c r="BY164" s="172">
        <v>4.9046496999999997E-5</v>
      </c>
      <c r="BZ164" s="69">
        <v>0</v>
      </c>
      <c r="CA164" s="69">
        <v>0</v>
      </c>
      <c r="CB164" s="69">
        <v>0</v>
      </c>
      <c r="CC164" s="172">
        <v>5.3042654E-6</v>
      </c>
      <c r="CD164" s="172">
        <v>1.0393254999999999E-5</v>
      </c>
      <c r="CE164" s="69">
        <v>0</v>
      </c>
      <c r="CF164" s="69">
        <v>0</v>
      </c>
      <c r="CG164" s="69">
        <v>0</v>
      </c>
      <c r="CH164" s="172">
        <v>1.0533748999999999E-5</v>
      </c>
      <c r="CI164" s="172">
        <v>8.3530405999999998E-7</v>
      </c>
      <c r="CJ164" s="172">
        <v>5.8928864E-11</v>
      </c>
      <c r="CK164" s="69">
        <v>0</v>
      </c>
      <c r="CM164" s="198">
        <v>0</v>
      </c>
      <c r="CN164" s="198">
        <v>1.7914072000000001</v>
      </c>
      <c r="CO164" s="198">
        <v>0</v>
      </c>
      <c r="CP164" s="198">
        <v>0</v>
      </c>
      <c r="CQ164" s="197">
        <v>3.5777029999999999E-9</v>
      </c>
      <c r="CR164" s="197">
        <v>4.2813198999999998E-7</v>
      </c>
      <c r="CS164" s="198">
        <v>1.366475E-3</v>
      </c>
      <c r="CT164" s="198">
        <v>0.36237454000000002</v>
      </c>
      <c r="CU164" s="198">
        <v>0</v>
      </c>
      <c r="CV164" s="198">
        <v>0</v>
      </c>
      <c r="CX164" s="166"/>
      <c r="CY164" t="s">
        <v>2167</v>
      </c>
    </row>
    <row r="165" spans="1:103" ht="14.4">
      <c r="A165" t="s">
        <v>1426</v>
      </c>
      <c r="B165" s="85" t="s">
        <v>379</v>
      </c>
      <c r="C165" s="113" t="str">
        <f t="shared" si="79"/>
        <v>A.030.10.137</v>
      </c>
      <c r="D165" s="9" t="s">
        <v>1123</v>
      </c>
      <c r="E165" s="112" t="s">
        <v>362</v>
      </c>
      <c r="F165" s="115" t="str">
        <f t="shared" si="80"/>
        <v>Ferric Chloride</v>
      </c>
      <c r="G165" s="143">
        <f t="shared" si="81"/>
        <v>0.45765662000000007</v>
      </c>
      <c r="I165" s="118">
        <f t="shared" si="82"/>
        <v>9.2253614336000003E-2</v>
      </c>
      <c r="K165" s="161">
        <f t="shared" si="83"/>
        <v>5.1154115202000005E-3</v>
      </c>
      <c r="L165" s="161">
        <f t="shared" si="84"/>
        <v>1.5423590457800002E-2</v>
      </c>
      <c r="M165" s="162">
        <f t="shared" si="85"/>
        <v>3.0661193579999998E-3</v>
      </c>
      <c r="N165" s="161">
        <v>6.8648493000000005E-2</v>
      </c>
      <c r="O165" s="132">
        <v>1.3887137000000001E-2</v>
      </c>
      <c r="P165" s="132">
        <v>1.5126948E-3</v>
      </c>
      <c r="Q165" s="132">
        <v>7.5994376999999997E-4</v>
      </c>
      <c r="R165" s="132">
        <v>3.9795919000000001E-3</v>
      </c>
      <c r="S165" s="164">
        <v>2.1480301999999999E-6</v>
      </c>
      <c r="T165" s="132">
        <v>3.7372782E-4</v>
      </c>
      <c r="U165" s="164">
        <v>2.0881404000000001E-5</v>
      </c>
      <c r="V165" s="164">
        <v>5.3446258000000002E-5</v>
      </c>
      <c r="W165" s="132">
        <v>0</v>
      </c>
      <c r="X165" s="132">
        <v>3.0126731E-3</v>
      </c>
      <c r="Y165" s="164">
        <v>2.8772538000000001E-6</v>
      </c>
      <c r="Z165" s="132">
        <v>0</v>
      </c>
      <c r="AA165" s="132">
        <v>0</v>
      </c>
      <c r="AC165" s="118">
        <f t="shared" si="86"/>
        <v>6.8648493000000005E-2</v>
      </c>
      <c r="AD165" s="118">
        <f t="shared" si="87"/>
        <v>2.0536124724199998E-2</v>
      </c>
      <c r="AE165" s="118">
        <f t="shared" si="88"/>
        <v>1.5420713204000002E-2</v>
      </c>
      <c r="AF165" s="118">
        <f t="shared" si="89"/>
        <v>1.5423590457800002E-2</v>
      </c>
      <c r="AG165" s="118">
        <f t="shared" si="90"/>
        <v>3.0661193579999998E-3</v>
      </c>
      <c r="AI165" s="69">
        <v>3.7705521000000002</v>
      </c>
      <c r="AJ165" s="69">
        <v>2.2278642</v>
      </c>
      <c r="AK165" s="69">
        <v>0.3125715</v>
      </c>
      <c r="AL165" s="69">
        <v>0</v>
      </c>
      <c r="AM165" s="69">
        <v>7.5258624999999996E-2</v>
      </c>
      <c r="AN165" s="69">
        <v>0.18588822999999999</v>
      </c>
      <c r="AO165" s="69">
        <v>0.96896954000000002</v>
      </c>
      <c r="AQ165" s="116">
        <v>1.1926617E-2</v>
      </c>
      <c r="AR165" s="116">
        <v>1.1397015E-2</v>
      </c>
      <c r="AS165" s="116">
        <v>4.3068065000000002E-4</v>
      </c>
      <c r="AT165" s="199">
        <v>9.8921138999999997E-5</v>
      </c>
      <c r="AU165" s="150">
        <f t="shared" si="91"/>
        <v>6.8327431703299997E-7</v>
      </c>
      <c r="AV165" s="150">
        <f t="shared" si="92"/>
        <v>1.5927538521739298E-9</v>
      </c>
      <c r="AW165" s="163">
        <f t="shared" si="93"/>
        <v>1.38545012363E-2</v>
      </c>
      <c r="AX165" s="196">
        <v>4.2481025999999999E-7</v>
      </c>
      <c r="AY165" s="196">
        <v>1.2817596E-9</v>
      </c>
      <c r="AZ165" s="196">
        <v>3.5019296999999999E-14</v>
      </c>
      <c r="BA165" s="196">
        <v>1.7696078999999999E-11</v>
      </c>
      <c r="BB165" s="108">
        <v>0</v>
      </c>
      <c r="BC165" s="196">
        <v>7.5097554000000001E-11</v>
      </c>
      <c r="BD165" s="196">
        <v>2.5823175E-7</v>
      </c>
      <c r="BE165" s="196">
        <v>1.15068E-11</v>
      </c>
      <c r="BF165" s="196">
        <v>2.9923918000000001E-10</v>
      </c>
      <c r="BG165" s="108">
        <v>0</v>
      </c>
      <c r="BH165" s="108">
        <v>0</v>
      </c>
      <c r="BI165" s="196">
        <v>2.1274487999999999E-13</v>
      </c>
      <c r="BJ165" s="196">
        <v>1.4074543E-16</v>
      </c>
      <c r="BK165" s="196">
        <v>3.6725149999999998E-16</v>
      </c>
      <c r="BL165" s="196">
        <v>3.4734910000000003E-11</v>
      </c>
      <c r="BM165" s="196">
        <v>1.0477849000000001E-10</v>
      </c>
      <c r="BN165" s="108">
        <v>0</v>
      </c>
      <c r="BO165" s="196">
        <v>1.1182362999999999E-6</v>
      </c>
      <c r="BP165" s="108">
        <v>1.3853383E-2</v>
      </c>
      <c r="BQ165" s="108">
        <v>0</v>
      </c>
      <c r="BR165" s="108">
        <v>0</v>
      </c>
      <c r="BS165" s="108">
        <v>0</v>
      </c>
      <c r="BU165" s="172">
        <v>3.0185477000000001E-5</v>
      </c>
      <c r="BV165" s="172">
        <v>2.0844981E-6</v>
      </c>
      <c r="BW165" s="172">
        <v>1.2760680999999999E-5</v>
      </c>
      <c r="BX165" s="172">
        <v>2.5460619E-9</v>
      </c>
      <c r="BY165" s="172">
        <v>5.2447959000000001E-6</v>
      </c>
      <c r="BZ165" s="172">
        <v>4.2184042000000003E-8</v>
      </c>
      <c r="CA165" s="69">
        <v>0</v>
      </c>
      <c r="CB165" s="172">
        <v>6.4026298000000003E-8</v>
      </c>
      <c r="CC165" s="172">
        <v>2.0941471E-8</v>
      </c>
      <c r="CD165" s="172">
        <v>2.4808862000000002E-7</v>
      </c>
      <c r="CE165" s="69">
        <v>0</v>
      </c>
      <c r="CF165" s="69">
        <v>0</v>
      </c>
      <c r="CG165" s="172">
        <v>3.2356678999999997E-8</v>
      </c>
      <c r="CH165" s="172">
        <v>2.7674107999999998E-7</v>
      </c>
      <c r="CI165" s="172">
        <v>3.0156256000000001E-6</v>
      </c>
      <c r="CJ165" s="172">
        <v>6.3929919000000003E-6</v>
      </c>
      <c r="CK165" s="69">
        <v>0</v>
      </c>
      <c r="CM165" s="197">
        <v>2.7387133999999999E-8</v>
      </c>
      <c r="CN165" s="198">
        <v>0.45753243999999998</v>
      </c>
      <c r="CO165" s="198">
        <v>1.8492071000000001E-3</v>
      </c>
      <c r="CP165" s="198">
        <v>1.4359131000000001E-3</v>
      </c>
      <c r="CQ165" s="197">
        <v>9.7430301000000006E-11</v>
      </c>
      <c r="CR165" s="197">
        <v>1.1325394E-8</v>
      </c>
      <c r="CS165" s="197">
        <v>8.7827080999999999E-5</v>
      </c>
      <c r="CT165" s="198">
        <v>2.7184749999999998E-4</v>
      </c>
      <c r="CU165" s="198">
        <v>0</v>
      </c>
      <c r="CV165" s="197">
        <v>1.4835020000000001E-5</v>
      </c>
      <c r="CX165" s="166"/>
      <c r="CY165" t="s">
        <v>2168</v>
      </c>
    </row>
    <row r="166" spans="1:103" ht="14.4">
      <c r="A166" t="s">
        <v>2098</v>
      </c>
      <c r="B166" s="85" t="s">
        <v>379</v>
      </c>
      <c r="C166" s="113" t="str">
        <f t="shared" si="79"/>
        <v>A.030.10.138</v>
      </c>
      <c r="D166" s="9" t="s">
        <v>1123</v>
      </c>
      <c r="E166" s="112" t="s">
        <v>362</v>
      </c>
      <c r="F166" s="115" t="str">
        <f t="shared" si="80"/>
        <v>Talc (Talcum, Mg3Si4O10(OH)2) in Rotterdam</v>
      </c>
      <c r="G166" s="143">
        <f t="shared" si="81"/>
        <v>0.11801067333333334</v>
      </c>
      <c r="I166" s="118">
        <f t="shared" si="82"/>
        <v>3.3380687338209564E-2</v>
      </c>
      <c r="K166" s="161">
        <f t="shared" si="83"/>
        <v>2.9717404328999998E-3</v>
      </c>
      <c r="L166" s="161">
        <f t="shared" si="84"/>
        <v>4.5202017099999995E-3</v>
      </c>
      <c r="M166" s="162">
        <f t="shared" si="85"/>
        <v>8.187144195309564E-3</v>
      </c>
      <c r="N166" s="161">
        <v>1.7701601000000001E-2</v>
      </c>
      <c r="O166" s="132">
        <v>8.9516811E-4</v>
      </c>
      <c r="P166" s="132">
        <v>1.5635854000000001E-3</v>
      </c>
      <c r="Q166" s="132">
        <v>1.2395564999999999E-3</v>
      </c>
      <c r="R166" s="132">
        <v>1.4834518000000001E-3</v>
      </c>
      <c r="S166" s="164">
        <v>7.6077628999999999E-6</v>
      </c>
      <c r="T166" s="132">
        <v>2.4112436999999999E-4</v>
      </c>
      <c r="U166" s="132">
        <v>2.1174483E-4</v>
      </c>
      <c r="V166" s="132">
        <v>1.2816246E-4</v>
      </c>
      <c r="W166" s="132">
        <v>1.4002646E-3</v>
      </c>
      <c r="X166" s="132">
        <v>8.0549521999999998E-3</v>
      </c>
      <c r="Y166" s="132">
        <v>4.4943876999999999E-4</v>
      </c>
      <c r="Z166" s="164">
        <v>4.0295114999999999E-6</v>
      </c>
      <c r="AA166" s="164">
        <v>2.3809566000000001E-11</v>
      </c>
      <c r="AC166" s="118">
        <f t="shared" si="86"/>
        <v>1.7701601000000001E-2</v>
      </c>
      <c r="AD166" s="118">
        <f t="shared" si="87"/>
        <v>5.6422387728999992E-3</v>
      </c>
      <c r="AE166" s="118">
        <f t="shared" si="88"/>
        <v>2.6745278514999997E-3</v>
      </c>
      <c r="AF166" s="118">
        <f t="shared" si="89"/>
        <v>4.5202017100000004E-3</v>
      </c>
      <c r="AG166" s="118">
        <f t="shared" si="90"/>
        <v>8.1831146838095645E-3</v>
      </c>
      <c r="AI166" s="69">
        <v>1.946412</v>
      </c>
      <c r="AJ166" s="69">
        <v>1.7704232</v>
      </c>
      <c r="AK166" s="69">
        <v>6.8960013000000001E-2</v>
      </c>
      <c r="AL166" s="69">
        <v>0</v>
      </c>
      <c r="AM166" s="69">
        <v>1.6192597E-2</v>
      </c>
      <c r="AN166" s="69">
        <v>7.3326263000000003E-2</v>
      </c>
      <c r="AO166" s="69">
        <v>1.7509981000000001E-2</v>
      </c>
      <c r="AQ166" s="116">
        <v>2.4757287999999998E-3</v>
      </c>
      <c r="AR166" s="116">
        <v>2.2564332E-3</v>
      </c>
      <c r="AS166" s="116">
        <v>1.0214669E-4</v>
      </c>
      <c r="AT166" s="116">
        <v>1.1714892999999999E-4</v>
      </c>
      <c r="AU166" s="150">
        <f t="shared" si="91"/>
        <v>1.3527776475255719E-7</v>
      </c>
      <c r="AV166" s="150">
        <f t="shared" si="92"/>
        <v>3.7776143635089552E-10</v>
      </c>
      <c r="AW166" s="163">
        <f t="shared" si="93"/>
        <v>1.6407412354499998E-2</v>
      </c>
      <c r="AX166" s="196">
        <v>1.0952874999999999E-7</v>
      </c>
      <c r="AY166" s="196">
        <v>3.3047526000000001E-10</v>
      </c>
      <c r="AZ166" s="196">
        <v>9.0290317999999996E-15</v>
      </c>
      <c r="BA166" s="196">
        <v>1.1613851E-14</v>
      </c>
      <c r="BB166" s="196">
        <v>3.2943062E-15</v>
      </c>
      <c r="BC166" s="196">
        <v>1.2711577999999999E-10</v>
      </c>
      <c r="BD166" s="196">
        <v>2.5530434E-8</v>
      </c>
      <c r="BE166" s="196">
        <v>1.9106528000000001E-11</v>
      </c>
      <c r="BF166" s="196">
        <v>2.8018846E-11</v>
      </c>
      <c r="BG166" s="196">
        <v>1.3573845999999999E-14</v>
      </c>
      <c r="BH166" s="196">
        <v>4.0784366000000002E-16</v>
      </c>
      <c r="BI166" s="196">
        <v>1.3600801000000001E-13</v>
      </c>
      <c r="BJ166" s="196">
        <v>1.325076E-15</v>
      </c>
      <c r="BK166" s="196">
        <v>4.5851127E-16</v>
      </c>
      <c r="BL166" s="196">
        <v>4.3833363999999997E-12</v>
      </c>
      <c r="BM166" s="196">
        <v>8.7066728000000001E-11</v>
      </c>
      <c r="BN166" s="196">
        <v>3.2165534999999997E-20</v>
      </c>
      <c r="BO166" s="196">
        <v>9.9543544999999996E-6</v>
      </c>
      <c r="BP166" s="108">
        <v>1.6397458E-2</v>
      </c>
      <c r="BQ166" s="108">
        <v>0</v>
      </c>
      <c r="BR166" s="108">
        <v>0</v>
      </c>
      <c r="BS166" s="108">
        <v>0</v>
      </c>
      <c r="BU166" s="172">
        <v>6.6160398000000002E-6</v>
      </c>
      <c r="BV166" s="172">
        <v>2.3091490999999999E-7</v>
      </c>
      <c r="BW166" s="172">
        <v>3.2904507E-6</v>
      </c>
      <c r="BX166" s="172">
        <v>2.5075376999999999E-8</v>
      </c>
      <c r="BY166" s="172">
        <v>1.9385165999999999E-7</v>
      </c>
      <c r="BZ166" s="172">
        <v>7.4195893999999997E-8</v>
      </c>
      <c r="CA166" s="172">
        <v>2.9717393E-10</v>
      </c>
      <c r="CB166" s="172">
        <v>1.1275781E-7</v>
      </c>
      <c r="CC166" s="172">
        <v>2.1955336000000002E-8</v>
      </c>
      <c r="CD166" s="172">
        <v>1.6745432999999999E-7</v>
      </c>
      <c r="CE166" s="172">
        <v>9.3412362999999998E-12</v>
      </c>
      <c r="CF166" s="172">
        <v>7.1129977999999998E-17</v>
      </c>
      <c r="CG166" s="172">
        <v>6.1073744000000004E-13</v>
      </c>
      <c r="CH166" s="172">
        <v>2.4517480000000001E-7</v>
      </c>
      <c r="CI166" s="172">
        <v>2.2357367000000002E-6</v>
      </c>
      <c r="CJ166" s="172">
        <v>1.8165245E-8</v>
      </c>
      <c r="CK166" s="69">
        <v>0</v>
      </c>
      <c r="CM166" s="197">
        <v>7.2041716000000003E-13</v>
      </c>
      <c r="CN166" s="198">
        <v>0.11799836</v>
      </c>
      <c r="CO166" s="198">
        <v>3.1030094E-3</v>
      </c>
      <c r="CP166" s="198">
        <v>1.7495801999999999E-4</v>
      </c>
      <c r="CQ166" s="197">
        <v>6.1567390000000006E-11</v>
      </c>
      <c r="CR166" s="197">
        <v>7.2755448999999998E-9</v>
      </c>
      <c r="CS166" s="197">
        <v>7.8452365000000006E-6</v>
      </c>
      <c r="CT166" s="198">
        <v>1.1776098999999999E-3</v>
      </c>
      <c r="CU166" s="197">
        <v>9.0290583999999997E-9</v>
      </c>
      <c r="CV166" s="197">
        <v>2.6260538000000001E-5</v>
      </c>
      <c r="CX166" s="166"/>
      <c r="CY166" t="s">
        <v>2169</v>
      </c>
    </row>
    <row r="167" spans="1:103" ht="14.4">
      <c r="A167" t="s">
        <v>2585</v>
      </c>
      <c r="B167" s="85" t="s">
        <v>379</v>
      </c>
      <c r="C167" s="113" t="str">
        <f t="shared" si="79"/>
        <v>A.030.10.139</v>
      </c>
      <c r="D167" s="9" t="s">
        <v>1123</v>
      </c>
      <c r="E167" s="112" t="s">
        <v>362</v>
      </c>
      <c r="F167" s="115" t="str">
        <f t="shared" si="80"/>
        <v>Milled Limestone (CaCO3), without transport</v>
      </c>
      <c r="G167" s="143">
        <f t="shared" si="81"/>
        <v>5.7390444666666676E-3</v>
      </c>
      <c r="I167" s="118">
        <f t="shared" si="82"/>
        <v>1.2567384693152666E-3</v>
      </c>
      <c r="K167" s="161">
        <f t="shared" si="83"/>
        <v>2.8561919979999997E-5</v>
      </c>
      <c r="L167" s="161">
        <f t="shared" si="84"/>
        <v>7.848182945E-5</v>
      </c>
      <c r="M167" s="162">
        <f t="shared" si="85"/>
        <v>2.8883804988526668E-4</v>
      </c>
      <c r="N167" s="161">
        <v>8.6085667000000005E-4</v>
      </c>
      <c r="O167" s="164">
        <v>3.2150612999999999E-5</v>
      </c>
      <c r="P167" s="164">
        <v>3.969444E-5</v>
      </c>
      <c r="Q167" s="164">
        <v>1.9169579999999999E-5</v>
      </c>
      <c r="R167" s="164">
        <v>3.193323E-6</v>
      </c>
      <c r="S167" s="164">
        <v>1.8355808000000001E-7</v>
      </c>
      <c r="T167" s="164">
        <v>6.0154588999999998E-6</v>
      </c>
      <c r="U167" s="164">
        <v>5.0932515999999998E-6</v>
      </c>
      <c r="V167" s="164">
        <v>2.2016786999999998E-6</v>
      </c>
      <c r="W167" s="164">
        <v>3.4443715000000002E-7</v>
      </c>
      <c r="X167" s="132">
        <v>2.8663537999999998E-4</v>
      </c>
      <c r="Y167" s="164">
        <v>1.1990876999999999E-6</v>
      </c>
      <c r="Z167" s="164">
        <v>9.9117940999999994E-10</v>
      </c>
      <c r="AA167" s="164">
        <v>5.8566781999999999E-15</v>
      </c>
      <c r="AC167" s="118">
        <f t="shared" si="86"/>
        <v>8.6085667000000005E-4</v>
      </c>
      <c r="AD167" s="118">
        <f t="shared" si="87"/>
        <v>1.0550022458E-4</v>
      </c>
      <c r="AE167" s="118">
        <f t="shared" si="88"/>
        <v>7.6939295779410001E-5</v>
      </c>
      <c r="AF167" s="118">
        <f t="shared" si="89"/>
        <v>7.848182945E-5</v>
      </c>
      <c r="AG167" s="118">
        <f t="shared" si="90"/>
        <v>2.888370587058567E-4</v>
      </c>
      <c r="AI167" s="69">
        <v>9.7060775000000002E-2</v>
      </c>
      <c r="AJ167" s="69">
        <v>7.1270016000000005E-2</v>
      </c>
      <c r="AK167" s="69">
        <v>1.2001323E-2</v>
      </c>
      <c r="AL167" s="69">
        <v>0</v>
      </c>
      <c r="AM167" s="69">
        <v>2.8691189999999998E-3</v>
      </c>
      <c r="AN167" s="69">
        <v>7.9249764000000004E-3</v>
      </c>
      <c r="AO167" s="69">
        <v>2.9953396999999999E-3</v>
      </c>
      <c r="AQ167" s="116">
        <v>1.0986641E-4</v>
      </c>
      <c r="AR167" s="116">
        <v>1.0164642E-4</v>
      </c>
      <c r="AS167" s="199">
        <v>4.6507383999999997E-6</v>
      </c>
      <c r="AT167" s="199">
        <v>3.5692566E-6</v>
      </c>
      <c r="AU167" s="150">
        <f t="shared" si="91"/>
        <v>6.0939100050271092E-9</v>
      </c>
      <c r="AV167" s="150">
        <f t="shared" si="92"/>
        <v>1.719947681141361E-11</v>
      </c>
      <c r="AW167" s="163">
        <f t="shared" si="93"/>
        <v>4.9989588242200004E-4</v>
      </c>
      <c r="AX167" s="196">
        <v>5.3258369000000001E-9</v>
      </c>
      <c r="AY167" s="196">
        <v>1.6069336E-11</v>
      </c>
      <c r="AZ167" s="196">
        <v>4.3903719999999999E-16</v>
      </c>
      <c r="BA167" s="196">
        <v>2.8567756000000001E-18</v>
      </c>
      <c r="BB167" s="196">
        <v>8.1033359E-19</v>
      </c>
      <c r="BC167" s="196">
        <v>1.9758358000000002E-12</v>
      </c>
      <c r="BD167" s="196">
        <v>7.6402061999999999E-10</v>
      </c>
      <c r="BE167" s="196">
        <v>2.9668155999999998E-13</v>
      </c>
      <c r="BF167" s="196">
        <v>8.2954841999999999E-13</v>
      </c>
      <c r="BG167" s="196">
        <v>3.3388952999999998E-18</v>
      </c>
      <c r="BH167" s="196">
        <v>1.003214E-19</v>
      </c>
      <c r="BI167" s="196">
        <v>3.4265823000000001E-15</v>
      </c>
      <c r="BJ167" s="196">
        <v>3.0749100000000002E-17</v>
      </c>
      <c r="BK167" s="196">
        <v>1.1023589E-17</v>
      </c>
      <c r="BL167" s="196">
        <v>8.416556E-14</v>
      </c>
      <c r="BM167" s="196">
        <v>1.99248E-12</v>
      </c>
      <c r="BN167" s="196">
        <v>7.9120798000000003E-24</v>
      </c>
      <c r="BO167" s="196">
        <v>5.6382421999999997E-8</v>
      </c>
      <c r="BP167" s="108">
        <v>4.9983950000000003E-4</v>
      </c>
      <c r="BQ167" s="108">
        <v>0</v>
      </c>
      <c r="BR167" s="108">
        <v>0</v>
      </c>
      <c r="BS167" s="108">
        <v>0</v>
      </c>
      <c r="BU167" s="172">
        <v>2.8739634E-7</v>
      </c>
      <c r="BV167" s="172">
        <v>6.3063682000000003E-9</v>
      </c>
      <c r="BW167" s="172">
        <v>1.6001979000000001E-7</v>
      </c>
      <c r="BX167" s="172">
        <v>6.0121067000000002E-10</v>
      </c>
      <c r="BY167" s="172">
        <v>6.8799004999999999E-9</v>
      </c>
      <c r="BZ167" s="172">
        <v>1.1546654000000001E-9</v>
      </c>
      <c r="CA167" s="172">
        <v>7.3098856999999997E-14</v>
      </c>
      <c r="CB167" s="172">
        <v>1.7525691E-9</v>
      </c>
      <c r="CC167" s="172">
        <v>5.4244271999999996E-10</v>
      </c>
      <c r="CD167" s="172">
        <v>4.1658669999999997E-9</v>
      </c>
      <c r="CE167" s="172">
        <v>2.2977577000000001E-15</v>
      </c>
      <c r="CF167" s="172">
        <v>1.7496554999999999E-20</v>
      </c>
      <c r="CG167" s="172">
        <v>1.5022922E-16</v>
      </c>
      <c r="CH167" s="172">
        <v>3.9686877000000004E-9</v>
      </c>
      <c r="CI167" s="172">
        <v>1.0103034E-7</v>
      </c>
      <c r="CJ167" s="172">
        <v>9.7442261999999992E-10</v>
      </c>
      <c r="CK167" s="69">
        <v>0</v>
      </c>
      <c r="CM167" s="197">
        <v>1.7720824E-16</v>
      </c>
      <c r="CN167" s="198">
        <v>5.7390414000000004E-3</v>
      </c>
      <c r="CO167" s="197">
        <v>4.8583518999999999E-5</v>
      </c>
      <c r="CP167" s="197">
        <v>4.5795371000000003E-6</v>
      </c>
      <c r="CQ167" s="197">
        <v>1.5467545E-12</v>
      </c>
      <c r="CR167" s="197">
        <v>1.8335415999999999E-10</v>
      </c>
      <c r="CS167" s="197">
        <v>2.8110745000000002E-7</v>
      </c>
      <c r="CT167" s="197">
        <v>2.8043086000000001E-5</v>
      </c>
      <c r="CU167" s="197">
        <v>2.2209682000000001E-12</v>
      </c>
      <c r="CV167" s="197">
        <v>4.0610677000000001E-7</v>
      </c>
      <c r="CX167" s="166"/>
    </row>
    <row r="168" spans="1:103">
      <c r="D168" s="1" t="s">
        <v>1124</v>
      </c>
      <c r="O168" s="3"/>
      <c r="P168" s="3"/>
      <c r="Q168" s="3"/>
      <c r="R168" s="3"/>
      <c r="S168" s="3"/>
      <c r="T168" s="3"/>
      <c r="U168" s="3"/>
      <c r="V168" s="3"/>
      <c r="W168" s="3"/>
      <c r="Y168" s="3"/>
      <c r="Z168" s="3"/>
      <c r="AA168" s="3"/>
      <c r="AC168" s="142"/>
      <c r="AD168" s="142"/>
      <c r="AE168" s="142"/>
      <c r="AF168" s="142"/>
      <c r="AG168" s="142"/>
      <c r="AS168" s="3"/>
      <c r="AT168" s="3"/>
      <c r="AU168" s="86"/>
      <c r="AV168" s="86"/>
      <c r="AW168" s="86"/>
      <c r="AX168" s="3"/>
      <c r="AY168" s="3"/>
      <c r="AZ168" s="3"/>
      <c r="BA168" s="3"/>
      <c r="BB168" s="3"/>
      <c r="BC168" s="3"/>
      <c r="BD168" s="3"/>
      <c r="BE168" s="3"/>
      <c r="BF168" s="3"/>
      <c r="BG168" s="3"/>
      <c r="BH168" s="3"/>
      <c r="BI168" s="3"/>
      <c r="BJ168" s="3"/>
      <c r="BK168" s="3"/>
      <c r="BL168" s="3"/>
      <c r="BM168" s="3"/>
      <c r="BN168" s="3"/>
      <c r="BO168" s="3"/>
      <c r="BU168" s="3"/>
      <c r="BV168" s="3"/>
      <c r="BW168" s="3"/>
      <c r="BX168" s="3"/>
      <c r="BY168" s="3"/>
      <c r="BZ168" s="3"/>
      <c r="CA168" s="3"/>
      <c r="CB168" s="3"/>
      <c r="CC168" s="3"/>
      <c r="CD168" s="3"/>
      <c r="CE168" s="3"/>
      <c r="CF168" s="3"/>
      <c r="CG168" s="3"/>
      <c r="CH168" s="3"/>
      <c r="CI168" s="3"/>
      <c r="CJ168" s="3"/>
      <c r="CM168" s="3"/>
      <c r="CO168" s="3"/>
      <c r="CP168" s="3"/>
      <c r="CQ168" s="3"/>
      <c r="CR168" s="3"/>
      <c r="CS168" s="3"/>
      <c r="CT168" s="3"/>
      <c r="CU168" s="3"/>
      <c r="CV168" s="3"/>
    </row>
    <row r="169" spans="1:103" ht="14.4">
      <c r="A169" t="s">
        <v>1618</v>
      </c>
      <c r="B169" s="85" t="s">
        <v>379</v>
      </c>
      <c r="C169" s="113" t="str">
        <f t="shared" ref="C169:C203" si="94">MID(A169,1,12)</f>
        <v>A.030.14.101</v>
      </c>
      <c r="D169" s="9" t="s">
        <v>1124</v>
      </c>
      <c r="E169" s="112" t="s">
        <v>362</v>
      </c>
      <c r="F169" s="115" t="str">
        <f t="shared" ref="F169:F203" si="95">MID(A169, 21,85)</f>
        <v>Acetone</v>
      </c>
      <c r="G169" s="143">
        <f t="shared" ref="G169:G203" si="96">N169/0.15</f>
        <v>1.6400000000000001</v>
      </c>
      <c r="I169" s="118">
        <f t="shared" ref="I169:I203" si="97">K169+L169+M169+N169</f>
        <v>0.29154320131787859</v>
      </c>
      <c r="K169" s="161">
        <f t="shared" ref="K169:K203" si="98">Q169+R169+S169+T169</f>
        <v>9.648065118990001E-3</v>
      </c>
      <c r="L169" s="161">
        <f t="shared" ref="L169:L203" si="99">O169+P169+U169+Y169+W169</f>
        <v>3.5895136198888601E-2</v>
      </c>
      <c r="M169" s="162">
        <f t="shared" ref="M169:M203" si="100">V169+X169+Z169+AA169</f>
        <v>0</v>
      </c>
      <c r="N169" s="161">
        <v>0.246</v>
      </c>
      <c r="O169" s="132">
        <v>3.4173315000000003E-2</v>
      </c>
      <c r="P169" s="132">
        <v>1.7218189E-3</v>
      </c>
      <c r="Q169" s="132">
        <v>8.6879520000000005E-3</v>
      </c>
      <c r="R169" s="132">
        <v>9.5999400000000004E-4</v>
      </c>
      <c r="S169" s="132">
        <v>0</v>
      </c>
      <c r="T169" s="164">
        <v>1.1911899E-7</v>
      </c>
      <c r="U169" s="164">
        <v>2.2988886000000001E-9</v>
      </c>
      <c r="V169" s="132">
        <v>0</v>
      </c>
      <c r="W169" s="132">
        <v>0</v>
      </c>
      <c r="X169" s="132">
        <v>0</v>
      </c>
      <c r="Y169" s="132">
        <v>0</v>
      </c>
      <c r="Z169" s="132">
        <v>0</v>
      </c>
      <c r="AA169" s="132">
        <v>0</v>
      </c>
      <c r="AC169" s="118">
        <f t="shared" si="86"/>
        <v>0.246</v>
      </c>
      <c r="AD169" s="118">
        <f t="shared" si="87"/>
        <v>4.5543201317878597E-2</v>
      </c>
      <c r="AE169" s="118">
        <f t="shared" si="88"/>
        <v>3.5895136198888601E-2</v>
      </c>
      <c r="AF169" s="118">
        <f t="shared" si="89"/>
        <v>3.5895136198888601E-2</v>
      </c>
      <c r="AG169" s="118">
        <f t="shared" si="90"/>
        <v>0</v>
      </c>
      <c r="AI169" s="69">
        <v>34.088999999999999</v>
      </c>
      <c r="AJ169" s="69">
        <v>33.156799999999997</v>
      </c>
      <c r="AK169" s="69">
        <v>0</v>
      </c>
      <c r="AL169" s="69">
        <v>0</v>
      </c>
      <c r="AM169" s="69">
        <v>0.93220000000000003</v>
      </c>
      <c r="AN169" s="69">
        <v>0</v>
      </c>
      <c r="AO169" s="69">
        <v>0</v>
      </c>
      <c r="AQ169" s="116">
        <v>3.9563900999999999E-2</v>
      </c>
      <c r="AR169" s="116">
        <v>3.5742191E-2</v>
      </c>
      <c r="AS169" s="116">
        <v>1.4543143000000001E-3</v>
      </c>
      <c r="AT169" s="116">
        <v>2.3673955000000002E-3</v>
      </c>
      <c r="AU169" s="150">
        <f t="shared" si="91"/>
        <v>2.1428171999999998E-6</v>
      </c>
      <c r="AV169" s="150">
        <f t="shared" si="92"/>
        <v>5.3783814600000001E-9</v>
      </c>
      <c r="AW169" s="163">
        <f t="shared" si="93"/>
        <v>0.33156799999999997</v>
      </c>
      <c r="AX169" s="196">
        <v>1.5219199999999999E-6</v>
      </c>
      <c r="AY169" s="196">
        <v>4.5919999999999999E-9</v>
      </c>
      <c r="AZ169" s="196">
        <v>1.2546E-13</v>
      </c>
      <c r="BA169" s="108">
        <v>0</v>
      </c>
      <c r="BB169" s="108">
        <v>0</v>
      </c>
      <c r="BC169" s="196">
        <v>2.7719999999999998E-10</v>
      </c>
      <c r="BD169" s="196">
        <v>6.2061999999999995E-7</v>
      </c>
      <c r="BE169" s="196">
        <v>6.3336000000000002E-11</v>
      </c>
      <c r="BF169" s="196">
        <v>7.2292000000000002E-10</v>
      </c>
      <c r="BG169" s="108">
        <v>0</v>
      </c>
      <c r="BH169" s="108">
        <v>0</v>
      </c>
      <c r="BI169" s="108">
        <v>0</v>
      </c>
      <c r="BJ169" s="108">
        <v>0</v>
      </c>
      <c r="BK169" s="108">
        <v>0</v>
      </c>
      <c r="BL169" s="108">
        <v>0</v>
      </c>
      <c r="BM169" s="108">
        <v>0</v>
      </c>
      <c r="BN169" s="108">
        <v>0</v>
      </c>
      <c r="BO169" s="108">
        <v>0</v>
      </c>
      <c r="BP169" s="108">
        <v>0.33156799999999997</v>
      </c>
      <c r="BQ169" s="108">
        <v>0</v>
      </c>
      <c r="BR169" s="108">
        <v>0</v>
      </c>
      <c r="BS169" s="108">
        <v>0</v>
      </c>
      <c r="BU169" s="172">
        <v>9.7704040999999997E-5</v>
      </c>
      <c r="BV169" s="172">
        <v>4.9840289000000003E-6</v>
      </c>
      <c r="BW169" s="172">
        <v>4.5727552000000001E-5</v>
      </c>
      <c r="BX169" s="172">
        <v>2.6928443000000001E-13</v>
      </c>
      <c r="BY169" s="172">
        <v>4.9723264999999998E-6</v>
      </c>
      <c r="BZ169" s="69">
        <v>0</v>
      </c>
      <c r="CA169" s="69">
        <v>0</v>
      </c>
      <c r="CB169" s="69">
        <v>0</v>
      </c>
      <c r="CC169" s="69">
        <v>0</v>
      </c>
      <c r="CD169" s="172">
        <v>7.8821727999999995E-11</v>
      </c>
      <c r="CE169" s="69">
        <v>0</v>
      </c>
      <c r="CF169" s="69">
        <v>0</v>
      </c>
      <c r="CG169" s="69">
        <v>0</v>
      </c>
      <c r="CH169" s="172">
        <v>1.9842782999999998E-6</v>
      </c>
      <c r="CI169" s="172">
        <v>4.0035776000000001E-5</v>
      </c>
      <c r="CJ169" s="69">
        <v>0</v>
      </c>
      <c r="CK169" s="69">
        <v>0</v>
      </c>
      <c r="CM169" s="198">
        <v>0</v>
      </c>
      <c r="CN169" s="198">
        <v>1.64</v>
      </c>
      <c r="CO169" s="198">
        <v>7.5558251999999996E-3</v>
      </c>
      <c r="CP169" s="198">
        <v>3.4099999999999998E-3</v>
      </c>
      <c r="CQ169" s="198">
        <v>0</v>
      </c>
      <c r="CR169" s="198">
        <v>0</v>
      </c>
      <c r="CS169" s="198">
        <v>2.0838884999999999E-4</v>
      </c>
      <c r="CT169" s="198">
        <v>0</v>
      </c>
      <c r="CU169" s="198">
        <v>0</v>
      </c>
      <c r="CV169" s="198">
        <v>0</v>
      </c>
      <c r="CX169" s="166" t="s">
        <v>325</v>
      </c>
      <c r="CY169" t="s">
        <v>2170</v>
      </c>
    </row>
    <row r="170" spans="1:103" ht="14.4">
      <c r="A170" t="s">
        <v>406</v>
      </c>
      <c r="B170" s="85" t="s">
        <v>379</v>
      </c>
      <c r="C170" s="113" t="str">
        <f t="shared" si="94"/>
        <v>A.030.14.102</v>
      </c>
      <c r="D170" s="9" t="s">
        <v>1124</v>
      </c>
      <c r="E170" s="112" t="s">
        <v>362</v>
      </c>
      <c r="F170" s="115" t="str">
        <f t="shared" si="95"/>
        <v>Acetylene (Ethyne)</v>
      </c>
      <c r="G170" s="143">
        <f t="shared" si="96"/>
        <v>1.6400000000000001</v>
      </c>
      <c r="I170" s="118">
        <f t="shared" si="97"/>
        <v>0.29154320131787859</v>
      </c>
      <c r="K170" s="161">
        <f t="shared" si="98"/>
        <v>9.648065118990001E-3</v>
      </c>
      <c r="L170" s="161">
        <f t="shared" si="99"/>
        <v>3.5895136198888601E-2</v>
      </c>
      <c r="M170" s="162">
        <f t="shared" si="100"/>
        <v>0</v>
      </c>
      <c r="N170" s="161">
        <v>0.246</v>
      </c>
      <c r="O170" s="132">
        <v>3.4173315000000003E-2</v>
      </c>
      <c r="P170" s="132">
        <v>1.7218189E-3</v>
      </c>
      <c r="Q170" s="132">
        <v>8.6879520000000005E-3</v>
      </c>
      <c r="R170" s="132">
        <v>9.5999400000000004E-4</v>
      </c>
      <c r="S170" s="132">
        <v>0</v>
      </c>
      <c r="T170" s="164">
        <v>1.1911899E-7</v>
      </c>
      <c r="U170" s="164">
        <v>2.2988886000000001E-9</v>
      </c>
      <c r="V170" s="132">
        <v>0</v>
      </c>
      <c r="W170" s="132">
        <v>0</v>
      </c>
      <c r="X170" s="132">
        <v>0</v>
      </c>
      <c r="Y170" s="132">
        <v>0</v>
      </c>
      <c r="Z170" s="132">
        <v>0</v>
      </c>
      <c r="AA170" s="132">
        <v>0</v>
      </c>
      <c r="AC170" s="118">
        <f t="shared" si="86"/>
        <v>0.246</v>
      </c>
      <c r="AD170" s="118">
        <f t="shared" si="87"/>
        <v>4.5543201317878597E-2</v>
      </c>
      <c r="AE170" s="118">
        <f t="shared" si="88"/>
        <v>3.5895136198888601E-2</v>
      </c>
      <c r="AF170" s="118">
        <f t="shared" si="89"/>
        <v>3.5895136198888601E-2</v>
      </c>
      <c r="AG170" s="118">
        <f t="shared" si="90"/>
        <v>0</v>
      </c>
      <c r="AI170" s="69">
        <v>34.088999999999999</v>
      </c>
      <c r="AJ170" s="69">
        <v>33.156799999999997</v>
      </c>
      <c r="AK170" s="69">
        <v>0</v>
      </c>
      <c r="AL170" s="69">
        <v>0</v>
      </c>
      <c r="AM170" s="69">
        <v>0.93220000000000003</v>
      </c>
      <c r="AN170" s="69">
        <v>0</v>
      </c>
      <c r="AO170" s="69">
        <v>0</v>
      </c>
      <c r="AQ170" s="116">
        <v>3.9563900999999999E-2</v>
      </c>
      <c r="AR170" s="116">
        <v>3.5742191E-2</v>
      </c>
      <c r="AS170" s="116">
        <v>1.4543143000000001E-3</v>
      </c>
      <c r="AT170" s="116">
        <v>2.3673955000000002E-3</v>
      </c>
      <c r="AU170" s="150">
        <f t="shared" si="91"/>
        <v>2.1428171999999998E-6</v>
      </c>
      <c r="AV170" s="150">
        <f t="shared" si="92"/>
        <v>5.3783814600000001E-9</v>
      </c>
      <c r="AW170" s="163">
        <f t="shared" si="93"/>
        <v>0.33156799999999997</v>
      </c>
      <c r="AX170" s="196">
        <v>1.5219199999999999E-6</v>
      </c>
      <c r="AY170" s="196">
        <v>4.5919999999999999E-9</v>
      </c>
      <c r="AZ170" s="196">
        <v>1.2546E-13</v>
      </c>
      <c r="BA170" s="108">
        <v>0</v>
      </c>
      <c r="BB170" s="108">
        <v>0</v>
      </c>
      <c r="BC170" s="196">
        <v>2.7719999999999998E-10</v>
      </c>
      <c r="BD170" s="196">
        <v>6.2061999999999995E-7</v>
      </c>
      <c r="BE170" s="196">
        <v>6.3336000000000002E-11</v>
      </c>
      <c r="BF170" s="196">
        <v>7.2292000000000002E-10</v>
      </c>
      <c r="BG170" s="108">
        <v>0</v>
      </c>
      <c r="BH170" s="108">
        <v>0</v>
      </c>
      <c r="BI170" s="108">
        <v>0</v>
      </c>
      <c r="BJ170" s="108">
        <v>0</v>
      </c>
      <c r="BK170" s="108">
        <v>0</v>
      </c>
      <c r="BL170" s="108">
        <v>0</v>
      </c>
      <c r="BM170" s="108">
        <v>0</v>
      </c>
      <c r="BN170" s="108">
        <v>0</v>
      </c>
      <c r="BO170" s="108">
        <v>0</v>
      </c>
      <c r="BP170" s="108">
        <v>0.33156799999999997</v>
      </c>
      <c r="BQ170" s="108">
        <v>0</v>
      </c>
      <c r="BR170" s="108">
        <v>0</v>
      </c>
      <c r="BS170" s="108">
        <v>0</v>
      </c>
      <c r="BU170" s="172">
        <v>9.7704040999999997E-5</v>
      </c>
      <c r="BV170" s="172">
        <v>4.9840289000000003E-6</v>
      </c>
      <c r="BW170" s="172">
        <v>4.5727552000000001E-5</v>
      </c>
      <c r="BX170" s="172">
        <v>2.6928443000000001E-13</v>
      </c>
      <c r="BY170" s="172">
        <v>4.9723264999999998E-6</v>
      </c>
      <c r="BZ170" s="69">
        <v>0</v>
      </c>
      <c r="CA170" s="69">
        <v>0</v>
      </c>
      <c r="CB170" s="69">
        <v>0</v>
      </c>
      <c r="CC170" s="69">
        <v>0</v>
      </c>
      <c r="CD170" s="172">
        <v>7.8821727999999995E-11</v>
      </c>
      <c r="CE170" s="69">
        <v>0</v>
      </c>
      <c r="CF170" s="69">
        <v>0</v>
      </c>
      <c r="CG170" s="69">
        <v>0</v>
      </c>
      <c r="CH170" s="172">
        <v>1.9842782999999998E-6</v>
      </c>
      <c r="CI170" s="172">
        <v>4.0035776000000001E-5</v>
      </c>
      <c r="CJ170" s="69">
        <v>0</v>
      </c>
      <c r="CK170" s="69">
        <v>0</v>
      </c>
      <c r="CM170" s="198">
        <v>0</v>
      </c>
      <c r="CN170" s="198">
        <v>1.64</v>
      </c>
      <c r="CO170" s="198">
        <v>7.5558251999999996E-3</v>
      </c>
      <c r="CP170" s="198">
        <v>3.4099999999999998E-3</v>
      </c>
      <c r="CQ170" s="198">
        <v>0</v>
      </c>
      <c r="CR170" s="198">
        <v>0</v>
      </c>
      <c r="CS170" s="198">
        <v>2.0838884999999999E-4</v>
      </c>
      <c r="CT170" s="198">
        <v>0</v>
      </c>
      <c r="CU170" s="198">
        <v>0</v>
      </c>
      <c r="CV170" s="198">
        <v>0</v>
      </c>
      <c r="CX170" s="166" t="s">
        <v>326</v>
      </c>
      <c r="CY170" t="s">
        <v>2171</v>
      </c>
    </row>
    <row r="171" spans="1:103" ht="14.4">
      <c r="A171" t="s">
        <v>407</v>
      </c>
      <c r="B171" s="85" t="s">
        <v>379</v>
      </c>
      <c r="C171" s="113" t="str">
        <f t="shared" si="94"/>
        <v>A.030.14.103</v>
      </c>
      <c r="D171" s="9" t="s">
        <v>1124</v>
      </c>
      <c r="E171" s="112" t="s">
        <v>362</v>
      </c>
      <c r="F171" s="115" t="str">
        <f t="shared" si="95"/>
        <v>Acrylonitrile</v>
      </c>
      <c r="G171" s="143">
        <f t="shared" si="96"/>
        <v>3.3067696</v>
      </c>
      <c r="I171" s="118">
        <f t="shared" si="97"/>
        <v>0.69103675155470001</v>
      </c>
      <c r="K171" s="161">
        <f t="shared" si="98"/>
        <v>4.0264089554699997E-2</v>
      </c>
      <c r="L171" s="161">
        <f t="shared" si="99"/>
        <v>0.14210832200000001</v>
      </c>
      <c r="M171" s="162">
        <f t="shared" si="100"/>
        <v>1.2648900000000001E-2</v>
      </c>
      <c r="N171" s="161">
        <v>0.49601543999999997</v>
      </c>
      <c r="O171" s="132">
        <v>9.3200247999999999E-2</v>
      </c>
      <c r="P171" s="132">
        <v>3.3489191000000001E-2</v>
      </c>
      <c r="Q171" s="132">
        <v>3.1886472999999999E-2</v>
      </c>
      <c r="R171" s="132">
        <v>8.1283100999999993E-3</v>
      </c>
      <c r="S171" s="164">
        <v>1.8226846999999999E-6</v>
      </c>
      <c r="T171" s="132">
        <v>2.4748377000000002E-4</v>
      </c>
      <c r="U171" s="132">
        <v>1.5418883E-2</v>
      </c>
      <c r="V171" s="164">
        <v>2.0060000000000001E-5</v>
      </c>
      <c r="W171" s="132">
        <v>0</v>
      </c>
      <c r="X171" s="132">
        <v>1.2628840000000001E-2</v>
      </c>
      <c r="Y171" s="132">
        <v>0</v>
      </c>
      <c r="Z171" s="132">
        <v>0</v>
      </c>
      <c r="AA171" s="132">
        <v>0</v>
      </c>
      <c r="AC171" s="118">
        <f t="shared" si="86"/>
        <v>0.49601543999999997</v>
      </c>
      <c r="AD171" s="118">
        <f t="shared" si="87"/>
        <v>0.18237241155470002</v>
      </c>
      <c r="AE171" s="118">
        <f t="shared" si="88"/>
        <v>0.14210832200000001</v>
      </c>
      <c r="AF171" s="118">
        <f t="shared" si="89"/>
        <v>0.14210832200000001</v>
      </c>
      <c r="AG171" s="118">
        <f t="shared" si="90"/>
        <v>1.2648900000000001E-2</v>
      </c>
      <c r="AI171" s="69">
        <v>1.5688</v>
      </c>
      <c r="AJ171" s="69">
        <v>0</v>
      </c>
      <c r="AK171" s="69">
        <v>1.5688</v>
      </c>
      <c r="AL171" s="69">
        <v>0</v>
      </c>
      <c r="AM171" s="69">
        <v>0</v>
      </c>
      <c r="AN171" s="69">
        <v>0</v>
      </c>
      <c r="AO171" s="69">
        <v>0</v>
      </c>
      <c r="AQ171" s="116">
        <v>5.5922766999999998E-2</v>
      </c>
      <c r="AR171" s="116">
        <v>5.3366307000000002E-2</v>
      </c>
      <c r="AS171" s="116">
        <v>2.5564479999999998E-3</v>
      </c>
      <c r="AT171" s="199">
        <v>1.2016620000000001E-8</v>
      </c>
      <c r="AU171" s="150">
        <f t="shared" si="91"/>
        <v>3.1994189148440006E-6</v>
      </c>
      <c r="AV171" s="150">
        <f t="shared" si="92"/>
        <v>9.4543197099959988E-9</v>
      </c>
      <c r="AW171" s="163">
        <f t="shared" si="93"/>
        <v>1.683E-6</v>
      </c>
      <c r="AX171" s="196">
        <v>3.0686822000000002E-6</v>
      </c>
      <c r="AY171" s="196">
        <v>9.2589548999999992E-9</v>
      </c>
      <c r="AZ171" s="196">
        <v>2.5296787000000002E-13</v>
      </c>
      <c r="BA171" s="108">
        <v>0</v>
      </c>
      <c r="BB171" s="108">
        <v>0</v>
      </c>
      <c r="BC171" s="196">
        <v>8.5447410999999995E-10</v>
      </c>
      <c r="BD171" s="196">
        <v>1.2749893000000001E-7</v>
      </c>
      <c r="BE171" s="196">
        <v>1.9486178000000001E-10</v>
      </c>
      <c r="BF171" s="108">
        <v>0</v>
      </c>
      <c r="BG171" s="108">
        <v>0</v>
      </c>
      <c r="BH171" s="108">
        <v>0</v>
      </c>
      <c r="BI171" s="196">
        <v>1.4098643000000001E-13</v>
      </c>
      <c r="BJ171" s="196">
        <v>9.2553425000000003E-14</v>
      </c>
      <c r="BK171" s="196">
        <v>1.6522271E-14</v>
      </c>
      <c r="BL171" s="196">
        <v>3.8673733999999998E-11</v>
      </c>
      <c r="BM171" s="196">
        <v>2.3446370000000002E-9</v>
      </c>
      <c r="BN171" s="108">
        <v>0</v>
      </c>
      <c r="BO171" s="196">
        <v>1.683E-6</v>
      </c>
      <c r="BP171" s="108">
        <v>0</v>
      </c>
      <c r="BQ171" s="108">
        <v>0</v>
      </c>
      <c r="BR171" s="108">
        <v>0</v>
      </c>
      <c r="BS171" s="108">
        <v>0</v>
      </c>
      <c r="BU171" s="69">
        <v>1.1017284999999999E-4</v>
      </c>
      <c r="BV171" s="69">
        <v>0</v>
      </c>
      <c r="BW171" s="172">
        <v>9.2201510999999998E-5</v>
      </c>
      <c r="BX171" s="172">
        <v>1.8213484000000001E-6</v>
      </c>
      <c r="BY171" s="172">
        <v>7.2754890999999999E-6</v>
      </c>
      <c r="BZ171" s="69">
        <v>0</v>
      </c>
      <c r="CA171" s="69">
        <v>0</v>
      </c>
      <c r="CB171" s="69">
        <v>0</v>
      </c>
      <c r="CC171" s="172">
        <v>3.1454659E-8</v>
      </c>
      <c r="CD171" s="172">
        <v>7.3984158999999998E-7</v>
      </c>
      <c r="CE171" s="69">
        <v>0</v>
      </c>
      <c r="CF171" s="69">
        <v>0</v>
      </c>
      <c r="CG171" s="69">
        <v>0</v>
      </c>
      <c r="CH171" s="172">
        <v>6.0952724999999997E-6</v>
      </c>
      <c r="CI171" s="172">
        <v>2.0079324000000001E-6</v>
      </c>
      <c r="CJ171" s="172">
        <v>2.8243102E-16</v>
      </c>
      <c r="CK171" s="69">
        <v>0</v>
      </c>
      <c r="CM171" s="198">
        <v>0</v>
      </c>
      <c r="CN171" s="198">
        <v>3.3067696</v>
      </c>
      <c r="CO171" s="198">
        <v>0</v>
      </c>
      <c r="CP171" s="198">
        <v>0</v>
      </c>
      <c r="CQ171" s="197">
        <v>7.5992661000000005E-11</v>
      </c>
      <c r="CR171" s="197">
        <v>1.0875870000000001E-8</v>
      </c>
      <c r="CS171" s="198">
        <v>2.0270100000000001E-4</v>
      </c>
      <c r="CT171" s="198">
        <v>7.6915707999999999E-2</v>
      </c>
      <c r="CU171" s="198">
        <v>0</v>
      </c>
      <c r="CV171" s="198">
        <v>0</v>
      </c>
      <c r="CX171" s="166" t="s">
        <v>327</v>
      </c>
      <c r="CY171" t="s">
        <v>2172</v>
      </c>
    </row>
    <row r="172" spans="1:103" ht="14.4">
      <c r="A172" t="s">
        <v>408</v>
      </c>
      <c r="B172" s="85" t="s">
        <v>379</v>
      </c>
      <c r="C172" s="113" t="str">
        <f t="shared" si="94"/>
        <v>A.030.14.104</v>
      </c>
      <c r="D172" s="9" t="s">
        <v>1124</v>
      </c>
      <c r="E172" s="112" t="s">
        <v>362</v>
      </c>
      <c r="F172" s="115" t="str">
        <f t="shared" si="95"/>
        <v>Alkenyl Succinic Anhydride (ASA)</v>
      </c>
      <c r="G172" s="143">
        <f t="shared" si="96"/>
        <v>10.054137333333333</v>
      </c>
      <c r="I172" s="118">
        <f t="shared" si="97"/>
        <v>1.9768813294764001</v>
      </c>
      <c r="K172" s="161">
        <f t="shared" si="98"/>
        <v>0.10532750064</v>
      </c>
      <c r="L172" s="161">
        <f t="shared" si="99"/>
        <v>0.23869863063640001</v>
      </c>
      <c r="M172" s="162">
        <f t="shared" si="100"/>
        <v>0.1247345982</v>
      </c>
      <c r="N172" s="161">
        <v>1.5081206</v>
      </c>
      <c r="O172" s="132">
        <v>0.15147498000000001</v>
      </c>
      <c r="P172" s="132">
        <v>7.7326907E-2</v>
      </c>
      <c r="Q172" s="132">
        <v>9.4191427999999994E-2</v>
      </c>
      <c r="R172" s="132">
        <v>9.3827132000000001E-3</v>
      </c>
      <c r="S172" s="132">
        <v>3.2041703999999998E-4</v>
      </c>
      <c r="T172" s="132">
        <v>1.4329423999999999E-3</v>
      </c>
      <c r="U172" s="132">
        <v>9.8939462999999995E-3</v>
      </c>
      <c r="V172" s="132">
        <v>2.4273602E-3</v>
      </c>
      <c r="W172" s="132">
        <v>0</v>
      </c>
      <c r="X172" s="132">
        <v>0.11123717</v>
      </c>
      <c r="Y172" s="164">
        <v>2.7973364000000002E-6</v>
      </c>
      <c r="Z172" s="132">
        <v>1.1070068000000001E-2</v>
      </c>
      <c r="AA172" s="132">
        <v>0</v>
      </c>
      <c r="AC172" s="118">
        <f t="shared" si="86"/>
        <v>1.5081206</v>
      </c>
      <c r="AD172" s="118">
        <f t="shared" si="87"/>
        <v>0.34402333394000006</v>
      </c>
      <c r="AE172" s="118">
        <f t="shared" si="88"/>
        <v>0.24976590130000001</v>
      </c>
      <c r="AF172" s="118">
        <f t="shared" si="89"/>
        <v>0.23869863063640001</v>
      </c>
      <c r="AG172" s="118">
        <f t="shared" si="90"/>
        <v>0.1136645302</v>
      </c>
      <c r="AI172" s="69">
        <v>198.55265</v>
      </c>
      <c r="AJ172" s="69">
        <v>169.38711000000001</v>
      </c>
      <c r="AK172" s="69">
        <v>13.820366</v>
      </c>
      <c r="AL172" s="69">
        <v>0</v>
      </c>
      <c r="AM172" s="69">
        <v>3.3166153999999999</v>
      </c>
      <c r="AN172" s="69">
        <v>8.5800172000000003</v>
      </c>
      <c r="AO172" s="69">
        <v>3.4485439000000002</v>
      </c>
      <c r="AQ172" s="116">
        <v>0.21758274999999999</v>
      </c>
      <c r="AR172" s="116">
        <v>0.19916598999999999</v>
      </c>
      <c r="AS172" s="116">
        <v>8.6348503999999996E-3</v>
      </c>
      <c r="AT172" s="116">
        <v>9.7819134999999995E-3</v>
      </c>
      <c r="AU172" s="150">
        <f t="shared" si="91"/>
        <v>1.1940406825048E-5</v>
      </c>
      <c r="AV172" s="150">
        <f t="shared" si="92"/>
        <v>3.1933617920995997E-8</v>
      </c>
      <c r="AW172" s="163">
        <f t="shared" si="93"/>
        <v>1.3700159214150001</v>
      </c>
      <c r="AX172" s="196">
        <v>9.3412064000000008E-6</v>
      </c>
      <c r="AY172" s="196">
        <v>2.8185102E-8</v>
      </c>
      <c r="AZ172" s="196">
        <v>7.7003919999999996E-13</v>
      </c>
      <c r="BA172" s="108">
        <v>0</v>
      </c>
      <c r="BB172" s="108">
        <v>0</v>
      </c>
      <c r="BC172" s="196">
        <v>4.9498846000000001E-9</v>
      </c>
      <c r="BD172" s="196">
        <v>2.5924165000000001E-6</v>
      </c>
      <c r="BE172" s="196">
        <v>8.7314118000000003E-10</v>
      </c>
      <c r="BF172" s="196">
        <v>2.8496192000000001E-9</v>
      </c>
      <c r="BG172" s="196">
        <v>2.4109091E-11</v>
      </c>
      <c r="BH172" s="108">
        <v>0</v>
      </c>
      <c r="BI172" s="196">
        <v>8.0498800000000004E-13</v>
      </c>
      <c r="BJ172" s="196">
        <v>5.9435039999999994E-14</v>
      </c>
      <c r="BK172" s="196">
        <v>1.1987756E-14</v>
      </c>
      <c r="BL172" s="196">
        <v>7.2693247999999997E-11</v>
      </c>
      <c r="BM172" s="196">
        <v>1.7613472000000001E-9</v>
      </c>
      <c r="BN172" s="108">
        <v>0</v>
      </c>
      <c r="BO172" s="196">
        <v>5.5321415000000003E-5</v>
      </c>
      <c r="BP172" s="108">
        <v>1.3699606</v>
      </c>
      <c r="BQ172" s="108">
        <v>0</v>
      </c>
      <c r="BR172" s="108">
        <v>0</v>
      </c>
      <c r="BS172" s="108">
        <v>0</v>
      </c>
      <c r="BU172" s="69">
        <v>5.7402275999999999E-4</v>
      </c>
      <c r="BV172" s="172">
        <v>2.0621617999999998E-5</v>
      </c>
      <c r="BW172" s="69">
        <v>2.8033603E-4</v>
      </c>
      <c r="BX172" s="172">
        <v>1.1945354E-6</v>
      </c>
      <c r="BY172" s="172">
        <v>2.3961227000000001E-5</v>
      </c>
      <c r="BZ172" s="172">
        <v>1.9181542E-6</v>
      </c>
      <c r="CA172" s="172">
        <v>6.2731347999999999E-7</v>
      </c>
      <c r="CB172" s="172">
        <v>2.9113453999999999E-6</v>
      </c>
      <c r="CC172" s="172">
        <v>5.0591303999999997E-7</v>
      </c>
      <c r="CD172" s="172">
        <v>1.294973E-6</v>
      </c>
      <c r="CE172" s="69">
        <v>0</v>
      </c>
      <c r="CF172" s="69">
        <v>0</v>
      </c>
      <c r="CG172" s="69">
        <v>0</v>
      </c>
      <c r="CH172" s="172">
        <v>1.9169315000000001E-5</v>
      </c>
      <c r="CI172" s="69">
        <v>2.2035952999999999E-4</v>
      </c>
      <c r="CJ172" s="172">
        <v>1.1227967999999999E-6</v>
      </c>
      <c r="CK172" s="69">
        <v>0</v>
      </c>
      <c r="CM172" s="198">
        <v>0</v>
      </c>
      <c r="CN172" s="198">
        <v>10.044976</v>
      </c>
      <c r="CO172" s="198">
        <v>7.2615798999999995E-2</v>
      </c>
      <c r="CP172" s="198">
        <v>1.4548940999999999E-2</v>
      </c>
      <c r="CQ172" s="197">
        <v>3.7300508999999998E-10</v>
      </c>
      <c r="CR172" s="197">
        <v>4.4975990000000002E-8</v>
      </c>
      <c r="CS172" s="198">
        <v>9.8638190000000002E-4</v>
      </c>
      <c r="CT172" s="198">
        <v>4.9910556000000002E-2</v>
      </c>
      <c r="CU172" s="197">
        <v>1.6011926999999999E-5</v>
      </c>
      <c r="CV172" s="198">
        <v>6.7456446999999997E-4</v>
      </c>
      <c r="CX172" s="166" t="s">
        <v>310</v>
      </c>
      <c r="CY172" t="s">
        <v>2173</v>
      </c>
    </row>
    <row r="173" spans="1:103" ht="14.4">
      <c r="A173" t="s">
        <v>409</v>
      </c>
      <c r="B173" s="85" t="s">
        <v>379</v>
      </c>
      <c r="C173" s="113" t="str">
        <f t="shared" si="94"/>
        <v>A.030.14.105</v>
      </c>
      <c r="D173" s="9" t="s">
        <v>1124</v>
      </c>
      <c r="E173" s="112" t="s">
        <v>362</v>
      </c>
      <c r="F173" s="115" t="str">
        <f t="shared" si="95"/>
        <v>Alkyl Ketene Dimer (AKD)</v>
      </c>
      <c r="G173" s="143">
        <f t="shared" si="96"/>
        <v>4.7770999999999999</v>
      </c>
      <c r="I173" s="118">
        <f t="shared" si="97"/>
        <v>0.87675907214311</v>
      </c>
      <c r="K173" s="161">
        <f t="shared" si="98"/>
        <v>1.6523498201199999E-2</v>
      </c>
      <c r="L173" s="161">
        <f t="shared" si="99"/>
        <v>6.6978145041909992E-2</v>
      </c>
      <c r="M173" s="162">
        <f t="shared" si="100"/>
        <v>7.6692428899999998E-2</v>
      </c>
      <c r="N173" s="161">
        <v>0.71656500000000001</v>
      </c>
      <c r="O173" s="132">
        <v>3.8911752000000001E-2</v>
      </c>
      <c r="P173" s="132">
        <v>2.7883827E-2</v>
      </c>
      <c r="Q173" s="132">
        <v>1.4605953E-2</v>
      </c>
      <c r="R173" s="132">
        <v>1.889682E-3</v>
      </c>
      <c r="S173" s="164">
        <v>6.0136212000000001E-6</v>
      </c>
      <c r="T173" s="164">
        <v>2.184958E-5</v>
      </c>
      <c r="U173" s="132">
        <v>1.8242578999999999E-4</v>
      </c>
      <c r="V173" s="132">
        <v>1.5835209E-3</v>
      </c>
      <c r="W173" s="132">
        <v>0</v>
      </c>
      <c r="X173" s="132">
        <v>7.5108908000000002E-2</v>
      </c>
      <c r="Y173" s="164">
        <v>1.4025191E-7</v>
      </c>
      <c r="Z173" s="132">
        <v>0</v>
      </c>
      <c r="AA173" s="132">
        <v>0</v>
      </c>
      <c r="AC173" s="118">
        <f t="shared" si="86"/>
        <v>0.71656500000000001</v>
      </c>
      <c r="AD173" s="118">
        <f t="shared" si="87"/>
        <v>8.3501502991199988E-2</v>
      </c>
      <c r="AE173" s="118">
        <f t="shared" si="88"/>
        <v>6.697800478999999E-2</v>
      </c>
      <c r="AF173" s="118">
        <f t="shared" si="89"/>
        <v>6.6978145041909992E-2</v>
      </c>
      <c r="AG173" s="118">
        <f t="shared" si="90"/>
        <v>7.6692428899999998E-2</v>
      </c>
      <c r="AI173" s="69">
        <v>75.663894999999997</v>
      </c>
      <c r="AJ173" s="69">
        <v>56.274118999999999</v>
      </c>
      <c r="AK173" s="69">
        <v>9.3317124000000007</v>
      </c>
      <c r="AL173" s="69">
        <v>0</v>
      </c>
      <c r="AM173" s="69">
        <v>2.2488598999999998</v>
      </c>
      <c r="AN173" s="69">
        <v>5.4816139000000002</v>
      </c>
      <c r="AO173" s="69">
        <v>2.3275895000000002</v>
      </c>
      <c r="AQ173" s="116">
        <v>9.5250602000000004E-2</v>
      </c>
      <c r="AR173" s="116">
        <v>8.8849293999999995E-2</v>
      </c>
      <c r="AS173" s="116">
        <v>3.9655259E-3</v>
      </c>
      <c r="AT173" s="116">
        <v>2.4357816999999999E-3</v>
      </c>
      <c r="AU173" s="150">
        <f t="shared" si="91"/>
        <v>5.3266962922322004E-6</v>
      </c>
      <c r="AV173" s="150">
        <f t="shared" si="92"/>
        <v>1.4665405941800212E-8</v>
      </c>
      <c r="AW173" s="163">
        <f t="shared" si="93"/>
        <v>0.34114589828500003</v>
      </c>
      <c r="AX173" s="196">
        <v>4.4336985999999996E-6</v>
      </c>
      <c r="AY173" s="196">
        <v>1.3377559999999999E-8</v>
      </c>
      <c r="AZ173" s="196">
        <v>3.6549315999999998E-13</v>
      </c>
      <c r="BA173" s="108">
        <v>0</v>
      </c>
      <c r="BB173" s="108">
        <v>0</v>
      </c>
      <c r="BC173" s="196">
        <v>2.0577928999999999E-9</v>
      </c>
      <c r="BD173" s="196">
        <v>8.9090719000000005E-7</v>
      </c>
      <c r="BE173" s="196">
        <v>2.9385514000000002E-10</v>
      </c>
      <c r="BF173" s="196">
        <v>9.9361211999999998E-10</v>
      </c>
      <c r="BG173" s="108">
        <v>0</v>
      </c>
      <c r="BH173" s="108">
        <v>0</v>
      </c>
      <c r="BI173" s="196">
        <v>1.1876937E-14</v>
      </c>
      <c r="BJ173" s="196">
        <v>1.0954108E-15</v>
      </c>
      <c r="BK173" s="196">
        <v>2.1629241E-16</v>
      </c>
      <c r="BL173" s="196">
        <v>1.3089382E-12</v>
      </c>
      <c r="BM173" s="196">
        <v>3.1400393999999998E-11</v>
      </c>
      <c r="BN173" s="108">
        <v>0</v>
      </c>
      <c r="BO173" s="196">
        <v>3.2278284999999998E-5</v>
      </c>
      <c r="BP173" s="108">
        <v>0.34111362000000001</v>
      </c>
      <c r="BQ173" s="108">
        <v>0</v>
      </c>
      <c r="BR173" s="108">
        <v>0</v>
      </c>
      <c r="BS173" s="108">
        <v>0</v>
      </c>
      <c r="BU173" s="69">
        <v>2.328074E-4</v>
      </c>
      <c r="BV173" s="172">
        <v>7.5195561000000004E-6</v>
      </c>
      <c r="BW173" s="69">
        <v>1.3319822E-4</v>
      </c>
      <c r="BX173" s="172">
        <v>2.1814942999999999E-8</v>
      </c>
      <c r="BY173" s="172">
        <v>6.9041259E-6</v>
      </c>
      <c r="BZ173" s="172">
        <v>1.3160765000000001E-6</v>
      </c>
      <c r="CA173" s="69">
        <v>0</v>
      </c>
      <c r="CB173" s="172">
        <v>1.9975209999999999E-6</v>
      </c>
      <c r="CC173" s="172">
        <v>9.2783274000000006E-9</v>
      </c>
      <c r="CD173" s="172">
        <v>2.2070697999999999E-8</v>
      </c>
      <c r="CE173" s="69">
        <v>0</v>
      </c>
      <c r="CF173" s="69">
        <v>0</v>
      </c>
      <c r="CG173" s="69">
        <v>0</v>
      </c>
      <c r="CH173" s="172">
        <v>3.1603964999999999E-6</v>
      </c>
      <c r="CI173" s="172">
        <v>7.7897017000000003E-5</v>
      </c>
      <c r="CJ173" s="172">
        <v>7.6132213000000004E-7</v>
      </c>
      <c r="CK173" s="69">
        <v>0</v>
      </c>
      <c r="CM173" s="198">
        <v>0</v>
      </c>
      <c r="CN173" s="198">
        <v>4.7766406000000003</v>
      </c>
      <c r="CO173" s="198">
        <v>4.9662471999999999E-2</v>
      </c>
      <c r="CP173" s="198">
        <v>5.4466139999999998E-3</v>
      </c>
      <c r="CQ173" s="197">
        <v>5.5448965000000003E-12</v>
      </c>
      <c r="CR173" s="197">
        <v>6.7153837000000002E-10</v>
      </c>
      <c r="CS173" s="198">
        <v>3.0054238E-4</v>
      </c>
      <c r="CT173" s="198">
        <v>9.1767699999999999E-4</v>
      </c>
      <c r="CU173" s="198">
        <v>0</v>
      </c>
      <c r="CV173" s="198">
        <v>4.6282955000000002E-4</v>
      </c>
      <c r="CX173" s="166" t="s">
        <v>310</v>
      </c>
      <c r="CY173" t="s">
        <v>2174</v>
      </c>
    </row>
    <row r="174" spans="1:103" ht="14.4">
      <c r="A174" t="s">
        <v>3240</v>
      </c>
      <c r="B174" s="85" t="s">
        <v>379</v>
      </c>
      <c r="C174" s="113" t="str">
        <f t="shared" si="94"/>
        <v>A.030.14.106</v>
      </c>
      <c r="D174" s="9" t="s">
        <v>1124</v>
      </c>
      <c r="E174" s="112" t="s">
        <v>362</v>
      </c>
      <c r="F174" s="115" t="str">
        <f t="shared" si="95"/>
        <v>Benzene</v>
      </c>
      <c r="G174" s="143">
        <f t="shared" si="96"/>
        <v>1.8600000000000003</v>
      </c>
      <c r="I174" s="118">
        <f t="shared" si="97"/>
        <v>0.42800897161000001</v>
      </c>
      <c r="K174" s="161">
        <f t="shared" si="98"/>
        <v>6.9813032210000001E-2</v>
      </c>
      <c r="L174" s="161">
        <f t="shared" si="99"/>
        <v>6.1912164399999997E-2</v>
      </c>
      <c r="M174" s="162">
        <f t="shared" si="100"/>
        <v>1.7283775000000001E-2</v>
      </c>
      <c r="N174" s="161">
        <v>0.27900000000000003</v>
      </c>
      <c r="O174" s="132">
        <v>3.6720000000000003E-2</v>
      </c>
      <c r="P174" s="132">
        <v>1.8720510999999999E-2</v>
      </c>
      <c r="Q174" s="132">
        <v>6.7320000000000005E-2</v>
      </c>
      <c r="R174" s="132">
        <v>1.0697076E-3</v>
      </c>
      <c r="S174" s="132">
        <v>1.7476771E-4</v>
      </c>
      <c r="T174" s="132">
        <v>1.2485568999999999E-3</v>
      </c>
      <c r="U174" s="132">
        <v>6.4716534000000001E-3</v>
      </c>
      <c r="V174" s="132">
        <v>0</v>
      </c>
      <c r="W174" s="132">
        <v>0</v>
      </c>
      <c r="X174" s="132">
        <v>0</v>
      </c>
      <c r="Y174" s="132">
        <v>0</v>
      </c>
      <c r="Z174" s="132">
        <v>1.7283775000000001E-2</v>
      </c>
      <c r="AA174" s="132">
        <v>0</v>
      </c>
      <c r="AC174" s="118">
        <f t="shared" si="86"/>
        <v>0.27900000000000003</v>
      </c>
      <c r="AD174" s="118">
        <f t="shared" si="87"/>
        <v>0.13172519660999998</v>
      </c>
      <c r="AE174" s="118">
        <f t="shared" si="88"/>
        <v>7.9195939399999998E-2</v>
      </c>
      <c r="AF174" s="118">
        <f t="shared" si="89"/>
        <v>6.1912164399999997E-2</v>
      </c>
      <c r="AG174" s="118">
        <f t="shared" si="90"/>
        <v>0</v>
      </c>
      <c r="AI174" s="69">
        <v>44.886200000000002</v>
      </c>
      <c r="AJ174" s="69">
        <v>44.308</v>
      </c>
      <c r="AK174" s="69">
        <v>0</v>
      </c>
      <c r="AL174" s="69">
        <v>0</v>
      </c>
      <c r="AM174" s="69">
        <v>0.57820000000000005</v>
      </c>
      <c r="AN174" s="69">
        <v>0</v>
      </c>
      <c r="AO174" s="69">
        <v>0</v>
      </c>
      <c r="AQ174" s="116">
        <v>3.3525525E-2</v>
      </c>
      <c r="AR174" s="116">
        <v>2.8842204E-2</v>
      </c>
      <c r="AS174" s="116">
        <v>1.5197292999999999E-3</v>
      </c>
      <c r="AT174" s="116">
        <v>3.1635912E-3</v>
      </c>
      <c r="AU174" s="150">
        <f t="shared" si="91"/>
        <v>1.7291489387000001E-6</v>
      </c>
      <c r="AV174" s="150">
        <f t="shared" si="92"/>
        <v>5.6203005425859991E-9</v>
      </c>
      <c r="AW174" s="163">
        <f t="shared" si="93"/>
        <v>0.44307999999999997</v>
      </c>
      <c r="AX174" s="196">
        <v>1.72608E-6</v>
      </c>
      <c r="AY174" s="196">
        <v>5.2080000000000002E-9</v>
      </c>
      <c r="AZ174" s="196">
        <v>1.4228999999999999E-13</v>
      </c>
      <c r="BA174" s="108">
        <v>0</v>
      </c>
      <c r="BB174" s="108">
        <v>0</v>
      </c>
      <c r="BC174" s="196">
        <v>1.804E-9</v>
      </c>
      <c r="BD174" s="108">
        <v>0</v>
      </c>
      <c r="BE174" s="196">
        <v>4.114E-10</v>
      </c>
      <c r="BF174" s="108">
        <v>0</v>
      </c>
      <c r="BG174" s="108">
        <v>0</v>
      </c>
      <c r="BH174" s="108">
        <v>0</v>
      </c>
      <c r="BI174" s="196">
        <v>7.1125091000000002E-13</v>
      </c>
      <c r="BJ174" s="196">
        <v>3.8889038000000002E-14</v>
      </c>
      <c r="BK174" s="196">
        <v>8.1126379999999996E-15</v>
      </c>
      <c r="BL174" s="196">
        <v>4.6193700000000001E-11</v>
      </c>
      <c r="BM174" s="196">
        <v>1.218745E-9</v>
      </c>
      <c r="BN174" s="108">
        <v>0</v>
      </c>
      <c r="BO174" s="108">
        <v>0</v>
      </c>
      <c r="BP174" s="108">
        <v>0.44307999999999997</v>
      </c>
      <c r="BQ174" s="108">
        <v>0</v>
      </c>
      <c r="BR174" s="108">
        <v>0</v>
      </c>
      <c r="BS174" s="108">
        <v>0</v>
      </c>
      <c r="BU174" s="69">
        <v>1.2132772E-4</v>
      </c>
      <c r="BV174" s="69">
        <v>0</v>
      </c>
      <c r="BW174" s="172">
        <v>5.1861735000000001E-5</v>
      </c>
      <c r="BX174" s="172">
        <v>7.9037083000000005E-7</v>
      </c>
      <c r="BY174" s="172">
        <v>9.6587453000000008E-7</v>
      </c>
      <c r="BZ174" s="69">
        <v>0</v>
      </c>
      <c r="CA174" s="69">
        <v>0</v>
      </c>
      <c r="CB174" s="69">
        <v>0</v>
      </c>
      <c r="CC174" s="172">
        <v>2.9862209000000002E-7</v>
      </c>
      <c r="CD174" s="172">
        <v>1.0420414E-6</v>
      </c>
      <c r="CE174" s="69">
        <v>0</v>
      </c>
      <c r="CF174" s="69">
        <v>0</v>
      </c>
      <c r="CG174" s="69">
        <v>0</v>
      </c>
      <c r="CH174" s="172">
        <v>1.2868584E-5</v>
      </c>
      <c r="CI174" s="172">
        <v>5.3500493999999997E-5</v>
      </c>
      <c r="CJ174" s="69">
        <v>0</v>
      </c>
      <c r="CK174" s="69">
        <v>0</v>
      </c>
      <c r="CM174" s="198">
        <v>0</v>
      </c>
      <c r="CN174" s="198">
        <v>1.86</v>
      </c>
      <c r="CO174" s="198">
        <v>0</v>
      </c>
      <c r="CP174" s="198">
        <v>0</v>
      </c>
      <c r="CQ174" s="197">
        <v>3.2672314000000001E-10</v>
      </c>
      <c r="CR174" s="197">
        <v>3.9243140000000001E-8</v>
      </c>
      <c r="CS174" s="198">
        <v>0</v>
      </c>
      <c r="CT174" s="198">
        <v>3.2794846000000002E-2</v>
      </c>
      <c r="CU174" s="198">
        <v>0</v>
      </c>
      <c r="CV174" s="198">
        <v>0</v>
      </c>
      <c r="CX174" s="166" t="s">
        <v>328</v>
      </c>
      <c r="CY174" t="s">
        <v>2175</v>
      </c>
    </row>
    <row r="175" spans="1:103" ht="14.4">
      <c r="A175" t="s">
        <v>3241</v>
      </c>
      <c r="B175" s="85" t="s">
        <v>379</v>
      </c>
      <c r="C175" s="113" t="str">
        <f t="shared" si="94"/>
        <v>A.030.14.107</v>
      </c>
      <c r="D175" s="9" t="s">
        <v>1124</v>
      </c>
      <c r="E175" s="112" t="s">
        <v>362</v>
      </c>
      <c r="F175" s="115" t="str">
        <f t="shared" si="95"/>
        <v>Butadiene</v>
      </c>
      <c r="G175" s="143">
        <f t="shared" si="96"/>
        <v>1.95</v>
      </c>
      <c r="I175" s="118">
        <f t="shared" si="97"/>
        <v>0.44360768782999999</v>
      </c>
      <c r="K175" s="161">
        <f t="shared" si="98"/>
        <v>7.5918576830000001E-2</v>
      </c>
      <c r="L175" s="161">
        <f t="shared" si="99"/>
        <v>6.1838410999999996E-2</v>
      </c>
      <c r="M175" s="162">
        <f t="shared" si="100"/>
        <v>1.33507E-2</v>
      </c>
      <c r="N175" s="161">
        <v>0.29249999999999998</v>
      </c>
      <c r="O175" s="132">
        <v>3.4424999999999997E-2</v>
      </c>
      <c r="P175" s="132">
        <v>1.9713715999999999E-2</v>
      </c>
      <c r="Q175" s="132">
        <v>7.3440000000000005E-2</v>
      </c>
      <c r="R175" s="132">
        <v>9.9656520000000011E-4</v>
      </c>
      <c r="S175" s="132">
        <v>2.1152143000000001E-4</v>
      </c>
      <c r="T175" s="132">
        <v>1.2704902000000001E-3</v>
      </c>
      <c r="U175" s="132">
        <v>7.6996950000000003E-3</v>
      </c>
      <c r="V175" s="132">
        <v>0</v>
      </c>
      <c r="W175" s="132">
        <v>0</v>
      </c>
      <c r="X175" s="132">
        <v>0</v>
      </c>
      <c r="Y175" s="132">
        <v>0</v>
      </c>
      <c r="Z175" s="132">
        <v>1.33507E-2</v>
      </c>
      <c r="AA175" s="132">
        <v>0</v>
      </c>
      <c r="AC175" s="118">
        <f t="shared" si="86"/>
        <v>0.29249999999999998</v>
      </c>
      <c r="AD175" s="118">
        <f t="shared" si="87"/>
        <v>0.13775698783000001</v>
      </c>
      <c r="AE175" s="118">
        <f t="shared" si="88"/>
        <v>7.5189111000000003E-2</v>
      </c>
      <c r="AF175" s="118">
        <f t="shared" si="89"/>
        <v>6.1838410999999996E-2</v>
      </c>
      <c r="AG175" s="118">
        <f t="shared" si="90"/>
        <v>0</v>
      </c>
      <c r="AI175" s="69">
        <v>86.844999999999999</v>
      </c>
      <c r="AJ175" s="69">
        <v>85.995000000000005</v>
      </c>
      <c r="AK175" s="69">
        <v>0</v>
      </c>
      <c r="AL175" s="69">
        <v>0</v>
      </c>
      <c r="AM175" s="69">
        <v>0</v>
      </c>
      <c r="AN175" s="69">
        <v>0.85</v>
      </c>
      <c r="AO175" s="69">
        <v>0</v>
      </c>
      <c r="AQ175" s="116">
        <v>3.7989492E-2</v>
      </c>
      <c r="AR175" s="116">
        <v>3.0241298999999999E-2</v>
      </c>
      <c r="AS175" s="116">
        <v>1.6081495999999999E-3</v>
      </c>
      <c r="AT175" s="116">
        <v>6.1400430000000004E-3</v>
      </c>
      <c r="AU175" s="150">
        <f t="shared" si="91"/>
        <v>1.8130275437E-6</v>
      </c>
      <c r="AV175" s="150">
        <f t="shared" si="92"/>
        <v>5.947298716252E-9</v>
      </c>
      <c r="AW175" s="163">
        <f t="shared" si="93"/>
        <v>0.85994999999999999</v>
      </c>
      <c r="AX175" s="196">
        <v>1.8096E-6</v>
      </c>
      <c r="AY175" s="196">
        <v>5.4599999999999998E-9</v>
      </c>
      <c r="AZ175" s="196">
        <v>1.4917499999999999E-13</v>
      </c>
      <c r="BA175" s="108">
        <v>0</v>
      </c>
      <c r="BB175" s="108">
        <v>0</v>
      </c>
      <c r="BC175" s="196">
        <v>1.9679999999999998E-9</v>
      </c>
      <c r="BD175" s="108">
        <v>0</v>
      </c>
      <c r="BE175" s="196">
        <v>4.4879999999999999E-10</v>
      </c>
      <c r="BF175" s="108">
        <v>0</v>
      </c>
      <c r="BG175" s="196">
        <v>3.7569999999999999E-11</v>
      </c>
      <c r="BH175" s="108">
        <v>0</v>
      </c>
      <c r="BI175" s="196">
        <v>7.2381952000000003E-13</v>
      </c>
      <c r="BJ175" s="196">
        <v>4.6263400000000003E-14</v>
      </c>
      <c r="BK175" s="196">
        <v>9.4583320000000004E-15</v>
      </c>
      <c r="BL175" s="196">
        <v>5.3578700000000003E-11</v>
      </c>
      <c r="BM175" s="196">
        <v>1.4059649999999999E-9</v>
      </c>
      <c r="BN175" s="108">
        <v>0</v>
      </c>
      <c r="BO175" s="108">
        <v>0</v>
      </c>
      <c r="BP175" s="108">
        <v>0.85994999999999999</v>
      </c>
      <c r="BQ175" s="108">
        <v>0</v>
      </c>
      <c r="BR175" s="108">
        <v>0</v>
      </c>
      <c r="BS175" s="108">
        <v>0</v>
      </c>
      <c r="BU175" s="69">
        <v>1.7748688000000001E-4</v>
      </c>
      <c r="BV175" s="69">
        <v>0</v>
      </c>
      <c r="BW175" s="172">
        <v>5.4371174000000001E-5</v>
      </c>
      <c r="BX175" s="172">
        <v>9.3713912000000002E-7</v>
      </c>
      <c r="BY175" s="172">
        <v>8.9983181999999996E-7</v>
      </c>
      <c r="BZ175" s="69">
        <v>0</v>
      </c>
      <c r="CA175" s="172">
        <v>9.7756350999999995E-7</v>
      </c>
      <c r="CB175" s="69">
        <v>0</v>
      </c>
      <c r="CC175" s="172">
        <v>3.4972926999999999E-7</v>
      </c>
      <c r="CD175" s="172">
        <v>1.0878523999999999E-6</v>
      </c>
      <c r="CE175" s="69">
        <v>0</v>
      </c>
      <c r="CF175" s="69">
        <v>0</v>
      </c>
      <c r="CG175" s="69">
        <v>0</v>
      </c>
      <c r="CH175" s="172">
        <v>1.4038455E-5</v>
      </c>
      <c r="CI175" s="69">
        <v>1.0482513E-4</v>
      </c>
      <c r="CJ175" s="69">
        <v>0</v>
      </c>
      <c r="CK175" s="69">
        <v>0</v>
      </c>
      <c r="CM175" s="198">
        <v>0</v>
      </c>
      <c r="CN175" s="198">
        <v>1.95</v>
      </c>
      <c r="CO175" s="198">
        <v>0</v>
      </c>
      <c r="CP175" s="198">
        <v>0</v>
      </c>
      <c r="CQ175" s="197">
        <v>3.3371486000000002E-10</v>
      </c>
      <c r="CR175" s="197">
        <v>4.0180150000000001E-8</v>
      </c>
      <c r="CS175" s="198">
        <v>0</v>
      </c>
      <c r="CT175" s="198">
        <v>3.8922955000000002E-2</v>
      </c>
      <c r="CU175" s="197">
        <v>2.4951919999999999E-5</v>
      </c>
      <c r="CV175" s="198">
        <v>0</v>
      </c>
      <c r="CX175" s="166" t="s">
        <v>329</v>
      </c>
      <c r="CY175" t="s">
        <v>2176</v>
      </c>
    </row>
    <row r="176" spans="1:103" ht="14.4">
      <c r="A176" t="s">
        <v>410</v>
      </c>
      <c r="B176" s="85" t="s">
        <v>379</v>
      </c>
      <c r="C176" s="113" t="str">
        <f t="shared" si="94"/>
        <v>A.030.14.108</v>
      </c>
      <c r="D176" s="9" t="s">
        <v>1124</v>
      </c>
      <c r="E176" s="112" t="s">
        <v>362</v>
      </c>
      <c r="F176" s="115" t="str">
        <f t="shared" si="95"/>
        <v>Butane</v>
      </c>
      <c r="G176" s="143">
        <f t="shared" si="96"/>
        <v>0.35</v>
      </c>
      <c r="I176" s="118">
        <f t="shared" si="97"/>
        <v>0.119195355576346</v>
      </c>
      <c r="K176" s="161">
        <f t="shared" si="98"/>
        <v>2.3447678656345998E-2</v>
      </c>
      <c r="L176" s="161">
        <f t="shared" si="99"/>
        <v>4.1362309219999997E-2</v>
      </c>
      <c r="M176" s="162">
        <f t="shared" si="100"/>
        <v>1.8853677E-3</v>
      </c>
      <c r="N176" s="161">
        <v>5.2499999999999998E-2</v>
      </c>
      <c r="O176" s="132">
        <v>1.6034400000000001E-2</v>
      </c>
      <c r="P176" s="132">
        <v>2.5045702999999999E-2</v>
      </c>
      <c r="Q176" s="132">
        <v>2.1236399999999999E-2</v>
      </c>
      <c r="R176" s="132">
        <v>2.188658E-3</v>
      </c>
      <c r="S176" s="164">
        <v>6.2631345999999998E-8</v>
      </c>
      <c r="T176" s="164">
        <v>2.2558025000000002E-5</v>
      </c>
      <c r="U176" s="132">
        <v>2.8220622E-4</v>
      </c>
      <c r="V176" s="164">
        <v>9.1030699999999996E-5</v>
      </c>
      <c r="W176" s="132">
        <v>0</v>
      </c>
      <c r="X176" s="132">
        <v>1.794337E-3</v>
      </c>
      <c r="Y176" s="132">
        <v>0</v>
      </c>
      <c r="Z176" s="132">
        <v>0</v>
      </c>
      <c r="AA176" s="132">
        <v>0</v>
      </c>
      <c r="AC176" s="118">
        <f t="shared" si="86"/>
        <v>5.2499999999999998E-2</v>
      </c>
      <c r="AD176" s="118">
        <f t="shared" si="87"/>
        <v>6.4809987876345981E-2</v>
      </c>
      <c r="AE176" s="118">
        <f t="shared" si="88"/>
        <v>4.1362309219999997E-2</v>
      </c>
      <c r="AF176" s="118">
        <f t="shared" si="89"/>
        <v>4.1362309219999997E-2</v>
      </c>
      <c r="AG176" s="118">
        <f t="shared" si="90"/>
        <v>1.8853677E-3</v>
      </c>
      <c r="AI176" s="69">
        <v>52.756089000000003</v>
      </c>
      <c r="AJ176" s="69">
        <v>52.506883999999999</v>
      </c>
      <c r="AK176" s="69">
        <v>0.22289900000000001</v>
      </c>
      <c r="AL176" s="69">
        <v>0</v>
      </c>
      <c r="AM176" s="69">
        <v>1.9714852000000001E-2</v>
      </c>
      <c r="AN176" s="69">
        <v>7.89118E-4</v>
      </c>
      <c r="AO176" s="69">
        <v>5.8020279999999999E-3</v>
      </c>
      <c r="AQ176" s="116">
        <v>1.8685443999999999E-2</v>
      </c>
      <c r="AR176" s="116">
        <v>1.4396053000000001E-2</v>
      </c>
      <c r="AS176" s="116">
        <v>5.4100429999999998E-4</v>
      </c>
      <c r="AT176" s="116">
        <v>3.7483864E-3</v>
      </c>
      <c r="AU176" s="150">
        <f t="shared" si="91"/>
        <v>8.6307271875829997E-7</v>
      </c>
      <c r="AV176" s="150">
        <f t="shared" si="92"/>
        <v>2.0007555537431369E-9</v>
      </c>
      <c r="AW176" s="163">
        <f t="shared" si="93"/>
        <v>0.52498408813499997</v>
      </c>
      <c r="AX176" s="196">
        <v>3.248E-7</v>
      </c>
      <c r="AY176" s="196">
        <v>9.7999999999999992E-10</v>
      </c>
      <c r="AZ176" s="196">
        <v>2.6775000000000001E-14</v>
      </c>
      <c r="BA176" s="108">
        <v>0</v>
      </c>
      <c r="BB176" s="108">
        <v>0</v>
      </c>
      <c r="BC176" s="196">
        <v>2.8592999999999998E-9</v>
      </c>
      <c r="BD176" s="196">
        <v>5.3540850000000001E-7</v>
      </c>
      <c r="BE176" s="196">
        <v>4.1098999999999999E-10</v>
      </c>
      <c r="BF176" s="196">
        <v>5.7344100000000005E-10</v>
      </c>
      <c r="BG176" s="196">
        <v>1.8800000000000001E-13</v>
      </c>
      <c r="BH176" s="196">
        <v>4.1599999999999998E-15</v>
      </c>
      <c r="BI176" s="196">
        <v>1.1979115E-14</v>
      </c>
      <c r="BJ176" s="196">
        <v>1.7386876E-17</v>
      </c>
      <c r="BK176" s="196">
        <v>2.2241261000000001E-17</v>
      </c>
      <c r="BL176" s="196">
        <v>1.9020830000000001E-13</v>
      </c>
      <c r="BM176" s="196">
        <v>4.7285500000000001E-12</v>
      </c>
      <c r="BN176" s="196">
        <v>3.6093599999999999E-11</v>
      </c>
      <c r="BO176" s="196">
        <v>1.2681350000000001E-6</v>
      </c>
      <c r="BP176" s="108">
        <v>0.52498281999999996</v>
      </c>
      <c r="BQ176" s="108">
        <v>0</v>
      </c>
      <c r="BR176" s="108">
        <v>0</v>
      </c>
      <c r="BS176" s="108">
        <v>0</v>
      </c>
      <c r="BU176" s="172">
        <v>9.2310896999999996E-5</v>
      </c>
      <c r="BV176" s="172">
        <v>4.873238E-6</v>
      </c>
      <c r="BW176" s="172">
        <v>9.7589287000000002E-6</v>
      </c>
      <c r="BX176" s="172">
        <v>3.4226318999999997E-8</v>
      </c>
      <c r="BY176" s="172">
        <v>4.4781576000000001E-6</v>
      </c>
      <c r="BZ176" s="172">
        <v>1.8210684E-6</v>
      </c>
      <c r="CA176" s="69">
        <v>0</v>
      </c>
      <c r="CB176" s="172">
        <v>2.7450495E-6</v>
      </c>
      <c r="CC176" s="172">
        <v>1.1027015E-9</v>
      </c>
      <c r="CD176" s="172">
        <v>1.857848E-8</v>
      </c>
      <c r="CE176" s="69">
        <v>0</v>
      </c>
      <c r="CF176" s="172">
        <v>7.9816391999999997E-8</v>
      </c>
      <c r="CG176" s="69">
        <v>0</v>
      </c>
      <c r="CH176" s="172">
        <v>4.2112556999999996E-6</v>
      </c>
      <c r="CI176" s="172">
        <v>6.4289475000000007E-5</v>
      </c>
      <c r="CJ176" s="172">
        <v>6.0639601000000002E-18</v>
      </c>
      <c r="CK176" s="69">
        <v>0</v>
      </c>
      <c r="CM176" s="198">
        <v>0</v>
      </c>
      <c r="CN176" s="198">
        <v>0.35</v>
      </c>
      <c r="CO176" s="198">
        <v>7.6110083999999995E-2</v>
      </c>
      <c r="CP176" s="198">
        <v>3.7560839999999998E-3</v>
      </c>
      <c r="CQ176" s="197">
        <v>5.3896523999999999E-12</v>
      </c>
      <c r="CR176" s="197">
        <v>6.3771988000000003E-10</v>
      </c>
      <c r="CS176" s="198">
        <v>1.7048055000000001E-4</v>
      </c>
      <c r="CT176" s="197">
        <v>2.3292786999999999E-5</v>
      </c>
      <c r="CU176" s="197">
        <v>1.2606559999999999E-7</v>
      </c>
      <c r="CV176" s="198">
        <v>6.3745157999999999E-4</v>
      </c>
      <c r="CX176" s="166" t="s">
        <v>330</v>
      </c>
      <c r="CY176" t="s">
        <v>2177</v>
      </c>
    </row>
    <row r="177" spans="1:103" ht="14.4">
      <c r="A177" t="s">
        <v>411</v>
      </c>
      <c r="B177" s="85" t="s">
        <v>379</v>
      </c>
      <c r="C177" s="113" t="str">
        <f t="shared" si="94"/>
        <v>A.030.14.109</v>
      </c>
      <c r="D177" s="9" t="s">
        <v>1124</v>
      </c>
      <c r="E177" s="112" t="s">
        <v>362</v>
      </c>
      <c r="F177" s="115" t="str">
        <f t="shared" si="95"/>
        <v>Cumene hydroperoxide</v>
      </c>
      <c r="G177" s="143">
        <f t="shared" si="96"/>
        <v>1.8149999999999999</v>
      </c>
      <c r="I177" s="118">
        <f t="shared" si="97"/>
        <v>0.41352086857000003</v>
      </c>
      <c r="K177" s="161">
        <f t="shared" si="98"/>
        <v>6.6982789170000001E-2</v>
      </c>
      <c r="L177" s="161">
        <f t="shared" si="99"/>
        <v>5.8748998400000002E-2</v>
      </c>
      <c r="M177" s="162">
        <f t="shared" si="100"/>
        <v>1.5539081E-2</v>
      </c>
      <c r="N177" s="161">
        <v>0.27224999999999999</v>
      </c>
      <c r="O177" s="132">
        <v>3.408075E-2</v>
      </c>
      <c r="P177" s="132">
        <v>1.8190556E-2</v>
      </c>
      <c r="Q177" s="132">
        <v>6.4627199999999996E-2</v>
      </c>
      <c r="R177" s="132">
        <v>9.9685777000000004E-4</v>
      </c>
      <c r="S177" s="132">
        <v>1.7908440000000001E-4</v>
      </c>
      <c r="T177" s="132">
        <v>1.179647E-3</v>
      </c>
      <c r="U177" s="132">
        <v>6.4776924000000003E-3</v>
      </c>
      <c r="V177" s="132">
        <v>0</v>
      </c>
      <c r="W177" s="132">
        <v>0</v>
      </c>
      <c r="X177" s="132">
        <v>0</v>
      </c>
      <c r="Y177" s="132">
        <v>0</v>
      </c>
      <c r="Z177" s="132">
        <v>1.5539081E-2</v>
      </c>
      <c r="AA177" s="132">
        <v>0</v>
      </c>
      <c r="AC177" s="118">
        <f t="shared" si="86"/>
        <v>0.27224999999999999</v>
      </c>
      <c r="AD177" s="118">
        <f t="shared" si="87"/>
        <v>0.12573178757</v>
      </c>
      <c r="AE177" s="118">
        <f t="shared" si="88"/>
        <v>7.4288079399999998E-2</v>
      </c>
      <c r="AF177" s="118">
        <f t="shared" si="89"/>
        <v>5.8748998400000002E-2</v>
      </c>
      <c r="AG177" s="118">
        <f t="shared" si="90"/>
        <v>0</v>
      </c>
      <c r="AI177" s="69">
        <v>55.043142000000003</v>
      </c>
      <c r="AJ177" s="69">
        <v>54.503129999999999</v>
      </c>
      <c r="AK177" s="69">
        <v>0</v>
      </c>
      <c r="AL177" s="69">
        <v>0</v>
      </c>
      <c r="AM177" s="69">
        <v>0.38161200000000001</v>
      </c>
      <c r="AN177" s="69">
        <v>0.15840000000000001</v>
      </c>
      <c r="AO177" s="69">
        <v>0</v>
      </c>
      <c r="AQ177" s="116">
        <v>3.3519113000000003E-2</v>
      </c>
      <c r="AR177" s="116">
        <v>2.8144222E-2</v>
      </c>
      <c r="AS177" s="116">
        <v>1.4833667999999999E-3</v>
      </c>
      <c r="AT177" s="116">
        <v>3.8915235000000002E-3</v>
      </c>
      <c r="AU177" s="150">
        <f t="shared" si="91"/>
        <v>1.6873035006799999E-6</v>
      </c>
      <c r="AV177" s="150">
        <f t="shared" si="92"/>
        <v>5.4858241483234989E-9</v>
      </c>
      <c r="AW177" s="163">
        <f t="shared" si="93"/>
        <v>0.5450313</v>
      </c>
      <c r="AX177" s="196">
        <v>1.68432E-6</v>
      </c>
      <c r="AY177" s="196">
        <v>5.0819999999999996E-9</v>
      </c>
      <c r="AZ177" s="196">
        <v>1.388475E-13</v>
      </c>
      <c r="BA177" s="108">
        <v>0</v>
      </c>
      <c r="BB177" s="108">
        <v>0</v>
      </c>
      <c r="BC177" s="196">
        <v>1.7318400000000001E-9</v>
      </c>
      <c r="BD177" s="108">
        <v>0</v>
      </c>
      <c r="BE177" s="196">
        <v>3.9494400000000002E-10</v>
      </c>
      <c r="BF177" s="108">
        <v>0</v>
      </c>
      <c r="BG177" s="196">
        <v>8.0222999999999999E-12</v>
      </c>
      <c r="BH177" s="108">
        <v>0</v>
      </c>
      <c r="BI177" s="196">
        <v>6.7201762999999998E-13</v>
      </c>
      <c r="BJ177" s="196">
        <v>3.8923887E-14</v>
      </c>
      <c r="BK177" s="196">
        <v>8.0593064999999994E-15</v>
      </c>
      <c r="BL177" s="196">
        <v>4.6135980000000001E-11</v>
      </c>
      <c r="BM177" s="196">
        <v>1.2055247E-9</v>
      </c>
      <c r="BN177" s="108">
        <v>0</v>
      </c>
      <c r="BO177" s="108">
        <v>0</v>
      </c>
      <c r="BP177" s="108">
        <v>0.5450313</v>
      </c>
      <c r="BQ177" s="108">
        <v>0</v>
      </c>
      <c r="BR177" s="108">
        <v>0</v>
      </c>
      <c r="BS177" s="108">
        <v>0</v>
      </c>
      <c r="BU177" s="69">
        <v>1.3225448E-4</v>
      </c>
      <c r="BV177" s="69">
        <v>0</v>
      </c>
      <c r="BW177" s="172">
        <v>5.0607016000000002E-5</v>
      </c>
      <c r="BX177" s="172">
        <v>7.8978286999999995E-7</v>
      </c>
      <c r="BY177" s="172">
        <v>9.0009599000000003E-7</v>
      </c>
      <c r="BZ177" s="69">
        <v>0</v>
      </c>
      <c r="CA177" s="172">
        <v>2.0873855999999999E-7</v>
      </c>
      <c r="CB177" s="69">
        <v>0</v>
      </c>
      <c r="CC177" s="172">
        <v>3.0109218000000002E-7</v>
      </c>
      <c r="CD177" s="172">
        <v>9.9264281999999993E-7</v>
      </c>
      <c r="CE177" s="69">
        <v>0</v>
      </c>
      <c r="CF177" s="69">
        <v>0</v>
      </c>
      <c r="CG177" s="69">
        <v>0</v>
      </c>
      <c r="CH177" s="172">
        <v>1.235384E-5</v>
      </c>
      <c r="CI177" s="172">
        <v>6.6101267999999996E-5</v>
      </c>
      <c r="CJ177" s="69">
        <v>0</v>
      </c>
      <c r="CK177" s="69">
        <v>0</v>
      </c>
      <c r="CM177" s="198">
        <v>0</v>
      </c>
      <c r="CN177" s="198">
        <v>1.8149999999999999</v>
      </c>
      <c r="CO177" s="198">
        <v>0</v>
      </c>
      <c r="CP177" s="198">
        <v>0</v>
      </c>
      <c r="CQ177" s="197">
        <v>3.091253E-10</v>
      </c>
      <c r="CR177" s="197">
        <v>3.7157799E-8</v>
      </c>
      <c r="CS177" s="198">
        <v>0</v>
      </c>
      <c r="CT177" s="198">
        <v>3.2794583000000002E-2</v>
      </c>
      <c r="CU177" s="197">
        <v>5.3279688E-6</v>
      </c>
      <c r="CV177" s="198">
        <v>0</v>
      </c>
      <c r="CX177" s="166" t="s">
        <v>331</v>
      </c>
      <c r="CY177" t="s">
        <v>2178</v>
      </c>
    </row>
    <row r="178" spans="1:103" ht="14.4">
      <c r="A178" t="s">
        <v>3242</v>
      </c>
      <c r="B178" s="85" t="s">
        <v>379</v>
      </c>
      <c r="C178" s="113" t="str">
        <f t="shared" si="94"/>
        <v>A.030.14.110</v>
      </c>
      <c r="D178" s="9" t="s">
        <v>1124</v>
      </c>
      <c r="E178" s="112" t="s">
        <v>362</v>
      </c>
      <c r="F178" s="115" t="str">
        <f t="shared" si="95"/>
        <v>Diethylene glycon (DEG)</v>
      </c>
      <c r="G178" s="143">
        <f t="shared" si="96"/>
        <v>1.8700000000000003</v>
      </c>
      <c r="I178" s="118">
        <f t="shared" si="97"/>
        <v>0.40092876391000004</v>
      </c>
      <c r="K178" s="161">
        <f t="shared" si="98"/>
        <v>4.9814224510000005E-2</v>
      </c>
      <c r="L178" s="161">
        <f t="shared" si="99"/>
        <v>5.2741089399999996E-2</v>
      </c>
      <c r="M178" s="162">
        <f t="shared" si="100"/>
        <v>1.7873449999999999E-2</v>
      </c>
      <c r="N178" s="161">
        <v>0.28050000000000003</v>
      </c>
      <c r="O178" s="132">
        <v>2.9835E-2</v>
      </c>
      <c r="P178" s="132">
        <v>1.6824305000000001E-2</v>
      </c>
      <c r="Q178" s="132">
        <v>4.7736000000000001E-2</v>
      </c>
      <c r="R178" s="132">
        <v>7.6616664000000003E-4</v>
      </c>
      <c r="S178" s="132">
        <v>1.9314456999999999E-4</v>
      </c>
      <c r="T178" s="132">
        <v>1.1189132999999999E-3</v>
      </c>
      <c r="U178" s="132">
        <v>6.0817843999999999E-3</v>
      </c>
      <c r="V178" s="132">
        <v>0</v>
      </c>
      <c r="W178" s="132">
        <v>0</v>
      </c>
      <c r="X178" s="132">
        <v>0</v>
      </c>
      <c r="Y178" s="132">
        <v>0</v>
      </c>
      <c r="Z178" s="132">
        <v>1.7873449999999999E-2</v>
      </c>
      <c r="AA178" s="132">
        <v>0</v>
      </c>
      <c r="AC178" s="118">
        <f t="shared" si="86"/>
        <v>0.28050000000000003</v>
      </c>
      <c r="AD178" s="118">
        <f t="shared" si="87"/>
        <v>0.10255531390999999</v>
      </c>
      <c r="AE178" s="118">
        <f t="shared" si="88"/>
        <v>7.0614539399999995E-2</v>
      </c>
      <c r="AF178" s="118">
        <f t="shared" si="89"/>
        <v>5.2741089399999996E-2</v>
      </c>
      <c r="AG178" s="118">
        <f t="shared" si="90"/>
        <v>0</v>
      </c>
      <c r="AI178" s="69">
        <v>59.34</v>
      </c>
      <c r="AJ178" s="69">
        <v>57.75</v>
      </c>
      <c r="AK178" s="69">
        <v>0</v>
      </c>
      <c r="AL178" s="69">
        <v>0</v>
      </c>
      <c r="AM178" s="69">
        <v>0</v>
      </c>
      <c r="AN178" s="69">
        <v>1.59</v>
      </c>
      <c r="AO178" s="69">
        <v>0</v>
      </c>
      <c r="AQ178" s="116">
        <v>3.4623029E-2</v>
      </c>
      <c r="AR178" s="116">
        <v>2.8986833E-2</v>
      </c>
      <c r="AS178" s="116">
        <v>1.512846E-3</v>
      </c>
      <c r="AT178" s="116">
        <v>4.1233499999999996E-3</v>
      </c>
      <c r="AU178" s="150">
        <f t="shared" si="91"/>
        <v>1.7378197291000001E-6</v>
      </c>
      <c r="AV178" s="150">
        <f t="shared" si="92"/>
        <v>5.5948446634339995E-9</v>
      </c>
      <c r="AW178" s="163">
        <f t="shared" si="93"/>
        <v>0.57750000000000001</v>
      </c>
      <c r="AX178" s="196">
        <v>1.7353600000000001E-6</v>
      </c>
      <c r="AY178" s="196">
        <v>5.2359999999999997E-9</v>
      </c>
      <c r="AZ178" s="196">
        <v>1.4305499999999999E-13</v>
      </c>
      <c r="BA178" s="108">
        <v>0</v>
      </c>
      <c r="BB178" s="108">
        <v>0</v>
      </c>
      <c r="BC178" s="196">
        <v>1.2792000000000001E-9</v>
      </c>
      <c r="BD178" s="108">
        <v>0</v>
      </c>
      <c r="BE178" s="196">
        <v>2.9172E-10</v>
      </c>
      <c r="BF178" s="108">
        <v>0</v>
      </c>
      <c r="BG178" s="196">
        <v>6.6300000000000006E-11</v>
      </c>
      <c r="BH178" s="108">
        <v>0</v>
      </c>
      <c r="BI178" s="196">
        <v>6.3746522000000004E-13</v>
      </c>
      <c r="BJ178" s="196">
        <v>3.6547149000000002E-14</v>
      </c>
      <c r="BK178" s="196">
        <v>7.5960650000000005E-15</v>
      </c>
      <c r="BL178" s="196">
        <v>4.6339100000000002E-11</v>
      </c>
      <c r="BM178" s="196">
        <v>1.13419E-9</v>
      </c>
      <c r="BN178" s="108">
        <v>0</v>
      </c>
      <c r="BO178" s="108">
        <v>0</v>
      </c>
      <c r="BP178" s="108">
        <v>0.57750000000000001</v>
      </c>
      <c r="BQ178" s="108">
        <v>0</v>
      </c>
      <c r="BR178" s="108">
        <v>0</v>
      </c>
      <c r="BS178" s="108">
        <v>0</v>
      </c>
      <c r="BU178" s="69">
        <v>1.3605071000000001E-4</v>
      </c>
      <c r="BV178" s="69">
        <v>0</v>
      </c>
      <c r="BW178" s="172">
        <v>5.2140562000000003E-5</v>
      </c>
      <c r="BX178" s="172">
        <v>7.3535440999999999E-7</v>
      </c>
      <c r="BY178" s="172">
        <v>6.9179730999999997E-7</v>
      </c>
      <c r="BZ178" s="69">
        <v>0</v>
      </c>
      <c r="CA178" s="172">
        <v>1.7251121000000001E-6</v>
      </c>
      <c r="CB178" s="69">
        <v>0</v>
      </c>
      <c r="CC178" s="172">
        <v>3.1679782999999999E-7</v>
      </c>
      <c r="CD178" s="172">
        <v>9.2069927000000003E-7</v>
      </c>
      <c r="CE178" s="69">
        <v>0</v>
      </c>
      <c r="CF178" s="69">
        <v>0</v>
      </c>
      <c r="CG178" s="69">
        <v>0</v>
      </c>
      <c r="CH178" s="172">
        <v>9.1249955999999992E-6</v>
      </c>
      <c r="CI178" s="172">
        <v>7.0395387000000005E-5</v>
      </c>
      <c r="CJ178" s="69">
        <v>0</v>
      </c>
      <c r="CK178" s="69">
        <v>0</v>
      </c>
      <c r="CM178" s="198">
        <v>0</v>
      </c>
      <c r="CN178" s="198">
        <v>1.87</v>
      </c>
      <c r="CO178" s="198">
        <v>0</v>
      </c>
      <c r="CP178" s="198">
        <v>0</v>
      </c>
      <c r="CQ178" s="197">
        <v>2.9339414999999999E-10</v>
      </c>
      <c r="CR178" s="197">
        <v>3.5233239999999999E-8</v>
      </c>
      <c r="CS178" s="198">
        <v>0</v>
      </c>
      <c r="CT178" s="198">
        <v>3.0796029999999999E-2</v>
      </c>
      <c r="CU178" s="197">
        <v>4.4032800000000003E-5</v>
      </c>
      <c r="CV178" s="198">
        <v>0</v>
      </c>
      <c r="CX178" s="166" t="s">
        <v>332</v>
      </c>
      <c r="CY178" t="s">
        <v>2179</v>
      </c>
    </row>
    <row r="179" spans="1:103" ht="14.4">
      <c r="A179" t="s">
        <v>412</v>
      </c>
      <c r="B179" s="85" t="s">
        <v>379</v>
      </c>
      <c r="C179" s="113" t="str">
        <f t="shared" si="94"/>
        <v>A.030.14.111</v>
      </c>
      <c r="D179" s="9" t="s">
        <v>1124</v>
      </c>
      <c r="E179" s="112" t="s">
        <v>362</v>
      </c>
      <c r="F179" s="115" t="str">
        <f t="shared" si="95"/>
        <v>Dipropylene glycol monomethyl ether</v>
      </c>
      <c r="G179" s="143">
        <f t="shared" si="96"/>
        <v>4.0664313999999999</v>
      </c>
      <c r="I179" s="118">
        <f t="shared" si="97"/>
        <v>1.503353124</v>
      </c>
      <c r="K179" s="161">
        <f t="shared" si="98"/>
        <v>0.23103483899999999</v>
      </c>
      <c r="L179" s="161">
        <f t="shared" si="99"/>
        <v>0.47919583299999996</v>
      </c>
      <c r="M179" s="162">
        <f t="shared" si="100"/>
        <v>0.18315774199999998</v>
      </c>
      <c r="N179" s="161">
        <v>0.60996470999999997</v>
      </c>
      <c r="O179" s="132">
        <v>9.8210699999999998E-2</v>
      </c>
      <c r="P179" s="132">
        <v>6.5698887999999997E-2</v>
      </c>
      <c r="Q179" s="132">
        <v>7.8826707999999995E-2</v>
      </c>
      <c r="R179" s="132">
        <v>4.0730974000000003E-2</v>
      </c>
      <c r="S179" s="132">
        <v>2.3305665E-2</v>
      </c>
      <c r="T179" s="132">
        <v>8.8171492000000004E-2</v>
      </c>
      <c r="U179" s="132">
        <v>0.26422468999999998</v>
      </c>
      <c r="V179" s="132">
        <v>7.2351248000000007E-2</v>
      </c>
      <c r="W179" s="132">
        <v>2.1923494000000002E-2</v>
      </c>
      <c r="X179" s="132">
        <v>9.7232947E-2</v>
      </c>
      <c r="Y179" s="132">
        <v>2.9138061E-2</v>
      </c>
      <c r="Z179" s="132">
        <v>1.3573547E-2</v>
      </c>
      <c r="AA179" s="132">
        <v>0</v>
      </c>
      <c r="AC179" s="118">
        <f t="shared" si="86"/>
        <v>0.60996470999999997</v>
      </c>
      <c r="AD179" s="118">
        <f t="shared" si="87"/>
        <v>0.65916911700000003</v>
      </c>
      <c r="AE179" s="118">
        <f t="shared" si="88"/>
        <v>0.441707825</v>
      </c>
      <c r="AF179" s="118">
        <f t="shared" si="89"/>
        <v>0.47919583299999996</v>
      </c>
      <c r="AG179" s="118">
        <f t="shared" si="90"/>
        <v>0.16958419499999999</v>
      </c>
      <c r="AI179" s="69">
        <v>106.10521</v>
      </c>
      <c r="AJ179" s="69">
        <v>88.075524000000001</v>
      </c>
      <c r="AK179" s="69">
        <v>12.078626999999999</v>
      </c>
      <c r="AL179" s="69">
        <v>0</v>
      </c>
      <c r="AM179" s="69">
        <v>1.4180919000000001</v>
      </c>
      <c r="AN179" s="69">
        <v>1.4495898</v>
      </c>
      <c r="AO179" s="69">
        <v>3.0833761000000002</v>
      </c>
      <c r="AQ179" s="116">
        <v>0.11815549</v>
      </c>
      <c r="AR179" s="116">
        <v>0.10803727</v>
      </c>
      <c r="AS179" s="116">
        <v>3.8191965000000001E-3</v>
      </c>
      <c r="AT179" s="116">
        <v>6.2990190000000003E-3</v>
      </c>
      <c r="AU179" s="150">
        <f t="shared" si="91"/>
        <v>6.4770545097000001E-6</v>
      </c>
      <c r="AV179" s="150">
        <f t="shared" si="92"/>
        <v>1.4124247589000001E-8</v>
      </c>
      <c r="AW179" s="163">
        <f t="shared" si="93"/>
        <v>0.88221554040000005</v>
      </c>
      <c r="AX179" s="196">
        <v>3.7736483E-6</v>
      </c>
      <c r="AY179" s="196">
        <v>1.1386007999999999E-8</v>
      </c>
      <c r="AZ179" s="196">
        <v>3.1108200000000002E-13</v>
      </c>
      <c r="BA179" s="108">
        <v>0</v>
      </c>
      <c r="BB179" s="108">
        <v>0</v>
      </c>
      <c r="BC179" s="196">
        <v>2.1123497E-9</v>
      </c>
      <c r="BD179" s="196">
        <v>2.4224973E-6</v>
      </c>
      <c r="BE179" s="196">
        <v>4.8171876999999997E-10</v>
      </c>
      <c r="BF179" s="196">
        <v>2.0775999999999999E-9</v>
      </c>
      <c r="BG179" s="108">
        <v>0</v>
      </c>
      <c r="BH179" s="108">
        <v>0</v>
      </c>
      <c r="BI179" s="196">
        <v>5.0083904000000001E-11</v>
      </c>
      <c r="BJ179" s="196">
        <v>1.0816253E-10</v>
      </c>
      <c r="BK179" s="196">
        <v>2.0363303000000002E-11</v>
      </c>
      <c r="BL179" s="196">
        <v>2.5739305999999999E-7</v>
      </c>
      <c r="BM179" s="196">
        <v>2.14035E-8</v>
      </c>
      <c r="BN179" s="108">
        <v>0</v>
      </c>
      <c r="BO179" s="108">
        <v>1.4603004E-3</v>
      </c>
      <c r="BP179" s="108">
        <v>0.88075524000000005</v>
      </c>
      <c r="BQ179" s="108">
        <v>0</v>
      </c>
      <c r="BR179" s="108">
        <v>0</v>
      </c>
      <c r="BS179" s="108">
        <v>0</v>
      </c>
      <c r="BU179" s="69">
        <v>4.7364731000000001E-4</v>
      </c>
      <c r="BV179" s="172">
        <v>1.4323602E-5</v>
      </c>
      <c r="BW179" s="69">
        <v>1.133829E-4</v>
      </c>
      <c r="BX179" s="172">
        <v>3.1005384999999999E-5</v>
      </c>
      <c r="BY179" s="172">
        <v>4.8256330000000003E-5</v>
      </c>
      <c r="BZ179" s="69">
        <v>0</v>
      </c>
      <c r="CA179" s="69">
        <v>0</v>
      </c>
      <c r="CB179" s="69">
        <v>0</v>
      </c>
      <c r="CC179" s="172">
        <v>3.5520437999999997E-5</v>
      </c>
      <c r="CD179" s="172">
        <v>5.8458071000000003E-5</v>
      </c>
      <c r="CE179" s="69">
        <v>0</v>
      </c>
      <c r="CF179" s="69">
        <v>0</v>
      </c>
      <c r="CG179" s="69">
        <v>0</v>
      </c>
      <c r="CH179" s="172">
        <v>1.5997942999999999E-5</v>
      </c>
      <c r="CI179" s="69">
        <v>1.2180801E-4</v>
      </c>
      <c r="CJ179" s="172">
        <v>3.4894638E-5</v>
      </c>
      <c r="CK179" s="69">
        <v>0</v>
      </c>
      <c r="CM179" s="198">
        <v>0</v>
      </c>
      <c r="CN179" s="198">
        <v>4.0664313999999999</v>
      </c>
      <c r="CO179" s="198">
        <v>0</v>
      </c>
      <c r="CP179" s="198">
        <v>9.7999999999999997E-3</v>
      </c>
      <c r="CQ179" s="197">
        <v>1.5201135E-7</v>
      </c>
      <c r="CR179" s="197">
        <v>2.670917E-6</v>
      </c>
      <c r="CS179" s="198">
        <v>1.6146238E-3</v>
      </c>
      <c r="CT179" s="198">
        <v>50.401027999999997</v>
      </c>
      <c r="CU179" s="198">
        <v>0</v>
      </c>
      <c r="CV179" s="198">
        <v>0</v>
      </c>
      <c r="CX179" s="166" t="s">
        <v>332</v>
      </c>
      <c r="CY179" t="s">
        <v>2180</v>
      </c>
    </row>
    <row r="180" spans="1:103" ht="14.4">
      <c r="A180" t="s">
        <v>1619</v>
      </c>
      <c r="B180" s="85" t="s">
        <v>379</v>
      </c>
      <c r="C180" s="113" t="str">
        <f t="shared" si="94"/>
        <v>A.030.14.112</v>
      </c>
      <c r="D180" s="9" t="s">
        <v>1124</v>
      </c>
      <c r="E180" s="112" t="s">
        <v>362</v>
      </c>
      <c r="F180" s="115" t="str">
        <f t="shared" si="95"/>
        <v>Ethanol (alcohol) bio-based from agricultural waste</v>
      </c>
      <c r="G180" s="143">
        <f t="shared" si="96"/>
        <v>1.6244675333333334</v>
      </c>
      <c r="I180" s="118">
        <f t="shared" si="97"/>
        <v>0.27714347424977603</v>
      </c>
      <c r="K180" s="161">
        <f t="shared" si="98"/>
        <v>4.7764926670999996E-3</v>
      </c>
      <c r="L180" s="161">
        <f t="shared" si="99"/>
        <v>2.3435161572676E-2</v>
      </c>
      <c r="M180" s="162">
        <f t="shared" si="100"/>
        <v>5.2616900100000003E-3</v>
      </c>
      <c r="N180" s="161">
        <v>0.24367013000000001</v>
      </c>
      <c r="O180" s="132">
        <v>1.7379881E-2</v>
      </c>
      <c r="P180" s="132">
        <v>5.9255625999999999E-3</v>
      </c>
      <c r="Q180" s="132">
        <v>4.4273916000000003E-3</v>
      </c>
      <c r="R180" s="132">
        <v>3.2930353000000002E-4</v>
      </c>
      <c r="S180" s="164">
        <v>4.2728361000000001E-6</v>
      </c>
      <c r="T180" s="164">
        <v>1.5524701E-5</v>
      </c>
      <c r="U180" s="132">
        <v>1.2961831999999999E-4</v>
      </c>
      <c r="V180" s="132">
        <v>1.1143881E-4</v>
      </c>
      <c r="W180" s="132">
        <v>0</v>
      </c>
      <c r="X180" s="132">
        <v>5.1502511999999999E-3</v>
      </c>
      <c r="Y180" s="164">
        <v>9.9652676000000002E-8</v>
      </c>
      <c r="Z180" s="132">
        <v>0</v>
      </c>
      <c r="AA180" s="132">
        <v>0</v>
      </c>
      <c r="AC180" s="118">
        <f t="shared" si="86"/>
        <v>0.24367013000000001</v>
      </c>
      <c r="AD180" s="118">
        <f t="shared" si="87"/>
        <v>2.82115545871E-2</v>
      </c>
      <c r="AE180" s="118">
        <f t="shared" si="88"/>
        <v>2.343506192E-2</v>
      </c>
      <c r="AF180" s="118">
        <f t="shared" si="89"/>
        <v>2.3435161572676E-2</v>
      </c>
      <c r="AG180" s="118">
        <f t="shared" si="90"/>
        <v>5.2616900100000003E-3</v>
      </c>
      <c r="AI180" s="69">
        <v>51.307499</v>
      </c>
      <c r="AJ180" s="69">
        <v>20.979071999999999</v>
      </c>
      <c r="AK180" s="69">
        <v>0.63987936000000001</v>
      </c>
      <c r="AL180" s="69">
        <v>0</v>
      </c>
      <c r="AM180" s="69">
        <v>29.15372</v>
      </c>
      <c r="AN180" s="69">
        <v>0.37517665</v>
      </c>
      <c r="AO180" s="69">
        <v>0.15965102</v>
      </c>
      <c r="AQ180" s="116">
        <v>3.3725943000000001E-2</v>
      </c>
      <c r="AR180" s="116">
        <v>3.1222547999999999E-2</v>
      </c>
      <c r="AS180" s="116">
        <v>1.3649218999999999E-3</v>
      </c>
      <c r="AT180" s="116">
        <v>1.1384736999999999E-3</v>
      </c>
      <c r="AU180" s="150">
        <f t="shared" si="91"/>
        <v>1.87185540695206E-6</v>
      </c>
      <c r="AV180" s="150">
        <f t="shared" si="92"/>
        <v>5.0477881166260394E-9</v>
      </c>
      <c r="AW180" s="163">
        <f t="shared" si="93"/>
        <v>0.15945009468260002</v>
      </c>
      <c r="AX180" s="196">
        <v>1.5078965999999999E-6</v>
      </c>
      <c r="AY180" s="196">
        <v>4.5497031999999999E-9</v>
      </c>
      <c r="AZ180" s="196">
        <v>1.2430375E-13</v>
      </c>
      <c r="BA180" s="108">
        <v>0</v>
      </c>
      <c r="BB180" s="108">
        <v>0</v>
      </c>
      <c r="BC180" s="196">
        <v>5.7731610999999997E-10</v>
      </c>
      <c r="BD180" s="196">
        <v>3.6335825E-7</v>
      </c>
      <c r="BE180" s="196">
        <v>8.3364132000000004E-11</v>
      </c>
      <c r="BF180" s="196">
        <v>4.1458711000000001E-10</v>
      </c>
      <c r="BG180" s="108">
        <v>0</v>
      </c>
      <c r="BH180" s="108">
        <v>0</v>
      </c>
      <c r="BI180" s="196">
        <v>8.4388764000000002E-15</v>
      </c>
      <c r="BJ180" s="196">
        <v>7.7831819000000002E-16</v>
      </c>
      <c r="BK180" s="196">
        <v>1.5368145E-16</v>
      </c>
      <c r="BL180" s="196">
        <v>9.3003506E-13</v>
      </c>
      <c r="BM180" s="196">
        <v>2.2310806999999999E-11</v>
      </c>
      <c r="BN180" s="108">
        <v>0</v>
      </c>
      <c r="BO180" s="196">
        <v>2.4746826000000002E-6</v>
      </c>
      <c r="BP180" s="108">
        <v>0.15944762000000001</v>
      </c>
      <c r="BQ180" s="108">
        <v>0</v>
      </c>
      <c r="BR180" s="108">
        <v>0</v>
      </c>
      <c r="BS180" s="108">
        <v>0</v>
      </c>
      <c r="BU180" s="172">
        <v>7.8001159999999998E-5</v>
      </c>
      <c r="BV180" s="172">
        <v>3.0425393999999999E-6</v>
      </c>
      <c r="BW180" s="172">
        <v>4.5294465999999998E-5</v>
      </c>
      <c r="BX180" s="172">
        <v>1.5500090999999999E-8</v>
      </c>
      <c r="BY180" s="172">
        <v>2.5308245999999999E-6</v>
      </c>
      <c r="BZ180" s="172">
        <v>3.6230401E-7</v>
      </c>
      <c r="CA180" s="69">
        <v>0</v>
      </c>
      <c r="CB180" s="172">
        <v>5.4989951000000004E-7</v>
      </c>
      <c r="CC180" s="172">
        <v>6.5924957999999996E-9</v>
      </c>
      <c r="CD180" s="172">
        <v>1.5681812000000001E-8</v>
      </c>
      <c r="CE180" s="69">
        <v>0</v>
      </c>
      <c r="CF180" s="69">
        <v>0</v>
      </c>
      <c r="CG180" s="69">
        <v>0</v>
      </c>
      <c r="CH180" s="172">
        <v>1.0108605E-6</v>
      </c>
      <c r="CI180" s="172">
        <v>2.5120452E-5</v>
      </c>
      <c r="CJ180" s="172">
        <v>5.2039739999999998E-8</v>
      </c>
      <c r="CK180" s="69">
        <v>0</v>
      </c>
      <c r="CM180" s="198">
        <v>0</v>
      </c>
      <c r="CN180" s="198">
        <v>1.6241412</v>
      </c>
      <c r="CO180" s="198">
        <v>1.1182988E-2</v>
      </c>
      <c r="CP180" s="198">
        <v>2.1647558999999999E-3</v>
      </c>
      <c r="CQ180" s="197">
        <v>3.9397949000000001E-12</v>
      </c>
      <c r="CR180" s="197">
        <v>4.7714568999999998E-10</v>
      </c>
      <c r="CS180" s="198">
        <v>1.1863618999999999E-4</v>
      </c>
      <c r="CT180" s="198">
        <v>6.5203365E-4</v>
      </c>
      <c r="CU180" s="198">
        <v>0</v>
      </c>
      <c r="CV180" s="198">
        <v>1.2741280000000001E-4</v>
      </c>
      <c r="CX180" s="166" t="s">
        <v>333</v>
      </c>
      <c r="CY180" t="s">
        <v>2181</v>
      </c>
    </row>
    <row r="181" spans="1:103" ht="14.4">
      <c r="A181" t="s">
        <v>1620</v>
      </c>
      <c r="B181" s="85" t="s">
        <v>379</v>
      </c>
      <c r="C181" s="113" t="str">
        <f t="shared" si="94"/>
        <v>A.030.14.113</v>
      </c>
      <c r="D181" s="9" t="s">
        <v>1124</v>
      </c>
      <c r="E181" s="112" t="s">
        <v>362</v>
      </c>
      <c r="F181" s="115" t="str">
        <f t="shared" si="95"/>
        <v>Ethanol (alcohol) synthetic</v>
      </c>
      <c r="G181" s="143">
        <f t="shared" si="96"/>
        <v>1.0961391333333335</v>
      </c>
      <c r="I181" s="118">
        <f t="shared" si="97"/>
        <v>0.19386361062931171</v>
      </c>
      <c r="K181" s="161">
        <f t="shared" si="98"/>
        <v>6.1543355884400002E-3</v>
      </c>
      <c r="L181" s="161">
        <f t="shared" si="99"/>
        <v>2.3286972367411701E-2</v>
      </c>
      <c r="M181" s="162">
        <f t="shared" si="100"/>
        <v>1.4326734599999999E-6</v>
      </c>
      <c r="N181" s="161">
        <v>0.16442087</v>
      </c>
      <c r="O181" s="132">
        <v>2.1931518000000001E-2</v>
      </c>
      <c r="P181" s="132">
        <v>1.3468051E-3</v>
      </c>
      <c r="Q181" s="132">
        <v>5.5525842000000002E-3</v>
      </c>
      <c r="R181" s="132">
        <v>6.0035888999999997E-4</v>
      </c>
      <c r="S181" s="164">
        <v>2.8485573999999998E-7</v>
      </c>
      <c r="T181" s="164">
        <v>1.1076427000000001E-6</v>
      </c>
      <c r="U181" s="164">
        <v>8.6426238999999999E-6</v>
      </c>
      <c r="V181" s="164">
        <v>2.3590415999999999E-7</v>
      </c>
      <c r="W181" s="132">
        <v>0</v>
      </c>
      <c r="X181" s="164">
        <v>1.1967692999999999E-6</v>
      </c>
      <c r="Y181" s="164">
        <v>6.6435116999999997E-9</v>
      </c>
      <c r="Z181" s="132">
        <v>0</v>
      </c>
      <c r="AA181" s="132">
        <v>0</v>
      </c>
      <c r="AC181" s="118">
        <f t="shared" si="86"/>
        <v>0.16442087</v>
      </c>
      <c r="AD181" s="118">
        <f t="shared" si="87"/>
        <v>2.9441301312340001E-2</v>
      </c>
      <c r="AE181" s="118">
        <f t="shared" si="88"/>
        <v>2.3286965723900002E-2</v>
      </c>
      <c r="AF181" s="118">
        <f t="shared" si="89"/>
        <v>2.3286972367411701E-2</v>
      </c>
      <c r="AG181" s="118">
        <f t="shared" si="90"/>
        <v>1.4326734599999999E-6</v>
      </c>
      <c r="AI181" s="69">
        <v>22.058256</v>
      </c>
      <c r="AJ181" s="69">
        <v>21.489388999999999</v>
      </c>
      <c r="AK181" s="69">
        <v>1.4866698999999999E-4</v>
      </c>
      <c r="AL181" s="69">
        <v>0</v>
      </c>
      <c r="AM181" s="69">
        <v>0.56864199999999998</v>
      </c>
      <c r="AN181" s="172">
        <v>3.5705136999999999E-5</v>
      </c>
      <c r="AO181" s="172">
        <v>4.0566955999999999E-5</v>
      </c>
      <c r="AQ181" s="116">
        <v>2.6141445999999999E-2</v>
      </c>
      <c r="AR181" s="116">
        <v>2.3657820999999999E-2</v>
      </c>
      <c r="AS181" s="116">
        <v>9.6781801999999998E-4</v>
      </c>
      <c r="AT181" s="116">
        <v>1.5158070999999999E-3</v>
      </c>
      <c r="AU181" s="150">
        <f t="shared" si="91"/>
        <v>1.4183345204394368E-6</v>
      </c>
      <c r="AV181" s="150">
        <f t="shared" si="92"/>
        <v>3.5792086035000688E-9</v>
      </c>
      <c r="AW181" s="163">
        <f t="shared" si="93"/>
        <v>0.21229790979195898</v>
      </c>
      <c r="AX181" s="196">
        <v>1.0172431E-6</v>
      </c>
      <c r="AY181" s="196">
        <v>3.0692690999999998E-9</v>
      </c>
      <c r="AZ181" s="196">
        <v>8.3856775000000002E-14</v>
      </c>
      <c r="BA181" s="108">
        <v>0</v>
      </c>
      <c r="BB181" s="108">
        <v>0</v>
      </c>
      <c r="BC181" s="196">
        <v>2.0130104999999999E-10</v>
      </c>
      <c r="BD181" s="196">
        <v>4.0088856999999999E-7</v>
      </c>
      <c r="BE181" s="196">
        <v>4.3302511999999998E-11</v>
      </c>
      <c r="BF181" s="196">
        <v>4.6655251000000002E-10</v>
      </c>
      <c r="BG181" s="108">
        <v>0</v>
      </c>
      <c r="BH181" s="108">
        <v>0</v>
      </c>
      <c r="BI181" s="196">
        <v>5.6259176000000002E-16</v>
      </c>
      <c r="BJ181" s="196">
        <v>5.1887879000000002E-17</v>
      </c>
      <c r="BK181" s="196">
        <v>1.024543E-17</v>
      </c>
      <c r="BL181" s="196">
        <v>6.2002337000000003E-14</v>
      </c>
      <c r="BM181" s="196">
        <v>1.4873870999999999E-12</v>
      </c>
      <c r="BN181" s="108">
        <v>0</v>
      </c>
      <c r="BO181" s="196">
        <v>1.9791959E-8</v>
      </c>
      <c r="BP181" s="108">
        <v>0.21229788999999999</v>
      </c>
      <c r="BQ181" s="108">
        <v>0</v>
      </c>
      <c r="BR181" s="108">
        <v>0</v>
      </c>
      <c r="BS181" s="108">
        <v>0</v>
      </c>
      <c r="BU181" s="172">
        <v>6.4179233000000001E-5</v>
      </c>
      <c r="BV181" s="172">
        <v>3.2267702000000001E-6</v>
      </c>
      <c r="BW181" s="172">
        <v>3.0563267000000002E-5</v>
      </c>
      <c r="BX181" s="172">
        <v>1.0335036999999999E-9</v>
      </c>
      <c r="BY181" s="172">
        <v>3.1849892000000002E-6</v>
      </c>
      <c r="BZ181" s="172">
        <v>2.0088892000000001E-8</v>
      </c>
      <c r="CA181" s="69">
        <v>0</v>
      </c>
      <c r="CB181" s="172">
        <v>3.0490614999999998E-8</v>
      </c>
      <c r="CC181" s="172">
        <v>4.3949971999999998E-10</v>
      </c>
      <c r="CD181" s="172">
        <v>1.0935353999999999E-9</v>
      </c>
      <c r="CE181" s="69">
        <v>0</v>
      </c>
      <c r="CF181" s="69">
        <v>0</v>
      </c>
      <c r="CG181" s="69">
        <v>0</v>
      </c>
      <c r="CH181" s="172">
        <v>1.2690388999999999E-6</v>
      </c>
      <c r="CI181" s="172">
        <v>2.5882021000000001E-5</v>
      </c>
      <c r="CJ181" s="172">
        <v>3.3213683999999998E-18</v>
      </c>
      <c r="CK181" s="69">
        <v>0</v>
      </c>
      <c r="CM181" s="198">
        <v>0</v>
      </c>
      <c r="CN181" s="198">
        <v>1.0961174</v>
      </c>
      <c r="CO181" s="198">
        <v>5.1835433000000002E-3</v>
      </c>
      <c r="CP181" s="198">
        <v>2.2123166E-3</v>
      </c>
      <c r="CQ181" s="197">
        <v>2.6265298999999998E-13</v>
      </c>
      <c r="CR181" s="197">
        <v>3.1809712E-11</v>
      </c>
      <c r="CS181" s="198">
        <v>1.3435279999999999E-4</v>
      </c>
      <c r="CT181" s="197">
        <v>4.3468910000000001E-5</v>
      </c>
      <c r="CU181" s="198">
        <v>0</v>
      </c>
      <c r="CV181" s="197">
        <v>7.0647356999999998E-6</v>
      </c>
      <c r="CX181" s="166" t="s">
        <v>333</v>
      </c>
      <c r="CY181" t="s">
        <v>2181</v>
      </c>
    </row>
    <row r="182" spans="1:103" ht="14.4">
      <c r="A182" t="s">
        <v>413</v>
      </c>
      <c r="B182" s="85" t="s">
        <v>379</v>
      </c>
      <c r="C182" s="113" t="str">
        <f t="shared" si="94"/>
        <v>A.030.14.114</v>
      </c>
      <c r="D182" s="9" t="s">
        <v>1124</v>
      </c>
      <c r="E182" s="112" t="s">
        <v>362</v>
      </c>
      <c r="F182" s="115" t="str">
        <f t="shared" si="95"/>
        <v>Ethylbenzene</v>
      </c>
      <c r="G182" s="143">
        <f t="shared" si="96"/>
        <v>2.2300000000000004</v>
      </c>
      <c r="I182" s="118">
        <f t="shared" si="97"/>
        <v>0.38431041317385028</v>
      </c>
      <c r="K182" s="161">
        <f t="shared" si="98"/>
        <v>2.4602403085128E-2</v>
      </c>
      <c r="L182" s="161">
        <f t="shared" si="99"/>
        <v>2.5208010088722248E-2</v>
      </c>
      <c r="M182" s="162">
        <f t="shared" si="100"/>
        <v>0</v>
      </c>
      <c r="N182" s="161">
        <v>0.33450000000000002</v>
      </c>
      <c r="O182" s="132">
        <v>2.5163985999999999E-2</v>
      </c>
      <c r="P182" s="164">
        <v>4.4023790000000003E-5</v>
      </c>
      <c r="Q182" s="132">
        <v>2.46024E-2</v>
      </c>
      <c r="R182" s="132">
        <v>0</v>
      </c>
      <c r="S182" s="132">
        <v>0</v>
      </c>
      <c r="T182" s="164">
        <v>3.0851279999999999E-9</v>
      </c>
      <c r="U182" s="164">
        <v>2.9872225000000002E-10</v>
      </c>
      <c r="V182" s="132">
        <v>0</v>
      </c>
      <c r="W182" s="132">
        <v>0</v>
      </c>
      <c r="X182" s="132">
        <v>0</v>
      </c>
      <c r="Y182" s="132">
        <v>0</v>
      </c>
      <c r="Z182" s="132">
        <v>0</v>
      </c>
      <c r="AA182" s="132">
        <v>0</v>
      </c>
      <c r="AC182" s="118">
        <f t="shared" si="86"/>
        <v>0.33450000000000002</v>
      </c>
      <c r="AD182" s="118">
        <f t="shared" si="87"/>
        <v>4.9810413173850245E-2</v>
      </c>
      <c r="AE182" s="118">
        <f t="shared" si="88"/>
        <v>2.5208010088722248E-2</v>
      </c>
      <c r="AF182" s="118">
        <f t="shared" si="89"/>
        <v>2.5208010088722248E-2</v>
      </c>
      <c r="AG182" s="118">
        <f t="shared" si="90"/>
        <v>0</v>
      </c>
      <c r="AI182" s="69">
        <v>44.731999999999999</v>
      </c>
      <c r="AJ182" s="69">
        <v>44.731999999999999</v>
      </c>
      <c r="AK182" s="69">
        <v>0</v>
      </c>
      <c r="AL182" s="69">
        <v>0</v>
      </c>
      <c r="AM182" s="69">
        <v>0</v>
      </c>
      <c r="AN182" s="69">
        <v>0</v>
      </c>
      <c r="AO182" s="69">
        <v>0</v>
      </c>
      <c r="AQ182" s="116">
        <v>4.7218934999999997E-2</v>
      </c>
      <c r="AR182" s="116">
        <v>4.2152048999999997E-2</v>
      </c>
      <c r="AS182" s="116">
        <v>1.8730203999999999E-3</v>
      </c>
      <c r="AT182" s="116">
        <v>3.1938648000000001E-3</v>
      </c>
      <c r="AU182" s="150">
        <f t="shared" si="91"/>
        <v>2.5271012799999999E-6</v>
      </c>
      <c r="AV182" s="150">
        <f t="shared" si="92"/>
        <v>6.9268505950000002E-9</v>
      </c>
      <c r="AW182" s="163">
        <f t="shared" si="93"/>
        <v>0.44732</v>
      </c>
      <c r="AX182" s="196">
        <v>2.0694399999999999E-6</v>
      </c>
      <c r="AY182" s="196">
        <v>6.2440000000000004E-9</v>
      </c>
      <c r="AZ182" s="196">
        <v>1.7059499999999999E-13</v>
      </c>
      <c r="BA182" s="108">
        <v>0</v>
      </c>
      <c r="BB182" s="108">
        <v>0</v>
      </c>
      <c r="BC182" s="196">
        <v>6.5928000000000002E-10</v>
      </c>
      <c r="BD182" s="196">
        <v>4.5700199999999998E-7</v>
      </c>
      <c r="BE182" s="196">
        <v>1.5034800000000001E-10</v>
      </c>
      <c r="BF182" s="196">
        <v>5.3233199999999998E-10</v>
      </c>
      <c r="BG182" s="108">
        <v>0</v>
      </c>
      <c r="BH182" s="108">
        <v>0</v>
      </c>
      <c r="BI182" s="108">
        <v>0</v>
      </c>
      <c r="BJ182" s="108">
        <v>0</v>
      </c>
      <c r="BK182" s="108">
        <v>0</v>
      </c>
      <c r="BL182" s="108">
        <v>0</v>
      </c>
      <c r="BM182" s="108">
        <v>0</v>
      </c>
      <c r="BN182" s="108">
        <v>0</v>
      </c>
      <c r="BO182" s="108">
        <v>0</v>
      </c>
      <c r="BP182" s="108">
        <v>0.44732</v>
      </c>
      <c r="BQ182" s="108">
        <v>0</v>
      </c>
      <c r="BR182" s="108">
        <v>0</v>
      </c>
      <c r="BS182" s="108">
        <v>0</v>
      </c>
      <c r="BU182" s="69">
        <v>1.2787255000000001E-4</v>
      </c>
      <c r="BV182" s="172">
        <v>3.6700577000000001E-6</v>
      </c>
      <c r="BW182" s="172">
        <v>6.2178316999999994E-5</v>
      </c>
      <c r="BX182" s="172">
        <v>1.1712922E-8</v>
      </c>
      <c r="BY182" s="172">
        <v>3.0231527000000001E-6</v>
      </c>
      <c r="BZ182" s="69">
        <v>0</v>
      </c>
      <c r="CA182" s="69">
        <v>0</v>
      </c>
      <c r="CB182" s="69">
        <v>0</v>
      </c>
      <c r="CC182" s="69">
        <v>0</v>
      </c>
      <c r="CD182" s="172">
        <v>3.5732400999999997E-8</v>
      </c>
      <c r="CE182" s="69">
        <v>0</v>
      </c>
      <c r="CF182" s="69">
        <v>0</v>
      </c>
      <c r="CG182" s="69">
        <v>0</v>
      </c>
      <c r="CH182" s="172">
        <v>4.9411173999999996E-6</v>
      </c>
      <c r="CI182" s="172">
        <v>5.4012460000000002E-5</v>
      </c>
      <c r="CJ182" s="69">
        <v>0</v>
      </c>
      <c r="CK182" s="69">
        <v>0</v>
      </c>
      <c r="CM182" s="198">
        <v>0</v>
      </c>
      <c r="CN182" s="198">
        <v>2.23</v>
      </c>
      <c r="CO182" s="198">
        <v>0</v>
      </c>
      <c r="CP182" s="198">
        <v>2.5110000000000002E-3</v>
      </c>
      <c r="CQ182" s="198">
        <v>0</v>
      </c>
      <c r="CR182" s="198">
        <v>0</v>
      </c>
      <c r="CS182" s="198">
        <v>1.5344997E-4</v>
      </c>
      <c r="CT182" s="198">
        <v>0</v>
      </c>
      <c r="CU182" s="198">
        <v>0</v>
      </c>
      <c r="CV182" s="198">
        <v>0</v>
      </c>
      <c r="CX182" s="166" t="s">
        <v>328</v>
      </c>
      <c r="CY182" t="s">
        <v>2182</v>
      </c>
    </row>
    <row r="183" spans="1:103" ht="14.4">
      <c r="A183" t="s">
        <v>3243</v>
      </c>
      <c r="B183" s="85" t="s">
        <v>379</v>
      </c>
      <c r="C183" s="113" t="str">
        <f t="shared" si="94"/>
        <v>A.030.14.115</v>
      </c>
      <c r="D183" s="9" t="s">
        <v>1124</v>
      </c>
      <c r="E183" s="112" t="s">
        <v>362</v>
      </c>
      <c r="F183" s="115" t="str">
        <f t="shared" si="95"/>
        <v>Ethylene (Ethene)</v>
      </c>
      <c r="G183" s="143">
        <f t="shared" si="96"/>
        <v>1.8200000000000003</v>
      </c>
      <c r="I183" s="118">
        <f t="shared" si="97"/>
        <v>0.40630856104000002</v>
      </c>
      <c r="K183" s="161">
        <f t="shared" si="98"/>
        <v>6.344081084E-2</v>
      </c>
      <c r="L183" s="161">
        <f t="shared" si="99"/>
        <v>5.7690675199999993E-2</v>
      </c>
      <c r="M183" s="162">
        <f t="shared" si="100"/>
        <v>1.2177075000000001E-2</v>
      </c>
      <c r="N183" s="161">
        <v>0.27300000000000002</v>
      </c>
      <c r="O183" s="132">
        <v>3.1364999999999997E-2</v>
      </c>
      <c r="P183" s="132">
        <v>1.9444682000000001E-2</v>
      </c>
      <c r="Q183" s="132">
        <v>6.1199999999999997E-2</v>
      </c>
      <c r="R183" s="132">
        <v>9.2342279999999997E-4</v>
      </c>
      <c r="S183" s="132">
        <v>2.2052234000000001E-4</v>
      </c>
      <c r="T183" s="132">
        <v>1.0968657000000001E-3</v>
      </c>
      <c r="U183" s="132">
        <v>6.8809932000000002E-3</v>
      </c>
      <c r="V183" s="132">
        <v>0</v>
      </c>
      <c r="W183" s="132">
        <v>0</v>
      </c>
      <c r="X183" s="132">
        <v>0</v>
      </c>
      <c r="Y183" s="132">
        <v>0</v>
      </c>
      <c r="Z183" s="132">
        <v>1.2177075000000001E-2</v>
      </c>
      <c r="AA183" s="132">
        <v>0</v>
      </c>
      <c r="AC183" s="118">
        <f t="shared" si="86"/>
        <v>0.27300000000000002</v>
      </c>
      <c r="AD183" s="118">
        <f t="shared" si="87"/>
        <v>0.12113148604000001</v>
      </c>
      <c r="AE183" s="118">
        <f t="shared" si="88"/>
        <v>6.9867750199999995E-2</v>
      </c>
      <c r="AF183" s="118">
        <f t="shared" si="89"/>
        <v>5.7690675199999993E-2</v>
      </c>
      <c r="AG183" s="118">
        <f t="shared" si="90"/>
        <v>0</v>
      </c>
      <c r="AI183" s="69">
        <v>78.754999999999995</v>
      </c>
      <c r="AJ183" s="69">
        <v>78.224999999999994</v>
      </c>
      <c r="AK183" s="69">
        <v>0</v>
      </c>
      <c r="AL183" s="69">
        <v>0</v>
      </c>
      <c r="AM183" s="69">
        <v>0</v>
      </c>
      <c r="AN183" s="69">
        <v>0.53</v>
      </c>
      <c r="AO183" s="69">
        <v>0</v>
      </c>
      <c r="AQ183" s="116">
        <v>3.5292632999999997E-2</v>
      </c>
      <c r="AR183" s="116">
        <v>2.8220888999999999E-2</v>
      </c>
      <c r="AS183" s="116">
        <v>1.4864791E-3</v>
      </c>
      <c r="AT183" s="116">
        <v>5.5852649999999998E-3</v>
      </c>
      <c r="AU183" s="150">
        <f t="shared" si="91"/>
        <v>1.6918998150000001E-6</v>
      </c>
      <c r="AV183" s="150">
        <f t="shared" si="92"/>
        <v>5.4973339284709992E-9</v>
      </c>
      <c r="AW183" s="163">
        <f t="shared" si="93"/>
        <v>0.78225</v>
      </c>
      <c r="AX183" s="196">
        <v>1.68896E-6</v>
      </c>
      <c r="AY183" s="196">
        <v>5.0959999999999998E-9</v>
      </c>
      <c r="AZ183" s="196">
        <v>1.3923E-13</v>
      </c>
      <c r="BA183" s="108">
        <v>0</v>
      </c>
      <c r="BB183" s="108">
        <v>0</v>
      </c>
      <c r="BC183" s="196">
        <v>1.6399999999999999E-9</v>
      </c>
      <c r="BD183" s="108">
        <v>0</v>
      </c>
      <c r="BE183" s="196">
        <v>3.74E-10</v>
      </c>
      <c r="BF183" s="108">
        <v>0</v>
      </c>
      <c r="BG183" s="196">
        <v>2.6519999999999999E-11</v>
      </c>
      <c r="BH183" s="108">
        <v>0</v>
      </c>
      <c r="BI183" s="196">
        <v>6.2491162999999998E-13</v>
      </c>
      <c r="BJ183" s="196">
        <v>4.1345676999999998E-14</v>
      </c>
      <c r="BK183" s="196">
        <v>8.4411640000000002E-15</v>
      </c>
      <c r="BL183" s="196">
        <v>5.1245E-11</v>
      </c>
      <c r="BM183" s="196">
        <v>1.24857E-9</v>
      </c>
      <c r="BN183" s="108">
        <v>0</v>
      </c>
      <c r="BO183" s="108">
        <v>0</v>
      </c>
      <c r="BP183" s="108">
        <v>0.78225</v>
      </c>
      <c r="BQ183" s="108">
        <v>0</v>
      </c>
      <c r="BR183" s="108">
        <v>0</v>
      </c>
      <c r="BS183" s="108">
        <v>0</v>
      </c>
      <c r="BU183" s="69">
        <v>1.6145128999999999E-4</v>
      </c>
      <c r="BV183" s="69">
        <v>0</v>
      </c>
      <c r="BW183" s="172">
        <v>5.0746428999999998E-5</v>
      </c>
      <c r="BX183" s="172">
        <v>8.3537797E-7</v>
      </c>
      <c r="BY183" s="172">
        <v>8.3378911999999999E-7</v>
      </c>
      <c r="BZ183" s="69">
        <v>0</v>
      </c>
      <c r="CA183" s="172">
        <v>6.9004482999999995E-7</v>
      </c>
      <c r="CB183" s="69">
        <v>0</v>
      </c>
      <c r="CC183" s="172">
        <v>3.5294161E-7</v>
      </c>
      <c r="CD183" s="172">
        <v>9.4024814999999998E-7</v>
      </c>
      <c r="CE183" s="69">
        <v>0</v>
      </c>
      <c r="CF183" s="69">
        <v>0</v>
      </c>
      <c r="CG183" s="69">
        <v>0</v>
      </c>
      <c r="CH183" s="172">
        <v>1.1698712E-5</v>
      </c>
      <c r="CI183" s="172">
        <v>9.5353751000000001E-5</v>
      </c>
      <c r="CJ183" s="69">
        <v>0</v>
      </c>
      <c r="CK183" s="69">
        <v>0</v>
      </c>
      <c r="CM183" s="198">
        <v>0</v>
      </c>
      <c r="CN183" s="198">
        <v>1.82</v>
      </c>
      <c r="CO183" s="198">
        <v>0</v>
      </c>
      <c r="CP183" s="198">
        <v>0</v>
      </c>
      <c r="CQ183" s="197">
        <v>2.8865281999999998E-10</v>
      </c>
      <c r="CR183" s="197">
        <v>3.4740309999999998E-8</v>
      </c>
      <c r="CS183" s="198">
        <v>0</v>
      </c>
      <c r="CT183" s="198">
        <v>3.4768151999999997E-2</v>
      </c>
      <c r="CU183" s="197">
        <v>1.7613120000000001E-5</v>
      </c>
      <c r="CV183" s="198">
        <v>0</v>
      </c>
      <c r="CX183" s="166" t="s">
        <v>334</v>
      </c>
      <c r="CY183" t="s">
        <v>2183</v>
      </c>
    </row>
    <row r="184" spans="1:103" ht="14.4">
      <c r="A184" t="s">
        <v>414</v>
      </c>
      <c r="B184" s="85" t="s">
        <v>379</v>
      </c>
      <c r="C184" s="113" t="str">
        <f t="shared" si="94"/>
        <v>A.030.14.116</v>
      </c>
      <c r="D184" s="9" t="s">
        <v>1124</v>
      </c>
      <c r="E184" s="112" t="s">
        <v>362</v>
      </c>
      <c r="F184" s="115" t="str">
        <f t="shared" si="95"/>
        <v>Ethylene dichloride</v>
      </c>
      <c r="G184" s="143">
        <f t="shared" si="96"/>
        <v>1.1743793333333334</v>
      </c>
      <c r="I184" s="118">
        <f t="shared" si="97"/>
        <v>0.23132505493522099</v>
      </c>
      <c r="K184" s="161">
        <f t="shared" si="98"/>
        <v>1.7496104021571E-2</v>
      </c>
      <c r="L184" s="161">
        <f t="shared" si="99"/>
        <v>3.7574284441699995E-2</v>
      </c>
      <c r="M184" s="162">
        <f t="shared" si="100"/>
        <v>9.7766471949999994E-5</v>
      </c>
      <c r="N184" s="161">
        <v>0.17615690000000001</v>
      </c>
      <c r="O184" s="132">
        <v>3.5571620999999998E-2</v>
      </c>
      <c r="P184" s="132">
        <v>2.0004229999999999E-3</v>
      </c>
      <c r="Q184" s="132">
        <v>3.7714390000000001E-3</v>
      </c>
      <c r="R184" s="132">
        <v>1.3724134000000001E-2</v>
      </c>
      <c r="S184" s="164">
        <v>3.1228670999999999E-8</v>
      </c>
      <c r="T184" s="164">
        <v>4.9979290000000004E-7</v>
      </c>
      <c r="U184" s="164">
        <v>2.2404416999999998E-6</v>
      </c>
      <c r="V184" s="164">
        <v>9.7289999999999999E-5</v>
      </c>
      <c r="W184" s="132">
        <v>0</v>
      </c>
      <c r="X184" s="164">
        <v>4.7647195000000001E-7</v>
      </c>
      <c r="Y184" s="132">
        <v>0</v>
      </c>
      <c r="Z184" s="132">
        <v>0</v>
      </c>
      <c r="AA184" s="132">
        <v>0</v>
      </c>
      <c r="AC184" s="118">
        <f t="shared" si="86"/>
        <v>0.17615690000000001</v>
      </c>
      <c r="AD184" s="118">
        <f t="shared" si="87"/>
        <v>5.5070388463270996E-2</v>
      </c>
      <c r="AE184" s="118">
        <f t="shared" si="88"/>
        <v>3.7574284441699995E-2</v>
      </c>
      <c r="AF184" s="118">
        <f t="shared" si="89"/>
        <v>3.7574284441699995E-2</v>
      </c>
      <c r="AG184" s="118">
        <f t="shared" si="90"/>
        <v>9.7766471949999994E-5</v>
      </c>
      <c r="AI184" s="69">
        <v>13.365076</v>
      </c>
      <c r="AJ184" s="69">
        <v>9.7822782999999998</v>
      </c>
      <c r="AK184" s="172">
        <v>5.9189062000000002E-5</v>
      </c>
      <c r="AL184" s="69">
        <v>0</v>
      </c>
      <c r="AM184" s="69">
        <v>0.27499899999999999</v>
      </c>
      <c r="AN184" s="69">
        <v>1.5958646E-4</v>
      </c>
      <c r="AO184" s="69">
        <v>3.3075801999999999</v>
      </c>
      <c r="AQ184" s="116">
        <v>3.0779398999999999E-2</v>
      </c>
      <c r="AR184" s="116">
        <v>2.8980102000000001E-2</v>
      </c>
      <c r="AS184" s="116">
        <v>1.1008338999999999E-3</v>
      </c>
      <c r="AT184" s="116">
        <v>6.9846375000000001E-4</v>
      </c>
      <c r="AU184" s="150">
        <f t="shared" si="91"/>
        <v>1.7374161277360001E-6</v>
      </c>
      <c r="AV184" s="150">
        <f t="shared" si="92"/>
        <v>4.0711311600584395E-9</v>
      </c>
      <c r="AW184" s="163">
        <f t="shared" si="93"/>
        <v>9.7824055000000007E-2</v>
      </c>
      <c r="AX184" s="196">
        <v>1.0898260999999999E-6</v>
      </c>
      <c r="AY184" s="196">
        <v>3.2882685999999998E-9</v>
      </c>
      <c r="AZ184" s="196">
        <v>8.9840194000000002E-14</v>
      </c>
      <c r="BA184" s="196">
        <v>4.24617E-13</v>
      </c>
      <c r="BB184" s="108">
        <v>0</v>
      </c>
      <c r="BC184" s="196">
        <v>1.3272872999999999E-10</v>
      </c>
      <c r="BD184" s="196">
        <v>6.4743239000000001E-7</v>
      </c>
      <c r="BE184" s="196">
        <v>2.8720949000000001E-11</v>
      </c>
      <c r="BF184" s="196">
        <v>7.5404822000000003E-10</v>
      </c>
      <c r="BG184" s="196">
        <v>3.0544948E-15</v>
      </c>
      <c r="BH184" s="196">
        <v>2.7626066999999998E-18</v>
      </c>
      <c r="BI184" s="196">
        <v>3.5093263999999998E-16</v>
      </c>
      <c r="BJ184" s="196">
        <v>1.1826288E-16</v>
      </c>
      <c r="BK184" s="196">
        <v>2.4411513000000001E-17</v>
      </c>
      <c r="BL184" s="196">
        <v>2.9152069999999999E-12</v>
      </c>
      <c r="BM184" s="196">
        <v>2.1569181999999999E-11</v>
      </c>
      <c r="BN184" s="108">
        <v>0</v>
      </c>
      <c r="BO184" s="196">
        <v>5.3129999999999998E-6</v>
      </c>
      <c r="BP184" s="108">
        <v>9.7818742E-2</v>
      </c>
      <c r="BQ184" s="108">
        <v>0</v>
      </c>
      <c r="BR184" s="108">
        <v>0</v>
      </c>
      <c r="BS184" s="108">
        <v>0</v>
      </c>
      <c r="BU184" s="172">
        <v>9.1195196999999996E-5</v>
      </c>
      <c r="BV184" s="172">
        <v>5.2047135999999997E-6</v>
      </c>
      <c r="BW184" s="172">
        <v>3.2744813000000001E-5</v>
      </c>
      <c r="BX184" s="172">
        <v>4.5188934999999998E-10</v>
      </c>
      <c r="BY184" s="172">
        <v>1.6670251000000001E-5</v>
      </c>
      <c r="BZ184" s="172">
        <v>1.1958452E-8</v>
      </c>
      <c r="CA184" s="172">
        <v>2.4798486000000002E-12</v>
      </c>
      <c r="CB184" s="172">
        <v>1.8137771E-8</v>
      </c>
      <c r="CC184" s="172">
        <v>4.1906677000000002E-11</v>
      </c>
      <c r="CD184" s="172">
        <v>9.0863997999999999E-10</v>
      </c>
      <c r="CE184" s="69">
        <v>0</v>
      </c>
      <c r="CF184" s="69">
        <v>0</v>
      </c>
      <c r="CG184" s="69">
        <v>0</v>
      </c>
      <c r="CH184" s="172">
        <v>1.0576983E-6</v>
      </c>
      <c r="CI184" s="172">
        <v>1.1811844E-5</v>
      </c>
      <c r="CJ184" s="172">
        <v>2.3674376999999999E-5</v>
      </c>
      <c r="CK184" s="69">
        <v>0</v>
      </c>
      <c r="CM184" s="198">
        <v>0</v>
      </c>
      <c r="CN184" s="198">
        <v>1.1743790000000001</v>
      </c>
      <c r="CO184" s="198">
        <v>3.3245972E-3</v>
      </c>
      <c r="CP184" s="198">
        <v>3.5650500000000002E-3</v>
      </c>
      <c r="CQ184" s="197">
        <v>2.9761314E-13</v>
      </c>
      <c r="CR184" s="197">
        <v>1.7531710999999999E-11</v>
      </c>
      <c r="CS184" s="198">
        <v>2.1709054999999999E-4</v>
      </c>
      <c r="CT184" s="197">
        <v>6.3660027999999994E-5</v>
      </c>
      <c r="CU184" s="197">
        <v>2.0476156999999999E-9</v>
      </c>
      <c r="CV184" s="197">
        <v>4.2035014999999996E-6</v>
      </c>
      <c r="CX184" s="166" t="s">
        <v>335</v>
      </c>
      <c r="CY184" t="s">
        <v>2184</v>
      </c>
    </row>
    <row r="185" spans="1:103" ht="14.4">
      <c r="A185" t="s">
        <v>3244</v>
      </c>
      <c r="B185" s="85" t="s">
        <v>379</v>
      </c>
      <c r="C185" s="113" t="str">
        <f t="shared" si="94"/>
        <v>A.030.14.117</v>
      </c>
      <c r="D185" s="9" t="s">
        <v>1124</v>
      </c>
      <c r="E185" s="112" t="s">
        <v>362</v>
      </c>
      <c r="F185" s="115" t="str">
        <f t="shared" si="95"/>
        <v>Ethylene Oxide</v>
      </c>
      <c r="G185" s="143">
        <f t="shared" si="96"/>
        <v>2.08</v>
      </c>
      <c r="I185" s="118">
        <f t="shared" si="97"/>
        <v>0.44134985862999998</v>
      </c>
      <c r="K185" s="161">
        <f t="shared" si="98"/>
        <v>5.7173661929999994E-2</v>
      </c>
      <c r="L185" s="161">
        <f t="shared" si="99"/>
        <v>5.2087171699999997E-2</v>
      </c>
      <c r="M185" s="162">
        <f t="shared" si="100"/>
        <v>2.0089025E-2</v>
      </c>
      <c r="N185" s="161">
        <v>0.312</v>
      </c>
      <c r="O185" s="132">
        <v>2.9069999999999999E-2</v>
      </c>
      <c r="P185" s="132">
        <v>1.6798937E-2</v>
      </c>
      <c r="Q185" s="132">
        <v>5.5079999999999997E-2</v>
      </c>
      <c r="R185" s="132">
        <v>8.0456639999999997E-4</v>
      </c>
      <c r="S185" s="132">
        <v>2.1152143000000001E-4</v>
      </c>
      <c r="T185" s="132">
        <v>1.0775741E-3</v>
      </c>
      <c r="U185" s="132">
        <v>6.2182347000000002E-3</v>
      </c>
      <c r="V185" s="132">
        <v>0</v>
      </c>
      <c r="W185" s="132">
        <v>0</v>
      </c>
      <c r="X185" s="132">
        <v>0</v>
      </c>
      <c r="Y185" s="132">
        <v>0</v>
      </c>
      <c r="Z185" s="132">
        <v>2.0089025E-2</v>
      </c>
      <c r="AA185" s="132">
        <v>0</v>
      </c>
      <c r="AC185" s="118">
        <f t="shared" si="86"/>
        <v>0.312</v>
      </c>
      <c r="AD185" s="118">
        <f t="shared" si="87"/>
        <v>0.10926083363</v>
      </c>
      <c r="AE185" s="118">
        <f t="shared" si="88"/>
        <v>7.21761967E-2</v>
      </c>
      <c r="AF185" s="118">
        <f t="shared" si="89"/>
        <v>5.2087171699999997E-2</v>
      </c>
      <c r="AG185" s="118">
        <f t="shared" si="90"/>
        <v>0</v>
      </c>
      <c r="AI185" s="69">
        <v>66.11</v>
      </c>
      <c r="AJ185" s="69">
        <v>65.099999999999994</v>
      </c>
      <c r="AK185" s="69">
        <v>0</v>
      </c>
      <c r="AL185" s="69">
        <v>0</v>
      </c>
      <c r="AM185" s="69">
        <v>0</v>
      </c>
      <c r="AN185" s="69">
        <v>1.01</v>
      </c>
      <c r="AO185" s="69">
        <v>0</v>
      </c>
      <c r="AQ185" s="116">
        <v>3.8567086E-2</v>
      </c>
      <c r="AR185" s="116">
        <v>3.2240946999999999E-2</v>
      </c>
      <c r="AS185" s="116">
        <v>1.6779990999999999E-3</v>
      </c>
      <c r="AT185" s="116">
        <v>4.6481400000000003E-3</v>
      </c>
      <c r="AU185" s="150">
        <f t="shared" si="91"/>
        <v>1.9329104806999999E-6</v>
      </c>
      <c r="AV185" s="150">
        <f t="shared" si="92"/>
        <v>6.2056181223520002E-9</v>
      </c>
      <c r="AW185" s="163">
        <f t="shared" si="93"/>
        <v>0.65100000000000002</v>
      </c>
      <c r="AX185" s="196">
        <v>1.93024E-6</v>
      </c>
      <c r="AY185" s="196">
        <v>5.8239999999999997E-9</v>
      </c>
      <c r="AZ185" s="196">
        <v>1.5912000000000001E-13</v>
      </c>
      <c r="BA185" s="108">
        <v>0</v>
      </c>
      <c r="BB185" s="108">
        <v>0</v>
      </c>
      <c r="BC185" s="196">
        <v>1.4760000000000001E-9</v>
      </c>
      <c r="BD185" s="108">
        <v>0</v>
      </c>
      <c r="BE185" s="196">
        <v>3.3660000000000001E-10</v>
      </c>
      <c r="BF185" s="108">
        <v>0</v>
      </c>
      <c r="BG185" s="196">
        <v>4.42E-11</v>
      </c>
      <c r="BH185" s="108">
        <v>0</v>
      </c>
      <c r="BI185" s="196">
        <v>6.1391951999999996E-13</v>
      </c>
      <c r="BJ185" s="196">
        <v>3.7366500000000002E-14</v>
      </c>
      <c r="BK185" s="196">
        <v>7.7163320000000001E-15</v>
      </c>
      <c r="BL185" s="196">
        <v>4.8465700000000001E-11</v>
      </c>
      <c r="BM185" s="196">
        <v>1.146015E-9</v>
      </c>
      <c r="BN185" s="108">
        <v>0</v>
      </c>
      <c r="BO185" s="108">
        <v>0</v>
      </c>
      <c r="BP185" s="108">
        <v>0.65100000000000002</v>
      </c>
      <c r="BQ185" s="108">
        <v>0</v>
      </c>
      <c r="BR185" s="108">
        <v>0</v>
      </c>
      <c r="BS185" s="108">
        <v>0</v>
      </c>
      <c r="BU185" s="69">
        <v>1.5175696999999999E-4</v>
      </c>
      <c r="BV185" s="69">
        <v>0</v>
      </c>
      <c r="BW185" s="172">
        <v>5.7995918999999997E-5</v>
      </c>
      <c r="BX185" s="172">
        <v>7.5482675000000001E-7</v>
      </c>
      <c r="BY185" s="172">
        <v>7.2646973000000005E-7</v>
      </c>
      <c r="BZ185" s="69">
        <v>0</v>
      </c>
      <c r="CA185" s="172">
        <v>1.1500746999999999E-6</v>
      </c>
      <c r="CB185" s="69">
        <v>0</v>
      </c>
      <c r="CC185" s="172">
        <v>3.3954196E-7</v>
      </c>
      <c r="CD185" s="172">
        <v>9.0650062999999998E-7</v>
      </c>
      <c r="CE185" s="69">
        <v>0</v>
      </c>
      <c r="CF185" s="69">
        <v>0</v>
      </c>
      <c r="CG185" s="69">
        <v>0</v>
      </c>
      <c r="CH185" s="172">
        <v>1.0528841E-5</v>
      </c>
      <c r="CI185" s="172">
        <v>7.9354800000000001E-5</v>
      </c>
      <c r="CJ185" s="69">
        <v>0</v>
      </c>
      <c r="CK185" s="69">
        <v>0</v>
      </c>
      <c r="CM185" s="198">
        <v>0</v>
      </c>
      <c r="CN185" s="198">
        <v>2.08</v>
      </c>
      <c r="CO185" s="198">
        <v>0</v>
      </c>
      <c r="CP185" s="198">
        <v>0</v>
      </c>
      <c r="CQ185" s="197">
        <v>2.8308646E-10</v>
      </c>
      <c r="CR185" s="197">
        <v>3.401063E-8</v>
      </c>
      <c r="CS185" s="198">
        <v>0</v>
      </c>
      <c r="CT185" s="198">
        <v>3.1457955000000003E-2</v>
      </c>
      <c r="CU185" s="197">
        <v>2.93552E-5</v>
      </c>
      <c r="CV185" s="198">
        <v>0</v>
      </c>
      <c r="CX185" s="166" t="s">
        <v>336</v>
      </c>
      <c r="CY185" t="s">
        <v>2185</v>
      </c>
    </row>
    <row r="186" spans="1:103" ht="14.4">
      <c r="A186" t="s">
        <v>415</v>
      </c>
      <c r="B186" s="85" t="s">
        <v>379</v>
      </c>
      <c r="C186" s="113" t="str">
        <f t="shared" si="94"/>
        <v>A.030.14.118</v>
      </c>
      <c r="D186" s="9" t="s">
        <v>1124</v>
      </c>
      <c r="E186" s="112" t="s">
        <v>362</v>
      </c>
      <c r="F186" s="115" t="str">
        <f t="shared" si="95"/>
        <v>Methanol</v>
      </c>
      <c r="G186" s="143">
        <f t="shared" si="96"/>
        <v>0.92991786666666676</v>
      </c>
      <c r="I186" s="118">
        <f t="shared" si="97"/>
        <v>0.16046131056320473</v>
      </c>
      <c r="K186" s="161">
        <f t="shared" si="98"/>
        <v>2.5965258126E-3</v>
      </c>
      <c r="L186" s="161">
        <f t="shared" si="99"/>
        <v>9.2962696963000014E-3</v>
      </c>
      <c r="M186" s="162">
        <f t="shared" si="100"/>
        <v>9.0808350543047089E-3</v>
      </c>
      <c r="N186" s="161">
        <v>0.13948768</v>
      </c>
      <c r="O186" s="132">
        <v>5.5177289000000003E-3</v>
      </c>
      <c r="P186" s="132">
        <v>3.5767054E-3</v>
      </c>
      <c r="Q186" s="132">
        <v>2.0534934000000001E-3</v>
      </c>
      <c r="R186" s="132">
        <v>5.1321481000000003E-4</v>
      </c>
      <c r="S186" s="164">
        <v>6.1084716000000004E-6</v>
      </c>
      <c r="T186" s="164">
        <v>2.3709131000000001E-5</v>
      </c>
      <c r="U186" s="132">
        <v>1.8676692E-4</v>
      </c>
      <c r="V186" s="132">
        <v>1.9119254000000001E-4</v>
      </c>
      <c r="W186" s="164">
        <v>1.1333479999999999E-5</v>
      </c>
      <c r="X186" s="132">
        <v>8.8896098999999996E-3</v>
      </c>
      <c r="Y186" s="164">
        <v>3.7349962999999999E-6</v>
      </c>
      <c r="Z186" s="164">
        <v>3.2614111999999999E-8</v>
      </c>
      <c r="AA186" s="164">
        <v>1.9271018000000001E-13</v>
      </c>
      <c r="AC186" s="118">
        <f t="shared" si="86"/>
        <v>0.13948768</v>
      </c>
      <c r="AD186" s="118">
        <f t="shared" si="87"/>
        <v>1.18777270326E-2</v>
      </c>
      <c r="AE186" s="118">
        <f t="shared" si="88"/>
        <v>9.2812338341119998E-3</v>
      </c>
      <c r="AF186" s="118">
        <f t="shared" si="89"/>
        <v>9.2962696962999997E-3</v>
      </c>
      <c r="AG186" s="118">
        <f t="shared" si="90"/>
        <v>9.0808024401927093E-3</v>
      </c>
      <c r="AI186" s="69">
        <v>32.623148999999998</v>
      </c>
      <c r="AJ186" s="69">
        <v>30.343306999999999</v>
      </c>
      <c r="AK186" s="69">
        <v>1.0978668</v>
      </c>
      <c r="AL186" s="69">
        <v>0</v>
      </c>
      <c r="AM186" s="69">
        <v>0.26390091999999998</v>
      </c>
      <c r="AN186" s="69">
        <v>0.64416784000000005</v>
      </c>
      <c r="AO186" s="69">
        <v>0.27390649</v>
      </c>
      <c r="AQ186" s="116">
        <v>1.8795790999999999E-2</v>
      </c>
      <c r="AR186" s="116">
        <v>1.6415368999999999E-2</v>
      </c>
      <c r="AS186" s="116">
        <v>7.4760685999999998E-4</v>
      </c>
      <c r="AT186" s="116">
        <v>1.6328147E-3</v>
      </c>
      <c r="AU186" s="150">
        <f t="shared" si="91"/>
        <v>9.8413484593646386E-7</v>
      </c>
      <c r="AV186" s="150">
        <f t="shared" si="92"/>
        <v>2.7648182734576906E-9</v>
      </c>
      <c r="AW186" s="163">
        <f t="shared" si="93"/>
        <v>0.22868552761000002</v>
      </c>
      <c r="AX186" s="196">
        <v>8.6351744999999995E-7</v>
      </c>
      <c r="AY186" s="196">
        <v>2.6054622000000001E-9</v>
      </c>
      <c r="AZ186" s="196">
        <v>7.1184037000000005E-14</v>
      </c>
      <c r="BA186" s="196">
        <v>9.4000339999999999E-17</v>
      </c>
      <c r="BB186" s="196">
        <v>2.6663498000000001E-17</v>
      </c>
      <c r="BC186" s="196">
        <v>1.8812827999999999E-10</v>
      </c>
      <c r="BD186" s="196">
        <v>1.2039567999999999E-7</v>
      </c>
      <c r="BE186" s="196">
        <v>2.8877610999999999E-11</v>
      </c>
      <c r="BF186" s="196">
        <v>1.3034841999999999E-10</v>
      </c>
      <c r="BG186" s="196">
        <v>4.4600617000000003E-14</v>
      </c>
      <c r="BH186" s="196">
        <v>3.3010102999999998E-18</v>
      </c>
      <c r="BI186" s="196">
        <v>1.2921174E-14</v>
      </c>
      <c r="BJ186" s="196">
        <v>1.1123044999999999E-15</v>
      </c>
      <c r="BK186" s="196">
        <v>2.2102392E-16</v>
      </c>
      <c r="BL186" s="196">
        <v>1.3499037999999999E-12</v>
      </c>
      <c r="BM186" s="196">
        <v>3.2237632E-11</v>
      </c>
      <c r="BN186" s="196">
        <v>2.6034183000000002E-22</v>
      </c>
      <c r="BO186" s="196">
        <v>4.2376099999999997E-6</v>
      </c>
      <c r="BP186" s="108">
        <v>0.22868129000000001</v>
      </c>
      <c r="BQ186" s="108">
        <v>0</v>
      </c>
      <c r="BR186" s="108">
        <v>0</v>
      </c>
      <c r="BS186" s="108">
        <v>0</v>
      </c>
      <c r="BU186" s="172">
        <v>6.5462021000000002E-5</v>
      </c>
      <c r="BV186" s="172">
        <v>9.5217185999999995E-7</v>
      </c>
      <c r="BW186" s="172">
        <v>2.5928577000000002E-5</v>
      </c>
      <c r="BX186" s="172">
        <v>2.2328482000000001E-8</v>
      </c>
      <c r="BY186" s="172">
        <v>1.1549901E-6</v>
      </c>
      <c r="BZ186" s="172">
        <v>1.0522102000000001E-7</v>
      </c>
      <c r="CA186" s="172">
        <v>2.4052702E-12</v>
      </c>
      <c r="CB186" s="172">
        <v>1.5970404E-7</v>
      </c>
      <c r="CC186" s="172">
        <v>9.4970211000000007E-9</v>
      </c>
      <c r="CD186" s="172">
        <v>2.3409121E-8</v>
      </c>
      <c r="CE186" s="172">
        <v>7.5606218999999998E-14</v>
      </c>
      <c r="CF186" s="172">
        <v>5.7571274E-19</v>
      </c>
      <c r="CG186" s="172">
        <v>4.9431945999999997E-15</v>
      </c>
      <c r="CH186" s="172">
        <v>4.4477240999999999E-7</v>
      </c>
      <c r="CI186" s="172">
        <v>3.6571905000000002E-5</v>
      </c>
      <c r="CJ186" s="172">
        <v>8.9442866000000006E-8</v>
      </c>
      <c r="CK186" s="69">
        <v>0</v>
      </c>
      <c r="CM186" s="197">
        <v>5.8309217000000002E-15</v>
      </c>
      <c r="CN186" s="198">
        <v>0.92945529999999998</v>
      </c>
      <c r="CO186" s="198">
        <v>4.4429259000000002E-3</v>
      </c>
      <c r="CP186" s="198">
        <v>6.7559426999999996E-4</v>
      </c>
      <c r="CQ186" s="197">
        <v>6.0189100999999999E-12</v>
      </c>
      <c r="CR186" s="197">
        <v>7.2764045999999996E-10</v>
      </c>
      <c r="CS186" s="197">
        <v>4.7391590000000001E-5</v>
      </c>
      <c r="CT186" s="198">
        <v>9.3228492000000003E-4</v>
      </c>
      <c r="CU186" s="197">
        <v>2.9906873999999997E-8</v>
      </c>
      <c r="CV186" s="197">
        <v>3.7004829000000001E-5</v>
      </c>
      <c r="CX186" s="166" t="s">
        <v>337</v>
      </c>
      <c r="CY186" t="s">
        <v>2186</v>
      </c>
    </row>
    <row r="187" spans="1:103" ht="14.4">
      <c r="A187" t="s">
        <v>416</v>
      </c>
      <c r="B187" s="85" t="s">
        <v>379</v>
      </c>
      <c r="C187" s="113" t="str">
        <f t="shared" si="94"/>
        <v>A.030.14.119</v>
      </c>
      <c r="D187" s="9" t="s">
        <v>1124</v>
      </c>
      <c r="E187" s="112" t="s">
        <v>362</v>
      </c>
      <c r="F187" s="115" t="str">
        <f t="shared" si="95"/>
        <v>Methylamine</v>
      </c>
      <c r="G187" s="143">
        <f t="shared" si="96"/>
        <v>2.9374102</v>
      </c>
      <c r="I187" s="118">
        <f t="shared" si="97"/>
        <v>0.54433309451121215</v>
      </c>
      <c r="K187" s="161">
        <f t="shared" si="98"/>
        <v>9.3074347280000004E-3</v>
      </c>
      <c r="L187" s="161">
        <f t="shared" si="99"/>
        <v>7.8004198835799982E-2</v>
      </c>
      <c r="M187" s="162">
        <f t="shared" si="100"/>
        <v>1.6409930947412249E-2</v>
      </c>
      <c r="N187" s="161">
        <v>0.44061152999999997</v>
      </c>
      <c r="O187" s="132">
        <v>1.452779E-2</v>
      </c>
      <c r="P187" s="132">
        <v>3.9205374000000001E-2</v>
      </c>
      <c r="Q187" s="132">
        <v>8.2568435999999992E-3</v>
      </c>
      <c r="R187" s="132">
        <v>9.6953291999999996E-4</v>
      </c>
      <c r="S187" s="164">
        <v>1.3393585000000001E-5</v>
      </c>
      <c r="T187" s="164">
        <v>6.7664622999999999E-5</v>
      </c>
      <c r="U187" s="132">
        <v>2.0032529E-2</v>
      </c>
      <c r="V187" s="132">
        <v>3.4337650000000001E-4</v>
      </c>
      <c r="W187" s="132">
        <v>4.2342695999999999E-3</v>
      </c>
      <c r="X187" s="132">
        <v>1.6058782000000001E-2</v>
      </c>
      <c r="Y187" s="164">
        <v>4.2362357999999996E-6</v>
      </c>
      <c r="Z187" s="164">
        <v>7.7724472000000004E-6</v>
      </c>
      <c r="AA187" s="164">
        <v>2.1225142E-13</v>
      </c>
      <c r="AC187" s="118">
        <f t="shared" si="86"/>
        <v>0.44061152999999997</v>
      </c>
      <c r="AD187" s="118">
        <f t="shared" si="87"/>
        <v>8.307312772799999E-2</v>
      </c>
      <c r="AE187" s="118">
        <f t="shared" si="88"/>
        <v>7.3773465447199996E-2</v>
      </c>
      <c r="AF187" s="118">
        <f t="shared" si="89"/>
        <v>7.8004198835800009E-2</v>
      </c>
      <c r="AG187" s="118">
        <f t="shared" si="90"/>
        <v>1.640215850021225E-2</v>
      </c>
      <c r="AI187" s="69">
        <v>44.375397999999997</v>
      </c>
      <c r="AJ187" s="69">
        <v>40.254313000000003</v>
      </c>
      <c r="AK187" s="69">
        <v>1.9879123999999999</v>
      </c>
      <c r="AL187" s="69">
        <v>0</v>
      </c>
      <c r="AM187" s="69">
        <v>0.48401951999999998</v>
      </c>
      <c r="AN187" s="69">
        <v>1.1581931999999999</v>
      </c>
      <c r="AO187" s="69">
        <v>0.49096063000000001</v>
      </c>
      <c r="AQ187" s="116">
        <v>5.8581235000000002E-2</v>
      </c>
      <c r="AR187" s="116">
        <v>5.3929830999999998E-2</v>
      </c>
      <c r="AS187" s="116">
        <v>2.5090897000000002E-3</v>
      </c>
      <c r="AT187" s="116">
        <v>2.1423139000000002E-3</v>
      </c>
      <c r="AU187" s="150">
        <f t="shared" si="91"/>
        <v>3.2332032944048992E-6</v>
      </c>
      <c r="AV187" s="150">
        <f t="shared" si="92"/>
        <v>9.2791779067316293E-9</v>
      </c>
      <c r="AW187" s="163">
        <f t="shared" si="93"/>
        <v>0.3000439647673</v>
      </c>
      <c r="AX187" s="196">
        <v>2.7271615E-6</v>
      </c>
      <c r="AY187" s="196">
        <v>8.2285532000000003E-9</v>
      </c>
      <c r="AZ187" s="196">
        <v>2.2481378E-13</v>
      </c>
      <c r="BA187" s="196">
        <v>1.0353218E-16</v>
      </c>
      <c r="BB187" s="196">
        <v>2.9367236999999998E-17</v>
      </c>
      <c r="BC187" s="196">
        <v>5.6751898000000003E-10</v>
      </c>
      <c r="BD187" s="196">
        <v>5.0525562000000001E-7</v>
      </c>
      <c r="BE187" s="196">
        <v>9.3992704E-11</v>
      </c>
      <c r="BF187" s="196">
        <v>8.7999247999999996E-10</v>
      </c>
      <c r="BG187" s="196">
        <v>7.5280849000000003E-11</v>
      </c>
      <c r="BH187" s="196">
        <v>1.0594783000000001E-12</v>
      </c>
      <c r="BI187" s="196">
        <v>3.3434208000000002E-14</v>
      </c>
      <c r="BJ187" s="196">
        <v>4.0127557E-14</v>
      </c>
      <c r="BK187" s="196">
        <v>8.1988633999999997E-16</v>
      </c>
      <c r="BL187" s="196">
        <v>2.3163662000000001E-11</v>
      </c>
      <c r="BM187" s="196">
        <v>1.9549163000000001E-10</v>
      </c>
      <c r="BN187" s="196">
        <v>2.8674106999999999E-22</v>
      </c>
      <c r="BO187" s="196">
        <v>7.6247672999999998E-6</v>
      </c>
      <c r="BP187" s="108">
        <v>0.30003634000000001</v>
      </c>
      <c r="BQ187" s="108">
        <v>0</v>
      </c>
      <c r="BR187" s="108">
        <v>0</v>
      </c>
      <c r="BS187" s="108">
        <v>0</v>
      </c>
      <c r="BU187" s="69">
        <v>1.5691648999999999E-4</v>
      </c>
      <c r="BV187" s="172">
        <v>6.8513972000000002E-6</v>
      </c>
      <c r="BW187" s="172">
        <v>8.1902790000000004E-5</v>
      </c>
      <c r="BX187" s="172">
        <v>2.4064793E-6</v>
      </c>
      <c r="BY187" s="172">
        <v>6.8000352999999998E-6</v>
      </c>
      <c r="BZ187" s="172">
        <v>3.6309231000000002E-6</v>
      </c>
      <c r="CA187" s="172">
        <v>8.2823122E-10</v>
      </c>
      <c r="CB187" s="172">
        <v>4.0639299999999997E-6</v>
      </c>
      <c r="CC187" s="172">
        <v>2.0490057999999999E-8</v>
      </c>
      <c r="CD187" s="172">
        <v>6.2863336E-8</v>
      </c>
      <c r="CE187" s="172">
        <v>8.3272859999999998E-14</v>
      </c>
      <c r="CF187" s="172">
        <v>6.3409130000000001E-19</v>
      </c>
      <c r="CG187" s="172">
        <v>5.4444456000000003E-15</v>
      </c>
      <c r="CH187" s="172">
        <v>1.7157313E-6</v>
      </c>
      <c r="CI187" s="172">
        <v>4.9300557000000003E-5</v>
      </c>
      <c r="CJ187" s="172">
        <v>1.6046174999999999E-7</v>
      </c>
      <c r="CK187" s="69">
        <v>0</v>
      </c>
      <c r="CM187" s="197">
        <v>6.4221903000000003E-15</v>
      </c>
      <c r="CN187" s="198">
        <v>2.9363703999999999</v>
      </c>
      <c r="CO187" s="198">
        <v>1.1983600000000001E-2</v>
      </c>
      <c r="CP187" s="198">
        <v>4.1980272999999997E-3</v>
      </c>
      <c r="CQ187" s="197">
        <v>1.3084865999999999E-11</v>
      </c>
      <c r="CR187" s="197">
        <v>1.5469441000000001E-9</v>
      </c>
      <c r="CS187" s="198">
        <v>1.9348976999999999E-4</v>
      </c>
      <c r="CT187" s="198">
        <v>3.1587084000000001E-2</v>
      </c>
      <c r="CU187" s="197">
        <v>5.0480459E-5</v>
      </c>
      <c r="CV187" s="198">
        <v>1.2240462E-3</v>
      </c>
      <c r="CX187" s="166" t="s">
        <v>338</v>
      </c>
      <c r="CY187" t="s">
        <v>2187</v>
      </c>
    </row>
    <row r="188" spans="1:103" ht="14.4">
      <c r="A188" t="s">
        <v>3245</v>
      </c>
      <c r="B188" s="85" t="s">
        <v>379</v>
      </c>
      <c r="C188" s="113" t="str">
        <f t="shared" si="94"/>
        <v>A.030.14.120</v>
      </c>
      <c r="D188" s="9" t="s">
        <v>1124</v>
      </c>
      <c r="E188" s="112" t="s">
        <v>362</v>
      </c>
      <c r="F188" s="115" t="str">
        <f t="shared" si="95"/>
        <v>Monoethylene glycon (MEG)</v>
      </c>
      <c r="G188" s="143">
        <f t="shared" si="96"/>
        <v>1.6</v>
      </c>
      <c r="I188" s="118">
        <f t="shared" si="97"/>
        <v>0.34316086183</v>
      </c>
      <c r="K188" s="161">
        <f t="shared" si="98"/>
        <v>4.3097661929999996E-2</v>
      </c>
      <c r="L188" s="161">
        <f t="shared" si="99"/>
        <v>4.47831749E-2</v>
      </c>
      <c r="M188" s="162">
        <f t="shared" si="100"/>
        <v>1.5280024999999999E-2</v>
      </c>
      <c r="N188" s="161">
        <v>0.24</v>
      </c>
      <c r="O188" s="132">
        <v>2.5245E-2</v>
      </c>
      <c r="P188" s="132">
        <v>1.4333571E-2</v>
      </c>
      <c r="Q188" s="132">
        <v>4.1003999999999999E-2</v>
      </c>
      <c r="R188" s="132">
        <v>8.0456639999999997E-4</v>
      </c>
      <c r="S188" s="132">
        <v>2.1152143000000001E-4</v>
      </c>
      <c r="T188" s="132">
        <v>1.0775741E-3</v>
      </c>
      <c r="U188" s="132">
        <v>5.2046039000000002E-3</v>
      </c>
      <c r="V188" s="132">
        <v>0</v>
      </c>
      <c r="W188" s="132">
        <v>0</v>
      </c>
      <c r="X188" s="132">
        <v>0</v>
      </c>
      <c r="Y188" s="132">
        <v>0</v>
      </c>
      <c r="Z188" s="132">
        <v>1.5280024999999999E-2</v>
      </c>
      <c r="AA188" s="132">
        <v>0</v>
      </c>
      <c r="AC188" s="118">
        <f t="shared" si="86"/>
        <v>0.24</v>
      </c>
      <c r="AD188" s="118">
        <f t="shared" si="87"/>
        <v>8.7880836830000003E-2</v>
      </c>
      <c r="AE188" s="118">
        <f t="shared" si="88"/>
        <v>6.0063199900000003E-2</v>
      </c>
      <c r="AF188" s="118">
        <f t="shared" si="89"/>
        <v>4.47831749E-2</v>
      </c>
      <c r="AG188" s="118">
        <f t="shared" si="90"/>
        <v>0</v>
      </c>
      <c r="AI188" s="69">
        <v>50.71</v>
      </c>
      <c r="AJ188" s="69">
        <v>49.35</v>
      </c>
      <c r="AK188" s="69">
        <v>0</v>
      </c>
      <c r="AL188" s="69">
        <v>0</v>
      </c>
      <c r="AM188" s="69">
        <v>0</v>
      </c>
      <c r="AN188" s="69">
        <v>1.36</v>
      </c>
      <c r="AO188" s="69">
        <v>0</v>
      </c>
      <c r="AQ188" s="116">
        <v>2.9620048E-2</v>
      </c>
      <c r="AR188" s="116">
        <v>2.4802161E-2</v>
      </c>
      <c r="AS188" s="116">
        <v>1.2942978000000001E-3</v>
      </c>
      <c r="AT188" s="116">
        <v>3.5235900000000001E-3</v>
      </c>
      <c r="AU188" s="150">
        <f t="shared" si="91"/>
        <v>1.4869400886999999E-6</v>
      </c>
      <c r="AV188" s="150">
        <f t="shared" si="92"/>
        <v>4.7866042471520003E-9</v>
      </c>
      <c r="AW188" s="163">
        <f t="shared" si="93"/>
        <v>0.49349999999999999</v>
      </c>
      <c r="AX188" s="196">
        <v>1.4848E-6</v>
      </c>
      <c r="AY188" s="196">
        <v>4.4800000000000002E-9</v>
      </c>
      <c r="AZ188" s="196">
        <v>1.2239999999999999E-13</v>
      </c>
      <c r="BA188" s="108">
        <v>0</v>
      </c>
      <c r="BB188" s="108">
        <v>0</v>
      </c>
      <c r="BC188" s="196">
        <v>1.0988E-9</v>
      </c>
      <c r="BD188" s="108">
        <v>0</v>
      </c>
      <c r="BE188" s="196">
        <v>2.5057999999999998E-10</v>
      </c>
      <c r="BF188" s="108">
        <v>0</v>
      </c>
      <c r="BG188" s="196">
        <v>5.5250000000000003E-11</v>
      </c>
      <c r="BH188" s="108">
        <v>0</v>
      </c>
      <c r="BI188" s="196">
        <v>6.1391951999999996E-13</v>
      </c>
      <c r="BJ188" s="196">
        <v>3.1282499999999998E-14</v>
      </c>
      <c r="BK188" s="196">
        <v>6.6451319999999996E-15</v>
      </c>
      <c r="BL188" s="196">
        <v>4.6073699999999999E-11</v>
      </c>
      <c r="BM188" s="196">
        <v>9.9521500000000006E-10</v>
      </c>
      <c r="BN188" s="108">
        <v>0</v>
      </c>
      <c r="BO188" s="108">
        <v>0</v>
      </c>
      <c r="BP188" s="108">
        <v>0.49349999999999999</v>
      </c>
      <c r="BQ188" s="108">
        <v>0</v>
      </c>
      <c r="BR188" s="108">
        <v>0</v>
      </c>
      <c r="BS188" s="108">
        <v>0</v>
      </c>
      <c r="BU188" s="69">
        <v>1.166064E-4</v>
      </c>
      <c r="BV188" s="69">
        <v>0</v>
      </c>
      <c r="BW188" s="172">
        <v>4.4612245000000003E-5</v>
      </c>
      <c r="BX188" s="172">
        <v>6.2939185999999997E-7</v>
      </c>
      <c r="BY188" s="172">
        <v>7.2646973000000005E-7</v>
      </c>
      <c r="BZ188" s="69">
        <v>0</v>
      </c>
      <c r="CA188" s="172">
        <v>1.4375934E-6</v>
      </c>
      <c r="CB188" s="69">
        <v>0</v>
      </c>
      <c r="CC188" s="172">
        <v>3.3894646000000002E-7</v>
      </c>
      <c r="CD188" s="172">
        <v>8.6756117000000003E-7</v>
      </c>
      <c r="CE188" s="69">
        <v>0</v>
      </c>
      <c r="CF188" s="69">
        <v>0</v>
      </c>
      <c r="CG188" s="69">
        <v>0</v>
      </c>
      <c r="CH188" s="172">
        <v>7.8381372999999997E-6</v>
      </c>
      <c r="CI188" s="172">
        <v>6.0156057999999997E-5</v>
      </c>
      <c r="CJ188" s="69">
        <v>0</v>
      </c>
      <c r="CK188" s="69">
        <v>0</v>
      </c>
      <c r="CM188" s="198">
        <v>0</v>
      </c>
      <c r="CN188" s="198">
        <v>1.6</v>
      </c>
      <c r="CO188" s="198">
        <v>0</v>
      </c>
      <c r="CP188" s="198">
        <v>0</v>
      </c>
      <c r="CQ188" s="197">
        <v>2.8225966E-10</v>
      </c>
      <c r="CR188" s="197">
        <v>3.3788590000000001E-8</v>
      </c>
      <c r="CS188" s="198">
        <v>0</v>
      </c>
      <c r="CT188" s="198">
        <v>2.6408754999999999E-2</v>
      </c>
      <c r="CU188" s="197">
        <v>3.6693999999999998E-5</v>
      </c>
      <c r="CV188" s="198">
        <v>0</v>
      </c>
      <c r="CX188" s="166" t="s">
        <v>333</v>
      </c>
      <c r="CY188" t="s">
        <v>2188</v>
      </c>
    </row>
    <row r="189" spans="1:103" ht="14.4">
      <c r="A189" t="s">
        <v>1510</v>
      </c>
      <c r="B189" s="85" t="s">
        <v>379</v>
      </c>
      <c r="C189" s="113" t="str">
        <f t="shared" si="94"/>
        <v>A.030.14.121</v>
      </c>
      <c r="D189" s="9" t="s">
        <v>1124</v>
      </c>
      <c r="E189" s="112" t="s">
        <v>362</v>
      </c>
      <c r="F189" s="115" t="str">
        <f t="shared" si="95"/>
        <v>Pentane blowing agent</v>
      </c>
      <c r="G189" s="143">
        <f t="shared" si="96"/>
        <v>1.1312888000000001</v>
      </c>
      <c r="I189" s="118">
        <f t="shared" si="97"/>
        <v>0.23811840986668001</v>
      </c>
      <c r="K189" s="161">
        <f t="shared" si="98"/>
        <v>2.1010905826679999E-2</v>
      </c>
      <c r="L189" s="161">
        <f t="shared" si="99"/>
        <v>4.2846690039999996E-2</v>
      </c>
      <c r="M189" s="162">
        <f t="shared" si="100"/>
        <v>4.5674940000000001E-3</v>
      </c>
      <c r="N189" s="161">
        <v>0.16969332000000001</v>
      </c>
      <c r="O189" s="132">
        <v>2.5645017999999999E-2</v>
      </c>
      <c r="P189" s="132">
        <v>1.7081011E-2</v>
      </c>
      <c r="Q189" s="132">
        <v>1.6257664000000002E-2</v>
      </c>
      <c r="R189" s="132">
        <v>4.6650334999999996E-3</v>
      </c>
      <c r="S189" s="164">
        <v>5.6930768000000001E-7</v>
      </c>
      <c r="T189" s="164">
        <v>8.7639018999999998E-5</v>
      </c>
      <c r="U189" s="132">
        <v>1.2066104000000001E-4</v>
      </c>
      <c r="V189" s="164">
        <v>3.4338000000000001E-6</v>
      </c>
      <c r="W189" s="132">
        <v>0</v>
      </c>
      <c r="X189" s="132">
        <v>4.5640602000000001E-3</v>
      </c>
      <c r="Y189" s="132">
        <v>0</v>
      </c>
      <c r="Z189" s="132">
        <v>0</v>
      </c>
      <c r="AA189" s="132">
        <v>0</v>
      </c>
      <c r="AC189" s="118">
        <f t="shared" si="86"/>
        <v>0.16969332000000001</v>
      </c>
      <c r="AD189" s="118">
        <f t="shared" si="87"/>
        <v>6.3857595866679995E-2</v>
      </c>
      <c r="AE189" s="118">
        <f t="shared" si="88"/>
        <v>4.2846690039999996E-2</v>
      </c>
      <c r="AF189" s="118">
        <f t="shared" si="89"/>
        <v>4.2846690039999996E-2</v>
      </c>
      <c r="AG189" s="118">
        <f t="shared" si="90"/>
        <v>4.5674940000000001E-3</v>
      </c>
      <c r="AI189" s="69">
        <v>95.524771999999999</v>
      </c>
      <c r="AJ189" s="69">
        <v>94.889420000000001</v>
      </c>
      <c r="AK189" s="69">
        <v>0.56696400000000002</v>
      </c>
      <c r="AL189" s="69">
        <v>0</v>
      </c>
      <c r="AM189" s="69">
        <v>4.0396264000000001E-2</v>
      </c>
      <c r="AN189" s="69">
        <v>2.215496E-3</v>
      </c>
      <c r="AO189" s="69">
        <v>2.5776528999999999E-2</v>
      </c>
      <c r="AQ189" s="116">
        <v>3.6265762E-2</v>
      </c>
      <c r="AR189" s="116">
        <v>2.8377072999999999E-2</v>
      </c>
      <c r="AS189" s="116">
        <v>1.1135825000000001E-3</v>
      </c>
      <c r="AT189" s="116">
        <v>6.7751065999999997E-3</v>
      </c>
      <c r="AU189" s="150">
        <f t="shared" si="91"/>
        <v>1.7012633868402E-6</v>
      </c>
      <c r="AV189" s="150">
        <f t="shared" si="92"/>
        <v>4.1182783933049998E-9</v>
      </c>
      <c r="AW189" s="163">
        <f t="shared" si="93"/>
        <v>0.94889448808999999</v>
      </c>
      <c r="AX189" s="196">
        <v>1.049836E-6</v>
      </c>
      <c r="AY189" s="196">
        <v>3.1676086E-9</v>
      </c>
      <c r="AZ189" s="196">
        <v>8.6543593000000006E-14</v>
      </c>
      <c r="BA189" s="108">
        <v>0</v>
      </c>
      <c r="BB189" s="108">
        <v>0</v>
      </c>
      <c r="BC189" s="196">
        <v>4.3566287999999998E-10</v>
      </c>
      <c r="BD189" s="196">
        <v>6.5095471999999996E-7</v>
      </c>
      <c r="BE189" s="196">
        <v>9.9352389000000001E-11</v>
      </c>
      <c r="BF189" s="196">
        <v>8.5117999999999995E-10</v>
      </c>
      <c r="BG189" s="108">
        <v>0</v>
      </c>
      <c r="BH189" s="108">
        <v>0</v>
      </c>
      <c r="BI189" s="196">
        <v>4.9926132999999997E-14</v>
      </c>
      <c r="BJ189" s="196">
        <v>7.2649940999999998E-16</v>
      </c>
      <c r="BK189" s="196">
        <v>2.0807959E-16</v>
      </c>
      <c r="BL189" s="196">
        <v>1.0859602000000001E-12</v>
      </c>
      <c r="BM189" s="196">
        <v>3.5917999999999999E-11</v>
      </c>
      <c r="BN189" s="108">
        <v>0</v>
      </c>
      <c r="BO189" s="196">
        <v>2.8808999999999998E-7</v>
      </c>
      <c r="BP189" s="108">
        <v>0.94889420000000002</v>
      </c>
      <c r="BQ189" s="108">
        <v>0</v>
      </c>
      <c r="BR189" s="108">
        <v>0</v>
      </c>
      <c r="BS189" s="108">
        <v>0</v>
      </c>
      <c r="BU189" s="69">
        <v>1.6947574000000001E-4</v>
      </c>
      <c r="BV189" s="172">
        <v>6.2403620999999997E-6</v>
      </c>
      <c r="BW189" s="172">
        <v>3.1543334E-5</v>
      </c>
      <c r="BX189" s="172">
        <v>5.5655526E-8</v>
      </c>
      <c r="BY189" s="172">
        <v>9.6015419999999994E-6</v>
      </c>
      <c r="BZ189" s="172">
        <v>1.0338172E-7</v>
      </c>
      <c r="CA189" s="69">
        <v>0</v>
      </c>
      <c r="CB189" s="172">
        <v>2.0978465000000002E-6</v>
      </c>
      <c r="CC189" s="172">
        <v>5.0674241000000003E-9</v>
      </c>
      <c r="CD189" s="172">
        <v>8.5210741999999998E-8</v>
      </c>
      <c r="CE189" s="69">
        <v>0</v>
      </c>
      <c r="CF189" s="69">
        <v>0</v>
      </c>
      <c r="CG189" s="69">
        <v>0</v>
      </c>
      <c r="CH189" s="172">
        <v>3.3505298E-6</v>
      </c>
      <c r="CI189" s="69">
        <v>1.1639281E-4</v>
      </c>
      <c r="CJ189" s="172">
        <v>4.8345545E-17</v>
      </c>
      <c r="CK189" s="69">
        <v>0</v>
      </c>
      <c r="CM189" s="198">
        <v>0</v>
      </c>
      <c r="CN189" s="198">
        <v>1.1312888000000001</v>
      </c>
      <c r="CO189" s="198">
        <v>0</v>
      </c>
      <c r="CP189" s="198">
        <v>3.9539600000000003E-3</v>
      </c>
      <c r="CQ189" s="197">
        <v>2.2554519E-11</v>
      </c>
      <c r="CR189" s="197">
        <v>2.6817313E-9</v>
      </c>
      <c r="CS189" s="198">
        <v>3.2218500000000001E-4</v>
      </c>
      <c r="CT189" s="198">
        <v>6.3986124000000005E-4</v>
      </c>
      <c r="CU189" s="198">
        <v>0</v>
      </c>
      <c r="CV189" s="198">
        <v>4.4054989000000001E-4</v>
      </c>
      <c r="CX189" s="166" t="s">
        <v>330</v>
      </c>
      <c r="CY189" t="s">
        <v>2189</v>
      </c>
    </row>
    <row r="190" spans="1:103" ht="14.4">
      <c r="A190" t="s">
        <v>417</v>
      </c>
      <c r="B190" s="85" t="s">
        <v>379</v>
      </c>
      <c r="C190" s="113" t="str">
        <f t="shared" si="94"/>
        <v>A.030.14.122</v>
      </c>
      <c r="D190" s="9" t="s">
        <v>1124</v>
      </c>
      <c r="E190" s="112" t="s">
        <v>362</v>
      </c>
      <c r="F190" s="115" t="str">
        <f t="shared" si="95"/>
        <v>Propane</v>
      </c>
      <c r="G190" s="143">
        <f t="shared" si="96"/>
        <v>0.35</v>
      </c>
      <c r="I190" s="118">
        <f t="shared" si="97"/>
        <v>0.119195355576346</v>
      </c>
      <c r="K190" s="161">
        <f t="shared" si="98"/>
        <v>2.3447678656345998E-2</v>
      </c>
      <c r="L190" s="161">
        <f t="shared" si="99"/>
        <v>4.1362309219999997E-2</v>
      </c>
      <c r="M190" s="162">
        <f t="shared" si="100"/>
        <v>1.8853677E-3</v>
      </c>
      <c r="N190" s="161">
        <v>5.2499999999999998E-2</v>
      </c>
      <c r="O190" s="132">
        <v>1.6034400000000001E-2</v>
      </c>
      <c r="P190" s="132">
        <v>2.5045702999999999E-2</v>
      </c>
      <c r="Q190" s="132">
        <v>2.1236399999999999E-2</v>
      </c>
      <c r="R190" s="132">
        <v>2.188658E-3</v>
      </c>
      <c r="S190" s="164">
        <v>6.2631345999999998E-8</v>
      </c>
      <c r="T190" s="164">
        <v>2.2558025000000002E-5</v>
      </c>
      <c r="U190" s="132">
        <v>2.8220622E-4</v>
      </c>
      <c r="V190" s="164">
        <v>9.1030699999999996E-5</v>
      </c>
      <c r="W190" s="132">
        <v>0</v>
      </c>
      <c r="X190" s="132">
        <v>1.794337E-3</v>
      </c>
      <c r="Y190" s="132">
        <v>0</v>
      </c>
      <c r="Z190" s="132">
        <v>0</v>
      </c>
      <c r="AA190" s="132">
        <v>0</v>
      </c>
      <c r="AC190" s="118">
        <f t="shared" si="86"/>
        <v>5.2499999999999998E-2</v>
      </c>
      <c r="AD190" s="118">
        <f t="shared" si="87"/>
        <v>6.4809987876345981E-2</v>
      </c>
      <c r="AE190" s="118">
        <f t="shared" si="88"/>
        <v>4.1362309219999997E-2</v>
      </c>
      <c r="AF190" s="118">
        <f t="shared" si="89"/>
        <v>4.1362309219999997E-2</v>
      </c>
      <c r="AG190" s="118">
        <f t="shared" si="90"/>
        <v>1.8853677E-3</v>
      </c>
      <c r="AI190" s="69">
        <v>52.756089000000003</v>
      </c>
      <c r="AJ190" s="69">
        <v>52.506883999999999</v>
      </c>
      <c r="AK190" s="69">
        <v>0.22289900000000001</v>
      </c>
      <c r="AL190" s="69">
        <v>0</v>
      </c>
      <c r="AM190" s="69">
        <v>1.9714852000000001E-2</v>
      </c>
      <c r="AN190" s="69">
        <v>7.89118E-4</v>
      </c>
      <c r="AO190" s="69">
        <v>5.8020279999999999E-3</v>
      </c>
      <c r="AQ190" s="116">
        <v>1.8685443999999999E-2</v>
      </c>
      <c r="AR190" s="116">
        <v>1.4396053000000001E-2</v>
      </c>
      <c r="AS190" s="116">
        <v>5.4100429999999998E-4</v>
      </c>
      <c r="AT190" s="116">
        <v>3.7483864E-3</v>
      </c>
      <c r="AU190" s="150">
        <f t="shared" si="91"/>
        <v>8.6307271875829997E-7</v>
      </c>
      <c r="AV190" s="150">
        <f t="shared" si="92"/>
        <v>2.0007555537431369E-9</v>
      </c>
      <c r="AW190" s="163">
        <f t="shared" si="93"/>
        <v>0.52498408813499997</v>
      </c>
      <c r="AX190" s="196">
        <v>3.248E-7</v>
      </c>
      <c r="AY190" s="196">
        <v>9.7999999999999992E-10</v>
      </c>
      <c r="AZ190" s="196">
        <v>2.6775000000000001E-14</v>
      </c>
      <c r="BA190" s="108">
        <v>0</v>
      </c>
      <c r="BB190" s="108">
        <v>0</v>
      </c>
      <c r="BC190" s="196">
        <v>2.8592999999999998E-9</v>
      </c>
      <c r="BD190" s="196">
        <v>5.3540850000000001E-7</v>
      </c>
      <c r="BE190" s="196">
        <v>4.1098999999999999E-10</v>
      </c>
      <c r="BF190" s="196">
        <v>5.7344100000000005E-10</v>
      </c>
      <c r="BG190" s="196">
        <v>1.8800000000000001E-13</v>
      </c>
      <c r="BH190" s="196">
        <v>4.1599999999999998E-15</v>
      </c>
      <c r="BI190" s="196">
        <v>1.1979115E-14</v>
      </c>
      <c r="BJ190" s="196">
        <v>1.7386876E-17</v>
      </c>
      <c r="BK190" s="196">
        <v>2.2241261000000001E-17</v>
      </c>
      <c r="BL190" s="196">
        <v>1.9020830000000001E-13</v>
      </c>
      <c r="BM190" s="196">
        <v>4.7285500000000001E-12</v>
      </c>
      <c r="BN190" s="196">
        <v>3.6093599999999999E-11</v>
      </c>
      <c r="BO190" s="196">
        <v>1.2681350000000001E-6</v>
      </c>
      <c r="BP190" s="108">
        <v>0.52498281999999996</v>
      </c>
      <c r="BQ190" s="108">
        <v>0</v>
      </c>
      <c r="BR190" s="108">
        <v>0</v>
      </c>
      <c r="BS190" s="108">
        <v>0</v>
      </c>
      <c r="BU190" s="172">
        <v>9.2310896999999996E-5</v>
      </c>
      <c r="BV190" s="172">
        <v>4.873238E-6</v>
      </c>
      <c r="BW190" s="172">
        <v>9.7589287000000002E-6</v>
      </c>
      <c r="BX190" s="172">
        <v>3.4226318999999997E-8</v>
      </c>
      <c r="BY190" s="172">
        <v>4.4781576000000001E-6</v>
      </c>
      <c r="BZ190" s="172">
        <v>1.8210684E-6</v>
      </c>
      <c r="CA190" s="69">
        <v>0</v>
      </c>
      <c r="CB190" s="172">
        <v>2.7450495E-6</v>
      </c>
      <c r="CC190" s="172">
        <v>1.1027015E-9</v>
      </c>
      <c r="CD190" s="172">
        <v>1.857848E-8</v>
      </c>
      <c r="CE190" s="69">
        <v>0</v>
      </c>
      <c r="CF190" s="172">
        <v>7.9816391999999997E-8</v>
      </c>
      <c r="CG190" s="69">
        <v>0</v>
      </c>
      <c r="CH190" s="172">
        <v>4.2112556999999996E-6</v>
      </c>
      <c r="CI190" s="172">
        <v>6.4289475000000007E-5</v>
      </c>
      <c r="CJ190" s="172">
        <v>6.0639601000000002E-18</v>
      </c>
      <c r="CK190" s="69">
        <v>0</v>
      </c>
      <c r="CM190" s="198">
        <v>0</v>
      </c>
      <c r="CN190" s="198">
        <v>0.35</v>
      </c>
      <c r="CO190" s="198">
        <v>7.6110083999999995E-2</v>
      </c>
      <c r="CP190" s="198">
        <v>3.7560839999999998E-3</v>
      </c>
      <c r="CQ190" s="197">
        <v>5.3896523999999999E-12</v>
      </c>
      <c r="CR190" s="197">
        <v>6.3771988000000003E-10</v>
      </c>
      <c r="CS190" s="198">
        <v>1.7048055000000001E-4</v>
      </c>
      <c r="CT190" s="197">
        <v>2.3292786999999999E-5</v>
      </c>
      <c r="CU190" s="197">
        <v>1.2606559999999999E-7</v>
      </c>
      <c r="CV190" s="198">
        <v>6.3745157999999999E-4</v>
      </c>
      <c r="CX190" s="166" t="s">
        <v>330</v>
      </c>
      <c r="CY190" t="s">
        <v>2190</v>
      </c>
    </row>
    <row r="191" spans="1:103" ht="14.4">
      <c r="A191" t="s">
        <v>3246</v>
      </c>
      <c r="B191" s="85" t="s">
        <v>379</v>
      </c>
      <c r="C191" s="113" t="str">
        <f t="shared" si="94"/>
        <v>A.030.14.123</v>
      </c>
      <c r="D191" s="9" t="s">
        <v>1124</v>
      </c>
      <c r="E191" s="112" t="s">
        <v>362</v>
      </c>
      <c r="F191" s="115" t="str">
        <f t="shared" si="95"/>
        <v>Propylene (Propene)</v>
      </c>
      <c r="G191" s="143">
        <f t="shared" si="96"/>
        <v>1.7800000000000002</v>
      </c>
      <c r="I191" s="118">
        <f t="shared" si="97"/>
        <v>0.39707559878999998</v>
      </c>
      <c r="K191" s="161">
        <f t="shared" si="98"/>
        <v>6.3352084589999996E-2</v>
      </c>
      <c r="L191" s="161">
        <f t="shared" si="99"/>
        <v>5.4202939200000001E-2</v>
      </c>
      <c r="M191" s="162">
        <f t="shared" si="100"/>
        <v>1.2520575000000001E-2</v>
      </c>
      <c r="N191" s="161">
        <v>0.26700000000000002</v>
      </c>
      <c r="O191" s="132">
        <v>2.9835E-2</v>
      </c>
      <c r="P191" s="132">
        <v>1.7681875E-2</v>
      </c>
      <c r="Q191" s="132">
        <v>6.1199999999999997E-2</v>
      </c>
      <c r="R191" s="132">
        <v>8.8136591999999996E-4</v>
      </c>
      <c r="S191" s="132">
        <v>1.9314456999999999E-4</v>
      </c>
      <c r="T191" s="132">
        <v>1.0775741E-3</v>
      </c>
      <c r="U191" s="132">
        <v>6.6860642000000003E-3</v>
      </c>
      <c r="V191" s="132">
        <v>0</v>
      </c>
      <c r="W191" s="132">
        <v>0</v>
      </c>
      <c r="X191" s="132">
        <v>0</v>
      </c>
      <c r="Y191" s="132">
        <v>0</v>
      </c>
      <c r="Z191" s="132">
        <v>1.2520575000000001E-2</v>
      </c>
      <c r="AA191" s="132">
        <v>0</v>
      </c>
      <c r="AC191" s="118">
        <f t="shared" si="86"/>
        <v>0.26700000000000002</v>
      </c>
      <c r="AD191" s="118">
        <f t="shared" si="87"/>
        <v>0.11755502378999999</v>
      </c>
      <c r="AE191" s="118">
        <f t="shared" si="88"/>
        <v>6.67235142E-2</v>
      </c>
      <c r="AF191" s="118">
        <f t="shared" si="89"/>
        <v>5.4202939200000001E-2</v>
      </c>
      <c r="AG191" s="118">
        <f t="shared" si="90"/>
        <v>0</v>
      </c>
      <c r="AI191" s="69">
        <v>77.025000000000006</v>
      </c>
      <c r="AJ191" s="69">
        <v>76.545000000000002</v>
      </c>
      <c r="AK191" s="69">
        <v>0</v>
      </c>
      <c r="AL191" s="69">
        <v>0</v>
      </c>
      <c r="AM191" s="69">
        <v>0</v>
      </c>
      <c r="AN191" s="69">
        <v>0.48</v>
      </c>
      <c r="AO191" s="69">
        <v>0</v>
      </c>
      <c r="AQ191" s="116">
        <v>3.4522019000000001E-2</v>
      </c>
      <c r="AR191" s="116">
        <v>2.7601114E-2</v>
      </c>
      <c r="AS191" s="116">
        <v>1.4555925000000001E-3</v>
      </c>
      <c r="AT191" s="116">
        <v>5.4653130000000003E-3</v>
      </c>
      <c r="AU191" s="150">
        <f t="shared" si="91"/>
        <v>1.6547430336000002E-6</v>
      </c>
      <c r="AV191" s="150">
        <f t="shared" si="92"/>
        <v>5.3831084551839996E-9</v>
      </c>
      <c r="AW191" s="163">
        <f t="shared" si="93"/>
        <v>0.76544999999999996</v>
      </c>
      <c r="AX191" s="196">
        <v>1.6518400000000001E-6</v>
      </c>
      <c r="AY191" s="196">
        <v>4.9840000000000002E-9</v>
      </c>
      <c r="AZ191" s="196">
        <v>1.3616999999999999E-13</v>
      </c>
      <c r="BA191" s="108">
        <v>0</v>
      </c>
      <c r="BB191" s="108">
        <v>0</v>
      </c>
      <c r="BC191" s="196">
        <v>1.6399999999999999E-9</v>
      </c>
      <c r="BD191" s="108">
        <v>0</v>
      </c>
      <c r="BE191" s="196">
        <v>3.74E-10</v>
      </c>
      <c r="BF191" s="108">
        <v>0</v>
      </c>
      <c r="BG191" s="196">
        <v>2.4310000000000001E-11</v>
      </c>
      <c r="BH191" s="108">
        <v>0</v>
      </c>
      <c r="BI191" s="196">
        <v>6.1391522E-13</v>
      </c>
      <c r="BJ191" s="196">
        <v>4.0173098999999998E-14</v>
      </c>
      <c r="BK191" s="196">
        <v>8.1968650000000003E-15</v>
      </c>
      <c r="BL191" s="196">
        <v>4.7418600000000002E-11</v>
      </c>
      <c r="BM191" s="196">
        <v>1.215615E-9</v>
      </c>
      <c r="BN191" s="108">
        <v>0</v>
      </c>
      <c r="BO191" s="108">
        <v>0</v>
      </c>
      <c r="BP191" s="108">
        <v>0.76544999999999996</v>
      </c>
      <c r="BQ191" s="108">
        <v>0</v>
      </c>
      <c r="BR191" s="108">
        <v>0</v>
      </c>
      <c r="BS191" s="108">
        <v>0</v>
      </c>
      <c r="BU191" s="69">
        <v>1.5811570000000001E-4</v>
      </c>
      <c r="BV191" s="69">
        <v>0</v>
      </c>
      <c r="BW191" s="172">
        <v>4.9631123000000003E-5</v>
      </c>
      <c r="BX191" s="172">
        <v>8.1253977000000001E-7</v>
      </c>
      <c r="BY191" s="172">
        <v>7.9581456999999998E-7</v>
      </c>
      <c r="BZ191" s="69">
        <v>0</v>
      </c>
      <c r="CA191" s="172">
        <v>6.3254108999999996E-7</v>
      </c>
      <c r="CB191" s="69">
        <v>0</v>
      </c>
      <c r="CC191" s="172">
        <v>3.1515635000000002E-7</v>
      </c>
      <c r="CD191" s="172">
        <v>9.2392571999999997E-7</v>
      </c>
      <c r="CE191" s="69">
        <v>0</v>
      </c>
      <c r="CF191" s="69">
        <v>0</v>
      </c>
      <c r="CG191" s="69">
        <v>0</v>
      </c>
      <c r="CH191" s="172">
        <v>1.1698712E-5</v>
      </c>
      <c r="CI191" s="172">
        <v>9.3305885000000003E-5</v>
      </c>
      <c r="CJ191" s="69">
        <v>0</v>
      </c>
      <c r="CK191" s="69">
        <v>0</v>
      </c>
      <c r="CM191" s="198">
        <v>0</v>
      </c>
      <c r="CN191" s="198">
        <v>1.78</v>
      </c>
      <c r="CO191" s="198">
        <v>0</v>
      </c>
      <c r="CP191" s="198">
        <v>0</v>
      </c>
      <c r="CQ191" s="197">
        <v>2.8329704999999998E-10</v>
      </c>
      <c r="CR191" s="197">
        <v>3.4113109999999998E-8</v>
      </c>
      <c r="CS191" s="198">
        <v>0</v>
      </c>
      <c r="CT191" s="198">
        <v>3.3787829999999998E-2</v>
      </c>
      <c r="CU191" s="197">
        <v>1.614536E-5</v>
      </c>
      <c r="CV191" s="198">
        <v>0</v>
      </c>
      <c r="CX191" s="166" t="s">
        <v>334</v>
      </c>
      <c r="CY191" t="s">
        <v>2191</v>
      </c>
    </row>
    <row r="192" spans="1:103" ht="14.4">
      <c r="A192" t="s">
        <v>418</v>
      </c>
      <c r="B192" s="85" t="s">
        <v>379</v>
      </c>
      <c r="C192" s="113" t="str">
        <f t="shared" si="94"/>
        <v>A.030.14.124</v>
      </c>
      <c r="D192" s="9" t="s">
        <v>1124</v>
      </c>
      <c r="E192" s="112" t="s">
        <v>362</v>
      </c>
      <c r="F192" s="115" t="str">
        <f t="shared" si="95"/>
        <v>Phenol</v>
      </c>
      <c r="G192" s="143">
        <f t="shared" si="96"/>
        <v>1.7900000000000003</v>
      </c>
      <c r="I192" s="118">
        <f t="shared" si="97"/>
        <v>0.3187041701814804</v>
      </c>
      <c r="K192" s="161">
        <f t="shared" si="98"/>
        <v>1.088692646365E-2</v>
      </c>
      <c r="L192" s="161">
        <f t="shared" si="99"/>
        <v>3.9317243717830401E-2</v>
      </c>
      <c r="M192" s="162">
        <f t="shared" si="100"/>
        <v>0</v>
      </c>
      <c r="N192" s="161">
        <v>0.26850000000000002</v>
      </c>
      <c r="O192" s="132">
        <v>3.7380194999999998E-2</v>
      </c>
      <c r="P192" s="132">
        <v>1.9370462000000001E-3</v>
      </c>
      <c r="Q192" s="132">
        <v>9.5153760000000007E-3</v>
      </c>
      <c r="R192" s="132">
        <v>1.3714199999999999E-3</v>
      </c>
      <c r="S192" s="132">
        <v>0</v>
      </c>
      <c r="T192" s="164">
        <v>1.3046365E-7</v>
      </c>
      <c r="U192" s="164">
        <v>2.5178303999999999E-9</v>
      </c>
      <c r="V192" s="132">
        <v>0</v>
      </c>
      <c r="W192" s="132">
        <v>0</v>
      </c>
      <c r="X192" s="132">
        <v>0</v>
      </c>
      <c r="Y192" s="132">
        <v>0</v>
      </c>
      <c r="Z192" s="132">
        <v>0</v>
      </c>
      <c r="AA192" s="132">
        <v>0</v>
      </c>
      <c r="AC192" s="118">
        <f t="shared" si="86"/>
        <v>0.26850000000000002</v>
      </c>
      <c r="AD192" s="118">
        <f t="shared" si="87"/>
        <v>5.02041701814804E-2</v>
      </c>
      <c r="AE192" s="118">
        <f t="shared" si="88"/>
        <v>3.9317243717830401E-2</v>
      </c>
      <c r="AF192" s="118">
        <f t="shared" si="89"/>
        <v>3.9317243717830401E-2</v>
      </c>
      <c r="AG192" s="118">
        <f t="shared" si="90"/>
        <v>0</v>
      </c>
      <c r="AI192" s="69">
        <v>38.805</v>
      </c>
      <c r="AJ192" s="69">
        <v>37.778399999999998</v>
      </c>
      <c r="AK192" s="69">
        <v>0</v>
      </c>
      <c r="AL192" s="69">
        <v>0</v>
      </c>
      <c r="AM192" s="69">
        <v>1.0266</v>
      </c>
      <c r="AN192" s="69">
        <v>0</v>
      </c>
      <c r="AO192" s="69">
        <v>0</v>
      </c>
      <c r="AQ192" s="116">
        <v>4.3321169E-2</v>
      </c>
      <c r="AR192" s="116">
        <v>3.9035930000000003E-2</v>
      </c>
      <c r="AS192" s="116">
        <v>1.5878604000000001E-3</v>
      </c>
      <c r="AT192" s="116">
        <v>2.6973778000000002E-3</v>
      </c>
      <c r="AU192" s="150">
        <f t="shared" si="91"/>
        <v>2.3402836000000001E-6</v>
      </c>
      <c r="AV192" s="150">
        <f t="shared" si="92"/>
        <v>5.8722649349999999E-9</v>
      </c>
      <c r="AW192" s="163">
        <f t="shared" si="93"/>
        <v>0.37778400000000001</v>
      </c>
      <c r="AX192" s="196">
        <v>1.66112E-6</v>
      </c>
      <c r="AY192" s="196">
        <v>5.0119999999999996E-9</v>
      </c>
      <c r="AZ192" s="196">
        <v>1.3693500000000001E-13</v>
      </c>
      <c r="BA192" s="108">
        <v>0</v>
      </c>
      <c r="BB192" s="108">
        <v>0</v>
      </c>
      <c r="BC192" s="196">
        <v>3.0360000000000002E-10</v>
      </c>
      <c r="BD192" s="196">
        <v>6.7886000000000003E-7</v>
      </c>
      <c r="BE192" s="196">
        <v>6.9367999999999998E-11</v>
      </c>
      <c r="BF192" s="196">
        <v>7.9075999999999997E-10</v>
      </c>
      <c r="BG192" s="108">
        <v>0</v>
      </c>
      <c r="BH192" s="108">
        <v>0</v>
      </c>
      <c r="BI192" s="108">
        <v>0</v>
      </c>
      <c r="BJ192" s="108">
        <v>0</v>
      </c>
      <c r="BK192" s="108">
        <v>0</v>
      </c>
      <c r="BL192" s="108">
        <v>0</v>
      </c>
      <c r="BM192" s="108">
        <v>0</v>
      </c>
      <c r="BN192" s="108">
        <v>0</v>
      </c>
      <c r="BO192" s="108">
        <v>0</v>
      </c>
      <c r="BP192" s="108">
        <v>0.37778400000000001</v>
      </c>
      <c r="BQ192" s="108">
        <v>0</v>
      </c>
      <c r="BR192" s="108">
        <v>0</v>
      </c>
      <c r="BS192" s="108">
        <v>0</v>
      </c>
      <c r="BU192" s="69">
        <v>1.0887988000000001E-4</v>
      </c>
      <c r="BV192" s="172">
        <v>5.4517384000000002E-6</v>
      </c>
      <c r="BW192" s="172">
        <v>4.9909949999999998E-5</v>
      </c>
      <c r="BX192" s="172">
        <v>2.9493055999999999E-13</v>
      </c>
      <c r="BY192" s="172">
        <v>5.7290849999999997E-6</v>
      </c>
      <c r="BZ192" s="69">
        <v>0</v>
      </c>
      <c r="CA192" s="69">
        <v>0</v>
      </c>
      <c r="CB192" s="69">
        <v>0</v>
      </c>
      <c r="CC192" s="69">
        <v>0</v>
      </c>
      <c r="CD192" s="172">
        <v>8.6328559999999997E-11</v>
      </c>
      <c r="CE192" s="69">
        <v>0</v>
      </c>
      <c r="CF192" s="69">
        <v>0</v>
      </c>
      <c r="CG192" s="69">
        <v>0</v>
      </c>
      <c r="CH192" s="172">
        <v>2.1728052999999999E-6</v>
      </c>
      <c r="CI192" s="172">
        <v>4.5616211000000002E-5</v>
      </c>
      <c r="CJ192" s="69">
        <v>0</v>
      </c>
      <c r="CK192" s="69">
        <v>0</v>
      </c>
      <c r="CM192" s="198">
        <v>0</v>
      </c>
      <c r="CN192" s="198">
        <v>1.79</v>
      </c>
      <c r="CO192" s="198">
        <v>8.2754275999999995E-3</v>
      </c>
      <c r="CP192" s="198">
        <v>3.7299999999999998E-3</v>
      </c>
      <c r="CQ192" s="198">
        <v>0</v>
      </c>
      <c r="CR192" s="198">
        <v>0</v>
      </c>
      <c r="CS192" s="198">
        <v>2.279444E-4</v>
      </c>
      <c r="CT192" s="198">
        <v>0</v>
      </c>
      <c r="CU192" s="198">
        <v>0</v>
      </c>
      <c r="CV192" s="198">
        <v>0</v>
      </c>
      <c r="CX192" s="166" t="s">
        <v>339</v>
      </c>
      <c r="CY192" t="s">
        <v>2192</v>
      </c>
    </row>
    <row r="193" spans="1:103" ht="14.4">
      <c r="A193" t="s">
        <v>419</v>
      </c>
      <c r="B193" s="85" t="s">
        <v>379</v>
      </c>
      <c r="C193" s="113" t="str">
        <f t="shared" si="94"/>
        <v>A.030.14.125</v>
      </c>
      <c r="D193" s="9" t="s">
        <v>1124</v>
      </c>
      <c r="E193" s="112" t="s">
        <v>362</v>
      </c>
      <c r="F193" s="115" t="str">
        <f t="shared" si="95"/>
        <v>Rosin</v>
      </c>
      <c r="G193" s="143">
        <f t="shared" si="96"/>
        <v>6.3658724000000007</v>
      </c>
      <c r="I193" s="118">
        <f t="shared" si="97"/>
        <v>1.2719348834321</v>
      </c>
      <c r="K193" s="161">
        <f t="shared" si="98"/>
        <v>3.9631046491000001E-2</v>
      </c>
      <c r="L193" s="161">
        <f t="shared" si="99"/>
        <v>0.14550271604109999</v>
      </c>
      <c r="M193" s="162">
        <f t="shared" si="100"/>
        <v>0.1319202609</v>
      </c>
      <c r="N193" s="161">
        <v>0.95488086000000005</v>
      </c>
      <c r="O193" s="132">
        <v>8.8369369000000003E-2</v>
      </c>
      <c r="P193" s="132">
        <v>5.4244558999999998E-2</v>
      </c>
      <c r="Q193" s="132">
        <v>3.1553163000000002E-2</v>
      </c>
      <c r="R193" s="132">
        <v>7.6369971E-3</v>
      </c>
      <c r="S193" s="164">
        <v>9.5155031000000004E-5</v>
      </c>
      <c r="T193" s="132">
        <v>3.4573136000000003E-4</v>
      </c>
      <c r="U193" s="132">
        <v>2.8865687999999998E-3</v>
      </c>
      <c r="V193" s="132">
        <v>2.7853009E-3</v>
      </c>
      <c r="W193" s="132">
        <v>0</v>
      </c>
      <c r="X193" s="132">
        <v>0.12913495999999999</v>
      </c>
      <c r="Y193" s="164">
        <v>2.2192410999999999E-6</v>
      </c>
      <c r="Z193" s="132">
        <v>0</v>
      </c>
      <c r="AA193" s="132">
        <v>0</v>
      </c>
      <c r="AC193" s="118">
        <f t="shared" si="86"/>
        <v>0.95488086000000005</v>
      </c>
      <c r="AD193" s="118">
        <f t="shared" si="87"/>
        <v>0.18513154329099996</v>
      </c>
      <c r="AE193" s="118">
        <f t="shared" si="88"/>
        <v>0.14550049679999999</v>
      </c>
      <c r="AF193" s="118">
        <f t="shared" si="89"/>
        <v>0.14550271604109999</v>
      </c>
      <c r="AG193" s="118">
        <f t="shared" si="90"/>
        <v>0.1319202609</v>
      </c>
      <c r="AI193" s="69">
        <v>103.52112</v>
      </c>
      <c r="AJ193" s="69">
        <v>70.209243999999998</v>
      </c>
      <c r="AK193" s="69">
        <v>16.044032999999999</v>
      </c>
      <c r="AL193" s="69">
        <v>0</v>
      </c>
      <c r="AM193" s="69">
        <v>3.8557983999999998</v>
      </c>
      <c r="AN193" s="69">
        <v>9.4091740999999995</v>
      </c>
      <c r="AO193" s="69">
        <v>4.0028676000000001</v>
      </c>
      <c r="AQ193" s="116">
        <v>0.13907203000000001</v>
      </c>
      <c r="AR193" s="116">
        <v>0.13067064</v>
      </c>
      <c r="AS193" s="116">
        <v>5.5090201000000004E-3</v>
      </c>
      <c r="AT193" s="116">
        <v>2.8923635E-3</v>
      </c>
      <c r="AU193" s="150">
        <f t="shared" si="91"/>
        <v>7.8339715303470003E-6</v>
      </c>
      <c r="AV193" s="150">
        <f t="shared" si="92"/>
        <v>2.0373594598547799E-8</v>
      </c>
      <c r="AW193" s="163">
        <f t="shared" si="93"/>
        <v>0.40509292799699997</v>
      </c>
      <c r="AX193" s="196">
        <v>5.9162299999999998E-6</v>
      </c>
      <c r="AY193" s="196">
        <v>1.7851032999999999E-8</v>
      </c>
      <c r="AZ193" s="196">
        <v>4.8770140000000003E-13</v>
      </c>
      <c r="BA193" s="108">
        <v>0</v>
      </c>
      <c r="BB193" s="108">
        <v>0</v>
      </c>
      <c r="BC193" s="196">
        <v>2.8877623999999999E-9</v>
      </c>
      <c r="BD193" s="196">
        <v>1.9143362000000001E-6</v>
      </c>
      <c r="BE193" s="196">
        <v>4.4332141E-10</v>
      </c>
      <c r="BF193" s="196">
        <v>2.0785438000000001E-9</v>
      </c>
      <c r="BG193" s="108">
        <v>0</v>
      </c>
      <c r="BH193" s="108">
        <v>0</v>
      </c>
      <c r="BI193" s="196">
        <v>1.8793174E-13</v>
      </c>
      <c r="BJ193" s="196">
        <v>1.7332959000000001E-14</v>
      </c>
      <c r="BK193" s="196">
        <v>3.4224488E-15</v>
      </c>
      <c r="BL193" s="196">
        <v>2.0711656999999999E-11</v>
      </c>
      <c r="BM193" s="196">
        <v>4.9685628999999999E-10</v>
      </c>
      <c r="BN193" s="108">
        <v>0</v>
      </c>
      <c r="BO193" s="196">
        <v>6.1237996999999997E-5</v>
      </c>
      <c r="BP193" s="108">
        <v>0.40503169</v>
      </c>
      <c r="BQ193" s="108">
        <v>0</v>
      </c>
      <c r="BR193" s="108">
        <v>0</v>
      </c>
      <c r="BS193" s="108">
        <v>0</v>
      </c>
      <c r="BU193" s="69">
        <v>3.2799735999999998E-4</v>
      </c>
      <c r="BV193" s="172">
        <v>1.5151281E-5</v>
      </c>
      <c r="BW193" s="69">
        <v>1.7749741E-4</v>
      </c>
      <c r="BX193" s="172">
        <v>3.4518329999999998E-7</v>
      </c>
      <c r="BY193" s="172">
        <v>1.8112244E-5</v>
      </c>
      <c r="BZ193" s="172">
        <v>1.6147244E-6</v>
      </c>
      <c r="CA193" s="69">
        <v>0</v>
      </c>
      <c r="CB193" s="172">
        <v>2.4508040999999999E-6</v>
      </c>
      <c r="CC193" s="172">
        <v>1.4681329E-7</v>
      </c>
      <c r="CD193" s="172">
        <v>3.4923016999999999E-7</v>
      </c>
      <c r="CE193" s="69">
        <v>0</v>
      </c>
      <c r="CF193" s="69">
        <v>0</v>
      </c>
      <c r="CG193" s="69">
        <v>0</v>
      </c>
      <c r="CH193" s="172">
        <v>6.8681777999999997E-6</v>
      </c>
      <c r="CI193" s="69">
        <v>1.0415615999999999E-4</v>
      </c>
      <c r="CJ193" s="172">
        <v>1.3053302000000001E-6</v>
      </c>
      <c r="CK193" s="69">
        <v>0</v>
      </c>
      <c r="CM193" s="198">
        <v>0</v>
      </c>
      <c r="CN193" s="198">
        <v>6.3586039000000003</v>
      </c>
      <c r="CO193" s="198">
        <v>6.6817864000000005E-2</v>
      </c>
      <c r="CP193" s="198">
        <v>1.0736624E-2</v>
      </c>
      <c r="CQ193" s="197">
        <v>8.7738282999999997E-11</v>
      </c>
      <c r="CR193" s="197">
        <v>1.0625918999999999E-8</v>
      </c>
      <c r="CS193" s="198">
        <v>7.4912069999999995E-4</v>
      </c>
      <c r="CT193" s="198">
        <v>1.4520632E-2</v>
      </c>
      <c r="CU193" s="198">
        <v>0</v>
      </c>
      <c r="CV193" s="198">
        <v>5.6785615999999995E-4</v>
      </c>
      <c r="CX193" s="166" t="s">
        <v>310</v>
      </c>
      <c r="CY193" t="s">
        <v>2193</v>
      </c>
    </row>
    <row r="194" spans="1:103" ht="14.4">
      <c r="A194" t="s">
        <v>420</v>
      </c>
      <c r="B194" s="85" t="s">
        <v>379</v>
      </c>
      <c r="C194" s="113" t="str">
        <f t="shared" si="94"/>
        <v>A.030.14.126</v>
      </c>
      <c r="D194" s="9" t="s">
        <v>1124</v>
      </c>
      <c r="E194" s="112" t="s">
        <v>362</v>
      </c>
      <c r="F194" s="115" t="str">
        <f t="shared" si="95"/>
        <v>Styrene</v>
      </c>
      <c r="G194" s="143">
        <f t="shared" si="96"/>
        <v>2.0900000000000003</v>
      </c>
      <c r="I194" s="118">
        <f t="shared" si="97"/>
        <v>0.36331041317385027</v>
      </c>
      <c r="K194" s="161">
        <f t="shared" si="98"/>
        <v>2.4602403085128E-2</v>
      </c>
      <c r="L194" s="161">
        <f t="shared" si="99"/>
        <v>2.5208010088722248E-2</v>
      </c>
      <c r="M194" s="162">
        <f t="shared" si="100"/>
        <v>0</v>
      </c>
      <c r="N194" s="161">
        <v>0.3135</v>
      </c>
      <c r="O194" s="132">
        <v>2.5163985999999999E-2</v>
      </c>
      <c r="P194" s="164">
        <v>4.4023790000000003E-5</v>
      </c>
      <c r="Q194" s="132">
        <v>2.46024E-2</v>
      </c>
      <c r="R194" s="132">
        <v>0</v>
      </c>
      <c r="S194" s="132">
        <v>0</v>
      </c>
      <c r="T194" s="164">
        <v>3.0851279999999999E-9</v>
      </c>
      <c r="U194" s="164">
        <v>2.9872225000000002E-10</v>
      </c>
      <c r="V194" s="132">
        <v>0</v>
      </c>
      <c r="W194" s="132">
        <v>0</v>
      </c>
      <c r="X194" s="132">
        <v>0</v>
      </c>
      <c r="Y194" s="132">
        <v>0</v>
      </c>
      <c r="Z194" s="132">
        <v>0</v>
      </c>
      <c r="AA194" s="132">
        <v>0</v>
      </c>
      <c r="AC194" s="118">
        <f t="shared" si="86"/>
        <v>0.3135</v>
      </c>
      <c r="AD194" s="118">
        <f t="shared" si="87"/>
        <v>4.9810413173850245E-2</v>
      </c>
      <c r="AE194" s="118">
        <f t="shared" si="88"/>
        <v>2.5208010088722248E-2</v>
      </c>
      <c r="AF194" s="118">
        <f t="shared" si="89"/>
        <v>2.5208010088722248E-2</v>
      </c>
      <c r="AG194" s="118">
        <f t="shared" si="90"/>
        <v>0</v>
      </c>
      <c r="AI194" s="69">
        <v>44.731999999999999</v>
      </c>
      <c r="AJ194" s="69">
        <v>44.731999999999999</v>
      </c>
      <c r="AK194" s="69">
        <v>0</v>
      </c>
      <c r="AL194" s="69">
        <v>0</v>
      </c>
      <c r="AM194" s="69">
        <v>0</v>
      </c>
      <c r="AN194" s="69">
        <v>0</v>
      </c>
      <c r="AO194" s="69">
        <v>0</v>
      </c>
      <c r="AQ194" s="116">
        <v>4.4945868999999999E-2</v>
      </c>
      <c r="AR194" s="116">
        <v>3.9984984000000001E-2</v>
      </c>
      <c r="AS194" s="116">
        <v>1.7670207E-3</v>
      </c>
      <c r="AT194" s="116">
        <v>3.1938648000000001E-3</v>
      </c>
      <c r="AU194" s="150">
        <f t="shared" si="91"/>
        <v>2.39718128E-6</v>
      </c>
      <c r="AV194" s="150">
        <f t="shared" si="92"/>
        <v>6.534839885E-9</v>
      </c>
      <c r="AW194" s="163">
        <f t="shared" si="93"/>
        <v>0.44732</v>
      </c>
      <c r="AX194" s="196">
        <v>1.9395199999999999E-6</v>
      </c>
      <c r="AY194" s="196">
        <v>5.8520000000000001E-9</v>
      </c>
      <c r="AZ194" s="196">
        <v>1.59885E-13</v>
      </c>
      <c r="BA194" s="108">
        <v>0</v>
      </c>
      <c r="BB194" s="108">
        <v>0</v>
      </c>
      <c r="BC194" s="196">
        <v>6.5928000000000002E-10</v>
      </c>
      <c r="BD194" s="196">
        <v>4.5700199999999998E-7</v>
      </c>
      <c r="BE194" s="196">
        <v>1.5034800000000001E-10</v>
      </c>
      <c r="BF194" s="196">
        <v>5.3233199999999998E-10</v>
      </c>
      <c r="BG194" s="108">
        <v>0</v>
      </c>
      <c r="BH194" s="108">
        <v>0</v>
      </c>
      <c r="BI194" s="108">
        <v>0</v>
      </c>
      <c r="BJ194" s="108">
        <v>0</v>
      </c>
      <c r="BK194" s="108">
        <v>0</v>
      </c>
      <c r="BL194" s="108">
        <v>0</v>
      </c>
      <c r="BM194" s="108">
        <v>0</v>
      </c>
      <c r="BN194" s="108">
        <v>0</v>
      </c>
      <c r="BO194" s="108">
        <v>0</v>
      </c>
      <c r="BP194" s="108">
        <v>0.44732</v>
      </c>
      <c r="BQ194" s="108">
        <v>0</v>
      </c>
      <c r="BR194" s="108">
        <v>0</v>
      </c>
      <c r="BS194" s="108">
        <v>0</v>
      </c>
      <c r="BU194" s="69">
        <v>1.2396898E-4</v>
      </c>
      <c r="BV194" s="172">
        <v>3.6700577000000001E-6</v>
      </c>
      <c r="BW194" s="172">
        <v>5.8274745999999999E-5</v>
      </c>
      <c r="BX194" s="172">
        <v>1.1712922E-8</v>
      </c>
      <c r="BY194" s="172">
        <v>3.0231527000000001E-6</v>
      </c>
      <c r="BZ194" s="69">
        <v>0</v>
      </c>
      <c r="CA194" s="69">
        <v>0</v>
      </c>
      <c r="CB194" s="69">
        <v>0</v>
      </c>
      <c r="CC194" s="69">
        <v>0</v>
      </c>
      <c r="CD194" s="172">
        <v>3.5732400999999997E-8</v>
      </c>
      <c r="CE194" s="69">
        <v>0</v>
      </c>
      <c r="CF194" s="69">
        <v>0</v>
      </c>
      <c r="CG194" s="69">
        <v>0</v>
      </c>
      <c r="CH194" s="172">
        <v>4.9411173999999996E-6</v>
      </c>
      <c r="CI194" s="172">
        <v>5.4012460000000002E-5</v>
      </c>
      <c r="CJ194" s="69">
        <v>0</v>
      </c>
      <c r="CK194" s="69">
        <v>0</v>
      </c>
      <c r="CM194" s="198">
        <v>0</v>
      </c>
      <c r="CN194" s="198">
        <v>2.09</v>
      </c>
      <c r="CO194" s="198">
        <v>0</v>
      </c>
      <c r="CP194" s="198">
        <v>2.5110000000000002E-3</v>
      </c>
      <c r="CQ194" s="198">
        <v>0</v>
      </c>
      <c r="CR194" s="198">
        <v>0</v>
      </c>
      <c r="CS194" s="198">
        <v>1.5344997E-4</v>
      </c>
      <c r="CT194" s="198">
        <v>0</v>
      </c>
      <c r="CU194" s="198">
        <v>0</v>
      </c>
      <c r="CV194" s="198">
        <v>0</v>
      </c>
      <c r="CX194" s="166" t="s">
        <v>340</v>
      </c>
      <c r="CY194" t="s">
        <v>2194</v>
      </c>
    </row>
    <row r="195" spans="1:103" ht="14.4">
      <c r="A195" t="s">
        <v>3247</v>
      </c>
      <c r="B195" s="85" t="s">
        <v>379</v>
      </c>
      <c r="C195" s="113" t="str">
        <f t="shared" si="94"/>
        <v>A.030.14.127</v>
      </c>
      <c r="D195" s="9" t="s">
        <v>1124</v>
      </c>
      <c r="E195" s="112" t="s">
        <v>362</v>
      </c>
      <c r="F195" s="115" t="str">
        <f t="shared" si="95"/>
        <v>Toluene</v>
      </c>
      <c r="G195" s="143">
        <f t="shared" si="96"/>
        <v>1.39</v>
      </c>
      <c r="I195" s="118">
        <f t="shared" si="97"/>
        <v>0.34041498057999997</v>
      </c>
      <c r="K195" s="161">
        <f t="shared" si="98"/>
        <v>5.8457534579999998E-2</v>
      </c>
      <c r="L195" s="161">
        <f t="shared" si="99"/>
        <v>5.1290245999999998E-2</v>
      </c>
      <c r="M195" s="162">
        <f t="shared" si="100"/>
        <v>2.2167200000000001E-2</v>
      </c>
      <c r="N195" s="161">
        <v>0.20849999999999999</v>
      </c>
      <c r="O195" s="132">
        <v>3.1364999999999997E-2</v>
      </c>
      <c r="P195" s="132">
        <v>1.4545206E-2</v>
      </c>
      <c r="Q195" s="132">
        <v>5.6304E-2</v>
      </c>
      <c r="R195" s="132">
        <v>9.5999400000000004E-4</v>
      </c>
      <c r="S195" s="132">
        <v>1.3801398E-4</v>
      </c>
      <c r="T195" s="132">
        <v>1.0555266E-3</v>
      </c>
      <c r="U195" s="132">
        <v>5.38004E-3</v>
      </c>
      <c r="V195" s="132">
        <v>0</v>
      </c>
      <c r="W195" s="132">
        <v>0</v>
      </c>
      <c r="X195" s="132">
        <v>0</v>
      </c>
      <c r="Y195" s="132">
        <v>0</v>
      </c>
      <c r="Z195" s="132">
        <v>2.2167200000000001E-2</v>
      </c>
      <c r="AA195" s="132">
        <v>0</v>
      </c>
      <c r="AC195" s="118">
        <f t="shared" si="86"/>
        <v>0.20849999999999999</v>
      </c>
      <c r="AD195" s="118">
        <f t="shared" si="87"/>
        <v>0.10974778058000001</v>
      </c>
      <c r="AE195" s="118">
        <f t="shared" si="88"/>
        <v>7.3457445999999996E-2</v>
      </c>
      <c r="AF195" s="118">
        <f t="shared" si="89"/>
        <v>5.1290245999999998E-2</v>
      </c>
      <c r="AG195" s="118">
        <f t="shared" si="90"/>
        <v>0</v>
      </c>
      <c r="AI195" s="69">
        <v>44.944000000000003</v>
      </c>
      <c r="AJ195" s="69">
        <v>44.944000000000003</v>
      </c>
      <c r="AK195" s="69">
        <v>0</v>
      </c>
      <c r="AL195" s="69">
        <v>0</v>
      </c>
      <c r="AM195" s="69">
        <v>0</v>
      </c>
      <c r="AN195" s="69">
        <v>0</v>
      </c>
      <c r="AO195" s="69">
        <v>0</v>
      </c>
      <c r="AQ195" s="116">
        <v>2.5913261E-2</v>
      </c>
      <c r="AR195" s="116">
        <v>2.1558621E-2</v>
      </c>
      <c r="AS195" s="116">
        <v>1.145638E-3</v>
      </c>
      <c r="AT195" s="116">
        <v>3.2090016000000002E-3</v>
      </c>
      <c r="AU195" s="150">
        <f t="shared" si="91"/>
        <v>1.2924832934999999E-6</v>
      </c>
      <c r="AV195" s="150">
        <f t="shared" si="92"/>
        <v>4.2368267615490009E-9</v>
      </c>
      <c r="AW195" s="163">
        <f t="shared" si="93"/>
        <v>0.44944000000000001</v>
      </c>
      <c r="AX195" s="196">
        <v>1.2899200000000001E-6</v>
      </c>
      <c r="AY195" s="196">
        <v>3.8920000000000002E-9</v>
      </c>
      <c r="AZ195" s="196">
        <v>1.06335E-13</v>
      </c>
      <c r="BA195" s="108">
        <v>0</v>
      </c>
      <c r="BB195" s="108">
        <v>0</v>
      </c>
      <c r="BC195" s="196">
        <v>1.5088E-9</v>
      </c>
      <c r="BD195" s="108">
        <v>0</v>
      </c>
      <c r="BE195" s="196">
        <v>3.4408000000000002E-10</v>
      </c>
      <c r="BF195" s="108">
        <v>0</v>
      </c>
      <c r="BG195" s="108">
        <v>0</v>
      </c>
      <c r="BH195" s="108">
        <v>0</v>
      </c>
      <c r="BI195" s="196">
        <v>6.0134231000000004E-13</v>
      </c>
      <c r="BJ195" s="196">
        <v>3.2329334999999999E-14</v>
      </c>
      <c r="BK195" s="196">
        <v>6.7549040000000002E-15</v>
      </c>
      <c r="BL195" s="196">
        <v>3.7698500000000003E-11</v>
      </c>
      <c r="BM195" s="196">
        <v>1.0167949999999999E-9</v>
      </c>
      <c r="BN195" s="108">
        <v>0</v>
      </c>
      <c r="BO195" s="108">
        <v>0</v>
      </c>
      <c r="BP195" s="108">
        <v>0.44944000000000001</v>
      </c>
      <c r="BQ195" s="108">
        <v>0</v>
      </c>
      <c r="BR195" s="108">
        <v>0</v>
      </c>
      <c r="BS195" s="108">
        <v>0</v>
      </c>
      <c r="BU195" s="69">
        <v>1.0642991E-4</v>
      </c>
      <c r="BV195" s="69">
        <v>0</v>
      </c>
      <c r="BW195" s="172">
        <v>3.8756888000000002E-5</v>
      </c>
      <c r="BX195" s="172">
        <v>6.5721886000000005E-7</v>
      </c>
      <c r="BY195" s="172">
        <v>8.6681046999999998E-7</v>
      </c>
      <c r="BZ195" s="69">
        <v>0</v>
      </c>
      <c r="CA195" s="69">
        <v>0</v>
      </c>
      <c r="CB195" s="69">
        <v>0</v>
      </c>
      <c r="CC195" s="172">
        <v>2.3934290999999999E-7</v>
      </c>
      <c r="CD195" s="172">
        <v>8.7839390000000003E-7</v>
      </c>
      <c r="CE195" s="69">
        <v>0</v>
      </c>
      <c r="CF195" s="69">
        <v>0</v>
      </c>
      <c r="CG195" s="69">
        <v>0</v>
      </c>
      <c r="CH195" s="172">
        <v>1.0762815000000001E-5</v>
      </c>
      <c r="CI195" s="172">
        <v>5.4268443999999997E-5</v>
      </c>
      <c r="CJ195" s="69">
        <v>0</v>
      </c>
      <c r="CK195" s="69">
        <v>0</v>
      </c>
      <c r="CM195" s="198">
        <v>0</v>
      </c>
      <c r="CN195" s="198">
        <v>1.39</v>
      </c>
      <c r="CO195" s="198">
        <v>0</v>
      </c>
      <c r="CP195" s="198">
        <v>0</v>
      </c>
      <c r="CQ195" s="197">
        <v>2.7607072000000001E-10</v>
      </c>
      <c r="CR195" s="197">
        <v>3.3159019999999999E-8</v>
      </c>
      <c r="CS195" s="198">
        <v>0</v>
      </c>
      <c r="CT195" s="198">
        <v>2.7270797999999999E-2</v>
      </c>
      <c r="CU195" s="198">
        <v>0</v>
      </c>
      <c r="CV195" s="198">
        <v>0</v>
      </c>
      <c r="CX195" s="166" t="s">
        <v>341</v>
      </c>
      <c r="CY195" t="s">
        <v>2195</v>
      </c>
    </row>
    <row r="196" spans="1:103" ht="14.4">
      <c r="A196" t="s">
        <v>3248</v>
      </c>
      <c r="B196" s="85" t="s">
        <v>379</v>
      </c>
      <c r="C196" s="113" t="str">
        <f t="shared" si="94"/>
        <v>A.030.14.128</v>
      </c>
      <c r="D196" s="9" t="s">
        <v>1124</v>
      </c>
      <c r="E196" s="112" t="s">
        <v>362</v>
      </c>
      <c r="F196" s="115" t="str">
        <f t="shared" si="95"/>
        <v>Triethylene glycon (TEG)</v>
      </c>
      <c r="G196" s="143">
        <f t="shared" si="96"/>
        <v>1.98</v>
      </c>
      <c r="I196" s="118">
        <f t="shared" si="97"/>
        <v>0.42444887941999998</v>
      </c>
      <c r="K196" s="161">
        <f t="shared" si="98"/>
        <v>5.2949368020000005E-2</v>
      </c>
      <c r="L196" s="161">
        <f t="shared" si="99"/>
        <v>5.5549761400000001E-2</v>
      </c>
      <c r="M196" s="162">
        <f t="shared" si="100"/>
        <v>1.8949750000000001E-2</v>
      </c>
      <c r="N196" s="161">
        <v>0.29699999999999999</v>
      </c>
      <c r="O196" s="132">
        <v>3.1364999999999997E-2</v>
      </c>
      <c r="P196" s="132">
        <v>1.7732611999999998E-2</v>
      </c>
      <c r="Q196" s="132">
        <v>5.0796000000000001E-2</v>
      </c>
      <c r="R196" s="132">
        <v>7.6616664000000003E-4</v>
      </c>
      <c r="S196" s="132">
        <v>2.0214547999999999E-4</v>
      </c>
      <c r="T196" s="132">
        <v>1.1850559000000001E-3</v>
      </c>
      <c r="U196" s="132">
        <v>6.4521494E-3</v>
      </c>
      <c r="V196" s="132">
        <v>0</v>
      </c>
      <c r="W196" s="132">
        <v>0</v>
      </c>
      <c r="X196" s="132">
        <v>0</v>
      </c>
      <c r="Y196" s="132">
        <v>0</v>
      </c>
      <c r="Z196" s="132">
        <v>1.8949750000000001E-2</v>
      </c>
      <c r="AA196" s="132">
        <v>0</v>
      </c>
      <c r="AC196" s="118">
        <f t="shared" si="86"/>
        <v>0.29699999999999999</v>
      </c>
      <c r="AD196" s="118">
        <f t="shared" si="87"/>
        <v>0.10849912941999998</v>
      </c>
      <c r="AE196" s="118">
        <f t="shared" si="88"/>
        <v>7.4499511399999996E-2</v>
      </c>
      <c r="AF196" s="118">
        <f t="shared" si="89"/>
        <v>5.5549761400000001E-2</v>
      </c>
      <c r="AG196" s="118">
        <f t="shared" si="90"/>
        <v>0</v>
      </c>
      <c r="AI196" s="69">
        <v>62.905000000000001</v>
      </c>
      <c r="AJ196" s="69">
        <v>61.215000000000003</v>
      </c>
      <c r="AK196" s="69">
        <v>0</v>
      </c>
      <c r="AL196" s="69">
        <v>0</v>
      </c>
      <c r="AM196" s="69">
        <v>0</v>
      </c>
      <c r="AN196" s="69">
        <v>1.69</v>
      </c>
      <c r="AO196" s="69">
        <v>0</v>
      </c>
      <c r="AQ196" s="116">
        <v>3.6664628999999997E-2</v>
      </c>
      <c r="AR196" s="116">
        <v>3.0692081999999999E-2</v>
      </c>
      <c r="AS196" s="116">
        <v>1.6017964999999999E-3</v>
      </c>
      <c r="AT196" s="116">
        <v>4.370751E-3</v>
      </c>
      <c r="AU196" s="150">
        <f t="shared" si="91"/>
        <v>1.8400528711000001E-6</v>
      </c>
      <c r="AV196" s="150">
        <f t="shared" si="92"/>
        <v>5.9238034445720003E-9</v>
      </c>
      <c r="AW196" s="163">
        <f t="shared" si="93"/>
        <v>0.61214999999999997</v>
      </c>
      <c r="AX196" s="196">
        <v>1.83744E-6</v>
      </c>
      <c r="AY196" s="196">
        <v>5.5439999999999999E-9</v>
      </c>
      <c r="AZ196" s="196">
        <v>1.5147000000000001E-13</v>
      </c>
      <c r="BA196" s="108">
        <v>0</v>
      </c>
      <c r="BB196" s="108">
        <v>0</v>
      </c>
      <c r="BC196" s="196">
        <v>1.3612E-9</v>
      </c>
      <c r="BD196" s="108">
        <v>0</v>
      </c>
      <c r="BE196" s="196">
        <v>3.1042E-10</v>
      </c>
      <c r="BF196" s="108">
        <v>0</v>
      </c>
      <c r="BG196" s="196">
        <v>6.8510000000000004E-11</v>
      </c>
      <c r="BH196" s="108">
        <v>0</v>
      </c>
      <c r="BI196" s="196">
        <v>6.7514732000000003E-13</v>
      </c>
      <c r="BJ196" s="196">
        <v>3.8772514999999997E-14</v>
      </c>
      <c r="BK196" s="196">
        <v>8.0547370000000002E-15</v>
      </c>
      <c r="BL196" s="196">
        <v>4.8821100000000001E-11</v>
      </c>
      <c r="BM196" s="196">
        <v>1.20285E-9</v>
      </c>
      <c r="BN196" s="108">
        <v>0</v>
      </c>
      <c r="BO196" s="108">
        <v>0</v>
      </c>
      <c r="BP196" s="108">
        <v>0.61214999999999997</v>
      </c>
      <c r="BQ196" s="108">
        <v>0</v>
      </c>
      <c r="BR196" s="108">
        <v>0</v>
      </c>
      <c r="BS196" s="108">
        <v>0</v>
      </c>
      <c r="BU196" s="69">
        <v>1.4409927E-4</v>
      </c>
      <c r="BV196" s="69">
        <v>0</v>
      </c>
      <c r="BW196" s="172">
        <v>5.5207653999999997E-5</v>
      </c>
      <c r="BX196" s="172">
        <v>7.8020795E-7</v>
      </c>
      <c r="BY196" s="172">
        <v>6.9179730999999997E-7</v>
      </c>
      <c r="BZ196" s="69">
        <v>0</v>
      </c>
      <c r="CA196" s="172">
        <v>1.7826158E-6</v>
      </c>
      <c r="CB196" s="69">
        <v>0</v>
      </c>
      <c r="CC196" s="172">
        <v>3.3228839999999999E-7</v>
      </c>
      <c r="CD196" s="172">
        <v>9.7566873999999993E-7</v>
      </c>
      <c r="CE196" s="69">
        <v>0</v>
      </c>
      <c r="CF196" s="69">
        <v>0</v>
      </c>
      <c r="CG196" s="69">
        <v>0</v>
      </c>
      <c r="CH196" s="172">
        <v>9.7099311999999997E-6</v>
      </c>
      <c r="CI196" s="172">
        <v>7.4619110000000006E-5</v>
      </c>
      <c r="CJ196" s="69">
        <v>0</v>
      </c>
      <c r="CK196" s="69">
        <v>0</v>
      </c>
      <c r="CM196" s="198">
        <v>0</v>
      </c>
      <c r="CN196" s="198">
        <v>1.98</v>
      </c>
      <c r="CO196" s="198">
        <v>0</v>
      </c>
      <c r="CP196" s="198">
        <v>0</v>
      </c>
      <c r="CQ196" s="197">
        <v>3.1072401000000002E-10</v>
      </c>
      <c r="CR196" s="197">
        <v>3.7318370000000003E-8</v>
      </c>
      <c r="CS196" s="198">
        <v>0</v>
      </c>
      <c r="CT196" s="198">
        <v>3.2670467000000002E-2</v>
      </c>
      <c r="CU196" s="197">
        <v>4.550056E-5</v>
      </c>
      <c r="CV196" s="198">
        <v>0</v>
      </c>
      <c r="CX196" s="166" t="s">
        <v>332</v>
      </c>
      <c r="CY196" t="s">
        <v>2196</v>
      </c>
    </row>
    <row r="197" spans="1:103" ht="14.4">
      <c r="A197" t="s">
        <v>3249</v>
      </c>
      <c r="B197" s="85" t="s">
        <v>379</v>
      </c>
      <c r="C197" s="113" t="str">
        <f t="shared" si="94"/>
        <v>A.030.14.129</v>
      </c>
      <c r="D197" s="9" t="s">
        <v>1124</v>
      </c>
      <c r="E197" s="112" t="s">
        <v>362</v>
      </c>
      <c r="F197" s="115" t="str">
        <f t="shared" si="95"/>
        <v>Xylene (mixed)</v>
      </c>
      <c r="G197" s="143">
        <f t="shared" si="96"/>
        <v>1.25</v>
      </c>
      <c r="I197" s="118">
        <f t="shared" si="97"/>
        <v>0.31621323022999998</v>
      </c>
      <c r="K197" s="161">
        <f t="shared" si="98"/>
        <v>5.534406343E-2</v>
      </c>
      <c r="L197" s="161">
        <f t="shared" si="99"/>
        <v>4.9095166799999992E-2</v>
      </c>
      <c r="M197" s="162">
        <f t="shared" si="100"/>
        <v>2.4274E-2</v>
      </c>
      <c r="N197" s="161">
        <v>0.1875</v>
      </c>
      <c r="O197" s="132">
        <v>3.0599999999999999E-2</v>
      </c>
      <c r="P197" s="132">
        <v>1.3465998999999999E-2</v>
      </c>
      <c r="Q197" s="132">
        <v>5.3244E-2</v>
      </c>
      <c r="R197" s="132">
        <v>9.5999400000000004E-4</v>
      </c>
      <c r="S197" s="132">
        <v>1.2863803E-4</v>
      </c>
      <c r="T197" s="132">
        <v>1.0114314000000001E-3</v>
      </c>
      <c r="U197" s="132">
        <v>5.0291677999999996E-3</v>
      </c>
      <c r="V197" s="132">
        <v>0</v>
      </c>
      <c r="W197" s="132">
        <v>0</v>
      </c>
      <c r="X197" s="132">
        <v>0</v>
      </c>
      <c r="Y197" s="132">
        <v>0</v>
      </c>
      <c r="Z197" s="132">
        <v>2.4274E-2</v>
      </c>
      <c r="AA197" s="132">
        <v>0</v>
      </c>
      <c r="AC197" s="118">
        <f t="shared" si="86"/>
        <v>0.1875</v>
      </c>
      <c r="AD197" s="118">
        <f t="shared" si="87"/>
        <v>0.10443923023</v>
      </c>
      <c r="AE197" s="118">
        <f t="shared" si="88"/>
        <v>7.3369166799999996E-2</v>
      </c>
      <c r="AF197" s="118">
        <f t="shared" si="89"/>
        <v>4.9095166799999992E-2</v>
      </c>
      <c r="AG197" s="118">
        <f t="shared" si="90"/>
        <v>0</v>
      </c>
      <c r="AI197" s="69">
        <v>45.473999999999997</v>
      </c>
      <c r="AJ197" s="69">
        <v>45.473999999999997</v>
      </c>
      <c r="AK197" s="69">
        <v>0</v>
      </c>
      <c r="AL197" s="69">
        <v>0</v>
      </c>
      <c r="AM197" s="69">
        <v>0</v>
      </c>
      <c r="AN197" s="69">
        <v>0</v>
      </c>
      <c r="AO197" s="69">
        <v>0</v>
      </c>
      <c r="AQ197" s="116">
        <v>2.3670546000000001E-2</v>
      </c>
      <c r="AR197" s="116">
        <v>1.9389127999999999E-2</v>
      </c>
      <c r="AS197" s="116">
        <v>1.0345743E-3</v>
      </c>
      <c r="AT197" s="116">
        <v>3.2468435999999999E-3</v>
      </c>
      <c r="AU197" s="150">
        <f t="shared" si="91"/>
        <v>1.1624177584E-6</v>
      </c>
      <c r="AV197" s="150">
        <f t="shared" si="92"/>
        <v>3.826088403328999E-9</v>
      </c>
      <c r="AW197" s="163">
        <f t="shared" si="93"/>
        <v>0.45473999999999998</v>
      </c>
      <c r="AX197" s="196">
        <v>1.1599999999999999E-6</v>
      </c>
      <c r="AY197" s="196">
        <v>3.4999999999999999E-9</v>
      </c>
      <c r="AZ197" s="196">
        <v>9.5624999999999996E-14</v>
      </c>
      <c r="BA197" s="108">
        <v>0</v>
      </c>
      <c r="BB197" s="108">
        <v>0</v>
      </c>
      <c r="BC197" s="196">
        <v>1.4268000000000001E-9</v>
      </c>
      <c r="BD197" s="108">
        <v>0</v>
      </c>
      <c r="BE197" s="196">
        <v>3.2538000000000002E-10</v>
      </c>
      <c r="BF197" s="108">
        <v>0</v>
      </c>
      <c r="BG197" s="108">
        <v>0</v>
      </c>
      <c r="BH197" s="108">
        <v>0</v>
      </c>
      <c r="BI197" s="196">
        <v>5.7622011999999997E-13</v>
      </c>
      <c r="BJ197" s="196">
        <v>3.0221499999999998E-14</v>
      </c>
      <c r="BK197" s="196">
        <v>6.3367089999999998E-15</v>
      </c>
      <c r="BL197" s="196">
        <v>3.54034E-11</v>
      </c>
      <c r="BM197" s="196">
        <v>9.5555500000000002E-10</v>
      </c>
      <c r="BN197" s="108">
        <v>0</v>
      </c>
      <c r="BO197" s="108">
        <v>0</v>
      </c>
      <c r="BP197" s="108">
        <v>0.45473999999999998</v>
      </c>
      <c r="BQ197" s="108">
        <v>0</v>
      </c>
      <c r="BR197" s="108">
        <v>0</v>
      </c>
      <c r="BS197" s="108">
        <v>0</v>
      </c>
      <c r="BU197" s="69">
        <v>1.0248385999999999E-4</v>
      </c>
      <c r="BV197" s="69">
        <v>0</v>
      </c>
      <c r="BW197" s="172">
        <v>3.4853317E-5</v>
      </c>
      <c r="BX197" s="172">
        <v>6.1465295999999995E-7</v>
      </c>
      <c r="BY197" s="172">
        <v>8.6681046999999998E-7</v>
      </c>
      <c r="BZ197" s="69">
        <v>0</v>
      </c>
      <c r="CA197" s="69">
        <v>0</v>
      </c>
      <c r="CB197" s="69">
        <v>0</v>
      </c>
      <c r="CC197" s="172">
        <v>2.2442532E-7</v>
      </c>
      <c r="CD197" s="172">
        <v>8.3836913000000003E-7</v>
      </c>
      <c r="CE197" s="69">
        <v>0</v>
      </c>
      <c r="CF197" s="69">
        <v>0</v>
      </c>
      <c r="CG197" s="69">
        <v>0</v>
      </c>
      <c r="CH197" s="172">
        <v>1.017788E-5</v>
      </c>
      <c r="CI197" s="172">
        <v>5.4908402000000003E-5</v>
      </c>
      <c r="CJ197" s="69">
        <v>0</v>
      </c>
      <c r="CK197" s="69">
        <v>0</v>
      </c>
      <c r="CM197" s="198">
        <v>0</v>
      </c>
      <c r="CN197" s="198">
        <v>1.25</v>
      </c>
      <c r="CO197" s="198">
        <v>0</v>
      </c>
      <c r="CP197" s="198">
        <v>0</v>
      </c>
      <c r="CQ197" s="197">
        <v>2.6440127000000001E-10</v>
      </c>
      <c r="CR197" s="197">
        <v>3.1746160000000003E-8</v>
      </c>
      <c r="CS197" s="198">
        <v>0</v>
      </c>
      <c r="CT197" s="198">
        <v>2.5503209999999998E-2</v>
      </c>
      <c r="CU197" s="198">
        <v>0</v>
      </c>
      <c r="CV197" s="198">
        <v>0</v>
      </c>
      <c r="CX197" s="166" t="s">
        <v>342</v>
      </c>
      <c r="CY197" t="s">
        <v>2197</v>
      </c>
    </row>
    <row r="198" spans="1:103" ht="14.4">
      <c r="A198" t="s">
        <v>1106</v>
      </c>
      <c r="B198" s="85" t="s">
        <v>379</v>
      </c>
      <c r="C198" s="113" t="str">
        <f t="shared" si="94"/>
        <v>A.030.14.130</v>
      </c>
      <c r="D198" s="9" t="s">
        <v>1124</v>
      </c>
      <c r="E198" s="112" t="s">
        <v>362</v>
      </c>
      <c r="F198" s="115" t="str">
        <f t="shared" si="95"/>
        <v>Acrylonitrile from propylene ammoxidation</v>
      </c>
      <c r="G198" s="143">
        <f t="shared" si="96"/>
        <v>3.5365157333333337</v>
      </c>
      <c r="I198" s="118">
        <f t="shared" si="97"/>
        <v>0.86211048886059205</v>
      </c>
      <c r="K198" s="161">
        <f t="shared" si="98"/>
        <v>6.0986702840000004E-2</v>
      </c>
      <c r="L198" s="161">
        <f t="shared" si="99"/>
        <v>0.252974711638</v>
      </c>
      <c r="M198" s="162">
        <f t="shared" si="100"/>
        <v>1.7671714382592012E-2</v>
      </c>
      <c r="N198" s="161">
        <v>0.53047736000000001</v>
      </c>
      <c r="O198" s="132">
        <v>3.4387707000000003E-2</v>
      </c>
      <c r="P198" s="132">
        <v>0.10792334000000001</v>
      </c>
      <c r="Q198" s="132">
        <v>5.8455313000000002E-2</v>
      </c>
      <c r="R198" s="132">
        <v>1.2739197999999999E-3</v>
      </c>
      <c r="S198" s="132">
        <v>1.8406223999999999E-4</v>
      </c>
      <c r="T198" s="132">
        <v>1.0734078E-3</v>
      </c>
      <c r="U198" s="132">
        <v>0.10718111</v>
      </c>
      <c r="V198" s="132">
        <v>2.2352778E-4</v>
      </c>
      <c r="W198" s="132">
        <v>3.4263515E-3</v>
      </c>
      <c r="X198" s="132">
        <v>5.9865105999999998E-3</v>
      </c>
      <c r="Y198" s="164">
        <v>5.6203138000000001E-5</v>
      </c>
      <c r="Z198" s="132">
        <v>1.1461676000000001E-2</v>
      </c>
      <c r="AA198" s="164">
        <v>2.5920116000000001E-12</v>
      </c>
      <c r="AC198" s="118">
        <f t="shared" si="86"/>
        <v>0.53047736000000001</v>
      </c>
      <c r="AD198" s="118">
        <f t="shared" si="87"/>
        <v>0.31047885984000001</v>
      </c>
      <c r="AE198" s="118">
        <f t="shared" si="88"/>
        <v>0.26095383300000002</v>
      </c>
      <c r="AF198" s="118">
        <f t="shared" si="89"/>
        <v>0.252974711638</v>
      </c>
      <c r="AG198" s="118">
        <f t="shared" si="90"/>
        <v>6.2100383825920112E-3</v>
      </c>
      <c r="AI198" s="69">
        <v>77.561188000000001</v>
      </c>
      <c r="AJ198" s="69">
        <v>76.104808000000006</v>
      </c>
      <c r="AK198" s="69">
        <v>0.48818308999999999</v>
      </c>
      <c r="AL198" s="69">
        <v>0</v>
      </c>
      <c r="AM198" s="69">
        <v>0.12182931</v>
      </c>
      <c r="AN198" s="69">
        <v>0.72839454999999997</v>
      </c>
      <c r="AO198" s="69">
        <v>0.11797307999999999</v>
      </c>
      <c r="AQ198" s="116">
        <v>7.5092483000000002E-2</v>
      </c>
      <c r="AR198" s="116">
        <v>6.6472293000000002E-2</v>
      </c>
      <c r="AS198" s="116">
        <v>3.2942546000000001E-3</v>
      </c>
      <c r="AT198" s="116">
        <v>5.3259355999999997E-3</v>
      </c>
      <c r="AU198" s="150">
        <f t="shared" si="91"/>
        <v>3.9851494756669666E-6</v>
      </c>
      <c r="AV198" s="150">
        <f t="shared" si="92"/>
        <v>1.2182894429078706E-8</v>
      </c>
      <c r="AW198" s="163">
        <f t="shared" si="93"/>
        <v>0.74592936357500006</v>
      </c>
      <c r="AX198" s="196">
        <v>3.2823950000000002E-6</v>
      </c>
      <c r="AY198" s="196">
        <v>9.9037978000000006E-9</v>
      </c>
      <c r="AZ198" s="196">
        <v>2.7058507E-13</v>
      </c>
      <c r="BA198" s="196">
        <v>1.2643336999999999E-15</v>
      </c>
      <c r="BB198" s="196">
        <v>3.5863231E-16</v>
      </c>
      <c r="BC198" s="196">
        <v>1.7224029000000001E-9</v>
      </c>
      <c r="BD198" s="196">
        <v>6.9981248000000001E-7</v>
      </c>
      <c r="BE198" s="196">
        <v>3.7636019999999999E-10</v>
      </c>
      <c r="BF198" s="196">
        <v>1.6861428E-9</v>
      </c>
      <c r="BG198" s="196">
        <v>2.1018165999999999E-10</v>
      </c>
      <c r="BH198" s="196">
        <v>5.4881604999999998E-12</v>
      </c>
      <c r="BI198" s="196">
        <v>6.0747451999999998E-13</v>
      </c>
      <c r="BJ198" s="196">
        <v>3.7959211E-14</v>
      </c>
      <c r="BK198" s="196">
        <v>7.7897742000000004E-15</v>
      </c>
      <c r="BL198" s="196">
        <v>6.1252944000000002E-11</v>
      </c>
      <c r="BM198" s="196">
        <v>1.1583382E-9</v>
      </c>
      <c r="BN198" s="196">
        <v>3.5016782000000001E-21</v>
      </c>
      <c r="BO198" s="196">
        <v>7.9235749999999998E-6</v>
      </c>
      <c r="BP198" s="108">
        <v>0.74592144000000005</v>
      </c>
      <c r="BQ198" s="108">
        <v>0</v>
      </c>
      <c r="BR198" s="108">
        <v>0</v>
      </c>
      <c r="BS198" s="108">
        <v>0</v>
      </c>
      <c r="BU198" s="69">
        <v>2.7218556000000002E-4</v>
      </c>
      <c r="BV198" s="172">
        <v>1.3520238E-5</v>
      </c>
      <c r="BW198" s="172">
        <v>9.8607441999999995E-5</v>
      </c>
      <c r="BX198" s="172">
        <v>1.2748602000000001E-5</v>
      </c>
      <c r="BY198" s="172">
        <v>1.3460251999999999E-5</v>
      </c>
      <c r="BZ198" s="172">
        <v>1.7128153000000001E-5</v>
      </c>
      <c r="CA198" s="172">
        <v>5.793927E-7</v>
      </c>
      <c r="CB198" s="172">
        <v>1.0520820000000001E-5</v>
      </c>
      <c r="CC198" s="172">
        <v>3.0229114999999998E-7</v>
      </c>
      <c r="CD198" s="172">
        <v>9.1823771999999998E-7</v>
      </c>
      <c r="CE198" s="172">
        <v>1.0169270999999999E-12</v>
      </c>
      <c r="CF198" s="172">
        <v>7.7435146000000007E-18</v>
      </c>
      <c r="CG198" s="172">
        <v>6.6487499000000005E-14</v>
      </c>
      <c r="CH198" s="172">
        <v>1.1241044999999999E-5</v>
      </c>
      <c r="CI198" s="172">
        <v>9.3119180999999996E-5</v>
      </c>
      <c r="CJ198" s="172">
        <v>3.9907562000000002E-8</v>
      </c>
      <c r="CK198" s="69">
        <v>0</v>
      </c>
      <c r="CM198" s="197">
        <v>7.8427703000000003E-14</v>
      </c>
      <c r="CN198" s="198">
        <v>3.5360911000000002</v>
      </c>
      <c r="CO198" s="198">
        <v>4.4406908999999996E-3</v>
      </c>
      <c r="CP198" s="198">
        <v>7.7239954999999997E-3</v>
      </c>
      <c r="CQ198" s="197">
        <v>2.8114306000000001E-10</v>
      </c>
      <c r="CR198" s="197">
        <v>3.3687481E-8</v>
      </c>
      <c r="CS198" s="198">
        <v>2.8964806000000002E-4</v>
      </c>
      <c r="CT198" s="198">
        <v>3.1942100000000001E-2</v>
      </c>
      <c r="CU198" s="198">
        <v>1.4079705E-4</v>
      </c>
      <c r="CV198" s="198">
        <v>4.0878601000000001E-3</v>
      </c>
      <c r="CX198" s="166" t="s">
        <v>327</v>
      </c>
      <c r="CY198" t="s">
        <v>2198</v>
      </c>
    </row>
    <row r="199" spans="1:103" ht="14.4">
      <c r="A199" t="s">
        <v>1107</v>
      </c>
      <c r="B199" s="85" t="s">
        <v>379</v>
      </c>
      <c r="C199" s="113" t="str">
        <f t="shared" si="94"/>
        <v>A.030.14.132</v>
      </c>
      <c r="D199" s="9" t="s">
        <v>1124</v>
      </c>
      <c r="E199" s="112" t="s">
        <v>362</v>
      </c>
      <c r="F199" s="115" t="str">
        <f t="shared" si="95"/>
        <v>Hydrogen cyanide from propylene ammoxidation</v>
      </c>
      <c r="G199" s="143">
        <f t="shared" si="96"/>
        <v>3.5365157333333337</v>
      </c>
      <c r="I199" s="118">
        <f t="shared" si="97"/>
        <v>0.86211048886059205</v>
      </c>
      <c r="K199" s="161">
        <f t="shared" si="98"/>
        <v>6.0986702840000004E-2</v>
      </c>
      <c r="L199" s="161">
        <f t="shared" si="99"/>
        <v>0.252974711638</v>
      </c>
      <c r="M199" s="162">
        <f t="shared" si="100"/>
        <v>1.7671714382592012E-2</v>
      </c>
      <c r="N199" s="161">
        <v>0.53047736000000001</v>
      </c>
      <c r="O199" s="132">
        <v>3.4387707000000003E-2</v>
      </c>
      <c r="P199" s="132">
        <v>0.10792334000000001</v>
      </c>
      <c r="Q199" s="132">
        <v>5.8455313000000002E-2</v>
      </c>
      <c r="R199" s="132">
        <v>1.2739197999999999E-3</v>
      </c>
      <c r="S199" s="132">
        <v>1.8406223999999999E-4</v>
      </c>
      <c r="T199" s="132">
        <v>1.0734078E-3</v>
      </c>
      <c r="U199" s="132">
        <v>0.10718111</v>
      </c>
      <c r="V199" s="132">
        <v>2.2352778E-4</v>
      </c>
      <c r="W199" s="132">
        <v>3.4263515E-3</v>
      </c>
      <c r="X199" s="132">
        <v>5.9865105999999998E-3</v>
      </c>
      <c r="Y199" s="164">
        <v>5.6203138000000001E-5</v>
      </c>
      <c r="Z199" s="132">
        <v>1.1461676000000001E-2</v>
      </c>
      <c r="AA199" s="164">
        <v>2.5920116000000001E-12</v>
      </c>
      <c r="AC199" s="118">
        <f t="shared" ref="AC199:AC262" si="101">N199</f>
        <v>0.53047736000000001</v>
      </c>
      <c r="AD199" s="118">
        <f t="shared" ref="AD199:AD262" si="102">O199+P199+Q199+R199+S199+T199+U199</f>
        <v>0.31047885984000001</v>
      </c>
      <c r="AE199" s="118">
        <f t="shared" ref="AE199:AE262" si="103">O199+P199+U199+Z199</f>
        <v>0.26095383300000002</v>
      </c>
      <c r="AF199" s="118">
        <f t="shared" ref="AF199:AF262" si="104">Y199+O199+P199+U199+W199</f>
        <v>0.252974711638</v>
      </c>
      <c r="AG199" s="118">
        <f t="shared" ref="AG199:AG262" si="105">V199+X199+AA199</f>
        <v>6.2100383825920112E-3</v>
      </c>
      <c r="AI199" s="69">
        <v>77.561188000000001</v>
      </c>
      <c r="AJ199" s="69">
        <v>76.104808000000006</v>
      </c>
      <c r="AK199" s="69">
        <v>0.48818308999999999</v>
      </c>
      <c r="AL199" s="69">
        <v>0</v>
      </c>
      <c r="AM199" s="69">
        <v>0.12182931</v>
      </c>
      <c r="AN199" s="69">
        <v>0.72839454999999997</v>
      </c>
      <c r="AO199" s="69">
        <v>0.11797307999999999</v>
      </c>
      <c r="AQ199" s="116">
        <v>7.5092483000000002E-2</v>
      </c>
      <c r="AR199" s="116">
        <v>6.6472293000000002E-2</v>
      </c>
      <c r="AS199" s="116">
        <v>3.2942546000000001E-3</v>
      </c>
      <c r="AT199" s="116">
        <v>5.3259355999999997E-3</v>
      </c>
      <c r="AU199" s="150">
        <f t="shared" ref="AU199:AU262" si="106">AX199+BA199+BB199+BC199+BD199+BL199+BM199+BQ199</f>
        <v>3.9851494756669666E-6</v>
      </c>
      <c r="AV199" s="150">
        <f t="shared" ref="AV199:AV262" si="107">AY199+AZ199+BE199+BF199+BG199+BH199+BI199+BJ199+BK199+BN199+BR199+BS199</f>
        <v>1.2182894429078706E-8</v>
      </c>
      <c r="AW199" s="163">
        <f t="shared" ref="AW199:AW262" si="108">BO199+BP199</f>
        <v>0.74592936357500006</v>
      </c>
      <c r="AX199" s="196">
        <v>3.2823950000000002E-6</v>
      </c>
      <c r="AY199" s="196">
        <v>9.9037978000000006E-9</v>
      </c>
      <c r="AZ199" s="196">
        <v>2.7058507E-13</v>
      </c>
      <c r="BA199" s="196">
        <v>1.2643336999999999E-15</v>
      </c>
      <c r="BB199" s="196">
        <v>3.5863231E-16</v>
      </c>
      <c r="BC199" s="196">
        <v>1.7224029000000001E-9</v>
      </c>
      <c r="BD199" s="196">
        <v>6.9981248000000001E-7</v>
      </c>
      <c r="BE199" s="196">
        <v>3.7636019999999999E-10</v>
      </c>
      <c r="BF199" s="196">
        <v>1.6861428E-9</v>
      </c>
      <c r="BG199" s="196">
        <v>2.1018165999999999E-10</v>
      </c>
      <c r="BH199" s="196">
        <v>5.4881604999999998E-12</v>
      </c>
      <c r="BI199" s="196">
        <v>6.0747451999999998E-13</v>
      </c>
      <c r="BJ199" s="196">
        <v>3.7959211E-14</v>
      </c>
      <c r="BK199" s="196">
        <v>7.7897742000000004E-15</v>
      </c>
      <c r="BL199" s="196">
        <v>6.1252944000000002E-11</v>
      </c>
      <c r="BM199" s="196">
        <v>1.1583382E-9</v>
      </c>
      <c r="BN199" s="196">
        <v>3.5016782000000001E-21</v>
      </c>
      <c r="BO199" s="196">
        <v>7.9235749999999998E-6</v>
      </c>
      <c r="BP199" s="108">
        <v>0.74592144000000005</v>
      </c>
      <c r="BQ199" s="108">
        <v>0</v>
      </c>
      <c r="BR199" s="108">
        <v>0</v>
      </c>
      <c r="BS199" s="108">
        <v>0</v>
      </c>
      <c r="BU199" s="69">
        <v>2.7218556000000002E-4</v>
      </c>
      <c r="BV199" s="172">
        <v>1.3520238E-5</v>
      </c>
      <c r="BW199" s="172">
        <v>9.8607441999999995E-5</v>
      </c>
      <c r="BX199" s="172">
        <v>1.2748602000000001E-5</v>
      </c>
      <c r="BY199" s="172">
        <v>1.3460251999999999E-5</v>
      </c>
      <c r="BZ199" s="172">
        <v>1.7128153000000001E-5</v>
      </c>
      <c r="CA199" s="172">
        <v>5.793927E-7</v>
      </c>
      <c r="CB199" s="172">
        <v>1.0520820000000001E-5</v>
      </c>
      <c r="CC199" s="172">
        <v>3.0229114999999998E-7</v>
      </c>
      <c r="CD199" s="172">
        <v>9.1823771999999998E-7</v>
      </c>
      <c r="CE199" s="172">
        <v>1.0169270999999999E-12</v>
      </c>
      <c r="CF199" s="172">
        <v>7.7435146000000007E-18</v>
      </c>
      <c r="CG199" s="172">
        <v>6.6487499000000005E-14</v>
      </c>
      <c r="CH199" s="172">
        <v>1.1241044999999999E-5</v>
      </c>
      <c r="CI199" s="172">
        <v>9.3119180999999996E-5</v>
      </c>
      <c r="CJ199" s="172">
        <v>3.9907562000000002E-8</v>
      </c>
      <c r="CK199" s="69">
        <v>0</v>
      </c>
      <c r="CM199" s="197">
        <v>7.8427703000000003E-14</v>
      </c>
      <c r="CN199" s="198">
        <v>3.5360911000000002</v>
      </c>
      <c r="CO199" s="198">
        <v>4.4406908999999996E-3</v>
      </c>
      <c r="CP199" s="198">
        <v>7.7239954999999997E-3</v>
      </c>
      <c r="CQ199" s="197">
        <v>2.8114306000000001E-10</v>
      </c>
      <c r="CR199" s="197">
        <v>3.3687481E-8</v>
      </c>
      <c r="CS199" s="198">
        <v>2.8964806000000002E-4</v>
      </c>
      <c r="CT199" s="198">
        <v>3.1942100000000001E-2</v>
      </c>
      <c r="CU199" s="198">
        <v>1.4079705E-4</v>
      </c>
      <c r="CV199" s="198">
        <v>4.0878601000000001E-3</v>
      </c>
      <c r="CX199" s="166" t="s">
        <v>327</v>
      </c>
      <c r="CY199" t="s">
        <v>2199</v>
      </c>
    </row>
    <row r="200" spans="1:103" ht="14.4">
      <c r="A200" t="s">
        <v>1621</v>
      </c>
      <c r="B200" s="85" t="s">
        <v>379</v>
      </c>
      <c r="C200" s="113" t="str">
        <f t="shared" si="94"/>
        <v>A.030.14.133</v>
      </c>
      <c r="D200" s="9" t="s">
        <v>1124</v>
      </c>
      <c r="E200" s="112" t="s">
        <v>362</v>
      </c>
      <c r="F200" s="115" t="str">
        <f t="shared" si="95"/>
        <v>Grease - Lithium-based</v>
      </c>
      <c r="G200" s="143">
        <f t="shared" si="96"/>
        <v>1.9132500000000001</v>
      </c>
      <c r="I200" s="118">
        <f t="shared" si="97"/>
        <v>1.2718039699999999</v>
      </c>
      <c r="K200" s="161">
        <f t="shared" si="98"/>
        <v>0.39977019999999996</v>
      </c>
      <c r="L200" s="161">
        <f t="shared" si="99"/>
        <v>0.58504626999999998</v>
      </c>
      <c r="M200" s="162">
        <f t="shared" si="100"/>
        <v>0</v>
      </c>
      <c r="N200" s="161">
        <v>0.28698750000000001</v>
      </c>
      <c r="O200" s="132">
        <v>0.11998241</v>
      </c>
      <c r="P200" s="132">
        <v>0.46506386</v>
      </c>
      <c r="Q200" s="132">
        <v>1.10007E-2</v>
      </c>
      <c r="R200" s="132">
        <v>0.38876949999999999</v>
      </c>
      <c r="S200" s="132">
        <v>0</v>
      </c>
      <c r="T200" s="132">
        <v>0</v>
      </c>
      <c r="U200" s="132">
        <v>0</v>
      </c>
      <c r="V200" s="132">
        <v>0</v>
      </c>
      <c r="W200" s="132">
        <v>0</v>
      </c>
      <c r="X200" s="132">
        <v>0</v>
      </c>
      <c r="Y200" s="132">
        <v>0</v>
      </c>
      <c r="Z200" s="132">
        <v>0</v>
      </c>
      <c r="AA200" s="132">
        <v>0</v>
      </c>
      <c r="AC200" s="118">
        <f t="shared" si="101"/>
        <v>0.28698750000000001</v>
      </c>
      <c r="AD200" s="118">
        <f t="shared" si="102"/>
        <v>0.98481646999999994</v>
      </c>
      <c r="AE200" s="118">
        <f t="shared" si="103"/>
        <v>0.58504626999999998</v>
      </c>
      <c r="AF200" s="118">
        <f t="shared" si="104"/>
        <v>0.58504626999999998</v>
      </c>
      <c r="AG200" s="118">
        <f t="shared" si="105"/>
        <v>0</v>
      </c>
      <c r="AI200" s="69">
        <v>34.821249999999999</v>
      </c>
      <c r="AJ200" s="69">
        <v>34.821249999999999</v>
      </c>
      <c r="AK200" s="69">
        <v>0</v>
      </c>
      <c r="AL200" s="69">
        <v>0</v>
      </c>
      <c r="AM200" s="69">
        <v>0</v>
      </c>
      <c r="AN200" s="69">
        <v>0</v>
      </c>
      <c r="AO200" s="69">
        <v>0</v>
      </c>
      <c r="AQ200" s="116">
        <v>0.17449555</v>
      </c>
      <c r="AR200" s="116">
        <v>0.16978019</v>
      </c>
      <c r="AS200" s="116">
        <v>2.2347054000000002E-3</v>
      </c>
      <c r="AT200" s="116">
        <v>2.4806502000000001E-3</v>
      </c>
      <c r="AU200" s="150">
        <f t="shared" si="106"/>
        <v>1.0178668725E-5</v>
      </c>
      <c r="AV200" s="150">
        <f t="shared" si="107"/>
        <v>8.2644430636199988E-9</v>
      </c>
      <c r="AW200" s="163">
        <f t="shared" si="108"/>
        <v>0.34743000000000002</v>
      </c>
      <c r="AX200" s="196">
        <v>1.7754960000000001E-6</v>
      </c>
      <c r="AY200" s="196">
        <v>5.3571E-9</v>
      </c>
      <c r="AZ200" s="196">
        <v>1.4636362E-13</v>
      </c>
      <c r="BA200" s="108">
        <v>0</v>
      </c>
      <c r="BB200" s="108">
        <v>0</v>
      </c>
      <c r="BC200" s="196">
        <v>1.635725E-9</v>
      </c>
      <c r="BD200" s="196">
        <v>8.4015370000000003E-6</v>
      </c>
      <c r="BE200" s="196">
        <v>2.3187750000000001E-10</v>
      </c>
      <c r="BF200" s="196">
        <v>2.6753192E-9</v>
      </c>
      <c r="BG200" s="108">
        <v>0</v>
      </c>
      <c r="BH200" s="108">
        <v>0</v>
      </c>
      <c r="BI200" s="108">
        <v>0</v>
      </c>
      <c r="BJ200" s="108">
        <v>0</v>
      </c>
      <c r="BK200" s="108">
        <v>0</v>
      </c>
      <c r="BL200" s="108">
        <v>0</v>
      </c>
      <c r="BM200" s="108">
        <v>0</v>
      </c>
      <c r="BN200" s="108">
        <v>0</v>
      </c>
      <c r="BO200" s="108">
        <v>0</v>
      </c>
      <c r="BP200" s="108">
        <v>0.34743000000000002</v>
      </c>
      <c r="BQ200" s="108">
        <v>0</v>
      </c>
      <c r="BR200" s="108">
        <v>0</v>
      </c>
      <c r="BS200" s="108">
        <v>0</v>
      </c>
      <c r="BU200" s="69">
        <v>4.8312598999999999E-4</v>
      </c>
      <c r="BV200" s="172">
        <v>1.8982985E-5</v>
      </c>
      <c r="BW200" s="172">
        <v>5.3346486999999999E-5</v>
      </c>
      <c r="BX200" s="69">
        <v>0</v>
      </c>
      <c r="BY200" s="69">
        <v>3.6282714000000001E-4</v>
      </c>
      <c r="BZ200" s="172">
        <v>1.0589379E-6</v>
      </c>
      <c r="CA200" s="69">
        <v>0</v>
      </c>
      <c r="CB200" s="172">
        <v>1.6072398999999999E-6</v>
      </c>
      <c r="CC200" s="69">
        <v>0</v>
      </c>
      <c r="CD200" s="69">
        <v>0</v>
      </c>
      <c r="CE200" s="69">
        <v>0</v>
      </c>
      <c r="CF200" s="69">
        <v>0</v>
      </c>
      <c r="CG200" s="69">
        <v>0</v>
      </c>
      <c r="CH200" s="172">
        <v>3.2387530999999999E-6</v>
      </c>
      <c r="CI200" s="172">
        <v>4.2064443000000001E-5</v>
      </c>
      <c r="CJ200" s="69">
        <v>0</v>
      </c>
      <c r="CK200" s="69">
        <v>0</v>
      </c>
      <c r="CM200" s="198">
        <v>0</v>
      </c>
      <c r="CN200" s="198">
        <v>1.9132499999999999</v>
      </c>
      <c r="CO200" s="198">
        <v>3.0279427000000001E-2</v>
      </c>
      <c r="CP200" s="198">
        <v>1.3230749999999999E-2</v>
      </c>
      <c r="CQ200" s="198">
        <v>0</v>
      </c>
      <c r="CR200" s="198">
        <v>0</v>
      </c>
      <c r="CS200" s="198">
        <v>1.0439634999999999E-2</v>
      </c>
      <c r="CT200" s="198">
        <v>0</v>
      </c>
      <c r="CU200" s="198">
        <v>0</v>
      </c>
      <c r="CV200" s="198">
        <v>3.7240066000000002E-4</v>
      </c>
      <c r="CX200" s="166"/>
    </row>
    <row r="201" spans="1:103" ht="14.4">
      <c r="A201" t="s">
        <v>1622</v>
      </c>
      <c r="B201" s="85" t="s">
        <v>379</v>
      </c>
      <c r="C201" s="113" t="str">
        <f t="shared" si="94"/>
        <v>A.030.14.134</v>
      </c>
      <c r="D201" s="9" t="s">
        <v>1124</v>
      </c>
      <c r="E201" s="112" t="s">
        <v>362</v>
      </c>
      <c r="F201" s="115" t="str">
        <f t="shared" si="95"/>
        <v>Grease - polymer (Polyalphaolefin + polypropylene)</v>
      </c>
      <c r="G201" s="143">
        <f t="shared" si="96"/>
        <v>5.5500000000000007</v>
      </c>
      <c r="I201" s="118">
        <f t="shared" si="97"/>
        <v>2.7820335000000003</v>
      </c>
      <c r="K201" s="161">
        <f t="shared" si="98"/>
        <v>0.72085995000000003</v>
      </c>
      <c r="L201" s="161">
        <f t="shared" si="99"/>
        <v>1.2286735500000001</v>
      </c>
      <c r="M201" s="162">
        <f t="shared" si="100"/>
        <v>0</v>
      </c>
      <c r="N201" s="161">
        <v>0.83250000000000002</v>
      </c>
      <c r="O201" s="132">
        <v>0.22583449999999999</v>
      </c>
      <c r="P201" s="132">
        <v>0.80081904999999998</v>
      </c>
      <c r="Q201" s="132">
        <v>1.62027E-2</v>
      </c>
      <c r="R201" s="132">
        <v>0.70465725000000001</v>
      </c>
      <c r="S201" s="132">
        <v>0</v>
      </c>
      <c r="T201" s="132">
        <v>0</v>
      </c>
      <c r="U201" s="132">
        <v>0</v>
      </c>
      <c r="V201" s="132">
        <v>0</v>
      </c>
      <c r="W201" s="132">
        <v>0.20202000000000001</v>
      </c>
      <c r="X201" s="132">
        <v>0</v>
      </c>
      <c r="Y201" s="132">
        <v>0</v>
      </c>
      <c r="Z201" s="132">
        <v>0</v>
      </c>
      <c r="AA201" s="132">
        <v>0</v>
      </c>
      <c r="AC201" s="118">
        <f t="shared" si="101"/>
        <v>0.83250000000000002</v>
      </c>
      <c r="AD201" s="118">
        <f t="shared" si="102"/>
        <v>1.7475135000000002</v>
      </c>
      <c r="AE201" s="118">
        <f t="shared" si="103"/>
        <v>1.02665355</v>
      </c>
      <c r="AF201" s="118">
        <f t="shared" si="104"/>
        <v>1.2286735500000001</v>
      </c>
      <c r="AG201" s="118">
        <f t="shared" si="105"/>
        <v>0</v>
      </c>
      <c r="AI201" s="69">
        <v>11.525499999999999</v>
      </c>
      <c r="AJ201" s="69">
        <v>11.525499999999999</v>
      </c>
      <c r="AK201" s="69">
        <v>0</v>
      </c>
      <c r="AL201" s="69">
        <v>0</v>
      </c>
      <c r="AM201" s="69">
        <v>0</v>
      </c>
      <c r="AN201" s="69">
        <v>0</v>
      </c>
      <c r="AO201" s="69">
        <v>0</v>
      </c>
      <c r="AQ201" s="116">
        <v>0.34824334000000001</v>
      </c>
      <c r="AR201" s="116">
        <v>0.34178134999999998</v>
      </c>
      <c r="AS201" s="116">
        <v>5.6409162000000002E-3</v>
      </c>
      <c r="AT201" s="116">
        <v>8.2107144000000002E-4</v>
      </c>
      <c r="AU201" s="150">
        <f t="shared" si="106"/>
        <v>2.0490489224999997E-5</v>
      </c>
      <c r="AV201" s="150">
        <f t="shared" si="107"/>
        <v>2.0861376275000001E-8</v>
      </c>
      <c r="AW201" s="163">
        <f t="shared" si="108"/>
        <v>0.114996</v>
      </c>
      <c r="AX201" s="196">
        <v>5.1503999999999998E-6</v>
      </c>
      <c r="AY201" s="196">
        <v>1.5539999999999999E-8</v>
      </c>
      <c r="AZ201" s="196">
        <v>4.2457499999999999E-13</v>
      </c>
      <c r="BA201" s="108">
        <v>0</v>
      </c>
      <c r="BB201" s="108">
        <v>0</v>
      </c>
      <c r="BC201" s="196">
        <v>2.409225E-9</v>
      </c>
      <c r="BD201" s="196">
        <v>1.5337679999999999E-5</v>
      </c>
      <c r="BE201" s="196">
        <v>3.4152749999999999E-10</v>
      </c>
      <c r="BF201" s="196">
        <v>4.9794241999999998E-9</v>
      </c>
      <c r="BG201" s="108">
        <v>0</v>
      </c>
      <c r="BH201" s="108">
        <v>0</v>
      </c>
      <c r="BI201" s="108">
        <v>0</v>
      </c>
      <c r="BJ201" s="108">
        <v>0</v>
      </c>
      <c r="BK201" s="108">
        <v>0</v>
      </c>
      <c r="BL201" s="108">
        <v>0</v>
      </c>
      <c r="BM201" s="108">
        <v>0</v>
      </c>
      <c r="BN201" s="108">
        <v>0</v>
      </c>
      <c r="BO201" s="108">
        <v>0</v>
      </c>
      <c r="BP201" s="108">
        <v>0.114996</v>
      </c>
      <c r="BQ201" s="108">
        <v>0</v>
      </c>
      <c r="BR201" s="108">
        <v>0</v>
      </c>
      <c r="BS201" s="108">
        <v>0</v>
      </c>
      <c r="BU201" s="69">
        <v>8.7145026999999996E-4</v>
      </c>
      <c r="BV201" s="172">
        <v>3.5122837999999999E-5</v>
      </c>
      <c r="BW201" s="69">
        <v>1.5474873E-4</v>
      </c>
      <c r="BX201" s="69">
        <v>0</v>
      </c>
      <c r="BY201" s="69">
        <v>6.5849354000000002E-4</v>
      </c>
      <c r="BZ201" s="172">
        <v>1.5596873999999999E-6</v>
      </c>
      <c r="CA201" s="69">
        <v>0</v>
      </c>
      <c r="CB201" s="172">
        <v>2.3672698999999998E-6</v>
      </c>
      <c r="CC201" s="69">
        <v>0</v>
      </c>
      <c r="CD201" s="69">
        <v>0</v>
      </c>
      <c r="CE201" s="69">
        <v>0</v>
      </c>
      <c r="CF201" s="69">
        <v>0</v>
      </c>
      <c r="CG201" s="69">
        <v>0</v>
      </c>
      <c r="CH201" s="172">
        <v>5.2352772999999999E-6</v>
      </c>
      <c r="CI201" s="172">
        <v>1.3922928E-5</v>
      </c>
      <c r="CJ201" s="69">
        <v>0</v>
      </c>
      <c r="CK201" s="69">
        <v>0</v>
      </c>
      <c r="CM201" s="198">
        <v>0</v>
      </c>
      <c r="CN201" s="198">
        <v>5.55</v>
      </c>
      <c r="CO201" s="198">
        <v>4.4597932E-2</v>
      </c>
      <c r="CP201" s="198">
        <v>2.438825E-2</v>
      </c>
      <c r="CQ201" s="198">
        <v>0</v>
      </c>
      <c r="CR201" s="198">
        <v>0</v>
      </c>
      <c r="CS201" s="198">
        <v>1.8968759000000002E-2</v>
      </c>
      <c r="CT201" s="198">
        <v>0</v>
      </c>
      <c r="CU201" s="198">
        <v>0</v>
      </c>
      <c r="CV201" s="198">
        <v>5.4850110999999995E-4</v>
      </c>
      <c r="CX201" s="166"/>
    </row>
    <row r="202" spans="1:103" ht="14.4">
      <c r="A202" t="s">
        <v>1479</v>
      </c>
      <c r="B202" s="85" t="s">
        <v>379</v>
      </c>
      <c r="C202" s="113" t="str">
        <f t="shared" si="94"/>
        <v>A.030.14.136</v>
      </c>
      <c r="D202" s="9" t="s">
        <v>1124</v>
      </c>
      <c r="E202" s="112" t="s">
        <v>362</v>
      </c>
      <c r="F202" s="115" t="str">
        <f t="shared" si="95"/>
        <v>Carnauba Wax from Brazil in Rotterdam (De Monchy)</v>
      </c>
      <c r="G202" s="143">
        <f t="shared" si="96"/>
        <v>0.26958616666666668</v>
      </c>
      <c r="I202" s="118">
        <f t="shared" si="97"/>
        <v>7.5439616066877005E-2</v>
      </c>
      <c r="K202" s="161">
        <f t="shared" si="98"/>
        <v>3.6147269919999999E-3</v>
      </c>
      <c r="L202" s="161">
        <f t="shared" si="99"/>
        <v>1.2353389669999999E-2</v>
      </c>
      <c r="M202" s="162">
        <f t="shared" si="100"/>
        <v>1.9033574404877001E-2</v>
      </c>
      <c r="N202" s="161">
        <v>4.0437925E-2</v>
      </c>
      <c r="O202" s="132">
        <v>3.3900432999999998E-3</v>
      </c>
      <c r="P202" s="132">
        <v>2.0524700999999998E-3</v>
      </c>
      <c r="Q202" s="132">
        <v>2.0069834000000001E-3</v>
      </c>
      <c r="R202" s="132">
        <v>1.2066156000000001E-3</v>
      </c>
      <c r="S202" s="164">
        <v>1.4548802000000001E-5</v>
      </c>
      <c r="T202" s="132">
        <v>3.8657919000000001E-4</v>
      </c>
      <c r="U202" s="132">
        <v>4.6619616E-4</v>
      </c>
      <c r="V202" s="132">
        <v>1.7940157000000001E-4</v>
      </c>
      <c r="W202" s="132">
        <v>5.6671270999999997E-3</v>
      </c>
      <c r="X202" s="132">
        <v>1.8749056E-2</v>
      </c>
      <c r="Y202" s="132">
        <v>7.7755301000000001E-4</v>
      </c>
      <c r="Z202" s="132">
        <v>1.0509258E-4</v>
      </c>
      <c r="AA202" s="164">
        <v>2.4254877000000002E-8</v>
      </c>
      <c r="AC202" s="118">
        <f t="shared" si="101"/>
        <v>4.0437925E-2</v>
      </c>
      <c r="AD202" s="118">
        <f t="shared" si="102"/>
        <v>9.523436552000001E-3</v>
      </c>
      <c r="AE202" s="118">
        <f t="shared" si="103"/>
        <v>6.013802139999999E-3</v>
      </c>
      <c r="AF202" s="118">
        <f t="shared" si="104"/>
        <v>1.2353389669999999E-2</v>
      </c>
      <c r="AG202" s="118">
        <f t="shared" si="105"/>
        <v>1.8928481824877001E-2</v>
      </c>
      <c r="AI202" s="69">
        <v>4.9125214000000001</v>
      </c>
      <c r="AJ202" s="69">
        <v>4.2810495</v>
      </c>
      <c r="AK202" s="69">
        <v>3.7155583999999998E-2</v>
      </c>
      <c r="AL202" s="69">
        <v>0</v>
      </c>
      <c r="AM202" s="69">
        <v>0.11219854</v>
      </c>
      <c r="AN202" s="69">
        <v>0.26552121000000001</v>
      </c>
      <c r="AO202" s="69">
        <v>0.2165965</v>
      </c>
      <c r="AQ202" s="116">
        <v>5.8479385000000002E-3</v>
      </c>
      <c r="AR202" s="116">
        <v>5.3166306000000003E-3</v>
      </c>
      <c r="AS202" s="116">
        <v>2.3042878E-4</v>
      </c>
      <c r="AT202" s="116">
        <v>3.0087913999999997E-4</v>
      </c>
      <c r="AU202" s="150">
        <f t="shared" si="106"/>
        <v>3.1874284092939889E-7</v>
      </c>
      <c r="AV202" s="150">
        <f t="shared" si="107"/>
        <v>8.5217745360291685E-10</v>
      </c>
      <c r="AW202" s="163">
        <f t="shared" si="108"/>
        <v>4.2139935392999997E-2</v>
      </c>
      <c r="AX202" s="196">
        <v>2.5019546E-7</v>
      </c>
      <c r="AY202" s="196">
        <v>7.5490085999999995E-10</v>
      </c>
      <c r="AZ202" s="196">
        <v>2.0624936999999999E-14</v>
      </c>
      <c r="BA202" s="196">
        <v>1.5667018E-13</v>
      </c>
      <c r="BB202" s="196">
        <v>2.2723188E-15</v>
      </c>
      <c r="BC202" s="196">
        <v>1.3322044E-10</v>
      </c>
      <c r="BD202" s="196">
        <v>6.8250923000000005E-8</v>
      </c>
      <c r="BE202" s="196">
        <v>2.2042097000000001E-11</v>
      </c>
      <c r="BF202" s="196">
        <v>7.4889868999999995E-11</v>
      </c>
      <c r="BG202" s="196">
        <v>2.3361896E-14</v>
      </c>
      <c r="BH202" s="196">
        <v>2.8152473000000002E-16</v>
      </c>
      <c r="BI202" s="196">
        <v>2.1846784000000001E-13</v>
      </c>
      <c r="BJ202" s="196">
        <v>6.9029431999999998E-14</v>
      </c>
      <c r="BK202" s="196">
        <v>1.2861951E-14</v>
      </c>
      <c r="BL202" s="196">
        <v>7.7769968999999995E-12</v>
      </c>
      <c r="BM202" s="196">
        <v>1.5530155E-10</v>
      </c>
      <c r="BN202" s="196">
        <v>2.2186872E-20</v>
      </c>
      <c r="BO202" s="196">
        <v>1.0154393E-5</v>
      </c>
      <c r="BP202" s="108">
        <v>4.2129780999999998E-2</v>
      </c>
      <c r="BQ202" s="108">
        <v>0</v>
      </c>
      <c r="BR202" s="108">
        <v>0</v>
      </c>
      <c r="BS202" s="108">
        <v>0</v>
      </c>
      <c r="BU202" s="172">
        <v>1.4918997000000001E-5</v>
      </c>
      <c r="BV202" s="172">
        <v>5.4816533999999995E-7</v>
      </c>
      <c r="BW202" s="172">
        <v>7.5167775999999998E-6</v>
      </c>
      <c r="BX202" s="172">
        <v>5.5312942000000002E-8</v>
      </c>
      <c r="BY202" s="172">
        <v>6.0962615999999998E-7</v>
      </c>
      <c r="BZ202" s="172">
        <v>6.2605429000000005E-8</v>
      </c>
      <c r="CA202" s="172">
        <v>5.6872519000000004E-10</v>
      </c>
      <c r="CB202" s="172">
        <v>9.5155353999999994E-8</v>
      </c>
      <c r="CC202" s="172">
        <v>3.8455673000000002E-8</v>
      </c>
      <c r="CD202" s="172">
        <v>2.7285662999999997E-7</v>
      </c>
      <c r="CE202" s="172">
        <v>6.4433193000000001E-12</v>
      </c>
      <c r="CF202" s="172">
        <v>4.9063437000000002E-17</v>
      </c>
      <c r="CG202" s="172">
        <v>3.3672391999999999E-10</v>
      </c>
      <c r="CH202" s="172">
        <v>4.1352200000000002E-7</v>
      </c>
      <c r="CI202" s="172">
        <v>5.2426152999999996E-6</v>
      </c>
      <c r="CJ202" s="172">
        <v>6.2992506999999999E-8</v>
      </c>
      <c r="CK202" s="69">
        <v>0</v>
      </c>
      <c r="CM202" s="197">
        <v>2.7949692E-10</v>
      </c>
      <c r="CN202" s="198">
        <v>0.26956933999999999</v>
      </c>
      <c r="CO202" s="198">
        <v>2.6540352E-3</v>
      </c>
      <c r="CP202" s="198">
        <v>3.8936644999999998E-4</v>
      </c>
      <c r="CQ202" s="197">
        <v>9.8946939000000002E-11</v>
      </c>
      <c r="CR202" s="197">
        <v>1.1681791E-8</v>
      </c>
      <c r="CS202" s="197">
        <v>2.5705166999999999E-5</v>
      </c>
      <c r="CT202" s="198">
        <v>3.5119976999999997E-2</v>
      </c>
      <c r="CU202" s="197">
        <v>1.5525519999999999E-8</v>
      </c>
      <c r="CV202" s="197">
        <v>2.2139595E-5</v>
      </c>
      <c r="CX202" s="166"/>
    </row>
    <row r="203" spans="1:103" ht="14.4">
      <c r="A203" t="s">
        <v>3250</v>
      </c>
      <c r="B203" s="85" t="s">
        <v>379</v>
      </c>
      <c r="C203" s="113" t="str">
        <f t="shared" si="94"/>
        <v>A.030.14.137</v>
      </c>
      <c r="D203" s="9" t="s">
        <v>1124</v>
      </c>
      <c r="E203" s="112" t="s">
        <v>362</v>
      </c>
      <c r="F203" s="115" t="str">
        <f t="shared" si="95"/>
        <v>PyGas</v>
      </c>
      <c r="G203" s="143">
        <f t="shared" si="96"/>
        <v>1.32</v>
      </c>
      <c r="I203" s="118">
        <f t="shared" si="97"/>
        <v>0.30787455182000001</v>
      </c>
      <c r="K203" s="161">
        <f t="shared" si="98"/>
        <v>5.7987555019999998E-2</v>
      </c>
      <c r="L203" s="161">
        <f t="shared" si="99"/>
        <v>4.3030421800000003E-2</v>
      </c>
      <c r="M203" s="162">
        <f t="shared" si="100"/>
        <v>8.8565750000000002E-3</v>
      </c>
      <c r="N203" s="161">
        <v>0.19800000000000001</v>
      </c>
      <c r="O203" s="132">
        <v>2.3715E-2</v>
      </c>
      <c r="P203" s="132">
        <v>1.3701467E-2</v>
      </c>
      <c r="Q203" s="132">
        <v>5.6304E-2</v>
      </c>
      <c r="R203" s="132">
        <v>6.5096735999999999E-4</v>
      </c>
      <c r="S203" s="132">
        <v>1.2863803E-4</v>
      </c>
      <c r="T203" s="132">
        <v>9.0394963E-4</v>
      </c>
      <c r="U203" s="132">
        <v>5.6139548000000003E-3</v>
      </c>
      <c r="V203" s="132">
        <v>0</v>
      </c>
      <c r="W203" s="132">
        <v>0</v>
      </c>
      <c r="X203" s="132">
        <v>0</v>
      </c>
      <c r="Y203" s="132">
        <v>0</v>
      </c>
      <c r="Z203" s="132">
        <v>8.8565750000000002E-3</v>
      </c>
      <c r="AA203" s="132">
        <v>0</v>
      </c>
      <c r="AC203" s="118">
        <f t="shared" si="101"/>
        <v>0.19800000000000001</v>
      </c>
      <c r="AD203" s="118">
        <f t="shared" si="102"/>
        <v>0.10101797682000001</v>
      </c>
      <c r="AE203" s="118">
        <f t="shared" si="103"/>
        <v>5.1886996800000001E-2</v>
      </c>
      <c r="AF203" s="118">
        <f t="shared" si="104"/>
        <v>4.3030421800000003E-2</v>
      </c>
      <c r="AG203" s="118">
        <f t="shared" si="105"/>
        <v>0</v>
      </c>
      <c r="AI203" s="69">
        <v>67.930000000000007</v>
      </c>
      <c r="AJ203" s="69">
        <v>67.62</v>
      </c>
      <c r="AK203" s="69">
        <v>0</v>
      </c>
      <c r="AL203" s="69">
        <v>0</v>
      </c>
      <c r="AM203" s="69">
        <v>0</v>
      </c>
      <c r="AN203" s="69">
        <v>0.31</v>
      </c>
      <c r="AO203" s="69">
        <v>0</v>
      </c>
      <c r="AQ203" s="116">
        <v>2.6399927E-2</v>
      </c>
      <c r="AR203" s="116">
        <v>2.0475119999999999E-2</v>
      </c>
      <c r="AS203" s="116">
        <v>1.0967385000000001E-3</v>
      </c>
      <c r="AT203" s="116">
        <v>4.8280679999999996E-3</v>
      </c>
      <c r="AU203" s="150">
        <f t="shared" si="106"/>
        <v>1.2275252025000002E-6</v>
      </c>
      <c r="AV203" s="150">
        <f t="shared" si="107"/>
        <v>4.0559855553189992E-9</v>
      </c>
      <c r="AW203" s="163">
        <f t="shared" si="108"/>
        <v>0.67620000000000002</v>
      </c>
      <c r="AX203" s="196">
        <v>1.2249600000000001E-6</v>
      </c>
      <c r="AY203" s="196">
        <v>3.6960000000000001E-9</v>
      </c>
      <c r="AZ203" s="196">
        <v>1.0098E-13</v>
      </c>
      <c r="BA203" s="108">
        <v>0</v>
      </c>
      <c r="BB203" s="108">
        <v>0</v>
      </c>
      <c r="BC203" s="196">
        <v>1.5088E-9</v>
      </c>
      <c r="BD203" s="108">
        <v>0</v>
      </c>
      <c r="BE203" s="196">
        <v>3.4408000000000002E-10</v>
      </c>
      <c r="BF203" s="108">
        <v>0</v>
      </c>
      <c r="BG203" s="196">
        <v>1.5249E-11</v>
      </c>
      <c r="BH203" s="108">
        <v>0</v>
      </c>
      <c r="BI203" s="196">
        <v>5.1499012000000004E-13</v>
      </c>
      <c r="BJ203" s="196">
        <v>3.3728769999999999E-14</v>
      </c>
      <c r="BK203" s="196">
        <v>6.8564290000000002E-15</v>
      </c>
      <c r="BL203" s="196">
        <v>3.5882499999999999E-11</v>
      </c>
      <c r="BM203" s="196">
        <v>1.0205199999999999E-9</v>
      </c>
      <c r="BN203" s="108">
        <v>0</v>
      </c>
      <c r="BO203" s="108">
        <v>0</v>
      </c>
      <c r="BP203" s="108">
        <v>0.67620000000000002</v>
      </c>
      <c r="BQ203" s="108">
        <v>0</v>
      </c>
      <c r="BR203" s="108">
        <v>0</v>
      </c>
      <c r="BS203" s="108">
        <v>0</v>
      </c>
      <c r="BU203" s="69">
        <v>1.3266560000000001E-4</v>
      </c>
      <c r="BV203" s="69">
        <v>0</v>
      </c>
      <c r="BW203" s="172">
        <v>3.6805102999999999E-5</v>
      </c>
      <c r="BX203" s="172">
        <v>6.8458878999999997E-7</v>
      </c>
      <c r="BY203" s="172">
        <v>5.8778004999999996E-7</v>
      </c>
      <c r="BZ203" s="69">
        <v>0</v>
      </c>
      <c r="CA203" s="172">
        <v>3.9677577999999998E-7</v>
      </c>
      <c r="CB203" s="69">
        <v>0</v>
      </c>
      <c r="CC203" s="172">
        <v>2.1957799E-7</v>
      </c>
      <c r="CD203" s="172">
        <v>7.8236305000000003E-7</v>
      </c>
      <c r="CE203" s="69">
        <v>0</v>
      </c>
      <c r="CF203" s="69">
        <v>0</v>
      </c>
      <c r="CG203" s="69">
        <v>0</v>
      </c>
      <c r="CH203" s="172">
        <v>1.0762815000000001E-5</v>
      </c>
      <c r="CI203" s="172">
        <v>8.2426597999999996E-5</v>
      </c>
      <c r="CJ203" s="69">
        <v>0</v>
      </c>
      <c r="CK203" s="69">
        <v>0</v>
      </c>
      <c r="CM203" s="198">
        <v>0</v>
      </c>
      <c r="CN203" s="198">
        <v>1.32</v>
      </c>
      <c r="CO203" s="198">
        <v>0</v>
      </c>
      <c r="CP203" s="198">
        <v>0</v>
      </c>
      <c r="CQ203" s="197">
        <v>2.3734426999999997E-10</v>
      </c>
      <c r="CR203" s="197">
        <v>2.8617760000000001E-8</v>
      </c>
      <c r="CS203" s="198">
        <v>0</v>
      </c>
      <c r="CT203" s="198">
        <v>2.8368629999999999E-2</v>
      </c>
      <c r="CU203" s="197">
        <v>1.0127544E-5</v>
      </c>
      <c r="CV203" s="198">
        <v>0</v>
      </c>
      <c r="CX203" s="166"/>
    </row>
    <row r="204" spans="1:103">
      <c r="D204" s="1" t="s">
        <v>1125</v>
      </c>
      <c r="AC204" s="142"/>
      <c r="AD204" s="142"/>
      <c r="AE204" s="142"/>
      <c r="AF204" s="142"/>
      <c r="AG204" s="142"/>
      <c r="AU204" s="86"/>
      <c r="AV204" s="86"/>
      <c r="AW204" s="86"/>
      <c r="AX204" s="3"/>
      <c r="AY204" s="3"/>
      <c r="AZ204" s="3"/>
      <c r="BC204" s="3"/>
      <c r="BE204" s="3"/>
      <c r="BG204" s="3"/>
      <c r="BI204" s="3"/>
      <c r="BJ204" s="3"/>
      <c r="BK204" s="3"/>
      <c r="BL204" s="3"/>
      <c r="BM204" s="3"/>
      <c r="BW204" s="3"/>
      <c r="BX204" s="3"/>
      <c r="BY204" s="3"/>
      <c r="CA204" s="3"/>
      <c r="CC204" s="3"/>
      <c r="CD204" s="3"/>
      <c r="CH204" s="3"/>
      <c r="CI204" s="3"/>
      <c r="CQ204" s="3"/>
      <c r="CR204" s="3"/>
      <c r="CU204" s="3"/>
    </row>
    <row r="205" spans="1:103" ht="14.4">
      <c r="A205" t="s">
        <v>421</v>
      </c>
      <c r="B205" s="85" t="s">
        <v>379</v>
      </c>
      <c r="C205" s="113" t="str">
        <f t="shared" ref="C205:C263" si="109">MID(A205,1,12)</f>
        <v>A.030.18.101</v>
      </c>
      <c r="D205" s="9" t="s">
        <v>1125</v>
      </c>
      <c r="E205" s="112" t="s">
        <v>362</v>
      </c>
      <c r="F205" s="115" t="str">
        <f t="shared" ref="F205:F263" si="110">MID(A205, 21,85)</f>
        <v>1-Butanol</v>
      </c>
      <c r="G205" s="143">
        <f t="shared" ref="G205:G263" si="111">N205/0.15</f>
        <v>3.2933432666666667</v>
      </c>
      <c r="I205" s="118">
        <f t="shared" ref="I205:I263" si="112">K205+L205+M205+N205</f>
        <v>0.61270497280281933</v>
      </c>
      <c r="K205" s="161">
        <f t="shared" ref="K205:K263" si="113">Q205+R205+S205+T205</f>
        <v>4.6726742410000001E-2</v>
      </c>
      <c r="L205" s="161">
        <f t="shared" ref="L205:L263" si="114">O205+P205+U205+Y205+W205</f>
        <v>6.0214971634999996E-2</v>
      </c>
      <c r="M205" s="162">
        <f t="shared" ref="M205:M263" si="115">V205+X205+Z205+AA205</f>
        <v>1.1761768757819284E-2</v>
      </c>
      <c r="N205" s="161">
        <v>0.49400148999999999</v>
      </c>
      <c r="O205" s="132">
        <v>3.5030975999999998E-2</v>
      </c>
      <c r="P205" s="132">
        <v>2.0297450000000002E-2</v>
      </c>
      <c r="Q205" s="132">
        <v>4.4636422000000002E-2</v>
      </c>
      <c r="R205" s="132">
        <v>1.158858E-3</v>
      </c>
      <c r="S205" s="132">
        <v>1.3819979E-4</v>
      </c>
      <c r="T205" s="132">
        <v>7.9326262E-4</v>
      </c>
      <c r="U205" s="132">
        <v>4.7400328999999998E-3</v>
      </c>
      <c r="V205" s="164">
        <v>5.5593856000000003E-5</v>
      </c>
      <c r="W205" s="132">
        <v>1.0699393999999999E-4</v>
      </c>
      <c r="X205" s="132">
        <v>3.3434281999999999E-3</v>
      </c>
      <c r="Y205" s="164">
        <v>3.9518794999999998E-5</v>
      </c>
      <c r="Z205" s="132">
        <v>8.3627466999999997E-3</v>
      </c>
      <c r="AA205" s="164">
        <v>1.8192843E-12</v>
      </c>
      <c r="AC205" s="118">
        <f t="shared" si="101"/>
        <v>0.49400148999999999</v>
      </c>
      <c r="AD205" s="118">
        <f t="shared" si="102"/>
        <v>0.10679520130999999</v>
      </c>
      <c r="AE205" s="118">
        <f t="shared" si="103"/>
        <v>6.8431205599999989E-2</v>
      </c>
      <c r="AF205" s="118">
        <f t="shared" si="104"/>
        <v>6.0214971634999996E-2</v>
      </c>
      <c r="AG205" s="118">
        <f t="shared" si="105"/>
        <v>3.3990220578192843E-3</v>
      </c>
      <c r="AI205" s="69">
        <v>88.445486000000002</v>
      </c>
      <c r="AJ205" s="69">
        <v>87.628979999999999</v>
      </c>
      <c r="AK205" s="69">
        <v>0.23700702000000001</v>
      </c>
      <c r="AL205" s="69">
        <v>0</v>
      </c>
      <c r="AM205" s="69">
        <v>5.5983610000000003E-2</v>
      </c>
      <c r="AN205" s="69">
        <v>0.46427109</v>
      </c>
      <c r="AO205" s="69">
        <v>5.9244850000000002E-2</v>
      </c>
      <c r="AQ205" s="116">
        <v>6.4641989999999996E-2</v>
      </c>
      <c r="AR205" s="116">
        <v>5.6217968E-2</v>
      </c>
      <c r="AS205" s="116">
        <v>2.7190294000000001E-3</v>
      </c>
      <c r="AT205" s="116">
        <v>5.7049921999999999E-3</v>
      </c>
      <c r="AU205" s="150">
        <f t="shared" si="106"/>
        <v>3.3703817643781298E-6</v>
      </c>
      <c r="AV205" s="150">
        <f t="shared" si="107"/>
        <v>1.0055582214438211E-8</v>
      </c>
      <c r="AW205" s="163">
        <f t="shared" si="108"/>
        <v>0.79901851479859998</v>
      </c>
      <c r="AX205" s="196">
        <v>3.0569584E-6</v>
      </c>
      <c r="AY205" s="196">
        <v>9.2236102000000002E-9</v>
      </c>
      <c r="AZ205" s="196">
        <v>2.5200099000000002E-13</v>
      </c>
      <c r="BA205" s="196">
        <v>8.8741208999999998E-16</v>
      </c>
      <c r="BB205" s="196">
        <v>2.5171729000000002E-16</v>
      </c>
      <c r="BC205" s="196">
        <v>1.5033721E-9</v>
      </c>
      <c r="BD205" s="196">
        <v>3.1071956000000001E-7</v>
      </c>
      <c r="BE205" s="196">
        <v>3.1048051999999999E-10</v>
      </c>
      <c r="BF205" s="196">
        <v>3.5170522000000003E-10</v>
      </c>
      <c r="BG205" s="196">
        <v>1.6723437E-10</v>
      </c>
      <c r="BH205" s="196">
        <v>3.1163254000000002E-17</v>
      </c>
      <c r="BI205" s="196">
        <v>4.5106879999999998E-13</v>
      </c>
      <c r="BJ205" s="196">
        <v>2.8484127999999997E-14</v>
      </c>
      <c r="BK205" s="196">
        <v>5.8381769000000003E-15</v>
      </c>
      <c r="BL205" s="196">
        <v>3.4074429000000002E-11</v>
      </c>
      <c r="BM205" s="196">
        <v>8.6798870999999996E-10</v>
      </c>
      <c r="BN205" s="196">
        <v>2.4577622E-21</v>
      </c>
      <c r="BO205" s="196">
        <v>2.1547986000000001E-6</v>
      </c>
      <c r="BP205" s="108">
        <v>0.79901635999999998</v>
      </c>
      <c r="BQ205" s="196">
        <v>2.9836800000000001E-10</v>
      </c>
      <c r="BR205" s="196">
        <v>1.8144E-12</v>
      </c>
      <c r="BS205" s="196">
        <v>8.1177599999999996E-17</v>
      </c>
      <c r="BU205" s="69">
        <v>2.1331972999999999E-4</v>
      </c>
      <c r="BV205" s="172">
        <v>2.5482356999999999E-6</v>
      </c>
      <c r="BW205" s="172">
        <v>9.1827149000000001E-5</v>
      </c>
      <c r="BX205" s="172">
        <v>5.7543950999999999E-7</v>
      </c>
      <c r="BY205" s="172">
        <v>2.8629504E-6</v>
      </c>
      <c r="BZ205" s="172">
        <v>2.4279258999999999E-7</v>
      </c>
      <c r="CA205" s="172">
        <v>4.2171676999999998E-7</v>
      </c>
      <c r="CB205" s="172">
        <v>3.6851792999999998E-7</v>
      </c>
      <c r="CC205" s="172">
        <v>2.2662163999999999E-7</v>
      </c>
      <c r="CD205" s="172">
        <v>6.7709949E-7</v>
      </c>
      <c r="CE205" s="172">
        <v>7.1376202999999998E-13</v>
      </c>
      <c r="CF205" s="172">
        <v>5.4350276000000001E-18</v>
      </c>
      <c r="CG205" s="172">
        <v>4.6666328000000003E-14</v>
      </c>
      <c r="CH205" s="172">
        <v>8.6758197000000007E-6</v>
      </c>
      <c r="CI205" s="69">
        <v>1.0483063E-4</v>
      </c>
      <c r="CJ205" s="172">
        <v>1.9921659999999999E-8</v>
      </c>
      <c r="CK205" s="172">
        <v>4.2832899999999998E-8</v>
      </c>
      <c r="CM205" s="197">
        <v>5.5046933E-14</v>
      </c>
      <c r="CN205" s="198">
        <v>3.2927284999999999</v>
      </c>
      <c r="CO205" s="198">
        <v>7.3229104999999999E-3</v>
      </c>
      <c r="CP205" s="198">
        <v>1.7991468E-3</v>
      </c>
      <c r="CQ205" s="197">
        <v>2.0798763000000001E-10</v>
      </c>
      <c r="CR205" s="197">
        <v>2.5026214000000001E-8</v>
      </c>
      <c r="CS205" s="198">
        <v>1.0685811999999999E-4</v>
      </c>
      <c r="CT205" s="198">
        <v>2.3966668E-2</v>
      </c>
      <c r="CU205" s="198">
        <v>1.1203696E-4</v>
      </c>
      <c r="CV205" s="197">
        <v>8.5396598000000003E-5</v>
      </c>
      <c r="CX205" s="166" t="s">
        <v>333</v>
      </c>
      <c r="CY205" t="s">
        <v>2200</v>
      </c>
    </row>
    <row r="206" spans="1:103" ht="14.4">
      <c r="A206" t="s">
        <v>422</v>
      </c>
      <c r="B206" s="85" t="s">
        <v>379</v>
      </c>
      <c r="C206" s="113" t="str">
        <f t="shared" si="109"/>
        <v>A.030.18.102</v>
      </c>
      <c r="D206" s="9" t="s">
        <v>1125</v>
      </c>
      <c r="E206" s="112" t="s">
        <v>362</v>
      </c>
      <c r="F206" s="115" t="str">
        <f t="shared" si="110"/>
        <v>1-Pentanol</v>
      </c>
      <c r="G206" s="143">
        <f t="shared" si="111"/>
        <v>3.6856376000000002</v>
      </c>
      <c r="I206" s="118">
        <f t="shared" si="112"/>
        <v>0.68135035434931024</v>
      </c>
      <c r="K206" s="161">
        <f t="shared" si="113"/>
        <v>4.0319158360000003E-2</v>
      </c>
      <c r="L206" s="161">
        <f t="shared" si="114"/>
        <v>7.6231380959000006E-2</v>
      </c>
      <c r="M206" s="162">
        <f t="shared" si="115"/>
        <v>1.195417503031024E-2</v>
      </c>
      <c r="N206" s="161">
        <v>0.55284564000000003</v>
      </c>
      <c r="O206" s="132">
        <v>4.3883800000000001E-2</v>
      </c>
      <c r="P206" s="132">
        <v>2.1864142999999999E-2</v>
      </c>
      <c r="Q206" s="132">
        <v>3.8130508E-2</v>
      </c>
      <c r="R206" s="132">
        <v>1.3505377E-3</v>
      </c>
      <c r="S206" s="132">
        <v>1.1417836E-4</v>
      </c>
      <c r="T206" s="132">
        <v>7.2393429999999996E-4</v>
      </c>
      <c r="U206" s="132">
        <v>1.0377878E-2</v>
      </c>
      <c r="V206" s="164">
        <v>9.9157429000000006E-5</v>
      </c>
      <c r="W206" s="164">
        <v>7.7056413000000005E-5</v>
      </c>
      <c r="X206" s="132">
        <v>5.5888012999999997E-3</v>
      </c>
      <c r="Y206" s="164">
        <v>2.8503546000000002E-5</v>
      </c>
      <c r="Z206" s="132">
        <v>6.2662163000000003E-3</v>
      </c>
      <c r="AA206" s="164">
        <v>1.3102379000000001E-12</v>
      </c>
      <c r="AC206" s="118">
        <f t="shared" si="101"/>
        <v>0.55284564000000003</v>
      </c>
      <c r="AD206" s="118">
        <f t="shared" si="102"/>
        <v>0.11644497936000001</v>
      </c>
      <c r="AE206" s="118">
        <f t="shared" si="103"/>
        <v>8.2392037300000012E-2</v>
      </c>
      <c r="AF206" s="118">
        <f t="shared" si="104"/>
        <v>7.6231380958999992E-2</v>
      </c>
      <c r="AG206" s="118">
        <f t="shared" si="105"/>
        <v>5.6879587303102375E-3</v>
      </c>
      <c r="AI206" s="69">
        <v>77.906210999999999</v>
      </c>
      <c r="AJ206" s="69">
        <v>76.535886000000005</v>
      </c>
      <c r="AK206" s="69">
        <v>0.56526748999999998</v>
      </c>
      <c r="AL206" s="69">
        <v>0</v>
      </c>
      <c r="AM206" s="69">
        <v>0.12398919</v>
      </c>
      <c r="AN206" s="69">
        <v>0.54637844999999996</v>
      </c>
      <c r="AO206" s="69">
        <v>0.13469012999999999</v>
      </c>
      <c r="AQ206" s="116">
        <v>7.5186136000000001E-2</v>
      </c>
      <c r="AR206" s="116">
        <v>6.7115943999999997E-2</v>
      </c>
      <c r="AS206" s="116">
        <v>3.0850901E-3</v>
      </c>
      <c r="AT206" s="116">
        <v>4.9851011999999997E-3</v>
      </c>
      <c r="AU206" s="150">
        <f t="shared" si="106"/>
        <v>4.0237377056803945E-6</v>
      </c>
      <c r="AV206" s="150">
        <f t="shared" si="107"/>
        <v>1.1409356612245566E-8</v>
      </c>
      <c r="AW206" s="163">
        <f t="shared" si="108"/>
        <v>0.69819344617199997</v>
      </c>
      <c r="AX206" s="196">
        <v>3.4208542E-6</v>
      </c>
      <c r="AY206" s="196">
        <v>1.0321565E-8</v>
      </c>
      <c r="AZ206" s="196">
        <v>2.8199895000000001E-13</v>
      </c>
      <c r="BA206" s="196">
        <v>6.3910901000000003E-16</v>
      </c>
      <c r="BB206" s="196">
        <v>1.8128531999999999E-16</v>
      </c>
      <c r="BC206" s="196">
        <v>1.8631132E-9</v>
      </c>
      <c r="BD206" s="196">
        <v>6.0005250999999998E-7</v>
      </c>
      <c r="BE206" s="196">
        <v>3.5810238999999998E-10</v>
      </c>
      <c r="BF206" s="196">
        <v>6.8003881999999998E-10</v>
      </c>
      <c r="BG206" s="196">
        <v>4.8918860999999999E-11</v>
      </c>
      <c r="BH206" s="196">
        <v>2.2443594E-17</v>
      </c>
      <c r="BI206" s="196">
        <v>4.1137671999999999E-13</v>
      </c>
      <c r="BJ206" s="196">
        <v>3.1802019999999997E-14</v>
      </c>
      <c r="BK206" s="196">
        <v>6.3411102000000002E-15</v>
      </c>
      <c r="BL206" s="196">
        <v>3.1963759999999998E-11</v>
      </c>
      <c r="BM206" s="196">
        <v>9.3591789999999996E-10</v>
      </c>
      <c r="BN206" s="196">
        <v>1.7700660000000001E-21</v>
      </c>
      <c r="BO206" s="196">
        <v>2.7761719999999999E-6</v>
      </c>
      <c r="BP206" s="108">
        <v>0.69819067000000001</v>
      </c>
      <c r="BQ206" s="108">
        <v>0</v>
      </c>
      <c r="BR206" s="108">
        <v>0</v>
      </c>
      <c r="BS206" s="108">
        <v>0</v>
      </c>
      <c r="BU206" s="69">
        <v>2.1598093E-4</v>
      </c>
      <c r="BV206" s="172">
        <v>4.9434264E-6</v>
      </c>
      <c r="BW206" s="69">
        <v>1.0276535999999999E-4</v>
      </c>
      <c r="BX206" s="172">
        <v>1.2314477999999999E-6</v>
      </c>
      <c r="BY206" s="172">
        <v>4.8405578000000001E-6</v>
      </c>
      <c r="BZ206" s="172">
        <v>5.0148738000000005E-7</v>
      </c>
      <c r="CA206" s="172">
        <v>3.1393253000000002E-7</v>
      </c>
      <c r="CB206" s="172">
        <v>7.6115786999999997E-7</v>
      </c>
      <c r="CC206" s="172">
        <v>1.9222574E-7</v>
      </c>
      <c r="CD206" s="172">
        <v>6.5524937999999997E-7</v>
      </c>
      <c r="CE206" s="172">
        <v>5.1404725000000004E-13</v>
      </c>
      <c r="CF206" s="172">
        <v>3.9142752E-18</v>
      </c>
      <c r="CG206" s="172">
        <v>3.3608817E-14</v>
      </c>
      <c r="CH206" s="172">
        <v>7.564124E-6</v>
      </c>
      <c r="CI206" s="172">
        <v>9.2169343000000003E-5</v>
      </c>
      <c r="CJ206" s="172">
        <v>4.2625097000000001E-8</v>
      </c>
      <c r="CK206" s="69">
        <v>0</v>
      </c>
      <c r="CM206" s="197">
        <v>3.9644479999999997E-14</v>
      </c>
      <c r="CN206" s="198">
        <v>3.6851509999999998</v>
      </c>
      <c r="CO206" s="198">
        <v>1.5069927E-2</v>
      </c>
      <c r="CP206" s="198">
        <v>3.4972343000000002E-3</v>
      </c>
      <c r="CQ206" s="197">
        <v>1.9036582999999999E-10</v>
      </c>
      <c r="CR206" s="197">
        <v>2.3036850999999999E-8</v>
      </c>
      <c r="CS206" s="198">
        <v>2.043883E-4</v>
      </c>
      <c r="CT206" s="198">
        <v>2.6692179999999999E-2</v>
      </c>
      <c r="CU206" s="197">
        <v>3.2725694000000001E-5</v>
      </c>
      <c r="CV206" s="198">
        <v>1.7636917999999999E-4</v>
      </c>
      <c r="CX206" s="166" t="s">
        <v>333</v>
      </c>
      <c r="CY206" t="s">
        <v>2201</v>
      </c>
    </row>
    <row r="207" spans="1:103" ht="14.4">
      <c r="A207" t="s">
        <v>1623</v>
      </c>
      <c r="B207" s="85" t="s">
        <v>379</v>
      </c>
      <c r="C207" s="113" t="str">
        <f t="shared" si="109"/>
        <v>A.030.18.103</v>
      </c>
      <c r="D207" s="9" t="s">
        <v>1125</v>
      </c>
      <c r="E207" s="112" t="s">
        <v>362</v>
      </c>
      <c r="F207" s="115" t="str">
        <f t="shared" si="110"/>
        <v>1.4-Dioxane</v>
      </c>
      <c r="G207" s="143">
        <f t="shared" si="111"/>
        <v>4.3452651333333341</v>
      </c>
      <c r="I207" s="118">
        <f t="shared" si="112"/>
        <v>0.85302753615879368</v>
      </c>
      <c r="K207" s="161">
        <f t="shared" si="113"/>
        <v>7.3000697529999992E-2</v>
      </c>
      <c r="L207" s="161">
        <f t="shared" si="114"/>
        <v>9.6925835215999998E-2</v>
      </c>
      <c r="M207" s="162">
        <f t="shared" si="115"/>
        <v>3.1311233412793626E-2</v>
      </c>
      <c r="N207" s="161">
        <v>0.65178977000000005</v>
      </c>
      <c r="O207" s="132">
        <v>5.7625889999999999E-2</v>
      </c>
      <c r="P207" s="132">
        <v>3.0728787E-2</v>
      </c>
      <c r="Q207" s="132">
        <v>6.8557903000000003E-2</v>
      </c>
      <c r="R207" s="132">
        <v>1.5345067E-3</v>
      </c>
      <c r="S207" s="132">
        <v>7.5262202999999998E-4</v>
      </c>
      <c r="T207" s="132">
        <v>2.1556658E-3</v>
      </c>
      <c r="U207" s="132">
        <v>8.3468100999999992E-3</v>
      </c>
      <c r="V207" s="132">
        <v>1.2554010999999999E-4</v>
      </c>
      <c r="W207" s="132">
        <v>1.6429579E-4</v>
      </c>
      <c r="X207" s="132">
        <v>7.2526713000000001E-3</v>
      </c>
      <c r="Y207" s="164">
        <v>6.0052325999999999E-5</v>
      </c>
      <c r="Z207" s="132">
        <v>2.3933022000000002E-2</v>
      </c>
      <c r="AA207" s="164">
        <v>2.7936231000000001E-12</v>
      </c>
      <c r="AC207" s="118">
        <f t="shared" si="101"/>
        <v>0.65178977000000005</v>
      </c>
      <c r="AD207" s="118">
        <f t="shared" si="102"/>
        <v>0.16970218463</v>
      </c>
      <c r="AE207" s="118">
        <f t="shared" si="103"/>
        <v>0.1206345091</v>
      </c>
      <c r="AF207" s="118">
        <f t="shared" si="104"/>
        <v>9.6925835216000011E-2</v>
      </c>
      <c r="AG207" s="118">
        <f t="shared" si="105"/>
        <v>7.378211412793623E-3</v>
      </c>
      <c r="AI207" s="69">
        <v>102.31408999999999</v>
      </c>
      <c r="AJ207" s="69">
        <v>98.853825999999998</v>
      </c>
      <c r="AK207" s="69">
        <v>0.63670897000000004</v>
      </c>
      <c r="AL207" s="69">
        <v>0</v>
      </c>
      <c r="AM207" s="69">
        <v>0.15274122000000001</v>
      </c>
      <c r="AN207" s="69">
        <v>2.5119079000000002</v>
      </c>
      <c r="AO207" s="69">
        <v>0.15890962</v>
      </c>
      <c r="AQ207" s="116">
        <v>8.3823877000000005E-2</v>
      </c>
      <c r="AR207" s="116">
        <v>7.3547734000000003E-2</v>
      </c>
      <c r="AS207" s="116">
        <v>3.5792911000000001E-3</v>
      </c>
      <c r="AT207" s="116">
        <v>6.6968525999999999E-3</v>
      </c>
      <c r="AU207" s="150">
        <f t="shared" si="106"/>
        <v>4.4093365529492037E-6</v>
      </c>
      <c r="AV207" s="150">
        <f t="shared" si="107"/>
        <v>1.323702375657487E-8</v>
      </c>
      <c r="AW207" s="163">
        <f t="shared" si="108"/>
        <v>0.93793453281979999</v>
      </c>
      <c r="AX207" s="196">
        <v>4.0328017000000004E-6</v>
      </c>
      <c r="AY207" s="196">
        <v>1.2167952E-8</v>
      </c>
      <c r="AZ207" s="196">
        <v>3.3244517000000001E-13</v>
      </c>
      <c r="BA207" s="196">
        <v>1.3626759E-15</v>
      </c>
      <c r="BB207" s="196">
        <v>3.8652740000000002E-16</v>
      </c>
      <c r="BC207" s="196">
        <v>2.3085966999999998E-9</v>
      </c>
      <c r="BD207" s="196">
        <v>3.7008230000000002E-7</v>
      </c>
      <c r="BE207" s="196">
        <v>4.7683855000000003E-10</v>
      </c>
      <c r="BF207" s="196">
        <v>4.2211180000000001E-10</v>
      </c>
      <c r="BG207" s="196">
        <v>1.6867729000000001E-10</v>
      </c>
      <c r="BH207" s="196">
        <v>4.7853096000000002E-17</v>
      </c>
      <c r="BI207" s="196">
        <v>1.0477138E-12</v>
      </c>
      <c r="BJ207" s="196">
        <v>5.3423653E-14</v>
      </c>
      <c r="BK207" s="196">
        <v>1.0486095000000001E-14</v>
      </c>
      <c r="BL207" s="196">
        <v>2.5794911000000001E-9</v>
      </c>
      <c r="BM207" s="196">
        <v>1.5644634E-9</v>
      </c>
      <c r="BN207" s="196">
        <v>3.7740453000000003E-21</v>
      </c>
      <c r="BO207" s="196">
        <v>3.6928197999999999E-6</v>
      </c>
      <c r="BP207" s="108">
        <v>0.93793084000000004</v>
      </c>
      <c r="BQ207" s="108">
        <v>0</v>
      </c>
      <c r="BR207" s="108">
        <v>0</v>
      </c>
      <c r="BS207" s="108">
        <v>0</v>
      </c>
      <c r="BU207" s="69">
        <v>2.6814724000000001E-4</v>
      </c>
      <c r="BV207" s="172">
        <v>3.0995419000000001E-6</v>
      </c>
      <c r="BW207" s="69">
        <v>1.2115752E-4</v>
      </c>
      <c r="BX207" s="172">
        <v>1.0088352999999999E-6</v>
      </c>
      <c r="BY207" s="172">
        <v>3.5082008000000001E-6</v>
      </c>
      <c r="BZ207" s="172">
        <v>3.7237905999999998E-7</v>
      </c>
      <c r="CA207" s="172">
        <v>2.3099599000000001E-6</v>
      </c>
      <c r="CB207" s="172">
        <v>5.6520821000000004E-7</v>
      </c>
      <c r="CC207" s="172">
        <v>1.0912959999999999E-6</v>
      </c>
      <c r="CD207" s="172">
        <v>1.6754465E-6</v>
      </c>
      <c r="CE207" s="172">
        <v>1.0960256E-12</v>
      </c>
      <c r="CF207" s="172">
        <v>8.3458197000000005E-18</v>
      </c>
      <c r="CG207" s="172">
        <v>7.1659021E-14</v>
      </c>
      <c r="CH207" s="172">
        <v>1.3272537999999999E-5</v>
      </c>
      <c r="CI207" s="69">
        <v>1.2003311E-4</v>
      </c>
      <c r="CJ207" s="172">
        <v>5.3196719000000003E-8</v>
      </c>
      <c r="CK207" s="69">
        <v>0</v>
      </c>
      <c r="CM207" s="197">
        <v>8.4527957000000002E-14</v>
      </c>
      <c r="CN207" s="198">
        <v>4.3449346000000002</v>
      </c>
      <c r="CO207" s="198">
        <v>5.6455925999999997E-2</v>
      </c>
      <c r="CP207" s="198">
        <v>2.2060613000000001E-3</v>
      </c>
      <c r="CQ207" s="197">
        <v>5.7209165999999999E-10</v>
      </c>
      <c r="CR207" s="197">
        <v>4.9716077999999998E-8</v>
      </c>
      <c r="CS207" s="198">
        <v>1.2087467E-4</v>
      </c>
      <c r="CT207" s="198">
        <v>4.2872519999999997E-2</v>
      </c>
      <c r="CU207" s="198">
        <v>1.1253886E-4</v>
      </c>
      <c r="CV207" s="198">
        <v>1.3097561999999999E-4</v>
      </c>
      <c r="CX207" s="166" t="s">
        <v>343</v>
      </c>
      <c r="CY207" t="s">
        <v>2202</v>
      </c>
    </row>
    <row r="208" spans="1:103" ht="14.4">
      <c r="A208" t="s">
        <v>423</v>
      </c>
      <c r="B208" s="85" t="s">
        <v>379</v>
      </c>
      <c r="C208" s="113" t="str">
        <f t="shared" si="109"/>
        <v>A.030.18.104</v>
      </c>
      <c r="D208" s="9" t="s">
        <v>1125</v>
      </c>
      <c r="E208" s="112" t="s">
        <v>362</v>
      </c>
      <c r="F208" s="115" t="str">
        <f t="shared" si="110"/>
        <v>2-Butanol</v>
      </c>
      <c r="G208" s="143">
        <f t="shared" si="111"/>
        <v>4.061950733333334</v>
      </c>
      <c r="I208" s="118">
        <f t="shared" si="112"/>
        <v>0.78436318050079068</v>
      </c>
      <c r="K208" s="161">
        <f t="shared" si="113"/>
        <v>6.3045146080000003E-2</v>
      </c>
      <c r="L208" s="161">
        <f t="shared" si="114"/>
        <v>9.8092953600999996E-2</v>
      </c>
      <c r="M208" s="162">
        <f t="shared" si="115"/>
        <v>1.393247081979067E-2</v>
      </c>
      <c r="N208" s="161">
        <v>0.60929261000000001</v>
      </c>
      <c r="O208" s="132">
        <v>5.2469032999999998E-2</v>
      </c>
      <c r="P208" s="132">
        <v>2.5723315E-2</v>
      </c>
      <c r="Q208" s="132">
        <v>6.0372053000000002E-2</v>
      </c>
      <c r="R208" s="132">
        <v>1.4684631E-3</v>
      </c>
      <c r="S208" s="132">
        <v>1.7895317999999999E-4</v>
      </c>
      <c r="T208" s="132">
        <v>1.0256767999999999E-3</v>
      </c>
      <c r="U208" s="132">
        <v>1.9756385000000001E-2</v>
      </c>
      <c r="V208" s="164">
        <v>6.5522118000000003E-5</v>
      </c>
      <c r="W208" s="132">
        <v>1.053111E-4</v>
      </c>
      <c r="X208" s="132">
        <v>2.7864907000000002E-3</v>
      </c>
      <c r="Y208" s="164">
        <v>3.8909501E-5</v>
      </c>
      <c r="Z208" s="132">
        <v>1.1080458E-2</v>
      </c>
      <c r="AA208" s="164">
        <v>1.7906698E-12</v>
      </c>
      <c r="AC208" s="118">
        <f t="shared" si="101"/>
        <v>0.60929261000000001</v>
      </c>
      <c r="AD208" s="118">
        <f t="shared" si="102"/>
        <v>0.16099387908000001</v>
      </c>
      <c r="AE208" s="118">
        <f t="shared" si="103"/>
        <v>0.109029191</v>
      </c>
      <c r="AF208" s="118">
        <f t="shared" si="104"/>
        <v>9.809295360100001E-2</v>
      </c>
      <c r="AG208" s="118">
        <f t="shared" si="105"/>
        <v>2.8520128197906699E-3</v>
      </c>
      <c r="AI208" s="69">
        <v>98.737724</v>
      </c>
      <c r="AJ208" s="69">
        <v>97.955921000000004</v>
      </c>
      <c r="AK208" s="69">
        <v>0.16971949</v>
      </c>
      <c r="AL208" s="69">
        <v>0</v>
      </c>
      <c r="AM208" s="69">
        <v>3.9939006999999999E-2</v>
      </c>
      <c r="AN208" s="69">
        <v>0.52969999000000001</v>
      </c>
      <c r="AO208" s="69">
        <v>4.2444509999999998E-2</v>
      </c>
      <c r="AQ208" s="116">
        <v>8.2090239999999995E-2</v>
      </c>
      <c r="AR208" s="116">
        <v>7.1949243999999996E-2</v>
      </c>
      <c r="AS208" s="116">
        <v>3.5996982000000002E-3</v>
      </c>
      <c r="AT208" s="116">
        <v>6.5412978E-3</v>
      </c>
      <c r="AU208" s="150">
        <f t="shared" si="106"/>
        <v>4.3135038361062131E-6</v>
      </c>
      <c r="AV208" s="150">
        <f t="shared" si="107"/>
        <v>1.3312493354649423E-8</v>
      </c>
      <c r="AW208" s="163">
        <f t="shared" si="108"/>
        <v>0.91614815531080007</v>
      </c>
      <c r="AX208" s="196">
        <v>3.7700975999999999E-6</v>
      </c>
      <c r="AY208" s="196">
        <v>1.1375318E-8</v>
      </c>
      <c r="AZ208" s="196">
        <v>3.1078894E-13</v>
      </c>
      <c r="BA208" s="196">
        <v>8.7345448000000001E-16</v>
      </c>
      <c r="BB208" s="196">
        <v>2.4775816999999999E-16</v>
      </c>
      <c r="BC208" s="196">
        <v>5.5495197E-9</v>
      </c>
      <c r="BD208" s="196">
        <v>5.3668670000000002E-7</v>
      </c>
      <c r="BE208" s="196">
        <v>1.2014987E-9</v>
      </c>
      <c r="BF208" s="196">
        <v>6.1464969000000001E-10</v>
      </c>
      <c r="BG208" s="196">
        <v>1.2008952E-10</v>
      </c>
      <c r="BH208" s="196">
        <v>3.0673105000000003E-17</v>
      </c>
      <c r="BI208" s="196">
        <v>5.8205141000000002E-13</v>
      </c>
      <c r="BJ208" s="196">
        <v>3.6997170999999998E-14</v>
      </c>
      <c r="BK208" s="196">
        <v>7.5764529000000005E-15</v>
      </c>
      <c r="BL208" s="196">
        <v>4.4114185000000002E-11</v>
      </c>
      <c r="BM208" s="196">
        <v>1.1259010999999999E-9</v>
      </c>
      <c r="BN208" s="196">
        <v>2.4191055000000001E-21</v>
      </c>
      <c r="BO208" s="196">
        <v>2.6853108000000002E-6</v>
      </c>
      <c r="BP208" s="108">
        <v>0.91614547000000002</v>
      </c>
      <c r="BQ208" s="108">
        <v>0</v>
      </c>
      <c r="BR208" s="108">
        <v>0</v>
      </c>
      <c r="BS208" s="108">
        <v>0</v>
      </c>
      <c r="BU208" s="69">
        <v>2.5713431000000002E-4</v>
      </c>
      <c r="BV208" s="172">
        <v>4.4860063000000003E-6</v>
      </c>
      <c r="BW208" s="69">
        <v>1.1325796E-4</v>
      </c>
      <c r="BX208" s="172">
        <v>2.3407277E-6</v>
      </c>
      <c r="BY208" s="172">
        <v>4.5576842999999998E-6</v>
      </c>
      <c r="BZ208" s="172">
        <v>4.8849395000000004E-7</v>
      </c>
      <c r="CA208" s="172">
        <v>5.5979323000000003E-7</v>
      </c>
      <c r="CB208" s="172">
        <v>7.4143955000000001E-7</v>
      </c>
      <c r="CC208" s="172">
        <v>2.9322357000000001E-7</v>
      </c>
      <c r="CD208" s="172">
        <v>8.7519619999999998E-7</v>
      </c>
      <c r="CE208" s="172">
        <v>7.0253567000000004E-13</v>
      </c>
      <c r="CF208" s="172">
        <v>5.3495431000000001E-18</v>
      </c>
      <c r="CG208" s="172">
        <v>4.5932339000000001E-14</v>
      </c>
      <c r="CH208" s="172">
        <v>1.1787205E-5</v>
      </c>
      <c r="CI208" s="69">
        <v>1.177321E-4</v>
      </c>
      <c r="CJ208" s="172">
        <v>1.4475589E-8</v>
      </c>
      <c r="CK208" s="69">
        <v>0</v>
      </c>
      <c r="CM208" s="197">
        <v>5.4181131000000001E-14</v>
      </c>
      <c r="CN208" s="198">
        <v>4.0614433999999999</v>
      </c>
      <c r="CO208" s="198">
        <v>1.4255683999999999E-2</v>
      </c>
      <c r="CP208" s="198">
        <v>3.1812931E-3</v>
      </c>
      <c r="CQ208" s="197">
        <v>2.6841854E-10</v>
      </c>
      <c r="CR208" s="197">
        <v>3.2302349999999999E-8</v>
      </c>
      <c r="CS208" s="198">
        <v>1.7439115999999999E-4</v>
      </c>
      <c r="CT208" s="198">
        <v>3.1127305000000001E-2</v>
      </c>
      <c r="CU208" s="197">
        <v>8.0389375999999994E-5</v>
      </c>
      <c r="CV208" s="198">
        <v>1.7180310999999999E-4</v>
      </c>
      <c r="CX208" s="166" t="s">
        <v>333</v>
      </c>
      <c r="CY208" t="s">
        <v>2203</v>
      </c>
    </row>
    <row r="209" spans="1:103" ht="14.4">
      <c r="A209" t="s">
        <v>424</v>
      </c>
      <c r="B209" s="85" t="s">
        <v>379</v>
      </c>
      <c r="C209" s="113" t="str">
        <f t="shared" si="109"/>
        <v>A.030.18.105</v>
      </c>
      <c r="D209" s="9" t="s">
        <v>1125</v>
      </c>
      <c r="E209" s="112" t="s">
        <v>362</v>
      </c>
      <c r="F209" s="115" t="str">
        <f t="shared" si="110"/>
        <v>2-Methyl-1-butanol</v>
      </c>
      <c r="G209" s="143">
        <f t="shared" si="111"/>
        <v>3.6765147333333337</v>
      </c>
      <c r="I209" s="118">
        <f t="shared" si="112"/>
        <v>0.67966384308330707</v>
      </c>
      <c r="K209" s="161">
        <f t="shared" si="113"/>
        <v>4.0219357919999997E-2</v>
      </c>
      <c r="L209" s="161">
        <f t="shared" si="114"/>
        <v>7.6042689672999986E-2</v>
      </c>
      <c r="M209" s="162">
        <f t="shared" si="115"/>
        <v>1.1924585490306996E-2</v>
      </c>
      <c r="N209" s="161">
        <v>0.55147721000000005</v>
      </c>
      <c r="O209" s="132">
        <v>4.3775176999999998E-2</v>
      </c>
      <c r="P209" s="132">
        <v>2.1810024000000001E-2</v>
      </c>
      <c r="Q209" s="132">
        <v>3.8036124999999997E-2</v>
      </c>
      <c r="R209" s="132">
        <v>1.3471948E-3</v>
      </c>
      <c r="S209" s="132">
        <v>1.1389574E-4</v>
      </c>
      <c r="T209" s="132">
        <v>7.2214238000000005E-4</v>
      </c>
      <c r="U209" s="132">
        <v>1.0352190000000001E-2</v>
      </c>
      <c r="V209" s="164">
        <v>9.8911988999999994E-5</v>
      </c>
      <c r="W209" s="164">
        <v>7.6865679999999997E-5</v>
      </c>
      <c r="X209" s="132">
        <v>5.5749676000000003E-3</v>
      </c>
      <c r="Y209" s="164">
        <v>2.8432993000000001E-5</v>
      </c>
      <c r="Z209" s="132">
        <v>6.2507059000000004E-3</v>
      </c>
      <c r="AA209" s="164">
        <v>1.3069948E-12</v>
      </c>
      <c r="AC209" s="118">
        <f t="shared" si="101"/>
        <v>0.55147721000000005</v>
      </c>
      <c r="AD209" s="118">
        <f t="shared" si="102"/>
        <v>0.11615674891999998</v>
      </c>
      <c r="AE209" s="118">
        <f t="shared" si="103"/>
        <v>8.2188096899999993E-2</v>
      </c>
      <c r="AF209" s="118">
        <f t="shared" si="104"/>
        <v>7.6042689672999986E-2</v>
      </c>
      <c r="AG209" s="118">
        <f t="shared" si="105"/>
        <v>5.6738795903069949E-3</v>
      </c>
      <c r="AI209" s="69">
        <v>77.713374000000002</v>
      </c>
      <c r="AJ209" s="69">
        <v>76.346440999999999</v>
      </c>
      <c r="AK209" s="69">
        <v>0.56386831000000004</v>
      </c>
      <c r="AL209" s="69">
        <v>0</v>
      </c>
      <c r="AM209" s="69">
        <v>0.12368229</v>
      </c>
      <c r="AN209" s="69">
        <v>0.54502603000000005</v>
      </c>
      <c r="AO209" s="69">
        <v>0.13435674</v>
      </c>
      <c r="AQ209" s="116">
        <v>7.5000030999999995E-2</v>
      </c>
      <c r="AR209" s="116">
        <v>6.6949815999999995E-2</v>
      </c>
      <c r="AS209" s="116">
        <v>3.0774537999999998E-3</v>
      </c>
      <c r="AT209" s="116">
        <v>4.9727618000000003E-3</v>
      </c>
      <c r="AU209" s="150">
        <f t="shared" si="106"/>
        <v>4.0137779182303635E-6</v>
      </c>
      <c r="AV209" s="150">
        <f t="shared" si="107"/>
        <v>1.1381116045506109E-8</v>
      </c>
      <c r="AW209" s="163">
        <f t="shared" si="108"/>
        <v>0.69646524930029996</v>
      </c>
      <c r="AX209" s="196">
        <v>3.4123867000000002E-6</v>
      </c>
      <c r="AY209" s="196">
        <v>1.0296017E-8</v>
      </c>
      <c r="AZ209" s="196">
        <v>2.8130093999999998E-13</v>
      </c>
      <c r="BA209" s="196">
        <v>6.3752705999999997E-16</v>
      </c>
      <c r="BB209" s="196">
        <v>1.8083659999999999E-16</v>
      </c>
      <c r="BC209" s="196">
        <v>1.8585015E-9</v>
      </c>
      <c r="BD209" s="196">
        <v>5.9856723E-7</v>
      </c>
      <c r="BE209" s="196">
        <v>3.5721599000000001E-10</v>
      </c>
      <c r="BF209" s="196">
        <v>6.7835554999999995E-10</v>
      </c>
      <c r="BG209" s="196">
        <v>4.8797774999999997E-11</v>
      </c>
      <c r="BH209" s="196">
        <v>2.238804E-17</v>
      </c>
      <c r="BI209" s="196">
        <v>4.1035845999999998E-13</v>
      </c>
      <c r="BJ209" s="196">
        <v>3.1723302000000001E-14</v>
      </c>
      <c r="BK209" s="196">
        <v>6.3254143000000004E-15</v>
      </c>
      <c r="BL209" s="196">
        <v>3.1884642000000002E-11</v>
      </c>
      <c r="BM209" s="196">
        <v>9.3360127000000003E-10</v>
      </c>
      <c r="BN209" s="196">
        <v>1.7656847E-21</v>
      </c>
      <c r="BO209" s="196">
        <v>2.7693003000000001E-6</v>
      </c>
      <c r="BP209" s="108">
        <v>0.69646247999999999</v>
      </c>
      <c r="BQ209" s="108">
        <v>0</v>
      </c>
      <c r="BR209" s="108">
        <v>0</v>
      </c>
      <c r="BS209" s="108">
        <v>0</v>
      </c>
      <c r="BU209" s="69">
        <v>2.1544633000000001E-4</v>
      </c>
      <c r="BV209" s="172">
        <v>4.9311902000000003E-6</v>
      </c>
      <c r="BW209" s="69">
        <v>1.0251098999999999E-4</v>
      </c>
      <c r="BX209" s="172">
        <v>1.2283996999999999E-6</v>
      </c>
      <c r="BY209" s="172">
        <v>4.8285761999999999E-6</v>
      </c>
      <c r="BZ209" s="172">
        <v>5.0024607999999996E-7</v>
      </c>
      <c r="CA209" s="172">
        <v>3.1315547000000001E-7</v>
      </c>
      <c r="CB209" s="172">
        <v>7.5927381999999998E-7</v>
      </c>
      <c r="CC209" s="172">
        <v>1.9174992999999999E-7</v>
      </c>
      <c r="CD209" s="172">
        <v>6.5362746999999999E-7</v>
      </c>
      <c r="CE209" s="172">
        <v>5.1277485000000002E-13</v>
      </c>
      <c r="CF209" s="172">
        <v>3.9045864E-18</v>
      </c>
      <c r="CG209" s="172">
        <v>3.3525627000000002E-14</v>
      </c>
      <c r="CH209" s="172">
        <v>7.5454009000000001E-6</v>
      </c>
      <c r="CI209" s="172">
        <v>9.1941201000000003E-5</v>
      </c>
      <c r="CJ209" s="172">
        <v>4.2519588999999998E-8</v>
      </c>
      <c r="CK209" s="69">
        <v>0</v>
      </c>
      <c r="CM209" s="197">
        <v>3.954635E-14</v>
      </c>
      <c r="CN209" s="198">
        <v>3.6760293000000002</v>
      </c>
      <c r="CO209" s="198">
        <v>1.5032625000000001E-2</v>
      </c>
      <c r="CP209" s="198">
        <v>3.4885777999999999E-3</v>
      </c>
      <c r="CQ209" s="197">
        <v>1.8989463E-10</v>
      </c>
      <c r="CR209" s="197">
        <v>2.2979829E-8</v>
      </c>
      <c r="CS209" s="198">
        <v>2.0388239E-4</v>
      </c>
      <c r="CT209" s="198">
        <v>2.6626110000000001E-2</v>
      </c>
      <c r="CU209" s="197">
        <v>3.2644690000000002E-5</v>
      </c>
      <c r="CV209" s="198">
        <v>1.7593262E-4</v>
      </c>
      <c r="CX209" s="166" t="s">
        <v>333</v>
      </c>
      <c r="CY209" t="s">
        <v>2563</v>
      </c>
    </row>
    <row r="210" spans="1:103" ht="14.4">
      <c r="A210" t="s">
        <v>425</v>
      </c>
      <c r="B210" s="85" t="s">
        <v>379</v>
      </c>
      <c r="C210" s="113" t="str">
        <f t="shared" si="109"/>
        <v>A.030.18.106</v>
      </c>
      <c r="D210" s="9" t="s">
        <v>1125</v>
      </c>
      <c r="E210" s="112" t="s">
        <v>362</v>
      </c>
      <c r="F210" s="115" t="str">
        <f t="shared" si="110"/>
        <v>2-Methyl-1-propanol</v>
      </c>
      <c r="G210" s="143">
        <f t="shared" si="111"/>
        <v>3.2933432666666667</v>
      </c>
      <c r="I210" s="118">
        <f t="shared" si="112"/>
        <v>0.61270497280281933</v>
      </c>
      <c r="K210" s="161">
        <f t="shared" si="113"/>
        <v>4.6726742410000001E-2</v>
      </c>
      <c r="L210" s="161">
        <f t="shared" si="114"/>
        <v>6.0214971634999996E-2</v>
      </c>
      <c r="M210" s="162">
        <f t="shared" si="115"/>
        <v>1.1761768757819284E-2</v>
      </c>
      <c r="N210" s="161">
        <v>0.49400148999999999</v>
      </c>
      <c r="O210" s="132">
        <v>3.5030975999999998E-2</v>
      </c>
      <c r="P210" s="132">
        <v>2.0297450000000002E-2</v>
      </c>
      <c r="Q210" s="132">
        <v>4.4636422000000002E-2</v>
      </c>
      <c r="R210" s="132">
        <v>1.158858E-3</v>
      </c>
      <c r="S210" s="132">
        <v>1.3819979E-4</v>
      </c>
      <c r="T210" s="132">
        <v>7.9326262E-4</v>
      </c>
      <c r="U210" s="132">
        <v>4.7400328999999998E-3</v>
      </c>
      <c r="V210" s="164">
        <v>5.5593856000000003E-5</v>
      </c>
      <c r="W210" s="132">
        <v>1.0699393999999999E-4</v>
      </c>
      <c r="X210" s="132">
        <v>3.3434281999999999E-3</v>
      </c>
      <c r="Y210" s="164">
        <v>3.9518794999999998E-5</v>
      </c>
      <c r="Z210" s="132">
        <v>8.3627466999999997E-3</v>
      </c>
      <c r="AA210" s="164">
        <v>1.8192843E-12</v>
      </c>
      <c r="AC210" s="118">
        <f t="shared" si="101"/>
        <v>0.49400148999999999</v>
      </c>
      <c r="AD210" s="118">
        <f t="shared" si="102"/>
        <v>0.10679520130999999</v>
      </c>
      <c r="AE210" s="118">
        <f t="shared" si="103"/>
        <v>6.8431205599999989E-2</v>
      </c>
      <c r="AF210" s="118">
        <f t="shared" si="104"/>
        <v>6.0214971634999996E-2</v>
      </c>
      <c r="AG210" s="118">
        <f t="shared" si="105"/>
        <v>3.3990220578192843E-3</v>
      </c>
      <c r="AI210" s="69">
        <v>88.445486000000002</v>
      </c>
      <c r="AJ210" s="69">
        <v>87.628979999999999</v>
      </c>
      <c r="AK210" s="69">
        <v>0.23700702000000001</v>
      </c>
      <c r="AL210" s="69">
        <v>0</v>
      </c>
      <c r="AM210" s="69">
        <v>5.5983610000000003E-2</v>
      </c>
      <c r="AN210" s="69">
        <v>0.46427109</v>
      </c>
      <c r="AO210" s="69">
        <v>5.9244850000000002E-2</v>
      </c>
      <c r="AQ210" s="116">
        <v>6.4641989999999996E-2</v>
      </c>
      <c r="AR210" s="116">
        <v>5.6217968E-2</v>
      </c>
      <c r="AS210" s="116">
        <v>2.7190294000000001E-3</v>
      </c>
      <c r="AT210" s="116">
        <v>5.7049921999999999E-3</v>
      </c>
      <c r="AU210" s="150">
        <f t="shared" si="106"/>
        <v>3.3703817643781298E-6</v>
      </c>
      <c r="AV210" s="150">
        <f t="shared" si="107"/>
        <v>1.0055582214438211E-8</v>
      </c>
      <c r="AW210" s="163">
        <f t="shared" si="108"/>
        <v>0.79901851479859998</v>
      </c>
      <c r="AX210" s="196">
        <v>3.0569584E-6</v>
      </c>
      <c r="AY210" s="196">
        <v>9.2236102000000002E-9</v>
      </c>
      <c r="AZ210" s="196">
        <v>2.5200099000000002E-13</v>
      </c>
      <c r="BA210" s="196">
        <v>8.8741208999999998E-16</v>
      </c>
      <c r="BB210" s="196">
        <v>2.5171729000000002E-16</v>
      </c>
      <c r="BC210" s="196">
        <v>1.5033721E-9</v>
      </c>
      <c r="BD210" s="196">
        <v>3.1071956000000001E-7</v>
      </c>
      <c r="BE210" s="196">
        <v>3.1048051999999999E-10</v>
      </c>
      <c r="BF210" s="196">
        <v>3.5170522000000003E-10</v>
      </c>
      <c r="BG210" s="196">
        <v>1.6723437E-10</v>
      </c>
      <c r="BH210" s="196">
        <v>3.1163254000000002E-17</v>
      </c>
      <c r="BI210" s="196">
        <v>4.5106879999999998E-13</v>
      </c>
      <c r="BJ210" s="196">
        <v>2.8484127999999997E-14</v>
      </c>
      <c r="BK210" s="196">
        <v>5.8381769000000003E-15</v>
      </c>
      <c r="BL210" s="196">
        <v>3.4074429000000002E-11</v>
      </c>
      <c r="BM210" s="196">
        <v>8.6798870999999996E-10</v>
      </c>
      <c r="BN210" s="196">
        <v>2.4577622E-21</v>
      </c>
      <c r="BO210" s="196">
        <v>2.1547986000000001E-6</v>
      </c>
      <c r="BP210" s="108">
        <v>0.79901635999999998</v>
      </c>
      <c r="BQ210" s="196">
        <v>2.9836800000000001E-10</v>
      </c>
      <c r="BR210" s="196">
        <v>1.8144E-12</v>
      </c>
      <c r="BS210" s="196">
        <v>8.1177599999999996E-17</v>
      </c>
      <c r="BU210" s="69">
        <v>2.1331972999999999E-4</v>
      </c>
      <c r="BV210" s="172">
        <v>2.5482356999999999E-6</v>
      </c>
      <c r="BW210" s="172">
        <v>9.1827149000000001E-5</v>
      </c>
      <c r="BX210" s="172">
        <v>5.7543950999999999E-7</v>
      </c>
      <c r="BY210" s="172">
        <v>2.8629504E-6</v>
      </c>
      <c r="BZ210" s="172">
        <v>2.4279258999999999E-7</v>
      </c>
      <c r="CA210" s="172">
        <v>4.2171676999999998E-7</v>
      </c>
      <c r="CB210" s="172">
        <v>3.6851792999999998E-7</v>
      </c>
      <c r="CC210" s="172">
        <v>2.2662163999999999E-7</v>
      </c>
      <c r="CD210" s="172">
        <v>6.7709949E-7</v>
      </c>
      <c r="CE210" s="172">
        <v>7.1376202999999998E-13</v>
      </c>
      <c r="CF210" s="172">
        <v>5.4350276000000001E-18</v>
      </c>
      <c r="CG210" s="172">
        <v>4.6666328000000003E-14</v>
      </c>
      <c r="CH210" s="172">
        <v>8.6758197000000007E-6</v>
      </c>
      <c r="CI210" s="69">
        <v>1.0483063E-4</v>
      </c>
      <c r="CJ210" s="172">
        <v>1.9921659999999999E-8</v>
      </c>
      <c r="CK210" s="172">
        <v>4.2832899999999998E-8</v>
      </c>
      <c r="CM210" s="197">
        <v>5.5046933E-14</v>
      </c>
      <c r="CN210" s="198">
        <v>3.2927284999999999</v>
      </c>
      <c r="CO210" s="198">
        <v>7.3229104999999999E-3</v>
      </c>
      <c r="CP210" s="198">
        <v>1.7991468E-3</v>
      </c>
      <c r="CQ210" s="197">
        <v>2.0798763000000001E-10</v>
      </c>
      <c r="CR210" s="197">
        <v>2.5026214000000001E-8</v>
      </c>
      <c r="CS210" s="198">
        <v>1.0685811999999999E-4</v>
      </c>
      <c r="CT210" s="198">
        <v>2.3966668E-2</v>
      </c>
      <c r="CU210" s="198">
        <v>1.1203696E-4</v>
      </c>
      <c r="CV210" s="197">
        <v>8.5396598000000003E-5</v>
      </c>
      <c r="CX210" s="166" t="s">
        <v>333</v>
      </c>
      <c r="CY210" t="s">
        <v>2204</v>
      </c>
    </row>
    <row r="211" spans="1:103" ht="14.4">
      <c r="A211" t="s">
        <v>426</v>
      </c>
      <c r="B211" s="85" t="s">
        <v>379</v>
      </c>
      <c r="C211" s="113" t="str">
        <f t="shared" si="109"/>
        <v>A.030.18.107</v>
      </c>
      <c r="D211" s="9" t="s">
        <v>1125</v>
      </c>
      <c r="E211" s="112" t="s">
        <v>362</v>
      </c>
      <c r="F211" s="115" t="str">
        <f t="shared" si="110"/>
        <v>2-Methyl-2-butanol</v>
      </c>
      <c r="G211" s="143">
        <f t="shared" si="111"/>
        <v>3.3844125333333337</v>
      </c>
      <c r="I211" s="118">
        <f t="shared" si="112"/>
        <v>0.727205927384733</v>
      </c>
      <c r="K211" s="161">
        <f t="shared" si="113"/>
        <v>5.6969808520000005E-2</v>
      </c>
      <c r="L211" s="161">
        <f t="shared" si="114"/>
        <v>0.15578630418300002</v>
      </c>
      <c r="M211" s="162">
        <f t="shared" si="115"/>
        <v>6.7879346817329841E-3</v>
      </c>
      <c r="N211" s="161">
        <v>0.50766188000000001</v>
      </c>
      <c r="O211" s="132">
        <v>9.4099283000000006E-2</v>
      </c>
      <c r="P211" s="132">
        <v>3.7003889999999998E-2</v>
      </c>
      <c r="Q211" s="132">
        <v>4.6824151000000001E-2</v>
      </c>
      <c r="R211" s="132">
        <v>9.5283282E-3</v>
      </c>
      <c r="S211" s="132">
        <v>1.0778403E-4</v>
      </c>
      <c r="T211" s="132">
        <v>5.0954528999999995E-4</v>
      </c>
      <c r="U211" s="132">
        <v>2.4550874E-2</v>
      </c>
      <c r="V211" s="132">
        <v>1.226376E-4</v>
      </c>
      <c r="W211" s="164">
        <v>9.4861226000000004E-5</v>
      </c>
      <c r="X211" s="132">
        <v>6.6650240999999999E-3</v>
      </c>
      <c r="Y211" s="164">
        <v>3.7395957000000001E-5</v>
      </c>
      <c r="Z211" s="164">
        <v>2.7298012000000001E-7</v>
      </c>
      <c r="AA211" s="164">
        <v>1.6129842000000001E-12</v>
      </c>
      <c r="AC211" s="118">
        <f t="shared" si="101"/>
        <v>0.50766188000000001</v>
      </c>
      <c r="AD211" s="118">
        <f t="shared" si="102"/>
        <v>0.21262385552000002</v>
      </c>
      <c r="AE211" s="118">
        <f t="shared" si="103"/>
        <v>0.15565431998012003</v>
      </c>
      <c r="AF211" s="118">
        <f t="shared" si="104"/>
        <v>0.15578630418299999</v>
      </c>
      <c r="AG211" s="118">
        <f t="shared" si="105"/>
        <v>6.7876617016129842E-3</v>
      </c>
      <c r="AI211" s="69">
        <v>108.55322</v>
      </c>
      <c r="AJ211" s="69">
        <v>107.64366</v>
      </c>
      <c r="AK211" s="69">
        <v>0.66874107999999999</v>
      </c>
      <c r="AL211" s="69">
        <v>0</v>
      </c>
      <c r="AM211" s="69">
        <v>6.7125269000000001E-2</v>
      </c>
      <c r="AN211" s="69">
        <v>0.10240011</v>
      </c>
      <c r="AO211" s="69">
        <v>7.1300075000000004E-2</v>
      </c>
      <c r="AQ211" s="116">
        <v>9.6320562999999998E-2</v>
      </c>
      <c r="AR211" s="116">
        <v>8.5531884000000002E-2</v>
      </c>
      <c r="AS211" s="116">
        <v>3.2966349E-3</v>
      </c>
      <c r="AT211" s="116">
        <v>7.4920443000000003E-3</v>
      </c>
      <c r="AU211" s="150">
        <f t="shared" si="106"/>
        <v>5.1278107589659561E-6</v>
      </c>
      <c r="AV211" s="150">
        <f t="shared" si="107"/>
        <v>1.2191697100984433E-8</v>
      </c>
      <c r="AW211" s="163">
        <f t="shared" si="108"/>
        <v>1.0493058947531999</v>
      </c>
      <c r="AX211" s="196">
        <v>3.1504319E-6</v>
      </c>
      <c r="AY211" s="196">
        <v>9.5059917999999999E-9</v>
      </c>
      <c r="AZ211" s="196">
        <v>2.5970129999999999E-13</v>
      </c>
      <c r="BA211" s="196">
        <v>7.8678284000000002E-16</v>
      </c>
      <c r="BB211" s="196">
        <v>2.2317348E-16</v>
      </c>
      <c r="BC211" s="196">
        <v>1.5798325000000001E-9</v>
      </c>
      <c r="BD211" s="196">
        <v>1.9751766E-6</v>
      </c>
      <c r="BE211" s="196">
        <v>3.3246683999999998E-10</v>
      </c>
      <c r="BF211" s="196">
        <v>2.2760692000000001E-9</v>
      </c>
      <c r="BG211" s="196">
        <v>7.6610919999999996E-11</v>
      </c>
      <c r="BH211" s="196">
        <v>2.7629455999999999E-17</v>
      </c>
      <c r="BI211" s="196">
        <v>2.74408E-13</v>
      </c>
      <c r="BJ211" s="196">
        <v>2.0139774999999999E-14</v>
      </c>
      <c r="BK211" s="196">
        <v>4.0642778000000002E-15</v>
      </c>
      <c r="BL211" s="196">
        <v>2.4629835999999999E-11</v>
      </c>
      <c r="BM211" s="196">
        <v>5.9779561999999997E-10</v>
      </c>
      <c r="BN211" s="196">
        <v>2.1790610999999999E-21</v>
      </c>
      <c r="BO211" s="196">
        <v>8.7947532000000005E-6</v>
      </c>
      <c r="BP211" s="108">
        <v>1.0492971</v>
      </c>
      <c r="BQ211" s="108">
        <v>0</v>
      </c>
      <c r="BR211" s="108">
        <v>0</v>
      </c>
      <c r="BS211" s="108">
        <v>0</v>
      </c>
      <c r="BU211" s="69">
        <v>2.7937136000000002E-4</v>
      </c>
      <c r="BV211" s="172">
        <v>1.6109557000000001E-5</v>
      </c>
      <c r="BW211" s="172">
        <v>9.4366400999999994E-5</v>
      </c>
      <c r="BX211" s="172">
        <v>2.9184824000000002E-6</v>
      </c>
      <c r="BY211" s="172">
        <v>2.1796176000000001E-5</v>
      </c>
      <c r="BZ211" s="172">
        <v>2.9520759999999998E-7</v>
      </c>
      <c r="CA211" s="172">
        <v>2.0132112E-11</v>
      </c>
      <c r="CB211" s="172">
        <v>2.0732553000000002E-6</v>
      </c>
      <c r="CC211" s="172">
        <v>1.7155363000000001E-7</v>
      </c>
      <c r="CD211" s="172">
        <v>4.9549342999999995E-7</v>
      </c>
      <c r="CE211" s="172">
        <v>6.3282406000000002E-13</v>
      </c>
      <c r="CF211" s="172">
        <v>4.8187156000000002E-18</v>
      </c>
      <c r="CG211" s="172">
        <v>4.1374539000000001E-14</v>
      </c>
      <c r="CH211" s="172">
        <v>9.8415400999999999E-6</v>
      </c>
      <c r="CI211" s="69">
        <v>1.3129154E-4</v>
      </c>
      <c r="CJ211" s="172">
        <v>1.2132751E-8</v>
      </c>
      <c r="CK211" s="69">
        <v>0</v>
      </c>
      <c r="CM211" s="197">
        <v>4.8804815000000002E-14</v>
      </c>
      <c r="CN211" s="198">
        <v>3.3763114000000001</v>
      </c>
      <c r="CO211" s="198">
        <v>2.9749287999999999E-2</v>
      </c>
      <c r="CP211" s="198">
        <v>1.0805512E-2</v>
      </c>
      <c r="CQ211" s="197">
        <v>1.2713272999999999E-10</v>
      </c>
      <c r="CR211" s="197">
        <v>1.5326830000000001E-8</v>
      </c>
      <c r="CS211" s="198">
        <v>8.5300272999999996E-4</v>
      </c>
      <c r="CT211" s="198">
        <v>1.6912085E-2</v>
      </c>
      <c r="CU211" s="197">
        <v>5.1372344000000003E-5</v>
      </c>
      <c r="CV211" s="198">
        <v>4.4226721999999997E-4</v>
      </c>
      <c r="CX211" s="166" t="s">
        <v>333</v>
      </c>
      <c r="CY211" t="s">
        <v>2205</v>
      </c>
    </row>
    <row r="212" spans="1:103" ht="14.4">
      <c r="A212" t="s">
        <v>427</v>
      </c>
      <c r="B212" s="85" t="s">
        <v>379</v>
      </c>
      <c r="C212" s="113" t="str">
        <f t="shared" si="109"/>
        <v>A.030.18.108</v>
      </c>
      <c r="D212" s="9" t="s">
        <v>1125</v>
      </c>
      <c r="E212" s="112" t="s">
        <v>362</v>
      </c>
      <c r="F212" s="115" t="str">
        <f t="shared" si="110"/>
        <v>2-Methylpentane</v>
      </c>
      <c r="G212" s="143">
        <f t="shared" si="111"/>
        <v>1.3746284</v>
      </c>
      <c r="I212" s="118">
        <f t="shared" si="112"/>
        <v>0.29796668675545501</v>
      </c>
      <c r="K212" s="161">
        <f t="shared" si="113"/>
        <v>3.3243765017999999E-2</v>
      </c>
      <c r="L212" s="161">
        <f t="shared" si="114"/>
        <v>5.3020292904454994E-2</v>
      </c>
      <c r="M212" s="162">
        <f t="shared" si="115"/>
        <v>5.5083688330000002E-3</v>
      </c>
      <c r="N212" s="161">
        <v>0.20619425999999999</v>
      </c>
      <c r="O212" s="132">
        <v>2.8053987999999998E-2</v>
      </c>
      <c r="P212" s="132">
        <v>2.0426832999999998E-2</v>
      </c>
      <c r="Q212" s="132">
        <v>2.7920770000000001E-2</v>
      </c>
      <c r="R212" s="132">
        <v>4.9974542000000002E-3</v>
      </c>
      <c r="S212" s="164">
        <v>9.0712280000000004E-6</v>
      </c>
      <c r="T212" s="132">
        <v>3.1646959000000002E-4</v>
      </c>
      <c r="U212" s="132">
        <v>4.5394338000000001E-3</v>
      </c>
      <c r="V212" s="164">
        <v>1.9460333000000001E-5</v>
      </c>
      <c r="W212" s="132">
        <v>0</v>
      </c>
      <c r="X212" s="132">
        <v>5.4889085000000004E-3</v>
      </c>
      <c r="Y212" s="164">
        <v>3.8104454999999998E-8</v>
      </c>
      <c r="Z212" s="132">
        <v>0</v>
      </c>
      <c r="AA212" s="132">
        <v>0</v>
      </c>
      <c r="AC212" s="118">
        <f t="shared" si="101"/>
        <v>0.20619425999999999</v>
      </c>
      <c r="AD212" s="118">
        <f t="shared" si="102"/>
        <v>8.6264019817999985E-2</v>
      </c>
      <c r="AE212" s="118">
        <f t="shared" si="103"/>
        <v>5.3020254799999993E-2</v>
      </c>
      <c r="AF212" s="118">
        <f t="shared" si="104"/>
        <v>5.3020292904455001E-2</v>
      </c>
      <c r="AG212" s="118">
        <f t="shared" si="105"/>
        <v>5.5083688330000002E-3</v>
      </c>
      <c r="AI212" s="69">
        <v>100.99742000000001</v>
      </c>
      <c r="AJ212" s="69">
        <v>100.15092</v>
      </c>
      <c r="AK212" s="69">
        <v>0.68186497000000001</v>
      </c>
      <c r="AL212" s="69">
        <v>0</v>
      </c>
      <c r="AM212" s="69">
        <v>6.3075983000000002E-2</v>
      </c>
      <c r="AN212" s="69">
        <v>5.2882821000000003E-2</v>
      </c>
      <c r="AO212" s="69">
        <v>4.8673345E-2</v>
      </c>
      <c r="AQ212" s="116">
        <v>4.1617876999999998E-2</v>
      </c>
      <c r="AR212" s="116">
        <v>3.3120507E-2</v>
      </c>
      <c r="AS212" s="116">
        <v>1.3575315999999999E-3</v>
      </c>
      <c r="AT212" s="116">
        <v>7.1398382E-3</v>
      </c>
      <c r="AU212" s="150">
        <f t="shared" si="106"/>
        <v>1.9856419119479999E-6</v>
      </c>
      <c r="AV212" s="150">
        <f t="shared" si="107"/>
        <v>5.0204571678854983E-9</v>
      </c>
      <c r="AW212" s="163">
        <f t="shared" si="108"/>
        <v>0.99997733870979999</v>
      </c>
      <c r="AX212" s="196">
        <v>1.2758044999999999E-6</v>
      </c>
      <c r="AY212" s="196">
        <v>3.8494159999999997E-9</v>
      </c>
      <c r="AZ212" s="196">
        <v>1.051713E-13</v>
      </c>
      <c r="BA212" s="108">
        <v>0</v>
      </c>
      <c r="BB212" s="108">
        <v>0</v>
      </c>
      <c r="BC212" s="196">
        <v>7.5538067000000002E-10</v>
      </c>
      <c r="BD212" s="196">
        <v>7.0648281999999997E-7</v>
      </c>
      <c r="BE212" s="196">
        <v>1.7137723999999999E-10</v>
      </c>
      <c r="BF212" s="196">
        <v>9.1863549000000001E-10</v>
      </c>
      <c r="BG212" s="196">
        <v>8.0370000000000003E-11</v>
      </c>
      <c r="BH212" s="108">
        <v>0</v>
      </c>
      <c r="BI212" s="196">
        <v>5.5665101000000003E-14</v>
      </c>
      <c r="BJ212" s="196">
        <v>4.9646552E-13</v>
      </c>
      <c r="BK212" s="196">
        <v>1.1359645E-15</v>
      </c>
      <c r="BL212" s="196">
        <v>7.9746377999999999E-11</v>
      </c>
      <c r="BM212" s="196">
        <v>2.5194648999999998E-9</v>
      </c>
      <c r="BN212" s="108">
        <v>0</v>
      </c>
      <c r="BO212" s="196">
        <v>7.0870979999999996E-7</v>
      </c>
      <c r="BP212" s="108">
        <v>0.99997663000000003</v>
      </c>
      <c r="BQ212" s="108">
        <v>0</v>
      </c>
      <c r="BR212" s="108">
        <v>0</v>
      </c>
      <c r="BS212" s="108">
        <v>0</v>
      </c>
      <c r="BU212" s="69">
        <v>1.8708460999999999E-4</v>
      </c>
      <c r="BV212" s="172">
        <v>6.7281915000000003E-6</v>
      </c>
      <c r="BW212" s="172">
        <v>3.8328287000000001E-5</v>
      </c>
      <c r="BX212" s="172">
        <v>5.7545365999999997E-7</v>
      </c>
      <c r="BY212" s="172">
        <v>1.0309094E-5</v>
      </c>
      <c r="BZ212" s="172">
        <v>1.1674525E-7</v>
      </c>
      <c r="CA212" s="69">
        <v>0</v>
      </c>
      <c r="CB212" s="172">
        <v>2.2151762E-6</v>
      </c>
      <c r="CC212" s="172">
        <v>1.7019900000000001E-8</v>
      </c>
      <c r="CD212" s="172">
        <v>2.4005850000000001E-7</v>
      </c>
      <c r="CE212" s="69">
        <v>0</v>
      </c>
      <c r="CF212" s="69">
        <v>0</v>
      </c>
      <c r="CG212" s="69">
        <v>0</v>
      </c>
      <c r="CH212" s="172">
        <v>5.6028024000000002E-6</v>
      </c>
      <c r="CI212" s="69">
        <v>1.2294479000000001E-4</v>
      </c>
      <c r="CJ212" s="172">
        <v>6.9941412E-9</v>
      </c>
      <c r="CK212" s="69">
        <v>0</v>
      </c>
      <c r="CM212" s="198">
        <v>0</v>
      </c>
      <c r="CN212" s="198">
        <v>1.3745035999999999</v>
      </c>
      <c r="CO212" s="198">
        <v>2.9697403999999999E-3</v>
      </c>
      <c r="CP212" s="198">
        <v>4.2738248999999997E-3</v>
      </c>
      <c r="CQ212" s="197">
        <v>3.7030443999999998E-11</v>
      </c>
      <c r="CR212" s="197">
        <v>4.6112653000000001E-9</v>
      </c>
      <c r="CS212" s="198">
        <v>3.4773847000000002E-4</v>
      </c>
      <c r="CT212" s="198">
        <v>0.32816146000000002</v>
      </c>
      <c r="CU212" s="197">
        <v>5.3893044000000001E-5</v>
      </c>
      <c r="CV212" s="198">
        <v>4.6545914999999999E-4</v>
      </c>
      <c r="CX212" s="166" t="s">
        <v>330</v>
      </c>
      <c r="CY212" t="s">
        <v>2206</v>
      </c>
    </row>
    <row r="213" spans="1:103" ht="14.4">
      <c r="A213" t="s">
        <v>428</v>
      </c>
      <c r="B213" s="85" t="s">
        <v>379</v>
      </c>
      <c r="C213" s="113" t="str">
        <f t="shared" si="109"/>
        <v>A.030.18.109</v>
      </c>
      <c r="D213" s="9" t="s">
        <v>1125</v>
      </c>
      <c r="E213" s="112" t="s">
        <v>362</v>
      </c>
      <c r="F213" s="115" t="str">
        <f t="shared" si="110"/>
        <v>3-Methyl-1-butanol</v>
      </c>
      <c r="G213" s="143">
        <f t="shared" si="111"/>
        <v>3.6856376000000002</v>
      </c>
      <c r="I213" s="118">
        <f t="shared" si="112"/>
        <v>0.68135035434931024</v>
      </c>
      <c r="K213" s="161">
        <f t="shared" si="113"/>
        <v>4.0319158360000003E-2</v>
      </c>
      <c r="L213" s="161">
        <f t="shared" si="114"/>
        <v>7.6231380959000006E-2</v>
      </c>
      <c r="M213" s="162">
        <f t="shared" si="115"/>
        <v>1.195417503031024E-2</v>
      </c>
      <c r="N213" s="161">
        <v>0.55284564000000003</v>
      </c>
      <c r="O213" s="132">
        <v>4.3883800000000001E-2</v>
      </c>
      <c r="P213" s="132">
        <v>2.1864142999999999E-2</v>
      </c>
      <c r="Q213" s="132">
        <v>3.8130508E-2</v>
      </c>
      <c r="R213" s="132">
        <v>1.3505377E-3</v>
      </c>
      <c r="S213" s="132">
        <v>1.1417836E-4</v>
      </c>
      <c r="T213" s="132">
        <v>7.2393429999999996E-4</v>
      </c>
      <c r="U213" s="132">
        <v>1.0377878E-2</v>
      </c>
      <c r="V213" s="164">
        <v>9.9157429000000006E-5</v>
      </c>
      <c r="W213" s="164">
        <v>7.7056413000000005E-5</v>
      </c>
      <c r="X213" s="132">
        <v>5.5888012999999997E-3</v>
      </c>
      <c r="Y213" s="164">
        <v>2.8503546000000002E-5</v>
      </c>
      <c r="Z213" s="132">
        <v>6.2662163000000003E-3</v>
      </c>
      <c r="AA213" s="164">
        <v>1.3102379000000001E-12</v>
      </c>
      <c r="AC213" s="118">
        <f t="shared" si="101"/>
        <v>0.55284564000000003</v>
      </c>
      <c r="AD213" s="118">
        <f t="shared" si="102"/>
        <v>0.11644497936000001</v>
      </c>
      <c r="AE213" s="118">
        <f t="shared" si="103"/>
        <v>8.2392037300000012E-2</v>
      </c>
      <c r="AF213" s="118">
        <f t="shared" si="104"/>
        <v>7.6231380958999992E-2</v>
      </c>
      <c r="AG213" s="118">
        <f t="shared" si="105"/>
        <v>5.6879587303102375E-3</v>
      </c>
      <c r="AI213" s="69">
        <v>77.906210999999999</v>
      </c>
      <c r="AJ213" s="69">
        <v>76.535886000000005</v>
      </c>
      <c r="AK213" s="69">
        <v>0.56526748999999998</v>
      </c>
      <c r="AL213" s="69">
        <v>0</v>
      </c>
      <c r="AM213" s="69">
        <v>0.12398919</v>
      </c>
      <c r="AN213" s="69">
        <v>0.54637844999999996</v>
      </c>
      <c r="AO213" s="69">
        <v>0.13469012999999999</v>
      </c>
      <c r="AQ213" s="116">
        <v>7.5186136000000001E-2</v>
      </c>
      <c r="AR213" s="116">
        <v>6.7115943999999997E-2</v>
      </c>
      <c r="AS213" s="116">
        <v>3.0850901E-3</v>
      </c>
      <c r="AT213" s="116">
        <v>4.9851011999999997E-3</v>
      </c>
      <c r="AU213" s="150">
        <f t="shared" si="106"/>
        <v>4.0237377056803945E-6</v>
      </c>
      <c r="AV213" s="150">
        <f t="shared" si="107"/>
        <v>1.1409356612245566E-8</v>
      </c>
      <c r="AW213" s="163">
        <f t="shared" si="108"/>
        <v>0.69819344617199997</v>
      </c>
      <c r="AX213" s="196">
        <v>3.4208542E-6</v>
      </c>
      <c r="AY213" s="196">
        <v>1.0321565E-8</v>
      </c>
      <c r="AZ213" s="196">
        <v>2.8199895000000001E-13</v>
      </c>
      <c r="BA213" s="196">
        <v>6.3910901000000003E-16</v>
      </c>
      <c r="BB213" s="196">
        <v>1.8128531999999999E-16</v>
      </c>
      <c r="BC213" s="196">
        <v>1.8631132E-9</v>
      </c>
      <c r="BD213" s="196">
        <v>6.0005250999999998E-7</v>
      </c>
      <c r="BE213" s="196">
        <v>3.5810238999999998E-10</v>
      </c>
      <c r="BF213" s="196">
        <v>6.8003881999999998E-10</v>
      </c>
      <c r="BG213" s="196">
        <v>4.8918860999999999E-11</v>
      </c>
      <c r="BH213" s="196">
        <v>2.2443594E-17</v>
      </c>
      <c r="BI213" s="196">
        <v>4.1137671999999999E-13</v>
      </c>
      <c r="BJ213" s="196">
        <v>3.1802019999999997E-14</v>
      </c>
      <c r="BK213" s="196">
        <v>6.3411102000000002E-15</v>
      </c>
      <c r="BL213" s="196">
        <v>3.1963759999999998E-11</v>
      </c>
      <c r="BM213" s="196">
        <v>9.3591789999999996E-10</v>
      </c>
      <c r="BN213" s="196">
        <v>1.7700660000000001E-21</v>
      </c>
      <c r="BO213" s="196">
        <v>2.7761719999999999E-6</v>
      </c>
      <c r="BP213" s="108">
        <v>0.69819067000000001</v>
      </c>
      <c r="BQ213" s="108">
        <v>0</v>
      </c>
      <c r="BR213" s="108">
        <v>0</v>
      </c>
      <c r="BS213" s="108">
        <v>0</v>
      </c>
      <c r="BU213" s="69">
        <v>2.1598093E-4</v>
      </c>
      <c r="BV213" s="172">
        <v>4.9434264E-6</v>
      </c>
      <c r="BW213" s="69">
        <v>1.0276535999999999E-4</v>
      </c>
      <c r="BX213" s="172">
        <v>1.2314477999999999E-6</v>
      </c>
      <c r="BY213" s="172">
        <v>4.8405578000000001E-6</v>
      </c>
      <c r="BZ213" s="172">
        <v>5.0148738000000005E-7</v>
      </c>
      <c r="CA213" s="172">
        <v>3.1393253000000002E-7</v>
      </c>
      <c r="CB213" s="172">
        <v>7.6115786999999997E-7</v>
      </c>
      <c r="CC213" s="172">
        <v>1.9222574E-7</v>
      </c>
      <c r="CD213" s="172">
        <v>6.5524937999999997E-7</v>
      </c>
      <c r="CE213" s="172">
        <v>5.1404725000000004E-13</v>
      </c>
      <c r="CF213" s="172">
        <v>3.9142752E-18</v>
      </c>
      <c r="CG213" s="172">
        <v>3.3608817E-14</v>
      </c>
      <c r="CH213" s="172">
        <v>7.564124E-6</v>
      </c>
      <c r="CI213" s="172">
        <v>9.2169343000000003E-5</v>
      </c>
      <c r="CJ213" s="172">
        <v>4.2625097000000001E-8</v>
      </c>
      <c r="CK213" s="69">
        <v>0</v>
      </c>
      <c r="CM213" s="197">
        <v>3.9644479999999997E-14</v>
      </c>
      <c r="CN213" s="198">
        <v>3.6851509999999998</v>
      </c>
      <c r="CO213" s="198">
        <v>1.5069927E-2</v>
      </c>
      <c r="CP213" s="198">
        <v>3.4972343000000002E-3</v>
      </c>
      <c r="CQ213" s="197">
        <v>1.9036582999999999E-10</v>
      </c>
      <c r="CR213" s="197">
        <v>2.3036850999999999E-8</v>
      </c>
      <c r="CS213" s="198">
        <v>2.043883E-4</v>
      </c>
      <c r="CT213" s="198">
        <v>2.6692179999999999E-2</v>
      </c>
      <c r="CU213" s="197">
        <v>3.2725694000000001E-5</v>
      </c>
      <c r="CV213" s="198">
        <v>1.7636917999999999E-4</v>
      </c>
      <c r="CX213" s="166" t="s">
        <v>333</v>
      </c>
      <c r="CY213" t="s">
        <v>2564</v>
      </c>
    </row>
    <row r="214" spans="1:103" ht="14.4">
      <c r="A214" t="s">
        <v>429</v>
      </c>
      <c r="B214" s="85" t="s">
        <v>379</v>
      </c>
      <c r="C214" s="113" t="str">
        <f t="shared" si="109"/>
        <v>A.030.18.110</v>
      </c>
      <c r="D214" s="9" t="s">
        <v>1125</v>
      </c>
      <c r="E214" s="112" t="s">
        <v>362</v>
      </c>
      <c r="F214" s="115" t="str">
        <f t="shared" si="110"/>
        <v>3-Methyl-1-butyl acetate</v>
      </c>
      <c r="G214" s="143">
        <f t="shared" si="111"/>
        <v>5.2449152000000003</v>
      </c>
      <c r="I214" s="118">
        <f t="shared" si="112"/>
        <v>1.0366859021616786</v>
      </c>
      <c r="K214" s="161">
        <f t="shared" si="113"/>
        <v>0.11244970615</v>
      </c>
      <c r="L214" s="161">
        <f t="shared" si="114"/>
        <v>8.2326288307999998E-2</v>
      </c>
      <c r="M214" s="162">
        <f t="shared" si="115"/>
        <v>5.5172627703678673E-2</v>
      </c>
      <c r="N214" s="161">
        <v>0.78673727999999998</v>
      </c>
      <c r="O214" s="132">
        <v>4.1946048999999999E-2</v>
      </c>
      <c r="P214" s="132">
        <v>2.7413608999999999E-2</v>
      </c>
      <c r="Q214" s="132">
        <v>0.10994386</v>
      </c>
      <c r="R214" s="132">
        <v>1.3917951E-3</v>
      </c>
      <c r="S214" s="132">
        <v>1.0741684999999999E-4</v>
      </c>
      <c r="T214" s="132">
        <v>1.0066342E-3</v>
      </c>
      <c r="U214" s="132">
        <v>1.2670518E-2</v>
      </c>
      <c r="V214" s="132">
        <v>4.2785287999999998E-2</v>
      </c>
      <c r="W214" s="132">
        <v>2.1634662000000001E-4</v>
      </c>
      <c r="X214" s="132">
        <v>6.4276432000000003E-3</v>
      </c>
      <c r="Y214" s="164">
        <v>7.9765687999999995E-5</v>
      </c>
      <c r="Z214" s="132">
        <v>5.9596965000000002E-3</v>
      </c>
      <c r="AA214" s="164">
        <v>3.6786755000000001E-12</v>
      </c>
      <c r="AC214" s="118">
        <f t="shared" si="101"/>
        <v>0.78673727999999998</v>
      </c>
      <c r="AD214" s="118">
        <f t="shared" si="102"/>
        <v>0.19447988214999998</v>
      </c>
      <c r="AE214" s="118">
        <f t="shared" si="103"/>
        <v>8.7989872499999996E-2</v>
      </c>
      <c r="AF214" s="118">
        <f t="shared" si="104"/>
        <v>8.2326288307999998E-2</v>
      </c>
      <c r="AG214" s="118">
        <f t="shared" si="105"/>
        <v>4.9212931203678673E-2</v>
      </c>
      <c r="AI214" s="69">
        <v>116.77709</v>
      </c>
      <c r="AJ214" s="69">
        <v>115.62461</v>
      </c>
      <c r="AK214" s="69">
        <v>0.43924186999999998</v>
      </c>
      <c r="AL214" s="69">
        <v>0</v>
      </c>
      <c r="AM214" s="69">
        <v>0.10181699</v>
      </c>
      <c r="AN214" s="69">
        <v>0.49976418</v>
      </c>
      <c r="AO214" s="69">
        <v>0.11165217</v>
      </c>
      <c r="AQ214" s="116">
        <v>0.10298997</v>
      </c>
      <c r="AR214" s="116">
        <v>9.1495514999999999E-2</v>
      </c>
      <c r="AS214" s="116">
        <v>4.4293146000000004E-3</v>
      </c>
      <c r="AT214" s="116">
        <v>7.0651428999999998E-3</v>
      </c>
      <c r="AU214" s="150">
        <f t="shared" si="106"/>
        <v>5.4853426211703707E-6</v>
      </c>
      <c r="AV214" s="150">
        <f t="shared" si="107"/>
        <v>1.638060092901023E-8</v>
      </c>
      <c r="AW214" s="163">
        <f t="shared" si="108"/>
        <v>0.98951580940000006</v>
      </c>
      <c r="AX214" s="196">
        <v>4.8684558999999998E-6</v>
      </c>
      <c r="AY214" s="196">
        <v>1.4689352E-8</v>
      </c>
      <c r="AZ214" s="196">
        <v>4.0133215999999998E-13</v>
      </c>
      <c r="BA214" s="196">
        <v>1.7943876E-15</v>
      </c>
      <c r="BB214" s="196">
        <v>5.0898380000000004E-16</v>
      </c>
      <c r="BC214" s="196">
        <v>3.5716408000000001E-9</v>
      </c>
      <c r="BD214" s="196">
        <v>6.1239900999999996E-7</v>
      </c>
      <c r="BE214" s="196">
        <v>7.5290907999999997E-10</v>
      </c>
      <c r="BF214" s="196">
        <v>7.6267973000000003E-10</v>
      </c>
      <c r="BG214" s="196">
        <v>1.7229421999999999E-10</v>
      </c>
      <c r="BH214" s="196">
        <v>1.0571839E-14</v>
      </c>
      <c r="BI214" s="196">
        <v>1.3333530000000001E-12</v>
      </c>
      <c r="BJ214" s="196">
        <v>3.2191514999999998E-13</v>
      </c>
      <c r="BK214" s="196">
        <v>5.7276091000000002E-15</v>
      </c>
      <c r="BL214" s="196">
        <v>2.6758116999999999E-11</v>
      </c>
      <c r="BM214" s="196">
        <v>6.7669291E-10</v>
      </c>
      <c r="BN214" s="196">
        <v>4.9697068999999998E-21</v>
      </c>
      <c r="BO214" s="108">
        <v>1.6488994E-3</v>
      </c>
      <c r="BP214" s="108">
        <v>0.98786691000000004</v>
      </c>
      <c r="BQ214" s="196">
        <v>2.1261704000000001E-10</v>
      </c>
      <c r="BR214" s="196">
        <v>1.2929413999999999E-12</v>
      </c>
      <c r="BS214" s="196">
        <v>5.7847157999999997E-17</v>
      </c>
      <c r="BU214" s="69">
        <v>3.2009611000000001E-4</v>
      </c>
      <c r="BV214" s="172">
        <v>5.632812E-6</v>
      </c>
      <c r="BW214" s="69">
        <v>1.4624215000000001E-4</v>
      </c>
      <c r="BX214" s="172">
        <v>1.5434447000000001E-6</v>
      </c>
      <c r="BY214" s="172">
        <v>5.4537488E-6</v>
      </c>
      <c r="BZ214" s="172">
        <v>5.3380002000000005E-7</v>
      </c>
      <c r="CA214" s="172">
        <v>3.0054509999999999E-7</v>
      </c>
      <c r="CB214" s="172">
        <v>1.4867044E-6</v>
      </c>
      <c r="CC214" s="172">
        <v>1.7782568E-7</v>
      </c>
      <c r="CD214" s="172">
        <v>8.8257621999999995E-7</v>
      </c>
      <c r="CE214" s="172">
        <v>1.4432593000000001E-12</v>
      </c>
      <c r="CF214" s="172">
        <v>1.0989873E-17</v>
      </c>
      <c r="CG214" s="172">
        <v>9.4361435999999995E-14</v>
      </c>
      <c r="CH214" s="172">
        <v>2.1279257E-5</v>
      </c>
      <c r="CI214" s="69">
        <v>1.3649340000000001E-4</v>
      </c>
      <c r="CJ214" s="172">
        <v>3.9317175999999997E-8</v>
      </c>
      <c r="CK214" s="172">
        <v>3.0522723999999999E-8</v>
      </c>
      <c r="CM214" s="197">
        <v>1.113074E-13</v>
      </c>
      <c r="CN214" s="198">
        <v>5.2439340000000003</v>
      </c>
      <c r="CO214" s="198">
        <v>1.9281050000000001E-2</v>
      </c>
      <c r="CP214" s="198">
        <v>3.8424493000000001E-3</v>
      </c>
      <c r="CQ214" s="197">
        <v>1.7001819E-10</v>
      </c>
      <c r="CR214" s="197">
        <v>2.0433371000000001E-8</v>
      </c>
      <c r="CS214" s="198">
        <v>2.1296514E-4</v>
      </c>
      <c r="CT214" s="198">
        <v>0.21813662</v>
      </c>
      <c r="CU214" s="198">
        <v>1.1545978999999999E-4</v>
      </c>
      <c r="CV214" s="198">
        <v>3.3108615999999998E-4</v>
      </c>
      <c r="CX214" s="166" t="s">
        <v>344</v>
      </c>
      <c r="CY214" t="s">
        <v>2207</v>
      </c>
    </row>
    <row r="215" spans="1:103" ht="14.4">
      <c r="A215" t="s">
        <v>430</v>
      </c>
      <c r="B215" s="85" t="s">
        <v>379</v>
      </c>
      <c r="C215" s="113" t="str">
        <f t="shared" si="109"/>
        <v>A.030.18.111</v>
      </c>
      <c r="D215" s="9" t="s">
        <v>1125</v>
      </c>
      <c r="E215" s="112" t="s">
        <v>362</v>
      </c>
      <c r="F215" s="115" t="str">
        <f t="shared" si="110"/>
        <v>4-Methyl-2-pentanone</v>
      </c>
      <c r="G215" s="143">
        <f t="shared" si="111"/>
        <v>3.5738203333333338</v>
      </c>
      <c r="I215" s="118">
        <f t="shared" si="112"/>
        <v>0.80390612688887264</v>
      </c>
      <c r="K215" s="161">
        <f t="shared" si="113"/>
        <v>9.2508776344099999E-2</v>
      </c>
      <c r="L215" s="161">
        <f t="shared" si="114"/>
        <v>0.16387842581499998</v>
      </c>
      <c r="M215" s="162">
        <f t="shared" si="115"/>
        <v>1.1445874729772626E-2</v>
      </c>
      <c r="N215" s="161">
        <v>0.53607305000000005</v>
      </c>
      <c r="O215" s="132">
        <v>6.0519916E-2</v>
      </c>
      <c r="P215" s="132">
        <v>7.2007826999999996E-2</v>
      </c>
      <c r="Q215" s="132">
        <v>8.9809189999999997E-2</v>
      </c>
      <c r="R215" s="132">
        <v>2.4217220999999999E-3</v>
      </c>
      <c r="S215" s="164">
        <v>4.1580541E-6</v>
      </c>
      <c r="T215" s="132">
        <v>2.7370619000000002E-4</v>
      </c>
      <c r="U215" s="132">
        <v>3.1127610999999999E-2</v>
      </c>
      <c r="V215" s="132">
        <v>2.0600212999999999E-4</v>
      </c>
      <c r="W215" s="132">
        <v>1.6306094000000001E-4</v>
      </c>
      <c r="X215" s="132">
        <v>1.1227532E-2</v>
      </c>
      <c r="Y215" s="164">
        <v>6.0010875000000003E-5</v>
      </c>
      <c r="Z215" s="164">
        <v>1.2340597E-5</v>
      </c>
      <c r="AA215" s="164">
        <v>2.7726260999999998E-12</v>
      </c>
      <c r="AC215" s="118">
        <f t="shared" si="101"/>
        <v>0.53607305000000005</v>
      </c>
      <c r="AD215" s="118">
        <f t="shared" si="102"/>
        <v>0.25616413034410002</v>
      </c>
      <c r="AE215" s="118">
        <f t="shared" si="103"/>
        <v>0.16366769459700001</v>
      </c>
      <c r="AF215" s="118">
        <f t="shared" si="104"/>
        <v>0.16387842581499998</v>
      </c>
      <c r="AG215" s="118">
        <f t="shared" si="105"/>
        <v>1.1433534132772627E-2</v>
      </c>
      <c r="AI215" s="69">
        <v>70.395172000000002</v>
      </c>
      <c r="AJ215" s="69">
        <v>66.592506999999998</v>
      </c>
      <c r="AK215" s="69">
        <v>1.1225972</v>
      </c>
      <c r="AL215" s="69">
        <v>0</v>
      </c>
      <c r="AM215" s="69">
        <v>1.7309064000000001</v>
      </c>
      <c r="AN215" s="69">
        <v>0.66908882999999997</v>
      </c>
      <c r="AO215" s="69">
        <v>0.28007204000000002</v>
      </c>
      <c r="AQ215" s="116">
        <v>8.2579052999999999E-2</v>
      </c>
      <c r="AR215" s="116">
        <v>7.4203704999999995E-2</v>
      </c>
      <c r="AS215" s="116">
        <v>3.8938643E-3</v>
      </c>
      <c r="AT215" s="116">
        <v>4.4814839000000004E-3</v>
      </c>
      <c r="AU215" s="150">
        <f t="shared" si="106"/>
        <v>4.4486634204749561E-6</v>
      </c>
      <c r="AV215" s="150">
        <f t="shared" si="107"/>
        <v>1.4400386063004895E-8</v>
      </c>
      <c r="AW215" s="163">
        <f t="shared" si="108"/>
        <v>0.62765880227769999</v>
      </c>
      <c r="AX215" s="196">
        <v>3.3166908E-6</v>
      </c>
      <c r="AY215" s="196">
        <v>1.0007264E-8</v>
      </c>
      <c r="AZ215" s="196">
        <v>2.7341244000000001E-13</v>
      </c>
      <c r="BA215" s="196">
        <v>1.352434E-15</v>
      </c>
      <c r="BB215" s="196">
        <v>3.8362225E-16</v>
      </c>
      <c r="BC215" s="196">
        <v>2.2580029E-9</v>
      </c>
      <c r="BD215" s="196">
        <v>1.1277492999999999E-6</v>
      </c>
      <c r="BE215" s="196">
        <v>4.8833539000000003E-10</v>
      </c>
      <c r="BF215" s="196">
        <v>1.3065793E-9</v>
      </c>
      <c r="BG215" s="196">
        <v>2.5897016E-9</v>
      </c>
      <c r="BH215" s="196">
        <v>4.7493431000000002E-17</v>
      </c>
      <c r="BI215" s="196">
        <v>1.5794783E-13</v>
      </c>
      <c r="BJ215" s="196">
        <v>6.6407400999999999E-12</v>
      </c>
      <c r="BK215" s="196">
        <v>3.3882514999999998E-14</v>
      </c>
      <c r="BL215" s="196">
        <v>1.5277389000000001E-12</v>
      </c>
      <c r="BM215" s="196">
        <v>1.7336185E-9</v>
      </c>
      <c r="BN215" s="196">
        <v>3.7456795000000002E-21</v>
      </c>
      <c r="BO215" s="196">
        <v>5.1922777000000002E-6</v>
      </c>
      <c r="BP215" s="108">
        <v>0.62765360999999997</v>
      </c>
      <c r="BQ215" s="196">
        <v>2.3016959999999999E-10</v>
      </c>
      <c r="BR215" s="196">
        <v>1.3996799999999999E-12</v>
      </c>
      <c r="BS215" s="196">
        <v>6.2622719999999998E-17</v>
      </c>
      <c r="BU215" s="69">
        <v>2.2168295000000001E-4</v>
      </c>
      <c r="BV215" s="172">
        <v>9.1115013E-6</v>
      </c>
      <c r="BW215" s="172">
        <v>9.9647594999999997E-5</v>
      </c>
      <c r="BX215" s="172">
        <v>3.6464000999999999E-6</v>
      </c>
      <c r="BY215" s="172">
        <v>9.3888246999999992E-6</v>
      </c>
      <c r="BZ215" s="172">
        <v>2.0361256E-7</v>
      </c>
      <c r="CA215" s="172">
        <v>3.4605931000000001E-11</v>
      </c>
      <c r="CB215" s="172">
        <v>3.0905685999999998E-7</v>
      </c>
      <c r="CC215" s="172">
        <v>9.4039907999999997E-9</v>
      </c>
      <c r="CD215" s="172">
        <v>1.8584918E-7</v>
      </c>
      <c r="CE215" s="172">
        <v>1.0877878000000001E-12</v>
      </c>
      <c r="CF215" s="172">
        <v>8.2830923000000008E-18</v>
      </c>
      <c r="CG215" s="172">
        <v>7.1120430000000002E-14</v>
      </c>
      <c r="CH215" s="172">
        <v>1.7740446E-5</v>
      </c>
      <c r="CI215" s="172">
        <v>8.1314244999999998E-5</v>
      </c>
      <c r="CJ215" s="172">
        <v>9.2935214E-8</v>
      </c>
      <c r="CK215" s="172">
        <v>3.3042522999999997E-8</v>
      </c>
      <c r="CM215" s="197">
        <v>8.3892642999999994E-14</v>
      </c>
      <c r="CN215" s="198">
        <v>3.5736653999999999</v>
      </c>
      <c r="CO215" s="198">
        <v>4.6126100000000003E-2</v>
      </c>
      <c r="CP215" s="198">
        <v>6.2806496999999999E-3</v>
      </c>
      <c r="CQ215" s="197">
        <v>1.9744386E-11</v>
      </c>
      <c r="CR215" s="197">
        <v>3.0283532E-9</v>
      </c>
      <c r="CS215" s="198">
        <v>3.7915422999999998E-4</v>
      </c>
      <c r="CT215" s="198">
        <v>1.5487892999999999</v>
      </c>
      <c r="CU215" s="198">
        <v>1.7365547E-3</v>
      </c>
      <c r="CV215" s="197">
        <v>7.1624727999999995E-5</v>
      </c>
      <c r="CX215" s="166" t="s">
        <v>325</v>
      </c>
      <c r="CY215" t="s">
        <v>2208</v>
      </c>
    </row>
    <row r="216" spans="1:103" ht="14.4">
      <c r="A216" t="s">
        <v>431</v>
      </c>
      <c r="B216" s="85" t="s">
        <v>379</v>
      </c>
      <c r="C216" s="113" t="str">
        <f t="shared" si="109"/>
        <v>A.030.18.112</v>
      </c>
      <c r="D216" s="9" t="s">
        <v>1125</v>
      </c>
      <c r="E216" s="112" t="s">
        <v>362</v>
      </c>
      <c r="F216" s="115" t="str">
        <f t="shared" si="110"/>
        <v>Acetic acid</v>
      </c>
      <c r="G216" s="143">
        <f t="shared" si="111"/>
        <v>1.0907996</v>
      </c>
      <c r="I216" s="118">
        <f t="shared" si="112"/>
        <v>0.22822295806499068</v>
      </c>
      <c r="K216" s="161">
        <f t="shared" si="113"/>
        <v>2.1189386315600002E-2</v>
      </c>
      <c r="L216" s="161">
        <f t="shared" si="114"/>
        <v>3.9148407514999997E-2</v>
      </c>
      <c r="M216" s="162">
        <f t="shared" si="115"/>
        <v>4.2652242343906863E-3</v>
      </c>
      <c r="N216" s="161">
        <v>0.16361993999999999</v>
      </c>
      <c r="O216" s="132">
        <v>1.6737427999999999E-2</v>
      </c>
      <c r="P216" s="132">
        <v>1.9127420999999999E-2</v>
      </c>
      <c r="Q216" s="132">
        <v>1.9557165000000001E-2</v>
      </c>
      <c r="R216" s="132">
        <v>1.5687022E-3</v>
      </c>
      <c r="S216" s="164">
        <v>5.0354185999999998E-6</v>
      </c>
      <c r="T216" s="164">
        <v>5.8483697000000002E-5</v>
      </c>
      <c r="U216" s="132">
        <v>3.1869093E-3</v>
      </c>
      <c r="V216" s="132">
        <v>1.0806173E-4</v>
      </c>
      <c r="W216" s="164">
        <v>7.0613581000000006E-5</v>
      </c>
      <c r="X216" s="132">
        <v>4.1569592999999997E-3</v>
      </c>
      <c r="Y216" s="164">
        <v>2.6035634000000002E-5</v>
      </c>
      <c r="Z216" s="164">
        <v>2.0320319E-7</v>
      </c>
      <c r="AA216" s="164">
        <v>1.2006865E-12</v>
      </c>
      <c r="AC216" s="118">
        <f t="shared" si="101"/>
        <v>0.16361993999999999</v>
      </c>
      <c r="AD216" s="118">
        <f t="shared" si="102"/>
        <v>6.0241144615599998E-2</v>
      </c>
      <c r="AE216" s="118">
        <f t="shared" si="103"/>
        <v>3.9051961503189993E-2</v>
      </c>
      <c r="AF216" s="118">
        <f t="shared" si="104"/>
        <v>3.9148407514999997E-2</v>
      </c>
      <c r="AG216" s="118">
        <f t="shared" si="105"/>
        <v>4.265021031200686E-3</v>
      </c>
      <c r="AI216" s="69">
        <v>41.661192999999997</v>
      </c>
      <c r="AJ216" s="69">
        <v>40.963984000000004</v>
      </c>
      <c r="AK216" s="69">
        <v>0.39786937</v>
      </c>
      <c r="AL216" s="69">
        <v>0</v>
      </c>
      <c r="AM216" s="69">
        <v>7.4418255000000003E-2</v>
      </c>
      <c r="AN216" s="69">
        <v>0.156667</v>
      </c>
      <c r="AO216" s="69">
        <v>6.8254068000000001E-2</v>
      </c>
      <c r="AQ216" s="116">
        <v>2.8708662999999999E-2</v>
      </c>
      <c r="AR216" s="116">
        <v>2.4852896999999999E-2</v>
      </c>
      <c r="AS216" s="116">
        <v>1.0706133000000001E-3</v>
      </c>
      <c r="AT216" s="116">
        <v>2.7851521E-3</v>
      </c>
      <c r="AU216" s="150">
        <f t="shared" si="106"/>
        <v>1.4899818573217995E-6</v>
      </c>
      <c r="AV216" s="150">
        <f t="shared" si="107"/>
        <v>3.9593687986546E-9</v>
      </c>
      <c r="AW216" s="163">
        <f t="shared" si="108"/>
        <v>0.39007732524459998</v>
      </c>
      <c r="AX216" s="196">
        <v>1.0124053E-6</v>
      </c>
      <c r="AY216" s="196">
        <v>3.0546769999999999E-9</v>
      </c>
      <c r="AZ216" s="196">
        <v>8.3457892999999999E-14</v>
      </c>
      <c r="BA216" s="196">
        <v>5.8567189999999996E-16</v>
      </c>
      <c r="BB216" s="196">
        <v>1.6612771999999999E-16</v>
      </c>
      <c r="BC216" s="196">
        <v>2.1379816000000002E-9</v>
      </c>
      <c r="BD216" s="196">
        <v>4.7503078000000001E-7</v>
      </c>
      <c r="BE216" s="196">
        <v>3.1843253000000001E-10</v>
      </c>
      <c r="BF216" s="196">
        <v>5.1855485000000003E-10</v>
      </c>
      <c r="BG216" s="196">
        <v>4.4628721999999998E-11</v>
      </c>
      <c r="BH216" s="196">
        <v>2.6124674000000001E-15</v>
      </c>
      <c r="BI216" s="196">
        <v>3.9636514999999998E-14</v>
      </c>
      <c r="BJ216" s="196">
        <v>4.5928661999999998E-13</v>
      </c>
      <c r="BK216" s="196">
        <v>2.4791592E-15</v>
      </c>
      <c r="BL216" s="196">
        <v>2.7979958999999999E-10</v>
      </c>
      <c r="BM216" s="196">
        <v>1.2799537999999999E-10</v>
      </c>
      <c r="BN216" s="196">
        <v>2.2488224E-11</v>
      </c>
      <c r="BO216" s="196">
        <v>2.3152445999999999E-6</v>
      </c>
      <c r="BP216" s="108">
        <v>0.39007501</v>
      </c>
      <c r="BQ216" s="108">
        <v>0</v>
      </c>
      <c r="BR216" s="108">
        <v>0</v>
      </c>
      <c r="BS216" s="108">
        <v>0</v>
      </c>
      <c r="BU216" s="172">
        <v>9.5970737E-5</v>
      </c>
      <c r="BV216" s="172">
        <v>4.2210305999999999E-6</v>
      </c>
      <c r="BW216" s="172">
        <v>3.0414387999999999E-5</v>
      </c>
      <c r="BX216" s="172">
        <v>3.7418192999999999E-7</v>
      </c>
      <c r="BY216" s="172">
        <v>3.7787080000000001E-6</v>
      </c>
      <c r="BZ216" s="172">
        <v>1.2779611E-6</v>
      </c>
      <c r="CA216" s="172">
        <v>1.4986107E-11</v>
      </c>
      <c r="CB216" s="172">
        <v>1.9278762999999998E-6</v>
      </c>
      <c r="CC216" s="172">
        <v>9.2104992999999998E-9</v>
      </c>
      <c r="CD216" s="172">
        <v>4.4003604999999998E-8</v>
      </c>
      <c r="CE216" s="172">
        <v>4.7106679000000002E-13</v>
      </c>
      <c r="CF216" s="172">
        <v>4.9729839000000001E-8</v>
      </c>
      <c r="CG216" s="172">
        <v>3.0798720000000002E-14</v>
      </c>
      <c r="CH216" s="172">
        <v>3.896904E-6</v>
      </c>
      <c r="CI216" s="172">
        <v>4.9955052999999997E-5</v>
      </c>
      <c r="CJ216" s="172">
        <v>2.1674555000000001E-8</v>
      </c>
      <c r="CK216" s="69">
        <v>0</v>
      </c>
      <c r="CM216" s="197">
        <v>3.632973E-14</v>
      </c>
      <c r="CN216" s="198">
        <v>1.0906667000000001</v>
      </c>
      <c r="CO216" s="198">
        <v>5.3331430999999999E-2</v>
      </c>
      <c r="CP216" s="198">
        <v>3.1836972000000002E-3</v>
      </c>
      <c r="CQ216" s="197">
        <v>1.6299356000000001E-11</v>
      </c>
      <c r="CR216" s="197">
        <v>1.5131462999999999E-9</v>
      </c>
      <c r="CS216" s="198">
        <v>1.5244221999999999E-4</v>
      </c>
      <c r="CT216" s="198">
        <v>3.0509870000000001E-2</v>
      </c>
      <c r="CU216" s="197">
        <v>2.9926308E-5</v>
      </c>
      <c r="CV216" s="198">
        <v>4.4758314000000002E-4</v>
      </c>
      <c r="CX216" s="166" t="s">
        <v>302</v>
      </c>
      <c r="CY216" t="s">
        <v>2209</v>
      </c>
    </row>
    <row r="217" spans="1:103" ht="14.4">
      <c r="A217" t="s">
        <v>1624</v>
      </c>
      <c r="B217" s="85" t="s">
        <v>379</v>
      </c>
      <c r="C217" s="113" t="str">
        <f t="shared" si="109"/>
        <v>A.030.18.114</v>
      </c>
      <c r="D217" s="9" t="s">
        <v>1125</v>
      </c>
      <c r="E217" s="112" t="s">
        <v>362</v>
      </c>
      <c r="F217" s="115" t="str">
        <f t="shared" si="110"/>
        <v>Acetone</v>
      </c>
      <c r="G217" s="143">
        <f t="shared" si="111"/>
        <v>1.0901204</v>
      </c>
      <c r="I217" s="118">
        <f t="shared" si="112"/>
        <v>0.22808251804305993</v>
      </c>
      <c r="K217" s="161">
        <f t="shared" si="113"/>
        <v>2.11778575802E-2</v>
      </c>
      <c r="L217" s="161">
        <f t="shared" si="114"/>
        <v>3.9124032034999999E-2</v>
      </c>
      <c r="M217" s="162">
        <f t="shared" si="115"/>
        <v>4.2625684278599389E-3</v>
      </c>
      <c r="N217" s="161">
        <v>0.16351805999999999</v>
      </c>
      <c r="O217" s="132">
        <v>1.6727006999999999E-2</v>
      </c>
      <c r="P217" s="132">
        <v>1.9115511000000002E-2</v>
      </c>
      <c r="Q217" s="132">
        <v>1.9544987E-2</v>
      </c>
      <c r="R217" s="132">
        <v>1.5677254E-3</v>
      </c>
      <c r="S217" s="164">
        <v>5.0322832000000001E-6</v>
      </c>
      <c r="T217" s="164">
        <v>6.0112896999999997E-5</v>
      </c>
      <c r="U217" s="132">
        <v>3.1849249999999999E-3</v>
      </c>
      <c r="V217" s="132">
        <v>1.0799445E-4</v>
      </c>
      <c r="W217" s="164">
        <v>7.0569612999999998E-5</v>
      </c>
      <c r="X217" s="132">
        <v>4.1543709E-3</v>
      </c>
      <c r="Y217" s="164">
        <v>2.6019422E-5</v>
      </c>
      <c r="Z217" s="164">
        <v>2.0307666E-7</v>
      </c>
      <c r="AA217" s="164">
        <v>1.1999387999999999E-12</v>
      </c>
      <c r="AC217" s="118">
        <f t="shared" si="101"/>
        <v>0.16351805999999999</v>
      </c>
      <c r="AD217" s="118">
        <f t="shared" si="102"/>
        <v>6.0205300580200002E-2</v>
      </c>
      <c r="AE217" s="118">
        <f t="shared" si="103"/>
        <v>3.9027646076660004E-2</v>
      </c>
      <c r="AF217" s="118">
        <f t="shared" si="104"/>
        <v>3.9124032034999992E-2</v>
      </c>
      <c r="AG217" s="118">
        <f t="shared" si="105"/>
        <v>4.2623653511999387E-3</v>
      </c>
      <c r="AI217" s="69">
        <v>41.635252000000001</v>
      </c>
      <c r="AJ217" s="69">
        <v>40.938476999999999</v>
      </c>
      <c r="AK217" s="69">
        <v>0.39762164</v>
      </c>
      <c r="AL217" s="69">
        <v>0</v>
      </c>
      <c r="AM217" s="69">
        <v>7.4371916999999996E-2</v>
      </c>
      <c r="AN217" s="69">
        <v>0.15656945</v>
      </c>
      <c r="AO217" s="69">
        <v>6.8211568E-2</v>
      </c>
      <c r="AQ217" s="116">
        <v>2.8690786999999999E-2</v>
      </c>
      <c r="AR217" s="116">
        <v>2.4837422000000001E-2</v>
      </c>
      <c r="AS217" s="116">
        <v>1.0699467E-3</v>
      </c>
      <c r="AT217" s="116">
        <v>2.7834179000000001E-3</v>
      </c>
      <c r="AU217" s="150">
        <f t="shared" si="106"/>
        <v>1.4890540822113313E-6</v>
      </c>
      <c r="AV217" s="150">
        <f t="shared" si="107"/>
        <v>3.9569034818581997E-9</v>
      </c>
      <c r="AW217" s="163">
        <f t="shared" si="108"/>
        <v>0.38983443380299998</v>
      </c>
      <c r="AX217" s="196">
        <v>1.0117749E-6</v>
      </c>
      <c r="AY217" s="196">
        <v>3.0527749999999999E-9</v>
      </c>
      <c r="AZ217" s="196">
        <v>8.3405927000000003E-14</v>
      </c>
      <c r="BA217" s="196">
        <v>5.8530722000000005E-16</v>
      </c>
      <c r="BB217" s="196">
        <v>1.6602427E-16</v>
      </c>
      <c r="BC217" s="196">
        <v>2.1366504000000002E-9</v>
      </c>
      <c r="BD217" s="196">
        <v>4.7473499000000001E-7</v>
      </c>
      <c r="BE217" s="196">
        <v>3.1823425000000001E-10</v>
      </c>
      <c r="BF217" s="196">
        <v>5.1823196999999996E-10</v>
      </c>
      <c r="BG217" s="196">
        <v>4.4600933000000002E-11</v>
      </c>
      <c r="BH217" s="196">
        <v>2.6108406999999999E-15</v>
      </c>
      <c r="BI217" s="196">
        <v>3.9611834999999999E-14</v>
      </c>
      <c r="BJ217" s="196">
        <v>4.5900064000000005E-13</v>
      </c>
      <c r="BK217" s="196">
        <v>2.4776154999999998E-15</v>
      </c>
      <c r="BL217" s="196">
        <v>2.7962537E-10</v>
      </c>
      <c r="BM217" s="196">
        <v>1.2791568999999999E-10</v>
      </c>
      <c r="BN217" s="196">
        <v>2.2474221999999999E-11</v>
      </c>
      <c r="BO217" s="196">
        <v>2.3138030000000001E-6</v>
      </c>
      <c r="BP217" s="108">
        <v>0.38983212</v>
      </c>
      <c r="BQ217" s="108">
        <v>0</v>
      </c>
      <c r="BR217" s="108">
        <v>0</v>
      </c>
      <c r="BS217" s="108">
        <v>0</v>
      </c>
      <c r="BU217" s="172">
        <v>9.5912081000000001E-5</v>
      </c>
      <c r="BV217" s="172">
        <v>4.2184022999999996E-6</v>
      </c>
      <c r="BW217" s="172">
        <v>3.0395450000000001E-5</v>
      </c>
      <c r="BX217" s="172">
        <v>3.7394894E-7</v>
      </c>
      <c r="BY217" s="172">
        <v>3.7763551000000001E-6</v>
      </c>
      <c r="BZ217" s="172">
        <v>1.2771654000000001E-6</v>
      </c>
      <c r="CA217" s="172">
        <v>1.4976776E-11</v>
      </c>
      <c r="CB217" s="172">
        <v>1.9266758999999999E-6</v>
      </c>
      <c r="CC217" s="172">
        <v>9.2047641999999996E-9</v>
      </c>
      <c r="CD217" s="172">
        <v>4.5078352999999998E-8</v>
      </c>
      <c r="CE217" s="172">
        <v>4.7077346999999997E-13</v>
      </c>
      <c r="CF217" s="172">
        <v>4.9698874E-8</v>
      </c>
      <c r="CG217" s="172">
        <v>3.0779543000000003E-14</v>
      </c>
      <c r="CH217" s="172">
        <v>3.8944774999999998E-6</v>
      </c>
      <c r="CI217" s="172">
        <v>4.9923948000000003E-5</v>
      </c>
      <c r="CJ217" s="172">
        <v>2.1661059E-8</v>
      </c>
      <c r="CK217" s="69">
        <v>0</v>
      </c>
      <c r="CM217" s="197">
        <v>3.6307109000000002E-14</v>
      </c>
      <c r="CN217" s="198">
        <v>1.0899875000000001</v>
      </c>
      <c r="CO217" s="198">
        <v>5.3298222999999999E-2</v>
      </c>
      <c r="CP217" s="198">
        <v>3.1817148999999999E-3</v>
      </c>
      <c r="CQ217" s="197">
        <v>1.6289207000000001E-11</v>
      </c>
      <c r="CR217" s="197">
        <v>1.5122041000000001E-9</v>
      </c>
      <c r="CS217" s="198">
        <v>1.5234729999999999E-4</v>
      </c>
      <c r="CT217" s="198">
        <v>3.0490871999999999E-2</v>
      </c>
      <c r="CU217" s="197">
        <v>2.9907674000000001E-5</v>
      </c>
      <c r="CV217" s="198">
        <v>4.4730444000000002E-4</v>
      </c>
      <c r="CX217" s="166" t="s">
        <v>325</v>
      </c>
      <c r="CY217" t="s">
        <v>2210</v>
      </c>
    </row>
    <row r="218" spans="1:103" ht="14.4">
      <c r="A218" t="s">
        <v>432</v>
      </c>
      <c r="B218" s="85" t="s">
        <v>379</v>
      </c>
      <c r="C218" s="113" t="str">
        <f t="shared" si="109"/>
        <v>A.030.18.115</v>
      </c>
      <c r="D218" s="9" t="s">
        <v>1125</v>
      </c>
      <c r="E218" s="112" t="s">
        <v>362</v>
      </c>
      <c r="F218" s="115" t="str">
        <f t="shared" si="110"/>
        <v>Benzal chloride</v>
      </c>
      <c r="G218" s="143">
        <f t="shared" si="111"/>
        <v>2.2948134666666671</v>
      </c>
      <c r="I218" s="118">
        <f t="shared" si="112"/>
        <v>0.92685424571906205</v>
      </c>
      <c r="K218" s="161">
        <f t="shared" si="113"/>
        <v>6.2940176841999998E-2</v>
      </c>
      <c r="L218" s="161">
        <f t="shared" si="114"/>
        <v>0.502370229133</v>
      </c>
      <c r="M218" s="162">
        <f t="shared" si="115"/>
        <v>1.7321819744062002E-2</v>
      </c>
      <c r="N218" s="161">
        <v>0.34422202000000002</v>
      </c>
      <c r="O218" s="132">
        <v>5.6420288999999998E-2</v>
      </c>
      <c r="P218" s="132">
        <v>1.3724781E-2</v>
      </c>
      <c r="Q218" s="132">
        <v>4.4488572999999997E-2</v>
      </c>
      <c r="R218" s="132">
        <v>1.7671038999999999E-2</v>
      </c>
      <c r="S218" s="164">
        <v>9.1590091999999994E-5</v>
      </c>
      <c r="T218" s="132">
        <v>6.8897475000000001E-4</v>
      </c>
      <c r="U218" s="132">
        <v>0.43206096999999999</v>
      </c>
      <c r="V218" s="164">
        <v>6.4330742000000006E-5</v>
      </c>
      <c r="W218" s="132">
        <v>1.2126822999999999E-4</v>
      </c>
      <c r="X218" s="132">
        <v>3.8459840000000002E-3</v>
      </c>
      <c r="Y218" s="164">
        <v>4.2920902999999999E-5</v>
      </c>
      <c r="Z218" s="132">
        <v>1.3411505000000001E-2</v>
      </c>
      <c r="AA218" s="164">
        <v>2.0619989000000001E-12</v>
      </c>
      <c r="AC218" s="118">
        <f t="shared" si="101"/>
        <v>0.34422202000000002</v>
      </c>
      <c r="AD218" s="118">
        <f t="shared" si="102"/>
        <v>0.56514621684199995</v>
      </c>
      <c r="AE218" s="118">
        <f t="shared" si="103"/>
        <v>0.51561754500000001</v>
      </c>
      <c r="AF218" s="118">
        <f t="shared" si="104"/>
        <v>0.502370229133</v>
      </c>
      <c r="AG218" s="118">
        <f t="shared" si="105"/>
        <v>3.9103147440619993E-3</v>
      </c>
      <c r="AI218" s="69">
        <v>38.895412</v>
      </c>
      <c r="AJ218" s="69">
        <v>34.097239000000002</v>
      </c>
      <c r="AK218" s="69">
        <v>0.31190317000000001</v>
      </c>
      <c r="AL218" s="69">
        <v>0</v>
      </c>
      <c r="AM218" s="69">
        <v>7.4905800999999994E-2</v>
      </c>
      <c r="AN218" s="69">
        <v>0.18901965000000001</v>
      </c>
      <c r="AO218" s="69">
        <v>4.2223442999999996</v>
      </c>
      <c r="AQ218" s="116">
        <v>5.1539717999999998E-2</v>
      </c>
      <c r="AR218" s="116">
        <v>4.7183853999999997E-2</v>
      </c>
      <c r="AS218" s="116">
        <v>2.0441311999999999E-3</v>
      </c>
      <c r="AT218" s="116">
        <v>2.3117328999999998E-3</v>
      </c>
      <c r="AU218" s="150">
        <f t="shared" si="106"/>
        <v>2.8287682008801034E-6</v>
      </c>
      <c r="AV218" s="150">
        <f t="shared" si="107"/>
        <v>7.5596567759044977E-9</v>
      </c>
      <c r="AW218" s="163">
        <f t="shared" si="108"/>
        <v>0.3237721207907</v>
      </c>
      <c r="AX218" s="196">
        <v>2.1297049000000001E-6</v>
      </c>
      <c r="AY218" s="196">
        <v>6.4258383999999997E-9</v>
      </c>
      <c r="AZ218" s="196">
        <v>1.7556289000000001E-13</v>
      </c>
      <c r="BA218" s="196">
        <v>1.0058036E-15</v>
      </c>
      <c r="BB218" s="196">
        <v>2.8529942999999998E-16</v>
      </c>
      <c r="BC218" s="196">
        <v>1.3167369E-9</v>
      </c>
      <c r="BD218" s="196">
        <v>6.9672606999999995E-7</v>
      </c>
      <c r="BE218" s="196">
        <v>2.8370848E-10</v>
      </c>
      <c r="BF218" s="196">
        <v>8.0834473E-10</v>
      </c>
      <c r="BG218" s="196">
        <v>4.0891176000000001E-11</v>
      </c>
      <c r="BH218" s="196">
        <v>3.5320810999999997E-17</v>
      </c>
      <c r="BI218" s="196">
        <v>3.9186697E-13</v>
      </c>
      <c r="BJ218" s="196">
        <v>3.0142671000000001E-13</v>
      </c>
      <c r="BK218" s="196">
        <v>5.0980109E-15</v>
      </c>
      <c r="BL218" s="196">
        <v>9.9346108999999994E-11</v>
      </c>
      <c r="BM218" s="196">
        <v>9.2114658000000004E-10</v>
      </c>
      <c r="BN218" s="196">
        <v>2.7856575000000002E-21</v>
      </c>
      <c r="BO218" s="196">
        <v>2.0407907000000002E-6</v>
      </c>
      <c r="BP218" s="108">
        <v>0.32377008000000002</v>
      </c>
      <c r="BQ218" s="108">
        <v>0</v>
      </c>
      <c r="BR218" s="108">
        <v>0</v>
      </c>
      <c r="BS218" s="108">
        <v>0</v>
      </c>
      <c r="BU218" s="69">
        <v>2.2144594999999999E-4</v>
      </c>
      <c r="BV218" s="172">
        <v>5.6368624000000002E-6</v>
      </c>
      <c r="BW218" s="172">
        <v>6.3985488000000006E-5</v>
      </c>
      <c r="BX218" s="172">
        <v>5.0626713999999999E-5</v>
      </c>
      <c r="BY218" s="172">
        <v>2.0393519999999999E-5</v>
      </c>
      <c r="BZ218" s="172">
        <v>1.2562818999999999E-7</v>
      </c>
      <c r="CA218" s="172">
        <v>2.5736391000000001E-11</v>
      </c>
      <c r="CB218" s="172">
        <v>1.9068906E-7</v>
      </c>
      <c r="CC218" s="172">
        <v>1.5800364000000001E-7</v>
      </c>
      <c r="CD218" s="172">
        <v>5.6773524000000002E-7</v>
      </c>
      <c r="CE218" s="172">
        <v>8.0898655E-13</v>
      </c>
      <c r="CF218" s="172">
        <v>6.1601263000000002E-18</v>
      </c>
      <c r="CG218" s="172">
        <v>5.2892182000000001E-14</v>
      </c>
      <c r="CH218" s="172">
        <v>8.8587088000000001E-6</v>
      </c>
      <c r="CI218" s="172">
        <v>4.1257533E-5</v>
      </c>
      <c r="CJ218" s="172">
        <v>2.9645045000000001E-5</v>
      </c>
      <c r="CK218" s="69">
        <v>0</v>
      </c>
      <c r="CM218" s="197">
        <v>6.2390861999999996E-14</v>
      </c>
      <c r="CN218" s="198">
        <v>2.2947147999999999</v>
      </c>
      <c r="CO218" s="198">
        <v>4.4839482E-2</v>
      </c>
      <c r="CP218" s="198">
        <v>3.885468E-3</v>
      </c>
      <c r="CQ218" s="197">
        <v>1.88693E-10</v>
      </c>
      <c r="CR218" s="197">
        <v>2.1611666000000001E-8</v>
      </c>
      <c r="CS218" s="198">
        <v>2.3301513000000001E-4</v>
      </c>
      <c r="CT218" s="198">
        <v>0.17958131999999999</v>
      </c>
      <c r="CU218" s="197">
        <v>2.7420049999999998E-5</v>
      </c>
      <c r="CV218" s="197">
        <v>4.4194665000000003E-5</v>
      </c>
      <c r="CX218" s="166" t="s">
        <v>328</v>
      </c>
      <c r="CY218" t="s">
        <v>2211</v>
      </c>
    </row>
    <row r="219" spans="1:103" ht="14.4">
      <c r="A219" t="s">
        <v>433</v>
      </c>
      <c r="B219" s="85" t="s">
        <v>379</v>
      </c>
      <c r="C219" s="113" t="str">
        <f t="shared" si="109"/>
        <v>A.030.18.116</v>
      </c>
      <c r="D219" s="9" t="s">
        <v>1125</v>
      </c>
      <c r="E219" s="112" t="s">
        <v>362</v>
      </c>
      <c r="F219" s="115" t="str">
        <f t="shared" si="110"/>
        <v>Benzaldehyde</v>
      </c>
      <c r="G219" s="143">
        <f t="shared" si="111"/>
        <v>4.3561302666666668</v>
      </c>
      <c r="I219" s="118">
        <f t="shared" si="112"/>
        <v>2.1813033882863389</v>
      </c>
      <c r="K219" s="161">
        <f t="shared" si="113"/>
        <v>0.10204835666000001</v>
      </c>
      <c r="L219" s="161">
        <f t="shared" si="114"/>
        <v>1.3954644812600001</v>
      </c>
      <c r="M219" s="162">
        <f t="shared" si="115"/>
        <v>3.0371010366338682E-2</v>
      </c>
      <c r="N219" s="161">
        <v>0.65341954000000002</v>
      </c>
      <c r="O219" s="132">
        <v>9.5980369999999995E-2</v>
      </c>
      <c r="P219" s="132">
        <v>2.4282986999999999E-2</v>
      </c>
      <c r="Q219" s="132">
        <v>7.2355575000000005E-2</v>
      </c>
      <c r="R219" s="132">
        <v>2.8365187E-2</v>
      </c>
      <c r="S219" s="132">
        <v>1.4952316E-4</v>
      </c>
      <c r="T219" s="132">
        <v>1.1780715000000001E-3</v>
      </c>
      <c r="U219" s="132">
        <v>1.2746938000000001</v>
      </c>
      <c r="V219" s="132">
        <v>1.2762156E-4</v>
      </c>
      <c r="W219" s="132">
        <v>3.7278422000000002E-4</v>
      </c>
      <c r="X219" s="132">
        <v>8.9319888000000004E-3</v>
      </c>
      <c r="Y219" s="132">
        <v>1.3454004E-4</v>
      </c>
      <c r="Z219" s="132">
        <v>2.1311400000000001E-2</v>
      </c>
      <c r="AA219" s="164">
        <v>6.3386810000000004E-12</v>
      </c>
      <c r="AC219" s="118">
        <f t="shared" si="101"/>
        <v>0.65341954000000002</v>
      </c>
      <c r="AD219" s="118">
        <f t="shared" si="102"/>
        <v>1.49700551366</v>
      </c>
      <c r="AE219" s="118">
        <f t="shared" si="103"/>
        <v>1.4162685570000002</v>
      </c>
      <c r="AF219" s="118">
        <f t="shared" si="104"/>
        <v>1.3954644812600001</v>
      </c>
      <c r="AG219" s="118">
        <f t="shared" si="105"/>
        <v>9.0596103663386825E-3</v>
      </c>
      <c r="AI219" s="69">
        <v>69.572243</v>
      </c>
      <c r="AJ219" s="69">
        <v>61.837766999999999</v>
      </c>
      <c r="AK219" s="69">
        <v>0.54366753999999995</v>
      </c>
      <c r="AL219" s="69">
        <v>0</v>
      </c>
      <c r="AM219" s="69">
        <v>0.13016707</v>
      </c>
      <c r="AN219" s="69">
        <v>0.33927608999999997</v>
      </c>
      <c r="AO219" s="69">
        <v>6.7213646000000002</v>
      </c>
      <c r="AQ219" s="116">
        <v>9.6104706999999998E-2</v>
      </c>
      <c r="AR219" s="116">
        <v>8.8155150000000002E-2</v>
      </c>
      <c r="AS219" s="116">
        <v>3.8388999000000001E-3</v>
      </c>
      <c r="AT219" s="116">
        <v>4.1106572000000003E-3</v>
      </c>
      <c r="AU219" s="150">
        <f t="shared" si="106"/>
        <v>5.2850809094789104E-6</v>
      </c>
      <c r="AV219" s="150">
        <f t="shared" si="107"/>
        <v>1.4197115021273585E-8</v>
      </c>
      <c r="AW219" s="163">
        <f t="shared" si="108"/>
        <v>0.57572228601140008</v>
      </c>
      <c r="AX219" s="196">
        <v>4.0428236999999996E-6</v>
      </c>
      <c r="AY219" s="196">
        <v>1.2198188E-8</v>
      </c>
      <c r="AZ219" s="196">
        <v>3.3327137E-13</v>
      </c>
      <c r="BA219" s="196">
        <v>3.0918873999999999E-15</v>
      </c>
      <c r="BB219" s="196">
        <v>8.7702379000000001E-16</v>
      </c>
      <c r="BC219" s="196">
        <v>2.2953972000000001E-9</v>
      </c>
      <c r="BD219" s="196">
        <v>1.2383038000000001E-6</v>
      </c>
      <c r="BE219" s="196">
        <v>4.8043865000000003E-10</v>
      </c>
      <c r="BF219" s="196">
        <v>1.4344884E-9</v>
      </c>
      <c r="BG219" s="196">
        <v>8.2508824000000001E-11</v>
      </c>
      <c r="BH219" s="196">
        <v>1.0857782E-16</v>
      </c>
      <c r="BI219" s="196">
        <v>6.6980071000000002E-13</v>
      </c>
      <c r="BJ219" s="196">
        <v>4.7966454000000001E-13</v>
      </c>
      <c r="BK219" s="196">
        <v>8.3020672000000001E-15</v>
      </c>
      <c r="BL219" s="196">
        <v>1.5941941000000001E-10</v>
      </c>
      <c r="BM219" s="196">
        <v>1.4985889E-9</v>
      </c>
      <c r="BN219" s="196">
        <v>8.5632414000000007E-21</v>
      </c>
      <c r="BO219" s="196">
        <v>4.8660114000000004E-6</v>
      </c>
      <c r="BP219" s="108">
        <v>0.57571742000000004</v>
      </c>
      <c r="BQ219" s="108">
        <v>0</v>
      </c>
      <c r="BR219" s="108">
        <v>0</v>
      </c>
      <c r="BS219" s="108">
        <v>0</v>
      </c>
      <c r="BU219" s="69">
        <v>4.5227005000000002E-4</v>
      </c>
      <c r="BV219" s="172">
        <v>1.0055005999999999E-5</v>
      </c>
      <c r="BW219" s="69">
        <v>1.2146047E-4</v>
      </c>
      <c r="BX219" s="69">
        <v>1.4933991000000001E-4</v>
      </c>
      <c r="BY219" s="172">
        <v>3.3309126E-5</v>
      </c>
      <c r="BZ219" s="172">
        <v>3.248548E-7</v>
      </c>
      <c r="CA219" s="172">
        <v>7.9114870000000005E-11</v>
      </c>
      <c r="CB219" s="172">
        <v>4.9309812000000005E-7</v>
      </c>
      <c r="CC219" s="172">
        <v>2.6053697999999998E-7</v>
      </c>
      <c r="CD219" s="172">
        <v>9.6170587999999998E-7</v>
      </c>
      <c r="CE219" s="172">
        <v>2.4868625E-12</v>
      </c>
      <c r="CF219" s="172">
        <v>1.8936515999999999E-17</v>
      </c>
      <c r="CG219" s="172">
        <v>1.6259304E-13</v>
      </c>
      <c r="CH219" s="172">
        <v>1.4454307000000001E-5</v>
      </c>
      <c r="CI219" s="172">
        <v>7.4499577000000005E-5</v>
      </c>
      <c r="CJ219" s="172">
        <v>4.7111380000000003E-5</v>
      </c>
      <c r="CK219" s="69">
        <v>0</v>
      </c>
      <c r="CM219" s="197">
        <v>1.9179242999999999E-13</v>
      </c>
      <c r="CN219" s="198">
        <v>4.3558506000000001</v>
      </c>
      <c r="CO219" s="198">
        <v>7.5005873000000001E-2</v>
      </c>
      <c r="CP219" s="198">
        <v>6.9539815000000003E-3</v>
      </c>
      <c r="CQ219" s="197">
        <v>3.2117546000000001E-10</v>
      </c>
      <c r="CR219" s="197">
        <v>3.6871763000000001E-8</v>
      </c>
      <c r="CS219" s="198">
        <v>4.1294965000000002E-4</v>
      </c>
      <c r="CT219" s="198">
        <v>0.28596543000000002</v>
      </c>
      <c r="CU219" s="197">
        <v>5.5327237999999998E-5</v>
      </c>
      <c r="CV219" s="198">
        <v>1.1428757E-4</v>
      </c>
      <c r="CX219" s="166" t="s">
        <v>345</v>
      </c>
      <c r="CY219" t="s">
        <v>2212</v>
      </c>
    </row>
    <row r="220" spans="1:103" ht="14.4">
      <c r="A220" t="s">
        <v>434</v>
      </c>
      <c r="B220" s="85" t="s">
        <v>379</v>
      </c>
      <c r="C220" s="113" t="str">
        <f t="shared" si="109"/>
        <v>A.030.18.117</v>
      </c>
      <c r="D220" s="9" t="s">
        <v>1125</v>
      </c>
      <c r="E220" s="112" t="s">
        <v>362</v>
      </c>
      <c r="F220" s="115" t="str">
        <f t="shared" si="110"/>
        <v>Benzene chlorination (per kg benzene)</v>
      </c>
      <c r="G220" s="143">
        <f t="shared" si="111"/>
        <v>1.9679672666666668</v>
      </c>
      <c r="I220" s="118">
        <f t="shared" si="112"/>
        <v>0.49225791459621993</v>
      </c>
      <c r="K220" s="161">
        <f t="shared" si="113"/>
        <v>8.0156894200000009E-2</v>
      </c>
      <c r="L220" s="161">
        <f t="shared" si="114"/>
        <v>9.9329667935800017E-2</v>
      </c>
      <c r="M220" s="162">
        <f t="shared" si="115"/>
        <v>1.7576262460419902E-2</v>
      </c>
      <c r="N220" s="161">
        <v>0.29519508999999999</v>
      </c>
      <c r="O220" s="132">
        <v>4.0354545999999998E-2</v>
      </c>
      <c r="P220" s="132">
        <v>2.5474811999999999E-2</v>
      </c>
      <c r="Q220" s="132">
        <v>7.3763427000000006E-2</v>
      </c>
      <c r="R220" s="132">
        <v>2.9093957999999998E-3</v>
      </c>
      <c r="S220" s="132">
        <v>1.8882856E-3</v>
      </c>
      <c r="T220" s="132">
        <v>1.5957858E-3</v>
      </c>
      <c r="U220" s="132">
        <v>3.3474733E-2</v>
      </c>
      <c r="V220" s="164">
        <v>3.0208501E-6</v>
      </c>
      <c r="W220" s="164">
        <v>1.8813576E-5</v>
      </c>
      <c r="X220" s="132">
        <v>2.8941261000000002E-4</v>
      </c>
      <c r="Y220" s="164">
        <v>6.7633598000000002E-6</v>
      </c>
      <c r="Z220" s="132">
        <v>1.7283829000000001E-2</v>
      </c>
      <c r="AA220" s="164">
        <v>3.1989889000000002E-13</v>
      </c>
      <c r="AC220" s="118">
        <f t="shared" si="101"/>
        <v>0.29519508999999999</v>
      </c>
      <c r="AD220" s="118">
        <f t="shared" si="102"/>
        <v>0.17946098520000001</v>
      </c>
      <c r="AE220" s="118">
        <f t="shared" si="103"/>
        <v>0.11658792000000001</v>
      </c>
      <c r="AF220" s="118">
        <f t="shared" si="104"/>
        <v>9.9329667935800003E-2</v>
      </c>
      <c r="AG220" s="118">
        <f t="shared" si="105"/>
        <v>2.9243346041989891E-4</v>
      </c>
      <c r="AI220" s="69">
        <v>45.507542999999998</v>
      </c>
      <c r="AJ220" s="69">
        <v>44.534863999999999</v>
      </c>
      <c r="AK220" s="69">
        <v>7.8866084999999995E-3</v>
      </c>
      <c r="AL220" s="69">
        <v>0</v>
      </c>
      <c r="AM220" s="69">
        <v>0.58007498999999996</v>
      </c>
      <c r="AN220" s="69">
        <v>5.6437592E-3</v>
      </c>
      <c r="AO220" s="69">
        <v>0.37907294000000002</v>
      </c>
      <c r="AQ220" s="116">
        <v>3.6962170000000003E-2</v>
      </c>
      <c r="AR220" s="116">
        <v>3.2089107999999998E-2</v>
      </c>
      <c r="AS220" s="116">
        <v>1.6966103E-3</v>
      </c>
      <c r="AT220" s="116">
        <v>3.1764518000000001E-3</v>
      </c>
      <c r="AU220" s="150">
        <f t="shared" si="106"/>
        <v>1.9238074087003017E-6</v>
      </c>
      <c r="AV220" s="150">
        <f t="shared" si="107"/>
        <v>6.2744463187081086E-9</v>
      </c>
      <c r="AW220" s="163">
        <f t="shared" si="108"/>
        <v>0.44488120859327002</v>
      </c>
      <c r="AX220" s="196">
        <v>1.8262770999999999E-6</v>
      </c>
      <c r="AY220" s="196">
        <v>5.5103191000000002E-9</v>
      </c>
      <c r="AZ220" s="196">
        <v>1.5054977999999999E-13</v>
      </c>
      <c r="BA220" s="196">
        <v>1.5604055999999999E-16</v>
      </c>
      <c r="BB220" s="196">
        <v>4.4261406999999999E-17</v>
      </c>
      <c r="BC220" s="196">
        <v>1.9059302999999999E-9</v>
      </c>
      <c r="BD220" s="196">
        <v>6.6561921000000002E-8</v>
      </c>
      <c r="BE220" s="196">
        <v>4.3412873000000001E-10</v>
      </c>
      <c r="BF220" s="196">
        <v>7.7422071999999997E-11</v>
      </c>
      <c r="BG220" s="196">
        <v>2.5098018000000002E-10</v>
      </c>
      <c r="BH220" s="196">
        <v>5.4796771999999999E-18</v>
      </c>
      <c r="BI220" s="196">
        <v>7.2895136999999998E-13</v>
      </c>
      <c r="BJ220" s="196">
        <v>7.0230212000000002E-13</v>
      </c>
      <c r="BK220" s="196">
        <v>1.4427958E-14</v>
      </c>
      <c r="BL220" s="196">
        <v>2.6309156000000001E-8</v>
      </c>
      <c r="BM220" s="196">
        <v>2.7533012E-9</v>
      </c>
      <c r="BN220" s="196">
        <v>4.3216742999999996E-22</v>
      </c>
      <c r="BO220" s="196">
        <v>1.6859327000000001E-7</v>
      </c>
      <c r="BP220" s="108">
        <v>0.44488104000000001</v>
      </c>
      <c r="BQ220" s="108">
        <v>0</v>
      </c>
      <c r="BR220" s="108">
        <v>0</v>
      </c>
      <c r="BS220" s="108">
        <v>0</v>
      </c>
      <c r="BU220" s="69">
        <v>1.3689717E-4</v>
      </c>
      <c r="BV220" s="172">
        <v>5.3589985000000001E-7</v>
      </c>
      <c r="BW220" s="172">
        <v>5.4872150000000003E-5</v>
      </c>
      <c r="BX220" s="172">
        <v>3.9534340999999997E-6</v>
      </c>
      <c r="BY220" s="172">
        <v>3.0480757E-6</v>
      </c>
      <c r="BZ220" s="172">
        <v>4.1854719999999998E-9</v>
      </c>
      <c r="CA220" s="172">
        <v>3.9927485999999999E-12</v>
      </c>
      <c r="CB220" s="172">
        <v>6.354586E-9</v>
      </c>
      <c r="CC220" s="172">
        <v>2.5984025000000001E-6</v>
      </c>
      <c r="CD220" s="172">
        <v>1.2720784000000001E-6</v>
      </c>
      <c r="CE220" s="172">
        <v>1.2550631999999999E-13</v>
      </c>
      <c r="CF220" s="172">
        <v>9.5568314000000003E-19</v>
      </c>
      <c r="CG220" s="172">
        <v>8.2057029999999995E-15</v>
      </c>
      <c r="CH220" s="172">
        <v>1.4134686E-5</v>
      </c>
      <c r="CI220" s="172">
        <v>5.3776153E-5</v>
      </c>
      <c r="CJ220" s="172">
        <v>2.695743E-6</v>
      </c>
      <c r="CK220" s="69">
        <v>0</v>
      </c>
      <c r="CM220" s="197">
        <v>9.6793301000000002E-15</v>
      </c>
      <c r="CN220" s="198">
        <v>1.9679644000000001</v>
      </c>
      <c r="CO220" s="198">
        <v>2.2319842999999999E-3</v>
      </c>
      <c r="CP220" s="198">
        <v>3.6761417999999998E-4</v>
      </c>
      <c r="CQ220" s="197">
        <v>3.8210141000000003E-9</v>
      </c>
      <c r="CR220" s="197">
        <v>4.0351317999999997E-8</v>
      </c>
      <c r="CS220" s="197">
        <v>2.2323571000000002E-5</v>
      </c>
      <c r="CT220" s="198">
        <v>0.75901355000000004</v>
      </c>
      <c r="CU220" s="198">
        <v>1.682977E-4</v>
      </c>
      <c r="CV220" s="197">
        <v>1.474175E-6</v>
      </c>
      <c r="CX220" s="166" t="s">
        <v>310</v>
      </c>
      <c r="CY220" t="s">
        <v>2213</v>
      </c>
    </row>
    <row r="221" spans="1:103" ht="14.4">
      <c r="A221" t="s">
        <v>435</v>
      </c>
      <c r="B221" s="85" t="s">
        <v>379</v>
      </c>
      <c r="C221" s="113" t="str">
        <f t="shared" si="109"/>
        <v>A.030.18.118</v>
      </c>
      <c r="D221" s="9" t="s">
        <v>1125</v>
      </c>
      <c r="E221" s="112" t="s">
        <v>362</v>
      </c>
      <c r="F221" s="115" t="str">
        <f t="shared" si="110"/>
        <v>Benzyl alcohol</v>
      </c>
      <c r="G221" s="143">
        <f t="shared" si="111"/>
        <v>4.304038666666667</v>
      </c>
      <c r="I221" s="118">
        <f t="shared" si="112"/>
        <v>1.6041123108665307</v>
      </c>
      <c r="K221" s="161">
        <f t="shared" si="113"/>
        <v>9.7255043670000013E-2</v>
      </c>
      <c r="L221" s="161">
        <f t="shared" si="114"/>
        <v>0.83169221174999997</v>
      </c>
      <c r="M221" s="162">
        <f t="shared" si="115"/>
        <v>2.955925544653068E-2</v>
      </c>
      <c r="N221" s="161">
        <v>0.64560580000000001</v>
      </c>
      <c r="O221" s="132">
        <v>0.10667435</v>
      </c>
      <c r="P221" s="132">
        <v>3.2218732E-2</v>
      </c>
      <c r="Q221" s="132">
        <v>7.7812609000000005E-2</v>
      </c>
      <c r="R221" s="132">
        <v>1.7810535999999998E-2</v>
      </c>
      <c r="S221" s="132">
        <v>2.0886437E-4</v>
      </c>
      <c r="T221" s="132">
        <v>1.4230343E-3</v>
      </c>
      <c r="U221" s="132">
        <v>0.69227333000000002</v>
      </c>
      <c r="V221" s="132">
        <v>1.7636354E-4</v>
      </c>
      <c r="W221" s="132">
        <v>3.8407576E-4</v>
      </c>
      <c r="X221" s="132">
        <v>9.2497798999999995E-3</v>
      </c>
      <c r="Y221" s="132">
        <v>1.4172399000000001E-4</v>
      </c>
      <c r="Z221" s="132">
        <v>2.0133112000000002E-2</v>
      </c>
      <c r="AA221" s="164">
        <v>6.5306781000000003E-12</v>
      </c>
      <c r="AC221" s="118">
        <f t="shared" si="101"/>
        <v>0.64560580000000001</v>
      </c>
      <c r="AD221" s="118">
        <f t="shared" si="102"/>
        <v>0.92842145567000001</v>
      </c>
      <c r="AE221" s="118">
        <f t="shared" si="103"/>
        <v>0.85129952399999997</v>
      </c>
      <c r="AF221" s="118">
        <f t="shared" si="104"/>
        <v>0.83169221175000008</v>
      </c>
      <c r="AG221" s="118">
        <f t="shared" si="105"/>
        <v>9.4261434465306784E-3</v>
      </c>
      <c r="AI221" s="69">
        <v>71.015061000000003</v>
      </c>
      <c r="AJ221" s="69">
        <v>66.426237999999998</v>
      </c>
      <c r="AK221" s="69">
        <v>0.53262494999999999</v>
      </c>
      <c r="AL221" s="69">
        <v>0</v>
      </c>
      <c r="AM221" s="69">
        <v>0.11905491</v>
      </c>
      <c r="AN221" s="69">
        <v>0.32253767999999999</v>
      </c>
      <c r="AO221" s="69">
        <v>3.6146056999999998</v>
      </c>
      <c r="AQ221" s="116">
        <v>0.10036602999999999</v>
      </c>
      <c r="AR221" s="116">
        <v>9.2001806000000005E-2</v>
      </c>
      <c r="AS221" s="116">
        <v>3.8749508000000001E-3</v>
      </c>
      <c r="AT221" s="116">
        <v>4.4892771999999999E-3</v>
      </c>
      <c r="AU221" s="150">
        <f t="shared" si="106"/>
        <v>5.5156957409891284E-6</v>
      </c>
      <c r="AV221" s="150">
        <f t="shared" si="107"/>
        <v>1.4330439132244444E-8</v>
      </c>
      <c r="AW221" s="163">
        <f t="shared" si="108"/>
        <v>0.62875030175640001</v>
      </c>
      <c r="AX221" s="196">
        <v>4.0005891000000001E-6</v>
      </c>
      <c r="AY221" s="196">
        <v>1.2070994000000001E-8</v>
      </c>
      <c r="AZ221" s="196">
        <v>3.2978619999999998E-13</v>
      </c>
      <c r="BA221" s="196">
        <v>3.1855399000000001E-15</v>
      </c>
      <c r="BB221" s="196">
        <v>9.0358863000000001E-16</v>
      </c>
      <c r="BC221" s="196">
        <v>2.3728374999999999E-9</v>
      </c>
      <c r="BD221" s="196">
        <v>1.5107954E-6</v>
      </c>
      <c r="BE221" s="196">
        <v>5.0510387999999996E-10</v>
      </c>
      <c r="BF221" s="196">
        <v>1.6891504E-9</v>
      </c>
      <c r="BG221" s="196">
        <v>6.1616493000000001E-11</v>
      </c>
      <c r="BH221" s="196">
        <v>1.1186662E-16</v>
      </c>
      <c r="BI221" s="196">
        <v>7.8238834000000003E-13</v>
      </c>
      <c r="BJ221" s="196">
        <v>2.4444448E-12</v>
      </c>
      <c r="BK221" s="196">
        <v>1.7628029000000001E-14</v>
      </c>
      <c r="BL221" s="196">
        <v>1.6552630000000001E-10</v>
      </c>
      <c r="BM221" s="196">
        <v>1.7728731000000001E-9</v>
      </c>
      <c r="BN221" s="196">
        <v>8.8226199999999996E-21</v>
      </c>
      <c r="BO221" s="196">
        <v>9.4517563999999993E-6</v>
      </c>
      <c r="BP221" s="108">
        <v>0.62874085000000002</v>
      </c>
      <c r="BQ221" s="108">
        <v>0</v>
      </c>
      <c r="BR221" s="108">
        <v>0</v>
      </c>
      <c r="BS221" s="108">
        <v>0</v>
      </c>
      <c r="BU221" s="69">
        <v>3.5853631000000002E-4</v>
      </c>
      <c r="BV221" s="172">
        <v>1.1783906000000001E-5</v>
      </c>
      <c r="BW221" s="69">
        <v>1.2000801999999999E-4</v>
      </c>
      <c r="BX221" s="172">
        <v>8.1120578000000004E-5</v>
      </c>
      <c r="BY221" s="172">
        <v>2.5205001999999999E-5</v>
      </c>
      <c r="BZ221" s="172">
        <v>2.7212379000000001E-7</v>
      </c>
      <c r="CA221" s="172">
        <v>8.1511240999999997E-11</v>
      </c>
      <c r="CB221" s="172">
        <v>4.1306496000000001E-7</v>
      </c>
      <c r="CC221" s="172">
        <v>3.513457E-7</v>
      </c>
      <c r="CD221" s="172">
        <v>1.1991779999999999E-6</v>
      </c>
      <c r="CE221" s="172">
        <v>2.5621889000000002E-12</v>
      </c>
      <c r="CF221" s="172">
        <v>1.9510099000000001E-17</v>
      </c>
      <c r="CG221" s="172">
        <v>1.6751793999999999E-13</v>
      </c>
      <c r="CH221" s="172">
        <v>1.5614474E-5</v>
      </c>
      <c r="CI221" s="172">
        <v>8.0306465999999995E-5</v>
      </c>
      <c r="CJ221" s="172">
        <v>2.2262065999999998E-5</v>
      </c>
      <c r="CK221" s="69">
        <v>0</v>
      </c>
      <c r="CM221" s="197">
        <v>1.9760177000000001E-13</v>
      </c>
      <c r="CN221" s="198">
        <v>4.2986575</v>
      </c>
      <c r="CO221" s="198">
        <v>4.2952186000000003E-2</v>
      </c>
      <c r="CP221" s="198">
        <v>8.1247753999999991E-3</v>
      </c>
      <c r="CQ221" s="197">
        <v>3.7051729E-10</v>
      </c>
      <c r="CR221" s="197">
        <v>4.2949308999999999E-8</v>
      </c>
      <c r="CS221" s="198">
        <v>5.7384565999999998E-4</v>
      </c>
      <c r="CT221" s="198">
        <v>2.2798913000000001</v>
      </c>
      <c r="CU221" s="197">
        <v>4.1317640000000002E-5</v>
      </c>
      <c r="CV221" s="197">
        <v>9.5744812000000005E-5</v>
      </c>
      <c r="CX221" s="166" t="s">
        <v>346</v>
      </c>
      <c r="CY221" t="s">
        <v>2214</v>
      </c>
    </row>
    <row r="222" spans="1:103" ht="14.4">
      <c r="A222" t="s">
        <v>436</v>
      </c>
      <c r="B222" s="85" t="s">
        <v>379</v>
      </c>
      <c r="C222" s="113" t="str">
        <f t="shared" si="109"/>
        <v>A.030.18.119</v>
      </c>
      <c r="D222" s="9" t="s">
        <v>1125</v>
      </c>
      <c r="E222" s="112" t="s">
        <v>362</v>
      </c>
      <c r="F222" s="115" t="str">
        <f t="shared" si="110"/>
        <v>Benzyl chloride</v>
      </c>
      <c r="G222" s="143">
        <f t="shared" si="111"/>
        <v>2.2449705999999998</v>
      </c>
      <c r="I222" s="118">
        <f t="shared" si="112"/>
        <v>0.76914779427404278</v>
      </c>
      <c r="K222" s="161">
        <f t="shared" si="113"/>
        <v>6.8259124960000001E-2</v>
      </c>
      <c r="L222" s="161">
        <f t="shared" si="114"/>
        <v>0.34309071721600004</v>
      </c>
      <c r="M222" s="162">
        <f t="shared" si="115"/>
        <v>2.1052362098042725E-2</v>
      </c>
      <c r="N222" s="161">
        <v>0.33674558999999998</v>
      </c>
      <c r="O222" s="132">
        <v>4.9919106999999997E-2</v>
      </c>
      <c r="P222" s="132">
        <v>1.5783664999999999E-2</v>
      </c>
      <c r="Q222" s="132">
        <v>5.5593658999999997E-2</v>
      </c>
      <c r="R222" s="132">
        <v>1.1683762E-2</v>
      </c>
      <c r="S222" s="132">
        <v>1.1578811E-4</v>
      </c>
      <c r="T222" s="132">
        <v>8.6591585000000005E-4</v>
      </c>
      <c r="U222" s="132">
        <v>0.27722467000000001</v>
      </c>
      <c r="V222" s="164">
        <v>6.4320595999999998E-5</v>
      </c>
      <c r="W222" s="132">
        <v>1.2013489000000001E-4</v>
      </c>
      <c r="X222" s="132">
        <v>3.9411185000000001E-3</v>
      </c>
      <c r="Y222" s="164">
        <v>4.3140326000000002E-5</v>
      </c>
      <c r="Z222" s="132">
        <v>1.7046922999999999E-2</v>
      </c>
      <c r="AA222" s="164">
        <v>2.0427279000000001E-12</v>
      </c>
      <c r="AC222" s="118">
        <f t="shared" si="101"/>
        <v>0.33674558999999998</v>
      </c>
      <c r="AD222" s="118">
        <f t="shared" si="102"/>
        <v>0.41118656696</v>
      </c>
      <c r="AE222" s="118">
        <f t="shared" si="103"/>
        <v>0.35997436500000002</v>
      </c>
      <c r="AF222" s="118">
        <f t="shared" si="104"/>
        <v>0.34309071721599999</v>
      </c>
      <c r="AG222" s="118">
        <f t="shared" si="105"/>
        <v>4.005439098042728E-3</v>
      </c>
      <c r="AI222" s="69">
        <v>44.771225000000001</v>
      </c>
      <c r="AJ222" s="69">
        <v>41.484529000000002</v>
      </c>
      <c r="AK222" s="69">
        <v>0.31195014999999998</v>
      </c>
      <c r="AL222" s="69">
        <v>0</v>
      </c>
      <c r="AM222" s="69">
        <v>7.4904638999999995E-2</v>
      </c>
      <c r="AN222" s="69">
        <v>0.18948450999999999</v>
      </c>
      <c r="AO222" s="69">
        <v>2.7103567000000002</v>
      </c>
      <c r="AQ222" s="116">
        <v>4.7693731000000003E-2</v>
      </c>
      <c r="AR222" s="116">
        <v>4.2894057999999999E-2</v>
      </c>
      <c r="AS222" s="116">
        <v>1.9604859E-3</v>
      </c>
      <c r="AT222" s="116">
        <v>2.8391865999999998E-3</v>
      </c>
      <c r="AU222" s="150">
        <f t="shared" si="106"/>
        <v>2.5715862779090359E-6</v>
      </c>
      <c r="AV222" s="150">
        <f t="shared" si="107"/>
        <v>7.2503174801839693E-9</v>
      </c>
      <c r="AW222" s="163">
        <f t="shared" si="108"/>
        <v>0.39764518005130001</v>
      </c>
      <c r="AX222" s="196">
        <v>2.0834507999999999E-6</v>
      </c>
      <c r="AY222" s="196">
        <v>6.2862784000000002E-9</v>
      </c>
      <c r="AZ222" s="196">
        <v>1.7174991E-13</v>
      </c>
      <c r="BA222" s="196">
        <v>9.9640359999999992E-16</v>
      </c>
      <c r="BB222" s="196">
        <v>2.8263308000000001E-16</v>
      </c>
      <c r="BC222" s="196">
        <v>1.6020566999999999E-9</v>
      </c>
      <c r="BD222" s="196">
        <v>4.8524106E-7</v>
      </c>
      <c r="BE222" s="196">
        <v>3.4882218999999998E-10</v>
      </c>
      <c r="BF222" s="196">
        <v>5.6199274999999999E-10</v>
      </c>
      <c r="BG222" s="196">
        <v>5.2171165E-11</v>
      </c>
      <c r="BH222" s="196">
        <v>3.4990709999999998E-17</v>
      </c>
      <c r="BI222" s="196">
        <v>4.9256805999999996E-13</v>
      </c>
      <c r="BJ222" s="196">
        <v>3.8217327999999999E-13</v>
      </c>
      <c r="BK222" s="196">
        <v>6.4489405000000001E-15</v>
      </c>
      <c r="BL222" s="196">
        <v>1.2607943000000001E-10</v>
      </c>
      <c r="BM222" s="196">
        <v>1.1662805E-9</v>
      </c>
      <c r="BN222" s="196">
        <v>2.7596233999999998E-21</v>
      </c>
      <c r="BO222" s="196">
        <v>2.0400513000000001E-6</v>
      </c>
      <c r="BP222" s="108">
        <v>0.39764314000000001</v>
      </c>
      <c r="BQ222" s="108">
        <v>0</v>
      </c>
      <c r="BR222" s="108">
        <v>0</v>
      </c>
      <c r="BS222" s="108">
        <v>0</v>
      </c>
      <c r="BU222" s="69">
        <v>1.9373632000000001E-4</v>
      </c>
      <c r="BV222" s="172">
        <v>3.9384091999999998E-6</v>
      </c>
      <c r="BW222" s="172">
        <v>6.2595737999999998E-5</v>
      </c>
      <c r="BX222" s="172">
        <v>3.2494121000000002E-5</v>
      </c>
      <c r="BY222" s="172">
        <v>1.3589409E-5</v>
      </c>
      <c r="BZ222" s="172">
        <v>1.2557286999999999E-7</v>
      </c>
      <c r="CA222" s="172">
        <v>2.5495863999999999E-11</v>
      </c>
      <c r="CB222" s="172">
        <v>1.9060499E-7</v>
      </c>
      <c r="CC222" s="172">
        <v>1.9950188E-7</v>
      </c>
      <c r="CD222" s="172">
        <v>7.1442120999999996E-7</v>
      </c>
      <c r="CE222" s="172">
        <v>8.0142592999999996E-13</v>
      </c>
      <c r="CF222" s="172">
        <v>6.1025549999999998E-18</v>
      </c>
      <c r="CG222" s="172">
        <v>5.2397863000000002E-14</v>
      </c>
      <c r="CH222" s="172">
        <v>1.0871259E-5</v>
      </c>
      <c r="CI222" s="172">
        <v>5.0177701999999998E-5</v>
      </c>
      <c r="CJ222" s="172">
        <v>1.8839556000000001E-5</v>
      </c>
      <c r="CK222" s="69">
        <v>0</v>
      </c>
      <c r="CM222" s="197">
        <v>6.1807770000000001E-14</v>
      </c>
      <c r="CN222" s="198">
        <v>2.244872</v>
      </c>
      <c r="CO222" s="198">
        <v>3.3077523999999997E-2</v>
      </c>
      <c r="CP222" s="198">
        <v>2.7233983999999998E-3</v>
      </c>
      <c r="CQ222" s="197">
        <v>2.3730658999999999E-10</v>
      </c>
      <c r="CR222" s="197">
        <v>2.7172504999999999E-8</v>
      </c>
      <c r="CS222" s="198">
        <v>1.6201293E-4</v>
      </c>
      <c r="CT222" s="198">
        <v>0.22767388</v>
      </c>
      <c r="CU222" s="197">
        <v>3.4983978999999998E-5</v>
      </c>
      <c r="CV222" s="197">
        <v>4.4175077E-5</v>
      </c>
      <c r="CX222" s="166" t="s">
        <v>347</v>
      </c>
      <c r="CY222" t="s">
        <v>2215</v>
      </c>
    </row>
    <row r="223" spans="1:103" ht="14.4">
      <c r="A223" t="s">
        <v>1625</v>
      </c>
      <c r="B223" s="85" t="s">
        <v>379</v>
      </c>
      <c r="C223" s="113" t="str">
        <f t="shared" si="109"/>
        <v>A.030.18.120</v>
      </c>
      <c r="D223" s="9" t="s">
        <v>1125</v>
      </c>
      <c r="E223" s="112" t="s">
        <v>362</v>
      </c>
      <c r="F223" s="115" t="str">
        <f t="shared" si="110"/>
        <v>Butane-1.4-diol</v>
      </c>
      <c r="G223" s="143">
        <f t="shared" si="111"/>
        <v>4.3998228000000008</v>
      </c>
      <c r="I223" s="118">
        <f t="shared" si="112"/>
        <v>0.75281974649172267</v>
      </c>
      <c r="K223" s="161">
        <f t="shared" si="113"/>
        <v>1.4504257279999998E-2</v>
      </c>
      <c r="L223" s="161">
        <f t="shared" si="114"/>
        <v>6.1097590950000003E-2</v>
      </c>
      <c r="M223" s="162">
        <f t="shared" si="115"/>
        <v>1.7244478261722651E-2</v>
      </c>
      <c r="N223" s="161">
        <v>0.65997342000000003</v>
      </c>
      <c r="O223" s="132">
        <v>4.7379124000000002E-2</v>
      </c>
      <c r="P223" s="132">
        <v>1.2269542E-2</v>
      </c>
      <c r="Q223" s="132">
        <v>1.2049740999999999E-2</v>
      </c>
      <c r="R223" s="132">
        <v>1.5652966999999999E-3</v>
      </c>
      <c r="S223" s="132">
        <v>7.1683616999999996E-4</v>
      </c>
      <c r="T223" s="132">
        <v>1.7238341000000001E-4</v>
      </c>
      <c r="U223" s="132">
        <v>9.7250109000000004E-4</v>
      </c>
      <c r="V223" s="132">
        <v>3.9927655999999999E-3</v>
      </c>
      <c r="W223" s="132">
        <v>3.7461983000000002E-4</v>
      </c>
      <c r="X223" s="132">
        <v>1.3221235E-2</v>
      </c>
      <c r="Y223" s="132">
        <v>1.0180403000000001E-4</v>
      </c>
      <c r="Z223" s="164">
        <v>3.0477657E-5</v>
      </c>
      <c r="AA223" s="164">
        <v>4.7226504000000001E-12</v>
      </c>
      <c r="AC223" s="118">
        <f t="shared" si="101"/>
        <v>0.65997342000000003</v>
      </c>
      <c r="AD223" s="118">
        <f t="shared" si="102"/>
        <v>7.5125424369999999E-2</v>
      </c>
      <c r="AE223" s="118">
        <f t="shared" si="103"/>
        <v>6.0651644747000001E-2</v>
      </c>
      <c r="AF223" s="118">
        <f t="shared" si="104"/>
        <v>6.1097590950000003E-2</v>
      </c>
      <c r="AG223" s="118">
        <f t="shared" si="105"/>
        <v>1.7214000604722651E-2</v>
      </c>
      <c r="AI223" s="69">
        <v>94.332126000000002</v>
      </c>
      <c r="AJ223" s="69">
        <v>91.542052999999996</v>
      </c>
      <c r="AK223" s="69">
        <v>1.1925739</v>
      </c>
      <c r="AL223" s="69">
        <v>0</v>
      </c>
      <c r="AM223" s="69">
        <v>0.58359324999999995</v>
      </c>
      <c r="AN223" s="69">
        <v>0.71562241000000004</v>
      </c>
      <c r="AO223" s="69">
        <v>0.29828265999999998</v>
      </c>
      <c r="AQ223" s="116">
        <v>9.3344432000000005E-2</v>
      </c>
      <c r="AR223" s="116">
        <v>8.4169887999999998E-2</v>
      </c>
      <c r="AS223" s="116">
        <v>3.6821746000000001E-3</v>
      </c>
      <c r="AT223" s="116">
        <v>5.4923697999999998E-3</v>
      </c>
      <c r="AU223" s="150">
        <f t="shared" si="106"/>
        <v>5.0461563676830489E-6</v>
      </c>
      <c r="AV223" s="150">
        <f t="shared" si="107"/>
        <v>1.3617509428112483E-8</v>
      </c>
      <c r="AW223" s="163">
        <f t="shared" si="108"/>
        <v>0.76923945968999996</v>
      </c>
      <c r="AX223" s="196">
        <v>4.0843003999999998E-6</v>
      </c>
      <c r="AY223" s="196">
        <v>1.2323369000000001E-8</v>
      </c>
      <c r="AZ223" s="196">
        <v>3.3668996999999999E-13</v>
      </c>
      <c r="BA223" s="196">
        <v>3.4481961999999998E-13</v>
      </c>
      <c r="BB223" s="196">
        <v>6.5342880999999997E-16</v>
      </c>
      <c r="BC223" s="196">
        <v>1.1333752E-9</v>
      </c>
      <c r="BD223" s="196">
        <v>9.4886483000000004E-7</v>
      </c>
      <c r="BE223" s="196">
        <v>1.747703E-10</v>
      </c>
      <c r="BF223" s="196">
        <v>1.0835444999999999E-9</v>
      </c>
      <c r="BG223" s="196">
        <v>3.1547645000000001E-13</v>
      </c>
      <c r="BH223" s="196">
        <v>1.053993E-16</v>
      </c>
      <c r="BI223" s="196">
        <v>3.1314039999999999E-11</v>
      </c>
      <c r="BJ223" s="196">
        <v>2.0658970000000001E-13</v>
      </c>
      <c r="BK223" s="196">
        <v>1.5337002999999999E-13</v>
      </c>
      <c r="BL223" s="196">
        <v>1.093965E-8</v>
      </c>
      <c r="BM223" s="196">
        <v>3.4234301E-10</v>
      </c>
      <c r="BN223" s="196">
        <v>6.3800647999999999E-21</v>
      </c>
      <c r="BO223" s="108">
        <v>1.9714969000000001E-4</v>
      </c>
      <c r="BP223" s="108">
        <v>0.76904231000000001</v>
      </c>
      <c r="BQ223" s="196">
        <v>5.75424E-10</v>
      </c>
      <c r="BR223" s="196">
        <v>3.4991999999999999E-12</v>
      </c>
      <c r="BS223" s="196">
        <v>1.5655680000000001E-16</v>
      </c>
      <c r="BU223" s="69">
        <v>2.5247013E-4</v>
      </c>
      <c r="BV223" s="172">
        <v>7.7897766000000002E-6</v>
      </c>
      <c r="BW223" s="69">
        <v>1.2267872999999999E-4</v>
      </c>
      <c r="BX223" s="172">
        <v>1.1503783000000001E-7</v>
      </c>
      <c r="BY223" s="172">
        <v>7.0993659999999996E-6</v>
      </c>
      <c r="BZ223" s="172">
        <v>6.2831006999999998E-7</v>
      </c>
      <c r="CA223" s="172">
        <v>8.0939913999999996E-11</v>
      </c>
      <c r="CB223" s="172">
        <v>9.5355647999999996E-7</v>
      </c>
      <c r="CC223" s="172">
        <v>9.703495199999999E-7</v>
      </c>
      <c r="CD223" s="172">
        <v>1.3505328E-7</v>
      </c>
      <c r="CE223" s="172">
        <v>1.8528431999999998E-12</v>
      </c>
      <c r="CF223" s="172">
        <v>1.41087E-17</v>
      </c>
      <c r="CG223" s="172">
        <v>1.2114035999999999E-13</v>
      </c>
      <c r="CH223" s="172">
        <v>2.7518767E-6</v>
      </c>
      <c r="CI223" s="69">
        <v>1.0881805E-4</v>
      </c>
      <c r="CJ223" s="172">
        <v>4.4733440999999998E-7</v>
      </c>
      <c r="CK223" s="172">
        <v>8.2606306999999994E-8</v>
      </c>
      <c r="CM223" s="197">
        <v>1.4289543999999999E-13</v>
      </c>
      <c r="CN223" s="198">
        <v>4.3987688</v>
      </c>
      <c r="CO223" s="198">
        <v>2.2765928000000001E-2</v>
      </c>
      <c r="CP223" s="198">
        <v>5.4737288999999996E-3</v>
      </c>
      <c r="CQ223" s="197">
        <v>8.4240161000000004E-10</v>
      </c>
      <c r="CR223" s="197">
        <v>5.2385332999999999E-9</v>
      </c>
      <c r="CS223" s="198">
        <v>3.2004582000000001E-4</v>
      </c>
      <c r="CT223" s="198">
        <v>0.15104825999999999</v>
      </c>
      <c r="CU223" s="197">
        <v>2.1152651000000001E-7</v>
      </c>
      <c r="CV223" s="198">
        <v>2.2097594E-4</v>
      </c>
      <c r="CX223" s="166" t="s">
        <v>333</v>
      </c>
      <c r="CY223" t="s">
        <v>2216</v>
      </c>
    </row>
    <row r="224" spans="1:103" ht="14.4">
      <c r="A224" t="s">
        <v>1626</v>
      </c>
      <c r="B224" s="85" t="s">
        <v>379</v>
      </c>
      <c r="C224" s="113" t="str">
        <f t="shared" si="109"/>
        <v>A.030.18.121</v>
      </c>
      <c r="D224" s="9" t="s">
        <v>1125</v>
      </c>
      <c r="E224" s="112" t="s">
        <v>362</v>
      </c>
      <c r="F224" s="115" t="str">
        <f t="shared" si="110"/>
        <v>Butane-1.4-diol dehydrogenation</v>
      </c>
      <c r="G224" s="143">
        <f t="shared" si="111"/>
        <v>4.8279884666666675</v>
      </c>
      <c r="I224" s="118">
        <f t="shared" si="112"/>
        <v>0.83101404623564978</v>
      </c>
      <c r="K224" s="161">
        <f t="shared" si="113"/>
        <v>1.5957132839999999E-2</v>
      </c>
      <c r="L224" s="161">
        <f t="shared" si="114"/>
        <v>6.8085802889999991E-2</v>
      </c>
      <c r="M224" s="162">
        <f t="shared" si="115"/>
        <v>2.2772840505649757E-2</v>
      </c>
      <c r="N224" s="161">
        <v>0.72419827000000003</v>
      </c>
      <c r="O224" s="132">
        <v>5.0391791999999998E-2</v>
      </c>
      <c r="P224" s="132">
        <v>1.5188042000000001E-2</v>
      </c>
      <c r="Q224" s="132">
        <v>1.3140773E-2</v>
      </c>
      <c r="R224" s="132">
        <v>1.7983998000000001E-3</v>
      </c>
      <c r="S224" s="132">
        <v>7.1888599999999996E-4</v>
      </c>
      <c r="T224" s="132">
        <v>2.9907403999999998E-4</v>
      </c>
      <c r="U224" s="132">
        <v>1.8744715999999999E-3</v>
      </c>
      <c r="V224" s="132">
        <v>4.0853616999999998E-3</v>
      </c>
      <c r="W224" s="132">
        <v>4.8795463E-4</v>
      </c>
      <c r="X224" s="132">
        <v>1.8656675000000001E-2</v>
      </c>
      <c r="Y224" s="132">
        <v>1.4354265999999999E-4</v>
      </c>
      <c r="Z224" s="164">
        <v>3.0803799000000002E-5</v>
      </c>
      <c r="AA224" s="164">
        <v>6.6497522000000001E-12</v>
      </c>
      <c r="AC224" s="118">
        <f t="shared" si="101"/>
        <v>0.72419827000000003</v>
      </c>
      <c r="AD224" s="118">
        <f t="shared" si="102"/>
        <v>8.3411438439999999E-2</v>
      </c>
      <c r="AE224" s="118">
        <f t="shared" si="103"/>
        <v>6.7485109399000001E-2</v>
      </c>
      <c r="AF224" s="118">
        <f t="shared" si="104"/>
        <v>6.8085802889999991E-2</v>
      </c>
      <c r="AG224" s="118">
        <f t="shared" si="105"/>
        <v>2.2742036706649756E-2</v>
      </c>
      <c r="AI224" s="69">
        <v>99.572281000000004</v>
      </c>
      <c r="AJ224" s="69">
        <v>95.767752000000002</v>
      </c>
      <c r="AK224" s="69">
        <v>1.677565</v>
      </c>
      <c r="AL224" s="69">
        <v>0</v>
      </c>
      <c r="AM224" s="69">
        <v>0.70029034000000001</v>
      </c>
      <c r="AN224" s="69">
        <v>1.0073832</v>
      </c>
      <c r="AO224" s="69">
        <v>0.41929016000000002</v>
      </c>
      <c r="AQ224" s="116">
        <v>0.10166103</v>
      </c>
      <c r="AR224" s="116">
        <v>9.1920214E-2</v>
      </c>
      <c r="AS224" s="116">
        <v>4.0437989000000002E-3</v>
      </c>
      <c r="AT224" s="116">
        <v>5.6970155000000003E-3</v>
      </c>
      <c r="AU224" s="150">
        <f t="shared" si="106"/>
        <v>5.5108041890296848E-6</v>
      </c>
      <c r="AV224" s="150">
        <f t="shared" si="107"/>
        <v>1.4954877365045188E-8</v>
      </c>
      <c r="AW224" s="163">
        <f t="shared" si="108"/>
        <v>0.79790132327000007</v>
      </c>
      <c r="AX224" s="196">
        <v>4.4816887999999998E-6</v>
      </c>
      <c r="AY224" s="196">
        <v>1.3522388E-8</v>
      </c>
      <c r="AZ224" s="196">
        <v>3.6944880000000002E-13</v>
      </c>
      <c r="BA224" s="196">
        <v>3.4575961999999998E-13</v>
      </c>
      <c r="BB224" s="196">
        <v>9.2006378999999991E-16</v>
      </c>
      <c r="BC224" s="196">
        <v>1.2764851000000001E-9</v>
      </c>
      <c r="BD224" s="196">
        <v>1.0159607000000001E-6</v>
      </c>
      <c r="BE224" s="196">
        <v>1.9541863000000001E-10</v>
      </c>
      <c r="BF224" s="196">
        <v>1.1588820000000001E-9</v>
      </c>
      <c r="BG224" s="196">
        <v>4.2616574999999998E-11</v>
      </c>
      <c r="BH224" s="196">
        <v>1.3840941E-16</v>
      </c>
      <c r="BI224" s="196">
        <v>3.1342791000000001E-11</v>
      </c>
      <c r="BJ224" s="196">
        <v>2.0694504E-13</v>
      </c>
      <c r="BK224" s="196">
        <v>1.5348022999999999E-13</v>
      </c>
      <c r="BL224" s="196">
        <v>1.0940531E-8</v>
      </c>
      <c r="BM224" s="196">
        <v>3.6190225000000001E-10</v>
      </c>
      <c r="BN224" s="196">
        <v>8.9834830999999993E-21</v>
      </c>
      <c r="BO224" s="108">
        <v>1.9969327000000001E-4</v>
      </c>
      <c r="BP224" s="108">
        <v>0.79770163000000005</v>
      </c>
      <c r="BQ224" s="196">
        <v>5.75424E-10</v>
      </c>
      <c r="BR224" s="196">
        <v>3.4991999999999999E-12</v>
      </c>
      <c r="BS224" s="196">
        <v>1.5655680000000001E-16</v>
      </c>
      <c r="BU224" s="69">
        <v>2.7174875000000003E-4</v>
      </c>
      <c r="BV224" s="172">
        <v>8.3549170000000001E-6</v>
      </c>
      <c r="BW224" s="69">
        <v>1.3461713000000001E-4</v>
      </c>
      <c r="BX224" s="172">
        <v>2.2077623999999999E-7</v>
      </c>
      <c r="BY224" s="172">
        <v>7.6037706E-6</v>
      </c>
      <c r="BZ224" s="172">
        <v>7.1825060999999995E-7</v>
      </c>
      <c r="CA224" s="172">
        <v>1.0499262E-10</v>
      </c>
      <c r="CB224" s="172">
        <v>1.0900786E-6</v>
      </c>
      <c r="CC224" s="172">
        <v>9.756007200000001E-7</v>
      </c>
      <c r="CD224" s="172">
        <v>2.2111139000000001E-7</v>
      </c>
      <c r="CE224" s="172">
        <v>2.6089053999999998E-12</v>
      </c>
      <c r="CF224" s="172">
        <v>1.9865826999999999E-17</v>
      </c>
      <c r="CG224" s="172">
        <v>1.7057231E-13</v>
      </c>
      <c r="CH224" s="172">
        <v>2.9889351000000001E-6</v>
      </c>
      <c r="CI224" s="69">
        <v>1.1438759E-4</v>
      </c>
      <c r="CJ224" s="172">
        <v>4.8786725000000002E-7</v>
      </c>
      <c r="CK224" s="172">
        <v>8.2606306999999994E-8</v>
      </c>
      <c r="CM224" s="197">
        <v>2.0120465E-13</v>
      </c>
      <c r="CN224" s="198">
        <v>4.8268921000000002</v>
      </c>
      <c r="CO224" s="198">
        <v>3.1469935999999997E-2</v>
      </c>
      <c r="CP224" s="198">
        <v>5.8810138000000003E-3</v>
      </c>
      <c r="CQ224" s="197">
        <v>8.5541044000000004E-10</v>
      </c>
      <c r="CR224" s="197">
        <v>6.7800841999999997E-9</v>
      </c>
      <c r="CS224" s="198">
        <v>3.4245806E-4</v>
      </c>
      <c r="CT224" s="198">
        <v>0.18816255000000001</v>
      </c>
      <c r="CU224" s="197">
        <v>2.8577017000000001E-5</v>
      </c>
      <c r="CV224" s="198">
        <v>2.5261925000000002E-4</v>
      </c>
      <c r="CX224" s="166" t="s">
        <v>310</v>
      </c>
      <c r="CY224" t="s">
        <v>2217</v>
      </c>
    </row>
    <row r="225" spans="1:103" ht="14.4">
      <c r="A225" t="s">
        <v>437</v>
      </c>
      <c r="B225" s="85" t="s">
        <v>379</v>
      </c>
      <c r="C225" s="113" t="str">
        <f t="shared" si="109"/>
        <v>A.030.18.122</v>
      </c>
      <c r="D225" s="9" t="s">
        <v>1125</v>
      </c>
      <c r="E225" s="112" t="s">
        <v>362</v>
      </c>
      <c r="F225" s="115" t="str">
        <f t="shared" si="110"/>
        <v>Butane oxidation</v>
      </c>
      <c r="G225" s="143">
        <f t="shared" si="111"/>
        <v>1.7507334000000001</v>
      </c>
      <c r="I225" s="118">
        <f t="shared" si="112"/>
        <v>0.3662978526948471</v>
      </c>
      <c r="K225" s="161">
        <f t="shared" si="113"/>
        <v>3.4008964279799998E-2</v>
      </c>
      <c r="L225" s="161">
        <f t="shared" si="114"/>
        <v>6.2833193492000006E-2</v>
      </c>
      <c r="M225" s="162">
        <f t="shared" si="115"/>
        <v>6.8456849230471017E-3</v>
      </c>
      <c r="N225" s="161">
        <v>0.26261001</v>
      </c>
      <c r="O225" s="132">
        <v>2.6863571999999999E-2</v>
      </c>
      <c r="P225" s="132">
        <v>3.0699509999999999E-2</v>
      </c>
      <c r="Q225" s="132">
        <v>3.1389249000000001E-2</v>
      </c>
      <c r="R225" s="132">
        <v>2.5177671000000002E-3</v>
      </c>
      <c r="S225" s="164">
        <v>8.0818467999999998E-6</v>
      </c>
      <c r="T225" s="164">
        <v>9.3866332999999996E-5</v>
      </c>
      <c r="U225" s="132">
        <v>5.1149895000000001E-3</v>
      </c>
      <c r="V225" s="132">
        <v>1.7343908000000001E-4</v>
      </c>
      <c r="W225" s="132">
        <v>1.133348E-4</v>
      </c>
      <c r="X225" s="132">
        <v>6.6719196999999999E-3</v>
      </c>
      <c r="Y225" s="164">
        <v>4.1787191999999997E-5</v>
      </c>
      <c r="Z225" s="164">
        <v>3.2614112000000002E-7</v>
      </c>
      <c r="AA225" s="164">
        <v>1.9271018E-12</v>
      </c>
      <c r="AC225" s="118">
        <f t="shared" si="101"/>
        <v>0.26261001</v>
      </c>
      <c r="AD225" s="118">
        <f t="shared" si="102"/>
        <v>9.6687035779799993E-2</v>
      </c>
      <c r="AE225" s="118">
        <f t="shared" si="103"/>
        <v>6.2678397641120001E-2</v>
      </c>
      <c r="AF225" s="118">
        <f t="shared" si="104"/>
        <v>6.2833193492000006E-2</v>
      </c>
      <c r="AG225" s="118">
        <f t="shared" si="105"/>
        <v>6.8453587819271014E-3</v>
      </c>
      <c r="AI225" s="69">
        <v>66.866213999999999</v>
      </c>
      <c r="AJ225" s="69">
        <v>65.747193999999993</v>
      </c>
      <c r="AK225" s="69">
        <v>0.63858035000000002</v>
      </c>
      <c r="AL225" s="69">
        <v>0</v>
      </c>
      <c r="AM225" s="69">
        <v>0.1194413</v>
      </c>
      <c r="AN225" s="69">
        <v>0.25145053000000001</v>
      </c>
      <c r="AO225" s="69">
        <v>0.10954778</v>
      </c>
      <c r="AQ225" s="116">
        <v>4.6077404000000002E-2</v>
      </c>
      <c r="AR225" s="116">
        <v>3.9888899999999998E-2</v>
      </c>
      <c r="AS225" s="116">
        <v>1.7183344000000001E-3</v>
      </c>
      <c r="AT225" s="116">
        <v>4.4701691E-3</v>
      </c>
      <c r="AU225" s="150">
        <f t="shared" si="106"/>
        <v>2.3914208726366384E-6</v>
      </c>
      <c r="AV225" s="150">
        <f t="shared" si="107"/>
        <v>6.3547870426176004E-9</v>
      </c>
      <c r="AW225" s="163">
        <f t="shared" si="108"/>
        <v>0.62607410596759994</v>
      </c>
      <c r="AX225" s="196">
        <v>1.6249105000000001E-6</v>
      </c>
      <c r="AY225" s="196">
        <v>4.9027567000000003E-9</v>
      </c>
      <c r="AZ225" s="196">
        <v>1.3394991999999999E-13</v>
      </c>
      <c r="BA225" s="196">
        <v>9.4000340000000007E-16</v>
      </c>
      <c r="BB225" s="196">
        <v>2.6663498E-16</v>
      </c>
      <c r="BC225" s="196">
        <v>3.4314604999999998E-9</v>
      </c>
      <c r="BD225" s="196">
        <v>7.6242439999999999E-7</v>
      </c>
      <c r="BE225" s="196">
        <v>5.1108420999999999E-10</v>
      </c>
      <c r="BF225" s="196">
        <v>8.3228053999999997E-10</v>
      </c>
      <c r="BG225" s="196">
        <v>7.1629099000000006E-11</v>
      </c>
      <c r="BH225" s="196">
        <v>4.1930100999999999E-15</v>
      </c>
      <c r="BI225" s="196">
        <v>6.3616606999999997E-14</v>
      </c>
      <c r="BJ225" s="196">
        <v>7.3715502999999996E-13</v>
      </c>
      <c r="BK225" s="196">
        <v>3.9790504999999998E-15</v>
      </c>
      <c r="BL225" s="196">
        <v>4.4907834000000001E-10</v>
      </c>
      <c r="BM225" s="196">
        <v>2.0543258999999999E-10</v>
      </c>
      <c r="BN225" s="196">
        <v>3.6093599999999999E-11</v>
      </c>
      <c r="BO225" s="196">
        <v>3.7159675999999999E-6</v>
      </c>
      <c r="BP225" s="108">
        <v>0.62607038999999998</v>
      </c>
      <c r="BQ225" s="108">
        <v>0</v>
      </c>
      <c r="BR225" s="108">
        <v>0</v>
      </c>
      <c r="BS225" s="108">
        <v>0</v>
      </c>
      <c r="BU225" s="69">
        <v>1.5403303E-4</v>
      </c>
      <c r="BV225" s="172">
        <v>6.7747540999999999E-6</v>
      </c>
      <c r="BW225" s="172">
        <v>4.8815091999999998E-5</v>
      </c>
      <c r="BX225" s="172">
        <v>6.0056200000000003E-7</v>
      </c>
      <c r="BY225" s="172">
        <v>6.0648263000000001E-6</v>
      </c>
      <c r="BZ225" s="172">
        <v>2.0511275999999999E-6</v>
      </c>
      <c r="CA225" s="172">
        <v>2.4052701999999999E-11</v>
      </c>
      <c r="CB225" s="172">
        <v>3.0942415000000001E-6</v>
      </c>
      <c r="CC225" s="172">
        <v>1.4782851E-8</v>
      </c>
      <c r="CD225" s="172">
        <v>7.0625786000000004E-8</v>
      </c>
      <c r="CE225" s="172">
        <v>7.5606218999999998E-13</v>
      </c>
      <c r="CF225" s="172">
        <v>7.9816391999999997E-8</v>
      </c>
      <c r="CG225" s="172">
        <v>4.9431946E-14</v>
      </c>
      <c r="CH225" s="172">
        <v>6.2545308999999999E-6</v>
      </c>
      <c r="CI225" s="172">
        <v>8.0177859999999994E-5</v>
      </c>
      <c r="CJ225" s="172">
        <v>3.4787661000000001E-8</v>
      </c>
      <c r="CK225" s="69">
        <v>0</v>
      </c>
      <c r="CM225" s="197">
        <v>5.8309217000000002E-14</v>
      </c>
      <c r="CN225" s="198">
        <v>1.7505200000000001</v>
      </c>
      <c r="CO225" s="198">
        <v>8.5596945999999993E-2</v>
      </c>
      <c r="CP225" s="198">
        <v>5.1098339999999997E-3</v>
      </c>
      <c r="CQ225" s="197">
        <v>2.6160467000000001E-11</v>
      </c>
      <c r="CR225" s="197">
        <v>2.4285998E-9</v>
      </c>
      <c r="CS225" s="198">
        <v>2.4466975999999998E-4</v>
      </c>
      <c r="CT225" s="198">
        <v>4.8968340999999999E-2</v>
      </c>
      <c r="CU225" s="197">
        <v>4.8031724000000002E-5</v>
      </c>
      <c r="CV225" s="198">
        <v>7.1837094000000001E-4</v>
      </c>
      <c r="CX225" s="166" t="s">
        <v>310</v>
      </c>
      <c r="CY225" t="s">
        <v>2217</v>
      </c>
    </row>
    <row r="226" spans="1:103" ht="14.4">
      <c r="A226" t="s">
        <v>1627</v>
      </c>
      <c r="B226" s="85" t="s">
        <v>379</v>
      </c>
      <c r="C226" s="113" t="str">
        <f t="shared" si="109"/>
        <v>A.030.18.123</v>
      </c>
      <c r="D226" s="9" t="s">
        <v>1125</v>
      </c>
      <c r="E226" s="112" t="s">
        <v>362</v>
      </c>
      <c r="F226" s="115" t="str">
        <f t="shared" si="110"/>
        <v>Butanes from butene</v>
      </c>
      <c r="G226" s="143">
        <f t="shared" si="111"/>
        <v>4.061950733333334</v>
      </c>
      <c r="I226" s="118">
        <f t="shared" si="112"/>
        <v>0.78436318050079068</v>
      </c>
      <c r="K226" s="161">
        <f t="shared" si="113"/>
        <v>6.3045146080000003E-2</v>
      </c>
      <c r="L226" s="161">
        <f t="shared" si="114"/>
        <v>9.8092953600999996E-2</v>
      </c>
      <c r="M226" s="162">
        <f t="shared" si="115"/>
        <v>1.393247081979067E-2</v>
      </c>
      <c r="N226" s="161">
        <v>0.60929261000000001</v>
      </c>
      <c r="O226" s="132">
        <v>5.2469032999999998E-2</v>
      </c>
      <c r="P226" s="132">
        <v>2.5723315E-2</v>
      </c>
      <c r="Q226" s="132">
        <v>6.0372053000000002E-2</v>
      </c>
      <c r="R226" s="132">
        <v>1.4684631E-3</v>
      </c>
      <c r="S226" s="132">
        <v>1.7895317999999999E-4</v>
      </c>
      <c r="T226" s="132">
        <v>1.0256767999999999E-3</v>
      </c>
      <c r="U226" s="132">
        <v>1.9756385000000001E-2</v>
      </c>
      <c r="V226" s="164">
        <v>6.5522118000000003E-5</v>
      </c>
      <c r="W226" s="132">
        <v>1.053111E-4</v>
      </c>
      <c r="X226" s="132">
        <v>2.7864907000000002E-3</v>
      </c>
      <c r="Y226" s="164">
        <v>3.8909501E-5</v>
      </c>
      <c r="Z226" s="132">
        <v>1.1080458E-2</v>
      </c>
      <c r="AA226" s="164">
        <v>1.7906698E-12</v>
      </c>
      <c r="AC226" s="118">
        <f t="shared" si="101"/>
        <v>0.60929261000000001</v>
      </c>
      <c r="AD226" s="118">
        <f t="shared" si="102"/>
        <v>0.16099387908000001</v>
      </c>
      <c r="AE226" s="118">
        <f t="shared" si="103"/>
        <v>0.109029191</v>
      </c>
      <c r="AF226" s="118">
        <f t="shared" si="104"/>
        <v>9.809295360100001E-2</v>
      </c>
      <c r="AG226" s="118">
        <f t="shared" si="105"/>
        <v>2.8520128197906699E-3</v>
      </c>
      <c r="AI226" s="69">
        <v>98.737724</v>
      </c>
      <c r="AJ226" s="69">
        <v>97.955921000000004</v>
      </c>
      <c r="AK226" s="69">
        <v>0.16971949</v>
      </c>
      <c r="AL226" s="69">
        <v>0</v>
      </c>
      <c r="AM226" s="69">
        <v>3.9939006999999999E-2</v>
      </c>
      <c r="AN226" s="69">
        <v>0.52969999000000001</v>
      </c>
      <c r="AO226" s="69">
        <v>4.2444509999999998E-2</v>
      </c>
      <c r="AQ226" s="116">
        <v>8.2090239999999995E-2</v>
      </c>
      <c r="AR226" s="116">
        <v>7.1949243999999996E-2</v>
      </c>
      <c r="AS226" s="116">
        <v>3.5996982000000002E-3</v>
      </c>
      <c r="AT226" s="116">
        <v>6.5412978E-3</v>
      </c>
      <c r="AU226" s="150">
        <f t="shared" si="106"/>
        <v>4.3135038361062131E-6</v>
      </c>
      <c r="AV226" s="150">
        <f t="shared" si="107"/>
        <v>1.3312493354649423E-8</v>
      </c>
      <c r="AW226" s="163">
        <f t="shared" si="108"/>
        <v>0.91614815531080007</v>
      </c>
      <c r="AX226" s="196">
        <v>3.7700975999999999E-6</v>
      </c>
      <c r="AY226" s="196">
        <v>1.1375318E-8</v>
      </c>
      <c r="AZ226" s="196">
        <v>3.1078894E-13</v>
      </c>
      <c r="BA226" s="196">
        <v>8.7345448000000001E-16</v>
      </c>
      <c r="BB226" s="196">
        <v>2.4775816999999999E-16</v>
      </c>
      <c r="BC226" s="196">
        <v>5.5495197E-9</v>
      </c>
      <c r="BD226" s="196">
        <v>5.3668670000000002E-7</v>
      </c>
      <c r="BE226" s="196">
        <v>1.2014987E-9</v>
      </c>
      <c r="BF226" s="196">
        <v>6.1464969000000001E-10</v>
      </c>
      <c r="BG226" s="196">
        <v>1.2008952E-10</v>
      </c>
      <c r="BH226" s="196">
        <v>3.0673105000000003E-17</v>
      </c>
      <c r="BI226" s="196">
        <v>5.8205141000000002E-13</v>
      </c>
      <c r="BJ226" s="196">
        <v>3.6997170999999998E-14</v>
      </c>
      <c r="BK226" s="196">
        <v>7.5764529000000005E-15</v>
      </c>
      <c r="BL226" s="196">
        <v>4.4114185000000002E-11</v>
      </c>
      <c r="BM226" s="196">
        <v>1.1259010999999999E-9</v>
      </c>
      <c r="BN226" s="196">
        <v>2.4191055000000001E-21</v>
      </c>
      <c r="BO226" s="196">
        <v>2.6853108000000002E-6</v>
      </c>
      <c r="BP226" s="108">
        <v>0.91614547000000002</v>
      </c>
      <c r="BQ226" s="108">
        <v>0</v>
      </c>
      <c r="BR226" s="108">
        <v>0</v>
      </c>
      <c r="BS226" s="108">
        <v>0</v>
      </c>
      <c r="BU226" s="69">
        <v>2.5713431000000002E-4</v>
      </c>
      <c r="BV226" s="172">
        <v>4.4860063000000003E-6</v>
      </c>
      <c r="BW226" s="69">
        <v>1.1325796E-4</v>
      </c>
      <c r="BX226" s="172">
        <v>2.3407277E-6</v>
      </c>
      <c r="BY226" s="172">
        <v>4.5576842999999998E-6</v>
      </c>
      <c r="BZ226" s="172">
        <v>4.8849395000000004E-7</v>
      </c>
      <c r="CA226" s="172">
        <v>5.5979323000000003E-7</v>
      </c>
      <c r="CB226" s="172">
        <v>7.4143955000000001E-7</v>
      </c>
      <c r="CC226" s="172">
        <v>2.9322357000000001E-7</v>
      </c>
      <c r="CD226" s="172">
        <v>8.7519619999999998E-7</v>
      </c>
      <c r="CE226" s="172">
        <v>7.0253567000000004E-13</v>
      </c>
      <c r="CF226" s="172">
        <v>5.3495431000000001E-18</v>
      </c>
      <c r="CG226" s="172">
        <v>4.5932339000000001E-14</v>
      </c>
      <c r="CH226" s="172">
        <v>1.1787205E-5</v>
      </c>
      <c r="CI226" s="69">
        <v>1.177321E-4</v>
      </c>
      <c r="CJ226" s="172">
        <v>1.4475589E-8</v>
      </c>
      <c r="CK226" s="69">
        <v>0</v>
      </c>
      <c r="CM226" s="197">
        <v>5.4181131000000001E-14</v>
      </c>
      <c r="CN226" s="198">
        <v>4.0614433999999999</v>
      </c>
      <c r="CO226" s="198">
        <v>1.4255683999999999E-2</v>
      </c>
      <c r="CP226" s="198">
        <v>3.1812931E-3</v>
      </c>
      <c r="CQ226" s="197">
        <v>2.6841854E-10</v>
      </c>
      <c r="CR226" s="197">
        <v>3.2302349999999999E-8</v>
      </c>
      <c r="CS226" s="198">
        <v>1.7439115999999999E-4</v>
      </c>
      <c r="CT226" s="198">
        <v>3.1127305000000001E-2</v>
      </c>
      <c r="CU226" s="197">
        <v>8.0389375999999994E-5</v>
      </c>
      <c r="CV226" s="198">
        <v>1.7180310999999999E-4</v>
      </c>
      <c r="CX226" s="166" t="s">
        <v>330</v>
      </c>
      <c r="CY226" t="s">
        <v>2217</v>
      </c>
    </row>
    <row r="227" spans="1:103" ht="14.4">
      <c r="A227" t="s">
        <v>2586</v>
      </c>
      <c r="B227" s="85" t="s">
        <v>379</v>
      </c>
      <c r="C227" s="113" t="str">
        <f t="shared" si="109"/>
        <v>A.030.18.124</v>
      </c>
      <c r="D227" s="9" t="s">
        <v>1125</v>
      </c>
      <c r="E227" s="112" t="s">
        <v>362</v>
      </c>
      <c r="F227" s="115" t="str">
        <f t="shared" si="110"/>
        <v>Butene hydration (production of Butanol)</v>
      </c>
      <c r="G227" s="143">
        <f t="shared" si="111"/>
        <v>4.5900043333333338</v>
      </c>
      <c r="I227" s="118">
        <f t="shared" si="112"/>
        <v>0.88633039386102352</v>
      </c>
      <c r="K227" s="161">
        <f t="shared" si="113"/>
        <v>7.1241015189999993E-2</v>
      </c>
      <c r="L227" s="161">
        <f t="shared" si="114"/>
        <v>0.11084503727599999</v>
      </c>
      <c r="M227" s="162">
        <f t="shared" si="115"/>
        <v>1.5743691395023456E-2</v>
      </c>
      <c r="N227" s="161">
        <v>0.68850065000000005</v>
      </c>
      <c r="O227" s="132">
        <v>5.9290006999999999E-2</v>
      </c>
      <c r="P227" s="132">
        <v>2.9067345000000001E-2</v>
      </c>
      <c r="Q227" s="132">
        <v>6.8220420000000004E-2</v>
      </c>
      <c r="R227" s="132">
        <v>1.6593633E-3</v>
      </c>
      <c r="S227" s="132">
        <v>2.0221709E-4</v>
      </c>
      <c r="T227" s="132">
        <v>1.1590147999999999E-3</v>
      </c>
      <c r="U227" s="132">
        <v>2.2324716000000001E-2</v>
      </c>
      <c r="V227" s="164">
        <v>7.4039993000000003E-5</v>
      </c>
      <c r="W227" s="132">
        <v>1.1900154000000001E-4</v>
      </c>
      <c r="X227" s="132">
        <v>3.1487344E-3</v>
      </c>
      <c r="Y227" s="164">
        <v>4.3967736000000001E-5</v>
      </c>
      <c r="Z227" s="132">
        <v>1.2520916999999999E-2</v>
      </c>
      <c r="AA227" s="164">
        <v>2.0234569000000002E-12</v>
      </c>
      <c r="AC227" s="118">
        <f t="shared" si="101"/>
        <v>0.68850065000000005</v>
      </c>
      <c r="AD227" s="118">
        <f t="shared" si="102"/>
        <v>0.18192308319</v>
      </c>
      <c r="AE227" s="118">
        <f t="shared" si="103"/>
        <v>0.12320298499999999</v>
      </c>
      <c r="AF227" s="118">
        <f t="shared" si="104"/>
        <v>0.11084503727600001</v>
      </c>
      <c r="AG227" s="118">
        <f t="shared" si="105"/>
        <v>3.222774395023457E-3</v>
      </c>
      <c r="AI227" s="69">
        <v>111.57362999999999</v>
      </c>
      <c r="AJ227" s="69">
        <v>110.69019</v>
      </c>
      <c r="AK227" s="69">
        <v>0.19178302</v>
      </c>
      <c r="AL227" s="69">
        <v>0</v>
      </c>
      <c r="AM227" s="69">
        <v>4.5131077999999998E-2</v>
      </c>
      <c r="AN227" s="69">
        <v>0.59856098000000002</v>
      </c>
      <c r="AO227" s="69">
        <v>4.7962296000000001E-2</v>
      </c>
      <c r="AQ227" s="116">
        <v>9.2761970999999999E-2</v>
      </c>
      <c r="AR227" s="116">
        <v>8.1302646000000006E-2</v>
      </c>
      <c r="AS227" s="116">
        <v>4.0676590000000004E-3</v>
      </c>
      <c r="AT227" s="116">
        <v>7.3916664999999996E-3</v>
      </c>
      <c r="AU227" s="150">
        <f t="shared" si="106"/>
        <v>4.8742593457969702E-6</v>
      </c>
      <c r="AV227" s="150">
        <f t="shared" si="107"/>
        <v>1.5043118112458039E-8</v>
      </c>
      <c r="AW227" s="163">
        <f t="shared" si="108"/>
        <v>1.0352474344012002</v>
      </c>
      <c r="AX227" s="196">
        <v>4.2602103E-6</v>
      </c>
      <c r="AY227" s="196">
        <v>1.2854110000000001E-8</v>
      </c>
      <c r="AZ227" s="196">
        <v>3.511915E-13</v>
      </c>
      <c r="BA227" s="196">
        <v>9.8700357000000001E-16</v>
      </c>
      <c r="BB227" s="196">
        <v>2.7996672999999999E-16</v>
      </c>
      <c r="BC227" s="196">
        <v>6.2709573E-9</v>
      </c>
      <c r="BD227" s="196">
        <v>6.0645596999999998E-7</v>
      </c>
      <c r="BE227" s="196">
        <v>1.3576935E-9</v>
      </c>
      <c r="BF227" s="196">
        <v>6.9455415000000003E-10</v>
      </c>
      <c r="BG227" s="196">
        <v>1.3570115000000001E-10</v>
      </c>
      <c r="BH227" s="196">
        <v>3.4660607999999998E-17</v>
      </c>
      <c r="BI227" s="196">
        <v>6.5771809999999996E-13</v>
      </c>
      <c r="BJ227" s="196">
        <v>4.1806803000000002E-14</v>
      </c>
      <c r="BK227" s="196">
        <v>8.5613917000000005E-15</v>
      </c>
      <c r="BL227" s="196">
        <v>4.9849029999999997E-11</v>
      </c>
      <c r="BM227" s="196">
        <v>1.2722682E-9</v>
      </c>
      <c r="BN227" s="196">
        <v>2.7335892E-21</v>
      </c>
      <c r="BO227" s="196">
        <v>3.0344011999999998E-6</v>
      </c>
      <c r="BP227" s="108">
        <v>1.0352444000000001</v>
      </c>
      <c r="BQ227" s="108">
        <v>0</v>
      </c>
      <c r="BR227" s="108">
        <v>0</v>
      </c>
      <c r="BS227" s="108">
        <v>0</v>
      </c>
      <c r="BU227" s="69">
        <v>2.9056177000000001E-4</v>
      </c>
      <c r="BV227" s="172">
        <v>5.0691871999999998E-6</v>
      </c>
      <c r="BW227" s="69">
        <v>1.279815E-4</v>
      </c>
      <c r="BX227" s="172">
        <v>2.6450223000000001E-6</v>
      </c>
      <c r="BY227" s="172">
        <v>5.1501833000000002E-6</v>
      </c>
      <c r="BZ227" s="172">
        <v>5.5199815999999996E-7</v>
      </c>
      <c r="CA227" s="172">
        <v>6.3256635E-7</v>
      </c>
      <c r="CB227" s="172">
        <v>8.3782668999999999E-7</v>
      </c>
      <c r="CC227" s="172">
        <v>3.3134263000000001E-7</v>
      </c>
      <c r="CD227" s="172">
        <v>9.8897171000000006E-7</v>
      </c>
      <c r="CE227" s="172">
        <v>7.9386530000000004E-13</v>
      </c>
      <c r="CF227" s="172">
        <v>6.0449837000000002E-18</v>
      </c>
      <c r="CG227" s="172">
        <v>5.1903542999999998E-14</v>
      </c>
      <c r="CH227" s="172">
        <v>1.3319542E-5</v>
      </c>
      <c r="CI227" s="69">
        <v>1.3303727E-4</v>
      </c>
      <c r="CJ227" s="172">
        <v>1.6357414999999999E-8</v>
      </c>
      <c r="CK227" s="69">
        <v>0</v>
      </c>
      <c r="CM227" s="197">
        <v>6.1224677999999994E-14</v>
      </c>
      <c r="CN227" s="198">
        <v>4.5894310000000003</v>
      </c>
      <c r="CO227" s="198">
        <v>1.6108923000000001E-2</v>
      </c>
      <c r="CP227" s="198">
        <v>3.5948613000000001E-3</v>
      </c>
      <c r="CQ227" s="197">
        <v>3.0331295000000002E-10</v>
      </c>
      <c r="CR227" s="197">
        <v>3.6501654999999997E-8</v>
      </c>
      <c r="CS227" s="198">
        <v>1.9706201000000001E-4</v>
      </c>
      <c r="CT227" s="198">
        <v>3.5173854999999997E-2</v>
      </c>
      <c r="CU227" s="197">
        <v>9.0839994999999997E-5</v>
      </c>
      <c r="CV227" s="198">
        <v>1.9413752E-4</v>
      </c>
      <c r="CX227" s="166" t="s">
        <v>310</v>
      </c>
      <c r="CY227" t="s">
        <v>2217</v>
      </c>
    </row>
    <row r="228" spans="1:103" ht="14.4">
      <c r="A228" t="s">
        <v>438</v>
      </c>
      <c r="B228" s="85" t="s">
        <v>379</v>
      </c>
      <c r="C228" s="113" t="str">
        <f t="shared" si="109"/>
        <v>A.030.18.125</v>
      </c>
      <c r="D228" s="9" t="s">
        <v>1125</v>
      </c>
      <c r="E228" s="112" t="s">
        <v>362</v>
      </c>
      <c r="F228" s="115" t="str">
        <f t="shared" si="110"/>
        <v>Butene hydroformylation</v>
      </c>
      <c r="G228" s="143">
        <f t="shared" si="111"/>
        <v>7.4265600000000012</v>
      </c>
      <c r="I228" s="118">
        <f t="shared" si="112"/>
        <v>1.3729209980276402</v>
      </c>
      <c r="K228" s="161">
        <f t="shared" si="113"/>
        <v>8.124310349000001E-2</v>
      </c>
      <c r="L228" s="161">
        <f t="shared" si="114"/>
        <v>0.15360623131500001</v>
      </c>
      <c r="M228" s="162">
        <f t="shared" si="115"/>
        <v>2.4087663222640127E-2</v>
      </c>
      <c r="N228" s="161">
        <v>1.1139840000000001</v>
      </c>
      <c r="O228" s="132">
        <v>8.8425856999999997E-2</v>
      </c>
      <c r="P228" s="132">
        <v>4.4056247999999999E-2</v>
      </c>
      <c r="Q228" s="132">
        <v>7.6832972999999999E-2</v>
      </c>
      <c r="R228" s="132">
        <v>2.7213335E-3</v>
      </c>
      <c r="S228" s="132">
        <v>2.3006939E-4</v>
      </c>
      <c r="T228" s="132">
        <v>1.4587275999999999E-3</v>
      </c>
      <c r="U228" s="132">
        <v>2.0911422999999998E-2</v>
      </c>
      <c r="V228" s="132">
        <v>1.9980222E-4</v>
      </c>
      <c r="W228" s="132">
        <v>1.5526867E-4</v>
      </c>
      <c r="X228" s="132">
        <v>1.1261435E-2</v>
      </c>
      <c r="Y228" s="164">
        <v>5.7434644999999997E-5</v>
      </c>
      <c r="Z228" s="132">
        <v>1.2626426E-2</v>
      </c>
      <c r="AA228" s="164">
        <v>2.6401294E-12</v>
      </c>
      <c r="AC228" s="118">
        <f t="shared" si="101"/>
        <v>1.1139840000000001</v>
      </c>
      <c r="AD228" s="118">
        <f t="shared" si="102"/>
        <v>0.23463663148999997</v>
      </c>
      <c r="AE228" s="118">
        <f t="shared" si="103"/>
        <v>0.166019954</v>
      </c>
      <c r="AF228" s="118">
        <f t="shared" si="104"/>
        <v>0.15360623131500001</v>
      </c>
      <c r="AG228" s="118">
        <f t="shared" si="105"/>
        <v>1.1461237222640129E-2</v>
      </c>
      <c r="AI228" s="69">
        <v>156.98102</v>
      </c>
      <c r="AJ228" s="69">
        <v>154.21981</v>
      </c>
      <c r="AK228" s="69">
        <v>1.139014</v>
      </c>
      <c r="AL228" s="69">
        <v>0</v>
      </c>
      <c r="AM228" s="69">
        <v>0.24983822</v>
      </c>
      <c r="AN228" s="69">
        <v>1.1009526000000001</v>
      </c>
      <c r="AO228" s="69">
        <v>0.27140061999999998</v>
      </c>
      <c r="AQ228" s="116">
        <v>0.15150005999999999</v>
      </c>
      <c r="AR228" s="116">
        <v>0.13523863</v>
      </c>
      <c r="AS228" s="116">
        <v>6.2164565999999997E-3</v>
      </c>
      <c r="AT228" s="116">
        <v>1.0044979000000001E-2</v>
      </c>
      <c r="AU228" s="150">
        <f t="shared" si="106"/>
        <v>8.1078313562290948E-6</v>
      </c>
      <c r="AV228" s="150">
        <f t="shared" si="107"/>
        <v>2.2989854070615409E-8</v>
      </c>
      <c r="AW228" s="163">
        <f t="shared" si="108"/>
        <v>1.4068597939865</v>
      </c>
      <c r="AX228" s="196">
        <v>6.8930210999999998E-6</v>
      </c>
      <c r="AY228" s="196">
        <v>2.0797954000000001E-8</v>
      </c>
      <c r="AZ228" s="196">
        <v>5.6822789000000001E-13</v>
      </c>
      <c r="BA228" s="196">
        <v>1.2878047000000001E-15</v>
      </c>
      <c r="BB228" s="196">
        <v>3.6528992999999998E-16</v>
      </c>
      <c r="BC228" s="196">
        <v>3.7541729999999998E-9</v>
      </c>
      <c r="BD228" s="196">
        <v>1.2091058000000001E-6</v>
      </c>
      <c r="BE228" s="196">
        <v>7.2157631000000001E-10</v>
      </c>
      <c r="BF228" s="196">
        <v>1.3702782E-9</v>
      </c>
      <c r="BG228" s="196">
        <v>9.8571504999999998E-11</v>
      </c>
      <c r="BH228" s="196">
        <v>4.5223841999999999E-17</v>
      </c>
      <c r="BI228" s="196">
        <v>8.2892409000000002E-13</v>
      </c>
      <c r="BJ228" s="196">
        <v>6.4081071000000006E-14</v>
      </c>
      <c r="BK228" s="196">
        <v>1.2777337E-14</v>
      </c>
      <c r="BL228" s="196">
        <v>6.4406976E-11</v>
      </c>
      <c r="BM228" s="196">
        <v>1.8858746E-9</v>
      </c>
      <c r="BN228" s="196">
        <v>3.5666829999999999E-21</v>
      </c>
      <c r="BO228" s="196">
        <v>5.5939864999999999E-6</v>
      </c>
      <c r="BP228" s="108">
        <v>1.4068541999999999</v>
      </c>
      <c r="BQ228" s="108">
        <v>0</v>
      </c>
      <c r="BR228" s="108">
        <v>0</v>
      </c>
      <c r="BS228" s="108">
        <v>0</v>
      </c>
      <c r="BU228" s="69">
        <v>4.3520157999999998E-4</v>
      </c>
      <c r="BV228" s="172">
        <v>9.9610040999999992E-6</v>
      </c>
      <c r="BW228" s="69">
        <v>2.0707219000000001E-4</v>
      </c>
      <c r="BX228" s="172">
        <v>2.4813674E-6</v>
      </c>
      <c r="BY228" s="172">
        <v>9.7537240000000001E-6</v>
      </c>
      <c r="BZ228" s="172">
        <v>1.0104971E-6</v>
      </c>
      <c r="CA228" s="172">
        <v>6.3257404000000005E-7</v>
      </c>
      <c r="CB228" s="172">
        <v>1.5337331E-6</v>
      </c>
      <c r="CC228" s="172">
        <v>3.8733486000000002E-7</v>
      </c>
      <c r="CD228" s="172">
        <v>1.3203274999999999E-6</v>
      </c>
      <c r="CE228" s="172">
        <v>1.0358052000000001E-12</v>
      </c>
      <c r="CF228" s="172">
        <v>7.8872644999999992E-18</v>
      </c>
      <c r="CG228" s="172">
        <v>6.7721765999999998E-14</v>
      </c>
      <c r="CH228" s="172">
        <v>1.5241710000000001E-5</v>
      </c>
      <c r="CI228" s="69">
        <v>1.8572123E-4</v>
      </c>
      <c r="CJ228" s="172">
        <v>8.5889569999999999E-8</v>
      </c>
      <c r="CK228" s="69">
        <v>0</v>
      </c>
      <c r="CM228" s="197">
        <v>7.9883628E-14</v>
      </c>
      <c r="CN228" s="198">
        <v>7.4255791999999996</v>
      </c>
      <c r="CO228" s="198">
        <v>3.0365903E-2</v>
      </c>
      <c r="CP228" s="198">
        <v>7.0469271000000002E-3</v>
      </c>
      <c r="CQ228" s="197">
        <v>3.8358715999999998E-10</v>
      </c>
      <c r="CR228" s="197">
        <v>4.6419254000000002E-8</v>
      </c>
      <c r="CS228" s="198">
        <v>4.1184241999999999E-4</v>
      </c>
      <c r="CT228" s="198">
        <v>5.3784742000000003E-2</v>
      </c>
      <c r="CU228" s="197">
        <v>6.5942273000000007E-5</v>
      </c>
      <c r="CV228" s="198">
        <v>3.5538388999999999E-4</v>
      </c>
      <c r="CX228" s="166" t="s">
        <v>310</v>
      </c>
    </row>
    <row r="229" spans="1:103" ht="14.4">
      <c r="A229" t="s">
        <v>439</v>
      </c>
      <c r="B229" s="85" t="s">
        <v>379</v>
      </c>
      <c r="C229" s="113" t="str">
        <f t="shared" si="109"/>
        <v>A.030.18.126</v>
      </c>
      <c r="D229" s="9" t="s">
        <v>1125</v>
      </c>
      <c r="E229" s="112" t="s">
        <v>362</v>
      </c>
      <c r="F229" s="115" t="str">
        <f t="shared" si="110"/>
        <v>Butyl acetate</v>
      </c>
      <c r="G229" s="143">
        <f t="shared" si="111"/>
        <v>3.9069591999999997</v>
      </c>
      <c r="I229" s="118">
        <f t="shared" si="112"/>
        <v>0.71377811212159514</v>
      </c>
      <c r="K229" s="161">
        <f t="shared" si="113"/>
        <v>3.6537674314000006E-2</v>
      </c>
      <c r="L229" s="161">
        <f t="shared" si="114"/>
        <v>7.9318551394E-2</v>
      </c>
      <c r="M229" s="162">
        <f t="shared" si="115"/>
        <v>1.1878006413595229E-2</v>
      </c>
      <c r="N229" s="161">
        <v>0.58604387999999996</v>
      </c>
      <c r="O229" s="132">
        <v>3.9672506000000003E-2</v>
      </c>
      <c r="P229" s="132">
        <v>2.6620483E-2</v>
      </c>
      <c r="Q229" s="132">
        <v>3.4246462999999998E-2</v>
      </c>
      <c r="R229" s="132">
        <v>1.3365497E-3</v>
      </c>
      <c r="S229" s="164">
        <v>9.8380414000000003E-5</v>
      </c>
      <c r="T229" s="132">
        <v>8.5628120000000004E-4</v>
      </c>
      <c r="U229" s="132">
        <v>1.2736186E-2</v>
      </c>
      <c r="V229" s="132">
        <v>1.0419711E-4</v>
      </c>
      <c r="W229" s="132">
        <v>2.1143913999999999E-4</v>
      </c>
      <c r="X229" s="132">
        <v>6.3833581999999996E-3</v>
      </c>
      <c r="Y229" s="164">
        <v>7.7937253999999997E-5</v>
      </c>
      <c r="Z229" s="132">
        <v>5.3904510999999997E-3</v>
      </c>
      <c r="AA229" s="164">
        <v>3.5952306000000002E-12</v>
      </c>
      <c r="AC229" s="118">
        <f t="shared" si="101"/>
        <v>0.58604387999999996</v>
      </c>
      <c r="AD229" s="118">
        <f t="shared" si="102"/>
        <v>0.11556684931399999</v>
      </c>
      <c r="AE229" s="118">
        <f t="shared" si="103"/>
        <v>8.4419626099999992E-2</v>
      </c>
      <c r="AF229" s="118">
        <f t="shared" si="104"/>
        <v>7.9318551394000014E-2</v>
      </c>
      <c r="AG229" s="118">
        <f t="shared" si="105"/>
        <v>6.4875553135952304E-3</v>
      </c>
      <c r="AI229" s="69">
        <v>91.943269000000001</v>
      </c>
      <c r="AJ229" s="69">
        <v>90.806178000000003</v>
      </c>
      <c r="AK229" s="69">
        <v>0.44234437999999998</v>
      </c>
      <c r="AL229" s="69">
        <v>0</v>
      </c>
      <c r="AM229" s="69">
        <v>0.10243478</v>
      </c>
      <c r="AN229" s="69">
        <v>0.47974909999999998</v>
      </c>
      <c r="AO229" s="69">
        <v>0.11256235000000001</v>
      </c>
      <c r="AQ229" s="116">
        <v>7.9389101000000004E-2</v>
      </c>
      <c r="AR229" s="116">
        <v>7.0503252000000002E-2</v>
      </c>
      <c r="AS229" s="116">
        <v>3.2815303000000001E-3</v>
      </c>
      <c r="AT229" s="116">
        <v>5.6043183000000002E-3</v>
      </c>
      <c r="AU229" s="150">
        <f t="shared" si="106"/>
        <v>4.2268137164381228E-6</v>
      </c>
      <c r="AV229" s="150">
        <f t="shared" si="107"/>
        <v>1.2135836794557858E-8</v>
      </c>
      <c r="AW229" s="163">
        <f t="shared" si="108"/>
        <v>0.7849185318477</v>
      </c>
      <c r="AX229" s="196">
        <v>3.6268140000000001E-6</v>
      </c>
      <c r="AY229" s="196">
        <v>1.0943018E-8</v>
      </c>
      <c r="AZ229" s="196">
        <v>2.9897699E-13</v>
      </c>
      <c r="BA229" s="196">
        <v>1.7536847000000001E-15</v>
      </c>
      <c r="BB229" s="196">
        <v>4.9743830999999996E-16</v>
      </c>
      <c r="BC229" s="196">
        <v>1.4968965E-9</v>
      </c>
      <c r="BD229" s="196">
        <v>5.9766621999999998E-7</v>
      </c>
      <c r="BE229" s="196">
        <v>2.8071615E-10</v>
      </c>
      <c r="BF229" s="196">
        <v>7.5074851E-10</v>
      </c>
      <c r="BG229" s="196">
        <v>1.5809147E-10</v>
      </c>
      <c r="BH229" s="196">
        <v>1.1357382E-14</v>
      </c>
      <c r="BI229" s="196">
        <v>1.4212174E-12</v>
      </c>
      <c r="BJ229" s="196">
        <v>3.5613572999999998E-13</v>
      </c>
      <c r="BK229" s="196">
        <v>5.4895296E-15</v>
      </c>
      <c r="BL229" s="196">
        <v>2.4527657E-11</v>
      </c>
      <c r="BM229" s="196">
        <v>6.1976290000000003E-10</v>
      </c>
      <c r="BN229" s="196">
        <v>4.8569769999999997E-21</v>
      </c>
      <c r="BO229" s="196">
        <v>3.9718476999999996E-6</v>
      </c>
      <c r="BP229" s="108">
        <v>0.78491456000000004</v>
      </c>
      <c r="BQ229" s="196">
        <v>1.9230712999999999E-10</v>
      </c>
      <c r="BR229" s="196">
        <v>1.1694352E-12</v>
      </c>
      <c r="BS229" s="196">
        <v>5.2321398999999999E-17</v>
      </c>
      <c r="BU229" s="69">
        <v>2.3906112999999999E-4</v>
      </c>
      <c r="BV229" s="172">
        <v>5.5566131999999999E-6</v>
      </c>
      <c r="BW229" s="69">
        <v>1.0893639E-4</v>
      </c>
      <c r="BX229" s="172">
        <v>1.5190509999999999E-6</v>
      </c>
      <c r="BY229" s="172">
        <v>5.360009E-6</v>
      </c>
      <c r="BZ229" s="172">
        <v>5.3051683E-7</v>
      </c>
      <c r="CA229" s="172">
        <v>2.7183935E-7</v>
      </c>
      <c r="CB229" s="172">
        <v>1.5323808E-6</v>
      </c>
      <c r="CC229" s="172">
        <v>1.6301051E-7</v>
      </c>
      <c r="CD229" s="172">
        <v>6.7658801999999996E-7</v>
      </c>
      <c r="CE229" s="172">
        <v>1.4105212E-12</v>
      </c>
      <c r="CF229" s="172">
        <v>1.0740584999999999E-17</v>
      </c>
      <c r="CG229" s="172">
        <v>9.2220997000000001E-14</v>
      </c>
      <c r="CH229" s="172">
        <v>6.8005834999999996E-6</v>
      </c>
      <c r="CI229" s="69">
        <v>1.076486E-4</v>
      </c>
      <c r="CJ229" s="172">
        <v>3.7938318000000001E-8</v>
      </c>
      <c r="CK229" s="172">
        <v>2.7607088999999999E-8</v>
      </c>
      <c r="CM229" s="197">
        <v>1.0878257E-13</v>
      </c>
      <c r="CN229" s="198">
        <v>3.9059936</v>
      </c>
      <c r="CO229" s="198">
        <v>1.462389E-2</v>
      </c>
      <c r="CP229" s="198">
        <v>3.7795380999999999E-3</v>
      </c>
      <c r="CQ229" s="197">
        <v>1.5640914E-10</v>
      </c>
      <c r="CR229" s="197">
        <v>1.8795665000000001E-8</v>
      </c>
      <c r="CS229" s="198">
        <v>2.0842819E-4</v>
      </c>
      <c r="CT229" s="198">
        <v>0.15818794999999999</v>
      </c>
      <c r="CU229" s="198">
        <v>1.0594305E-4</v>
      </c>
      <c r="CV229" s="198">
        <v>3.4066499000000002E-4</v>
      </c>
      <c r="CX229" s="166" t="s">
        <v>344</v>
      </c>
      <c r="CY229" t="s">
        <v>2218</v>
      </c>
    </row>
    <row r="230" spans="1:103" ht="14.4">
      <c r="A230" t="s">
        <v>440</v>
      </c>
      <c r="B230" s="85" t="s">
        <v>379</v>
      </c>
      <c r="C230" s="113" t="str">
        <f t="shared" si="109"/>
        <v>A.030.18.127</v>
      </c>
      <c r="D230" s="9" t="s">
        <v>1125</v>
      </c>
      <c r="E230" s="112" t="s">
        <v>362</v>
      </c>
      <c r="F230" s="115" t="str">
        <f t="shared" si="110"/>
        <v>Butyrolactone</v>
      </c>
      <c r="G230" s="143">
        <f t="shared" si="111"/>
        <v>5.0820931333333332</v>
      </c>
      <c r="I230" s="118">
        <f t="shared" si="112"/>
        <v>0.87475162913799975</v>
      </c>
      <c r="K230" s="161">
        <f t="shared" si="113"/>
        <v>1.679698139E-2</v>
      </c>
      <c r="L230" s="161">
        <f t="shared" si="114"/>
        <v>7.1669266989999994E-2</v>
      </c>
      <c r="M230" s="162">
        <f t="shared" si="115"/>
        <v>2.3971410757999734E-2</v>
      </c>
      <c r="N230" s="161">
        <v>0.76231397000000001</v>
      </c>
      <c r="O230" s="132">
        <v>5.3043991999999998E-2</v>
      </c>
      <c r="P230" s="132">
        <v>1.5987412999999999E-2</v>
      </c>
      <c r="Q230" s="132">
        <v>1.3832392000000001E-2</v>
      </c>
      <c r="R230" s="132">
        <v>1.8930525000000001E-3</v>
      </c>
      <c r="S230" s="132">
        <v>7.5672211000000003E-4</v>
      </c>
      <c r="T230" s="132">
        <v>3.1481477999999999E-4</v>
      </c>
      <c r="U230" s="132">
        <v>1.9731280000000002E-3</v>
      </c>
      <c r="V230" s="132">
        <v>4.3003807000000002E-3</v>
      </c>
      <c r="W230" s="132">
        <v>5.1363644999999998E-4</v>
      </c>
      <c r="X230" s="132">
        <v>1.9638605E-2</v>
      </c>
      <c r="Y230" s="132">
        <v>1.5109754E-4</v>
      </c>
      <c r="Z230" s="164">
        <v>3.2425051000000002E-5</v>
      </c>
      <c r="AA230" s="164">
        <v>6.9997390999999997E-12</v>
      </c>
      <c r="AC230" s="118">
        <f t="shared" si="101"/>
        <v>0.76231397000000001</v>
      </c>
      <c r="AD230" s="118">
        <f t="shared" si="102"/>
        <v>8.7801514390000002E-2</v>
      </c>
      <c r="AE230" s="118">
        <f t="shared" si="103"/>
        <v>7.1036958050999993E-2</v>
      </c>
      <c r="AF230" s="118">
        <f t="shared" si="104"/>
        <v>7.1669266989999994E-2</v>
      </c>
      <c r="AG230" s="118">
        <f t="shared" si="105"/>
        <v>2.3938985706999736E-2</v>
      </c>
      <c r="AI230" s="69">
        <v>104.81292999999999</v>
      </c>
      <c r="AJ230" s="69">
        <v>100.80816</v>
      </c>
      <c r="AK230" s="69">
        <v>1.7658578</v>
      </c>
      <c r="AL230" s="69">
        <v>0</v>
      </c>
      <c r="AM230" s="69">
        <v>0.73714771999999995</v>
      </c>
      <c r="AN230" s="69">
        <v>1.0604034</v>
      </c>
      <c r="AO230" s="69">
        <v>0.44135806</v>
      </c>
      <c r="AQ230" s="116">
        <v>0.10701160999999999</v>
      </c>
      <c r="AR230" s="116">
        <v>9.6758120000000003E-2</v>
      </c>
      <c r="AS230" s="116">
        <v>4.2566304000000001E-3</v>
      </c>
      <c r="AT230" s="116">
        <v>5.9968584E-3</v>
      </c>
      <c r="AU230" s="150">
        <f t="shared" si="106"/>
        <v>5.8008465417359875E-6</v>
      </c>
      <c r="AV230" s="150">
        <f t="shared" si="107"/>
        <v>1.5741976552380194E-8</v>
      </c>
      <c r="AW230" s="163">
        <f t="shared" si="108"/>
        <v>0.83989613345000003</v>
      </c>
      <c r="AX230" s="196">
        <v>4.7175672E-6</v>
      </c>
      <c r="AY230" s="196">
        <v>1.4234093E-8</v>
      </c>
      <c r="AZ230" s="196">
        <v>3.8889347000000002E-13</v>
      </c>
      <c r="BA230" s="196">
        <v>3.6395750000000002E-13</v>
      </c>
      <c r="BB230" s="196">
        <v>9.6848820000000001E-16</v>
      </c>
      <c r="BC230" s="196">
        <v>1.3436685999999999E-9</v>
      </c>
      <c r="BD230" s="196">
        <v>1.0694322999999999E-6</v>
      </c>
      <c r="BE230" s="196">
        <v>2.0570382000000001E-10</v>
      </c>
      <c r="BF230" s="196">
        <v>1.2198758E-9</v>
      </c>
      <c r="BG230" s="196">
        <v>4.4859553000000001E-11</v>
      </c>
      <c r="BH230" s="196">
        <v>1.4569411000000001E-16</v>
      </c>
      <c r="BI230" s="196">
        <v>3.2992411999999997E-11</v>
      </c>
      <c r="BJ230" s="196">
        <v>2.1783687999999999E-13</v>
      </c>
      <c r="BK230" s="196">
        <v>1.6155812999999999E-13</v>
      </c>
      <c r="BL230" s="196">
        <v>1.1516349000000001E-8</v>
      </c>
      <c r="BM230" s="196">
        <v>3.8094973999999999E-10</v>
      </c>
      <c r="BN230" s="196">
        <v>9.4562979999999997E-21</v>
      </c>
      <c r="BO230" s="108">
        <v>2.1020345E-4</v>
      </c>
      <c r="BP230" s="108">
        <v>0.83968593000000002</v>
      </c>
      <c r="BQ230" s="196">
        <v>6.0570946999999999E-10</v>
      </c>
      <c r="BR230" s="196">
        <v>3.6833683999999998E-12</v>
      </c>
      <c r="BS230" s="196">
        <v>1.6479663E-16</v>
      </c>
      <c r="BU230" s="69">
        <v>2.8605131000000001E-4</v>
      </c>
      <c r="BV230" s="172">
        <v>8.7946493999999992E-6</v>
      </c>
      <c r="BW230" s="69">
        <v>1.4170224E-4</v>
      </c>
      <c r="BX230" s="172">
        <v>2.3239604E-7</v>
      </c>
      <c r="BY230" s="172">
        <v>8.0039691000000001E-6</v>
      </c>
      <c r="BZ230" s="172">
        <v>7.5605327999999998E-7</v>
      </c>
      <c r="CA230" s="172">
        <v>1.1051853999999999E-10</v>
      </c>
      <c r="CB230" s="172">
        <v>1.1474511000000001E-6</v>
      </c>
      <c r="CC230" s="172">
        <v>1.0269481000000001E-6</v>
      </c>
      <c r="CD230" s="172">
        <v>2.3274883999999999E-7</v>
      </c>
      <c r="CE230" s="172">
        <v>2.7462161999999998E-12</v>
      </c>
      <c r="CF230" s="172">
        <v>2.0911397000000001E-17</v>
      </c>
      <c r="CG230" s="172">
        <v>1.7954979E-13</v>
      </c>
      <c r="CH230" s="172">
        <v>3.1462474E-6</v>
      </c>
      <c r="CI230" s="69">
        <v>1.2040799E-4</v>
      </c>
      <c r="CJ230" s="172">
        <v>5.1354448000000003E-7</v>
      </c>
      <c r="CK230" s="172">
        <v>8.6954006999999998E-8</v>
      </c>
      <c r="CM230" s="197">
        <v>2.1179437000000001E-13</v>
      </c>
      <c r="CN230" s="198">
        <v>5.0809391000000002</v>
      </c>
      <c r="CO230" s="198">
        <v>3.3126249000000003E-2</v>
      </c>
      <c r="CP230" s="198">
        <v>6.1905407999999999E-3</v>
      </c>
      <c r="CQ230" s="197">
        <v>9.0043203999999995E-10</v>
      </c>
      <c r="CR230" s="197">
        <v>7.1369306999999999E-9</v>
      </c>
      <c r="CS230" s="198">
        <v>3.6048216999999999E-4</v>
      </c>
      <c r="CT230" s="198">
        <v>0.19806583999999999</v>
      </c>
      <c r="CU230" s="197">
        <v>3.0081071E-5</v>
      </c>
      <c r="CV230" s="198">
        <v>2.6591499999999998E-4</v>
      </c>
      <c r="CX230" s="166" t="s">
        <v>348</v>
      </c>
      <c r="CY230" t="s">
        <v>2219</v>
      </c>
    </row>
    <row r="231" spans="1:103" ht="14.4">
      <c r="A231" t="s">
        <v>441</v>
      </c>
      <c r="B231" s="85" t="s">
        <v>379</v>
      </c>
      <c r="C231" s="113" t="str">
        <f t="shared" si="109"/>
        <v>A.030.18.128</v>
      </c>
      <c r="D231" s="9" t="s">
        <v>1125</v>
      </c>
      <c r="E231" s="112" t="s">
        <v>362</v>
      </c>
      <c r="F231" s="115" t="str">
        <f t="shared" si="110"/>
        <v>Cyclohexane</v>
      </c>
      <c r="G231" s="143">
        <f t="shared" si="111"/>
        <v>3.1605274000000003</v>
      </c>
      <c r="I231" s="118">
        <f t="shared" si="112"/>
        <v>0.63314770874289172</v>
      </c>
      <c r="K231" s="161">
        <f t="shared" si="113"/>
        <v>7.1923317690000002E-2</v>
      </c>
      <c r="L231" s="161">
        <f t="shared" si="114"/>
        <v>6.8054062090000006E-2</v>
      </c>
      <c r="M231" s="162">
        <f t="shared" si="115"/>
        <v>1.9091218962891714E-2</v>
      </c>
      <c r="N231" s="161">
        <v>0.47407911000000003</v>
      </c>
      <c r="O231" s="132">
        <v>4.0202870000000002E-2</v>
      </c>
      <c r="P231" s="132">
        <v>1.9810334999999998E-2</v>
      </c>
      <c r="Q231" s="132">
        <v>6.8610502000000004E-2</v>
      </c>
      <c r="R231" s="132">
        <v>1.3234277000000001E-3</v>
      </c>
      <c r="S231" s="132">
        <v>6.8671339E-4</v>
      </c>
      <c r="T231" s="132">
        <v>1.3026746E-3</v>
      </c>
      <c r="U231" s="132">
        <v>7.8887808999999996E-3</v>
      </c>
      <c r="V231" s="164">
        <v>4.2447760999999997E-5</v>
      </c>
      <c r="W231" s="132">
        <v>1.1125377E-4</v>
      </c>
      <c r="X231" s="132">
        <v>2.8946012000000002E-3</v>
      </c>
      <c r="Y231" s="164">
        <v>4.0822419999999999E-5</v>
      </c>
      <c r="Z231" s="132">
        <v>1.6154169999999999E-2</v>
      </c>
      <c r="AA231" s="164">
        <v>1.8917167000000001E-12</v>
      </c>
      <c r="AC231" s="118">
        <f t="shared" si="101"/>
        <v>0.47407911000000003</v>
      </c>
      <c r="AD231" s="118">
        <f t="shared" si="102"/>
        <v>0.13982530359000001</v>
      </c>
      <c r="AE231" s="118">
        <f t="shared" si="103"/>
        <v>8.4056155899999999E-2</v>
      </c>
      <c r="AF231" s="118">
        <f t="shared" si="104"/>
        <v>6.8054062090000006E-2</v>
      </c>
      <c r="AG231" s="118">
        <f t="shared" si="105"/>
        <v>2.9370489628917171E-3</v>
      </c>
      <c r="AI231" s="69">
        <v>58.092160999999997</v>
      </c>
      <c r="AJ231" s="69">
        <v>57.178733999999999</v>
      </c>
      <c r="AK231" s="69">
        <v>0.17745440000000001</v>
      </c>
      <c r="AL231" s="69">
        <v>0</v>
      </c>
      <c r="AM231" s="69">
        <v>0.58137947999999995</v>
      </c>
      <c r="AN231" s="69">
        <v>0.1102573</v>
      </c>
      <c r="AO231" s="69">
        <v>4.4335526E-2</v>
      </c>
      <c r="AQ231" s="116">
        <v>5.7608504999999997E-2</v>
      </c>
      <c r="AR231" s="116">
        <v>5.1219446000000002E-2</v>
      </c>
      <c r="AS231" s="116">
        <v>2.5493346000000001E-3</v>
      </c>
      <c r="AT231" s="116">
        <v>3.8397243000000002E-3</v>
      </c>
      <c r="AU231" s="150">
        <f t="shared" si="106"/>
        <v>3.0707102002644825E-6</v>
      </c>
      <c r="AV231" s="150">
        <f t="shared" si="107"/>
        <v>9.4280127061858742E-9</v>
      </c>
      <c r="AW231" s="163">
        <f t="shared" si="108"/>
        <v>0.53777651772989998</v>
      </c>
      <c r="AX231" s="196">
        <v>2.9332832999999999E-6</v>
      </c>
      <c r="AY231" s="196">
        <v>8.8504358999999998E-9</v>
      </c>
      <c r="AZ231" s="196">
        <v>2.4180604000000001E-13</v>
      </c>
      <c r="BA231" s="196">
        <v>9.2274326000000009E-16</v>
      </c>
      <c r="BB231" s="196">
        <v>2.6173909000000001E-16</v>
      </c>
      <c r="BC231" s="196">
        <v>1.9125248999999998E-9</v>
      </c>
      <c r="BD231" s="196">
        <v>1.2318633000000001E-7</v>
      </c>
      <c r="BE231" s="196">
        <v>4.2299937000000002E-10</v>
      </c>
      <c r="BF231" s="196">
        <v>1.3887395E-10</v>
      </c>
      <c r="BG231" s="196">
        <v>1.0341078E-11</v>
      </c>
      <c r="BH231" s="196">
        <v>3.2403978999999997E-17</v>
      </c>
      <c r="BI231" s="196">
        <v>6.9901915E-13</v>
      </c>
      <c r="BJ231" s="196">
        <v>8.2156713000000005E-14</v>
      </c>
      <c r="BK231" s="196">
        <v>8.6161227999999996E-15</v>
      </c>
      <c r="BL231" s="196">
        <v>9.8746655E-9</v>
      </c>
      <c r="BM231" s="196">
        <v>1.7412381999999999E-9</v>
      </c>
      <c r="BN231" s="196">
        <v>2.5556148999999998E-21</v>
      </c>
      <c r="BO231" s="196">
        <v>1.6677299E-6</v>
      </c>
      <c r="BP231" s="108">
        <v>0.53777485000000003</v>
      </c>
      <c r="BQ231" s="196">
        <v>7.1214047999999995E-10</v>
      </c>
      <c r="BR231" s="196">
        <v>4.3305839999999998E-12</v>
      </c>
      <c r="BS231" s="196">
        <v>1.9375354E-16</v>
      </c>
      <c r="BU231" s="69">
        <v>1.7600172999999999E-4</v>
      </c>
      <c r="BV231" s="172">
        <v>1.0077150000000001E-6</v>
      </c>
      <c r="BW231" s="172">
        <v>8.8123890000000004E-5</v>
      </c>
      <c r="BX231" s="172">
        <v>9.5448214999999997E-7</v>
      </c>
      <c r="BY231" s="172">
        <v>1.8479649000000001E-6</v>
      </c>
      <c r="BZ231" s="172">
        <v>9.8859216000000001E-8</v>
      </c>
      <c r="CA231" s="172">
        <v>2.3611052E-11</v>
      </c>
      <c r="CB231" s="172">
        <v>1.5005849000000001E-7</v>
      </c>
      <c r="CC231" s="172">
        <v>9.8426094000000002E-7</v>
      </c>
      <c r="CD231" s="172">
        <v>1.0690453000000001E-6</v>
      </c>
      <c r="CE231" s="172">
        <v>7.4217954000000003E-13</v>
      </c>
      <c r="CF231" s="172">
        <v>5.6514161999999998E-18</v>
      </c>
      <c r="CG231" s="172">
        <v>4.8524287000000002E-14</v>
      </c>
      <c r="CH231" s="172">
        <v>1.3171689E-5</v>
      </c>
      <c r="CI231" s="172">
        <v>6.8476212000000006E-5</v>
      </c>
      <c r="CJ231" s="172">
        <v>1.5296685E-8</v>
      </c>
      <c r="CK231" s="172">
        <v>1.0223295E-7</v>
      </c>
      <c r="CM231" s="197">
        <v>5.7238555999999999E-14</v>
      </c>
      <c r="CN231" s="198">
        <v>3.1602652</v>
      </c>
      <c r="CO231" s="198">
        <v>4.4978513999999999E-3</v>
      </c>
      <c r="CP231" s="198">
        <v>7.1213359999999998E-4</v>
      </c>
      <c r="CQ231" s="197">
        <v>1.0556905000000001E-9</v>
      </c>
      <c r="CR231" s="197">
        <v>3.8576772000000002E-8</v>
      </c>
      <c r="CS231" s="197">
        <v>4.2916442000000003E-5</v>
      </c>
      <c r="CT231" s="198">
        <v>8.0675757000000001E-2</v>
      </c>
      <c r="CU231" s="197">
        <v>6.9343253999999996E-6</v>
      </c>
      <c r="CV231" s="197">
        <v>3.4779520999999999E-5</v>
      </c>
      <c r="CX231" s="166" t="s">
        <v>349</v>
      </c>
      <c r="CY231" t="s">
        <v>2220</v>
      </c>
    </row>
    <row r="232" spans="1:103" ht="14.4">
      <c r="A232" t="s">
        <v>442</v>
      </c>
      <c r="B232" s="85" t="s">
        <v>379</v>
      </c>
      <c r="C232" s="113" t="str">
        <f t="shared" si="109"/>
        <v>A.030.18.129</v>
      </c>
      <c r="D232" s="9" t="s">
        <v>1125</v>
      </c>
      <c r="E232" s="112" t="s">
        <v>362</v>
      </c>
      <c r="F232" s="115" t="str">
        <f t="shared" si="110"/>
        <v>Cyclohexanone</v>
      </c>
      <c r="G232" s="143">
        <f t="shared" si="111"/>
        <v>5.0123900666666668</v>
      </c>
      <c r="I232" s="118">
        <f t="shared" si="112"/>
        <v>1.0283943589306721</v>
      </c>
      <c r="K232" s="161">
        <f t="shared" si="113"/>
        <v>7.8792757490000004E-2</v>
      </c>
      <c r="L232" s="161">
        <f t="shared" si="114"/>
        <v>0.175450598377</v>
      </c>
      <c r="M232" s="162">
        <f t="shared" si="115"/>
        <v>2.2292493063672134E-2</v>
      </c>
      <c r="N232" s="161">
        <v>0.75185851000000004</v>
      </c>
      <c r="O232" s="132">
        <v>6.0866198000000003E-2</v>
      </c>
      <c r="P232" s="132">
        <v>2.5482673000000001E-2</v>
      </c>
      <c r="Q232" s="132">
        <v>7.4582773000000005E-2</v>
      </c>
      <c r="R232" s="132">
        <v>2.0962002E-3</v>
      </c>
      <c r="S232" s="132">
        <v>6.4266099000000003E-4</v>
      </c>
      <c r="T232" s="132">
        <v>1.4711233000000001E-3</v>
      </c>
      <c r="U232" s="132">
        <v>8.8806249000000004E-2</v>
      </c>
      <c r="V232" s="132">
        <v>9.3919185999999995E-4</v>
      </c>
      <c r="W232" s="132">
        <v>2.1596186000000001E-4</v>
      </c>
      <c r="X232" s="132">
        <v>6.4103681999999997E-3</v>
      </c>
      <c r="Y232" s="164">
        <v>7.9516516999999997E-5</v>
      </c>
      <c r="Z232" s="132">
        <v>1.4942933E-2</v>
      </c>
      <c r="AA232" s="164">
        <v>3.6721334E-12</v>
      </c>
      <c r="AC232" s="118">
        <f t="shared" si="101"/>
        <v>0.75185851000000004</v>
      </c>
      <c r="AD232" s="118">
        <f t="shared" si="102"/>
        <v>0.25394787749000003</v>
      </c>
      <c r="AE232" s="118">
        <f t="shared" si="103"/>
        <v>0.19009805299999999</v>
      </c>
      <c r="AF232" s="118">
        <f t="shared" si="104"/>
        <v>0.175450598377</v>
      </c>
      <c r="AG232" s="118">
        <f t="shared" si="105"/>
        <v>7.3495600636721333E-3</v>
      </c>
      <c r="AI232" s="69">
        <v>81.179198</v>
      </c>
      <c r="AJ232" s="69">
        <v>79.759805</v>
      </c>
      <c r="AK232" s="69">
        <v>0.43818256</v>
      </c>
      <c r="AL232" s="69">
        <v>0</v>
      </c>
      <c r="AM232" s="69">
        <v>0.60293834000000002</v>
      </c>
      <c r="AN232" s="69">
        <v>0.26880496999999998</v>
      </c>
      <c r="AO232" s="69">
        <v>0.10946781999999999</v>
      </c>
      <c r="AQ232" s="116">
        <v>0.11596215</v>
      </c>
      <c r="AR232" s="116">
        <v>0.10674452</v>
      </c>
      <c r="AS232" s="116">
        <v>4.1581771999999999E-3</v>
      </c>
      <c r="AT232" s="116">
        <v>5.0594560000000004E-3</v>
      </c>
      <c r="AU232" s="150">
        <f t="shared" si="106"/>
        <v>6.3995515762392743E-6</v>
      </c>
      <c r="AV232" s="150">
        <f t="shared" si="107"/>
        <v>1.5377874408348436E-8</v>
      </c>
      <c r="AW232" s="163">
        <f t="shared" si="108"/>
        <v>0.70860728622799996</v>
      </c>
      <c r="AX232" s="196">
        <v>4.6523332999999996E-6</v>
      </c>
      <c r="AY232" s="196">
        <v>1.4037245000000001E-8</v>
      </c>
      <c r="AZ232" s="196">
        <v>3.8351620999999998E-13</v>
      </c>
      <c r="BA232" s="196">
        <v>1.7911963999999999E-15</v>
      </c>
      <c r="BB232" s="196">
        <v>5.0807862000000002E-16</v>
      </c>
      <c r="BC232" s="196">
        <v>2.6453530999999999E-9</v>
      </c>
      <c r="BD232" s="196">
        <v>6.0120767000000004E-7</v>
      </c>
      <c r="BE232" s="196">
        <v>5.3261751000000004E-10</v>
      </c>
      <c r="BF232" s="196">
        <v>6.8620740999999999E-10</v>
      </c>
      <c r="BG232" s="196">
        <v>9.5665935000000003E-12</v>
      </c>
      <c r="BH232" s="196">
        <v>6.2901453000000004E-17</v>
      </c>
      <c r="BI232" s="196">
        <v>6.8600330999999998E-13</v>
      </c>
      <c r="BJ232" s="196">
        <v>8.8250534000000004E-11</v>
      </c>
      <c r="BK232" s="196">
        <v>1.8911809E-11</v>
      </c>
      <c r="BL232" s="196">
        <v>9.1361209000000004E-9</v>
      </c>
      <c r="BM232" s="196">
        <v>1.1335704E-6</v>
      </c>
      <c r="BN232" s="196">
        <v>4.9608688000000003E-21</v>
      </c>
      <c r="BO232" s="196">
        <v>2.2116228E-5</v>
      </c>
      <c r="BP232" s="108">
        <v>0.70858516999999999</v>
      </c>
      <c r="BQ232" s="196">
        <v>6.5872994E-10</v>
      </c>
      <c r="BR232" s="196">
        <v>4.0057901999999998E-12</v>
      </c>
      <c r="BS232" s="196">
        <v>1.7922201999999999E-16</v>
      </c>
      <c r="BU232" s="69">
        <v>2.7381813999999998E-4</v>
      </c>
      <c r="BV232" s="172">
        <v>5.0007841E-6</v>
      </c>
      <c r="BW232" s="69">
        <v>1.3975874E-4</v>
      </c>
      <c r="BX232" s="172">
        <v>1.0431098E-5</v>
      </c>
      <c r="BY232" s="172">
        <v>5.4145361999999996E-6</v>
      </c>
      <c r="BZ232" s="172">
        <v>5.3064547000000004E-7</v>
      </c>
      <c r="CA232" s="172">
        <v>4.5832935E-11</v>
      </c>
      <c r="CB232" s="172">
        <v>8.0542789E-7</v>
      </c>
      <c r="CC232" s="172">
        <v>9.2401975000000003E-7</v>
      </c>
      <c r="CD232" s="172">
        <v>1.1740443000000001E-6</v>
      </c>
      <c r="CE232" s="172">
        <v>1.4406926000000001E-12</v>
      </c>
      <c r="CF232" s="172">
        <v>1.0970328E-17</v>
      </c>
      <c r="CG232" s="172">
        <v>9.4193622999999998E-14</v>
      </c>
      <c r="CH232" s="172">
        <v>1.4533242E-5</v>
      </c>
      <c r="CI232" s="172">
        <v>9.4783095000000004E-5</v>
      </c>
      <c r="CJ232" s="172">
        <v>3.6790191E-7</v>
      </c>
      <c r="CK232" s="172">
        <v>9.4565482000000002E-8</v>
      </c>
      <c r="CM232" s="197">
        <v>1.1110945E-13</v>
      </c>
      <c r="CN232" s="198">
        <v>5.0116923</v>
      </c>
      <c r="CO232" s="198">
        <v>1.946407E-2</v>
      </c>
      <c r="CP232" s="198">
        <v>3.5431604000000002E-3</v>
      </c>
      <c r="CQ232" s="197">
        <v>9.9446899000000003E-10</v>
      </c>
      <c r="CR232" s="197">
        <v>8.0850189000000005E-7</v>
      </c>
      <c r="CS232" s="198">
        <v>1.9849620999999999E-4</v>
      </c>
      <c r="CT232" s="198">
        <v>23.673345000000001</v>
      </c>
      <c r="CU232" s="197">
        <v>6.4149798999999999E-6</v>
      </c>
      <c r="CV232" s="198">
        <v>1.8663995E-4</v>
      </c>
      <c r="CX232" s="166" t="s">
        <v>325</v>
      </c>
      <c r="CY232" t="s">
        <v>2221</v>
      </c>
    </row>
    <row r="233" spans="1:103" ht="14.4">
      <c r="A233" t="s">
        <v>443</v>
      </c>
      <c r="B233" s="85" t="s">
        <v>379</v>
      </c>
      <c r="C233" s="113" t="str">
        <f t="shared" si="109"/>
        <v>A.030.18.130</v>
      </c>
      <c r="D233" s="9" t="s">
        <v>1125</v>
      </c>
      <c r="E233" s="112" t="s">
        <v>362</v>
      </c>
      <c r="F233" s="115" t="str">
        <f t="shared" si="110"/>
        <v>Ethanol from ethylene</v>
      </c>
      <c r="G233" s="143">
        <f t="shared" si="111"/>
        <v>1.3431551333333334</v>
      </c>
      <c r="I233" s="118">
        <f t="shared" si="112"/>
        <v>0.24488444899491865</v>
      </c>
      <c r="K233" s="161">
        <f t="shared" si="113"/>
        <v>7.3346472286999996E-3</v>
      </c>
      <c r="L233" s="161">
        <f t="shared" si="114"/>
        <v>3.4810960900999999E-2</v>
      </c>
      <c r="M233" s="162">
        <f t="shared" si="115"/>
        <v>1.2655708652186347E-3</v>
      </c>
      <c r="N233" s="161">
        <v>0.20147327000000001</v>
      </c>
      <c r="O233" s="132">
        <v>2.4817809999999999E-2</v>
      </c>
      <c r="P233" s="132">
        <v>8.0761115999999997E-3</v>
      </c>
      <c r="Q233" s="132">
        <v>6.5159409999999999E-3</v>
      </c>
      <c r="R233" s="132">
        <v>7.5243881000000004E-4</v>
      </c>
      <c r="S233" s="164">
        <v>2.3939717000000001E-6</v>
      </c>
      <c r="T233" s="164">
        <v>6.3873447000000006E-5</v>
      </c>
      <c r="U233" s="132">
        <v>1.7240385E-3</v>
      </c>
      <c r="V233" s="164">
        <v>1.6094338E-5</v>
      </c>
      <c r="W233" s="132">
        <v>1.6658520999999999E-4</v>
      </c>
      <c r="X233" s="132">
        <v>1.1894449000000001E-3</v>
      </c>
      <c r="Y233" s="164">
        <v>2.6415591E-5</v>
      </c>
      <c r="Z233" s="164">
        <v>6.0031626000000001E-5</v>
      </c>
      <c r="AA233" s="164">
        <v>1.2186345E-12</v>
      </c>
      <c r="AC233" s="118">
        <f t="shared" si="101"/>
        <v>0.20147327000000001</v>
      </c>
      <c r="AD233" s="118">
        <f t="shared" si="102"/>
        <v>4.1952607328699994E-2</v>
      </c>
      <c r="AE233" s="118">
        <f t="shared" si="103"/>
        <v>3.4677991725999995E-2</v>
      </c>
      <c r="AF233" s="118">
        <f t="shared" si="104"/>
        <v>3.4810960900999999E-2</v>
      </c>
      <c r="AG233" s="118">
        <f t="shared" si="105"/>
        <v>1.2055392392186347E-3</v>
      </c>
      <c r="AI233" s="69">
        <v>25.478891999999998</v>
      </c>
      <c r="AJ233" s="69">
        <v>24.833241000000001</v>
      </c>
      <c r="AK233" s="69">
        <v>2.7209732E-2</v>
      </c>
      <c r="AL233" s="69">
        <v>0</v>
      </c>
      <c r="AM233" s="69">
        <v>0.59101192999999996</v>
      </c>
      <c r="AN233" s="69">
        <v>2.0213740000000001E-2</v>
      </c>
      <c r="AO233" s="69">
        <v>7.2156681999999998E-3</v>
      </c>
      <c r="AQ233" s="116">
        <v>3.1373236999999998E-2</v>
      </c>
      <c r="AR233" s="116">
        <v>2.8416510999999998E-2</v>
      </c>
      <c r="AS233" s="116">
        <v>1.2410874E-3</v>
      </c>
      <c r="AT233" s="116">
        <v>1.7156385E-3</v>
      </c>
      <c r="AU233" s="150">
        <f t="shared" si="106"/>
        <v>1.7036277347115775E-6</v>
      </c>
      <c r="AV233" s="150">
        <f t="shared" si="107"/>
        <v>4.5898203984313478E-9</v>
      </c>
      <c r="AW233" s="163">
        <f t="shared" si="108"/>
        <v>0.24028549937235999</v>
      </c>
      <c r="AX233" s="196">
        <v>1.2465245999999999E-6</v>
      </c>
      <c r="AY233" s="196">
        <v>3.7610687000000001E-9</v>
      </c>
      <c r="AZ233" s="196">
        <v>1.0275764E-13</v>
      </c>
      <c r="BA233" s="196">
        <v>5.9442661E-16</v>
      </c>
      <c r="BB233" s="196">
        <v>1.6861102000000001E-16</v>
      </c>
      <c r="BC233" s="196">
        <v>2.8405913E-10</v>
      </c>
      <c r="BD233" s="196">
        <v>4.5679909E-7</v>
      </c>
      <c r="BE233" s="196">
        <v>5.6252566000000001E-11</v>
      </c>
      <c r="BF233" s="196">
        <v>5.3065471000000002E-10</v>
      </c>
      <c r="BG233" s="196">
        <v>2.4171944000000001E-10</v>
      </c>
      <c r="BH233" s="196">
        <v>2.0874482E-17</v>
      </c>
      <c r="BI233" s="196">
        <v>2.1639694000000001E-14</v>
      </c>
      <c r="BJ233" s="196">
        <v>4.4875320999999996E-16</v>
      </c>
      <c r="BK233" s="196">
        <v>1.1546800999999999E-16</v>
      </c>
      <c r="BL233" s="196">
        <v>8.2441054000000005E-13</v>
      </c>
      <c r="BM233" s="196">
        <v>1.9160408000000001E-11</v>
      </c>
      <c r="BN233" s="196">
        <v>1.6463144E-21</v>
      </c>
      <c r="BO233" s="196">
        <v>8.5937235999999998E-7</v>
      </c>
      <c r="BP233" s="108">
        <v>0.24028463999999999</v>
      </c>
      <c r="BQ233" s="108">
        <v>0</v>
      </c>
      <c r="BR233" s="108">
        <v>0</v>
      </c>
      <c r="BS233" s="108">
        <v>0</v>
      </c>
      <c r="BU233" s="172">
        <v>8.2765477999999999E-5</v>
      </c>
      <c r="BV233" s="172">
        <v>3.6913168000000001E-6</v>
      </c>
      <c r="BW233" s="172">
        <v>3.7450729000000003E-5</v>
      </c>
      <c r="BX233" s="172">
        <v>2.0215295E-7</v>
      </c>
      <c r="BY233" s="172">
        <v>3.6060088E-6</v>
      </c>
      <c r="BZ233" s="172">
        <v>6.4540605999999996E-8</v>
      </c>
      <c r="CA233" s="172">
        <v>6.2894863000000004E-6</v>
      </c>
      <c r="CB233" s="172">
        <v>9.7966141000000001E-8</v>
      </c>
      <c r="CC233" s="172">
        <v>5.1165115000000002E-9</v>
      </c>
      <c r="CD233" s="172">
        <v>4.5050213999999998E-8</v>
      </c>
      <c r="CE233" s="172">
        <v>4.7810837E-13</v>
      </c>
      <c r="CF233" s="172">
        <v>3.6406141999999999E-18</v>
      </c>
      <c r="CG233" s="172">
        <v>3.1259104000000001E-14</v>
      </c>
      <c r="CH233" s="172">
        <v>1.4793003999999999E-6</v>
      </c>
      <c r="CI233" s="172">
        <v>2.9828170000000001E-5</v>
      </c>
      <c r="CJ233" s="172">
        <v>5.6396430999999999E-9</v>
      </c>
      <c r="CK233" s="69">
        <v>0</v>
      </c>
      <c r="CM233" s="197">
        <v>3.6872793E-14</v>
      </c>
      <c r="CN233" s="198">
        <v>1.3430911000000001</v>
      </c>
      <c r="CO233" s="198">
        <v>6.6486888000000001E-3</v>
      </c>
      <c r="CP233" s="198">
        <v>2.5403451999999999E-3</v>
      </c>
      <c r="CQ233" s="197">
        <v>9.8219081999999995E-12</v>
      </c>
      <c r="CR233" s="197">
        <v>1.1668984999999999E-9</v>
      </c>
      <c r="CS233" s="198">
        <v>1.5267195999999999E-4</v>
      </c>
      <c r="CT233" s="198">
        <v>3.8720747E-4</v>
      </c>
      <c r="CU233" s="198">
        <v>1.6053671E-4</v>
      </c>
      <c r="CV233" s="197">
        <v>2.2705824000000001E-5</v>
      </c>
      <c r="CX233" s="166" t="s">
        <v>333</v>
      </c>
      <c r="CY233" t="s">
        <v>2222</v>
      </c>
    </row>
    <row r="234" spans="1:103" ht="14.4">
      <c r="A234" t="s">
        <v>444</v>
      </c>
      <c r="B234" s="85" t="s">
        <v>379</v>
      </c>
      <c r="C234" s="113" t="str">
        <f t="shared" si="109"/>
        <v>A.030.18.131</v>
      </c>
      <c r="D234" s="9" t="s">
        <v>1125</v>
      </c>
      <c r="E234" s="112" t="s">
        <v>362</v>
      </c>
      <c r="F234" s="115" t="str">
        <f t="shared" si="110"/>
        <v>Diethyl ether</v>
      </c>
      <c r="G234" s="143">
        <f t="shared" si="111"/>
        <v>1.3431551333333334</v>
      </c>
      <c r="I234" s="118">
        <f t="shared" si="112"/>
        <v>0.24488444899491865</v>
      </c>
      <c r="K234" s="161">
        <f t="shared" si="113"/>
        <v>7.3346472286999996E-3</v>
      </c>
      <c r="L234" s="161">
        <f t="shared" si="114"/>
        <v>3.4810960900999999E-2</v>
      </c>
      <c r="M234" s="162">
        <f t="shared" si="115"/>
        <v>1.2655708652186347E-3</v>
      </c>
      <c r="N234" s="161">
        <v>0.20147327000000001</v>
      </c>
      <c r="O234" s="132">
        <v>2.4817809999999999E-2</v>
      </c>
      <c r="P234" s="132">
        <v>8.0761115999999997E-3</v>
      </c>
      <c r="Q234" s="132">
        <v>6.5159409999999999E-3</v>
      </c>
      <c r="R234" s="132">
        <v>7.5243881000000004E-4</v>
      </c>
      <c r="S234" s="164">
        <v>2.3939717000000001E-6</v>
      </c>
      <c r="T234" s="164">
        <v>6.3873447000000006E-5</v>
      </c>
      <c r="U234" s="132">
        <v>1.7240385E-3</v>
      </c>
      <c r="V234" s="164">
        <v>1.6094338E-5</v>
      </c>
      <c r="W234" s="132">
        <v>1.6658520999999999E-4</v>
      </c>
      <c r="X234" s="132">
        <v>1.1894449000000001E-3</v>
      </c>
      <c r="Y234" s="164">
        <v>2.6415591E-5</v>
      </c>
      <c r="Z234" s="164">
        <v>6.0031626000000001E-5</v>
      </c>
      <c r="AA234" s="164">
        <v>1.2186345E-12</v>
      </c>
      <c r="AC234" s="118">
        <f t="shared" si="101"/>
        <v>0.20147327000000001</v>
      </c>
      <c r="AD234" s="118">
        <f t="shared" si="102"/>
        <v>4.1952607328699994E-2</v>
      </c>
      <c r="AE234" s="118">
        <f t="shared" si="103"/>
        <v>3.4677991725999995E-2</v>
      </c>
      <c r="AF234" s="118">
        <f t="shared" si="104"/>
        <v>3.4810960900999999E-2</v>
      </c>
      <c r="AG234" s="118">
        <f t="shared" si="105"/>
        <v>1.2055392392186347E-3</v>
      </c>
      <c r="AI234" s="69">
        <v>25.478891999999998</v>
      </c>
      <c r="AJ234" s="69">
        <v>24.833241000000001</v>
      </c>
      <c r="AK234" s="69">
        <v>2.7209732E-2</v>
      </c>
      <c r="AL234" s="69">
        <v>0</v>
      </c>
      <c r="AM234" s="69">
        <v>0.59101192999999996</v>
      </c>
      <c r="AN234" s="69">
        <v>2.0213740000000001E-2</v>
      </c>
      <c r="AO234" s="69">
        <v>7.2156681999999998E-3</v>
      </c>
      <c r="AQ234" s="116">
        <v>3.1373236999999998E-2</v>
      </c>
      <c r="AR234" s="116">
        <v>2.8416510999999998E-2</v>
      </c>
      <c r="AS234" s="116">
        <v>1.2410874E-3</v>
      </c>
      <c r="AT234" s="116">
        <v>1.7156385E-3</v>
      </c>
      <c r="AU234" s="150">
        <f t="shared" si="106"/>
        <v>1.7036277347115775E-6</v>
      </c>
      <c r="AV234" s="150">
        <f t="shared" si="107"/>
        <v>4.5898203984313478E-9</v>
      </c>
      <c r="AW234" s="163">
        <f t="shared" si="108"/>
        <v>0.24028549937235999</v>
      </c>
      <c r="AX234" s="196">
        <v>1.2465245999999999E-6</v>
      </c>
      <c r="AY234" s="196">
        <v>3.7610687000000001E-9</v>
      </c>
      <c r="AZ234" s="196">
        <v>1.0275764E-13</v>
      </c>
      <c r="BA234" s="196">
        <v>5.9442661E-16</v>
      </c>
      <c r="BB234" s="196">
        <v>1.6861102000000001E-16</v>
      </c>
      <c r="BC234" s="196">
        <v>2.8405913E-10</v>
      </c>
      <c r="BD234" s="196">
        <v>4.5679909E-7</v>
      </c>
      <c r="BE234" s="196">
        <v>5.6252566000000001E-11</v>
      </c>
      <c r="BF234" s="196">
        <v>5.3065471000000002E-10</v>
      </c>
      <c r="BG234" s="196">
        <v>2.4171944000000001E-10</v>
      </c>
      <c r="BH234" s="196">
        <v>2.0874482E-17</v>
      </c>
      <c r="BI234" s="196">
        <v>2.1639694000000001E-14</v>
      </c>
      <c r="BJ234" s="196">
        <v>4.4875320999999996E-16</v>
      </c>
      <c r="BK234" s="196">
        <v>1.1546800999999999E-16</v>
      </c>
      <c r="BL234" s="196">
        <v>8.2441054000000005E-13</v>
      </c>
      <c r="BM234" s="196">
        <v>1.9160408000000001E-11</v>
      </c>
      <c r="BN234" s="196">
        <v>1.6463144E-21</v>
      </c>
      <c r="BO234" s="196">
        <v>8.5937235999999998E-7</v>
      </c>
      <c r="BP234" s="108">
        <v>0.24028463999999999</v>
      </c>
      <c r="BQ234" s="108">
        <v>0</v>
      </c>
      <c r="BR234" s="108">
        <v>0</v>
      </c>
      <c r="BS234" s="108">
        <v>0</v>
      </c>
      <c r="BU234" s="172">
        <v>8.2765477999999999E-5</v>
      </c>
      <c r="BV234" s="172">
        <v>3.6913168000000001E-6</v>
      </c>
      <c r="BW234" s="172">
        <v>3.7450729000000003E-5</v>
      </c>
      <c r="BX234" s="172">
        <v>2.0215295E-7</v>
      </c>
      <c r="BY234" s="172">
        <v>3.6060088E-6</v>
      </c>
      <c r="BZ234" s="172">
        <v>6.4540605999999996E-8</v>
      </c>
      <c r="CA234" s="172">
        <v>6.2894863000000004E-6</v>
      </c>
      <c r="CB234" s="172">
        <v>9.7966141000000001E-8</v>
      </c>
      <c r="CC234" s="172">
        <v>5.1165115000000002E-9</v>
      </c>
      <c r="CD234" s="172">
        <v>4.5050213999999998E-8</v>
      </c>
      <c r="CE234" s="172">
        <v>4.7810837E-13</v>
      </c>
      <c r="CF234" s="172">
        <v>3.6406141999999999E-18</v>
      </c>
      <c r="CG234" s="172">
        <v>3.1259104000000001E-14</v>
      </c>
      <c r="CH234" s="172">
        <v>1.4793003999999999E-6</v>
      </c>
      <c r="CI234" s="172">
        <v>2.9828170000000001E-5</v>
      </c>
      <c r="CJ234" s="172">
        <v>5.6396430999999999E-9</v>
      </c>
      <c r="CK234" s="69">
        <v>0</v>
      </c>
      <c r="CM234" s="197">
        <v>3.6872793E-14</v>
      </c>
      <c r="CN234" s="198">
        <v>1.3430911000000001</v>
      </c>
      <c r="CO234" s="198">
        <v>6.6486888000000001E-3</v>
      </c>
      <c r="CP234" s="198">
        <v>2.5403451999999999E-3</v>
      </c>
      <c r="CQ234" s="197">
        <v>9.8219081999999995E-12</v>
      </c>
      <c r="CR234" s="197">
        <v>1.1668984999999999E-9</v>
      </c>
      <c r="CS234" s="198">
        <v>1.5267195999999999E-4</v>
      </c>
      <c r="CT234" s="198">
        <v>3.8720747E-4</v>
      </c>
      <c r="CU234" s="198">
        <v>1.6053671E-4</v>
      </c>
      <c r="CV234" s="197">
        <v>2.2705824000000001E-5</v>
      </c>
      <c r="CX234" s="166" t="s">
        <v>332</v>
      </c>
      <c r="CY234" t="s">
        <v>2223</v>
      </c>
    </row>
    <row r="235" spans="1:103" ht="14.4">
      <c r="A235" t="s">
        <v>445</v>
      </c>
      <c r="B235" s="85" t="s">
        <v>379</v>
      </c>
      <c r="C235" s="113" t="str">
        <f t="shared" si="109"/>
        <v>A.030.18.132</v>
      </c>
      <c r="D235" s="9" t="s">
        <v>1125</v>
      </c>
      <c r="E235" s="112" t="s">
        <v>362</v>
      </c>
      <c r="F235" s="115" t="str">
        <f t="shared" si="110"/>
        <v>Dimethyl sulfoxide</v>
      </c>
      <c r="G235" s="143">
        <f t="shared" si="111"/>
        <v>1.6812088000000001</v>
      </c>
      <c r="I235" s="118">
        <f t="shared" si="112"/>
        <v>0.28994537196070647</v>
      </c>
      <c r="K235" s="161">
        <f t="shared" si="113"/>
        <v>4.4096902878999998E-3</v>
      </c>
      <c r="L235" s="161">
        <f t="shared" si="114"/>
        <v>1.8357580723999997E-2</v>
      </c>
      <c r="M235" s="162">
        <f t="shared" si="115"/>
        <v>1.4996780948806467E-2</v>
      </c>
      <c r="N235" s="161">
        <v>0.25218131999999999</v>
      </c>
      <c r="O235" s="132">
        <v>9.3227109999999992E-3</v>
      </c>
      <c r="P235" s="132">
        <v>6.4076797000000001E-3</v>
      </c>
      <c r="Q235" s="132">
        <v>3.4828379999999998E-3</v>
      </c>
      <c r="R235" s="132">
        <v>8.1611073E-4</v>
      </c>
      <c r="S235" s="164">
        <v>9.2754379E-6</v>
      </c>
      <c r="T235" s="132">
        <v>1.0146612E-4</v>
      </c>
      <c r="U235" s="132">
        <v>2.4017794999999999E-3</v>
      </c>
      <c r="V235" s="132">
        <v>2.8409266999999998E-4</v>
      </c>
      <c r="W235" s="132">
        <v>1.6505116E-4</v>
      </c>
      <c r="X235" s="132">
        <v>1.4694093E-2</v>
      </c>
      <c r="Y235" s="164">
        <v>6.0359363999999998E-5</v>
      </c>
      <c r="Z235" s="164">
        <v>1.8595275999999999E-5</v>
      </c>
      <c r="AA235" s="164">
        <v>2.8064671999999999E-12</v>
      </c>
      <c r="AC235" s="118">
        <f t="shared" si="101"/>
        <v>0.25218131999999999</v>
      </c>
      <c r="AD235" s="118">
        <f t="shared" si="102"/>
        <v>2.2541860487899999E-2</v>
      </c>
      <c r="AE235" s="118">
        <f t="shared" si="103"/>
        <v>1.8150765475999999E-2</v>
      </c>
      <c r="AF235" s="118">
        <f t="shared" si="104"/>
        <v>1.8357580723999997E-2</v>
      </c>
      <c r="AG235" s="118">
        <f t="shared" si="105"/>
        <v>1.4978185672806467E-2</v>
      </c>
      <c r="AI235" s="69">
        <v>40.419018999999999</v>
      </c>
      <c r="AJ235" s="69">
        <v>37.168315</v>
      </c>
      <c r="AK235" s="69">
        <v>1.5607945999999999</v>
      </c>
      <c r="AL235" s="69">
        <v>0</v>
      </c>
      <c r="AM235" s="69">
        <v>0.37515183000000002</v>
      </c>
      <c r="AN235" s="69">
        <v>0.92532652999999998</v>
      </c>
      <c r="AO235" s="69">
        <v>0.38943032</v>
      </c>
      <c r="AQ235" s="116">
        <v>3.2785862999999998E-2</v>
      </c>
      <c r="AR235" s="116">
        <v>2.9440629999999999E-2</v>
      </c>
      <c r="AS235" s="116">
        <v>1.3569813E-3</v>
      </c>
      <c r="AT235" s="116">
        <v>1.9882519000000002E-3</v>
      </c>
      <c r="AU235" s="150">
        <f t="shared" si="106"/>
        <v>1.7650257587308455E-6</v>
      </c>
      <c r="AV235" s="150">
        <f t="shared" si="107"/>
        <v>5.0184220837675148E-9</v>
      </c>
      <c r="AW235" s="163">
        <f t="shared" si="108"/>
        <v>0.27846664813389999</v>
      </c>
      <c r="AX235" s="196">
        <v>1.5608209E-6</v>
      </c>
      <c r="AY235" s="196">
        <v>4.7093992E-9</v>
      </c>
      <c r="AZ235" s="196">
        <v>1.2866643E-13</v>
      </c>
      <c r="BA235" s="196">
        <v>1.3689409999999999E-15</v>
      </c>
      <c r="BB235" s="196">
        <v>3.8830451999999999E-16</v>
      </c>
      <c r="BC235" s="196">
        <v>3.5240911999999998E-10</v>
      </c>
      <c r="BD235" s="196">
        <v>2.0341501000000001E-7</v>
      </c>
      <c r="BE235" s="196">
        <v>5.3118534E-11</v>
      </c>
      <c r="BF235" s="196">
        <v>2.2363384E-10</v>
      </c>
      <c r="BG235" s="196">
        <v>2.9933018999999998E-11</v>
      </c>
      <c r="BH235" s="196">
        <v>4.8073108000000003E-17</v>
      </c>
      <c r="BI235" s="196">
        <v>5.4943412000000002E-14</v>
      </c>
      <c r="BJ235" s="196">
        <v>1.6789222000000002E-14</v>
      </c>
      <c r="BK235" s="196">
        <v>4.9203999000000001E-16</v>
      </c>
      <c r="BL235" s="196">
        <v>2.6290365999999999E-12</v>
      </c>
      <c r="BM235" s="196">
        <v>8.3480497000000001E-11</v>
      </c>
      <c r="BN235" s="196">
        <v>3.7913970000000002E-21</v>
      </c>
      <c r="BO235" s="196">
        <v>7.0481339000000001E-6</v>
      </c>
      <c r="BP235" s="108">
        <v>0.27845959999999997</v>
      </c>
      <c r="BQ235" s="196">
        <v>3.5132831999999998E-10</v>
      </c>
      <c r="BR235" s="196">
        <v>2.1364560000000001E-12</v>
      </c>
      <c r="BS235" s="196">
        <v>9.5586624E-17</v>
      </c>
      <c r="BU235" s="172">
        <v>9.7252128999999996E-5</v>
      </c>
      <c r="BV235" s="172">
        <v>1.6457704999999999E-6</v>
      </c>
      <c r="BW235" s="172">
        <v>4.6876562E-5</v>
      </c>
      <c r="BX235" s="172">
        <v>2.8193117999999998E-7</v>
      </c>
      <c r="BY235" s="172">
        <v>1.7841645E-6</v>
      </c>
      <c r="BZ235" s="172">
        <v>2.0444263999999999E-7</v>
      </c>
      <c r="CA235" s="172">
        <v>3.5028310000000001E-11</v>
      </c>
      <c r="CB235" s="172">
        <v>3.1031694999999999E-7</v>
      </c>
      <c r="CC235" s="172">
        <v>1.7217117999999999E-8</v>
      </c>
      <c r="CD235" s="172">
        <v>7.8370179999999997E-8</v>
      </c>
      <c r="CE235" s="172">
        <v>1.1010647E-12</v>
      </c>
      <c r="CF235" s="172">
        <v>8.3841907999999994E-18</v>
      </c>
      <c r="CG235" s="172">
        <v>7.1988483000000006E-14</v>
      </c>
      <c r="CH235" s="172">
        <v>7.5399507000000001E-7</v>
      </c>
      <c r="CI235" s="172">
        <v>4.5120388999999999E-5</v>
      </c>
      <c r="CJ235" s="172">
        <v>1.2849777E-7</v>
      </c>
      <c r="CK235" s="172">
        <v>5.0435739999999999E-8</v>
      </c>
      <c r="CM235" s="197">
        <v>8.4916586000000002E-14</v>
      </c>
      <c r="CN235" s="198">
        <v>1.6806581</v>
      </c>
      <c r="CO235" s="198">
        <v>8.0442758000000003E-3</v>
      </c>
      <c r="CP235" s="198">
        <v>1.2614436999999999E-3</v>
      </c>
      <c r="CQ235" s="197">
        <v>2.4025393E-11</v>
      </c>
      <c r="CR235" s="197">
        <v>2.9096589000000001E-9</v>
      </c>
      <c r="CS235" s="197">
        <v>7.5494201999999998E-5</v>
      </c>
      <c r="CT235" s="198">
        <v>1.3150426E-2</v>
      </c>
      <c r="CU235" s="197">
        <v>2.0071927000000001E-5</v>
      </c>
      <c r="CV235" s="197">
        <v>7.1916884999999995E-5</v>
      </c>
      <c r="CX235" s="166" t="s">
        <v>350</v>
      </c>
      <c r="CY235" t="s">
        <v>2224</v>
      </c>
    </row>
    <row r="236" spans="1:103" ht="14.4">
      <c r="A236" t="s">
        <v>1628</v>
      </c>
      <c r="B236" s="85" t="s">
        <v>379</v>
      </c>
      <c r="C236" s="113" t="str">
        <f t="shared" si="109"/>
        <v>A.030.18.133</v>
      </c>
      <c r="D236" s="9" t="s">
        <v>1125</v>
      </c>
      <c r="E236" s="112" t="s">
        <v>362</v>
      </c>
      <c r="F236" s="115" t="str">
        <f t="shared" si="110"/>
        <v>Dimethylamine</v>
      </c>
      <c r="G236" s="143">
        <f t="shared" si="111"/>
        <v>1.3072058666666668</v>
      </c>
      <c r="I236" s="118">
        <f t="shared" si="112"/>
        <v>0.39085455891583165</v>
      </c>
      <c r="K236" s="161">
        <f t="shared" si="113"/>
        <v>5.6269469237E-3</v>
      </c>
      <c r="L236" s="161">
        <f t="shared" si="114"/>
        <v>0.17714878657099997</v>
      </c>
      <c r="M236" s="162">
        <f t="shared" si="115"/>
        <v>1.1997945421131646E-2</v>
      </c>
      <c r="N236" s="161">
        <v>0.19608088000000001</v>
      </c>
      <c r="O236" s="132">
        <v>7.5339246000000002E-3</v>
      </c>
      <c r="P236" s="132">
        <v>2.4322872999999998E-2</v>
      </c>
      <c r="Q236" s="132">
        <v>4.9086407000000004E-3</v>
      </c>
      <c r="R236" s="132">
        <v>6.4954529999999996E-4</v>
      </c>
      <c r="S236" s="164">
        <v>6.4253436999999998E-6</v>
      </c>
      <c r="T236" s="164">
        <v>6.2335580000000005E-5</v>
      </c>
      <c r="U236" s="132">
        <v>0.1451518</v>
      </c>
      <c r="V236" s="132">
        <v>2.4741250999999999E-4</v>
      </c>
      <c r="W236" s="132">
        <v>1.0595669999999999E-4</v>
      </c>
      <c r="X236" s="132">
        <v>1.1750228E-2</v>
      </c>
      <c r="Y236" s="164">
        <v>3.4232271000000002E-5</v>
      </c>
      <c r="Z236" s="164">
        <v>3.0490933E-7</v>
      </c>
      <c r="AA236" s="164">
        <v>1.8016474E-12</v>
      </c>
      <c r="AC236" s="118">
        <f t="shared" si="101"/>
        <v>0.19608088000000001</v>
      </c>
      <c r="AD236" s="118">
        <f t="shared" si="102"/>
        <v>0.18263554452370001</v>
      </c>
      <c r="AE236" s="118">
        <f t="shared" si="103"/>
        <v>0.17700890250932999</v>
      </c>
      <c r="AF236" s="118">
        <f t="shared" si="104"/>
        <v>0.177148786571</v>
      </c>
      <c r="AG236" s="118">
        <f t="shared" si="105"/>
        <v>1.1997640511801647E-2</v>
      </c>
      <c r="AI236" s="69">
        <v>29.825094</v>
      </c>
      <c r="AJ236" s="69">
        <v>26.942312999999999</v>
      </c>
      <c r="AK236" s="69">
        <v>1.3874863</v>
      </c>
      <c r="AL236" s="69">
        <v>0</v>
      </c>
      <c r="AM236" s="69">
        <v>0.33476226999999997</v>
      </c>
      <c r="AN236" s="69">
        <v>0.81527384000000003</v>
      </c>
      <c r="AO236" s="69">
        <v>0.34525899999999998</v>
      </c>
      <c r="AQ236" s="116">
        <v>2.7594997E-2</v>
      </c>
      <c r="AR236" s="116">
        <v>2.5013721999999999E-2</v>
      </c>
      <c r="AS236" s="116">
        <v>1.1605834999999999E-3</v>
      </c>
      <c r="AT236" s="116">
        <v>1.4206916E-3</v>
      </c>
      <c r="AU236" s="150">
        <f t="shared" si="106"/>
        <v>1.4996236220365863E-6</v>
      </c>
      <c r="AV236" s="150">
        <f t="shared" si="107"/>
        <v>4.2920987674542228E-9</v>
      </c>
      <c r="AW236" s="163">
        <f t="shared" si="108"/>
        <v>0.19897640985099999</v>
      </c>
      <c r="AX236" s="196">
        <v>1.2136217000000001E-6</v>
      </c>
      <c r="AY236" s="196">
        <v>3.6618103999999999E-9</v>
      </c>
      <c r="AZ236" s="196">
        <v>1.0004501E-13</v>
      </c>
      <c r="BA236" s="196">
        <v>8.7880918000000003E-16</v>
      </c>
      <c r="BB236" s="196">
        <v>2.4927705000000002E-16</v>
      </c>
      <c r="BC236" s="196">
        <v>3.5556763999999998E-10</v>
      </c>
      <c r="BD236" s="196">
        <v>2.8552097999999999E-7</v>
      </c>
      <c r="BE236" s="196">
        <v>5.8178483999999997E-11</v>
      </c>
      <c r="BF236" s="196">
        <v>5.1234103000000005E-10</v>
      </c>
      <c r="BG236" s="196">
        <v>5.1734351000000003E-11</v>
      </c>
      <c r="BH236" s="196">
        <v>7.8792308999999999E-12</v>
      </c>
      <c r="BI236" s="196">
        <v>2.7781349999999999E-14</v>
      </c>
      <c r="BJ236" s="196">
        <v>2.6953148999999999E-14</v>
      </c>
      <c r="BK236" s="196">
        <v>4.9204278999999999E-16</v>
      </c>
      <c r="BL236" s="196">
        <v>1.6084384999999999E-12</v>
      </c>
      <c r="BM236" s="196">
        <v>1.2376483E-10</v>
      </c>
      <c r="BN236" s="196">
        <v>2.4339357000000002E-21</v>
      </c>
      <c r="BO236" s="196">
        <v>5.8598509999999997E-6</v>
      </c>
      <c r="BP236" s="108">
        <v>0.19897055</v>
      </c>
      <c r="BQ236" s="108">
        <v>0</v>
      </c>
      <c r="BR236" s="108">
        <v>0</v>
      </c>
      <c r="BS236" s="108">
        <v>0</v>
      </c>
      <c r="BU236" s="69">
        <v>1.2219385999999999E-4</v>
      </c>
      <c r="BV236" s="172">
        <v>4.0183824E-6</v>
      </c>
      <c r="BW236" s="172">
        <v>3.6448368000000001E-5</v>
      </c>
      <c r="BX236" s="172">
        <v>1.7039245000000001E-5</v>
      </c>
      <c r="BY236" s="172">
        <v>3.9731307000000001E-6</v>
      </c>
      <c r="BZ236" s="172">
        <v>2.3965332E-5</v>
      </c>
      <c r="CA236" s="172">
        <v>2.2486871000000001E-11</v>
      </c>
      <c r="CB236" s="172">
        <v>2.5088525999999998E-6</v>
      </c>
      <c r="CC236" s="172">
        <v>1.0707365E-8</v>
      </c>
      <c r="CD236" s="172">
        <v>5.0754021999999999E-8</v>
      </c>
      <c r="CE236" s="172">
        <v>7.0684255E-13</v>
      </c>
      <c r="CF236" s="172">
        <v>5.3823384000000003E-18</v>
      </c>
      <c r="CG236" s="172">
        <v>4.6213925999999999E-14</v>
      </c>
      <c r="CH236" s="172">
        <v>1.0096205000000001E-6</v>
      </c>
      <c r="CI236" s="172">
        <v>3.3055755E-5</v>
      </c>
      <c r="CJ236" s="172">
        <v>1.1368630000000001E-7</v>
      </c>
      <c r="CK236" s="69">
        <v>0</v>
      </c>
      <c r="CM236" s="197">
        <v>5.4513287000000001E-14</v>
      </c>
      <c r="CN236" s="198">
        <v>1.3067591999999999</v>
      </c>
      <c r="CO236" s="198">
        <v>7.7823132E-3</v>
      </c>
      <c r="CP236" s="198">
        <v>2.4506290000000002E-3</v>
      </c>
      <c r="CQ236" s="197">
        <v>1.0162216E-11</v>
      </c>
      <c r="CR236" s="197">
        <v>1.3107889E-9</v>
      </c>
      <c r="CS236" s="198">
        <v>1.1451962E-4</v>
      </c>
      <c r="CT236" s="198">
        <v>2.1192769E-2</v>
      </c>
      <c r="CU236" s="197">
        <v>3.4691068999999999E-5</v>
      </c>
      <c r="CV236" s="198">
        <v>3.2235875000000002E-3</v>
      </c>
      <c r="CX236" s="166" t="s">
        <v>338</v>
      </c>
      <c r="CY236" t="s">
        <v>2225</v>
      </c>
    </row>
    <row r="237" spans="1:103" ht="14.4">
      <c r="A237" t="s">
        <v>446</v>
      </c>
      <c r="B237" s="85" t="s">
        <v>379</v>
      </c>
      <c r="C237" s="113" t="str">
        <f t="shared" si="109"/>
        <v>A.030.18.134</v>
      </c>
      <c r="D237" s="9" t="s">
        <v>1125</v>
      </c>
      <c r="E237" s="112" t="s">
        <v>362</v>
      </c>
      <c r="F237" s="115" t="str">
        <f t="shared" si="110"/>
        <v>Ethyl acetate from ethanol and acetic acid</v>
      </c>
      <c r="G237" s="143">
        <f t="shared" si="111"/>
        <v>2.8301234000000002</v>
      </c>
      <c r="I237" s="118">
        <f t="shared" si="112"/>
        <v>0.52667065836436522</v>
      </c>
      <c r="K237" s="161">
        <f t="shared" si="113"/>
        <v>1.7293719922999998E-2</v>
      </c>
      <c r="L237" s="161">
        <f t="shared" si="114"/>
        <v>7.8867359531999998E-2</v>
      </c>
      <c r="M237" s="162">
        <f t="shared" si="115"/>
        <v>5.9910689093652172E-3</v>
      </c>
      <c r="N237" s="161">
        <v>0.42451851000000002</v>
      </c>
      <c r="O237" s="132">
        <v>3.4846901999999999E-2</v>
      </c>
      <c r="P237" s="132">
        <v>2.2164620999999999E-2</v>
      </c>
      <c r="Q237" s="132">
        <v>1.5635646999999999E-2</v>
      </c>
      <c r="R237" s="132">
        <v>1.1652404E-3</v>
      </c>
      <c r="S237" s="164">
        <v>2.3193153000000002E-5</v>
      </c>
      <c r="T237" s="132">
        <v>4.6963936999999998E-4</v>
      </c>
      <c r="U237" s="132">
        <v>2.1526226999999998E-2</v>
      </c>
      <c r="V237" s="132">
        <v>1.3855164000000001E-4</v>
      </c>
      <c r="W237" s="132">
        <v>2.5675980000000001E-4</v>
      </c>
      <c r="X237" s="132">
        <v>5.8148560000000002E-3</v>
      </c>
      <c r="Y237" s="164">
        <v>7.2849731999999996E-5</v>
      </c>
      <c r="Z237" s="164">
        <v>3.7661265999999998E-5</v>
      </c>
      <c r="AA237" s="164">
        <v>3.3652173000000001E-12</v>
      </c>
      <c r="AC237" s="118">
        <f t="shared" si="101"/>
        <v>0.42451851000000002</v>
      </c>
      <c r="AD237" s="118">
        <f t="shared" si="102"/>
        <v>9.5831469922999998E-2</v>
      </c>
      <c r="AE237" s="118">
        <f t="shared" si="103"/>
        <v>7.8575411265999984E-2</v>
      </c>
      <c r="AF237" s="118">
        <f t="shared" si="104"/>
        <v>7.8867359531999998E-2</v>
      </c>
      <c r="AG237" s="118">
        <f t="shared" si="105"/>
        <v>5.953407643365217E-3</v>
      </c>
      <c r="AI237" s="69">
        <v>58.280687999999998</v>
      </c>
      <c r="AJ237" s="69">
        <v>57.084119000000001</v>
      </c>
      <c r="AK237" s="69">
        <v>0.39519140000000003</v>
      </c>
      <c r="AL237" s="69">
        <v>0</v>
      </c>
      <c r="AM237" s="69">
        <v>0.45320811</v>
      </c>
      <c r="AN237" s="69">
        <v>0.24651612000000001</v>
      </c>
      <c r="AO237" s="69">
        <v>0.10165333999999999</v>
      </c>
      <c r="AQ237" s="116">
        <v>6.2152815E-2</v>
      </c>
      <c r="AR237" s="116">
        <v>5.6247927000000003E-2</v>
      </c>
      <c r="AS237" s="116">
        <v>2.5037875000000001E-3</v>
      </c>
      <c r="AT237" s="116">
        <v>3.4011003999999999E-3</v>
      </c>
      <c r="AU237" s="150">
        <f t="shared" si="106"/>
        <v>3.372177824166102E-6</v>
      </c>
      <c r="AV237" s="150">
        <f t="shared" si="107"/>
        <v>9.259569253572248E-9</v>
      </c>
      <c r="AW237" s="163">
        <f t="shared" si="108"/>
        <v>0.47634458983950001</v>
      </c>
      <c r="AX237" s="196">
        <v>2.6272281999999998E-6</v>
      </c>
      <c r="AY237" s="196">
        <v>7.9270159000000005E-9</v>
      </c>
      <c r="AZ237" s="196">
        <v>2.1657595999999999E-13</v>
      </c>
      <c r="BA237" s="196">
        <v>1.6414886E-15</v>
      </c>
      <c r="BB237" s="196">
        <v>4.6561353000000004E-16</v>
      </c>
      <c r="BC237" s="196">
        <v>9.1732672000000005E-10</v>
      </c>
      <c r="BD237" s="196">
        <v>7.4388548000000004E-7</v>
      </c>
      <c r="BE237" s="196">
        <v>1.5927970999999999E-10</v>
      </c>
      <c r="BF237" s="196">
        <v>9.4768416999999994E-10</v>
      </c>
      <c r="BG237" s="196">
        <v>2.2320409000000001E-10</v>
      </c>
      <c r="BH237" s="196">
        <v>1.4983724000000001E-14</v>
      </c>
      <c r="BI237" s="196">
        <v>1.4398774E-12</v>
      </c>
      <c r="BJ237" s="196">
        <v>7.1100447000000002E-13</v>
      </c>
      <c r="BK237" s="196">
        <v>2.9420137E-15</v>
      </c>
      <c r="BL237" s="196">
        <v>6.4645623000000004E-11</v>
      </c>
      <c r="BM237" s="196">
        <v>8.2169716000000003E-11</v>
      </c>
      <c r="BN237" s="196">
        <v>4.5462405000000001E-21</v>
      </c>
      <c r="BO237" s="196">
        <v>5.2598394999999997E-6</v>
      </c>
      <c r="BP237" s="108">
        <v>0.47633933000000001</v>
      </c>
      <c r="BQ237" s="108">
        <v>0</v>
      </c>
      <c r="BR237" s="108">
        <v>0</v>
      </c>
      <c r="BS237" s="108">
        <v>0</v>
      </c>
      <c r="BU237" s="69">
        <v>1.7179240000000001E-4</v>
      </c>
      <c r="BV237" s="172">
        <v>6.9218355E-6</v>
      </c>
      <c r="BW237" s="172">
        <v>7.8911350000000001E-5</v>
      </c>
      <c r="BX237" s="172">
        <v>2.5402966E-6</v>
      </c>
      <c r="BY237" s="172">
        <v>6.4397597999999996E-6</v>
      </c>
      <c r="BZ237" s="172">
        <v>4.7513968999999999E-7</v>
      </c>
      <c r="CA237" s="172">
        <v>3.8995140999999996E-6</v>
      </c>
      <c r="CB237" s="172">
        <v>1.6820222999999999E-6</v>
      </c>
      <c r="CC237" s="172">
        <v>3.7289585000000002E-8</v>
      </c>
      <c r="CD237" s="172">
        <v>3.2679373999999999E-7</v>
      </c>
      <c r="CE237" s="172">
        <v>1.3202798E-12</v>
      </c>
      <c r="CF237" s="172">
        <v>1.0053430999999999E-17</v>
      </c>
      <c r="CG237" s="172">
        <v>8.6320941000000006E-14</v>
      </c>
      <c r="CH237" s="172">
        <v>3.3179644999999998E-6</v>
      </c>
      <c r="CI237" s="172">
        <v>6.7204387000000001E-5</v>
      </c>
      <c r="CJ237" s="172">
        <v>3.6044352999999998E-8</v>
      </c>
      <c r="CK237" s="69">
        <v>0</v>
      </c>
      <c r="CM237" s="197">
        <v>1.0182295E-13</v>
      </c>
      <c r="CN237" s="198">
        <v>2.8293935000000001</v>
      </c>
      <c r="CO237" s="198">
        <v>1.7342323999999999E-2</v>
      </c>
      <c r="CP237" s="198">
        <v>4.6546614000000002E-3</v>
      </c>
      <c r="CQ237" s="197">
        <v>4.6255124E-11</v>
      </c>
      <c r="CR237" s="197">
        <v>3.6959384999999999E-9</v>
      </c>
      <c r="CS237" s="198">
        <v>2.5814130999999999E-4</v>
      </c>
      <c r="CT237" s="198">
        <v>0.30679329</v>
      </c>
      <c r="CU237" s="198">
        <v>1.4871042999999999E-4</v>
      </c>
      <c r="CV237" s="198">
        <v>3.7070449999999997E-4</v>
      </c>
      <c r="CX237" s="166" t="s">
        <v>344</v>
      </c>
      <c r="CY237" t="s">
        <v>2226</v>
      </c>
    </row>
    <row r="238" spans="1:103" ht="14.4">
      <c r="A238" t="s">
        <v>1629</v>
      </c>
      <c r="B238" s="85" t="s">
        <v>379</v>
      </c>
      <c r="C238" s="113" t="str">
        <f t="shared" si="109"/>
        <v>A.030.18.135</v>
      </c>
      <c r="D238" s="9" t="s">
        <v>1125</v>
      </c>
      <c r="E238" s="112" t="s">
        <v>362</v>
      </c>
      <c r="F238" s="115" t="str">
        <f t="shared" si="110"/>
        <v>Ethyl acetate from Butane oxidation</v>
      </c>
      <c r="G238" s="143">
        <f t="shared" si="111"/>
        <v>1.0907996</v>
      </c>
      <c r="I238" s="118">
        <f t="shared" si="112"/>
        <v>0.22822295806499068</v>
      </c>
      <c r="K238" s="161">
        <f t="shared" si="113"/>
        <v>2.1189386315600002E-2</v>
      </c>
      <c r="L238" s="161">
        <f t="shared" si="114"/>
        <v>3.9148407514999997E-2</v>
      </c>
      <c r="M238" s="162">
        <f t="shared" si="115"/>
        <v>4.2652242343906863E-3</v>
      </c>
      <c r="N238" s="161">
        <v>0.16361993999999999</v>
      </c>
      <c r="O238" s="132">
        <v>1.6737427999999999E-2</v>
      </c>
      <c r="P238" s="132">
        <v>1.9127420999999999E-2</v>
      </c>
      <c r="Q238" s="132">
        <v>1.9557165000000001E-2</v>
      </c>
      <c r="R238" s="132">
        <v>1.5687022E-3</v>
      </c>
      <c r="S238" s="164">
        <v>5.0354185999999998E-6</v>
      </c>
      <c r="T238" s="164">
        <v>5.8483697000000002E-5</v>
      </c>
      <c r="U238" s="132">
        <v>3.1869093E-3</v>
      </c>
      <c r="V238" s="132">
        <v>1.0806173E-4</v>
      </c>
      <c r="W238" s="164">
        <v>7.0613581000000006E-5</v>
      </c>
      <c r="X238" s="132">
        <v>4.1569592999999997E-3</v>
      </c>
      <c r="Y238" s="164">
        <v>2.6035634000000002E-5</v>
      </c>
      <c r="Z238" s="164">
        <v>2.0320319E-7</v>
      </c>
      <c r="AA238" s="164">
        <v>1.2006865E-12</v>
      </c>
      <c r="AC238" s="118">
        <f t="shared" si="101"/>
        <v>0.16361993999999999</v>
      </c>
      <c r="AD238" s="118">
        <f t="shared" si="102"/>
        <v>6.0241144615599998E-2</v>
      </c>
      <c r="AE238" s="118">
        <f t="shared" si="103"/>
        <v>3.9051961503189993E-2</v>
      </c>
      <c r="AF238" s="118">
        <f t="shared" si="104"/>
        <v>3.9148407514999997E-2</v>
      </c>
      <c r="AG238" s="118">
        <f t="shared" si="105"/>
        <v>4.265021031200686E-3</v>
      </c>
      <c r="AI238" s="69">
        <v>41.661192999999997</v>
      </c>
      <c r="AJ238" s="69">
        <v>40.963984000000004</v>
      </c>
      <c r="AK238" s="69">
        <v>0.39786937</v>
      </c>
      <c r="AL238" s="69">
        <v>0</v>
      </c>
      <c r="AM238" s="69">
        <v>7.4418255000000003E-2</v>
      </c>
      <c r="AN238" s="69">
        <v>0.156667</v>
      </c>
      <c r="AO238" s="69">
        <v>6.8254068000000001E-2</v>
      </c>
      <c r="AQ238" s="116">
        <v>2.8708662999999999E-2</v>
      </c>
      <c r="AR238" s="116">
        <v>2.4852896999999999E-2</v>
      </c>
      <c r="AS238" s="116">
        <v>1.0706133000000001E-3</v>
      </c>
      <c r="AT238" s="116">
        <v>2.7851521E-3</v>
      </c>
      <c r="AU238" s="150">
        <f t="shared" si="106"/>
        <v>1.4899818573217995E-6</v>
      </c>
      <c r="AV238" s="150">
        <f t="shared" si="107"/>
        <v>3.9593687986546E-9</v>
      </c>
      <c r="AW238" s="163">
        <f t="shared" si="108"/>
        <v>0.39007732524459998</v>
      </c>
      <c r="AX238" s="196">
        <v>1.0124053E-6</v>
      </c>
      <c r="AY238" s="196">
        <v>3.0546769999999999E-9</v>
      </c>
      <c r="AZ238" s="196">
        <v>8.3457892999999999E-14</v>
      </c>
      <c r="BA238" s="196">
        <v>5.8567189999999996E-16</v>
      </c>
      <c r="BB238" s="196">
        <v>1.6612771999999999E-16</v>
      </c>
      <c r="BC238" s="196">
        <v>2.1379816000000002E-9</v>
      </c>
      <c r="BD238" s="196">
        <v>4.7503078000000001E-7</v>
      </c>
      <c r="BE238" s="196">
        <v>3.1843253000000001E-10</v>
      </c>
      <c r="BF238" s="196">
        <v>5.1855485000000003E-10</v>
      </c>
      <c r="BG238" s="196">
        <v>4.4628721999999998E-11</v>
      </c>
      <c r="BH238" s="196">
        <v>2.6124674000000001E-15</v>
      </c>
      <c r="BI238" s="196">
        <v>3.9636514999999998E-14</v>
      </c>
      <c r="BJ238" s="196">
        <v>4.5928661999999998E-13</v>
      </c>
      <c r="BK238" s="196">
        <v>2.4791592E-15</v>
      </c>
      <c r="BL238" s="196">
        <v>2.7979958999999999E-10</v>
      </c>
      <c r="BM238" s="196">
        <v>1.2799537999999999E-10</v>
      </c>
      <c r="BN238" s="196">
        <v>2.2488224E-11</v>
      </c>
      <c r="BO238" s="196">
        <v>2.3152445999999999E-6</v>
      </c>
      <c r="BP238" s="108">
        <v>0.39007501</v>
      </c>
      <c r="BQ238" s="108">
        <v>0</v>
      </c>
      <c r="BR238" s="108">
        <v>0</v>
      </c>
      <c r="BS238" s="108">
        <v>0</v>
      </c>
      <c r="BU238" s="172">
        <v>9.5970737E-5</v>
      </c>
      <c r="BV238" s="172">
        <v>4.2210305999999999E-6</v>
      </c>
      <c r="BW238" s="172">
        <v>3.0414387999999999E-5</v>
      </c>
      <c r="BX238" s="172">
        <v>3.7418192999999999E-7</v>
      </c>
      <c r="BY238" s="172">
        <v>3.7787080000000001E-6</v>
      </c>
      <c r="BZ238" s="172">
        <v>1.2779611E-6</v>
      </c>
      <c r="CA238" s="172">
        <v>1.4986107E-11</v>
      </c>
      <c r="CB238" s="172">
        <v>1.9278762999999998E-6</v>
      </c>
      <c r="CC238" s="172">
        <v>9.2104992999999998E-9</v>
      </c>
      <c r="CD238" s="172">
        <v>4.4003604999999998E-8</v>
      </c>
      <c r="CE238" s="172">
        <v>4.7106679000000002E-13</v>
      </c>
      <c r="CF238" s="172">
        <v>4.9729839000000001E-8</v>
      </c>
      <c r="CG238" s="172">
        <v>3.0798720000000002E-14</v>
      </c>
      <c r="CH238" s="172">
        <v>3.896904E-6</v>
      </c>
      <c r="CI238" s="172">
        <v>4.9955052999999997E-5</v>
      </c>
      <c r="CJ238" s="172">
        <v>2.1674555000000001E-8</v>
      </c>
      <c r="CK238" s="69">
        <v>0</v>
      </c>
      <c r="CM238" s="197">
        <v>3.632973E-14</v>
      </c>
      <c r="CN238" s="198">
        <v>1.0906667000000001</v>
      </c>
      <c r="CO238" s="198">
        <v>5.3331430999999999E-2</v>
      </c>
      <c r="CP238" s="198">
        <v>3.1836972000000002E-3</v>
      </c>
      <c r="CQ238" s="197">
        <v>1.6299356000000001E-11</v>
      </c>
      <c r="CR238" s="197">
        <v>1.5131462999999999E-9</v>
      </c>
      <c r="CS238" s="198">
        <v>1.5244221999999999E-4</v>
      </c>
      <c r="CT238" s="198">
        <v>3.0509870000000001E-2</v>
      </c>
      <c r="CU238" s="197">
        <v>2.9926308E-5</v>
      </c>
      <c r="CV238" s="198">
        <v>4.4758314000000002E-4</v>
      </c>
      <c r="CX238" s="166" t="s">
        <v>344</v>
      </c>
      <c r="CY238" t="s">
        <v>2226</v>
      </c>
    </row>
    <row r="239" spans="1:103" ht="14.4">
      <c r="A239" t="s">
        <v>447</v>
      </c>
      <c r="B239" s="85" t="s">
        <v>379</v>
      </c>
      <c r="C239" s="113" t="str">
        <f t="shared" si="109"/>
        <v>A.030.18.136</v>
      </c>
      <c r="D239" s="9" t="s">
        <v>1125</v>
      </c>
      <c r="E239" s="112" t="s">
        <v>362</v>
      </c>
      <c r="F239" s="115" t="str">
        <f t="shared" si="110"/>
        <v>Ethyl acetate, from Ethyl Alcohol</v>
      </c>
      <c r="G239" s="143">
        <f t="shared" si="111"/>
        <v>3.0045371333333333</v>
      </c>
      <c r="I239" s="118">
        <f t="shared" si="112"/>
        <v>0.54667125939897965</v>
      </c>
      <c r="K239" s="161">
        <f t="shared" si="113"/>
        <v>1.5707663708999998E-2</v>
      </c>
      <c r="L239" s="161">
        <f t="shared" si="114"/>
        <v>7.181436280999999E-2</v>
      </c>
      <c r="M239" s="162">
        <f t="shared" si="115"/>
        <v>8.4686628799796656E-3</v>
      </c>
      <c r="N239" s="161">
        <v>0.45068057</v>
      </c>
      <c r="O239" s="132">
        <v>3.0235386E-2</v>
      </c>
      <c r="P239" s="132">
        <v>2.0831280000000001E-2</v>
      </c>
      <c r="Q239" s="132">
        <v>1.4340746E-2</v>
      </c>
      <c r="R239" s="132">
        <v>9.0289650999999995E-4</v>
      </c>
      <c r="S239" s="164">
        <v>2.4358049E-5</v>
      </c>
      <c r="T239" s="132">
        <v>4.3966315000000002E-4</v>
      </c>
      <c r="U239" s="132">
        <v>2.0537685999999999E-2</v>
      </c>
      <c r="V239" s="132">
        <v>1.9766521999999999E-4</v>
      </c>
      <c r="W239" s="132">
        <v>1.5347696000000001E-4</v>
      </c>
      <c r="X239" s="132">
        <v>8.2705560000000001E-3</v>
      </c>
      <c r="Y239" s="164">
        <v>5.6533850000000001E-5</v>
      </c>
      <c r="Z239" s="164">
        <v>4.4165736999999999E-7</v>
      </c>
      <c r="AA239" s="164">
        <v>2.6096638999999998E-12</v>
      </c>
      <c r="AC239" s="118">
        <f t="shared" si="101"/>
        <v>0.45068057</v>
      </c>
      <c r="AD239" s="118">
        <f t="shared" si="102"/>
        <v>8.7312015709000004E-2</v>
      </c>
      <c r="AE239" s="118">
        <f t="shared" si="103"/>
        <v>7.1604793657369992E-2</v>
      </c>
      <c r="AF239" s="118">
        <f t="shared" si="104"/>
        <v>7.181436280999999E-2</v>
      </c>
      <c r="AG239" s="118">
        <f t="shared" si="105"/>
        <v>8.4682212226096648E-3</v>
      </c>
      <c r="AI239" s="69">
        <v>74.294425000000004</v>
      </c>
      <c r="AJ239" s="69">
        <v>54.694535000000002</v>
      </c>
      <c r="AK239" s="69">
        <v>0.77504656999999999</v>
      </c>
      <c r="AL239" s="69">
        <v>0</v>
      </c>
      <c r="AM239" s="69">
        <v>18.162087</v>
      </c>
      <c r="AN239" s="69">
        <v>0.46659311999999997</v>
      </c>
      <c r="AO239" s="69">
        <v>0.19616325000000001</v>
      </c>
      <c r="AQ239" s="116">
        <v>6.3611492000000006E-2</v>
      </c>
      <c r="AR239" s="116">
        <v>5.7987668999999999E-2</v>
      </c>
      <c r="AS239" s="116">
        <v>2.5805648999999999E-3</v>
      </c>
      <c r="AT239" s="116">
        <v>3.0432582000000001E-3</v>
      </c>
      <c r="AU239" s="150">
        <f t="shared" si="106"/>
        <v>3.4764789317070188E-6</v>
      </c>
      <c r="AV239" s="150">
        <f t="shared" si="107"/>
        <v>9.5435091367315275E-9</v>
      </c>
      <c r="AW239" s="163">
        <f t="shared" si="108"/>
        <v>0.42622664133190002</v>
      </c>
      <c r="AX239" s="196">
        <v>2.7892787999999999E-6</v>
      </c>
      <c r="AY239" s="196">
        <v>8.4159692000000008E-9</v>
      </c>
      <c r="AZ239" s="196">
        <v>2.2993453999999998E-13</v>
      </c>
      <c r="BA239" s="196">
        <v>1.2729441E-15</v>
      </c>
      <c r="BB239" s="196">
        <v>3.6107469000000001E-16</v>
      </c>
      <c r="BC239" s="196">
        <v>1.099146E-9</v>
      </c>
      <c r="BD239" s="196">
        <v>6.8595215000000004E-7</v>
      </c>
      <c r="BE239" s="196">
        <v>1.7608888000000001E-10</v>
      </c>
      <c r="BF239" s="196">
        <v>8.7572225000000005E-10</v>
      </c>
      <c r="BG239" s="196">
        <v>7.3338034000000005E-11</v>
      </c>
      <c r="BH239" s="196">
        <v>1.4970782E-14</v>
      </c>
      <c r="BI239" s="196">
        <v>1.4316929E-12</v>
      </c>
      <c r="BJ239" s="196">
        <v>7.1120879999999997E-13</v>
      </c>
      <c r="BK239" s="196">
        <v>2.9657060000000002E-15</v>
      </c>
      <c r="BL239" s="196">
        <v>6.4711111000000004E-11</v>
      </c>
      <c r="BM239" s="196">
        <v>8.4122962000000006E-11</v>
      </c>
      <c r="BN239" s="196">
        <v>3.5255256E-21</v>
      </c>
      <c r="BO239" s="196">
        <v>6.2613318999999998E-6</v>
      </c>
      <c r="BP239" s="108">
        <v>0.42622038000000001</v>
      </c>
      <c r="BQ239" s="108">
        <v>0</v>
      </c>
      <c r="BR239" s="108">
        <v>0</v>
      </c>
      <c r="BS239" s="108">
        <v>0</v>
      </c>
      <c r="BU239" s="69">
        <v>1.6883851999999999E-4</v>
      </c>
      <c r="BV239" s="172">
        <v>6.5195934E-6</v>
      </c>
      <c r="BW239" s="172">
        <v>8.3774467000000005E-5</v>
      </c>
      <c r="BX239" s="172">
        <v>2.4245717999999998E-6</v>
      </c>
      <c r="BY239" s="172">
        <v>5.7731456000000001E-6</v>
      </c>
      <c r="BZ239" s="172">
        <v>6.5975298999999996E-7</v>
      </c>
      <c r="CA239" s="172">
        <v>3.2571953E-11</v>
      </c>
      <c r="CB239" s="172">
        <v>1.962221E-6</v>
      </c>
      <c r="CC239" s="172">
        <v>3.8204695000000002E-8</v>
      </c>
      <c r="CD239" s="172">
        <v>3.0858532999999999E-7</v>
      </c>
      <c r="CE239" s="172">
        <v>1.0238526E-12</v>
      </c>
      <c r="CF239" s="172">
        <v>7.7962500000000004E-18</v>
      </c>
      <c r="CG239" s="172">
        <v>6.6940296E-14</v>
      </c>
      <c r="CH239" s="172">
        <v>3.0275318E-6</v>
      </c>
      <c r="CI239" s="172">
        <v>6.4285602000000005E-5</v>
      </c>
      <c r="CJ239" s="172">
        <v>6.4812413000000001E-8</v>
      </c>
      <c r="CK239" s="69">
        <v>0</v>
      </c>
      <c r="CM239" s="197">
        <v>7.8961817000000006E-14</v>
      </c>
      <c r="CN239" s="198">
        <v>3.0036445999999999</v>
      </c>
      <c r="CO239" s="198">
        <v>2.0153589999999999E-2</v>
      </c>
      <c r="CP239" s="198">
        <v>4.4217958999999999E-3</v>
      </c>
      <c r="CQ239" s="197">
        <v>4.2608213999999999E-11</v>
      </c>
      <c r="CR239" s="197">
        <v>3.2682917999999998E-9</v>
      </c>
      <c r="CS239" s="198">
        <v>2.3703913E-4</v>
      </c>
      <c r="CT239" s="198">
        <v>0.30695748</v>
      </c>
      <c r="CU239" s="197">
        <v>4.9177668999999997E-5</v>
      </c>
      <c r="CV239" s="198">
        <v>4.3562282000000001E-4</v>
      </c>
      <c r="CX239" s="166" t="s">
        <v>344</v>
      </c>
      <c r="CY239" t="s">
        <v>2226</v>
      </c>
    </row>
    <row r="240" spans="1:103" ht="14.4">
      <c r="A240" t="s">
        <v>448</v>
      </c>
      <c r="B240" s="85" t="s">
        <v>379</v>
      </c>
      <c r="C240" s="113" t="str">
        <f t="shared" si="109"/>
        <v>A.030.18.137</v>
      </c>
      <c r="D240" s="9" t="s">
        <v>1125</v>
      </c>
      <c r="E240" s="112" t="s">
        <v>362</v>
      </c>
      <c r="F240" s="115" t="str">
        <f t="shared" si="110"/>
        <v>Ethylene glycol diethyl ether</v>
      </c>
      <c r="G240" s="143">
        <f t="shared" si="111"/>
        <v>2.5432133333333335</v>
      </c>
      <c r="I240" s="118">
        <f t="shared" si="112"/>
        <v>0.77527457095911223</v>
      </c>
      <c r="K240" s="161">
        <f t="shared" si="113"/>
        <v>4.1434086820000007E-2</v>
      </c>
      <c r="L240" s="161">
        <f t="shared" si="114"/>
        <v>0.33191209701699997</v>
      </c>
      <c r="M240" s="162">
        <f t="shared" si="115"/>
        <v>2.0446387122112324E-2</v>
      </c>
      <c r="N240" s="161">
        <v>0.38148199999999999</v>
      </c>
      <c r="O240" s="132">
        <v>4.2097051000000003E-2</v>
      </c>
      <c r="P240" s="132">
        <v>1.7704274999999998E-2</v>
      </c>
      <c r="Q240" s="132">
        <v>2.8122576999999999E-2</v>
      </c>
      <c r="R240" s="132">
        <v>1.0776871E-2</v>
      </c>
      <c r="S240" s="132">
        <v>1.7253043999999999E-3</v>
      </c>
      <c r="T240" s="132">
        <v>8.0933442000000004E-4</v>
      </c>
      <c r="U240" s="132">
        <v>0.27194205999999999</v>
      </c>
      <c r="V240" s="132">
        <v>2.6587812E-4</v>
      </c>
      <c r="W240" s="132">
        <v>1.2422801999999999E-4</v>
      </c>
      <c r="X240" s="132">
        <v>1.1582545E-2</v>
      </c>
      <c r="Y240" s="164">
        <v>4.4482996999999999E-5</v>
      </c>
      <c r="Z240" s="132">
        <v>8.5979639999999996E-3</v>
      </c>
      <c r="AA240" s="164">
        <v>2.1123258999999998E-12</v>
      </c>
      <c r="AC240" s="118">
        <f t="shared" si="101"/>
        <v>0.38148199999999999</v>
      </c>
      <c r="AD240" s="118">
        <f t="shared" si="102"/>
        <v>0.37317747281999997</v>
      </c>
      <c r="AE240" s="118">
        <f t="shared" si="103"/>
        <v>0.34034134999999999</v>
      </c>
      <c r="AF240" s="118">
        <f t="shared" si="104"/>
        <v>0.33191209701699997</v>
      </c>
      <c r="AG240" s="118">
        <f t="shared" si="105"/>
        <v>1.1848423122112326E-2</v>
      </c>
      <c r="AI240" s="69">
        <v>45.482863000000002</v>
      </c>
      <c r="AJ240" s="69">
        <v>40.908816999999999</v>
      </c>
      <c r="AK240" s="69">
        <v>1.2578777000000001</v>
      </c>
      <c r="AL240" s="69">
        <v>0</v>
      </c>
      <c r="AM240" s="69">
        <v>0.41976862999999998</v>
      </c>
      <c r="AN240" s="69">
        <v>1.1777234000000001</v>
      </c>
      <c r="AO240" s="69">
        <v>1.7186764999999999</v>
      </c>
      <c r="AQ240" s="116">
        <v>5.3979665000000003E-2</v>
      </c>
      <c r="AR240" s="116">
        <v>4.9099958999999999E-2</v>
      </c>
      <c r="AS240" s="116">
        <v>2.1871841E-3</v>
      </c>
      <c r="AT240" s="116">
        <v>2.6925212999999999E-3</v>
      </c>
      <c r="AU240" s="150">
        <f t="shared" si="106"/>
        <v>2.9436426507886825E-6</v>
      </c>
      <c r="AV240" s="150">
        <f t="shared" si="107"/>
        <v>8.0886986693742537E-9</v>
      </c>
      <c r="AW240" s="163">
        <f t="shared" si="108"/>
        <v>0.37710383034470002</v>
      </c>
      <c r="AX240" s="196">
        <v>2.3601805999999998E-6</v>
      </c>
      <c r="AY240" s="196">
        <v>7.1212383000000004E-9</v>
      </c>
      <c r="AZ240" s="196">
        <v>1.9456224000000001E-13</v>
      </c>
      <c r="BA240" s="196">
        <v>1.8138642000000001E-13</v>
      </c>
      <c r="BB240" s="196">
        <v>2.9226271E-16</v>
      </c>
      <c r="BC240" s="196">
        <v>1.0234558E-9</v>
      </c>
      <c r="BD240" s="196">
        <v>5.6691317000000005E-7</v>
      </c>
      <c r="BE240" s="196">
        <v>2.0612815999999999E-10</v>
      </c>
      <c r="BF240" s="196">
        <v>6.5383504999999996E-10</v>
      </c>
      <c r="BG240" s="196">
        <v>1.0686608E-10</v>
      </c>
      <c r="BH240" s="196">
        <v>3.7356298999999998E-17</v>
      </c>
      <c r="BI240" s="196">
        <v>3.3112554999999998E-13</v>
      </c>
      <c r="BJ240" s="196">
        <v>9.7781841999999997E-14</v>
      </c>
      <c r="BK240" s="196">
        <v>7.5723830999999996E-15</v>
      </c>
      <c r="BL240" s="196">
        <v>1.4750235E-8</v>
      </c>
      <c r="BM240" s="196">
        <v>7.7500831000000001E-10</v>
      </c>
      <c r="BN240" s="196">
        <v>2.8536467999999999E-21</v>
      </c>
      <c r="BO240" s="196">
        <v>7.5403447000000004E-6</v>
      </c>
      <c r="BP240" s="108">
        <v>0.37709629</v>
      </c>
      <c r="BQ240" s="108">
        <v>0</v>
      </c>
      <c r="BR240" s="108">
        <v>0</v>
      </c>
      <c r="BS240" s="108">
        <v>0</v>
      </c>
      <c r="BU240" s="69">
        <v>1.9144392E-4</v>
      </c>
      <c r="BV240" s="172">
        <v>4.6118995000000001E-6</v>
      </c>
      <c r="BW240" s="172">
        <v>7.0911535999999999E-5</v>
      </c>
      <c r="BX240" s="172">
        <v>3.1865936999999997E-5</v>
      </c>
      <c r="BY240" s="172">
        <v>1.3261274E-5</v>
      </c>
      <c r="BZ240" s="172">
        <v>2.0482416999999999E-7</v>
      </c>
      <c r="CA240" s="172">
        <v>4.9223099E-7</v>
      </c>
      <c r="CB240" s="172">
        <v>3.1088647000000001E-7</v>
      </c>
      <c r="CC240" s="172">
        <v>2.3415600999999998E-6</v>
      </c>
      <c r="CD240" s="172">
        <v>6.2137873000000002E-7</v>
      </c>
      <c r="CE240" s="172">
        <v>8.2873140000000004E-13</v>
      </c>
      <c r="CF240" s="172">
        <v>6.3104757999999998E-18</v>
      </c>
      <c r="CG240" s="172">
        <v>5.4183116000000003E-14</v>
      </c>
      <c r="CH240" s="172">
        <v>5.6565219000000002E-6</v>
      </c>
      <c r="CI240" s="172">
        <v>5.1006491000000002E-5</v>
      </c>
      <c r="CJ240" s="172">
        <v>1.0159380999999999E-5</v>
      </c>
      <c r="CK240" s="69">
        <v>0</v>
      </c>
      <c r="CM240" s="197">
        <v>6.3913630000000005E-14</v>
      </c>
      <c r="CN240" s="198">
        <v>2.5431119999999998</v>
      </c>
      <c r="CO240" s="198">
        <v>9.3214761999999996E-3</v>
      </c>
      <c r="CP240" s="198">
        <v>3.2029266999999998E-3</v>
      </c>
      <c r="CQ240" s="197">
        <v>3.8976441000000003E-9</v>
      </c>
      <c r="CR240" s="197">
        <v>1.6873932000000001E-8</v>
      </c>
      <c r="CS240" s="198">
        <v>1.9020557000000001E-4</v>
      </c>
      <c r="CT240" s="198">
        <v>0.21175785999999999</v>
      </c>
      <c r="CU240" s="197">
        <v>7.1538910000000001E-5</v>
      </c>
      <c r="CV240" s="197">
        <v>7.2045329000000006E-5</v>
      </c>
      <c r="CX240" s="166" t="s">
        <v>332</v>
      </c>
      <c r="CY240" t="s">
        <v>2227</v>
      </c>
    </row>
    <row r="241" spans="1:103" ht="14.4">
      <c r="A241" t="s">
        <v>449</v>
      </c>
      <c r="B241" s="85" t="s">
        <v>379</v>
      </c>
      <c r="C241" s="113" t="str">
        <f t="shared" si="109"/>
        <v>A.030.18.138</v>
      </c>
      <c r="D241" s="9" t="s">
        <v>1125</v>
      </c>
      <c r="E241" s="112" t="s">
        <v>362</v>
      </c>
      <c r="F241" s="115" t="str">
        <f t="shared" si="110"/>
        <v>Ethylene glycol dimethyl ether</v>
      </c>
      <c r="G241" s="143">
        <f t="shared" si="111"/>
        <v>2.0010858666666671</v>
      </c>
      <c r="I241" s="118">
        <f t="shared" si="112"/>
        <v>0.36077040848965569</v>
      </c>
      <c r="K241" s="161">
        <f t="shared" si="113"/>
        <v>1.2466651020000002E-2</v>
      </c>
      <c r="L241" s="161">
        <f t="shared" si="114"/>
        <v>4.3269154550000001E-2</v>
      </c>
      <c r="M241" s="162">
        <f t="shared" si="115"/>
        <v>4.8717229196556383E-3</v>
      </c>
      <c r="N241" s="161">
        <v>0.30016288000000002</v>
      </c>
      <c r="O241" s="132">
        <v>3.3983575000000002E-2</v>
      </c>
      <c r="P241" s="132">
        <v>7.4240425000000002E-3</v>
      </c>
      <c r="Q241" s="132">
        <v>9.2363118000000008E-3</v>
      </c>
      <c r="R241" s="132">
        <v>1.0145827E-3</v>
      </c>
      <c r="S241" s="132">
        <v>1.9250962999999999E-3</v>
      </c>
      <c r="T241" s="132">
        <v>2.9066021999999997E-4</v>
      </c>
      <c r="U241" s="132">
        <v>1.7576874000000001E-3</v>
      </c>
      <c r="V241" s="164">
        <v>9.5364604000000003E-5</v>
      </c>
      <c r="W241" s="164">
        <v>8.9624510999999999E-5</v>
      </c>
      <c r="X241" s="132">
        <v>4.7440607000000003E-3</v>
      </c>
      <c r="Y241" s="164">
        <v>1.4225139E-5</v>
      </c>
      <c r="Z241" s="164">
        <v>3.2297615000000002E-5</v>
      </c>
      <c r="AA241" s="164">
        <v>6.5563755000000002E-13</v>
      </c>
      <c r="AC241" s="118">
        <f t="shared" si="101"/>
        <v>0.30016288000000002</v>
      </c>
      <c r="AD241" s="118">
        <f t="shared" si="102"/>
        <v>5.5631955920000004E-2</v>
      </c>
      <c r="AE241" s="118">
        <f t="shared" si="103"/>
        <v>4.3197602515000003E-2</v>
      </c>
      <c r="AF241" s="118">
        <f t="shared" si="104"/>
        <v>4.3269154550000001E-2</v>
      </c>
      <c r="AG241" s="118">
        <f t="shared" si="105"/>
        <v>4.839425304655638E-3</v>
      </c>
      <c r="AI241" s="69">
        <v>36.454442</v>
      </c>
      <c r="AJ241" s="69">
        <v>34.567914999999999</v>
      </c>
      <c r="AK241" s="69">
        <v>0.52454579999999995</v>
      </c>
      <c r="AL241" s="69">
        <v>0</v>
      </c>
      <c r="AM241" s="69">
        <v>0.92055173999999995</v>
      </c>
      <c r="AN241" s="69">
        <v>0.31035974999999999</v>
      </c>
      <c r="AO241" s="69">
        <v>0.13107000999999999</v>
      </c>
      <c r="AQ241" s="116">
        <v>4.5935885000000003E-2</v>
      </c>
      <c r="AR241" s="116">
        <v>4.1824637999999997E-2</v>
      </c>
      <c r="AS241" s="116">
        <v>1.7761362000000001E-3</v>
      </c>
      <c r="AT241" s="116">
        <v>2.3351103000000002E-3</v>
      </c>
      <c r="AU241" s="150">
        <f t="shared" si="106"/>
        <v>2.5074723066675219E-6</v>
      </c>
      <c r="AV241" s="150">
        <f t="shared" si="107"/>
        <v>6.5685511588842663E-9</v>
      </c>
      <c r="AW241" s="163">
        <f t="shared" si="108"/>
        <v>0.32704626243519996</v>
      </c>
      <c r="AX241" s="196">
        <v>1.857101E-6</v>
      </c>
      <c r="AY241" s="196">
        <v>5.6033256000000002E-9</v>
      </c>
      <c r="AZ241" s="196">
        <v>1.5309070999999999E-13</v>
      </c>
      <c r="BA241" s="196">
        <v>3.1980745999999998E-16</v>
      </c>
      <c r="BB241" s="196">
        <v>9.0714413999999998E-17</v>
      </c>
      <c r="BC241" s="196">
        <v>4.4334412999999998E-10</v>
      </c>
      <c r="BD241" s="196">
        <v>6.3270591000000005E-7</v>
      </c>
      <c r="BE241" s="196">
        <v>8.4730410999999999E-11</v>
      </c>
      <c r="BF241" s="196">
        <v>7.3345837999999999E-10</v>
      </c>
      <c r="BG241" s="196">
        <v>1.4673248E-10</v>
      </c>
      <c r="BH241" s="196">
        <v>1.123068E-17</v>
      </c>
      <c r="BI241" s="196">
        <v>5.9797416999999999E-14</v>
      </c>
      <c r="BJ241" s="196">
        <v>8.6398586999999999E-14</v>
      </c>
      <c r="BK241" s="196">
        <v>4.9899387000000002E-15</v>
      </c>
      <c r="BL241" s="196">
        <v>1.7207596000000001E-8</v>
      </c>
      <c r="BM241" s="196">
        <v>1.4456127E-11</v>
      </c>
      <c r="BN241" s="196">
        <v>8.8573359000000007E-22</v>
      </c>
      <c r="BO241" s="196">
        <v>2.2424352000000001E-6</v>
      </c>
      <c r="BP241" s="108">
        <v>0.32704401999999999</v>
      </c>
      <c r="BQ241" s="108">
        <v>0</v>
      </c>
      <c r="BR241" s="108">
        <v>0</v>
      </c>
      <c r="BS241" s="108">
        <v>0</v>
      </c>
      <c r="BU241" s="69">
        <v>1.1687413E-4</v>
      </c>
      <c r="BV241" s="172">
        <v>5.1195557999999998E-6</v>
      </c>
      <c r="BW241" s="172">
        <v>5.5795582999999998E-5</v>
      </c>
      <c r="BX241" s="172">
        <v>2.0604221000000001E-7</v>
      </c>
      <c r="BY241" s="172">
        <v>5.0046840000000001E-6</v>
      </c>
      <c r="BZ241" s="172">
        <v>1.23629E-7</v>
      </c>
      <c r="CA241" s="172">
        <v>3.3838065E-6</v>
      </c>
      <c r="CB241" s="172">
        <v>1.8764619000000001E-7</v>
      </c>
      <c r="CC241" s="172">
        <v>2.5844826E-6</v>
      </c>
      <c r="CD241" s="172">
        <v>1.9455100000000001E-7</v>
      </c>
      <c r="CE241" s="172">
        <v>2.5722707999999998E-13</v>
      </c>
      <c r="CF241" s="172">
        <v>1.9586869E-18</v>
      </c>
      <c r="CG241" s="172">
        <v>1.6817711E-14</v>
      </c>
      <c r="CH241" s="172">
        <v>2.0866503E-6</v>
      </c>
      <c r="CI241" s="172">
        <v>4.2142874999999998E-5</v>
      </c>
      <c r="CJ241" s="172">
        <v>4.4624344999999997E-8</v>
      </c>
      <c r="CK241" s="69">
        <v>0</v>
      </c>
      <c r="CM241" s="197">
        <v>1.9837931000000001E-14</v>
      </c>
      <c r="CN241" s="198">
        <v>2.0010078999999998</v>
      </c>
      <c r="CO241" s="198">
        <v>1.086901E-2</v>
      </c>
      <c r="CP241" s="198">
        <v>3.5310786999999998E-3</v>
      </c>
      <c r="CQ241" s="197">
        <v>4.4654830999999999E-9</v>
      </c>
      <c r="CR241" s="197">
        <v>6.9177700999999998E-10</v>
      </c>
      <c r="CS241" s="198">
        <v>2.1192496000000001E-4</v>
      </c>
      <c r="CT241" s="198">
        <v>6.0695333999999997E-2</v>
      </c>
      <c r="CU241" s="197">
        <v>9.7558678000000005E-5</v>
      </c>
      <c r="CV241" s="197">
        <v>4.3481693000000002E-5</v>
      </c>
      <c r="CX241" s="166" t="s">
        <v>332</v>
      </c>
      <c r="CY241" t="s">
        <v>2228</v>
      </c>
    </row>
    <row r="242" spans="1:103" ht="14.4">
      <c r="A242" t="s">
        <v>450</v>
      </c>
      <c r="B242" s="85" t="s">
        <v>379</v>
      </c>
      <c r="C242" s="113" t="str">
        <f t="shared" si="109"/>
        <v>A.030.18.139</v>
      </c>
      <c r="D242" s="9" t="s">
        <v>1125</v>
      </c>
      <c r="E242" s="112" t="s">
        <v>362</v>
      </c>
      <c r="F242" s="115" t="str">
        <f t="shared" si="110"/>
        <v>Ethylene glycol monoethyl ether</v>
      </c>
      <c r="G242" s="143">
        <f t="shared" si="111"/>
        <v>1.6423084000000001</v>
      </c>
      <c r="I242" s="118">
        <f t="shared" si="112"/>
        <v>0.33546666575354189</v>
      </c>
      <c r="K242" s="161">
        <f t="shared" si="113"/>
        <v>3.3813804570000001E-2</v>
      </c>
      <c r="L242" s="161">
        <f t="shared" si="114"/>
        <v>3.5795605201000003E-2</v>
      </c>
      <c r="M242" s="162">
        <f t="shared" si="115"/>
        <v>1.951099598254185E-2</v>
      </c>
      <c r="N242" s="161">
        <v>0.24634626000000001</v>
      </c>
      <c r="O242" s="132">
        <v>1.8825491E-2</v>
      </c>
      <c r="P242" s="132">
        <v>1.2618571E-2</v>
      </c>
      <c r="Q242" s="132">
        <v>3.0148013000000001E-2</v>
      </c>
      <c r="R242" s="132">
        <v>7.5726202999999996E-4</v>
      </c>
      <c r="S242" s="132">
        <v>2.040601E-3</v>
      </c>
      <c r="T242" s="132">
        <v>8.6792854000000003E-4</v>
      </c>
      <c r="U242" s="132">
        <v>4.1485424E-3</v>
      </c>
      <c r="V242" s="132">
        <v>1.6587867999999999E-4</v>
      </c>
      <c r="W242" s="132">
        <v>1.4948859999999999E-4</v>
      </c>
      <c r="X242" s="132">
        <v>8.9988393000000003E-3</v>
      </c>
      <c r="Y242" s="164">
        <v>5.3512201000000002E-5</v>
      </c>
      <c r="Z242" s="132">
        <v>1.0346278E-2</v>
      </c>
      <c r="AA242" s="164">
        <v>2.5418472000000001E-12</v>
      </c>
      <c r="AC242" s="118">
        <f t="shared" si="101"/>
        <v>0.24634626000000001</v>
      </c>
      <c r="AD242" s="118">
        <f t="shared" si="102"/>
        <v>6.9406408969999986E-2</v>
      </c>
      <c r="AE242" s="118">
        <f t="shared" si="103"/>
        <v>4.5938882400000006E-2</v>
      </c>
      <c r="AF242" s="118">
        <f t="shared" si="104"/>
        <v>3.5795605201000003E-2</v>
      </c>
      <c r="AG242" s="118">
        <f t="shared" si="105"/>
        <v>9.1647179825418475E-3</v>
      </c>
      <c r="AI242" s="69">
        <v>41.638449999999999</v>
      </c>
      <c r="AJ242" s="69">
        <v>39.240408000000002</v>
      </c>
      <c r="AK242" s="69">
        <v>0.90003350000000004</v>
      </c>
      <c r="AL242" s="69">
        <v>0</v>
      </c>
      <c r="AM242" s="69">
        <v>0.21673382999999999</v>
      </c>
      <c r="AN242" s="69">
        <v>1.0567386999999999</v>
      </c>
      <c r="AO242" s="69">
        <v>0.22453603</v>
      </c>
      <c r="AQ242" s="116">
        <v>3.1208273000000002E-2</v>
      </c>
      <c r="AR242" s="116">
        <v>2.7214848E-2</v>
      </c>
      <c r="AS242" s="116">
        <v>1.3435752999999999E-3</v>
      </c>
      <c r="AT242" s="116">
        <v>2.64985E-3</v>
      </c>
      <c r="AU242" s="150">
        <f t="shared" si="106"/>
        <v>1.631585630641556E-6</v>
      </c>
      <c r="AV242" s="150">
        <f t="shared" si="107"/>
        <v>4.9688435665041585E-9</v>
      </c>
      <c r="AW242" s="163">
        <f t="shared" si="108"/>
        <v>0.37112744598000003</v>
      </c>
      <c r="AX242" s="196">
        <v>1.5241159E-6</v>
      </c>
      <c r="AY242" s="196">
        <v>4.5986274999999999E-9</v>
      </c>
      <c r="AZ242" s="196">
        <v>1.2564098999999999E-13</v>
      </c>
      <c r="BA242" s="196">
        <v>1.2398645E-15</v>
      </c>
      <c r="BB242" s="196">
        <v>3.5169154000000002E-16</v>
      </c>
      <c r="BC242" s="196">
        <v>9.7684181999999995E-10</v>
      </c>
      <c r="BD242" s="196">
        <v>8.8621592E-8</v>
      </c>
      <c r="BE242" s="196">
        <v>2.0499345E-10</v>
      </c>
      <c r="BF242" s="196">
        <v>9.8757005E-11</v>
      </c>
      <c r="BG242" s="196">
        <v>6.5816448999999997E-11</v>
      </c>
      <c r="BH242" s="196">
        <v>4.3540325999999999E-17</v>
      </c>
      <c r="BI242" s="196">
        <v>3.9692342999999999E-13</v>
      </c>
      <c r="BJ242" s="196">
        <v>1.1747952000000001E-13</v>
      </c>
      <c r="BK242" s="196">
        <v>9.0750203999999996E-15</v>
      </c>
      <c r="BL242" s="196">
        <v>1.7258836E-8</v>
      </c>
      <c r="BM242" s="196">
        <v>6.1245922999999995E-10</v>
      </c>
      <c r="BN242" s="196">
        <v>3.4339087E-21</v>
      </c>
      <c r="BO242" s="196">
        <v>4.2159800000000002E-6</v>
      </c>
      <c r="BP242" s="108">
        <v>0.37112323000000003</v>
      </c>
      <c r="BQ242" s="108">
        <v>0</v>
      </c>
      <c r="BR242" s="108">
        <v>0</v>
      </c>
      <c r="BS242" s="108">
        <v>0</v>
      </c>
      <c r="BU242" s="69">
        <v>1.0708416E-4</v>
      </c>
      <c r="BV242" s="172">
        <v>7.4869131999999999E-7</v>
      </c>
      <c r="BW242" s="172">
        <v>4.5791916000000002E-5</v>
      </c>
      <c r="BX242" s="172">
        <v>4.9965925999999998E-7</v>
      </c>
      <c r="BY242" s="172">
        <v>1.0628683E-6</v>
      </c>
      <c r="BZ242" s="172">
        <v>1.3337742000000001E-7</v>
      </c>
      <c r="CA242" s="172">
        <v>5.9232020000000004E-7</v>
      </c>
      <c r="CB242" s="172">
        <v>2.0245364000000001E-7</v>
      </c>
      <c r="CC242" s="172">
        <v>2.7698808000000002E-6</v>
      </c>
      <c r="CD242" s="172">
        <v>6.7644178999999997E-7</v>
      </c>
      <c r="CE242" s="172">
        <v>9.9724602999999999E-13</v>
      </c>
      <c r="CF242" s="172">
        <v>7.5936510000000007E-18</v>
      </c>
      <c r="CG242" s="172">
        <v>6.5200737000000002E-14</v>
      </c>
      <c r="CH242" s="172">
        <v>5.7994209999999998E-6</v>
      </c>
      <c r="CI242" s="172">
        <v>4.8732402E-5</v>
      </c>
      <c r="CJ242" s="172">
        <v>7.4726457999999997E-8</v>
      </c>
      <c r="CK242" s="69">
        <v>0</v>
      </c>
      <c r="CM242" s="197">
        <v>7.6909857999999998E-14</v>
      </c>
      <c r="CN242" s="198">
        <v>1.6422635999999999</v>
      </c>
      <c r="CO242" s="198">
        <v>5.1528685000000003E-3</v>
      </c>
      <c r="CP242" s="198">
        <v>5.4282886000000001E-4</v>
      </c>
      <c r="CQ242" s="197">
        <v>4.630719E-9</v>
      </c>
      <c r="CR242" s="197">
        <v>1.9276199000000001E-8</v>
      </c>
      <c r="CS242" s="197">
        <v>2.9899190999999999E-5</v>
      </c>
      <c r="CT242" s="198">
        <v>8.5344237000000003E-2</v>
      </c>
      <c r="CU242" s="197">
        <v>4.3987913999999998E-5</v>
      </c>
      <c r="CV242" s="197">
        <v>4.6923250000000002E-5</v>
      </c>
      <c r="CX242" s="166" t="s">
        <v>332</v>
      </c>
      <c r="CY242" t="s">
        <v>2229</v>
      </c>
    </row>
    <row r="243" spans="1:103" ht="14.4">
      <c r="A243" t="s">
        <v>451</v>
      </c>
      <c r="B243" s="85" t="s">
        <v>379</v>
      </c>
      <c r="C243" s="113" t="str">
        <f t="shared" si="109"/>
        <v>A.030.18.140</v>
      </c>
      <c r="D243" s="9" t="s">
        <v>1125</v>
      </c>
      <c r="E243" s="112" t="s">
        <v>362</v>
      </c>
      <c r="F243" s="115" t="str">
        <f t="shared" si="110"/>
        <v>Ethylene hydration</v>
      </c>
      <c r="G243" s="143">
        <f t="shared" si="111"/>
        <v>2.1490482000000002</v>
      </c>
      <c r="I243" s="118">
        <f t="shared" si="112"/>
        <v>0.39181511710564981</v>
      </c>
      <c r="K243" s="161">
        <f t="shared" si="113"/>
        <v>1.1735435974699998E-2</v>
      </c>
      <c r="L243" s="161">
        <f t="shared" si="114"/>
        <v>5.5697537786000006E-2</v>
      </c>
      <c r="M243" s="162">
        <f t="shared" si="115"/>
        <v>2.0249133449498154E-3</v>
      </c>
      <c r="N243" s="161">
        <v>0.32235722999999999</v>
      </c>
      <c r="O243" s="132">
        <v>3.9708496000000003E-2</v>
      </c>
      <c r="P243" s="132">
        <v>1.2921779E-2</v>
      </c>
      <c r="Q243" s="132">
        <v>1.0425505999999999E-2</v>
      </c>
      <c r="R243" s="132">
        <v>1.2039021E-3</v>
      </c>
      <c r="S243" s="164">
        <v>3.8303547000000002E-6</v>
      </c>
      <c r="T243" s="132">
        <v>1.0219752000000001E-4</v>
      </c>
      <c r="U243" s="132">
        <v>2.7584615E-3</v>
      </c>
      <c r="V243" s="164">
        <v>2.5750941E-5</v>
      </c>
      <c r="W243" s="132">
        <v>2.6653633999999999E-4</v>
      </c>
      <c r="X243" s="132">
        <v>1.9031117999999999E-3</v>
      </c>
      <c r="Y243" s="164">
        <v>4.2264946000000002E-5</v>
      </c>
      <c r="Z243" s="164">
        <v>9.6050601999999997E-5</v>
      </c>
      <c r="AA243" s="164">
        <v>1.9498151999999999E-12</v>
      </c>
      <c r="AC243" s="118">
        <f t="shared" si="101"/>
        <v>0.32235722999999999</v>
      </c>
      <c r="AD243" s="118">
        <f t="shared" si="102"/>
        <v>6.7124172474700011E-2</v>
      </c>
      <c r="AE243" s="118">
        <f t="shared" si="103"/>
        <v>5.5484787102000006E-2</v>
      </c>
      <c r="AF243" s="118">
        <f t="shared" si="104"/>
        <v>5.5697537786000006E-2</v>
      </c>
      <c r="AG243" s="118">
        <f t="shared" si="105"/>
        <v>1.9288627429498151E-3</v>
      </c>
      <c r="AI243" s="69">
        <v>40.766227000000001</v>
      </c>
      <c r="AJ243" s="69">
        <v>39.733184999999999</v>
      </c>
      <c r="AK243" s="69">
        <v>4.3535571000000002E-2</v>
      </c>
      <c r="AL243" s="69">
        <v>0</v>
      </c>
      <c r="AM243" s="69">
        <v>0.94561907999999995</v>
      </c>
      <c r="AN243" s="69">
        <v>3.2341983999999997E-2</v>
      </c>
      <c r="AO243" s="69">
        <v>1.1545069E-2</v>
      </c>
      <c r="AQ243" s="116">
        <v>5.0197180000000001E-2</v>
      </c>
      <c r="AR243" s="116">
        <v>4.5466418000000001E-2</v>
      </c>
      <c r="AS243" s="116">
        <v>1.9857399000000001E-3</v>
      </c>
      <c r="AT243" s="116">
        <v>2.7450216E-3</v>
      </c>
      <c r="AU243" s="150">
        <f t="shared" si="106"/>
        <v>2.7258044215407599E-6</v>
      </c>
      <c r="AV243" s="150">
        <f t="shared" si="107"/>
        <v>7.3437126278957551E-9</v>
      </c>
      <c r="AW243" s="163">
        <f t="shared" si="108"/>
        <v>0.38445680499579998</v>
      </c>
      <c r="AX243" s="196">
        <v>1.9944394000000001E-6</v>
      </c>
      <c r="AY243" s="196">
        <v>6.0177098999999999E-9</v>
      </c>
      <c r="AZ243" s="196">
        <v>1.6441222999999999E-13</v>
      </c>
      <c r="BA243" s="196">
        <v>9.5108257999999999E-16</v>
      </c>
      <c r="BB243" s="196">
        <v>2.6977763E-16</v>
      </c>
      <c r="BC243" s="196">
        <v>4.5449461000000001E-10</v>
      </c>
      <c r="BD243" s="196">
        <v>7.3087854999999997E-7</v>
      </c>
      <c r="BE243" s="196">
        <v>9.0004106000000004E-11</v>
      </c>
      <c r="BF243" s="196">
        <v>8.4904753999999998E-10</v>
      </c>
      <c r="BG243" s="196">
        <v>3.8675111000000002E-10</v>
      </c>
      <c r="BH243" s="196">
        <v>3.3399171E-17</v>
      </c>
      <c r="BI243" s="196">
        <v>3.4623510000000001E-14</v>
      </c>
      <c r="BJ243" s="196">
        <v>7.1800513999999999E-16</v>
      </c>
      <c r="BK243" s="196">
        <v>1.8474881000000001E-16</v>
      </c>
      <c r="BL243" s="196">
        <v>1.3190569000000001E-12</v>
      </c>
      <c r="BM243" s="196">
        <v>3.0656653000000001E-11</v>
      </c>
      <c r="BN243" s="196">
        <v>2.6341030000000002E-21</v>
      </c>
      <c r="BO243" s="196">
        <v>1.3749958E-6</v>
      </c>
      <c r="BP243" s="108">
        <v>0.38445542999999999</v>
      </c>
      <c r="BQ243" s="108">
        <v>0</v>
      </c>
      <c r="BR243" s="108">
        <v>0</v>
      </c>
      <c r="BS243" s="108">
        <v>0</v>
      </c>
      <c r="BU243" s="69">
        <v>1.3242475999999999E-4</v>
      </c>
      <c r="BV243" s="172">
        <v>5.9061069000000001E-6</v>
      </c>
      <c r="BW243" s="172">
        <v>5.9921167000000001E-5</v>
      </c>
      <c r="BX243" s="172">
        <v>3.2344472000000001E-7</v>
      </c>
      <c r="BY243" s="172">
        <v>5.7696140999999997E-6</v>
      </c>
      <c r="BZ243" s="172">
        <v>1.0326497E-7</v>
      </c>
      <c r="CA243" s="172">
        <v>1.0063178E-5</v>
      </c>
      <c r="CB243" s="172">
        <v>1.5674583000000001E-7</v>
      </c>
      <c r="CC243" s="172">
        <v>8.1864185000000007E-9</v>
      </c>
      <c r="CD243" s="172">
        <v>7.2080342999999994E-8</v>
      </c>
      <c r="CE243" s="172">
        <v>7.6497338999999998E-13</v>
      </c>
      <c r="CF243" s="172">
        <v>5.8249827000000003E-18</v>
      </c>
      <c r="CG243" s="172">
        <v>5.0014566999999998E-14</v>
      </c>
      <c r="CH243" s="172">
        <v>2.3668806000000001E-6</v>
      </c>
      <c r="CI243" s="172">
        <v>4.7725071999999998E-5</v>
      </c>
      <c r="CJ243" s="172">
        <v>9.0234289000000002E-9</v>
      </c>
      <c r="CK243" s="69">
        <v>0</v>
      </c>
      <c r="CM243" s="197">
        <v>5.8996468999999999E-14</v>
      </c>
      <c r="CN243" s="198">
        <v>2.1489457000000001</v>
      </c>
      <c r="CO243" s="198">
        <v>1.0637901999999999E-2</v>
      </c>
      <c r="CP243" s="198">
        <v>4.0645524000000001E-3</v>
      </c>
      <c r="CQ243" s="197">
        <v>1.5715052999999999E-11</v>
      </c>
      <c r="CR243" s="197">
        <v>1.8670374999999998E-9</v>
      </c>
      <c r="CS243" s="198">
        <v>2.4427514E-4</v>
      </c>
      <c r="CT243" s="198">
        <v>6.1953195999999995E-4</v>
      </c>
      <c r="CU243" s="198">
        <v>2.5685874000000002E-4</v>
      </c>
      <c r="CV243" s="197">
        <v>3.6329318000000001E-5</v>
      </c>
      <c r="CX243" s="166" t="s">
        <v>310</v>
      </c>
      <c r="CY243" t="s">
        <v>2230</v>
      </c>
    </row>
    <row r="244" spans="1:103" ht="14.4">
      <c r="A244" t="s">
        <v>452</v>
      </c>
      <c r="B244" s="85" t="s">
        <v>379</v>
      </c>
      <c r="C244" s="113" t="str">
        <f t="shared" si="109"/>
        <v>A.030.18.141</v>
      </c>
      <c r="D244" s="9" t="s">
        <v>1125</v>
      </c>
      <c r="E244" s="112" t="s">
        <v>362</v>
      </c>
      <c r="F244" s="115" t="str">
        <f t="shared" si="110"/>
        <v>Formic acid by butane oxidation</v>
      </c>
      <c r="G244" s="143">
        <f t="shared" si="111"/>
        <v>1.0901204</v>
      </c>
      <c r="I244" s="118">
        <f t="shared" si="112"/>
        <v>0.22808085242705994</v>
      </c>
      <c r="K244" s="161">
        <f t="shared" si="113"/>
        <v>2.1176191964200002E-2</v>
      </c>
      <c r="L244" s="161">
        <f t="shared" si="114"/>
        <v>3.9124032034999999E-2</v>
      </c>
      <c r="M244" s="162">
        <f t="shared" si="115"/>
        <v>4.2625684278599389E-3</v>
      </c>
      <c r="N244" s="161">
        <v>0.16351805999999999</v>
      </c>
      <c r="O244" s="132">
        <v>1.6727006999999999E-2</v>
      </c>
      <c r="P244" s="132">
        <v>1.9115511000000002E-2</v>
      </c>
      <c r="Q244" s="132">
        <v>1.9544987E-2</v>
      </c>
      <c r="R244" s="132">
        <v>1.5677254E-3</v>
      </c>
      <c r="S244" s="164">
        <v>5.0322832000000001E-6</v>
      </c>
      <c r="T244" s="164">
        <v>5.8447281E-5</v>
      </c>
      <c r="U244" s="132">
        <v>3.1849249999999999E-3</v>
      </c>
      <c r="V244" s="132">
        <v>1.0799445E-4</v>
      </c>
      <c r="W244" s="164">
        <v>7.0569612999999998E-5</v>
      </c>
      <c r="X244" s="132">
        <v>4.1543709E-3</v>
      </c>
      <c r="Y244" s="164">
        <v>2.6019422E-5</v>
      </c>
      <c r="Z244" s="164">
        <v>2.0307666E-7</v>
      </c>
      <c r="AA244" s="164">
        <v>1.1999387999999999E-12</v>
      </c>
      <c r="AC244" s="118">
        <f t="shared" si="101"/>
        <v>0.16351805999999999</v>
      </c>
      <c r="AD244" s="118">
        <f t="shared" si="102"/>
        <v>6.0203634964199997E-2</v>
      </c>
      <c r="AE244" s="118">
        <f t="shared" si="103"/>
        <v>3.9027646076660004E-2</v>
      </c>
      <c r="AF244" s="118">
        <f t="shared" si="104"/>
        <v>3.9124032034999992E-2</v>
      </c>
      <c r="AG244" s="118">
        <f t="shared" si="105"/>
        <v>4.2623653511999387E-3</v>
      </c>
      <c r="AI244" s="69">
        <v>41.635252000000001</v>
      </c>
      <c r="AJ244" s="69">
        <v>40.938476999999999</v>
      </c>
      <c r="AK244" s="69">
        <v>0.39762164</v>
      </c>
      <c r="AL244" s="69">
        <v>0</v>
      </c>
      <c r="AM244" s="69">
        <v>7.4371916999999996E-2</v>
      </c>
      <c r="AN244" s="69">
        <v>0.15656945</v>
      </c>
      <c r="AO244" s="69">
        <v>6.8211568E-2</v>
      </c>
      <c r="AQ244" s="116">
        <v>2.8690786999999999E-2</v>
      </c>
      <c r="AR244" s="116">
        <v>2.4837422000000001E-2</v>
      </c>
      <c r="AS244" s="116">
        <v>1.0699467E-3</v>
      </c>
      <c r="AT244" s="116">
        <v>2.7834179000000001E-3</v>
      </c>
      <c r="AU244" s="150">
        <f t="shared" si="106"/>
        <v>1.4890540822113313E-6</v>
      </c>
      <c r="AV244" s="150">
        <f t="shared" si="107"/>
        <v>3.9569034818581997E-9</v>
      </c>
      <c r="AW244" s="163">
        <f t="shared" si="108"/>
        <v>0.38983443380299998</v>
      </c>
      <c r="AX244" s="196">
        <v>1.0117749E-6</v>
      </c>
      <c r="AY244" s="196">
        <v>3.0527749999999999E-9</v>
      </c>
      <c r="AZ244" s="196">
        <v>8.3405927000000003E-14</v>
      </c>
      <c r="BA244" s="196">
        <v>5.8530722000000005E-16</v>
      </c>
      <c r="BB244" s="196">
        <v>1.6602427E-16</v>
      </c>
      <c r="BC244" s="196">
        <v>2.1366504000000002E-9</v>
      </c>
      <c r="BD244" s="196">
        <v>4.7473499000000001E-7</v>
      </c>
      <c r="BE244" s="196">
        <v>3.1823425000000001E-10</v>
      </c>
      <c r="BF244" s="196">
        <v>5.1823196999999996E-10</v>
      </c>
      <c r="BG244" s="196">
        <v>4.4600933000000002E-11</v>
      </c>
      <c r="BH244" s="196">
        <v>2.6108406999999999E-15</v>
      </c>
      <c r="BI244" s="196">
        <v>3.9611834999999999E-14</v>
      </c>
      <c r="BJ244" s="196">
        <v>4.5900064000000005E-13</v>
      </c>
      <c r="BK244" s="196">
        <v>2.4776154999999998E-15</v>
      </c>
      <c r="BL244" s="196">
        <v>2.7962537E-10</v>
      </c>
      <c r="BM244" s="196">
        <v>1.2791568999999999E-10</v>
      </c>
      <c r="BN244" s="196">
        <v>2.2474221999999999E-11</v>
      </c>
      <c r="BO244" s="196">
        <v>2.3138030000000001E-6</v>
      </c>
      <c r="BP244" s="108">
        <v>0.38983212</v>
      </c>
      <c r="BQ244" s="108">
        <v>0</v>
      </c>
      <c r="BR244" s="108">
        <v>0</v>
      </c>
      <c r="BS244" s="108">
        <v>0</v>
      </c>
      <c r="BU244" s="172">
        <v>9.5910979E-5</v>
      </c>
      <c r="BV244" s="172">
        <v>4.2184022999999996E-6</v>
      </c>
      <c r="BW244" s="172">
        <v>3.0395450000000001E-5</v>
      </c>
      <c r="BX244" s="172">
        <v>3.7394894E-7</v>
      </c>
      <c r="BY244" s="172">
        <v>3.7763551000000001E-6</v>
      </c>
      <c r="BZ244" s="172">
        <v>1.2771654000000001E-6</v>
      </c>
      <c r="CA244" s="172">
        <v>1.4976776E-11</v>
      </c>
      <c r="CB244" s="172">
        <v>1.9266758999999999E-6</v>
      </c>
      <c r="CC244" s="172">
        <v>9.2047641999999996E-9</v>
      </c>
      <c r="CD244" s="172">
        <v>4.3976206000000002E-8</v>
      </c>
      <c r="CE244" s="172">
        <v>4.7077346999999997E-13</v>
      </c>
      <c r="CF244" s="172">
        <v>4.9698874E-8</v>
      </c>
      <c r="CG244" s="172">
        <v>3.0779543000000003E-14</v>
      </c>
      <c r="CH244" s="172">
        <v>3.8944774999999998E-6</v>
      </c>
      <c r="CI244" s="172">
        <v>4.9923948000000003E-5</v>
      </c>
      <c r="CJ244" s="172">
        <v>2.1661059E-8</v>
      </c>
      <c r="CK244" s="69">
        <v>0</v>
      </c>
      <c r="CM244" s="197">
        <v>3.6307109000000002E-14</v>
      </c>
      <c r="CN244" s="198">
        <v>1.0899875000000001</v>
      </c>
      <c r="CO244" s="198">
        <v>5.3298222999999999E-2</v>
      </c>
      <c r="CP244" s="198">
        <v>3.1817148999999999E-3</v>
      </c>
      <c r="CQ244" s="197">
        <v>1.6289207000000001E-11</v>
      </c>
      <c r="CR244" s="197">
        <v>1.5122041000000001E-9</v>
      </c>
      <c r="CS244" s="198">
        <v>1.5234729999999999E-4</v>
      </c>
      <c r="CT244" s="198">
        <v>3.0490871999999999E-2</v>
      </c>
      <c r="CU244" s="197">
        <v>2.9907674000000001E-5</v>
      </c>
      <c r="CV244" s="198">
        <v>4.4730444000000002E-4</v>
      </c>
      <c r="CX244" s="166" t="s">
        <v>302</v>
      </c>
      <c r="CY244" t="s">
        <v>2231</v>
      </c>
    </row>
    <row r="245" spans="1:103" ht="14.4">
      <c r="A245" t="s">
        <v>453</v>
      </c>
      <c r="B245" s="85" t="s">
        <v>379</v>
      </c>
      <c r="C245" s="113" t="str">
        <f t="shared" si="109"/>
        <v>A.030.18.142</v>
      </c>
      <c r="D245" s="9" t="s">
        <v>1125</v>
      </c>
      <c r="E245" s="112" t="s">
        <v>362</v>
      </c>
      <c r="F245" s="115" t="str">
        <f t="shared" si="110"/>
        <v>Formic acid by methyl formate hydrolysis</v>
      </c>
      <c r="G245" s="143">
        <f t="shared" si="111"/>
        <v>4.8533824000000001</v>
      </c>
      <c r="I245" s="118">
        <f t="shared" si="112"/>
        <v>0.8158163246196708</v>
      </c>
      <c r="K245" s="161">
        <f t="shared" si="113"/>
        <v>1.4823076058000002E-2</v>
      </c>
      <c r="L245" s="161">
        <f t="shared" si="114"/>
        <v>6.7852945599999992E-2</v>
      </c>
      <c r="M245" s="162">
        <f t="shared" si="115"/>
        <v>5.1329429616707974E-3</v>
      </c>
      <c r="N245" s="161">
        <v>0.72800735999999999</v>
      </c>
      <c r="O245" s="132">
        <v>3.6966552E-2</v>
      </c>
      <c r="P245" s="132">
        <v>2.3458882E-2</v>
      </c>
      <c r="Q245" s="132">
        <v>1.2017451E-2</v>
      </c>
      <c r="R245" s="132">
        <v>2.0886385E-3</v>
      </c>
      <c r="S245" s="164">
        <v>5.0579747999999998E-5</v>
      </c>
      <c r="T245" s="132">
        <v>6.6640681000000005E-4</v>
      </c>
      <c r="U245" s="132">
        <v>7.2929635000000001E-3</v>
      </c>
      <c r="V245" s="164">
        <v>5.5352349999999999E-5</v>
      </c>
      <c r="W245" s="164">
        <v>9.8261270000000005E-5</v>
      </c>
      <c r="X245" s="132">
        <v>4.8690753999999998E-3</v>
      </c>
      <c r="Y245" s="164">
        <v>3.6286830000000002E-5</v>
      </c>
      <c r="Z245" s="132">
        <v>2.0851520999999999E-4</v>
      </c>
      <c r="AA245" s="164">
        <v>1.6707971999999999E-12</v>
      </c>
      <c r="AC245" s="118">
        <f t="shared" si="101"/>
        <v>0.72800735999999999</v>
      </c>
      <c r="AD245" s="118">
        <f t="shared" si="102"/>
        <v>8.2541473558000011E-2</v>
      </c>
      <c r="AE245" s="118">
        <f t="shared" si="103"/>
        <v>6.7926912709999995E-2</v>
      </c>
      <c r="AF245" s="118">
        <f t="shared" si="104"/>
        <v>6.7852945600000006E-2</v>
      </c>
      <c r="AG245" s="118">
        <f t="shared" si="105"/>
        <v>4.9244277516707971E-3</v>
      </c>
      <c r="AI245" s="69">
        <v>61.009276999999997</v>
      </c>
      <c r="AJ245" s="69">
        <v>60.270088999999999</v>
      </c>
      <c r="AK245" s="69">
        <v>0.44040532999999998</v>
      </c>
      <c r="AL245" s="69">
        <v>0</v>
      </c>
      <c r="AM245" s="69">
        <v>6.0027319000000003E-2</v>
      </c>
      <c r="AN245" s="69">
        <v>0.15428673000000001</v>
      </c>
      <c r="AO245" s="69">
        <v>8.4468451999999999E-2</v>
      </c>
      <c r="AQ245" s="116">
        <v>9.5539671000000007E-2</v>
      </c>
      <c r="AR245" s="116">
        <v>8.7700180000000003E-2</v>
      </c>
      <c r="AS245" s="116">
        <v>3.9403060999999998E-3</v>
      </c>
      <c r="AT245" s="116">
        <v>3.8991845000000002E-3</v>
      </c>
      <c r="AU245" s="150">
        <f t="shared" si="106"/>
        <v>5.2578045712691553E-6</v>
      </c>
      <c r="AV245" s="150">
        <f t="shared" si="107"/>
        <v>1.4572137965735615E-8</v>
      </c>
      <c r="AW245" s="163">
        <f t="shared" si="108"/>
        <v>0.54610427928440008</v>
      </c>
      <c r="AX245" s="196">
        <v>4.5044634E-6</v>
      </c>
      <c r="AY245" s="196">
        <v>1.3591074E-8</v>
      </c>
      <c r="AZ245" s="196">
        <v>3.7132669000000002E-13</v>
      </c>
      <c r="BA245" s="196">
        <v>8.1498294000000004E-16</v>
      </c>
      <c r="BB245" s="196">
        <v>2.3117253000000001E-16</v>
      </c>
      <c r="BC245" s="196">
        <v>8.5385771000000002E-10</v>
      </c>
      <c r="BD245" s="196">
        <v>7.5126833000000001E-7</v>
      </c>
      <c r="BE245" s="196">
        <v>1.3940474999999999E-10</v>
      </c>
      <c r="BF245" s="196">
        <v>8.3572851999999999E-10</v>
      </c>
      <c r="BG245" s="196">
        <v>5.1727322000000004E-12</v>
      </c>
      <c r="BH245" s="196">
        <v>2.8619759999999997E-17</v>
      </c>
      <c r="BI245" s="196">
        <v>3.3524020999999999E-13</v>
      </c>
      <c r="BJ245" s="196">
        <v>4.3190447999999998E-14</v>
      </c>
      <c r="BK245" s="196">
        <v>8.1775655999999993E-15</v>
      </c>
      <c r="BL245" s="196">
        <v>2.7894713E-11</v>
      </c>
      <c r="BM245" s="196">
        <v>1.1910878E-9</v>
      </c>
      <c r="BN245" s="196">
        <v>2.2571636E-21</v>
      </c>
      <c r="BO245" s="196">
        <v>1.9792844E-6</v>
      </c>
      <c r="BP245" s="108">
        <v>0.54610230000000004</v>
      </c>
      <c r="BQ245" s="108">
        <v>0</v>
      </c>
      <c r="BR245" s="108">
        <v>0</v>
      </c>
      <c r="BS245" s="108">
        <v>0</v>
      </c>
      <c r="BU245" s="69">
        <v>2.2545101000000001E-4</v>
      </c>
      <c r="BV245" s="172">
        <v>5.9728419999999997E-6</v>
      </c>
      <c r="BW245" s="69">
        <v>1.3532518000000001E-4</v>
      </c>
      <c r="BX245" s="172">
        <v>8.5770697999999997E-7</v>
      </c>
      <c r="BY245" s="172">
        <v>6.390988E-6</v>
      </c>
      <c r="BZ245" s="172">
        <v>4.1505311000000001E-7</v>
      </c>
      <c r="CA245" s="172">
        <v>2.0853693E-11</v>
      </c>
      <c r="CB245" s="172">
        <v>6.2997143999999995E-7</v>
      </c>
      <c r="CC245" s="172">
        <v>1.0424869E-7</v>
      </c>
      <c r="CD245" s="172">
        <v>6.9818368000000003E-7</v>
      </c>
      <c r="CE245" s="172">
        <v>6.5550592000000003E-13</v>
      </c>
      <c r="CF245" s="172">
        <v>4.9914294000000001E-18</v>
      </c>
      <c r="CG245" s="172">
        <v>4.2857497000000002E-14</v>
      </c>
      <c r="CH245" s="172">
        <v>2.6471571000000001E-6</v>
      </c>
      <c r="CI245" s="172">
        <v>7.2388634E-5</v>
      </c>
      <c r="CJ245" s="172">
        <v>2.1021253000000001E-8</v>
      </c>
      <c r="CK245" s="69">
        <v>0</v>
      </c>
      <c r="CM245" s="197">
        <v>5.0554090999999998E-14</v>
      </c>
      <c r="CN245" s="198">
        <v>4.8529441000000002</v>
      </c>
      <c r="CO245" s="198">
        <v>1.2401308E-2</v>
      </c>
      <c r="CP245" s="198">
        <v>4.1817210000000002E-3</v>
      </c>
      <c r="CQ245" s="197">
        <v>1.5709469E-10</v>
      </c>
      <c r="CR245" s="197">
        <v>1.9404182999999998E-8</v>
      </c>
      <c r="CS245" s="198">
        <v>2.8010146E-4</v>
      </c>
      <c r="CT245" s="198">
        <v>5.6141495999999999E-2</v>
      </c>
      <c r="CU245" s="197">
        <v>3.4686309999999999E-6</v>
      </c>
      <c r="CV245" s="198">
        <v>1.4597505E-4</v>
      </c>
      <c r="CX245" s="166" t="s">
        <v>302</v>
      </c>
      <c r="CY245" t="s">
        <v>2232</v>
      </c>
    </row>
    <row r="246" spans="1:103" ht="14.4">
      <c r="A246" t="s">
        <v>1630</v>
      </c>
      <c r="B246" s="85" t="s">
        <v>379</v>
      </c>
      <c r="C246" s="113" t="str">
        <f t="shared" si="109"/>
        <v>A.030.18.143</v>
      </c>
      <c r="D246" s="9" t="s">
        <v>1125</v>
      </c>
      <c r="E246" s="112" t="s">
        <v>362</v>
      </c>
      <c r="F246" s="115" t="str">
        <f t="shared" si="110"/>
        <v>Hydrochloric acid (better is A.030.02.101. of plastic europe)</v>
      </c>
      <c r="G246" s="143">
        <f t="shared" si="111"/>
        <v>12.615174666666666</v>
      </c>
      <c r="I246" s="118">
        <f t="shared" si="112"/>
        <v>3.1630454301460507</v>
      </c>
      <c r="K246" s="161">
        <f t="shared" si="113"/>
        <v>0.52137223200000005</v>
      </c>
      <c r="L246" s="161">
        <f t="shared" si="114"/>
        <v>0.63672864472000001</v>
      </c>
      <c r="M246" s="162">
        <f t="shared" si="115"/>
        <v>0.11266835342605064</v>
      </c>
      <c r="N246" s="161">
        <v>1.8922762</v>
      </c>
      <c r="O246" s="132">
        <v>0.25868299</v>
      </c>
      <c r="P246" s="132">
        <v>0.16330007999999999</v>
      </c>
      <c r="Q246" s="132">
        <v>0.47284248000000001</v>
      </c>
      <c r="R246" s="132">
        <v>1.8649973E-2</v>
      </c>
      <c r="S246" s="132">
        <v>1.8173150999999999E-2</v>
      </c>
      <c r="T246" s="132">
        <v>1.1706628E-2</v>
      </c>
      <c r="U246" s="132">
        <v>0.21458162</v>
      </c>
      <c r="V246" s="164">
        <v>1.9364423999999999E-5</v>
      </c>
      <c r="W246" s="132">
        <v>1.2059984999999999E-4</v>
      </c>
      <c r="X246" s="132">
        <v>1.855209E-3</v>
      </c>
      <c r="Y246" s="164">
        <v>4.3354869999999998E-5</v>
      </c>
      <c r="Z246" s="132">
        <v>0.11079377999999999</v>
      </c>
      <c r="AA246" s="164">
        <v>2.0506338999999999E-12</v>
      </c>
      <c r="AC246" s="118">
        <f t="shared" si="101"/>
        <v>1.8922762</v>
      </c>
      <c r="AD246" s="118">
        <f t="shared" si="102"/>
        <v>1.157936922</v>
      </c>
      <c r="AE246" s="118">
        <f t="shared" si="103"/>
        <v>0.74735847</v>
      </c>
      <c r="AF246" s="118">
        <f t="shared" si="104"/>
        <v>0.63672864472000001</v>
      </c>
      <c r="AG246" s="118">
        <f t="shared" si="105"/>
        <v>1.874573426050634E-3</v>
      </c>
      <c r="AI246" s="69">
        <v>291.71501999999998</v>
      </c>
      <c r="AJ246" s="69">
        <v>285.47989999999999</v>
      </c>
      <c r="AK246" s="69">
        <v>5.0555182999999997E-2</v>
      </c>
      <c r="AL246" s="69">
        <v>0</v>
      </c>
      <c r="AM246" s="69">
        <v>3.7184294000000002</v>
      </c>
      <c r="AN246" s="69">
        <v>3.6177943999999997E-2</v>
      </c>
      <c r="AO246" s="69">
        <v>2.4299547000000001</v>
      </c>
      <c r="AQ246" s="116">
        <v>0.23693698999999999</v>
      </c>
      <c r="AR246" s="116">
        <v>0.20569941</v>
      </c>
      <c r="AS246" s="116">
        <v>1.0875707E-2</v>
      </c>
      <c r="AT246" s="116">
        <v>2.0361871E-2</v>
      </c>
      <c r="AU246" s="150">
        <f t="shared" si="106"/>
        <v>1.2332099279283985E-5</v>
      </c>
      <c r="AV246" s="150">
        <f t="shared" si="107"/>
        <v>4.0220809416549914E-8</v>
      </c>
      <c r="AW246" s="163">
        <f t="shared" si="108"/>
        <v>2.8518025807261003</v>
      </c>
      <c r="AX246" s="196">
        <v>1.1706905E-5</v>
      </c>
      <c r="AY246" s="196">
        <v>3.5322558000000003E-8</v>
      </c>
      <c r="AZ246" s="196">
        <v>9.6506270999999996E-13</v>
      </c>
      <c r="BA246" s="196">
        <v>1.00026E-15</v>
      </c>
      <c r="BB246" s="196">
        <v>2.8372696999999998E-16</v>
      </c>
      <c r="BC246" s="196">
        <v>1.2217502000000001E-8</v>
      </c>
      <c r="BD246" s="196">
        <v>4.2667898000000001E-7</v>
      </c>
      <c r="BE246" s="196">
        <v>2.7828764999999999E-9</v>
      </c>
      <c r="BF246" s="196">
        <v>4.9629533000000001E-10</v>
      </c>
      <c r="BG246" s="196">
        <v>1.6088473000000001E-9</v>
      </c>
      <c r="BH246" s="196">
        <v>3.5126135999999998E-17</v>
      </c>
      <c r="BI246" s="196">
        <v>4.6727652000000001E-12</v>
      </c>
      <c r="BJ246" s="196">
        <v>4.5019365999999998E-12</v>
      </c>
      <c r="BK246" s="196">
        <v>9.2486911E-14</v>
      </c>
      <c r="BL246" s="196">
        <v>1.6864842999999999E-7</v>
      </c>
      <c r="BM246" s="196">
        <v>1.7649365999999999E-8</v>
      </c>
      <c r="BN246" s="196">
        <v>2.7703039999999999E-21</v>
      </c>
      <c r="BO246" s="196">
        <v>1.0807260999999999E-6</v>
      </c>
      <c r="BP246" s="108">
        <v>2.8518015000000001</v>
      </c>
      <c r="BQ246" s="108">
        <v>0</v>
      </c>
      <c r="BR246" s="108">
        <v>0</v>
      </c>
      <c r="BS246" s="108">
        <v>0</v>
      </c>
      <c r="BU246" s="69">
        <v>8.8666726999999995E-4</v>
      </c>
      <c r="BV246" s="172">
        <v>3.4352554999999999E-6</v>
      </c>
      <c r="BW246" s="69">
        <v>3.5174455E-4</v>
      </c>
      <c r="BX246" s="172">
        <v>2.5342526000000001E-5</v>
      </c>
      <c r="BY246" s="172">
        <v>1.9538946999999999E-5</v>
      </c>
      <c r="BZ246" s="172">
        <v>2.6829949E-8</v>
      </c>
      <c r="CA246" s="172">
        <v>2.5594542E-11</v>
      </c>
      <c r="CB246" s="172">
        <v>4.0734526000000002E-8</v>
      </c>
      <c r="CC246" s="172">
        <v>2.4800270000000002E-5</v>
      </c>
      <c r="CD246" s="172">
        <v>9.1318417999999996E-6</v>
      </c>
      <c r="CE246" s="172">
        <v>8.0452771999999996E-13</v>
      </c>
      <c r="CF246" s="172">
        <v>6.1261740000000002E-18</v>
      </c>
      <c r="CG246" s="172">
        <v>5.2600660999999999E-14</v>
      </c>
      <c r="CH246" s="172">
        <v>9.0606958999999996E-5</v>
      </c>
      <c r="CI246" s="69">
        <v>3.4471893000000001E-4</v>
      </c>
      <c r="CJ246" s="172">
        <v>1.7280403999999999E-5</v>
      </c>
      <c r="CK246" s="69">
        <v>0</v>
      </c>
      <c r="CM246" s="197">
        <v>6.2046987999999998E-14</v>
      </c>
      <c r="CN246" s="198">
        <v>12.615156000000001</v>
      </c>
      <c r="CO246" s="198">
        <v>1.4307591999999999E-2</v>
      </c>
      <c r="CP246" s="198">
        <v>2.3565011E-3</v>
      </c>
      <c r="CQ246" s="197">
        <v>2.4493680000000001E-8</v>
      </c>
      <c r="CR246" s="197">
        <v>2.5866229999999999E-7</v>
      </c>
      <c r="CS246" s="198">
        <v>1.4309982E-4</v>
      </c>
      <c r="CT246" s="198">
        <v>4.8654714999999999</v>
      </c>
      <c r="CU246" s="198">
        <v>1.0788314000000001E-3</v>
      </c>
      <c r="CV246" s="197">
        <v>9.4498395000000003E-6</v>
      </c>
      <c r="CX246" s="166" t="s">
        <v>301</v>
      </c>
      <c r="CY246" t="s">
        <v>2233</v>
      </c>
    </row>
    <row r="247" spans="1:103" ht="14.4">
      <c r="A247" t="s">
        <v>454</v>
      </c>
      <c r="B247" s="85" t="s">
        <v>379</v>
      </c>
      <c r="C247" s="113" t="str">
        <f t="shared" si="109"/>
        <v>A.030.18.144</v>
      </c>
      <c r="D247" s="9" t="s">
        <v>1125</v>
      </c>
      <c r="E247" s="112" t="s">
        <v>362</v>
      </c>
      <c r="F247" s="115" t="str">
        <f t="shared" si="110"/>
        <v>Hydrogen from Reppe process</v>
      </c>
      <c r="G247" s="143">
        <f t="shared" si="111"/>
        <v>5.0820931333333332</v>
      </c>
      <c r="I247" s="118">
        <f t="shared" si="112"/>
        <v>0.87475162913799975</v>
      </c>
      <c r="K247" s="161">
        <f t="shared" si="113"/>
        <v>1.679698139E-2</v>
      </c>
      <c r="L247" s="161">
        <f t="shared" si="114"/>
        <v>7.1669266989999994E-2</v>
      </c>
      <c r="M247" s="162">
        <f t="shared" si="115"/>
        <v>2.3971410757999734E-2</v>
      </c>
      <c r="N247" s="161">
        <v>0.76231397000000001</v>
      </c>
      <c r="O247" s="132">
        <v>5.3043991999999998E-2</v>
      </c>
      <c r="P247" s="132">
        <v>1.5987412999999999E-2</v>
      </c>
      <c r="Q247" s="132">
        <v>1.3832392000000001E-2</v>
      </c>
      <c r="R247" s="132">
        <v>1.8930525000000001E-3</v>
      </c>
      <c r="S247" s="132">
        <v>7.5672211000000003E-4</v>
      </c>
      <c r="T247" s="132">
        <v>3.1481477999999999E-4</v>
      </c>
      <c r="U247" s="132">
        <v>1.9731280000000002E-3</v>
      </c>
      <c r="V247" s="132">
        <v>4.3003807000000002E-3</v>
      </c>
      <c r="W247" s="132">
        <v>5.1363644999999998E-4</v>
      </c>
      <c r="X247" s="132">
        <v>1.9638605E-2</v>
      </c>
      <c r="Y247" s="132">
        <v>1.5109754E-4</v>
      </c>
      <c r="Z247" s="164">
        <v>3.2425051000000002E-5</v>
      </c>
      <c r="AA247" s="164">
        <v>6.9997390999999997E-12</v>
      </c>
      <c r="AC247" s="118">
        <f t="shared" si="101"/>
        <v>0.76231397000000001</v>
      </c>
      <c r="AD247" s="118">
        <f t="shared" si="102"/>
        <v>8.7801514390000002E-2</v>
      </c>
      <c r="AE247" s="118">
        <f t="shared" si="103"/>
        <v>7.1036958050999993E-2</v>
      </c>
      <c r="AF247" s="118">
        <f t="shared" si="104"/>
        <v>7.1669266989999994E-2</v>
      </c>
      <c r="AG247" s="118">
        <f t="shared" si="105"/>
        <v>2.3938985706999736E-2</v>
      </c>
      <c r="AI247" s="69">
        <v>104.81292999999999</v>
      </c>
      <c r="AJ247" s="69">
        <v>100.80816</v>
      </c>
      <c r="AK247" s="69">
        <v>1.7658578</v>
      </c>
      <c r="AL247" s="69">
        <v>0</v>
      </c>
      <c r="AM247" s="69">
        <v>0.73714771999999995</v>
      </c>
      <c r="AN247" s="69">
        <v>1.0604034</v>
      </c>
      <c r="AO247" s="69">
        <v>0.44135806</v>
      </c>
      <c r="AQ247" s="116">
        <v>0.10701160999999999</v>
      </c>
      <c r="AR247" s="116">
        <v>9.6758120000000003E-2</v>
      </c>
      <c r="AS247" s="116">
        <v>4.2566304000000001E-3</v>
      </c>
      <c r="AT247" s="116">
        <v>5.9968584E-3</v>
      </c>
      <c r="AU247" s="150">
        <f t="shared" si="106"/>
        <v>5.8008465417359875E-6</v>
      </c>
      <c r="AV247" s="150">
        <f t="shared" si="107"/>
        <v>1.5741976552380194E-8</v>
      </c>
      <c r="AW247" s="163">
        <f t="shared" si="108"/>
        <v>0.83989613345000003</v>
      </c>
      <c r="AX247" s="196">
        <v>4.7175672E-6</v>
      </c>
      <c r="AY247" s="196">
        <v>1.4234093E-8</v>
      </c>
      <c r="AZ247" s="196">
        <v>3.8889347000000002E-13</v>
      </c>
      <c r="BA247" s="196">
        <v>3.6395750000000002E-13</v>
      </c>
      <c r="BB247" s="196">
        <v>9.6848820000000001E-16</v>
      </c>
      <c r="BC247" s="196">
        <v>1.3436685999999999E-9</v>
      </c>
      <c r="BD247" s="196">
        <v>1.0694322999999999E-6</v>
      </c>
      <c r="BE247" s="196">
        <v>2.0570382000000001E-10</v>
      </c>
      <c r="BF247" s="196">
        <v>1.2198758E-9</v>
      </c>
      <c r="BG247" s="196">
        <v>4.4859553000000001E-11</v>
      </c>
      <c r="BH247" s="196">
        <v>1.4569411000000001E-16</v>
      </c>
      <c r="BI247" s="196">
        <v>3.2992411999999997E-11</v>
      </c>
      <c r="BJ247" s="196">
        <v>2.1783687999999999E-13</v>
      </c>
      <c r="BK247" s="196">
        <v>1.6155812999999999E-13</v>
      </c>
      <c r="BL247" s="196">
        <v>1.1516349000000001E-8</v>
      </c>
      <c r="BM247" s="196">
        <v>3.8094973999999999E-10</v>
      </c>
      <c r="BN247" s="196">
        <v>9.4562979999999997E-21</v>
      </c>
      <c r="BO247" s="108">
        <v>2.1020345E-4</v>
      </c>
      <c r="BP247" s="108">
        <v>0.83968593000000002</v>
      </c>
      <c r="BQ247" s="196">
        <v>6.0570946999999999E-10</v>
      </c>
      <c r="BR247" s="196">
        <v>3.6833683999999998E-12</v>
      </c>
      <c r="BS247" s="196">
        <v>1.6479663E-16</v>
      </c>
      <c r="BU247" s="69">
        <v>2.8605131000000001E-4</v>
      </c>
      <c r="BV247" s="172">
        <v>8.7946493999999992E-6</v>
      </c>
      <c r="BW247" s="69">
        <v>1.4170224E-4</v>
      </c>
      <c r="BX247" s="172">
        <v>2.3239604E-7</v>
      </c>
      <c r="BY247" s="172">
        <v>8.0039691000000001E-6</v>
      </c>
      <c r="BZ247" s="172">
        <v>7.5605327999999998E-7</v>
      </c>
      <c r="CA247" s="172">
        <v>1.1051853999999999E-10</v>
      </c>
      <c r="CB247" s="172">
        <v>1.1474511000000001E-6</v>
      </c>
      <c r="CC247" s="172">
        <v>1.0269481000000001E-6</v>
      </c>
      <c r="CD247" s="172">
        <v>2.3274883999999999E-7</v>
      </c>
      <c r="CE247" s="172">
        <v>2.7462161999999998E-12</v>
      </c>
      <c r="CF247" s="172">
        <v>2.0911397000000001E-17</v>
      </c>
      <c r="CG247" s="172">
        <v>1.7954979E-13</v>
      </c>
      <c r="CH247" s="172">
        <v>3.1462474E-6</v>
      </c>
      <c r="CI247" s="69">
        <v>1.2040799E-4</v>
      </c>
      <c r="CJ247" s="172">
        <v>5.1354448000000003E-7</v>
      </c>
      <c r="CK247" s="172">
        <v>8.6954006999999998E-8</v>
      </c>
      <c r="CM247" s="197">
        <v>2.1179437000000001E-13</v>
      </c>
      <c r="CN247" s="198">
        <v>5.0809391000000002</v>
      </c>
      <c r="CO247" s="198">
        <v>3.3126249000000003E-2</v>
      </c>
      <c r="CP247" s="198">
        <v>6.1905407999999999E-3</v>
      </c>
      <c r="CQ247" s="197">
        <v>9.0043203999999995E-10</v>
      </c>
      <c r="CR247" s="197">
        <v>7.1369306999999999E-9</v>
      </c>
      <c r="CS247" s="198">
        <v>3.6048216999999999E-4</v>
      </c>
      <c r="CT247" s="198">
        <v>0.19806583999999999</v>
      </c>
      <c r="CU247" s="197">
        <v>3.0081071E-5</v>
      </c>
      <c r="CV247" s="198">
        <v>2.6591499999999998E-4</v>
      </c>
      <c r="CX247" s="166" t="s">
        <v>310</v>
      </c>
      <c r="CY247" t="s">
        <v>2234</v>
      </c>
    </row>
    <row r="248" spans="1:103" ht="14.4">
      <c r="A248" t="s">
        <v>455</v>
      </c>
      <c r="B248" s="85" t="s">
        <v>379</v>
      </c>
      <c r="C248" s="113" t="str">
        <f t="shared" si="109"/>
        <v>A.030.18.145</v>
      </c>
      <c r="D248" s="9" t="s">
        <v>1125</v>
      </c>
      <c r="E248" s="112" t="s">
        <v>362</v>
      </c>
      <c r="F248" s="115" t="str">
        <f t="shared" si="110"/>
        <v>Isobutyl acetate</v>
      </c>
      <c r="G248" s="143">
        <f t="shared" si="111"/>
        <v>4.0329559333333336</v>
      </c>
      <c r="I248" s="118">
        <f t="shared" si="112"/>
        <v>0.73691567663864654</v>
      </c>
      <c r="K248" s="161">
        <f t="shared" si="113"/>
        <v>3.7962970160000005E-2</v>
      </c>
      <c r="L248" s="161">
        <f t="shared" si="114"/>
        <v>8.1673676325E-2</v>
      </c>
      <c r="M248" s="162">
        <f t="shared" si="115"/>
        <v>1.2335640153646615E-2</v>
      </c>
      <c r="N248" s="161">
        <v>0.60494338999999997</v>
      </c>
      <c r="O248" s="132">
        <v>4.0930925999999999E-2</v>
      </c>
      <c r="P248" s="132">
        <v>2.7570434000000001E-2</v>
      </c>
      <c r="Q248" s="132">
        <v>3.5601316000000001E-2</v>
      </c>
      <c r="R248" s="132">
        <v>1.3808742999999999E-3</v>
      </c>
      <c r="S248" s="132">
        <v>1.0231857E-4</v>
      </c>
      <c r="T248" s="132">
        <v>8.7846129000000001E-4</v>
      </c>
      <c r="U248" s="132">
        <v>1.2878804000000001E-2</v>
      </c>
      <c r="V248" s="132">
        <v>1.5058844999999999E-4</v>
      </c>
      <c r="W248" s="132">
        <v>2.1446111000000001E-4</v>
      </c>
      <c r="X248" s="132">
        <v>6.5690569000000001E-3</v>
      </c>
      <c r="Y248" s="164">
        <v>7.9051214999999994E-5</v>
      </c>
      <c r="Z248" s="132">
        <v>5.6159948000000003E-3</v>
      </c>
      <c r="AA248" s="164">
        <v>3.6466151000000001E-12</v>
      </c>
      <c r="AC248" s="118">
        <f t="shared" si="101"/>
        <v>0.60494338999999997</v>
      </c>
      <c r="AD248" s="118">
        <f t="shared" si="102"/>
        <v>0.11934313416</v>
      </c>
      <c r="AE248" s="118">
        <f t="shared" si="103"/>
        <v>8.6996158800000001E-2</v>
      </c>
      <c r="AF248" s="118">
        <f t="shared" si="104"/>
        <v>8.1673676324999986E-2</v>
      </c>
      <c r="AG248" s="118">
        <f t="shared" si="105"/>
        <v>6.7196453536466152E-3</v>
      </c>
      <c r="AI248" s="69">
        <v>95.346632999999997</v>
      </c>
      <c r="AJ248" s="69">
        <v>94.162960999999996</v>
      </c>
      <c r="AK248" s="69">
        <v>0.46052547999999999</v>
      </c>
      <c r="AL248" s="69">
        <v>0</v>
      </c>
      <c r="AM248" s="69">
        <v>0.10666036</v>
      </c>
      <c r="AN248" s="69">
        <v>0.49929675000000001</v>
      </c>
      <c r="AO248" s="69">
        <v>0.11718932999999999</v>
      </c>
      <c r="AQ248" s="116">
        <v>8.1935681999999996E-2</v>
      </c>
      <c r="AR248" s="116">
        <v>7.2735306999999999E-2</v>
      </c>
      <c r="AS248" s="116">
        <v>3.3868733E-3</v>
      </c>
      <c r="AT248" s="116">
        <v>5.8135019000000003E-3</v>
      </c>
      <c r="AU248" s="150">
        <f t="shared" si="106"/>
        <v>4.360629935229297E-6</v>
      </c>
      <c r="AV248" s="150">
        <f t="shared" si="107"/>
        <v>1.2525418532002983E-8</v>
      </c>
      <c r="AW248" s="163">
        <f t="shared" si="108"/>
        <v>0.81421595128150004</v>
      </c>
      <c r="AX248" s="196">
        <v>3.7437779999999999E-6</v>
      </c>
      <c r="AY248" s="196">
        <v>1.1295927999999999E-8</v>
      </c>
      <c r="AZ248" s="196">
        <v>3.0861892999999998E-13</v>
      </c>
      <c r="BA248" s="196">
        <v>1.7787491000000001E-15</v>
      </c>
      <c r="BB248" s="196">
        <v>5.0454789999999997E-16</v>
      </c>
      <c r="BC248" s="196">
        <v>1.5476162999999999E-9</v>
      </c>
      <c r="BD248" s="196">
        <v>6.1443416000000003E-7</v>
      </c>
      <c r="BE248" s="196">
        <v>2.9076483999999999E-10</v>
      </c>
      <c r="BF248" s="196">
        <v>7.7278808E-10</v>
      </c>
      <c r="BG248" s="196">
        <v>1.6260232000000001E-10</v>
      </c>
      <c r="BH248" s="196">
        <v>1.1841088E-14</v>
      </c>
      <c r="BI248" s="196">
        <v>1.4338108E-12</v>
      </c>
      <c r="BJ248" s="196">
        <v>3.5694244000000001E-13</v>
      </c>
      <c r="BK248" s="196">
        <v>5.6546293000000003E-15</v>
      </c>
      <c r="BL248" s="196">
        <v>2.5492795999999999E-11</v>
      </c>
      <c r="BM248" s="196">
        <v>6.4430974E-10</v>
      </c>
      <c r="BN248" s="196">
        <v>4.9263949E-21</v>
      </c>
      <c r="BO248" s="196">
        <v>5.7312814999999999E-6</v>
      </c>
      <c r="BP248" s="108">
        <v>0.81421021999999998</v>
      </c>
      <c r="BQ248" s="196">
        <v>2.0035410999999999E-10</v>
      </c>
      <c r="BR248" s="196">
        <v>1.2183696E-12</v>
      </c>
      <c r="BS248" s="196">
        <v>5.4510758E-17</v>
      </c>
      <c r="BU248" s="69">
        <v>2.4728956999999998E-4</v>
      </c>
      <c r="BV248" s="172">
        <v>5.7207316000000004E-6</v>
      </c>
      <c r="BW248" s="69">
        <v>1.1244951E-4</v>
      </c>
      <c r="BX248" s="172">
        <v>1.5369280999999999E-6</v>
      </c>
      <c r="BY248" s="172">
        <v>5.5286636000000002E-6</v>
      </c>
      <c r="BZ248" s="172">
        <v>5.4512579000000004E-7</v>
      </c>
      <c r="CA248" s="172">
        <v>2.8321308000000001E-7</v>
      </c>
      <c r="CB248" s="172">
        <v>1.5856354999999999E-6</v>
      </c>
      <c r="CC248" s="172">
        <v>1.6944877999999999E-7</v>
      </c>
      <c r="CD248" s="172">
        <v>6.9575697000000005E-7</v>
      </c>
      <c r="CE248" s="172">
        <v>1.4306810000000001E-12</v>
      </c>
      <c r="CF248" s="172">
        <v>1.0894094E-17</v>
      </c>
      <c r="CG248" s="172">
        <v>9.3539056000000004E-14</v>
      </c>
      <c r="CH248" s="172">
        <v>7.0664057999999997E-6</v>
      </c>
      <c r="CI248" s="69">
        <v>1.1163993E-4</v>
      </c>
      <c r="CJ248" s="172">
        <v>3.9455338999999997E-8</v>
      </c>
      <c r="CK248" s="172">
        <v>2.8762292E-8</v>
      </c>
      <c r="CM248" s="197">
        <v>1.1033733E-13</v>
      </c>
      <c r="CN248" s="198">
        <v>4.0319577000000004</v>
      </c>
      <c r="CO248" s="198">
        <v>1.4981688999999999E-2</v>
      </c>
      <c r="CP248" s="198">
        <v>3.8890258999999998E-3</v>
      </c>
      <c r="CQ248" s="197">
        <v>1.6221769000000001E-10</v>
      </c>
      <c r="CR248" s="197">
        <v>1.9494731E-8</v>
      </c>
      <c r="CS248" s="198">
        <v>2.1448349999999999E-4</v>
      </c>
      <c r="CT248" s="198">
        <v>0.15886671999999999</v>
      </c>
      <c r="CU248" s="198">
        <v>1.0896504E-4</v>
      </c>
      <c r="CV248" s="198">
        <v>3.5238853000000002E-4</v>
      </c>
      <c r="CX248" s="166" t="s">
        <v>344</v>
      </c>
      <c r="CY248" t="s">
        <v>2235</v>
      </c>
    </row>
    <row r="249" spans="1:103" ht="14.4">
      <c r="A249" t="s">
        <v>456</v>
      </c>
      <c r="B249" s="85" t="s">
        <v>379</v>
      </c>
      <c r="C249" s="113" t="str">
        <f t="shared" si="109"/>
        <v>A.030.18.146</v>
      </c>
      <c r="D249" s="9" t="s">
        <v>1125</v>
      </c>
      <c r="E249" s="112" t="s">
        <v>362</v>
      </c>
      <c r="F249" s="115" t="str">
        <f t="shared" si="110"/>
        <v>Isopropyl acetate</v>
      </c>
      <c r="G249" s="143">
        <f t="shared" si="111"/>
        <v>4.6833323333333334</v>
      </c>
      <c r="I249" s="118">
        <f t="shared" si="112"/>
        <v>0.93785852410965154</v>
      </c>
      <c r="K249" s="161">
        <f t="shared" si="113"/>
        <v>0.12390484969500001</v>
      </c>
      <c r="L249" s="161">
        <f t="shared" si="114"/>
        <v>9.6306306050000012E-2</v>
      </c>
      <c r="M249" s="162">
        <f t="shared" si="115"/>
        <v>1.5147518364651443E-2</v>
      </c>
      <c r="N249" s="161">
        <v>0.70249985000000004</v>
      </c>
      <c r="O249" s="132">
        <v>5.0127366E-2</v>
      </c>
      <c r="P249" s="132">
        <v>3.0399165999999998E-2</v>
      </c>
      <c r="Q249" s="132">
        <v>0.12080672000000001</v>
      </c>
      <c r="R249" s="132">
        <v>2.3079890999999999E-3</v>
      </c>
      <c r="S249" s="164">
        <v>3.8318524999999997E-5</v>
      </c>
      <c r="T249" s="132">
        <v>7.5182207000000002E-4</v>
      </c>
      <c r="U249" s="132">
        <v>1.5406101E-2</v>
      </c>
      <c r="V249" s="132">
        <v>2.9628715E-4</v>
      </c>
      <c r="W249" s="132">
        <v>2.7355613999999998E-4</v>
      </c>
      <c r="X249" s="132">
        <v>1.4719609E-2</v>
      </c>
      <c r="Y249" s="132">
        <v>1.0011691E-4</v>
      </c>
      <c r="Z249" s="132">
        <v>1.3162221E-4</v>
      </c>
      <c r="AA249" s="164">
        <v>4.6514445E-12</v>
      </c>
      <c r="AC249" s="118">
        <f t="shared" si="101"/>
        <v>0.70249985000000004</v>
      </c>
      <c r="AD249" s="118">
        <f t="shared" si="102"/>
        <v>0.219837482695</v>
      </c>
      <c r="AE249" s="118">
        <f t="shared" si="103"/>
        <v>9.6064255210000005E-2</v>
      </c>
      <c r="AF249" s="118">
        <f t="shared" si="104"/>
        <v>9.6306306050000012E-2</v>
      </c>
      <c r="AG249" s="118">
        <f t="shared" si="105"/>
        <v>1.5015896154651443E-2</v>
      </c>
      <c r="AI249" s="69">
        <v>91.623182999999997</v>
      </c>
      <c r="AJ249" s="69">
        <v>88.522333000000003</v>
      </c>
      <c r="AK249" s="69">
        <v>1.3885622</v>
      </c>
      <c r="AL249" s="69">
        <v>0</v>
      </c>
      <c r="AM249" s="69">
        <v>0.59880149000000005</v>
      </c>
      <c r="AN249" s="69">
        <v>0.77750920000000001</v>
      </c>
      <c r="AO249" s="69">
        <v>0.33597755000000001</v>
      </c>
      <c r="AQ249" s="116">
        <v>9.9808420999999994E-2</v>
      </c>
      <c r="AR249" s="116">
        <v>9.0322732000000003E-2</v>
      </c>
      <c r="AS249" s="116">
        <v>4.1555241999999999E-3</v>
      </c>
      <c r="AT249" s="116">
        <v>5.3301642000000002E-3</v>
      </c>
      <c r="AU249" s="150">
        <f t="shared" si="106"/>
        <v>5.4150319180084625E-6</v>
      </c>
      <c r="AV249" s="150">
        <f t="shared" si="107"/>
        <v>1.5368062696865774E-8</v>
      </c>
      <c r="AW249" s="163">
        <f t="shared" si="108"/>
        <v>0.74652159146140007</v>
      </c>
      <c r="AX249" s="196">
        <v>4.3472926000000001E-6</v>
      </c>
      <c r="AY249" s="196">
        <v>1.3116875999999999E-8</v>
      </c>
      <c r="AZ249" s="196">
        <v>3.5836989000000002E-13</v>
      </c>
      <c r="BA249" s="196">
        <v>2.2688857000000001E-15</v>
      </c>
      <c r="BB249" s="196">
        <v>6.4357672E-16</v>
      </c>
      <c r="BC249" s="196">
        <v>4.2580243000000003E-9</v>
      </c>
      <c r="BD249" s="196">
        <v>1.0622941E-6</v>
      </c>
      <c r="BE249" s="196">
        <v>8.9021275999999996E-10</v>
      </c>
      <c r="BF249" s="196">
        <v>1.2860595000000001E-9</v>
      </c>
      <c r="BG249" s="196">
        <v>6.9654453000000005E-11</v>
      </c>
      <c r="BH249" s="196">
        <v>1.3469884E-14</v>
      </c>
      <c r="BI249" s="196">
        <v>1.5549184999999999E-12</v>
      </c>
      <c r="BJ249" s="196">
        <v>4.0811973000000002E-13</v>
      </c>
      <c r="BK249" s="196">
        <v>9.2281027999999997E-15</v>
      </c>
      <c r="BL249" s="196">
        <v>1.7766515999999999E-11</v>
      </c>
      <c r="BM249" s="196">
        <v>6.8994583000000002E-10</v>
      </c>
      <c r="BN249" s="196">
        <v>6.2838692999999998E-21</v>
      </c>
      <c r="BO249" s="196">
        <v>8.9814614000000001E-6</v>
      </c>
      <c r="BP249" s="108">
        <v>0.74651261000000002</v>
      </c>
      <c r="BQ249" s="196">
        <v>4.7947845E-10</v>
      </c>
      <c r="BR249" s="196">
        <v>2.9157473E-12</v>
      </c>
      <c r="BS249" s="196">
        <v>1.3045268999999999E-16</v>
      </c>
      <c r="BU249" s="69">
        <v>2.8391458999999999E-4</v>
      </c>
      <c r="BV249" s="172">
        <v>9.3534705000000005E-6</v>
      </c>
      <c r="BW249" s="69">
        <v>1.3058372999999999E-4</v>
      </c>
      <c r="BX249" s="172">
        <v>1.8232620999999999E-6</v>
      </c>
      <c r="BY249" s="172">
        <v>9.2062308E-6</v>
      </c>
      <c r="BZ249" s="172">
        <v>6.9902070000000002E-7</v>
      </c>
      <c r="CA249" s="172">
        <v>5.8055994999999999E-11</v>
      </c>
      <c r="CB249" s="172">
        <v>1.9229640999999998E-6</v>
      </c>
      <c r="CC249" s="172">
        <v>7.6387314999999999E-8</v>
      </c>
      <c r="CD249" s="172">
        <v>6.4450856999999999E-7</v>
      </c>
      <c r="CE249" s="172">
        <v>1.8249069E-12</v>
      </c>
      <c r="CF249" s="172">
        <v>1.3895974999999999E-17</v>
      </c>
      <c r="CG249" s="172">
        <v>1.1931386000000001E-13</v>
      </c>
      <c r="CH249" s="172">
        <v>2.3567384E-5</v>
      </c>
      <c r="CI249" s="69">
        <v>1.0586085E-4</v>
      </c>
      <c r="CJ249" s="172">
        <v>1.0789412E-7</v>
      </c>
      <c r="CK249" s="172">
        <v>6.8832624000000004E-8</v>
      </c>
      <c r="CM249" s="197">
        <v>1.4074093000000001E-13</v>
      </c>
      <c r="CN249" s="198">
        <v>4.6823632000000002</v>
      </c>
      <c r="CO249" s="198">
        <v>0.11296779</v>
      </c>
      <c r="CP249" s="198">
        <v>6.3892589E-3</v>
      </c>
      <c r="CQ249" s="197">
        <v>1.1243803999999999E-10</v>
      </c>
      <c r="CR249" s="197">
        <v>1.3746689000000001E-8</v>
      </c>
      <c r="CS249" s="198">
        <v>3.8090462000000001E-4</v>
      </c>
      <c r="CT249" s="198">
        <v>0.18565701000000001</v>
      </c>
      <c r="CU249" s="197">
        <v>4.6707594999999999E-5</v>
      </c>
      <c r="CV249" s="198">
        <v>4.2849785999999999E-4</v>
      </c>
      <c r="CX249" s="166" t="s">
        <v>344</v>
      </c>
      <c r="CY249" t="s">
        <v>2236</v>
      </c>
    </row>
    <row r="250" spans="1:103" ht="14.4">
      <c r="A250" t="s">
        <v>457</v>
      </c>
      <c r="B250" s="85" t="s">
        <v>379</v>
      </c>
      <c r="C250" s="113" t="str">
        <f t="shared" si="109"/>
        <v>A.030.18.147</v>
      </c>
      <c r="D250" s="9" t="s">
        <v>1125</v>
      </c>
      <c r="E250" s="112" t="s">
        <v>362</v>
      </c>
      <c r="F250" s="115" t="str">
        <f t="shared" si="110"/>
        <v>Methyl acetate</v>
      </c>
      <c r="G250" s="143">
        <f t="shared" si="111"/>
        <v>1.0907996</v>
      </c>
      <c r="I250" s="118">
        <f t="shared" si="112"/>
        <v>0.22822295806499068</v>
      </c>
      <c r="K250" s="161">
        <f t="shared" si="113"/>
        <v>2.1189386315600002E-2</v>
      </c>
      <c r="L250" s="161">
        <f t="shared" si="114"/>
        <v>3.9148407514999997E-2</v>
      </c>
      <c r="M250" s="162">
        <f t="shared" si="115"/>
        <v>4.2652242343906863E-3</v>
      </c>
      <c r="N250" s="161">
        <v>0.16361993999999999</v>
      </c>
      <c r="O250" s="132">
        <v>1.6737427999999999E-2</v>
      </c>
      <c r="P250" s="132">
        <v>1.9127420999999999E-2</v>
      </c>
      <c r="Q250" s="132">
        <v>1.9557165000000001E-2</v>
      </c>
      <c r="R250" s="132">
        <v>1.5687022E-3</v>
      </c>
      <c r="S250" s="164">
        <v>5.0354185999999998E-6</v>
      </c>
      <c r="T250" s="164">
        <v>5.8483697000000002E-5</v>
      </c>
      <c r="U250" s="132">
        <v>3.1869093E-3</v>
      </c>
      <c r="V250" s="132">
        <v>1.0806173E-4</v>
      </c>
      <c r="W250" s="164">
        <v>7.0613581000000006E-5</v>
      </c>
      <c r="X250" s="132">
        <v>4.1569592999999997E-3</v>
      </c>
      <c r="Y250" s="164">
        <v>2.6035634000000002E-5</v>
      </c>
      <c r="Z250" s="164">
        <v>2.0320319E-7</v>
      </c>
      <c r="AA250" s="164">
        <v>1.2006865E-12</v>
      </c>
      <c r="AC250" s="118">
        <f t="shared" si="101"/>
        <v>0.16361993999999999</v>
      </c>
      <c r="AD250" s="118">
        <f t="shared" si="102"/>
        <v>6.0241144615599998E-2</v>
      </c>
      <c r="AE250" s="118">
        <f t="shared" si="103"/>
        <v>3.9051961503189993E-2</v>
      </c>
      <c r="AF250" s="118">
        <f t="shared" si="104"/>
        <v>3.9148407514999997E-2</v>
      </c>
      <c r="AG250" s="118">
        <f t="shared" si="105"/>
        <v>4.265021031200686E-3</v>
      </c>
      <c r="AI250" s="69">
        <v>41.661192999999997</v>
      </c>
      <c r="AJ250" s="69">
        <v>40.963984000000004</v>
      </c>
      <c r="AK250" s="69">
        <v>0.39786937</v>
      </c>
      <c r="AL250" s="69">
        <v>0</v>
      </c>
      <c r="AM250" s="69">
        <v>7.4418255000000003E-2</v>
      </c>
      <c r="AN250" s="69">
        <v>0.156667</v>
      </c>
      <c r="AO250" s="69">
        <v>6.8254068000000001E-2</v>
      </c>
      <c r="AQ250" s="116">
        <v>2.8708662999999999E-2</v>
      </c>
      <c r="AR250" s="116">
        <v>2.4852896999999999E-2</v>
      </c>
      <c r="AS250" s="116">
        <v>1.0706133000000001E-3</v>
      </c>
      <c r="AT250" s="116">
        <v>2.7851521E-3</v>
      </c>
      <c r="AU250" s="150">
        <f t="shared" si="106"/>
        <v>1.4899818573217995E-6</v>
      </c>
      <c r="AV250" s="150">
        <f t="shared" si="107"/>
        <v>3.9593687986546E-9</v>
      </c>
      <c r="AW250" s="163">
        <f t="shared" si="108"/>
        <v>0.39007732524459998</v>
      </c>
      <c r="AX250" s="196">
        <v>1.0124053E-6</v>
      </c>
      <c r="AY250" s="196">
        <v>3.0546769999999999E-9</v>
      </c>
      <c r="AZ250" s="196">
        <v>8.3457892999999999E-14</v>
      </c>
      <c r="BA250" s="196">
        <v>5.8567189999999996E-16</v>
      </c>
      <c r="BB250" s="196">
        <v>1.6612771999999999E-16</v>
      </c>
      <c r="BC250" s="196">
        <v>2.1379816000000002E-9</v>
      </c>
      <c r="BD250" s="196">
        <v>4.7503078000000001E-7</v>
      </c>
      <c r="BE250" s="196">
        <v>3.1843253000000001E-10</v>
      </c>
      <c r="BF250" s="196">
        <v>5.1855485000000003E-10</v>
      </c>
      <c r="BG250" s="196">
        <v>4.4628721999999998E-11</v>
      </c>
      <c r="BH250" s="196">
        <v>2.6124674000000001E-15</v>
      </c>
      <c r="BI250" s="196">
        <v>3.9636514999999998E-14</v>
      </c>
      <c r="BJ250" s="196">
        <v>4.5928661999999998E-13</v>
      </c>
      <c r="BK250" s="196">
        <v>2.4791592E-15</v>
      </c>
      <c r="BL250" s="196">
        <v>2.7979958999999999E-10</v>
      </c>
      <c r="BM250" s="196">
        <v>1.2799537999999999E-10</v>
      </c>
      <c r="BN250" s="196">
        <v>2.2488224E-11</v>
      </c>
      <c r="BO250" s="196">
        <v>2.3152445999999999E-6</v>
      </c>
      <c r="BP250" s="108">
        <v>0.39007501</v>
      </c>
      <c r="BQ250" s="108">
        <v>0</v>
      </c>
      <c r="BR250" s="108">
        <v>0</v>
      </c>
      <c r="BS250" s="108">
        <v>0</v>
      </c>
      <c r="BU250" s="172">
        <v>9.5970737E-5</v>
      </c>
      <c r="BV250" s="172">
        <v>4.2210305999999999E-6</v>
      </c>
      <c r="BW250" s="172">
        <v>3.0414387999999999E-5</v>
      </c>
      <c r="BX250" s="172">
        <v>3.7418192999999999E-7</v>
      </c>
      <c r="BY250" s="172">
        <v>3.7787080000000001E-6</v>
      </c>
      <c r="BZ250" s="172">
        <v>1.2779611E-6</v>
      </c>
      <c r="CA250" s="172">
        <v>1.4986107E-11</v>
      </c>
      <c r="CB250" s="172">
        <v>1.9278762999999998E-6</v>
      </c>
      <c r="CC250" s="172">
        <v>9.2104992999999998E-9</v>
      </c>
      <c r="CD250" s="172">
        <v>4.4003604999999998E-8</v>
      </c>
      <c r="CE250" s="172">
        <v>4.7106679000000002E-13</v>
      </c>
      <c r="CF250" s="172">
        <v>4.9729839000000001E-8</v>
      </c>
      <c r="CG250" s="172">
        <v>3.0798720000000002E-14</v>
      </c>
      <c r="CH250" s="172">
        <v>3.896904E-6</v>
      </c>
      <c r="CI250" s="172">
        <v>4.9955052999999997E-5</v>
      </c>
      <c r="CJ250" s="172">
        <v>2.1674555000000001E-8</v>
      </c>
      <c r="CK250" s="69">
        <v>0</v>
      </c>
      <c r="CM250" s="197">
        <v>3.632973E-14</v>
      </c>
      <c r="CN250" s="198">
        <v>1.0906667000000001</v>
      </c>
      <c r="CO250" s="198">
        <v>5.3331430999999999E-2</v>
      </c>
      <c r="CP250" s="198">
        <v>3.1836972000000002E-3</v>
      </c>
      <c r="CQ250" s="197">
        <v>1.6299356000000001E-11</v>
      </c>
      <c r="CR250" s="197">
        <v>1.5131462999999999E-9</v>
      </c>
      <c r="CS250" s="198">
        <v>1.5244221999999999E-4</v>
      </c>
      <c r="CT250" s="198">
        <v>3.0509870000000001E-2</v>
      </c>
      <c r="CU250" s="197">
        <v>2.9926308E-5</v>
      </c>
      <c r="CV250" s="198">
        <v>4.4758314000000002E-4</v>
      </c>
      <c r="CX250" s="166" t="s">
        <v>344</v>
      </c>
      <c r="CY250" t="s">
        <v>2237</v>
      </c>
    </row>
    <row r="251" spans="1:103" ht="14.4">
      <c r="A251" t="s">
        <v>458</v>
      </c>
      <c r="B251" s="85" t="s">
        <v>379</v>
      </c>
      <c r="C251" s="113" t="str">
        <f t="shared" si="109"/>
        <v>A.030.18.148</v>
      </c>
      <c r="D251" s="9" t="s">
        <v>1125</v>
      </c>
      <c r="E251" s="112" t="s">
        <v>362</v>
      </c>
      <c r="F251" s="115" t="str">
        <f t="shared" si="110"/>
        <v>Methyl ethyl ketone</v>
      </c>
      <c r="G251" s="143">
        <f t="shared" si="111"/>
        <v>1.0907996</v>
      </c>
      <c r="I251" s="118">
        <f t="shared" si="112"/>
        <v>0.22822295806499068</v>
      </c>
      <c r="K251" s="161">
        <f t="shared" si="113"/>
        <v>2.1189386315600002E-2</v>
      </c>
      <c r="L251" s="161">
        <f t="shared" si="114"/>
        <v>3.9148407514999997E-2</v>
      </c>
      <c r="M251" s="162">
        <f t="shared" si="115"/>
        <v>4.2652242343906863E-3</v>
      </c>
      <c r="N251" s="161">
        <v>0.16361993999999999</v>
      </c>
      <c r="O251" s="132">
        <v>1.6737427999999999E-2</v>
      </c>
      <c r="P251" s="132">
        <v>1.9127420999999999E-2</v>
      </c>
      <c r="Q251" s="132">
        <v>1.9557165000000001E-2</v>
      </c>
      <c r="R251" s="132">
        <v>1.5687022E-3</v>
      </c>
      <c r="S251" s="164">
        <v>5.0354185999999998E-6</v>
      </c>
      <c r="T251" s="164">
        <v>5.8483697000000002E-5</v>
      </c>
      <c r="U251" s="132">
        <v>3.1869093E-3</v>
      </c>
      <c r="V251" s="132">
        <v>1.0806173E-4</v>
      </c>
      <c r="W251" s="164">
        <v>7.0613581000000006E-5</v>
      </c>
      <c r="X251" s="132">
        <v>4.1569592999999997E-3</v>
      </c>
      <c r="Y251" s="164">
        <v>2.6035634000000002E-5</v>
      </c>
      <c r="Z251" s="164">
        <v>2.0320319E-7</v>
      </c>
      <c r="AA251" s="164">
        <v>1.2006865E-12</v>
      </c>
      <c r="AC251" s="118">
        <f t="shared" si="101"/>
        <v>0.16361993999999999</v>
      </c>
      <c r="AD251" s="118">
        <f t="shared" si="102"/>
        <v>6.0241144615599998E-2</v>
      </c>
      <c r="AE251" s="118">
        <f t="shared" si="103"/>
        <v>3.9051961503189993E-2</v>
      </c>
      <c r="AF251" s="118">
        <f t="shared" si="104"/>
        <v>3.9148407514999997E-2</v>
      </c>
      <c r="AG251" s="118">
        <f t="shared" si="105"/>
        <v>4.265021031200686E-3</v>
      </c>
      <c r="AI251" s="69">
        <v>41.661192999999997</v>
      </c>
      <c r="AJ251" s="69">
        <v>40.963984000000004</v>
      </c>
      <c r="AK251" s="69">
        <v>0.39786937</v>
      </c>
      <c r="AL251" s="69">
        <v>0</v>
      </c>
      <c r="AM251" s="69">
        <v>7.4418255000000003E-2</v>
      </c>
      <c r="AN251" s="69">
        <v>0.156667</v>
      </c>
      <c r="AO251" s="69">
        <v>6.8254068000000001E-2</v>
      </c>
      <c r="AQ251" s="116">
        <v>2.8708662999999999E-2</v>
      </c>
      <c r="AR251" s="116">
        <v>2.4852896999999999E-2</v>
      </c>
      <c r="AS251" s="116">
        <v>1.0706133000000001E-3</v>
      </c>
      <c r="AT251" s="116">
        <v>2.7851521E-3</v>
      </c>
      <c r="AU251" s="150">
        <f t="shared" si="106"/>
        <v>1.4899818573217995E-6</v>
      </c>
      <c r="AV251" s="150">
        <f t="shared" si="107"/>
        <v>3.9593687986546E-9</v>
      </c>
      <c r="AW251" s="163">
        <f t="shared" si="108"/>
        <v>0.39007732524459998</v>
      </c>
      <c r="AX251" s="196">
        <v>1.0124053E-6</v>
      </c>
      <c r="AY251" s="196">
        <v>3.0546769999999999E-9</v>
      </c>
      <c r="AZ251" s="196">
        <v>8.3457892999999999E-14</v>
      </c>
      <c r="BA251" s="196">
        <v>5.8567189999999996E-16</v>
      </c>
      <c r="BB251" s="196">
        <v>1.6612771999999999E-16</v>
      </c>
      <c r="BC251" s="196">
        <v>2.1379816000000002E-9</v>
      </c>
      <c r="BD251" s="196">
        <v>4.7503078000000001E-7</v>
      </c>
      <c r="BE251" s="196">
        <v>3.1843253000000001E-10</v>
      </c>
      <c r="BF251" s="196">
        <v>5.1855485000000003E-10</v>
      </c>
      <c r="BG251" s="196">
        <v>4.4628721999999998E-11</v>
      </c>
      <c r="BH251" s="196">
        <v>2.6124674000000001E-15</v>
      </c>
      <c r="BI251" s="196">
        <v>3.9636514999999998E-14</v>
      </c>
      <c r="BJ251" s="196">
        <v>4.5928661999999998E-13</v>
      </c>
      <c r="BK251" s="196">
        <v>2.4791592E-15</v>
      </c>
      <c r="BL251" s="196">
        <v>2.7979958999999999E-10</v>
      </c>
      <c r="BM251" s="196">
        <v>1.2799537999999999E-10</v>
      </c>
      <c r="BN251" s="196">
        <v>2.2488224E-11</v>
      </c>
      <c r="BO251" s="196">
        <v>2.3152445999999999E-6</v>
      </c>
      <c r="BP251" s="108">
        <v>0.39007501</v>
      </c>
      <c r="BQ251" s="108">
        <v>0</v>
      </c>
      <c r="BR251" s="108">
        <v>0</v>
      </c>
      <c r="BS251" s="108">
        <v>0</v>
      </c>
      <c r="BU251" s="172">
        <v>9.5970737E-5</v>
      </c>
      <c r="BV251" s="172">
        <v>4.2210305999999999E-6</v>
      </c>
      <c r="BW251" s="172">
        <v>3.0414387999999999E-5</v>
      </c>
      <c r="BX251" s="172">
        <v>3.7418192999999999E-7</v>
      </c>
      <c r="BY251" s="172">
        <v>3.7787080000000001E-6</v>
      </c>
      <c r="BZ251" s="172">
        <v>1.2779611E-6</v>
      </c>
      <c r="CA251" s="172">
        <v>1.4986107E-11</v>
      </c>
      <c r="CB251" s="172">
        <v>1.9278762999999998E-6</v>
      </c>
      <c r="CC251" s="172">
        <v>9.2104992999999998E-9</v>
      </c>
      <c r="CD251" s="172">
        <v>4.4003604999999998E-8</v>
      </c>
      <c r="CE251" s="172">
        <v>4.7106679000000002E-13</v>
      </c>
      <c r="CF251" s="172">
        <v>4.9729839000000001E-8</v>
      </c>
      <c r="CG251" s="172">
        <v>3.0798720000000002E-14</v>
      </c>
      <c r="CH251" s="172">
        <v>3.896904E-6</v>
      </c>
      <c r="CI251" s="172">
        <v>4.9955052999999997E-5</v>
      </c>
      <c r="CJ251" s="172">
        <v>2.1674555000000001E-8</v>
      </c>
      <c r="CK251" s="69">
        <v>0</v>
      </c>
      <c r="CM251" s="197">
        <v>3.632973E-14</v>
      </c>
      <c r="CN251" s="198">
        <v>1.0906667000000001</v>
      </c>
      <c r="CO251" s="198">
        <v>5.3331430999999999E-2</v>
      </c>
      <c r="CP251" s="198">
        <v>3.1836972000000002E-3</v>
      </c>
      <c r="CQ251" s="197">
        <v>1.6299356000000001E-11</v>
      </c>
      <c r="CR251" s="197">
        <v>1.5131462999999999E-9</v>
      </c>
      <c r="CS251" s="198">
        <v>1.5244221999999999E-4</v>
      </c>
      <c r="CT251" s="198">
        <v>3.0509870000000001E-2</v>
      </c>
      <c r="CU251" s="197">
        <v>2.9926308E-5</v>
      </c>
      <c r="CV251" s="198">
        <v>4.4758314000000002E-4</v>
      </c>
      <c r="CX251" s="166" t="s">
        <v>325</v>
      </c>
      <c r="CY251" t="s">
        <v>2238</v>
      </c>
    </row>
    <row r="252" spans="1:103" ht="14.4">
      <c r="A252" t="s">
        <v>459</v>
      </c>
      <c r="B252" s="85" t="s">
        <v>379</v>
      </c>
      <c r="C252" s="113" t="str">
        <f t="shared" si="109"/>
        <v>A.030.18.149</v>
      </c>
      <c r="D252" s="9" t="s">
        <v>1125</v>
      </c>
      <c r="E252" s="112" t="s">
        <v>362</v>
      </c>
      <c r="F252" s="115" t="str">
        <f t="shared" si="110"/>
        <v>Methyl formate</v>
      </c>
      <c r="G252" s="143">
        <f t="shared" si="111"/>
        <v>2.5837580666666669</v>
      </c>
      <c r="I252" s="118">
        <f t="shared" si="112"/>
        <v>0.48335101647019918</v>
      </c>
      <c r="K252" s="161">
        <f t="shared" si="113"/>
        <v>1.8860765743E-2</v>
      </c>
      <c r="L252" s="161">
        <f t="shared" si="114"/>
        <v>5.3877736563000003E-2</v>
      </c>
      <c r="M252" s="162">
        <f t="shared" si="115"/>
        <v>2.3048804164199157E-2</v>
      </c>
      <c r="N252" s="161">
        <v>0.38756371000000001</v>
      </c>
      <c r="O252" s="132">
        <v>2.6014366000000001E-2</v>
      </c>
      <c r="P252" s="132">
        <v>2.1758247000000001E-2</v>
      </c>
      <c r="Q252" s="132">
        <v>1.5929787000000001E-2</v>
      </c>
      <c r="R252" s="132">
        <v>2.3524247999999999E-3</v>
      </c>
      <c r="S252" s="164">
        <v>4.4681912999999999E-5</v>
      </c>
      <c r="T252" s="132">
        <v>5.3387203E-4</v>
      </c>
      <c r="U252" s="132">
        <v>5.7701174999999997E-3</v>
      </c>
      <c r="V252" s="132">
        <v>4.1614157999999999E-4</v>
      </c>
      <c r="W252" s="132">
        <v>2.4695651999999998E-4</v>
      </c>
      <c r="X252" s="132">
        <v>2.2470626E-2</v>
      </c>
      <c r="Y252" s="164">
        <v>8.8049542999999995E-5</v>
      </c>
      <c r="Z252" s="132">
        <v>1.6203657999999999E-4</v>
      </c>
      <c r="AA252" s="164">
        <v>4.1991546999999998E-12</v>
      </c>
      <c r="AC252" s="118">
        <f t="shared" si="101"/>
        <v>0.38756371000000001</v>
      </c>
      <c r="AD252" s="118">
        <f t="shared" si="102"/>
        <v>7.2403496243000007E-2</v>
      </c>
      <c r="AE252" s="118">
        <f t="shared" si="103"/>
        <v>5.370476708E-2</v>
      </c>
      <c r="AF252" s="118">
        <f t="shared" si="104"/>
        <v>5.3877736563000003E-2</v>
      </c>
      <c r="AG252" s="118">
        <f t="shared" si="105"/>
        <v>2.2886767584199157E-2</v>
      </c>
      <c r="AI252" s="69">
        <v>75.189807999999999</v>
      </c>
      <c r="AJ252" s="69">
        <v>70.243083999999996</v>
      </c>
      <c r="AK252" s="69">
        <v>2.4428413</v>
      </c>
      <c r="AL252" s="69">
        <v>0</v>
      </c>
      <c r="AM252" s="69">
        <v>0.55252055</v>
      </c>
      <c r="AN252" s="69">
        <v>1.3616375999999999</v>
      </c>
      <c r="AO252" s="69">
        <v>0.58972480000000005</v>
      </c>
      <c r="AQ252" s="116">
        <v>5.5491967000000003E-2</v>
      </c>
      <c r="AR252" s="116">
        <v>4.9137703999999997E-2</v>
      </c>
      <c r="AS252" s="116">
        <v>2.1627259999999998E-3</v>
      </c>
      <c r="AT252" s="116">
        <v>4.1915366999999999E-3</v>
      </c>
      <c r="AU252" s="150">
        <f t="shared" si="106"/>
        <v>2.9459055042002654E-6</v>
      </c>
      <c r="AV252" s="150">
        <f t="shared" si="107"/>
        <v>7.9982468419560887E-9</v>
      </c>
      <c r="AW252" s="163">
        <f t="shared" si="108"/>
        <v>0.58704995943899996</v>
      </c>
      <c r="AX252" s="196">
        <v>2.3984767000000002E-6</v>
      </c>
      <c r="AY252" s="196">
        <v>7.2368124000000003E-9</v>
      </c>
      <c r="AZ252" s="196">
        <v>1.9771882E-13</v>
      </c>
      <c r="BA252" s="196">
        <v>2.0482674000000001E-15</v>
      </c>
      <c r="BB252" s="196">
        <v>5.8099762000000001E-16</v>
      </c>
      <c r="BC252" s="196">
        <v>8.7730491000000001E-10</v>
      </c>
      <c r="BD252" s="196">
        <v>5.4540328000000004E-7</v>
      </c>
      <c r="BE252" s="196">
        <v>1.5463452000000001E-10</v>
      </c>
      <c r="BF252" s="196">
        <v>5.9444740000000005E-10</v>
      </c>
      <c r="BG252" s="196">
        <v>1.1800889E-11</v>
      </c>
      <c r="BH252" s="196">
        <v>7.1929014999999997E-17</v>
      </c>
      <c r="BI252" s="196">
        <v>3.0622562E-13</v>
      </c>
      <c r="BJ252" s="196">
        <v>4.0793317999999998E-14</v>
      </c>
      <c r="BK252" s="196">
        <v>6.8232633999999997E-15</v>
      </c>
      <c r="BL252" s="196">
        <v>2.3340861E-11</v>
      </c>
      <c r="BM252" s="196">
        <v>1.1248758000000001E-9</v>
      </c>
      <c r="BN252" s="196">
        <v>5.6728482999999999E-21</v>
      </c>
      <c r="BO252" s="196">
        <v>1.0209438999999999E-5</v>
      </c>
      <c r="BP252" s="108">
        <v>0.58703974999999997</v>
      </c>
      <c r="BQ252" s="108">
        <v>0</v>
      </c>
      <c r="BR252" s="108">
        <v>0</v>
      </c>
      <c r="BS252" s="108">
        <v>0</v>
      </c>
      <c r="BU252" s="69">
        <v>1.7334174999999999E-4</v>
      </c>
      <c r="BV252" s="172">
        <v>4.2719312000000002E-6</v>
      </c>
      <c r="BW252" s="172">
        <v>7.2042030000000001E-5</v>
      </c>
      <c r="BX252" s="172">
        <v>6.7888330999999999E-7</v>
      </c>
      <c r="BY252" s="172">
        <v>5.1461897000000003E-6</v>
      </c>
      <c r="BZ252" s="172">
        <v>3.4141828E-7</v>
      </c>
      <c r="CA252" s="172">
        <v>5.2410838000000002E-11</v>
      </c>
      <c r="CB252" s="172">
        <v>5.1822494000000002E-7</v>
      </c>
      <c r="CC252" s="172">
        <v>9.1675139999999997E-8</v>
      </c>
      <c r="CD252" s="172">
        <v>5.5907506000000003E-7</v>
      </c>
      <c r="CE252" s="172">
        <v>1.6474595E-12</v>
      </c>
      <c r="CF252" s="172">
        <v>1.254478E-17</v>
      </c>
      <c r="CG252" s="172">
        <v>1.0771221E-13</v>
      </c>
      <c r="CH252" s="172">
        <v>3.2913073999999999E-6</v>
      </c>
      <c r="CI252" s="172">
        <v>8.6211822E-5</v>
      </c>
      <c r="CJ252" s="172">
        <v>1.8913811999999999E-7</v>
      </c>
      <c r="CK252" s="69">
        <v>0</v>
      </c>
      <c r="CM252" s="197">
        <v>1.2705577999999999E-13</v>
      </c>
      <c r="CN252" s="198">
        <v>2.5831320999999998</v>
      </c>
      <c r="CO252" s="198">
        <v>1.635149E-2</v>
      </c>
      <c r="CP252" s="198">
        <v>3.0010892999999999E-3</v>
      </c>
      <c r="CQ252" s="197">
        <v>1.3971973999999999E-10</v>
      </c>
      <c r="CR252" s="197">
        <v>1.7237211999999999E-8</v>
      </c>
      <c r="CS252" s="198">
        <v>2.1854466999999999E-4</v>
      </c>
      <c r="CT252" s="198">
        <v>3.4388139999999998E-2</v>
      </c>
      <c r="CU252" s="197">
        <v>7.9132112000000007E-6</v>
      </c>
      <c r="CV252" s="198">
        <v>1.2009743E-4</v>
      </c>
      <c r="CX252" s="166" t="s">
        <v>344</v>
      </c>
      <c r="CY252" t="s">
        <v>2239</v>
      </c>
    </row>
    <row r="253" spans="1:103" ht="14.4">
      <c r="A253" t="s">
        <v>460</v>
      </c>
      <c r="B253" s="85" t="s">
        <v>379</v>
      </c>
      <c r="C253" s="113" t="str">
        <f t="shared" si="109"/>
        <v>A.030.18.150</v>
      </c>
      <c r="D253" s="9" t="s">
        <v>1125</v>
      </c>
      <c r="E253" s="112" t="s">
        <v>362</v>
      </c>
      <c r="F253" s="115" t="str">
        <f t="shared" si="110"/>
        <v>Methylcyclohexane</v>
      </c>
      <c r="G253" s="143">
        <f t="shared" si="111"/>
        <v>5.4873168666666663</v>
      </c>
      <c r="I253" s="118">
        <f t="shared" si="112"/>
        <v>1.1910395404731062</v>
      </c>
      <c r="K253" s="161">
        <f t="shared" si="113"/>
        <v>0.20880262450000001</v>
      </c>
      <c r="L253" s="161">
        <f t="shared" si="114"/>
        <v>0.126043704831</v>
      </c>
      <c r="M253" s="162">
        <f t="shared" si="115"/>
        <v>3.3095681142106155E-2</v>
      </c>
      <c r="N253" s="161">
        <v>0.82309752999999997</v>
      </c>
      <c r="O253" s="132">
        <v>6.6938265999999996E-2</v>
      </c>
      <c r="P253" s="132">
        <v>2.9475255999999998E-2</v>
      </c>
      <c r="Q253" s="132">
        <v>0.20557548</v>
      </c>
      <c r="R253" s="132">
        <v>1.8473063000000001E-3</v>
      </c>
      <c r="S253" s="132">
        <v>1.718802E-4</v>
      </c>
      <c r="T253" s="132">
        <v>1.2079580000000001E-3</v>
      </c>
      <c r="U253" s="132">
        <v>2.9460687999999999E-2</v>
      </c>
      <c r="V253" s="132">
        <v>1.8931543999999999E-4</v>
      </c>
      <c r="W253" s="132">
        <v>1.2386495999999999E-4</v>
      </c>
      <c r="X253" s="132">
        <v>9.7482466999999993E-3</v>
      </c>
      <c r="Y253" s="164">
        <v>4.5629871000000002E-5</v>
      </c>
      <c r="Z253" s="132">
        <v>2.3158119000000001E-2</v>
      </c>
      <c r="AA253" s="164">
        <v>2.1061526000000002E-12</v>
      </c>
      <c r="AC253" s="118">
        <f t="shared" si="101"/>
        <v>0.82309752999999997</v>
      </c>
      <c r="AD253" s="118">
        <f t="shared" si="102"/>
        <v>0.33467683450000002</v>
      </c>
      <c r="AE253" s="118">
        <f t="shared" si="103"/>
        <v>0.14903232899999999</v>
      </c>
      <c r="AF253" s="118">
        <f t="shared" si="104"/>
        <v>0.12604370483099997</v>
      </c>
      <c r="AG253" s="118">
        <f t="shared" si="105"/>
        <v>9.937562142106152E-3</v>
      </c>
      <c r="AI253" s="69">
        <v>98.871607999999995</v>
      </c>
      <c r="AJ253" s="69">
        <v>96.773201</v>
      </c>
      <c r="AK253" s="69">
        <v>1.0078009999999999</v>
      </c>
      <c r="AL253" s="69">
        <v>0</v>
      </c>
      <c r="AM253" s="69">
        <v>0.24147452999999999</v>
      </c>
      <c r="AN253" s="69">
        <v>0.59760077</v>
      </c>
      <c r="AO253" s="69">
        <v>0.25153098000000002</v>
      </c>
      <c r="AQ253" s="116">
        <v>0.10788164</v>
      </c>
      <c r="AR253" s="116">
        <v>9.7045038E-2</v>
      </c>
      <c r="AS253" s="116">
        <v>4.7356242999999996E-3</v>
      </c>
      <c r="AT253" s="116">
        <v>6.1009814999999998E-3</v>
      </c>
      <c r="AU253" s="150">
        <f t="shared" si="106"/>
        <v>5.8180477947187494E-6</v>
      </c>
      <c r="AV253" s="150">
        <f t="shared" si="107"/>
        <v>1.7513403937168587E-8</v>
      </c>
      <c r="AW253" s="163">
        <f t="shared" si="108"/>
        <v>0.85447919715440002</v>
      </c>
      <c r="AX253" s="196">
        <v>5.0931908000000003E-6</v>
      </c>
      <c r="AY253" s="196">
        <v>1.5367424000000001E-8</v>
      </c>
      <c r="AZ253" s="196">
        <v>4.1985838E-13</v>
      </c>
      <c r="BA253" s="196">
        <v>1.0273410000000001E-15</v>
      </c>
      <c r="BB253" s="196">
        <v>2.9140857E-16</v>
      </c>
      <c r="BC253" s="196">
        <v>5.6914217999999999E-9</v>
      </c>
      <c r="BD253" s="196">
        <v>7.1204245999999999E-7</v>
      </c>
      <c r="BE253" s="196">
        <v>1.2107949E-9</v>
      </c>
      <c r="BF253" s="196">
        <v>8.1131661999999998E-10</v>
      </c>
      <c r="BG253" s="196">
        <v>1.175012E-10</v>
      </c>
      <c r="BH253" s="196">
        <v>3.6077138E-17</v>
      </c>
      <c r="BI253" s="196">
        <v>6.8698950999999998E-13</v>
      </c>
      <c r="BJ253" s="196">
        <v>8.4307216999999996E-13</v>
      </c>
      <c r="BK253" s="196">
        <v>1.0663883E-14</v>
      </c>
      <c r="BL253" s="196">
        <v>1.0330449000000001E-9</v>
      </c>
      <c r="BM253" s="196">
        <v>5.3654587000000002E-9</v>
      </c>
      <c r="BN253" s="196">
        <v>2.8453069999999999E-21</v>
      </c>
      <c r="BO253" s="196">
        <v>5.0771544E-6</v>
      </c>
      <c r="BP253" s="108">
        <v>0.85447412</v>
      </c>
      <c r="BQ253" s="196">
        <v>7.2460800000000003E-10</v>
      </c>
      <c r="BR253" s="196">
        <v>4.4064000000000003E-12</v>
      </c>
      <c r="BS253" s="196">
        <v>1.9714560000000001E-16</v>
      </c>
      <c r="BU253" s="69">
        <v>3.2681125000000002E-4</v>
      </c>
      <c r="BV253" s="172">
        <v>5.9364837000000004E-6</v>
      </c>
      <c r="BW253" s="69">
        <v>1.5300095E-4</v>
      </c>
      <c r="BX253" s="172">
        <v>3.4799341E-6</v>
      </c>
      <c r="BY253" s="172">
        <v>5.9362139E-6</v>
      </c>
      <c r="BZ253" s="172">
        <v>6.7450417000000005E-7</v>
      </c>
      <c r="CA253" s="172">
        <v>2.6287487000000001E-11</v>
      </c>
      <c r="CB253" s="172">
        <v>1.0237649E-6</v>
      </c>
      <c r="CC253" s="172">
        <v>2.9177461000000002E-7</v>
      </c>
      <c r="CD253" s="172">
        <v>1.0018868000000001E-6</v>
      </c>
      <c r="CE253" s="172">
        <v>8.2630944000000004E-13</v>
      </c>
      <c r="CF253" s="172">
        <v>6.2920336000000003E-18</v>
      </c>
      <c r="CG253" s="172">
        <v>5.4024767E-14</v>
      </c>
      <c r="CH253" s="172">
        <v>3.9620862000000001E-5</v>
      </c>
      <c r="CI253" s="69">
        <v>1.1565795000000001E-4</v>
      </c>
      <c r="CJ253" s="172">
        <v>8.2870001999999994E-8</v>
      </c>
      <c r="CK253" s="172">
        <v>1.0402275999999999E-7</v>
      </c>
      <c r="CM253" s="197">
        <v>6.3726843000000004E-14</v>
      </c>
      <c r="CN253" s="198">
        <v>5.4865142000000002</v>
      </c>
      <c r="CO253" s="198">
        <v>0.10438480999999999</v>
      </c>
      <c r="CP253" s="198">
        <v>4.2163495999999996E-3</v>
      </c>
      <c r="CQ253" s="197">
        <v>3.3847578000000002E-10</v>
      </c>
      <c r="CR253" s="197">
        <v>3.8591818999999998E-8</v>
      </c>
      <c r="CS253" s="198">
        <v>2.3497304999999999E-4</v>
      </c>
      <c r="CT253" s="198">
        <v>0.49704050999999999</v>
      </c>
      <c r="CU253" s="197">
        <v>7.8791799000000004E-5</v>
      </c>
      <c r="CV253" s="198">
        <v>2.3722024E-4</v>
      </c>
      <c r="CX253" s="166" t="s">
        <v>349</v>
      </c>
      <c r="CY253" t="s">
        <v>2240</v>
      </c>
    </row>
    <row r="254" spans="1:103" ht="14.4">
      <c r="A254" t="s">
        <v>461</v>
      </c>
      <c r="B254" s="85" t="s">
        <v>379</v>
      </c>
      <c r="C254" s="113" t="str">
        <f t="shared" si="109"/>
        <v>A.030.18.151</v>
      </c>
      <c r="D254" s="9" t="s">
        <v>1125</v>
      </c>
      <c r="E254" s="112" t="s">
        <v>362</v>
      </c>
      <c r="F254" s="115" t="str">
        <f t="shared" si="110"/>
        <v>Monochlorobenzene</v>
      </c>
      <c r="G254" s="143">
        <f t="shared" si="111"/>
        <v>12.615174666666666</v>
      </c>
      <c r="I254" s="118">
        <f t="shared" si="112"/>
        <v>3.1554994421460503</v>
      </c>
      <c r="K254" s="161">
        <f t="shared" si="113"/>
        <v>0.51382624399999999</v>
      </c>
      <c r="L254" s="161">
        <f t="shared" si="114"/>
        <v>0.63672864472000001</v>
      </c>
      <c r="M254" s="162">
        <f t="shared" si="115"/>
        <v>0.11266835342605064</v>
      </c>
      <c r="N254" s="161">
        <v>1.8922762</v>
      </c>
      <c r="O254" s="132">
        <v>0.25868299</v>
      </c>
      <c r="P254" s="132">
        <v>0.16330007999999999</v>
      </c>
      <c r="Q254" s="132">
        <v>0.47284248000000001</v>
      </c>
      <c r="R254" s="132">
        <v>1.8649973E-2</v>
      </c>
      <c r="S254" s="132">
        <v>1.2104395E-2</v>
      </c>
      <c r="T254" s="132">
        <v>1.0229396E-2</v>
      </c>
      <c r="U254" s="132">
        <v>0.21458162</v>
      </c>
      <c r="V254" s="164">
        <v>1.9364423999999999E-5</v>
      </c>
      <c r="W254" s="132">
        <v>1.2059984999999999E-4</v>
      </c>
      <c r="X254" s="132">
        <v>1.855209E-3</v>
      </c>
      <c r="Y254" s="164">
        <v>4.3354869999999998E-5</v>
      </c>
      <c r="Z254" s="132">
        <v>0.11079377999999999</v>
      </c>
      <c r="AA254" s="164">
        <v>2.0506338999999999E-12</v>
      </c>
      <c r="AC254" s="118">
        <f t="shared" si="101"/>
        <v>1.8922762</v>
      </c>
      <c r="AD254" s="118">
        <f t="shared" si="102"/>
        <v>1.150390934</v>
      </c>
      <c r="AE254" s="118">
        <f t="shared" si="103"/>
        <v>0.74735847</v>
      </c>
      <c r="AF254" s="118">
        <f t="shared" si="104"/>
        <v>0.63672864472000001</v>
      </c>
      <c r="AG254" s="118">
        <f t="shared" si="105"/>
        <v>1.874573426050634E-3</v>
      </c>
      <c r="AI254" s="69">
        <v>291.71501999999998</v>
      </c>
      <c r="AJ254" s="69">
        <v>285.47989999999999</v>
      </c>
      <c r="AK254" s="69">
        <v>5.0555182999999997E-2</v>
      </c>
      <c r="AL254" s="69">
        <v>0</v>
      </c>
      <c r="AM254" s="69">
        <v>3.7184294000000002</v>
      </c>
      <c r="AN254" s="69">
        <v>3.6177943999999997E-2</v>
      </c>
      <c r="AO254" s="69">
        <v>2.4299547000000001</v>
      </c>
      <c r="AQ254" s="116">
        <v>0.23693698999999999</v>
      </c>
      <c r="AR254" s="116">
        <v>0.20569941</v>
      </c>
      <c r="AS254" s="116">
        <v>1.0875707E-2</v>
      </c>
      <c r="AT254" s="116">
        <v>2.0361871E-2</v>
      </c>
      <c r="AU254" s="150">
        <f t="shared" si="106"/>
        <v>1.2332099279283985E-5</v>
      </c>
      <c r="AV254" s="150">
        <f t="shared" si="107"/>
        <v>4.0220809416549914E-8</v>
      </c>
      <c r="AW254" s="163">
        <f t="shared" si="108"/>
        <v>2.8518025807261003</v>
      </c>
      <c r="AX254" s="196">
        <v>1.1706905E-5</v>
      </c>
      <c r="AY254" s="196">
        <v>3.5322558000000003E-8</v>
      </c>
      <c r="AZ254" s="196">
        <v>9.6506270999999996E-13</v>
      </c>
      <c r="BA254" s="196">
        <v>1.00026E-15</v>
      </c>
      <c r="BB254" s="196">
        <v>2.8372696999999998E-16</v>
      </c>
      <c r="BC254" s="196">
        <v>1.2217502000000001E-8</v>
      </c>
      <c r="BD254" s="196">
        <v>4.2667898000000001E-7</v>
      </c>
      <c r="BE254" s="196">
        <v>2.7828764999999999E-9</v>
      </c>
      <c r="BF254" s="196">
        <v>4.9629533000000001E-10</v>
      </c>
      <c r="BG254" s="196">
        <v>1.6088473000000001E-9</v>
      </c>
      <c r="BH254" s="196">
        <v>3.5126135999999998E-17</v>
      </c>
      <c r="BI254" s="196">
        <v>4.6727652000000001E-12</v>
      </c>
      <c r="BJ254" s="196">
        <v>4.5019365999999998E-12</v>
      </c>
      <c r="BK254" s="196">
        <v>9.2486911E-14</v>
      </c>
      <c r="BL254" s="196">
        <v>1.6864842999999999E-7</v>
      </c>
      <c r="BM254" s="196">
        <v>1.7649365999999999E-8</v>
      </c>
      <c r="BN254" s="196">
        <v>2.7703039999999999E-21</v>
      </c>
      <c r="BO254" s="196">
        <v>1.0807260999999999E-6</v>
      </c>
      <c r="BP254" s="108">
        <v>2.8518015000000001</v>
      </c>
      <c r="BQ254" s="108">
        <v>0</v>
      </c>
      <c r="BR254" s="108">
        <v>0</v>
      </c>
      <c r="BS254" s="108">
        <v>0</v>
      </c>
      <c r="BU254" s="69">
        <v>8.7754594000000001E-4</v>
      </c>
      <c r="BV254" s="172">
        <v>3.4352554999999999E-6</v>
      </c>
      <c r="BW254" s="69">
        <v>3.5174455E-4</v>
      </c>
      <c r="BX254" s="172">
        <v>2.5342526000000001E-5</v>
      </c>
      <c r="BY254" s="172">
        <v>1.9538946999999999E-5</v>
      </c>
      <c r="BZ254" s="172">
        <v>2.6829949E-8</v>
      </c>
      <c r="CA254" s="172">
        <v>2.5594542E-11</v>
      </c>
      <c r="CB254" s="172">
        <v>4.0734526000000002E-8</v>
      </c>
      <c r="CC254" s="172">
        <v>1.6656426999999999E-5</v>
      </c>
      <c r="CD254" s="172">
        <v>8.1543486000000001E-6</v>
      </c>
      <c r="CE254" s="172">
        <v>8.0452771999999996E-13</v>
      </c>
      <c r="CF254" s="172">
        <v>6.1261740000000002E-18</v>
      </c>
      <c r="CG254" s="172">
        <v>5.2600660999999999E-14</v>
      </c>
      <c r="CH254" s="172">
        <v>9.0606958999999996E-5</v>
      </c>
      <c r="CI254" s="69">
        <v>3.4471893000000001E-4</v>
      </c>
      <c r="CJ254" s="172">
        <v>1.7280403999999999E-5</v>
      </c>
      <c r="CK254" s="69">
        <v>0</v>
      </c>
      <c r="CM254" s="197">
        <v>6.2046987999999998E-14</v>
      </c>
      <c r="CN254" s="198">
        <v>12.615156000000001</v>
      </c>
      <c r="CO254" s="198">
        <v>1.4307591999999999E-2</v>
      </c>
      <c r="CP254" s="198">
        <v>2.3565011E-3</v>
      </c>
      <c r="CQ254" s="197">
        <v>2.4493680000000001E-8</v>
      </c>
      <c r="CR254" s="197">
        <v>2.5866229999999999E-7</v>
      </c>
      <c r="CS254" s="198">
        <v>1.4309982E-4</v>
      </c>
      <c r="CT254" s="198">
        <v>4.8654714999999999</v>
      </c>
      <c r="CU254" s="198">
        <v>1.0788314000000001E-3</v>
      </c>
      <c r="CV254" s="197">
        <v>9.4498395000000003E-6</v>
      </c>
      <c r="CX254" s="166" t="s">
        <v>351</v>
      </c>
      <c r="CY254" t="s">
        <v>2140</v>
      </c>
    </row>
    <row r="255" spans="1:103" ht="14.4">
      <c r="A255" t="s">
        <v>462</v>
      </c>
      <c r="B255" s="85" t="s">
        <v>379</v>
      </c>
      <c r="C255" s="113" t="str">
        <f t="shared" si="109"/>
        <v>A.030.18.152</v>
      </c>
      <c r="D255" s="9" t="s">
        <v>1125</v>
      </c>
      <c r="E255" s="112" t="s">
        <v>362</v>
      </c>
      <c r="F255" s="115" t="str">
        <f t="shared" si="110"/>
        <v>N-Dimethyl-2-pyrrolidone</v>
      </c>
      <c r="G255" s="143">
        <f t="shared" si="111"/>
        <v>5.9798773333333335</v>
      </c>
      <c r="I255" s="118">
        <f t="shared" si="112"/>
        <v>1.0549499206078574</v>
      </c>
      <c r="K255" s="161">
        <f t="shared" si="113"/>
        <v>1.9989322049999998E-2</v>
      </c>
      <c r="L255" s="161">
        <f t="shared" si="114"/>
        <v>0.10453583973</v>
      </c>
      <c r="M255" s="162">
        <f t="shared" si="115"/>
        <v>3.3443158827857401E-2</v>
      </c>
      <c r="N255" s="161">
        <v>0.89698160000000005</v>
      </c>
      <c r="O255" s="132">
        <v>5.6471407000000001E-2</v>
      </c>
      <c r="P255" s="132">
        <v>3.1131064E-2</v>
      </c>
      <c r="Q255" s="132">
        <v>1.654108E-2</v>
      </c>
      <c r="R255" s="132">
        <v>2.3187704000000001E-3</v>
      </c>
      <c r="S255" s="132">
        <v>6.9850749000000001E-4</v>
      </c>
      <c r="T255" s="132">
        <v>4.3096416E-4</v>
      </c>
      <c r="U255" s="132">
        <v>1.4734786999999999E-2</v>
      </c>
      <c r="V255" s="132">
        <v>4.1433629999999997E-3</v>
      </c>
      <c r="W255" s="132">
        <v>2.0073078000000001E-3</v>
      </c>
      <c r="X255" s="132">
        <v>2.9267189999999998E-2</v>
      </c>
      <c r="Y255" s="132">
        <v>1.9127392999999999E-4</v>
      </c>
      <c r="Z255" s="164">
        <v>3.2605818999999997E-5</v>
      </c>
      <c r="AA255" s="164">
        <v>8.8574107000000003E-12</v>
      </c>
      <c r="AC255" s="118">
        <f t="shared" si="101"/>
        <v>0.89698160000000005</v>
      </c>
      <c r="AD255" s="118">
        <f t="shared" si="102"/>
        <v>0.12232658005000001</v>
      </c>
      <c r="AE255" s="118">
        <f t="shared" si="103"/>
        <v>0.102369863819</v>
      </c>
      <c r="AF255" s="118">
        <f t="shared" si="104"/>
        <v>0.10453583973</v>
      </c>
      <c r="AG255" s="118">
        <f t="shared" si="105"/>
        <v>3.3410553008857403E-2</v>
      </c>
      <c r="AI255" s="69">
        <v>116.01853</v>
      </c>
      <c r="AJ255" s="69">
        <v>109.92747</v>
      </c>
      <c r="AK255" s="69">
        <v>2.7812966000000001</v>
      </c>
      <c r="AL255" s="69">
        <v>0</v>
      </c>
      <c r="AM255" s="69">
        <v>0.95647618999999995</v>
      </c>
      <c r="AN255" s="69">
        <v>1.6602942000000001</v>
      </c>
      <c r="AO255" s="69">
        <v>0.69299425999999997</v>
      </c>
      <c r="AQ255" s="116">
        <v>0.12453119999999999</v>
      </c>
      <c r="AR255" s="116">
        <v>0.11308293</v>
      </c>
      <c r="AS255" s="116">
        <v>5.0408014000000003E-3</v>
      </c>
      <c r="AT255" s="116">
        <v>6.4074691999999999E-3</v>
      </c>
      <c r="AU255" s="150">
        <f t="shared" si="106"/>
        <v>6.7795519585224362E-6</v>
      </c>
      <c r="AV255" s="150">
        <f t="shared" si="107"/>
        <v>1.8642017042416089E-8</v>
      </c>
      <c r="AW255" s="163">
        <f t="shared" si="108"/>
        <v>0.89740465182000007</v>
      </c>
      <c r="AX255" s="196">
        <v>5.5510561999999996E-6</v>
      </c>
      <c r="AY255" s="196">
        <v>1.6748943999999999E-8</v>
      </c>
      <c r="AZ255" s="196">
        <v>4.5760223E-13</v>
      </c>
      <c r="BA255" s="196">
        <v>3.3385692E-13</v>
      </c>
      <c r="BB255" s="196">
        <v>1.2255168E-15</v>
      </c>
      <c r="BC255" s="196">
        <v>1.5680878E-9</v>
      </c>
      <c r="BD255" s="196">
        <v>1.2154025999999999E-6</v>
      </c>
      <c r="BE255" s="196">
        <v>2.4108858000000002E-10</v>
      </c>
      <c r="BF255" s="196">
        <v>1.4853034000000001E-9</v>
      </c>
      <c r="BG255" s="196">
        <v>1.2929567E-10</v>
      </c>
      <c r="BH255" s="196">
        <v>3.4980191999999999E-13</v>
      </c>
      <c r="BI255" s="196">
        <v>3.2498817E-11</v>
      </c>
      <c r="BJ255" s="196">
        <v>5.6237188999999996E-13</v>
      </c>
      <c r="BK255" s="196">
        <v>1.5005003999999999E-13</v>
      </c>
      <c r="BL255" s="196">
        <v>1.0534658E-8</v>
      </c>
      <c r="BM255" s="196">
        <v>4.3645917999999998E-10</v>
      </c>
      <c r="BN255" s="196">
        <v>1.196592E-20</v>
      </c>
      <c r="BO255" s="108">
        <v>1.9748182000000001E-4</v>
      </c>
      <c r="BP255" s="108">
        <v>0.89720717000000005</v>
      </c>
      <c r="BQ255" s="196">
        <v>5.5361845999999996E-10</v>
      </c>
      <c r="BR255" s="196">
        <v>3.3665986999999999E-12</v>
      </c>
      <c r="BS255" s="196">
        <v>1.5062411999999999E-16</v>
      </c>
      <c r="BU255" s="69">
        <v>3.3186084000000002E-4</v>
      </c>
      <c r="BV255" s="172">
        <v>1.0899098999999999E-5</v>
      </c>
      <c r="BW255" s="69">
        <v>1.6673485E-4</v>
      </c>
      <c r="BX255" s="172">
        <v>1.7470218000000001E-6</v>
      </c>
      <c r="BY255" s="172">
        <v>1.0095377E-5</v>
      </c>
      <c r="BZ255" s="172">
        <v>1.9850019000000002E-6</v>
      </c>
      <c r="CA255" s="172">
        <v>4.0415560000000002E-10</v>
      </c>
      <c r="CB255" s="172">
        <v>2.5352318E-6</v>
      </c>
      <c r="CC255" s="172">
        <v>9.5175686000000004E-7</v>
      </c>
      <c r="CD255" s="172">
        <v>3.1610903000000002E-7</v>
      </c>
      <c r="CE255" s="172">
        <v>3.4750387999999998E-12</v>
      </c>
      <c r="CF255" s="172">
        <v>2.6461105000000001E-17</v>
      </c>
      <c r="CG255" s="172">
        <v>2.2720079E-13</v>
      </c>
      <c r="CH255" s="172">
        <v>3.6964087000000001E-6</v>
      </c>
      <c r="CI255" s="69">
        <v>1.3225486E-4</v>
      </c>
      <c r="CJ255" s="172">
        <v>5.6524391999999998E-7</v>
      </c>
      <c r="CK255" s="172">
        <v>7.9475961999999998E-8</v>
      </c>
      <c r="CM255" s="197">
        <v>2.6800281000000001E-13</v>
      </c>
      <c r="CN255" s="198">
        <v>5.9784347000000002</v>
      </c>
      <c r="CO255" s="198">
        <v>4.4539975000000002E-2</v>
      </c>
      <c r="CP255" s="198">
        <v>7.4758563E-3</v>
      </c>
      <c r="CQ255" s="197">
        <v>8.4337747000000004E-10</v>
      </c>
      <c r="CR255" s="197">
        <v>8.9370630999999995E-9</v>
      </c>
      <c r="CS255" s="198">
        <v>4.1712265000000003E-4</v>
      </c>
      <c r="CT255" s="198">
        <v>0.99777077000000003</v>
      </c>
      <c r="CU255" s="197">
        <v>8.6700696000000004E-5</v>
      </c>
      <c r="CV255" s="198">
        <v>6.8067629999999995E-4</v>
      </c>
      <c r="CX255" s="166" t="s">
        <v>352</v>
      </c>
      <c r="CY255" t="s">
        <v>2241</v>
      </c>
    </row>
    <row r="256" spans="1:103" ht="14.4">
      <c r="A256" t="s">
        <v>1631</v>
      </c>
      <c r="B256" s="85" t="s">
        <v>379</v>
      </c>
      <c r="C256" s="113" t="str">
        <f t="shared" si="109"/>
        <v>A.030.18.153</v>
      </c>
      <c r="D256" s="9" t="s">
        <v>1125</v>
      </c>
      <c r="E256" s="112" t="s">
        <v>362</v>
      </c>
      <c r="F256" s="115" t="str">
        <f t="shared" si="110"/>
        <v>N.N-Dimethylformamide</v>
      </c>
      <c r="G256" s="143">
        <f t="shared" si="111"/>
        <v>1.7610561333333334</v>
      </c>
      <c r="I256" s="118">
        <f t="shared" si="112"/>
        <v>0.44305025624519273</v>
      </c>
      <c r="K256" s="161">
        <f t="shared" si="113"/>
        <v>1.0090170924000001E-2</v>
      </c>
      <c r="L256" s="161">
        <f t="shared" si="114"/>
        <v>0.157682174328</v>
      </c>
      <c r="M256" s="162">
        <f t="shared" si="115"/>
        <v>1.1119490993192725E-2</v>
      </c>
      <c r="N256" s="161">
        <v>0.26415842</v>
      </c>
      <c r="O256" s="132">
        <v>1.7794417999999999E-2</v>
      </c>
      <c r="P256" s="132">
        <v>2.8842155000000001E-2</v>
      </c>
      <c r="Q256" s="132">
        <v>7.9371517000000006E-3</v>
      </c>
      <c r="R256" s="132">
        <v>1.6774827999999999E-3</v>
      </c>
      <c r="S256" s="164">
        <v>3.5060264000000002E-5</v>
      </c>
      <c r="T256" s="132">
        <v>4.4047615999999999E-4</v>
      </c>
      <c r="U256" s="132">
        <v>0.11079177</v>
      </c>
      <c r="V256" s="132">
        <v>1.8335197999999999E-4</v>
      </c>
      <c r="W256" s="132">
        <v>1.8776744000000001E-4</v>
      </c>
      <c r="X256" s="132">
        <v>1.0798675000000001E-2</v>
      </c>
      <c r="Y256" s="164">
        <v>6.6063887999999997E-5</v>
      </c>
      <c r="Z256" s="132">
        <v>1.3746401E-4</v>
      </c>
      <c r="AA256" s="164">
        <v>3.192726E-12</v>
      </c>
      <c r="AC256" s="118">
        <f t="shared" si="101"/>
        <v>0.26415842</v>
      </c>
      <c r="AD256" s="118">
        <f t="shared" si="102"/>
        <v>0.167518513924</v>
      </c>
      <c r="AE256" s="118">
        <f t="shared" si="103"/>
        <v>0.15756580701</v>
      </c>
      <c r="AF256" s="118">
        <f t="shared" si="104"/>
        <v>0.15768217432799997</v>
      </c>
      <c r="AG256" s="118">
        <f t="shared" si="105"/>
        <v>1.0982026983192726E-2</v>
      </c>
      <c r="AI256" s="69">
        <v>45.373412999999999</v>
      </c>
      <c r="AJ256" s="69">
        <v>43.211032000000003</v>
      </c>
      <c r="AK256" s="69">
        <v>1.0944014</v>
      </c>
      <c r="AL256" s="69">
        <v>0</v>
      </c>
      <c r="AM256" s="69">
        <v>0.23398503000000001</v>
      </c>
      <c r="AN256" s="69">
        <v>0.57826204000000003</v>
      </c>
      <c r="AO256" s="69">
        <v>0.25573298</v>
      </c>
      <c r="AQ256" s="116">
        <v>3.8952291999999999E-2</v>
      </c>
      <c r="AR256" s="116">
        <v>3.4700666999999998E-2</v>
      </c>
      <c r="AS256" s="116">
        <v>1.5448882E-3</v>
      </c>
      <c r="AT256" s="116">
        <v>2.7067364000000001E-3</v>
      </c>
      <c r="AU256" s="150">
        <f t="shared" si="106"/>
        <v>2.0803757344910981E-6</v>
      </c>
      <c r="AV256" s="150">
        <f t="shared" si="107"/>
        <v>5.7133438375543133E-9</v>
      </c>
      <c r="AW256" s="163">
        <f t="shared" si="108"/>
        <v>0.37909473661780002</v>
      </c>
      <c r="AX256" s="196">
        <v>1.6346693E-6</v>
      </c>
      <c r="AY256" s="196">
        <v>4.9322078E-9</v>
      </c>
      <c r="AZ256" s="196">
        <v>1.3475429E-13</v>
      </c>
      <c r="BA256" s="196">
        <v>1.5573507E-15</v>
      </c>
      <c r="BB256" s="196">
        <v>4.4174752999999998E-16</v>
      </c>
      <c r="BC256" s="196">
        <v>4.3310161000000002E-10</v>
      </c>
      <c r="BD256" s="196">
        <v>4.4439881000000001E-7</v>
      </c>
      <c r="BE256" s="196">
        <v>7.6003322000000001E-11</v>
      </c>
      <c r="BF256" s="196">
        <v>6.1313585999999998E-10</v>
      </c>
      <c r="BG256" s="196">
        <v>7.0988746999999999E-11</v>
      </c>
      <c r="BH256" s="196">
        <v>5.1136555000000001E-12</v>
      </c>
      <c r="BI256" s="196">
        <v>1.3400559E-11</v>
      </c>
      <c r="BJ256" s="196">
        <v>2.3407223999999999E-12</v>
      </c>
      <c r="BK256" s="196">
        <v>1.8417360000000001E-14</v>
      </c>
      <c r="BL256" s="196">
        <v>1.9080551999999999E-11</v>
      </c>
      <c r="BM256" s="196">
        <v>8.5544033000000002E-10</v>
      </c>
      <c r="BN256" s="196">
        <v>4.3132134000000003E-21</v>
      </c>
      <c r="BO256" s="196">
        <v>4.9766178000000001E-6</v>
      </c>
      <c r="BP256" s="108">
        <v>0.37908976</v>
      </c>
      <c r="BQ256" s="108">
        <v>0</v>
      </c>
      <c r="BR256" s="108">
        <v>0</v>
      </c>
      <c r="BS256" s="108">
        <v>0</v>
      </c>
      <c r="BU256" s="69">
        <v>1.4434649E-4</v>
      </c>
      <c r="BV256" s="172">
        <v>4.5727894000000002E-6</v>
      </c>
      <c r="BW256" s="172">
        <v>4.9102918000000003E-5</v>
      </c>
      <c r="BX256" s="172">
        <v>1.3003614E-5</v>
      </c>
      <c r="BY256" s="172">
        <v>5.1692209000000004E-6</v>
      </c>
      <c r="BZ256" s="172">
        <v>1.5612755000000001E-5</v>
      </c>
      <c r="CA256" s="172">
        <v>3.9849317000000003E-11</v>
      </c>
      <c r="CB256" s="172">
        <v>1.7181933999999999E-6</v>
      </c>
      <c r="CC256" s="172">
        <v>7.2853981999999999E-8</v>
      </c>
      <c r="CD256" s="172">
        <v>4.6359281000000001E-7</v>
      </c>
      <c r="CE256" s="172">
        <v>1.2526061E-12</v>
      </c>
      <c r="CF256" s="172">
        <v>9.5381213000000003E-18</v>
      </c>
      <c r="CG256" s="172">
        <v>8.1896380999999998E-14</v>
      </c>
      <c r="CH256" s="172">
        <v>1.6856614999999999E-6</v>
      </c>
      <c r="CI256" s="172">
        <v>5.2864456999999997E-5</v>
      </c>
      <c r="CJ256" s="172">
        <v>8.0397011000000002E-8</v>
      </c>
      <c r="CK256" s="69">
        <v>0</v>
      </c>
      <c r="CM256" s="197">
        <v>9.6603801000000003E-14</v>
      </c>
      <c r="CN256" s="198">
        <v>1.7607143000000001</v>
      </c>
      <c r="CO256" s="198">
        <v>1.1078654E-2</v>
      </c>
      <c r="CP256" s="198">
        <v>2.9483723E-3</v>
      </c>
      <c r="CQ256" s="197">
        <v>1.1308840999999999E-10</v>
      </c>
      <c r="CR256" s="197">
        <v>1.3980518E-8</v>
      </c>
      <c r="CS256" s="198">
        <v>1.8233216000000001E-4</v>
      </c>
      <c r="CT256" s="198">
        <v>0.30552826</v>
      </c>
      <c r="CU256" s="197">
        <v>4.7602324999999998E-5</v>
      </c>
      <c r="CV256" s="198">
        <v>2.1129607999999999E-3</v>
      </c>
      <c r="CX256" s="166" t="s">
        <v>344</v>
      </c>
      <c r="CY256" t="s">
        <v>2242</v>
      </c>
    </row>
    <row r="257" spans="1:103" ht="14.4">
      <c r="A257" t="s">
        <v>463</v>
      </c>
      <c r="B257" s="85" t="s">
        <v>379</v>
      </c>
      <c r="C257" s="113" t="str">
        <f t="shared" si="109"/>
        <v>A.030.18.154</v>
      </c>
      <c r="D257" s="9" t="s">
        <v>1125</v>
      </c>
      <c r="E257" s="112" t="s">
        <v>362</v>
      </c>
      <c r="F257" s="115" t="str">
        <f t="shared" si="110"/>
        <v>o-dichlorobenzene</v>
      </c>
      <c r="G257" s="143">
        <f t="shared" si="111"/>
        <v>12.615174666666666</v>
      </c>
      <c r="I257" s="118">
        <f t="shared" si="112"/>
        <v>3.1554994421460503</v>
      </c>
      <c r="K257" s="161">
        <f t="shared" si="113"/>
        <v>0.51382624399999999</v>
      </c>
      <c r="L257" s="161">
        <f t="shared" si="114"/>
        <v>0.63672864472000001</v>
      </c>
      <c r="M257" s="162">
        <f t="shared" si="115"/>
        <v>0.11266835342605064</v>
      </c>
      <c r="N257" s="161">
        <v>1.8922762</v>
      </c>
      <c r="O257" s="132">
        <v>0.25868299</v>
      </c>
      <c r="P257" s="132">
        <v>0.16330007999999999</v>
      </c>
      <c r="Q257" s="132">
        <v>0.47284248000000001</v>
      </c>
      <c r="R257" s="132">
        <v>1.8649973E-2</v>
      </c>
      <c r="S257" s="132">
        <v>1.2104395E-2</v>
      </c>
      <c r="T257" s="132">
        <v>1.0229396E-2</v>
      </c>
      <c r="U257" s="132">
        <v>0.21458162</v>
      </c>
      <c r="V257" s="164">
        <v>1.9364423999999999E-5</v>
      </c>
      <c r="W257" s="132">
        <v>1.2059984999999999E-4</v>
      </c>
      <c r="X257" s="132">
        <v>1.855209E-3</v>
      </c>
      <c r="Y257" s="164">
        <v>4.3354869999999998E-5</v>
      </c>
      <c r="Z257" s="132">
        <v>0.11079377999999999</v>
      </c>
      <c r="AA257" s="164">
        <v>2.0506338999999999E-12</v>
      </c>
      <c r="AC257" s="118">
        <f t="shared" si="101"/>
        <v>1.8922762</v>
      </c>
      <c r="AD257" s="118">
        <f t="shared" si="102"/>
        <v>1.150390934</v>
      </c>
      <c r="AE257" s="118">
        <f t="shared" si="103"/>
        <v>0.74735847</v>
      </c>
      <c r="AF257" s="118">
        <f t="shared" si="104"/>
        <v>0.63672864472000001</v>
      </c>
      <c r="AG257" s="118">
        <f t="shared" si="105"/>
        <v>1.874573426050634E-3</v>
      </c>
      <c r="AI257" s="69">
        <v>291.71501999999998</v>
      </c>
      <c r="AJ257" s="69">
        <v>285.47989999999999</v>
      </c>
      <c r="AK257" s="69">
        <v>5.0555182999999997E-2</v>
      </c>
      <c r="AL257" s="69">
        <v>0</v>
      </c>
      <c r="AM257" s="69">
        <v>3.7184294000000002</v>
      </c>
      <c r="AN257" s="69">
        <v>3.6177943999999997E-2</v>
      </c>
      <c r="AO257" s="69">
        <v>2.4299547000000001</v>
      </c>
      <c r="AQ257" s="116">
        <v>0.23693698999999999</v>
      </c>
      <c r="AR257" s="116">
        <v>0.20569941</v>
      </c>
      <c r="AS257" s="116">
        <v>1.0875707E-2</v>
      </c>
      <c r="AT257" s="116">
        <v>2.0361871E-2</v>
      </c>
      <c r="AU257" s="150">
        <f t="shared" si="106"/>
        <v>1.2332099279283985E-5</v>
      </c>
      <c r="AV257" s="150">
        <f t="shared" si="107"/>
        <v>4.0220809416549914E-8</v>
      </c>
      <c r="AW257" s="163">
        <f t="shared" si="108"/>
        <v>2.8518025807261003</v>
      </c>
      <c r="AX257" s="196">
        <v>1.1706905E-5</v>
      </c>
      <c r="AY257" s="196">
        <v>3.5322558000000003E-8</v>
      </c>
      <c r="AZ257" s="196">
        <v>9.6506270999999996E-13</v>
      </c>
      <c r="BA257" s="196">
        <v>1.00026E-15</v>
      </c>
      <c r="BB257" s="196">
        <v>2.8372696999999998E-16</v>
      </c>
      <c r="BC257" s="196">
        <v>1.2217502000000001E-8</v>
      </c>
      <c r="BD257" s="196">
        <v>4.2667898000000001E-7</v>
      </c>
      <c r="BE257" s="196">
        <v>2.7828764999999999E-9</v>
      </c>
      <c r="BF257" s="196">
        <v>4.9629533000000001E-10</v>
      </c>
      <c r="BG257" s="196">
        <v>1.6088473000000001E-9</v>
      </c>
      <c r="BH257" s="196">
        <v>3.5126135999999998E-17</v>
      </c>
      <c r="BI257" s="196">
        <v>4.6727652000000001E-12</v>
      </c>
      <c r="BJ257" s="196">
        <v>4.5019365999999998E-12</v>
      </c>
      <c r="BK257" s="196">
        <v>9.2486911E-14</v>
      </c>
      <c r="BL257" s="196">
        <v>1.6864842999999999E-7</v>
      </c>
      <c r="BM257" s="196">
        <v>1.7649365999999999E-8</v>
      </c>
      <c r="BN257" s="196">
        <v>2.7703039999999999E-21</v>
      </c>
      <c r="BO257" s="196">
        <v>1.0807260999999999E-6</v>
      </c>
      <c r="BP257" s="108">
        <v>2.8518015000000001</v>
      </c>
      <c r="BQ257" s="108">
        <v>0</v>
      </c>
      <c r="BR257" s="108">
        <v>0</v>
      </c>
      <c r="BS257" s="108">
        <v>0</v>
      </c>
      <c r="BU257" s="69">
        <v>8.7754594000000001E-4</v>
      </c>
      <c r="BV257" s="172">
        <v>3.4352554999999999E-6</v>
      </c>
      <c r="BW257" s="69">
        <v>3.5174455E-4</v>
      </c>
      <c r="BX257" s="172">
        <v>2.5342526000000001E-5</v>
      </c>
      <c r="BY257" s="172">
        <v>1.9538946999999999E-5</v>
      </c>
      <c r="BZ257" s="172">
        <v>2.6829949E-8</v>
      </c>
      <c r="CA257" s="172">
        <v>2.5594542E-11</v>
      </c>
      <c r="CB257" s="172">
        <v>4.0734526000000002E-8</v>
      </c>
      <c r="CC257" s="172">
        <v>1.6656426999999999E-5</v>
      </c>
      <c r="CD257" s="172">
        <v>8.1543486000000001E-6</v>
      </c>
      <c r="CE257" s="172">
        <v>8.0452771999999996E-13</v>
      </c>
      <c r="CF257" s="172">
        <v>6.1261740000000002E-18</v>
      </c>
      <c r="CG257" s="172">
        <v>5.2600660999999999E-14</v>
      </c>
      <c r="CH257" s="172">
        <v>9.0606958999999996E-5</v>
      </c>
      <c r="CI257" s="69">
        <v>3.4471893000000001E-4</v>
      </c>
      <c r="CJ257" s="172">
        <v>1.7280403999999999E-5</v>
      </c>
      <c r="CK257" s="69">
        <v>0</v>
      </c>
      <c r="CM257" s="197">
        <v>6.2046987999999998E-14</v>
      </c>
      <c r="CN257" s="198">
        <v>12.615156000000001</v>
      </c>
      <c r="CO257" s="198">
        <v>1.4307591999999999E-2</v>
      </c>
      <c r="CP257" s="198">
        <v>2.3565011E-3</v>
      </c>
      <c r="CQ257" s="197">
        <v>2.4493680000000001E-8</v>
      </c>
      <c r="CR257" s="197">
        <v>2.5866229999999999E-7</v>
      </c>
      <c r="CS257" s="198">
        <v>1.4309982E-4</v>
      </c>
      <c r="CT257" s="198">
        <v>4.8654714999999999</v>
      </c>
      <c r="CU257" s="198">
        <v>1.0788314000000001E-3</v>
      </c>
      <c r="CV257" s="197">
        <v>9.4498395000000003E-6</v>
      </c>
      <c r="CX257" s="166" t="s">
        <v>351</v>
      </c>
      <c r="CY257" t="s">
        <v>2565</v>
      </c>
    </row>
    <row r="258" spans="1:103" ht="14.4">
      <c r="A258" t="s">
        <v>464</v>
      </c>
      <c r="B258" s="85" t="s">
        <v>379</v>
      </c>
      <c r="C258" s="113" t="str">
        <f t="shared" si="109"/>
        <v>A.030.18.155</v>
      </c>
      <c r="D258" s="9" t="s">
        <v>1125</v>
      </c>
      <c r="E258" s="112" t="s">
        <v>362</v>
      </c>
      <c r="F258" s="115" t="str">
        <f t="shared" si="110"/>
        <v>p-dichlorobenzene</v>
      </c>
      <c r="G258" s="143">
        <f t="shared" si="111"/>
        <v>12.615174666666666</v>
      </c>
      <c r="I258" s="118">
        <f t="shared" si="112"/>
        <v>3.1554994421460503</v>
      </c>
      <c r="K258" s="161">
        <f t="shared" si="113"/>
        <v>0.51382624399999999</v>
      </c>
      <c r="L258" s="161">
        <f t="shared" si="114"/>
        <v>0.63672864472000001</v>
      </c>
      <c r="M258" s="162">
        <f t="shared" si="115"/>
        <v>0.11266835342605064</v>
      </c>
      <c r="N258" s="161">
        <v>1.8922762</v>
      </c>
      <c r="O258" s="132">
        <v>0.25868299</v>
      </c>
      <c r="P258" s="132">
        <v>0.16330007999999999</v>
      </c>
      <c r="Q258" s="132">
        <v>0.47284248000000001</v>
      </c>
      <c r="R258" s="132">
        <v>1.8649973E-2</v>
      </c>
      <c r="S258" s="132">
        <v>1.2104395E-2</v>
      </c>
      <c r="T258" s="132">
        <v>1.0229396E-2</v>
      </c>
      <c r="U258" s="132">
        <v>0.21458162</v>
      </c>
      <c r="V258" s="164">
        <v>1.9364423999999999E-5</v>
      </c>
      <c r="W258" s="132">
        <v>1.2059984999999999E-4</v>
      </c>
      <c r="X258" s="132">
        <v>1.855209E-3</v>
      </c>
      <c r="Y258" s="164">
        <v>4.3354869999999998E-5</v>
      </c>
      <c r="Z258" s="132">
        <v>0.11079377999999999</v>
      </c>
      <c r="AA258" s="164">
        <v>2.0506338999999999E-12</v>
      </c>
      <c r="AC258" s="118">
        <f t="shared" si="101"/>
        <v>1.8922762</v>
      </c>
      <c r="AD258" s="118">
        <f t="shared" si="102"/>
        <v>1.150390934</v>
      </c>
      <c r="AE258" s="118">
        <f t="shared" si="103"/>
        <v>0.74735847</v>
      </c>
      <c r="AF258" s="118">
        <f t="shared" si="104"/>
        <v>0.63672864472000001</v>
      </c>
      <c r="AG258" s="118">
        <f t="shared" si="105"/>
        <v>1.874573426050634E-3</v>
      </c>
      <c r="AI258" s="69">
        <v>291.71501999999998</v>
      </c>
      <c r="AJ258" s="69">
        <v>285.47989999999999</v>
      </c>
      <c r="AK258" s="69">
        <v>5.0555182999999997E-2</v>
      </c>
      <c r="AL258" s="69">
        <v>0</v>
      </c>
      <c r="AM258" s="69">
        <v>3.7184294000000002</v>
      </c>
      <c r="AN258" s="69">
        <v>3.6177943999999997E-2</v>
      </c>
      <c r="AO258" s="69">
        <v>2.4299547000000001</v>
      </c>
      <c r="AQ258" s="116">
        <v>0.23693698999999999</v>
      </c>
      <c r="AR258" s="116">
        <v>0.20569941</v>
      </c>
      <c r="AS258" s="116">
        <v>1.0875707E-2</v>
      </c>
      <c r="AT258" s="116">
        <v>2.0361871E-2</v>
      </c>
      <c r="AU258" s="150">
        <f t="shared" si="106"/>
        <v>1.2332099279283985E-5</v>
      </c>
      <c r="AV258" s="150">
        <f t="shared" si="107"/>
        <v>4.0220809416549914E-8</v>
      </c>
      <c r="AW258" s="163">
        <f t="shared" si="108"/>
        <v>2.8518025807261003</v>
      </c>
      <c r="AX258" s="196">
        <v>1.1706905E-5</v>
      </c>
      <c r="AY258" s="196">
        <v>3.5322558000000003E-8</v>
      </c>
      <c r="AZ258" s="196">
        <v>9.6506270999999996E-13</v>
      </c>
      <c r="BA258" s="196">
        <v>1.00026E-15</v>
      </c>
      <c r="BB258" s="196">
        <v>2.8372696999999998E-16</v>
      </c>
      <c r="BC258" s="196">
        <v>1.2217502000000001E-8</v>
      </c>
      <c r="BD258" s="196">
        <v>4.2667898000000001E-7</v>
      </c>
      <c r="BE258" s="196">
        <v>2.7828764999999999E-9</v>
      </c>
      <c r="BF258" s="196">
        <v>4.9629533000000001E-10</v>
      </c>
      <c r="BG258" s="196">
        <v>1.6088473000000001E-9</v>
      </c>
      <c r="BH258" s="196">
        <v>3.5126135999999998E-17</v>
      </c>
      <c r="BI258" s="196">
        <v>4.6727652000000001E-12</v>
      </c>
      <c r="BJ258" s="196">
        <v>4.5019365999999998E-12</v>
      </c>
      <c r="BK258" s="196">
        <v>9.2486911E-14</v>
      </c>
      <c r="BL258" s="196">
        <v>1.6864842999999999E-7</v>
      </c>
      <c r="BM258" s="196">
        <v>1.7649365999999999E-8</v>
      </c>
      <c r="BN258" s="196">
        <v>2.7703039999999999E-21</v>
      </c>
      <c r="BO258" s="196">
        <v>1.0807260999999999E-6</v>
      </c>
      <c r="BP258" s="108">
        <v>2.8518015000000001</v>
      </c>
      <c r="BQ258" s="108">
        <v>0</v>
      </c>
      <c r="BR258" s="108">
        <v>0</v>
      </c>
      <c r="BS258" s="108">
        <v>0</v>
      </c>
      <c r="BU258" s="69">
        <v>8.7754594000000001E-4</v>
      </c>
      <c r="BV258" s="172">
        <v>3.4352554999999999E-6</v>
      </c>
      <c r="BW258" s="69">
        <v>3.5174455E-4</v>
      </c>
      <c r="BX258" s="172">
        <v>2.5342526000000001E-5</v>
      </c>
      <c r="BY258" s="172">
        <v>1.9538946999999999E-5</v>
      </c>
      <c r="BZ258" s="172">
        <v>2.6829949E-8</v>
      </c>
      <c r="CA258" s="172">
        <v>2.5594542E-11</v>
      </c>
      <c r="CB258" s="172">
        <v>4.0734526000000002E-8</v>
      </c>
      <c r="CC258" s="172">
        <v>1.6656426999999999E-5</v>
      </c>
      <c r="CD258" s="172">
        <v>8.1543486000000001E-6</v>
      </c>
      <c r="CE258" s="172">
        <v>8.0452771999999996E-13</v>
      </c>
      <c r="CF258" s="172">
        <v>6.1261740000000002E-18</v>
      </c>
      <c r="CG258" s="172">
        <v>5.2600660999999999E-14</v>
      </c>
      <c r="CH258" s="172">
        <v>9.0606958999999996E-5</v>
      </c>
      <c r="CI258" s="69">
        <v>3.4471893000000001E-4</v>
      </c>
      <c r="CJ258" s="172">
        <v>1.7280403999999999E-5</v>
      </c>
      <c r="CK258" s="69">
        <v>0</v>
      </c>
      <c r="CM258" s="197">
        <v>6.2046987999999998E-14</v>
      </c>
      <c r="CN258" s="198">
        <v>12.615156000000001</v>
      </c>
      <c r="CO258" s="198">
        <v>1.4307591999999999E-2</v>
      </c>
      <c r="CP258" s="198">
        <v>2.3565011E-3</v>
      </c>
      <c r="CQ258" s="197">
        <v>2.4493680000000001E-8</v>
      </c>
      <c r="CR258" s="197">
        <v>2.5866229999999999E-7</v>
      </c>
      <c r="CS258" s="198">
        <v>1.4309982E-4</v>
      </c>
      <c r="CT258" s="198">
        <v>4.8654714999999999</v>
      </c>
      <c r="CU258" s="198">
        <v>1.0788314000000001E-3</v>
      </c>
      <c r="CV258" s="197">
        <v>9.4498395000000003E-6</v>
      </c>
      <c r="CX258" s="166" t="s">
        <v>351</v>
      </c>
      <c r="CY258" t="s">
        <v>2566</v>
      </c>
    </row>
    <row r="259" spans="1:103" ht="14.4">
      <c r="A259" t="s">
        <v>465</v>
      </c>
      <c r="B259" s="85" t="s">
        <v>379</v>
      </c>
      <c r="C259" s="113" t="str">
        <f t="shared" si="109"/>
        <v>A.030.18.156</v>
      </c>
      <c r="D259" s="9" t="s">
        <v>1125</v>
      </c>
      <c r="E259" s="112" t="s">
        <v>362</v>
      </c>
      <c r="F259" s="115" t="str">
        <f t="shared" si="110"/>
        <v>Propanal</v>
      </c>
      <c r="G259" s="143">
        <f t="shared" si="111"/>
        <v>3.6847690000000006</v>
      </c>
      <c r="I259" s="118">
        <f t="shared" si="112"/>
        <v>0.66444571725052426</v>
      </c>
      <c r="K259" s="161">
        <f t="shared" si="113"/>
        <v>2.7453202401E-2</v>
      </c>
      <c r="L259" s="161">
        <f t="shared" si="114"/>
        <v>7.7182971528000008E-2</v>
      </c>
      <c r="M259" s="162">
        <f t="shared" si="115"/>
        <v>7.0941933215241913E-3</v>
      </c>
      <c r="N259" s="161">
        <v>0.55271535000000005</v>
      </c>
      <c r="O259" s="132">
        <v>4.8271730999999998E-2</v>
      </c>
      <c r="P259" s="132">
        <v>2.1860788999999999E-2</v>
      </c>
      <c r="Q259" s="132">
        <v>2.4597252999999999E-2</v>
      </c>
      <c r="R259" s="132">
        <v>2.3242986E-3</v>
      </c>
      <c r="S259" s="164">
        <v>4.2555221E-5</v>
      </c>
      <c r="T259" s="132">
        <v>4.8909558000000001E-4</v>
      </c>
      <c r="U259" s="132">
        <v>6.9287929000000003E-3</v>
      </c>
      <c r="V259" s="132">
        <v>1.0677810999999999E-4</v>
      </c>
      <c r="W259" s="164">
        <v>8.9639211999999993E-5</v>
      </c>
      <c r="X259" s="132">
        <v>6.7952003E-3</v>
      </c>
      <c r="Y259" s="164">
        <v>3.2019415999999997E-5</v>
      </c>
      <c r="Z259" s="132">
        <v>1.9221491000000001E-4</v>
      </c>
      <c r="AA259" s="164">
        <v>1.524191E-12</v>
      </c>
      <c r="AC259" s="118">
        <f t="shared" si="101"/>
        <v>0.55271535000000005</v>
      </c>
      <c r="AD259" s="118">
        <f t="shared" si="102"/>
        <v>0.10451451530099999</v>
      </c>
      <c r="AE259" s="118">
        <f t="shared" si="103"/>
        <v>7.725352781E-2</v>
      </c>
      <c r="AF259" s="118">
        <f t="shared" si="104"/>
        <v>7.7182971527999994E-2</v>
      </c>
      <c r="AG259" s="118">
        <f t="shared" si="105"/>
        <v>6.901978411524191E-3</v>
      </c>
      <c r="AI259" s="69">
        <v>73.176227999999995</v>
      </c>
      <c r="AJ259" s="69">
        <v>71.357607999999999</v>
      </c>
      <c r="AK259" s="69">
        <v>0.71758144999999995</v>
      </c>
      <c r="AL259" s="69">
        <v>0</v>
      </c>
      <c r="AM259" s="69">
        <v>0.60830656000000005</v>
      </c>
      <c r="AN259" s="69">
        <v>0.33472527000000002</v>
      </c>
      <c r="AO259" s="69">
        <v>0.15800702</v>
      </c>
      <c r="AQ259" s="116">
        <v>8.0688301000000004E-2</v>
      </c>
      <c r="AR259" s="116">
        <v>7.2874430000000004E-2</v>
      </c>
      <c r="AS259" s="116">
        <v>3.1505398000000002E-3</v>
      </c>
      <c r="AT259" s="116">
        <v>4.6633311999999998E-3</v>
      </c>
      <c r="AU259" s="150">
        <f t="shared" si="106"/>
        <v>4.3689705592143599E-6</v>
      </c>
      <c r="AV259" s="150">
        <f t="shared" si="107"/>
        <v>1.1651404837246545E-8</v>
      </c>
      <c r="AW259" s="163">
        <f t="shared" si="108"/>
        <v>0.65312761812379994</v>
      </c>
      <c r="AX259" s="196">
        <v>3.4199746000000001E-6</v>
      </c>
      <c r="AY259" s="196">
        <v>1.0318909E-8</v>
      </c>
      <c r="AZ259" s="196">
        <v>2.8192649E-13</v>
      </c>
      <c r="BA259" s="196">
        <v>7.4347125E-16</v>
      </c>
      <c r="BB259" s="196">
        <v>2.1088801E-16</v>
      </c>
      <c r="BC259" s="196">
        <v>1.1924451E-9</v>
      </c>
      <c r="BD259" s="196">
        <v>9.4640840000000003E-7</v>
      </c>
      <c r="BE259" s="196">
        <v>2.2403936E-10</v>
      </c>
      <c r="BF259" s="196">
        <v>1.0678737000000001E-9</v>
      </c>
      <c r="BG259" s="196">
        <v>3.7647868999999998E-11</v>
      </c>
      <c r="BH259" s="196">
        <v>2.6108483E-17</v>
      </c>
      <c r="BI259" s="196">
        <v>2.7741911000000001E-13</v>
      </c>
      <c r="BJ259" s="196">
        <v>3.5846032000000001E-14</v>
      </c>
      <c r="BK259" s="196">
        <v>6.7861328E-15</v>
      </c>
      <c r="BL259" s="196">
        <v>2.3212399999999999E-11</v>
      </c>
      <c r="BM259" s="196">
        <v>9.8828475999999993E-10</v>
      </c>
      <c r="BN259" s="196">
        <v>2.059106E-21</v>
      </c>
      <c r="BO259" s="196">
        <v>2.9481238000000001E-6</v>
      </c>
      <c r="BP259" s="108">
        <v>0.65312466999999996</v>
      </c>
      <c r="BQ259" s="196">
        <v>3.8361599999999998E-10</v>
      </c>
      <c r="BR259" s="196">
        <v>2.3327999999999999E-12</v>
      </c>
      <c r="BS259" s="196">
        <v>1.043712E-16</v>
      </c>
      <c r="BU259" s="69">
        <v>2.1193068000000001E-4</v>
      </c>
      <c r="BV259" s="172">
        <v>7.5457813000000002E-6</v>
      </c>
      <c r="BW259" s="69">
        <v>1.0274113999999999E-4</v>
      </c>
      <c r="BX259" s="172">
        <v>8.1451323000000002E-7</v>
      </c>
      <c r="BY259" s="172">
        <v>7.9496310000000007E-6</v>
      </c>
      <c r="BZ259" s="172">
        <v>3.6090000999999999E-7</v>
      </c>
      <c r="CA259" s="172">
        <v>1.9023859000000001E-11</v>
      </c>
      <c r="CB259" s="172">
        <v>5.4777778999999998E-7</v>
      </c>
      <c r="CC259" s="172">
        <v>8.7225786999999998E-8</v>
      </c>
      <c r="CD259" s="172">
        <v>5.3726098000000004E-7</v>
      </c>
      <c r="CE259" s="172">
        <v>5.9798773E-13</v>
      </c>
      <c r="CF259" s="172">
        <v>4.5534502000000003E-18</v>
      </c>
      <c r="CG259" s="172">
        <v>3.9096912999999999E-14</v>
      </c>
      <c r="CH259" s="172">
        <v>5.1588857000000001E-6</v>
      </c>
      <c r="CI259" s="172">
        <v>8.6086201999999995E-5</v>
      </c>
      <c r="CJ259" s="172">
        <v>4.6272136000000003E-8</v>
      </c>
      <c r="CK259" s="172">
        <v>5.5070870999999999E-8</v>
      </c>
      <c r="CM259" s="197">
        <v>4.6118159E-14</v>
      </c>
      <c r="CN259" s="198">
        <v>3.6843438000000002</v>
      </c>
      <c r="CO259" s="198">
        <v>2.4180302000000001E-2</v>
      </c>
      <c r="CP259" s="198">
        <v>5.2454833000000001E-3</v>
      </c>
      <c r="CQ259" s="197">
        <v>1.3002115000000001E-10</v>
      </c>
      <c r="CR259" s="197">
        <v>1.6061197000000001E-8</v>
      </c>
      <c r="CS259" s="198">
        <v>3.4269998000000001E-4</v>
      </c>
      <c r="CT259" s="198">
        <v>2.9951525999999999E-2</v>
      </c>
      <c r="CU259" s="197">
        <v>2.5245213999999998E-5</v>
      </c>
      <c r="CV259" s="198">
        <v>1.2692979999999999E-4</v>
      </c>
      <c r="CX259" s="166" t="s">
        <v>325</v>
      </c>
      <c r="CY259" t="s">
        <v>2243</v>
      </c>
    </row>
    <row r="260" spans="1:103" ht="14.4">
      <c r="A260" t="s">
        <v>466</v>
      </c>
      <c r="B260" s="85" t="s">
        <v>379</v>
      </c>
      <c r="C260" s="113" t="str">
        <f t="shared" si="109"/>
        <v>A.030.18.157</v>
      </c>
      <c r="D260" s="9" t="s">
        <v>1125</v>
      </c>
      <c r="E260" s="112" t="s">
        <v>362</v>
      </c>
      <c r="F260" s="115" t="str">
        <f t="shared" si="110"/>
        <v>Propanol</v>
      </c>
      <c r="G260" s="143">
        <f t="shared" si="111"/>
        <v>4.4449825333333335</v>
      </c>
      <c r="I260" s="118">
        <f t="shared" si="112"/>
        <v>0.95526732557451899</v>
      </c>
      <c r="K260" s="161">
        <f t="shared" si="113"/>
        <v>0.18869140776099999</v>
      </c>
      <c r="L260" s="161">
        <f t="shared" si="114"/>
        <v>8.3108961440000004E-2</v>
      </c>
      <c r="M260" s="162">
        <f t="shared" si="115"/>
        <v>1.6719576373519014E-2</v>
      </c>
      <c r="N260" s="161">
        <v>0.66674738</v>
      </c>
      <c r="O260" s="132">
        <v>5.1165736000000003E-2</v>
      </c>
      <c r="P260" s="132">
        <v>2.4568439000000001E-2</v>
      </c>
      <c r="Q260" s="132">
        <v>0.18537236000000001</v>
      </c>
      <c r="R260" s="132">
        <v>2.6802369000000002E-3</v>
      </c>
      <c r="S260" s="164">
        <v>4.5337380999999999E-5</v>
      </c>
      <c r="T260" s="132">
        <v>5.9347347999999999E-4</v>
      </c>
      <c r="U260" s="132">
        <v>7.0926178999999997E-3</v>
      </c>
      <c r="V260" s="132">
        <v>2.8341271000000001E-4</v>
      </c>
      <c r="W260" s="132">
        <v>2.0695692000000001E-4</v>
      </c>
      <c r="X260" s="132">
        <v>1.6224203E-2</v>
      </c>
      <c r="Y260" s="164">
        <v>7.5211619999999998E-5</v>
      </c>
      <c r="Z260" s="132">
        <v>2.1196065999999999E-4</v>
      </c>
      <c r="AA260" s="164">
        <v>3.5190166000000001E-12</v>
      </c>
      <c r="AC260" s="118">
        <f t="shared" si="101"/>
        <v>0.66674738</v>
      </c>
      <c r="AD260" s="118">
        <f t="shared" si="102"/>
        <v>0.27151820066100002</v>
      </c>
      <c r="AE260" s="118">
        <f t="shared" si="103"/>
        <v>8.3038753559999998E-2</v>
      </c>
      <c r="AF260" s="118">
        <f t="shared" si="104"/>
        <v>8.3108961440000004E-2</v>
      </c>
      <c r="AG260" s="118">
        <f t="shared" si="105"/>
        <v>1.6507615713519014E-2</v>
      </c>
      <c r="AI260" s="69">
        <v>84.541978999999998</v>
      </c>
      <c r="AJ260" s="69">
        <v>80.691761</v>
      </c>
      <c r="AK260" s="69">
        <v>1.6927513000000001</v>
      </c>
      <c r="AL260" s="69">
        <v>0</v>
      </c>
      <c r="AM260" s="69">
        <v>0.84114248999999996</v>
      </c>
      <c r="AN260" s="69">
        <v>0.91494520000000001</v>
      </c>
      <c r="AO260" s="69">
        <v>0.40137908</v>
      </c>
      <c r="AQ260" s="116">
        <v>9.5031936999999997E-2</v>
      </c>
      <c r="AR260" s="116">
        <v>8.5879452999999994E-2</v>
      </c>
      <c r="AS260" s="116">
        <v>4.0372358000000004E-3</v>
      </c>
      <c r="AT260" s="116">
        <v>5.1152482000000003E-3</v>
      </c>
      <c r="AU260" s="150">
        <f t="shared" si="106"/>
        <v>5.148648277903402E-6</v>
      </c>
      <c r="AV260" s="150">
        <f t="shared" si="107"/>
        <v>1.4930605621973904E-8</v>
      </c>
      <c r="AW260" s="163">
        <f t="shared" si="108"/>
        <v>0.71642131479089999</v>
      </c>
      <c r="AX260" s="196">
        <v>4.1255821999999997E-6</v>
      </c>
      <c r="AY260" s="196">
        <v>1.2447902E-8</v>
      </c>
      <c r="AZ260" s="196">
        <v>3.4009341999999998E-13</v>
      </c>
      <c r="BA260" s="196">
        <v>1.7165089999999999E-15</v>
      </c>
      <c r="BB260" s="196">
        <v>4.8689330000000001E-16</v>
      </c>
      <c r="BC260" s="196">
        <v>5.9568633000000003E-9</v>
      </c>
      <c r="BD260" s="196">
        <v>1.0153018E-6</v>
      </c>
      <c r="BE260" s="196">
        <v>1.2967075E-9</v>
      </c>
      <c r="BF260" s="196">
        <v>1.1429672E-9</v>
      </c>
      <c r="BG260" s="196">
        <v>3.7483359000000003E-11</v>
      </c>
      <c r="BH260" s="196">
        <v>6.0278654999999998E-17</v>
      </c>
      <c r="BI260" s="196">
        <v>4.4445327000000002E-13</v>
      </c>
      <c r="BJ260" s="196">
        <v>3.8565151000000002E-14</v>
      </c>
      <c r="BK260" s="196">
        <v>1.1764402E-14</v>
      </c>
      <c r="BL260" s="196">
        <v>2.4206610000000001E-11</v>
      </c>
      <c r="BM260" s="196">
        <v>1.0086041000000001E-9</v>
      </c>
      <c r="BN260" s="196">
        <v>4.7540157000000001E-21</v>
      </c>
      <c r="BO260" s="196">
        <v>7.2547909E-6</v>
      </c>
      <c r="BP260" s="108">
        <v>0.71641405999999996</v>
      </c>
      <c r="BQ260" s="196">
        <v>7.7460168999999997E-10</v>
      </c>
      <c r="BR260" s="196">
        <v>4.7104157E-12</v>
      </c>
      <c r="BS260" s="196">
        <v>2.1074749000000001E-16</v>
      </c>
      <c r="BU260" s="69">
        <v>2.7770535000000001E-4</v>
      </c>
      <c r="BV260" s="172">
        <v>8.1181432000000003E-6</v>
      </c>
      <c r="BW260" s="69">
        <v>1.2393791000000001E-4</v>
      </c>
      <c r="BX260" s="172">
        <v>8.3384082000000002E-7</v>
      </c>
      <c r="BY260" s="172">
        <v>8.5532491000000004E-6</v>
      </c>
      <c r="BZ260" s="172">
        <v>4.6834955999999997E-7</v>
      </c>
      <c r="CA260" s="172">
        <v>4.3921841999999999E-11</v>
      </c>
      <c r="CB260" s="172">
        <v>7.1087519000000005E-7</v>
      </c>
      <c r="CC260" s="172">
        <v>9.3583852999999996E-8</v>
      </c>
      <c r="CD260" s="172">
        <v>6.0876613999999999E-7</v>
      </c>
      <c r="CE260" s="172">
        <v>1.3806201000000001E-12</v>
      </c>
      <c r="CF260" s="172">
        <v>1.0512898999999999E-17</v>
      </c>
      <c r="CG260" s="172">
        <v>9.0266037000000003E-14</v>
      </c>
      <c r="CH260" s="172">
        <v>3.5919298999999997E-5</v>
      </c>
      <c r="CI260" s="172">
        <v>9.8223220999999996E-5</v>
      </c>
      <c r="CJ260" s="172">
        <v>1.2686444E-7</v>
      </c>
      <c r="CK260" s="172">
        <v>1.1119971E-7</v>
      </c>
      <c r="CM260" s="197">
        <v>1.0647653E-13</v>
      </c>
      <c r="CN260" s="198">
        <v>4.4444492000000002</v>
      </c>
      <c r="CO260" s="198">
        <v>0.16520544000000001</v>
      </c>
      <c r="CP260" s="198">
        <v>5.6617246999999997E-3</v>
      </c>
      <c r="CQ260" s="197">
        <v>1.4368841E-10</v>
      </c>
      <c r="CR260" s="197">
        <v>1.7679932000000002E-8</v>
      </c>
      <c r="CS260" s="198">
        <v>3.6764236000000003E-4</v>
      </c>
      <c r="CT260" s="198">
        <v>3.7647013E-2</v>
      </c>
      <c r="CU260" s="197">
        <v>2.5134893999999999E-5</v>
      </c>
      <c r="CV260" s="198">
        <v>1.6473103999999999E-4</v>
      </c>
      <c r="CX260" s="166" t="s">
        <v>333</v>
      </c>
      <c r="CY260" t="s">
        <v>2244</v>
      </c>
    </row>
    <row r="261" spans="1:103" ht="14.4">
      <c r="A261" t="s">
        <v>467</v>
      </c>
      <c r="B261" s="85" t="s">
        <v>379</v>
      </c>
      <c r="C261" s="113" t="str">
        <f t="shared" si="109"/>
        <v>A.030.18.158</v>
      </c>
      <c r="D261" s="9" t="s">
        <v>1125</v>
      </c>
      <c r="E261" s="112" t="s">
        <v>362</v>
      </c>
      <c r="F261" s="115" t="str">
        <f t="shared" si="110"/>
        <v>Propylene ammooxidation</v>
      </c>
      <c r="G261" s="143">
        <f t="shared" si="111"/>
        <v>3.8654116666666667</v>
      </c>
      <c r="I261" s="118">
        <f t="shared" si="112"/>
        <v>0.94228677612283296</v>
      </c>
      <c r="K261" s="161">
        <f t="shared" si="113"/>
        <v>6.6658466030000002E-2</v>
      </c>
      <c r="L261" s="161">
        <f t="shared" si="114"/>
        <v>0.27650137622999998</v>
      </c>
      <c r="M261" s="162">
        <f t="shared" si="115"/>
        <v>1.9315183862833069E-2</v>
      </c>
      <c r="N261" s="161">
        <v>0.57981174999999996</v>
      </c>
      <c r="O261" s="132">
        <v>3.7585764000000001E-2</v>
      </c>
      <c r="P261" s="132">
        <v>0.11796022</v>
      </c>
      <c r="Q261" s="132">
        <v>6.3891657000000004E-2</v>
      </c>
      <c r="R261" s="132">
        <v>1.3923943E-3</v>
      </c>
      <c r="S261" s="132">
        <v>2.0118003000000001E-4</v>
      </c>
      <c r="T261" s="132">
        <v>1.1732347E-3</v>
      </c>
      <c r="U261" s="132">
        <v>0.11714896</v>
      </c>
      <c r="V261" s="132">
        <v>2.4431585999999997E-4</v>
      </c>
      <c r="W261" s="132">
        <v>3.7450021999999999E-3</v>
      </c>
      <c r="X261" s="132">
        <v>6.5432559999999999E-3</v>
      </c>
      <c r="Y261" s="164">
        <v>6.1430030000000002E-5</v>
      </c>
      <c r="Z261" s="132">
        <v>1.2527612E-2</v>
      </c>
      <c r="AA261" s="164">
        <v>2.8330686000000002E-12</v>
      </c>
      <c r="AC261" s="118">
        <f t="shared" si="101"/>
        <v>0.57981174999999996</v>
      </c>
      <c r="AD261" s="118">
        <f t="shared" si="102"/>
        <v>0.33935341002999997</v>
      </c>
      <c r="AE261" s="118">
        <f t="shared" si="103"/>
        <v>0.28522255600000002</v>
      </c>
      <c r="AF261" s="118">
        <f t="shared" si="104"/>
        <v>0.27650137622999998</v>
      </c>
      <c r="AG261" s="118">
        <f t="shared" si="105"/>
        <v>6.7875718628330689E-3</v>
      </c>
      <c r="AI261" s="69">
        <v>84.774377999999999</v>
      </c>
      <c r="AJ261" s="69">
        <v>83.182554999999994</v>
      </c>
      <c r="AK261" s="69">
        <v>0.53358412</v>
      </c>
      <c r="AL261" s="69">
        <v>0</v>
      </c>
      <c r="AM261" s="69">
        <v>0.13315943</v>
      </c>
      <c r="AN261" s="69">
        <v>0.79613524999999996</v>
      </c>
      <c r="AO261" s="69">
        <v>0.12894457000000001</v>
      </c>
      <c r="AQ261" s="116">
        <v>8.2076182999999997E-2</v>
      </c>
      <c r="AR261" s="116">
        <v>7.2654215999999994E-2</v>
      </c>
      <c r="AS261" s="116">
        <v>3.6007195999999998E-3</v>
      </c>
      <c r="AT261" s="116">
        <v>5.8212476999999997E-3</v>
      </c>
      <c r="AU261" s="150">
        <f t="shared" si="106"/>
        <v>4.3557683412419017E-6</v>
      </c>
      <c r="AV261" s="150">
        <f t="shared" si="107"/>
        <v>1.3316270742175026E-8</v>
      </c>
      <c r="AW261" s="163">
        <f t="shared" si="108"/>
        <v>0.81530079046750004</v>
      </c>
      <c r="AX261" s="196">
        <v>3.5876576999999998E-6</v>
      </c>
      <c r="AY261" s="196">
        <v>1.0824851E-8</v>
      </c>
      <c r="AZ261" s="196">
        <v>2.9574948000000002E-13</v>
      </c>
      <c r="BA261" s="196">
        <v>1.3819167E-15</v>
      </c>
      <c r="BB261" s="196">
        <v>3.9198511999999998E-16</v>
      </c>
      <c r="BC261" s="196">
        <v>1.8825862999999999E-9</v>
      </c>
      <c r="BD261" s="196">
        <v>7.6489503999999998E-7</v>
      </c>
      <c r="BE261" s="196">
        <v>4.1136169999999999E-10</v>
      </c>
      <c r="BF261" s="196">
        <v>1.842954E-9</v>
      </c>
      <c r="BG261" s="196">
        <v>2.2972855999999999E-10</v>
      </c>
      <c r="BH261" s="196">
        <v>6.3657594000000002E-12</v>
      </c>
      <c r="BI261" s="196">
        <v>6.6396965000000005E-13</v>
      </c>
      <c r="BJ261" s="196">
        <v>4.1489417999999999E-14</v>
      </c>
      <c r="BK261" s="196">
        <v>8.5142231999999999E-15</v>
      </c>
      <c r="BL261" s="196">
        <v>6.6949468000000002E-11</v>
      </c>
      <c r="BM261" s="196">
        <v>1.2660637E-9</v>
      </c>
      <c r="BN261" s="196">
        <v>3.8273343E-21</v>
      </c>
      <c r="BO261" s="196">
        <v>8.6604675000000006E-6</v>
      </c>
      <c r="BP261" s="108">
        <v>0.81529213</v>
      </c>
      <c r="BQ261" s="108">
        <v>0</v>
      </c>
      <c r="BR261" s="108">
        <v>0</v>
      </c>
      <c r="BS261" s="108">
        <v>0</v>
      </c>
      <c r="BU261" s="69">
        <v>2.9856468000000002E-4</v>
      </c>
      <c r="BV261" s="172">
        <v>1.477762E-5</v>
      </c>
      <c r="BW261" s="69">
        <v>1.0777793000000001E-4</v>
      </c>
      <c r="BX261" s="172">
        <v>1.3934223000000001E-5</v>
      </c>
      <c r="BY261" s="172">
        <v>1.4712055E-5</v>
      </c>
      <c r="BZ261" s="172">
        <v>1.9786932999999999E-5</v>
      </c>
      <c r="CA261" s="172">
        <v>6.3327621999999996E-7</v>
      </c>
      <c r="CB261" s="172">
        <v>1.1499256999999999E-5</v>
      </c>
      <c r="CC261" s="172">
        <v>3.3040422E-7</v>
      </c>
      <c r="CD261" s="172">
        <v>1.0036338E-6</v>
      </c>
      <c r="CE261" s="172">
        <v>1.1115013E-12</v>
      </c>
      <c r="CF261" s="172">
        <v>8.4636615000000002E-18</v>
      </c>
      <c r="CG261" s="172">
        <v>7.2670835999999996E-14</v>
      </c>
      <c r="CH261" s="172">
        <v>1.2286463E-5</v>
      </c>
      <c r="CI261" s="69">
        <v>1.0177925999999999E-4</v>
      </c>
      <c r="CJ261" s="172">
        <v>4.3618965999999997E-8</v>
      </c>
      <c r="CK261" s="69">
        <v>0</v>
      </c>
      <c r="CM261" s="197">
        <v>8.5721479999999998E-14</v>
      </c>
      <c r="CN261" s="198">
        <v>3.8649475999999998</v>
      </c>
      <c r="CO261" s="198">
        <v>4.8536750999999996E-3</v>
      </c>
      <c r="CP261" s="198">
        <v>8.4423269999999995E-3</v>
      </c>
      <c r="CQ261" s="197">
        <v>3.0728937000000002E-10</v>
      </c>
      <c r="CR261" s="197">
        <v>3.6820416999999999E-8</v>
      </c>
      <c r="CS261" s="198">
        <v>3.1658533000000002E-4</v>
      </c>
      <c r="CT261" s="198">
        <v>3.4912714999999997E-2</v>
      </c>
      <c r="CU261" s="198">
        <v>1.5389116999999999E-4</v>
      </c>
      <c r="CV261" s="198">
        <v>4.5894519000000003E-3</v>
      </c>
      <c r="CX261" s="166" t="s">
        <v>310</v>
      </c>
      <c r="CY261" t="s">
        <v>2245</v>
      </c>
    </row>
    <row r="262" spans="1:103" ht="14.4">
      <c r="A262" t="s">
        <v>468</v>
      </c>
      <c r="B262" s="85" t="s">
        <v>379</v>
      </c>
      <c r="C262" s="113" t="str">
        <f t="shared" si="109"/>
        <v>A.030.18.159</v>
      </c>
      <c r="D262" s="9" t="s">
        <v>1125</v>
      </c>
      <c r="E262" s="112" t="s">
        <v>362</v>
      </c>
      <c r="F262" s="115" t="str">
        <f t="shared" si="110"/>
        <v>Propylene hydroformylation</v>
      </c>
      <c r="G262" s="143">
        <f t="shared" si="111"/>
        <v>7.6800146666666675</v>
      </c>
      <c r="I262" s="118">
        <f t="shared" si="112"/>
        <v>1.3300574231807289</v>
      </c>
      <c r="K262" s="161">
        <f t="shared" si="113"/>
        <v>7.0090113689999997E-2</v>
      </c>
      <c r="L262" s="161">
        <f t="shared" si="114"/>
        <v>9.0322456503000012E-2</v>
      </c>
      <c r="M262" s="162">
        <f t="shared" si="115"/>
        <v>1.7642652987728925E-2</v>
      </c>
      <c r="N262" s="161">
        <v>1.1520022000000001</v>
      </c>
      <c r="O262" s="132">
        <v>5.2546463000000002E-2</v>
      </c>
      <c r="P262" s="132">
        <v>3.0446174999999999E-2</v>
      </c>
      <c r="Q262" s="132">
        <v>6.6954633E-2</v>
      </c>
      <c r="R262" s="132">
        <v>1.7382871000000001E-3</v>
      </c>
      <c r="S262" s="132">
        <v>2.0729968999999999E-4</v>
      </c>
      <c r="T262" s="132">
        <v>1.1898938999999999E-3</v>
      </c>
      <c r="U262" s="132">
        <v>7.1100494000000004E-3</v>
      </c>
      <c r="V262" s="164">
        <v>8.3390784999999993E-5</v>
      </c>
      <c r="W262" s="132">
        <v>1.6049091E-4</v>
      </c>
      <c r="X262" s="132">
        <v>5.0151422000000003E-3</v>
      </c>
      <c r="Y262" s="164">
        <v>5.9278192999999999E-5</v>
      </c>
      <c r="Z262" s="132">
        <v>1.2544120000000001E-2</v>
      </c>
      <c r="AA262" s="164">
        <v>2.7289264000000001E-12</v>
      </c>
      <c r="AC262" s="118">
        <f t="shared" si="101"/>
        <v>1.1520022000000001</v>
      </c>
      <c r="AD262" s="118">
        <f t="shared" si="102"/>
        <v>0.16019280109</v>
      </c>
      <c r="AE262" s="118">
        <f t="shared" si="103"/>
        <v>0.10264680740000001</v>
      </c>
      <c r="AF262" s="118">
        <f t="shared" si="104"/>
        <v>9.0322456503000012E-2</v>
      </c>
      <c r="AG262" s="118">
        <f t="shared" si="105"/>
        <v>5.0985329877289267E-3</v>
      </c>
      <c r="AI262" s="69">
        <v>132.66822999999999</v>
      </c>
      <c r="AJ262" s="69">
        <v>131.44346999999999</v>
      </c>
      <c r="AK262" s="69">
        <v>0.35551053999999999</v>
      </c>
      <c r="AL262" s="69">
        <v>0</v>
      </c>
      <c r="AM262" s="69">
        <v>8.3975414999999998E-2</v>
      </c>
      <c r="AN262" s="69">
        <v>0.69640663999999997</v>
      </c>
      <c r="AO262" s="69">
        <v>8.8867274999999996E-2</v>
      </c>
      <c r="AQ262" s="116">
        <v>0.14145012000000001</v>
      </c>
      <c r="AR262" s="116">
        <v>0.12673951999999999</v>
      </c>
      <c r="AS262" s="116">
        <v>6.1531095999999997E-3</v>
      </c>
      <c r="AT262" s="116">
        <v>8.5574883000000008E-3</v>
      </c>
      <c r="AU262" s="150">
        <f t="shared" si="106"/>
        <v>7.5982927565526942E-6</v>
      </c>
      <c r="AV262" s="150">
        <f t="shared" si="107"/>
        <v>2.2755582636661262E-8</v>
      </c>
      <c r="AW262" s="163">
        <f t="shared" si="108"/>
        <v>1.1985277321979999</v>
      </c>
      <c r="AX262" s="196">
        <v>7.1281577000000001E-6</v>
      </c>
      <c r="AY262" s="196">
        <v>2.1507414999999999E-8</v>
      </c>
      <c r="AZ262" s="196">
        <v>5.8761149000000003E-13</v>
      </c>
      <c r="BA262" s="196">
        <v>1.3311181E-15</v>
      </c>
      <c r="BB262" s="196">
        <v>3.7757593000000001E-16</v>
      </c>
      <c r="BC262" s="196">
        <v>2.2550581000000001E-9</v>
      </c>
      <c r="BD262" s="196">
        <v>4.6607935000000003E-7</v>
      </c>
      <c r="BE262" s="196">
        <v>4.6572077999999998E-10</v>
      </c>
      <c r="BF262" s="196">
        <v>5.2755783000000004E-10</v>
      </c>
      <c r="BG262" s="196">
        <v>2.5085155999999999E-10</v>
      </c>
      <c r="BH262" s="196">
        <v>4.6744881E-17</v>
      </c>
      <c r="BI262" s="196">
        <v>6.7660319999999999E-13</v>
      </c>
      <c r="BJ262" s="196">
        <v>4.2726191000000002E-14</v>
      </c>
      <c r="BK262" s="196">
        <v>8.7572653000000005E-15</v>
      </c>
      <c r="BL262" s="196">
        <v>5.1111643999999998E-11</v>
      </c>
      <c r="BM262" s="196">
        <v>1.3019831E-9</v>
      </c>
      <c r="BN262" s="196">
        <v>3.6866432999999997E-21</v>
      </c>
      <c r="BO262" s="196">
        <v>3.2321980000000001E-6</v>
      </c>
      <c r="BP262" s="108">
        <v>1.1985245</v>
      </c>
      <c r="BQ262" s="196">
        <v>4.4755199999999999E-10</v>
      </c>
      <c r="BR262" s="196">
        <v>2.7216E-12</v>
      </c>
      <c r="BS262" s="196">
        <v>1.2176640000000001E-16</v>
      </c>
      <c r="BU262" s="69">
        <v>3.9637807000000001E-4</v>
      </c>
      <c r="BV262" s="172">
        <v>3.8223536000000003E-6</v>
      </c>
      <c r="BW262" s="69">
        <v>2.1413918999999999E-4</v>
      </c>
      <c r="BX262" s="172">
        <v>8.6315925999999997E-7</v>
      </c>
      <c r="BY262" s="172">
        <v>4.2944255999999996E-6</v>
      </c>
      <c r="BZ262" s="172">
        <v>3.6418887999999999E-7</v>
      </c>
      <c r="CA262" s="172">
        <v>6.3257515000000005E-7</v>
      </c>
      <c r="CB262" s="172">
        <v>5.5277689999999998E-7</v>
      </c>
      <c r="CC262" s="172">
        <v>3.3993247000000001E-7</v>
      </c>
      <c r="CD262" s="172">
        <v>1.0156492E-6</v>
      </c>
      <c r="CE262" s="172">
        <v>1.0706430000000001E-12</v>
      </c>
      <c r="CF262" s="172">
        <v>8.1525414000000005E-18</v>
      </c>
      <c r="CG262" s="172">
        <v>6.9999491000000002E-14</v>
      </c>
      <c r="CH262" s="172">
        <v>1.3013730000000001E-5</v>
      </c>
      <c r="CI262" s="69">
        <v>1.5724595E-4</v>
      </c>
      <c r="CJ262" s="172">
        <v>2.988249E-8</v>
      </c>
      <c r="CK262" s="172">
        <v>6.4249349999999994E-8</v>
      </c>
      <c r="CM262" s="197">
        <v>8.2570399999999999E-14</v>
      </c>
      <c r="CN262" s="198">
        <v>7.6790927</v>
      </c>
      <c r="CO262" s="198">
        <v>1.0984366000000001E-2</v>
      </c>
      <c r="CP262" s="198">
        <v>2.6987202E-3</v>
      </c>
      <c r="CQ262" s="197">
        <v>3.1198144999999999E-10</v>
      </c>
      <c r="CR262" s="197">
        <v>3.7539321000000003E-8</v>
      </c>
      <c r="CS262" s="198">
        <v>1.6028717E-4</v>
      </c>
      <c r="CT262" s="198">
        <v>3.5950001000000002E-2</v>
      </c>
      <c r="CU262" s="198">
        <v>1.6805543999999999E-4</v>
      </c>
      <c r="CV262" s="198">
        <v>1.2809489999999999E-4</v>
      </c>
      <c r="CX262" s="166" t="s">
        <v>310</v>
      </c>
      <c r="CY262" t="s">
        <v>2246</v>
      </c>
    </row>
    <row r="263" spans="1:103" ht="14.4">
      <c r="A263" t="s">
        <v>469</v>
      </c>
      <c r="B263" s="85" t="s">
        <v>379</v>
      </c>
      <c r="C263" s="113" t="str">
        <f t="shared" si="109"/>
        <v>A.030.18.160</v>
      </c>
      <c r="D263" s="9" t="s">
        <v>1125</v>
      </c>
      <c r="E263" s="112" t="s">
        <v>362</v>
      </c>
      <c r="F263" s="115" t="str">
        <f t="shared" si="110"/>
        <v>Tetrahydrofuran</v>
      </c>
      <c r="G263" s="143">
        <f t="shared" si="111"/>
        <v>5.9702160666666666</v>
      </c>
      <c r="I263" s="118">
        <f t="shared" si="112"/>
        <v>0.98506772192739278</v>
      </c>
      <c r="K263" s="161">
        <f t="shared" si="113"/>
        <v>3.4884396200000001E-2</v>
      </c>
      <c r="L263" s="161">
        <f t="shared" si="114"/>
        <v>-0.1852832227</v>
      </c>
      <c r="M263" s="162">
        <f t="shared" si="115"/>
        <v>0.23993413842739283</v>
      </c>
      <c r="N263" s="161">
        <v>0.89553240999999995</v>
      </c>
      <c r="O263" s="132">
        <v>7.3412723999999999E-2</v>
      </c>
      <c r="P263" s="132">
        <v>2.969022E-2</v>
      </c>
      <c r="Q263" s="132">
        <v>2.3569409999999999E-2</v>
      </c>
      <c r="R263" s="132">
        <v>3.0901773E-3</v>
      </c>
      <c r="S263" s="132">
        <v>1.113571E-3</v>
      </c>
      <c r="T263" s="132">
        <v>7.1112379000000002E-3</v>
      </c>
      <c r="U263" s="132">
        <v>7.2286942E-3</v>
      </c>
      <c r="V263" s="132">
        <v>5.2655742000000004E-3</v>
      </c>
      <c r="W263" s="132">
        <v>-0.29703204999999999</v>
      </c>
      <c r="X263" s="132">
        <v>0.23462965999999999</v>
      </c>
      <c r="Y263" s="132">
        <v>1.4171890999999999E-3</v>
      </c>
      <c r="Z263" s="164">
        <v>3.8904218999999998E-5</v>
      </c>
      <c r="AA263" s="164">
        <v>8.3928557000000002E-12</v>
      </c>
      <c r="AC263" s="118">
        <f t="shared" ref="AC263:AC326" si="116">N263</f>
        <v>0.89553240999999995</v>
      </c>
      <c r="AD263" s="118">
        <f t="shared" ref="AD263:AD326" si="117">O263+P263+Q263+R263+S263+T263+U263</f>
        <v>0.1452160344</v>
      </c>
      <c r="AE263" s="118">
        <f t="shared" ref="AE263:AE326" si="118">O263+P263+U263+Z263</f>
        <v>0.110370542419</v>
      </c>
      <c r="AF263" s="118">
        <f t="shared" ref="AF263:AF326" si="119">Y263+O263+P263+U263+W263</f>
        <v>-0.1852832227</v>
      </c>
      <c r="AG263" s="118">
        <f t="shared" ref="AG263:AG326" si="120">V263+X263+AA263</f>
        <v>0.23989523420839284</v>
      </c>
      <c r="AI263" s="69">
        <v>159.23356999999999</v>
      </c>
      <c r="AJ263" s="69">
        <v>154.14797999999999</v>
      </c>
      <c r="AK263" s="69">
        <v>1.7926498</v>
      </c>
      <c r="AL263" s="69">
        <v>0</v>
      </c>
      <c r="AM263" s="69">
        <v>0.77872894999999998</v>
      </c>
      <c r="AN263" s="69">
        <v>2.0638451999999998</v>
      </c>
      <c r="AO263" s="69">
        <v>0.45036517999999998</v>
      </c>
      <c r="AQ263" s="116">
        <v>0.13188284</v>
      </c>
      <c r="AR263" s="116">
        <v>0.11715675</v>
      </c>
      <c r="AS263" s="116">
        <v>5.0601769999999999E-3</v>
      </c>
      <c r="AT263" s="116">
        <v>9.6659138999999998E-3</v>
      </c>
      <c r="AU263" s="150">
        <f t="shared" ref="AU263:AU326" si="121">AX263+BA263+BB263+BC263+BD263+BL263+BM263+BQ263</f>
        <v>7.0237858911628202E-6</v>
      </c>
      <c r="AV263" s="150">
        <f t="shared" ref="AV263:AV326" si="122">AY263+AZ263+BE263+BF263+BG263+BH263+BI263+BJ263+BK263+BN263+BR263+BS263</f>
        <v>1.8713672650314627E-8</v>
      </c>
      <c r="AW263" s="163">
        <f t="shared" ref="AW263:AW326" si="123">BO263+BP263</f>
        <v>1.3537694148500001</v>
      </c>
      <c r="AX263" s="196">
        <v>5.5419593999999997E-6</v>
      </c>
      <c r="AY263" s="196">
        <v>1.6721491999999999E-8</v>
      </c>
      <c r="AZ263" s="196">
        <v>4.5685240999999997E-13</v>
      </c>
      <c r="BA263" s="196">
        <v>4.3669158000000002E-13</v>
      </c>
      <c r="BB263" s="196">
        <v>1.1612407E-15</v>
      </c>
      <c r="BC263" s="196">
        <v>1.6848929000000001E-9</v>
      </c>
      <c r="BD263" s="196">
        <v>1.4628107000000001E-6</v>
      </c>
      <c r="BE263" s="196">
        <v>2.7540908000000002E-10</v>
      </c>
      <c r="BF263" s="196">
        <v>1.6586255999999999E-9</v>
      </c>
      <c r="BG263" s="196">
        <v>9.3298309999999994E-12</v>
      </c>
      <c r="BH263" s="196">
        <v>1.7471205000000001E-16</v>
      </c>
      <c r="BI263" s="196">
        <v>4.3437422999999999E-11</v>
      </c>
      <c r="BJ263" s="196">
        <v>2.9579192E-13</v>
      </c>
      <c r="BK263" s="196">
        <v>2.0620993000000001E-13</v>
      </c>
      <c r="BL263" s="196">
        <v>1.3912086E-8</v>
      </c>
      <c r="BM263" s="196">
        <v>2.6916139E-9</v>
      </c>
      <c r="BN263" s="196">
        <v>1.1338329E-20</v>
      </c>
      <c r="BO263" s="108">
        <v>2.6581484999999998E-4</v>
      </c>
      <c r="BP263" s="108">
        <v>1.3535036</v>
      </c>
      <c r="BQ263" s="196">
        <v>7.2676050999999998E-10</v>
      </c>
      <c r="BR263" s="196">
        <v>4.4194896000000004E-12</v>
      </c>
      <c r="BS263" s="196">
        <v>1.9773124000000001E-16</v>
      </c>
      <c r="BU263" s="69">
        <v>3.9012128000000002E-4</v>
      </c>
      <c r="BV263" s="172">
        <v>1.1850504E-5</v>
      </c>
      <c r="BW263" s="69">
        <v>1.6646546E-4</v>
      </c>
      <c r="BX263" s="172">
        <v>8.5337046999999998E-7</v>
      </c>
      <c r="BY263" s="172">
        <v>1.1473404E-5</v>
      </c>
      <c r="BZ263" s="172">
        <v>8.1698741000000004E-7</v>
      </c>
      <c r="CA263" s="172">
        <v>1.3253352E-10</v>
      </c>
      <c r="CB263" s="172">
        <v>1.2399209999999999E-6</v>
      </c>
      <c r="CC263" s="172">
        <v>1.8409295000000001E-6</v>
      </c>
      <c r="CD263" s="172">
        <v>4.9423137000000002E-6</v>
      </c>
      <c r="CE263" s="172">
        <v>3.2927793E-12</v>
      </c>
      <c r="CF263" s="172">
        <v>2.5073268000000001E-17</v>
      </c>
      <c r="CG263" s="172">
        <v>2.1528452000000001E-13</v>
      </c>
      <c r="CH263" s="172">
        <v>5.2003537000000004E-6</v>
      </c>
      <c r="CI263" s="69">
        <v>1.8475318E-4</v>
      </c>
      <c r="CJ263" s="172">
        <v>5.8037713000000003E-7</v>
      </c>
      <c r="CK263" s="172">
        <v>1.0433177E-7</v>
      </c>
      <c r="CM263" s="197">
        <v>2.5394655000000002E-13</v>
      </c>
      <c r="CN263" s="198">
        <v>5.9688835999999998</v>
      </c>
      <c r="CO263" s="198">
        <v>3.6613304999999999E-2</v>
      </c>
      <c r="CP263" s="198">
        <v>8.2952809999999998E-3</v>
      </c>
      <c r="CQ263" s="197">
        <v>2.8188655E-9</v>
      </c>
      <c r="CR263" s="197">
        <v>2.1464976000000001E-7</v>
      </c>
      <c r="CS263" s="198">
        <v>5.1141130999999998E-4</v>
      </c>
      <c r="CT263" s="198">
        <v>0.2321288</v>
      </c>
      <c r="CU263" s="197">
        <v>6.2561948000000001E-6</v>
      </c>
      <c r="CV263" s="198">
        <v>2.8735007000000001E-4</v>
      </c>
      <c r="CX263" s="166" t="s">
        <v>353</v>
      </c>
      <c r="CY263" t="s">
        <v>2247</v>
      </c>
    </row>
    <row r="264" spans="1:103">
      <c r="D264" s="1" t="s">
        <v>1126</v>
      </c>
      <c r="Z264" s="3"/>
      <c r="AA264" s="3"/>
      <c r="AC264" s="142"/>
      <c r="AD264" s="142"/>
      <c r="AE264" s="142"/>
      <c r="AF264" s="142"/>
      <c r="AG264" s="142"/>
      <c r="AU264" s="86"/>
      <c r="AV264" s="86"/>
      <c r="AW264" s="86"/>
      <c r="AX264" s="3"/>
      <c r="AY264" s="3"/>
      <c r="AZ264" s="3"/>
      <c r="BA264" s="3"/>
      <c r="BB264" s="3"/>
      <c r="BC264" s="3"/>
      <c r="BD264" s="3"/>
      <c r="BE264" s="3"/>
      <c r="BF264" s="3"/>
      <c r="BG264" s="3"/>
      <c r="BH264" s="3"/>
      <c r="BI264" s="3"/>
      <c r="BJ264" s="3"/>
      <c r="BK264" s="3"/>
      <c r="BL264" s="3"/>
      <c r="BM264" s="3"/>
      <c r="BN264" s="3"/>
      <c r="BQ264" s="3"/>
      <c r="BR264" s="3"/>
      <c r="BS264" s="3"/>
      <c r="BV264" s="3"/>
      <c r="BX264" s="3"/>
      <c r="BY264" s="3"/>
      <c r="BZ264" s="3"/>
      <c r="CA264" s="3"/>
      <c r="CB264" s="3"/>
      <c r="CC264" s="3"/>
      <c r="CD264" s="3"/>
      <c r="CE264" s="3"/>
      <c r="CF264" s="3"/>
      <c r="CG264" s="3"/>
      <c r="CH264" s="3"/>
      <c r="CJ264" s="3"/>
      <c r="CK264" s="3"/>
      <c r="CM264" s="3"/>
      <c r="CQ264" s="3"/>
      <c r="CR264" s="3"/>
      <c r="CU264" s="3"/>
    </row>
    <row r="265" spans="1:103" ht="14.4">
      <c r="A265" t="s">
        <v>470</v>
      </c>
      <c r="B265" s="85" t="s">
        <v>379</v>
      </c>
      <c r="C265" s="113" t="str">
        <f t="shared" ref="C265" si="124">MID(A265,1,12)</f>
        <v>A.030.22.101</v>
      </c>
      <c r="D265" s="9" t="s">
        <v>1126</v>
      </c>
      <c r="E265" s="112" t="s">
        <v>362</v>
      </c>
      <c r="F265" s="115" t="str">
        <f t="shared" ref="F265" si="125">MID(A265, 21,85)</f>
        <v>Pesticides (unspecified)</v>
      </c>
      <c r="G265" s="143">
        <f t="shared" ref="G265" si="126">N265/0.15</f>
        <v>19.812974000000001</v>
      </c>
      <c r="I265" s="118">
        <f t="shared" ref="I265" si="127">K265+L265+M265+N265</f>
        <v>4.0985094645817188</v>
      </c>
      <c r="K265" s="161">
        <f t="shared" ref="K265" si="128">Q265+R265+S265+T265</f>
        <v>0.13515189491000001</v>
      </c>
      <c r="L265" s="161">
        <f t="shared" ref="L265" si="129">O265+P265+U265+Y265+W265</f>
        <v>0.46464896201</v>
      </c>
      <c r="M265" s="162">
        <f t="shared" ref="M265" si="130">V265+X265+Z265+AA265</f>
        <v>0.52676250766171917</v>
      </c>
      <c r="N265" s="161">
        <v>2.9719460999999998</v>
      </c>
      <c r="O265" s="132">
        <v>0.30493803000000003</v>
      </c>
      <c r="P265" s="132">
        <v>0.13621809000000001</v>
      </c>
      <c r="Q265" s="132">
        <v>0.10048678</v>
      </c>
      <c r="R265" s="132">
        <v>1.9502293E-2</v>
      </c>
      <c r="S265" s="132">
        <v>6.9513791000000002E-4</v>
      </c>
      <c r="T265" s="132">
        <v>1.4467684E-2</v>
      </c>
      <c r="U265" s="132">
        <v>2.0048852999999998E-2</v>
      </c>
      <c r="V265" s="132">
        <v>2.7050442999999999E-3</v>
      </c>
      <c r="W265" s="132">
        <v>7.6566880999999996E-4</v>
      </c>
      <c r="X265" s="132">
        <v>0.52405526000000002</v>
      </c>
      <c r="Y265" s="132">
        <v>2.6783202000000002E-3</v>
      </c>
      <c r="Z265" s="164">
        <v>2.2033487000000002E-6</v>
      </c>
      <c r="AA265" s="164">
        <v>1.3019141000000001E-11</v>
      </c>
      <c r="AC265" s="118">
        <f t="shared" si="116"/>
        <v>2.9719460999999998</v>
      </c>
      <c r="AD265" s="118">
        <f t="shared" si="117"/>
        <v>0.59635686790999998</v>
      </c>
      <c r="AE265" s="118">
        <f t="shared" si="118"/>
        <v>0.46120717634870001</v>
      </c>
      <c r="AF265" s="118">
        <f t="shared" si="119"/>
        <v>0.46464896201</v>
      </c>
      <c r="AG265" s="118">
        <f t="shared" si="120"/>
        <v>0.52676030431301912</v>
      </c>
      <c r="AI265" s="69">
        <v>282.86360000000002</v>
      </c>
      <c r="AJ265" s="69">
        <v>255.10469000000001</v>
      </c>
      <c r="AK265" s="69">
        <v>12.485416000000001</v>
      </c>
      <c r="AL265" s="69">
        <v>0</v>
      </c>
      <c r="AM265" s="69">
        <v>2.9202526</v>
      </c>
      <c r="AN265" s="69">
        <v>9.2312414999999994</v>
      </c>
      <c r="AO265" s="69">
        <v>3.1220024</v>
      </c>
      <c r="AQ265" s="116">
        <v>0.44428783999999999</v>
      </c>
      <c r="AR265" s="116">
        <v>0.41235621</v>
      </c>
      <c r="AS265" s="116">
        <v>1.7241060999999998E-2</v>
      </c>
      <c r="AT265" s="116">
        <v>1.4690564999999999E-2</v>
      </c>
      <c r="AU265" s="150">
        <f t="shared" si="121"/>
        <v>2.4721595805811825E-5</v>
      </c>
      <c r="AV265" s="150">
        <f t="shared" si="122"/>
        <v>6.3761321588629715E-8</v>
      </c>
      <c r="AW265" s="163">
        <f t="shared" si="123"/>
        <v>2.0575021047940001</v>
      </c>
      <c r="AX265" s="196">
        <v>1.8425008999999999E-5</v>
      </c>
      <c r="AY265" s="196">
        <v>5.5594203000000003E-8</v>
      </c>
      <c r="AZ265" s="196">
        <v>1.5188495000000001E-12</v>
      </c>
      <c r="BA265" s="196">
        <v>6.3504880999999999E-15</v>
      </c>
      <c r="BB265" s="196">
        <v>1.8013363000000001E-15</v>
      </c>
      <c r="BC265" s="196">
        <v>7.5475641999999992E-9</v>
      </c>
      <c r="BD265" s="196">
        <v>6.2828551999999997E-6</v>
      </c>
      <c r="BE265" s="196">
        <v>1.2089934E-9</v>
      </c>
      <c r="BF265" s="196">
        <v>6.9482419999999998E-9</v>
      </c>
      <c r="BG265" s="196">
        <v>7.4222189999999995E-15</v>
      </c>
      <c r="BH265" s="196">
        <v>2.2301011999999998E-16</v>
      </c>
      <c r="BI265" s="196">
        <v>8.2011949999999998E-12</v>
      </c>
      <c r="BJ265" s="196">
        <v>1.2064208000000001E-13</v>
      </c>
      <c r="BK265" s="196">
        <v>3.4856802999999997E-14</v>
      </c>
      <c r="BL265" s="196">
        <v>2.4983366000000002E-10</v>
      </c>
      <c r="BM265" s="196">
        <v>5.9341998000000004E-9</v>
      </c>
      <c r="BN265" s="196">
        <v>1.7588209E-20</v>
      </c>
      <c r="BO265" s="196">
        <v>9.6304794000000004E-5</v>
      </c>
      <c r="BP265" s="108">
        <v>2.0574058000000002</v>
      </c>
      <c r="BQ265" s="108">
        <v>0</v>
      </c>
      <c r="BR265" s="108">
        <v>0</v>
      </c>
      <c r="BS265" s="108">
        <v>0</v>
      </c>
      <c r="BU265" s="69">
        <v>1.0242764000000001E-3</v>
      </c>
      <c r="BV265" s="172">
        <v>4.9857590999999997E-5</v>
      </c>
      <c r="BW265" s="69">
        <v>5.5243828999999996E-4</v>
      </c>
      <c r="BX265" s="172">
        <v>2.3799427000000002E-6</v>
      </c>
      <c r="BY265" s="172">
        <v>5.4966059999999999E-5</v>
      </c>
      <c r="BZ265" s="172">
        <v>3.8428777000000001E-6</v>
      </c>
      <c r="CA265" s="172">
        <v>1.6249557999999999E-10</v>
      </c>
      <c r="CB265" s="172">
        <v>5.8327403000000002E-6</v>
      </c>
      <c r="CC265" s="172">
        <v>1.6502256999999999E-6</v>
      </c>
      <c r="CD265" s="172">
        <v>1.0348713E-5</v>
      </c>
      <c r="CE265" s="172">
        <v>5.1078154999999998E-12</v>
      </c>
      <c r="CF265" s="172">
        <v>3.8894081000000002E-17</v>
      </c>
      <c r="CG265" s="172">
        <v>3.3395302999999998E-13</v>
      </c>
      <c r="CH265" s="172">
        <v>2.2095398E-5</v>
      </c>
      <c r="CI265" s="69">
        <v>3.1986883E-4</v>
      </c>
      <c r="CJ265" s="172">
        <v>9.9554870999999992E-7</v>
      </c>
      <c r="CK265" s="69">
        <v>0</v>
      </c>
      <c r="CM265" s="197">
        <v>3.9392622000000002E-13</v>
      </c>
      <c r="CN265" s="198">
        <v>19.780753000000001</v>
      </c>
      <c r="CO265" s="198">
        <v>0.12611922</v>
      </c>
      <c r="CP265" s="198">
        <v>3.4993178999999999E-2</v>
      </c>
      <c r="CQ265" s="197">
        <v>3.7107459000000002E-9</v>
      </c>
      <c r="CR265" s="197">
        <v>4.4055390000000002E-7</v>
      </c>
      <c r="CS265" s="198">
        <v>2.373544E-3</v>
      </c>
      <c r="CT265" s="198">
        <v>0.10615548</v>
      </c>
      <c r="CU265" s="197">
        <v>4.9371157000000003E-9</v>
      </c>
      <c r="CV265" s="198">
        <v>1.3515309E-3</v>
      </c>
      <c r="CX265" s="166" t="s">
        <v>310</v>
      </c>
    </row>
    <row r="266" spans="1:103">
      <c r="D266" s="1" t="s">
        <v>1127</v>
      </c>
      <c r="Z266" s="3"/>
      <c r="AA266" s="3"/>
      <c r="AC266" s="142"/>
      <c r="AD266" s="142"/>
      <c r="AE266" s="142"/>
      <c r="AF266" s="142"/>
      <c r="AG266" s="142"/>
      <c r="AU266" s="86"/>
      <c r="AV266" s="86"/>
      <c r="AW266" s="86"/>
      <c r="AX266" s="3"/>
      <c r="AY266" s="3"/>
      <c r="AZ266" s="3"/>
      <c r="BA266" s="3"/>
      <c r="BB266" s="3"/>
      <c r="BC266" s="3"/>
      <c r="BD266" s="3"/>
      <c r="BE266" s="3"/>
      <c r="BF266" s="3"/>
      <c r="BG266" s="3"/>
      <c r="BH266" s="3"/>
      <c r="BI266" s="3"/>
      <c r="BJ266" s="3"/>
      <c r="BK266" s="3"/>
      <c r="BL266" s="3"/>
      <c r="BM266" s="3"/>
      <c r="BN266" s="3"/>
      <c r="BO266" s="3"/>
      <c r="BV266" s="3"/>
      <c r="BX266" s="3"/>
      <c r="BY266" s="3"/>
      <c r="BZ266" s="3"/>
      <c r="CA266" s="3"/>
      <c r="CB266" s="3"/>
      <c r="CC266" s="3"/>
      <c r="CD266" s="3"/>
      <c r="CE266" s="3"/>
      <c r="CF266" s="3"/>
      <c r="CG266" s="3"/>
      <c r="CH266" s="3"/>
      <c r="CJ266" s="3"/>
      <c r="CM266" s="3"/>
      <c r="CQ266" s="3"/>
      <c r="CR266" s="3"/>
      <c r="CU266" s="3"/>
    </row>
    <row r="267" spans="1:103" ht="14.4">
      <c r="A267" t="s">
        <v>2587</v>
      </c>
      <c r="B267" s="85" t="s">
        <v>379</v>
      </c>
      <c r="C267" s="113" t="str">
        <f t="shared" ref="C267:C270" si="131">MID(A267,1,12)</f>
        <v>A.030.23.101</v>
      </c>
      <c r="D267" s="9" t="s">
        <v>1126</v>
      </c>
      <c r="E267" s="112" t="s">
        <v>362</v>
      </c>
      <c r="F267" s="115" t="str">
        <f t="shared" ref="F267:F270" si="132">MID(A267, 21,85)</f>
        <v>Benomyl (1-(Butylcarbamoyl)-1H-1.3-benzimidazol-2-yl methylcarbamate)</v>
      </c>
      <c r="G267" s="143">
        <f t="shared" ref="G267:G270" si="133">N267/0.15</f>
        <v>34.559366000000004</v>
      </c>
      <c r="I267" s="118">
        <f t="shared" ref="I267:I270" si="134">K267+L267+M267+N267</f>
        <v>6.5763422697560001</v>
      </c>
      <c r="K267" s="161">
        <f t="shared" ref="K267:K270" si="135">Q267+R267+S267+T267</f>
        <v>0.24709525335000002</v>
      </c>
      <c r="L267" s="161">
        <f t="shared" ref="L267:L270" si="136">O267+P267+U267+Y267+W267</f>
        <v>0.99977727890599999</v>
      </c>
      <c r="M267" s="162">
        <f t="shared" ref="M267:M270" si="137">V267+X267+Z267+AA267</f>
        <v>0.14556483749999999</v>
      </c>
      <c r="N267" s="161">
        <v>5.1839048999999999</v>
      </c>
      <c r="O267" s="132">
        <v>0.73576185999999999</v>
      </c>
      <c r="P267" s="132">
        <v>0.23728251</v>
      </c>
      <c r="Q267" s="132">
        <v>0.19447502999999999</v>
      </c>
      <c r="R267" s="132">
        <v>4.8540251E-2</v>
      </c>
      <c r="S267" s="132">
        <v>8.8056674999999998E-4</v>
      </c>
      <c r="T267" s="132">
        <v>3.1994056E-3</v>
      </c>
      <c r="U267" s="132">
        <v>2.6712372000000002E-2</v>
      </c>
      <c r="V267" s="132">
        <v>3.6353574999999998E-3</v>
      </c>
      <c r="W267" s="132">
        <v>0</v>
      </c>
      <c r="X267" s="132">
        <v>0.14192948</v>
      </c>
      <c r="Y267" s="164">
        <v>2.0536906E-5</v>
      </c>
      <c r="Z267" s="132">
        <v>0</v>
      </c>
      <c r="AA267" s="132">
        <v>0</v>
      </c>
      <c r="AC267" s="118">
        <f t="shared" si="116"/>
        <v>5.1839048999999999</v>
      </c>
      <c r="AD267" s="118">
        <f t="shared" si="117"/>
        <v>1.2468519953499999</v>
      </c>
      <c r="AE267" s="118">
        <f t="shared" si="118"/>
        <v>0.99975674199999998</v>
      </c>
      <c r="AF267" s="118">
        <f t="shared" si="119"/>
        <v>0.99977727890599999</v>
      </c>
      <c r="AG267" s="118">
        <f t="shared" si="120"/>
        <v>0.14556483749999999</v>
      </c>
      <c r="AI267" s="69">
        <v>460.84293000000002</v>
      </c>
      <c r="AJ267" s="69">
        <v>424.45949999999999</v>
      </c>
      <c r="AK267" s="69">
        <v>17.633593000000001</v>
      </c>
      <c r="AL267" s="69">
        <v>0</v>
      </c>
      <c r="AM267" s="69">
        <v>4.1401795000000003</v>
      </c>
      <c r="AN267" s="69">
        <v>10.200707</v>
      </c>
      <c r="AO267" s="69">
        <v>4.4089485000000002</v>
      </c>
      <c r="AQ267" s="116">
        <v>0.83873162000000001</v>
      </c>
      <c r="AR267" s="116">
        <v>0.78303780999999995</v>
      </c>
      <c r="AS267" s="116">
        <v>3.1190112999999998E-2</v>
      </c>
      <c r="AT267" s="116">
        <v>2.4503699E-2</v>
      </c>
      <c r="AU267" s="150">
        <f t="shared" si="121"/>
        <v>4.6944712683130003E-5</v>
      </c>
      <c r="AV267" s="150">
        <f t="shared" si="122"/>
        <v>1.1534804897729699E-7</v>
      </c>
      <c r="AW267" s="163">
        <f t="shared" si="123"/>
        <v>3.4318905378399998</v>
      </c>
      <c r="AX267" s="196">
        <v>3.2151604999999999E-5</v>
      </c>
      <c r="AY267" s="196">
        <v>9.7012294000000003E-8</v>
      </c>
      <c r="AZ267" s="196">
        <v>2.6503818000000001E-12</v>
      </c>
      <c r="BA267" s="108">
        <v>0</v>
      </c>
      <c r="BB267" s="108">
        <v>0</v>
      </c>
      <c r="BC267" s="196">
        <v>1.2223097999999999E-8</v>
      </c>
      <c r="BD267" s="196">
        <v>1.4776095E-5</v>
      </c>
      <c r="BE267" s="196">
        <v>2.0469664000000001E-9</v>
      </c>
      <c r="BF267" s="196">
        <v>1.6284206999999999E-8</v>
      </c>
      <c r="BG267" s="108">
        <v>0</v>
      </c>
      <c r="BH267" s="108">
        <v>0</v>
      </c>
      <c r="BI267" s="196">
        <v>1.7391244999999999E-12</v>
      </c>
      <c r="BJ267" s="196">
        <v>1.6039958E-13</v>
      </c>
      <c r="BK267" s="196">
        <v>3.1671417000000003E-14</v>
      </c>
      <c r="BL267" s="196">
        <v>1.9166613E-10</v>
      </c>
      <c r="BM267" s="196">
        <v>4.5979189999999999E-9</v>
      </c>
      <c r="BN267" s="108">
        <v>0</v>
      </c>
      <c r="BO267" s="108">
        <v>1.1983784E-4</v>
      </c>
      <c r="BP267" s="108">
        <v>3.4317707</v>
      </c>
      <c r="BQ267" s="108">
        <v>0</v>
      </c>
      <c r="BR267" s="108">
        <v>0</v>
      </c>
      <c r="BS267" s="108">
        <v>0</v>
      </c>
      <c r="BU267" s="69">
        <v>1.8026865999999999E-3</v>
      </c>
      <c r="BV267" s="69">
        <v>1.1509349E-4</v>
      </c>
      <c r="BW267" s="69">
        <v>9.6360683000000003E-4</v>
      </c>
      <c r="BX267" s="172">
        <v>3.1943338999999998E-6</v>
      </c>
      <c r="BY267" s="69">
        <v>1.3411113000000001E-4</v>
      </c>
      <c r="BZ267" s="172">
        <v>5.5554584000000003E-6</v>
      </c>
      <c r="CA267" s="69">
        <v>0</v>
      </c>
      <c r="CB267" s="172">
        <v>8.4319903000000007E-6</v>
      </c>
      <c r="CC267" s="172">
        <v>1.3586135000000001E-6</v>
      </c>
      <c r="CD267" s="172">
        <v>3.2317836999999999E-6</v>
      </c>
      <c r="CE267" s="69">
        <v>0</v>
      </c>
      <c r="CF267" s="69">
        <v>0</v>
      </c>
      <c r="CG267" s="69">
        <v>0</v>
      </c>
      <c r="CH267" s="172">
        <v>4.4140637999999999E-5</v>
      </c>
      <c r="CI267" s="69">
        <v>5.2256073000000005E-4</v>
      </c>
      <c r="CJ267" s="172">
        <v>1.4016036999999999E-6</v>
      </c>
      <c r="CK267" s="69">
        <v>0</v>
      </c>
      <c r="CM267" s="198">
        <v>0</v>
      </c>
      <c r="CN267" s="198">
        <v>34.492103999999998</v>
      </c>
      <c r="CO267" s="198">
        <v>0.18120066000000001</v>
      </c>
      <c r="CP267" s="198">
        <v>8.0019436999999999E-2</v>
      </c>
      <c r="CQ267" s="197">
        <v>8.1193200000000002E-10</v>
      </c>
      <c r="CR267" s="197">
        <v>9.8332492999999998E-8</v>
      </c>
      <c r="CS267" s="198">
        <v>5.7652620000000002E-3</v>
      </c>
      <c r="CT267" s="198">
        <v>0.13437425</v>
      </c>
      <c r="CU267" s="198">
        <v>0</v>
      </c>
      <c r="CV267" s="198">
        <v>1.9537088E-3</v>
      </c>
      <c r="CX267" s="166" t="s">
        <v>1080</v>
      </c>
      <c r="CY267" t="s">
        <v>2248</v>
      </c>
    </row>
    <row r="268" spans="1:103" ht="14.4">
      <c r="A268" t="s">
        <v>2588</v>
      </c>
      <c r="B268" s="85" t="s">
        <v>379</v>
      </c>
      <c r="C268" s="113" t="str">
        <f t="shared" si="131"/>
        <v>A.030.23.102</v>
      </c>
      <c r="D268" s="9" t="s">
        <v>1126</v>
      </c>
      <c r="E268" s="112" t="s">
        <v>362</v>
      </c>
      <c r="F268" s="115" t="str">
        <f t="shared" si="132"/>
        <v>Captan ((3aR.7aS)-2-[(Trichloromethyl)sulfanyl]-3a.4.7.7a-te</v>
      </c>
      <c r="G268" s="143">
        <f t="shared" si="133"/>
        <v>10.557702666666668</v>
      </c>
      <c r="I268" s="118">
        <f t="shared" si="134"/>
        <v>2.0725138044645002</v>
      </c>
      <c r="K268" s="161">
        <f t="shared" si="135"/>
        <v>8.6393535460000004E-2</v>
      </c>
      <c r="L268" s="161">
        <f t="shared" si="136"/>
        <v>0.34040215340449997</v>
      </c>
      <c r="M268" s="162">
        <f t="shared" si="137"/>
        <v>6.2062715599999999E-2</v>
      </c>
      <c r="N268" s="161">
        <v>1.5836554</v>
      </c>
      <c r="O268" s="132">
        <v>0.24763308000000001</v>
      </c>
      <c r="P268" s="132">
        <v>8.2955804999999994E-2</v>
      </c>
      <c r="Q268" s="132">
        <v>6.6899805000000007E-2</v>
      </c>
      <c r="R268" s="132">
        <v>1.7996030999999999E-2</v>
      </c>
      <c r="S268" s="132">
        <v>3.2324345999999997E-4</v>
      </c>
      <c r="T268" s="132">
        <v>1.1744559999999999E-3</v>
      </c>
      <c r="U268" s="132">
        <v>9.8057296000000002E-3</v>
      </c>
      <c r="V268" s="132">
        <v>1.5121446E-3</v>
      </c>
      <c r="W268" s="132">
        <v>0</v>
      </c>
      <c r="X268" s="132">
        <v>6.0550570999999997E-2</v>
      </c>
      <c r="Y268" s="164">
        <v>7.5388045000000004E-6</v>
      </c>
      <c r="Z268" s="132">
        <v>0</v>
      </c>
      <c r="AA268" s="132">
        <v>0</v>
      </c>
      <c r="AC268" s="118">
        <f t="shared" si="116"/>
        <v>1.5836554</v>
      </c>
      <c r="AD268" s="118">
        <f t="shared" si="117"/>
        <v>0.42678815005999998</v>
      </c>
      <c r="AE268" s="118">
        <f t="shared" si="118"/>
        <v>0.34039461459999998</v>
      </c>
      <c r="AF268" s="118">
        <f t="shared" si="119"/>
        <v>0.34040215340449997</v>
      </c>
      <c r="AG268" s="118">
        <f t="shared" si="120"/>
        <v>6.2062715599999999E-2</v>
      </c>
      <c r="AI268" s="69">
        <v>142.31469999999999</v>
      </c>
      <c r="AJ268" s="69">
        <v>126.77717</v>
      </c>
      <c r="AK268" s="69">
        <v>7.5229242000000003</v>
      </c>
      <c r="AL268" s="69">
        <v>0</v>
      </c>
      <c r="AM268" s="69">
        <v>1.7728986</v>
      </c>
      <c r="AN268" s="69">
        <v>4.3613771999999997</v>
      </c>
      <c r="AO268" s="69">
        <v>1.8803242</v>
      </c>
      <c r="AQ268" s="116">
        <v>0.26382852000000001</v>
      </c>
      <c r="AR268" s="116">
        <v>0.24688073999999999</v>
      </c>
      <c r="AS268" s="116">
        <v>9.6686706000000001E-3</v>
      </c>
      <c r="AT268" s="116">
        <v>7.2791124999999996E-3</v>
      </c>
      <c r="AU268" s="150">
        <f t="shared" si="121"/>
        <v>1.4801003401095001E-5</v>
      </c>
      <c r="AV268" s="150">
        <f t="shared" si="122"/>
        <v>3.5756918307736004E-8</v>
      </c>
      <c r="AW268" s="163">
        <f t="shared" si="123"/>
        <v>1.0194835764929999</v>
      </c>
      <c r="AX268" s="196">
        <v>9.8271036000000007E-6</v>
      </c>
      <c r="AY268" s="196">
        <v>2.9651897E-8</v>
      </c>
      <c r="AZ268" s="196">
        <v>8.1008349000000003E-13</v>
      </c>
      <c r="BA268" s="108">
        <v>0</v>
      </c>
      <c r="BB268" s="108">
        <v>0</v>
      </c>
      <c r="BC268" s="196">
        <v>3.8194129000000002E-9</v>
      </c>
      <c r="BD268" s="196">
        <v>4.9683222000000004E-6</v>
      </c>
      <c r="BE268" s="196">
        <v>6.5678681000000002E-10</v>
      </c>
      <c r="BF268" s="196">
        <v>5.4467155000000002E-9</v>
      </c>
      <c r="BG268" s="108">
        <v>0</v>
      </c>
      <c r="BH268" s="108">
        <v>0</v>
      </c>
      <c r="BI268" s="196">
        <v>6.3840773000000005E-13</v>
      </c>
      <c r="BJ268" s="196">
        <v>5.8880392000000003E-14</v>
      </c>
      <c r="BK268" s="196">
        <v>1.1626124000000001E-14</v>
      </c>
      <c r="BL268" s="196">
        <v>7.0357894999999996E-11</v>
      </c>
      <c r="BM268" s="196">
        <v>1.6878303E-9</v>
      </c>
      <c r="BN268" s="108">
        <v>0</v>
      </c>
      <c r="BO268" s="196">
        <v>4.7576493000000002E-5</v>
      </c>
      <c r="BP268" s="108">
        <v>1.019436</v>
      </c>
      <c r="BQ268" s="108">
        <v>0</v>
      </c>
      <c r="BR268" s="108">
        <v>0</v>
      </c>
      <c r="BS268" s="108">
        <v>0</v>
      </c>
      <c r="BU268" s="69">
        <v>5.6169838999999997E-4</v>
      </c>
      <c r="BV268" s="172">
        <v>3.8368645E-5</v>
      </c>
      <c r="BW268" s="69">
        <v>2.9437677000000002E-4</v>
      </c>
      <c r="BX268" s="172">
        <v>1.1725943000000001E-6</v>
      </c>
      <c r="BY268" s="172">
        <v>4.6514965999999998E-5</v>
      </c>
      <c r="BZ268" s="172">
        <v>1.6071947000000001E-6</v>
      </c>
      <c r="CA268" s="69">
        <v>0</v>
      </c>
      <c r="CB268" s="172">
        <v>2.4393756999999998E-6</v>
      </c>
      <c r="CC268" s="172">
        <v>4.9872757000000005E-7</v>
      </c>
      <c r="CD268" s="172">
        <v>1.1863415999999999E-6</v>
      </c>
      <c r="CE268" s="69">
        <v>0</v>
      </c>
      <c r="CF268" s="69">
        <v>0</v>
      </c>
      <c r="CG268" s="69">
        <v>0</v>
      </c>
      <c r="CH268" s="172">
        <v>1.5132678E-5</v>
      </c>
      <c r="CI268" s="69">
        <v>1.5980089999999999E-4</v>
      </c>
      <c r="CJ268" s="172">
        <v>6.0019167000000005E-7</v>
      </c>
      <c r="CK268" s="69">
        <v>0</v>
      </c>
      <c r="CM268" s="198">
        <v>0</v>
      </c>
      <c r="CN268" s="198">
        <v>10.533011999999999</v>
      </c>
      <c r="CO268" s="198">
        <v>5.5513453999999997E-2</v>
      </c>
      <c r="CP268" s="198">
        <v>2.6619879999999999E-2</v>
      </c>
      <c r="CQ268" s="197">
        <v>2.9804863000000002E-10</v>
      </c>
      <c r="CR268" s="197">
        <v>3.6096452E-8</v>
      </c>
      <c r="CS268" s="198">
        <v>1.9785483999999998E-3</v>
      </c>
      <c r="CT268" s="198">
        <v>4.9326865999999997E-2</v>
      </c>
      <c r="CU268" s="198">
        <v>0</v>
      </c>
      <c r="CV268" s="198">
        <v>5.6520816999999996E-4</v>
      </c>
      <c r="CX268" s="166" t="s">
        <v>1081</v>
      </c>
      <c r="CY268" t="s">
        <v>2249</v>
      </c>
    </row>
    <row r="269" spans="1:103" ht="14.4">
      <c r="A269" t="s">
        <v>1056</v>
      </c>
      <c r="B269" s="85" t="s">
        <v>379</v>
      </c>
      <c r="C269" s="113" t="str">
        <f t="shared" si="131"/>
        <v>A.030.23.103</v>
      </c>
      <c r="D269" s="9" t="s">
        <v>1126</v>
      </c>
      <c r="E269" s="112" t="s">
        <v>362</v>
      </c>
      <c r="F269" s="115" t="str">
        <f t="shared" si="132"/>
        <v>Ferbam (Iron(III) Dimethyldithiocarbamate)</v>
      </c>
      <c r="G269" s="143">
        <f t="shared" si="133"/>
        <v>8.9650673333333337</v>
      </c>
      <c r="I269" s="118">
        <f t="shared" si="134"/>
        <v>1.51547946370103</v>
      </c>
      <c r="K269" s="161">
        <f t="shared" si="135"/>
        <v>2.5798327952000003E-2</v>
      </c>
      <c r="L269" s="161">
        <f t="shared" si="136"/>
        <v>0.12977305412902998</v>
      </c>
      <c r="M269" s="162">
        <f t="shared" si="137"/>
        <v>1.5147981619999999E-2</v>
      </c>
      <c r="N269" s="161">
        <v>1.3447601</v>
      </c>
      <c r="O269" s="132">
        <v>9.8683127999999995E-2</v>
      </c>
      <c r="P269" s="132">
        <v>3.0328913999999998E-2</v>
      </c>
      <c r="Q269" s="132">
        <v>2.4073864E-2</v>
      </c>
      <c r="R269" s="132">
        <v>1.6083184E-3</v>
      </c>
      <c r="S269" s="164">
        <v>2.5067305E-5</v>
      </c>
      <c r="T269" s="164">
        <v>9.1078247E-5</v>
      </c>
      <c r="U269" s="132">
        <v>7.604275E-4</v>
      </c>
      <c r="V269" s="132">
        <v>3.3007362000000003E-4</v>
      </c>
      <c r="W269" s="132">
        <v>0</v>
      </c>
      <c r="X269" s="132">
        <v>1.4817907999999999E-2</v>
      </c>
      <c r="Y269" s="164">
        <v>5.8462903000000004E-7</v>
      </c>
      <c r="Z269" s="132">
        <v>0</v>
      </c>
      <c r="AA269" s="132">
        <v>0</v>
      </c>
      <c r="AC269" s="118">
        <f t="shared" si="116"/>
        <v>1.3447601</v>
      </c>
      <c r="AD269" s="118">
        <f t="shared" si="117"/>
        <v>0.15557079745199998</v>
      </c>
      <c r="AE269" s="118">
        <f t="shared" si="118"/>
        <v>0.12977246949999999</v>
      </c>
      <c r="AF269" s="118">
        <f t="shared" si="119"/>
        <v>0.12977305412903001</v>
      </c>
      <c r="AG269" s="118">
        <f t="shared" si="120"/>
        <v>1.5147981619999999E-2</v>
      </c>
      <c r="AI269" s="69">
        <v>120.82662000000001</v>
      </c>
      <c r="AJ269" s="69">
        <v>117.00834999999999</v>
      </c>
      <c r="AK269" s="69">
        <v>1.8410108000000001</v>
      </c>
      <c r="AL269" s="69">
        <v>0</v>
      </c>
      <c r="AM269" s="69">
        <v>0.44066266999999998</v>
      </c>
      <c r="AN269" s="69">
        <v>1.0771131</v>
      </c>
      <c r="AO269" s="69">
        <v>0.45949176000000003</v>
      </c>
      <c r="AQ269" s="116">
        <v>0.18701701000000001</v>
      </c>
      <c r="AR269" s="116">
        <v>0.17298342</v>
      </c>
      <c r="AS269" s="116">
        <v>7.5436581000000004E-3</v>
      </c>
      <c r="AT269" s="116">
        <v>6.4899355999999998E-3</v>
      </c>
      <c r="AU269" s="150">
        <f t="shared" si="121"/>
        <v>1.0370708726275699E-5</v>
      </c>
      <c r="AV269" s="150">
        <f t="shared" si="122"/>
        <v>2.7898144131066221E-8</v>
      </c>
      <c r="AW269" s="163">
        <f t="shared" si="123"/>
        <v>0.9089545547283</v>
      </c>
      <c r="AX269" s="196">
        <v>8.3218744999999993E-6</v>
      </c>
      <c r="AY269" s="196">
        <v>2.5109193999999999E-8</v>
      </c>
      <c r="AZ269" s="196">
        <v>6.8601526000000001E-13</v>
      </c>
      <c r="BA269" s="108">
        <v>0</v>
      </c>
      <c r="BB269" s="108">
        <v>0</v>
      </c>
      <c r="BC269" s="196">
        <v>3.10438E-9</v>
      </c>
      <c r="BD269" s="196">
        <v>2.0455935000000001E-6</v>
      </c>
      <c r="BE269" s="196">
        <v>4.4901704000000001E-10</v>
      </c>
      <c r="BF269" s="196">
        <v>2.3391920999999999E-9</v>
      </c>
      <c r="BG269" s="108">
        <v>0</v>
      </c>
      <c r="BH269" s="108">
        <v>0</v>
      </c>
      <c r="BI269" s="196">
        <v>4.9508075000000001E-14</v>
      </c>
      <c r="BJ269" s="196">
        <v>4.5661334000000001E-15</v>
      </c>
      <c r="BK269" s="196">
        <v>9.0159782000000009E-16</v>
      </c>
      <c r="BL269" s="196">
        <v>5.4562057000000002E-12</v>
      </c>
      <c r="BM269" s="196">
        <v>1.3089007E-10</v>
      </c>
      <c r="BN269" s="108">
        <v>0</v>
      </c>
      <c r="BO269" s="196">
        <v>7.9847282999999997E-6</v>
      </c>
      <c r="BP269" s="108">
        <v>0.90894657000000001</v>
      </c>
      <c r="BQ269" s="108">
        <v>0</v>
      </c>
      <c r="BR269" s="108">
        <v>0</v>
      </c>
      <c r="BS269" s="108">
        <v>0</v>
      </c>
      <c r="BU269" s="69">
        <v>4.2969288999999999E-4</v>
      </c>
      <c r="BV269" s="172">
        <v>1.7115014E-5</v>
      </c>
      <c r="BW269" s="69">
        <v>2.4996987E-4</v>
      </c>
      <c r="BX269" s="172">
        <v>9.0933870000000004E-8</v>
      </c>
      <c r="BY269" s="172">
        <v>1.4089185E-5</v>
      </c>
      <c r="BZ269" s="172">
        <v>1.9426050000000002E-6</v>
      </c>
      <c r="CA269" s="69">
        <v>0</v>
      </c>
      <c r="CB269" s="172">
        <v>2.9484563000000001E-6</v>
      </c>
      <c r="CC269" s="172">
        <v>3.8675974999999997E-8</v>
      </c>
      <c r="CD269" s="172">
        <v>9.1999961999999998E-8</v>
      </c>
      <c r="CE269" s="69">
        <v>0</v>
      </c>
      <c r="CF269" s="69">
        <v>0</v>
      </c>
      <c r="CG269" s="69">
        <v>0</v>
      </c>
      <c r="CH269" s="172">
        <v>5.5361126000000002E-6</v>
      </c>
      <c r="CI269" s="69">
        <v>1.3772086000000001E-4</v>
      </c>
      <c r="CJ269" s="172">
        <v>1.4918059000000001E-7</v>
      </c>
      <c r="CK269" s="69">
        <v>0</v>
      </c>
      <c r="CM269" s="198">
        <v>0</v>
      </c>
      <c r="CN269" s="198">
        <v>8.9631526000000008</v>
      </c>
      <c r="CO269" s="198">
        <v>5.7909944999999997E-2</v>
      </c>
      <c r="CP269" s="198">
        <v>1.2155381E-2</v>
      </c>
      <c r="CQ269" s="197">
        <v>2.3113463E-11</v>
      </c>
      <c r="CR269" s="197">
        <v>2.7992547000000001E-9</v>
      </c>
      <c r="CS269" s="198">
        <v>6.6569250000000002E-4</v>
      </c>
      <c r="CT269" s="198">
        <v>3.8252641000000001E-3</v>
      </c>
      <c r="CU269" s="198">
        <v>0</v>
      </c>
      <c r="CV269" s="198">
        <v>6.8316313999999996E-4</v>
      </c>
      <c r="CX269" s="166" t="s">
        <v>1082</v>
      </c>
      <c r="CY269" t="s">
        <v>2250</v>
      </c>
    </row>
    <row r="270" spans="1:103" ht="14.4">
      <c r="A270" t="s">
        <v>1057</v>
      </c>
      <c r="B270" s="85" t="s">
        <v>379</v>
      </c>
      <c r="C270" s="113" t="str">
        <f t="shared" si="131"/>
        <v>A.030.23.104</v>
      </c>
      <c r="D270" s="9" t="s">
        <v>1126</v>
      </c>
      <c r="E270" s="112" t="s">
        <v>362</v>
      </c>
      <c r="F270" s="115" t="str">
        <f t="shared" si="132"/>
        <v>Maneb ( [[2-[(Dithio Carboxyl)amino]ethyl]carbodithioate]](2-)-kS,kS']manganese)</v>
      </c>
      <c r="G270" s="143">
        <f t="shared" si="133"/>
        <v>10.457459333333333</v>
      </c>
      <c r="I270" s="118">
        <f t="shared" si="134"/>
        <v>2.0111571770355998</v>
      </c>
      <c r="K270" s="161">
        <f t="shared" si="135"/>
        <v>8.1983287029999991E-2</v>
      </c>
      <c r="L270" s="161">
        <f t="shared" si="136"/>
        <v>0.32999702162560002</v>
      </c>
      <c r="M270" s="162">
        <f t="shared" si="137"/>
        <v>3.0557968379999998E-2</v>
      </c>
      <c r="N270" s="161">
        <v>1.5686188999999999</v>
      </c>
      <c r="O270" s="132">
        <v>0.24539248</v>
      </c>
      <c r="P270" s="132">
        <v>7.5174856999999998E-2</v>
      </c>
      <c r="Q270" s="132">
        <v>6.3850095999999995E-2</v>
      </c>
      <c r="R270" s="132">
        <v>1.6694034E-2</v>
      </c>
      <c r="S270" s="132">
        <v>3.1060842999999999E-4</v>
      </c>
      <c r="T270" s="132">
        <v>1.1285486E-3</v>
      </c>
      <c r="U270" s="132">
        <v>9.4224405000000004E-3</v>
      </c>
      <c r="V270" s="132">
        <v>8.5427938E-4</v>
      </c>
      <c r="W270" s="132">
        <v>0</v>
      </c>
      <c r="X270" s="132">
        <v>2.9703688999999998E-2</v>
      </c>
      <c r="Y270" s="164">
        <v>7.2441256000000003E-6</v>
      </c>
      <c r="Z270" s="132">
        <v>0</v>
      </c>
      <c r="AA270" s="132">
        <v>0</v>
      </c>
      <c r="AC270" s="118">
        <f t="shared" si="116"/>
        <v>1.5686188999999999</v>
      </c>
      <c r="AD270" s="118">
        <f t="shared" si="117"/>
        <v>0.41197306453000004</v>
      </c>
      <c r="AE270" s="118">
        <f t="shared" si="118"/>
        <v>0.32998977750000003</v>
      </c>
      <c r="AF270" s="118">
        <f t="shared" si="119"/>
        <v>0.32999702162560002</v>
      </c>
      <c r="AG270" s="118">
        <f t="shared" si="120"/>
        <v>3.0557968379999998E-2</v>
      </c>
      <c r="AI270" s="69">
        <v>136.19383999999999</v>
      </c>
      <c r="AJ270" s="69">
        <v>128.61661000000001</v>
      </c>
      <c r="AK270" s="69">
        <v>3.6904338000000001</v>
      </c>
      <c r="AL270" s="69">
        <v>0</v>
      </c>
      <c r="AM270" s="69">
        <v>0.85058142999999997</v>
      </c>
      <c r="AN270" s="69">
        <v>2.1119469999999998</v>
      </c>
      <c r="AO270" s="69">
        <v>0.92426969000000003</v>
      </c>
      <c r="AQ270" s="116">
        <v>0.26130441999999998</v>
      </c>
      <c r="AR270" s="116">
        <v>0.24408062</v>
      </c>
      <c r="AS270" s="116">
        <v>9.5659080999999993E-3</v>
      </c>
      <c r="AT270" s="116">
        <v>7.6578966999999998E-3</v>
      </c>
      <c r="AU270" s="150">
        <f t="shared" si="121"/>
        <v>1.4633130543824999E-5</v>
      </c>
      <c r="AV270" s="150">
        <f t="shared" si="122"/>
        <v>3.5376879244297998E-8</v>
      </c>
      <c r="AW270" s="163">
        <f t="shared" si="123"/>
        <v>1.072534531784</v>
      </c>
      <c r="AX270" s="196">
        <v>9.7329222999999996E-6</v>
      </c>
      <c r="AY270" s="196">
        <v>2.9367684000000001E-8</v>
      </c>
      <c r="AZ270" s="196">
        <v>8.0232029000000004E-13</v>
      </c>
      <c r="BA270" s="108">
        <v>0</v>
      </c>
      <c r="BB270" s="108">
        <v>0</v>
      </c>
      <c r="BC270" s="196">
        <v>3.6054801999999999E-9</v>
      </c>
      <c r="BD270" s="196">
        <v>4.8949132999999999E-6</v>
      </c>
      <c r="BE270" s="196">
        <v>6.2195112000000003E-10</v>
      </c>
      <c r="BF270" s="196">
        <v>5.3857606E-9</v>
      </c>
      <c r="BG270" s="108">
        <v>0</v>
      </c>
      <c r="BH270" s="108">
        <v>0</v>
      </c>
      <c r="BI270" s="196">
        <v>6.1345347000000002E-13</v>
      </c>
      <c r="BJ270" s="196">
        <v>5.6578859000000001E-14</v>
      </c>
      <c r="BK270" s="196">
        <v>1.1171679E-14</v>
      </c>
      <c r="BL270" s="196">
        <v>6.7607724999999998E-11</v>
      </c>
      <c r="BM270" s="196">
        <v>1.6218559E-9</v>
      </c>
      <c r="BN270" s="108">
        <v>0</v>
      </c>
      <c r="BO270" s="196">
        <v>3.3631784000000002E-5</v>
      </c>
      <c r="BP270" s="108">
        <v>1.0725009000000001</v>
      </c>
      <c r="BQ270" s="108">
        <v>0</v>
      </c>
      <c r="BR270" s="108">
        <v>0</v>
      </c>
      <c r="BS270" s="108">
        <v>0</v>
      </c>
      <c r="BU270" s="69">
        <v>5.5233937000000004E-4</v>
      </c>
      <c r="BV270" s="172">
        <v>3.7895175000000001E-5</v>
      </c>
      <c r="BW270" s="69">
        <v>2.9158170999999999E-4</v>
      </c>
      <c r="BX270" s="172">
        <v>1.1267595999999999E-6</v>
      </c>
      <c r="BY270" s="172">
        <v>4.5037611999999997E-5</v>
      </c>
      <c r="BZ270" s="172">
        <v>1.5025265E-6</v>
      </c>
      <c r="CA270" s="69">
        <v>0</v>
      </c>
      <c r="CB270" s="172">
        <v>2.2805119E-6</v>
      </c>
      <c r="CC270" s="172">
        <v>4.7923317000000005E-7</v>
      </c>
      <c r="CD270" s="172">
        <v>1.1399695E-6</v>
      </c>
      <c r="CE270" s="69">
        <v>0</v>
      </c>
      <c r="CF270" s="69">
        <v>0</v>
      </c>
      <c r="CG270" s="69">
        <v>0</v>
      </c>
      <c r="CH270" s="172">
        <v>1.4528497E-5</v>
      </c>
      <c r="CI270" s="69">
        <v>1.5647942000000001E-4</v>
      </c>
      <c r="CJ270" s="172">
        <v>2.8795323E-7</v>
      </c>
      <c r="CK270" s="69">
        <v>0</v>
      </c>
      <c r="CM270" s="198">
        <v>0</v>
      </c>
      <c r="CN270" s="198">
        <v>10.433733</v>
      </c>
      <c r="CO270" s="198">
        <v>4.7584248000000003E-2</v>
      </c>
      <c r="CP270" s="198">
        <v>2.6271932000000001E-2</v>
      </c>
      <c r="CQ270" s="197">
        <v>2.8639842000000001E-10</v>
      </c>
      <c r="CR270" s="197">
        <v>3.4685503999999998E-8</v>
      </c>
      <c r="CS270" s="198">
        <v>1.9311332999999999E-3</v>
      </c>
      <c r="CT270" s="198">
        <v>4.7398764000000003E-2</v>
      </c>
      <c r="CU270" s="198">
        <v>0</v>
      </c>
      <c r="CV270" s="198">
        <v>5.2839911999999999E-4</v>
      </c>
      <c r="CX270" s="166" t="s">
        <v>310</v>
      </c>
      <c r="CY270" t="s">
        <v>2251</v>
      </c>
    </row>
    <row r="271" spans="1:103">
      <c r="D271" s="1" t="s">
        <v>1128</v>
      </c>
      <c r="Y271" s="3"/>
      <c r="AC271" s="142"/>
      <c r="AD271" s="142"/>
      <c r="AE271" s="142"/>
      <c r="AF271" s="142"/>
      <c r="AG271" s="142"/>
      <c r="AU271" s="86"/>
      <c r="AV271" s="86"/>
      <c r="AW271" s="86"/>
      <c r="AX271" s="3"/>
      <c r="AY271" s="3"/>
      <c r="AZ271" s="3"/>
      <c r="BC271" s="3"/>
      <c r="BD271" s="3"/>
      <c r="BE271" s="3"/>
      <c r="BF271" s="3"/>
      <c r="BI271" s="3"/>
      <c r="BJ271" s="3"/>
      <c r="BK271" s="3"/>
      <c r="BL271" s="3"/>
      <c r="BM271" s="3"/>
      <c r="BO271" s="3"/>
      <c r="BV271" s="3"/>
      <c r="BX271" s="3"/>
      <c r="BY271" s="3"/>
      <c r="BZ271" s="3"/>
      <c r="CB271" s="3"/>
      <c r="CC271" s="3"/>
      <c r="CD271" s="3"/>
      <c r="CH271" s="3"/>
      <c r="CJ271" s="3"/>
      <c r="CQ271" s="3"/>
      <c r="CR271" s="3"/>
    </row>
    <row r="272" spans="1:103" ht="14.4">
      <c r="A272" t="s">
        <v>2589</v>
      </c>
      <c r="B272" s="85" t="s">
        <v>379</v>
      </c>
      <c r="C272" s="113" t="str">
        <f t="shared" ref="C272:C294" si="138">MID(A272,1,12)</f>
        <v>A.030.24.101</v>
      </c>
      <c r="D272" s="9" t="s">
        <v>1128</v>
      </c>
      <c r="E272" s="112" t="s">
        <v>362</v>
      </c>
      <c r="F272" s="115" t="str">
        <f t="shared" ref="F272:F294" si="139">MID(A272, 21,85)</f>
        <v>2.4-D (2.4-Dichlorophenoxyacetic acid)</v>
      </c>
      <c r="G272" s="143">
        <f t="shared" ref="G272:G294" si="140">N272/0.15</f>
        <v>9.5632520000000003</v>
      </c>
      <c r="I272" s="118">
        <f t="shared" ref="I272:I294" si="141">K272+L272+M272+N272</f>
        <v>1.9366724774256001</v>
      </c>
      <c r="K272" s="161">
        <f t="shared" ref="K272:K294" si="142">Q272+R272+S272+T272</f>
        <v>9.6528021840000006E-2</v>
      </c>
      <c r="L272" s="161">
        <f t="shared" ref="L272:L294" si="143">O272+P272+U272+Y272+W272</f>
        <v>0.3767332522356</v>
      </c>
      <c r="M272" s="162">
        <f t="shared" ref="M272:M294" si="144">V272+X272+Z272+AA272</f>
        <v>2.8923403350000002E-2</v>
      </c>
      <c r="N272" s="161">
        <v>1.4344878000000001</v>
      </c>
      <c r="O272" s="132">
        <v>0.27985736999999999</v>
      </c>
      <c r="P272" s="132">
        <v>8.4660414000000003E-2</v>
      </c>
      <c r="Q272" s="132">
        <v>7.3257269999999999E-2</v>
      </c>
      <c r="R272" s="132">
        <v>2.1406429000000001E-2</v>
      </c>
      <c r="S272" s="132">
        <v>4.0237054E-4</v>
      </c>
      <c r="T272" s="132">
        <v>1.4619523E-3</v>
      </c>
      <c r="U272" s="132">
        <v>1.2206084000000001E-2</v>
      </c>
      <c r="V272" s="132">
        <v>8.8711235000000002E-4</v>
      </c>
      <c r="W272" s="132">
        <v>0</v>
      </c>
      <c r="X272" s="132">
        <v>2.8036291000000001E-2</v>
      </c>
      <c r="Y272" s="164">
        <v>9.3842355999999994E-6</v>
      </c>
      <c r="Z272" s="132">
        <v>0</v>
      </c>
      <c r="AA272" s="132">
        <v>0</v>
      </c>
      <c r="AC272" s="118">
        <f t="shared" si="116"/>
        <v>1.4344878000000001</v>
      </c>
      <c r="AD272" s="118">
        <f t="shared" si="117"/>
        <v>0.47325188984</v>
      </c>
      <c r="AE272" s="118">
        <f t="shared" si="118"/>
        <v>0.37672386800000002</v>
      </c>
      <c r="AF272" s="118">
        <f t="shared" si="119"/>
        <v>0.3767332522356</v>
      </c>
      <c r="AG272" s="118">
        <f t="shared" si="120"/>
        <v>2.8923403350000002E-2</v>
      </c>
      <c r="AI272" s="69">
        <v>121.83344</v>
      </c>
      <c r="AJ272" s="69">
        <v>114.71377</v>
      </c>
      <c r="AK272" s="69">
        <v>3.4832649999999998</v>
      </c>
      <c r="AL272" s="69">
        <v>0</v>
      </c>
      <c r="AM272" s="69">
        <v>0.78909362000000005</v>
      </c>
      <c r="AN272" s="69">
        <v>1.9735925000000001</v>
      </c>
      <c r="AO272" s="69">
        <v>0.87372074</v>
      </c>
      <c r="AQ272" s="116">
        <v>0.25731931000000002</v>
      </c>
      <c r="AR272" s="116">
        <v>0.24114124000000001</v>
      </c>
      <c r="AS272" s="116">
        <v>9.0724580000000003E-3</v>
      </c>
      <c r="AT272" s="116">
        <v>7.1056200999999996E-3</v>
      </c>
      <c r="AU272" s="150">
        <f t="shared" si="121"/>
        <v>1.4456908693771001E-5</v>
      </c>
      <c r="AV272" s="150">
        <f t="shared" si="122"/>
        <v>3.3551989180233002E-8</v>
      </c>
      <c r="AW272" s="163">
        <f t="shared" si="123"/>
        <v>0.99518488635200009</v>
      </c>
      <c r="AX272" s="196">
        <v>8.9114879999999998E-6</v>
      </c>
      <c r="AY272" s="196">
        <v>2.6889544999999998E-8</v>
      </c>
      <c r="AZ272" s="196">
        <v>7.3460019000000005E-13</v>
      </c>
      <c r="BA272" s="108">
        <v>0</v>
      </c>
      <c r="BB272" s="108">
        <v>0</v>
      </c>
      <c r="BC272" s="196">
        <v>3.2646170000000001E-9</v>
      </c>
      <c r="BD272" s="196">
        <v>5.5399674999999997E-6</v>
      </c>
      <c r="BE272" s="196">
        <v>6.0637742999999996E-10</v>
      </c>
      <c r="BF272" s="196">
        <v>6.0544497000000002E-9</v>
      </c>
      <c r="BG272" s="108">
        <v>0</v>
      </c>
      <c r="BH272" s="108">
        <v>0</v>
      </c>
      <c r="BI272" s="196">
        <v>7.9468417000000005E-13</v>
      </c>
      <c r="BJ272" s="196">
        <v>7.3293779000000004E-14</v>
      </c>
      <c r="BK272" s="196">
        <v>1.4472093999999999E-14</v>
      </c>
      <c r="BL272" s="196">
        <v>8.7580871000000002E-11</v>
      </c>
      <c r="BM272" s="196">
        <v>2.1009959E-9</v>
      </c>
      <c r="BN272" s="108">
        <v>0</v>
      </c>
      <c r="BO272" s="196">
        <v>3.9136352000000002E-5</v>
      </c>
      <c r="BP272" s="108">
        <v>0.99514575000000005</v>
      </c>
      <c r="BQ272" s="108">
        <v>0</v>
      </c>
      <c r="BR272" s="108">
        <v>0</v>
      </c>
      <c r="BS272" s="108">
        <v>0</v>
      </c>
      <c r="BU272" s="69">
        <v>5.2627166999999996E-4</v>
      </c>
      <c r="BV272" s="172">
        <v>4.2268158999999997E-5</v>
      </c>
      <c r="BW272" s="69">
        <v>2.6664883999999998E-4</v>
      </c>
      <c r="BX272" s="172">
        <v>1.4596348E-6</v>
      </c>
      <c r="BY272" s="172">
        <v>5.3205516000000001E-5</v>
      </c>
      <c r="BZ272" s="172">
        <v>1.0361827000000001E-6</v>
      </c>
      <c r="CA272" s="69">
        <v>0</v>
      </c>
      <c r="CB272" s="172">
        <v>1.5727023000000001E-6</v>
      </c>
      <c r="CC272" s="172">
        <v>6.2081156999999999E-7</v>
      </c>
      <c r="CD272" s="172">
        <v>1.4767473E-6</v>
      </c>
      <c r="CE272" s="69">
        <v>0</v>
      </c>
      <c r="CF272" s="69">
        <v>0</v>
      </c>
      <c r="CG272" s="69">
        <v>0</v>
      </c>
      <c r="CH272" s="172">
        <v>1.6653019E-5</v>
      </c>
      <c r="CI272" s="69">
        <v>1.4106292E-4</v>
      </c>
      <c r="CJ272" s="172">
        <v>2.6713733999999998E-7</v>
      </c>
      <c r="CK272" s="69">
        <v>0</v>
      </c>
      <c r="CM272" s="198">
        <v>0</v>
      </c>
      <c r="CN272" s="198">
        <v>9.5325165999999992</v>
      </c>
      <c r="CO272" s="198">
        <v>3.3941645999999999E-2</v>
      </c>
      <c r="CP272" s="198">
        <v>2.9156907999999999E-2</v>
      </c>
      <c r="CQ272" s="197">
        <v>3.7100824000000001E-10</v>
      </c>
      <c r="CR272" s="197">
        <v>4.4932536999999997E-8</v>
      </c>
      <c r="CS272" s="198">
        <v>2.2530991000000002E-3</v>
      </c>
      <c r="CT272" s="198">
        <v>6.1401637000000002E-2</v>
      </c>
      <c r="CU272" s="198">
        <v>0</v>
      </c>
      <c r="CV272" s="198">
        <v>3.6439822999999999E-4</v>
      </c>
      <c r="CX272" s="166" t="s">
        <v>1083</v>
      </c>
      <c r="CY272" t="s">
        <v>2252</v>
      </c>
    </row>
    <row r="273" spans="1:103" ht="14.4">
      <c r="A273" t="s">
        <v>2590</v>
      </c>
      <c r="B273" s="85" t="s">
        <v>379</v>
      </c>
      <c r="C273" s="113" t="str">
        <f t="shared" si="138"/>
        <v>A.030.24.102</v>
      </c>
      <c r="D273" s="9" t="s">
        <v>1128</v>
      </c>
      <c r="E273" s="112" t="s">
        <v>362</v>
      </c>
      <c r="F273" s="115" t="str">
        <f t="shared" si="139"/>
        <v>2.4.5-T (2.4.5-Trichlorophenoxyacetic acid)</v>
      </c>
      <c r="G273" s="143">
        <f t="shared" si="140"/>
        <v>13.096251333333333</v>
      </c>
      <c r="I273" s="118">
        <f t="shared" si="141"/>
        <v>2.5308029178511999</v>
      </c>
      <c r="K273" s="161">
        <f t="shared" si="142"/>
        <v>0.10305990098999999</v>
      </c>
      <c r="L273" s="161">
        <f t="shared" si="143"/>
        <v>0.41245048626119996</v>
      </c>
      <c r="M273" s="162">
        <f t="shared" si="144"/>
        <v>5.0854830599999998E-2</v>
      </c>
      <c r="N273" s="161">
        <v>1.9644377</v>
      </c>
      <c r="O273" s="132">
        <v>0.30449580999999998</v>
      </c>
      <c r="P273" s="132">
        <v>9.6206485999999994E-2</v>
      </c>
      <c r="Q273" s="132">
        <v>8.0205108999999997E-2</v>
      </c>
      <c r="R273" s="132">
        <v>2.1061785E-2</v>
      </c>
      <c r="S273" s="132">
        <v>3.8697869000000001E-4</v>
      </c>
      <c r="T273" s="132">
        <v>1.4060283E-3</v>
      </c>
      <c r="U273" s="132">
        <v>1.1739164999999999E-2</v>
      </c>
      <c r="V273" s="132">
        <v>1.3275466E-3</v>
      </c>
      <c r="W273" s="132">
        <v>0</v>
      </c>
      <c r="X273" s="132">
        <v>4.9527283999999998E-2</v>
      </c>
      <c r="Y273" s="164">
        <v>9.0252611999999997E-6</v>
      </c>
      <c r="Z273" s="132">
        <v>0</v>
      </c>
      <c r="AA273" s="132">
        <v>0</v>
      </c>
      <c r="AC273" s="118">
        <f t="shared" si="116"/>
        <v>1.9644377</v>
      </c>
      <c r="AD273" s="118">
        <f t="shared" si="117"/>
        <v>0.51550136199000007</v>
      </c>
      <c r="AE273" s="118">
        <f t="shared" si="118"/>
        <v>0.41244146099999995</v>
      </c>
      <c r="AF273" s="118">
        <f t="shared" si="119"/>
        <v>0.41245048626119996</v>
      </c>
      <c r="AG273" s="118">
        <f t="shared" si="120"/>
        <v>5.0854830599999998E-2</v>
      </c>
      <c r="AI273" s="69">
        <v>172.64547999999999</v>
      </c>
      <c r="AJ273" s="69">
        <v>159.97273999999999</v>
      </c>
      <c r="AK273" s="69">
        <v>6.1533591999999997</v>
      </c>
      <c r="AL273" s="69">
        <v>0</v>
      </c>
      <c r="AM273" s="69">
        <v>1.4347156999999999</v>
      </c>
      <c r="AN273" s="69">
        <v>3.5451557</v>
      </c>
      <c r="AO273" s="69">
        <v>1.5395072999999999</v>
      </c>
      <c r="AQ273" s="116">
        <v>0.32633064000000001</v>
      </c>
      <c r="AR273" s="116">
        <v>0.30496057999999998</v>
      </c>
      <c r="AS273" s="116">
        <v>1.1967981000000001E-2</v>
      </c>
      <c r="AT273" s="116">
        <v>9.4020783999999996E-3</v>
      </c>
      <c r="AU273" s="150">
        <f t="shared" si="121"/>
        <v>1.8283008269545999E-5</v>
      </c>
      <c r="AV273" s="150">
        <f t="shared" si="122"/>
        <v>4.4260284513251996E-8</v>
      </c>
      <c r="AW273" s="163">
        <f t="shared" si="123"/>
        <v>1.3168177136900001</v>
      </c>
      <c r="AX273" s="196">
        <v>1.2188704E-5</v>
      </c>
      <c r="AY273" s="196">
        <v>3.6777643000000002E-8</v>
      </c>
      <c r="AZ273" s="196">
        <v>1.0047595E-12</v>
      </c>
      <c r="BA273" s="108">
        <v>0</v>
      </c>
      <c r="BB273" s="108">
        <v>0</v>
      </c>
      <c r="BC273" s="196">
        <v>4.5895122000000001E-9</v>
      </c>
      <c r="BD273" s="196">
        <v>6.0876098999999999E-6</v>
      </c>
      <c r="BE273" s="196">
        <v>7.8869946000000005E-10</v>
      </c>
      <c r="BF273" s="196">
        <v>6.6920885999999998E-9</v>
      </c>
      <c r="BG273" s="108">
        <v>0</v>
      </c>
      <c r="BH273" s="108">
        <v>0</v>
      </c>
      <c r="BI273" s="196">
        <v>7.6428517999999995E-13</v>
      </c>
      <c r="BJ273" s="196">
        <v>7.0490077999999997E-14</v>
      </c>
      <c r="BK273" s="196">
        <v>1.3918494E-14</v>
      </c>
      <c r="BL273" s="196">
        <v>8.4230646000000001E-11</v>
      </c>
      <c r="BM273" s="196">
        <v>2.0206267000000001E-9</v>
      </c>
      <c r="BN273" s="108">
        <v>0</v>
      </c>
      <c r="BO273" s="196">
        <v>4.7213689999999998E-5</v>
      </c>
      <c r="BP273" s="108">
        <v>1.3167705000000001</v>
      </c>
      <c r="BQ273" s="108">
        <v>0</v>
      </c>
      <c r="BR273" s="108">
        <v>0</v>
      </c>
      <c r="BS273" s="108">
        <v>0</v>
      </c>
      <c r="BU273" s="69">
        <v>6.9230145999999999E-4</v>
      </c>
      <c r="BV273" s="172">
        <v>4.7121382999999999E-5</v>
      </c>
      <c r="BW273" s="69">
        <v>3.6515823999999999E-4</v>
      </c>
      <c r="BX273" s="172">
        <v>1.4037995000000001E-6</v>
      </c>
      <c r="BY273" s="172">
        <v>5.6224468000000003E-5</v>
      </c>
      <c r="BZ273" s="172">
        <v>1.9351038000000001E-6</v>
      </c>
      <c r="CA273" s="69">
        <v>0</v>
      </c>
      <c r="CB273" s="172">
        <v>2.9370711999999999E-6</v>
      </c>
      <c r="CC273" s="172">
        <v>5.9706371000000004E-7</v>
      </c>
      <c r="CD273" s="172">
        <v>1.4202574E-6</v>
      </c>
      <c r="CE273" s="69">
        <v>0</v>
      </c>
      <c r="CF273" s="69">
        <v>0</v>
      </c>
      <c r="CG273" s="69">
        <v>0</v>
      </c>
      <c r="CH273" s="172">
        <v>1.8214395999999999E-5</v>
      </c>
      <c r="CI273" s="69">
        <v>1.9680397000000001E-4</v>
      </c>
      <c r="CJ273" s="172">
        <v>4.8570425000000003E-7</v>
      </c>
      <c r="CK273" s="69">
        <v>0</v>
      </c>
      <c r="CM273" s="198">
        <v>0</v>
      </c>
      <c r="CN273" s="198">
        <v>13.066692</v>
      </c>
      <c r="CO273" s="198">
        <v>6.3095400999999995E-2</v>
      </c>
      <c r="CP273" s="198">
        <v>3.2683582000000003E-2</v>
      </c>
      <c r="CQ273" s="197">
        <v>3.5681609000000002E-10</v>
      </c>
      <c r="CR273" s="197">
        <v>4.3213736000000001E-8</v>
      </c>
      <c r="CS273" s="198">
        <v>2.4057699999999998E-3</v>
      </c>
      <c r="CT273" s="198">
        <v>5.9052845E-2</v>
      </c>
      <c r="CU273" s="198">
        <v>0</v>
      </c>
      <c r="CV273" s="198">
        <v>6.8052520000000003E-4</v>
      </c>
      <c r="CX273" s="166" t="s">
        <v>1083</v>
      </c>
      <c r="CY273" t="s">
        <v>2253</v>
      </c>
    </row>
    <row r="274" spans="1:103" ht="14.4">
      <c r="A274" t="s">
        <v>2591</v>
      </c>
      <c r="B274" s="85" t="s">
        <v>379</v>
      </c>
      <c r="C274" s="113" t="str">
        <f t="shared" si="138"/>
        <v>A.030.24.103</v>
      </c>
      <c r="D274" s="9" t="s">
        <v>1128</v>
      </c>
      <c r="E274" s="112" t="s">
        <v>362</v>
      </c>
      <c r="F274" s="115" t="str">
        <f t="shared" si="139"/>
        <v>Alachlor (2-Chloro-N-(2.6-diethylphenyl)-N-(methoxymethyl)acetamide)</v>
      </c>
      <c r="G274" s="143">
        <f t="shared" si="140"/>
        <v>25.105434666666667</v>
      </c>
      <c r="I274" s="118">
        <f t="shared" si="141"/>
        <v>5.0158025158440003</v>
      </c>
      <c r="K274" s="161">
        <f t="shared" si="142"/>
        <v>0.23274845462000002</v>
      </c>
      <c r="L274" s="161">
        <f t="shared" si="143"/>
        <v>0.91193494882400006</v>
      </c>
      <c r="M274" s="162">
        <f t="shared" si="144"/>
        <v>0.10530391239999999</v>
      </c>
      <c r="N274" s="161">
        <v>3.7658152</v>
      </c>
      <c r="O274" s="132">
        <v>0.67233220000000005</v>
      </c>
      <c r="P274" s="132">
        <v>0.21128057</v>
      </c>
      <c r="Q274" s="132">
        <v>0.17800683</v>
      </c>
      <c r="R274" s="132">
        <v>5.0419098000000002E-2</v>
      </c>
      <c r="S274" s="132">
        <v>9.3291642000000005E-4</v>
      </c>
      <c r="T274" s="132">
        <v>3.3896102E-3</v>
      </c>
      <c r="U274" s="132">
        <v>2.8300420999999999E-2</v>
      </c>
      <c r="V274" s="132">
        <v>2.8442824000000002E-3</v>
      </c>
      <c r="W274" s="132">
        <v>0</v>
      </c>
      <c r="X274" s="132">
        <v>0.10245963</v>
      </c>
      <c r="Y274" s="164">
        <v>2.1757823999999999E-5</v>
      </c>
      <c r="Z274" s="132">
        <v>0</v>
      </c>
      <c r="AA274" s="132">
        <v>0</v>
      </c>
      <c r="AC274" s="118">
        <f t="shared" si="116"/>
        <v>3.7658152</v>
      </c>
      <c r="AD274" s="118">
        <f t="shared" si="117"/>
        <v>1.1446616456200001</v>
      </c>
      <c r="AE274" s="118">
        <f t="shared" si="118"/>
        <v>0.91191319100000001</v>
      </c>
      <c r="AF274" s="118">
        <f t="shared" si="119"/>
        <v>0.91193494882400006</v>
      </c>
      <c r="AG274" s="118">
        <f t="shared" si="120"/>
        <v>0.10530391239999999</v>
      </c>
      <c r="AI274" s="69">
        <v>327.58533</v>
      </c>
      <c r="AJ274" s="69">
        <v>301.40762999999998</v>
      </c>
      <c r="AK274" s="69">
        <v>12.729759</v>
      </c>
      <c r="AL274" s="69">
        <v>0</v>
      </c>
      <c r="AM274" s="69">
        <v>2.9514151000000002</v>
      </c>
      <c r="AN274" s="69">
        <v>7.3100446000000003</v>
      </c>
      <c r="AO274" s="69">
        <v>3.1864750000000002</v>
      </c>
      <c r="AQ274" s="116">
        <v>0.65492558999999995</v>
      </c>
      <c r="AR274" s="116">
        <v>0.61336497000000001</v>
      </c>
      <c r="AS274" s="116">
        <v>2.3463535000000001E-2</v>
      </c>
      <c r="AT274" s="116">
        <v>1.8097080000000001E-2</v>
      </c>
      <c r="AU274" s="150">
        <f t="shared" si="121"/>
        <v>3.6772480266470005E-5</v>
      </c>
      <c r="AV274" s="150">
        <f t="shared" si="122"/>
        <v>8.6773428152911982E-8</v>
      </c>
      <c r="AW274" s="163">
        <f t="shared" si="123"/>
        <v>2.5346050334500001</v>
      </c>
      <c r="AX274" s="196">
        <v>2.3383143000000001E-5</v>
      </c>
      <c r="AY274" s="196">
        <v>7.0555916E-8</v>
      </c>
      <c r="AZ274" s="196">
        <v>1.9275478999999998E-12</v>
      </c>
      <c r="BA274" s="108">
        <v>0</v>
      </c>
      <c r="BB274" s="108">
        <v>0</v>
      </c>
      <c r="BC274" s="196">
        <v>8.7819405999999997E-9</v>
      </c>
      <c r="BD274" s="196">
        <v>1.3375481000000001E-5</v>
      </c>
      <c r="BE274" s="196">
        <v>1.5778356E-9</v>
      </c>
      <c r="BF274" s="196">
        <v>1.4635703000000001E-8</v>
      </c>
      <c r="BG274" s="108">
        <v>0</v>
      </c>
      <c r="BH274" s="108">
        <v>0</v>
      </c>
      <c r="BI274" s="196">
        <v>1.8425153999999999E-12</v>
      </c>
      <c r="BJ274" s="196">
        <v>1.6993533E-13</v>
      </c>
      <c r="BK274" s="196">
        <v>3.3554281999999999E-14</v>
      </c>
      <c r="BL274" s="196">
        <v>2.0306067000000001E-10</v>
      </c>
      <c r="BM274" s="196">
        <v>4.8712652000000004E-9</v>
      </c>
      <c r="BN274" s="108">
        <v>0</v>
      </c>
      <c r="BO274" s="108">
        <v>1.0663345E-4</v>
      </c>
      <c r="BP274" s="108">
        <v>2.5344983999999999</v>
      </c>
      <c r="BQ274" s="108">
        <v>0</v>
      </c>
      <c r="BR274" s="108">
        <v>0</v>
      </c>
      <c r="BS274" s="108">
        <v>0</v>
      </c>
      <c r="BU274" s="69">
        <v>1.3617812999999999E-3</v>
      </c>
      <c r="BV274" s="69">
        <v>1.02524E-4</v>
      </c>
      <c r="BW274" s="69">
        <v>7.0000613999999996E-4</v>
      </c>
      <c r="BX274" s="172">
        <v>3.3842369000000002E-6</v>
      </c>
      <c r="BY274" s="69">
        <v>1.2720468999999999E-4</v>
      </c>
      <c r="BZ274" s="172">
        <v>3.1875607999999999E-6</v>
      </c>
      <c r="CA274" s="69">
        <v>0</v>
      </c>
      <c r="CB274" s="172">
        <v>4.8380312999999997E-6</v>
      </c>
      <c r="CC274" s="172">
        <v>1.4393830000000001E-6</v>
      </c>
      <c r="CD274" s="172">
        <v>3.4239131E-6</v>
      </c>
      <c r="CE274" s="69">
        <v>0</v>
      </c>
      <c r="CF274" s="69">
        <v>0</v>
      </c>
      <c r="CG274" s="69">
        <v>0</v>
      </c>
      <c r="CH274" s="172">
        <v>4.0392144000000003E-5</v>
      </c>
      <c r="CI274" s="69">
        <v>3.7438201E-4</v>
      </c>
      <c r="CJ274" s="172">
        <v>9.9916302E-7</v>
      </c>
      <c r="CK274" s="69">
        <v>0</v>
      </c>
      <c r="CM274" s="198">
        <v>0</v>
      </c>
      <c r="CN274" s="198">
        <v>25.034174</v>
      </c>
      <c r="CO274" s="198">
        <v>0.10714600000000001</v>
      </c>
      <c r="CP274" s="198">
        <v>7.0876498999999996E-2</v>
      </c>
      <c r="CQ274" s="197">
        <v>8.6020133999999996E-10</v>
      </c>
      <c r="CR274" s="197">
        <v>1.0417836E-7</v>
      </c>
      <c r="CS274" s="198">
        <v>5.3962929999999999E-3</v>
      </c>
      <c r="CT274" s="198">
        <v>0.14236280000000001</v>
      </c>
      <c r="CU274" s="198">
        <v>0</v>
      </c>
      <c r="CV274" s="198">
        <v>1.1209814E-3</v>
      </c>
      <c r="CX274" s="166" t="s">
        <v>1084</v>
      </c>
      <c r="CY274" t="s">
        <v>2254</v>
      </c>
    </row>
    <row r="275" spans="1:103" ht="14.4">
      <c r="A275" t="s">
        <v>2592</v>
      </c>
      <c r="B275" s="85" t="s">
        <v>379</v>
      </c>
      <c r="C275" s="113" t="str">
        <f t="shared" si="138"/>
        <v>A.030.24.104</v>
      </c>
      <c r="D275" s="9" t="s">
        <v>1128</v>
      </c>
      <c r="E275" s="112" t="s">
        <v>362</v>
      </c>
      <c r="F275" s="115" t="str">
        <f t="shared" si="139"/>
        <v>Bentazone (3-isopropyl-2.1.3-benzothiadiazine-4-one-2.2-dioxide)</v>
      </c>
      <c r="G275" s="143">
        <f t="shared" si="140"/>
        <v>39.015858000000001</v>
      </c>
      <c r="I275" s="118">
        <f t="shared" si="141"/>
        <v>7.7691205915210002</v>
      </c>
      <c r="K275" s="161">
        <f t="shared" si="142"/>
        <v>0.35934320799999997</v>
      </c>
      <c r="L275" s="161">
        <f t="shared" si="143"/>
        <v>1.4121498841210001</v>
      </c>
      <c r="M275" s="162">
        <f t="shared" si="144"/>
        <v>0.14524879940000002</v>
      </c>
      <c r="N275" s="161">
        <v>5.8523787</v>
      </c>
      <c r="O275" s="132">
        <v>1.04433</v>
      </c>
      <c r="P275" s="132">
        <v>0.32401618999999998</v>
      </c>
      <c r="Q275" s="132">
        <v>0.27504125000000001</v>
      </c>
      <c r="R275" s="132">
        <v>7.7616644999999998E-2</v>
      </c>
      <c r="S275" s="132">
        <v>1.4428687E-3</v>
      </c>
      <c r="T275" s="132">
        <v>5.2424443000000003E-3</v>
      </c>
      <c r="U275" s="132">
        <v>4.3770043000000002E-2</v>
      </c>
      <c r="V275" s="132">
        <v>4.0362894000000003E-3</v>
      </c>
      <c r="W275" s="132">
        <v>0</v>
      </c>
      <c r="X275" s="132">
        <v>0.14121251000000001</v>
      </c>
      <c r="Y275" s="164">
        <v>3.3651120999999998E-5</v>
      </c>
      <c r="Z275" s="132">
        <v>0</v>
      </c>
      <c r="AA275" s="132">
        <v>0</v>
      </c>
      <c r="AC275" s="118">
        <f t="shared" si="116"/>
        <v>5.8523787</v>
      </c>
      <c r="AD275" s="118">
        <f t="shared" si="117"/>
        <v>1.7714594410000004</v>
      </c>
      <c r="AE275" s="118">
        <f t="shared" si="118"/>
        <v>1.4121162330000001</v>
      </c>
      <c r="AF275" s="118">
        <f t="shared" si="119"/>
        <v>1.4121498841210001</v>
      </c>
      <c r="AG275" s="118">
        <f t="shared" si="120"/>
        <v>0.14524879940000002</v>
      </c>
      <c r="AI275" s="69">
        <v>506.28552000000002</v>
      </c>
      <c r="AJ275" s="69">
        <v>470.25310000000002</v>
      </c>
      <c r="AK275" s="69">
        <v>17.54447</v>
      </c>
      <c r="AL275" s="69">
        <v>0</v>
      </c>
      <c r="AM275" s="69">
        <v>4.0479478000000002</v>
      </c>
      <c r="AN275" s="69">
        <v>10.046404000000001</v>
      </c>
      <c r="AO275" s="69">
        <v>4.3936016999999996</v>
      </c>
      <c r="AQ275" s="116">
        <v>1.0175988</v>
      </c>
      <c r="AR275" s="116">
        <v>0.95275494999999999</v>
      </c>
      <c r="AS275" s="116">
        <v>3.6454217999999997E-2</v>
      </c>
      <c r="AT275" s="116">
        <v>2.8389666000000001E-2</v>
      </c>
      <c r="AU275" s="150">
        <f t="shared" si="121"/>
        <v>5.7119601557029998E-5</v>
      </c>
      <c r="AV275" s="150">
        <f t="shared" si="122"/>
        <v>1.3481588920742699E-7</v>
      </c>
      <c r="AW275" s="163">
        <f t="shared" si="123"/>
        <v>3.97614380026</v>
      </c>
      <c r="AX275" s="196">
        <v>3.6338643000000002E-5</v>
      </c>
      <c r="AY275" s="196">
        <v>1.096476E-7</v>
      </c>
      <c r="AZ275" s="196">
        <v>2.9955118999999999E-12</v>
      </c>
      <c r="BA275" s="108">
        <v>0</v>
      </c>
      <c r="BB275" s="108">
        <v>0</v>
      </c>
      <c r="BC275" s="196">
        <v>1.3542495E-8</v>
      </c>
      <c r="BD275" s="196">
        <v>2.0759567999999999E-5</v>
      </c>
      <c r="BE275" s="196">
        <v>2.4346662999999999E-9</v>
      </c>
      <c r="BF275" s="196">
        <v>2.2727463000000001E-8</v>
      </c>
      <c r="BG275" s="108">
        <v>0</v>
      </c>
      <c r="BH275" s="108">
        <v>0</v>
      </c>
      <c r="BI275" s="196">
        <v>2.8496740999999999E-12</v>
      </c>
      <c r="BJ275" s="196">
        <v>2.6282565000000002E-13</v>
      </c>
      <c r="BK275" s="196">
        <v>5.1895777000000001E-14</v>
      </c>
      <c r="BL275" s="196">
        <v>3.1405803000000001E-10</v>
      </c>
      <c r="BM275" s="196">
        <v>7.5340039999999995E-9</v>
      </c>
      <c r="BN275" s="108">
        <v>0</v>
      </c>
      <c r="BO275" s="108">
        <v>1.5760026E-4</v>
      </c>
      <c r="BP275" s="108">
        <v>3.9759861999999999</v>
      </c>
      <c r="BQ275" s="108">
        <v>0</v>
      </c>
      <c r="BR275" s="108">
        <v>0</v>
      </c>
      <c r="BS275" s="108">
        <v>0</v>
      </c>
      <c r="BU275" s="69">
        <v>2.1136955999999998E-3</v>
      </c>
      <c r="BV275" s="69">
        <v>1.5918401999999999E-4</v>
      </c>
      <c r="BW275" s="69">
        <v>1.0878656999999999E-3</v>
      </c>
      <c r="BX275" s="172">
        <v>5.2341340000000001E-6</v>
      </c>
      <c r="BY275" s="69">
        <v>1.9694140000000001E-4</v>
      </c>
      <c r="BZ275" s="172">
        <v>4.9041559000000001E-6</v>
      </c>
      <c r="CA275" s="69">
        <v>0</v>
      </c>
      <c r="CB275" s="172">
        <v>7.4434533000000004E-6</v>
      </c>
      <c r="CC275" s="172">
        <v>2.2261808000000002E-6</v>
      </c>
      <c r="CD275" s="172">
        <v>5.2954980999999998E-6</v>
      </c>
      <c r="CE275" s="69">
        <v>0</v>
      </c>
      <c r="CF275" s="69">
        <v>0</v>
      </c>
      <c r="CG275" s="69">
        <v>0</v>
      </c>
      <c r="CH275" s="172">
        <v>6.2462613999999999E-5</v>
      </c>
      <c r="CI275" s="69">
        <v>5.8076815E-4</v>
      </c>
      <c r="CJ275" s="172">
        <v>1.3703798E-6</v>
      </c>
      <c r="CK275" s="69">
        <v>0</v>
      </c>
      <c r="CM275" s="198">
        <v>0</v>
      </c>
      <c r="CN275" s="198">
        <v>38.905644000000002</v>
      </c>
      <c r="CO275" s="198">
        <v>0.16221255000000001</v>
      </c>
      <c r="CP275" s="198">
        <v>0.11003615999999999</v>
      </c>
      <c r="CQ275" s="197">
        <v>1.3304059999999999E-9</v>
      </c>
      <c r="CR275" s="197">
        <v>1.6112449999999999E-7</v>
      </c>
      <c r="CS275" s="198">
        <v>8.3640225999999998E-3</v>
      </c>
      <c r="CT275" s="198">
        <v>0.22018138000000001</v>
      </c>
      <c r="CU275" s="198">
        <v>0</v>
      </c>
      <c r="CV275" s="198">
        <v>1.7246627999999999E-3</v>
      </c>
      <c r="CX275" s="166" t="s">
        <v>1085</v>
      </c>
      <c r="CY275" t="s">
        <v>2255</v>
      </c>
    </row>
    <row r="276" spans="1:103" ht="14.4">
      <c r="A276" t="s">
        <v>2593</v>
      </c>
      <c r="B276" s="85" t="s">
        <v>379</v>
      </c>
      <c r="C276" s="113" t="str">
        <f t="shared" si="138"/>
        <v>A.030.24.105</v>
      </c>
      <c r="D276" s="9" t="s">
        <v>1128</v>
      </c>
      <c r="E276" s="112" t="s">
        <v>362</v>
      </c>
      <c r="F276" s="115" t="str">
        <f t="shared" si="139"/>
        <v>Butylate (Butylated hydroxytoluene 2.6-Di-tert-butyl-4-methylphenol)</v>
      </c>
      <c r="G276" s="143">
        <f t="shared" si="140"/>
        <v>14.285020666666668</v>
      </c>
      <c r="I276" s="118">
        <f t="shared" si="141"/>
        <v>2.7418298049293002</v>
      </c>
      <c r="K276" s="161">
        <f t="shared" si="142"/>
        <v>0.11144864363000001</v>
      </c>
      <c r="L276" s="161">
        <f t="shared" si="143"/>
        <v>0.44952033999930002</v>
      </c>
      <c r="M276" s="162">
        <f t="shared" si="144"/>
        <v>3.8107721300000001E-2</v>
      </c>
      <c r="N276" s="161">
        <v>2.1427531000000002</v>
      </c>
      <c r="O276" s="132">
        <v>0.33491325</v>
      </c>
      <c r="P276" s="132">
        <v>0.10178013</v>
      </c>
      <c r="Q276" s="132">
        <v>8.6853738E-2</v>
      </c>
      <c r="R276" s="132">
        <v>2.2637257000000001E-2</v>
      </c>
      <c r="S276" s="132">
        <v>4.2251273000000001E-4</v>
      </c>
      <c r="T276" s="132">
        <v>1.5351359000000001E-3</v>
      </c>
      <c r="U276" s="132">
        <v>1.2817106E-2</v>
      </c>
      <c r="V276" s="132">
        <v>1.0908203E-3</v>
      </c>
      <c r="W276" s="132">
        <v>0</v>
      </c>
      <c r="X276" s="132">
        <v>3.7016900999999998E-2</v>
      </c>
      <c r="Y276" s="164">
        <v>9.8539992999999996E-6</v>
      </c>
      <c r="Z276" s="132">
        <v>0</v>
      </c>
      <c r="AA276" s="132">
        <v>0</v>
      </c>
      <c r="AC276" s="118">
        <f t="shared" si="116"/>
        <v>2.1427531000000002</v>
      </c>
      <c r="AD276" s="118">
        <f t="shared" si="117"/>
        <v>0.56095912962999994</v>
      </c>
      <c r="AE276" s="118">
        <f t="shared" si="118"/>
        <v>0.44951048600000004</v>
      </c>
      <c r="AF276" s="118">
        <f t="shared" si="119"/>
        <v>0.44952033999930002</v>
      </c>
      <c r="AG276" s="118">
        <f t="shared" si="120"/>
        <v>3.8107721300000001E-2</v>
      </c>
      <c r="AI276" s="69">
        <v>185.49768</v>
      </c>
      <c r="AJ276" s="69">
        <v>176.06533999999999</v>
      </c>
      <c r="AK276" s="69">
        <v>4.5990361000000002</v>
      </c>
      <c r="AL276" s="69">
        <v>0</v>
      </c>
      <c r="AM276" s="69">
        <v>1.0555407999999999</v>
      </c>
      <c r="AN276" s="69">
        <v>2.6254951000000002</v>
      </c>
      <c r="AO276" s="69">
        <v>1.1522629</v>
      </c>
      <c r="AQ276" s="116">
        <v>0.35684058000000002</v>
      </c>
      <c r="AR276" s="116">
        <v>0.33326372999999998</v>
      </c>
      <c r="AS276" s="116">
        <v>1.3064055E-2</v>
      </c>
      <c r="AT276" s="116">
        <v>1.0512794000000001E-2</v>
      </c>
      <c r="AU276" s="150">
        <f t="shared" si="121"/>
        <v>1.9979840189265E-5</v>
      </c>
      <c r="AV276" s="150">
        <f t="shared" si="122"/>
        <v>4.8313814650649006E-8</v>
      </c>
      <c r="AW276" s="163">
        <f t="shared" si="123"/>
        <v>1.4723800107029998</v>
      </c>
      <c r="AX276" s="196">
        <v>1.3295131000000001E-5</v>
      </c>
      <c r="AY276" s="196">
        <v>4.0116126E-8</v>
      </c>
      <c r="AZ276" s="196">
        <v>1.0959662000000001E-12</v>
      </c>
      <c r="BA276" s="108">
        <v>0</v>
      </c>
      <c r="BB276" s="108">
        <v>0</v>
      </c>
      <c r="BC276" s="196">
        <v>4.9044548999999999E-9</v>
      </c>
      <c r="BD276" s="196">
        <v>6.6775066000000002E-6</v>
      </c>
      <c r="BE276" s="196">
        <v>8.4602596000000002E-10</v>
      </c>
      <c r="BF276" s="196">
        <v>7.3496400999999999E-9</v>
      </c>
      <c r="BG276" s="108">
        <v>0</v>
      </c>
      <c r="BH276" s="108">
        <v>0</v>
      </c>
      <c r="BI276" s="196">
        <v>8.3446512000000005E-13</v>
      </c>
      <c r="BJ276" s="196">
        <v>7.6962779000000006E-14</v>
      </c>
      <c r="BK276" s="196">
        <v>1.519655E-14</v>
      </c>
      <c r="BL276" s="196">
        <v>9.1965064999999995E-11</v>
      </c>
      <c r="BM276" s="196">
        <v>2.2061692999999998E-9</v>
      </c>
      <c r="BN276" s="108">
        <v>0</v>
      </c>
      <c r="BO276" s="196">
        <v>4.4310702999999997E-5</v>
      </c>
      <c r="BP276" s="108">
        <v>1.4723356999999999</v>
      </c>
      <c r="BQ276" s="108">
        <v>0</v>
      </c>
      <c r="BR276" s="108">
        <v>0</v>
      </c>
      <c r="BS276" s="108">
        <v>0</v>
      </c>
      <c r="BU276" s="69">
        <v>7.5391197000000004E-4</v>
      </c>
      <c r="BV276" s="172">
        <v>5.1710047E-5</v>
      </c>
      <c r="BW276" s="69">
        <v>3.9830428000000001E-4</v>
      </c>
      <c r="BX276" s="172">
        <v>1.5327024E-6</v>
      </c>
      <c r="BY276" s="172">
        <v>6.1333384999999997E-5</v>
      </c>
      <c r="BZ276" s="172">
        <v>2.0438562999999999E-6</v>
      </c>
      <c r="CA276" s="69">
        <v>0</v>
      </c>
      <c r="CB276" s="172">
        <v>3.1021340999999999E-6</v>
      </c>
      <c r="CC276" s="172">
        <v>6.5188866000000001E-7</v>
      </c>
      <c r="CD276" s="172">
        <v>1.5506715E-6</v>
      </c>
      <c r="CE276" s="69">
        <v>0</v>
      </c>
      <c r="CF276" s="69">
        <v>0</v>
      </c>
      <c r="CG276" s="69">
        <v>0</v>
      </c>
      <c r="CH276" s="172">
        <v>1.9773288E-5</v>
      </c>
      <c r="CI276" s="69">
        <v>2.1355239E-4</v>
      </c>
      <c r="CJ276" s="172">
        <v>3.5733955E-7</v>
      </c>
      <c r="CK276" s="69">
        <v>0</v>
      </c>
      <c r="CM276" s="198">
        <v>0</v>
      </c>
      <c r="CN276" s="198">
        <v>14.252746999999999</v>
      </c>
      <c r="CO276" s="198">
        <v>6.4185034000000002E-2</v>
      </c>
      <c r="CP276" s="198">
        <v>3.5848022E-2</v>
      </c>
      <c r="CQ276" s="197">
        <v>3.8958046999999999E-10</v>
      </c>
      <c r="CR276" s="197">
        <v>4.7181807E-8</v>
      </c>
      <c r="CS276" s="198">
        <v>2.6318773E-3</v>
      </c>
      <c r="CT276" s="198">
        <v>6.4475329999999997E-2</v>
      </c>
      <c r="CU276" s="198">
        <v>0</v>
      </c>
      <c r="CV276" s="198">
        <v>7.1877059999999997E-4</v>
      </c>
      <c r="CX276" s="166" t="s">
        <v>1086</v>
      </c>
      <c r="CY276" t="s">
        <v>2256</v>
      </c>
    </row>
    <row r="277" spans="1:103" ht="14.4">
      <c r="A277" t="s">
        <v>2594</v>
      </c>
      <c r="B277" s="85" t="s">
        <v>379</v>
      </c>
      <c r="C277" s="113" t="str">
        <f t="shared" si="138"/>
        <v>A.030.24.106</v>
      </c>
      <c r="D277" s="9" t="s">
        <v>1128</v>
      </c>
      <c r="E277" s="112" t="s">
        <v>362</v>
      </c>
      <c r="F277" s="115" t="str">
        <f t="shared" si="139"/>
        <v>Chloramben (3-Amino-2.5-dichlorobenzoic acid)</v>
      </c>
      <c r="G277" s="143">
        <f t="shared" si="140"/>
        <v>16.943876666666668</v>
      </c>
      <c r="I277" s="118">
        <f t="shared" si="141"/>
        <v>3.5120492424629997</v>
      </c>
      <c r="K277" s="161">
        <f t="shared" si="142"/>
        <v>0.18825272057</v>
      </c>
      <c r="L277" s="161">
        <f t="shared" si="143"/>
        <v>0.72680550719299986</v>
      </c>
      <c r="M277" s="162">
        <f t="shared" si="144"/>
        <v>5.5409514700000002E-2</v>
      </c>
      <c r="N277" s="161">
        <v>2.5415814999999999</v>
      </c>
      <c r="O277" s="132">
        <v>0.53913051999999995</v>
      </c>
      <c r="P277" s="132">
        <v>0.16319495000000001</v>
      </c>
      <c r="Q277" s="132">
        <v>0.14167024</v>
      </c>
      <c r="R277" s="132">
        <v>4.2846341000000003E-2</v>
      </c>
      <c r="S277" s="132">
        <v>8.0635847000000004E-4</v>
      </c>
      <c r="T277" s="132">
        <v>2.9297810999999998E-3</v>
      </c>
      <c r="U277" s="132">
        <v>2.4461231E-2</v>
      </c>
      <c r="V277" s="132">
        <v>1.7252107E-3</v>
      </c>
      <c r="W277" s="132">
        <v>0</v>
      </c>
      <c r="X277" s="132">
        <v>5.3684304000000002E-2</v>
      </c>
      <c r="Y277" s="164">
        <v>1.8806193E-5</v>
      </c>
      <c r="Z277" s="132">
        <v>0</v>
      </c>
      <c r="AA277" s="132">
        <v>0</v>
      </c>
      <c r="AC277" s="118">
        <f t="shared" si="116"/>
        <v>2.5415814999999999</v>
      </c>
      <c r="AD277" s="118">
        <f t="shared" si="117"/>
        <v>0.91503942156999984</v>
      </c>
      <c r="AE277" s="118">
        <f t="shared" si="118"/>
        <v>0.72678670099999987</v>
      </c>
      <c r="AF277" s="118">
        <f t="shared" si="119"/>
        <v>0.72680550719299986</v>
      </c>
      <c r="AG277" s="118">
        <f t="shared" si="120"/>
        <v>5.5409514700000002E-2</v>
      </c>
      <c r="AI277" s="69">
        <v>214.26543000000001</v>
      </c>
      <c r="AJ277" s="69">
        <v>200.64317</v>
      </c>
      <c r="AK277" s="69">
        <v>6.6698044000000003</v>
      </c>
      <c r="AL277" s="69">
        <v>0</v>
      </c>
      <c r="AM277" s="69">
        <v>1.5064515000000001</v>
      </c>
      <c r="AN277" s="69">
        <v>3.7725552000000002</v>
      </c>
      <c r="AO277" s="69">
        <v>1.6734519999999999</v>
      </c>
      <c r="AQ277" s="116">
        <v>0.47024912000000002</v>
      </c>
      <c r="AR277" s="116">
        <v>0.44129984999999999</v>
      </c>
      <c r="AS277" s="116">
        <v>1.6328929999999998E-2</v>
      </c>
      <c r="AT277" s="116">
        <v>1.2620340000000001E-2</v>
      </c>
      <c r="AU277" s="150">
        <f t="shared" si="121"/>
        <v>2.645682520999E-5</v>
      </c>
      <c r="AV277" s="150">
        <f t="shared" si="122"/>
        <v>6.0388055888740994E-8</v>
      </c>
      <c r="AW277" s="163">
        <f t="shared" si="123"/>
        <v>1.767554668774</v>
      </c>
      <c r="AX277" s="196">
        <v>1.5797645999999998E-5</v>
      </c>
      <c r="AY277" s="196">
        <v>4.7668186999999997E-8</v>
      </c>
      <c r="AZ277" s="196">
        <v>1.3022415E-12</v>
      </c>
      <c r="BA277" s="108">
        <v>0</v>
      </c>
      <c r="BB277" s="108">
        <v>0</v>
      </c>
      <c r="BC277" s="196">
        <v>5.7782591000000004E-9</v>
      </c>
      <c r="BD277" s="196">
        <v>1.0649015E-5</v>
      </c>
      <c r="BE277" s="196">
        <v>1.1068751999999999E-9</v>
      </c>
      <c r="BF277" s="196">
        <v>1.1609923E-8</v>
      </c>
      <c r="BG277" s="108">
        <v>0</v>
      </c>
      <c r="BH277" s="108">
        <v>0</v>
      </c>
      <c r="BI277" s="196">
        <v>1.5925627E-12</v>
      </c>
      <c r="BJ277" s="196">
        <v>1.4688218000000001E-13</v>
      </c>
      <c r="BK277" s="196">
        <v>2.9002361E-14</v>
      </c>
      <c r="BL277" s="196">
        <v>1.7551379E-10</v>
      </c>
      <c r="BM277" s="196">
        <v>4.2104370999999997E-9</v>
      </c>
      <c r="BN277" s="108">
        <v>0</v>
      </c>
      <c r="BO277" s="196">
        <v>7.7368774000000006E-5</v>
      </c>
      <c r="BP277" s="108">
        <v>1.7674772999999999</v>
      </c>
      <c r="BQ277" s="108">
        <v>0</v>
      </c>
      <c r="BR277" s="108">
        <v>0</v>
      </c>
      <c r="BS277" s="108">
        <v>0</v>
      </c>
      <c r="BU277" s="69">
        <v>9.4940059000000001E-4</v>
      </c>
      <c r="BV277" s="172">
        <v>8.0846781000000001E-5</v>
      </c>
      <c r="BW277" s="69">
        <v>4.7244025E-4</v>
      </c>
      <c r="BX277" s="172">
        <v>2.9251367999999998E-6</v>
      </c>
      <c r="BY277" s="69">
        <v>1.0376757E-4</v>
      </c>
      <c r="BZ277" s="172">
        <v>1.5818679000000001E-6</v>
      </c>
      <c r="CA277" s="69">
        <v>0</v>
      </c>
      <c r="CB277" s="172">
        <v>2.4009350000000001E-6</v>
      </c>
      <c r="CC277" s="172">
        <v>1.2441186E-6</v>
      </c>
      <c r="CD277" s="172">
        <v>2.9594306E-6</v>
      </c>
      <c r="CE277" s="69">
        <v>0</v>
      </c>
      <c r="CF277" s="69">
        <v>0</v>
      </c>
      <c r="CG277" s="69">
        <v>0</v>
      </c>
      <c r="CH277" s="172">
        <v>3.2185147E-5</v>
      </c>
      <c r="CI277" s="69">
        <v>2.4853937000000003E-4</v>
      </c>
      <c r="CJ277" s="172">
        <v>5.0998945999999998E-7</v>
      </c>
      <c r="CK277" s="69">
        <v>0</v>
      </c>
      <c r="CM277" s="198">
        <v>0</v>
      </c>
      <c r="CN277" s="198">
        <v>16.882283000000001</v>
      </c>
      <c r="CO277" s="198">
        <v>5.3474595999999999E-2</v>
      </c>
      <c r="CP277" s="198">
        <v>5.5676993000000001E-2</v>
      </c>
      <c r="CQ277" s="197">
        <v>7.4350779999999997E-10</v>
      </c>
      <c r="CR277" s="197">
        <v>9.0045688000000004E-8</v>
      </c>
      <c r="CS277" s="198">
        <v>4.3754976000000001E-3</v>
      </c>
      <c r="CT277" s="198">
        <v>0.12305009</v>
      </c>
      <c r="CU277" s="198">
        <v>0</v>
      </c>
      <c r="CV277" s="198">
        <v>5.5630138000000004E-4</v>
      </c>
      <c r="CX277" s="166" t="s">
        <v>1087</v>
      </c>
      <c r="CY277" t="s">
        <v>2257</v>
      </c>
    </row>
    <row r="278" spans="1:103" ht="14.4">
      <c r="A278" t="s">
        <v>2595</v>
      </c>
      <c r="B278" s="85" t="s">
        <v>379</v>
      </c>
      <c r="C278" s="113" t="str">
        <f t="shared" si="138"/>
        <v>A.030.24.107</v>
      </c>
      <c r="D278" s="9" t="s">
        <v>1128</v>
      </c>
      <c r="E278" s="112" t="s">
        <v>362</v>
      </c>
      <c r="F278" s="115" t="str">
        <f t="shared" si="139"/>
        <v>Chlorsulfuron (2-chloro-N-[(4-methoxy-6-methyl-1.3.5-triazin-2-yl)carbamoyl]benzene-1</v>
      </c>
      <c r="G278" s="143">
        <f t="shared" si="140"/>
        <v>31.996965333333332</v>
      </c>
      <c r="I278" s="118">
        <f t="shared" si="141"/>
        <v>6.1247135595829993</v>
      </c>
      <c r="K278" s="161">
        <f t="shared" si="142"/>
        <v>0.23675718838999998</v>
      </c>
      <c r="L278" s="161">
        <f t="shared" si="143"/>
        <v>0.95343485139299999</v>
      </c>
      <c r="M278" s="162">
        <f t="shared" si="144"/>
        <v>0.13497671980000001</v>
      </c>
      <c r="N278" s="161">
        <v>4.7995447999999996</v>
      </c>
      <c r="O278" s="132">
        <v>0.70179164999999999</v>
      </c>
      <c r="P278" s="132">
        <v>0.22556050999999999</v>
      </c>
      <c r="Q278" s="132">
        <v>0.1855619</v>
      </c>
      <c r="R278" s="132">
        <v>4.7214552E-2</v>
      </c>
      <c r="S278" s="132">
        <v>8.5914898999999996E-4</v>
      </c>
      <c r="T278" s="132">
        <v>3.1215874E-3</v>
      </c>
      <c r="U278" s="132">
        <v>2.6062654000000001E-2</v>
      </c>
      <c r="V278" s="132">
        <v>3.4018198000000002E-3</v>
      </c>
      <c r="W278" s="132">
        <v>0</v>
      </c>
      <c r="X278" s="132">
        <v>0.13157489999999999</v>
      </c>
      <c r="Y278" s="164">
        <v>2.0037393E-5</v>
      </c>
      <c r="Z278" s="132">
        <v>0</v>
      </c>
      <c r="AA278" s="132">
        <v>0</v>
      </c>
      <c r="AC278" s="118">
        <f t="shared" si="116"/>
        <v>4.7995447999999996</v>
      </c>
      <c r="AD278" s="118">
        <f t="shared" si="117"/>
        <v>1.19017200239</v>
      </c>
      <c r="AE278" s="118">
        <f t="shared" si="118"/>
        <v>0.95341481399999994</v>
      </c>
      <c r="AF278" s="118">
        <f t="shared" si="119"/>
        <v>0.95343485139299999</v>
      </c>
      <c r="AG278" s="118">
        <f t="shared" si="120"/>
        <v>0.13497671980000001</v>
      </c>
      <c r="AI278" s="69">
        <v>425.64168999999998</v>
      </c>
      <c r="AJ278" s="69">
        <v>391.92527999999999</v>
      </c>
      <c r="AK278" s="69">
        <v>16.347116</v>
      </c>
      <c r="AL278" s="69">
        <v>0</v>
      </c>
      <c r="AM278" s="69">
        <v>3.8327404</v>
      </c>
      <c r="AN278" s="69">
        <v>9.4487404000000002</v>
      </c>
      <c r="AO278" s="69">
        <v>4.0878133999999999</v>
      </c>
      <c r="AQ278" s="116">
        <v>0.78335858999999997</v>
      </c>
      <c r="AR278" s="116">
        <v>0.73163343000000003</v>
      </c>
      <c r="AS278" s="116">
        <v>2.8997930000000002E-2</v>
      </c>
      <c r="AT278" s="116">
        <v>2.2727232999999999E-2</v>
      </c>
      <c r="AU278" s="150">
        <f t="shared" si="121"/>
        <v>4.3862914910490001E-5</v>
      </c>
      <c r="AV278" s="150">
        <f t="shared" si="122"/>
        <v>1.07240867421512E-7</v>
      </c>
      <c r="AW278" s="163">
        <f t="shared" si="123"/>
        <v>3.18308589411</v>
      </c>
      <c r="AX278" s="196">
        <v>2.9771739000000002E-5</v>
      </c>
      <c r="AY278" s="196">
        <v>8.9831587999999994E-8</v>
      </c>
      <c r="AZ278" s="196">
        <v>2.4541979000000002E-12</v>
      </c>
      <c r="BA278" s="108">
        <v>0</v>
      </c>
      <c r="BB278" s="108">
        <v>0</v>
      </c>
      <c r="BC278" s="196">
        <v>1.1303821000000001E-8</v>
      </c>
      <c r="BD278" s="196">
        <v>1.4075198999999999E-5</v>
      </c>
      <c r="BE278" s="196">
        <v>1.909008E-9</v>
      </c>
      <c r="BF278" s="196">
        <v>1.5495933E-8</v>
      </c>
      <c r="BG278" s="108">
        <v>0</v>
      </c>
      <c r="BH278" s="108">
        <v>0</v>
      </c>
      <c r="BI278" s="196">
        <v>1.6968243000000001E-12</v>
      </c>
      <c r="BJ278" s="196">
        <v>1.5649822999999999E-13</v>
      </c>
      <c r="BK278" s="196">
        <v>3.0901082E-14</v>
      </c>
      <c r="BL278" s="196">
        <v>1.8700429000000001E-10</v>
      </c>
      <c r="BM278" s="196">
        <v>4.4860852000000003E-9</v>
      </c>
      <c r="BN278" s="108">
        <v>0</v>
      </c>
      <c r="BO278" s="108">
        <v>1.1399411E-4</v>
      </c>
      <c r="BP278" s="108">
        <v>3.1829719000000001</v>
      </c>
      <c r="BQ278" s="108">
        <v>0</v>
      </c>
      <c r="BR278" s="108">
        <v>0</v>
      </c>
      <c r="BS278" s="108">
        <v>0</v>
      </c>
      <c r="BU278" s="69">
        <v>1.6768613999999999E-3</v>
      </c>
      <c r="BV278" s="69">
        <v>1.0938539E-4</v>
      </c>
      <c r="BW278" s="69">
        <v>8.9216030000000002E-4</v>
      </c>
      <c r="BX278" s="172">
        <v>3.116639E-6</v>
      </c>
      <c r="BY278" s="69">
        <v>1.2862360000000001E-4</v>
      </c>
      <c r="BZ278" s="172">
        <v>5.0176770999999998E-6</v>
      </c>
      <c r="CA278" s="69">
        <v>0</v>
      </c>
      <c r="CB278" s="172">
        <v>7.615754E-6</v>
      </c>
      <c r="CC278" s="172">
        <v>1.3255683000000001E-6</v>
      </c>
      <c r="CD278" s="172">
        <v>3.153178E-6</v>
      </c>
      <c r="CE278" s="69">
        <v>0</v>
      </c>
      <c r="CF278" s="69">
        <v>0</v>
      </c>
      <c r="CG278" s="69">
        <v>0</v>
      </c>
      <c r="CH278" s="172">
        <v>4.2115237000000001E-5</v>
      </c>
      <c r="CI278" s="69">
        <v>4.8305047999999998E-4</v>
      </c>
      <c r="CJ278" s="172">
        <v>1.2975242E-6</v>
      </c>
      <c r="CK278" s="69">
        <v>0</v>
      </c>
      <c r="CM278" s="198">
        <v>0</v>
      </c>
      <c r="CN278" s="198">
        <v>31.931339000000001</v>
      </c>
      <c r="CO278" s="198">
        <v>0.16417387999999999</v>
      </c>
      <c r="CP278" s="198">
        <v>7.5990701999999993E-2</v>
      </c>
      <c r="CQ278" s="197">
        <v>7.9218362000000005E-10</v>
      </c>
      <c r="CR278" s="197">
        <v>9.5940780999999998E-8</v>
      </c>
      <c r="CS278" s="198">
        <v>5.5184589000000003E-3</v>
      </c>
      <c r="CT278" s="198">
        <v>0.13110590999999999</v>
      </c>
      <c r="CU278" s="198">
        <v>0</v>
      </c>
      <c r="CV278" s="198">
        <v>1.7645852E-3</v>
      </c>
      <c r="CX278" s="166" t="s">
        <v>1088</v>
      </c>
      <c r="CY278" t="s">
        <v>2258</v>
      </c>
    </row>
    <row r="279" spans="1:103" ht="14.4">
      <c r="A279" t="s">
        <v>2596</v>
      </c>
      <c r="B279" s="85" t="s">
        <v>379</v>
      </c>
      <c r="C279" s="113" t="str">
        <f t="shared" si="138"/>
        <v>A.030.24.108</v>
      </c>
      <c r="D279" s="9" t="s">
        <v>1128</v>
      </c>
      <c r="E279" s="112" t="s">
        <v>362</v>
      </c>
      <c r="F279" s="115" t="str">
        <f t="shared" si="139"/>
        <v>Cyanazine (2-[[4-Chloro-6-(ethylamino)-1.3.5-triazin-2-yl]amino]-2-methylpropanenitri</v>
      </c>
      <c r="G279" s="143">
        <f t="shared" si="140"/>
        <v>19.88870866666667</v>
      </c>
      <c r="I279" s="118">
        <f t="shared" si="141"/>
        <v>3.8233746218940006</v>
      </c>
      <c r="K279" s="161">
        <f t="shared" si="142"/>
        <v>0.15741757217999999</v>
      </c>
      <c r="L279" s="161">
        <f t="shared" si="143"/>
        <v>0.63455589951400015</v>
      </c>
      <c r="M279" s="162">
        <f t="shared" si="144"/>
        <v>4.8094850200000004E-2</v>
      </c>
      <c r="N279" s="161">
        <v>2.9833063000000002</v>
      </c>
      <c r="O279" s="132">
        <v>0.47361924</v>
      </c>
      <c r="P279" s="132">
        <v>0.14265230000000001</v>
      </c>
      <c r="Q279" s="132">
        <v>0.1224866</v>
      </c>
      <c r="R279" s="132">
        <v>3.2140415999999998E-2</v>
      </c>
      <c r="S279" s="132">
        <v>6.0227638E-4</v>
      </c>
      <c r="T279" s="132">
        <v>2.1882797999999998E-3</v>
      </c>
      <c r="U279" s="132">
        <v>1.8270313E-2</v>
      </c>
      <c r="V279" s="132">
        <v>1.4267192E-3</v>
      </c>
      <c r="W279" s="132">
        <v>0</v>
      </c>
      <c r="X279" s="132">
        <v>4.6668131000000002E-2</v>
      </c>
      <c r="Y279" s="164">
        <v>1.4046514E-5</v>
      </c>
      <c r="Z279" s="132">
        <v>0</v>
      </c>
      <c r="AA279" s="132">
        <v>0</v>
      </c>
      <c r="AC279" s="118">
        <f t="shared" si="116"/>
        <v>2.9833063000000002</v>
      </c>
      <c r="AD279" s="118">
        <f t="shared" si="117"/>
        <v>0.79195942518000007</v>
      </c>
      <c r="AE279" s="118">
        <f t="shared" si="118"/>
        <v>0.6345418530000001</v>
      </c>
      <c r="AF279" s="118">
        <f t="shared" si="119"/>
        <v>0.63455589951400004</v>
      </c>
      <c r="AG279" s="118">
        <f t="shared" si="120"/>
        <v>4.8094850200000004E-2</v>
      </c>
      <c r="AI279" s="69">
        <v>257.12099000000001</v>
      </c>
      <c r="AJ279" s="69">
        <v>245.24994000000001</v>
      </c>
      <c r="AK279" s="69">
        <v>5.7981141000000003</v>
      </c>
      <c r="AL279" s="69">
        <v>0</v>
      </c>
      <c r="AM279" s="69">
        <v>1.3219879999999999</v>
      </c>
      <c r="AN279" s="69">
        <v>3.2974052999999999</v>
      </c>
      <c r="AO279" s="69">
        <v>1.4535372</v>
      </c>
      <c r="AQ279" s="116">
        <v>0.49923783999999999</v>
      </c>
      <c r="AR279" s="116">
        <v>0.46628408999999998</v>
      </c>
      <c r="AS279" s="116">
        <v>1.8229759000000002E-2</v>
      </c>
      <c r="AT279" s="116">
        <v>1.4723992E-2</v>
      </c>
      <c r="AU279" s="150">
        <f t="shared" si="121"/>
        <v>2.795468191942E-5</v>
      </c>
      <c r="AV279" s="150">
        <f t="shared" si="122"/>
        <v>6.7417748662943996E-8</v>
      </c>
      <c r="AW279" s="163">
        <f t="shared" si="123"/>
        <v>2.062183775656</v>
      </c>
      <c r="AX279" s="196">
        <v>1.8511790000000001E-5</v>
      </c>
      <c r="AY279" s="196">
        <v>5.5856686999999998E-8</v>
      </c>
      <c r="AZ279" s="196">
        <v>1.5259938E-12</v>
      </c>
      <c r="BA279" s="108">
        <v>0</v>
      </c>
      <c r="BB279" s="108">
        <v>0</v>
      </c>
      <c r="BC279" s="196">
        <v>6.7948132999999998E-9</v>
      </c>
      <c r="BD279" s="196">
        <v>9.4328211999999995E-6</v>
      </c>
      <c r="BE279" s="196">
        <v>1.1781508E-9</v>
      </c>
      <c r="BF279" s="196">
        <v>1.0380064E-8</v>
      </c>
      <c r="BG279" s="108">
        <v>0</v>
      </c>
      <c r="BH279" s="108">
        <v>0</v>
      </c>
      <c r="BI279" s="196">
        <v>1.1894994E-12</v>
      </c>
      <c r="BJ279" s="196">
        <v>1.0970762000000001E-13</v>
      </c>
      <c r="BK279" s="196">
        <v>2.1662123999999999E-14</v>
      </c>
      <c r="BL279" s="196">
        <v>1.3109282000000001E-10</v>
      </c>
      <c r="BM279" s="196">
        <v>3.1448132999999998E-9</v>
      </c>
      <c r="BN279" s="108">
        <v>0</v>
      </c>
      <c r="BO279" s="196">
        <v>6.0575656000000003E-5</v>
      </c>
      <c r="BP279" s="108">
        <v>2.0621231999999998</v>
      </c>
      <c r="BQ279" s="108">
        <v>0</v>
      </c>
      <c r="BR279" s="108">
        <v>0</v>
      </c>
      <c r="BS279" s="108">
        <v>0</v>
      </c>
      <c r="BU279" s="69">
        <v>1.0517810999999999E-3</v>
      </c>
      <c r="BV279" s="172">
        <v>7.2980306000000006E-5</v>
      </c>
      <c r="BW279" s="69">
        <v>5.5454997000000002E-4</v>
      </c>
      <c r="BX279" s="172">
        <v>2.1848109E-6</v>
      </c>
      <c r="BY279" s="172">
        <v>8.6806829000000003E-5</v>
      </c>
      <c r="BZ279" s="172">
        <v>2.7863565999999998E-6</v>
      </c>
      <c r="CA279" s="69">
        <v>0</v>
      </c>
      <c r="CB279" s="172">
        <v>4.2290897000000002E-6</v>
      </c>
      <c r="CC279" s="172">
        <v>9.2924334999999995E-7</v>
      </c>
      <c r="CD279" s="172">
        <v>2.2104252999999999E-6</v>
      </c>
      <c r="CE279" s="69">
        <v>0</v>
      </c>
      <c r="CF279" s="69">
        <v>0</v>
      </c>
      <c r="CG279" s="69">
        <v>0</v>
      </c>
      <c r="CH279" s="172">
        <v>2.7897874000000002E-5</v>
      </c>
      <c r="CI279" s="69">
        <v>2.9675865E-4</v>
      </c>
      <c r="CJ279" s="172">
        <v>4.4754177000000001E-7</v>
      </c>
      <c r="CK279" s="69">
        <v>0</v>
      </c>
      <c r="CM279" s="198">
        <v>0</v>
      </c>
      <c r="CN279" s="198">
        <v>19.842703</v>
      </c>
      <c r="CO279" s="198">
        <v>8.6882540999999994E-2</v>
      </c>
      <c r="CP279" s="198">
        <v>5.0571115999999999E-2</v>
      </c>
      <c r="CQ279" s="197">
        <v>5.5533265E-10</v>
      </c>
      <c r="CR279" s="197">
        <v>6.7255932999999999E-8</v>
      </c>
      <c r="CS279" s="198">
        <v>3.7237955E-3</v>
      </c>
      <c r="CT279" s="198">
        <v>9.1907216E-2</v>
      </c>
      <c r="CU279" s="198">
        <v>0</v>
      </c>
      <c r="CV279" s="198">
        <v>9.7988845000000009E-4</v>
      </c>
      <c r="CX279" s="166" t="s">
        <v>1089</v>
      </c>
      <c r="CY279" t="s">
        <v>2259</v>
      </c>
    </row>
    <row r="280" spans="1:103" ht="14.4">
      <c r="A280" t="s">
        <v>2597</v>
      </c>
      <c r="B280" s="85" t="s">
        <v>379</v>
      </c>
      <c r="C280" s="113" t="str">
        <f t="shared" si="138"/>
        <v>A.030.24.109</v>
      </c>
      <c r="D280" s="9" t="s">
        <v>1128</v>
      </c>
      <c r="E280" s="112" t="s">
        <v>362</v>
      </c>
      <c r="F280" s="115" t="str">
        <f t="shared" si="139"/>
        <v>Dicamba (3.6-Dichloro-2-methoxybenzoic acid)</v>
      </c>
      <c r="G280" s="143">
        <f t="shared" si="140"/>
        <v>25.828418666666668</v>
      </c>
      <c r="I280" s="118">
        <f t="shared" si="141"/>
        <v>4.9052884544889999</v>
      </c>
      <c r="K280" s="161">
        <f t="shared" si="142"/>
        <v>0.18137722931000003</v>
      </c>
      <c r="L280" s="161">
        <f t="shared" si="143"/>
        <v>0.73464903807900006</v>
      </c>
      <c r="M280" s="162">
        <f t="shared" si="144"/>
        <v>0.1149993871</v>
      </c>
      <c r="N280" s="161">
        <v>3.8742627999999999</v>
      </c>
      <c r="O280" s="132">
        <v>0.53947887999999999</v>
      </c>
      <c r="P280" s="132">
        <v>0.17580335</v>
      </c>
      <c r="Q280" s="132">
        <v>0.14305975000000001</v>
      </c>
      <c r="R280" s="132">
        <v>3.5361719999999999E-2</v>
      </c>
      <c r="S280" s="132">
        <v>6.3793160999999995E-4</v>
      </c>
      <c r="T280" s="132">
        <v>2.3178277E-3</v>
      </c>
      <c r="U280" s="132">
        <v>1.935193E-2</v>
      </c>
      <c r="V280" s="132">
        <v>2.8301771000000002E-3</v>
      </c>
      <c r="W280" s="132">
        <v>0</v>
      </c>
      <c r="X280" s="132">
        <v>0.11216921000000001</v>
      </c>
      <c r="Y280" s="164">
        <v>1.4878079E-5</v>
      </c>
      <c r="Z280" s="132">
        <v>0</v>
      </c>
      <c r="AA280" s="132">
        <v>0</v>
      </c>
      <c r="AC280" s="118">
        <f t="shared" si="116"/>
        <v>3.8742627999999999</v>
      </c>
      <c r="AD280" s="118">
        <f t="shared" si="117"/>
        <v>0.91601138931000015</v>
      </c>
      <c r="AE280" s="118">
        <f t="shared" si="118"/>
        <v>0.73463416000000004</v>
      </c>
      <c r="AF280" s="118">
        <f t="shared" si="119"/>
        <v>0.73464903807900006</v>
      </c>
      <c r="AG280" s="118">
        <f t="shared" si="120"/>
        <v>0.1149993871</v>
      </c>
      <c r="AI280" s="69">
        <v>345.91174000000001</v>
      </c>
      <c r="AJ280" s="69">
        <v>317.14021000000002</v>
      </c>
      <c r="AK280" s="69">
        <v>13.936124</v>
      </c>
      <c r="AL280" s="69">
        <v>0</v>
      </c>
      <c r="AM280" s="69">
        <v>3.2793500999999998</v>
      </c>
      <c r="AN280" s="69">
        <v>8.0723041999999996</v>
      </c>
      <c r="AO280" s="69">
        <v>3.4837562000000002</v>
      </c>
      <c r="AQ280" s="116">
        <v>0.62340477999999999</v>
      </c>
      <c r="AR280" s="116">
        <v>0.58195154000000004</v>
      </c>
      <c r="AS280" s="116">
        <v>2.3251876000000001E-2</v>
      </c>
      <c r="AT280" s="116">
        <v>1.8201365000000001E-2</v>
      </c>
      <c r="AU280" s="150">
        <f t="shared" si="121"/>
        <v>3.488918177682E-5</v>
      </c>
      <c r="AV280" s="150">
        <f t="shared" si="122"/>
        <v>8.5990664614028984E-8</v>
      </c>
      <c r="AW280" s="163">
        <f t="shared" si="123"/>
        <v>2.5492107836989999</v>
      </c>
      <c r="AX280" s="196">
        <v>2.4027100999999998E-5</v>
      </c>
      <c r="AY280" s="196">
        <v>7.2497838E-8</v>
      </c>
      <c r="AZ280" s="196">
        <v>1.9806483999999999E-12</v>
      </c>
      <c r="BA280" s="108">
        <v>0</v>
      </c>
      <c r="BB280" s="108">
        <v>0</v>
      </c>
      <c r="BC280" s="196">
        <v>9.1779345000000002E-9</v>
      </c>
      <c r="BD280" s="196">
        <v>1.0849433E-5</v>
      </c>
      <c r="BE280" s="196">
        <v>1.5287019000000001E-9</v>
      </c>
      <c r="BF280" s="196">
        <v>1.1960745E-8</v>
      </c>
      <c r="BG280" s="108">
        <v>0</v>
      </c>
      <c r="BH280" s="108">
        <v>0</v>
      </c>
      <c r="BI280" s="196">
        <v>1.2599187E-12</v>
      </c>
      <c r="BJ280" s="196">
        <v>1.1620239000000001E-13</v>
      </c>
      <c r="BK280" s="196">
        <v>2.2944539000000001E-14</v>
      </c>
      <c r="BL280" s="196">
        <v>1.3885362000000001E-10</v>
      </c>
      <c r="BM280" s="196">
        <v>3.3309886999999999E-9</v>
      </c>
      <c r="BN280" s="108">
        <v>0</v>
      </c>
      <c r="BO280" s="196">
        <v>9.0783699E-5</v>
      </c>
      <c r="BP280" s="108">
        <v>2.5491199999999998</v>
      </c>
      <c r="BQ280" s="108">
        <v>0</v>
      </c>
      <c r="BR280" s="108">
        <v>0</v>
      </c>
      <c r="BS280" s="108">
        <v>0</v>
      </c>
      <c r="BU280" s="69">
        <v>1.3441334999999999E-3</v>
      </c>
      <c r="BV280" s="172">
        <v>8.4614040000000003E-5</v>
      </c>
      <c r="BW280" s="69">
        <v>7.2016484000000003E-4</v>
      </c>
      <c r="BX280" s="172">
        <v>2.3141534000000002E-6</v>
      </c>
      <c r="BY280" s="172">
        <v>9.8193977999999995E-5</v>
      </c>
      <c r="BZ280" s="172">
        <v>4.2336849999999996E-6</v>
      </c>
      <c r="CA280" s="69">
        <v>0</v>
      </c>
      <c r="CB280" s="172">
        <v>6.4258226000000002E-6</v>
      </c>
      <c r="CC280" s="172">
        <v>9.8425528000000003E-7</v>
      </c>
      <c r="CD280" s="172">
        <v>2.3412841999999998E-6</v>
      </c>
      <c r="CE280" s="69">
        <v>0</v>
      </c>
      <c r="CF280" s="69">
        <v>0</v>
      </c>
      <c r="CG280" s="69">
        <v>0</v>
      </c>
      <c r="CH280" s="172">
        <v>3.2454055999999998E-5</v>
      </c>
      <c r="CI280" s="69">
        <v>3.9129718999999998E-4</v>
      </c>
      <c r="CJ280" s="172">
        <v>1.1101811E-6</v>
      </c>
      <c r="CK280" s="69">
        <v>0</v>
      </c>
      <c r="CM280" s="198">
        <v>0</v>
      </c>
      <c r="CN280" s="198">
        <v>25.779689999999999</v>
      </c>
      <c r="CO280" s="198">
        <v>0.13874563000000001</v>
      </c>
      <c r="CP280" s="198">
        <v>5.8862693000000001E-2</v>
      </c>
      <c r="CQ280" s="197">
        <v>5.8820878000000002E-10</v>
      </c>
      <c r="CR280" s="197">
        <v>7.1237536000000003E-8</v>
      </c>
      <c r="CS280" s="198">
        <v>4.2234827000000004E-3</v>
      </c>
      <c r="CT280" s="198">
        <v>9.7348194999999998E-2</v>
      </c>
      <c r="CU280" s="198">
        <v>0</v>
      </c>
      <c r="CV280" s="198">
        <v>1.4888758E-3</v>
      </c>
      <c r="CX280" s="166" t="s">
        <v>1087</v>
      </c>
      <c r="CY280" t="s">
        <v>2260</v>
      </c>
    </row>
    <row r="281" spans="1:103" ht="14.4">
      <c r="A281" t="s">
        <v>2598</v>
      </c>
      <c r="B281" s="85" t="s">
        <v>379</v>
      </c>
      <c r="C281" s="113" t="str">
        <f t="shared" si="138"/>
        <v>A.030.24.110</v>
      </c>
      <c r="D281" s="9" t="s">
        <v>1128</v>
      </c>
      <c r="E281" s="112" t="s">
        <v>362</v>
      </c>
      <c r="F281" s="115" t="str">
        <f t="shared" si="139"/>
        <v>Dinoseb (2-(Butan-2-yl)-4.6-dinitrophenol)</v>
      </c>
      <c r="G281" s="143">
        <f t="shared" si="140"/>
        <v>10.104962666666667</v>
      </c>
      <c r="I281" s="118">
        <f t="shared" si="141"/>
        <v>2.0810070964360001</v>
      </c>
      <c r="K281" s="161">
        <f t="shared" si="142"/>
        <v>0.11424568783</v>
      </c>
      <c r="L281" s="161">
        <f t="shared" si="143"/>
        <v>0.44500536514599998</v>
      </c>
      <c r="M281" s="162">
        <f t="shared" si="144"/>
        <v>6.0116434600000004E-3</v>
      </c>
      <c r="N281" s="161">
        <v>1.5157444</v>
      </c>
      <c r="O281" s="132">
        <v>0.33485090000000001</v>
      </c>
      <c r="P281" s="132">
        <v>9.4954312999999999E-2</v>
      </c>
      <c r="Q281" s="132">
        <v>8.5906132999999996E-2</v>
      </c>
      <c r="R281" s="132">
        <v>2.6019710000000001E-2</v>
      </c>
      <c r="S281" s="132">
        <v>5.0068433000000003E-4</v>
      </c>
      <c r="T281" s="132">
        <v>1.8191605E-3</v>
      </c>
      <c r="U281" s="132">
        <v>1.5188475E-2</v>
      </c>
      <c r="V281" s="132">
        <v>4.8657676000000001E-4</v>
      </c>
      <c r="W281" s="132">
        <v>0</v>
      </c>
      <c r="X281" s="132">
        <v>5.5250667000000002E-3</v>
      </c>
      <c r="Y281" s="164">
        <v>1.1677146E-5</v>
      </c>
      <c r="Z281" s="132">
        <v>0</v>
      </c>
      <c r="AA281" s="132">
        <v>0</v>
      </c>
      <c r="AC281" s="118">
        <f t="shared" si="116"/>
        <v>1.5157444</v>
      </c>
      <c r="AD281" s="118">
        <f t="shared" si="117"/>
        <v>0.55923937582999994</v>
      </c>
      <c r="AE281" s="118">
        <f t="shared" si="118"/>
        <v>0.444993688</v>
      </c>
      <c r="AF281" s="118">
        <f t="shared" si="119"/>
        <v>0.44500536514599998</v>
      </c>
      <c r="AG281" s="118">
        <f t="shared" si="120"/>
        <v>6.0116434600000004E-3</v>
      </c>
      <c r="AI281" s="69">
        <v>122.929</v>
      </c>
      <c r="AJ281" s="69">
        <v>121.65027000000001</v>
      </c>
      <c r="AK281" s="69">
        <v>0.68640809000000003</v>
      </c>
      <c r="AL281" s="69">
        <v>0</v>
      </c>
      <c r="AM281" s="69">
        <v>0.10247969</v>
      </c>
      <c r="AN281" s="69">
        <v>0.31251879999999999</v>
      </c>
      <c r="AO281" s="69">
        <v>0.17733193999999999</v>
      </c>
      <c r="AQ281" s="116">
        <v>0.28480919999999998</v>
      </c>
      <c r="AR281" s="116">
        <v>0.26705722999999998</v>
      </c>
      <c r="AS281" s="116">
        <v>9.8059719E-3</v>
      </c>
      <c r="AT281" s="116">
        <v>7.9459977000000005E-3</v>
      </c>
      <c r="AU281" s="150">
        <f t="shared" si="121"/>
        <v>1.601062508757E-5</v>
      </c>
      <c r="AV281" s="150">
        <f t="shared" si="122"/>
        <v>3.6264689341614996E-8</v>
      </c>
      <c r="AW281" s="163">
        <f t="shared" si="123"/>
        <v>1.1128848397360001</v>
      </c>
      <c r="AX281" s="196">
        <v>9.4231846000000007E-6</v>
      </c>
      <c r="AY281" s="196">
        <v>2.8433809E-8</v>
      </c>
      <c r="AZ281" s="196">
        <v>7.7677686000000003E-13</v>
      </c>
      <c r="BA281" s="108">
        <v>0</v>
      </c>
      <c r="BB281" s="108">
        <v>0</v>
      </c>
      <c r="BC281" s="196">
        <v>3.2815617000000001E-9</v>
      </c>
      <c r="BD281" s="196">
        <v>6.5814355999999998E-6</v>
      </c>
      <c r="BE281" s="196">
        <v>6.4386400000000002E-10</v>
      </c>
      <c r="BF281" s="196">
        <v>7.1851414999999999E-9</v>
      </c>
      <c r="BG281" s="108">
        <v>0</v>
      </c>
      <c r="BH281" s="108">
        <v>0</v>
      </c>
      <c r="BI281" s="196">
        <v>9.8885447999999997E-13</v>
      </c>
      <c r="BJ281" s="196">
        <v>9.1202120999999996E-14</v>
      </c>
      <c r="BK281" s="196">
        <v>1.8008154000000001E-14</v>
      </c>
      <c r="BL281" s="196">
        <v>1.0898007E-10</v>
      </c>
      <c r="BM281" s="196">
        <v>2.6143458000000001E-9</v>
      </c>
      <c r="BN281" s="108">
        <v>0</v>
      </c>
      <c r="BO281" s="196">
        <v>3.6239736000000003E-5</v>
      </c>
      <c r="BP281" s="108">
        <v>1.1128486</v>
      </c>
      <c r="BQ281" s="108">
        <v>0</v>
      </c>
      <c r="BR281" s="108">
        <v>0</v>
      </c>
      <c r="BS281" s="108">
        <v>0</v>
      </c>
      <c r="BU281" s="69">
        <v>5.6769977000000003E-4</v>
      </c>
      <c r="BV281" s="172">
        <v>4.9935209000000001E-5</v>
      </c>
      <c r="BW281" s="69">
        <v>2.8175317000000001E-4</v>
      </c>
      <c r="BX281" s="172">
        <v>1.8162767000000001E-6</v>
      </c>
      <c r="BY281" s="172">
        <v>6.3838487999999996E-5</v>
      </c>
      <c r="BZ281" s="172">
        <v>7.8393608999999997E-7</v>
      </c>
      <c r="CA281" s="69">
        <v>0</v>
      </c>
      <c r="CB281" s="172">
        <v>1.1898463000000001E-6</v>
      </c>
      <c r="CC281" s="172">
        <v>7.7249846000000004E-7</v>
      </c>
      <c r="CD281" s="172">
        <v>1.8375704E-6</v>
      </c>
      <c r="CE281" s="69">
        <v>0</v>
      </c>
      <c r="CF281" s="69">
        <v>0</v>
      </c>
      <c r="CG281" s="69">
        <v>0</v>
      </c>
      <c r="CH281" s="172">
        <v>1.9591557999999999E-5</v>
      </c>
      <c r="CI281" s="69">
        <v>1.4614652E-4</v>
      </c>
      <c r="CJ281" s="172">
        <v>3.4693165999999998E-8</v>
      </c>
      <c r="CK281" s="69">
        <v>0</v>
      </c>
      <c r="CM281" s="198">
        <v>0</v>
      </c>
      <c r="CN281" s="198">
        <v>10.066718</v>
      </c>
      <c r="CO281" s="198">
        <v>2.3078713000000001E-2</v>
      </c>
      <c r="CP281" s="198">
        <v>3.4344738999999999E-2</v>
      </c>
      <c r="CQ281" s="197">
        <v>4.6165906999999998E-10</v>
      </c>
      <c r="CR281" s="197">
        <v>5.5911193999999999E-8</v>
      </c>
      <c r="CS281" s="198">
        <v>2.7004017000000001E-3</v>
      </c>
      <c r="CT281" s="198">
        <v>7.6404294999999997E-2</v>
      </c>
      <c r="CU281" s="198">
        <v>0</v>
      </c>
      <c r="CV281" s="198">
        <v>2.7568972999999998E-4</v>
      </c>
      <c r="CX281" s="166" t="s">
        <v>1090</v>
      </c>
      <c r="CY281" t="s">
        <v>2261</v>
      </c>
    </row>
    <row r="282" spans="1:103" ht="14.4">
      <c r="A282" t="s">
        <v>2599</v>
      </c>
      <c r="B282" s="85" t="s">
        <v>379</v>
      </c>
      <c r="C282" s="113" t="str">
        <f t="shared" si="138"/>
        <v>A.030.24.111</v>
      </c>
      <c r="D282" s="9" t="s">
        <v>1128</v>
      </c>
      <c r="E282" s="112" t="s">
        <v>362</v>
      </c>
      <c r="F282" s="115" t="str">
        <f t="shared" si="139"/>
        <v>Diquat (6.7-dihydrodipyrido[1.2-a:2'.1'-c]pyrazine-5.8-diium dibromide)</v>
      </c>
      <c r="G282" s="143">
        <f t="shared" si="140"/>
        <v>35.638243333333335</v>
      </c>
      <c r="I282" s="118">
        <f t="shared" si="141"/>
        <v>6.5386942795160001</v>
      </c>
      <c r="K282" s="161">
        <f t="shared" si="142"/>
        <v>0.20626834899999999</v>
      </c>
      <c r="L282" s="161">
        <f t="shared" si="143"/>
        <v>0.86708314231600003</v>
      </c>
      <c r="M282" s="162">
        <f t="shared" si="144"/>
        <v>0.11960628820000001</v>
      </c>
      <c r="N282" s="161">
        <v>5.3457365000000001</v>
      </c>
      <c r="O282" s="132">
        <v>0.64246479000000001</v>
      </c>
      <c r="P282" s="132">
        <v>0.20485682</v>
      </c>
      <c r="Q282" s="132">
        <v>0.16712331999999999</v>
      </c>
      <c r="R282" s="132">
        <v>3.6129027000000001E-2</v>
      </c>
      <c r="S282" s="132">
        <v>6.5093360000000001E-4</v>
      </c>
      <c r="T282" s="132">
        <v>2.3650683999999998E-3</v>
      </c>
      <c r="U282" s="132">
        <v>1.9746350999999999E-2</v>
      </c>
      <c r="V282" s="132">
        <v>2.9344582000000001E-3</v>
      </c>
      <c r="W282" s="132">
        <v>0</v>
      </c>
      <c r="X282" s="132">
        <v>0.11667183</v>
      </c>
      <c r="Y282" s="164">
        <v>1.5181316E-5</v>
      </c>
      <c r="Z282" s="132">
        <v>0</v>
      </c>
      <c r="AA282" s="132">
        <v>0</v>
      </c>
      <c r="AC282" s="118">
        <f t="shared" si="116"/>
        <v>5.3457365000000001</v>
      </c>
      <c r="AD282" s="118">
        <f t="shared" si="117"/>
        <v>1.0733363100000002</v>
      </c>
      <c r="AE282" s="118">
        <f t="shared" si="118"/>
        <v>0.86706796100000005</v>
      </c>
      <c r="AF282" s="118">
        <f t="shared" si="119"/>
        <v>0.86708314231599992</v>
      </c>
      <c r="AG282" s="118">
        <f t="shared" si="120"/>
        <v>0.11960628820000001</v>
      </c>
      <c r="AI282" s="69">
        <v>476.53748999999999</v>
      </c>
      <c r="AJ282" s="69">
        <v>446.60730999999998</v>
      </c>
      <c r="AK282" s="69">
        <v>14.49554</v>
      </c>
      <c r="AL282" s="69">
        <v>0</v>
      </c>
      <c r="AM282" s="69">
        <v>3.4125736999999998</v>
      </c>
      <c r="AN282" s="69">
        <v>8.3986228000000001</v>
      </c>
      <c r="AO282" s="69">
        <v>3.6234446999999999</v>
      </c>
      <c r="AQ282" s="116">
        <v>0.82636843000000004</v>
      </c>
      <c r="AR282" s="116">
        <v>0.76943015000000003</v>
      </c>
      <c r="AS282" s="116">
        <v>3.1472655000000002E-2</v>
      </c>
      <c r="AT282" s="116">
        <v>2.5465623E-2</v>
      </c>
      <c r="AU282" s="150">
        <f t="shared" si="121"/>
        <v>4.612890608386001E-5</v>
      </c>
      <c r="AV282" s="150">
        <f t="shared" si="122"/>
        <v>1.1639295547795201E-7</v>
      </c>
      <c r="AW282" s="163">
        <f t="shared" si="123"/>
        <v>3.5666138745140001</v>
      </c>
      <c r="AX282" s="196">
        <v>3.3131806999999999E-5</v>
      </c>
      <c r="AY282" s="196">
        <v>9.9968980999999997E-8</v>
      </c>
      <c r="AZ282" s="196">
        <v>2.7311973E-12</v>
      </c>
      <c r="BA282" s="108">
        <v>0</v>
      </c>
      <c r="BB282" s="108">
        <v>0</v>
      </c>
      <c r="BC282" s="196">
        <v>1.2509521E-8</v>
      </c>
      <c r="BD282" s="196">
        <v>1.2981049000000001E-5</v>
      </c>
      <c r="BE282" s="196">
        <v>2.0056217000000001E-9</v>
      </c>
      <c r="BF282" s="196">
        <v>1.4414194E-8</v>
      </c>
      <c r="BG282" s="108">
        <v>0</v>
      </c>
      <c r="BH282" s="108">
        <v>0</v>
      </c>
      <c r="BI282" s="196">
        <v>1.2855977E-12</v>
      </c>
      <c r="BJ282" s="196">
        <v>1.1857076999999999E-13</v>
      </c>
      <c r="BK282" s="196">
        <v>2.3412182E-14</v>
      </c>
      <c r="BL282" s="196">
        <v>1.4168365999999999E-10</v>
      </c>
      <c r="BM282" s="196">
        <v>3.3988791999999999E-9</v>
      </c>
      <c r="BN282" s="108">
        <v>0</v>
      </c>
      <c r="BO282" s="196">
        <v>9.3574514000000002E-5</v>
      </c>
      <c r="BP282" s="108">
        <v>3.5665203000000001</v>
      </c>
      <c r="BQ282" s="108">
        <v>0</v>
      </c>
      <c r="BR282" s="108">
        <v>0</v>
      </c>
      <c r="BS282" s="108">
        <v>0</v>
      </c>
      <c r="BU282" s="69">
        <v>1.8108454000000001E-3</v>
      </c>
      <c r="BV282" s="69">
        <v>1.0260801E-4</v>
      </c>
      <c r="BW282" s="69">
        <v>9.9368879000000005E-4</v>
      </c>
      <c r="BX282" s="172">
        <v>2.3613192999999999E-6</v>
      </c>
      <c r="BY282" s="69">
        <v>1.1212063999999999E-4</v>
      </c>
      <c r="BZ282" s="172">
        <v>6.3556819999999999E-6</v>
      </c>
      <c r="CA282" s="69">
        <v>0</v>
      </c>
      <c r="CB282" s="172">
        <v>9.6465576000000005E-6</v>
      </c>
      <c r="CC282" s="172">
        <v>1.0043158E-6</v>
      </c>
      <c r="CD282" s="172">
        <v>2.3890030000000002E-6</v>
      </c>
      <c r="CE282" s="69">
        <v>0</v>
      </c>
      <c r="CF282" s="69">
        <v>0</v>
      </c>
      <c r="CG282" s="69">
        <v>0</v>
      </c>
      <c r="CH282" s="172">
        <v>3.8028938000000002E-5</v>
      </c>
      <c r="CI282" s="69">
        <v>5.4148691000000004E-4</v>
      </c>
      <c r="CJ282" s="172">
        <v>1.1552822E-6</v>
      </c>
      <c r="CK282" s="69">
        <v>0</v>
      </c>
      <c r="CM282" s="198">
        <v>0</v>
      </c>
      <c r="CN282" s="198">
        <v>35.588521999999998</v>
      </c>
      <c r="CO282" s="198">
        <v>0.20013790000000001</v>
      </c>
      <c r="CP282" s="198">
        <v>7.1660585999999998E-2</v>
      </c>
      <c r="CQ282" s="197">
        <v>6.0019734E-10</v>
      </c>
      <c r="CR282" s="197">
        <v>7.2689462000000005E-8</v>
      </c>
      <c r="CS282" s="198">
        <v>4.8966399000000002E-3</v>
      </c>
      <c r="CT282" s="198">
        <v>9.9332294000000002E-2</v>
      </c>
      <c r="CU282" s="198">
        <v>0</v>
      </c>
      <c r="CV282" s="198">
        <v>2.2351265000000002E-3</v>
      </c>
      <c r="CX282" s="166" t="s">
        <v>1091</v>
      </c>
      <c r="CY282" t="s">
        <v>2262</v>
      </c>
    </row>
    <row r="283" spans="1:103" ht="14.4">
      <c r="A283" t="s">
        <v>2600</v>
      </c>
      <c r="B283" s="85" t="s">
        <v>379</v>
      </c>
      <c r="C283" s="113" t="str">
        <f t="shared" si="138"/>
        <v>A.030.24.112</v>
      </c>
      <c r="D283" s="9" t="s">
        <v>1128</v>
      </c>
      <c r="E283" s="112" t="s">
        <v>362</v>
      </c>
      <c r="F283" s="115" t="str">
        <f t="shared" si="139"/>
        <v>Diuron  DCMU (3-(3.4-dichlorophenyl)-1.1-dimethylurea)</v>
      </c>
      <c r="G283" s="143">
        <f t="shared" si="140"/>
        <v>24.704742666666668</v>
      </c>
      <c r="I283" s="118">
        <f t="shared" si="141"/>
        <v>4.8626837485190002</v>
      </c>
      <c r="K283" s="161">
        <f t="shared" si="142"/>
        <v>0.21272383640999998</v>
      </c>
      <c r="L283" s="161">
        <f t="shared" si="143"/>
        <v>0.84051921600900004</v>
      </c>
      <c r="M283" s="162">
        <f t="shared" si="144"/>
        <v>0.10372929609999999</v>
      </c>
      <c r="N283" s="161">
        <v>3.7057114000000002</v>
      </c>
      <c r="O283" s="132">
        <v>0.61938884000000005</v>
      </c>
      <c r="P283" s="132">
        <v>0.19598671000000001</v>
      </c>
      <c r="Q283" s="132">
        <v>0.16391485</v>
      </c>
      <c r="R283" s="132">
        <v>4.4971563999999999E-2</v>
      </c>
      <c r="S283" s="132">
        <v>8.2821800999999999E-4</v>
      </c>
      <c r="T283" s="132">
        <v>3.0092043999999998E-3</v>
      </c>
      <c r="U283" s="132">
        <v>2.512435E-2</v>
      </c>
      <c r="V283" s="132">
        <v>2.7359961000000001E-3</v>
      </c>
      <c r="W283" s="132">
        <v>0</v>
      </c>
      <c r="X283" s="132">
        <v>0.10099329999999999</v>
      </c>
      <c r="Y283" s="164">
        <v>1.9316009000000001E-5</v>
      </c>
      <c r="Z283" s="132">
        <v>0</v>
      </c>
      <c r="AA283" s="132">
        <v>0</v>
      </c>
      <c r="AC283" s="118">
        <f t="shared" si="116"/>
        <v>3.7057114000000002</v>
      </c>
      <c r="AD283" s="118">
        <f t="shared" si="117"/>
        <v>1.0532237364100001</v>
      </c>
      <c r="AE283" s="118">
        <f t="shared" si="118"/>
        <v>0.84049990000000008</v>
      </c>
      <c r="AF283" s="118">
        <f t="shared" si="119"/>
        <v>0.84051921600900004</v>
      </c>
      <c r="AG283" s="118">
        <f t="shared" si="120"/>
        <v>0.10372929609999999</v>
      </c>
      <c r="AI283" s="69">
        <v>324.55468999999999</v>
      </c>
      <c r="AJ283" s="69">
        <v>298.72467999999998</v>
      </c>
      <c r="AK283" s="69">
        <v>12.547587</v>
      </c>
      <c r="AL283" s="69">
        <v>0</v>
      </c>
      <c r="AM283" s="69">
        <v>2.9206712000000001</v>
      </c>
      <c r="AN283" s="69">
        <v>7.2219930000000003</v>
      </c>
      <c r="AO283" s="69">
        <v>3.1397561999999999</v>
      </c>
      <c r="AQ283" s="116">
        <v>0.63049772000000004</v>
      </c>
      <c r="AR283" s="116">
        <v>0.58993755999999997</v>
      </c>
      <c r="AS283" s="116">
        <v>2.2842309000000002E-2</v>
      </c>
      <c r="AT283" s="116">
        <v>1.7717856000000001E-2</v>
      </c>
      <c r="AU283" s="150">
        <f t="shared" si="121"/>
        <v>3.5367958304779994E-5</v>
      </c>
      <c r="AV283" s="150">
        <f t="shared" si="122"/>
        <v>8.447599689938499E-8</v>
      </c>
      <c r="AW283" s="163">
        <f t="shared" si="123"/>
        <v>2.481492423378</v>
      </c>
      <c r="AX283" s="196">
        <v>2.3001728E-5</v>
      </c>
      <c r="AY283" s="196">
        <v>6.9404720999999999E-8</v>
      </c>
      <c r="AZ283" s="196">
        <v>1.8961114000000001E-12</v>
      </c>
      <c r="BA283" s="108">
        <v>0</v>
      </c>
      <c r="BB283" s="108">
        <v>0</v>
      </c>
      <c r="BC283" s="196">
        <v>8.6714552999999999E-9</v>
      </c>
      <c r="BD283" s="196">
        <v>1.2353054E-5</v>
      </c>
      <c r="BE283" s="196">
        <v>1.5248104E-9</v>
      </c>
      <c r="BF283" s="196">
        <v>1.3542753E-8</v>
      </c>
      <c r="BG283" s="108">
        <v>0</v>
      </c>
      <c r="BH283" s="108">
        <v>0</v>
      </c>
      <c r="BI283" s="196">
        <v>1.6357354E-12</v>
      </c>
      <c r="BJ283" s="196">
        <v>1.5086400000000001E-13</v>
      </c>
      <c r="BK283" s="196">
        <v>2.9788585000000001E-14</v>
      </c>
      <c r="BL283" s="196">
        <v>1.8027178000000001E-10</v>
      </c>
      <c r="BM283" s="196">
        <v>4.3245777000000001E-9</v>
      </c>
      <c r="BN283" s="108">
        <v>0</v>
      </c>
      <c r="BO283" s="196">
        <v>9.8923377999999995E-5</v>
      </c>
      <c r="BP283" s="108">
        <v>2.4813934999999998</v>
      </c>
      <c r="BQ283" s="108">
        <v>0</v>
      </c>
      <c r="BR283" s="108">
        <v>0</v>
      </c>
      <c r="BS283" s="108">
        <v>0</v>
      </c>
      <c r="BU283" s="69">
        <v>1.3240477999999999E-3</v>
      </c>
      <c r="BV283" s="172">
        <v>9.5095047999999995E-5</v>
      </c>
      <c r="BW283" s="69">
        <v>6.8883378000000005E-4</v>
      </c>
      <c r="BX283" s="172">
        <v>3.0044342E-6</v>
      </c>
      <c r="BY283" s="69">
        <v>1.1605354000000001E-4</v>
      </c>
      <c r="BZ283" s="172">
        <v>3.3963445000000001E-6</v>
      </c>
      <c r="CA283" s="69">
        <v>0</v>
      </c>
      <c r="CB283" s="172">
        <v>5.1549200000000001E-6</v>
      </c>
      <c r="CC283" s="172">
        <v>1.2778454E-6</v>
      </c>
      <c r="CD283" s="172">
        <v>3.0396575999999998E-6</v>
      </c>
      <c r="CE283" s="69">
        <v>0</v>
      </c>
      <c r="CF283" s="69">
        <v>0</v>
      </c>
      <c r="CG283" s="69">
        <v>0</v>
      </c>
      <c r="CH283" s="172">
        <v>3.7197153999999998E-5</v>
      </c>
      <c r="CI283" s="69">
        <v>3.7000636000000001E-4</v>
      </c>
      <c r="CJ283" s="172">
        <v>9.8875507000000003E-7</v>
      </c>
      <c r="CK283" s="69">
        <v>0</v>
      </c>
      <c r="CM283" s="198">
        <v>0</v>
      </c>
      <c r="CN283" s="198">
        <v>24.641479</v>
      </c>
      <c r="CO283" s="198">
        <v>0.11292758</v>
      </c>
      <c r="CP283" s="198">
        <v>6.5841601999999999E-2</v>
      </c>
      <c r="CQ283" s="197">
        <v>7.6366351999999999E-10</v>
      </c>
      <c r="CR283" s="197">
        <v>9.2486731999999994E-8</v>
      </c>
      <c r="CS283" s="198">
        <v>4.9401552E-3</v>
      </c>
      <c r="CT283" s="198">
        <v>0.12638584999999999</v>
      </c>
      <c r="CU283" s="198">
        <v>0</v>
      </c>
      <c r="CV283" s="198">
        <v>1.1944052E-3</v>
      </c>
      <c r="CX283" s="166" t="s">
        <v>1092</v>
      </c>
      <c r="CY283" t="s">
        <v>2263</v>
      </c>
    </row>
    <row r="284" spans="1:103" ht="14.4">
      <c r="A284" t="s">
        <v>1058</v>
      </c>
      <c r="B284" s="85" t="s">
        <v>379</v>
      </c>
      <c r="C284" s="113" t="str">
        <f t="shared" si="138"/>
        <v>A.030.24.113</v>
      </c>
      <c r="D284" s="9" t="s">
        <v>1128</v>
      </c>
      <c r="E284" s="112" t="s">
        <v>362</v>
      </c>
      <c r="F284" s="115" t="str">
        <f t="shared" si="139"/>
        <v>EPTC ( S-Ethyl dipropylthiocarbamate)</v>
      </c>
      <c r="G284" s="143">
        <f t="shared" si="140"/>
        <v>13.909364666666669</v>
      </c>
      <c r="I284" s="118">
        <f t="shared" si="141"/>
        <v>2.5695437893118003</v>
      </c>
      <c r="K284" s="161">
        <f t="shared" si="142"/>
        <v>7.8504379210000017E-2</v>
      </c>
      <c r="L284" s="161">
        <f t="shared" si="143"/>
        <v>0.32591051830179996</v>
      </c>
      <c r="M284" s="162">
        <f t="shared" si="144"/>
        <v>7.8724191799999996E-2</v>
      </c>
      <c r="N284" s="161">
        <v>2.0864047000000001</v>
      </c>
      <c r="O284" s="132">
        <v>0.23583779999999999</v>
      </c>
      <c r="P284" s="132">
        <v>8.3015024000000007E-2</v>
      </c>
      <c r="Q284" s="132">
        <v>6.3782816000000006E-2</v>
      </c>
      <c r="R284" s="132">
        <v>1.3644419E-2</v>
      </c>
      <c r="S284" s="132">
        <v>2.3247641999999999E-4</v>
      </c>
      <c r="T284" s="132">
        <v>8.4466779E-4</v>
      </c>
      <c r="U284" s="132">
        <v>7.0522724000000002E-3</v>
      </c>
      <c r="V284" s="132">
        <v>1.7894498000000001E-3</v>
      </c>
      <c r="W284" s="132">
        <v>0</v>
      </c>
      <c r="X284" s="132">
        <v>7.6934742E-2</v>
      </c>
      <c r="Y284" s="164">
        <v>5.4219018000000003E-6</v>
      </c>
      <c r="Z284" s="132">
        <v>0</v>
      </c>
      <c r="AA284" s="132">
        <v>0</v>
      </c>
      <c r="AC284" s="118">
        <f t="shared" si="116"/>
        <v>2.0864047000000001</v>
      </c>
      <c r="AD284" s="118">
        <f t="shared" si="117"/>
        <v>0.40440947561000001</v>
      </c>
      <c r="AE284" s="118">
        <f t="shared" si="118"/>
        <v>0.32590509639999998</v>
      </c>
      <c r="AF284" s="118">
        <f t="shared" si="119"/>
        <v>0.32591051830180001</v>
      </c>
      <c r="AG284" s="118">
        <f t="shared" si="120"/>
        <v>7.8724191799999996E-2</v>
      </c>
      <c r="AI284" s="69">
        <v>191.69752</v>
      </c>
      <c r="AJ284" s="69">
        <v>171.90316999999999</v>
      </c>
      <c r="AK284" s="69">
        <v>9.5585404999999994</v>
      </c>
      <c r="AL284" s="69">
        <v>0</v>
      </c>
      <c r="AM284" s="69">
        <v>2.2750490999999999</v>
      </c>
      <c r="AN284" s="69">
        <v>5.5738275000000002</v>
      </c>
      <c r="AO284" s="69">
        <v>2.3869367000000001</v>
      </c>
      <c r="AQ284" s="116">
        <v>0.31764692999999999</v>
      </c>
      <c r="AR284" s="116">
        <v>0.29599482999999999</v>
      </c>
      <c r="AS284" s="116">
        <v>1.2208418E-2</v>
      </c>
      <c r="AT284" s="116">
        <v>9.4436850000000003E-3</v>
      </c>
      <c r="AU284" s="150">
        <f t="shared" si="121"/>
        <v>1.7745492804238E-5</v>
      </c>
      <c r="AV284" s="150">
        <f t="shared" si="122"/>
        <v>4.5149475276826598E-8</v>
      </c>
      <c r="AW284" s="163">
        <f t="shared" si="123"/>
        <v>1.3226449840979999</v>
      </c>
      <c r="AX284" s="196">
        <v>1.2929146E-5</v>
      </c>
      <c r="AY284" s="196">
        <v>3.9011185E-8</v>
      </c>
      <c r="AZ284" s="196">
        <v>1.0658063E-12</v>
      </c>
      <c r="BA284" s="108">
        <v>0</v>
      </c>
      <c r="BB284" s="108">
        <v>0</v>
      </c>
      <c r="BC284" s="196">
        <v>5.0767167999999996E-9</v>
      </c>
      <c r="BD284" s="196">
        <v>4.8100055999999997E-6</v>
      </c>
      <c r="BE284" s="196">
        <v>8.0262862E-10</v>
      </c>
      <c r="BF284" s="196">
        <v>5.3340860000000001E-9</v>
      </c>
      <c r="BG284" s="108">
        <v>0</v>
      </c>
      <c r="BH284" s="108">
        <v>0</v>
      </c>
      <c r="BI284" s="196">
        <v>4.5914230000000002E-13</v>
      </c>
      <c r="BJ284" s="196">
        <v>4.2346728E-14</v>
      </c>
      <c r="BK284" s="196">
        <v>8.3614986000000001E-15</v>
      </c>
      <c r="BL284" s="196">
        <v>5.0601338000000002E-11</v>
      </c>
      <c r="BM284" s="196">
        <v>1.2138861E-9</v>
      </c>
      <c r="BN284" s="108">
        <v>0</v>
      </c>
      <c r="BO284" s="196">
        <v>4.8384097999999998E-5</v>
      </c>
      <c r="BP284" s="108">
        <v>1.3225966</v>
      </c>
      <c r="BQ284" s="108">
        <v>0</v>
      </c>
      <c r="BR284" s="108">
        <v>0</v>
      </c>
      <c r="BS284" s="108">
        <v>0</v>
      </c>
      <c r="BU284" s="69">
        <v>7.0532012999999997E-4</v>
      </c>
      <c r="BV284" s="172">
        <v>3.8129666000000002E-5</v>
      </c>
      <c r="BW284" s="69">
        <v>3.8782999000000002E-4</v>
      </c>
      <c r="BX284" s="172">
        <v>8.4332881000000005E-7</v>
      </c>
      <c r="BY284" s="172">
        <v>4.1634880999999998E-5</v>
      </c>
      <c r="BZ284" s="172">
        <v>2.6641611000000002E-6</v>
      </c>
      <c r="CA284" s="69">
        <v>0</v>
      </c>
      <c r="CB284" s="172">
        <v>4.0436232E-6</v>
      </c>
      <c r="CC284" s="172">
        <v>3.5868443999999999E-7</v>
      </c>
      <c r="CD284" s="172">
        <v>8.5321585000000005E-7</v>
      </c>
      <c r="CE284" s="69">
        <v>0</v>
      </c>
      <c r="CF284" s="69">
        <v>0</v>
      </c>
      <c r="CG284" s="69">
        <v>0</v>
      </c>
      <c r="CH284" s="172">
        <v>1.4425179E-5</v>
      </c>
      <c r="CI284" s="69">
        <v>2.1376720999999999E-4</v>
      </c>
      <c r="CJ284" s="172">
        <v>7.7018815999999999E-7</v>
      </c>
      <c r="CK284" s="69">
        <v>0</v>
      </c>
      <c r="CM284" s="198">
        <v>0</v>
      </c>
      <c r="CN284" s="198">
        <v>13.891607</v>
      </c>
      <c r="CO284" s="198">
        <v>8.8401706999999996E-2</v>
      </c>
      <c r="CP284" s="198">
        <v>2.669879E-2</v>
      </c>
      <c r="CQ284" s="197">
        <v>2.1435631999999999E-10</v>
      </c>
      <c r="CR284" s="197">
        <v>2.5960538000000002E-8</v>
      </c>
      <c r="CS284" s="198">
        <v>1.8110596000000001E-3</v>
      </c>
      <c r="CT284" s="198">
        <v>3.5475840000000002E-2</v>
      </c>
      <c r="CU284" s="198">
        <v>0</v>
      </c>
      <c r="CV284" s="198">
        <v>9.3691550000000003E-4</v>
      </c>
      <c r="CX284" s="166" t="s">
        <v>1093</v>
      </c>
      <c r="CY284" t="s">
        <v>2264</v>
      </c>
    </row>
    <row r="285" spans="1:103" ht="14.4">
      <c r="A285" t="s">
        <v>1059</v>
      </c>
      <c r="B285" s="85" t="s">
        <v>379</v>
      </c>
      <c r="C285" s="113" t="str">
        <f t="shared" si="138"/>
        <v>A.030.24.114</v>
      </c>
      <c r="D285" s="9" t="s">
        <v>1128</v>
      </c>
      <c r="E285" s="112" t="s">
        <v>362</v>
      </c>
      <c r="F285" s="115" t="str">
        <f t="shared" si="139"/>
        <v>Fluazifop-butyl ( (2R)-2-(4-([5-(trifluoromethyl)-2-pyridyl]oxy)phenoxy)propanoic aci</v>
      </c>
      <c r="G285" s="143">
        <f t="shared" si="140"/>
        <v>45.858720666666663</v>
      </c>
      <c r="I285" s="118">
        <f t="shared" si="141"/>
        <v>8.8863067002129998</v>
      </c>
      <c r="K285" s="161">
        <f t="shared" si="142"/>
        <v>0.29190614867000003</v>
      </c>
      <c r="L285" s="161">
        <f t="shared" si="143"/>
        <v>1.1342347735430001</v>
      </c>
      <c r="M285" s="162">
        <f t="shared" si="144"/>
        <v>0.58135767799999993</v>
      </c>
      <c r="N285" s="161">
        <v>6.8788080999999996</v>
      </c>
      <c r="O285" s="132">
        <v>0.76530578000000005</v>
      </c>
      <c r="P285" s="132">
        <v>0.34335377</v>
      </c>
      <c r="Q285" s="132">
        <v>0.23246448</v>
      </c>
      <c r="R285" s="132">
        <v>5.5538381999999997E-2</v>
      </c>
      <c r="S285" s="132">
        <v>8.4243326999999997E-4</v>
      </c>
      <c r="T285" s="132">
        <v>3.0608533999999998E-3</v>
      </c>
      <c r="U285" s="132">
        <v>2.5555576E-2</v>
      </c>
      <c r="V285" s="132">
        <v>1.2581078000000001E-2</v>
      </c>
      <c r="W285" s="132">
        <v>0</v>
      </c>
      <c r="X285" s="132">
        <v>0.56877659999999997</v>
      </c>
      <c r="Y285" s="164">
        <v>1.9647542999999999E-5</v>
      </c>
      <c r="Z285" s="132">
        <v>0</v>
      </c>
      <c r="AA285" s="132">
        <v>0</v>
      </c>
      <c r="AC285" s="118">
        <f t="shared" si="116"/>
        <v>6.8788080999999996</v>
      </c>
      <c r="AD285" s="118">
        <f t="shared" si="117"/>
        <v>1.42612127467</v>
      </c>
      <c r="AE285" s="118">
        <f t="shared" si="118"/>
        <v>1.134215126</v>
      </c>
      <c r="AF285" s="118">
        <f t="shared" si="119"/>
        <v>1.1342347735430001</v>
      </c>
      <c r="AG285" s="118">
        <f t="shared" si="120"/>
        <v>0.58135767799999993</v>
      </c>
      <c r="AI285" s="69">
        <v>682.24159999999995</v>
      </c>
      <c r="AJ285" s="69">
        <v>535.64391999999998</v>
      </c>
      <c r="AK285" s="69">
        <v>70.666117</v>
      </c>
      <c r="AL285" s="69">
        <v>0</v>
      </c>
      <c r="AM285" s="69">
        <v>16.929645000000001</v>
      </c>
      <c r="AN285" s="69">
        <v>41.366064999999999</v>
      </c>
      <c r="AO285" s="69">
        <v>17.635854999999999</v>
      </c>
      <c r="AQ285" s="116">
        <v>1.0437981000000001</v>
      </c>
      <c r="AR285" s="116">
        <v>0.97704818000000004</v>
      </c>
      <c r="AS285" s="116">
        <v>4.0299996999999997E-2</v>
      </c>
      <c r="AT285" s="116">
        <v>2.6449894000000002E-2</v>
      </c>
      <c r="AU285" s="150">
        <f t="shared" si="121"/>
        <v>5.8576029965310001E-5</v>
      </c>
      <c r="AV285" s="150">
        <f t="shared" si="122"/>
        <v>1.4903845076104701E-7</v>
      </c>
      <c r="AW285" s="163">
        <f t="shared" si="123"/>
        <v>3.70446698153</v>
      </c>
      <c r="AX285" s="196">
        <v>4.2633918999999997E-5</v>
      </c>
      <c r="AY285" s="196">
        <v>1.2863983000000001E-7</v>
      </c>
      <c r="AZ285" s="196">
        <v>3.5144971E-12</v>
      </c>
      <c r="BA285" s="108">
        <v>0</v>
      </c>
      <c r="BB285" s="108">
        <v>0</v>
      </c>
      <c r="BC285" s="196">
        <v>1.8594796E-8</v>
      </c>
      <c r="BD285" s="196">
        <v>1.5918934000000001E-5</v>
      </c>
      <c r="BE285" s="196">
        <v>2.9365987E-9</v>
      </c>
      <c r="BF285" s="196">
        <v>1.745666E-8</v>
      </c>
      <c r="BG285" s="108">
        <v>0</v>
      </c>
      <c r="BH285" s="108">
        <v>0</v>
      </c>
      <c r="BI285" s="196">
        <v>1.6638107E-12</v>
      </c>
      <c r="BJ285" s="196">
        <v>1.5345337999999999E-13</v>
      </c>
      <c r="BK285" s="196">
        <v>3.0299867E-14</v>
      </c>
      <c r="BL285" s="196">
        <v>1.8336590999999999E-10</v>
      </c>
      <c r="BM285" s="196">
        <v>4.3988034000000004E-9</v>
      </c>
      <c r="BN285" s="108">
        <v>0</v>
      </c>
      <c r="BO285" s="108">
        <v>2.9838153000000001E-4</v>
      </c>
      <c r="BP285" s="108">
        <v>3.7041686</v>
      </c>
      <c r="BQ285" s="108">
        <v>0</v>
      </c>
      <c r="BR285" s="108">
        <v>0</v>
      </c>
      <c r="BS285" s="108">
        <v>0</v>
      </c>
      <c r="BU285" s="69">
        <v>2.3631151999999999E-3</v>
      </c>
      <c r="BV285" s="69">
        <v>1.2532639E-4</v>
      </c>
      <c r="BW285" s="69">
        <v>1.2786627999999999E-3</v>
      </c>
      <c r="BX285" s="172">
        <v>3.0560013000000001E-6</v>
      </c>
      <c r="BY285" s="69">
        <v>1.456521E-4</v>
      </c>
      <c r="BZ285" s="172">
        <v>9.7824722999999998E-6</v>
      </c>
      <c r="CA285" s="69">
        <v>0</v>
      </c>
      <c r="CB285" s="172">
        <v>1.4847688000000001E-5</v>
      </c>
      <c r="CC285" s="172">
        <v>1.2997778999999999E-6</v>
      </c>
      <c r="CD285" s="172">
        <v>3.0918293000000002E-6</v>
      </c>
      <c r="CE285" s="69">
        <v>0</v>
      </c>
      <c r="CF285" s="69">
        <v>0</v>
      </c>
      <c r="CG285" s="69">
        <v>0</v>
      </c>
      <c r="CH285" s="172">
        <v>5.1682226999999998E-5</v>
      </c>
      <c r="CI285" s="69">
        <v>7.2398256999999997E-4</v>
      </c>
      <c r="CJ285" s="172">
        <v>5.7313101000000003E-6</v>
      </c>
      <c r="CK285" s="69">
        <v>0</v>
      </c>
      <c r="CM285" s="198">
        <v>0</v>
      </c>
      <c r="CN285" s="198">
        <v>45.794370999999998</v>
      </c>
      <c r="CO285" s="198">
        <v>0.37046983</v>
      </c>
      <c r="CP285" s="198">
        <v>8.7990107999999997E-2</v>
      </c>
      <c r="CQ285" s="197">
        <v>7.7677080000000004E-10</v>
      </c>
      <c r="CR285" s="197">
        <v>9.4074144999999996E-8</v>
      </c>
      <c r="CS285" s="198">
        <v>6.1717584000000004E-3</v>
      </c>
      <c r="CT285" s="198">
        <v>0.12855509000000001</v>
      </c>
      <c r="CU285" s="198">
        <v>0</v>
      </c>
      <c r="CV285" s="198">
        <v>3.4402386000000002E-3</v>
      </c>
      <c r="CX285" s="166" t="s">
        <v>1094</v>
      </c>
      <c r="CY285" t="s">
        <v>2265</v>
      </c>
    </row>
    <row r="286" spans="1:103" ht="14.4">
      <c r="A286" t="s">
        <v>1060</v>
      </c>
      <c r="B286" s="85" t="s">
        <v>379</v>
      </c>
      <c r="C286" s="113" t="str">
        <f t="shared" si="138"/>
        <v>A.030.24.115</v>
      </c>
      <c r="D286" s="9" t="s">
        <v>1128</v>
      </c>
      <c r="E286" s="112" t="s">
        <v>362</v>
      </c>
      <c r="F286" s="115" t="str">
        <f t="shared" si="139"/>
        <v>Fluometuron (N,N-Dimethyl-N'-[3-(trifluoromethyl)phenyl]urea)</v>
      </c>
      <c r="G286" s="143">
        <f t="shared" si="140"/>
        <v>32.022468000000003</v>
      </c>
      <c r="I286" s="118">
        <f t="shared" si="141"/>
        <v>6.294380220939999</v>
      </c>
      <c r="K286" s="161">
        <f t="shared" si="142"/>
        <v>0.27646292760000002</v>
      </c>
      <c r="L286" s="161">
        <f t="shared" si="143"/>
        <v>1.0945179460399999</v>
      </c>
      <c r="M286" s="162">
        <f t="shared" si="144"/>
        <v>0.1200291473</v>
      </c>
      <c r="N286" s="161">
        <v>4.8033701999999998</v>
      </c>
      <c r="O286" s="132">
        <v>0.80912479999999998</v>
      </c>
      <c r="P286" s="132">
        <v>0.25253555999999999</v>
      </c>
      <c r="Q286" s="132">
        <v>0.21299919</v>
      </c>
      <c r="R286" s="132">
        <v>5.8449017999999998E-2</v>
      </c>
      <c r="S286" s="132">
        <v>1.0823101E-3</v>
      </c>
      <c r="T286" s="132">
        <v>3.9324095000000002E-3</v>
      </c>
      <c r="U286" s="132">
        <v>3.2832343999999999E-2</v>
      </c>
      <c r="V286" s="132">
        <v>3.2557373E-3</v>
      </c>
      <c r="W286" s="132">
        <v>0</v>
      </c>
      <c r="X286" s="132">
        <v>0.11677340999999999</v>
      </c>
      <c r="Y286" s="164">
        <v>2.5242039999999999E-5</v>
      </c>
      <c r="Z286" s="132">
        <v>0</v>
      </c>
      <c r="AA286" s="132">
        <v>0</v>
      </c>
      <c r="AC286" s="118">
        <f t="shared" si="116"/>
        <v>4.8033701999999998</v>
      </c>
      <c r="AD286" s="118">
        <f t="shared" si="117"/>
        <v>1.3709556315999998</v>
      </c>
      <c r="AE286" s="118">
        <f t="shared" si="118"/>
        <v>1.0944927039999999</v>
      </c>
      <c r="AF286" s="118">
        <f t="shared" si="119"/>
        <v>1.0945179460399999</v>
      </c>
      <c r="AG286" s="118">
        <f t="shared" si="120"/>
        <v>0.1200291473</v>
      </c>
      <c r="AI286" s="69">
        <v>418.14334000000002</v>
      </c>
      <c r="AJ286" s="69">
        <v>388.31420000000003</v>
      </c>
      <c r="AK286" s="69">
        <v>14.508126000000001</v>
      </c>
      <c r="AL286" s="69">
        <v>0</v>
      </c>
      <c r="AM286" s="69">
        <v>3.3613339</v>
      </c>
      <c r="AN286" s="69">
        <v>8.3278131999999996</v>
      </c>
      <c r="AO286" s="69">
        <v>3.6318638999999999</v>
      </c>
      <c r="AQ286" s="116">
        <v>0.81930502999999999</v>
      </c>
      <c r="AR286" s="116">
        <v>0.76647734000000001</v>
      </c>
      <c r="AS286" s="116">
        <v>2.9639598E-2</v>
      </c>
      <c r="AT286" s="116">
        <v>2.3188093999999999E-2</v>
      </c>
      <c r="AU286" s="150">
        <f t="shared" si="121"/>
        <v>4.5951878730239995E-5</v>
      </c>
      <c r="AV286" s="150">
        <f t="shared" si="122"/>
        <v>1.0961389886356701E-7</v>
      </c>
      <c r="AW286" s="163">
        <f t="shared" si="123"/>
        <v>3.2476322209000004</v>
      </c>
      <c r="AX286" s="196">
        <v>2.9815810000000001E-5</v>
      </c>
      <c r="AY286" s="196">
        <v>8.9965356000000006E-8</v>
      </c>
      <c r="AZ286" s="196">
        <v>2.457819E-12</v>
      </c>
      <c r="BA286" s="108">
        <v>0</v>
      </c>
      <c r="BB286" s="108">
        <v>0</v>
      </c>
      <c r="BC286" s="196">
        <v>1.1152821E-8</v>
      </c>
      <c r="BD286" s="196">
        <v>1.6119028999999999E-5</v>
      </c>
      <c r="BE286" s="196">
        <v>1.9672404E-9</v>
      </c>
      <c r="BF286" s="196">
        <v>1.7676471E-8</v>
      </c>
      <c r="BG286" s="108">
        <v>0</v>
      </c>
      <c r="BH286" s="108">
        <v>0</v>
      </c>
      <c r="BI286" s="196">
        <v>2.1375688999999999E-12</v>
      </c>
      <c r="BJ286" s="196">
        <v>1.9714812999999999E-13</v>
      </c>
      <c r="BK286" s="196">
        <v>3.8927537E-14</v>
      </c>
      <c r="BL286" s="196">
        <v>2.3557803999999998E-10</v>
      </c>
      <c r="BM286" s="196">
        <v>5.6513312000000001E-9</v>
      </c>
      <c r="BN286" s="108">
        <v>0</v>
      </c>
      <c r="BO286" s="108">
        <v>1.228209E-4</v>
      </c>
      <c r="BP286" s="108">
        <v>3.2475094000000002</v>
      </c>
      <c r="BQ286" s="108">
        <v>0</v>
      </c>
      <c r="BR286" s="108">
        <v>0</v>
      </c>
      <c r="BS286" s="108">
        <v>0</v>
      </c>
      <c r="BU286" s="69">
        <v>1.7167203E-3</v>
      </c>
      <c r="BV286" s="69">
        <v>1.2406512000000001E-4</v>
      </c>
      <c r="BW286" s="69">
        <v>8.9287138000000005E-4</v>
      </c>
      <c r="BX286" s="172">
        <v>3.9261759E-6</v>
      </c>
      <c r="BY286" s="69">
        <v>1.5128998E-4</v>
      </c>
      <c r="BZ286" s="172">
        <v>4.3224515000000004E-6</v>
      </c>
      <c r="CA286" s="69">
        <v>0</v>
      </c>
      <c r="CB286" s="172">
        <v>6.5605512000000003E-6</v>
      </c>
      <c r="CC286" s="172">
        <v>1.6698803E-6</v>
      </c>
      <c r="CD286" s="172">
        <v>3.9722056999999998E-6</v>
      </c>
      <c r="CE286" s="69">
        <v>0</v>
      </c>
      <c r="CF286" s="69">
        <v>0</v>
      </c>
      <c r="CG286" s="69">
        <v>0</v>
      </c>
      <c r="CH286" s="172">
        <v>4.8376181000000001E-5</v>
      </c>
      <c r="CI286" s="69">
        <v>4.7852841000000003E-4</v>
      </c>
      <c r="CJ286" s="172">
        <v>1.1379357000000001E-6</v>
      </c>
      <c r="CK286" s="69">
        <v>0</v>
      </c>
      <c r="CM286" s="198">
        <v>0</v>
      </c>
      <c r="CN286" s="198">
        <v>31.939795</v>
      </c>
      <c r="CO286" s="198">
        <v>0.14182404000000001</v>
      </c>
      <c r="CP286" s="198">
        <v>8.5874909999999999E-2</v>
      </c>
      <c r="CQ286" s="197">
        <v>9.9795073E-10</v>
      </c>
      <c r="CR286" s="197">
        <v>1.2086109E-7</v>
      </c>
      <c r="CS286" s="198">
        <v>6.4446145999999998E-3</v>
      </c>
      <c r="CT286" s="198">
        <v>0.16516024000000001</v>
      </c>
      <c r="CU286" s="198">
        <v>0</v>
      </c>
      <c r="CV286" s="198">
        <v>1.5200927E-3</v>
      </c>
      <c r="CX286" s="166" t="s">
        <v>1092</v>
      </c>
      <c r="CY286" t="s">
        <v>2266</v>
      </c>
    </row>
    <row r="287" spans="1:103" ht="14.4">
      <c r="A287" t="s">
        <v>1061</v>
      </c>
      <c r="B287" s="85" t="s">
        <v>379</v>
      </c>
      <c r="C287" s="113" t="str">
        <f t="shared" si="138"/>
        <v>A.030.24.116</v>
      </c>
      <c r="D287" s="9" t="s">
        <v>1128</v>
      </c>
      <c r="E287" s="112" t="s">
        <v>362</v>
      </c>
      <c r="F287" s="115" t="str">
        <f t="shared" si="139"/>
        <v>Glyphosate (N-(Phosphonomethyl)glycine)</v>
      </c>
      <c r="G287" s="143">
        <f t="shared" si="140"/>
        <v>33.547030666666672</v>
      </c>
      <c r="I287" s="118">
        <f t="shared" si="141"/>
        <v>6.0997986250352998</v>
      </c>
      <c r="K287" s="161">
        <f t="shared" si="142"/>
        <v>0.15352784520999999</v>
      </c>
      <c r="L287" s="161">
        <f t="shared" si="143"/>
        <v>0.64805866782529997</v>
      </c>
      <c r="M287" s="162">
        <f t="shared" si="144"/>
        <v>0.26615751199999998</v>
      </c>
      <c r="N287" s="161">
        <v>5.0320546000000004</v>
      </c>
      <c r="O287" s="132">
        <v>0.45300225999999999</v>
      </c>
      <c r="P287" s="132">
        <v>0.18478231000000001</v>
      </c>
      <c r="Q287" s="132">
        <v>0.12897755999999999</v>
      </c>
      <c r="R287" s="132">
        <v>2.2982254000000001E-2</v>
      </c>
      <c r="S287" s="132">
        <v>3.3842291E-4</v>
      </c>
      <c r="T287" s="132">
        <v>1.2296083E-3</v>
      </c>
      <c r="U287" s="132">
        <v>1.0266205E-2</v>
      </c>
      <c r="V287" s="132">
        <v>5.7256319999999996E-3</v>
      </c>
      <c r="W287" s="132">
        <v>0</v>
      </c>
      <c r="X287" s="132">
        <v>0.26043188</v>
      </c>
      <c r="Y287" s="164">
        <v>7.8928252999999999E-6</v>
      </c>
      <c r="Z287" s="132">
        <v>0</v>
      </c>
      <c r="AA287" s="132">
        <v>0</v>
      </c>
      <c r="AC287" s="118">
        <f t="shared" si="116"/>
        <v>5.0320546000000004</v>
      </c>
      <c r="AD287" s="118">
        <f t="shared" si="117"/>
        <v>0.80157862020999993</v>
      </c>
      <c r="AE287" s="118">
        <f t="shared" si="118"/>
        <v>0.64805077499999997</v>
      </c>
      <c r="AF287" s="118">
        <f t="shared" si="119"/>
        <v>0.64805866782529997</v>
      </c>
      <c r="AG287" s="118">
        <f t="shared" si="120"/>
        <v>0.26615751199999998</v>
      </c>
      <c r="AI287" s="69">
        <v>480.08152999999999</v>
      </c>
      <c r="AJ287" s="69">
        <v>412.94331</v>
      </c>
      <c r="AK287" s="69">
        <v>32.356661000000003</v>
      </c>
      <c r="AL287" s="69">
        <v>0</v>
      </c>
      <c r="AM287" s="69">
        <v>7.7577125999999996</v>
      </c>
      <c r="AN287" s="69">
        <v>18.949306</v>
      </c>
      <c r="AO287" s="69">
        <v>8.0745410999999994</v>
      </c>
      <c r="AQ287" s="116">
        <v>0.72791106999999999</v>
      </c>
      <c r="AR287" s="116">
        <v>0.67768660999999997</v>
      </c>
      <c r="AS287" s="116">
        <v>2.8796309999999999E-2</v>
      </c>
      <c r="AT287" s="116">
        <v>2.1428154000000001E-2</v>
      </c>
      <c r="AU287" s="150">
        <f t="shared" si="121"/>
        <v>4.0628693905388002E-5</v>
      </c>
      <c r="AV287" s="150">
        <f t="shared" si="122"/>
        <v>1.0649522998542901E-7</v>
      </c>
      <c r="AW287" s="163">
        <f t="shared" si="123"/>
        <v>3.0011420203100001</v>
      </c>
      <c r="AX287" s="196">
        <v>3.1162587999999999E-5</v>
      </c>
      <c r="AY287" s="196">
        <v>9.4026256E-8</v>
      </c>
      <c r="AZ287" s="196">
        <v>2.5688806999999999E-12</v>
      </c>
      <c r="BA287" s="108">
        <v>0</v>
      </c>
      <c r="BB287" s="108">
        <v>0</v>
      </c>
      <c r="BC287" s="196">
        <v>1.2762153E-8</v>
      </c>
      <c r="BD287" s="196">
        <v>9.4515030000000008E-6</v>
      </c>
      <c r="BE287" s="196">
        <v>1.9299108999999999E-9</v>
      </c>
      <c r="BF287" s="196">
        <v>1.0535752E-8</v>
      </c>
      <c r="BG287" s="108">
        <v>0</v>
      </c>
      <c r="BH287" s="108">
        <v>0</v>
      </c>
      <c r="BI287" s="196">
        <v>6.6838723999999998E-13</v>
      </c>
      <c r="BJ287" s="196">
        <v>6.1645404000000002E-14</v>
      </c>
      <c r="BK287" s="196">
        <v>1.2172085E-14</v>
      </c>
      <c r="BL287" s="196">
        <v>7.3661887999999999E-11</v>
      </c>
      <c r="BM287" s="196">
        <v>1.7670905000000001E-9</v>
      </c>
      <c r="BN287" s="108">
        <v>0</v>
      </c>
      <c r="BO287" s="108">
        <v>1.3342030999999999E-4</v>
      </c>
      <c r="BP287" s="108">
        <v>3.0010086</v>
      </c>
      <c r="BQ287" s="108">
        <v>0</v>
      </c>
      <c r="BR287" s="108">
        <v>0</v>
      </c>
      <c r="BS287" s="108">
        <v>0</v>
      </c>
      <c r="BU287" s="69">
        <v>1.6672237E-3</v>
      </c>
      <c r="BV287" s="172">
        <v>7.6377530999999997E-5</v>
      </c>
      <c r="BW287" s="69">
        <v>9.3538023000000004E-4</v>
      </c>
      <c r="BX287" s="172">
        <v>1.2276591E-6</v>
      </c>
      <c r="BY287" s="172">
        <v>7.8000396000000002E-5</v>
      </c>
      <c r="BZ287" s="172">
        <v>7.3559183000000001E-6</v>
      </c>
      <c r="CA287" s="69">
        <v>0</v>
      </c>
      <c r="CB287" s="172">
        <v>1.1164700999999999E-5</v>
      </c>
      <c r="CC287" s="172">
        <v>5.2214772999999997E-7</v>
      </c>
      <c r="CD287" s="172">
        <v>1.2420520000000001E-6</v>
      </c>
      <c r="CE287" s="69">
        <v>0</v>
      </c>
      <c r="CF287" s="69">
        <v>0</v>
      </c>
      <c r="CG287" s="69">
        <v>0</v>
      </c>
      <c r="CH287" s="172">
        <v>2.8943469E-5</v>
      </c>
      <c r="CI287" s="69">
        <v>5.2438327999999998E-4</v>
      </c>
      <c r="CJ287" s="172">
        <v>2.6262722000000001E-6</v>
      </c>
      <c r="CK287" s="69">
        <v>0</v>
      </c>
      <c r="CM287" s="198">
        <v>0</v>
      </c>
      <c r="CN287" s="198">
        <v>33.521180000000001</v>
      </c>
      <c r="CO287" s="198">
        <v>0.25190917000000002</v>
      </c>
      <c r="CP287" s="198">
        <v>5.3943481000000001E-2</v>
      </c>
      <c r="CQ287" s="197">
        <v>3.1204494000000002E-10</v>
      </c>
      <c r="CR287" s="197">
        <v>3.7791534999999999E-8</v>
      </c>
      <c r="CS287" s="198">
        <v>3.4257100999999998E-3</v>
      </c>
      <c r="CT287" s="198">
        <v>5.1643247000000003E-2</v>
      </c>
      <c r="CU287" s="198">
        <v>0</v>
      </c>
      <c r="CV287" s="198">
        <v>2.5868833E-3</v>
      </c>
      <c r="CX287" s="166" t="s">
        <v>1095</v>
      </c>
      <c r="CY287" t="s">
        <v>2267</v>
      </c>
    </row>
    <row r="288" spans="1:103" ht="14.4">
      <c r="A288" t="s">
        <v>2601</v>
      </c>
      <c r="B288" s="85" t="s">
        <v>379</v>
      </c>
      <c r="C288" s="113" t="str">
        <f t="shared" si="138"/>
        <v>A.030.24.117</v>
      </c>
      <c r="D288" s="9" t="s">
        <v>1128</v>
      </c>
      <c r="E288" s="112" t="s">
        <v>362</v>
      </c>
      <c r="F288" s="115" t="str">
        <f t="shared" si="139"/>
        <v>Linuron (3-(3.4-dichlorophenyl)-1-methoxy-1-methylurea)</v>
      </c>
      <c r="G288" s="143">
        <f t="shared" si="140"/>
        <v>26.082145333333333</v>
      </c>
      <c r="I288" s="118">
        <f t="shared" si="141"/>
        <v>5.1327816394700001</v>
      </c>
      <c r="K288" s="161">
        <f t="shared" si="142"/>
        <v>0.22473512226</v>
      </c>
      <c r="L288" s="161">
        <f t="shared" si="143"/>
        <v>0.88826212811000005</v>
      </c>
      <c r="M288" s="162">
        <f t="shared" si="144"/>
        <v>0.10746258909999999</v>
      </c>
      <c r="N288" s="161">
        <v>3.9123218</v>
      </c>
      <c r="O288" s="132">
        <v>0.65493601000000001</v>
      </c>
      <c r="P288" s="132">
        <v>0.20673483000000001</v>
      </c>
      <c r="Q288" s="132">
        <v>0.17316208999999999</v>
      </c>
      <c r="R288" s="132">
        <v>4.7514674E-2</v>
      </c>
      <c r="S288" s="132">
        <v>8.7590186000000003E-4</v>
      </c>
      <c r="T288" s="132">
        <v>3.1824563999999999E-3</v>
      </c>
      <c r="U288" s="132">
        <v>2.6570860000000002E-2</v>
      </c>
      <c r="V288" s="132">
        <v>2.8474190999999999E-3</v>
      </c>
      <c r="W288" s="132">
        <v>0</v>
      </c>
      <c r="X288" s="132">
        <v>0.10461516999999999</v>
      </c>
      <c r="Y288" s="164">
        <v>2.0428109999999999E-5</v>
      </c>
      <c r="Z288" s="132">
        <v>0</v>
      </c>
      <c r="AA288" s="132">
        <v>0</v>
      </c>
      <c r="AC288" s="118">
        <f t="shared" si="116"/>
        <v>3.9123218</v>
      </c>
      <c r="AD288" s="118">
        <f t="shared" si="117"/>
        <v>1.1129768222600003</v>
      </c>
      <c r="AE288" s="118">
        <f t="shared" si="118"/>
        <v>0.88824170000000002</v>
      </c>
      <c r="AF288" s="118">
        <f t="shared" si="119"/>
        <v>0.88826212811000005</v>
      </c>
      <c r="AG288" s="118">
        <f t="shared" si="120"/>
        <v>0.10746258909999999</v>
      </c>
      <c r="AI288" s="69">
        <v>342.28181999999998</v>
      </c>
      <c r="AJ288" s="69">
        <v>315.53079000000002</v>
      </c>
      <c r="AK288" s="69">
        <v>12.997572999999999</v>
      </c>
      <c r="AL288" s="69">
        <v>0</v>
      </c>
      <c r="AM288" s="69">
        <v>3.0231509000000001</v>
      </c>
      <c r="AN288" s="69">
        <v>7.4777307000000004</v>
      </c>
      <c r="AO288" s="69">
        <v>3.2525753000000002</v>
      </c>
      <c r="AQ288" s="116">
        <v>0.66598267</v>
      </c>
      <c r="AR288" s="116">
        <v>0.62312411000000001</v>
      </c>
      <c r="AS288" s="116">
        <v>2.4121027E-2</v>
      </c>
      <c r="AT288" s="116">
        <v>1.8737527E-2</v>
      </c>
      <c r="AU288" s="150">
        <f t="shared" si="121"/>
        <v>3.735756066595999E-5</v>
      </c>
      <c r="AV288" s="150">
        <f t="shared" si="122"/>
        <v>8.920498380428399E-8</v>
      </c>
      <c r="AW288" s="163">
        <f t="shared" si="123"/>
        <v>2.6243034883499998</v>
      </c>
      <c r="AX288" s="196">
        <v>2.4284318E-5</v>
      </c>
      <c r="AY288" s="196">
        <v>7.3274772999999996E-8</v>
      </c>
      <c r="AZ288" s="196">
        <v>2.0018395E-12</v>
      </c>
      <c r="BA288" s="108">
        <v>0</v>
      </c>
      <c r="BB288" s="108">
        <v>0</v>
      </c>
      <c r="BC288" s="196">
        <v>9.1424540999999992E-9</v>
      </c>
      <c r="BD288" s="196">
        <v>1.3059336000000001E-5</v>
      </c>
      <c r="BE288" s="196">
        <v>1.6085950000000001E-9</v>
      </c>
      <c r="BF288" s="196">
        <v>1.4317692999999999E-8</v>
      </c>
      <c r="BG288" s="108">
        <v>0</v>
      </c>
      <c r="BH288" s="108">
        <v>0</v>
      </c>
      <c r="BI288" s="196">
        <v>1.7299113E-12</v>
      </c>
      <c r="BJ288" s="196">
        <v>1.5954985E-13</v>
      </c>
      <c r="BK288" s="196">
        <v>3.1503634E-14</v>
      </c>
      <c r="BL288" s="196">
        <v>1.9065076000000001E-10</v>
      </c>
      <c r="BM288" s="196">
        <v>4.5735611E-9</v>
      </c>
      <c r="BN288" s="108">
        <v>0</v>
      </c>
      <c r="BO288" s="108">
        <v>1.0368835E-4</v>
      </c>
      <c r="BP288" s="108">
        <v>2.6241998</v>
      </c>
      <c r="BQ288" s="108">
        <v>0</v>
      </c>
      <c r="BR288" s="108">
        <v>0</v>
      </c>
      <c r="BS288" s="108">
        <v>0</v>
      </c>
      <c r="BU288" s="69">
        <v>1.3979842E-3</v>
      </c>
      <c r="BV288" s="69">
        <v>1.0052786E-4</v>
      </c>
      <c r="BW288" s="69">
        <v>7.2723942000000002E-4</v>
      </c>
      <c r="BX288" s="172">
        <v>3.1774116E-6</v>
      </c>
      <c r="BY288" s="69">
        <v>1.2267284E-4</v>
      </c>
      <c r="BZ288" s="172">
        <v>3.5735959999999999E-6</v>
      </c>
      <c r="CA288" s="69">
        <v>0</v>
      </c>
      <c r="CB288" s="172">
        <v>5.4239497000000001E-6</v>
      </c>
      <c r="CC288" s="172">
        <v>1.3514161000000001E-6</v>
      </c>
      <c r="CD288" s="172">
        <v>3.2146629999999999E-6</v>
      </c>
      <c r="CE288" s="69">
        <v>0</v>
      </c>
      <c r="CF288" s="69">
        <v>0</v>
      </c>
      <c r="CG288" s="69">
        <v>0</v>
      </c>
      <c r="CH288" s="172">
        <v>3.9301349999999999E-5</v>
      </c>
      <c r="CI288" s="69">
        <v>3.9047828E-4</v>
      </c>
      <c r="CJ288" s="172">
        <v>1.0234482E-6</v>
      </c>
      <c r="CK288" s="69">
        <v>0</v>
      </c>
      <c r="CM288" s="198">
        <v>0</v>
      </c>
      <c r="CN288" s="198">
        <v>26.015239000000001</v>
      </c>
      <c r="CO288" s="198">
        <v>0.11855501</v>
      </c>
      <c r="CP288" s="198">
        <v>6.9599306E-2</v>
      </c>
      <c r="CQ288" s="197">
        <v>8.0763070999999999E-10</v>
      </c>
      <c r="CR288" s="197">
        <v>9.7811566999999994E-8</v>
      </c>
      <c r="CS288" s="198">
        <v>5.2225140999999997E-3</v>
      </c>
      <c r="CT288" s="198">
        <v>0.13366238999999999</v>
      </c>
      <c r="CU288" s="198">
        <v>0</v>
      </c>
      <c r="CV288" s="198">
        <v>1.2567399000000001E-3</v>
      </c>
      <c r="CX288" s="166" t="s">
        <v>1092</v>
      </c>
      <c r="CY288" t="s">
        <v>2268</v>
      </c>
    </row>
    <row r="289" spans="1:103" ht="14.4">
      <c r="A289" t="s">
        <v>1062</v>
      </c>
      <c r="B289" s="85" t="s">
        <v>379</v>
      </c>
      <c r="C289" s="113" t="str">
        <f t="shared" si="138"/>
        <v>A.030.24.118</v>
      </c>
      <c r="D289" s="9" t="s">
        <v>1128</v>
      </c>
      <c r="E289" s="112" t="s">
        <v>362</v>
      </c>
      <c r="F289" s="115" t="str">
        <f t="shared" si="139"/>
        <v>MCPA (2-methyl-4-chlorophenoxyacetic acid)</v>
      </c>
      <c r="G289" s="143">
        <f t="shared" si="140"/>
        <v>13.424038666666668</v>
      </c>
      <c r="I289" s="118">
        <f t="shared" si="141"/>
        <v>2.7033431527510001</v>
      </c>
      <c r="K289" s="161">
        <f t="shared" si="142"/>
        <v>0.13315865199000002</v>
      </c>
      <c r="L289" s="161">
        <f t="shared" si="143"/>
        <v>0.52165343716099999</v>
      </c>
      <c r="M289" s="162">
        <f t="shared" si="144"/>
        <v>3.4925263599999999E-2</v>
      </c>
      <c r="N289" s="161">
        <v>2.0136058000000001</v>
      </c>
      <c r="O289" s="132">
        <v>0.38851480999999999</v>
      </c>
      <c r="P289" s="132">
        <v>0.11632565</v>
      </c>
      <c r="Q289" s="132">
        <v>0.10123007000000001</v>
      </c>
      <c r="R289" s="132">
        <v>2.9362587999999998E-2</v>
      </c>
      <c r="S289" s="132">
        <v>5.5380988999999996E-4</v>
      </c>
      <c r="T289" s="132">
        <v>2.0121840999999998E-3</v>
      </c>
      <c r="U289" s="132">
        <v>1.6800061000000002E-2</v>
      </c>
      <c r="V289" s="132">
        <v>1.1204276E-3</v>
      </c>
      <c r="W289" s="132">
        <v>0</v>
      </c>
      <c r="X289" s="132">
        <v>3.3804835999999998E-2</v>
      </c>
      <c r="Y289" s="164">
        <v>1.2916161E-5</v>
      </c>
      <c r="Z289" s="132">
        <v>0</v>
      </c>
      <c r="AA289" s="132">
        <v>0</v>
      </c>
      <c r="AC289" s="118">
        <f t="shared" si="116"/>
        <v>2.0136058000000001</v>
      </c>
      <c r="AD289" s="118">
        <f t="shared" si="117"/>
        <v>0.65479917299000001</v>
      </c>
      <c r="AE289" s="118">
        <f t="shared" si="118"/>
        <v>0.52164052100000002</v>
      </c>
      <c r="AF289" s="118">
        <f t="shared" si="119"/>
        <v>0.52165343716099999</v>
      </c>
      <c r="AG289" s="118">
        <f t="shared" si="120"/>
        <v>3.4925263599999999E-2</v>
      </c>
      <c r="AI289" s="69">
        <v>170.36788999999999</v>
      </c>
      <c r="AJ289" s="69">
        <v>161.80358000000001</v>
      </c>
      <c r="AK289" s="69">
        <v>4.1999509000000002</v>
      </c>
      <c r="AL289" s="69">
        <v>0</v>
      </c>
      <c r="AM289" s="69">
        <v>0.94281314999999999</v>
      </c>
      <c r="AN289" s="69">
        <v>2.3672157</v>
      </c>
      <c r="AO289" s="69">
        <v>1.0543301</v>
      </c>
      <c r="AQ289" s="116">
        <v>0.35976012000000002</v>
      </c>
      <c r="AR289" s="116">
        <v>0.33700511</v>
      </c>
      <c r="AS289" s="116">
        <v>1.2707697E-2</v>
      </c>
      <c r="AT289" s="116">
        <v>1.0047306000000001E-2</v>
      </c>
      <c r="AU289" s="150">
        <f t="shared" si="121"/>
        <v>2.0204143843399999E-5</v>
      </c>
      <c r="AV289" s="150">
        <f t="shared" si="122"/>
        <v>4.6995921599726006E-8</v>
      </c>
      <c r="AW289" s="163">
        <f t="shared" si="123"/>
        <v>1.407185736258</v>
      </c>
      <c r="AX289" s="196">
        <v>1.2508144999999999E-5</v>
      </c>
      <c r="AY289" s="196">
        <v>3.7742067E-8</v>
      </c>
      <c r="AZ289" s="196">
        <v>1.0310838000000001E-12</v>
      </c>
      <c r="BA289" s="108">
        <v>0</v>
      </c>
      <c r="BB289" s="108">
        <v>0</v>
      </c>
      <c r="BC289" s="196">
        <v>4.5529565999999997E-9</v>
      </c>
      <c r="BD289" s="196">
        <v>7.6884336000000007E-6</v>
      </c>
      <c r="BE289" s="196">
        <v>8.4305323999999996E-10</v>
      </c>
      <c r="BF289" s="196">
        <v>8.4085557E-9</v>
      </c>
      <c r="BG289" s="108">
        <v>0</v>
      </c>
      <c r="BH289" s="108">
        <v>0</v>
      </c>
      <c r="BI289" s="196">
        <v>1.0937778E-12</v>
      </c>
      <c r="BJ289" s="196">
        <v>1.008792E-13</v>
      </c>
      <c r="BK289" s="196">
        <v>1.9918926E-14</v>
      </c>
      <c r="BL289" s="196">
        <v>1.2054350000000001E-10</v>
      </c>
      <c r="BM289" s="196">
        <v>2.8917433E-9</v>
      </c>
      <c r="BN289" s="108">
        <v>0</v>
      </c>
      <c r="BO289" s="196">
        <v>5.1836258000000002E-5</v>
      </c>
      <c r="BP289" s="108">
        <v>1.4071339</v>
      </c>
      <c r="BQ289" s="108">
        <v>0</v>
      </c>
      <c r="BR289" s="108">
        <v>0</v>
      </c>
      <c r="BS289" s="108">
        <v>0</v>
      </c>
      <c r="BU289" s="69">
        <v>7.3634622999999998E-4</v>
      </c>
      <c r="BV289" s="172">
        <v>5.8716040999999997E-5</v>
      </c>
      <c r="BW289" s="69">
        <v>3.7429781999999997E-4</v>
      </c>
      <c r="BX289" s="172">
        <v>2.0089944000000002E-6</v>
      </c>
      <c r="BY289" s="172">
        <v>7.3555995000000005E-5</v>
      </c>
      <c r="BZ289" s="172">
        <v>1.46478E-6</v>
      </c>
      <c r="CA289" s="69">
        <v>0</v>
      </c>
      <c r="CB289" s="172">
        <v>2.2232207999999998E-6</v>
      </c>
      <c r="CC289" s="172">
        <v>8.5446511E-7</v>
      </c>
      <c r="CD289" s="172">
        <v>2.0325475E-6</v>
      </c>
      <c r="CE289" s="69">
        <v>0</v>
      </c>
      <c r="CF289" s="69">
        <v>0</v>
      </c>
      <c r="CG289" s="69">
        <v>0</v>
      </c>
      <c r="CH289" s="172">
        <v>2.3028864000000001E-5</v>
      </c>
      <c r="CI289" s="69">
        <v>1.9784433000000001E-4</v>
      </c>
      <c r="CJ289" s="172">
        <v>3.1917708000000003E-7</v>
      </c>
      <c r="CK289" s="69">
        <v>0</v>
      </c>
      <c r="CM289" s="198">
        <v>0</v>
      </c>
      <c r="CN289" s="198">
        <v>13.381736</v>
      </c>
      <c r="CO289" s="198">
        <v>4.7053912000000003E-2</v>
      </c>
      <c r="CP289" s="198">
        <v>4.0508609000000001E-2</v>
      </c>
      <c r="CQ289" s="197">
        <v>5.1064381999999996E-10</v>
      </c>
      <c r="CR289" s="197">
        <v>6.1843700999999995E-8</v>
      </c>
      <c r="CS289" s="198">
        <v>3.1193545000000001E-3</v>
      </c>
      <c r="CT289" s="198">
        <v>8.4511242E-2</v>
      </c>
      <c r="CU289" s="198">
        <v>0</v>
      </c>
      <c r="CV289" s="198">
        <v>5.1512466000000002E-4</v>
      </c>
      <c r="CX289" s="166" t="s">
        <v>1083</v>
      </c>
      <c r="CY289" t="s">
        <v>2269</v>
      </c>
    </row>
    <row r="290" spans="1:103" ht="14.4">
      <c r="A290" t="s">
        <v>1063</v>
      </c>
      <c r="B290" s="85" t="s">
        <v>379</v>
      </c>
      <c r="C290" s="113" t="str">
        <f t="shared" si="138"/>
        <v>A.030.24.119</v>
      </c>
      <c r="D290" s="9" t="s">
        <v>1128</v>
      </c>
      <c r="E290" s="112" t="s">
        <v>362</v>
      </c>
      <c r="F290" s="115" t="str">
        <f t="shared" si="139"/>
        <v>Metolachlor ((RS)-2-Chloro-N-(2-ethyl-6-methyl-phenyl)-N-(1-methoxypropan-2-yl)acetam</v>
      </c>
      <c r="G290" s="143">
        <f t="shared" si="140"/>
        <v>25.453304000000003</v>
      </c>
      <c r="I290" s="118">
        <f t="shared" si="141"/>
        <v>5.1005719718479998</v>
      </c>
      <c r="K290" s="161">
        <f t="shared" si="142"/>
        <v>0.24134411742</v>
      </c>
      <c r="L290" s="161">
        <f t="shared" si="143"/>
        <v>0.94512932872799993</v>
      </c>
      <c r="M290" s="162">
        <f t="shared" si="144"/>
        <v>9.6102925699999994E-2</v>
      </c>
      <c r="N290" s="161">
        <v>3.8179956000000002</v>
      </c>
      <c r="O290" s="132">
        <v>0.69877723999999997</v>
      </c>
      <c r="P290" s="132">
        <v>0.21663331</v>
      </c>
      <c r="Q290" s="132">
        <v>0.18419940000000001</v>
      </c>
      <c r="R290" s="132">
        <v>5.2609042000000002E-2</v>
      </c>
      <c r="S290" s="132">
        <v>9.7891962000000009E-4</v>
      </c>
      <c r="T290" s="132">
        <v>3.5567557999999998E-3</v>
      </c>
      <c r="U290" s="132">
        <v>2.9695948E-2</v>
      </c>
      <c r="V290" s="132">
        <v>2.6881597000000001E-3</v>
      </c>
      <c r="W290" s="132">
        <v>0</v>
      </c>
      <c r="X290" s="132">
        <v>9.3414765999999996E-2</v>
      </c>
      <c r="Y290" s="164">
        <v>2.2830728000000001E-5</v>
      </c>
      <c r="Z290" s="132">
        <v>0</v>
      </c>
      <c r="AA290" s="132">
        <v>0</v>
      </c>
      <c r="AC290" s="118">
        <f t="shared" si="116"/>
        <v>3.8179956000000002</v>
      </c>
      <c r="AD290" s="118">
        <f t="shared" si="117"/>
        <v>1.1864506154200003</v>
      </c>
      <c r="AE290" s="118">
        <f t="shared" si="118"/>
        <v>0.94510649799999991</v>
      </c>
      <c r="AF290" s="118">
        <f t="shared" si="119"/>
        <v>0.94512932872799993</v>
      </c>
      <c r="AG290" s="118">
        <f t="shared" si="120"/>
        <v>9.6102925699999994E-2</v>
      </c>
      <c r="AI290" s="69">
        <v>329.59663</v>
      </c>
      <c r="AJ290" s="69">
        <v>305.76769999999999</v>
      </c>
      <c r="AK290" s="69">
        <v>11.606</v>
      </c>
      <c r="AL290" s="69">
        <v>0</v>
      </c>
      <c r="AM290" s="69">
        <v>2.6747198999999999</v>
      </c>
      <c r="AN290" s="69">
        <v>6.6414569999999999</v>
      </c>
      <c r="AO290" s="69">
        <v>2.9067498999999999</v>
      </c>
      <c r="AQ290" s="116">
        <v>0.66965207000000004</v>
      </c>
      <c r="AR290" s="116">
        <v>0.62722902999999997</v>
      </c>
      <c r="AS290" s="116">
        <v>2.3884788000000001E-2</v>
      </c>
      <c r="AT290" s="116">
        <v>1.8538255E-2</v>
      </c>
      <c r="AU290" s="150">
        <f t="shared" si="121"/>
        <v>3.7603658141329994E-5</v>
      </c>
      <c r="AV290" s="150">
        <f t="shared" si="122"/>
        <v>8.8331317900122998E-8</v>
      </c>
      <c r="AW290" s="163">
        <f t="shared" si="123"/>
        <v>2.5963942097399997</v>
      </c>
      <c r="AX290" s="196">
        <v>2.3710171999999999E-5</v>
      </c>
      <c r="AY290" s="196">
        <v>7.1542803999999998E-8</v>
      </c>
      <c r="AZ290" s="196">
        <v>1.9545041999999998E-12</v>
      </c>
      <c r="BA290" s="108">
        <v>0</v>
      </c>
      <c r="BB290" s="108">
        <v>0</v>
      </c>
      <c r="BC290" s="196">
        <v>8.8305944999999996E-9</v>
      </c>
      <c r="BD290" s="196">
        <v>1.3879330999999999E-5</v>
      </c>
      <c r="BE290" s="196">
        <v>1.6011495E-9</v>
      </c>
      <c r="BF290" s="196">
        <v>1.5183262999999999E-8</v>
      </c>
      <c r="BG290" s="108">
        <v>0</v>
      </c>
      <c r="BH290" s="108">
        <v>0</v>
      </c>
      <c r="BI290" s="196">
        <v>1.9333719999999998E-12</v>
      </c>
      <c r="BJ290" s="196">
        <v>1.7831504E-13</v>
      </c>
      <c r="BK290" s="196">
        <v>3.5208883000000001E-14</v>
      </c>
      <c r="BL290" s="196">
        <v>2.1307383E-10</v>
      </c>
      <c r="BM290" s="196">
        <v>5.1114729999999996E-9</v>
      </c>
      <c r="BN290" s="108">
        <v>0</v>
      </c>
      <c r="BO290" s="108">
        <v>1.0590974E-4</v>
      </c>
      <c r="BP290" s="108">
        <v>2.5962882999999999</v>
      </c>
      <c r="BQ290" s="108">
        <v>0</v>
      </c>
      <c r="BR290" s="108">
        <v>0</v>
      </c>
      <c r="BS290" s="108">
        <v>0</v>
      </c>
      <c r="BU290" s="69">
        <v>1.3857456000000001E-3</v>
      </c>
      <c r="BV290" s="69">
        <v>1.0625243E-4</v>
      </c>
      <c r="BW290" s="69">
        <v>7.0970565000000004E-4</v>
      </c>
      <c r="BX290" s="172">
        <v>3.5511177E-6</v>
      </c>
      <c r="BY290" s="69">
        <v>1.3230446E-4</v>
      </c>
      <c r="BZ290" s="172">
        <v>3.0958936999999999E-6</v>
      </c>
      <c r="CA290" s="69">
        <v>0</v>
      </c>
      <c r="CB290" s="172">
        <v>4.6989003999999998E-6</v>
      </c>
      <c r="CC290" s="172">
        <v>1.5103606999999999E-6</v>
      </c>
      <c r="CD290" s="172">
        <v>3.5927502999999999E-6</v>
      </c>
      <c r="CE290" s="69">
        <v>0</v>
      </c>
      <c r="CF290" s="69">
        <v>0</v>
      </c>
      <c r="CG290" s="69">
        <v>0</v>
      </c>
      <c r="CH290" s="172">
        <v>4.1826251000000002E-5</v>
      </c>
      <c r="CI290" s="69">
        <v>3.783023E-4</v>
      </c>
      <c r="CJ290" s="172">
        <v>9.0549149E-7</v>
      </c>
      <c r="CK290" s="69">
        <v>0</v>
      </c>
      <c r="CM290" s="198">
        <v>0</v>
      </c>
      <c r="CN290" s="198">
        <v>25.378529</v>
      </c>
      <c r="CO290" s="198">
        <v>0.10305535</v>
      </c>
      <c r="CP290" s="198">
        <v>7.3406409000000006E-2</v>
      </c>
      <c r="CQ290" s="197">
        <v>9.0261888000000001E-10</v>
      </c>
      <c r="CR290" s="197">
        <v>1.0931550999999999E-7</v>
      </c>
      <c r="CS290" s="198">
        <v>5.6110431000000001E-3</v>
      </c>
      <c r="CT290" s="198">
        <v>0.14938287</v>
      </c>
      <c r="CU290" s="198">
        <v>0</v>
      </c>
      <c r="CV290" s="198">
        <v>1.0887445E-3</v>
      </c>
      <c r="CX290" s="166" t="s">
        <v>1084</v>
      </c>
      <c r="CY290" t="s">
        <v>2270</v>
      </c>
    </row>
    <row r="291" spans="1:103" ht="14.4">
      <c r="A291" t="s">
        <v>2602</v>
      </c>
      <c r="B291" s="85" t="s">
        <v>379</v>
      </c>
      <c r="C291" s="113" t="str">
        <f t="shared" si="138"/>
        <v>A.030.24.120</v>
      </c>
      <c r="D291" s="9" t="s">
        <v>1128</v>
      </c>
      <c r="E291" s="112" t="s">
        <v>362</v>
      </c>
      <c r="F291" s="115" t="str">
        <f t="shared" si="139"/>
        <v>Paraquat (1.1'-Dimethyl[4.4'-bipyridine]-1.1'-diium dichloride)</v>
      </c>
      <c r="G291" s="143">
        <f t="shared" si="140"/>
        <v>39.193117999999998</v>
      </c>
      <c r="I291" s="118">
        <f t="shared" si="141"/>
        <v>7.2411765831169994</v>
      </c>
      <c r="K291" s="161">
        <f t="shared" si="142"/>
        <v>0.23122042725000003</v>
      </c>
      <c r="L291" s="161">
        <f t="shared" si="143"/>
        <v>0.9624366358669999</v>
      </c>
      <c r="M291" s="162">
        <f t="shared" si="144"/>
        <v>0.16855181999999999</v>
      </c>
      <c r="N291" s="161">
        <v>5.8789676999999996</v>
      </c>
      <c r="O291" s="132">
        <v>0.70662126999999997</v>
      </c>
      <c r="P291" s="132">
        <v>0.23372177</v>
      </c>
      <c r="Q291" s="132">
        <v>0.18673892</v>
      </c>
      <c r="R291" s="132">
        <v>4.1109585999999997E-2</v>
      </c>
      <c r="S291" s="132">
        <v>7.2775045000000003E-4</v>
      </c>
      <c r="T291" s="132">
        <v>2.6441708000000002E-3</v>
      </c>
      <c r="U291" s="132">
        <v>2.2076623E-2</v>
      </c>
      <c r="V291" s="132">
        <v>3.9979500000000001E-3</v>
      </c>
      <c r="W291" s="132">
        <v>0</v>
      </c>
      <c r="X291" s="132">
        <v>0.16455386999999999</v>
      </c>
      <c r="Y291" s="164">
        <v>1.6972867000000001E-5</v>
      </c>
      <c r="Z291" s="132">
        <v>0</v>
      </c>
      <c r="AA291" s="132">
        <v>0</v>
      </c>
      <c r="AC291" s="118">
        <f t="shared" si="116"/>
        <v>5.8789676999999996</v>
      </c>
      <c r="AD291" s="118">
        <f t="shared" si="117"/>
        <v>1.19364009025</v>
      </c>
      <c r="AE291" s="118">
        <f t="shared" si="118"/>
        <v>0.96241966299999993</v>
      </c>
      <c r="AF291" s="118">
        <f t="shared" si="119"/>
        <v>0.96243663586700001</v>
      </c>
      <c r="AG291" s="118">
        <f t="shared" si="120"/>
        <v>0.16855181999999999</v>
      </c>
      <c r="AI291" s="69">
        <v>529.77166</v>
      </c>
      <c r="AJ291" s="69">
        <v>487.50200000000001</v>
      </c>
      <c r="AK291" s="69">
        <v>20.444514999999999</v>
      </c>
      <c r="AL291" s="69">
        <v>0</v>
      </c>
      <c r="AM291" s="69">
        <v>4.8370414000000004</v>
      </c>
      <c r="AN291" s="69">
        <v>11.879925</v>
      </c>
      <c r="AO291" s="69">
        <v>5.1081782999999996</v>
      </c>
      <c r="AQ291" s="116">
        <v>0.90888807999999999</v>
      </c>
      <c r="AR291" s="116">
        <v>0.84679179999999998</v>
      </c>
      <c r="AS291" s="116">
        <v>3.4626331000000003E-2</v>
      </c>
      <c r="AT291" s="116">
        <v>2.7469952999999998E-2</v>
      </c>
      <c r="AU291" s="150">
        <f t="shared" si="121"/>
        <v>5.0766894298589997E-5</v>
      </c>
      <c r="AV291" s="150">
        <f t="shared" si="122"/>
        <v>1.2805596206999998E-7</v>
      </c>
      <c r="AW291" s="163">
        <f t="shared" si="123"/>
        <v>3.84733229278</v>
      </c>
      <c r="AX291" s="196">
        <v>3.6437753999999999E-5</v>
      </c>
      <c r="AY291" s="196">
        <v>1.099441E-7</v>
      </c>
      <c r="AZ291" s="196">
        <v>3.0037202000000002E-12</v>
      </c>
      <c r="BA291" s="108">
        <v>0</v>
      </c>
      <c r="BB291" s="108">
        <v>0</v>
      </c>
      <c r="BC291" s="196">
        <v>1.3969913000000001E-8</v>
      </c>
      <c r="BD291" s="196">
        <v>1.4311212000000001E-5</v>
      </c>
      <c r="BE291" s="196">
        <v>2.2400573000000002E-9</v>
      </c>
      <c r="BF291" s="196">
        <v>1.5867205000000002E-8</v>
      </c>
      <c r="BG291" s="108">
        <v>0</v>
      </c>
      <c r="BH291" s="108">
        <v>0</v>
      </c>
      <c r="BI291" s="196">
        <v>1.4373114000000001E-12</v>
      </c>
      <c r="BJ291" s="196">
        <v>1.3256334E-13</v>
      </c>
      <c r="BK291" s="196">
        <v>2.6175060000000001E-14</v>
      </c>
      <c r="BL291" s="196">
        <v>1.5840378999999999E-10</v>
      </c>
      <c r="BM291" s="196">
        <v>3.7999818000000001E-9</v>
      </c>
      <c r="BN291" s="108">
        <v>0</v>
      </c>
      <c r="BO291" s="108">
        <v>1.1909278E-4</v>
      </c>
      <c r="BP291" s="108">
        <v>3.8472132000000001</v>
      </c>
      <c r="BQ291" s="108">
        <v>0</v>
      </c>
      <c r="BR291" s="108">
        <v>0</v>
      </c>
      <c r="BS291" s="108">
        <v>0</v>
      </c>
      <c r="BU291" s="69">
        <v>1.9963725999999999E-3</v>
      </c>
      <c r="BV291" s="69">
        <v>1.1300171999999999E-4</v>
      </c>
      <c r="BW291" s="69">
        <v>1.0928081000000001E-3</v>
      </c>
      <c r="BX291" s="172">
        <v>2.6399792000000001E-6</v>
      </c>
      <c r="BY291" s="69">
        <v>1.2458865E-4</v>
      </c>
      <c r="BZ291" s="172">
        <v>7.0954499E-6</v>
      </c>
      <c r="CA291" s="69">
        <v>0</v>
      </c>
      <c r="CB291" s="172">
        <v>1.0769365999999999E-5</v>
      </c>
      <c r="CC291" s="172">
        <v>1.1228354E-6</v>
      </c>
      <c r="CD291" s="172">
        <v>2.6709299000000002E-6</v>
      </c>
      <c r="CE291" s="69">
        <v>0</v>
      </c>
      <c r="CF291" s="69">
        <v>0</v>
      </c>
      <c r="CG291" s="69">
        <v>0</v>
      </c>
      <c r="CH291" s="172">
        <v>4.2385955999999997E-5</v>
      </c>
      <c r="CI291" s="69">
        <v>5.9765207999999995E-4</v>
      </c>
      <c r="CJ291" s="172">
        <v>1.6375171999999999E-6</v>
      </c>
      <c r="CK291" s="69">
        <v>0</v>
      </c>
      <c r="CM291" s="198">
        <v>0</v>
      </c>
      <c r="CN291" s="198">
        <v>39.137528000000003</v>
      </c>
      <c r="CO291" s="198">
        <v>0.22892789999999999</v>
      </c>
      <c r="CP291" s="198">
        <v>7.8941475999999997E-2</v>
      </c>
      <c r="CQ291" s="197">
        <v>6.7102678999999998E-10</v>
      </c>
      <c r="CR291" s="197">
        <v>8.1267564999999994E-8</v>
      </c>
      <c r="CS291" s="198">
        <v>5.4211386E-3</v>
      </c>
      <c r="CT291" s="198">
        <v>0.11105453</v>
      </c>
      <c r="CU291" s="198">
        <v>0</v>
      </c>
      <c r="CV291" s="198">
        <v>2.4952834000000002E-3</v>
      </c>
      <c r="CX291" s="166" t="s">
        <v>1096</v>
      </c>
      <c r="CY291" t="s">
        <v>2271</v>
      </c>
    </row>
    <row r="292" spans="1:103" ht="14.4">
      <c r="A292" t="s">
        <v>1064</v>
      </c>
      <c r="B292" s="85" t="s">
        <v>379</v>
      </c>
      <c r="C292" s="113" t="str">
        <f t="shared" si="138"/>
        <v>A.030.24.121</v>
      </c>
      <c r="D292" s="9" t="s">
        <v>1128</v>
      </c>
      <c r="E292" s="112" t="s">
        <v>362</v>
      </c>
      <c r="F292" s="115" t="str">
        <f t="shared" si="139"/>
        <v>Propachlor (2-Chloro-N-phenyl-N-(propan-2-yl)acetamide)</v>
      </c>
      <c r="G292" s="143">
        <f t="shared" si="140"/>
        <v>26.550388000000002</v>
      </c>
      <c r="I292" s="118">
        <f t="shared" si="141"/>
        <v>5.3211319512640003</v>
      </c>
      <c r="K292" s="161">
        <f t="shared" si="142"/>
        <v>0.25140923770000001</v>
      </c>
      <c r="L292" s="161">
        <f t="shared" si="143"/>
        <v>0.98422559076399996</v>
      </c>
      <c r="M292" s="162">
        <f t="shared" si="144"/>
        <v>0.1029389228</v>
      </c>
      <c r="N292" s="161">
        <v>3.9825582000000002</v>
      </c>
      <c r="O292" s="132">
        <v>0.72720499999999999</v>
      </c>
      <c r="P292" s="132">
        <v>0.22610420000000001</v>
      </c>
      <c r="Q292" s="132">
        <v>0.19190070000000001</v>
      </c>
      <c r="R292" s="132">
        <v>5.4790083000000003E-2</v>
      </c>
      <c r="S292" s="132">
        <v>1.0183683000000001E-3</v>
      </c>
      <c r="T292" s="132">
        <v>3.7000864000000001E-3</v>
      </c>
      <c r="U292" s="132">
        <v>3.0892639999999999E-2</v>
      </c>
      <c r="V292" s="132">
        <v>2.8575027999999999E-3</v>
      </c>
      <c r="W292" s="132">
        <v>0</v>
      </c>
      <c r="X292" s="132">
        <v>0.10008142</v>
      </c>
      <c r="Y292" s="164">
        <v>2.3750764000000001E-5</v>
      </c>
      <c r="Z292" s="132">
        <v>0</v>
      </c>
      <c r="AA292" s="132">
        <v>0</v>
      </c>
      <c r="AC292" s="118">
        <f t="shared" si="116"/>
        <v>3.9825582000000002</v>
      </c>
      <c r="AD292" s="118">
        <f t="shared" si="117"/>
        <v>1.2356110777000002</v>
      </c>
      <c r="AE292" s="118">
        <f t="shared" si="118"/>
        <v>0.98420183999999999</v>
      </c>
      <c r="AF292" s="118">
        <f t="shared" si="119"/>
        <v>0.98422559076399996</v>
      </c>
      <c r="AG292" s="118">
        <f t="shared" si="120"/>
        <v>0.1029389228</v>
      </c>
      <c r="AI292" s="69">
        <v>344.30531999999999</v>
      </c>
      <c r="AJ292" s="69">
        <v>318.76684999999998</v>
      </c>
      <c r="AK292" s="69">
        <v>12.434277</v>
      </c>
      <c r="AL292" s="69">
        <v>0</v>
      </c>
      <c r="AM292" s="69">
        <v>2.8694313</v>
      </c>
      <c r="AN292" s="69">
        <v>7.1209470000000001</v>
      </c>
      <c r="AO292" s="69">
        <v>3.1138216999999999</v>
      </c>
      <c r="AQ292" s="116">
        <v>0.69796038000000005</v>
      </c>
      <c r="AR292" s="116">
        <v>0.65376027000000003</v>
      </c>
      <c r="AS292" s="116">
        <v>2.4905393000000001E-2</v>
      </c>
      <c r="AT292" s="116">
        <v>1.9294722E-2</v>
      </c>
      <c r="AU292" s="150">
        <f t="shared" si="121"/>
        <v>3.9194259964009999E-5</v>
      </c>
      <c r="AV292" s="150">
        <f t="shared" si="122"/>
        <v>9.2105745338235005E-8</v>
      </c>
      <c r="AW292" s="163">
        <f t="shared" si="123"/>
        <v>2.7023420092000001</v>
      </c>
      <c r="AX292" s="196">
        <v>2.4731872999999999E-5</v>
      </c>
      <c r="AY292" s="196">
        <v>7.4625663999999995E-8</v>
      </c>
      <c r="AZ292" s="196">
        <v>2.0387264000000001E-12</v>
      </c>
      <c r="BA292" s="108">
        <v>0</v>
      </c>
      <c r="BB292" s="108">
        <v>0</v>
      </c>
      <c r="BC292" s="196">
        <v>9.2278478999999995E-9</v>
      </c>
      <c r="BD292" s="196">
        <v>1.444762E-5</v>
      </c>
      <c r="BE292" s="196">
        <v>1.6715412E-9</v>
      </c>
      <c r="BF292" s="196">
        <v>1.5804268E-8</v>
      </c>
      <c r="BG292" s="108">
        <v>0</v>
      </c>
      <c r="BH292" s="108">
        <v>0</v>
      </c>
      <c r="BI292" s="196">
        <v>2.0112833000000002E-12</v>
      </c>
      <c r="BJ292" s="196">
        <v>1.855008E-13</v>
      </c>
      <c r="BK292" s="196">
        <v>3.6627735000000002E-14</v>
      </c>
      <c r="BL292" s="196">
        <v>2.2166031E-10</v>
      </c>
      <c r="BM292" s="196">
        <v>5.3174558000000003E-9</v>
      </c>
      <c r="BN292" s="108">
        <v>0</v>
      </c>
      <c r="BO292" s="108">
        <v>1.114092E-4</v>
      </c>
      <c r="BP292" s="108">
        <v>2.7022306</v>
      </c>
      <c r="BQ292" s="108">
        <v>0</v>
      </c>
      <c r="BR292" s="108">
        <v>0</v>
      </c>
      <c r="BS292" s="108">
        <v>0</v>
      </c>
      <c r="BU292" s="69">
        <v>1.4451868000000001E-3</v>
      </c>
      <c r="BV292" s="69">
        <v>1.1061089999999999E-4</v>
      </c>
      <c r="BW292" s="69">
        <v>7.4029526999999998E-4</v>
      </c>
      <c r="BX292" s="172">
        <v>3.6942211E-6</v>
      </c>
      <c r="BY292" s="69">
        <v>1.3773387000000001E-4</v>
      </c>
      <c r="BZ292" s="172">
        <v>3.2474520000000002E-6</v>
      </c>
      <c r="CA292" s="69">
        <v>0</v>
      </c>
      <c r="CB292" s="172">
        <v>4.9289332999999996E-6</v>
      </c>
      <c r="CC292" s="172">
        <v>1.5712253999999999E-6</v>
      </c>
      <c r="CD292" s="172">
        <v>3.7375315000000001E-6</v>
      </c>
      <c r="CE292" s="69">
        <v>0</v>
      </c>
      <c r="CF292" s="69">
        <v>0</v>
      </c>
      <c r="CG292" s="69">
        <v>0</v>
      </c>
      <c r="CH292" s="172">
        <v>4.3567530000000001E-5</v>
      </c>
      <c r="CI292" s="69">
        <v>3.9482850000000002E-4</v>
      </c>
      <c r="CJ292" s="172">
        <v>9.7140850000000005E-7</v>
      </c>
      <c r="CK292" s="69">
        <v>0</v>
      </c>
      <c r="CM292" s="198">
        <v>0</v>
      </c>
      <c r="CN292" s="198">
        <v>26.4726</v>
      </c>
      <c r="CO292" s="198">
        <v>0.10843956</v>
      </c>
      <c r="CP292" s="198">
        <v>7.6423169999999999E-2</v>
      </c>
      <c r="CQ292" s="197">
        <v>9.3899273000000004E-10</v>
      </c>
      <c r="CR292" s="197">
        <v>1.1372073E-7</v>
      </c>
      <c r="CS292" s="198">
        <v>5.8406435999999997E-3</v>
      </c>
      <c r="CT292" s="198">
        <v>0.15540272999999999</v>
      </c>
      <c r="CU292" s="198">
        <v>0</v>
      </c>
      <c r="CV292" s="198">
        <v>1.1420435999999999E-3</v>
      </c>
      <c r="CX292" s="166" t="s">
        <v>1084</v>
      </c>
      <c r="CY292" t="s">
        <v>2272</v>
      </c>
    </row>
    <row r="293" spans="1:103" ht="14.4">
      <c r="A293" t="s">
        <v>2603</v>
      </c>
      <c r="B293" s="85" t="s">
        <v>379</v>
      </c>
      <c r="C293" s="113" t="str">
        <f t="shared" si="138"/>
        <v>A.030.24.122</v>
      </c>
      <c r="D293" s="9" t="s">
        <v>1128</v>
      </c>
      <c r="E293" s="112" t="s">
        <v>362</v>
      </c>
      <c r="F293" s="115" t="str">
        <f t="shared" si="139"/>
        <v>Propanil (N-(3.4-Dichlorophenyl)propanamide)</v>
      </c>
      <c r="G293" s="143">
        <f t="shared" si="140"/>
        <v>20.275496</v>
      </c>
      <c r="I293" s="118">
        <f t="shared" si="141"/>
        <v>3.886781479918</v>
      </c>
      <c r="K293" s="161">
        <f t="shared" si="142"/>
        <v>0.15283432754000001</v>
      </c>
      <c r="L293" s="161">
        <f t="shared" si="143"/>
        <v>0.61538228837800002</v>
      </c>
      <c r="M293" s="162">
        <f t="shared" si="144"/>
        <v>7.7240463999999995E-2</v>
      </c>
      <c r="N293" s="161">
        <v>3.0413244000000001</v>
      </c>
      <c r="O293" s="132">
        <v>0.45448664</v>
      </c>
      <c r="P293" s="132">
        <v>0.14381553999999999</v>
      </c>
      <c r="Q293" s="132">
        <v>0.11953885</v>
      </c>
      <c r="R293" s="132">
        <v>3.0688713999999999E-2</v>
      </c>
      <c r="S293" s="132">
        <v>5.6260904E-4</v>
      </c>
      <c r="T293" s="132">
        <v>2.0441545E-3</v>
      </c>
      <c r="U293" s="132">
        <v>1.7066986999999999E-2</v>
      </c>
      <c r="V293" s="132">
        <v>1.99811E-3</v>
      </c>
      <c r="W293" s="132">
        <v>0</v>
      </c>
      <c r="X293" s="132">
        <v>7.5242353999999997E-2</v>
      </c>
      <c r="Y293" s="164">
        <v>1.3121377999999999E-5</v>
      </c>
      <c r="Z293" s="132">
        <v>0</v>
      </c>
      <c r="AA293" s="132">
        <v>0</v>
      </c>
      <c r="AC293" s="118">
        <f t="shared" si="116"/>
        <v>3.0413244000000001</v>
      </c>
      <c r="AD293" s="118">
        <f t="shared" si="117"/>
        <v>0.76820349453999992</v>
      </c>
      <c r="AE293" s="118">
        <f t="shared" si="118"/>
        <v>0.61536916699999999</v>
      </c>
      <c r="AF293" s="118">
        <f t="shared" si="119"/>
        <v>0.61538228837800002</v>
      </c>
      <c r="AG293" s="118">
        <f t="shared" si="120"/>
        <v>7.7240463999999995E-2</v>
      </c>
      <c r="AI293" s="69">
        <v>267.93308999999999</v>
      </c>
      <c r="AJ293" s="69">
        <v>248.67307</v>
      </c>
      <c r="AK293" s="69">
        <v>9.3482479999999999</v>
      </c>
      <c r="AL293" s="69">
        <v>0</v>
      </c>
      <c r="AM293" s="69">
        <v>2.1828173999999998</v>
      </c>
      <c r="AN293" s="69">
        <v>5.3904231999999999</v>
      </c>
      <c r="AO293" s="69">
        <v>2.3385261000000002</v>
      </c>
      <c r="AQ293" s="116">
        <v>0.49961412999999999</v>
      </c>
      <c r="AR293" s="116">
        <v>0.46664276999999998</v>
      </c>
      <c r="AS293" s="116">
        <v>1.8429178000000001E-2</v>
      </c>
      <c r="AT293" s="116">
        <v>1.4542186E-2</v>
      </c>
      <c r="AU293" s="150">
        <f t="shared" si="121"/>
        <v>2.7976185273039997E-5</v>
      </c>
      <c r="AV293" s="150">
        <f t="shared" si="122"/>
        <v>6.8155243459716E-8</v>
      </c>
      <c r="AW293" s="163">
        <f t="shared" si="123"/>
        <v>2.0367207152420002</v>
      </c>
      <c r="AX293" s="196">
        <v>1.8867102E-5</v>
      </c>
      <c r="AY293" s="196">
        <v>5.6928606999999997E-8</v>
      </c>
      <c r="AZ293" s="196">
        <v>1.5552860999999999E-12</v>
      </c>
      <c r="BA293" s="108">
        <v>0</v>
      </c>
      <c r="BB293" s="108">
        <v>0</v>
      </c>
      <c r="BC293" s="196">
        <v>7.1085258000000004E-9</v>
      </c>
      <c r="BD293" s="196">
        <v>9.0989145999999998E-6</v>
      </c>
      <c r="BE293" s="196">
        <v>1.2084662999999999E-9</v>
      </c>
      <c r="BF293" s="196">
        <v>1.0015381E-8</v>
      </c>
      <c r="BG293" s="108">
        <v>0</v>
      </c>
      <c r="BH293" s="108">
        <v>0</v>
      </c>
      <c r="BI293" s="196">
        <v>1.1111561999999999E-12</v>
      </c>
      <c r="BJ293" s="196">
        <v>1.0248201E-13</v>
      </c>
      <c r="BK293" s="196">
        <v>2.0235406000000001E-14</v>
      </c>
      <c r="BL293" s="196">
        <v>1.2245874000000001E-10</v>
      </c>
      <c r="BM293" s="196">
        <v>2.9376885E-9</v>
      </c>
      <c r="BN293" s="108">
        <v>0</v>
      </c>
      <c r="BO293" s="196">
        <v>7.0015241999999995E-5</v>
      </c>
      <c r="BP293" s="108">
        <v>2.0366507</v>
      </c>
      <c r="BQ293" s="108">
        <v>0</v>
      </c>
      <c r="BR293" s="108">
        <v>0</v>
      </c>
      <c r="BS293" s="108">
        <v>0</v>
      </c>
      <c r="BU293" s="69">
        <v>1.0651958E-3</v>
      </c>
      <c r="BV293" s="172">
        <v>7.0623366000000006E-5</v>
      </c>
      <c r="BW293" s="69">
        <v>5.6533463E-4</v>
      </c>
      <c r="BX293" s="172">
        <v>2.0409141000000001E-6</v>
      </c>
      <c r="BY293" s="172">
        <v>8.3335305000000002E-5</v>
      </c>
      <c r="BZ293" s="172">
        <v>3.0956498999999998E-6</v>
      </c>
      <c r="CA293" s="69">
        <v>0</v>
      </c>
      <c r="CB293" s="172">
        <v>4.6985304000000002E-6</v>
      </c>
      <c r="CC293" s="172">
        <v>8.6804119000000001E-7</v>
      </c>
      <c r="CD293" s="172">
        <v>2.0648413999999999E-6</v>
      </c>
      <c r="CE293" s="69">
        <v>0</v>
      </c>
      <c r="CF293" s="69">
        <v>0</v>
      </c>
      <c r="CG293" s="69">
        <v>0</v>
      </c>
      <c r="CH293" s="172">
        <v>2.7153262999999998E-5</v>
      </c>
      <c r="CI293" s="69">
        <v>3.0524231000000001E-4</v>
      </c>
      <c r="CJ293" s="172">
        <v>7.3896431999999999E-7</v>
      </c>
      <c r="CK293" s="69">
        <v>0</v>
      </c>
      <c r="CM293" s="198">
        <v>0</v>
      </c>
      <c r="CN293" s="198">
        <v>20.232520999999998</v>
      </c>
      <c r="CO293" s="198">
        <v>0.10032196</v>
      </c>
      <c r="CP293" s="198">
        <v>4.9029468E-2</v>
      </c>
      <c r="CQ293" s="197">
        <v>5.1875713000000001E-10</v>
      </c>
      <c r="CR293" s="197">
        <v>6.2826298000000005E-8</v>
      </c>
      <c r="CS293" s="198">
        <v>3.5747145999999999E-3</v>
      </c>
      <c r="CT293" s="198">
        <v>8.5853990000000005E-2</v>
      </c>
      <c r="CU293" s="198">
        <v>0</v>
      </c>
      <c r="CV293" s="198">
        <v>1.0886588E-3</v>
      </c>
      <c r="CX293" s="166" t="s">
        <v>1084</v>
      </c>
      <c r="CY293" t="s">
        <v>2273</v>
      </c>
    </row>
    <row r="294" spans="1:103" ht="14.4">
      <c r="A294" t="s">
        <v>2604</v>
      </c>
      <c r="B294" s="85" t="s">
        <v>379</v>
      </c>
      <c r="C294" s="113" t="str">
        <f t="shared" si="138"/>
        <v>A.030.24.123</v>
      </c>
      <c r="D294" s="9" t="s">
        <v>1128</v>
      </c>
      <c r="E294" s="112" t="s">
        <v>362</v>
      </c>
      <c r="F294" s="115" t="str">
        <f t="shared" si="139"/>
        <v>Trifluralin (2.6-Dinitro-N.N-dipropyl-4-(trifluoromethyl)aniline)</v>
      </c>
      <c r="G294" s="143">
        <f t="shared" si="140"/>
        <v>13.991265333333333</v>
      </c>
      <c r="I294" s="118">
        <f t="shared" si="141"/>
        <v>2.8231901223899998</v>
      </c>
      <c r="K294" s="161">
        <f t="shared" si="142"/>
        <v>0.13387971264000001</v>
      </c>
      <c r="L294" s="161">
        <f t="shared" si="143"/>
        <v>0.52083415445000003</v>
      </c>
      <c r="M294" s="162">
        <f t="shared" si="144"/>
        <v>6.9786455300000008E-2</v>
      </c>
      <c r="N294" s="161">
        <v>2.0986897999999998</v>
      </c>
      <c r="O294" s="132">
        <v>0.38209921000000002</v>
      </c>
      <c r="P294" s="132">
        <v>0.12236547</v>
      </c>
      <c r="Q294" s="132">
        <v>0.10205681</v>
      </c>
      <c r="R294" s="132">
        <v>2.9324596000000001E-2</v>
      </c>
      <c r="S294" s="132">
        <v>5.3920113999999999E-4</v>
      </c>
      <c r="T294" s="132">
        <v>1.9591054999999998E-3</v>
      </c>
      <c r="U294" s="132">
        <v>1.6356899000000001E-2</v>
      </c>
      <c r="V294" s="132">
        <v>1.8276643E-3</v>
      </c>
      <c r="W294" s="132">
        <v>0</v>
      </c>
      <c r="X294" s="132">
        <v>6.7958791000000005E-2</v>
      </c>
      <c r="Y294" s="164">
        <v>1.257545E-5</v>
      </c>
      <c r="Z294" s="132">
        <v>0</v>
      </c>
      <c r="AA294" s="132">
        <v>0</v>
      </c>
      <c r="AC294" s="118">
        <f t="shared" si="116"/>
        <v>2.0986897999999998</v>
      </c>
      <c r="AD294" s="118">
        <f t="shared" si="117"/>
        <v>0.65470129164000002</v>
      </c>
      <c r="AE294" s="118">
        <f t="shared" si="118"/>
        <v>0.52082157900000003</v>
      </c>
      <c r="AF294" s="118">
        <f t="shared" si="119"/>
        <v>0.52083415445000003</v>
      </c>
      <c r="AG294" s="118">
        <f t="shared" si="120"/>
        <v>6.9786455300000008E-2</v>
      </c>
      <c r="AI294" s="69">
        <v>183.89107999999999</v>
      </c>
      <c r="AJ294" s="69">
        <v>166.50461999999999</v>
      </c>
      <c r="AK294" s="69">
        <v>8.4433223000000002</v>
      </c>
      <c r="AL294" s="69">
        <v>0</v>
      </c>
      <c r="AM294" s="69">
        <v>1.9676100999999999</v>
      </c>
      <c r="AN294" s="69">
        <v>4.8629917000000003</v>
      </c>
      <c r="AO294" s="69">
        <v>2.112533</v>
      </c>
      <c r="AQ294" s="116">
        <v>0.36746284000000001</v>
      </c>
      <c r="AR294" s="116">
        <v>0.34439877000000002</v>
      </c>
      <c r="AS294" s="116">
        <v>1.3123711E-2</v>
      </c>
      <c r="AT294" s="116">
        <v>9.9403611999999992E-3</v>
      </c>
      <c r="AU294" s="150">
        <f t="shared" si="121"/>
        <v>2.0647408169430002E-5</v>
      </c>
      <c r="AV294" s="150">
        <f t="shared" si="122"/>
        <v>4.8534434364342E-8</v>
      </c>
      <c r="AW294" s="163">
        <f t="shared" si="123"/>
        <v>1.392207439921</v>
      </c>
      <c r="AX294" s="196">
        <v>1.3033195E-5</v>
      </c>
      <c r="AY294" s="196">
        <v>3.9326218999999998E-8</v>
      </c>
      <c r="AZ294" s="196">
        <v>1.0743673000000001E-12</v>
      </c>
      <c r="BA294" s="108">
        <v>0</v>
      </c>
      <c r="BB294" s="108">
        <v>0</v>
      </c>
      <c r="BC294" s="196">
        <v>4.9528426E-9</v>
      </c>
      <c r="BD294" s="196">
        <v>7.6063274999999997E-6</v>
      </c>
      <c r="BE294" s="196">
        <v>8.9452706000000005E-10</v>
      </c>
      <c r="BF294" s="196">
        <v>8.3114313999999993E-9</v>
      </c>
      <c r="BG294" s="108">
        <v>0</v>
      </c>
      <c r="BH294" s="108">
        <v>0</v>
      </c>
      <c r="BI294" s="196">
        <v>1.0649254E-12</v>
      </c>
      <c r="BJ294" s="196">
        <v>9.8218150000000002E-14</v>
      </c>
      <c r="BK294" s="196">
        <v>1.9393491999999999E-14</v>
      </c>
      <c r="BL294" s="196">
        <v>1.1736372999999999E-10</v>
      </c>
      <c r="BM294" s="196">
        <v>2.8154630999999999E-9</v>
      </c>
      <c r="BN294" s="108">
        <v>0</v>
      </c>
      <c r="BO294" s="196">
        <v>6.5339920999999998E-5</v>
      </c>
      <c r="BP294" s="108">
        <v>1.3921421</v>
      </c>
      <c r="BQ294" s="108">
        <v>0</v>
      </c>
      <c r="BR294" s="108">
        <v>0</v>
      </c>
      <c r="BS294" s="108">
        <v>0</v>
      </c>
      <c r="BU294" s="69">
        <v>7.6319186000000001E-4</v>
      </c>
      <c r="BV294" s="172">
        <v>5.8197979999999999E-5</v>
      </c>
      <c r="BW294" s="69">
        <v>3.9011359000000001E-4</v>
      </c>
      <c r="BX294" s="172">
        <v>1.9559999000000001E-6</v>
      </c>
      <c r="BY294" s="172">
        <v>7.2873031000000003E-5</v>
      </c>
      <c r="BZ294" s="172">
        <v>1.7627709E-6</v>
      </c>
      <c r="CA294" s="69">
        <v>0</v>
      </c>
      <c r="CB294" s="172">
        <v>2.6755068000000002E-6</v>
      </c>
      <c r="CC294" s="172">
        <v>8.3192548999999996E-7</v>
      </c>
      <c r="CD294" s="172">
        <v>1.9789317E-6</v>
      </c>
      <c r="CE294" s="69">
        <v>0</v>
      </c>
      <c r="CF294" s="69">
        <v>0</v>
      </c>
      <c r="CG294" s="69">
        <v>0</v>
      </c>
      <c r="CH294" s="172">
        <v>2.3126162000000002E-5</v>
      </c>
      <c r="CI294" s="69">
        <v>2.0900985000000001E-4</v>
      </c>
      <c r="CJ294" s="172">
        <v>6.6610868E-7</v>
      </c>
      <c r="CK294" s="69">
        <v>0</v>
      </c>
      <c r="CM294" s="198">
        <v>0</v>
      </c>
      <c r="CN294" s="198">
        <v>13.950078</v>
      </c>
      <c r="CO294" s="198">
        <v>6.1052937000000002E-2</v>
      </c>
      <c r="CP294" s="198">
        <v>4.0222503999999999E-2</v>
      </c>
      <c r="CQ294" s="197">
        <v>4.9717373999999996E-10</v>
      </c>
      <c r="CR294" s="197">
        <v>6.0212349000000005E-8</v>
      </c>
      <c r="CS294" s="198">
        <v>3.0829378999999999E-3</v>
      </c>
      <c r="CT294" s="198">
        <v>8.2281951000000006E-2</v>
      </c>
      <c r="CU294" s="198">
        <v>0</v>
      </c>
      <c r="CV294" s="198">
        <v>6.1992020999999996E-4</v>
      </c>
      <c r="CX294" s="166" t="s">
        <v>1097</v>
      </c>
      <c r="CY294" t="s">
        <v>2274</v>
      </c>
    </row>
    <row r="295" spans="1:103">
      <c r="D295" s="1" t="s">
        <v>1129</v>
      </c>
      <c r="Y295" s="3"/>
      <c r="AC295" s="142"/>
      <c r="AD295" s="142"/>
      <c r="AE295" s="142"/>
      <c r="AF295" s="142"/>
      <c r="AG295" s="142"/>
      <c r="AU295" s="86"/>
      <c r="AV295" s="86"/>
      <c r="AW295" s="86"/>
      <c r="AX295" s="3"/>
      <c r="AY295" s="3"/>
      <c r="AZ295" s="3"/>
      <c r="BC295" s="3"/>
      <c r="BD295" s="3"/>
      <c r="BE295" s="3"/>
      <c r="BF295" s="3"/>
      <c r="BI295" s="3"/>
      <c r="BJ295" s="3"/>
      <c r="BK295" s="3"/>
      <c r="BL295" s="3"/>
      <c r="BM295" s="3"/>
      <c r="BO295" s="3"/>
      <c r="BV295" s="3"/>
      <c r="BX295" s="3"/>
      <c r="BY295" s="3"/>
      <c r="BZ295" s="3"/>
      <c r="CB295" s="3"/>
      <c r="CC295" s="3"/>
      <c r="CD295" s="3"/>
      <c r="CH295" s="3"/>
      <c r="CJ295" s="3"/>
      <c r="CQ295" s="3"/>
      <c r="CR295" s="3"/>
    </row>
    <row r="296" spans="1:103" ht="14.4">
      <c r="A296" t="s">
        <v>1065</v>
      </c>
      <c r="B296" s="85" t="s">
        <v>379</v>
      </c>
      <c r="C296" s="113" t="str">
        <f t="shared" ref="C296:C306" si="145">MID(A296,1,12)</f>
        <v>A.030.25.101</v>
      </c>
      <c r="D296" s="9" t="s">
        <v>1129</v>
      </c>
      <c r="E296" s="112" t="s">
        <v>362</v>
      </c>
      <c r="F296" s="115" t="str">
        <f t="shared" ref="F296:F306" si="146">MID(A296, 21,85)</f>
        <v>Carbaryl (Naphthalen-1-yl methylcarbamate)</v>
      </c>
      <c r="G296" s="143">
        <f t="shared" ref="G296:G306" si="147">N296/0.15</f>
        <v>13.792060666666668</v>
      </c>
      <c r="I296" s="118">
        <f t="shared" ref="I296:I306" si="148">K296+L296+M296+N296</f>
        <v>2.4488258570331003</v>
      </c>
      <c r="K296" s="161">
        <f t="shared" ref="K296:K306" si="149">Q296+R296+S296+T296</f>
        <v>5.8439336610000003E-2</v>
      </c>
      <c r="L296" s="161">
        <f t="shared" ref="L296:L306" si="150">O296+P296+U296+Y296+W296</f>
        <v>0.25804869172309997</v>
      </c>
      <c r="M296" s="162">
        <f t="shared" ref="M296:M306" si="151">V296+X296+Z296+AA296</f>
        <v>6.3528728699999995E-2</v>
      </c>
      <c r="N296" s="161">
        <v>2.0688091000000002</v>
      </c>
      <c r="O296" s="132">
        <v>0.18808505</v>
      </c>
      <c r="P296" s="132">
        <v>6.6062283999999999E-2</v>
      </c>
      <c r="Q296" s="132">
        <v>4.9889619000000003E-2</v>
      </c>
      <c r="R296" s="132">
        <v>7.9542929999999994E-3</v>
      </c>
      <c r="S296" s="132">
        <v>1.285085E-4</v>
      </c>
      <c r="T296" s="132">
        <v>4.6691610999999999E-4</v>
      </c>
      <c r="U296" s="132">
        <v>3.8983605999999998E-3</v>
      </c>
      <c r="V296" s="132">
        <v>1.4012276999999999E-3</v>
      </c>
      <c r="W296" s="132">
        <v>0</v>
      </c>
      <c r="X296" s="132">
        <v>6.2127501000000002E-2</v>
      </c>
      <c r="Y296" s="164">
        <v>2.9971231E-6</v>
      </c>
      <c r="Z296" s="132">
        <v>0</v>
      </c>
      <c r="AA296" s="132">
        <v>0</v>
      </c>
      <c r="AC296" s="118">
        <f t="shared" si="116"/>
        <v>2.0688091000000002</v>
      </c>
      <c r="AD296" s="118">
        <f t="shared" si="117"/>
        <v>0.31648503120999999</v>
      </c>
      <c r="AE296" s="118">
        <f t="shared" si="118"/>
        <v>0.25804569459999999</v>
      </c>
      <c r="AF296" s="118">
        <f t="shared" si="119"/>
        <v>0.25804869172310002</v>
      </c>
      <c r="AG296" s="118">
        <f t="shared" si="120"/>
        <v>6.3528728699999995E-2</v>
      </c>
      <c r="AI296" s="69">
        <v>190.20652999999999</v>
      </c>
      <c r="AJ296" s="69">
        <v>174.20443</v>
      </c>
      <c r="AK296" s="69">
        <v>7.7188612000000001</v>
      </c>
      <c r="AL296" s="69">
        <v>0</v>
      </c>
      <c r="AM296" s="69">
        <v>1.8446343999999999</v>
      </c>
      <c r="AN296" s="69">
        <v>4.5118007000000002</v>
      </c>
      <c r="AO296" s="69">
        <v>1.9268113</v>
      </c>
      <c r="AQ296" s="116">
        <v>0.29979102000000002</v>
      </c>
      <c r="AR296" s="116">
        <v>0.27848042000000001</v>
      </c>
      <c r="AS296" s="116">
        <v>1.1832463999999999E-2</v>
      </c>
      <c r="AT296" s="116">
        <v>9.4781368000000001E-3</v>
      </c>
      <c r="AU296" s="150">
        <f t="shared" si="121"/>
        <v>1.6695468525166999E-5</v>
      </c>
      <c r="AV296" s="150">
        <f t="shared" si="122"/>
        <v>4.3759113349972707E-8</v>
      </c>
      <c r="AW296" s="163">
        <f t="shared" si="123"/>
        <v>1.3274701624909999</v>
      </c>
      <c r="AX296" s="196">
        <v>1.2810782E-5</v>
      </c>
      <c r="AY296" s="196">
        <v>3.865368E-8</v>
      </c>
      <c r="AZ296" s="196">
        <v>1.0560544E-12</v>
      </c>
      <c r="BA296" s="108">
        <v>0</v>
      </c>
      <c r="BB296" s="108">
        <v>0</v>
      </c>
      <c r="BC296" s="196">
        <v>4.9819407999999997E-9</v>
      </c>
      <c r="BD296" s="196">
        <v>3.8790055999999996E-6</v>
      </c>
      <c r="BE296" s="196">
        <v>7.5209106E-10</v>
      </c>
      <c r="BF296" s="196">
        <v>4.3520043999999996E-9</v>
      </c>
      <c r="BG296" s="108">
        <v>0</v>
      </c>
      <c r="BH296" s="108">
        <v>0</v>
      </c>
      <c r="BI296" s="196">
        <v>2.5380503999999999E-13</v>
      </c>
      <c r="BJ296" s="196">
        <v>2.3408457000000001E-14</v>
      </c>
      <c r="BK296" s="196">
        <v>4.6220757000000003E-15</v>
      </c>
      <c r="BL296" s="196">
        <v>2.7971447E-11</v>
      </c>
      <c r="BM296" s="196">
        <v>6.7101292000000002E-10</v>
      </c>
      <c r="BN296" s="108">
        <v>0</v>
      </c>
      <c r="BO296" s="196">
        <v>3.5062491000000001E-5</v>
      </c>
      <c r="BP296" s="108">
        <v>1.3274351</v>
      </c>
      <c r="BQ296" s="108">
        <v>0</v>
      </c>
      <c r="BR296" s="108">
        <v>0</v>
      </c>
      <c r="BS296" s="108">
        <v>0</v>
      </c>
      <c r="BU296" s="69">
        <v>6.8009989999999996E-4</v>
      </c>
      <c r="BV296" s="172">
        <v>3.1469254000000001E-5</v>
      </c>
      <c r="BW296" s="69">
        <v>3.8455923999999999E-4</v>
      </c>
      <c r="BX296" s="172">
        <v>4.6617596000000002E-7</v>
      </c>
      <c r="BY296" s="172">
        <v>3.0893535000000001E-5</v>
      </c>
      <c r="BZ296" s="172">
        <v>2.881159E-6</v>
      </c>
      <c r="CA296" s="69">
        <v>0</v>
      </c>
      <c r="CB296" s="172">
        <v>4.3729793000000002E-6</v>
      </c>
      <c r="CC296" s="172">
        <v>1.9827385999999999E-7</v>
      </c>
      <c r="CD296" s="172">
        <v>4.7164131999999998E-7</v>
      </c>
      <c r="CE296" s="69">
        <v>0</v>
      </c>
      <c r="CF296" s="69">
        <v>0</v>
      </c>
      <c r="CG296" s="69">
        <v>0</v>
      </c>
      <c r="CH296" s="172">
        <v>1.1317329E-5</v>
      </c>
      <c r="CI296" s="69">
        <v>2.1284582999999999E-4</v>
      </c>
      <c r="CJ296" s="172">
        <v>6.2447688E-7</v>
      </c>
      <c r="CK296" s="69">
        <v>0</v>
      </c>
      <c r="CM296" s="198">
        <v>0</v>
      </c>
      <c r="CN296" s="198">
        <v>13.782244</v>
      </c>
      <c r="CO296" s="198">
        <v>9.2280524000000003E-2</v>
      </c>
      <c r="CP296" s="198">
        <v>2.2191600999999998E-2</v>
      </c>
      <c r="CQ296" s="197">
        <v>1.1849205E-10</v>
      </c>
      <c r="CR296" s="197">
        <v>1.4350486000000001E-8</v>
      </c>
      <c r="CS296" s="198">
        <v>1.3806252E-3</v>
      </c>
      <c r="CT296" s="198">
        <v>1.9610362999999999E-2</v>
      </c>
      <c r="CU296" s="198">
        <v>0</v>
      </c>
      <c r="CV296" s="198">
        <v>1.0132279000000001E-3</v>
      </c>
      <c r="CX296" s="166" t="s">
        <v>1098</v>
      </c>
      <c r="CY296" t="s">
        <v>2275</v>
      </c>
    </row>
    <row r="297" spans="1:103" ht="14.4">
      <c r="A297" t="s">
        <v>2605</v>
      </c>
      <c r="B297" s="85" t="s">
        <v>379</v>
      </c>
      <c r="C297" s="113" t="str">
        <f t="shared" si="145"/>
        <v>A.030.25.102</v>
      </c>
      <c r="D297" s="9" t="s">
        <v>1129</v>
      </c>
      <c r="E297" s="112" t="s">
        <v>362</v>
      </c>
      <c r="F297" s="115" t="str">
        <f t="shared" si="146"/>
        <v>Carbofuran (2.2-Dimethyl-2.3-dihydro-1-benzofuran-7-yl methylcarbamate)</v>
      </c>
      <c r="G297" s="143">
        <f t="shared" si="147"/>
        <v>40.623399333333332</v>
      </c>
      <c r="I297" s="118">
        <f t="shared" si="148"/>
        <v>8.1130520838549991</v>
      </c>
      <c r="K297" s="161">
        <f t="shared" si="149"/>
        <v>0.3786837656</v>
      </c>
      <c r="L297" s="161">
        <f t="shared" si="150"/>
        <v>1.485410371355</v>
      </c>
      <c r="M297" s="162">
        <f t="shared" si="151"/>
        <v>0.1554480469</v>
      </c>
      <c r="N297" s="161">
        <v>6.0935098999999999</v>
      </c>
      <c r="O297" s="132">
        <v>1.0978057999999999</v>
      </c>
      <c r="P297" s="132">
        <v>0.34128048</v>
      </c>
      <c r="Q297" s="132">
        <v>0.28949329000000001</v>
      </c>
      <c r="R297" s="132">
        <v>8.2120499999999999E-2</v>
      </c>
      <c r="S297" s="132">
        <v>1.5258890999999999E-3</v>
      </c>
      <c r="T297" s="132">
        <v>5.5440864999999999E-3</v>
      </c>
      <c r="U297" s="132">
        <v>4.6288504000000001E-2</v>
      </c>
      <c r="V297" s="132">
        <v>4.3064569E-3</v>
      </c>
      <c r="W297" s="132">
        <v>0</v>
      </c>
      <c r="X297" s="132">
        <v>0.15114158999999999</v>
      </c>
      <c r="Y297" s="164">
        <v>3.5587355000000001E-5</v>
      </c>
      <c r="Z297" s="132">
        <v>0</v>
      </c>
      <c r="AA297" s="132">
        <v>0</v>
      </c>
      <c r="AC297" s="118">
        <f t="shared" si="116"/>
        <v>6.0935098999999999</v>
      </c>
      <c r="AD297" s="118">
        <f t="shared" si="117"/>
        <v>1.8640585496000002</v>
      </c>
      <c r="AE297" s="118">
        <f t="shared" si="118"/>
        <v>1.485374784</v>
      </c>
      <c r="AF297" s="118">
        <f t="shared" si="119"/>
        <v>1.485410371355</v>
      </c>
      <c r="AG297" s="118">
        <f t="shared" si="120"/>
        <v>0.1554480469</v>
      </c>
      <c r="AI297" s="69">
        <v>527.25521000000003</v>
      </c>
      <c r="AJ297" s="69">
        <v>488.68380000000002</v>
      </c>
      <c r="AK297" s="69">
        <v>18.778077</v>
      </c>
      <c r="AL297" s="69">
        <v>0</v>
      </c>
      <c r="AM297" s="69">
        <v>4.3348909000000004</v>
      </c>
      <c r="AN297" s="69">
        <v>10.75614</v>
      </c>
      <c r="AO297" s="69">
        <v>4.7023042000000004</v>
      </c>
      <c r="AQ297" s="116">
        <v>1.0629925</v>
      </c>
      <c r="AR297" s="116">
        <v>0.99545324999999996</v>
      </c>
      <c r="AS297" s="116">
        <v>3.8018870000000003E-2</v>
      </c>
      <c r="AT297" s="116">
        <v>2.9520344E-2</v>
      </c>
      <c r="AU297" s="150">
        <f t="shared" si="121"/>
        <v>5.9679452120340002E-5</v>
      </c>
      <c r="AV297" s="150">
        <f t="shared" si="122"/>
        <v>1.4060233158011898E-7</v>
      </c>
      <c r="AW297" s="163">
        <f t="shared" si="123"/>
        <v>4.1345020337999996</v>
      </c>
      <c r="AX297" s="196">
        <v>3.7838032E-5</v>
      </c>
      <c r="AY297" s="196">
        <v>1.1417192E-7</v>
      </c>
      <c r="AZ297" s="196">
        <v>3.1191101000000001E-12</v>
      </c>
      <c r="BA297" s="108">
        <v>0</v>
      </c>
      <c r="BB297" s="108">
        <v>0</v>
      </c>
      <c r="BC297" s="196">
        <v>1.4117493E-8</v>
      </c>
      <c r="BD297" s="196">
        <v>2.1819003000000001E-5</v>
      </c>
      <c r="BE297" s="196">
        <v>2.5458040000000001E-9</v>
      </c>
      <c r="BF297" s="196">
        <v>2.3878141999999999E-8</v>
      </c>
      <c r="BG297" s="108">
        <v>0</v>
      </c>
      <c r="BH297" s="108">
        <v>0</v>
      </c>
      <c r="BI297" s="196">
        <v>3.0136400000000001E-12</v>
      </c>
      <c r="BJ297" s="196">
        <v>2.7794824000000001E-13</v>
      </c>
      <c r="BK297" s="196">
        <v>5.4881778999999997E-14</v>
      </c>
      <c r="BL297" s="196">
        <v>3.3212844E-10</v>
      </c>
      <c r="BM297" s="196">
        <v>7.9674988999999997E-9</v>
      </c>
      <c r="BN297" s="108">
        <v>0</v>
      </c>
      <c r="BO297" s="108">
        <v>1.6743380000000001E-4</v>
      </c>
      <c r="BP297" s="108">
        <v>4.1343345999999999</v>
      </c>
      <c r="BQ297" s="108">
        <v>0</v>
      </c>
      <c r="BR297" s="108">
        <v>0</v>
      </c>
      <c r="BS297" s="108">
        <v>0</v>
      </c>
      <c r="BU297" s="69">
        <v>2.2053022000000002E-3</v>
      </c>
      <c r="BV297" s="69">
        <v>1.6719341000000001E-4</v>
      </c>
      <c r="BW297" s="69">
        <v>1.1326882E-3</v>
      </c>
      <c r="BX297" s="172">
        <v>5.5352978999999998E-6</v>
      </c>
      <c r="BY297" s="69">
        <v>2.0745849000000001E-4</v>
      </c>
      <c r="BZ297" s="172">
        <v>5.0541277999999997E-6</v>
      </c>
      <c r="CA297" s="69">
        <v>0</v>
      </c>
      <c r="CB297" s="172">
        <v>7.6710782999999998E-6</v>
      </c>
      <c r="CC297" s="172">
        <v>2.3542717999999998E-6</v>
      </c>
      <c r="CD297" s="172">
        <v>5.6001928000000003E-6</v>
      </c>
      <c r="CE297" s="69">
        <v>0</v>
      </c>
      <c r="CF297" s="69">
        <v>0</v>
      </c>
      <c r="CG297" s="69">
        <v>0</v>
      </c>
      <c r="CH297" s="172">
        <v>6.5731471999999996E-5</v>
      </c>
      <c r="CI297" s="69">
        <v>6.0454813999999998E-4</v>
      </c>
      <c r="CJ297" s="172">
        <v>1.4675207000000001E-6</v>
      </c>
      <c r="CK297" s="69">
        <v>0</v>
      </c>
      <c r="CM297" s="198">
        <v>0</v>
      </c>
      <c r="CN297" s="198">
        <v>40.506843000000003</v>
      </c>
      <c r="CO297" s="198">
        <v>0.1680547</v>
      </c>
      <c r="CP297" s="198">
        <v>0.11555047</v>
      </c>
      <c r="CQ297" s="197">
        <v>1.4069555000000001E-9</v>
      </c>
      <c r="CR297" s="197">
        <v>1.7039535000000001E-7</v>
      </c>
      <c r="CS297" s="198">
        <v>8.8042721999999993E-3</v>
      </c>
      <c r="CT297" s="198">
        <v>0.23285027</v>
      </c>
      <c r="CU297" s="198">
        <v>0</v>
      </c>
      <c r="CV297" s="198">
        <v>1.777404E-3</v>
      </c>
      <c r="CX297" s="166" t="s">
        <v>1099</v>
      </c>
      <c r="CY297" t="s">
        <v>2276</v>
      </c>
    </row>
    <row r="298" spans="1:103" ht="14.4">
      <c r="A298" t="s">
        <v>2606</v>
      </c>
      <c r="B298" s="85" t="s">
        <v>379</v>
      </c>
      <c r="C298" s="113" t="str">
        <f t="shared" si="145"/>
        <v>A.030.25.103</v>
      </c>
      <c r="D298" s="9" t="s">
        <v>1129</v>
      </c>
      <c r="E298" s="112" t="s">
        <v>362</v>
      </c>
      <c r="F298" s="115" t="str">
        <f t="shared" si="146"/>
        <v>Chlordimeform (N'-(4-chloro-2-methylphenyl)-N.N-dimethylmethanimidamide)</v>
      </c>
      <c r="G298" s="143">
        <f t="shared" si="147"/>
        <v>21.99268866666667</v>
      </c>
      <c r="I298" s="118">
        <f t="shared" si="148"/>
        <v>4.2218280722930004</v>
      </c>
      <c r="K298" s="161">
        <f t="shared" si="149"/>
        <v>0.16343315846000001</v>
      </c>
      <c r="L298" s="161">
        <f t="shared" si="150"/>
        <v>0.6559082593329999</v>
      </c>
      <c r="M298" s="162">
        <f t="shared" si="151"/>
        <v>0.10358335449999999</v>
      </c>
      <c r="N298" s="161">
        <v>3.2989033000000001</v>
      </c>
      <c r="O298" s="132">
        <v>0.48089599999999999</v>
      </c>
      <c r="P298" s="132">
        <v>0.15707568999999999</v>
      </c>
      <c r="Q298" s="132">
        <v>0.1280056</v>
      </c>
      <c r="R298" s="132">
        <v>3.2690082000000002E-2</v>
      </c>
      <c r="S298" s="132">
        <v>5.9082036000000001E-4</v>
      </c>
      <c r="T298" s="132">
        <v>2.1466560999999999E-3</v>
      </c>
      <c r="U298" s="132">
        <v>1.7922790000000001E-2</v>
      </c>
      <c r="V298" s="132">
        <v>2.5609744999999999E-3</v>
      </c>
      <c r="W298" s="132">
        <v>0</v>
      </c>
      <c r="X298" s="132">
        <v>0.10102237999999999</v>
      </c>
      <c r="Y298" s="164">
        <v>1.3779333000000001E-5</v>
      </c>
      <c r="Z298" s="132">
        <v>0</v>
      </c>
      <c r="AA298" s="132">
        <v>0</v>
      </c>
      <c r="AC298" s="118">
        <f t="shared" si="116"/>
        <v>3.2989033000000001</v>
      </c>
      <c r="AD298" s="118">
        <f t="shared" si="117"/>
        <v>0.8193276384599999</v>
      </c>
      <c r="AE298" s="118">
        <f t="shared" si="118"/>
        <v>0.65589447999999995</v>
      </c>
      <c r="AF298" s="118">
        <f t="shared" si="119"/>
        <v>0.65590825933300001</v>
      </c>
      <c r="AG298" s="118">
        <f t="shared" si="120"/>
        <v>0.10358335449999999</v>
      </c>
      <c r="AI298" s="69">
        <v>294.30076000000003</v>
      </c>
      <c r="AJ298" s="69">
        <v>268.39321000000001</v>
      </c>
      <c r="AK298" s="69">
        <v>12.551218</v>
      </c>
      <c r="AL298" s="69">
        <v>0</v>
      </c>
      <c r="AM298" s="69">
        <v>2.9514151000000002</v>
      </c>
      <c r="AN298" s="69">
        <v>7.2671647000000004</v>
      </c>
      <c r="AO298" s="69">
        <v>3.1377562999999999</v>
      </c>
      <c r="AQ298" s="116">
        <v>0.53796354000000002</v>
      </c>
      <c r="AR298" s="116">
        <v>0.50257509</v>
      </c>
      <c r="AS298" s="116">
        <v>1.9926798999999999E-2</v>
      </c>
      <c r="AT298" s="116">
        <v>1.5461648999999999E-2</v>
      </c>
      <c r="AU298" s="150">
        <f t="shared" si="121"/>
        <v>3.013040112918E-5</v>
      </c>
      <c r="AV298" s="150">
        <f t="shared" si="122"/>
        <v>7.3693783907123997E-8</v>
      </c>
      <c r="AW298" s="163">
        <f t="shared" si="123"/>
        <v>2.1654969643980002</v>
      </c>
      <c r="AX298" s="196">
        <v>2.0463235999999999E-5</v>
      </c>
      <c r="AY298" s="196">
        <v>6.1744629000000005E-8</v>
      </c>
      <c r="AZ298" s="196">
        <v>1.6868625E-12</v>
      </c>
      <c r="BA298" s="108">
        <v>0</v>
      </c>
      <c r="BB298" s="108">
        <v>0</v>
      </c>
      <c r="BC298" s="196">
        <v>7.8326347000000007E-9</v>
      </c>
      <c r="BD298" s="196">
        <v>9.6561188999999993E-6</v>
      </c>
      <c r="BE298" s="196">
        <v>1.3211823000000001E-9</v>
      </c>
      <c r="BF298" s="196">
        <v>1.0624989999999999E-8</v>
      </c>
      <c r="BG298" s="108">
        <v>0</v>
      </c>
      <c r="BH298" s="108">
        <v>0</v>
      </c>
      <c r="BI298" s="196">
        <v>1.1668737E-12</v>
      </c>
      <c r="BJ298" s="196">
        <v>1.0762084E-13</v>
      </c>
      <c r="BK298" s="196">
        <v>2.1250083999999998E-14</v>
      </c>
      <c r="BL298" s="196">
        <v>1.2859928E-10</v>
      </c>
      <c r="BM298" s="196">
        <v>3.0849952000000001E-9</v>
      </c>
      <c r="BN298" s="108">
        <v>0</v>
      </c>
      <c r="BO298" s="196">
        <v>8.2864397999999993E-5</v>
      </c>
      <c r="BP298" s="108">
        <v>2.1654141</v>
      </c>
      <c r="BQ298" s="108">
        <v>0</v>
      </c>
      <c r="BR298" s="108">
        <v>0</v>
      </c>
      <c r="BS298" s="108">
        <v>0</v>
      </c>
      <c r="BU298" s="69">
        <v>1.1534325E-3</v>
      </c>
      <c r="BV298" s="172">
        <v>7.5026178000000003E-5</v>
      </c>
      <c r="BW298" s="69">
        <v>6.1321450999999997E-4</v>
      </c>
      <c r="BX298" s="172">
        <v>2.1432531999999999E-6</v>
      </c>
      <c r="BY298" s="172">
        <v>8.8460193000000005E-5</v>
      </c>
      <c r="BZ298" s="172">
        <v>3.4888941999999999E-6</v>
      </c>
      <c r="CA298" s="69">
        <v>0</v>
      </c>
      <c r="CB298" s="172">
        <v>5.2953905E-6</v>
      </c>
      <c r="CC298" s="172">
        <v>9.1156802000000002E-7</v>
      </c>
      <c r="CD298" s="172">
        <v>2.1683803E-6</v>
      </c>
      <c r="CE298" s="69">
        <v>0</v>
      </c>
      <c r="CF298" s="69">
        <v>0</v>
      </c>
      <c r="CG298" s="69">
        <v>0</v>
      </c>
      <c r="CH298" s="172">
        <v>2.9021752999999999E-5</v>
      </c>
      <c r="CI298" s="69">
        <v>3.3270319E-4</v>
      </c>
      <c r="CJ298" s="172">
        <v>9.9916302E-7</v>
      </c>
      <c r="CK298" s="69">
        <v>0</v>
      </c>
      <c r="CM298" s="198">
        <v>0</v>
      </c>
      <c r="CN298" s="198">
        <v>21.947558000000001</v>
      </c>
      <c r="CO298" s="198">
        <v>0.11568409</v>
      </c>
      <c r="CP298" s="198">
        <v>5.2131998999999998E-2</v>
      </c>
      <c r="CQ298" s="197">
        <v>5.4476955999999998E-10</v>
      </c>
      <c r="CR298" s="197">
        <v>6.5976644000000001E-8</v>
      </c>
      <c r="CS298" s="198">
        <v>3.7904891999999998E-3</v>
      </c>
      <c r="CT298" s="198">
        <v>9.0159030000000001E-2</v>
      </c>
      <c r="CU298" s="198">
        <v>0</v>
      </c>
      <c r="CV298" s="198">
        <v>1.2269525000000001E-3</v>
      </c>
      <c r="CX298" s="166" t="s">
        <v>351</v>
      </c>
      <c r="CY298" t="s">
        <v>2277</v>
      </c>
    </row>
    <row r="299" spans="1:103" ht="14.4">
      <c r="A299" t="s">
        <v>2607</v>
      </c>
      <c r="B299" s="85" t="s">
        <v>379</v>
      </c>
      <c r="C299" s="113" t="str">
        <f t="shared" si="145"/>
        <v>A.030.25.104</v>
      </c>
      <c r="D299" s="9" t="s">
        <v>1129</v>
      </c>
      <c r="E299" s="112" t="s">
        <v>362</v>
      </c>
      <c r="F299" s="115" t="str">
        <f t="shared" si="146"/>
        <v>Cypermethrin ([Cyano-(3-phenoxyphenyl)methyl]3-(2.2-dichloroethenyl)-2.2-dimethylcycl</v>
      </c>
      <c r="G299" s="143">
        <f t="shared" si="147"/>
        <v>47.841451333333332</v>
      </c>
      <c r="I299" s="118">
        <f t="shared" si="148"/>
        <v>8.880128184658</v>
      </c>
      <c r="K299" s="161">
        <f t="shared" si="149"/>
        <v>0.28567542756999997</v>
      </c>
      <c r="L299" s="161">
        <f t="shared" si="150"/>
        <v>1.1814081558880001</v>
      </c>
      <c r="M299" s="162">
        <f t="shared" si="151"/>
        <v>0.2368269012</v>
      </c>
      <c r="N299" s="161">
        <v>7.1762176999999996</v>
      </c>
      <c r="O299" s="132">
        <v>0.86197926000000002</v>
      </c>
      <c r="P299" s="132">
        <v>0.29219746000000002</v>
      </c>
      <c r="Q299" s="132">
        <v>0.23025124</v>
      </c>
      <c r="R299" s="132">
        <v>5.1268130000000002E-2</v>
      </c>
      <c r="S299" s="132">
        <v>8.9698797000000005E-4</v>
      </c>
      <c r="T299" s="132">
        <v>3.2590696000000001E-3</v>
      </c>
      <c r="U299" s="132">
        <v>2.7210516000000001E-2</v>
      </c>
      <c r="V299" s="132">
        <v>5.5264212000000002E-3</v>
      </c>
      <c r="W299" s="132">
        <v>0</v>
      </c>
      <c r="X299" s="132">
        <v>0.23130048</v>
      </c>
      <c r="Y299" s="164">
        <v>2.0919888E-5</v>
      </c>
      <c r="Z299" s="132">
        <v>0</v>
      </c>
      <c r="AA299" s="132">
        <v>0</v>
      </c>
      <c r="AC299" s="118">
        <f t="shared" si="116"/>
        <v>7.1762176999999996</v>
      </c>
      <c r="AD299" s="118">
        <f t="shared" si="117"/>
        <v>1.4670626635700004</v>
      </c>
      <c r="AE299" s="118">
        <f t="shared" si="118"/>
        <v>1.1813872360000002</v>
      </c>
      <c r="AF299" s="118">
        <f t="shared" si="119"/>
        <v>1.1814081558880001</v>
      </c>
      <c r="AG299" s="118">
        <f t="shared" si="120"/>
        <v>0.2368269012</v>
      </c>
      <c r="AI299" s="69">
        <v>651.4896</v>
      </c>
      <c r="AJ299" s="69">
        <v>592.03729999999996</v>
      </c>
      <c r="AK299" s="69">
        <v>28.737262000000001</v>
      </c>
      <c r="AL299" s="69">
        <v>0</v>
      </c>
      <c r="AM299" s="69">
        <v>6.8148993999999998</v>
      </c>
      <c r="AN299" s="69">
        <v>16.721520000000002</v>
      </c>
      <c r="AO299" s="69">
        <v>7.1786269000000003</v>
      </c>
      <c r="AQ299" s="116">
        <v>1.1093119</v>
      </c>
      <c r="AR299" s="116">
        <v>1.0339564000000001</v>
      </c>
      <c r="AS299" s="116">
        <v>4.2275328000000001E-2</v>
      </c>
      <c r="AT299" s="116">
        <v>3.3080185999999998E-2</v>
      </c>
      <c r="AU299" s="150">
        <f t="shared" si="121"/>
        <v>6.1987795350510009E-5</v>
      </c>
      <c r="AV299" s="150">
        <f t="shared" si="122"/>
        <v>1.5634366699362996E-7</v>
      </c>
      <c r="AW299" s="163">
        <f t="shared" si="123"/>
        <v>4.6330791725700005</v>
      </c>
      <c r="AX299" s="196">
        <v>4.4478882000000003E-5</v>
      </c>
      <c r="AY299" s="196">
        <v>1.3420672E-7</v>
      </c>
      <c r="AZ299" s="196">
        <v>3.6665843000000004E-12</v>
      </c>
      <c r="BA299" s="108">
        <v>0</v>
      </c>
      <c r="BB299" s="108">
        <v>0</v>
      </c>
      <c r="BC299" s="196">
        <v>1.7231447000000001E-8</v>
      </c>
      <c r="BD299" s="196">
        <v>1.7486803000000002E-5</v>
      </c>
      <c r="BE299" s="196">
        <v>2.7628012E-9</v>
      </c>
      <c r="BF299" s="196">
        <v>1.9368512E-8</v>
      </c>
      <c r="BG299" s="108">
        <v>0</v>
      </c>
      <c r="BH299" s="108">
        <v>0</v>
      </c>
      <c r="BI299" s="196">
        <v>1.7715565E-12</v>
      </c>
      <c r="BJ299" s="196">
        <v>1.6339079E-13</v>
      </c>
      <c r="BK299" s="196">
        <v>3.2262039999999998E-14</v>
      </c>
      <c r="BL299" s="196">
        <v>1.9524041000000001E-10</v>
      </c>
      <c r="BM299" s="196">
        <v>4.6836631000000001E-9</v>
      </c>
      <c r="BN299" s="108">
        <v>0</v>
      </c>
      <c r="BO299" s="108">
        <v>1.5887257000000001E-4</v>
      </c>
      <c r="BP299" s="108">
        <v>4.6329203000000003</v>
      </c>
      <c r="BQ299" s="108">
        <v>0</v>
      </c>
      <c r="BR299" s="108">
        <v>0</v>
      </c>
      <c r="BS299" s="108">
        <v>0</v>
      </c>
      <c r="BU299" s="69">
        <v>2.4407666999999998E-3</v>
      </c>
      <c r="BV299" s="69">
        <v>1.3798414E-4</v>
      </c>
      <c r="BW299" s="69">
        <v>1.3339465999999999E-3</v>
      </c>
      <c r="BX299" s="172">
        <v>3.2539033E-6</v>
      </c>
      <c r="BY299" s="69">
        <v>1.5302358999999999E-4</v>
      </c>
      <c r="BZ299" s="172">
        <v>8.7538053999999992E-6</v>
      </c>
      <c r="CA299" s="69">
        <v>0</v>
      </c>
      <c r="CB299" s="172">
        <v>1.3286393E-5</v>
      </c>
      <c r="CC299" s="172">
        <v>1.3839495E-6</v>
      </c>
      <c r="CD299" s="172">
        <v>3.2920515E-6</v>
      </c>
      <c r="CE299" s="69">
        <v>0</v>
      </c>
      <c r="CF299" s="69">
        <v>0</v>
      </c>
      <c r="CG299" s="69">
        <v>0</v>
      </c>
      <c r="CH299" s="172">
        <v>5.2174391999999998E-5</v>
      </c>
      <c r="CI299" s="69">
        <v>7.3136074999999995E-4</v>
      </c>
      <c r="CJ299" s="172">
        <v>2.3070951999999999E-6</v>
      </c>
      <c r="CK299" s="69">
        <v>0</v>
      </c>
      <c r="CM299" s="198">
        <v>0</v>
      </c>
      <c r="CN299" s="198">
        <v>47.772933999999999</v>
      </c>
      <c r="CO299" s="198">
        <v>0.28696533000000002</v>
      </c>
      <c r="CP299" s="198">
        <v>9.6414433999999993E-2</v>
      </c>
      <c r="CQ299" s="197">
        <v>8.2707328999999999E-10</v>
      </c>
      <c r="CR299" s="197">
        <v>1.0016624E-7</v>
      </c>
      <c r="CS299" s="198">
        <v>6.6421722999999997E-3</v>
      </c>
      <c r="CT299" s="198">
        <v>0.13688012999999999</v>
      </c>
      <c r="CU299" s="198">
        <v>0</v>
      </c>
      <c r="CV299" s="198">
        <v>3.0784835000000001E-3</v>
      </c>
      <c r="CX299" s="166" t="s">
        <v>1100</v>
      </c>
      <c r="CY299" t="s">
        <v>2278</v>
      </c>
    </row>
    <row r="300" spans="1:103" ht="14.4">
      <c r="A300" t="s">
        <v>1066</v>
      </c>
      <c r="B300" s="85" t="s">
        <v>379</v>
      </c>
      <c r="C300" s="113" t="str">
        <f t="shared" si="145"/>
        <v>A.030.25.105</v>
      </c>
      <c r="D300" s="9" t="s">
        <v>1129</v>
      </c>
      <c r="E300" s="112" t="s">
        <v>362</v>
      </c>
      <c r="F300" s="115" t="str">
        <f t="shared" si="146"/>
        <v>Lindane (Hexachlorocyclohexane, or benzene hexachloride, BHC)</v>
      </c>
      <c r="G300" s="143">
        <f t="shared" si="147"/>
        <v>5.896850933333333</v>
      </c>
      <c r="I300" s="118">
        <f t="shared" si="148"/>
        <v>1.0768792329813999</v>
      </c>
      <c r="K300" s="161">
        <f t="shared" si="149"/>
        <v>3.0010055655999998E-2</v>
      </c>
      <c r="L300" s="161">
        <f t="shared" si="150"/>
        <v>0.1263074664554</v>
      </c>
      <c r="M300" s="162">
        <f t="shared" si="151"/>
        <v>3.6034070870000004E-2</v>
      </c>
      <c r="N300" s="161">
        <v>0.88452763999999995</v>
      </c>
      <c r="O300" s="132">
        <v>9.0713602000000004E-2</v>
      </c>
      <c r="P300" s="132">
        <v>3.3175101999999998E-2</v>
      </c>
      <c r="Q300" s="132">
        <v>2.4778412E-2</v>
      </c>
      <c r="R300" s="132">
        <v>4.8624925000000001E-3</v>
      </c>
      <c r="S300" s="164">
        <v>7.9672656E-5</v>
      </c>
      <c r="T300" s="132">
        <v>2.8947849999999998E-4</v>
      </c>
      <c r="U300" s="132">
        <v>2.4169043000000002E-3</v>
      </c>
      <c r="V300" s="132">
        <v>7.9970287E-4</v>
      </c>
      <c r="W300" s="132">
        <v>0</v>
      </c>
      <c r="X300" s="132">
        <v>3.5234368000000002E-2</v>
      </c>
      <c r="Y300" s="164">
        <v>1.8581554000000001E-6</v>
      </c>
      <c r="Z300" s="132">
        <v>0</v>
      </c>
      <c r="AA300" s="132">
        <v>0</v>
      </c>
      <c r="AC300" s="118">
        <f t="shared" si="116"/>
        <v>0.88452763999999995</v>
      </c>
      <c r="AD300" s="118">
        <f t="shared" si="117"/>
        <v>0.15631566395599999</v>
      </c>
      <c r="AE300" s="118">
        <f t="shared" si="118"/>
        <v>0.12630560830000001</v>
      </c>
      <c r="AF300" s="118">
        <f t="shared" si="119"/>
        <v>0.1263074664554</v>
      </c>
      <c r="AG300" s="118">
        <f t="shared" si="120"/>
        <v>3.6034070870000004E-2</v>
      </c>
      <c r="AI300" s="69">
        <v>82.158590000000004</v>
      </c>
      <c r="AJ300" s="69">
        <v>73.085318999999998</v>
      </c>
      <c r="AK300" s="69">
        <v>4.3775969999999997</v>
      </c>
      <c r="AL300" s="69">
        <v>0</v>
      </c>
      <c r="AM300" s="69">
        <v>1.0452927999999999</v>
      </c>
      <c r="AN300" s="69">
        <v>2.5575458000000002</v>
      </c>
      <c r="AO300" s="69">
        <v>1.0928355000000001</v>
      </c>
      <c r="AQ300" s="116">
        <v>0.13160185999999999</v>
      </c>
      <c r="AR300" s="116">
        <v>0.1225337</v>
      </c>
      <c r="AS300" s="116">
        <v>5.1225461999999996E-3</v>
      </c>
      <c r="AT300" s="116">
        <v>3.9456185999999999E-3</v>
      </c>
      <c r="AU300" s="150">
        <f t="shared" si="121"/>
        <v>7.3461449793980001E-6</v>
      </c>
      <c r="AV300" s="150">
        <f t="shared" si="122"/>
        <v>1.8944327977700001E-8</v>
      </c>
      <c r="AW300" s="163">
        <f t="shared" si="123"/>
        <v>0.55260765476900009</v>
      </c>
      <c r="AX300" s="196">
        <v>5.4795624E-6</v>
      </c>
      <c r="AY300" s="196">
        <v>1.6533447E-8</v>
      </c>
      <c r="AZ300" s="196">
        <v>4.5170538E-13</v>
      </c>
      <c r="BA300" s="108">
        <v>0</v>
      </c>
      <c r="BB300" s="108">
        <v>0</v>
      </c>
      <c r="BC300" s="196">
        <v>2.1739233000000001E-9</v>
      </c>
      <c r="BD300" s="196">
        <v>1.8639753E-6</v>
      </c>
      <c r="BE300" s="196">
        <v>3.3660374000000002E-10</v>
      </c>
      <c r="BF300" s="196">
        <v>2.0736508E-9</v>
      </c>
      <c r="BG300" s="108">
        <v>0</v>
      </c>
      <c r="BH300" s="108">
        <v>0</v>
      </c>
      <c r="BI300" s="196">
        <v>1.5735396E-13</v>
      </c>
      <c r="BJ300" s="196">
        <v>1.4512767E-14</v>
      </c>
      <c r="BK300" s="196">
        <v>2.8655929999999999E-15</v>
      </c>
      <c r="BL300" s="196">
        <v>1.7341728000000001E-11</v>
      </c>
      <c r="BM300" s="196">
        <v>4.1601437000000002E-10</v>
      </c>
      <c r="BN300" s="108">
        <v>0</v>
      </c>
      <c r="BO300" s="196">
        <v>2.0344769000000001E-5</v>
      </c>
      <c r="BP300" s="108">
        <v>0.55258731000000005</v>
      </c>
      <c r="BQ300" s="108">
        <v>0</v>
      </c>
      <c r="BR300" s="108">
        <v>0</v>
      </c>
      <c r="BS300" s="108">
        <v>0</v>
      </c>
      <c r="BU300" s="69">
        <v>2.9585287999999999E-4</v>
      </c>
      <c r="BV300" s="172">
        <v>1.4903612E-5</v>
      </c>
      <c r="BW300" s="69">
        <v>1.6441985E-4</v>
      </c>
      <c r="BX300" s="172">
        <v>2.8901961999999997E-7</v>
      </c>
      <c r="BY300" s="172">
        <v>1.5738526999999999E-5</v>
      </c>
      <c r="BZ300" s="172">
        <v>1.1940493E-6</v>
      </c>
      <c r="CA300" s="69">
        <v>0</v>
      </c>
      <c r="CB300" s="172">
        <v>1.8123098E-6</v>
      </c>
      <c r="CC300" s="172">
        <v>1.2292577000000001E-7</v>
      </c>
      <c r="CD300" s="172">
        <v>2.9240803000000001E-7</v>
      </c>
      <c r="CE300" s="69">
        <v>0</v>
      </c>
      <c r="CF300" s="69">
        <v>0</v>
      </c>
      <c r="CG300" s="69">
        <v>0</v>
      </c>
      <c r="CH300" s="172">
        <v>5.5953409000000002E-6</v>
      </c>
      <c r="CI300" s="172">
        <v>9.1130964E-5</v>
      </c>
      <c r="CJ300" s="172">
        <v>3.5387023000000002E-7</v>
      </c>
      <c r="CK300" s="69">
        <v>0</v>
      </c>
      <c r="CM300" s="198">
        <v>0</v>
      </c>
      <c r="CN300" s="198">
        <v>5.8907651000000003</v>
      </c>
      <c r="CO300" s="198">
        <v>3.9752257999999999E-2</v>
      </c>
      <c r="CP300" s="198">
        <v>1.047069E-2</v>
      </c>
      <c r="CQ300" s="197">
        <v>7.3462663000000003E-11</v>
      </c>
      <c r="CR300" s="197">
        <v>8.8970095999999999E-9</v>
      </c>
      <c r="CS300" s="198">
        <v>6.8906896999999996E-4</v>
      </c>
      <c r="CT300" s="198">
        <v>1.2158026000000001E-2</v>
      </c>
      <c r="CU300" s="198">
        <v>0</v>
      </c>
      <c r="CV300" s="198">
        <v>4.1991576999999999E-4</v>
      </c>
      <c r="CX300" s="166" t="s">
        <v>1101</v>
      </c>
      <c r="CY300" t="s">
        <v>2279</v>
      </c>
    </row>
    <row r="301" spans="1:103" ht="14.4">
      <c r="A301" t="s">
        <v>1067</v>
      </c>
      <c r="B301" s="85" t="s">
        <v>379</v>
      </c>
      <c r="C301" s="113" t="str">
        <f t="shared" si="145"/>
        <v>A.030.25.106</v>
      </c>
      <c r="D301" s="9" t="s">
        <v>1129</v>
      </c>
      <c r="E301" s="112" t="s">
        <v>362</v>
      </c>
      <c r="F301" s="115" t="str">
        <f t="shared" si="146"/>
        <v>Malathion (Diethyl 2-[(dimethoxyphosphorothioyl)sulfanyl]butanedioate)</v>
      </c>
      <c r="G301" s="143">
        <f t="shared" si="147"/>
        <v>19.644039333333332</v>
      </c>
      <c r="I301" s="118">
        <f t="shared" si="148"/>
        <v>3.8341783768919999</v>
      </c>
      <c r="K301" s="161">
        <f t="shared" si="149"/>
        <v>0.15681645780999998</v>
      </c>
      <c r="L301" s="161">
        <f t="shared" si="150"/>
        <v>0.62058169618199999</v>
      </c>
      <c r="M301" s="162">
        <f t="shared" si="151"/>
        <v>0.11017432290000001</v>
      </c>
      <c r="N301" s="161">
        <v>2.9466058999999998</v>
      </c>
      <c r="O301" s="132">
        <v>0.45220125</v>
      </c>
      <c r="P301" s="132">
        <v>0.15072524000000001</v>
      </c>
      <c r="Q301" s="132">
        <v>0.12177552</v>
      </c>
      <c r="R301" s="132">
        <v>3.2346403000000003E-2</v>
      </c>
      <c r="S301" s="132">
        <v>5.8155241000000003E-4</v>
      </c>
      <c r="T301" s="132">
        <v>2.1129823999999999E-3</v>
      </c>
      <c r="U301" s="132">
        <v>1.7641642999999999E-2</v>
      </c>
      <c r="V301" s="132">
        <v>2.6899729E-3</v>
      </c>
      <c r="W301" s="132">
        <v>0</v>
      </c>
      <c r="X301" s="132">
        <v>0.10748435000000001</v>
      </c>
      <c r="Y301" s="164">
        <v>1.3563182E-5</v>
      </c>
      <c r="Z301" s="132">
        <v>0</v>
      </c>
      <c r="AA301" s="132">
        <v>0</v>
      </c>
      <c r="AC301" s="118">
        <f t="shared" si="116"/>
        <v>2.9466058999999998</v>
      </c>
      <c r="AD301" s="118">
        <f t="shared" si="117"/>
        <v>0.77738459081000011</v>
      </c>
      <c r="AE301" s="118">
        <f t="shared" si="118"/>
        <v>0.62056813300000002</v>
      </c>
      <c r="AF301" s="118">
        <f t="shared" si="119"/>
        <v>0.6205816961820001</v>
      </c>
      <c r="AG301" s="118">
        <f t="shared" si="120"/>
        <v>0.11017432290000001</v>
      </c>
      <c r="AI301" s="69">
        <v>264.42086</v>
      </c>
      <c r="AJ301" s="69">
        <v>236.84222</v>
      </c>
      <c r="AK301" s="69">
        <v>13.354070999999999</v>
      </c>
      <c r="AL301" s="69">
        <v>0</v>
      </c>
      <c r="AM301" s="69">
        <v>3.1461264999999998</v>
      </c>
      <c r="AN301" s="69">
        <v>7.7405483999999998</v>
      </c>
      <c r="AO301" s="69">
        <v>3.3378903000000002</v>
      </c>
      <c r="AQ301" s="116">
        <v>0.48804736999999998</v>
      </c>
      <c r="AR301" s="116">
        <v>0.45650695000000002</v>
      </c>
      <c r="AS301" s="116">
        <v>1.7937878000000001E-2</v>
      </c>
      <c r="AT301" s="116">
        <v>1.3602543999999999E-2</v>
      </c>
      <c r="AU301" s="150">
        <f t="shared" si="121"/>
        <v>2.7368522354799998E-5</v>
      </c>
      <c r="AV301" s="150">
        <f t="shared" si="122"/>
        <v>6.6338305540182996E-8</v>
      </c>
      <c r="AW301" s="163">
        <f t="shared" si="123"/>
        <v>1.9051181790060001</v>
      </c>
      <c r="AX301" s="196">
        <v>1.8282841999999999E-5</v>
      </c>
      <c r="AY301" s="196">
        <v>5.5165820999999998E-8</v>
      </c>
      <c r="AZ301" s="196">
        <v>1.5071213999999999E-12</v>
      </c>
      <c r="BA301" s="108">
        <v>0</v>
      </c>
      <c r="BB301" s="108">
        <v>0</v>
      </c>
      <c r="BC301" s="196">
        <v>7.0819705999999999E-9</v>
      </c>
      <c r="BD301" s="196">
        <v>9.0754352000000002E-6</v>
      </c>
      <c r="BE301" s="196">
        <v>1.2114620999999999E-9</v>
      </c>
      <c r="BF301" s="196">
        <v>9.9582398999999993E-9</v>
      </c>
      <c r="BG301" s="108">
        <v>0</v>
      </c>
      <c r="BH301" s="108">
        <v>0</v>
      </c>
      <c r="BI301" s="196">
        <v>1.1485694000000001E-12</v>
      </c>
      <c r="BJ301" s="196">
        <v>1.0593264E-13</v>
      </c>
      <c r="BK301" s="196">
        <v>2.0916743E-14</v>
      </c>
      <c r="BL301" s="196">
        <v>1.2658200000000001E-10</v>
      </c>
      <c r="BM301" s="196">
        <v>3.0366021999999999E-9</v>
      </c>
      <c r="BN301" s="108">
        <v>0</v>
      </c>
      <c r="BO301" s="196">
        <v>8.4979006000000004E-5</v>
      </c>
      <c r="BP301" s="108">
        <v>1.9050332000000001</v>
      </c>
      <c r="BQ301" s="108">
        <v>0</v>
      </c>
      <c r="BR301" s="108">
        <v>0</v>
      </c>
      <c r="BS301" s="108">
        <v>0</v>
      </c>
      <c r="BU301" s="69">
        <v>1.0411737000000001E-3</v>
      </c>
      <c r="BV301" s="172">
        <v>7.0194880000000006E-5</v>
      </c>
      <c r="BW301" s="69">
        <v>5.4772792999999999E-4</v>
      </c>
      <c r="BX301" s="172">
        <v>2.1096329E-6</v>
      </c>
      <c r="BY301" s="172">
        <v>8.4516750999999996E-5</v>
      </c>
      <c r="BZ301" s="172">
        <v>3.0277413000000001E-6</v>
      </c>
      <c r="CA301" s="69">
        <v>0</v>
      </c>
      <c r="CB301" s="172">
        <v>4.5954598000000002E-6</v>
      </c>
      <c r="CC301" s="172">
        <v>8.9726864000000003E-7</v>
      </c>
      <c r="CD301" s="172">
        <v>2.1343657999999999E-6</v>
      </c>
      <c r="CE301" s="69">
        <v>0</v>
      </c>
      <c r="CF301" s="69">
        <v>0</v>
      </c>
      <c r="CG301" s="69">
        <v>0</v>
      </c>
      <c r="CH301" s="172">
        <v>2.7559177999999998E-5</v>
      </c>
      <c r="CI301" s="69">
        <v>2.9734546000000003E-4</v>
      </c>
      <c r="CJ301" s="172">
        <v>1.0650800000000001E-6</v>
      </c>
      <c r="CK301" s="69">
        <v>0</v>
      </c>
      <c r="CM301" s="198">
        <v>0</v>
      </c>
      <c r="CN301" s="198">
        <v>19.599616999999999</v>
      </c>
      <c r="CO301" s="198">
        <v>0.10353719</v>
      </c>
      <c r="CP301" s="198">
        <v>4.8720729999999997E-2</v>
      </c>
      <c r="CQ301" s="197">
        <v>5.3622399000000003E-10</v>
      </c>
      <c r="CR301" s="197">
        <v>6.4941695999999996E-8</v>
      </c>
      <c r="CS301" s="198">
        <v>3.6012847E-3</v>
      </c>
      <c r="CT301" s="198">
        <v>8.8744744E-2</v>
      </c>
      <c r="CU301" s="198">
        <v>0</v>
      </c>
      <c r="CV301" s="198">
        <v>1.0647771000000001E-3</v>
      </c>
      <c r="CX301" s="166" t="s">
        <v>1100</v>
      </c>
      <c r="CY301" t="s">
        <v>2280</v>
      </c>
    </row>
    <row r="302" spans="1:103" ht="14.4">
      <c r="A302" t="s">
        <v>2608</v>
      </c>
      <c r="B302" s="85" t="s">
        <v>379</v>
      </c>
      <c r="C302" s="113" t="str">
        <f t="shared" si="145"/>
        <v>A.030.25.107</v>
      </c>
      <c r="D302" s="9" t="s">
        <v>1129</v>
      </c>
      <c r="E302" s="112" t="s">
        <v>362</v>
      </c>
      <c r="F302" s="115" t="str">
        <f t="shared" si="146"/>
        <v>Methoxychlor (1.1'-(2.2.2-Trichloroethane-1.1-diyl)bis(4-methoxybenzene))</v>
      </c>
      <c r="G302" s="143">
        <f t="shared" si="147"/>
        <v>7.2007600000000007</v>
      </c>
      <c r="I302" s="118">
        <f t="shared" si="148"/>
        <v>1.3200263179810001</v>
      </c>
      <c r="K302" s="161">
        <f t="shared" si="149"/>
        <v>3.9588862519999997E-2</v>
      </c>
      <c r="L302" s="161">
        <f t="shared" si="150"/>
        <v>0.16619900639099999</v>
      </c>
      <c r="M302" s="162">
        <f t="shared" si="151"/>
        <v>3.412444907E-2</v>
      </c>
      <c r="N302" s="161">
        <v>1.080114</v>
      </c>
      <c r="O302" s="132">
        <v>0.12138499</v>
      </c>
      <c r="P302" s="132">
        <v>4.1269756999999997E-2</v>
      </c>
      <c r="Q302" s="132">
        <v>3.2307283999999999E-2</v>
      </c>
      <c r="R302" s="132">
        <v>6.7406541999999996E-3</v>
      </c>
      <c r="S302" s="132">
        <v>1.1674588E-4</v>
      </c>
      <c r="T302" s="132">
        <v>4.2417844000000002E-4</v>
      </c>
      <c r="U302" s="132">
        <v>3.5415365999999998E-3</v>
      </c>
      <c r="V302" s="132">
        <v>7.8724507000000005E-4</v>
      </c>
      <c r="W302" s="132">
        <v>0</v>
      </c>
      <c r="X302" s="132">
        <v>3.3337204000000002E-2</v>
      </c>
      <c r="Y302" s="164">
        <v>2.722791E-6</v>
      </c>
      <c r="Z302" s="132">
        <v>0</v>
      </c>
      <c r="AA302" s="132">
        <v>0</v>
      </c>
      <c r="AC302" s="118">
        <f t="shared" si="116"/>
        <v>1.080114</v>
      </c>
      <c r="AD302" s="118">
        <f t="shared" si="117"/>
        <v>0.20578514611999998</v>
      </c>
      <c r="AE302" s="118">
        <f t="shared" si="118"/>
        <v>0.16619628359999999</v>
      </c>
      <c r="AF302" s="118">
        <f t="shared" si="119"/>
        <v>0.16619900639099999</v>
      </c>
      <c r="AG302" s="118">
        <f t="shared" si="120"/>
        <v>3.412444907E-2</v>
      </c>
      <c r="AI302" s="69">
        <v>98.254971999999995</v>
      </c>
      <c r="AJ302" s="69">
        <v>89.682445999999999</v>
      </c>
      <c r="AK302" s="69">
        <v>4.1418859000000001</v>
      </c>
      <c r="AL302" s="69">
        <v>0</v>
      </c>
      <c r="AM302" s="69">
        <v>0.98380502999999997</v>
      </c>
      <c r="AN302" s="69">
        <v>2.4123363000000002</v>
      </c>
      <c r="AO302" s="69">
        <v>1.0344981</v>
      </c>
      <c r="AQ302" s="116">
        <v>0.16419735999999999</v>
      </c>
      <c r="AR302" s="116">
        <v>0.15290034</v>
      </c>
      <c r="AS302" s="116">
        <v>6.3135763999999997E-3</v>
      </c>
      <c r="AT302" s="116">
        <v>4.9834392000000002E-3</v>
      </c>
      <c r="AU302" s="150">
        <f t="shared" si="121"/>
        <v>9.1666872767699985E-6</v>
      </c>
      <c r="AV302" s="150">
        <f t="shared" si="122"/>
        <v>2.3349025210537799E-8</v>
      </c>
      <c r="AW302" s="163">
        <f t="shared" si="123"/>
        <v>0.69796067951899998</v>
      </c>
      <c r="AX302" s="196">
        <v>6.6929797999999997E-6</v>
      </c>
      <c r="AY302" s="196">
        <v>2.0194752E-8</v>
      </c>
      <c r="AZ302" s="196">
        <v>5.5173189000000001E-13</v>
      </c>
      <c r="BA302" s="108">
        <v>0</v>
      </c>
      <c r="BB302" s="108">
        <v>0</v>
      </c>
      <c r="BC302" s="196">
        <v>2.5905716999999998E-9</v>
      </c>
      <c r="BD302" s="196">
        <v>2.4704818999999999E-6</v>
      </c>
      <c r="BE302" s="196">
        <v>4.0889713999999998E-10</v>
      </c>
      <c r="BF302" s="196">
        <v>2.7445683E-9</v>
      </c>
      <c r="BG302" s="108">
        <v>0</v>
      </c>
      <c r="BH302" s="108">
        <v>0</v>
      </c>
      <c r="BI302" s="196">
        <v>2.3057380000000002E-13</v>
      </c>
      <c r="BJ302" s="196">
        <v>2.1265838999999999E-14</v>
      </c>
      <c r="BK302" s="196">
        <v>4.1990087999999998E-15</v>
      </c>
      <c r="BL302" s="196">
        <v>2.5411169999999999E-11</v>
      </c>
      <c r="BM302" s="196">
        <v>6.0959389999999996E-10</v>
      </c>
      <c r="BN302" s="108">
        <v>0</v>
      </c>
      <c r="BO302" s="196">
        <v>2.2049519000000002E-5</v>
      </c>
      <c r="BP302" s="108">
        <v>0.69793863</v>
      </c>
      <c r="BQ302" s="108">
        <v>0</v>
      </c>
      <c r="BR302" s="108">
        <v>0</v>
      </c>
      <c r="BS302" s="108">
        <v>0</v>
      </c>
      <c r="BU302" s="69">
        <v>3.6399794E-4</v>
      </c>
      <c r="BV302" s="172">
        <v>1.9615815000000001E-5</v>
      </c>
      <c r="BW302" s="69">
        <v>2.007763E-4</v>
      </c>
      <c r="BX302" s="172">
        <v>4.2350603000000001E-7</v>
      </c>
      <c r="BY302" s="172">
        <v>2.1174112000000001E-5</v>
      </c>
      <c r="BZ302" s="172">
        <v>1.3645233000000001E-6</v>
      </c>
      <c r="CA302" s="69">
        <v>0</v>
      </c>
      <c r="CB302" s="172">
        <v>2.0710526999999999E-6</v>
      </c>
      <c r="CC302" s="172">
        <v>1.8012549999999999E-7</v>
      </c>
      <c r="CD302" s="172">
        <v>4.2847113999999998E-7</v>
      </c>
      <c r="CE302" s="69">
        <v>0</v>
      </c>
      <c r="CF302" s="69">
        <v>0</v>
      </c>
      <c r="CG302" s="69">
        <v>0</v>
      </c>
      <c r="CH302" s="172">
        <v>7.3249011000000001E-6</v>
      </c>
      <c r="CI302" s="69">
        <v>1.1030608E-4</v>
      </c>
      <c r="CJ302" s="172">
        <v>3.3305434E-7</v>
      </c>
      <c r="CK302" s="69">
        <v>0</v>
      </c>
      <c r="CM302" s="198">
        <v>0</v>
      </c>
      <c r="CN302" s="198">
        <v>7.1918423000000002</v>
      </c>
      <c r="CO302" s="198">
        <v>4.4306406E-2</v>
      </c>
      <c r="CP302" s="198">
        <v>1.3733809E-2</v>
      </c>
      <c r="CQ302" s="197">
        <v>1.0764626E-10</v>
      </c>
      <c r="CR302" s="197">
        <v>1.303696E-8</v>
      </c>
      <c r="CS302" s="198">
        <v>9.2502993000000003E-4</v>
      </c>
      <c r="CT302" s="198">
        <v>1.7815391E-2</v>
      </c>
      <c r="CU302" s="198">
        <v>0</v>
      </c>
      <c r="CV302" s="198">
        <v>4.7986699999999998E-4</v>
      </c>
      <c r="CX302" s="166" t="s">
        <v>1102</v>
      </c>
      <c r="CY302" t="s">
        <v>2281</v>
      </c>
    </row>
    <row r="303" spans="1:103" ht="14.4">
      <c r="A303" t="s">
        <v>2609</v>
      </c>
      <c r="B303" s="85" t="s">
        <v>379</v>
      </c>
      <c r="C303" s="113" t="str">
        <f t="shared" si="145"/>
        <v>A.030.25.108</v>
      </c>
      <c r="D303" s="9" t="s">
        <v>1129</v>
      </c>
      <c r="E303" s="112" t="s">
        <v>362</v>
      </c>
      <c r="F303" s="115" t="str">
        <f t="shared" si="146"/>
        <v>Methyl  parathion (O.O-Dimethyl O-4-nitrophenyl phosphorothioate)</v>
      </c>
      <c r="G303" s="143">
        <f t="shared" si="147"/>
        <v>13.746096666666666</v>
      </c>
      <c r="I303" s="118">
        <f t="shared" si="148"/>
        <v>2.6371981122474999</v>
      </c>
      <c r="K303" s="161">
        <f t="shared" si="149"/>
        <v>9.7770052919999989E-2</v>
      </c>
      <c r="L303" s="161">
        <f t="shared" si="150"/>
        <v>0.39092253912750002</v>
      </c>
      <c r="M303" s="162">
        <f t="shared" si="151"/>
        <v>8.6591020200000007E-2</v>
      </c>
      <c r="N303" s="161">
        <v>2.0619144999999999</v>
      </c>
      <c r="O303" s="132">
        <v>0.28260592000000001</v>
      </c>
      <c r="P303" s="132">
        <v>9.8056447000000005E-2</v>
      </c>
      <c r="Q303" s="132">
        <v>7.6941845999999994E-2</v>
      </c>
      <c r="R303" s="132">
        <v>1.9262300999999999E-2</v>
      </c>
      <c r="S303" s="132">
        <v>3.3796421999999999E-4</v>
      </c>
      <c r="T303" s="132">
        <v>1.2279417E-3</v>
      </c>
      <c r="U303" s="132">
        <v>1.0252290000000001E-2</v>
      </c>
      <c r="V303" s="132">
        <v>2.0278701999999998E-3</v>
      </c>
      <c r="W303" s="132">
        <v>0</v>
      </c>
      <c r="X303" s="132">
        <v>8.4563150000000004E-2</v>
      </c>
      <c r="Y303" s="164">
        <v>7.8821275000000005E-6</v>
      </c>
      <c r="Z303" s="132">
        <v>0</v>
      </c>
      <c r="AA303" s="132">
        <v>0</v>
      </c>
      <c r="AC303" s="118">
        <f t="shared" si="116"/>
        <v>2.0619144999999999</v>
      </c>
      <c r="AD303" s="118">
        <f t="shared" si="117"/>
        <v>0.48868470991999996</v>
      </c>
      <c r="AE303" s="118">
        <f t="shared" si="118"/>
        <v>0.390914657</v>
      </c>
      <c r="AF303" s="118">
        <f t="shared" si="119"/>
        <v>0.39092253912750002</v>
      </c>
      <c r="AG303" s="118">
        <f t="shared" si="120"/>
        <v>8.6591020200000007E-2</v>
      </c>
      <c r="AI303" s="69">
        <v>188.24214000000001</v>
      </c>
      <c r="AJ303" s="69">
        <v>166.50941</v>
      </c>
      <c r="AK303" s="69">
        <v>10.506304</v>
      </c>
      <c r="AL303" s="69">
        <v>0</v>
      </c>
      <c r="AM303" s="69">
        <v>2.4902565000000001</v>
      </c>
      <c r="AN303" s="69">
        <v>6.1115474000000001</v>
      </c>
      <c r="AO303" s="69">
        <v>2.624619</v>
      </c>
      <c r="AQ303" s="116">
        <v>0.33033406999999998</v>
      </c>
      <c r="AR303" s="116">
        <v>0.30866624999999998</v>
      </c>
      <c r="AS303" s="116">
        <v>1.2358009999999999E-2</v>
      </c>
      <c r="AT303" s="116">
        <v>9.3098077000000005E-3</v>
      </c>
      <c r="AU303" s="150">
        <f t="shared" si="121"/>
        <v>1.8505171170948001E-5</v>
      </c>
      <c r="AV303" s="150">
        <f t="shared" si="122"/>
        <v>4.5702699564557997E-8</v>
      </c>
      <c r="AW303" s="163">
        <f t="shared" si="123"/>
        <v>1.3038946623829999</v>
      </c>
      <c r="AX303" s="196">
        <v>1.2787279E-5</v>
      </c>
      <c r="AY303" s="196">
        <v>3.8583512999999997E-8</v>
      </c>
      <c r="AZ303" s="196">
        <v>1.0541058E-12</v>
      </c>
      <c r="BA303" s="108">
        <v>0</v>
      </c>
      <c r="BB303" s="108">
        <v>0</v>
      </c>
      <c r="BC303" s="196">
        <v>5.0335135000000002E-9</v>
      </c>
      <c r="BD303" s="196">
        <v>5.7110204000000003E-6</v>
      </c>
      <c r="BE303" s="196">
        <v>8.3414886000000005E-10</v>
      </c>
      <c r="BF303" s="196">
        <v>6.2832424000000003E-9</v>
      </c>
      <c r="BG303" s="108">
        <v>0</v>
      </c>
      <c r="BH303" s="108">
        <v>0</v>
      </c>
      <c r="BI303" s="196">
        <v>6.6748132000000001E-13</v>
      </c>
      <c r="BJ303" s="196">
        <v>6.1561851000000006E-14</v>
      </c>
      <c r="BK303" s="196">
        <v>1.2155587E-14</v>
      </c>
      <c r="BL303" s="196">
        <v>7.3562047999999996E-11</v>
      </c>
      <c r="BM303" s="196">
        <v>1.7646954000000001E-9</v>
      </c>
      <c r="BN303" s="108">
        <v>0</v>
      </c>
      <c r="BO303" s="196">
        <v>5.8762382999999998E-5</v>
      </c>
      <c r="BP303" s="108">
        <v>1.3038358999999999</v>
      </c>
      <c r="BQ303" s="108">
        <v>0</v>
      </c>
      <c r="BR303" s="108">
        <v>0</v>
      </c>
      <c r="BS303" s="108">
        <v>0</v>
      </c>
      <c r="BU303" s="69">
        <v>7.1698878999999999E-4</v>
      </c>
      <c r="BV303" s="172">
        <v>4.4515587000000002E-5</v>
      </c>
      <c r="BW303" s="69">
        <v>3.8327765000000001E-4</v>
      </c>
      <c r="BX303" s="172">
        <v>1.2259951E-6</v>
      </c>
      <c r="BY303" s="172">
        <v>5.2155099999999998E-5</v>
      </c>
      <c r="BZ303" s="172">
        <v>2.3537688000000001E-6</v>
      </c>
      <c r="CA303" s="69">
        <v>0</v>
      </c>
      <c r="CB303" s="172">
        <v>3.5725145000000002E-6</v>
      </c>
      <c r="CC303" s="172">
        <v>5.2144000999999997E-7</v>
      </c>
      <c r="CD303" s="172">
        <v>1.2403685000000001E-6</v>
      </c>
      <c r="CE303" s="69">
        <v>0</v>
      </c>
      <c r="CF303" s="69">
        <v>0</v>
      </c>
      <c r="CG303" s="69">
        <v>0</v>
      </c>
      <c r="CH303" s="172">
        <v>1.7383367E-5</v>
      </c>
      <c r="CI303" s="69">
        <v>2.0989994999999999E-4</v>
      </c>
      <c r="CJ303" s="172">
        <v>8.4304379999999998E-7</v>
      </c>
      <c r="CK303" s="69">
        <v>0</v>
      </c>
      <c r="CM303" s="198">
        <v>0</v>
      </c>
      <c r="CN303" s="198">
        <v>13.720281</v>
      </c>
      <c r="CO303" s="198">
        <v>8.0701573999999998E-2</v>
      </c>
      <c r="CP303" s="198">
        <v>3.0996755000000001E-2</v>
      </c>
      <c r="CQ303" s="197">
        <v>3.1162198999999998E-10</v>
      </c>
      <c r="CR303" s="197">
        <v>3.7740313000000003E-8</v>
      </c>
      <c r="CS303" s="198">
        <v>2.2325431000000001E-3</v>
      </c>
      <c r="CT303" s="198">
        <v>5.1573250000000001E-2</v>
      </c>
      <c r="CU303" s="198">
        <v>0</v>
      </c>
      <c r="CV303" s="198">
        <v>8.2775868000000005E-4</v>
      </c>
      <c r="CX303" s="166" t="s">
        <v>1103</v>
      </c>
      <c r="CY303" t="s">
        <v>2282</v>
      </c>
    </row>
    <row r="304" spans="1:103" ht="14.4">
      <c r="A304" t="s">
        <v>2610</v>
      </c>
      <c r="B304" s="85" t="s">
        <v>379</v>
      </c>
      <c r="C304" s="113" t="str">
        <f t="shared" si="145"/>
        <v>A.030.25.109</v>
      </c>
      <c r="D304" s="9" t="s">
        <v>1129</v>
      </c>
      <c r="E304" s="112" t="s">
        <v>362</v>
      </c>
      <c r="F304" s="115" t="str">
        <f t="shared" si="146"/>
        <v>Parathion (O.O-Diethyl O-(4-nitrophenyl) phosphorothioate)</v>
      </c>
      <c r="G304" s="143">
        <f t="shared" si="147"/>
        <v>12.468768666666666</v>
      </c>
      <c r="I304" s="118">
        <f t="shared" si="148"/>
        <v>2.3893092562631</v>
      </c>
      <c r="K304" s="161">
        <f t="shared" si="149"/>
        <v>9.0003679070000009E-2</v>
      </c>
      <c r="L304" s="161">
        <f t="shared" si="150"/>
        <v>0.36101853799309996</v>
      </c>
      <c r="M304" s="162">
        <f t="shared" si="151"/>
        <v>6.7971739200000006E-2</v>
      </c>
      <c r="N304" s="161">
        <v>1.8703152999999999</v>
      </c>
      <c r="O304" s="132">
        <v>0.26296881999999999</v>
      </c>
      <c r="P304" s="132">
        <v>8.8416750000000002E-2</v>
      </c>
      <c r="Q304" s="132">
        <v>7.0723005000000005E-2</v>
      </c>
      <c r="R304" s="132">
        <v>1.7810492000000001E-2</v>
      </c>
      <c r="S304" s="132">
        <v>3.1730446999999999E-4</v>
      </c>
      <c r="T304" s="132">
        <v>1.1528776000000001E-3</v>
      </c>
      <c r="U304" s="132">
        <v>9.6255677000000005E-3</v>
      </c>
      <c r="V304" s="132">
        <v>1.6295132E-3</v>
      </c>
      <c r="W304" s="132">
        <v>0</v>
      </c>
      <c r="X304" s="132">
        <v>6.6342226000000004E-2</v>
      </c>
      <c r="Y304" s="164">
        <v>7.4002931000000001E-6</v>
      </c>
      <c r="Z304" s="132">
        <v>0</v>
      </c>
      <c r="AA304" s="132">
        <v>0</v>
      </c>
      <c r="AC304" s="118">
        <f t="shared" si="116"/>
        <v>1.8703152999999999</v>
      </c>
      <c r="AD304" s="118">
        <f t="shared" si="117"/>
        <v>0.45101481676999999</v>
      </c>
      <c r="AE304" s="118">
        <f t="shared" si="118"/>
        <v>0.36101113769999998</v>
      </c>
      <c r="AF304" s="118">
        <f t="shared" si="119"/>
        <v>0.36101853799309996</v>
      </c>
      <c r="AG304" s="118">
        <f t="shared" si="120"/>
        <v>6.7971739200000006E-2</v>
      </c>
      <c r="AI304" s="69">
        <v>168.77860999999999</v>
      </c>
      <c r="AJ304" s="69">
        <v>151.74404999999999</v>
      </c>
      <c r="AK304" s="69">
        <v>8.2424938999999995</v>
      </c>
      <c r="AL304" s="69">
        <v>0</v>
      </c>
      <c r="AM304" s="69">
        <v>1.9471141000000001</v>
      </c>
      <c r="AN304" s="69">
        <v>4.7852259999999998</v>
      </c>
      <c r="AO304" s="69">
        <v>2.0597265999999999</v>
      </c>
      <c r="AQ304" s="116">
        <v>0.30181221000000003</v>
      </c>
      <c r="AR304" s="116">
        <v>0.28195604000000002</v>
      </c>
      <c r="AS304" s="116">
        <v>1.1244419E-2</v>
      </c>
      <c r="AT304" s="116">
        <v>8.6117542999999998E-3</v>
      </c>
      <c r="AU304" s="150">
        <f t="shared" si="121"/>
        <v>1.69038393725E-5</v>
      </c>
      <c r="AV304" s="150">
        <f t="shared" si="122"/>
        <v>4.1584389194861E-8</v>
      </c>
      <c r="AW304" s="163">
        <f t="shared" si="123"/>
        <v>1.2061280320250001</v>
      </c>
      <c r="AX304" s="196">
        <v>1.1600029999999999E-5</v>
      </c>
      <c r="AY304" s="196">
        <v>3.5001220999999998E-8</v>
      </c>
      <c r="AZ304" s="196">
        <v>9.5623558000000009E-13</v>
      </c>
      <c r="BA304" s="108">
        <v>0</v>
      </c>
      <c r="BB304" s="108">
        <v>0</v>
      </c>
      <c r="BC304" s="196">
        <v>4.5004876999999997E-9</v>
      </c>
      <c r="BD304" s="196">
        <v>5.2975830000000001E-6</v>
      </c>
      <c r="BE304" s="196">
        <v>7.5121536999999997E-10</v>
      </c>
      <c r="BF304" s="196">
        <v>5.8303006999999998E-9</v>
      </c>
      <c r="BG304" s="108">
        <v>0</v>
      </c>
      <c r="BH304" s="108">
        <v>0</v>
      </c>
      <c r="BI304" s="196">
        <v>6.2667819E-13</v>
      </c>
      <c r="BJ304" s="196">
        <v>5.7798575000000001E-14</v>
      </c>
      <c r="BK304" s="196">
        <v>1.1412516E-14</v>
      </c>
      <c r="BL304" s="196">
        <v>6.9065199999999995E-11</v>
      </c>
      <c r="BM304" s="196">
        <v>1.6568195999999999E-9</v>
      </c>
      <c r="BN304" s="108">
        <v>0</v>
      </c>
      <c r="BO304" s="196">
        <v>4.9632024999999997E-5</v>
      </c>
      <c r="BP304" s="108">
        <v>1.2060784</v>
      </c>
      <c r="BQ304" s="108">
        <v>0</v>
      </c>
      <c r="BR304" s="108">
        <v>0</v>
      </c>
      <c r="BS304" s="108">
        <v>0</v>
      </c>
      <c r="BU304" s="69">
        <v>6.5148544999999998E-4</v>
      </c>
      <c r="BV304" s="172">
        <v>4.1245512000000003E-5</v>
      </c>
      <c r="BW304" s="69">
        <v>3.4766236000000002E-4</v>
      </c>
      <c r="BX304" s="172">
        <v>1.1510500999999999E-6</v>
      </c>
      <c r="BY304" s="172">
        <v>4.8378017000000003E-5</v>
      </c>
      <c r="BZ304" s="172">
        <v>2.0640104000000001E-6</v>
      </c>
      <c r="CA304" s="69">
        <v>0</v>
      </c>
      <c r="CB304" s="172">
        <v>3.1327236000000002E-6</v>
      </c>
      <c r="CC304" s="172">
        <v>4.8956439000000004E-7</v>
      </c>
      <c r="CD304" s="172">
        <v>1.1645447999999999E-6</v>
      </c>
      <c r="CE304" s="69">
        <v>0</v>
      </c>
      <c r="CF304" s="69">
        <v>0</v>
      </c>
      <c r="CG304" s="69">
        <v>0</v>
      </c>
      <c r="CH304" s="172">
        <v>1.6008691E-5</v>
      </c>
      <c r="CI304" s="69">
        <v>1.895298E-4</v>
      </c>
      <c r="CJ304" s="172">
        <v>6.5917004999999996E-7</v>
      </c>
      <c r="CK304" s="69">
        <v>0</v>
      </c>
      <c r="CM304" s="198">
        <v>0</v>
      </c>
      <c r="CN304" s="198">
        <v>12.444531</v>
      </c>
      <c r="CO304" s="198">
        <v>6.9506215999999996E-2</v>
      </c>
      <c r="CP304" s="198">
        <v>2.8692960999999999E-2</v>
      </c>
      <c r="CQ304" s="197">
        <v>2.9257254E-10</v>
      </c>
      <c r="CR304" s="197">
        <v>3.5433247E-8</v>
      </c>
      <c r="CS304" s="198">
        <v>2.0730391000000001E-3</v>
      </c>
      <c r="CT304" s="198">
        <v>4.8420577999999999E-2</v>
      </c>
      <c r="CU304" s="198">
        <v>0</v>
      </c>
      <c r="CV304" s="198">
        <v>7.2585824000000003E-4</v>
      </c>
      <c r="CX304" s="166" t="s">
        <v>1103</v>
      </c>
      <c r="CY304" t="s">
        <v>2283</v>
      </c>
    </row>
    <row r="305" spans="1:103" ht="14.4">
      <c r="A305" t="s">
        <v>2611</v>
      </c>
      <c r="B305" s="85" t="s">
        <v>379</v>
      </c>
      <c r="C305" s="113" t="str">
        <f t="shared" si="145"/>
        <v>A.030.25.110</v>
      </c>
      <c r="D305" s="9" t="s">
        <v>1129</v>
      </c>
      <c r="E305" s="112" t="s">
        <v>362</v>
      </c>
      <c r="F305" s="115" t="str">
        <f t="shared" si="146"/>
        <v>Phorate (O.O-Diethyl S-[(ethylsulfanyl)methyl] phosphorodithioate)</v>
      </c>
      <c r="G305" s="143">
        <f t="shared" si="147"/>
        <v>17.810412000000003</v>
      </c>
      <c r="I305" s="118">
        <f t="shared" si="148"/>
        <v>3.48293020286</v>
      </c>
      <c r="K305" s="161">
        <f t="shared" si="149"/>
        <v>0.14239455537000001</v>
      </c>
      <c r="L305" s="161">
        <f t="shared" si="150"/>
        <v>0.56222207009000003</v>
      </c>
      <c r="M305" s="162">
        <f t="shared" si="151"/>
        <v>0.1067517774</v>
      </c>
      <c r="N305" s="161">
        <v>2.6715618000000001</v>
      </c>
      <c r="O305" s="132">
        <v>0.40846444999999998</v>
      </c>
      <c r="P305" s="132">
        <v>0.13778303</v>
      </c>
      <c r="Q305" s="132">
        <v>0.11054377</v>
      </c>
      <c r="R305" s="132">
        <v>2.9412746E-2</v>
      </c>
      <c r="S305" s="132">
        <v>5.2619386999999999E-4</v>
      </c>
      <c r="T305" s="132">
        <v>1.9118455000000001E-3</v>
      </c>
      <c r="U305" s="132">
        <v>1.5962318E-2</v>
      </c>
      <c r="V305" s="132">
        <v>2.5793874E-3</v>
      </c>
      <c r="W305" s="132">
        <v>0</v>
      </c>
      <c r="X305" s="132">
        <v>0.10417239</v>
      </c>
      <c r="Y305" s="164">
        <v>1.227209E-5</v>
      </c>
      <c r="Z305" s="132">
        <v>0</v>
      </c>
      <c r="AA305" s="132">
        <v>0</v>
      </c>
      <c r="AC305" s="118">
        <f t="shared" si="116"/>
        <v>2.6715618000000001</v>
      </c>
      <c r="AD305" s="118">
        <f t="shared" si="117"/>
        <v>0.70460435337000005</v>
      </c>
      <c r="AE305" s="118">
        <f t="shared" si="118"/>
        <v>0.56220979800000004</v>
      </c>
      <c r="AF305" s="118">
        <f t="shared" si="119"/>
        <v>0.56222207009000003</v>
      </c>
      <c r="AG305" s="118">
        <f t="shared" si="120"/>
        <v>0.1067517774</v>
      </c>
      <c r="AI305" s="69">
        <v>240.87532999999999</v>
      </c>
      <c r="AJ305" s="69">
        <v>214.13543999999999</v>
      </c>
      <c r="AK305" s="69">
        <v>12.942589</v>
      </c>
      <c r="AL305" s="69">
        <v>0</v>
      </c>
      <c r="AM305" s="69">
        <v>3.0538948000000001</v>
      </c>
      <c r="AN305" s="69">
        <v>7.5088248999999996</v>
      </c>
      <c r="AO305" s="69">
        <v>3.2345811000000002</v>
      </c>
      <c r="AQ305" s="116">
        <v>0.44199851000000001</v>
      </c>
      <c r="AR305" s="116">
        <v>0.41351106999999998</v>
      </c>
      <c r="AS305" s="116">
        <v>1.6257157000000001E-2</v>
      </c>
      <c r="AT305" s="116">
        <v>1.2230276E-2</v>
      </c>
      <c r="AU305" s="150">
        <f t="shared" si="121"/>
        <v>2.4790831864630001E-5</v>
      </c>
      <c r="AV305" s="150">
        <f t="shared" si="122"/>
        <v>6.0122620645069005E-8</v>
      </c>
      <c r="AW305" s="163">
        <f t="shared" si="123"/>
        <v>1.712923825978</v>
      </c>
      <c r="AX305" s="196">
        <v>1.6576174000000001E-5</v>
      </c>
      <c r="AY305" s="196">
        <v>5.0016195000000002E-8</v>
      </c>
      <c r="AZ305" s="196">
        <v>1.3664346000000001E-12</v>
      </c>
      <c r="BA305" s="108">
        <v>0</v>
      </c>
      <c r="BB305" s="108">
        <v>0</v>
      </c>
      <c r="BC305" s="196">
        <v>6.461387E-9</v>
      </c>
      <c r="BD305" s="196">
        <v>8.2053344000000003E-6</v>
      </c>
      <c r="BE305" s="196">
        <v>1.1037339000000001E-9</v>
      </c>
      <c r="BF305" s="196">
        <v>9.0001712999999995E-9</v>
      </c>
      <c r="BG305" s="108">
        <v>0</v>
      </c>
      <c r="BH305" s="108">
        <v>0</v>
      </c>
      <c r="BI305" s="196">
        <v>1.039236E-12</v>
      </c>
      <c r="BJ305" s="196">
        <v>9.5848810999999996E-14</v>
      </c>
      <c r="BK305" s="196">
        <v>1.8925658E-14</v>
      </c>
      <c r="BL305" s="196">
        <v>1.1453253E-10</v>
      </c>
      <c r="BM305" s="196">
        <v>2.7475451000000002E-9</v>
      </c>
      <c r="BN305" s="108">
        <v>0</v>
      </c>
      <c r="BO305" s="196">
        <v>7.9825977999999998E-5</v>
      </c>
      <c r="BP305" s="108">
        <v>1.712844</v>
      </c>
      <c r="BQ305" s="108">
        <v>0</v>
      </c>
      <c r="BR305" s="108">
        <v>0</v>
      </c>
      <c r="BS305" s="108">
        <v>0</v>
      </c>
      <c r="BU305" s="69">
        <v>9.4431131000000004E-4</v>
      </c>
      <c r="BV305" s="172">
        <v>6.3460726000000005E-5</v>
      </c>
      <c r="BW305" s="69">
        <v>4.9660153999999995E-4</v>
      </c>
      <c r="BX305" s="172">
        <v>1.9088149000000001E-6</v>
      </c>
      <c r="BY305" s="172">
        <v>7.6532807000000006E-5</v>
      </c>
      <c r="BZ305" s="172">
        <v>2.7741988999999999E-6</v>
      </c>
      <c r="CA305" s="69">
        <v>0</v>
      </c>
      <c r="CB305" s="172">
        <v>4.2106370000000004E-6</v>
      </c>
      <c r="CC305" s="172">
        <v>8.1185677E-7</v>
      </c>
      <c r="CD305" s="172">
        <v>1.9311935E-6</v>
      </c>
      <c r="CE305" s="69">
        <v>0</v>
      </c>
      <c r="CF305" s="69">
        <v>0</v>
      </c>
      <c r="CG305" s="69">
        <v>0</v>
      </c>
      <c r="CH305" s="172">
        <v>2.4998098000000002E-5</v>
      </c>
      <c r="CI305" s="69">
        <v>2.7004758E-4</v>
      </c>
      <c r="CJ305" s="172">
        <v>1.0338561999999999E-6</v>
      </c>
      <c r="CK305" s="69">
        <v>0</v>
      </c>
      <c r="CM305" s="198">
        <v>0</v>
      </c>
      <c r="CN305" s="198">
        <v>17.770218</v>
      </c>
      <c r="CO305" s="198">
        <v>9.5781353E-2</v>
      </c>
      <c r="CP305" s="198">
        <v>4.4055168999999998E-2</v>
      </c>
      <c r="CQ305" s="197">
        <v>4.8518031000000001E-10</v>
      </c>
      <c r="CR305" s="197">
        <v>5.8759833000000001E-8</v>
      </c>
      <c r="CS305" s="198">
        <v>3.2583108999999998E-3</v>
      </c>
      <c r="CT305" s="198">
        <v>8.0297044999999997E-2</v>
      </c>
      <c r="CU305" s="198">
        <v>0</v>
      </c>
      <c r="CV305" s="198">
        <v>9.7561290999999999E-4</v>
      </c>
      <c r="CX305" s="166" t="s">
        <v>1104</v>
      </c>
      <c r="CY305" t="s">
        <v>2284</v>
      </c>
    </row>
    <row r="306" spans="1:103" ht="14.4">
      <c r="A306" t="s">
        <v>1068</v>
      </c>
      <c r="B306" s="85" t="s">
        <v>379</v>
      </c>
      <c r="C306" s="113" t="str">
        <f t="shared" si="145"/>
        <v>A.030.25.111</v>
      </c>
      <c r="D306" s="9" t="s">
        <v>1129</v>
      </c>
      <c r="E306" s="112" t="s">
        <v>362</v>
      </c>
      <c r="F306" s="115" t="str">
        <f t="shared" si="146"/>
        <v>Toxaphene (Polychlorocamphene)</v>
      </c>
      <c r="G306" s="143">
        <f t="shared" si="147"/>
        <v>5.7939610000000004</v>
      </c>
      <c r="I306" s="118">
        <f t="shared" si="148"/>
        <v>1.0330864504686001</v>
      </c>
      <c r="K306" s="161">
        <f t="shared" si="149"/>
        <v>2.3506142632000002E-2</v>
      </c>
      <c r="L306" s="161">
        <f t="shared" si="150"/>
        <v>0.10288154841660001</v>
      </c>
      <c r="M306" s="162">
        <f t="shared" si="151"/>
        <v>3.7604609420000004E-2</v>
      </c>
      <c r="N306" s="161">
        <v>0.86909415000000001</v>
      </c>
      <c r="O306" s="132">
        <v>7.2996289000000006E-2</v>
      </c>
      <c r="P306" s="132">
        <v>2.8530037000000001E-2</v>
      </c>
      <c r="Q306" s="132">
        <v>2.0216404E-2</v>
      </c>
      <c r="R306" s="132">
        <v>3.0829047999999999E-3</v>
      </c>
      <c r="S306" s="164">
        <v>4.4640252000000002E-5</v>
      </c>
      <c r="T306" s="132">
        <v>1.6219358E-4</v>
      </c>
      <c r="U306" s="132">
        <v>1.3541813E-3</v>
      </c>
      <c r="V306" s="132">
        <v>8.0665741999999996E-4</v>
      </c>
      <c r="W306" s="132">
        <v>0</v>
      </c>
      <c r="X306" s="132">
        <v>3.6797952000000002E-2</v>
      </c>
      <c r="Y306" s="164">
        <v>1.0411165999999999E-6</v>
      </c>
      <c r="Z306" s="132">
        <v>0</v>
      </c>
      <c r="AA306" s="132">
        <v>0</v>
      </c>
      <c r="AC306" s="118">
        <f t="shared" si="116"/>
        <v>0.86909415000000001</v>
      </c>
      <c r="AD306" s="118">
        <f t="shared" si="117"/>
        <v>0.12638664993199999</v>
      </c>
      <c r="AE306" s="118">
        <f t="shared" si="118"/>
        <v>0.10288050730000001</v>
      </c>
      <c r="AF306" s="118">
        <f t="shared" si="119"/>
        <v>0.10288154841660002</v>
      </c>
      <c r="AG306" s="118">
        <f t="shared" si="120"/>
        <v>3.7604609420000004E-2</v>
      </c>
      <c r="AI306" s="69">
        <v>81.897732000000005</v>
      </c>
      <c r="AJ306" s="69">
        <v>72.410439999999994</v>
      </c>
      <c r="AK306" s="69">
        <v>4.5718633000000004</v>
      </c>
      <c r="AL306" s="69">
        <v>0</v>
      </c>
      <c r="AM306" s="69">
        <v>1.0965327</v>
      </c>
      <c r="AN306" s="69">
        <v>2.6780350999999998</v>
      </c>
      <c r="AO306" s="69">
        <v>1.1408605999999999</v>
      </c>
      <c r="AQ306" s="116">
        <v>0.12396799999999999</v>
      </c>
      <c r="AR306" s="116">
        <v>0.11521737</v>
      </c>
      <c r="AS306" s="116">
        <v>4.9396685999999997E-3</v>
      </c>
      <c r="AT306" s="116">
        <v>3.8109672999999998E-3</v>
      </c>
      <c r="AU306" s="150">
        <f t="shared" si="121"/>
        <v>6.9075160436869998E-6</v>
      </c>
      <c r="AV306" s="150">
        <f t="shared" si="122"/>
        <v>1.8268005003891802E-8</v>
      </c>
      <c r="AW306" s="163">
        <f t="shared" si="123"/>
        <v>0.53374892663000006</v>
      </c>
      <c r="AX306" s="196">
        <v>5.3808773999999998E-6</v>
      </c>
      <c r="AY306" s="196">
        <v>1.6235565000000001E-8</v>
      </c>
      <c r="AZ306" s="196">
        <v>4.4357210999999998E-13</v>
      </c>
      <c r="BA306" s="108">
        <v>0</v>
      </c>
      <c r="BB306" s="108">
        <v>0</v>
      </c>
      <c r="BC306" s="196">
        <v>2.1597360999999998E-9</v>
      </c>
      <c r="BD306" s="196">
        <v>1.5242361E-6</v>
      </c>
      <c r="BE306" s="196">
        <v>3.2209083E-10</v>
      </c>
      <c r="BF306" s="196">
        <v>1.7098077E-9</v>
      </c>
      <c r="BG306" s="108">
        <v>0</v>
      </c>
      <c r="BH306" s="108">
        <v>0</v>
      </c>
      <c r="BI306" s="196">
        <v>8.8164760000000001E-14</v>
      </c>
      <c r="BJ306" s="196">
        <v>8.1314421999999999E-15</v>
      </c>
      <c r="BK306" s="196">
        <v>1.6055796E-15</v>
      </c>
      <c r="BL306" s="196">
        <v>9.7164970000000003E-12</v>
      </c>
      <c r="BM306" s="196">
        <v>2.3309109000000002E-10</v>
      </c>
      <c r="BN306" s="108">
        <v>0</v>
      </c>
      <c r="BO306" s="196">
        <v>1.8636629999999999E-5</v>
      </c>
      <c r="BP306" s="108">
        <v>0.53373029000000005</v>
      </c>
      <c r="BQ306" s="108">
        <v>0</v>
      </c>
      <c r="BR306" s="108">
        <v>0</v>
      </c>
      <c r="BS306" s="108">
        <v>0</v>
      </c>
      <c r="BU306" s="69">
        <v>2.8485970000000001E-4</v>
      </c>
      <c r="BV306" s="172">
        <v>1.2438195E-5</v>
      </c>
      <c r="BW306" s="69">
        <v>1.6155101E-4</v>
      </c>
      <c r="BX306" s="172">
        <v>1.6193647000000001E-7</v>
      </c>
      <c r="BY306" s="172">
        <v>1.2051712E-5</v>
      </c>
      <c r="BZ306" s="172">
        <v>1.2786573E-6</v>
      </c>
      <c r="CA306" s="69">
        <v>0</v>
      </c>
      <c r="CB306" s="172">
        <v>1.9407265999999998E-6</v>
      </c>
      <c r="CC306" s="172">
        <v>6.8874786999999995E-8</v>
      </c>
      <c r="CD306" s="172">
        <v>1.6383497999999999E-7</v>
      </c>
      <c r="CE306" s="69">
        <v>0</v>
      </c>
      <c r="CF306" s="69">
        <v>0</v>
      </c>
      <c r="CG306" s="69">
        <v>0</v>
      </c>
      <c r="CH306" s="172">
        <v>4.5555532999999996E-6</v>
      </c>
      <c r="CI306" s="172">
        <v>9.0277983000000006E-5</v>
      </c>
      <c r="CJ306" s="172">
        <v>3.7121680999999998E-7</v>
      </c>
      <c r="CK306" s="69">
        <v>0</v>
      </c>
      <c r="CM306" s="198">
        <v>0</v>
      </c>
      <c r="CN306" s="198">
        <v>5.7905511000000001</v>
      </c>
      <c r="CO306" s="198">
        <v>4.2437613999999999E-2</v>
      </c>
      <c r="CP306" s="198">
        <v>8.8032930000000002E-3</v>
      </c>
      <c r="CQ306" s="197">
        <v>4.1160819999999998E-11</v>
      </c>
      <c r="CR306" s="197">
        <v>4.9849569E-9</v>
      </c>
      <c r="CS306" s="198">
        <v>5.3768730999999997E-4</v>
      </c>
      <c r="CT306" s="198">
        <v>6.8120906E-3</v>
      </c>
      <c r="CU306" s="198">
        <v>0</v>
      </c>
      <c r="CV306" s="198">
        <v>4.4967017999999998E-4</v>
      </c>
      <c r="CX306" s="166" t="s">
        <v>310</v>
      </c>
      <c r="CY306" t="s">
        <v>2285</v>
      </c>
    </row>
    <row r="307" spans="1:103">
      <c r="D307" s="1" t="s">
        <v>3460</v>
      </c>
      <c r="S307" s="3"/>
      <c r="Y307" s="3"/>
      <c r="AC307" s="142"/>
      <c r="AD307" s="142"/>
      <c r="AE307" s="142"/>
      <c r="AF307" s="142"/>
      <c r="AG307" s="142"/>
      <c r="AU307" s="86"/>
      <c r="AV307" s="86"/>
      <c r="AW307" s="86"/>
      <c r="AX307" s="3"/>
      <c r="AY307" s="3"/>
      <c r="AZ307" s="3"/>
      <c r="BC307" s="3"/>
      <c r="BD307" s="3"/>
      <c r="BE307" s="3"/>
      <c r="BF307" s="3"/>
      <c r="BI307" s="3"/>
      <c r="BJ307" s="3"/>
      <c r="BK307" s="3"/>
      <c r="BL307" s="3"/>
      <c r="BM307" s="3"/>
      <c r="BO307" s="3"/>
      <c r="BV307" s="3"/>
      <c r="BX307" s="3"/>
      <c r="BY307" s="3"/>
      <c r="BZ307" s="3"/>
      <c r="CB307" s="3"/>
      <c r="CC307" s="3"/>
      <c r="CD307" s="3"/>
      <c r="CH307" s="3"/>
      <c r="CI307" s="3"/>
      <c r="CJ307" s="3"/>
      <c r="CQ307" s="3"/>
      <c r="CR307" s="3"/>
    </row>
    <row r="308" spans="1:103" ht="14.4">
      <c r="A308" t="s">
        <v>1632</v>
      </c>
      <c r="B308" s="85" t="s">
        <v>379</v>
      </c>
      <c r="C308" s="113" t="str">
        <f t="shared" ref="C308:C319" si="152">MID(A308,1,12)</f>
        <v>A.030.26.101</v>
      </c>
      <c r="D308" s="9" t="s">
        <v>3460</v>
      </c>
      <c r="E308" s="112" t="s">
        <v>362</v>
      </c>
      <c r="F308" s="115" t="str">
        <f t="shared" ref="F308:F319" si="153">MID(A308, 21,85)</f>
        <v>Printing Ink Black - conventional</v>
      </c>
      <c r="G308" s="143">
        <f t="shared" ref="G308:G319" si="154">N308/0.15</f>
        <v>1.6216716</v>
      </c>
      <c r="I308" s="118">
        <f t="shared" ref="I308:I319" si="155">K308+L308+M308+N308</f>
        <v>1.1148748155999999</v>
      </c>
      <c r="K308" s="161">
        <f t="shared" ref="K308:K319" si="156">Q308+R308+S308+T308</f>
        <v>4.3336009299999992E-2</v>
      </c>
      <c r="L308" s="161">
        <f t="shared" ref="L308:L319" si="157">O308+P308+U308+Y308+W308</f>
        <v>0.81260567959999996</v>
      </c>
      <c r="M308" s="162">
        <f t="shared" ref="M308:M319" si="158">V308+X308+Z308+AA308</f>
        <v>1.5682386700000002E-2</v>
      </c>
      <c r="N308" s="161">
        <v>0.24325073999999999</v>
      </c>
      <c r="O308" s="132">
        <v>2.705805E-2</v>
      </c>
      <c r="P308" s="132">
        <v>0.19656754000000001</v>
      </c>
      <c r="Q308" s="132">
        <v>2.8399259999999999E-2</v>
      </c>
      <c r="R308" s="132">
        <v>1.1834312E-2</v>
      </c>
      <c r="S308" s="132">
        <v>1.0264458E-3</v>
      </c>
      <c r="T308" s="132">
        <v>2.0759914999999999E-3</v>
      </c>
      <c r="U308" s="132">
        <v>6.4570885999999999E-3</v>
      </c>
      <c r="V308" s="132">
        <v>8.8743451000000001E-3</v>
      </c>
      <c r="W308" s="132">
        <v>0.57184045999999999</v>
      </c>
      <c r="X308" s="132">
        <v>5.4939801000000003E-3</v>
      </c>
      <c r="Y308" s="132">
        <v>1.0682541E-2</v>
      </c>
      <c r="Z308" s="132">
        <v>1.3140615E-3</v>
      </c>
      <c r="AA308" s="132">
        <v>0</v>
      </c>
      <c r="AC308" s="118">
        <f t="shared" si="116"/>
        <v>0.24325073999999999</v>
      </c>
      <c r="AD308" s="118">
        <f t="shared" si="117"/>
        <v>0.27341868790000001</v>
      </c>
      <c r="AE308" s="118">
        <f t="shared" si="118"/>
        <v>0.2313967401</v>
      </c>
      <c r="AF308" s="118">
        <f t="shared" si="119"/>
        <v>0.81260567960000007</v>
      </c>
      <c r="AG308" s="118">
        <f t="shared" si="120"/>
        <v>1.43683252E-2</v>
      </c>
      <c r="AI308" s="69">
        <v>52.566099000000001</v>
      </c>
      <c r="AJ308" s="69">
        <v>39.075370999999997</v>
      </c>
      <c r="AK308" s="69">
        <v>0.68248200000000003</v>
      </c>
      <c r="AL308" s="69">
        <v>0</v>
      </c>
      <c r="AM308" s="69">
        <v>12.561303000000001</v>
      </c>
      <c r="AN308" s="69">
        <v>5.2297426000000001E-2</v>
      </c>
      <c r="AO308" s="69">
        <v>0.19464496000000001</v>
      </c>
      <c r="AQ308" s="116">
        <v>4.0743704999999998E-2</v>
      </c>
      <c r="AR308" s="116">
        <v>3.6521737999999998E-2</v>
      </c>
      <c r="AS308" s="116">
        <v>1.4307069E-3</v>
      </c>
      <c r="AT308" s="116">
        <v>2.7912604E-3</v>
      </c>
      <c r="AU308" s="150">
        <f t="shared" si="121"/>
        <v>2.1895525820300001E-6</v>
      </c>
      <c r="AV308" s="150">
        <f t="shared" si="122"/>
        <v>5.2910759901099997E-9</v>
      </c>
      <c r="AW308" s="163">
        <f t="shared" si="123"/>
        <v>0.39093282522</v>
      </c>
      <c r="AX308" s="196">
        <v>1.5049112E-6</v>
      </c>
      <c r="AY308" s="196">
        <v>4.5406804999999998E-9</v>
      </c>
      <c r="AZ308" s="196">
        <v>1.2405788000000001E-13</v>
      </c>
      <c r="BA308" s="108">
        <v>0</v>
      </c>
      <c r="BB308" s="108">
        <v>0</v>
      </c>
      <c r="BC308" s="196">
        <v>7.6102592999999997E-10</v>
      </c>
      <c r="BD308" s="196">
        <v>6.7703047999999996E-7</v>
      </c>
      <c r="BE308" s="196">
        <v>1.7355103E-10</v>
      </c>
      <c r="BF308" s="196">
        <v>5.7240000000000001E-10</v>
      </c>
      <c r="BG308" s="108">
        <v>0</v>
      </c>
      <c r="BH308" s="108">
        <v>0</v>
      </c>
      <c r="BI308" s="196">
        <v>1.1791990999999999E-12</v>
      </c>
      <c r="BJ308" s="196">
        <v>2.6432946E-12</v>
      </c>
      <c r="BK308" s="196">
        <v>4.9790853000000005E-13</v>
      </c>
      <c r="BL308" s="196">
        <v>6.3429611000000001E-9</v>
      </c>
      <c r="BM308" s="196">
        <v>5.06915E-10</v>
      </c>
      <c r="BN308" s="108">
        <v>0</v>
      </c>
      <c r="BO308" s="108">
        <v>1.7911522E-4</v>
      </c>
      <c r="BP308" s="108">
        <v>0.39075370999999998</v>
      </c>
      <c r="BQ308" s="108">
        <v>0</v>
      </c>
      <c r="BR308" s="108">
        <v>0</v>
      </c>
      <c r="BS308" s="108">
        <v>0</v>
      </c>
      <c r="BU308" s="69">
        <v>1.2468947E-4</v>
      </c>
      <c r="BV308" s="172">
        <v>3.9462985999999998E-6</v>
      </c>
      <c r="BW308" s="172">
        <v>4.5216507000000002E-5</v>
      </c>
      <c r="BX308" s="172">
        <v>7.7031117999999996E-7</v>
      </c>
      <c r="BY308" s="172">
        <v>1.3843359999999999E-5</v>
      </c>
      <c r="BZ308" s="69">
        <v>0</v>
      </c>
      <c r="CA308" s="69">
        <v>0</v>
      </c>
      <c r="CB308" s="69">
        <v>0</v>
      </c>
      <c r="CC308" s="172">
        <v>1.4773757999999999E-6</v>
      </c>
      <c r="CD308" s="172">
        <v>1.4149403000000001E-6</v>
      </c>
      <c r="CE308" s="69">
        <v>0</v>
      </c>
      <c r="CF308" s="69">
        <v>0</v>
      </c>
      <c r="CG308" s="69">
        <v>0</v>
      </c>
      <c r="CH308" s="172">
        <v>5.6848394999999999E-6</v>
      </c>
      <c r="CI308" s="172">
        <v>4.8055781999999999E-5</v>
      </c>
      <c r="CJ308" s="172">
        <v>4.2800512999999998E-6</v>
      </c>
      <c r="CK308" s="69">
        <v>0</v>
      </c>
      <c r="CM308" s="198">
        <v>0</v>
      </c>
      <c r="CN308" s="198">
        <v>1.6216716</v>
      </c>
      <c r="CO308" s="198">
        <v>0</v>
      </c>
      <c r="CP308" s="198">
        <v>2.7000000000000001E-3</v>
      </c>
      <c r="CQ308" s="197">
        <v>3.6989162999999999E-9</v>
      </c>
      <c r="CR308" s="197">
        <v>6.2886089999999994E-8</v>
      </c>
      <c r="CS308" s="198">
        <v>4.6011997000000002E-4</v>
      </c>
      <c r="CT308" s="198">
        <v>1.2316719</v>
      </c>
      <c r="CU308" s="198">
        <v>0</v>
      </c>
      <c r="CV308" s="198">
        <v>0</v>
      </c>
      <c r="CX308" s="166"/>
    </row>
    <row r="309" spans="1:103" ht="14.4">
      <c r="A309" t="s">
        <v>1633</v>
      </c>
      <c r="B309" s="85" t="s">
        <v>379</v>
      </c>
      <c r="C309" s="113" t="str">
        <f t="shared" si="152"/>
        <v>A.030.26.102</v>
      </c>
      <c r="D309" s="9" t="s">
        <v>3460</v>
      </c>
      <c r="E309" s="112" t="s">
        <v>362</v>
      </c>
      <c r="F309" s="115" t="str">
        <f t="shared" si="153"/>
        <v>Printing Ink Black - UV inkjet</v>
      </c>
      <c r="G309" s="143">
        <f t="shared" si="154"/>
        <v>4.1765343999999995</v>
      </c>
      <c r="I309" s="118">
        <f t="shared" si="155"/>
        <v>2.0891855370000001</v>
      </c>
      <c r="K309" s="161">
        <f t="shared" si="156"/>
        <v>0.18501083399999999</v>
      </c>
      <c r="L309" s="161">
        <f t="shared" si="157"/>
        <v>1.128039241</v>
      </c>
      <c r="M309" s="162">
        <f t="shared" si="158"/>
        <v>0.14965530199999999</v>
      </c>
      <c r="N309" s="161">
        <v>0.62648015999999995</v>
      </c>
      <c r="O309" s="132">
        <v>0.1182537</v>
      </c>
      <c r="P309" s="132">
        <v>0.23376975</v>
      </c>
      <c r="Q309" s="132">
        <v>0.10531509</v>
      </c>
      <c r="R309" s="132">
        <v>4.8491726999999998E-2</v>
      </c>
      <c r="S309" s="132">
        <v>1.5782568E-2</v>
      </c>
      <c r="T309" s="132">
        <v>1.5421449E-2</v>
      </c>
      <c r="U309" s="132">
        <v>0.15790942999999999</v>
      </c>
      <c r="V309" s="132">
        <v>4.9274202000000003E-2</v>
      </c>
      <c r="W309" s="132">
        <v>0.57888280999999997</v>
      </c>
      <c r="X309" s="132">
        <v>3.1500197000000001E-2</v>
      </c>
      <c r="Y309" s="132">
        <v>3.9223551000000002E-2</v>
      </c>
      <c r="Z309" s="132">
        <v>6.8880902999999993E-2</v>
      </c>
      <c r="AA309" s="132">
        <v>0</v>
      </c>
      <c r="AC309" s="118">
        <f t="shared" si="116"/>
        <v>0.62648015999999995</v>
      </c>
      <c r="AD309" s="118">
        <f t="shared" si="117"/>
        <v>0.69494371399999999</v>
      </c>
      <c r="AE309" s="118">
        <f t="shared" si="118"/>
        <v>0.57881378299999997</v>
      </c>
      <c r="AF309" s="118">
        <f t="shared" si="119"/>
        <v>1.128039241</v>
      </c>
      <c r="AG309" s="118">
        <f t="shared" si="120"/>
        <v>8.0774398999999997E-2</v>
      </c>
      <c r="AI309" s="69">
        <v>109.45375</v>
      </c>
      <c r="AJ309" s="69">
        <v>82.865435000000005</v>
      </c>
      <c r="AK309" s="69">
        <v>3.9130679000000002</v>
      </c>
      <c r="AL309" s="69">
        <v>0</v>
      </c>
      <c r="AM309" s="69">
        <v>21.016902999999999</v>
      </c>
      <c r="AN309" s="69">
        <v>0.42996001</v>
      </c>
      <c r="AO309" s="69">
        <v>1.2283801000000001</v>
      </c>
      <c r="AQ309" s="116">
        <v>0.12581474000000001</v>
      </c>
      <c r="AR309" s="116">
        <v>0.11585525000000001</v>
      </c>
      <c r="AS309" s="116">
        <v>4.0357969999999998E-3</v>
      </c>
      <c r="AT309" s="116">
        <v>5.9236929999999998E-3</v>
      </c>
      <c r="AU309" s="150">
        <f t="shared" si="121"/>
        <v>6.9457582291000012E-6</v>
      </c>
      <c r="AV309" s="150">
        <f t="shared" si="122"/>
        <v>1.492528430648E-8</v>
      </c>
      <c r="AW309" s="163">
        <f t="shared" si="123"/>
        <v>0.82964887517999997</v>
      </c>
      <c r="AX309" s="196">
        <v>3.8758239000000001E-6</v>
      </c>
      <c r="AY309" s="196">
        <v>1.1694296E-8</v>
      </c>
      <c r="AZ309" s="196">
        <v>3.1950487999999998E-13</v>
      </c>
      <c r="BA309" s="108">
        <v>0</v>
      </c>
      <c r="BB309" s="108">
        <v>0</v>
      </c>
      <c r="BC309" s="196">
        <v>2.8221691000000001E-9</v>
      </c>
      <c r="BD309" s="196">
        <v>2.9082307999999999E-6</v>
      </c>
      <c r="BE309" s="196">
        <v>6.4359222000000001E-10</v>
      </c>
      <c r="BF309" s="196">
        <v>2.5016000000000001E-9</v>
      </c>
      <c r="BG309" s="108">
        <v>0</v>
      </c>
      <c r="BH309" s="108">
        <v>0</v>
      </c>
      <c r="BI309" s="196">
        <v>8.6987745999999999E-12</v>
      </c>
      <c r="BJ309" s="196">
        <v>6.4640704999999996E-11</v>
      </c>
      <c r="BK309" s="196">
        <v>1.2137102E-11</v>
      </c>
      <c r="BL309" s="196">
        <v>1.5373126000000001E-7</v>
      </c>
      <c r="BM309" s="196">
        <v>5.1501000000000002E-9</v>
      </c>
      <c r="BN309" s="108">
        <v>0</v>
      </c>
      <c r="BO309" s="108">
        <v>9.9452517999999994E-4</v>
      </c>
      <c r="BP309" s="108">
        <v>0.82865434999999998</v>
      </c>
      <c r="BQ309" s="108">
        <v>0</v>
      </c>
      <c r="BR309" s="108">
        <v>0</v>
      </c>
      <c r="BS309" s="108">
        <v>0</v>
      </c>
      <c r="BU309" s="69">
        <v>3.9221615000000002E-4</v>
      </c>
      <c r="BV309" s="172">
        <v>1.7246786000000001E-5</v>
      </c>
      <c r="BW309" s="69">
        <v>1.1645285999999999E-4</v>
      </c>
      <c r="BX309" s="172">
        <v>1.8550314999999999E-5</v>
      </c>
      <c r="BY309" s="172">
        <v>5.7610752999999999E-5</v>
      </c>
      <c r="BZ309" s="69">
        <v>0</v>
      </c>
      <c r="CA309" s="69">
        <v>0</v>
      </c>
      <c r="CB309" s="69">
        <v>0</v>
      </c>
      <c r="CC309" s="172">
        <v>2.1916466E-5</v>
      </c>
      <c r="CD309" s="172">
        <v>1.0357413000000001E-5</v>
      </c>
      <c r="CE309" s="69">
        <v>0</v>
      </c>
      <c r="CF309" s="69">
        <v>0</v>
      </c>
      <c r="CG309" s="69">
        <v>0</v>
      </c>
      <c r="CH309" s="172">
        <v>2.1251095E-5</v>
      </c>
      <c r="CI309" s="69">
        <v>1.0506576E-4</v>
      </c>
      <c r="CJ309" s="172">
        <v>2.3764695999999999E-5</v>
      </c>
      <c r="CK309" s="69">
        <v>0</v>
      </c>
      <c r="CM309" s="198">
        <v>0</v>
      </c>
      <c r="CN309" s="198">
        <v>4.1765344000000004</v>
      </c>
      <c r="CO309" s="198">
        <v>0</v>
      </c>
      <c r="CP309" s="198">
        <v>1.18E-2</v>
      </c>
      <c r="CQ309" s="197">
        <v>8.1315979000000002E-8</v>
      </c>
      <c r="CR309" s="197">
        <v>4.6693299999999999E-7</v>
      </c>
      <c r="CS309" s="198">
        <v>1.9303809999999999E-3</v>
      </c>
      <c r="CT309" s="198">
        <v>30.104877999999999</v>
      </c>
      <c r="CU309" s="198">
        <v>0</v>
      </c>
      <c r="CV309" s="198">
        <v>0</v>
      </c>
      <c r="CX309" s="166"/>
    </row>
    <row r="310" spans="1:103" ht="14.4">
      <c r="A310" t="s">
        <v>3251</v>
      </c>
      <c r="B310" s="85" t="s">
        <v>379</v>
      </c>
      <c r="C310" s="113" t="str">
        <f t="shared" si="152"/>
        <v>A.030.26.103</v>
      </c>
      <c r="D310" s="9" t="s">
        <v>3460</v>
      </c>
      <c r="E310" s="112" t="s">
        <v>362</v>
      </c>
      <c r="F310" s="115" t="str">
        <f t="shared" si="153"/>
        <v>Printing Ink, Azo pigment - conventional</v>
      </c>
      <c r="G310" s="143">
        <f t="shared" si="154"/>
        <v>1.6544336666666668</v>
      </c>
      <c r="I310" s="118">
        <f t="shared" si="155"/>
        <v>0.93916486869999993</v>
      </c>
      <c r="K310" s="161">
        <f t="shared" si="156"/>
        <v>4.8207132700000009E-2</v>
      </c>
      <c r="L310" s="161">
        <f t="shared" si="157"/>
        <v>0.60441005399999992</v>
      </c>
      <c r="M310" s="162">
        <f t="shared" si="158"/>
        <v>3.8382632E-2</v>
      </c>
      <c r="N310" s="161">
        <v>0.24816505</v>
      </c>
      <c r="O310" s="132">
        <v>4.8103199999999999E-2</v>
      </c>
      <c r="P310" s="132">
        <v>0.19345501000000001</v>
      </c>
      <c r="Q310" s="132">
        <v>2.6294641000000001E-2</v>
      </c>
      <c r="R310" s="132">
        <v>1.5740092000000001E-2</v>
      </c>
      <c r="S310" s="132">
        <v>1.6411755999999999E-3</v>
      </c>
      <c r="T310" s="132">
        <v>4.5312241E-3</v>
      </c>
      <c r="U310" s="132">
        <v>1.1804121000000001E-2</v>
      </c>
      <c r="V310" s="132">
        <v>2.0374484000000002E-2</v>
      </c>
      <c r="W310" s="132">
        <v>0.33583056999999999</v>
      </c>
      <c r="X310" s="132">
        <v>1.4563309E-2</v>
      </c>
      <c r="Y310" s="132">
        <v>1.5217153000000001E-2</v>
      </c>
      <c r="Z310" s="132">
        <v>3.4448389999999999E-3</v>
      </c>
      <c r="AA310" s="132">
        <v>0</v>
      </c>
      <c r="AC310" s="118">
        <f t="shared" si="116"/>
        <v>0.24816505</v>
      </c>
      <c r="AD310" s="118">
        <f t="shared" si="117"/>
        <v>0.30156946369999998</v>
      </c>
      <c r="AE310" s="118">
        <f t="shared" si="118"/>
        <v>0.25680716999999997</v>
      </c>
      <c r="AF310" s="118">
        <f t="shared" si="119"/>
        <v>0.60441005400000003</v>
      </c>
      <c r="AG310" s="118">
        <f t="shared" si="120"/>
        <v>3.4937793000000002E-2</v>
      </c>
      <c r="AI310" s="69">
        <v>50.867550000000001</v>
      </c>
      <c r="AJ310" s="69">
        <v>35.505462000000001</v>
      </c>
      <c r="AK310" s="69">
        <v>1.8091067000000001</v>
      </c>
      <c r="AL310" s="69">
        <v>0</v>
      </c>
      <c r="AM310" s="69">
        <v>12.78332</v>
      </c>
      <c r="AN310" s="69">
        <v>0.23122746999999999</v>
      </c>
      <c r="AO310" s="69">
        <v>0.53843386000000004</v>
      </c>
      <c r="AQ310" s="116">
        <v>4.8633221999999997E-2</v>
      </c>
      <c r="AR310" s="116">
        <v>4.4521697999999998E-2</v>
      </c>
      <c r="AS310" s="116">
        <v>1.5734976999999999E-3</v>
      </c>
      <c r="AT310" s="116">
        <v>2.5380262000000002E-3</v>
      </c>
      <c r="AU310" s="150">
        <f t="shared" si="121"/>
        <v>2.6691665456399998E-6</v>
      </c>
      <c r="AV310" s="150">
        <f t="shared" si="122"/>
        <v>5.8191483045600002E-9</v>
      </c>
      <c r="AW310" s="163">
        <f t="shared" si="123"/>
        <v>0.35546584810999998</v>
      </c>
      <c r="AX310" s="196">
        <v>1.5353145E-6</v>
      </c>
      <c r="AY310" s="196">
        <v>4.6324144000000003E-9</v>
      </c>
      <c r="AZ310" s="196">
        <v>1.2656418E-13</v>
      </c>
      <c r="BA310" s="108">
        <v>0</v>
      </c>
      <c r="BB310" s="108">
        <v>0</v>
      </c>
      <c r="BC310" s="196">
        <v>7.0462764000000001E-10</v>
      </c>
      <c r="BD310" s="196">
        <v>1.1204957E-6</v>
      </c>
      <c r="BE310" s="196">
        <v>1.6068947000000001E-10</v>
      </c>
      <c r="BF310" s="196">
        <v>1.0176000000000001E-9</v>
      </c>
      <c r="BG310" s="108">
        <v>0</v>
      </c>
      <c r="BH310" s="108">
        <v>0</v>
      </c>
      <c r="BI310" s="196">
        <v>2.5749809000000001E-12</v>
      </c>
      <c r="BJ310" s="196">
        <v>4.8321736999999997E-12</v>
      </c>
      <c r="BK310" s="196">
        <v>9.1071578000000001E-13</v>
      </c>
      <c r="BL310" s="196">
        <v>1.1574118E-8</v>
      </c>
      <c r="BM310" s="196">
        <v>1.0776000000000001E-9</v>
      </c>
      <c r="BN310" s="108">
        <v>0</v>
      </c>
      <c r="BO310" s="108">
        <v>4.1122811000000002E-4</v>
      </c>
      <c r="BP310" s="108">
        <v>0.35505461999999999</v>
      </c>
      <c r="BQ310" s="108">
        <v>0</v>
      </c>
      <c r="BR310" s="108">
        <v>0</v>
      </c>
      <c r="BS310" s="108">
        <v>0</v>
      </c>
      <c r="BU310" s="69">
        <v>1.4036208999999999E-4</v>
      </c>
      <c r="BV310" s="172">
        <v>7.0156419000000002E-6</v>
      </c>
      <c r="BW310" s="172">
        <v>4.6130001000000003E-5</v>
      </c>
      <c r="BX310" s="172">
        <v>1.3961332E-6</v>
      </c>
      <c r="BY310" s="172">
        <v>1.9867670000000001E-5</v>
      </c>
      <c r="BZ310" s="69">
        <v>0</v>
      </c>
      <c r="CA310" s="69">
        <v>0</v>
      </c>
      <c r="CB310" s="69">
        <v>0</v>
      </c>
      <c r="CC310" s="172">
        <v>2.4206253E-6</v>
      </c>
      <c r="CD310" s="172">
        <v>3.0365253999999999E-6</v>
      </c>
      <c r="CE310" s="69">
        <v>0</v>
      </c>
      <c r="CF310" s="69">
        <v>0</v>
      </c>
      <c r="CG310" s="69">
        <v>0</v>
      </c>
      <c r="CH310" s="172">
        <v>5.4817708999999997E-6</v>
      </c>
      <c r="CI310" s="172">
        <v>4.5187215999999997E-5</v>
      </c>
      <c r="CJ310" s="172">
        <v>9.8265094999999992E-6</v>
      </c>
      <c r="CK310" s="69">
        <v>0</v>
      </c>
      <c r="CM310" s="198">
        <v>0</v>
      </c>
      <c r="CN310" s="198">
        <v>1.6544337</v>
      </c>
      <c r="CO310" s="198">
        <v>0</v>
      </c>
      <c r="CP310" s="198">
        <v>4.7999999999999996E-3</v>
      </c>
      <c r="CQ310" s="197">
        <v>6.9483294000000004E-9</v>
      </c>
      <c r="CR310" s="197">
        <v>1.3726465000000001E-7</v>
      </c>
      <c r="CS310" s="198">
        <v>6.8585428000000003E-4</v>
      </c>
      <c r="CT310" s="198">
        <v>2.2519228</v>
      </c>
      <c r="CU310" s="198">
        <v>0</v>
      </c>
      <c r="CV310" s="198">
        <v>0</v>
      </c>
      <c r="CX310" s="166"/>
    </row>
    <row r="311" spans="1:103" ht="14.4">
      <c r="A311" t="s">
        <v>3252</v>
      </c>
      <c r="B311" s="85" t="s">
        <v>379</v>
      </c>
      <c r="C311" s="113" t="str">
        <f t="shared" si="152"/>
        <v>A.030.26.104</v>
      </c>
      <c r="D311" s="9" t="s">
        <v>3460</v>
      </c>
      <c r="E311" s="112" t="s">
        <v>362</v>
      </c>
      <c r="F311" s="115" t="str">
        <f t="shared" si="153"/>
        <v>Printing Ink, Azo pigment - UV inkjet</v>
      </c>
      <c r="G311" s="143">
        <f t="shared" si="154"/>
        <v>4.1808076666666674</v>
      </c>
      <c r="I311" s="118">
        <f t="shared" si="155"/>
        <v>2.1243739020000003</v>
      </c>
      <c r="K311" s="161">
        <f t="shared" si="156"/>
        <v>0.18567229499999999</v>
      </c>
      <c r="L311" s="161">
        <f t="shared" si="157"/>
        <v>1.1589642529999999</v>
      </c>
      <c r="M311" s="162">
        <f t="shared" si="158"/>
        <v>0.15261620400000001</v>
      </c>
      <c r="N311" s="161">
        <v>0.62712115000000002</v>
      </c>
      <c r="O311" s="132">
        <v>0.120258</v>
      </c>
      <c r="P311" s="132">
        <v>0.23336377</v>
      </c>
      <c r="Q311" s="132">
        <v>0.10504057999999999</v>
      </c>
      <c r="R311" s="132">
        <v>4.9001198000000003E-2</v>
      </c>
      <c r="S311" s="132">
        <v>1.5877595000000001E-2</v>
      </c>
      <c r="T311" s="132">
        <v>1.5752921999999999E-2</v>
      </c>
      <c r="U311" s="132">
        <v>0.15869116</v>
      </c>
      <c r="V311" s="132">
        <v>5.0774220000000002E-2</v>
      </c>
      <c r="W311" s="132">
        <v>0.6068363</v>
      </c>
      <c r="X311" s="132">
        <v>3.2683153E-2</v>
      </c>
      <c r="Y311" s="132">
        <v>3.9815022999999998E-2</v>
      </c>
      <c r="Z311" s="132">
        <v>6.9158831000000004E-2</v>
      </c>
      <c r="AA311" s="132">
        <v>0</v>
      </c>
      <c r="AC311" s="118">
        <f t="shared" si="116"/>
        <v>0.62712115000000002</v>
      </c>
      <c r="AD311" s="118">
        <f t="shared" si="117"/>
        <v>0.69798522500000004</v>
      </c>
      <c r="AE311" s="118">
        <f t="shared" si="118"/>
        <v>0.58147176099999998</v>
      </c>
      <c r="AF311" s="118">
        <f t="shared" si="119"/>
        <v>1.1589642530000002</v>
      </c>
      <c r="AG311" s="118">
        <f t="shared" si="120"/>
        <v>8.3457373000000001E-2</v>
      </c>
      <c r="AI311" s="69">
        <v>109.23220000000001</v>
      </c>
      <c r="AJ311" s="69">
        <v>82.399794999999997</v>
      </c>
      <c r="AK311" s="69">
        <v>4.0600189999999996</v>
      </c>
      <c r="AL311" s="69">
        <v>0</v>
      </c>
      <c r="AM311" s="69">
        <v>21.045862</v>
      </c>
      <c r="AN311" s="69">
        <v>0.45329870999999999</v>
      </c>
      <c r="AO311" s="69">
        <v>1.2732220999999999</v>
      </c>
      <c r="AQ311" s="116">
        <v>0.12661664</v>
      </c>
      <c r="AR311" s="116">
        <v>0.11667578000000001</v>
      </c>
      <c r="AS311" s="116">
        <v>4.0501976000000004E-3</v>
      </c>
      <c r="AT311" s="116">
        <v>5.8906625000000002E-3</v>
      </c>
      <c r="AU311" s="150">
        <f t="shared" si="121"/>
        <v>6.9949509428999997E-6</v>
      </c>
      <c r="AV311" s="150">
        <f t="shared" si="122"/>
        <v>1.497854180519E-8</v>
      </c>
      <c r="AW311" s="163">
        <f t="shared" si="123"/>
        <v>0.82502275079999998</v>
      </c>
      <c r="AX311" s="196">
        <v>3.8797895000000001E-6</v>
      </c>
      <c r="AY311" s="196">
        <v>1.1706262E-8</v>
      </c>
      <c r="AZ311" s="196">
        <v>3.1983179E-13</v>
      </c>
      <c r="BA311" s="108">
        <v>0</v>
      </c>
      <c r="BB311" s="108">
        <v>0</v>
      </c>
      <c r="BC311" s="196">
        <v>2.8148128999999998E-9</v>
      </c>
      <c r="BD311" s="196">
        <v>2.9526222999999999E-6</v>
      </c>
      <c r="BE311" s="196">
        <v>6.4191464E-10</v>
      </c>
      <c r="BF311" s="196">
        <v>2.5439999999999999E-9</v>
      </c>
      <c r="BG311" s="108">
        <v>0</v>
      </c>
      <c r="BH311" s="108">
        <v>0</v>
      </c>
      <c r="BI311" s="196">
        <v>8.8871834000000005E-12</v>
      </c>
      <c r="BJ311" s="196">
        <v>6.4960716999999995E-11</v>
      </c>
      <c r="BK311" s="196">
        <v>1.2197433E-11</v>
      </c>
      <c r="BL311" s="196">
        <v>1.5449643000000001E-7</v>
      </c>
      <c r="BM311" s="196">
        <v>5.2279000000000001E-9</v>
      </c>
      <c r="BN311" s="108">
        <v>0</v>
      </c>
      <c r="BO311" s="108">
        <v>1.0248008E-3</v>
      </c>
      <c r="BP311" s="108">
        <v>0.82399794999999998</v>
      </c>
      <c r="BQ311" s="108">
        <v>0</v>
      </c>
      <c r="BR311" s="108">
        <v>0</v>
      </c>
      <c r="BS311" s="108">
        <v>0</v>
      </c>
      <c r="BU311" s="69">
        <v>3.9409416000000001E-4</v>
      </c>
      <c r="BV311" s="172">
        <v>1.7539105E-5</v>
      </c>
      <c r="BW311" s="69">
        <v>1.1657201E-4</v>
      </c>
      <c r="BX311" s="172">
        <v>1.864182E-5</v>
      </c>
      <c r="BY311" s="172">
        <v>5.8307563000000003E-5</v>
      </c>
      <c r="BZ311" s="69">
        <v>0</v>
      </c>
      <c r="CA311" s="69">
        <v>0</v>
      </c>
      <c r="CB311" s="69">
        <v>0</v>
      </c>
      <c r="CC311" s="172">
        <v>2.2059958000000001E-5</v>
      </c>
      <c r="CD311" s="172">
        <v>1.0576352E-5</v>
      </c>
      <c r="CE311" s="69">
        <v>0</v>
      </c>
      <c r="CF311" s="69">
        <v>0</v>
      </c>
      <c r="CG311" s="69">
        <v>0</v>
      </c>
      <c r="CH311" s="172">
        <v>2.1217595000000001E-5</v>
      </c>
      <c r="CI311" s="69">
        <v>1.0469160000000001E-4</v>
      </c>
      <c r="CJ311" s="172">
        <v>2.4488146999999999E-5</v>
      </c>
      <c r="CK311" s="69">
        <v>0</v>
      </c>
      <c r="CM311" s="198">
        <v>0</v>
      </c>
      <c r="CN311" s="198">
        <v>4.1808076999999999</v>
      </c>
      <c r="CO311" s="198">
        <v>0</v>
      </c>
      <c r="CP311" s="198">
        <v>1.2E-2</v>
      </c>
      <c r="CQ311" s="197">
        <v>8.1784048000000002E-8</v>
      </c>
      <c r="CR311" s="197">
        <v>4.7697449999999998E-7</v>
      </c>
      <c r="CS311" s="198">
        <v>1.9553081999999999E-3</v>
      </c>
      <c r="CT311" s="198">
        <v>30.254024999999999</v>
      </c>
      <c r="CU311" s="198">
        <v>0</v>
      </c>
      <c r="CV311" s="198">
        <v>0</v>
      </c>
      <c r="CX311" s="166"/>
    </row>
    <row r="312" spans="1:103" ht="14.4">
      <c r="A312" t="s">
        <v>1634</v>
      </c>
      <c r="B312" s="85" t="s">
        <v>379</v>
      </c>
      <c r="C312" s="113" t="str">
        <f t="shared" si="152"/>
        <v>A.030.26.105</v>
      </c>
      <c r="D312" s="9" t="s">
        <v>3460</v>
      </c>
      <c r="E312" s="112" t="s">
        <v>362</v>
      </c>
      <c r="F312" s="115" t="str">
        <f t="shared" si="153"/>
        <v>Printing Ink Varnish - conventional</v>
      </c>
      <c r="G312" s="143">
        <f t="shared" si="154"/>
        <v>2.666010266666667</v>
      </c>
      <c r="I312" s="118">
        <f t="shared" si="155"/>
        <v>1.0047823371</v>
      </c>
      <c r="K312" s="161">
        <f t="shared" si="156"/>
        <v>0.10105673309999999</v>
      </c>
      <c r="L312" s="161">
        <f t="shared" si="157"/>
        <v>0.49445722190000002</v>
      </c>
      <c r="M312" s="162">
        <f t="shared" si="158"/>
        <v>9.3668420999999998E-3</v>
      </c>
      <c r="N312" s="161">
        <v>0.39990154</v>
      </c>
      <c r="O312" s="132">
        <v>0.10201585000000001</v>
      </c>
      <c r="P312" s="132">
        <v>7.3547520000000005E-2</v>
      </c>
      <c r="Q312" s="132">
        <v>8.7221512000000001E-2</v>
      </c>
      <c r="R312" s="132">
        <v>5.8080151000000002E-3</v>
      </c>
      <c r="S312" s="132">
        <v>2.3170216E-3</v>
      </c>
      <c r="T312" s="132">
        <v>5.7101844000000002E-3</v>
      </c>
      <c r="U312" s="132">
        <v>-1.0776246999999999E-2</v>
      </c>
      <c r="V312" s="132">
        <v>3.1112698000000001E-3</v>
      </c>
      <c r="W312" s="132">
        <v>0.32835997</v>
      </c>
      <c r="X312" s="132">
        <v>4.0741631E-3</v>
      </c>
      <c r="Y312" s="132">
        <v>1.3101288999999999E-3</v>
      </c>
      <c r="Z312" s="132">
        <v>2.1814092000000001E-3</v>
      </c>
      <c r="AA312" s="132">
        <v>0</v>
      </c>
      <c r="AC312" s="118">
        <f t="shared" si="116"/>
        <v>0.39990154</v>
      </c>
      <c r="AD312" s="118">
        <f t="shared" si="117"/>
        <v>0.2658438561</v>
      </c>
      <c r="AE312" s="118">
        <f t="shared" si="118"/>
        <v>0.16696853220000002</v>
      </c>
      <c r="AF312" s="118">
        <f t="shared" si="119"/>
        <v>0.49445722190000002</v>
      </c>
      <c r="AG312" s="118">
        <f t="shared" si="120"/>
        <v>7.1854329000000002E-3</v>
      </c>
      <c r="AI312" s="69">
        <v>68.573509999999999</v>
      </c>
      <c r="AJ312" s="69">
        <v>67.626068000000004</v>
      </c>
      <c r="AK312" s="69">
        <v>0.50610721000000003</v>
      </c>
      <c r="AL312" s="69">
        <v>0</v>
      </c>
      <c r="AM312" s="69">
        <v>0.26071743000000003</v>
      </c>
      <c r="AN312" s="69">
        <v>5.7202991000000002E-2</v>
      </c>
      <c r="AO312" s="69">
        <v>0.12341441</v>
      </c>
      <c r="AQ312" s="116">
        <v>8.7119980999999999E-2</v>
      </c>
      <c r="AR312" s="116">
        <v>7.9449838999999994E-2</v>
      </c>
      <c r="AS312" s="116">
        <v>3.0145466000000001E-3</v>
      </c>
      <c r="AT312" s="116">
        <v>4.6555952999999999E-3</v>
      </c>
      <c r="AU312" s="150">
        <f t="shared" si="121"/>
        <v>4.7631797792999996E-6</v>
      </c>
      <c r="AV312" s="150">
        <f t="shared" si="122"/>
        <v>1.1148471184979998E-8</v>
      </c>
      <c r="AW312" s="163">
        <f t="shared" si="123"/>
        <v>0.652044151076</v>
      </c>
      <c r="AX312" s="196">
        <v>2.4740575000000002E-6</v>
      </c>
      <c r="AY312" s="196">
        <v>7.4648286999999993E-9</v>
      </c>
      <c r="AZ312" s="196">
        <v>2.0394977999999999E-13</v>
      </c>
      <c r="BA312" s="108">
        <v>0</v>
      </c>
      <c r="BB312" s="108">
        <v>0</v>
      </c>
      <c r="BC312" s="196">
        <v>2.3373085E-9</v>
      </c>
      <c r="BD312" s="196">
        <v>2.2678198999999999E-6</v>
      </c>
      <c r="BE312" s="196">
        <v>5.3302034999999999E-10</v>
      </c>
      <c r="BF312" s="196">
        <v>3.1357907999999998E-9</v>
      </c>
      <c r="BG312" s="108">
        <v>0</v>
      </c>
      <c r="BH312" s="108">
        <v>0</v>
      </c>
      <c r="BI312" s="196">
        <v>3.526747E-12</v>
      </c>
      <c r="BJ312" s="196">
        <v>9.3396542999999993E-12</v>
      </c>
      <c r="BK312" s="196">
        <v>1.7609839000000001E-12</v>
      </c>
      <c r="BL312" s="196">
        <v>2.2589655000000002E-8</v>
      </c>
      <c r="BM312" s="196">
        <v>-3.6245842E-9</v>
      </c>
      <c r="BN312" s="108">
        <v>0</v>
      </c>
      <c r="BO312" s="196">
        <v>6.2821075999999995E-5</v>
      </c>
      <c r="BP312" s="108">
        <v>0.65198133000000003</v>
      </c>
      <c r="BQ312" s="108">
        <v>0</v>
      </c>
      <c r="BR312" s="108">
        <v>0</v>
      </c>
      <c r="BS312" s="108">
        <v>0</v>
      </c>
      <c r="BU312" s="69">
        <v>2.3663336000000001E-4</v>
      </c>
      <c r="BV312" s="172">
        <v>2.2872693999999999E-5</v>
      </c>
      <c r="BW312" s="172">
        <v>7.4335440000000003E-5</v>
      </c>
      <c r="BX312" s="172">
        <v>-1.1058763000000001E-6</v>
      </c>
      <c r="BY312" s="172">
        <v>2.5001801000000001E-5</v>
      </c>
      <c r="BZ312" s="172">
        <v>3.4832113999999999E-7</v>
      </c>
      <c r="CA312" s="69">
        <v>0</v>
      </c>
      <c r="CB312" s="172">
        <v>7.0682159E-6</v>
      </c>
      <c r="CC312" s="172">
        <v>3.3672079999999999E-6</v>
      </c>
      <c r="CD312" s="172">
        <v>3.4517359000000001E-6</v>
      </c>
      <c r="CE312" s="69">
        <v>0</v>
      </c>
      <c r="CF312" s="69">
        <v>0</v>
      </c>
      <c r="CG312" s="69">
        <v>0</v>
      </c>
      <c r="CH312" s="172">
        <v>1.7610796999999999E-5</v>
      </c>
      <c r="CI312" s="172">
        <v>8.2182657999999993E-5</v>
      </c>
      <c r="CJ312" s="172">
        <v>1.5003617E-6</v>
      </c>
      <c r="CK312" s="69">
        <v>0</v>
      </c>
      <c r="CM312" s="198">
        <v>0</v>
      </c>
      <c r="CN312" s="198">
        <v>2.6660102999999999</v>
      </c>
      <c r="CO312" s="198">
        <v>0</v>
      </c>
      <c r="CP312" s="198">
        <v>1.4585806E-2</v>
      </c>
      <c r="CQ312" s="197">
        <v>1.2819165E-8</v>
      </c>
      <c r="CR312" s="197">
        <v>1.6422465E-7</v>
      </c>
      <c r="CS312" s="198">
        <v>9.1563748999999995E-4</v>
      </c>
      <c r="CT312" s="198">
        <v>4.2778371999999996</v>
      </c>
      <c r="CU312" s="198">
        <v>0</v>
      </c>
      <c r="CV312" s="198">
        <v>1.4843325000000001E-3</v>
      </c>
      <c r="CX312" s="166"/>
    </row>
    <row r="313" spans="1:103" ht="14.4">
      <c r="A313" t="s">
        <v>1635</v>
      </c>
      <c r="B313" s="85" t="s">
        <v>379</v>
      </c>
      <c r="C313" s="113" t="str">
        <f t="shared" si="152"/>
        <v>A.030.26.106</v>
      </c>
      <c r="D313" s="9" t="s">
        <v>3460</v>
      </c>
      <c r="E313" s="112" t="s">
        <v>362</v>
      </c>
      <c r="F313" s="115" t="str">
        <f t="shared" si="153"/>
        <v>Printing Ink White - UV inkjet</v>
      </c>
      <c r="G313" s="143">
        <f t="shared" si="154"/>
        <v>4.3926411333333339</v>
      </c>
      <c r="I313" s="118">
        <f t="shared" si="155"/>
        <v>2.6196643320000002</v>
      </c>
      <c r="K313" s="161">
        <f t="shared" si="156"/>
        <v>0.184950108</v>
      </c>
      <c r="L313" s="161">
        <f t="shared" si="157"/>
        <v>1.126885841</v>
      </c>
      <c r="M313" s="162">
        <f t="shared" si="158"/>
        <v>0.64893221299999992</v>
      </c>
      <c r="N313" s="161">
        <v>0.65889617</v>
      </c>
      <c r="O313" s="132">
        <v>0.11725155</v>
      </c>
      <c r="P313" s="132">
        <v>0.23360339999999999</v>
      </c>
      <c r="Q313" s="132">
        <v>0.10525256</v>
      </c>
      <c r="R313" s="132">
        <v>4.8493530999999999E-2</v>
      </c>
      <c r="S313" s="132">
        <v>1.5782568E-2</v>
      </c>
      <c r="T313" s="132">
        <v>1.5421449E-2</v>
      </c>
      <c r="U313" s="132">
        <v>0.15790942999999999</v>
      </c>
      <c r="V313" s="132">
        <v>0.54617853999999999</v>
      </c>
      <c r="W313" s="132">
        <v>0.57889778000000003</v>
      </c>
      <c r="X313" s="132">
        <v>3.3872764E-2</v>
      </c>
      <c r="Y313" s="132">
        <v>3.9223681000000003E-2</v>
      </c>
      <c r="Z313" s="132">
        <v>6.8880909000000004E-2</v>
      </c>
      <c r="AA313" s="132">
        <v>0</v>
      </c>
      <c r="AC313" s="118">
        <f t="shared" si="116"/>
        <v>0.65889617</v>
      </c>
      <c r="AD313" s="118">
        <f t="shared" si="117"/>
        <v>0.69371448800000002</v>
      </c>
      <c r="AE313" s="118">
        <f t="shared" si="118"/>
        <v>0.57764528900000001</v>
      </c>
      <c r="AF313" s="118">
        <f t="shared" si="119"/>
        <v>1.126885841</v>
      </c>
      <c r="AG313" s="118">
        <f t="shared" si="120"/>
        <v>0.58005130399999993</v>
      </c>
      <c r="AI313" s="69">
        <v>110.85052</v>
      </c>
      <c r="AJ313" s="69">
        <v>83.858619000000004</v>
      </c>
      <c r="AK313" s="69">
        <v>4.2077967999999997</v>
      </c>
      <c r="AL313" s="69">
        <v>0</v>
      </c>
      <c r="AM313" s="69">
        <v>21.016904</v>
      </c>
      <c r="AN313" s="69">
        <v>0.46973297000000003</v>
      </c>
      <c r="AO313" s="69">
        <v>1.2974641</v>
      </c>
      <c r="AQ313" s="116">
        <v>0.12914373000000001</v>
      </c>
      <c r="AR313" s="116">
        <v>0.11889724</v>
      </c>
      <c r="AS313" s="116">
        <v>4.1935842999999999E-3</v>
      </c>
      <c r="AT313" s="116">
        <v>6.0529021999999998E-3</v>
      </c>
      <c r="AU313" s="150">
        <f t="shared" si="121"/>
        <v>7.1281318533000011E-6</v>
      </c>
      <c r="AV313" s="150">
        <f t="shared" si="122"/>
        <v>1.5508817678639996E-8</v>
      </c>
      <c r="AW313" s="163">
        <f t="shared" si="123"/>
        <v>0.84774540819999999</v>
      </c>
      <c r="AX313" s="196">
        <v>4.0763709000000004E-6</v>
      </c>
      <c r="AY313" s="196">
        <v>1.2299395E-8</v>
      </c>
      <c r="AZ313" s="196">
        <v>3.3603703999999998E-13</v>
      </c>
      <c r="BA313" s="108">
        <v>0</v>
      </c>
      <c r="BB313" s="108">
        <v>0</v>
      </c>
      <c r="BC313" s="196">
        <v>2.8204932999999999E-9</v>
      </c>
      <c r="BD313" s="196">
        <v>2.8900590999999999E-6</v>
      </c>
      <c r="BE313" s="196">
        <v>6.4321005999999995E-10</v>
      </c>
      <c r="BF313" s="196">
        <v>2.4803999999999998E-9</v>
      </c>
      <c r="BG313" s="108">
        <v>0</v>
      </c>
      <c r="BH313" s="108">
        <v>0</v>
      </c>
      <c r="BI313" s="196">
        <v>8.6987745999999999E-12</v>
      </c>
      <c r="BJ313" s="196">
        <v>6.4640704999999996E-11</v>
      </c>
      <c r="BK313" s="196">
        <v>1.2137102E-11</v>
      </c>
      <c r="BL313" s="196">
        <v>1.5373126000000001E-7</v>
      </c>
      <c r="BM313" s="196">
        <v>5.1501000000000002E-9</v>
      </c>
      <c r="BN313" s="108">
        <v>0</v>
      </c>
      <c r="BO313" s="108">
        <v>9.1592181999999994E-3</v>
      </c>
      <c r="BP313" s="108">
        <v>0.83858619000000001</v>
      </c>
      <c r="BQ313" s="108">
        <v>0</v>
      </c>
      <c r="BR313" s="108">
        <v>0</v>
      </c>
      <c r="BS313" s="108">
        <v>0</v>
      </c>
      <c r="BU313" s="69">
        <v>5.0731769000000003E-4</v>
      </c>
      <c r="BV313" s="172">
        <v>1.7100627000000001E-5</v>
      </c>
      <c r="BW313" s="69">
        <v>1.2247849E-4</v>
      </c>
      <c r="BX313" s="172">
        <v>1.8550285E-5</v>
      </c>
      <c r="BY313" s="172">
        <v>5.7491972000000001E-5</v>
      </c>
      <c r="BZ313" s="69">
        <v>0</v>
      </c>
      <c r="CA313" s="69">
        <v>0</v>
      </c>
      <c r="CB313" s="69">
        <v>0</v>
      </c>
      <c r="CC313" s="172">
        <v>2.1916466E-5</v>
      </c>
      <c r="CD313" s="172">
        <v>1.0357322E-5</v>
      </c>
      <c r="CE313" s="69">
        <v>0</v>
      </c>
      <c r="CF313" s="69">
        <v>0</v>
      </c>
      <c r="CG313" s="69">
        <v>0</v>
      </c>
      <c r="CH313" s="172">
        <v>2.1229652999999999E-5</v>
      </c>
      <c r="CI313" s="69">
        <v>1.0664223E-4</v>
      </c>
      <c r="CJ313" s="69">
        <v>1.3155065E-4</v>
      </c>
      <c r="CK313" s="69">
        <v>0</v>
      </c>
      <c r="CM313" s="198">
        <v>0</v>
      </c>
      <c r="CN313" s="198">
        <v>4.3926410999999996</v>
      </c>
      <c r="CO313" s="198">
        <v>0</v>
      </c>
      <c r="CP313" s="198">
        <v>1.17E-2</v>
      </c>
      <c r="CQ313" s="197">
        <v>8.1315979000000002E-8</v>
      </c>
      <c r="CR313" s="197">
        <v>4.6693299999999999E-7</v>
      </c>
      <c r="CS313" s="198">
        <v>1.9243149E-3</v>
      </c>
      <c r="CT313" s="198">
        <v>30.104877999999999</v>
      </c>
      <c r="CU313" s="198">
        <v>0</v>
      </c>
      <c r="CV313" s="198">
        <v>0</v>
      </c>
      <c r="CX313" s="166"/>
    </row>
    <row r="314" spans="1:103" ht="14.4">
      <c r="A314" t="s">
        <v>3225</v>
      </c>
      <c r="B314" s="85" t="s">
        <v>379</v>
      </c>
      <c r="C314" s="113" t="str">
        <f t="shared" si="152"/>
        <v>A.030.27.101</v>
      </c>
      <c r="D314" s="9" t="s">
        <v>3460</v>
      </c>
      <c r="E314" s="112" t="s">
        <v>362</v>
      </c>
      <c r="F314" s="115" t="str">
        <f t="shared" si="153"/>
        <v>pigment, Black</v>
      </c>
      <c r="G314" s="143">
        <f t="shared" si="154"/>
        <v>3.2920286000000001</v>
      </c>
      <c r="I314" s="118">
        <f t="shared" si="155"/>
        <v>0.59212837585421996</v>
      </c>
      <c r="K314" s="161">
        <f t="shared" si="156"/>
        <v>2.4056445483999999E-2</v>
      </c>
      <c r="L314" s="161">
        <f t="shared" si="157"/>
        <v>7.4153157334219996E-2</v>
      </c>
      <c r="M314" s="162">
        <f t="shared" si="158"/>
        <v>1.14483036E-4</v>
      </c>
      <c r="N314" s="161">
        <v>0.49380428999999998</v>
      </c>
      <c r="O314" s="132">
        <v>4.9127123000000002E-2</v>
      </c>
      <c r="P314" s="132">
        <v>2.4334993999999999E-2</v>
      </c>
      <c r="Q314" s="132">
        <v>2.0365279999999999E-2</v>
      </c>
      <c r="R314" s="132">
        <v>3.5856562000000001E-3</v>
      </c>
      <c r="S314" s="164">
        <v>2.2762445000000001E-5</v>
      </c>
      <c r="T314" s="164">
        <v>8.2746839000000005E-5</v>
      </c>
      <c r="U314" s="132">
        <v>6.9050945999999996E-4</v>
      </c>
      <c r="V314" s="164">
        <v>1.8850788999999999E-5</v>
      </c>
      <c r="W314" s="132">
        <v>0</v>
      </c>
      <c r="X314" s="164">
        <v>9.5632246999999997E-5</v>
      </c>
      <c r="Y314" s="164">
        <v>5.3087422000000005E-7</v>
      </c>
      <c r="Z314" s="132">
        <v>0</v>
      </c>
      <c r="AA314" s="132">
        <v>0</v>
      </c>
      <c r="AC314" s="118">
        <f t="shared" si="116"/>
        <v>0.49380428999999998</v>
      </c>
      <c r="AD314" s="118">
        <f t="shared" si="117"/>
        <v>9.8209071943999998E-2</v>
      </c>
      <c r="AE314" s="118">
        <f t="shared" si="118"/>
        <v>7.4152626459999996E-2</v>
      </c>
      <c r="AF314" s="118">
        <f t="shared" si="119"/>
        <v>7.4153157334219996E-2</v>
      </c>
      <c r="AG314" s="118">
        <f t="shared" si="120"/>
        <v>1.14483036E-4</v>
      </c>
      <c r="AI314" s="69">
        <v>101.00183</v>
      </c>
      <c r="AJ314" s="69">
        <v>100.98386000000001</v>
      </c>
      <c r="AK314" s="69">
        <v>1.1879782E-2</v>
      </c>
      <c r="AL314" s="69">
        <v>0</v>
      </c>
      <c r="AM314" s="69">
        <v>0</v>
      </c>
      <c r="AN314" s="69">
        <v>2.8531502000000001E-3</v>
      </c>
      <c r="AO314" s="69">
        <v>3.2416517000000001E-3</v>
      </c>
      <c r="AQ314" s="116">
        <v>7.8065934000000003E-2</v>
      </c>
      <c r="AR314" s="116">
        <v>6.9402201999999996E-2</v>
      </c>
      <c r="AS314" s="116">
        <v>2.9346152999999999E-3</v>
      </c>
      <c r="AT314" s="116">
        <v>5.7291164000000004E-3</v>
      </c>
      <c r="AU314" s="150">
        <f t="shared" si="121"/>
        <v>4.160803545954699E-6</v>
      </c>
      <c r="AV314" s="150">
        <f t="shared" si="122"/>
        <v>1.0852867241492432E-8</v>
      </c>
      <c r="AW314" s="163">
        <f t="shared" si="123"/>
        <v>0.80239725154920005</v>
      </c>
      <c r="AX314" s="196">
        <v>3.0570838E-6</v>
      </c>
      <c r="AY314" s="196">
        <v>9.2240408000000002E-9</v>
      </c>
      <c r="AZ314" s="196">
        <v>2.5201053999999998E-13</v>
      </c>
      <c r="BA314" s="108">
        <v>0</v>
      </c>
      <c r="BB314" s="108">
        <v>0</v>
      </c>
      <c r="BC314" s="196">
        <v>2.5966362999999999E-9</v>
      </c>
      <c r="BD314" s="196">
        <v>1.1009992999999999E-6</v>
      </c>
      <c r="BE314" s="196">
        <v>3.7621765999999999E-10</v>
      </c>
      <c r="BF314" s="196">
        <v>1.2490855999999999E-9</v>
      </c>
      <c r="BG314" s="196">
        <v>3.1960000000000001E-12</v>
      </c>
      <c r="BH314" s="196">
        <v>2.525E-14</v>
      </c>
      <c r="BI314" s="196">
        <v>4.4955962E-14</v>
      </c>
      <c r="BJ314" s="196">
        <v>4.1462917000000003E-15</v>
      </c>
      <c r="BK314" s="196">
        <v>8.1869873E-16</v>
      </c>
      <c r="BL314" s="196">
        <v>4.9545247000000001E-12</v>
      </c>
      <c r="BM314" s="196">
        <v>1.1885513000000001E-10</v>
      </c>
      <c r="BN314" s="108">
        <v>0</v>
      </c>
      <c r="BO314" s="196">
        <v>1.5815492E-6</v>
      </c>
      <c r="BP314" s="108">
        <v>0.80239567000000001</v>
      </c>
      <c r="BQ314" s="108">
        <v>0</v>
      </c>
      <c r="BR314" s="108">
        <v>0</v>
      </c>
      <c r="BS314" s="108">
        <v>0</v>
      </c>
      <c r="BU314" s="69">
        <v>2.3424253999999999E-4</v>
      </c>
      <c r="BV314" s="172">
        <v>9.4354650000000006E-6</v>
      </c>
      <c r="BW314" s="172">
        <v>9.1790492E-5</v>
      </c>
      <c r="BX314" s="172">
        <v>8.2572890000000006E-8</v>
      </c>
      <c r="BY314" s="172">
        <v>7.6201044999999999E-6</v>
      </c>
      <c r="BZ314" s="172">
        <v>1.6957939E-6</v>
      </c>
      <c r="CA314" s="69">
        <v>0</v>
      </c>
      <c r="CB314" s="172">
        <v>2.4589205000000001E-6</v>
      </c>
      <c r="CC314" s="172">
        <v>3.5119840999999998E-8</v>
      </c>
      <c r="CD314" s="172">
        <v>8.3569275000000004E-8</v>
      </c>
      <c r="CE314" s="69">
        <v>0</v>
      </c>
      <c r="CF314" s="69">
        <v>0</v>
      </c>
      <c r="CG314" s="69">
        <v>0</v>
      </c>
      <c r="CH314" s="172">
        <v>4.3580352000000002E-6</v>
      </c>
      <c r="CI314" s="69">
        <v>1.1668247E-4</v>
      </c>
      <c r="CJ314" s="172">
        <v>2.6540615000000001E-16</v>
      </c>
      <c r="CK314" s="69">
        <v>0</v>
      </c>
      <c r="CM314" s="198">
        <v>0</v>
      </c>
      <c r="CN314" s="198">
        <v>3.2902898</v>
      </c>
      <c r="CO314" s="198">
        <v>4.6357595000000001E-2</v>
      </c>
      <c r="CP314" s="198">
        <v>6.8271727000000001E-3</v>
      </c>
      <c r="CQ314" s="197">
        <v>2.0988253E-11</v>
      </c>
      <c r="CR314" s="197">
        <v>2.5418719999999998E-9</v>
      </c>
      <c r="CS314" s="198">
        <v>3.4903391E-4</v>
      </c>
      <c r="CT314" s="198">
        <v>3.4735431E-3</v>
      </c>
      <c r="CU314" s="197">
        <v>2.1431151999999999E-6</v>
      </c>
      <c r="CV314" s="198">
        <v>5.7836319999999999E-4</v>
      </c>
      <c r="CX314" s="166"/>
    </row>
    <row r="315" spans="1:103" ht="14.4">
      <c r="A315" t="s">
        <v>3226</v>
      </c>
      <c r="B315" s="85" t="s">
        <v>379</v>
      </c>
      <c r="C315" s="113" t="str">
        <f t="shared" si="152"/>
        <v>A.030.27.102</v>
      </c>
      <c r="D315" s="9" t="s">
        <v>3460</v>
      </c>
      <c r="E315" s="112" t="s">
        <v>362</v>
      </c>
      <c r="F315" s="115" t="str">
        <f t="shared" si="153"/>
        <v>pigment, White</v>
      </c>
      <c r="G315" s="143">
        <f t="shared" si="154"/>
        <v>8.8654426666666666</v>
      </c>
      <c r="I315" s="118">
        <f t="shared" si="155"/>
        <v>10.597660856537191</v>
      </c>
      <c r="K315" s="161">
        <f t="shared" si="156"/>
        <v>2.4910872397999998E-2</v>
      </c>
      <c r="L315" s="161">
        <f t="shared" si="157"/>
        <v>0.12880096330919</v>
      </c>
      <c r="M315" s="162">
        <f t="shared" si="158"/>
        <v>9.1141326208300004</v>
      </c>
      <c r="N315" s="161">
        <v>1.3298163999999999</v>
      </c>
      <c r="O315" s="132">
        <v>0.10054468</v>
      </c>
      <c r="P315" s="132">
        <v>2.7455490999999999E-2</v>
      </c>
      <c r="Q315" s="132">
        <v>2.3421642999999999E-2</v>
      </c>
      <c r="R315" s="132">
        <v>1.3670125999999999E-3</v>
      </c>
      <c r="S315" s="164">
        <v>2.6377642000000001E-5</v>
      </c>
      <c r="T315" s="164">
        <v>9.5839156000000002E-5</v>
      </c>
      <c r="U315" s="132">
        <v>8.0017711999999996E-4</v>
      </c>
      <c r="V315" s="132">
        <v>9.1140217999999997</v>
      </c>
      <c r="W315" s="132">
        <v>0</v>
      </c>
      <c r="X315" s="132">
        <v>1.1082083E-4</v>
      </c>
      <c r="Y315" s="164">
        <v>6.1518919000000002E-7</v>
      </c>
      <c r="Z315" s="132">
        <v>0</v>
      </c>
      <c r="AA315" s="132">
        <v>0</v>
      </c>
      <c r="AC315" s="118">
        <f t="shared" si="116"/>
        <v>1.3298163999999999</v>
      </c>
      <c r="AD315" s="118">
        <f t="shared" si="117"/>
        <v>0.15371122051799999</v>
      </c>
      <c r="AE315" s="118">
        <f t="shared" si="118"/>
        <v>0.12880034811999999</v>
      </c>
      <c r="AF315" s="118">
        <f t="shared" si="119"/>
        <v>0.12880096330919</v>
      </c>
      <c r="AG315" s="118">
        <f t="shared" si="120"/>
        <v>9.1141326208300004</v>
      </c>
      <c r="AI315" s="69">
        <v>117.04322999999999</v>
      </c>
      <c r="AJ315" s="69">
        <v>117.0224</v>
      </c>
      <c r="AK315" s="69">
        <v>1.3766563000000001E-2</v>
      </c>
      <c r="AL315" s="69">
        <v>0</v>
      </c>
      <c r="AM315" s="69">
        <v>0</v>
      </c>
      <c r="AN315" s="69">
        <v>3.3062956000000001E-3</v>
      </c>
      <c r="AO315" s="69">
        <v>3.7565000999999999E-3</v>
      </c>
      <c r="AQ315" s="116">
        <v>0.18676102</v>
      </c>
      <c r="AR315" s="116">
        <v>0.17178078999999999</v>
      </c>
      <c r="AS315" s="116">
        <v>7.4715481999999998E-3</v>
      </c>
      <c r="AT315" s="116">
        <v>7.5086830000000004E-3</v>
      </c>
      <c r="AU315" s="150">
        <f t="shared" si="121"/>
        <v>1.0298608431366397E-5</v>
      </c>
      <c r="AV315" s="150">
        <f t="shared" si="122"/>
        <v>2.7631465203301401E-8</v>
      </c>
      <c r="AW315" s="163">
        <f t="shared" si="123"/>
        <v>1.0516362699999999</v>
      </c>
      <c r="AX315" s="196">
        <v>8.2295423999999994E-6</v>
      </c>
      <c r="AY315" s="196">
        <v>2.4830610000000001E-8</v>
      </c>
      <c r="AZ315" s="196">
        <v>6.7840376000000005E-13</v>
      </c>
      <c r="BA315" s="108">
        <v>0</v>
      </c>
      <c r="BB315" s="108">
        <v>0</v>
      </c>
      <c r="BC315" s="196">
        <v>2.9825578999999998E-9</v>
      </c>
      <c r="BD315" s="196">
        <v>2.0659399999999998E-6</v>
      </c>
      <c r="BE315" s="196">
        <v>4.3221535E-10</v>
      </c>
      <c r="BF315" s="196">
        <v>2.3679036E-9</v>
      </c>
      <c r="BG315" s="108">
        <v>0</v>
      </c>
      <c r="BH315" s="108">
        <v>0</v>
      </c>
      <c r="BI315" s="196">
        <v>5.2095997000000001E-14</v>
      </c>
      <c r="BJ315" s="196">
        <v>4.8048176000000003E-15</v>
      </c>
      <c r="BK315" s="196">
        <v>9.4872679999999992E-16</v>
      </c>
      <c r="BL315" s="196">
        <v>5.7414164000000003E-12</v>
      </c>
      <c r="BM315" s="196">
        <v>1.3773205000000001E-10</v>
      </c>
      <c r="BN315" s="108">
        <v>0</v>
      </c>
      <c r="BO315" s="108">
        <v>0.12180183</v>
      </c>
      <c r="BP315" s="108">
        <v>0.92983444000000004</v>
      </c>
      <c r="BQ315" s="108">
        <v>0</v>
      </c>
      <c r="BR315" s="108">
        <v>0</v>
      </c>
      <c r="BS315" s="108">
        <v>0</v>
      </c>
      <c r="BU315" s="69">
        <v>4.2410639000000001E-4</v>
      </c>
      <c r="BV315" s="172">
        <v>1.7271068000000001E-5</v>
      </c>
      <c r="BW315" s="69">
        <v>2.4719206000000001E-4</v>
      </c>
      <c r="BX315" s="172">
        <v>9.5687231000000006E-8</v>
      </c>
      <c r="BY315" s="172">
        <v>1.4063170000000001E-5</v>
      </c>
      <c r="BZ315" s="172">
        <v>1.8602314E-6</v>
      </c>
      <c r="CA315" s="69">
        <v>0</v>
      </c>
      <c r="CB315" s="172">
        <v>2.8234308999999998E-6</v>
      </c>
      <c r="CC315" s="172">
        <v>4.0697674E-8</v>
      </c>
      <c r="CD315" s="172">
        <v>9.6809051000000003E-8</v>
      </c>
      <c r="CE315" s="69">
        <v>0</v>
      </c>
      <c r="CF315" s="69">
        <v>0</v>
      </c>
      <c r="CG315" s="69">
        <v>0</v>
      </c>
      <c r="CH315" s="172">
        <v>5.4290609000000003E-6</v>
      </c>
      <c r="CI315" s="69">
        <v>1.3521430999999999E-4</v>
      </c>
      <c r="CJ315" s="172">
        <v>1.9865106E-8</v>
      </c>
      <c r="CK315" s="69">
        <v>0</v>
      </c>
      <c r="CM315" s="198">
        <v>0</v>
      </c>
      <c r="CN315" s="198">
        <v>8.8634275999999996</v>
      </c>
      <c r="CO315" s="198">
        <v>5.3197766E-2</v>
      </c>
      <c r="CP315" s="198">
        <v>1.2243258999999999E-2</v>
      </c>
      <c r="CQ315" s="197">
        <v>2.4321666999999999E-11</v>
      </c>
      <c r="CR315" s="197">
        <v>2.9455793999999999E-9</v>
      </c>
      <c r="CS315" s="198">
        <v>6.7001677000000002E-4</v>
      </c>
      <c r="CT315" s="198">
        <v>4.0252211000000003E-3</v>
      </c>
      <c r="CU315" s="198">
        <v>0</v>
      </c>
      <c r="CV315" s="198">
        <v>6.5419453000000003E-4</v>
      </c>
      <c r="CX315" s="166"/>
    </row>
    <row r="316" spans="1:103" ht="14.4">
      <c r="A316" t="s">
        <v>3253</v>
      </c>
      <c r="B316" s="85" t="s">
        <v>379</v>
      </c>
      <c r="C316" s="113" t="str">
        <f t="shared" si="152"/>
        <v>A.030.27.103</v>
      </c>
      <c r="D316" s="9" t="s">
        <v>3460</v>
      </c>
      <c r="E316" s="112" t="s">
        <v>362</v>
      </c>
      <c r="F316" s="115" t="str">
        <f t="shared" si="153"/>
        <v>pigment, Azo (yellow, orange, red, magenta, brown)</v>
      </c>
      <c r="G316" s="143">
        <f t="shared" si="154"/>
        <v>17.615998000000001</v>
      </c>
      <c r="I316" s="118">
        <f t="shared" si="155"/>
        <v>3.7280950320172002</v>
      </c>
      <c r="K316" s="161">
        <f t="shared" si="156"/>
        <v>4.9498924896000003E-2</v>
      </c>
      <c r="L316" s="161">
        <f t="shared" si="157"/>
        <v>1.0359327952062001</v>
      </c>
      <c r="M316" s="162">
        <f t="shared" si="158"/>
        <v>2.63611915E-4</v>
      </c>
      <c r="N316" s="161">
        <v>2.6423996999999999</v>
      </c>
      <c r="O316" s="132">
        <v>0.1997864</v>
      </c>
      <c r="P316" s="132">
        <v>5.4555187999999998E-2</v>
      </c>
      <c r="Q316" s="132">
        <v>4.6539764999999997E-2</v>
      </c>
      <c r="R316" s="132">
        <v>2.7163101E-3</v>
      </c>
      <c r="S316" s="164">
        <v>5.2413456000000002E-5</v>
      </c>
      <c r="T316" s="132">
        <v>1.9043633999999999E-4</v>
      </c>
      <c r="U316" s="132">
        <v>1.5899848000000001E-3</v>
      </c>
      <c r="V316" s="164">
        <v>4.3406365000000003E-5</v>
      </c>
      <c r="W316" s="132">
        <v>0.78</v>
      </c>
      <c r="X316" s="132">
        <v>2.2020555000000001E-4</v>
      </c>
      <c r="Y316" s="164">
        <v>1.2224062E-6</v>
      </c>
      <c r="Z316" s="132">
        <v>0</v>
      </c>
      <c r="AA316" s="132">
        <v>0</v>
      </c>
      <c r="AC316" s="118">
        <f t="shared" si="116"/>
        <v>2.6423996999999999</v>
      </c>
      <c r="AD316" s="118">
        <f t="shared" si="117"/>
        <v>0.305430497696</v>
      </c>
      <c r="AE316" s="118">
        <f t="shared" si="118"/>
        <v>0.25593157280000001</v>
      </c>
      <c r="AF316" s="118">
        <f t="shared" si="119"/>
        <v>1.0359327952062001</v>
      </c>
      <c r="AG316" s="118">
        <f t="shared" si="120"/>
        <v>2.63611915E-4</v>
      </c>
      <c r="AI316" s="69">
        <v>232.56970999999999</v>
      </c>
      <c r="AJ316" s="69">
        <v>232.52832000000001</v>
      </c>
      <c r="AK316" s="69">
        <v>2.7354725999999999E-2</v>
      </c>
      <c r="AL316" s="69">
        <v>0</v>
      </c>
      <c r="AM316" s="69">
        <v>0</v>
      </c>
      <c r="AN316" s="69">
        <v>6.5697450999999997E-3</v>
      </c>
      <c r="AO316" s="69">
        <v>7.4643199000000004E-3</v>
      </c>
      <c r="AQ316" s="116">
        <v>0.36937377999999998</v>
      </c>
      <c r="AR316" s="116">
        <v>0.34133548000000002</v>
      </c>
      <c r="AS316" s="116">
        <v>1.4846273E-2</v>
      </c>
      <c r="AT316" s="116">
        <v>1.3192027E-2</v>
      </c>
      <c r="AU316" s="150">
        <f t="shared" si="121"/>
        <v>2.0463757052460001E-5</v>
      </c>
      <c r="AV316" s="150">
        <f t="shared" si="122"/>
        <v>5.4904855215508903E-8</v>
      </c>
      <c r="AW316" s="163">
        <f t="shared" si="123"/>
        <v>1.8476228417203999</v>
      </c>
      <c r="AX316" s="196">
        <v>1.6352438E-5</v>
      </c>
      <c r="AY316" s="196">
        <v>4.9339441000000001E-8</v>
      </c>
      <c r="AZ316" s="196">
        <v>1.3480160999999999E-12</v>
      </c>
      <c r="BA316" s="108">
        <v>0</v>
      </c>
      <c r="BB316" s="108">
        <v>0</v>
      </c>
      <c r="BC316" s="196">
        <v>5.9264647999999997E-9</v>
      </c>
      <c r="BD316" s="196">
        <v>4.1051075000000004E-6</v>
      </c>
      <c r="BE316" s="196">
        <v>8.5882965000000001E-10</v>
      </c>
      <c r="BF316" s="196">
        <v>4.7051215999999997E-9</v>
      </c>
      <c r="BG316" s="108">
        <v>0</v>
      </c>
      <c r="BH316" s="108">
        <v>0</v>
      </c>
      <c r="BI316" s="196">
        <v>1.0351688E-13</v>
      </c>
      <c r="BJ316" s="196">
        <v>9.5473697999999996E-15</v>
      </c>
      <c r="BK316" s="196">
        <v>1.8851590999999998E-15</v>
      </c>
      <c r="BL316" s="196">
        <v>1.1408429999999999E-11</v>
      </c>
      <c r="BM316" s="196">
        <v>2.7367923000000001E-10</v>
      </c>
      <c r="BN316" s="108">
        <v>0</v>
      </c>
      <c r="BO316" s="196">
        <v>3.6417204000000001E-6</v>
      </c>
      <c r="BP316" s="108">
        <v>1.8476192</v>
      </c>
      <c r="BQ316" s="108">
        <v>0</v>
      </c>
      <c r="BR316" s="108">
        <v>0</v>
      </c>
      <c r="BS316" s="108">
        <v>0</v>
      </c>
      <c r="BU316" s="69">
        <v>8.4267732999999999E-4</v>
      </c>
      <c r="BV316" s="172">
        <v>3.4318320999999997E-5</v>
      </c>
      <c r="BW316" s="69">
        <v>4.9118076999999998E-4</v>
      </c>
      <c r="BX316" s="172">
        <v>1.9013444999999999E-7</v>
      </c>
      <c r="BY316" s="172">
        <v>2.7944096000000001E-5</v>
      </c>
      <c r="BZ316" s="172">
        <v>3.6963560999999999E-6</v>
      </c>
      <c r="CA316" s="69">
        <v>0</v>
      </c>
      <c r="CB316" s="172">
        <v>5.6102730999999997E-6</v>
      </c>
      <c r="CC316" s="172">
        <v>8.0867948999999994E-8</v>
      </c>
      <c r="CD316" s="172">
        <v>1.9236356000000001E-7</v>
      </c>
      <c r="CE316" s="69">
        <v>0</v>
      </c>
      <c r="CF316" s="69">
        <v>0</v>
      </c>
      <c r="CG316" s="69">
        <v>0</v>
      </c>
      <c r="CH316" s="172">
        <v>1.0787767E-5</v>
      </c>
      <c r="CI316" s="69">
        <v>2.6867638999999999E-4</v>
      </c>
      <c r="CJ316" s="172">
        <v>6.1113179000000001E-16</v>
      </c>
      <c r="CK316" s="69">
        <v>0</v>
      </c>
      <c r="CM316" s="198">
        <v>0</v>
      </c>
      <c r="CN316" s="198">
        <v>17.611993999999999</v>
      </c>
      <c r="CO316" s="198">
        <v>0.10570614</v>
      </c>
      <c r="CP316" s="198">
        <v>2.4327858000000001E-2</v>
      </c>
      <c r="CQ316" s="197">
        <v>4.8328151000000002E-11</v>
      </c>
      <c r="CR316" s="197">
        <v>5.8529871000000004E-9</v>
      </c>
      <c r="CS316" s="198">
        <v>1.3313508000000001E-3</v>
      </c>
      <c r="CT316" s="198">
        <v>7.9982795000000002E-3</v>
      </c>
      <c r="CU316" s="198">
        <v>0</v>
      </c>
      <c r="CV316" s="198">
        <v>1.2999114000000001E-3</v>
      </c>
      <c r="CX316" s="166"/>
    </row>
    <row r="317" spans="1:103" ht="14.4">
      <c r="A317" t="s">
        <v>3227</v>
      </c>
      <c r="B317" s="85" t="s">
        <v>379</v>
      </c>
      <c r="C317" s="113" t="str">
        <f t="shared" si="152"/>
        <v>A.030.27.104</v>
      </c>
      <c r="D317" s="9" t="s">
        <v>3460</v>
      </c>
      <c r="E317" s="112" t="s">
        <v>362</v>
      </c>
      <c r="F317" s="115" t="str">
        <f t="shared" si="153"/>
        <v>pigment, Phthalocyanine (blue and yellow)</v>
      </c>
      <c r="G317" s="143">
        <f t="shared" si="154"/>
        <v>23.456084000000001</v>
      </c>
      <c r="I317" s="118">
        <f t="shared" si="155"/>
        <v>4.6056125756244004</v>
      </c>
      <c r="K317" s="161">
        <f t="shared" si="156"/>
        <v>6.5908894676000002E-2</v>
      </c>
      <c r="L317" s="161">
        <f t="shared" si="157"/>
        <v>1.0209400759603999</v>
      </c>
      <c r="M317" s="162">
        <f t="shared" si="158"/>
        <v>3.5100498799999998E-4</v>
      </c>
      <c r="N317" s="161">
        <v>3.5184126</v>
      </c>
      <c r="O317" s="132">
        <v>0.26601993000000002</v>
      </c>
      <c r="P317" s="132">
        <v>7.2641418999999999E-2</v>
      </c>
      <c r="Q317" s="132">
        <v>6.1968708999999997E-2</v>
      </c>
      <c r="R317" s="132">
        <v>3.6168259E-3</v>
      </c>
      <c r="S317" s="164">
        <v>6.9789656E-5</v>
      </c>
      <c r="T317" s="132">
        <v>2.5357012000000001E-4</v>
      </c>
      <c r="U317" s="132">
        <v>2.1170993E-3</v>
      </c>
      <c r="V317" s="164">
        <v>5.7796517999999997E-5</v>
      </c>
      <c r="W317" s="132">
        <v>0.68015999999999999</v>
      </c>
      <c r="X317" s="132">
        <v>2.9320847000000001E-4</v>
      </c>
      <c r="Y317" s="164">
        <v>1.6276604E-6</v>
      </c>
      <c r="Z317" s="132">
        <v>0</v>
      </c>
      <c r="AA317" s="132">
        <v>0</v>
      </c>
      <c r="AC317" s="118">
        <f t="shared" si="116"/>
        <v>3.5184126</v>
      </c>
      <c r="AD317" s="118">
        <f t="shared" si="117"/>
        <v>0.40668734297600001</v>
      </c>
      <c r="AE317" s="118">
        <f t="shared" si="118"/>
        <v>0.34077844829999998</v>
      </c>
      <c r="AF317" s="118">
        <f t="shared" si="119"/>
        <v>1.0209400759603999</v>
      </c>
      <c r="AG317" s="118">
        <f t="shared" si="120"/>
        <v>3.5100498799999998E-4</v>
      </c>
      <c r="AI317" s="69">
        <v>309.67162000000002</v>
      </c>
      <c r="AJ317" s="69">
        <v>309.61651000000001</v>
      </c>
      <c r="AK317" s="69">
        <v>3.6423412000000002E-2</v>
      </c>
      <c r="AL317" s="69">
        <v>0</v>
      </c>
      <c r="AM317" s="69">
        <v>0</v>
      </c>
      <c r="AN317" s="69">
        <v>8.7477583999999997E-3</v>
      </c>
      <c r="AO317" s="69">
        <v>9.9389041999999993E-3</v>
      </c>
      <c r="AQ317" s="116">
        <v>0.49182921000000002</v>
      </c>
      <c r="AR317" s="116">
        <v>0.45449560999999999</v>
      </c>
      <c r="AS317" s="116">
        <v>1.9768134999999999E-2</v>
      </c>
      <c r="AT317" s="116">
        <v>1.7565470999999999E-2</v>
      </c>
      <c r="AU317" s="150">
        <f t="shared" si="121"/>
        <v>2.7247937617213002E-5</v>
      </c>
      <c r="AV317" s="150">
        <f t="shared" si="122"/>
        <v>7.3107007970440294E-8</v>
      </c>
      <c r="AW317" s="163">
        <f t="shared" si="123"/>
        <v>2.4601499490298999</v>
      </c>
      <c r="AX317" s="196">
        <v>2.1773627000000002E-5</v>
      </c>
      <c r="AY317" s="196">
        <v>6.5696538000000001E-8</v>
      </c>
      <c r="AZ317" s="196">
        <v>1.7949128000000001E-12</v>
      </c>
      <c r="BA317" s="108">
        <v>0</v>
      </c>
      <c r="BB317" s="108">
        <v>0</v>
      </c>
      <c r="BC317" s="196">
        <v>7.8912168000000006E-9</v>
      </c>
      <c r="BD317" s="196">
        <v>5.4660398000000002E-6</v>
      </c>
      <c r="BE317" s="196">
        <v>1.1435502999999999E-9</v>
      </c>
      <c r="BF317" s="196">
        <v>6.2649717000000003E-9</v>
      </c>
      <c r="BG317" s="108">
        <v>0</v>
      </c>
      <c r="BH317" s="108">
        <v>0</v>
      </c>
      <c r="BI317" s="196">
        <v>1.3783497999999999E-13</v>
      </c>
      <c r="BJ317" s="196">
        <v>1.2712530000000001E-14</v>
      </c>
      <c r="BK317" s="196">
        <v>2.5101303E-15</v>
      </c>
      <c r="BL317" s="196">
        <v>1.5190572999999999E-11</v>
      </c>
      <c r="BM317" s="196">
        <v>3.6440984E-10</v>
      </c>
      <c r="BN317" s="108">
        <v>0</v>
      </c>
      <c r="BO317" s="196">
        <v>4.8490299000000001E-6</v>
      </c>
      <c r="BP317" s="108">
        <v>2.4601451000000001</v>
      </c>
      <c r="BQ317" s="108">
        <v>0</v>
      </c>
      <c r="BR317" s="108">
        <v>0</v>
      </c>
      <c r="BS317" s="108">
        <v>0</v>
      </c>
      <c r="BU317" s="69">
        <v>1.1220431999999999E-3</v>
      </c>
      <c r="BV317" s="172">
        <v>4.5695590000000003E-5</v>
      </c>
      <c r="BW317" s="69">
        <v>6.5401787E-4</v>
      </c>
      <c r="BX317" s="172">
        <v>2.5316815999999998E-7</v>
      </c>
      <c r="BY317" s="172">
        <v>3.7208171999999997E-5</v>
      </c>
      <c r="BZ317" s="172">
        <v>4.9217785000000004E-6</v>
      </c>
      <c r="CA317" s="69">
        <v>0</v>
      </c>
      <c r="CB317" s="172">
        <v>7.4702005999999997E-6</v>
      </c>
      <c r="CC317" s="172">
        <v>1.0767743E-7</v>
      </c>
      <c r="CD317" s="172">
        <v>2.5613626E-7</v>
      </c>
      <c r="CE317" s="69">
        <v>0</v>
      </c>
      <c r="CF317" s="69">
        <v>0</v>
      </c>
      <c r="CG317" s="69">
        <v>0</v>
      </c>
      <c r="CH317" s="172">
        <v>1.4364145999999999E-5</v>
      </c>
      <c r="CI317" s="69">
        <v>3.5774845000000001E-4</v>
      </c>
      <c r="CJ317" s="172">
        <v>8.1373527000000005E-16</v>
      </c>
      <c r="CK317" s="69">
        <v>0</v>
      </c>
      <c r="CM317" s="198">
        <v>0</v>
      </c>
      <c r="CN317" s="198">
        <v>23.450752999999999</v>
      </c>
      <c r="CO317" s="198">
        <v>0.14075003</v>
      </c>
      <c r="CP317" s="198">
        <v>3.2393071000000002E-2</v>
      </c>
      <c r="CQ317" s="197">
        <v>6.4349982999999999E-11</v>
      </c>
      <c r="CR317" s="197">
        <v>7.7933794999999992E-9</v>
      </c>
      <c r="CS317" s="198">
        <v>1.7727225E-3</v>
      </c>
      <c r="CT317" s="198">
        <v>1.0649883000000001E-2</v>
      </c>
      <c r="CU317" s="198">
        <v>0</v>
      </c>
      <c r="CV317" s="198">
        <v>1.7308601999999999E-3</v>
      </c>
      <c r="CX317" s="166"/>
    </row>
    <row r="318" spans="1:103" ht="14.4">
      <c r="A318" t="s">
        <v>3228</v>
      </c>
      <c r="B318" s="85" t="s">
        <v>379</v>
      </c>
      <c r="C318" s="113" t="str">
        <f t="shared" si="152"/>
        <v>A.030.27.105</v>
      </c>
      <c r="D318" s="9" t="s">
        <v>3460</v>
      </c>
      <c r="E318" s="112" t="s">
        <v>362</v>
      </c>
      <c r="F318" s="115" t="str">
        <f t="shared" si="153"/>
        <v>pigment, Quinacridone (red, magenta, rose, violet and pink)</v>
      </c>
      <c r="G318" s="143">
        <f t="shared" si="154"/>
        <v>29.320105333333331</v>
      </c>
      <c r="I318" s="118">
        <f t="shared" si="155"/>
        <v>5.6064757670334995</v>
      </c>
      <c r="K318" s="161">
        <f t="shared" si="156"/>
        <v>8.2386118120000004E-2</v>
      </c>
      <c r="L318" s="161">
        <f t="shared" si="157"/>
        <v>1.1256350926755001</v>
      </c>
      <c r="M318" s="162">
        <f t="shared" si="158"/>
        <v>4.3875623799999997E-4</v>
      </c>
      <c r="N318" s="161">
        <v>4.3980157999999996</v>
      </c>
      <c r="O318" s="132">
        <v>0.33252491000000001</v>
      </c>
      <c r="P318" s="132">
        <v>9.0801774000000002E-2</v>
      </c>
      <c r="Q318" s="132">
        <v>7.7460886000000007E-2</v>
      </c>
      <c r="R318" s="132">
        <v>4.5210323999999996E-3</v>
      </c>
      <c r="S318" s="164">
        <v>8.7237069999999997E-5</v>
      </c>
      <c r="T318" s="132">
        <v>3.1696265000000001E-4</v>
      </c>
      <c r="U318" s="132">
        <v>2.6463741E-3</v>
      </c>
      <c r="V318" s="164">
        <v>7.2245647999999996E-5</v>
      </c>
      <c r="W318" s="132">
        <v>0.69965999999999995</v>
      </c>
      <c r="X318" s="132">
        <v>3.6651058999999999E-4</v>
      </c>
      <c r="Y318" s="164">
        <v>2.0345755E-6</v>
      </c>
      <c r="Z318" s="132">
        <v>0</v>
      </c>
      <c r="AA318" s="132">
        <v>0</v>
      </c>
      <c r="AC318" s="118">
        <f t="shared" si="116"/>
        <v>4.3980157999999996</v>
      </c>
      <c r="AD318" s="118">
        <f t="shared" si="117"/>
        <v>0.50835917622000004</v>
      </c>
      <c r="AE318" s="118">
        <f t="shared" si="118"/>
        <v>0.42597305810000002</v>
      </c>
      <c r="AF318" s="118">
        <f t="shared" si="119"/>
        <v>1.1256350926755001</v>
      </c>
      <c r="AG318" s="118">
        <f t="shared" si="120"/>
        <v>4.3875623799999997E-4</v>
      </c>
      <c r="AI318" s="69">
        <v>387.08953000000002</v>
      </c>
      <c r="AJ318" s="69">
        <v>387.02064000000001</v>
      </c>
      <c r="AK318" s="69">
        <v>4.5529265999999999E-2</v>
      </c>
      <c r="AL318" s="69">
        <v>0</v>
      </c>
      <c r="AM318" s="69">
        <v>0</v>
      </c>
      <c r="AN318" s="69">
        <v>1.0934698E-2</v>
      </c>
      <c r="AO318" s="69">
        <v>1.242363E-2</v>
      </c>
      <c r="AQ318" s="116">
        <v>0.61478650999999995</v>
      </c>
      <c r="AR318" s="116">
        <v>0.56811951000000005</v>
      </c>
      <c r="AS318" s="116">
        <v>2.4710169000000001E-2</v>
      </c>
      <c r="AT318" s="116">
        <v>2.1956837999999999E-2</v>
      </c>
      <c r="AU318" s="150">
        <f t="shared" si="121"/>
        <v>3.4059922321516003E-5</v>
      </c>
      <c r="AV318" s="150">
        <f t="shared" si="122"/>
        <v>9.1383760463055901E-8</v>
      </c>
      <c r="AW318" s="163">
        <f t="shared" si="123"/>
        <v>3.0751874612873999</v>
      </c>
      <c r="AX318" s="196">
        <v>2.7217034E-5</v>
      </c>
      <c r="AY318" s="196">
        <v>8.2120673000000003E-8</v>
      </c>
      <c r="AZ318" s="196">
        <v>2.2436410000000001E-12</v>
      </c>
      <c r="BA318" s="108">
        <v>0</v>
      </c>
      <c r="BB318" s="108">
        <v>0</v>
      </c>
      <c r="BC318" s="196">
        <v>9.8640209999999999E-9</v>
      </c>
      <c r="BD318" s="196">
        <v>6.8325497999999996E-6</v>
      </c>
      <c r="BE318" s="196">
        <v>1.4294378999999999E-9</v>
      </c>
      <c r="BF318" s="196">
        <v>7.8312145999999997E-9</v>
      </c>
      <c r="BG318" s="108">
        <v>0</v>
      </c>
      <c r="BH318" s="108">
        <v>0</v>
      </c>
      <c r="BI318" s="196">
        <v>1.7229372999999999E-13</v>
      </c>
      <c r="BJ318" s="196">
        <v>1.5890663E-14</v>
      </c>
      <c r="BK318" s="196">
        <v>3.1376629000000001E-15</v>
      </c>
      <c r="BL318" s="196">
        <v>1.8988216000000001E-11</v>
      </c>
      <c r="BM318" s="196">
        <v>4.5551230000000002E-10</v>
      </c>
      <c r="BN318" s="108">
        <v>0</v>
      </c>
      <c r="BO318" s="196">
        <v>6.0612873999999999E-6</v>
      </c>
      <c r="BP318" s="108">
        <v>3.0751814</v>
      </c>
      <c r="BQ318" s="108">
        <v>0</v>
      </c>
      <c r="BR318" s="108">
        <v>0</v>
      </c>
      <c r="BS318" s="108">
        <v>0</v>
      </c>
      <c r="BU318" s="69">
        <v>1.4025540000000001E-3</v>
      </c>
      <c r="BV318" s="172">
        <v>5.7119488000000001E-5</v>
      </c>
      <c r="BW318" s="69">
        <v>8.1752232999999998E-4</v>
      </c>
      <c r="BX318" s="172">
        <v>3.164602E-7</v>
      </c>
      <c r="BY318" s="172">
        <v>4.6510215000000002E-5</v>
      </c>
      <c r="BZ318" s="172">
        <v>6.1522231999999996E-6</v>
      </c>
      <c r="CA318" s="69">
        <v>0</v>
      </c>
      <c r="CB318" s="172">
        <v>9.3377508E-6</v>
      </c>
      <c r="CC318" s="172">
        <v>1.3459679E-7</v>
      </c>
      <c r="CD318" s="172">
        <v>3.2017031999999998E-7</v>
      </c>
      <c r="CE318" s="69">
        <v>0</v>
      </c>
      <c r="CF318" s="69">
        <v>0</v>
      </c>
      <c r="CG318" s="69">
        <v>0</v>
      </c>
      <c r="CH318" s="172">
        <v>1.7955182000000001E-5</v>
      </c>
      <c r="CI318" s="69">
        <v>4.4718555999999999E-4</v>
      </c>
      <c r="CJ318" s="172">
        <v>1.0171691000000001E-15</v>
      </c>
      <c r="CK318" s="69">
        <v>0</v>
      </c>
      <c r="CM318" s="198">
        <v>0</v>
      </c>
      <c r="CN318" s="198">
        <v>29.313441999999998</v>
      </c>
      <c r="CO318" s="198">
        <v>0.17593754</v>
      </c>
      <c r="CP318" s="198">
        <v>4.0491339000000001E-2</v>
      </c>
      <c r="CQ318" s="197">
        <v>8.0437478999999994E-11</v>
      </c>
      <c r="CR318" s="197">
        <v>9.7417244000000003E-9</v>
      </c>
      <c r="CS318" s="198">
        <v>2.2159032E-3</v>
      </c>
      <c r="CT318" s="198">
        <v>1.3312354E-2</v>
      </c>
      <c r="CU318" s="198">
        <v>0</v>
      </c>
      <c r="CV318" s="198">
        <v>2.1635753000000001E-3</v>
      </c>
      <c r="CX318" s="166"/>
    </row>
    <row r="319" spans="1:103" ht="14.4">
      <c r="A319" t="s">
        <v>3229</v>
      </c>
      <c r="B319" s="85" t="s">
        <v>379</v>
      </c>
      <c r="C319" s="113" t="str">
        <f t="shared" si="152"/>
        <v>A.030.27.106</v>
      </c>
      <c r="D319" s="9" t="s">
        <v>3460</v>
      </c>
      <c r="E319" s="112" t="s">
        <v>362</v>
      </c>
      <c r="F319" s="115" t="str">
        <f t="shared" si="153"/>
        <v>pigment, DPP / perylene (red, orange, maroon, black and bordeaux)</v>
      </c>
      <c r="G319" s="143">
        <f t="shared" si="154"/>
        <v>35.231996000000002</v>
      </c>
      <c r="I319" s="118">
        <f t="shared" si="155"/>
        <v>6.7627700579112995</v>
      </c>
      <c r="K319" s="161">
        <f t="shared" si="156"/>
        <v>9.8997849779999994E-2</v>
      </c>
      <c r="L319" s="161">
        <f t="shared" si="157"/>
        <v>1.3784455843123</v>
      </c>
      <c r="M319" s="162">
        <f t="shared" si="158"/>
        <v>5.2722381900000004E-4</v>
      </c>
      <c r="N319" s="161">
        <v>5.2847993999999998</v>
      </c>
      <c r="O319" s="132">
        <v>0.39957279000000001</v>
      </c>
      <c r="P319" s="132">
        <v>0.10911038000000001</v>
      </c>
      <c r="Q319" s="132">
        <v>9.3079529999999994E-2</v>
      </c>
      <c r="R319" s="132">
        <v>5.4326202000000001E-3</v>
      </c>
      <c r="S319" s="132">
        <v>1.0482691E-4</v>
      </c>
      <c r="T319" s="132">
        <v>3.8087267000000001E-4</v>
      </c>
      <c r="U319" s="132">
        <v>3.1799695000000001E-3</v>
      </c>
      <c r="V319" s="164">
        <v>8.6812728999999996E-5</v>
      </c>
      <c r="W319" s="132">
        <v>0.86658000000000002</v>
      </c>
      <c r="X319" s="132">
        <v>4.4041109E-4</v>
      </c>
      <c r="Y319" s="164">
        <v>2.4448123E-6</v>
      </c>
      <c r="Z319" s="132">
        <v>0</v>
      </c>
      <c r="AA319" s="132">
        <v>0</v>
      </c>
      <c r="AC319" s="118">
        <f t="shared" si="116"/>
        <v>5.2847993999999998</v>
      </c>
      <c r="AD319" s="118">
        <f t="shared" si="117"/>
        <v>0.6108609892800001</v>
      </c>
      <c r="AE319" s="118">
        <f t="shared" si="118"/>
        <v>0.51186313950000006</v>
      </c>
      <c r="AF319" s="118">
        <f t="shared" si="119"/>
        <v>1.3784455843123</v>
      </c>
      <c r="AG319" s="118">
        <f t="shared" si="120"/>
        <v>5.2722381900000004E-4</v>
      </c>
      <c r="AI319" s="69">
        <v>465.13941999999997</v>
      </c>
      <c r="AJ319" s="69">
        <v>465.05664000000002</v>
      </c>
      <c r="AK319" s="69">
        <v>5.4709451999999999E-2</v>
      </c>
      <c r="AL319" s="69">
        <v>0</v>
      </c>
      <c r="AM319" s="69">
        <v>0</v>
      </c>
      <c r="AN319" s="69">
        <v>1.313949E-2</v>
      </c>
      <c r="AO319" s="69">
        <v>1.492864E-2</v>
      </c>
      <c r="AQ319" s="116">
        <v>0.73874755000000003</v>
      </c>
      <c r="AR319" s="116">
        <v>0.68267095</v>
      </c>
      <c r="AS319" s="116">
        <v>2.9692546E-2</v>
      </c>
      <c r="AT319" s="116">
        <v>2.6384054000000001E-2</v>
      </c>
      <c r="AU319" s="150">
        <f t="shared" si="121"/>
        <v>4.0927515105310006E-5</v>
      </c>
      <c r="AV319" s="150">
        <f t="shared" si="122"/>
        <v>1.098097104310282E-7</v>
      </c>
      <c r="AW319" s="163">
        <f t="shared" si="123"/>
        <v>3.6952456834409002</v>
      </c>
      <c r="AX319" s="196">
        <v>3.2704877000000003E-5</v>
      </c>
      <c r="AY319" s="196">
        <v>9.8678882000000002E-8</v>
      </c>
      <c r="AZ319" s="196">
        <v>2.6960321999999998E-12</v>
      </c>
      <c r="BA319" s="108">
        <v>0</v>
      </c>
      <c r="BB319" s="108">
        <v>0</v>
      </c>
      <c r="BC319" s="196">
        <v>1.185293E-8</v>
      </c>
      <c r="BD319" s="196">
        <v>8.2102150000000008E-6</v>
      </c>
      <c r="BE319" s="196">
        <v>1.7176593E-9</v>
      </c>
      <c r="BF319" s="196">
        <v>9.4102431999999993E-9</v>
      </c>
      <c r="BG319" s="108">
        <v>0</v>
      </c>
      <c r="BH319" s="108">
        <v>0</v>
      </c>
      <c r="BI319" s="196">
        <v>2.0703376999999999E-13</v>
      </c>
      <c r="BJ319" s="196">
        <v>1.9094739999999999E-14</v>
      </c>
      <c r="BK319" s="196">
        <v>3.7703181999999996E-15</v>
      </c>
      <c r="BL319" s="196">
        <v>2.2816859999999999E-11</v>
      </c>
      <c r="BM319" s="196">
        <v>5.4735844999999998E-10</v>
      </c>
      <c r="BN319" s="108">
        <v>0</v>
      </c>
      <c r="BO319" s="196">
        <v>7.2834409000000001E-6</v>
      </c>
      <c r="BP319" s="108">
        <v>3.6952384</v>
      </c>
      <c r="BQ319" s="108">
        <v>0</v>
      </c>
      <c r="BR319" s="108">
        <v>0</v>
      </c>
      <c r="BS319" s="108">
        <v>0</v>
      </c>
      <c r="BU319" s="69">
        <v>1.6853547E-3</v>
      </c>
      <c r="BV319" s="172">
        <v>6.8636640999999998E-5</v>
      </c>
      <c r="BW319" s="69">
        <v>9.8236153000000001E-4</v>
      </c>
      <c r="BX319" s="172">
        <v>3.8026891000000002E-7</v>
      </c>
      <c r="BY319" s="172">
        <v>5.5888192999999999E-5</v>
      </c>
      <c r="BZ319" s="172">
        <v>7.3927121999999997E-6</v>
      </c>
      <c r="CA319" s="69">
        <v>0</v>
      </c>
      <c r="CB319" s="172">
        <v>1.1220546E-5</v>
      </c>
      <c r="CC319" s="172">
        <v>1.6173589999999999E-7</v>
      </c>
      <c r="CD319" s="172">
        <v>3.8472712000000001E-7</v>
      </c>
      <c r="CE319" s="69">
        <v>0</v>
      </c>
      <c r="CF319" s="69">
        <v>0</v>
      </c>
      <c r="CG319" s="69">
        <v>0</v>
      </c>
      <c r="CH319" s="172">
        <v>2.1575534E-5</v>
      </c>
      <c r="CI319" s="69">
        <v>5.3735277000000001E-4</v>
      </c>
      <c r="CJ319" s="172">
        <v>1.2222636E-15</v>
      </c>
      <c r="CK319" s="69">
        <v>0</v>
      </c>
      <c r="CM319" s="198">
        <v>0</v>
      </c>
      <c r="CN319" s="198">
        <v>35.223989000000003</v>
      </c>
      <c r="CO319" s="198">
        <v>0.21141229</v>
      </c>
      <c r="CP319" s="198">
        <v>4.8655715000000002E-2</v>
      </c>
      <c r="CQ319" s="197">
        <v>9.6656300999999996E-11</v>
      </c>
      <c r="CR319" s="197">
        <v>1.1705974000000001E-8</v>
      </c>
      <c r="CS319" s="198">
        <v>2.6627016000000002E-3</v>
      </c>
      <c r="CT319" s="198">
        <v>1.5996559E-2</v>
      </c>
      <c r="CU319" s="198">
        <v>0</v>
      </c>
      <c r="CV319" s="198">
        <v>2.5998227000000001E-3</v>
      </c>
      <c r="CX319" s="166"/>
    </row>
    <row r="320" spans="1:103">
      <c r="D320" s="1" t="s">
        <v>1130</v>
      </c>
      <c r="V320" s="3"/>
      <c r="Y320" s="3"/>
      <c r="AC320" s="142"/>
      <c r="AD320" s="142"/>
      <c r="AE320" s="142"/>
      <c r="AF320" s="142"/>
      <c r="AG320" s="142"/>
      <c r="AU320" s="86"/>
      <c r="AV320" s="86"/>
      <c r="AW320" s="86"/>
      <c r="AX320" s="3"/>
      <c r="AY320" s="3"/>
      <c r="AZ320" s="3"/>
      <c r="BC320" s="3"/>
      <c r="BD320" s="3"/>
      <c r="BE320" s="3"/>
      <c r="BF320" s="3"/>
      <c r="BI320" s="3"/>
      <c r="BJ320" s="3"/>
      <c r="BK320" s="3"/>
      <c r="BL320" s="3"/>
      <c r="BM320" s="3"/>
      <c r="BO320" s="3"/>
      <c r="BV320" s="3"/>
      <c r="BX320" s="3"/>
      <c r="BY320" s="3"/>
      <c r="BZ320" s="3"/>
      <c r="CB320" s="3"/>
      <c r="CC320" s="3"/>
      <c r="CD320" s="3"/>
      <c r="CH320" s="3"/>
      <c r="CJ320" s="3"/>
      <c r="CQ320" s="3"/>
      <c r="CR320" s="3"/>
    </row>
    <row r="321" spans="1:103" ht="14.4">
      <c r="A321" t="s">
        <v>3098</v>
      </c>
      <c r="B321" s="85" t="s">
        <v>379</v>
      </c>
      <c r="C321" s="113" t="str">
        <f t="shared" ref="C321:C329" si="159">MID(A321,1,12)</f>
        <v>A.030.28.101</v>
      </c>
      <c r="D321" s="9" t="s">
        <v>1130</v>
      </c>
      <c r="E321" s="112" t="s">
        <v>362</v>
      </c>
      <c r="F321" s="115" t="str">
        <f t="shared" ref="F321:F329" si="160">MID(A321, 21,85)</f>
        <v>R-1234 yf (2,3,3,3-Tetrafluoropropene)</v>
      </c>
      <c r="G321" s="143">
        <f t="shared" ref="G321:G329" si="161">N321/0.15</f>
        <v>15.870673999999999</v>
      </c>
      <c r="I321" s="118">
        <f t="shared" ref="I321:I329" si="162">K321+L321+M321+N321</f>
        <v>2.6560093297528997</v>
      </c>
      <c r="K321" s="161">
        <f t="shared" ref="K321:K329" si="163">Q321+R321+S321+T321</f>
        <v>4.4594764886000005E-2</v>
      </c>
      <c r="L321" s="161">
        <f t="shared" ref="L321:L329" si="164">O321+P321+U321+Y321+W321</f>
        <v>0.23057597059490001</v>
      </c>
      <c r="M321" s="162">
        <f t="shared" ref="M321:M329" si="165">V321+X321+Z321+AA321</f>
        <v>2.3749427200000001E-4</v>
      </c>
      <c r="N321" s="161">
        <v>2.3806010999999998</v>
      </c>
      <c r="O321" s="132">
        <v>0.17999234</v>
      </c>
      <c r="P321" s="132">
        <v>4.9150074000000002E-2</v>
      </c>
      <c r="Q321" s="132">
        <v>4.1928787000000002E-2</v>
      </c>
      <c r="R321" s="132">
        <v>2.4471887000000001E-3</v>
      </c>
      <c r="S321" s="164">
        <v>4.7220535999999998E-5</v>
      </c>
      <c r="T321" s="132">
        <v>1.7156865000000001E-4</v>
      </c>
      <c r="U321" s="132">
        <v>1.4324552999999999E-3</v>
      </c>
      <c r="V321" s="164">
        <v>3.9105832000000002E-5</v>
      </c>
      <c r="W321" s="132">
        <v>0</v>
      </c>
      <c r="X321" s="132">
        <v>1.9838844E-4</v>
      </c>
      <c r="Y321" s="164">
        <v>1.1012949000000001E-6</v>
      </c>
      <c r="Z321" s="132">
        <v>0</v>
      </c>
      <c r="AA321" s="132">
        <v>0</v>
      </c>
      <c r="AC321" s="118">
        <f t="shared" si="116"/>
        <v>2.3806010999999998</v>
      </c>
      <c r="AD321" s="118">
        <f t="shared" si="117"/>
        <v>0.27516963418600004</v>
      </c>
      <c r="AE321" s="118">
        <f t="shared" si="118"/>
        <v>0.23057486930000001</v>
      </c>
      <c r="AF321" s="118">
        <f t="shared" si="119"/>
        <v>0.23057597059490001</v>
      </c>
      <c r="AG321" s="118">
        <f t="shared" si="120"/>
        <v>2.3749427200000001E-4</v>
      </c>
      <c r="AI321" s="69">
        <v>225.91521</v>
      </c>
      <c r="AJ321" s="69">
        <v>225.87791999999999</v>
      </c>
      <c r="AK321" s="69">
        <v>2.4644526999999999E-2</v>
      </c>
      <c r="AL321" s="69">
        <v>0</v>
      </c>
      <c r="AM321" s="69">
        <v>0</v>
      </c>
      <c r="AN321" s="69">
        <v>5.9188404999999996E-3</v>
      </c>
      <c r="AO321" s="69">
        <v>6.7247842999999998E-3</v>
      </c>
      <c r="AQ321" s="116">
        <v>0.33394773999999999</v>
      </c>
      <c r="AR321" s="116">
        <v>0.30751729</v>
      </c>
      <c r="AS321" s="116">
        <v>1.3375362E-2</v>
      </c>
      <c r="AT321" s="116">
        <v>1.3055087E-2</v>
      </c>
      <c r="AU321" s="150">
        <f t="shared" si="121"/>
        <v>1.8436288636186998E-5</v>
      </c>
      <c r="AV321" s="150">
        <f t="shared" si="122"/>
        <v>4.9465096790674602E-8</v>
      </c>
      <c r="AW321" s="163">
        <f t="shared" si="123"/>
        <v>1.828443580913</v>
      </c>
      <c r="AX321" s="196">
        <v>1.4732302999999999E-5</v>
      </c>
      <c r="AY321" s="196">
        <v>4.4451081999999998E-8</v>
      </c>
      <c r="AZ321" s="196">
        <v>1.2144600000000001E-12</v>
      </c>
      <c r="BA321" s="108">
        <v>0</v>
      </c>
      <c r="BB321" s="108">
        <v>0</v>
      </c>
      <c r="BC321" s="196">
        <v>5.3392939000000001E-9</v>
      </c>
      <c r="BD321" s="196">
        <v>3.6983895000000001E-6</v>
      </c>
      <c r="BE321" s="196">
        <v>7.7374016999999999E-10</v>
      </c>
      <c r="BF321" s="196">
        <v>4.2389566000000002E-9</v>
      </c>
      <c r="BG321" s="108">
        <v>0</v>
      </c>
      <c r="BH321" s="108">
        <v>0</v>
      </c>
      <c r="BI321" s="196">
        <v>9.3260835999999999E-14</v>
      </c>
      <c r="BJ321" s="196">
        <v>8.6014536999999995E-15</v>
      </c>
      <c r="BK321" s="196">
        <v>1.6983848999999999E-15</v>
      </c>
      <c r="BL321" s="196">
        <v>1.0278127E-11</v>
      </c>
      <c r="BM321" s="196">
        <v>2.4656416E-10</v>
      </c>
      <c r="BN321" s="108">
        <v>0</v>
      </c>
      <c r="BO321" s="196">
        <v>3.2809129999999999E-6</v>
      </c>
      <c r="BP321" s="108">
        <v>1.8284403</v>
      </c>
      <c r="BQ321" s="108">
        <v>0</v>
      </c>
      <c r="BR321" s="108">
        <v>0</v>
      </c>
      <c r="BS321" s="108">
        <v>0</v>
      </c>
      <c r="BU321" s="69">
        <v>7.7897565999999997E-4</v>
      </c>
      <c r="BV321" s="172">
        <v>3.0918196000000001E-5</v>
      </c>
      <c r="BW321" s="69">
        <v>4.4251650000000001E-4</v>
      </c>
      <c r="BX321" s="172">
        <v>1.7129668000000001E-7</v>
      </c>
      <c r="BY321" s="172">
        <v>2.5175505E-5</v>
      </c>
      <c r="BZ321" s="172">
        <v>3.3301356000000001E-6</v>
      </c>
      <c r="CA321" s="69">
        <v>0</v>
      </c>
      <c r="CB321" s="172">
        <v>5.0544292000000003E-6</v>
      </c>
      <c r="CC321" s="172">
        <v>7.2855869000000002E-8</v>
      </c>
      <c r="CD321" s="172">
        <v>1.7330493000000001E-7</v>
      </c>
      <c r="CE321" s="69">
        <v>0</v>
      </c>
      <c r="CF321" s="69">
        <v>0</v>
      </c>
      <c r="CG321" s="69">
        <v>0</v>
      </c>
      <c r="CH321" s="172">
        <v>9.7189571000000003E-6</v>
      </c>
      <c r="CI321" s="69">
        <v>2.6184447999999999E-4</v>
      </c>
      <c r="CJ321" s="172">
        <v>5.5058324999999997E-16</v>
      </c>
      <c r="CK321" s="69">
        <v>0</v>
      </c>
      <c r="CM321" s="198">
        <v>0</v>
      </c>
      <c r="CN321" s="198">
        <v>15.867067</v>
      </c>
      <c r="CO321" s="198">
        <v>9.5233192999999994E-2</v>
      </c>
      <c r="CP321" s="198">
        <v>2.1917549000000001E-2</v>
      </c>
      <c r="CQ321" s="197">
        <v>4.3539986999999998E-11</v>
      </c>
      <c r="CR321" s="197">
        <v>5.2730960000000003E-9</v>
      </c>
      <c r="CS321" s="198">
        <v>1.1994458E-3</v>
      </c>
      <c r="CT321" s="198">
        <v>7.2058412999999998E-3</v>
      </c>
      <c r="CU321" s="198">
        <v>0</v>
      </c>
      <c r="CV321" s="198">
        <v>1.1711212000000001E-3</v>
      </c>
      <c r="CX321" s="166" t="s">
        <v>354</v>
      </c>
      <c r="CY321" t="s">
        <v>3461</v>
      </c>
    </row>
    <row r="322" spans="1:103" ht="14.4">
      <c r="A322" t="s">
        <v>3099</v>
      </c>
      <c r="B322" s="85" t="s">
        <v>379</v>
      </c>
      <c r="C322" s="113" t="str">
        <f t="shared" si="159"/>
        <v>A.030.28.102</v>
      </c>
      <c r="D322" s="9" t="s">
        <v>1130</v>
      </c>
      <c r="E322" s="112" t="s">
        <v>362</v>
      </c>
      <c r="F322" s="115" t="str">
        <f t="shared" si="160"/>
        <v>R-134a (1,1,1,2-Tetrafluoroethane)</v>
      </c>
      <c r="G322" s="143">
        <f t="shared" si="161"/>
        <v>12.139720666666667</v>
      </c>
      <c r="I322" s="118">
        <f t="shared" si="162"/>
        <v>2.0316220594622898</v>
      </c>
      <c r="K322" s="161">
        <f t="shared" si="163"/>
        <v>3.4111216177999996E-2</v>
      </c>
      <c r="L322" s="161">
        <f t="shared" si="164"/>
        <v>0.17637108029729001</v>
      </c>
      <c r="M322" s="162">
        <f t="shared" si="165"/>
        <v>1.8166298700000001E-4</v>
      </c>
      <c r="N322" s="161">
        <v>1.8209580999999999</v>
      </c>
      <c r="O322" s="132">
        <v>0.13767889</v>
      </c>
      <c r="P322" s="132">
        <v>3.7595640999999999E-2</v>
      </c>
      <c r="Q322" s="132">
        <v>3.2071968999999999E-2</v>
      </c>
      <c r="R322" s="132">
        <v>1.871892E-3</v>
      </c>
      <c r="S322" s="164">
        <v>3.6119708000000001E-5</v>
      </c>
      <c r="T322" s="132">
        <v>1.3123546999999999E-4</v>
      </c>
      <c r="U322" s="132">
        <v>1.0957069E-3</v>
      </c>
      <c r="V322" s="164">
        <v>2.9912647000000001E-5</v>
      </c>
      <c r="W322" s="132">
        <v>0</v>
      </c>
      <c r="X322" s="132">
        <v>1.5175034E-4</v>
      </c>
      <c r="Y322" s="164">
        <v>8.4239728999999999E-7</v>
      </c>
      <c r="Z322" s="132">
        <v>0</v>
      </c>
      <c r="AA322" s="132">
        <v>0</v>
      </c>
      <c r="AC322" s="118">
        <f t="shared" si="116"/>
        <v>1.8209580999999999</v>
      </c>
      <c r="AD322" s="118">
        <f t="shared" si="117"/>
        <v>0.21048145407800001</v>
      </c>
      <c r="AE322" s="118">
        <f t="shared" si="118"/>
        <v>0.1763702379</v>
      </c>
      <c r="AF322" s="118">
        <f t="shared" si="119"/>
        <v>0.17637108029728998</v>
      </c>
      <c r="AG322" s="118">
        <f t="shared" si="120"/>
        <v>1.8166298700000001E-4</v>
      </c>
      <c r="AI322" s="69">
        <v>172.51385999999999</v>
      </c>
      <c r="AJ322" s="69">
        <v>172.48534000000001</v>
      </c>
      <c r="AK322" s="69">
        <v>1.8850974E-2</v>
      </c>
      <c r="AL322" s="69">
        <v>0</v>
      </c>
      <c r="AM322" s="69">
        <v>0</v>
      </c>
      <c r="AN322" s="69">
        <v>4.5274113E-3</v>
      </c>
      <c r="AO322" s="69">
        <v>5.1438899999999999E-3</v>
      </c>
      <c r="AQ322" s="116">
        <v>0.25542086000000003</v>
      </c>
      <c r="AR322" s="116">
        <v>0.23522466</v>
      </c>
      <c r="AS322" s="116">
        <v>1.0231018E-2</v>
      </c>
      <c r="AT322" s="116">
        <v>9.9651775000000001E-3</v>
      </c>
      <c r="AU322" s="150">
        <f t="shared" si="121"/>
        <v>1.41021980698764E-5</v>
      </c>
      <c r="AV322" s="150">
        <f t="shared" si="122"/>
        <v>3.7836606324068595E-8</v>
      </c>
      <c r="AW322" s="163">
        <f t="shared" si="123"/>
        <v>1.3956831096203999</v>
      </c>
      <c r="AX322" s="196">
        <v>1.1268963E-5</v>
      </c>
      <c r="AY322" s="196">
        <v>3.4001310000000001E-8</v>
      </c>
      <c r="AZ322" s="196">
        <v>9.2895892999999994E-13</v>
      </c>
      <c r="BA322" s="108">
        <v>0</v>
      </c>
      <c r="BB322" s="108">
        <v>0</v>
      </c>
      <c r="BC322" s="196">
        <v>4.0841072999999998E-9</v>
      </c>
      <c r="BD322" s="196">
        <v>2.8289545000000001E-6</v>
      </c>
      <c r="BE322" s="196">
        <v>5.9184565000000004E-10</v>
      </c>
      <c r="BF322" s="196">
        <v>3.2424425000000002E-9</v>
      </c>
      <c r="BG322" s="108">
        <v>0</v>
      </c>
      <c r="BH322" s="108">
        <v>0</v>
      </c>
      <c r="BI322" s="196">
        <v>7.1336634999999996E-14</v>
      </c>
      <c r="BJ322" s="196">
        <v>6.5793831000000003E-15</v>
      </c>
      <c r="BK322" s="196">
        <v>1.2991205E-15</v>
      </c>
      <c r="BL322" s="196">
        <v>7.8618964000000002E-12</v>
      </c>
      <c r="BM322" s="196">
        <v>1.8860068E-10</v>
      </c>
      <c r="BN322" s="108">
        <v>0</v>
      </c>
      <c r="BO322" s="196">
        <v>2.5096204E-6</v>
      </c>
      <c r="BP322" s="108">
        <v>1.3956805999999999</v>
      </c>
      <c r="BQ322" s="108">
        <v>0</v>
      </c>
      <c r="BR322" s="108">
        <v>0</v>
      </c>
      <c r="BS322" s="108">
        <v>0</v>
      </c>
      <c r="BU322" s="69">
        <v>5.9549763000000004E-4</v>
      </c>
      <c r="BV322" s="172">
        <v>2.3649798999999999E-5</v>
      </c>
      <c r="BW322" s="69">
        <v>3.3848761E-4</v>
      </c>
      <c r="BX322" s="172">
        <v>1.3102744000000001E-7</v>
      </c>
      <c r="BY322" s="172">
        <v>1.9257127E-5</v>
      </c>
      <c r="BZ322" s="172">
        <v>2.5472715000000001E-6</v>
      </c>
      <c r="CA322" s="69">
        <v>0</v>
      </c>
      <c r="CB322" s="172">
        <v>3.8662099000000003E-6</v>
      </c>
      <c r="CC322" s="172">
        <v>5.5728564999999999E-8</v>
      </c>
      <c r="CD322" s="172">
        <v>1.3256358000000001E-7</v>
      </c>
      <c r="CE322" s="69">
        <v>0</v>
      </c>
      <c r="CF322" s="69">
        <v>0</v>
      </c>
      <c r="CG322" s="69">
        <v>0</v>
      </c>
      <c r="CH322" s="172">
        <v>7.4341784000000003E-6</v>
      </c>
      <c r="CI322" s="69">
        <v>1.9993611E-4</v>
      </c>
      <c r="CJ322" s="172">
        <v>4.2114951999999999E-16</v>
      </c>
      <c r="CK322" s="69">
        <v>0</v>
      </c>
      <c r="CM322" s="198">
        <v>0</v>
      </c>
      <c r="CN322" s="198">
        <v>12.136960999999999</v>
      </c>
      <c r="CO322" s="198">
        <v>7.2845321000000005E-2</v>
      </c>
      <c r="CP322" s="198">
        <v>1.6765067000000002E-2</v>
      </c>
      <c r="CQ322" s="197">
        <v>3.3304398999999997E-11</v>
      </c>
      <c r="CR322" s="197">
        <v>4.0334715000000002E-9</v>
      </c>
      <c r="CS322" s="198">
        <v>9.1747436000000002E-4</v>
      </c>
      <c r="CT322" s="198">
        <v>5.5118577999999996E-3</v>
      </c>
      <c r="CU322" s="198">
        <v>0</v>
      </c>
      <c r="CV322" s="198">
        <v>8.9580848999999999E-4</v>
      </c>
      <c r="CX322" s="166" t="s">
        <v>355</v>
      </c>
      <c r="CY322" t="s">
        <v>3462</v>
      </c>
    </row>
    <row r="323" spans="1:103" ht="14.4">
      <c r="A323" t="s">
        <v>471</v>
      </c>
      <c r="B323" s="85" t="s">
        <v>379</v>
      </c>
      <c r="C323" s="113" t="str">
        <f t="shared" si="159"/>
        <v>A.030.28.103</v>
      </c>
      <c r="D323" s="9" t="s">
        <v>1130</v>
      </c>
      <c r="E323" s="112" t="s">
        <v>362</v>
      </c>
      <c r="F323" s="115" t="str">
        <f t="shared" si="160"/>
        <v>R-744 (CO2)</v>
      </c>
      <c r="G323" s="143">
        <f t="shared" si="161"/>
        <v>0.51389376666666664</v>
      </c>
      <c r="I323" s="118">
        <f t="shared" si="162"/>
        <v>9.1285312112759989E-2</v>
      </c>
      <c r="K323" s="161">
        <f t="shared" si="163"/>
        <v>1.65590824182E-3</v>
      </c>
      <c r="L323" s="161">
        <f t="shared" si="164"/>
        <v>7.30026784094E-3</v>
      </c>
      <c r="M323" s="162">
        <f t="shared" si="165"/>
        <v>5.2450710300000003E-3</v>
      </c>
      <c r="N323" s="161">
        <v>7.7084064999999993E-2</v>
      </c>
      <c r="O323" s="132">
        <v>4.7846514000000001E-3</v>
      </c>
      <c r="P323" s="132">
        <v>2.4862136999999999E-3</v>
      </c>
      <c r="Q323" s="132">
        <v>1.4933628999999999E-3</v>
      </c>
      <c r="R323" s="132">
        <v>1.580579E-4</v>
      </c>
      <c r="S323" s="164">
        <v>9.6850951999999993E-7</v>
      </c>
      <c r="T323" s="164">
        <v>3.5189323000000002E-6</v>
      </c>
      <c r="U323" s="164">
        <v>2.9380152999999998E-5</v>
      </c>
      <c r="V323" s="132">
        <v>1.0870233E-4</v>
      </c>
      <c r="W323" s="132">
        <v>0</v>
      </c>
      <c r="X323" s="132">
        <v>5.1363687000000003E-3</v>
      </c>
      <c r="Y323" s="164">
        <v>2.2587940000000001E-8</v>
      </c>
      <c r="Z323" s="132">
        <v>0</v>
      </c>
      <c r="AA323" s="132">
        <v>0</v>
      </c>
      <c r="AC323" s="118">
        <f t="shared" si="116"/>
        <v>7.7084064999999993E-2</v>
      </c>
      <c r="AD323" s="118">
        <f t="shared" si="117"/>
        <v>8.9561534948200006E-3</v>
      </c>
      <c r="AE323" s="118">
        <f t="shared" si="118"/>
        <v>7.3002452529999998E-3</v>
      </c>
      <c r="AF323" s="118">
        <f t="shared" si="119"/>
        <v>7.30026784094E-3</v>
      </c>
      <c r="AG323" s="118">
        <f t="shared" si="120"/>
        <v>5.2450710300000003E-3</v>
      </c>
      <c r="AI323" s="69">
        <v>7.6454955</v>
      </c>
      <c r="AJ323" s="69">
        <v>6.3196782999999996</v>
      </c>
      <c r="AK323" s="69">
        <v>0.63815482000000001</v>
      </c>
      <c r="AL323" s="69">
        <v>0</v>
      </c>
      <c r="AM323" s="69">
        <v>0.15371953999999999</v>
      </c>
      <c r="AN323" s="69">
        <v>0.37476247000000001</v>
      </c>
      <c r="AO323" s="69">
        <v>0.15918044000000001</v>
      </c>
      <c r="AQ323" s="116">
        <v>1.0439336E-2</v>
      </c>
      <c r="AR323" s="116">
        <v>9.7035721000000002E-3</v>
      </c>
      <c r="AS323" s="116">
        <v>4.2896121999999999E-4</v>
      </c>
      <c r="AT323" s="116">
        <v>3.0680243000000002E-4</v>
      </c>
      <c r="AU323" s="150">
        <f t="shared" si="121"/>
        <v>5.8174891907414998E-7</v>
      </c>
      <c r="AV323" s="150">
        <f t="shared" si="122"/>
        <v>1.586395048187251E-9</v>
      </c>
      <c r="AW323" s="163">
        <f t="shared" si="123"/>
        <v>4.2969528095900003E-2</v>
      </c>
      <c r="AX323" s="196">
        <v>4.7698196999999997E-7</v>
      </c>
      <c r="AY323" s="196">
        <v>1.4391732000000001E-9</v>
      </c>
      <c r="AZ323" s="196">
        <v>3.9320122E-14</v>
      </c>
      <c r="BA323" s="108">
        <v>0</v>
      </c>
      <c r="BB323" s="108">
        <v>0</v>
      </c>
      <c r="BC323" s="196">
        <v>2.0369115E-10</v>
      </c>
      <c r="BD323" s="196">
        <v>1.0455799000000001E-7</v>
      </c>
      <c r="BE323" s="196">
        <v>2.9220524000000002E-11</v>
      </c>
      <c r="BF323" s="196">
        <v>1.1795988000000001E-10</v>
      </c>
      <c r="BG323" s="108">
        <v>0</v>
      </c>
      <c r="BH323" s="108">
        <v>0</v>
      </c>
      <c r="BI323" s="196">
        <v>1.912812E-15</v>
      </c>
      <c r="BJ323" s="196">
        <v>1.7641879000000001E-16</v>
      </c>
      <c r="BK323" s="196">
        <v>3.4834461000000003E-17</v>
      </c>
      <c r="BL323" s="196">
        <v>2.1080794999999999E-13</v>
      </c>
      <c r="BM323" s="196">
        <v>5.0571162E-12</v>
      </c>
      <c r="BN323" s="108">
        <v>0</v>
      </c>
      <c r="BO323" s="196">
        <v>2.2450958999999999E-6</v>
      </c>
      <c r="BP323" s="108">
        <v>4.2967283000000002E-2</v>
      </c>
      <c r="BQ323" s="108">
        <v>0</v>
      </c>
      <c r="BR323" s="108">
        <v>0</v>
      </c>
      <c r="BS323" s="108">
        <v>0</v>
      </c>
      <c r="BU323" s="172">
        <v>2.487585E-5</v>
      </c>
      <c r="BV323" s="172">
        <v>8.7899307000000003E-7</v>
      </c>
      <c r="BW323" s="172">
        <v>1.4328722000000001E-5</v>
      </c>
      <c r="BX323" s="172">
        <v>3.5133541000000001E-9</v>
      </c>
      <c r="BY323" s="172">
        <v>7.6913159E-7</v>
      </c>
      <c r="BZ323" s="172">
        <v>1.2927285999999999E-7</v>
      </c>
      <c r="CA323" s="69">
        <v>0</v>
      </c>
      <c r="CB323" s="172">
        <v>1.9620838000000001E-7</v>
      </c>
      <c r="CC323" s="172">
        <v>1.4942991E-9</v>
      </c>
      <c r="CD323" s="172">
        <v>3.554544E-9</v>
      </c>
      <c r="CE323" s="69">
        <v>0</v>
      </c>
      <c r="CF323" s="69">
        <v>0</v>
      </c>
      <c r="CG323" s="69">
        <v>0</v>
      </c>
      <c r="CH323" s="172">
        <v>3.3076215999999998E-7</v>
      </c>
      <c r="CI323" s="172">
        <v>8.1821577999999996E-6</v>
      </c>
      <c r="CJ323" s="172">
        <v>5.2039739999999998E-8</v>
      </c>
      <c r="CK323" s="69">
        <v>0</v>
      </c>
      <c r="CM323" s="198">
        <v>0</v>
      </c>
      <c r="CN323" s="198">
        <v>0.51381979</v>
      </c>
      <c r="CO323" s="198">
        <v>4.5189050000000001E-3</v>
      </c>
      <c r="CP323" s="198">
        <v>6.310431E-4</v>
      </c>
      <c r="CQ323" s="197">
        <v>8.9302017000000002E-13</v>
      </c>
      <c r="CR323" s="197">
        <v>1.0815301999999999E-10</v>
      </c>
      <c r="CS323" s="197">
        <v>3.4703202000000002E-5</v>
      </c>
      <c r="CT323" s="198">
        <v>1.477943E-4</v>
      </c>
      <c r="CU323" s="198">
        <v>0</v>
      </c>
      <c r="CV323" s="197">
        <v>4.5461869999999997E-5</v>
      </c>
      <c r="CX323" s="166" t="s">
        <v>305</v>
      </c>
      <c r="CY323" t="s">
        <v>3463</v>
      </c>
    </row>
    <row r="324" spans="1:103" ht="14.4">
      <c r="A324" t="s">
        <v>3092</v>
      </c>
      <c r="B324" s="85" t="s">
        <v>379</v>
      </c>
      <c r="C324" s="113" t="str">
        <f t="shared" si="159"/>
        <v>A.030.28.104</v>
      </c>
      <c r="D324" s="9" t="s">
        <v>1130</v>
      </c>
      <c r="E324" s="112" t="s">
        <v>362</v>
      </c>
      <c r="F324" s="115" t="str">
        <f t="shared" si="160"/>
        <v>R-125 (pentafluoroethanol)</v>
      </c>
      <c r="G324" s="143">
        <f t="shared" si="161"/>
        <v>11.105738000000001</v>
      </c>
      <c r="I324" s="118">
        <f t="shared" si="162"/>
        <v>1.8585816648153601</v>
      </c>
      <c r="K324" s="161">
        <f t="shared" si="163"/>
        <v>3.1205844356E-2</v>
      </c>
      <c r="L324" s="161">
        <f t="shared" si="164"/>
        <v>0.16134893034736</v>
      </c>
      <c r="M324" s="162">
        <f t="shared" si="165"/>
        <v>1.6619011199999999E-4</v>
      </c>
      <c r="N324" s="161">
        <v>1.6658607000000001</v>
      </c>
      <c r="O324" s="132">
        <v>0.12595228999999999</v>
      </c>
      <c r="P324" s="132">
        <v>3.4393488E-2</v>
      </c>
      <c r="Q324" s="132">
        <v>2.9340287E-2</v>
      </c>
      <c r="R324" s="132">
        <v>1.7124563999999999E-3</v>
      </c>
      <c r="S324" s="164">
        <v>3.3043266000000003E-5</v>
      </c>
      <c r="T324" s="132">
        <v>1.2005769E-4</v>
      </c>
      <c r="U324" s="132">
        <v>1.0023816999999999E-3</v>
      </c>
      <c r="V324" s="164">
        <v>2.7364882E-5</v>
      </c>
      <c r="W324" s="132">
        <v>0</v>
      </c>
      <c r="X324" s="132">
        <v>1.3882523E-4</v>
      </c>
      <c r="Y324" s="164">
        <v>7.7064736000000004E-7</v>
      </c>
      <c r="Z324" s="132">
        <v>0</v>
      </c>
      <c r="AA324" s="132">
        <v>0</v>
      </c>
      <c r="AC324" s="118">
        <f t="shared" si="116"/>
        <v>1.6658607000000001</v>
      </c>
      <c r="AD324" s="118">
        <f t="shared" si="117"/>
        <v>0.19255400405600001</v>
      </c>
      <c r="AE324" s="118">
        <f t="shared" si="118"/>
        <v>0.16134815969999999</v>
      </c>
      <c r="AF324" s="118">
        <f t="shared" si="119"/>
        <v>0.16134893034736</v>
      </c>
      <c r="AG324" s="118">
        <f t="shared" si="120"/>
        <v>1.6619011199999999E-4</v>
      </c>
      <c r="AI324" s="69">
        <v>161.61903000000001</v>
      </c>
      <c r="AJ324" s="69">
        <v>161.59294</v>
      </c>
      <c r="AK324" s="69">
        <v>1.7245370999999999E-2</v>
      </c>
      <c r="AL324" s="69">
        <v>0</v>
      </c>
      <c r="AM324" s="69">
        <v>0</v>
      </c>
      <c r="AN324" s="69">
        <v>4.1417957999999996E-3</v>
      </c>
      <c r="AO324" s="69">
        <v>4.7057669E-3</v>
      </c>
      <c r="AQ324" s="116">
        <v>0.23393700000000001</v>
      </c>
      <c r="AR324" s="116">
        <v>0.21518976000000001</v>
      </c>
      <c r="AS324" s="116">
        <v>9.3596067999999998E-3</v>
      </c>
      <c r="AT324" s="116">
        <v>9.3876412999999992E-3</v>
      </c>
      <c r="AU324" s="150">
        <f t="shared" si="121"/>
        <v>1.2901064478771098E-5</v>
      </c>
      <c r="AV324" s="150">
        <f t="shared" si="122"/>
        <v>3.46139306843579E-8</v>
      </c>
      <c r="AW324" s="163">
        <f t="shared" si="123"/>
        <v>1.3147956958671998</v>
      </c>
      <c r="AX324" s="196">
        <v>1.0309146E-5</v>
      </c>
      <c r="AY324" s="196">
        <v>3.1105300000000003E-8</v>
      </c>
      <c r="AZ324" s="196">
        <v>8.4983625E-13</v>
      </c>
      <c r="BA324" s="108">
        <v>0</v>
      </c>
      <c r="BB324" s="108">
        <v>0</v>
      </c>
      <c r="BC324" s="196">
        <v>3.7362495999999997E-9</v>
      </c>
      <c r="BD324" s="196">
        <v>2.5880024999999998E-6</v>
      </c>
      <c r="BE324" s="196">
        <v>5.4143607999999995E-10</v>
      </c>
      <c r="BF324" s="196">
        <v>2.9662722999999998E-9</v>
      </c>
      <c r="BG324" s="108">
        <v>0</v>
      </c>
      <c r="BH324" s="108">
        <v>0</v>
      </c>
      <c r="BI324" s="196">
        <v>6.5260644000000002E-14</v>
      </c>
      <c r="BJ324" s="196">
        <v>6.0189939999999997E-15</v>
      </c>
      <c r="BK324" s="196">
        <v>1.1884699E-15</v>
      </c>
      <c r="BL324" s="196">
        <v>7.1922710999999998E-12</v>
      </c>
      <c r="BM324" s="196">
        <v>1.725369E-10</v>
      </c>
      <c r="BN324" s="108">
        <v>0</v>
      </c>
      <c r="BO324" s="196">
        <v>2.2958671999999999E-6</v>
      </c>
      <c r="BP324" s="108">
        <v>1.3147933999999999</v>
      </c>
      <c r="BQ324" s="108">
        <v>0</v>
      </c>
      <c r="BR324" s="108">
        <v>0</v>
      </c>
      <c r="BS324" s="108">
        <v>0</v>
      </c>
      <c r="BU324" s="69">
        <v>5.4936391000000003E-4</v>
      </c>
      <c r="BV324" s="172">
        <v>2.1635462999999999E-5</v>
      </c>
      <c r="BW324" s="69">
        <v>3.0965744E-4</v>
      </c>
      <c r="BX324" s="172">
        <v>1.1986736999999999E-7</v>
      </c>
      <c r="BY324" s="172">
        <v>1.7616929999999999E-5</v>
      </c>
      <c r="BZ324" s="172">
        <v>2.3303115000000002E-6</v>
      </c>
      <c r="CA324" s="69">
        <v>0</v>
      </c>
      <c r="CB324" s="172">
        <v>3.5369112999999999E-6</v>
      </c>
      <c r="CC324" s="172">
        <v>5.0981968000000003E-8</v>
      </c>
      <c r="CD324" s="172">
        <v>1.2127268000000001E-7</v>
      </c>
      <c r="CE324" s="69">
        <v>0</v>
      </c>
      <c r="CF324" s="69">
        <v>0</v>
      </c>
      <c r="CG324" s="69">
        <v>0</v>
      </c>
      <c r="CH324" s="172">
        <v>6.8009833999999997E-6</v>
      </c>
      <c r="CI324" s="69">
        <v>1.8749374999999999E-4</v>
      </c>
      <c r="CJ324" s="172">
        <v>3.8527874E-16</v>
      </c>
      <c r="CK324" s="69">
        <v>0</v>
      </c>
      <c r="CM324" s="198">
        <v>0</v>
      </c>
      <c r="CN324" s="198">
        <v>11.103213999999999</v>
      </c>
      <c r="CO324" s="198">
        <v>6.6640829999999998E-2</v>
      </c>
      <c r="CP324" s="198">
        <v>1.5337128E-2</v>
      </c>
      <c r="CQ324" s="197">
        <v>3.0467746999999998E-11</v>
      </c>
      <c r="CR324" s="197">
        <v>3.6899266E-9</v>
      </c>
      <c r="CS324" s="198">
        <v>8.3932986000000002E-4</v>
      </c>
      <c r="CT324" s="198">
        <v>5.0423936000000003E-3</v>
      </c>
      <c r="CU324" s="198">
        <v>0</v>
      </c>
      <c r="CV324" s="198">
        <v>8.1950934E-4</v>
      </c>
      <c r="CX324" s="166"/>
      <c r="CY324" t="s">
        <v>3464</v>
      </c>
    </row>
    <row r="325" spans="1:103" ht="14.4">
      <c r="A325" t="s">
        <v>3093</v>
      </c>
      <c r="B325" s="85" t="s">
        <v>379</v>
      </c>
      <c r="C325" s="113" t="str">
        <f t="shared" si="159"/>
        <v>A.030.28.105</v>
      </c>
      <c r="D325" s="9" t="s">
        <v>1130</v>
      </c>
      <c r="E325" s="112" t="s">
        <v>362</v>
      </c>
      <c r="F325" s="115" t="str">
        <f t="shared" si="160"/>
        <v>R-410A  (blend S-32 S125)</v>
      </c>
      <c r="G325" s="143">
        <f t="shared" si="161"/>
        <v>11.225412</v>
      </c>
      <c r="I325" s="118">
        <f t="shared" si="162"/>
        <v>1.87860950545975</v>
      </c>
      <c r="K325" s="161">
        <f t="shared" si="163"/>
        <v>3.1542114345999996E-2</v>
      </c>
      <c r="L325" s="161">
        <f t="shared" si="164"/>
        <v>0.16308761015175</v>
      </c>
      <c r="M325" s="162">
        <f t="shared" si="165"/>
        <v>1.6798096199999998E-4</v>
      </c>
      <c r="N325" s="161">
        <v>1.6838118</v>
      </c>
      <c r="O325" s="132">
        <v>0.12730954</v>
      </c>
      <c r="P325" s="132">
        <v>3.4764108000000002E-2</v>
      </c>
      <c r="Q325" s="132">
        <v>2.9656453999999999E-2</v>
      </c>
      <c r="R325" s="132">
        <v>1.7309096000000001E-3</v>
      </c>
      <c r="S325" s="164">
        <v>3.3399336000000002E-5</v>
      </c>
      <c r="T325" s="132">
        <v>1.2135141E-4</v>
      </c>
      <c r="U325" s="132">
        <v>1.0131832E-3</v>
      </c>
      <c r="V325" s="164">
        <v>2.7659761999999998E-5</v>
      </c>
      <c r="W325" s="132">
        <v>0</v>
      </c>
      <c r="X325" s="132">
        <v>1.4032119999999999E-4</v>
      </c>
      <c r="Y325" s="164">
        <v>7.7895174999999997E-7</v>
      </c>
      <c r="Z325" s="132">
        <v>0</v>
      </c>
      <c r="AA325" s="132">
        <v>0</v>
      </c>
      <c r="AC325" s="118">
        <f t="shared" si="116"/>
        <v>1.6838118</v>
      </c>
      <c r="AD325" s="118">
        <f t="shared" si="117"/>
        <v>0.19462894554599999</v>
      </c>
      <c r="AE325" s="118">
        <f t="shared" si="118"/>
        <v>0.1630868312</v>
      </c>
      <c r="AF325" s="118">
        <f t="shared" si="119"/>
        <v>0.16308761015175</v>
      </c>
      <c r="AG325" s="118">
        <f t="shared" si="120"/>
        <v>1.6798096199999998E-4</v>
      </c>
      <c r="AI325" s="69">
        <v>161.68849</v>
      </c>
      <c r="AJ325" s="69">
        <v>161.66211999999999</v>
      </c>
      <c r="AK325" s="69">
        <v>1.7431205000000002E-2</v>
      </c>
      <c r="AL325" s="69">
        <v>0</v>
      </c>
      <c r="AM325" s="69">
        <v>0</v>
      </c>
      <c r="AN325" s="69">
        <v>4.1864273E-3</v>
      </c>
      <c r="AO325" s="69">
        <v>4.7564755999999998E-3</v>
      </c>
      <c r="AQ325" s="116">
        <v>0.23633849000000001</v>
      </c>
      <c r="AR325" s="116">
        <v>0.21750860999999999</v>
      </c>
      <c r="AS325" s="116">
        <v>9.4604645999999994E-3</v>
      </c>
      <c r="AT325" s="116">
        <v>9.3694112999999999E-3</v>
      </c>
      <c r="AU325" s="150">
        <f t="shared" si="121"/>
        <v>1.3040084676814001E-5</v>
      </c>
      <c r="AV325" s="150">
        <f t="shared" si="122"/>
        <v>3.4986925162984399E-8</v>
      </c>
      <c r="AW325" s="163">
        <f t="shared" si="123"/>
        <v>1.3122425206071999</v>
      </c>
      <c r="AX325" s="196">
        <v>1.0420236000000001E-5</v>
      </c>
      <c r="AY325" s="196">
        <v>3.1440485999999998E-8</v>
      </c>
      <c r="AZ325" s="196">
        <v>8.5899396999999999E-13</v>
      </c>
      <c r="BA325" s="108">
        <v>0</v>
      </c>
      <c r="BB325" s="108">
        <v>0</v>
      </c>
      <c r="BC325" s="196">
        <v>3.7765109000000001E-9</v>
      </c>
      <c r="BD325" s="196">
        <v>2.6158905000000001E-6</v>
      </c>
      <c r="BE325" s="196">
        <v>5.4727051999999995E-10</v>
      </c>
      <c r="BF325" s="196">
        <v>2.9982363999999999E-9</v>
      </c>
      <c r="BG325" s="108">
        <v>0</v>
      </c>
      <c r="BH325" s="108">
        <v>0</v>
      </c>
      <c r="BI325" s="196">
        <v>6.5963883999999999E-14</v>
      </c>
      <c r="BJ325" s="196">
        <v>6.0838537999999998E-15</v>
      </c>
      <c r="BK325" s="196">
        <v>1.2012766000000001E-15</v>
      </c>
      <c r="BL325" s="196">
        <v>7.2697739999999999E-12</v>
      </c>
      <c r="BM325" s="196">
        <v>1.7439614000000001E-10</v>
      </c>
      <c r="BN325" s="108">
        <v>0</v>
      </c>
      <c r="BO325" s="196">
        <v>2.3206072000000001E-6</v>
      </c>
      <c r="BP325" s="108">
        <v>1.3122402</v>
      </c>
      <c r="BQ325" s="108">
        <v>0</v>
      </c>
      <c r="BR325" s="108">
        <v>0</v>
      </c>
      <c r="BS325" s="108">
        <v>0</v>
      </c>
      <c r="BU325" s="69">
        <v>5.5326474E-4</v>
      </c>
      <c r="BV325" s="172">
        <v>2.1868604E-5</v>
      </c>
      <c r="BW325" s="69">
        <v>3.1299426999999998E-4</v>
      </c>
      <c r="BX325" s="172">
        <v>1.2115905E-7</v>
      </c>
      <c r="BY325" s="172">
        <v>1.7806767999999999E-5</v>
      </c>
      <c r="BZ325" s="172">
        <v>2.3554226000000002E-6</v>
      </c>
      <c r="CA325" s="69">
        <v>0</v>
      </c>
      <c r="CB325" s="172">
        <v>3.5750246E-6</v>
      </c>
      <c r="CC325" s="172">
        <v>5.1531342000000003E-8</v>
      </c>
      <c r="CD325" s="172">
        <v>1.2257949999999999E-7</v>
      </c>
      <c r="CE325" s="69">
        <v>0</v>
      </c>
      <c r="CF325" s="69">
        <v>0</v>
      </c>
      <c r="CG325" s="69">
        <v>0</v>
      </c>
      <c r="CH325" s="172">
        <v>6.8742699000000001E-6</v>
      </c>
      <c r="CI325" s="69">
        <v>1.8749511999999999E-4</v>
      </c>
      <c r="CJ325" s="172">
        <v>3.8943045000000002E-16</v>
      </c>
      <c r="CK325" s="69">
        <v>0</v>
      </c>
      <c r="CM325" s="198">
        <v>0</v>
      </c>
      <c r="CN325" s="198">
        <v>11.222861</v>
      </c>
      <c r="CO325" s="198">
        <v>6.7358942000000005E-2</v>
      </c>
      <c r="CP325" s="198">
        <v>1.5502398000000001E-2</v>
      </c>
      <c r="CQ325" s="197">
        <v>3.0796063000000002E-11</v>
      </c>
      <c r="CR325" s="197">
        <v>3.7296888000000002E-9</v>
      </c>
      <c r="CS325" s="198">
        <v>8.4837436000000002E-4</v>
      </c>
      <c r="CT325" s="198">
        <v>5.0967297000000002E-3</v>
      </c>
      <c r="CU325" s="198">
        <v>0</v>
      </c>
      <c r="CV325" s="198">
        <v>8.2834026000000005E-4</v>
      </c>
      <c r="CX325" s="166"/>
      <c r="CY325" t="s">
        <v>310</v>
      </c>
    </row>
    <row r="326" spans="1:103" ht="14.4">
      <c r="A326" t="s">
        <v>3094</v>
      </c>
      <c r="B326" s="85" t="s">
        <v>379</v>
      </c>
      <c r="C326" s="113" t="str">
        <f t="shared" si="159"/>
        <v>A.030.28.106</v>
      </c>
      <c r="D326" s="9" t="s">
        <v>1130</v>
      </c>
      <c r="E326" s="112" t="s">
        <v>362</v>
      </c>
      <c r="F326" s="115" t="str">
        <f t="shared" si="160"/>
        <v>R-32 (difluoromethane)</v>
      </c>
      <c r="G326" s="143">
        <f t="shared" si="161"/>
        <v>11.345085333333333</v>
      </c>
      <c r="I326" s="118">
        <f t="shared" si="162"/>
        <v>1.89863723510314</v>
      </c>
      <c r="K326" s="161">
        <f t="shared" si="163"/>
        <v>3.1878384245000009E-2</v>
      </c>
      <c r="L326" s="161">
        <f t="shared" si="164"/>
        <v>0.16482627905614</v>
      </c>
      <c r="M326" s="162">
        <f t="shared" si="165"/>
        <v>1.6977180200000001E-4</v>
      </c>
      <c r="N326" s="161">
        <v>1.7017628</v>
      </c>
      <c r="O326" s="132">
        <v>0.12866678000000001</v>
      </c>
      <c r="P326" s="132">
        <v>3.5134726999999998E-2</v>
      </c>
      <c r="Q326" s="132">
        <v>2.9972621000000001E-2</v>
      </c>
      <c r="R326" s="132">
        <v>1.7493627E-3</v>
      </c>
      <c r="S326" s="164">
        <v>3.3755404999999999E-5</v>
      </c>
      <c r="T326" s="132">
        <v>1.2264514000000001E-4</v>
      </c>
      <c r="U326" s="132">
        <v>1.0239848E-3</v>
      </c>
      <c r="V326" s="164">
        <v>2.7954642E-5</v>
      </c>
      <c r="W326" s="132">
        <v>0</v>
      </c>
      <c r="X326" s="132">
        <v>1.4181716000000001E-4</v>
      </c>
      <c r="Y326" s="164">
        <v>7.8725614E-7</v>
      </c>
      <c r="Z326" s="132">
        <v>0</v>
      </c>
      <c r="AA326" s="132">
        <v>0</v>
      </c>
      <c r="AC326" s="118">
        <f t="shared" si="116"/>
        <v>1.7017628</v>
      </c>
      <c r="AD326" s="118">
        <f t="shared" si="117"/>
        <v>0.196703876045</v>
      </c>
      <c r="AE326" s="118">
        <f t="shared" si="118"/>
        <v>0.1648254918</v>
      </c>
      <c r="AF326" s="118">
        <f t="shared" si="119"/>
        <v>0.16482627905614</v>
      </c>
      <c r="AG326" s="118">
        <f t="shared" si="120"/>
        <v>1.6977180200000001E-4</v>
      </c>
      <c r="AI326" s="69">
        <v>161.75794999999999</v>
      </c>
      <c r="AJ326" s="69">
        <v>161.73129</v>
      </c>
      <c r="AK326" s="69">
        <v>1.7617038000000002E-2</v>
      </c>
      <c r="AL326" s="69">
        <v>0</v>
      </c>
      <c r="AM326" s="69">
        <v>0</v>
      </c>
      <c r="AN326" s="69">
        <v>4.2310587E-3</v>
      </c>
      <c r="AO326" s="69">
        <v>4.8071842999999996E-3</v>
      </c>
      <c r="AQ326" s="116">
        <v>0.23873997</v>
      </c>
      <c r="AR326" s="116">
        <v>0.21982747</v>
      </c>
      <c r="AS326" s="116">
        <v>9.5613225000000003E-3</v>
      </c>
      <c r="AT326" s="116">
        <v>9.3511814000000002E-3</v>
      </c>
      <c r="AU326" s="150">
        <f t="shared" si="121"/>
        <v>1.3179104874847E-5</v>
      </c>
      <c r="AV326" s="150">
        <f t="shared" si="122"/>
        <v>3.5359920741600104E-8</v>
      </c>
      <c r="AW326" s="163">
        <f t="shared" si="123"/>
        <v>1.3096892453471001</v>
      </c>
      <c r="AX326" s="196">
        <v>1.0531326E-5</v>
      </c>
      <c r="AY326" s="196">
        <v>3.1775672999999998E-8</v>
      </c>
      <c r="AZ326" s="196">
        <v>8.6815167999999999E-13</v>
      </c>
      <c r="BA326" s="108">
        <v>0</v>
      </c>
      <c r="BB326" s="108">
        <v>0</v>
      </c>
      <c r="BC326" s="196">
        <v>3.8167721999999997E-9</v>
      </c>
      <c r="BD326" s="196">
        <v>2.6437784999999999E-6</v>
      </c>
      <c r="BE326" s="196">
        <v>5.5310495999999995E-10</v>
      </c>
      <c r="BF326" s="196">
        <v>3.0302005999999999E-9</v>
      </c>
      <c r="BG326" s="108">
        <v>0</v>
      </c>
      <c r="BH326" s="108">
        <v>0</v>
      </c>
      <c r="BI326" s="196">
        <v>6.6667123000000002E-14</v>
      </c>
      <c r="BJ326" s="196">
        <v>6.1487136999999998E-15</v>
      </c>
      <c r="BK326" s="196">
        <v>1.2140834E-15</v>
      </c>
      <c r="BL326" s="196">
        <v>7.3472769999999992E-12</v>
      </c>
      <c r="BM326" s="196">
        <v>1.7625537E-10</v>
      </c>
      <c r="BN326" s="108">
        <v>0</v>
      </c>
      <c r="BO326" s="196">
        <v>2.3453471E-6</v>
      </c>
      <c r="BP326" s="108">
        <v>1.3096869</v>
      </c>
      <c r="BQ326" s="108">
        <v>0</v>
      </c>
      <c r="BR326" s="108">
        <v>0</v>
      </c>
      <c r="BS326" s="108">
        <v>0</v>
      </c>
      <c r="BU326" s="69">
        <v>5.5716556999999998E-4</v>
      </c>
      <c r="BV326" s="172">
        <v>2.2101744999999999E-5</v>
      </c>
      <c r="BW326" s="69">
        <v>3.1633109000000001E-4</v>
      </c>
      <c r="BX326" s="172">
        <v>1.2245072000000001E-7</v>
      </c>
      <c r="BY326" s="172">
        <v>1.7996606E-5</v>
      </c>
      <c r="BZ326" s="172">
        <v>2.3805337000000002E-6</v>
      </c>
      <c r="CA326" s="69">
        <v>0</v>
      </c>
      <c r="CB326" s="172">
        <v>3.6131378000000001E-6</v>
      </c>
      <c r="CC326" s="172">
        <v>5.2080717000000001E-8</v>
      </c>
      <c r="CD326" s="172">
        <v>1.2388630999999999E-7</v>
      </c>
      <c r="CE326" s="69">
        <v>0</v>
      </c>
      <c r="CF326" s="69">
        <v>0</v>
      </c>
      <c r="CG326" s="69">
        <v>0</v>
      </c>
      <c r="CH326" s="172">
        <v>6.9475562999999996E-6</v>
      </c>
      <c r="CI326" s="69">
        <v>1.8749648999999999E-4</v>
      </c>
      <c r="CJ326" s="172">
        <v>3.9358215999999998E-16</v>
      </c>
      <c r="CK326" s="69">
        <v>0</v>
      </c>
      <c r="CM326" s="198">
        <v>0</v>
      </c>
      <c r="CN326" s="198">
        <v>11.342506999999999</v>
      </c>
      <c r="CO326" s="198">
        <v>6.8077054999999997E-2</v>
      </c>
      <c r="CP326" s="198">
        <v>1.5667668999999999E-2</v>
      </c>
      <c r="CQ326" s="197">
        <v>3.112438E-11</v>
      </c>
      <c r="CR326" s="197">
        <v>3.7694509000000003E-9</v>
      </c>
      <c r="CS326" s="198">
        <v>8.5741886000000002E-4</v>
      </c>
      <c r="CT326" s="198">
        <v>5.1510658999999997E-3</v>
      </c>
      <c r="CU326" s="198">
        <v>0</v>
      </c>
      <c r="CV326" s="198">
        <v>8.3717117999999998E-4</v>
      </c>
      <c r="CX326" s="166"/>
      <c r="CY326" t="s">
        <v>3465</v>
      </c>
    </row>
    <row r="327" spans="1:103" ht="14.4">
      <c r="A327" t="s">
        <v>3095</v>
      </c>
      <c r="B327" s="85" t="s">
        <v>379</v>
      </c>
      <c r="C327" s="113" t="str">
        <f t="shared" si="159"/>
        <v>A.030.28.107</v>
      </c>
      <c r="D327" s="9" t="s">
        <v>1130</v>
      </c>
      <c r="E327" s="112" t="s">
        <v>362</v>
      </c>
      <c r="F327" s="115" t="str">
        <f t="shared" si="160"/>
        <v>R-290 (propane)</v>
      </c>
      <c r="G327" s="143">
        <f t="shared" si="161"/>
        <v>0.35</v>
      </c>
      <c r="I327" s="118">
        <f t="shared" si="162"/>
        <v>0.119195355576346</v>
      </c>
      <c r="K327" s="161">
        <f t="shared" si="163"/>
        <v>2.3447678656345998E-2</v>
      </c>
      <c r="L327" s="161">
        <f t="shared" si="164"/>
        <v>4.1362309219999997E-2</v>
      </c>
      <c r="M327" s="162">
        <f t="shared" si="165"/>
        <v>1.8853677E-3</v>
      </c>
      <c r="N327" s="161">
        <v>5.2499999999999998E-2</v>
      </c>
      <c r="O327" s="132">
        <v>1.6034400000000001E-2</v>
      </c>
      <c r="P327" s="132">
        <v>2.5045702999999999E-2</v>
      </c>
      <c r="Q327" s="132">
        <v>2.1236399999999999E-2</v>
      </c>
      <c r="R327" s="132">
        <v>2.188658E-3</v>
      </c>
      <c r="S327" s="164">
        <v>6.2631345999999998E-8</v>
      </c>
      <c r="T327" s="164">
        <v>2.2558025000000002E-5</v>
      </c>
      <c r="U327" s="132">
        <v>2.8220622E-4</v>
      </c>
      <c r="V327" s="164">
        <v>9.1030699999999996E-5</v>
      </c>
      <c r="W327" s="132">
        <v>0</v>
      </c>
      <c r="X327" s="132">
        <v>1.794337E-3</v>
      </c>
      <c r="Y327" s="132">
        <v>0</v>
      </c>
      <c r="Z327" s="132">
        <v>0</v>
      </c>
      <c r="AA327" s="132">
        <v>0</v>
      </c>
      <c r="AC327" s="118">
        <f t="shared" ref="AC327:AC390" si="166">N327</f>
        <v>5.2499999999999998E-2</v>
      </c>
      <c r="AD327" s="118">
        <f t="shared" ref="AD327:AD390" si="167">O327+P327+Q327+R327+S327+T327+U327</f>
        <v>6.4809987876345981E-2</v>
      </c>
      <c r="AE327" s="118">
        <f t="shared" ref="AE327:AE390" si="168">O327+P327+U327+Z327</f>
        <v>4.1362309219999997E-2</v>
      </c>
      <c r="AF327" s="118">
        <f t="shared" ref="AF327:AF390" si="169">Y327+O327+P327+U327+W327</f>
        <v>4.1362309219999997E-2</v>
      </c>
      <c r="AG327" s="118">
        <f t="shared" ref="AG327:AG390" si="170">V327+X327+AA327</f>
        <v>1.8853677E-3</v>
      </c>
      <c r="AI327" s="69">
        <v>52.756089000000003</v>
      </c>
      <c r="AJ327" s="69">
        <v>52.506883999999999</v>
      </c>
      <c r="AK327" s="69">
        <v>0.22289900000000001</v>
      </c>
      <c r="AL327" s="69">
        <v>0</v>
      </c>
      <c r="AM327" s="69">
        <v>1.9714852000000001E-2</v>
      </c>
      <c r="AN327" s="69">
        <v>7.89118E-4</v>
      </c>
      <c r="AO327" s="69">
        <v>5.8020279999999999E-3</v>
      </c>
      <c r="AQ327" s="116">
        <v>1.8685443999999999E-2</v>
      </c>
      <c r="AR327" s="116">
        <v>1.4396053000000001E-2</v>
      </c>
      <c r="AS327" s="116">
        <v>5.4100429999999998E-4</v>
      </c>
      <c r="AT327" s="116">
        <v>3.7483864E-3</v>
      </c>
      <c r="AU327" s="150">
        <f t="shared" ref="AU327:AU390" si="171">AX327+BA327+BB327+BC327+BD327+BL327+BM327+BQ327</f>
        <v>8.6307271875829997E-7</v>
      </c>
      <c r="AV327" s="150">
        <f t="shared" ref="AV327:AV390" si="172">AY327+AZ327+BE327+BF327+BG327+BH327+BI327+BJ327+BK327+BN327+BR327+BS327</f>
        <v>2.0007555537431369E-9</v>
      </c>
      <c r="AW327" s="163">
        <f t="shared" ref="AW327:AW390" si="173">BO327+BP327</f>
        <v>0.52498408813499997</v>
      </c>
      <c r="AX327" s="196">
        <v>3.248E-7</v>
      </c>
      <c r="AY327" s="196">
        <v>9.7999999999999992E-10</v>
      </c>
      <c r="AZ327" s="196">
        <v>2.6775000000000001E-14</v>
      </c>
      <c r="BA327" s="108">
        <v>0</v>
      </c>
      <c r="BB327" s="108">
        <v>0</v>
      </c>
      <c r="BC327" s="196">
        <v>2.8592999999999998E-9</v>
      </c>
      <c r="BD327" s="196">
        <v>5.3540850000000001E-7</v>
      </c>
      <c r="BE327" s="196">
        <v>4.1098999999999999E-10</v>
      </c>
      <c r="BF327" s="196">
        <v>5.7344100000000005E-10</v>
      </c>
      <c r="BG327" s="196">
        <v>1.8800000000000001E-13</v>
      </c>
      <c r="BH327" s="196">
        <v>4.1599999999999998E-15</v>
      </c>
      <c r="BI327" s="196">
        <v>1.1979115E-14</v>
      </c>
      <c r="BJ327" s="196">
        <v>1.7386876E-17</v>
      </c>
      <c r="BK327" s="196">
        <v>2.2241261000000001E-17</v>
      </c>
      <c r="BL327" s="196">
        <v>1.9020830000000001E-13</v>
      </c>
      <c r="BM327" s="196">
        <v>4.7285500000000001E-12</v>
      </c>
      <c r="BN327" s="196">
        <v>3.6093599999999999E-11</v>
      </c>
      <c r="BO327" s="196">
        <v>1.2681350000000001E-6</v>
      </c>
      <c r="BP327" s="108">
        <v>0.52498281999999996</v>
      </c>
      <c r="BQ327" s="108">
        <v>0</v>
      </c>
      <c r="BR327" s="108">
        <v>0</v>
      </c>
      <c r="BS327" s="108">
        <v>0</v>
      </c>
      <c r="BU327" s="172">
        <v>9.2310896999999996E-5</v>
      </c>
      <c r="BV327" s="172">
        <v>4.873238E-6</v>
      </c>
      <c r="BW327" s="172">
        <v>9.7589287000000002E-6</v>
      </c>
      <c r="BX327" s="172">
        <v>3.4226318999999997E-8</v>
      </c>
      <c r="BY327" s="172">
        <v>4.4781576000000001E-6</v>
      </c>
      <c r="BZ327" s="172">
        <v>1.8210684E-6</v>
      </c>
      <c r="CA327" s="69">
        <v>0</v>
      </c>
      <c r="CB327" s="172">
        <v>2.7450495E-6</v>
      </c>
      <c r="CC327" s="172">
        <v>1.1027015E-9</v>
      </c>
      <c r="CD327" s="172">
        <v>1.857848E-8</v>
      </c>
      <c r="CE327" s="69">
        <v>0</v>
      </c>
      <c r="CF327" s="172">
        <v>7.9816391999999997E-8</v>
      </c>
      <c r="CG327" s="69">
        <v>0</v>
      </c>
      <c r="CH327" s="172">
        <v>4.2112556999999996E-6</v>
      </c>
      <c r="CI327" s="172">
        <v>6.4289475000000007E-5</v>
      </c>
      <c r="CJ327" s="172">
        <v>6.0639601000000002E-18</v>
      </c>
      <c r="CK327" s="69">
        <v>0</v>
      </c>
      <c r="CM327" s="198">
        <v>0</v>
      </c>
      <c r="CN327" s="198">
        <v>0.35</v>
      </c>
      <c r="CO327" s="198">
        <v>7.6110083999999995E-2</v>
      </c>
      <c r="CP327" s="198">
        <v>3.7560839999999998E-3</v>
      </c>
      <c r="CQ327" s="197">
        <v>5.3896523999999999E-12</v>
      </c>
      <c r="CR327" s="197">
        <v>6.3771988000000003E-10</v>
      </c>
      <c r="CS327" s="198">
        <v>1.7048055000000001E-4</v>
      </c>
      <c r="CT327" s="197">
        <v>2.3292786999999999E-5</v>
      </c>
      <c r="CU327" s="197">
        <v>1.2606559999999999E-7</v>
      </c>
      <c r="CV327" s="198">
        <v>6.3745157999999999E-4</v>
      </c>
      <c r="CX327" s="166"/>
      <c r="CY327" t="s">
        <v>3466</v>
      </c>
    </row>
    <row r="328" spans="1:103" ht="14.4">
      <c r="A328" t="s">
        <v>3096</v>
      </c>
      <c r="B328" s="85" t="s">
        <v>379</v>
      </c>
      <c r="C328" s="113" t="str">
        <f t="shared" si="159"/>
        <v>A.030.28.108</v>
      </c>
      <c r="D328" s="9" t="s">
        <v>1130</v>
      </c>
      <c r="E328" s="112" t="s">
        <v>362</v>
      </c>
      <c r="F328" s="115" t="str">
        <f t="shared" si="160"/>
        <v>R-600a (isobutane)</v>
      </c>
      <c r="G328" s="143">
        <f t="shared" si="161"/>
        <v>0.35</v>
      </c>
      <c r="I328" s="118">
        <f t="shared" si="162"/>
        <v>0.119195355576346</v>
      </c>
      <c r="K328" s="161">
        <f t="shared" si="163"/>
        <v>2.3447678656345998E-2</v>
      </c>
      <c r="L328" s="161">
        <f t="shared" si="164"/>
        <v>4.1362309219999997E-2</v>
      </c>
      <c r="M328" s="162">
        <f t="shared" si="165"/>
        <v>1.8853677E-3</v>
      </c>
      <c r="N328" s="161">
        <v>5.2499999999999998E-2</v>
      </c>
      <c r="O328" s="132">
        <v>1.6034400000000001E-2</v>
      </c>
      <c r="P328" s="132">
        <v>2.5045702999999999E-2</v>
      </c>
      <c r="Q328" s="132">
        <v>2.1236399999999999E-2</v>
      </c>
      <c r="R328" s="132">
        <v>2.188658E-3</v>
      </c>
      <c r="S328" s="164">
        <v>6.2631345999999998E-8</v>
      </c>
      <c r="T328" s="164">
        <v>2.2558025000000002E-5</v>
      </c>
      <c r="U328" s="132">
        <v>2.8220622E-4</v>
      </c>
      <c r="V328" s="164">
        <v>9.1030699999999996E-5</v>
      </c>
      <c r="W328" s="132">
        <v>0</v>
      </c>
      <c r="X328" s="132">
        <v>1.794337E-3</v>
      </c>
      <c r="Y328" s="132">
        <v>0</v>
      </c>
      <c r="Z328" s="132">
        <v>0</v>
      </c>
      <c r="AA328" s="132">
        <v>0</v>
      </c>
      <c r="AC328" s="118">
        <f t="shared" si="166"/>
        <v>5.2499999999999998E-2</v>
      </c>
      <c r="AD328" s="118">
        <f t="shared" si="167"/>
        <v>6.4809987876345981E-2</v>
      </c>
      <c r="AE328" s="118">
        <f t="shared" si="168"/>
        <v>4.1362309219999997E-2</v>
      </c>
      <c r="AF328" s="118">
        <f t="shared" si="169"/>
        <v>4.1362309219999997E-2</v>
      </c>
      <c r="AG328" s="118">
        <f t="shared" si="170"/>
        <v>1.8853677E-3</v>
      </c>
      <c r="AI328" s="69">
        <v>52.756089000000003</v>
      </c>
      <c r="AJ328" s="69">
        <v>52.506883999999999</v>
      </c>
      <c r="AK328" s="69">
        <v>0.22289900000000001</v>
      </c>
      <c r="AL328" s="69">
        <v>0</v>
      </c>
      <c r="AM328" s="69">
        <v>1.9714852000000001E-2</v>
      </c>
      <c r="AN328" s="69">
        <v>7.89118E-4</v>
      </c>
      <c r="AO328" s="69">
        <v>5.8020279999999999E-3</v>
      </c>
      <c r="AQ328" s="116">
        <v>1.8685443999999999E-2</v>
      </c>
      <c r="AR328" s="116">
        <v>1.4396053000000001E-2</v>
      </c>
      <c r="AS328" s="116">
        <v>5.4100429999999998E-4</v>
      </c>
      <c r="AT328" s="116">
        <v>3.7483864E-3</v>
      </c>
      <c r="AU328" s="150">
        <f t="shared" si="171"/>
        <v>8.6307271875829997E-7</v>
      </c>
      <c r="AV328" s="150">
        <f t="shared" si="172"/>
        <v>2.0007555537431369E-9</v>
      </c>
      <c r="AW328" s="163">
        <f t="shared" si="173"/>
        <v>0.52498408813499997</v>
      </c>
      <c r="AX328" s="196">
        <v>3.248E-7</v>
      </c>
      <c r="AY328" s="196">
        <v>9.7999999999999992E-10</v>
      </c>
      <c r="AZ328" s="196">
        <v>2.6775000000000001E-14</v>
      </c>
      <c r="BA328" s="108">
        <v>0</v>
      </c>
      <c r="BB328" s="108">
        <v>0</v>
      </c>
      <c r="BC328" s="196">
        <v>2.8592999999999998E-9</v>
      </c>
      <c r="BD328" s="196">
        <v>5.3540850000000001E-7</v>
      </c>
      <c r="BE328" s="196">
        <v>4.1098999999999999E-10</v>
      </c>
      <c r="BF328" s="196">
        <v>5.7344100000000005E-10</v>
      </c>
      <c r="BG328" s="196">
        <v>1.8800000000000001E-13</v>
      </c>
      <c r="BH328" s="196">
        <v>4.1599999999999998E-15</v>
      </c>
      <c r="BI328" s="196">
        <v>1.1979115E-14</v>
      </c>
      <c r="BJ328" s="196">
        <v>1.7386876E-17</v>
      </c>
      <c r="BK328" s="196">
        <v>2.2241261000000001E-17</v>
      </c>
      <c r="BL328" s="196">
        <v>1.9020830000000001E-13</v>
      </c>
      <c r="BM328" s="196">
        <v>4.7285500000000001E-12</v>
      </c>
      <c r="BN328" s="196">
        <v>3.6093599999999999E-11</v>
      </c>
      <c r="BO328" s="196">
        <v>1.2681350000000001E-6</v>
      </c>
      <c r="BP328" s="108">
        <v>0.52498281999999996</v>
      </c>
      <c r="BQ328" s="108">
        <v>0</v>
      </c>
      <c r="BR328" s="108">
        <v>0</v>
      </c>
      <c r="BS328" s="108">
        <v>0</v>
      </c>
      <c r="BU328" s="172">
        <v>9.2310896999999996E-5</v>
      </c>
      <c r="BV328" s="172">
        <v>4.873238E-6</v>
      </c>
      <c r="BW328" s="172">
        <v>9.7589287000000002E-6</v>
      </c>
      <c r="BX328" s="172">
        <v>3.4226318999999997E-8</v>
      </c>
      <c r="BY328" s="172">
        <v>4.4781576000000001E-6</v>
      </c>
      <c r="BZ328" s="172">
        <v>1.8210684E-6</v>
      </c>
      <c r="CA328" s="69">
        <v>0</v>
      </c>
      <c r="CB328" s="172">
        <v>2.7450495E-6</v>
      </c>
      <c r="CC328" s="172">
        <v>1.1027015E-9</v>
      </c>
      <c r="CD328" s="172">
        <v>1.857848E-8</v>
      </c>
      <c r="CE328" s="69">
        <v>0</v>
      </c>
      <c r="CF328" s="172">
        <v>7.9816391999999997E-8</v>
      </c>
      <c r="CG328" s="69">
        <v>0</v>
      </c>
      <c r="CH328" s="172">
        <v>4.2112556999999996E-6</v>
      </c>
      <c r="CI328" s="172">
        <v>6.4289475000000007E-5</v>
      </c>
      <c r="CJ328" s="172">
        <v>6.0639601000000002E-18</v>
      </c>
      <c r="CK328" s="69">
        <v>0</v>
      </c>
      <c r="CM328" s="198">
        <v>0</v>
      </c>
      <c r="CN328" s="198">
        <v>0.35</v>
      </c>
      <c r="CO328" s="198">
        <v>7.6110083999999995E-2</v>
      </c>
      <c r="CP328" s="198">
        <v>3.7560839999999998E-3</v>
      </c>
      <c r="CQ328" s="197">
        <v>5.3896523999999999E-12</v>
      </c>
      <c r="CR328" s="197">
        <v>6.3771988000000003E-10</v>
      </c>
      <c r="CS328" s="198">
        <v>1.7048055000000001E-4</v>
      </c>
      <c r="CT328" s="197">
        <v>2.3292786999999999E-5</v>
      </c>
      <c r="CU328" s="197">
        <v>1.2606559999999999E-7</v>
      </c>
      <c r="CV328" s="198">
        <v>6.3745157999999999E-4</v>
      </c>
      <c r="CX328" s="166"/>
      <c r="CY328" t="s">
        <v>3467</v>
      </c>
    </row>
    <row r="329" spans="1:103" ht="14.4">
      <c r="A329" t="s">
        <v>3097</v>
      </c>
      <c r="B329" s="85" t="s">
        <v>379</v>
      </c>
      <c r="C329" s="113" t="str">
        <f t="shared" si="159"/>
        <v>A.030.28.109</v>
      </c>
      <c r="D329" s="9" t="s">
        <v>1130</v>
      </c>
      <c r="E329" s="112" t="s">
        <v>362</v>
      </c>
      <c r="F329" s="115" t="str">
        <f t="shared" si="160"/>
        <v>R-454B (blend S-32 R-1234yf)</v>
      </c>
      <c r="G329" s="143">
        <f t="shared" si="161"/>
        <v>12.752543333333334</v>
      </c>
      <c r="I329" s="118">
        <f t="shared" si="162"/>
        <v>2.1341799455252097</v>
      </c>
      <c r="K329" s="161">
        <f t="shared" si="163"/>
        <v>3.5833178011E-2</v>
      </c>
      <c r="L329" s="161">
        <f t="shared" si="164"/>
        <v>0.18527443402221003</v>
      </c>
      <c r="M329" s="162">
        <f t="shared" si="165"/>
        <v>1.9083349200000002E-4</v>
      </c>
      <c r="N329" s="161">
        <v>1.9128814999999999</v>
      </c>
      <c r="O329" s="132">
        <v>0.14462902999999999</v>
      </c>
      <c r="P329" s="132">
        <v>3.9493500000000001E-2</v>
      </c>
      <c r="Q329" s="132">
        <v>3.3690987999999998E-2</v>
      </c>
      <c r="R329" s="132">
        <v>1.9663865999999999E-3</v>
      </c>
      <c r="S329" s="164">
        <v>3.7943060999999999E-5</v>
      </c>
      <c r="T329" s="132">
        <v>1.3786035E-4</v>
      </c>
      <c r="U329" s="132">
        <v>1.1510190999999999E-3</v>
      </c>
      <c r="V329" s="164">
        <v>3.1422662000000003E-5</v>
      </c>
      <c r="W329" s="132">
        <v>0</v>
      </c>
      <c r="X329" s="132">
        <v>1.5941083000000001E-4</v>
      </c>
      <c r="Y329" s="164">
        <v>8.8492220999999998E-7</v>
      </c>
      <c r="Z329" s="132">
        <v>0</v>
      </c>
      <c r="AA329" s="132">
        <v>0</v>
      </c>
      <c r="AC329" s="118">
        <f t="shared" si="166"/>
        <v>1.9128814999999999</v>
      </c>
      <c r="AD329" s="118">
        <f t="shared" si="167"/>
        <v>0.22110672711100002</v>
      </c>
      <c r="AE329" s="118">
        <f t="shared" si="168"/>
        <v>0.18527354910000002</v>
      </c>
      <c r="AF329" s="118">
        <f t="shared" si="169"/>
        <v>0.18527443402221003</v>
      </c>
      <c r="AG329" s="118">
        <f t="shared" si="170"/>
        <v>1.9083349200000002E-4</v>
      </c>
      <c r="AI329" s="69">
        <v>181.71086</v>
      </c>
      <c r="AJ329" s="69">
        <v>181.68089000000001</v>
      </c>
      <c r="AK329" s="69">
        <v>1.9802587E-2</v>
      </c>
      <c r="AL329" s="69">
        <v>0</v>
      </c>
      <c r="AM329" s="69">
        <v>0</v>
      </c>
      <c r="AN329" s="69">
        <v>4.7559587999999996E-3</v>
      </c>
      <c r="AO329" s="69">
        <v>5.4035578999999997E-3</v>
      </c>
      <c r="AQ329" s="116">
        <v>0.26834959000000003</v>
      </c>
      <c r="AR329" s="116">
        <v>0.24709900000000001</v>
      </c>
      <c r="AS329" s="116">
        <v>1.0747489000000001E-2</v>
      </c>
      <c r="AT329" s="116">
        <v>1.0503096E-2</v>
      </c>
      <c r="AU329" s="150">
        <f t="shared" si="171"/>
        <v>1.48140891565715E-5</v>
      </c>
      <c r="AV329" s="150">
        <f t="shared" si="172"/>
        <v>3.9746630277545002E-8</v>
      </c>
      <c r="AW329" s="163">
        <f t="shared" si="173"/>
        <v>1.4710218363081</v>
      </c>
      <c r="AX329" s="196">
        <v>1.1837830000000001E-5</v>
      </c>
      <c r="AY329" s="196">
        <v>3.5717724999999998E-8</v>
      </c>
      <c r="AZ329" s="196">
        <v>9.7585356000000004E-13</v>
      </c>
      <c r="BA329" s="108">
        <v>0</v>
      </c>
      <c r="BB329" s="108">
        <v>0</v>
      </c>
      <c r="BC329" s="196">
        <v>4.2902764000000003E-9</v>
      </c>
      <c r="BD329" s="196">
        <v>2.9717625E-6</v>
      </c>
      <c r="BE329" s="196">
        <v>6.2172251000000001E-10</v>
      </c>
      <c r="BF329" s="196">
        <v>3.4061237000000002E-9</v>
      </c>
      <c r="BG329" s="108">
        <v>0</v>
      </c>
      <c r="BH329" s="108">
        <v>0</v>
      </c>
      <c r="BI329" s="196">
        <v>7.4937768000000005E-14</v>
      </c>
      <c r="BJ329" s="196">
        <v>6.9115157999999999E-15</v>
      </c>
      <c r="BK329" s="196">
        <v>1.3647012E-15</v>
      </c>
      <c r="BL329" s="196">
        <v>8.2587714999999992E-12</v>
      </c>
      <c r="BM329" s="196">
        <v>1.9812139999999999E-10</v>
      </c>
      <c r="BN329" s="108">
        <v>0</v>
      </c>
      <c r="BO329" s="196">
        <v>2.6363080999999998E-6</v>
      </c>
      <c r="BP329" s="108">
        <v>1.4710192</v>
      </c>
      <c r="BQ329" s="108">
        <v>0</v>
      </c>
      <c r="BR329" s="108">
        <v>0</v>
      </c>
      <c r="BS329" s="108">
        <v>0</v>
      </c>
      <c r="BU329" s="69">
        <v>6.2614851E-4</v>
      </c>
      <c r="BV329" s="172">
        <v>2.4843661000000001E-5</v>
      </c>
      <c r="BW329" s="69">
        <v>3.5557474999999998E-4</v>
      </c>
      <c r="BX329" s="172">
        <v>1.3764181000000001E-7</v>
      </c>
      <c r="BY329" s="172">
        <v>2.0229243E-5</v>
      </c>
      <c r="BZ329" s="172">
        <v>2.6758598999999999E-6</v>
      </c>
      <c r="CA329" s="69">
        <v>0</v>
      </c>
      <c r="CB329" s="172">
        <v>4.0613795000000004E-6</v>
      </c>
      <c r="CC329" s="172">
        <v>5.8541788999999998E-8</v>
      </c>
      <c r="CD329" s="172">
        <v>1.392555E-7</v>
      </c>
      <c r="CE329" s="69">
        <v>0</v>
      </c>
      <c r="CF329" s="69">
        <v>0</v>
      </c>
      <c r="CG329" s="69">
        <v>0</v>
      </c>
      <c r="CH329" s="172">
        <v>7.8094618999999998E-6</v>
      </c>
      <c r="CI329" s="69">
        <v>2.1061870999999999E-4</v>
      </c>
      <c r="CJ329" s="172">
        <v>4.4240950000000002E-16</v>
      </c>
      <c r="CK329" s="69">
        <v>0</v>
      </c>
      <c r="CM329" s="198">
        <v>0</v>
      </c>
      <c r="CN329" s="198">
        <v>12.749644999999999</v>
      </c>
      <c r="CO329" s="198">
        <v>7.6522614000000003E-2</v>
      </c>
      <c r="CP329" s="198">
        <v>1.7611381999999998E-2</v>
      </c>
      <c r="CQ329" s="197">
        <v>3.4985633E-11</v>
      </c>
      <c r="CR329" s="197">
        <v>4.2370844999999998E-9</v>
      </c>
      <c r="CS329" s="198">
        <v>9.6378923E-4</v>
      </c>
      <c r="CT329" s="198">
        <v>5.7901009999999998E-3</v>
      </c>
      <c r="CU329" s="198">
        <v>0</v>
      </c>
      <c r="CV329" s="198">
        <v>9.4102965000000002E-4</v>
      </c>
      <c r="CX329" s="166"/>
      <c r="CY329" t="s">
        <v>310</v>
      </c>
    </row>
    <row r="330" spans="1:103">
      <c r="D330" s="1" t="s">
        <v>1131</v>
      </c>
      <c r="S330" s="3"/>
      <c r="V330" s="3"/>
      <c r="Y330" s="3"/>
      <c r="AC330" s="142"/>
      <c r="AD330" s="142"/>
      <c r="AE330" s="142"/>
      <c r="AF330" s="142"/>
      <c r="AG330" s="142"/>
      <c r="AU330" s="86"/>
      <c r="AV330" s="86"/>
      <c r="AW330" s="86"/>
      <c r="AX330" s="3"/>
      <c r="AY330" s="3"/>
      <c r="AZ330" s="3"/>
      <c r="BC330" s="3"/>
      <c r="BD330" s="3"/>
      <c r="BE330" s="3"/>
      <c r="BF330" s="3"/>
      <c r="BI330" s="3"/>
      <c r="BJ330" s="3"/>
      <c r="BK330" s="3"/>
      <c r="BL330" s="3"/>
      <c r="BM330" s="3"/>
      <c r="BO330" s="3"/>
      <c r="BV330" s="3"/>
      <c r="BX330" s="3"/>
      <c r="BY330" s="3"/>
      <c r="BZ330" s="3"/>
      <c r="CB330" s="3"/>
      <c r="CC330" s="3"/>
      <c r="CD330" s="3"/>
      <c r="CH330" s="3"/>
      <c r="CJ330" s="3"/>
      <c r="CQ330" s="3"/>
      <c r="CR330" s="3"/>
    </row>
    <row r="331" spans="1:103" ht="14.4">
      <c r="A331" t="s">
        <v>472</v>
      </c>
      <c r="B331" s="85" t="s">
        <v>379</v>
      </c>
      <c r="C331" s="113" t="str">
        <f t="shared" ref="C331:C334" si="174">MID(A331,1,12)</f>
        <v>A.030.30.101</v>
      </c>
      <c r="D331" s="9" t="s">
        <v>1131</v>
      </c>
      <c r="E331" s="112" t="s">
        <v>362</v>
      </c>
      <c r="F331" s="115" t="str">
        <f t="shared" ref="F331:F334" si="175">MID(A331, 21,85)</f>
        <v>Carboxymethyl cellulose</v>
      </c>
      <c r="G331" s="143">
        <f t="shared" ref="G331:G334" si="176">N331/0.15</f>
        <v>4.2473236000000005</v>
      </c>
      <c r="I331" s="118">
        <f t="shared" ref="I331:I334" si="177">K331+L331+M331+N331</f>
        <v>0.82420499134834357</v>
      </c>
      <c r="K331" s="161">
        <f t="shared" ref="K331:K334" si="178">Q331+R331+S331+T331</f>
        <v>3.7913632888000003E-2</v>
      </c>
      <c r="L331" s="161">
        <f t="shared" ref="L331:L334" si="179">O331+P331+U331+Y331+W331</f>
        <v>0.12539021349499999</v>
      </c>
      <c r="M331" s="162">
        <f t="shared" ref="M331:M334" si="180">V331+X331+Z331+AA331</f>
        <v>2.3802604965343532E-2</v>
      </c>
      <c r="N331" s="161">
        <v>0.63709853999999999</v>
      </c>
      <c r="O331" s="132">
        <v>8.9163646999999999E-2</v>
      </c>
      <c r="P331" s="132">
        <v>3.1562651999999997E-2</v>
      </c>
      <c r="Q331" s="132">
        <v>2.2370523999999999E-2</v>
      </c>
      <c r="R331" s="132">
        <v>1.5116477999999999E-2</v>
      </c>
      <c r="S331" s="164">
        <v>8.3818577999999997E-5</v>
      </c>
      <c r="T331" s="132">
        <v>3.4281231000000002E-4</v>
      </c>
      <c r="U331" s="132">
        <v>2.6522262999999998E-3</v>
      </c>
      <c r="V331" s="132">
        <v>5.4461449999999997E-4</v>
      </c>
      <c r="W331" s="132">
        <v>1.9465181E-3</v>
      </c>
      <c r="X331" s="132">
        <v>2.3239869E-2</v>
      </c>
      <c r="Y331" s="164">
        <v>6.5170095000000001E-5</v>
      </c>
      <c r="Z331" s="164">
        <v>1.8121461999999999E-5</v>
      </c>
      <c r="AA331" s="164">
        <v>3.3435340999999999E-12</v>
      </c>
      <c r="AC331" s="118">
        <f t="shared" si="166"/>
        <v>0.63709853999999999</v>
      </c>
      <c r="AD331" s="118">
        <f t="shared" si="167"/>
        <v>0.16129215818799997</v>
      </c>
      <c r="AE331" s="118">
        <f t="shared" si="168"/>
        <v>0.123396646762</v>
      </c>
      <c r="AF331" s="118">
        <f t="shared" si="169"/>
        <v>0.12539021349499999</v>
      </c>
      <c r="AG331" s="118">
        <f t="shared" si="170"/>
        <v>2.3784483503343532E-2</v>
      </c>
      <c r="AI331" s="69">
        <v>59.162097000000003</v>
      </c>
      <c r="AJ331" s="69">
        <v>52.456778999999997</v>
      </c>
      <c r="AK331" s="69">
        <v>2.6869614999999998</v>
      </c>
      <c r="AL331" s="69">
        <v>0</v>
      </c>
      <c r="AM331" s="69">
        <v>0.63885214999999995</v>
      </c>
      <c r="AN331" s="69">
        <v>1.5714575</v>
      </c>
      <c r="AO331" s="69">
        <v>1.8080474</v>
      </c>
      <c r="AQ331" s="116">
        <v>0.1029723</v>
      </c>
      <c r="AR331" s="116">
        <v>9.6257769000000007E-2</v>
      </c>
      <c r="AS331" s="116">
        <v>3.8500916000000001E-3</v>
      </c>
      <c r="AT331" s="116">
        <v>2.8644410000000001E-3</v>
      </c>
      <c r="AU331" s="150">
        <f t="shared" si="171"/>
        <v>5.7708494544131538E-6</v>
      </c>
      <c r="AV331" s="150">
        <f t="shared" si="172"/>
        <v>1.4238504198153702E-8</v>
      </c>
      <c r="AW331" s="163">
        <f t="shared" si="173"/>
        <v>0.401182221969</v>
      </c>
      <c r="AX331" s="196">
        <v>3.9497443999999998E-6</v>
      </c>
      <c r="AY331" s="196">
        <v>1.1917653E-8</v>
      </c>
      <c r="AZ331" s="196">
        <v>3.2559376000000001E-13</v>
      </c>
      <c r="BA331" s="196">
        <v>1.0820554E-13</v>
      </c>
      <c r="BB331" s="196">
        <v>4.6261343000000001E-16</v>
      </c>
      <c r="BC331" s="196">
        <v>1.6824655999999999E-9</v>
      </c>
      <c r="BD331" s="196">
        <v>1.8189538E-6</v>
      </c>
      <c r="BE331" s="196">
        <v>2.6971186000000001E-10</v>
      </c>
      <c r="BF331" s="196">
        <v>2.0478085000000001E-9</v>
      </c>
      <c r="BG331" s="196">
        <v>2.2490728999999999E-12</v>
      </c>
      <c r="BH331" s="196">
        <v>4.7697470000000004E-15</v>
      </c>
      <c r="BI331" s="196">
        <v>4.2753087E-13</v>
      </c>
      <c r="BJ331" s="196">
        <v>2.8673668999999998E-13</v>
      </c>
      <c r="BK331" s="196">
        <v>2.9662807000000003E-14</v>
      </c>
      <c r="BL331" s="196">
        <v>1.9104415E-11</v>
      </c>
      <c r="BM331" s="196">
        <v>4.4957573000000002E-10</v>
      </c>
      <c r="BN331" s="196">
        <v>7.4713796999999996E-15</v>
      </c>
      <c r="BO331" s="196">
        <v>1.6611969000000001E-5</v>
      </c>
      <c r="BP331" s="108">
        <v>0.40116561000000001</v>
      </c>
      <c r="BQ331" s="108">
        <v>0</v>
      </c>
      <c r="BR331" s="108">
        <v>0</v>
      </c>
      <c r="BS331" s="108">
        <v>0</v>
      </c>
      <c r="BU331" s="69">
        <v>2.3978867000000001E-4</v>
      </c>
      <c r="BV331" s="172">
        <v>1.4615353E-5</v>
      </c>
      <c r="BW331" s="69">
        <v>1.1842665E-4</v>
      </c>
      <c r="BX331" s="172">
        <v>3.2252553999999998E-7</v>
      </c>
      <c r="BY331" s="172">
        <v>2.4809232E-5</v>
      </c>
      <c r="BZ331" s="172">
        <v>8.8655870000000001E-7</v>
      </c>
      <c r="CA331" s="172">
        <v>4.1857261E-11</v>
      </c>
      <c r="CB331" s="172">
        <v>1.6489903E-6</v>
      </c>
      <c r="CC331" s="172">
        <v>1.3091622999999999E-7</v>
      </c>
      <c r="CD331" s="172">
        <v>3.3281331000000002E-7</v>
      </c>
      <c r="CE331" s="172">
        <v>1.3117728E-12</v>
      </c>
      <c r="CF331" s="172">
        <v>1.6522003000000001E-11</v>
      </c>
      <c r="CG331" s="172">
        <v>1.9495385999999999E-10</v>
      </c>
      <c r="CH331" s="172">
        <v>5.1200200999999998E-6</v>
      </c>
      <c r="CI331" s="172">
        <v>6.5159625E-5</v>
      </c>
      <c r="CJ331" s="172">
        <v>8.3357263999999997E-6</v>
      </c>
      <c r="CK331" s="69">
        <v>0</v>
      </c>
      <c r="CM331" s="197">
        <v>1.6504018000000001E-10</v>
      </c>
      <c r="CN331" s="198">
        <v>4.2404495000000004</v>
      </c>
      <c r="CO331" s="198">
        <v>3.1542889999999997E-2</v>
      </c>
      <c r="CP331" s="198">
        <v>1.0142912E-2</v>
      </c>
      <c r="CQ331" s="197">
        <v>8.5857274000000004E-11</v>
      </c>
      <c r="CR331" s="197">
        <v>1.0367995999999999E-8</v>
      </c>
      <c r="CS331" s="198">
        <v>6.8817016E-4</v>
      </c>
      <c r="CT331" s="198">
        <v>0.14665139999999999</v>
      </c>
      <c r="CU331" s="197">
        <v>1.5081318999999999E-6</v>
      </c>
      <c r="CV331" s="198">
        <v>3.7608093000000002E-4</v>
      </c>
      <c r="CX331" s="166" t="s">
        <v>310</v>
      </c>
    </row>
    <row r="332" spans="1:103" ht="14.4">
      <c r="A332" t="s">
        <v>1636</v>
      </c>
      <c r="B332" s="85" t="s">
        <v>379</v>
      </c>
      <c r="C332" s="113" t="str">
        <f t="shared" si="174"/>
        <v>A.030.30.102</v>
      </c>
      <c r="D332" s="9" t="s">
        <v>1131</v>
      </c>
      <c r="E332" s="112" t="s">
        <v>362</v>
      </c>
      <c r="F332" s="115" t="str">
        <f t="shared" si="175"/>
        <v>Fluorescent whitening agent DAS1 - triazinylaminostilben type</v>
      </c>
      <c r="G332" s="143">
        <f t="shared" si="176"/>
        <v>10.964</v>
      </c>
      <c r="I332" s="118">
        <f t="shared" si="177"/>
        <v>5.1249888141</v>
      </c>
      <c r="K332" s="161">
        <f t="shared" si="178"/>
        <v>0.67853223409999996</v>
      </c>
      <c r="L332" s="161">
        <f t="shared" si="179"/>
        <v>2.2955929200000003</v>
      </c>
      <c r="M332" s="162">
        <f t="shared" si="180"/>
        <v>0.50626366</v>
      </c>
      <c r="N332" s="161">
        <v>1.6446000000000001</v>
      </c>
      <c r="O332" s="132">
        <v>0.73156949999999998</v>
      </c>
      <c r="P332" s="132">
        <v>0.69518437</v>
      </c>
      <c r="Q332" s="132">
        <v>0.36291600000000002</v>
      </c>
      <c r="R332" s="132">
        <v>0.29754199999999997</v>
      </c>
      <c r="S332" s="132">
        <v>2.3102341E-3</v>
      </c>
      <c r="T332" s="132">
        <v>1.5764E-2</v>
      </c>
      <c r="U332" s="132">
        <v>0.86353541</v>
      </c>
      <c r="V332" s="132">
        <v>5.6050000000000003E-2</v>
      </c>
      <c r="W332" s="132">
        <v>0</v>
      </c>
      <c r="X332" s="132">
        <v>0.34281265999999999</v>
      </c>
      <c r="Y332" s="132">
        <v>5.3036400000000001E-3</v>
      </c>
      <c r="Z332" s="132">
        <v>0.107401</v>
      </c>
      <c r="AA332" s="132">
        <v>0</v>
      </c>
      <c r="AC332" s="118">
        <f t="shared" si="166"/>
        <v>1.6446000000000001</v>
      </c>
      <c r="AD332" s="118">
        <f t="shared" si="167"/>
        <v>2.9688215140999996</v>
      </c>
      <c r="AE332" s="118">
        <f t="shared" si="168"/>
        <v>2.39769028</v>
      </c>
      <c r="AF332" s="118">
        <f t="shared" si="169"/>
        <v>2.2955929199999998</v>
      </c>
      <c r="AG332" s="118">
        <f t="shared" si="170"/>
        <v>0.39886265999999998</v>
      </c>
      <c r="AI332" s="69">
        <v>225.86633</v>
      </c>
      <c r="AJ332" s="69">
        <v>178.12814</v>
      </c>
      <c r="AK332" s="69">
        <v>42.585422999999999</v>
      </c>
      <c r="AL332" s="69">
        <v>0</v>
      </c>
      <c r="AM332" s="69">
        <v>0.25666909999999998</v>
      </c>
      <c r="AN332" s="69">
        <v>6.4839678999999997E-2</v>
      </c>
      <c r="AO332" s="69">
        <v>4.8312572999999999</v>
      </c>
      <c r="AQ332" s="116">
        <v>0.49741265000000001</v>
      </c>
      <c r="AR332" s="116">
        <v>0.47157093999999999</v>
      </c>
      <c r="AS332" s="116">
        <v>1.3089781E-2</v>
      </c>
      <c r="AT332" s="116">
        <v>1.2751925000000001E-2</v>
      </c>
      <c r="AU332" s="150">
        <f t="shared" si="171"/>
        <v>2.8271639356000001E-5</v>
      </c>
      <c r="AV332" s="150">
        <f t="shared" si="172"/>
        <v>4.840895210108E-8</v>
      </c>
      <c r="AW332" s="163">
        <f t="shared" si="173"/>
        <v>1.7859839</v>
      </c>
      <c r="AX332" s="196">
        <v>1.0174592000000001E-5</v>
      </c>
      <c r="AY332" s="196">
        <v>3.06992E-8</v>
      </c>
      <c r="AZ332" s="196">
        <v>8.3874600000000005E-13</v>
      </c>
      <c r="BA332" s="108">
        <v>0</v>
      </c>
      <c r="BB332" s="108">
        <v>0</v>
      </c>
      <c r="BC332" s="196">
        <v>9.7252000000000003E-9</v>
      </c>
      <c r="BD332" s="196">
        <v>1.7953180000000001E-5</v>
      </c>
      <c r="BE332" s="196">
        <v>2.2178200000000001E-9</v>
      </c>
      <c r="BF332" s="196">
        <v>1.5475999999999999E-8</v>
      </c>
      <c r="BG332" s="108">
        <v>0</v>
      </c>
      <c r="BH332" s="108">
        <v>0</v>
      </c>
      <c r="BI332" s="196">
        <v>8.9809407999999996E-12</v>
      </c>
      <c r="BJ332" s="196">
        <v>5.1836765999999996E-12</v>
      </c>
      <c r="BK332" s="196">
        <v>9.2873768000000005E-13</v>
      </c>
      <c r="BL332" s="196">
        <v>2.440356E-9</v>
      </c>
      <c r="BM332" s="196">
        <v>1.3170180000000001E-7</v>
      </c>
      <c r="BN332" s="108">
        <v>0</v>
      </c>
      <c r="BO332" s="108">
        <v>4.7025000000000001E-3</v>
      </c>
      <c r="BP332" s="108">
        <v>1.7812813999999999</v>
      </c>
      <c r="BQ332" s="108">
        <v>0</v>
      </c>
      <c r="BR332" s="108">
        <v>0</v>
      </c>
      <c r="BS332" s="108">
        <v>0</v>
      </c>
      <c r="BU332" s="69">
        <v>1.2613251E-3</v>
      </c>
      <c r="BV332" s="69">
        <v>1.0669622E-4</v>
      </c>
      <c r="BW332" s="69">
        <v>3.0570541000000002E-4</v>
      </c>
      <c r="BX332" s="69">
        <v>1.0132776E-4</v>
      </c>
      <c r="BY332" s="69">
        <v>3.5421329000000001E-4</v>
      </c>
      <c r="BZ332" s="69">
        <v>0</v>
      </c>
      <c r="CA332" s="69">
        <v>0</v>
      </c>
      <c r="CB332" s="69">
        <v>0</v>
      </c>
      <c r="CC332" s="172">
        <v>4.8167459E-6</v>
      </c>
      <c r="CD332" s="172">
        <v>4.0628053999999999E-5</v>
      </c>
      <c r="CE332" s="69">
        <v>0</v>
      </c>
      <c r="CF332" s="69">
        <v>0</v>
      </c>
      <c r="CG332" s="69">
        <v>0</v>
      </c>
      <c r="CH332" s="172">
        <v>7.6299352999999995E-5</v>
      </c>
      <c r="CI332" s="69">
        <v>2.7163822999999999E-4</v>
      </c>
      <c r="CJ332" s="172">
        <v>7.8914548999999997E-13</v>
      </c>
      <c r="CK332" s="69">
        <v>0</v>
      </c>
      <c r="CM332" s="198">
        <v>0</v>
      </c>
      <c r="CN332" s="198">
        <v>10.964</v>
      </c>
      <c r="CO332" s="198">
        <v>0</v>
      </c>
      <c r="CP332" s="198">
        <v>7.2999999999999995E-2</v>
      </c>
      <c r="CQ332" s="197">
        <v>4.7641884000000002E-9</v>
      </c>
      <c r="CR332" s="197">
        <v>6.6678100000000002E-7</v>
      </c>
      <c r="CS332" s="198">
        <v>1.188111E-2</v>
      </c>
      <c r="CT332" s="198">
        <v>4.3085743000000001</v>
      </c>
      <c r="CU332" s="198">
        <v>0</v>
      </c>
      <c r="CV332" s="198">
        <v>0</v>
      </c>
      <c r="CX332" s="166" t="s">
        <v>310</v>
      </c>
    </row>
    <row r="333" spans="1:103" ht="14.4">
      <c r="A333" t="s">
        <v>1637</v>
      </c>
      <c r="B333" s="85" t="s">
        <v>379</v>
      </c>
      <c r="C333" s="113" t="str">
        <f t="shared" si="174"/>
        <v>A.030.30.103</v>
      </c>
      <c r="D333" s="9" t="s">
        <v>1131</v>
      </c>
      <c r="E333" s="112" t="s">
        <v>362</v>
      </c>
      <c r="F333" s="115" t="str">
        <f t="shared" si="175"/>
        <v>Fluorescent whitening agent - distyrylbiphenyl type</v>
      </c>
      <c r="G333" s="143">
        <f t="shared" si="176"/>
        <v>22.582999999999998</v>
      </c>
      <c r="I333" s="118">
        <f t="shared" si="177"/>
        <v>7.3579850781000005</v>
      </c>
      <c r="K333" s="161">
        <f t="shared" si="178"/>
        <v>1.0850900380999999</v>
      </c>
      <c r="L333" s="161">
        <f t="shared" si="179"/>
        <v>2.0142006000000001</v>
      </c>
      <c r="M333" s="162">
        <f t="shared" si="180"/>
        <v>0.87124444000000001</v>
      </c>
      <c r="N333" s="161">
        <v>3.3874499999999999</v>
      </c>
      <c r="O333" s="132">
        <v>0.97008119999999998</v>
      </c>
      <c r="P333" s="132">
        <v>0.51062691000000004</v>
      </c>
      <c r="Q333" s="132">
        <v>0.62362799999999996</v>
      </c>
      <c r="R333" s="132">
        <v>0.43308000000000002</v>
      </c>
      <c r="S333" s="132">
        <v>3.2478290999999999E-3</v>
      </c>
      <c r="T333" s="132">
        <v>2.5134209000000001E-2</v>
      </c>
      <c r="U333" s="132">
        <v>0.52825754999999996</v>
      </c>
      <c r="V333" s="132">
        <v>4.2597999999999997E-2</v>
      </c>
      <c r="W333" s="132">
        <v>0</v>
      </c>
      <c r="X333" s="132">
        <v>0.52178643999999996</v>
      </c>
      <c r="Y333" s="132">
        <v>5.2349400000000004E-3</v>
      </c>
      <c r="Z333" s="132">
        <v>0.30686000000000002</v>
      </c>
      <c r="AA333" s="132">
        <v>0</v>
      </c>
      <c r="AC333" s="118">
        <f t="shared" si="166"/>
        <v>3.3874499999999999</v>
      </c>
      <c r="AD333" s="118">
        <f t="shared" si="167"/>
        <v>3.0940556981</v>
      </c>
      <c r="AE333" s="118">
        <f t="shared" si="168"/>
        <v>2.3158256600000002</v>
      </c>
      <c r="AF333" s="118">
        <f t="shared" si="169"/>
        <v>2.0142005999999997</v>
      </c>
      <c r="AG333" s="118">
        <f t="shared" si="170"/>
        <v>0.56438443999999999</v>
      </c>
      <c r="AI333" s="69">
        <v>486.16915</v>
      </c>
      <c r="AJ333" s="69">
        <v>388.21836999999999</v>
      </c>
      <c r="AK333" s="69">
        <v>64.818190999999999</v>
      </c>
      <c r="AL333" s="69">
        <v>0</v>
      </c>
      <c r="AM333" s="69">
        <v>0.25665515999999999</v>
      </c>
      <c r="AN333" s="69">
        <v>6.5129254999999997E-2</v>
      </c>
      <c r="AO333" s="69">
        <v>32.810809999999996</v>
      </c>
      <c r="AQ333" s="116">
        <v>0.80986879000000001</v>
      </c>
      <c r="AR333" s="116">
        <v>0.75844153000000003</v>
      </c>
      <c r="AS333" s="116">
        <v>2.3682946999999999E-2</v>
      </c>
      <c r="AT333" s="116">
        <v>2.7744309000000002E-2</v>
      </c>
      <c r="AU333" s="150">
        <f t="shared" si="171"/>
        <v>4.5470115845999999E-5</v>
      </c>
      <c r="AV333" s="150">
        <f t="shared" si="172"/>
        <v>8.7584862038780016E-8</v>
      </c>
      <c r="AW333" s="163">
        <f t="shared" si="173"/>
        <v>3.8857576000000003</v>
      </c>
      <c r="AX333" s="196">
        <v>2.0957023999999998E-5</v>
      </c>
      <c r="AY333" s="196">
        <v>6.3232400000000002E-8</v>
      </c>
      <c r="AZ333" s="196">
        <v>1.7275994999999999E-12</v>
      </c>
      <c r="BA333" s="108">
        <v>0</v>
      </c>
      <c r="BB333" s="108">
        <v>0</v>
      </c>
      <c r="BC333" s="196">
        <v>1.6711599999999999E-8</v>
      </c>
      <c r="BD333" s="196">
        <v>2.44108E-5</v>
      </c>
      <c r="BE333" s="196">
        <v>3.8110600000000003E-9</v>
      </c>
      <c r="BF333" s="196">
        <v>2.0521600000000002E-8</v>
      </c>
      <c r="BG333" s="108">
        <v>0</v>
      </c>
      <c r="BH333" s="108">
        <v>0</v>
      </c>
      <c r="BI333" s="196">
        <v>1.431916E-11</v>
      </c>
      <c r="BJ333" s="196">
        <v>3.1715861E-12</v>
      </c>
      <c r="BK333" s="196">
        <v>5.8369317999999997E-13</v>
      </c>
      <c r="BL333" s="196">
        <v>1.8374460000000001E-9</v>
      </c>
      <c r="BM333" s="196">
        <v>8.37428E-8</v>
      </c>
      <c r="BN333" s="108">
        <v>0</v>
      </c>
      <c r="BO333" s="108">
        <v>3.5739000000000001E-3</v>
      </c>
      <c r="BP333" s="108">
        <v>3.8821837000000001</v>
      </c>
      <c r="BQ333" s="108">
        <v>0</v>
      </c>
      <c r="BR333" s="108">
        <v>0</v>
      </c>
      <c r="BS333" s="108">
        <v>0</v>
      </c>
      <c r="BU333" s="69">
        <v>2.0639467999999999E-3</v>
      </c>
      <c r="BV333" s="69">
        <v>1.4148211000000001E-4</v>
      </c>
      <c r="BW333" s="69">
        <v>6.2967396000000004E-4</v>
      </c>
      <c r="BX333" s="172">
        <v>6.2180371999999995E-5</v>
      </c>
      <c r="BY333" s="69">
        <v>5.0418499000000002E-4</v>
      </c>
      <c r="BZ333" s="69">
        <v>0</v>
      </c>
      <c r="CA333" s="69">
        <v>0</v>
      </c>
      <c r="CB333" s="69">
        <v>0</v>
      </c>
      <c r="CC333" s="172">
        <v>6.1565856999999999E-6</v>
      </c>
      <c r="CD333" s="172">
        <v>3.5687337999999997E-5</v>
      </c>
      <c r="CE333" s="69">
        <v>0</v>
      </c>
      <c r="CF333" s="69">
        <v>0</v>
      </c>
      <c r="CG333" s="69">
        <v>0</v>
      </c>
      <c r="CH333" s="69">
        <v>1.2839393E-4</v>
      </c>
      <c r="CI333" s="69">
        <v>5.5618751E-4</v>
      </c>
      <c r="CJ333" s="172">
        <v>5.9975057000000003E-13</v>
      </c>
      <c r="CK333" s="69">
        <v>0</v>
      </c>
      <c r="CM333" s="198">
        <v>0</v>
      </c>
      <c r="CN333" s="198">
        <v>22.582999999999998</v>
      </c>
      <c r="CO333" s="198">
        <v>0</v>
      </c>
      <c r="CP333" s="198">
        <v>9.6799999999999997E-2</v>
      </c>
      <c r="CQ333" s="197">
        <v>6.8998334000000004E-9</v>
      </c>
      <c r="CR333" s="197">
        <v>8.7723700000000001E-7</v>
      </c>
      <c r="CS333" s="198">
        <v>1.6715554000000001E-2</v>
      </c>
      <c r="CT333" s="198">
        <v>2.6426291000000002</v>
      </c>
      <c r="CU333" s="198">
        <v>0</v>
      </c>
      <c r="CV333" s="198">
        <v>0</v>
      </c>
      <c r="CX333" s="166" t="s">
        <v>310</v>
      </c>
    </row>
    <row r="334" spans="1:103" ht="14.4">
      <c r="A334" t="s">
        <v>473</v>
      </c>
      <c r="B334" s="85" t="s">
        <v>379</v>
      </c>
      <c r="C334" s="113" t="str">
        <f t="shared" si="174"/>
        <v>A.030.30.104</v>
      </c>
      <c r="D334" s="9" t="s">
        <v>1131</v>
      </c>
      <c r="E334" s="112" t="s">
        <v>362</v>
      </c>
      <c r="F334" s="115" t="str">
        <f t="shared" si="175"/>
        <v>Sodium dodecylbenzenesulfonate</v>
      </c>
      <c r="G334" s="143">
        <f t="shared" si="176"/>
        <v>2.0037829333333335</v>
      </c>
      <c r="I334" s="118">
        <f t="shared" si="177"/>
        <v>0.33222640874531001</v>
      </c>
      <c r="K334" s="161">
        <f t="shared" si="178"/>
        <v>5.5373603373000003E-3</v>
      </c>
      <c r="L334" s="161">
        <f t="shared" si="179"/>
        <v>2.6094737185709999E-2</v>
      </c>
      <c r="M334" s="162">
        <f t="shared" si="180"/>
        <v>2.6871222299999999E-5</v>
      </c>
      <c r="N334" s="161">
        <v>0.30056744000000002</v>
      </c>
      <c r="O334" s="132">
        <v>2.0365182999999999E-2</v>
      </c>
      <c r="P334" s="132">
        <v>5.5610713000000004E-3</v>
      </c>
      <c r="Q334" s="132">
        <v>5.1643423999999999E-3</v>
      </c>
      <c r="R334" s="132">
        <v>2.7688647999999998E-4</v>
      </c>
      <c r="S334" s="164">
        <v>5.3427542999999997E-6</v>
      </c>
      <c r="T334" s="164">
        <v>9.0788702999999995E-5</v>
      </c>
      <c r="U334" s="132">
        <v>1.6835828000000001E-4</v>
      </c>
      <c r="V334" s="164">
        <v>4.4246182999999998E-6</v>
      </c>
      <c r="W334" s="132">
        <v>0</v>
      </c>
      <c r="X334" s="164">
        <v>2.2446604E-5</v>
      </c>
      <c r="Y334" s="164">
        <v>1.2460571E-7</v>
      </c>
      <c r="Z334" s="132">
        <v>0</v>
      </c>
      <c r="AA334" s="132">
        <v>0</v>
      </c>
      <c r="AC334" s="118">
        <f t="shared" si="166"/>
        <v>0.30056744000000002</v>
      </c>
      <c r="AD334" s="118">
        <f t="shared" si="167"/>
        <v>3.1631972917300008E-2</v>
      </c>
      <c r="AE334" s="118">
        <f t="shared" si="168"/>
        <v>2.6094612579999999E-2</v>
      </c>
      <c r="AF334" s="118">
        <f t="shared" si="169"/>
        <v>2.6094737185709999E-2</v>
      </c>
      <c r="AG334" s="118">
        <f t="shared" si="170"/>
        <v>2.6871222299999999E-5</v>
      </c>
      <c r="AI334" s="69">
        <v>68.232192999999995</v>
      </c>
      <c r="AJ334" s="69">
        <v>68.227974000000003</v>
      </c>
      <c r="AK334" s="69">
        <v>2.7883981000000001E-3</v>
      </c>
      <c r="AL334" s="69">
        <v>0</v>
      </c>
      <c r="AM334" s="69">
        <v>0</v>
      </c>
      <c r="AN334" s="69">
        <v>6.6968553999999995E-4</v>
      </c>
      <c r="AO334" s="69">
        <v>7.6087382999999995E-4</v>
      </c>
      <c r="AQ334" s="116">
        <v>4.4904081999999998E-2</v>
      </c>
      <c r="AR334" s="116">
        <v>3.8676674000000001E-2</v>
      </c>
      <c r="AS334" s="116">
        <v>1.7035778E-3</v>
      </c>
      <c r="AT334" s="116">
        <v>4.5238292999999997E-3</v>
      </c>
      <c r="AU334" s="150">
        <f t="shared" si="171"/>
        <v>2.3187455132588001E-6</v>
      </c>
      <c r="AV334" s="150">
        <f t="shared" si="172"/>
        <v>6.300213646073341E-9</v>
      </c>
      <c r="AW334" s="163">
        <f t="shared" si="173"/>
        <v>0.63358953121798001</v>
      </c>
      <c r="AX334" s="196">
        <v>1.8995422999999999E-6</v>
      </c>
      <c r="AY334" s="196">
        <v>5.7328851999999998E-9</v>
      </c>
      <c r="AZ334" s="196">
        <v>1.5656573000000001E-13</v>
      </c>
      <c r="BA334" s="196">
        <v>1.168E-10</v>
      </c>
      <c r="BB334" s="108">
        <v>0</v>
      </c>
      <c r="BC334" s="196">
        <v>6.0411291000000003E-10</v>
      </c>
      <c r="BD334" s="196">
        <v>4.1845323999999999E-7</v>
      </c>
      <c r="BE334" s="196">
        <v>8.7544612999999996E-11</v>
      </c>
      <c r="BF334" s="196">
        <v>4.7961554999999997E-10</v>
      </c>
      <c r="BG334" s="108">
        <v>0</v>
      </c>
      <c r="BH334" s="108">
        <v>0</v>
      </c>
      <c r="BI334" s="196">
        <v>1.0551971E-14</v>
      </c>
      <c r="BJ334" s="196">
        <v>9.7320906000000006E-16</v>
      </c>
      <c r="BK334" s="196">
        <v>1.9216328E-16</v>
      </c>
      <c r="BL334" s="196">
        <v>1.1629158000000001E-12</v>
      </c>
      <c r="BM334" s="196">
        <v>2.7897433E-11</v>
      </c>
      <c r="BN334" s="108">
        <v>0</v>
      </c>
      <c r="BO334" s="196">
        <v>3.7121797999999999E-7</v>
      </c>
      <c r="BP334" s="108">
        <v>0.63358915999999998</v>
      </c>
      <c r="BQ334" s="108">
        <v>0</v>
      </c>
      <c r="BR334" s="108">
        <v>0</v>
      </c>
      <c r="BS334" s="108">
        <v>0</v>
      </c>
      <c r="BU334" s="69">
        <v>1.4610367E-4</v>
      </c>
      <c r="BV334" s="172">
        <v>3.4982305999999999E-6</v>
      </c>
      <c r="BW334" s="172">
        <v>5.5870784999999999E-5</v>
      </c>
      <c r="BX334" s="172">
        <v>2.0117346999999999E-8</v>
      </c>
      <c r="BY334" s="172">
        <v>2.8484754E-6</v>
      </c>
      <c r="BZ334" s="172">
        <v>3.7678725999999999E-7</v>
      </c>
      <c r="CA334" s="69">
        <v>0</v>
      </c>
      <c r="CB334" s="172">
        <v>5.7188197000000001E-7</v>
      </c>
      <c r="CC334" s="172">
        <v>8.2432568000000006E-9</v>
      </c>
      <c r="CD334" s="172">
        <v>6.6838860000000002E-8</v>
      </c>
      <c r="CE334" s="69">
        <v>0</v>
      </c>
      <c r="CF334" s="69">
        <v>0</v>
      </c>
      <c r="CG334" s="69">
        <v>0</v>
      </c>
      <c r="CH334" s="172">
        <v>1.1799954E-6</v>
      </c>
      <c r="CI334" s="172">
        <v>8.1662312000000005E-5</v>
      </c>
      <c r="CJ334" s="172">
        <v>6.2295585999999998E-17</v>
      </c>
      <c r="CK334" s="69">
        <v>0</v>
      </c>
      <c r="CM334" s="198">
        <v>0</v>
      </c>
      <c r="CN334" s="198">
        <v>1.9712348</v>
      </c>
      <c r="CO334" s="198">
        <v>1.0872913E-2</v>
      </c>
      <c r="CP334" s="198">
        <v>2.4798549E-3</v>
      </c>
      <c r="CQ334" s="197">
        <v>4.9263195000000001E-12</v>
      </c>
      <c r="CR334" s="197">
        <v>5.9662297000000005E-10</v>
      </c>
      <c r="CS334" s="198">
        <v>1.3571096E-4</v>
      </c>
      <c r="CT334" s="198">
        <v>8.1530288000000002E-4</v>
      </c>
      <c r="CU334" s="198">
        <v>0</v>
      </c>
      <c r="CV334" s="198">
        <v>1.3250617999999999E-4</v>
      </c>
      <c r="CX334" s="166" t="s">
        <v>320</v>
      </c>
    </row>
    <row r="335" spans="1:103">
      <c r="D335" s="1" t="s">
        <v>1132</v>
      </c>
      <c r="S335" s="3"/>
      <c r="T335" s="3"/>
      <c r="V335" s="3"/>
      <c r="X335" s="3"/>
      <c r="Y335" s="3"/>
      <c r="AC335" s="142"/>
      <c r="AD335" s="142"/>
      <c r="AE335" s="142"/>
      <c r="AF335" s="142"/>
      <c r="AG335" s="142"/>
      <c r="AU335" s="86"/>
      <c r="AV335" s="86"/>
      <c r="AW335" s="86"/>
      <c r="AX335" s="3"/>
      <c r="AY335" s="3"/>
      <c r="AZ335" s="3"/>
      <c r="BA335" s="3"/>
      <c r="BC335" s="3"/>
      <c r="BD335" s="3"/>
      <c r="BE335" s="3"/>
      <c r="BF335" s="3"/>
      <c r="BI335" s="3"/>
      <c r="BJ335" s="3"/>
      <c r="BK335" s="3"/>
      <c r="BL335" s="3"/>
      <c r="BM335" s="3"/>
      <c r="BO335" s="3"/>
      <c r="BV335" s="3"/>
      <c r="BW335" s="3"/>
      <c r="BX335" s="3"/>
      <c r="BY335" s="3"/>
      <c r="BZ335" s="3"/>
      <c r="CB335" s="3"/>
      <c r="CC335" s="3"/>
      <c r="CD335" s="3"/>
      <c r="CH335" s="3"/>
      <c r="CI335" s="3"/>
      <c r="CJ335" s="3"/>
      <c r="CQ335" s="3"/>
      <c r="CR335" s="3"/>
    </row>
    <row r="336" spans="1:103" ht="14.4">
      <c r="A336" t="s">
        <v>1069</v>
      </c>
      <c r="B336" s="85" t="s">
        <v>379</v>
      </c>
      <c r="C336" s="113" t="str">
        <f t="shared" ref="C336:C351" si="181">MID(A336,1,12)</f>
        <v>A.030.36.101</v>
      </c>
      <c r="D336" s="9" t="s">
        <v>1132</v>
      </c>
      <c r="E336" s="112" t="s">
        <v>362</v>
      </c>
      <c r="F336" s="115" t="str">
        <f t="shared" ref="F336:F351" si="182">MID(A336, 21,85)</f>
        <v>3-dimethylamino-propylamine</v>
      </c>
      <c r="G336" s="143">
        <f t="shared" ref="G336:G351" si="183">N336/0.15</f>
        <v>5.5605228666666671</v>
      </c>
      <c r="I336" s="118">
        <f t="shared" ref="I336:I351" si="184">K336+L336+M336+N336</f>
        <v>0.92282360557885001</v>
      </c>
      <c r="K336" s="161">
        <f t="shared" ref="K336:K351" si="185">Q336+R336+S336+T336</f>
        <v>1.5202103111999999E-2</v>
      </c>
      <c r="L336" s="161">
        <f t="shared" ref="L336:L351" si="186">O336+P336+U336+Y336+W336</f>
        <v>7.3467412983849997E-2</v>
      </c>
      <c r="M336" s="162">
        <f t="shared" ref="M336:M351" si="187">V336+X336+Z336+AA336</f>
        <v>7.5659482999999996E-5</v>
      </c>
      <c r="N336" s="161">
        <v>0.83407843000000004</v>
      </c>
      <c r="O336" s="132">
        <v>5.7340866999999997E-2</v>
      </c>
      <c r="P336" s="132">
        <v>1.5657931999999999E-2</v>
      </c>
      <c r="Q336" s="132">
        <v>1.4215993E-2</v>
      </c>
      <c r="R336" s="132">
        <v>7.7961052000000001E-4</v>
      </c>
      <c r="S336" s="164">
        <v>1.5043231999999999E-5</v>
      </c>
      <c r="T336" s="132">
        <v>1.9145636E-4</v>
      </c>
      <c r="U336" s="132">
        <v>4.6826314E-4</v>
      </c>
      <c r="V336" s="164">
        <v>1.2458098E-5</v>
      </c>
      <c r="W336" s="132">
        <v>0</v>
      </c>
      <c r="X336" s="164">
        <v>6.3201385E-5</v>
      </c>
      <c r="Y336" s="164">
        <v>3.5084384999999997E-7</v>
      </c>
      <c r="Z336" s="132">
        <v>0</v>
      </c>
      <c r="AA336" s="132">
        <v>0</v>
      </c>
      <c r="AC336" s="118">
        <f t="shared" si="166"/>
        <v>0.83407843000000004</v>
      </c>
      <c r="AD336" s="118">
        <f t="shared" si="167"/>
        <v>8.8669165251999985E-2</v>
      </c>
      <c r="AE336" s="118">
        <f t="shared" si="168"/>
        <v>7.3467062139999997E-2</v>
      </c>
      <c r="AF336" s="118">
        <f t="shared" si="169"/>
        <v>7.3467412983849997E-2</v>
      </c>
      <c r="AG336" s="118">
        <f t="shared" si="170"/>
        <v>7.5659482999999996E-5</v>
      </c>
      <c r="AI336" s="69">
        <v>123.06677999999999</v>
      </c>
      <c r="AJ336" s="69">
        <v>123.05491000000001</v>
      </c>
      <c r="AK336" s="69">
        <v>7.8511037000000006E-3</v>
      </c>
      <c r="AL336" s="69">
        <v>0</v>
      </c>
      <c r="AM336" s="69">
        <v>0</v>
      </c>
      <c r="AN336" s="69">
        <v>1.8855883E-3</v>
      </c>
      <c r="AO336" s="69">
        <v>2.1423408999999998E-3</v>
      </c>
      <c r="AQ336" s="116">
        <v>0.11974954</v>
      </c>
      <c r="AR336" s="116">
        <v>0.10722958</v>
      </c>
      <c r="AS336" s="116">
        <v>4.7126853E-3</v>
      </c>
      <c r="AT336" s="116">
        <v>7.8072710999999998E-3</v>
      </c>
      <c r="AU336" s="150">
        <f t="shared" si="171"/>
        <v>6.4286321230563992E-6</v>
      </c>
      <c r="AV336" s="150">
        <f t="shared" si="172"/>
        <v>1.7428569834011048E-8</v>
      </c>
      <c r="AW336" s="163">
        <f t="shared" si="173"/>
        <v>1.0934553452133</v>
      </c>
      <c r="AX336" s="196">
        <v>5.2460675999999998E-6</v>
      </c>
      <c r="AY336" s="196">
        <v>1.5830815999999999E-8</v>
      </c>
      <c r="AZ336" s="196">
        <v>4.3240228E-13</v>
      </c>
      <c r="BA336" s="196">
        <v>2.5695999999999999E-9</v>
      </c>
      <c r="BB336" s="108">
        <v>0</v>
      </c>
      <c r="BC336" s="196">
        <v>1.7025998E-9</v>
      </c>
      <c r="BD336" s="196">
        <v>1.1782105E-6</v>
      </c>
      <c r="BE336" s="196">
        <v>2.4686744000000002E-10</v>
      </c>
      <c r="BF336" s="196">
        <v>1.3504210000000001E-9</v>
      </c>
      <c r="BG336" s="108">
        <v>0</v>
      </c>
      <c r="BH336" s="108">
        <v>0</v>
      </c>
      <c r="BI336" s="196">
        <v>2.9710470999999998E-14</v>
      </c>
      <c r="BJ336" s="196">
        <v>2.7401989E-15</v>
      </c>
      <c r="BK336" s="196">
        <v>5.4106114999999995E-16</v>
      </c>
      <c r="BL336" s="196">
        <v>3.2743433999999999E-12</v>
      </c>
      <c r="BM336" s="196">
        <v>7.8548913000000002E-11</v>
      </c>
      <c r="BN336" s="108">
        <v>0</v>
      </c>
      <c r="BO336" s="196">
        <v>1.0452132999999999E-6</v>
      </c>
      <c r="BP336" s="108">
        <v>1.0934543000000001</v>
      </c>
      <c r="BQ336" s="108">
        <v>0</v>
      </c>
      <c r="BR336" s="108">
        <v>0</v>
      </c>
      <c r="BS336" s="108">
        <v>0</v>
      </c>
      <c r="BU336" s="69">
        <v>3.2482992999999997E-4</v>
      </c>
      <c r="BV336" s="172">
        <v>9.8497310999999996E-6</v>
      </c>
      <c r="BW336" s="69">
        <v>1.5504213000000001E-4</v>
      </c>
      <c r="BX336" s="172">
        <v>5.5996088999999999E-8</v>
      </c>
      <c r="BY336" s="172">
        <v>8.0202593999999994E-6</v>
      </c>
      <c r="BZ336" s="172">
        <v>1.0608944000000001E-6</v>
      </c>
      <c r="CA336" s="69">
        <v>0</v>
      </c>
      <c r="CB336" s="172">
        <v>1.6102094000000001E-6</v>
      </c>
      <c r="CC336" s="172">
        <v>2.3209980000000001E-8</v>
      </c>
      <c r="CD336" s="172">
        <v>1.4582004999999999E-7</v>
      </c>
      <c r="CE336" s="69">
        <v>0</v>
      </c>
      <c r="CF336" s="69">
        <v>0</v>
      </c>
      <c r="CG336" s="69">
        <v>0</v>
      </c>
      <c r="CH336" s="172">
        <v>3.2603276000000001E-6</v>
      </c>
      <c r="CI336" s="69">
        <v>1.4576134E-4</v>
      </c>
      <c r="CJ336" s="172">
        <v>1.7540147000000001E-16</v>
      </c>
      <c r="CK336" s="69">
        <v>0</v>
      </c>
      <c r="CM336" s="198">
        <v>0</v>
      </c>
      <c r="CN336" s="198">
        <v>5.5084537999999998</v>
      </c>
      <c r="CO336" s="198">
        <v>3.0524308E-2</v>
      </c>
      <c r="CP336" s="198">
        <v>6.9823595999999998E-3</v>
      </c>
      <c r="CQ336" s="197">
        <v>1.3870705E-11</v>
      </c>
      <c r="CR336" s="197">
        <v>1.6798709E-9</v>
      </c>
      <c r="CS336" s="198">
        <v>3.8211214999999999E-4</v>
      </c>
      <c r="CT336" s="198">
        <v>2.2955931999999999E-3</v>
      </c>
      <c r="CU336" s="198">
        <v>0</v>
      </c>
      <c r="CV336" s="198">
        <v>3.7308869E-4</v>
      </c>
      <c r="CX336" s="166" t="s">
        <v>338</v>
      </c>
      <c r="CY336" t="s">
        <v>2567</v>
      </c>
    </row>
    <row r="337" spans="1:103" ht="14.4">
      <c r="A337" t="s">
        <v>1070</v>
      </c>
      <c r="B337" s="85" t="s">
        <v>379</v>
      </c>
      <c r="C337" s="113" t="str">
        <f t="shared" si="181"/>
        <v>A.030.36.102</v>
      </c>
      <c r="D337" s="9" t="s">
        <v>1132</v>
      </c>
      <c r="E337" s="112" t="s">
        <v>362</v>
      </c>
      <c r="F337" s="115" t="str">
        <f t="shared" si="182"/>
        <v>Aminoethylethanol-amine</v>
      </c>
      <c r="G337" s="143">
        <f t="shared" si="183"/>
        <v>3.3715669333333338</v>
      </c>
      <c r="I337" s="118">
        <f t="shared" si="184"/>
        <v>0.55741329740951007</v>
      </c>
      <c r="K337" s="161">
        <f t="shared" si="185"/>
        <v>8.8293477463000005E-3</v>
      </c>
      <c r="L337" s="161">
        <f t="shared" si="186"/>
        <v>4.2804827734210002E-2</v>
      </c>
      <c r="M337" s="162">
        <f t="shared" si="187"/>
        <v>4.4081929000000002E-5</v>
      </c>
      <c r="N337" s="161">
        <v>0.50573504000000002</v>
      </c>
      <c r="O337" s="132">
        <v>3.3408845999999999E-2</v>
      </c>
      <c r="P337" s="132">
        <v>9.1228727999999992E-3</v>
      </c>
      <c r="Q337" s="132">
        <v>8.2522823000000002E-3</v>
      </c>
      <c r="R337" s="132">
        <v>4.5422905000000002E-4</v>
      </c>
      <c r="S337" s="164">
        <v>8.7647263000000002E-6</v>
      </c>
      <c r="T337" s="132">
        <v>1.1407167000000001E-4</v>
      </c>
      <c r="U337" s="132">
        <v>2.7290452000000001E-4</v>
      </c>
      <c r="V337" s="164">
        <v>7.258535E-6</v>
      </c>
      <c r="W337" s="132">
        <v>0</v>
      </c>
      <c r="X337" s="164">
        <v>3.6823394000000001E-5</v>
      </c>
      <c r="Y337" s="164">
        <v>2.0441420999999999E-7</v>
      </c>
      <c r="Z337" s="132">
        <v>0</v>
      </c>
      <c r="AA337" s="132">
        <v>0</v>
      </c>
      <c r="AC337" s="118">
        <f t="shared" si="166"/>
        <v>0.50573504000000002</v>
      </c>
      <c r="AD337" s="118">
        <f t="shared" si="167"/>
        <v>5.1633971066300001E-2</v>
      </c>
      <c r="AE337" s="118">
        <f t="shared" si="168"/>
        <v>4.2804623319999999E-2</v>
      </c>
      <c r="AF337" s="118">
        <f t="shared" si="169"/>
        <v>4.2804827734210002E-2</v>
      </c>
      <c r="AG337" s="118">
        <f t="shared" si="170"/>
        <v>4.4081929000000002E-5</v>
      </c>
      <c r="AI337" s="69">
        <v>74.550014000000004</v>
      </c>
      <c r="AJ337" s="69">
        <v>74.543092999999999</v>
      </c>
      <c r="AK337" s="69">
        <v>4.5743346000000004E-3</v>
      </c>
      <c r="AL337" s="69">
        <v>0</v>
      </c>
      <c r="AM337" s="69">
        <v>0</v>
      </c>
      <c r="AN337" s="69">
        <v>1.0986113000000001E-3</v>
      </c>
      <c r="AO337" s="69">
        <v>1.2482047E-3</v>
      </c>
      <c r="AQ337" s="116">
        <v>7.2364000999999997E-2</v>
      </c>
      <c r="AR337" s="116">
        <v>6.4757106999999994E-2</v>
      </c>
      <c r="AS337" s="116">
        <v>2.8548298E-3</v>
      </c>
      <c r="AT337" s="116">
        <v>4.7520642000000004E-3</v>
      </c>
      <c r="AU337" s="150">
        <f t="shared" si="171"/>
        <v>3.8823205833638996E-6</v>
      </c>
      <c r="AV337" s="150">
        <f t="shared" si="172"/>
        <v>1.055780263522583E-8</v>
      </c>
      <c r="AW337" s="163">
        <f t="shared" si="173"/>
        <v>0.66555520897877996</v>
      </c>
      <c r="AX337" s="196">
        <v>3.1905510000000001E-6</v>
      </c>
      <c r="AY337" s="196">
        <v>9.6271007999999998E-9</v>
      </c>
      <c r="AZ337" s="196">
        <v>2.6296306E-13</v>
      </c>
      <c r="BA337" s="196">
        <v>4.2631999999999999E-9</v>
      </c>
      <c r="BB337" s="108">
        <v>0</v>
      </c>
      <c r="BC337" s="196">
        <v>9.9104019999999998E-10</v>
      </c>
      <c r="BD337" s="196">
        <v>6.8646767000000005E-7</v>
      </c>
      <c r="BE337" s="196">
        <v>1.4361591999999999E-10</v>
      </c>
      <c r="BF337" s="196">
        <v>7.8680372999999998E-10</v>
      </c>
      <c r="BG337" s="108">
        <v>0</v>
      </c>
      <c r="BH337" s="108">
        <v>0</v>
      </c>
      <c r="BI337" s="196">
        <v>1.7310386000000001E-14</v>
      </c>
      <c r="BJ337" s="196">
        <v>1.5965382E-15</v>
      </c>
      <c r="BK337" s="196">
        <v>3.1524163000000002E-16</v>
      </c>
      <c r="BL337" s="196">
        <v>1.9077499000000002E-12</v>
      </c>
      <c r="BM337" s="196">
        <v>4.5765414000000003E-11</v>
      </c>
      <c r="BN337" s="108">
        <v>0</v>
      </c>
      <c r="BO337" s="196">
        <v>6.0897878000000001E-7</v>
      </c>
      <c r="BP337" s="108">
        <v>0.6655546</v>
      </c>
      <c r="BQ337" s="108">
        <v>0</v>
      </c>
      <c r="BR337" s="108">
        <v>0</v>
      </c>
      <c r="BS337" s="108">
        <v>0</v>
      </c>
      <c r="BU337" s="69">
        <v>1.9639875000000001E-4</v>
      </c>
      <c r="BV337" s="172">
        <v>5.7388066000000002E-6</v>
      </c>
      <c r="BW337" s="172">
        <v>9.4008233000000003E-5</v>
      </c>
      <c r="BX337" s="172">
        <v>3.2617445999999997E-8</v>
      </c>
      <c r="BY337" s="172">
        <v>4.6728908000000003E-6</v>
      </c>
      <c r="BZ337" s="172">
        <v>6.1811511999999996E-7</v>
      </c>
      <c r="CA337" s="69">
        <v>0</v>
      </c>
      <c r="CB337" s="172">
        <v>9.3816572000000003E-7</v>
      </c>
      <c r="CC337" s="172">
        <v>1.3522967000000001E-8</v>
      </c>
      <c r="CD337" s="172">
        <v>8.6577247000000004E-8</v>
      </c>
      <c r="CE337" s="69">
        <v>0</v>
      </c>
      <c r="CF337" s="69">
        <v>0</v>
      </c>
      <c r="CG337" s="69">
        <v>0</v>
      </c>
      <c r="CH337" s="172">
        <v>1.8937602E-6</v>
      </c>
      <c r="CI337" s="172">
        <v>8.8396056000000005E-5</v>
      </c>
      <c r="CJ337" s="172">
        <v>1.0219519E-16</v>
      </c>
      <c r="CK337" s="69">
        <v>0</v>
      </c>
      <c r="CM337" s="198">
        <v>0</v>
      </c>
      <c r="CN337" s="198">
        <v>3.3526674999999999</v>
      </c>
      <c r="CO337" s="198">
        <v>1.7785763999999999E-2</v>
      </c>
      <c r="CP337" s="198">
        <v>4.0681731E-3</v>
      </c>
      <c r="CQ337" s="197">
        <v>8.0815698999999994E-12</v>
      </c>
      <c r="CR337" s="197">
        <v>9.7875304000000006E-10</v>
      </c>
      <c r="CS337" s="198">
        <v>2.2263224E-4</v>
      </c>
      <c r="CT337" s="198">
        <v>1.3374948999999999E-3</v>
      </c>
      <c r="CU337" s="198">
        <v>0</v>
      </c>
      <c r="CV337" s="198">
        <v>2.1737484999999999E-4</v>
      </c>
      <c r="CX337" s="166" t="s">
        <v>338</v>
      </c>
      <c r="CY337" t="s">
        <v>2286</v>
      </c>
    </row>
    <row r="338" spans="1:103" ht="14.4">
      <c r="A338" t="s">
        <v>1071</v>
      </c>
      <c r="B338" s="85" t="s">
        <v>379</v>
      </c>
      <c r="C338" s="113" t="str">
        <f t="shared" si="181"/>
        <v>A.030.36.103</v>
      </c>
      <c r="D338" s="9" t="s">
        <v>1132</v>
      </c>
      <c r="E338" s="112" t="s">
        <v>362</v>
      </c>
      <c r="F338" s="115" t="str">
        <f t="shared" si="182"/>
        <v>Beef tallow</v>
      </c>
      <c r="G338" s="143">
        <f t="shared" si="183"/>
        <v>2.7162107333333334</v>
      </c>
      <c r="I338" s="118">
        <f t="shared" si="184"/>
        <v>0.42767292043375399</v>
      </c>
      <c r="K338" s="161">
        <f t="shared" si="185"/>
        <v>6.3747091031999999E-3</v>
      </c>
      <c r="L338" s="161">
        <f t="shared" si="186"/>
        <v>1.3852382046854E-2</v>
      </c>
      <c r="M338" s="162">
        <f t="shared" si="187"/>
        <v>1.4219283699999999E-5</v>
      </c>
      <c r="N338" s="161">
        <v>0.40743161</v>
      </c>
      <c r="O338" s="132">
        <v>1.0776522E-2</v>
      </c>
      <c r="P338" s="132">
        <v>2.9427186999999998E-3</v>
      </c>
      <c r="Q338" s="132">
        <v>5.6751394999999998E-3</v>
      </c>
      <c r="R338" s="132">
        <v>1.4651835999999999E-4</v>
      </c>
      <c r="S338" s="164">
        <v>2.8271932000000001E-6</v>
      </c>
      <c r="T338" s="132">
        <v>5.5022405E-4</v>
      </c>
      <c r="U338" s="132">
        <v>1.3307541000000001E-4</v>
      </c>
      <c r="V338" s="164">
        <v>2.3413487E-6</v>
      </c>
      <c r="W338" s="132">
        <v>0</v>
      </c>
      <c r="X338" s="164">
        <v>1.1877934999999999E-5</v>
      </c>
      <c r="Y338" s="164">
        <v>6.5936854000000003E-8</v>
      </c>
      <c r="Z338" s="132">
        <v>0</v>
      </c>
      <c r="AA338" s="132">
        <v>0</v>
      </c>
      <c r="AC338" s="118">
        <f t="shared" si="166"/>
        <v>0.40743161</v>
      </c>
      <c r="AD338" s="118">
        <f t="shared" si="167"/>
        <v>2.0227025213199998E-2</v>
      </c>
      <c r="AE338" s="118">
        <f t="shared" si="168"/>
        <v>1.385231611E-2</v>
      </c>
      <c r="AF338" s="118">
        <f t="shared" si="169"/>
        <v>1.3852382046854E-2</v>
      </c>
      <c r="AG338" s="118">
        <f t="shared" si="170"/>
        <v>1.4219283699999999E-5</v>
      </c>
      <c r="AI338" s="69">
        <v>17.207910999999999</v>
      </c>
      <c r="AJ338" s="69">
        <v>17.205677999999999</v>
      </c>
      <c r="AK338" s="69">
        <v>1.4755199000000001E-3</v>
      </c>
      <c r="AL338" s="69">
        <v>0</v>
      </c>
      <c r="AM338" s="69">
        <v>0</v>
      </c>
      <c r="AN338" s="69">
        <v>3.5437347999999998E-4</v>
      </c>
      <c r="AO338" s="69">
        <v>4.0262704000000002E-4</v>
      </c>
      <c r="AQ338" s="116">
        <v>5.4529604000000002E-2</v>
      </c>
      <c r="AR338" s="116">
        <v>5.1087483000000003E-2</v>
      </c>
      <c r="AS338" s="116">
        <v>2.3975990999999999E-3</v>
      </c>
      <c r="AT338" s="116">
        <v>1.0445226E-3</v>
      </c>
      <c r="AU338" s="150">
        <f t="shared" si="171"/>
        <v>3.0627987424902E-6</v>
      </c>
      <c r="AV338" s="150">
        <f t="shared" si="172"/>
        <v>8.8668607146762896E-9</v>
      </c>
      <c r="AW338" s="163">
        <f t="shared" si="173"/>
        <v>0.14629167643519</v>
      </c>
      <c r="AX338" s="196">
        <v>2.8358941E-6</v>
      </c>
      <c r="AY338" s="196">
        <v>8.5665001999999994E-9</v>
      </c>
      <c r="AZ338" s="196">
        <v>2.3357628000000001E-13</v>
      </c>
      <c r="BA338" s="196">
        <v>5.1391999999999998E-9</v>
      </c>
      <c r="BB338" s="108">
        <v>0</v>
      </c>
      <c r="BC338" s="196">
        <v>3.1967480000000002E-10</v>
      </c>
      <c r="BD338" s="196">
        <v>2.2143039E-7</v>
      </c>
      <c r="BE338" s="196">
        <v>4.6325457999999998E-11</v>
      </c>
      <c r="BF338" s="196">
        <v>2.5379528000000001E-10</v>
      </c>
      <c r="BG338" s="108">
        <v>0</v>
      </c>
      <c r="BH338" s="108">
        <v>0</v>
      </c>
      <c r="BI338" s="196">
        <v>5.5837232000000002E-15</v>
      </c>
      <c r="BJ338" s="196">
        <v>5.1498720000000002E-16</v>
      </c>
      <c r="BK338" s="196">
        <v>1.0168588999999999E-16</v>
      </c>
      <c r="BL338" s="196">
        <v>6.1537319999999996E-13</v>
      </c>
      <c r="BM338" s="196">
        <v>1.4762316999999999E-11</v>
      </c>
      <c r="BN338" s="108">
        <v>0</v>
      </c>
      <c r="BO338" s="196">
        <v>1.9643519E-7</v>
      </c>
      <c r="BP338" s="108">
        <v>0.14629148</v>
      </c>
      <c r="BQ338" s="108">
        <v>0</v>
      </c>
      <c r="BR338" s="108">
        <v>0</v>
      </c>
      <c r="BS338" s="108">
        <v>0</v>
      </c>
      <c r="BU338" s="69">
        <v>1.0134686999999999E-4</v>
      </c>
      <c r="BV338" s="172">
        <v>1.8511376999999999E-6</v>
      </c>
      <c r="BW338" s="172">
        <v>7.5735163000000005E-5</v>
      </c>
      <c r="BX338" s="172">
        <v>1.5797786000000002E-8</v>
      </c>
      <c r="BY338" s="172">
        <v>1.5073106000000001E-6</v>
      </c>
      <c r="BZ338" s="172">
        <v>1.9938225000000001E-7</v>
      </c>
      <c r="CA338" s="69">
        <v>0</v>
      </c>
      <c r="CB338" s="172">
        <v>3.0261935000000002E-7</v>
      </c>
      <c r="CC338" s="172">
        <v>4.3620346999999999E-9</v>
      </c>
      <c r="CD338" s="172">
        <v>3.6766543E-7</v>
      </c>
      <c r="CE338" s="69">
        <v>0</v>
      </c>
      <c r="CF338" s="69">
        <v>0</v>
      </c>
      <c r="CG338" s="69">
        <v>0</v>
      </c>
      <c r="CH338" s="172">
        <v>1.1868582999999999E-6</v>
      </c>
      <c r="CI338" s="172">
        <v>2.0176570000000001E-5</v>
      </c>
      <c r="CJ338" s="172">
        <v>3.2964582000000001E-17</v>
      </c>
      <c r="CK338" s="69">
        <v>0</v>
      </c>
      <c r="CM338" s="198">
        <v>0</v>
      </c>
      <c r="CN338" s="198">
        <v>2.4922347999999999</v>
      </c>
      <c r="CO338" s="198">
        <v>6.4380428E-3</v>
      </c>
      <c r="CP338" s="198">
        <v>1.3122499E-3</v>
      </c>
      <c r="CQ338" s="197">
        <v>2.6068308999999998E-12</v>
      </c>
      <c r="CR338" s="197">
        <v>3.1571140000000002E-10</v>
      </c>
      <c r="CS338" s="197">
        <v>7.1813352000000001E-5</v>
      </c>
      <c r="CT338" s="198">
        <v>4.3142893E-4</v>
      </c>
      <c r="CU338" s="198">
        <v>0</v>
      </c>
      <c r="CV338" s="197">
        <v>7.0117502000000006E-5</v>
      </c>
      <c r="CX338" s="166" t="s">
        <v>310</v>
      </c>
    </row>
    <row r="339" spans="1:103" ht="14.4">
      <c r="A339" t="s">
        <v>3468</v>
      </c>
      <c r="B339" s="85" t="s">
        <v>379</v>
      </c>
      <c r="C339" s="113" t="str">
        <f t="shared" si="181"/>
        <v>A.030.36.104</v>
      </c>
      <c r="D339" s="9" t="s">
        <v>1132</v>
      </c>
      <c r="E339" s="112" t="s">
        <v>362</v>
      </c>
      <c r="F339" s="115" t="str">
        <f t="shared" si="182"/>
        <v>C16 - C18 fatty alcohol (palm oil)</v>
      </c>
      <c r="G339" s="143">
        <f t="shared" si="183"/>
        <v>1.9801016000000002</v>
      </c>
      <c r="I339" s="118">
        <f t="shared" si="184"/>
        <v>0.31068978486260701</v>
      </c>
      <c r="K339" s="161">
        <f t="shared" si="185"/>
        <v>4.6616888107E-3</v>
      </c>
      <c r="L339" s="161">
        <f t="shared" si="186"/>
        <v>9.0036167410069996E-3</v>
      </c>
      <c r="M339" s="162">
        <f t="shared" si="187"/>
        <v>9.2393108999999999E-6</v>
      </c>
      <c r="N339" s="161">
        <v>0.29701524000000001</v>
      </c>
      <c r="O339" s="132">
        <v>7.0022959999999999E-3</v>
      </c>
      <c r="P339" s="132">
        <v>1.9121000999999999E-3</v>
      </c>
      <c r="Q339" s="132">
        <v>4.1747625999999996E-3</v>
      </c>
      <c r="R339" s="164">
        <v>9.5203716000000002E-5</v>
      </c>
      <c r="S339" s="164">
        <v>1.8370347E-6</v>
      </c>
      <c r="T339" s="132">
        <v>3.8988545999999998E-4</v>
      </c>
      <c r="U339" s="164">
        <v>8.9177797000000004E-5</v>
      </c>
      <c r="V339" s="164">
        <v>1.5213459E-6</v>
      </c>
      <c r="W339" s="132">
        <v>0</v>
      </c>
      <c r="X339" s="164">
        <v>7.7179650000000006E-6</v>
      </c>
      <c r="Y339" s="164">
        <v>4.2844007000000002E-8</v>
      </c>
      <c r="Z339" s="132">
        <v>0</v>
      </c>
      <c r="AA339" s="132">
        <v>0</v>
      </c>
      <c r="AC339" s="118">
        <f t="shared" si="166"/>
        <v>0.29701524000000001</v>
      </c>
      <c r="AD339" s="118">
        <f t="shared" si="167"/>
        <v>1.3665262707699997E-2</v>
      </c>
      <c r="AE339" s="118">
        <f t="shared" si="168"/>
        <v>9.0035738969999994E-3</v>
      </c>
      <c r="AF339" s="118">
        <f t="shared" si="169"/>
        <v>9.0036167410069996E-3</v>
      </c>
      <c r="AG339" s="118">
        <f t="shared" si="170"/>
        <v>9.2393108999999999E-6</v>
      </c>
      <c r="AI339" s="69">
        <v>11.396865</v>
      </c>
      <c r="AJ339" s="69">
        <v>11.395415</v>
      </c>
      <c r="AK339" s="69">
        <v>9.5875341999999996E-4</v>
      </c>
      <c r="AL339" s="69">
        <v>0</v>
      </c>
      <c r="AM339" s="69">
        <v>0</v>
      </c>
      <c r="AN339" s="69">
        <v>2.3026243E-4</v>
      </c>
      <c r="AO339" s="69">
        <v>2.6161629999999999E-4</v>
      </c>
      <c r="AQ339" s="116">
        <v>3.9475664000000001E-2</v>
      </c>
      <c r="AR339" s="116">
        <v>3.7037511000000002E-2</v>
      </c>
      <c r="AS339" s="116">
        <v>1.7440553000000001E-3</v>
      </c>
      <c r="AT339" s="116">
        <v>6.9409848000000001E-4</v>
      </c>
      <c r="AU339" s="150">
        <f t="shared" si="171"/>
        <v>2.2204742681624698E-6</v>
      </c>
      <c r="AV339" s="150">
        <f t="shared" si="172"/>
        <v>6.449908783352008E-9</v>
      </c>
      <c r="AW339" s="163">
        <f t="shared" si="173"/>
        <v>9.7212671638339992E-2</v>
      </c>
      <c r="AX339" s="196">
        <v>2.0702951999999998E-6</v>
      </c>
      <c r="AY339" s="196">
        <v>6.2528538000000004E-9</v>
      </c>
      <c r="AZ339" s="196">
        <v>1.7050849999999999E-13</v>
      </c>
      <c r="BA339" s="196">
        <v>6.0736000000000002E-9</v>
      </c>
      <c r="BB339" s="108">
        <v>0</v>
      </c>
      <c r="BC339" s="196">
        <v>2.1591615E-10</v>
      </c>
      <c r="BD339" s="196">
        <v>1.4387956000000001E-7</v>
      </c>
      <c r="BE339" s="196">
        <v>3.1971045999999997E-11</v>
      </c>
      <c r="BF339" s="196">
        <v>1.6490939999999999E-10</v>
      </c>
      <c r="BG339" s="108">
        <v>0</v>
      </c>
      <c r="BH339" s="108">
        <v>0</v>
      </c>
      <c r="BI339" s="196">
        <v>3.6281542999999996E-15</v>
      </c>
      <c r="BJ339" s="196">
        <v>3.3462493E-16</v>
      </c>
      <c r="BK339" s="196">
        <v>6.6072777000000002E-17</v>
      </c>
      <c r="BL339" s="196">
        <v>3.9985307000000002E-13</v>
      </c>
      <c r="BM339" s="196">
        <v>9.5921594000000003E-12</v>
      </c>
      <c r="BN339" s="108">
        <v>0</v>
      </c>
      <c r="BO339" s="196">
        <v>1.2763834000000001E-7</v>
      </c>
      <c r="BP339" s="108">
        <v>9.7212543999999998E-2</v>
      </c>
      <c r="BQ339" s="108">
        <v>0</v>
      </c>
      <c r="BR339" s="108">
        <v>0</v>
      </c>
      <c r="BS339" s="108">
        <v>0</v>
      </c>
      <c r="BU339" s="172">
        <v>7.2230583000000006E-5</v>
      </c>
      <c r="BV339" s="172">
        <v>1.2028198E-6</v>
      </c>
      <c r="BW339" s="172">
        <v>5.5210485999999998E-5</v>
      </c>
      <c r="BX339" s="172">
        <v>1.072798E-8</v>
      </c>
      <c r="BY339" s="172">
        <v>9.7941021000000008E-7</v>
      </c>
      <c r="BZ339" s="172">
        <v>1.2955326000000001E-7</v>
      </c>
      <c r="CA339" s="69">
        <v>0</v>
      </c>
      <c r="CB339" s="172">
        <v>1.9663397000000001E-7</v>
      </c>
      <c r="CC339" s="172">
        <v>2.8343337E-9</v>
      </c>
      <c r="CD339" s="172">
        <v>2.6075940000000001E-7</v>
      </c>
      <c r="CE339" s="69">
        <v>0</v>
      </c>
      <c r="CF339" s="69">
        <v>0</v>
      </c>
      <c r="CG339" s="69">
        <v>0</v>
      </c>
      <c r="CH339" s="172">
        <v>8.6432137999999998E-7</v>
      </c>
      <c r="CI339" s="172">
        <v>1.3373036000000001E-5</v>
      </c>
      <c r="CJ339" s="172">
        <v>2.1419505000000001E-17</v>
      </c>
      <c r="CK339" s="69">
        <v>0</v>
      </c>
      <c r="CM339" s="198">
        <v>0</v>
      </c>
      <c r="CN339" s="198">
        <v>1.8322012999999999</v>
      </c>
      <c r="CO339" s="198">
        <v>4.2254234E-3</v>
      </c>
      <c r="CP339" s="198">
        <v>8.5266496999999997E-4</v>
      </c>
      <c r="CQ339" s="197">
        <v>1.6938491E-12</v>
      </c>
      <c r="CR339" s="197">
        <v>2.0514084E-10</v>
      </c>
      <c r="CS339" s="197">
        <v>4.6662399E-5</v>
      </c>
      <c r="CT339" s="198">
        <v>2.8033099999999998E-4</v>
      </c>
      <c r="CU339" s="198">
        <v>0</v>
      </c>
      <c r="CV339" s="197">
        <v>4.5560481E-5</v>
      </c>
      <c r="CX339" s="166" t="s">
        <v>310</v>
      </c>
      <c r="CY339" t="s">
        <v>2287</v>
      </c>
    </row>
    <row r="340" spans="1:103" ht="14.4">
      <c r="A340" t="s">
        <v>3469</v>
      </c>
      <c r="B340" s="85" t="s">
        <v>379</v>
      </c>
      <c r="C340" s="113" t="str">
        <f t="shared" si="181"/>
        <v>A.030.36.105</v>
      </c>
      <c r="D340" s="9" t="s">
        <v>1132</v>
      </c>
      <c r="E340" s="112" t="s">
        <v>362</v>
      </c>
      <c r="F340" s="115" t="str">
        <f t="shared" si="182"/>
        <v>C16 - C18 fatty alcohol (tallow)</v>
      </c>
      <c r="G340" s="143">
        <f t="shared" si="183"/>
        <v>3.0796132666666671</v>
      </c>
      <c r="I340" s="118">
        <f t="shared" si="184"/>
        <v>0.48822318150268801</v>
      </c>
      <c r="K340" s="161">
        <f t="shared" si="185"/>
        <v>7.3889664776000006E-3</v>
      </c>
      <c r="L340" s="161">
        <f t="shared" si="186"/>
        <v>1.8872835223287997E-2</v>
      </c>
      <c r="M340" s="162">
        <f t="shared" si="187"/>
        <v>1.9389801800000001E-5</v>
      </c>
      <c r="N340" s="161">
        <v>0.46194199000000002</v>
      </c>
      <c r="O340" s="132">
        <v>1.4695158E-2</v>
      </c>
      <c r="P340" s="132">
        <v>4.0127712999999997E-3</v>
      </c>
      <c r="Q340" s="132">
        <v>6.6250637000000003E-3</v>
      </c>
      <c r="R340" s="132">
        <v>1.9979642E-4</v>
      </c>
      <c r="S340" s="164">
        <v>3.8552376E-6</v>
      </c>
      <c r="T340" s="132">
        <v>5.6025111999999995E-4</v>
      </c>
      <c r="U340" s="132">
        <v>1.6481600999999999E-4</v>
      </c>
      <c r="V340" s="164">
        <v>3.1927268000000002E-6</v>
      </c>
      <c r="W340" s="132">
        <v>0</v>
      </c>
      <c r="X340" s="164">
        <v>1.6197074999999999E-5</v>
      </c>
      <c r="Y340" s="164">
        <v>8.9913288000000005E-8</v>
      </c>
      <c r="Z340" s="132">
        <v>0</v>
      </c>
      <c r="AA340" s="132">
        <v>0</v>
      </c>
      <c r="AC340" s="118">
        <f t="shared" si="166"/>
        <v>0.46194199000000002</v>
      </c>
      <c r="AD340" s="118">
        <f t="shared" si="167"/>
        <v>2.6261711787599996E-2</v>
      </c>
      <c r="AE340" s="118">
        <f t="shared" si="168"/>
        <v>1.8872745309999998E-2</v>
      </c>
      <c r="AF340" s="118">
        <f t="shared" si="169"/>
        <v>1.8872835223288E-2</v>
      </c>
      <c r="AG340" s="118">
        <f t="shared" si="170"/>
        <v>1.9389801800000001E-5</v>
      </c>
      <c r="AI340" s="69">
        <v>23.600763000000001</v>
      </c>
      <c r="AJ340" s="69">
        <v>23.597719000000001</v>
      </c>
      <c r="AK340" s="69">
        <v>2.0120590000000001E-3</v>
      </c>
      <c r="AL340" s="69">
        <v>0</v>
      </c>
      <c r="AM340" s="69">
        <v>0</v>
      </c>
      <c r="AN340" s="69">
        <v>4.8323331999999998E-4</v>
      </c>
      <c r="AO340" s="69">
        <v>5.4903318000000003E-4</v>
      </c>
      <c r="AQ340" s="116">
        <v>6.2255950999999997E-2</v>
      </c>
      <c r="AR340" s="116">
        <v>5.8116749000000002E-2</v>
      </c>
      <c r="AS340" s="116">
        <v>2.7051825000000002E-3</v>
      </c>
      <c r="AT340" s="116">
        <v>1.4340204E-3</v>
      </c>
      <c r="AU340" s="150">
        <f t="shared" si="171"/>
        <v>3.4842174866966301E-6</v>
      </c>
      <c r="AV340" s="150">
        <f t="shared" si="172"/>
        <v>1.000437332647911E-8</v>
      </c>
      <c r="AW340" s="163">
        <f t="shared" si="173"/>
        <v>0.20084318786437</v>
      </c>
      <c r="AX340" s="196">
        <v>3.1766729E-6</v>
      </c>
      <c r="AY340" s="196">
        <v>9.5948503999999995E-9</v>
      </c>
      <c r="AZ340" s="196">
        <v>2.6166645000000001E-13</v>
      </c>
      <c r="BA340" s="196">
        <v>5.1391999999999998E-9</v>
      </c>
      <c r="BB340" s="108">
        <v>0</v>
      </c>
      <c r="BC340" s="196">
        <v>4.3591725999999997E-10</v>
      </c>
      <c r="BD340" s="196">
        <v>3.0194849999999999E-7</v>
      </c>
      <c r="BE340" s="196">
        <v>6.3170654999999997E-11</v>
      </c>
      <c r="BF340" s="196">
        <v>3.4608215000000002E-10</v>
      </c>
      <c r="BG340" s="108">
        <v>0</v>
      </c>
      <c r="BH340" s="108">
        <v>0</v>
      </c>
      <c r="BI340" s="196">
        <v>7.6141169000000005E-15</v>
      </c>
      <c r="BJ340" s="196">
        <v>7.0225056000000002E-16</v>
      </c>
      <c r="BK340" s="196">
        <v>1.3866164999999999E-16</v>
      </c>
      <c r="BL340" s="196">
        <v>8.3913963000000003E-13</v>
      </c>
      <c r="BM340" s="196">
        <v>2.0130296999999999E-11</v>
      </c>
      <c r="BN340" s="108">
        <v>0</v>
      </c>
      <c r="BO340" s="196">
        <v>2.6786436999999999E-7</v>
      </c>
      <c r="BP340" s="108">
        <v>0.20084292000000001</v>
      </c>
      <c r="BQ340" s="108">
        <v>0</v>
      </c>
      <c r="BR340" s="108">
        <v>0</v>
      </c>
      <c r="BS340" s="108">
        <v>0</v>
      </c>
      <c r="BU340" s="69">
        <v>1.2061728000000001E-4</v>
      </c>
      <c r="BV340" s="172">
        <v>2.5242617000000001E-6</v>
      </c>
      <c r="BW340" s="172">
        <v>8.5867789000000001E-5</v>
      </c>
      <c r="BX340" s="172">
        <v>1.9592052000000001E-8</v>
      </c>
      <c r="BY340" s="172">
        <v>2.0554097999999998E-6</v>
      </c>
      <c r="BZ340" s="172">
        <v>2.7188306000000001E-7</v>
      </c>
      <c r="CA340" s="69">
        <v>0</v>
      </c>
      <c r="CB340" s="172">
        <v>4.1265998000000002E-7</v>
      </c>
      <c r="CC340" s="172">
        <v>5.9481891999999997E-9</v>
      </c>
      <c r="CD340" s="172">
        <v>3.7560181E-7</v>
      </c>
      <c r="CE340" s="69">
        <v>0</v>
      </c>
      <c r="CF340" s="69">
        <v>0</v>
      </c>
      <c r="CG340" s="69">
        <v>0</v>
      </c>
      <c r="CH340" s="172">
        <v>1.4055403999999999E-6</v>
      </c>
      <c r="CI340" s="172">
        <v>2.7678598000000001E-5</v>
      </c>
      <c r="CJ340" s="172">
        <v>4.4951400000000003E-17</v>
      </c>
      <c r="CK340" s="69">
        <v>0</v>
      </c>
      <c r="CM340" s="198">
        <v>0</v>
      </c>
      <c r="CN340" s="198">
        <v>2.8526788000000001</v>
      </c>
      <c r="CO340" s="198">
        <v>8.5200046000000005E-3</v>
      </c>
      <c r="CP340" s="198">
        <v>1.7894197E-3</v>
      </c>
      <c r="CQ340" s="197">
        <v>3.5547455999999999E-12</v>
      </c>
      <c r="CR340" s="197">
        <v>4.3051265000000001E-10</v>
      </c>
      <c r="CS340" s="197">
        <v>9.7926640000000001E-5</v>
      </c>
      <c r="CT340" s="198">
        <v>5.8830823000000001E-4</v>
      </c>
      <c r="CU340" s="198">
        <v>0</v>
      </c>
      <c r="CV340" s="197">
        <v>9.5614132999999993E-5</v>
      </c>
      <c r="CX340" s="166" t="s">
        <v>310</v>
      </c>
      <c r="CY340" t="s">
        <v>2287</v>
      </c>
    </row>
    <row r="341" spans="1:103" ht="14.4">
      <c r="A341" t="s">
        <v>1247</v>
      </c>
      <c r="B341" s="85" t="s">
        <v>379</v>
      </c>
      <c r="C341" s="113" t="str">
        <f t="shared" si="181"/>
        <v>A.030.36.106</v>
      </c>
      <c r="D341" s="9" t="s">
        <v>1132</v>
      </c>
      <c r="E341" s="112" t="s">
        <v>362</v>
      </c>
      <c r="F341" s="115" t="str">
        <f t="shared" si="182"/>
        <v>Chloroacetic acid (2)</v>
      </c>
      <c r="G341" s="143">
        <f t="shared" si="183"/>
        <v>1.6691476666666669</v>
      </c>
      <c r="I341" s="118">
        <f t="shared" si="184"/>
        <v>0.27786359930894999</v>
      </c>
      <c r="K341" s="161">
        <f t="shared" si="185"/>
        <v>4.6328950210000001E-3</v>
      </c>
      <c r="L341" s="161">
        <f t="shared" si="186"/>
        <v>2.2835036953249999E-2</v>
      </c>
      <c r="M341" s="162">
        <f t="shared" si="187"/>
        <v>2.35173347E-5</v>
      </c>
      <c r="N341" s="161">
        <v>0.25037215000000002</v>
      </c>
      <c r="O341" s="132">
        <v>1.7823334999999999E-2</v>
      </c>
      <c r="P341" s="132">
        <v>4.8669751000000004E-3</v>
      </c>
      <c r="Q341" s="132">
        <v>4.3373394999999997E-3</v>
      </c>
      <c r="R341" s="132">
        <v>2.4232734E-4</v>
      </c>
      <c r="S341" s="164">
        <v>4.6759070000000004E-6</v>
      </c>
      <c r="T341" s="164">
        <v>4.8552274000000002E-5</v>
      </c>
      <c r="U341" s="132">
        <v>1.4461779999999999E-4</v>
      </c>
      <c r="V341" s="164">
        <v>3.8723667000000003E-6</v>
      </c>
      <c r="W341" s="132">
        <v>0</v>
      </c>
      <c r="X341" s="164">
        <v>1.9644968000000002E-5</v>
      </c>
      <c r="Y341" s="164">
        <v>1.0905325E-7</v>
      </c>
      <c r="Z341" s="132">
        <v>0</v>
      </c>
      <c r="AA341" s="132">
        <v>0</v>
      </c>
      <c r="AC341" s="118">
        <f t="shared" si="166"/>
        <v>0.25037215000000002</v>
      </c>
      <c r="AD341" s="118">
        <f t="shared" si="167"/>
        <v>2.7467822920999998E-2</v>
      </c>
      <c r="AE341" s="118">
        <f t="shared" si="168"/>
        <v>2.28349279E-2</v>
      </c>
      <c r="AF341" s="118">
        <f t="shared" si="169"/>
        <v>2.2835036953249999E-2</v>
      </c>
      <c r="AG341" s="118">
        <f t="shared" si="170"/>
        <v>2.35173347E-5</v>
      </c>
      <c r="AI341" s="69">
        <v>33.144298999999997</v>
      </c>
      <c r="AJ341" s="69">
        <v>33.140605999999998</v>
      </c>
      <c r="AK341" s="69">
        <v>2.4403685999999998E-3</v>
      </c>
      <c r="AL341" s="69">
        <v>0</v>
      </c>
      <c r="AM341" s="69">
        <v>0</v>
      </c>
      <c r="AN341" s="69">
        <v>5.8609981999999995E-4</v>
      </c>
      <c r="AO341" s="69">
        <v>6.6590658000000003E-4</v>
      </c>
      <c r="AQ341" s="116">
        <v>3.5739221000000002E-2</v>
      </c>
      <c r="AR341" s="116">
        <v>3.2264075000000003E-2</v>
      </c>
      <c r="AS341" s="116">
        <v>1.4131641E-3</v>
      </c>
      <c r="AT341" s="116">
        <v>2.0619824000000001E-3</v>
      </c>
      <c r="AU341" s="150">
        <f t="shared" si="171"/>
        <v>1.9342970147474001E-6</v>
      </c>
      <c r="AV341" s="150">
        <f t="shared" si="172"/>
        <v>5.2261985210219701E-9</v>
      </c>
      <c r="AW341" s="163">
        <f t="shared" si="173"/>
        <v>0.28879304488500002</v>
      </c>
      <c r="AX341" s="196">
        <v>1.5673429999999999E-6</v>
      </c>
      <c r="AY341" s="196">
        <v>4.7296880999999998E-9</v>
      </c>
      <c r="AZ341" s="196">
        <v>1.2919315999999999E-13</v>
      </c>
      <c r="BA341" s="196">
        <v>1.752E-10</v>
      </c>
      <c r="BB341" s="108">
        <v>0</v>
      </c>
      <c r="BC341" s="196">
        <v>5.2871151999999998E-10</v>
      </c>
      <c r="BD341" s="196">
        <v>3.6622467000000001E-7</v>
      </c>
      <c r="BE341" s="196">
        <v>7.6617872999999996E-11</v>
      </c>
      <c r="BF341" s="196">
        <v>4.1975309999999998E-10</v>
      </c>
      <c r="BG341" s="108">
        <v>0</v>
      </c>
      <c r="BH341" s="108">
        <v>0</v>
      </c>
      <c r="BI341" s="196">
        <v>9.2349437000000003E-15</v>
      </c>
      <c r="BJ341" s="196">
        <v>8.5173954E-16</v>
      </c>
      <c r="BK341" s="196">
        <v>1.6817873000000001E-16</v>
      </c>
      <c r="BL341" s="196">
        <v>1.0177684000000001E-12</v>
      </c>
      <c r="BM341" s="196">
        <v>2.4415459E-11</v>
      </c>
      <c r="BN341" s="108">
        <v>0</v>
      </c>
      <c r="BO341" s="196">
        <v>3.2488500000000001E-7</v>
      </c>
      <c r="BP341" s="108">
        <v>0.28879272</v>
      </c>
      <c r="BQ341" s="108">
        <v>0</v>
      </c>
      <c r="BR341" s="108">
        <v>0</v>
      </c>
      <c r="BS341" s="108">
        <v>0</v>
      </c>
      <c r="BU341" s="172">
        <v>9.3065309000000003E-5</v>
      </c>
      <c r="BV341" s="172">
        <v>3.0616044999999999E-6</v>
      </c>
      <c r="BW341" s="172">
        <v>4.6540265000000003E-5</v>
      </c>
      <c r="BX341" s="172">
        <v>1.7286987E-8</v>
      </c>
      <c r="BY341" s="172">
        <v>2.4929474999999998E-6</v>
      </c>
      <c r="BZ341" s="172">
        <v>3.2975915999999998E-7</v>
      </c>
      <c r="CA341" s="69">
        <v>0</v>
      </c>
      <c r="CB341" s="172">
        <v>5.0050344E-7</v>
      </c>
      <c r="CC341" s="172">
        <v>7.2143878999999997E-9</v>
      </c>
      <c r="CD341" s="172">
        <v>3.8046600000000001E-8</v>
      </c>
      <c r="CE341" s="69">
        <v>0</v>
      </c>
      <c r="CF341" s="69">
        <v>0</v>
      </c>
      <c r="CG341" s="69">
        <v>0</v>
      </c>
      <c r="CH341" s="172">
        <v>9.9784487999999996E-7</v>
      </c>
      <c r="CI341" s="172">
        <v>3.9079836000000003E-5</v>
      </c>
      <c r="CJ341" s="172">
        <v>5.4520263000000002E-17</v>
      </c>
      <c r="CK341" s="69">
        <v>0</v>
      </c>
      <c r="CM341" s="198">
        <v>0</v>
      </c>
      <c r="CN341" s="198">
        <v>1.6551404999999999</v>
      </c>
      <c r="CO341" s="198">
        <v>9.4733904000000001E-3</v>
      </c>
      <c r="CP341" s="198">
        <v>2.1703358000000001E-3</v>
      </c>
      <c r="CQ341" s="197">
        <v>4.3114489000000003E-12</v>
      </c>
      <c r="CR341" s="197">
        <v>5.2215643E-10</v>
      </c>
      <c r="CS341" s="198">
        <v>1.1877241E-4</v>
      </c>
      <c r="CT341" s="198">
        <v>7.1354215999999996E-4</v>
      </c>
      <c r="CU341" s="198">
        <v>0</v>
      </c>
      <c r="CV341" s="198">
        <v>1.1596764E-4</v>
      </c>
      <c r="CX341" s="166" t="s">
        <v>304</v>
      </c>
      <c r="CY341" t="s">
        <v>2288</v>
      </c>
    </row>
    <row r="342" spans="1:103" ht="14.4">
      <c r="A342" t="s">
        <v>1072</v>
      </c>
      <c r="B342" s="85" t="s">
        <v>379</v>
      </c>
      <c r="C342" s="113" t="str">
        <f t="shared" si="181"/>
        <v>A.030.36.107</v>
      </c>
      <c r="D342" s="9" t="s">
        <v>1132</v>
      </c>
      <c r="E342" s="112" t="s">
        <v>362</v>
      </c>
      <c r="F342" s="115" t="str">
        <f t="shared" si="182"/>
        <v>Coconut oil methyl ester</v>
      </c>
      <c r="G342" s="143">
        <f t="shared" si="183"/>
        <v>0.75978713333333336</v>
      </c>
      <c r="I342" s="118">
        <f t="shared" si="184"/>
        <v>0.123713721457423</v>
      </c>
      <c r="K342" s="161">
        <f t="shared" si="185"/>
        <v>1.7337658371E-3</v>
      </c>
      <c r="L342" s="161">
        <f t="shared" si="186"/>
        <v>8.0036434501230009E-3</v>
      </c>
      <c r="M342" s="162">
        <f t="shared" si="187"/>
        <v>8.2421701999999999E-6</v>
      </c>
      <c r="N342" s="161">
        <v>0.11396807</v>
      </c>
      <c r="O342" s="132">
        <v>6.2465823000000002E-3</v>
      </c>
      <c r="P342" s="132">
        <v>1.7057391E-3</v>
      </c>
      <c r="Q342" s="132">
        <v>1.6214069E-3</v>
      </c>
      <c r="R342" s="164">
        <v>8.4928978000000006E-5</v>
      </c>
      <c r="S342" s="164">
        <v>1.6387751E-6</v>
      </c>
      <c r="T342" s="164">
        <v>2.5791184000000001E-5</v>
      </c>
      <c r="U342" s="164">
        <v>5.1283830000000001E-5</v>
      </c>
      <c r="V342" s="164">
        <v>1.3571566E-6</v>
      </c>
      <c r="W342" s="132">
        <v>0</v>
      </c>
      <c r="X342" s="164">
        <v>6.8850136000000004E-6</v>
      </c>
      <c r="Y342" s="164">
        <v>3.8220122999999997E-8</v>
      </c>
      <c r="Z342" s="132">
        <v>0</v>
      </c>
      <c r="AA342" s="132">
        <v>0</v>
      </c>
      <c r="AC342" s="118">
        <f t="shared" si="166"/>
        <v>0.11396807</v>
      </c>
      <c r="AD342" s="118">
        <f t="shared" si="167"/>
        <v>9.7373710671000008E-3</v>
      </c>
      <c r="AE342" s="118">
        <f t="shared" si="168"/>
        <v>8.0036052300000004E-3</v>
      </c>
      <c r="AF342" s="118">
        <f t="shared" si="169"/>
        <v>8.0036434501230009E-3</v>
      </c>
      <c r="AG342" s="118">
        <f t="shared" si="170"/>
        <v>8.2421701999999999E-6</v>
      </c>
      <c r="AI342" s="69">
        <v>11.576594999999999</v>
      </c>
      <c r="AJ342" s="69">
        <v>11.575301</v>
      </c>
      <c r="AK342" s="69">
        <v>8.5528119000000005E-4</v>
      </c>
      <c r="AL342" s="69">
        <v>0</v>
      </c>
      <c r="AM342" s="69">
        <v>0</v>
      </c>
      <c r="AN342" s="69">
        <v>2.0541164999999999E-4</v>
      </c>
      <c r="AO342" s="69">
        <v>2.333817E-4</v>
      </c>
      <c r="AQ342" s="116">
        <v>1.5717086000000002E-2</v>
      </c>
      <c r="AR342" s="116">
        <v>1.4355724E-2</v>
      </c>
      <c r="AS342" s="116">
        <v>6.4151962000000002E-4</v>
      </c>
      <c r="AT342" s="116">
        <v>7.1984293000000002E-4</v>
      </c>
      <c r="AU342" s="150">
        <f t="shared" si="171"/>
        <v>8.6065491228744995E-7</v>
      </c>
      <c r="AV342" s="150">
        <f t="shared" si="172"/>
        <v>2.3724838295253282E-9</v>
      </c>
      <c r="AW342" s="163">
        <f t="shared" si="173"/>
        <v>0.10081833386314</v>
      </c>
      <c r="AX342" s="196">
        <v>7.2872032000000003E-7</v>
      </c>
      <c r="AY342" s="196">
        <v>2.1980820000000001E-9</v>
      </c>
      <c r="AZ342" s="196">
        <v>6.0046481999999996E-14</v>
      </c>
      <c r="BA342" s="196">
        <v>3.3872E-9</v>
      </c>
      <c r="BB342" s="108">
        <v>0</v>
      </c>
      <c r="BC342" s="196">
        <v>1.8693865000000001E-10</v>
      </c>
      <c r="BD342" s="196">
        <v>1.2835154000000001E-7</v>
      </c>
      <c r="BE342" s="196">
        <v>2.7226428999999999E-11</v>
      </c>
      <c r="BF342" s="196">
        <v>1.4711176E-10</v>
      </c>
      <c r="BG342" s="108">
        <v>0</v>
      </c>
      <c r="BH342" s="108">
        <v>0</v>
      </c>
      <c r="BI342" s="196">
        <v>3.2365903999999999E-15</v>
      </c>
      <c r="BJ342" s="196">
        <v>2.9851097000000002E-16</v>
      </c>
      <c r="BK342" s="196">
        <v>5.8941958000000005E-17</v>
      </c>
      <c r="BL342" s="196">
        <v>3.5669945000000002E-13</v>
      </c>
      <c r="BM342" s="196">
        <v>8.5569380000000006E-12</v>
      </c>
      <c r="BN342" s="108">
        <v>0</v>
      </c>
      <c r="BO342" s="196">
        <v>1.1386314E-7</v>
      </c>
      <c r="BP342" s="108">
        <v>0.10081822</v>
      </c>
      <c r="BQ342" s="108">
        <v>0</v>
      </c>
      <c r="BR342" s="108">
        <v>0</v>
      </c>
      <c r="BS342" s="108">
        <v>0</v>
      </c>
      <c r="BU342" s="172">
        <v>3.7467749999999997E-5</v>
      </c>
      <c r="BV342" s="172">
        <v>1.0730071000000001E-6</v>
      </c>
      <c r="BW342" s="172">
        <v>2.1184881999999998E-5</v>
      </c>
      <c r="BX342" s="172">
        <v>6.1579463999999999E-9</v>
      </c>
      <c r="BY342" s="172">
        <v>8.7370862000000003E-7</v>
      </c>
      <c r="BZ342" s="172">
        <v>1.155714E-7</v>
      </c>
      <c r="CA342" s="69">
        <v>0</v>
      </c>
      <c r="CB342" s="172">
        <v>1.7541251000000001E-7</v>
      </c>
      <c r="CC342" s="172">
        <v>2.5284419000000002E-9</v>
      </c>
      <c r="CD342" s="172">
        <v>1.9229599999999999E-8</v>
      </c>
      <c r="CE342" s="69">
        <v>0</v>
      </c>
      <c r="CF342" s="69">
        <v>0</v>
      </c>
      <c r="CG342" s="69">
        <v>0</v>
      </c>
      <c r="CH342" s="172">
        <v>3.6907899999999999E-7</v>
      </c>
      <c r="CI342" s="172">
        <v>1.3648174E-5</v>
      </c>
      <c r="CJ342" s="172">
        <v>1.9107833E-17</v>
      </c>
      <c r="CK342" s="69">
        <v>0</v>
      </c>
      <c r="CM342" s="198">
        <v>0</v>
      </c>
      <c r="CN342" s="198">
        <v>0.76600197999999997</v>
      </c>
      <c r="CO342" s="198">
        <v>3.3294855999999999E-3</v>
      </c>
      <c r="CP342" s="198">
        <v>7.6064220000000003E-4</v>
      </c>
      <c r="CQ342" s="197">
        <v>1.5110426999999999E-12</v>
      </c>
      <c r="CR342" s="197">
        <v>1.8300128E-10</v>
      </c>
      <c r="CS342" s="197">
        <v>4.162642E-5</v>
      </c>
      <c r="CT342" s="198">
        <v>2.5007664E-4</v>
      </c>
      <c r="CU342" s="198">
        <v>0</v>
      </c>
      <c r="CV342" s="197">
        <v>4.0643423999999997E-5</v>
      </c>
      <c r="CX342" s="166" t="s">
        <v>310</v>
      </c>
      <c r="CY342" t="s">
        <v>2289</v>
      </c>
    </row>
    <row r="343" spans="1:103" ht="14.4">
      <c r="A343" t="s">
        <v>1073</v>
      </c>
      <c r="B343" s="85" t="s">
        <v>379</v>
      </c>
      <c r="C343" s="113" t="str">
        <f t="shared" si="181"/>
        <v>A.030.36.108</v>
      </c>
      <c r="D343" s="9" t="s">
        <v>1132</v>
      </c>
      <c r="E343" s="112" t="s">
        <v>362</v>
      </c>
      <c r="F343" s="115" t="str">
        <f t="shared" si="182"/>
        <v>Cumene</v>
      </c>
      <c r="G343" s="143">
        <f t="shared" si="183"/>
        <v>1.4054830666666667</v>
      </c>
      <c r="I343" s="118">
        <f t="shared" si="184"/>
        <v>0.232897994383368</v>
      </c>
      <c r="K343" s="161">
        <f t="shared" si="185"/>
        <v>3.8767918489999997E-3</v>
      </c>
      <c r="L343" s="161">
        <f t="shared" si="186"/>
        <v>1.8180021790768001E-2</v>
      </c>
      <c r="M343" s="162">
        <f t="shared" si="187"/>
        <v>1.8720743599999999E-5</v>
      </c>
      <c r="N343" s="161">
        <v>0.21082245999999999</v>
      </c>
      <c r="O343" s="132">
        <v>1.4188091999999999E-2</v>
      </c>
      <c r="P343" s="132">
        <v>3.8743078999999999E-3</v>
      </c>
      <c r="Q343" s="132">
        <v>3.6141420999999999E-3</v>
      </c>
      <c r="R343" s="132">
        <v>1.929023E-4</v>
      </c>
      <c r="S343" s="164">
        <v>3.72221E-6</v>
      </c>
      <c r="T343" s="164">
        <v>6.6025238999999999E-5</v>
      </c>
      <c r="U343" s="132">
        <v>1.1753508E-4</v>
      </c>
      <c r="V343" s="164">
        <v>3.0825595999999999E-6</v>
      </c>
      <c r="W343" s="132">
        <v>0</v>
      </c>
      <c r="X343" s="164">
        <v>1.5638183999999998E-5</v>
      </c>
      <c r="Y343" s="164">
        <v>8.6810768000000001E-8</v>
      </c>
      <c r="Z343" s="132">
        <v>0</v>
      </c>
      <c r="AA343" s="132">
        <v>0</v>
      </c>
      <c r="AC343" s="118">
        <f t="shared" si="166"/>
        <v>0.21082245999999999</v>
      </c>
      <c r="AD343" s="118">
        <f t="shared" si="167"/>
        <v>2.2056726828999999E-2</v>
      </c>
      <c r="AE343" s="118">
        <f t="shared" si="168"/>
        <v>1.817993498E-2</v>
      </c>
      <c r="AF343" s="118">
        <f t="shared" si="169"/>
        <v>1.8180021790768001E-2</v>
      </c>
      <c r="AG343" s="118">
        <f t="shared" si="170"/>
        <v>1.8720743599999999E-5</v>
      </c>
      <c r="AI343" s="69">
        <v>65.307641000000004</v>
      </c>
      <c r="AJ343" s="69">
        <v>65.304702000000006</v>
      </c>
      <c r="AK343" s="69">
        <v>1.9426316E-3</v>
      </c>
      <c r="AL343" s="69">
        <v>0</v>
      </c>
      <c r="AM343" s="69">
        <v>0</v>
      </c>
      <c r="AN343" s="69">
        <v>4.6655901999999999E-4</v>
      </c>
      <c r="AO343" s="69">
        <v>5.3008841000000005E-4</v>
      </c>
      <c r="AQ343" s="116">
        <v>3.2736248000000003E-2</v>
      </c>
      <c r="AR343" s="116">
        <v>2.7120299E-2</v>
      </c>
      <c r="AS343" s="116">
        <v>1.1953935000000001E-3</v>
      </c>
      <c r="AT343" s="116">
        <v>4.4205549999999996E-3</v>
      </c>
      <c r="AU343" s="150">
        <f t="shared" si="171"/>
        <v>1.62591718150154E-6</v>
      </c>
      <c r="AV343" s="150">
        <f t="shared" si="172"/>
        <v>4.4208341584024498E-9</v>
      </c>
      <c r="AW343" s="163">
        <f t="shared" si="173"/>
        <v>0.61912534862153001</v>
      </c>
      <c r="AX343" s="196">
        <v>1.3338297E-6</v>
      </c>
      <c r="AY343" s="196">
        <v>4.0255847999999999E-9</v>
      </c>
      <c r="AZ343" s="196">
        <v>1.0993712E-13</v>
      </c>
      <c r="BA343" s="196">
        <v>1.168E-10</v>
      </c>
      <c r="BB343" s="108">
        <v>0</v>
      </c>
      <c r="BC343" s="196">
        <v>4.2087563000000002E-10</v>
      </c>
      <c r="BD343" s="196">
        <v>2.9152956000000001E-7</v>
      </c>
      <c r="BE343" s="196">
        <v>6.0990907999999995E-11</v>
      </c>
      <c r="BF343" s="196">
        <v>3.3414035E-10</v>
      </c>
      <c r="BG343" s="108">
        <v>0</v>
      </c>
      <c r="BH343" s="108">
        <v>0</v>
      </c>
      <c r="BI343" s="196">
        <v>7.3513864999999996E-15</v>
      </c>
      <c r="BJ343" s="196">
        <v>6.7801892000000002E-16</v>
      </c>
      <c r="BK343" s="196">
        <v>1.3387703000000001E-16</v>
      </c>
      <c r="BL343" s="196">
        <v>8.1018454E-13</v>
      </c>
      <c r="BM343" s="196">
        <v>1.9435687000000001E-11</v>
      </c>
      <c r="BN343" s="108">
        <v>0</v>
      </c>
      <c r="BO343" s="196">
        <v>2.5862153000000001E-7</v>
      </c>
      <c r="BP343" s="108">
        <v>0.61912509000000004</v>
      </c>
      <c r="BQ343" s="108">
        <v>0</v>
      </c>
      <c r="BR343" s="108">
        <v>0</v>
      </c>
      <c r="BS343" s="108">
        <v>0</v>
      </c>
      <c r="BU343" s="69">
        <v>1.2372009000000001E-4</v>
      </c>
      <c r="BV343" s="172">
        <v>2.4371603000000001E-6</v>
      </c>
      <c r="BW343" s="172">
        <v>3.9188596999999998E-5</v>
      </c>
      <c r="BX343" s="172">
        <v>1.4043847000000001E-8</v>
      </c>
      <c r="BY343" s="172">
        <v>1.9844865E-6</v>
      </c>
      <c r="BZ343" s="172">
        <v>2.6250154999999999E-7</v>
      </c>
      <c r="CA343" s="69">
        <v>0</v>
      </c>
      <c r="CB343" s="172">
        <v>3.9842085999999999E-7</v>
      </c>
      <c r="CC343" s="172">
        <v>5.7429428999999997E-9</v>
      </c>
      <c r="CD343" s="172">
        <v>4.8401267999999997E-8</v>
      </c>
      <c r="CE343" s="69">
        <v>0</v>
      </c>
      <c r="CF343" s="69">
        <v>0</v>
      </c>
      <c r="CG343" s="69">
        <v>0</v>
      </c>
      <c r="CH343" s="172">
        <v>8.2518583000000001E-7</v>
      </c>
      <c r="CI343" s="172">
        <v>7.8555545999999996E-5</v>
      </c>
      <c r="CJ343" s="172">
        <v>4.3400320999999999E-17</v>
      </c>
      <c r="CK343" s="69">
        <v>0</v>
      </c>
      <c r="CM343" s="198">
        <v>0</v>
      </c>
      <c r="CN343" s="198">
        <v>1.3816987999999999</v>
      </c>
      <c r="CO343" s="198">
        <v>7.5787572000000003E-3</v>
      </c>
      <c r="CP343" s="198">
        <v>1.7276745E-3</v>
      </c>
      <c r="CQ343" s="197">
        <v>3.4320865999999998E-12</v>
      </c>
      <c r="CR343" s="197">
        <v>4.1565751000000001E-10</v>
      </c>
      <c r="CS343" s="197">
        <v>9.4547614000000001E-5</v>
      </c>
      <c r="CT343" s="198">
        <v>5.6800825000000003E-4</v>
      </c>
      <c r="CU343" s="198">
        <v>0</v>
      </c>
      <c r="CV343" s="197">
        <v>9.2314901000000002E-5</v>
      </c>
      <c r="CX343" s="166" t="s">
        <v>331</v>
      </c>
      <c r="CY343" t="s">
        <v>2290</v>
      </c>
    </row>
    <row r="344" spans="1:103" ht="14.4">
      <c r="A344" t="s">
        <v>1074</v>
      </c>
      <c r="B344" s="85" t="s">
        <v>379</v>
      </c>
      <c r="C344" s="113" t="str">
        <f t="shared" si="181"/>
        <v>A.030.36.109</v>
      </c>
      <c r="D344" s="9" t="s">
        <v>1132</v>
      </c>
      <c r="E344" s="112" t="s">
        <v>362</v>
      </c>
      <c r="F344" s="115" t="str">
        <f t="shared" si="182"/>
        <v>Diethanolamine</v>
      </c>
      <c r="G344" s="143">
        <f t="shared" si="183"/>
        <v>2.5250809333333337</v>
      </c>
      <c r="I344" s="118">
        <f t="shared" si="184"/>
        <v>0.41826025040272002</v>
      </c>
      <c r="K344" s="161">
        <f t="shared" si="185"/>
        <v>6.7592979306000008E-3</v>
      </c>
      <c r="L344" s="161">
        <f t="shared" si="186"/>
        <v>3.2705131752319996E-2</v>
      </c>
      <c r="M344" s="162">
        <f t="shared" si="187"/>
        <v>3.3680719800000002E-5</v>
      </c>
      <c r="N344" s="161">
        <v>0.37876214000000002</v>
      </c>
      <c r="O344" s="132">
        <v>2.5525969999999999E-2</v>
      </c>
      <c r="P344" s="132">
        <v>6.9703148000000003E-3</v>
      </c>
      <c r="Q344" s="132">
        <v>6.3170858000000003E-3</v>
      </c>
      <c r="R344" s="132">
        <v>3.4705290000000002E-4</v>
      </c>
      <c r="S344" s="164">
        <v>6.6966735999999997E-6</v>
      </c>
      <c r="T344" s="164">
        <v>8.8462557000000005E-5</v>
      </c>
      <c r="U344" s="132">
        <v>2.0869077E-4</v>
      </c>
      <c r="V344" s="164">
        <v>5.5458707999999997E-6</v>
      </c>
      <c r="W344" s="132">
        <v>0</v>
      </c>
      <c r="X344" s="164">
        <v>2.8134849000000001E-5</v>
      </c>
      <c r="Y344" s="164">
        <v>1.5618232000000001E-7</v>
      </c>
      <c r="Z344" s="132">
        <v>0</v>
      </c>
      <c r="AA344" s="132">
        <v>0</v>
      </c>
      <c r="AC344" s="118">
        <f t="shared" si="166"/>
        <v>0.37876214000000002</v>
      </c>
      <c r="AD344" s="118">
        <f t="shared" si="167"/>
        <v>3.9464273500599993E-2</v>
      </c>
      <c r="AE344" s="118">
        <f t="shared" si="168"/>
        <v>3.2704975569999996E-2</v>
      </c>
      <c r="AF344" s="118">
        <f t="shared" si="169"/>
        <v>3.2705131752319996E-2</v>
      </c>
      <c r="AG344" s="118">
        <f t="shared" si="170"/>
        <v>3.3680719800000002E-5</v>
      </c>
      <c r="AI344" s="69">
        <v>59.487321999999999</v>
      </c>
      <c r="AJ344" s="69">
        <v>59.482033999999999</v>
      </c>
      <c r="AK344" s="69">
        <v>3.4950123000000001E-3</v>
      </c>
      <c r="AL344" s="69">
        <v>0</v>
      </c>
      <c r="AM344" s="69">
        <v>0</v>
      </c>
      <c r="AN344" s="69">
        <v>8.3939205000000002E-4</v>
      </c>
      <c r="AO344" s="69">
        <v>9.5368856999999995E-4</v>
      </c>
      <c r="AQ344" s="116">
        <v>5.4555987E-2</v>
      </c>
      <c r="AR344" s="116">
        <v>4.8605064000000003E-2</v>
      </c>
      <c r="AS344" s="116">
        <v>2.1396522000000002E-3</v>
      </c>
      <c r="AT344" s="116">
        <v>3.8112709000000002E-3</v>
      </c>
      <c r="AU344" s="150">
        <f t="shared" si="171"/>
        <v>2.9139726371059E-6</v>
      </c>
      <c r="AV344" s="150">
        <f t="shared" si="172"/>
        <v>7.9129148877019092E-9</v>
      </c>
      <c r="AW344" s="163">
        <f t="shared" si="173"/>
        <v>0.53379144528916</v>
      </c>
      <c r="AX344" s="196">
        <v>2.3866406E-6</v>
      </c>
      <c r="AY344" s="196">
        <v>7.2018179999999996E-9</v>
      </c>
      <c r="AZ344" s="196">
        <v>1.9671103999999999E-13</v>
      </c>
      <c r="BA344" s="196">
        <v>2.044E-9</v>
      </c>
      <c r="BB344" s="108">
        <v>0</v>
      </c>
      <c r="BC344" s="196">
        <v>7.5720251000000005E-10</v>
      </c>
      <c r="BD344" s="196">
        <v>5.2449440999999996E-7</v>
      </c>
      <c r="BE344" s="196">
        <v>1.0972949E-10</v>
      </c>
      <c r="BF344" s="196">
        <v>6.0115599999999999E-10</v>
      </c>
      <c r="BG344" s="108">
        <v>0</v>
      </c>
      <c r="BH344" s="108">
        <v>0</v>
      </c>
      <c r="BI344" s="196">
        <v>1.3225970000000001E-14</v>
      </c>
      <c r="BJ344" s="196">
        <v>1.2198321E-15</v>
      </c>
      <c r="BK344" s="196">
        <v>2.4085981000000002E-16</v>
      </c>
      <c r="BL344" s="196">
        <v>1.4576128999999999E-12</v>
      </c>
      <c r="BM344" s="196">
        <v>3.4966983E-11</v>
      </c>
      <c r="BN344" s="108">
        <v>0</v>
      </c>
      <c r="BO344" s="196">
        <v>4.6528915999999998E-7</v>
      </c>
      <c r="BP344" s="108">
        <v>0.53379098000000003</v>
      </c>
      <c r="BQ344" s="108">
        <v>0</v>
      </c>
      <c r="BR344" s="108">
        <v>0</v>
      </c>
      <c r="BS344" s="108">
        <v>0</v>
      </c>
      <c r="BU344" s="69">
        <v>1.5172138000000001E-4</v>
      </c>
      <c r="BV344" s="172">
        <v>4.3847249999999998E-6</v>
      </c>
      <c r="BW344" s="172">
        <v>7.0405956999999999E-5</v>
      </c>
      <c r="BX344" s="172">
        <v>2.4942216999999999E-8</v>
      </c>
      <c r="BY344" s="172">
        <v>3.5703139E-6</v>
      </c>
      <c r="BZ344" s="172">
        <v>4.7226976000000001E-7</v>
      </c>
      <c r="CA344" s="69">
        <v>0</v>
      </c>
      <c r="CB344" s="172">
        <v>7.1680385999999999E-7</v>
      </c>
      <c r="CC344" s="172">
        <v>1.0332199E-8</v>
      </c>
      <c r="CD344" s="172">
        <v>6.7013576000000004E-8</v>
      </c>
      <c r="CE344" s="69">
        <v>0</v>
      </c>
      <c r="CF344" s="69">
        <v>0</v>
      </c>
      <c r="CG344" s="69">
        <v>0</v>
      </c>
      <c r="CH344" s="172">
        <v>1.4492073E-6</v>
      </c>
      <c r="CI344" s="172">
        <v>7.0619810999999994E-5</v>
      </c>
      <c r="CJ344" s="172">
        <v>7.8082050999999999E-17</v>
      </c>
      <c r="CK344" s="69">
        <v>0</v>
      </c>
      <c r="CM344" s="198">
        <v>0</v>
      </c>
      <c r="CN344" s="198">
        <v>2.5045194</v>
      </c>
      <c r="CO344" s="198">
        <v>1.359196E-2</v>
      </c>
      <c r="CP344" s="198">
        <v>3.1082804999999999E-3</v>
      </c>
      <c r="CQ344" s="197">
        <v>6.1747092E-12</v>
      </c>
      <c r="CR344" s="197">
        <v>7.4781453000000004E-10</v>
      </c>
      <c r="CS344" s="198">
        <v>1.7010176999999999E-4</v>
      </c>
      <c r="CT344" s="198">
        <v>1.0219106E-3</v>
      </c>
      <c r="CU344" s="198">
        <v>0</v>
      </c>
      <c r="CV344" s="198">
        <v>1.6608487000000001E-4</v>
      </c>
      <c r="CX344" s="166" t="s">
        <v>338</v>
      </c>
      <c r="CY344" t="s">
        <v>2291</v>
      </c>
    </row>
    <row r="345" spans="1:103" ht="14.4">
      <c r="A345" t="s">
        <v>1248</v>
      </c>
      <c r="B345" s="85" t="s">
        <v>379</v>
      </c>
      <c r="C345" s="113" t="str">
        <f t="shared" si="181"/>
        <v>A.030.36.110</v>
      </c>
      <c r="D345" s="9" t="s">
        <v>1132</v>
      </c>
      <c r="E345" s="112" t="s">
        <v>362</v>
      </c>
      <c r="F345" s="115" t="str">
        <f t="shared" si="182"/>
        <v>Dimethylamine (2)</v>
      </c>
      <c r="G345" s="143">
        <f t="shared" si="183"/>
        <v>3.4725294000000004</v>
      </c>
      <c r="I345" s="118">
        <f t="shared" si="184"/>
        <v>0.57532167918553001</v>
      </c>
      <c r="K345" s="161">
        <f t="shared" si="185"/>
        <v>9.2161126198999997E-3</v>
      </c>
      <c r="L345" s="161">
        <f t="shared" si="186"/>
        <v>4.5179627631329995E-2</v>
      </c>
      <c r="M345" s="162">
        <f t="shared" si="187"/>
        <v>4.6528934299999995E-5</v>
      </c>
      <c r="N345" s="161">
        <v>0.52087941000000004</v>
      </c>
      <c r="O345" s="132">
        <v>3.5263385000000001E-2</v>
      </c>
      <c r="P345" s="132">
        <v>9.6292871999999995E-3</v>
      </c>
      <c r="Q345" s="132">
        <v>8.6224807000000007E-3</v>
      </c>
      <c r="R345" s="132">
        <v>4.7944349000000002E-4</v>
      </c>
      <c r="S345" s="164">
        <v>9.2512598999999996E-6</v>
      </c>
      <c r="T345" s="132">
        <v>1.0493717E-4</v>
      </c>
      <c r="U345" s="132">
        <v>2.8673967000000003E-4</v>
      </c>
      <c r="V345" s="164">
        <v>7.6614593000000004E-6</v>
      </c>
      <c r="W345" s="132">
        <v>0</v>
      </c>
      <c r="X345" s="164">
        <v>3.8867474999999998E-5</v>
      </c>
      <c r="Y345" s="164">
        <v>2.1576133E-7</v>
      </c>
      <c r="Z345" s="132">
        <v>0</v>
      </c>
      <c r="AA345" s="132">
        <v>0</v>
      </c>
      <c r="AC345" s="118">
        <f t="shared" si="166"/>
        <v>0.52087941000000004</v>
      </c>
      <c r="AD345" s="118">
        <f t="shared" si="167"/>
        <v>5.4395524489900003E-2</v>
      </c>
      <c r="AE345" s="118">
        <f t="shared" si="168"/>
        <v>4.5179411869999998E-2</v>
      </c>
      <c r="AF345" s="118">
        <f t="shared" si="169"/>
        <v>4.5179627631329995E-2</v>
      </c>
      <c r="AG345" s="118">
        <f t="shared" si="170"/>
        <v>4.6528934299999995E-5</v>
      </c>
      <c r="AI345" s="69">
        <v>89.455866999999998</v>
      </c>
      <c r="AJ345" s="69">
        <v>89.448561999999995</v>
      </c>
      <c r="AK345" s="69">
        <v>4.8282578000000001E-3</v>
      </c>
      <c r="AL345" s="69">
        <v>0</v>
      </c>
      <c r="AM345" s="69">
        <v>0</v>
      </c>
      <c r="AN345" s="69">
        <v>1.1595957E-3</v>
      </c>
      <c r="AO345" s="69">
        <v>1.3174930000000001E-3</v>
      </c>
      <c r="AQ345" s="116">
        <v>7.5525271000000005E-2</v>
      </c>
      <c r="AR345" s="116">
        <v>6.6802345999999999E-2</v>
      </c>
      <c r="AS345" s="116">
        <v>2.9382684000000001E-3</v>
      </c>
      <c r="AT345" s="116">
        <v>5.7846564000000001E-3</v>
      </c>
      <c r="AU345" s="150">
        <f t="shared" si="171"/>
        <v>4.0049368528209001E-6</v>
      </c>
      <c r="AV345" s="150">
        <f t="shared" si="172"/>
        <v>1.0866377409366422E-8</v>
      </c>
      <c r="AW345" s="163">
        <f t="shared" si="173"/>
        <v>0.81017597278344999</v>
      </c>
      <c r="AX345" s="196">
        <v>3.2757043000000002E-6</v>
      </c>
      <c r="AY345" s="196">
        <v>9.8840195000000006E-9</v>
      </c>
      <c r="AZ345" s="196">
        <v>2.6999017E-13</v>
      </c>
      <c r="BA345" s="196">
        <v>3.5624E-9</v>
      </c>
      <c r="BB345" s="108">
        <v>0</v>
      </c>
      <c r="BC345" s="196">
        <v>1.0460532999999999E-9</v>
      </c>
      <c r="BD345" s="196">
        <v>7.2457377999999998E-7</v>
      </c>
      <c r="BE345" s="196">
        <v>1.5158810000000001E-10</v>
      </c>
      <c r="BF345" s="196">
        <v>8.3047952999999998E-10</v>
      </c>
      <c r="BG345" s="108">
        <v>0</v>
      </c>
      <c r="BH345" s="108">
        <v>0</v>
      </c>
      <c r="BI345" s="196">
        <v>1.8271293000000001E-14</v>
      </c>
      <c r="BJ345" s="196">
        <v>1.6851626000000001E-15</v>
      </c>
      <c r="BK345" s="196">
        <v>3.3274082000000001E-16</v>
      </c>
      <c r="BL345" s="196">
        <v>2.0136498999999999E-12</v>
      </c>
      <c r="BM345" s="196">
        <v>4.8305871E-11</v>
      </c>
      <c r="BN345" s="108">
        <v>0</v>
      </c>
      <c r="BO345" s="196">
        <v>6.4278345000000001E-7</v>
      </c>
      <c r="BP345" s="108">
        <v>0.81017532999999997</v>
      </c>
      <c r="BQ345" s="108">
        <v>0</v>
      </c>
      <c r="BR345" s="108">
        <v>0</v>
      </c>
      <c r="BS345" s="108">
        <v>0</v>
      </c>
      <c r="BU345" s="69">
        <v>2.1799569E-4</v>
      </c>
      <c r="BV345" s="172">
        <v>6.0573701000000002E-6</v>
      </c>
      <c r="BW345" s="172">
        <v>9.6823333000000002E-5</v>
      </c>
      <c r="BX345" s="172">
        <v>3.4274148999999998E-8</v>
      </c>
      <c r="BY345" s="172">
        <v>4.9322849000000001E-6</v>
      </c>
      <c r="BZ345" s="172">
        <v>6.5242693999999999E-7</v>
      </c>
      <c r="CA345" s="69">
        <v>0</v>
      </c>
      <c r="CB345" s="172">
        <v>9.9024368999999994E-7</v>
      </c>
      <c r="CC345" s="172">
        <v>1.4273631999999999E-8</v>
      </c>
      <c r="CD345" s="172">
        <v>8.1148796999999999E-8</v>
      </c>
      <c r="CE345" s="69">
        <v>0</v>
      </c>
      <c r="CF345" s="69">
        <v>0</v>
      </c>
      <c r="CG345" s="69">
        <v>0</v>
      </c>
      <c r="CH345" s="172">
        <v>1.9820831000000002E-6</v>
      </c>
      <c r="CI345" s="69">
        <v>1.0642826E-4</v>
      </c>
      <c r="CJ345" s="172">
        <v>1.0786808E-16</v>
      </c>
      <c r="CK345" s="69">
        <v>0</v>
      </c>
      <c r="CM345" s="198">
        <v>0</v>
      </c>
      <c r="CN345" s="198">
        <v>3.4553927</v>
      </c>
      <c r="CO345" s="198">
        <v>1.8752614000000001E-2</v>
      </c>
      <c r="CP345" s="198">
        <v>4.2939991000000002E-3</v>
      </c>
      <c r="CQ345" s="197">
        <v>8.5301811999999998E-12</v>
      </c>
      <c r="CR345" s="197">
        <v>1.0330839999999999E-9</v>
      </c>
      <c r="CS345" s="198">
        <v>2.3499065E-4</v>
      </c>
      <c r="CT345" s="198">
        <v>1.4117398E-3</v>
      </c>
      <c r="CU345" s="198">
        <v>0</v>
      </c>
      <c r="CV345" s="198">
        <v>2.2944141999999999E-4</v>
      </c>
      <c r="CX345" s="166" t="s">
        <v>338</v>
      </c>
      <c r="CY345" t="s">
        <v>2225</v>
      </c>
    </row>
    <row r="346" spans="1:103" ht="14.4">
      <c r="A346" t="s">
        <v>1075</v>
      </c>
      <c r="B346" s="85" t="s">
        <v>379</v>
      </c>
      <c r="C346" s="113" t="str">
        <f t="shared" si="181"/>
        <v>A.030.36.111</v>
      </c>
      <c r="D346" s="9" t="s">
        <v>1132</v>
      </c>
      <c r="E346" s="112" t="s">
        <v>362</v>
      </c>
      <c r="F346" s="115" t="str">
        <f t="shared" si="182"/>
        <v>Dimethylsulfate</v>
      </c>
      <c r="G346" s="143">
        <f t="shared" si="183"/>
        <v>1.3490888666666667</v>
      </c>
      <c r="I346" s="118">
        <f t="shared" si="184"/>
        <v>0.224395390598365</v>
      </c>
      <c r="K346" s="161">
        <f t="shared" si="185"/>
        <v>3.7488394660000002E-3</v>
      </c>
      <c r="L346" s="161">
        <f t="shared" si="186"/>
        <v>1.8264411562665003E-2</v>
      </c>
      <c r="M346" s="162">
        <f t="shared" si="187"/>
        <v>1.88095697E-5</v>
      </c>
      <c r="N346" s="161">
        <v>0.20236333000000001</v>
      </c>
      <c r="O346" s="132">
        <v>1.4255411000000001E-2</v>
      </c>
      <c r="P346" s="132">
        <v>3.8926906000000001E-3</v>
      </c>
      <c r="Q346" s="132">
        <v>3.5062000000000001E-3</v>
      </c>
      <c r="R346" s="132">
        <v>1.9381758E-4</v>
      </c>
      <c r="S346" s="164">
        <v>3.7398709999999998E-6</v>
      </c>
      <c r="T346" s="164">
        <v>4.5082015000000001E-5</v>
      </c>
      <c r="U346" s="132">
        <v>1.1622274E-4</v>
      </c>
      <c r="V346" s="164">
        <v>3.0971857E-6</v>
      </c>
      <c r="W346" s="132">
        <v>0</v>
      </c>
      <c r="X346" s="164">
        <v>1.5712383999999998E-5</v>
      </c>
      <c r="Y346" s="164">
        <v>8.7222665000000002E-8</v>
      </c>
      <c r="Z346" s="132">
        <v>0</v>
      </c>
      <c r="AA346" s="132">
        <v>0</v>
      </c>
      <c r="AC346" s="118">
        <f t="shared" si="166"/>
        <v>0.20236333000000001</v>
      </c>
      <c r="AD346" s="118">
        <f t="shared" si="167"/>
        <v>2.2013163806000002E-2</v>
      </c>
      <c r="AE346" s="118">
        <f t="shared" si="168"/>
        <v>1.8264324340000002E-2</v>
      </c>
      <c r="AF346" s="118">
        <f t="shared" si="169"/>
        <v>1.8264411562665003E-2</v>
      </c>
      <c r="AG346" s="118">
        <f t="shared" si="170"/>
        <v>1.88095697E-5</v>
      </c>
      <c r="AI346" s="69">
        <v>34.134856999999997</v>
      </c>
      <c r="AJ346" s="69">
        <v>34.131903999999999</v>
      </c>
      <c r="AK346" s="69">
        <v>1.9518489E-3</v>
      </c>
      <c r="AL346" s="69">
        <v>0</v>
      </c>
      <c r="AM346" s="69">
        <v>0</v>
      </c>
      <c r="AN346" s="69">
        <v>4.6877273999999997E-4</v>
      </c>
      <c r="AO346" s="69">
        <v>5.3260356999999998E-4</v>
      </c>
      <c r="AQ346" s="116">
        <v>2.9411099999999999E-2</v>
      </c>
      <c r="AR346" s="116">
        <v>2.6073913000000001E-2</v>
      </c>
      <c r="AS346" s="116">
        <v>1.1435186E-3</v>
      </c>
      <c r="AT346" s="116">
        <v>2.1936680000000002E-3</v>
      </c>
      <c r="AU346" s="150">
        <f t="shared" si="171"/>
        <v>1.5631842145236902E-6</v>
      </c>
      <c r="AV346" s="150">
        <f t="shared" si="172"/>
        <v>4.2289889313654091E-9</v>
      </c>
      <c r="AW346" s="163">
        <f t="shared" si="173"/>
        <v>0.30723640984862999</v>
      </c>
      <c r="AX346" s="196">
        <v>1.2697698E-6</v>
      </c>
      <c r="AY346" s="196">
        <v>3.8318699999999999E-9</v>
      </c>
      <c r="AZ346" s="196">
        <v>1.0466335E-13</v>
      </c>
      <c r="BA346" s="196">
        <v>5.84E-11</v>
      </c>
      <c r="BB346" s="108">
        <v>0</v>
      </c>
      <c r="BC346" s="196">
        <v>4.2287259000000002E-10</v>
      </c>
      <c r="BD346" s="196">
        <v>2.9291279999999999E-7</v>
      </c>
      <c r="BE346" s="196">
        <v>6.1280295999999997E-11</v>
      </c>
      <c r="BF346" s="196">
        <v>3.3572577000000001E-10</v>
      </c>
      <c r="BG346" s="108">
        <v>0</v>
      </c>
      <c r="BH346" s="108">
        <v>0</v>
      </c>
      <c r="BI346" s="196">
        <v>7.3862672000000005E-15</v>
      </c>
      <c r="BJ346" s="196">
        <v>6.8123596000000004E-16</v>
      </c>
      <c r="BK346" s="196">
        <v>1.3451225E-16</v>
      </c>
      <c r="BL346" s="196">
        <v>8.1402868999999999E-13</v>
      </c>
      <c r="BM346" s="196">
        <v>1.9527904999999998E-11</v>
      </c>
      <c r="BN346" s="108">
        <v>0</v>
      </c>
      <c r="BO346" s="196">
        <v>2.5984862999999999E-7</v>
      </c>
      <c r="BP346" s="108">
        <v>0.30723614999999999</v>
      </c>
      <c r="BQ346" s="108">
        <v>0</v>
      </c>
      <c r="BR346" s="108">
        <v>0</v>
      </c>
      <c r="BS346" s="108">
        <v>0</v>
      </c>
      <c r="BU346" s="172">
        <v>8.4134214999999999E-5</v>
      </c>
      <c r="BV346" s="172">
        <v>2.4487241000000001E-6</v>
      </c>
      <c r="BW346" s="172">
        <v>3.7616178000000001E-5</v>
      </c>
      <c r="BX346" s="172">
        <v>1.3891433999999999E-8</v>
      </c>
      <c r="BY346" s="172">
        <v>1.9939023999999999E-6</v>
      </c>
      <c r="BZ346" s="172">
        <v>2.6374705999999999E-7</v>
      </c>
      <c r="CA346" s="69">
        <v>0</v>
      </c>
      <c r="CB346" s="172">
        <v>4.0031128E-7</v>
      </c>
      <c r="CC346" s="172">
        <v>5.7701917999999996E-9</v>
      </c>
      <c r="CD346" s="172">
        <v>3.4565371999999998E-8</v>
      </c>
      <c r="CE346" s="69">
        <v>0</v>
      </c>
      <c r="CF346" s="69">
        <v>0</v>
      </c>
      <c r="CG346" s="69">
        <v>0</v>
      </c>
      <c r="CH346" s="172">
        <v>8.0518943999999995E-7</v>
      </c>
      <c r="CI346" s="172">
        <v>4.0551935000000003E-5</v>
      </c>
      <c r="CJ346" s="172">
        <v>4.3606246000000001E-17</v>
      </c>
      <c r="CK346" s="69">
        <v>0</v>
      </c>
      <c r="CM346" s="198">
        <v>0</v>
      </c>
      <c r="CN346" s="198">
        <v>1.3346532</v>
      </c>
      <c r="CO346" s="198">
        <v>7.5856166000000001E-3</v>
      </c>
      <c r="CP346" s="198">
        <v>1.7358720000000001E-3</v>
      </c>
      <c r="CQ346" s="197">
        <v>3.4483711E-12</v>
      </c>
      <c r="CR346" s="197">
        <v>4.1762970999999998E-10</v>
      </c>
      <c r="CS346" s="197">
        <v>9.4996222000000004E-5</v>
      </c>
      <c r="CT346" s="198">
        <v>5.7070332000000001E-4</v>
      </c>
      <c r="CU346" s="198">
        <v>0</v>
      </c>
      <c r="CV346" s="197">
        <v>9.2752914999999999E-5</v>
      </c>
      <c r="CX346" s="166" t="s">
        <v>356</v>
      </c>
      <c r="CY346" t="s">
        <v>2568</v>
      </c>
    </row>
    <row r="347" spans="1:103" ht="14.4">
      <c r="A347" t="s">
        <v>1249</v>
      </c>
      <c r="B347" s="85" t="s">
        <v>379</v>
      </c>
      <c r="C347" s="113" t="str">
        <f t="shared" si="181"/>
        <v>A.030.36.112</v>
      </c>
      <c r="D347" s="9" t="s">
        <v>1132</v>
      </c>
      <c r="E347" s="112" t="s">
        <v>362</v>
      </c>
      <c r="F347" s="115" t="str">
        <f t="shared" si="182"/>
        <v>Ethylene oxide (2)</v>
      </c>
      <c r="G347" s="143">
        <f t="shared" si="183"/>
        <v>1.8346118666666666</v>
      </c>
      <c r="I347" s="118">
        <f t="shared" si="184"/>
        <v>0.30440042262563</v>
      </c>
      <c r="K347" s="161">
        <f t="shared" si="185"/>
        <v>5.0680963963999999E-3</v>
      </c>
      <c r="L347" s="161">
        <f t="shared" si="186"/>
        <v>2.4115712268630001E-2</v>
      </c>
      <c r="M347" s="162">
        <f t="shared" si="187"/>
        <v>2.48339606E-5</v>
      </c>
      <c r="N347" s="161">
        <v>0.27519178</v>
      </c>
      <c r="O347" s="132">
        <v>1.8821180999999999E-2</v>
      </c>
      <c r="P347" s="132">
        <v>5.1394544999999996E-3</v>
      </c>
      <c r="Q347" s="132">
        <v>4.7304966E-3</v>
      </c>
      <c r="R347" s="132">
        <v>2.5589413000000002E-4</v>
      </c>
      <c r="S347" s="164">
        <v>4.9376893999999998E-6</v>
      </c>
      <c r="T347" s="164">
        <v>7.6767977000000005E-5</v>
      </c>
      <c r="U347" s="132">
        <v>1.5496161000000001E-4</v>
      </c>
      <c r="V347" s="164">
        <v>4.0891625999999996E-6</v>
      </c>
      <c r="W347" s="132">
        <v>0</v>
      </c>
      <c r="X347" s="164">
        <v>2.0744798E-5</v>
      </c>
      <c r="Y347" s="164">
        <v>1.1515863E-7</v>
      </c>
      <c r="Z347" s="132">
        <v>0</v>
      </c>
      <c r="AA347" s="132">
        <v>0</v>
      </c>
      <c r="AC347" s="118">
        <f t="shared" si="166"/>
        <v>0.27519178</v>
      </c>
      <c r="AD347" s="118">
        <f t="shared" si="167"/>
        <v>2.9183693506400002E-2</v>
      </c>
      <c r="AE347" s="118">
        <f t="shared" si="168"/>
        <v>2.4115597110000001E-2</v>
      </c>
      <c r="AF347" s="118">
        <f t="shared" si="169"/>
        <v>2.4115712268630001E-2</v>
      </c>
      <c r="AG347" s="118">
        <f t="shared" si="170"/>
        <v>2.48339606E-5</v>
      </c>
      <c r="AI347" s="69">
        <v>62.084682999999998</v>
      </c>
      <c r="AJ347" s="69">
        <v>62.080784000000001</v>
      </c>
      <c r="AK347" s="69">
        <v>2.5769935999999998E-3</v>
      </c>
      <c r="AL347" s="69">
        <v>0</v>
      </c>
      <c r="AM347" s="69">
        <v>0</v>
      </c>
      <c r="AN347" s="69">
        <v>6.1891284E-4</v>
      </c>
      <c r="AO347" s="69">
        <v>7.0318761999999999E-4</v>
      </c>
      <c r="AQ347" s="116">
        <v>4.1086988999999997E-2</v>
      </c>
      <c r="AR347" s="116">
        <v>3.5417388000000001E-2</v>
      </c>
      <c r="AS347" s="116">
        <v>1.5583236999999999E-3</v>
      </c>
      <c r="AT347" s="116">
        <v>4.1112770999999996E-3</v>
      </c>
      <c r="AU347" s="150">
        <f t="shared" si="171"/>
        <v>2.1233446687564998E-6</v>
      </c>
      <c r="AV347" s="150">
        <f t="shared" si="172"/>
        <v>5.7630314988943806E-9</v>
      </c>
      <c r="AW347" s="163">
        <f t="shared" si="173"/>
        <v>0.57580912307381005</v>
      </c>
      <c r="AX347" s="196">
        <v>1.7358564E-6</v>
      </c>
      <c r="AY347" s="196">
        <v>5.2387170999999998E-9</v>
      </c>
      <c r="AZ347" s="196">
        <v>1.4307591E-13</v>
      </c>
      <c r="BA347" s="196">
        <v>1.752E-10</v>
      </c>
      <c r="BB347" s="108">
        <v>0</v>
      </c>
      <c r="BC347" s="196">
        <v>5.5831163999999997E-10</v>
      </c>
      <c r="BD347" s="196">
        <v>3.8672789999999998E-7</v>
      </c>
      <c r="BE347" s="196">
        <v>8.0907354000000006E-11</v>
      </c>
      <c r="BF347" s="196">
        <v>4.4325314000000002E-10</v>
      </c>
      <c r="BG347" s="108">
        <v>0</v>
      </c>
      <c r="BH347" s="108">
        <v>0</v>
      </c>
      <c r="BI347" s="196">
        <v>9.7519656000000006E-15</v>
      </c>
      <c r="BJ347" s="196">
        <v>8.9942449999999991E-16</v>
      </c>
      <c r="BK347" s="196">
        <v>1.7759428000000001E-16</v>
      </c>
      <c r="BL347" s="196">
        <v>1.0747485E-12</v>
      </c>
      <c r="BM347" s="196">
        <v>2.5782368000000001E-11</v>
      </c>
      <c r="BN347" s="108">
        <v>0</v>
      </c>
      <c r="BO347" s="196">
        <v>3.4307381000000002E-7</v>
      </c>
      <c r="BP347" s="108">
        <v>0.57580878000000002</v>
      </c>
      <c r="BQ347" s="108">
        <v>0</v>
      </c>
      <c r="BR347" s="108">
        <v>0</v>
      </c>
      <c r="BS347" s="108">
        <v>0</v>
      </c>
      <c r="BU347" s="69">
        <v>1.3334497E-4</v>
      </c>
      <c r="BV347" s="172">
        <v>3.2330095999999999E-6</v>
      </c>
      <c r="BW347" s="172">
        <v>5.1153848000000003E-5</v>
      </c>
      <c r="BX347" s="172">
        <v>1.851805E-8</v>
      </c>
      <c r="BY347" s="172">
        <v>2.6325161000000002E-6</v>
      </c>
      <c r="BZ347" s="172">
        <v>3.4822084999999999E-7</v>
      </c>
      <c r="CA347" s="69">
        <v>0</v>
      </c>
      <c r="CB347" s="172">
        <v>5.2852432000000002E-7</v>
      </c>
      <c r="CC347" s="172">
        <v>7.6182882E-9</v>
      </c>
      <c r="CD347" s="172">
        <v>5.7048487999999999E-8</v>
      </c>
      <c r="CE347" s="69">
        <v>0</v>
      </c>
      <c r="CF347" s="69">
        <v>0</v>
      </c>
      <c r="CG347" s="69">
        <v>0</v>
      </c>
      <c r="CH347" s="172">
        <v>1.0824459000000001E-6</v>
      </c>
      <c r="CI347" s="172">
        <v>7.4283218999999999E-5</v>
      </c>
      <c r="CJ347" s="172">
        <v>5.7572600999999999E-17</v>
      </c>
      <c r="CK347" s="69">
        <v>0</v>
      </c>
      <c r="CM347" s="198">
        <v>0</v>
      </c>
      <c r="CN347" s="198">
        <v>1.8081046999999999</v>
      </c>
      <c r="CO347" s="198">
        <v>1.0038732999999999E-2</v>
      </c>
      <c r="CP347" s="198">
        <v>2.2918429E-3</v>
      </c>
      <c r="CQ347" s="197">
        <v>4.552827E-12</v>
      </c>
      <c r="CR347" s="197">
        <v>5.5138956E-10</v>
      </c>
      <c r="CS347" s="198">
        <v>1.2542192999999999E-4</v>
      </c>
      <c r="CT347" s="198">
        <v>7.5349008999999996E-4</v>
      </c>
      <c r="CU347" s="198">
        <v>0</v>
      </c>
      <c r="CV347" s="198">
        <v>1.2246013000000001E-4</v>
      </c>
      <c r="CX347" s="166" t="s">
        <v>336</v>
      </c>
      <c r="CY347" t="s">
        <v>2292</v>
      </c>
    </row>
    <row r="348" spans="1:103" ht="14.4">
      <c r="A348" t="s">
        <v>1076</v>
      </c>
      <c r="B348" s="85" t="s">
        <v>379</v>
      </c>
      <c r="C348" s="113" t="str">
        <f t="shared" si="181"/>
        <v>A.030.36.113</v>
      </c>
      <c r="D348" s="9" t="s">
        <v>1132</v>
      </c>
      <c r="E348" s="112" t="s">
        <v>362</v>
      </c>
      <c r="F348" s="115" t="str">
        <f t="shared" si="182"/>
        <v>Hydrogen peroxide</v>
      </c>
      <c r="G348" s="143">
        <f t="shared" si="183"/>
        <v>2.8455575333333334</v>
      </c>
      <c r="I348" s="118">
        <f t="shared" si="184"/>
        <v>0.47345232355972999</v>
      </c>
      <c r="K348" s="161">
        <f t="shared" si="185"/>
        <v>7.9053062985999997E-3</v>
      </c>
      <c r="L348" s="161">
        <f t="shared" si="186"/>
        <v>3.8673558939630003E-2</v>
      </c>
      <c r="M348" s="162">
        <f t="shared" si="187"/>
        <v>3.9828321500000002E-5</v>
      </c>
      <c r="N348" s="161">
        <v>0.42683363000000002</v>
      </c>
      <c r="O348" s="132">
        <v>3.0185119E-2</v>
      </c>
      <c r="P348" s="132">
        <v>8.2425773999999993E-3</v>
      </c>
      <c r="Q348" s="132">
        <v>7.3962422999999996E-3</v>
      </c>
      <c r="R348" s="132">
        <v>4.1039902000000001E-4</v>
      </c>
      <c r="S348" s="164">
        <v>7.9189895999999994E-6</v>
      </c>
      <c r="T348" s="164">
        <v>9.0745989000000005E-5</v>
      </c>
      <c r="U348" s="132">
        <v>2.4567784999999999E-4</v>
      </c>
      <c r="V348" s="164">
        <v>6.5581355000000004E-6</v>
      </c>
      <c r="W348" s="132">
        <v>0</v>
      </c>
      <c r="X348" s="164">
        <v>3.3270186E-5</v>
      </c>
      <c r="Y348" s="164">
        <v>1.8468963E-7</v>
      </c>
      <c r="Z348" s="132">
        <v>0</v>
      </c>
      <c r="AA348" s="132">
        <v>0</v>
      </c>
      <c r="AC348" s="118">
        <f t="shared" si="166"/>
        <v>0.42683363000000002</v>
      </c>
      <c r="AD348" s="118">
        <f t="shared" si="167"/>
        <v>4.657868054860001E-2</v>
      </c>
      <c r="AE348" s="118">
        <f t="shared" si="168"/>
        <v>3.8673374250000003E-2</v>
      </c>
      <c r="AF348" s="118">
        <f t="shared" si="169"/>
        <v>3.8673558939629996E-2</v>
      </c>
      <c r="AG348" s="118">
        <f t="shared" si="170"/>
        <v>3.9828321500000002E-5</v>
      </c>
      <c r="AI348" s="69">
        <v>49.872898999999997</v>
      </c>
      <c r="AJ348" s="69">
        <v>49.866646000000003</v>
      </c>
      <c r="AK348" s="69">
        <v>4.1329423000000002E-3</v>
      </c>
      <c r="AL348" s="69">
        <v>0</v>
      </c>
      <c r="AM348" s="69">
        <v>0</v>
      </c>
      <c r="AN348" s="69">
        <v>9.9260279000000008E-4</v>
      </c>
      <c r="AO348" s="69">
        <v>1.1277614E-3</v>
      </c>
      <c r="AQ348" s="116">
        <v>6.0456008999999998E-2</v>
      </c>
      <c r="AR348" s="116">
        <v>5.4999831999999998E-2</v>
      </c>
      <c r="AS348" s="116">
        <v>2.4109794999999999E-3</v>
      </c>
      <c r="AT348" s="116">
        <v>3.0451972E-3</v>
      </c>
      <c r="AU348" s="150">
        <f t="shared" si="171"/>
        <v>3.2973520845659999E-6</v>
      </c>
      <c r="AV348" s="150">
        <f t="shared" si="172"/>
        <v>8.9163444040069514E-9</v>
      </c>
      <c r="AW348" s="163">
        <f t="shared" si="173"/>
        <v>0.42649821021646001</v>
      </c>
      <c r="AX348" s="196">
        <v>2.6760102E-6</v>
      </c>
      <c r="AY348" s="196">
        <v>8.0754660000000008E-9</v>
      </c>
      <c r="AZ348" s="196">
        <v>2.2057664999999999E-13</v>
      </c>
      <c r="BA348" s="196">
        <v>1.752E-10</v>
      </c>
      <c r="BB348" s="108">
        <v>0</v>
      </c>
      <c r="BC348" s="196">
        <v>8.9541154000000005E-10</v>
      </c>
      <c r="BD348" s="196">
        <v>6.2022820000000002E-7</v>
      </c>
      <c r="BE348" s="196">
        <v>1.2975796000000001E-10</v>
      </c>
      <c r="BF348" s="196">
        <v>7.108825E-10</v>
      </c>
      <c r="BG348" s="108">
        <v>0</v>
      </c>
      <c r="BH348" s="108">
        <v>0</v>
      </c>
      <c r="BI348" s="196">
        <v>1.5640051E-14</v>
      </c>
      <c r="BJ348" s="196">
        <v>1.442483E-15</v>
      </c>
      <c r="BK348" s="196">
        <v>2.8482295000000002E-16</v>
      </c>
      <c r="BL348" s="196">
        <v>1.723665E-12</v>
      </c>
      <c r="BM348" s="196">
        <v>4.1349360999999998E-11</v>
      </c>
      <c r="BN348" s="108">
        <v>0</v>
      </c>
      <c r="BO348" s="196">
        <v>5.5021646000000004E-7</v>
      </c>
      <c r="BP348" s="108">
        <v>0.42649766</v>
      </c>
      <c r="BQ348" s="108">
        <v>0</v>
      </c>
      <c r="BR348" s="108">
        <v>0</v>
      </c>
      <c r="BS348" s="108">
        <v>0</v>
      </c>
      <c r="BU348" s="69">
        <v>1.5052066000000001E-4</v>
      </c>
      <c r="BV348" s="172">
        <v>5.1850506000000001E-6</v>
      </c>
      <c r="BW348" s="172">
        <v>7.9341694000000003E-5</v>
      </c>
      <c r="BX348" s="172">
        <v>2.9365453000000001E-8</v>
      </c>
      <c r="BY348" s="172">
        <v>4.2219884999999998E-6</v>
      </c>
      <c r="BZ348" s="172">
        <v>5.5847119999999996E-7</v>
      </c>
      <c r="CA348" s="69">
        <v>0</v>
      </c>
      <c r="CB348" s="172">
        <v>8.4763908999999997E-7</v>
      </c>
      <c r="CC348" s="172">
        <v>1.2218092E-8</v>
      </c>
      <c r="CD348" s="172">
        <v>7.0071878000000001E-8</v>
      </c>
      <c r="CE348" s="69">
        <v>0</v>
      </c>
      <c r="CF348" s="69">
        <v>0</v>
      </c>
      <c r="CG348" s="69">
        <v>0</v>
      </c>
      <c r="CH348" s="172">
        <v>1.6996035E-6</v>
      </c>
      <c r="CI348" s="172">
        <v>5.8554560000000001E-5</v>
      </c>
      <c r="CJ348" s="172">
        <v>9.2334042999999998E-17</v>
      </c>
      <c r="CK348" s="69">
        <v>0</v>
      </c>
      <c r="CM348" s="198">
        <v>0</v>
      </c>
      <c r="CN348" s="198">
        <v>2.8173826000000002</v>
      </c>
      <c r="CO348" s="198">
        <v>1.6055659E-2</v>
      </c>
      <c r="CP348" s="198">
        <v>3.6756219999999999E-3</v>
      </c>
      <c r="CQ348" s="197">
        <v>7.3017532000000007E-12</v>
      </c>
      <c r="CR348" s="197">
        <v>8.8431000999999996E-10</v>
      </c>
      <c r="CS348" s="198">
        <v>2.0114973999999999E-4</v>
      </c>
      <c r="CT348" s="198">
        <v>1.2084356999999999E-3</v>
      </c>
      <c r="CU348" s="198">
        <v>0</v>
      </c>
      <c r="CV348" s="198">
        <v>1.9639964999999999E-4</v>
      </c>
      <c r="CX348" s="166" t="s">
        <v>307</v>
      </c>
      <c r="CY348" t="s">
        <v>2293</v>
      </c>
    </row>
    <row r="349" spans="1:103" ht="14.4">
      <c r="A349" t="s">
        <v>1077</v>
      </c>
      <c r="B349" s="85" t="s">
        <v>379</v>
      </c>
      <c r="C349" s="113" t="str">
        <f t="shared" si="181"/>
        <v>A.030.36.114</v>
      </c>
      <c r="D349" s="9" t="s">
        <v>1132</v>
      </c>
      <c r="E349" s="112" t="s">
        <v>362</v>
      </c>
      <c r="F349" s="115" t="str">
        <f t="shared" si="182"/>
        <v>Palm kernel oil methyl ester</v>
      </c>
      <c r="G349" s="143">
        <f t="shared" si="183"/>
        <v>1.6935836000000002</v>
      </c>
      <c r="I349" s="118">
        <f t="shared" si="184"/>
        <v>0.26481151542355402</v>
      </c>
      <c r="K349" s="161">
        <f t="shared" si="185"/>
        <v>3.9741398605999999E-3</v>
      </c>
      <c r="L349" s="161">
        <f t="shared" si="186"/>
        <v>6.7928699047540009E-3</v>
      </c>
      <c r="M349" s="162">
        <f t="shared" si="187"/>
        <v>6.9656582000000001E-6</v>
      </c>
      <c r="N349" s="161">
        <v>0.25403754000000001</v>
      </c>
      <c r="O349" s="132">
        <v>5.2791384000000002E-3</v>
      </c>
      <c r="P349" s="132">
        <v>1.4415616E-3</v>
      </c>
      <c r="Q349" s="132">
        <v>3.5508339000000001E-3</v>
      </c>
      <c r="R349" s="164">
        <v>7.1775541999999999E-5</v>
      </c>
      <c r="S349" s="164">
        <v>1.3849686000000001E-6</v>
      </c>
      <c r="T349" s="132">
        <v>3.5014544999999999E-4</v>
      </c>
      <c r="U349" s="164">
        <v>7.2137604000000003E-5</v>
      </c>
      <c r="V349" s="164">
        <v>1.1469659999999999E-6</v>
      </c>
      <c r="W349" s="132">
        <v>0</v>
      </c>
      <c r="X349" s="164">
        <v>5.8186922000000004E-6</v>
      </c>
      <c r="Y349" s="164">
        <v>3.2300754E-8</v>
      </c>
      <c r="Z349" s="132">
        <v>0</v>
      </c>
      <c r="AA349" s="132">
        <v>0</v>
      </c>
      <c r="AC349" s="118">
        <f t="shared" si="166"/>
        <v>0.25403754000000001</v>
      </c>
      <c r="AD349" s="118">
        <f t="shared" si="167"/>
        <v>1.0766977464600001E-2</v>
      </c>
      <c r="AE349" s="118">
        <f t="shared" si="168"/>
        <v>6.7928376040000005E-3</v>
      </c>
      <c r="AF349" s="118">
        <f t="shared" si="169"/>
        <v>6.7928699047540009E-3</v>
      </c>
      <c r="AG349" s="118">
        <f t="shared" si="170"/>
        <v>6.9656582000000001E-6</v>
      </c>
      <c r="AI349" s="69">
        <v>10.349602000000001</v>
      </c>
      <c r="AJ349" s="69">
        <v>10.348508000000001</v>
      </c>
      <c r="AK349" s="69">
        <v>7.2281890000000005E-4</v>
      </c>
      <c r="AL349" s="69">
        <v>0</v>
      </c>
      <c r="AM349" s="69">
        <v>0</v>
      </c>
      <c r="AN349" s="69">
        <v>1.7359837E-4</v>
      </c>
      <c r="AO349" s="69">
        <v>1.9723654E-4</v>
      </c>
      <c r="AQ349" s="116">
        <v>3.3760010999999999E-2</v>
      </c>
      <c r="AR349" s="116">
        <v>3.1616112000000002E-2</v>
      </c>
      <c r="AS349" s="116">
        <v>1.4951341E-3</v>
      </c>
      <c r="AT349" s="116">
        <v>6.4876484999999999E-4</v>
      </c>
      <c r="AU349" s="150">
        <f t="shared" si="171"/>
        <v>1.89545033352146E-6</v>
      </c>
      <c r="AV349" s="150">
        <f t="shared" si="172"/>
        <v>5.52934219927325E-9</v>
      </c>
      <c r="AW349" s="163">
        <f t="shared" si="173"/>
        <v>9.0863425228504005E-2</v>
      </c>
      <c r="AX349" s="196">
        <v>1.7813154E-6</v>
      </c>
      <c r="AY349" s="196">
        <v>5.3803011000000001E-9</v>
      </c>
      <c r="AZ349" s="196">
        <v>1.4670185999999999E-13</v>
      </c>
      <c r="BA349" s="196">
        <v>5.4895999999999997E-9</v>
      </c>
      <c r="BB349" s="108">
        <v>0</v>
      </c>
      <c r="BC349" s="196">
        <v>1.6480038999999999E-10</v>
      </c>
      <c r="BD349" s="196">
        <v>1.0847299999999999E-7</v>
      </c>
      <c r="BE349" s="196">
        <v>2.4563640000000001E-11</v>
      </c>
      <c r="BF349" s="196">
        <v>1.2432772E-10</v>
      </c>
      <c r="BG349" s="108">
        <v>0</v>
      </c>
      <c r="BH349" s="108">
        <v>0</v>
      </c>
      <c r="BI349" s="196">
        <v>2.7353210999999998E-15</v>
      </c>
      <c r="BJ349" s="196">
        <v>2.5227886999999999E-16</v>
      </c>
      <c r="BK349" s="196">
        <v>4.9813279999999997E-17</v>
      </c>
      <c r="BL349" s="196">
        <v>3.0145535999999999E-13</v>
      </c>
      <c r="BM349" s="196">
        <v>7.2316761000000003E-12</v>
      </c>
      <c r="BN349" s="108">
        <v>0</v>
      </c>
      <c r="BO349" s="196">
        <v>9.6228503999999995E-8</v>
      </c>
      <c r="BP349" s="108">
        <v>9.0863329000000007E-2</v>
      </c>
      <c r="BQ349" s="108">
        <v>0</v>
      </c>
      <c r="BR349" s="108">
        <v>0</v>
      </c>
      <c r="BS349" s="108">
        <v>0</v>
      </c>
      <c r="BU349" s="172">
        <v>6.2310471000000007E-5</v>
      </c>
      <c r="BV349" s="172">
        <v>9.0682431999999996E-7</v>
      </c>
      <c r="BW349" s="172">
        <v>4.7221605000000002E-5</v>
      </c>
      <c r="BX349" s="172">
        <v>8.6984056999999998E-9</v>
      </c>
      <c r="BY349" s="172">
        <v>7.3839236999999995E-7</v>
      </c>
      <c r="BZ349" s="172">
        <v>9.7672193000000001E-8</v>
      </c>
      <c r="CA349" s="69">
        <v>0</v>
      </c>
      <c r="CB349" s="172">
        <v>1.4824537000000001E-7</v>
      </c>
      <c r="CC349" s="172">
        <v>2.1368476000000002E-9</v>
      </c>
      <c r="CD349" s="172">
        <v>2.3389093E-7</v>
      </c>
      <c r="CE349" s="69">
        <v>0</v>
      </c>
      <c r="CF349" s="69">
        <v>0</v>
      </c>
      <c r="CG349" s="69">
        <v>0</v>
      </c>
      <c r="CH349" s="172">
        <v>7.2874037000000002E-7</v>
      </c>
      <c r="CI349" s="172">
        <v>1.2224265999999999E-5</v>
      </c>
      <c r="CJ349" s="172">
        <v>1.6148492999999999E-17</v>
      </c>
      <c r="CK349" s="69">
        <v>0</v>
      </c>
      <c r="CM349" s="198">
        <v>0</v>
      </c>
      <c r="CN349" s="198">
        <v>1.5604978</v>
      </c>
      <c r="CO349" s="198">
        <v>3.2619417000000002E-3</v>
      </c>
      <c r="CP349" s="198">
        <v>6.4283720000000001E-4</v>
      </c>
      <c r="CQ349" s="197">
        <v>1.2770188000000001E-12</v>
      </c>
      <c r="CR349" s="197">
        <v>1.5465882E-10</v>
      </c>
      <c r="CS349" s="197">
        <v>3.5179497999999999E-5</v>
      </c>
      <c r="CT349" s="198">
        <v>2.1134583999999999E-4</v>
      </c>
      <c r="CU349" s="198">
        <v>0</v>
      </c>
      <c r="CV349" s="197">
        <v>3.4348745000000002E-5</v>
      </c>
      <c r="CX349" s="166" t="s">
        <v>310</v>
      </c>
      <c r="CY349" t="s">
        <v>2294</v>
      </c>
    </row>
    <row r="350" spans="1:103" ht="14.4">
      <c r="A350" t="s">
        <v>1078</v>
      </c>
      <c r="B350" s="85" t="s">
        <v>379</v>
      </c>
      <c r="C350" s="113" t="str">
        <f t="shared" si="181"/>
        <v>A.030.36.115</v>
      </c>
      <c r="D350" s="9" t="s">
        <v>1132</v>
      </c>
      <c r="E350" s="112" t="s">
        <v>362</v>
      </c>
      <c r="F350" s="115" t="str">
        <f t="shared" si="182"/>
        <v>Palm oil methyl ester</v>
      </c>
      <c r="G350" s="143">
        <f t="shared" si="183"/>
        <v>1.5697566666666667</v>
      </c>
      <c r="I350" s="118">
        <f t="shared" si="184"/>
        <v>0.24422184337935998</v>
      </c>
      <c r="K350" s="161">
        <f t="shared" si="185"/>
        <v>3.6296312777000001E-3</v>
      </c>
      <c r="L350" s="161">
        <f t="shared" si="186"/>
        <v>5.1234656515399997E-3</v>
      </c>
      <c r="M350" s="162">
        <f t="shared" si="187"/>
        <v>5.24645012E-6</v>
      </c>
      <c r="N350" s="161">
        <v>0.23546349999999999</v>
      </c>
      <c r="O350" s="132">
        <v>3.9761835999999997E-3</v>
      </c>
      <c r="P350" s="132">
        <v>1.0857668E-3</v>
      </c>
      <c r="Q350" s="132">
        <v>3.2287701000000002E-3</v>
      </c>
      <c r="R350" s="164">
        <v>5.4060476000000003E-5</v>
      </c>
      <c r="S350" s="164">
        <v>1.0431417000000001E-6</v>
      </c>
      <c r="T350" s="132">
        <v>3.4575756000000002E-4</v>
      </c>
      <c r="U350" s="164">
        <v>6.1490922999999994E-5</v>
      </c>
      <c r="V350" s="164">
        <v>8.6388101999999997E-7</v>
      </c>
      <c r="W350" s="132">
        <v>0</v>
      </c>
      <c r="X350" s="164">
        <v>4.3825691000000003E-6</v>
      </c>
      <c r="Y350" s="164">
        <v>2.4328540000000001E-8</v>
      </c>
      <c r="Z350" s="132">
        <v>0</v>
      </c>
      <c r="AA350" s="132">
        <v>0</v>
      </c>
      <c r="AC350" s="118">
        <f t="shared" si="166"/>
        <v>0.23546349999999999</v>
      </c>
      <c r="AD350" s="118">
        <f t="shared" si="167"/>
        <v>8.7530726006999991E-3</v>
      </c>
      <c r="AE350" s="118">
        <f t="shared" si="168"/>
        <v>5.1234413229999994E-3</v>
      </c>
      <c r="AF350" s="118">
        <f t="shared" si="169"/>
        <v>5.1234656515399997E-3</v>
      </c>
      <c r="AG350" s="118">
        <f t="shared" si="170"/>
        <v>5.24645012E-6</v>
      </c>
      <c r="AI350" s="69">
        <v>8.7330927999999997</v>
      </c>
      <c r="AJ350" s="69">
        <v>8.7322690000000005</v>
      </c>
      <c r="AK350" s="69">
        <v>5.4441852000000005E-4</v>
      </c>
      <c r="AL350" s="69">
        <v>0</v>
      </c>
      <c r="AM350" s="69">
        <v>0</v>
      </c>
      <c r="AN350" s="69">
        <v>1.3075221000000001E-4</v>
      </c>
      <c r="AO350" s="69">
        <v>1.4855618999999999E-4</v>
      </c>
      <c r="AQ350" s="116">
        <v>3.1168602E-2</v>
      </c>
      <c r="AR350" s="116">
        <v>2.9222877000000001E-2</v>
      </c>
      <c r="AS350" s="116">
        <v>1.3901173000000001E-3</v>
      </c>
      <c r="AT350" s="116">
        <v>5.5560774999999999E-4</v>
      </c>
      <c r="AU350" s="150">
        <f t="shared" si="171"/>
        <v>1.7519710863941599E-6</v>
      </c>
      <c r="AV350" s="150">
        <f t="shared" si="172"/>
        <v>5.140966198193174E-9</v>
      </c>
      <c r="AW350" s="163">
        <f t="shared" si="173"/>
        <v>7.7816210478153E-2</v>
      </c>
      <c r="AX350" s="196">
        <v>1.6646490999999999E-6</v>
      </c>
      <c r="AY350" s="196">
        <v>5.0282221000000001E-9</v>
      </c>
      <c r="AZ350" s="196">
        <v>1.3708545E-13</v>
      </c>
      <c r="BA350" s="196">
        <v>5.4895999999999997E-9</v>
      </c>
      <c r="BB350" s="108">
        <v>0</v>
      </c>
      <c r="BC350" s="196">
        <v>1.2614953E-10</v>
      </c>
      <c r="BD350" s="196">
        <v>8.1700563000000001E-8</v>
      </c>
      <c r="BE350" s="196">
        <v>1.8962577E-11</v>
      </c>
      <c r="BF350" s="196">
        <v>9.3642147999999998E-11</v>
      </c>
      <c r="BG350" s="108">
        <v>0</v>
      </c>
      <c r="BH350" s="108">
        <v>0</v>
      </c>
      <c r="BI350" s="196">
        <v>2.0602109999999998E-15</v>
      </c>
      <c r="BJ350" s="196">
        <v>1.9001341000000001E-16</v>
      </c>
      <c r="BK350" s="196">
        <v>3.7518763999999997E-17</v>
      </c>
      <c r="BL350" s="196">
        <v>2.2705256E-13</v>
      </c>
      <c r="BM350" s="196">
        <v>5.4468116E-12</v>
      </c>
      <c r="BN350" s="108">
        <v>0</v>
      </c>
      <c r="BO350" s="196">
        <v>7.2478152999999995E-8</v>
      </c>
      <c r="BP350" s="108">
        <v>7.7816138000000007E-2</v>
      </c>
      <c r="BQ350" s="108">
        <v>0</v>
      </c>
      <c r="BR350" s="108">
        <v>0</v>
      </c>
      <c r="BS350" s="108">
        <v>0</v>
      </c>
      <c r="BU350" s="172">
        <v>5.6438226999999998E-5</v>
      </c>
      <c r="BV350" s="172">
        <v>6.8300919000000005E-7</v>
      </c>
      <c r="BW350" s="172">
        <v>4.3768981000000002E-5</v>
      </c>
      <c r="BX350" s="172">
        <v>7.4259263000000003E-9</v>
      </c>
      <c r="BY350" s="172">
        <v>5.5614827000000004E-7</v>
      </c>
      <c r="BZ350" s="172">
        <v>7.3565521999999998E-8</v>
      </c>
      <c r="CA350" s="69">
        <v>0</v>
      </c>
      <c r="CB350" s="172">
        <v>1.1165663E-7</v>
      </c>
      <c r="CC350" s="172">
        <v>1.609448E-9</v>
      </c>
      <c r="CD350" s="172">
        <v>2.3055472000000001E-7</v>
      </c>
      <c r="CE350" s="69">
        <v>0</v>
      </c>
      <c r="CF350" s="69">
        <v>0</v>
      </c>
      <c r="CG350" s="69">
        <v>0</v>
      </c>
      <c r="CH350" s="172">
        <v>6.5484065999999996E-7</v>
      </c>
      <c r="CI350" s="172">
        <v>1.0350436E-5</v>
      </c>
      <c r="CJ350" s="172">
        <v>1.2162850999999999E-17</v>
      </c>
      <c r="CK350" s="69">
        <v>0</v>
      </c>
      <c r="CM350" s="198">
        <v>0</v>
      </c>
      <c r="CN350" s="198">
        <v>1.438137</v>
      </c>
      <c r="CO350" s="198">
        <v>2.5682398999999998E-3</v>
      </c>
      <c r="CP350" s="198">
        <v>4.8417725E-4</v>
      </c>
      <c r="CQ350" s="197">
        <v>9.6183526000000004E-13</v>
      </c>
      <c r="CR350" s="197">
        <v>1.1648717000000001E-10</v>
      </c>
      <c r="CS350" s="197">
        <v>2.6496774999999998E-5</v>
      </c>
      <c r="CT350" s="198">
        <v>1.5918314999999999E-4</v>
      </c>
      <c r="CU350" s="198">
        <v>0</v>
      </c>
      <c r="CV350" s="197">
        <v>2.5871062E-5</v>
      </c>
      <c r="CX350" s="166" t="s">
        <v>310</v>
      </c>
      <c r="CY350" t="s">
        <v>2295</v>
      </c>
    </row>
    <row r="351" spans="1:103" ht="14.4">
      <c r="A351" t="s">
        <v>1079</v>
      </c>
      <c r="B351" s="85" t="s">
        <v>379</v>
      </c>
      <c r="C351" s="113" t="str">
        <f t="shared" si="181"/>
        <v>A.030.36.116</v>
      </c>
      <c r="D351" s="9" t="s">
        <v>1132</v>
      </c>
      <c r="E351" s="112" t="s">
        <v>362</v>
      </c>
      <c r="F351" s="115" t="str">
        <f t="shared" si="182"/>
        <v>Triethanolamine</v>
      </c>
      <c r="G351" s="143">
        <f t="shared" si="183"/>
        <v>3.4501575333333334</v>
      </c>
      <c r="I351" s="118">
        <f t="shared" si="184"/>
        <v>0.57148284378982006</v>
      </c>
      <c r="K351" s="161">
        <f t="shared" si="185"/>
        <v>9.2342247169000004E-3</v>
      </c>
      <c r="L351" s="161">
        <f t="shared" si="186"/>
        <v>4.4678977333019995E-2</v>
      </c>
      <c r="M351" s="162">
        <f t="shared" si="187"/>
        <v>4.6011739900000003E-5</v>
      </c>
      <c r="N351" s="161">
        <v>0.51752363000000001</v>
      </c>
      <c r="O351" s="132">
        <v>3.4871412999999997E-2</v>
      </c>
      <c r="P351" s="132">
        <v>9.5222523000000007E-3</v>
      </c>
      <c r="Q351" s="132">
        <v>8.6300709E-3</v>
      </c>
      <c r="R351" s="132">
        <v>4.7411421000000001E-4</v>
      </c>
      <c r="S351" s="164">
        <v>9.1484268999999993E-6</v>
      </c>
      <c r="T351" s="132">
        <v>1.2089118E-4</v>
      </c>
      <c r="U351" s="132">
        <v>2.8509866999999999E-4</v>
      </c>
      <c r="V351" s="164">
        <v>7.5762979000000002E-6</v>
      </c>
      <c r="W351" s="132">
        <v>0</v>
      </c>
      <c r="X351" s="164">
        <v>3.8435442000000003E-5</v>
      </c>
      <c r="Y351" s="164">
        <v>2.1336302E-7</v>
      </c>
      <c r="Z351" s="132">
        <v>0</v>
      </c>
      <c r="AA351" s="132">
        <v>0</v>
      </c>
      <c r="AC351" s="118">
        <f t="shared" si="166"/>
        <v>0.51752363000000001</v>
      </c>
      <c r="AD351" s="118">
        <f t="shared" si="167"/>
        <v>5.3912988686899997E-2</v>
      </c>
      <c r="AE351" s="118">
        <f t="shared" si="168"/>
        <v>4.4678763969999993E-2</v>
      </c>
      <c r="AF351" s="118">
        <f t="shared" si="169"/>
        <v>4.4678977333019995E-2</v>
      </c>
      <c r="AG351" s="118">
        <f t="shared" si="170"/>
        <v>4.6011739900000003E-5</v>
      </c>
      <c r="AI351" s="69">
        <v>81.263176000000001</v>
      </c>
      <c r="AJ351" s="69">
        <v>81.255951999999994</v>
      </c>
      <c r="AK351" s="69">
        <v>4.7745890000000001E-3</v>
      </c>
      <c r="AL351" s="69">
        <v>0</v>
      </c>
      <c r="AM351" s="69">
        <v>0</v>
      </c>
      <c r="AN351" s="69">
        <v>1.1467062E-3</v>
      </c>
      <c r="AO351" s="69">
        <v>1.3028484E-3</v>
      </c>
      <c r="AQ351" s="116">
        <v>7.4540646000000002E-2</v>
      </c>
      <c r="AR351" s="116">
        <v>6.6410730000000001E-2</v>
      </c>
      <c r="AS351" s="116">
        <v>2.9235210000000001E-3</v>
      </c>
      <c r="AT351" s="116">
        <v>5.2063952999999996E-3</v>
      </c>
      <c r="AU351" s="150">
        <f t="shared" si="171"/>
        <v>3.9814586259910998E-6</v>
      </c>
      <c r="AV351" s="150">
        <f t="shared" si="172"/>
        <v>1.0811837845090321E-8</v>
      </c>
      <c r="AW351" s="163">
        <f t="shared" si="173"/>
        <v>0.72918701563855004</v>
      </c>
      <c r="AX351" s="196">
        <v>3.2610514999999998E-6</v>
      </c>
      <c r="AY351" s="196">
        <v>9.8403976000000001E-9</v>
      </c>
      <c r="AZ351" s="196">
        <v>2.6878142000000001E-13</v>
      </c>
      <c r="BA351" s="196">
        <v>2.8032E-9</v>
      </c>
      <c r="BB351" s="108">
        <v>0</v>
      </c>
      <c r="BC351" s="196">
        <v>1.0344258E-9</v>
      </c>
      <c r="BD351" s="196">
        <v>7.1651973999999997E-7</v>
      </c>
      <c r="BE351" s="196">
        <v>1.4990310999999999E-10</v>
      </c>
      <c r="BF351" s="196">
        <v>8.2124828999999996E-10</v>
      </c>
      <c r="BG351" s="108">
        <v>0</v>
      </c>
      <c r="BH351" s="108">
        <v>0</v>
      </c>
      <c r="BI351" s="196">
        <v>1.8068196999999999E-14</v>
      </c>
      <c r="BJ351" s="196">
        <v>1.6664310999999999E-15</v>
      </c>
      <c r="BK351" s="196">
        <v>3.2904222000000001E-16</v>
      </c>
      <c r="BL351" s="196">
        <v>1.9912671000000002E-12</v>
      </c>
      <c r="BM351" s="196">
        <v>4.7768923999999999E-11</v>
      </c>
      <c r="BN351" s="108">
        <v>0</v>
      </c>
      <c r="BO351" s="196">
        <v>6.3563854999999997E-7</v>
      </c>
      <c r="BP351" s="108">
        <v>0.72918638000000002</v>
      </c>
      <c r="BQ351" s="108">
        <v>0</v>
      </c>
      <c r="BR351" s="108">
        <v>0</v>
      </c>
      <c r="BS351" s="108">
        <v>0</v>
      </c>
      <c r="BU351" s="69">
        <v>2.0728175000000001E-4</v>
      </c>
      <c r="BV351" s="172">
        <v>5.9900391000000002E-6</v>
      </c>
      <c r="BW351" s="172">
        <v>9.6199547000000001E-5</v>
      </c>
      <c r="BX351" s="172">
        <v>3.4074298E-8</v>
      </c>
      <c r="BY351" s="172">
        <v>4.8774598000000002E-6</v>
      </c>
      <c r="BZ351" s="172">
        <v>6.4517485000000002E-7</v>
      </c>
      <c r="CA351" s="69">
        <v>0</v>
      </c>
      <c r="CB351" s="172">
        <v>9.7923658000000001E-7</v>
      </c>
      <c r="CC351" s="172">
        <v>1.4114973000000001E-8</v>
      </c>
      <c r="CD351" s="172">
        <v>9.1575486000000001E-8</v>
      </c>
      <c r="CE351" s="69">
        <v>0</v>
      </c>
      <c r="CF351" s="69">
        <v>0</v>
      </c>
      <c r="CG351" s="69">
        <v>0</v>
      </c>
      <c r="CH351" s="172">
        <v>1.9798231E-6</v>
      </c>
      <c r="CI351" s="172">
        <v>9.6470702000000003E-5</v>
      </c>
      <c r="CJ351" s="172">
        <v>1.0666907E-16</v>
      </c>
      <c r="CK351" s="69">
        <v>0</v>
      </c>
      <c r="CM351" s="198">
        <v>0</v>
      </c>
      <c r="CN351" s="198">
        <v>3.4220988000000001</v>
      </c>
      <c r="CO351" s="198">
        <v>1.8568230000000002E-2</v>
      </c>
      <c r="CP351" s="198">
        <v>4.2462689E-3</v>
      </c>
      <c r="CQ351" s="197">
        <v>8.4353634999999993E-12</v>
      </c>
      <c r="CR351" s="197">
        <v>1.0216007000000001E-9</v>
      </c>
      <c r="CS351" s="198">
        <v>2.323786E-4</v>
      </c>
      <c r="CT351" s="198">
        <v>1.3960475E-3</v>
      </c>
      <c r="CU351" s="198">
        <v>0</v>
      </c>
      <c r="CV351" s="198">
        <v>2.2689105E-4</v>
      </c>
      <c r="CX351" s="166" t="s">
        <v>338</v>
      </c>
      <c r="CY351" t="s">
        <v>2296</v>
      </c>
    </row>
    <row r="352" spans="1:103">
      <c r="D352" s="1" t="s">
        <v>1133</v>
      </c>
      <c r="S352" s="3"/>
      <c r="V352" s="3"/>
      <c r="X352" s="3"/>
      <c r="Y352" s="3"/>
      <c r="AC352" s="142"/>
      <c r="AD352" s="142"/>
      <c r="AE352" s="142"/>
      <c r="AF352" s="142"/>
      <c r="AG352" s="142"/>
      <c r="AU352" s="86"/>
      <c r="AV352" s="86"/>
      <c r="AW352" s="86"/>
      <c r="AX352" s="3"/>
      <c r="AY352" s="3"/>
      <c r="AZ352" s="3"/>
      <c r="BA352" s="3"/>
      <c r="BC352" s="3"/>
      <c r="BD352" s="3"/>
      <c r="BE352" s="3"/>
      <c r="BF352" s="3"/>
      <c r="BI352" s="3"/>
      <c r="BJ352" s="3"/>
      <c r="BK352" s="3"/>
      <c r="BL352" s="3"/>
      <c r="BM352" s="3"/>
      <c r="BO352" s="3"/>
      <c r="BV352" s="3"/>
      <c r="BW352" s="3"/>
      <c r="BX352" s="3"/>
      <c r="BY352" s="3"/>
      <c r="BZ352" s="3"/>
      <c r="CB352" s="3"/>
      <c r="CC352" s="3"/>
      <c r="CD352" s="3"/>
      <c r="CH352" s="3"/>
      <c r="CI352" s="3"/>
      <c r="CJ352" s="3"/>
      <c r="CQ352" s="3"/>
      <c r="CR352" s="3"/>
    </row>
    <row r="353" spans="1:103" ht="14.4">
      <c r="A353" t="s">
        <v>3470</v>
      </c>
      <c r="B353" s="85" t="s">
        <v>379</v>
      </c>
      <c r="C353" s="113" t="str">
        <f t="shared" ref="C353:C367" si="188">MID(A353,1,12)</f>
        <v>A.030.38.101</v>
      </c>
      <c r="D353" s="9" t="s">
        <v>1133</v>
      </c>
      <c r="E353" s="112" t="s">
        <v>362</v>
      </c>
      <c r="F353" s="115" t="str">
        <f t="shared" ref="F353:F367" si="189">MID(A353, 21,85)</f>
        <v>C12 - C13 sodium alkyl ether sulphate. 2 EO</v>
      </c>
      <c r="G353" s="143">
        <f t="shared" ref="G353:G367" si="190">N353/0.15</f>
        <v>2.7805303333333335</v>
      </c>
      <c r="I353" s="118">
        <f t="shared" ref="I353:I367" si="191">K353+L353+M353+N353</f>
        <v>0.46172343885925005</v>
      </c>
      <c r="K353" s="161">
        <f t="shared" ref="K353:K367" si="192">Q353+R353+S353+T353</f>
        <v>7.6943658424999993E-3</v>
      </c>
      <c r="L353" s="161">
        <f t="shared" ref="L353:L367" si="193">O353+P353+U353+Y353+W353</f>
        <v>3.6911511325649994E-2</v>
      </c>
      <c r="M353" s="162">
        <f t="shared" ref="M353:M367" si="194">V353+X353+Z353+AA353</f>
        <v>3.8011691100000001E-5</v>
      </c>
      <c r="N353" s="161">
        <v>0.41707955000000002</v>
      </c>
      <c r="O353" s="132">
        <v>2.880833E-2</v>
      </c>
      <c r="P353" s="132">
        <v>7.8666210000000007E-3</v>
      </c>
      <c r="Q353" s="132">
        <v>7.1867841999999999E-3</v>
      </c>
      <c r="R353" s="132">
        <v>3.9168010000000002E-4</v>
      </c>
      <c r="S353" s="164">
        <v>7.5577925000000002E-6</v>
      </c>
      <c r="T353" s="132">
        <v>1.0834375E-4</v>
      </c>
      <c r="U353" s="132">
        <v>2.3638406E-4</v>
      </c>
      <c r="V353" s="164">
        <v>6.2590091000000001E-6</v>
      </c>
      <c r="W353" s="132">
        <v>0</v>
      </c>
      <c r="X353" s="164">
        <v>3.1752682000000003E-5</v>
      </c>
      <c r="Y353" s="164">
        <v>1.7626565E-7</v>
      </c>
      <c r="Z353" s="132">
        <v>0</v>
      </c>
      <c r="AA353" s="132">
        <v>0</v>
      </c>
      <c r="AC353" s="118">
        <f t="shared" si="166"/>
        <v>0.41707955000000002</v>
      </c>
      <c r="AD353" s="118">
        <f t="shared" si="167"/>
        <v>4.4605700902499996E-2</v>
      </c>
      <c r="AE353" s="118">
        <f t="shared" si="168"/>
        <v>3.6911335059999995E-2</v>
      </c>
      <c r="AF353" s="118">
        <f t="shared" si="169"/>
        <v>3.6911511325650001E-2</v>
      </c>
      <c r="AG353" s="118">
        <f t="shared" si="170"/>
        <v>3.8011691100000001E-5</v>
      </c>
      <c r="AI353" s="69">
        <v>72.289991000000001</v>
      </c>
      <c r="AJ353" s="69">
        <v>72.284023000000005</v>
      </c>
      <c r="AK353" s="69">
        <v>3.9444325999999997E-3</v>
      </c>
      <c r="AL353" s="69">
        <v>0</v>
      </c>
      <c r="AM353" s="69">
        <v>0</v>
      </c>
      <c r="AN353" s="69">
        <v>9.4732867999999999E-4</v>
      </c>
      <c r="AO353" s="69">
        <v>1.0763225E-3</v>
      </c>
      <c r="AQ353" s="116">
        <v>6.0726950000000002E-2</v>
      </c>
      <c r="AR353" s="116">
        <v>5.3697565000000003E-2</v>
      </c>
      <c r="AS353" s="116">
        <v>2.3600845999999999E-3</v>
      </c>
      <c r="AT353" s="116">
        <v>4.6693007000000002E-3</v>
      </c>
      <c r="AU353" s="150">
        <f t="shared" si="171"/>
        <v>3.219278428861E-6</v>
      </c>
      <c r="AV353" s="150">
        <f t="shared" si="172"/>
        <v>8.7281235202659417E-9</v>
      </c>
      <c r="AW353" s="163">
        <f t="shared" si="173"/>
        <v>0.65396367512025</v>
      </c>
      <c r="AX353" s="196">
        <v>2.6262104999999999E-6</v>
      </c>
      <c r="AY353" s="196">
        <v>7.9255929000000002E-9</v>
      </c>
      <c r="AZ353" s="196">
        <v>2.1646505999999999E-13</v>
      </c>
      <c r="BA353" s="196">
        <v>2.336E-10</v>
      </c>
      <c r="BB353" s="108">
        <v>0</v>
      </c>
      <c r="BC353" s="196">
        <v>8.5457045999999996E-10</v>
      </c>
      <c r="BD353" s="196">
        <v>5.9193865000000002E-7</v>
      </c>
      <c r="BE353" s="196">
        <v>1.238395E-10</v>
      </c>
      <c r="BF353" s="196">
        <v>6.7845807999999998E-10</v>
      </c>
      <c r="BG353" s="108">
        <v>0</v>
      </c>
      <c r="BH353" s="108">
        <v>0</v>
      </c>
      <c r="BI353" s="196">
        <v>1.4926685E-14</v>
      </c>
      <c r="BJ353" s="196">
        <v>1.3766892E-15</v>
      </c>
      <c r="BK353" s="196">
        <v>2.7183174E-16</v>
      </c>
      <c r="BL353" s="196">
        <v>1.6450460000000001E-12</v>
      </c>
      <c r="BM353" s="196">
        <v>3.9463355000000003E-11</v>
      </c>
      <c r="BN353" s="108">
        <v>0</v>
      </c>
      <c r="BO353" s="196">
        <v>5.2512025000000004E-7</v>
      </c>
      <c r="BP353" s="108">
        <v>0.65396315000000005</v>
      </c>
      <c r="BQ353" s="108">
        <v>0</v>
      </c>
      <c r="BR353" s="108">
        <v>0</v>
      </c>
      <c r="BS353" s="108">
        <v>0</v>
      </c>
      <c r="BU353" s="69">
        <v>1.755986E-4</v>
      </c>
      <c r="BV353" s="172">
        <v>4.9485526000000004E-6</v>
      </c>
      <c r="BW353" s="172">
        <v>7.7528562999999994E-5</v>
      </c>
      <c r="BX353" s="172">
        <v>2.8250010000000001E-8</v>
      </c>
      <c r="BY353" s="172">
        <v>4.0294171999999996E-6</v>
      </c>
      <c r="BZ353" s="172">
        <v>5.3299848000000001E-7</v>
      </c>
      <c r="CA353" s="69">
        <v>0</v>
      </c>
      <c r="CB353" s="172">
        <v>8.0897698999999997E-7</v>
      </c>
      <c r="CC353" s="172">
        <v>1.1660807000000001E-8</v>
      </c>
      <c r="CD353" s="172">
        <v>8.1259179000000001E-8</v>
      </c>
      <c r="CE353" s="69">
        <v>0</v>
      </c>
      <c r="CF353" s="69">
        <v>0</v>
      </c>
      <c r="CG353" s="69">
        <v>0</v>
      </c>
      <c r="CH353" s="172">
        <v>1.64653E-6</v>
      </c>
      <c r="CI353" s="172">
        <v>8.5982391000000001E-5</v>
      </c>
      <c r="CJ353" s="172">
        <v>8.8122547999999997E-17</v>
      </c>
      <c r="CK353" s="69">
        <v>0</v>
      </c>
      <c r="CM353" s="198">
        <v>0</v>
      </c>
      <c r="CN353" s="198">
        <v>2.7439930000000001</v>
      </c>
      <c r="CO353" s="198">
        <v>1.5353089E-2</v>
      </c>
      <c r="CP353" s="198">
        <v>3.5079713E-3</v>
      </c>
      <c r="CQ353" s="197">
        <v>6.9687092E-12</v>
      </c>
      <c r="CR353" s="197">
        <v>8.4397529000000002E-10</v>
      </c>
      <c r="CS353" s="198">
        <v>1.9197499999999999E-4</v>
      </c>
      <c r="CT353" s="198">
        <v>1.1533171000000001E-3</v>
      </c>
      <c r="CU353" s="198">
        <v>0</v>
      </c>
      <c r="CV353" s="198">
        <v>1.8744157E-4</v>
      </c>
      <c r="CX353" s="166" t="s">
        <v>310</v>
      </c>
      <c r="CY353" t="s">
        <v>3471</v>
      </c>
    </row>
    <row r="354" spans="1:103" ht="14.4">
      <c r="A354" t="s">
        <v>3472</v>
      </c>
      <c r="B354" s="85" t="s">
        <v>379</v>
      </c>
      <c r="C354" s="113" t="str">
        <f t="shared" si="188"/>
        <v>A.030.38.102</v>
      </c>
      <c r="D354" s="9" t="s">
        <v>1133</v>
      </c>
      <c r="E354" s="112" t="s">
        <v>362</v>
      </c>
      <c r="F354" s="115" t="str">
        <f t="shared" si="189"/>
        <v>C12 - C14 alcohol ethoxylate. 3 EO</v>
      </c>
      <c r="G354" s="143">
        <f t="shared" si="190"/>
        <v>2.0576293333333333</v>
      </c>
      <c r="I354" s="118">
        <f t="shared" si="191"/>
        <v>0.33166491839711298</v>
      </c>
      <c r="K354" s="161">
        <f t="shared" si="192"/>
        <v>5.2551563116000006E-3</v>
      </c>
      <c r="L354" s="161">
        <f t="shared" si="193"/>
        <v>1.7747104094913001E-2</v>
      </c>
      <c r="M354" s="162">
        <f t="shared" si="194"/>
        <v>1.8257990599999999E-5</v>
      </c>
      <c r="N354" s="161">
        <v>0.30864439999999999</v>
      </c>
      <c r="O354" s="132">
        <v>1.383738E-2</v>
      </c>
      <c r="P354" s="132">
        <v>3.7785397999999999E-3</v>
      </c>
      <c r="Q354" s="132">
        <v>4.810117E-3</v>
      </c>
      <c r="R354" s="132">
        <v>1.8813400000000001E-4</v>
      </c>
      <c r="S354" s="164">
        <v>3.6302015999999999E-6</v>
      </c>
      <c r="T354" s="132">
        <v>2.5327511000000001E-4</v>
      </c>
      <c r="U354" s="132">
        <v>1.3109963E-4</v>
      </c>
      <c r="V354" s="164">
        <v>3.0063626E-6</v>
      </c>
      <c r="W354" s="132">
        <v>0</v>
      </c>
      <c r="X354" s="164">
        <v>1.5251628E-5</v>
      </c>
      <c r="Y354" s="164">
        <v>8.4664913E-8</v>
      </c>
      <c r="Z354" s="132">
        <v>0</v>
      </c>
      <c r="AA354" s="132">
        <v>0</v>
      </c>
      <c r="AC354" s="118">
        <f t="shared" si="166"/>
        <v>0.30864439999999999</v>
      </c>
      <c r="AD354" s="118">
        <f t="shared" si="167"/>
        <v>2.30021757416E-2</v>
      </c>
      <c r="AE354" s="118">
        <f t="shared" si="168"/>
        <v>1.774701943E-2</v>
      </c>
      <c r="AF354" s="118">
        <f t="shared" si="169"/>
        <v>1.7747104094913001E-2</v>
      </c>
      <c r="AG354" s="118">
        <f t="shared" si="170"/>
        <v>1.8257990599999999E-5</v>
      </c>
      <c r="AI354" s="69">
        <v>36.017029999999998</v>
      </c>
      <c r="AJ354" s="69">
        <v>36.014164000000001</v>
      </c>
      <c r="AK354" s="69">
        <v>1.8946121E-3</v>
      </c>
      <c r="AL354" s="69">
        <v>0</v>
      </c>
      <c r="AM354" s="69">
        <v>0</v>
      </c>
      <c r="AN354" s="69">
        <v>4.5502626000000002E-4</v>
      </c>
      <c r="AO354" s="69">
        <v>5.1698529E-4</v>
      </c>
      <c r="AQ354" s="116">
        <v>4.3187987999999997E-2</v>
      </c>
      <c r="AR354" s="116">
        <v>3.9071201E-2</v>
      </c>
      <c r="AS354" s="116">
        <v>1.7815888E-3</v>
      </c>
      <c r="AT354" s="116">
        <v>2.3351973999999999E-3</v>
      </c>
      <c r="AU354" s="150">
        <f t="shared" si="171"/>
        <v>2.3423981475287899E-6</v>
      </c>
      <c r="AV354" s="150">
        <f t="shared" si="172"/>
        <v>6.5887159012662902E-9</v>
      </c>
      <c r="AW354" s="163">
        <f t="shared" si="173"/>
        <v>0.32705846222872004</v>
      </c>
      <c r="AX354" s="196">
        <v>2.0541940999999999E-6</v>
      </c>
      <c r="AY354" s="196">
        <v>6.2020526000000001E-9</v>
      </c>
      <c r="AZ354" s="196">
        <v>1.6924176999999999E-13</v>
      </c>
      <c r="BA354" s="196">
        <v>3.4456000000000002E-9</v>
      </c>
      <c r="BB354" s="108">
        <v>0</v>
      </c>
      <c r="BC354" s="196">
        <v>4.1539210999999999E-10</v>
      </c>
      <c r="BD354" s="196">
        <v>2.8432330999999998E-7</v>
      </c>
      <c r="BE354" s="196">
        <v>6.0605288000000005E-11</v>
      </c>
      <c r="BF354" s="196">
        <v>3.2588081000000001E-10</v>
      </c>
      <c r="BG354" s="108">
        <v>0</v>
      </c>
      <c r="BH354" s="108">
        <v>0</v>
      </c>
      <c r="BI354" s="196">
        <v>7.1696694000000005E-15</v>
      </c>
      <c r="BJ354" s="196">
        <v>6.6125912999999998E-16</v>
      </c>
      <c r="BK354" s="196">
        <v>1.3056776E-16</v>
      </c>
      <c r="BL354" s="196">
        <v>7.9015778999999999E-13</v>
      </c>
      <c r="BM354" s="196">
        <v>1.8955261E-11</v>
      </c>
      <c r="BN354" s="108">
        <v>0</v>
      </c>
      <c r="BO354" s="196">
        <v>2.5222871999999999E-7</v>
      </c>
      <c r="BP354" s="108">
        <v>0.32705821000000002</v>
      </c>
      <c r="BQ354" s="108">
        <v>0</v>
      </c>
      <c r="BR354" s="108">
        <v>0</v>
      </c>
      <c r="BS354" s="108">
        <v>0</v>
      </c>
      <c r="BU354" s="69">
        <v>1.064506E-4</v>
      </c>
      <c r="BV354" s="172">
        <v>2.3769167000000001E-6</v>
      </c>
      <c r="BW354" s="172">
        <v>5.7372166E-5</v>
      </c>
      <c r="BX354" s="172">
        <v>1.5713337000000001E-8</v>
      </c>
      <c r="BY354" s="172">
        <v>1.9354323999999999E-6</v>
      </c>
      <c r="BZ354" s="172">
        <v>2.5601284000000001E-7</v>
      </c>
      <c r="CA354" s="69">
        <v>0</v>
      </c>
      <c r="CB354" s="172">
        <v>3.8857238999999998E-7</v>
      </c>
      <c r="CC354" s="172">
        <v>5.6009844E-9</v>
      </c>
      <c r="CD354" s="172">
        <v>1.7245577000000001E-7</v>
      </c>
      <c r="CE354" s="69">
        <v>0</v>
      </c>
      <c r="CF354" s="69">
        <v>0</v>
      </c>
      <c r="CG354" s="69">
        <v>0</v>
      </c>
      <c r="CH354" s="172">
        <v>1.0504825999999999E-6</v>
      </c>
      <c r="CI354" s="172">
        <v>4.287725E-5</v>
      </c>
      <c r="CJ354" s="172">
        <v>4.2327518999999998E-17</v>
      </c>
      <c r="CK354" s="69">
        <v>0</v>
      </c>
      <c r="CM354" s="198">
        <v>0</v>
      </c>
      <c r="CN354" s="198">
        <v>1.9631419999999999</v>
      </c>
      <c r="CO354" s="198">
        <v>7.6477141000000004E-3</v>
      </c>
      <c r="CP354" s="198">
        <v>1.6849686E-3</v>
      </c>
      <c r="CQ354" s="197">
        <v>3.3472497000000001E-12</v>
      </c>
      <c r="CR354" s="197">
        <v>4.0538297999999999E-10</v>
      </c>
      <c r="CS354" s="197">
        <v>9.2210515000000002E-5</v>
      </c>
      <c r="CT354" s="198">
        <v>5.5396779000000003E-4</v>
      </c>
      <c r="CU354" s="198">
        <v>0</v>
      </c>
      <c r="CV354" s="197">
        <v>9.0032992000000002E-5</v>
      </c>
      <c r="CX354" s="166" t="s">
        <v>310</v>
      </c>
      <c r="CY354" t="s">
        <v>3473</v>
      </c>
    </row>
    <row r="355" spans="1:103" ht="14.4">
      <c r="A355" t="s">
        <v>3474</v>
      </c>
      <c r="B355" s="85" t="s">
        <v>379</v>
      </c>
      <c r="C355" s="113" t="str">
        <f t="shared" si="188"/>
        <v>A.030.38.103</v>
      </c>
      <c r="D355" s="9" t="s">
        <v>1133</v>
      </c>
      <c r="E355" s="112" t="s">
        <v>362</v>
      </c>
      <c r="F355" s="115" t="str">
        <f t="shared" si="189"/>
        <v>C12 - C14 alcohol ethoxylate. 7 EO</v>
      </c>
      <c r="G355" s="143">
        <f t="shared" si="190"/>
        <v>2.3265400666666665</v>
      </c>
      <c r="I355" s="118">
        <f t="shared" si="191"/>
        <v>0.38087109950116999</v>
      </c>
      <c r="K355" s="161">
        <f t="shared" si="192"/>
        <v>6.1620916957999998E-3</v>
      </c>
      <c r="L355" s="161">
        <f t="shared" si="193"/>
        <v>2.5701539192370001E-2</v>
      </c>
      <c r="M355" s="162">
        <f t="shared" si="194"/>
        <v>2.6458613E-5</v>
      </c>
      <c r="N355" s="161">
        <v>0.34898100999999998</v>
      </c>
      <c r="O355" s="132">
        <v>2.0052474000000001E-2</v>
      </c>
      <c r="P355" s="132">
        <v>5.4756804999999999E-3</v>
      </c>
      <c r="Q355" s="132">
        <v>5.7083936000000002E-3</v>
      </c>
      <c r="R355" s="132">
        <v>2.7263485999999998E-4</v>
      </c>
      <c r="S355" s="164">
        <v>5.2607158E-6</v>
      </c>
      <c r="T355" s="132">
        <v>1.7580252E-4</v>
      </c>
      <c r="U355" s="132">
        <v>1.7326200000000001E-4</v>
      </c>
      <c r="V355" s="164">
        <v>4.356678E-6</v>
      </c>
      <c r="W355" s="132">
        <v>0</v>
      </c>
      <c r="X355" s="164">
        <v>2.2101934999999998E-5</v>
      </c>
      <c r="Y355" s="164">
        <v>1.2269236999999999E-7</v>
      </c>
      <c r="Z355" s="132">
        <v>0</v>
      </c>
      <c r="AA355" s="132">
        <v>0</v>
      </c>
      <c r="AC355" s="118">
        <f t="shared" si="166"/>
        <v>0.34898100999999998</v>
      </c>
      <c r="AD355" s="118">
        <f t="shared" si="167"/>
        <v>3.18635081958E-2</v>
      </c>
      <c r="AE355" s="118">
        <f t="shared" si="168"/>
        <v>2.5701416500000001E-2</v>
      </c>
      <c r="AF355" s="118">
        <f t="shared" si="169"/>
        <v>2.5701539192370001E-2</v>
      </c>
      <c r="AG355" s="118">
        <f t="shared" si="170"/>
        <v>2.6458613E-5</v>
      </c>
      <c r="AI355" s="69">
        <v>54.084820000000001</v>
      </c>
      <c r="AJ355" s="69">
        <v>54.080666000000001</v>
      </c>
      <c r="AK355" s="69">
        <v>2.7455819999999999E-3</v>
      </c>
      <c r="AL355" s="69">
        <v>0</v>
      </c>
      <c r="AM355" s="69">
        <v>0</v>
      </c>
      <c r="AN355" s="69">
        <v>6.5940246000000002E-4</v>
      </c>
      <c r="AO355" s="69">
        <v>7.4919053999999996E-4</v>
      </c>
      <c r="AQ355" s="116">
        <v>5.0044191000000002E-2</v>
      </c>
      <c r="AR355" s="116">
        <v>4.4533647000000003E-2</v>
      </c>
      <c r="AS355" s="116">
        <v>1.9914946000000001E-3</v>
      </c>
      <c r="AT355" s="116">
        <v>3.5190497E-3</v>
      </c>
      <c r="AU355" s="150">
        <f t="shared" si="171"/>
        <v>2.6698828808241997E-6</v>
      </c>
      <c r="AV355" s="150">
        <f t="shared" si="172"/>
        <v>7.36499490921295E-9</v>
      </c>
      <c r="AW355" s="163">
        <f t="shared" si="173"/>
        <v>0.4928640955179</v>
      </c>
      <c r="AX355" s="196">
        <v>2.2547171E-6</v>
      </c>
      <c r="AY355" s="196">
        <v>6.8055982E-9</v>
      </c>
      <c r="AZ355" s="196">
        <v>1.8580378999999999E-13</v>
      </c>
      <c r="BA355" s="196">
        <v>2.5112000000000002E-9</v>
      </c>
      <c r="BB355" s="108">
        <v>0</v>
      </c>
      <c r="BC355" s="196">
        <v>5.9811669999999998E-10</v>
      </c>
      <c r="BD355" s="196">
        <v>4.1202785E-7</v>
      </c>
      <c r="BE355" s="196">
        <v>8.6948358000000003E-11</v>
      </c>
      <c r="BF355" s="196">
        <v>4.7225101000000005E-10</v>
      </c>
      <c r="BG355" s="108">
        <v>0</v>
      </c>
      <c r="BH355" s="108">
        <v>0</v>
      </c>
      <c r="BI355" s="196">
        <v>1.0389944999999999E-14</v>
      </c>
      <c r="BJ355" s="196">
        <v>9.5826534999999994E-16</v>
      </c>
      <c r="BK355" s="196">
        <v>1.892126E-16</v>
      </c>
      <c r="BL355" s="196">
        <v>1.1450591999999999E-12</v>
      </c>
      <c r="BM355" s="196">
        <v>2.7469065E-11</v>
      </c>
      <c r="BN355" s="108">
        <v>0</v>
      </c>
      <c r="BO355" s="196">
        <v>3.6551790000000001E-7</v>
      </c>
      <c r="BP355" s="108">
        <v>0.49286373</v>
      </c>
      <c r="BQ355" s="108">
        <v>0</v>
      </c>
      <c r="BR355" s="108">
        <v>0</v>
      </c>
      <c r="BS355" s="108">
        <v>0</v>
      </c>
      <c r="BU355" s="69">
        <v>1.3792684E-4</v>
      </c>
      <c r="BV355" s="172">
        <v>3.4445149000000001E-6</v>
      </c>
      <c r="BW355" s="172">
        <v>6.4870110000000002E-5</v>
      </c>
      <c r="BX355" s="172">
        <v>2.0743939000000001E-8</v>
      </c>
      <c r="BY355" s="172">
        <v>2.8047368000000001E-6</v>
      </c>
      <c r="BZ355" s="172">
        <v>3.7100166000000001E-7</v>
      </c>
      <c r="CA355" s="69">
        <v>0</v>
      </c>
      <c r="CB355" s="172">
        <v>5.6310066999999995E-7</v>
      </c>
      <c r="CC355" s="172">
        <v>8.1166808E-9</v>
      </c>
      <c r="CD355" s="172">
        <v>1.2316691E-7</v>
      </c>
      <c r="CE355" s="69">
        <v>0</v>
      </c>
      <c r="CF355" s="69">
        <v>0</v>
      </c>
      <c r="CG355" s="69">
        <v>0</v>
      </c>
      <c r="CH355" s="172">
        <v>1.2810332E-6</v>
      </c>
      <c r="CI355" s="172">
        <v>6.4440315999999997E-5</v>
      </c>
      <c r="CJ355" s="172">
        <v>6.1339032000000006E-17</v>
      </c>
      <c r="CK355" s="69">
        <v>0</v>
      </c>
      <c r="CM355" s="198">
        <v>0</v>
      </c>
      <c r="CN355" s="198">
        <v>2.2658482000000002</v>
      </c>
      <c r="CO355" s="198">
        <v>1.0822495999999999E-2</v>
      </c>
      <c r="CP355" s="198">
        <v>2.4417764999999998E-3</v>
      </c>
      <c r="CQ355" s="197">
        <v>4.8506755000000003E-12</v>
      </c>
      <c r="CR355" s="197">
        <v>5.8746176999999998E-10</v>
      </c>
      <c r="CS355" s="198">
        <v>1.3362709999999999E-4</v>
      </c>
      <c r="CT355" s="198">
        <v>8.0278383999999995E-4</v>
      </c>
      <c r="CU355" s="198">
        <v>0</v>
      </c>
      <c r="CV355" s="198">
        <v>1.3047153999999999E-4</v>
      </c>
      <c r="CX355" s="166" t="s">
        <v>310</v>
      </c>
      <c r="CY355" t="s">
        <v>3475</v>
      </c>
    </row>
    <row r="356" spans="1:103" ht="14.4">
      <c r="A356" t="s">
        <v>3476</v>
      </c>
      <c r="B356" s="85" t="s">
        <v>379</v>
      </c>
      <c r="C356" s="113" t="str">
        <f t="shared" si="188"/>
        <v>A.030.38.104</v>
      </c>
      <c r="D356" s="9" t="s">
        <v>1133</v>
      </c>
      <c r="E356" s="112" t="s">
        <v>362</v>
      </c>
      <c r="F356" s="115" t="str">
        <f t="shared" si="189"/>
        <v>C12 - C14 amine oxide</v>
      </c>
      <c r="G356" s="143">
        <f t="shared" si="190"/>
        <v>2.8695681333333334</v>
      </c>
      <c r="I356" s="118">
        <f t="shared" si="191"/>
        <v>0.46510141315837</v>
      </c>
      <c r="K356" s="161">
        <f t="shared" si="192"/>
        <v>7.2747249844000005E-3</v>
      </c>
      <c r="L356" s="161">
        <f t="shared" si="193"/>
        <v>2.736330754487E-2</v>
      </c>
      <c r="M356" s="162">
        <f t="shared" si="194"/>
        <v>2.81606291E-5</v>
      </c>
      <c r="N356" s="161">
        <v>0.43043522000000001</v>
      </c>
      <c r="O356" s="132">
        <v>2.1342399000000001E-2</v>
      </c>
      <c r="P356" s="132">
        <v>5.8279172999999998E-3</v>
      </c>
      <c r="Q356" s="132">
        <v>6.6943797999999997E-3</v>
      </c>
      <c r="R356" s="132">
        <v>2.9017278000000003E-4</v>
      </c>
      <c r="S356" s="164">
        <v>5.5991243999999999E-6</v>
      </c>
      <c r="T356" s="132">
        <v>2.8457328000000001E-4</v>
      </c>
      <c r="U356" s="132">
        <v>1.9286066000000001E-4</v>
      </c>
      <c r="V356" s="164">
        <v>4.6369321000000004E-6</v>
      </c>
      <c r="W356" s="132">
        <v>0</v>
      </c>
      <c r="X356" s="164">
        <v>2.3523697000000002E-5</v>
      </c>
      <c r="Y356" s="164">
        <v>1.3058487000000001E-7</v>
      </c>
      <c r="Z356" s="132">
        <v>0</v>
      </c>
      <c r="AA356" s="132">
        <v>0</v>
      </c>
      <c r="AC356" s="118">
        <f t="shared" si="166"/>
        <v>0.43043522000000001</v>
      </c>
      <c r="AD356" s="118">
        <f t="shared" si="167"/>
        <v>3.4637901944400001E-2</v>
      </c>
      <c r="AE356" s="118">
        <f t="shared" si="168"/>
        <v>2.7363176959999999E-2</v>
      </c>
      <c r="AF356" s="118">
        <f t="shared" si="169"/>
        <v>2.736330754487E-2</v>
      </c>
      <c r="AG356" s="118">
        <f t="shared" si="170"/>
        <v>2.81606291E-5</v>
      </c>
      <c r="AI356" s="69">
        <v>45.195611999999997</v>
      </c>
      <c r="AJ356" s="69">
        <v>45.191189999999999</v>
      </c>
      <c r="AK356" s="69">
        <v>2.9221983000000001E-3</v>
      </c>
      <c r="AL356" s="69">
        <v>0</v>
      </c>
      <c r="AM356" s="69">
        <v>0</v>
      </c>
      <c r="AN356" s="69">
        <v>7.0182016000000004E-4</v>
      </c>
      <c r="AO356" s="69">
        <v>7.9738409000000001E-4</v>
      </c>
      <c r="AQ356" s="116">
        <v>5.9913306999999999E-2</v>
      </c>
      <c r="AR356" s="116">
        <v>5.4581697999999998E-2</v>
      </c>
      <c r="AS356" s="116">
        <v>2.4692879E-3</v>
      </c>
      <c r="AT356" s="116">
        <v>2.8623212000000002E-3</v>
      </c>
      <c r="AU356" s="150">
        <f t="shared" si="171"/>
        <v>3.2722840458488998E-6</v>
      </c>
      <c r="AV356" s="150">
        <f t="shared" si="172"/>
        <v>9.1319818188863692E-9</v>
      </c>
      <c r="AW356" s="163">
        <f t="shared" si="173"/>
        <v>0.40088531903073998</v>
      </c>
      <c r="AX356" s="196">
        <v>2.827827E-6</v>
      </c>
      <c r="AY356" s="196">
        <v>8.5362393999999997E-9</v>
      </c>
      <c r="AZ356" s="196">
        <v>2.3299829000000001E-13</v>
      </c>
      <c r="BA356" s="196">
        <v>5.256E-9</v>
      </c>
      <c r="BB356" s="108">
        <v>0</v>
      </c>
      <c r="BC356" s="196">
        <v>6.3802104999999996E-10</v>
      </c>
      <c r="BD356" s="196">
        <v>4.3853257E-7</v>
      </c>
      <c r="BE356" s="196">
        <v>9.2867410999999997E-11</v>
      </c>
      <c r="BF356" s="196">
        <v>5.0262972999999999E-10</v>
      </c>
      <c r="BG356" s="108">
        <v>0</v>
      </c>
      <c r="BH356" s="108">
        <v>0</v>
      </c>
      <c r="BI356" s="196">
        <v>1.1058304E-14</v>
      </c>
      <c r="BJ356" s="196">
        <v>1.0199082E-15</v>
      </c>
      <c r="BK356" s="196">
        <v>2.0138416999999999E-16</v>
      </c>
      <c r="BL356" s="196">
        <v>1.2187179000000001E-12</v>
      </c>
      <c r="BM356" s="196">
        <v>2.9236081E-11</v>
      </c>
      <c r="BN356" s="108">
        <v>0</v>
      </c>
      <c r="BO356" s="196">
        <v>3.8903074000000002E-7</v>
      </c>
      <c r="BP356" s="108">
        <v>0.40088492999999997</v>
      </c>
      <c r="BQ356" s="108">
        <v>0</v>
      </c>
      <c r="BR356" s="108">
        <v>0</v>
      </c>
      <c r="BS356" s="108">
        <v>0</v>
      </c>
      <c r="BU356" s="69">
        <v>1.4287471000000001E-4</v>
      </c>
      <c r="BV356" s="172">
        <v>3.6660919000000002E-6</v>
      </c>
      <c r="BW356" s="172">
        <v>8.0011173999999999E-5</v>
      </c>
      <c r="BX356" s="172">
        <v>2.3093907000000002E-8</v>
      </c>
      <c r="BY356" s="172">
        <v>2.9851585E-6</v>
      </c>
      <c r="BZ356" s="172">
        <v>3.9486726E-7</v>
      </c>
      <c r="CA356" s="69">
        <v>0</v>
      </c>
      <c r="CB356" s="172">
        <v>5.9932352000000001E-7</v>
      </c>
      <c r="CC356" s="172">
        <v>8.6388065E-9</v>
      </c>
      <c r="CD356" s="172">
        <v>1.9565842999999999E-7</v>
      </c>
      <c r="CE356" s="69">
        <v>0</v>
      </c>
      <c r="CF356" s="69">
        <v>0</v>
      </c>
      <c r="CG356" s="69">
        <v>0</v>
      </c>
      <c r="CH356" s="172">
        <v>1.4817219999999999E-6</v>
      </c>
      <c r="CI356" s="172">
        <v>5.3508981E-5</v>
      </c>
      <c r="CJ356" s="172">
        <v>6.5284818000000003E-17</v>
      </c>
      <c r="CK356" s="69">
        <v>0</v>
      </c>
      <c r="CM356" s="198">
        <v>0</v>
      </c>
      <c r="CN356" s="198">
        <v>2.7721203999999999</v>
      </c>
      <c r="CO356" s="198">
        <v>1.1650222999999999E-2</v>
      </c>
      <c r="CP356" s="198">
        <v>2.5988498000000001E-3</v>
      </c>
      <c r="CQ356" s="197">
        <v>5.1627072000000003E-12</v>
      </c>
      <c r="CR356" s="197">
        <v>6.2525170999999995E-10</v>
      </c>
      <c r="CS356" s="198">
        <v>1.42223E-4</v>
      </c>
      <c r="CT356" s="198">
        <v>8.5442489999999999E-4</v>
      </c>
      <c r="CU356" s="198">
        <v>0</v>
      </c>
      <c r="CV356" s="198">
        <v>1.3886443999999999E-4</v>
      </c>
      <c r="CX356" s="166" t="s">
        <v>310</v>
      </c>
      <c r="CY356" t="s">
        <v>3477</v>
      </c>
    </row>
    <row r="357" spans="1:103" ht="14.4">
      <c r="A357" t="s">
        <v>3478</v>
      </c>
      <c r="B357" s="85" t="s">
        <v>379</v>
      </c>
      <c r="C357" s="113" t="str">
        <f t="shared" si="188"/>
        <v>A.030.38.105</v>
      </c>
      <c r="D357" s="9" t="s">
        <v>1133</v>
      </c>
      <c r="E357" s="112" t="s">
        <v>362</v>
      </c>
      <c r="F357" s="115" t="str">
        <f t="shared" si="189"/>
        <v>C12 - C14 sodium alkyl ether sulphate. 2 EO</v>
      </c>
      <c r="G357" s="143">
        <f t="shared" si="190"/>
        <v>2.0521739999999999</v>
      </c>
      <c r="I357" s="118">
        <f t="shared" si="191"/>
        <v>0.33654719854016002</v>
      </c>
      <c r="K357" s="161">
        <f t="shared" si="192"/>
        <v>5.4193395568000007E-3</v>
      </c>
      <c r="L357" s="161">
        <f t="shared" si="193"/>
        <v>2.3277793222660003E-2</v>
      </c>
      <c r="M357" s="162">
        <f t="shared" si="194"/>
        <v>2.3965760699999999E-5</v>
      </c>
      <c r="N357" s="161">
        <v>0.30782609999999999</v>
      </c>
      <c r="O357" s="132">
        <v>1.8163189E-2</v>
      </c>
      <c r="P357" s="132">
        <v>4.9597781999999998E-3</v>
      </c>
      <c r="Q357" s="132">
        <v>5.0334037000000003E-3</v>
      </c>
      <c r="R357" s="132">
        <v>2.4694802000000001E-4</v>
      </c>
      <c r="S357" s="164">
        <v>4.7650668000000002E-6</v>
      </c>
      <c r="T357" s="132">
        <v>1.3422276999999999E-4</v>
      </c>
      <c r="U357" s="132">
        <v>1.5471488999999999E-4</v>
      </c>
      <c r="V357" s="164">
        <v>3.9462047000000001E-6</v>
      </c>
      <c r="W357" s="132">
        <v>0</v>
      </c>
      <c r="X357" s="164">
        <v>2.0019556E-5</v>
      </c>
      <c r="Y357" s="164">
        <v>1.1113266E-7</v>
      </c>
      <c r="Z357" s="132">
        <v>0</v>
      </c>
      <c r="AA357" s="132">
        <v>0</v>
      </c>
      <c r="AC357" s="118">
        <f t="shared" si="166"/>
        <v>0.30782609999999999</v>
      </c>
      <c r="AD357" s="118">
        <f t="shared" si="167"/>
        <v>2.8697021646800002E-2</v>
      </c>
      <c r="AE357" s="118">
        <f t="shared" si="168"/>
        <v>2.3277682090000001E-2</v>
      </c>
      <c r="AF357" s="118">
        <f t="shared" si="169"/>
        <v>2.3277793222660003E-2</v>
      </c>
      <c r="AG357" s="118">
        <f t="shared" si="170"/>
        <v>2.3965760699999999E-5</v>
      </c>
      <c r="AI357" s="69">
        <v>38.700670000000002</v>
      </c>
      <c r="AJ357" s="69">
        <v>38.696907000000003</v>
      </c>
      <c r="AK357" s="69">
        <v>2.4869013999999998E-3</v>
      </c>
      <c r="AL357" s="69">
        <v>0</v>
      </c>
      <c r="AM357" s="69">
        <v>0</v>
      </c>
      <c r="AN357" s="69">
        <v>5.9727551999999996E-4</v>
      </c>
      <c r="AO357" s="69">
        <v>6.7860404000000003E-4</v>
      </c>
      <c r="AQ357" s="116">
        <v>4.3487860000000003E-2</v>
      </c>
      <c r="AR357" s="116">
        <v>3.9283130999999999E-2</v>
      </c>
      <c r="AS357" s="116">
        <v>1.7518286E-3</v>
      </c>
      <c r="AT357" s="116">
        <v>2.4529006999999999E-3</v>
      </c>
      <c r="AU357" s="150">
        <f t="shared" si="171"/>
        <v>2.3551037011460999E-6</v>
      </c>
      <c r="AV357" s="150">
        <f t="shared" si="172"/>
        <v>6.4786559496508892E-9</v>
      </c>
      <c r="AW357" s="163">
        <f t="shared" si="173"/>
        <v>0.34354351107989001</v>
      </c>
      <c r="AX357" s="196">
        <v>1.9786998999999999E-6</v>
      </c>
      <c r="AY357" s="196">
        <v>5.9718986999999996E-9</v>
      </c>
      <c r="AZ357" s="196">
        <v>1.6306225E-13</v>
      </c>
      <c r="BA357" s="196">
        <v>2.628E-9</v>
      </c>
      <c r="BB357" s="108">
        <v>0</v>
      </c>
      <c r="BC357" s="196">
        <v>5.4207296000000002E-10</v>
      </c>
      <c r="BD357" s="196">
        <v>3.7320780999999999E-7</v>
      </c>
      <c r="BE357" s="196">
        <v>7.8826817000000005E-11</v>
      </c>
      <c r="BF357" s="196">
        <v>4.2775692000000001E-10</v>
      </c>
      <c r="BG357" s="108">
        <v>0</v>
      </c>
      <c r="BH357" s="108">
        <v>0</v>
      </c>
      <c r="BI357" s="196">
        <v>9.4110348999999993E-15</v>
      </c>
      <c r="BJ357" s="196">
        <v>8.6798043999999998E-16</v>
      </c>
      <c r="BK357" s="196">
        <v>1.7138555E-16</v>
      </c>
      <c r="BL357" s="196">
        <v>1.0371751E-12</v>
      </c>
      <c r="BM357" s="196">
        <v>2.4881011000000001E-11</v>
      </c>
      <c r="BN357" s="108">
        <v>0</v>
      </c>
      <c r="BO357" s="196">
        <v>3.3107989E-7</v>
      </c>
      <c r="BP357" s="108">
        <v>0.34354318</v>
      </c>
      <c r="BQ357" s="108">
        <v>0</v>
      </c>
      <c r="BR357" s="108">
        <v>0</v>
      </c>
      <c r="BS357" s="108">
        <v>0</v>
      </c>
      <c r="BU357" s="69">
        <v>1.1080931E-4</v>
      </c>
      <c r="BV357" s="172">
        <v>3.1199829999999999E-6</v>
      </c>
      <c r="BW357" s="172">
        <v>5.7220055999999997E-5</v>
      </c>
      <c r="BX357" s="172">
        <v>1.8534616E-8</v>
      </c>
      <c r="BY357" s="172">
        <v>2.5404828999999999E-6</v>
      </c>
      <c r="BZ357" s="172">
        <v>3.3604698E-7</v>
      </c>
      <c r="CA357" s="69">
        <v>0</v>
      </c>
      <c r="CB357" s="172">
        <v>5.1004700000000001E-7</v>
      </c>
      <c r="CC357" s="172">
        <v>7.3519512999999996E-9</v>
      </c>
      <c r="CD357" s="172">
        <v>9.5025897000000004E-8</v>
      </c>
      <c r="CE357" s="69">
        <v>0</v>
      </c>
      <c r="CF357" s="69">
        <v>0</v>
      </c>
      <c r="CG357" s="69">
        <v>0</v>
      </c>
      <c r="CH357" s="172">
        <v>1.1341188000000001E-6</v>
      </c>
      <c r="CI357" s="172">
        <v>4.5827664999999999E-5</v>
      </c>
      <c r="CJ357" s="172">
        <v>5.5559850999999994E-17</v>
      </c>
      <c r="CK357" s="69">
        <v>0</v>
      </c>
      <c r="CM357" s="198">
        <v>0</v>
      </c>
      <c r="CN357" s="198">
        <v>2.0102600000000002</v>
      </c>
      <c r="CO357" s="198">
        <v>9.7682418000000007E-3</v>
      </c>
      <c r="CP357" s="198">
        <v>2.2117196000000002E-3</v>
      </c>
      <c r="CQ357" s="197">
        <v>4.3936592999999997E-12</v>
      </c>
      <c r="CR357" s="197">
        <v>5.3211287E-10</v>
      </c>
      <c r="CS357" s="198">
        <v>1.2103715E-4</v>
      </c>
      <c r="CT357" s="198">
        <v>7.2714793000000001E-4</v>
      </c>
      <c r="CU357" s="198">
        <v>0</v>
      </c>
      <c r="CV357" s="198">
        <v>1.181789E-4</v>
      </c>
      <c r="CX357" s="166" t="s">
        <v>310</v>
      </c>
      <c r="CY357" t="s">
        <v>3471</v>
      </c>
    </row>
    <row r="358" spans="1:103" ht="14.4">
      <c r="A358" t="s">
        <v>3479</v>
      </c>
      <c r="B358" s="85" t="s">
        <v>379</v>
      </c>
      <c r="C358" s="113" t="str">
        <f t="shared" si="188"/>
        <v>A.030.38.106</v>
      </c>
      <c r="D358" s="9" t="s">
        <v>1133</v>
      </c>
      <c r="E358" s="112" t="s">
        <v>362</v>
      </c>
      <c r="F358" s="115" t="str">
        <f t="shared" si="189"/>
        <v>C12 - C14 sodium alkyl sulphate</v>
      </c>
      <c r="G358" s="143">
        <f t="shared" si="190"/>
        <v>2.9623391333333333</v>
      </c>
      <c r="I358" s="118">
        <f t="shared" si="191"/>
        <v>0.48836032647549998</v>
      </c>
      <c r="K358" s="161">
        <f t="shared" si="192"/>
        <v>7.9252626225000001E-3</v>
      </c>
      <c r="L358" s="161">
        <f t="shared" si="193"/>
        <v>3.6047076150099999E-2</v>
      </c>
      <c r="M358" s="162">
        <f t="shared" si="194"/>
        <v>3.7117702900000002E-5</v>
      </c>
      <c r="N358" s="161">
        <v>0.44435087000000001</v>
      </c>
      <c r="O358" s="132">
        <v>2.8130793000000001E-2</v>
      </c>
      <c r="P358" s="132">
        <v>7.6816076999999998E-3</v>
      </c>
      <c r="Q358" s="132">
        <v>7.3862392999999998E-3</v>
      </c>
      <c r="R358" s="132">
        <v>3.8246827000000002E-4</v>
      </c>
      <c r="S358" s="164">
        <v>7.3800425000000001E-6</v>
      </c>
      <c r="T358" s="132">
        <v>1.4917500999999999E-4</v>
      </c>
      <c r="U358" s="132">
        <v>2.3450333000000001E-4</v>
      </c>
      <c r="V358" s="164">
        <v>6.1118049000000001E-6</v>
      </c>
      <c r="W358" s="132">
        <v>0</v>
      </c>
      <c r="X358" s="164">
        <v>3.1005898000000002E-5</v>
      </c>
      <c r="Y358" s="164">
        <v>1.721201E-7</v>
      </c>
      <c r="Z358" s="132">
        <v>0</v>
      </c>
      <c r="AA358" s="132">
        <v>0</v>
      </c>
      <c r="AC358" s="118">
        <f t="shared" si="166"/>
        <v>0.44435087000000001</v>
      </c>
      <c r="AD358" s="118">
        <f t="shared" si="167"/>
        <v>4.3972166652499999E-2</v>
      </c>
      <c r="AE358" s="118">
        <f t="shared" si="168"/>
        <v>3.604690403E-2</v>
      </c>
      <c r="AF358" s="118">
        <f t="shared" si="169"/>
        <v>3.6047076150099999E-2</v>
      </c>
      <c r="AG358" s="118">
        <f t="shared" si="170"/>
        <v>3.7117702900000002E-5</v>
      </c>
      <c r="AI358" s="69">
        <v>49.805126000000001</v>
      </c>
      <c r="AJ358" s="69">
        <v>49.799298</v>
      </c>
      <c r="AK358" s="69">
        <v>3.8516644E-3</v>
      </c>
      <c r="AL358" s="69">
        <v>0</v>
      </c>
      <c r="AM358" s="69">
        <v>0</v>
      </c>
      <c r="AN358" s="69">
        <v>9.2504868000000003E-4</v>
      </c>
      <c r="AO358" s="69">
        <v>1.0510087E-3</v>
      </c>
      <c r="AQ358" s="116">
        <v>6.2469598000000001E-2</v>
      </c>
      <c r="AR358" s="116">
        <v>5.6874424999999999E-2</v>
      </c>
      <c r="AS358" s="116">
        <v>2.5197153000000002E-3</v>
      </c>
      <c r="AT358" s="116">
        <v>3.0754573999999999E-3</v>
      </c>
      <c r="AU358" s="150">
        <f t="shared" si="171"/>
        <v>3.4097376736016E-6</v>
      </c>
      <c r="AV358" s="150">
        <f t="shared" si="172"/>
        <v>9.318473574906801E-9</v>
      </c>
      <c r="AW358" s="163">
        <f t="shared" si="173"/>
        <v>0.43073633277007001</v>
      </c>
      <c r="AX358" s="196">
        <v>2.8278644000000001E-6</v>
      </c>
      <c r="AY358" s="196">
        <v>8.5340477999999992E-9</v>
      </c>
      <c r="AZ358" s="196">
        <v>2.3305952999999999E-13</v>
      </c>
      <c r="BA358" s="196">
        <v>2.9784E-9</v>
      </c>
      <c r="BB358" s="108">
        <v>0</v>
      </c>
      <c r="BC358" s="196">
        <v>8.3775202000000003E-10</v>
      </c>
      <c r="BD358" s="196">
        <v>5.7801697999999999E-7</v>
      </c>
      <c r="BE358" s="196">
        <v>1.2167495000000001E-10</v>
      </c>
      <c r="BF358" s="196">
        <v>6.6250158000000005E-10</v>
      </c>
      <c r="BG358" s="108">
        <v>0</v>
      </c>
      <c r="BH358" s="108">
        <v>0</v>
      </c>
      <c r="BI358" s="196">
        <v>1.4575627000000001E-14</v>
      </c>
      <c r="BJ358" s="196">
        <v>1.3443111999999999E-15</v>
      </c>
      <c r="BK358" s="196">
        <v>2.6543859999999999E-16</v>
      </c>
      <c r="BL358" s="196">
        <v>1.6063566000000001E-12</v>
      </c>
      <c r="BM358" s="196">
        <v>3.8535225E-11</v>
      </c>
      <c r="BN358" s="108">
        <v>0</v>
      </c>
      <c r="BO358" s="196">
        <v>5.1277007000000005E-7</v>
      </c>
      <c r="BP358" s="108">
        <v>0.43073581999999999</v>
      </c>
      <c r="BQ358" s="108">
        <v>0</v>
      </c>
      <c r="BR358" s="108">
        <v>0</v>
      </c>
      <c r="BS358" s="108">
        <v>0</v>
      </c>
      <c r="BU358" s="69">
        <v>1.5312535999999999E-4</v>
      </c>
      <c r="BV358" s="172">
        <v>4.8321688000000004E-6</v>
      </c>
      <c r="BW358" s="172">
        <v>8.2597874999999996E-5</v>
      </c>
      <c r="BX358" s="172">
        <v>2.8074792000000001E-8</v>
      </c>
      <c r="BY358" s="172">
        <v>3.9346503000000003E-6</v>
      </c>
      <c r="BZ358" s="172">
        <v>5.2046301E-7</v>
      </c>
      <c r="CA358" s="69">
        <v>0</v>
      </c>
      <c r="CB358" s="172">
        <v>7.8995084999999996E-7</v>
      </c>
      <c r="CC358" s="172">
        <v>1.1386559E-8</v>
      </c>
      <c r="CD358" s="172">
        <v>1.0823021E-7</v>
      </c>
      <c r="CE358" s="69">
        <v>0</v>
      </c>
      <c r="CF358" s="69">
        <v>0</v>
      </c>
      <c r="CG358" s="69">
        <v>0</v>
      </c>
      <c r="CH358" s="172">
        <v>1.6782423999999999E-6</v>
      </c>
      <c r="CI358" s="172">
        <v>5.8624320999999998E-5</v>
      </c>
      <c r="CJ358" s="172">
        <v>8.6050014000000003E-17</v>
      </c>
      <c r="CK358" s="69">
        <v>0</v>
      </c>
      <c r="CM358" s="198">
        <v>0</v>
      </c>
      <c r="CN358" s="198">
        <v>2.9193254</v>
      </c>
      <c r="CO358" s="198">
        <v>1.5049249000000001E-2</v>
      </c>
      <c r="CP358" s="198">
        <v>3.4254681000000001E-3</v>
      </c>
      <c r="CQ358" s="197">
        <v>6.8048137000000001E-12</v>
      </c>
      <c r="CR358" s="197">
        <v>8.2412603000000002E-10</v>
      </c>
      <c r="CS358" s="198">
        <v>1.8745998E-4</v>
      </c>
      <c r="CT358" s="198">
        <v>1.1261925E-3</v>
      </c>
      <c r="CU358" s="198">
        <v>0</v>
      </c>
      <c r="CV358" s="198">
        <v>1.8303317000000001E-4</v>
      </c>
      <c r="CX358" s="166" t="s">
        <v>310</v>
      </c>
      <c r="CY358" t="s">
        <v>3480</v>
      </c>
    </row>
    <row r="359" spans="1:103" ht="14.4">
      <c r="A359" t="s">
        <v>3481</v>
      </c>
      <c r="B359" s="85" t="s">
        <v>379</v>
      </c>
      <c r="C359" s="113" t="str">
        <f t="shared" si="188"/>
        <v>A.030.38.107</v>
      </c>
      <c r="D359" s="9" t="s">
        <v>1133</v>
      </c>
      <c r="E359" s="112" t="s">
        <v>362</v>
      </c>
      <c r="F359" s="115" t="str">
        <f t="shared" si="189"/>
        <v>C12 - C15 alcohol ethoxylate. 3 EO</v>
      </c>
      <c r="G359" s="143">
        <f t="shared" si="190"/>
        <v>3.0604976000000002</v>
      </c>
      <c r="I359" s="118">
        <f t="shared" si="191"/>
        <v>0.50777784968390993</v>
      </c>
      <c r="K359" s="161">
        <f t="shared" si="192"/>
        <v>8.4604564815000012E-3</v>
      </c>
      <c r="L359" s="161">
        <f t="shared" si="193"/>
        <v>4.0201354670909996E-2</v>
      </c>
      <c r="M359" s="162">
        <f t="shared" si="194"/>
        <v>4.1398531499999996E-5</v>
      </c>
      <c r="N359" s="161">
        <v>0.45907463999999998</v>
      </c>
      <c r="O359" s="132">
        <v>3.1375150999999997E-2</v>
      </c>
      <c r="P359" s="132">
        <v>8.5675365000000003E-3</v>
      </c>
      <c r="Q359" s="132">
        <v>7.8959805999999997E-3</v>
      </c>
      <c r="R359" s="132">
        <v>4.2657878000000002E-4</v>
      </c>
      <c r="S359" s="164">
        <v>8.2311915000000002E-6</v>
      </c>
      <c r="T359" s="132">
        <v>1.2966591E-4</v>
      </c>
      <c r="U359" s="132">
        <v>2.5847519999999999E-4</v>
      </c>
      <c r="V359" s="164">
        <v>6.8166865E-6</v>
      </c>
      <c r="W359" s="132">
        <v>0</v>
      </c>
      <c r="X359" s="164">
        <v>3.4581844999999998E-5</v>
      </c>
      <c r="Y359" s="164">
        <v>1.9197091000000001E-7</v>
      </c>
      <c r="Z359" s="132">
        <v>0</v>
      </c>
      <c r="AA359" s="132">
        <v>0</v>
      </c>
      <c r="AC359" s="118">
        <f t="shared" si="166"/>
        <v>0.45907463999999998</v>
      </c>
      <c r="AD359" s="118">
        <f t="shared" si="167"/>
        <v>4.8661619181499992E-2</v>
      </c>
      <c r="AE359" s="118">
        <f t="shared" si="168"/>
        <v>4.0201162699999994E-2</v>
      </c>
      <c r="AF359" s="118">
        <f t="shared" si="169"/>
        <v>4.0201354670909996E-2</v>
      </c>
      <c r="AG359" s="118">
        <f t="shared" si="170"/>
        <v>4.1398531499999996E-5</v>
      </c>
      <c r="AI359" s="69">
        <v>85.323356000000004</v>
      </c>
      <c r="AJ359" s="69">
        <v>85.316856000000001</v>
      </c>
      <c r="AK359" s="69">
        <v>4.2958813000000002E-3</v>
      </c>
      <c r="AL359" s="69">
        <v>0</v>
      </c>
      <c r="AM359" s="69">
        <v>0</v>
      </c>
      <c r="AN359" s="69">
        <v>1.0317356E-3</v>
      </c>
      <c r="AO359" s="69">
        <v>1.1722227999999999E-3</v>
      </c>
      <c r="AQ359" s="116">
        <v>6.7241800000000004E-2</v>
      </c>
      <c r="AR359" s="116">
        <v>5.9085785000000002E-2</v>
      </c>
      <c r="AS359" s="116">
        <v>2.5999869999999998E-3</v>
      </c>
      <c r="AT359" s="116">
        <v>5.5560274999999996E-3</v>
      </c>
      <c r="AU359" s="150">
        <f t="shared" si="171"/>
        <v>3.5423132438074992E-6</v>
      </c>
      <c r="AV359" s="150">
        <f t="shared" si="172"/>
        <v>9.6153364361951423E-9</v>
      </c>
      <c r="AW359" s="163">
        <f t="shared" si="173"/>
        <v>0.77815511190844</v>
      </c>
      <c r="AX359" s="196">
        <v>2.8964237999999999E-6</v>
      </c>
      <c r="AY359" s="196">
        <v>8.7412974000000008E-9</v>
      </c>
      <c r="AZ359" s="196">
        <v>2.3873414000000002E-13</v>
      </c>
      <c r="BA359" s="196">
        <v>2.336E-10</v>
      </c>
      <c r="BB359" s="108">
        <v>0</v>
      </c>
      <c r="BC359" s="196">
        <v>9.3071265E-10</v>
      </c>
      <c r="BD359" s="196">
        <v>6.4468035999999996E-7</v>
      </c>
      <c r="BE359" s="196">
        <v>1.3487359000000001E-10</v>
      </c>
      <c r="BF359" s="196">
        <v>7.3890866000000001E-10</v>
      </c>
      <c r="BG359" s="108">
        <v>0</v>
      </c>
      <c r="BH359" s="108">
        <v>0</v>
      </c>
      <c r="BI359" s="196">
        <v>1.6256650999999999E-14</v>
      </c>
      <c r="BJ359" s="196">
        <v>1.4993522E-15</v>
      </c>
      <c r="BK359" s="196">
        <v>2.9605193999999999E-16</v>
      </c>
      <c r="BL359" s="196">
        <v>1.7916194999999999E-12</v>
      </c>
      <c r="BM359" s="196">
        <v>4.2979538000000001E-11</v>
      </c>
      <c r="BN359" s="108">
        <v>0</v>
      </c>
      <c r="BO359" s="196">
        <v>5.7190844E-7</v>
      </c>
      <c r="BP359" s="108">
        <v>0.77815453999999995</v>
      </c>
      <c r="BQ359" s="108">
        <v>0</v>
      </c>
      <c r="BR359" s="108">
        <v>0</v>
      </c>
      <c r="BS359" s="108">
        <v>0</v>
      </c>
      <c r="BU359" s="69">
        <v>2.0019971000000001E-4</v>
      </c>
      <c r="BV359" s="172">
        <v>5.3894685000000003E-6</v>
      </c>
      <c r="BW359" s="172">
        <v>8.5334794000000005E-5</v>
      </c>
      <c r="BX359" s="172">
        <v>3.0887656999999998E-8</v>
      </c>
      <c r="BY359" s="172">
        <v>4.3884380999999999E-6</v>
      </c>
      <c r="BZ359" s="172">
        <v>5.8048862E-7</v>
      </c>
      <c r="CA359" s="69">
        <v>0</v>
      </c>
      <c r="CB359" s="172">
        <v>8.8105680000000002E-7</v>
      </c>
      <c r="CC359" s="172">
        <v>1.2699784E-8</v>
      </c>
      <c r="CD359" s="172">
        <v>9.6220636000000002E-8</v>
      </c>
      <c r="CE359" s="69">
        <v>0</v>
      </c>
      <c r="CF359" s="69">
        <v>0</v>
      </c>
      <c r="CG359" s="69">
        <v>0</v>
      </c>
      <c r="CH359" s="172">
        <v>1.8063976E-6</v>
      </c>
      <c r="CI359" s="69">
        <v>1.0167926E-4</v>
      </c>
      <c r="CJ359" s="172">
        <v>9.5974261999999996E-17</v>
      </c>
      <c r="CK359" s="69">
        <v>0</v>
      </c>
      <c r="CM359" s="198">
        <v>0</v>
      </c>
      <c r="CN359" s="198">
        <v>3.0152689000000001</v>
      </c>
      <c r="CO359" s="198">
        <v>1.6737065999999998E-2</v>
      </c>
      <c r="CP359" s="198">
        <v>3.8205314E-3</v>
      </c>
      <c r="CQ359" s="197">
        <v>7.5896209000000006E-12</v>
      </c>
      <c r="CR359" s="197">
        <v>9.1917345E-10</v>
      </c>
      <c r="CS359" s="198">
        <v>2.0907995999999999E-4</v>
      </c>
      <c r="CT359" s="198">
        <v>1.2560776E-3</v>
      </c>
      <c r="CU359" s="198">
        <v>0</v>
      </c>
      <c r="CV359" s="198">
        <v>2.041426E-4</v>
      </c>
      <c r="CX359" s="166" t="s">
        <v>310</v>
      </c>
      <c r="CY359" t="s">
        <v>3482</v>
      </c>
    </row>
    <row r="360" spans="1:103" ht="14.4">
      <c r="A360" t="s">
        <v>3483</v>
      </c>
      <c r="B360" s="85" t="s">
        <v>379</v>
      </c>
      <c r="C360" s="113" t="str">
        <f t="shared" si="188"/>
        <v>A.030.38.108</v>
      </c>
      <c r="D360" s="9" t="s">
        <v>1133</v>
      </c>
      <c r="E360" s="112" t="s">
        <v>362</v>
      </c>
      <c r="F360" s="115" t="str">
        <f t="shared" si="189"/>
        <v>C12 - C15 alcohol ethoxylate. 7 EO</v>
      </c>
      <c r="G360" s="143">
        <f t="shared" si="190"/>
        <v>2.6555192000000001</v>
      </c>
      <c r="I360" s="118">
        <f t="shared" si="191"/>
        <v>0.44071363446133005</v>
      </c>
      <c r="K360" s="161">
        <f t="shared" si="192"/>
        <v>7.3408118097999997E-3</v>
      </c>
      <c r="L360" s="161">
        <f t="shared" si="193"/>
        <v>3.500889085733E-2</v>
      </c>
      <c r="M360" s="162">
        <f t="shared" si="194"/>
        <v>3.6051794199999999E-5</v>
      </c>
      <c r="N360" s="161">
        <v>0.39832788000000002</v>
      </c>
      <c r="O360" s="132">
        <v>2.7322961E-2</v>
      </c>
      <c r="P360" s="132">
        <v>7.4610149999999997E-3</v>
      </c>
      <c r="Q360" s="132">
        <v>6.8531336000000002E-3</v>
      </c>
      <c r="R360" s="132">
        <v>3.7148493000000002E-4</v>
      </c>
      <c r="S360" s="164">
        <v>7.1681098E-6</v>
      </c>
      <c r="T360" s="132">
        <v>1.0902517000000001E-4</v>
      </c>
      <c r="U360" s="132">
        <v>2.2474767999999999E-4</v>
      </c>
      <c r="V360" s="164">
        <v>5.9362921999999999E-6</v>
      </c>
      <c r="W360" s="132">
        <v>0</v>
      </c>
      <c r="X360" s="164">
        <v>3.0115501999999999E-5</v>
      </c>
      <c r="Y360" s="164">
        <v>1.6717732999999999E-7</v>
      </c>
      <c r="Z360" s="132">
        <v>0</v>
      </c>
      <c r="AA360" s="132">
        <v>0</v>
      </c>
      <c r="AC360" s="118">
        <f t="shared" si="166"/>
        <v>0.39832788000000002</v>
      </c>
      <c r="AD360" s="118">
        <f t="shared" si="167"/>
        <v>4.2349535489799993E-2</v>
      </c>
      <c r="AE360" s="118">
        <f t="shared" si="168"/>
        <v>3.5008723679999999E-2</v>
      </c>
      <c r="AF360" s="118">
        <f t="shared" si="169"/>
        <v>3.500889085733E-2</v>
      </c>
      <c r="AG360" s="118">
        <f t="shared" si="170"/>
        <v>3.6051794199999999E-5</v>
      </c>
      <c r="AI360" s="69">
        <v>80.017184999999998</v>
      </c>
      <c r="AJ360" s="69">
        <v>80.011525000000006</v>
      </c>
      <c r="AK360" s="69">
        <v>3.7410561E-3</v>
      </c>
      <c r="AL360" s="69">
        <v>0</v>
      </c>
      <c r="AM360" s="69">
        <v>0</v>
      </c>
      <c r="AN360" s="69">
        <v>8.9848404999999998E-4</v>
      </c>
      <c r="AO360" s="69">
        <v>1.0208268999999999E-3</v>
      </c>
      <c r="AQ360" s="116">
        <v>5.8772801E-2</v>
      </c>
      <c r="AR360" s="116">
        <v>5.1271232E-2</v>
      </c>
      <c r="AS360" s="116">
        <v>2.2551680000000001E-3</v>
      </c>
      <c r="AT360" s="116">
        <v>5.2464006000000002E-3</v>
      </c>
      <c r="AU360" s="150">
        <f t="shared" si="171"/>
        <v>3.0738148673258002E-6</v>
      </c>
      <c r="AV360" s="150">
        <f t="shared" si="172"/>
        <v>8.3401183234416006E-9</v>
      </c>
      <c r="AW360" s="163">
        <f t="shared" si="173"/>
        <v>0.73479000804485006</v>
      </c>
      <c r="AX360" s="196">
        <v>2.5113137000000001E-6</v>
      </c>
      <c r="AY360" s="196">
        <v>7.5789647999999999E-9</v>
      </c>
      <c r="AZ360" s="196">
        <v>2.0699286E-13</v>
      </c>
      <c r="BA360" s="196">
        <v>2.336E-10</v>
      </c>
      <c r="BB360" s="108">
        <v>0</v>
      </c>
      <c r="BC360" s="196">
        <v>8.1050849000000002E-10</v>
      </c>
      <c r="BD360" s="196">
        <v>5.6141807000000005E-7</v>
      </c>
      <c r="BE360" s="196">
        <v>1.1745429E-10</v>
      </c>
      <c r="BF360" s="196">
        <v>6.4347652000000004E-10</v>
      </c>
      <c r="BG360" s="108">
        <v>0</v>
      </c>
      <c r="BH360" s="108">
        <v>0</v>
      </c>
      <c r="BI360" s="196">
        <v>1.4157059000000001E-14</v>
      </c>
      <c r="BJ360" s="196">
        <v>1.3057066000000001E-15</v>
      </c>
      <c r="BK360" s="196">
        <v>2.57816E-16</v>
      </c>
      <c r="BL360" s="196">
        <v>1.5602268000000001E-12</v>
      </c>
      <c r="BM360" s="196">
        <v>3.7428608999999999E-11</v>
      </c>
      <c r="BN360" s="108">
        <v>0</v>
      </c>
      <c r="BO360" s="196">
        <v>4.9804485E-7</v>
      </c>
      <c r="BP360" s="108">
        <v>0.73478951000000003</v>
      </c>
      <c r="BQ360" s="108">
        <v>0</v>
      </c>
      <c r="BR360" s="108">
        <v>0</v>
      </c>
      <c r="BS360" s="108">
        <v>0</v>
      </c>
      <c r="BU360" s="69">
        <v>1.8103035E-4</v>
      </c>
      <c r="BV360" s="172">
        <v>4.6934034000000003E-6</v>
      </c>
      <c r="BW360" s="172">
        <v>7.4042921999999996E-5</v>
      </c>
      <c r="BX360" s="172">
        <v>2.6858050000000001E-8</v>
      </c>
      <c r="BY360" s="172">
        <v>3.8216588999999998E-6</v>
      </c>
      <c r="BZ360" s="172">
        <v>5.0551688E-7</v>
      </c>
      <c r="CA360" s="69">
        <v>0</v>
      </c>
      <c r="CB360" s="172">
        <v>7.6726582999999998E-7</v>
      </c>
      <c r="CC360" s="172">
        <v>1.1059571E-8</v>
      </c>
      <c r="CD360" s="172">
        <v>8.1216776E-8</v>
      </c>
      <c r="CE360" s="69">
        <v>0</v>
      </c>
      <c r="CF360" s="69">
        <v>0</v>
      </c>
      <c r="CG360" s="69">
        <v>0</v>
      </c>
      <c r="CH360" s="172">
        <v>1.5686884E-6</v>
      </c>
      <c r="CI360" s="172">
        <v>9.5511764999999993E-5</v>
      </c>
      <c r="CJ360" s="172">
        <v>8.3578915000000005E-17</v>
      </c>
      <c r="CK360" s="69">
        <v>0</v>
      </c>
      <c r="CM360" s="198">
        <v>0</v>
      </c>
      <c r="CN360" s="198">
        <v>2.6180517000000001</v>
      </c>
      <c r="CO360" s="198">
        <v>1.4570062E-2</v>
      </c>
      <c r="CP360" s="198">
        <v>3.327099E-3</v>
      </c>
      <c r="CQ360" s="197">
        <v>6.6093998999999996E-12</v>
      </c>
      <c r="CR360" s="197">
        <v>8.0045960000000002E-10</v>
      </c>
      <c r="CS360" s="198">
        <v>1.8207668999999999E-4</v>
      </c>
      <c r="CT360" s="198">
        <v>1.0938517000000001E-3</v>
      </c>
      <c r="CU360" s="198">
        <v>0</v>
      </c>
      <c r="CV360" s="198">
        <v>1.7777700999999999E-4</v>
      </c>
      <c r="CX360" s="166" t="s">
        <v>310</v>
      </c>
      <c r="CY360" t="s">
        <v>3484</v>
      </c>
    </row>
    <row r="361" spans="1:103" ht="14.4">
      <c r="A361" t="s">
        <v>3485</v>
      </c>
      <c r="B361" s="85" t="s">
        <v>379</v>
      </c>
      <c r="C361" s="113" t="str">
        <f t="shared" si="188"/>
        <v>A.030.38.109</v>
      </c>
      <c r="D361" s="9" t="s">
        <v>1133</v>
      </c>
      <c r="E361" s="112" t="s">
        <v>362</v>
      </c>
      <c r="F361" s="115" t="str">
        <f t="shared" si="189"/>
        <v>C16 - C18 alcohol ethoxylate. &gt; 20 EO</v>
      </c>
      <c r="G361" s="143">
        <f t="shared" si="190"/>
        <v>2.7362980000000001</v>
      </c>
      <c r="I361" s="118">
        <f t="shared" si="191"/>
        <v>0.45005082590892997</v>
      </c>
      <c r="K361" s="161">
        <f t="shared" si="192"/>
        <v>7.3445654888999994E-3</v>
      </c>
      <c r="L361" s="161">
        <f t="shared" si="193"/>
        <v>3.2228379703729999E-2</v>
      </c>
      <c r="M361" s="162">
        <f t="shared" si="194"/>
        <v>3.3180716300000004E-5</v>
      </c>
      <c r="N361" s="161">
        <v>0.4104447</v>
      </c>
      <c r="O361" s="132">
        <v>2.5147026999999999E-2</v>
      </c>
      <c r="P361" s="132">
        <v>6.8668378E-3</v>
      </c>
      <c r="Q361" s="132">
        <v>6.8098448000000001E-3</v>
      </c>
      <c r="R361" s="132">
        <v>3.4190076999999998E-4</v>
      </c>
      <c r="S361" s="164">
        <v>6.5972588999999999E-6</v>
      </c>
      <c r="T361" s="132">
        <v>1.8622266000000001E-4</v>
      </c>
      <c r="U361" s="132">
        <v>2.1436103999999999E-4</v>
      </c>
      <c r="V361" s="164">
        <v>5.4635403000000004E-6</v>
      </c>
      <c r="W361" s="132">
        <v>0</v>
      </c>
      <c r="X361" s="164">
        <v>2.7717176000000001E-5</v>
      </c>
      <c r="Y361" s="164">
        <v>1.5386373000000001E-7</v>
      </c>
      <c r="Z361" s="132">
        <v>0</v>
      </c>
      <c r="AA361" s="132">
        <v>0</v>
      </c>
      <c r="AC361" s="118">
        <f t="shared" si="166"/>
        <v>0.4104447</v>
      </c>
      <c r="AD361" s="118">
        <f t="shared" si="167"/>
        <v>3.9572791328900001E-2</v>
      </c>
      <c r="AE361" s="118">
        <f t="shared" si="168"/>
        <v>3.2228225839999999E-2</v>
      </c>
      <c r="AF361" s="118">
        <f t="shared" si="169"/>
        <v>3.2228379703729999E-2</v>
      </c>
      <c r="AG361" s="118">
        <f t="shared" si="170"/>
        <v>3.3180716300000004E-5</v>
      </c>
      <c r="AI361" s="69">
        <v>72.063047999999995</v>
      </c>
      <c r="AJ361" s="69">
        <v>72.057838000000004</v>
      </c>
      <c r="AK361" s="69">
        <v>3.4431275E-3</v>
      </c>
      <c r="AL361" s="69">
        <v>0</v>
      </c>
      <c r="AM361" s="69">
        <v>0</v>
      </c>
      <c r="AN361" s="69">
        <v>8.2693095999999998E-4</v>
      </c>
      <c r="AO361" s="69">
        <v>9.3953069999999997E-4</v>
      </c>
      <c r="AQ361" s="116">
        <v>5.9635734000000003E-2</v>
      </c>
      <c r="AR361" s="116">
        <v>5.2581181999999997E-2</v>
      </c>
      <c r="AS361" s="116">
        <v>2.3388999000000001E-3</v>
      </c>
      <c r="AT361" s="116">
        <v>4.7156521000000003E-3</v>
      </c>
      <c r="AU361" s="150">
        <f t="shared" si="171"/>
        <v>3.1523490354090999E-6</v>
      </c>
      <c r="AV361" s="150">
        <f t="shared" si="172"/>
        <v>8.6497776288324506E-9</v>
      </c>
      <c r="AW361" s="163">
        <f t="shared" si="173"/>
        <v>0.66045547838176999</v>
      </c>
      <c r="AX361" s="196">
        <v>2.6335743E-6</v>
      </c>
      <c r="AY361" s="196">
        <v>7.9492139999999993E-9</v>
      </c>
      <c r="AZ361" s="196">
        <v>2.1704019999999999E-13</v>
      </c>
      <c r="BA361" s="196">
        <v>1.2847999999999999E-9</v>
      </c>
      <c r="BB361" s="108">
        <v>0</v>
      </c>
      <c r="BC361" s="196">
        <v>7.4596154999999995E-10</v>
      </c>
      <c r="BD361" s="196">
        <v>5.1670808999999998E-7</v>
      </c>
      <c r="BE361" s="196">
        <v>1.0810051E-10</v>
      </c>
      <c r="BF361" s="196">
        <v>5.9223160999999997E-10</v>
      </c>
      <c r="BG361" s="108">
        <v>0</v>
      </c>
      <c r="BH361" s="108">
        <v>0</v>
      </c>
      <c r="BI361" s="196">
        <v>1.3029625E-14</v>
      </c>
      <c r="BJ361" s="196">
        <v>1.2017232999999999E-15</v>
      </c>
      <c r="BK361" s="196">
        <v>2.3728415000000002E-16</v>
      </c>
      <c r="BL361" s="196">
        <v>1.4359740999999999E-12</v>
      </c>
      <c r="BM361" s="196">
        <v>3.4447885000000002E-11</v>
      </c>
      <c r="BN361" s="108">
        <v>0</v>
      </c>
      <c r="BO361" s="196">
        <v>4.5838177000000002E-7</v>
      </c>
      <c r="BP361" s="108">
        <v>0.66045502</v>
      </c>
      <c r="BQ361" s="108">
        <v>0</v>
      </c>
      <c r="BR361" s="108">
        <v>0</v>
      </c>
      <c r="BS361" s="108">
        <v>0</v>
      </c>
      <c r="BU361" s="69">
        <v>1.7298810000000001E-4</v>
      </c>
      <c r="BV361" s="172">
        <v>4.3196321000000001E-6</v>
      </c>
      <c r="BW361" s="172">
        <v>7.6295248999999995E-5</v>
      </c>
      <c r="BX361" s="172">
        <v>2.5599037999999999E-8</v>
      </c>
      <c r="BY361" s="172">
        <v>3.5173113000000001E-6</v>
      </c>
      <c r="BZ361" s="172">
        <v>4.6525874000000001E-7</v>
      </c>
      <c r="CA361" s="69">
        <v>0</v>
      </c>
      <c r="CB361" s="172">
        <v>7.0616264000000001E-7</v>
      </c>
      <c r="CC361" s="172">
        <v>1.0178814E-8</v>
      </c>
      <c r="CD361" s="172">
        <v>1.3157616000000001E-7</v>
      </c>
      <c r="CE361" s="69">
        <v>0</v>
      </c>
      <c r="CF361" s="69">
        <v>0</v>
      </c>
      <c r="CG361" s="69">
        <v>0</v>
      </c>
      <c r="CH361" s="172">
        <v>1.5398133E-6</v>
      </c>
      <c r="CI361" s="172">
        <v>8.5977321999999994E-5</v>
      </c>
      <c r="CJ361" s="172">
        <v>7.6922892999999995E-17</v>
      </c>
      <c r="CK361" s="69">
        <v>0</v>
      </c>
      <c r="CM361" s="198">
        <v>0</v>
      </c>
      <c r="CN361" s="198">
        <v>2.6673741</v>
      </c>
      <c r="CO361" s="198">
        <v>1.3526631000000001E-2</v>
      </c>
      <c r="CP361" s="198">
        <v>3.0621368999999999E-3</v>
      </c>
      <c r="CQ361" s="197">
        <v>6.0830432999999998E-12</v>
      </c>
      <c r="CR361" s="197">
        <v>7.3671294E-10</v>
      </c>
      <c r="CS361" s="198">
        <v>1.6757655000000001E-4</v>
      </c>
      <c r="CT361" s="198">
        <v>1.0067399999999999E-3</v>
      </c>
      <c r="CU361" s="198">
        <v>0</v>
      </c>
      <c r="CV361" s="198">
        <v>1.6361928000000001E-4</v>
      </c>
      <c r="CX361" s="166" t="s">
        <v>310</v>
      </c>
      <c r="CY361" t="s">
        <v>3486</v>
      </c>
    </row>
    <row r="362" spans="1:103" ht="14.4">
      <c r="A362" t="s">
        <v>3487</v>
      </c>
      <c r="B362" s="85" t="s">
        <v>379</v>
      </c>
      <c r="C362" s="113" t="str">
        <f t="shared" si="188"/>
        <v>A.030.38.110</v>
      </c>
      <c r="D362" s="9" t="s">
        <v>1133</v>
      </c>
      <c r="E362" s="112" t="s">
        <v>362</v>
      </c>
      <c r="F362" s="115" t="str">
        <f t="shared" si="189"/>
        <v>C16 - C18 triethanolamine esterquats</v>
      </c>
      <c r="G362" s="143">
        <f t="shared" si="190"/>
        <v>3.1204310000000004</v>
      </c>
      <c r="I362" s="118">
        <f t="shared" si="191"/>
        <v>0.51933386085959998</v>
      </c>
      <c r="K362" s="161">
        <f t="shared" si="192"/>
        <v>2.3467868922899999E-2</v>
      </c>
      <c r="L362" s="161">
        <f t="shared" si="193"/>
        <v>2.7772768698199998E-2</v>
      </c>
      <c r="M362" s="162">
        <f t="shared" si="194"/>
        <v>2.8573238500000001E-5</v>
      </c>
      <c r="N362" s="161">
        <v>0.46806465000000003</v>
      </c>
      <c r="O362" s="132">
        <v>2.1655107999999999E-2</v>
      </c>
      <c r="P362" s="132">
        <v>5.9133079999999999E-3</v>
      </c>
      <c r="Q362" s="132">
        <v>2.2783020000000001E-2</v>
      </c>
      <c r="R362" s="132">
        <v>2.9442439000000001E-4</v>
      </c>
      <c r="S362" s="164">
        <v>5.6811628999999996E-6</v>
      </c>
      <c r="T362" s="132">
        <v>3.8474336999999998E-4</v>
      </c>
      <c r="U362" s="132">
        <v>2.0422020000000001E-4</v>
      </c>
      <c r="V362" s="164">
        <v>4.7048725000000002E-6</v>
      </c>
      <c r="W362" s="132">
        <v>0</v>
      </c>
      <c r="X362" s="164">
        <v>2.3868366E-5</v>
      </c>
      <c r="Y362" s="164">
        <v>1.3249820000000001E-7</v>
      </c>
      <c r="Z362" s="132">
        <v>0</v>
      </c>
      <c r="AA362" s="132">
        <v>0</v>
      </c>
      <c r="AC362" s="118">
        <f t="shared" si="166"/>
        <v>0.46806465000000003</v>
      </c>
      <c r="AD362" s="118">
        <f t="shared" si="167"/>
        <v>5.1240505122900001E-2</v>
      </c>
      <c r="AE362" s="118">
        <f t="shared" si="168"/>
        <v>2.7772636199999999E-2</v>
      </c>
      <c r="AF362" s="118">
        <f t="shared" si="169"/>
        <v>2.7772768698199998E-2</v>
      </c>
      <c r="AG362" s="118">
        <f t="shared" si="170"/>
        <v>2.8573238500000001E-5</v>
      </c>
      <c r="AI362" s="69">
        <v>44.257634000000003</v>
      </c>
      <c r="AJ362" s="69">
        <v>44.253148000000003</v>
      </c>
      <c r="AK362" s="69">
        <v>2.9650143999999999E-3</v>
      </c>
      <c r="AL362" s="69">
        <v>0</v>
      </c>
      <c r="AM362" s="69">
        <v>0</v>
      </c>
      <c r="AN362" s="69">
        <v>7.1210323999999997E-4</v>
      </c>
      <c r="AO362" s="69">
        <v>8.0906737000000005E-4</v>
      </c>
      <c r="AQ362" s="116">
        <v>6.4904377999999999E-2</v>
      </c>
      <c r="AR362" s="116">
        <v>5.9386043999999999E-2</v>
      </c>
      <c r="AS362" s="116">
        <v>2.7283276000000002E-3</v>
      </c>
      <c r="AT362" s="116">
        <v>2.7900068000000001E-3</v>
      </c>
      <c r="AU362" s="150">
        <f t="shared" si="171"/>
        <v>3.5603143283226E-6</v>
      </c>
      <c r="AV362" s="150">
        <f t="shared" si="172"/>
        <v>1.008996906374675E-8</v>
      </c>
      <c r="AW362" s="163">
        <f t="shared" si="173"/>
        <v>0.39075724473083001</v>
      </c>
      <c r="AX362" s="196">
        <v>3.1103521000000002E-6</v>
      </c>
      <c r="AY362" s="196">
        <v>9.3912464000000003E-9</v>
      </c>
      <c r="AZ362" s="196">
        <v>2.5626423000000002E-13</v>
      </c>
      <c r="BA362" s="196">
        <v>3.9128E-9</v>
      </c>
      <c r="BB362" s="108">
        <v>0</v>
      </c>
      <c r="BC362" s="196">
        <v>1.0605773E-9</v>
      </c>
      <c r="BD362" s="196">
        <v>4.4495795000000001E-7</v>
      </c>
      <c r="BE362" s="196">
        <v>1.8845966999999999E-10</v>
      </c>
      <c r="BF362" s="196">
        <v>5.0999427000000001E-10</v>
      </c>
      <c r="BG362" s="108">
        <v>0</v>
      </c>
      <c r="BH362" s="108">
        <v>0</v>
      </c>
      <c r="BI362" s="196">
        <v>1.1220330000000001E-14</v>
      </c>
      <c r="BJ362" s="196">
        <v>1.0348519000000001E-15</v>
      </c>
      <c r="BK362" s="196">
        <v>2.0433485E-16</v>
      </c>
      <c r="BL362" s="196">
        <v>1.2365746000000001E-12</v>
      </c>
      <c r="BM362" s="196">
        <v>2.9664448E-11</v>
      </c>
      <c r="BN362" s="108">
        <v>0</v>
      </c>
      <c r="BO362" s="196">
        <v>3.9473082999999998E-7</v>
      </c>
      <c r="BP362" s="108">
        <v>0.39075684999999999</v>
      </c>
      <c r="BQ362" s="108">
        <v>0</v>
      </c>
      <c r="BR362" s="108">
        <v>0</v>
      </c>
      <c r="BS362" s="108">
        <v>0</v>
      </c>
      <c r="BU362" s="69">
        <v>1.5199087999999999E-4</v>
      </c>
      <c r="BV362" s="172">
        <v>3.7198075E-6</v>
      </c>
      <c r="BW362" s="172">
        <v>8.7005895999999996E-5</v>
      </c>
      <c r="BX362" s="172">
        <v>3.1773020999999999E-8</v>
      </c>
      <c r="BY362" s="172">
        <v>3.0288971E-6</v>
      </c>
      <c r="BZ362" s="172">
        <v>4.0065285999999998E-7</v>
      </c>
      <c r="CA362" s="69">
        <v>0</v>
      </c>
      <c r="CB362" s="172">
        <v>6.0810481999999996E-7</v>
      </c>
      <c r="CC362" s="172">
        <v>8.7653824000000005E-9</v>
      </c>
      <c r="CD362" s="172">
        <v>2.8444354999999998E-7</v>
      </c>
      <c r="CE362" s="69">
        <v>0</v>
      </c>
      <c r="CF362" s="69">
        <v>0</v>
      </c>
      <c r="CG362" s="69">
        <v>0</v>
      </c>
      <c r="CH362" s="172">
        <v>4.5601134000000001E-6</v>
      </c>
      <c r="CI362" s="172">
        <v>5.2342422000000002E-5</v>
      </c>
      <c r="CJ362" s="172">
        <v>6.6241371999999995E-17</v>
      </c>
      <c r="CK362" s="69">
        <v>0</v>
      </c>
      <c r="CM362" s="198">
        <v>0</v>
      </c>
      <c r="CN362" s="198">
        <v>2.9711470000000002</v>
      </c>
      <c r="CO362" s="198">
        <v>1.1953719999999999E-2</v>
      </c>
      <c r="CP362" s="198">
        <v>2.6369281999999998E-3</v>
      </c>
      <c r="CQ362" s="197">
        <v>5.2383513000000001E-12</v>
      </c>
      <c r="CR362" s="197">
        <v>6.3441289999999998E-10</v>
      </c>
      <c r="CS362" s="198">
        <v>1.4430684999999999E-4</v>
      </c>
      <c r="CT362" s="198">
        <v>8.6694395000000001E-4</v>
      </c>
      <c r="CU362" s="198">
        <v>0</v>
      </c>
      <c r="CV362" s="198">
        <v>1.4089908999999999E-4</v>
      </c>
      <c r="CX362" s="166" t="s">
        <v>310</v>
      </c>
      <c r="CY362" t="s">
        <v>3488</v>
      </c>
    </row>
    <row r="363" spans="1:103" ht="14.4">
      <c r="A363" t="s">
        <v>3489</v>
      </c>
      <c r="B363" s="85" t="s">
        <v>379</v>
      </c>
      <c r="C363" s="113" t="str">
        <f t="shared" si="188"/>
        <v>A.030.38.111</v>
      </c>
      <c r="D363" s="9" t="s">
        <v>1133</v>
      </c>
      <c r="E363" s="112" t="s">
        <v>362</v>
      </c>
      <c r="F363" s="115" t="str">
        <f t="shared" si="189"/>
        <v>C8 - C18 alkyl amidopropyl betaine</v>
      </c>
      <c r="G363" s="143">
        <f t="shared" si="190"/>
        <v>3.6221013333333336</v>
      </c>
      <c r="I363" s="118">
        <f t="shared" si="191"/>
        <v>0.59669044016864003</v>
      </c>
      <c r="K363" s="161">
        <f t="shared" si="192"/>
        <v>9.6356139196999997E-3</v>
      </c>
      <c r="L363" s="161">
        <f t="shared" si="193"/>
        <v>4.3694634572839994E-2</v>
      </c>
      <c r="M363" s="162">
        <f t="shared" si="194"/>
        <v>4.4991676099999997E-5</v>
      </c>
      <c r="N363" s="161">
        <v>0.5433152</v>
      </c>
      <c r="O363" s="132">
        <v>3.4098325999999998E-2</v>
      </c>
      <c r="P363" s="132">
        <v>9.3111475000000003E-3</v>
      </c>
      <c r="Q363" s="132">
        <v>8.9741601999999993E-3</v>
      </c>
      <c r="R363" s="132">
        <v>4.6360326999999999E-4</v>
      </c>
      <c r="S363" s="164">
        <v>8.9456097000000004E-6</v>
      </c>
      <c r="T363" s="132">
        <v>1.8890484E-4</v>
      </c>
      <c r="U363" s="132">
        <v>2.8495244000000002E-4</v>
      </c>
      <c r="V363" s="164">
        <v>7.4083341000000003E-6</v>
      </c>
      <c r="W363" s="132">
        <v>0</v>
      </c>
      <c r="X363" s="164">
        <v>3.7583341999999998E-5</v>
      </c>
      <c r="Y363" s="164">
        <v>2.0863283999999999E-7</v>
      </c>
      <c r="Z363" s="132">
        <v>0</v>
      </c>
      <c r="AA363" s="132">
        <v>0</v>
      </c>
      <c r="AC363" s="118">
        <f t="shared" si="166"/>
        <v>0.5433152</v>
      </c>
      <c r="AD363" s="118">
        <f t="shared" si="167"/>
        <v>5.3330039859699994E-2</v>
      </c>
      <c r="AE363" s="118">
        <f t="shared" si="168"/>
        <v>4.3694425939999997E-2</v>
      </c>
      <c r="AF363" s="118">
        <f t="shared" si="169"/>
        <v>4.3694634572839994E-2</v>
      </c>
      <c r="AG363" s="118">
        <f t="shared" si="170"/>
        <v>4.4991676099999997E-5</v>
      </c>
      <c r="AI363" s="69">
        <v>60.401682000000001</v>
      </c>
      <c r="AJ363" s="69">
        <v>60.394618000000001</v>
      </c>
      <c r="AK363" s="69">
        <v>4.6687381E-3</v>
      </c>
      <c r="AL363" s="69">
        <v>0</v>
      </c>
      <c r="AM363" s="69">
        <v>0</v>
      </c>
      <c r="AN363" s="69">
        <v>1.1212841E-3</v>
      </c>
      <c r="AO363" s="69">
        <v>1.2739647000000001E-3</v>
      </c>
      <c r="AQ363" s="116">
        <v>7.6325441999999993E-2</v>
      </c>
      <c r="AR363" s="116">
        <v>6.9513214000000004E-2</v>
      </c>
      <c r="AS363" s="116">
        <v>3.0821353999999999E-3</v>
      </c>
      <c r="AT363" s="116">
        <v>3.7300931999999999E-3</v>
      </c>
      <c r="AU363" s="150">
        <f t="shared" si="171"/>
        <v>4.1674588899264005E-6</v>
      </c>
      <c r="AV363" s="150">
        <f t="shared" si="172"/>
        <v>1.1398429265056481E-8</v>
      </c>
      <c r="AW363" s="163">
        <f t="shared" si="173"/>
        <v>0.52242202154668005</v>
      </c>
      <c r="AX363" s="196">
        <v>3.4619646999999999E-6</v>
      </c>
      <c r="AY363" s="196">
        <v>1.0447755E-8</v>
      </c>
      <c r="AZ363" s="196">
        <v>2.8531618999999998E-13</v>
      </c>
      <c r="BA363" s="196">
        <v>3.7959999999999997E-9</v>
      </c>
      <c r="BB363" s="108">
        <v>0</v>
      </c>
      <c r="BC363" s="196">
        <v>1.0147729000000001E-9</v>
      </c>
      <c r="BD363" s="196">
        <v>7.0063476E-7</v>
      </c>
      <c r="BE363" s="196">
        <v>1.4732782000000001E-10</v>
      </c>
      <c r="BF363" s="196">
        <v>8.0304150999999995E-10</v>
      </c>
      <c r="BG363" s="108">
        <v>0</v>
      </c>
      <c r="BH363" s="108">
        <v>0</v>
      </c>
      <c r="BI363" s="196">
        <v>1.7667631999999999E-14</v>
      </c>
      <c r="BJ363" s="196">
        <v>1.6294869999999999E-15</v>
      </c>
      <c r="BK363" s="196">
        <v>3.2174748000000001E-16</v>
      </c>
      <c r="BL363" s="196">
        <v>1.9471213999999999E-12</v>
      </c>
      <c r="BM363" s="196">
        <v>4.6709905000000003E-11</v>
      </c>
      <c r="BN363" s="108">
        <v>0</v>
      </c>
      <c r="BO363" s="196">
        <v>6.2154668000000003E-7</v>
      </c>
      <c r="BP363" s="108">
        <v>0.52242140000000004</v>
      </c>
      <c r="BQ363" s="108">
        <v>0</v>
      </c>
      <c r="BR363" s="108">
        <v>0</v>
      </c>
      <c r="BS363" s="108">
        <v>0</v>
      </c>
      <c r="BU363" s="69">
        <v>1.8652999999999999E-4</v>
      </c>
      <c r="BV363" s="172">
        <v>5.8572421000000003E-6</v>
      </c>
      <c r="BW363" s="69">
        <v>1.009938E-4</v>
      </c>
      <c r="BX363" s="172">
        <v>3.4100394000000001E-8</v>
      </c>
      <c r="BY363" s="172">
        <v>4.7693283E-6</v>
      </c>
      <c r="BZ363" s="172">
        <v>6.3087156000000003E-7</v>
      </c>
      <c r="CA363" s="69">
        <v>0</v>
      </c>
      <c r="CB363" s="172">
        <v>9.5752725999999993E-7</v>
      </c>
      <c r="CC363" s="172">
        <v>1.3802048999999999E-8</v>
      </c>
      <c r="CD363" s="172">
        <v>1.3650153E-7</v>
      </c>
      <c r="CE363" s="69">
        <v>0</v>
      </c>
      <c r="CF363" s="69">
        <v>0</v>
      </c>
      <c r="CG363" s="69">
        <v>0</v>
      </c>
      <c r="CH363" s="172">
        <v>2.0382785999999999E-6</v>
      </c>
      <c r="CI363" s="172">
        <v>7.1098556000000004E-5</v>
      </c>
      <c r="CJ363" s="172">
        <v>1.0430425E-16</v>
      </c>
      <c r="CK363" s="69">
        <v>0</v>
      </c>
      <c r="CM363" s="198">
        <v>0</v>
      </c>
      <c r="CN363" s="198">
        <v>3.5671080000000002</v>
      </c>
      <c r="CO363" s="198">
        <v>1.825266E-2</v>
      </c>
      <c r="CP363" s="198">
        <v>4.1521307000000002E-3</v>
      </c>
      <c r="CQ363" s="197">
        <v>8.2483546000000007E-12</v>
      </c>
      <c r="CR363" s="197">
        <v>9.9895221000000007E-10</v>
      </c>
      <c r="CS363" s="198">
        <v>2.2722684999999999E-4</v>
      </c>
      <c r="CT363" s="198">
        <v>1.3650977E-3</v>
      </c>
      <c r="CU363" s="198">
        <v>0</v>
      </c>
      <c r="CV363" s="198">
        <v>2.2186096000000001E-4</v>
      </c>
      <c r="CX363" s="166" t="s">
        <v>310</v>
      </c>
    </row>
    <row r="364" spans="1:103" ht="14.4">
      <c r="A364" t="s">
        <v>474</v>
      </c>
      <c r="B364" s="85" t="s">
        <v>379</v>
      </c>
      <c r="C364" s="113" t="str">
        <f t="shared" si="188"/>
        <v>A.030.38.112</v>
      </c>
      <c r="D364" s="9" t="s">
        <v>1133</v>
      </c>
      <c r="E364" s="112" t="s">
        <v>362</v>
      </c>
      <c r="F364" s="115" t="str">
        <f t="shared" si="189"/>
        <v>Cocamide diethanolamine</v>
      </c>
      <c r="G364" s="143">
        <f t="shared" si="190"/>
        <v>1.2023026000000001</v>
      </c>
      <c r="I364" s="118">
        <f t="shared" si="191"/>
        <v>0.19733507771065401</v>
      </c>
      <c r="K364" s="161">
        <f t="shared" si="192"/>
        <v>2.9852250693000004E-3</v>
      </c>
      <c r="L364" s="161">
        <f t="shared" si="193"/>
        <v>1.3990055677154001E-2</v>
      </c>
      <c r="M364" s="162">
        <f t="shared" si="194"/>
        <v>1.4406964199999999E-5</v>
      </c>
      <c r="N364" s="161">
        <v>0.18034538999999999</v>
      </c>
      <c r="O364" s="132">
        <v>1.0918761000000001E-2</v>
      </c>
      <c r="P364" s="132">
        <v>2.9815596000000002E-3</v>
      </c>
      <c r="Q364" s="132">
        <v>2.7901353000000001E-3</v>
      </c>
      <c r="R364" s="132">
        <v>1.4845225000000001E-4</v>
      </c>
      <c r="S364" s="164">
        <v>2.8645093000000001E-6</v>
      </c>
      <c r="T364" s="164">
        <v>4.3773010000000003E-5</v>
      </c>
      <c r="U364" s="164">
        <v>8.9668270000000001E-5</v>
      </c>
      <c r="V364" s="164">
        <v>2.3722522E-6</v>
      </c>
      <c r="W364" s="132">
        <v>0</v>
      </c>
      <c r="X364" s="164">
        <v>1.2034712E-5</v>
      </c>
      <c r="Y364" s="164">
        <v>6.6807154E-8</v>
      </c>
      <c r="Z364" s="132">
        <v>0</v>
      </c>
      <c r="AA364" s="132">
        <v>0</v>
      </c>
      <c r="AC364" s="118">
        <f t="shared" si="166"/>
        <v>0.18034538999999999</v>
      </c>
      <c r="AD364" s="118">
        <f t="shared" si="167"/>
        <v>1.6975213939300002E-2</v>
      </c>
      <c r="AE364" s="118">
        <f t="shared" si="168"/>
        <v>1.3989988870000001E-2</v>
      </c>
      <c r="AF364" s="118">
        <f t="shared" si="169"/>
        <v>1.3990055677154001E-2</v>
      </c>
      <c r="AG364" s="118">
        <f t="shared" si="170"/>
        <v>1.4406964199999999E-5</v>
      </c>
      <c r="AI364" s="69">
        <v>21.224889999999998</v>
      </c>
      <c r="AJ364" s="69">
        <v>21.222628</v>
      </c>
      <c r="AK364" s="69">
        <v>1.4949951999999999E-3</v>
      </c>
      <c r="AL364" s="69">
        <v>0</v>
      </c>
      <c r="AM364" s="69">
        <v>0</v>
      </c>
      <c r="AN364" s="69">
        <v>3.5905084999999999E-4</v>
      </c>
      <c r="AO364" s="69">
        <v>4.0794131E-4</v>
      </c>
      <c r="AQ364" s="116">
        <v>2.5267219E-2</v>
      </c>
      <c r="AR364" s="116">
        <v>2.2920863E-2</v>
      </c>
      <c r="AS364" s="116">
        <v>1.0174514999999999E-3</v>
      </c>
      <c r="AT364" s="116">
        <v>1.3289046999999999E-3</v>
      </c>
      <c r="AU364" s="150">
        <f t="shared" si="171"/>
        <v>1.3741524648504999E-6</v>
      </c>
      <c r="AV364" s="150">
        <f t="shared" si="172"/>
        <v>3.7627644712462504E-9</v>
      </c>
      <c r="AW364" s="163">
        <f t="shared" si="173"/>
        <v>0.18612110902793999</v>
      </c>
      <c r="AX364" s="196">
        <v>1.1462463E-6</v>
      </c>
      <c r="AY364" s="196">
        <v>3.4582076999999999E-9</v>
      </c>
      <c r="AZ364" s="196">
        <v>9.4462011000000006E-14</v>
      </c>
      <c r="BA364" s="196">
        <v>3.2120000000000001E-9</v>
      </c>
      <c r="BB364" s="108">
        <v>0</v>
      </c>
      <c r="BC364" s="196">
        <v>3.2553419000000001E-10</v>
      </c>
      <c r="BD364" s="196">
        <v>2.2435304999999999E-7</v>
      </c>
      <c r="BE364" s="196">
        <v>4.7310907000000003E-11</v>
      </c>
      <c r="BF364" s="196">
        <v>2.5714512000000001E-10</v>
      </c>
      <c r="BG364" s="108">
        <v>0</v>
      </c>
      <c r="BH364" s="108">
        <v>0</v>
      </c>
      <c r="BI364" s="196">
        <v>5.6574226999999998E-15</v>
      </c>
      <c r="BJ364" s="196">
        <v>5.2178451000000005E-16</v>
      </c>
      <c r="BK364" s="196">
        <v>1.0302804E-16</v>
      </c>
      <c r="BL364" s="196">
        <v>6.2349550000000005E-13</v>
      </c>
      <c r="BM364" s="196">
        <v>1.4957165000000001E-11</v>
      </c>
      <c r="BN364" s="108">
        <v>0</v>
      </c>
      <c r="BO364" s="196">
        <v>1.9902793999999999E-7</v>
      </c>
      <c r="BP364" s="108">
        <v>0.18612091</v>
      </c>
      <c r="BQ364" s="108">
        <v>0</v>
      </c>
      <c r="BR364" s="108">
        <v>0</v>
      </c>
      <c r="BS364" s="108">
        <v>0</v>
      </c>
      <c r="BU364" s="172">
        <v>6.3181943999999999E-5</v>
      </c>
      <c r="BV364" s="172">
        <v>1.8755708E-6</v>
      </c>
      <c r="BW364" s="172">
        <v>3.3523386E-5</v>
      </c>
      <c r="BX364" s="172">
        <v>1.0745118000000001E-8</v>
      </c>
      <c r="BY364" s="172">
        <v>1.5272055999999999E-6</v>
      </c>
      <c r="BZ364" s="172">
        <v>2.0201390000000001E-7</v>
      </c>
      <c r="CA364" s="69">
        <v>0</v>
      </c>
      <c r="CB364" s="172">
        <v>3.0661362000000002E-7</v>
      </c>
      <c r="CC364" s="172">
        <v>4.4196092000000004E-9</v>
      </c>
      <c r="CD364" s="172">
        <v>3.2679948000000002E-8</v>
      </c>
      <c r="CE364" s="69">
        <v>0</v>
      </c>
      <c r="CF364" s="69">
        <v>0</v>
      </c>
      <c r="CG364" s="69">
        <v>0</v>
      </c>
      <c r="CH364" s="172">
        <v>6.3672071999999996E-7</v>
      </c>
      <c r="CI364" s="172">
        <v>2.5062588E-5</v>
      </c>
      <c r="CJ364" s="172">
        <v>3.3399681000000001E-17</v>
      </c>
      <c r="CK364" s="69">
        <v>0</v>
      </c>
      <c r="CM364" s="198">
        <v>0</v>
      </c>
      <c r="CN364" s="198">
        <v>1.2014338</v>
      </c>
      <c r="CO364" s="198">
        <v>5.8202091000000003E-3</v>
      </c>
      <c r="CP364" s="198">
        <v>1.3295703000000001E-3</v>
      </c>
      <c r="CQ364" s="197">
        <v>2.6412385000000001E-12</v>
      </c>
      <c r="CR364" s="197">
        <v>3.1987846999999999E-10</v>
      </c>
      <c r="CS364" s="197">
        <v>7.2761215999999994E-5</v>
      </c>
      <c r="CT364" s="198">
        <v>4.3712336000000001E-4</v>
      </c>
      <c r="CU364" s="198">
        <v>0</v>
      </c>
      <c r="CV364" s="197">
        <v>7.1042981999999995E-5</v>
      </c>
      <c r="CX364" s="166" t="s">
        <v>310</v>
      </c>
      <c r="CY364" t="s">
        <v>3490</v>
      </c>
    </row>
    <row r="365" spans="1:103" ht="14.4">
      <c r="A365" t="s">
        <v>475</v>
      </c>
      <c r="B365" s="85" t="s">
        <v>379</v>
      </c>
      <c r="C365" s="113" t="str">
        <f t="shared" si="188"/>
        <v>A.030.38.113</v>
      </c>
      <c r="D365" s="9" t="s">
        <v>1133</v>
      </c>
      <c r="E365" s="112" t="s">
        <v>362</v>
      </c>
      <c r="F365" s="115" t="str">
        <f t="shared" si="189"/>
        <v>Linear alkylbenzene sulphonic acid</v>
      </c>
      <c r="G365" s="143">
        <f t="shared" si="190"/>
        <v>2.0037829333333335</v>
      </c>
      <c r="I365" s="118">
        <f t="shared" si="191"/>
        <v>0.33222640874531001</v>
      </c>
      <c r="K365" s="161">
        <f t="shared" si="192"/>
        <v>5.5373603373000003E-3</v>
      </c>
      <c r="L365" s="161">
        <f t="shared" si="193"/>
        <v>2.6094737185709999E-2</v>
      </c>
      <c r="M365" s="162">
        <f t="shared" si="194"/>
        <v>2.6871222299999999E-5</v>
      </c>
      <c r="N365" s="161">
        <v>0.30056744000000002</v>
      </c>
      <c r="O365" s="132">
        <v>2.0365182999999999E-2</v>
      </c>
      <c r="P365" s="132">
        <v>5.5610713000000004E-3</v>
      </c>
      <c r="Q365" s="132">
        <v>5.1643423999999999E-3</v>
      </c>
      <c r="R365" s="132">
        <v>2.7688647999999998E-4</v>
      </c>
      <c r="S365" s="164">
        <v>5.3427542999999997E-6</v>
      </c>
      <c r="T365" s="164">
        <v>9.0788702999999995E-5</v>
      </c>
      <c r="U365" s="132">
        <v>1.6835828000000001E-4</v>
      </c>
      <c r="V365" s="164">
        <v>4.4246182999999998E-6</v>
      </c>
      <c r="W365" s="132">
        <v>0</v>
      </c>
      <c r="X365" s="164">
        <v>2.2446604E-5</v>
      </c>
      <c r="Y365" s="164">
        <v>1.2460571E-7</v>
      </c>
      <c r="Z365" s="132">
        <v>0</v>
      </c>
      <c r="AA365" s="132">
        <v>0</v>
      </c>
      <c r="AC365" s="118">
        <f t="shared" si="166"/>
        <v>0.30056744000000002</v>
      </c>
      <c r="AD365" s="118">
        <f t="shared" si="167"/>
        <v>3.1631972917300008E-2</v>
      </c>
      <c r="AE365" s="118">
        <f t="shared" si="168"/>
        <v>2.6094612579999999E-2</v>
      </c>
      <c r="AF365" s="118">
        <f t="shared" si="169"/>
        <v>2.6094737185709999E-2</v>
      </c>
      <c r="AG365" s="118">
        <f t="shared" si="170"/>
        <v>2.6871222299999999E-5</v>
      </c>
      <c r="AI365" s="69">
        <v>68.232192999999995</v>
      </c>
      <c r="AJ365" s="69">
        <v>68.227974000000003</v>
      </c>
      <c r="AK365" s="69">
        <v>2.7883981000000001E-3</v>
      </c>
      <c r="AL365" s="69">
        <v>0</v>
      </c>
      <c r="AM365" s="69">
        <v>0</v>
      </c>
      <c r="AN365" s="69">
        <v>6.6968553999999995E-4</v>
      </c>
      <c r="AO365" s="69">
        <v>7.6087382999999995E-4</v>
      </c>
      <c r="AQ365" s="116">
        <v>4.4904081999999998E-2</v>
      </c>
      <c r="AR365" s="116">
        <v>3.8676674000000001E-2</v>
      </c>
      <c r="AS365" s="116">
        <v>1.7035778E-3</v>
      </c>
      <c r="AT365" s="116">
        <v>4.5238292999999997E-3</v>
      </c>
      <c r="AU365" s="150">
        <f t="shared" si="171"/>
        <v>2.3187455132588001E-6</v>
      </c>
      <c r="AV365" s="150">
        <f t="shared" si="172"/>
        <v>6.300213646073341E-9</v>
      </c>
      <c r="AW365" s="163">
        <f t="shared" si="173"/>
        <v>0.63358953121798001</v>
      </c>
      <c r="AX365" s="196">
        <v>1.8995422999999999E-6</v>
      </c>
      <c r="AY365" s="196">
        <v>5.7328851999999998E-9</v>
      </c>
      <c r="AZ365" s="196">
        <v>1.5656573000000001E-13</v>
      </c>
      <c r="BA365" s="196">
        <v>1.168E-10</v>
      </c>
      <c r="BB365" s="108">
        <v>0</v>
      </c>
      <c r="BC365" s="196">
        <v>6.0411291000000003E-10</v>
      </c>
      <c r="BD365" s="196">
        <v>4.1845323999999999E-7</v>
      </c>
      <c r="BE365" s="196">
        <v>8.7544612999999996E-11</v>
      </c>
      <c r="BF365" s="196">
        <v>4.7961554999999997E-10</v>
      </c>
      <c r="BG365" s="108">
        <v>0</v>
      </c>
      <c r="BH365" s="108">
        <v>0</v>
      </c>
      <c r="BI365" s="196">
        <v>1.0551971E-14</v>
      </c>
      <c r="BJ365" s="196">
        <v>9.7320906000000006E-16</v>
      </c>
      <c r="BK365" s="196">
        <v>1.9216328E-16</v>
      </c>
      <c r="BL365" s="196">
        <v>1.1629158000000001E-12</v>
      </c>
      <c r="BM365" s="196">
        <v>2.7897433E-11</v>
      </c>
      <c r="BN365" s="108">
        <v>0</v>
      </c>
      <c r="BO365" s="196">
        <v>3.7121797999999999E-7</v>
      </c>
      <c r="BP365" s="108">
        <v>0.63358915999999998</v>
      </c>
      <c r="BQ365" s="108">
        <v>0</v>
      </c>
      <c r="BR365" s="108">
        <v>0</v>
      </c>
      <c r="BS365" s="108">
        <v>0</v>
      </c>
      <c r="BU365" s="69">
        <v>1.4610367E-4</v>
      </c>
      <c r="BV365" s="172">
        <v>3.4982305999999999E-6</v>
      </c>
      <c r="BW365" s="172">
        <v>5.5870784999999999E-5</v>
      </c>
      <c r="BX365" s="172">
        <v>2.0117346999999999E-8</v>
      </c>
      <c r="BY365" s="172">
        <v>2.8484754E-6</v>
      </c>
      <c r="BZ365" s="172">
        <v>3.7678725999999999E-7</v>
      </c>
      <c r="CA365" s="69">
        <v>0</v>
      </c>
      <c r="CB365" s="172">
        <v>5.7188197000000001E-7</v>
      </c>
      <c r="CC365" s="172">
        <v>8.2432568000000006E-9</v>
      </c>
      <c r="CD365" s="172">
        <v>6.6838860000000002E-8</v>
      </c>
      <c r="CE365" s="69">
        <v>0</v>
      </c>
      <c r="CF365" s="69">
        <v>0</v>
      </c>
      <c r="CG365" s="69">
        <v>0</v>
      </c>
      <c r="CH365" s="172">
        <v>1.1799954E-6</v>
      </c>
      <c r="CI365" s="172">
        <v>8.1662312000000005E-5</v>
      </c>
      <c r="CJ365" s="172">
        <v>6.2295585999999998E-17</v>
      </c>
      <c r="CK365" s="69">
        <v>0</v>
      </c>
      <c r="CM365" s="198">
        <v>0</v>
      </c>
      <c r="CN365" s="198">
        <v>1.9712348</v>
      </c>
      <c r="CO365" s="198">
        <v>1.0872913E-2</v>
      </c>
      <c r="CP365" s="198">
        <v>2.4798549E-3</v>
      </c>
      <c r="CQ365" s="197">
        <v>4.9263195000000001E-12</v>
      </c>
      <c r="CR365" s="197">
        <v>5.9662297000000005E-10</v>
      </c>
      <c r="CS365" s="198">
        <v>1.3571096E-4</v>
      </c>
      <c r="CT365" s="198">
        <v>8.1530288000000002E-4</v>
      </c>
      <c r="CU365" s="198">
        <v>0</v>
      </c>
      <c r="CV365" s="198">
        <v>1.3250617999999999E-4</v>
      </c>
      <c r="CX365" s="166" t="s">
        <v>310</v>
      </c>
      <c r="CY365" t="s">
        <v>3491</v>
      </c>
    </row>
    <row r="366" spans="1:103" ht="14.4">
      <c r="A366" t="s">
        <v>476</v>
      </c>
      <c r="B366" s="85" t="s">
        <v>379</v>
      </c>
      <c r="C366" s="113" t="str">
        <f t="shared" si="188"/>
        <v>A.030.38.114</v>
      </c>
      <c r="D366" s="9" t="s">
        <v>1133</v>
      </c>
      <c r="E366" s="112" t="s">
        <v>362</v>
      </c>
      <c r="F366" s="115" t="str">
        <f t="shared" si="189"/>
        <v>Sodium cocoamphoacetate</v>
      </c>
      <c r="G366" s="143">
        <f t="shared" si="190"/>
        <v>3.8955903999999997</v>
      </c>
      <c r="I366" s="118">
        <f t="shared" si="191"/>
        <v>0.64503232064707994</v>
      </c>
      <c r="K366" s="161">
        <f t="shared" si="192"/>
        <v>1.0442823845000001E-2</v>
      </c>
      <c r="L366" s="161">
        <f t="shared" si="193"/>
        <v>5.0199240214480009E-2</v>
      </c>
      <c r="M366" s="162">
        <f t="shared" si="194"/>
        <v>5.1696587600000003E-5</v>
      </c>
      <c r="N366" s="161">
        <v>0.58433855999999995</v>
      </c>
      <c r="O366" s="132">
        <v>3.9179850000000002E-2</v>
      </c>
      <c r="P366" s="132">
        <v>1.0698747E-2</v>
      </c>
      <c r="Q366" s="132">
        <v>9.7629042000000003E-3</v>
      </c>
      <c r="R366" s="132">
        <v>5.3269202999999996E-4</v>
      </c>
      <c r="S366" s="164">
        <v>1.0278734999999999E-5</v>
      </c>
      <c r="T366" s="132">
        <v>1.3694888E-4</v>
      </c>
      <c r="U366" s="132">
        <v>3.2040349000000002E-4</v>
      </c>
      <c r="V366" s="164">
        <v>8.5123656000000006E-6</v>
      </c>
      <c r="W366" s="132">
        <v>0</v>
      </c>
      <c r="X366" s="164">
        <v>4.3184221999999999E-5</v>
      </c>
      <c r="Y366" s="164">
        <v>2.3972447999999998E-7</v>
      </c>
      <c r="Z366" s="132">
        <v>0</v>
      </c>
      <c r="AA366" s="132">
        <v>0</v>
      </c>
      <c r="AC366" s="118">
        <f t="shared" si="166"/>
        <v>0.58433855999999995</v>
      </c>
      <c r="AD366" s="118">
        <f t="shared" si="167"/>
        <v>6.0641824335000004E-2</v>
      </c>
      <c r="AE366" s="118">
        <f t="shared" si="168"/>
        <v>5.0199000490000006E-2</v>
      </c>
      <c r="AF366" s="118">
        <f t="shared" si="169"/>
        <v>5.0199240214480009E-2</v>
      </c>
      <c r="AG366" s="118">
        <f t="shared" si="170"/>
        <v>5.1696587600000003E-5</v>
      </c>
      <c r="AI366" s="69">
        <v>65.071742</v>
      </c>
      <c r="AJ366" s="69">
        <v>65.063625000000002</v>
      </c>
      <c r="AK366" s="69">
        <v>5.3644996999999998E-3</v>
      </c>
      <c r="AL366" s="69">
        <v>0</v>
      </c>
      <c r="AM366" s="69">
        <v>0</v>
      </c>
      <c r="AN366" s="69">
        <v>1.2883841000000001E-3</v>
      </c>
      <c r="AO366" s="69">
        <v>1.463818E-3</v>
      </c>
      <c r="AQ366" s="116">
        <v>8.2228290999999995E-2</v>
      </c>
      <c r="AR366" s="116">
        <v>7.4950686000000002E-2</v>
      </c>
      <c r="AS366" s="116">
        <v>3.3008897999999998E-3</v>
      </c>
      <c r="AT366" s="116">
        <v>3.9767151000000001E-3</v>
      </c>
      <c r="AU366" s="150">
        <f t="shared" si="171"/>
        <v>4.4934464494682994E-6</v>
      </c>
      <c r="AV366" s="150">
        <f t="shared" si="172"/>
        <v>1.220743237525929E-8</v>
      </c>
      <c r="AW366" s="163">
        <f t="shared" si="173"/>
        <v>0.55696290417304006</v>
      </c>
      <c r="AX366" s="196">
        <v>3.6836754000000001E-6</v>
      </c>
      <c r="AY366" s="196">
        <v>1.1115592999999999E-8</v>
      </c>
      <c r="AZ366" s="196">
        <v>3.0361267999999998E-13</v>
      </c>
      <c r="BA366" s="196">
        <v>3.5039999999999999E-9</v>
      </c>
      <c r="BB366" s="108">
        <v>0</v>
      </c>
      <c r="BC366" s="196">
        <v>1.1638713E-9</v>
      </c>
      <c r="BD366" s="196">
        <v>8.0504726999999997E-7</v>
      </c>
      <c r="BE366" s="196">
        <v>1.6879796000000001E-10</v>
      </c>
      <c r="BF366" s="196">
        <v>9.2271525999999997E-10</v>
      </c>
      <c r="BG366" s="108">
        <v>0</v>
      </c>
      <c r="BH366" s="108">
        <v>0</v>
      </c>
      <c r="BI366" s="196">
        <v>2.0300560999999999E-14</v>
      </c>
      <c r="BJ366" s="196">
        <v>1.8723222E-15</v>
      </c>
      <c r="BK366" s="196">
        <v>3.6969608999999999E-16</v>
      </c>
      <c r="BL366" s="196">
        <v>2.2372923000000002E-12</v>
      </c>
      <c r="BM366" s="196">
        <v>5.3670876000000002E-11</v>
      </c>
      <c r="BN366" s="108">
        <v>0</v>
      </c>
      <c r="BO366" s="196">
        <v>7.1417304000000001E-7</v>
      </c>
      <c r="BP366" s="108">
        <v>0.55696219000000002</v>
      </c>
      <c r="BQ366" s="108">
        <v>0</v>
      </c>
      <c r="BR366" s="108">
        <v>0</v>
      </c>
      <c r="BS366" s="108">
        <v>0</v>
      </c>
      <c r="BU366" s="69">
        <v>2.0146407000000001E-4</v>
      </c>
      <c r="BV366" s="172">
        <v>6.7301211E-6</v>
      </c>
      <c r="BW366" s="69">
        <v>1.086194E-4</v>
      </c>
      <c r="BX366" s="172">
        <v>3.8322789000000001E-8</v>
      </c>
      <c r="BY366" s="172">
        <v>5.4800803000000004E-6</v>
      </c>
      <c r="BZ366" s="172">
        <v>7.2488757999999998E-7</v>
      </c>
      <c r="CA366" s="69">
        <v>0</v>
      </c>
      <c r="CB366" s="172">
        <v>1.1002233000000001E-6</v>
      </c>
      <c r="CC366" s="172">
        <v>1.5858908E-8</v>
      </c>
      <c r="CD366" s="172">
        <v>1.037207E-7</v>
      </c>
      <c r="CE366" s="69">
        <v>0</v>
      </c>
      <c r="CF366" s="69">
        <v>0</v>
      </c>
      <c r="CG366" s="69">
        <v>0</v>
      </c>
      <c r="CH366" s="172">
        <v>2.2371595999999999E-6</v>
      </c>
      <c r="CI366" s="172">
        <v>7.6414300999999994E-5</v>
      </c>
      <c r="CJ366" s="172">
        <v>1.1984826000000001E-16</v>
      </c>
      <c r="CK366" s="69">
        <v>0</v>
      </c>
      <c r="CM366" s="198">
        <v>0</v>
      </c>
      <c r="CN366" s="198">
        <v>3.8651651999999999</v>
      </c>
      <c r="CO366" s="198">
        <v>2.0863623000000001E-2</v>
      </c>
      <c r="CP366" s="198">
        <v>4.7709044000000004E-3</v>
      </c>
      <c r="CQ366" s="197">
        <v>9.4775706000000007E-12</v>
      </c>
      <c r="CR366" s="197">
        <v>1.1478217E-9</v>
      </c>
      <c r="CS366" s="198">
        <v>2.6108947000000001E-4</v>
      </c>
      <c r="CT366" s="198">
        <v>1.5685321999999999E-3</v>
      </c>
      <c r="CU366" s="198">
        <v>0</v>
      </c>
      <c r="CV366" s="198">
        <v>2.5492392000000001E-4</v>
      </c>
      <c r="CX366" s="166" t="s">
        <v>310</v>
      </c>
    </row>
    <row r="367" spans="1:103" ht="14.4">
      <c r="A367" t="s">
        <v>477</v>
      </c>
      <c r="B367" s="85" t="s">
        <v>379</v>
      </c>
      <c r="C367" s="113" t="str">
        <f t="shared" si="188"/>
        <v>A.030.38.115</v>
      </c>
      <c r="D367" s="9" t="s">
        <v>1133</v>
      </c>
      <c r="E367" s="112" t="s">
        <v>362</v>
      </c>
      <c r="F367" s="115" t="str">
        <f t="shared" si="189"/>
        <v>Sodium cumene sulphonate</v>
      </c>
      <c r="G367" s="143">
        <f t="shared" si="190"/>
        <v>1.9957790000000002</v>
      </c>
      <c r="I367" s="118">
        <f t="shared" si="191"/>
        <v>0.33149954376647001</v>
      </c>
      <c r="K367" s="161">
        <f t="shared" si="192"/>
        <v>5.5114028443E-3</v>
      </c>
      <c r="L367" s="161">
        <f t="shared" si="193"/>
        <v>2.659390393737E-2</v>
      </c>
      <c r="M367" s="162">
        <f t="shared" si="194"/>
        <v>2.7386984800000003E-5</v>
      </c>
      <c r="N367" s="161">
        <v>0.29936685000000002</v>
      </c>
      <c r="O367" s="132">
        <v>2.0756068999999999E-2</v>
      </c>
      <c r="P367" s="132">
        <v>5.6678097E-3</v>
      </c>
      <c r="Q367" s="132">
        <v>5.1503180999999997E-3</v>
      </c>
      <c r="R367" s="132">
        <v>2.8220099999999999E-4</v>
      </c>
      <c r="S367" s="164">
        <v>5.4453022999999996E-6</v>
      </c>
      <c r="T367" s="164">
        <v>7.3438442000000006E-5</v>
      </c>
      <c r="U367" s="132">
        <v>1.6989824E-4</v>
      </c>
      <c r="V367" s="164">
        <v>4.5095438000000003E-6</v>
      </c>
      <c r="W367" s="132">
        <v>0</v>
      </c>
      <c r="X367" s="164">
        <v>2.2877441000000001E-5</v>
      </c>
      <c r="Y367" s="164">
        <v>1.2699737E-7</v>
      </c>
      <c r="Z367" s="132">
        <v>0</v>
      </c>
      <c r="AA367" s="132">
        <v>0</v>
      </c>
      <c r="AC367" s="118">
        <f t="shared" si="166"/>
        <v>0.29936685000000002</v>
      </c>
      <c r="AD367" s="118">
        <f t="shared" si="167"/>
        <v>3.2105179784300004E-2</v>
      </c>
      <c r="AE367" s="118">
        <f t="shared" si="168"/>
        <v>2.6593776940000001E-2</v>
      </c>
      <c r="AF367" s="118">
        <f t="shared" si="169"/>
        <v>2.6593903937369996E-2</v>
      </c>
      <c r="AG367" s="118">
        <f t="shared" si="170"/>
        <v>2.7386984800000003E-5</v>
      </c>
      <c r="AI367" s="69">
        <v>58.099020000000003</v>
      </c>
      <c r="AJ367" s="69">
        <v>58.094720000000002</v>
      </c>
      <c r="AK367" s="69">
        <v>2.8419182000000002E-3</v>
      </c>
      <c r="AL367" s="69">
        <v>0</v>
      </c>
      <c r="AM367" s="69">
        <v>0</v>
      </c>
      <c r="AN367" s="69">
        <v>6.8253938999999998E-4</v>
      </c>
      <c r="AO367" s="69">
        <v>7.7547792999999997E-4</v>
      </c>
      <c r="AQ367" s="116">
        <v>4.4025551000000003E-2</v>
      </c>
      <c r="AR367" s="116">
        <v>3.8538946999999997E-2</v>
      </c>
      <c r="AS367" s="116">
        <v>1.6929614999999999E-3</v>
      </c>
      <c r="AT367" s="116">
        <v>3.7936422999999999E-3</v>
      </c>
      <c r="AU367" s="150">
        <f t="shared" si="171"/>
        <v>2.3104884962887001E-6</v>
      </c>
      <c r="AV367" s="150">
        <f t="shared" si="172"/>
        <v>6.2609522063943405E-9</v>
      </c>
      <c r="AW367" s="163">
        <f t="shared" si="173"/>
        <v>0.53132244834308995</v>
      </c>
      <c r="AX367" s="196">
        <v>1.8830662E-6</v>
      </c>
      <c r="AY367" s="196">
        <v>5.6827388999999998E-9</v>
      </c>
      <c r="AZ367" s="196">
        <v>1.5521215000000001E-13</v>
      </c>
      <c r="BA367" s="196">
        <v>2.9200000000000003E-10</v>
      </c>
      <c r="BB367" s="108">
        <v>0</v>
      </c>
      <c r="BC367" s="196">
        <v>6.1570816000000001E-10</v>
      </c>
      <c r="BD367" s="196">
        <v>4.2648497000000002E-7</v>
      </c>
      <c r="BE367" s="196">
        <v>8.9224931999999994E-11</v>
      </c>
      <c r="BF367" s="196">
        <v>4.8882122000000003E-10</v>
      </c>
      <c r="BG367" s="108">
        <v>0</v>
      </c>
      <c r="BH367" s="108">
        <v>0</v>
      </c>
      <c r="BI367" s="196">
        <v>1.0754504E-14</v>
      </c>
      <c r="BJ367" s="196">
        <v>9.9188870000000007E-16</v>
      </c>
      <c r="BK367" s="196">
        <v>1.9585163999999999E-16</v>
      </c>
      <c r="BL367" s="196">
        <v>1.1852367E-12</v>
      </c>
      <c r="BM367" s="196">
        <v>2.8432892000000001E-11</v>
      </c>
      <c r="BN367" s="108">
        <v>0</v>
      </c>
      <c r="BO367" s="196">
        <v>3.7834309000000002E-7</v>
      </c>
      <c r="BP367" s="108">
        <v>0.53132206999999998</v>
      </c>
      <c r="BQ367" s="108">
        <v>0</v>
      </c>
      <c r="BR367" s="108">
        <v>0</v>
      </c>
      <c r="BS367" s="108">
        <v>0</v>
      </c>
      <c r="BU367" s="69">
        <v>1.3362954E-4</v>
      </c>
      <c r="BV367" s="172">
        <v>3.5653751000000001E-6</v>
      </c>
      <c r="BW367" s="172">
        <v>5.5647613999999997E-5</v>
      </c>
      <c r="BX367" s="172">
        <v>2.0305340999999998E-8</v>
      </c>
      <c r="BY367" s="172">
        <v>2.9031485999999999E-6</v>
      </c>
      <c r="BZ367" s="172">
        <v>3.8401925999999998E-7</v>
      </c>
      <c r="CA367" s="69">
        <v>0</v>
      </c>
      <c r="CB367" s="172">
        <v>5.8285858999999999E-7</v>
      </c>
      <c r="CC367" s="172">
        <v>8.4014767E-9</v>
      </c>
      <c r="CD367" s="172">
        <v>5.5487907999999997E-8</v>
      </c>
      <c r="CE367" s="69">
        <v>0</v>
      </c>
      <c r="CF367" s="69">
        <v>0</v>
      </c>
      <c r="CG367" s="69">
        <v>0</v>
      </c>
      <c r="CH367" s="172">
        <v>1.1810152000000001E-6</v>
      </c>
      <c r="CI367" s="172">
        <v>6.9281309000000002E-5</v>
      </c>
      <c r="CJ367" s="172">
        <v>6.3491279000000006E-17</v>
      </c>
      <c r="CK367" s="69">
        <v>0</v>
      </c>
      <c r="CM367" s="198">
        <v>0</v>
      </c>
      <c r="CN367" s="198">
        <v>1.9721331</v>
      </c>
      <c r="CO367" s="198">
        <v>1.1055285E-2</v>
      </c>
      <c r="CP367" s="198">
        <v>2.5274528999999998E-3</v>
      </c>
      <c r="CQ367" s="197">
        <v>5.0208746E-12</v>
      </c>
      <c r="CR367" s="197">
        <v>6.0807445999999996E-10</v>
      </c>
      <c r="CS367" s="198">
        <v>1.3831577000000001E-4</v>
      </c>
      <c r="CT367" s="198">
        <v>8.3095168999999997E-4</v>
      </c>
      <c r="CU367" s="198">
        <v>0</v>
      </c>
      <c r="CV367" s="198">
        <v>1.3504949000000001E-4</v>
      </c>
      <c r="CX367" s="166" t="s">
        <v>320</v>
      </c>
      <c r="CY367" t="s">
        <v>3492</v>
      </c>
    </row>
    <row r="368" spans="1:103">
      <c r="D368" s="1" t="s">
        <v>1134</v>
      </c>
      <c r="S368" s="3"/>
      <c r="T368" s="3"/>
      <c r="V368" s="3"/>
      <c r="X368" s="3"/>
      <c r="Y368" s="3"/>
      <c r="AC368" s="142"/>
      <c r="AD368" s="142"/>
      <c r="AE368" s="142"/>
      <c r="AF368" s="142"/>
      <c r="AG368" s="142"/>
      <c r="AU368" s="86"/>
      <c r="AV368" s="86"/>
      <c r="AW368" s="86"/>
      <c r="AX368" s="3"/>
      <c r="AY368" s="3"/>
      <c r="AZ368" s="3"/>
      <c r="BA368" s="3"/>
      <c r="BC368" s="3"/>
      <c r="BD368" s="3"/>
      <c r="BE368" s="3"/>
      <c r="BF368" s="3"/>
      <c r="BI368" s="3"/>
      <c r="BJ368" s="3"/>
      <c r="BK368" s="3"/>
      <c r="BL368" s="3"/>
      <c r="BM368" s="3"/>
      <c r="BO368" s="3"/>
      <c r="BV368" s="3"/>
      <c r="BW368" s="3"/>
      <c r="BX368" s="3"/>
      <c r="BY368" s="3"/>
      <c r="BZ368" s="3"/>
      <c r="CB368" s="3"/>
      <c r="CC368" s="3"/>
      <c r="CD368" s="3"/>
      <c r="CH368" s="3"/>
      <c r="CI368" s="3"/>
      <c r="CJ368" s="3"/>
      <c r="CQ368" s="3"/>
      <c r="CR368" s="3"/>
    </row>
    <row r="369" spans="1:102" ht="14.4">
      <c r="A369" t="s">
        <v>478</v>
      </c>
      <c r="B369" s="85" t="s">
        <v>67</v>
      </c>
      <c r="C369" s="113" t="str">
        <f t="shared" ref="C369:C371" si="195">MID(A369,1,12)</f>
        <v>A.040.01.101</v>
      </c>
      <c r="D369" s="9" t="s">
        <v>1134</v>
      </c>
      <c r="E369" s="112" t="s">
        <v>362</v>
      </c>
      <c r="F369" s="115" t="str">
        <f t="shared" ref="F369:F371" si="196">MID(A369, 21,85)</f>
        <v>Cement (blastfurnace CEM III B 42.5 N)</v>
      </c>
      <c r="G369" s="143">
        <f t="shared" ref="G369:G371" si="197">N369/0.15</f>
        <v>0.41369642000000001</v>
      </c>
      <c r="I369" s="118">
        <f t="shared" ref="I369:I371" si="198">K369+L369+M369+N369</f>
        <v>7.5228888922529602E-2</v>
      </c>
      <c r="K369" s="161">
        <f t="shared" ref="K369:K371" si="199">Q369+R369+S369+T369</f>
        <v>2.3974888450000002E-3</v>
      </c>
      <c r="L369" s="161">
        <f t="shared" ref="L369:L371" si="200">O369+P369+U369+Y369+W369</f>
        <v>9.1932869397000003E-3</v>
      </c>
      <c r="M369" s="162">
        <f t="shared" ref="M369:M371" si="201">V369+X369+Z369+AA369</f>
        <v>1.5836501378296002E-3</v>
      </c>
      <c r="N369" s="161">
        <v>6.2054462999999997E-2</v>
      </c>
      <c r="O369" s="132">
        <v>6.7174901E-3</v>
      </c>
      <c r="P369" s="132">
        <v>2.1883622000000002E-3</v>
      </c>
      <c r="Q369" s="132">
        <v>1.8146008E-3</v>
      </c>
      <c r="R369" s="132">
        <v>5.2319181999999997E-4</v>
      </c>
      <c r="S369" s="164">
        <v>1.1800489999999999E-5</v>
      </c>
      <c r="T369" s="164">
        <v>4.7895734999999999E-5</v>
      </c>
      <c r="U369" s="132">
        <v>2.8437131000000001E-4</v>
      </c>
      <c r="V369" s="132">
        <v>2.2503833999999999E-4</v>
      </c>
      <c r="W369" s="164">
        <v>1.7408225E-6</v>
      </c>
      <c r="X369" s="132">
        <v>1.3554375999999999E-3</v>
      </c>
      <c r="Y369" s="164">
        <v>1.3225071999999999E-6</v>
      </c>
      <c r="Z369" s="164">
        <v>3.1741978000000001E-6</v>
      </c>
      <c r="AA369" s="164">
        <v>2.9600283000000001E-14</v>
      </c>
      <c r="AC369" s="118">
        <f t="shared" si="166"/>
        <v>6.2054462999999997E-2</v>
      </c>
      <c r="AD369" s="118">
        <f t="shared" si="167"/>
        <v>1.1587712454999998E-2</v>
      </c>
      <c r="AE369" s="118">
        <f t="shared" si="168"/>
        <v>9.1933978077999995E-3</v>
      </c>
      <c r="AF369" s="118">
        <f t="shared" si="169"/>
        <v>9.1932869397000003E-3</v>
      </c>
      <c r="AG369" s="118">
        <f t="shared" si="170"/>
        <v>1.5804759400296002E-3</v>
      </c>
      <c r="AI369" s="69">
        <v>3.4805971000000002</v>
      </c>
      <c r="AJ369" s="69">
        <v>3.1598811000000002</v>
      </c>
      <c r="AK369" s="69">
        <v>0.15540533000000001</v>
      </c>
      <c r="AL369" s="69">
        <v>0</v>
      </c>
      <c r="AM369" s="69">
        <v>3.630419E-2</v>
      </c>
      <c r="AN369" s="69">
        <v>9.0132314000000005E-2</v>
      </c>
      <c r="AO369" s="69">
        <v>3.8874128000000001E-2</v>
      </c>
      <c r="AQ369" s="116">
        <v>9.2021724999999995E-3</v>
      </c>
      <c r="AR369" s="116">
        <v>8.6567625999999995E-3</v>
      </c>
      <c r="AS369" s="116">
        <v>3.5804717999999999E-4</v>
      </c>
      <c r="AT369" s="116">
        <v>1.8736269999999999E-4</v>
      </c>
      <c r="AU369" s="150">
        <f t="shared" si="171"/>
        <v>5.1899055762903396E-7</v>
      </c>
      <c r="AV369" s="150">
        <f t="shared" si="172"/>
        <v>1.3241389737825823E-9</v>
      </c>
      <c r="AW369" s="163">
        <f t="shared" si="173"/>
        <v>2.6241274600000003E-2</v>
      </c>
      <c r="AX369" s="196">
        <v>3.8474387999999998E-7</v>
      </c>
      <c r="AY369" s="196">
        <v>1.1608977000000001E-9</v>
      </c>
      <c r="AZ369" s="196">
        <v>3.1716010000000002E-14</v>
      </c>
      <c r="BA369" s="196">
        <v>1.4438452000000001E-17</v>
      </c>
      <c r="BB369" s="196">
        <v>4.0955132999999998E-18</v>
      </c>
      <c r="BC369" s="196">
        <v>9.3004166999999997E-11</v>
      </c>
      <c r="BD369" s="196">
        <v>1.3409942999999999E-7</v>
      </c>
      <c r="BE369" s="196">
        <v>1.6512981000000002E-11</v>
      </c>
      <c r="BF369" s="196">
        <v>1.4666808E-10</v>
      </c>
      <c r="BG369" s="196">
        <v>1.6875136999999999E-17</v>
      </c>
      <c r="BH369" s="196">
        <v>5.0703519000000001E-19</v>
      </c>
      <c r="BI369" s="196">
        <v>2.6419508999999999E-14</v>
      </c>
      <c r="BJ369" s="196">
        <v>1.7081816E-15</v>
      </c>
      <c r="BK369" s="196">
        <v>3.5169977000000002E-16</v>
      </c>
      <c r="BL369" s="196">
        <v>2.4419695000000001E-12</v>
      </c>
      <c r="BM369" s="196">
        <v>5.1801474000000003E-11</v>
      </c>
      <c r="BN369" s="196">
        <v>3.9988504000000002E-23</v>
      </c>
      <c r="BO369" s="196">
        <v>1.72566E-5</v>
      </c>
      <c r="BP369" s="108">
        <v>2.6224018000000002E-2</v>
      </c>
      <c r="BQ369" s="108">
        <v>0</v>
      </c>
      <c r="BR369" s="108">
        <v>0</v>
      </c>
      <c r="BS369" s="108">
        <v>0</v>
      </c>
      <c r="BU369" s="172">
        <v>1.839976E-5</v>
      </c>
      <c r="BV369" s="172">
        <v>1.0290929000000001E-6</v>
      </c>
      <c r="BW369" s="172">
        <v>1.1534954E-5</v>
      </c>
      <c r="BX369" s="172">
        <v>3.4005283999999997E-8</v>
      </c>
      <c r="BY369" s="172">
        <v>1.2759419000000001E-6</v>
      </c>
      <c r="BZ369" s="172">
        <v>3.5234879999999999E-8</v>
      </c>
      <c r="CA369" s="172">
        <v>3.6944951000000001E-13</v>
      </c>
      <c r="CB369" s="172">
        <v>5.3479143999999998E-8</v>
      </c>
      <c r="CC369" s="172">
        <v>1.8389355000000001E-8</v>
      </c>
      <c r="CD369" s="172">
        <v>4.3549554E-8</v>
      </c>
      <c r="CE369" s="172">
        <v>1.1613115E-14</v>
      </c>
      <c r="CF369" s="172">
        <v>8.8429476E-20</v>
      </c>
      <c r="CG369" s="172">
        <v>7.5927468999999995E-16</v>
      </c>
      <c r="CH369" s="172">
        <v>4.1046700000000002E-7</v>
      </c>
      <c r="CI369" s="172">
        <v>3.9523396999999999E-6</v>
      </c>
      <c r="CJ369" s="172">
        <v>1.230608E-8</v>
      </c>
      <c r="CK369" s="69">
        <v>0</v>
      </c>
      <c r="CM369" s="197">
        <v>8.9562958E-16</v>
      </c>
      <c r="CN369" s="198">
        <v>0.41300000999999997</v>
      </c>
      <c r="CO369" s="198">
        <v>1.2048988000000001E-3</v>
      </c>
      <c r="CP369" s="198">
        <v>7.1217144999999999E-4</v>
      </c>
      <c r="CQ369" s="197">
        <v>1.2220987E-11</v>
      </c>
      <c r="CR369" s="197">
        <v>1.4672251E-9</v>
      </c>
      <c r="CS369" s="197">
        <v>5.4058231000000002E-5</v>
      </c>
      <c r="CT369" s="198">
        <v>1.4367568E-3</v>
      </c>
      <c r="CU369" s="197">
        <v>1.1225013E-11</v>
      </c>
      <c r="CV369" s="197">
        <v>1.2391390000000001E-5</v>
      </c>
      <c r="CX369" s="166"/>
    </row>
    <row r="370" spans="1:102" ht="14.4">
      <c r="A370" t="s">
        <v>479</v>
      </c>
      <c r="B370" s="85" t="s">
        <v>67</v>
      </c>
      <c r="C370" s="113" t="str">
        <f t="shared" si="195"/>
        <v>A.040.01.102</v>
      </c>
      <c r="D370" s="9" t="s">
        <v>1134</v>
      </c>
      <c r="E370" s="112" t="s">
        <v>362</v>
      </c>
      <c r="F370" s="115" t="str">
        <f t="shared" si="196"/>
        <v>Cement (Portland CEM I 52.5 N)</v>
      </c>
      <c r="G370" s="143">
        <f t="shared" si="197"/>
        <v>0.90299999999999991</v>
      </c>
      <c r="I370" s="118">
        <f t="shared" si="198"/>
        <v>0.18929848980399999</v>
      </c>
      <c r="K370" s="161">
        <f t="shared" si="199"/>
        <v>1.5840577304E-2</v>
      </c>
      <c r="L370" s="161">
        <f t="shared" si="200"/>
        <v>2.7800912499999997E-2</v>
      </c>
      <c r="M370" s="162">
        <f t="shared" si="201"/>
        <v>1.0207000000000001E-2</v>
      </c>
      <c r="N370" s="161">
        <v>0.13544999999999999</v>
      </c>
      <c r="O370" s="132">
        <v>1.1023649999999999E-2</v>
      </c>
      <c r="P370" s="132">
        <v>1.3989778E-2</v>
      </c>
      <c r="Q370" s="132">
        <v>1.2852000000000001E-2</v>
      </c>
      <c r="R370" s="132">
        <v>2.1212900000000001E-3</v>
      </c>
      <c r="S370" s="164">
        <v>4.0504104000000002E-5</v>
      </c>
      <c r="T370" s="132">
        <v>8.2678319999999995E-4</v>
      </c>
      <c r="U370" s="132">
        <v>2.7874845E-3</v>
      </c>
      <c r="V370" s="132">
        <v>1.0207000000000001E-2</v>
      </c>
      <c r="W370" s="132">
        <v>0</v>
      </c>
      <c r="X370" s="132">
        <v>0</v>
      </c>
      <c r="Y370" s="132">
        <v>0</v>
      </c>
      <c r="Z370" s="132">
        <v>0</v>
      </c>
      <c r="AA370" s="132">
        <v>0</v>
      </c>
      <c r="AC370" s="118">
        <f t="shared" si="166"/>
        <v>0.13544999999999999</v>
      </c>
      <c r="AD370" s="118">
        <f t="shared" si="167"/>
        <v>4.3641489803999997E-2</v>
      </c>
      <c r="AE370" s="118">
        <f t="shared" si="168"/>
        <v>2.7800912499999997E-2</v>
      </c>
      <c r="AF370" s="118">
        <f t="shared" si="169"/>
        <v>2.7800912499999997E-2</v>
      </c>
      <c r="AG370" s="118">
        <f t="shared" si="170"/>
        <v>1.0207000000000001E-2</v>
      </c>
      <c r="AI370" s="69">
        <v>4.0130628000000002</v>
      </c>
      <c r="AJ370" s="69">
        <v>3.8807809999999998</v>
      </c>
      <c r="AK370" s="69">
        <v>0</v>
      </c>
      <c r="AL370" s="69">
        <v>0</v>
      </c>
      <c r="AM370" s="69">
        <v>9.7135400000000001E-4</v>
      </c>
      <c r="AN370" s="69">
        <v>3.178926E-2</v>
      </c>
      <c r="AO370" s="69">
        <v>9.9521224000000005E-2</v>
      </c>
      <c r="AQ370" s="116">
        <v>1.8939042E-2</v>
      </c>
      <c r="AR370" s="116">
        <v>1.7887714999999998E-2</v>
      </c>
      <c r="AS370" s="116">
        <v>7.6812544000000001E-4</v>
      </c>
      <c r="AT370" s="116">
        <v>2.8320210000000001E-4</v>
      </c>
      <c r="AU370" s="150">
        <f t="shared" si="171"/>
        <v>1.0724049491999999E-6</v>
      </c>
      <c r="AV370" s="150">
        <f t="shared" si="172"/>
        <v>2.8407005764330004E-9</v>
      </c>
      <c r="AW370" s="163">
        <f t="shared" si="173"/>
        <v>3.9664159999999997E-2</v>
      </c>
      <c r="AX370" s="196">
        <v>8.3798400000000005E-7</v>
      </c>
      <c r="AY370" s="196">
        <v>2.5284000000000001E-9</v>
      </c>
      <c r="AZ370" s="196">
        <v>6.9079499999999996E-14</v>
      </c>
      <c r="BA370" s="108">
        <v>0</v>
      </c>
      <c r="BB370" s="108">
        <v>0</v>
      </c>
      <c r="BC370" s="196">
        <v>3.4440000000000002E-10</v>
      </c>
      <c r="BD370" s="196">
        <v>2.3347410000000001E-7</v>
      </c>
      <c r="BE370" s="196">
        <v>7.8539999999999995E-11</v>
      </c>
      <c r="BF370" s="196">
        <v>2.3319999999999998E-10</v>
      </c>
      <c r="BG370" s="108">
        <v>0</v>
      </c>
      <c r="BH370" s="108">
        <v>0</v>
      </c>
      <c r="BI370" s="196">
        <v>4.7100947999999997E-13</v>
      </c>
      <c r="BJ370" s="196">
        <v>1.6755089E-14</v>
      </c>
      <c r="BK370" s="196">
        <v>3.7323639999999998E-15</v>
      </c>
      <c r="BL370" s="196">
        <v>1.8249199999999999E-11</v>
      </c>
      <c r="BM370" s="196">
        <v>5.8420000000000001E-10</v>
      </c>
      <c r="BN370" s="108">
        <v>0</v>
      </c>
      <c r="BO370" s="108">
        <v>8.5634999999999997E-4</v>
      </c>
      <c r="BP370" s="108">
        <v>3.8807809999999998E-2</v>
      </c>
      <c r="BQ370" s="108">
        <v>0</v>
      </c>
      <c r="BR370" s="108">
        <v>0</v>
      </c>
      <c r="BS370" s="108">
        <v>0</v>
      </c>
      <c r="BU370" s="172">
        <v>3.8392205999999998E-5</v>
      </c>
      <c r="BV370" s="172">
        <v>1.6077513E-6</v>
      </c>
      <c r="BW370" s="172">
        <v>2.5178036E-5</v>
      </c>
      <c r="BX370" s="172">
        <v>3.3279953999999999E-7</v>
      </c>
      <c r="BY370" s="172">
        <v>3.2230846000000001E-6</v>
      </c>
      <c r="BZ370" s="69">
        <v>0</v>
      </c>
      <c r="CA370" s="69">
        <v>0</v>
      </c>
      <c r="CB370" s="69">
        <v>0</v>
      </c>
      <c r="CC370" s="172">
        <v>9.7367044000000002E-8</v>
      </c>
      <c r="CD370" s="172">
        <v>6.6152639999999999E-7</v>
      </c>
      <c r="CE370" s="69">
        <v>0</v>
      </c>
      <c r="CF370" s="69">
        <v>0</v>
      </c>
      <c r="CG370" s="69">
        <v>0</v>
      </c>
      <c r="CH370" s="172">
        <v>2.5610937999999999E-6</v>
      </c>
      <c r="CI370" s="172">
        <v>4.7305468000000002E-6</v>
      </c>
      <c r="CJ370" s="172">
        <v>1.4370755E-13</v>
      </c>
      <c r="CK370" s="69">
        <v>0</v>
      </c>
      <c r="CM370" s="198">
        <v>0</v>
      </c>
      <c r="CN370" s="198">
        <v>0.90300000000000002</v>
      </c>
      <c r="CO370" s="198">
        <v>0</v>
      </c>
      <c r="CP370" s="198">
        <v>1.1000000000000001E-3</v>
      </c>
      <c r="CQ370" s="197">
        <v>2.1445061999999999E-10</v>
      </c>
      <c r="CR370" s="197">
        <v>2.5660609999999999E-8</v>
      </c>
      <c r="CS370" s="198">
        <v>1.2012221E-4</v>
      </c>
      <c r="CT370" s="198">
        <v>1.4252456E-2</v>
      </c>
      <c r="CU370" s="198">
        <v>0</v>
      </c>
      <c r="CV370" s="198">
        <v>0</v>
      </c>
      <c r="CX370" s="166"/>
    </row>
    <row r="371" spans="1:102" ht="14.4">
      <c r="A371" t="s">
        <v>1250</v>
      </c>
      <c r="B371" s="85" t="s">
        <v>67</v>
      </c>
      <c r="C371" s="113" t="str">
        <f t="shared" si="195"/>
        <v>A.040.01.103</v>
      </c>
      <c r="D371" s="9" t="s">
        <v>1134</v>
      </c>
      <c r="E371" s="112" t="s">
        <v>362</v>
      </c>
      <c r="F371" s="115" t="str">
        <f t="shared" si="196"/>
        <v>Gypsum</v>
      </c>
      <c r="G371" s="143">
        <f t="shared" si="197"/>
        <v>0.12180231333333333</v>
      </c>
      <c r="I371" s="118">
        <f t="shared" si="198"/>
        <v>2.1924937716370652E-2</v>
      </c>
      <c r="K371" s="161">
        <f t="shared" si="199"/>
        <v>4.6572446680000001E-4</v>
      </c>
      <c r="L371" s="161">
        <f t="shared" si="200"/>
        <v>2.3703268979999997E-3</v>
      </c>
      <c r="M371" s="162">
        <f t="shared" si="201"/>
        <v>8.1853935157065276E-4</v>
      </c>
      <c r="N371" s="161">
        <v>1.8270346999999999E-2</v>
      </c>
      <c r="O371" s="132">
        <v>1.8226721E-3</v>
      </c>
      <c r="P371" s="132">
        <v>3.0108619E-4</v>
      </c>
      <c r="Q371" s="132">
        <v>2.6088590999999998E-4</v>
      </c>
      <c r="R371" s="132">
        <v>1.7835E-4</v>
      </c>
      <c r="S371" s="164">
        <v>8.1378780000000005E-7</v>
      </c>
      <c r="T371" s="164">
        <v>2.5674768999999999E-5</v>
      </c>
      <c r="U371" s="164">
        <v>2.2659444999999998E-5</v>
      </c>
      <c r="V371" s="164">
        <v>1.4206107E-5</v>
      </c>
      <c r="W371" s="132">
        <v>1.700022E-4</v>
      </c>
      <c r="X371" s="132">
        <v>8.0384403000000005E-4</v>
      </c>
      <c r="Y371" s="164">
        <v>5.3906963000000003E-5</v>
      </c>
      <c r="Z371" s="164">
        <v>4.8921168000000003E-7</v>
      </c>
      <c r="AA371" s="164">
        <v>2.8906526999999999E-12</v>
      </c>
      <c r="AC371" s="118">
        <f t="shared" si="166"/>
        <v>1.8270346999999999E-2</v>
      </c>
      <c r="AD371" s="118">
        <f t="shared" si="167"/>
        <v>2.6121422017999995E-3</v>
      </c>
      <c r="AE371" s="118">
        <f t="shared" si="168"/>
        <v>2.1469069466800001E-3</v>
      </c>
      <c r="AF371" s="118">
        <f t="shared" si="169"/>
        <v>2.3703268979999997E-3</v>
      </c>
      <c r="AG371" s="118">
        <f t="shared" si="170"/>
        <v>8.1805013989065273E-4</v>
      </c>
      <c r="AI371" s="69">
        <v>1.3550519000000001</v>
      </c>
      <c r="AJ371" s="69">
        <v>1.1847642</v>
      </c>
      <c r="AK371" s="69">
        <v>8.8028835999999998E-4</v>
      </c>
      <c r="AL371" s="69">
        <v>0</v>
      </c>
      <c r="AM371" s="69">
        <v>1.7428267999999999E-4</v>
      </c>
      <c r="AN371" s="69">
        <v>0.16897714</v>
      </c>
      <c r="AO371" s="69">
        <v>2.5604984000000001E-4</v>
      </c>
      <c r="AQ371" s="116">
        <v>2.6277181999999999E-3</v>
      </c>
      <c r="AR371" s="116">
        <v>2.4549404999999998E-3</v>
      </c>
      <c r="AS371" s="116">
        <v>1.0374537E-4</v>
      </c>
      <c r="AT371" s="199">
        <v>6.9032298999999997E-5</v>
      </c>
      <c r="AU371" s="150">
        <f t="shared" si="171"/>
        <v>1.4717869126660758E-7</v>
      </c>
      <c r="AV371" s="150">
        <f t="shared" si="172"/>
        <v>3.8367368339262109E-10</v>
      </c>
      <c r="AW371" s="163">
        <f t="shared" si="173"/>
        <v>9.668389280799999E-3</v>
      </c>
      <c r="AX371" s="196">
        <v>1.1303435E-7</v>
      </c>
      <c r="AY371" s="196">
        <v>3.4105198000000001E-10</v>
      </c>
      <c r="AZ371" s="196">
        <v>9.3180245000000007E-15</v>
      </c>
      <c r="BA371" s="196">
        <v>1.4100050999999999E-15</v>
      </c>
      <c r="BB371" s="196">
        <v>3.9995247000000002E-16</v>
      </c>
      <c r="BC371" s="196">
        <v>1.8114717999999999E-11</v>
      </c>
      <c r="BD371" s="196">
        <v>3.4116364000000003E-8</v>
      </c>
      <c r="BE371" s="196">
        <v>3.0277024999999999E-12</v>
      </c>
      <c r="BF371" s="196">
        <v>3.9568332999999999E-11</v>
      </c>
      <c r="BG371" s="196">
        <v>1.6479626E-15</v>
      </c>
      <c r="BH371" s="196">
        <v>4.9515154999999999E-17</v>
      </c>
      <c r="BI371" s="196">
        <v>1.4460837E-14</v>
      </c>
      <c r="BJ371" s="196">
        <v>1.4247966000000001E-16</v>
      </c>
      <c r="BK371" s="196">
        <v>4.9069801000000002E-17</v>
      </c>
      <c r="BL371" s="196">
        <v>4.8193325000000001E-13</v>
      </c>
      <c r="BM371" s="196">
        <v>9.3788053999999995E-12</v>
      </c>
      <c r="BN371" s="196">
        <v>3.9051273999999996E-21</v>
      </c>
      <c r="BO371" s="196">
        <v>1.1750808E-6</v>
      </c>
      <c r="BP371" s="108">
        <v>9.6672141999999996E-3</v>
      </c>
      <c r="BQ371" s="108">
        <v>0</v>
      </c>
      <c r="BR371" s="108">
        <v>0</v>
      </c>
      <c r="BS371" s="108">
        <v>0</v>
      </c>
      <c r="BU371" s="172">
        <v>5.3912886999999996E-6</v>
      </c>
      <c r="BV371" s="172">
        <v>2.7701710999999997E-7</v>
      </c>
      <c r="BW371" s="172">
        <v>3.3961717E-6</v>
      </c>
      <c r="BX371" s="172">
        <v>2.6845670999999999E-9</v>
      </c>
      <c r="BY371" s="172">
        <v>2.2759231999999999E-7</v>
      </c>
      <c r="BZ371" s="172">
        <v>8.2972971000000002E-9</v>
      </c>
      <c r="CA371" s="172">
        <v>3.6079053000000002E-11</v>
      </c>
      <c r="CB371" s="172">
        <v>1.2611043E-8</v>
      </c>
      <c r="CC371" s="172">
        <v>2.3408354000000001E-9</v>
      </c>
      <c r="CD371" s="172">
        <v>1.7837453000000002E-8</v>
      </c>
      <c r="CE371" s="172">
        <v>1.1340933E-12</v>
      </c>
      <c r="CF371" s="172">
        <v>8.6356910000000007E-18</v>
      </c>
      <c r="CG371" s="172">
        <v>7.4147918999999994E-14</v>
      </c>
      <c r="CH371" s="172">
        <v>6.7095437000000003E-8</v>
      </c>
      <c r="CI371" s="172">
        <v>1.3780048E-6</v>
      </c>
      <c r="CJ371" s="172">
        <v>1.5988635000000001E-9</v>
      </c>
      <c r="CK371" s="69">
        <v>0</v>
      </c>
      <c r="CM371" s="197">
        <v>8.7463826000000006E-14</v>
      </c>
      <c r="CN371" s="198">
        <v>0.12180082</v>
      </c>
      <c r="CO371" s="198">
        <v>4.5296626E-4</v>
      </c>
      <c r="CP371" s="198">
        <v>1.9142829999999999E-4</v>
      </c>
      <c r="CQ371" s="197">
        <v>6.5486994999999999E-12</v>
      </c>
      <c r="CR371" s="197">
        <v>7.7352803000000003E-10</v>
      </c>
      <c r="CS371" s="197">
        <v>1.1351996E-5</v>
      </c>
      <c r="CT371" s="198">
        <v>1.2619036000000001E-4</v>
      </c>
      <c r="CU371" s="197">
        <v>1.0961925999999999E-9</v>
      </c>
      <c r="CV371" s="197">
        <v>2.9383124E-6</v>
      </c>
      <c r="CX371" s="166"/>
    </row>
    <row r="372" spans="1:102">
      <c r="D372" s="1" t="s">
        <v>1251</v>
      </c>
      <c r="S372" s="3"/>
      <c r="T372" s="3"/>
      <c r="U372" s="3"/>
      <c r="V372" s="3"/>
      <c r="Y372" s="3"/>
      <c r="Z372" s="3"/>
      <c r="AA372" s="3"/>
      <c r="AC372" s="142"/>
      <c r="AD372" s="142"/>
      <c r="AE372" s="142"/>
      <c r="AF372" s="142"/>
      <c r="AG372" s="142"/>
      <c r="AT372" s="3"/>
      <c r="AU372" s="86"/>
      <c r="AV372" s="86"/>
      <c r="AW372" s="86"/>
      <c r="AX372" s="3"/>
      <c r="AY372" s="3"/>
      <c r="AZ372" s="3"/>
      <c r="BA372" s="3"/>
      <c r="BB372" s="3"/>
      <c r="BC372" s="3"/>
      <c r="BD372" s="3"/>
      <c r="BE372" s="3"/>
      <c r="BF372" s="3"/>
      <c r="BG372" s="3"/>
      <c r="BH372" s="3"/>
      <c r="BI372" s="3"/>
      <c r="BJ372" s="3"/>
      <c r="BK372" s="3"/>
      <c r="BL372" s="3"/>
      <c r="BM372" s="3"/>
      <c r="BN372" s="3"/>
      <c r="BO372" s="3"/>
      <c r="BU372" s="3"/>
      <c r="BV372" s="3"/>
      <c r="BW372" s="3"/>
      <c r="BX372" s="3"/>
      <c r="BY372" s="3"/>
      <c r="BZ372" s="3"/>
      <c r="CA372" s="3"/>
      <c r="CB372" s="3"/>
      <c r="CC372" s="3"/>
      <c r="CD372" s="3"/>
      <c r="CE372" s="3"/>
      <c r="CF372" s="3"/>
      <c r="CG372" s="3"/>
      <c r="CH372" s="3"/>
      <c r="CI372" s="3"/>
      <c r="CJ372" s="3"/>
      <c r="CM372" s="3"/>
      <c r="CQ372" s="3"/>
      <c r="CR372" s="3"/>
      <c r="CS372" s="3"/>
      <c r="CU372" s="3"/>
      <c r="CV372" s="3"/>
    </row>
    <row r="373" spans="1:102" ht="14.4">
      <c r="A373" t="s">
        <v>480</v>
      </c>
      <c r="B373" s="85" t="s">
        <v>67</v>
      </c>
      <c r="C373" s="113" t="str">
        <f t="shared" ref="C373:C374" si="202">MID(A373,1,12)</f>
        <v>A.040.03.101</v>
      </c>
      <c r="D373" s="9" t="s">
        <v>1251</v>
      </c>
      <c r="E373" s="112" t="s">
        <v>362</v>
      </c>
      <c r="F373" s="115" t="str">
        <f t="shared" ref="F373:F374" si="203">MID(A373, 21,85)</f>
        <v>Bitumen</v>
      </c>
      <c r="G373" s="143">
        <f t="shared" ref="G373:G374" si="204">N373/0.15</f>
        <v>0.45560344666666669</v>
      </c>
      <c r="I373" s="118">
        <f t="shared" ref="I373:I374" si="205">K373+L373+M373+N373</f>
        <v>0.8873874655370001</v>
      </c>
      <c r="K373" s="161">
        <f t="shared" ref="K373:K374" si="206">Q373+R373+S373+T373</f>
        <v>1.0967448772999999E-2</v>
      </c>
      <c r="L373" s="161">
        <f t="shared" ref="L373:L374" si="207">O373+P373+U373+Y373+W373</f>
        <v>0.80671878620400006</v>
      </c>
      <c r="M373" s="162">
        <f t="shared" ref="M373:M374" si="208">V373+X373+Z373+AA373</f>
        <v>1.3607135600000001E-3</v>
      </c>
      <c r="N373" s="161">
        <v>6.8340517000000003E-2</v>
      </c>
      <c r="O373" s="132">
        <v>1.9092391E-2</v>
      </c>
      <c r="P373" s="132">
        <v>7.6130974999999998E-3</v>
      </c>
      <c r="Q373" s="132">
        <v>9.6432901000000001E-3</v>
      </c>
      <c r="R373" s="132">
        <v>1.0082303E-3</v>
      </c>
      <c r="S373" s="164">
        <v>4.5919652999999998E-5</v>
      </c>
      <c r="T373" s="132">
        <v>2.7000872000000002E-4</v>
      </c>
      <c r="U373" s="164">
        <v>6.8737936999999997E-6</v>
      </c>
      <c r="V373" s="132">
        <v>2.0621326E-4</v>
      </c>
      <c r="W373" s="132">
        <v>0.78</v>
      </c>
      <c r="X373" s="132">
        <v>1.1545003E-3</v>
      </c>
      <c r="Y373" s="164">
        <v>6.4239103000000001E-6</v>
      </c>
      <c r="Z373" s="132">
        <v>0</v>
      </c>
      <c r="AA373" s="132">
        <v>0</v>
      </c>
      <c r="AC373" s="118">
        <f t="shared" si="166"/>
        <v>6.8340517000000003E-2</v>
      </c>
      <c r="AD373" s="118">
        <f t="shared" si="167"/>
        <v>3.76798110667E-2</v>
      </c>
      <c r="AE373" s="118">
        <f t="shared" si="168"/>
        <v>2.6712362293699998E-2</v>
      </c>
      <c r="AF373" s="118">
        <f t="shared" si="169"/>
        <v>0.80671878620400006</v>
      </c>
      <c r="AG373" s="118">
        <f t="shared" si="170"/>
        <v>1.3607135600000001E-3</v>
      </c>
      <c r="AI373" s="69">
        <v>47.226315</v>
      </c>
      <c r="AJ373" s="69">
        <v>46.995806999999999</v>
      </c>
      <c r="AK373" s="69">
        <v>0.15995055999999999</v>
      </c>
      <c r="AL373" s="69">
        <v>0</v>
      </c>
      <c r="AM373" s="69">
        <v>0</v>
      </c>
      <c r="AN373" s="69">
        <v>3.1177015999999998E-2</v>
      </c>
      <c r="AO373" s="69">
        <v>3.9379859000000003E-2</v>
      </c>
      <c r="AQ373" s="116">
        <v>1.6874218E-2</v>
      </c>
      <c r="AR373" s="116">
        <v>1.3105571E-2</v>
      </c>
      <c r="AS373" s="116">
        <v>4.7197530999999997E-4</v>
      </c>
      <c r="AT373" s="116">
        <v>3.2966719E-3</v>
      </c>
      <c r="AU373" s="150">
        <f t="shared" si="171"/>
        <v>7.8570568337029996E-7</v>
      </c>
      <c r="AV373" s="150">
        <f t="shared" si="172"/>
        <v>1.745470857374E-9</v>
      </c>
      <c r="AW373" s="163">
        <f t="shared" si="173"/>
        <v>0.46171875614300001</v>
      </c>
      <c r="AX373" s="196">
        <v>4.228E-7</v>
      </c>
      <c r="AY373" s="196">
        <v>1.2756897000000001E-9</v>
      </c>
      <c r="AZ373" s="196">
        <v>3.4853664000000001E-14</v>
      </c>
      <c r="BA373" s="108">
        <v>0</v>
      </c>
      <c r="BB373" s="108">
        <v>0</v>
      </c>
      <c r="BC373" s="196">
        <v>2.5841496000000001E-10</v>
      </c>
      <c r="BD373" s="196">
        <v>3.6255090999999999E-7</v>
      </c>
      <c r="BE373" s="196">
        <v>5.8931216999999995E-11</v>
      </c>
      <c r="BF373" s="196">
        <v>4.0389032000000002E-10</v>
      </c>
      <c r="BG373" s="108">
        <v>0</v>
      </c>
      <c r="BH373" s="108">
        <v>0</v>
      </c>
      <c r="BI373" s="196">
        <v>1.5382381E-13</v>
      </c>
      <c r="BJ373" s="196">
        <v>5.7317783999999999E-12</v>
      </c>
      <c r="BK373" s="196">
        <v>1.0391645E-12</v>
      </c>
      <c r="BL373" s="196">
        <v>7.6382253000000004E-12</v>
      </c>
      <c r="BM373" s="196">
        <v>8.8720185000000002E-11</v>
      </c>
      <c r="BN373" s="108">
        <v>0</v>
      </c>
      <c r="BO373" s="196">
        <v>1.8966142999999999E-5</v>
      </c>
      <c r="BP373" s="108">
        <v>0.46169979</v>
      </c>
      <c r="BQ373" s="108">
        <v>0</v>
      </c>
      <c r="BR373" s="108">
        <v>0</v>
      </c>
      <c r="BS373" s="108">
        <v>0</v>
      </c>
      <c r="BU373" s="172">
        <v>7.7746630000000001E-5</v>
      </c>
      <c r="BV373" s="172">
        <v>2.7845419000000001E-6</v>
      </c>
      <c r="BW373" s="172">
        <v>1.2703433E-5</v>
      </c>
      <c r="BX373" s="172">
        <v>5.4509685000000002E-9</v>
      </c>
      <c r="BY373" s="172">
        <v>3.1961698000000001E-6</v>
      </c>
      <c r="BZ373" s="69">
        <v>0</v>
      </c>
      <c r="CA373" s="69">
        <v>0</v>
      </c>
      <c r="CB373" s="69">
        <v>0</v>
      </c>
      <c r="CC373" s="172">
        <v>7.4660718000000005E-8</v>
      </c>
      <c r="CD373" s="172">
        <v>1.9267139999999999E-7</v>
      </c>
      <c r="CE373" s="69">
        <v>0</v>
      </c>
      <c r="CF373" s="69">
        <v>0</v>
      </c>
      <c r="CG373" s="69">
        <v>0</v>
      </c>
      <c r="CH373" s="172">
        <v>2.0241206999999999E-6</v>
      </c>
      <c r="CI373" s="172">
        <v>5.6765582000000002E-5</v>
      </c>
      <c r="CJ373" s="172">
        <v>2.9033410000000002E-15</v>
      </c>
      <c r="CK373" s="69">
        <v>0</v>
      </c>
      <c r="CM373" s="198">
        <v>0</v>
      </c>
      <c r="CN373" s="198">
        <v>0.45560345000000002</v>
      </c>
      <c r="CO373" s="198">
        <v>0</v>
      </c>
      <c r="CP373" s="198">
        <v>1.905143E-3</v>
      </c>
      <c r="CQ373" s="197">
        <v>6.9594206E-11</v>
      </c>
      <c r="CR373" s="197">
        <v>8.2246686999999995E-9</v>
      </c>
      <c r="CS373" s="198">
        <v>1.4156828E-4</v>
      </c>
      <c r="CT373" s="198">
        <v>2.8250636</v>
      </c>
      <c r="CU373" s="198">
        <v>0</v>
      </c>
      <c r="CV373" s="198">
        <v>0</v>
      </c>
      <c r="CX373" s="166"/>
    </row>
    <row r="374" spans="1:102" ht="14.4">
      <c r="A374" t="s">
        <v>1252</v>
      </c>
      <c r="B374" s="85" t="s">
        <v>67</v>
      </c>
      <c r="C374" s="113" t="str">
        <f t="shared" si="202"/>
        <v>A.040.03.102</v>
      </c>
      <c r="D374" s="9" t="s">
        <v>1251</v>
      </c>
      <c r="E374" s="112" t="s">
        <v>362</v>
      </c>
      <c r="F374" s="115" t="str">
        <f t="shared" si="203"/>
        <v>Asphalt</v>
      </c>
      <c r="G374" s="143">
        <f t="shared" si="204"/>
        <v>1.7352544000000001</v>
      </c>
      <c r="I374" s="118">
        <f t="shared" si="205"/>
        <v>0.45208862369076919</v>
      </c>
      <c r="K374" s="161">
        <f t="shared" si="206"/>
        <v>1.9475083939999999E-2</v>
      </c>
      <c r="L374" s="161">
        <f t="shared" si="207"/>
        <v>0.1002942298</v>
      </c>
      <c r="M374" s="162">
        <f t="shared" si="208"/>
        <v>7.203114995076923E-2</v>
      </c>
      <c r="N374" s="161">
        <v>0.26028815999999999</v>
      </c>
      <c r="O374" s="132">
        <v>4.5873763999999997E-2</v>
      </c>
      <c r="P374" s="132">
        <v>1.4214777E-2</v>
      </c>
      <c r="Q374" s="132">
        <v>1.8053943999999999E-2</v>
      </c>
      <c r="R374" s="132">
        <v>2.4252038E-4</v>
      </c>
      <c r="S374" s="164">
        <v>3.6787060000000003E-5</v>
      </c>
      <c r="T374" s="132">
        <v>1.1418324999999999E-3</v>
      </c>
      <c r="U374" s="132">
        <v>9.5756520999999999E-4</v>
      </c>
      <c r="V374" s="132">
        <v>3.6182749E-2</v>
      </c>
      <c r="W374" s="132">
        <v>3.9032299999999999E-2</v>
      </c>
      <c r="X374" s="132">
        <v>3.5848308000000002E-2</v>
      </c>
      <c r="Y374" s="132">
        <v>2.1582359E-4</v>
      </c>
      <c r="Z374" s="164">
        <v>9.2950219999999999E-8</v>
      </c>
      <c r="AA374" s="164">
        <v>5.4922400000000004E-13</v>
      </c>
      <c r="AC374" s="118">
        <f t="shared" si="166"/>
        <v>0.26028815999999999</v>
      </c>
      <c r="AD374" s="118">
        <f t="shared" si="167"/>
        <v>8.0521190149999991E-2</v>
      </c>
      <c r="AE374" s="118">
        <f t="shared" si="168"/>
        <v>6.1046199160219992E-2</v>
      </c>
      <c r="AF374" s="118">
        <f t="shared" si="169"/>
        <v>0.1002942298</v>
      </c>
      <c r="AG374" s="118">
        <f t="shared" si="170"/>
        <v>7.2031057000549237E-2</v>
      </c>
      <c r="AI374" s="69">
        <v>21.308653</v>
      </c>
      <c r="AJ374" s="69">
        <v>21.098036</v>
      </c>
      <c r="AK374" s="69">
        <v>2.6946378999999999E-2</v>
      </c>
      <c r="AL374" s="69">
        <v>0</v>
      </c>
      <c r="AM374" s="172">
        <v>3.3113710000000002E-5</v>
      </c>
      <c r="AN374" s="69">
        <v>0.17657755</v>
      </c>
      <c r="AO374" s="69">
        <v>7.0600756999999997E-3</v>
      </c>
      <c r="AQ374" s="116">
        <v>3.8206447999999997E-2</v>
      </c>
      <c r="AR374" s="116">
        <v>3.5162967000000003E-2</v>
      </c>
      <c r="AS374" s="116">
        <v>1.5011149000000001E-3</v>
      </c>
      <c r="AT374" s="116">
        <v>1.5423661999999999E-3</v>
      </c>
      <c r="AU374" s="150">
        <f t="shared" si="171"/>
        <v>2.108091565861892E-6</v>
      </c>
      <c r="AV374" s="150">
        <f t="shared" si="172"/>
        <v>5.5514603114306326E-9</v>
      </c>
      <c r="AW374" s="163">
        <f t="shared" si="173"/>
        <v>0.21601767450000001</v>
      </c>
      <c r="AX374" s="196">
        <v>1.6103235E-6</v>
      </c>
      <c r="AY374" s="196">
        <v>4.8587348999999997E-9</v>
      </c>
      <c r="AZ374" s="196">
        <v>1.3274757000000001E-13</v>
      </c>
      <c r="BA374" s="196">
        <v>2.6790097E-16</v>
      </c>
      <c r="BB374" s="196">
        <v>7.5990970000000001E-17</v>
      </c>
      <c r="BC374" s="196">
        <v>5.1437719000000003E-10</v>
      </c>
      <c r="BD374" s="196">
        <v>4.9685924000000001E-7</v>
      </c>
      <c r="BE374" s="196">
        <v>1.1642929999999999E-10</v>
      </c>
      <c r="BF374" s="196">
        <v>5.7487483999999995E-10</v>
      </c>
      <c r="BG374" s="196">
        <v>3.1311289E-16</v>
      </c>
      <c r="BH374" s="196">
        <v>2.9140462E-13</v>
      </c>
      <c r="BI374" s="196">
        <v>6.5041172E-13</v>
      </c>
      <c r="BJ374" s="196">
        <v>2.9236670999999999E-13</v>
      </c>
      <c r="BK374" s="196">
        <v>5.4027697000000002E-14</v>
      </c>
      <c r="BL374" s="196">
        <v>1.6157488E-11</v>
      </c>
      <c r="BM374" s="196">
        <v>3.7829084000000001E-10</v>
      </c>
      <c r="BN374" s="196">
        <v>7.4197420000000004E-22</v>
      </c>
      <c r="BO374" s="108">
        <v>6.1560445E-3</v>
      </c>
      <c r="BP374" s="108">
        <v>0.20986162999999999</v>
      </c>
      <c r="BQ374" s="108">
        <v>0</v>
      </c>
      <c r="BR374" s="108">
        <v>0</v>
      </c>
      <c r="BS374" s="108">
        <v>0</v>
      </c>
      <c r="BU374" s="172">
        <v>8.6280456000000001E-5</v>
      </c>
      <c r="BV374" s="172">
        <v>3.9669211999999999E-6</v>
      </c>
      <c r="BW374" s="172">
        <v>4.8383497E-5</v>
      </c>
      <c r="BX374" s="172">
        <v>1.1892841E-7</v>
      </c>
      <c r="BY374" s="172">
        <v>3.4502754999999999E-6</v>
      </c>
      <c r="BZ374" s="172">
        <v>7.0004872999999996E-9</v>
      </c>
      <c r="CA374" s="172">
        <v>6.8550200999999997E-12</v>
      </c>
      <c r="CB374" s="172">
        <v>1.0628564E-8</v>
      </c>
      <c r="CC374" s="172">
        <v>1.0556319E-7</v>
      </c>
      <c r="CD374" s="172">
        <v>8.0838523999999999E-7</v>
      </c>
      <c r="CE374" s="172">
        <v>2.1547773E-13</v>
      </c>
      <c r="CF374" s="172">
        <v>1.6407813000000001E-18</v>
      </c>
      <c r="CG374" s="172">
        <v>1.4088105E-14</v>
      </c>
      <c r="CH374" s="172">
        <v>3.7079776999999999E-6</v>
      </c>
      <c r="CI374" s="172">
        <v>2.5694215E-5</v>
      </c>
      <c r="CJ374" s="172">
        <v>2.7056744E-8</v>
      </c>
      <c r="CK374" s="69">
        <v>0</v>
      </c>
      <c r="CM374" s="197">
        <v>1.6618126999999999E-14</v>
      </c>
      <c r="CN374" s="198">
        <v>1.7352482</v>
      </c>
      <c r="CO374" s="198">
        <v>3.9179697000000001E-3</v>
      </c>
      <c r="CP374" s="198">
        <v>2.7157142000000002E-3</v>
      </c>
      <c r="CQ374" s="197">
        <v>2.9360116999999999E-10</v>
      </c>
      <c r="CR374" s="197">
        <v>3.4803295000000002E-8</v>
      </c>
      <c r="CS374" s="198">
        <v>1.7076995E-4</v>
      </c>
      <c r="CT374" s="198">
        <v>0.14652219</v>
      </c>
      <c r="CU374" s="197">
        <v>2.0827660000000001E-10</v>
      </c>
      <c r="CV374" s="198">
        <v>1.0201848E-4</v>
      </c>
      <c r="CX374" s="166"/>
    </row>
    <row r="375" spans="1:102">
      <c r="D375" s="1" t="s">
        <v>1135</v>
      </c>
      <c r="S375" s="3"/>
      <c r="Z375" s="3"/>
      <c r="AA375" s="3"/>
      <c r="AC375" s="142"/>
      <c r="AD375" s="142"/>
      <c r="AE375" s="142"/>
      <c r="AF375" s="142"/>
      <c r="AG375" s="142"/>
      <c r="AM375" s="3"/>
      <c r="AU375" s="86"/>
      <c r="AV375" s="86"/>
      <c r="AW375" s="86"/>
      <c r="AX375" s="3"/>
      <c r="AY375" s="3"/>
      <c r="AZ375" s="3"/>
      <c r="BA375" s="3"/>
      <c r="BB375" s="3"/>
      <c r="BC375" s="3"/>
      <c r="BD375" s="3"/>
      <c r="BE375" s="3"/>
      <c r="BF375" s="3"/>
      <c r="BG375" s="3"/>
      <c r="BH375" s="3"/>
      <c r="BI375" s="3"/>
      <c r="BJ375" s="3"/>
      <c r="BK375" s="3"/>
      <c r="BL375" s="3"/>
      <c r="BM375" s="3"/>
      <c r="BN375" s="3"/>
      <c r="BU375" s="3"/>
      <c r="BV375" s="3"/>
      <c r="BW375" s="3"/>
      <c r="BX375" s="3"/>
      <c r="BY375" s="3"/>
      <c r="BZ375" s="3"/>
      <c r="CA375" s="3"/>
      <c r="CB375" s="3"/>
      <c r="CC375" s="3"/>
      <c r="CD375" s="3"/>
      <c r="CE375" s="3"/>
      <c r="CF375" s="3"/>
      <c r="CG375" s="3"/>
      <c r="CH375" s="3"/>
      <c r="CI375" s="3"/>
      <c r="CJ375" s="3"/>
      <c r="CM375" s="3"/>
      <c r="CQ375" s="3"/>
      <c r="CR375" s="3"/>
      <c r="CU375" s="3"/>
    </row>
    <row r="376" spans="1:102" ht="14.4">
      <c r="A376" t="s">
        <v>1638</v>
      </c>
      <c r="B376" s="85" t="s">
        <v>67</v>
      </c>
      <c r="C376" s="113" t="str">
        <f t="shared" ref="C376:C379" si="209">MID(A376,1,12)</f>
        <v>A.040.05.101</v>
      </c>
      <c r="D376" s="9" t="s">
        <v>1135</v>
      </c>
      <c r="E376" s="112" t="s">
        <v>362</v>
      </c>
      <c r="F376" s="115" t="str">
        <f t="shared" ref="F376:F379" si="210">MID(A376, 21,85)</f>
        <v>Red Clay Brick, for housing and roads - packed</v>
      </c>
      <c r="G376" s="143">
        <f t="shared" ref="G376:G379" si="211">N376/0.15</f>
        <v>0.27760000000000001</v>
      </c>
      <c r="I376" s="118">
        <f t="shared" ref="I376:I379" si="212">K376+L376+M376+N376</f>
        <v>4.9317031063686352E-2</v>
      </c>
      <c r="K376" s="161">
        <f t="shared" ref="K376:K379" si="213">Q376+R376+S376+T376</f>
        <v>1.178061051968E-3</v>
      </c>
      <c r="L376" s="161">
        <f t="shared" ref="L376:L379" si="214">O376+P376+U376+Y376+W376</f>
        <v>6.49897001171835E-3</v>
      </c>
      <c r="M376" s="162">
        <f t="shared" ref="M376:M379" si="215">V376+X376+Z376+AA376</f>
        <v>0</v>
      </c>
      <c r="N376" s="161">
        <v>4.1640000000000003E-2</v>
      </c>
      <c r="O376" s="132">
        <v>5.1911370000000002E-3</v>
      </c>
      <c r="P376" s="132">
        <v>1.3078326999999999E-3</v>
      </c>
      <c r="Q376" s="132">
        <v>1.1780448999999999E-3</v>
      </c>
      <c r="R376" s="132">
        <v>0</v>
      </c>
      <c r="S376" s="132">
        <v>0</v>
      </c>
      <c r="T376" s="164">
        <v>1.6151968000000001E-8</v>
      </c>
      <c r="U376" s="164">
        <v>3.1171834999999998E-10</v>
      </c>
      <c r="V376" s="132">
        <v>0</v>
      </c>
      <c r="W376" s="132">
        <v>0</v>
      </c>
      <c r="X376" s="132">
        <v>0</v>
      </c>
      <c r="Y376" s="132">
        <v>0</v>
      </c>
      <c r="Z376" s="132">
        <v>0</v>
      </c>
      <c r="AA376" s="132">
        <v>0</v>
      </c>
      <c r="AC376" s="118">
        <f t="shared" si="166"/>
        <v>4.1640000000000003E-2</v>
      </c>
      <c r="AD376" s="118">
        <f t="shared" si="167"/>
        <v>7.6770310636863504E-3</v>
      </c>
      <c r="AE376" s="118">
        <f t="shared" si="168"/>
        <v>6.49897001171835E-3</v>
      </c>
      <c r="AF376" s="118">
        <f t="shared" si="169"/>
        <v>6.49897001171835E-3</v>
      </c>
      <c r="AG376" s="118">
        <f t="shared" si="170"/>
        <v>0</v>
      </c>
      <c r="AI376" s="69">
        <v>4.03118</v>
      </c>
      <c r="AJ376" s="69">
        <v>4.03118</v>
      </c>
      <c r="AK376" s="69">
        <v>0</v>
      </c>
      <c r="AL376" s="69">
        <v>0</v>
      </c>
      <c r="AM376" s="69">
        <v>0</v>
      </c>
      <c r="AN376" s="69">
        <v>0</v>
      </c>
      <c r="AO376" s="69">
        <v>0</v>
      </c>
      <c r="AQ376" s="116">
        <v>6.4147103000000002E-3</v>
      </c>
      <c r="AR376" s="116">
        <v>5.8701320999999997E-3</v>
      </c>
      <c r="AS376" s="116">
        <v>2.5675189000000002E-4</v>
      </c>
      <c r="AT376" s="116">
        <v>2.8782625000000001E-4</v>
      </c>
      <c r="AU376" s="150">
        <f t="shared" si="171"/>
        <v>3.5192638699999997E-7</v>
      </c>
      <c r="AV376" s="150">
        <f t="shared" si="172"/>
        <v>9.4952620639999996E-10</v>
      </c>
      <c r="AW376" s="163">
        <f t="shared" si="173"/>
        <v>4.0311800000000002E-2</v>
      </c>
      <c r="AX376" s="196">
        <v>2.5761279999999998E-7</v>
      </c>
      <c r="AY376" s="196">
        <v>7.7728000000000003E-10</v>
      </c>
      <c r="AZ376" s="196">
        <v>2.1236400000000001E-14</v>
      </c>
      <c r="BA376" s="108">
        <v>0</v>
      </c>
      <c r="BB376" s="108">
        <v>0</v>
      </c>
      <c r="BC376" s="196">
        <v>3.7587000000000003E-11</v>
      </c>
      <c r="BD376" s="196">
        <v>9.4276000000000003E-8</v>
      </c>
      <c r="BE376" s="196">
        <v>8.5880599999999993E-12</v>
      </c>
      <c r="BF376" s="196">
        <v>1.0981600000000001E-10</v>
      </c>
      <c r="BG376" s="196">
        <v>5.3820910000000003E-11</v>
      </c>
      <c r="BH376" s="108">
        <v>0</v>
      </c>
      <c r="BI376" s="108">
        <v>0</v>
      </c>
      <c r="BJ376" s="108">
        <v>0</v>
      </c>
      <c r="BK376" s="108">
        <v>0</v>
      </c>
      <c r="BL376" s="108">
        <v>0</v>
      </c>
      <c r="BM376" s="108">
        <v>0</v>
      </c>
      <c r="BN376" s="108">
        <v>0</v>
      </c>
      <c r="BO376" s="108">
        <v>0</v>
      </c>
      <c r="BP376" s="108">
        <v>4.0311800000000002E-2</v>
      </c>
      <c r="BQ376" s="108">
        <v>0</v>
      </c>
      <c r="BR376" s="108">
        <v>0</v>
      </c>
      <c r="BS376" s="108">
        <v>0</v>
      </c>
      <c r="BU376" s="172">
        <v>1.5660539E-5</v>
      </c>
      <c r="BV376" s="172">
        <v>7.5710467999999995E-7</v>
      </c>
      <c r="BW376" s="172">
        <v>7.7402245999999995E-6</v>
      </c>
      <c r="BX376" s="172">
        <v>3.6513685999999999E-14</v>
      </c>
      <c r="BY376" s="172">
        <v>6.2365315999999998E-7</v>
      </c>
      <c r="BZ376" s="69">
        <v>0</v>
      </c>
      <c r="CA376" s="172">
        <v>1.3976892999999999E-6</v>
      </c>
      <c r="CB376" s="69">
        <v>0</v>
      </c>
      <c r="CC376" s="69">
        <v>0</v>
      </c>
      <c r="CD376" s="172">
        <v>1.0687850999999999E-11</v>
      </c>
      <c r="CE376" s="69">
        <v>0</v>
      </c>
      <c r="CF376" s="69">
        <v>0</v>
      </c>
      <c r="CG376" s="69">
        <v>0</v>
      </c>
      <c r="CH376" s="172">
        <v>2.7433574000000001E-7</v>
      </c>
      <c r="CI376" s="172">
        <v>4.8675210000000004E-6</v>
      </c>
      <c r="CJ376" s="69">
        <v>0</v>
      </c>
      <c r="CK376" s="69">
        <v>0</v>
      </c>
      <c r="CM376" s="198">
        <v>0</v>
      </c>
      <c r="CN376" s="198">
        <v>0.27760000000000001</v>
      </c>
      <c r="CO376" s="198">
        <v>1.0245339000000001E-3</v>
      </c>
      <c r="CP376" s="198">
        <v>5.1800000000000001E-4</v>
      </c>
      <c r="CQ376" s="198">
        <v>0</v>
      </c>
      <c r="CR376" s="198">
        <v>0</v>
      </c>
      <c r="CS376" s="197">
        <v>3.1655549999999999E-5</v>
      </c>
      <c r="CT376" s="198">
        <v>0</v>
      </c>
      <c r="CU376" s="197">
        <v>3.6113269000000001E-5</v>
      </c>
      <c r="CV376" s="198">
        <v>0</v>
      </c>
      <c r="CX376" s="166"/>
    </row>
    <row r="377" spans="1:102" ht="14.4">
      <c r="A377" t="s">
        <v>1639</v>
      </c>
      <c r="B377" s="85" t="s">
        <v>67</v>
      </c>
      <c r="C377" s="113" t="str">
        <f t="shared" si="209"/>
        <v>A.040.05.102</v>
      </c>
      <c r="D377" s="9" t="s">
        <v>1135</v>
      </c>
      <c r="E377" s="112" t="s">
        <v>362</v>
      </c>
      <c r="F377" s="115" t="str">
        <f t="shared" si="210"/>
        <v>Concrete blocks - light  (439 kg/m3)</v>
      </c>
      <c r="G377" s="143">
        <f t="shared" si="211"/>
        <v>0.22323462666666669</v>
      </c>
      <c r="I377" s="118">
        <f t="shared" si="212"/>
        <v>4.3268628979179199E-2</v>
      </c>
      <c r="K377" s="161">
        <f t="shared" si="213"/>
        <v>4.8778190899799998E-4</v>
      </c>
      <c r="L377" s="161">
        <f t="shared" si="214"/>
        <v>9.2956530701811986E-3</v>
      </c>
      <c r="M377" s="162">
        <f t="shared" si="215"/>
        <v>0</v>
      </c>
      <c r="N377" s="161">
        <v>3.3485194000000003E-2</v>
      </c>
      <c r="O377" s="132">
        <v>8.0811184999999997E-3</v>
      </c>
      <c r="P377" s="132">
        <v>1.2145261999999999E-3</v>
      </c>
      <c r="Q377" s="132">
        <v>4.8769010999999998E-4</v>
      </c>
      <c r="R377" s="132">
        <v>0</v>
      </c>
      <c r="S377" s="132">
        <v>0</v>
      </c>
      <c r="T377" s="164">
        <v>9.1798998000000006E-8</v>
      </c>
      <c r="U377" s="164">
        <v>8.3701811999999997E-9</v>
      </c>
      <c r="V377" s="132">
        <v>0</v>
      </c>
      <c r="W377" s="132">
        <v>0</v>
      </c>
      <c r="X377" s="132">
        <v>0</v>
      </c>
      <c r="Y377" s="132">
        <v>0</v>
      </c>
      <c r="Z377" s="132">
        <v>0</v>
      </c>
      <c r="AA377" s="132">
        <v>0</v>
      </c>
      <c r="AC377" s="118">
        <f t="shared" si="166"/>
        <v>3.3485194000000003E-2</v>
      </c>
      <c r="AD377" s="118">
        <f t="shared" si="167"/>
        <v>9.7834349791791984E-3</v>
      </c>
      <c r="AE377" s="118">
        <f t="shared" si="168"/>
        <v>9.2956530701811986E-3</v>
      </c>
      <c r="AF377" s="118">
        <f t="shared" si="169"/>
        <v>9.2956530701811986E-3</v>
      </c>
      <c r="AG377" s="118">
        <f t="shared" si="170"/>
        <v>0</v>
      </c>
      <c r="AI377" s="69">
        <v>3.2418132000000002</v>
      </c>
      <c r="AJ377" s="69">
        <v>3.2418132000000002</v>
      </c>
      <c r="AK377" s="69">
        <v>0</v>
      </c>
      <c r="AL377" s="69">
        <v>0</v>
      </c>
      <c r="AM377" s="69">
        <v>0</v>
      </c>
      <c r="AN377" s="69">
        <v>0</v>
      </c>
      <c r="AO377" s="69">
        <v>0</v>
      </c>
      <c r="AQ377" s="116">
        <v>6.3513600000000003E-3</v>
      </c>
      <c r="AR377" s="116">
        <v>5.9036877000000001E-3</v>
      </c>
      <c r="AS377" s="116">
        <v>2.1620683999999999E-4</v>
      </c>
      <c r="AT377" s="116">
        <v>2.3146546000000001E-4</v>
      </c>
      <c r="AU377" s="150">
        <f t="shared" si="171"/>
        <v>3.53938110364E-7</v>
      </c>
      <c r="AV377" s="150">
        <f t="shared" si="172"/>
        <v>7.9958149494899996E-10</v>
      </c>
      <c r="AW377" s="163">
        <f t="shared" si="173"/>
        <v>3.2418132000000002E-2</v>
      </c>
      <c r="AX377" s="196">
        <v>2.0716173000000001E-7</v>
      </c>
      <c r="AY377" s="196">
        <v>6.2505694999999997E-10</v>
      </c>
      <c r="AZ377" s="196">
        <v>1.7077449E-14</v>
      </c>
      <c r="BA377" s="108">
        <v>0</v>
      </c>
      <c r="BB377" s="108">
        <v>0</v>
      </c>
      <c r="BC377" s="196">
        <v>1.5560363999999999E-11</v>
      </c>
      <c r="BD377" s="196">
        <v>1.4676082000000001E-7</v>
      </c>
      <c r="BE377" s="196">
        <v>3.5553074999999999E-12</v>
      </c>
      <c r="BF377" s="196">
        <v>1.7095215999999999E-10</v>
      </c>
      <c r="BG377" s="108">
        <v>0</v>
      </c>
      <c r="BH377" s="108">
        <v>0</v>
      </c>
      <c r="BI377" s="108">
        <v>0</v>
      </c>
      <c r="BJ377" s="108">
        <v>0</v>
      </c>
      <c r="BK377" s="108">
        <v>0</v>
      </c>
      <c r="BL377" s="108">
        <v>0</v>
      </c>
      <c r="BM377" s="108">
        <v>0</v>
      </c>
      <c r="BN377" s="108">
        <v>0</v>
      </c>
      <c r="BO377" s="108">
        <v>0</v>
      </c>
      <c r="BP377" s="108">
        <v>3.2418132000000002E-2</v>
      </c>
      <c r="BQ377" s="108">
        <v>0</v>
      </c>
      <c r="BR377" s="108">
        <v>0</v>
      </c>
      <c r="BS377" s="108">
        <v>0</v>
      </c>
      <c r="BU377" s="172">
        <v>1.2457998E-5</v>
      </c>
      <c r="BV377" s="172">
        <v>1.1785959E-6</v>
      </c>
      <c r="BW377" s="172">
        <v>6.2243737E-6</v>
      </c>
      <c r="BX377" s="172">
        <v>9.8045611999999999E-13</v>
      </c>
      <c r="BY377" s="172">
        <v>9.7084993999999998E-7</v>
      </c>
      <c r="BZ377" s="69">
        <v>0</v>
      </c>
      <c r="CA377" s="69">
        <v>0</v>
      </c>
      <c r="CB377" s="69">
        <v>0</v>
      </c>
      <c r="CC377" s="69">
        <v>0</v>
      </c>
      <c r="CD377" s="172">
        <v>6.0743931000000003E-11</v>
      </c>
      <c r="CE377" s="69">
        <v>0</v>
      </c>
      <c r="CF377" s="69">
        <v>0</v>
      </c>
      <c r="CG377" s="69">
        <v>0</v>
      </c>
      <c r="CH377" s="172">
        <v>1.6973098999999999E-7</v>
      </c>
      <c r="CI377" s="172">
        <v>3.9143858000000003E-6</v>
      </c>
      <c r="CJ377" s="69">
        <v>0</v>
      </c>
      <c r="CK377" s="69">
        <v>0</v>
      </c>
      <c r="CM377" s="198">
        <v>0</v>
      </c>
      <c r="CN377" s="198">
        <v>0.22323461999999999</v>
      </c>
      <c r="CO377" s="198">
        <v>4.2413922999999997E-4</v>
      </c>
      <c r="CP377" s="198">
        <v>8.0637812999999998E-4</v>
      </c>
      <c r="CQ377" s="198">
        <v>0</v>
      </c>
      <c r="CR377" s="198">
        <v>0</v>
      </c>
      <c r="CS377" s="197">
        <v>4.9278655000000003E-5</v>
      </c>
      <c r="CT377" s="198">
        <v>0</v>
      </c>
      <c r="CU377" s="198">
        <v>0</v>
      </c>
      <c r="CV377" s="198">
        <v>0</v>
      </c>
      <c r="CX377" s="166"/>
    </row>
    <row r="378" spans="1:102" ht="14.4">
      <c r="A378" t="s">
        <v>481</v>
      </c>
      <c r="B378" s="85" t="s">
        <v>67</v>
      </c>
      <c r="C378" s="113" t="str">
        <f t="shared" si="209"/>
        <v>A.040.05.103</v>
      </c>
      <c r="D378" s="9" t="s">
        <v>1135</v>
      </c>
      <c r="E378" s="112" t="s">
        <v>362</v>
      </c>
      <c r="F378" s="115" t="str">
        <f t="shared" si="210"/>
        <v>Roof tiles</v>
      </c>
      <c r="G378" s="143">
        <f t="shared" si="211"/>
        <v>0.36099999999999999</v>
      </c>
      <c r="I378" s="118">
        <f t="shared" si="212"/>
        <v>5.8354967331984878E-2</v>
      </c>
      <c r="K378" s="161">
        <f t="shared" si="213"/>
        <v>4.3233496758780001E-4</v>
      </c>
      <c r="L378" s="161">
        <f t="shared" si="214"/>
        <v>3.7726323643970799E-3</v>
      </c>
      <c r="M378" s="162">
        <f t="shared" si="215"/>
        <v>0</v>
      </c>
      <c r="N378" s="161">
        <v>5.4149999999999997E-2</v>
      </c>
      <c r="O378" s="132">
        <v>2.9312887E-3</v>
      </c>
      <c r="P378" s="132">
        <v>8.4134355000000001E-4</v>
      </c>
      <c r="Q378" s="132">
        <v>4.3232904000000002E-4</v>
      </c>
      <c r="R378" s="132">
        <v>0</v>
      </c>
      <c r="S378" s="132">
        <v>0</v>
      </c>
      <c r="T378" s="164">
        <v>5.9275878000000003E-9</v>
      </c>
      <c r="U378" s="164">
        <v>1.1439708E-10</v>
      </c>
      <c r="V378" s="132">
        <v>0</v>
      </c>
      <c r="W378" s="132">
        <v>0</v>
      </c>
      <c r="X378" s="132">
        <v>0</v>
      </c>
      <c r="Y378" s="132">
        <v>0</v>
      </c>
      <c r="Z378" s="132">
        <v>0</v>
      </c>
      <c r="AA378" s="132">
        <v>0</v>
      </c>
      <c r="AC378" s="118">
        <f t="shared" si="166"/>
        <v>5.4149999999999997E-2</v>
      </c>
      <c r="AD378" s="118">
        <f t="shared" si="167"/>
        <v>4.2049673319848801E-3</v>
      </c>
      <c r="AE378" s="118">
        <f t="shared" si="168"/>
        <v>3.7726323643970799E-3</v>
      </c>
      <c r="AF378" s="118">
        <f t="shared" si="169"/>
        <v>3.7726323643970799E-3</v>
      </c>
      <c r="AG378" s="118">
        <f t="shared" si="170"/>
        <v>0</v>
      </c>
      <c r="AI378" s="69">
        <v>5.2424419999999996</v>
      </c>
      <c r="AJ378" s="69">
        <v>5.2424419999999996</v>
      </c>
      <c r="AK378" s="69">
        <v>0</v>
      </c>
      <c r="AL378" s="69">
        <v>0</v>
      </c>
      <c r="AM378" s="69">
        <v>0</v>
      </c>
      <c r="AN378" s="69">
        <v>0</v>
      </c>
      <c r="AO378" s="69">
        <v>0</v>
      </c>
      <c r="AQ378" s="116">
        <v>7.1507434000000003E-3</v>
      </c>
      <c r="AR378" s="116">
        <v>6.4761233E-3</v>
      </c>
      <c r="AS378" s="116">
        <v>3.0030973999999998E-4</v>
      </c>
      <c r="AT378" s="116">
        <v>3.7431036000000001E-4</v>
      </c>
      <c r="AU378" s="150">
        <f t="shared" si="171"/>
        <v>3.8825679399999997E-7</v>
      </c>
      <c r="AV378" s="150">
        <f t="shared" si="172"/>
        <v>1.1106129365000001E-9</v>
      </c>
      <c r="AW378" s="163">
        <f t="shared" si="173"/>
        <v>5.2424419999999999E-2</v>
      </c>
      <c r="AX378" s="196">
        <v>3.3500799999999998E-7</v>
      </c>
      <c r="AY378" s="196">
        <v>1.0108000000000001E-9</v>
      </c>
      <c r="AZ378" s="196">
        <v>2.7616499999999999E-14</v>
      </c>
      <c r="BA378" s="108">
        <v>0</v>
      </c>
      <c r="BB378" s="108">
        <v>0</v>
      </c>
      <c r="BC378" s="196">
        <v>1.3794E-11</v>
      </c>
      <c r="BD378" s="196">
        <v>5.3235E-8</v>
      </c>
      <c r="BE378" s="196">
        <v>3.1517199999999998E-12</v>
      </c>
      <c r="BF378" s="196">
        <v>6.2010000000000001E-11</v>
      </c>
      <c r="BG378" s="196">
        <v>3.4623600000000003E-11</v>
      </c>
      <c r="BH378" s="108">
        <v>0</v>
      </c>
      <c r="BI378" s="108">
        <v>0</v>
      </c>
      <c r="BJ378" s="108">
        <v>0</v>
      </c>
      <c r="BK378" s="108">
        <v>0</v>
      </c>
      <c r="BL378" s="108">
        <v>0</v>
      </c>
      <c r="BM378" s="108">
        <v>0</v>
      </c>
      <c r="BN378" s="108">
        <v>0</v>
      </c>
      <c r="BO378" s="108">
        <v>0</v>
      </c>
      <c r="BP378" s="108">
        <v>5.2424419999999999E-2</v>
      </c>
      <c r="BQ378" s="108">
        <v>0</v>
      </c>
      <c r="BR378" s="108">
        <v>0</v>
      </c>
      <c r="BS378" s="108">
        <v>0</v>
      </c>
      <c r="BU378" s="172">
        <v>1.8184941000000002E-5</v>
      </c>
      <c r="BV378" s="172">
        <v>4.2751568000000001E-7</v>
      </c>
      <c r="BW378" s="172">
        <v>1.0065638E-5</v>
      </c>
      <c r="BX378" s="172">
        <v>1.3400106E-14</v>
      </c>
      <c r="BY378" s="172">
        <v>3.5215936000000001E-7</v>
      </c>
      <c r="BZ378" s="69">
        <v>0</v>
      </c>
      <c r="CA378" s="172">
        <v>8.9914931999999997E-7</v>
      </c>
      <c r="CB378" s="69">
        <v>0</v>
      </c>
      <c r="CC378" s="69">
        <v>0</v>
      </c>
      <c r="CD378" s="172">
        <v>3.9223192999999998E-12</v>
      </c>
      <c r="CE378" s="69">
        <v>0</v>
      </c>
      <c r="CF378" s="69">
        <v>0</v>
      </c>
      <c r="CG378" s="69">
        <v>0</v>
      </c>
      <c r="CH378" s="172">
        <v>1.1039344E-7</v>
      </c>
      <c r="CI378" s="172">
        <v>6.3300812000000002E-6</v>
      </c>
      <c r="CJ378" s="69">
        <v>0</v>
      </c>
      <c r="CK378" s="69">
        <v>0</v>
      </c>
      <c r="CM378" s="198">
        <v>0</v>
      </c>
      <c r="CN378" s="198">
        <v>0.36099999999999999</v>
      </c>
      <c r="CO378" s="198">
        <v>3.7599224999999999E-4</v>
      </c>
      <c r="CP378" s="198">
        <v>2.9250000000000001E-4</v>
      </c>
      <c r="CQ378" s="198">
        <v>0</v>
      </c>
      <c r="CR378" s="198">
        <v>0</v>
      </c>
      <c r="CS378" s="197">
        <v>1.7874996999999999E-5</v>
      </c>
      <c r="CT378" s="198">
        <v>0</v>
      </c>
      <c r="CU378" s="197">
        <v>2.3232074E-5</v>
      </c>
      <c r="CV378" s="198">
        <v>0</v>
      </c>
      <c r="CX378" s="166"/>
    </row>
    <row r="379" spans="1:102" ht="14.4">
      <c r="A379" t="s">
        <v>1640</v>
      </c>
      <c r="B379" s="85" t="s">
        <v>67</v>
      </c>
      <c r="C379" s="113" t="str">
        <f t="shared" si="209"/>
        <v>A.040.05.104</v>
      </c>
      <c r="D379" s="9" t="s">
        <v>1135</v>
      </c>
      <c r="E379" s="112" t="s">
        <v>362</v>
      </c>
      <c r="F379" s="115" t="str">
        <f t="shared" si="210"/>
        <v>Sand-lime bricks - light (600 kg/m3)</v>
      </c>
      <c r="G379" s="143">
        <f t="shared" si="211"/>
        <v>0.13350000000000001</v>
      </c>
      <c r="I379" s="118">
        <f t="shared" si="212"/>
        <v>2.1428473470265101E-2</v>
      </c>
      <c r="K379" s="161">
        <f t="shared" si="213"/>
        <v>1.2413472658000002E-4</v>
      </c>
      <c r="L379" s="161">
        <f t="shared" si="214"/>
        <v>1.2793387436850999E-3</v>
      </c>
      <c r="M379" s="162">
        <f t="shared" si="215"/>
        <v>0</v>
      </c>
      <c r="N379" s="161">
        <v>2.0025000000000001E-2</v>
      </c>
      <c r="O379" s="132">
        <v>1.00215E-3</v>
      </c>
      <c r="P379" s="132">
        <v>2.7718683E-4</v>
      </c>
      <c r="Q379" s="132">
        <v>1.2411360000000001E-4</v>
      </c>
      <c r="R379" s="132">
        <v>0</v>
      </c>
      <c r="S379" s="132">
        <v>0</v>
      </c>
      <c r="T379" s="164">
        <v>2.112658E-8</v>
      </c>
      <c r="U379" s="164">
        <v>1.9136850999999999E-9</v>
      </c>
      <c r="V379" s="132">
        <v>0</v>
      </c>
      <c r="W379" s="132">
        <v>0</v>
      </c>
      <c r="X379" s="132">
        <v>0</v>
      </c>
      <c r="Y379" s="132">
        <v>0</v>
      </c>
      <c r="Z379" s="132">
        <v>0</v>
      </c>
      <c r="AA379" s="132">
        <v>0</v>
      </c>
      <c r="AC379" s="118">
        <f t="shared" si="166"/>
        <v>2.0025000000000001E-2</v>
      </c>
      <c r="AD379" s="118">
        <f t="shared" si="167"/>
        <v>1.4034734702651E-3</v>
      </c>
      <c r="AE379" s="118">
        <f t="shared" si="168"/>
        <v>1.2793387436850999E-3</v>
      </c>
      <c r="AF379" s="118">
        <f t="shared" si="169"/>
        <v>1.2793387436850999E-3</v>
      </c>
      <c r="AG379" s="118">
        <f t="shared" si="170"/>
        <v>0</v>
      </c>
      <c r="AI379" s="69">
        <v>1.938687</v>
      </c>
      <c r="AJ379" s="69">
        <v>1.938687</v>
      </c>
      <c r="AK379" s="69">
        <v>0</v>
      </c>
      <c r="AL379" s="69">
        <v>0</v>
      </c>
      <c r="AM379" s="69">
        <v>0</v>
      </c>
      <c r="AN379" s="69">
        <v>0</v>
      </c>
      <c r="AO379" s="69">
        <v>0</v>
      </c>
      <c r="AQ379" s="116">
        <v>2.6155715999999999E-3</v>
      </c>
      <c r="AR379" s="116">
        <v>2.3700939000000001E-3</v>
      </c>
      <c r="AS379" s="116">
        <v>1.0705542E-4</v>
      </c>
      <c r="AT379" s="116">
        <v>1.3842225E-4</v>
      </c>
      <c r="AU379" s="150">
        <f t="shared" si="171"/>
        <v>1.4209195999999999E-7</v>
      </c>
      <c r="AV379" s="150">
        <f t="shared" si="172"/>
        <v>3.9591501274999996E-10</v>
      </c>
      <c r="AW379" s="163">
        <f t="shared" si="173"/>
        <v>1.938687E-2</v>
      </c>
      <c r="AX379" s="196">
        <v>1.23888E-7</v>
      </c>
      <c r="AY379" s="196">
        <v>3.7379999999999999E-10</v>
      </c>
      <c r="AZ379" s="196">
        <v>1.021275E-14</v>
      </c>
      <c r="BA379" s="108">
        <v>0</v>
      </c>
      <c r="BB379" s="108">
        <v>0</v>
      </c>
      <c r="BC379" s="196">
        <v>3.9600000000000001E-12</v>
      </c>
      <c r="BD379" s="196">
        <v>1.8200000000000001E-8</v>
      </c>
      <c r="BE379" s="196">
        <v>9.0480000000000004E-13</v>
      </c>
      <c r="BF379" s="196">
        <v>2.1199999999999999E-11</v>
      </c>
      <c r="BG379" s="108">
        <v>0</v>
      </c>
      <c r="BH379" s="108">
        <v>0</v>
      </c>
      <c r="BI379" s="108">
        <v>0</v>
      </c>
      <c r="BJ379" s="108">
        <v>0</v>
      </c>
      <c r="BK379" s="108">
        <v>0</v>
      </c>
      <c r="BL379" s="108">
        <v>0</v>
      </c>
      <c r="BM379" s="108">
        <v>0</v>
      </c>
      <c r="BN379" s="108">
        <v>0</v>
      </c>
      <c r="BO379" s="108">
        <v>0</v>
      </c>
      <c r="BP379" s="108">
        <v>1.938687E-2</v>
      </c>
      <c r="BQ379" s="108">
        <v>0</v>
      </c>
      <c r="BR379" s="108">
        <v>0</v>
      </c>
      <c r="BS379" s="108">
        <v>0</v>
      </c>
      <c r="BU379" s="172">
        <v>6.3630192000000001E-6</v>
      </c>
      <c r="BV379" s="172">
        <v>1.4615921E-7</v>
      </c>
      <c r="BW379" s="172">
        <v>3.7223341999999999E-6</v>
      </c>
      <c r="BX379" s="172">
        <v>2.2416292000000001E-13</v>
      </c>
      <c r="BY379" s="172">
        <v>1.2039636E-7</v>
      </c>
      <c r="BZ379" s="69">
        <v>0</v>
      </c>
      <c r="CA379" s="69">
        <v>0</v>
      </c>
      <c r="CB379" s="69">
        <v>0</v>
      </c>
      <c r="CC379" s="69">
        <v>0</v>
      </c>
      <c r="CD379" s="172">
        <v>1.3979581E-11</v>
      </c>
      <c r="CE379" s="69">
        <v>0</v>
      </c>
      <c r="CF379" s="69">
        <v>0</v>
      </c>
      <c r="CG379" s="69">
        <v>0</v>
      </c>
      <c r="CH379" s="172">
        <v>3.3212644E-8</v>
      </c>
      <c r="CI379" s="172">
        <v>2.3409026E-6</v>
      </c>
      <c r="CJ379" s="69">
        <v>0</v>
      </c>
      <c r="CK379" s="69">
        <v>0</v>
      </c>
      <c r="CM379" s="198">
        <v>0</v>
      </c>
      <c r="CN379" s="198">
        <v>0.13350000000000001</v>
      </c>
      <c r="CO379" s="198">
        <v>1.0794036E-4</v>
      </c>
      <c r="CP379" s="198">
        <v>1E-4</v>
      </c>
      <c r="CQ379" s="198">
        <v>0</v>
      </c>
      <c r="CR379" s="198">
        <v>0</v>
      </c>
      <c r="CS379" s="197">
        <v>6.1111099999999997E-6</v>
      </c>
      <c r="CT379" s="198">
        <v>0</v>
      </c>
      <c r="CU379" s="198">
        <v>0</v>
      </c>
      <c r="CV379" s="198">
        <v>0</v>
      </c>
      <c r="CX379" s="166"/>
    </row>
    <row r="380" spans="1:102">
      <c r="D380" s="1" t="s">
        <v>1136</v>
      </c>
      <c r="T380" s="3"/>
      <c r="U380" s="3"/>
      <c r="AC380" s="142"/>
      <c r="AD380" s="142"/>
      <c r="AE380" s="142"/>
      <c r="AF380" s="142"/>
      <c r="AG380" s="142"/>
      <c r="AU380" s="86"/>
      <c r="AV380" s="86"/>
      <c r="AW380" s="86"/>
      <c r="AX380" s="3"/>
      <c r="AY380" s="3"/>
      <c r="AZ380" s="3"/>
      <c r="BC380" s="3"/>
      <c r="BD380" s="3"/>
      <c r="BE380" s="3"/>
      <c r="BF380" s="3"/>
      <c r="BU380" s="3"/>
      <c r="BV380" s="3"/>
      <c r="BW380" s="3"/>
      <c r="BX380" s="3"/>
      <c r="BY380" s="3"/>
      <c r="CD380" s="3"/>
      <c r="CH380" s="3"/>
      <c r="CI380" s="3"/>
      <c r="CS380" s="3"/>
    </row>
    <row r="381" spans="1:102" ht="14.4">
      <c r="A381" t="s">
        <v>482</v>
      </c>
      <c r="B381" s="85" t="s">
        <v>67</v>
      </c>
      <c r="C381" s="113" t="str">
        <f t="shared" ref="C381:C382" si="216">MID(A381,1,12)</f>
        <v>A.040.07.101</v>
      </c>
      <c r="D381" s="9" t="s">
        <v>1136</v>
      </c>
      <c r="E381" s="112" t="s">
        <v>2612</v>
      </c>
      <c r="F381" s="115" t="str">
        <f t="shared" ref="F381:F382" si="217">MID(A381, 21,85)</f>
        <v>Concrete</v>
      </c>
      <c r="G381" s="143">
        <f t="shared" ref="G381:G382" si="218">N381/0.15</f>
        <v>309.54519333333332</v>
      </c>
      <c r="I381" s="118">
        <f t="shared" ref="I381:I382" si="219">K381+L381+M381+N381</f>
        <v>65.542127174972705</v>
      </c>
      <c r="K381" s="161">
        <f t="shared" ref="K381:K382" si="220">Q381+R381+S381+T381</f>
        <v>5.3232334269999999</v>
      </c>
      <c r="L381" s="161">
        <f t="shared" ref="L381:L382" si="221">O381+P381+U381+Y381+W381</f>
        <v>9.5113101758000003</v>
      </c>
      <c r="M381" s="162">
        <f t="shared" ref="M381:M382" si="222">V381+X381+Z381+AA381</f>
        <v>4.2758045721727003</v>
      </c>
      <c r="N381" s="161">
        <v>46.431778999999999</v>
      </c>
      <c r="O381" s="132">
        <v>3.8871937999999999</v>
      </c>
      <c r="P381" s="132">
        <v>4.6704356000000002</v>
      </c>
      <c r="Q381" s="132">
        <v>4.3024543</v>
      </c>
      <c r="R381" s="132">
        <v>0.71429799999999999</v>
      </c>
      <c r="S381" s="132">
        <v>1.3902127E-2</v>
      </c>
      <c r="T381" s="132">
        <v>0.29257899999999998</v>
      </c>
      <c r="U381" s="132">
        <v>0.92666965000000001</v>
      </c>
      <c r="V381" s="132">
        <v>3.5062554000000001</v>
      </c>
      <c r="W381" s="132">
        <v>1.7566894E-2</v>
      </c>
      <c r="X381" s="132">
        <v>0.76949862000000002</v>
      </c>
      <c r="Y381" s="132">
        <v>9.4442317999999994E-3</v>
      </c>
      <c r="Z381" s="164">
        <v>5.0551874000000002E-5</v>
      </c>
      <c r="AA381" s="164">
        <v>2.9870076999999998E-10</v>
      </c>
      <c r="AC381" s="118">
        <f t="shared" si="166"/>
        <v>46.431778999999999</v>
      </c>
      <c r="AD381" s="118">
        <f t="shared" si="167"/>
        <v>14.807532476999999</v>
      </c>
      <c r="AE381" s="118">
        <f t="shared" si="168"/>
        <v>9.4843496018740012</v>
      </c>
      <c r="AF381" s="118">
        <f t="shared" si="169"/>
        <v>9.5113101758000003</v>
      </c>
      <c r="AG381" s="118">
        <f t="shared" si="170"/>
        <v>4.2757540202987006</v>
      </c>
      <c r="AI381" s="69">
        <v>1515.8575000000001</v>
      </c>
      <c r="AJ381" s="69">
        <v>1465.0723</v>
      </c>
      <c r="AK381" s="69">
        <v>2.1649927</v>
      </c>
      <c r="AL381" s="69">
        <v>0</v>
      </c>
      <c r="AM381" s="69">
        <v>0.73135486000000005</v>
      </c>
      <c r="AN381" s="69">
        <v>15.004242</v>
      </c>
      <c r="AO381" s="69">
        <v>32.884582000000002</v>
      </c>
      <c r="AQ381" s="116">
        <v>6.4991161000000002</v>
      </c>
      <c r="AR381" s="116">
        <v>6.1292315000000004</v>
      </c>
      <c r="AS381" s="116">
        <v>0.26329309000000001</v>
      </c>
      <c r="AT381" s="116">
        <v>0.10659153</v>
      </c>
      <c r="AU381" s="150">
        <f t="shared" si="171"/>
        <v>3.6745991744922894E-4</v>
      </c>
      <c r="AV381" s="150">
        <f t="shared" si="172"/>
        <v>9.7371705772066329E-7</v>
      </c>
      <c r="AW381" s="163">
        <f t="shared" si="173"/>
        <v>14.928786410000001</v>
      </c>
      <c r="AX381" s="108">
        <v>2.8725811999999999E-4</v>
      </c>
      <c r="AY381" s="196">
        <v>8.6672710999999998E-7</v>
      </c>
      <c r="AZ381" s="196">
        <v>2.3680222000000001E-11</v>
      </c>
      <c r="BA381" s="196">
        <v>1.4570052999999999E-13</v>
      </c>
      <c r="BB381" s="196">
        <v>4.1328421999999999E-14</v>
      </c>
      <c r="BC381" s="196">
        <v>1.166911E-7</v>
      </c>
      <c r="BD381" s="196">
        <v>7.9880905999999999E-5</v>
      </c>
      <c r="BE381" s="196">
        <v>2.6476359E-8</v>
      </c>
      <c r="BF381" s="196">
        <v>8.0314742000000005E-8</v>
      </c>
      <c r="BG381" s="196">
        <v>1.7028946E-13</v>
      </c>
      <c r="BH381" s="196">
        <v>1.5058513E-12</v>
      </c>
      <c r="BI381" s="196">
        <v>1.666618E-10</v>
      </c>
      <c r="BJ381" s="196">
        <v>5.5711301000000004E-12</v>
      </c>
      <c r="BK381" s="196">
        <v>1.2574273999999999E-12</v>
      </c>
      <c r="BL381" s="196">
        <v>6.2786522000000003E-9</v>
      </c>
      <c r="BM381" s="196">
        <v>1.9792151000000001E-7</v>
      </c>
      <c r="BN381" s="196">
        <v>4.0352982999999999E-19</v>
      </c>
      <c r="BO381" s="108">
        <v>0.31021940999999997</v>
      </c>
      <c r="BP381" s="108">
        <v>14.618567000000001</v>
      </c>
      <c r="BQ381" s="108">
        <v>0</v>
      </c>
      <c r="BR381" s="108">
        <v>0</v>
      </c>
      <c r="BS381" s="108">
        <v>0</v>
      </c>
      <c r="BU381" s="69">
        <v>1.3290223E-2</v>
      </c>
      <c r="BV381" s="69">
        <v>5.5423047999999999E-4</v>
      </c>
      <c r="BW381" s="69">
        <v>8.6309413000000001E-3</v>
      </c>
      <c r="BX381" s="69">
        <v>1.1063799999999999E-4</v>
      </c>
      <c r="BY381" s="69">
        <v>1.0792175999999999E-3</v>
      </c>
      <c r="BZ381" s="172">
        <v>1.0150980999999999E-6</v>
      </c>
      <c r="CA381" s="172">
        <v>3.7281688000000004E-9</v>
      </c>
      <c r="CB381" s="172">
        <v>1.542512E-6</v>
      </c>
      <c r="CC381" s="172">
        <v>3.3809309E-5</v>
      </c>
      <c r="CD381" s="69">
        <v>2.3164099E-4</v>
      </c>
      <c r="CE381" s="172">
        <v>1.1718964000000001E-10</v>
      </c>
      <c r="CF381" s="172">
        <v>8.9235473999999993E-16</v>
      </c>
      <c r="CG381" s="172">
        <v>7.6619515999999998E-12</v>
      </c>
      <c r="CH381" s="69">
        <v>8.5832184E-4</v>
      </c>
      <c r="CI381" s="69">
        <v>1.7884245E-3</v>
      </c>
      <c r="CJ381" s="172">
        <v>4.3765435000000001E-7</v>
      </c>
      <c r="CK381" s="69">
        <v>0</v>
      </c>
      <c r="CM381" s="197">
        <v>9.0379287000000001E-12</v>
      </c>
      <c r="CN381" s="198">
        <v>309.54503999999997</v>
      </c>
      <c r="CO381" s="198">
        <v>6.1515001E-2</v>
      </c>
      <c r="CP381" s="198">
        <v>0.37942863999999998</v>
      </c>
      <c r="CQ381" s="197">
        <v>7.5830567999999994E-8</v>
      </c>
      <c r="CR381" s="197">
        <v>9.0666238999999996E-6</v>
      </c>
      <c r="CS381" s="198">
        <v>4.0495318000000002E-2</v>
      </c>
      <c r="CT381" s="198">
        <v>4.7461352000000003</v>
      </c>
      <c r="CU381" s="197">
        <v>1.1327324E-7</v>
      </c>
      <c r="CV381" s="198">
        <v>8.7180172999999997E-4</v>
      </c>
      <c r="CX381" s="166"/>
    </row>
    <row r="382" spans="1:102" ht="14.4">
      <c r="A382" t="s">
        <v>1641</v>
      </c>
      <c r="B382" s="85" t="s">
        <v>67</v>
      </c>
      <c r="C382" s="113" t="str">
        <f t="shared" si="216"/>
        <v>A.040.07.102</v>
      </c>
      <c r="D382" s="9" t="s">
        <v>1136</v>
      </c>
      <c r="E382" s="112" t="s">
        <v>2612</v>
      </c>
      <c r="F382" s="115" t="str">
        <f t="shared" si="217"/>
        <v>Concrete (reinforced 40 kg steel per 1000 kg)</v>
      </c>
      <c r="G382" s="143">
        <f t="shared" si="218"/>
        <v>450.36185333333333</v>
      </c>
      <c r="I382" s="118">
        <f t="shared" si="219"/>
        <v>97.538218302685749</v>
      </c>
      <c r="K382" s="161">
        <f t="shared" si="220"/>
        <v>7.0743581820000001</v>
      </c>
      <c r="L382" s="161">
        <f t="shared" si="221"/>
        <v>15.3639009106</v>
      </c>
      <c r="M382" s="162">
        <f t="shared" si="222"/>
        <v>7.5456812100857524</v>
      </c>
      <c r="N382" s="161">
        <v>67.554277999999996</v>
      </c>
      <c r="O382" s="132">
        <v>8.4224697000000006</v>
      </c>
      <c r="P382" s="132">
        <v>6.0258975000000001</v>
      </c>
      <c r="Q382" s="132">
        <v>6.0807700999999996</v>
      </c>
      <c r="R382" s="132">
        <v>0.69936008000000005</v>
      </c>
      <c r="S382" s="132">
        <v>1.3346042000000001E-2</v>
      </c>
      <c r="T382" s="132">
        <v>0.28088195999999999</v>
      </c>
      <c r="U382" s="132">
        <v>0.88960302999999996</v>
      </c>
      <c r="V382" s="132">
        <v>6.8069139999999999</v>
      </c>
      <c r="W382" s="132">
        <v>1.6864218E-2</v>
      </c>
      <c r="X382" s="132">
        <v>0.73871867999999996</v>
      </c>
      <c r="Y382" s="132">
        <v>9.0664626000000002E-3</v>
      </c>
      <c r="Z382" s="164">
        <v>4.8529799000000001E-5</v>
      </c>
      <c r="AA382" s="164">
        <v>2.8675274000000002E-10</v>
      </c>
      <c r="AC382" s="118">
        <f t="shared" si="166"/>
        <v>67.554277999999996</v>
      </c>
      <c r="AD382" s="118">
        <f t="shared" si="167"/>
        <v>22.412328411999997</v>
      </c>
      <c r="AE382" s="118">
        <f t="shared" si="168"/>
        <v>15.338018759799001</v>
      </c>
      <c r="AF382" s="118">
        <f t="shared" si="169"/>
        <v>15.3639009106</v>
      </c>
      <c r="AG382" s="118">
        <f t="shared" si="170"/>
        <v>7.5456326802867526</v>
      </c>
      <c r="AI382" s="69">
        <v>3099.6367</v>
      </c>
      <c r="AJ382" s="69">
        <v>3050.8829000000001</v>
      </c>
      <c r="AK382" s="69">
        <v>2.0783930000000002</v>
      </c>
      <c r="AL382" s="69">
        <v>0</v>
      </c>
      <c r="AM382" s="69">
        <v>0.70210066000000004</v>
      </c>
      <c r="AN382" s="69">
        <v>14.404071999999999</v>
      </c>
      <c r="AO382" s="69">
        <v>31.569198</v>
      </c>
      <c r="AQ382" s="116">
        <v>9.5484913000000002</v>
      </c>
      <c r="AR382" s="116">
        <v>8.9395517000000009</v>
      </c>
      <c r="AS382" s="116">
        <v>0.38501816</v>
      </c>
      <c r="AT382" s="116">
        <v>0.22392142000000001</v>
      </c>
      <c r="AU382" s="150">
        <f t="shared" si="171"/>
        <v>5.3594434951564776E-4</v>
      </c>
      <c r="AV382" s="150">
        <f t="shared" si="172"/>
        <v>1.4238836734754773E-6</v>
      </c>
      <c r="AW382" s="163">
        <f t="shared" si="173"/>
        <v>31.361543389999998</v>
      </c>
      <c r="AX382" s="108">
        <v>4.1793598000000002E-4</v>
      </c>
      <c r="AY382" s="196">
        <v>1.2610137E-6</v>
      </c>
      <c r="AZ382" s="196">
        <v>3.4452697000000001E-11</v>
      </c>
      <c r="BA382" s="196">
        <v>1.3987251E-13</v>
      </c>
      <c r="BB382" s="196">
        <v>3.9675284999999998E-14</v>
      </c>
      <c r="BC382" s="196">
        <v>1.6635718E-7</v>
      </c>
      <c r="BD382" s="108">
        <v>1.1764598E-4</v>
      </c>
      <c r="BE382" s="196">
        <v>3.7813675000000003E-8</v>
      </c>
      <c r="BF382" s="196">
        <v>1.2481415999999999E-7</v>
      </c>
      <c r="BG382" s="196">
        <v>1.6347788999999999E-13</v>
      </c>
      <c r="BH382" s="196">
        <v>4.0971555000000001E-11</v>
      </c>
      <c r="BI382" s="196">
        <v>1.5999533E-10</v>
      </c>
      <c r="BJ382" s="196">
        <v>5.3482848999999999E-12</v>
      </c>
      <c r="BK382" s="196">
        <v>1.2071303000000001E-12</v>
      </c>
      <c r="BL382" s="196">
        <v>6.0275061E-9</v>
      </c>
      <c r="BM382" s="196">
        <v>1.9000464999999999E-7</v>
      </c>
      <c r="BN382" s="196">
        <v>3.8738864E-19</v>
      </c>
      <c r="BO382" s="108">
        <v>0.88358439</v>
      </c>
      <c r="BP382" s="108">
        <v>30.477958999999998</v>
      </c>
      <c r="BQ382" s="108">
        <v>0</v>
      </c>
      <c r="BR382" s="108">
        <v>0</v>
      </c>
      <c r="BS382" s="108">
        <v>0</v>
      </c>
      <c r="BU382" s="69">
        <v>2.0034298999999998E-2</v>
      </c>
      <c r="BV382" s="69">
        <v>8.6100225999999997E-4</v>
      </c>
      <c r="BW382" s="69">
        <v>1.2557284E-2</v>
      </c>
      <c r="BX382" s="69">
        <v>1.0694838000000001E-4</v>
      </c>
      <c r="BY382" s="69">
        <v>1.3070089E-3</v>
      </c>
      <c r="BZ382" s="172">
        <v>9.7449414000000008E-7</v>
      </c>
      <c r="CA382" s="172">
        <v>3.5790420999999999E-9</v>
      </c>
      <c r="CB382" s="172">
        <v>1.4808116E-6</v>
      </c>
      <c r="CC382" s="172">
        <v>3.2456936000000003E-5</v>
      </c>
      <c r="CD382" s="69">
        <v>2.2462421000000001E-4</v>
      </c>
      <c r="CE382" s="172">
        <v>1.1250204999999999E-10</v>
      </c>
      <c r="CF382" s="172">
        <v>8.5666055E-16</v>
      </c>
      <c r="CG382" s="172">
        <v>7.3554736000000004E-12</v>
      </c>
      <c r="CH382" s="69">
        <v>1.2181738E-3</v>
      </c>
      <c r="CI382" s="69">
        <v>3.7213745000000001E-3</v>
      </c>
      <c r="CJ382" s="172">
        <v>2.9673338000000002E-6</v>
      </c>
      <c r="CK382" s="69">
        <v>0</v>
      </c>
      <c r="CM382" s="197">
        <v>8.6764115000000006E-12</v>
      </c>
      <c r="CN382" s="198">
        <v>450.36171000000002</v>
      </c>
      <c r="CO382" s="198">
        <v>0.41104705000000002</v>
      </c>
      <c r="CP382" s="198">
        <v>0.58930813999999998</v>
      </c>
      <c r="CQ382" s="197">
        <v>7.2797345999999998E-8</v>
      </c>
      <c r="CR382" s="197">
        <v>8.7039589999999995E-6</v>
      </c>
      <c r="CS382" s="198">
        <v>5.2628964E-2</v>
      </c>
      <c r="CT382" s="198">
        <v>4.5562898000000001</v>
      </c>
      <c r="CU382" s="197">
        <v>1.0874230999999999E-7</v>
      </c>
      <c r="CV382" s="198">
        <v>1.4340634E-2</v>
      </c>
      <c r="CX382" s="166"/>
    </row>
    <row r="383" spans="1:102">
      <c r="D383" s="1" t="s">
        <v>1137</v>
      </c>
      <c r="Z383" s="3"/>
      <c r="AA383" s="3"/>
      <c r="AC383" s="142"/>
      <c r="AD383" s="142"/>
      <c r="AE383" s="142"/>
      <c r="AF383" s="142"/>
      <c r="AG383" s="142"/>
      <c r="AU383" s="86"/>
      <c r="AV383" s="86"/>
      <c r="AW383" s="86"/>
      <c r="AY383" s="3"/>
      <c r="AZ383" s="3"/>
      <c r="BA383" s="3"/>
      <c r="BB383" s="3"/>
      <c r="BC383" s="3"/>
      <c r="BE383" s="3"/>
      <c r="BF383" s="3"/>
      <c r="BG383" s="3"/>
      <c r="BH383" s="3"/>
      <c r="BI383" s="3"/>
      <c r="BJ383" s="3"/>
      <c r="BK383" s="3"/>
      <c r="BL383" s="3"/>
      <c r="BM383" s="3"/>
      <c r="BN383" s="3"/>
      <c r="BZ383" s="3"/>
      <c r="CA383" s="3"/>
      <c r="CB383" s="3"/>
      <c r="CC383" s="3"/>
      <c r="CE383" s="3"/>
      <c r="CF383" s="3"/>
      <c r="CG383" s="3"/>
      <c r="CJ383" s="3"/>
      <c r="CM383" s="3"/>
      <c r="CQ383" s="3"/>
      <c r="CR383" s="3"/>
      <c r="CU383" s="3"/>
    </row>
    <row r="384" spans="1:102" ht="14.4">
      <c r="A384" t="s">
        <v>484</v>
      </c>
      <c r="B384" s="85" t="s">
        <v>67</v>
      </c>
      <c r="C384" s="113" t="str">
        <f t="shared" ref="C384:C388" si="223">MID(A384,1,12)</f>
        <v>A.040.09.101</v>
      </c>
      <c r="D384" s="9" t="s">
        <v>1137</v>
      </c>
      <c r="E384" s="112" t="s">
        <v>2613</v>
      </c>
      <c r="F384" s="115" t="str">
        <f t="shared" ref="F384:F388" si="224">MID(A384, 21,85)</f>
        <v>cork slab insulation</v>
      </c>
      <c r="G384" s="143">
        <f t="shared" ref="G384:G388" si="225">N384/0.15</f>
        <v>0.87951633333333334</v>
      </c>
      <c r="I384" s="118">
        <f t="shared" ref="I384:I388" si="226">K384+L384+M384+N384</f>
        <v>0.26590088938074563</v>
      </c>
      <c r="K384" s="161">
        <f t="shared" ref="K384:K388" si="227">Q384+R384+S384+T384</f>
        <v>9.7418259570000009E-3</v>
      </c>
      <c r="L384" s="161">
        <f t="shared" ref="L384:L388" si="228">O384+P384+U384+Y384+W384</f>
        <v>0.10251699743000001</v>
      </c>
      <c r="M384" s="162">
        <f t="shared" ref="M384:M388" si="229">V384+X384+Z384+AA384</f>
        <v>2.1714615993745617E-2</v>
      </c>
      <c r="N384" s="161">
        <v>0.13192745</v>
      </c>
      <c r="O384" s="132">
        <v>2.3769049E-2</v>
      </c>
      <c r="P384" s="132">
        <v>1.3810335999999999E-2</v>
      </c>
      <c r="Q384" s="132">
        <v>8.1191652999999999E-3</v>
      </c>
      <c r="R384" s="132">
        <v>1.4172217E-3</v>
      </c>
      <c r="S384" s="164">
        <v>2.4133597000000001E-5</v>
      </c>
      <c r="T384" s="132">
        <v>1.8130536000000001E-4</v>
      </c>
      <c r="U384" s="132">
        <v>2.6082387000000003E-4</v>
      </c>
      <c r="V384" s="132">
        <v>4.1886357E-4</v>
      </c>
      <c r="W384" s="132">
        <v>6.4346034999999996E-2</v>
      </c>
      <c r="X384" s="132">
        <v>2.1292782999999999E-2</v>
      </c>
      <c r="Y384" s="132">
        <v>3.3075356000000002E-4</v>
      </c>
      <c r="Z384" s="164">
        <v>2.9694061999999999E-6</v>
      </c>
      <c r="AA384" s="164">
        <v>1.7545619000000001E-11</v>
      </c>
      <c r="AC384" s="118">
        <f t="shared" si="166"/>
        <v>0.13192745</v>
      </c>
      <c r="AD384" s="118">
        <f t="shared" si="167"/>
        <v>4.7582034827000005E-2</v>
      </c>
      <c r="AE384" s="118">
        <f t="shared" si="168"/>
        <v>3.7843178276200005E-2</v>
      </c>
      <c r="AF384" s="118">
        <f t="shared" si="169"/>
        <v>0.10251699743000001</v>
      </c>
      <c r="AG384" s="118">
        <f t="shared" si="170"/>
        <v>2.1711646587545617E-2</v>
      </c>
      <c r="AI384" s="69">
        <v>35.256936000000003</v>
      </c>
      <c r="AJ384" s="69">
        <v>12.345504</v>
      </c>
      <c r="AK384" s="69">
        <v>1.9683520000000001</v>
      </c>
      <c r="AL384" s="69">
        <v>0</v>
      </c>
      <c r="AM384" s="69">
        <v>19.271606999999999</v>
      </c>
      <c r="AN384" s="69">
        <v>1.1802995999999999</v>
      </c>
      <c r="AO384" s="69">
        <v>0.49117404999999997</v>
      </c>
      <c r="AQ384" s="116">
        <v>2.4011582E-2</v>
      </c>
      <c r="AR384" s="116">
        <v>2.2520289999999998E-2</v>
      </c>
      <c r="AS384" s="116">
        <v>8.8104720999999996E-4</v>
      </c>
      <c r="AT384" s="116">
        <v>6.1024419999999998E-4</v>
      </c>
      <c r="AU384" s="150">
        <f t="shared" si="171"/>
        <v>1.3501373200470403E-6</v>
      </c>
      <c r="AV384" s="150">
        <f t="shared" si="172"/>
        <v>3.2583106979631231E-9</v>
      </c>
      <c r="AW384" s="163">
        <f t="shared" si="173"/>
        <v>8.5468375274000002E-2</v>
      </c>
      <c r="AX384" s="196">
        <v>8.1914455999999999E-7</v>
      </c>
      <c r="AY384" s="196">
        <v>2.4716720999999998E-9</v>
      </c>
      <c r="AZ384" s="196">
        <v>6.7524746999999996E-14</v>
      </c>
      <c r="BA384" s="196">
        <v>8.5584175999999996E-15</v>
      </c>
      <c r="BB384" s="196">
        <v>2.4276226000000001E-15</v>
      </c>
      <c r="BC384" s="196">
        <v>8.9110791000000003E-10</v>
      </c>
      <c r="BD384" s="196">
        <v>5.2972763000000005E-7</v>
      </c>
      <c r="BE384" s="196">
        <v>1.3224958E-10</v>
      </c>
      <c r="BF384" s="196">
        <v>6.5409826000000005E-10</v>
      </c>
      <c r="BG384" s="196">
        <v>1.1607236999999999E-13</v>
      </c>
      <c r="BH384" s="196">
        <v>3.976946E-15</v>
      </c>
      <c r="BI384" s="196">
        <v>9.9068150000000006E-14</v>
      </c>
      <c r="BJ384" s="196">
        <v>3.7640681E-15</v>
      </c>
      <c r="BK384" s="196">
        <v>3.5165831999999999E-16</v>
      </c>
      <c r="BL384" s="196">
        <v>3.0537569000000002E-10</v>
      </c>
      <c r="BM384" s="196">
        <v>6.8635461000000005E-11</v>
      </c>
      <c r="BN384" s="196">
        <v>2.3703255000000001E-20</v>
      </c>
      <c r="BO384" s="196">
        <v>1.3879274E-5</v>
      </c>
      <c r="BP384" s="108">
        <v>8.5454496000000005E-2</v>
      </c>
      <c r="BQ384" s="108">
        <v>0</v>
      </c>
      <c r="BR384" s="108">
        <v>0</v>
      </c>
      <c r="BS384" s="108">
        <v>0</v>
      </c>
      <c r="BU384" s="172">
        <v>5.4764334E-5</v>
      </c>
      <c r="BV384" s="172">
        <v>4.880036E-6</v>
      </c>
      <c r="BW384" s="172">
        <v>2.4523249999999999E-5</v>
      </c>
      <c r="BX384" s="172">
        <v>4.0776967999999998E-8</v>
      </c>
      <c r="BY384" s="172">
        <v>4.0327948000000004E-6</v>
      </c>
      <c r="BZ384" s="172">
        <v>5.6016955000000003E-7</v>
      </c>
      <c r="CA384" s="172">
        <v>2.1899183999999999E-10</v>
      </c>
      <c r="CB384" s="172">
        <v>1.3703474E-6</v>
      </c>
      <c r="CC384" s="172">
        <v>4.0921843E-8</v>
      </c>
      <c r="CD384" s="172">
        <v>1.2908395E-7</v>
      </c>
      <c r="CE384" s="172">
        <v>6.8836942999999998E-12</v>
      </c>
      <c r="CF384" s="172">
        <v>5.2416726000000002E-17</v>
      </c>
      <c r="CG384" s="172">
        <v>4.5006139000000002E-13</v>
      </c>
      <c r="CH384" s="172">
        <v>1.7768685E-6</v>
      </c>
      <c r="CI384" s="172">
        <v>1.7239975999999999E-5</v>
      </c>
      <c r="CJ384" s="172">
        <v>1.6988307E-7</v>
      </c>
      <c r="CK384" s="69">
        <v>0</v>
      </c>
      <c r="CM384" s="197">
        <v>5.3088599E-13</v>
      </c>
      <c r="CN384" s="198">
        <v>0.87705045999999998</v>
      </c>
      <c r="CO384" s="198">
        <v>2.1797067E-2</v>
      </c>
      <c r="CP384" s="198">
        <v>3.3763790000000001E-3</v>
      </c>
      <c r="CQ384" s="197">
        <v>6.5943027000000003E-11</v>
      </c>
      <c r="CR384" s="197">
        <v>5.2901133000000003E-9</v>
      </c>
      <c r="CS384" s="197">
        <v>5.5241192E-5</v>
      </c>
      <c r="CT384" s="198">
        <v>2.1993073999999999E-3</v>
      </c>
      <c r="CU384" s="197">
        <v>7.7779856999999996E-8</v>
      </c>
      <c r="CV384" s="198">
        <v>3.0666986000000001E-4</v>
      </c>
      <c r="CX384" s="166"/>
    </row>
    <row r="385" spans="1:102" ht="14.4">
      <c r="A385" t="s">
        <v>2109</v>
      </c>
      <c r="B385" s="85" t="s">
        <v>67</v>
      </c>
      <c r="C385" s="113" t="str">
        <f t="shared" si="223"/>
        <v>A.040.09.102</v>
      </c>
      <c r="D385" s="9" t="s">
        <v>1137</v>
      </c>
      <c r="E385" s="112" t="s">
        <v>2613</v>
      </c>
      <c r="F385" s="115" t="str">
        <f t="shared" si="224"/>
        <v>glasswool without paper, plastic, or AL facing</v>
      </c>
      <c r="G385" s="143">
        <f t="shared" si="225"/>
        <v>1.3599999999999999</v>
      </c>
      <c r="I385" s="118">
        <f t="shared" si="226"/>
        <v>0.33041574799999995</v>
      </c>
      <c r="K385" s="161">
        <f t="shared" si="227"/>
        <v>2.3255999999999999E-2</v>
      </c>
      <c r="L385" s="161">
        <f t="shared" si="228"/>
        <v>0.103159748</v>
      </c>
      <c r="M385" s="162">
        <f t="shared" si="229"/>
        <v>0</v>
      </c>
      <c r="N385" s="161">
        <v>0.20399999999999999</v>
      </c>
      <c r="O385" s="132">
        <v>7.5275999999999996E-2</v>
      </c>
      <c r="P385" s="132">
        <v>2.7883748E-2</v>
      </c>
      <c r="Q385" s="132">
        <v>2.3255999999999999E-2</v>
      </c>
      <c r="R385" s="132">
        <v>0</v>
      </c>
      <c r="S385" s="132">
        <v>0</v>
      </c>
      <c r="T385" s="132">
        <v>0</v>
      </c>
      <c r="U385" s="132">
        <v>0</v>
      </c>
      <c r="V385" s="132">
        <v>0</v>
      </c>
      <c r="W385" s="132">
        <v>0</v>
      </c>
      <c r="X385" s="132">
        <v>0</v>
      </c>
      <c r="Y385" s="132">
        <v>0</v>
      </c>
      <c r="Z385" s="132">
        <v>0</v>
      </c>
      <c r="AA385" s="132">
        <v>0</v>
      </c>
      <c r="AC385" s="118">
        <f t="shared" si="166"/>
        <v>0.20399999999999999</v>
      </c>
      <c r="AD385" s="118">
        <f t="shared" si="167"/>
        <v>0.12641574799999999</v>
      </c>
      <c r="AE385" s="118">
        <f t="shared" si="168"/>
        <v>0.103159748</v>
      </c>
      <c r="AF385" s="118">
        <f t="shared" si="169"/>
        <v>0.103159748</v>
      </c>
      <c r="AG385" s="118">
        <f t="shared" si="170"/>
        <v>0</v>
      </c>
      <c r="AI385" s="69">
        <v>24.358000000000001</v>
      </c>
      <c r="AJ385" s="69">
        <v>16.428000000000001</v>
      </c>
      <c r="AK385" s="69">
        <v>0</v>
      </c>
      <c r="AL385" s="69">
        <v>0</v>
      </c>
      <c r="AM385" s="69">
        <v>0</v>
      </c>
      <c r="AN385" s="69">
        <v>0</v>
      </c>
      <c r="AO385" s="69">
        <v>7.93</v>
      </c>
      <c r="AQ385" s="116">
        <v>2.7662006999999999E-2</v>
      </c>
      <c r="AR385" s="116">
        <v>2.5495347000000002E-2</v>
      </c>
      <c r="AS385" s="116">
        <v>1.2430874000000001E-3</v>
      </c>
      <c r="AT385" s="116">
        <v>9.2357327999999998E-4</v>
      </c>
      <c r="AU385" s="150">
        <f t="shared" si="171"/>
        <v>1.528498E-6</v>
      </c>
      <c r="AV385" s="150">
        <f t="shared" si="172"/>
        <v>4.5972166400000003E-9</v>
      </c>
      <c r="AW385" s="163">
        <f t="shared" si="173"/>
        <v>0.12935199999999999</v>
      </c>
      <c r="AX385" s="196">
        <v>1.26208E-6</v>
      </c>
      <c r="AY385" s="196">
        <v>3.8080000000000001E-9</v>
      </c>
      <c r="AZ385" s="196">
        <v>1.0404E-13</v>
      </c>
      <c r="BA385" s="108">
        <v>0</v>
      </c>
      <c r="BB385" s="108">
        <v>0</v>
      </c>
      <c r="BC385" s="196">
        <v>3.4579999999999998E-9</v>
      </c>
      <c r="BD385" s="196">
        <v>2.6296000000000002E-7</v>
      </c>
      <c r="BE385" s="196">
        <v>4.9020000000000002E-10</v>
      </c>
      <c r="BF385" s="196">
        <v>2.8993999999999998E-10</v>
      </c>
      <c r="BG385" s="196">
        <v>8.9726000000000008E-12</v>
      </c>
      <c r="BH385" s="108">
        <v>0</v>
      </c>
      <c r="BI385" s="108">
        <v>0</v>
      </c>
      <c r="BJ385" s="108">
        <v>0</v>
      </c>
      <c r="BK385" s="108">
        <v>0</v>
      </c>
      <c r="BL385" s="108">
        <v>0</v>
      </c>
      <c r="BM385" s="108">
        <v>0</v>
      </c>
      <c r="BN385" s="108">
        <v>0</v>
      </c>
      <c r="BO385" s="108">
        <v>0</v>
      </c>
      <c r="BP385" s="108">
        <v>0.12935199999999999</v>
      </c>
      <c r="BQ385" s="108">
        <v>0</v>
      </c>
      <c r="BR385" s="108">
        <v>0</v>
      </c>
      <c r="BS385" s="108">
        <v>0</v>
      </c>
      <c r="BU385" s="172">
        <v>7.1230984000000006E-5</v>
      </c>
      <c r="BV385" s="172">
        <v>3.1374022000000002E-6</v>
      </c>
      <c r="BW385" s="172">
        <v>3.7920409000000002E-5</v>
      </c>
      <c r="BX385" s="69">
        <v>0</v>
      </c>
      <c r="BY385" s="172">
        <v>9.1501235999999997E-7</v>
      </c>
      <c r="BZ385" s="172">
        <v>2.2386447999999999E-6</v>
      </c>
      <c r="CA385" s="172">
        <v>2.3346516999999999E-7</v>
      </c>
      <c r="CB385" s="172">
        <v>3.3977810999999999E-6</v>
      </c>
      <c r="CC385" s="69">
        <v>0</v>
      </c>
      <c r="CD385" s="69">
        <v>0</v>
      </c>
      <c r="CE385" s="69">
        <v>0</v>
      </c>
      <c r="CF385" s="69">
        <v>0</v>
      </c>
      <c r="CG385" s="69">
        <v>0</v>
      </c>
      <c r="CH385" s="172">
        <v>4.4455107000000003E-6</v>
      </c>
      <c r="CI385" s="172">
        <v>1.8942758999999999E-5</v>
      </c>
      <c r="CJ385" s="69">
        <v>0</v>
      </c>
      <c r="CK385" s="69">
        <v>0</v>
      </c>
      <c r="CM385" s="198">
        <v>0</v>
      </c>
      <c r="CN385" s="198">
        <v>1.36</v>
      </c>
      <c r="CO385" s="198">
        <v>6.4012139999999995E-2</v>
      </c>
      <c r="CP385" s="198">
        <v>2.66E-3</v>
      </c>
      <c r="CQ385" s="198">
        <v>0</v>
      </c>
      <c r="CR385" s="198">
        <v>0</v>
      </c>
      <c r="CS385" s="197">
        <v>2.7444435999999999E-5</v>
      </c>
      <c r="CT385" s="198">
        <v>0</v>
      </c>
      <c r="CU385" s="197">
        <v>5.9591056000000002E-6</v>
      </c>
      <c r="CV385" s="198">
        <v>7.8727259999999998E-4</v>
      </c>
      <c r="CX385" s="166"/>
    </row>
    <row r="386" spans="1:102" ht="14.4">
      <c r="A386" t="s">
        <v>2110</v>
      </c>
      <c r="B386" s="85" t="s">
        <v>67</v>
      </c>
      <c r="C386" s="113" t="str">
        <f t="shared" si="223"/>
        <v>A.040.09.103</v>
      </c>
      <c r="D386" s="9" t="s">
        <v>1137</v>
      </c>
      <c r="E386" s="112" t="s">
        <v>2613</v>
      </c>
      <c r="F386" s="115" t="str">
        <f t="shared" si="224"/>
        <v>stonewool without paper, plastic, or AL facing</v>
      </c>
      <c r="G386" s="143">
        <f t="shared" si="225"/>
        <v>1.1100000000000001</v>
      </c>
      <c r="I386" s="118">
        <f t="shared" si="226"/>
        <v>0.2355387397280404</v>
      </c>
      <c r="K386" s="161">
        <f t="shared" si="227"/>
        <v>4.0234043634359996E-3</v>
      </c>
      <c r="L386" s="161">
        <f t="shared" si="228"/>
        <v>6.501533536460441E-2</v>
      </c>
      <c r="M386" s="162">
        <f t="shared" si="229"/>
        <v>0</v>
      </c>
      <c r="N386" s="161">
        <v>0.16650000000000001</v>
      </c>
      <c r="O386" s="132">
        <v>5.9828355E-2</v>
      </c>
      <c r="P386" s="132">
        <v>5.1869793000000001E-3</v>
      </c>
      <c r="Q386" s="132">
        <v>4.0233491999999999E-3</v>
      </c>
      <c r="R386" s="132">
        <v>0</v>
      </c>
      <c r="S386" s="132">
        <v>0</v>
      </c>
      <c r="T386" s="164">
        <v>5.5163436000000002E-8</v>
      </c>
      <c r="U386" s="164">
        <v>1.0646044E-9</v>
      </c>
      <c r="V386" s="132">
        <v>0</v>
      </c>
      <c r="W386" s="132">
        <v>0</v>
      </c>
      <c r="X386" s="132">
        <v>0</v>
      </c>
      <c r="Y386" s="132">
        <v>0</v>
      </c>
      <c r="Z386" s="132">
        <v>0</v>
      </c>
      <c r="AA386" s="132">
        <v>0</v>
      </c>
      <c r="AC386" s="118">
        <f t="shared" si="166"/>
        <v>0.16650000000000001</v>
      </c>
      <c r="AD386" s="118">
        <f t="shared" si="167"/>
        <v>6.9038739728040407E-2</v>
      </c>
      <c r="AE386" s="118">
        <f t="shared" si="168"/>
        <v>6.501533536460441E-2</v>
      </c>
      <c r="AF386" s="118">
        <f t="shared" si="169"/>
        <v>6.501533536460441E-2</v>
      </c>
      <c r="AG386" s="118">
        <f t="shared" si="170"/>
        <v>0</v>
      </c>
      <c r="AI386" s="69">
        <v>17.940000000000001</v>
      </c>
      <c r="AJ386" s="69">
        <v>15.54</v>
      </c>
      <c r="AK386" s="69">
        <v>0</v>
      </c>
      <c r="AL386" s="69">
        <v>0</v>
      </c>
      <c r="AM386" s="69">
        <v>0</v>
      </c>
      <c r="AN386" s="69">
        <v>0</v>
      </c>
      <c r="AO386" s="69">
        <v>2.4</v>
      </c>
      <c r="AQ386" s="116">
        <v>3.7429206999999999E-2</v>
      </c>
      <c r="AR386" s="116">
        <v>3.5307363000000001E-2</v>
      </c>
      <c r="AS386" s="116">
        <v>1.2481933E-3</v>
      </c>
      <c r="AT386" s="116">
        <v>8.7365040000000004E-4</v>
      </c>
      <c r="AU386" s="150">
        <f t="shared" si="171"/>
        <v>2.1167483699999999E-6</v>
      </c>
      <c r="AV386" s="150">
        <f t="shared" si="172"/>
        <v>4.6160995149999998E-9</v>
      </c>
      <c r="AW386" s="163">
        <f t="shared" si="173"/>
        <v>0.12236</v>
      </c>
      <c r="AX386" s="196">
        <v>1.03008E-6</v>
      </c>
      <c r="AY386" s="196">
        <v>3.108E-9</v>
      </c>
      <c r="AZ386" s="196">
        <v>8.4914999999999997E-14</v>
      </c>
      <c r="BA386" s="108">
        <v>0</v>
      </c>
      <c r="BB386" s="108">
        <v>0</v>
      </c>
      <c r="BC386" s="196">
        <v>1.2836999999999999E-10</v>
      </c>
      <c r="BD386" s="196">
        <v>1.0865399999999999E-6</v>
      </c>
      <c r="BE386" s="196">
        <v>2.9330600000000001E-11</v>
      </c>
      <c r="BF386" s="196">
        <v>1.26564E-9</v>
      </c>
      <c r="BG386" s="196">
        <v>2.13044E-10</v>
      </c>
      <c r="BH386" s="108">
        <v>0</v>
      </c>
      <c r="BI386" s="108">
        <v>0</v>
      </c>
      <c r="BJ386" s="108">
        <v>0</v>
      </c>
      <c r="BK386" s="108">
        <v>0</v>
      </c>
      <c r="BL386" s="108">
        <v>0</v>
      </c>
      <c r="BM386" s="108">
        <v>0</v>
      </c>
      <c r="BN386" s="108">
        <v>0</v>
      </c>
      <c r="BO386" s="108">
        <v>0</v>
      </c>
      <c r="BP386" s="108">
        <v>0.12236</v>
      </c>
      <c r="BQ386" s="108">
        <v>0</v>
      </c>
      <c r="BR386" s="108">
        <v>0</v>
      </c>
      <c r="BS386" s="108">
        <v>0</v>
      </c>
      <c r="BU386" s="172">
        <v>7.1660832999999994E-5</v>
      </c>
      <c r="BV386" s="172">
        <v>8.7257046000000008E-6</v>
      </c>
      <c r="BW386" s="172">
        <v>3.0949745000000003E-5</v>
      </c>
      <c r="BX386" s="172">
        <v>1.2470433999999999E-13</v>
      </c>
      <c r="BY386" s="172">
        <v>7.1876629000000003E-6</v>
      </c>
      <c r="BZ386" s="69">
        <v>0</v>
      </c>
      <c r="CA386" s="172">
        <v>5.5433600999999998E-6</v>
      </c>
      <c r="CB386" s="69">
        <v>0</v>
      </c>
      <c r="CC386" s="69">
        <v>0</v>
      </c>
      <c r="CD386" s="172">
        <v>3.6501967000000001E-11</v>
      </c>
      <c r="CE386" s="69">
        <v>0</v>
      </c>
      <c r="CF386" s="69">
        <v>0</v>
      </c>
      <c r="CG386" s="69">
        <v>0</v>
      </c>
      <c r="CH386" s="172">
        <v>1.3354981000000001E-6</v>
      </c>
      <c r="CI386" s="172">
        <v>1.7918826E-5</v>
      </c>
      <c r="CJ386" s="69">
        <v>0</v>
      </c>
      <c r="CK386" s="69">
        <v>0</v>
      </c>
      <c r="CM386" s="198">
        <v>0</v>
      </c>
      <c r="CN386" s="198">
        <v>1.1100000000000001</v>
      </c>
      <c r="CO386" s="198">
        <v>3.4990667000000001E-3</v>
      </c>
      <c r="CP386" s="198">
        <v>5.9699999999999996E-3</v>
      </c>
      <c r="CQ386" s="198">
        <v>0</v>
      </c>
      <c r="CR386" s="198">
        <v>0</v>
      </c>
      <c r="CS386" s="198">
        <v>3.6483327000000001E-4</v>
      </c>
      <c r="CT386" s="198">
        <v>0</v>
      </c>
      <c r="CU386" s="198">
        <v>1.4149206000000001E-4</v>
      </c>
      <c r="CV386" s="198">
        <v>0</v>
      </c>
      <c r="CX386" s="166"/>
    </row>
    <row r="387" spans="1:102" ht="14.4">
      <c r="A387" t="s">
        <v>3062</v>
      </c>
      <c r="B387" s="85" t="s">
        <v>67</v>
      </c>
      <c r="C387" s="113" t="str">
        <f t="shared" si="223"/>
        <v>A.040.09.104</v>
      </c>
      <c r="D387" s="9" t="s">
        <v>1137</v>
      </c>
      <c r="E387" s="112" t="s">
        <v>2613</v>
      </c>
      <c r="F387" s="115" t="str">
        <f t="shared" si="224"/>
        <v>Hemp insulation slab USA (92% hemp 8% rPET)</v>
      </c>
      <c r="G387" s="143">
        <f t="shared" si="225"/>
        <v>1.9375844000000002</v>
      </c>
      <c r="I387" s="118">
        <f t="shared" si="226"/>
        <v>0.37850818981028861</v>
      </c>
      <c r="K387" s="161">
        <f t="shared" si="227"/>
        <v>1.36298876183E-2</v>
      </c>
      <c r="L387" s="161">
        <f t="shared" si="228"/>
        <v>3.7678944869999995E-2</v>
      </c>
      <c r="M387" s="162">
        <f t="shared" si="229"/>
        <v>3.6561697321988607E-2</v>
      </c>
      <c r="N387" s="161">
        <v>0.29063766000000002</v>
      </c>
      <c r="O387" s="132">
        <v>1.766703E-2</v>
      </c>
      <c r="P387" s="132">
        <v>1.7546277999999998E-2</v>
      </c>
      <c r="Q387" s="132">
        <v>9.2469162000000001E-3</v>
      </c>
      <c r="R387" s="132">
        <v>2.35652E-3</v>
      </c>
      <c r="S387" s="164">
        <v>8.8289183000000002E-6</v>
      </c>
      <c r="T387" s="132">
        <v>2.0176224999999999E-3</v>
      </c>
      <c r="U387" s="132">
        <v>2.5602573000000001E-4</v>
      </c>
      <c r="V387" s="132">
        <v>8.2471357000000003E-4</v>
      </c>
      <c r="W387" s="132">
        <v>1.7980977E-3</v>
      </c>
      <c r="X387" s="132">
        <v>3.5724814000000001E-2</v>
      </c>
      <c r="Y387" s="132">
        <v>4.1151343999999999E-4</v>
      </c>
      <c r="Z387" s="164">
        <v>1.216973E-5</v>
      </c>
      <c r="AA387" s="164">
        <v>2.1988604999999999E-11</v>
      </c>
      <c r="AC387" s="118">
        <f t="shared" si="166"/>
        <v>0.29063766000000002</v>
      </c>
      <c r="AD387" s="118">
        <f t="shared" si="167"/>
        <v>4.9099221348299998E-2</v>
      </c>
      <c r="AE387" s="118">
        <f t="shared" si="168"/>
        <v>3.5481503459999994E-2</v>
      </c>
      <c r="AF387" s="118">
        <f t="shared" si="169"/>
        <v>3.7678944869999995E-2</v>
      </c>
      <c r="AG387" s="118">
        <f t="shared" si="170"/>
        <v>3.6549527591988609E-2</v>
      </c>
      <c r="AI387" s="69">
        <v>27.515149000000001</v>
      </c>
      <c r="AJ387" s="69">
        <v>21.552136999999998</v>
      </c>
      <c r="AK387" s="69">
        <v>3.6554153</v>
      </c>
      <c r="AL387" s="69">
        <v>0</v>
      </c>
      <c r="AM387" s="69">
        <v>0.30234438000000002</v>
      </c>
      <c r="AN387" s="69">
        <v>1.5615125999999999</v>
      </c>
      <c r="AO387" s="69">
        <v>0.44374056000000001</v>
      </c>
      <c r="AQ387" s="116">
        <v>3.9754840999999999E-2</v>
      </c>
      <c r="AR387" s="116">
        <v>3.7056863000000002E-2</v>
      </c>
      <c r="AS387" s="116">
        <v>1.6439113E-3</v>
      </c>
      <c r="AT387" s="116">
        <v>1.0540666E-3</v>
      </c>
      <c r="AU387" s="150">
        <f t="shared" si="171"/>
        <v>2.221634506831678E-6</v>
      </c>
      <c r="AV387" s="150">
        <f t="shared" si="172"/>
        <v>6.0795537109076574E-9</v>
      </c>
      <c r="AW387" s="163">
        <f t="shared" si="173"/>
        <v>0.14762837456399999</v>
      </c>
      <c r="AX387" s="196">
        <v>1.798315E-6</v>
      </c>
      <c r="AY387" s="196">
        <v>5.4259595000000004E-9</v>
      </c>
      <c r="AZ387" s="196">
        <v>1.4824457999999999E-13</v>
      </c>
      <c r="BA387" s="196">
        <v>1.0725621E-14</v>
      </c>
      <c r="BB387" s="196">
        <v>3.0423568000000002E-15</v>
      </c>
      <c r="BC387" s="196">
        <v>1.1979169E-9</v>
      </c>
      <c r="BD387" s="196">
        <v>4.2202906000000001E-7</v>
      </c>
      <c r="BE387" s="196">
        <v>1.7316768000000001E-10</v>
      </c>
      <c r="BF387" s="196">
        <v>4.8008018000000004E-10</v>
      </c>
      <c r="BG387" s="196">
        <v>7.6501357000000004E-14</v>
      </c>
      <c r="BH387" s="196">
        <v>7.6368502E-16</v>
      </c>
      <c r="BI387" s="196">
        <v>1.1882706000000001E-13</v>
      </c>
      <c r="BJ387" s="196">
        <v>1.5439468E-15</v>
      </c>
      <c r="BK387" s="196">
        <v>4.7024912999999996E-16</v>
      </c>
      <c r="BL387" s="196">
        <v>6.7154027000000002E-12</v>
      </c>
      <c r="BM387" s="196">
        <v>8.5800760999999997E-11</v>
      </c>
      <c r="BN387" s="196">
        <v>2.9705507000000002E-20</v>
      </c>
      <c r="BO387" s="196">
        <v>2.9334564E-5</v>
      </c>
      <c r="BP387" s="108">
        <v>0.14759903999999999</v>
      </c>
      <c r="BQ387" s="108">
        <v>0</v>
      </c>
      <c r="BR387" s="108">
        <v>0</v>
      </c>
      <c r="BS387" s="108">
        <v>0</v>
      </c>
      <c r="BU387" s="172">
        <v>9.6551656999999995E-5</v>
      </c>
      <c r="BV387" s="172">
        <v>3.7031170999999999E-6</v>
      </c>
      <c r="BW387" s="172">
        <v>5.4024994000000002E-5</v>
      </c>
      <c r="BX387" s="172">
        <v>3.1781499000000002E-8</v>
      </c>
      <c r="BY387" s="172">
        <v>3.4404536000000002E-6</v>
      </c>
      <c r="BZ387" s="172">
        <v>7.5403407000000003E-7</v>
      </c>
      <c r="CA387" s="172">
        <v>9.8502535000000003E-10</v>
      </c>
      <c r="CB387" s="172">
        <v>1.2048729000000001E-6</v>
      </c>
      <c r="CC387" s="172">
        <v>2.2177547E-8</v>
      </c>
      <c r="CD387" s="172">
        <v>1.3456507999999999E-6</v>
      </c>
      <c r="CE387" s="172">
        <v>8.6268161000000008E-12</v>
      </c>
      <c r="CF387" s="172">
        <v>6.5689939000000005E-17</v>
      </c>
      <c r="CG387" s="172">
        <v>5.6402808000000001E-13</v>
      </c>
      <c r="CH387" s="172">
        <v>1.9346108999999998E-6</v>
      </c>
      <c r="CI387" s="172">
        <v>2.9884558E-5</v>
      </c>
      <c r="CJ387" s="172">
        <v>2.0441207999999999E-7</v>
      </c>
      <c r="CK387" s="69">
        <v>0</v>
      </c>
      <c r="CM387" s="197">
        <v>6.6531946999999999E-13</v>
      </c>
      <c r="CN387" s="198">
        <v>1.9373868000000001</v>
      </c>
      <c r="CO387" s="198">
        <v>2.9939073E-2</v>
      </c>
      <c r="CP387" s="198">
        <v>2.6957843000000002E-3</v>
      </c>
      <c r="CQ387" s="197">
        <v>5.4041521000000001E-11</v>
      </c>
      <c r="CR387" s="197">
        <v>6.3699647999999997E-9</v>
      </c>
      <c r="CS387" s="198">
        <v>1.3320469E-4</v>
      </c>
      <c r="CT387" s="198">
        <v>1.3479846E-3</v>
      </c>
      <c r="CU387" s="197">
        <v>5.1242140000000001E-8</v>
      </c>
      <c r="CV387" s="198">
        <v>2.7800010999999998E-4</v>
      </c>
      <c r="CX387" s="166"/>
    </row>
    <row r="388" spans="1:102" ht="14.4">
      <c r="A388" t="s">
        <v>3063</v>
      </c>
      <c r="B388" s="85" t="s">
        <v>67</v>
      </c>
      <c r="C388" s="113" t="str">
        <f t="shared" si="223"/>
        <v>A.040.09.105</v>
      </c>
      <c r="D388" s="9" t="s">
        <v>1137</v>
      </c>
      <c r="E388" s="112" t="s">
        <v>2613</v>
      </c>
      <c r="F388" s="115" t="str">
        <f t="shared" si="224"/>
        <v>Hempflex insulation slab NL-DE (66% hemp 22% recycled jute 8% rPET 4% soda)</v>
      </c>
      <c r="G388" s="143">
        <f t="shared" si="225"/>
        <v>0.8930429333333334</v>
      </c>
      <c r="I388" s="118">
        <f t="shared" si="226"/>
        <v>0.22917514573516032</v>
      </c>
      <c r="K388" s="161">
        <f t="shared" si="227"/>
        <v>3.1640812099999999E-2</v>
      </c>
      <c r="L388" s="161">
        <f t="shared" si="228"/>
        <v>6.3473605662400012E-2</v>
      </c>
      <c r="M388" s="162">
        <f t="shared" si="229"/>
        <v>1.0428797276029054E-4</v>
      </c>
      <c r="N388" s="161">
        <v>0.13395644000000001</v>
      </c>
      <c r="O388" s="132">
        <v>3.3586333000000003E-2</v>
      </c>
      <c r="P388" s="132">
        <v>2.9855857999999999E-2</v>
      </c>
      <c r="Q388" s="132">
        <v>1.7187688999999999E-2</v>
      </c>
      <c r="R388" s="132">
        <v>1.7288001000000001E-2</v>
      </c>
      <c r="S388" s="132">
        <v>1.1043822E-3</v>
      </c>
      <c r="T388" s="132">
        <v>-3.9392600999999996E-3</v>
      </c>
      <c r="U388" s="164">
        <v>2.8869770000000001E-6</v>
      </c>
      <c r="V388" s="164">
        <v>1.8099632E-6</v>
      </c>
      <c r="W388" s="164">
        <v>2.1659539000000002E-5</v>
      </c>
      <c r="X388" s="132">
        <v>1.0241567999999999E-4</v>
      </c>
      <c r="Y388" s="164">
        <v>6.8681464000000001E-6</v>
      </c>
      <c r="Z388" s="164">
        <v>6.2329191999999997E-8</v>
      </c>
      <c r="AA388" s="164">
        <v>3.6829055999999999E-13</v>
      </c>
      <c r="AC388" s="118">
        <f t="shared" si="166"/>
        <v>0.13395644000000001</v>
      </c>
      <c r="AD388" s="118">
        <f t="shared" si="167"/>
        <v>9.5085890077000024E-2</v>
      </c>
      <c r="AE388" s="118">
        <f t="shared" si="168"/>
        <v>6.3445140306192013E-2</v>
      </c>
      <c r="AF388" s="118">
        <f t="shared" si="169"/>
        <v>6.3473605662400012E-2</v>
      </c>
      <c r="AG388" s="118">
        <f t="shared" si="170"/>
        <v>1.0422564356829055E-4</v>
      </c>
      <c r="AI388" s="69">
        <v>20.308669999999999</v>
      </c>
      <c r="AJ388" s="69">
        <v>2.1829241999999999E-2</v>
      </c>
      <c r="AK388" s="69">
        <v>1.1215526E-4</v>
      </c>
      <c r="AL388" s="69">
        <v>0</v>
      </c>
      <c r="AM388" s="69">
        <v>20.286189</v>
      </c>
      <c r="AN388" s="69">
        <v>5.0671663999999998E-4</v>
      </c>
      <c r="AO388" s="172">
        <v>3.2622646000000001E-5</v>
      </c>
      <c r="AQ388" s="116">
        <v>1.9047793E-2</v>
      </c>
      <c r="AR388" s="116">
        <v>1.8342159E-2</v>
      </c>
      <c r="AS388" s="116">
        <v>7.0409769000000005E-4</v>
      </c>
      <c r="AT388" s="199">
        <v>1.5362546000000001E-6</v>
      </c>
      <c r="AU388" s="150">
        <f t="shared" si="171"/>
        <v>1.099649800890602E-6</v>
      </c>
      <c r="AV388" s="150">
        <f t="shared" si="172"/>
        <v>2.6039115741815214E-9</v>
      </c>
      <c r="AW388" s="163">
        <f t="shared" si="173"/>
        <v>2.15161714E-4</v>
      </c>
      <c r="AX388" s="196">
        <v>8.2874409999999999E-7</v>
      </c>
      <c r="AY388" s="196">
        <v>2.5005209999999999E-9</v>
      </c>
      <c r="AZ388" s="196">
        <v>6.8317805000000003E-14</v>
      </c>
      <c r="BA388" s="196">
        <v>1.7964508999999999E-16</v>
      </c>
      <c r="BB388" s="196">
        <v>5.0956908E-17</v>
      </c>
      <c r="BC388" s="196">
        <v>4.6192294000000001E-10</v>
      </c>
      <c r="BD388" s="196">
        <v>2.7115457E-7</v>
      </c>
      <c r="BE388" s="196">
        <v>1.0520017E-10</v>
      </c>
      <c r="BF388" s="196">
        <v>3.6850465E-13</v>
      </c>
      <c r="BG388" s="196">
        <v>2.0996264000000001E-16</v>
      </c>
      <c r="BH388" s="196">
        <v>6.3085975000000001E-18</v>
      </c>
      <c r="BI388" s="196">
        <v>-2.2438713000000002E-12</v>
      </c>
      <c r="BJ388" s="196">
        <v>2.2251862999999999E-18</v>
      </c>
      <c r="BK388" s="196">
        <v>-2.7654703999999999E-15</v>
      </c>
      <c r="BL388" s="196">
        <v>9.6276679999999999E-11</v>
      </c>
      <c r="BM388" s="196">
        <v>-8.0706896000000001E-10</v>
      </c>
      <c r="BN388" s="196">
        <v>4.9754216000000005E-22</v>
      </c>
      <c r="BO388" s="196">
        <v>1.4971400000000001E-7</v>
      </c>
      <c r="BP388" s="108">
        <v>2.1501199999999999E-4</v>
      </c>
      <c r="BQ388" s="108">
        <v>0</v>
      </c>
      <c r="BR388" s="108">
        <v>0</v>
      </c>
      <c r="BS388" s="108">
        <v>0</v>
      </c>
      <c r="BU388" s="172">
        <v>4.2392887999999999E-5</v>
      </c>
      <c r="BV388" s="172">
        <v>3.0783779E-9</v>
      </c>
      <c r="BW388" s="172">
        <v>2.4900406999999999E-5</v>
      </c>
      <c r="BX388" s="172">
        <v>7.7855890000000007E-9</v>
      </c>
      <c r="BY388" s="172">
        <v>1.5456266999999999E-5</v>
      </c>
      <c r="BZ388" s="172">
        <v>1.0571371E-9</v>
      </c>
      <c r="CA388" s="172">
        <v>4.5967387000000001E-12</v>
      </c>
      <c r="CB388" s="172">
        <v>1.6067403000000001E-9</v>
      </c>
      <c r="CC388" s="172">
        <v>1.2917559999999999E-6</v>
      </c>
      <c r="CD388" s="172">
        <v>-2.5815869999999998E-6</v>
      </c>
      <c r="CE388" s="172">
        <v>1.4449189E-13</v>
      </c>
      <c r="CF388" s="172">
        <v>1.1002510000000001E-18</v>
      </c>
      <c r="CG388" s="172">
        <v>9.4469941000000002E-15</v>
      </c>
      <c r="CH388" s="172">
        <v>3.2856236E-6</v>
      </c>
      <c r="CI388" s="172">
        <v>2.6684385E-8</v>
      </c>
      <c r="CJ388" s="172">
        <v>2.0370705E-10</v>
      </c>
      <c r="CK388" s="69">
        <v>0</v>
      </c>
      <c r="CM388" s="197">
        <v>1.1143539000000001E-14</v>
      </c>
      <c r="CN388" s="198">
        <v>0.89304276999999999</v>
      </c>
      <c r="CO388" s="197">
        <v>4.4188062000000001E-5</v>
      </c>
      <c r="CP388" s="197">
        <v>2.3479021E-6</v>
      </c>
      <c r="CQ388" s="197">
        <v>-9.9886175999999998E-10</v>
      </c>
      <c r="CR388" s="197">
        <v>-1.1935284E-7</v>
      </c>
      <c r="CS388" s="198">
        <v>4.3065490000000002E-4</v>
      </c>
      <c r="CT388" s="198">
        <v>-1.6976946E-3</v>
      </c>
      <c r="CU388" s="197">
        <v>1.3966305999999999E-10</v>
      </c>
      <c r="CV388" s="197">
        <v>3.7436277000000001E-7</v>
      </c>
      <c r="CX388" s="166"/>
    </row>
    <row r="389" spans="1:102">
      <c r="D389" s="1" t="s">
        <v>1138</v>
      </c>
      <c r="U389" s="3"/>
      <c r="V389" s="3"/>
      <c r="W389" s="3"/>
      <c r="Y389" s="3"/>
      <c r="Z389" s="3"/>
      <c r="AA389" s="3"/>
      <c r="AC389" s="142"/>
      <c r="AD389" s="142"/>
      <c r="AE389" s="142"/>
      <c r="AF389" s="142"/>
      <c r="AG389" s="142"/>
      <c r="AO389" s="3"/>
      <c r="AT389" s="3"/>
      <c r="AU389" s="86"/>
      <c r="AV389" s="86"/>
      <c r="AW389" s="86"/>
      <c r="AX389" s="3"/>
      <c r="AY389" s="3"/>
      <c r="AZ389" s="3"/>
      <c r="BA389" s="3"/>
      <c r="BB389" s="3"/>
      <c r="BC389" s="3"/>
      <c r="BD389" s="3"/>
      <c r="BE389" s="3"/>
      <c r="BF389" s="3"/>
      <c r="BG389" s="3"/>
      <c r="BH389" s="3"/>
      <c r="BI389" s="3"/>
      <c r="BJ389" s="3"/>
      <c r="BK389" s="3"/>
      <c r="BL389" s="3"/>
      <c r="BM389" s="3"/>
      <c r="BN389" s="3"/>
      <c r="BO389" s="3"/>
      <c r="BU389" s="3"/>
      <c r="BV389" s="3"/>
      <c r="BW389" s="3"/>
      <c r="BX389" s="3"/>
      <c r="BY389" s="3"/>
      <c r="BZ389" s="3"/>
      <c r="CA389" s="3"/>
      <c r="CB389" s="3"/>
      <c r="CC389" s="3"/>
      <c r="CD389" s="3"/>
      <c r="CE389" s="3"/>
      <c r="CF389" s="3"/>
      <c r="CG389" s="3"/>
      <c r="CH389" s="3"/>
      <c r="CI389" s="3"/>
      <c r="CJ389" s="3"/>
      <c r="CM389" s="3"/>
      <c r="CO389" s="3"/>
      <c r="CP389" s="3"/>
      <c r="CQ389" s="3"/>
      <c r="CR389" s="3"/>
      <c r="CU389" s="3"/>
      <c r="CV389" s="3"/>
    </row>
    <row r="390" spans="1:102" ht="14.4">
      <c r="A390" t="s">
        <v>485</v>
      </c>
      <c r="B390" s="85" t="s">
        <v>67</v>
      </c>
      <c r="C390" s="113" t="str">
        <f t="shared" ref="C390:C397" si="230">MID(A390,1,12)</f>
        <v>A.040.11.101</v>
      </c>
      <c r="D390" s="9" t="s">
        <v>1138</v>
      </c>
      <c r="E390" s="112" t="s">
        <v>362</v>
      </c>
      <c r="F390" s="115" t="str">
        <f t="shared" ref="F390:F397" si="231">MID(A390, 21,85)</f>
        <v>Blastfurnace slags</v>
      </c>
      <c r="G390" s="143">
        <f t="shared" ref="G390:G397" si="232">N390/0.15</f>
        <v>2.97E-3</v>
      </c>
      <c r="I390" s="118">
        <f t="shared" ref="I390:I397" si="233">K390+L390+M390+N390</f>
        <v>7.6710046020000001E-4</v>
      </c>
      <c r="K390" s="161">
        <f t="shared" ref="K390:K397" si="234">Q390+R390+S390+T390</f>
        <v>5.2641699599999995E-5</v>
      </c>
      <c r="L390" s="161">
        <f t="shared" ref="L390:L397" si="235">O390+P390+U390+Y390+W390</f>
        <v>7.1041310600000011E-5</v>
      </c>
      <c r="M390" s="162">
        <f t="shared" ref="M390:M397" si="236">V390+X390+Z390+AA390</f>
        <v>1.9791745E-4</v>
      </c>
      <c r="N390" s="161">
        <v>4.4549999999999999E-4</v>
      </c>
      <c r="O390" s="164">
        <v>3.4173315000000001E-5</v>
      </c>
      <c r="P390" s="164">
        <v>3.1799842000000002E-5</v>
      </c>
      <c r="Q390" s="164">
        <v>2.8886399999999998E-5</v>
      </c>
      <c r="R390" s="164">
        <v>9.5037000000000002E-6</v>
      </c>
      <c r="S390" s="164">
        <v>2.6215156000000001E-6</v>
      </c>
      <c r="T390" s="164">
        <v>1.1630084E-5</v>
      </c>
      <c r="U390" s="164">
        <v>5.0681536000000003E-6</v>
      </c>
      <c r="V390" s="132">
        <v>1.9469999999999999E-4</v>
      </c>
      <c r="W390" s="132">
        <v>0</v>
      </c>
      <c r="X390" s="132">
        <v>0</v>
      </c>
      <c r="Y390" s="132">
        <v>0</v>
      </c>
      <c r="Z390" s="164">
        <v>3.21745E-6</v>
      </c>
      <c r="AA390" s="132">
        <v>0</v>
      </c>
      <c r="AC390" s="118">
        <f t="shared" si="166"/>
        <v>4.4549999999999999E-4</v>
      </c>
      <c r="AD390" s="118">
        <f t="shared" si="167"/>
        <v>1.236830102E-4</v>
      </c>
      <c r="AE390" s="118">
        <f t="shared" si="168"/>
        <v>7.4258760600000008E-5</v>
      </c>
      <c r="AF390" s="118">
        <f t="shared" si="169"/>
        <v>7.1041310600000011E-5</v>
      </c>
      <c r="AG390" s="118">
        <f t="shared" si="170"/>
        <v>1.9469999999999999E-4</v>
      </c>
      <c r="AI390" s="69">
        <v>3.4751154999999999E-2</v>
      </c>
      <c r="AJ390" s="69">
        <v>3.4751154999999999E-2</v>
      </c>
      <c r="AK390" s="69">
        <v>0</v>
      </c>
      <c r="AL390" s="69">
        <v>0</v>
      </c>
      <c r="AM390" s="69">
        <v>0</v>
      </c>
      <c r="AN390" s="69">
        <v>0</v>
      </c>
      <c r="AO390" s="69">
        <v>0</v>
      </c>
      <c r="AQ390" s="199">
        <v>6.3975018000000006E-5</v>
      </c>
      <c r="AR390" s="199">
        <v>5.8883430000000001E-5</v>
      </c>
      <c r="AS390" s="199">
        <v>2.4937235000000001E-6</v>
      </c>
      <c r="AT390" s="199">
        <v>2.5978644000000002E-6</v>
      </c>
      <c r="AU390" s="150">
        <f t="shared" si="171"/>
        <v>3.5301816830000004E-9</v>
      </c>
      <c r="AV390" s="150">
        <f t="shared" si="172"/>
        <v>9.2223501025840018E-12</v>
      </c>
      <c r="AW390" s="163">
        <f t="shared" si="173"/>
        <v>3.6384655E-4</v>
      </c>
      <c r="AX390" s="196">
        <v>2.7561600000000001E-9</v>
      </c>
      <c r="AY390" s="196">
        <v>8.3159999999999997E-12</v>
      </c>
      <c r="AZ390" s="196">
        <v>2.2720500000000001E-16</v>
      </c>
      <c r="BA390" s="108">
        <v>0</v>
      </c>
      <c r="BB390" s="108">
        <v>0</v>
      </c>
      <c r="BC390" s="196">
        <v>7.7407999999999997E-13</v>
      </c>
      <c r="BD390" s="196">
        <v>7.6969299999999998E-10</v>
      </c>
      <c r="BE390" s="196">
        <v>1.7652799999999999E-13</v>
      </c>
      <c r="BF390" s="196">
        <v>7.2292000000000001E-13</v>
      </c>
      <c r="BG390" s="108">
        <v>0</v>
      </c>
      <c r="BH390" s="108">
        <v>0</v>
      </c>
      <c r="BI390" s="196">
        <v>6.6260136999999999E-15</v>
      </c>
      <c r="BJ390" s="196">
        <v>3.0915314000000003E-17</v>
      </c>
      <c r="BK390" s="196">
        <v>1.7968570000000001E-17</v>
      </c>
      <c r="BL390" s="196">
        <v>4.1630300000000002E-13</v>
      </c>
      <c r="BM390" s="196">
        <v>3.1383000000000001E-12</v>
      </c>
      <c r="BN390" s="108">
        <v>0</v>
      </c>
      <c r="BO390" s="196">
        <v>1.6334999999999999E-5</v>
      </c>
      <c r="BP390" s="108">
        <v>3.4751155000000003E-4</v>
      </c>
      <c r="BQ390" s="108">
        <v>0</v>
      </c>
      <c r="BR390" s="108">
        <v>0</v>
      </c>
      <c r="BS390" s="108">
        <v>0</v>
      </c>
      <c r="BU390" s="172">
        <v>1.6122021999999999E-7</v>
      </c>
      <c r="BV390" s="172">
        <v>4.9840289000000003E-9</v>
      </c>
      <c r="BW390" s="172">
        <v>8.2811480999999997E-8</v>
      </c>
      <c r="BX390" s="172">
        <v>6.0980298999999998E-10</v>
      </c>
      <c r="BY390" s="172">
        <v>1.2612088999999999E-8</v>
      </c>
      <c r="BZ390" s="69">
        <v>0</v>
      </c>
      <c r="CA390" s="69">
        <v>0</v>
      </c>
      <c r="CB390" s="69">
        <v>0</v>
      </c>
      <c r="CC390" s="172">
        <v>4.0851758999999997E-9</v>
      </c>
      <c r="CD390" s="172">
        <v>7.9117806999999996E-9</v>
      </c>
      <c r="CE390" s="69">
        <v>0</v>
      </c>
      <c r="CF390" s="69">
        <v>0</v>
      </c>
      <c r="CG390" s="69">
        <v>0</v>
      </c>
      <c r="CH390" s="172">
        <v>5.8453213000000002E-9</v>
      </c>
      <c r="CI390" s="172">
        <v>4.2360536999999999E-8</v>
      </c>
      <c r="CJ390" s="172">
        <v>2.7412421999999999E-15</v>
      </c>
      <c r="CK390" s="69">
        <v>0</v>
      </c>
      <c r="CM390" s="198">
        <v>0</v>
      </c>
      <c r="CN390" s="198">
        <v>2.97E-3</v>
      </c>
      <c r="CO390" s="198">
        <v>0</v>
      </c>
      <c r="CP390" s="197">
        <v>3.41E-6</v>
      </c>
      <c r="CQ390" s="197">
        <v>3.0078490999999998E-12</v>
      </c>
      <c r="CR390" s="197">
        <v>3.5348020000000002E-10</v>
      </c>
      <c r="CS390" s="197">
        <v>4.4538885E-7</v>
      </c>
      <c r="CT390" s="197">
        <v>3.0469193E-5</v>
      </c>
      <c r="CU390" s="198">
        <v>0</v>
      </c>
      <c r="CV390" s="198">
        <v>0</v>
      </c>
      <c r="CX390" s="166"/>
    </row>
    <row r="391" spans="1:102" ht="14.4">
      <c r="A391" t="s">
        <v>486</v>
      </c>
      <c r="B391" s="85" t="s">
        <v>67</v>
      </c>
      <c r="C391" s="113" t="str">
        <f t="shared" si="230"/>
        <v>A.040.11.102</v>
      </c>
      <c r="D391" s="9" t="s">
        <v>1138</v>
      </c>
      <c r="E391" s="112" t="s">
        <v>362</v>
      </c>
      <c r="F391" s="115" t="str">
        <f t="shared" si="231"/>
        <v>Clinker</v>
      </c>
      <c r="G391" s="143">
        <f t="shared" si="232"/>
        <v>0.86435966666666664</v>
      </c>
      <c r="I391" s="118">
        <f t="shared" si="233"/>
        <v>0.13740975656069865</v>
      </c>
      <c r="K391" s="161">
        <f t="shared" si="234"/>
        <v>1.1256721609E-3</v>
      </c>
      <c r="L391" s="161">
        <f t="shared" si="235"/>
        <v>5.3170841738000001E-3</v>
      </c>
      <c r="M391" s="162">
        <f t="shared" si="236"/>
        <v>1.3130502259986675E-3</v>
      </c>
      <c r="N391" s="161">
        <v>0.12965394999999999</v>
      </c>
      <c r="O391" s="132">
        <v>3.9736314000000002E-3</v>
      </c>
      <c r="P391" s="132">
        <v>1.2889602000000001E-3</v>
      </c>
      <c r="Q391" s="132">
        <v>1.0090890999999999E-3</v>
      </c>
      <c r="R391" s="164">
        <v>8.4259708999999994E-5</v>
      </c>
      <c r="S391" s="164">
        <v>4.3337199000000003E-6</v>
      </c>
      <c r="T391" s="164">
        <v>2.7989632000000001E-5</v>
      </c>
      <c r="U391" s="164">
        <v>4.4967355000000003E-5</v>
      </c>
      <c r="V391" s="132">
        <v>2.4049356E-4</v>
      </c>
      <c r="W391" s="164">
        <v>5.8027416999999996E-6</v>
      </c>
      <c r="X391" s="132">
        <v>1.0688398999999999E-3</v>
      </c>
      <c r="Y391" s="164">
        <v>3.7224770999999999E-6</v>
      </c>
      <c r="Z391" s="164">
        <v>3.7167659000000001E-6</v>
      </c>
      <c r="AA391" s="164">
        <v>9.8667611000000005E-14</v>
      </c>
      <c r="AC391" s="118">
        <f t="shared" ref="AC391:AC454" si="237">N391</f>
        <v>0.12965394999999999</v>
      </c>
      <c r="AD391" s="118">
        <f t="shared" ref="AD391:AD454" si="238">O391+P391+Q391+R391+S391+T391+U391</f>
        <v>6.4332311158999999E-3</v>
      </c>
      <c r="AE391" s="118">
        <f t="shared" ref="AE391:AE454" si="239">O391+P391+U391+Z391</f>
        <v>5.3112757208999993E-3</v>
      </c>
      <c r="AF391" s="118">
        <f t="shared" ref="AF391:AF454" si="240">Y391+O391+P391+U391+W391</f>
        <v>5.317084173800001E-3</v>
      </c>
      <c r="AG391" s="118">
        <f t="shared" ref="AG391:AG454" si="241">V391+X391+AA391</f>
        <v>1.3093334600986675E-3</v>
      </c>
      <c r="AI391" s="69">
        <v>4.9225272000000002</v>
      </c>
      <c r="AJ391" s="69">
        <v>4.7353307999999998</v>
      </c>
      <c r="AK391" s="69">
        <v>8.9472520999999999E-2</v>
      </c>
      <c r="AL391" s="69">
        <v>0</v>
      </c>
      <c r="AM391" s="69">
        <v>2.1403708E-2</v>
      </c>
      <c r="AN391" s="69">
        <v>5.3987412999999998E-2</v>
      </c>
      <c r="AO391" s="69">
        <v>2.2332721999999999E-2</v>
      </c>
      <c r="AQ391" s="116">
        <v>1.5708169000000001E-2</v>
      </c>
      <c r="AR391" s="116">
        <v>1.4760169E-2</v>
      </c>
      <c r="AS391" s="116">
        <v>6.8492206E-4</v>
      </c>
      <c r="AT391" s="116">
        <v>2.6307871999999997E-4</v>
      </c>
      <c r="AU391" s="150">
        <f t="shared" ref="AU391:AU454" si="242">AX391+BA391+BB391+BC391+BD391+BL391+BM391+BQ391</f>
        <v>8.8490219271009006E-7</v>
      </c>
      <c r="AV391" s="150">
        <f t="shared" ref="AV391:AV454" si="243">AY391+AZ391+BE391+BF391+BG391+BH391+BI391+BJ391+BK391+BN391+BR391+BS391</f>
        <v>2.5329957893236271E-9</v>
      </c>
      <c r="AW391" s="163">
        <f t="shared" ref="AW391:AW454" si="244">BO391+BP391</f>
        <v>3.6845759451E-2</v>
      </c>
      <c r="AX391" s="196">
        <v>8.0221550000000003E-7</v>
      </c>
      <c r="AY391" s="196">
        <v>2.4204812999999999E-9</v>
      </c>
      <c r="AZ391" s="196">
        <v>6.6130858999999995E-14</v>
      </c>
      <c r="BA391" s="196">
        <v>4.8128174E-17</v>
      </c>
      <c r="BB391" s="196">
        <v>1.3651711E-17</v>
      </c>
      <c r="BC391" s="196">
        <v>1.2571123E-10</v>
      </c>
      <c r="BD391" s="196">
        <v>8.2547712999999997E-8</v>
      </c>
      <c r="BE391" s="196">
        <v>1.8279487999999999E-11</v>
      </c>
      <c r="BF391" s="196">
        <v>9.4152618000000005E-11</v>
      </c>
      <c r="BG391" s="196">
        <v>5.6250456000000001E-17</v>
      </c>
      <c r="BH391" s="196">
        <v>1.6901173E-18</v>
      </c>
      <c r="BI391" s="196">
        <v>1.5847218999999999E-14</v>
      </c>
      <c r="BJ391" s="196">
        <v>2.7104969999999999E-16</v>
      </c>
      <c r="BK391" s="196">
        <v>7.6255220999999998E-17</v>
      </c>
      <c r="BL391" s="196">
        <v>8.5062630999999995E-13</v>
      </c>
      <c r="BM391" s="196">
        <v>1.2417791999999999E-11</v>
      </c>
      <c r="BN391" s="196">
        <v>1.3329501E-22</v>
      </c>
      <c r="BO391" s="196">
        <v>1.9219451000000001E-5</v>
      </c>
      <c r="BP391" s="108">
        <v>3.6826539999999998E-2</v>
      </c>
      <c r="BQ391" s="108">
        <v>0</v>
      </c>
      <c r="BR391" s="108">
        <v>0</v>
      </c>
      <c r="BS391" s="108">
        <v>0</v>
      </c>
      <c r="BU391" s="172">
        <v>3.1436475999999997E-5</v>
      </c>
      <c r="BV391" s="172">
        <v>6.8875354E-7</v>
      </c>
      <c r="BW391" s="172">
        <v>2.4100641E-5</v>
      </c>
      <c r="BX391" s="172">
        <v>5.3674427999999999E-9</v>
      </c>
      <c r="BY391" s="172">
        <v>5.7939014999999996E-7</v>
      </c>
      <c r="BZ391" s="172">
        <v>7.7940633000000002E-8</v>
      </c>
      <c r="CA391" s="172">
        <v>1.2314984E-12</v>
      </c>
      <c r="CB391" s="172">
        <v>1.1829771E-7</v>
      </c>
      <c r="CC391" s="172">
        <v>7.2085892E-9</v>
      </c>
      <c r="CD391" s="172">
        <v>2.0353395000000001E-8</v>
      </c>
      <c r="CE391" s="172">
        <v>3.8710384E-14</v>
      </c>
      <c r="CF391" s="172">
        <v>2.9476491999999999E-19</v>
      </c>
      <c r="CG391" s="172">
        <v>2.5309156000000001E-15</v>
      </c>
      <c r="CH391" s="172">
        <v>2.3051139999999999E-7</v>
      </c>
      <c r="CI391" s="172">
        <v>5.6007129000000002E-6</v>
      </c>
      <c r="CJ391" s="172">
        <v>7.2985094999999997E-9</v>
      </c>
      <c r="CK391" s="69">
        <v>0</v>
      </c>
      <c r="CM391" s="197">
        <v>2.9854319000000001E-15</v>
      </c>
      <c r="CN391" s="198">
        <v>0.86428468999999997</v>
      </c>
      <c r="CO391" s="198">
        <v>2.3470655999999999E-3</v>
      </c>
      <c r="CP391" s="198">
        <v>4.8911069999999998E-4</v>
      </c>
      <c r="CQ391" s="197">
        <v>7.2034225999999999E-12</v>
      </c>
      <c r="CR391" s="197">
        <v>8.5260520999999998E-10</v>
      </c>
      <c r="CS391" s="197">
        <v>2.7140763000000002E-5</v>
      </c>
      <c r="CT391" s="198">
        <v>2.3643156000000001E-4</v>
      </c>
      <c r="CU391" s="197">
        <v>3.7416708999999999E-11</v>
      </c>
      <c r="CV391" s="197">
        <v>2.7410369E-5</v>
      </c>
      <c r="CX391" s="166"/>
    </row>
    <row r="392" spans="1:102" ht="14.4">
      <c r="A392" t="s">
        <v>487</v>
      </c>
      <c r="B392" s="85" t="s">
        <v>67</v>
      </c>
      <c r="C392" s="113" t="str">
        <f t="shared" si="230"/>
        <v>A.040.11.103</v>
      </c>
      <c r="D392" s="9" t="s">
        <v>1138</v>
      </c>
      <c r="E392" s="112" t="s">
        <v>362</v>
      </c>
      <c r="F392" s="115" t="str">
        <f t="shared" si="231"/>
        <v>Crushed concrete aggregate (recycled)</v>
      </c>
      <c r="G392" s="143">
        <f t="shared" si="232"/>
        <v>9.9440006666666678E-3</v>
      </c>
      <c r="I392" s="118">
        <f t="shared" si="233"/>
        <v>2.6431537007935509E-3</v>
      </c>
      <c r="K392" s="161">
        <f t="shared" si="234"/>
        <v>1.7614649926999998E-4</v>
      </c>
      <c r="L392" s="161">
        <f t="shared" si="235"/>
        <v>3.48987335E-4</v>
      </c>
      <c r="M392" s="162">
        <f t="shared" si="236"/>
        <v>6.2641976652355082E-4</v>
      </c>
      <c r="N392" s="161">
        <v>1.4916001000000001E-3</v>
      </c>
      <c r="O392" s="132">
        <v>1.5694389000000001E-4</v>
      </c>
      <c r="P392" s="132">
        <v>1.0147336999999999E-4</v>
      </c>
      <c r="Q392" s="164">
        <v>9.8357405000000002E-5</v>
      </c>
      <c r="R392" s="164">
        <v>6.0568307E-5</v>
      </c>
      <c r="S392" s="164">
        <v>5.1966526999999999E-7</v>
      </c>
      <c r="T392" s="164">
        <v>1.6701121999999999E-5</v>
      </c>
      <c r="U392" s="164">
        <v>1.444544E-5</v>
      </c>
      <c r="V392" s="164">
        <v>9.9914795000000001E-5</v>
      </c>
      <c r="W392" s="164">
        <v>5.6667399000000003E-5</v>
      </c>
      <c r="X392" s="132">
        <v>5.2634190000000003E-4</v>
      </c>
      <c r="Y392" s="164">
        <v>1.9457235999999999E-5</v>
      </c>
      <c r="Z392" s="164">
        <v>1.6307056000000001E-7</v>
      </c>
      <c r="AA392" s="164">
        <v>9.6355088000000001E-13</v>
      </c>
      <c r="AC392" s="118">
        <f t="shared" si="237"/>
        <v>1.4916001000000001E-3</v>
      </c>
      <c r="AD392" s="118">
        <f t="shared" si="238"/>
        <v>4.4900919926999997E-4</v>
      </c>
      <c r="AE392" s="118">
        <f t="shared" si="239"/>
        <v>2.7302577055999996E-4</v>
      </c>
      <c r="AF392" s="118">
        <f t="shared" si="240"/>
        <v>3.48987335E-4</v>
      </c>
      <c r="AG392" s="118">
        <f t="shared" si="241"/>
        <v>6.2625669596355084E-4</v>
      </c>
      <c r="AI392" s="69">
        <v>0.1374708</v>
      </c>
      <c r="AJ392" s="69">
        <v>0.13427239999999999</v>
      </c>
      <c r="AK392" s="69">
        <v>4.2931647000000003E-4</v>
      </c>
      <c r="AL392" s="69">
        <v>0</v>
      </c>
      <c r="AM392" s="172">
        <v>5.8094226999999997E-5</v>
      </c>
      <c r="AN392" s="69">
        <v>2.5891559E-3</v>
      </c>
      <c r="AO392" s="69">
        <v>1.2183125E-4</v>
      </c>
      <c r="AQ392" s="116">
        <v>2.1086485E-4</v>
      </c>
      <c r="AR392" s="116">
        <v>1.9269881000000001E-4</v>
      </c>
      <c r="AS392" s="199">
        <v>8.5219204E-6</v>
      </c>
      <c r="AT392" s="199">
        <v>9.6441235000000007E-6</v>
      </c>
      <c r="AU392" s="150">
        <f t="shared" si="242"/>
        <v>1.1552686192419191E-8</v>
      </c>
      <c r="AV392" s="150">
        <f t="shared" si="243"/>
        <v>3.1515978108397712E-11</v>
      </c>
      <c r="AW392" s="163">
        <f t="shared" si="244"/>
        <v>1.350717585E-3</v>
      </c>
      <c r="AX392" s="196">
        <v>9.2286337000000002E-9</v>
      </c>
      <c r="AY392" s="196">
        <v>2.7845038999999998E-11</v>
      </c>
      <c r="AZ392" s="196">
        <v>7.6076525E-16</v>
      </c>
      <c r="BA392" s="196">
        <v>4.7000170000000003E-16</v>
      </c>
      <c r="BB392" s="196">
        <v>1.3331749E-16</v>
      </c>
      <c r="BC392" s="196">
        <v>6.1928349E-12</v>
      </c>
      <c r="BD392" s="196">
        <v>2.3117636999999998E-9</v>
      </c>
      <c r="BE392" s="196">
        <v>1.0440788999999999E-12</v>
      </c>
      <c r="BF392" s="196">
        <v>2.6151882000000001E-12</v>
      </c>
      <c r="BG392" s="196">
        <v>5.4932084999999997E-16</v>
      </c>
      <c r="BH392" s="196">
        <v>7.8218605000000002E-16</v>
      </c>
      <c r="BI392" s="196">
        <v>9.4593732000000007E-15</v>
      </c>
      <c r="BJ392" s="196">
        <v>8.9087859000000005E-17</v>
      </c>
      <c r="BK392" s="196">
        <v>3.1273887E-17</v>
      </c>
      <c r="BL392" s="196">
        <v>2.7424170000000002E-13</v>
      </c>
      <c r="BM392" s="196">
        <v>5.8211124999999999E-12</v>
      </c>
      <c r="BN392" s="196">
        <v>1.3017091000000001E-21</v>
      </c>
      <c r="BO392" s="196">
        <v>1.6576085000000001E-5</v>
      </c>
      <c r="BP392" s="108">
        <v>1.3341415E-3</v>
      </c>
      <c r="BQ392" s="108">
        <v>0</v>
      </c>
      <c r="BR392" s="108">
        <v>0</v>
      </c>
      <c r="BS392" s="108">
        <v>0</v>
      </c>
      <c r="BU392" s="172">
        <v>5.1982395000000004E-7</v>
      </c>
      <c r="BV392" s="172">
        <v>1.9436920999999999E-8</v>
      </c>
      <c r="BW392" s="172">
        <v>2.7726513000000001E-7</v>
      </c>
      <c r="BX392" s="172">
        <v>1.7232797E-9</v>
      </c>
      <c r="BY392" s="172">
        <v>1.6813101999999999E-8</v>
      </c>
      <c r="BZ392" s="172">
        <v>2.7657656999999999E-9</v>
      </c>
      <c r="CA392" s="172">
        <v>1.2026351E-11</v>
      </c>
      <c r="CB392" s="172">
        <v>4.2036811E-9</v>
      </c>
      <c r="CC392" s="172">
        <v>1.5145242E-9</v>
      </c>
      <c r="CD392" s="172">
        <v>1.1630218999999999E-8</v>
      </c>
      <c r="CE392" s="172">
        <v>3.7803109999999998E-13</v>
      </c>
      <c r="CF392" s="172">
        <v>2.8785637E-18</v>
      </c>
      <c r="CG392" s="172">
        <v>2.4715973E-14</v>
      </c>
      <c r="CH392" s="172">
        <v>1.9811137999999999E-8</v>
      </c>
      <c r="CI392" s="172">
        <v>1.640445E-7</v>
      </c>
      <c r="CJ392" s="172">
        <v>6.0325157999999997E-10</v>
      </c>
      <c r="CK392" s="69">
        <v>0</v>
      </c>
      <c r="CM392" s="197">
        <v>2.9154608999999998E-14</v>
      </c>
      <c r="CN392" s="198">
        <v>9.9435024E-3</v>
      </c>
      <c r="CO392" s="198">
        <v>1.2532257E-4</v>
      </c>
      <c r="CP392" s="197">
        <v>1.3930867E-5</v>
      </c>
      <c r="CQ392" s="197">
        <v>4.2769220999999999E-12</v>
      </c>
      <c r="CR392" s="197">
        <v>5.0607825999999998E-10</v>
      </c>
      <c r="CS392" s="197">
        <v>7.6375266000000001E-7</v>
      </c>
      <c r="CT392" s="197">
        <v>8.0008015000000005E-5</v>
      </c>
      <c r="CU392" s="197">
        <v>3.6539754999999999E-10</v>
      </c>
      <c r="CV392" s="197">
        <v>1.2410259E-6</v>
      </c>
      <c r="CX392" s="166"/>
    </row>
    <row r="393" spans="1:102" ht="14.4">
      <c r="A393" t="s">
        <v>488</v>
      </c>
      <c r="B393" s="85" t="s">
        <v>67</v>
      </c>
      <c r="C393" s="113" t="str">
        <f t="shared" si="230"/>
        <v>A.040.11.104</v>
      </c>
      <c r="D393" s="9" t="s">
        <v>1138</v>
      </c>
      <c r="E393" s="112" t="s">
        <v>362</v>
      </c>
      <c r="F393" s="115" t="str">
        <f t="shared" si="231"/>
        <v>Gravel</v>
      </c>
      <c r="G393" s="143">
        <f t="shared" si="232"/>
        <v>8.4510139999999997E-3</v>
      </c>
      <c r="I393" s="118">
        <f t="shared" si="233"/>
        <v>2.1100357435400001E-3</v>
      </c>
      <c r="K393" s="161">
        <f t="shared" si="234"/>
        <v>7.5020054839999997E-5</v>
      </c>
      <c r="L393" s="161">
        <f t="shared" si="235"/>
        <v>2.3249301670000001E-4</v>
      </c>
      <c r="M393" s="162">
        <f t="shared" si="236"/>
        <v>5.34870572E-4</v>
      </c>
      <c r="N393" s="161">
        <v>1.2676521E-3</v>
      </c>
      <c r="O393" s="132">
        <v>1.6065732E-4</v>
      </c>
      <c r="P393" s="164">
        <v>5.7580034999999997E-5</v>
      </c>
      <c r="Q393" s="164">
        <v>5.8843033999999999E-5</v>
      </c>
      <c r="R393" s="164">
        <v>1.9022895999999999E-6</v>
      </c>
      <c r="S393" s="164">
        <v>4.2254324000000002E-7</v>
      </c>
      <c r="T393" s="164">
        <v>1.3852188E-5</v>
      </c>
      <c r="U393" s="164">
        <v>1.1724089999999999E-5</v>
      </c>
      <c r="V393" s="164">
        <v>9.5331851999999996E-5</v>
      </c>
      <c r="W393" s="132">
        <v>0</v>
      </c>
      <c r="X393" s="132">
        <v>4.3953872E-4</v>
      </c>
      <c r="Y393" s="164">
        <v>2.5315716999999999E-6</v>
      </c>
      <c r="Z393" s="132">
        <v>0</v>
      </c>
      <c r="AA393" s="132">
        <v>0</v>
      </c>
      <c r="AC393" s="118">
        <f t="shared" si="237"/>
        <v>1.2676521E-3</v>
      </c>
      <c r="AD393" s="118">
        <f t="shared" si="238"/>
        <v>3.0498149983999997E-4</v>
      </c>
      <c r="AE393" s="118">
        <f t="shared" si="239"/>
        <v>2.29961445E-4</v>
      </c>
      <c r="AF393" s="118">
        <f t="shared" si="240"/>
        <v>2.3249301670000001E-4</v>
      </c>
      <c r="AG393" s="118">
        <f t="shared" si="241"/>
        <v>5.34870572E-4</v>
      </c>
      <c r="AI393" s="69">
        <v>0.11135655</v>
      </c>
      <c r="AJ393" s="69">
        <v>0.10891418</v>
      </c>
      <c r="AK393" s="69">
        <v>2.3114945000000001E-4</v>
      </c>
      <c r="AL393" s="69">
        <v>0</v>
      </c>
      <c r="AM393" s="69">
        <v>0</v>
      </c>
      <c r="AN393" s="69">
        <v>2.1491701999999998E-3</v>
      </c>
      <c r="AO393" s="172">
        <v>6.2056220000000005E-5</v>
      </c>
      <c r="AQ393" s="116">
        <v>1.8019910000000001E-4</v>
      </c>
      <c r="AR393" s="116">
        <v>1.6516791E-4</v>
      </c>
      <c r="AS393" s="199">
        <v>7.1390703000000002E-6</v>
      </c>
      <c r="AT393" s="199">
        <v>7.8921199999999999E-6</v>
      </c>
      <c r="AU393" s="150">
        <f t="shared" si="242"/>
        <v>9.902152779589999E-9</v>
      </c>
      <c r="AV393" s="150">
        <f t="shared" si="243"/>
        <v>2.6401886654206998E-11</v>
      </c>
      <c r="AW393" s="163">
        <f t="shared" si="244"/>
        <v>1.10533898E-3</v>
      </c>
      <c r="AX393" s="196">
        <v>7.8425411000000004E-9</v>
      </c>
      <c r="AY393" s="196">
        <v>2.3662839E-11</v>
      </c>
      <c r="AZ393" s="196">
        <v>6.4650257999999998E-16</v>
      </c>
      <c r="BA393" s="108">
        <v>0</v>
      </c>
      <c r="BB393" s="108">
        <v>0</v>
      </c>
      <c r="BC393" s="196">
        <v>1.6339044999999999E-12</v>
      </c>
      <c r="BD393" s="196">
        <v>2.0532005000000001E-9</v>
      </c>
      <c r="BE393" s="196">
        <v>3.7276534999999998E-13</v>
      </c>
      <c r="BF393" s="196">
        <v>2.3568826999999999E-12</v>
      </c>
      <c r="BG393" s="108">
        <v>0</v>
      </c>
      <c r="BH393" s="196">
        <v>7.6568099999999997E-16</v>
      </c>
      <c r="BI393" s="196">
        <v>7.8912914999999994E-15</v>
      </c>
      <c r="BJ393" s="196">
        <v>7.0754204999999998E-17</v>
      </c>
      <c r="BK393" s="196">
        <v>2.5374922000000001E-17</v>
      </c>
      <c r="BL393" s="196">
        <v>1.9323369000000001E-13</v>
      </c>
      <c r="BM393" s="196">
        <v>4.5840414000000003E-12</v>
      </c>
      <c r="BN393" s="108">
        <v>0</v>
      </c>
      <c r="BO393" s="196">
        <v>1.619718E-5</v>
      </c>
      <c r="BP393" s="108">
        <v>1.0891417999999999E-3</v>
      </c>
      <c r="BQ393" s="108">
        <v>0</v>
      </c>
      <c r="BR393" s="108">
        <v>0</v>
      </c>
      <c r="BS393" s="108">
        <v>0</v>
      </c>
      <c r="BU393" s="172">
        <v>4.2469119999999999E-7</v>
      </c>
      <c r="BV393" s="172">
        <v>1.6249060999999998E-8</v>
      </c>
      <c r="BW393" s="172">
        <v>2.356367E-7</v>
      </c>
      <c r="BX393" s="172">
        <v>1.3987534E-9</v>
      </c>
      <c r="BY393" s="172">
        <v>1.5087612000000001E-8</v>
      </c>
      <c r="BZ393" s="69">
        <v>0</v>
      </c>
      <c r="CA393" s="69">
        <v>0</v>
      </c>
      <c r="CB393" s="69">
        <v>0</v>
      </c>
      <c r="CC393" s="172">
        <v>1.2489823999999999E-9</v>
      </c>
      <c r="CD393" s="172">
        <v>9.6381329999999994E-9</v>
      </c>
      <c r="CE393" s="69">
        <v>0</v>
      </c>
      <c r="CF393" s="69">
        <v>0</v>
      </c>
      <c r="CG393" s="69">
        <v>0</v>
      </c>
      <c r="CH393" s="172">
        <v>1.2302942999999999E-8</v>
      </c>
      <c r="CI393" s="172">
        <v>1.3305871999999999E-7</v>
      </c>
      <c r="CJ393" s="172">
        <v>7.0297086000000003E-11</v>
      </c>
      <c r="CK393" s="69">
        <v>0</v>
      </c>
      <c r="CM393" s="198">
        <v>0</v>
      </c>
      <c r="CN393" s="198">
        <v>8.4510140999999993E-3</v>
      </c>
      <c r="CO393" s="197">
        <v>9.7142725999999992E-6</v>
      </c>
      <c r="CP393" s="197">
        <v>1.1117371E-5</v>
      </c>
      <c r="CQ393" s="197">
        <v>3.5620186999999999E-12</v>
      </c>
      <c r="CR393" s="197">
        <v>4.2225901999999997E-10</v>
      </c>
      <c r="CS393" s="197">
        <v>7.2683343000000001E-7</v>
      </c>
      <c r="CT393" s="197">
        <v>6.4545271000000001E-5</v>
      </c>
      <c r="CU393" s="198">
        <v>0</v>
      </c>
      <c r="CV393" s="197">
        <v>2.6158847000000001E-7</v>
      </c>
      <c r="CX393" s="166"/>
    </row>
    <row r="394" spans="1:102" ht="14.4">
      <c r="A394" t="s">
        <v>489</v>
      </c>
      <c r="B394" s="85" t="s">
        <v>67</v>
      </c>
      <c r="C394" s="113" t="str">
        <f t="shared" si="230"/>
        <v>A.040.11.105</v>
      </c>
      <c r="D394" s="9" t="s">
        <v>1138</v>
      </c>
      <c r="E394" s="112" t="s">
        <v>362</v>
      </c>
      <c r="F394" s="115" t="str">
        <f t="shared" si="231"/>
        <v>Ground (earthmoving)</v>
      </c>
      <c r="G394" s="143">
        <f t="shared" si="232"/>
        <v>2.2456400000000001E-4</v>
      </c>
      <c r="I394" s="118">
        <f t="shared" si="233"/>
        <v>5.7441391359999998E-5</v>
      </c>
      <c r="K394" s="161">
        <f t="shared" si="234"/>
        <v>1.4313196599999999E-6</v>
      </c>
      <c r="L394" s="161">
        <f t="shared" si="235"/>
        <v>3.0075181799999999E-6</v>
      </c>
      <c r="M394" s="162">
        <f t="shared" si="236"/>
        <v>1.9317953520000003E-5</v>
      </c>
      <c r="N394" s="165">
        <v>3.3684599999999999E-5</v>
      </c>
      <c r="O394" s="164">
        <v>1.1805327E-6</v>
      </c>
      <c r="P394" s="164">
        <v>1.2009687E-6</v>
      </c>
      <c r="Q394" s="164">
        <v>7.2093599999999999E-7</v>
      </c>
      <c r="R394" s="164">
        <v>8.3536319999999997E-8</v>
      </c>
      <c r="S394" s="164">
        <v>1.8555379999999998E-8</v>
      </c>
      <c r="T394" s="164">
        <v>6.0829196000000002E-7</v>
      </c>
      <c r="U394" s="164">
        <v>5.1484644000000004E-7</v>
      </c>
      <c r="V394" s="164">
        <v>1.624152E-8</v>
      </c>
      <c r="W394" s="132">
        <v>0</v>
      </c>
      <c r="X394" s="164">
        <v>1.9301712000000001E-5</v>
      </c>
      <c r="Y394" s="164">
        <v>1.1117034E-7</v>
      </c>
      <c r="Z394" s="132">
        <v>0</v>
      </c>
      <c r="AA394" s="132">
        <v>0</v>
      </c>
      <c r="AC394" s="118">
        <f t="shared" si="237"/>
        <v>3.3684599999999999E-5</v>
      </c>
      <c r="AD394" s="118">
        <f t="shared" si="238"/>
        <v>4.3276675000000004E-6</v>
      </c>
      <c r="AE394" s="118">
        <f t="shared" si="239"/>
        <v>2.89634784E-6</v>
      </c>
      <c r="AF394" s="118">
        <f t="shared" si="240"/>
        <v>3.0075181800000003E-6</v>
      </c>
      <c r="AG394" s="118">
        <f t="shared" si="241"/>
        <v>1.9317953520000003E-5</v>
      </c>
      <c r="AI394" s="69">
        <v>3.4906812999999999E-3</v>
      </c>
      <c r="AJ394" s="69">
        <v>3.3834278999999999E-3</v>
      </c>
      <c r="AK394" s="172">
        <v>1.0150597000000001E-5</v>
      </c>
      <c r="AL394" s="69">
        <v>0</v>
      </c>
      <c r="AM394" s="69">
        <v>0</v>
      </c>
      <c r="AN394" s="172">
        <v>9.4377727000000003E-5</v>
      </c>
      <c r="AO394" s="172">
        <v>2.7251098999999999E-6</v>
      </c>
      <c r="AQ394" s="199">
        <v>4.2789775000000001E-6</v>
      </c>
      <c r="AR394" s="199">
        <v>3.8593255000000002E-6</v>
      </c>
      <c r="AS394" s="199">
        <v>1.7806555000000001E-7</v>
      </c>
      <c r="AT394" s="199">
        <v>2.4158648000000002E-7</v>
      </c>
      <c r="AU394" s="150">
        <f t="shared" si="242"/>
        <v>2.3137442938040001E-10</v>
      </c>
      <c r="AV394" s="150">
        <f t="shared" si="243"/>
        <v>6.5852645525870007E-13</v>
      </c>
      <c r="AW394" s="163">
        <f t="shared" si="244"/>
        <v>3.3835641635999998E-5</v>
      </c>
      <c r="AX394" s="196">
        <v>2.0839538999999999E-10</v>
      </c>
      <c r="AY394" s="196">
        <v>6.2877920000000002E-13</v>
      </c>
      <c r="AZ394" s="196">
        <v>1.7179146E-17</v>
      </c>
      <c r="BA394" s="108">
        <v>0</v>
      </c>
      <c r="BB394" s="108">
        <v>0</v>
      </c>
      <c r="BC394" s="196">
        <v>1.9319199999999999E-14</v>
      </c>
      <c r="BD394" s="196">
        <v>2.2749932999999999E-11</v>
      </c>
      <c r="BE394" s="196">
        <v>4.4057200000000001E-15</v>
      </c>
      <c r="BF394" s="196">
        <v>2.4973599999999999E-14</v>
      </c>
      <c r="BG394" s="108">
        <v>0</v>
      </c>
      <c r="BH394" s="108">
        <v>0</v>
      </c>
      <c r="BI394" s="196">
        <v>3.4653474000000002E-16</v>
      </c>
      <c r="BJ394" s="196">
        <v>3.1070694E-18</v>
      </c>
      <c r="BK394" s="196">
        <v>1.1143033000000001E-18</v>
      </c>
      <c r="BL394" s="196">
        <v>8.4855803999999993E-15</v>
      </c>
      <c r="BM394" s="196">
        <v>2.013016E-13</v>
      </c>
      <c r="BN394" s="108">
        <v>0</v>
      </c>
      <c r="BO394" s="196">
        <v>1.3626359999999999E-9</v>
      </c>
      <c r="BP394" s="196">
        <v>3.3834278999999998E-5</v>
      </c>
      <c r="BQ394" s="108">
        <v>0</v>
      </c>
      <c r="BR394" s="108">
        <v>0</v>
      </c>
      <c r="BS394" s="108">
        <v>0</v>
      </c>
      <c r="BU394" s="172">
        <v>1.1473348E-8</v>
      </c>
      <c r="BV394" s="172">
        <v>1.7217554E-10</v>
      </c>
      <c r="BW394" s="172">
        <v>6.2614402000000003E-9</v>
      </c>
      <c r="BX394" s="172">
        <v>6.0770770000000006E-11</v>
      </c>
      <c r="BY394" s="172">
        <v>2.1659862000000001E-10</v>
      </c>
      <c r="BZ394" s="69">
        <v>0</v>
      </c>
      <c r="CA394" s="69">
        <v>0</v>
      </c>
      <c r="CB394" s="69">
        <v>0</v>
      </c>
      <c r="CC394" s="172">
        <v>5.4847271999999999E-11</v>
      </c>
      <c r="CD394" s="172">
        <v>4.2124675000000002E-10</v>
      </c>
      <c r="CE394" s="69">
        <v>0</v>
      </c>
      <c r="CF394" s="69">
        <v>0</v>
      </c>
      <c r="CG394" s="69">
        <v>0</v>
      </c>
      <c r="CH394" s="172">
        <v>1.4898728999999999E-10</v>
      </c>
      <c r="CI394" s="172">
        <v>4.1372813999999996E-9</v>
      </c>
      <c r="CJ394" s="172">
        <v>2.2866944E-19</v>
      </c>
      <c r="CK394" s="69">
        <v>0</v>
      </c>
      <c r="CM394" s="198">
        <v>0</v>
      </c>
      <c r="CN394" s="198">
        <v>2.2456399999999999E-4</v>
      </c>
      <c r="CO394" s="198">
        <v>0</v>
      </c>
      <c r="CP394" s="197">
        <v>1.178E-7</v>
      </c>
      <c r="CQ394" s="197">
        <v>1.5642094000000001E-13</v>
      </c>
      <c r="CR394" s="197">
        <v>1.8542899000000001E-11</v>
      </c>
      <c r="CS394" s="197">
        <v>9.2820875999999998E-9</v>
      </c>
      <c r="CT394" s="197">
        <v>2.8344130000000001E-6</v>
      </c>
      <c r="CU394" s="198">
        <v>0</v>
      </c>
      <c r="CV394" s="198">
        <v>0</v>
      </c>
      <c r="CX394" s="166"/>
    </row>
    <row r="395" spans="1:102" ht="14.4">
      <c r="A395" t="s">
        <v>490</v>
      </c>
      <c r="B395" s="85" t="s">
        <v>67</v>
      </c>
      <c r="C395" s="113" t="str">
        <f t="shared" si="230"/>
        <v>A.040.11.106</v>
      </c>
      <c r="D395" s="9" t="s">
        <v>1138</v>
      </c>
      <c r="E395" s="112" t="s">
        <v>362</v>
      </c>
      <c r="F395" s="115" t="str">
        <f t="shared" si="231"/>
        <v>Linoleum</v>
      </c>
      <c r="G395" s="143">
        <f t="shared" si="232"/>
        <v>4.923835733333334</v>
      </c>
      <c r="I395" s="118">
        <f t="shared" si="233"/>
        <v>1.2576664574750827</v>
      </c>
      <c r="K395" s="161">
        <f t="shared" si="234"/>
        <v>4.0734417939999996E-2</v>
      </c>
      <c r="L395" s="161">
        <f t="shared" si="235"/>
        <v>7.9308869599999998E-2</v>
      </c>
      <c r="M395" s="162">
        <f t="shared" si="236"/>
        <v>0.39904780993508265</v>
      </c>
      <c r="N395" s="161">
        <v>0.73857536000000001</v>
      </c>
      <c r="O395" s="132">
        <v>2.7923099E-2</v>
      </c>
      <c r="P395" s="132">
        <v>3.0437017E-2</v>
      </c>
      <c r="Q395" s="132">
        <v>1.9614555999999998E-2</v>
      </c>
      <c r="R395" s="132">
        <v>8.3174471999999996E-3</v>
      </c>
      <c r="S395" s="132">
        <v>3.8037974E-4</v>
      </c>
      <c r="T395" s="132">
        <v>1.2422035E-2</v>
      </c>
      <c r="U395" s="132">
        <v>1.0558216E-2</v>
      </c>
      <c r="V395" s="132">
        <v>9.2577724000000004E-4</v>
      </c>
      <c r="W395" s="132">
        <v>6.2976415000000003E-3</v>
      </c>
      <c r="X395" s="132">
        <v>0.39810391000000001</v>
      </c>
      <c r="Y395" s="132">
        <v>4.0928961E-3</v>
      </c>
      <c r="Z395" s="164">
        <v>1.8122587999999999E-5</v>
      </c>
      <c r="AA395" s="164">
        <v>1.070827E-10</v>
      </c>
      <c r="AC395" s="118">
        <f t="shared" si="237"/>
        <v>0.73857536000000001</v>
      </c>
      <c r="AD395" s="118">
        <f t="shared" si="238"/>
        <v>0.10965274993999999</v>
      </c>
      <c r="AE395" s="118">
        <f t="shared" si="239"/>
        <v>6.8936454588000004E-2</v>
      </c>
      <c r="AF395" s="118">
        <f t="shared" si="240"/>
        <v>7.9308869599999998E-2</v>
      </c>
      <c r="AG395" s="118">
        <f t="shared" si="241"/>
        <v>0.39902968734708266</v>
      </c>
      <c r="AI395" s="69">
        <v>77.025265000000005</v>
      </c>
      <c r="AJ395" s="69">
        <v>73.665161999999995</v>
      </c>
      <c r="AK395" s="69">
        <v>0.77366475999999995</v>
      </c>
      <c r="AL395" s="69">
        <v>0</v>
      </c>
      <c r="AM395" s="69">
        <v>0.13891869000000001</v>
      </c>
      <c r="AN395" s="69">
        <v>2.2495503000000001</v>
      </c>
      <c r="AO395" s="69">
        <v>0.19796934999999999</v>
      </c>
      <c r="AQ395" s="116">
        <v>9.5096920000000001E-2</v>
      </c>
      <c r="AR395" s="116">
        <v>8.5988575999999997E-2</v>
      </c>
      <c r="AS395" s="116">
        <v>3.9513087000000004E-3</v>
      </c>
      <c r="AT395" s="116">
        <v>5.1570345999999998E-3</v>
      </c>
      <c r="AU395" s="150">
        <f t="shared" si="242"/>
        <v>5.1551903926389221E-6</v>
      </c>
      <c r="AV395" s="150">
        <f t="shared" si="243"/>
        <v>1.4612828619937362E-8</v>
      </c>
      <c r="AW395" s="163">
        <f t="shared" si="244"/>
        <v>0.722273755101</v>
      </c>
      <c r="AX395" s="196">
        <v>4.5694231000000002E-6</v>
      </c>
      <c r="AY395" s="196">
        <v>1.3787057E-8</v>
      </c>
      <c r="AZ395" s="196">
        <v>3.7668190999999999E-13</v>
      </c>
      <c r="BA395" s="196">
        <v>5.2232892999999998E-14</v>
      </c>
      <c r="BB395" s="196">
        <v>1.4816027999999999E-14</v>
      </c>
      <c r="BC395" s="196">
        <v>1.0141318E-9</v>
      </c>
      <c r="BD395" s="196">
        <v>5.8043043000000004E-7</v>
      </c>
      <c r="BE395" s="196">
        <v>1.7985726000000001E-10</v>
      </c>
      <c r="BF395" s="196">
        <v>6.3831819999999997E-10</v>
      </c>
      <c r="BG395" s="196">
        <v>6.1047900999999995E-14</v>
      </c>
      <c r="BH395" s="196">
        <v>1.8342626999999999E-15</v>
      </c>
      <c r="BI395" s="196">
        <v>7.0698251000000004E-12</v>
      </c>
      <c r="BJ395" s="196">
        <v>6.3930040000000004E-14</v>
      </c>
      <c r="BK395" s="196">
        <v>2.2840579E-14</v>
      </c>
      <c r="BL395" s="196">
        <v>1.7792209E-10</v>
      </c>
      <c r="BM395" s="196">
        <v>4.1447416999999996E-9</v>
      </c>
      <c r="BN395" s="196">
        <v>1.4466338E-19</v>
      </c>
      <c r="BO395" s="196">
        <v>7.1125100999999997E-5</v>
      </c>
      <c r="BP395" s="108">
        <v>0.72220262999999996</v>
      </c>
      <c r="BQ395" s="108">
        <v>0</v>
      </c>
      <c r="BR395" s="108">
        <v>0</v>
      </c>
      <c r="BS395" s="108">
        <v>0</v>
      </c>
      <c r="BU395" s="69">
        <v>2.5376438000000002E-4</v>
      </c>
      <c r="BV395" s="172">
        <v>4.5971060000000002E-6</v>
      </c>
      <c r="BW395" s="69">
        <v>1.3728960000000001E-4</v>
      </c>
      <c r="BX395" s="172">
        <v>1.2466433E-6</v>
      </c>
      <c r="BY395" s="172">
        <v>5.2176518999999996E-6</v>
      </c>
      <c r="BZ395" s="172">
        <v>3.8598471000000001E-7</v>
      </c>
      <c r="CA395" s="172">
        <v>1.3365293999999999E-9</v>
      </c>
      <c r="CB395" s="172">
        <v>5.8649118E-7</v>
      </c>
      <c r="CC395" s="172">
        <v>1.1213902E-6</v>
      </c>
      <c r="CD395" s="172">
        <v>8.6049113999999994E-6</v>
      </c>
      <c r="CE395" s="172">
        <v>4.2011886000000002E-11</v>
      </c>
      <c r="CF395" s="172">
        <v>3.1990460999999999E-16</v>
      </c>
      <c r="CG395" s="172">
        <v>2.7467703999999998E-12</v>
      </c>
      <c r="CH395" s="172">
        <v>4.0126700000000002E-6</v>
      </c>
      <c r="CI395" s="172">
        <v>9.0596473000000005E-5</v>
      </c>
      <c r="CJ395" s="172">
        <v>1.0407249999999999E-7</v>
      </c>
      <c r="CK395" s="69">
        <v>0</v>
      </c>
      <c r="CM395" s="197">
        <v>3.2400512E-12</v>
      </c>
      <c r="CN395" s="198">
        <v>4.9237495999999998</v>
      </c>
      <c r="CO395" s="198">
        <v>1.5804519999999999E-2</v>
      </c>
      <c r="CP395" s="198">
        <v>3.2335852999999999E-3</v>
      </c>
      <c r="CQ395" s="197">
        <v>3.1920209000000002E-9</v>
      </c>
      <c r="CR395" s="197">
        <v>3.7829539999999998E-7</v>
      </c>
      <c r="CS395" s="198">
        <v>2.2214456999999999E-4</v>
      </c>
      <c r="CT395" s="198">
        <v>5.817423E-2</v>
      </c>
      <c r="CU395" s="197">
        <v>4.0607876999999999E-8</v>
      </c>
      <c r="CV395" s="198">
        <v>1.3649532000000001E-4</v>
      </c>
      <c r="CX395" s="166"/>
    </row>
    <row r="396" spans="1:102" ht="14.4">
      <c r="A396" t="s">
        <v>491</v>
      </c>
      <c r="B396" s="85" t="s">
        <v>67</v>
      </c>
      <c r="C396" s="113" t="str">
        <f t="shared" si="230"/>
        <v>A.040.11.107</v>
      </c>
      <c r="D396" s="9" t="s">
        <v>1138</v>
      </c>
      <c r="E396" s="112" t="s">
        <v>362</v>
      </c>
      <c r="F396" s="115" t="str">
        <f t="shared" si="231"/>
        <v>Plasticizers for concrete</v>
      </c>
      <c r="G396" s="143">
        <f t="shared" si="232"/>
        <v>1.88</v>
      </c>
      <c r="I396" s="118">
        <f t="shared" si="233"/>
        <v>0.4058318831980689</v>
      </c>
      <c r="K396" s="161">
        <f t="shared" si="234"/>
        <v>3.2269978441960001E-3</v>
      </c>
      <c r="L396" s="161">
        <f t="shared" si="235"/>
        <v>0.12060488535387293</v>
      </c>
      <c r="M396" s="162">
        <f t="shared" si="236"/>
        <v>0</v>
      </c>
      <c r="N396" s="161">
        <v>0.28199999999999997</v>
      </c>
      <c r="O396" s="132">
        <v>2.9262779999999999E-2</v>
      </c>
      <c r="P396" s="132">
        <v>5.5421044999999997E-3</v>
      </c>
      <c r="Q396" s="132">
        <v>3.2269536000000001E-3</v>
      </c>
      <c r="R396" s="132">
        <v>0</v>
      </c>
      <c r="S396" s="132">
        <v>0</v>
      </c>
      <c r="T396" s="164">
        <v>4.4244195999999999E-8</v>
      </c>
      <c r="U396" s="164">
        <v>8.5387292999999999E-10</v>
      </c>
      <c r="V396" s="132">
        <v>0</v>
      </c>
      <c r="W396" s="132">
        <v>8.5800000000000001E-2</v>
      </c>
      <c r="X396" s="132">
        <v>0</v>
      </c>
      <c r="Y396" s="132">
        <v>0</v>
      </c>
      <c r="Z396" s="132">
        <v>0</v>
      </c>
      <c r="AA396" s="132">
        <v>0</v>
      </c>
      <c r="AC396" s="118">
        <f t="shared" si="237"/>
        <v>0.28199999999999997</v>
      </c>
      <c r="AD396" s="118">
        <f t="shared" si="238"/>
        <v>3.8031883198068932E-2</v>
      </c>
      <c r="AE396" s="118">
        <f t="shared" si="239"/>
        <v>3.4804885353872932E-2</v>
      </c>
      <c r="AF396" s="118">
        <f t="shared" si="240"/>
        <v>0.12060488535387293</v>
      </c>
      <c r="AG396" s="118">
        <f t="shared" si="241"/>
        <v>0</v>
      </c>
      <c r="AI396" s="69">
        <v>36.386200000000002</v>
      </c>
      <c r="AJ396" s="69">
        <v>34.876199999999997</v>
      </c>
      <c r="AK396" s="69">
        <v>0</v>
      </c>
      <c r="AL396" s="69">
        <v>0</v>
      </c>
      <c r="AM396" s="69">
        <v>0</v>
      </c>
      <c r="AN396" s="69">
        <v>1.51</v>
      </c>
      <c r="AO396" s="69">
        <v>0</v>
      </c>
      <c r="AQ396" s="116">
        <v>4.1524627000000001E-2</v>
      </c>
      <c r="AR396" s="116">
        <v>3.7966732000000003E-2</v>
      </c>
      <c r="AS396" s="116">
        <v>1.597174E-3</v>
      </c>
      <c r="AT396" s="116">
        <v>1.9607210999999999E-3</v>
      </c>
      <c r="AU396" s="150">
        <f t="shared" si="242"/>
        <v>2.2761829599999999E-6</v>
      </c>
      <c r="AV396" s="150">
        <f t="shared" si="243"/>
        <v>5.9067086199999998E-9</v>
      </c>
      <c r="AW396" s="163">
        <f t="shared" si="244"/>
        <v>0.27461079999999999</v>
      </c>
      <c r="AX396" s="196">
        <v>1.74464E-6</v>
      </c>
      <c r="AY396" s="196">
        <v>5.264E-9</v>
      </c>
      <c r="AZ396" s="196">
        <v>1.4382000000000001E-13</v>
      </c>
      <c r="BA396" s="108">
        <v>0</v>
      </c>
      <c r="BB396" s="108">
        <v>0</v>
      </c>
      <c r="BC396" s="196">
        <v>1.0296E-10</v>
      </c>
      <c r="BD396" s="196">
        <v>5.3144000000000005E-7</v>
      </c>
      <c r="BE396" s="196">
        <v>2.3524799999999998E-11</v>
      </c>
      <c r="BF396" s="196">
        <v>6.1903999999999996E-10</v>
      </c>
      <c r="BG396" s="108">
        <v>0</v>
      </c>
      <c r="BH396" s="108">
        <v>0</v>
      </c>
      <c r="BI396" s="108">
        <v>0</v>
      </c>
      <c r="BJ396" s="108">
        <v>0</v>
      </c>
      <c r="BK396" s="108">
        <v>0</v>
      </c>
      <c r="BL396" s="108">
        <v>0</v>
      </c>
      <c r="BM396" s="108">
        <v>0</v>
      </c>
      <c r="BN396" s="108">
        <v>0</v>
      </c>
      <c r="BO396" s="108">
        <v>0</v>
      </c>
      <c r="BP396" s="108">
        <v>0.27461079999999999</v>
      </c>
      <c r="BQ396" s="108">
        <v>0</v>
      </c>
      <c r="BR396" s="108">
        <v>0</v>
      </c>
      <c r="BS396" s="108">
        <v>0</v>
      </c>
      <c r="BU396" s="69">
        <v>1.0131169E-4</v>
      </c>
      <c r="BV396" s="172">
        <v>4.2678488E-6</v>
      </c>
      <c r="BW396" s="172">
        <v>5.2419388000000002E-5</v>
      </c>
      <c r="BX396" s="172">
        <v>1.0001993E-13</v>
      </c>
      <c r="BY396" s="172">
        <v>3.5155738000000001E-6</v>
      </c>
      <c r="BZ396" s="69">
        <v>0</v>
      </c>
      <c r="CA396" s="69">
        <v>0</v>
      </c>
      <c r="CB396" s="69">
        <v>0</v>
      </c>
      <c r="CC396" s="69">
        <v>0</v>
      </c>
      <c r="CD396" s="172">
        <v>2.9276642000000002E-11</v>
      </c>
      <c r="CE396" s="69">
        <v>0</v>
      </c>
      <c r="CF396" s="69">
        <v>0</v>
      </c>
      <c r="CG396" s="69">
        <v>0</v>
      </c>
      <c r="CH396" s="172">
        <v>8.9388925E-7</v>
      </c>
      <c r="CI396" s="172">
        <v>4.0214964999999998E-5</v>
      </c>
      <c r="CJ396" s="69">
        <v>0</v>
      </c>
      <c r="CK396" s="69">
        <v>0</v>
      </c>
      <c r="CM396" s="198">
        <v>0</v>
      </c>
      <c r="CN396" s="198">
        <v>1.88</v>
      </c>
      <c r="CO396" s="198">
        <v>2.8064494000000001E-3</v>
      </c>
      <c r="CP396" s="198">
        <v>2.9199999999999999E-3</v>
      </c>
      <c r="CQ396" s="198">
        <v>0</v>
      </c>
      <c r="CR396" s="198">
        <v>0</v>
      </c>
      <c r="CS396" s="198">
        <v>1.7844441E-4</v>
      </c>
      <c r="CT396" s="198">
        <v>0</v>
      </c>
      <c r="CU396" s="198">
        <v>0</v>
      </c>
      <c r="CV396" s="198">
        <v>0</v>
      </c>
      <c r="CX396" s="166"/>
    </row>
    <row r="397" spans="1:102" ht="14.4">
      <c r="A397" t="s">
        <v>492</v>
      </c>
      <c r="B397" s="85" t="s">
        <v>67</v>
      </c>
      <c r="C397" s="113" t="str">
        <f t="shared" si="230"/>
        <v>A.040.11.108</v>
      </c>
      <c r="D397" s="9" t="s">
        <v>1138</v>
      </c>
      <c r="E397" s="112" t="s">
        <v>362</v>
      </c>
      <c r="F397" s="115" t="str">
        <f t="shared" si="231"/>
        <v>Sand</v>
      </c>
      <c r="G397" s="143">
        <f t="shared" si="232"/>
        <v>4.4235699999999999E-3</v>
      </c>
      <c r="I397" s="118">
        <f t="shared" si="233"/>
        <v>1.0575964379970001E-3</v>
      </c>
      <c r="K397" s="161">
        <f t="shared" si="234"/>
        <v>4.9351773996999999E-5</v>
      </c>
      <c r="L397" s="161">
        <f t="shared" si="235"/>
        <v>1.56273194E-4</v>
      </c>
      <c r="M397" s="162">
        <f t="shared" si="236"/>
        <v>1.8843597000000001E-4</v>
      </c>
      <c r="N397" s="161">
        <v>6.6353549999999999E-4</v>
      </c>
      <c r="O397" s="132">
        <v>1.1720137E-4</v>
      </c>
      <c r="P397" s="164">
        <v>3.6042706999999999E-5</v>
      </c>
      <c r="Q397" s="164">
        <v>4.5914273999999997E-5</v>
      </c>
      <c r="R397" s="164">
        <v>4.0420799999999999E-7</v>
      </c>
      <c r="S397" s="164">
        <v>8.9784097E-8</v>
      </c>
      <c r="T397" s="164">
        <v>2.9435079000000001E-6</v>
      </c>
      <c r="U397" s="164">
        <v>2.4911959999999999E-6</v>
      </c>
      <c r="V397" s="164">
        <v>9.5040588000000007E-5</v>
      </c>
      <c r="W397" s="132">
        <v>0</v>
      </c>
      <c r="X397" s="164">
        <v>9.3395382000000001E-5</v>
      </c>
      <c r="Y397" s="164">
        <v>5.3792100000000002E-7</v>
      </c>
      <c r="Z397" s="132">
        <v>0</v>
      </c>
      <c r="AA397" s="132">
        <v>0</v>
      </c>
      <c r="AC397" s="118">
        <f t="shared" si="237"/>
        <v>6.6353549999999999E-4</v>
      </c>
      <c r="AD397" s="118">
        <f t="shared" si="238"/>
        <v>2.05087046997E-4</v>
      </c>
      <c r="AE397" s="118">
        <f t="shared" si="239"/>
        <v>1.5573527299999999E-4</v>
      </c>
      <c r="AF397" s="118">
        <f t="shared" si="240"/>
        <v>1.56273194E-4</v>
      </c>
      <c r="AG397" s="118">
        <f t="shared" si="241"/>
        <v>1.8843597000000001E-4</v>
      </c>
      <c r="AI397" s="69">
        <v>4.8757126999999997E-2</v>
      </c>
      <c r="AJ397" s="69">
        <v>4.8238159000000003E-2</v>
      </c>
      <c r="AK397" s="172">
        <v>4.9115790000000001E-5</v>
      </c>
      <c r="AL397" s="69">
        <v>0</v>
      </c>
      <c r="AM397" s="69">
        <v>0</v>
      </c>
      <c r="AN397" s="69">
        <v>4.5666642E-4</v>
      </c>
      <c r="AO397" s="172">
        <v>1.3186015E-5</v>
      </c>
      <c r="AQ397" s="199">
        <v>9.6580338000000005E-5</v>
      </c>
      <c r="AR397" s="199">
        <v>8.9202571999999995E-5</v>
      </c>
      <c r="AS397" s="199">
        <v>3.8180876999999998E-6</v>
      </c>
      <c r="AT397" s="199">
        <v>3.5596778999999999E-6</v>
      </c>
      <c r="AU397" s="150">
        <f t="shared" si="242"/>
        <v>5.3478760468599996E-9</v>
      </c>
      <c r="AV397" s="150">
        <f t="shared" si="243"/>
        <v>1.4120146751107199E-11</v>
      </c>
      <c r="AW397" s="163">
        <f t="shared" si="244"/>
        <v>4.9855433299999998E-4</v>
      </c>
      <c r="AX397" s="196">
        <v>4.1050730000000003E-9</v>
      </c>
      <c r="AY397" s="196">
        <v>1.2385995999999999E-11</v>
      </c>
      <c r="AZ397" s="196">
        <v>3.3840311000000002E-16</v>
      </c>
      <c r="BA397" s="108">
        <v>0</v>
      </c>
      <c r="BB397" s="108">
        <v>0</v>
      </c>
      <c r="BC397" s="196">
        <v>1.2874476E-12</v>
      </c>
      <c r="BD397" s="196">
        <v>1.2405005E-9</v>
      </c>
      <c r="BE397" s="196">
        <v>2.9375625999999999E-13</v>
      </c>
      <c r="BF397" s="196">
        <v>1.4375932E-12</v>
      </c>
      <c r="BG397" s="108">
        <v>0</v>
      </c>
      <c r="BH397" s="196">
        <v>7.6568099999999997E-16</v>
      </c>
      <c r="BI397" s="196">
        <v>1.676781E-15</v>
      </c>
      <c r="BJ397" s="196">
        <v>1.5034207000000001E-17</v>
      </c>
      <c r="BK397" s="196">
        <v>5.3917901999999996E-18</v>
      </c>
      <c r="BL397" s="196">
        <v>4.1059259999999998E-14</v>
      </c>
      <c r="BM397" s="196">
        <v>9.7403999999999996E-13</v>
      </c>
      <c r="BN397" s="108">
        <v>0</v>
      </c>
      <c r="BO397" s="196">
        <v>1.6172742999999999E-5</v>
      </c>
      <c r="BP397" s="108">
        <v>4.8238159000000002E-4</v>
      </c>
      <c r="BQ397" s="108">
        <v>0</v>
      </c>
      <c r="BR397" s="108">
        <v>0</v>
      </c>
      <c r="BS397" s="108">
        <v>0</v>
      </c>
      <c r="BU397" s="172">
        <v>2.1279023E-7</v>
      </c>
      <c r="BV397" s="172">
        <v>9.9112019E-9</v>
      </c>
      <c r="BW397" s="172">
        <v>1.2334087E-7</v>
      </c>
      <c r="BX397" s="172">
        <v>3.0893315000000001E-10</v>
      </c>
      <c r="BY397" s="172">
        <v>8.5259963000000002E-9</v>
      </c>
      <c r="BZ397" s="69">
        <v>0</v>
      </c>
      <c r="CA397" s="69">
        <v>0</v>
      </c>
      <c r="CB397" s="69">
        <v>0</v>
      </c>
      <c r="CC397" s="172">
        <v>2.6539001999999999E-10</v>
      </c>
      <c r="CD397" s="172">
        <v>2.0837898999999999E-9</v>
      </c>
      <c r="CE397" s="69">
        <v>0</v>
      </c>
      <c r="CF397" s="69">
        <v>0</v>
      </c>
      <c r="CG397" s="69">
        <v>0</v>
      </c>
      <c r="CH397" s="172">
        <v>9.4201302999999995E-9</v>
      </c>
      <c r="CI397" s="172">
        <v>5.8863622999999999E-8</v>
      </c>
      <c r="CJ397" s="172">
        <v>7.0297082000000001E-11</v>
      </c>
      <c r="CK397" s="69">
        <v>0</v>
      </c>
      <c r="CM397" s="198">
        <v>0</v>
      </c>
      <c r="CN397" s="198">
        <v>4.4235699999999999E-3</v>
      </c>
      <c r="CO397" s="197">
        <v>9.7142725999999992E-6</v>
      </c>
      <c r="CP397" s="197">
        <v>6.7811000000000002E-6</v>
      </c>
      <c r="CQ397" s="197">
        <v>7.5687552999999999E-13</v>
      </c>
      <c r="CR397" s="197">
        <v>8.9723705999999995E-11</v>
      </c>
      <c r="CS397" s="197">
        <v>4.2448047999999999E-7</v>
      </c>
      <c r="CT397" s="197">
        <v>1.3714902E-5</v>
      </c>
      <c r="CU397" s="198">
        <v>0</v>
      </c>
      <c r="CV397" s="197">
        <v>2.6158847000000001E-7</v>
      </c>
      <c r="CX397" s="166"/>
    </row>
    <row r="398" spans="1:102">
      <c r="D398" s="1" t="s">
        <v>1139</v>
      </c>
      <c r="P398" s="3"/>
      <c r="Q398" s="3"/>
      <c r="R398" s="3"/>
      <c r="S398" s="3"/>
      <c r="T398" s="3"/>
      <c r="U398" s="3"/>
      <c r="V398" s="3"/>
      <c r="X398" s="3"/>
      <c r="Y398" s="3"/>
      <c r="AC398" s="142"/>
      <c r="AD398" s="142"/>
      <c r="AE398" s="142"/>
      <c r="AF398" s="142"/>
      <c r="AG398" s="142"/>
      <c r="AK398" s="3"/>
      <c r="AO398" s="3"/>
      <c r="AQ398" s="3"/>
      <c r="AR398" s="3"/>
      <c r="AS398" s="3"/>
      <c r="AT398" s="3"/>
      <c r="AU398" s="86"/>
      <c r="AV398" s="86"/>
      <c r="AW398" s="86"/>
      <c r="AX398" s="3"/>
      <c r="AY398" s="3"/>
      <c r="AZ398" s="3"/>
      <c r="BC398" s="3"/>
      <c r="BD398" s="3"/>
      <c r="BE398" s="3"/>
      <c r="BF398" s="3"/>
      <c r="BH398" s="3"/>
      <c r="BI398" s="3"/>
      <c r="BJ398" s="3"/>
      <c r="BK398" s="3"/>
      <c r="BL398" s="3"/>
      <c r="BM398" s="3"/>
      <c r="BO398" s="3"/>
      <c r="BU398" s="3"/>
      <c r="BV398" s="3"/>
      <c r="BW398" s="3"/>
      <c r="BX398" s="3"/>
      <c r="BY398" s="3"/>
      <c r="CC398" s="3"/>
      <c r="CD398" s="3"/>
      <c r="CH398" s="3"/>
      <c r="CI398" s="3"/>
      <c r="CJ398" s="3"/>
      <c r="CO398" s="3"/>
      <c r="CP398" s="3"/>
      <c r="CQ398" s="3"/>
      <c r="CR398" s="3"/>
      <c r="CS398" s="3"/>
      <c r="CT398" s="3"/>
      <c r="CV398" s="3"/>
    </row>
    <row r="399" spans="1:102" ht="14.4">
      <c r="A399" t="s">
        <v>1642</v>
      </c>
      <c r="B399" s="85" t="s">
        <v>67</v>
      </c>
      <c r="C399" s="113" t="str">
        <f t="shared" ref="C399:C402" si="245">MID(A399,1,12)</f>
        <v>A.040.13.101</v>
      </c>
      <c r="D399" s="9" t="s">
        <v>1139</v>
      </c>
      <c r="E399" s="112" t="s">
        <v>362</v>
      </c>
      <c r="F399" s="115" t="str">
        <f t="shared" ref="F399:F402" si="246">MID(A399, 21,85)</f>
        <v>Solvent based paint transparent - incl evaporation solvent</v>
      </c>
      <c r="G399" s="143">
        <f t="shared" ref="G399:G402" si="247">N399/0.15</f>
        <v>3.7421874666666666</v>
      </c>
      <c r="I399" s="118">
        <f t="shared" ref="I399:I402" si="248">K399+L399+M399+N399</f>
        <v>3.7000353400000003</v>
      </c>
      <c r="K399" s="161">
        <f t="shared" ref="K399:K402" si="249">Q399+R399+S399+T399</f>
        <v>1.87425</v>
      </c>
      <c r="L399" s="161">
        <f t="shared" ref="L399:L402" si="250">O399+P399+U399+Y399+W399</f>
        <v>1.2644572200000002</v>
      </c>
      <c r="M399" s="162">
        <f t="shared" ref="M399:M402" si="251">V399+X399+Z399+AA399</f>
        <v>0</v>
      </c>
      <c r="N399" s="161">
        <v>0.56132811999999999</v>
      </c>
      <c r="O399" s="132">
        <v>0.63965355000000002</v>
      </c>
      <c r="P399" s="132">
        <v>0.10256928999999999</v>
      </c>
      <c r="Q399" s="132">
        <v>1.87425</v>
      </c>
      <c r="R399" s="132">
        <v>0</v>
      </c>
      <c r="S399" s="132">
        <v>0</v>
      </c>
      <c r="T399" s="132">
        <v>0</v>
      </c>
      <c r="U399" s="132">
        <v>0</v>
      </c>
      <c r="V399" s="132">
        <v>0</v>
      </c>
      <c r="W399" s="132">
        <v>0.52223438</v>
      </c>
      <c r="X399" s="132">
        <v>0</v>
      </c>
      <c r="Y399" s="132">
        <v>0</v>
      </c>
      <c r="Z399" s="132">
        <v>0</v>
      </c>
      <c r="AA399" s="132">
        <v>0</v>
      </c>
      <c r="AC399" s="118">
        <f t="shared" si="237"/>
        <v>0.56132811999999999</v>
      </c>
      <c r="AD399" s="118">
        <f t="shared" si="238"/>
        <v>2.6164728400000001</v>
      </c>
      <c r="AE399" s="118">
        <f t="shared" si="239"/>
        <v>0.74222284000000005</v>
      </c>
      <c r="AF399" s="118">
        <f t="shared" si="240"/>
        <v>1.2644572200000002</v>
      </c>
      <c r="AG399" s="118">
        <f t="shared" si="241"/>
        <v>0</v>
      </c>
      <c r="AI399" s="69">
        <v>96.293280999999993</v>
      </c>
      <c r="AJ399" s="69">
        <v>96.293280999999993</v>
      </c>
      <c r="AK399" s="69">
        <v>0</v>
      </c>
      <c r="AL399" s="69">
        <v>0</v>
      </c>
      <c r="AM399" s="69">
        <v>0</v>
      </c>
      <c r="AN399" s="69">
        <v>0</v>
      </c>
      <c r="AO399" s="69">
        <v>0</v>
      </c>
      <c r="AQ399" s="116">
        <v>0.26799376000000003</v>
      </c>
      <c r="AR399" s="116">
        <v>0.25253008999999998</v>
      </c>
      <c r="AS399" s="116">
        <v>9.5893908999999996E-3</v>
      </c>
      <c r="AT399" s="116">
        <v>5.8742799000000004E-3</v>
      </c>
      <c r="AU399" s="150">
        <f t="shared" si="242"/>
        <v>1.5139694E-5</v>
      </c>
      <c r="AV399" s="150">
        <f t="shared" si="243"/>
        <v>3.5463723277339995E-8</v>
      </c>
      <c r="AW399" s="163">
        <f t="shared" si="244"/>
        <v>0.82272827999999998</v>
      </c>
      <c r="AX399" s="196">
        <v>3.4727499999999999E-6</v>
      </c>
      <c r="AY399" s="196">
        <v>1.0478125E-8</v>
      </c>
      <c r="AZ399" s="196">
        <v>2.8627734000000002E-13</v>
      </c>
      <c r="BA399" s="108">
        <v>0</v>
      </c>
      <c r="BB399" s="108">
        <v>0</v>
      </c>
      <c r="BC399" s="196">
        <v>5.0225000000000001E-8</v>
      </c>
      <c r="BD399" s="196">
        <v>1.1616719E-5</v>
      </c>
      <c r="BE399" s="196">
        <v>1.1453749999999999E-8</v>
      </c>
      <c r="BF399" s="196">
        <v>1.3531561999999999E-8</v>
      </c>
      <c r="BG399" s="108">
        <v>0</v>
      </c>
      <c r="BH399" s="108">
        <v>0</v>
      </c>
      <c r="BI399" s="108">
        <v>0</v>
      </c>
      <c r="BJ399" s="108">
        <v>0</v>
      </c>
      <c r="BK399" s="108">
        <v>0</v>
      </c>
      <c r="BL399" s="108">
        <v>0</v>
      </c>
      <c r="BM399" s="108">
        <v>0</v>
      </c>
      <c r="BN399" s="108">
        <v>0</v>
      </c>
      <c r="BO399" s="108">
        <v>0</v>
      </c>
      <c r="BP399" s="108">
        <v>0.82272827999999998</v>
      </c>
      <c r="BQ399" s="108">
        <v>0</v>
      </c>
      <c r="BR399" s="108">
        <v>0</v>
      </c>
      <c r="BS399" s="108">
        <v>0</v>
      </c>
      <c r="BU399" s="69">
        <v>7.5511771000000001E-4</v>
      </c>
      <c r="BV399" s="172">
        <v>9.3290680000000003E-5</v>
      </c>
      <c r="BW399" s="69">
        <v>1.0434212000000001E-4</v>
      </c>
      <c r="BX399" s="172">
        <v>8.9230637999999997E-7</v>
      </c>
      <c r="BY399" s="172">
        <v>7.6846740999999996E-5</v>
      </c>
      <c r="BZ399" s="69">
        <v>0</v>
      </c>
      <c r="CA399" s="69">
        <v>0</v>
      </c>
      <c r="CB399" s="69">
        <v>0</v>
      </c>
      <c r="CC399" s="69">
        <v>0</v>
      </c>
      <c r="CD399" s="172">
        <v>2.7219956000000001E-6</v>
      </c>
      <c r="CE399" s="69">
        <v>0</v>
      </c>
      <c r="CF399" s="69">
        <v>0</v>
      </c>
      <c r="CG399" s="69">
        <v>0</v>
      </c>
      <c r="CH399" s="69">
        <v>3.6432886E-4</v>
      </c>
      <c r="CI399" s="69">
        <v>1.1269501000000001E-4</v>
      </c>
      <c r="CJ399" s="69">
        <v>0</v>
      </c>
      <c r="CK399" s="69">
        <v>0</v>
      </c>
      <c r="CM399" s="198">
        <v>0</v>
      </c>
      <c r="CN399" s="198">
        <v>3.7421875</v>
      </c>
      <c r="CO399" s="198">
        <v>0</v>
      </c>
      <c r="CP399" s="198">
        <v>6.3828124999999999E-2</v>
      </c>
      <c r="CQ399" s="198">
        <v>0</v>
      </c>
      <c r="CR399" s="198">
        <v>0</v>
      </c>
      <c r="CS399" s="198">
        <v>3.9006068999999999E-3</v>
      </c>
      <c r="CT399" s="198">
        <v>0</v>
      </c>
      <c r="CU399" s="198">
        <v>0</v>
      </c>
      <c r="CV399" s="198">
        <v>0</v>
      </c>
      <c r="CX399" s="166"/>
    </row>
    <row r="400" spans="1:102" ht="14.4">
      <c r="A400" t="s">
        <v>1643</v>
      </c>
      <c r="B400" s="85" t="s">
        <v>67</v>
      </c>
      <c r="C400" s="113" t="str">
        <f t="shared" si="245"/>
        <v>A.040.13.102</v>
      </c>
      <c r="D400" s="9" t="s">
        <v>1139</v>
      </c>
      <c r="E400" s="112" t="s">
        <v>362</v>
      </c>
      <c r="F400" s="115" t="str">
        <f t="shared" si="246"/>
        <v>Solvent based paint white - incl evaporation solvent</v>
      </c>
      <c r="G400" s="143">
        <f t="shared" si="247"/>
        <v>4.5793206666666668</v>
      </c>
      <c r="I400" s="118">
        <f t="shared" si="248"/>
        <v>4.8270984165252093</v>
      </c>
      <c r="K400" s="161">
        <f t="shared" si="249"/>
        <v>1.5720704381350996</v>
      </c>
      <c r="L400" s="161">
        <f t="shared" si="250"/>
        <v>1.07889247041111</v>
      </c>
      <c r="M400" s="162">
        <f t="shared" si="251"/>
        <v>1.4892374079790001</v>
      </c>
      <c r="N400" s="161">
        <v>0.68689809999999996</v>
      </c>
      <c r="O400" s="132">
        <v>0.55156386999999996</v>
      </c>
      <c r="P400" s="132">
        <v>9.0295792E-2</v>
      </c>
      <c r="Q400" s="132">
        <v>1.5718270999999999</v>
      </c>
      <c r="R400" s="132">
        <v>2.2336807000000001E-4</v>
      </c>
      <c r="S400" s="164">
        <v>4.3100720999999996E-6</v>
      </c>
      <c r="T400" s="164">
        <v>1.5659993E-5</v>
      </c>
      <c r="U400" s="132">
        <v>1.3074789000000001E-4</v>
      </c>
      <c r="V400" s="132">
        <v>1.4892193</v>
      </c>
      <c r="W400" s="132">
        <v>0.43690195999999998</v>
      </c>
      <c r="X400" s="164">
        <v>1.8107978999999999E-5</v>
      </c>
      <c r="Y400" s="164">
        <v>1.0052111000000001E-7</v>
      </c>
      <c r="Z400" s="132">
        <v>0</v>
      </c>
      <c r="AA400" s="132">
        <v>0</v>
      </c>
      <c r="AC400" s="118">
        <f t="shared" si="237"/>
        <v>0.68689809999999996</v>
      </c>
      <c r="AD400" s="118">
        <f t="shared" si="238"/>
        <v>2.2140608480251003</v>
      </c>
      <c r="AE400" s="118">
        <f t="shared" si="239"/>
        <v>0.64199040989</v>
      </c>
      <c r="AF400" s="118">
        <f t="shared" si="240"/>
        <v>1.07889247041111</v>
      </c>
      <c r="AG400" s="118">
        <f t="shared" si="241"/>
        <v>1.4892374079790001</v>
      </c>
      <c r="AI400" s="69">
        <v>99.698306000000002</v>
      </c>
      <c r="AJ400" s="69">
        <v>99.694902999999996</v>
      </c>
      <c r="AK400" s="69">
        <v>2.2494384E-3</v>
      </c>
      <c r="AL400" s="69">
        <v>0</v>
      </c>
      <c r="AM400" s="69">
        <v>0</v>
      </c>
      <c r="AN400" s="69">
        <v>5.4024439000000001E-4</v>
      </c>
      <c r="AO400" s="69">
        <v>6.1380720999999999E-4</v>
      </c>
      <c r="AQ400" s="116">
        <v>0.25472125000000001</v>
      </c>
      <c r="AR400" s="116">
        <v>0.23933576000000001</v>
      </c>
      <c r="AS400" s="116">
        <v>9.2433381999999994E-3</v>
      </c>
      <c r="AT400" s="116">
        <v>6.1421549999999998E-3</v>
      </c>
      <c r="AU400" s="150">
        <f t="shared" si="242"/>
        <v>1.4348666790375941E-5</v>
      </c>
      <c r="AV400" s="150">
        <f t="shared" si="243"/>
        <v>3.4183942402829439E-8</v>
      </c>
      <c r="AW400" s="163">
        <f t="shared" si="244"/>
        <v>0.86024579999999995</v>
      </c>
      <c r="AX400" s="196">
        <v>4.2500037000000003E-6</v>
      </c>
      <c r="AY400" s="196">
        <v>1.2823302E-8</v>
      </c>
      <c r="AZ400" s="196">
        <v>3.5035029E-13</v>
      </c>
      <c r="BA400" s="108">
        <v>0</v>
      </c>
      <c r="BB400" s="108">
        <v>0</v>
      </c>
      <c r="BC400" s="196">
        <v>4.2505647E-8</v>
      </c>
      <c r="BD400" s="196">
        <v>1.0056134E-5</v>
      </c>
      <c r="BE400" s="196">
        <v>9.6528455999999992E-9</v>
      </c>
      <c r="BF400" s="196">
        <v>1.1707435E-8</v>
      </c>
      <c r="BG400" s="108">
        <v>0</v>
      </c>
      <c r="BH400" s="108">
        <v>0</v>
      </c>
      <c r="BI400" s="196">
        <v>8.5124178E-15</v>
      </c>
      <c r="BJ400" s="196">
        <v>7.8510092000000001E-16</v>
      </c>
      <c r="BK400" s="196">
        <v>1.5502072E-16</v>
      </c>
      <c r="BL400" s="196">
        <v>9.3813993999999996E-13</v>
      </c>
      <c r="BM400" s="196">
        <v>2.2505236000000001E-11</v>
      </c>
      <c r="BN400" s="108">
        <v>0</v>
      </c>
      <c r="BO400" s="108">
        <v>1.9902260000000001E-2</v>
      </c>
      <c r="BP400" s="108">
        <v>0.84034354</v>
      </c>
      <c r="BQ400" s="108">
        <v>0</v>
      </c>
      <c r="BR400" s="108">
        <v>0</v>
      </c>
      <c r="BS400" s="108">
        <v>0</v>
      </c>
      <c r="BU400" s="69">
        <v>7.0104762999999997E-4</v>
      </c>
      <c r="BV400" s="172">
        <v>8.0869175000000007E-5</v>
      </c>
      <c r="BW400" s="69">
        <v>1.2768360999999999E-4</v>
      </c>
      <c r="BX400" s="172">
        <v>7.6213985000000001E-7</v>
      </c>
      <c r="BY400" s="172">
        <v>6.6587988000000001E-5</v>
      </c>
      <c r="BZ400" s="172">
        <v>3.0395938E-7</v>
      </c>
      <c r="CA400" s="69">
        <v>0</v>
      </c>
      <c r="CB400" s="172">
        <v>4.6134491999999998E-7</v>
      </c>
      <c r="CC400" s="172">
        <v>6.6499468000000004E-9</v>
      </c>
      <c r="CD400" s="172">
        <v>2.2930436000000001E-6</v>
      </c>
      <c r="CE400" s="69">
        <v>0</v>
      </c>
      <c r="CF400" s="69">
        <v>0</v>
      </c>
      <c r="CG400" s="69">
        <v>0</v>
      </c>
      <c r="CH400" s="69">
        <v>3.0568510000000002E-4</v>
      </c>
      <c r="CI400" s="69">
        <v>1.1639137E-4</v>
      </c>
      <c r="CJ400" s="172">
        <v>3.2459324000000001E-9</v>
      </c>
      <c r="CK400" s="69">
        <v>0</v>
      </c>
      <c r="CM400" s="198">
        <v>0</v>
      </c>
      <c r="CN400" s="198">
        <v>4.5789913999999996</v>
      </c>
      <c r="CO400" s="198">
        <v>8.6924454000000002E-3</v>
      </c>
      <c r="CP400" s="198">
        <v>5.5399225000000003E-2</v>
      </c>
      <c r="CQ400" s="197">
        <v>3.9741285999999997E-12</v>
      </c>
      <c r="CR400" s="197">
        <v>4.8130382000000004E-10</v>
      </c>
      <c r="CS400" s="198">
        <v>3.3727327000000001E-3</v>
      </c>
      <c r="CT400" s="198">
        <v>6.5771587000000001E-4</v>
      </c>
      <c r="CU400" s="198">
        <v>0</v>
      </c>
      <c r="CV400" s="198">
        <v>1.0689453000000001E-4</v>
      </c>
      <c r="CX400" s="166"/>
    </row>
    <row r="401" spans="1:102" ht="14.4">
      <c r="A401" t="s">
        <v>1644</v>
      </c>
      <c r="B401" s="85" t="s">
        <v>67</v>
      </c>
      <c r="C401" s="113" t="str">
        <f t="shared" si="245"/>
        <v>A.040.13.103</v>
      </c>
      <c r="D401" s="9" t="s">
        <v>1139</v>
      </c>
      <c r="E401" s="112" t="s">
        <v>362</v>
      </c>
      <c r="F401" s="115" t="str">
        <f t="shared" si="246"/>
        <v>Water based paint transparent</v>
      </c>
      <c r="G401" s="143">
        <f t="shared" si="247"/>
        <v>2.2608695333333335</v>
      </c>
      <c r="I401" s="118">
        <f t="shared" si="248"/>
        <v>0.79924372099999996</v>
      </c>
      <c r="K401" s="161">
        <f t="shared" si="249"/>
        <v>0.19158260999999999</v>
      </c>
      <c r="L401" s="161">
        <f t="shared" si="250"/>
        <v>0.26853068099999999</v>
      </c>
      <c r="M401" s="162">
        <f t="shared" si="251"/>
        <v>0</v>
      </c>
      <c r="N401" s="161">
        <v>0.33913042999999998</v>
      </c>
      <c r="O401" s="132">
        <v>0.22483017</v>
      </c>
      <c r="P401" s="132">
        <v>4.3700510999999997E-2</v>
      </c>
      <c r="Q401" s="132">
        <v>0.19158260999999999</v>
      </c>
      <c r="R401" s="132">
        <v>0</v>
      </c>
      <c r="S401" s="132">
        <v>0</v>
      </c>
      <c r="T401" s="132">
        <v>0</v>
      </c>
      <c r="U401" s="132">
        <v>0</v>
      </c>
      <c r="V401" s="132">
        <v>0</v>
      </c>
      <c r="W401" s="132">
        <v>0</v>
      </c>
      <c r="X401" s="132">
        <v>0</v>
      </c>
      <c r="Y401" s="132">
        <v>0</v>
      </c>
      <c r="Z401" s="132">
        <v>0</v>
      </c>
      <c r="AA401" s="132">
        <v>0</v>
      </c>
      <c r="AC401" s="118">
        <f t="shared" si="237"/>
        <v>0.33913042999999998</v>
      </c>
      <c r="AD401" s="118">
        <f t="shared" si="238"/>
        <v>0.46011329099999998</v>
      </c>
      <c r="AE401" s="118">
        <f t="shared" si="239"/>
        <v>0.26853068099999999</v>
      </c>
      <c r="AF401" s="118">
        <f t="shared" si="240"/>
        <v>0.26853068099999999</v>
      </c>
      <c r="AG401" s="118">
        <f t="shared" si="241"/>
        <v>0</v>
      </c>
      <c r="AI401" s="69">
        <v>39.651130000000002</v>
      </c>
      <c r="AJ401" s="69">
        <v>39.651130000000002</v>
      </c>
      <c r="AK401" s="69">
        <v>0</v>
      </c>
      <c r="AL401" s="69">
        <v>0</v>
      </c>
      <c r="AM401" s="69">
        <v>0</v>
      </c>
      <c r="AN401" s="69">
        <v>0</v>
      </c>
      <c r="AO401" s="69">
        <v>0</v>
      </c>
      <c r="AQ401" s="116">
        <v>0.10873194999999999</v>
      </c>
      <c r="AR401" s="116">
        <v>0.10318834</v>
      </c>
      <c r="AS401" s="116">
        <v>3.3144454000000002E-3</v>
      </c>
      <c r="AT401" s="116">
        <v>2.2291651E-3</v>
      </c>
      <c r="AU401" s="150">
        <f t="shared" si="242"/>
        <v>6.1863513130000005E-6</v>
      </c>
      <c r="AV401" s="150">
        <f t="shared" si="243"/>
        <v>1.225756425652E-8</v>
      </c>
      <c r="AW401" s="163">
        <f t="shared" si="244"/>
        <v>0.31220799999999999</v>
      </c>
      <c r="AX401" s="196">
        <v>2.0980870000000001E-6</v>
      </c>
      <c r="AY401" s="196">
        <v>6.3304347999999999E-9</v>
      </c>
      <c r="AZ401" s="196">
        <v>1.7295652E-13</v>
      </c>
      <c r="BA401" s="108">
        <v>0</v>
      </c>
      <c r="BB401" s="108">
        <v>0</v>
      </c>
      <c r="BC401" s="196">
        <v>5.1339130000000002E-9</v>
      </c>
      <c r="BD401" s="196">
        <v>4.0831304000000001E-6</v>
      </c>
      <c r="BE401" s="196">
        <v>1.1707826E-9</v>
      </c>
      <c r="BF401" s="196">
        <v>4.7561738999999997E-9</v>
      </c>
      <c r="BG401" s="108">
        <v>0</v>
      </c>
      <c r="BH401" s="108">
        <v>0</v>
      </c>
      <c r="BI401" s="108">
        <v>0</v>
      </c>
      <c r="BJ401" s="108">
        <v>0</v>
      </c>
      <c r="BK401" s="108">
        <v>0</v>
      </c>
      <c r="BL401" s="108">
        <v>0</v>
      </c>
      <c r="BM401" s="108">
        <v>0</v>
      </c>
      <c r="BN401" s="108">
        <v>0</v>
      </c>
      <c r="BO401" s="108">
        <v>0</v>
      </c>
      <c r="BP401" s="108">
        <v>0.31220799999999999</v>
      </c>
      <c r="BQ401" s="108">
        <v>0</v>
      </c>
      <c r="BR401" s="108">
        <v>0</v>
      </c>
      <c r="BS401" s="108">
        <v>0</v>
      </c>
      <c r="BU401" s="69">
        <v>2.0768107E-4</v>
      </c>
      <c r="BV401" s="172">
        <v>3.2790499999999997E-5</v>
      </c>
      <c r="BW401" s="172">
        <v>6.3039041999999999E-5</v>
      </c>
      <c r="BX401" s="172">
        <v>9.1210021999999995E-8</v>
      </c>
      <c r="BY401" s="172">
        <v>2.7010662000000001E-5</v>
      </c>
      <c r="BZ401" s="69">
        <v>0</v>
      </c>
      <c r="CA401" s="69">
        <v>0</v>
      </c>
      <c r="CB401" s="69">
        <v>0</v>
      </c>
      <c r="CC401" s="69">
        <v>0</v>
      </c>
      <c r="CD401" s="172">
        <v>2.7823770999999999E-7</v>
      </c>
      <c r="CE401" s="69">
        <v>0</v>
      </c>
      <c r="CF401" s="69">
        <v>0</v>
      </c>
      <c r="CG401" s="69">
        <v>0</v>
      </c>
      <c r="CH401" s="172">
        <v>3.8750590999999997E-5</v>
      </c>
      <c r="CI401" s="172">
        <v>4.572083E-5</v>
      </c>
      <c r="CJ401" s="69">
        <v>0</v>
      </c>
      <c r="CK401" s="69">
        <v>0</v>
      </c>
      <c r="CM401" s="198">
        <v>0</v>
      </c>
      <c r="CN401" s="198">
        <v>2.2608695999999999</v>
      </c>
      <c r="CO401" s="198">
        <v>0</v>
      </c>
      <c r="CP401" s="198">
        <v>2.2434783E-2</v>
      </c>
      <c r="CQ401" s="198">
        <v>0</v>
      </c>
      <c r="CR401" s="198">
        <v>0</v>
      </c>
      <c r="CS401" s="198">
        <v>1.3710141999999999E-3</v>
      </c>
      <c r="CT401" s="198">
        <v>0</v>
      </c>
      <c r="CU401" s="198">
        <v>0</v>
      </c>
      <c r="CV401" s="198">
        <v>0</v>
      </c>
      <c r="CX401" s="166"/>
    </row>
    <row r="402" spans="1:102" ht="14.4">
      <c r="A402" t="s">
        <v>1645</v>
      </c>
      <c r="B402" s="85" t="s">
        <v>67</v>
      </c>
      <c r="C402" s="113" t="str">
        <f t="shared" si="245"/>
        <v>A.040.13.104</v>
      </c>
      <c r="D402" s="9" t="s">
        <v>1139</v>
      </c>
      <c r="E402" s="112" t="s">
        <v>362</v>
      </c>
      <c r="F402" s="115" t="str">
        <f t="shared" si="246"/>
        <v>Water based paint white</v>
      </c>
      <c r="G402" s="143">
        <f t="shared" si="247"/>
        <v>3.4402576000000002</v>
      </c>
      <c r="I402" s="118">
        <f t="shared" si="248"/>
        <v>2.5489610668783103</v>
      </c>
      <c r="K402" s="161">
        <f t="shared" si="249"/>
        <v>0.16181979381809999</v>
      </c>
      <c r="L402" s="161">
        <f t="shared" si="250"/>
        <v>0.24357894362520999</v>
      </c>
      <c r="M402" s="162">
        <f t="shared" si="251"/>
        <v>1.627523689435</v>
      </c>
      <c r="N402" s="161">
        <v>0.51603863999999999</v>
      </c>
      <c r="O402" s="132">
        <v>0.20263633</v>
      </c>
      <c r="P402" s="132">
        <v>4.0799614999999997E-2</v>
      </c>
      <c r="Q402" s="132">
        <v>0.16155385999999999</v>
      </c>
      <c r="R402" s="132">
        <v>2.4410938999999999E-4</v>
      </c>
      <c r="S402" s="164">
        <v>4.7102931000000004E-6</v>
      </c>
      <c r="T402" s="164">
        <v>1.7114134999999998E-5</v>
      </c>
      <c r="U402" s="132">
        <v>1.4288876999999999E-4</v>
      </c>
      <c r="V402" s="132">
        <v>1.6275039</v>
      </c>
      <c r="W402" s="132">
        <v>0</v>
      </c>
      <c r="X402" s="164">
        <v>1.9789435E-5</v>
      </c>
      <c r="Y402" s="164">
        <v>1.0985520999999999E-7</v>
      </c>
      <c r="Z402" s="132">
        <v>0</v>
      </c>
      <c r="AA402" s="132">
        <v>0</v>
      </c>
      <c r="AC402" s="118">
        <f t="shared" si="237"/>
        <v>0.51603863999999999</v>
      </c>
      <c r="AD402" s="118">
        <f t="shared" si="238"/>
        <v>0.40539862758810002</v>
      </c>
      <c r="AE402" s="118">
        <f t="shared" si="239"/>
        <v>0.24357883376999998</v>
      </c>
      <c r="AF402" s="118">
        <f t="shared" si="240"/>
        <v>0.24357894362521001</v>
      </c>
      <c r="AG402" s="118">
        <f t="shared" si="241"/>
        <v>1.627523689435</v>
      </c>
      <c r="AI402" s="69">
        <v>53.471148999999997</v>
      </c>
      <c r="AJ402" s="69">
        <v>53.467429000000003</v>
      </c>
      <c r="AK402" s="69">
        <v>2.4583148999999999E-3</v>
      </c>
      <c r="AL402" s="69">
        <v>0</v>
      </c>
      <c r="AM402" s="69">
        <v>0</v>
      </c>
      <c r="AN402" s="69">
        <v>5.9040994E-4</v>
      </c>
      <c r="AO402" s="69">
        <v>6.7080359000000001E-4</v>
      </c>
      <c r="AQ402" s="116">
        <v>0.12266571</v>
      </c>
      <c r="AR402" s="116">
        <v>0.11543699</v>
      </c>
      <c r="AS402" s="116">
        <v>4.0567852000000003E-3</v>
      </c>
      <c r="AT402" s="116">
        <v>3.1719361999999998E-3</v>
      </c>
      <c r="AU402" s="150">
        <f t="shared" si="242"/>
        <v>6.9206828627609002E-6</v>
      </c>
      <c r="AV402" s="150">
        <f t="shared" si="243"/>
        <v>1.5002903745235238E-8</v>
      </c>
      <c r="AW402" s="163">
        <f t="shared" si="244"/>
        <v>0.44424876699999999</v>
      </c>
      <c r="AX402" s="196">
        <v>3.1929897000000001E-6</v>
      </c>
      <c r="AY402" s="196">
        <v>9.6340375000000008E-9</v>
      </c>
      <c r="AZ402" s="196">
        <v>2.6321496000000001E-13</v>
      </c>
      <c r="BA402" s="108">
        <v>0</v>
      </c>
      <c r="BB402" s="108">
        <v>0</v>
      </c>
      <c r="BC402" s="196">
        <v>4.7497425000000002E-9</v>
      </c>
      <c r="BD402" s="196">
        <v>3.7229178000000002E-6</v>
      </c>
      <c r="BE402" s="196">
        <v>1.0388956E-9</v>
      </c>
      <c r="BF402" s="196">
        <v>4.3296971E-9</v>
      </c>
      <c r="BG402" s="108">
        <v>0</v>
      </c>
      <c r="BH402" s="108">
        <v>0</v>
      </c>
      <c r="BI402" s="196">
        <v>9.3028566000000005E-15</v>
      </c>
      <c r="BJ402" s="196">
        <v>8.5800313999999997E-16</v>
      </c>
      <c r="BK402" s="196">
        <v>1.694155E-16</v>
      </c>
      <c r="BL402" s="196">
        <v>1.0252529E-12</v>
      </c>
      <c r="BM402" s="196">
        <v>2.4595008000000001E-11</v>
      </c>
      <c r="BN402" s="108">
        <v>0</v>
      </c>
      <c r="BO402" s="108">
        <v>2.1750327E-2</v>
      </c>
      <c r="BP402" s="108">
        <v>0.42249843999999998</v>
      </c>
      <c r="BQ402" s="108">
        <v>0</v>
      </c>
      <c r="BR402" s="108">
        <v>0</v>
      </c>
      <c r="BS402" s="108">
        <v>0</v>
      </c>
      <c r="BU402" s="69">
        <v>2.4632845000000002E-4</v>
      </c>
      <c r="BV402" s="172">
        <v>3.0019173000000002E-5</v>
      </c>
      <c r="BW402" s="172">
        <v>9.5923510000000005E-5</v>
      </c>
      <c r="BX402" s="172">
        <v>9.2009523999999995E-8</v>
      </c>
      <c r="BY402" s="172">
        <v>2.4698609999999998E-5</v>
      </c>
      <c r="BZ402" s="172">
        <v>3.3218418000000002E-7</v>
      </c>
      <c r="CA402" s="69">
        <v>0</v>
      </c>
      <c r="CB402" s="172">
        <v>5.0418408999999997E-7</v>
      </c>
      <c r="CC402" s="172">
        <v>7.2674418E-9</v>
      </c>
      <c r="CD402" s="172">
        <v>2.4583973000000001E-7</v>
      </c>
      <c r="CE402" s="69">
        <v>0</v>
      </c>
      <c r="CF402" s="69">
        <v>0</v>
      </c>
      <c r="CG402" s="69">
        <v>0</v>
      </c>
      <c r="CH402" s="172">
        <v>3.2800318000000001E-5</v>
      </c>
      <c r="CI402" s="172">
        <v>6.1701809000000004E-5</v>
      </c>
      <c r="CJ402" s="172">
        <v>3.5473404E-9</v>
      </c>
      <c r="CK402" s="69">
        <v>0</v>
      </c>
      <c r="CM402" s="198">
        <v>0</v>
      </c>
      <c r="CN402" s="198">
        <v>3.4398977999999998</v>
      </c>
      <c r="CO402" s="198">
        <v>9.4996010999999995E-3</v>
      </c>
      <c r="CP402" s="198">
        <v>2.0614868000000001E-2</v>
      </c>
      <c r="CQ402" s="197">
        <v>4.3431548000000001E-12</v>
      </c>
      <c r="CR402" s="197">
        <v>5.2599631999999999E-10</v>
      </c>
      <c r="CS402" s="198">
        <v>1.2458361E-3</v>
      </c>
      <c r="CT402" s="198">
        <v>7.1878947999999998E-4</v>
      </c>
      <c r="CU402" s="198">
        <v>0</v>
      </c>
      <c r="CV402" s="198">
        <v>1.1682045E-4</v>
      </c>
      <c r="CX402" s="166"/>
    </row>
    <row r="403" spans="1:102">
      <c r="D403" s="1" t="s">
        <v>1140</v>
      </c>
      <c r="S403" s="3"/>
      <c r="T403" s="3"/>
      <c r="X403" s="3"/>
      <c r="Y403" s="3"/>
      <c r="AC403" s="142"/>
      <c r="AD403" s="142"/>
      <c r="AE403" s="142"/>
      <c r="AF403" s="142"/>
      <c r="AG403" s="142"/>
      <c r="AU403" s="86"/>
      <c r="AV403" s="86"/>
      <c r="AW403" s="86"/>
      <c r="AX403" s="3"/>
      <c r="AY403" s="3"/>
      <c r="AZ403" s="3"/>
      <c r="BC403" s="3"/>
      <c r="BD403" s="3"/>
      <c r="BE403" s="3"/>
      <c r="BF403" s="3"/>
      <c r="BI403" s="3"/>
      <c r="BJ403" s="3"/>
      <c r="BK403" s="3"/>
      <c r="BL403" s="3"/>
      <c r="BM403" s="3"/>
      <c r="BV403" s="3"/>
      <c r="BW403" s="3"/>
      <c r="BX403" s="3"/>
      <c r="BY403" s="3"/>
      <c r="BZ403" s="3"/>
      <c r="CB403" s="3"/>
      <c r="CC403" s="3"/>
      <c r="CD403" s="3"/>
      <c r="CH403" s="3"/>
      <c r="CI403" s="3"/>
      <c r="CJ403" s="3"/>
      <c r="CQ403" s="3"/>
      <c r="CR403" s="3"/>
    </row>
    <row r="404" spans="1:102" ht="14.4">
      <c r="A404" t="s">
        <v>1646</v>
      </c>
      <c r="B404" s="85" t="s">
        <v>493</v>
      </c>
      <c r="C404" s="113" t="str">
        <f t="shared" ref="C404:C425" si="252">MID(A404,1,12)</f>
        <v>A.050.04.101</v>
      </c>
      <c r="D404" s="9" t="s">
        <v>1140</v>
      </c>
      <c r="E404" s="112" t="s">
        <v>1141</v>
      </c>
      <c r="F404" s="115" t="str">
        <f t="shared" ref="F404:F425" si="253">MID(A404, 21,85)</f>
        <v>AA cell battery (Alkaline)</v>
      </c>
      <c r="G404" s="143">
        <f t="shared" ref="G404:G425" si="254">N404/0.15</f>
        <v>5.5387897333333339E-2</v>
      </c>
      <c r="I404" s="118">
        <f t="shared" ref="I404:I425" si="255">K404+L404+M404+N404</f>
        <v>2.2977969428687888E-2</v>
      </c>
      <c r="K404" s="161">
        <f t="shared" ref="K404:K425" si="256">Q404+R404+S404+T404</f>
        <v>1.0388029199999999E-3</v>
      </c>
      <c r="L404" s="161">
        <f t="shared" ref="L404:L425" si="257">O404+P404+U404+Y404+W404</f>
        <v>4.2733674746799994E-3</v>
      </c>
      <c r="M404" s="162">
        <f t="shared" ref="M404:M425" si="258">V404+X404+Z404+AA404</f>
        <v>9.3576144340078871E-3</v>
      </c>
      <c r="N404" s="161">
        <v>8.3081846000000008E-3</v>
      </c>
      <c r="O404" s="132">
        <v>2.9931856E-3</v>
      </c>
      <c r="P404" s="132">
        <v>4.5309756E-4</v>
      </c>
      <c r="Q404" s="132">
        <v>1.2488496999999999E-4</v>
      </c>
      <c r="R404" s="132">
        <v>1.3413225E-4</v>
      </c>
      <c r="S404" s="132">
        <v>7.2777691000000002E-4</v>
      </c>
      <c r="T404" s="164">
        <v>5.2008790000000002E-5</v>
      </c>
      <c r="U404" s="132">
        <v>6.4706967000000004E-4</v>
      </c>
      <c r="V404" s="132">
        <v>8.8413602000000004E-3</v>
      </c>
      <c r="W404" s="132">
        <v>1.7986381000000001E-4</v>
      </c>
      <c r="X404" s="132">
        <v>4.1726846E-4</v>
      </c>
      <c r="Y404" s="164">
        <v>1.5083467999999999E-7</v>
      </c>
      <c r="Z404" s="164">
        <v>9.8985773999999999E-5</v>
      </c>
      <c r="AA404" s="164">
        <v>7.8864696999999998E-15</v>
      </c>
      <c r="AC404" s="118">
        <f t="shared" si="237"/>
        <v>8.3081846000000008E-3</v>
      </c>
      <c r="AD404" s="118">
        <f t="shared" si="238"/>
        <v>5.1321557500000007E-3</v>
      </c>
      <c r="AE404" s="118">
        <f t="shared" si="239"/>
        <v>4.1923386039999996E-3</v>
      </c>
      <c r="AF404" s="118">
        <f t="shared" si="240"/>
        <v>4.2733674746800003E-3</v>
      </c>
      <c r="AG404" s="118">
        <f t="shared" si="241"/>
        <v>9.2586286600078865E-3</v>
      </c>
      <c r="AI404" s="69">
        <v>0.52492976000000002</v>
      </c>
      <c r="AJ404" s="69">
        <v>0.45787075999999999</v>
      </c>
      <c r="AK404" s="69">
        <v>5.1326032000000001E-2</v>
      </c>
      <c r="AL404" s="69">
        <v>0</v>
      </c>
      <c r="AM404" s="69">
        <v>3.3136933E-3</v>
      </c>
      <c r="AN404" s="69">
        <v>8.6567667000000004E-3</v>
      </c>
      <c r="AO404" s="69">
        <v>3.7625040999999999E-3</v>
      </c>
      <c r="AQ404" s="116">
        <v>8.0221522999999999E-3</v>
      </c>
      <c r="AR404" s="116">
        <v>7.9306976999999994E-3</v>
      </c>
      <c r="AS404" s="199">
        <v>6.1969021999999996E-5</v>
      </c>
      <c r="AT404" s="199">
        <v>2.9485600000000001E-5</v>
      </c>
      <c r="AU404" s="150">
        <f t="shared" si="242"/>
        <v>4.7546149656526116E-7</v>
      </c>
      <c r="AV404" s="150">
        <f t="shared" si="243"/>
        <v>2.2917537241431067E-10</v>
      </c>
      <c r="AW404" s="163">
        <f t="shared" si="244"/>
        <v>4.1296357899999999E-3</v>
      </c>
      <c r="AX404" s="196">
        <v>5.1399222999999998E-8</v>
      </c>
      <c r="AY404" s="196">
        <v>1.5508368999999999E-10</v>
      </c>
      <c r="AZ404" s="196">
        <v>4.2371120000000004E-15</v>
      </c>
      <c r="BA404" s="196">
        <v>3.0303917000000002E-13</v>
      </c>
      <c r="BB404" s="196">
        <v>1.0911768E-18</v>
      </c>
      <c r="BC404" s="196">
        <v>1.2778525E-11</v>
      </c>
      <c r="BD404" s="196">
        <v>5.3290268000000002E-8</v>
      </c>
      <c r="BE404" s="196">
        <v>1.9191497999999998E-12</v>
      </c>
      <c r="BF404" s="196">
        <v>6.2001540000000003E-11</v>
      </c>
      <c r="BG404" s="196">
        <v>8.6732294000000007E-12</v>
      </c>
      <c r="BH404" s="196">
        <v>1.6316722999999999E-15</v>
      </c>
      <c r="BI404" s="196">
        <v>3.7741783000000002E-13</v>
      </c>
      <c r="BJ404" s="196">
        <v>9.0679910000000002E-13</v>
      </c>
      <c r="BK404" s="196">
        <v>2.076775E-13</v>
      </c>
      <c r="BL404" s="196">
        <v>3.6883508999999999E-7</v>
      </c>
      <c r="BM404" s="196">
        <v>1.923834E-9</v>
      </c>
      <c r="BN404" s="196">
        <v>1.0654227E-23</v>
      </c>
      <c r="BO404" s="108">
        <v>2.7794278999999998E-4</v>
      </c>
      <c r="BP404" s="108">
        <v>3.8516929999999998E-3</v>
      </c>
      <c r="BQ404" s="108">
        <v>0</v>
      </c>
      <c r="BR404" s="108">
        <v>0</v>
      </c>
      <c r="BS404" s="108">
        <v>0</v>
      </c>
      <c r="BU404" s="172">
        <v>6.7579027000000002E-6</v>
      </c>
      <c r="BV404" s="172">
        <v>4.3125333999999999E-7</v>
      </c>
      <c r="BW404" s="172">
        <v>1.5443615000000001E-6</v>
      </c>
      <c r="BX404" s="172">
        <v>7.5823719999999995E-8</v>
      </c>
      <c r="BY404" s="172">
        <v>3.5056757000000002E-7</v>
      </c>
      <c r="BZ404" s="172">
        <v>7.5293578000000007E-9</v>
      </c>
      <c r="CA404" s="172">
        <v>2.2555119999999999E-7</v>
      </c>
      <c r="CB404" s="172">
        <v>1.1329228E-8</v>
      </c>
      <c r="CC404" s="172">
        <v>9.7754413999999999E-7</v>
      </c>
      <c r="CD404" s="172">
        <v>3.4702339000000001E-8</v>
      </c>
      <c r="CE404" s="172">
        <v>3.0941083E-15</v>
      </c>
      <c r="CF404" s="172">
        <v>2.3560463000000001E-20</v>
      </c>
      <c r="CG404" s="172">
        <v>2.0229525999999999E-16</v>
      </c>
      <c r="CH404" s="172">
        <v>5.1187396000000001E-8</v>
      </c>
      <c r="CI404" s="172">
        <v>6.1901708000000004E-7</v>
      </c>
      <c r="CJ404" s="172">
        <v>2.4290357999999998E-6</v>
      </c>
      <c r="CK404" s="69">
        <v>0</v>
      </c>
      <c r="CM404" s="197">
        <v>2.3862458999999998E-16</v>
      </c>
      <c r="CN404" s="198">
        <v>5.5390842000000003E-2</v>
      </c>
      <c r="CO404" s="198">
        <v>2.2688531999999999E-4</v>
      </c>
      <c r="CP404" s="198">
        <v>2.9676917999999999E-4</v>
      </c>
      <c r="CQ404" s="197">
        <v>1.5825081E-7</v>
      </c>
      <c r="CR404" s="197">
        <v>3.3512144999999998E-9</v>
      </c>
      <c r="CS404" s="197">
        <v>1.7734338000000001E-5</v>
      </c>
      <c r="CT404" s="198">
        <v>1.5678753000000001</v>
      </c>
      <c r="CU404" s="197">
        <v>5.7603107999999999E-6</v>
      </c>
      <c r="CV404" s="197">
        <v>3.182452E-6</v>
      </c>
      <c r="CX404" s="166"/>
    </row>
    <row r="405" spans="1:102" ht="14.4">
      <c r="A405" t="s">
        <v>494</v>
      </c>
      <c r="B405" s="85" t="s">
        <v>493</v>
      </c>
      <c r="C405" s="113" t="str">
        <f t="shared" si="252"/>
        <v>A.050.04.102</v>
      </c>
      <c r="D405" s="9" t="s">
        <v>1140</v>
      </c>
      <c r="E405" s="112" t="s">
        <v>1141</v>
      </c>
      <c r="F405" s="115" t="str">
        <f t="shared" si="253"/>
        <v>AA cell battery (Li-ion)</v>
      </c>
      <c r="G405" s="143">
        <f t="shared" si="254"/>
        <v>0.17915374666666667</v>
      </c>
      <c r="I405" s="118">
        <f t="shared" si="255"/>
        <v>0.18281818932799998</v>
      </c>
      <c r="K405" s="161">
        <f t="shared" si="256"/>
        <v>7.8365892079999989E-3</v>
      </c>
      <c r="L405" s="161">
        <f t="shared" si="257"/>
        <v>7.992975292E-2</v>
      </c>
      <c r="M405" s="162">
        <f t="shared" si="258"/>
        <v>6.8178785199999994E-2</v>
      </c>
      <c r="N405" s="161">
        <v>2.6873062E-2</v>
      </c>
      <c r="O405" s="132">
        <v>7.5523707999999995E-2</v>
      </c>
      <c r="P405" s="132">
        <v>3.5979019E-3</v>
      </c>
      <c r="Q405" s="132">
        <v>6.6525318E-3</v>
      </c>
      <c r="R405" s="132">
        <v>1.09874E-3</v>
      </c>
      <c r="S405" s="164">
        <v>3.2403283000000002E-5</v>
      </c>
      <c r="T405" s="164">
        <v>5.2914124999999997E-5</v>
      </c>
      <c r="U405" s="132">
        <v>8.0653622000000005E-4</v>
      </c>
      <c r="V405" s="132">
        <v>6.6310339999999995E-2</v>
      </c>
      <c r="W405" s="164">
        <v>1.6068E-6</v>
      </c>
      <c r="X405" s="132">
        <v>1.8684451999999999E-3</v>
      </c>
      <c r="Y405" s="132">
        <v>0</v>
      </c>
      <c r="Z405" s="132">
        <v>0</v>
      </c>
      <c r="AA405" s="132">
        <v>0</v>
      </c>
      <c r="AC405" s="118">
        <f t="shared" si="237"/>
        <v>2.6873062E-2</v>
      </c>
      <c r="AD405" s="118">
        <f t="shared" si="238"/>
        <v>8.7764735327999999E-2</v>
      </c>
      <c r="AE405" s="118">
        <f t="shared" si="239"/>
        <v>7.9928146120000002E-2</v>
      </c>
      <c r="AF405" s="118">
        <f t="shared" si="240"/>
        <v>7.992975292E-2</v>
      </c>
      <c r="AG405" s="118">
        <f t="shared" si="241"/>
        <v>6.8178785199999994E-2</v>
      </c>
      <c r="AI405" s="69">
        <v>3.2512783999999999</v>
      </c>
      <c r="AJ405" s="69">
        <v>2.9314534000000001</v>
      </c>
      <c r="AK405" s="69">
        <v>0.23210500000000001</v>
      </c>
      <c r="AL405" s="69">
        <v>0</v>
      </c>
      <c r="AM405" s="69">
        <v>0</v>
      </c>
      <c r="AN405" s="69">
        <v>0</v>
      </c>
      <c r="AO405" s="69">
        <v>8.7720000000000006E-2</v>
      </c>
      <c r="AQ405" s="116">
        <v>2.6771540999999999E-2</v>
      </c>
      <c r="AR405" s="116">
        <v>2.5943857000000001E-2</v>
      </c>
      <c r="AS405" s="116">
        <v>5.7865656999999998E-4</v>
      </c>
      <c r="AT405" s="116">
        <v>2.4902791999999998E-4</v>
      </c>
      <c r="AU405" s="150">
        <f t="shared" si="242"/>
        <v>1.5553871283414001E-6</v>
      </c>
      <c r="AV405" s="150">
        <f t="shared" si="243"/>
        <v>2.1400020878220397E-9</v>
      </c>
      <c r="AW405" s="163">
        <f t="shared" si="244"/>
        <v>3.4877859099999999E-2</v>
      </c>
      <c r="AX405" s="196">
        <v>1.6625468000000001E-7</v>
      </c>
      <c r="AY405" s="196">
        <v>5.0163050000000001E-10</v>
      </c>
      <c r="AZ405" s="196">
        <v>1.3705262E-14</v>
      </c>
      <c r="BA405" s="108">
        <v>0</v>
      </c>
      <c r="BB405" s="108">
        <v>0</v>
      </c>
      <c r="BC405" s="196">
        <v>1.7827046E-10</v>
      </c>
      <c r="BD405" s="196">
        <v>1.3888172000000001E-6</v>
      </c>
      <c r="BE405" s="196">
        <v>4.0654361E-11</v>
      </c>
      <c r="BF405" s="196">
        <v>1.5976676E-9</v>
      </c>
      <c r="BG405" s="108">
        <v>0</v>
      </c>
      <c r="BH405" s="108">
        <v>0</v>
      </c>
      <c r="BI405" s="196">
        <v>3.0151586000000001E-14</v>
      </c>
      <c r="BJ405" s="196">
        <v>4.8447953000000002E-15</v>
      </c>
      <c r="BK405" s="196">
        <v>9.2517874000000001E-16</v>
      </c>
      <c r="BL405" s="196">
        <v>6.1397713999999998E-12</v>
      </c>
      <c r="BM405" s="196">
        <v>1.3083810999999999E-10</v>
      </c>
      <c r="BN405" s="108">
        <v>0</v>
      </c>
      <c r="BO405" s="108">
        <v>5.5633250999999996E-3</v>
      </c>
      <c r="BP405" s="108">
        <v>2.9314534E-2</v>
      </c>
      <c r="BQ405" s="108">
        <v>0</v>
      </c>
      <c r="BR405" s="108">
        <v>0</v>
      </c>
      <c r="BS405" s="108">
        <v>0</v>
      </c>
      <c r="BU405" s="172">
        <v>3.2140885000000002E-5</v>
      </c>
      <c r="BV405" s="172">
        <v>1.1014803E-5</v>
      </c>
      <c r="BW405" s="172">
        <v>4.9952819000000003E-6</v>
      </c>
      <c r="BX405" s="172">
        <v>9.7653912999999998E-8</v>
      </c>
      <c r="BY405" s="172">
        <v>1.0056733E-5</v>
      </c>
      <c r="BZ405" s="69">
        <v>0</v>
      </c>
      <c r="CA405" s="69">
        <v>0</v>
      </c>
      <c r="CB405" s="69">
        <v>0</v>
      </c>
      <c r="CC405" s="172">
        <v>4.6930627999999999E-8</v>
      </c>
      <c r="CD405" s="172">
        <v>7.2386581E-8</v>
      </c>
      <c r="CE405" s="69">
        <v>0</v>
      </c>
      <c r="CF405" s="69">
        <v>0</v>
      </c>
      <c r="CG405" s="69">
        <v>0</v>
      </c>
      <c r="CH405" s="172">
        <v>1.9866732000000002E-6</v>
      </c>
      <c r="CI405" s="172">
        <v>3.8704221000000004E-6</v>
      </c>
      <c r="CJ405" s="172">
        <v>9.3360402000000004E-13</v>
      </c>
      <c r="CK405" s="69">
        <v>0</v>
      </c>
      <c r="CM405" s="198">
        <v>0</v>
      </c>
      <c r="CN405" s="198">
        <v>0.17915375</v>
      </c>
      <c r="CO405" s="198">
        <v>0</v>
      </c>
      <c r="CP405" s="198">
        <v>7.5361680000000002E-3</v>
      </c>
      <c r="CQ405" s="197">
        <v>1.4514613000000001E-11</v>
      </c>
      <c r="CR405" s="197">
        <v>1.7798750999999999E-9</v>
      </c>
      <c r="CS405" s="198">
        <v>4.8794352E-4</v>
      </c>
      <c r="CT405" s="198">
        <v>4.0419484000000002E-3</v>
      </c>
      <c r="CU405" s="198">
        <v>0</v>
      </c>
      <c r="CV405" s="198">
        <v>0</v>
      </c>
      <c r="CX405" s="166"/>
    </row>
    <row r="406" spans="1:102" ht="14.4">
      <c r="A406" t="s">
        <v>1647</v>
      </c>
      <c r="B406" s="85" t="s">
        <v>493</v>
      </c>
      <c r="C406" s="113" t="str">
        <f t="shared" si="252"/>
        <v>A.050.04.103</v>
      </c>
      <c r="D406" s="9" t="s">
        <v>1140</v>
      </c>
      <c r="E406" s="112" t="s">
        <v>1141</v>
      </c>
      <c r="F406" s="115" t="str">
        <f t="shared" si="253"/>
        <v>Computer desktop -  including 27 inch display</v>
      </c>
      <c r="G406" s="143">
        <f t="shared" si="254"/>
        <v>395.04187999999999</v>
      </c>
      <c r="I406" s="118">
        <f t="shared" si="255"/>
        <v>76.976829065658478</v>
      </c>
      <c r="K406" s="161">
        <f t="shared" si="256"/>
        <v>1.3298772511999999</v>
      </c>
      <c r="L406" s="161">
        <f t="shared" si="257"/>
        <v>8.8636731996750004</v>
      </c>
      <c r="M406" s="162">
        <f t="shared" si="258"/>
        <v>7.5269966147834815</v>
      </c>
      <c r="N406" s="161">
        <v>59.256281999999999</v>
      </c>
      <c r="O406" s="132">
        <v>6.0761208</v>
      </c>
      <c r="P406" s="132">
        <v>1.7565037999999999</v>
      </c>
      <c r="Q406" s="132">
        <v>1.1033500999999999</v>
      </c>
      <c r="R406" s="132">
        <v>0.10249149</v>
      </c>
      <c r="S406" s="132">
        <v>5.4727311999999998E-3</v>
      </c>
      <c r="T406" s="132">
        <v>0.11856293</v>
      </c>
      <c r="U406" s="132">
        <v>0.14488302</v>
      </c>
      <c r="V406" s="132">
        <v>7.2518288000000002</v>
      </c>
      <c r="W406" s="132">
        <v>0.88612254999999995</v>
      </c>
      <c r="X406" s="132">
        <v>0.18098740999999999</v>
      </c>
      <c r="Y406" s="164">
        <v>4.3029674999999997E-5</v>
      </c>
      <c r="Z406" s="132">
        <v>9.4180402999999996E-2</v>
      </c>
      <c r="AA406" s="164">
        <v>1.783481E-9</v>
      </c>
      <c r="AC406" s="118">
        <f t="shared" si="237"/>
        <v>59.256281999999999</v>
      </c>
      <c r="AD406" s="118">
        <f t="shared" si="238"/>
        <v>9.3073848711999982</v>
      </c>
      <c r="AE406" s="118">
        <f t="shared" si="239"/>
        <v>8.0716880230000001</v>
      </c>
      <c r="AF406" s="118">
        <f t="shared" si="240"/>
        <v>8.8636731996750004</v>
      </c>
      <c r="AG406" s="118">
        <f t="shared" si="241"/>
        <v>7.4328162117834813</v>
      </c>
      <c r="AI406" s="69">
        <v>5431.2408999999998</v>
      </c>
      <c r="AJ406" s="69">
        <v>5399.3023000000003</v>
      </c>
      <c r="AK406" s="69">
        <v>22.446372</v>
      </c>
      <c r="AL406" s="69">
        <v>0</v>
      </c>
      <c r="AM406" s="69">
        <v>1.8417174999999999</v>
      </c>
      <c r="AN406" s="69">
        <v>5.1002090999999998</v>
      </c>
      <c r="AO406" s="69">
        <v>2.5502194</v>
      </c>
      <c r="AQ406" s="116">
        <v>8.8908354000000003</v>
      </c>
      <c r="AR406" s="116">
        <v>8.2354217999999992</v>
      </c>
      <c r="AS406" s="116">
        <v>0.34738118000000001</v>
      </c>
      <c r="AT406" s="116">
        <v>0.30803236000000001</v>
      </c>
      <c r="AU406" s="150">
        <f t="shared" si="242"/>
        <v>4.9373032659611826E-4</v>
      </c>
      <c r="AV406" s="150">
        <f t="shared" si="243"/>
        <v>1.2846937686322131E-6</v>
      </c>
      <c r="AW406" s="163">
        <f t="shared" si="244"/>
        <v>43.141786809999999</v>
      </c>
      <c r="AX406" s="108">
        <v>3.6671216000000001E-4</v>
      </c>
      <c r="AY406" s="196">
        <v>1.1064635000000001E-6</v>
      </c>
      <c r="AZ406" s="196">
        <v>3.0229977000000001E-11</v>
      </c>
      <c r="BA406" s="196">
        <v>1.1777602000000001E-10</v>
      </c>
      <c r="BB406" s="196">
        <v>9.8158316999999999E-17</v>
      </c>
      <c r="BC406" s="196">
        <v>1.3945252E-7</v>
      </c>
      <c r="BD406" s="108">
        <v>1.2144315000000001E-4</v>
      </c>
      <c r="BE406" s="196">
        <v>2.0238912999999999E-8</v>
      </c>
      <c r="BF406" s="196">
        <v>1.3960921000000001E-7</v>
      </c>
      <c r="BG406" s="196">
        <v>1.7788634E-8</v>
      </c>
      <c r="BH406" s="196">
        <v>1.2883433E-14</v>
      </c>
      <c r="BI406" s="196">
        <v>3.6984033000000001E-10</v>
      </c>
      <c r="BJ406" s="196">
        <v>1.5886733000000001E-10</v>
      </c>
      <c r="BK406" s="196">
        <v>3.4451072E-11</v>
      </c>
      <c r="BL406" s="196">
        <v>1.2580176E-6</v>
      </c>
      <c r="BM406" s="196">
        <v>4.1774287000000004E-6</v>
      </c>
      <c r="BN406" s="196">
        <v>1.1003978000000001E-13</v>
      </c>
      <c r="BO406" s="108">
        <v>0.29913381</v>
      </c>
      <c r="BP406" s="108">
        <v>42.842652999999999</v>
      </c>
      <c r="BQ406" s="108">
        <v>0</v>
      </c>
      <c r="BR406" s="108">
        <v>0</v>
      </c>
      <c r="BS406" s="108">
        <v>0</v>
      </c>
      <c r="BU406" s="69">
        <v>3.0280554000000001E-2</v>
      </c>
      <c r="BV406" s="69">
        <v>1.0066267000000001E-3</v>
      </c>
      <c r="BW406" s="69">
        <v>1.1014816E-2</v>
      </c>
      <c r="BX406" s="172">
        <v>1.7077841E-5</v>
      </c>
      <c r="BY406" s="69">
        <v>8.2499080999999996E-4</v>
      </c>
      <c r="BZ406" s="172">
        <v>8.6776627999999995E-5</v>
      </c>
      <c r="CA406" s="69">
        <v>4.6279953000000001E-4</v>
      </c>
      <c r="CB406" s="69">
        <v>1.3167569E-4</v>
      </c>
      <c r="CC406" s="172">
        <v>1.1235342000000001E-5</v>
      </c>
      <c r="CD406" s="172">
        <v>8.0186273999999997E-5</v>
      </c>
      <c r="CE406" s="172">
        <v>2.7833478999999999E-13</v>
      </c>
      <c r="CF406" s="172">
        <v>2.4333893999999999E-10</v>
      </c>
      <c r="CG406" s="172">
        <v>4.3707443000000003E-9</v>
      </c>
      <c r="CH406" s="69">
        <v>2.6836212000000003E-4</v>
      </c>
      <c r="CI406" s="69">
        <v>6.2685416000000001E-3</v>
      </c>
      <c r="CJ406" s="69">
        <v>1.0107461E-2</v>
      </c>
      <c r="CK406" s="69">
        <v>0</v>
      </c>
      <c r="CM406" s="197">
        <v>3.6994636999999999E-9</v>
      </c>
      <c r="CN406" s="198">
        <v>394.94810999999999</v>
      </c>
      <c r="CO406" s="198">
        <v>2.5019526999999999</v>
      </c>
      <c r="CP406" s="198">
        <v>0.70861510000000005</v>
      </c>
      <c r="CQ406" s="197">
        <v>5.3524639000000001E-7</v>
      </c>
      <c r="CR406" s="197">
        <v>7.3516735000000003E-6</v>
      </c>
      <c r="CS406" s="198">
        <v>3.9740467000000002E-2</v>
      </c>
      <c r="CT406" s="198">
        <v>57.010863999999998</v>
      </c>
      <c r="CU406" s="198">
        <v>1.1814778E-2</v>
      </c>
      <c r="CV406" s="198">
        <v>3.0513801E-2</v>
      </c>
      <c r="CX406" s="166"/>
    </row>
    <row r="407" spans="1:102" ht="14.4">
      <c r="A407" t="s">
        <v>3049</v>
      </c>
      <c r="B407" s="85" t="s">
        <v>493</v>
      </c>
      <c r="C407" s="113" t="str">
        <f t="shared" si="252"/>
        <v>A.050.04.104</v>
      </c>
      <c r="D407" s="9" t="s">
        <v>1140</v>
      </c>
      <c r="E407" s="112" t="s">
        <v>1141</v>
      </c>
      <c r="F407" s="115" t="str">
        <f t="shared" si="253"/>
        <v>Computer laptop - 14 inch display</v>
      </c>
      <c r="G407" s="143">
        <f t="shared" si="254"/>
        <v>167.44386000000003</v>
      </c>
      <c r="I407" s="118">
        <f t="shared" si="255"/>
        <v>38.237084071253484</v>
      </c>
      <c r="K407" s="161">
        <f t="shared" si="256"/>
        <v>0.6511208490999999</v>
      </c>
      <c r="L407" s="161">
        <f t="shared" si="257"/>
        <v>5.1927223873699999</v>
      </c>
      <c r="M407" s="162">
        <f t="shared" si="258"/>
        <v>7.2766618347834813</v>
      </c>
      <c r="N407" s="161">
        <v>25.116579000000002</v>
      </c>
      <c r="O407" s="132">
        <v>3.3365401000000001</v>
      </c>
      <c r="P407" s="132">
        <v>1.0084131999999999</v>
      </c>
      <c r="Q407" s="132">
        <v>0.46517132999999999</v>
      </c>
      <c r="R407" s="132">
        <v>6.5243949999999995E-2</v>
      </c>
      <c r="S407" s="132">
        <v>4.7540090999999996E-3</v>
      </c>
      <c r="T407" s="132">
        <v>0.11595156</v>
      </c>
      <c r="U407" s="132">
        <v>0.12308027000000001</v>
      </c>
      <c r="V407" s="132">
        <v>7.0045136000000001</v>
      </c>
      <c r="W407" s="132">
        <v>0.72466255000000002</v>
      </c>
      <c r="X407" s="132">
        <v>0.17796782999999999</v>
      </c>
      <c r="Y407" s="164">
        <v>2.626737E-5</v>
      </c>
      <c r="Z407" s="132">
        <v>9.4180402999999996E-2</v>
      </c>
      <c r="AA407" s="164">
        <v>1.783481E-9</v>
      </c>
      <c r="AC407" s="118">
        <f t="shared" si="237"/>
        <v>25.116579000000002</v>
      </c>
      <c r="AD407" s="118">
        <f t="shared" si="238"/>
        <v>5.1191544191000009</v>
      </c>
      <c r="AE407" s="118">
        <f t="shared" si="239"/>
        <v>4.5622139730000004</v>
      </c>
      <c r="AF407" s="118">
        <f t="shared" si="240"/>
        <v>5.1927223873699999</v>
      </c>
      <c r="AG407" s="118">
        <f t="shared" si="241"/>
        <v>7.1824814317834811</v>
      </c>
      <c r="AI407" s="69">
        <v>2242.1174000000001</v>
      </c>
      <c r="AJ407" s="69">
        <v>2210.7464</v>
      </c>
      <c r="AK407" s="69">
        <v>22.071269000000001</v>
      </c>
      <c r="AL407" s="69">
        <v>0</v>
      </c>
      <c r="AM407" s="69">
        <v>1.8417174999999999</v>
      </c>
      <c r="AN407" s="69">
        <v>5.0101211000000001</v>
      </c>
      <c r="AO407" s="69">
        <v>2.4478645000000001</v>
      </c>
      <c r="AQ407" s="116">
        <v>4.0522878000000002</v>
      </c>
      <c r="AR407" s="116">
        <v>3.7709641</v>
      </c>
      <c r="AS407" s="116">
        <v>0.15437229999999999</v>
      </c>
      <c r="AT407" s="116">
        <v>0.12695143</v>
      </c>
      <c r="AU407" s="150">
        <f t="shared" si="242"/>
        <v>2.2607698526211817E-4</v>
      </c>
      <c r="AV407" s="150">
        <f t="shared" si="243"/>
        <v>5.7090347984321297E-7</v>
      </c>
      <c r="AW407" s="163">
        <f t="shared" si="244"/>
        <v>17.78031288</v>
      </c>
      <c r="AX407" s="108">
        <v>1.5543548E-4</v>
      </c>
      <c r="AY407" s="196">
        <v>4.6898816000000002E-7</v>
      </c>
      <c r="AZ407" s="196">
        <v>1.2813349E-11</v>
      </c>
      <c r="BA407" s="196">
        <v>1.1777602000000001E-10</v>
      </c>
      <c r="BB407" s="196">
        <v>9.8158316999999999E-17</v>
      </c>
      <c r="BC407" s="196">
        <v>5.8185586000000003E-8</v>
      </c>
      <c r="BD407" s="196">
        <v>6.5151664999999999E-5</v>
      </c>
      <c r="BE407" s="196">
        <v>8.4621690999999992E-9</v>
      </c>
      <c r="BF407" s="196">
        <v>7.5089997999999999E-8</v>
      </c>
      <c r="BG407" s="196">
        <v>1.7788634E-8</v>
      </c>
      <c r="BH407" s="196">
        <v>1.2883433E-14</v>
      </c>
      <c r="BI407" s="196">
        <v>3.6842084000000003E-10</v>
      </c>
      <c r="BJ407" s="196">
        <v>1.5873640999999999E-10</v>
      </c>
      <c r="BK407" s="196">
        <v>3.4425220999999998E-11</v>
      </c>
      <c r="BL407" s="196">
        <v>1.2578611E-6</v>
      </c>
      <c r="BM407" s="196">
        <v>4.1736757999999998E-6</v>
      </c>
      <c r="BN407" s="196">
        <v>1.1003978000000001E-13</v>
      </c>
      <c r="BO407" s="108">
        <v>0.27322787999999998</v>
      </c>
      <c r="BP407" s="108">
        <v>17.507085</v>
      </c>
      <c r="BQ407" s="108">
        <v>0</v>
      </c>
      <c r="BR407" s="108">
        <v>0</v>
      </c>
      <c r="BS407" s="108">
        <v>0</v>
      </c>
      <c r="BU407" s="69">
        <v>1.9114511000000001E-2</v>
      </c>
      <c r="BV407" s="69">
        <v>5.3603508999999999E-4</v>
      </c>
      <c r="BW407" s="69">
        <v>4.6687791999999997E-3</v>
      </c>
      <c r="BX407" s="172">
        <v>1.4470613000000001E-5</v>
      </c>
      <c r="BY407" s="69">
        <v>4.4180602999999998E-4</v>
      </c>
      <c r="BZ407" s="172">
        <v>3.6090163999999997E-5</v>
      </c>
      <c r="CA407" s="69">
        <v>4.6279953000000001E-4</v>
      </c>
      <c r="CB407" s="172">
        <v>5.4744548999999998E-5</v>
      </c>
      <c r="CC407" s="172">
        <v>1.0126437E-5</v>
      </c>
      <c r="CD407" s="172">
        <v>7.7548478999999994E-5</v>
      </c>
      <c r="CE407" s="172">
        <v>2.7833478999999999E-13</v>
      </c>
      <c r="CF407" s="172">
        <v>2.4333893999999999E-10</v>
      </c>
      <c r="CG407" s="172">
        <v>4.3707443000000003E-9</v>
      </c>
      <c r="CH407" s="69">
        <v>1.2043434E-4</v>
      </c>
      <c r="CI407" s="69">
        <v>2.5843035000000002E-3</v>
      </c>
      <c r="CJ407" s="69">
        <v>1.0107369E-2</v>
      </c>
      <c r="CK407" s="69">
        <v>0</v>
      </c>
      <c r="CM407" s="197">
        <v>3.6994636999999999E-9</v>
      </c>
      <c r="CN407" s="198">
        <v>167.40499</v>
      </c>
      <c r="CO407" s="198">
        <v>1.0524519999999999</v>
      </c>
      <c r="CP407" s="198">
        <v>0.37501815999999999</v>
      </c>
      <c r="CQ407" s="197">
        <v>5.3458368999999995E-7</v>
      </c>
      <c r="CR407" s="197">
        <v>7.2714142000000002E-6</v>
      </c>
      <c r="CS407" s="198">
        <v>2.1484254000000001E-2</v>
      </c>
      <c r="CT407" s="198">
        <v>56.901187</v>
      </c>
      <c r="CU407" s="198">
        <v>1.1814778E-2</v>
      </c>
      <c r="CV407" s="198">
        <v>1.2688703000000001E-2</v>
      </c>
      <c r="CX407" s="166"/>
    </row>
    <row r="408" spans="1:102" ht="14.4">
      <c r="A408" t="s">
        <v>1648</v>
      </c>
      <c r="B408" s="85" t="s">
        <v>493</v>
      </c>
      <c r="C408" s="113" t="str">
        <f t="shared" si="252"/>
        <v>A.050.04.105</v>
      </c>
      <c r="D408" s="9" t="s">
        <v>1140</v>
      </c>
      <c r="E408" s="112" t="s">
        <v>1432</v>
      </c>
      <c r="F408" s="115" t="str">
        <f t="shared" si="253"/>
        <v>Electric cord, 6A (1320W) 3x0.75 mm2 (per m)</v>
      </c>
      <c r="G408" s="143">
        <f t="shared" si="254"/>
        <v>0.14665015333333334</v>
      </c>
      <c r="I408" s="118">
        <f t="shared" si="255"/>
        <v>0.10953695893052333</v>
      </c>
      <c r="K408" s="161">
        <f t="shared" si="256"/>
        <v>4.4638782599999999E-3</v>
      </c>
      <c r="L408" s="161">
        <f t="shared" si="257"/>
        <v>2.3914976330399997E-2</v>
      </c>
      <c r="M408" s="162">
        <f t="shared" si="258"/>
        <v>5.9160581340123329E-2</v>
      </c>
      <c r="N408" s="161">
        <v>2.1997523000000001E-2</v>
      </c>
      <c r="O408" s="132">
        <v>4.5038919999999998E-3</v>
      </c>
      <c r="P408" s="132">
        <v>2.3948916999999999E-3</v>
      </c>
      <c r="Q408" s="132">
        <v>3.0557755999999999E-3</v>
      </c>
      <c r="R408" s="132">
        <v>8.2545885000000002E-4</v>
      </c>
      <c r="S408" s="132">
        <v>2.3519732999999999E-4</v>
      </c>
      <c r="T408" s="132">
        <v>3.4744647999999999E-4</v>
      </c>
      <c r="U408" s="132">
        <v>1.2818396000000001E-3</v>
      </c>
      <c r="V408" s="132">
        <v>5.7529941000000001E-2</v>
      </c>
      <c r="W408" s="132">
        <v>1.5732052999999999E-2</v>
      </c>
      <c r="X408" s="132">
        <v>3.7954094000000003E-4</v>
      </c>
      <c r="Y408" s="164">
        <v>2.3000304000000002E-6</v>
      </c>
      <c r="Z408" s="132">
        <v>1.2510994E-3</v>
      </c>
      <c r="AA408" s="164">
        <v>1.2333451E-13</v>
      </c>
      <c r="AC408" s="118">
        <f t="shared" si="237"/>
        <v>2.1997523000000001E-2</v>
      </c>
      <c r="AD408" s="118">
        <f t="shared" si="238"/>
        <v>1.264450156E-2</v>
      </c>
      <c r="AE408" s="118">
        <f t="shared" si="239"/>
        <v>9.431722699999999E-3</v>
      </c>
      <c r="AF408" s="118">
        <f t="shared" si="240"/>
        <v>2.39149763304E-2</v>
      </c>
      <c r="AG408" s="118">
        <f t="shared" si="241"/>
        <v>5.7909481940123332E-2</v>
      </c>
      <c r="AI408" s="69">
        <v>0.96542678999999998</v>
      </c>
      <c r="AJ408" s="69">
        <v>0.63683451999999996</v>
      </c>
      <c r="AK408" s="69">
        <v>4.2926157E-2</v>
      </c>
      <c r="AL408" s="69">
        <v>0</v>
      </c>
      <c r="AM408" s="69">
        <v>0.13710206</v>
      </c>
      <c r="AN408" s="69">
        <v>9.9169416999999996E-2</v>
      </c>
      <c r="AO408" s="69">
        <v>4.9394644000000001E-2</v>
      </c>
      <c r="AQ408" s="116">
        <v>3.9629050999999997E-3</v>
      </c>
      <c r="AR408" s="116">
        <v>3.7705986999999998E-3</v>
      </c>
      <c r="AS408" s="116">
        <v>1.4248076E-4</v>
      </c>
      <c r="AT408" s="199">
        <v>4.9825647999999997E-5</v>
      </c>
      <c r="AU408" s="150">
        <f t="shared" si="242"/>
        <v>2.2605507767706465E-7</v>
      </c>
      <c r="AV408" s="150">
        <f t="shared" si="243"/>
        <v>5.2692589231866641E-10</v>
      </c>
      <c r="AW408" s="163">
        <f t="shared" si="244"/>
        <v>6.9783822000000001E-3</v>
      </c>
      <c r="AX408" s="196">
        <v>1.365738E-7</v>
      </c>
      <c r="AY408" s="196">
        <v>4.1208439999999999E-10</v>
      </c>
      <c r="AZ408" s="196">
        <v>1.1258147E-14</v>
      </c>
      <c r="BA408" s="196">
        <v>2.283446E-11</v>
      </c>
      <c r="BB408" s="196">
        <v>1.7064638999999999E-17</v>
      </c>
      <c r="BC408" s="196">
        <v>2.0883519999999999E-10</v>
      </c>
      <c r="BD408" s="196">
        <v>7.5531098000000001E-8</v>
      </c>
      <c r="BE408" s="196">
        <v>3.4250128000000001E-11</v>
      </c>
      <c r="BF408" s="196">
        <v>7.3606161000000005E-11</v>
      </c>
      <c r="BG408" s="196">
        <v>6.7018811000000003E-12</v>
      </c>
      <c r="BH408" s="196">
        <v>1.6356539999999999E-15</v>
      </c>
      <c r="BI408" s="196">
        <v>2.5539118E-13</v>
      </c>
      <c r="BJ408" s="196">
        <v>1.1347334000000001E-14</v>
      </c>
      <c r="BK408" s="196">
        <v>3.6899034999999996E-15</v>
      </c>
      <c r="BL408" s="196">
        <v>1.307015E-9</v>
      </c>
      <c r="BM408" s="196">
        <v>1.2411495E-8</v>
      </c>
      <c r="BN408" s="196">
        <v>1.6661877000000001E-22</v>
      </c>
      <c r="BO408" s="108">
        <v>3.1416770999999999E-3</v>
      </c>
      <c r="BP408" s="108">
        <v>3.8367051000000002E-3</v>
      </c>
      <c r="BQ408" s="108">
        <v>0</v>
      </c>
      <c r="BR408" s="108">
        <v>0</v>
      </c>
      <c r="BS408" s="108">
        <v>0</v>
      </c>
      <c r="BU408" s="172">
        <v>3.0384702999999999E-5</v>
      </c>
      <c r="BV408" s="172">
        <v>5.5849147000000001E-7</v>
      </c>
      <c r="BW408" s="172">
        <v>4.0889954000000004E-6</v>
      </c>
      <c r="BX408" s="172">
        <v>1.5113207E-7</v>
      </c>
      <c r="BY408" s="172">
        <v>1.0535080999999999E-6</v>
      </c>
      <c r="BZ408" s="172">
        <v>1.0524358E-7</v>
      </c>
      <c r="CA408" s="172">
        <v>1.6500850999999999E-7</v>
      </c>
      <c r="CB408" s="172">
        <v>1.5229571000000001E-7</v>
      </c>
      <c r="CC408" s="172">
        <v>3.2043172000000001E-7</v>
      </c>
      <c r="CD408" s="172">
        <v>2.5606809999999998E-7</v>
      </c>
      <c r="CE408" s="172">
        <v>4.838798E-14</v>
      </c>
      <c r="CF408" s="172">
        <v>3.6845615E-19</v>
      </c>
      <c r="CG408" s="172">
        <v>3.1636444999999998E-15</v>
      </c>
      <c r="CH408" s="172">
        <v>6.1125311000000003E-7</v>
      </c>
      <c r="CI408" s="172">
        <v>8.1124921999999999E-7</v>
      </c>
      <c r="CJ408" s="172">
        <v>2.2111026E-5</v>
      </c>
      <c r="CK408" s="69">
        <v>0</v>
      </c>
      <c r="CM408" s="197">
        <v>3.7317898999999999E-15</v>
      </c>
      <c r="CN408" s="198">
        <v>0.14642211999999999</v>
      </c>
      <c r="CO408" s="198">
        <v>2.8892325E-3</v>
      </c>
      <c r="CP408" s="198">
        <v>4.0512462E-4</v>
      </c>
      <c r="CQ408" s="197">
        <v>2.0059925E-10</v>
      </c>
      <c r="CR408" s="197">
        <v>1.3195213E-8</v>
      </c>
      <c r="CS408" s="197">
        <v>3.9129021000000002E-5</v>
      </c>
      <c r="CT408" s="198">
        <v>1.1386576000000001E-2</v>
      </c>
      <c r="CU408" s="197">
        <v>4.453331E-6</v>
      </c>
      <c r="CV408" s="197">
        <v>3.5846153000000001E-5</v>
      </c>
      <c r="CX408" s="166"/>
    </row>
    <row r="409" spans="1:102" ht="14.4">
      <c r="A409" t="s">
        <v>3254</v>
      </c>
      <c r="B409" s="85" t="s">
        <v>493</v>
      </c>
      <c r="C409" s="113" t="str">
        <f t="shared" si="252"/>
        <v>A.050.04.106</v>
      </c>
      <c r="D409" s="9" t="s">
        <v>1140</v>
      </c>
      <c r="E409" s="112" t="s">
        <v>2613</v>
      </c>
      <c r="F409" s="115" t="str">
        <f t="shared" si="253"/>
        <v>Electric motor 500 W - 1000 W (single-phase or three-phase, 3 - 12 kg)</v>
      </c>
      <c r="G409" s="143">
        <f t="shared" si="254"/>
        <v>3.1460361333333338</v>
      </c>
      <c r="I409" s="118">
        <f t="shared" si="255"/>
        <v>1.4805521525860659</v>
      </c>
      <c r="K409" s="161">
        <f t="shared" si="256"/>
        <v>8.8045628560000005E-2</v>
      </c>
      <c r="L409" s="161">
        <f t="shared" si="257"/>
        <v>0.16141357105000001</v>
      </c>
      <c r="M409" s="162">
        <f t="shared" si="258"/>
        <v>0.759187532976066</v>
      </c>
      <c r="N409" s="161">
        <v>0.47190542000000002</v>
      </c>
      <c r="O409" s="132">
        <v>9.0108186000000007E-2</v>
      </c>
      <c r="P409" s="132">
        <v>4.2744732000000001E-2</v>
      </c>
      <c r="Q409" s="132">
        <v>7.6362084999999996E-2</v>
      </c>
      <c r="R409" s="132">
        <v>8.5154588000000003E-3</v>
      </c>
      <c r="S409" s="132">
        <v>2.0008736E-4</v>
      </c>
      <c r="T409" s="132">
        <v>2.9679974000000001E-3</v>
      </c>
      <c r="U409" s="132">
        <v>5.3499961000000003E-4</v>
      </c>
      <c r="V409" s="132">
        <v>0.74541930000000001</v>
      </c>
      <c r="W409" s="132">
        <v>2.7546358999999999E-2</v>
      </c>
      <c r="X409" s="132">
        <v>1.3379594E-2</v>
      </c>
      <c r="Y409" s="132">
        <v>4.7929443999999999E-4</v>
      </c>
      <c r="Z409" s="132">
        <v>3.8857548999999999E-4</v>
      </c>
      <c r="AA409" s="164">
        <v>6.3486066000000005E-8</v>
      </c>
      <c r="AC409" s="118">
        <f t="shared" si="237"/>
        <v>0.47190542000000002</v>
      </c>
      <c r="AD409" s="118">
        <f t="shared" si="238"/>
        <v>0.22143354617</v>
      </c>
      <c r="AE409" s="118">
        <f t="shared" si="239"/>
        <v>0.1337764931</v>
      </c>
      <c r="AF409" s="118">
        <f t="shared" si="240"/>
        <v>0.16141357105000001</v>
      </c>
      <c r="AG409" s="118">
        <f t="shared" si="241"/>
        <v>0.75879895748606596</v>
      </c>
      <c r="AI409" s="69">
        <v>39.092677999999999</v>
      </c>
      <c r="AJ409" s="69">
        <v>34.832681000000001</v>
      </c>
      <c r="AK409" s="69">
        <v>0.63949714999999996</v>
      </c>
      <c r="AL409" s="69">
        <v>0</v>
      </c>
      <c r="AM409" s="69">
        <v>5.2033109000000001E-2</v>
      </c>
      <c r="AN409" s="69">
        <v>1.4649976</v>
      </c>
      <c r="AO409" s="69">
        <v>2.1034687000000001</v>
      </c>
      <c r="AQ409" s="116">
        <v>8.6125766000000006E-2</v>
      </c>
      <c r="AR409" s="116">
        <v>8.1118949999999995E-2</v>
      </c>
      <c r="AS409" s="116">
        <v>3.1566985000000001E-3</v>
      </c>
      <c r="AT409" s="116">
        <v>1.8501173E-3</v>
      </c>
      <c r="AU409" s="150">
        <f t="shared" si="242"/>
        <v>4.8632464129860307E-6</v>
      </c>
      <c r="AV409" s="150">
        <f t="shared" si="243"/>
        <v>1.167418099637823E-8</v>
      </c>
      <c r="AW409" s="163">
        <f t="shared" si="244"/>
        <v>0.25912006900000001</v>
      </c>
      <c r="AX409" s="196">
        <v>2.9376704E-6</v>
      </c>
      <c r="AY409" s="196">
        <v>8.8642632000000004E-9</v>
      </c>
      <c r="AZ409" s="196">
        <v>2.4215650999999998E-13</v>
      </c>
      <c r="BA409" s="196">
        <v>2.2836467999999999E-10</v>
      </c>
      <c r="BB409" s="196">
        <v>3.5060313000000001E-15</v>
      </c>
      <c r="BC409" s="196">
        <v>5.2250088E-9</v>
      </c>
      <c r="BD409" s="196">
        <v>1.7845896999999999E-6</v>
      </c>
      <c r="BE409" s="196">
        <v>8.5740967999999996E-10</v>
      </c>
      <c r="BF409" s="196">
        <v>1.9455048999999999E-9</v>
      </c>
      <c r="BG409" s="196">
        <v>4.2251765000000004E-12</v>
      </c>
      <c r="BH409" s="196">
        <v>2.2597367999999999E-13</v>
      </c>
      <c r="BI409" s="196">
        <v>2.2433018999999998E-12</v>
      </c>
      <c r="BJ409" s="196">
        <v>4.3983521000000003E-14</v>
      </c>
      <c r="BK409" s="196">
        <v>2.2624233000000001E-14</v>
      </c>
      <c r="BL409" s="196">
        <v>1.2830615999999999E-8</v>
      </c>
      <c r="BM409" s="196">
        <v>1.2270232000000001E-7</v>
      </c>
      <c r="BN409" s="196">
        <v>3.4232815000000002E-20</v>
      </c>
      <c r="BO409" s="108">
        <v>4.1067049000000001E-2</v>
      </c>
      <c r="BP409" s="108">
        <v>0.21805301999999999</v>
      </c>
      <c r="BQ409" s="108">
        <v>0</v>
      </c>
      <c r="BR409" s="108">
        <v>0</v>
      </c>
      <c r="BS409" s="108">
        <v>0</v>
      </c>
      <c r="BU409" s="69">
        <v>4.063332E-4</v>
      </c>
      <c r="BV409" s="172">
        <v>1.4687936000000001E-5</v>
      </c>
      <c r="BW409" s="172">
        <v>8.7719834000000006E-5</v>
      </c>
      <c r="BX409" s="172">
        <v>8.5727137000000005E-8</v>
      </c>
      <c r="BY409" s="172">
        <v>1.5860865E-5</v>
      </c>
      <c r="BZ409" s="172">
        <v>2.5562046999999999E-6</v>
      </c>
      <c r="CA409" s="172">
        <v>1.6147711000000001E-8</v>
      </c>
      <c r="CB409" s="172">
        <v>3.8055352E-6</v>
      </c>
      <c r="CC409" s="172">
        <v>2.8301453000000001E-7</v>
      </c>
      <c r="CD409" s="172">
        <v>2.0458131E-6</v>
      </c>
      <c r="CE409" s="172">
        <v>9.9415976999999999E-12</v>
      </c>
      <c r="CF409" s="172">
        <v>7.5701503000000001E-17</v>
      </c>
      <c r="CG409" s="172">
        <v>6.4998954E-13</v>
      </c>
      <c r="CH409" s="172">
        <v>1.5322363E-5</v>
      </c>
      <c r="CI409" s="172">
        <v>4.2747178999999999E-5</v>
      </c>
      <c r="CJ409" s="69">
        <v>2.2120257000000001E-4</v>
      </c>
      <c r="CK409" s="69">
        <v>0</v>
      </c>
      <c r="CM409" s="197">
        <v>7.6671838E-13</v>
      </c>
      <c r="CN409" s="198">
        <v>3.1326244999999999</v>
      </c>
      <c r="CO409" s="198">
        <v>7.4493435999999996E-2</v>
      </c>
      <c r="CP409" s="198">
        <v>1.0624224E-2</v>
      </c>
      <c r="CQ409" s="197">
        <v>1.8516393E-9</v>
      </c>
      <c r="CR409" s="197">
        <v>1.1320924E-7</v>
      </c>
      <c r="CS409" s="198">
        <v>6.7291062999999996E-4</v>
      </c>
      <c r="CT409" s="198">
        <v>5.4455788999999998E-2</v>
      </c>
      <c r="CU409" s="197">
        <v>2.8292680000000001E-6</v>
      </c>
      <c r="CV409" s="198">
        <v>9.5894638999999998E-4</v>
      </c>
      <c r="CX409" s="166"/>
    </row>
    <row r="410" spans="1:102" ht="14.4">
      <c r="A410" t="s">
        <v>3255</v>
      </c>
      <c r="B410" s="85" t="s">
        <v>493</v>
      </c>
      <c r="C410" s="113" t="str">
        <f t="shared" si="252"/>
        <v>A.050.04.107</v>
      </c>
      <c r="D410" s="9" t="s">
        <v>1140</v>
      </c>
      <c r="E410" s="112" t="s">
        <v>2613</v>
      </c>
      <c r="F410" s="115" t="str">
        <f t="shared" si="253"/>
        <v>Electric motor 500 W - 1000 W BLCD (brushless direct currentt, 0.8 kg - 4.5 kg)</v>
      </c>
      <c r="G410" s="143">
        <f t="shared" si="254"/>
        <v>4.7431845333333333</v>
      </c>
      <c r="I410" s="118">
        <f t="shared" si="255"/>
        <v>5.2130890536834817</v>
      </c>
      <c r="K410" s="161">
        <f t="shared" si="256"/>
        <v>0.39244023700000003</v>
      </c>
      <c r="L410" s="161">
        <f t="shared" si="257"/>
        <v>0.33269763215000003</v>
      </c>
      <c r="M410" s="162">
        <f t="shared" si="258"/>
        <v>3.7764735045334819</v>
      </c>
      <c r="N410" s="161">
        <v>0.71147768</v>
      </c>
      <c r="O410" s="132">
        <v>0.19639933000000001</v>
      </c>
      <c r="P410" s="132">
        <v>0.10094833</v>
      </c>
      <c r="Q410" s="132">
        <v>0.12758335000000001</v>
      </c>
      <c r="R410" s="132">
        <v>0.10572732</v>
      </c>
      <c r="S410" s="132">
        <v>7.1043640000000005E-2</v>
      </c>
      <c r="T410" s="132">
        <v>8.8085926999999994E-2</v>
      </c>
      <c r="U410" s="132">
        <v>7.3382330000000004E-3</v>
      </c>
      <c r="V410" s="132">
        <v>3.7492785999999998</v>
      </c>
      <c r="W410" s="132">
        <v>2.7535791E-2</v>
      </c>
      <c r="X410" s="132">
        <v>1.6325312000000002E-2</v>
      </c>
      <c r="Y410" s="132">
        <v>4.7594815000000001E-4</v>
      </c>
      <c r="Z410" s="132">
        <v>1.0869528999999999E-2</v>
      </c>
      <c r="AA410" s="164">
        <v>6.3533482000000005E-8</v>
      </c>
      <c r="AC410" s="118">
        <f t="shared" si="237"/>
        <v>0.71147768</v>
      </c>
      <c r="AD410" s="118">
        <f t="shared" si="238"/>
        <v>0.6971261299999999</v>
      </c>
      <c r="AE410" s="118">
        <f t="shared" si="239"/>
        <v>0.31555542200000003</v>
      </c>
      <c r="AF410" s="118">
        <f t="shared" si="240"/>
        <v>0.33269763214999998</v>
      </c>
      <c r="AG410" s="118">
        <f t="shared" si="241"/>
        <v>3.765603975533482</v>
      </c>
      <c r="AI410" s="69">
        <v>58.965507000000002</v>
      </c>
      <c r="AJ410" s="69">
        <v>54.300221000000001</v>
      </c>
      <c r="AK410" s="69">
        <v>1.0114799999999999</v>
      </c>
      <c r="AL410" s="69">
        <v>0</v>
      </c>
      <c r="AM410" s="69">
        <v>0.13823131999999999</v>
      </c>
      <c r="AN410" s="69">
        <v>1.4399314999999999</v>
      </c>
      <c r="AO410" s="69">
        <v>2.0756435</v>
      </c>
      <c r="AQ410" s="116">
        <v>0.18449568</v>
      </c>
      <c r="AR410" s="116">
        <v>0.17592664999999999</v>
      </c>
      <c r="AS410" s="116">
        <v>5.3825180000000002E-3</v>
      </c>
      <c r="AT410" s="116">
        <v>3.1865127000000001E-3</v>
      </c>
      <c r="AU410" s="150">
        <f t="shared" si="242"/>
        <v>1.054716150148115E-5</v>
      </c>
      <c r="AV410" s="150">
        <f t="shared" si="243"/>
        <v>1.9905762001293988E-8</v>
      </c>
      <c r="AW410" s="163">
        <f t="shared" si="244"/>
        <v>0.44629028999999998</v>
      </c>
      <c r="AX410" s="196">
        <v>4.4186599000000004E-6</v>
      </c>
      <c r="AY410" s="196">
        <v>1.3332747E-8</v>
      </c>
      <c r="AZ410" s="196">
        <v>3.6424326000000001E-13</v>
      </c>
      <c r="BA410" s="196">
        <v>1.715685E-10</v>
      </c>
      <c r="BB410" s="196">
        <v>3.4811493999999999E-15</v>
      </c>
      <c r="BC410" s="196">
        <v>6.3331094999999997E-9</v>
      </c>
      <c r="BD410" s="196">
        <v>5.5649170999999996E-6</v>
      </c>
      <c r="BE410" s="196">
        <v>1.1380859999999999E-9</v>
      </c>
      <c r="BF410" s="196">
        <v>5.1468919E-9</v>
      </c>
      <c r="BG410" s="196">
        <v>2.0879694000000001E-10</v>
      </c>
      <c r="BH410" s="196">
        <v>2.3305025999999998E-13</v>
      </c>
      <c r="BI410" s="196">
        <v>7.8075595E-11</v>
      </c>
      <c r="BJ410" s="196">
        <v>2.4647557E-13</v>
      </c>
      <c r="BK410" s="196">
        <v>3.2079717E-13</v>
      </c>
      <c r="BL410" s="196">
        <v>3.6078577999999998E-7</v>
      </c>
      <c r="BM410" s="196">
        <v>1.9629404000000001E-7</v>
      </c>
      <c r="BN410" s="196">
        <v>3.3989868000000001E-20</v>
      </c>
      <c r="BO410" s="108">
        <v>3.4102889999999997E-2</v>
      </c>
      <c r="BP410" s="108">
        <v>0.41218739999999998</v>
      </c>
      <c r="BQ410" s="108">
        <v>0</v>
      </c>
      <c r="BR410" s="108">
        <v>0</v>
      </c>
      <c r="BS410" s="108">
        <v>0</v>
      </c>
      <c r="BU410" s="69">
        <v>7.2922953999999998E-4</v>
      </c>
      <c r="BV410" s="172">
        <v>3.7852141999999998E-5</v>
      </c>
      <c r="BW410" s="69">
        <v>1.3225256999999999E-4</v>
      </c>
      <c r="BX410" s="172">
        <v>1.0334702E-6</v>
      </c>
      <c r="BY410" s="69">
        <v>1.2313362999999999E-4</v>
      </c>
      <c r="BZ410" s="172">
        <v>2.6674368000000002E-6</v>
      </c>
      <c r="CA410" s="172">
        <v>5.3624279999999996E-6</v>
      </c>
      <c r="CB410" s="172">
        <v>1.0250739E-5</v>
      </c>
      <c r="CC410" s="172">
        <v>9.8777380000000006E-5</v>
      </c>
      <c r="CD410" s="172">
        <v>5.8450801000000002E-5</v>
      </c>
      <c r="CE410" s="172">
        <v>9.8710432000000001E-12</v>
      </c>
      <c r="CF410" s="172">
        <v>7.5164256999999998E-17</v>
      </c>
      <c r="CG410" s="172">
        <v>6.4537663000000004E-13</v>
      </c>
      <c r="CH410" s="172">
        <v>2.6113087E-5</v>
      </c>
      <c r="CI410" s="172">
        <v>6.6965007000000006E-5</v>
      </c>
      <c r="CJ410" s="69">
        <v>1.6637084E-4</v>
      </c>
      <c r="CK410" s="69">
        <v>0</v>
      </c>
      <c r="CM410" s="197">
        <v>7.6127705999999996E-13</v>
      </c>
      <c r="CN410" s="198">
        <v>4.7303103000000002</v>
      </c>
      <c r="CO410" s="198">
        <v>6.9133497000000002E-2</v>
      </c>
      <c r="CP410" s="198">
        <v>2.5407154000000001E-2</v>
      </c>
      <c r="CQ410" s="197">
        <v>4.6750825E-8</v>
      </c>
      <c r="CR410" s="197">
        <v>2.6752422999999999E-6</v>
      </c>
      <c r="CS410" s="198">
        <v>3.8958399000000002E-3</v>
      </c>
      <c r="CT410" s="198">
        <v>0.40099476000000001</v>
      </c>
      <c r="CU410" s="198">
        <v>1.3868878000000001E-4</v>
      </c>
      <c r="CV410" s="198">
        <v>2.3079507999999999E-3</v>
      </c>
      <c r="CX410" s="166"/>
    </row>
    <row r="411" spans="1:102" ht="14.4">
      <c r="A411" t="s">
        <v>3256</v>
      </c>
      <c r="B411" s="85" t="s">
        <v>493</v>
      </c>
      <c r="C411" s="113" t="str">
        <f t="shared" si="252"/>
        <v>A.050.04.108</v>
      </c>
      <c r="D411" s="9" t="s">
        <v>1140</v>
      </c>
      <c r="E411" s="112" t="s">
        <v>2613</v>
      </c>
      <c r="F411" s="115" t="str">
        <f t="shared" si="253"/>
        <v>Electric motor 50 W - 100 W (direct current, 0.3–0.8 kg)</v>
      </c>
      <c r="G411" s="143">
        <f t="shared" si="254"/>
        <v>2.6974600666666668</v>
      </c>
      <c r="I411" s="118">
        <f t="shared" si="255"/>
        <v>1.4045474965366493</v>
      </c>
      <c r="K411" s="161">
        <f t="shared" si="256"/>
        <v>4.4914382639999993E-2</v>
      </c>
      <c r="L411" s="161">
        <f t="shared" si="257"/>
        <v>0.17128334393</v>
      </c>
      <c r="M411" s="162">
        <f t="shared" si="258"/>
        <v>0.78373075996664932</v>
      </c>
      <c r="N411" s="161">
        <v>0.40461901</v>
      </c>
      <c r="O411" s="132">
        <v>6.7736994999999994E-2</v>
      </c>
      <c r="P411" s="132">
        <v>3.1126515E-2</v>
      </c>
      <c r="Q411" s="132">
        <v>3.04018E-2</v>
      </c>
      <c r="R411" s="132">
        <v>9.9759889999999993E-3</v>
      </c>
      <c r="S411" s="132">
        <v>3.1481804000000002E-4</v>
      </c>
      <c r="T411" s="132">
        <v>4.2217755999999999E-3</v>
      </c>
      <c r="U411" s="132">
        <v>9.3114505000000004E-3</v>
      </c>
      <c r="V411" s="132">
        <v>0.75891995999999995</v>
      </c>
      <c r="W411" s="132">
        <v>6.2656130000000004E-2</v>
      </c>
      <c r="X411" s="132">
        <v>2.4806696E-2</v>
      </c>
      <c r="Y411" s="132">
        <v>4.5225343000000002E-4</v>
      </c>
      <c r="Z411" s="164">
        <v>4.1039424000000003E-6</v>
      </c>
      <c r="AA411" s="164">
        <v>2.4249364000000001E-11</v>
      </c>
      <c r="AC411" s="118">
        <f t="shared" si="237"/>
        <v>0.40461901</v>
      </c>
      <c r="AD411" s="118">
        <f t="shared" si="238"/>
        <v>0.15308934314</v>
      </c>
      <c r="AE411" s="118">
        <f t="shared" si="239"/>
        <v>0.10817906444239998</v>
      </c>
      <c r="AF411" s="118">
        <f t="shared" si="240"/>
        <v>0.17128334393</v>
      </c>
      <c r="AG411" s="118">
        <f t="shared" si="241"/>
        <v>0.78372665602424929</v>
      </c>
      <c r="AI411" s="69">
        <v>45.542822999999999</v>
      </c>
      <c r="AJ411" s="69">
        <v>39.094864999999999</v>
      </c>
      <c r="AK411" s="69">
        <v>2.2446522</v>
      </c>
      <c r="AL411" s="69">
        <v>0</v>
      </c>
      <c r="AM411" s="69">
        <v>0.88945609000000003</v>
      </c>
      <c r="AN411" s="69">
        <v>2.2700847999999998</v>
      </c>
      <c r="AO411" s="69">
        <v>1.0437649</v>
      </c>
      <c r="AQ411" s="116">
        <v>7.1701368000000001E-2</v>
      </c>
      <c r="AR411" s="116">
        <v>6.6593941000000004E-2</v>
      </c>
      <c r="AS411" s="116">
        <v>2.5393073999999999E-3</v>
      </c>
      <c r="AT411" s="116">
        <v>2.5681192999999999E-3</v>
      </c>
      <c r="AU411" s="150">
        <f t="shared" si="242"/>
        <v>3.9924425139851565E-6</v>
      </c>
      <c r="AV411" s="150">
        <f t="shared" si="243"/>
        <v>9.3909298716547607E-9</v>
      </c>
      <c r="AW411" s="163">
        <f t="shared" si="244"/>
        <v>0.35968056600000003</v>
      </c>
      <c r="AX411" s="196">
        <v>2.5094162999999999E-6</v>
      </c>
      <c r="AY411" s="196">
        <v>7.5716235000000007E-9</v>
      </c>
      <c r="AZ411" s="196">
        <v>2.0685999E-13</v>
      </c>
      <c r="BA411" s="196">
        <v>2.8544182999999998E-10</v>
      </c>
      <c r="BB411" s="196">
        <v>3.3551569E-15</v>
      </c>
      <c r="BC411" s="196">
        <v>2.8251768000000002E-9</v>
      </c>
      <c r="BD411" s="196">
        <v>1.3097750000000001E-6</v>
      </c>
      <c r="BE411" s="196">
        <v>4.3346560999999999E-10</v>
      </c>
      <c r="BF411" s="196">
        <v>1.3767670000000001E-9</v>
      </c>
      <c r="BG411" s="196">
        <v>5.3807600000000002E-12</v>
      </c>
      <c r="BH411" s="196">
        <v>2.2535617000000001E-13</v>
      </c>
      <c r="BI411" s="196">
        <v>3.1212254999999998E-12</v>
      </c>
      <c r="BJ411" s="196">
        <v>1.024267E-13</v>
      </c>
      <c r="BK411" s="196">
        <v>3.7133262000000001E-14</v>
      </c>
      <c r="BL411" s="196">
        <v>1.6014471999999999E-8</v>
      </c>
      <c r="BM411" s="196">
        <v>1.5412612E-7</v>
      </c>
      <c r="BN411" s="196">
        <v>3.2759679999999999E-20</v>
      </c>
      <c r="BO411" s="108">
        <v>4.3791426000000001E-2</v>
      </c>
      <c r="BP411" s="108">
        <v>0.31588914000000001</v>
      </c>
      <c r="BQ411" s="108">
        <v>0</v>
      </c>
      <c r="BR411" s="108">
        <v>0</v>
      </c>
      <c r="BS411" s="108">
        <v>0</v>
      </c>
      <c r="BU411" s="69">
        <v>4.4080695000000002E-4</v>
      </c>
      <c r="BV411" s="172">
        <v>1.0296303E-5</v>
      </c>
      <c r="BW411" s="172">
        <v>7.5212344000000005E-5</v>
      </c>
      <c r="BX411" s="172">
        <v>1.0966952999999999E-6</v>
      </c>
      <c r="BY411" s="172">
        <v>1.4031250000000001E-5</v>
      </c>
      <c r="BZ411" s="172">
        <v>1.6469059000000001E-6</v>
      </c>
      <c r="CA411" s="172">
        <v>1.8631979000000001E-8</v>
      </c>
      <c r="CB411" s="172">
        <v>2.4010224999999998E-6</v>
      </c>
      <c r="CC411" s="172">
        <v>4.7280517000000001E-7</v>
      </c>
      <c r="CD411" s="172">
        <v>2.982812E-6</v>
      </c>
      <c r="CE411" s="172">
        <v>9.5137826000000006E-12</v>
      </c>
      <c r="CF411" s="172">
        <v>7.2443853000000006E-17</v>
      </c>
      <c r="CG411" s="172">
        <v>6.2201865000000004E-13</v>
      </c>
      <c r="CH411" s="172">
        <v>6.3359164E-6</v>
      </c>
      <c r="CI411" s="172">
        <v>4.9663707000000003E-5</v>
      </c>
      <c r="CJ411" s="69">
        <v>2.7664855000000002E-4</v>
      </c>
      <c r="CK411" s="69">
        <v>0</v>
      </c>
      <c r="CM411" s="197">
        <v>7.3372431999999996E-13</v>
      </c>
      <c r="CN411" s="198">
        <v>2.6944906</v>
      </c>
      <c r="CO411" s="198">
        <v>5.0054688E-2</v>
      </c>
      <c r="CP411" s="198">
        <v>7.4073257999999996E-3</v>
      </c>
      <c r="CQ411" s="197">
        <v>2.4460190999999999E-9</v>
      </c>
      <c r="CR411" s="197">
        <v>1.5971371E-7</v>
      </c>
      <c r="CS411" s="198">
        <v>5.6729017E-4</v>
      </c>
      <c r="CT411" s="198">
        <v>0.10929253</v>
      </c>
      <c r="CU411" s="197">
        <v>3.6035368999999999E-6</v>
      </c>
      <c r="CV411" s="198">
        <v>6.3330953000000003E-4</v>
      </c>
      <c r="CX411" s="166"/>
    </row>
    <row r="412" spans="1:102" ht="14.4">
      <c r="A412" t="s">
        <v>1649</v>
      </c>
      <c r="B412" s="85" t="s">
        <v>493</v>
      </c>
      <c r="C412" s="113" t="str">
        <f t="shared" si="252"/>
        <v>A.050.04.109</v>
      </c>
      <c r="D412" s="9" t="s">
        <v>1140</v>
      </c>
      <c r="E412" s="112" t="s">
        <v>2614</v>
      </c>
      <c r="F412" s="115" t="str">
        <f t="shared" si="253"/>
        <v>LCD flat screen 27 inch -  including casing and electronics</v>
      </c>
      <c r="G412" s="143">
        <f t="shared" si="254"/>
        <v>340.87439333333333</v>
      </c>
      <c r="I412" s="118">
        <f t="shared" si="255"/>
        <v>59.398495628543216</v>
      </c>
      <c r="K412" s="161">
        <f t="shared" si="256"/>
        <v>1.0366831240000001</v>
      </c>
      <c r="L412" s="161">
        <f t="shared" si="257"/>
        <v>6.3770630003070004</v>
      </c>
      <c r="M412" s="162">
        <f t="shared" si="258"/>
        <v>0.85359050423622274</v>
      </c>
      <c r="N412" s="161">
        <v>51.131158999999997</v>
      </c>
      <c r="O412" s="132">
        <v>4.2800704999999999</v>
      </c>
      <c r="P412" s="132">
        <v>1.1809744</v>
      </c>
      <c r="Q412" s="132">
        <v>0.95521668000000004</v>
      </c>
      <c r="R412" s="132">
        <v>6.0808965999999999E-2</v>
      </c>
      <c r="S412" s="132">
        <v>1.636986E-3</v>
      </c>
      <c r="T412" s="132">
        <v>1.9020492E-2</v>
      </c>
      <c r="U412" s="132">
        <v>4.6822566000000003E-2</v>
      </c>
      <c r="V412" s="132">
        <v>0.80505241000000005</v>
      </c>
      <c r="W412" s="132">
        <v>0.86916842000000005</v>
      </c>
      <c r="X412" s="132">
        <v>3.6063867999999999E-2</v>
      </c>
      <c r="Y412" s="164">
        <v>2.7114307000000001E-5</v>
      </c>
      <c r="Z412" s="132">
        <v>1.2474226E-2</v>
      </c>
      <c r="AA412" s="164">
        <v>2.3622265E-10</v>
      </c>
      <c r="AC412" s="118">
        <f t="shared" si="237"/>
        <v>51.131158999999997</v>
      </c>
      <c r="AD412" s="118">
        <f t="shared" si="238"/>
        <v>6.5445505900000009</v>
      </c>
      <c r="AE412" s="118">
        <f t="shared" si="239"/>
        <v>5.5203416920000006</v>
      </c>
      <c r="AF412" s="118">
        <f t="shared" si="240"/>
        <v>6.3770630003070004</v>
      </c>
      <c r="AG412" s="118">
        <f t="shared" si="241"/>
        <v>0.8411162782362227</v>
      </c>
      <c r="AI412" s="69">
        <v>4762.4872999999998</v>
      </c>
      <c r="AJ412" s="69">
        <v>4757.5316000000003</v>
      </c>
      <c r="AK412" s="69">
        <v>3.4526799000000001</v>
      </c>
      <c r="AL412" s="69">
        <v>0</v>
      </c>
      <c r="AM412" s="69">
        <v>0.24393608999999999</v>
      </c>
      <c r="AN412" s="69">
        <v>0.79052909000000005</v>
      </c>
      <c r="AO412" s="69">
        <v>0.46854694000000002</v>
      </c>
      <c r="AQ412" s="116">
        <v>7.3122397000000001</v>
      </c>
      <c r="AR412" s="116">
        <v>6.7514390000000004</v>
      </c>
      <c r="AS412" s="116">
        <v>0.29071920000000001</v>
      </c>
      <c r="AT412" s="116">
        <v>0.27008145</v>
      </c>
      <c r="AU412" s="150">
        <f t="shared" si="242"/>
        <v>4.0476253169948606E-4</v>
      </c>
      <c r="AV412" s="150">
        <f t="shared" si="243"/>
        <v>1.0751449569403202E-6</v>
      </c>
      <c r="AW412" s="163">
        <f t="shared" si="244"/>
        <v>37.826534126999995</v>
      </c>
      <c r="AX412" s="108">
        <v>3.1642973000000003E-4</v>
      </c>
      <c r="AY412" s="196">
        <v>9.5474869999999999E-7</v>
      </c>
      <c r="AZ412" s="196">
        <v>2.6084936999999999E-11</v>
      </c>
      <c r="BA412" s="196">
        <v>1.5599472999999999E-11</v>
      </c>
      <c r="BB412" s="196">
        <v>1.3001102E-17</v>
      </c>
      <c r="BC412" s="196">
        <v>1.214743E-7</v>
      </c>
      <c r="BD412" s="196">
        <v>8.7486428000000006E-5</v>
      </c>
      <c r="BE412" s="196">
        <v>1.7607943E-8</v>
      </c>
      <c r="BF412" s="196">
        <v>1.0032933E-7</v>
      </c>
      <c r="BG412" s="196">
        <v>2.3561105000000002E-9</v>
      </c>
      <c r="BH412" s="196">
        <v>1.7064149999999999E-15</v>
      </c>
      <c r="BI412" s="196">
        <v>5.0788595000000003E-11</v>
      </c>
      <c r="BJ412" s="196">
        <v>2.1360206E-11</v>
      </c>
      <c r="BK412" s="196">
        <v>4.6234210999999999E-12</v>
      </c>
      <c r="BL412" s="196">
        <v>1.6682332000000001E-7</v>
      </c>
      <c r="BM412" s="196">
        <v>5.5806048E-7</v>
      </c>
      <c r="BN412" s="196">
        <v>1.4574805000000001E-14</v>
      </c>
      <c r="BO412" s="108">
        <v>2.9700127E-2</v>
      </c>
      <c r="BP412" s="108">
        <v>37.796833999999997</v>
      </c>
      <c r="BQ412" s="108">
        <v>0</v>
      </c>
      <c r="BR412" s="108">
        <v>0</v>
      </c>
      <c r="BS412" s="108">
        <v>0</v>
      </c>
      <c r="BU412" s="69">
        <v>1.8124329000000002E-2</v>
      </c>
      <c r="BV412" s="69">
        <v>7.3021339999999998E-4</v>
      </c>
      <c r="BW412" s="69">
        <v>9.5044825999999992E-3</v>
      </c>
      <c r="BX412" s="172">
        <v>5.5664851999999997E-6</v>
      </c>
      <c r="BY412" s="69">
        <v>5.9531958000000004E-4</v>
      </c>
      <c r="BZ412" s="172">
        <v>7.5733111000000005E-5</v>
      </c>
      <c r="CA412" s="172">
        <v>6.1297951000000001E-5</v>
      </c>
      <c r="CB412" s="69">
        <v>1.1494225E-4</v>
      </c>
      <c r="CC412" s="172">
        <v>2.8955239999999999E-6</v>
      </c>
      <c r="CD412" s="172">
        <v>1.3968930999999999E-5</v>
      </c>
      <c r="CE412" s="172">
        <v>3.6865536000000001E-14</v>
      </c>
      <c r="CF412" s="172">
        <v>3.2230323E-11</v>
      </c>
      <c r="CG412" s="172">
        <v>5.7890652999999997E-10</v>
      </c>
      <c r="CH412" s="69">
        <v>2.2310580999999999E-4</v>
      </c>
      <c r="CI412" s="69">
        <v>5.5011447999999998E-3</v>
      </c>
      <c r="CJ412" s="69">
        <v>1.2956579000000001E-3</v>
      </c>
      <c r="CK412" s="69">
        <v>0</v>
      </c>
      <c r="CM412" s="197">
        <v>4.8999519000000004E-10</v>
      </c>
      <c r="CN412" s="198">
        <v>340.79239000000001</v>
      </c>
      <c r="CO412" s="198">
        <v>2.1684671</v>
      </c>
      <c r="CP412" s="198">
        <v>0.51696995999999995</v>
      </c>
      <c r="CQ412" s="197">
        <v>7.1735311999999994E-8</v>
      </c>
      <c r="CR412" s="197">
        <v>1.0756699999999999E-6</v>
      </c>
      <c r="CS412" s="198">
        <v>2.8421373E-2</v>
      </c>
      <c r="CT412" s="198">
        <v>7.7651517999999999</v>
      </c>
      <c r="CU412" s="198">
        <v>1.5648712000000001E-3</v>
      </c>
      <c r="CV412" s="198">
        <v>2.6632914000000001E-2</v>
      </c>
      <c r="CX412" s="166"/>
    </row>
    <row r="413" spans="1:102" ht="14.4">
      <c r="A413" t="s">
        <v>495</v>
      </c>
      <c r="B413" s="85" t="s">
        <v>493</v>
      </c>
      <c r="C413" s="113" t="str">
        <f t="shared" si="252"/>
        <v>A.050.04.110</v>
      </c>
      <c r="D413" s="9" t="s">
        <v>1140</v>
      </c>
      <c r="E413" s="112" t="s">
        <v>362</v>
      </c>
      <c r="F413" s="115" t="str">
        <f t="shared" si="253"/>
        <v>Lead battery cars (39 Wh per kg)</v>
      </c>
      <c r="G413" s="143">
        <f t="shared" si="254"/>
        <v>0.92948240000000004</v>
      </c>
      <c r="I413" s="118">
        <f t="shared" si="255"/>
        <v>0.56706544932383252</v>
      </c>
      <c r="K413" s="161">
        <f t="shared" si="256"/>
        <v>1.9283242337000003E-2</v>
      </c>
      <c r="L413" s="161">
        <f t="shared" si="257"/>
        <v>0.11075863864</v>
      </c>
      <c r="M413" s="162">
        <f t="shared" si="258"/>
        <v>0.29760120834683251</v>
      </c>
      <c r="N413" s="161">
        <v>0.13942236</v>
      </c>
      <c r="O413" s="132">
        <v>6.6143902000000004E-2</v>
      </c>
      <c r="P413" s="132">
        <v>5.6268945000000001E-3</v>
      </c>
      <c r="Q413" s="132">
        <v>1.1173957E-2</v>
      </c>
      <c r="R413" s="132">
        <v>3.69317E-3</v>
      </c>
      <c r="S413" s="164">
        <v>9.8801636999999994E-5</v>
      </c>
      <c r="T413" s="132">
        <v>4.3173137000000004E-3</v>
      </c>
      <c r="U413" s="132">
        <v>3.0039935000000001E-3</v>
      </c>
      <c r="V413" s="132">
        <v>0.28892780000000001</v>
      </c>
      <c r="W413" s="132">
        <v>3.5856368999999999E-2</v>
      </c>
      <c r="X413" s="132">
        <v>7.7999701999999999E-3</v>
      </c>
      <c r="Y413" s="132">
        <v>1.2747963999999999E-4</v>
      </c>
      <c r="Z413" s="132">
        <v>8.7343814000000002E-4</v>
      </c>
      <c r="AA413" s="164">
        <v>6.8324516999999998E-12</v>
      </c>
      <c r="AC413" s="118">
        <f t="shared" si="237"/>
        <v>0.13942236</v>
      </c>
      <c r="AD413" s="118">
        <f t="shared" si="238"/>
        <v>9.4058032337000011E-2</v>
      </c>
      <c r="AE413" s="118">
        <f t="shared" si="239"/>
        <v>7.564822814000001E-2</v>
      </c>
      <c r="AF413" s="118">
        <f t="shared" si="240"/>
        <v>0.11075863863999999</v>
      </c>
      <c r="AG413" s="118">
        <f t="shared" si="241"/>
        <v>0.2967277702068325</v>
      </c>
      <c r="AI413" s="69">
        <v>16.056569</v>
      </c>
      <c r="AJ413" s="69">
        <v>15.025805999999999</v>
      </c>
      <c r="AK413" s="69">
        <v>0.73499685999999997</v>
      </c>
      <c r="AL413" s="69">
        <v>0</v>
      </c>
      <c r="AM413" s="69">
        <v>5.4719124000000001E-2</v>
      </c>
      <c r="AN413" s="69">
        <v>5.0154167999999999E-2</v>
      </c>
      <c r="AO413" s="69">
        <v>0.19089333</v>
      </c>
      <c r="AQ413" s="116">
        <v>3.7274066000000002E-2</v>
      </c>
      <c r="AR413" s="116">
        <v>3.5021713000000003E-2</v>
      </c>
      <c r="AS413" s="116">
        <v>1.1005584999999999E-3</v>
      </c>
      <c r="AT413" s="116">
        <v>1.1517948000000001E-3</v>
      </c>
      <c r="AU413" s="150">
        <f t="shared" si="242"/>
        <v>2.0996231019040815E-6</v>
      </c>
      <c r="AV413" s="150">
        <f t="shared" si="243"/>
        <v>4.070112711728051E-9</v>
      </c>
      <c r="AW413" s="163">
        <f t="shared" si="244"/>
        <v>0.16131579699999998</v>
      </c>
      <c r="AX413" s="196">
        <v>8.6269318000000005E-7</v>
      </c>
      <c r="AY413" s="196">
        <v>2.6029587999999999E-9</v>
      </c>
      <c r="AZ413" s="196">
        <v>7.1116331999999995E-14</v>
      </c>
      <c r="BA413" s="196">
        <v>3.3327392999999999E-15</v>
      </c>
      <c r="BB413" s="196">
        <v>9.4534221000000009E-16</v>
      </c>
      <c r="BC413" s="196">
        <v>4.5048206E-10</v>
      </c>
      <c r="BD413" s="196">
        <v>1.2350906E-6</v>
      </c>
      <c r="BE413" s="196">
        <v>8.6828945999999998E-11</v>
      </c>
      <c r="BF413" s="196">
        <v>1.3777654999999999E-9</v>
      </c>
      <c r="BG413" s="196">
        <v>3.8951842000000003E-15</v>
      </c>
      <c r="BH413" s="196">
        <v>1.1703581999999999E-16</v>
      </c>
      <c r="BI413" s="196">
        <v>2.4589768999999999E-12</v>
      </c>
      <c r="BJ413" s="196">
        <v>1.8161203E-14</v>
      </c>
      <c r="BK413" s="196">
        <v>7.1990638E-15</v>
      </c>
      <c r="BL413" s="196">
        <v>5.5118266E-11</v>
      </c>
      <c r="BM413" s="196">
        <v>1.3337173E-9</v>
      </c>
      <c r="BN413" s="196">
        <v>9.2303010999999997E-21</v>
      </c>
      <c r="BO413" s="108">
        <v>2.4230437000000001E-2</v>
      </c>
      <c r="BP413" s="108">
        <v>0.13708535999999999</v>
      </c>
      <c r="BQ413" s="108">
        <v>0</v>
      </c>
      <c r="BR413" s="108">
        <v>0</v>
      </c>
      <c r="BS413" s="108">
        <v>0</v>
      </c>
      <c r="BU413" s="172">
        <v>7.1746367999999994E-5</v>
      </c>
      <c r="BV413" s="172">
        <v>9.5594187000000008E-6</v>
      </c>
      <c r="BW413" s="172">
        <v>2.5916435E-5</v>
      </c>
      <c r="BX413" s="172">
        <v>3.5745848000000002E-7</v>
      </c>
      <c r="BY413" s="172">
        <v>1.0727013E-5</v>
      </c>
      <c r="BZ413" s="172">
        <v>1.1932575000000001E-7</v>
      </c>
      <c r="CA413" s="172">
        <v>8.5277762000000002E-11</v>
      </c>
      <c r="CB413" s="172">
        <v>1.8115224E-7</v>
      </c>
      <c r="CC413" s="172">
        <v>3.4417409999999999E-7</v>
      </c>
      <c r="CD413" s="172">
        <v>2.9684897999999999E-6</v>
      </c>
      <c r="CE413" s="172">
        <v>2.6805840999999998E-12</v>
      </c>
      <c r="CF413" s="172">
        <v>2.0411633000000001E-17</v>
      </c>
      <c r="CG413" s="172">
        <v>1.7525872000000001E-13</v>
      </c>
      <c r="CH413" s="172">
        <v>2.7456355E-6</v>
      </c>
      <c r="CI413" s="172">
        <v>1.8823384999999999E-5</v>
      </c>
      <c r="CJ413" s="172">
        <v>3.7917177000000003E-9</v>
      </c>
      <c r="CK413" s="69">
        <v>0</v>
      </c>
      <c r="CM413" s="197">
        <v>2.0673267999999999E-13</v>
      </c>
      <c r="CN413" s="198">
        <v>0.92937082999999998</v>
      </c>
      <c r="CO413" s="198">
        <v>3.6713269999999998E-3</v>
      </c>
      <c r="CP413" s="198">
        <v>6.5677688999999997E-3</v>
      </c>
      <c r="CQ413" s="197">
        <v>1.1091630000000001E-9</v>
      </c>
      <c r="CR413" s="197">
        <v>1.3143555E-7</v>
      </c>
      <c r="CS413" s="198">
        <v>4.7611311000000001E-4</v>
      </c>
      <c r="CT413" s="198">
        <v>1.6882153E-2</v>
      </c>
      <c r="CU413" s="197">
        <v>2.5910008000000001E-9</v>
      </c>
      <c r="CV413" s="197">
        <v>4.2011880999999998E-5</v>
      </c>
      <c r="CX413" s="166"/>
    </row>
    <row r="414" spans="1:102" ht="14.4">
      <c r="A414" t="s">
        <v>496</v>
      </c>
      <c r="B414" s="85" t="s">
        <v>493</v>
      </c>
      <c r="C414" s="113" t="str">
        <f t="shared" si="252"/>
        <v>A.050.04.111</v>
      </c>
      <c r="D414" s="9" t="s">
        <v>1140</v>
      </c>
      <c r="E414" s="112" t="s">
        <v>1141</v>
      </c>
      <c r="F414" s="115" t="str">
        <f t="shared" si="253"/>
        <v>LED light bulb 8 watt.</v>
      </c>
      <c r="G414" s="143">
        <f t="shared" si="254"/>
        <v>2.0059079333333334</v>
      </c>
      <c r="I414" s="118">
        <f t="shared" si="255"/>
        <v>1.2948452142003839</v>
      </c>
      <c r="K414" s="161">
        <f t="shared" si="256"/>
        <v>2.9031043870000002E-2</v>
      </c>
      <c r="L414" s="161">
        <f t="shared" si="257"/>
        <v>0.28199556162700001</v>
      </c>
      <c r="M414" s="162">
        <f t="shared" si="258"/>
        <v>0.68293241870338395</v>
      </c>
      <c r="N414" s="161">
        <v>0.30088619</v>
      </c>
      <c r="O414" s="132">
        <v>0.15696103</v>
      </c>
      <c r="P414" s="132">
        <v>5.5781586000000001E-2</v>
      </c>
      <c r="Q414" s="132">
        <v>1.2029154E-2</v>
      </c>
      <c r="R414" s="132">
        <v>5.2470837999999999E-3</v>
      </c>
      <c r="S414" s="132">
        <v>4.3449207000000002E-4</v>
      </c>
      <c r="T414" s="132">
        <v>1.1320314E-2</v>
      </c>
      <c r="U414" s="132">
        <v>1.0982976E-2</v>
      </c>
      <c r="V414" s="132">
        <v>0.65440631000000005</v>
      </c>
      <c r="W414" s="132">
        <v>5.8254701999999998E-2</v>
      </c>
      <c r="X414" s="132">
        <v>1.8450477999999999E-2</v>
      </c>
      <c r="Y414" s="164">
        <v>1.5267627E-5</v>
      </c>
      <c r="Z414" s="132">
        <v>1.0075608E-2</v>
      </c>
      <c r="AA414" s="164">
        <v>2.2703384000000002E-8</v>
      </c>
      <c r="AC414" s="118">
        <f t="shared" si="237"/>
        <v>0.30088619</v>
      </c>
      <c r="AD414" s="118">
        <f t="shared" si="238"/>
        <v>0.25275663586999997</v>
      </c>
      <c r="AE414" s="118">
        <f t="shared" si="239"/>
        <v>0.23380119999999999</v>
      </c>
      <c r="AF414" s="118">
        <f t="shared" si="240"/>
        <v>0.28199556162700001</v>
      </c>
      <c r="AG414" s="118">
        <f t="shared" si="241"/>
        <v>0.67285681070338399</v>
      </c>
      <c r="AI414" s="69">
        <v>18.918005000000001</v>
      </c>
      <c r="AJ414" s="69">
        <v>14.836938</v>
      </c>
      <c r="AK414" s="69">
        <v>2.2148707000000001</v>
      </c>
      <c r="AL414" s="69">
        <v>0</v>
      </c>
      <c r="AM414" s="69">
        <v>0.23765217</v>
      </c>
      <c r="AN414" s="69">
        <v>0.66632026</v>
      </c>
      <c r="AO414" s="69">
        <v>0.96222357000000003</v>
      </c>
      <c r="AQ414" s="116">
        <v>9.2327885999999998E-2</v>
      </c>
      <c r="AR414" s="116">
        <v>8.8498520999999997E-2</v>
      </c>
      <c r="AS414" s="116">
        <v>2.9651361999999998E-3</v>
      </c>
      <c r="AT414" s="116">
        <v>8.6422853000000003E-4</v>
      </c>
      <c r="AU414" s="150">
        <f t="shared" si="242"/>
        <v>5.3056667228163196E-6</v>
      </c>
      <c r="AV414" s="150">
        <f t="shared" si="243"/>
        <v>1.0965740403668599E-8</v>
      </c>
      <c r="AW414" s="163">
        <f t="shared" si="244"/>
        <v>0.121040411</v>
      </c>
      <c r="AX414" s="196">
        <v>1.8666203E-6</v>
      </c>
      <c r="AY414" s="196">
        <v>5.6322364999999997E-9</v>
      </c>
      <c r="AZ414" s="196">
        <v>1.5387243999999999E-13</v>
      </c>
      <c r="BA414" s="196">
        <v>1.7387722000000001E-11</v>
      </c>
      <c r="BB414" s="196">
        <v>9.4320006999999999E-17</v>
      </c>
      <c r="BC414" s="196">
        <v>1.2112550000000001E-9</v>
      </c>
      <c r="BD414" s="196">
        <v>2.9037595000000001E-6</v>
      </c>
      <c r="BE414" s="196">
        <v>1.8323813E-10</v>
      </c>
      <c r="BF414" s="196">
        <v>3.3574835000000002E-9</v>
      </c>
      <c r="BG414" s="196">
        <v>1.7377551000000001E-9</v>
      </c>
      <c r="BH414" s="196">
        <v>1.8962086E-15</v>
      </c>
      <c r="BI414" s="196">
        <v>3.5996769000000001E-11</v>
      </c>
      <c r="BJ414" s="196">
        <v>1.5501590999999999E-11</v>
      </c>
      <c r="BK414" s="196">
        <v>3.3622961000000001E-12</v>
      </c>
      <c r="BL414" s="196">
        <v>1.232084E-7</v>
      </c>
      <c r="BM414" s="196">
        <v>4.1084987999999999E-7</v>
      </c>
      <c r="BN414" s="196">
        <v>1.074892E-14</v>
      </c>
      <c r="BO414" s="108">
        <v>2.4449287E-2</v>
      </c>
      <c r="BP414" s="108">
        <v>9.6591124E-2</v>
      </c>
      <c r="BQ414" s="108">
        <v>0</v>
      </c>
      <c r="BR414" s="108">
        <v>0</v>
      </c>
      <c r="BS414" s="108">
        <v>0</v>
      </c>
      <c r="BU414" s="69">
        <v>1.1433838E-3</v>
      </c>
      <c r="BV414" s="172">
        <v>2.3502462E-5</v>
      </c>
      <c r="BW414" s="172">
        <v>5.5930037000000003E-5</v>
      </c>
      <c r="BX414" s="172">
        <v>1.2897156999999999E-6</v>
      </c>
      <c r="BY414" s="172">
        <v>2.0439121E-5</v>
      </c>
      <c r="BZ414" s="172">
        <v>7.0150017999999999E-7</v>
      </c>
      <c r="CA414" s="172">
        <v>4.5208038999999998E-5</v>
      </c>
      <c r="CB414" s="172">
        <v>1.059646E-6</v>
      </c>
      <c r="CC414" s="172">
        <v>9.4383855000000005E-7</v>
      </c>
      <c r="CD414" s="172">
        <v>7.5229426E-6</v>
      </c>
      <c r="CE414" s="172">
        <v>2.6745099000000002E-13</v>
      </c>
      <c r="CF414" s="172">
        <v>2.3769864999999999E-11</v>
      </c>
      <c r="CG414" s="172">
        <v>4.2695927999999999E-10</v>
      </c>
      <c r="CH414" s="172">
        <v>3.7615333E-6</v>
      </c>
      <c r="CI414" s="172">
        <v>2.0712805999999999E-5</v>
      </c>
      <c r="CJ414" s="69">
        <v>9.6231170999999996E-4</v>
      </c>
      <c r="CK414" s="69">
        <v>0</v>
      </c>
      <c r="CM414" s="197">
        <v>3.6138997999999999E-10</v>
      </c>
      <c r="CN414" s="198">
        <v>2.0017461000000001</v>
      </c>
      <c r="CO414" s="198">
        <v>2.2180537E-2</v>
      </c>
      <c r="CP414" s="198">
        <v>1.6239993000000001E-2</v>
      </c>
      <c r="CQ414" s="197">
        <v>5.2248606E-8</v>
      </c>
      <c r="CR414" s="197">
        <v>7.1050596000000004E-7</v>
      </c>
      <c r="CS414" s="198">
        <v>9.7880487E-4</v>
      </c>
      <c r="CT414" s="198">
        <v>5.5548465</v>
      </c>
      <c r="CU414" s="198">
        <v>1.1541752E-3</v>
      </c>
      <c r="CV414" s="198">
        <v>2.461575E-4</v>
      </c>
      <c r="CX414" s="166"/>
    </row>
    <row r="415" spans="1:102" ht="14.4">
      <c r="A415" t="s">
        <v>497</v>
      </c>
      <c r="B415" s="85" t="s">
        <v>493</v>
      </c>
      <c r="C415" s="113" t="str">
        <f t="shared" si="252"/>
        <v>A.050.04.112</v>
      </c>
      <c r="D415" s="9" t="s">
        <v>1140</v>
      </c>
      <c r="E415" s="112" t="s">
        <v>362</v>
      </c>
      <c r="F415" s="115" t="str">
        <f t="shared" si="253"/>
        <v>Lithium-ion LiCoO2 laptop battery (180 Wh/kg)</v>
      </c>
      <c r="G415" s="143">
        <f t="shared" si="254"/>
        <v>88.203580000000002</v>
      </c>
      <c r="I415" s="118">
        <f t="shared" si="255"/>
        <v>32.919221662523597</v>
      </c>
      <c r="K415" s="161">
        <f t="shared" si="256"/>
        <v>0.74146236900000007</v>
      </c>
      <c r="L415" s="161">
        <f t="shared" si="257"/>
        <v>3.6538146535235998</v>
      </c>
      <c r="M415" s="162">
        <f t="shared" si="258"/>
        <v>15.29340764</v>
      </c>
      <c r="N415" s="161">
        <v>13.230537</v>
      </c>
      <c r="O415" s="132">
        <v>2.5886315999999998</v>
      </c>
      <c r="P415" s="132">
        <v>0.48403564999999998</v>
      </c>
      <c r="Q415" s="132">
        <v>0.22670323000000001</v>
      </c>
      <c r="R415" s="132">
        <v>7.8078178999999998E-2</v>
      </c>
      <c r="S415" s="132">
        <v>0.27322822000000002</v>
      </c>
      <c r="T415" s="132">
        <v>0.16345274000000001</v>
      </c>
      <c r="U415" s="132">
        <v>0.42051891000000002</v>
      </c>
      <c r="V415" s="132">
        <v>14.286455</v>
      </c>
      <c r="W415" s="132">
        <v>0.16062333000000001</v>
      </c>
      <c r="X415" s="132">
        <v>0.61862196000000003</v>
      </c>
      <c r="Y415" s="164">
        <v>5.1635235999999998E-6</v>
      </c>
      <c r="Z415" s="132">
        <v>0.38833067999999998</v>
      </c>
      <c r="AA415" s="132">
        <v>0</v>
      </c>
      <c r="AC415" s="118">
        <f t="shared" si="237"/>
        <v>13.230537</v>
      </c>
      <c r="AD415" s="118">
        <f t="shared" si="238"/>
        <v>4.2346485289999993</v>
      </c>
      <c r="AE415" s="118">
        <f t="shared" si="239"/>
        <v>3.8815168400000002</v>
      </c>
      <c r="AF415" s="118">
        <f t="shared" si="240"/>
        <v>3.6538146535235998</v>
      </c>
      <c r="AG415" s="118">
        <f t="shared" si="241"/>
        <v>14.905076960000001</v>
      </c>
      <c r="AI415" s="69">
        <v>1079.652</v>
      </c>
      <c r="AJ415" s="69">
        <v>1002.4655</v>
      </c>
      <c r="AK415" s="69">
        <v>76.847448</v>
      </c>
      <c r="AL415" s="69">
        <v>0</v>
      </c>
      <c r="AM415" s="69">
        <v>0.27977055000000001</v>
      </c>
      <c r="AN415" s="69">
        <v>2.7751033000000001E-2</v>
      </c>
      <c r="AO415" s="69">
        <v>3.1529776000000002E-2</v>
      </c>
      <c r="AQ415" s="116">
        <v>6.4976117999999996</v>
      </c>
      <c r="AR415" s="116">
        <v>6.3482988999999996</v>
      </c>
      <c r="AS415" s="116">
        <v>8.8621718000000002E-2</v>
      </c>
      <c r="AT415" s="116">
        <v>6.0691179999999997E-2</v>
      </c>
      <c r="AU415" s="150">
        <f t="shared" si="242"/>
        <v>3.8059345682299998E-4</v>
      </c>
      <c r="AV415" s="150">
        <f t="shared" si="243"/>
        <v>3.2774303719028193E-7</v>
      </c>
      <c r="AW415" s="163">
        <f t="shared" si="244"/>
        <v>8.5001652100000005</v>
      </c>
      <c r="AX415" s="196">
        <v>8.1873165999999994E-5</v>
      </c>
      <c r="AY415" s="196">
        <v>2.4703188999999998E-7</v>
      </c>
      <c r="AZ415" s="196">
        <v>6.7492308999999996E-12</v>
      </c>
      <c r="BA415" s="108">
        <v>0</v>
      </c>
      <c r="BB415" s="108">
        <v>0</v>
      </c>
      <c r="BC415" s="196">
        <v>2.5953822999999999E-8</v>
      </c>
      <c r="BD415" s="196">
        <v>4.8950947999999997E-5</v>
      </c>
      <c r="BE415" s="196">
        <v>3.8378762999999996E-9</v>
      </c>
      <c r="BF415" s="196">
        <v>5.6680859000000001E-8</v>
      </c>
      <c r="BG415" s="196">
        <v>8.6461738999999993E-9</v>
      </c>
      <c r="BH415" s="196">
        <v>7.8724381999999998E-14</v>
      </c>
      <c r="BI415" s="196">
        <v>1.1307352E-8</v>
      </c>
      <c r="BJ415" s="196">
        <v>1.4260140000000001E-10</v>
      </c>
      <c r="BK415" s="196">
        <v>8.9456634999999997E-11</v>
      </c>
      <c r="BL415" s="108">
        <v>2.3956876000000001E-4</v>
      </c>
      <c r="BM415" s="196">
        <v>1.0174629E-5</v>
      </c>
      <c r="BN415" s="108">
        <v>0</v>
      </c>
      <c r="BO415" s="108">
        <v>0.49319450999999997</v>
      </c>
      <c r="BP415" s="108">
        <v>8.0069707000000001</v>
      </c>
      <c r="BQ415" s="108">
        <v>0</v>
      </c>
      <c r="BR415" s="108">
        <v>0</v>
      </c>
      <c r="BS415" s="108">
        <v>0</v>
      </c>
      <c r="BU415" s="69">
        <v>5.3064365E-3</v>
      </c>
      <c r="BV415" s="69">
        <v>3.9871532999999999E-4</v>
      </c>
      <c r="BW415" s="69">
        <v>2.4593498999999999E-3</v>
      </c>
      <c r="BX415" s="172">
        <v>4.9279317000000001E-5</v>
      </c>
      <c r="BY415" s="69">
        <v>3.2780422E-4</v>
      </c>
      <c r="BZ415" s="172">
        <v>1.5613649999999999E-5</v>
      </c>
      <c r="CA415" s="69">
        <v>2.2497163E-4</v>
      </c>
      <c r="CB415" s="172">
        <v>2.3698161E-5</v>
      </c>
      <c r="CC415" s="69">
        <v>3.6689090000000001E-4</v>
      </c>
      <c r="CD415" s="69">
        <v>1.0858115000000001E-4</v>
      </c>
      <c r="CE415" s="69">
        <v>0</v>
      </c>
      <c r="CF415" s="69">
        <v>0</v>
      </c>
      <c r="CG415" s="69">
        <v>0</v>
      </c>
      <c r="CH415" s="172">
        <v>6.7796987999999995E-5</v>
      </c>
      <c r="CI415" s="69">
        <v>1.2577031E-3</v>
      </c>
      <c r="CJ415" s="172">
        <v>6.0322005000000001E-6</v>
      </c>
      <c r="CK415" s="69">
        <v>0</v>
      </c>
      <c r="CM415" s="198">
        <v>0</v>
      </c>
      <c r="CN415" s="198">
        <v>88.186668999999995</v>
      </c>
      <c r="CO415" s="198">
        <v>0.46575161999999998</v>
      </c>
      <c r="CP415" s="198">
        <v>0.27637622000000001</v>
      </c>
      <c r="CQ415" s="197">
        <v>1.7553181000000001E-5</v>
      </c>
      <c r="CR415" s="197">
        <v>1.1890354E-5</v>
      </c>
      <c r="CS415" s="198">
        <v>1.6254109999999999E-2</v>
      </c>
      <c r="CT415" s="198">
        <v>208.22359</v>
      </c>
      <c r="CU415" s="198">
        <v>5.7423114000000001E-3</v>
      </c>
      <c r="CV415" s="198">
        <v>5.5178062000000002E-3</v>
      </c>
      <c r="CX415" s="166"/>
    </row>
    <row r="416" spans="1:102" ht="14.4">
      <c r="A416" t="s">
        <v>1650</v>
      </c>
      <c r="B416" s="85" t="s">
        <v>493</v>
      </c>
      <c r="C416" s="113" t="str">
        <f t="shared" si="252"/>
        <v>A.050.04.113</v>
      </c>
      <c r="D416" s="9" t="s">
        <v>1140</v>
      </c>
      <c r="E416" s="112" t="s">
        <v>2613</v>
      </c>
      <c r="F416" s="115" t="str">
        <f t="shared" si="253"/>
        <v>Lithium LiFePO4 (145 Wh per kg incl packaging excl electronics)</v>
      </c>
      <c r="G416" s="143">
        <f t="shared" si="254"/>
        <v>9.327104666666667</v>
      </c>
      <c r="I416" s="118">
        <f t="shared" si="255"/>
        <v>2.9367986859339701</v>
      </c>
      <c r="K416" s="161">
        <f t="shared" si="256"/>
        <v>0.16527324530000001</v>
      </c>
      <c r="L416" s="161">
        <f t="shared" si="257"/>
        <v>0.48757046199999998</v>
      </c>
      <c r="M416" s="162">
        <f t="shared" si="258"/>
        <v>0.88488927863397004</v>
      </c>
      <c r="N416" s="161">
        <v>1.3990657</v>
      </c>
      <c r="O416" s="132">
        <v>0.18013777</v>
      </c>
      <c r="P416" s="132">
        <v>0.12580305</v>
      </c>
      <c r="Q416" s="132">
        <v>0.10072440000000001</v>
      </c>
      <c r="R416" s="132">
        <v>4.7256098000000003E-2</v>
      </c>
      <c r="S416" s="132">
        <v>1.0056333E-3</v>
      </c>
      <c r="T416" s="132">
        <v>1.6287113999999998E-2</v>
      </c>
      <c r="U416" s="132">
        <v>9.0408464999999993E-2</v>
      </c>
      <c r="V416" s="132">
        <v>0.85355221999999997</v>
      </c>
      <c r="W416" s="132">
        <v>5.1187405999999998E-2</v>
      </c>
      <c r="X416" s="132">
        <v>2.8333753999999999E-2</v>
      </c>
      <c r="Y416" s="132">
        <v>4.0033771000000003E-2</v>
      </c>
      <c r="Z416" s="132">
        <v>3.0031826999999999E-3</v>
      </c>
      <c r="AA416" s="164">
        <v>1.2193397000000001E-7</v>
      </c>
      <c r="AC416" s="118">
        <f t="shared" si="237"/>
        <v>1.3990657</v>
      </c>
      <c r="AD416" s="118">
        <f t="shared" si="238"/>
        <v>0.56162253029999998</v>
      </c>
      <c r="AE416" s="118">
        <f t="shared" si="239"/>
        <v>0.39935246769999999</v>
      </c>
      <c r="AF416" s="118">
        <f t="shared" si="240"/>
        <v>0.48757046199999998</v>
      </c>
      <c r="AG416" s="118">
        <f t="shared" si="241"/>
        <v>0.88188609593397005</v>
      </c>
      <c r="AI416" s="69">
        <v>120.09253</v>
      </c>
      <c r="AJ416" s="69">
        <v>109.22889000000001</v>
      </c>
      <c r="AK416" s="69">
        <v>3.1267990000000001</v>
      </c>
      <c r="AL416" s="69">
        <v>1.3589409E-3</v>
      </c>
      <c r="AM416" s="69">
        <v>0.67716938999999998</v>
      </c>
      <c r="AN416" s="69">
        <v>2.5847399000000002</v>
      </c>
      <c r="AO416" s="69">
        <v>4.4735743000000001</v>
      </c>
      <c r="AQ416" s="116">
        <v>0.24965784999999999</v>
      </c>
      <c r="AR416" s="116">
        <v>0.23533192</v>
      </c>
      <c r="AS416" s="116">
        <v>9.3011901000000004E-3</v>
      </c>
      <c r="AT416" s="116">
        <v>5.0247490000000002E-3</v>
      </c>
      <c r="AU416" s="150">
        <f t="shared" si="242"/>
        <v>1.4108628023158998E-5</v>
      </c>
      <c r="AV416" s="150">
        <f t="shared" si="243"/>
        <v>3.4397892053323E-8</v>
      </c>
      <c r="AW416" s="163">
        <f t="shared" si="244"/>
        <v>0.70374635399999996</v>
      </c>
      <c r="AX416" s="196">
        <v>8.7171161000000003E-6</v>
      </c>
      <c r="AY416" s="196">
        <v>2.6303792999999999E-8</v>
      </c>
      <c r="AZ416" s="196">
        <v>7.1856122999999996E-13</v>
      </c>
      <c r="BA416" s="196">
        <v>4.5795730000000001E-10</v>
      </c>
      <c r="BB416" s="196">
        <v>3.9706859000000001E-11</v>
      </c>
      <c r="BC416" s="196">
        <v>1.2598987E-8</v>
      </c>
      <c r="BD416" s="196">
        <v>4.9191212999999998E-6</v>
      </c>
      <c r="BE416" s="196">
        <v>1.827253E-9</v>
      </c>
      <c r="BF416" s="196">
        <v>4.9358606999999998E-9</v>
      </c>
      <c r="BG416" s="196">
        <v>5.4103104999999996E-10</v>
      </c>
      <c r="BH416" s="196">
        <v>1.5976481000000001E-12</v>
      </c>
      <c r="BI416" s="196">
        <v>1.5022270000000001E-10</v>
      </c>
      <c r="BJ416" s="196">
        <v>1.5840893E-12</v>
      </c>
      <c r="BK416" s="196">
        <v>9.8755953999999994E-13</v>
      </c>
      <c r="BL416" s="196">
        <v>9.7943864000000003E-8</v>
      </c>
      <c r="BM416" s="196">
        <v>3.3742868E-7</v>
      </c>
      <c r="BN416" s="196">
        <v>4.7306722000000002E-10</v>
      </c>
      <c r="BO416" s="108">
        <v>5.8686344000000001E-2</v>
      </c>
      <c r="BP416" s="108">
        <v>0.64506001000000002</v>
      </c>
      <c r="BQ416" s="196">
        <v>2.3921428E-8</v>
      </c>
      <c r="BR416" s="196">
        <v>1.6176505999999999E-10</v>
      </c>
      <c r="BS416" s="196">
        <v>1.1465153000000001E-14</v>
      </c>
      <c r="BU416" s="69">
        <v>7.8279974999999997E-4</v>
      </c>
      <c r="BV416" s="172">
        <v>3.8178930999999999E-5</v>
      </c>
      <c r="BW416" s="69">
        <v>2.6006443000000003E-4</v>
      </c>
      <c r="BX416" s="172">
        <v>1.0713987000000001E-5</v>
      </c>
      <c r="BY416" s="172">
        <v>3.8392612000000002E-5</v>
      </c>
      <c r="BZ416" s="172">
        <v>1.2666369E-5</v>
      </c>
      <c r="CA416" s="172">
        <v>6.6944891999999998E-6</v>
      </c>
      <c r="CB416" s="172">
        <v>1.2836494E-5</v>
      </c>
      <c r="CC416" s="172">
        <v>1.4329085999999999E-6</v>
      </c>
      <c r="CD416" s="172">
        <v>1.1157859999999999E-5</v>
      </c>
      <c r="CE416" s="172">
        <v>2.8990119E-7</v>
      </c>
      <c r="CF416" s="172">
        <v>6.6511647000000002E-7</v>
      </c>
      <c r="CG416" s="172">
        <v>7.5988153999999995E-8</v>
      </c>
      <c r="CH416" s="172">
        <v>2.0943618999999999E-5</v>
      </c>
      <c r="CI416" s="69">
        <v>1.3316474000000001E-4</v>
      </c>
      <c r="CJ416" s="69">
        <v>2.3163095E-4</v>
      </c>
      <c r="CK416" s="172">
        <v>3.8913600000000003E-6</v>
      </c>
      <c r="CM416" s="197">
        <v>6.4795106999999997E-8</v>
      </c>
      <c r="CN416" s="198">
        <v>9.2785864</v>
      </c>
      <c r="CO416" s="198">
        <v>0.26560457999999998</v>
      </c>
      <c r="CP416" s="198">
        <v>2.7981722000000001E-2</v>
      </c>
      <c r="CQ416" s="197">
        <v>3.2638308000000003E-8</v>
      </c>
      <c r="CR416" s="197">
        <v>5.0338311999999999E-7</v>
      </c>
      <c r="CS416" s="198">
        <v>2.7184939000000001E-3</v>
      </c>
      <c r="CT416" s="198">
        <v>1.4949372000000001</v>
      </c>
      <c r="CU416" s="198">
        <v>3.6268822E-4</v>
      </c>
      <c r="CV416" s="198">
        <v>3.5012950000000002E-3</v>
      </c>
      <c r="CX416" s="166"/>
    </row>
    <row r="417" spans="1:102" ht="14.4">
      <c r="A417" t="s">
        <v>1651</v>
      </c>
      <c r="B417" s="85" t="s">
        <v>493</v>
      </c>
      <c r="C417" s="113" t="str">
        <f t="shared" si="252"/>
        <v>A.050.04.114</v>
      </c>
      <c r="D417" s="9" t="s">
        <v>1140</v>
      </c>
      <c r="E417" s="112" t="s">
        <v>362</v>
      </c>
      <c r="F417" s="115" t="str">
        <f t="shared" si="253"/>
        <v>Lithium NMC 811 (215 Wh per kg incl packaging excl electronics)</v>
      </c>
      <c r="G417" s="143">
        <f t="shared" si="254"/>
        <v>16.080090000000002</v>
      </c>
      <c r="I417" s="118">
        <f t="shared" si="255"/>
        <v>10.46425983044754</v>
      </c>
      <c r="K417" s="161">
        <f t="shared" si="256"/>
        <v>0.251968215</v>
      </c>
      <c r="L417" s="161">
        <f t="shared" si="257"/>
        <v>3.2166279600909995</v>
      </c>
      <c r="M417" s="162">
        <f t="shared" si="258"/>
        <v>4.5836501553565405</v>
      </c>
      <c r="N417" s="161">
        <v>2.4120135</v>
      </c>
      <c r="O417" s="132">
        <v>2.9032673999999998</v>
      </c>
      <c r="P417" s="132">
        <v>0.15309012999999999</v>
      </c>
      <c r="Q417" s="132">
        <v>0.18849288</v>
      </c>
      <c r="R417" s="132">
        <v>2.2516893E-2</v>
      </c>
      <c r="S417" s="132">
        <v>2.0206459999999999E-2</v>
      </c>
      <c r="T417" s="132">
        <v>2.0751981999999999E-2</v>
      </c>
      <c r="U417" s="132">
        <v>8.5910113999999996E-2</v>
      </c>
      <c r="V417" s="132">
        <v>4.4643538999999999</v>
      </c>
      <c r="W417" s="132">
        <v>7.4338742999999999E-2</v>
      </c>
      <c r="X417" s="132">
        <v>8.3009136999999997E-2</v>
      </c>
      <c r="Y417" s="164">
        <v>2.1573091000000001E-5</v>
      </c>
      <c r="Z417" s="132">
        <v>3.6286941000000003E-2</v>
      </c>
      <c r="AA417" s="164">
        <v>1.7735653999999999E-7</v>
      </c>
      <c r="AC417" s="118">
        <f t="shared" si="237"/>
        <v>2.4120135</v>
      </c>
      <c r="AD417" s="118">
        <f t="shared" si="238"/>
        <v>3.3942358589999997</v>
      </c>
      <c r="AE417" s="118">
        <f t="shared" si="239"/>
        <v>3.1785545849999997</v>
      </c>
      <c r="AF417" s="118">
        <f t="shared" si="240"/>
        <v>3.2166279600909995</v>
      </c>
      <c r="AG417" s="118">
        <f t="shared" si="241"/>
        <v>4.5473632143565403</v>
      </c>
      <c r="AI417" s="69">
        <v>188.51918000000001</v>
      </c>
      <c r="AJ417" s="69">
        <v>169.61375000000001</v>
      </c>
      <c r="AK417" s="69">
        <v>9.6598434999999991</v>
      </c>
      <c r="AL417" s="69">
        <v>0</v>
      </c>
      <c r="AM417" s="69">
        <v>0.40485447000000002</v>
      </c>
      <c r="AN417" s="69">
        <v>3.3651298999999999</v>
      </c>
      <c r="AO417" s="69">
        <v>5.4756030000000004</v>
      </c>
      <c r="AQ417" s="116">
        <v>1.4682172</v>
      </c>
      <c r="AR417" s="116">
        <v>1.4278542000000001</v>
      </c>
      <c r="AS417" s="116">
        <v>3.0436850000000001E-2</v>
      </c>
      <c r="AT417" s="116">
        <v>9.9261516000000004E-3</v>
      </c>
      <c r="AU417" s="150">
        <f t="shared" si="242"/>
        <v>8.5602770341274343E-5</v>
      </c>
      <c r="AV417" s="150">
        <f t="shared" si="243"/>
        <v>1.1256231285861604E-7</v>
      </c>
      <c r="AW417" s="163">
        <f t="shared" si="244"/>
        <v>1.3902173000000002</v>
      </c>
      <c r="AX417" s="196">
        <v>1.4969073E-5</v>
      </c>
      <c r="AY417" s="196">
        <v>4.5166992000000001E-8</v>
      </c>
      <c r="AZ417" s="196">
        <v>1.2339524E-12</v>
      </c>
      <c r="BA417" s="196">
        <v>2.9552727E-10</v>
      </c>
      <c r="BB417" s="196">
        <v>4.3566570000000003E-18</v>
      </c>
      <c r="BC417" s="196">
        <v>1.4628214000000001E-8</v>
      </c>
      <c r="BD417" s="196">
        <v>5.3689466999999998E-5</v>
      </c>
      <c r="BE417" s="196">
        <v>2.3830494999999998E-9</v>
      </c>
      <c r="BF417" s="196">
        <v>6.2303506999999998E-8</v>
      </c>
      <c r="BG417" s="196">
        <v>1.9064302000000001E-9</v>
      </c>
      <c r="BH417" s="196">
        <v>2.5946915999999999E-14</v>
      </c>
      <c r="BI417" s="196">
        <v>7.8062693E-10</v>
      </c>
      <c r="BJ417" s="196">
        <v>1.3532895E-11</v>
      </c>
      <c r="BK417" s="196">
        <v>6.9144343000000001E-12</v>
      </c>
      <c r="BL417" s="196">
        <v>1.5951950999999998E-5</v>
      </c>
      <c r="BM417" s="196">
        <v>9.7735560000000004E-7</v>
      </c>
      <c r="BN417" s="196">
        <v>4.2538306E-23</v>
      </c>
      <c r="BO417" s="108">
        <v>0.23191200000000001</v>
      </c>
      <c r="BP417" s="108">
        <v>1.1583053000000001</v>
      </c>
      <c r="BQ417" s="108">
        <v>0</v>
      </c>
      <c r="BR417" s="108">
        <v>0</v>
      </c>
      <c r="BS417" s="108">
        <v>0</v>
      </c>
      <c r="BU417" s="69">
        <v>1.9393005999999999E-3</v>
      </c>
      <c r="BV417" s="69">
        <v>4.3318031999999999E-4</v>
      </c>
      <c r="BW417" s="69">
        <v>4.4835558000000001E-4</v>
      </c>
      <c r="BX417" s="172">
        <v>1.0068818E-5</v>
      </c>
      <c r="BY417" s="69">
        <v>3.6050201000000003E-4</v>
      </c>
      <c r="BZ417" s="172">
        <v>7.2251675000000001E-6</v>
      </c>
      <c r="CA417" s="172">
        <v>4.9481492000000002E-5</v>
      </c>
      <c r="CB417" s="172">
        <v>1.086711E-5</v>
      </c>
      <c r="CC417" s="172">
        <v>2.7222964000000002E-5</v>
      </c>
      <c r="CD417" s="172">
        <v>1.3783444E-5</v>
      </c>
      <c r="CE417" s="172">
        <v>1.2353607E-14</v>
      </c>
      <c r="CF417" s="172">
        <v>9.4068037000000001E-20</v>
      </c>
      <c r="CG417" s="172">
        <v>8.0768859999999997E-16</v>
      </c>
      <c r="CH417" s="172">
        <v>6.3499175999999998E-5</v>
      </c>
      <c r="CI417" s="69">
        <v>2.1409805000000001E-4</v>
      </c>
      <c r="CJ417" s="69">
        <v>3.0101645000000002E-4</v>
      </c>
      <c r="CK417" s="69">
        <v>0</v>
      </c>
      <c r="CM417" s="197">
        <v>9.5273792999999995E-16</v>
      </c>
      <c r="CN417" s="198">
        <v>16.043299999999999</v>
      </c>
      <c r="CO417" s="198">
        <v>0.29644439</v>
      </c>
      <c r="CP417" s="198">
        <v>0.29801771999999999</v>
      </c>
      <c r="CQ417" s="197">
        <v>1.7424886E-6</v>
      </c>
      <c r="CR417" s="197">
        <v>1.28461E-6</v>
      </c>
      <c r="CS417" s="198">
        <v>1.8054002999999999E-2</v>
      </c>
      <c r="CT417" s="198">
        <v>20.088387000000001</v>
      </c>
      <c r="CU417" s="198">
        <v>1.2661761E-3</v>
      </c>
      <c r="CV417" s="198">
        <v>2.5267921E-3</v>
      </c>
      <c r="CX417" s="166"/>
    </row>
    <row r="418" spans="1:102" ht="14.4">
      <c r="A418" t="s">
        <v>1652</v>
      </c>
      <c r="B418" s="85" t="s">
        <v>493</v>
      </c>
      <c r="C418" s="113" t="str">
        <f t="shared" si="252"/>
        <v>A.050.04.115</v>
      </c>
      <c r="D418" s="9" t="s">
        <v>1140</v>
      </c>
      <c r="E418" s="112" t="s">
        <v>362</v>
      </c>
      <c r="F418" s="115" t="str">
        <f t="shared" si="253"/>
        <v>Mica (fire proof electric insulation) estimate</v>
      </c>
      <c r="G418" s="143">
        <f t="shared" si="254"/>
        <v>3.1593909333333334</v>
      </c>
      <c r="I418" s="118">
        <f t="shared" si="255"/>
        <v>0.52873443276138998</v>
      </c>
      <c r="K418" s="161">
        <f t="shared" si="256"/>
        <v>8.8775245923999983E-3</v>
      </c>
      <c r="L418" s="161">
        <f t="shared" si="257"/>
        <v>4.5900989945889994E-2</v>
      </c>
      <c r="M418" s="162">
        <f t="shared" si="258"/>
        <v>4.7278223099999999E-5</v>
      </c>
      <c r="N418" s="161">
        <v>0.47390863999999999</v>
      </c>
      <c r="O418" s="132">
        <v>3.5831255999999999E-2</v>
      </c>
      <c r="P418" s="132">
        <v>9.7843544000000005E-3</v>
      </c>
      <c r="Q418" s="132">
        <v>8.3468056999999995E-3</v>
      </c>
      <c r="R418" s="132">
        <v>4.8716431000000001E-4</v>
      </c>
      <c r="S418" s="164">
        <v>9.4002394E-6</v>
      </c>
      <c r="T418" s="164">
        <v>3.4154342999999997E-5</v>
      </c>
      <c r="U418" s="132">
        <v>2.8516031000000002E-4</v>
      </c>
      <c r="V418" s="164">
        <v>7.7848370999999999E-6</v>
      </c>
      <c r="W418" s="132">
        <v>0</v>
      </c>
      <c r="X418" s="164">
        <v>3.9493385999999999E-5</v>
      </c>
      <c r="Y418" s="164">
        <v>2.1923588999999999E-7</v>
      </c>
      <c r="Z418" s="132">
        <v>0</v>
      </c>
      <c r="AA418" s="132">
        <v>0</v>
      </c>
      <c r="AC418" s="118">
        <f t="shared" si="237"/>
        <v>0.47390863999999999</v>
      </c>
      <c r="AD418" s="118">
        <f t="shared" si="238"/>
        <v>5.4778295302399999E-2</v>
      </c>
      <c r="AE418" s="118">
        <f t="shared" si="239"/>
        <v>4.5900770709999997E-2</v>
      </c>
      <c r="AF418" s="118">
        <f t="shared" si="240"/>
        <v>4.5900989945889994E-2</v>
      </c>
      <c r="AG418" s="118">
        <f t="shared" si="241"/>
        <v>4.7278223099999999E-5</v>
      </c>
      <c r="AI418" s="69">
        <v>41.710872000000002</v>
      </c>
      <c r="AJ418" s="69">
        <v>41.703448999999999</v>
      </c>
      <c r="AK418" s="69">
        <v>4.9060107000000004E-3</v>
      </c>
      <c r="AL418" s="69">
        <v>0</v>
      </c>
      <c r="AM418" s="69">
        <v>0</v>
      </c>
      <c r="AN418" s="69">
        <v>1.1782695E-3</v>
      </c>
      <c r="AO418" s="69">
        <v>1.3387094999999999E-3</v>
      </c>
      <c r="AQ418" s="116">
        <v>6.6246384000000005E-2</v>
      </c>
      <c r="AR418" s="116">
        <v>6.1217775000000002E-2</v>
      </c>
      <c r="AS418" s="116">
        <v>2.6626468000000001E-3</v>
      </c>
      <c r="AT418" s="116">
        <v>2.3659613999999999E-3</v>
      </c>
      <c r="AU418" s="150">
        <f t="shared" si="242"/>
        <v>3.6701304284511002E-6</v>
      </c>
      <c r="AV418" s="150">
        <f t="shared" si="243"/>
        <v>9.8470664396871796E-9</v>
      </c>
      <c r="AW418" s="163">
        <f t="shared" si="244"/>
        <v>0.33136714313464</v>
      </c>
      <c r="AX418" s="196">
        <v>2.9327743000000001E-6</v>
      </c>
      <c r="AY418" s="196">
        <v>8.8489215000000002E-9</v>
      </c>
      <c r="AZ418" s="196">
        <v>2.4176376E-13</v>
      </c>
      <c r="BA418" s="108">
        <v>0</v>
      </c>
      <c r="BB418" s="108">
        <v>0</v>
      </c>
      <c r="BC418" s="196">
        <v>1.0628986000000001E-9</v>
      </c>
      <c r="BD418" s="196">
        <v>7.3624209999999997E-7</v>
      </c>
      <c r="BE418" s="196">
        <v>1.5402922999999999E-10</v>
      </c>
      <c r="BF418" s="196">
        <v>8.4385332999999998E-10</v>
      </c>
      <c r="BG418" s="108">
        <v>0</v>
      </c>
      <c r="BH418" s="108">
        <v>0</v>
      </c>
      <c r="BI418" s="196">
        <v>1.8565528000000001E-14</v>
      </c>
      <c r="BJ418" s="196">
        <v>1.7123E-15</v>
      </c>
      <c r="BK418" s="196">
        <v>3.3809918000000001E-16</v>
      </c>
      <c r="BL418" s="196">
        <v>2.0460771E-12</v>
      </c>
      <c r="BM418" s="196">
        <v>4.9083774000000001E-11</v>
      </c>
      <c r="BN418" s="108">
        <v>0</v>
      </c>
      <c r="BO418" s="196">
        <v>6.5313464000000002E-7</v>
      </c>
      <c r="BP418" s="108">
        <v>0.33136649000000001</v>
      </c>
      <c r="BQ418" s="108">
        <v>0</v>
      </c>
      <c r="BR418" s="108">
        <v>0</v>
      </c>
      <c r="BS418" s="108">
        <v>0</v>
      </c>
      <c r="BU418" s="69">
        <v>1.5113235000000001E-4</v>
      </c>
      <c r="BV418" s="172">
        <v>6.1549161999999996E-6</v>
      </c>
      <c r="BW418" s="172">
        <v>8.8092202999999998E-5</v>
      </c>
      <c r="BX418" s="172">
        <v>3.4100201000000002E-8</v>
      </c>
      <c r="BY418" s="172">
        <v>5.0117130000000004E-6</v>
      </c>
      <c r="BZ418" s="172">
        <v>6.6293342999999997E-7</v>
      </c>
      <c r="CA418" s="69">
        <v>0</v>
      </c>
      <c r="CB418" s="172">
        <v>1.0061903E-6</v>
      </c>
      <c r="CC418" s="172">
        <v>1.4503491E-8</v>
      </c>
      <c r="CD418" s="172">
        <v>3.4499986E-8</v>
      </c>
      <c r="CE418" s="69">
        <v>0</v>
      </c>
      <c r="CF418" s="69">
        <v>0</v>
      </c>
      <c r="CG418" s="69">
        <v>0</v>
      </c>
      <c r="CH418" s="172">
        <v>1.9347625E-6</v>
      </c>
      <c r="CI418" s="172">
        <v>4.8186526000000001E-5</v>
      </c>
      <c r="CJ418" s="172">
        <v>1.0960516E-16</v>
      </c>
      <c r="CK418" s="69">
        <v>0</v>
      </c>
      <c r="CM418" s="198">
        <v>0</v>
      </c>
      <c r="CN418" s="198">
        <v>3.1586729</v>
      </c>
      <c r="CO418" s="198">
        <v>1.8958167000000001E-2</v>
      </c>
      <c r="CP418" s="198">
        <v>4.3631484E-3</v>
      </c>
      <c r="CQ418" s="197">
        <v>8.6675486999999994E-12</v>
      </c>
      <c r="CR418" s="197">
        <v>1.0497204999999999E-9</v>
      </c>
      <c r="CS418" s="198">
        <v>2.3877486999999999E-4</v>
      </c>
      <c r="CT418" s="198">
        <v>1.434474E-3</v>
      </c>
      <c r="CU418" s="198">
        <v>0</v>
      </c>
      <c r="CV418" s="198">
        <v>2.3313627999999999E-4</v>
      </c>
      <c r="CX418" s="166"/>
    </row>
    <row r="419" spans="1:102" ht="14.4">
      <c r="A419" t="s">
        <v>498</v>
      </c>
      <c r="B419" s="85" t="s">
        <v>493</v>
      </c>
      <c r="C419" s="113" t="str">
        <f t="shared" si="252"/>
        <v>A.050.04.116</v>
      </c>
      <c r="D419" s="9" t="s">
        <v>1140</v>
      </c>
      <c r="E419" s="112" t="s">
        <v>362</v>
      </c>
      <c r="F419" s="115" t="str">
        <f t="shared" si="253"/>
        <v>NiCd battery AA-cell</v>
      </c>
      <c r="G419" s="143">
        <f t="shared" si="254"/>
        <v>0.21299999999999999</v>
      </c>
      <c r="I419" s="118">
        <f t="shared" si="255"/>
        <v>0.28507495524199994</v>
      </c>
      <c r="K419" s="161">
        <f t="shared" si="256"/>
        <v>1.2354204341999998E-2</v>
      </c>
      <c r="L419" s="161">
        <f t="shared" si="257"/>
        <v>8.4784534999999994E-2</v>
      </c>
      <c r="M419" s="162">
        <f t="shared" si="258"/>
        <v>0.1559862159</v>
      </c>
      <c r="N419" s="161">
        <v>3.1949999999999999E-2</v>
      </c>
      <c r="O419" s="132">
        <v>8.0171999999999993E-2</v>
      </c>
      <c r="P419" s="132">
        <v>4.3045471999999998E-3</v>
      </c>
      <c r="Q419" s="132">
        <v>7.3439999999999998E-3</v>
      </c>
      <c r="R419" s="132">
        <v>1.17493E-3</v>
      </c>
      <c r="S419" s="164">
        <v>5.9631042E-5</v>
      </c>
      <c r="T419" s="132">
        <v>3.7756433000000001E-3</v>
      </c>
      <c r="U419" s="132">
        <v>3.0798780000000002E-4</v>
      </c>
      <c r="V419" s="132">
        <v>0.15458</v>
      </c>
      <c r="W419" s="132">
        <v>0</v>
      </c>
      <c r="X419" s="132">
        <v>1.4062159E-3</v>
      </c>
      <c r="Y419" s="132">
        <v>0</v>
      </c>
      <c r="Z419" s="132">
        <v>0</v>
      </c>
      <c r="AA419" s="132">
        <v>0</v>
      </c>
      <c r="AC419" s="118">
        <f t="shared" si="237"/>
        <v>3.1949999999999999E-2</v>
      </c>
      <c r="AD419" s="118">
        <f t="shared" si="238"/>
        <v>9.7138739342000013E-2</v>
      </c>
      <c r="AE419" s="118">
        <f t="shared" si="239"/>
        <v>8.4784534999999994E-2</v>
      </c>
      <c r="AF419" s="118">
        <f t="shared" si="240"/>
        <v>8.4784534999999994E-2</v>
      </c>
      <c r="AG419" s="118">
        <f t="shared" si="241"/>
        <v>0.1559862159</v>
      </c>
      <c r="AI419" s="69">
        <v>3.4623159999999999</v>
      </c>
      <c r="AJ419" s="69">
        <v>3.2121308000000002</v>
      </c>
      <c r="AK419" s="69">
        <v>0.17468520000000001</v>
      </c>
      <c r="AL419" s="69">
        <v>0</v>
      </c>
      <c r="AM419" s="69">
        <v>0</v>
      </c>
      <c r="AN419" s="69">
        <v>0</v>
      </c>
      <c r="AO419" s="69">
        <v>7.5499999999999998E-2</v>
      </c>
      <c r="AQ419" s="116">
        <v>2.886267E-2</v>
      </c>
      <c r="AR419" s="116">
        <v>2.7908137E-2</v>
      </c>
      <c r="AS419" s="116">
        <v>6.3258808999999997E-4</v>
      </c>
      <c r="AT419" s="116">
        <v>3.2194480000000001E-4</v>
      </c>
      <c r="AU419" s="150">
        <f t="shared" si="242"/>
        <v>1.6731497238999998E-6</v>
      </c>
      <c r="AV419" s="150">
        <f t="shared" si="243"/>
        <v>2.3394529804243998E-9</v>
      </c>
      <c r="AW419" s="163">
        <f t="shared" si="244"/>
        <v>4.5090308000000003E-2</v>
      </c>
      <c r="AX419" s="196">
        <v>1.9766399999999999E-7</v>
      </c>
      <c r="AY419" s="196">
        <v>5.9640000000000003E-10</v>
      </c>
      <c r="AZ419" s="196">
        <v>1.62945E-14</v>
      </c>
      <c r="BA419" s="108">
        <v>0</v>
      </c>
      <c r="BB419" s="108">
        <v>0</v>
      </c>
      <c r="BC419" s="196">
        <v>1.9680000000000001E-10</v>
      </c>
      <c r="BD419" s="196">
        <v>1.4744297E-6</v>
      </c>
      <c r="BE419" s="196">
        <v>4.4879999999999998E-11</v>
      </c>
      <c r="BF419" s="196">
        <v>1.6959999999999999E-9</v>
      </c>
      <c r="BG419" s="108">
        <v>0</v>
      </c>
      <c r="BH419" s="108">
        <v>0</v>
      </c>
      <c r="BI419" s="196">
        <v>2.1509140000000001E-12</v>
      </c>
      <c r="BJ419" s="196">
        <v>1.9490474000000001E-15</v>
      </c>
      <c r="BK419" s="196">
        <v>3.8228770000000001E-15</v>
      </c>
      <c r="BL419" s="196">
        <v>3.9353900000000001E-11</v>
      </c>
      <c r="BM419" s="196">
        <v>8.1986999999999998E-10</v>
      </c>
      <c r="BN419" s="108">
        <v>0</v>
      </c>
      <c r="BO419" s="108">
        <v>1.2969E-2</v>
      </c>
      <c r="BP419" s="108">
        <v>3.2121308000000001E-2</v>
      </c>
      <c r="BQ419" s="108">
        <v>0</v>
      </c>
      <c r="BR419" s="108">
        <v>0</v>
      </c>
      <c r="BS419" s="108">
        <v>0</v>
      </c>
      <c r="BU419" s="172">
        <v>3.7439669999999998E-5</v>
      </c>
      <c r="BV419" s="172">
        <v>1.1692735999999999E-5</v>
      </c>
      <c r="BW419" s="172">
        <v>5.9390051999999996E-6</v>
      </c>
      <c r="BX419" s="172">
        <v>4.0316182999999997E-8</v>
      </c>
      <c r="BY419" s="172">
        <v>1.0683366E-5</v>
      </c>
      <c r="BZ419" s="69">
        <v>0</v>
      </c>
      <c r="CA419" s="69">
        <v>0</v>
      </c>
      <c r="CB419" s="69">
        <v>0</v>
      </c>
      <c r="CC419" s="172">
        <v>2.6270774999999999E-7</v>
      </c>
      <c r="CD419" s="172">
        <v>2.5196129000000002E-6</v>
      </c>
      <c r="CE419" s="69">
        <v>0</v>
      </c>
      <c r="CF419" s="69">
        <v>0</v>
      </c>
      <c r="CG419" s="69">
        <v>0</v>
      </c>
      <c r="CH419" s="172">
        <v>2.1628578999999998E-6</v>
      </c>
      <c r="CI419" s="172">
        <v>4.1390662000000001E-6</v>
      </c>
      <c r="CJ419" s="172">
        <v>2.1763802000000002E-12</v>
      </c>
      <c r="CK419" s="69">
        <v>0</v>
      </c>
      <c r="CM419" s="198">
        <v>0</v>
      </c>
      <c r="CN419" s="198">
        <v>0.21299999999999999</v>
      </c>
      <c r="CO419" s="198">
        <v>0</v>
      </c>
      <c r="CP419" s="198">
        <v>8.0000000000000002E-3</v>
      </c>
      <c r="CQ419" s="197">
        <v>9.6802612999999994E-10</v>
      </c>
      <c r="CR419" s="197">
        <v>1.1446246999999999E-7</v>
      </c>
      <c r="CS419" s="198">
        <v>5.1818879999999999E-4</v>
      </c>
      <c r="CT419" s="198">
        <v>3.2072812999999999E-3</v>
      </c>
      <c r="CU419" s="198">
        <v>0</v>
      </c>
      <c r="CV419" s="198">
        <v>0</v>
      </c>
      <c r="CX419" s="166"/>
    </row>
    <row r="420" spans="1:102" ht="14.4">
      <c r="A420" t="s">
        <v>499</v>
      </c>
      <c r="B420" s="85" t="s">
        <v>493</v>
      </c>
      <c r="C420" s="113" t="str">
        <f t="shared" si="252"/>
        <v>A.050.04.117</v>
      </c>
      <c r="D420" s="9" t="s">
        <v>1140</v>
      </c>
      <c r="E420" s="112" t="s">
        <v>362</v>
      </c>
      <c r="F420" s="115" t="str">
        <f t="shared" si="253"/>
        <v>NiCd battery C-cell</v>
      </c>
      <c r="G420" s="143">
        <f t="shared" si="254"/>
        <v>0.41000000000000003</v>
      </c>
      <c r="I420" s="118">
        <f t="shared" si="255"/>
        <v>0.89812182769999993</v>
      </c>
      <c r="K420" s="161">
        <f t="shared" si="256"/>
        <v>1.7801147939999998E-2</v>
      </c>
      <c r="L420" s="161">
        <f t="shared" si="257"/>
        <v>0.15293983525999999</v>
      </c>
      <c r="M420" s="162">
        <f t="shared" si="258"/>
        <v>0.66588084449999996</v>
      </c>
      <c r="N420" s="161">
        <v>6.1499999999999999E-2</v>
      </c>
      <c r="O420" s="132">
        <v>0.1423053</v>
      </c>
      <c r="P420" s="132">
        <v>9.6852311000000003E-3</v>
      </c>
      <c r="Q420" s="132">
        <v>1.5299999999999999E-2</v>
      </c>
      <c r="R420" s="132">
        <v>2.1212900000000001E-3</v>
      </c>
      <c r="S420" s="132">
        <v>1.2713787999999999E-4</v>
      </c>
      <c r="T420" s="132">
        <v>2.5272005999999998E-4</v>
      </c>
      <c r="U420" s="132">
        <v>9.4930416E-4</v>
      </c>
      <c r="V420" s="132">
        <v>0.66315999999999997</v>
      </c>
      <c r="W420" s="132">
        <v>0</v>
      </c>
      <c r="X420" s="132">
        <v>2.7208445000000002E-3</v>
      </c>
      <c r="Y420" s="132">
        <v>0</v>
      </c>
      <c r="Z420" s="132">
        <v>0</v>
      </c>
      <c r="AA420" s="132">
        <v>0</v>
      </c>
      <c r="AC420" s="118">
        <f t="shared" si="237"/>
        <v>6.1499999999999999E-2</v>
      </c>
      <c r="AD420" s="118">
        <f t="shared" si="238"/>
        <v>0.17074098319999997</v>
      </c>
      <c r="AE420" s="118">
        <f t="shared" si="239"/>
        <v>0.15293983525999999</v>
      </c>
      <c r="AF420" s="118">
        <f t="shared" si="240"/>
        <v>0.15293983525999999</v>
      </c>
      <c r="AG420" s="118">
        <f t="shared" si="241"/>
        <v>0.66588084449999996</v>
      </c>
      <c r="AI420" s="69">
        <v>6.1225632000000001</v>
      </c>
      <c r="AJ420" s="69">
        <v>5.6525701000000002</v>
      </c>
      <c r="AK420" s="69">
        <v>0.33799309999999999</v>
      </c>
      <c r="AL420" s="69">
        <v>0</v>
      </c>
      <c r="AM420" s="69">
        <v>0</v>
      </c>
      <c r="AN420" s="69">
        <v>0</v>
      </c>
      <c r="AO420" s="69">
        <v>0.13200000000000001</v>
      </c>
      <c r="AQ420" s="116">
        <v>5.1970202E-2</v>
      </c>
      <c r="AR420" s="116">
        <v>5.0019590000000003E-2</v>
      </c>
      <c r="AS420" s="116">
        <v>1.1497631000000001E-3</v>
      </c>
      <c r="AT420" s="116">
        <v>8.0084882999999999E-4</v>
      </c>
      <c r="AU420" s="150">
        <f t="shared" si="242"/>
        <v>2.9987763810700002E-6</v>
      </c>
      <c r="AV420" s="150">
        <f t="shared" si="243"/>
        <v>4.2520824080153996E-9</v>
      </c>
      <c r="AW420" s="163">
        <f t="shared" si="244"/>
        <v>0.112163701</v>
      </c>
      <c r="AX420" s="196">
        <v>3.8047999999999998E-7</v>
      </c>
      <c r="AY420" s="196">
        <v>1.148E-9</v>
      </c>
      <c r="AZ420" s="196">
        <v>3.1365000000000001E-14</v>
      </c>
      <c r="BA420" s="108">
        <v>0</v>
      </c>
      <c r="BB420" s="108">
        <v>0</v>
      </c>
      <c r="BC420" s="196">
        <v>4.0999999999999998E-10</v>
      </c>
      <c r="BD420" s="196">
        <v>2.6176741E-6</v>
      </c>
      <c r="BE420" s="196">
        <v>9.35E-11</v>
      </c>
      <c r="BF420" s="196">
        <v>3.0103999999999999E-9</v>
      </c>
      <c r="BG420" s="108">
        <v>0</v>
      </c>
      <c r="BH420" s="108">
        <v>0</v>
      </c>
      <c r="BI420" s="196">
        <v>1.4399875999999999E-13</v>
      </c>
      <c r="BJ420" s="196">
        <v>5.7140143999999999E-15</v>
      </c>
      <c r="BK420" s="196">
        <v>1.3302409999999999E-15</v>
      </c>
      <c r="BL420" s="196">
        <v>1.9240569999999999E-11</v>
      </c>
      <c r="BM420" s="196">
        <v>1.9304049999999999E-10</v>
      </c>
      <c r="BN420" s="108">
        <v>0</v>
      </c>
      <c r="BO420" s="108">
        <v>5.5638E-2</v>
      </c>
      <c r="BP420" s="108">
        <v>5.6525700999999998E-2</v>
      </c>
      <c r="BQ420" s="108">
        <v>0</v>
      </c>
      <c r="BR420" s="108">
        <v>0</v>
      </c>
      <c r="BS420" s="108">
        <v>0</v>
      </c>
      <c r="BU420" s="172">
        <v>6.3300806999999995E-5</v>
      </c>
      <c r="BV420" s="172">
        <v>2.0754606999999999E-5</v>
      </c>
      <c r="BW420" s="172">
        <v>1.1431888E-5</v>
      </c>
      <c r="BX420" s="172">
        <v>1.1853711E-7</v>
      </c>
      <c r="BY420" s="172">
        <v>1.8995007999999999E-5</v>
      </c>
      <c r="BZ420" s="69">
        <v>0</v>
      </c>
      <c r="CA420" s="69">
        <v>0</v>
      </c>
      <c r="CB420" s="69">
        <v>0</v>
      </c>
      <c r="CC420" s="172">
        <v>1.8386543999999999E-7</v>
      </c>
      <c r="CD420" s="172">
        <v>2.2206346E-7</v>
      </c>
      <c r="CE420" s="69">
        <v>0</v>
      </c>
      <c r="CF420" s="69">
        <v>0</v>
      </c>
      <c r="CG420" s="69">
        <v>0</v>
      </c>
      <c r="CH420" s="172">
        <v>4.2719251999999996E-6</v>
      </c>
      <c r="CI420" s="172">
        <v>7.3229034000000003E-6</v>
      </c>
      <c r="CJ420" s="172">
        <v>9.3368372E-12</v>
      </c>
      <c r="CK420" s="69">
        <v>0</v>
      </c>
      <c r="CM420" s="198">
        <v>0</v>
      </c>
      <c r="CN420" s="198">
        <v>0.41</v>
      </c>
      <c r="CO420" s="198">
        <v>0</v>
      </c>
      <c r="CP420" s="198">
        <v>1.4200000000000001E-2</v>
      </c>
      <c r="CQ420" s="197">
        <v>6.6697639999999994E-11</v>
      </c>
      <c r="CR420" s="197">
        <v>7.8648990000000005E-9</v>
      </c>
      <c r="CS420" s="198">
        <v>9.2067761999999997E-4</v>
      </c>
      <c r="CT420" s="198">
        <v>4.8442713000000004E-3</v>
      </c>
      <c r="CU420" s="198">
        <v>0</v>
      </c>
      <c r="CV420" s="198">
        <v>0</v>
      </c>
      <c r="CX420" s="166"/>
    </row>
    <row r="421" spans="1:102" ht="14.4">
      <c r="A421" t="s">
        <v>500</v>
      </c>
      <c r="B421" s="85" t="s">
        <v>493</v>
      </c>
      <c r="C421" s="113" t="str">
        <f t="shared" si="252"/>
        <v>A.050.04.118</v>
      </c>
      <c r="D421" s="9" t="s">
        <v>1140</v>
      </c>
      <c r="E421" s="112" t="s">
        <v>362</v>
      </c>
      <c r="F421" s="115" t="str">
        <f t="shared" si="253"/>
        <v>NiMH battery for laptops (54 Wh per kg)</v>
      </c>
      <c r="G421" s="143">
        <f t="shared" si="254"/>
        <v>56.274485333333338</v>
      </c>
      <c r="I421" s="118">
        <f t="shared" si="255"/>
        <v>25.253045193004102</v>
      </c>
      <c r="K421" s="161">
        <f t="shared" si="256"/>
        <v>0.16782513366999999</v>
      </c>
      <c r="L421" s="161">
        <f t="shared" si="257"/>
        <v>1.1118516567441001</v>
      </c>
      <c r="M421" s="162">
        <f t="shared" si="258"/>
        <v>15.532195602590001</v>
      </c>
      <c r="N421" s="161">
        <v>8.4411728000000004</v>
      </c>
      <c r="O421" s="132">
        <v>0.67737186000000005</v>
      </c>
      <c r="P421" s="132">
        <v>0.1849683</v>
      </c>
      <c r="Q421" s="132">
        <v>0.15779215999999999</v>
      </c>
      <c r="R421" s="132">
        <v>9.2095961999999996E-3</v>
      </c>
      <c r="S421" s="132">
        <v>1.777068E-4</v>
      </c>
      <c r="T421" s="132">
        <v>6.4567067000000002E-4</v>
      </c>
      <c r="U421" s="132">
        <v>5.3908122000000001E-3</v>
      </c>
      <c r="V421" s="132">
        <v>15.531449</v>
      </c>
      <c r="W421" s="132">
        <v>0.24411653999999999</v>
      </c>
      <c r="X421" s="132">
        <v>7.4660258999999999E-4</v>
      </c>
      <c r="Y421" s="164">
        <v>4.1445441000000002E-6</v>
      </c>
      <c r="Z421" s="132">
        <v>0</v>
      </c>
      <c r="AA421" s="132">
        <v>0</v>
      </c>
      <c r="AC421" s="118">
        <f t="shared" si="237"/>
        <v>8.4411728000000004</v>
      </c>
      <c r="AD421" s="118">
        <f t="shared" si="238"/>
        <v>1.03555610587</v>
      </c>
      <c r="AE421" s="118">
        <f t="shared" si="239"/>
        <v>0.86773097220000006</v>
      </c>
      <c r="AF421" s="118">
        <f t="shared" si="240"/>
        <v>1.1118516567441001</v>
      </c>
      <c r="AG421" s="118">
        <f t="shared" si="241"/>
        <v>15.532195602590001</v>
      </c>
      <c r="AI421" s="69">
        <v>788.52304000000004</v>
      </c>
      <c r="AJ421" s="69">
        <v>788.38270999999997</v>
      </c>
      <c r="AK421" s="69">
        <v>9.2745663000000006E-2</v>
      </c>
      <c r="AL421" s="69">
        <v>0</v>
      </c>
      <c r="AM421" s="69">
        <v>0</v>
      </c>
      <c r="AN421" s="69">
        <v>2.2274591999999999E-2</v>
      </c>
      <c r="AO421" s="69">
        <v>2.5307630000000001E-2</v>
      </c>
      <c r="AQ421" s="116">
        <v>1.1980913</v>
      </c>
      <c r="AR421" s="116">
        <v>1.1038543000000001</v>
      </c>
      <c r="AS421" s="116">
        <v>4.7722187999999999E-2</v>
      </c>
      <c r="AT421" s="116">
        <v>4.6514743999999997E-2</v>
      </c>
      <c r="AU421" s="150">
        <f t="shared" si="242"/>
        <v>6.6178318147119003E-5</v>
      </c>
      <c r="AV421" s="150">
        <f t="shared" si="243"/>
        <v>1.7648738416183499E-7</v>
      </c>
      <c r="AW421" s="163">
        <f t="shared" si="244"/>
        <v>6.5146699799999999</v>
      </c>
      <c r="AX421" s="196">
        <v>5.2238971E-5</v>
      </c>
      <c r="AY421" s="196">
        <v>1.5761822000000001E-7</v>
      </c>
      <c r="AZ421" s="196">
        <v>4.3063281E-12</v>
      </c>
      <c r="BA421" s="108">
        <v>0</v>
      </c>
      <c r="BB421" s="108">
        <v>0</v>
      </c>
      <c r="BC421" s="196">
        <v>2.0093563000000001E-8</v>
      </c>
      <c r="BD421" s="196">
        <v>1.3918287E-5</v>
      </c>
      <c r="BE421" s="196">
        <v>2.9118451000000001E-9</v>
      </c>
      <c r="BF421" s="196">
        <v>1.5952623E-8</v>
      </c>
      <c r="BG421" s="108">
        <v>0</v>
      </c>
      <c r="BH421" s="108">
        <v>0</v>
      </c>
      <c r="BI421" s="196">
        <v>3.5097197E-13</v>
      </c>
      <c r="BJ421" s="196">
        <v>3.237017E-14</v>
      </c>
      <c r="BK421" s="196">
        <v>6.3915950000000001E-15</v>
      </c>
      <c r="BL421" s="196">
        <v>3.8680058999999998E-11</v>
      </c>
      <c r="BM421" s="196">
        <v>9.2790405999999996E-10</v>
      </c>
      <c r="BN421" s="108">
        <v>0</v>
      </c>
      <c r="BO421" s="108">
        <v>0.25035328000000001</v>
      </c>
      <c r="BP421" s="108">
        <v>6.2643167000000002</v>
      </c>
      <c r="BQ421" s="108">
        <v>0</v>
      </c>
      <c r="BR421" s="108">
        <v>0</v>
      </c>
      <c r="BS421" s="108">
        <v>0</v>
      </c>
      <c r="BU421" s="69">
        <v>2.788226E-3</v>
      </c>
      <c r="BV421" s="69">
        <v>1.1635558999999999E-4</v>
      </c>
      <c r="BW421" s="69">
        <v>1.5690820000000001E-3</v>
      </c>
      <c r="BX421" s="172">
        <v>6.4464714999999998E-7</v>
      </c>
      <c r="BY421" s="172">
        <v>9.4743911999999999E-5</v>
      </c>
      <c r="BZ421" s="172">
        <v>1.2532423E-5</v>
      </c>
      <c r="CA421" s="69">
        <v>0</v>
      </c>
      <c r="CB421" s="172">
        <v>1.9021521000000002E-5</v>
      </c>
      <c r="CC421" s="172">
        <v>2.741812E-7</v>
      </c>
      <c r="CD421" s="172">
        <v>6.5220488E-7</v>
      </c>
      <c r="CE421" s="69">
        <v>0</v>
      </c>
      <c r="CF421" s="69">
        <v>0</v>
      </c>
      <c r="CG421" s="69">
        <v>0</v>
      </c>
      <c r="CH421" s="172">
        <v>3.6575712000000002E-5</v>
      </c>
      <c r="CI421" s="69">
        <v>9.1094202999999997E-4</v>
      </c>
      <c r="CJ421" s="172">
        <v>2.7401805999999999E-5</v>
      </c>
      <c r="CK421" s="69">
        <v>0</v>
      </c>
      <c r="CM421" s="198">
        <v>0</v>
      </c>
      <c r="CN421" s="198">
        <v>56.260911</v>
      </c>
      <c r="CO421" s="198">
        <v>0.35839461</v>
      </c>
      <c r="CP421" s="198">
        <v>8.2483125000000004E-2</v>
      </c>
      <c r="CQ421" s="197">
        <v>1.6385565E-10</v>
      </c>
      <c r="CR421" s="197">
        <v>1.9844438E-8</v>
      </c>
      <c r="CS421" s="198">
        <v>4.5139187999999998E-3</v>
      </c>
      <c r="CT421" s="198">
        <v>2.7118010000000001E-2</v>
      </c>
      <c r="CU421" s="198">
        <v>0</v>
      </c>
      <c r="CV421" s="198">
        <v>4.4073239999999998E-3</v>
      </c>
      <c r="CX421" s="166"/>
    </row>
    <row r="422" spans="1:102" ht="14.4">
      <c r="A422" t="s">
        <v>501</v>
      </c>
      <c r="B422" s="85" t="s">
        <v>493</v>
      </c>
      <c r="C422" s="113" t="str">
        <f t="shared" si="252"/>
        <v>A.050.04.120</v>
      </c>
      <c r="D422" s="9" t="s">
        <v>1140</v>
      </c>
      <c r="E422" s="112" t="s">
        <v>362</v>
      </c>
      <c r="F422" s="115" t="str">
        <f t="shared" si="253"/>
        <v>solder Tin/Lead 63/37 solder electronic industry</v>
      </c>
      <c r="G422" s="143">
        <f t="shared" si="254"/>
        <v>7.0925279999999997</v>
      </c>
      <c r="I422" s="118">
        <f t="shared" si="255"/>
        <v>16.295864638939122</v>
      </c>
      <c r="K422" s="161">
        <f t="shared" si="256"/>
        <v>0.1994588269</v>
      </c>
      <c r="L422" s="161">
        <f t="shared" si="257"/>
        <v>1.2425697180391198</v>
      </c>
      <c r="M422" s="162">
        <f t="shared" si="258"/>
        <v>13.789956894000001</v>
      </c>
      <c r="N422" s="161">
        <v>1.0638791999999999</v>
      </c>
      <c r="O422" s="132">
        <v>0.87073687</v>
      </c>
      <c r="P422" s="132">
        <v>0.31483127999999999</v>
      </c>
      <c r="Q422" s="132">
        <v>-1.1233803999999999E-3</v>
      </c>
      <c r="R422" s="132">
        <v>0.11641048</v>
      </c>
      <c r="S422" s="132">
        <v>3.6288673000000001E-3</v>
      </c>
      <c r="T422" s="132">
        <v>8.0542859999999994E-2</v>
      </c>
      <c r="U422" s="132">
        <v>5.7001505000000001E-2</v>
      </c>
      <c r="V422" s="132">
        <v>13.511208</v>
      </c>
      <c r="W422" s="132">
        <v>0</v>
      </c>
      <c r="X422" s="132">
        <v>9.0009714000000005E-2</v>
      </c>
      <c r="Y422" s="164">
        <v>6.3039119999999998E-8</v>
      </c>
      <c r="Z422" s="132">
        <v>0.18873918000000001</v>
      </c>
      <c r="AA422" s="132">
        <v>0</v>
      </c>
      <c r="AC422" s="118">
        <f t="shared" si="237"/>
        <v>1.0638791999999999</v>
      </c>
      <c r="AD422" s="118">
        <f t="shared" si="238"/>
        <v>1.4420284819</v>
      </c>
      <c r="AE422" s="118">
        <f t="shared" si="239"/>
        <v>1.4313088349999998</v>
      </c>
      <c r="AF422" s="118">
        <f t="shared" si="240"/>
        <v>1.24256971803912</v>
      </c>
      <c r="AG422" s="118">
        <f t="shared" si="241"/>
        <v>13.601217714000001</v>
      </c>
      <c r="AI422" s="69">
        <v>21.110651000000001</v>
      </c>
      <c r="AJ422" s="69">
        <v>9.4476043999999995</v>
      </c>
      <c r="AK422" s="69">
        <v>11.181331</v>
      </c>
      <c r="AL422" s="69">
        <v>0</v>
      </c>
      <c r="AM422" s="69">
        <v>2.8063315999999998E-4</v>
      </c>
      <c r="AN422" s="69">
        <v>8.4690306000000007E-2</v>
      </c>
      <c r="AO422" s="69">
        <v>0.39674519000000003</v>
      </c>
      <c r="AQ422" s="116">
        <v>0.44155271000000001</v>
      </c>
      <c r="AR422" s="116">
        <v>0.42188533</v>
      </c>
      <c r="AS422" s="116">
        <v>1.3413988999999999E-2</v>
      </c>
      <c r="AT422" s="116">
        <v>6.2533937000000001E-3</v>
      </c>
      <c r="AU422" s="150">
        <f t="shared" si="242"/>
        <v>2.5292885969110001E-5</v>
      </c>
      <c r="AV422" s="150">
        <f t="shared" si="243"/>
        <v>4.9607947118689992E-8</v>
      </c>
      <c r="AW422" s="163">
        <f t="shared" si="244"/>
        <v>0.87582544399999995</v>
      </c>
      <c r="AX422" s="196">
        <v>6.5818659999999999E-6</v>
      </c>
      <c r="AY422" s="196">
        <v>1.9859078000000001E-8</v>
      </c>
      <c r="AZ422" s="196">
        <v>5.4257839E-13</v>
      </c>
      <c r="BA422" s="108">
        <v>0</v>
      </c>
      <c r="BB422" s="108">
        <v>0</v>
      </c>
      <c r="BC422" s="196">
        <v>-1.0179089E-10</v>
      </c>
      <c r="BD422" s="196">
        <v>1.5909529999999999E-5</v>
      </c>
      <c r="BE422" s="196">
        <v>-2.3408501E-11</v>
      </c>
      <c r="BF422" s="196">
        <v>1.8420019000000002E-8</v>
      </c>
      <c r="BG422" s="196">
        <v>1.0955847E-8</v>
      </c>
      <c r="BH422" s="108">
        <v>0</v>
      </c>
      <c r="BI422" s="196">
        <v>3.7815931999999998E-10</v>
      </c>
      <c r="BJ422" s="196">
        <v>1.3369203E-11</v>
      </c>
      <c r="BK422" s="196">
        <v>4.3405183E-12</v>
      </c>
      <c r="BL422" s="196">
        <v>4.7255396E-7</v>
      </c>
      <c r="BM422" s="196">
        <v>2.3290378E-6</v>
      </c>
      <c r="BN422" s="108">
        <v>0</v>
      </c>
      <c r="BO422" s="108">
        <v>0.78134939999999997</v>
      </c>
      <c r="BP422" s="108">
        <v>9.4476043999999995E-2</v>
      </c>
      <c r="BQ422" s="108">
        <v>0</v>
      </c>
      <c r="BR422" s="108">
        <v>0</v>
      </c>
      <c r="BS422" s="108">
        <v>0</v>
      </c>
      <c r="BU422" s="69">
        <v>1.2931662E-2</v>
      </c>
      <c r="BV422" s="69">
        <v>1.2699316999999999E-4</v>
      </c>
      <c r="BW422" s="69">
        <v>1.9775850000000001E-4</v>
      </c>
      <c r="BX422" s="172">
        <v>6.6883416000000001E-6</v>
      </c>
      <c r="BY422" s="69">
        <v>1.1009341000000001E-4</v>
      </c>
      <c r="BZ422" s="69">
        <v>0</v>
      </c>
      <c r="CA422" s="69">
        <v>2.8506883999999998E-4</v>
      </c>
      <c r="CB422" s="69">
        <v>0</v>
      </c>
      <c r="CC422" s="172">
        <v>6.2971890000000004E-6</v>
      </c>
      <c r="CD422" s="172">
        <v>5.3599961000000002E-5</v>
      </c>
      <c r="CE422" s="69">
        <v>0</v>
      </c>
      <c r="CF422" s="69">
        <v>0</v>
      </c>
      <c r="CG422" s="69">
        <v>0</v>
      </c>
      <c r="CH422" s="172">
        <v>8.0287878000000007E-6</v>
      </c>
      <c r="CI422" s="172">
        <v>2.5827490999999998E-5</v>
      </c>
      <c r="CJ422" s="69">
        <v>1.2111307E-2</v>
      </c>
      <c r="CK422" s="69">
        <v>0</v>
      </c>
      <c r="CM422" s="198">
        <v>0</v>
      </c>
      <c r="CN422" s="198">
        <v>7.0925279999999997</v>
      </c>
      <c r="CO422" s="198">
        <v>-1.2200905E-2</v>
      </c>
      <c r="CP422" s="198">
        <v>8.688688E-2</v>
      </c>
      <c r="CQ422" s="197">
        <v>1.8334926E-7</v>
      </c>
      <c r="CR422" s="197">
        <v>4.3493042E-6</v>
      </c>
      <c r="CS422" s="198">
        <v>5.4625628000000001E-3</v>
      </c>
      <c r="CT422" s="198">
        <v>8.9561285000000002</v>
      </c>
      <c r="CU422" s="198">
        <v>7.2762688999999997E-3</v>
      </c>
      <c r="CV422" s="198">
        <v>0</v>
      </c>
      <c r="CX422" s="166"/>
    </row>
    <row r="423" spans="1:102" ht="14.4">
      <c r="A423" t="s">
        <v>502</v>
      </c>
      <c r="B423" s="85" t="s">
        <v>493</v>
      </c>
      <c r="C423" s="113" t="str">
        <f t="shared" si="252"/>
        <v>A.050.04.121</v>
      </c>
      <c r="D423" s="9" t="s">
        <v>1140</v>
      </c>
      <c r="E423" s="112" t="s">
        <v>362</v>
      </c>
      <c r="F423" s="115" t="str">
        <f t="shared" si="253"/>
        <v>solder leadfree electronic industry (Ag3.9, Cu0.6)</v>
      </c>
      <c r="G423" s="143">
        <f t="shared" si="254"/>
        <v>24.017958666666669</v>
      </c>
      <c r="I423" s="118">
        <f t="shared" si="255"/>
        <v>49.301710459236041</v>
      </c>
      <c r="K423" s="161">
        <f t="shared" si="256"/>
        <v>0.41639700300000004</v>
      </c>
      <c r="L423" s="161">
        <f t="shared" si="257"/>
        <v>4.4051182862360401</v>
      </c>
      <c r="M423" s="162">
        <f t="shared" si="258"/>
        <v>40.877501370000004</v>
      </c>
      <c r="N423" s="161">
        <v>3.6026937999999999</v>
      </c>
      <c r="O423" s="132">
        <v>2.9216764</v>
      </c>
      <c r="P423" s="132">
        <v>1.2523477000000001</v>
      </c>
      <c r="Q423" s="132">
        <v>-7.5312528000000004E-2</v>
      </c>
      <c r="R423" s="132">
        <v>0.25260215000000003</v>
      </c>
      <c r="S423" s="132">
        <v>1.4351331E-2</v>
      </c>
      <c r="T423" s="132">
        <v>0.22475605000000001</v>
      </c>
      <c r="U423" s="132">
        <v>0.23109399</v>
      </c>
      <c r="V423" s="132">
        <v>40.134734000000002</v>
      </c>
      <c r="W423" s="132">
        <v>0</v>
      </c>
      <c r="X423" s="132">
        <v>0.32171127999999999</v>
      </c>
      <c r="Y423" s="164">
        <v>1.9623604E-7</v>
      </c>
      <c r="Z423" s="132">
        <v>0.42105608999999999</v>
      </c>
      <c r="AA423" s="132">
        <v>0</v>
      </c>
      <c r="AC423" s="118">
        <f t="shared" si="237"/>
        <v>3.6026937999999999</v>
      </c>
      <c r="AD423" s="118">
        <f t="shared" si="238"/>
        <v>4.8215150930000004</v>
      </c>
      <c r="AE423" s="118">
        <f t="shared" si="239"/>
        <v>4.8261741800000006</v>
      </c>
      <c r="AF423" s="118">
        <f t="shared" si="240"/>
        <v>4.4051182862360392</v>
      </c>
      <c r="AG423" s="118">
        <f t="shared" si="241"/>
        <v>40.456445280000004</v>
      </c>
      <c r="AI423" s="69">
        <v>41.557433000000003</v>
      </c>
      <c r="AJ423" s="69">
        <v>1.5286455999999999</v>
      </c>
      <c r="AK423" s="69">
        <v>39.964134000000001</v>
      </c>
      <c r="AL423" s="69">
        <v>0</v>
      </c>
      <c r="AM423" s="69">
        <v>0</v>
      </c>
      <c r="AN423" s="69">
        <v>4.1854658000000003E-2</v>
      </c>
      <c r="AO423" s="69">
        <v>2.2798267000000001E-2</v>
      </c>
      <c r="AQ423" s="116">
        <v>1.5069108</v>
      </c>
      <c r="AR423" s="116">
        <v>1.4434199999999999</v>
      </c>
      <c r="AS423" s="116">
        <v>4.7485117E-2</v>
      </c>
      <c r="AT423" s="116">
        <v>1.6005641000000001E-2</v>
      </c>
      <c r="AU423" s="150">
        <f t="shared" si="242"/>
        <v>8.6535972357299994E-5</v>
      </c>
      <c r="AV423" s="150">
        <f t="shared" si="243"/>
        <v>1.7561064090428003E-7</v>
      </c>
      <c r="AW423" s="163">
        <f t="shared" si="244"/>
        <v>2.241686472</v>
      </c>
      <c r="AX423" s="196">
        <v>2.2289650000000001E-5</v>
      </c>
      <c r="AY423" s="196">
        <v>6.7253287999999999E-8</v>
      </c>
      <c r="AZ423" s="196">
        <v>1.8374544000000001E-12</v>
      </c>
      <c r="BA423" s="196">
        <v>1.0512E-11</v>
      </c>
      <c r="BB423" s="108">
        <v>0</v>
      </c>
      <c r="BC423" s="196">
        <v>-2.3543547000000001E-9</v>
      </c>
      <c r="BD423" s="196">
        <v>5.3076440999999998E-5</v>
      </c>
      <c r="BE423" s="196">
        <v>-5.4410583999999997E-10</v>
      </c>
      <c r="BF423" s="196">
        <v>6.1812605999999999E-8</v>
      </c>
      <c r="BG423" s="196">
        <v>4.4744405999999997E-8</v>
      </c>
      <c r="BH423" s="196">
        <v>7.4688000000000002E-16</v>
      </c>
      <c r="BI423" s="196">
        <v>2.1634869000000002E-9</v>
      </c>
      <c r="BJ423" s="196">
        <v>1.4058332E-10</v>
      </c>
      <c r="BK423" s="196">
        <v>3.8538322999999998E-11</v>
      </c>
      <c r="BL423" s="196">
        <v>2.8970834000000001E-6</v>
      </c>
      <c r="BM423" s="196">
        <v>8.2751417999999998E-6</v>
      </c>
      <c r="BN423" s="108">
        <v>0</v>
      </c>
      <c r="BO423" s="108">
        <v>2.2274726</v>
      </c>
      <c r="BP423" s="108">
        <v>1.4213872000000001E-2</v>
      </c>
      <c r="BQ423" s="108">
        <v>0</v>
      </c>
      <c r="BR423" s="108">
        <v>0</v>
      </c>
      <c r="BS423" s="108">
        <v>0</v>
      </c>
      <c r="BU423" s="69">
        <v>6.5479649000000001E-2</v>
      </c>
      <c r="BV423" s="69">
        <v>4.2617814999999998E-4</v>
      </c>
      <c r="BW423" s="69">
        <v>6.6968441999999998E-4</v>
      </c>
      <c r="BX423" s="172">
        <v>2.7077570000000001E-5</v>
      </c>
      <c r="BY423" s="69">
        <v>3.5162898999999999E-4</v>
      </c>
      <c r="BZ423" s="172">
        <v>4.8192986999999999E-8</v>
      </c>
      <c r="CA423" s="69">
        <v>1.1642357E-3</v>
      </c>
      <c r="CB423" s="172">
        <v>6.9743927999999996E-8</v>
      </c>
      <c r="CC423" s="172">
        <v>2.1273047999999999E-5</v>
      </c>
      <c r="CD423" s="69">
        <v>1.4912070999999999E-4</v>
      </c>
      <c r="CE423" s="69">
        <v>0</v>
      </c>
      <c r="CF423" s="69">
        <v>0</v>
      </c>
      <c r="CG423" s="69">
        <v>0</v>
      </c>
      <c r="CH423" s="172">
        <v>1.3263991000000001E-5</v>
      </c>
      <c r="CI423" s="172">
        <v>5.3006057000000003E-5</v>
      </c>
      <c r="CJ423" s="69">
        <v>6.2604063000000001E-2</v>
      </c>
      <c r="CK423" s="69">
        <v>0</v>
      </c>
      <c r="CM423" s="198">
        <v>0</v>
      </c>
      <c r="CN423" s="198">
        <v>24.017216999999999</v>
      </c>
      <c r="CO423" s="198">
        <v>-6.5762389000000004E-2</v>
      </c>
      <c r="CP423" s="198">
        <v>0.29159541999999999</v>
      </c>
      <c r="CQ423" s="197">
        <v>1.1542994000000001E-6</v>
      </c>
      <c r="CR423" s="197">
        <v>1.3599102E-5</v>
      </c>
      <c r="CS423" s="198">
        <v>1.7834651E-2</v>
      </c>
      <c r="CT423" s="198">
        <v>62.876271000000003</v>
      </c>
      <c r="CU423" s="198">
        <v>2.9716765999999999E-2</v>
      </c>
      <c r="CV423" s="197">
        <v>1.6415039000000001E-5</v>
      </c>
      <c r="CX423" s="166"/>
    </row>
    <row r="424" spans="1:102" ht="14.4">
      <c r="A424" t="s">
        <v>503</v>
      </c>
      <c r="B424" s="85" t="s">
        <v>493</v>
      </c>
      <c r="C424" s="113" t="str">
        <f t="shared" si="252"/>
        <v>A.050.04.122</v>
      </c>
      <c r="D424" s="9" t="s">
        <v>1140</v>
      </c>
      <c r="E424" s="112" t="s">
        <v>362</v>
      </c>
      <c r="F424" s="115" t="str">
        <f t="shared" si="253"/>
        <v>solder Lead Tin/Lead  60/40 (normal)</v>
      </c>
      <c r="G424" s="143">
        <f t="shared" si="254"/>
        <v>6.8448840000000013</v>
      </c>
      <c r="I424" s="118">
        <f t="shared" si="255"/>
        <v>15.633585787320401</v>
      </c>
      <c r="K424" s="161">
        <f t="shared" si="256"/>
        <v>0.19355774616999999</v>
      </c>
      <c r="L424" s="161">
        <f t="shared" si="257"/>
        <v>1.2008770471504</v>
      </c>
      <c r="M424" s="162">
        <f t="shared" si="258"/>
        <v>13.212418394</v>
      </c>
      <c r="N424" s="161">
        <v>1.0267326000000001</v>
      </c>
      <c r="O424" s="132">
        <v>0.84506899999999996</v>
      </c>
      <c r="P424" s="132">
        <v>0.30083858000000002</v>
      </c>
      <c r="Q424" s="132">
        <v>5.9125677000000003E-4</v>
      </c>
      <c r="R424" s="132">
        <v>0.11165575</v>
      </c>
      <c r="S424" s="132">
        <v>3.4785663999999999E-3</v>
      </c>
      <c r="T424" s="132">
        <v>7.7832173000000004E-2</v>
      </c>
      <c r="U424" s="132">
        <v>5.4969399000000002E-2</v>
      </c>
      <c r="V424" s="132">
        <v>12.945360000000001</v>
      </c>
      <c r="W424" s="132">
        <v>0</v>
      </c>
      <c r="X424" s="132">
        <v>8.7306793999999993E-2</v>
      </c>
      <c r="Y424" s="164">
        <v>6.8150400000000007E-8</v>
      </c>
      <c r="Z424" s="132">
        <v>0.17975160000000001</v>
      </c>
      <c r="AA424" s="132">
        <v>0</v>
      </c>
      <c r="AC424" s="118">
        <f t="shared" si="237"/>
        <v>1.0267326000000001</v>
      </c>
      <c r="AD424" s="118">
        <f t="shared" si="238"/>
        <v>1.39443472517</v>
      </c>
      <c r="AE424" s="118">
        <f t="shared" si="239"/>
        <v>1.3806285790000001</v>
      </c>
      <c r="AF424" s="118">
        <f t="shared" si="240"/>
        <v>1.2008770471504</v>
      </c>
      <c r="AG424" s="118">
        <f t="shared" si="241"/>
        <v>13.032666794000001</v>
      </c>
      <c r="AI424" s="69">
        <v>21.579965000000001</v>
      </c>
      <c r="AJ424" s="69">
        <v>10.213626</v>
      </c>
      <c r="AK424" s="69">
        <v>10.845565000000001</v>
      </c>
      <c r="AL424" s="69">
        <v>0</v>
      </c>
      <c r="AM424" s="69">
        <v>3.0338719999999997E-4</v>
      </c>
      <c r="AN424" s="69">
        <v>9.1557087999999995E-2</v>
      </c>
      <c r="AO424" s="69">
        <v>0.42891372</v>
      </c>
      <c r="AQ424" s="116">
        <v>0.42721352000000001</v>
      </c>
      <c r="AR424" s="116">
        <v>0.40818791999999998</v>
      </c>
      <c r="AS424" s="116">
        <v>1.2936717E-2</v>
      </c>
      <c r="AT424" s="116">
        <v>6.0888796000000004E-3</v>
      </c>
      <c r="AU424" s="150">
        <f t="shared" si="242"/>
        <v>2.4471698130583999E-5</v>
      </c>
      <c r="AV424" s="150">
        <f t="shared" si="243"/>
        <v>4.7842887983909998E-8</v>
      </c>
      <c r="AW424" s="163">
        <f t="shared" si="244"/>
        <v>0.85278425999999996</v>
      </c>
      <c r="AX424" s="196">
        <v>6.3520522E-6</v>
      </c>
      <c r="AY424" s="196">
        <v>1.9165675E-8</v>
      </c>
      <c r="AZ424" s="196">
        <v>5.2363361000000001E-13</v>
      </c>
      <c r="BA424" s="108">
        <v>0</v>
      </c>
      <c r="BB424" s="108">
        <v>0</v>
      </c>
      <c r="BC424" s="196">
        <v>-5.2429415999999999E-11</v>
      </c>
      <c r="BD424" s="196">
        <v>1.545117E-5</v>
      </c>
      <c r="BE424" s="196">
        <v>-1.2142382E-11</v>
      </c>
      <c r="BF424" s="196">
        <v>1.7877027000000001E-8</v>
      </c>
      <c r="BG424" s="196">
        <v>1.0434139999999999E-8</v>
      </c>
      <c r="BH424" s="108">
        <v>0</v>
      </c>
      <c r="BI424" s="196">
        <v>3.6079244000000001E-10</v>
      </c>
      <c r="BJ424" s="196">
        <v>1.2736699E-11</v>
      </c>
      <c r="BK424" s="196">
        <v>4.1355932999999996E-12</v>
      </c>
      <c r="BL424" s="196">
        <v>4.5006505999999998E-7</v>
      </c>
      <c r="BM424" s="196">
        <v>2.2184632999999999E-6</v>
      </c>
      <c r="BN424" s="108">
        <v>0</v>
      </c>
      <c r="BO424" s="108">
        <v>0.75064799999999998</v>
      </c>
      <c r="BP424" s="108">
        <v>0.10213626000000001</v>
      </c>
      <c r="BQ424" s="108">
        <v>0</v>
      </c>
      <c r="BR424" s="108">
        <v>0</v>
      </c>
      <c r="BS424" s="108">
        <v>0</v>
      </c>
      <c r="BU424" s="69">
        <v>1.2326425E-2</v>
      </c>
      <c r="BV424" s="69">
        <v>1.2324963E-4</v>
      </c>
      <c r="BW424" s="69">
        <v>1.9085352000000001E-4</v>
      </c>
      <c r="BX424" s="172">
        <v>6.4507782999999998E-6</v>
      </c>
      <c r="BY424" s="69">
        <v>1.0745442999999999E-4</v>
      </c>
      <c r="BZ424" s="69">
        <v>0</v>
      </c>
      <c r="CA424" s="69">
        <v>2.7149413999999998E-4</v>
      </c>
      <c r="CB424" s="69">
        <v>0</v>
      </c>
      <c r="CC424" s="172">
        <v>6.0825913000000002E-6</v>
      </c>
      <c r="CD424" s="172">
        <v>5.1817648000000001E-5</v>
      </c>
      <c r="CE424" s="69">
        <v>0</v>
      </c>
      <c r="CF424" s="69">
        <v>0</v>
      </c>
      <c r="CG424" s="69">
        <v>0</v>
      </c>
      <c r="CH424" s="172">
        <v>8.1135444999999995E-6</v>
      </c>
      <c r="CI424" s="172">
        <v>2.6331494E-5</v>
      </c>
      <c r="CJ424" s="69">
        <v>1.1534578E-2</v>
      </c>
      <c r="CK424" s="69">
        <v>0</v>
      </c>
      <c r="CM424" s="198">
        <v>0</v>
      </c>
      <c r="CN424" s="198">
        <v>6.8448837999999999</v>
      </c>
      <c r="CO424" s="198">
        <v>-1.1619910000000001E-2</v>
      </c>
      <c r="CP424" s="198">
        <v>8.4325600000000001E-2</v>
      </c>
      <c r="CQ424" s="197">
        <v>1.7490722E-7</v>
      </c>
      <c r="CR424" s="197">
        <v>4.1764199000000001E-6</v>
      </c>
      <c r="CS424" s="198">
        <v>5.3184301999999999E-3</v>
      </c>
      <c r="CT424" s="198">
        <v>8.5335432000000004</v>
      </c>
      <c r="CU424" s="198">
        <v>6.9297799000000004E-3</v>
      </c>
      <c r="CV424" s="198">
        <v>0</v>
      </c>
      <c r="CX424" s="166"/>
    </row>
    <row r="425" spans="1:102" ht="14.4">
      <c r="A425" t="s">
        <v>1653</v>
      </c>
      <c r="B425" s="85" t="s">
        <v>493</v>
      </c>
      <c r="C425" s="113" t="str">
        <f t="shared" si="252"/>
        <v>A.050.04.123</v>
      </c>
      <c r="D425" s="9" t="s">
        <v>1140</v>
      </c>
      <c r="E425" s="112" t="s">
        <v>361</v>
      </c>
      <c r="F425" s="115" t="str">
        <f t="shared" si="253"/>
        <v>PV cell (Mono-Si) per m2 in Rotterdam</v>
      </c>
      <c r="G425" s="143">
        <f t="shared" si="254"/>
        <v>63.152134666666662</v>
      </c>
      <c r="I425" s="118">
        <f t="shared" si="255"/>
        <v>17.9161014562</v>
      </c>
      <c r="K425" s="161">
        <f t="shared" si="256"/>
        <v>0.52255765089999995</v>
      </c>
      <c r="L425" s="161">
        <f t="shared" si="257"/>
        <v>2.4724994709999999</v>
      </c>
      <c r="M425" s="162">
        <f t="shared" si="258"/>
        <v>5.4482241343000002</v>
      </c>
      <c r="N425" s="161">
        <v>9.4728201999999992</v>
      </c>
      <c r="O425" s="132">
        <v>1.0238252000000001</v>
      </c>
      <c r="P425" s="132">
        <v>0.54256709999999997</v>
      </c>
      <c r="Q425" s="132">
        <v>0.39753918999999999</v>
      </c>
      <c r="R425" s="132">
        <v>9.5131397000000006E-2</v>
      </c>
      <c r="S425" s="132">
        <v>3.6221419E-3</v>
      </c>
      <c r="T425" s="132">
        <v>2.6264922E-2</v>
      </c>
      <c r="U425" s="132">
        <v>4.1167826999999997E-2</v>
      </c>
      <c r="V425" s="132">
        <v>4.8081505</v>
      </c>
      <c r="W425" s="132">
        <v>0.84730015000000003</v>
      </c>
      <c r="X425" s="132">
        <v>0.60514378000000002</v>
      </c>
      <c r="Y425" s="132">
        <v>1.7639194E-2</v>
      </c>
      <c r="Z425" s="132">
        <v>2.9377044000000001E-2</v>
      </c>
      <c r="AA425" s="132">
        <v>5.5528102999999997E-3</v>
      </c>
      <c r="AC425" s="118">
        <f t="shared" si="237"/>
        <v>9.4728201999999992</v>
      </c>
      <c r="AD425" s="118">
        <f t="shared" si="238"/>
        <v>2.1301177779000007</v>
      </c>
      <c r="AE425" s="118">
        <f t="shared" si="239"/>
        <v>1.636937171</v>
      </c>
      <c r="AF425" s="118">
        <f t="shared" si="240"/>
        <v>2.4724994709999999</v>
      </c>
      <c r="AG425" s="118">
        <f t="shared" si="241"/>
        <v>5.4188470902999999</v>
      </c>
      <c r="AI425" s="69">
        <v>864.73563999999999</v>
      </c>
      <c r="AJ425" s="69">
        <v>788.02023999999994</v>
      </c>
      <c r="AK425" s="69">
        <v>27.909162999999999</v>
      </c>
      <c r="AL425" s="69">
        <v>0</v>
      </c>
      <c r="AM425" s="69">
        <v>5.8470563000000002</v>
      </c>
      <c r="AN425" s="69">
        <v>19.870916999999999</v>
      </c>
      <c r="AO425" s="69">
        <v>23.088267999999999</v>
      </c>
      <c r="AQ425" s="116">
        <v>1.4607399999999999</v>
      </c>
      <c r="AR425" s="116">
        <v>1.3615883</v>
      </c>
      <c r="AS425" s="116">
        <v>5.7471363999999997E-2</v>
      </c>
      <c r="AT425" s="116">
        <v>4.1680354000000003E-2</v>
      </c>
      <c r="AU425" s="150">
        <f t="shared" si="242"/>
        <v>8.1629991600979876E-5</v>
      </c>
      <c r="AV425" s="150">
        <f t="shared" si="243"/>
        <v>2.1254202432414549E-7</v>
      </c>
      <c r="AW425" s="163">
        <f t="shared" si="244"/>
        <v>5.8375845899999996</v>
      </c>
      <c r="AX425" s="196">
        <v>5.8776963000000002E-5</v>
      </c>
      <c r="AY425" s="196">
        <v>1.7735093E-7</v>
      </c>
      <c r="AZ425" s="196">
        <v>4.8451988999999998E-12</v>
      </c>
      <c r="BA425" s="196">
        <v>1.1735776E-10</v>
      </c>
      <c r="BB425" s="196">
        <v>1.3021988E-13</v>
      </c>
      <c r="BC425" s="196">
        <v>4.7347663000000003E-8</v>
      </c>
      <c r="BD425" s="196">
        <v>2.1937918000000001E-5</v>
      </c>
      <c r="BE425" s="196">
        <v>6.9308634999999997E-9</v>
      </c>
      <c r="BF425" s="196">
        <v>2.4850023999999999E-8</v>
      </c>
      <c r="BG425" s="196">
        <v>3.2044546999999999E-9</v>
      </c>
      <c r="BH425" s="196">
        <v>3.9799874000000002E-14</v>
      </c>
      <c r="BI425" s="196">
        <v>1.8195731999999999E-10</v>
      </c>
      <c r="BJ425" s="196">
        <v>1.5032730000000001E-11</v>
      </c>
      <c r="BK425" s="196">
        <v>3.8770740999999997E-12</v>
      </c>
      <c r="BL425" s="196">
        <v>2.4929379000000001E-7</v>
      </c>
      <c r="BM425" s="196">
        <v>6.1835165999999996E-7</v>
      </c>
      <c r="BN425" s="196">
        <v>1.2714641E-18</v>
      </c>
      <c r="BO425" s="108">
        <v>0.26204089000000003</v>
      </c>
      <c r="BP425" s="108">
        <v>5.5755436999999999</v>
      </c>
      <c r="BQ425" s="108">
        <v>0</v>
      </c>
      <c r="BR425" s="108">
        <v>0</v>
      </c>
      <c r="BS425" s="108">
        <v>0</v>
      </c>
      <c r="BU425" s="69">
        <v>8.3319628999999999E-3</v>
      </c>
      <c r="BV425" s="69">
        <v>1.8607828E-4</v>
      </c>
      <c r="BW425" s="69">
        <v>1.7608490999999999E-3</v>
      </c>
      <c r="BX425" s="172">
        <v>4.8685841999999997E-6</v>
      </c>
      <c r="BY425" s="69">
        <v>1.5632383999999999E-4</v>
      </c>
      <c r="BZ425" s="172">
        <v>2.9037366000000001E-5</v>
      </c>
      <c r="CA425" s="172">
        <v>8.3329038999999995E-5</v>
      </c>
      <c r="CB425" s="172">
        <v>4.4040477999999999E-5</v>
      </c>
      <c r="CC425" s="172">
        <v>5.4738979999999997E-6</v>
      </c>
      <c r="CD425" s="172">
        <v>1.8227678000000001E-5</v>
      </c>
      <c r="CE425" s="172">
        <v>3.6924760999999999E-10</v>
      </c>
      <c r="CF425" s="172">
        <v>2.8116807999999998E-15</v>
      </c>
      <c r="CG425" s="172">
        <v>2.4141702E-11</v>
      </c>
      <c r="CH425" s="172">
        <v>8.5430799000000006E-5</v>
      </c>
      <c r="CI425" s="69">
        <v>9.6658830999999995E-4</v>
      </c>
      <c r="CJ425" s="69">
        <v>4.9917151000000003E-3</v>
      </c>
      <c r="CK425" s="69">
        <v>0</v>
      </c>
      <c r="CM425" s="197">
        <v>2.8477206000000001E-11</v>
      </c>
      <c r="CN425" s="198">
        <v>63.009523999999999</v>
      </c>
      <c r="CO425" s="198">
        <v>0.93158275000000001</v>
      </c>
      <c r="CP425" s="198">
        <v>0.13397255999999999</v>
      </c>
      <c r="CQ425" s="197">
        <v>9.9868740000000002E-8</v>
      </c>
      <c r="CR425" s="197">
        <v>1.2487951E-6</v>
      </c>
      <c r="CS425" s="198">
        <v>7.1180095000000004E-3</v>
      </c>
      <c r="CT425" s="198">
        <v>6.4824869999999999</v>
      </c>
      <c r="CU425" s="198">
        <v>2.1282343999999998E-3</v>
      </c>
      <c r="CV425" s="198">
        <v>1.0217646E-2</v>
      </c>
      <c r="CX425" s="166"/>
    </row>
    <row r="426" spans="1:102" ht="14.4">
      <c r="B426" s="85"/>
      <c r="C426" s="113"/>
      <c r="D426" s="1" t="s">
        <v>1473</v>
      </c>
      <c r="E426" s="112"/>
      <c r="AC426" s="142"/>
      <c r="AD426" s="142"/>
      <c r="AE426" s="142"/>
      <c r="AF426" s="142"/>
      <c r="AG426" s="142"/>
      <c r="AU426" s="86"/>
      <c r="AV426" s="86"/>
      <c r="AW426" s="86"/>
      <c r="AX426" s="3"/>
      <c r="AY426" s="3"/>
      <c r="AZ426" s="3"/>
      <c r="BA426" s="3"/>
      <c r="BB426" s="3"/>
      <c r="BC426" s="3"/>
      <c r="BD426" s="3"/>
      <c r="BE426" s="3"/>
      <c r="BF426" s="3"/>
      <c r="BG426" s="3"/>
      <c r="BH426" s="3"/>
      <c r="BI426" s="3"/>
      <c r="BJ426" s="3"/>
      <c r="BK426" s="3"/>
      <c r="BL426" s="3"/>
      <c r="BM426" s="3"/>
      <c r="BN426" s="3"/>
      <c r="BX426" s="3"/>
      <c r="BZ426" s="3"/>
      <c r="CA426" s="3"/>
      <c r="CB426" s="3"/>
      <c r="CC426" s="3"/>
      <c r="CD426" s="3"/>
      <c r="CE426" s="3"/>
      <c r="CF426" s="3"/>
      <c r="CG426" s="3"/>
      <c r="CH426" s="3"/>
      <c r="CM426" s="3"/>
      <c r="CQ426" s="3"/>
      <c r="CR426" s="3"/>
    </row>
    <row r="427" spans="1:102" ht="14.4">
      <c r="A427" t="s">
        <v>3014</v>
      </c>
      <c r="B427" s="85" t="s">
        <v>493</v>
      </c>
      <c r="C427" s="113" t="str">
        <f t="shared" ref="C427:C466" si="259">MID(A427,1,12)</f>
        <v>A.050.06.101</v>
      </c>
      <c r="D427" s="9" t="s">
        <v>1473</v>
      </c>
      <c r="E427" s="117" t="s">
        <v>2102</v>
      </c>
      <c r="F427" s="115" t="str">
        <f t="shared" ref="F427:F466" si="260">MID(A427, 21,85)</f>
        <v>IC die (not packaged) Logic N65 per cm2</v>
      </c>
      <c r="G427" s="143">
        <f t="shared" ref="G427:G466" si="261">N427/0.15</f>
        <v>1.0938410000000001</v>
      </c>
      <c r="I427" s="118">
        <f t="shared" ref="I427:I466" si="262">K427+L427+M427+N427</f>
        <v>0.18531286735015859</v>
      </c>
      <c r="K427" s="161">
        <f t="shared" ref="K427:K466" si="263">Q427+R427+S427+T427</f>
        <v>1.8233411986444002E-3</v>
      </c>
      <c r="L427" s="161">
        <f t="shared" ref="L427:L466" si="264">O427+P427+U427+Y427+W427</f>
        <v>6.3278613690639996E-3</v>
      </c>
      <c r="M427" s="162">
        <f t="shared" ref="M427:M466" si="265">V427+X427+Z427+AA427</f>
        <v>1.3085514782450193E-2</v>
      </c>
      <c r="N427" s="161">
        <v>0.16407615</v>
      </c>
      <c r="O427" s="132">
        <v>2.6941146999999999E-3</v>
      </c>
      <c r="P427" s="132">
        <v>3.6335012E-3</v>
      </c>
      <c r="Q427" s="132">
        <v>1.5581001E-3</v>
      </c>
      <c r="R427" s="132">
        <v>2.6521093000000001E-4</v>
      </c>
      <c r="S427" s="164">
        <v>3.0433354000000001E-9</v>
      </c>
      <c r="T427" s="164">
        <v>2.7125308999999999E-8</v>
      </c>
      <c r="U427" s="164">
        <v>8.8666324999999996E-8</v>
      </c>
      <c r="V427" s="132">
        <v>4.7745844000000003E-4</v>
      </c>
      <c r="W427" s="164">
        <v>1.1900153999999999E-7</v>
      </c>
      <c r="X427" s="132">
        <v>1.2608055999999999E-2</v>
      </c>
      <c r="Y427" s="164">
        <v>3.7801199000000003E-8</v>
      </c>
      <c r="Z427" s="164">
        <v>3.4244817000000001E-10</v>
      </c>
      <c r="AA427" s="164">
        <v>2.0234568000000001E-15</v>
      </c>
      <c r="AC427" s="118">
        <f t="shared" si="237"/>
        <v>0.16407615</v>
      </c>
      <c r="AD427" s="118">
        <f t="shared" si="238"/>
        <v>8.1510457649693994E-3</v>
      </c>
      <c r="AE427" s="118">
        <f t="shared" si="239"/>
        <v>6.3277049087731695E-3</v>
      </c>
      <c r="AF427" s="118">
        <f t="shared" si="240"/>
        <v>6.3278613690639996E-3</v>
      </c>
      <c r="AG427" s="118">
        <f t="shared" si="241"/>
        <v>1.3085514440002022E-2</v>
      </c>
      <c r="AI427" s="69">
        <v>8.2349036000000009</v>
      </c>
      <c r="AJ427" s="69">
        <v>4.9800386999999997</v>
      </c>
      <c r="AK427" s="69">
        <v>1.566324</v>
      </c>
      <c r="AL427" s="69">
        <v>0</v>
      </c>
      <c r="AM427" s="69">
        <v>0.37759679000000002</v>
      </c>
      <c r="AN427" s="69">
        <v>0.92027146000000004</v>
      </c>
      <c r="AO427" s="69">
        <v>0.39067260999999998</v>
      </c>
      <c r="AQ427" s="116">
        <v>1.9128051E-2</v>
      </c>
      <c r="AR427" s="116">
        <v>1.8114730999999999E-2</v>
      </c>
      <c r="AS427" s="116">
        <v>8.5773252000000003E-4</v>
      </c>
      <c r="AT427" s="116">
        <v>1.5558834000000001E-4</v>
      </c>
      <c r="AU427" s="150">
        <f t="shared" si="242"/>
        <v>1.086014977511248E-6</v>
      </c>
      <c r="AV427" s="150">
        <f t="shared" si="243"/>
        <v>3.1720877197278556E-9</v>
      </c>
      <c r="AW427" s="163">
        <f t="shared" si="244"/>
        <v>2.1791083576E-2</v>
      </c>
      <c r="AX427" s="196">
        <v>1.0150846000000001E-6</v>
      </c>
      <c r="AY427" s="196">
        <v>3.0627554000000001E-9</v>
      </c>
      <c r="AZ427" s="196">
        <v>8.3678851999999995E-14</v>
      </c>
      <c r="BA427" s="196">
        <v>9.8700355999999995E-19</v>
      </c>
      <c r="BB427" s="196">
        <v>2.7996672999999999E-19</v>
      </c>
      <c r="BC427" s="196">
        <v>2.316264E-10</v>
      </c>
      <c r="BD427" s="196">
        <v>7.0698730999999994E-8</v>
      </c>
      <c r="BE427" s="196">
        <v>3.2835928000000001E-11</v>
      </c>
      <c r="BF427" s="196">
        <v>7.6412685000000003E-11</v>
      </c>
      <c r="BG427" s="196">
        <v>1.1535738000000001E-18</v>
      </c>
      <c r="BH427" s="196">
        <v>3.4660608000000002E-20</v>
      </c>
      <c r="BI427" s="196">
        <v>1.5109945999999999E-17</v>
      </c>
      <c r="BJ427" s="196">
        <v>9.7810513E-18</v>
      </c>
      <c r="BK427" s="196">
        <v>1.7966207999999998E-18</v>
      </c>
      <c r="BL427" s="196">
        <v>8.7197989000000004E-16</v>
      </c>
      <c r="BM427" s="196">
        <v>1.9238000999999999E-14</v>
      </c>
      <c r="BN427" s="196">
        <v>2.7335892E-24</v>
      </c>
      <c r="BO427" s="196">
        <v>2.3170575999999999E-5</v>
      </c>
      <c r="BP427" s="108">
        <v>2.1767913E-2</v>
      </c>
      <c r="BQ427" s="108">
        <v>0</v>
      </c>
      <c r="BR427" s="108">
        <v>0</v>
      </c>
      <c r="BS427" s="108">
        <v>0</v>
      </c>
      <c r="BU427" s="172">
        <v>4.0469193999999999E-5</v>
      </c>
      <c r="BV427" s="172">
        <v>6.0306615999999995E-7</v>
      </c>
      <c r="BW427" s="172">
        <v>3.0499189000000001E-5</v>
      </c>
      <c r="BX427" s="172">
        <v>1.0592837E-11</v>
      </c>
      <c r="BY427" s="172">
        <v>6.2222974999999997E-7</v>
      </c>
      <c r="BZ427" s="172">
        <v>1.4994329E-7</v>
      </c>
      <c r="CA427" s="172">
        <v>2.5255337000000001E-14</v>
      </c>
      <c r="CB427" s="172">
        <v>2.2758165000000001E-7</v>
      </c>
      <c r="CC427" s="172">
        <v>5.4613431999999997E-12</v>
      </c>
      <c r="CD427" s="172">
        <v>2.1603088000000001E-11</v>
      </c>
      <c r="CE427" s="172">
        <v>7.9386529999999998E-16</v>
      </c>
      <c r="CF427" s="172">
        <v>6.0449836999999999E-21</v>
      </c>
      <c r="CG427" s="172">
        <v>5.1903542999999997E-17</v>
      </c>
      <c r="CH427" s="172">
        <v>3.2334526999999999E-7</v>
      </c>
      <c r="CI427" s="172">
        <v>7.9159700999999996E-6</v>
      </c>
      <c r="CJ427" s="172">
        <v>1.2783154E-7</v>
      </c>
      <c r="CK427" s="69">
        <v>0</v>
      </c>
      <c r="CM427" s="197">
        <v>6.1224678000000005E-17</v>
      </c>
      <c r="CN427" s="198">
        <v>1.0938407999999999</v>
      </c>
      <c r="CO427" s="198">
        <v>6.3073184999999999E-3</v>
      </c>
      <c r="CP427" s="198">
        <v>4.4699870000000001E-4</v>
      </c>
      <c r="CQ427" s="197">
        <v>6.9089200000000003E-15</v>
      </c>
      <c r="CR427" s="197">
        <v>8.2269938E-13</v>
      </c>
      <c r="CS427" s="197">
        <v>2.4877644000000001E-5</v>
      </c>
      <c r="CT427" s="197">
        <v>5.0107779000000003E-6</v>
      </c>
      <c r="CU427" s="197">
        <v>7.6733485E-13</v>
      </c>
      <c r="CV427" s="197">
        <v>5.2731130000000003E-5</v>
      </c>
      <c r="CX427" s="166"/>
    </row>
    <row r="428" spans="1:102" ht="14.4">
      <c r="A428" t="s">
        <v>3015</v>
      </c>
      <c r="B428" s="85" t="s">
        <v>493</v>
      </c>
      <c r="C428" s="113" t="str">
        <f t="shared" si="259"/>
        <v>A.050.06.102</v>
      </c>
      <c r="D428" s="9" t="s">
        <v>1473</v>
      </c>
      <c r="E428" s="117" t="s">
        <v>2102</v>
      </c>
      <c r="F428" s="115" t="str">
        <f t="shared" si="260"/>
        <v>IC die (not packaged) Logic N45 per cm2</v>
      </c>
      <c r="G428" s="143">
        <f t="shared" si="261"/>
        <v>1.0652214666666668</v>
      </c>
      <c r="I428" s="118">
        <f t="shared" si="262"/>
        <v>0.18471462943015859</v>
      </c>
      <c r="K428" s="161">
        <f t="shared" si="263"/>
        <v>2.1435629686443998E-3</v>
      </c>
      <c r="L428" s="161">
        <f t="shared" si="264"/>
        <v>7.4385657690640003E-3</v>
      </c>
      <c r="M428" s="162">
        <f t="shared" si="265"/>
        <v>1.5349280692450194E-2</v>
      </c>
      <c r="N428" s="161">
        <v>0.15978322</v>
      </c>
      <c r="O428" s="132">
        <v>3.1662675000000001E-3</v>
      </c>
      <c r="P428" s="132">
        <v>4.2720528000000004E-3</v>
      </c>
      <c r="Q428" s="132">
        <v>1.8317241000000001E-3</v>
      </c>
      <c r="R428" s="132">
        <v>3.1180869999999997E-4</v>
      </c>
      <c r="S428" s="164">
        <v>3.0433354000000001E-9</v>
      </c>
      <c r="T428" s="164">
        <v>2.7125308999999999E-8</v>
      </c>
      <c r="U428" s="164">
        <v>8.8666324999999996E-8</v>
      </c>
      <c r="V428" s="132">
        <v>5.2407134999999999E-4</v>
      </c>
      <c r="W428" s="164">
        <v>1.1900153999999999E-7</v>
      </c>
      <c r="X428" s="132">
        <v>1.4825209000000001E-2</v>
      </c>
      <c r="Y428" s="164">
        <v>3.7801199000000003E-8</v>
      </c>
      <c r="Z428" s="164">
        <v>3.4244817000000001E-10</v>
      </c>
      <c r="AA428" s="164">
        <v>2.0234568000000001E-15</v>
      </c>
      <c r="AC428" s="118">
        <f t="shared" si="237"/>
        <v>0.15978322</v>
      </c>
      <c r="AD428" s="118">
        <f t="shared" si="238"/>
        <v>9.5819719349693987E-3</v>
      </c>
      <c r="AE428" s="118">
        <f t="shared" si="239"/>
        <v>7.4384093087731702E-3</v>
      </c>
      <c r="AF428" s="118">
        <f t="shared" si="240"/>
        <v>7.4385657690640003E-3</v>
      </c>
      <c r="AG428" s="118">
        <f t="shared" si="241"/>
        <v>1.5349280350002024E-2</v>
      </c>
      <c r="AI428" s="69">
        <v>9.6812447000000006</v>
      </c>
      <c r="AJ428" s="69">
        <v>5.8539572</v>
      </c>
      <c r="AK428" s="69">
        <v>1.8417885000000001</v>
      </c>
      <c r="AL428" s="69">
        <v>0</v>
      </c>
      <c r="AM428" s="69">
        <v>0.44400362999999998</v>
      </c>
      <c r="AN428" s="69">
        <v>1.0821164000000001</v>
      </c>
      <c r="AO428" s="69">
        <v>0.45937897999999999</v>
      </c>
      <c r="AQ428" s="116">
        <v>1.8903297999999999E-2</v>
      </c>
      <c r="AR428" s="116">
        <v>1.7879231999999998E-2</v>
      </c>
      <c r="AS428" s="116">
        <v>8.4124630000000002E-4</v>
      </c>
      <c r="AT428" s="116">
        <v>1.8282018999999999E-4</v>
      </c>
      <c r="AU428" s="150">
        <f t="shared" si="242"/>
        <v>1.0718963904312477E-6</v>
      </c>
      <c r="AV428" s="150">
        <f t="shared" si="243"/>
        <v>3.1111180203358558E-9</v>
      </c>
      <c r="AW428" s="163">
        <f t="shared" si="244"/>
        <v>2.5605069386999999E-2</v>
      </c>
      <c r="AX428" s="196">
        <v>9.8852573999999992E-7</v>
      </c>
      <c r="AY428" s="196">
        <v>2.9826208E-9</v>
      </c>
      <c r="AZ428" s="196">
        <v>8.1489459999999998E-14</v>
      </c>
      <c r="BA428" s="196">
        <v>9.8700355999999995E-19</v>
      </c>
      <c r="BB428" s="196">
        <v>2.7996672999999999E-19</v>
      </c>
      <c r="BC428" s="196">
        <v>2.7231232000000001E-10</v>
      </c>
      <c r="BD428" s="196">
        <v>8.3098317999999996E-8</v>
      </c>
      <c r="BE428" s="196">
        <v>3.8603494000000002E-11</v>
      </c>
      <c r="BF428" s="196">
        <v>8.9812209E-11</v>
      </c>
      <c r="BG428" s="196">
        <v>1.1535738000000001E-18</v>
      </c>
      <c r="BH428" s="196">
        <v>3.4660608000000002E-20</v>
      </c>
      <c r="BI428" s="196">
        <v>1.5109945999999999E-17</v>
      </c>
      <c r="BJ428" s="196">
        <v>9.7810513E-18</v>
      </c>
      <c r="BK428" s="196">
        <v>1.7966207999999998E-18</v>
      </c>
      <c r="BL428" s="196">
        <v>8.7197989000000004E-16</v>
      </c>
      <c r="BM428" s="196">
        <v>1.9238000999999999E-14</v>
      </c>
      <c r="BN428" s="196">
        <v>2.7335892E-24</v>
      </c>
      <c r="BO428" s="196">
        <v>2.4111386999999999E-5</v>
      </c>
      <c r="BP428" s="108">
        <v>2.5580958000000001E-2</v>
      </c>
      <c r="BQ428" s="108">
        <v>0</v>
      </c>
      <c r="BR428" s="108">
        <v>0</v>
      </c>
      <c r="BS428" s="108">
        <v>0</v>
      </c>
      <c r="BU428" s="172">
        <v>4.1421706E-5</v>
      </c>
      <c r="BV428" s="172">
        <v>7.0884143999999997E-7</v>
      </c>
      <c r="BW428" s="172">
        <v>2.9701200999999999E-5</v>
      </c>
      <c r="BX428" s="172">
        <v>1.0592837E-11</v>
      </c>
      <c r="BY428" s="172">
        <v>7.3142780999999998E-7</v>
      </c>
      <c r="BZ428" s="172">
        <v>1.762826E-7</v>
      </c>
      <c r="CA428" s="172">
        <v>2.5255337000000001E-14</v>
      </c>
      <c r="CB428" s="172">
        <v>2.6755906000000003E-7</v>
      </c>
      <c r="CC428" s="172">
        <v>5.4613431999999997E-12</v>
      </c>
      <c r="CD428" s="172">
        <v>2.1603088000000001E-11</v>
      </c>
      <c r="CE428" s="172">
        <v>7.9386529999999998E-16</v>
      </c>
      <c r="CF428" s="172">
        <v>6.0449836999999999E-21</v>
      </c>
      <c r="CG428" s="172">
        <v>5.1903542999999997E-17</v>
      </c>
      <c r="CH428" s="172">
        <v>3.8011999999999999E-7</v>
      </c>
      <c r="CI428" s="172">
        <v>9.3059237999999992E-6</v>
      </c>
      <c r="CJ428" s="172">
        <v>1.5031271000000001E-7</v>
      </c>
      <c r="CK428" s="69">
        <v>0</v>
      </c>
      <c r="CM428" s="197">
        <v>6.1224678000000005E-17</v>
      </c>
      <c r="CN428" s="198">
        <v>1.0652212999999999</v>
      </c>
      <c r="CO428" s="198">
        <v>7.4156747000000004E-3</v>
      </c>
      <c r="CP428" s="198">
        <v>5.2540954999999998E-4</v>
      </c>
      <c r="CQ428" s="197">
        <v>6.9089200000000003E-15</v>
      </c>
      <c r="CR428" s="197">
        <v>8.2269938E-13</v>
      </c>
      <c r="CS428" s="197">
        <v>2.9241775E-5</v>
      </c>
      <c r="CT428" s="197">
        <v>5.0107779000000003E-6</v>
      </c>
      <c r="CU428" s="197">
        <v>7.6733485E-13</v>
      </c>
      <c r="CV428" s="197">
        <v>6.1993974999999995E-5</v>
      </c>
      <c r="CX428" s="166"/>
    </row>
    <row r="429" spans="1:102" ht="14.4">
      <c r="A429" t="s">
        <v>3016</v>
      </c>
      <c r="B429" s="85" t="s">
        <v>493</v>
      </c>
      <c r="C429" s="113" t="str">
        <f t="shared" si="259"/>
        <v>A.050.06.103</v>
      </c>
      <c r="D429" s="9" t="s">
        <v>1473</v>
      </c>
      <c r="E429" s="117" t="s">
        <v>2102</v>
      </c>
      <c r="F429" s="115" t="str">
        <f t="shared" si="260"/>
        <v>IC die (not packaged) Logic N40 per cm2</v>
      </c>
      <c r="G429" s="143">
        <f t="shared" si="261"/>
        <v>1.1797426</v>
      </c>
      <c r="I429" s="118">
        <f t="shared" si="262"/>
        <v>0.20209805991015858</v>
      </c>
      <c r="K429" s="161">
        <f t="shared" si="263"/>
        <v>2.1613530386444002E-3</v>
      </c>
      <c r="L429" s="161">
        <f t="shared" si="264"/>
        <v>7.5002715690639992E-3</v>
      </c>
      <c r="M429" s="162">
        <f t="shared" si="265"/>
        <v>1.5475045302450193E-2</v>
      </c>
      <c r="N429" s="161">
        <v>0.17696139</v>
      </c>
      <c r="O429" s="132">
        <v>3.1924981999999998E-3</v>
      </c>
      <c r="P429" s="132">
        <v>4.3075279000000001E-3</v>
      </c>
      <c r="Q429" s="132">
        <v>1.8469254E-3</v>
      </c>
      <c r="R429" s="132">
        <v>3.1439747000000002E-4</v>
      </c>
      <c r="S429" s="164">
        <v>3.0433354000000001E-9</v>
      </c>
      <c r="T429" s="164">
        <v>2.7125308999999999E-8</v>
      </c>
      <c r="U429" s="164">
        <v>8.8666324999999996E-8</v>
      </c>
      <c r="V429" s="132">
        <v>5.2666096000000004E-4</v>
      </c>
      <c r="W429" s="164">
        <v>1.1900153999999999E-7</v>
      </c>
      <c r="X429" s="132">
        <v>1.4948384E-2</v>
      </c>
      <c r="Y429" s="164">
        <v>3.7801199000000003E-8</v>
      </c>
      <c r="Z429" s="164">
        <v>3.4244817000000001E-10</v>
      </c>
      <c r="AA429" s="164">
        <v>2.0234568000000001E-15</v>
      </c>
      <c r="AC429" s="118">
        <f t="shared" si="237"/>
        <v>0.17696139</v>
      </c>
      <c r="AD429" s="118">
        <f t="shared" si="238"/>
        <v>9.6614678049693984E-3</v>
      </c>
      <c r="AE429" s="118">
        <f t="shared" si="239"/>
        <v>7.5001151087731692E-3</v>
      </c>
      <c r="AF429" s="118">
        <f t="shared" si="240"/>
        <v>7.5002715690640001E-3</v>
      </c>
      <c r="AG429" s="118">
        <f t="shared" si="241"/>
        <v>1.5475044960002023E-2</v>
      </c>
      <c r="AI429" s="69">
        <v>9.7615970000000001</v>
      </c>
      <c r="AJ429" s="69">
        <v>5.9025081999999998</v>
      </c>
      <c r="AK429" s="69">
        <v>1.8570921</v>
      </c>
      <c r="AL429" s="69">
        <v>0</v>
      </c>
      <c r="AM429" s="69">
        <v>0.4476929</v>
      </c>
      <c r="AN429" s="69">
        <v>1.0911078000000001</v>
      </c>
      <c r="AO429" s="69">
        <v>0.463196</v>
      </c>
      <c r="AQ429" s="116">
        <v>2.0776012999999999E-2</v>
      </c>
      <c r="AR429" s="116">
        <v>1.9663436999999999E-2</v>
      </c>
      <c r="AS429" s="116">
        <v>9.2824284999999999E-4</v>
      </c>
      <c r="AT429" s="116">
        <v>1.8433307999999999E-4</v>
      </c>
      <c r="AU429" s="150">
        <f t="shared" si="242"/>
        <v>1.1788631767612481E-6</v>
      </c>
      <c r="AV429" s="150">
        <f t="shared" si="243"/>
        <v>3.4328508192028561E-9</v>
      </c>
      <c r="AW429" s="163">
        <f t="shared" si="244"/>
        <v>2.5816957654000001E-2</v>
      </c>
      <c r="AX429" s="196">
        <v>1.0948014000000001E-6</v>
      </c>
      <c r="AY429" s="196">
        <v>3.3032800000000002E-9</v>
      </c>
      <c r="AZ429" s="196">
        <v>9.0250327000000005E-14</v>
      </c>
      <c r="BA429" s="196">
        <v>9.8700355999999995E-19</v>
      </c>
      <c r="BB429" s="196">
        <v>2.7996672999999999E-19</v>
      </c>
      <c r="BC429" s="196">
        <v>2.7457264999999998E-10</v>
      </c>
      <c r="BD429" s="196">
        <v>8.3787184E-8</v>
      </c>
      <c r="BE429" s="196">
        <v>3.8923913999999997E-11</v>
      </c>
      <c r="BF429" s="196">
        <v>9.0556627000000006E-11</v>
      </c>
      <c r="BG429" s="196">
        <v>1.1535738000000001E-18</v>
      </c>
      <c r="BH429" s="196">
        <v>3.4660608000000002E-20</v>
      </c>
      <c r="BI429" s="196">
        <v>1.5109945999999999E-17</v>
      </c>
      <c r="BJ429" s="196">
        <v>9.7810513E-18</v>
      </c>
      <c r="BK429" s="196">
        <v>1.7966207999999998E-18</v>
      </c>
      <c r="BL429" s="196">
        <v>8.7197989000000004E-16</v>
      </c>
      <c r="BM429" s="196">
        <v>1.9238000999999999E-14</v>
      </c>
      <c r="BN429" s="196">
        <v>2.7335892E-24</v>
      </c>
      <c r="BO429" s="196">
        <v>2.4163654000000001E-5</v>
      </c>
      <c r="BP429" s="108">
        <v>2.5792794000000001E-2</v>
      </c>
      <c r="BQ429" s="108">
        <v>0</v>
      </c>
      <c r="BR429" s="108">
        <v>0</v>
      </c>
      <c r="BS429" s="108">
        <v>0</v>
      </c>
      <c r="BU429" s="172">
        <v>4.4712109E-5</v>
      </c>
      <c r="BV429" s="172">
        <v>7.1471784999999997E-7</v>
      </c>
      <c r="BW429" s="172">
        <v>3.2894354000000002E-5</v>
      </c>
      <c r="BX429" s="172">
        <v>1.0592837E-11</v>
      </c>
      <c r="BY429" s="172">
        <v>7.3749437000000004E-7</v>
      </c>
      <c r="BZ429" s="172">
        <v>1.7774589000000001E-7</v>
      </c>
      <c r="CA429" s="172">
        <v>2.5255337000000001E-14</v>
      </c>
      <c r="CB429" s="172">
        <v>2.6978002999999997E-7</v>
      </c>
      <c r="CC429" s="172">
        <v>5.4613431999999997E-12</v>
      </c>
      <c r="CD429" s="172">
        <v>2.1603088000000001E-11</v>
      </c>
      <c r="CE429" s="172">
        <v>7.9386529999999998E-16</v>
      </c>
      <c r="CF429" s="172">
        <v>6.0449836999999999E-21</v>
      </c>
      <c r="CG429" s="172">
        <v>5.1903542999999997E-17</v>
      </c>
      <c r="CH429" s="172">
        <v>3.8327414999999998E-7</v>
      </c>
      <c r="CI429" s="172">
        <v>9.3831435000000007E-6</v>
      </c>
      <c r="CJ429" s="172">
        <v>1.5156166E-7</v>
      </c>
      <c r="CK429" s="69">
        <v>0</v>
      </c>
      <c r="CM429" s="197">
        <v>6.1224678000000005E-17</v>
      </c>
      <c r="CN429" s="198">
        <v>1.1797424000000001</v>
      </c>
      <c r="CO429" s="198">
        <v>7.4772500000000004E-3</v>
      </c>
      <c r="CP429" s="198">
        <v>5.2976570999999995E-4</v>
      </c>
      <c r="CQ429" s="197">
        <v>6.9089200000000003E-15</v>
      </c>
      <c r="CR429" s="197">
        <v>8.2269938E-13</v>
      </c>
      <c r="CS429" s="197">
        <v>2.9484226999999999E-5</v>
      </c>
      <c r="CT429" s="197">
        <v>5.0107779000000003E-6</v>
      </c>
      <c r="CU429" s="197">
        <v>7.6733485E-13</v>
      </c>
      <c r="CV429" s="197">
        <v>6.2508577000000004E-5</v>
      </c>
      <c r="CX429" s="166"/>
    </row>
    <row r="430" spans="1:102" ht="14.4">
      <c r="A430" t="s">
        <v>3017</v>
      </c>
      <c r="B430" s="85" t="s">
        <v>493</v>
      </c>
      <c r="C430" s="113" t="str">
        <f t="shared" si="259"/>
        <v>A.050.06.104</v>
      </c>
      <c r="D430" s="9" t="s">
        <v>1473</v>
      </c>
      <c r="E430" s="117" t="s">
        <v>2102</v>
      </c>
      <c r="F430" s="115" t="str">
        <f t="shared" si="260"/>
        <v>IC die (not packaged) Logic N28 per cm2</v>
      </c>
      <c r="G430" s="143">
        <f t="shared" si="261"/>
        <v>1.4037288000000001</v>
      </c>
      <c r="I430" s="118">
        <f t="shared" si="262"/>
        <v>0.2404169867401586</v>
      </c>
      <c r="K430" s="161">
        <f t="shared" si="263"/>
        <v>2.5705254286444001E-3</v>
      </c>
      <c r="L430" s="161">
        <f t="shared" si="264"/>
        <v>8.9195050690640005E-3</v>
      </c>
      <c r="M430" s="162">
        <f t="shared" si="265"/>
        <v>1.8367636242450192E-2</v>
      </c>
      <c r="N430" s="161">
        <v>0.21055931999999999</v>
      </c>
      <c r="O430" s="132">
        <v>3.7958046E-3</v>
      </c>
      <c r="P430" s="132">
        <v>5.1234549999999998E-3</v>
      </c>
      <c r="Q430" s="132">
        <v>2.1965562000000002E-3</v>
      </c>
      <c r="R430" s="132">
        <v>3.7393905999999998E-4</v>
      </c>
      <c r="S430" s="164">
        <v>3.0433354000000001E-9</v>
      </c>
      <c r="T430" s="164">
        <v>2.7125308999999999E-8</v>
      </c>
      <c r="U430" s="164">
        <v>8.8666324999999996E-8</v>
      </c>
      <c r="V430" s="132">
        <v>5.8622190000000003E-4</v>
      </c>
      <c r="W430" s="164">
        <v>1.1900153999999999E-7</v>
      </c>
      <c r="X430" s="132">
        <v>1.7781413999999999E-2</v>
      </c>
      <c r="Y430" s="164">
        <v>3.7801199000000003E-8</v>
      </c>
      <c r="Z430" s="164">
        <v>3.4244817000000001E-10</v>
      </c>
      <c r="AA430" s="164">
        <v>2.0234568000000001E-15</v>
      </c>
      <c r="AC430" s="118">
        <f t="shared" si="237"/>
        <v>0.21055931999999999</v>
      </c>
      <c r="AD430" s="118">
        <f t="shared" si="238"/>
        <v>1.1489873694969399E-2</v>
      </c>
      <c r="AE430" s="118">
        <f t="shared" si="239"/>
        <v>8.9193486087731696E-3</v>
      </c>
      <c r="AF430" s="118">
        <f t="shared" si="240"/>
        <v>8.9195050690640005E-3</v>
      </c>
      <c r="AG430" s="118">
        <f t="shared" si="241"/>
        <v>1.8367635900002021E-2</v>
      </c>
      <c r="AI430" s="69">
        <v>11.609699000000001</v>
      </c>
      <c r="AJ430" s="69">
        <v>7.0191816999999999</v>
      </c>
      <c r="AK430" s="69">
        <v>2.2090744999999998</v>
      </c>
      <c r="AL430" s="69">
        <v>0</v>
      </c>
      <c r="AM430" s="69">
        <v>0.53254608000000003</v>
      </c>
      <c r="AN430" s="69">
        <v>1.2979096999999999</v>
      </c>
      <c r="AO430" s="69">
        <v>0.55098747000000003</v>
      </c>
      <c r="AQ430" s="116">
        <v>2.4719254999999999E-2</v>
      </c>
      <c r="AR430" s="116">
        <v>2.3395671999999999E-2</v>
      </c>
      <c r="AS430" s="116">
        <v>1.1044543E-3</v>
      </c>
      <c r="AT430" s="116">
        <v>2.1912934000000001E-4</v>
      </c>
      <c r="AU430" s="150">
        <f t="shared" si="242"/>
        <v>1.4026181803312479E-6</v>
      </c>
      <c r="AV430" s="150">
        <f t="shared" si="243"/>
        <v>4.0845205341458544E-9</v>
      </c>
      <c r="AW430" s="163">
        <f t="shared" si="244"/>
        <v>3.0690383800999997E-2</v>
      </c>
      <c r="AX430" s="196">
        <v>1.3026604999999999E-6</v>
      </c>
      <c r="AY430" s="196">
        <v>3.9304413000000003E-9</v>
      </c>
      <c r="AZ430" s="196">
        <v>1.0738527E-13</v>
      </c>
      <c r="BA430" s="196">
        <v>9.8700355999999995E-19</v>
      </c>
      <c r="BB430" s="196">
        <v>2.7996672999999999E-19</v>
      </c>
      <c r="BC430" s="196">
        <v>3.2656022000000001E-10</v>
      </c>
      <c r="BD430" s="196">
        <v>9.9631100000000006E-8</v>
      </c>
      <c r="BE430" s="196">
        <v>4.6293581000000002E-11</v>
      </c>
      <c r="BF430" s="196">
        <v>1.0767824E-10</v>
      </c>
      <c r="BG430" s="196">
        <v>1.1535738000000001E-18</v>
      </c>
      <c r="BH430" s="196">
        <v>3.4660608000000002E-20</v>
      </c>
      <c r="BI430" s="196">
        <v>1.5109945999999999E-17</v>
      </c>
      <c r="BJ430" s="196">
        <v>9.7810513E-18</v>
      </c>
      <c r="BK430" s="196">
        <v>1.7966207999999998E-18</v>
      </c>
      <c r="BL430" s="196">
        <v>8.7197989000000004E-16</v>
      </c>
      <c r="BM430" s="196">
        <v>1.9238000999999999E-14</v>
      </c>
      <c r="BN430" s="196">
        <v>2.7335892E-24</v>
      </c>
      <c r="BO430" s="196">
        <v>2.5365801E-5</v>
      </c>
      <c r="BP430" s="108">
        <v>3.0665017999999999E-2</v>
      </c>
      <c r="BQ430" s="108">
        <v>0</v>
      </c>
      <c r="BR430" s="108">
        <v>0</v>
      </c>
      <c r="BS430" s="108">
        <v>0</v>
      </c>
      <c r="BU430" s="172">
        <v>5.3194188E-5</v>
      </c>
      <c r="BV430" s="172">
        <v>8.4987514999999997E-7</v>
      </c>
      <c r="BW430" s="172">
        <v>3.9139683000000001E-5</v>
      </c>
      <c r="BX430" s="172">
        <v>1.0592837E-11</v>
      </c>
      <c r="BY430" s="172">
        <v>8.7702522000000004E-7</v>
      </c>
      <c r="BZ430" s="172">
        <v>2.1140168000000001E-7</v>
      </c>
      <c r="CA430" s="172">
        <v>2.5255337000000001E-14</v>
      </c>
      <c r="CB430" s="172">
        <v>3.2086227E-7</v>
      </c>
      <c r="CC430" s="172">
        <v>5.4613431999999997E-12</v>
      </c>
      <c r="CD430" s="172">
        <v>2.1603088000000001E-11</v>
      </c>
      <c r="CE430" s="172">
        <v>7.9386529999999998E-16</v>
      </c>
      <c r="CF430" s="172">
        <v>6.0449836999999999E-21</v>
      </c>
      <c r="CG430" s="172">
        <v>5.1903542999999997E-17</v>
      </c>
      <c r="CH430" s="172">
        <v>4.5581963999999998E-7</v>
      </c>
      <c r="CI430" s="172">
        <v>1.1159194999999999E-5</v>
      </c>
      <c r="CJ430" s="172">
        <v>1.8028760000000001E-7</v>
      </c>
      <c r="CK430" s="69">
        <v>0</v>
      </c>
      <c r="CM430" s="197">
        <v>6.1224678000000005E-17</v>
      </c>
      <c r="CN430" s="198">
        <v>1.4037286</v>
      </c>
      <c r="CO430" s="198">
        <v>8.8934828999999993E-3</v>
      </c>
      <c r="CP430" s="198">
        <v>6.2995735000000001E-4</v>
      </c>
      <c r="CQ430" s="197">
        <v>6.9089200000000003E-15</v>
      </c>
      <c r="CR430" s="197">
        <v>8.2269938E-13</v>
      </c>
      <c r="CS430" s="197">
        <v>3.5060615999999998E-5</v>
      </c>
      <c r="CT430" s="197">
        <v>5.0107779000000003E-6</v>
      </c>
      <c r="CU430" s="197">
        <v>7.6733485E-13</v>
      </c>
      <c r="CV430" s="197">
        <v>7.4344432999999996E-5</v>
      </c>
      <c r="CX430" s="166"/>
    </row>
    <row r="431" spans="1:102" ht="14.4">
      <c r="A431" t="s">
        <v>3018</v>
      </c>
      <c r="B431" s="85" t="s">
        <v>493</v>
      </c>
      <c r="C431" s="113" t="str">
        <f t="shared" si="259"/>
        <v>A.050.06.105</v>
      </c>
      <c r="D431" s="9" t="s">
        <v>1473</v>
      </c>
      <c r="E431" s="117" t="s">
        <v>2102</v>
      </c>
      <c r="F431" s="115" t="str">
        <f t="shared" si="260"/>
        <v>IC die (not packaged) Logic N20 per cm2</v>
      </c>
      <c r="G431" s="143">
        <f t="shared" si="261"/>
        <v>1.2992076666666668</v>
      </c>
      <c r="I431" s="118">
        <f t="shared" si="262"/>
        <v>0.2245335550701586</v>
      </c>
      <c r="K431" s="161">
        <f t="shared" si="263"/>
        <v>2.5527352686444001E-3</v>
      </c>
      <c r="L431" s="161">
        <f t="shared" si="264"/>
        <v>8.8577991690640002E-3</v>
      </c>
      <c r="M431" s="162">
        <f t="shared" si="265"/>
        <v>1.8241870632450193E-2</v>
      </c>
      <c r="N431" s="161">
        <v>0.19488115</v>
      </c>
      <c r="O431" s="132">
        <v>3.7695737999999999E-3</v>
      </c>
      <c r="P431" s="132">
        <v>5.0879799000000002E-3</v>
      </c>
      <c r="Q431" s="132">
        <v>2.1813548000000002E-3</v>
      </c>
      <c r="R431" s="132">
        <v>3.7135029999999999E-4</v>
      </c>
      <c r="S431" s="164">
        <v>3.0433354000000001E-9</v>
      </c>
      <c r="T431" s="164">
        <v>2.7125308999999999E-8</v>
      </c>
      <c r="U431" s="164">
        <v>8.8666324999999996E-8</v>
      </c>
      <c r="V431" s="132">
        <v>5.8363228999999998E-4</v>
      </c>
      <c r="W431" s="164">
        <v>1.1900153999999999E-7</v>
      </c>
      <c r="X431" s="132">
        <v>1.7658238E-2</v>
      </c>
      <c r="Y431" s="164">
        <v>3.7801199000000003E-8</v>
      </c>
      <c r="Z431" s="164">
        <v>3.4244817000000001E-10</v>
      </c>
      <c r="AA431" s="164">
        <v>2.0234568000000001E-15</v>
      </c>
      <c r="AC431" s="118">
        <f t="shared" si="237"/>
        <v>0.19488115</v>
      </c>
      <c r="AD431" s="118">
        <f t="shared" si="238"/>
        <v>1.1410377634969399E-2</v>
      </c>
      <c r="AE431" s="118">
        <f t="shared" si="239"/>
        <v>8.8576427087731693E-3</v>
      </c>
      <c r="AF431" s="118">
        <f t="shared" si="240"/>
        <v>8.8577991690640002E-3</v>
      </c>
      <c r="AG431" s="118">
        <f t="shared" si="241"/>
        <v>1.8241870290002023E-2</v>
      </c>
      <c r="AI431" s="69">
        <v>11.529347</v>
      </c>
      <c r="AJ431" s="69">
        <v>6.9706307000000001</v>
      </c>
      <c r="AK431" s="69">
        <v>2.1937709999999999</v>
      </c>
      <c r="AL431" s="69">
        <v>0</v>
      </c>
      <c r="AM431" s="69">
        <v>0.52885680999999995</v>
      </c>
      <c r="AN431" s="69">
        <v>1.2889183</v>
      </c>
      <c r="AO431" s="69">
        <v>0.54717044999999997</v>
      </c>
      <c r="AQ431" s="116">
        <v>2.3008903000000001E-2</v>
      </c>
      <c r="AR431" s="116">
        <v>2.1766257000000001E-2</v>
      </c>
      <c r="AS431" s="116">
        <v>1.0250292000000001E-3</v>
      </c>
      <c r="AT431" s="116">
        <v>2.1761645999999999E-4</v>
      </c>
      <c r="AU431" s="150">
        <f t="shared" si="242"/>
        <v>1.3049314540012478E-6</v>
      </c>
      <c r="AV431" s="150">
        <f t="shared" si="243"/>
        <v>3.7907884972788548E-9</v>
      </c>
      <c r="AW431" s="163">
        <f t="shared" si="244"/>
        <v>3.0478495533999998E-2</v>
      </c>
      <c r="AX431" s="196">
        <v>1.2056649000000001E-6</v>
      </c>
      <c r="AY431" s="196">
        <v>3.6377821000000001E-9</v>
      </c>
      <c r="AZ431" s="196">
        <v>9.9389402999999994E-14</v>
      </c>
      <c r="BA431" s="196">
        <v>9.8700355999999995E-19</v>
      </c>
      <c r="BB431" s="196">
        <v>2.7996672999999999E-19</v>
      </c>
      <c r="BC431" s="196">
        <v>3.2429988999999998E-10</v>
      </c>
      <c r="BD431" s="196">
        <v>9.8942234000000002E-8</v>
      </c>
      <c r="BE431" s="196">
        <v>4.5973159999999999E-11</v>
      </c>
      <c r="BF431" s="196">
        <v>1.0693381999999999E-10</v>
      </c>
      <c r="BG431" s="196">
        <v>1.1535738000000001E-18</v>
      </c>
      <c r="BH431" s="196">
        <v>3.4660608000000002E-20</v>
      </c>
      <c r="BI431" s="196">
        <v>1.5109945999999999E-17</v>
      </c>
      <c r="BJ431" s="196">
        <v>9.7810513E-18</v>
      </c>
      <c r="BK431" s="196">
        <v>1.7966207999999998E-18</v>
      </c>
      <c r="BL431" s="196">
        <v>8.7197989000000004E-16</v>
      </c>
      <c r="BM431" s="196">
        <v>1.9238000999999999E-14</v>
      </c>
      <c r="BN431" s="196">
        <v>2.7335892E-24</v>
      </c>
      <c r="BO431" s="196">
        <v>2.5313534E-5</v>
      </c>
      <c r="BP431" s="108">
        <v>3.0453181999999999E-2</v>
      </c>
      <c r="BQ431" s="108">
        <v>0</v>
      </c>
      <c r="BR431" s="108">
        <v>0</v>
      </c>
      <c r="BS431" s="108">
        <v>0</v>
      </c>
      <c r="BU431" s="172">
        <v>5.0182611E-5</v>
      </c>
      <c r="BV431" s="172">
        <v>8.4399875000000001E-7</v>
      </c>
      <c r="BW431" s="172">
        <v>3.6225356E-5</v>
      </c>
      <c r="BX431" s="172">
        <v>1.0592837E-11</v>
      </c>
      <c r="BY431" s="172">
        <v>8.7095865999999997E-7</v>
      </c>
      <c r="BZ431" s="172">
        <v>2.0993839E-7</v>
      </c>
      <c r="CA431" s="172">
        <v>2.5255337000000001E-14</v>
      </c>
      <c r="CB431" s="172">
        <v>3.186413E-7</v>
      </c>
      <c r="CC431" s="172">
        <v>5.4613431999999997E-12</v>
      </c>
      <c r="CD431" s="172">
        <v>2.1603088000000001E-11</v>
      </c>
      <c r="CE431" s="172">
        <v>7.9386529999999998E-16</v>
      </c>
      <c r="CF431" s="172">
        <v>6.0449836999999999E-21</v>
      </c>
      <c r="CG431" s="172">
        <v>5.1903542999999997E-17</v>
      </c>
      <c r="CH431" s="172">
        <v>4.5266548999999999E-7</v>
      </c>
      <c r="CI431" s="172">
        <v>1.1081975999999999E-5</v>
      </c>
      <c r="CJ431" s="172">
        <v>1.7903864000000001E-7</v>
      </c>
      <c r="CK431" s="69">
        <v>0</v>
      </c>
      <c r="CM431" s="197">
        <v>6.1224678000000005E-17</v>
      </c>
      <c r="CN431" s="198">
        <v>1.2992075000000001</v>
      </c>
      <c r="CO431" s="198">
        <v>8.8319075999999993E-3</v>
      </c>
      <c r="CP431" s="198">
        <v>6.256012E-4</v>
      </c>
      <c r="CQ431" s="197">
        <v>6.9089200000000003E-15</v>
      </c>
      <c r="CR431" s="197">
        <v>8.2269938E-13</v>
      </c>
      <c r="CS431" s="197">
        <v>3.4818164E-5</v>
      </c>
      <c r="CT431" s="197">
        <v>5.0107779000000003E-6</v>
      </c>
      <c r="CU431" s="197">
        <v>7.6733485E-13</v>
      </c>
      <c r="CV431" s="197">
        <v>7.3829831000000001E-5</v>
      </c>
      <c r="CX431" s="166"/>
    </row>
    <row r="432" spans="1:102" ht="14.4">
      <c r="A432" t="s">
        <v>3019</v>
      </c>
      <c r="B432" s="85" t="s">
        <v>493</v>
      </c>
      <c r="C432" s="113" t="str">
        <f t="shared" si="259"/>
        <v>A.050.06.106</v>
      </c>
      <c r="D432" s="9" t="s">
        <v>1473</v>
      </c>
      <c r="E432" s="117" t="s">
        <v>2102</v>
      </c>
      <c r="F432" s="115" t="str">
        <f t="shared" si="260"/>
        <v>IC die (not packaged) Logic N14 per cm2</v>
      </c>
      <c r="G432" s="143">
        <f t="shared" si="261"/>
        <v>1.3998978666666668</v>
      </c>
      <c r="I432" s="118">
        <f t="shared" si="262"/>
        <v>0.24148443160015859</v>
      </c>
      <c r="K432" s="161">
        <f t="shared" si="263"/>
        <v>2.7128461486443998E-3</v>
      </c>
      <c r="L432" s="161">
        <f t="shared" si="264"/>
        <v>9.4131513690640014E-3</v>
      </c>
      <c r="M432" s="162">
        <f t="shared" si="265"/>
        <v>1.9373754082450192E-2</v>
      </c>
      <c r="N432" s="161">
        <v>0.20998468000000001</v>
      </c>
      <c r="O432" s="132">
        <v>4.0056502000000004E-3</v>
      </c>
      <c r="P432" s="132">
        <v>5.4072557000000004E-3</v>
      </c>
      <c r="Q432" s="132">
        <v>2.3181667999999998E-3</v>
      </c>
      <c r="R432" s="132">
        <v>3.9464917999999999E-4</v>
      </c>
      <c r="S432" s="164">
        <v>3.0433354000000001E-9</v>
      </c>
      <c r="T432" s="164">
        <v>2.7125308999999999E-8</v>
      </c>
      <c r="U432" s="164">
        <v>8.8666324999999996E-8</v>
      </c>
      <c r="V432" s="132">
        <v>6.0693873999999998E-4</v>
      </c>
      <c r="W432" s="164">
        <v>1.1900153999999999E-7</v>
      </c>
      <c r="X432" s="132">
        <v>1.8766814999999999E-2</v>
      </c>
      <c r="Y432" s="164">
        <v>3.7801199000000003E-8</v>
      </c>
      <c r="Z432" s="164">
        <v>3.4244817000000001E-10</v>
      </c>
      <c r="AA432" s="164">
        <v>2.0234568000000001E-15</v>
      </c>
      <c r="AC432" s="118">
        <f t="shared" si="237"/>
        <v>0.20998468000000001</v>
      </c>
      <c r="AD432" s="118">
        <f t="shared" si="238"/>
        <v>1.21258407149694E-2</v>
      </c>
      <c r="AE432" s="118">
        <f t="shared" si="239"/>
        <v>9.4129949087731705E-3</v>
      </c>
      <c r="AF432" s="118">
        <f t="shared" si="240"/>
        <v>9.4131513690640014E-3</v>
      </c>
      <c r="AG432" s="118">
        <f t="shared" si="241"/>
        <v>1.9373753740002022E-2</v>
      </c>
      <c r="AI432" s="69">
        <v>12.252518</v>
      </c>
      <c r="AJ432" s="69">
        <v>7.4075898999999996</v>
      </c>
      <c r="AK432" s="69">
        <v>2.3315032000000002</v>
      </c>
      <c r="AL432" s="69">
        <v>0</v>
      </c>
      <c r="AM432" s="69">
        <v>0.56206023000000005</v>
      </c>
      <c r="AN432" s="69">
        <v>1.3698406999999999</v>
      </c>
      <c r="AO432" s="69">
        <v>0.58152362999999996</v>
      </c>
      <c r="AQ432" s="116">
        <v>2.4763687E-2</v>
      </c>
      <c r="AR432" s="116">
        <v>2.3428596999999999E-2</v>
      </c>
      <c r="AS432" s="116">
        <v>1.1038573000000001E-3</v>
      </c>
      <c r="AT432" s="116">
        <v>2.3123239000000001E-4</v>
      </c>
      <c r="AU432" s="150">
        <f t="shared" si="242"/>
        <v>1.4045921929712479E-6</v>
      </c>
      <c r="AV432" s="150">
        <f t="shared" si="243"/>
        <v>4.0823124430858546E-9</v>
      </c>
      <c r="AW432" s="163">
        <f t="shared" si="244"/>
        <v>3.2385488940000005E-2</v>
      </c>
      <c r="AX432" s="196">
        <v>1.2991055E-6</v>
      </c>
      <c r="AY432" s="196">
        <v>3.9197147999999998E-9</v>
      </c>
      <c r="AZ432" s="196">
        <v>1.0709220999999999E-13</v>
      </c>
      <c r="BA432" s="196">
        <v>9.8700355999999995E-19</v>
      </c>
      <c r="BB432" s="196">
        <v>2.7996672999999999E-19</v>
      </c>
      <c r="BC432" s="196">
        <v>3.4464285999999998E-10</v>
      </c>
      <c r="BD432" s="196">
        <v>1.0514203000000001E-7</v>
      </c>
      <c r="BE432" s="196">
        <v>4.8856942999999999E-11</v>
      </c>
      <c r="BF432" s="196">
        <v>1.1363358E-10</v>
      </c>
      <c r="BG432" s="196">
        <v>1.1535738000000001E-18</v>
      </c>
      <c r="BH432" s="196">
        <v>3.4660608000000002E-20</v>
      </c>
      <c r="BI432" s="196">
        <v>1.5109945999999999E-17</v>
      </c>
      <c r="BJ432" s="196">
        <v>9.7810513E-18</v>
      </c>
      <c r="BK432" s="196">
        <v>1.7966207999999998E-18</v>
      </c>
      <c r="BL432" s="196">
        <v>8.7197989000000004E-16</v>
      </c>
      <c r="BM432" s="196">
        <v>1.9238000999999999E-14</v>
      </c>
      <c r="BN432" s="196">
        <v>2.7335892E-24</v>
      </c>
      <c r="BO432" s="196">
        <v>2.5783940000000002E-5</v>
      </c>
      <c r="BP432" s="108">
        <v>3.2359705000000002E-2</v>
      </c>
      <c r="BQ432" s="108">
        <v>0</v>
      </c>
      <c r="BR432" s="108">
        <v>0</v>
      </c>
      <c r="BS432" s="108">
        <v>0</v>
      </c>
      <c r="BU432" s="172">
        <v>5.3865371999999998E-5</v>
      </c>
      <c r="BV432" s="172">
        <v>8.9688639000000001E-7</v>
      </c>
      <c r="BW432" s="172">
        <v>3.9032868000000003E-5</v>
      </c>
      <c r="BX432" s="172">
        <v>1.0592837E-11</v>
      </c>
      <c r="BY432" s="172">
        <v>9.2555769000000002E-7</v>
      </c>
      <c r="BZ432" s="172">
        <v>2.2310804E-7</v>
      </c>
      <c r="CA432" s="172">
        <v>2.5255337000000001E-14</v>
      </c>
      <c r="CB432" s="172">
        <v>3.3863000000000001E-7</v>
      </c>
      <c r="CC432" s="172">
        <v>5.4613431999999997E-12</v>
      </c>
      <c r="CD432" s="172">
        <v>2.1603088000000001E-11</v>
      </c>
      <c r="CE432" s="172">
        <v>7.9386529999999998E-16</v>
      </c>
      <c r="CF432" s="172">
        <v>6.0449836999999999E-21</v>
      </c>
      <c r="CG432" s="172">
        <v>5.1903542999999997E-17</v>
      </c>
      <c r="CH432" s="172">
        <v>4.8105285E-7</v>
      </c>
      <c r="CI432" s="172">
        <v>1.1776953000000001E-5</v>
      </c>
      <c r="CJ432" s="172">
        <v>1.9027922999999999E-7</v>
      </c>
      <c r="CK432" s="69">
        <v>0</v>
      </c>
      <c r="CM432" s="197">
        <v>6.1224678000000005E-17</v>
      </c>
      <c r="CN432" s="198">
        <v>1.3998976999999999</v>
      </c>
      <c r="CO432" s="198">
        <v>9.3860855999999999E-3</v>
      </c>
      <c r="CP432" s="198">
        <v>6.6480662000000001E-4</v>
      </c>
      <c r="CQ432" s="197">
        <v>6.9089200000000003E-15</v>
      </c>
      <c r="CR432" s="197">
        <v>8.2269938E-13</v>
      </c>
      <c r="CS432" s="197">
        <v>3.7000230000000001E-5</v>
      </c>
      <c r="CT432" s="197">
        <v>5.0107779000000003E-6</v>
      </c>
      <c r="CU432" s="197">
        <v>7.6733485E-13</v>
      </c>
      <c r="CV432" s="197">
        <v>7.8461252999999998E-5</v>
      </c>
      <c r="CX432" s="166"/>
    </row>
    <row r="433" spans="1:102" ht="14.4">
      <c r="A433" t="s">
        <v>3020</v>
      </c>
      <c r="B433" s="85" t="s">
        <v>493</v>
      </c>
      <c r="C433" s="113" t="str">
        <f t="shared" si="259"/>
        <v>A.050.06.107</v>
      </c>
      <c r="D433" s="9" t="s">
        <v>1473</v>
      </c>
      <c r="E433" s="117" t="s">
        <v>2102</v>
      </c>
      <c r="F433" s="115" t="str">
        <f t="shared" si="260"/>
        <v>IC die (not packaged) Logic N10 per cm2</v>
      </c>
      <c r="G433" s="143">
        <f t="shared" si="261"/>
        <v>1.5812784</v>
      </c>
      <c r="I433" s="118">
        <f t="shared" si="262"/>
        <v>0.27238620479015863</v>
      </c>
      <c r="K433" s="161">
        <f t="shared" si="263"/>
        <v>3.0330680286443997E-3</v>
      </c>
      <c r="L433" s="161">
        <f t="shared" si="264"/>
        <v>1.0523855769064E-2</v>
      </c>
      <c r="M433" s="162">
        <f t="shared" si="265"/>
        <v>2.1637520992450195E-2</v>
      </c>
      <c r="N433" s="161">
        <v>0.23719176</v>
      </c>
      <c r="O433" s="132">
        <v>4.4778029999999998E-3</v>
      </c>
      <c r="P433" s="132">
        <v>6.0458072999999999E-3</v>
      </c>
      <c r="Q433" s="132">
        <v>2.5917908999999999E-3</v>
      </c>
      <c r="R433" s="132">
        <v>4.4124696000000002E-4</v>
      </c>
      <c r="S433" s="164">
        <v>3.0433354000000001E-9</v>
      </c>
      <c r="T433" s="164">
        <v>2.7125308999999999E-8</v>
      </c>
      <c r="U433" s="164">
        <v>8.8666324999999996E-8</v>
      </c>
      <c r="V433" s="132">
        <v>6.5355165000000005E-4</v>
      </c>
      <c r="W433" s="164">
        <v>1.1900153999999999E-7</v>
      </c>
      <c r="X433" s="132">
        <v>2.0983969000000002E-2</v>
      </c>
      <c r="Y433" s="164">
        <v>3.7801199000000003E-8</v>
      </c>
      <c r="Z433" s="164">
        <v>3.4244817000000001E-10</v>
      </c>
      <c r="AA433" s="164">
        <v>2.0234568000000001E-15</v>
      </c>
      <c r="AC433" s="118">
        <f t="shared" si="237"/>
        <v>0.23719176</v>
      </c>
      <c r="AD433" s="118">
        <f t="shared" si="238"/>
        <v>1.35567669949694E-2</v>
      </c>
      <c r="AE433" s="118">
        <f t="shared" si="239"/>
        <v>1.0523699308773169E-2</v>
      </c>
      <c r="AF433" s="118">
        <f t="shared" si="240"/>
        <v>1.0523855769064E-2</v>
      </c>
      <c r="AG433" s="118">
        <f t="shared" si="241"/>
        <v>2.1637520650002025E-2</v>
      </c>
      <c r="AI433" s="69">
        <v>13.698859000000001</v>
      </c>
      <c r="AJ433" s="69">
        <v>8.2815083000000005</v>
      </c>
      <c r="AK433" s="69">
        <v>2.6069677000000002</v>
      </c>
      <c r="AL433" s="69">
        <v>0</v>
      </c>
      <c r="AM433" s="69">
        <v>0.62846707000000002</v>
      </c>
      <c r="AN433" s="69">
        <v>1.5316856999999999</v>
      </c>
      <c r="AO433" s="69">
        <v>0.65022999000000004</v>
      </c>
      <c r="AQ433" s="116">
        <v>2.7948532000000002E-2</v>
      </c>
      <c r="AR433" s="116">
        <v>2.6443696999999999E-2</v>
      </c>
      <c r="AS433" s="116">
        <v>1.2463706000000001E-3</v>
      </c>
      <c r="AT433" s="116">
        <v>2.5846425E-4</v>
      </c>
      <c r="AU433" s="150">
        <f t="shared" si="242"/>
        <v>1.585353558891248E-6</v>
      </c>
      <c r="AV433" s="150">
        <f t="shared" si="243"/>
        <v>4.6093587136858541E-9</v>
      </c>
      <c r="AW433" s="163">
        <f t="shared" si="244"/>
        <v>3.6199474750999994E-2</v>
      </c>
      <c r="AX433" s="196">
        <v>1.4674266000000001E-6</v>
      </c>
      <c r="AY433" s="196">
        <v>4.4275801000000002E-9</v>
      </c>
      <c r="AZ433" s="196">
        <v>1.2096780999999999E-13</v>
      </c>
      <c r="BA433" s="196">
        <v>9.8700355999999995E-19</v>
      </c>
      <c r="BB433" s="196">
        <v>2.7996672999999999E-19</v>
      </c>
      <c r="BC433" s="196">
        <v>3.8532878E-10</v>
      </c>
      <c r="BD433" s="196">
        <v>1.1754161E-7</v>
      </c>
      <c r="BE433" s="196">
        <v>5.4624507999999999E-11</v>
      </c>
      <c r="BF433" s="196">
        <v>1.2703311E-10</v>
      </c>
      <c r="BG433" s="196">
        <v>1.1535738000000001E-18</v>
      </c>
      <c r="BH433" s="196">
        <v>3.4660608000000002E-20</v>
      </c>
      <c r="BI433" s="196">
        <v>1.5109945999999999E-17</v>
      </c>
      <c r="BJ433" s="196">
        <v>9.7810513E-18</v>
      </c>
      <c r="BK433" s="196">
        <v>1.7966207999999998E-18</v>
      </c>
      <c r="BL433" s="196">
        <v>8.7197989000000004E-16</v>
      </c>
      <c r="BM433" s="196">
        <v>1.9238000999999999E-14</v>
      </c>
      <c r="BN433" s="196">
        <v>2.7335892E-24</v>
      </c>
      <c r="BO433" s="196">
        <v>2.6724751000000001E-5</v>
      </c>
      <c r="BP433" s="108">
        <v>3.6172749999999997E-2</v>
      </c>
      <c r="BQ433" s="108">
        <v>0</v>
      </c>
      <c r="BR433" s="108">
        <v>0</v>
      </c>
      <c r="BS433" s="108">
        <v>0</v>
      </c>
      <c r="BU433" s="172">
        <v>6.0673240999999999E-5</v>
      </c>
      <c r="BV433" s="172">
        <v>1.0026616999999999E-6</v>
      </c>
      <c r="BW433" s="172">
        <v>4.4090237000000001E-5</v>
      </c>
      <c r="BX433" s="172">
        <v>1.0592837E-11</v>
      </c>
      <c r="BY433" s="172">
        <v>1.0347558E-6</v>
      </c>
      <c r="BZ433" s="172">
        <v>2.4944735000000002E-7</v>
      </c>
      <c r="CA433" s="172">
        <v>2.5255337000000001E-14</v>
      </c>
      <c r="CB433" s="172">
        <v>3.7860741E-7</v>
      </c>
      <c r="CC433" s="172">
        <v>5.4613431999999997E-12</v>
      </c>
      <c r="CD433" s="172">
        <v>2.1603088000000001E-11</v>
      </c>
      <c r="CE433" s="172">
        <v>7.9386529999999998E-16</v>
      </c>
      <c r="CF433" s="172">
        <v>6.0449836999999999E-21</v>
      </c>
      <c r="CG433" s="172">
        <v>5.1903542999999997E-17</v>
      </c>
      <c r="CH433" s="172">
        <v>5.3782757999999995E-7</v>
      </c>
      <c r="CI433" s="172">
        <v>1.3166906000000001E-5</v>
      </c>
      <c r="CJ433" s="172">
        <v>2.127604E-7</v>
      </c>
      <c r="CK433" s="69">
        <v>0</v>
      </c>
      <c r="CM433" s="197">
        <v>6.1224678000000005E-17</v>
      </c>
      <c r="CN433" s="198">
        <v>1.5812782000000001</v>
      </c>
      <c r="CO433" s="198">
        <v>1.0494442E-2</v>
      </c>
      <c r="CP433" s="198">
        <v>7.4321746999999997E-4</v>
      </c>
      <c r="CQ433" s="197">
        <v>6.9089200000000003E-15</v>
      </c>
      <c r="CR433" s="197">
        <v>8.2269938E-13</v>
      </c>
      <c r="CS433" s="197">
        <v>4.1364359999999997E-5</v>
      </c>
      <c r="CT433" s="197">
        <v>5.0107779000000003E-6</v>
      </c>
      <c r="CU433" s="197">
        <v>7.6733485E-13</v>
      </c>
      <c r="CV433" s="197">
        <v>8.7724096999999994E-5</v>
      </c>
      <c r="CX433" s="166"/>
    </row>
    <row r="434" spans="1:102" ht="14.4">
      <c r="A434" t="s">
        <v>3021</v>
      </c>
      <c r="B434" s="85" t="s">
        <v>493</v>
      </c>
      <c r="C434" s="113" t="str">
        <f t="shared" si="259"/>
        <v>A.050.06.108</v>
      </c>
      <c r="D434" s="9" t="s">
        <v>1473</v>
      </c>
      <c r="E434" s="117" t="s">
        <v>2102</v>
      </c>
      <c r="F434" s="115" t="str">
        <f t="shared" si="260"/>
        <v>IC die (not packaged) Logic N7 per cm2</v>
      </c>
      <c r="G434" s="143">
        <f t="shared" si="261"/>
        <v>2.1018564</v>
      </c>
      <c r="I434" s="118">
        <f t="shared" si="262"/>
        <v>0.36094119961015858</v>
      </c>
      <c r="K434" s="161">
        <f t="shared" si="263"/>
        <v>3.9403630386443999E-3</v>
      </c>
      <c r="L434" s="161">
        <f t="shared" si="264"/>
        <v>1.3670851669064E-2</v>
      </c>
      <c r="M434" s="162">
        <f t="shared" si="265"/>
        <v>2.8051524902450196E-2</v>
      </c>
      <c r="N434" s="161">
        <v>0.31527845999999998</v>
      </c>
      <c r="O434" s="132">
        <v>5.8155693000000001E-3</v>
      </c>
      <c r="P434" s="132">
        <v>7.8550368999999991E-3</v>
      </c>
      <c r="Q434" s="132">
        <v>3.3670588999999999E-3</v>
      </c>
      <c r="R434" s="132">
        <v>5.7327397000000004E-4</v>
      </c>
      <c r="S434" s="164">
        <v>3.0433354000000001E-9</v>
      </c>
      <c r="T434" s="164">
        <v>2.7125308999999999E-8</v>
      </c>
      <c r="U434" s="164">
        <v>8.8666324999999996E-8</v>
      </c>
      <c r="V434" s="132">
        <v>7.8562155999999995E-4</v>
      </c>
      <c r="W434" s="164">
        <v>1.1900153999999999E-7</v>
      </c>
      <c r="X434" s="132">
        <v>2.7265903000000001E-2</v>
      </c>
      <c r="Y434" s="164">
        <v>3.7801199000000003E-8</v>
      </c>
      <c r="Z434" s="164">
        <v>3.4244817000000001E-10</v>
      </c>
      <c r="AA434" s="164">
        <v>2.0234568000000001E-15</v>
      </c>
      <c r="AC434" s="118">
        <f t="shared" si="237"/>
        <v>0.31527845999999998</v>
      </c>
      <c r="AD434" s="118">
        <f t="shared" si="238"/>
        <v>1.7611057904969397E-2</v>
      </c>
      <c r="AE434" s="118">
        <f t="shared" si="239"/>
        <v>1.3670695208773169E-2</v>
      </c>
      <c r="AF434" s="118">
        <f t="shared" si="240"/>
        <v>1.3670851669063998E-2</v>
      </c>
      <c r="AG434" s="118">
        <f t="shared" si="241"/>
        <v>2.8051524560002025E-2</v>
      </c>
      <c r="AI434" s="69">
        <v>17.796824999999998</v>
      </c>
      <c r="AJ434" s="69">
        <v>10.757611000000001</v>
      </c>
      <c r="AK434" s="69">
        <v>3.3874504999999999</v>
      </c>
      <c r="AL434" s="69">
        <v>0</v>
      </c>
      <c r="AM434" s="69">
        <v>0.81661978000000002</v>
      </c>
      <c r="AN434" s="69">
        <v>1.9902464</v>
      </c>
      <c r="AO434" s="69">
        <v>0.84489802999999997</v>
      </c>
      <c r="AQ434" s="116">
        <v>3.7080500000000002E-2</v>
      </c>
      <c r="AR434" s="116">
        <v>3.5089672000000002E-2</v>
      </c>
      <c r="AS434" s="116">
        <v>1.655206E-3</v>
      </c>
      <c r="AT434" s="116">
        <v>3.3562118000000002E-4</v>
      </c>
      <c r="AU434" s="150">
        <f t="shared" si="242"/>
        <v>2.1036974056812475E-6</v>
      </c>
      <c r="AV434" s="150">
        <f t="shared" si="243"/>
        <v>6.1213238829058541E-9</v>
      </c>
      <c r="AW434" s="163">
        <f t="shared" si="244"/>
        <v>4.7005768381999997E-2</v>
      </c>
      <c r="AX434" s="196">
        <v>1.9505229999999998E-6</v>
      </c>
      <c r="AY434" s="196">
        <v>5.8851986999999999E-9</v>
      </c>
      <c r="AZ434" s="196">
        <v>1.6079202999999999E-13</v>
      </c>
      <c r="BA434" s="196">
        <v>9.8700355999999995E-19</v>
      </c>
      <c r="BB434" s="196">
        <v>2.7996672999999999E-19</v>
      </c>
      <c r="BC434" s="196">
        <v>5.0060557000000001E-10</v>
      </c>
      <c r="BD434" s="196">
        <v>1.5267378E-7</v>
      </c>
      <c r="BE434" s="196">
        <v>7.0965943000000005E-11</v>
      </c>
      <c r="BF434" s="196">
        <v>1.6499841999999999E-10</v>
      </c>
      <c r="BG434" s="196">
        <v>1.1535738000000001E-18</v>
      </c>
      <c r="BH434" s="196">
        <v>3.4660608000000002E-20</v>
      </c>
      <c r="BI434" s="196">
        <v>1.5109945999999999E-17</v>
      </c>
      <c r="BJ434" s="196">
        <v>9.7810513E-18</v>
      </c>
      <c r="BK434" s="196">
        <v>1.7966207999999998E-18</v>
      </c>
      <c r="BL434" s="196">
        <v>8.7197989000000004E-16</v>
      </c>
      <c r="BM434" s="196">
        <v>1.9238000999999999E-14</v>
      </c>
      <c r="BN434" s="196">
        <v>2.7335892E-24</v>
      </c>
      <c r="BO434" s="196">
        <v>2.9390382E-5</v>
      </c>
      <c r="BP434" s="108">
        <v>4.6976377999999999E-2</v>
      </c>
      <c r="BQ434" s="108">
        <v>0</v>
      </c>
      <c r="BR434" s="108">
        <v>0</v>
      </c>
      <c r="BS434" s="108">
        <v>0</v>
      </c>
      <c r="BU434" s="172">
        <v>8.0148088000000007E-5</v>
      </c>
      <c r="BV434" s="172">
        <v>1.3023582999999999E-6</v>
      </c>
      <c r="BW434" s="172">
        <v>5.8605333999999999E-5</v>
      </c>
      <c r="BX434" s="172">
        <v>1.0592837E-11</v>
      </c>
      <c r="BY434" s="172">
        <v>1.3441502999999999E-6</v>
      </c>
      <c r="BZ434" s="172">
        <v>3.2407540000000002E-7</v>
      </c>
      <c r="CA434" s="172">
        <v>2.5255337000000001E-14</v>
      </c>
      <c r="CB434" s="172">
        <v>4.9187672999999998E-7</v>
      </c>
      <c r="CC434" s="172">
        <v>5.4613431999999997E-12</v>
      </c>
      <c r="CD434" s="172">
        <v>2.1603088000000001E-11</v>
      </c>
      <c r="CE434" s="172">
        <v>7.9386529999999998E-16</v>
      </c>
      <c r="CF434" s="172">
        <v>6.0449836999999999E-21</v>
      </c>
      <c r="CG434" s="172">
        <v>5.1903542999999997E-17</v>
      </c>
      <c r="CH434" s="172">
        <v>6.9868931999999999E-7</v>
      </c>
      <c r="CI434" s="172">
        <v>1.7105109000000001E-5</v>
      </c>
      <c r="CJ434" s="172">
        <v>2.7645703999999998E-7</v>
      </c>
      <c r="CK434" s="69">
        <v>0</v>
      </c>
      <c r="CM434" s="197">
        <v>6.1224678000000005E-17</v>
      </c>
      <c r="CN434" s="198">
        <v>2.1018561999999998</v>
      </c>
      <c r="CO434" s="198">
        <v>1.3634784E-2</v>
      </c>
      <c r="CP434" s="198">
        <v>9.6538155000000004E-4</v>
      </c>
      <c r="CQ434" s="197">
        <v>6.9089200000000003E-15</v>
      </c>
      <c r="CR434" s="197">
        <v>8.2269938E-13</v>
      </c>
      <c r="CS434" s="197">
        <v>5.3729396999999999E-5</v>
      </c>
      <c r="CT434" s="197">
        <v>5.0107779000000003E-6</v>
      </c>
      <c r="CU434" s="197">
        <v>7.6733485E-13</v>
      </c>
      <c r="CV434" s="198">
        <v>1.1396881999999999E-4</v>
      </c>
      <c r="CX434" s="166"/>
    </row>
    <row r="435" spans="1:102" ht="14.4">
      <c r="A435" t="s">
        <v>3022</v>
      </c>
      <c r="B435" s="85" t="s">
        <v>493</v>
      </c>
      <c r="C435" s="113" t="str">
        <f t="shared" si="259"/>
        <v>A.050.06.109</v>
      </c>
      <c r="D435" s="9" t="s">
        <v>1473</v>
      </c>
      <c r="E435" s="117" t="s">
        <v>2102</v>
      </c>
      <c r="F435" s="115" t="str">
        <f t="shared" si="260"/>
        <v>IC die (not packaged) Logic N7_EUV per cm2</v>
      </c>
      <c r="G435" s="143">
        <f t="shared" si="261"/>
        <v>1.8176028</v>
      </c>
      <c r="I435" s="118">
        <f t="shared" si="262"/>
        <v>0.31584003156015861</v>
      </c>
      <c r="K435" s="161">
        <f t="shared" si="263"/>
        <v>3.7268818586444E-3</v>
      </c>
      <c r="L435" s="161">
        <f t="shared" si="264"/>
        <v>1.2930382069064E-2</v>
      </c>
      <c r="M435" s="162">
        <f t="shared" si="265"/>
        <v>2.6542347632450194E-2</v>
      </c>
      <c r="N435" s="161">
        <v>0.27264041999999999</v>
      </c>
      <c r="O435" s="132">
        <v>5.5008008000000004E-3</v>
      </c>
      <c r="P435" s="132">
        <v>7.4293357999999999E-3</v>
      </c>
      <c r="Q435" s="132">
        <v>3.1846429E-3</v>
      </c>
      <c r="R435" s="132">
        <v>5.4220878999999996E-4</v>
      </c>
      <c r="S435" s="164">
        <v>3.0433354000000001E-9</v>
      </c>
      <c r="T435" s="164">
        <v>2.7125308999999999E-8</v>
      </c>
      <c r="U435" s="164">
        <v>8.8666324999999996E-8</v>
      </c>
      <c r="V435" s="132">
        <v>7.5454628999999996E-4</v>
      </c>
      <c r="W435" s="164">
        <v>1.1900153999999999E-7</v>
      </c>
      <c r="X435" s="132">
        <v>2.5787800999999999E-2</v>
      </c>
      <c r="Y435" s="164">
        <v>3.7801199000000003E-8</v>
      </c>
      <c r="Z435" s="164">
        <v>3.4244817000000001E-10</v>
      </c>
      <c r="AA435" s="164">
        <v>2.0234568000000001E-15</v>
      </c>
      <c r="AC435" s="118">
        <f t="shared" si="237"/>
        <v>0.27264041999999999</v>
      </c>
      <c r="AD435" s="118">
        <f t="shared" si="238"/>
        <v>1.6657107124969397E-2</v>
      </c>
      <c r="AE435" s="118">
        <f t="shared" si="239"/>
        <v>1.2930225608773169E-2</v>
      </c>
      <c r="AF435" s="118">
        <f t="shared" si="240"/>
        <v>1.2930382069064E-2</v>
      </c>
      <c r="AG435" s="118">
        <f t="shared" si="241"/>
        <v>2.6542347290002023E-2</v>
      </c>
      <c r="AI435" s="69">
        <v>16.832598000000001</v>
      </c>
      <c r="AJ435" s="69">
        <v>10.174998</v>
      </c>
      <c r="AK435" s="69">
        <v>3.2038074999999999</v>
      </c>
      <c r="AL435" s="69">
        <v>0</v>
      </c>
      <c r="AM435" s="69">
        <v>0.77234855999999996</v>
      </c>
      <c r="AN435" s="69">
        <v>1.8823497</v>
      </c>
      <c r="AO435" s="69">
        <v>0.79909379000000003</v>
      </c>
      <c r="AQ435" s="116">
        <v>3.2305359999999998E-2</v>
      </c>
      <c r="AR435" s="116">
        <v>3.0551363000000002E-2</v>
      </c>
      <c r="AS435" s="116">
        <v>1.4365307999999999E-3</v>
      </c>
      <c r="AT435" s="116">
        <v>3.1746660999999997E-4</v>
      </c>
      <c r="AU435" s="150">
        <f t="shared" si="242"/>
        <v>1.8316164817312479E-6</v>
      </c>
      <c r="AV435" s="150">
        <f t="shared" si="243"/>
        <v>5.3126137845058544E-9</v>
      </c>
      <c r="AW435" s="163">
        <f t="shared" si="244"/>
        <v>4.4463111174000002E-2</v>
      </c>
      <c r="AX435" s="196">
        <v>1.6867356000000001E-6</v>
      </c>
      <c r="AY435" s="196">
        <v>5.0892884000000002E-9</v>
      </c>
      <c r="AZ435" s="196">
        <v>1.3904663000000001E-13</v>
      </c>
      <c r="BA435" s="196">
        <v>9.8700355999999995E-19</v>
      </c>
      <c r="BB435" s="196">
        <v>2.7996672999999999E-19</v>
      </c>
      <c r="BC435" s="196">
        <v>4.7348161999999998E-10</v>
      </c>
      <c r="BD435" s="196">
        <v>1.4440738000000001E-7</v>
      </c>
      <c r="BE435" s="196">
        <v>6.7120899999999999E-11</v>
      </c>
      <c r="BF435" s="196">
        <v>1.5606541000000001E-10</v>
      </c>
      <c r="BG435" s="196">
        <v>1.1535738000000001E-18</v>
      </c>
      <c r="BH435" s="196">
        <v>3.4660608000000002E-20</v>
      </c>
      <c r="BI435" s="196">
        <v>1.5109945999999999E-17</v>
      </c>
      <c r="BJ435" s="196">
        <v>9.7810513E-18</v>
      </c>
      <c r="BK435" s="196">
        <v>1.7966207999999998E-18</v>
      </c>
      <c r="BL435" s="196">
        <v>8.7197989000000004E-16</v>
      </c>
      <c r="BM435" s="196">
        <v>1.9238000999999999E-14</v>
      </c>
      <c r="BN435" s="196">
        <v>2.7335892E-24</v>
      </c>
      <c r="BO435" s="196">
        <v>2.8763174000000002E-5</v>
      </c>
      <c r="BP435" s="108">
        <v>4.4434347999999999E-2</v>
      </c>
      <c r="BQ435" s="108">
        <v>0</v>
      </c>
      <c r="BR435" s="108">
        <v>0</v>
      </c>
      <c r="BS435" s="108">
        <v>0</v>
      </c>
      <c r="BU435" s="172">
        <v>7.1055342000000005E-5</v>
      </c>
      <c r="BV435" s="172">
        <v>1.2318414E-6</v>
      </c>
      <c r="BW435" s="172">
        <v>5.0679588000000002E-5</v>
      </c>
      <c r="BX435" s="172">
        <v>1.0592837E-11</v>
      </c>
      <c r="BY435" s="172">
        <v>1.2713516E-6</v>
      </c>
      <c r="BZ435" s="172">
        <v>3.0651585999999999E-7</v>
      </c>
      <c r="CA435" s="172">
        <v>2.5255337000000001E-14</v>
      </c>
      <c r="CB435" s="172">
        <v>4.6522512000000002E-7</v>
      </c>
      <c r="CC435" s="172">
        <v>5.4613431999999997E-12</v>
      </c>
      <c r="CD435" s="172">
        <v>2.1603088000000001E-11</v>
      </c>
      <c r="CE435" s="172">
        <v>7.9386529999999998E-16</v>
      </c>
      <c r="CF435" s="172">
        <v>6.0449836999999999E-21</v>
      </c>
      <c r="CG435" s="172">
        <v>5.1903542999999997E-17</v>
      </c>
      <c r="CH435" s="172">
        <v>6.6083950000000002E-7</v>
      </c>
      <c r="CI435" s="172">
        <v>1.6178473000000001E-5</v>
      </c>
      <c r="CJ435" s="172">
        <v>2.6146959000000002E-7</v>
      </c>
      <c r="CK435" s="69">
        <v>0</v>
      </c>
      <c r="CM435" s="197">
        <v>6.1224678000000005E-17</v>
      </c>
      <c r="CN435" s="198">
        <v>1.8176026000000001</v>
      </c>
      <c r="CO435" s="198">
        <v>1.289588E-2</v>
      </c>
      <c r="CP435" s="198">
        <v>9.1310765000000003E-4</v>
      </c>
      <c r="CQ435" s="197">
        <v>6.9089200000000003E-15</v>
      </c>
      <c r="CR435" s="197">
        <v>8.2269938E-13</v>
      </c>
      <c r="CS435" s="197">
        <v>5.0819977000000002E-5</v>
      </c>
      <c r="CT435" s="197">
        <v>5.0107779000000003E-6</v>
      </c>
      <c r="CU435" s="197">
        <v>7.6733485E-13</v>
      </c>
      <c r="CV435" s="198">
        <v>1.0779359E-4</v>
      </c>
      <c r="CX435" s="166"/>
    </row>
    <row r="436" spans="1:102" ht="14.4">
      <c r="A436" t="s">
        <v>3023</v>
      </c>
      <c r="B436" s="85" t="s">
        <v>493</v>
      </c>
      <c r="C436" s="113" t="str">
        <f t="shared" si="259"/>
        <v>A.050.06.110</v>
      </c>
      <c r="D436" s="9" t="s">
        <v>1473</v>
      </c>
      <c r="E436" s="117" t="s">
        <v>2102</v>
      </c>
      <c r="F436" s="115" t="str">
        <f t="shared" si="260"/>
        <v>IC die (not packaged) Logic N5 per cm2</v>
      </c>
      <c r="G436" s="143">
        <f t="shared" si="261"/>
        <v>2.1568003333333334</v>
      </c>
      <c r="I436" s="118">
        <f t="shared" si="262"/>
        <v>0.37349326431015861</v>
      </c>
      <c r="K436" s="161">
        <f t="shared" si="263"/>
        <v>4.313955208644399E-3</v>
      </c>
      <c r="L436" s="161">
        <f t="shared" si="264"/>
        <v>1.4966673469064001E-2</v>
      </c>
      <c r="M436" s="162">
        <f t="shared" si="265"/>
        <v>3.0692585632450191E-2</v>
      </c>
      <c r="N436" s="161">
        <v>0.32352005</v>
      </c>
      <c r="O436" s="132">
        <v>6.3664142E-3</v>
      </c>
      <c r="P436" s="132">
        <v>8.6000138000000004E-3</v>
      </c>
      <c r="Q436" s="132">
        <v>3.6862869999999999E-3</v>
      </c>
      <c r="R436" s="132">
        <v>6.2763803999999997E-4</v>
      </c>
      <c r="S436" s="164">
        <v>3.0433354000000001E-9</v>
      </c>
      <c r="T436" s="164">
        <v>2.7125308999999999E-8</v>
      </c>
      <c r="U436" s="164">
        <v>8.8666324999999996E-8</v>
      </c>
      <c r="V436" s="132">
        <v>8.4000329000000001E-4</v>
      </c>
      <c r="W436" s="164">
        <v>1.1900153999999999E-7</v>
      </c>
      <c r="X436" s="132">
        <v>2.9852581999999999E-2</v>
      </c>
      <c r="Y436" s="164">
        <v>3.7801199000000003E-8</v>
      </c>
      <c r="Z436" s="164">
        <v>3.4244817000000001E-10</v>
      </c>
      <c r="AA436" s="164">
        <v>2.0234568000000001E-15</v>
      </c>
      <c r="AC436" s="118">
        <f t="shared" si="237"/>
        <v>0.32352005</v>
      </c>
      <c r="AD436" s="118">
        <f t="shared" si="238"/>
        <v>1.9280471874969399E-2</v>
      </c>
      <c r="AE436" s="118">
        <f t="shared" si="239"/>
        <v>1.496651700877317E-2</v>
      </c>
      <c r="AF436" s="118">
        <f t="shared" si="240"/>
        <v>1.4966673469064001E-2</v>
      </c>
      <c r="AG436" s="118">
        <f t="shared" si="241"/>
        <v>3.069258529000202E-2</v>
      </c>
      <c r="AI436" s="69">
        <v>19.484223</v>
      </c>
      <c r="AJ436" s="69">
        <v>11.777182</v>
      </c>
      <c r="AK436" s="69">
        <v>3.7088258000000001</v>
      </c>
      <c r="AL436" s="69">
        <v>0</v>
      </c>
      <c r="AM436" s="69">
        <v>0.89409443</v>
      </c>
      <c r="AN436" s="69">
        <v>2.1790655000000001</v>
      </c>
      <c r="AO436" s="69">
        <v>0.92505546000000005</v>
      </c>
      <c r="AQ436" s="116">
        <v>3.8252484000000003E-2</v>
      </c>
      <c r="AR436" s="116">
        <v>3.6182238999999998E-2</v>
      </c>
      <c r="AS436" s="116">
        <v>1.7028528E-3</v>
      </c>
      <c r="AT436" s="116">
        <v>3.6739169000000001E-4</v>
      </c>
      <c r="AU436" s="150">
        <f t="shared" si="242"/>
        <v>2.1691989526012476E-6</v>
      </c>
      <c r="AV436" s="150">
        <f t="shared" si="243"/>
        <v>6.297532593115855E-9</v>
      </c>
      <c r="AW436" s="163">
        <f t="shared" si="244"/>
        <v>5.1455417995000002E-2</v>
      </c>
      <c r="AX436" s="196">
        <v>2.0015109E-6</v>
      </c>
      <c r="AY436" s="196">
        <v>6.0390416000000004E-9</v>
      </c>
      <c r="AZ436" s="196">
        <v>1.6499524E-13</v>
      </c>
      <c r="BA436" s="196">
        <v>9.8700355999999995E-19</v>
      </c>
      <c r="BB436" s="196">
        <v>2.7996672999999999E-19</v>
      </c>
      <c r="BC436" s="196">
        <v>5.4807248999999998E-10</v>
      </c>
      <c r="BD436" s="196">
        <v>1.6713995999999999E-7</v>
      </c>
      <c r="BE436" s="196">
        <v>7.7694770000000006E-11</v>
      </c>
      <c r="BF436" s="196">
        <v>1.806312E-10</v>
      </c>
      <c r="BG436" s="196">
        <v>1.1535738000000001E-18</v>
      </c>
      <c r="BH436" s="196">
        <v>3.4660608000000002E-20</v>
      </c>
      <c r="BI436" s="196">
        <v>1.5109945999999999E-17</v>
      </c>
      <c r="BJ436" s="196">
        <v>9.7810513E-18</v>
      </c>
      <c r="BK436" s="196">
        <v>1.7966207999999998E-18</v>
      </c>
      <c r="BL436" s="196">
        <v>8.7197989000000004E-16</v>
      </c>
      <c r="BM436" s="196">
        <v>1.9238000999999999E-14</v>
      </c>
      <c r="BN436" s="196">
        <v>2.7335892E-24</v>
      </c>
      <c r="BO436" s="196">
        <v>3.0487995E-5</v>
      </c>
      <c r="BP436" s="108">
        <v>5.1424930000000001E-2</v>
      </c>
      <c r="BQ436" s="108">
        <v>0</v>
      </c>
      <c r="BR436" s="108">
        <v>0</v>
      </c>
      <c r="BS436" s="108">
        <v>0</v>
      </c>
      <c r="BU436" s="172">
        <v>8.3722318999999995E-5</v>
      </c>
      <c r="BV436" s="172">
        <v>1.4257627999999999E-6</v>
      </c>
      <c r="BW436" s="172">
        <v>6.0137316000000001E-5</v>
      </c>
      <c r="BX436" s="172">
        <v>1.0592837E-11</v>
      </c>
      <c r="BY436" s="172">
        <v>1.4715480000000001E-6</v>
      </c>
      <c r="BZ436" s="172">
        <v>3.5480459999999998E-7</v>
      </c>
      <c r="CA436" s="172">
        <v>2.5255337000000001E-14</v>
      </c>
      <c r="CB436" s="172">
        <v>5.3851703999999999E-7</v>
      </c>
      <c r="CC436" s="172">
        <v>5.4613431999999997E-12</v>
      </c>
      <c r="CD436" s="172">
        <v>2.1603088000000001E-11</v>
      </c>
      <c r="CE436" s="172">
        <v>7.9386529999999998E-16</v>
      </c>
      <c r="CF436" s="172">
        <v>6.0449836999999999E-21</v>
      </c>
      <c r="CG436" s="172">
        <v>5.1903542999999997E-17</v>
      </c>
      <c r="CH436" s="172">
        <v>7.6492651E-7</v>
      </c>
      <c r="CI436" s="172">
        <v>1.8726720999999999E-5</v>
      </c>
      <c r="CJ436" s="172">
        <v>3.0268506999999998E-7</v>
      </c>
      <c r="CK436" s="69">
        <v>0</v>
      </c>
      <c r="CM436" s="197">
        <v>6.1224678000000005E-17</v>
      </c>
      <c r="CN436" s="198">
        <v>2.1568000999999999</v>
      </c>
      <c r="CO436" s="198">
        <v>1.4927866E-2</v>
      </c>
      <c r="CP436" s="198">
        <v>1.0568609000000001E-3</v>
      </c>
      <c r="CQ436" s="197">
        <v>6.9089200000000003E-15</v>
      </c>
      <c r="CR436" s="197">
        <v>8.2269938E-13</v>
      </c>
      <c r="CS436" s="197">
        <v>5.8820882999999998E-5</v>
      </c>
      <c r="CT436" s="197">
        <v>5.0107779000000003E-6</v>
      </c>
      <c r="CU436" s="197">
        <v>7.6733485E-13</v>
      </c>
      <c r="CV436" s="198">
        <v>1.2477547E-4</v>
      </c>
      <c r="CX436" s="166"/>
    </row>
    <row r="437" spans="1:102" ht="14.4">
      <c r="A437" t="s">
        <v>3024</v>
      </c>
      <c r="B437" s="85" t="s">
        <v>493</v>
      </c>
      <c r="C437" s="113" t="str">
        <f t="shared" si="259"/>
        <v>A.050.06.111</v>
      </c>
      <c r="D437" s="9" t="s">
        <v>1473</v>
      </c>
      <c r="E437" s="117" t="s">
        <v>2102</v>
      </c>
      <c r="F437" s="115" t="str">
        <f t="shared" si="260"/>
        <v>IC die (not packaged) Logic N3 per cm2</v>
      </c>
      <c r="G437" s="143">
        <f t="shared" si="261"/>
        <v>2.3695613333333334</v>
      </c>
      <c r="I437" s="118">
        <f t="shared" si="262"/>
        <v>0.41279679946015857</v>
      </c>
      <c r="K437" s="161">
        <f t="shared" si="263"/>
        <v>4.9543987486443996E-3</v>
      </c>
      <c r="L437" s="161">
        <f t="shared" si="264"/>
        <v>1.7188082269064001E-2</v>
      </c>
      <c r="M437" s="162">
        <f t="shared" si="265"/>
        <v>3.5220118442450196E-2</v>
      </c>
      <c r="N437" s="161">
        <v>0.35543419999999998</v>
      </c>
      <c r="O437" s="132">
        <v>7.3107197999999997E-3</v>
      </c>
      <c r="P437" s="132">
        <v>9.8771169999999995E-3</v>
      </c>
      <c r="Q437" s="132">
        <v>4.2335350000000001E-3</v>
      </c>
      <c r="R437" s="132">
        <v>7.2083358E-4</v>
      </c>
      <c r="S437" s="164">
        <v>3.0433354000000001E-9</v>
      </c>
      <c r="T437" s="164">
        <v>2.7125308999999999E-8</v>
      </c>
      <c r="U437" s="164">
        <v>8.8666324999999996E-8</v>
      </c>
      <c r="V437" s="132">
        <v>9.3322909999999997E-4</v>
      </c>
      <c r="W437" s="164">
        <v>1.1900153999999999E-7</v>
      </c>
      <c r="X437" s="132">
        <v>3.4286889000000001E-2</v>
      </c>
      <c r="Y437" s="164">
        <v>3.7801199000000003E-8</v>
      </c>
      <c r="Z437" s="164">
        <v>3.4244817000000001E-10</v>
      </c>
      <c r="AA437" s="164">
        <v>2.0234568000000001E-15</v>
      </c>
      <c r="AC437" s="118">
        <f t="shared" si="237"/>
        <v>0.35543419999999998</v>
      </c>
      <c r="AD437" s="118">
        <f t="shared" si="238"/>
        <v>2.2142324214969398E-2</v>
      </c>
      <c r="AE437" s="118">
        <f t="shared" si="239"/>
        <v>1.718792580877317E-2</v>
      </c>
      <c r="AF437" s="118">
        <f t="shared" si="240"/>
        <v>1.7188082269064001E-2</v>
      </c>
      <c r="AG437" s="118">
        <f t="shared" si="241"/>
        <v>3.5220118100002029E-2</v>
      </c>
      <c r="AI437" s="69">
        <v>22.376905000000001</v>
      </c>
      <c r="AJ437" s="69">
        <v>13.525019</v>
      </c>
      <c r="AK437" s="69">
        <v>4.2597548999999999</v>
      </c>
      <c r="AL437" s="69">
        <v>0</v>
      </c>
      <c r="AM437" s="69">
        <v>1.0269081</v>
      </c>
      <c r="AN437" s="69">
        <v>2.5027553999999999</v>
      </c>
      <c r="AO437" s="69">
        <v>1.0624682000000001</v>
      </c>
      <c r="AQ437" s="116">
        <v>4.2186745999999997E-2</v>
      </c>
      <c r="AR437" s="116">
        <v>3.9890582000000001E-2</v>
      </c>
      <c r="AS437" s="116">
        <v>1.8743084E-3</v>
      </c>
      <c r="AT437" s="116">
        <v>4.2185539999999998E-4</v>
      </c>
      <c r="AU437" s="150">
        <f t="shared" si="242"/>
        <v>2.3915216944512479E-6</v>
      </c>
      <c r="AV437" s="150">
        <f t="shared" si="243"/>
        <v>6.9316137493358531E-9</v>
      </c>
      <c r="AW437" s="163">
        <f t="shared" si="244"/>
        <v>5.9083389617E-2</v>
      </c>
      <c r="AX437" s="196">
        <v>2.1989531000000002E-6</v>
      </c>
      <c r="AY437" s="196">
        <v>6.6347722999999997E-9</v>
      </c>
      <c r="AZ437" s="196">
        <v>1.8127146000000001E-13</v>
      </c>
      <c r="BA437" s="196">
        <v>9.8700355999999995E-19</v>
      </c>
      <c r="BB437" s="196">
        <v>2.7996672999999999E-19</v>
      </c>
      <c r="BC437" s="196">
        <v>6.2944434000000005E-10</v>
      </c>
      <c r="BD437" s="196">
        <v>1.9193913E-7</v>
      </c>
      <c r="BE437" s="196">
        <v>8.9229900000000005E-11</v>
      </c>
      <c r="BF437" s="196">
        <v>2.0743025E-10</v>
      </c>
      <c r="BG437" s="196">
        <v>1.1535738000000001E-18</v>
      </c>
      <c r="BH437" s="196">
        <v>3.4660608000000002E-20</v>
      </c>
      <c r="BI437" s="196">
        <v>1.5109945999999999E-17</v>
      </c>
      <c r="BJ437" s="196">
        <v>9.7810513E-18</v>
      </c>
      <c r="BK437" s="196">
        <v>1.7966207999999998E-18</v>
      </c>
      <c r="BL437" s="196">
        <v>8.7197989000000004E-16</v>
      </c>
      <c r="BM437" s="196">
        <v>1.9238000999999999E-14</v>
      </c>
      <c r="BN437" s="196">
        <v>2.7335892E-24</v>
      </c>
      <c r="BO437" s="196">
        <v>3.2369617000000002E-5</v>
      </c>
      <c r="BP437" s="108">
        <v>5.9051020000000003E-2</v>
      </c>
      <c r="BQ437" s="108">
        <v>0</v>
      </c>
      <c r="BR437" s="108">
        <v>0</v>
      </c>
      <c r="BS437" s="108">
        <v>0</v>
      </c>
      <c r="BU437" s="172">
        <v>9.3155658999999994E-5</v>
      </c>
      <c r="BV437" s="172">
        <v>1.6373134000000001E-6</v>
      </c>
      <c r="BW437" s="172">
        <v>6.6069656999999998E-5</v>
      </c>
      <c r="BX437" s="172">
        <v>1.0592837E-11</v>
      </c>
      <c r="BY437" s="172">
        <v>1.6899441E-6</v>
      </c>
      <c r="BZ437" s="172">
        <v>4.0748321999999997E-7</v>
      </c>
      <c r="CA437" s="172">
        <v>2.5255337000000001E-14</v>
      </c>
      <c r="CB437" s="172">
        <v>6.1847185000000005E-7</v>
      </c>
      <c r="CC437" s="172">
        <v>5.4613431999999997E-12</v>
      </c>
      <c r="CD437" s="172">
        <v>2.1603088000000001E-11</v>
      </c>
      <c r="CE437" s="172">
        <v>7.9386529999999998E-16</v>
      </c>
      <c r="CF437" s="172">
        <v>6.0449836999999999E-21</v>
      </c>
      <c r="CG437" s="172">
        <v>5.1903542999999997E-17</v>
      </c>
      <c r="CH437" s="172">
        <v>8.7847597000000001E-7</v>
      </c>
      <c r="CI437" s="172">
        <v>2.1506629000000001E-5</v>
      </c>
      <c r="CJ437" s="172">
        <v>3.4764740000000001E-7</v>
      </c>
      <c r="CK437" s="69">
        <v>0</v>
      </c>
      <c r="CM437" s="197">
        <v>6.1224678000000005E-17</v>
      </c>
      <c r="CN437" s="198">
        <v>2.3695610999999999</v>
      </c>
      <c r="CO437" s="198">
        <v>1.7144579E-2</v>
      </c>
      <c r="CP437" s="198">
        <v>1.2136826E-3</v>
      </c>
      <c r="CQ437" s="197">
        <v>6.9089200000000003E-15</v>
      </c>
      <c r="CR437" s="197">
        <v>8.2269938E-13</v>
      </c>
      <c r="CS437" s="197">
        <v>6.7549143999999994E-5</v>
      </c>
      <c r="CT437" s="197">
        <v>5.0107779000000003E-6</v>
      </c>
      <c r="CU437" s="197">
        <v>7.6733485E-13</v>
      </c>
      <c r="CV437" s="198">
        <v>1.4330115999999999E-4</v>
      </c>
      <c r="CX437" s="166"/>
    </row>
    <row r="438" spans="1:102" ht="14.4">
      <c r="A438" t="s">
        <v>3025</v>
      </c>
      <c r="B438" s="85" t="s">
        <v>493</v>
      </c>
      <c r="C438" s="113" t="str">
        <f t="shared" si="259"/>
        <v>A.050.06.112</v>
      </c>
      <c r="D438" s="9" t="s">
        <v>1473</v>
      </c>
      <c r="E438" s="117" t="s">
        <v>2102</v>
      </c>
      <c r="F438" s="115" t="str">
        <f t="shared" si="260"/>
        <v>IC die (not packaged) Logic N2 per cm2</v>
      </c>
      <c r="G438" s="143">
        <f t="shared" si="261"/>
        <v>2.5313646000000003</v>
      </c>
      <c r="I438" s="118">
        <f t="shared" si="262"/>
        <v>0.4448671964301586</v>
      </c>
      <c r="K438" s="161">
        <f t="shared" si="263"/>
        <v>5.6304226186444E-3</v>
      </c>
      <c r="L438" s="161">
        <f t="shared" si="264"/>
        <v>1.9532902369064003E-2</v>
      </c>
      <c r="M438" s="162">
        <f t="shared" si="265"/>
        <v>3.9999181442450189E-2</v>
      </c>
      <c r="N438" s="161">
        <v>0.37970469000000001</v>
      </c>
      <c r="O438" s="132">
        <v>8.3074868999999992E-3</v>
      </c>
      <c r="P438" s="132">
        <v>1.122517E-2</v>
      </c>
      <c r="Q438" s="132">
        <v>4.8111858000000002E-3</v>
      </c>
      <c r="R438" s="132">
        <v>8.1920664999999995E-4</v>
      </c>
      <c r="S438" s="164">
        <v>3.0433354000000001E-9</v>
      </c>
      <c r="T438" s="164">
        <v>2.7125308999999999E-8</v>
      </c>
      <c r="U438" s="164">
        <v>8.8666324999999996E-8</v>
      </c>
      <c r="V438" s="132">
        <v>1.0316341000000001E-3</v>
      </c>
      <c r="W438" s="164">
        <v>1.1900153999999999E-7</v>
      </c>
      <c r="X438" s="132">
        <v>3.8967546999999998E-2</v>
      </c>
      <c r="Y438" s="164">
        <v>3.7801199000000003E-8</v>
      </c>
      <c r="Z438" s="164">
        <v>3.4244817000000001E-10</v>
      </c>
      <c r="AA438" s="164">
        <v>2.0234568000000001E-15</v>
      </c>
      <c r="AC438" s="118">
        <f t="shared" si="237"/>
        <v>0.37970469000000001</v>
      </c>
      <c r="AD438" s="118">
        <f t="shared" si="238"/>
        <v>2.5163168184969401E-2</v>
      </c>
      <c r="AE438" s="118">
        <f t="shared" si="239"/>
        <v>1.9532745908773172E-2</v>
      </c>
      <c r="AF438" s="118">
        <f t="shared" si="240"/>
        <v>1.9532902369063999E-2</v>
      </c>
      <c r="AG438" s="118">
        <f t="shared" si="241"/>
        <v>3.9999181100002022E-2</v>
      </c>
      <c r="AI438" s="69">
        <v>25.430292000000001</v>
      </c>
      <c r="AJ438" s="69">
        <v>15.369958</v>
      </c>
      <c r="AK438" s="69">
        <v>4.8412911000000003</v>
      </c>
      <c r="AL438" s="69">
        <v>0</v>
      </c>
      <c r="AM438" s="69">
        <v>1.1671003</v>
      </c>
      <c r="AN438" s="69">
        <v>2.8444280000000002</v>
      </c>
      <c r="AO438" s="69">
        <v>1.2075149999999999</v>
      </c>
      <c r="AQ438" s="116">
        <v>4.5320306999999997E-2</v>
      </c>
      <c r="AR438" s="116">
        <v>4.2833204999999999E-2</v>
      </c>
      <c r="AS438" s="116">
        <v>2.0077576E-3</v>
      </c>
      <c r="AT438" s="116">
        <v>4.7934489E-4</v>
      </c>
      <c r="AU438" s="150">
        <f t="shared" si="242"/>
        <v>2.5679378969612476E-6</v>
      </c>
      <c r="AV438" s="150">
        <f t="shared" si="243"/>
        <v>7.4251391772858545E-9</v>
      </c>
      <c r="AW438" s="163">
        <f t="shared" si="244"/>
        <v>6.7135137772999995E-2</v>
      </c>
      <c r="AX438" s="196">
        <v>2.3491065E-6</v>
      </c>
      <c r="AY438" s="196">
        <v>7.0878214999999997E-9</v>
      </c>
      <c r="AZ438" s="196">
        <v>1.9364941000000001E-13</v>
      </c>
      <c r="BA438" s="196">
        <v>9.8700355999999995E-19</v>
      </c>
      <c r="BB438" s="196">
        <v>2.7996672999999999E-19</v>
      </c>
      <c r="BC438" s="196">
        <v>7.1533684999999996E-10</v>
      </c>
      <c r="BD438" s="196">
        <v>2.1811604000000001E-7</v>
      </c>
      <c r="BE438" s="196">
        <v>1.0140587E-10</v>
      </c>
      <c r="BF438" s="196">
        <v>2.3571812999999998E-10</v>
      </c>
      <c r="BG438" s="196">
        <v>1.1535738000000001E-18</v>
      </c>
      <c r="BH438" s="196">
        <v>3.4660608000000002E-20</v>
      </c>
      <c r="BI438" s="196">
        <v>1.5109945999999999E-17</v>
      </c>
      <c r="BJ438" s="196">
        <v>9.7810513E-18</v>
      </c>
      <c r="BK438" s="196">
        <v>1.7966207999999998E-18</v>
      </c>
      <c r="BL438" s="196">
        <v>8.7197989000000004E-16</v>
      </c>
      <c r="BM438" s="196">
        <v>1.9238000999999999E-14</v>
      </c>
      <c r="BN438" s="196">
        <v>2.7335892E-24</v>
      </c>
      <c r="BO438" s="196">
        <v>3.4355773E-5</v>
      </c>
      <c r="BP438" s="108">
        <v>6.7100781999999998E-2</v>
      </c>
      <c r="BQ438" s="108">
        <v>0</v>
      </c>
      <c r="BR438" s="108">
        <v>0</v>
      </c>
      <c r="BS438" s="108">
        <v>0</v>
      </c>
      <c r="BU438" s="69">
        <v>1.0136266E-4</v>
      </c>
      <c r="BV438" s="172">
        <v>1.8606167E-6</v>
      </c>
      <c r="BW438" s="172">
        <v>7.0581161000000001E-5</v>
      </c>
      <c r="BX438" s="172">
        <v>1.0592837E-11</v>
      </c>
      <c r="BY438" s="172">
        <v>1.9204734000000001E-6</v>
      </c>
      <c r="BZ438" s="172">
        <v>4.6308843000000002E-7</v>
      </c>
      <c r="CA438" s="172">
        <v>2.5255337000000001E-14</v>
      </c>
      <c r="CB438" s="172">
        <v>7.0286858999999996E-7</v>
      </c>
      <c r="CC438" s="172">
        <v>5.4613431999999997E-12</v>
      </c>
      <c r="CD438" s="172">
        <v>2.1603088000000001E-11</v>
      </c>
      <c r="CE438" s="172">
        <v>7.9386529999999998E-16</v>
      </c>
      <c r="CF438" s="172">
        <v>6.0449836999999999E-21</v>
      </c>
      <c r="CG438" s="172">
        <v>5.1903542999999997E-17</v>
      </c>
      <c r="CH438" s="172">
        <v>9.9833374000000003E-7</v>
      </c>
      <c r="CI438" s="172">
        <v>2.4440975E-5</v>
      </c>
      <c r="CJ438" s="172">
        <v>3.9510764999999999E-7</v>
      </c>
      <c r="CK438" s="69">
        <v>0</v>
      </c>
      <c r="CM438" s="197">
        <v>6.1224678000000005E-17</v>
      </c>
      <c r="CN438" s="198">
        <v>2.5313644000000002</v>
      </c>
      <c r="CO438" s="198">
        <v>1.9484442000000001E-2</v>
      </c>
      <c r="CP438" s="198">
        <v>1.3792165999999999E-3</v>
      </c>
      <c r="CQ438" s="197">
        <v>6.9089200000000003E-15</v>
      </c>
      <c r="CR438" s="197">
        <v>8.2269938E-13</v>
      </c>
      <c r="CS438" s="197">
        <v>7.6762309000000007E-5</v>
      </c>
      <c r="CT438" s="197">
        <v>5.0107779000000003E-6</v>
      </c>
      <c r="CU438" s="197">
        <v>7.6733485E-13</v>
      </c>
      <c r="CV438" s="198">
        <v>1.6285605E-4</v>
      </c>
      <c r="CX438" s="166"/>
    </row>
    <row r="439" spans="1:102" ht="14.4">
      <c r="A439" t="s">
        <v>3026</v>
      </c>
      <c r="B439" s="85" t="s">
        <v>493</v>
      </c>
      <c r="C439" s="113" t="str">
        <f t="shared" si="259"/>
        <v>A.050.06.113</v>
      </c>
      <c r="D439" s="9" t="s">
        <v>1473</v>
      </c>
      <c r="E439" s="117" t="s">
        <v>2102</v>
      </c>
      <c r="F439" s="115" t="str">
        <f t="shared" si="260"/>
        <v>IC die (not packaged) N2_BSP per cm2</v>
      </c>
      <c r="G439" s="143">
        <f t="shared" si="261"/>
        <v>2.5820547999999999</v>
      </c>
      <c r="I439" s="118">
        <f t="shared" si="262"/>
        <v>0.45431807222015858</v>
      </c>
      <c r="K439" s="161">
        <f t="shared" si="263"/>
        <v>5.7905335086443997E-3</v>
      </c>
      <c r="L439" s="161">
        <f t="shared" si="264"/>
        <v>2.0088254769064003E-2</v>
      </c>
      <c r="M439" s="162">
        <f t="shared" si="265"/>
        <v>4.113106394245019E-2</v>
      </c>
      <c r="N439" s="161">
        <v>0.38730821999999998</v>
      </c>
      <c r="O439" s="132">
        <v>8.5435632999999993E-3</v>
      </c>
      <c r="P439" s="132">
        <v>1.1544446E-2</v>
      </c>
      <c r="Q439" s="132">
        <v>4.9479978000000003E-3</v>
      </c>
      <c r="R439" s="132">
        <v>8.4250554000000002E-4</v>
      </c>
      <c r="S439" s="164">
        <v>3.0433354000000001E-9</v>
      </c>
      <c r="T439" s="164">
        <v>2.7125308999999999E-8</v>
      </c>
      <c r="U439" s="164">
        <v>8.8666324999999996E-8</v>
      </c>
      <c r="V439" s="132">
        <v>1.0549406000000001E-3</v>
      </c>
      <c r="W439" s="164">
        <v>1.1900153999999999E-7</v>
      </c>
      <c r="X439" s="132">
        <v>4.0076122999999998E-2</v>
      </c>
      <c r="Y439" s="164">
        <v>3.7801199000000003E-8</v>
      </c>
      <c r="Z439" s="164">
        <v>3.4244817000000001E-10</v>
      </c>
      <c r="AA439" s="164">
        <v>2.0234568000000001E-15</v>
      </c>
      <c r="AC439" s="118">
        <f t="shared" si="237"/>
        <v>0.38730821999999998</v>
      </c>
      <c r="AD439" s="118">
        <f t="shared" si="238"/>
        <v>2.58786314749694E-2</v>
      </c>
      <c r="AE439" s="118">
        <f t="shared" si="239"/>
        <v>2.0088098308773172E-2</v>
      </c>
      <c r="AF439" s="118">
        <f t="shared" si="240"/>
        <v>2.0088254769064E-2</v>
      </c>
      <c r="AG439" s="118">
        <f t="shared" si="241"/>
        <v>4.1131063600002023E-2</v>
      </c>
      <c r="AI439" s="69">
        <v>26.153462999999999</v>
      </c>
      <c r="AJ439" s="69">
        <v>15.806917</v>
      </c>
      <c r="AK439" s="69">
        <v>4.9790232999999997</v>
      </c>
      <c r="AL439" s="69">
        <v>0</v>
      </c>
      <c r="AM439" s="69">
        <v>1.2003037000000001</v>
      </c>
      <c r="AN439" s="69">
        <v>2.9253505</v>
      </c>
      <c r="AO439" s="69">
        <v>1.2418681</v>
      </c>
      <c r="AQ439" s="116">
        <v>4.6263282000000003E-2</v>
      </c>
      <c r="AR439" s="116">
        <v>4.3721593000000003E-2</v>
      </c>
      <c r="AS439" s="116">
        <v>2.0487286999999999E-3</v>
      </c>
      <c r="AT439" s="116">
        <v>4.9296082000000005E-4</v>
      </c>
      <c r="AU439" s="150">
        <f t="shared" si="242"/>
        <v>2.6211986299212479E-6</v>
      </c>
      <c r="AV439" s="150">
        <f t="shared" si="243"/>
        <v>7.5766591950858585E-9</v>
      </c>
      <c r="AW439" s="163">
        <f t="shared" si="244"/>
        <v>6.9042131179000002E-2</v>
      </c>
      <c r="AX439" s="196">
        <v>2.3961471E-6</v>
      </c>
      <c r="AY439" s="196">
        <v>7.2297541000000003E-9</v>
      </c>
      <c r="AZ439" s="196">
        <v>1.9752721E-13</v>
      </c>
      <c r="BA439" s="196">
        <v>9.8700355999999995E-19</v>
      </c>
      <c r="BB439" s="196">
        <v>2.7996672999999999E-19</v>
      </c>
      <c r="BC439" s="196">
        <v>7.3567980999999997E-10</v>
      </c>
      <c r="BD439" s="196">
        <v>2.2431583E-7</v>
      </c>
      <c r="BE439" s="196">
        <v>1.0428965E-10</v>
      </c>
      <c r="BF439" s="196">
        <v>2.4241788999999999E-10</v>
      </c>
      <c r="BG439" s="196">
        <v>1.1535738000000001E-18</v>
      </c>
      <c r="BH439" s="196">
        <v>3.4660608000000002E-20</v>
      </c>
      <c r="BI439" s="196">
        <v>1.5109945999999999E-17</v>
      </c>
      <c r="BJ439" s="196">
        <v>9.7810513E-18</v>
      </c>
      <c r="BK439" s="196">
        <v>1.7966207999999998E-18</v>
      </c>
      <c r="BL439" s="196">
        <v>8.7197989000000004E-16</v>
      </c>
      <c r="BM439" s="196">
        <v>1.9238000999999999E-14</v>
      </c>
      <c r="BN439" s="196">
        <v>2.7335892E-24</v>
      </c>
      <c r="BO439" s="196">
        <v>3.4826178999999998E-5</v>
      </c>
      <c r="BP439" s="108">
        <v>6.9007305000000005E-2</v>
      </c>
      <c r="BQ439" s="108">
        <v>0</v>
      </c>
      <c r="BR439" s="108">
        <v>0</v>
      </c>
      <c r="BS439" s="108">
        <v>0</v>
      </c>
      <c r="BU439" s="69">
        <v>1.0365128999999999E-4</v>
      </c>
      <c r="BV439" s="172">
        <v>1.9135043999999998E-6</v>
      </c>
      <c r="BW439" s="172">
        <v>7.1994539000000003E-5</v>
      </c>
      <c r="BX439" s="172">
        <v>1.0592837E-11</v>
      </c>
      <c r="BY439" s="172">
        <v>1.9750724000000002E-6</v>
      </c>
      <c r="BZ439" s="172">
        <v>4.7625809000000001E-7</v>
      </c>
      <c r="CA439" s="172">
        <v>2.5255337000000001E-14</v>
      </c>
      <c r="CB439" s="172">
        <v>7.228573E-7</v>
      </c>
      <c r="CC439" s="172">
        <v>5.4613431999999997E-12</v>
      </c>
      <c r="CD439" s="172">
        <v>2.1603088000000001E-11</v>
      </c>
      <c r="CE439" s="172">
        <v>7.9386529999999998E-16</v>
      </c>
      <c r="CF439" s="172">
        <v>6.0449836999999999E-21</v>
      </c>
      <c r="CG439" s="172">
        <v>5.1903542999999997E-17</v>
      </c>
      <c r="CH439" s="172">
        <v>1.0267210999999999E-6</v>
      </c>
      <c r="CI439" s="172">
        <v>2.5135952E-5</v>
      </c>
      <c r="CJ439" s="172">
        <v>4.0634823000000002E-7</v>
      </c>
      <c r="CK439" s="69">
        <v>0</v>
      </c>
      <c r="CM439" s="197">
        <v>6.1224678000000005E-17</v>
      </c>
      <c r="CN439" s="198">
        <v>2.5820546000000002</v>
      </c>
      <c r="CO439" s="198">
        <v>2.003862E-2</v>
      </c>
      <c r="CP439" s="198">
        <v>1.4184219999999999E-3</v>
      </c>
      <c r="CQ439" s="197">
        <v>6.9089200000000003E-15</v>
      </c>
      <c r="CR439" s="197">
        <v>8.2269938E-13</v>
      </c>
      <c r="CS439" s="197">
        <v>7.8944374000000005E-5</v>
      </c>
      <c r="CT439" s="197">
        <v>5.0107779000000003E-6</v>
      </c>
      <c r="CU439" s="197">
        <v>7.6733485E-13</v>
      </c>
      <c r="CV439" s="198">
        <v>1.6748748E-4</v>
      </c>
      <c r="CX439" s="166"/>
    </row>
    <row r="440" spans="1:102" ht="14.4">
      <c r="A440" t="s">
        <v>3027</v>
      </c>
      <c r="B440" s="85" t="s">
        <v>493</v>
      </c>
      <c r="C440" s="113" t="str">
        <f t="shared" si="259"/>
        <v>A.050.06.201</v>
      </c>
      <c r="D440" s="9" t="s">
        <v>1473</v>
      </c>
      <c r="E440" s="117" t="s">
        <v>2102</v>
      </c>
      <c r="F440" s="115" t="str">
        <f t="shared" si="260"/>
        <v>IC die (not packaged) N40 HPC per cm2</v>
      </c>
      <c r="G440" s="143">
        <f t="shared" si="261"/>
        <v>1.3856442</v>
      </c>
      <c r="I440" s="118">
        <f t="shared" si="262"/>
        <v>0.2368832535501586</v>
      </c>
      <c r="K440" s="161">
        <f t="shared" si="263"/>
        <v>2.4993649686443999E-3</v>
      </c>
      <c r="L440" s="161">
        <f t="shared" si="264"/>
        <v>8.6726817690639998E-3</v>
      </c>
      <c r="M440" s="162">
        <f t="shared" si="265"/>
        <v>1.7864576812450194E-2</v>
      </c>
      <c r="N440" s="161">
        <v>0.20784663</v>
      </c>
      <c r="O440" s="132">
        <v>3.6908816999999998E-3</v>
      </c>
      <c r="P440" s="132">
        <v>4.9815546000000002E-3</v>
      </c>
      <c r="Q440" s="132">
        <v>2.1357507999999999E-3</v>
      </c>
      <c r="R440" s="132">
        <v>3.6358400000000002E-4</v>
      </c>
      <c r="S440" s="164">
        <v>3.0433354000000001E-9</v>
      </c>
      <c r="T440" s="164">
        <v>2.7125308999999999E-8</v>
      </c>
      <c r="U440" s="164">
        <v>8.8666324999999996E-8</v>
      </c>
      <c r="V440" s="132">
        <v>5.7586346999999999E-4</v>
      </c>
      <c r="W440" s="164">
        <v>1.1900153999999999E-7</v>
      </c>
      <c r="X440" s="132">
        <v>1.7288713000000001E-2</v>
      </c>
      <c r="Y440" s="164">
        <v>3.7801199000000003E-8</v>
      </c>
      <c r="Z440" s="164">
        <v>3.4244817000000001E-10</v>
      </c>
      <c r="AA440" s="164">
        <v>2.0234568000000001E-15</v>
      </c>
      <c r="AC440" s="118">
        <f t="shared" si="237"/>
        <v>0.20784663</v>
      </c>
      <c r="AD440" s="118">
        <f t="shared" si="238"/>
        <v>1.1171889934969398E-2</v>
      </c>
      <c r="AE440" s="118">
        <f t="shared" si="239"/>
        <v>8.6725253087731689E-3</v>
      </c>
      <c r="AF440" s="118">
        <f t="shared" si="240"/>
        <v>8.6726817690639998E-3</v>
      </c>
      <c r="AG440" s="118">
        <f t="shared" si="241"/>
        <v>1.7864576470002023E-2</v>
      </c>
      <c r="AI440" s="69">
        <v>11.28829</v>
      </c>
      <c r="AJ440" s="69">
        <v>6.8249776000000004</v>
      </c>
      <c r="AK440" s="69">
        <v>2.1478602000000002</v>
      </c>
      <c r="AL440" s="69">
        <v>0</v>
      </c>
      <c r="AM440" s="69">
        <v>0.51778900999999999</v>
      </c>
      <c r="AN440" s="69">
        <v>1.2619441</v>
      </c>
      <c r="AO440" s="69">
        <v>0.53571939000000002</v>
      </c>
      <c r="AQ440" s="116">
        <v>2.4372316000000002E-2</v>
      </c>
      <c r="AR440" s="116">
        <v>2.3069627999999998E-2</v>
      </c>
      <c r="AS440" s="116">
        <v>1.0896101E-3</v>
      </c>
      <c r="AT440" s="116">
        <v>2.1307782E-4</v>
      </c>
      <c r="AU440" s="150">
        <f t="shared" si="242"/>
        <v>1.3830712750212479E-6</v>
      </c>
      <c r="AV440" s="150">
        <f t="shared" si="243"/>
        <v>4.0296229996758553E-9</v>
      </c>
      <c r="AW440" s="163">
        <f t="shared" si="244"/>
        <v>2.9842831731999999E-2</v>
      </c>
      <c r="AX440" s="196">
        <v>1.2858781E-6</v>
      </c>
      <c r="AY440" s="196">
        <v>3.8798045000000004E-9</v>
      </c>
      <c r="AZ440" s="196">
        <v>1.0600179999999999E-13</v>
      </c>
      <c r="BA440" s="196">
        <v>9.8700355999999995E-19</v>
      </c>
      <c r="BB440" s="196">
        <v>2.7996672999999999E-19</v>
      </c>
      <c r="BC440" s="196">
        <v>3.1751891000000001E-10</v>
      </c>
      <c r="BD440" s="196">
        <v>9.6875636000000003E-8</v>
      </c>
      <c r="BE440" s="196">
        <v>4.50119E-11</v>
      </c>
      <c r="BF440" s="196">
        <v>1.0470057E-10</v>
      </c>
      <c r="BG440" s="196">
        <v>1.1535738000000001E-18</v>
      </c>
      <c r="BH440" s="196">
        <v>3.4660608000000002E-20</v>
      </c>
      <c r="BI440" s="196">
        <v>1.5109945999999999E-17</v>
      </c>
      <c r="BJ440" s="196">
        <v>9.7810513E-18</v>
      </c>
      <c r="BK440" s="196">
        <v>1.7966207999999998E-18</v>
      </c>
      <c r="BL440" s="196">
        <v>8.7197989000000004E-16</v>
      </c>
      <c r="BM440" s="196">
        <v>1.9238000999999999E-14</v>
      </c>
      <c r="BN440" s="196">
        <v>2.7335892E-24</v>
      </c>
      <c r="BO440" s="196">
        <v>2.5156732E-5</v>
      </c>
      <c r="BP440" s="108">
        <v>2.9817674999999998E-2</v>
      </c>
      <c r="BQ440" s="108">
        <v>0</v>
      </c>
      <c r="BR440" s="108">
        <v>0</v>
      </c>
      <c r="BS440" s="108">
        <v>0</v>
      </c>
      <c r="BU440" s="172">
        <v>5.2300942000000001E-5</v>
      </c>
      <c r="BV440" s="172">
        <v>8.2636953000000005E-7</v>
      </c>
      <c r="BW440" s="172">
        <v>3.8635437999999997E-5</v>
      </c>
      <c r="BX440" s="172">
        <v>1.0592837E-11</v>
      </c>
      <c r="BY440" s="172">
        <v>8.5275899000000001E-7</v>
      </c>
      <c r="BZ440" s="172">
        <v>2.055485E-7</v>
      </c>
      <c r="CA440" s="172">
        <v>2.5255337000000001E-14</v>
      </c>
      <c r="CB440" s="172">
        <v>3.1197839999999998E-7</v>
      </c>
      <c r="CC440" s="172">
        <v>5.4613431999999997E-12</v>
      </c>
      <c r="CD440" s="172">
        <v>2.1603088000000001E-11</v>
      </c>
      <c r="CE440" s="172">
        <v>7.9386529999999998E-16</v>
      </c>
      <c r="CF440" s="172">
        <v>6.0449836999999999E-21</v>
      </c>
      <c r="CG440" s="172">
        <v>5.1903542999999997E-17</v>
      </c>
      <c r="CH440" s="172">
        <v>4.4320302999999998E-7</v>
      </c>
      <c r="CI440" s="172">
        <v>1.0850317E-5</v>
      </c>
      <c r="CJ440" s="172">
        <v>1.7529178E-7</v>
      </c>
      <c r="CK440" s="69">
        <v>0</v>
      </c>
      <c r="CM440" s="197">
        <v>6.1224678000000005E-17</v>
      </c>
      <c r="CN440" s="198">
        <v>1.3856440000000001</v>
      </c>
      <c r="CO440" s="198">
        <v>8.6471815E-3</v>
      </c>
      <c r="CP440" s="198">
        <v>6.1253271999999999E-4</v>
      </c>
      <c r="CQ440" s="197">
        <v>6.9089200000000003E-15</v>
      </c>
      <c r="CR440" s="197">
        <v>8.2269938E-13</v>
      </c>
      <c r="CS440" s="197">
        <v>3.4090809E-5</v>
      </c>
      <c r="CT440" s="197">
        <v>5.0107779000000003E-6</v>
      </c>
      <c r="CU440" s="197">
        <v>7.6733485E-13</v>
      </c>
      <c r="CV440" s="197">
        <v>7.2286022999999995E-5</v>
      </c>
      <c r="CX440" s="166"/>
    </row>
    <row r="441" spans="1:102" ht="14.4">
      <c r="A441" t="s">
        <v>3028</v>
      </c>
      <c r="B441" s="85" t="s">
        <v>493</v>
      </c>
      <c r="C441" s="113" t="str">
        <f t="shared" si="259"/>
        <v>A.050.06.202</v>
      </c>
      <c r="D441" s="9" t="s">
        <v>1473</v>
      </c>
      <c r="E441" s="117" t="s">
        <v>2102</v>
      </c>
      <c r="F441" s="115" t="str">
        <f t="shared" si="260"/>
        <v>IC die (not packaged) N28 HPC per cm2</v>
      </c>
      <c r="G441" s="143">
        <f t="shared" si="261"/>
        <v>1.6522360666666667</v>
      </c>
      <c r="I441" s="118">
        <f t="shared" si="262"/>
        <v>0.2826193327501586</v>
      </c>
      <c r="K441" s="161">
        <f t="shared" si="263"/>
        <v>2.9974877986443998E-3</v>
      </c>
      <c r="L441" s="161">
        <f t="shared" si="264"/>
        <v>1.0400444169064001E-2</v>
      </c>
      <c r="M441" s="162">
        <f t="shared" si="265"/>
        <v>2.1385990782450192E-2</v>
      </c>
      <c r="N441" s="161">
        <v>0.24783541000000001</v>
      </c>
      <c r="O441" s="132">
        <v>4.4253416000000004E-3</v>
      </c>
      <c r="P441" s="132">
        <v>5.9748570999999997E-3</v>
      </c>
      <c r="Q441" s="132">
        <v>2.5613882E-3</v>
      </c>
      <c r="R441" s="132">
        <v>4.3606942999999999E-4</v>
      </c>
      <c r="S441" s="164">
        <v>3.0433354000000001E-9</v>
      </c>
      <c r="T441" s="164">
        <v>2.7125308999999999E-8</v>
      </c>
      <c r="U441" s="164">
        <v>8.8666324999999996E-8</v>
      </c>
      <c r="V441" s="132">
        <v>6.4837244000000001E-4</v>
      </c>
      <c r="W441" s="164">
        <v>1.1900153999999999E-7</v>
      </c>
      <c r="X441" s="132">
        <v>2.0737617999999999E-2</v>
      </c>
      <c r="Y441" s="164">
        <v>3.7801199000000003E-8</v>
      </c>
      <c r="Z441" s="164">
        <v>3.4244817000000001E-10</v>
      </c>
      <c r="AA441" s="164">
        <v>2.0234568000000001E-15</v>
      </c>
      <c r="AC441" s="118">
        <f t="shared" si="237"/>
        <v>0.24783541000000001</v>
      </c>
      <c r="AD441" s="118">
        <f t="shared" si="238"/>
        <v>1.33977751649694E-2</v>
      </c>
      <c r="AE441" s="118">
        <f t="shared" si="239"/>
        <v>1.040028770877317E-2</v>
      </c>
      <c r="AF441" s="118">
        <f t="shared" si="240"/>
        <v>1.0400444169063999E-2</v>
      </c>
      <c r="AG441" s="118">
        <f t="shared" si="241"/>
        <v>2.1385990440002021E-2</v>
      </c>
      <c r="AI441" s="69">
        <v>13.538154</v>
      </c>
      <c r="AJ441" s="69">
        <v>8.1844062999999991</v>
      </c>
      <c r="AK441" s="69">
        <v>2.5763606000000001</v>
      </c>
      <c r="AL441" s="69">
        <v>0</v>
      </c>
      <c r="AM441" s="69">
        <v>0.62108852999999997</v>
      </c>
      <c r="AN441" s="69">
        <v>1.5137029</v>
      </c>
      <c r="AO441" s="69">
        <v>0.64259595000000003</v>
      </c>
      <c r="AQ441" s="116">
        <v>2.9073956000000001E-2</v>
      </c>
      <c r="AR441" s="116">
        <v>2.7518997999999999E-2</v>
      </c>
      <c r="AS441" s="116">
        <v>1.2995197000000001E-3</v>
      </c>
      <c r="AT441" s="116">
        <v>2.5543849000000002E-4</v>
      </c>
      <c r="AU441" s="150">
        <f t="shared" si="242"/>
        <v>1.6498200082312481E-6</v>
      </c>
      <c r="AV441" s="150">
        <f t="shared" si="243"/>
        <v>4.8059161619558542E-9</v>
      </c>
      <c r="AW441" s="163">
        <f t="shared" si="244"/>
        <v>3.5775698215999997E-2</v>
      </c>
      <c r="AX441" s="196">
        <v>1.5332753E-6</v>
      </c>
      <c r="AY441" s="196">
        <v>4.6262618000000003E-9</v>
      </c>
      <c r="AZ441" s="196">
        <v>1.2639608E-13</v>
      </c>
      <c r="BA441" s="196">
        <v>9.8700355999999995E-19</v>
      </c>
      <c r="BB441" s="196">
        <v>2.7996672999999999E-19</v>
      </c>
      <c r="BC441" s="196">
        <v>3.8080812E-10</v>
      </c>
      <c r="BD441" s="196">
        <v>1.1616388E-7</v>
      </c>
      <c r="BE441" s="196">
        <v>5.3983668000000002E-11</v>
      </c>
      <c r="BF441" s="196">
        <v>1.2554427000000001E-10</v>
      </c>
      <c r="BG441" s="196">
        <v>1.1535738000000001E-18</v>
      </c>
      <c r="BH441" s="196">
        <v>3.4660608000000002E-20</v>
      </c>
      <c r="BI441" s="196">
        <v>1.5109945999999999E-17</v>
      </c>
      <c r="BJ441" s="196">
        <v>9.7810513E-18</v>
      </c>
      <c r="BK441" s="196">
        <v>1.7966207999999998E-18</v>
      </c>
      <c r="BL441" s="196">
        <v>8.7197989000000004E-16</v>
      </c>
      <c r="BM441" s="196">
        <v>1.9238000999999999E-14</v>
      </c>
      <c r="BN441" s="196">
        <v>2.7335892E-24</v>
      </c>
      <c r="BO441" s="196">
        <v>2.6620216E-5</v>
      </c>
      <c r="BP441" s="108">
        <v>3.5749077999999997E-2</v>
      </c>
      <c r="BQ441" s="108">
        <v>0</v>
      </c>
      <c r="BR441" s="108">
        <v>0</v>
      </c>
      <c r="BS441" s="108">
        <v>0</v>
      </c>
      <c r="BU441" s="172">
        <v>6.2457231E-5</v>
      </c>
      <c r="BV441" s="172">
        <v>9.9090886000000007E-7</v>
      </c>
      <c r="BW441" s="172">
        <v>4.6068727000000002E-5</v>
      </c>
      <c r="BX441" s="172">
        <v>1.0592837E-11</v>
      </c>
      <c r="BY441" s="172">
        <v>1.0226226E-6</v>
      </c>
      <c r="BZ441" s="172">
        <v>2.4652076000000002E-7</v>
      </c>
      <c r="CA441" s="172">
        <v>2.5255337000000001E-14</v>
      </c>
      <c r="CB441" s="172">
        <v>3.7416547999999998E-7</v>
      </c>
      <c r="CC441" s="172">
        <v>5.4613431999999997E-12</v>
      </c>
      <c r="CD441" s="172">
        <v>2.1603088000000001E-11</v>
      </c>
      <c r="CE441" s="172">
        <v>7.9386529999999998E-16</v>
      </c>
      <c r="CF441" s="172">
        <v>6.0449836999999999E-21</v>
      </c>
      <c r="CG441" s="172">
        <v>5.1903542999999997E-17</v>
      </c>
      <c r="CH441" s="172">
        <v>5.3151927999999997E-7</v>
      </c>
      <c r="CI441" s="172">
        <v>1.3012466999999999E-5</v>
      </c>
      <c r="CJ441" s="172">
        <v>2.1026249000000001E-7</v>
      </c>
      <c r="CK441" s="69">
        <v>0</v>
      </c>
      <c r="CM441" s="197">
        <v>6.1224678000000005E-17</v>
      </c>
      <c r="CN441" s="198">
        <v>1.6522359</v>
      </c>
      <c r="CO441" s="198">
        <v>1.0371290999999999E-2</v>
      </c>
      <c r="CP441" s="198">
        <v>7.3450516E-4</v>
      </c>
      <c r="CQ441" s="197">
        <v>6.9089200000000003E-15</v>
      </c>
      <c r="CR441" s="197">
        <v>8.2269938E-13</v>
      </c>
      <c r="CS441" s="197">
        <v>4.0879457000000003E-5</v>
      </c>
      <c r="CT441" s="197">
        <v>5.0107779000000003E-6</v>
      </c>
      <c r="CU441" s="197">
        <v>7.6733485E-13</v>
      </c>
      <c r="CV441" s="197">
        <v>8.6694891999999994E-5</v>
      </c>
      <c r="CX441" s="166"/>
    </row>
    <row r="442" spans="1:102" ht="14.4">
      <c r="A442" t="s">
        <v>3029</v>
      </c>
      <c r="B442" s="85" t="s">
        <v>493</v>
      </c>
      <c r="C442" s="113" t="str">
        <f t="shared" si="259"/>
        <v>A.050.06.203</v>
      </c>
      <c r="D442" s="9" t="s">
        <v>1473</v>
      </c>
      <c r="E442" s="117" t="s">
        <v>2102</v>
      </c>
      <c r="F442" s="115" t="str">
        <f t="shared" si="260"/>
        <v>IC die (not packaged) N20 HPC per cm2</v>
      </c>
      <c r="G442" s="143">
        <f t="shared" si="261"/>
        <v>1.5667572666666667</v>
      </c>
      <c r="I442" s="118">
        <f t="shared" si="262"/>
        <v>0.27000277322015859</v>
      </c>
      <c r="K442" s="161">
        <f t="shared" si="263"/>
        <v>3.0152778586443997E-3</v>
      </c>
      <c r="L442" s="161">
        <f t="shared" si="264"/>
        <v>1.0462149969064001E-2</v>
      </c>
      <c r="M442" s="162">
        <f t="shared" si="265"/>
        <v>2.1511755392450191E-2</v>
      </c>
      <c r="N442" s="161">
        <v>0.23501358999999999</v>
      </c>
      <c r="O442" s="132">
        <v>4.4515722999999997E-3</v>
      </c>
      <c r="P442" s="132">
        <v>6.0103322000000002E-3</v>
      </c>
      <c r="Q442" s="132">
        <v>2.5765895E-3</v>
      </c>
      <c r="R442" s="132">
        <v>4.3865818999999997E-4</v>
      </c>
      <c r="S442" s="164">
        <v>3.0433354000000001E-9</v>
      </c>
      <c r="T442" s="164">
        <v>2.7125308999999999E-8</v>
      </c>
      <c r="U442" s="164">
        <v>8.8666324999999996E-8</v>
      </c>
      <c r="V442" s="132">
        <v>6.5096204999999996E-4</v>
      </c>
      <c r="W442" s="164">
        <v>1.1900153999999999E-7</v>
      </c>
      <c r="X442" s="132">
        <v>2.0860792999999999E-2</v>
      </c>
      <c r="Y442" s="164">
        <v>3.7801199000000003E-8</v>
      </c>
      <c r="Z442" s="164">
        <v>3.4244817000000001E-10</v>
      </c>
      <c r="AA442" s="164">
        <v>2.0234568000000001E-15</v>
      </c>
      <c r="AC442" s="118">
        <f t="shared" si="237"/>
        <v>0.23501358999999999</v>
      </c>
      <c r="AD442" s="118">
        <f t="shared" si="238"/>
        <v>1.3477271024969401E-2</v>
      </c>
      <c r="AE442" s="118">
        <f t="shared" si="239"/>
        <v>1.046199350877317E-2</v>
      </c>
      <c r="AF442" s="118">
        <f t="shared" si="240"/>
        <v>1.0462149969064E-2</v>
      </c>
      <c r="AG442" s="118">
        <f t="shared" si="241"/>
        <v>2.151175505000202E-2</v>
      </c>
      <c r="AI442" s="69">
        <v>13.618506999999999</v>
      </c>
      <c r="AJ442" s="69">
        <v>8.2329573000000007</v>
      </c>
      <c r="AK442" s="69">
        <v>2.5916641999999999</v>
      </c>
      <c r="AL442" s="69">
        <v>0</v>
      </c>
      <c r="AM442" s="69">
        <v>0.62477780000000005</v>
      </c>
      <c r="AN442" s="69">
        <v>1.5226942999999999</v>
      </c>
      <c r="AO442" s="69">
        <v>0.64641296999999998</v>
      </c>
      <c r="AQ442" s="116">
        <v>2.7699435000000001E-2</v>
      </c>
      <c r="AR442" s="116">
        <v>2.6207395000000001E-2</v>
      </c>
      <c r="AS442" s="116">
        <v>1.2350881000000001E-3</v>
      </c>
      <c r="AT442" s="116">
        <v>2.5695136999999999E-4</v>
      </c>
      <c r="AU442" s="150">
        <f t="shared" si="242"/>
        <v>1.5711867385612479E-6</v>
      </c>
      <c r="AV442" s="150">
        <f t="shared" si="243"/>
        <v>4.5676335628258545E-9</v>
      </c>
      <c r="AW442" s="163">
        <f t="shared" si="244"/>
        <v>3.5987586482999996E-2</v>
      </c>
      <c r="AX442" s="196">
        <v>1.4539508999999999E-6</v>
      </c>
      <c r="AY442" s="196">
        <v>4.3869209000000003E-9</v>
      </c>
      <c r="AZ442" s="196">
        <v>1.1985694999999999E-13</v>
      </c>
      <c r="BA442" s="196">
        <v>9.8700355999999995E-19</v>
      </c>
      <c r="BB442" s="196">
        <v>2.7996672999999999E-19</v>
      </c>
      <c r="BC442" s="196">
        <v>3.8306845000000002E-10</v>
      </c>
      <c r="BD442" s="196">
        <v>1.1685275E-7</v>
      </c>
      <c r="BE442" s="196">
        <v>5.4304087999999997E-11</v>
      </c>
      <c r="BF442" s="196">
        <v>1.2628868999999999E-10</v>
      </c>
      <c r="BG442" s="196">
        <v>1.1535738000000001E-18</v>
      </c>
      <c r="BH442" s="196">
        <v>3.4660608000000002E-20</v>
      </c>
      <c r="BI442" s="196">
        <v>1.5109945999999999E-17</v>
      </c>
      <c r="BJ442" s="196">
        <v>9.7810513E-18</v>
      </c>
      <c r="BK442" s="196">
        <v>1.7966207999999998E-18</v>
      </c>
      <c r="BL442" s="196">
        <v>8.7197989000000004E-16</v>
      </c>
      <c r="BM442" s="196">
        <v>1.9238000999999999E-14</v>
      </c>
      <c r="BN442" s="196">
        <v>2.7335892E-24</v>
      </c>
      <c r="BO442" s="196">
        <v>2.6672482999999999E-5</v>
      </c>
      <c r="BP442" s="108">
        <v>3.5960913999999997E-2</v>
      </c>
      <c r="BQ442" s="108">
        <v>0</v>
      </c>
      <c r="BR442" s="108">
        <v>0</v>
      </c>
      <c r="BS442" s="108">
        <v>0</v>
      </c>
      <c r="BU442" s="172">
        <v>6.0171102999999999E-5</v>
      </c>
      <c r="BV442" s="172">
        <v>9.9678526000000003E-7</v>
      </c>
      <c r="BW442" s="172">
        <v>4.3685349000000001E-5</v>
      </c>
      <c r="BX442" s="172">
        <v>1.0592837E-11</v>
      </c>
      <c r="BY442" s="172">
        <v>1.0286892E-6</v>
      </c>
      <c r="BZ442" s="172">
        <v>2.4798405999999998E-7</v>
      </c>
      <c r="CA442" s="172">
        <v>2.5255337000000001E-14</v>
      </c>
      <c r="CB442" s="172">
        <v>3.7638644E-7</v>
      </c>
      <c r="CC442" s="172">
        <v>5.4613431999999997E-12</v>
      </c>
      <c r="CD442" s="172">
        <v>2.1603088000000001E-11</v>
      </c>
      <c r="CE442" s="172">
        <v>7.9386529999999998E-16</v>
      </c>
      <c r="CF442" s="172">
        <v>6.0449836999999999E-21</v>
      </c>
      <c r="CG442" s="172">
        <v>5.1903542999999997E-17</v>
      </c>
      <c r="CH442" s="172">
        <v>5.3467343000000001E-7</v>
      </c>
      <c r="CI442" s="172">
        <v>1.3089687E-5</v>
      </c>
      <c r="CJ442" s="172">
        <v>2.1151144E-7</v>
      </c>
      <c r="CK442" s="69">
        <v>0</v>
      </c>
      <c r="CM442" s="197">
        <v>6.1224678000000005E-17</v>
      </c>
      <c r="CN442" s="198">
        <v>1.5667571</v>
      </c>
      <c r="CO442" s="198">
        <v>1.0432866000000001E-2</v>
      </c>
      <c r="CP442" s="198">
        <v>7.3886131000000001E-4</v>
      </c>
      <c r="CQ442" s="197">
        <v>6.9089200000000003E-15</v>
      </c>
      <c r="CR442" s="197">
        <v>8.2269938E-13</v>
      </c>
      <c r="CS442" s="197">
        <v>4.1121909000000001E-5</v>
      </c>
      <c r="CT442" s="197">
        <v>5.0107779000000003E-6</v>
      </c>
      <c r="CU442" s="197">
        <v>7.6733485E-13</v>
      </c>
      <c r="CV442" s="197">
        <v>8.7209494000000003E-5</v>
      </c>
      <c r="CX442" s="166"/>
    </row>
    <row r="443" spans="1:102" ht="14.4">
      <c r="A443" t="s">
        <v>3030</v>
      </c>
      <c r="B443" s="85" t="s">
        <v>493</v>
      </c>
      <c r="C443" s="113" t="str">
        <f t="shared" si="259"/>
        <v>A.050.06.204</v>
      </c>
      <c r="D443" s="9" t="s">
        <v>1473</v>
      </c>
      <c r="E443" s="117" t="s">
        <v>2102</v>
      </c>
      <c r="F443" s="115" t="str">
        <f t="shared" si="260"/>
        <v>IC die (not packaged) N14 HPC per cm2</v>
      </c>
      <c r="G443" s="143">
        <f t="shared" si="261"/>
        <v>1.6729263333333333</v>
      </c>
      <c r="I443" s="118">
        <f t="shared" si="262"/>
        <v>0.28757021938015859</v>
      </c>
      <c r="K443" s="161">
        <f t="shared" si="263"/>
        <v>3.1575986786444E-3</v>
      </c>
      <c r="L443" s="161">
        <f t="shared" si="264"/>
        <v>1.0955796469064001E-2</v>
      </c>
      <c r="M443" s="162">
        <f t="shared" si="265"/>
        <v>2.2517874232450191E-2</v>
      </c>
      <c r="N443" s="161">
        <v>0.25093894999999999</v>
      </c>
      <c r="O443" s="132">
        <v>4.6614179999999996E-3</v>
      </c>
      <c r="P443" s="132">
        <v>6.2941330000000004E-3</v>
      </c>
      <c r="Q443" s="132">
        <v>2.6982002000000001E-3</v>
      </c>
      <c r="R443" s="132">
        <v>4.5936830999999999E-4</v>
      </c>
      <c r="S443" s="164">
        <v>3.0433354000000001E-9</v>
      </c>
      <c r="T443" s="164">
        <v>2.7125308999999999E-8</v>
      </c>
      <c r="U443" s="164">
        <v>8.8666324999999996E-8</v>
      </c>
      <c r="V443" s="132">
        <v>6.7167889000000001E-4</v>
      </c>
      <c r="W443" s="164">
        <v>1.1900153999999999E-7</v>
      </c>
      <c r="X443" s="132">
        <v>2.1846194999999999E-2</v>
      </c>
      <c r="Y443" s="164">
        <v>3.7801199000000003E-8</v>
      </c>
      <c r="Z443" s="164">
        <v>3.4244817000000001E-10</v>
      </c>
      <c r="AA443" s="164">
        <v>2.0234568000000001E-15</v>
      </c>
      <c r="AC443" s="118">
        <f t="shared" si="237"/>
        <v>0.25093894999999999</v>
      </c>
      <c r="AD443" s="118">
        <f t="shared" si="238"/>
        <v>1.41132383449694E-2</v>
      </c>
      <c r="AE443" s="118">
        <f t="shared" si="239"/>
        <v>1.0955640008773171E-2</v>
      </c>
      <c r="AF443" s="118">
        <f t="shared" si="240"/>
        <v>1.0955796469064E-2</v>
      </c>
      <c r="AG443" s="118">
        <f t="shared" si="241"/>
        <v>2.2517873890002021E-2</v>
      </c>
      <c r="AI443" s="69">
        <v>14.261324999999999</v>
      </c>
      <c r="AJ443" s="69">
        <v>8.6213654999999996</v>
      </c>
      <c r="AK443" s="69">
        <v>2.7140928</v>
      </c>
      <c r="AL443" s="69">
        <v>0</v>
      </c>
      <c r="AM443" s="69">
        <v>0.65429194999999996</v>
      </c>
      <c r="AN443" s="69">
        <v>1.5946254</v>
      </c>
      <c r="AO443" s="69">
        <v>0.67694913999999995</v>
      </c>
      <c r="AQ443" s="116">
        <v>2.9529845999999998E-2</v>
      </c>
      <c r="AR443" s="116">
        <v>2.7943015000000002E-2</v>
      </c>
      <c r="AS443" s="116">
        <v>1.3177765000000001E-3</v>
      </c>
      <c r="AT443" s="116">
        <v>2.6905442000000002E-4</v>
      </c>
      <c r="AU443" s="150">
        <f t="shared" si="242"/>
        <v>1.675240751201248E-6</v>
      </c>
      <c r="AV443" s="150">
        <f t="shared" si="243"/>
        <v>4.8734338867558542E-9</v>
      </c>
      <c r="AW443" s="163">
        <f t="shared" si="244"/>
        <v>3.7682691621999997E-2</v>
      </c>
      <c r="AX443" s="196">
        <v>1.5524759E-6</v>
      </c>
      <c r="AY443" s="196">
        <v>4.6841943999999999E-9</v>
      </c>
      <c r="AZ443" s="196">
        <v>1.2797888E-13</v>
      </c>
      <c r="BA443" s="196">
        <v>9.8700355999999995E-19</v>
      </c>
      <c r="BB443" s="196">
        <v>2.7996672999999999E-19</v>
      </c>
      <c r="BC443" s="196">
        <v>4.0115109E-10</v>
      </c>
      <c r="BD443" s="196">
        <v>1.2236368E-7</v>
      </c>
      <c r="BE443" s="196">
        <v>5.6867450000000001E-11</v>
      </c>
      <c r="BF443" s="196">
        <v>1.3224402999999999E-10</v>
      </c>
      <c r="BG443" s="196">
        <v>1.1535738000000001E-18</v>
      </c>
      <c r="BH443" s="196">
        <v>3.4660608000000002E-20</v>
      </c>
      <c r="BI443" s="196">
        <v>1.5109945999999999E-17</v>
      </c>
      <c r="BJ443" s="196">
        <v>9.7810513E-18</v>
      </c>
      <c r="BK443" s="196">
        <v>1.7966207999999998E-18</v>
      </c>
      <c r="BL443" s="196">
        <v>8.7197989000000004E-16</v>
      </c>
      <c r="BM443" s="196">
        <v>1.9238000999999999E-14</v>
      </c>
      <c r="BN443" s="196">
        <v>2.7335892E-24</v>
      </c>
      <c r="BO443" s="196">
        <v>2.7090622000000001E-5</v>
      </c>
      <c r="BP443" s="108">
        <v>3.7655600999999997E-2</v>
      </c>
      <c r="BQ443" s="108">
        <v>0</v>
      </c>
      <c r="BR443" s="108">
        <v>0</v>
      </c>
      <c r="BS443" s="108">
        <v>0</v>
      </c>
      <c r="BU443" s="172">
        <v>6.390938E-5</v>
      </c>
      <c r="BV443" s="172">
        <v>1.0437965000000001E-6</v>
      </c>
      <c r="BW443" s="172">
        <v>4.6645625000000001E-5</v>
      </c>
      <c r="BX443" s="172">
        <v>1.0592837E-11</v>
      </c>
      <c r="BY443" s="172">
        <v>1.0772217E-6</v>
      </c>
      <c r="BZ443" s="172">
        <v>2.5969042000000001E-7</v>
      </c>
      <c r="CA443" s="172">
        <v>2.5255337000000001E-14</v>
      </c>
      <c r="CB443" s="172">
        <v>3.9415417999999999E-7</v>
      </c>
      <c r="CC443" s="172">
        <v>5.4613431999999997E-12</v>
      </c>
      <c r="CD443" s="172">
        <v>2.1603088000000001E-11</v>
      </c>
      <c r="CE443" s="172">
        <v>7.9386529999999998E-16</v>
      </c>
      <c r="CF443" s="172">
        <v>6.0449836999999999E-21</v>
      </c>
      <c r="CG443" s="172">
        <v>5.1903542999999997E-17</v>
      </c>
      <c r="CH443" s="172">
        <v>5.5990665000000001E-7</v>
      </c>
      <c r="CI443" s="172">
        <v>1.3707444000000001E-5</v>
      </c>
      <c r="CJ443" s="172">
        <v>2.2150307000000001E-7</v>
      </c>
      <c r="CK443" s="69">
        <v>0</v>
      </c>
      <c r="CM443" s="197">
        <v>6.1224678000000005E-17</v>
      </c>
      <c r="CN443" s="198">
        <v>1.6729262</v>
      </c>
      <c r="CO443" s="198">
        <v>1.0925469E-2</v>
      </c>
      <c r="CP443" s="198">
        <v>7.7371058E-4</v>
      </c>
      <c r="CQ443" s="197">
        <v>6.9089200000000003E-15</v>
      </c>
      <c r="CR443" s="197">
        <v>8.2269938E-13</v>
      </c>
      <c r="CS443" s="197">
        <v>4.3061522000000001E-5</v>
      </c>
      <c r="CT443" s="197">
        <v>5.0107779000000003E-6</v>
      </c>
      <c r="CU443" s="197">
        <v>7.6733485E-13</v>
      </c>
      <c r="CV443" s="197">
        <v>9.1326314000000005E-5</v>
      </c>
      <c r="CX443" s="166"/>
    </row>
    <row r="444" spans="1:102" ht="14.4">
      <c r="A444" t="s">
        <v>3031</v>
      </c>
      <c r="B444" s="85" t="s">
        <v>493</v>
      </c>
      <c r="C444" s="113" t="str">
        <f t="shared" si="259"/>
        <v>A.050.06.205</v>
      </c>
      <c r="D444" s="9" t="s">
        <v>1473</v>
      </c>
      <c r="E444" s="117" t="s">
        <v>2102</v>
      </c>
      <c r="F444" s="115" t="str">
        <f t="shared" si="260"/>
        <v>IC die (not packaged) N10 HPC per cm2</v>
      </c>
      <c r="G444" s="143">
        <f t="shared" si="261"/>
        <v>1.8443068666666667</v>
      </c>
      <c r="I444" s="118">
        <f t="shared" si="262"/>
        <v>0.31697199146015859</v>
      </c>
      <c r="K444" s="161">
        <f t="shared" si="263"/>
        <v>3.4778204486444002E-3</v>
      </c>
      <c r="L444" s="161">
        <f t="shared" si="264"/>
        <v>1.2066500869064E-2</v>
      </c>
      <c r="M444" s="162">
        <f t="shared" si="265"/>
        <v>2.4781640142450191E-2</v>
      </c>
      <c r="N444" s="161">
        <v>0.27664602999999999</v>
      </c>
      <c r="O444" s="132">
        <v>5.1335707999999999E-3</v>
      </c>
      <c r="P444" s="132">
        <v>6.9326845999999999E-3</v>
      </c>
      <c r="Q444" s="132">
        <v>2.9718242000000001E-3</v>
      </c>
      <c r="R444" s="132">
        <v>5.0596607999999995E-4</v>
      </c>
      <c r="S444" s="164">
        <v>3.0433354000000001E-9</v>
      </c>
      <c r="T444" s="164">
        <v>2.7125308999999999E-8</v>
      </c>
      <c r="U444" s="164">
        <v>8.8666324999999996E-8</v>
      </c>
      <c r="V444" s="132">
        <v>7.1829179999999997E-4</v>
      </c>
      <c r="W444" s="164">
        <v>1.1900153999999999E-7</v>
      </c>
      <c r="X444" s="132">
        <v>2.4063347999999998E-2</v>
      </c>
      <c r="Y444" s="164">
        <v>3.7801199000000003E-8</v>
      </c>
      <c r="Z444" s="164">
        <v>3.4244817000000001E-10</v>
      </c>
      <c r="AA444" s="164">
        <v>2.0234568000000001E-15</v>
      </c>
      <c r="AC444" s="118">
        <f t="shared" si="237"/>
        <v>0.27664602999999999</v>
      </c>
      <c r="AD444" s="118">
        <f t="shared" si="238"/>
        <v>1.55441645149694E-2</v>
      </c>
      <c r="AE444" s="118">
        <f t="shared" si="239"/>
        <v>1.206634440877317E-2</v>
      </c>
      <c r="AF444" s="118">
        <f t="shared" si="240"/>
        <v>1.2066500869064E-2</v>
      </c>
      <c r="AG444" s="118">
        <f t="shared" si="241"/>
        <v>2.4781639800002021E-2</v>
      </c>
      <c r="AI444" s="69">
        <v>15.707666</v>
      </c>
      <c r="AJ444" s="69">
        <v>9.4952839000000004</v>
      </c>
      <c r="AK444" s="69">
        <v>2.9895573999999998</v>
      </c>
      <c r="AL444" s="69">
        <v>0</v>
      </c>
      <c r="AM444" s="69">
        <v>0.72069879000000003</v>
      </c>
      <c r="AN444" s="69">
        <v>1.7564702999999999</v>
      </c>
      <c r="AO444" s="69">
        <v>0.74565550000000003</v>
      </c>
      <c r="AQ444" s="116">
        <v>3.2552328999999998E-2</v>
      </c>
      <c r="AR444" s="116">
        <v>3.0803324E-2</v>
      </c>
      <c r="AS444" s="116">
        <v>1.4527184999999999E-3</v>
      </c>
      <c r="AT444" s="116">
        <v>2.9628628000000001E-4</v>
      </c>
      <c r="AU444" s="150">
        <f t="shared" si="242"/>
        <v>1.8467221171212478E-6</v>
      </c>
      <c r="AV444" s="150">
        <f t="shared" si="243"/>
        <v>5.3724794933658534E-9</v>
      </c>
      <c r="AW444" s="163">
        <f t="shared" si="244"/>
        <v>4.1496677433E-2</v>
      </c>
      <c r="AX444" s="196">
        <v>1.7115170000000001E-6</v>
      </c>
      <c r="AY444" s="196">
        <v>5.1640598E-9</v>
      </c>
      <c r="AZ444" s="196">
        <v>1.4108949000000001E-13</v>
      </c>
      <c r="BA444" s="196">
        <v>9.8700355999999995E-19</v>
      </c>
      <c r="BB444" s="196">
        <v>2.7996672999999999E-19</v>
      </c>
      <c r="BC444" s="196">
        <v>4.4183701000000002E-10</v>
      </c>
      <c r="BD444" s="196">
        <v>1.3476325999999999E-7</v>
      </c>
      <c r="BE444" s="196">
        <v>6.2635015999999995E-11</v>
      </c>
      <c r="BF444" s="196">
        <v>1.4564355999999999E-10</v>
      </c>
      <c r="BG444" s="196">
        <v>1.1535738000000001E-18</v>
      </c>
      <c r="BH444" s="196">
        <v>3.4660608000000002E-20</v>
      </c>
      <c r="BI444" s="196">
        <v>1.5109945999999999E-17</v>
      </c>
      <c r="BJ444" s="196">
        <v>9.7810513E-18</v>
      </c>
      <c r="BK444" s="196">
        <v>1.7966207999999998E-18</v>
      </c>
      <c r="BL444" s="196">
        <v>8.7197989000000004E-16</v>
      </c>
      <c r="BM444" s="196">
        <v>1.9238000999999999E-14</v>
      </c>
      <c r="BN444" s="196">
        <v>2.7335892E-24</v>
      </c>
      <c r="BO444" s="196">
        <v>2.8031433000000001E-5</v>
      </c>
      <c r="BP444" s="108">
        <v>4.1468645999999998E-2</v>
      </c>
      <c r="BQ444" s="108">
        <v>0</v>
      </c>
      <c r="BR444" s="108">
        <v>0</v>
      </c>
      <c r="BS444" s="108">
        <v>0</v>
      </c>
      <c r="BU444" s="172">
        <v>7.0438422E-5</v>
      </c>
      <c r="BV444" s="172">
        <v>1.1495718E-6</v>
      </c>
      <c r="BW444" s="172">
        <v>5.1424168000000001E-5</v>
      </c>
      <c r="BX444" s="172">
        <v>1.0592837E-11</v>
      </c>
      <c r="BY444" s="172">
        <v>1.1864197000000001E-6</v>
      </c>
      <c r="BZ444" s="172">
        <v>2.8602973E-7</v>
      </c>
      <c r="CA444" s="172">
        <v>2.5255337000000001E-14</v>
      </c>
      <c r="CB444" s="172">
        <v>4.3413158999999998E-7</v>
      </c>
      <c r="CC444" s="172">
        <v>5.4613431999999997E-12</v>
      </c>
      <c r="CD444" s="172">
        <v>2.1603088000000001E-11</v>
      </c>
      <c r="CE444" s="172">
        <v>7.9386529999999998E-16</v>
      </c>
      <c r="CF444" s="172">
        <v>6.0449836999999999E-21</v>
      </c>
      <c r="CG444" s="172">
        <v>5.1903542999999997E-17</v>
      </c>
      <c r="CH444" s="172">
        <v>6.1668137999999996E-7</v>
      </c>
      <c r="CI444" s="172">
        <v>1.5097398E-5</v>
      </c>
      <c r="CJ444" s="172">
        <v>2.4398424000000002E-7</v>
      </c>
      <c r="CK444" s="69">
        <v>0</v>
      </c>
      <c r="CM444" s="197">
        <v>6.1224678000000005E-17</v>
      </c>
      <c r="CN444" s="198">
        <v>1.8443065999999999</v>
      </c>
      <c r="CO444" s="198">
        <v>1.2033825E-2</v>
      </c>
      <c r="CP444" s="198">
        <v>8.5212142999999997E-4</v>
      </c>
      <c r="CQ444" s="197">
        <v>6.9089200000000003E-15</v>
      </c>
      <c r="CR444" s="197">
        <v>8.2269938E-13</v>
      </c>
      <c r="CS444" s="197">
        <v>4.7425653E-5</v>
      </c>
      <c r="CT444" s="197">
        <v>5.0107779000000003E-6</v>
      </c>
      <c r="CU444" s="197">
        <v>7.6733485E-13</v>
      </c>
      <c r="CV444" s="198">
        <v>1.0058916000000001E-4</v>
      </c>
      <c r="CX444" s="166"/>
    </row>
    <row r="445" spans="1:102" ht="14.4">
      <c r="A445" t="s">
        <v>3032</v>
      </c>
      <c r="B445" s="85" t="s">
        <v>493</v>
      </c>
      <c r="C445" s="113" t="str">
        <f t="shared" si="259"/>
        <v>A.050.06.206</v>
      </c>
      <c r="D445" s="9" t="s">
        <v>1473</v>
      </c>
      <c r="E445" s="117" t="s">
        <v>2102</v>
      </c>
      <c r="F445" s="115" t="str">
        <f t="shared" si="260"/>
        <v>IC die (not packaged) N7 HPC per cm2</v>
      </c>
      <c r="G445" s="143">
        <f t="shared" si="261"/>
        <v>2.3648848666666669</v>
      </c>
      <c r="I445" s="118">
        <f t="shared" si="262"/>
        <v>0.40552698729015857</v>
      </c>
      <c r="K445" s="161">
        <f t="shared" si="263"/>
        <v>4.3851155686444E-3</v>
      </c>
      <c r="L445" s="161">
        <f t="shared" si="264"/>
        <v>1.5213496669064E-2</v>
      </c>
      <c r="M445" s="162">
        <f t="shared" si="265"/>
        <v>3.1195645052450195E-2</v>
      </c>
      <c r="N445" s="161">
        <v>0.35473273</v>
      </c>
      <c r="O445" s="132">
        <v>6.4713371000000002E-3</v>
      </c>
      <c r="P445" s="132">
        <v>8.7419140999999995E-3</v>
      </c>
      <c r="Q445" s="132">
        <v>3.7470923000000001E-3</v>
      </c>
      <c r="R445" s="132">
        <v>6.3799310000000004E-4</v>
      </c>
      <c r="S445" s="164">
        <v>3.0433354000000001E-9</v>
      </c>
      <c r="T445" s="164">
        <v>2.7125308999999999E-8</v>
      </c>
      <c r="U445" s="164">
        <v>8.8666324999999996E-8</v>
      </c>
      <c r="V445" s="132">
        <v>8.5036170999999998E-4</v>
      </c>
      <c r="W445" s="164">
        <v>1.1900153999999999E-7</v>
      </c>
      <c r="X445" s="132">
        <v>3.0345283000000001E-2</v>
      </c>
      <c r="Y445" s="164">
        <v>3.7801199000000003E-8</v>
      </c>
      <c r="Z445" s="164">
        <v>3.4244817000000001E-10</v>
      </c>
      <c r="AA445" s="164">
        <v>2.0234568000000001E-15</v>
      </c>
      <c r="AC445" s="118">
        <f t="shared" si="237"/>
        <v>0.35473273</v>
      </c>
      <c r="AD445" s="118">
        <f t="shared" si="238"/>
        <v>1.9598455434969402E-2</v>
      </c>
      <c r="AE445" s="118">
        <f t="shared" si="239"/>
        <v>1.5213340208773169E-2</v>
      </c>
      <c r="AF445" s="118">
        <f t="shared" si="240"/>
        <v>1.5213496669064E-2</v>
      </c>
      <c r="AG445" s="118">
        <f t="shared" si="241"/>
        <v>3.1195644710002024E-2</v>
      </c>
      <c r="AI445" s="69">
        <v>19.805631999999999</v>
      </c>
      <c r="AJ445" s="69">
        <v>11.971386000000001</v>
      </c>
      <c r="AK445" s="69">
        <v>3.7700402</v>
      </c>
      <c r="AL445" s="69">
        <v>0</v>
      </c>
      <c r="AM445" s="69">
        <v>0.90885150999999997</v>
      </c>
      <c r="AN445" s="69">
        <v>2.2150310000000002</v>
      </c>
      <c r="AO445" s="69">
        <v>0.94032353999999996</v>
      </c>
      <c r="AQ445" s="116">
        <v>4.1684297000000002E-2</v>
      </c>
      <c r="AR445" s="116">
        <v>3.94493E-2</v>
      </c>
      <c r="AS445" s="116">
        <v>1.8615538E-3</v>
      </c>
      <c r="AT445" s="116">
        <v>3.7344321000000002E-4</v>
      </c>
      <c r="AU445" s="150">
        <f t="shared" si="242"/>
        <v>2.3650659539112479E-6</v>
      </c>
      <c r="AV445" s="150">
        <f t="shared" si="243"/>
        <v>6.8844446625858542E-9</v>
      </c>
      <c r="AW445" s="163">
        <f t="shared" si="244"/>
        <v>5.2302971064000003E-2</v>
      </c>
      <c r="AX445" s="196">
        <v>2.1946134E-6</v>
      </c>
      <c r="AY445" s="196">
        <v>6.6216783999999997E-9</v>
      </c>
      <c r="AZ445" s="196">
        <v>1.8091371000000001E-13</v>
      </c>
      <c r="BA445" s="196">
        <v>9.8700355999999995E-19</v>
      </c>
      <c r="BB445" s="196">
        <v>2.7996672999999999E-19</v>
      </c>
      <c r="BC445" s="196">
        <v>5.5711380000000002E-10</v>
      </c>
      <c r="BD445" s="196">
        <v>1.6989541999999999E-7</v>
      </c>
      <c r="BE445" s="196">
        <v>7.8976450999999995E-11</v>
      </c>
      <c r="BF445" s="196">
        <v>1.8360887000000001E-10</v>
      </c>
      <c r="BG445" s="196">
        <v>1.1535738000000001E-18</v>
      </c>
      <c r="BH445" s="196">
        <v>3.4660608000000002E-20</v>
      </c>
      <c r="BI445" s="196">
        <v>1.5109945999999999E-17</v>
      </c>
      <c r="BJ445" s="196">
        <v>9.7810513E-18</v>
      </c>
      <c r="BK445" s="196">
        <v>1.7966207999999998E-18</v>
      </c>
      <c r="BL445" s="196">
        <v>8.7197989000000004E-16</v>
      </c>
      <c r="BM445" s="196">
        <v>1.9238000999999999E-14</v>
      </c>
      <c r="BN445" s="196">
        <v>2.7335892E-24</v>
      </c>
      <c r="BO445" s="196">
        <v>3.0697064000000003E-5</v>
      </c>
      <c r="BP445" s="108">
        <v>5.2272274000000001E-2</v>
      </c>
      <c r="BQ445" s="108">
        <v>0</v>
      </c>
      <c r="BR445" s="108">
        <v>0</v>
      </c>
      <c r="BS445" s="108">
        <v>0</v>
      </c>
      <c r="BU445" s="172">
        <v>8.9913268000000004E-5</v>
      </c>
      <c r="BV445" s="172">
        <v>1.4492684E-6</v>
      </c>
      <c r="BW445" s="172">
        <v>6.5939266000000001E-5</v>
      </c>
      <c r="BX445" s="172">
        <v>1.0592837E-11</v>
      </c>
      <c r="BY445" s="172">
        <v>1.4958142E-6</v>
      </c>
      <c r="BZ445" s="172">
        <v>3.6065778E-7</v>
      </c>
      <c r="CA445" s="172">
        <v>2.5255337000000001E-14</v>
      </c>
      <c r="CB445" s="172">
        <v>5.4740090000000003E-7</v>
      </c>
      <c r="CC445" s="172">
        <v>5.4613431999999997E-12</v>
      </c>
      <c r="CD445" s="172">
        <v>2.1603088000000001E-11</v>
      </c>
      <c r="CE445" s="172">
        <v>7.9386529999999998E-16</v>
      </c>
      <c r="CF445" s="172">
        <v>6.0449836999999999E-21</v>
      </c>
      <c r="CG445" s="172">
        <v>5.1903542999999997E-17</v>
      </c>
      <c r="CH445" s="172">
        <v>7.7754312E-7</v>
      </c>
      <c r="CI445" s="172">
        <v>1.9035600000000001E-5</v>
      </c>
      <c r="CJ445" s="172">
        <v>3.0768087999999998E-7</v>
      </c>
      <c r="CK445" s="69">
        <v>0</v>
      </c>
      <c r="CM445" s="197">
        <v>6.1224678000000005E-17</v>
      </c>
      <c r="CN445" s="198">
        <v>2.3648847000000002</v>
      </c>
      <c r="CO445" s="198">
        <v>1.5174168E-2</v>
      </c>
      <c r="CP445" s="198">
        <v>1.0742855000000001E-3</v>
      </c>
      <c r="CQ445" s="197">
        <v>6.9089200000000003E-15</v>
      </c>
      <c r="CR445" s="197">
        <v>8.2269938E-13</v>
      </c>
      <c r="CS445" s="197">
        <v>5.9790690000000003E-5</v>
      </c>
      <c r="CT445" s="197">
        <v>5.0107779000000003E-6</v>
      </c>
      <c r="CU445" s="197">
        <v>7.6733485E-13</v>
      </c>
      <c r="CV445" s="198">
        <v>1.2683388E-4</v>
      </c>
      <c r="CX445" s="166"/>
    </row>
    <row r="446" spans="1:102" ht="14.4">
      <c r="A446" t="s">
        <v>3033</v>
      </c>
      <c r="B446" s="85" t="s">
        <v>493</v>
      </c>
      <c r="C446" s="113" t="str">
        <f t="shared" si="259"/>
        <v>A.050.06.207</v>
      </c>
      <c r="D446" s="9" t="s">
        <v>1473</v>
      </c>
      <c r="E446" s="117" t="s">
        <v>2102</v>
      </c>
      <c r="F446" s="115" t="str">
        <f t="shared" si="260"/>
        <v>IC die (not packaged) N7_EUV HPC per cm2</v>
      </c>
      <c r="G446" s="143">
        <f t="shared" si="261"/>
        <v>2.0806312</v>
      </c>
      <c r="I446" s="118">
        <f t="shared" si="262"/>
        <v>0.36042580934015861</v>
      </c>
      <c r="K446" s="161">
        <f t="shared" si="263"/>
        <v>4.1716343886443992E-3</v>
      </c>
      <c r="L446" s="161">
        <f t="shared" si="264"/>
        <v>1.4473027169064E-2</v>
      </c>
      <c r="M446" s="162">
        <f t="shared" si="265"/>
        <v>2.9686467782450193E-2</v>
      </c>
      <c r="N446" s="161">
        <v>0.31209468000000001</v>
      </c>
      <c r="O446" s="132">
        <v>6.1565685999999996E-3</v>
      </c>
      <c r="P446" s="132">
        <v>8.3162131000000007E-3</v>
      </c>
      <c r="Q446" s="132">
        <v>3.5646762999999998E-3</v>
      </c>
      <c r="R446" s="132">
        <v>6.0692791999999995E-4</v>
      </c>
      <c r="S446" s="164">
        <v>3.0433354000000001E-9</v>
      </c>
      <c r="T446" s="164">
        <v>2.7125308999999999E-8</v>
      </c>
      <c r="U446" s="164">
        <v>8.8666324999999996E-8</v>
      </c>
      <c r="V446" s="132">
        <v>8.1928643999999999E-4</v>
      </c>
      <c r="W446" s="164">
        <v>1.1900153999999999E-7</v>
      </c>
      <c r="X446" s="132">
        <v>2.8867180999999999E-2</v>
      </c>
      <c r="Y446" s="164">
        <v>3.7801199000000003E-8</v>
      </c>
      <c r="Z446" s="164">
        <v>3.4244817000000001E-10</v>
      </c>
      <c r="AA446" s="164">
        <v>2.0234568000000001E-15</v>
      </c>
      <c r="AC446" s="118">
        <f t="shared" si="237"/>
        <v>0.31209468000000001</v>
      </c>
      <c r="AD446" s="118">
        <f t="shared" si="238"/>
        <v>1.8644504754969399E-2</v>
      </c>
      <c r="AE446" s="118">
        <f t="shared" si="239"/>
        <v>1.4472870708773169E-2</v>
      </c>
      <c r="AF446" s="118">
        <f t="shared" si="240"/>
        <v>1.4473027169064E-2</v>
      </c>
      <c r="AG446" s="118">
        <f t="shared" si="241"/>
        <v>2.9686467440002022E-2</v>
      </c>
      <c r="AI446" s="69">
        <v>18.841405000000002</v>
      </c>
      <c r="AJ446" s="69">
        <v>11.388774</v>
      </c>
      <c r="AK446" s="69">
        <v>3.5863971000000001</v>
      </c>
      <c r="AL446" s="69">
        <v>0</v>
      </c>
      <c r="AM446" s="69">
        <v>0.86458027999999998</v>
      </c>
      <c r="AN446" s="69">
        <v>2.1071344000000001</v>
      </c>
      <c r="AO446" s="69">
        <v>0.89451928999999997</v>
      </c>
      <c r="AQ446" s="116">
        <v>3.6909157999999997E-2</v>
      </c>
      <c r="AR446" s="116">
        <v>3.4910991000000002E-2</v>
      </c>
      <c r="AS446" s="116">
        <v>1.6428785999999999E-3</v>
      </c>
      <c r="AT446" s="116">
        <v>3.5528863999999998E-4</v>
      </c>
      <c r="AU446" s="150">
        <f t="shared" si="242"/>
        <v>2.0929850399612479E-6</v>
      </c>
      <c r="AV446" s="150">
        <f t="shared" si="243"/>
        <v>6.0757345631858536E-9</v>
      </c>
      <c r="AW446" s="163">
        <f t="shared" si="244"/>
        <v>4.9760312856000001E-2</v>
      </c>
      <c r="AX446" s="196">
        <v>1.9308260000000001E-6</v>
      </c>
      <c r="AY446" s="196">
        <v>5.8257681000000001E-9</v>
      </c>
      <c r="AZ446" s="196">
        <v>1.5916831000000001E-13</v>
      </c>
      <c r="BA446" s="196">
        <v>9.8700355999999995E-19</v>
      </c>
      <c r="BB446" s="196">
        <v>2.7996672999999999E-19</v>
      </c>
      <c r="BC446" s="196">
        <v>5.2998985E-10</v>
      </c>
      <c r="BD446" s="196">
        <v>1.6162903E-7</v>
      </c>
      <c r="BE446" s="196">
        <v>7.5131406999999995E-11</v>
      </c>
      <c r="BF446" s="196">
        <v>1.7467586E-10</v>
      </c>
      <c r="BG446" s="196">
        <v>1.1535738000000001E-18</v>
      </c>
      <c r="BH446" s="196">
        <v>3.4660608000000002E-20</v>
      </c>
      <c r="BI446" s="196">
        <v>1.5109945999999999E-17</v>
      </c>
      <c r="BJ446" s="196">
        <v>9.7810513E-18</v>
      </c>
      <c r="BK446" s="196">
        <v>1.7966207999999998E-18</v>
      </c>
      <c r="BL446" s="196">
        <v>8.7197989000000004E-16</v>
      </c>
      <c r="BM446" s="196">
        <v>1.9238000999999999E-14</v>
      </c>
      <c r="BN446" s="196">
        <v>2.7335892E-24</v>
      </c>
      <c r="BO446" s="196">
        <v>3.0069856000000001E-5</v>
      </c>
      <c r="BP446" s="108">
        <v>4.9730243E-2</v>
      </c>
      <c r="BQ446" s="108">
        <v>0</v>
      </c>
      <c r="BR446" s="108">
        <v>0</v>
      </c>
      <c r="BS446" s="108">
        <v>0</v>
      </c>
      <c r="BU446" s="172">
        <v>8.0820522000000003E-5</v>
      </c>
      <c r="BV446" s="172">
        <v>1.3787516E-6</v>
      </c>
      <c r="BW446" s="172">
        <v>5.8013519000000001E-5</v>
      </c>
      <c r="BX446" s="172">
        <v>1.0592837E-11</v>
      </c>
      <c r="BY446" s="172">
        <v>1.4230155000000001E-6</v>
      </c>
      <c r="BZ446" s="172">
        <v>3.4309824000000002E-7</v>
      </c>
      <c r="CA446" s="172">
        <v>2.5255337000000001E-14</v>
      </c>
      <c r="CB446" s="172">
        <v>5.2074929999999995E-7</v>
      </c>
      <c r="CC446" s="172">
        <v>5.4613431999999997E-12</v>
      </c>
      <c r="CD446" s="172">
        <v>2.1603088000000001E-11</v>
      </c>
      <c r="CE446" s="172">
        <v>7.9386529999999998E-16</v>
      </c>
      <c r="CF446" s="172">
        <v>6.0449836999999999E-21</v>
      </c>
      <c r="CG446" s="172">
        <v>5.1903542999999997E-17</v>
      </c>
      <c r="CH446" s="172">
        <v>7.3969330000000003E-7</v>
      </c>
      <c r="CI446" s="172">
        <v>1.8108964E-5</v>
      </c>
      <c r="CJ446" s="172">
        <v>2.9269343999999999E-7</v>
      </c>
      <c r="CK446" s="69">
        <v>0</v>
      </c>
      <c r="CM446" s="197">
        <v>6.1224678000000005E-17</v>
      </c>
      <c r="CN446" s="198">
        <v>2.0806309999999999</v>
      </c>
      <c r="CO446" s="198">
        <v>1.4435264E-2</v>
      </c>
      <c r="CP446" s="198">
        <v>1.0220116E-3</v>
      </c>
      <c r="CQ446" s="197">
        <v>6.9089200000000003E-15</v>
      </c>
      <c r="CR446" s="197">
        <v>8.2269938E-13</v>
      </c>
      <c r="CS446" s="197">
        <v>5.6881269000000002E-5</v>
      </c>
      <c r="CT446" s="197">
        <v>5.0107779000000003E-6</v>
      </c>
      <c r="CU446" s="197">
        <v>7.6733485E-13</v>
      </c>
      <c r="CV446" s="198">
        <v>1.2065865E-4</v>
      </c>
      <c r="CX446" s="166"/>
    </row>
    <row r="447" spans="1:102" ht="14.4">
      <c r="A447" t="s">
        <v>3034</v>
      </c>
      <c r="B447" s="85" t="s">
        <v>493</v>
      </c>
      <c r="C447" s="113" t="str">
        <f t="shared" si="259"/>
        <v>A.050.06.208</v>
      </c>
      <c r="D447" s="9" t="s">
        <v>1473</v>
      </c>
      <c r="E447" s="117" t="s">
        <v>2102</v>
      </c>
      <c r="F447" s="115" t="str">
        <f t="shared" si="260"/>
        <v>IC die (not packaged) N5 HPC per cm2</v>
      </c>
      <c r="G447" s="143">
        <f t="shared" si="261"/>
        <v>2.4298288000000001</v>
      </c>
      <c r="I447" s="118">
        <f t="shared" si="262"/>
        <v>0.4195790519801586</v>
      </c>
      <c r="K447" s="161">
        <f t="shared" si="263"/>
        <v>4.7587077286444001E-3</v>
      </c>
      <c r="L447" s="161">
        <f t="shared" si="264"/>
        <v>1.6509318469064001E-2</v>
      </c>
      <c r="M447" s="162">
        <f t="shared" si="265"/>
        <v>3.3836705782450197E-2</v>
      </c>
      <c r="N447" s="161">
        <v>0.36447432000000002</v>
      </c>
      <c r="O447" s="132">
        <v>7.0221820000000001E-3</v>
      </c>
      <c r="P447" s="132">
        <v>9.4868910000000008E-3</v>
      </c>
      <c r="Q447" s="132">
        <v>4.0663204000000001E-3</v>
      </c>
      <c r="R447" s="132">
        <v>6.9235716000000001E-4</v>
      </c>
      <c r="S447" s="164">
        <v>3.0433354000000001E-9</v>
      </c>
      <c r="T447" s="164">
        <v>2.7125308999999999E-8</v>
      </c>
      <c r="U447" s="164">
        <v>8.8666324999999996E-8</v>
      </c>
      <c r="V447" s="132">
        <v>9.0474344000000004E-4</v>
      </c>
      <c r="W447" s="164">
        <v>1.1900153999999999E-7</v>
      </c>
      <c r="X447" s="132">
        <v>3.2931962000000002E-2</v>
      </c>
      <c r="Y447" s="164">
        <v>3.7801199000000003E-8</v>
      </c>
      <c r="Z447" s="164">
        <v>3.4244817000000001E-10</v>
      </c>
      <c r="AA447" s="164">
        <v>2.0234568000000001E-15</v>
      </c>
      <c r="AC447" s="118">
        <f t="shared" si="237"/>
        <v>0.36447432000000002</v>
      </c>
      <c r="AD447" s="118">
        <f t="shared" si="238"/>
        <v>2.1267869394969399E-2</v>
      </c>
      <c r="AE447" s="118">
        <f t="shared" si="239"/>
        <v>1.6509162008773171E-2</v>
      </c>
      <c r="AF447" s="118">
        <f t="shared" si="240"/>
        <v>1.6509318469064001E-2</v>
      </c>
      <c r="AG447" s="118">
        <f t="shared" si="241"/>
        <v>3.383670544000203E-2</v>
      </c>
      <c r="AI447" s="69">
        <v>21.493030000000001</v>
      </c>
      <c r="AJ447" s="69">
        <v>12.990957999999999</v>
      </c>
      <c r="AK447" s="69">
        <v>4.0914153999999998</v>
      </c>
      <c r="AL447" s="69">
        <v>0</v>
      </c>
      <c r="AM447" s="69">
        <v>0.98632615000000001</v>
      </c>
      <c r="AN447" s="69">
        <v>2.4038501000000001</v>
      </c>
      <c r="AO447" s="69">
        <v>1.020481</v>
      </c>
      <c r="AQ447" s="116">
        <v>4.3018643000000002E-2</v>
      </c>
      <c r="AR447" s="116">
        <v>4.0696656999999997E-2</v>
      </c>
      <c r="AS447" s="116">
        <v>1.9167721E-3</v>
      </c>
      <c r="AT447" s="116">
        <v>4.0521371000000001E-4</v>
      </c>
      <c r="AU447" s="150">
        <f t="shared" si="242"/>
        <v>2.4398475108312482E-6</v>
      </c>
      <c r="AV447" s="150">
        <f t="shared" si="243"/>
        <v>7.0886541367958544E-9</v>
      </c>
      <c r="AW447" s="163">
        <f t="shared" si="244"/>
        <v>5.6752620677000001E-2</v>
      </c>
      <c r="AX447" s="196">
        <v>2.2548813000000001E-6</v>
      </c>
      <c r="AY447" s="196">
        <v>6.8035212999999997E-9</v>
      </c>
      <c r="AZ447" s="196">
        <v>1.8588191999999999E-13</v>
      </c>
      <c r="BA447" s="196">
        <v>9.8700355999999995E-19</v>
      </c>
      <c r="BB447" s="196">
        <v>2.7996672999999999E-19</v>
      </c>
      <c r="BC447" s="196">
        <v>6.0458072E-10</v>
      </c>
      <c r="BD447" s="196">
        <v>1.8436161000000001E-7</v>
      </c>
      <c r="BE447" s="196">
        <v>8.5705277000000001E-11</v>
      </c>
      <c r="BF447" s="196">
        <v>1.9924165000000001E-10</v>
      </c>
      <c r="BG447" s="196">
        <v>1.1535738000000001E-18</v>
      </c>
      <c r="BH447" s="196">
        <v>3.4660608000000002E-20</v>
      </c>
      <c r="BI447" s="196">
        <v>1.5109945999999999E-17</v>
      </c>
      <c r="BJ447" s="196">
        <v>9.7810513E-18</v>
      </c>
      <c r="BK447" s="196">
        <v>1.7966207999999998E-18</v>
      </c>
      <c r="BL447" s="196">
        <v>8.7197989000000004E-16</v>
      </c>
      <c r="BM447" s="196">
        <v>1.9238000999999999E-14</v>
      </c>
      <c r="BN447" s="196">
        <v>2.7335892E-24</v>
      </c>
      <c r="BO447" s="196">
        <v>3.1794676999999999E-5</v>
      </c>
      <c r="BP447" s="108">
        <v>5.6720826000000002E-2</v>
      </c>
      <c r="BQ447" s="108">
        <v>0</v>
      </c>
      <c r="BR447" s="108">
        <v>0</v>
      </c>
      <c r="BS447" s="108">
        <v>0</v>
      </c>
      <c r="BU447" s="172">
        <v>9.3766325999999995E-5</v>
      </c>
      <c r="BV447" s="172">
        <v>1.5726728999999999E-6</v>
      </c>
      <c r="BW447" s="172">
        <v>6.7750073999999996E-5</v>
      </c>
      <c r="BX447" s="172">
        <v>1.0592837E-11</v>
      </c>
      <c r="BY447" s="172">
        <v>1.6232120000000001E-6</v>
      </c>
      <c r="BZ447" s="172">
        <v>3.9138696999999998E-7</v>
      </c>
      <c r="CA447" s="172">
        <v>2.5255337000000001E-14</v>
      </c>
      <c r="CB447" s="172">
        <v>5.9404121000000004E-7</v>
      </c>
      <c r="CC447" s="172">
        <v>5.4613431999999997E-12</v>
      </c>
      <c r="CD447" s="172">
        <v>2.1603088000000001E-11</v>
      </c>
      <c r="CE447" s="172">
        <v>7.9386529999999998E-16</v>
      </c>
      <c r="CF447" s="172">
        <v>6.0449836999999999E-21</v>
      </c>
      <c r="CG447" s="172">
        <v>5.1903542999999997E-17</v>
      </c>
      <c r="CH447" s="172">
        <v>8.4378031000000002E-7</v>
      </c>
      <c r="CI447" s="172">
        <v>2.0657213000000002E-5</v>
      </c>
      <c r="CJ447" s="172">
        <v>3.3390891000000002E-7</v>
      </c>
      <c r="CK447" s="69">
        <v>0</v>
      </c>
      <c r="CM447" s="197">
        <v>6.1224678000000005E-17</v>
      </c>
      <c r="CN447" s="198">
        <v>2.4298286</v>
      </c>
      <c r="CO447" s="198">
        <v>1.6467249999999999E-2</v>
      </c>
      <c r="CP447" s="198">
        <v>1.1657648E-3</v>
      </c>
      <c r="CQ447" s="197">
        <v>6.9089200000000003E-15</v>
      </c>
      <c r="CR447" s="197">
        <v>8.2269938E-13</v>
      </c>
      <c r="CS447" s="197">
        <v>6.4882175999999995E-5</v>
      </c>
      <c r="CT447" s="197">
        <v>5.0107779000000003E-6</v>
      </c>
      <c r="CU447" s="197">
        <v>7.6733485E-13</v>
      </c>
      <c r="CV447" s="198">
        <v>1.3764053000000001E-4</v>
      </c>
      <c r="CX447" s="166"/>
    </row>
    <row r="448" spans="1:102" ht="14.4">
      <c r="A448" t="s">
        <v>3035</v>
      </c>
      <c r="B448" s="85" t="s">
        <v>493</v>
      </c>
      <c r="C448" s="113" t="str">
        <f t="shared" si="259"/>
        <v>A.050.06.209</v>
      </c>
      <c r="D448" s="9" t="s">
        <v>1473</v>
      </c>
      <c r="E448" s="117" t="s">
        <v>2102</v>
      </c>
      <c r="F448" s="115" t="str">
        <f t="shared" si="260"/>
        <v>IC die (not packaged) N3 HPC per cm2</v>
      </c>
      <c r="G448" s="143">
        <f t="shared" si="261"/>
        <v>2.6425898000000001</v>
      </c>
      <c r="I448" s="118">
        <f t="shared" si="262"/>
        <v>0.4588825869501586</v>
      </c>
      <c r="K448" s="161">
        <f t="shared" si="263"/>
        <v>5.3991512786443997E-3</v>
      </c>
      <c r="L448" s="161">
        <f t="shared" si="264"/>
        <v>1.8730727069064004E-2</v>
      </c>
      <c r="M448" s="162">
        <f t="shared" si="265"/>
        <v>3.8364238602450196E-2</v>
      </c>
      <c r="N448" s="161">
        <v>0.39638846999999999</v>
      </c>
      <c r="O448" s="132">
        <v>7.9664876000000006E-3</v>
      </c>
      <c r="P448" s="132">
        <v>1.0763994000000001E-2</v>
      </c>
      <c r="Q448" s="132">
        <v>4.6135684000000003E-3</v>
      </c>
      <c r="R448" s="132">
        <v>7.8555271E-4</v>
      </c>
      <c r="S448" s="164">
        <v>3.0433354000000001E-9</v>
      </c>
      <c r="T448" s="164">
        <v>2.7125308999999999E-8</v>
      </c>
      <c r="U448" s="164">
        <v>8.8666324999999996E-8</v>
      </c>
      <c r="V448" s="132">
        <v>9.9796926000000007E-4</v>
      </c>
      <c r="W448" s="164">
        <v>1.1900153999999999E-7</v>
      </c>
      <c r="X448" s="132">
        <v>3.7366269000000001E-2</v>
      </c>
      <c r="Y448" s="164">
        <v>3.7801199000000003E-8</v>
      </c>
      <c r="Z448" s="164">
        <v>3.4244817000000001E-10</v>
      </c>
      <c r="AA448" s="164">
        <v>2.0234568000000001E-15</v>
      </c>
      <c r="AC448" s="118">
        <f t="shared" si="237"/>
        <v>0.39638846999999999</v>
      </c>
      <c r="AD448" s="118">
        <f t="shared" si="238"/>
        <v>2.4129721544969403E-2</v>
      </c>
      <c r="AE448" s="118">
        <f t="shared" si="239"/>
        <v>1.8730570608773173E-2</v>
      </c>
      <c r="AF448" s="118">
        <f t="shared" si="240"/>
        <v>1.8730727069064004E-2</v>
      </c>
      <c r="AG448" s="118">
        <f t="shared" si="241"/>
        <v>3.8364238260002029E-2</v>
      </c>
      <c r="AI448" s="69">
        <v>24.385712000000002</v>
      </c>
      <c r="AJ448" s="69">
        <v>14.738794</v>
      </c>
      <c r="AK448" s="69">
        <v>4.6423445000000001</v>
      </c>
      <c r="AL448" s="69">
        <v>0</v>
      </c>
      <c r="AM448" s="69">
        <v>1.1191397999999999</v>
      </c>
      <c r="AN448" s="69">
        <v>2.7275399999999999</v>
      </c>
      <c r="AO448" s="69">
        <v>1.1578937</v>
      </c>
      <c r="AQ448" s="116">
        <v>4.6952905000000003E-2</v>
      </c>
      <c r="AR448" s="116">
        <v>4.4405E-2</v>
      </c>
      <c r="AS448" s="116">
        <v>2.0882276E-3</v>
      </c>
      <c r="AT448" s="116">
        <v>4.5967742999999999E-4</v>
      </c>
      <c r="AU448" s="150">
        <f t="shared" si="242"/>
        <v>2.6621702526812476E-6</v>
      </c>
      <c r="AV448" s="150">
        <f t="shared" si="243"/>
        <v>7.722735284015857E-9</v>
      </c>
      <c r="AW448" s="163">
        <f t="shared" si="244"/>
        <v>6.4380592299000006E-2</v>
      </c>
      <c r="AX448" s="196">
        <v>2.4523234999999999E-6</v>
      </c>
      <c r="AY448" s="196">
        <v>7.3992519999999999E-9</v>
      </c>
      <c r="AZ448" s="196">
        <v>2.0215814E-13</v>
      </c>
      <c r="BA448" s="196">
        <v>9.8700355999999995E-19</v>
      </c>
      <c r="BB448" s="196">
        <v>2.7996672999999999E-19</v>
      </c>
      <c r="BC448" s="196">
        <v>6.8595256999999997E-10</v>
      </c>
      <c r="BD448" s="196">
        <v>2.0916078E-7</v>
      </c>
      <c r="BE448" s="196">
        <v>9.7240407999999995E-11</v>
      </c>
      <c r="BF448" s="196">
        <v>2.2604069E-10</v>
      </c>
      <c r="BG448" s="196">
        <v>1.1535738000000001E-18</v>
      </c>
      <c r="BH448" s="196">
        <v>3.4660608000000002E-20</v>
      </c>
      <c r="BI448" s="196">
        <v>1.5109945999999999E-17</v>
      </c>
      <c r="BJ448" s="196">
        <v>9.7810513E-18</v>
      </c>
      <c r="BK448" s="196">
        <v>1.7966207999999998E-18</v>
      </c>
      <c r="BL448" s="196">
        <v>8.7197989000000004E-16</v>
      </c>
      <c r="BM448" s="196">
        <v>1.9238000999999999E-14</v>
      </c>
      <c r="BN448" s="196">
        <v>2.7335892E-24</v>
      </c>
      <c r="BO448" s="196">
        <v>3.3676298999999999E-5</v>
      </c>
      <c r="BP448" s="108">
        <v>6.4346916000000004E-2</v>
      </c>
      <c r="BQ448" s="108">
        <v>0</v>
      </c>
      <c r="BR448" s="108">
        <v>0</v>
      </c>
      <c r="BS448" s="108">
        <v>0</v>
      </c>
      <c r="BU448" s="69">
        <v>1.0319967000000001E-4</v>
      </c>
      <c r="BV448" s="172">
        <v>1.7842234999999999E-6</v>
      </c>
      <c r="BW448" s="172">
        <v>7.3682414999999999E-5</v>
      </c>
      <c r="BX448" s="172">
        <v>1.0592837E-11</v>
      </c>
      <c r="BY448" s="172">
        <v>1.8416081E-6</v>
      </c>
      <c r="BZ448" s="172">
        <v>4.4406560000000001E-7</v>
      </c>
      <c r="CA448" s="172">
        <v>2.5255337000000001E-14</v>
      </c>
      <c r="CB448" s="172">
        <v>6.7399601999999999E-7</v>
      </c>
      <c r="CC448" s="172">
        <v>5.4613431999999997E-12</v>
      </c>
      <c r="CD448" s="172">
        <v>2.1603088000000001E-11</v>
      </c>
      <c r="CE448" s="172">
        <v>7.9386529999999998E-16</v>
      </c>
      <c r="CF448" s="172">
        <v>6.0449836999999999E-21</v>
      </c>
      <c r="CG448" s="172">
        <v>5.1903542999999997E-17</v>
      </c>
      <c r="CH448" s="172">
        <v>9.5732976999999992E-7</v>
      </c>
      <c r="CI448" s="172">
        <v>2.3437120000000001E-5</v>
      </c>
      <c r="CJ448" s="172">
        <v>3.7887124999999999E-7</v>
      </c>
      <c r="CK448" s="69">
        <v>0</v>
      </c>
      <c r="CM448" s="197">
        <v>6.1224678000000005E-17</v>
      </c>
      <c r="CN448" s="198">
        <v>2.6425896</v>
      </c>
      <c r="CO448" s="198">
        <v>1.8683961999999998E-2</v>
      </c>
      <c r="CP448" s="198">
        <v>1.3225864999999999E-3</v>
      </c>
      <c r="CQ448" s="197">
        <v>6.9089200000000003E-15</v>
      </c>
      <c r="CR448" s="197">
        <v>8.2269938E-13</v>
      </c>
      <c r="CS448" s="197">
        <v>7.3610436999999997E-5</v>
      </c>
      <c r="CT448" s="197">
        <v>5.0107779000000003E-6</v>
      </c>
      <c r="CU448" s="197">
        <v>7.6733485E-13</v>
      </c>
      <c r="CV448" s="198">
        <v>1.5616622E-4</v>
      </c>
      <c r="CX448" s="166"/>
    </row>
    <row r="449" spans="1:102" ht="14.4">
      <c r="A449" t="s">
        <v>3036</v>
      </c>
      <c r="B449" s="85" t="s">
        <v>493</v>
      </c>
      <c r="C449" s="113" t="str">
        <f t="shared" si="259"/>
        <v>A.050.06.210</v>
      </c>
      <c r="D449" s="9" t="s">
        <v>1473</v>
      </c>
      <c r="E449" s="117" t="s">
        <v>2102</v>
      </c>
      <c r="F449" s="115" t="str">
        <f t="shared" si="260"/>
        <v>IC die (not packaged) N2 HPC per cm2</v>
      </c>
      <c r="G449" s="143">
        <f t="shared" si="261"/>
        <v>2.7798718666666669</v>
      </c>
      <c r="I449" s="118">
        <f t="shared" si="262"/>
        <v>0.48706954339015862</v>
      </c>
      <c r="K449" s="161">
        <f t="shared" si="263"/>
        <v>6.0573849786443998E-3</v>
      </c>
      <c r="L449" s="161">
        <f t="shared" si="264"/>
        <v>2.1013842369064003E-2</v>
      </c>
      <c r="M449" s="162">
        <f t="shared" si="265"/>
        <v>4.3017536042450198E-2</v>
      </c>
      <c r="N449" s="161">
        <v>0.41698078</v>
      </c>
      <c r="O449" s="132">
        <v>8.9370239000000004E-3</v>
      </c>
      <c r="P449" s="132">
        <v>1.2076573E-2</v>
      </c>
      <c r="Q449" s="132">
        <v>5.1760178E-3</v>
      </c>
      <c r="R449" s="132">
        <v>8.8133701000000001E-4</v>
      </c>
      <c r="S449" s="164">
        <v>3.0433354000000001E-9</v>
      </c>
      <c r="T449" s="164">
        <v>2.7125308999999999E-8</v>
      </c>
      <c r="U449" s="164">
        <v>8.8666324999999996E-8</v>
      </c>
      <c r="V449" s="132">
        <v>1.0937847E-3</v>
      </c>
      <c r="W449" s="164">
        <v>1.1900153999999999E-7</v>
      </c>
      <c r="X449" s="132">
        <v>4.1923751000000002E-2</v>
      </c>
      <c r="Y449" s="164">
        <v>3.7801199000000003E-8</v>
      </c>
      <c r="Z449" s="164">
        <v>3.4244817000000001E-10</v>
      </c>
      <c r="AA449" s="164">
        <v>2.0234568000000001E-15</v>
      </c>
      <c r="AC449" s="118">
        <f t="shared" si="237"/>
        <v>0.41698078</v>
      </c>
      <c r="AD449" s="118">
        <f t="shared" si="238"/>
        <v>2.7071070544969402E-2</v>
      </c>
      <c r="AE449" s="118">
        <f t="shared" si="239"/>
        <v>2.1013685908773172E-2</v>
      </c>
      <c r="AF449" s="118">
        <f t="shared" si="240"/>
        <v>2.1013842369064003E-2</v>
      </c>
      <c r="AG449" s="118">
        <f t="shared" si="241"/>
        <v>4.3017535700002031E-2</v>
      </c>
      <c r="AI449" s="69">
        <v>27.358747000000001</v>
      </c>
      <c r="AJ449" s="69">
        <v>16.535181999999999</v>
      </c>
      <c r="AK449" s="69">
        <v>5.2085771000000003</v>
      </c>
      <c r="AL449" s="69">
        <v>0</v>
      </c>
      <c r="AM449" s="69">
        <v>1.2556427999999999</v>
      </c>
      <c r="AN449" s="69">
        <v>3.0602212999999998</v>
      </c>
      <c r="AO449" s="69">
        <v>1.2991234</v>
      </c>
      <c r="AQ449" s="116">
        <v>4.9675008E-2</v>
      </c>
      <c r="AR449" s="116">
        <v>4.6956531000000003E-2</v>
      </c>
      <c r="AS449" s="116">
        <v>2.202823E-3</v>
      </c>
      <c r="AT449" s="116">
        <v>5.1565403000000004E-4</v>
      </c>
      <c r="AU449" s="150">
        <f t="shared" si="242"/>
        <v>2.8151397248612475E-6</v>
      </c>
      <c r="AV449" s="150">
        <f t="shared" si="243"/>
        <v>8.1465348080958572E-9</v>
      </c>
      <c r="AW449" s="163">
        <f t="shared" si="244"/>
        <v>7.2220452187999995E-2</v>
      </c>
      <c r="AX449" s="196">
        <v>2.5797212999999998E-6</v>
      </c>
      <c r="AY449" s="196">
        <v>7.7836420000000004E-9</v>
      </c>
      <c r="AZ449" s="196">
        <v>2.1266022000000001E-13</v>
      </c>
      <c r="BA449" s="196">
        <v>9.8700355999999995E-19</v>
      </c>
      <c r="BB449" s="196">
        <v>2.7996672999999999E-19</v>
      </c>
      <c r="BC449" s="196">
        <v>7.6958475000000001E-10</v>
      </c>
      <c r="BD449" s="196">
        <v>2.3464882000000001E-7</v>
      </c>
      <c r="BE449" s="196">
        <v>1.0909596E-10</v>
      </c>
      <c r="BF449" s="196">
        <v>2.5358415999999999E-10</v>
      </c>
      <c r="BG449" s="196">
        <v>1.1535738000000001E-18</v>
      </c>
      <c r="BH449" s="196">
        <v>3.4660608000000002E-20</v>
      </c>
      <c r="BI449" s="196">
        <v>1.5109945999999999E-17</v>
      </c>
      <c r="BJ449" s="196">
        <v>9.7810513E-18</v>
      </c>
      <c r="BK449" s="196">
        <v>1.7966207999999998E-18</v>
      </c>
      <c r="BL449" s="196">
        <v>8.7197989000000004E-16</v>
      </c>
      <c r="BM449" s="196">
        <v>1.9238000999999999E-14</v>
      </c>
      <c r="BN449" s="196">
        <v>2.7335892E-24</v>
      </c>
      <c r="BO449" s="196">
        <v>3.5610188000000001E-5</v>
      </c>
      <c r="BP449" s="108">
        <v>7.2184841999999999E-2</v>
      </c>
      <c r="BQ449" s="108">
        <v>0</v>
      </c>
      <c r="BR449" s="108">
        <v>0</v>
      </c>
      <c r="BS449" s="108">
        <v>0</v>
      </c>
      <c r="BU449" s="69">
        <v>1.1062571E-4</v>
      </c>
      <c r="BV449" s="172">
        <v>2.0016503999999999E-6</v>
      </c>
      <c r="BW449" s="172">
        <v>7.7510204000000006E-5</v>
      </c>
      <c r="BX449" s="172">
        <v>1.0592837E-11</v>
      </c>
      <c r="BY449" s="172">
        <v>2.0660708E-6</v>
      </c>
      <c r="BZ449" s="172">
        <v>4.9820750999999998E-7</v>
      </c>
      <c r="CA449" s="172">
        <v>2.5255337000000001E-14</v>
      </c>
      <c r="CB449" s="172">
        <v>7.5617180000000005E-7</v>
      </c>
      <c r="CC449" s="172">
        <v>5.4613431999999997E-12</v>
      </c>
      <c r="CD449" s="172">
        <v>2.1603088000000001E-11</v>
      </c>
      <c r="CE449" s="172">
        <v>7.9386529999999998E-16</v>
      </c>
      <c r="CF449" s="172">
        <v>6.0449836999999999E-21</v>
      </c>
      <c r="CG449" s="172">
        <v>5.1903542999999997E-17</v>
      </c>
      <c r="CH449" s="172">
        <v>1.0740334E-6</v>
      </c>
      <c r="CI449" s="172">
        <v>2.6294247000000002E-5</v>
      </c>
      <c r="CJ449" s="172">
        <v>4.2508253999999999E-7</v>
      </c>
      <c r="CK449" s="69">
        <v>0</v>
      </c>
      <c r="CM449" s="197">
        <v>6.1224678000000005E-17</v>
      </c>
      <c r="CN449" s="198">
        <v>2.7798717000000002</v>
      </c>
      <c r="CO449" s="198">
        <v>2.0962250000000002E-2</v>
      </c>
      <c r="CP449" s="198">
        <v>1.4837644E-3</v>
      </c>
      <c r="CQ449" s="197">
        <v>6.9089200000000003E-15</v>
      </c>
      <c r="CR449" s="197">
        <v>8.2269938E-13</v>
      </c>
      <c r="CS449" s="197">
        <v>8.2581149999999998E-5</v>
      </c>
      <c r="CT449" s="197">
        <v>5.0107779000000003E-6</v>
      </c>
      <c r="CU449" s="197">
        <v>7.6733485E-13</v>
      </c>
      <c r="CV449" s="198">
        <v>1.7520651000000001E-4</v>
      </c>
      <c r="CX449" s="166"/>
    </row>
    <row r="450" spans="1:102" ht="14.4">
      <c r="A450" t="s">
        <v>3037</v>
      </c>
      <c r="B450" s="85" t="s">
        <v>493</v>
      </c>
      <c r="C450" s="113" t="str">
        <f t="shared" si="259"/>
        <v>A.050.06.211</v>
      </c>
      <c r="D450" s="9" t="s">
        <v>1473</v>
      </c>
      <c r="E450" s="117" t="s">
        <v>2102</v>
      </c>
      <c r="F450" s="115" t="str">
        <f t="shared" si="260"/>
        <v>IC die (not packaged) N2_BSP HPC per cm2</v>
      </c>
      <c r="G450" s="143">
        <f t="shared" si="261"/>
        <v>2.8550832666666666</v>
      </c>
      <c r="I450" s="118">
        <f t="shared" si="262"/>
        <v>0.50040385954015854</v>
      </c>
      <c r="K450" s="161">
        <f t="shared" si="263"/>
        <v>6.235286028644399E-3</v>
      </c>
      <c r="L450" s="161">
        <f t="shared" si="264"/>
        <v>2.1630899469064001E-2</v>
      </c>
      <c r="M450" s="162">
        <f t="shared" si="265"/>
        <v>4.4275184042450191E-2</v>
      </c>
      <c r="N450" s="161">
        <v>0.42826249</v>
      </c>
      <c r="O450" s="132">
        <v>9.1993309999999998E-3</v>
      </c>
      <c r="P450" s="132">
        <v>1.2431322999999999E-2</v>
      </c>
      <c r="Q450" s="132">
        <v>5.3280311999999996E-3</v>
      </c>
      <c r="R450" s="132">
        <v>9.0722465999999995E-4</v>
      </c>
      <c r="S450" s="164">
        <v>3.0433354000000001E-9</v>
      </c>
      <c r="T450" s="164">
        <v>2.7125308999999999E-8</v>
      </c>
      <c r="U450" s="164">
        <v>8.8666324999999996E-8</v>
      </c>
      <c r="V450" s="132">
        <v>1.1196807000000001E-3</v>
      </c>
      <c r="W450" s="164">
        <v>1.1900153999999999E-7</v>
      </c>
      <c r="X450" s="132">
        <v>4.3155502999999998E-2</v>
      </c>
      <c r="Y450" s="164">
        <v>3.7801199000000003E-8</v>
      </c>
      <c r="Z450" s="164">
        <v>3.4244817000000001E-10</v>
      </c>
      <c r="AA450" s="164">
        <v>2.0234568000000001E-15</v>
      </c>
      <c r="AC450" s="118">
        <f t="shared" si="237"/>
        <v>0.42826249</v>
      </c>
      <c r="AD450" s="118">
        <f t="shared" si="238"/>
        <v>2.7866028694969399E-2</v>
      </c>
      <c r="AE450" s="118">
        <f t="shared" si="239"/>
        <v>2.1630743008773171E-2</v>
      </c>
      <c r="AF450" s="118">
        <f t="shared" si="240"/>
        <v>2.1630899469064001E-2</v>
      </c>
      <c r="AG450" s="118">
        <f t="shared" si="241"/>
        <v>4.4275183700002024E-2</v>
      </c>
      <c r="AI450" s="69">
        <v>28.162269999999999</v>
      </c>
      <c r="AJ450" s="69">
        <v>17.020693000000001</v>
      </c>
      <c r="AK450" s="69">
        <v>5.3616128999999999</v>
      </c>
      <c r="AL450" s="69">
        <v>0</v>
      </c>
      <c r="AM450" s="69">
        <v>1.2925355000000001</v>
      </c>
      <c r="AN450" s="69">
        <v>3.1501351</v>
      </c>
      <c r="AO450" s="69">
        <v>1.3372937</v>
      </c>
      <c r="AQ450" s="116">
        <v>5.1029442000000001E-2</v>
      </c>
      <c r="AR450" s="116">
        <v>4.8236011000000002E-2</v>
      </c>
      <c r="AS450" s="116">
        <v>2.2626478999999999E-3</v>
      </c>
      <c r="AT450" s="116">
        <v>5.3078284000000005E-4</v>
      </c>
      <c r="AU450" s="150">
        <f t="shared" si="242"/>
        <v>2.891847188151248E-6</v>
      </c>
      <c r="AV450" s="150">
        <f t="shared" si="243"/>
        <v>8.3677807417658584E-9</v>
      </c>
      <c r="AW450" s="163">
        <f t="shared" si="244"/>
        <v>7.4339333861000001E-2</v>
      </c>
      <c r="AX450" s="196">
        <v>2.6495175000000002E-6</v>
      </c>
      <c r="AY450" s="196">
        <v>7.9942338000000004E-9</v>
      </c>
      <c r="AZ450" s="196">
        <v>2.1841388999999999E-13</v>
      </c>
      <c r="BA450" s="196">
        <v>9.8700355999999995E-19</v>
      </c>
      <c r="BB450" s="196">
        <v>2.7996672999999999E-19</v>
      </c>
      <c r="BC450" s="196">
        <v>7.9218803999999999E-10</v>
      </c>
      <c r="BD450" s="196">
        <v>2.4153748E-7</v>
      </c>
      <c r="BE450" s="196">
        <v>1.1230016E-10</v>
      </c>
      <c r="BF450" s="196">
        <v>2.6102833999999997E-10</v>
      </c>
      <c r="BG450" s="196">
        <v>1.1535738000000001E-18</v>
      </c>
      <c r="BH450" s="196">
        <v>3.4660608000000002E-20</v>
      </c>
      <c r="BI450" s="196">
        <v>1.5109945999999999E-17</v>
      </c>
      <c r="BJ450" s="196">
        <v>9.7810513E-18</v>
      </c>
      <c r="BK450" s="196">
        <v>1.7966207999999998E-18</v>
      </c>
      <c r="BL450" s="196">
        <v>8.7197989000000004E-16</v>
      </c>
      <c r="BM450" s="196">
        <v>1.9238000999999999E-14</v>
      </c>
      <c r="BN450" s="196">
        <v>2.7335892E-24</v>
      </c>
      <c r="BO450" s="196">
        <v>3.6132861000000001E-5</v>
      </c>
      <c r="BP450" s="108">
        <v>7.4303200999999999E-2</v>
      </c>
      <c r="BQ450" s="108">
        <v>0</v>
      </c>
      <c r="BR450" s="108">
        <v>0</v>
      </c>
      <c r="BS450" s="108">
        <v>0</v>
      </c>
      <c r="BU450" s="69">
        <v>1.136953E-4</v>
      </c>
      <c r="BV450" s="172">
        <v>2.0604144999999999E-6</v>
      </c>
      <c r="BW450" s="172">
        <v>7.9607297000000004E-5</v>
      </c>
      <c r="BX450" s="172">
        <v>1.0592837E-11</v>
      </c>
      <c r="BY450" s="172">
        <v>2.1267363999999998E-6</v>
      </c>
      <c r="BZ450" s="172">
        <v>5.1284047000000004E-7</v>
      </c>
      <c r="CA450" s="172">
        <v>2.5255337000000001E-14</v>
      </c>
      <c r="CB450" s="172">
        <v>7.7838147000000005E-7</v>
      </c>
      <c r="CC450" s="172">
        <v>5.4613431999999997E-12</v>
      </c>
      <c r="CD450" s="172">
        <v>2.1603088000000001E-11</v>
      </c>
      <c r="CE450" s="172">
        <v>7.9386529999999998E-16</v>
      </c>
      <c r="CF450" s="172">
        <v>6.0449836999999999E-21</v>
      </c>
      <c r="CG450" s="172">
        <v>5.1903542999999997E-17</v>
      </c>
      <c r="CH450" s="172">
        <v>1.1055749000000001E-6</v>
      </c>
      <c r="CI450" s="172">
        <v>2.7066443999999999E-5</v>
      </c>
      <c r="CJ450" s="172">
        <v>4.3757207000000001E-7</v>
      </c>
      <c r="CK450" s="69">
        <v>0</v>
      </c>
      <c r="CM450" s="197">
        <v>6.1224678000000005E-17</v>
      </c>
      <c r="CN450" s="198">
        <v>2.8550830999999999</v>
      </c>
      <c r="CO450" s="198">
        <v>2.1578002999999998E-2</v>
      </c>
      <c r="CP450" s="198">
        <v>1.5273260000000001E-3</v>
      </c>
      <c r="CQ450" s="197">
        <v>6.9089200000000003E-15</v>
      </c>
      <c r="CR450" s="197">
        <v>8.2269938E-13</v>
      </c>
      <c r="CS450" s="197">
        <v>8.5005666999999995E-5</v>
      </c>
      <c r="CT450" s="197">
        <v>5.0107779000000003E-6</v>
      </c>
      <c r="CU450" s="197">
        <v>7.6733485E-13</v>
      </c>
      <c r="CV450" s="198">
        <v>1.8035254000000001E-4</v>
      </c>
      <c r="CX450" s="166"/>
    </row>
    <row r="451" spans="1:102" ht="14.4">
      <c r="A451" t="s">
        <v>3038</v>
      </c>
      <c r="B451" s="85" t="s">
        <v>493</v>
      </c>
      <c r="C451" s="113" t="str">
        <f t="shared" si="259"/>
        <v>A.050.06.251</v>
      </c>
      <c r="D451" s="9" t="s">
        <v>1473</v>
      </c>
      <c r="E451" s="117" t="s">
        <v>2102</v>
      </c>
      <c r="F451" s="115" t="str">
        <f t="shared" si="260"/>
        <v>IC die (not packaged) A5_HPC per cm2</v>
      </c>
      <c r="G451" s="143">
        <f t="shared" si="261"/>
        <v>3.4279991333333335</v>
      </c>
      <c r="I451" s="118">
        <f t="shared" si="262"/>
        <v>0.61502079173462965</v>
      </c>
      <c r="K451" s="161">
        <f t="shared" si="263"/>
        <v>8.5943828053679991E-3</v>
      </c>
      <c r="L451" s="161">
        <f t="shared" si="264"/>
        <v>2.9839326575509997E-2</v>
      </c>
      <c r="M451" s="162">
        <f t="shared" si="265"/>
        <v>6.2387212353751657E-2</v>
      </c>
      <c r="N451" s="161">
        <v>0.51419987</v>
      </c>
      <c r="O451" s="132">
        <v>1.2719362E-2</v>
      </c>
      <c r="P451" s="132">
        <v>1.7117918999999999E-2</v>
      </c>
      <c r="Q451" s="132">
        <v>7.3444720999999999E-3</v>
      </c>
      <c r="R451" s="132">
        <v>1.2496593000000001E-3</v>
      </c>
      <c r="S451" s="164">
        <v>2.5361127999999999E-8</v>
      </c>
      <c r="T451" s="164">
        <v>2.2604424000000001E-7</v>
      </c>
      <c r="U451" s="164">
        <v>7.3888604E-7</v>
      </c>
      <c r="V451" s="132">
        <v>3.0180764999999999E-3</v>
      </c>
      <c r="W451" s="164">
        <v>9.9167948000000007E-7</v>
      </c>
      <c r="X451" s="132">
        <v>5.9369132999999998E-2</v>
      </c>
      <c r="Y451" s="164">
        <v>3.1500998999999998E-7</v>
      </c>
      <c r="Z451" s="164">
        <v>2.8537348000000001E-9</v>
      </c>
      <c r="AA451" s="164">
        <v>1.686214E-14</v>
      </c>
      <c r="AC451" s="118">
        <f t="shared" si="237"/>
        <v>0.51419987</v>
      </c>
      <c r="AD451" s="118">
        <f t="shared" si="238"/>
        <v>3.8432402691407998E-2</v>
      </c>
      <c r="AE451" s="118">
        <f t="shared" si="239"/>
        <v>2.9838022739774799E-2</v>
      </c>
      <c r="AF451" s="118">
        <f t="shared" si="240"/>
        <v>2.9839326575509993E-2</v>
      </c>
      <c r="AG451" s="118">
        <f t="shared" si="241"/>
        <v>6.238720950001686E-2</v>
      </c>
      <c r="AI451" s="69">
        <v>38.813499999999998</v>
      </c>
      <c r="AJ451" s="69">
        <v>23.487893</v>
      </c>
      <c r="AK451" s="69">
        <v>7.3750701000000003</v>
      </c>
      <c r="AL451" s="69">
        <v>0</v>
      </c>
      <c r="AM451" s="69">
        <v>1.7779212</v>
      </c>
      <c r="AN451" s="69">
        <v>4.3331248000000002</v>
      </c>
      <c r="AO451" s="69">
        <v>1.8394906</v>
      </c>
      <c r="AQ451" s="116">
        <v>6.2114726000000002E-2</v>
      </c>
      <c r="AR451" s="116">
        <v>5.8644606000000002E-2</v>
      </c>
      <c r="AS451" s="116">
        <v>2.7348299000000001E-3</v>
      </c>
      <c r="AT451" s="116">
        <v>7.3529057999999995E-4</v>
      </c>
      <c r="AU451" s="150">
        <f t="shared" si="242"/>
        <v>3.5158636353937276E-6</v>
      </c>
      <c r="AV451" s="150">
        <f t="shared" si="243"/>
        <v>1.0114015804378799E-8</v>
      </c>
      <c r="AW451" s="163">
        <f t="shared" si="244"/>
        <v>0.10298187697</v>
      </c>
      <c r="AX451" s="196">
        <v>3.1811849999999999E-6</v>
      </c>
      <c r="AY451" s="196">
        <v>9.5984032000000005E-9</v>
      </c>
      <c r="AZ451" s="196">
        <v>2.6224207999999998E-13</v>
      </c>
      <c r="BA451" s="196">
        <v>8.2250297000000001E-18</v>
      </c>
      <c r="BB451" s="196">
        <v>2.3330560999999999E-18</v>
      </c>
      <c r="BC451" s="196">
        <v>1.0916378000000001E-9</v>
      </c>
      <c r="BD451" s="196">
        <v>3.3358683E-7</v>
      </c>
      <c r="BE451" s="196">
        <v>1.5475681E-10</v>
      </c>
      <c r="BF451" s="196">
        <v>3.6059332E-10</v>
      </c>
      <c r="BG451" s="196">
        <v>9.6131149000000001E-18</v>
      </c>
      <c r="BH451" s="196">
        <v>2.8883840000000001E-19</v>
      </c>
      <c r="BI451" s="196">
        <v>1.2591622E-16</v>
      </c>
      <c r="BJ451" s="196">
        <v>8.1508761000000001E-17</v>
      </c>
      <c r="BK451" s="196">
        <v>1.4971840000000001E-17</v>
      </c>
      <c r="BL451" s="196">
        <v>7.2664990999999994E-15</v>
      </c>
      <c r="BM451" s="196">
        <v>1.6031667E-13</v>
      </c>
      <c r="BN451" s="196">
        <v>2.2779909999999999E-23</v>
      </c>
      <c r="BO451" s="108">
        <v>1.7369697000000001E-4</v>
      </c>
      <c r="BP451" s="108">
        <v>0.10280818</v>
      </c>
      <c r="BQ451" s="108">
        <v>0</v>
      </c>
      <c r="BR451" s="108">
        <v>0</v>
      </c>
      <c r="BS451" s="108">
        <v>0</v>
      </c>
      <c r="BU451" s="69">
        <v>1.4258534999999999E-4</v>
      </c>
      <c r="BV451" s="172">
        <v>2.8454053000000001E-6</v>
      </c>
      <c r="BW451" s="172">
        <v>9.5581710999999997E-5</v>
      </c>
      <c r="BX451" s="172">
        <v>8.8273640999999998E-11</v>
      </c>
      <c r="BY451" s="172">
        <v>2.9345544999999999E-6</v>
      </c>
      <c r="BZ451" s="172">
        <v>7.0664492000000004E-7</v>
      </c>
      <c r="CA451" s="172">
        <v>2.1046113999999999E-13</v>
      </c>
      <c r="CB451" s="172">
        <v>1.072535E-6</v>
      </c>
      <c r="CC451" s="172">
        <v>4.5511192999999997E-11</v>
      </c>
      <c r="CD451" s="172">
        <v>1.8002573E-10</v>
      </c>
      <c r="CE451" s="172">
        <v>6.6155442000000002E-15</v>
      </c>
      <c r="CF451" s="172">
        <v>5.0374864000000001E-20</v>
      </c>
      <c r="CG451" s="172">
        <v>4.3252952999999999E-16</v>
      </c>
      <c r="CH451" s="172">
        <v>1.5243536E-6</v>
      </c>
      <c r="CI451" s="172">
        <v>3.7317926999999998E-5</v>
      </c>
      <c r="CJ451" s="172">
        <v>6.0190099E-7</v>
      </c>
      <c r="CK451" s="69">
        <v>0</v>
      </c>
      <c r="CM451" s="197">
        <v>5.1020564999999996E-16</v>
      </c>
      <c r="CN451" s="198">
        <v>3.4279975999999999</v>
      </c>
      <c r="CO451" s="198">
        <v>2.9716536000000002E-2</v>
      </c>
      <c r="CP451" s="198">
        <v>2.1088544E-3</v>
      </c>
      <c r="CQ451" s="197">
        <v>5.7574332999999997E-14</v>
      </c>
      <c r="CR451" s="197">
        <v>6.8558282000000001E-12</v>
      </c>
      <c r="CS451" s="198">
        <v>1.1736412E-4</v>
      </c>
      <c r="CT451" s="197">
        <v>4.1756482999999999E-5</v>
      </c>
      <c r="CU451" s="197">
        <v>6.3944571000000001E-12</v>
      </c>
      <c r="CV451" s="198">
        <v>2.4850858E-4</v>
      </c>
      <c r="CX451" s="166"/>
    </row>
    <row r="452" spans="1:102" ht="14.4">
      <c r="A452" t="s">
        <v>3039</v>
      </c>
      <c r="B452" s="85" t="s">
        <v>493</v>
      </c>
      <c r="C452" s="113" t="str">
        <f t="shared" si="259"/>
        <v>A.050.06.252</v>
      </c>
      <c r="D452" s="9" t="s">
        <v>1473</v>
      </c>
      <c r="E452" s="117" t="s">
        <v>2102</v>
      </c>
      <c r="F452" s="115" t="str">
        <f t="shared" si="260"/>
        <v>IC die (not packaged) A3_HPC per cm2</v>
      </c>
      <c r="G452" s="143">
        <f t="shared" si="261"/>
        <v>3.5869847333333333</v>
      </c>
      <c r="I452" s="118">
        <f t="shared" si="262"/>
        <v>0.64613612469582571</v>
      </c>
      <c r="K452" s="161">
        <f t="shared" si="263"/>
        <v>9.2194670855490005E-3</v>
      </c>
      <c r="L452" s="161">
        <f t="shared" si="264"/>
        <v>3.2008437761400006E-2</v>
      </c>
      <c r="M452" s="162">
        <f t="shared" si="265"/>
        <v>6.6860509848876731E-2</v>
      </c>
      <c r="N452" s="161">
        <v>0.53804770999999996</v>
      </c>
      <c r="O452" s="132">
        <v>1.3642599E-2</v>
      </c>
      <c r="P452" s="132">
        <v>1.8363725000000001E-2</v>
      </c>
      <c r="Q452" s="132">
        <v>7.8786198999999998E-3</v>
      </c>
      <c r="R452" s="132">
        <v>1.3405874E-3</v>
      </c>
      <c r="S452" s="164">
        <v>2.6206499E-8</v>
      </c>
      <c r="T452" s="164">
        <v>2.3357905E-7</v>
      </c>
      <c r="U452" s="164">
        <v>7.6351557000000002E-7</v>
      </c>
      <c r="V452" s="132">
        <v>3.1679679000000001E-3</v>
      </c>
      <c r="W452" s="164">
        <v>1.0247354999999999E-6</v>
      </c>
      <c r="X452" s="132">
        <v>6.3692539000000006E-2</v>
      </c>
      <c r="Y452" s="164">
        <v>3.2551032999999999E-7</v>
      </c>
      <c r="Z452" s="164">
        <v>2.9488592999999999E-9</v>
      </c>
      <c r="AA452" s="164">
        <v>1.7424211999999999E-14</v>
      </c>
      <c r="AC452" s="118">
        <f t="shared" si="237"/>
        <v>0.53804770999999996</v>
      </c>
      <c r="AD452" s="118">
        <f t="shared" si="238"/>
        <v>4.1226554601119E-2</v>
      </c>
      <c r="AE452" s="118">
        <f t="shared" si="239"/>
        <v>3.2007090464429303E-2</v>
      </c>
      <c r="AF452" s="118">
        <f t="shared" si="240"/>
        <v>3.2008437761399999E-2</v>
      </c>
      <c r="AG452" s="118">
        <f t="shared" si="241"/>
        <v>6.6860506900017436E-2</v>
      </c>
      <c r="AI452" s="69">
        <v>41.636654999999998</v>
      </c>
      <c r="AJ452" s="69">
        <v>25.194911000000001</v>
      </c>
      <c r="AK452" s="69">
        <v>7.9121839999999999</v>
      </c>
      <c r="AL452" s="69">
        <v>0</v>
      </c>
      <c r="AM452" s="69">
        <v>1.9074043000000001</v>
      </c>
      <c r="AN452" s="69">
        <v>4.6486983000000004</v>
      </c>
      <c r="AO452" s="69">
        <v>1.9734575000000001</v>
      </c>
      <c r="AQ452" s="116">
        <v>6.5164974000000001E-2</v>
      </c>
      <c r="AR452" s="116">
        <v>6.1511048999999998E-2</v>
      </c>
      <c r="AS452" s="116">
        <v>2.8653297E-3</v>
      </c>
      <c r="AT452" s="116">
        <v>7.8859543999999998E-4</v>
      </c>
      <c r="AU452" s="150">
        <f t="shared" si="242"/>
        <v>3.6877128304801851E-6</v>
      </c>
      <c r="AV452" s="150">
        <f t="shared" si="243"/>
        <v>1.0596633524532084E-8</v>
      </c>
      <c r="AW452" s="163">
        <f t="shared" si="244"/>
        <v>0.11044754169</v>
      </c>
      <c r="AX452" s="196">
        <v>3.3287237999999999E-6</v>
      </c>
      <c r="AY452" s="196">
        <v>1.0043563E-8</v>
      </c>
      <c r="AZ452" s="196">
        <v>2.7440449000000001E-13</v>
      </c>
      <c r="BA452" s="196">
        <v>8.4991972999999998E-18</v>
      </c>
      <c r="BB452" s="196">
        <v>2.4108245999999999E-18</v>
      </c>
      <c r="BC452" s="196">
        <v>1.1710473E-9</v>
      </c>
      <c r="BD452" s="196">
        <v>3.5781781000000001E-7</v>
      </c>
      <c r="BE452" s="196">
        <v>1.6601402999999999E-10</v>
      </c>
      <c r="BF452" s="196">
        <v>3.8678185E-10</v>
      </c>
      <c r="BG452" s="196">
        <v>9.9335521E-18</v>
      </c>
      <c r="BH452" s="196">
        <v>2.9846634999999998E-19</v>
      </c>
      <c r="BI452" s="196">
        <v>1.3011342000000001E-16</v>
      </c>
      <c r="BJ452" s="196">
        <v>8.4225719999999997E-17</v>
      </c>
      <c r="BK452" s="196">
        <v>1.5470901999999999E-17</v>
      </c>
      <c r="BL452" s="196">
        <v>7.5087157000000002E-15</v>
      </c>
      <c r="BM452" s="196">
        <v>1.6566056E-13</v>
      </c>
      <c r="BN452" s="196">
        <v>2.3539240000000001E-23</v>
      </c>
      <c r="BO452" s="108">
        <v>1.8048169E-4</v>
      </c>
      <c r="BP452" s="108">
        <v>0.11026706</v>
      </c>
      <c r="BQ452" s="108">
        <v>0</v>
      </c>
      <c r="BR452" s="108">
        <v>0</v>
      </c>
      <c r="BS452" s="108">
        <v>0</v>
      </c>
      <c r="BU452" s="69">
        <v>1.5043607000000001E-4</v>
      </c>
      <c r="BV452" s="172">
        <v>3.0520997000000001E-6</v>
      </c>
      <c r="BW452" s="69">
        <v>1.0001465E-4</v>
      </c>
      <c r="BX452" s="172">
        <v>9.1216096000000004E-11</v>
      </c>
      <c r="BY452" s="172">
        <v>3.1478398000000001E-6</v>
      </c>
      <c r="BZ452" s="172">
        <v>7.5805113999999999E-7</v>
      </c>
      <c r="CA452" s="172">
        <v>2.1747651000000001E-13</v>
      </c>
      <c r="CB452" s="172">
        <v>1.1505586E-6</v>
      </c>
      <c r="CC452" s="172">
        <v>4.7028232999999999E-11</v>
      </c>
      <c r="CD452" s="172">
        <v>1.8602659000000001E-10</v>
      </c>
      <c r="CE452" s="172">
        <v>6.8360622999999997E-15</v>
      </c>
      <c r="CF452" s="172">
        <v>5.2054026000000002E-20</v>
      </c>
      <c r="CG452" s="172">
        <v>4.4694718000000001E-16</v>
      </c>
      <c r="CH452" s="172">
        <v>1.6351994E-6</v>
      </c>
      <c r="CI452" s="172">
        <v>4.0031604999999998E-5</v>
      </c>
      <c r="CJ452" s="172">
        <v>6.4573611000000003E-7</v>
      </c>
      <c r="CK452" s="69">
        <v>0</v>
      </c>
      <c r="CM452" s="197">
        <v>5.2721249999999999E-16</v>
      </c>
      <c r="CN452" s="198">
        <v>3.5869832000000001</v>
      </c>
      <c r="CO452" s="198">
        <v>3.1879071000000002E-2</v>
      </c>
      <c r="CP452" s="198">
        <v>2.2620617999999999E-3</v>
      </c>
      <c r="CQ452" s="197">
        <v>5.9493477000000006E-14</v>
      </c>
      <c r="CR452" s="197">
        <v>7.0843558000000003E-12</v>
      </c>
      <c r="CS452" s="198">
        <v>1.2589092000000001E-4</v>
      </c>
      <c r="CT452" s="197">
        <v>4.3148366000000002E-5</v>
      </c>
      <c r="CU452" s="197">
        <v>6.6076056000000002E-12</v>
      </c>
      <c r="CV452" s="198">
        <v>2.6658679999999997E-4</v>
      </c>
      <c r="CX452" s="166"/>
    </row>
    <row r="453" spans="1:102" ht="14.4">
      <c r="A453" t="s">
        <v>1427</v>
      </c>
      <c r="B453" s="85" t="s">
        <v>493</v>
      </c>
      <c r="C453" s="113" t="str">
        <f t="shared" si="259"/>
        <v>A.050.06.301</v>
      </c>
      <c r="D453" s="9" t="s">
        <v>1473</v>
      </c>
      <c r="E453" s="112" t="s">
        <v>361</v>
      </c>
      <c r="F453" s="115" t="str">
        <f t="shared" si="260"/>
        <v>PCB = Printed Circuit Board (empty)</v>
      </c>
      <c r="G453" s="143">
        <f t="shared" si="261"/>
        <v>11.028926</v>
      </c>
      <c r="I453" s="118">
        <f t="shared" si="262"/>
        <v>6.9310694794719838</v>
      </c>
      <c r="K453" s="161">
        <f t="shared" si="263"/>
        <v>0.20270718660000003</v>
      </c>
      <c r="L453" s="161">
        <f t="shared" si="264"/>
        <v>0.94632551986800006</v>
      </c>
      <c r="M453" s="162">
        <f t="shared" si="265"/>
        <v>4.1276978730039833</v>
      </c>
      <c r="N453" s="161">
        <v>1.6543388999999999</v>
      </c>
      <c r="O453" s="132">
        <v>0.41411123999999999</v>
      </c>
      <c r="P453" s="132">
        <v>0.24178756000000001</v>
      </c>
      <c r="Q453" s="132">
        <v>0.12322531</v>
      </c>
      <c r="R453" s="132">
        <v>4.8309336000000001E-2</v>
      </c>
      <c r="S453" s="132">
        <v>5.5361076000000004E-3</v>
      </c>
      <c r="T453" s="132">
        <v>2.5636433E-2</v>
      </c>
      <c r="U453" s="132">
        <v>1.5326878E-2</v>
      </c>
      <c r="V453" s="132">
        <v>3.9784476999999998</v>
      </c>
      <c r="W453" s="132">
        <v>0.27500540000000001</v>
      </c>
      <c r="X453" s="132">
        <v>0.12334621</v>
      </c>
      <c r="Y453" s="164">
        <v>9.4441868E-5</v>
      </c>
      <c r="Z453" s="132">
        <v>2.5903962999999999E-2</v>
      </c>
      <c r="AA453" s="164">
        <v>3.9837600000000004E-12</v>
      </c>
      <c r="AC453" s="118">
        <f t="shared" si="237"/>
        <v>1.6543388999999999</v>
      </c>
      <c r="AD453" s="118">
        <f t="shared" si="238"/>
        <v>0.87393286459999997</v>
      </c>
      <c r="AE453" s="118">
        <f t="shared" si="239"/>
        <v>0.69712964099999997</v>
      </c>
      <c r="AF453" s="118">
        <f t="shared" si="240"/>
        <v>0.94632551986800006</v>
      </c>
      <c r="AG453" s="118">
        <f t="shared" si="241"/>
        <v>4.1017939100039831</v>
      </c>
      <c r="AI453" s="69">
        <v>178.01163</v>
      </c>
      <c r="AJ453" s="69">
        <v>142.88632999999999</v>
      </c>
      <c r="AK453" s="69">
        <v>15.065073999999999</v>
      </c>
      <c r="AL453" s="69">
        <v>0</v>
      </c>
      <c r="AM453" s="69">
        <v>3.0112564000000002</v>
      </c>
      <c r="AN453" s="69">
        <v>9.8325028000000003</v>
      </c>
      <c r="AO453" s="69">
        <v>7.2164641999999999</v>
      </c>
      <c r="AQ453" s="116">
        <v>0.32927497</v>
      </c>
      <c r="AR453" s="116">
        <v>0.30822780999999999</v>
      </c>
      <c r="AS453" s="116">
        <v>1.2265787E-2</v>
      </c>
      <c r="AT453" s="116">
        <v>8.7813774000000001E-3</v>
      </c>
      <c r="AU453" s="150">
        <f t="shared" si="242"/>
        <v>1.8478885171991194E-5</v>
      </c>
      <c r="AV453" s="150">
        <f t="shared" si="243"/>
        <v>4.5361638832918999E-8</v>
      </c>
      <c r="AW453" s="163">
        <f t="shared" si="244"/>
        <v>1.2298847800000001</v>
      </c>
      <c r="AX453" s="196">
        <v>1.0249889999999999E-5</v>
      </c>
      <c r="AY453" s="196">
        <v>3.0926658E-8</v>
      </c>
      <c r="AZ453" s="196">
        <v>8.4494190000000002E-13</v>
      </c>
      <c r="BA453" s="196">
        <v>7.3641944000000001E-10</v>
      </c>
      <c r="BB453" s="196">
        <v>5.5119547999999999E-16</v>
      </c>
      <c r="BC453" s="196">
        <v>1.6342541999999999E-8</v>
      </c>
      <c r="BD453" s="196">
        <v>7.1213569000000001E-6</v>
      </c>
      <c r="BE453" s="196">
        <v>2.3517873999999998E-9</v>
      </c>
      <c r="BF453" s="196">
        <v>7.8720447000000003E-9</v>
      </c>
      <c r="BG453" s="196">
        <v>3.5798746000000002E-9</v>
      </c>
      <c r="BH453" s="196">
        <v>5.0519418999999999E-14</v>
      </c>
      <c r="BI453" s="196">
        <v>6.1715572000000003E-10</v>
      </c>
      <c r="BJ453" s="196">
        <v>8.0808475999999993E-12</v>
      </c>
      <c r="BK453" s="196">
        <v>3.5915928E-12</v>
      </c>
      <c r="BL453" s="196">
        <v>1.9897917000000001E-7</v>
      </c>
      <c r="BM453" s="196">
        <v>8.9158014000000003E-7</v>
      </c>
      <c r="BN453" s="196">
        <v>1.5505111999999999E-12</v>
      </c>
      <c r="BO453" s="108">
        <v>0.21915788</v>
      </c>
      <c r="BP453" s="108">
        <v>1.0107269000000001</v>
      </c>
      <c r="BQ453" s="108">
        <v>0</v>
      </c>
      <c r="BR453" s="108">
        <v>0</v>
      </c>
      <c r="BS453" s="108">
        <v>0</v>
      </c>
      <c r="BU453" s="69">
        <v>4.9351313000000003E-3</v>
      </c>
      <c r="BV453" s="172">
        <v>5.9533141E-5</v>
      </c>
      <c r="BW453" s="69">
        <v>3.0751572000000001E-4</v>
      </c>
      <c r="BX453" s="172">
        <v>1.8035362E-6</v>
      </c>
      <c r="BY453" s="172">
        <v>7.0043382999999994E-5</v>
      </c>
      <c r="BZ453" s="172">
        <v>1.0472974999999999E-5</v>
      </c>
      <c r="CA453" s="172">
        <v>9.2723324000000006E-5</v>
      </c>
      <c r="CB453" s="172">
        <v>1.5737834E-5</v>
      </c>
      <c r="CC453" s="172">
        <v>2.0722674E-6</v>
      </c>
      <c r="CD453" s="172">
        <v>1.7023438000000001E-5</v>
      </c>
      <c r="CE453" s="172">
        <v>1.5629534000000001E-12</v>
      </c>
      <c r="CF453" s="172">
        <v>3.4287577000000002E-9</v>
      </c>
      <c r="CG453" s="172">
        <v>6.1585646999999996E-8</v>
      </c>
      <c r="CH453" s="172">
        <v>2.647501E-5</v>
      </c>
      <c r="CI453" s="69">
        <v>1.8742878000000001E-4</v>
      </c>
      <c r="CJ453" s="69">
        <v>4.1442368000000002E-3</v>
      </c>
      <c r="CK453" s="69">
        <v>0</v>
      </c>
      <c r="CM453" s="197">
        <v>5.2126966000000003E-8</v>
      </c>
      <c r="CN453" s="198">
        <v>11.021571</v>
      </c>
      <c r="CO453" s="198">
        <v>0.31058101999999999</v>
      </c>
      <c r="CP453" s="198">
        <v>4.3086787000000001E-2</v>
      </c>
      <c r="CQ453" s="197">
        <v>6.9287157999999994E-8</v>
      </c>
      <c r="CR453" s="197">
        <v>1.2387733E-6</v>
      </c>
      <c r="CS453" s="198">
        <v>2.5500499999999999E-3</v>
      </c>
      <c r="CT453" s="198">
        <v>4.2343640999999996</v>
      </c>
      <c r="CU453" s="198">
        <v>2.3851961000000001E-3</v>
      </c>
      <c r="CV453" s="198">
        <v>3.6620632999999998E-3</v>
      </c>
      <c r="CX453" s="166"/>
    </row>
    <row r="454" spans="1:102" ht="14.4">
      <c r="A454" t="s">
        <v>1654</v>
      </c>
      <c r="B454" s="85" t="s">
        <v>493</v>
      </c>
      <c r="C454" s="113" t="str">
        <f t="shared" si="259"/>
        <v>A.050.06.302</v>
      </c>
      <c r="D454" s="9" t="s">
        <v>1473</v>
      </c>
      <c r="E454" s="112" t="s">
        <v>362</v>
      </c>
      <c r="F454" s="115" t="str">
        <f t="shared" si="260"/>
        <v>PCB of laptop (including componenets - excluding ICs)</v>
      </c>
      <c r="G454" s="143">
        <f t="shared" si="261"/>
        <v>30.961477333333335</v>
      </c>
      <c r="I454" s="118">
        <f t="shared" si="262"/>
        <v>32.958483949446553</v>
      </c>
      <c r="K454" s="161">
        <f t="shared" si="263"/>
        <v>0.60676323300000001</v>
      </c>
      <c r="L454" s="161">
        <f t="shared" si="264"/>
        <v>6.8932640405410002</v>
      </c>
      <c r="M454" s="162">
        <f t="shared" si="265"/>
        <v>20.814235075905554</v>
      </c>
      <c r="N454" s="161">
        <v>4.6442215999999998</v>
      </c>
      <c r="O454" s="132">
        <v>4.8613967999999996</v>
      </c>
      <c r="P454" s="132">
        <v>1.6084905</v>
      </c>
      <c r="Q454" s="132">
        <v>8.5876521999999997E-2</v>
      </c>
      <c r="R454" s="132">
        <v>0.12867334</v>
      </c>
      <c r="S454" s="132">
        <v>1.4128691000000001E-2</v>
      </c>
      <c r="T454" s="132">
        <v>0.37808468000000001</v>
      </c>
      <c r="U454" s="132">
        <v>0.35861770999999998</v>
      </c>
      <c r="V454" s="132">
        <v>20.099216999999999</v>
      </c>
      <c r="W454" s="132">
        <v>6.4709853999999997E-2</v>
      </c>
      <c r="X454" s="132">
        <v>0.40316243000000002</v>
      </c>
      <c r="Y454" s="164">
        <v>4.9176540999999998E-5</v>
      </c>
      <c r="Z454" s="132">
        <v>0.31185563999999999</v>
      </c>
      <c r="AA454" s="164">
        <v>5.9055566000000002E-9</v>
      </c>
      <c r="AC454" s="118">
        <f t="shared" si="237"/>
        <v>4.6442215999999998</v>
      </c>
      <c r="AD454" s="118">
        <f t="shared" si="238"/>
        <v>7.4352682429999994</v>
      </c>
      <c r="AE454" s="118">
        <f t="shared" si="239"/>
        <v>7.1403606499999999</v>
      </c>
      <c r="AF454" s="118">
        <f t="shared" si="240"/>
        <v>6.8932640405410002</v>
      </c>
      <c r="AG454" s="118">
        <f t="shared" si="241"/>
        <v>20.502379435905553</v>
      </c>
      <c r="AI454" s="69">
        <v>149.7482</v>
      </c>
      <c r="AJ454" s="69">
        <v>93.449776</v>
      </c>
      <c r="AK454" s="69">
        <v>49.958565</v>
      </c>
      <c r="AL454" s="69">
        <v>0</v>
      </c>
      <c r="AM454" s="69">
        <v>0.72653118999999999</v>
      </c>
      <c r="AN454" s="69">
        <v>3.2954265999999999</v>
      </c>
      <c r="AO454" s="69">
        <v>2.3179044000000002</v>
      </c>
      <c r="AQ454" s="116">
        <v>2.332767</v>
      </c>
      <c r="AR454" s="116">
        <v>2.2537970999999999</v>
      </c>
      <c r="AS454" s="116">
        <v>6.7968371999999999E-2</v>
      </c>
      <c r="AT454" s="116">
        <v>1.1001522E-2</v>
      </c>
      <c r="AU454" s="150">
        <f t="shared" si="242"/>
        <v>1.3511973248134368E-4</v>
      </c>
      <c r="AV454" s="150">
        <f t="shared" si="243"/>
        <v>2.5136231695393902E-7</v>
      </c>
      <c r="AW454" s="163">
        <f t="shared" si="244"/>
        <v>1.5408294300000001</v>
      </c>
      <c r="AX454" s="196">
        <v>2.8742291999999999E-5</v>
      </c>
      <c r="AY454" s="196">
        <v>8.6722648999999999E-8</v>
      </c>
      <c r="AZ454" s="196">
        <v>2.3693736000000001E-12</v>
      </c>
      <c r="BA454" s="196">
        <v>3.8998682000000001E-10</v>
      </c>
      <c r="BB454" s="196">
        <v>3.2368369999999999E-16</v>
      </c>
      <c r="BC454" s="196">
        <v>6.9854941999999997E-9</v>
      </c>
      <c r="BD454" s="196">
        <v>8.8393616999999993E-5</v>
      </c>
      <c r="BE454" s="196">
        <v>1.1228317000000001E-9</v>
      </c>
      <c r="BF454" s="196">
        <v>1.0275529E-7</v>
      </c>
      <c r="BG454" s="196">
        <v>5.8902763000000002E-8</v>
      </c>
      <c r="BH454" s="196">
        <v>4.2660208999999998E-14</v>
      </c>
      <c r="BI454" s="196">
        <v>1.2167507E-9</v>
      </c>
      <c r="BJ454" s="196">
        <v>5.2532337999999996E-10</v>
      </c>
      <c r="BK454" s="196">
        <v>1.1393277E-10</v>
      </c>
      <c r="BL454" s="196">
        <v>4.1647519999999999E-6</v>
      </c>
      <c r="BM454" s="196">
        <v>1.3811695999999999E-5</v>
      </c>
      <c r="BN454" s="196">
        <v>3.6437013000000001E-13</v>
      </c>
      <c r="BO454" s="108">
        <v>0.74046924999999997</v>
      </c>
      <c r="BP454" s="108">
        <v>0.80036017999999998</v>
      </c>
      <c r="BQ454" s="108">
        <v>0</v>
      </c>
      <c r="BR454" s="108">
        <v>0</v>
      </c>
      <c r="BS454" s="108">
        <v>0</v>
      </c>
      <c r="BU454" s="69">
        <v>3.6661038999999999E-2</v>
      </c>
      <c r="BV454" s="69">
        <v>7.1022567999999998E-4</v>
      </c>
      <c r="BW454" s="69">
        <v>8.6328814000000002E-4</v>
      </c>
      <c r="BX454" s="172">
        <v>4.2064419000000002E-5</v>
      </c>
      <c r="BY454" s="69">
        <v>5.9410287999999995E-4</v>
      </c>
      <c r="BZ454" s="172">
        <v>3.6154331999999999E-6</v>
      </c>
      <c r="CA454" s="69">
        <v>1.5324487999999999E-3</v>
      </c>
      <c r="CB454" s="172">
        <v>5.3796572000000001E-6</v>
      </c>
      <c r="CC454" s="172">
        <v>3.1042476000000001E-5</v>
      </c>
      <c r="CD454" s="69">
        <v>2.5086287000000002E-4</v>
      </c>
      <c r="CE454" s="172">
        <v>9.1782784000000002E-13</v>
      </c>
      <c r="CF454" s="172">
        <v>8.0575805999999996E-10</v>
      </c>
      <c r="CG454" s="172">
        <v>1.4472663E-8</v>
      </c>
      <c r="CH454" s="172">
        <v>6.2195986999999997E-5</v>
      </c>
      <c r="CI454" s="69">
        <v>1.7616984999999999E-4</v>
      </c>
      <c r="CJ454" s="69">
        <v>3.2389627999999997E-2</v>
      </c>
      <c r="CK454" s="69">
        <v>0</v>
      </c>
      <c r="CM454" s="197">
        <v>1.2249879E-8</v>
      </c>
      <c r="CN454" s="198">
        <v>30.955977000000001</v>
      </c>
      <c r="CO454" s="198">
        <v>0.14210665</v>
      </c>
      <c r="CP454" s="198">
        <v>0.48673356000000001</v>
      </c>
      <c r="CQ454" s="197">
        <v>1.7686573E-6</v>
      </c>
      <c r="CR454" s="197">
        <v>2.3897398E-5</v>
      </c>
      <c r="CS454" s="198">
        <v>2.9813705999999999E-2</v>
      </c>
      <c r="CT454" s="198">
        <v>188.16835</v>
      </c>
      <c r="CU454" s="198">
        <v>3.9121781000000001E-2</v>
      </c>
      <c r="CV454" s="198">
        <v>1.2606570999999999E-3</v>
      </c>
      <c r="CX454" s="166"/>
    </row>
    <row r="455" spans="1:102" ht="14.4">
      <c r="A455" t="s">
        <v>1655</v>
      </c>
      <c r="B455" s="85" t="s">
        <v>493</v>
      </c>
      <c r="C455" s="113" t="str">
        <f t="shared" si="259"/>
        <v>A.050.06.303</v>
      </c>
      <c r="D455" s="9" t="s">
        <v>1473</v>
      </c>
      <c r="E455" s="112" t="s">
        <v>362</v>
      </c>
      <c r="F455" s="115" t="str">
        <f t="shared" si="260"/>
        <v>PCB of mobile phone (including componenets - excluding ICs)</v>
      </c>
      <c r="G455" s="143">
        <f t="shared" si="261"/>
        <v>65.022544000000011</v>
      </c>
      <c r="I455" s="118">
        <f t="shared" si="262"/>
        <v>65.554740680730205</v>
      </c>
      <c r="K455" s="161">
        <f t="shared" si="263"/>
        <v>1.2500140579999999</v>
      </c>
      <c r="L455" s="161">
        <f t="shared" si="264"/>
        <v>14.012387597317</v>
      </c>
      <c r="M455" s="162">
        <f t="shared" si="265"/>
        <v>40.538957425413209</v>
      </c>
      <c r="N455" s="161">
        <v>9.7533816000000009</v>
      </c>
      <c r="O455" s="132">
        <v>9.3959036999999999</v>
      </c>
      <c r="P455" s="132">
        <v>3.7244174000000001</v>
      </c>
      <c r="Q455" s="132">
        <v>6.9837487000000004E-2</v>
      </c>
      <c r="R455" s="132">
        <v>0.27777868</v>
      </c>
      <c r="S455" s="132">
        <v>2.1095111E-2</v>
      </c>
      <c r="T455" s="132">
        <v>0.88130277999999995</v>
      </c>
      <c r="U455" s="132">
        <v>0.83631906</v>
      </c>
      <c r="V455" s="132">
        <v>38.919238</v>
      </c>
      <c r="W455" s="132">
        <v>5.5685127000000001E-2</v>
      </c>
      <c r="X455" s="132">
        <v>0.90910124999999997</v>
      </c>
      <c r="Y455" s="164">
        <v>6.2310316999999999E-5</v>
      </c>
      <c r="Z455" s="132">
        <v>0.71061817000000005</v>
      </c>
      <c r="AA455" s="164">
        <v>5.4132082999999996E-9</v>
      </c>
      <c r="AC455" s="118">
        <f t="shared" ref="AC455:AC518" si="266">N455</f>
        <v>9.7533816000000009</v>
      </c>
      <c r="AD455" s="118">
        <f t="shared" ref="AD455:AD518" si="267">O455+P455+Q455+R455+S455+T455+U455</f>
        <v>15.206654217999999</v>
      </c>
      <c r="AE455" s="118">
        <f t="shared" ref="AE455:AE518" si="268">O455+P455+U455+Z455</f>
        <v>14.667258329999999</v>
      </c>
      <c r="AF455" s="118">
        <f t="shared" ref="AF455:AF518" si="269">Y455+O455+P455+U455+W455</f>
        <v>14.012387597317</v>
      </c>
      <c r="AG455" s="118">
        <f t="shared" ref="AG455:AG518" si="270">V455+X455+AA455</f>
        <v>39.828339255413205</v>
      </c>
      <c r="AI455" s="69">
        <v>238.55932999999999</v>
      </c>
      <c r="AJ455" s="69">
        <v>119.05516</v>
      </c>
      <c r="AK455" s="69">
        <v>112.78494000000001</v>
      </c>
      <c r="AL455" s="69">
        <v>0</v>
      </c>
      <c r="AM455" s="69">
        <v>0.64051247</v>
      </c>
      <c r="AN455" s="69">
        <v>3.6632748999999998</v>
      </c>
      <c r="AO455" s="69">
        <v>2.415451</v>
      </c>
      <c r="AQ455" s="116">
        <v>4.6423392999999997</v>
      </c>
      <c r="AR455" s="116">
        <v>4.4824029000000003</v>
      </c>
      <c r="AS455" s="116">
        <v>0.14201572000000001</v>
      </c>
      <c r="AT455" s="116">
        <v>1.7920660000000001E-2</v>
      </c>
      <c r="AU455" s="150">
        <f t="shared" ref="AU455:AU518" si="271">AX455+BA455+BB455+BC455+BD455+BL455+BM455+BQ455</f>
        <v>2.687291951540644E-4</v>
      </c>
      <c r="AV455" s="150">
        <f t="shared" ref="AV455:AV518" si="272">AY455+AZ455+BE455+BF455+BG455+BH455+BI455+BJ455+BK455+BN455+BR455+BS455</f>
        <v>5.25206050013345E-7</v>
      </c>
      <c r="AW455" s="163">
        <f t="shared" ref="AW455:AW518" si="273">BO455+BP455</f>
        <v>2.5098964000000001</v>
      </c>
      <c r="AX455" s="196">
        <v>6.0354708000000002E-5</v>
      </c>
      <c r="AY455" s="196">
        <v>1.8210501999999999E-7</v>
      </c>
      <c r="AZ455" s="196">
        <v>4.9753513000000001E-12</v>
      </c>
      <c r="BA455" s="196">
        <v>5.2552614000000001E-10</v>
      </c>
      <c r="BB455" s="196">
        <v>4.2439220999999998E-16</v>
      </c>
      <c r="BC455" s="196">
        <v>6.9321274999999997E-9</v>
      </c>
      <c r="BD455" s="108">
        <v>1.7091787E-4</v>
      </c>
      <c r="BE455" s="196">
        <v>1.0592710999999999E-9</v>
      </c>
      <c r="BF455" s="196">
        <v>1.9881384E-7</v>
      </c>
      <c r="BG455" s="196">
        <v>1.3919148000000001E-7</v>
      </c>
      <c r="BH455" s="196">
        <v>4.4618775000000003E-14</v>
      </c>
      <c r="BI455" s="196">
        <v>2.5247260000000002E-9</v>
      </c>
      <c r="BJ455" s="196">
        <v>1.2390631E-9</v>
      </c>
      <c r="BK455" s="196">
        <v>2.6731663999999999E-10</v>
      </c>
      <c r="BL455" s="196">
        <v>5.1319184999999997E-6</v>
      </c>
      <c r="BM455" s="196">
        <v>3.2317241000000002E-5</v>
      </c>
      <c r="BN455" s="196">
        <v>3.1320327E-13</v>
      </c>
      <c r="BO455" s="108">
        <v>1.4601249000000001</v>
      </c>
      <c r="BP455" s="108">
        <v>1.0497715000000001</v>
      </c>
      <c r="BQ455" s="108">
        <v>0</v>
      </c>
      <c r="BR455" s="108">
        <v>0</v>
      </c>
      <c r="BS455" s="108">
        <v>0</v>
      </c>
      <c r="BU455" s="69">
        <v>8.5780132999999995E-2</v>
      </c>
      <c r="BV455" s="69">
        <v>1.3726768E-3</v>
      </c>
      <c r="BW455" s="69">
        <v>1.8130011000000001E-3</v>
      </c>
      <c r="BX455" s="172">
        <v>9.8095678999999999E-5</v>
      </c>
      <c r="BY455" s="69">
        <v>1.1423396E-3</v>
      </c>
      <c r="BZ455" s="172">
        <v>4.0279235000000001E-6</v>
      </c>
      <c r="CA455" s="69">
        <v>3.6214927999999999E-3</v>
      </c>
      <c r="CB455" s="172">
        <v>5.9588490000000003E-6</v>
      </c>
      <c r="CC455" s="172">
        <v>5.8945679999999999E-5</v>
      </c>
      <c r="CD455" s="69">
        <v>5.8476706999999997E-4</v>
      </c>
      <c r="CE455" s="172">
        <v>1.2033939E-12</v>
      </c>
      <c r="CF455" s="172">
        <v>6.9260907000000004E-10</v>
      </c>
      <c r="CG455" s="172">
        <v>1.2440359E-8</v>
      </c>
      <c r="CH455" s="69">
        <v>1.0209716000000001E-4</v>
      </c>
      <c r="CI455" s="69">
        <v>2.8778031000000002E-4</v>
      </c>
      <c r="CJ455" s="69">
        <v>7.6688936999999999E-2</v>
      </c>
      <c r="CK455" s="69">
        <v>0</v>
      </c>
      <c r="CM455" s="197">
        <v>1.0529715999999999E-8</v>
      </c>
      <c r="CN455" s="198">
        <v>65.014966999999999</v>
      </c>
      <c r="CO455" s="198">
        <v>0.13419486</v>
      </c>
      <c r="CP455" s="198">
        <v>0.94006122000000003</v>
      </c>
      <c r="CQ455" s="197">
        <v>2.1528592E-6</v>
      </c>
      <c r="CR455" s="197">
        <v>5.6051772999999997E-5</v>
      </c>
      <c r="CS455" s="198">
        <v>5.759425E-2</v>
      </c>
      <c r="CT455" s="198">
        <v>426.81952999999999</v>
      </c>
      <c r="CU455" s="198">
        <v>9.2444881000000007E-2</v>
      </c>
      <c r="CV455" s="198">
        <v>1.3955826E-3</v>
      </c>
      <c r="CX455" s="166"/>
    </row>
    <row r="456" spans="1:102" ht="14.4">
      <c r="A456" t="s">
        <v>1656</v>
      </c>
      <c r="B456" s="85" t="s">
        <v>493</v>
      </c>
      <c r="C456" s="113" t="str">
        <f t="shared" si="259"/>
        <v>A.050.06.304</v>
      </c>
      <c r="D456" s="9" t="s">
        <v>1473</v>
      </c>
      <c r="E456" s="112" t="s">
        <v>362</v>
      </c>
      <c r="F456" s="115" t="str">
        <f t="shared" si="260"/>
        <v>PCB of refrigerator (including componenets - excluding ICs)</v>
      </c>
      <c r="G456" s="143">
        <f t="shared" si="261"/>
        <v>5.6105638000000004</v>
      </c>
      <c r="I456" s="118">
        <f t="shared" si="262"/>
        <v>5.8573230264479115</v>
      </c>
      <c r="K456" s="161">
        <f t="shared" si="263"/>
        <v>0.1172959485</v>
      </c>
      <c r="L456" s="161">
        <f t="shared" si="264"/>
        <v>0.70620025986599988</v>
      </c>
      <c r="M456" s="162">
        <f t="shared" si="265"/>
        <v>4.1922422480819117</v>
      </c>
      <c r="N456" s="161">
        <v>0.84158456999999998</v>
      </c>
      <c r="O456" s="132">
        <v>0.39700890999999999</v>
      </c>
      <c r="P456" s="132">
        <v>0.21277663999999999</v>
      </c>
      <c r="Q456" s="132">
        <v>3.412395E-2</v>
      </c>
      <c r="R456" s="132">
        <v>3.7940121E-2</v>
      </c>
      <c r="S456" s="132">
        <v>2.4236865000000002E-3</v>
      </c>
      <c r="T456" s="132">
        <v>4.2808191000000002E-2</v>
      </c>
      <c r="U456" s="132">
        <v>3.4411235999999998E-2</v>
      </c>
      <c r="V456" s="132">
        <v>4.0744382000000003</v>
      </c>
      <c r="W456" s="132">
        <v>6.1956504000000003E-2</v>
      </c>
      <c r="X456" s="132">
        <v>6.703481E-2</v>
      </c>
      <c r="Y456" s="164">
        <v>4.6969865999999999E-5</v>
      </c>
      <c r="Z456" s="132">
        <v>5.0769232999999997E-2</v>
      </c>
      <c r="AA456" s="164">
        <v>5.0819118999999997E-9</v>
      </c>
      <c r="AC456" s="118">
        <f t="shared" si="266"/>
        <v>0.84158456999999998</v>
      </c>
      <c r="AD456" s="118">
        <f t="shared" si="267"/>
        <v>0.76149273449999999</v>
      </c>
      <c r="AE456" s="118">
        <f t="shared" si="268"/>
        <v>0.69496601899999999</v>
      </c>
      <c r="AF456" s="118">
        <f t="shared" si="269"/>
        <v>0.70620025986599988</v>
      </c>
      <c r="AG456" s="118">
        <f t="shared" si="270"/>
        <v>4.1414730150819121</v>
      </c>
      <c r="AI456" s="69">
        <v>54.760793</v>
      </c>
      <c r="AJ456" s="69">
        <v>40.585740999999999</v>
      </c>
      <c r="AK456" s="69">
        <v>8.2113080000000007</v>
      </c>
      <c r="AL456" s="69">
        <v>0</v>
      </c>
      <c r="AM456" s="69">
        <v>0.69439735999999996</v>
      </c>
      <c r="AN456" s="69">
        <v>3.092022</v>
      </c>
      <c r="AO456" s="69">
        <v>2.1773248999999999</v>
      </c>
      <c r="AQ456" s="116">
        <v>0.25139688999999998</v>
      </c>
      <c r="AR456" s="116">
        <v>0.23945754</v>
      </c>
      <c r="AS456" s="116">
        <v>8.4672232000000004E-3</v>
      </c>
      <c r="AT456" s="116">
        <v>3.4721198999999999E-3</v>
      </c>
      <c r="AU456" s="150">
        <f t="shared" si="271"/>
        <v>1.4355967726010764E-5</v>
      </c>
      <c r="AV456" s="150">
        <f t="shared" si="272"/>
        <v>3.1313695664644999E-8</v>
      </c>
      <c r="AW456" s="163">
        <f t="shared" si="273"/>
        <v>0.48629129999999998</v>
      </c>
      <c r="AX456" s="196">
        <v>5.2151938E-6</v>
      </c>
      <c r="AY456" s="196">
        <v>1.5735672000000001E-8</v>
      </c>
      <c r="AZ456" s="196">
        <v>4.2991002999999999E-13</v>
      </c>
      <c r="BA456" s="196">
        <v>3.5978810000000002E-10</v>
      </c>
      <c r="BB456" s="196">
        <v>3.1076474999999998E-16</v>
      </c>
      <c r="BC456" s="196">
        <v>5.0510776E-9</v>
      </c>
      <c r="BD456" s="196">
        <v>7.2981964000000003E-6</v>
      </c>
      <c r="BE456" s="196">
        <v>7.1300880000000003E-10</v>
      </c>
      <c r="BF456" s="196">
        <v>8.3130818999999994E-9</v>
      </c>
      <c r="BG456" s="196">
        <v>6.2436877000000001E-9</v>
      </c>
      <c r="BH456" s="196">
        <v>3.3931295000000001E-14</v>
      </c>
      <c r="BI456" s="196">
        <v>2.5866760000000001E-10</v>
      </c>
      <c r="BJ456" s="196">
        <v>3.9613990000000002E-11</v>
      </c>
      <c r="BK456" s="196">
        <v>9.1509683000000004E-12</v>
      </c>
      <c r="BL456" s="196">
        <v>3.0088506000000002E-7</v>
      </c>
      <c r="BM456" s="196">
        <v>1.5362816E-6</v>
      </c>
      <c r="BN456" s="196">
        <v>3.4886502000000002E-13</v>
      </c>
      <c r="BO456" s="108">
        <v>0.20449212999999999</v>
      </c>
      <c r="BP456" s="108">
        <v>0.28179916999999999</v>
      </c>
      <c r="BQ456" s="108">
        <v>0</v>
      </c>
      <c r="BR456" s="108">
        <v>0</v>
      </c>
      <c r="BS456" s="108">
        <v>0</v>
      </c>
      <c r="BU456" s="69">
        <v>5.4032393999999999E-3</v>
      </c>
      <c r="BV456" s="172">
        <v>5.8990358999999998E-5</v>
      </c>
      <c r="BW456" s="69">
        <v>1.5643741000000001E-4</v>
      </c>
      <c r="BX456" s="172">
        <v>4.0375103000000004E-6</v>
      </c>
      <c r="BY456" s="172">
        <v>5.6797767999999999E-5</v>
      </c>
      <c r="BZ456" s="172">
        <v>3.3690110999999999E-6</v>
      </c>
      <c r="CA456" s="69">
        <v>1.6228430999999999E-4</v>
      </c>
      <c r="CB456" s="172">
        <v>5.0146617E-6</v>
      </c>
      <c r="CC456" s="172">
        <v>3.1124054000000002E-6</v>
      </c>
      <c r="CD456" s="172">
        <v>2.8403966000000001E-5</v>
      </c>
      <c r="CE456" s="172">
        <v>8.8119524000000002E-13</v>
      </c>
      <c r="CF456" s="172">
        <v>7.7147049000000004E-10</v>
      </c>
      <c r="CG456" s="172">
        <v>1.3856805E-8</v>
      </c>
      <c r="CH456" s="172">
        <v>1.0051350999999999E-5</v>
      </c>
      <c r="CI456" s="172">
        <v>5.8429827999999997E-5</v>
      </c>
      <c r="CJ456" s="69">
        <v>4.8562961999999996E-3</v>
      </c>
      <c r="CK456" s="69">
        <v>0</v>
      </c>
      <c r="CM456" s="197">
        <v>1.1728607999999999E-8</v>
      </c>
      <c r="CN456" s="198">
        <v>5.6060482</v>
      </c>
      <c r="CO456" s="198">
        <v>9.3474645999999995E-2</v>
      </c>
      <c r="CP456" s="198">
        <v>4.1112913000000001E-2</v>
      </c>
      <c r="CQ456" s="197">
        <v>9.2975740999999998E-8</v>
      </c>
      <c r="CR456" s="197">
        <v>2.5201413000000001E-6</v>
      </c>
      <c r="CS456" s="198">
        <v>2.5676598000000002E-3</v>
      </c>
      <c r="CT456" s="198">
        <v>14.474190999999999</v>
      </c>
      <c r="CU456" s="198">
        <v>4.1484516000000003E-3</v>
      </c>
      <c r="CV456" s="198">
        <v>1.1731215E-3</v>
      </c>
      <c r="CX456" s="166"/>
    </row>
    <row r="457" spans="1:102" ht="14.4">
      <c r="A457" t="s">
        <v>1657</v>
      </c>
      <c r="B457" s="85" t="s">
        <v>493</v>
      </c>
      <c r="C457" s="113" t="str">
        <f t="shared" si="259"/>
        <v>A.050.06.305</v>
      </c>
      <c r="D457" s="9" t="s">
        <v>1473</v>
      </c>
      <c r="E457" s="112" t="s">
        <v>362</v>
      </c>
      <c r="F457" s="115" t="str">
        <f t="shared" si="260"/>
        <v>PCB of washing machine (including componenets - excluding ICs)</v>
      </c>
      <c r="G457" s="143">
        <f t="shared" si="261"/>
        <v>4.1094819999999999</v>
      </c>
      <c r="I457" s="118">
        <f t="shared" si="262"/>
        <v>3.0458484275810846</v>
      </c>
      <c r="K457" s="161">
        <f t="shared" si="263"/>
        <v>7.8958169500000008E-2</v>
      </c>
      <c r="L457" s="161">
        <f t="shared" si="264"/>
        <v>0.41646077876000004</v>
      </c>
      <c r="M457" s="162">
        <f t="shared" si="265"/>
        <v>1.9340071793210847</v>
      </c>
      <c r="N457" s="161">
        <v>0.61642229999999998</v>
      </c>
      <c r="O457" s="132">
        <v>0.20806298000000001</v>
      </c>
      <c r="P457" s="132">
        <v>0.11832595</v>
      </c>
      <c r="Q457" s="132">
        <v>3.8380784000000001E-2</v>
      </c>
      <c r="R457" s="132">
        <v>1.9879216000000002E-2</v>
      </c>
      <c r="S457" s="132">
        <v>1.8409044999999999E-3</v>
      </c>
      <c r="T457" s="132">
        <v>1.8857265000000002E-2</v>
      </c>
      <c r="U457" s="132">
        <v>1.4383701E-2</v>
      </c>
      <c r="V457" s="132">
        <v>1.8699718000000001</v>
      </c>
      <c r="W457" s="132">
        <v>7.5653568000000004E-2</v>
      </c>
      <c r="X457" s="132">
        <v>4.6338880999999998E-2</v>
      </c>
      <c r="Y457" s="164">
        <v>3.4579760000000001E-5</v>
      </c>
      <c r="Z457" s="132">
        <v>1.7696498000000001E-2</v>
      </c>
      <c r="AA457" s="164">
        <v>3.2108440999999999E-10</v>
      </c>
      <c r="AC457" s="118">
        <f t="shared" si="266"/>
        <v>0.61642229999999998</v>
      </c>
      <c r="AD457" s="118">
        <f t="shared" si="267"/>
        <v>0.41973080050000006</v>
      </c>
      <c r="AE457" s="118">
        <f t="shared" si="268"/>
        <v>0.35846912900000005</v>
      </c>
      <c r="AF457" s="118">
        <f t="shared" si="269"/>
        <v>0.41646077876000004</v>
      </c>
      <c r="AG457" s="118">
        <f t="shared" si="270"/>
        <v>1.9163106813210846</v>
      </c>
      <c r="AI457" s="69">
        <v>55.182653000000002</v>
      </c>
      <c r="AJ457" s="69">
        <v>43.459265000000002</v>
      </c>
      <c r="AK457" s="69">
        <v>5.6690949000000002</v>
      </c>
      <c r="AL457" s="69">
        <v>0</v>
      </c>
      <c r="AM457" s="69">
        <v>0.83481941000000004</v>
      </c>
      <c r="AN457" s="69">
        <v>3.0534192999999998</v>
      </c>
      <c r="AO457" s="69">
        <v>2.1660545999999998</v>
      </c>
      <c r="AQ457" s="116">
        <v>0.14695707</v>
      </c>
      <c r="AR457" s="116">
        <v>0.13883286</v>
      </c>
      <c r="AS457" s="116">
        <v>5.2297860000000002E-3</v>
      </c>
      <c r="AT457" s="116">
        <v>2.8944294000000001E-3</v>
      </c>
      <c r="AU457" s="150">
        <f t="shared" si="271"/>
        <v>8.3233128307251624E-6</v>
      </c>
      <c r="AV457" s="150">
        <f t="shared" si="272"/>
        <v>1.9340924010369E-8</v>
      </c>
      <c r="AW457" s="163">
        <f t="shared" si="273"/>
        <v>0.40538226600000005</v>
      </c>
      <c r="AX457" s="196">
        <v>3.8195082999999996E-6</v>
      </c>
      <c r="AY457" s="196">
        <v>1.1524483E-8</v>
      </c>
      <c r="AZ457" s="196">
        <v>3.1485805000000002E-13</v>
      </c>
      <c r="BA457" s="196">
        <v>2.8243601000000002E-10</v>
      </c>
      <c r="BB457" s="196">
        <v>2.1516339000000001E-16</v>
      </c>
      <c r="BC457" s="196">
        <v>5.0632845000000001E-9</v>
      </c>
      <c r="BD457" s="196">
        <v>3.6968234000000001E-6</v>
      </c>
      <c r="BE457" s="196">
        <v>7.2863744000000005E-10</v>
      </c>
      <c r="BF457" s="196">
        <v>4.1527127000000003E-9</v>
      </c>
      <c r="BG457" s="196">
        <v>2.7108345E-9</v>
      </c>
      <c r="BH457" s="196">
        <v>5.8732939E-14</v>
      </c>
      <c r="BI457" s="196">
        <v>2.0294599000000001E-10</v>
      </c>
      <c r="BJ457" s="196">
        <v>1.6435368999999999E-11</v>
      </c>
      <c r="BK457" s="196">
        <v>4.0750297999999997E-12</v>
      </c>
      <c r="BL457" s="196">
        <v>1.1917014000000001E-7</v>
      </c>
      <c r="BM457" s="196">
        <v>6.8246527000000004E-7</v>
      </c>
      <c r="BN457" s="196">
        <v>4.2639057999999999E-13</v>
      </c>
      <c r="BO457" s="108">
        <v>9.5229185999999993E-2</v>
      </c>
      <c r="BP457" s="108">
        <v>0.31015308000000003</v>
      </c>
      <c r="BQ457" s="108">
        <v>0</v>
      </c>
      <c r="BR457" s="108">
        <v>0</v>
      </c>
      <c r="BS457" s="108">
        <v>0</v>
      </c>
      <c r="BU457" s="69">
        <v>2.5891139E-3</v>
      </c>
      <c r="BV457" s="172">
        <v>3.0259433000000001E-5</v>
      </c>
      <c r="BW457" s="69">
        <v>1.1458326E-4</v>
      </c>
      <c r="BX457" s="172">
        <v>1.6895033999999999E-6</v>
      </c>
      <c r="BY457" s="172">
        <v>3.2123253000000003E-5</v>
      </c>
      <c r="BZ457" s="172">
        <v>3.2563519999999998E-6</v>
      </c>
      <c r="CA457" s="172">
        <v>7.0385867000000003E-5</v>
      </c>
      <c r="CB457" s="172">
        <v>4.8729778999999996E-6</v>
      </c>
      <c r="CC457" s="172">
        <v>1.3712224E-6</v>
      </c>
      <c r="CD457" s="172">
        <v>1.2516834E-5</v>
      </c>
      <c r="CE457" s="172">
        <v>6.1011086999999997E-13</v>
      </c>
      <c r="CF457" s="172">
        <v>9.4290836999999998E-10</v>
      </c>
      <c r="CG457" s="172">
        <v>1.6936065000000001E-8</v>
      </c>
      <c r="CH457" s="172">
        <v>9.0084778000000002E-6</v>
      </c>
      <c r="CI457" s="172">
        <v>5.8500684999999999E-5</v>
      </c>
      <c r="CJ457" s="69">
        <v>2.2505282E-3</v>
      </c>
      <c r="CK457" s="69">
        <v>0</v>
      </c>
      <c r="CM457" s="197">
        <v>1.433493E-8</v>
      </c>
      <c r="CN457" s="198">
        <v>4.1065924000000003</v>
      </c>
      <c r="CO457" s="198">
        <v>9.4784677999999997E-2</v>
      </c>
      <c r="CP457" s="198">
        <v>2.1433074E-2</v>
      </c>
      <c r="CQ457" s="197">
        <v>4.1739440000000002E-8</v>
      </c>
      <c r="CR457" s="197">
        <v>1.0647188E-6</v>
      </c>
      <c r="CS457" s="198">
        <v>1.3186840000000001E-3</v>
      </c>
      <c r="CT457" s="198">
        <v>6.0913437000000004</v>
      </c>
      <c r="CU457" s="198">
        <v>1.802496E-3</v>
      </c>
      <c r="CV457" s="198">
        <v>1.1486816999999999E-3</v>
      </c>
      <c r="CX457" s="166"/>
    </row>
    <row r="458" spans="1:102" ht="14.4">
      <c r="A458" t="s">
        <v>1428</v>
      </c>
      <c r="B458" s="85" t="s">
        <v>493</v>
      </c>
      <c r="C458" s="113" t="str">
        <f t="shared" si="259"/>
        <v>A.050.06.401</v>
      </c>
      <c r="D458" s="9" t="s">
        <v>1473</v>
      </c>
      <c r="E458" s="112" t="s">
        <v>362</v>
      </c>
      <c r="F458" s="115" t="str">
        <f t="shared" si="260"/>
        <v>PCB of average laptop (including ICs)</v>
      </c>
      <c r="G458" s="143">
        <f t="shared" si="261"/>
        <v>43.645908000000006</v>
      </c>
      <c r="I458" s="118">
        <f t="shared" si="262"/>
        <v>35.16111993589157</v>
      </c>
      <c r="K458" s="161">
        <f t="shared" si="263"/>
        <v>0.63267915600000002</v>
      </c>
      <c r="L458" s="161">
        <f t="shared" si="264"/>
        <v>6.9831714139859997</v>
      </c>
      <c r="M458" s="162">
        <f t="shared" si="265"/>
        <v>20.998383165905565</v>
      </c>
      <c r="N458" s="161">
        <v>6.5468862000000003</v>
      </c>
      <c r="O458" s="132">
        <v>4.8996358999999998</v>
      </c>
      <c r="P458" s="132">
        <v>1.6601576</v>
      </c>
      <c r="Q458" s="132">
        <v>0.10802165</v>
      </c>
      <c r="R458" s="132">
        <v>0.13244399000000001</v>
      </c>
      <c r="S458" s="132">
        <v>1.4128706E-2</v>
      </c>
      <c r="T458" s="132">
        <v>0.37808480999999999</v>
      </c>
      <c r="U458" s="132">
        <v>0.35861812999999998</v>
      </c>
      <c r="V458" s="132">
        <v>20.104006999999999</v>
      </c>
      <c r="W458" s="132">
        <v>6.4710426000000001E-2</v>
      </c>
      <c r="X458" s="132">
        <v>0.58252051999999999</v>
      </c>
      <c r="Y458" s="164">
        <v>4.9357985999999999E-5</v>
      </c>
      <c r="Z458" s="132">
        <v>0.31185563999999999</v>
      </c>
      <c r="AA458" s="164">
        <v>5.9055663E-9</v>
      </c>
      <c r="AC458" s="118">
        <f t="shared" si="266"/>
        <v>6.5468862000000003</v>
      </c>
      <c r="AD458" s="118">
        <f t="shared" si="267"/>
        <v>7.5510907859999996</v>
      </c>
      <c r="AE458" s="118">
        <f t="shared" si="268"/>
        <v>7.2302672699999997</v>
      </c>
      <c r="AF458" s="118">
        <f t="shared" si="269"/>
        <v>6.9831714139859997</v>
      </c>
      <c r="AG458" s="118">
        <f t="shared" si="270"/>
        <v>20.686527525905564</v>
      </c>
      <c r="AI458" s="69">
        <v>266.79962</v>
      </c>
      <c r="AJ458" s="69">
        <v>164.19598999999999</v>
      </c>
      <c r="AK458" s="69">
        <v>72.241819000000007</v>
      </c>
      <c r="AL458" s="69">
        <v>0</v>
      </c>
      <c r="AM458" s="69">
        <v>6.0984023000000001</v>
      </c>
      <c r="AN458" s="69">
        <v>16.387618</v>
      </c>
      <c r="AO458" s="69">
        <v>7.8757941000000002</v>
      </c>
      <c r="AQ458" s="116">
        <v>2.558141</v>
      </c>
      <c r="AR458" s="116">
        <v>2.4669411000000001</v>
      </c>
      <c r="AS458" s="116">
        <v>7.7991863999999994E-2</v>
      </c>
      <c r="AT458" s="116">
        <v>1.3207974000000001E-2</v>
      </c>
      <c r="AU458" s="150">
        <f t="shared" si="271"/>
        <v>1.4789815005415504E-4</v>
      </c>
      <c r="AV458" s="150">
        <f t="shared" si="272"/>
        <v>2.8843145237310597E-7</v>
      </c>
      <c r="AW458" s="163">
        <f t="shared" si="273"/>
        <v>1.84985629</v>
      </c>
      <c r="AX458" s="196">
        <v>4.0513445000000001E-5</v>
      </c>
      <c r="AY458" s="196">
        <v>1.2223905999999999E-7</v>
      </c>
      <c r="AZ458" s="196">
        <v>3.3397325999999998E-12</v>
      </c>
      <c r="BA458" s="196">
        <v>3.8998683000000001E-10</v>
      </c>
      <c r="BB458" s="196">
        <v>3.2502753999999998E-16</v>
      </c>
      <c r="BC458" s="196">
        <v>1.0278066999999999E-8</v>
      </c>
      <c r="BD458" s="196">
        <v>8.9397589000000003E-5</v>
      </c>
      <c r="BE458" s="196">
        <v>1.5895855999999999E-9</v>
      </c>
      <c r="BF458" s="196">
        <v>1.0384029E-7</v>
      </c>
      <c r="BG458" s="196">
        <v>5.8902763000000002E-8</v>
      </c>
      <c r="BH458" s="196">
        <v>4.2660376E-14</v>
      </c>
      <c r="BI458" s="196">
        <v>1.2167508E-9</v>
      </c>
      <c r="BJ458" s="196">
        <v>5.2532342999999998E-10</v>
      </c>
      <c r="BK458" s="196">
        <v>1.1393278E-10</v>
      </c>
      <c r="BL458" s="196">
        <v>4.1647519999999999E-6</v>
      </c>
      <c r="BM458" s="196">
        <v>1.3811695999999999E-5</v>
      </c>
      <c r="BN458" s="196">
        <v>3.6437013000000001E-13</v>
      </c>
      <c r="BO458" s="108">
        <v>0.74063089000000004</v>
      </c>
      <c r="BP458" s="108">
        <v>1.1092253999999999</v>
      </c>
      <c r="BQ458" s="108">
        <v>0</v>
      </c>
      <c r="BR458" s="108">
        <v>0</v>
      </c>
      <c r="BS458" s="108">
        <v>0</v>
      </c>
      <c r="BU458" s="69">
        <v>3.7156398E-2</v>
      </c>
      <c r="BV458" s="69">
        <v>7.1878996000000002E-4</v>
      </c>
      <c r="BW458" s="69">
        <v>1.2169637E-3</v>
      </c>
      <c r="BX458" s="172">
        <v>4.2064470000000001E-5</v>
      </c>
      <c r="BY458" s="69">
        <v>6.0294259999999996E-4</v>
      </c>
      <c r="BZ458" s="172">
        <v>5.7469479999999996E-6</v>
      </c>
      <c r="CA458" s="69">
        <v>1.5324487999999999E-3</v>
      </c>
      <c r="CB458" s="172">
        <v>8.6148380999999998E-6</v>
      </c>
      <c r="CC458" s="172">
        <v>3.1042501999999998E-5</v>
      </c>
      <c r="CD458" s="69">
        <v>2.5086297E-4</v>
      </c>
      <c r="CE458" s="172">
        <v>9.216383900000001E-13</v>
      </c>
      <c r="CF458" s="172">
        <v>8.0575805999999996E-10</v>
      </c>
      <c r="CG458" s="172">
        <v>1.4472663E-8</v>
      </c>
      <c r="CH458" s="172">
        <v>6.6791170000000003E-5</v>
      </c>
      <c r="CI458" s="69">
        <v>2.8866803E-4</v>
      </c>
      <c r="CJ458" s="69">
        <v>3.2391446999999997E-2</v>
      </c>
      <c r="CK458" s="69">
        <v>0</v>
      </c>
      <c r="CM458" s="197">
        <v>1.224988E-8</v>
      </c>
      <c r="CN458" s="198">
        <v>43.640407000000003</v>
      </c>
      <c r="CO458" s="198">
        <v>0.23178967</v>
      </c>
      <c r="CP458" s="198">
        <v>0.49308197999999998</v>
      </c>
      <c r="CQ458" s="197">
        <v>1.7686573E-6</v>
      </c>
      <c r="CR458" s="197">
        <v>2.3897402000000001E-5</v>
      </c>
      <c r="CS458" s="198">
        <v>3.0167036000000001E-2</v>
      </c>
      <c r="CT458" s="198">
        <v>188.16838000000001</v>
      </c>
      <c r="CU458" s="198">
        <v>3.9121781000000001E-2</v>
      </c>
      <c r="CV458" s="198">
        <v>2.0102548999999998E-3</v>
      </c>
      <c r="CX458" s="166"/>
    </row>
    <row r="459" spans="1:102" ht="14.4">
      <c r="A459" t="s">
        <v>1658</v>
      </c>
      <c r="B459" s="85" t="s">
        <v>493</v>
      </c>
      <c r="C459" s="113" t="str">
        <f t="shared" si="259"/>
        <v>A.050.06.501</v>
      </c>
      <c r="D459" s="9" t="s">
        <v>1473</v>
      </c>
      <c r="E459" s="112" t="s">
        <v>1141</v>
      </c>
      <c r="F459" s="115" t="str">
        <f t="shared" si="260"/>
        <v>One day 1.5 GB internet traffic for one user = user.day</v>
      </c>
      <c r="G459" s="143">
        <f t="shared" si="261"/>
        <v>0.15597927333333333</v>
      </c>
      <c r="I459" s="118">
        <f t="shared" si="262"/>
        <v>3.0478385091999998E-2</v>
      </c>
      <c r="K459" s="161">
        <f t="shared" si="263"/>
        <v>6.1375845399999998E-4</v>
      </c>
      <c r="L459" s="161">
        <f t="shared" si="264"/>
        <v>2.1288501300000002E-3</v>
      </c>
      <c r="M459" s="162">
        <f t="shared" si="265"/>
        <v>4.3388855079999995E-3</v>
      </c>
      <c r="N459" s="161">
        <v>2.3396891E-2</v>
      </c>
      <c r="O459" s="132">
        <v>9.0495953000000004E-4</v>
      </c>
      <c r="P459" s="132">
        <v>1.2238906E-3</v>
      </c>
      <c r="Q459" s="132">
        <v>5.2444606E-4</v>
      </c>
      <c r="R459" s="164">
        <v>8.9312393999999999E-5</v>
      </c>
      <c r="S459" s="132">
        <v>0</v>
      </c>
      <c r="T459" s="132">
        <v>0</v>
      </c>
      <c r="U459" s="132">
        <v>0</v>
      </c>
      <c r="V459" s="164">
        <v>8.9341407999999993E-5</v>
      </c>
      <c r="W459" s="132">
        <v>0</v>
      </c>
      <c r="X459" s="132">
        <v>4.2495440999999997E-3</v>
      </c>
      <c r="Y459" s="132">
        <v>0</v>
      </c>
      <c r="Z459" s="132">
        <v>0</v>
      </c>
      <c r="AA459" s="132">
        <v>0</v>
      </c>
      <c r="AC459" s="118">
        <f t="shared" si="266"/>
        <v>2.3396891E-2</v>
      </c>
      <c r="AD459" s="118">
        <f t="shared" si="267"/>
        <v>2.7426085840000004E-3</v>
      </c>
      <c r="AE459" s="118">
        <f t="shared" si="268"/>
        <v>2.1288501300000002E-3</v>
      </c>
      <c r="AF459" s="118">
        <f t="shared" si="269"/>
        <v>2.1288501300000002E-3</v>
      </c>
      <c r="AG459" s="118">
        <f t="shared" si="270"/>
        <v>4.3388855079999995E-3</v>
      </c>
      <c r="AI459" s="69">
        <v>2.7721537999999999</v>
      </c>
      <c r="AJ459" s="69">
        <v>1.6750103000000001</v>
      </c>
      <c r="AK459" s="69">
        <v>0.52797366000000001</v>
      </c>
      <c r="AL459" s="69">
        <v>0</v>
      </c>
      <c r="AM459" s="69">
        <v>0.12727978000000001</v>
      </c>
      <c r="AN459" s="69">
        <v>0.31020281</v>
      </c>
      <c r="AO459" s="69">
        <v>0.1316872</v>
      </c>
      <c r="AQ459" s="116">
        <v>2.9923511999999999E-3</v>
      </c>
      <c r="AR459" s="116">
        <v>2.8121248999999999E-3</v>
      </c>
      <c r="AS459" s="116">
        <v>1.2803192E-4</v>
      </c>
      <c r="AT459" s="199">
        <v>5.2194397000000001E-5</v>
      </c>
      <c r="AU459" s="150">
        <f t="shared" si="271"/>
        <v>1.68592615358E-7</v>
      </c>
      <c r="AV459" s="150">
        <f t="shared" si="272"/>
        <v>4.7349081141399999E-10</v>
      </c>
      <c r="AW459" s="163">
        <f t="shared" si="273"/>
        <v>7.3101396210999998E-3</v>
      </c>
      <c r="AX459" s="196">
        <v>1.4474876E-7</v>
      </c>
      <c r="AY459" s="196">
        <v>4.3674195999999998E-10</v>
      </c>
      <c r="AZ459" s="196">
        <v>1.1932414E-14</v>
      </c>
      <c r="BA459" s="108">
        <v>0</v>
      </c>
      <c r="BB459" s="108">
        <v>0</v>
      </c>
      <c r="BC459" s="196">
        <v>7.7981357999999994E-11</v>
      </c>
      <c r="BD459" s="196">
        <v>2.3765873999999999E-8</v>
      </c>
      <c r="BE459" s="196">
        <v>1.10545E-11</v>
      </c>
      <c r="BF459" s="196">
        <v>2.5682418999999999E-11</v>
      </c>
      <c r="BG459" s="108">
        <v>0</v>
      </c>
      <c r="BH459" s="108">
        <v>0</v>
      </c>
      <c r="BI459" s="108">
        <v>0</v>
      </c>
      <c r="BJ459" s="108">
        <v>0</v>
      </c>
      <c r="BK459" s="108">
        <v>0</v>
      </c>
      <c r="BL459" s="108">
        <v>0</v>
      </c>
      <c r="BM459" s="108">
        <v>0</v>
      </c>
      <c r="BN459" s="108">
        <v>0</v>
      </c>
      <c r="BO459" s="196">
        <v>1.8032211E-6</v>
      </c>
      <c r="BP459" s="108">
        <v>7.3083363999999996E-3</v>
      </c>
      <c r="BQ459" s="108">
        <v>0</v>
      </c>
      <c r="BR459" s="108">
        <v>0</v>
      </c>
      <c r="BS459" s="108">
        <v>0</v>
      </c>
      <c r="BU459" s="172">
        <v>7.7042403000000008E-6</v>
      </c>
      <c r="BV459" s="172">
        <v>2.0273596000000001E-7</v>
      </c>
      <c r="BW459" s="172">
        <v>4.349116E-6</v>
      </c>
      <c r="BX459" s="69">
        <v>0</v>
      </c>
      <c r="BY459" s="172">
        <v>2.0929628000000001E-7</v>
      </c>
      <c r="BZ459" s="172">
        <v>5.0483680000000001E-8</v>
      </c>
      <c r="CA459" s="69">
        <v>0</v>
      </c>
      <c r="CB459" s="172">
        <v>7.6623362E-8</v>
      </c>
      <c r="CC459" s="69">
        <v>0</v>
      </c>
      <c r="CD459" s="69">
        <v>0</v>
      </c>
      <c r="CE459" s="69">
        <v>0</v>
      </c>
      <c r="CF459" s="69">
        <v>0</v>
      </c>
      <c r="CG459" s="69">
        <v>0</v>
      </c>
      <c r="CH459" s="172">
        <v>1.0881824E-7</v>
      </c>
      <c r="CI459" s="172">
        <v>2.6640779999999999E-6</v>
      </c>
      <c r="CJ459" s="172">
        <v>4.3088905000000002E-8</v>
      </c>
      <c r="CK459" s="69">
        <v>0</v>
      </c>
      <c r="CM459" s="198">
        <v>0</v>
      </c>
      <c r="CN459" s="198">
        <v>0.15597927</v>
      </c>
      <c r="CO459" s="198">
        <v>2.1243492999999999E-3</v>
      </c>
      <c r="CP459" s="198">
        <v>1.5028746000000001E-4</v>
      </c>
      <c r="CQ459" s="198">
        <v>0</v>
      </c>
      <c r="CR459" s="198">
        <v>0</v>
      </c>
      <c r="CS459" s="197">
        <v>8.3645837999999992E-6</v>
      </c>
      <c r="CT459" s="198">
        <v>0</v>
      </c>
      <c r="CU459" s="198">
        <v>0</v>
      </c>
      <c r="CV459" s="197">
        <v>1.7753783999999999E-5</v>
      </c>
      <c r="CX459" s="166"/>
    </row>
    <row r="460" spans="1:102" ht="14.4">
      <c r="A460" t="s">
        <v>1474</v>
      </c>
      <c r="B460" s="85" t="s">
        <v>493</v>
      </c>
      <c r="C460" s="113" t="str">
        <f t="shared" si="259"/>
        <v>A.050.06.502</v>
      </c>
      <c r="D460" s="9" t="s">
        <v>1473</v>
      </c>
      <c r="E460" s="112" t="s">
        <v>1141</v>
      </c>
      <c r="F460" s="115" t="str">
        <f t="shared" si="260"/>
        <v>One year 1 GB datastorage in datacentres = GB.year</v>
      </c>
      <c r="G460" s="143">
        <f t="shared" si="261"/>
        <v>3.1647968</v>
      </c>
      <c r="I460" s="118">
        <f t="shared" si="262"/>
        <v>0.61840200970000003</v>
      </c>
      <c r="K460" s="161">
        <f t="shared" si="263"/>
        <v>1.24530695E-2</v>
      </c>
      <c r="L460" s="161">
        <f t="shared" si="264"/>
        <v>4.3194060999999999E-2</v>
      </c>
      <c r="M460" s="162">
        <f t="shared" si="265"/>
        <v>8.803535920000001E-2</v>
      </c>
      <c r="N460" s="161">
        <v>0.47471952000000001</v>
      </c>
      <c r="O460" s="132">
        <v>1.8361498E-2</v>
      </c>
      <c r="P460" s="132">
        <v>2.4832562999999998E-2</v>
      </c>
      <c r="Q460" s="132">
        <v>1.0640933999999999E-2</v>
      </c>
      <c r="R460" s="132">
        <v>1.8121355E-3</v>
      </c>
      <c r="S460" s="132">
        <v>0</v>
      </c>
      <c r="T460" s="132">
        <v>0</v>
      </c>
      <c r="U460" s="132">
        <v>0</v>
      </c>
      <c r="V460" s="132">
        <v>1.8127242E-3</v>
      </c>
      <c r="W460" s="132">
        <v>0</v>
      </c>
      <c r="X460" s="132">
        <v>8.6222635000000006E-2</v>
      </c>
      <c r="Y460" s="132">
        <v>0</v>
      </c>
      <c r="Z460" s="132">
        <v>0</v>
      </c>
      <c r="AA460" s="132">
        <v>0</v>
      </c>
      <c r="AC460" s="118">
        <f t="shared" si="266"/>
        <v>0.47471952000000001</v>
      </c>
      <c r="AD460" s="118">
        <f t="shared" si="267"/>
        <v>5.5647130499999996E-2</v>
      </c>
      <c r="AE460" s="118">
        <f t="shared" si="268"/>
        <v>4.3194060999999999E-2</v>
      </c>
      <c r="AF460" s="118">
        <f t="shared" si="269"/>
        <v>4.3194060999999999E-2</v>
      </c>
      <c r="AG460" s="118">
        <f t="shared" si="270"/>
        <v>8.803535920000001E-2</v>
      </c>
      <c r="AI460" s="69">
        <v>56.246597999999999</v>
      </c>
      <c r="AJ460" s="69">
        <v>33.985715999999996</v>
      </c>
      <c r="AK460" s="69">
        <v>10.712509000000001</v>
      </c>
      <c r="AL460" s="69">
        <v>0</v>
      </c>
      <c r="AM460" s="69">
        <v>2.5824881999999998</v>
      </c>
      <c r="AN460" s="69">
        <v>6.2939699999999998</v>
      </c>
      <c r="AO460" s="69">
        <v>2.6719141999999998</v>
      </c>
      <c r="AQ460" s="116">
        <v>6.0714372000000003E-2</v>
      </c>
      <c r="AR460" s="116">
        <v>5.7057607000000003E-2</v>
      </c>
      <c r="AS460" s="116">
        <v>2.5977489999999999E-3</v>
      </c>
      <c r="AT460" s="116">
        <v>1.0590167999999999E-3</v>
      </c>
      <c r="AU460" s="150">
        <f t="shared" si="271"/>
        <v>3.4207197805E-6</v>
      </c>
      <c r="AV460" s="150">
        <f t="shared" si="272"/>
        <v>9.6070599869599994E-9</v>
      </c>
      <c r="AW460" s="163">
        <f t="shared" si="273"/>
        <v>0.14832167709500002</v>
      </c>
      <c r="AX460" s="196">
        <v>2.9369314000000002E-6</v>
      </c>
      <c r="AY460" s="196">
        <v>8.8614310999999992E-9</v>
      </c>
      <c r="AZ460" s="196">
        <v>2.4210696000000001E-13</v>
      </c>
      <c r="BA460" s="108">
        <v>0</v>
      </c>
      <c r="BB460" s="108">
        <v>0</v>
      </c>
      <c r="BC460" s="196">
        <v>1.5822305E-9</v>
      </c>
      <c r="BD460" s="196">
        <v>4.8220614999999999E-7</v>
      </c>
      <c r="BE460" s="196">
        <v>2.2429421E-10</v>
      </c>
      <c r="BF460" s="196">
        <v>5.2109256999999998E-10</v>
      </c>
      <c r="BG460" s="108">
        <v>0</v>
      </c>
      <c r="BH460" s="108">
        <v>0</v>
      </c>
      <c r="BI460" s="108">
        <v>0</v>
      </c>
      <c r="BJ460" s="108">
        <v>0</v>
      </c>
      <c r="BK460" s="108">
        <v>0</v>
      </c>
      <c r="BL460" s="108">
        <v>0</v>
      </c>
      <c r="BM460" s="108">
        <v>0</v>
      </c>
      <c r="BN460" s="108">
        <v>0</v>
      </c>
      <c r="BO460" s="196">
        <v>3.6587095E-5</v>
      </c>
      <c r="BP460" s="108">
        <v>0.14828509000000001</v>
      </c>
      <c r="BQ460" s="108">
        <v>0</v>
      </c>
      <c r="BR460" s="108">
        <v>0</v>
      </c>
      <c r="BS460" s="108">
        <v>0</v>
      </c>
      <c r="BU460" s="69">
        <v>1.5631792000000001E-4</v>
      </c>
      <c r="BV460" s="172">
        <v>4.1134831999999997E-6</v>
      </c>
      <c r="BW460" s="172">
        <v>8.8242932999999999E-5</v>
      </c>
      <c r="BX460" s="69">
        <v>0</v>
      </c>
      <c r="BY460" s="172">
        <v>4.2465913000000003E-6</v>
      </c>
      <c r="BZ460" s="172">
        <v>1.0243064999999999E-6</v>
      </c>
      <c r="CA460" s="69">
        <v>0</v>
      </c>
      <c r="CB460" s="172">
        <v>1.5546769E-6</v>
      </c>
      <c r="CC460" s="69">
        <v>0</v>
      </c>
      <c r="CD460" s="69">
        <v>0</v>
      </c>
      <c r="CE460" s="69">
        <v>0</v>
      </c>
      <c r="CF460" s="69">
        <v>0</v>
      </c>
      <c r="CG460" s="69">
        <v>0</v>
      </c>
      <c r="CH460" s="172">
        <v>2.2079062000000001E-6</v>
      </c>
      <c r="CI460" s="172">
        <v>5.4053756E-5</v>
      </c>
      <c r="CJ460" s="172">
        <v>8.7426763999999997E-7</v>
      </c>
      <c r="CK460" s="69">
        <v>0</v>
      </c>
      <c r="CM460" s="198">
        <v>0</v>
      </c>
      <c r="CN460" s="198">
        <v>3.1647968</v>
      </c>
      <c r="CO460" s="198">
        <v>4.3102739000000001E-2</v>
      </c>
      <c r="CP460" s="198">
        <v>3.0493108999999998E-3</v>
      </c>
      <c r="CQ460" s="198">
        <v>0</v>
      </c>
      <c r="CR460" s="198">
        <v>0</v>
      </c>
      <c r="CS460" s="198">
        <v>1.6971619000000001E-4</v>
      </c>
      <c r="CT460" s="198">
        <v>0</v>
      </c>
      <c r="CU460" s="198">
        <v>0</v>
      </c>
      <c r="CV460" s="198">
        <v>3.6022171000000001E-4</v>
      </c>
      <c r="CX460" s="166"/>
    </row>
    <row r="461" spans="1:102" ht="14.4">
      <c r="B461" s="85"/>
      <c r="C461" s="113"/>
      <c r="D461" s="1" t="s">
        <v>1143</v>
      </c>
      <c r="E461" s="112"/>
      <c r="M461" s="144"/>
      <c r="AC461" s="142"/>
      <c r="AD461" s="142"/>
      <c r="AE461" s="142"/>
      <c r="AF461" s="142"/>
      <c r="AG461" s="142"/>
      <c r="AU461" s="86"/>
      <c r="AV461" s="86"/>
      <c r="AW461" s="86"/>
      <c r="AX461" s="3"/>
      <c r="AY461" s="3"/>
      <c r="AZ461" s="3"/>
      <c r="BC461" s="3"/>
      <c r="BD461" s="3"/>
      <c r="BE461" s="3"/>
      <c r="BF461" s="3"/>
      <c r="BO461" s="3"/>
      <c r="BV461" s="3"/>
      <c r="BW461" s="3"/>
      <c r="BY461" s="3"/>
      <c r="BZ461" s="3"/>
      <c r="CB461" s="3"/>
      <c r="CH461" s="3"/>
      <c r="CI461" s="3"/>
      <c r="CJ461" s="3"/>
    </row>
    <row r="462" spans="1:102" ht="14.4">
      <c r="A462" t="s">
        <v>3257</v>
      </c>
      <c r="B462" s="85" t="s">
        <v>504</v>
      </c>
      <c r="C462" s="113" t="str">
        <f t="shared" si="259"/>
        <v>A.060.01.101</v>
      </c>
      <c r="D462" s="9" t="s">
        <v>1143</v>
      </c>
      <c r="E462" s="112" t="s">
        <v>362</v>
      </c>
      <c r="F462" s="115" t="str">
        <f t="shared" si="260"/>
        <v>Aramid (Kevlar Twaron)</v>
      </c>
      <c r="G462" s="143">
        <f t="shared" si="261"/>
        <v>10.460179999999999</v>
      </c>
      <c r="I462" s="118">
        <f t="shared" si="262"/>
        <v>4.3459447614279396</v>
      </c>
      <c r="K462" s="161">
        <f t="shared" si="263"/>
        <v>0.26567647479000001</v>
      </c>
      <c r="L462" s="161">
        <f t="shared" si="264"/>
        <v>1.3021815227679399</v>
      </c>
      <c r="M462" s="162">
        <f t="shared" si="265"/>
        <v>1.20905976387</v>
      </c>
      <c r="N462" s="161">
        <v>1.5690269999999999</v>
      </c>
      <c r="O462" s="132">
        <v>0.13817156999999999</v>
      </c>
      <c r="P462" s="132">
        <v>0.28858847999999998</v>
      </c>
      <c r="Q462" s="132">
        <v>0.25182455999999998</v>
      </c>
      <c r="R462" s="132">
        <v>6.2842072000000001E-3</v>
      </c>
      <c r="S462" s="132">
        <v>6.5657189000000002E-4</v>
      </c>
      <c r="T462" s="132">
        <v>6.9111357000000003E-3</v>
      </c>
      <c r="U462" s="132">
        <v>0.23270078999999999</v>
      </c>
      <c r="V462" s="132">
        <v>2.2936387E-4</v>
      </c>
      <c r="W462" s="132">
        <v>0.64271999999999996</v>
      </c>
      <c r="X462" s="132">
        <v>1.2088304000000001</v>
      </c>
      <c r="Y462" s="164">
        <v>6.8276794000000001E-7</v>
      </c>
      <c r="Z462" s="132">
        <v>0</v>
      </c>
      <c r="AA462" s="132">
        <v>0</v>
      </c>
      <c r="AC462" s="118">
        <f t="shared" si="266"/>
        <v>1.5690269999999999</v>
      </c>
      <c r="AD462" s="118">
        <f t="shared" si="267"/>
        <v>0.92513731478999994</v>
      </c>
      <c r="AE462" s="118">
        <f t="shared" si="268"/>
        <v>0.65946083999999994</v>
      </c>
      <c r="AF462" s="118">
        <f t="shared" si="269"/>
        <v>1.3021815227679399</v>
      </c>
      <c r="AG462" s="118">
        <f t="shared" si="270"/>
        <v>1.20905976387</v>
      </c>
      <c r="AI462" s="69">
        <v>385.29208999999997</v>
      </c>
      <c r="AJ462" s="69">
        <v>235.04428999999999</v>
      </c>
      <c r="AK462" s="69">
        <v>150.18795</v>
      </c>
      <c r="AL462" s="69">
        <v>0</v>
      </c>
      <c r="AM462" s="69">
        <v>3.8976261999999998E-2</v>
      </c>
      <c r="AN462" s="69">
        <v>5.2295796999999996E-3</v>
      </c>
      <c r="AO462" s="69">
        <v>1.5639762000000001E-2</v>
      </c>
      <c r="AQ462" s="116">
        <v>0.35469220000000001</v>
      </c>
      <c r="AR462" s="116">
        <v>0.32754281000000002</v>
      </c>
      <c r="AS462" s="116">
        <v>1.2313578E-2</v>
      </c>
      <c r="AT462" s="116">
        <v>1.4835806999999999E-2</v>
      </c>
      <c r="AU462" s="150">
        <f t="shared" si="271"/>
        <v>1.96368593906E-5</v>
      </c>
      <c r="AV462" s="150">
        <f t="shared" si="272"/>
        <v>4.5538382163706696E-8</v>
      </c>
      <c r="AW462" s="163">
        <f t="shared" si="273"/>
        <v>2.0778440935810001</v>
      </c>
      <c r="AX462" s="196">
        <v>9.736897E-6</v>
      </c>
      <c r="AY462" s="196">
        <v>2.9381846999999999E-8</v>
      </c>
      <c r="AZ462" s="196">
        <v>8.0262775999999998E-13</v>
      </c>
      <c r="BA462" s="196">
        <v>2.0762999999999999E-8</v>
      </c>
      <c r="BB462" s="108">
        <v>0</v>
      </c>
      <c r="BC462" s="196">
        <v>3.5271397000000003E-8</v>
      </c>
      <c r="BD462" s="196">
        <v>9.8225615999999994E-6</v>
      </c>
      <c r="BE462" s="196">
        <v>5.0421633999999997E-9</v>
      </c>
      <c r="BF462" s="196">
        <v>1.1112885E-8</v>
      </c>
      <c r="BG462" s="196">
        <v>1.9124299999999999E-13</v>
      </c>
      <c r="BH462" s="196">
        <v>7.9874000000000004E-15</v>
      </c>
      <c r="BI462" s="196">
        <v>4.7458286999999998E-13</v>
      </c>
      <c r="BJ462" s="196">
        <v>6.0874947999999998E-15</v>
      </c>
      <c r="BK462" s="196">
        <v>4.2351819E-15</v>
      </c>
      <c r="BL462" s="196">
        <v>1.1399867E-8</v>
      </c>
      <c r="BM462" s="196">
        <v>9.9665266000000005E-9</v>
      </c>
      <c r="BN462" s="108">
        <v>0</v>
      </c>
      <c r="BO462" s="196">
        <v>2.9193580999999999E-5</v>
      </c>
      <c r="BP462" s="108">
        <v>2.0778148999999999</v>
      </c>
      <c r="BQ462" s="108">
        <v>0</v>
      </c>
      <c r="BR462" s="108">
        <v>0</v>
      </c>
      <c r="BS462" s="108">
        <v>0</v>
      </c>
      <c r="BU462" s="69">
        <v>1.0347509E-3</v>
      </c>
      <c r="BV462" s="172">
        <v>5.1711122E-5</v>
      </c>
      <c r="BW462" s="69">
        <v>2.9165757999999998E-4</v>
      </c>
      <c r="BX462" s="172">
        <v>2.7262307000000001E-5</v>
      </c>
      <c r="BY462" s="172">
        <v>3.0745326000000003E-5</v>
      </c>
      <c r="BZ462" s="172">
        <v>2.2542693000000001E-5</v>
      </c>
      <c r="CA462" s="69">
        <v>0</v>
      </c>
      <c r="CB462" s="172">
        <v>3.4178575000000003E-5</v>
      </c>
      <c r="CC462" s="172">
        <v>8.8897016000000005E-7</v>
      </c>
      <c r="CD462" s="172">
        <v>4.6174180000000001E-6</v>
      </c>
      <c r="CE462" s="69">
        <v>0</v>
      </c>
      <c r="CF462" s="69">
        <v>0</v>
      </c>
      <c r="CG462" s="172">
        <v>5.1253006000000002E-5</v>
      </c>
      <c r="CH462" s="172">
        <v>4.9445744E-5</v>
      </c>
      <c r="CI462" s="69">
        <v>4.7044809000000001E-4</v>
      </c>
      <c r="CJ462" s="172">
        <v>1.1671651E-10</v>
      </c>
      <c r="CK462" s="69">
        <v>0</v>
      </c>
      <c r="CM462" s="197">
        <v>4.8999999999999998E-5</v>
      </c>
      <c r="CN462" s="198">
        <v>10.324845</v>
      </c>
      <c r="CO462" s="198">
        <v>0.90267111</v>
      </c>
      <c r="CP462" s="198">
        <v>5.9263182999999997E-2</v>
      </c>
      <c r="CQ462" s="197">
        <v>7.7342834000000004E-10</v>
      </c>
      <c r="CR462" s="197">
        <v>8.2533934999999992E-9</v>
      </c>
      <c r="CS462" s="198">
        <v>1.2743610999999999E-3</v>
      </c>
      <c r="CT462" s="198">
        <v>7.1515531999999998E-3</v>
      </c>
      <c r="CU462" s="197">
        <v>1.2824023E-7</v>
      </c>
      <c r="CV462" s="198">
        <v>7.9219678000000005E-3</v>
      </c>
      <c r="CX462" s="166"/>
    </row>
    <row r="463" spans="1:102" ht="14.4">
      <c r="A463" t="s">
        <v>505</v>
      </c>
      <c r="B463" s="85" t="s">
        <v>504</v>
      </c>
      <c r="C463" s="113" t="str">
        <f t="shared" si="259"/>
        <v>A.060.01.102</v>
      </c>
      <c r="D463" s="9" t="s">
        <v>1143</v>
      </c>
      <c r="E463" s="112" t="s">
        <v>362</v>
      </c>
      <c r="F463" s="115" t="str">
        <f t="shared" si="260"/>
        <v>Carbon fibre</v>
      </c>
      <c r="G463" s="143">
        <f t="shared" si="261"/>
        <v>93.999613333333343</v>
      </c>
      <c r="I463" s="118">
        <f t="shared" si="262"/>
        <v>18.712756402859</v>
      </c>
      <c r="K463" s="161">
        <f t="shared" si="263"/>
        <v>0.92552838820000005</v>
      </c>
      <c r="L463" s="161">
        <f t="shared" si="264"/>
        <v>3.6675998077590002</v>
      </c>
      <c r="M463" s="162">
        <f t="shared" si="265"/>
        <v>1.9686206899999999E-2</v>
      </c>
      <c r="N463" s="161">
        <v>14.099942</v>
      </c>
      <c r="O463" s="132">
        <v>2.7710208000000001</v>
      </c>
      <c r="P463" s="132">
        <v>0.77774964999999996</v>
      </c>
      <c r="Q463" s="132">
        <v>0.70454203999999998</v>
      </c>
      <c r="R463" s="132">
        <v>0.20285063</v>
      </c>
      <c r="S463" s="132">
        <v>3.9141712000000002E-3</v>
      </c>
      <c r="T463" s="132">
        <v>1.4221546999999999E-2</v>
      </c>
      <c r="U463" s="132">
        <v>0.11873807</v>
      </c>
      <c r="V463" s="132">
        <v>3.2415329E-3</v>
      </c>
      <c r="W463" s="132">
        <v>0</v>
      </c>
      <c r="X463" s="132">
        <v>1.6444673999999999E-2</v>
      </c>
      <c r="Y463" s="164">
        <v>9.1287758999999998E-5</v>
      </c>
      <c r="Z463" s="132">
        <v>0</v>
      </c>
      <c r="AA463" s="132">
        <v>0</v>
      </c>
      <c r="AC463" s="118">
        <f t="shared" si="266"/>
        <v>14.099942</v>
      </c>
      <c r="AD463" s="118">
        <f t="shared" si="267"/>
        <v>4.5930369082000002</v>
      </c>
      <c r="AE463" s="118">
        <f t="shared" si="268"/>
        <v>3.6675085200000002</v>
      </c>
      <c r="AF463" s="118">
        <f t="shared" si="269"/>
        <v>3.6675998077590002</v>
      </c>
      <c r="AG463" s="118">
        <f t="shared" si="270"/>
        <v>1.9686206899999999E-2</v>
      </c>
      <c r="AI463" s="69">
        <v>1155.7112999999999</v>
      </c>
      <c r="AJ463" s="69">
        <v>1152.6205</v>
      </c>
      <c r="AK463" s="69">
        <v>2.0428166000000001</v>
      </c>
      <c r="AL463" s="69">
        <v>0</v>
      </c>
      <c r="AM463" s="69">
        <v>0</v>
      </c>
      <c r="AN463" s="69">
        <v>0.49062032999999999</v>
      </c>
      <c r="AO463" s="69">
        <v>0.55742605000000001</v>
      </c>
      <c r="AQ463" s="116">
        <v>2.5354776999999999</v>
      </c>
      <c r="AR463" s="116">
        <v>2.3725660999999998</v>
      </c>
      <c r="AS463" s="116">
        <v>8.9194409000000002E-2</v>
      </c>
      <c r="AT463" s="116">
        <v>7.3717136000000003E-2</v>
      </c>
      <c r="AU463" s="150">
        <f t="shared" si="271"/>
        <v>1.4224017377025E-4</v>
      </c>
      <c r="AV463" s="150">
        <f t="shared" si="272"/>
        <v>3.2986097454272001E-7</v>
      </c>
      <c r="AW463" s="163">
        <f t="shared" si="273"/>
        <v>10.32452895912</v>
      </c>
      <c r="AX463" s="196">
        <v>8.7589526000000003E-5</v>
      </c>
      <c r="AY463" s="196">
        <v>2.6429269999999999E-7</v>
      </c>
      <c r="AZ463" s="196">
        <v>7.2202646999999997E-12</v>
      </c>
      <c r="BA463" s="108">
        <v>0</v>
      </c>
      <c r="BB463" s="108">
        <v>0</v>
      </c>
      <c r="BC463" s="196">
        <v>3.0554780999999998E-8</v>
      </c>
      <c r="BD463" s="196">
        <v>5.4598802999999998E-5</v>
      </c>
      <c r="BE463" s="196">
        <v>5.7282139999999996E-9</v>
      </c>
      <c r="BF463" s="196">
        <v>5.9824255999999996E-8</v>
      </c>
      <c r="BG463" s="108">
        <v>0</v>
      </c>
      <c r="BH463" s="108">
        <v>0</v>
      </c>
      <c r="BI463" s="196">
        <v>7.7305110999999998E-12</v>
      </c>
      <c r="BJ463" s="196">
        <v>7.1298559999999996E-13</v>
      </c>
      <c r="BK463" s="196">
        <v>1.4078132E-13</v>
      </c>
      <c r="BL463" s="196">
        <v>8.5196724999999996E-10</v>
      </c>
      <c r="BM463" s="196">
        <v>2.0438022000000001E-8</v>
      </c>
      <c r="BN463" s="108">
        <v>0</v>
      </c>
      <c r="BO463" s="108">
        <v>2.7195912000000001E-4</v>
      </c>
      <c r="BP463" s="108">
        <v>10.324256999999999</v>
      </c>
      <c r="BQ463" s="108">
        <v>0</v>
      </c>
      <c r="BR463" s="108">
        <v>0</v>
      </c>
      <c r="BS463" s="108">
        <v>0</v>
      </c>
      <c r="BU463" s="69">
        <v>5.1457152000000004E-3</v>
      </c>
      <c r="BV463" s="69">
        <v>4.1717662999999998E-4</v>
      </c>
      <c r="BW463" s="69">
        <v>2.6209585999999998E-3</v>
      </c>
      <c r="BX463" s="172">
        <v>1.4199003000000001E-5</v>
      </c>
      <c r="BY463" s="69">
        <v>5.1827437000000003E-4</v>
      </c>
      <c r="BZ463" s="172">
        <v>9.3011570000000007E-6</v>
      </c>
      <c r="CA463" s="69">
        <v>0</v>
      </c>
      <c r="CB463" s="172">
        <v>1.4117155E-5</v>
      </c>
      <c r="CC463" s="172">
        <v>6.0391170000000002E-6</v>
      </c>
      <c r="CD463" s="172">
        <v>1.4365469E-5</v>
      </c>
      <c r="CE463" s="69">
        <v>0</v>
      </c>
      <c r="CF463" s="69">
        <v>0</v>
      </c>
      <c r="CG463" s="69">
        <v>0</v>
      </c>
      <c r="CH463" s="69">
        <v>1.6091112E-4</v>
      </c>
      <c r="CI463" s="69">
        <v>1.3703725999999999E-3</v>
      </c>
      <c r="CJ463" s="172">
        <v>4.5638556000000003E-14</v>
      </c>
      <c r="CK463" s="69">
        <v>0</v>
      </c>
      <c r="CM463" s="198">
        <v>0</v>
      </c>
      <c r="CN463" s="198">
        <v>93.700625000000002</v>
      </c>
      <c r="CO463" s="198">
        <v>0.26685432999999997</v>
      </c>
      <c r="CP463" s="198">
        <v>0.28755940000000002</v>
      </c>
      <c r="CQ463" s="197">
        <v>3.6090856999999999E-9</v>
      </c>
      <c r="CR463" s="197">
        <v>4.3709374000000002E-7</v>
      </c>
      <c r="CS463" s="198">
        <v>2.2070329E-2</v>
      </c>
      <c r="CT463" s="198">
        <v>0.59730148000000005</v>
      </c>
      <c r="CU463" s="198">
        <v>0</v>
      </c>
      <c r="CV463" s="198">
        <v>3.2709725999999998E-3</v>
      </c>
      <c r="CX463" s="166"/>
    </row>
    <row r="464" spans="1:102" ht="14.4">
      <c r="A464" t="s">
        <v>2111</v>
      </c>
      <c r="B464" s="85" t="s">
        <v>504</v>
      </c>
      <c r="C464" s="113" t="str">
        <f t="shared" si="259"/>
        <v>A.060.01.103</v>
      </c>
      <c r="D464" s="9" t="s">
        <v>1143</v>
      </c>
      <c r="E464" s="112" t="s">
        <v>362</v>
      </c>
      <c r="F464" s="115" t="str">
        <f t="shared" si="260"/>
        <v>glassfibre - dry and chopped - for reinforcing plastics</v>
      </c>
      <c r="G464" s="143">
        <f t="shared" si="261"/>
        <v>1.57</v>
      </c>
      <c r="I464" s="118">
        <f t="shared" si="262"/>
        <v>0.37804976630681997</v>
      </c>
      <c r="K464" s="161">
        <f t="shared" si="263"/>
        <v>3.8560133042820001E-2</v>
      </c>
      <c r="L464" s="161">
        <f t="shared" si="264"/>
        <v>0.10398963326399999</v>
      </c>
      <c r="M464" s="162">
        <f t="shared" si="265"/>
        <v>0</v>
      </c>
      <c r="N464" s="161">
        <v>0.23549999999999999</v>
      </c>
      <c r="O464" s="132">
        <v>5.1255000000000002E-2</v>
      </c>
      <c r="P464" s="132">
        <v>5.2731374999999997E-2</v>
      </c>
      <c r="Q464" s="132">
        <v>3.6720000000000003E-2</v>
      </c>
      <c r="R464" s="132">
        <v>0</v>
      </c>
      <c r="S464" s="132">
        <v>1.8400000000000001E-3</v>
      </c>
      <c r="T464" s="164">
        <v>1.3304281999999999E-7</v>
      </c>
      <c r="U464" s="164">
        <v>3.2582640000000001E-6</v>
      </c>
      <c r="V464" s="132">
        <v>0</v>
      </c>
      <c r="W464" s="132">
        <v>0</v>
      </c>
      <c r="X464" s="132">
        <v>0</v>
      </c>
      <c r="Y464" s="132">
        <v>0</v>
      </c>
      <c r="Z464" s="132">
        <v>0</v>
      </c>
      <c r="AA464" s="132">
        <v>0</v>
      </c>
      <c r="AC464" s="118">
        <f t="shared" si="266"/>
        <v>0.23549999999999999</v>
      </c>
      <c r="AD464" s="118">
        <f t="shared" si="267"/>
        <v>0.14254976630682001</v>
      </c>
      <c r="AE464" s="118">
        <f t="shared" si="268"/>
        <v>0.10398963326399999</v>
      </c>
      <c r="AF464" s="118">
        <f t="shared" si="269"/>
        <v>0.10398963326399999</v>
      </c>
      <c r="AG464" s="118">
        <f t="shared" si="270"/>
        <v>0</v>
      </c>
      <c r="AI464" s="69">
        <v>33.189</v>
      </c>
      <c r="AJ464" s="69">
        <v>33.189</v>
      </c>
      <c r="AK464" s="69">
        <v>0</v>
      </c>
      <c r="AL464" s="69">
        <v>0</v>
      </c>
      <c r="AM464" s="69">
        <v>0</v>
      </c>
      <c r="AN464" s="69">
        <v>0</v>
      </c>
      <c r="AO464" s="69">
        <v>0</v>
      </c>
      <c r="AQ464" s="116">
        <v>3.4807057000000002E-2</v>
      </c>
      <c r="AR464" s="116">
        <v>3.1318701999999997E-2</v>
      </c>
      <c r="AS464" s="116">
        <v>1.6224879E-3</v>
      </c>
      <c r="AT464" s="116">
        <v>1.8658676E-3</v>
      </c>
      <c r="AU464" s="150">
        <f t="shared" si="271"/>
        <v>1.8776199999999999E-6</v>
      </c>
      <c r="AV464" s="150">
        <f t="shared" si="272"/>
        <v>6.0003251050000001E-9</v>
      </c>
      <c r="AW464" s="163">
        <f t="shared" si="273"/>
        <v>0.261326</v>
      </c>
      <c r="AX464" s="196">
        <v>1.4569599999999999E-6</v>
      </c>
      <c r="AY464" s="196">
        <v>4.3960000000000001E-9</v>
      </c>
      <c r="AZ464" s="196">
        <v>1.20105E-13</v>
      </c>
      <c r="BA464" s="108">
        <v>0</v>
      </c>
      <c r="BB464" s="108">
        <v>0</v>
      </c>
      <c r="BC464" s="196">
        <v>5.4599999999999998E-9</v>
      </c>
      <c r="BD464" s="196">
        <v>4.1520000000000001E-7</v>
      </c>
      <c r="BE464" s="196">
        <v>7.7400000000000002E-10</v>
      </c>
      <c r="BF464" s="196">
        <v>4.5780000000000001E-10</v>
      </c>
      <c r="BG464" s="196">
        <v>3.7240500000000002E-10</v>
      </c>
      <c r="BH464" s="108">
        <v>0</v>
      </c>
      <c r="BI464" s="108">
        <v>0</v>
      </c>
      <c r="BJ464" s="108">
        <v>0</v>
      </c>
      <c r="BK464" s="108">
        <v>0</v>
      </c>
      <c r="BL464" s="108">
        <v>0</v>
      </c>
      <c r="BM464" s="108">
        <v>0</v>
      </c>
      <c r="BN464" s="108">
        <v>0</v>
      </c>
      <c r="BO464" s="108">
        <v>0</v>
      </c>
      <c r="BP464" s="108">
        <v>0.261326</v>
      </c>
      <c r="BQ464" s="108">
        <v>0</v>
      </c>
      <c r="BR464" s="108">
        <v>0</v>
      </c>
      <c r="BS464" s="108">
        <v>0</v>
      </c>
      <c r="BU464" s="69">
        <v>1.1403421E-4</v>
      </c>
      <c r="BV464" s="172">
        <v>4.9537929E-6</v>
      </c>
      <c r="BW464" s="172">
        <v>4.3775766000000002E-5</v>
      </c>
      <c r="BX464" s="172">
        <v>3.8166258000000002E-10</v>
      </c>
      <c r="BY464" s="172">
        <v>1.4447563999999999E-6</v>
      </c>
      <c r="BZ464" s="172">
        <v>3.5347024E-6</v>
      </c>
      <c r="CA464" s="172">
        <v>9.6710827999999999E-6</v>
      </c>
      <c r="CB464" s="172">
        <v>5.3649174999999996E-6</v>
      </c>
      <c r="CC464" s="69">
        <v>0</v>
      </c>
      <c r="CD464" s="172">
        <v>8.8035210999999995E-11</v>
      </c>
      <c r="CE464" s="69">
        <v>0</v>
      </c>
      <c r="CF464" s="69">
        <v>0</v>
      </c>
      <c r="CG464" s="69">
        <v>0</v>
      </c>
      <c r="CH464" s="172">
        <v>7.0192273999999999E-6</v>
      </c>
      <c r="CI464" s="172">
        <v>3.8269492000000002E-5</v>
      </c>
      <c r="CJ464" s="69">
        <v>0</v>
      </c>
      <c r="CK464" s="69">
        <v>0</v>
      </c>
      <c r="CM464" s="198">
        <v>0</v>
      </c>
      <c r="CN464" s="198">
        <v>1.57</v>
      </c>
      <c r="CO464" s="198">
        <v>0.1010718</v>
      </c>
      <c r="CP464" s="198">
        <v>4.1999999999999997E-3</v>
      </c>
      <c r="CQ464" s="198">
        <v>0</v>
      </c>
      <c r="CR464" s="198">
        <v>0</v>
      </c>
      <c r="CS464" s="197">
        <v>4.3333320000000002E-5</v>
      </c>
      <c r="CT464" s="198">
        <v>0</v>
      </c>
      <c r="CU464" s="198">
        <v>2.4987986999999999E-4</v>
      </c>
      <c r="CV464" s="198">
        <v>1.2430620000000001E-3</v>
      </c>
      <c r="CX464" s="166"/>
    </row>
    <row r="465" spans="1:102" ht="14.4">
      <c r="A465" t="s">
        <v>2112</v>
      </c>
      <c r="B465" s="85" t="s">
        <v>504</v>
      </c>
      <c r="C465" s="113" t="str">
        <f t="shared" si="259"/>
        <v>A.060.01.104</v>
      </c>
      <c r="D465" s="9" t="s">
        <v>1143</v>
      </c>
      <c r="E465" s="112" t="s">
        <v>362</v>
      </c>
      <c r="F465" s="115" t="str">
        <f t="shared" si="260"/>
        <v>glassfibre - assembled roving - for reinforcing thermosets</v>
      </c>
      <c r="G465" s="143">
        <f t="shared" si="261"/>
        <v>2.02</v>
      </c>
      <c r="I465" s="118">
        <f t="shared" si="262"/>
        <v>0.47094523077670003</v>
      </c>
      <c r="K465" s="161">
        <f t="shared" si="263"/>
        <v>4.1744246908300003E-2</v>
      </c>
      <c r="L465" s="161">
        <f t="shared" si="264"/>
        <v>0.12620098386840001</v>
      </c>
      <c r="M465" s="162">
        <f t="shared" si="265"/>
        <v>0</v>
      </c>
      <c r="N465" s="161">
        <v>0.30299999999999999</v>
      </c>
      <c r="O465" s="132">
        <v>6.2806500000000001E-2</v>
      </c>
      <c r="P465" s="132">
        <v>6.3388437000000006E-2</v>
      </c>
      <c r="Q465" s="132">
        <v>3.9168000000000001E-2</v>
      </c>
      <c r="R465" s="132">
        <v>0</v>
      </c>
      <c r="S465" s="132">
        <v>2.5760000000000002E-3</v>
      </c>
      <c r="T465" s="164">
        <v>2.4690830000000001E-7</v>
      </c>
      <c r="U465" s="164">
        <v>6.0468684000000002E-6</v>
      </c>
      <c r="V465" s="132">
        <v>0</v>
      </c>
      <c r="W465" s="132">
        <v>0</v>
      </c>
      <c r="X465" s="132">
        <v>0</v>
      </c>
      <c r="Y465" s="132">
        <v>0</v>
      </c>
      <c r="Z465" s="132">
        <v>0</v>
      </c>
      <c r="AA465" s="132">
        <v>0</v>
      </c>
      <c r="AC465" s="118">
        <f t="shared" si="266"/>
        <v>0.30299999999999999</v>
      </c>
      <c r="AD465" s="118">
        <f t="shared" si="267"/>
        <v>0.16794523077670001</v>
      </c>
      <c r="AE465" s="118">
        <f t="shared" si="268"/>
        <v>0.12620098386840001</v>
      </c>
      <c r="AF465" s="118">
        <f t="shared" si="269"/>
        <v>0.12620098386840001</v>
      </c>
      <c r="AG465" s="118">
        <f t="shared" si="270"/>
        <v>0</v>
      </c>
      <c r="AI465" s="69">
        <v>37.518000000000001</v>
      </c>
      <c r="AJ465" s="69">
        <v>37.518000000000001</v>
      </c>
      <c r="AK465" s="69">
        <v>0</v>
      </c>
      <c r="AL465" s="69">
        <v>0</v>
      </c>
      <c r="AM465" s="69">
        <v>0</v>
      </c>
      <c r="AN465" s="69">
        <v>0</v>
      </c>
      <c r="AO465" s="69">
        <v>0</v>
      </c>
      <c r="AQ465" s="116">
        <v>4.2932875000000002E-2</v>
      </c>
      <c r="AR465" s="116">
        <v>3.8752043999999999E-2</v>
      </c>
      <c r="AS465" s="116">
        <v>2.0715896999999998E-3</v>
      </c>
      <c r="AT465" s="116">
        <v>2.1092416999999998E-3</v>
      </c>
      <c r="AU465" s="150">
        <f t="shared" si="271"/>
        <v>2.3232640000000001E-6</v>
      </c>
      <c r="AV465" s="150">
        <f t="shared" si="272"/>
        <v>7.6612045300000001E-9</v>
      </c>
      <c r="AW465" s="163">
        <f t="shared" si="273"/>
        <v>0.29541200000000001</v>
      </c>
      <c r="AX465" s="196">
        <v>1.87456E-6</v>
      </c>
      <c r="AY465" s="196">
        <v>5.6560000000000003E-9</v>
      </c>
      <c r="AZ465" s="196">
        <v>1.5453E-13</v>
      </c>
      <c r="BA465" s="108">
        <v>0</v>
      </c>
      <c r="BB465" s="108">
        <v>0</v>
      </c>
      <c r="BC465" s="196">
        <v>5.8239999999999997E-9</v>
      </c>
      <c r="BD465" s="196">
        <v>4.4288000000000001E-7</v>
      </c>
      <c r="BE465" s="196">
        <v>8.2560000000000002E-10</v>
      </c>
      <c r="BF465" s="196">
        <v>4.8832000000000003E-10</v>
      </c>
      <c r="BG465" s="196">
        <v>6.9112999999999997E-10</v>
      </c>
      <c r="BH465" s="108">
        <v>0</v>
      </c>
      <c r="BI465" s="108">
        <v>0</v>
      </c>
      <c r="BJ465" s="108">
        <v>0</v>
      </c>
      <c r="BK465" s="108">
        <v>0</v>
      </c>
      <c r="BL465" s="108">
        <v>0</v>
      </c>
      <c r="BM465" s="108">
        <v>0</v>
      </c>
      <c r="BN465" s="108">
        <v>0</v>
      </c>
      <c r="BO465" s="108">
        <v>0</v>
      </c>
      <c r="BP465" s="108">
        <v>0.29541200000000001</v>
      </c>
      <c r="BQ465" s="108">
        <v>0</v>
      </c>
      <c r="BR465" s="108">
        <v>0</v>
      </c>
      <c r="BS465" s="108">
        <v>0</v>
      </c>
      <c r="BU465" s="69">
        <v>1.4133835999999999E-4</v>
      </c>
      <c r="BV465" s="172">
        <v>5.2840457999999998E-6</v>
      </c>
      <c r="BW465" s="172">
        <v>5.632296E-5</v>
      </c>
      <c r="BX465" s="172">
        <v>7.0831072999999995E-10</v>
      </c>
      <c r="BY465" s="172">
        <v>1.5410734E-6</v>
      </c>
      <c r="BZ465" s="172">
        <v>3.7703491999999999E-6</v>
      </c>
      <c r="CA465" s="172">
        <v>1.7948136E-5</v>
      </c>
      <c r="CB465" s="172">
        <v>5.7225787000000003E-6</v>
      </c>
      <c r="CC465" s="69">
        <v>0</v>
      </c>
      <c r="CD465" s="172">
        <v>1.6338066E-10</v>
      </c>
      <c r="CE465" s="69">
        <v>0</v>
      </c>
      <c r="CF465" s="69">
        <v>0</v>
      </c>
      <c r="CG465" s="69">
        <v>0</v>
      </c>
      <c r="CH465" s="172">
        <v>7.4871759000000003E-6</v>
      </c>
      <c r="CI465" s="172">
        <v>4.3261165000000003E-5</v>
      </c>
      <c r="CJ465" s="69">
        <v>0</v>
      </c>
      <c r="CK465" s="69">
        <v>0</v>
      </c>
      <c r="CM465" s="198">
        <v>0</v>
      </c>
      <c r="CN465" s="198">
        <v>2.02</v>
      </c>
      <c r="CO465" s="198">
        <v>0.10780992</v>
      </c>
      <c r="CP465" s="198">
        <v>4.4799999999999996E-3</v>
      </c>
      <c r="CQ465" s="198">
        <v>0</v>
      </c>
      <c r="CR465" s="198">
        <v>0</v>
      </c>
      <c r="CS465" s="197">
        <v>4.6222208000000001E-5</v>
      </c>
      <c r="CT465" s="198">
        <v>0</v>
      </c>
      <c r="CU465" s="198">
        <v>4.6374102000000002E-4</v>
      </c>
      <c r="CV465" s="198">
        <v>1.3259328E-3</v>
      </c>
      <c r="CX465" s="166"/>
    </row>
    <row r="466" spans="1:102" ht="14.4">
      <c r="A466" t="s">
        <v>3493</v>
      </c>
      <c r="B466" s="85" t="s">
        <v>504</v>
      </c>
      <c r="C466" s="113" t="str">
        <f t="shared" si="259"/>
        <v>A.060.01.105</v>
      </c>
      <c r="D466" s="9" t="s">
        <v>1143</v>
      </c>
      <c r="E466" s="112" t="s">
        <v>362</v>
      </c>
      <c r="F466" s="115" t="str">
        <f t="shared" si="260"/>
        <v>UHMWPE (Dyneema)</v>
      </c>
      <c r="G466" s="143">
        <f t="shared" si="261"/>
        <v>4.934248066666667</v>
      </c>
      <c r="I466" s="118">
        <f t="shared" si="262"/>
        <v>1.7620824277891298</v>
      </c>
      <c r="K466" s="161">
        <f t="shared" si="263"/>
        <v>9.2514042860000006E-2</v>
      </c>
      <c r="L466" s="161">
        <f t="shared" si="264"/>
        <v>0.87918415496913005</v>
      </c>
      <c r="M466" s="162">
        <f t="shared" si="265"/>
        <v>5.024701996E-2</v>
      </c>
      <c r="N466" s="161">
        <v>0.74013720999999999</v>
      </c>
      <c r="O466" s="132">
        <v>6.9566184000000003E-2</v>
      </c>
      <c r="P466" s="132">
        <v>2.0332075000000002E-2</v>
      </c>
      <c r="Q466" s="132">
        <v>8.3967453999999997E-2</v>
      </c>
      <c r="R466" s="132">
        <v>6.7845055999999999E-3</v>
      </c>
      <c r="S466" s="132">
        <v>2.9900686000000002E-4</v>
      </c>
      <c r="T466" s="132">
        <v>1.4630763999999999E-3</v>
      </c>
      <c r="U466" s="132">
        <v>9.2853512999999995E-3</v>
      </c>
      <c r="V466" s="132">
        <v>7.0155795999999996E-4</v>
      </c>
      <c r="W466" s="132">
        <v>0.78</v>
      </c>
      <c r="X466" s="132">
        <v>3.2547936999999999E-2</v>
      </c>
      <c r="Y466" s="164">
        <v>5.4466912999999999E-7</v>
      </c>
      <c r="Z466" s="132">
        <v>1.6997524999999999E-2</v>
      </c>
      <c r="AA466" s="132">
        <v>0</v>
      </c>
      <c r="AC466" s="118">
        <f t="shared" si="266"/>
        <v>0.74013720999999999</v>
      </c>
      <c r="AD466" s="118">
        <f t="shared" si="267"/>
        <v>0.19169765316000001</v>
      </c>
      <c r="AE466" s="118">
        <f t="shared" si="268"/>
        <v>0.1161811353</v>
      </c>
      <c r="AF466" s="118">
        <f t="shared" si="269"/>
        <v>0.87918415496913005</v>
      </c>
      <c r="AG466" s="118">
        <f t="shared" si="270"/>
        <v>3.3249494960000001E-2</v>
      </c>
      <c r="AI466" s="69">
        <v>130.41609</v>
      </c>
      <c r="AJ466" s="69">
        <v>120.53299</v>
      </c>
      <c r="AK466" s="69">
        <v>4.0438327999999997</v>
      </c>
      <c r="AL466" s="69">
        <v>0</v>
      </c>
      <c r="AM466" s="69">
        <v>2.4587173999999998</v>
      </c>
      <c r="AN466" s="69">
        <v>2.3716579000000002</v>
      </c>
      <c r="AO466" s="69">
        <v>1.0088987</v>
      </c>
      <c r="AQ466" s="116">
        <v>0.10170625</v>
      </c>
      <c r="AR466" s="116">
        <v>8.9751948999999998E-2</v>
      </c>
      <c r="AS466" s="116">
        <v>4.1200919999999997E-3</v>
      </c>
      <c r="AT466" s="116">
        <v>7.8342063000000003E-3</v>
      </c>
      <c r="AU466" s="150">
        <f t="shared" si="271"/>
        <v>5.3808122620689993E-6</v>
      </c>
      <c r="AV466" s="150">
        <f t="shared" si="272"/>
        <v>1.5237026945482999E-8</v>
      </c>
      <c r="AW466" s="163">
        <f t="shared" si="273"/>
        <v>1.09722779217</v>
      </c>
      <c r="AX466" s="196">
        <v>4.5811174999999996E-6</v>
      </c>
      <c r="AY466" s="196">
        <v>1.3822421E-8</v>
      </c>
      <c r="AZ466" s="196">
        <v>3.7764476E-13</v>
      </c>
      <c r="BA466" s="108">
        <v>0</v>
      </c>
      <c r="BB466" s="108">
        <v>0</v>
      </c>
      <c r="BC466" s="196">
        <v>3.0906086999999999E-9</v>
      </c>
      <c r="BD466" s="196">
        <v>7.9485456999999996E-7</v>
      </c>
      <c r="BE466" s="196">
        <v>6.1627319000000003E-10</v>
      </c>
      <c r="BF466" s="196">
        <v>7.9705675999999998E-10</v>
      </c>
      <c r="BG466" s="108">
        <v>0</v>
      </c>
      <c r="BH466" s="108">
        <v>0</v>
      </c>
      <c r="BI466" s="196">
        <v>8.3118868999999999E-13</v>
      </c>
      <c r="BJ466" s="196">
        <v>5.5790054999999998E-14</v>
      </c>
      <c r="BK466" s="196">
        <v>1.1371978E-14</v>
      </c>
      <c r="BL466" s="196">
        <v>6.9139768999999996E-11</v>
      </c>
      <c r="BM466" s="196">
        <v>1.6804435999999999E-9</v>
      </c>
      <c r="BN466" s="108">
        <v>0</v>
      </c>
      <c r="BO466" s="196">
        <v>1.5392169999999999E-5</v>
      </c>
      <c r="BP466" s="108">
        <v>1.0972124000000001</v>
      </c>
      <c r="BQ466" s="108">
        <v>0</v>
      </c>
      <c r="BR466" s="108">
        <v>0</v>
      </c>
      <c r="BS466" s="108">
        <v>0</v>
      </c>
      <c r="BU466" s="69">
        <v>3.2504238E-4</v>
      </c>
      <c r="BV466" s="172">
        <v>5.8329460999999996E-6</v>
      </c>
      <c r="BW466" s="69">
        <v>1.3757993E-4</v>
      </c>
      <c r="BX466" s="172">
        <v>1.1246341E-6</v>
      </c>
      <c r="BY466" s="172">
        <v>1.0382153E-5</v>
      </c>
      <c r="BZ466" s="172">
        <v>6.6423033000000005E-7</v>
      </c>
      <c r="CA466" s="69">
        <v>0</v>
      </c>
      <c r="CB466" s="172">
        <v>1.0081587E-6</v>
      </c>
      <c r="CC466" s="172">
        <v>4.7752788E-7</v>
      </c>
      <c r="CD466" s="172">
        <v>1.2608586E-6</v>
      </c>
      <c r="CE466" s="69">
        <v>0</v>
      </c>
      <c r="CF466" s="69">
        <v>0</v>
      </c>
      <c r="CG466" s="69">
        <v>0</v>
      </c>
      <c r="CH466" s="172">
        <v>1.6369042E-5</v>
      </c>
      <c r="CI466" s="69">
        <v>1.5001386999999999E-4</v>
      </c>
      <c r="CJ466" s="172">
        <v>3.2902992999999999E-7</v>
      </c>
      <c r="CK466" s="69">
        <v>0</v>
      </c>
      <c r="CM466" s="198">
        <v>0</v>
      </c>
      <c r="CN466" s="198">
        <v>4.9324642000000001</v>
      </c>
      <c r="CO466" s="198">
        <v>2.4197169000000001E-2</v>
      </c>
      <c r="CP466" s="198">
        <v>4.1431584999999998E-3</v>
      </c>
      <c r="CQ466" s="197">
        <v>3.8409479E-10</v>
      </c>
      <c r="CR466" s="197">
        <v>4.6236723E-8</v>
      </c>
      <c r="CS466" s="198">
        <v>3.8229371E-4</v>
      </c>
      <c r="CT466" s="198">
        <v>4.6905667999999998E-2</v>
      </c>
      <c r="CU466" s="198">
        <v>0</v>
      </c>
      <c r="CV466" s="198">
        <v>2.3359235999999999E-4</v>
      </c>
      <c r="CX466" s="166"/>
    </row>
    <row r="467" spans="1:102" ht="14.4">
      <c r="B467" s="85"/>
      <c r="C467" s="113"/>
      <c r="D467" s="1" t="s">
        <v>358</v>
      </c>
      <c r="E467" s="112"/>
      <c r="Y467" s="3"/>
      <c r="AC467" s="142"/>
      <c r="AD467" s="142"/>
      <c r="AE467" s="142"/>
      <c r="AF467" s="142"/>
      <c r="AG467" s="142"/>
      <c r="AU467" s="86"/>
      <c r="AV467" s="86"/>
      <c r="AW467" s="86"/>
      <c r="AX467" s="3"/>
      <c r="AY467" s="3"/>
      <c r="AZ467" s="3"/>
      <c r="BC467" s="3"/>
      <c r="BD467" s="3"/>
      <c r="BE467" s="3"/>
      <c r="BF467" s="3"/>
      <c r="BI467" s="3"/>
      <c r="BJ467" s="3"/>
      <c r="BK467" s="3"/>
      <c r="BL467" s="3"/>
      <c r="BM467" s="3"/>
      <c r="BO467" s="3"/>
      <c r="BV467" s="3"/>
      <c r="BX467" s="3"/>
      <c r="BY467" s="3"/>
      <c r="BZ467" s="3"/>
      <c r="CB467" s="3"/>
      <c r="CC467" s="3"/>
      <c r="CD467" s="3"/>
      <c r="CH467" s="3"/>
      <c r="CJ467" s="3"/>
      <c r="CQ467" s="3"/>
      <c r="CR467" s="3"/>
    </row>
    <row r="468" spans="1:102" ht="14.4">
      <c r="A468" t="s">
        <v>2615</v>
      </c>
      <c r="B468" s="85" t="s">
        <v>506</v>
      </c>
      <c r="C468" s="113" t="str">
        <f t="shared" ref="C468:C479" si="274">MID(A468,1,12)</f>
        <v>A.070.02.101</v>
      </c>
      <c r="D468" s="9" t="s">
        <v>358</v>
      </c>
      <c r="E468" s="117" t="s">
        <v>2616</v>
      </c>
      <c r="F468" s="115" t="str">
        <f t="shared" ref="F468:F479" si="275">MID(A468, 21,85)</f>
        <v>Diesel B7  - including combustion CO2 per litre</v>
      </c>
      <c r="G468" s="143">
        <f t="shared" ref="G468:G479" si="276">N468/0.15</f>
        <v>2.9820378000000001</v>
      </c>
      <c r="I468" s="118">
        <f t="shared" ref="I468:I479" si="277">K468+L468+M468+N468</f>
        <v>0.77427496313923472</v>
      </c>
      <c r="K468" s="161">
        <f t="shared" ref="K468:K479" si="278">Q468+R468+S468+T468</f>
        <v>1.9533898500000001E-2</v>
      </c>
      <c r="L468" s="161">
        <f t="shared" ref="L468:L479" si="279">O468+P468+U468+Y468+W468</f>
        <v>5.8138202269999995E-2</v>
      </c>
      <c r="M468" s="162">
        <f t="shared" ref="M468:M479" si="280">V468+X468+Z468+AA468</f>
        <v>0.24929719236923467</v>
      </c>
      <c r="N468" s="161">
        <v>0.44730566999999999</v>
      </c>
      <c r="O468" s="132">
        <v>1.7596901000000002E-2</v>
      </c>
      <c r="P468" s="132">
        <v>1.6374687999999998E-2</v>
      </c>
      <c r="Q468" s="132">
        <v>1.0031264999999999E-2</v>
      </c>
      <c r="R468" s="132">
        <v>1.3149665E-3</v>
      </c>
      <c r="S468" s="132">
        <v>2.4258400000000001E-4</v>
      </c>
      <c r="T468" s="132">
        <v>7.9450830000000004E-3</v>
      </c>
      <c r="U468" s="132">
        <v>6.7464980000000001E-3</v>
      </c>
      <c r="V468" s="132">
        <v>2.3436356E-4</v>
      </c>
      <c r="W468" s="132">
        <v>6.4978026999999998E-4</v>
      </c>
      <c r="X468" s="132">
        <v>0.24905563</v>
      </c>
      <c r="Y468" s="132">
        <v>1.6770335000000001E-2</v>
      </c>
      <c r="Z468" s="164">
        <v>7.198809E-6</v>
      </c>
      <c r="AA468" s="164">
        <v>2.3467007E-13</v>
      </c>
      <c r="AC468" s="118">
        <f t="shared" si="266"/>
        <v>0.44730566999999999</v>
      </c>
      <c r="AD468" s="118">
        <f t="shared" si="267"/>
        <v>6.0251985499999994E-2</v>
      </c>
      <c r="AE468" s="118">
        <f t="shared" si="268"/>
        <v>4.0725285808999999E-2</v>
      </c>
      <c r="AF468" s="118">
        <f t="shared" si="269"/>
        <v>5.8138202269999995E-2</v>
      </c>
      <c r="AG468" s="118">
        <f t="shared" si="270"/>
        <v>0.24928999356023468</v>
      </c>
      <c r="AI468" s="69">
        <v>46.187052999999999</v>
      </c>
      <c r="AJ468" s="69">
        <v>44.742263999999999</v>
      </c>
      <c r="AK468" s="69">
        <v>0.14987693999999999</v>
      </c>
      <c r="AL468" s="69">
        <v>0</v>
      </c>
      <c r="AM468" s="69">
        <v>2.0537488999999999E-2</v>
      </c>
      <c r="AN468" s="69">
        <v>1.2264538</v>
      </c>
      <c r="AO468" s="69">
        <v>4.7920334000000002E-2</v>
      </c>
      <c r="AQ468" s="116">
        <v>5.7462866000000001E-2</v>
      </c>
      <c r="AR468" s="116">
        <v>5.1906749000000002E-2</v>
      </c>
      <c r="AS468" s="116">
        <v>2.3775696000000002E-3</v>
      </c>
      <c r="AT468" s="116">
        <v>3.1785479000000002E-3</v>
      </c>
      <c r="AU468" s="150">
        <f t="shared" si="271"/>
        <v>3.1119153426969364E-6</v>
      </c>
      <c r="AV468" s="150">
        <f t="shared" si="272"/>
        <v>8.7927868384829977E-9</v>
      </c>
      <c r="AW468" s="163">
        <f t="shared" si="273"/>
        <v>0.445174775252</v>
      </c>
      <c r="AX468" s="196">
        <v>2.7676432E-6</v>
      </c>
      <c r="AY468" s="196">
        <v>8.3506599000000006E-9</v>
      </c>
      <c r="AZ468" s="196">
        <v>2.2815143999999999E-13</v>
      </c>
      <c r="BA468" s="196">
        <v>1.1446757000000001E-16</v>
      </c>
      <c r="BB468" s="196">
        <v>3.2469094999999997E-17</v>
      </c>
      <c r="BC468" s="196">
        <v>2.8627195999999998E-10</v>
      </c>
      <c r="BD468" s="196">
        <v>3.4126316E-7</v>
      </c>
      <c r="BE468" s="196">
        <v>6.3437635999999995E-11</v>
      </c>
      <c r="BF468" s="196">
        <v>3.7393460999999998E-10</v>
      </c>
      <c r="BG468" s="196">
        <v>6.2257977999999999E-16</v>
      </c>
      <c r="BH468" s="196">
        <v>7.6769003999999997E-18</v>
      </c>
      <c r="BI468" s="196">
        <v>4.4707130999999998E-12</v>
      </c>
      <c r="BJ468" s="196">
        <v>4.0709483000000002E-14</v>
      </c>
      <c r="BK468" s="196">
        <v>1.4488202999999999E-14</v>
      </c>
      <c r="BL468" s="196">
        <v>1.1015309E-10</v>
      </c>
      <c r="BM468" s="196">
        <v>2.6125575E-9</v>
      </c>
      <c r="BN468" s="196">
        <v>3.1702754E-22</v>
      </c>
      <c r="BO468" s="196">
        <v>1.8635252E-5</v>
      </c>
      <c r="BP468" s="108">
        <v>0.44515613999999998</v>
      </c>
      <c r="BQ468" s="108">
        <v>0</v>
      </c>
      <c r="BR468" s="108">
        <v>0</v>
      </c>
      <c r="BS468" s="108">
        <v>0</v>
      </c>
      <c r="BU468" s="69">
        <v>1.5287288E-4</v>
      </c>
      <c r="BV468" s="172">
        <v>2.5853014E-6</v>
      </c>
      <c r="BW468" s="172">
        <v>8.3147127000000003E-5</v>
      </c>
      <c r="BX468" s="172">
        <v>7.9653885000000002E-7</v>
      </c>
      <c r="BY468" s="172">
        <v>3.2839363999999999E-6</v>
      </c>
      <c r="BZ468" s="172">
        <v>1.392981E-8</v>
      </c>
      <c r="CA468" s="172">
        <v>4.9458167000000001E-12</v>
      </c>
      <c r="CB468" s="172">
        <v>2.2370406999999999E-8</v>
      </c>
      <c r="CC468" s="172">
        <v>7.1199919000000005E-7</v>
      </c>
      <c r="CD468" s="172">
        <v>5.5033934000000003E-6</v>
      </c>
      <c r="CE468" s="172">
        <v>9.2068394999999998E-14</v>
      </c>
      <c r="CF468" s="172">
        <v>7.0106596999999996E-19</v>
      </c>
      <c r="CG468" s="172">
        <v>6.0195047E-15</v>
      </c>
      <c r="CH468" s="172">
        <v>2.0839866E-6</v>
      </c>
      <c r="CI468" s="172">
        <v>5.4705695E-5</v>
      </c>
      <c r="CJ468" s="172">
        <v>1.8599111999999999E-8</v>
      </c>
      <c r="CK468" s="69">
        <v>0</v>
      </c>
      <c r="CM468" s="197">
        <v>7.1005217000000001E-15</v>
      </c>
      <c r="CN468" s="198">
        <v>2.9817771</v>
      </c>
      <c r="CO468" s="198">
        <v>5.5810313999999999E-4</v>
      </c>
      <c r="CP468" s="198">
        <v>1.7718E-3</v>
      </c>
      <c r="CQ468" s="197">
        <v>2.0181367E-9</v>
      </c>
      <c r="CR468" s="197">
        <v>2.3924827999999998E-7</v>
      </c>
      <c r="CS468" s="198">
        <v>1.3959918E-4</v>
      </c>
      <c r="CT468" s="198">
        <v>3.7085320999999997E-2</v>
      </c>
      <c r="CU468" s="197">
        <v>4.1677122000000001E-10</v>
      </c>
      <c r="CV468" s="197">
        <v>5.1566809999999998E-6</v>
      </c>
      <c r="CX468" s="166"/>
    </row>
    <row r="469" spans="1:102" ht="14.4">
      <c r="A469" t="s">
        <v>2617</v>
      </c>
      <c r="B469" s="85" t="s">
        <v>506</v>
      </c>
      <c r="C469" s="113" t="str">
        <f t="shared" si="274"/>
        <v>A.070.02.102</v>
      </c>
      <c r="D469" s="9" t="s">
        <v>358</v>
      </c>
      <c r="E469" s="117" t="s">
        <v>2616</v>
      </c>
      <c r="F469" s="115" t="str">
        <f t="shared" si="275"/>
        <v>Diesel B10  - including combustion CO2 per litre</v>
      </c>
      <c r="G469" s="143">
        <f t="shared" si="276"/>
        <v>2.976425466666667</v>
      </c>
      <c r="I469" s="118">
        <f t="shared" si="277"/>
        <v>0.77742889783933611</v>
      </c>
      <c r="K469" s="161">
        <f t="shared" si="278"/>
        <v>1.9703062640000001E-2</v>
      </c>
      <c r="L469" s="161">
        <f t="shared" si="279"/>
        <v>6.5880550530000012E-2</v>
      </c>
      <c r="M469" s="162">
        <f t="shared" si="280"/>
        <v>0.24538146466933608</v>
      </c>
      <c r="N469" s="161">
        <v>0.44646382000000001</v>
      </c>
      <c r="O469" s="132">
        <v>1.8378439E-2</v>
      </c>
      <c r="P469" s="132">
        <v>1.6509929E-2</v>
      </c>
      <c r="Q469" s="132">
        <v>1.0199578000000001E-2</v>
      </c>
      <c r="R469" s="132">
        <v>1.4004262E-3</v>
      </c>
      <c r="S469" s="132">
        <v>2.4017453999999999E-4</v>
      </c>
      <c r="T469" s="132">
        <v>7.8628838999999992E-3</v>
      </c>
      <c r="U469" s="132">
        <v>6.6864055999999996E-3</v>
      </c>
      <c r="V469" s="132">
        <v>2.4177486E-4</v>
      </c>
      <c r="W469" s="132">
        <v>9.3058593000000002E-4</v>
      </c>
      <c r="X469" s="132">
        <v>0.24512938000000001</v>
      </c>
      <c r="Y469" s="132">
        <v>2.3375191E-2</v>
      </c>
      <c r="Z469" s="164">
        <v>1.0309809E-5</v>
      </c>
      <c r="AA469" s="164">
        <v>3.3608386999999999E-13</v>
      </c>
      <c r="AC469" s="118">
        <f t="shared" si="266"/>
        <v>0.44646382000000001</v>
      </c>
      <c r="AD469" s="118">
        <f t="shared" si="267"/>
        <v>6.1277836240000001E-2</v>
      </c>
      <c r="AE469" s="118">
        <f t="shared" si="268"/>
        <v>4.1585083409000002E-2</v>
      </c>
      <c r="AF469" s="118">
        <f t="shared" si="269"/>
        <v>6.5880550529999998E-2</v>
      </c>
      <c r="AG469" s="118">
        <f t="shared" si="270"/>
        <v>0.24537115486033609</v>
      </c>
      <c r="AI469" s="69">
        <v>45.972147999999997</v>
      </c>
      <c r="AJ469" s="69">
        <v>44.522872999999997</v>
      </c>
      <c r="AK469" s="69">
        <v>0.15598023999999999</v>
      </c>
      <c r="AL469" s="69">
        <v>0</v>
      </c>
      <c r="AM469" s="69">
        <v>2.9412863000000001E-2</v>
      </c>
      <c r="AN469" s="69">
        <v>1.2110030000000001</v>
      </c>
      <c r="AO469" s="69">
        <v>5.2879198000000002E-2</v>
      </c>
      <c r="AQ469" s="116">
        <v>5.7622975999999999E-2</v>
      </c>
      <c r="AR469" s="116">
        <v>5.2088478000000001E-2</v>
      </c>
      <c r="AS469" s="116">
        <v>2.3786071000000001E-3</v>
      </c>
      <c r="AT469" s="116">
        <v>3.1558912000000001E-3</v>
      </c>
      <c r="AU469" s="150">
        <f t="shared" si="271"/>
        <v>3.1228103680004365E-6</v>
      </c>
      <c r="AV469" s="150">
        <f t="shared" si="272"/>
        <v>8.796623734608595E-9</v>
      </c>
      <c r="AW469" s="163">
        <f t="shared" si="273"/>
        <v>0.44200156302899996</v>
      </c>
      <c r="AX469" s="196">
        <v>2.7625698000000002E-6</v>
      </c>
      <c r="AY469" s="196">
        <v>8.3353574999999997E-9</v>
      </c>
      <c r="AZ469" s="196">
        <v>2.2773314E-13</v>
      </c>
      <c r="BA469" s="196">
        <v>1.6393527999999999E-16</v>
      </c>
      <c r="BB469" s="196">
        <v>4.6500770000000001E-17</v>
      </c>
      <c r="BC469" s="196">
        <v>2.9832786000000002E-10</v>
      </c>
      <c r="BD469" s="196">
        <v>3.5725539000000002E-7</v>
      </c>
      <c r="BE469" s="196">
        <v>6.5389065999999997E-11</v>
      </c>
      <c r="BF469" s="196">
        <v>3.9119397000000003E-10</v>
      </c>
      <c r="BG469" s="196">
        <v>8.9163062999999994E-16</v>
      </c>
      <c r="BH469" s="196">
        <v>1.0994509999999999E-17</v>
      </c>
      <c r="BI469" s="196">
        <v>4.3999091999999999E-12</v>
      </c>
      <c r="BJ469" s="196">
        <v>4.0344558000000001E-14</v>
      </c>
      <c r="BK469" s="196">
        <v>1.4309084999999998E-14</v>
      </c>
      <c r="BL469" s="196">
        <v>1.0871273E-10</v>
      </c>
      <c r="BM469" s="196">
        <v>2.5781371999999999E-9</v>
      </c>
      <c r="BN469" s="196">
        <v>4.5403252000000001E-22</v>
      </c>
      <c r="BO469" s="196">
        <v>1.8813029E-5</v>
      </c>
      <c r="BP469" s="108">
        <v>0.44198274999999998</v>
      </c>
      <c r="BQ469" s="108">
        <v>0</v>
      </c>
      <c r="BR469" s="108">
        <v>0</v>
      </c>
      <c r="BS469" s="108">
        <v>0</v>
      </c>
      <c r="BU469" s="69">
        <v>1.5272579E-4</v>
      </c>
      <c r="BV469" s="172">
        <v>2.7074400999999999E-6</v>
      </c>
      <c r="BW469" s="172">
        <v>8.2990638999999998E-5</v>
      </c>
      <c r="BX469" s="172">
        <v>7.8953412999999995E-7</v>
      </c>
      <c r="BY469" s="172">
        <v>3.4512446000000001E-6</v>
      </c>
      <c r="BZ469" s="172">
        <v>1.9949644999999999E-8</v>
      </c>
      <c r="CA469" s="172">
        <v>7.0831751999999998E-12</v>
      </c>
      <c r="CB469" s="172">
        <v>3.2037886000000002E-8</v>
      </c>
      <c r="CC469" s="172">
        <v>7.0269590000000002E-7</v>
      </c>
      <c r="CD469" s="172">
        <v>5.4470593000000001E-6</v>
      </c>
      <c r="CE469" s="172">
        <v>1.3185619E-13</v>
      </c>
      <c r="CF469" s="172">
        <v>1.0040350000000001E-18</v>
      </c>
      <c r="CG469" s="172">
        <v>8.6208625999999998E-15</v>
      </c>
      <c r="CH469" s="172">
        <v>2.1234993000000001E-6</v>
      </c>
      <c r="CI469" s="172">
        <v>5.4435051000000003E-5</v>
      </c>
      <c r="CJ469" s="172">
        <v>2.6636807E-8</v>
      </c>
      <c r="CK469" s="69">
        <v>0</v>
      </c>
      <c r="CM469" s="197">
        <v>1.0169046000000001E-14</v>
      </c>
      <c r="CN469" s="198">
        <v>2.9760520000000001</v>
      </c>
      <c r="CO469" s="198">
        <v>7.9929008999999999E-4</v>
      </c>
      <c r="CP469" s="198">
        <v>1.856651E-3</v>
      </c>
      <c r="CQ469" s="197">
        <v>1.9862284E-9</v>
      </c>
      <c r="CR469" s="197">
        <v>2.354694E-7</v>
      </c>
      <c r="CS469" s="198">
        <v>1.4628056999999999E-4</v>
      </c>
      <c r="CT469" s="198">
        <v>3.6730051E-2</v>
      </c>
      <c r="CU469" s="197">
        <v>5.9688089999999999E-10</v>
      </c>
      <c r="CV469" s="197">
        <v>7.3851654999999998E-6</v>
      </c>
      <c r="CX469" s="166"/>
    </row>
    <row r="470" spans="1:102" ht="14.4">
      <c r="A470" t="s">
        <v>2618</v>
      </c>
      <c r="B470" s="85" t="s">
        <v>506</v>
      </c>
      <c r="C470" s="113" t="str">
        <f t="shared" si="274"/>
        <v>A.070.02.103</v>
      </c>
      <c r="D470" s="9" t="s">
        <v>358</v>
      </c>
      <c r="E470" s="117" t="s">
        <v>2616</v>
      </c>
      <c r="F470" s="115" t="str">
        <f t="shared" si="275"/>
        <v>Diesel B100 (FAME) - including combustion CO2 per litre</v>
      </c>
      <c r="G470" s="143">
        <f t="shared" si="276"/>
        <v>2.6334948666666667</v>
      </c>
      <c r="I470" s="118">
        <f t="shared" si="277"/>
        <v>0.84856145450357612</v>
      </c>
      <c r="K470" s="161">
        <f t="shared" si="278"/>
        <v>2.4801088359999997E-2</v>
      </c>
      <c r="L470" s="161">
        <f t="shared" si="279"/>
        <v>0.31259445620000004</v>
      </c>
      <c r="M470" s="162">
        <f t="shared" si="280"/>
        <v>0.11614167994357613</v>
      </c>
      <c r="N470" s="161">
        <v>0.39502422999999998</v>
      </c>
      <c r="O470" s="132">
        <v>4.3094735000000002E-2</v>
      </c>
      <c r="P470" s="132">
        <v>2.0573476E-2</v>
      </c>
      <c r="Q470" s="132">
        <v>1.5422557999999999E-2</v>
      </c>
      <c r="R470" s="132">
        <v>4.1128624999999999E-3</v>
      </c>
      <c r="S470" s="132">
        <v>1.5922116000000001E-4</v>
      </c>
      <c r="T470" s="132">
        <v>5.1064467000000004E-3</v>
      </c>
      <c r="U470" s="132">
        <v>4.6562610000000001E-3</v>
      </c>
      <c r="V470" s="132">
        <v>4.7507769999999999E-4</v>
      </c>
      <c r="W470" s="132">
        <v>9.9019642000000001E-3</v>
      </c>
      <c r="X470" s="132">
        <v>0.1155569</v>
      </c>
      <c r="Y470" s="132">
        <v>0.23436802000000001</v>
      </c>
      <c r="Z470" s="132">
        <v>1.0970224E-4</v>
      </c>
      <c r="AA470" s="164">
        <v>3.5761237E-12</v>
      </c>
      <c r="AC470" s="118">
        <f t="shared" si="266"/>
        <v>0.39502422999999998</v>
      </c>
      <c r="AD470" s="118">
        <f t="shared" si="267"/>
        <v>9.3125560359999998E-2</v>
      </c>
      <c r="AE470" s="118">
        <f t="shared" si="268"/>
        <v>6.8434174239999992E-2</v>
      </c>
      <c r="AF470" s="118">
        <f t="shared" si="269"/>
        <v>0.31259445619999998</v>
      </c>
      <c r="AG470" s="118">
        <f t="shared" si="270"/>
        <v>0.11603197770357614</v>
      </c>
      <c r="AI470" s="69">
        <v>38.358618</v>
      </c>
      <c r="AJ470" s="69">
        <v>36.788967999999997</v>
      </c>
      <c r="AK470" s="69">
        <v>0.34879895</v>
      </c>
      <c r="AL470" s="69">
        <v>0</v>
      </c>
      <c r="AM470" s="69">
        <v>0.31296961000000001</v>
      </c>
      <c r="AN470" s="69">
        <v>0.69715585000000002</v>
      </c>
      <c r="AO470" s="69">
        <v>0.21072486000000001</v>
      </c>
      <c r="AQ470" s="116">
        <v>5.9946124000000003E-2</v>
      </c>
      <c r="AR470" s="116">
        <v>5.5279679999999998E-2</v>
      </c>
      <c r="AS470" s="116">
        <v>2.2861470000000001E-3</v>
      </c>
      <c r="AT470" s="116">
        <v>2.3802964999999998E-3</v>
      </c>
      <c r="AU470" s="150">
        <f t="shared" si="271"/>
        <v>3.3141295494071595E-6</v>
      </c>
      <c r="AV470" s="150">
        <f t="shared" si="272"/>
        <v>8.4546855615827704E-9</v>
      </c>
      <c r="AW470" s="163">
        <f t="shared" si="273"/>
        <v>0.33337485091000002</v>
      </c>
      <c r="AX470" s="196">
        <v>2.44864E-6</v>
      </c>
      <c r="AY470" s="196">
        <v>7.3883233000000002E-9</v>
      </c>
      <c r="AZ470" s="196">
        <v>2.0185171E-13</v>
      </c>
      <c r="BA470" s="196">
        <v>1.7443647999999999E-15</v>
      </c>
      <c r="BB470" s="196">
        <v>4.9479467000000005E-16</v>
      </c>
      <c r="BC470" s="196">
        <v>6.7936049999999997E-10</v>
      </c>
      <c r="BD470" s="196">
        <v>8.6331397000000002E-7</v>
      </c>
      <c r="BE470" s="196">
        <v>1.2679113E-10</v>
      </c>
      <c r="BF470" s="196">
        <v>9.3725971000000008E-10</v>
      </c>
      <c r="BG470" s="196">
        <v>9.4874574999999994E-15</v>
      </c>
      <c r="BH470" s="196">
        <v>1.1698784E-16</v>
      </c>
      <c r="BI470" s="196">
        <v>2.0635973999999999E-12</v>
      </c>
      <c r="BJ470" s="196">
        <v>2.8020205000000001E-14</v>
      </c>
      <c r="BK470" s="196">
        <v>8.3478176000000005E-15</v>
      </c>
      <c r="BL470" s="196">
        <v>6.0877667999999999E-11</v>
      </c>
      <c r="BM470" s="196">
        <v>1.435339E-9</v>
      </c>
      <c r="BN470" s="196">
        <v>4.8311644999999998E-21</v>
      </c>
      <c r="BO470" s="196">
        <v>2.4200910000000001E-5</v>
      </c>
      <c r="BP470" s="108">
        <v>0.33335065000000003</v>
      </c>
      <c r="BQ470" s="108">
        <v>0</v>
      </c>
      <c r="BR470" s="108">
        <v>0</v>
      </c>
      <c r="BS470" s="108">
        <v>0</v>
      </c>
      <c r="BU470" s="69">
        <v>1.4234807E-4</v>
      </c>
      <c r="BV470" s="172">
        <v>6.5727401E-6</v>
      </c>
      <c r="BW470" s="172">
        <v>7.3428824999999999E-5</v>
      </c>
      <c r="BX470" s="172">
        <v>5.5272665999999995E-7</v>
      </c>
      <c r="BY470" s="172">
        <v>8.7501338999999992E-6</v>
      </c>
      <c r="BZ470" s="172">
        <v>2.1227558E-7</v>
      </c>
      <c r="CA470" s="172">
        <v>7.5369017000000002E-11</v>
      </c>
      <c r="CB470" s="172">
        <v>3.4090135000000002E-7</v>
      </c>
      <c r="CC470" s="172">
        <v>3.9372086999999999E-7</v>
      </c>
      <c r="CD470" s="172">
        <v>3.5570347000000001E-6</v>
      </c>
      <c r="CE470" s="172">
        <v>1.4030250000000001E-12</v>
      </c>
      <c r="CF470" s="172">
        <v>1.0683504E-17</v>
      </c>
      <c r="CG470" s="172">
        <v>9.1730885999999996E-14</v>
      </c>
      <c r="CH470" s="172">
        <v>3.3539723999999998E-6</v>
      </c>
      <c r="CI470" s="172">
        <v>4.4902230000000001E-5</v>
      </c>
      <c r="CJ470" s="172">
        <v>2.8343075999999999E-7</v>
      </c>
      <c r="CK470" s="69">
        <v>0</v>
      </c>
      <c r="CM470" s="197">
        <v>1.0820444E-13</v>
      </c>
      <c r="CN470" s="198">
        <v>2.6295210999999998</v>
      </c>
      <c r="CO470" s="198">
        <v>8.5049016999999994E-3</v>
      </c>
      <c r="CP470" s="198">
        <v>4.5423010999999999E-3</v>
      </c>
      <c r="CQ470" s="197">
        <v>9.3329725000000003E-10</v>
      </c>
      <c r="CR470" s="197">
        <v>1.1076767999999999E-7</v>
      </c>
      <c r="CS470" s="198">
        <v>3.5775424000000002E-4</v>
      </c>
      <c r="CT470" s="198">
        <v>2.4772566999999999E-2</v>
      </c>
      <c r="CU470" s="197">
        <v>6.3511525999999999E-9</v>
      </c>
      <c r="CV470" s="197">
        <v>7.8582365000000006E-5</v>
      </c>
      <c r="CX470" s="166"/>
    </row>
    <row r="471" spans="1:102" ht="14.4">
      <c r="A471" t="s">
        <v>2619</v>
      </c>
      <c r="B471" s="85" t="s">
        <v>506</v>
      </c>
      <c r="C471" s="113" t="str">
        <f t="shared" si="274"/>
        <v>A.070.02.104</v>
      </c>
      <c r="D471" s="9" t="s">
        <v>358</v>
      </c>
      <c r="E471" s="117" t="s">
        <v>2616</v>
      </c>
      <c r="F471" s="115" t="str">
        <f t="shared" si="275"/>
        <v>Diesel XTL (HVO) from tallow waste - including combustion CO per litre</v>
      </c>
      <c r="G471" s="143">
        <f t="shared" si="276"/>
        <v>0.30807693333333336</v>
      </c>
      <c r="I471" s="118">
        <f t="shared" si="277"/>
        <v>6.2660178832739111E-2</v>
      </c>
      <c r="K471" s="161">
        <f t="shared" si="278"/>
        <v>2.1354274787000003E-3</v>
      </c>
      <c r="L471" s="161">
        <f t="shared" si="279"/>
        <v>5.1405651000000002E-3</v>
      </c>
      <c r="M471" s="162">
        <f t="shared" si="280"/>
        <v>9.1726462540391018E-3</v>
      </c>
      <c r="N471" s="161">
        <v>4.6211540000000002E-2</v>
      </c>
      <c r="O471" s="132">
        <v>2.6381015000000001E-3</v>
      </c>
      <c r="P471" s="132">
        <v>1.2026222E-3</v>
      </c>
      <c r="Q471" s="132">
        <v>1.0101409E-3</v>
      </c>
      <c r="R471" s="132">
        <v>9.8039462000000001E-4</v>
      </c>
      <c r="S471" s="164">
        <v>5.4443586999999996E-6</v>
      </c>
      <c r="T471" s="132">
        <v>1.394476E-4</v>
      </c>
      <c r="U471" s="132">
        <v>1.3481088E-4</v>
      </c>
      <c r="V471" s="164">
        <v>8.6683690000000004E-5</v>
      </c>
      <c r="W471" s="132">
        <v>8.8446466000000003E-4</v>
      </c>
      <c r="X471" s="132">
        <v>9.0747575000000007E-3</v>
      </c>
      <c r="Y471" s="132">
        <v>2.8056586000000001E-4</v>
      </c>
      <c r="Z471" s="164">
        <v>1.1205048999999999E-5</v>
      </c>
      <c r="AA471" s="164">
        <v>1.5039100000000001E-11</v>
      </c>
      <c r="AC471" s="118">
        <f t="shared" si="266"/>
        <v>4.6211540000000002E-2</v>
      </c>
      <c r="AD471" s="118">
        <f t="shared" si="267"/>
        <v>6.1109620586999999E-3</v>
      </c>
      <c r="AE471" s="118">
        <f t="shared" si="268"/>
        <v>3.9867396290000001E-3</v>
      </c>
      <c r="AF471" s="118">
        <f t="shared" si="269"/>
        <v>5.1405650999999993E-3</v>
      </c>
      <c r="AG471" s="118">
        <f t="shared" si="270"/>
        <v>9.1614412050391014E-3</v>
      </c>
      <c r="AI471" s="69">
        <v>38.665517999999999</v>
      </c>
      <c r="AJ471" s="69">
        <v>4.1978451000000003</v>
      </c>
      <c r="AK471" s="69">
        <v>6.2522868999999995E-2</v>
      </c>
      <c r="AL471" s="69">
        <v>0</v>
      </c>
      <c r="AM471" s="69">
        <v>34.335627000000002</v>
      </c>
      <c r="AN471" s="69">
        <v>5.3738723000000002E-2</v>
      </c>
      <c r="AO471" s="69">
        <v>1.5783723E-2</v>
      </c>
      <c r="AQ471" s="116">
        <v>6.1969195000000001E-3</v>
      </c>
      <c r="AR471" s="116">
        <v>5.6879853999999997E-3</v>
      </c>
      <c r="AS471" s="116">
        <v>2.5410276999999999E-4</v>
      </c>
      <c r="AT471" s="116">
        <v>2.5483141E-4</v>
      </c>
      <c r="AU471" s="150">
        <f t="shared" si="271"/>
        <v>3.410063152117048E-7</v>
      </c>
      <c r="AV471" s="150">
        <f t="shared" si="272"/>
        <v>9.3972916688565884E-10</v>
      </c>
      <c r="AW471" s="163">
        <f t="shared" si="273"/>
        <v>3.5690674098300006E-2</v>
      </c>
      <c r="AX471" s="196">
        <v>2.8595615000000001E-7</v>
      </c>
      <c r="AY471" s="196">
        <v>8.628011E-10</v>
      </c>
      <c r="AZ471" s="196">
        <v>2.3572859E-14</v>
      </c>
      <c r="BA471" s="196">
        <v>7.3357856E-15</v>
      </c>
      <c r="BB471" s="196">
        <v>2.0808191999999999E-15</v>
      </c>
      <c r="BC471" s="196">
        <v>8.9476907000000002E-11</v>
      </c>
      <c r="BD471" s="196">
        <v>5.4737080000000001E-8</v>
      </c>
      <c r="BE471" s="196">
        <v>1.3835589000000001E-11</v>
      </c>
      <c r="BF471" s="196">
        <v>6.1862636000000003E-11</v>
      </c>
      <c r="BG471" s="196">
        <v>8.5737988999999992E-15</v>
      </c>
      <c r="BH471" s="196">
        <v>2.5761082000000001E-16</v>
      </c>
      <c r="BI471" s="196">
        <v>7.8530866000000003E-14</v>
      </c>
      <c r="BJ471" s="196">
        <v>8.2713120999999995E-14</v>
      </c>
      <c r="BK471" s="196">
        <v>1.5118328000000001E-14</v>
      </c>
      <c r="BL471" s="196">
        <v>2.7372030999999999E-12</v>
      </c>
      <c r="BM471" s="196">
        <v>5.2959035000000002E-11</v>
      </c>
      <c r="BN471" s="196">
        <v>2.0317074E-20</v>
      </c>
      <c r="BO471" s="196">
        <v>6.6120982999999999E-6</v>
      </c>
      <c r="BP471" s="108">
        <v>3.5684062000000003E-2</v>
      </c>
      <c r="BQ471" s="196">
        <v>1.6790265E-10</v>
      </c>
      <c r="BR471" s="196">
        <v>1.0210295999999999E-12</v>
      </c>
      <c r="BS471" s="196">
        <v>4.5681621999999997E-17</v>
      </c>
      <c r="BU471" s="172">
        <v>1.498168E-5</v>
      </c>
      <c r="BV471" s="172">
        <v>4.5159056E-7</v>
      </c>
      <c r="BW471" s="172">
        <v>8.5900023999999993E-6</v>
      </c>
      <c r="BX471" s="172">
        <v>1.6056515E-8</v>
      </c>
      <c r="BY471" s="172">
        <v>4.1129010000000002E-7</v>
      </c>
      <c r="BZ471" s="172">
        <v>4.9322866000000001E-8</v>
      </c>
      <c r="CA471" s="172">
        <v>1.8770727E-10</v>
      </c>
      <c r="CB471" s="172">
        <v>7.4952708999999999E-8</v>
      </c>
      <c r="CC471" s="172">
        <v>1.4100979E-8</v>
      </c>
      <c r="CD471" s="172">
        <v>9.7588805999999999E-8</v>
      </c>
      <c r="CE471" s="172">
        <v>5.9003087E-12</v>
      </c>
      <c r="CF471" s="172">
        <v>4.4928617000000002E-17</v>
      </c>
      <c r="CG471" s="172">
        <v>3.8576686000000002E-13</v>
      </c>
      <c r="CH471" s="172">
        <v>2.1791297E-7</v>
      </c>
      <c r="CI471" s="172">
        <v>5.0217275999999999E-6</v>
      </c>
      <c r="CJ471" s="172">
        <v>1.283711E-8</v>
      </c>
      <c r="CK471" s="172">
        <v>2.4103648999999999E-8</v>
      </c>
      <c r="CM471" s="197">
        <v>4.5504507999999999E-13</v>
      </c>
      <c r="CN471" s="198">
        <v>0.30802623000000001</v>
      </c>
      <c r="CO471" s="198">
        <v>2.0579783999999999E-3</v>
      </c>
      <c r="CP471" s="198">
        <v>3.2025393000000002E-4</v>
      </c>
      <c r="CQ471" s="197">
        <v>3.5577682000000001E-11</v>
      </c>
      <c r="CR471" s="197">
        <v>4.2040018999999997E-9</v>
      </c>
      <c r="CS471" s="197">
        <v>1.8717348999999999E-5</v>
      </c>
      <c r="CT471" s="198">
        <v>4.1093431999999999E-2</v>
      </c>
      <c r="CU471" s="197">
        <v>5.7031242999999998E-9</v>
      </c>
      <c r="CV471" s="197">
        <v>1.745154E-5</v>
      </c>
      <c r="CX471" s="166"/>
    </row>
    <row r="472" spans="1:102" ht="14.4">
      <c r="A472" t="s">
        <v>2620</v>
      </c>
      <c r="B472" s="85" t="s">
        <v>506</v>
      </c>
      <c r="C472" s="113" t="str">
        <f t="shared" si="274"/>
        <v>A.070.02.201</v>
      </c>
      <c r="D472" s="9" t="s">
        <v>358</v>
      </c>
      <c r="E472" s="117" t="s">
        <v>2616</v>
      </c>
      <c r="F472" s="115" t="str">
        <f t="shared" si="275"/>
        <v>Gasoline E5 - including combustion CO2 per litre</v>
      </c>
      <c r="G472" s="143">
        <f t="shared" si="276"/>
        <v>2.8883862000000002</v>
      </c>
      <c r="I472" s="118">
        <f t="shared" si="277"/>
        <v>0.70948464264605038</v>
      </c>
      <c r="K472" s="161">
        <f t="shared" si="278"/>
        <v>1.3962198102999999E-2</v>
      </c>
      <c r="L472" s="161">
        <f t="shared" si="279"/>
        <v>3.9125277350000001E-2</v>
      </c>
      <c r="M472" s="162">
        <f t="shared" si="280"/>
        <v>0.22313923719305034</v>
      </c>
      <c r="N472" s="161">
        <v>0.43325793000000001</v>
      </c>
      <c r="O472" s="132">
        <v>2.2850531E-2</v>
      </c>
      <c r="P472" s="132">
        <v>9.8435728000000004E-3</v>
      </c>
      <c r="Q472" s="132">
        <v>1.2416882000000001E-2</v>
      </c>
      <c r="R472" s="132">
        <v>1.0368825E-3</v>
      </c>
      <c r="S472" s="164">
        <v>6.1031552999999998E-5</v>
      </c>
      <c r="T472" s="132">
        <v>4.4740204999999997E-4</v>
      </c>
      <c r="U472" s="132">
        <v>6.2999980999999998E-3</v>
      </c>
      <c r="V472" s="132">
        <v>2.1850040999999999E-4</v>
      </c>
      <c r="W472" s="164">
        <v>1.2782120000000001E-5</v>
      </c>
      <c r="X472" s="132">
        <v>0.2229207</v>
      </c>
      <c r="Y472" s="132">
        <v>1.1839333E-4</v>
      </c>
      <c r="Z472" s="164">
        <v>3.6782833000000002E-8</v>
      </c>
      <c r="AA472" s="164">
        <v>2.173423E-13</v>
      </c>
      <c r="AC472" s="118">
        <f t="shared" si="266"/>
        <v>0.43325793000000001</v>
      </c>
      <c r="AD472" s="118">
        <f t="shared" si="267"/>
        <v>5.2956300003000008E-2</v>
      </c>
      <c r="AE472" s="118">
        <f t="shared" si="268"/>
        <v>3.8994138682833003E-2</v>
      </c>
      <c r="AF472" s="118">
        <f t="shared" si="269"/>
        <v>3.9125277350000001E-2</v>
      </c>
      <c r="AG472" s="118">
        <f t="shared" si="270"/>
        <v>0.22313920041021734</v>
      </c>
      <c r="AI472" s="69">
        <v>44.245637000000002</v>
      </c>
      <c r="AJ472" s="69">
        <v>41.867016999999997</v>
      </c>
      <c r="AK472" s="69">
        <v>0.17791884999999999</v>
      </c>
      <c r="AL472" s="69">
        <v>0</v>
      </c>
      <c r="AM472" s="69">
        <v>1.0960175999999999</v>
      </c>
      <c r="AN472" s="69">
        <v>1.0604754000000001</v>
      </c>
      <c r="AO472" s="69">
        <v>4.4207211000000003E-2</v>
      </c>
      <c r="AQ472" s="116">
        <v>5.7266105999999997E-2</v>
      </c>
      <c r="AR472" s="116">
        <v>5.1950867999999997E-2</v>
      </c>
      <c r="AS472" s="116">
        <v>2.3393315999999998E-3</v>
      </c>
      <c r="AT472" s="116">
        <v>2.9759070999999999E-3</v>
      </c>
      <c r="AU472" s="150">
        <f t="shared" si="271"/>
        <v>3.1145604194750875E-6</v>
      </c>
      <c r="AV472" s="150">
        <f t="shared" si="272"/>
        <v>8.6513742552266997E-9</v>
      </c>
      <c r="AW472" s="163">
        <f t="shared" si="273"/>
        <v>0.41679371209900001</v>
      </c>
      <c r="AX472" s="196">
        <v>2.6804372E-6</v>
      </c>
      <c r="AY472" s="196">
        <v>8.0875266000000007E-9</v>
      </c>
      <c r="AZ472" s="196">
        <v>2.2096276000000001E-13</v>
      </c>
      <c r="BA472" s="196">
        <v>1.0601541999999999E-16</v>
      </c>
      <c r="BB472" s="196">
        <v>3.0071615E-17</v>
      </c>
      <c r="BC472" s="196">
        <v>3.5077284000000001E-10</v>
      </c>
      <c r="BD472" s="196">
        <v>4.3271763999999999E-7</v>
      </c>
      <c r="BE472" s="196">
        <v>7.8094739999999995E-11</v>
      </c>
      <c r="BF472" s="196">
        <v>4.8523201999999999E-10</v>
      </c>
      <c r="BG472" s="196">
        <v>1.2390696000000001E-16</v>
      </c>
      <c r="BH472" s="196">
        <v>3.7229439999999997E-18</v>
      </c>
      <c r="BI472" s="196">
        <v>2.5486163000000001E-13</v>
      </c>
      <c r="BJ472" s="196">
        <v>3.7830195999999998E-14</v>
      </c>
      <c r="BK472" s="196">
        <v>7.1130104999999999E-15</v>
      </c>
      <c r="BL472" s="196">
        <v>2.5769698999999999E-11</v>
      </c>
      <c r="BM472" s="196">
        <v>1.0290368E-9</v>
      </c>
      <c r="BN472" s="196">
        <v>2.9361859999999998E-22</v>
      </c>
      <c r="BO472" s="196">
        <v>1.8072099E-5</v>
      </c>
      <c r="BP472" s="108">
        <v>0.41677564</v>
      </c>
      <c r="BQ472" s="108">
        <v>0</v>
      </c>
      <c r="BR472" s="108">
        <v>0</v>
      </c>
      <c r="BS472" s="108">
        <v>0</v>
      </c>
      <c r="BU472" s="69">
        <v>1.4278292999999999E-4</v>
      </c>
      <c r="BV472" s="172">
        <v>3.3525803E-6</v>
      </c>
      <c r="BW472" s="172">
        <v>8.0535871000000003E-5</v>
      </c>
      <c r="BX472" s="172">
        <v>7.4389292999999996E-7</v>
      </c>
      <c r="BY472" s="172">
        <v>3.6675239999999999E-6</v>
      </c>
      <c r="BZ472" s="172">
        <v>1.4244308000000001E-8</v>
      </c>
      <c r="CA472" s="172">
        <v>2.7127108000000001E-12</v>
      </c>
      <c r="CB472" s="172">
        <v>2.1621112999999998E-8</v>
      </c>
      <c r="CC472" s="172">
        <v>1.1047409E-7</v>
      </c>
      <c r="CD472" s="172">
        <v>5.3032504000000002E-7</v>
      </c>
      <c r="CE472" s="172">
        <v>8.5270172000000006E-14</v>
      </c>
      <c r="CF472" s="172">
        <v>6.4930008000000005E-19</v>
      </c>
      <c r="CG472" s="172">
        <v>5.5750314999999999E-15</v>
      </c>
      <c r="CH472" s="172">
        <v>2.5898851000000001E-6</v>
      </c>
      <c r="CI472" s="172">
        <v>5.1214429000000001E-5</v>
      </c>
      <c r="CJ472" s="172">
        <v>2.0765994999999999E-9</v>
      </c>
      <c r="CK472" s="69">
        <v>0</v>
      </c>
      <c r="CM472" s="197">
        <v>6.5762274999999996E-15</v>
      </c>
      <c r="CN472" s="198">
        <v>2.8883738000000001</v>
      </c>
      <c r="CO472" s="198">
        <v>4.4649014E-4</v>
      </c>
      <c r="CP472" s="198">
        <v>2.2970530999999999E-3</v>
      </c>
      <c r="CQ472" s="197">
        <v>1.2030837E-10</v>
      </c>
      <c r="CR472" s="197">
        <v>1.4933984000000001E-8</v>
      </c>
      <c r="CS472" s="198">
        <v>1.6505036E-4</v>
      </c>
      <c r="CT472" s="198">
        <v>3.1582106999999998E-2</v>
      </c>
      <c r="CU472" s="197">
        <v>8.2420500000000002E-11</v>
      </c>
      <c r="CV472" s="197">
        <v>5.0108808000000004E-6</v>
      </c>
      <c r="CX472" s="166"/>
    </row>
    <row r="473" spans="1:102" ht="14.4">
      <c r="A473" t="s">
        <v>2621</v>
      </c>
      <c r="B473" s="85" t="s">
        <v>506</v>
      </c>
      <c r="C473" s="113" t="str">
        <f t="shared" si="274"/>
        <v>A.070.02.202</v>
      </c>
      <c r="D473" s="9" t="s">
        <v>358</v>
      </c>
      <c r="E473" s="117" t="s">
        <v>2616</v>
      </c>
      <c r="F473" s="115" t="str">
        <f t="shared" si="275"/>
        <v>Gasoline E10 - including combustion CO2 per litre</v>
      </c>
      <c r="G473" s="143">
        <f t="shared" si="276"/>
        <v>2.8058036000000004</v>
      </c>
      <c r="I473" s="118">
        <f t="shared" si="277"/>
        <v>0.68441156467689335</v>
      </c>
      <c r="K473" s="161">
        <f t="shared" si="278"/>
        <v>1.346381134E-2</v>
      </c>
      <c r="L473" s="161">
        <f t="shared" si="279"/>
        <v>3.8090374909999995E-2</v>
      </c>
      <c r="M473" s="162">
        <f t="shared" si="280"/>
        <v>0.21198683842689334</v>
      </c>
      <c r="N473" s="161">
        <v>0.42087054000000002</v>
      </c>
      <c r="O473" s="132">
        <v>2.2376328000000001E-2</v>
      </c>
      <c r="P473" s="132">
        <v>9.5874953000000002E-3</v>
      </c>
      <c r="Q473" s="132">
        <v>1.1967551E-2</v>
      </c>
      <c r="R473" s="132">
        <v>1.0109768999999999E-3</v>
      </c>
      <c r="S473" s="164">
        <v>5.8140290000000002E-5</v>
      </c>
      <c r="T473" s="132">
        <v>4.2714315E-4</v>
      </c>
      <c r="U473" s="132">
        <v>5.9843409999999998E-3</v>
      </c>
      <c r="V473" s="132">
        <v>2.1285474999999999E-4</v>
      </c>
      <c r="W473" s="164">
        <v>2.5602740000000001E-5</v>
      </c>
      <c r="X473" s="132">
        <v>0.21177391000000001</v>
      </c>
      <c r="Y473" s="132">
        <v>1.1660787E-4</v>
      </c>
      <c r="Z473" s="164">
        <v>7.3676457999999998E-8</v>
      </c>
      <c r="AA473" s="164">
        <v>4.3533926E-13</v>
      </c>
      <c r="AC473" s="118">
        <f t="shared" si="266"/>
        <v>0.42087054000000002</v>
      </c>
      <c r="AD473" s="118">
        <f t="shared" si="267"/>
        <v>5.1411975640000003E-2</v>
      </c>
      <c r="AE473" s="118">
        <f t="shared" si="268"/>
        <v>3.7948237976457994E-2</v>
      </c>
      <c r="AF473" s="118">
        <f t="shared" si="269"/>
        <v>3.8090374909999995E-2</v>
      </c>
      <c r="AG473" s="118">
        <f t="shared" si="270"/>
        <v>0.21198676475043535</v>
      </c>
      <c r="AI473" s="69">
        <v>44.027476</v>
      </c>
      <c r="AJ473" s="69">
        <v>40.568252000000001</v>
      </c>
      <c r="AK473" s="69">
        <v>0.19423815999999999</v>
      </c>
      <c r="AL473" s="69">
        <v>0</v>
      </c>
      <c r="AM473" s="69">
        <v>2.1953364999999998</v>
      </c>
      <c r="AN473" s="69">
        <v>1.0213582999999999</v>
      </c>
      <c r="AO473" s="69">
        <v>4.8291208000000002E-2</v>
      </c>
      <c r="AQ473" s="116">
        <v>5.5690204E-2</v>
      </c>
      <c r="AR473" s="116">
        <v>5.0546144000000001E-2</v>
      </c>
      <c r="AS473" s="116">
        <v>2.274458E-3</v>
      </c>
      <c r="AT473" s="116">
        <v>2.8696022999999998E-3</v>
      </c>
      <c r="AU473" s="150">
        <f t="shared" si="271"/>
        <v>3.0303444173585843E-6</v>
      </c>
      <c r="AV473" s="150">
        <f t="shared" si="272"/>
        <v>8.4114571422331191E-9</v>
      </c>
      <c r="AW473" s="163">
        <f t="shared" si="273"/>
        <v>0.40190508793999996</v>
      </c>
      <c r="AX473" s="196">
        <v>2.6038154999999999E-6</v>
      </c>
      <c r="AY473" s="196">
        <v>7.8563409000000005E-9</v>
      </c>
      <c r="AZ473" s="196">
        <v>2.1464641E-13</v>
      </c>
      <c r="BA473" s="196">
        <v>2.1235016000000001E-16</v>
      </c>
      <c r="BB473" s="196">
        <v>6.0233805999999995E-17</v>
      </c>
      <c r="BC473" s="196">
        <v>3.5681908999999999E-10</v>
      </c>
      <c r="BD473" s="196">
        <v>4.2516960000000002E-7</v>
      </c>
      <c r="BE473" s="196">
        <v>7.7569283999999997E-11</v>
      </c>
      <c r="BF473" s="196">
        <v>4.7704606999999999E-10</v>
      </c>
      <c r="BG473" s="196">
        <v>2.4818713000000002E-16</v>
      </c>
      <c r="BH473" s="196">
        <v>7.4571016999999995E-18</v>
      </c>
      <c r="BI473" s="196">
        <v>2.4329215999999998E-13</v>
      </c>
      <c r="BJ473" s="196">
        <v>3.5935248E-14</v>
      </c>
      <c r="BK473" s="196">
        <v>6.7587702999999999E-15</v>
      </c>
      <c r="BL473" s="196">
        <v>2.4525225999999999E-11</v>
      </c>
      <c r="BM473" s="196">
        <v>9.7797277000000002E-10</v>
      </c>
      <c r="BN473" s="196">
        <v>5.8812158999999998E-22</v>
      </c>
      <c r="BO473" s="196">
        <v>1.7337940000000002E-5</v>
      </c>
      <c r="BP473" s="108">
        <v>0.40188774999999999</v>
      </c>
      <c r="BQ473" s="108">
        <v>0</v>
      </c>
      <c r="BR473" s="108">
        <v>0</v>
      </c>
      <c r="BS473" s="108">
        <v>0</v>
      </c>
      <c r="BU473" s="69">
        <v>1.3861500999999999E-4</v>
      </c>
      <c r="BV473" s="172">
        <v>3.3034097E-6</v>
      </c>
      <c r="BW473" s="172">
        <v>7.8233249999999998E-5</v>
      </c>
      <c r="BX473" s="172">
        <v>7.0662912000000001E-7</v>
      </c>
      <c r="BY473" s="172">
        <v>3.5815616000000002E-6</v>
      </c>
      <c r="BZ473" s="172">
        <v>2.8531521E-8</v>
      </c>
      <c r="CA473" s="172">
        <v>5.4335924000000002E-12</v>
      </c>
      <c r="CB473" s="172">
        <v>4.3307349000000001E-8</v>
      </c>
      <c r="CC473" s="172">
        <v>1.052641E-7</v>
      </c>
      <c r="CD473" s="172">
        <v>5.0520513000000002E-7</v>
      </c>
      <c r="CE473" s="172">
        <v>1.7079717999999999E-13</v>
      </c>
      <c r="CF473" s="172">
        <v>1.3005558999999999E-18</v>
      </c>
      <c r="CG473" s="172">
        <v>1.1166855E-14</v>
      </c>
      <c r="CH473" s="172">
        <v>2.4995012000000001E-6</v>
      </c>
      <c r="CI473" s="172">
        <v>4.9604183999999998E-5</v>
      </c>
      <c r="CJ473" s="172">
        <v>4.1594507E-9</v>
      </c>
      <c r="CK473" s="69">
        <v>0</v>
      </c>
      <c r="CM473" s="197">
        <v>1.3172263E-14</v>
      </c>
      <c r="CN473" s="198">
        <v>2.8057788000000001</v>
      </c>
      <c r="CO473" s="198">
        <v>8.9432512999999998E-4</v>
      </c>
      <c r="CP473" s="198">
        <v>2.2666877000000001E-3</v>
      </c>
      <c r="CQ473" s="197">
        <v>1.1482323E-10</v>
      </c>
      <c r="CR473" s="197">
        <v>1.4249514999999999E-8</v>
      </c>
      <c r="CS473" s="198">
        <v>1.6136260999999999E-4</v>
      </c>
      <c r="CT473" s="198">
        <v>3.0000795E-2</v>
      </c>
      <c r="CU473" s="197">
        <v>1.6508924999999999E-10</v>
      </c>
      <c r="CV473" s="197">
        <v>1.0036855000000001E-5</v>
      </c>
      <c r="CX473" s="166"/>
    </row>
    <row r="474" spans="1:102" ht="14.4">
      <c r="A474" t="s">
        <v>2622</v>
      </c>
      <c r="B474" s="85" t="s">
        <v>506</v>
      </c>
      <c r="C474" s="113" t="str">
        <f t="shared" si="274"/>
        <v>A.070.02.203</v>
      </c>
      <c r="D474" s="9" t="s">
        <v>358</v>
      </c>
      <c r="E474" s="117" t="s">
        <v>2616</v>
      </c>
      <c r="F474" s="115" t="str">
        <f t="shared" si="275"/>
        <v>Gasoline E85 - including combustion CO2 per litre</v>
      </c>
      <c r="G474" s="143">
        <f t="shared" si="276"/>
        <v>1.5688278</v>
      </c>
      <c r="I474" s="118">
        <f t="shared" si="277"/>
        <v>0.30540048403814934</v>
      </c>
      <c r="K474" s="161">
        <f t="shared" si="278"/>
        <v>5.9316511269999995E-3</v>
      </c>
      <c r="L474" s="161">
        <f t="shared" si="279"/>
        <v>2.2673223346999997E-2</v>
      </c>
      <c r="M474" s="162">
        <f t="shared" si="280"/>
        <v>4.1471439564149379E-2</v>
      </c>
      <c r="N474" s="161">
        <v>0.23532417</v>
      </c>
      <c r="O474" s="132">
        <v>1.5420563E-2</v>
      </c>
      <c r="P474" s="132">
        <v>5.7762383E-3</v>
      </c>
      <c r="Q474" s="132">
        <v>5.1730018000000003E-3</v>
      </c>
      <c r="R474" s="132">
        <v>6.2632479999999999E-4</v>
      </c>
      <c r="S474" s="164">
        <v>1.4004247000000001E-5</v>
      </c>
      <c r="T474" s="132">
        <v>1.1832028E-4</v>
      </c>
      <c r="U474" s="132">
        <v>1.1577283999999999E-3</v>
      </c>
      <c r="V474" s="132">
        <v>1.2886171000000001E-4</v>
      </c>
      <c r="W474" s="132">
        <v>2.27562E-4</v>
      </c>
      <c r="X474" s="132">
        <v>4.1341923000000003E-2</v>
      </c>
      <c r="Y474" s="164">
        <v>9.1131646999999995E-5</v>
      </c>
      <c r="Z474" s="164">
        <v>6.5485028000000003E-7</v>
      </c>
      <c r="AA474" s="164">
        <v>3.8693775999999996E-12</v>
      </c>
      <c r="AC474" s="118">
        <f t="shared" si="266"/>
        <v>0.23532417</v>
      </c>
      <c r="AD474" s="118">
        <f t="shared" si="267"/>
        <v>2.8286180826999997E-2</v>
      </c>
      <c r="AE474" s="118">
        <f t="shared" si="268"/>
        <v>2.2355184550279995E-2</v>
      </c>
      <c r="AF474" s="118">
        <f t="shared" si="269"/>
        <v>2.2673223347000001E-2</v>
      </c>
      <c r="AG474" s="118">
        <f t="shared" si="270"/>
        <v>4.1470784713869377E-2</v>
      </c>
      <c r="AI474" s="69">
        <v>41.571154999999997</v>
      </c>
      <c r="AJ474" s="69">
        <v>21.060805999999999</v>
      </c>
      <c r="AK474" s="69">
        <v>0.45487506</v>
      </c>
      <c r="AL474" s="69">
        <v>0</v>
      </c>
      <c r="AM474" s="69">
        <v>19.512564999999999</v>
      </c>
      <c r="AN474" s="69">
        <v>0.42939874</v>
      </c>
      <c r="AO474" s="69">
        <v>0.11351000999999999</v>
      </c>
      <c r="AQ474" s="116">
        <v>3.2137142E-2</v>
      </c>
      <c r="AR474" s="116">
        <v>2.9569845000000001E-2</v>
      </c>
      <c r="AS474" s="116">
        <v>1.3043340000000001E-3</v>
      </c>
      <c r="AT474" s="116">
        <v>1.2629631E-3</v>
      </c>
      <c r="AU474" s="150">
        <f t="shared" si="271"/>
        <v>1.7727724409828779E-6</v>
      </c>
      <c r="AV474" s="150">
        <f t="shared" si="272"/>
        <v>4.8237205200331565E-9</v>
      </c>
      <c r="AW474" s="163">
        <f t="shared" si="273"/>
        <v>0.17688557753359999</v>
      </c>
      <c r="AX474" s="196">
        <v>1.4561361E-6</v>
      </c>
      <c r="AY474" s="196">
        <v>4.3935245000000001E-9</v>
      </c>
      <c r="AZ474" s="196">
        <v>1.2003693E-13</v>
      </c>
      <c r="BA474" s="196">
        <v>1.8874083999999999E-15</v>
      </c>
      <c r="BB474" s="196">
        <v>5.3536944999999996E-16</v>
      </c>
      <c r="BC474" s="196">
        <v>4.5966449999999998E-10</v>
      </c>
      <c r="BD474" s="196">
        <v>3.1597377000000001E-7</v>
      </c>
      <c r="BE474" s="196">
        <v>7.1025262000000004E-11</v>
      </c>
      <c r="BF474" s="196">
        <v>3.5897323000000002E-10</v>
      </c>
      <c r="BG474" s="196">
        <v>2.2059341E-15</v>
      </c>
      <c r="BH474" s="196">
        <v>6.6280128999999996E-17</v>
      </c>
      <c r="BI474" s="196">
        <v>6.6915320999999997E-14</v>
      </c>
      <c r="BJ474" s="196">
        <v>6.9604193999999997E-15</v>
      </c>
      <c r="BK474" s="196">
        <v>1.3431433E-15</v>
      </c>
      <c r="BL474" s="196">
        <v>5.5169301000000001E-12</v>
      </c>
      <c r="BM474" s="196">
        <v>1.9738712999999999E-10</v>
      </c>
      <c r="BN474" s="196">
        <v>5.2273358999999997E-21</v>
      </c>
      <c r="BO474" s="196">
        <v>6.1875336000000004E-6</v>
      </c>
      <c r="BP474" s="108">
        <v>0.17687939</v>
      </c>
      <c r="BQ474" s="108">
        <v>0</v>
      </c>
      <c r="BR474" s="108">
        <v>0</v>
      </c>
      <c r="BS474" s="108">
        <v>0</v>
      </c>
      <c r="BU474" s="172">
        <v>7.6154778999999994E-5</v>
      </c>
      <c r="BV474" s="172">
        <v>2.6038375E-6</v>
      </c>
      <c r="BW474" s="172">
        <v>4.3743082999999998E-5</v>
      </c>
      <c r="BX474" s="172">
        <v>1.3684376999999999E-7</v>
      </c>
      <c r="BY474" s="172">
        <v>2.3101710000000002E-6</v>
      </c>
      <c r="BZ474" s="172">
        <v>2.5359355E-7</v>
      </c>
      <c r="CA474" s="172">
        <v>4.8294795999999998E-11</v>
      </c>
      <c r="CB474" s="172">
        <v>3.8492390999999998E-7</v>
      </c>
      <c r="CC474" s="172">
        <v>2.5742987E-8</v>
      </c>
      <c r="CD474" s="172">
        <v>1.2174343000000001E-7</v>
      </c>
      <c r="CE474" s="172">
        <v>1.5180776E-12</v>
      </c>
      <c r="CF474" s="172">
        <v>1.1559586E-17</v>
      </c>
      <c r="CG474" s="172">
        <v>9.925312E-14</v>
      </c>
      <c r="CH474" s="172">
        <v>1.1347982E-6</v>
      </c>
      <c r="CI474" s="172">
        <v>2.5403022000000001E-5</v>
      </c>
      <c r="CJ474" s="172">
        <v>3.6969959000000003E-8</v>
      </c>
      <c r="CK474" s="69">
        <v>0</v>
      </c>
      <c r="CM474" s="197">
        <v>1.1707756E-13</v>
      </c>
      <c r="CN474" s="198">
        <v>1.5686074000000001</v>
      </c>
      <c r="CO474" s="198">
        <v>7.9489308000000002E-3</v>
      </c>
      <c r="CP474" s="198">
        <v>1.8396618999999999E-3</v>
      </c>
      <c r="CQ474" s="197">
        <v>3.1190447999999998E-11</v>
      </c>
      <c r="CR474" s="197">
        <v>3.8115964E-9</v>
      </c>
      <c r="CS474" s="198">
        <v>1.0699058E-4</v>
      </c>
      <c r="CT474" s="198">
        <v>5.8219327E-3</v>
      </c>
      <c r="CU474" s="197">
        <v>1.4673445E-9</v>
      </c>
      <c r="CV474" s="197">
        <v>8.9209459999999997E-5</v>
      </c>
      <c r="CX474" s="166"/>
    </row>
    <row r="475" spans="1:102" ht="14.4">
      <c r="A475" t="s">
        <v>1659</v>
      </c>
      <c r="B475" s="85" t="s">
        <v>506</v>
      </c>
      <c r="C475" s="113" t="str">
        <f t="shared" si="274"/>
        <v>A.070.02.301</v>
      </c>
      <c r="D475" s="9" t="s">
        <v>358</v>
      </c>
      <c r="E475" s="112" t="s">
        <v>362</v>
      </c>
      <c r="F475" s="115" t="str">
        <f t="shared" si="275"/>
        <v>CNG - including combustion CO2</v>
      </c>
      <c r="G475" s="143">
        <f t="shared" si="276"/>
        <v>4.1479198666666663</v>
      </c>
      <c r="I475" s="118">
        <f t="shared" si="277"/>
        <v>1.0085836704660101</v>
      </c>
      <c r="K475" s="161">
        <f t="shared" si="278"/>
        <v>1.2370174562000001E-2</v>
      </c>
      <c r="L475" s="161">
        <f t="shared" si="279"/>
        <v>6.3959638309010011E-2</v>
      </c>
      <c r="M475" s="162">
        <f t="shared" si="280"/>
        <v>0.31006587759499998</v>
      </c>
      <c r="N475" s="161">
        <v>0.62218797999999997</v>
      </c>
      <c r="O475" s="132">
        <v>4.9928208000000002E-2</v>
      </c>
      <c r="P475" s="132">
        <v>1.3633775000000001E-2</v>
      </c>
      <c r="Q475" s="132">
        <v>1.1630657000000001E-2</v>
      </c>
      <c r="R475" s="132">
        <v>6.7882746999999998E-4</v>
      </c>
      <c r="S475" s="164">
        <v>1.3098539E-5</v>
      </c>
      <c r="T475" s="164">
        <v>4.7591552999999998E-5</v>
      </c>
      <c r="U475" s="132">
        <v>3.9734982E-4</v>
      </c>
      <c r="V475" s="164">
        <v>1.0847595000000001E-5</v>
      </c>
      <c r="W475" s="132">
        <v>0</v>
      </c>
      <c r="X475" s="132">
        <v>0.31005503000000001</v>
      </c>
      <c r="Y475" s="164">
        <v>3.0548901000000003E-7</v>
      </c>
      <c r="Z475" s="132">
        <v>0</v>
      </c>
      <c r="AA475" s="132">
        <v>0</v>
      </c>
      <c r="AC475" s="118">
        <f t="shared" si="266"/>
        <v>0.62218797999999997</v>
      </c>
      <c r="AD475" s="118">
        <f t="shared" si="267"/>
        <v>7.632950738200002E-2</v>
      </c>
      <c r="AE475" s="118">
        <f t="shared" si="268"/>
        <v>6.3959332820000006E-2</v>
      </c>
      <c r="AF475" s="118">
        <f t="shared" si="269"/>
        <v>6.3959638309009997E-2</v>
      </c>
      <c r="AG475" s="118">
        <f t="shared" si="270"/>
        <v>0.31006587759499998</v>
      </c>
      <c r="AI475" s="69">
        <v>58.121017999999999</v>
      </c>
      <c r="AJ475" s="69">
        <v>58.110674000000003</v>
      </c>
      <c r="AK475" s="69">
        <v>6.8361634000000003E-3</v>
      </c>
      <c r="AL475" s="69">
        <v>0</v>
      </c>
      <c r="AM475" s="69">
        <v>0</v>
      </c>
      <c r="AN475" s="69">
        <v>1.6418315E-3</v>
      </c>
      <c r="AO475" s="69">
        <v>1.8653928000000001E-3</v>
      </c>
      <c r="AQ475" s="116">
        <v>8.8178014999999998E-2</v>
      </c>
      <c r="AR475" s="116">
        <v>8.1363680999999993E-2</v>
      </c>
      <c r="AS475" s="116">
        <v>3.5175409999999999E-3</v>
      </c>
      <c r="AT475" s="116">
        <v>3.2967923999999999E-3</v>
      </c>
      <c r="AU475" s="150">
        <f t="shared" si="271"/>
        <v>4.877918616270301E-6</v>
      </c>
      <c r="AV475" s="150">
        <f t="shared" si="272"/>
        <v>1.3008657790671827E-8</v>
      </c>
      <c r="AW475" s="163">
        <f t="shared" si="273"/>
        <v>0.46173562009487001</v>
      </c>
      <c r="AX475" s="196">
        <v>3.8504673000000002E-6</v>
      </c>
      <c r="AY475" s="196">
        <v>1.1617835999999999E-8</v>
      </c>
      <c r="AZ475" s="196">
        <v>3.1741389999999999E-13</v>
      </c>
      <c r="BA475" s="108">
        <v>0</v>
      </c>
      <c r="BB475" s="108">
        <v>0</v>
      </c>
      <c r="BC475" s="196">
        <v>1.4810705999999999E-9</v>
      </c>
      <c r="BD475" s="196">
        <v>1.025899E-6</v>
      </c>
      <c r="BE475" s="196">
        <v>2.1462835E-10</v>
      </c>
      <c r="BF475" s="196">
        <v>1.1758473E-9</v>
      </c>
      <c r="BG475" s="108">
        <v>0</v>
      </c>
      <c r="BH475" s="108">
        <v>0</v>
      </c>
      <c r="BI475" s="196">
        <v>2.5869692E-14</v>
      </c>
      <c r="BJ475" s="196">
        <v>2.3859636E-15</v>
      </c>
      <c r="BK475" s="196">
        <v>4.7111623000000004E-16</v>
      </c>
      <c r="BL475" s="196">
        <v>2.8510572999999998E-12</v>
      </c>
      <c r="BM475" s="196">
        <v>6.8394613000000003E-11</v>
      </c>
      <c r="BN475" s="108">
        <v>0</v>
      </c>
      <c r="BO475" s="196">
        <v>9.1009487E-7</v>
      </c>
      <c r="BP475" s="108">
        <v>0.46173470999999999</v>
      </c>
      <c r="BQ475" s="108">
        <v>0</v>
      </c>
      <c r="BR475" s="108">
        <v>0</v>
      </c>
      <c r="BS475" s="108">
        <v>0</v>
      </c>
      <c r="BU475" s="69">
        <v>2.0349680000000001E-4</v>
      </c>
      <c r="BV475" s="172">
        <v>8.5764210000000005E-6</v>
      </c>
      <c r="BW475" s="69">
        <v>1.1565501E-4</v>
      </c>
      <c r="BX475" s="172">
        <v>4.7516110999999999E-8</v>
      </c>
      <c r="BY475" s="172">
        <v>6.9834516999999998E-6</v>
      </c>
      <c r="BZ475" s="172">
        <v>9.2374876E-7</v>
      </c>
      <c r="CA475" s="69">
        <v>0</v>
      </c>
      <c r="CB475" s="172">
        <v>1.4020517999999999E-6</v>
      </c>
      <c r="CC475" s="172">
        <v>2.0209543E-8</v>
      </c>
      <c r="CD475" s="172">
        <v>4.8073180999999998E-8</v>
      </c>
      <c r="CE475" s="69">
        <v>0</v>
      </c>
      <c r="CF475" s="69">
        <v>0</v>
      </c>
      <c r="CG475" s="69">
        <v>0</v>
      </c>
      <c r="CH475" s="172">
        <v>2.6959486E-6</v>
      </c>
      <c r="CI475" s="172">
        <v>6.7144363000000006E-5</v>
      </c>
      <c r="CJ475" s="172">
        <v>1.5272669E-16</v>
      </c>
      <c r="CK475" s="69">
        <v>0</v>
      </c>
      <c r="CM475" s="198">
        <v>0</v>
      </c>
      <c r="CN475" s="198">
        <v>4.1469193000000004</v>
      </c>
      <c r="CO475" s="198">
        <v>2.6416805000000002E-2</v>
      </c>
      <c r="CP475" s="198">
        <v>6.0797248999999998E-3</v>
      </c>
      <c r="CQ475" s="197">
        <v>1.2077588999999999E-11</v>
      </c>
      <c r="CR475" s="197">
        <v>1.462708E-9</v>
      </c>
      <c r="CS475" s="198">
        <v>3.3271514000000001E-4</v>
      </c>
      <c r="CT475" s="198">
        <v>1.9988336E-3</v>
      </c>
      <c r="CU475" s="198">
        <v>0</v>
      </c>
      <c r="CV475" s="198">
        <v>3.2485818000000001E-4</v>
      </c>
      <c r="CX475" s="166"/>
    </row>
    <row r="476" spans="1:102" ht="14.4">
      <c r="A476" t="s">
        <v>1660</v>
      </c>
      <c r="B476" s="85" t="s">
        <v>506</v>
      </c>
      <c r="C476" s="113" t="str">
        <f t="shared" si="274"/>
        <v>A.070.02.302</v>
      </c>
      <c r="D476" s="9" t="s">
        <v>358</v>
      </c>
      <c r="E476" s="112" t="s">
        <v>362</v>
      </c>
      <c r="F476" s="115" t="str">
        <f t="shared" si="275"/>
        <v>LNG - including combustion CO2</v>
      </c>
      <c r="G476" s="143">
        <f t="shared" si="276"/>
        <v>4.1479198666666663</v>
      </c>
      <c r="I476" s="118">
        <f t="shared" si="277"/>
        <v>1.0085836704660101</v>
      </c>
      <c r="K476" s="161">
        <f t="shared" si="278"/>
        <v>1.2370174562000001E-2</v>
      </c>
      <c r="L476" s="161">
        <f t="shared" si="279"/>
        <v>6.3959638309010011E-2</v>
      </c>
      <c r="M476" s="162">
        <f t="shared" si="280"/>
        <v>0.31006587759499998</v>
      </c>
      <c r="N476" s="161">
        <v>0.62218797999999997</v>
      </c>
      <c r="O476" s="132">
        <v>4.9928208000000002E-2</v>
      </c>
      <c r="P476" s="132">
        <v>1.3633775000000001E-2</v>
      </c>
      <c r="Q476" s="132">
        <v>1.1630657000000001E-2</v>
      </c>
      <c r="R476" s="132">
        <v>6.7882746999999998E-4</v>
      </c>
      <c r="S476" s="164">
        <v>1.3098539E-5</v>
      </c>
      <c r="T476" s="164">
        <v>4.7591552999999998E-5</v>
      </c>
      <c r="U476" s="132">
        <v>3.9734982E-4</v>
      </c>
      <c r="V476" s="164">
        <v>1.0847595000000001E-5</v>
      </c>
      <c r="W476" s="132">
        <v>0</v>
      </c>
      <c r="X476" s="132">
        <v>0.31005503000000001</v>
      </c>
      <c r="Y476" s="164">
        <v>3.0548901000000003E-7</v>
      </c>
      <c r="Z476" s="132">
        <v>0</v>
      </c>
      <c r="AA476" s="132">
        <v>0</v>
      </c>
      <c r="AC476" s="118">
        <f t="shared" si="266"/>
        <v>0.62218797999999997</v>
      </c>
      <c r="AD476" s="118">
        <f t="shared" si="267"/>
        <v>7.632950738200002E-2</v>
      </c>
      <c r="AE476" s="118">
        <f t="shared" si="268"/>
        <v>6.3959332820000006E-2</v>
      </c>
      <c r="AF476" s="118">
        <f t="shared" si="269"/>
        <v>6.3959638309009997E-2</v>
      </c>
      <c r="AG476" s="118">
        <f t="shared" si="270"/>
        <v>0.31006587759499998</v>
      </c>
      <c r="AI476" s="69">
        <v>58.121017999999999</v>
      </c>
      <c r="AJ476" s="69">
        <v>58.110674000000003</v>
      </c>
      <c r="AK476" s="69">
        <v>6.8361634000000003E-3</v>
      </c>
      <c r="AL476" s="69">
        <v>0</v>
      </c>
      <c r="AM476" s="69">
        <v>0</v>
      </c>
      <c r="AN476" s="69">
        <v>1.6418315E-3</v>
      </c>
      <c r="AO476" s="69">
        <v>1.8653928000000001E-3</v>
      </c>
      <c r="AQ476" s="116">
        <v>8.8178014999999998E-2</v>
      </c>
      <c r="AR476" s="116">
        <v>8.1363680999999993E-2</v>
      </c>
      <c r="AS476" s="116">
        <v>3.5175409999999999E-3</v>
      </c>
      <c r="AT476" s="116">
        <v>3.2967923999999999E-3</v>
      </c>
      <c r="AU476" s="150">
        <f t="shared" si="271"/>
        <v>4.877918616270301E-6</v>
      </c>
      <c r="AV476" s="150">
        <f t="shared" si="272"/>
        <v>1.3008657790671827E-8</v>
      </c>
      <c r="AW476" s="163">
        <f t="shared" si="273"/>
        <v>0.46173562009487001</v>
      </c>
      <c r="AX476" s="196">
        <v>3.8504673000000002E-6</v>
      </c>
      <c r="AY476" s="196">
        <v>1.1617835999999999E-8</v>
      </c>
      <c r="AZ476" s="196">
        <v>3.1741389999999999E-13</v>
      </c>
      <c r="BA476" s="108">
        <v>0</v>
      </c>
      <c r="BB476" s="108">
        <v>0</v>
      </c>
      <c r="BC476" s="196">
        <v>1.4810705999999999E-9</v>
      </c>
      <c r="BD476" s="196">
        <v>1.025899E-6</v>
      </c>
      <c r="BE476" s="196">
        <v>2.1462835E-10</v>
      </c>
      <c r="BF476" s="196">
        <v>1.1758473E-9</v>
      </c>
      <c r="BG476" s="108">
        <v>0</v>
      </c>
      <c r="BH476" s="108">
        <v>0</v>
      </c>
      <c r="BI476" s="196">
        <v>2.5869692E-14</v>
      </c>
      <c r="BJ476" s="196">
        <v>2.3859636E-15</v>
      </c>
      <c r="BK476" s="196">
        <v>4.7111623000000004E-16</v>
      </c>
      <c r="BL476" s="196">
        <v>2.8510572999999998E-12</v>
      </c>
      <c r="BM476" s="196">
        <v>6.8394613000000003E-11</v>
      </c>
      <c r="BN476" s="108">
        <v>0</v>
      </c>
      <c r="BO476" s="196">
        <v>9.1009487E-7</v>
      </c>
      <c r="BP476" s="108">
        <v>0.46173470999999999</v>
      </c>
      <c r="BQ476" s="108">
        <v>0</v>
      </c>
      <c r="BR476" s="108">
        <v>0</v>
      </c>
      <c r="BS476" s="108">
        <v>0</v>
      </c>
      <c r="BU476" s="69">
        <v>2.0349680000000001E-4</v>
      </c>
      <c r="BV476" s="172">
        <v>8.5764210000000005E-6</v>
      </c>
      <c r="BW476" s="69">
        <v>1.1565501E-4</v>
      </c>
      <c r="BX476" s="172">
        <v>4.7516110999999999E-8</v>
      </c>
      <c r="BY476" s="172">
        <v>6.9834516999999998E-6</v>
      </c>
      <c r="BZ476" s="172">
        <v>9.2374876E-7</v>
      </c>
      <c r="CA476" s="69">
        <v>0</v>
      </c>
      <c r="CB476" s="172">
        <v>1.4020517999999999E-6</v>
      </c>
      <c r="CC476" s="172">
        <v>2.0209543E-8</v>
      </c>
      <c r="CD476" s="172">
        <v>4.8073180999999998E-8</v>
      </c>
      <c r="CE476" s="69">
        <v>0</v>
      </c>
      <c r="CF476" s="69">
        <v>0</v>
      </c>
      <c r="CG476" s="69">
        <v>0</v>
      </c>
      <c r="CH476" s="172">
        <v>2.6959486E-6</v>
      </c>
      <c r="CI476" s="172">
        <v>6.7144363000000006E-5</v>
      </c>
      <c r="CJ476" s="172">
        <v>1.5272669E-16</v>
      </c>
      <c r="CK476" s="69">
        <v>0</v>
      </c>
      <c r="CM476" s="198">
        <v>0</v>
      </c>
      <c r="CN476" s="198">
        <v>4.1469193000000004</v>
      </c>
      <c r="CO476" s="198">
        <v>2.6416805000000002E-2</v>
      </c>
      <c r="CP476" s="198">
        <v>6.0797248999999998E-3</v>
      </c>
      <c r="CQ476" s="197">
        <v>1.2077588999999999E-11</v>
      </c>
      <c r="CR476" s="197">
        <v>1.462708E-9</v>
      </c>
      <c r="CS476" s="198">
        <v>3.3271514000000001E-4</v>
      </c>
      <c r="CT476" s="198">
        <v>1.9988336E-3</v>
      </c>
      <c r="CU476" s="198">
        <v>0</v>
      </c>
      <c r="CV476" s="198">
        <v>3.2485818000000001E-4</v>
      </c>
      <c r="CX476" s="166"/>
    </row>
    <row r="477" spans="1:102" ht="14.4">
      <c r="A477" t="s">
        <v>2623</v>
      </c>
      <c r="B477" s="85" t="s">
        <v>506</v>
      </c>
      <c r="C477" s="113" t="str">
        <f t="shared" si="274"/>
        <v>A.070.02.303</v>
      </c>
      <c r="D477" s="9" t="s">
        <v>358</v>
      </c>
      <c r="E477" s="117" t="s">
        <v>2616</v>
      </c>
      <c r="F477" s="115" t="str">
        <f t="shared" si="275"/>
        <v>LPG - including combustion CO2 per litre</v>
      </c>
      <c r="G477" s="143">
        <f t="shared" si="276"/>
        <v>1.7142857333333332</v>
      </c>
      <c r="I477" s="118">
        <f t="shared" si="277"/>
        <v>0.44933436465676796</v>
      </c>
      <c r="K477" s="161">
        <f t="shared" si="278"/>
        <v>1.1963101351768E-2</v>
      </c>
      <c r="L477" s="161">
        <f t="shared" si="279"/>
        <v>2.1103219069999998E-2</v>
      </c>
      <c r="M477" s="162">
        <f t="shared" si="280"/>
        <v>0.15912518423499999</v>
      </c>
      <c r="N477" s="161">
        <v>0.25714285999999997</v>
      </c>
      <c r="O477" s="132">
        <v>8.1808162999999993E-3</v>
      </c>
      <c r="P477" s="132">
        <v>1.277842E-2</v>
      </c>
      <c r="Q477" s="132">
        <v>1.0834898000000001E-2</v>
      </c>
      <c r="R477" s="132">
        <v>1.1166622000000001E-3</v>
      </c>
      <c r="S477" s="164">
        <v>3.1954768000000003E-8</v>
      </c>
      <c r="T477" s="164">
        <v>1.1509197E-5</v>
      </c>
      <c r="U477" s="132">
        <v>1.4398277E-4</v>
      </c>
      <c r="V477" s="164">
        <v>4.6444235000000001E-5</v>
      </c>
      <c r="W477" s="132">
        <v>0</v>
      </c>
      <c r="X477" s="132">
        <v>0.15907874</v>
      </c>
      <c r="Y477" s="132">
        <v>0</v>
      </c>
      <c r="Z477" s="132">
        <v>0</v>
      </c>
      <c r="AA477" s="132">
        <v>0</v>
      </c>
      <c r="AC477" s="118">
        <f t="shared" si="266"/>
        <v>0.25714285999999997</v>
      </c>
      <c r="AD477" s="118">
        <f t="shared" si="267"/>
        <v>3.3066320421767999E-2</v>
      </c>
      <c r="AE477" s="118">
        <f t="shared" si="268"/>
        <v>2.1103219069999998E-2</v>
      </c>
      <c r="AF477" s="118">
        <f t="shared" si="269"/>
        <v>2.1103219069999998E-2</v>
      </c>
      <c r="AG477" s="118">
        <f t="shared" si="270"/>
        <v>0.15912518423499999</v>
      </c>
      <c r="AI477" s="69">
        <v>26.916371999999999</v>
      </c>
      <c r="AJ477" s="69">
        <v>26.789227</v>
      </c>
      <c r="AK477" s="69">
        <v>0.11372398</v>
      </c>
      <c r="AL477" s="69">
        <v>0</v>
      </c>
      <c r="AM477" s="69">
        <v>1.0058598E-2</v>
      </c>
      <c r="AN477" s="69">
        <v>4.0261122000000003E-4</v>
      </c>
      <c r="AO477" s="69">
        <v>2.9602183999999998E-3</v>
      </c>
      <c r="AQ477" s="116">
        <v>3.4462544999999997E-2</v>
      </c>
      <c r="AR477" s="116">
        <v>3.1116307999999999E-2</v>
      </c>
      <c r="AS477" s="116">
        <v>1.4337949E-3</v>
      </c>
      <c r="AT477" s="116">
        <v>1.9124420000000001E-3</v>
      </c>
      <c r="AU477" s="150">
        <f t="shared" si="271"/>
        <v>1.8654860360705508E-6</v>
      </c>
      <c r="AV477" s="150">
        <f t="shared" si="272"/>
        <v>5.3024960356876382E-9</v>
      </c>
      <c r="AW477" s="163">
        <f t="shared" si="273"/>
        <v>0.26784902700765001</v>
      </c>
      <c r="AX477" s="196">
        <v>1.5908570999999999E-6</v>
      </c>
      <c r="AY477" s="196">
        <v>4.8E-9</v>
      </c>
      <c r="AZ477" s="196">
        <v>1.3114286E-13</v>
      </c>
      <c r="BA477" s="108">
        <v>0</v>
      </c>
      <c r="BB477" s="108">
        <v>0</v>
      </c>
      <c r="BC477" s="196">
        <v>1.4588264999999999E-9</v>
      </c>
      <c r="BD477" s="196">
        <v>2.7316759999999998E-7</v>
      </c>
      <c r="BE477" s="196">
        <v>2.0968878E-10</v>
      </c>
      <c r="BF477" s="196">
        <v>2.9257194000000001E-10</v>
      </c>
      <c r="BG477" s="196">
        <v>9.5918366999999994E-14</v>
      </c>
      <c r="BH477" s="196">
        <v>2.1224490000000002E-15</v>
      </c>
      <c r="BI477" s="196">
        <v>6.1117932000000001E-15</v>
      </c>
      <c r="BJ477" s="196">
        <v>8.8708552000000008E-18</v>
      </c>
      <c r="BK477" s="196">
        <v>1.1347582000000001E-17</v>
      </c>
      <c r="BL477" s="196">
        <v>9.7045051000000002E-14</v>
      </c>
      <c r="BM477" s="196">
        <v>2.4125254999999998E-12</v>
      </c>
      <c r="BN477" s="108">
        <v>0</v>
      </c>
      <c r="BO477" s="196">
        <v>6.4700765000000002E-7</v>
      </c>
      <c r="BP477" s="108">
        <v>0.26784838</v>
      </c>
      <c r="BQ477" s="108">
        <v>0</v>
      </c>
      <c r="BR477" s="108">
        <v>0</v>
      </c>
      <c r="BS477" s="108">
        <v>0</v>
      </c>
      <c r="BU477" s="172">
        <v>8.9876462999999998E-5</v>
      </c>
      <c r="BV477" s="172">
        <v>2.4863458999999999E-6</v>
      </c>
      <c r="BW477" s="172">
        <v>4.7798834E-5</v>
      </c>
      <c r="BX477" s="172">
        <v>1.7462407999999999E-8</v>
      </c>
      <c r="BY477" s="172">
        <v>2.2847743000000001E-6</v>
      </c>
      <c r="BZ477" s="172">
        <v>9.2911652000000003E-7</v>
      </c>
      <c r="CA477" s="69">
        <v>0</v>
      </c>
      <c r="CB477" s="172">
        <v>1.4005354000000001E-6</v>
      </c>
      <c r="CC477" s="172">
        <v>5.6260282999999999E-10</v>
      </c>
      <c r="CD477" s="172">
        <v>9.4788162999999994E-9</v>
      </c>
      <c r="CE477" s="69">
        <v>0</v>
      </c>
      <c r="CF477" s="69">
        <v>0</v>
      </c>
      <c r="CG477" s="69">
        <v>0</v>
      </c>
      <c r="CH477" s="172">
        <v>2.1485998000000002E-6</v>
      </c>
      <c r="CI477" s="172">
        <v>3.2800752999999997E-5</v>
      </c>
      <c r="CJ477" s="172">
        <v>3.0938572E-18</v>
      </c>
      <c r="CK477" s="69">
        <v>0</v>
      </c>
      <c r="CM477" s="198">
        <v>0</v>
      </c>
      <c r="CN477" s="198">
        <v>1.7142857</v>
      </c>
      <c r="CO477" s="198">
        <v>3.8831675000000003E-2</v>
      </c>
      <c r="CP477" s="198">
        <v>1.9163693999999999E-3</v>
      </c>
      <c r="CQ477" s="197">
        <v>2.7498227E-12</v>
      </c>
      <c r="CR477" s="197">
        <v>3.2536729000000001E-10</v>
      </c>
      <c r="CS477" s="197">
        <v>8.6979873999999999E-5</v>
      </c>
      <c r="CT477" s="197">
        <v>1.1884075E-5</v>
      </c>
      <c r="CU477" s="197">
        <v>6.4319184000000001E-8</v>
      </c>
      <c r="CV477" s="198">
        <v>3.252304E-4</v>
      </c>
      <c r="CX477" s="166"/>
    </row>
    <row r="478" spans="1:102" ht="14.4">
      <c r="A478" t="s">
        <v>1661</v>
      </c>
      <c r="B478" s="85" t="s">
        <v>506</v>
      </c>
      <c r="C478" s="113" t="str">
        <f t="shared" si="274"/>
        <v>A.070.02.304</v>
      </c>
      <c r="D478" s="9" t="s">
        <v>358</v>
      </c>
      <c r="E478" s="112" t="s">
        <v>362</v>
      </c>
      <c r="F478" s="115" t="str">
        <f t="shared" si="275"/>
        <v>Brown Hydrogen - including combustion CO2</v>
      </c>
      <c r="G478" s="143">
        <f t="shared" si="276"/>
        <v>11.832335333333333</v>
      </c>
      <c r="I478" s="118">
        <f t="shared" si="277"/>
        <v>1.8219379119121508</v>
      </c>
      <c r="K478" s="161">
        <f t="shared" si="278"/>
        <v>8.6356592680000011E-3</v>
      </c>
      <c r="L478" s="161">
        <f t="shared" si="279"/>
        <v>3.3609806313699996E-2</v>
      </c>
      <c r="M478" s="162">
        <f t="shared" si="280"/>
        <v>4.8421463304509429E-3</v>
      </c>
      <c r="N478" s="161">
        <v>1.7748503</v>
      </c>
      <c r="O478" s="132">
        <v>2.4722223000000002E-2</v>
      </c>
      <c r="P478" s="132">
        <v>7.7805197999999999E-3</v>
      </c>
      <c r="Q478" s="132">
        <v>6.5348877000000003E-3</v>
      </c>
      <c r="R478" s="132">
        <v>1.9330939E-3</v>
      </c>
      <c r="S478" s="164">
        <v>3.5324287999999997E-5</v>
      </c>
      <c r="T478" s="132">
        <v>1.3235338000000001E-4</v>
      </c>
      <c r="U478" s="132">
        <v>1.0712340999999999E-3</v>
      </c>
      <c r="V478" s="132">
        <v>1.1319711E-4</v>
      </c>
      <c r="W478" s="164">
        <v>2.6520342999999998E-5</v>
      </c>
      <c r="X478" s="132">
        <v>4.1792729000000002E-3</v>
      </c>
      <c r="Y478" s="164">
        <v>9.3090706999999995E-6</v>
      </c>
      <c r="Z478" s="132">
        <v>5.4967632000000005E-4</v>
      </c>
      <c r="AA478" s="164">
        <v>4.5094181000000001E-13</v>
      </c>
      <c r="AC478" s="118">
        <f t="shared" si="266"/>
        <v>1.7748503</v>
      </c>
      <c r="AD478" s="118">
        <f t="shared" si="267"/>
        <v>4.2209636167999998E-2</v>
      </c>
      <c r="AE478" s="118">
        <f t="shared" si="268"/>
        <v>3.4123653219999994E-2</v>
      </c>
      <c r="AF478" s="118">
        <f t="shared" si="269"/>
        <v>3.3609806313699996E-2</v>
      </c>
      <c r="AG478" s="118">
        <f t="shared" si="270"/>
        <v>4.2924700104509427E-3</v>
      </c>
      <c r="AI478" s="69">
        <v>158.68876</v>
      </c>
      <c r="AJ478" s="69">
        <v>157.65514999999999</v>
      </c>
      <c r="AK478" s="69">
        <v>0.50210051</v>
      </c>
      <c r="AL478" s="69">
        <v>0</v>
      </c>
      <c r="AM478" s="69">
        <v>0.11660808</v>
      </c>
      <c r="AN478" s="69">
        <v>0.28922544</v>
      </c>
      <c r="AO478" s="69">
        <v>0.12567038</v>
      </c>
      <c r="AQ478" s="116">
        <v>0.20962575</v>
      </c>
      <c r="AR478" s="116">
        <v>0.19158132</v>
      </c>
      <c r="AS478" s="116">
        <v>9.1390073999999995E-3</v>
      </c>
      <c r="AT478" s="116">
        <v>8.9054149000000003E-3</v>
      </c>
      <c r="AU478" s="150">
        <f t="shared" si="271"/>
        <v>1.1485690580445153E-5</v>
      </c>
      <c r="AV478" s="150">
        <f t="shared" si="272"/>
        <v>3.3798104858974632E-8</v>
      </c>
      <c r="AW478" s="163">
        <f t="shared" si="273"/>
        <v>1.2472569805442</v>
      </c>
      <c r="AX478" s="196">
        <v>1.0983668E-5</v>
      </c>
      <c r="AY478" s="196">
        <v>3.3140506E-8</v>
      </c>
      <c r="AZ478" s="196">
        <v>9.0544058E-13</v>
      </c>
      <c r="BA478" s="196">
        <v>2.1996079000000001E-16</v>
      </c>
      <c r="BB478" s="196">
        <v>6.2392585999999999E-17</v>
      </c>
      <c r="BC478" s="196">
        <v>3.0352890999999999E-10</v>
      </c>
      <c r="BD478" s="196">
        <v>4.9086999000000002E-7</v>
      </c>
      <c r="BE478" s="196">
        <v>5.5603866000000003E-11</v>
      </c>
      <c r="BF478" s="196">
        <v>5.3620668999999999E-10</v>
      </c>
      <c r="BG478" s="196">
        <v>2.5708215999999998E-16</v>
      </c>
      <c r="BH478" s="196">
        <v>7.7243642000000002E-18</v>
      </c>
      <c r="BI478" s="196">
        <v>7.1991068000000001E-14</v>
      </c>
      <c r="BJ478" s="196">
        <v>6.4334014999999997E-15</v>
      </c>
      <c r="BK478" s="196">
        <v>1.273918E-15</v>
      </c>
      <c r="BL478" s="196">
        <v>7.7394727999999999E-12</v>
      </c>
      <c r="BM478" s="196">
        <v>1.8532178000000001E-10</v>
      </c>
      <c r="BN478" s="196">
        <v>6.0919986999999996E-22</v>
      </c>
      <c r="BO478" s="196">
        <v>4.2805442000000002E-6</v>
      </c>
      <c r="BP478" s="108">
        <v>1.2472527</v>
      </c>
      <c r="BQ478" s="196">
        <v>1.0656E-8</v>
      </c>
      <c r="BR478" s="196">
        <v>6.4799999999999999E-11</v>
      </c>
      <c r="BS478" s="196">
        <v>2.8991999999999999E-15</v>
      </c>
      <c r="BU478" s="69">
        <v>5.2484164999999996E-4</v>
      </c>
      <c r="BV478" s="172">
        <v>3.7487196000000002E-6</v>
      </c>
      <c r="BW478" s="69">
        <v>3.2991691000000003E-4</v>
      </c>
      <c r="BX478" s="172">
        <v>1.2809642E-7</v>
      </c>
      <c r="BY478" s="172">
        <v>4.7180183000000003E-6</v>
      </c>
      <c r="BZ478" s="172">
        <v>1.021495E-7</v>
      </c>
      <c r="CA478" s="172">
        <v>5.6283323000000002E-12</v>
      </c>
      <c r="CB478" s="172">
        <v>1.5504369000000001E-7</v>
      </c>
      <c r="CC478" s="172">
        <v>5.4689254999999999E-8</v>
      </c>
      <c r="CD478" s="172">
        <v>1.3226463000000001E-7</v>
      </c>
      <c r="CE478" s="172">
        <v>1.7691854999999999E-13</v>
      </c>
      <c r="CF478" s="172">
        <v>1.3471678E-18</v>
      </c>
      <c r="CG478" s="172">
        <v>1.1567075E-14</v>
      </c>
      <c r="CH478" s="172">
        <v>1.4832273E-6</v>
      </c>
      <c r="CI478" s="69">
        <v>1.8283306999999999E-4</v>
      </c>
      <c r="CJ478" s="172">
        <v>3.9716361999999999E-8</v>
      </c>
      <c r="CK478" s="172">
        <v>1.5297463999999999E-6</v>
      </c>
      <c r="CM478" s="197">
        <v>1.3644357E-14</v>
      </c>
      <c r="CN478" s="198">
        <v>11.829611</v>
      </c>
      <c r="CO478" s="198">
        <v>3.9535092000000001E-3</v>
      </c>
      <c r="CP478" s="198">
        <v>2.5882464999999999E-3</v>
      </c>
      <c r="CQ478" s="197">
        <v>3.3574525000000001E-11</v>
      </c>
      <c r="CR478" s="197">
        <v>4.0628465999999996E-9</v>
      </c>
      <c r="CS478" s="198">
        <v>2.0022365999999999E-4</v>
      </c>
      <c r="CT478" s="198">
        <v>5.3907920000000002E-3</v>
      </c>
      <c r="CU478" s="197">
        <v>1.7100604999999999E-10</v>
      </c>
      <c r="CV478" s="197">
        <v>3.5926473000000002E-5</v>
      </c>
      <c r="CX478" s="166"/>
    </row>
    <row r="479" spans="1:102" ht="14.4">
      <c r="A479" t="s">
        <v>3494</v>
      </c>
      <c r="B479" s="85" t="s">
        <v>506</v>
      </c>
      <c r="C479" s="113" t="str">
        <f t="shared" si="274"/>
        <v>A.070.02.401</v>
      </c>
      <c r="D479" s="9" t="s">
        <v>358</v>
      </c>
      <c r="E479" s="112" t="s">
        <v>362</v>
      </c>
      <c r="F479" s="115" t="str">
        <f t="shared" si="275"/>
        <v>AdBlue (1.09 kg per litre) including combustion CO2</v>
      </c>
      <c r="G479" s="143">
        <f t="shared" si="276"/>
        <v>0.42535168666666673</v>
      </c>
      <c r="I479" s="118">
        <f t="shared" si="277"/>
        <v>7.0706026502421082E-2</v>
      </c>
      <c r="K479" s="161">
        <f t="shared" si="278"/>
        <v>6.5405082939999995E-4</v>
      </c>
      <c r="L479" s="161">
        <f t="shared" si="279"/>
        <v>5.5615096238210001E-3</v>
      </c>
      <c r="M479" s="162">
        <f t="shared" si="280"/>
        <v>6.8771304920008103E-4</v>
      </c>
      <c r="N479" s="161">
        <v>6.3802753000000004E-2</v>
      </c>
      <c r="O479" s="132">
        <v>1.6687023000000001E-3</v>
      </c>
      <c r="P479" s="132">
        <v>1.9301585999999999E-3</v>
      </c>
      <c r="Q479" s="132">
        <v>5.4498619000000002E-4</v>
      </c>
      <c r="R479" s="164">
        <v>9.7761153E-5</v>
      </c>
      <c r="S479" s="164">
        <v>2.1527077000000001E-6</v>
      </c>
      <c r="T479" s="164">
        <v>9.1507786999999999E-6</v>
      </c>
      <c r="U479" s="132">
        <v>6.9801927999999999E-4</v>
      </c>
      <c r="V479" s="164">
        <v>1.3254563000000001E-5</v>
      </c>
      <c r="W479" s="132">
        <v>1.2645953E-3</v>
      </c>
      <c r="X479" s="132">
        <v>6.7214108000000002E-4</v>
      </c>
      <c r="Y479" s="164">
        <v>3.4143820999999997E-8</v>
      </c>
      <c r="Z479" s="164">
        <v>2.3174062000000001E-6</v>
      </c>
      <c r="AA479" s="164">
        <v>8.0943358999999994E-17</v>
      </c>
      <c r="AC479" s="118">
        <f t="shared" si="266"/>
        <v>6.3802753000000004E-2</v>
      </c>
      <c r="AD479" s="118">
        <f t="shared" si="267"/>
        <v>4.9509310093999994E-3</v>
      </c>
      <c r="AE479" s="118">
        <f t="shared" si="268"/>
        <v>4.2991975862000003E-3</v>
      </c>
      <c r="AF479" s="118">
        <f t="shared" si="269"/>
        <v>5.5615096238210001E-3</v>
      </c>
      <c r="AG479" s="118">
        <f t="shared" si="270"/>
        <v>6.8539564300008102E-4</v>
      </c>
      <c r="AI479" s="69">
        <v>0.94288669999999997</v>
      </c>
      <c r="AJ479" s="69">
        <v>0.78984686000000004</v>
      </c>
      <c r="AK479" s="69">
        <v>8.3502602999999995E-2</v>
      </c>
      <c r="AL479" s="69">
        <v>0</v>
      </c>
      <c r="AM479" s="69">
        <v>1.7142817000000001E-2</v>
      </c>
      <c r="AN479" s="69">
        <v>3.6174197999999998E-2</v>
      </c>
      <c r="AO479" s="69">
        <v>1.6220227E-2</v>
      </c>
      <c r="AQ479" s="116">
        <v>7.6950810000000003E-3</v>
      </c>
      <c r="AR479" s="116">
        <v>7.3095740000000001E-3</v>
      </c>
      <c r="AS479" s="116">
        <v>3.4102186999999999E-4</v>
      </c>
      <c r="AT479" s="199">
        <v>4.4485072000000002E-5</v>
      </c>
      <c r="AU479" s="150">
        <f t="shared" si="271"/>
        <v>4.382238623727E-7</v>
      </c>
      <c r="AV479" s="150">
        <f t="shared" si="272"/>
        <v>1.2611755440853704E-9</v>
      </c>
      <c r="AW479" s="163">
        <f t="shared" si="273"/>
        <v>6.2304022241299996E-3</v>
      </c>
      <c r="AX479" s="196">
        <v>3.9495398999999999E-7</v>
      </c>
      <c r="AY479" s="196">
        <v>1.1916798999999999E-9</v>
      </c>
      <c r="AZ479" s="196">
        <v>3.2558032000000003E-14</v>
      </c>
      <c r="BA479" s="196">
        <v>1.2659688E-12</v>
      </c>
      <c r="BB479" s="196">
        <v>2.7849099E-12</v>
      </c>
      <c r="BC479" s="196">
        <v>4.3170611000000002E-11</v>
      </c>
      <c r="BD479" s="196">
        <v>4.3160293000000001E-8</v>
      </c>
      <c r="BE479" s="196">
        <v>6.8308693E-12</v>
      </c>
      <c r="BF479" s="196">
        <v>6.2381251E-11</v>
      </c>
      <c r="BG479" s="196">
        <v>2.3796918000000002E-13</v>
      </c>
      <c r="BH479" s="196">
        <v>7.5408457999999998E-16</v>
      </c>
      <c r="BI479" s="196">
        <v>1.1155129999999999E-14</v>
      </c>
      <c r="BJ479" s="196">
        <v>8.4019648999999997E-16</v>
      </c>
      <c r="BK479" s="196">
        <v>2.4716229999999999E-16</v>
      </c>
      <c r="BL479" s="196">
        <v>4.1190343E-11</v>
      </c>
      <c r="BM479" s="196">
        <v>2.1167540000000001E-11</v>
      </c>
      <c r="BN479" s="196">
        <v>1.0935043999999999E-25</v>
      </c>
      <c r="BO479" s="196">
        <v>4.9132413000000003E-7</v>
      </c>
      <c r="BP479" s="108">
        <v>6.2299108999999998E-3</v>
      </c>
      <c r="BQ479" s="108">
        <v>0</v>
      </c>
      <c r="BR479" s="108">
        <v>0</v>
      </c>
      <c r="BS479" s="108">
        <v>0</v>
      </c>
      <c r="BU479" s="172">
        <v>1.4316254E-5</v>
      </c>
      <c r="BV479" s="172">
        <v>4.7080546000000001E-7</v>
      </c>
      <c r="BW479" s="172">
        <v>1.1859933999999999E-5</v>
      </c>
      <c r="BX479" s="172">
        <v>8.4597147999999994E-8</v>
      </c>
      <c r="BY479" s="172">
        <v>4.7824684000000001E-7</v>
      </c>
      <c r="BZ479" s="172">
        <v>3.2702574000000002E-8</v>
      </c>
      <c r="CA479" s="172">
        <v>2.917234E-10</v>
      </c>
      <c r="CB479" s="172">
        <v>1.9913115E-7</v>
      </c>
      <c r="CC479" s="172">
        <v>3.3246589E-9</v>
      </c>
      <c r="CD479" s="172">
        <v>8.1040393000000003E-9</v>
      </c>
      <c r="CE479" s="172">
        <v>7.8968073999999993E-9</v>
      </c>
      <c r="CF479" s="172">
        <v>2.4181454E-22</v>
      </c>
      <c r="CG479" s="172">
        <v>5.1521949000000001E-10</v>
      </c>
      <c r="CH479" s="172">
        <v>1.1993145000000001E-7</v>
      </c>
      <c r="CI479" s="172">
        <v>1.0424455000000001E-6</v>
      </c>
      <c r="CJ479" s="172">
        <v>8.3280673000000001E-9</v>
      </c>
      <c r="CK479" s="69">
        <v>0</v>
      </c>
      <c r="CM479" s="197">
        <v>6.0810539000000002E-10</v>
      </c>
      <c r="CN479" s="198">
        <v>0.42516912000000001</v>
      </c>
      <c r="CO479" s="198">
        <v>8.0347808000000005E-4</v>
      </c>
      <c r="CP479" s="198">
        <v>3.0269649000000002E-4</v>
      </c>
      <c r="CQ479" s="197">
        <v>1.7830635E-11</v>
      </c>
      <c r="CR479" s="197">
        <v>2.7990982999999999E-10</v>
      </c>
      <c r="CS479" s="197">
        <v>1.4231722999999999E-5</v>
      </c>
      <c r="CT479" s="198">
        <v>6.9278329000000002E-4</v>
      </c>
      <c r="CU479" s="197">
        <v>1.5956196E-7</v>
      </c>
      <c r="CV479" s="197">
        <v>4.2818723E-5</v>
      </c>
      <c r="CX479" s="166"/>
    </row>
    <row r="480" spans="1:102" ht="14.4">
      <c r="B480" s="85"/>
      <c r="C480" s="113"/>
      <c r="D480" s="1" t="s">
        <v>359</v>
      </c>
      <c r="E480" s="112"/>
      <c r="R480" s="3"/>
      <c r="S480" s="3"/>
      <c r="T480" s="3"/>
      <c r="V480" s="3"/>
      <c r="Y480" s="3"/>
      <c r="Z480" s="3"/>
      <c r="AA480" s="3"/>
      <c r="AC480" s="142"/>
      <c r="AD480" s="142"/>
      <c r="AE480" s="142"/>
      <c r="AF480" s="142"/>
      <c r="AG480" s="142"/>
      <c r="AT480" s="3"/>
      <c r="AU480" s="86"/>
      <c r="AV480" s="86"/>
      <c r="AW480" s="86"/>
      <c r="AX480" s="3"/>
      <c r="AY480" s="3"/>
      <c r="AZ480" s="3"/>
      <c r="BA480" s="3"/>
      <c r="BB480" s="3"/>
      <c r="BC480" s="3"/>
      <c r="BD480" s="3"/>
      <c r="BE480" s="3"/>
      <c r="BF480" s="3"/>
      <c r="BG480" s="3"/>
      <c r="BH480" s="3"/>
      <c r="BI480" s="3"/>
      <c r="BJ480" s="3"/>
      <c r="BK480" s="3"/>
      <c r="BL480" s="3"/>
      <c r="BM480" s="3"/>
      <c r="BN480" s="3"/>
      <c r="BO480" s="3"/>
      <c r="BU480" s="3"/>
      <c r="BV480" s="3"/>
      <c r="BW480" s="3"/>
      <c r="BX480" s="3"/>
      <c r="BY480" s="3"/>
      <c r="BZ480" s="3"/>
      <c r="CA480" s="3"/>
      <c r="CB480" s="3"/>
      <c r="CC480" s="3"/>
      <c r="CD480" s="3"/>
      <c r="CE480" s="3"/>
      <c r="CF480" s="3"/>
      <c r="CG480" s="3"/>
      <c r="CH480" s="3"/>
      <c r="CI480" s="3"/>
      <c r="CJ480" s="3"/>
      <c r="CM480" s="3"/>
      <c r="CQ480" s="3"/>
      <c r="CR480" s="3"/>
      <c r="CS480" s="3"/>
      <c r="CU480" s="3"/>
      <c r="CV480" s="3"/>
    </row>
    <row r="481" spans="1:102" ht="14.4">
      <c r="A481" t="s">
        <v>2624</v>
      </c>
      <c r="B481" s="85" t="s">
        <v>506</v>
      </c>
      <c r="C481" s="113" t="str">
        <f t="shared" ref="C481:C507" si="281">MID(A481,1,12)</f>
        <v>A.070.03.101</v>
      </c>
      <c r="D481" s="9" t="s">
        <v>359</v>
      </c>
      <c r="E481" s="117" t="s">
        <v>2101</v>
      </c>
      <c r="F481" s="115" t="str">
        <f t="shared" ref="F481:F507" si="282">MID(A481, 21,85)</f>
        <v xml:space="preserve"> Gasoline E10 - lease segment A (4.90 l/100km) incl CO2 (per km)</v>
      </c>
      <c r="G481" s="143">
        <f t="shared" ref="G481:G507" si="283">N481/0.15</f>
        <v>0.13748437999999999</v>
      </c>
      <c r="I481" s="118">
        <f t="shared" ref="I481:I507" si="284">K481+L481+M481+N481</f>
        <v>3.4978626581567737E-2</v>
      </c>
      <c r="K481" s="161">
        <f t="shared" ref="K481:K507" si="285">Q481+R481+S481+T481</f>
        <v>1.4819007582000002E-3</v>
      </c>
      <c r="L481" s="161">
        <f t="shared" ref="L481:L507" si="286">O481+P481+U481+Y481+W481</f>
        <v>2.4867133302000004E-3</v>
      </c>
      <c r="M481" s="162">
        <f t="shared" ref="M481:M507" si="287">V481+X481+Z481+AA481</f>
        <v>1.0387355493167733E-2</v>
      </c>
      <c r="N481" s="161">
        <v>2.0622656999999999E-2</v>
      </c>
      <c r="O481" s="132">
        <v>1.0964401E-3</v>
      </c>
      <c r="P481" s="132">
        <v>1.0900721999999999E-3</v>
      </c>
      <c r="Q481" s="132">
        <v>1.107834E-3</v>
      </c>
      <c r="R481" s="132">
        <v>3.5028787000000001E-4</v>
      </c>
      <c r="S481" s="164">
        <v>2.8488742E-6</v>
      </c>
      <c r="T481" s="164">
        <v>2.0930013999999999E-5</v>
      </c>
      <c r="U481" s="132">
        <v>2.9323271000000002E-4</v>
      </c>
      <c r="V481" s="164">
        <v>1.0429883E-5</v>
      </c>
      <c r="W481" s="164">
        <v>1.2545342999999999E-6</v>
      </c>
      <c r="X481" s="132">
        <v>1.0376922E-2</v>
      </c>
      <c r="Y481" s="164">
        <v>5.7137859000000003E-6</v>
      </c>
      <c r="Z481" s="164">
        <v>3.6101464000000001E-9</v>
      </c>
      <c r="AA481" s="164">
        <v>2.1331624E-14</v>
      </c>
      <c r="AC481" s="118">
        <f t="shared" si="266"/>
        <v>2.0622656999999999E-2</v>
      </c>
      <c r="AD481" s="118">
        <f t="shared" si="267"/>
        <v>3.9616457681999999E-3</v>
      </c>
      <c r="AE481" s="118">
        <f t="shared" si="268"/>
        <v>2.4797486201464003E-3</v>
      </c>
      <c r="AF481" s="118">
        <f t="shared" si="269"/>
        <v>2.4867133301999999E-3</v>
      </c>
      <c r="AG481" s="118">
        <f t="shared" si="270"/>
        <v>1.0387351883021333E-2</v>
      </c>
      <c r="AI481" s="69">
        <v>2.1573462999999999</v>
      </c>
      <c r="AJ481" s="69">
        <v>1.9878444</v>
      </c>
      <c r="AK481" s="69">
        <v>9.5176697999999997E-3</v>
      </c>
      <c r="AL481" s="69">
        <v>0</v>
      </c>
      <c r="AM481" s="69">
        <v>0.10757149000000001</v>
      </c>
      <c r="AN481" s="69">
        <v>5.0046555999999999E-2</v>
      </c>
      <c r="AO481" s="69">
        <v>2.3662691999999999E-3</v>
      </c>
      <c r="AQ481" s="116">
        <v>2.9118734999999999E-3</v>
      </c>
      <c r="AR481" s="116">
        <v>2.6550848000000001E-3</v>
      </c>
      <c r="AS481" s="116">
        <v>1.1617816E-4</v>
      </c>
      <c r="AT481" s="116">
        <v>1.4061050999999999E-4</v>
      </c>
      <c r="AU481" s="150">
        <f t="shared" si="271"/>
        <v>1.5917774855145663E-7</v>
      </c>
      <c r="AV481" s="150">
        <f t="shared" si="272"/>
        <v>4.2965295552344681E-10</v>
      </c>
      <c r="AW481" s="163">
        <f t="shared" si="273"/>
        <v>1.9693349559060002E-2</v>
      </c>
      <c r="AX481" s="196">
        <v>1.2758696E-7</v>
      </c>
      <c r="AY481" s="196">
        <v>3.849607E-10</v>
      </c>
      <c r="AZ481" s="196">
        <v>1.0517674E-14</v>
      </c>
      <c r="BA481" s="196">
        <v>1.0405158E-17</v>
      </c>
      <c r="BB481" s="196">
        <v>2.9514565000000001E-18</v>
      </c>
      <c r="BC481" s="196">
        <v>9.5016136000000004E-11</v>
      </c>
      <c r="BD481" s="196">
        <v>3.1446649999999998E-8</v>
      </c>
      <c r="BE481" s="196">
        <v>1.4791695000000001E-11</v>
      </c>
      <c r="BF481" s="196">
        <v>2.9876016999999999E-11</v>
      </c>
      <c r="BG481" s="196">
        <v>1.216117E-17</v>
      </c>
      <c r="BH481" s="196">
        <v>3.6539798E-19</v>
      </c>
      <c r="BI481" s="196">
        <v>1.1921315999999999E-14</v>
      </c>
      <c r="BJ481" s="196">
        <v>1.7608271E-15</v>
      </c>
      <c r="BK481" s="196">
        <v>3.3117974999999999E-16</v>
      </c>
      <c r="BL481" s="196">
        <v>1.2017361000000001E-12</v>
      </c>
      <c r="BM481" s="196">
        <v>4.7920665999999998E-11</v>
      </c>
      <c r="BN481" s="196">
        <v>2.8817958E-23</v>
      </c>
      <c r="BO481" s="196">
        <v>8.4955906000000002E-7</v>
      </c>
      <c r="BP481" s="108">
        <v>1.9692500000000002E-2</v>
      </c>
      <c r="BQ481" s="108">
        <v>0</v>
      </c>
      <c r="BR481" s="108">
        <v>0</v>
      </c>
      <c r="BS481" s="108">
        <v>0</v>
      </c>
      <c r="BU481" s="172">
        <v>7.3782377999999998E-6</v>
      </c>
      <c r="BV481" s="172">
        <v>2.3221094000000001E-7</v>
      </c>
      <c r="BW481" s="172">
        <v>3.8334293000000004E-6</v>
      </c>
      <c r="BX481" s="172">
        <v>3.4624827000000002E-8</v>
      </c>
      <c r="BY481" s="172">
        <v>4.6520741999999998E-7</v>
      </c>
      <c r="BZ481" s="172">
        <v>5.1590819E-8</v>
      </c>
      <c r="CA481" s="172">
        <v>2.6624603000000002E-13</v>
      </c>
      <c r="CB481" s="172">
        <v>7.8303889000000005E-8</v>
      </c>
      <c r="CC481" s="172">
        <v>5.1579411E-9</v>
      </c>
      <c r="CD481" s="172">
        <v>2.4755051999999999E-8</v>
      </c>
      <c r="CE481" s="172">
        <v>8.3690619E-15</v>
      </c>
      <c r="CF481" s="172">
        <v>6.3727238000000004E-20</v>
      </c>
      <c r="CG481" s="172">
        <v>5.4717591E-16</v>
      </c>
      <c r="CH481" s="172">
        <v>2.2214859000000001E-7</v>
      </c>
      <c r="CI481" s="172">
        <v>2.430605E-6</v>
      </c>
      <c r="CJ481" s="172">
        <v>2.0381308000000001E-10</v>
      </c>
      <c r="CK481" s="69">
        <v>0</v>
      </c>
      <c r="CM481" s="197">
        <v>6.4544088000000003E-16</v>
      </c>
      <c r="CN481" s="198">
        <v>0.13748315999999999</v>
      </c>
      <c r="CO481" s="198">
        <v>2.2115521999999999E-3</v>
      </c>
      <c r="CP481" s="198">
        <v>1.707077E-4</v>
      </c>
      <c r="CQ481" s="197">
        <v>5.6263382000000002E-12</v>
      </c>
      <c r="CR481" s="197">
        <v>6.9822623999999998E-10</v>
      </c>
      <c r="CS481" s="197">
        <v>1.6377657E-5</v>
      </c>
      <c r="CT481" s="198">
        <v>1.4700389E-3</v>
      </c>
      <c r="CU481" s="197">
        <v>8.0893734999999999E-12</v>
      </c>
      <c r="CV481" s="197">
        <v>1.8143286000000001E-5</v>
      </c>
      <c r="CX481" s="166"/>
    </row>
    <row r="482" spans="1:102" ht="14.4">
      <c r="A482" t="s">
        <v>2625</v>
      </c>
      <c r="B482" s="85" t="s">
        <v>506</v>
      </c>
      <c r="C482" s="113" t="str">
        <f t="shared" si="281"/>
        <v>A.070.03.102</v>
      </c>
      <c r="D482" s="9" t="s">
        <v>359</v>
      </c>
      <c r="E482" s="117" t="s">
        <v>2101</v>
      </c>
      <c r="F482" s="115" t="str">
        <f t="shared" si="282"/>
        <v xml:space="preserve"> Gasoline E10 - lease segment B (5.30 l/100km) incl CO2 (per km)</v>
      </c>
      <c r="G482" s="143">
        <f t="shared" si="283"/>
        <v>0.14870759333333333</v>
      </c>
      <c r="I482" s="118">
        <f t="shared" si="284"/>
        <v>3.771627204177537E-2</v>
      </c>
      <c r="K482" s="161">
        <f t="shared" si="285"/>
        <v>1.5357560023000001E-3</v>
      </c>
      <c r="L482" s="161">
        <f t="shared" si="286"/>
        <v>2.6390748326000002E-3</v>
      </c>
      <c r="M482" s="162">
        <f t="shared" si="287"/>
        <v>1.1235302206875372E-2</v>
      </c>
      <c r="N482" s="161">
        <v>2.2306138999999999E-2</v>
      </c>
      <c r="O482" s="132">
        <v>1.1859454E-3</v>
      </c>
      <c r="P482" s="132">
        <v>1.1284222000000001E-3</v>
      </c>
      <c r="Q482" s="132">
        <v>1.1557042000000001E-3</v>
      </c>
      <c r="R482" s="132">
        <v>3.5433178000000002E-4</v>
      </c>
      <c r="S482" s="164">
        <v>3.0814353E-6</v>
      </c>
      <c r="T482" s="164">
        <v>2.2638587000000002E-5</v>
      </c>
      <c r="U482" s="132">
        <v>3.1717007000000002E-4</v>
      </c>
      <c r="V482" s="164">
        <v>1.1281302E-5</v>
      </c>
      <c r="W482" s="164">
        <v>1.3569451999999999E-6</v>
      </c>
      <c r="X482" s="132">
        <v>1.1224016999999999E-2</v>
      </c>
      <c r="Y482" s="164">
        <v>6.1802174000000002E-6</v>
      </c>
      <c r="Z482" s="164">
        <v>3.9048523000000001E-9</v>
      </c>
      <c r="AA482" s="164">
        <v>2.3072980999999999E-14</v>
      </c>
      <c r="AC482" s="118">
        <f t="shared" si="266"/>
        <v>2.2306138999999999E-2</v>
      </c>
      <c r="AD482" s="118">
        <f t="shared" si="267"/>
        <v>4.1672936723000003E-3</v>
      </c>
      <c r="AE482" s="118">
        <f t="shared" si="268"/>
        <v>2.6315415748523001E-3</v>
      </c>
      <c r="AF482" s="118">
        <f t="shared" si="269"/>
        <v>2.6390748326000002E-3</v>
      </c>
      <c r="AG482" s="118">
        <f t="shared" si="270"/>
        <v>1.1235298302023073E-2</v>
      </c>
      <c r="AI482" s="69">
        <v>2.3334562000000001</v>
      </c>
      <c r="AJ482" s="69">
        <v>2.1501174000000001</v>
      </c>
      <c r="AK482" s="69">
        <v>1.0294622E-2</v>
      </c>
      <c r="AL482" s="69">
        <v>0</v>
      </c>
      <c r="AM482" s="69">
        <v>0.11635283</v>
      </c>
      <c r="AN482" s="69">
        <v>5.4131988999999998E-2</v>
      </c>
      <c r="AO482" s="69">
        <v>2.5594340000000002E-3</v>
      </c>
      <c r="AQ482" s="116">
        <v>3.1346343E-3</v>
      </c>
      <c r="AR482" s="116">
        <v>2.8572694000000001E-3</v>
      </c>
      <c r="AS482" s="116">
        <v>1.2527599E-4</v>
      </c>
      <c r="AT482" s="116">
        <v>1.5208891999999999E-4</v>
      </c>
      <c r="AU482" s="150">
        <f t="shared" si="271"/>
        <v>1.7129912482044694E-7</v>
      </c>
      <c r="AV482" s="150">
        <f t="shared" si="272"/>
        <v>4.6329879107710556E-10</v>
      </c>
      <c r="AW482" s="163">
        <f t="shared" si="273"/>
        <v>2.1300969910819999E-2</v>
      </c>
      <c r="AX482" s="196">
        <v>1.3800222E-7</v>
      </c>
      <c r="AY482" s="196">
        <v>4.1638607000000002E-10</v>
      </c>
      <c r="AZ482" s="196">
        <v>1.1376260000000001E-14</v>
      </c>
      <c r="BA482" s="196">
        <v>1.1254559E-17</v>
      </c>
      <c r="BB482" s="196">
        <v>3.1923917E-18</v>
      </c>
      <c r="BC482" s="196">
        <v>9.6443411999999997E-11</v>
      </c>
      <c r="BD482" s="196">
        <v>3.3147329000000001E-8</v>
      </c>
      <c r="BE482" s="196">
        <v>1.5101971999999999E-11</v>
      </c>
      <c r="BF482" s="196">
        <v>3.1784202000000001E-11</v>
      </c>
      <c r="BG482" s="196">
        <v>1.3153917999999999E-17</v>
      </c>
      <c r="BH482" s="196">
        <v>3.9522638999999998E-19</v>
      </c>
      <c r="BI482" s="196">
        <v>1.2894485E-14</v>
      </c>
      <c r="BJ482" s="196">
        <v>1.9045681E-15</v>
      </c>
      <c r="BK482" s="196">
        <v>3.5821482999999998E-16</v>
      </c>
      <c r="BL482" s="196">
        <v>1.2998369999999999E-12</v>
      </c>
      <c r="BM482" s="196">
        <v>5.1832557E-11</v>
      </c>
      <c r="BN482" s="196">
        <v>3.1170443999999998E-23</v>
      </c>
      <c r="BO482" s="196">
        <v>9.1891081999999997E-7</v>
      </c>
      <c r="BP482" s="108">
        <v>2.1300051E-2</v>
      </c>
      <c r="BQ482" s="108">
        <v>0</v>
      </c>
      <c r="BR482" s="108">
        <v>0</v>
      </c>
      <c r="BS482" s="108">
        <v>0</v>
      </c>
      <c r="BU482" s="172">
        <v>7.9326979000000007E-6</v>
      </c>
      <c r="BV482" s="172">
        <v>2.4542456999999999E-7</v>
      </c>
      <c r="BW482" s="172">
        <v>4.1463622999999998E-6</v>
      </c>
      <c r="BX482" s="172">
        <v>3.7451343000000002E-8</v>
      </c>
      <c r="BY482" s="172">
        <v>4.7953366000000005E-7</v>
      </c>
      <c r="BZ482" s="172">
        <v>5.1704944999999998E-8</v>
      </c>
      <c r="CA482" s="172">
        <v>2.8798039999999998E-13</v>
      </c>
      <c r="CB482" s="172">
        <v>7.8477119000000003E-8</v>
      </c>
      <c r="CC482" s="172">
        <v>5.5789974999999999E-9</v>
      </c>
      <c r="CD482" s="172">
        <v>2.6775872E-8</v>
      </c>
      <c r="CE482" s="172">
        <v>9.0522507000000002E-15</v>
      </c>
      <c r="CF482" s="172">
        <v>6.8929461999999995E-20</v>
      </c>
      <c r="CG482" s="172">
        <v>5.9184332999999996E-16</v>
      </c>
      <c r="CH482" s="172">
        <v>2.3214658999999999E-7</v>
      </c>
      <c r="CI482" s="172">
        <v>2.6290217000000001E-6</v>
      </c>
      <c r="CJ482" s="172">
        <v>2.2045089000000001E-10</v>
      </c>
      <c r="CK482" s="69">
        <v>0</v>
      </c>
      <c r="CM482" s="197">
        <v>6.9812993999999998E-16</v>
      </c>
      <c r="CN482" s="198">
        <v>0.14870628</v>
      </c>
      <c r="CO482" s="198">
        <v>2.2151294999999999E-3</v>
      </c>
      <c r="CP482" s="198">
        <v>1.7977444999999999E-4</v>
      </c>
      <c r="CQ482" s="197">
        <v>6.0856311E-12</v>
      </c>
      <c r="CR482" s="197">
        <v>7.5522430999999997E-10</v>
      </c>
      <c r="CS482" s="197">
        <v>1.7023106999999999E-5</v>
      </c>
      <c r="CT482" s="198">
        <v>1.5900421000000001E-3</v>
      </c>
      <c r="CU482" s="197">
        <v>8.7497305E-12</v>
      </c>
      <c r="CV482" s="197">
        <v>1.8183433999999999E-5</v>
      </c>
      <c r="CX482" s="166"/>
    </row>
    <row r="483" spans="1:102" ht="14.4">
      <c r="A483" t="s">
        <v>2626</v>
      </c>
      <c r="B483" s="85" t="s">
        <v>506</v>
      </c>
      <c r="C483" s="113" t="str">
        <f t="shared" si="281"/>
        <v>A.070.03.103</v>
      </c>
      <c r="D483" s="9" t="s">
        <v>359</v>
      </c>
      <c r="E483" s="117" t="s">
        <v>2101</v>
      </c>
      <c r="F483" s="115" t="str">
        <f t="shared" si="282"/>
        <v xml:space="preserve"> Gasoline E10 - lease segment C (5.70 l/100km) incl CO2 (per km)</v>
      </c>
      <c r="G483" s="143">
        <f t="shared" si="283"/>
        <v>0.15993080666666667</v>
      </c>
      <c r="I483" s="118">
        <f t="shared" si="284"/>
        <v>4.0453918501182913E-2</v>
      </c>
      <c r="K483" s="161">
        <f t="shared" si="285"/>
        <v>1.5896112355E-3</v>
      </c>
      <c r="L483" s="161">
        <f t="shared" si="286"/>
        <v>2.7914363451000002E-3</v>
      </c>
      <c r="M483" s="162">
        <f t="shared" si="287"/>
        <v>1.2083249920582914E-2</v>
      </c>
      <c r="N483" s="161">
        <v>2.3989620999999999E-2</v>
      </c>
      <c r="O483" s="132">
        <v>1.2754507E-3</v>
      </c>
      <c r="P483" s="132">
        <v>1.1667722E-3</v>
      </c>
      <c r="Q483" s="132">
        <v>1.2035743999999999E-3</v>
      </c>
      <c r="R483" s="132">
        <v>3.5837568000000002E-4</v>
      </c>
      <c r="S483" s="164">
        <v>3.3139965E-6</v>
      </c>
      <c r="T483" s="164">
        <v>2.4347159000000001E-5</v>
      </c>
      <c r="U483" s="132">
        <v>3.4110743999999998E-4</v>
      </c>
      <c r="V483" s="164">
        <v>1.2132721000000001E-5</v>
      </c>
      <c r="W483" s="164">
        <v>1.4593562000000001E-6</v>
      </c>
      <c r="X483" s="132">
        <v>1.2071113E-2</v>
      </c>
      <c r="Y483" s="164">
        <v>6.6466489E-6</v>
      </c>
      <c r="Z483" s="164">
        <v>4.1995581000000001E-9</v>
      </c>
      <c r="AA483" s="164">
        <v>2.4814337999999999E-14</v>
      </c>
      <c r="AC483" s="118">
        <f t="shared" si="266"/>
        <v>2.3989620999999999E-2</v>
      </c>
      <c r="AD483" s="118">
        <f t="shared" si="267"/>
        <v>4.3729415755000001E-3</v>
      </c>
      <c r="AE483" s="118">
        <f t="shared" si="268"/>
        <v>2.7833345395581002E-3</v>
      </c>
      <c r="AF483" s="118">
        <f t="shared" si="269"/>
        <v>2.7914363451000007E-3</v>
      </c>
      <c r="AG483" s="118">
        <f t="shared" si="270"/>
        <v>1.2083245721024814E-2</v>
      </c>
      <c r="AI483" s="69">
        <v>2.5095660999999998</v>
      </c>
      <c r="AJ483" s="69">
        <v>2.3123904</v>
      </c>
      <c r="AK483" s="69">
        <v>1.1071575E-2</v>
      </c>
      <c r="AL483" s="69">
        <v>0</v>
      </c>
      <c r="AM483" s="69">
        <v>0.12513418000000001</v>
      </c>
      <c r="AN483" s="69">
        <v>5.8217422999999997E-2</v>
      </c>
      <c r="AO483" s="69">
        <v>2.7525988E-3</v>
      </c>
      <c r="AQ483" s="116">
        <v>3.3573951E-3</v>
      </c>
      <c r="AR483" s="116">
        <v>3.0594540000000001E-3</v>
      </c>
      <c r="AS483" s="116">
        <v>1.3437382E-4</v>
      </c>
      <c r="AT483" s="116">
        <v>1.6356733E-4</v>
      </c>
      <c r="AU483" s="150">
        <f t="shared" si="271"/>
        <v>1.8342050008943728E-7</v>
      </c>
      <c r="AV483" s="150">
        <f t="shared" si="272"/>
        <v>4.9694461562876534E-10</v>
      </c>
      <c r="AW483" s="163">
        <f t="shared" si="273"/>
        <v>2.2908590262579999E-2</v>
      </c>
      <c r="AX483" s="196">
        <v>1.4841747999999999E-7</v>
      </c>
      <c r="AY483" s="196">
        <v>4.4781142999999999E-10</v>
      </c>
      <c r="AZ483" s="196">
        <v>1.2234845000000001E-14</v>
      </c>
      <c r="BA483" s="196">
        <v>1.2103959E-17</v>
      </c>
      <c r="BB483" s="196">
        <v>3.433327E-18</v>
      </c>
      <c r="BC483" s="196">
        <v>9.7870688000000003E-11</v>
      </c>
      <c r="BD483" s="196">
        <v>3.4848007000000001E-8</v>
      </c>
      <c r="BE483" s="196">
        <v>1.5412249000000001E-11</v>
      </c>
      <c r="BF483" s="196">
        <v>3.3692386000000003E-11</v>
      </c>
      <c r="BG483" s="196">
        <v>1.4146667000000001E-17</v>
      </c>
      <c r="BH483" s="196">
        <v>4.2505478999999998E-19</v>
      </c>
      <c r="BI483" s="196">
        <v>1.3867653E-14</v>
      </c>
      <c r="BJ483" s="196">
        <v>2.0483091000000001E-15</v>
      </c>
      <c r="BK483" s="196">
        <v>3.8524991000000001E-16</v>
      </c>
      <c r="BL483" s="196">
        <v>1.3979379E-12</v>
      </c>
      <c r="BM483" s="196">
        <v>5.5744448000000002E-11</v>
      </c>
      <c r="BN483" s="196">
        <v>3.3522930999999998E-23</v>
      </c>
      <c r="BO483" s="196">
        <v>9.8826257999999992E-7</v>
      </c>
      <c r="BP483" s="108">
        <v>2.2907601999999999E-2</v>
      </c>
      <c r="BQ483" s="108">
        <v>0</v>
      </c>
      <c r="BR483" s="108">
        <v>0</v>
      </c>
      <c r="BS483" s="108">
        <v>0</v>
      </c>
      <c r="BU483" s="172">
        <v>8.4871579000000008E-6</v>
      </c>
      <c r="BV483" s="172">
        <v>2.5863821000000001E-7</v>
      </c>
      <c r="BW483" s="172">
        <v>4.4592953000000001E-6</v>
      </c>
      <c r="BX483" s="172">
        <v>4.027786E-8</v>
      </c>
      <c r="BY483" s="172">
        <v>4.9385990999999999E-7</v>
      </c>
      <c r="BZ483" s="172">
        <v>5.1819071000000002E-8</v>
      </c>
      <c r="CA483" s="172">
        <v>3.0971476999999999E-13</v>
      </c>
      <c r="CB483" s="172">
        <v>7.8650347999999998E-8</v>
      </c>
      <c r="CC483" s="172">
        <v>6.0000538999999998E-9</v>
      </c>
      <c r="CD483" s="172">
        <v>2.8796693000000001E-8</v>
      </c>
      <c r="CE483" s="172">
        <v>9.7354394000000004E-15</v>
      </c>
      <c r="CF483" s="172">
        <v>7.4131684999999995E-20</v>
      </c>
      <c r="CG483" s="172">
        <v>6.3651075000000003E-16</v>
      </c>
      <c r="CH483" s="172">
        <v>2.4214459999999998E-7</v>
      </c>
      <c r="CI483" s="172">
        <v>2.8274385000000001E-6</v>
      </c>
      <c r="CJ483" s="172">
        <v>2.3708869000000001E-10</v>
      </c>
      <c r="CK483" s="69">
        <v>0</v>
      </c>
      <c r="CM483" s="197">
        <v>7.5081899000000002E-16</v>
      </c>
      <c r="CN483" s="198">
        <v>0.15992939</v>
      </c>
      <c r="CO483" s="198">
        <v>2.2187067999999998E-3</v>
      </c>
      <c r="CP483" s="198">
        <v>1.8884119999999999E-4</v>
      </c>
      <c r="CQ483" s="197">
        <v>6.5449239999999998E-12</v>
      </c>
      <c r="CR483" s="197">
        <v>8.1222237000000002E-10</v>
      </c>
      <c r="CS483" s="197">
        <v>1.7668558000000001E-5</v>
      </c>
      <c r="CT483" s="198">
        <v>1.7100453E-3</v>
      </c>
      <c r="CU483" s="197">
        <v>9.4100875000000001E-12</v>
      </c>
      <c r="CV483" s="197">
        <v>1.8223581000000001E-5</v>
      </c>
      <c r="CX483" s="166"/>
    </row>
    <row r="484" spans="1:102" ht="14.4">
      <c r="A484" t="s">
        <v>2627</v>
      </c>
      <c r="B484" s="85" t="s">
        <v>506</v>
      </c>
      <c r="C484" s="113" t="str">
        <f t="shared" si="281"/>
        <v>A.070.03.104</v>
      </c>
      <c r="D484" s="9" t="s">
        <v>359</v>
      </c>
      <c r="E484" s="117" t="s">
        <v>2101</v>
      </c>
      <c r="F484" s="115" t="str">
        <f t="shared" si="282"/>
        <v xml:space="preserve"> Gasoline E10 - lease segment D (6.70 l/100km) incl CO2 (per km)</v>
      </c>
      <c r="G484" s="143">
        <f t="shared" si="283"/>
        <v>0.18798883999999999</v>
      </c>
      <c r="I484" s="118">
        <f t="shared" si="284"/>
        <v>4.729803370595187E-2</v>
      </c>
      <c r="K484" s="161">
        <f t="shared" si="285"/>
        <v>1.7242493403999998E-3</v>
      </c>
      <c r="L484" s="161">
        <f t="shared" si="286"/>
        <v>3.1723401612E-3</v>
      </c>
      <c r="M484" s="162">
        <f t="shared" si="287"/>
        <v>1.4203118204351868E-2</v>
      </c>
      <c r="N484" s="161">
        <v>2.8198325999999999E-2</v>
      </c>
      <c r="O484" s="132">
        <v>1.499214E-3</v>
      </c>
      <c r="P484" s="132">
        <v>1.2626472000000001E-3</v>
      </c>
      <c r="Q484" s="132">
        <v>1.3232499E-3</v>
      </c>
      <c r="R484" s="132">
        <v>3.6848544999999998E-4</v>
      </c>
      <c r="S484" s="164">
        <v>3.8953994000000004E-6</v>
      </c>
      <c r="T484" s="164">
        <v>2.8618590999999999E-5</v>
      </c>
      <c r="U484" s="132">
        <v>4.0095084999999998E-4</v>
      </c>
      <c r="V484" s="164">
        <v>1.4261267999999999E-5</v>
      </c>
      <c r="W484" s="164">
        <v>1.7153835999999999E-6</v>
      </c>
      <c r="X484" s="132">
        <v>1.4188852E-2</v>
      </c>
      <c r="Y484" s="164">
        <v>7.8127276000000008E-6</v>
      </c>
      <c r="Z484" s="164">
        <v>4.9363226999999998E-9</v>
      </c>
      <c r="AA484" s="164">
        <v>2.9167730000000002E-14</v>
      </c>
      <c r="AC484" s="118">
        <f t="shared" si="266"/>
        <v>2.8198325999999999E-2</v>
      </c>
      <c r="AD484" s="118">
        <f t="shared" si="267"/>
        <v>4.8870613904000004E-3</v>
      </c>
      <c r="AE484" s="118">
        <f t="shared" si="268"/>
        <v>3.1628169863226999E-3</v>
      </c>
      <c r="AF484" s="118">
        <f t="shared" si="269"/>
        <v>3.1723401612E-3</v>
      </c>
      <c r="AG484" s="118">
        <f t="shared" si="270"/>
        <v>1.4203113268029168E-2</v>
      </c>
      <c r="AI484" s="69">
        <v>2.9498408999999999</v>
      </c>
      <c r="AJ484" s="69">
        <v>2.7180729000000001</v>
      </c>
      <c r="AK484" s="69">
        <v>1.3013957E-2</v>
      </c>
      <c r="AL484" s="69">
        <v>0</v>
      </c>
      <c r="AM484" s="69">
        <v>0.14708753999999999</v>
      </c>
      <c r="AN484" s="69">
        <v>6.8431006000000003E-2</v>
      </c>
      <c r="AO484" s="69">
        <v>3.2355108999999999E-3</v>
      </c>
      <c r="AQ484" s="116">
        <v>3.9142971999999998E-3</v>
      </c>
      <c r="AR484" s="116">
        <v>3.5649153999999998E-3</v>
      </c>
      <c r="AS484" s="116">
        <v>1.5711840000000001E-4</v>
      </c>
      <c r="AT484" s="116">
        <v>1.9226335000000001E-4</v>
      </c>
      <c r="AU484" s="150">
        <f t="shared" si="271"/>
        <v>2.1372394926436313E-7</v>
      </c>
      <c r="AV484" s="150">
        <f t="shared" si="272"/>
        <v>5.8105918851141328E-10</v>
      </c>
      <c r="AW484" s="163">
        <f t="shared" si="273"/>
        <v>2.6927640642000001E-2</v>
      </c>
      <c r="AX484" s="196">
        <v>1.7445564E-7</v>
      </c>
      <c r="AY484" s="196">
        <v>5.2637483999999996E-10</v>
      </c>
      <c r="AZ484" s="196">
        <v>1.4381308999999999E-14</v>
      </c>
      <c r="BA484" s="196">
        <v>1.4227461000000001E-17</v>
      </c>
      <c r="BB484" s="196">
        <v>4.0356650000000002E-18</v>
      </c>
      <c r="BC484" s="196">
        <v>1.0143888E-10</v>
      </c>
      <c r="BD484" s="196">
        <v>3.9099703000000001E-8</v>
      </c>
      <c r="BE484" s="196">
        <v>1.6187941999999999E-11</v>
      </c>
      <c r="BF484" s="196">
        <v>3.8462846999999998E-11</v>
      </c>
      <c r="BG484" s="196">
        <v>1.6628538E-17</v>
      </c>
      <c r="BH484" s="196">
        <v>4.9962580999999997E-19</v>
      </c>
      <c r="BI484" s="196">
        <v>1.6300575000000001E-14</v>
      </c>
      <c r="BJ484" s="196">
        <v>2.4076615999999999E-15</v>
      </c>
      <c r="BK484" s="196">
        <v>4.5283761000000001E-16</v>
      </c>
      <c r="BL484" s="196">
        <v>1.6431901E-12</v>
      </c>
      <c r="BM484" s="196">
        <v>6.5524176000000004E-11</v>
      </c>
      <c r="BN484" s="196">
        <v>3.9404146999999998E-23</v>
      </c>
      <c r="BO484" s="196">
        <v>1.1616419999999999E-6</v>
      </c>
      <c r="BP484" s="108">
        <v>2.6926479E-2</v>
      </c>
      <c r="BQ484" s="108">
        <v>0</v>
      </c>
      <c r="BR484" s="108">
        <v>0</v>
      </c>
      <c r="BS484" s="108">
        <v>0</v>
      </c>
      <c r="BU484" s="172">
        <v>9.8733079999999994E-6</v>
      </c>
      <c r="BV484" s="172">
        <v>2.9167230999999998E-7</v>
      </c>
      <c r="BW484" s="172">
        <v>5.2416278E-6</v>
      </c>
      <c r="BX484" s="172">
        <v>4.7344151000000002E-8</v>
      </c>
      <c r="BY484" s="172">
        <v>5.2967552999999995E-7</v>
      </c>
      <c r="BZ484" s="172">
        <v>5.2104385999999999E-8</v>
      </c>
      <c r="CA484" s="172">
        <v>3.6405069000000001E-13</v>
      </c>
      <c r="CB484" s="172">
        <v>7.9083422000000003E-8</v>
      </c>
      <c r="CC484" s="172">
        <v>7.0526949999999999E-9</v>
      </c>
      <c r="CD484" s="172">
        <v>3.3848743999999999E-8</v>
      </c>
      <c r="CE484" s="172">
        <v>1.1443410999999999E-14</v>
      </c>
      <c r="CF484" s="172">
        <v>8.7137243999999999E-20</v>
      </c>
      <c r="CG484" s="172">
        <v>7.4817929999999999E-16</v>
      </c>
      <c r="CH484" s="172">
        <v>2.6713961000000001E-7</v>
      </c>
      <c r="CI484" s="172">
        <v>3.3234803000000001E-6</v>
      </c>
      <c r="CJ484" s="172">
        <v>2.786832E-10</v>
      </c>
      <c r="CK484" s="69">
        <v>0</v>
      </c>
      <c r="CM484" s="197">
        <v>8.8254162000000004E-16</v>
      </c>
      <c r="CN484" s="198">
        <v>0.18798718</v>
      </c>
      <c r="CO484" s="198">
        <v>2.2276500999999999E-3</v>
      </c>
      <c r="CP484" s="198">
        <v>2.1150807E-4</v>
      </c>
      <c r="CQ484" s="197">
        <v>7.6931562999999994E-12</v>
      </c>
      <c r="CR484" s="197">
        <v>9.547175199999999E-10</v>
      </c>
      <c r="CS484" s="197">
        <v>1.9282183999999999E-5</v>
      </c>
      <c r="CT484" s="198">
        <v>2.0100532E-3</v>
      </c>
      <c r="CU484" s="197">
        <v>1.106098E-11</v>
      </c>
      <c r="CV484" s="197">
        <v>1.8323949999999999E-5</v>
      </c>
      <c r="CX484" s="166"/>
    </row>
    <row r="485" spans="1:102" ht="14.4">
      <c r="A485" t="s">
        <v>2628</v>
      </c>
      <c r="B485" s="85" t="s">
        <v>506</v>
      </c>
      <c r="C485" s="113" t="str">
        <f t="shared" si="281"/>
        <v>A.070.03.105</v>
      </c>
      <c r="D485" s="9" t="s">
        <v>359</v>
      </c>
      <c r="E485" s="117" t="s">
        <v>2101</v>
      </c>
      <c r="F485" s="115" t="str">
        <f t="shared" si="282"/>
        <v xml:space="preserve"> Gasoline E10 - lease segment E (8.80 l/100km) incl CO2 (per km)</v>
      </c>
      <c r="G485" s="143">
        <f t="shared" si="283"/>
        <v>0.24691072</v>
      </c>
      <c r="I485" s="118">
        <f t="shared" si="284"/>
        <v>6.1670677158266615E-2</v>
      </c>
      <c r="K485" s="161">
        <f t="shared" si="285"/>
        <v>2.0069894125000001E-3</v>
      </c>
      <c r="L485" s="161">
        <f t="shared" si="286"/>
        <v>3.9722380441999999E-3</v>
      </c>
      <c r="M485" s="162">
        <f t="shared" si="287"/>
        <v>1.8654841701566612E-2</v>
      </c>
      <c r="N485" s="161">
        <v>3.7036607999999999E-2</v>
      </c>
      <c r="O485" s="132">
        <v>1.9691168999999998E-3</v>
      </c>
      <c r="P485" s="132">
        <v>1.4639846E-3</v>
      </c>
      <c r="Q485" s="132">
        <v>1.5745685000000001E-3</v>
      </c>
      <c r="R485" s="132">
        <v>3.8971596999999998E-4</v>
      </c>
      <c r="S485" s="164">
        <v>5.1163454999999999E-6</v>
      </c>
      <c r="T485" s="164">
        <v>3.7588597E-5</v>
      </c>
      <c r="U485" s="132">
        <v>5.2662200999999999E-4</v>
      </c>
      <c r="V485" s="164">
        <v>1.8731218E-5</v>
      </c>
      <c r="W485" s="164">
        <v>2.2530411999999998E-6</v>
      </c>
      <c r="X485" s="132">
        <v>1.8636104000000001E-2</v>
      </c>
      <c r="Y485" s="164">
        <v>1.0261493000000001E-5</v>
      </c>
      <c r="Z485" s="164">
        <v>6.4835282999999997E-9</v>
      </c>
      <c r="AA485" s="164">
        <v>3.8309853999999998E-14</v>
      </c>
      <c r="AC485" s="118">
        <f t="shared" si="266"/>
        <v>3.7036607999999999E-2</v>
      </c>
      <c r="AD485" s="118">
        <f t="shared" si="267"/>
        <v>5.966712922499999E-3</v>
      </c>
      <c r="AE485" s="118">
        <f t="shared" si="268"/>
        <v>3.9597299935282999E-3</v>
      </c>
      <c r="AF485" s="118">
        <f t="shared" si="269"/>
        <v>3.9722380441999999E-3</v>
      </c>
      <c r="AG485" s="118">
        <f t="shared" si="270"/>
        <v>1.8654835218038311E-2</v>
      </c>
      <c r="AI485" s="69">
        <v>3.8744179000000001</v>
      </c>
      <c r="AJ485" s="69">
        <v>3.5700061999999999</v>
      </c>
      <c r="AK485" s="69">
        <v>1.7092957999999998E-2</v>
      </c>
      <c r="AL485" s="69">
        <v>0</v>
      </c>
      <c r="AM485" s="69">
        <v>0.19318961000000001</v>
      </c>
      <c r="AN485" s="69">
        <v>8.9879529999999999E-2</v>
      </c>
      <c r="AO485" s="69">
        <v>4.2496262999999999E-3</v>
      </c>
      <c r="AQ485" s="116">
        <v>5.0837914999999996E-3</v>
      </c>
      <c r="AR485" s="116">
        <v>4.6263844E-3</v>
      </c>
      <c r="AS485" s="116">
        <v>2.0488202000000001E-4</v>
      </c>
      <c r="AT485" s="116">
        <v>2.5252500000000003E-4</v>
      </c>
      <c r="AU485" s="150">
        <f t="shared" si="271"/>
        <v>2.773611769278874E-7</v>
      </c>
      <c r="AV485" s="150">
        <f t="shared" si="272"/>
        <v>7.5769978916433456E-10</v>
      </c>
      <c r="AW485" s="163">
        <f t="shared" si="273"/>
        <v>3.5367647738699999E-2</v>
      </c>
      <c r="AX485" s="196">
        <v>2.2913576E-7</v>
      </c>
      <c r="AY485" s="196">
        <v>6.9135799999999996E-10</v>
      </c>
      <c r="AZ485" s="196">
        <v>1.8888884000000001E-14</v>
      </c>
      <c r="BA485" s="196">
        <v>1.8686814000000001E-17</v>
      </c>
      <c r="BB485" s="196">
        <v>5.300575E-18</v>
      </c>
      <c r="BC485" s="196">
        <v>1.0893208E-10</v>
      </c>
      <c r="BD485" s="196">
        <v>4.8028265E-8</v>
      </c>
      <c r="BE485" s="196">
        <v>1.7816896999999998E-11</v>
      </c>
      <c r="BF485" s="196">
        <v>4.8480814000000002E-11</v>
      </c>
      <c r="BG485" s="196">
        <v>2.1840468E-17</v>
      </c>
      <c r="BH485" s="196">
        <v>6.5622495000000003E-19</v>
      </c>
      <c r="BI485" s="196">
        <v>2.1409709999999999E-14</v>
      </c>
      <c r="BJ485" s="196">
        <v>3.1623017999999998E-15</v>
      </c>
      <c r="BK485" s="196">
        <v>5.9477178999999997E-16</v>
      </c>
      <c r="BL485" s="196">
        <v>2.1582199E-12</v>
      </c>
      <c r="BM485" s="196">
        <v>8.6061604000000006E-11</v>
      </c>
      <c r="BN485" s="196">
        <v>5.17547E-23</v>
      </c>
      <c r="BO485" s="196">
        <v>1.5257387000000001E-6</v>
      </c>
      <c r="BP485" s="108">
        <v>3.5366122E-2</v>
      </c>
      <c r="BQ485" s="108">
        <v>0</v>
      </c>
      <c r="BR485" s="108">
        <v>0</v>
      </c>
      <c r="BS485" s="108">
        <v>0</v>
      </c>
      <c r="BU485" s="172">
        <v>1.2784223E-5</v>
      </c>
      <c r="BV485" s="172">
        <v>3.6104391E-7</v>
      </c>
      <c r="BW485" s="172">
        <v>6.8845260000000002E-6</v>
      </c>
      <c r="BX485" s="172">
        <v>6.2183363000000002E-8</v>
      </c>
      <c r="BY485" s="172">
        <v>6.0488832000000001E-7</v>
      </c>
      <c r="BZ485" s="172">
        <v>5.2703548000000001E-8</v>
      </c>
      <c r="CA485" s="172">
        <v>4.7815612999999998E-13</v>
      </c>
      <c r="CB485" s="172">
        <v>7.9992875999999994E-8</v>
      </c>
      <c r="CC485" s="172">
        <v>9.2632412000000007E-9</v>
      </c>
      <c r="CD485" s="172">
        <v>4.4458051999999997E-8</v>
      </c>
      <c r="CE485" s="172">
        <v>1.5030152000000001E-14</v>
      </c>
      <c r="CF485" s="172">
        <v>1.1444891999999999E-19</v>
      </c>
      <c r="CG485" s="172">
        <v>9.8268327000000003E-16</v>
      </c>
      <c r="CH485" s="172">
        <v>3.1962912999999998E-7</v>
      </c>
      <c r="CI485" s="172">
        <v>4.3651682E-6</v>
      </c>
      <c r="CJ485" s="172">
        <v>3.6603165999999998E-10</v>
      </c>
      <c r="CK485" s="69">
        <v>0</v>
      </c>
      <c r="CM485" s="197">
        <v>1.1591591E-15</v>
      </c>
      <c r="CN485" s="198">
        <v>0.24690854000000001</v>
      </c>
      <c r="CO485" s="198">
        <v>2.2464309000000001E-3</v>
      </c>
      <c r="CP485" s="198">
        <v>2.5910852000000001E-4</v>
      </c>
      <c r="CQ485" s="197">
        <v>1.0104444000000001E-11</v>
      </c>
      <c r="CR485" s="197">
        <v>1.2539573E-9</v>
      </c>
      <c r="CS485" s="197">
        <v>2.2670799E-5</v>
      </c>
      <c r="CT485" s="198">
        <v>2.6400699E-3</v>
      </c>
      <c r="CU485" s="197">
        <v>1.4527853999999999E-11</v>
      </c>
      <c r="CV485" s="197">
        <v>1.8534724E-5</v>
      </c>
      <c r="CX485" s="166"/>
    </row>
    <row r="486" spans="1:102" ht="14.4">
      <c r="A486" t="s">
        <v>2629</v>
      </c>
      <c r="B486" s="85" t="s">
        <v>506</v>
      </c>
      <c r="C486" s="113" t="str">
        <f t="shared" si="281"/>
        <v>A.070.03.202</v>
      </c>
      <c r="D486" s="9" t="s">
        <v>359</v>
      </c>
      <c r="E486" s="117" t="s">
        <v>2101</v>
      </c>
      <c r="F486" s="115" t="str">
        <f t="shared" si="282"/>
        <v xml:space="preserve"> Diesel B10 - lease segment B (4.40 l/100km) incl CO2 (per km)</v>
      </c>
      <c r="G486" s="143">
        <f t="shared" si="283"/>
        <v>0.13096272</v>
      </c>
      <c r="I486" s="118">
        <f t="shared" si="284"/>
        <v>3.6446060286604784E-2</v>
      </c>
      <c r="K486" s="161">
        <f t="shared" si="285"/>
        <v>2.2790767200000003E-3</v>
      </c>
      <c r="L486" s="161">
        <f t="shared" si="286"/>
        <v>3.7257908409999998E-3</v>
      </c>
      <c r="M486" s="162">
        <f t="shared" si="287"/>
        <v>1.079678472560479E-2</v>
      </c>
      <c r="N486" s="161">
        <v>1.9644407999999999E-2</v>
      </c>
      <c r="O486" s="132">
        <v>8.0865131999999999E-4</v>
      </c>
      <c r="P486" s="132">
        <v>1.5534835E-3</v>
      </c>
      <c r="Q486" s="132">
        <v>1.5601733999999999E-3</v>
      </c>
      <c r="R486" s="132">
        <v>3.6236875E-4</v>
      </c>
      <c r="S486" s="164">
        <v>1.0567680000000001E-5</v>
      </c>
      <c r="T486" s="132">
        <v>3.4596688999999998E-4</v>
      </c>
      <c r="U486" s="132">
        <v>2.9420184000000002E-4</v>
      </c>
      <c r="V486" s="164">
        <v>1.0638093999999999E-5</v>
      </c>
      <c r="W486" s="164">
        <v>4.0945780999999998E-5</v>
      </c>
      <c r="X486" s="132">
        <v>1.0785693000000001E-2</v>
      </c>
      <c r="Y486" s="132">
        <v>1.0285083999999999E-3</v>
      </c>
      <c r="Z486" s="164">
        <v>4.5363159000000002E-7</v>
      </c>
      <c r="AA486" s="164">
        <v>1.4787689999999999E-14</v>
      </c>
      <c r="AC486" s="118">
        <f t="shared" si="266"/>
        <v>1.9644407999999999E-2</v>
      </c>
      <c r="AD486" s="118">
        <f t="shared" si="267"/>
        <v>4.9354133800000007E-3</v>
      </c>
      <c r="AE486" s="118">
        <f t="shared" si="268"/>
        <v>2.65679029159E-3</v>
      </c>
      <c r="AF486" s="118">
        <f t="shared" si="269"/>
        <v>3.7257908409999998E-3</v>
      </c>
      <c r="AG486" s="118">
        <f t="shared" si="270"/>
        <v>1.079633109401479E-2</v>
      </c>
      <c r="AI486" s="69">
        <v>2.0227745000000001</v>
      </c>
      <c r="AJ486" s="69">
        <v>1.9590064</v>
      </c>
      <c r="AK486" s="69">
        <v>6.8631307000000001E-3</v>
      </c>
      <c r="AL486" s="69">
        <v>0</v>
      </c>
      <c r="AM486" s="69">
        <v>1.294166E-3</v>
      </c>
      <c r="AN486" s="69">
        <v>5.3284131999999998E-2</v>
      </c>
      <c r="AO486" s="69">
        <v>2.3266847000000001E-3</v>
      </c>
      <c r="AQ486" s="116">
        <v>2.7541266000000002E-3</v>
      </c>
      <c r="AR486" s="116">
        <v>2.5036147000000002E-3</v>
      </c>
      <c r="AS486" s="116">
        <v>1.1165268E-4</v>
      </c>
      <c r="AT486" s="116">
        <v>1.3885920999999999E-4</v>
      </c>
      <c r="AU486" s="150">
        <f t="shared" si="271"/>
        <v>1.5009680283955917E-7</v>
      </c>
      <c r="AV486" s="150">
        <f t="shared" si="272"/>
        <v>4.1291672473385639E-10</v>
      </c>
      <c r="AW486" s="163">
        <f t="shared" si="273"/>
        <v>1.944806877326E-2</v>
      </c>
      <c r="AX486" s="196">
        <v>1.2155306999999999E-7</v>
      </c>
      <c r="AY486" s="196">
        <v>3.6675572999999999E-10</v>
      </c>
      <c r="AZ486" s="196">
        <v>1.0020258E-14</v>
      </c>
      <c r="BA486" s="196">
        <v>7.2131525000000003E-18</v>
      </c>
      <c r="BB486" s="196">
        <v>2.0460339000000001E-18</v>
      </c>
      <c r="BC486" s="196">
        <v>1.2765443E-10</v>
      </c>
      <c r="BD486" s="196">
        <v>2.8297857E-8</v>
      </c>
      <c r="BE486" s="196">
        <v>2.0074718999999999E-11</v>
      </c>
      <c r="BF486" s="196">
        <v>2.5880215E-11</v>
      </c>
      <c r="BG486" s="196">
        <v>3.9231748000000002E-17</v>
      </c>
      <c r="BH486" s="196">
        <v>4.8375843000000004E-19</v>
      </c>
      <c r="BI486" s="196">
        <v>1.9359599999999999E-13</v>
      </c>
      <c r="BJ486" s="196">
        <v>1.7751605999999999E-15</v>
      </c>
      <c r="BK486" s="196">
        <v>6.2959972999999996E-16</v>
      </c>
      <c r="BL486" s="196">
        <v>4.7833602999999997E-12</v>
      </c>
      <c r="BM486" s="196">
        <v>1.1343804E-10</v>
      </c>
      <c r="BN486" s="196">
        <v>1.9977431000000001E-23</v>
      </c>
      <c r="BO486" s="196">
        <v>8.2777326000000003E-7</v>
      </c>
      <c r="BP486" s="108">
        <v>1.9447241000000001E-2</v>
      </c>
      <c r="BQ486" s="108">
        <v>0</v>
      </c>
      <c r="BR486" s="108">
        <v>0</v>
      </c>
      <c r="BS486" s="108">
        <v>0</v>
      </c>
      <c r="BU486" s="172">
        <v>7.4920268000000002E-6</v>
      </c>
      <c r="BV486" s="172">
        <v>2.1291917999999999E-7</v>
      </c>
      <c r="BW486" s="172">
        <v>3.6515880999999999E-6</v>
      </c>
      <c r="BX486" s="172">
        <v>3.4937629999999999E-8</v>
      </c>
      <c r="BY486" s="172">
        <v>4.4840417E-7</v>
      </c>
      <c r="BZ486" s="172">
        <v>6.7801483000000005E-8</v>
      </c>
      <c r="CA486" s="172">
        <v>3.1165971000000002E-13</v>
      </c>
      <c r="CB486" s="172">
        <v>1.0298544E-7</v>
      </c>
      <c r="CC486" s="172">
        <v>3.0918619999999998E-8</v>
      </c>
      <c r="CD486" s="172">
        <v>2.40275E-7</v>
      </c>
      <c r="CE486" s="172">
        <v>5.8016724999999998E-15</v>
      </c>
      <c r="CF486" s="172">
        <v>4.417754E-20</v>
      </c>
      <c r="CG486" s="172">
        <v>3.7931794999999999E-16</v>
      </c>
      <c r="CH486" s="172">
        <v>3.0588259000000001E-7</v>
      </c>
      <c r="CI486" s="172">
        <v>2.3951421999999999E-6</v>
      </c>
      <c r="CJ486" s="172">
        <v>1.1720195000000001E-9</v>
      </c>
      <c r="CK486" s="69">
        <v>0</v>
      </c>
      <c r="CM486" s="197">
        <v>4.4743803999999999E-16</v>
      </c>
      <c r="CN486" s="198">
        <v>0.13094628999999999</v>
      </c>
      <c r="CO486" s="198">
        <v>2.8791238999999998E-3</v>
      </c>
      <c r="CP486" s="198">
        <v>1.6121264999999999E-4</v>
      </c>
      <c r="CQ486" s="197">
        <v>8.7394050000000006E-11</v>
      </c>
      <c r="CR486" s="197">
        <v>1.0360654E-8</v>
      </c>
      <c r="CS486" s="197">
        <v>1.4934567000000001E-5</v>
      </c>
      <c r="CT486" s="198">
        <v>1.6161223000000001E-3</v>
      </c>
      <c r="CU486" s="197">
        <v>2.6262759999999999E-11</v>
      </c>
      <c r="CV486" s="197">
        <v>2.3860254E-5</v>
      </c>
      <c r="CX486" s="166"/>
    </row>
    <row r="487" spans="1:102" ht="14.4">
      <c r="A487" t="s">
        <v>2630</v>
      </c>
      <c r="B487" s="85" t="s">
        <v>506</v>
      </c>
      <c r="C487" s="113" t="str">
        <f t="shared" si="281"/>
        <v>A.070.03.203</v>
      </c>
      <c r="D487" s="9" t="s">
        <v>359</v>
      </c>
      <c r="E487" s="117" t="s">
        <v>2101</v>
      </c>
      <c r="F487" s="115" t="str">
        <f t="shared" si="282"/>
        <v xml:space="preserve"> Diesel B10 - lease segment C (4.70 l/100km) incl CO2 (per km)</v>
      </c>
      <c r="G487" s="143">
        <f t="shared" si="283"/>
        <v>0.13989199333333335</v>
      </c>
      <c r="I487" s="118">
        <f t="shared" si="284"/>
        <v>3.8778346491035801E-2</v>
      </c>
      <c r="K487" s="161">
        <f t="shared" si="285"/>
        <v>2.338185973E-3</v>
      </c>
      <c r="L487" s="161">
        <f t="shared" si="286"/>
        <v>3.9234325390000001E-3</v>
      </c>
      <c r="M487" s="162">
        <f t="shared" si="287"/>
        <v>1.1532928979035796E-2</v>
      </c>
      <c r="N487" s="161">
        <v>2.0983799000000001E-2</v>
      </c>
      <c r="O487" s="132">
        <v>8.6378664E-4</v>
      </c>
      <c r="P487" s="132">
        <v>1.6030133E-3</v>
      </c>
      <c r="Q487" s="132">
        <v>1.5907721999999999E-3</v>
      </c>
      <c r="R487" s="132">
        <v>3.6657003000000002E-4</v>
      </c>
      <c r="S487" s="164">
        <v>1.1288203E-5</v>
      </c>
      <c r="T487" s="132">
        <v>3.6955553999999999E-4</v>
      </c>
      <c r="U487" s="132">
        <v>3.1426106000000001E-4</v>
      </c>
      <c r="V487" s="164">
        <v>1.1363418E-5</v>
      </c>
      <c r="W487" s="164">
        <v>4.3737538999999999E-5</v>
      </c>
      <c r="X487" s="132">
        <v>1.1521081000000001E-2</v>
      </c>
      <c r="Y487" s="132">
        <v>1.098634E-3</v>
      </c>
      <c r="Z487" s="164">
        <v>4.8456102000000004E-7</v>
      </c>
      <c r="AA487" s="164">
        <v>1.5795942000000001E-14</v>
      </c>
      <c r="AC487" s="118">
        <f t="shared" si="266"/>
        <v>2.0983799000000001E-2</v>
      </c>
      <c r="AD487" s="118">
        <f t="shared" si="267"/>
        <v>5.1192469730000009E-3</v>
      </c>
      <c r="AE487" s="118">
        <f t="shared" si="268"/>
        <v>2.7815455610199998E-3</v>
      </c>
      <c r="AF487" s="118">
        <f t="shared" si="269"/>
        <v>3.9234325390000001E-3</v>
      </c>
      <c r="AG487" s="118">
        <f t="shared" si="270"/>
        <v>1.1532444418015797E-2</v>
      </c>
      <c r="AI487" s="69">
        <v>2.1606909999999999</v>
      </c>
      <c r="AJ487" s="69">
        <v>2.0925750000000001</v>
      </c>
      <c r="AK487" s="69">
        <v>7.3310715000000004E-3</v>
      </c>
      <c r="AL487" s="69">
        <v>0</v>
      </c>
      <c r="AM487" s="69">
        <v>1.3824046E-3</v>
      </c>
      <c r="AN487" s="69">
        <v>5.6917140999999997E-2</v>
      </c>
      <c r="AO487" s="69">
        <v>2.4853223E-3</v>
      </c>
      <c r="AQ487" s="116">
        <v>2.9269955000000001E-3</v>
      </c>
      <c r="AR487" s="116">
        <v>2.6598802E-3</v>
      </c>
      <c r="AS487" s="116">
        <v>1.187885E-4</v>
      </c>
      <c r="AT487" s="116">
        <v>1.4832689E-4</v>
      </c>
      <c r="AU487" s="150">
        <f t="shared" si="271"/>
        <v>1.5946523436839049E-7</v>
      </c>
      <c r="AV487" s="150">
        <f t="shared" si="272"/>
        <v>4.3930659333158227E-10</v>
      </c>
      <c r="AW487" s="163">
        <f t="shared" si="273"/>
        <v>2.0774073212349999E-2</v>
      </c>
      <c r="AX487" s="196">
        <v>1.2984078E-7</v>
      </c>
      <c r="AY487" s="196">
        <v>3.917618E-10</v>
      </c>
      <c r="AZ487" s="196">
        <v>1.0703457E-14</v>
      </c>
      <c r="BA487" s="196">
        <v>7.7049583000000004E-18</v>
      </c>
      <c r="BB487" s="196">
        <v>2.1855361999999999E-18</v>
      </c>
      <c r="BC487" s="196">
        <v>1.2854940999999999E-10</v>
      </c>
      <c r="BD487" s="196">
        <v>2.9369623E-8</v>
      </c>
      <c r="BE487" s="196">
        <v>2.0270885999999999E-11</v>
      </c>
      <c r="BF487" s="196">
        <v>2.7053797000000001E-11</v>
      </c>
      <c r="BG487" s="196">
        <v>4.1906639E-17</v>
      </c>
      <c r="BH487" s="196">
        <v>5.1674195999999999E-19</v>
      </c>
      <c r="BI487" s="196">
        <v>2.0679573000000001E-13</v>
      </c>
      <c r="BJ487" s="196">
        <v>1.8961942000000002E-15</v>
      </c>
      <c r="BK487" s="196">
        <v>6.7252697999999996E-16</v>
      </c>
      <c r="BL487" s="196">
        <v>5.1094985000000003E-12</v>
      </c>
      <c r="BM487" s="196">
        <v>1.2117245000000001E-10</v>
      </c>
      <c r="BN487" s="196">
        <v>2.1339528E-23</v>
      </c>
      <c r="BO487" s="196">
        <v>8.8421234999999995E-7</v>
      </c>
      <c r="BP487" s="108">
        <v>2.0773189000000001E-2</v>
      </c>
      <c r="BQ487" s="108">
        <v>0</v>
      </c>
      <c r="BR487" s="108">
        <v>0</v>
      </c>
      <c r="BS487" s="108">
        <v>0</v>
      </c>
      <c r="BU487" s="172">
        <v>7.9502041999999997E-6</v>
      </c>
      <c r="BV487" s="172">
        <v>2.2104149999999999E-7</v>
      </c>
      <c r="BW487" s="172">
        <v>3.9005600000000001E-6</v>
      </c>
      <c r="BX487" s="172">
        <v>3.7306233000000001E-8</v>
      </c>
      <c r="BY487" s="172">
        <v>4.5875791E-7</v>
      </c>
      <c r="BZ487" s="172">
        <v>6.7861332000000001E-8</v>
      </c>
      <c r="CA487" s="172">
        <v>3.3290922999999999E-13</v>
      </c>
      <c r="CB487" s="172">
        <v>1.0308155E-7</v>
      </c>
      <c r="CC487" s="172">
        <v>3.3026706999999998E-8</v>
      </c>
      <c r="CD487" s="172">
        <v>2.5661617999999999E-7</v>
      </c>
      <c r="CE487" s="172">
        <v>6.1972411000000003E-15</v>
      </c>
      <c r="CF487" s="172">
        <v>4.7189645000000003E-20</v>
      </c>
      <c r="CG487" s="172">
        <v>4.0518054000000001E-16</v>
      </c>
      <c r="CH487" s="172">
        <v>3.1225308000000001E-7</v>
      </c>
      <c r="CI487" s="172">
        <v>2.5584473999999999E-6</v>
      </c>
      <c r="CJ487" s="172">
        <v>1.2519299E-9</v>
      </c>
      <c r="CK487" s="69">
        <v>0</v>
      </c>
      <c r="CM487" s="197">
        <v>4.7794517999999999E-16</v>
      </c>
      <c r="CN487" s="198">
        <v>0.13987443999999999</v>
      </c>
      <c r="CO487" s="198">
        <v>2.8815218E-3</v>
      </c>
      <c r="CP487" s="198">
        <v>1.6678259999999999E-4</v>
      </c>
      <c r="CQ487" s="197">
        <v>9.3352735999999996E-11</v>
      </c>
      <c r="CR487" s="197">
        <v>1.1067062000000001E-8</v>
      </c>
      <c r="CS487" s="197">
        <v>1.5373408999999999E-5</v>
      </c>
      <c r="CT487" s="198">
        <v>1.7263123999999999E-3</v>
      </c>
      <c r="CU487" s="197">
        <v>2.8053401999999999E-11</v>
      </c>
      <c r="CV487" s="197">
        <v>2.3882410000000001E-5</v>
      </c>
      <c r="CX487" s="166"/>
    </row>
    <row r="488" spans="1:102" ht="14.4">
      <c r="A488" t="s">
        <v>2631</v>
      </c>
      <c r="B488" s="85" t="s">
        <v>506</v>
      </c>
      <c r="C488" s="113" t="str">
        <f t="shared" si="281"/>
        <v>A.070.03.204</v>
      </c>
      <c r="D488" s="9" t="s">
        <v>359</v>
      </c>
      <c r="E488" s="117" t="s">
        <v>2101</v>
      </c>
      <c r="F488" s="115" t="str">
        <f t="shared" si="282"/>
        <v xml:space="preserve"> Diesel B10 - lease segment D (5.00 l/100km) incl CO2 (per km)</v>
      </c>
      <c r="G488" s="143">
        <f t="shared" si="283"/>
        <v>0.14882127333333334</v>
      </c>
      <c r="I488" s="118">
        <f t="shared" si="284"/>
        <v>4.1110633607456808E-2</v>
      </c>
      <c r="K488" s="161">
        <f t="shared" si="285"/>
        <v>2.3972951370000001E-3</v>
      </c>
      <c r="L488" s="161">
        <f t="shared" si="286"/>
        <v>4.1210742370000001E-3</v>
      </c>
      <c r="M488" s="162">
        <f t="shared" si="287"/>
        <v>1.2269073233456806E-2</v>
      </c>
      <c r="N488" s="161">
        <v>2.2323190999999999E-2</v>
      </c>
      <c r="O488" s="132">
        <v>9.1892196000000002E-4</v>
      </c>
      <c r="P488" s="132">
        <v>1.6525431000000001E-3</v>
      </c>
      <c r="Q488" s="132">
        <v>1.6213709000000001E-3</v>
      </c>
      <c r="R488" s="132">
        <v>3.7077131E-4</v>
      </c>
      <c r="S488" s="164">
        <v>1.2008727E-5</v>
      </c>
      <c r="T488" s="132">
        <v>3.9314420000000002E-4</v>
      </c>
      <c r="U488" s="132">
        <v>3.3432028E-4</v>
      </c>
      <c r="V488" s="164">
        <v>1.2088742999999999E-5</v>
      </c>
      <c r="W488" s="164">
        <v>4.6529297E-5</v>
      </c>
      <c r="X488" s="132">
        <v>1.2256469000000001E-2</v>
      </c>
      <c r="Y488" s="132">
        <v>1.1687596000000001E-3</v>
      </c>
      <c r="Z488" s="164">
        <v>5.1549044000000003E-7</v>
      </c>
      <c r="AA488" s="164">
        <v>1.6804193000000001E-14</v>
      </c>
      <c r="AC488" s="118">
        <f t="shared" si="266"/>
        <v>2.2323190999999999E-2</v>
      </c>
      <c r="AD488" s="118">
        <f t="shared" si="267"/>
        <v>5.3030804770000002E-3</v>
      </c>
      <c r="AE488" s="118">
        <f t="shared" si="268"/>
        <v>2.9063008304399999E-3</v>
      </c>
      <c r="AF488" s="118">
        <f t="shared" si="269"/>
        <v>4.1210742370000001E-3</v>
      </c>
      <c r="AG488" s="118">
        <f t="shared" si="270"/>
        <v>1.2268557743016805E-2</v>
      </c>
      <c r="AI488" s="69">
        <v>2.2986073999999999</v>
      </c>
      <c r="AJ488" s="69">
        <v>2.2261437000000002</v>
      </c>
      <c r="AK488" s="69">
        <v>7.7990122000000002E-3</v>
      </c>
      <c r="AL488" s="69">
        <v>0</v>
      </c>
      <c r="AM488" s="69">
        <v>1.4706432000000001E-3</v>
      </c>
      <c r="AN488" s="69">
        <v>6.0550149999999997E-2</v>
      </c>
      <c r="AO488" s="69">
        <v>2.6439598999999999E-3</v>
      </c>
      <c r="AQ488" s="116">
        <v>3.0998645000000001E-3</v>
      </c>
      <c r="AR488" s="116">
        <v>2.8161456000000001E-3</v>
      </c>
      <c r="AS488" s="116">
        <v>1.2592431999999999E-4</v>
      </c>
      <c r="AT488" s="116">
        <v>1.5779456000000001E-4</v>
      </c>
      <c r="AU488" s="150">
        <f t="shared" si="271"/>
        <v>1.6883366689722181E-7</v>
      </c>
      <c r="AV488" s="150">
        <f t="shared" si="272"/>
        <v>4.6569646193040918E-10</v>
      </c>
      <c r="AW488" s="163">
        <f t="shared" si="273"/>
        <v>2.2100078651430002E-2</v>
      </c>
      <c r="AX488" s="196">
        <v>1.3812849000000001E-7</v>
      </c>
      <c r="AY488" s="196">
        <v>4.1676787000000002E-10</v>
      </c>
      <c r="AZ488" s="196">
        <v>1.1386657E-14</v>
      </c>
      <c r="BA488" s="196">
        <v>8.1967641999999993E-18</v>
      </c>
      <c r="BB488" s="196">
        <v>2.3250385E-18</v>
      </c>
      <c r="BC488" s="196">
        <v>1.2944439000000001E-10</v>
      </c>
      <c r="BD488" s="196">
        <v>3.044139E-8</v>
      </c>
      <c r="BE488" s="196">
        <v>2.0467053E-11</v>
      </c>
      <c r="BF488" s="196">
        <v>2.8227379000000001E-11</v>
      </c>
      <c r="BG488" s="196">
        <v>4.4581530999999998E-17</v>
      </c>
      <c r="BH488" s="196">
        <v>5.4972549000000004E-19</v>
      </c>
      <c r="BI488" s="196">
        <v>2.1999546000000001E-13</v>
      </c>
      <c r="BJ488" s="196">
        <v>2.0172278999999998E-15</v>
      </c>
      <c r="BK488" s="196">
        <v>7.1545423000000005E-16</v>
      </c>
      <c r="BL488" s="196">
        <v>5.4356367000000002E-12</v>
      </c>
      <c r="BM488" s="196">
        <v>1.2890685999999999E-10</v>
      </c>
      <c r="BN488" s="196">
        <v>2.2701626000000001E-23</v>
      </c>
      <c r="BO488" s="196">
        <v>9.4065143000000005E-7</v>
      </c>
      <c r="BP488" s="108">
        <v>2.2099138000000001E-2</v>
      </c>
      <c r="BQ488" s="108">
        <v>0</v>
      </c>
      <c r="BR488" s="108">
        <v>0</v>
      </c>
      <c r="BS488" s="108">
        <v>0</v>
      </c>
      <c r="BU488" s="172">
        <v>8.4083816E-6</v>
      </c>
      <c r="BV488" s="172">
        <v>2.2916382000000001E-7</v>
      </c>
      <c r="BW488" s="172">
        <v>4.1495318999999999E-6</v>
      </c>
      <c r="BX488" s="172">
        <v>3.9674835E-8</v>
      </c>
      <c r="BY488" s="172">
        <v>4.6911164000000002E-7</v>
      </c>
      <c r="BZ488" s="172">
        <v>6.7921180999999998E-8</v>
      </c>
      <c r="CA488" s="172">
        <v>3.5415876E-13</v>
      </c>
      <c r="CB488" s="172">
        <v>1.0317767000000001E-7</v>
      </c>
      <c r="CC488" s="172">
        <v>3.5134795000000001E-8</v>
      </c>
      <c r="CD488" s="172">
        <v>2.7295735999999998E-7</v>
      </c>
      <c r="CE488" s="172">
        <v>6.5928097E-15</v>
      </c>
      <c r="CF488" s="172">
        <v>5.020175E-20</v>
      </c>
      <c r="CG488" s="172">
        <v>4.3104312999999998E-16</v>
      </c>
      <c r="CH488" s="172">
        <v>3.1862357999999999E-7</v>
      </c>
      <c r="CI488" s="172">
        <v>2.7217525E-6</v>
      </c>
      <c r="CJ488" s="172">
        <v>1.3318402999999999E-9</v>
      </c>
      <c r="CK488" s="69">
        <v>0</v>
      </c>
      <c r="CM488" s="197">
        <v>5.0845230999999999E-16</v>
      </c>
      <c r="CN488" s="198">
        <v>0.14880260000000001</v>
      </c>
      <c r="CO488" s="198">
        <v>2.8839196999999998E-3</v>
      </c>
      <c r="CP488" s="198">
        <v>1.7235254999999999E-4</v>
      </c>
      <c r="CQ488" s="197">
        <v>9.9311421000000004E-11</v>
      </c>
      <c r="CR488" s="197">
        <v>1.177347E-8</v>
      </c>
      <c r="CS488" s="197">
        <v>1.5812251E-5</v>
      </c>
      <c r="CT488" s="198">
        <v>1.8365026E-3</v>
      </c>
      <c r="CU488" s="197">
        <v>2.9844044999999999E-11</v>
      </c>
      <c r="CV488" s="197">
        <v>2.3904564999999999E-5</v>
      </c>
      <c r="CX488" s="166"/>
    </row>
    <row r="489" spans="1:102" ht="14.4">
      <c r="A489" t="s">
        <v>2632</v>
      </c>
      <c r="B489" s="85" t="s">
        <v>506</v>
      </c>
      <c r="C489" s="113" t="str">
        <f t="shared" si="281"/>
        <v>A.070.03.205</v>
      </c>
      <c r="D489" s="9" t="s">
        <v>359</v>
      </c>
      <c r="E489" s="117" t="s">
        <v>2101</v>
      </c>
      <c r="F489" s="115" t="str">
        <f t="shared" si="282"/>
        <v xml:space="preserve"> Diesel B10 - lease segment E (7.10 l/100km) incl CO2 (per km)</v>
      </c>
      <c r="G489" s="143">
        <f t="shared" si="283"/>
        <v>0.21132620666666668</v>
      </c>
      <c r="I489" s="118">
        <f t="shared" si="284"/>
        <v>5.7436640224453862E-2</v>
      </c>
      <c r="K489" s="161">
        <f t="shared" si="285"/>
        <v>2.8110594120000004E-3</v>
      </c>
      <c r="L489" s="161">
        <f t="shared" si="286"/>
        <v>5.5045658009999993E-3</v>
      </c>
      <c r="M489" s="162">
        <f t="shared" si="287"/>
        <v>1.7422084011453863E-2</v>
      </c>
      <c r="N489" s="161">
        <v>3.1698931E-2</v>
      </c>
      <c r="O489" s="132">
        <v>1.3048692E-3</v>
      </c>
      <c r="P489" s="132">
        <v>1.9992515999999998E-3</v>
      </c>
      <c r="Q489" s="132">
        <v>1.835562E-3</v>
      </c>
      <c r="R489" s="132">
        <v>4.0018026000000003E-4</v>
      </c>
      <c r="S489" s="164">
        <v>1.7052392000000001E-5</v>
      </c>
      <c r="T489" s="132">
        <v>5.5826476000000005E-4</v>
      </c>
      <c r="U489" s="132">
        <v>4.7473479999999999E-4</v>
      </c>
      <c r="V489" s="164">
        <v>1.7166014999999999E-5</v>
      </c>
      <c r="W489" s="164">
        <v>6.6071600999999995E-5</v>
      </c>
      <c r="X489" s="132">
        <v>1.7404185999999999E-2</v>
      </c>
      <c r="Y489" s="132">
        <v>1.6596385999999999E-3</v>
      </c>
      <c r="Z489" s="164">
        <v>7.3199643000000001E-7</v>
      </c>
      <c r="AA489" s="164">
        <v>2.3861954E-14</v>
      </c>
      <c r="AC489" s="118">
        <f t="shared" si="266"/>
        <v>3.1698931E-2</v>
      </c>
      <c r="AD489" s="118">
        <f t="shared" si="267"/>
        <v>6.589915012E-3</v>
      </c>
      <c r="AE489" s="118">
        <f t="shared" si="268"/>
        <v>3.7795875964300001E-3</v>
      </c>
      <c r="AF489" s="118">
        <f t="shared" si="269"/>
        <v>5.5045658010000002E-3</v>
      </c>
      <c r="AG489" s="118">
        <f t="shared" si="270"/>
        <v>1.7421352015023862E-2</v>
      </c>
      <c r="AI489" s="69">
        <v>3.2640224999999998</v>
      </c>
      <c r="AJ489" s="69">
        <v>3.161124</v>
      </c>
      <c r="AK489" s="69">
        <v>1.1074597E-2</v>
      </c>
      <c r="AL489" s="69">
        <v>0</v>
      </c>
      <c r="AM489" s="69">
        <v>2.0883133000000002E-3</v>
      </c>
      <c r="AN489" s="69">
        <v>8.5981212000000001E-2</v>
      </c>
      <c r="AO489" s="69">
        <v>3.7544230999999998E-3</v>
      </c>
      <c r="AQ489" s="116">
        <v>4.3099469999999997E-3</v>
      </c>
      <c r="AR489" s="116">
        <v>3.9100035999999998E-3</v>
      </c>
      <c r="AS489" s="116">
        <v>1.7587507E-4</v>
      </c>
      <c r="AT489" s="116">
        <v>2.2406826999999999E-4</v>
      </c>
      <c r="AU489" s="150">
        <f t="shared" si="271"/>
        <v>2.3441268863904097E-7</v>
      </c>
      <c r="AV489" s="150">
        <f t="shared" si="272"/>
        <v>6.5042556309801646E-10</v>
      </c>
      <c r="AW489" s="163">
        <f t="shared" si="273"/>
        <v>3.1382111725000002E-2</v>
      </c>
      <c r="AX489" s="196">
        <v>1.9614246000000001E-7</v>
      </c>
      <c r="AY489" s="196">
        <v>5.9181037999999998E-10</v>
      </c>
      <c r="AZ489" s="196">
        <v>1.6169052999999999E-14</v>
      </c>
      <c r="BA489" s="196">
        <v>1.1639405000000001E-17</v>
      </c>
      <c r="BB489" s="196">
        <v>3.3015547000000001E-18</v>
      </c>
      <c r="BC489" s="196">
        <v>1.3570927999999999E-10</v>
      </c>
      <c r="BD489" s="196">
        <v>3.7943753000000003E-8</v>
      </c>
      <c r="BE489" s="196">
        <v>2.1840223999999999E-11</v>
      </c>
      <c r="BF489" s="196">
        <v>3.6442451999999999E-11</v>
      </c>
      <c r="BG489" s="196">
        <v>6.3305774000000001E-17</v>
      </c>
      <c r="BH489" s="196">
        <v>7.8061019000000002E-19</v>
      </c>
      <c r="BI489" s="196">
        <v>3.1239355000000002E-13</v>
      </c>
      <c r="BJ489" s="196">
        <v>2.8644636000000001E-15</v>
      </c>
      <c r="BK489" s="196">
        <v>1.015945E-15</v>
      </c>
      <c r="BL489" s="196">
        <v>7.7186041000000006E-12</v>
      </c>
      <c r="BM489" s="196">
        <v>1.8304773999999999E-10</v>
      </c>
      <c r="BN489" s="196">
        <v>3.2236308999999997E-23</v>
      </c>
      <c r="BO489" s="196">
        <v>1.335725E-6</v>
      </c>
      <c r="BP489" s="108">
        <v>3.1380775999999999E-2</v>
      </c>
      <c r="BQ489" s="108">
        <v>0</v>
      </c>
      <c r="BR489" s="108">
        <v>0</v>
      </c>
      <c r="BS489" s="108">
        <v>0</v>
      </c>
      <c r="BU489" s="172">
        <v>1.1615623000000001E-5</v>
      </c>
      <c r="BV489" s="172">
        <v>2.8602006000000002E-7</v>
      </c>
      <c r="BW489" s="172">
        <v>5.8923354E-6</v>
      </c>
      <c r="BX489" s="172">
        <v>5.6255052E-8</v>
      </c>
      <c r="BY489" s="172">
        <v>5.4158777999999996E-7</v>
      </c>
      <c r="BZ489" s="172">
        <v>6.8340122999999998E-8</v>
      </c>
      <c r="CA489" s="172">
        <v>5.0290544000000004E-13</v>
      </c>
      <c r="CB489" s="172">
        <v>1.0385045999999999E-7</v>
      </c>
      <c r="CC489" s="172">
        <v>4.9891409000000001E-8</v>
      </c>
      <c r="CD489" s="172">
        <v>3.8734560000000001E-7</v>
      </c>
      <c r="CE489" s="172">
        <v>9.3617898000000003E-15</v>
      </c>
      <c r="CF489" s="172">
        <v>7.1286485000000003E-20</v>
      </c>
      <c r="CG489" s="172">
        <v>6.1208123999999995E-16</v>
      </c>
      <c r="CH489" s="172">
        <v>3.6321707E-7</v>
      </c>
      <c r="CI489" s="172">
        <v>3.8648886000000002E-6</v>
      </c>
      <c r="CJ489" s="172">
        <v>1.8912132999999999E-9</v>
      </c>
      <c r="CK489" s="69">
        <v>0</v>
      </c>
      <c r="CM489" s="197">
        <v>7.2200228999999998E-16</v>
      </c>
      <c r="CN489" s="198">
        <v>0.21129969000000001</v>
      </c>
      <c r="CO489" s="198">
        <v>2.9007046999999998E-3</v>
      </c>
      <c r="CP489" s="198">
        <v>2.1134222000000001E-4</v>
      </c>
      <c r="CQ489" s="197">
        <v>1.4102222000000001E-10</v>
      </c>
      <c r="CR489" s="197">
        <v>1.6718328E-8</v>
      </c>
      <c r="CS489" s="197">
        <v>1.8884141999999999E-5</v>
      </c>
      <c r="CT489" s="198">
        <v>2.6078336000000001E-3</v>
      </c>
      <c r="CU489" s="197">
        <v>4.2378544E-11</v>
      </c>
      <c r="CV489" s="197">
        <v>2.4059654E-5</v>
      </c>
      <c r="CX489" s="166"/>
    </row>
    <row r="490" spans="1:102" ht="14.4">
      <c r="A490" t="s">
        <v>2633</v>
      </c>
      <c r="B490" s="85" t="s">
        <v>506</v>
      </c>
      <c r="C490" s="113" t="str">
        <f t="shared" si="281"/>
        <v>A.070.03.301</v>
      </c>
      <c r="D490" s="9" t="s">
        <v>359</v>
      </c>
      <c r="E490" s="117" t="s">
        <v>2101</v>
      </c>
      <c r="F490" s="115" t="str">
        <f t="shared" si="282"/>
        <v xml:space="preserve"> BEV - lease segment A (14.00 kWh/100km) WTW (per km)</v>
      </c>
      <c r="G490" s="143">
        <f t="shared" si="283"/>
        <v>3.2810469333333335E-2</v>
      </c>
      <c r="I490" s="118">
        <f t="shared" si="284"/>
        <v>8.4871320519999995E-3</v>
      </c>
      <c r="K490" s="161">
        <f t="shared" si="285"/>
        <v>2.03830625E-4</v>
      </c>
      <c r="L490" s="161">
        <f t="shared" si="286"/>
        <v>6.7285179000000001E-4</v>
      </c>
      <c r="M490" s="162">
        <f t="shared" si="287"/>
        <v>2.6888792369999998E-3</v>
      </c>
      <c r="N490" s="161">
        <v>4.9215704000000002E-3</v>
      </c>
      <c r="O490" s="132">
        <v>3.1071731000000002E-4</v>
      </c>
      <c r="P490" s="132">
        <v>3.6213447999999999E-4</v>
      </c>
      <c r="Q490" s="132">
        <v>1.5403528E-4</v>
      </c>
      <c r="R490" s="164">
        <v>4.9795344999999997E-5</v>
      </c>
      <c r="S490" s="132">
        <v>0</v>
      </c>
      <c r="T490" s="132">
        <v>0</v>
      </c>
      <c r="U490" s="132">
        <v>0</v>
      </c>
      <c r="V490" s="164">
        <v>4.4757837000000002E-5</v>
      </c>
      <c r="W490" s="132">
        <v>0</v>
      </c>
      <c r="X490" s="132">
        <v>2.6441213999999998E-3</v>
      </c>
      <c r="Y490" s="132">
        <v>0</v>
      </c>
      <c r="Z490" s="132">
        <v>0</v>
      </c>
      <c r="AA490" s="132">
        <v>0</v>
      </c>
      <c r="AC490" s="118">
        <f t="shared" si="266"/>
        <v>4.9215704000000002E-3</v>
      </c>
      <c r="AD490" s="118">
        <f t="shared" si="267"/>
        <v>8.7668241500000002E-4</v>
      </c>
      <c r="AE490" s="118">
        <f t="shared" si="268"/>
        <v>6.7285179000000001E-4</v>
      </c>
      <c r="AF490" s="118">
        <f t="shared" si="269"/>
        <v>6.7285179000000001E-4</v>
      </c>
      <c r="AG490" s="118">
        <f t="shared" si="270"/>
        <v>2.6888792369999998E-3</v>
      </c>
      <c r="AI490" s="69">
        <v>1.0369625</v>
      </c>
      <c r="AJ490" s="69">
        <v>0.38106859999999998</v>
      </c>
      <c r="AK490" s="69">
        <v>0.32851205</v>
      </c>
      <c r="AL490" s="69">
        <v>0</v>
      </c>
      <c r="AM490" s="69">
        <v>0.10119626</v>
      </c>
      <c r="AN490" s="69">
        <v>0.16322754</v>
      </c>
      <c r="AO490" s="69">
        <v>6.2958036999999994E-2</v>
      </c>
      <c r="AQ490" s="116">
        <v>6.8858161999999997E-4</v>
      </c>
      <c r="AR490" s="116">
        <v>6.4446060999999997E-4</v>
      </c>
      <c r="AS490" s="199">
        <v>2.8016719000000001E-5</v>
      </c>
      <c r="AT490" s="199">
        <v>1.6104291E-5</v>
      </c>
      <c r="AU490" s="150">
        <f t="shared" si="271"/>
        <v>3.8636726938000007E-8</v>
      </c>
      <c r="AV490" s="150">
        <f t="shared" si="272"/>
        <v>1.0361212810090001E-10</v>
      </c>
      <c r="AW490" s="163">
        <f t="shared" si="273"/>
        <v>2.2555029691900003E-3</v>
      </c>
      <c r="AX490" s="196">
        <v>3.0448115000000003E-8</v>
      </c>
      <c r="AY490" s="196">
        <v>9.1869314000000006E-11</v>
      </c>
      <c r="AZ490" s="196">
        <v>2.5100009E-15</v>
      </c>
      <c r="BA490" s="108">
        <v>0</v>
      </c>
      <c r="BB490" s="108">
        <v>0</v>
      </c>
      <c r="BC490" s="196">
        <v>2.2903938000000002E-11</v>
      </c>
      <c r="BD490" s="196">
        <v>8.1657079999999997E-9</v>
      </c>
      <c r="BE490" s="196">
        <v>3.246822E-12</v>
      </c>
      <c r="BF490" s="196">
        <v>8.4934820999999999E-12</v>
      </c>
      <c r="BG490" s="108">
        <v>0</v>
      </c>
      <c r="BH490" s="108">
        <v>0</v>
      </c>
      <c r="BI490" s="108">
        <v>0</v>
      </c>
      <c r="BJ490" s="108">
        <v>0</v>
      </c>
      <c r="BK490" s="108">
        <v>0</v>
      </c>
      <c r="BL490" s="108">
        <v>0</v>
      </c>
      <c r="BM490" s="108">
        <v>0</v>
      </c>
      <c r="BN490" s="108">
        <v>0</v>
      </c>
      <c r="BO490" s="196">
        <v>9.0336919000000005E-7</v>
      </c>
      <c r="BP490" s="108">
        <v>2.2545996000000001E-3</v>
      </c>
      <c r="BQ490" s="108">
        <v>0</v>
      </c>
      <c r="BR490" s="108">
        <v>0</v>
      </c>
      <c r="BS490" s="108">
        <v>0</v>
      </c>
      <c r="BU490" s="172">
        <v>2.030023E-6</v>
      </c>
      <c r="BV490" s="172">
        <v>6.6097235000000005E-8</v>
      </c>
      <c r="BW490" s="172">
        <v>9.1484294000000003E-7</v>
      </c>
      <c r="BX490" s="69">
        <v>0</v>
      </c>
      <c r="BY490" s="172">
        <v>8.7960354000000002E-8</v>
      </c>
      <c r="BZ490" s="172">
        <v>1.4827583E-8</v>
      </c>
      <c r="CA490" s="69">
        <v>0</v>
      </c>
      <c r="CB490" s="172">
        <v>2.2505081000000001E-8</v>
      </c>
      <c r="CC490" s="69">
        <v>0</v>
      </c>
      <c r="CD490" s="69">
        <v>0</v>
      </c>
      <c r="CE490" s="69">
        <v>0</v>
      </c>
      <c r="CF490" s="69">
        <v>0</v>
      </c>
      <c r="CG490" s="69">
        <v>0</v>
      </c>
      <c r="CH490" s="172">
        <v>3.2386333999999997E-8</v>
      </c>
      <c r="CI490" s="172">
        <v>8.6981696999999996E-7</v>
      </c>
      <c r="CJ490" s="172">
        <v>2.1586475999999998E-8</v>
      </c>
      <c r="CK490" s="69">
        <v>0</v>
      </c>
      <c r="CM490" s="198">
        <v>0</v>
      </c>
      <c r="CN490" s="198">
        <v>3.2810469000000002E-2</v>
      </c>
      <c r="CO490" s="198">
        <v>6.2394355000000004E-4</v>
      </c>
      <c r="CP490" s="197">
        <v>4.8623484999999999E-5</v>
      </c>
      <c r="CQ490" s="198">
        <v>0</v>
      </c>
      <c r="CR490" s="198">
        <v>0</v>
      </c>
      <c r="CS490" s="197">
        <v>3.3183104000000001E-6</v>
      </c>
      <c r="CT490" s="198">
        <v>0</v>
      </c>
      <c r="CU490" s="198">
        <v>0</v>
      </c>
      <c r="CV490" s="197">
        <v>5.2144717000000001E-6</v>
      </c>
      <c r="CX490" s="166"/>
    </row>
    <row r="491" spans="1:102" ht="14.4">
      <c r="A491" t="s">
        <v>2634</v>
      </c>
      <c r="B491" s="85" t="s">
        <v>506</v>
      </c>
      <c r="C491" s="113" t="str">
        <f t="shared" si="281"/>
        <v>A.070.03.302</v>
      </c>
      <c r="D491" s="9" t="s">
        <v>359</v>
      </c>
      <c r="E491" s="117" t="s">
        <v>2101</v>
      </c>
      <c r="F491" s="115" t="str">
        <f t="shared" si="282"/>
        <v xml:space="preserve"> BEV - lease segment B (15.7 kWh/100km) WTW (per km)</v>
      </c>
      <c r="G491" s="143">
        <f t="shared" si="283"/>
        <v>3.6794597333333338E-2</v>
      </c>
      <c r="I491" s="118">
        <f t="shared" si="284"/>
        <v>9.5177122200000002E-3</v>
      </c>
      <c r="K491" s="161">
        <f t="shared" si="285"/>
        <v>2.2858148299999999E-4</v>
      </c>
      <c r="L491" s="161">
        <f t="shared" si="286"/>
        <v>7.5455522000000006E-4</v>
      </c>
      <c r="M491" s="162">
        <f t="shared" si="287"/>
        <v>3.015385917E-3</v>
      </c>
      <c r="N491" s="161">
        <v>5.5191896000000001E-3</v>
      </c>
      <c r="O491" s="132">
        <v>3.4844727E-4</v>
      </c>
      <c r="P491" s="132">
        <v>4.0610795000000001E-4</v>
      </c>
      <c r="Q491" s="132">
        <v>1.7273956E-4</v>
      </c>
      <c r="R491" s="164">
        <v>5.5841923000000001E-5</v>
      </c>
      <c r="S491" s="132">
        <v>0</v>
      </c>
      <c r="T491" s="132">
        <v>0</v>
      </c>
      <c r="U491" s="132">
        <v>0</v>
      </c>
      <c r="V491" s="164">
        <v>5.0192716999999998E-5</v>
      </c>
      <c r="W491" s="132">
        <v>0</v>
      </c>
      <c r="X491" s="132">
        <v>2.9651932000000002E-3</v>
      </c>
      <c r="Y491" s="132">
        <v>0</v>
      </c>
      <c r="Z491" s="132">
        <v>0</v>
      </c>
      <c r="AA491" s="132">
        <v>0</v>
      </c>
      <c r="AC491" s="118">
        <f t="shared" si="266"/>
        <v>5.5191896000000001E-3</v>
      </c>
      <c r="AD491" s="118">
        <f t="shared" si="267"/>
        <v>9.8313670300000013E-4</v>
      </c>
      <c r="AE491" s="118">
        <f t="shared" si="268"/>
        <v>7.5455522000000006E-4</v>
      </c>
      <c r="AF491" s="118">
        <f t="shared" si="269"/>
        <v>7.5455522000000006E-4</v>
      </c>
      <c r="AG491" s="118">
        <f t="shared" si="270"/>
        <v>3.015385917E-3</v>
      </c>
      <c r="AI491" s="69">
        <v>1.1628794</v>
      </c>
      <c r="AJ491" s="69">
        <v>0.42734122000000002</v>
      </c>
      <c r="AK491" s="69">
        <v>0.36840279999999997</v>
      </c>
      <c r="AL491" s="69">
        <v>0</v>
      </c>
      <c r="AM491" s="69">
        <v>0.11348438</v>
      </c>
      <c r="AN491" s="69">
        <v>0.18304803</v>
      </c>
      <c r="AO491" s="69">
        <v>7.0602941000000002E-2</v>
      </c>
      <c r="AQ491" s="116">
        <v>7.7219511000000004E-4</v>
      </c>
      <c r="AR491" s="116">
        <v>7.2271653999999999E-4</v>
      </c>
      <c r="AS491" s="199">
        <v>3.1418750000000001E-5</v>
      </c>
      <c r="AT491" s="199">
        <v>1.8059812999999998E-5</v>
      </c>
      <c r="AU491" s="150">
        <f t="shared" si="271"/>
        <v>4.3328330431000005E-8</v>
      </c>
      <c r="AV491" s="150">
        <f t="shared" si="272"/>
        <v>1.161935972867E-10</v>
      </c>
      <c r="AW491" s="163">
        <f t="shared" si="273"/>
        <v>2.5293855639999998E-3</v>
      </c>
      <c r="AX491" s="196">
        <v>3.4145387E-8</v>
      </c>
      <c r="AY491" s="196">
        <v>1.0302487E-10</v>
      </c>
      <c r="AZ491" s="196">
        <v>2.8147866999999999E-15</v>
      </c>
      <c r="BA491" s="108">
        <v>0</v>
      </c>
      <c r="BB491" s="108">
        <v>0</v>
      </c>
      <c r="BC491" s="196">
        <v>2.5685131000000001E-11</v>
      </c>
      <c r="BD491" s="196">
        <v>9.1572583000000002E-9</v>
      </c>
      <c r="BE491" s="196">
        <v>3.6410789999999999E-12</v>
      </c>
      <c r="BF491" s="196">
        <v>9.5248334999999999E-12</v>
      </c>
      <c r="BG491" s="108">
        <v>0</v>
      </c>
      <c r="BH491" s="108">
        <v>0</v>
      </c>
      <c r="BI491" s="108">
        <v>0</v>
      </c>
      <c r="BJ491" s="108">
        <v>0</v>
      </c>
      <c r="BK491" s="108">
        <v>0</v>
      </c>
      <c r="BL491" s="108">
        <v>0</v>
      </c>
      <c r="BM491" s="108">
        <v>0</v>
      </c>
      <c r="BN491" s="108">
        <v>0</v>
      </c>
      <c r="BO491" s="196">
        <v>1.0130639999999999E-6</v>
      </c>
      <c r="BP491" s="108">
        <v>2.5283724999999998E-3</v>
      </c>
      <c r="BQ491" s="108">
        <v>0</v>
      </c>
      <c r="BR491" s="108">
        <v>0</v>
      </c>
      <c r="BS491" s="108">
        <v>0</v>
      </c>
      <c r="BU491" s="172">
        <v>2.2765258000000001E-6</v>
      </c>
      <c r="BV491" s="172">
        <v>7.4123327999999993E-8</v>
      </c>
      <c r="BW491" s="172">
        <v>1.025931E-6</v>
      </c>
      <c r="BX491" s="69">
        <v>0</v>
      </c>
      <c r="BY491" s="172">
        <v>9.8641253999999998E-8</v>
      </c>
      <c r="BZ491" s="172">
        <v>1.6628075999999999E-8</v>
      </c>
      <c r="CA491" s="69">
        <v>0</v>
      </c>
      <c r="CB491" s="172">
        <v>2.5237841E-8</v>
      </c>
      <c r="CC491" s="69">
        <v>0</v>
      </c>
      <c r="CD491" s="69">
        <v>0</v>
      </c>
      <c r="CE491" s="69">
        <v>0</v>
      </c>
      <c r="CF491" s="69">
        <v>0</v>
      </c>
      <c r="CG491" s="69">
        <v>0</v>
      </c>
      <c r="CH491" s="172">
        <v>3.6318960000000003E-8</v>
      </c>
      <c r="CI491" s="172">
        <v>9.7543761000000007E-7</v>
      </c>
      <c r="CJ491" s="172">
        <v>2.4207691000000002E-8</v>
      </c>
      <c r="CK491" s="69">
        <v>0</v>
      </c>
      <c r="CM491" s="198">
        <v>0</v>
      </c>
      <c r="CN491" s="198">
        <v>3.6794597999999998E-2</v>
      </c>
      <c r="CO491" s="198">
        <v>6.9970812000000001E-4</v>
      </c>
      <c r="CP491" s="197">
        <v>5.4527765000000001E-5</v>
      </c>
      <c r="CQ491" s="198">
        <v>0</v>
      </c>
      <c r="CR491" s="198">
        <v>0</v>
      </c>
      <c r="CS491" s="197">
        <v>3.7212481E-6</v>
      </c>
      <c r="CT491" s="198">
        <v>0</v>
      </c>
      <c r="CU491" s="198">
        <v>0</v>
      </c>
      <c r="CV491" s="197">
        <v>5.8476575000000003E-6</v>
      </c>
      <c r="CX491" s="166"/>
    </row>
    <row r="492" spans="1:102" ht="14.4">
      <c r="A492" t="s">
        <v>2635</v>
      </c>
      <c r="B492" s="85" t="s">
        <v>506</v>
      </c>
      <c r="C492" s="113" t="str">
        <f t="shared" si="281"/>
        <v>A.070.03.303</v>
      </c>
      <c r="D492" s="9" t="s">
        <v>359</v>
      </c>
      <c r="E492" s="117" t="s">
        <v>2101</v>
      </c>
      <c r="F492" s="115" t="str">
        <f t="shared" si="282"/>
        <v xml:space="preserve"> BEV - lease segment C (16.95 kWh/100km) WTW (per km)</v>
      </c>
      <c r="G492" s="143">
        <f t="shared" si="283"/>
        <v>3.9724104000000003E-2</v>
      </c>
      <c r="I492" s="118">
        <f t="shared" si="284"/>
        <v>1.0275491979E-2</v>
      </c>
      <c r="K492" s="161">
        <f t="shared" si="285"/>
        <v>2.4678064600000001E-4</v>
      </c>
      <c r="L492" s="161">
        <f t="shared" si="286"/>
        <v>8.1463127999999998E-4</v>
      </c>
      <c r="M492" s="162">
        <f t="shared" si="287"/>
        <v>3.2554644529999999E-3</v>
      </c>
      <c r="N492" s="161">
        <v>5.9586155999999998E-3</v>
      </c>
      <c r="O492" s="132">
        <v>3.7618988999999999E-4</v>
      </c>
      <c r="P492" s="132">
        <v>4.3844138999999999E-4</v>
      </c>
      <c r="Q492" s="132">
        <v>1.8649271E-4</v>
      </c>
      <c r="R492" s="164">
        <v>6.0287936000000001E-5</v>
      </c>
      <c r="S492" s="132">
        <v>0</v>
      </c>
      <c r="T492" s="132">
        <v>0</v>
      </c>
      <c r="U492" s="132">
        <v>0</v>
      </c>
      <c r="V492" s="164">
        <v>5.4188952999999997E-5</v>
      </c>
      <c r="W492" s="132">
        <v>0</v>
      </c>
      <c r="X492" s="132">
        <v>3.2012755000000001E-3</v>
      </c>
      <c r="Y492" s="132">
        <v>0</v>
      </c>
      <c r="Z492" s="132">
        <v>0</v>
      </c>
      <c r="AA492" s="132">
        <v>0</v>
      </c>
      <c r="AC492" s="118">
        <f t="shared" si="266"/>
        <v>5.9586155999999998E-3</v>
      </c>
      <c r="AD492" s="118">
        <f t="shared" si="267"/>
        <v>1.0614119259999999E-3</v>
      </c>
      <c r="AE492" s="118">
        <f t="shared" si="268"/>
        <v>8.1463127999999998E-4</v>
      </c>
      <c r="AF492" s="118">
        <f t="shared" si="269"/>
        <v>8.1463127999999998E-4</v>
      </c>
      <c r="AG492" s="118">
        <f t="shared" si="270"/>
        <v>3.2554644529999999E-3</v>
      </c>
      <c r="AI492" s="69">
        <v>1.2554653</v>
      </c>
      <c r="AJ492" s="69">
        <v>0.46136519999999998</v>
      </c>
      <c r="AK492" s="69">
        <v>0.39773423000000002</v>
      </c>
      <c r="AL492" s="69">
        <v>0</v>
      </c>
      <c r="AM492" s="69">
        <v>0.12251976000000001</v>
      </c>
      <c r="AN492" s="69">
        <v>0.19762192000000001</v>
      </c>
      <c r="AO492" s="69">
        <v>7.6224193999999995E-2</v>
      </c>
      <c r="AQ492" s="116">
        <v>8.3367561000000003E-4</v>
      </c>
      <c r="AR492" s="116">
        <v>7.8025767000000005E-4</v>
      </c>
      <c r="AS492" s="199">
        <v>3.3920242000000003E-5</v>
      </c>
      <c r="AT492" s="199">
        <v>1.9497696E-5</v>
      </c>
      <c r="AU492" s="150">
        <f t="shared" si="271"/>
        <v>4.6778037424999998E-8</v>
      </c>
      <c r="AV492" s="150">
        <f t="shared" si="272"/>
        <v>1.2544468269390001E-10</v>
      </c>
      <c r="AW492" s="163">
        <f t="shared" si="273"/>
        <v>2.7307697219999998E-3</v>
      </c>
      <c r="AX492" s="196">
        <v>3.6863968000000001E-8</v>
      </c>
      <c r="AY492" s="196">
        <v>1.1122749E-10</v>
      </c>
      <c r="AZ492" s="196">
        <v>3.0388939000000001E-15</v>
      </c>
      <c r="BA492" s="108">
        <v>0</v>
      </c>
      <c r="BB492" s="108">
        <v>0</v>
      </c>
      <c r="BC492" s="196">
        <v>2.7730124999999999E-11</v>
      </c>
      <c r="BD492" s="196">
        <v>9.8863393000000006E-9</v>
      </c>
      <c r="BE492" s="196">
        <v>3.9309738000000003E-12</v>
      </c>
      <c r="BF492" s="196">
        <v>1.0283179999999999E-11</v>
      </c>
      <c r="BG492" s="108">
        <v>0</v>
      </c>
      <c r="BH492" s="108">
        <v>0</v>
      </c>
      <c r="BI492" s="108">
        <v>0</v>
      </c>
      <c r="BJ492" s="108">
        <v>0</v>
      </c>
      <c r="BK492" s="108">
        <v>0</v>
      </c>
      <c r="BL492" s="108">
        <v>0</v>
      </c>
      <c r="BM492" s="108">
        <v>0</v>
      </c>
      <c r="BN492" s="108">
        <v>0</v>
      </c>
      <c r="BO492" s="196">
        <v>1.093722E-6</v>
      </c>
      <c r="BP492" s="108">
        <v>2.7296759999999999E-3</v>
      </c>
      <c r="BQ492" s="108">
        <v>0</v>
      </c>
      <c r="BR492" s="108">
        <v>0</v>
      </c>
      <c r="BS492" s="108">
        <v>0</v>
      </c>
      <c r="BU492" s="172">
        <v>2.4577777999999999E-6</v>
      </c>
      <c r="BV492" s="172">
        <v>8.0024866999999998E-8</v>
      </c>
      <c r="BW492" s="172">
        <v>1.1076133999999999E-6</v>
      </c>
      <c r="BX492" s="69">
        <v>0</v>
      </c>
      <c r="BY492" s="172">
        <v>1.0649486E-7</v>
      </c>
      <c r="BZ492" s="172">
        <v>1.7951967E-8</v>
      </c>
      <c r="CA492" s="69">
        <v>0</v>
      </c>
      <c r="CB492" s="172">
        <v>2.7247223000000001E-8</v>
      </c>
      <c r="CC492" s="69">
        <v>0</v>
      </c>
      <c r="CD492" s="69">
        <v>0</v>
      </c>
      <c r="CE492" s="69">
        <v>0</v>
      </c>
      <c r="CF492" s="69">
        <v>0</v>
      </c>
      <c r="CG492" s="69">
        <v>0</v>
      </c>
      <c r="CH492" s="172">
        <v>3.9210597E-8</v>
      </c>
      <c r="CI492" s="172">
        <v>1.0530998E-6</v>
      </c>
      <c r="CJ492" s="172">
        <v>2.6135055E-8</v>
      </c>
      <c r="CK492" s="69">
        <v>0</v>
      </c>
      <c r="CM492" s="198">
        <v>0</v>
      </c>
      <c r="CN492" s="198">
        <v>3.9724104000000003E-2</v>
      </c>
      <c r="CO492" s="198">
        <v>7.5541737000000002E-4</v>
      </c>
      <c r="CP492" s="197">
        <v>5.8869146999999997E-5</v>
      </c>
      <c r="CQ492" s="198">
        <v>0</v>
      </c>
      <c r="CR492" s="198">
        <v>0</v>
      </c>
      <c r="CS492" s="197">
        <v>4.0175257999999996E-6</v>
      </c>
      <c r="CT492" s="198">
        <v>0</v>
      </c>
      <c r="CU492" s="198">
        <v>0</v>
      </c>
      <c r="CV492" s="197">
        <v>6.3132353999999996E-6</v>
      </c>
      <c r="CX492" s="166"/>
    </row>
    <row r="493" spans="1:102" ht="14.4">
      <c r="A493" t="s">
        <v>2636</v>
      </c>
      <c r="B493" s="85" t="s">
        <v>506</v>
      </c>
      <c r="C493" s="113" t="str">
        <f t="shared" si="281"/>
        <v>A.070.03.304</v>
      </c>
      <c r="D493" s="9" t="s">
        <v>359</v>
      </c>
      <c r="E493" s="117" t="s">
        <v>2101</v>
      </c>
      <c r="F493" s="115" t="str">
        <f t="shared" si="282"/>
        <v xml:space="preserve"> BEV - lease segment D (16.8 kWh/100km) WTW (per km)</v>
      </c>
      <c r="G493" s="143">
        <f t="shared" si="283"/>
        <v>3.9372563333333332E-2</v>
      </c>
      <c r="I493" s="118">
        <f t="shared" si="284"/>
        <v>1.0184558408E-2</v>
      </c>
      <c r="K493" s="161">
        <f t="shared" si="285"/>
        <v>2.4459674400000004E-4</v>
      </c>
      <c r="L493" s="161">
        <f t="shared" si="286"/>
        <v>8.0742215999999993E-4</v>
      </c>
      <c r="M493" s="162">
        <f t="shared" si="287"/>
        <v>3.2266550040000001E-3</v>
      </c>
      <c r="N493" s="161">
        <v>5.9058844999999999E-3</v>
      </c>
      <c r="O493" s="132">
        <v>3.7286078E-4</v>
      </c>
      <c r="P493" s="132">
        <v>4.3456137999999997E-4</v>
      </c>
      <c r="Q493" s="132">
        <v>1.8484233000000001E-4</v>
      </c>
      <c r="R493" s="164">
        <v>5.9754414000000003E-5</v>
      </c>
      <c r="S493" s="132">
        <v>0</v>
      </c>
      <c r="T493" s="132">
        <v>0</v>
      </c>
      <c r="U493" s="132">
        <v>0</v>
      </c>
      <c r="V493" s="164">
        <v>5.3709404000000002E-5</v>
      </c>
      <c r="W493" s="132">
        <v>0</v>
      </c>
      <c r="X493" s="132">
        <v>3.1729456000000001E-3</v>
      </c>
      <c r="Y493" s="132">
        <v>0</v>
      </c>
      <c r="Z493" s="132">
        <v>0</v>
      </c>
      <c r="AA493" s="132">
        <v>0</v>
      </c>
      <c r="AC493" s="118">
        <f t="shared" si="266"/>
        <v>5.9058844999999999E-3</v>
      </c>
      <c r="AD493" s="118">
        <f t="shared" si="267"/>
        <v>1.0520189039999999E-3</v>
      </c>
      <c r="AE493" s="118">
        <f t="shared" si="268"/>
        <v>8.0742215999999993E-4</v>
      </c>
      <c r="AF493" s="118">
        <f t="shared" si="269"/>
        <v>8.0742215999999993E-4</v>
      </c>
      <c r="AG493" s="118">
        <f t="shared" si="270"/>
        <v>3.2266550040000001E-3</v>
      </c>
      <c r="AI493" s="69">
        <v>1.2443550000000001</v>
      </c>
      <c r="AJ493" s="69">
        <v>0.45728233000000001</v>
      </c>
      <c r="AK493" s="69">
        <v>0.39421445999999999</v>
      </c>
      <c r="AL493" s="69">
        <v>0</v>
      </c>
      <c r="AM493" s="69">
        <v>0.12143552000000001</v>
      </c>
      <c r="AN493" s="69">
        <v>0.19587304999999999</v>
      </c>
      <c r="AO493" s="69">
        <v>7.5549643999999999E-2</v>
      </c>
      <c r="AQ493" s="116">
        <v>8.2629795000000003E-4</v>
      </c>
      <c r="AR493" s="116">
        <v>7.7335274000000002E-4</v>
      </c>
      <c r="AS493" s="199">
        <v>3.3620062999999999E-5</v>
      </c>
      <c r="AT493" s="199">
        <v>1.9325149999999999E-5</v>
      </c>
      <c r="AU493" s="150">
        <f t="shared" si="271"/>
        <v>4.6364073325999997E-8</v>
      </c>
      <c r="AV493" s="150">
        <f t="shared" si="272"/>
        <v>1.243345564011E-10</v>
      </c>
      <c r="AW493" s="163">
        <f t="shared" si="273"/>
        <v>2.7066036430000002E-3</v>
      </c>
      <c r="AX493" s="196">
        <v>3.6537738999999999E-8</v>
      </c>
      <c r="AY493" s="196">
        <v>1.1024318E-10</v>
      </c>
      <c r="AZ493" s="196">
        <v>3.0120010999999998E-15</v>
      </c>
      <c r="BA493" s="108">
        <v>0</v>
      </c>
      <c r="BB493" s="108">
        <v>0</v>
      </c>
      <c r="BC493" s="196">
        <v>2.7484725999999999E-11</v>
      </c>
      <c r="BD493" s="196">
        <v>9.7988496000000006E-9</v>
      </c>
      <c r="BE493" s="196">
        <v>3.8961863999999997E-12</v>
      </c>
      <c r="BF493" s="196">
        <v>1.0192178E-11</v>
      </c>
      <c r="BG493" s="108">
        <v>0</v>
      </c>
      <c r="BH493" s="108">
        <v>0</v>
      </c>
      <c r="BI493" s="108">
        <v>0</v>
      </c>
      <c r="BJ493" s="108">
        <v>0</v>
      </c>
      <c r="BK493" s="108">
        <v>0</v>
      </c>
      <c r="BL493" s="108">
        <v>0</v>
      </c>
      <c r="BM493" s="108">
        <v>0</v>
      </c>
      <c r="BN493" s="108">
        <v>0</v>
      </c>
      <c r="BO493" s="196">
        <v>1.084043E-6</v>
      </c>
      <c r="BP493" s="108">
        <v>2.7055196000000002E-3</v>
      </c>
      <c r="BQ493" s="108">
        <v>0</v>
      </c>
      <c r="BR493" s="108">
        <v>0</v>
      </c>
      <c r="BS493" s="108">
        <v>0</v>
      </c>
      <c r="BU493" s="172">
        <v>2.4360275999999998E-6</v>
      </c>
      <c r="BV493" s="172">
        <v>7.9316682000000006E-8</v>
      </c>
      <c r="BW493" s="172">
        <v>1.0978115000000001E-6</v>
      </c>
      <c r="BX493" s="69">
        <v>0</v>
      </c>
      <c r="BY493" s="172">
        <v>1.0555242000000001E-7</v>
      </c>
      <c r="BZ493" s="172">
        <v>1.7793100000000001E-8</v>
      </c>
      <c r="CA493" s="69">
        <v>0</v>
      </c>
      <c r="CB493" s="172">
        <v>2.7006097000000002E-8</v>
      </c>
      <c r="CC493" s="69">
        <v>0</v>
      </c>
      <c r="CD493" s="69">
        <v>0</v>
      </c>
      <c r="CE493" s="69">
        <v>0</v>
      </c>
      <c r="CF493" s="69">
        <v>0</v>
      </c>
      <c r="CG493" s="69">
        <v>0</v>
      </c>
      <c r="CH493" s="172">
        <v>3.8863600999999998E-8</v>
      </c>
      <c r="CI493" s="172">
        <v>1.0437803999999999E-6</v>
      </c>
      <c r="CJ493" s="172">
        <v>2.5903771000000001E-8</v>
      </c>
      <c r="CK493" s="69">
        <v>0</v>
      </c>
      <c r="CM493" s="198">
        <v>0</v>
      </c>
      <c r="CN493" s="198">
        <v>3.9372562999999999E-2</v>
      </c>
      <c r="CO493" s="198">
        <v>7.4873226000000005E-4</v>
      </c>
      <c r="CP493" s="197">
        <v>5.8348181E-5</v>
      </c>
      <c r="CQ493" s="198">
        <v>0</v>
      </c>
      <c r="CR493" s="198">
        <v>0</v>
      </c>
      <c r="CS493" s="197">
        <v>3.9819724E-6</v>
      </c>
      <c r="CT493" s="198">
        <v>0</v>
      </c>
      <c r="CU493" s="198">
        <v>0</v>
      </c>
      <c r="CV493" s="197">
        <v>6.2573659999999999E-6</v>
      </c>
      <c r="CX493" s="166"/>
    </row>
    <row r="494" spans="1:102" ht="14.4">
      <c r="A494" t="s">
        <v>2637</v>
      </c>
      <c r="B494" s="85" t="s">
        <v>506</v>
      </c>
      <c r="C494" s="113" t="str">
        <f t="shared" si="281"/>
        <v>A.070.03.305</v>
      </c>
      <c r="D494" s="9" t="s">
        <v>359</v>
      </c>
      <c r="E494" s="117" t="s">
        <v>2101</v>
      </c>
      <c r="F494" s="115" t="str">
        <f t="shared" si="282"/>
        <v xml:space="preserve"> BEV - lease segment E (22.2 kWh/100km) WTW (per km)</v>
      </c>
      <c r="G494" s="143">
        <f t="shared" si="283"/>
        <v>5.2028030000000003E-2</v>
      </c>
      <c r="I494" s="118">
        <f t="shared" si="284"/>
        <v>1.3458166471E-2</v>
      </c>
      <c r="K494" s="161">
        <f t="shared" si="285"/>
        <v>3.2321713000000001E-4</v>
      </c>
      <c r="L494" s="161">
        <f t="shared" si="286"/>
        <v>1.0669506999999999E-3</v>
      </c>
      <c r="M494" s="162">
        <f t="shared" si="287"/>
        <v>4.2637941410000003E-3</v>
      </c>
      <c r="N494" s="161">
        <v>7.8042045000000001E-3</v>
      </c>
      <c r="O494" s="132">
        <v>4.9270887999999997E-4</v>
      </c>
      <c r="P494" s="132">
        <v>5.7424182000000005E-4</v>
      </c>
      <c r="Q494" s="132">
        <v>2.4425594000000001E-4</v>
      </c>
      <c r="R494" s="164">
        <v>7.8961190000000005E-5</v>
      </c>
      <c r="S494" s="132">
        <v>0</v>
      </c>
      <c r="T494" s="132">
        <v>0</v>
      </c>
      <c r="U494" s="132">
        <v>0</v>
      </c>
      <c r="V494" s="164">
        <v>7.0973141000000005E-5</v>
      </c>
      <c r="W494" s="132">
        <v>0</v>
      </c>
      <c r="X494" s="132">
        <v>4.1928210000000002E-3</v>
      </c>
      <c r="Y494" s="132">
        <v>0</v>
      </c>
      <c r="Z494" s="132">
        <v>0</v>
      </c>
      <c r="AA494" s="132">
        <v>0</v>
      </c>
      <c r="AC494" s="118">
        <f t="shared" si="266"/>
        <v>7.8042045000000001E-3</v>
      </c>
      <c r="AD494" s="118">
        <f t="shared" si="267"/>
        <v>1.39016783E-3</v>
      </c>
      <c r="AE494" s="118">
        <f t="shared" si="268"/>
        <v>1.0669506999999999E-3</v>
      </c>
      <c r="AF494" s="118">
        <f t="shared" si="269"/>
        <v>1.0669506999999999E-3</v>
      </c>
      <c r="AG494" s="118">
        <f t="shared" si="270"/>
        <v>4.2637941410000003E-3</v>
      </c>
      <c r="AI494" s="69">
        <v>1.6443262000000001</v>
      </c>
      <c r="AJ494" s="69">
        <v>0.60426592999999995</v>
      </c>
      <c r="AK494" s="69">
        <v>0.52092625000000004</v>
      </c>
      <c r="AL494" s="69">
        <v>0</v>
      </c>
      <c r="AM494" s="69">
        <v>0.16046836</v>
      </c>
      <c r="AN494" s="69">
        <v>0.25883223999999999</v>
      </c>
      <c r="AO494" s="69">
        <v>9.9833458E-2</v>
      </c>
      <c r="AQ494" s="116">
        <v>1.0918937000000001E-3</v>
      </c>
      <c r="AR494" s="116">
        <v>1.0219304E-3</v>
      </c>
      <c r="AS494" s="199">
        <v>4.4426511999999998E-5</v>
      </c>
      <c r="AT494" s="199">
        <v>2.5536805E-5</v>
      </c>
      <c r="AU494" s="150">
        <f t="shared" si="271"/>
        <v>6.1266811102000003E-8</v>
      </c>
      <c r="AV494" s="150">
        <f t="shared" si="272"/>
        <v>1.642992282443E-10</v>
      </c>
      <c r="AW494" s="163">
        <f t="shared" si="273"/>
        <v>3.5765833854E-3</v>
      </c>
      <c r="AX494" s="196">
        <v>4.8282011999999999E-8</v>
      </c>
      <c r="AY494" s="196">
        <v>1.4567848000000001E-10</v>
      </c>
      <c r="AZ494" s="196">
        <v>3.9801443E-15</v>
      </c>
      <c r="BA494" s="108">
        <v>0</v>
      </c>
      <c r="BB494" s="108">
        <v>0</v>
      </c>
      <c r="BC494" s="196">
        <v>3.6319102000000002E-11</v>
      </c>
      <c r="BD494" s="196">
        <v>1.294848E-8</v>
      </c>
      <c r="BE494" s="196">
        <v>5.1485320999999997E-12</v>
      </c>
      <c r="BF494" s="196">
        <v>1.3468235999999999E-11</v>
      </c>
      <c r="BG494" s="108">
        <v>0</v>
      </c>
      <c r="BH494" s="108">
        <v>0</v>
      </c>
      <c r="BI494" s="108">
        <v>0</v>
      </c>
      <c r="BJ494" s="108">
        <v>0</v>
      </c>
      <c r="BK494" s="108">
        <v>0</v>
      </c>
      <c r="BL494" s="108">
        <v>0</v>
      </c>
      <c r="BM494" s="108">
        <v>0</v>
      </c>
      <c r="BN494" s="108">
        <v>0</v>
      </c>
      <c r="BO494" s="196">
        <v>1.4324854E-6</v>
      </c>
      <c r="BP494" s="108">
        <v>3.5751508999999999E-3</v>
      </c>
      <c r="BQ494" s="108">
        <v>0</v>
      </c>
      <c r="BR494" s="108">
        <v>0</v>
      </c>
      <c r="BS494" s="108">
        <v>0</v>
      </c>
      <c r="BU494" s="172">
        <v>3.2190363999999999E-6</v>
      </c>
      <c r="BV494" s="172">
        <v>1.0481133E-7</v>
      </c>
      <c r="BW494" s="172">
        <v>1.4506794999999999E-6</v>
      </c>
      <c r="BX494" s="69">
        <v>0</v>
      </c>
      <c r="BY494" s="172">
        <v>1.3947998999999999E-7</v>
      </c>
      <c r="BZ494" s="172">
        <v>2.3512310999999999E-8</v>
      </c>
      <c r="CA494" s="69">
        <v>0</v>
      </c>
      <c r="CB494" s="172">
        <v>3.5686628000000001E-8</v>
      </c>
      <c r="CC494" s="69">
        <v>0</v>
      </c>
      <c r="CD494" s="69">
        <v>0</v>
      </c>
      <c r="CE494" s="69">
        <v>0</v>
      </c>
      <c r="CF494" s="69">
        <v>0</v>
      </c>
      <c r="CG494" s="69">
        <v>0</v>
      </c>
      <c r="CH494" s="172">
        <v>5.1355473000000001E-8</v>
      </c>
      <c r="CI494" s="172">
        <v>1.3792812000000001E-6</v>
      </c>
      <c r="CJ494" s="172">
        <v>3.4229983999999998E-8</v>
      </c>
      <c r="CK494" s="69">
        <v>0</v>
      </c>
      <c r="CM494" s="198">
        <v>0</v>
      </c>
      <c r="CN494" s="198">
        <v>5.2028030000000003E-2</v>
      </c>
      <c r="CO494" s="198">
        <v>9.8939620000000009E-4</v>
      </c>
      <c r="CP494" s="197">
        <v>7.7102954000000004E-5</v>
      </c>
      <c r="CQ494" s="198">
        <v>0</v>
      </c>
      <c r="CR494" s="198">
        <v>0</v>
      </c>
      <c r="CS494" s="197">
        <v>5.2618922E-6</v>
      </c>
      <c r="CT494" s="198">
        <v>0</v>
      </c>
      <c r="CU494" s="198">
        <v>0</v>
      </c>
      <c r="CV494" s="197">
        <v>8.2686622000000002E-6</v>
      </c>
      <c r="CX494" s="166"/>
    </row>
    <row r="495" spans="1:102" ht="14.4">
      <c r="A495" t="s">
        <v>2638</v>
      </c>
      <c r="B495" s="85" t="s">
        <v>506</v>
      </c>
      <c r="C495" s="113" t="str">
        <f t="shared" si="281"/>
        <v>A.070.03.401</v>
      </c>
      <c r="D495" s="9" t="s">
        <v>359</v>
      </c>
      <c r="E495" s="117" t="s">
        <v>2101</v>
      </c>
      <c r="F495" s="115" t="str">
        <f t="shared" si="282"/>
        <v xml:space="preserve"> Euro 6 diesel max emisions CO - NOx - PM - NMVOC per km</v>
      </c>
      <c r="G495" s="143">
        <f t="shared" si="283"/>
        <v>0</v>
      </c>
      <c r="I495" s="118">
        <f t="shared" si="284"/>
        <v>2.2391886199999997E-3</v>
      </c>
      <c r="K495" s="161">
        <f t="shared" si="285"/>
        <v>1.4121419999999999E-3</v>
      </c>
      <c r="L495" s="161">
        <f t="shared" si="286"/>
        <v>8.2704662000000003E-4</v>
      </c>
      <c r="M495" s="162">
        <f t="shared" si="287"/>
        <v>0</v>
      </c>
      <c r="N495" s="161">
        <v>0</v>
      </c>
      <c r="O495" s="132">
        <v>0</v>
      </c>
      <c r="P495" s="132">
        <v>8.2704662000000003E-4</v>
      </c>
      <c r="Q495" s="132">
        <v>1.1113919999999999E-3</v>
      </c>
      <c r="R495" s="132">
        <v>3.0075000000000002E-4</v>
      </c>
      <c r="S495" s="132">
        <v>0</v>
      </c>
      <c r="T495" s="132">
        <v>0</v>
      </c>
      <c r="U495" s="132">
        <v>0</v>
      </c>
      <c r="V495" s="132">
        <v>0</v>
      </c>
      <c r="W495" s="132">
        <v>0</v>
      </c>
      <c r="X495" s="132">
        <v>0</v>
      </c>
      <c r="Y495" s="132">
        <v>0</v>
      </c>
      <c r="Z495" s="132">
        <v>0</v>
      </c>
      <c r="AA495" s="132">
        <v>0</v>
      </c>
      <c r="AC495" s="118">
        <f t="shared" si="266"/>
        <v>0</v>
      </c>
      <c r="AD495" s="118">
        <f t="shared" si="267"/>
        <v>2.2391886199999997E-3</v>
      </c>
      <c r="AE495" s="118">
        <f t="shared" si="268"/>
        <v>8.2704662000000003E-4</v>
      </c>
      <c r="AF495" s="118">
        <f t="shared" si="269"/>
        <v>8.2704662000000003E-4</v>
      </c>
      <c r="AG495" s="118">
        <f t="shared" si="270"/>
        <v>0</v>
      </c>
      <c r="AI495" s="69">
        <v>0</v>
      </c>
      <c r="AJ495" s="69">
        <v>0</v>
      </c>
      <c r="AK495" s="69">
        <v>0</v>
      </c>
      <c r="AL495" s="69">
        <v>0</v>
      </c>
      <c r="AM495" s="69">
        <v>0</v>
      </c>
      <c r="AN495" s="69">
        <v>0</v>
      </c>
      <c r="AO495" s="69">
        <v>0</v>
      </c>
      <c r="AQ495" s="116">
        <v>2.1871567999999999E-4</v>
      </c>
      <c r="AR495" s="116">
        <v>2.1172171000000001E-4</v>
      </c>
      <c r="AS495" s="199">
        <v>6.9939716999999997E-6</v>
      </c>
      <c r="AT495" s="116">
        <v>0</v>
      </c>
      <c r="AU495" s="150">
        <f t="shared" si="271"/>
        <v>1.2693147999999999E-8</v>
      </c>
      <c r="AV495" s="150">
        <f t="shared" si="272"/>
        <v>2.5865279999999999E-11</v>
      </c>
      <c r="AW495" s="163">
        <f t="shared" si="273"/>
        <v>0</v>
      </c>
      <c r="AX495" s="108">
        <v>0</v>
      </c>
      <c r="AY495" s="108">
        <v>0</v>
      </c>
      <c r="AZ495" s="108">
        <v>0</v>
      </c>
      <c r="BA495" s="108">
        <v>0</v>
      </c>
      <c r="BB495" s="108">
        <v>0</v>
      </c>
      <c r="BC495" s="196">
        <v>1.14528E-10</v>
      </c>
      <c r="BD495" s="196">
        <v>1.2578619999999999E-8</v>
      </c>
      <c r="BE495" s="196">
        <v>1.71976E-11</v>
      </c>
      <c r="BF495" s="196">
        <v>8.6676799999999993E-12</v>
      </c>
      <c r="BG495" s="108">
        <v>0</v>
      </c>
      <c r="BH495" s="108">
        <v>0</v>
      </c>
      <c r="BI495" s="108">
        <v>0</v>
      </c>
      <c r="BJ495" s="108">
        <v>0</v>
      </c>
      <c r="BK495" s="108">
        <v>0</v>
      </c>
      <c r="BL495" s="108">
        <v>0</v>
      </c>
      <c r="BM495" s="108">
        <v>0</v>
      </c>
      <c r="BN495" s="108">
        <v>0</v>
      </c>
      <c r="BO495" s="108">
        <v>0</v>
      </c>
      <c r="BP495" s="108">
        <v>0</v>
      </c>
      <c r="BQ495" s="108">
        <v>0</v>
      </c>
      <c r="BR495" s="108">
        <v>0</v>
      </c>
      <c r="BS495" s="108">
        <v>0</v>
      </c>
      <c r="BU495" s="172">
        <v>7.7209182999999999E-7</v>
      </c>
      <c r="BV495" s="172">
        <v>9.3791812999999994E-8</v>
      </c>
      <c r="BW495" s="69">
        <v>0</v>
      </c>
      <c r="BX495" s="172">
        <v>1.9812844E-10</v>
      </c>
      <c r="BY495" s="172">
        <v>2.9654941000000002E-7</v>
      </c>
      <c r="BZ495" s="172">
        <v>6.6923699000000004E-8</v>
      </c>
      <c r="CA495" s="69">
        <v>0</v>
      </c>
      <c r="CB495" s="172">
        <v>1.0157577E-7</v>
      </c>
      <c r="CC495" s="69">
        <v>0</v>
      </c>
      <c r="CD495" s="172">
        <v>6.0439413000000001E-10</v>
      </c>
      <c r="CE495" s="69">
        <v>0</v>
      </c>
      <c r="CF495" s="69">
        <v>0</v>
      </c>
      <c r="CG495" s="69">
        <v>0</v>
      </c>
      <c r="CH495" s="172">
        <v>2.1244862E-7</v>
      </c>
      <c r="CI495" s="69">
        <v>0</v>
      </c>
      <c r="CJ495" s="69">
        <v>0</v>
      </c>
      <c r="CK495" s="69">
        <v>0</v>
      </c>
      <c r="CM495" s="198">
        <v>0</v>
      </c>
      <c r="CN495" s="198">
        <v>0</v>
      </c>
      <c r="CO495" s="198">
        <v>2.8439551E-3</v>
      </c>
      <c r="CP495" s="197">
        <v>7.9519999999999998E-5</v>
      </c>
      <c r="CQ495" s="198">
        <v>0</v>
      </c>
      <c r="CR495" s="198">
        <v>0</v>
      </c>
      <c r="CS495" s="197">
        <v>8.4982221999999994E-6</v>
      </c>
      <c r="CT495" s="198">
        <v>0</v>
      </c>
      <c r="CU495" s="198">
        <v>0</v>
      </c>
      <c r="CV495" s="197">
        <v>2.3535307000000001E-5</v>
      </c>
      <c r="CX495" s="166"/>
    </row>
    <row r="496" spans="1:102" ht="14.4">
      <c r="A496" t="s">
        <v>2639</v>
      </c>
      <c r="B496" s="85" t="s">
        <v>506</v>
      </c>
      <c r="C496" s="113" t="str">
        <f t="shared" si="281"/>
        <v>A.070.03.402</v>
      </c>
      <c r="D496" s="9" t="s">
        <v>359</v>
      </c>
      <c r="E496" s="117" t="s">
        <v>2101</v>
      </c>
      <c r="F496" s="115" t="str">
        <f t="shared" si="282"/>
        <v xml:space="preserve"> Euro 6 gasoline max emisions CO - NOx - PM - NMVOC per km</v>
      </c>
      <c r="G496" s="143">
        <f t="shared" si="283"/>
        <v>0</v>
      </c>
      <c r="I496" s="118">
        <f t="shared" si="284"/>
        <v>1.4424589700000002E-3</v>
      </c>
      <c r="K496" s="161">
        <f t="shared" si="285"/>
        <v>8.2217400000000006E-4</v>
      </c>
      <c r="L496" s="161">
        <f t="shared" si="286"/>
        <v>6.2028497000000005E-4</v>
      </c>
      <c r="M496" s="162">
        <f t="shared" si="287"/>
        <v>0</v>
      </c>
      <c r="N496" s="161">
        <v>0</v>
      </c>
      <c r="O496" s="132">
        <v>0</v>
      </c>
      <c r="P496" s="132">
        <v>6.2028497000000005E-4</v>
      </c>
      <c r="Q496" s="132">
        <v>5.2142400000000004E-4</v>
      </c>
      <c r="R496" s="132">
        <v>3.0075000000000002E-4</v>
      </c>
      <c r="S496" s="132">
        <v>0</v>
      </c>
      <c r="T496" s="132">
        <v>0</v>
      </c>
      <c r="U496" s="132">
        <v>0</v>
      </c>
      <c r="V496" s="132">
        <v>0</v>
      </c>
      <c r="W496" s="132">
        <v>0</v>
      </c>
      <c r="X496" s="132">
        <v>0</v>
      </c>
      <c r="Y496" s="132">
        <v>0</v>
      </c>
      <c r="Z496" s="132">
        <v>0</v>
      </c>
      <c r="AA496" s="132">
        <v>0</v>
      </c>
      <c r="AC496" s="118">
        <f t="shared" si="266"/>
        <v>0</v>
      </c>
      <c r="AD496" s="118">
        <f t="shared" si="267"/>
        <v>1.44245897E-3</v>
      </c>
      <c r="AE496" s="118">
        <f t="shared" si="268"/>
        <v>6.2028497000000005E-4</v>
      </c>
      <c r="AF496" s="118">
        <f t="shared" si="269"/>
        <v>6.2028497000000005E-4</v>
      </c>
      <c r="AG496" s="118">
        <f t="shared" si="270"/>
        <v>0</v>
      </c>
      <c r="AI496" s="69">
        <v>0</v>
      </c>
      <c r="AJ496" s="69">
        <v>0</v>
      </c>
      <c r="AK496" s="69">
        <v>0</v>
      </c>
      <c r="AL496" s="69">
        <v>0</v>
      </c>
      <c r="AM496" s="69">
        <v>0</v>
      </c>
      <c r="AN496" s="69">
        <v>0</v>
      </c>
      <c r="AO496" s="69">
        <v>0</v>
      </c>
      <c r="AQ496" s="116">
        <v>1.8305346E-4</v>
      </c>
      <c r="AR496" s="116">
        <v>1.7832374E-4</v>
      </c>
      <c r="AS496" s="199">
        <v>4.7297178E-6</v>
      </c>
      <c r="AT496" s="116">
        <v>0</v>
      </c>
      <c r="AU496" s="150">
        <f t="shared" si="271"/>
        <v>1.0690872E-8</v>
      </c>
      <c r="AV496" s="150">
        <f t="shared" si="272"/>
        <v>1.7491560000000001E-11</v>
      </c>
      <c r="AW496" s="163">
        <f t="shared" si="273"/>
        <v>0</v>
      </c>
      <c r="AX496" s="108">
        <v>0</v>
      </c>
      <c r="AY496" s="108">
        <v>0</v>
      </c>
      <c r="AZ496" s="108">
        <v>0</v>
      </c>
      <c r="BA496" s="108">
        <v>0</v>
      </c>
      <c r="BB496" s="108">
        <v>0</v>
      </c>
      <c r="BC496" s="196">
        <v>7.7531999999999994E-11</v>
      </c>
      <c r="BD496" s="196">
        <v>1.061334E-8</v>
      </c>
      <c r="BE496" s="196">
        <v>1.09908E-11</v>
      </c>
      <c r="BF496" s="196">
        <v>6.5007600000000003E-12</v>
      </c>
      <c r="BG496" s="108">
        <v>0</v>
      </c>
      <c r="BH496" s="108">
        <v>0</v>
      </c>
      <c r="BI496" s="108">
        <v>0</v>
      </c>
      <c r="BJ496" s="108">
        <v>0</v>
      </c>
      <c r="BK496" s="108">
        <v>0</v>
      </c>
      <c r="BL496" s="108">
        <v>0</v>
      </c>
      <c r="BM496" s="108">
        <v>0</v>
      </c>
      <c r="BN496" s="108">
        <v>0</v>
      </c>
      <c r="BO496" s="108">
        <v>0</v>
      </c>
      <c r="BP496" s="108">
        <v>0</v>
      </c>
      <c r="BQ496" s="108">
        <v>0</v>
      </c>
      <c r="BR496" s="108">
        <v>0</v>
      </c>
      <c r="BS496" s="108">
        <v>0</v>
      </c>
      <c r="BU496" s="172">
        <v>5.8610238999999997E-7</v>
      </c>
      <c r="BV496" s="172">
        <v>7.0343859000000002E-8</v>
      </c>
      <c r="BW496" s="69">
        <v>0</v>
      </c>
      <c r="BX496" s="69">
        <v>0</v>
      </c>
      <c r="BY496" s="172">
        <v>2.897109E-7</v>
      </c>
      <c r="BZ496" s="172">
        <v>5.0192773999999999E-8</v>
      </c>
      <c r="CA496" s="69">
        <v>0</v>
      </c>
      <c r="CB496" s="172">
        <v>7.6181829000000002E-8</v>
      </c>
      <c r="CC496" s="69">
        <v>0</v>
      </c>
      <c r="CD496" s="69">
        <v>0</v>
      </c>
      <c r="CE496" s="69">
        <v>0</v>
      </c>
      <c r="CF496" s="69">
        <v>0</v>
      </c>
      <c r="CG496" s="69">
        <v>0</v>
      </c>
      <c r="CH496" s="172">
        <v>9.9673028999999995E-8</v>
      </c>
      <c r="CI496" s="69">
        <v>0</v>
      </c>
      <c r="CJ496" s="69">
        <v>0</v>
      </c>
      <c r="CK496" s="69">
        <v>0</v>
      </c>
      <c r="CM496" s="198">
        <v>0</v>
      </c>
      <c r="CN496" s="198">
        <v>0</v>
      </c>
      <c r="CO496" s="198">
        <v>2.1677303000000002E-3</v>
      </c>
      <c r="CP496" s="197">
        <v>5.9639999999999998E-5</v>
      </c>
      <c r="CQ496" s="198">
        <v>0</v>
      </c>
      <c r="CR496" s="198">
        <v>0</v>
      </c>
      <c r="CS496" s="197">
        <v>8.4708891000000003E-6</v>
      </c>
      <c r="CT496" s="198">
        <v>0</v>
      </c>
      <c r="CU496" s="198">
        <v>0</v>
      </c>
      <c r="CV496" s="197">
        <v>1.7651480000000001E-5</v>
      </c>
      <c r="CX496" s="166"/>
    </row>
    <row r="497" spans="1:102" ht="14.4">
      <c r="B497" s="85"/>
      <c r="C497" s="113"/>
      <c r="D497" s="1" t="s">
        <v>1144</v>
      </c>
      <c r="E497" s="117"/>
      <c r="M497" s="144"/>
      <c r="AC497" s="142"/>
      <c r="AD497" s="142"/>
      <c r="AE497" s="142"/>
      <c r="AF497" s="142"/>
      <c r="AG497" s="142"/>
      <c r="AS497" s="3"/>
      <c r="AU497" s="86"/>
      <c r="AV497" s="86"/>
      <c r="AW497" s="86"/>
      <c r="BC497" s="3"/>
      <c r="BD497" s="3"/>
      <c r="BE497" s="3"/>
      <c r="BF497" s="3"/>
      <c r="BU497" s="3"/>
      <c r="BV497" s="3"/>
      <c r="BY497" s="3"/>
      <c r="BZ497" s="3"/>
      <c r="CB497" s="3"/>
      <c r="CH497" s="3"/>
      <c r="CP497" s="3"/>
      <c r="CS497" s="3"/>
      <c r="CV497" s="3"/>
    </row>
    <row r="498" spans="1:102" ht="14.4">
      <c r="A498" t="s">
        <v>507</v>
      </c>
      <c r="B498" s="85" t="s">
        <v>506</v>
      </c>
      <c r="C498" s="113" t="str">
        <f t="shared" si="281"/>
        <v>A.070.04.101</v>
      </c>
      <c r="D498" s="9" t="s">
        <v>1144</v>
      </c>
      <c r="E498" s="112" t="s">
        <v>362</v>
      </c>
      <c r="F498" s="115" t="str">
        <f t="shared" si="282"/>
        <v>biodiesel (palm oil methyl ester)</v>
      </c>
      <c r="G498" s="143">
        <f t="shared" si="283"/>
        <v>1.3109314666666667</v>
      </c>
      <c r="I498" s="118">
        <f t="shared" si="284"/>
        <v>0.87602179298549154</v>
      </c>
      <c r="K498" s="161">
        <f t="shared" si="285"/>
        <v>1.0539719174E-2</v>
      </c>
      <c r="L498" s="161">
        <f t="shared" si="286"/>
        <v>0.64429983833000004</v>
      </c>
      <c r="M498" s="162">
        <f t="shared" si="287"/>
        <v>2.4542515481491528E-2</v>
      </c>
      <c r="N498" s="161">
        <v>0.19663971999999999</v>
      </c>
      <c r="O498" s="132">
        <v>1.9193142999999999E-2</v>
      </c>
      <c r="P498" s="132">
        <v>5.5390772E-3</v>
      </c>
      <c r="Q498" s="132">
        <v>9.0377498999999993E-3</v>
      </c>
      <c r="R498" s="132">
        <v>8.9569678E-4</v>
      </c>
      <c r="S498" s="164">
        <v>1.3431394E-5</v>
      </c>
      <c r="T498" s="132">
        <v>5.9284110000000002E-4</v>
      </c>
      <c r="U498" s="132">
        <v>3.6650232999999998E-4</v>
      </c>
      <c r="V498" s="132">
        <v>1.5591836000000001E-4</v>
      </c>
      <c r="W498" s="132">
        <v>9.8435658000000006E-3</v>
      </c>
      <c r="X498" s="132">
        <v>2.4290545E-2</v>
      </c>
      <c r="Y498" s="132">
        <v>0.60935755000000003</v>
      </c>
      <c r="Z498" s="164">
        <v>9.6052114999999996E-5</v>
      </c>
      <c r="AA498" s="164">
        <v>6.4915311000000001E-12</v>
      </c>
      <c r="AC498" s="118">
        <f t="shared" si="266"/>
        <v>0.19663971999999999</v>
      </c>
      <c r="AD498" s="118">
        <f t="shared" si="267"/>
        <v>3.5638441703999997E-2</v>
      </c>
      <c r="AE498" s="118">
        <f t="shared" si="268"/>
        <v>2.5194774644999997E-2</v>
      </c>
      <c r="AF498" s="118">
        <f t="shared" si="269"/>
        <v>0.64429983833000004</v>
      </c>
      <c r="AG498" s="118">
        <f t="shared" si="270"/>
        <v>2.444646336649153E-2</v>
      </c>
      <c r="AI498" s="69">
        <v>51.188552000000001</v>
      </c>
      <c r="AJ498" s="69">
        <v>10.724144000000001</v>
      </c>
      <c r="AK498" s="69">
        <v>0.66291842000000001</v>
      </c>
      <c r="AL498" s="69">
        <v>0</v>
      </c>
      <c r="AM498" s="69">
        <v>39.163328999999997</v>
      </c>
      <c r="AN498" s="69">
        <v>0.43306940999999999</v>
      </c>
      <c r="AO498" s="69">
        <v>0.20509214000000001</v>
      </c>
      <c r="AQ498" s="116">
        <v>3.0925075E-2</v>
      </c>
      <c r="AR498" s="116">
        <v>2.9060875999999999E-2</v>
      </c>
      <c r="AS498" s="116">
        <v>1.2532684E-3</v>
      </c>
      <c r="AT498" s="116">
        <v>6.1093026999999999E-4</v>
      </c>
      <c r="AU498" s="150">
        <f t="shared" si="271"/>
        <v>1.7422588138062168E-6</v>
      </c>
      <c r="AV498" s="150">
        <f t="shared" si="272"/>
        <v>4.6348682783237701E-9</v>
      </c>
      <c r="AW498" s="163">
        <f t="shared" si="273"/>
        <v>8.5564463284399997E-2</v>
      </c>
      <c r="AX498" s="196">
        <v>1.359474E-6</v>
      </c>
      <c r="AY498" s="196">
        <v>4.0986203999999998E-9</v>
      </c>
      <c r="AZ498" s="196">
        <v>1.118914E-13</v>
      </c>
      <c r="BA498" s="196">
        <v>3.1664447000000002E-15</v>
      </c>
      <c r="BB498" s="196">
        <v>8.9817221999999995E-16</v>
      </c>
      <c r="BC498" s="196">
        <v>5.5563892E-10</v>
      </c>
      <c r="BD498" s="196">
        <v>3.8210099999999999E-7</v>
      </c>
      <c r="BE498" s="196">
        <v>8.9473303999999997E-11</v>
      </c>
      <c r="BF498" s="196">
        <v>4.3806118000000002E-10</v>
      </c>
      <c r="BG498" s="196">
        <v>8.1598097999999992E-12</v>
      </c>
      <c r="BH498" s="196">
        <v>5.2231236E-14</v>
      </c>
      <c r="BI498" s="196">
        <v>1.9125818000000001E-13</v>
      </c>
      <c r="BJ498" s="196">
        <v>1.6753306E-13</v>
      </c>
      <c r="BK498" s="196">
        <v>3.0670639000000002E-14</v>
      </c>
      <c r="BL498" s="196">
        <v>5.4673616000000004E-12</v>
      </c>
      <c r="BM498" s="196">
        <v>1.2270346000000001E-10</v>
      </c>
      <c r="BN498" s="196">
        <v>8.7697342999999999E-21</v>
      </c>
      <c r="BO498" s="196">
        <v>6.0682844000000002E-6</v>
      </c>
      <c r="BP498" s="108">
        <v>8.5558394999999995E-2</v>
      </c>
      <c r="BQ498" s="108">
        <v>0</v>
      </c>
      <c r="BR498" s="108">
        <v>0</v>
      </c>
      <c r="BS498" s="108">
        <v>0</v>
      </c>
      <c r="BU498" s="172">
        <v>5.9535696000000002E-5</v>
      </c>
      <c r="BV498" s="172">
        <v>3.1622202999999999E-6</v>
      </c>
      <c r="BW498" s="172">
        <v>3.6552247000000001E-5</v>
      </c>
      <c r="BX498" s="172">
        <v>4.5182613999999998E-8</v>
      </c>
      <c r="BY498" s="172">
        <v>2.8541108000000001E-6</v>
      </c>
      <c r="BZ498" s="172">
        <v>2.7940256E-7</v>
      </c>
      <c r="CA498" s="172">
        <v>8.1022634999999998E-11</v>
      </c>
      <c r="CB498" s="172">
        <v>4.2411232E-7</v>
      </c>
      <c r="CC498" s="172">
        <v>3.4592275999999998E-8</v>
      </c>
      <c r="CD498" s="172">
        <v>4.1009447E-7</v>
      </c>
      <c r="CE498" s="172">
        <v>2.5468303000000001E-12</v>
      </c>
      <c r="CF498" s="172">
        <v>1.9393149000000001E-17</v>
      </c>
      <c r="CG498" s="172">
        <v>1.6651379E-13</v>
      </c>
      <c r="CH498" s="172">
        <v>1.9074628000000001E-6</v>
      </c>
      <c r="CI498" s="172">
        <v>1.3526545E-5</v>
      </c>
      <c r="CJ498" s="172">
        <v>3.3964199000000001E-7</v>
      </c>
      <c r="CK498" s="69">
        <v>0</v>
      </c>
      <c r="CM498" s="197">
        <v>1.9641728E-13</v>
      </c>
      <c r="CN498" s="198">
        <v>1.1947561</v>
      </c>
      <c r="CO498" s="198">
        <v>1.1394345E-2</v>
      </c>
      <c r="CP498" s="198">
        <v>2.2276132999999999E-3</v>
      </c>
      <c r="CQ498" s="197">
        <v>8.6453877000000005E-11</v>
      </c>
      <c r="CR498" s="197">
        <v>1.0247201E-8</v>
      </c>
      <c r="CS498" s="197">
        <v>5.7842425999999998E-5</v>
      </c>
      <c r="CT498" s="198">
        <v>8.3407387999999999E-2</v>
      </c>
      <c r="CU498" s="197">
        <v>5.4716361000000004E-6</v>
      </c>
      <c r="CV498" s="198">
        <v>1.1611066E-4</v>
      </c>
      <c r="CX498" s="166"/>
    </row>
    <row r="499" spans="1:102" ht="14.4">
      <c r="A499" t="s">
        <v>508</v>
      </c>
      <c r="B499" s="85" t="s">
        <v>506</v>
      </c>
      <c r="C499" s="113" t="str">
        <f t="shared" si="281"/>
        <v>A.070.04.102</v>
      </c>
      <c r="D499" s="9" t="s">
        <v>1144</v>
      </c>
      <c r="E499" s="112" t="s">
        <v>362</v>
      </c>
      <c r="F499" s="115" t="str">
        <f t="shared" si="282"/>
        <v>biodiesel (rape methyl ester)</v>
      </c>
      <c r="G499" s="143">
        <f t="shared" si="283"/>
        <v>0.84293246666666677</v>
      </c>
      <c r="I499" s="118">
        <f t="shared" si="284"/>
        <v>0.53180363378691631</v>
      </c>
      <c r="K499" s="161">
        <f t="shared" si="285"/>
        <v>7.2720020511999996E-3</v>
      </c>
      <c r="L499" s="161">
        <f t="shared" si="286"/>
        <v>0.39006730498000003</v>
      </c>
      <c r="M499" s="162">
        <f t="shared" si="287"/>
        <v>8.0244567557163238E-3</v>
      </c>
      <c r="N499" s="161">
        <v>0.12643987000000001</v>
      </c>
      <c r="O499" s="132">
        <v>4.4141099999999997E-3</v>
      </c>
      <c r="P499" s="132">
        <v>0.37418265000000001</v>
      </c>
      <c r="Q499" s="132">
        <v>3.9619273999999998E-3</v>
      </c>
      <c r="R499" s="132">
        <v>1.4278546000000001E-3</v>
      </c>
      <c r="S499" s="164">
        <v>8.6476511999999994E-6</v>
      </c>
      <c r="T499" s="132">
        <v>1.8735723999999999E-3</v>
      </c>
      <c r="U499" s="132">
        <v>2.5477860999999999E-4</v>
      </c>
      <c r="V499" s="132">
        <v>4.2806474E-4</v>
      </c>
      <c r="W499" s="132">
        <v>1.0882807E-2</v>
      </c>
      <c r="X499" s="132">
        <v>7.4977454999999998E-3</v>
      </c>
      <c r="Y499" s="132">
        <v>3.3295937000000001E-4</v>
      </c>
      <c r="Z499" s="164">
        <v>9.8646498000000006E-5</v>
      </c>
      <c r="AA499" s="164">
        <v>1.7716324999999999E-11</v>
      </c>
      <c r="AC499" s="118">
        <f t="shared" si="266"/>
        <v>0.12643987000000001</v>
      </c>
      <c r="AD499" s="118">
        <f t="shared" si="267"/>
        <v>0.38612354066120008</v>
      </c>
      <c r="AE499" s="118">
        <f t="shared" si="268"/>
        <v>0.37895018510800005</v>
      </c>
      <c r="AF499" s="118">
        <f t="shared" si="269"/>
        <v>0.39006730498000003</v>
      </c>
      <c r="AG499" s="118">
        <f t="shared" si="270"/>
        <v>7.9258102577163241E-3</v>
      </c>
      <c r="AI499" s="69">
        <v>47.625543999999998</v>
      </c>
      <c r="AJ499" s="69">
        <v>7.9803369999999996</v>
      </c>
      <c r="AK499" s="69">
        <v>0.27049498</v>
      </c>
      <c r="AL499" s="69">
        <v>0</v>
      </c>
      <c r="AM499" s="69">
        <v>39.086758000000003</v>
      </c>
      <c r="AN499" s="69">
        <v>0.18110292</v>
      </c>
      <c r="AO499" s="69">
        <v>0.10685139</v>
      </c>
      <c r="AQ499" s="116">
        <v>2.1932568999999999E-2</v>
      </c>
      <c r="AR499" s="116">
        <v>2.0520025000000001E-2</v>
      </c>
      <c r="AS499" s="116">
        <v>9.5284902E-4</v>
      </c>
      <c r="AT499" s="116">
        <v>4.5969522000000002E-4</v>
      </c>
      <c r="AU499" s="150">
        <f t="shared" si="271"/>
        <v>1.2302173385798416E-6</v>
      </c>
      <c r="AV499" s="150">
        <f t="shared" si="272"/>
        <v>3.523849875510054E-9</v>
      </c>
      <c r="AW499" s="163">
        <f t="shared" si="273"/>
        <v>6.4383084412000011E-2</v>
      </c>
      <c r="AX499" s="196">
        <v>8.0913389999999995E-7</v>
      </c>
      <c r="AY499" s="196">
        <v>2.4393560000000001E-9</v>
      </c>
      <c r="AZ499" s="196">
        <v>6.6662083999999994E-14</v>
      </c>
      <c r="BA499" s="196">
        <v>6.5901647000000002E-9</v>
      </c>
      <c r="BB499" s="196">
        <v>2.4512416000000001E-15</v>
      </c>
      <c r="BC499" s="196">
        <v>4.0923829000000001E-10</v>
      </c>
      <c r="BD499" s="196">
        <v>4.1399909999999999E-7</v>
      </c>
      <c r="BE499" s="196">
        <v>6.1437704999999997E-11</v>
      </c>
      <c r="BF499" s="196">
        <v>9.6370594000000009E-10</v>
      </c>
      <c r="BG499" s="196">
        <v>5.2376703000000001E-11</v>
      </c>
      <c r="BH499" s="196">
        <v>6.8007121E-12</v>
      </c>
      <c r="BI499" s="196">
        <v>1.0417995E-13</v>
      </c>
      <c r="BJ499" s="196">
        <v>1.529563E-15</v>
      </c>
      <c r="BK499" s="196">
        <v>4.4378912000000002E-16</v>
      </c>
      <c r="BL499" s="196">
        <v>5.6930695999999999E-12</v>
      </c>
      <c r="BM499" s="196">
        <v>7.9240068999999997E-11</v>
      </c>
      <c r="BN499" s="196">
        <v>2.3933871E-20</v>
      </c>
      <c r="BO499" s="196">
        <v>1.9614411999999999E-5</v>
      </c>
      <c r="BP499" s="108">
        <v>6.4363470000000006E-2</v>
      </c>
      <c r="BQ499" s="108">
        <v>0</v>
      </c>
      <c r="BR499" s="108">
        <v>0</v>
      </c>
      <c r="BS499" s="108">
        <v>0</v>
      </c>
      <c r="BU499" s="172">
        <v>7.9249593999999998E-5</v>
      </c>
      <c r="BV499" s="172">
        <v>7.7828397000000007E-6</v>
      </c>
      <c r="BW499" s="172">
        <v>2.3503193999999999E-5</v>
      </c>
      <c r="BX499" s="172">
        <v>1.2286359E-7</v>
      </c>
      <c r="BY499" s="172">
        <v>7.3483574000000003E-6</v>
      </c>
      <c r="BZ499" s="172">
        <v>2.0938818999999999E-5</v>
      </c>
      <c r="CA499" s="172">
        <v>1.3600183999999999E-6</v>
      </c>
      <c r="CB499" s="172">
        <v>6.0978018000000001E-6</v>
      </c>
      <c r="CC499" s="172">
        <v>2.0674714E-8</v>
      </c>
      <c r="CD499" s="172">
        <v>1.2534754000000001E-6</v>
      </c>
      <c r="CE499" s="172">
        <v>6.9506676000000001E-12</v>
      </c>
      <c r="CF499" s="172">
        <v>5.2926702000000003E-17</v>
      </c>
      <c r="CG499" s="172">
        <v>4.5444016E-13</v>
      </c>
      <c r="CH499" s="172">
        <v>7.9714421000000003E-7</v>
      </c>
      <c r="CI499" s="172">
        <v>9.7102855999999995E-6</v>
      </c>
      <c r="CJ499" s="172">
        <v>3.1411215000000002E-7</v>
      </c>
      <c r="CK499" s="69">
        <v>0</v>
      </c>
      <c r="CM499" s="197">
        <v>5.3605112000000002E-13</v>
      </c>
      <c r="CN499" s="198">
        <v>0.87097851000000004</v>
      </c>
      <c r="CO499" s="198">
        <v>7.9046919999999996E-3</v>
      </c>
      <c r="CP499" s="198">
        <v>4.5170373999999999E-3</v>
      </c>
      <c r="CQ499" s="197">
        <v>4.7380478E-11</v>
      </c>
      <c r="CR499" s="197">
        <v>5.5916132999999997E-9</v>
      </c>
      <c r="CS499" s="198">
        <v>1.6823669999999999E-4</v>
      </c>
      <c r="CT499" s="198">
        <v>1.3293049E-3</v>
      </c>
      <c r="CU499" s="197">
        <v>3.5144159999999999E-5</v>
      </c>
      <c r="CV499" s="198">
        <v>3.6144887000000001E-3</v>
      </c>
      <c r="CX499" s="166"/>
    </row>
    <row r="500" spans="1:102" ht="14.4">
      <c r="A500" t="s">
        <v>1662</v>
      </c>
      <c r="B500" s="85" t="s">
        <v>506</v>
      </c>
      <c r="C500" s="113" t="str">
        <f t="shared" si="281"/>
        <v>A.070.04.103</v>
      </c>
      <c r="D500" s="9" t="s">
        <v>1144</v>
      </c>
      <c r="E500" s="112" t="s">
        <v>362</v>
      </c>
      <c r="F500" s="115" t="str">
        <f t="shared" si="282"/>
        <v>biodiesel (soybean ester 50% Brazil - 50% USA)</v>
      </c>
      <c r="G500" s="143">
        <f t="shared" si="283"/>
        <v>4.9482955999999998</v>
      </c>
      <c r="I500" s="118">
        <f t="shared" si="284"/>
        <v>1.3624082644963686</v>
      </c>
      <c r="K500" s="161">
        <f t="shared" si="285"/>
        <v>2.120176327E-2</v>
      </c>
      <c r="L500" s="161">
        <f t="shared" si="286"/>
        <v>0.52034890979999993</v>
      </c>
      <c r="M500" s="162">
        <f t="shared" si="287"/>
        <v>7.8613251426368824E-2</v>
      </c>
      <c r="N500" s="161">
        <v>0.74224433999999995</v>
      </c>
      <c r="O500" s="132">
        <v>2.8648296E-2</v>
      </c>
      <c r="P500" s="132">
        <v>1.6558640999999999E-2</v>
      </c>
      <c r="Q500" s="132">
        <v>1.3561818999999999E-2</v>
      </c>
      <c r="R500" s="132">
        <v>4.0432044E-3</v>
      </c>
      <c r="S500" s="132">
        <v>1.0106977E-4</v>
      </c>
      <c r="T500" s="132">
        <v>3.4956700999999998E-3</v>
      </c>
      <c r="U500" s="132">
        <v>2.9473998000000001E-3</v>
      </c>
      <c r="V500" s="132">
        <v>4.9515235000000002E-4</v>
      </c>
      <c r="W500" s="132">
        <v>1.1735552999999999E-2</v>
      </c>
      <c r="X500" s="132">
        <v>7.8004833999999995E-2</v>
      </c>
      <c r="Y500" s="132">
        <v>0.46045902</v>
      </c>
      <c r="Z500" s="132">
        <v>1.1326505E-4</v>
      </c>
      <c r="AA500" s="164">
        <v>2.6368828E-11</v>
      </c>
      <c r="AC500" s="118">
        <f t="shared" si="266"/>
        <v>0.74224433999999995</v>
      </c>
      <c r="AD500" s="118">
        <f t="shared" si="267"/>
        <v>6.935610007000001E-2</v>
      </c>
      <c r="AE500" s="118">
        <f t="shared" si="268"/>
        <v>4.8267601850000001E-2</v>
      </c>
      <c r="AF500" s="118">
        <f t="shared" si="269"/>
        <v>0.52034890980000004</v>
      </c>
      <c r="AG500" s="118">
        <f t="shared" si="270"/>
        <v>7.8499986376368819E-2</v>
      </c>
      <c r="AI500" s="69">
        <v>48.043604999999999</v>
      </c>
      <c r="AJ500" s="69">
        <v>27.123722999999998</v>
      </c>
      <c r="AK500" s="69">
        <v>0.33385067000000002</v>
      </c>
      <c r="AL500" s="69">
        <v>0</v>
      </c>
      <c r="AM500" s="69">
        <v>19.755282000000001</v>
      </c>
      <c r="AN500" s="69">
        <v>0.56234360000000005</v>
      </c>
      <c r="AO500" s="69">
        <v>0.26840614000000002</v>
      </c>
      <c r="AQ500" s="116">
        <v>9.2351697999999996E-2</v>
      </c>
      <c r="AR500" s="116">
        <v>8.6664533000000002E-2</v>
      </c>
      <c r="AS500" s="116">
        <v>3.9676392999999999E-3</v>
      </c>
      <c r="AT500" s="116">
        <v>1.7195265E-3</v>
      </c>
      <c r="AU500" s="150">
        <f t="shared" si="271"/>
        <v>5.1957153580924072E-6</v>
      </c>
      <c r="AV500" s="150">
        <f t="shared" si="272"/>
        <v>1.4673222044723626E-8</v>
      </c>
      <c r="AW500" s="163">
        <f t="shared" si="273"/>
        <v>0.240830044233</v>
      </c>
      <c r="AX500" s="196">
        <v>4.5995048000000002E-6</v>
      </c>
      <c r="AY500" s="196">
        <v>1.3877607000000001E-8</v>
      </c>
      <c r="AZ500" s="196">
        <v>3.7915354E-13</v>
      </c>
      <c r="BA500" s="196">
        <v>1.0846321000000001E-9</v>
      </c>
      <c r="BB500" s="196">
        <v>3.6484072000000002E-15</v>
      </c>
      <c r="BC500" s="196">
        <v>7.9939015999999996E-10</v>
      </c>
      <c r="BD500" s="196">
        <v>5.9320535000000002E-7</v>
      </c>
      <c r="BE500" s="196">
        <v>1.3631641000000001E-10</v>
      </c>
      <c r="BF500" s="196">
        <v>6.4738240999999997E-10</v>
      </c>
      <c r="BG500" s="196">
        <v>1.0086882000000001E-11</v>
      </c>
      <c r="BH500" s="196">
        <v>5.3470024E-14</v>
      </c>
      <c r="BI500" s="196">
        <v>1.3346120999999999E-12</v>
      </c>
      <c r="BJ500" s="196">
        <v>5.0785318000000001E-14</v>
      </c>
      <c r="BK500" s="196">
        <v>1.1321706E-14</v>
      </c>
      <c r="BL500" s="196">
        <v>4.4920584E-11</v>
      </c>
      <c r="BM500" s="196">
        <v>1.0762616000000001E-9</v>
      </c>
      <c r="BN500" s="196">
        <v>3.562297E-20</v>
      </c>
      <c r="BO500" s="196">
        <v>2.6994233E-5</v>
      </c>
      <c r="BP500" s="108">
        <v>0.24080304999999999</v>
      </c>
      <c r="BQ500" s="108">
        <v>0</v>
      </c>
      <c r="BR500" s="108">
        <v>0</v>
      </c>
      <c r="BS500" s="108">
        <v>0</v>
      </c>
      <c r="BU500" s="69">
        <v>1.8897938999999999E-4</v>
      </c>
      <c r="BV500" s="172">
        <v>4.6410583000000003E-6</v>
      </c>
      <c r="BW500" s="69">
        <v>1.3797161E-4</v>
      </c>
      <c r="BX500" s="172">
        <v>3.4992076999999999E-7</v>
      </c>
      <c r="BY500" s="172">
        <v>5.7812307999999997E-6</v>
      </c>
      <c r="BZ500" s="172">
        <v>5.0488030999999997E-7</v>
      </c>
      <c r="CA500" s="172">
        <v>2.6173044999999999E-7</v>
      </c>
      <c r="CB500" s="172">
        <v>5.3664905000000003E-7</v>
      </c>
      <c r="CC500" s="172">
        <v>2.5197991E-7</v>
      </c>
      <c r="CD500" s="172">
        <v>2.4255788999999998E-6</v>
      </c>
      <c r="CE500" s="172">
        <v>1.0345315E-11</v>
      </c>
      <c r="CF500" s="172">
        <v>7.8775652999999999E-17</v>
      </c>
      <c r="CG500" s="172">
        <v>1.8860658999999999E-10</v>
      </c>
      <c r="CH500" s="172">
        <v>2.8612938E-6</v>
      </c>
      <c r="CI500" s="172">
        <v>3.3054976000000002E-5</v>
      </c>
      <c r="CJ500" s="172">
        <v>3.3827589E-7</v>
      </c>
      <c r="CK500" s="69">
        <v>0</v>
      </c>
      <c r="CM500" s="197">
        <v>1.5986453999999999E-10</v>
      </c>
      <c r="CN500" s="198">
        <v>4.9503538000000002</v>
      </c>
      <c r="CO500" s="198">
        <v>1.3935753E-2</v>
      </c>
      <c r="CP500" s="198">
        <v>3.2526132999999998E-3</v>
      </c>
      <c r="CQ500" s="197">
        <v>6.0399962000000005E-10</v>
      </c>
      <c r="CR500" s="197">
        <v>7.1660090000000003E-8</v>
      </c>
      <c r="CS500" s="198">
        <v>2.3507336E-4</v>
      </c>
      <c r="CT500" s="198">
        <v>3.1981066000000002E-2</v>
      </c>
      <c r="CU500" s="197">
        <v>6.7681027999999996E-6</v>
      </c>
      <c r="CV500" s="198">
        <v>1.4233466999999999E-4</v>
      </c>
      <c r="CX500" s="166"/>
    </row>
    <row r="501" spans="1:102" ht="14.4">
      <c r="A501" t="s">
        <v>1663</v>
      </c>
      <c r="B501" s="85" t="s">
        <v>506</v>
      </c>
      <c r="C501" s="113" t="str">
        <f t="shared" si="281"/>
        <v>A.070.04.104</v>
      </c>
      <c r="D501" s="9" t="s">
        <v>1144</v>
      </c>
      <c r="E501" s="112" t="s">
        <v>362</v>
      </c>
      <c r="F501" s="115" t="str">
        <f t="shared" si="282"/>
        <v>biodiesel (soybean ester 100% USA)</v>
      </c>
      <c r="G501" s="143">
        <f t="shared" si="283"/>
        <v>2.960048266666667</v>
      </c>
      <c r="I501" s="118">
        <f t="shared" si="284"/>
        <v>0.95378309013401963</v>
      </c>
      <c r="K501" s="161">
        <f t="shared" si="285"/>
        <v>2.7876423179999998E-2</v>
      </c>
      <c r="L501" s="161">
        <f t="shared" si="286"/>
        <v>0.35135617430000005</v>
      </c>
      <c r="M501" s="162">
        <f t="shared" si="287"/>
        <v>0.13054325265401956</v>
      </c>
      <c r="N501" s="161">
        <v>0.44400724000000003</v>
      </c>
      <c r="O501" s="132">
        <v>4.8438481999999998E-2</v>
      </c>
      <c r="P501" s="132">
        <v>2.3124586999999999E-2</v>
      </c>
      <c r="Q501" s="132">
        <v>1.7334954999999999E-2</v>
      </c>
      <c r="R501" s="132">
        <v>4.6228574999999999E-3</v>
      </c>
      <c r="S501" s="132">
        <v>1.7896458E-4</v>
      </c>
      <c r="T501" s="132">
        <v>5.7396460999999998E-3</v>
      </c>
      <c r="U501" s="132">
        <v>5.2336372999999999E-3</v>
      </c>
      <c r="V501" s="132">
        <v>5.3398734000000003E-4</v>
      </c>
      <c r="W501" s="132">
        <v>1.1129808E-2</v>
      </c>
      <c r="X501" s="132">
        <v>0.12988595999999999</v>
      </c>
      <c r="Y501" s="132">
        <v>0.26342966000000001</v>
      </c>
      <c r="Z501" s="132">
        <v>1.2330530999999999E-4</v>
      </c>
      <c r="AA501" s="164">
        <v>4.019563E-12</v>
      </c>
      <c r="AC501" s="118">
        <f t="shared" si="266"/>
        <v>0.44400724000000003</v>
      </c>
      <c r="AD501" s="118">
        <f t="shared" si="267"/>
        <v>0.10467312947999997</v>
      </c>
      <c r="AE501" s="118">
        <f t="shared" si="268"/>
        <v>7.6920011609999991E-2</v>
      </c>
      <c r="AF501" s="118">
        <f t="shared" si="269"/>
        <v>0.35135617429999999</v>
      </c>
      <c r="AG501" s="118">
        <f t="shared" si="270"/>
        <v>0.13041994734401957</v>
      </c>
      <c r="AI501" s="69">
        <v>43.115085999999998</v>
      </c>
      <c r="AJ501" s="69">
        <v>41.350800999999997</v>
      </c>
      <c r="AK501" s="69">
        <v>0.39205002</v>
      </c>
      <c r="AL501" s="69">
        <v>0</v>
      </c>
      <c r="AM501" s="69">
        <v>0.35177785</v>
      </c>
      <c r="AN501" s="69">
        <v>0.78360317999999995</v>
      </c>
      <c r="AO501" s="69">
        <v>0.23685475</v>
      </c>
      <c r="AQ501" s="116">
        <v>6.7379442999999997E-2</v>
      </c>
      <c r="AR501" s="116">
        <v>6.213436E-2</v>
      </c>
      <c r="AS501" s="116">
        <v>2.5696292E-3</v>
      </c>
      <c r="AT501" s="116">
        <v>2.6754532E-3</v>
      </c>
      <c r="AU501" s="150">
        <f t="shared" si="271"/>
        <v>3.7250815612148157E-6</v>
      </c>
      <c r="AV501" s="150">
        <f t="shared" si="272"/>
        <v>9.5030665678887697E-9</v>
      </c>
      <c r="AW501" s="163">
        <f t="shared" si="273"/>
        <v>0.37471333182299998</v>
      </c>
      <c r="AX501" s="196">
        <v>2.7522713E-6</v>
      </c>
      <c r="AY501" s="196">
        <v>8.3044754000000004E-9</v>
      </c>
      <c r="AZ501" s="196">
        <v>2.2688132999999999E-13</v>
      </c>
      <c r="BA501" s="196">
        <v>1.9606659999999999E-15</v>
      </c>
      <c r="BB501" s="196">
        <v>5.5614921000000002E-16</v>
      </c>
      <c r="BC501" s="196">
        <v>7.636012E-10</v>
      </c>
      <c r="BD501" s="196">
        <v>9.7036491000000004E-7</v>
      </c>
      <c r="BE501" s="196">
        <v>1.4251323E-10</v>
      </c>
      <c r="BF501" s="196">
        <v>1.0534798999999999E-9</v>
      </c>
      <c r="BG501" s="196">
        <v>1.0663902E-14</v>
      </c>
      <c r="BH501" s="196">
        <v>1.3149434E-16</v>
      </c>
      <c r="BI501" s="196">
        <v>2.3194835000000001E-12</v>
      </c>
      <c r="BJ501" s="196">
        <v>3.1494709999999998E-14</v>
      </c>
      <c r="BK501" s="196">
        <v>9.3829469999999997E-15</v>
      </c>
      <c r="BL501" s="196">
        <v>6.8426497999999998E-11</v>
      </c>
      <c r="BM501" s="196">
        <v>1.6133210000000001E-9</v>
      </c>
      <c r="BN501" s="196">
        <v>5.4302288999999997E-21</v>
      </c>
      <c r="BO501" s="196">
        <v>2.7201823000000001E-5</v>
      </c>
      <c r="BP501" s="108">
        <v>0.37468613000000001</v>
      </c>
      <c r="BQ501" s="108">
        <v>0</v>
      </c>
      <c r="BR501" s="108">
        <v>0</v>
      </c>
      <c r="BS501" s="108">
        <v>0</v>
      </c>
      <c r="BU501" s="69">
        <v>1.5999923E-4</v>
      </c>
      <c r="BV501" s="172">
        <v>7.3877598999999996E-6</v>
      </c>
      <c r="BW501" s="172">
        <v>8.2533998999999997E-5</v>
      </c>
      <c r="BX501" s="172">
        <v>6.2126476999999998E-7</v>
      </c>
      <c r="BY501" s="172">
        <v>9.8351504999999999E-6</v>
      </c>
      <c r="BZ501" s="172">
        <v>2.3859775000000002E-7</v>
      </c>
      <c r="CA501" s="172">
        <v>8.4714774999999995E-11</v>
      </c>
      <c r="CB501" s="172">
        <v>3.8317312E-7</v>
      </c>
      <c r="CC501" s="172">
        <v>4.4254225999999998E-7</v>
      </c>
      <c r="CD501" s="172">
        <v>3.9981070999999998E-6</v>
      </c>
      <c r="CE501" s="172">
        <v>1.5770000999999999E-12</v>
      </c>
      <c r="CF501" s="172">
        <v>1.2008258999999999E-17</v>
      </c>
      <c r="CG501" s="172">
        <v>1.0310552E-13</v>
      </c>
      <c r="CH501" s="172">
        <v>3.7698650000000002E-6</v>
      </c>
      <c r="CI501" s="172">
        <v>5.0470107000000002E-5</v>
      </c>
      <c r="CJ501" s="172">
        <v>3.1857618E-7</v>
      </c>
      <c r="CK501" s="69">
        <v>0</v>
      </c>
      <c r="CM501" s="197">
        <v>1.2162179000000001E-13</v>
      </c>
      <c r="CN501" s="198">
        <v>2.9555817000000002</v>
      </c>
      <c r="CO501" s="198">
        <v>9.5595095000000005E-3</v>
      </c>
      <c r="CP501" s="198">
        <v>5.1055464999999996E-3</v>
      </c>
      <c r="CQ501" s="197">
        <v>1.0490261E-9</v>
      </c>
      <c r="CR501" s="197">
        <v>1.2450286999999999E-7</v>
      </c>
      <c r="CS501" s="198">
        <v>4.0211576999999999E-4</v>
      </c>
      <c r="CT501" s="198">
        <v>2.7844364999999999E-2</v>
      </c>
      <c r="CU501" s="197">
        <v>7.1386956E-9</v>
      </c>
      <c r="CV501" s="197">
        <v>8.8326578999999998E-5</v>
      </c>
      <c r="CX501" s="166"/>
    </row>
    <row r="502" spans="1:102" ht="14.4">
      <c r="A502" t="s">
        <v>509</v>
      </c>
      <c r="B502" s="85" t="s">
        <v>506</v>
      </c>
      <c r="C502" s="113" t="str">
        <f t="shared" si="281"/>
        <v>A.070.04.105</v>
      </c>
      <c r="D502" s="9" t="s">
        <v>1144</v>
      </c>
      <c r="E502" s="112" t="s">
        <v>362</v>
      </c>
      <c r="F502" s="115" t="str">
        <f t="shared" si="282"/>
        <v>ethanol</v>
      </c>
      <c r="G502" s="143">
        <f t="shared" si="283"/>
        <v>1.6460722000000001</v>
      </c>
      <c r="I502" s="118">
        <f t="shared" si="284"/>
        <v>0.28371063650384132</v>
      </c>
      <c r="K502" s="161">
        <f t="shared" si="285"/>
        <v>5.4638481246999998E-3</v>
      </c>
      <c r="L502" s="161">
        <f t="shared" si="286"/>
        <v>2.4437189619999997E-2</v>
      </c>
      <c r="M502" s="162">
        <f t="shared" si="287"/>
        <v>6.8987687591413049E-3</v>
      </c>
      <c r="N502" s="161">
        <v>0.24691083</v>
      </c>
      <c r="O502" s="132">
        <v>1.7557785999999999E-2</v>
      </c>
      <c r="P502" s="132">
        <v>6.2565485000000004E-3</v>
      </c>
      <c r="Q502" s="132">
        <v>4.7050733000000003E-3</v>
      </c>
      <c r="R502" s="132">
        <v>6.8600352000000001E-4</v>
      </c>
      <c r="S502" s="164">
        <v>5.9004117E-6</v>
      </c>
      <c r="T502" s="164">
        <v>6.6870892999999998E-5</v>
      </c>
      <c r="U502" s="132">
        <v>1.7493715000000001E-4</v>
      </c>
      <c r="V502" s="132">
        <v>1.3985102999999999E-4</v>
      </c>
      <c r="W502" s="132">
        <v>3.4000438999999999E-4</v>
      </c>
      <c r="X502" s="132">
        <v>6.7579392999999998E-3</v>
      </c>
      <c r="Y502" s="132">
        <v>1.0791357999999999E-4</v>
      </c>
      <c r="Z502" s="164">
        <v>9.7842336000000006E-7</v>
      </c>
      <c r="AA502" s="164">
        <v>5.7813052999999998E-12</v>
      </c>
      <c r="AC502" s="118">
        <f t="shared" si="266"/>
        <v>0.24691083</v>
      </c>
      <c r="AD502" s="118">
        <f t="shared" si="267"/>
        <v>2.9453119774699998E-2</v>
      </c>
      <c r="AE502" s="118">
        <f t="shared" si="268"/>
        <v>2.3990250073359996E-2</v>
      </c>
      <c r="AF502" s="118">
        <f t="shared" si="269"/>
        <v>2.4437189619999997E-2</v>
      </c>
      <c r="AG502" s="118">
        <f t="shared" si="270"/>
        <v>6.8977903357813047E-3</v>
      </c>
      <c r="AI502" s="69">
        <v>51.660742999999997</v>
      </c>
      <c r="AJ502" s="69">
        <v>21.321740999999999</v>
      </c>
      <c r="AK502" s="69">
        <v>0.64163992999999997</v>
      </c>
      <c r="AL502" s="69">
        <v>0</v>
      </c>
      <c r="AM502" s="69">
        <v>29.154067999999999</v>
      </c>
      <c r="AN502" s="69">
        <v>0.38313091999999999</v>
      </c>
      <c r="AO502" s="69">
        <v>0.16016311999999999</v>
      </c>
      <c r="AQ502" s="116">
        <v>3.4192180000000003E-2</v>
      </c>
      <c r="AR502" s="116">
        <v>3.1645579E-2</v>
      </c>
      <c r="AS502" s="116">
        <v>1.3840119E-3</v>
      </c>
      <c r="AT502" s="116">
        <v>1.1625893E-3</v>
      </c>
      <c r="AU502" s="150">
        <f t="shared" si="271"/>
        <v>1.8972169934785151E-6</v>
      </c>
      <c r="AV502" s="150">
        <f t="shared" si="272"/>
        <v>5.1183869944127705E-9</v>
      </c>
      <c r="AW502" s="163">
        <f t="shared" si="273"/>
        <v>0.16282763484430002</v>
      </c>
      <c r="AX502" s="196">
        <v>1.5279492999999999E-6</v>
      </c>
      <c r="AY502" s="196">
        <v>4.6102071000000003E-9</v>
      </c>
      <c r="AZ502" s="196">
        <v>1.259568E-13</v>
      </c>
      <c r="BA502" s="196">
        <v>2.8200101999999998E-15</v>
      </c>
      <c r="BB502" s="196">
        <v>7.9990495000000004E-16</v>
      </c>
      <c r="BC502" s="196">
        <v>6.0575753999999999E-10</v>
      </c>
      <c r="BD502" s="196">
        <v>3.6861897E-7</v>
      </c>
      <c r="BE502" s="196">
        <v>8.7640097000000005E-11</v>
      </c>
      <c r="BF502" s="196">
        <v>4.2037176999999999E-10</v>
      </c>
      <c r="BG502" s="196">
        <v>3.2959251E-15</v>
      </c>
      <c r="BH502" s="196">
        <v>9.9030309999999997E-17</v>
      </c>
      <c r="BI502" s="196">
        <v>3.7360551E-14</v>
      </c>
      <c r="BJ502" s="196">
        <v>1.0632775E-15</v>
      </c>
      <c r="BK502" s="196">
        <v>2.5182104999999998E-16</v>
      </c>
      <c r="BL502" s="196">
        <v>1.8939016E-12</v>
      </c>
      <c r="BM502" s="196">
        <v>4.1068416999999997E-11</v>
      </c>
      <c r="BN502" s="196">
        <v>7.8102547999999993E-21</v>
      </c>
      <c r="BO502" s="196">
        <v>4.8248443000000001E-6</v>
      </c>
      <c r="BP502" s="108">
        <v>0.16282281000000001</v>
      </c>
      <c r="BQ502" s="108">
        <v>0</v>
      </c>
      <c r="BR502" s="108">
        <v>0</v>
      </c>
      <c r="BS502" s="108">
        <v>0</v>
      </c>
      <c r="BU502" s="172">
        <v>7.9254890000000005E-5</v>
      </c>
      <c r="BV502" s="172">
        <v>3.0908627000000001E-6</v>
      </c>
      <c r="BW502" s="172">
        <v>4.5896860000000002E-5</v>
      </c>
      <c r="BX502" s="172">
        <v>2.0869218E-8</v>
      </c>
      <c r="BY502" s="172">
        <v>2.5694377999999998E-6</v>
      </c>
      <c r="BZ502" s="172">
        <v>3.7889859999999999E-7</v>
      </c>
      <c r="CA502" s="172">
        <v>7.2158106999999999E-11</v>
      </c>
      <c r="CB502" s="172">
        <v>5.7512160000000001E-7</v>
      </c>
      <c r="CC502" s="172">
        <v>1.1274166999999999E-8</v>
      </c>
      <c r="CD502" s="172">
        <v>5.1354503000000003E-8</v>
      </c>
      <c r="CE502" s="172">
        <v>2.2681865999999999E-12</v>
      </c>
      <c r="CF502" s="172">
        <v>1.7271382000000001E-17</v>
      </c>
      <c r="CG502" s="172">
        <v>1.4829584E-13</v>
      </c>
      <c r="CH502" s="172">
        <v>1.0655649E-6</v>
      </c>
      <c r="CI502" s="172">
        <v>2.5539334000000001E-5</v>
      </c>
      <c r="CJ502" s="172">
        <v>5.5237467E-8</v>
      </c>
      <c r="CK502" s="69">
        <v>0</v>
      </c>
      <c r="CM502" s="197">
        <v>1.7492765E-13</v>
      </c>
      <c r="CN502" s="198">
        <v>1.6457428000000001</v>
      </c>
      <c r="CO502" s="198">
        <v>1.1876638E-2</v>
      </c>
      <c r="CP502" s="198">
        <v>2.2016125000000001E-3</v>
      </c>
      <c r="CQ502" s="197">
        <v>1.7037193999999999E-11</v>
      </c>
      <c r="CR502" s="197">
        <v>2.0242017999999998E-9</v>
      </c>
      <c r="CS502" s="198">
        <v>1.2019573999999999E-4</v>
      </c>
      <c r="CT502" s="198">
        <v>9.0441437999999998E-4</v>
      </c>
      <c r="CU502" s="197">
        <v>2.1923852999999999E-9</v>
      </c>
      <c r="CV502" s="198">
        <v>1.3328942999999999E-4</v>
      </c>
      <c r="CX502" s="166"/>
    </row>
    <row r="503" spans="1:102" ht="14.4">
      <c r="A503" t="s">
        <v>510</v>
      </c>
      <c r="B503" s="85" t="s">
        <v>506</v>
      </c>
      <c r="C503" s="113" t="str">
        <f t="shared" si="281"/>
        <v>A.070.04.106</v>
      </c>
      <c r="D503" s="9" t="s">
        <v>1144</v>
      </c>
      <c r="E503" s="112" t="s">
        <v>362</v>
      </c>
      <c r="F503" s="115" t="str">
        <f t="shared" si="282"/>
        <v>petrol (85% ethanol)</v>
      </c>
      <c r="G503" s="143">
        <f t="shared" si="283"/>
        <v>1.5214113333333332</v>
      </c>
      <c r="I503" s="118">
        <f t="shared" si="284"/>
        <v>0.31720861969877412</v>
      </c>
      <c r="K503" s="161">
        <f t="shared" si="285"/>
        <v>7.5331969440000004E-3</v>
      </c>
      <c r="L503" s="161">
        <f t="shared" si="286"/>
        <v>2.8794994720000001E-2</v>
      </c>
      <c r="M503" s="162">
        <f t="shared" si="287"/>
        <v>5.2668728034774112E-2</v>
      </c>
      <c r="N503" s="161">
        <v>0.22821169999999999</v>
      </c>
      <c r="O503" s="132">
        <v>1.9584115999999999E-2</v>
      </c>
      <c r="P503" s="132">
        <v>7.3358227000000003E-3</v>
      </c>
      <c r="Q503" s="132">
        <v>6.5697122999999998E-3</v>
      </c>
      <c r="R503" s="132">
        <v>7.9543248999999999E-4</v>
      </c>
      <c r="S503" s="164">
        <v>1.7785394000000001E-5</v>
      </c>
      <c r="T503" s="132">
        <v>1.5026676E-4</v>
      </c>
      <c r="U503" s="132">
        <v>1.4703151000000001E-3</v>
      </c>
      <c r="V503" s="132">
        <v>1.6365436999999999E-4</v>
      </c>
      <c r="W503" s="132">
        <v>2.8900372999999998E-4</v>
      </c>
      <c r="X503" s="132">
        <v>5.2504242E-2</v>
      </c>
      <c r="Y503" s="132">
        <v>1.1573719000000001E-4</v>
      </c>
      <c r="Z503" s="164">
        <v>8.3165985999999999E-7</v>
      </c>
      <c r="AA503" s="164">
        <v>4.9141094999999997E-12</v>
      </c>
      <c r="AC503" s="118">
        <f t="shared" si="266"/>
        <v>0.22821169999999999</v>
      </c>
      <c r="AD503" s="118">
        <f t="shared" si="267"/>
        <v>3.5923450743999996E-2</v>
      </c>
      <c r="AE503" s="118">
        <f t="shared" si="268"/>
        <v>2.8391085459860001E-2</v>
      </c>
      <c r="AF503" s="118">
        <f t="shared" si="269"/>
        <v>2.8794994720000001E-2</v>
      </c>
      <c r="AG503" s="118">
        <f t="shared" si="270"/>
        <v>5.2667896374914112E-2</v>
      </c>
      <c r="AI503" s="69">
        <v>52.795366999999999</v>
      </c>
      <c r="AJ503" s="69">
        <v>26.747223999999999</v>
      </c>
      <c r="AK503" s="69">
        <v>0.57769132000000001</v>
      </c>
      <c r="AL503" s="69">
        <v>0</v>
      </c>
      <c r="AM503" s="69">
        <v>24.780957999999998</v>
      </c>
      <c r="AN503" s="69">
        <v>0.54533640000000005</v>
      </c>
      <c r="AO503" s="69">
        <v>0.14415771999999999</v>
      </c>
      <c r="AQ503" s="116">
        <v>3.3166928999999998E-2</v>
      </c>
      <c r="AR503" s="116">
        <v>3.0263075E-2</v>
      </c>
      <c r="AS503" s="116">
        <v>1.2998909E-3</v>
      </c>
      <c r="AT503" s="116">
        <v>1.6039631E-3</v>
      </c>
      <c r="AU503" s="150">
        <f t="shared" si="271"/>
        <v>1.814333045138228E-6</v>
      </c>
      <c r="AV503" s="150">
        <f t="shared" si="272"/>
        <v>4.8072890211004029E-9</v>
      </c>
      <c r="AW503" s="163">
        <f t="shared" si="273"/>
        <v>0.2246446881676</v>
      </c>
      <c r="AX503" s="196">
        <v>1.4122049E-6</v>
      </c>
      <c r="AY503" s="196">
        <v>4.2609760999999999E-9</v>
      </c>
      <c r="AZ503" s="196">
        <v>1.1641539999999999E-13</v>
      </c>
      <c r="BA503" s="196">
        <v>2.3970087000000001E-15</v>
      </c>
      <c r="BB503" s="196">
        <v>6.7991920999999996E-16</v>
      </c>
      <c r="BC503" s="196">
        <v>5.8377390999999999E-10</v>
      </c>
      <c r="BD503" s="196">
        <v>4.0128667999999999E-7</v>
      </c>
      <c r="BE503" s="196">
        <v>9.0202081999999996E-11</v>
      </c>
      <c r="BF503" s="196">
        <v>4.5589601000000001E-10</v>
      </c>
      <c r="BG503" s="196">
        <v>2.8015364E-15</v>
      </c>
      <c r="BH503" s="196">
        <v>8.4175763000000003E-17</v>
      </c>
      <c r="BI503" s="196">
        <v>8.4982457000000001E-14</v>
      </c>
      <c r="BJ503" s="196">
        <v>8.8397325999999993E-15</v>
      </c>
      <c r="BK503" s="196">
        <v>1.7057920000000001E-15</v>
      </c>
      <c r="BL503" s="196">
        <v>7.0065013E-12</v>
      </c>
      <c r="BM503" s="196">
        <v>2.5068165000000002E-10</v>
      </c>
      <c r="BN503" s="196">
        <v>6.6387166E-21</v>
      </c>
      <c r="BO503" s="196">
        <v>7.8581675999999998E-6</v>
      </c>
      <c r="BP503" s="108">
        <v>0.22463683000000001</v>
      </c>
      <c r="BQ503" s="108">
        <v>0</v>
      </c>
      <c r="BR503" s="108">
        <v>0</v>
      </c>
      <c r="BS503" s="108">
        <v>0</v>
      </c>
      <c r="BU503" s="172">
        <v>8.3583839999999994E-5</v>
      </c>
      <c r="BV503" s="172">
        <v>3.3068736E-6</v>
      </c>
      <c r="BW503" s="172">
        <v>4.2420984999999998E-5</v>
      </c>
      <c r="BX503" s="172">
        <v>1.7379158999999999E-7</v>
      </c>
      <c r="BY503" s="172">
        <v>2.9339172000000001E-6</v>
      </c>
      <c r="BZ503" s="172">
        <v>3.2206381000000002E-7</v>
      </c>
      <c r="CA503" s="172">
        <v>6.1334391000000005E-11</v>
      </c>
      <c r="CB503" s="172">
        <v>4.8885336E-7</v>
      </c>
      <c r="CC503" s="172">
        <v>3.2693593999999998E-8</v>
      </c>
      <c r="CD503" s="172">
        <v>1.5461415E-7</v>
      </c>
      <c r="CE503" s="172">
        <v>1.9279586000000002E-12</v>
      </c>
      <c r="CF503" s="172">
        <v>1.4680675000000001E-17</v>
      </c>
      <c r="CG503" s="172">
        <v>1.2605145999999999E-13</v>
      </c>
      <c r="CH503" s="172">
        <v>1.4411937000000001E-6</v>
      </c>
      <c r="CI503" s="172">
        <v>3.2261838000000001E-5</v>
      </c>
      <c r="CJ503" s="172">
        <v>4.6951848E-8</v>
      </c>
      <c r="CK503" s="69">
        <v>0</v>
      </c>
      <c r="CM503" s="197">
        <v>1.4868849999999999E-13</v>
      </c>
      <c r="CN503" s="198">
        <v>1.5211314</v>
      </c>
      <c r="CO503" s="198">
        <v>1.0095142E-2</v>
      </c>
      <c r="CP503" s="198">
        <v>2.3363706000000001E-3</v>
      </c>
      <c r="CQ503" s="197">
        <v>3.9611868999999999E-11</v>
      </c>
      <c r="CR503" s="197">
        <v>4.8407275000000001E-9</v>
      </c>
      <c r="CS503" s="198">
        <v>1.3587804000000001E-4</v>
      </c>
      <c r="CT503" s="198">
        <v>7.3938544999999998E-3</v>
      </c>
      <c r="CU503" s="197">
        <v>1.8635275000000001E-9</v>
      </c>
      <c r="CV503" s="198">
        <v>1.1329600999999999E-4</v>
      </c>
      <c r="CX503" s="166"/>
    </row>
    <row r="504" spans="1:102" ht="14.4">
      <c r="A504" t="s">
        <v>1145</v>
      </c>
      <c r="B504" s="85" t="s">
        <v>506</v>
      </c>
      <c r="C504" s="113" t="str">
        <f t="shared" si="281"/>
        <v>A.070.04.107</v>
      </c>
      <c r="D504" s="9" t="s">
        <v>1144</v>
      </c>
      <c r="E504" s="112" t="s">
        <v>362</v>
      </c>
      <c r="F504" s="115" t="str">
        <f t="shared" si="282"/>
        <v>Diesel B100 (FAME)</v>
      </c>
      <c r="G504" s="143">
        <f t="shared" si="283"/>
        <v>2.960048266666667</v>
      </c>
      <c r="I504" s="118">
        <f t="shared" si="284"/>
        <v>0.95378309013401963</v>
      </c>
      <c r="K504" s="161">
        <f t="shared" si="285"/>
        <v>2.7876423179999998E-2</v>
      </c>
      <c r="L504" s="161">
        <f t="shared" si="286"/>
        <v>0.35135617430000005</v>
      </c>
      <c r="M504" s="162">
        <f t="shared" si="287"/>
        <v>0.13054325265401956</v>
      </c>
      <c r="N504" s="161">
        <v>0.44400724000000003</v>
      </c>
      <c r="O504" s="132">
        <v>4.8438481999999998E-2</v>
      </c>
      <c r="P504" s="132">
        <v>2.3124586999999999E-2</v>
      </c>
      <c r="Q504" s="132">
        <v>1.7334954999999999E-2</v>
      </c>
      <c r="R504" s="132">
        <v>4.6228574999999999E-3</v>
      </c>
      <c r="S504" s="132">
        <v>1.7896458E-4</v>
      </c>
      <c r="T504" s="132">
        <v>5.7396460999999998E-3</v>
      </c>
      <c r="U504" s="132">
        <v>5.2336372999999999E-3</v>
      </c>
      <c r="V504" s="132">
        <v>5.3398734000000003E-4</v>
      </c>
      <c r="W504" s="132">
        <v>1.1129808E-2</v>
      </c>
      <c r="X504" s="132">
        <v>0.12988595999999999</v>
      </c>
      <c r="Y504" s="132">
        <v>0.26342966000000001</v>
      </c>
      <c r="Z504" s="132">
        <v>1.2330530999999999E-4</v>
      </c>
      <c r="AA504" s="164">
        <v>4.019563E-12</v>
      </c>
      <c r="AC504" s="118">
        <f t="shared" si="266"/>
        <v>0.44400724000000003</v>
      </c>
      <c r="AD504" s="118">
        <f t="shared" si="267"/>
        <v>0.10467312947999997</v>
      </c>
      <c r="AE504" s="118">
        <f t="shared" si="268"/>
        <v>7.6920011609999991E-2</v>
      </c>
      <c r="AF504" s="118">
        <f t="shared" si="269"/>
        <v>0.35135617429999999</v>
      </c>
      <c r="AG504" s="118">
        <f t="shared" si="270"/>
        <v>0.13041994734401957</v>
      </c>
      <c r="AI504" s="69">
        <v>43.115085999999998</v>
      </c>
      <c r="AJ504" s="69">
        <v>41.350800999999997</v>
      </c>
      <c r="AK504" s="69">
        <v>0.39205002</v>
      </c>
      <c r="AL504" s="69">
        <v>0</v>
      </c>
      <c r="AM504" s="69">
        <v>0.35177785</v>
      </c>
      <c r="AN504" s="69">
        <v>0.78360317999999995</v>
      </c>
      <c r="AO504" s="69">
        <v>0.23685475</v>
      </c>
      <c r="AQ504" s="116">
        <v>6.7379442999999997E-2</v>
      </c>
      <c r="AR504" s="116">
        <v>6.213436E-2</v>
      </c>
      <c r="AS504" s="116">
        <v>2.5696292E-3</v>
      </c>
      <c r="AT504" s="116">
        <v>2.6754532E-3</v>
      </c>
      <c r="AU504" s="150">
        <f t="shared" si="271"/>
        <v>3.7250815612148157E-6</v>
      </c>
      <c r="AV504" s="150">
        <f t="shared" si="272"/>
        <v>9.5030665678887697E-9</v>
      </c>
      <c r="AW504" s="163">
        <f t="shared" si="273"/>
        <v>0.37471333182299998</v>
      </c>
      <c r="AX504" s="196">
        <v>2.7522713E-6</v>
      </c>
      <c r="AY504" s="196">
        <v>8.3044754000000004E-9</v>
      </c>
      <c r="AZ504" s="196">
        <v>2.2688132999999999E-13</v>
      </c>
      <c r="BA504" s="196">
        <v>1.9606659999999999E-15</v>
      </c>
      <c r="BB504" s="196">
        <v>5.5614921000000002E-16</v>
      </c>
      <c r="BC504" s="196">
        <v>7.636012E-10</v>
      </c>
      <c r="BD504" s="196">
        <v>9.7036491000000004E-7</v>
      </c>
      <c r="BE504" s="196">
        <v>1.4251323E-10</v>
      </c>
      <c r="BF504" s="196">
        <v>1.0534798999999999E-9</v>
      </c>
      <c r="BG504" s="196">
        <v>1.0663902E-14</v>
      </c>
      <c r="BH504" s="196">
        <v>1.3149434E-16</v>
      </c>
      <c r="BI504" s="196">
        <v>2.3194835000000001E-12</v>
      </c>
      <c r="BJ504" s="196">
        <v>3.1494709999999998E-14</v>
      </c>
      <c r="BK504" s="196">
        <v>9.3829469999999997E-15</v>
      </c>
      <c r="BL504" s="196">
        <v>6.8426497999999998E-11</v>
      </c>
      <c r="BM504" s="196">
        <v>1.6133210000000001E-9</v>
      </c>
      <c r="BN504" s="196">
        <v>5.4302288999999997E-21</v>
      </c>
      <c r="BO504" s="196">
        <v>2.7201823000000001E-5</v>
      </c>
      <c r="BP504" s="108">
        <v>0.37468613000000001</v>
      </c>
      <c r="BQ504" s="108">
        <v>0</v>
      </c>
      <c r="BR504" s="108">
        <v>0</v>
      </c>
      <c r="BS504" s="108">
        <v>0</v>
      </c>
      <c r="BU504" s="69">
        <v>1.5999923E-4</v>
      </c>
      <c r="BV504" s="172">
        <v>7.3877598999999996E-6</v>
      </c>
      <c r="BW504" s="172">
        <v>8.2533998999999997E-5</v>
      </c>
      <c r="BX504" s="172">
        <v>6.2126476999999998E-7</v>
      </c>
      <c r="BY504" s="172">
        <v>9.8351504999999999E-6</v>
      </c>
      <c r="BZ504" s="172">
        <v>2.3859775000000002E-7</v>
      </c>
      <c r="CA504" s="172">
        <v>8.4714774999999995E-11</v>
      </c>
      <c r="CB504" s="172">
        <v>3.8317312E-7</v>
      </c>
      <c r="CC504" s="172">
        <v>4.4254225999999998E-7</v>
      </c>
      <c r="CD504" s="172">
        <v>3.9981070999999998E-6</v>
      </c>
      <c r="CE504" s="172">
        <v>1.5770000999999999E-12</v>
      </c>
      <c r="CF504" s="172">
        <v>1.2008258999999999E-17</v>
      </c>
      <c r="CG504" s="172">
        <v>1.0310552E-13</v>
      </c>
      <c r="CH504" s="172">
        <v>3.7698650000000002E-6</v>
      </c>
      <c r="CI504" s="172">
        <v>5.0470107000000002E-5</v>
      </c>
      <c r="CJ504" s="172">
        <v>3.1857618E-7</v>
      </c>
      <c r="CK504" s="69">
        <v>0</v>
      </c>
      <c r="CM504" s="197">
        <v>1.2162179000000001E-13</v>
      </c>
      <c r="CN504" s="198">
        <v>2.9555817000000002</v>
      </c>
      <c r="CO504" s="198">
        <v>9.5595095000000005E-3</v>
      </c>
      <c r="CP504" s="198">
        <v>5.1055464999999996E-3</v>
      </c>
      <c r="CQ504" s="197">
        <v>1.0490261E-9</v>
      </c>
      <c r="CR504" s="197">
        <v>1.2450286999999999E-7</v>
      </c>
      <c r="CS504" s="198">
        <v>4.0211576999999999E-4</v>
      </c>
      <c r="CT504" s="198">
        <v>2.7844364999999999E-2</v>
      </c>
      <c r="CU504" s="197">
        <v>7.1386956E-9</v>
      </c>
      <c r="CV504" s="197">
        <v>8.8326578999999998E-5</v>
      </c>
      <c r="CX504" s="166"/>
    </row>
    <row r="505" spans="1:102" ht="14.4">
      <c r="A505" t="s">
        <v>1664</v>
      </c>
      <c r="B505" s="85" t="s">
        <v>506</v>
      </c>
      <c r="C505" s="113" t="str">
        <f t="shared" si="281"/>
        <v>A.070.04.108</v>
      </c>
      <c r="D505" s="9" t="s">
        <v>1144</v>
      </c>
      <c r="E505" s="112" t="s">
        <v>362</v>
      </c>
      <c r="F505" s="115" t="str">
        <f t="shared" si="282"/>
        <v>Diesel XTL (HVO) from USA soybean oil in Europe</v>
      </c>
      <c r="G505" s="143">
        <f t="shared" si="283"/>
        <v>3.1603581333333337</v>
      </c>
      <c r="I505" s="118">
        <f t="shared" si="284"/>
        <v>0.97836442196742757</v>
      </c>
      <c r="K505" s="161">
        <f t="shared" si="285"/>
        <v>2.871483033E-2</v>
      </c>
      <c r="L505" s="161">
        <f t="shared" si="286"/>
        <v>0.34183492529999998</v>
      </c>
      <c r="M505" s="162">
        <f t="shared" si="287"/>
        <v>0.13376094633742758</v>
      </c>
      <c r="N505" s="161">
        <v>0.47405372000000001</v>
      </c>
      <c r="O505" s="132">
        <v>4.6880766999999997E-2</v>
      </c>
      <c r="P505" s="132">
        <v>2.3349377000000001E-2</v>
      </c>
      <c r="Q505" s="132">
        <v>1.7305907999999998E-2</v>
      </c>
      <c r="R505" s="132">
        <v>5.3575106000000004E-3</v>
      </c>
      <c r="S505" s="132">
        <v>1.8200913000000001E-4</v>
      </c>
      <c r="T505" s="132">
        <v>5.8694026000000003E-3</v>
      </c>
      <c r="U505" s="132">
        <v>5.3136058000000002E-3</v>
      </c>
      <c r="V505" s="132">
        <v>5.8766085999999997E-4</v>
      </c>
      <c r="W505" s="132">
        <v>2.5741754999999999E-3</v>
      </c>
      <c r="X505" s="132">
        <v>0.13312309</v>
      </c>
      <c r="Y505" s="132">
        <v>0.26371699999999998</v>
      </c>
      <c r="Z505" s="164">
        <v>5.0195458000000003E-5</v>
      </c>
      <c r="AA505" s="164">
        <v>1.9427564E-11</v>
      </c>
      <c r="AC505" s="118">
        <f t="shared" si="266"/>
        <v>0.47405372000000001</v>
      </c>
      <c r="AD505" s="118">
        <f t="shared" si="267"/>
        <v>0.10425858012999999</v>
      </c>
      <c r="AE505" s="118">
        <f t="shared" si="268"/>
        <v>7.5593945257999992E-2</v>
      </c>
      <c r="AF505" s="118">
        <f t="shared" si="269"/>
        <v>0.34183492529999998</v>
      </c>
      <c r="AG505" s="118">
        <f t="shared" si="270"/>
        <v>0.13371075087942758</v>
      </c>
      <c r="AI505" s="69">
        <v>48.368603</v>
      </c>
      <c r="AJ505" s="69">
        <v>41.892192000000001</v>
      </c>
      <c r="AK505" s="69">
        <v>0.26652865999999997</v>
      </c>
      <c r="AL505" s="69">
        <v>0</v>
      </c>
      <c r="AM505" s="69">
        <v>5.3154214</v>
      </c>
      <c r="AN505" s="69">
        <v>0.72830342000000003</v>
      </c>
      <c r="AO505" s="69">
        <v>0.16615729000000001</v>
      </c>
      <c r="AQ505" s="116">
        <v>7.0261282999999994E-2</v>
      </c>
      <c r="AR505" s="116">
        <v>6.4828830000000004E-2</v>
      </c>
      <c r="AS505" s="116">
        <v>2.7143923E-3</v>
      </c>
      <c r="AT505" s="116">
        <v>2.7180612E-3</v>
      </c>
      <c r="AU505" s="150">
        <f t="shared" si="271"/>
        <v>3.8866204570234037E-6</v>
      </c>
      <c r="AV505" s="150">
        <f t="shared" si="272"/>
        <v>1.0038433235880934E-8</v>
      </c>
      <c r="AW505" s="163">
        <f t="shared" si="273"/>
        <v>0.380680839248</v>
      </c>
      <c r="AX505" s="196">
        <v>2.9381681E-6</v>
      </c>
      <c r="AY505" s="196">
        <v>8.8653713999999996E-9</v>
      </c>
      <c r="AZ505" s="196">
        <v>2.4220579E-13</v>
      </c>
      <c r="BA505" s="196">
        <v>9.4763941000000002E-15</v>
      </c>
      <c r="BB505" s="196">
        <v>2.6880096000000001E-15</v>
      </c>
      <c r="BC505" s="196">
        <v>7.6981250000000002E-10</v>
      </c>
      <c r="BD505" s="196">
        <v>9.4558306999999999E-7</v>
      </c>
      <c r="BE505" s="196">
        <v>1.4317806000000001E-10</v>
      </c>
      <c r="BF505" s="196">
        <v>1.0249242999999999E-9</v>
      </c>
      <c r="BG505" s="196">
        <v>1.4643009999999999E-14</v>
      </c>
      <c r="BH505" s="196">
        <v>3.9542419000000001E-16</v>
      </c>
      <c r="BI505" s="196">
        <v>2.3925260999999999E-12</v>
      </c>
      <c r="BJ505" s="196">
        <v>3.2009960000000002E-14</v>
      </c>
      <c r="BK505" s="196">
        <v>9.5940985000000005E-15</v>
      </c>
      <c r="BL505" s="196">
        <v>7.0688658999999998E-11</v>
      </c>
      <c r="BM505" s="196">
        <v>1.6558137E-9</v>
      </c>
      <c r="BN505" s="196">
        <v>2.6245667999999999E-20</v>
      </c>
      <c r="BO505" s="196">
        <v>3.3019248000000002E-5</v>
      </c>
      <c r="BP505" s="108">
        <v>0.38064782000000003</v>
      </c>
      <c r="BQ505" s="196">
        <v>3.7296000000000002E-10</v>
      </c>
      <c r="BR505" s="196">
        <v>2.268E-12</v>
      </c>
      <c r="BS505" s="196">
        <v>1.01472E-16</v>
      </c>
      <c r="BU505" s="69">
        <v>1.6539802999999999E-4</v>
      </c>
      <c r="BV505" s="172">
        <v>7.1937812E-6</v>
      </c>
      <c r="BW505" s="172">
        <v>8.8119169999999999E-5</v>
      </c>
      <c r="BX505" s="172">
        <v>6.3063204999999995E-7</v>
      </c>
      <c r="BY505" s="172">
        <v>9.5063051999999993E-6</v>
      </c>
      <c r="BZ505" s="172">
        <v>2.4427053000000002E-7</v>
      </c>
      <c r="CA505" s="172">
        <v>2.7702639000000002E-10</v>
      </c>
      <c r="CB505" s="172">
        <v>3.9187662999999999E-7</v>
      </c>
      <c r="CC505" s="172">
        <v>4.5291775E-7</v>
      </c>
      <c r="CD505" s="172">
        <v>4.0872495999999999E-6</v>
      </c>
      <c r="CE505" s="172">
        <v>7.6220398E-12</v>
      </c>
      <c r="CF505" s="172">
        <v>5.8038946999999997E-17</v>
      </c>
      <c r="CG505" s="172">
        <v>4.9833501E-13</v>
      </c>
      <c r="CH505" s="172">
        <v>3.7511963999999998E-6</v>
      </c>
      <c r="CI505" s="172">
        <v>5.0933222000000002E-5</v>
      </c>
      <c r="CJ505" s="172">
        <v>3.3585037999999998E-8</v>
      </c>
      <c r="CK505" s="172">
        <v>5.3541125E-8</v>
      </c>
      <c r="CM505" s="197">
        <v>5.8782885999999996E-13</v>
      </c>
      <c r="CN505" s="198">
        <v>3.1558839000000001</v>
      </c>
      <c r="CO505" s="198">
        <v>1.0123238E-2</v>
      </c>
      <c r="CP505" s="198">
        <v>4.9740994000000002E-3</v>
      </c>
      <c r="CQ505" s="197">
        <v>1.0820717999999999E-9</v>
      </c>
      <c r="CR505" s="197">
        <v>1.2840236E-7</v>
      </c>
      <c r="CS505" s="198">
        <v>3.9329848000000002E-4</v>
      </c>
      <c r="CT505" s="198">
        <v>2.8311381E-2</v>
      </c>
      <c r="CU505" s="197">
        <v>9.7596642999999999E-9</v>
      </c>
      <c r="CV505" s="197">
        <v>9.0430129999999995E-5</v>
      </c>
      <c r="CX505" s="166"/>
    </row>
    <row r="506" spans="1:102" ht="14.4">
      <c r="A506" t="s">
        <v>1511</v>
      </c>
      <c r="B506" s="85" t="s">
        <v>506</v>
      </c>
      <c r="C506" s="113" t="str">
        <f t="shared" si="281"/>
        <v>A.070.04.109</v>
      </c>
      <c r="D506" s="9" t="s">
        <v>1144</v>
      </c>
      <c r="E506" s="112" t="s">
        <v>362</v>
      </c>
      <c r="F506" s="115" t="str">
        <f t="shared" si="282"/>
        <v>Diesel XTL (HVO) from agricultural waste</v>
      </c>
      <c r="G506" s="143">
        <f t="shared" si="283"/>
        <v>0.54263924000000008</v>
      </c>
      <c r="I506" s="118">
        <f t="shared" si="284"/>
        <v>9.9752131618086798E-2</v>
      </c>
      <c r="K506" s="161">
        <f t="shared" si="285"/>
        <v>2.7817456268000003E-3</v>
      </c>
      <c r="L506" s="161">
        <f t="shared" si="286"/>
        <v>6.1191424600000001E-3</v>
      </c>
      <c r="M506" s="162">
        <f t="shared" si="287"/>
        <v>9.4553575312868021E-3</v>
      </c>
      <c r="N506" s="161">
        <v>8.1395886000000001E-2</v>
      </c>
      <c r="O506" s="132">
        <v>2.8376361999999998E-3</v>
      </c>
      <c r="P506" s="132">
        <v>1.5988265E-3</v>
      </c>
      <c r="Q506" s="132">
        <v>1.31814E-3</v>
      </c>
      <c r="R506" s="132">
        <v>1.277783E-3</v>
      </c>
      <c r="S506" s="164">
        <v>7.1521067999999998E-6</v>
      </c>
      <c r="T506" s="132">
        <v>1.7867052E-4</v>
      </c>
      <c r="U506" s="132">
        <v>1.8862937000000001E-4</v>
      </c>
      <c r="V506" s="132">
        <v>1.1123042999999999E-4</v>
      </c>
      <c r="W506" s="132">
        <v>1.1342762000000001E-3</v>
      </c>
      <c r="X506" s="132">
        <v>9.3216270000000007E-3</v>
      </c>
      <c r="Y506" s="132">
        <v>3.5977418999999999E-4</v>
      </c>
      <c r="Z506" s="164">
        <v>2.2500081999999999E-5</v>
      </c>
      <c r="AA506" s="164">
        <v>1.9286801E-11</v>
      </c>
      <c r="AC506" s="118">
        <f t="shared" si="266"/>
        <v>8.1395886000000001E-2</v>
      </c>
      <c r="AD506" s="118">
        <f t="shared" si="267"/>
        <v>7.4068376968E-3</v>
      </c>
      <c r="AE506" s="118">
        <f t="shared" si="268"/>
        <v>4.6475921519999993E-3</v>
      </c>
      <c r="AF506" s="118">
        <f t="shared" si="269"/>
        <v>6.1191424600000001E-3</v>
      </c>
      <c r="AG506" s="118">
        <f t="shared" si="270"/>
        <v>9.4328574492868016E-3</v>
      </c>
      <c r="AI506" s="69">
        <v>51.557456999999999</v>
      </c>
      <c r="AJ506" s="69">
        <v>7.3563622999999998</v>
      </c>
      <c r="AK506" s="69">
        <v>8.6365004999999995E-2</v>
      </c>
      <c r="AL506" s="69">
        <v>0</v>
      </c>
      <c r="AM506" s="69">
        <v>44.02</v>
      </c>
      <c r="AN506" s="69">
        <v>7.2935703000000005E-2</v>
      </c>
      <c r="AO506" s="69">
        <v>2.1794191000000001E-2</v>
      </c>
      <c r="AQ506" s="116">
        <v>1.0293182999999999E-2</v>
      </c>
      <c r="AR506" s="116">
        <v>9.4249396999999992E-3</v>
      </c>
      <c r="AS506" s="116">
        <v>4.3490275000000002E-4</v>
      </c>
      <c r="AT506" s="116">
        <v>4.3334086999999999E-4</v>
      </c>
      <c r="AU506" s="150">
        <f t="shared" si="271"/>
        <v>5.6504434970916609E-7</v>
      </c>
      <c r="AV506" s="150">
        <f t="shared" si="272"/>
        <v>1.6083681435314459E-9</v>
      </c>
      <c r="AW506" s="163">
        <f t="shared" si="273"/>
        <v>6.0691998353000001E-2</v>
      </c>
      <c r="AX506" s="196">
        <v>5.0369536999999998E-7</v>
      </c>
      <c r="AY506" s="196">
        <v>1.5197754000000001E-9</v>
      </c>
      <c r="AZ506" s="196">
        <v>4.1522227999999999E-14</v>
      </c>
      <c r="BA506" s="196">
        <v>9.4077326000000006E-15</v>
      </c>
      <c r="BB506" s="196">
        <v>2.6685336000000001E-15</v>
      </c>
      <c r="BC506" s="196">
        <v>1.1722995E-10</v>
      </c>
      <c r="BD506" s="196">
        <v>6.0785253000000003E-8</v>
      </c>
      <c r="BE506" s="196">
        <v>1.8110524999999999E-11</v>
      </c>
      <c r="BF506" s="196">
        <v>6.7986827999999994E-11</v>
      </c>
      <c r="BG506" s="196">
        <v>1.0995414999999999E-14</v>
      </c>
      <c r="BH506" s="196">
        <v>3.3037138999999998E-16</v>
      </c>
      <c r="BI506" s="196">
        <v>1.0056838E-13</v>
      </c>
      <c r="BJ506" s="196">
        <v>6.2400768000000005E-14</v>
      </c>
      <c r="BK506" s="196">
        <v>1.1471871E-14</v>
      </c>
      <c r="BL506" s="196">
        <v>3.5653599E-12</v>
      </c>
      <c r="BM506" s="196">
        <v>6.9959323E-11</v>
      </c>
      <c r="BN506" s="196">
        <v>2.6055505000000001E-20</v>
      </c>
      <c r="BO506" s="196">
        <v>8.3953530000000007E-6</v>
      </c>
      <c r="BP506" s="108">
        <v>6.0683603000000003E-2</v>
      </c>
      <c r="BQ506" s="196">
        <v>3.7296000000000002E-10</v>
      </c>
      <c r="BR506" s="196">
        <v>2.268E-12</v>
      </c>
      <c r="BS506" s="196">
        <v>1.01472E-16</v>
      </c>
      <c r="BU506" s="172">
        <v>2.5502351000000001E-5</v>
      </c>
      <c r="BV506" s="172">
        <v>5.0165705000000005E-7</v>
      </c>
      <c r="BW506" s="172">
        <v>1.5130222E-5</v>
      </c>
      <c r="BX506" s="172">
        <v>2.243869E-8</v>
      </c>
      <c r="BY506" s="172">
        <v>4.8085350000000001E-7</v>
      </c>
      <c r="BZ506" s="172">
        <v>6.4743725999999999E-8</v>
      </c>
      <c r="CA506" s="172">
        <v>2.4072401E-10</v>
      </c>
      <c r="CB506" s="172">
        <v>9.8384019000000005E-8</v>
      </c>
      <c r="CC506" s="172">
        <v>1.8317205E-8</v>
      </c>
      <c r="CD506" s="172">
        <v>1.2559630999999999E-7</v>
      </c>
      <c r="CE506" s="172">
        <v>7.5668141000000005E-12</v>
      </c>
      <c r="CF506" s="172">
        <v>5.7618425E-17</v>
      </c>
      <c r="CG506" s="172">
        <v>4.9472430999999998E-13</v>
      </c>
      <c r="CH506" s="172">
        <v>2.7863349000000001E-7</v>
      </c>
      <c r="CI506" s="172">
        <v>8.7106707000000003E-6</v>
      </c>
      <c r="CJ506" s="172">
        <v>1.7044978000000001E-8</v>
      </c>
      <c r="CK506" s="172">
        <v>5.3541125E-8</v>
      </c>
      <c r="CM506" s="197">
        <v>5.8356972999999999E-13</v>
      </c>
      <c r="CN506" s="198">
        <v>0.54253392</v>
      </c>
      <c r="CO506" s="198">
        <v>2.6968401999999999E-3</v>
      </c>
      <c r="CP506" s="198">
        <v>3.5803700999999997E-4</v>
      </c>
      <c r="CQ506" s="197">
        <v>4.5576497E-11</v>
      </c>
      <c r="CR506" s="197">
        <v>5.3869075E-9</v>
      </c>
      <c r="CS506" s="197">
        <v>2.1216114E-5</v>
      </c>
      <c r="CT506" s="198">
        <v>3.1206724000000002E-2</v>
      </c>
      <c r="CU506" s="197">
        <v>7.3139361999999997E-9</v>
      </c>
      <c r="CV506" s="197">
        <v>2.2904585999999999E-5</v>
      </c>
      <c r="CX506" s="166"/>
    </row>
    <row r="507" spans="1:102" ht="14.4">
      <c r="A507" t="s">
        <v>1512</v>
      </c>
      <c r="B507" s="85" t="s">
        <v>506</v>
      </c>
      <c r="C507" s="113" t="str">
        <f t="shared" si="281"/>
        <v>A.070.04.110</v>
      </c>
      <c r="D507" s="9" t="s">
        <v>1144</v>
      </c>
      <c r="E507" s="112" t="s">
        <v>362</v>
      </c>
      <c r="F507" s="115" t="str">
        <f t="shared" si="282"/>
        <v>Diesel XTL (HVO) from tallow (waste)</v>
      </c>
      <c r="G507" s="143">
        <f t="shared" si="283"/>
        <v>0.3949546266666667</v>
      </c>
      <c r="I507" s="118">
        <f t="shared" si="284"/>
        <v>8.0330348850080127E-2</v>
      </c>
      <c r="K507" s="161">
        <f t="shared" si="285"/>
        <v>2.7376179877999997E-3</v>
      </c>
      <c r="L507" s="161">
        <f t="shared" si="286"/>
        <v>6.5902044800000004E-3</v>
      </c>
      <c r="M507" s="162">
        <f t="shared" si="287"/>
        <v>1.1759332382280127E-2</v>
      </c>
      <c r="N507" s="161">
        <v>5.9243193999999999E-2</v>
      </c>
      <c r="O507" s="132">
        <v>3.3820461000000001E-3</v>
      </c>
      <c r="P507" s="132">
        <v>1.5417617E-3</v>
      </c>
      <c r="Q507" s="132">
        <v>1.2950005999999999E-3</v>
      </c>
      <c r="R507" s="132">
        <v>1.2568658999999999E-3</v>
      </c>
      <c r="S507" s="164">
        <v>6.9796678000000004E-6</v>
      </c>
      <c r="T507" s="132">
        <v>1.7877181999999999E-4</v>
      </c>
      <c r="U507" s="132">
        <v>1.7282754999999999E-4</v>
      </c>
      <c r="V507" s="132">
        <v>1.1112849E-4</v>
      </c>
      <c r="W507" s="132">
        <v>1.1338837E-3</v>
      </c>
      <c r="X507" s="132">
        <v>1.1633839E-2</v>
      </c>
      <c r="Y507" s="132">
        <v>3.5968543000000001E-4</v>
      </c>
      <c r="Z507" s="164">
        <v>1.4364873E-5</v>
      </c>
      <c r="AA507" s="164">
        <v>1.9280126999999999E-11</v>
      </c>
      <c r="AC507" s="118">
        <f t="shared" si="266"/>
        <v>5.9243193999999999E-2</v>
      </c>
      <c r="AD507" s="118">
        <f t="shared" si="267"/>
        <v>7.8342533377999991E-3</v>
      </c>
      <c r="AE507" s="118">
        <f t="shared" si="268"/>
        <v>5.1110002229999996E-3</v>
      </c>
      <c r="AF507" s="118">
        <f t="shared" si="269"/>
        <v>6.5902044800000004E-3</v>
      </c>
      <c r="AG507" s="118">
        <f t="shared" si="270"/>
        <v>1.1744967509280127E-2</v>
      </c>
      <c r="AI507" s="69">
        <v>49.569194000000003</v>
      </c>
      <c r="AJ507" s="69">
        <v>5.3816373999999998</v>
      </c>
      <c r="AK507" s="69">
        <v>8.0154318000000002E-2</v>
      </c>
      <c r="AL507" s="69">
        <v>0</v>
      </c>
      <c r="AM507" s="69">
        <v>44.018273999999998</v>
      </c>
      <c r="AN507" s="69">
        <v>6.8893042000000002E-2</v>
      </c>
      <c r="AO507" s="69">
        <v>2.0234731999999998E-2</v>
      </c>
      <c r="AQ507" s="116">
        <v>7.9444508000000007E-3</v>
      </c>
      <c r="AR507" s="116">
        <v>7.2919971999999998E-3</v>
      </c>
      <c r="AS507" s="116">
        <v>3.2575974999999999E-4</v>
      </c>
      <c r="AT507" s="116">
        <v>3.2669387000000002E-4</v>
      </c>
      <c r="AU507" s="150">
        <f t="shared" si="271"/>
        <v>4.3717010123938743E-7</v>
      </c>
      <c r="AV507" s="150">
        <f t="shared" si="272"/>
        <v>1.2047327803479564E-9</v>
      </c>
      <c r="AW507" s="163">
        <f t="shared" si="273"/>
        <v>4.5755444709999996E-2</v>
      </c>
      <c r="AX507" s="196">
        <v>3.6659578999999999E-7</v>
      </c>
      <c r="AY507" s="196">
        <v>1.1061109999999999E-9</v>
      </c>
      <c r="AZ507" s="196">
        <v>3.0220404999999999E-14</v>
      </c>
      <c r="BA507" s="196">
        <v>9.4044771999999998E-15</v>
      </c>
      <c r="BB507" s="196">
        <v>2.6676101999999999E-15</v>
      </c>
      <c r="BC507" s="196">
        <v>1.1470938999999999E-10</v>
      </c>
      <c r="BD507" s="196">
        <v>7.0172935999999995E-8</v>
      </c>
      <c r="BE507" s="196">
        <v>1.7737223999999998E-11</v>
      </c>
      <c r="BF507" s="196">
        <v>7.9307899000000004E-11</v>
      </c>
      <c r="BG507" s="196">
        <v>1.099161E-14</v>
      </c>
      <c r="BH507" s="196">
        <v>3.3025707E-16</v>
      </c>
      <c r="BI507" s="196">
        <v>1.0067657000000001E-13</v>
      </c>
      <c r="BJ507" s="196">
        <v>1.0603822E-13</v>
      </c>
      <c r="BK507" s="196">
        <v>1.9381695999999999E-14</v>
      </c>
      <c r="BL507" s="196">
        <v>3.5090943E-12</v>
      </c>
      <c r="BM507" s="196">
        <v>6.7893482999999999E-11</v>
      </c>
      <c r="BN507" s="196">
        <v>2.6046487999999999E-20</v>
      </c>
      <c r="BO507" s="196">
        <v>8.4767100000000004E-6</v>
      </c>
      <c r="BP507" s="108">
        <v>4.5746967999999999E-2</v>
      </c>
      <c r="BQ507" s="196">
        <v>2.152512E-10</v>
      </c>
      <c r="BR507" s="196">
        <v>1.3089599999999999E-12</v>
      </c>
      <c r="BS507" s="196">
        <v>5.8563839999999995E-17</v>
      </c>
      <c r="BU507" s="172">
        <v>1.9206514000000001E-5</v>
      </c>
      <c r="BV507" s="172">
        <v>5.7893910000000004E-7</v>
      </c>
      <c r="BW507" s="172">
        <v>1.1012383E-5</v>
      </c>
      <c r="BX507" s="172">
        <v>2.0584453E-8</v>
      </c>
      <c r="BY507" s="172">
        <v>5.272739E-7</v>
      </c>
      <c r="BZ507" s="172">
        <v>6.3231913999999999E-8</v>
      </c>
      <c r="CA507" s="172">
        <v>2.4064071000000002E-10</v>
      </c>
      <c r="CB507" s="172">
        <v>9.6089372999999997E-8</v>
      </c>
      <c r="CC507" s="172">
        <v>1.8077453999999999E-8</v>
      </c>
      <c r="CD507" s="172">
        <v>1.2510885E-7</v>
      </c>
      <c r="CE507" s="172">
        <v>7.5641956999999996E-12</v>
      </c>
      <c r="CF507" s="172">
        <v>5.7598485999999998E-17</v>
      </c>
      <c r="CG507" s="172">
        <v>4.9455311999999999E-13</v>
      </c>
      <c r="CH507" s="172">
        <v>2.7936443000000001E-7</v>
      </c>
      <c r="CI507" s="172">
        <v>6.4378548000000002E-6</v>
      </c>
      <c r="CJ507" s="172">
        <v>1.6457176E-8</v>
      </c>
      <c r="CK507" s="172">
        <v>3.0900878000000001E-8</v>
      </c>
      <c r="CM507" s="197">
        <v>5.8336779000000002E-13</v>
      </c>
      <c r="CN507" s="198">
        <v>0.39488962999999999</v>
      </c>
      <c r="CO507" s="198">
        <v>2.6383283000000002E-3</v>
      </c>
      <c r="CP507" s="198">
        <v>4.1056554000000001E-4</v>
      </c>
      <c r="CQ507" s="197">
        <v>4.5610588000000002E-11</v>
      </c>
      <c r="CR507" s="197">
        <v>5.3895303999999998E-9</v>
      </c>
      <c r="CS507" s="197">
        <v>2.3995641E-5</v>
      </c>
      <c r="CT507" s="198">
        <v>5.2681779999999997E-2</v>
      </c>
      <c r="CU507" s="197">
        <v>7.3114053000000002E-9</v>
      </c>
      <c r="CV507" s="197">
        <v>2.2372873999999999E-5</v>
      </c>
      <c r="CX507" s="166"/>
    </row>
    <row r="508" spans="1:102" ht="14.4">
      <c r="B508" s="85"/>
      <c r="C508" s="113"/>
      <c r="D508" s="1" t="s">
        <v>1146</v>
      </c>
      <c r="E508" s="112"/>
      <c r="S508" s="3"/>
      <c r="Z508" s="3"/>
      <c r="AA508" s="3"/>
      <c r="AC508" s="142"/>
      <c r="AD508" s="142"/>
      <c r="AE508" s="142"/>
      <c r="AF508" s="142"/>
      <c r="AG508" s="142"/>
      <c r="AU508" s="86"/>
      <c r="AV508" s="86"/>
      <c r="AW508" s="86"/>
      <c r="AX508" s="3"/>
      <c r="AY508" s="3"/>
      <c r="AZ508" s="3"/>
      <c r="BA508" s="3"/>
      <c r="BB508" s="3"/>
      <c r="BC508" s="3"/>
      <c r="BD508" s="3"/>
      <c r="BE508" s="3"/>
      <c r="BF508" s="3"/>
      <c r="BG508" s="3"/>
      <c r="BH508" s="3"/>
      <c r="BI508" s="3"/>
      <c r="BJ508" s="3"/>
      <c r="BK508" s="3"/>
      <c r="BL508" s="3"/>
      <c r="BM508" s="3"/>
      <c r="BN508" s="3"/>
      <c r="BO508" s="3"/>
      <c r="BQ508" s="3"/>
      <c r="BR508" s="3"/>
      <c r="BS508" s="3"/>
      <c r="BU508" s="3"/>
      <c r="BV508" s="3"/>
      <c r="BW508" s="3"/>
      <c r="BX508" s="3"/>
      <c r="BY508" s="3"/>
      <c r="BZ508" s="3"/>
      <c r="CA508" s="3"/>
      <c r="CB508" s="3"/>
      <c r="CC508" s="3"/>
      <c r="CD508" s="3"/>
      <c r="CE508" s="3"/>
      <c r="CF508" s="3"/>
      <c r="CG508" s="3"/>
      <c r="CH508" s="3"/>
      <c r="CI508" s="3"/>
      <c r="CJ508" s="3"/>
      <c r="CK508" s="3"/>
      <c r="CM508" s="3"/>
      <c r="CQ508" s="3"/>
      <c r="CR508" s="3"/>
      <c r="CS508" s="3"/>
      <c r="CU508" s="3"/>
      <c r="CV508" s="3"/>
    </row>
    <row r="509" spans="1:102" ht="14.4">
      <c r="A509" t="s">
        <v>1665</v>
      </c>
      <c r="B509" s="85" t="s">
        <v>506</v>
      </c>
      <c r="C509" s="113" t="str">
        <f t="shared" ref="C509:C529" si="288">MID(A509,1,12)</f>
        <v>A.070.06.101</v>
      </c>
      <c r="D509" s="9" t="s">
        <v>1146</v>
      </c>
      <c r="E509" s="112" t="s">
        <v>362</v>
      </c>
      <c r="F509" s="115" t="str">
        <f t="shared" ref="F509:F529" si="289">MID(A509, 21,85)</f>
        <v>Anthracite coal  at mine (30.7MJ/kg)</v>
      </c>
      <c r="G509" s="143">
        <f t="shared" ref="G509:G529" si="290">N509/0.15</f>
        <v>7.4389860000000002E-2</v>
      </c>
      <c r="I509" s="118">
        <f t="shared" ref="I509:I529" si="291">K509+L509+M509+N509</f>
        <v>1.3618032938230001E-2</v>
      </c>
      <c r="K509" s="161">
        <f t="shared" ref="K509:K529" si="292">Q509+R509+S509+T509</f>
        <v>2.8978273322999998E-4</v>
      </c>
      <c r="L509" s="161">
        <f t="shared" ref="L509:L529" si="293">O509+P509+U509+Y509+W509</f>
        <v>4.7629553370000005E-4</v>
      </c>
      <c r="M509" s="162">
        <f t="shared" ref="M509:M529" si="294">V509+X509+Z509+AA509</f>
        <v>1.6934756712999998E-3</v>
      </c>
      <c r="N509" s="161">
        <v>1.1158479000000001E-2</v>
      </c>
      <c r="O509" s="132">
        <v>1.5511716000000001E-4</v>
      </c>
      <c r="P509" s="132">
        <v>1.4948460000000001E-4</v>
      </c>
      <c r="Q509" s="132">
        <v>2.3028425000000001E-4</v>
      </c>
      <c r="R509" s="164">
        <v>1.1349989E-5</v>
      </c>
      <c r="S509" s="164">
        <v>9.8660323000000008E-7</v>
      </c>
      <c r="T509" s="164">
        <v>4.7161891000000002E-5</v>
      </c>
      <c r="U509" s="132">
        <v>1.6623482E-4</v>
      </c>
      <c r="V509" s="164">
        <v>6.6251713000000002E-6</v>
      </c>
      <c r="W509" s="132">
        <v>0</v>
      </c>
      <c r="X509" s="132">
        <v>1.6868504999999999E-3</v>
      </c>
      <c r="Y509" s="164">
        <v>5.4589536999999999E-6</v>
      </c>
      <c r="Z509" s="132">
        <v>0</v>
      </c>
      <c r="AA509" s="132">
        <v>0</v>
      </c>
      <c r="AC509" s="118">
        <f t="shared" si="266"/>
        <v>1.1158479000000001E-2</v>
      </c>
      <c r="AD509" s="118">
        <f t="shared" si="267"/>
        <v>7.6061931323000002E-4</v>
      </c>
      <c r="AE509" s="118">
        <f t="shared" si="268"/>
        <v>4.7083658000000004E-4</v>
      </c>
      <c r="AF509" s="118">
        <f t="shared" si="269"/>
        <v>4.7629553370000005E-4</v>
      </c>
      <c r="AG509" s="118">
        <f t="shared" si="270"/>
        <v>1.6934756712999998E-3</v>
      </c>
      <c r="AI509" s="69">
        <v>41.448849000000003</v>
      </c>
      <c r="AJ509" s="69">
        <v>41.375514000000003</v>
      </c>
      <c r="AK509" s="69">
        <v>3.3201046999999997E-2</v>
      </c>
      <c r="AL509" s="69">
        <v>0</v>
      </c>
      <c r="AM509" s="69">
        <v>7.8212500000000001E-3</v>
      </c>
      <c r="AN509" s="69">
        <v>2.4023129000000001E-2</v>
      </c>
      <c r="AO509" s="69">
        <v>8.2897108000000008E-3</v>
      </c>
      <c r="AQ509" s="116">
        <v>1.9698417999999998E-3</v>
      </c>
      <c r="AR509" s="116">
        <v>1.3605378E-3</v>
      </c>
      <c r="AS509" s="199">
        <v>6.51634E-5</v>
      </c>
      <c r="AT509" s="116">
        <v>5.4414060999999998E-4</v>
      </c>
      <c r="AU509" s="150">
        <f t="shared" si="271"/>
        <v>8.1567013744250011E-8</v>
      </c>
      <c r="AV509" s="150">
        <f t="shared" si="272"/>
        <v>2.409889093322E-10</v>
      </c>
      <c r="AW509" s="163">
        <f t="shared" si="273"/>
        <v>7.62101692799E-2</v>
      </c>
      <c r="AX509" s="196">
        <v>7.8169526000000006E-8</v>
      </c>
      <c r="AY509" s="196">
        <v>2.3621272000000002E-10</v>
      </c>
      <c r="AZ509" s="196">
        <v>6.4386202999999996E-15</v>
      </c>
      <c r="BA509" s="108">
        <v>0</v>
      </c>
      <c r="BB509" s="108">
        <v>0</v>
      </c>
      <c r="BC509" s="196">
        <v>6.4645955999999996E-12</v>
      </c>
      <c r="BD509" s="196">
        <v>3.3803372999999999E-9</v>
      </c>
      <c r="BE509" s="196">
        <v>1.0371071E-12</v>
      </c>
      <c r="BF509" s="196">
        <v>3.7061817999999997E-12</v>
      </c>
      <c r="BG509" s="108">
        <v>0</v>
      </c>
      <c r="BH509" s="108">
        <v>0</v>
      </c>
      <c r="BI509" s="196">
        <v>1.7168750999999999E-14</v>
      </c>
      <c r="BJ509" s="196">
        <v>7.8440248000000007E-15</v>
      </c>
      <c r="BK509" s="196">
        <v>1.4490361000000001E-15</v>
      </c>
      <c r="BL509" s="196">
        <v>4.3202764999999998E-13</v>
      </c>
      <c r="BM509" s="196">
        <v>1.0253821000000001E-11</v>
      </c>
      <c r="BN509" s="108">
        <v>0</v>
      </c>
      <c r="BO509" s="196">
        <v>2.0827989999999999E-7</v>
      </c>
      <c r="BP509" s="108">
        <v>7.6209961000000007E-2</v>
      </c>
      <c r="BQ509" s="108">
        <v>0</v>
      </c>
      <c r="BR509" s="108">
        <v>0</v>
      </c>
      <c r="BS509" s="108">
        <v>0</v>
      </c>
      <c r="BU509" s="172">
        <v>5.2614778000000003E-5</v>
      </c>
      <c r="BV509" s="172">
        <v>2.7219357999999999E-8</v>
      </c>
      <c r="BW509" s="172">
        <v>2.0741868E-6</v>
      </c>
      <c r="BX509" s="172">
        <v>1.9503003E-8</v>
      </c>
      <c r="BY509" s="172">
        <v>3.013509E-8</v>
      </c>
      <c r="BZ509" s="172">
        <v>3.2795453000000001E-9</v>
      </c>
      <c r="CA509" s="69">
        <v>0</v>
      </c>
      <c r="CB509" s="172">
        <v>4.9776439999999998E-9</v>
      </c>
      <c r="CC509" s="172">
        <v>2.8094140000000002E-9</v>
      </c>
      <c r="CD509" s="172">
        <v>3.2213968000000003E-8</v>
      </c>
      <c r="CE509" s="69">
        <v>0</v>
      </c>
      <c r="CF509" s="69">
        <v>0</v>
      </c>
      <c r="CG509" s="69">
        <v>0</v>
      </c>
      <c r="CH509" s="172">
        <v>4.5488625000000001E-8</v>
      </c>
      <c r="CI509" s="172">
        <v>5.0372316999999999E-5</v>
      </c>
      <c r="CJ509" s="172">
        <v>2.6477819999999999E-9</v>
      </c>
      <c r="CK509" s="69">
        <v>0</v>
      </c>
      <c r="CM509" s="198">
        <v>0</v>
      </c>
      <c r="CN509" s="198">
        <v>6.6757670000000005E-2</v>
      </c>
      <c r="CO509" s="198">
        <v>2.7280760000000001E-4</v>
      </c>
      <c r="CP509" s="197">
        <v>1.9375255000000001E-5</v>
      </c>
      <c r="CQ509" s="197">
        <v>7.7516464999999996E-12</v>
      </c>
      <c r="CR509" s="197">
        <v>9.1909677000000005E-10</v>
      </c>
      <c r="CS509" s="197">
        <v>1.2691517E-6</v>
      </c>
      <c r="CT509" s="198">
        <v>3.9337492000000003E-3</v>
      </c>
      <c r="CU509" s="198">
        <v>0</v>
      </c>
      <c r="CV509" s="197">
        <v>1.15333E-6</v>
      </c>
      <c r="CX509" s="166"/>
    </row>
    <row r="510" spans="1:102" ht="14.4">
      <c r="A510" t="s">
        <v>1666</v>
      </c>
      <c r="B510" s="85" t="s">
        <v>506</v>
      </c>
      <c r="C510" s="113" t="str">
        <f t="shared" si="288"/>
        <v>A.070.06.102</v>
      </c>
      <c r="D510" s="9" t="s">
        <v>1146</v>
      </c>
      <c r="E510" s="112" t="s">
        <v>362</v>
      </c>
      <c r="F510" s="115" t="str">
        <f t="shared" si="289"/>
        <v>Anthracite coal (30.7 MJ/kg) - including combustion CO2</v>
      </c>
      <c r="G510" s="143">
        <f t="shared" si="290"/>
        <v>3.5682871333333339</v>
      </c>
      <c r="I510" s="118">
        <f t="shared" si="291"/>
        <v>0.62387709502520006</v>
      </c>
      <c r="K510" s="161">
        <f t="shared" si="292"/>
        <v>3.94826230779E-2</v>
      </c>
      <c r="L510" s="161">
        <f t="shared" si="293"/>
        <v>4.7122666306999995E-2</v>
      </c>
      <c r="M510" s="162">
        <f t="shared" si="294"/>
        <v>2.0287356402999999E-3</v>
      </c>
      <c r="N510" s="161">
        <v>0.53524307000000004</v>
      </c>
      <c r="O510" s="132">
        <v>1.7560511E-4</v>
      </c>
      <c r="P510" s="132">
        <v>4.6764502999999999E-2</v>
      </c>
      <c r="Q510" s="132">
        <v>3.9410795999999998E-2</v>
      </c>
      <c r="R510" s="164">
        <v>1.2799748999999999E-5</v>
      </c>
      <c r="S510" s="164">
        <v>1.3086289000000001E-6</v>
      </c>
      <c r="T510" s="164">
        <v>5.77187E-5</v>
      </c>
      <c r="U510" s="132">
        <v>1.7516990000000001E-4</v>
      </c>
      <c r="V510" s="164">
        <v>6.9070403000000002E-6</v>
      </c>
      <c r="W510" s="132">
        <v>0</v>
      </c>
      <c r="X510" s="132">
        <v>2.0218286E-3</v>
      </c>
      <c r="Y510" s="164">
        <v>7.3882970000000002E-6</v>
      </c>
      <c r="Z510" s="132">
        <v>0</v>
      </c>
      <c r="AA510" s="132">
        <v>0</v>
      </c>
      <c r="AC510" s="118">
        <f t="shared" si="266"/>
        <v>0.53524307000000004</v>
      </c>
      <c r="AD510" s="118">
        <f t="shared" si="267"/>
        <v>8.6597901087899984E-2</v>
      </c>
      <c r="AE510" s="118">
        <f t="shared" si="268"/>
        <v>4.7115278009999997E-2</v>
      </c>
      <c r="AF510" s="118">
        <f t="shared" si="269"/>
        <v>4.7122666307000002E-2</v>
      </c>
      <c r="AG510" s="118">
        <f t="shared" si="270"/>
        <v>2.0287356402999999E-3</v>
      </c>
      <c r="AI510" s="69">
        <v>41.509428999999997</v>
      </c>
      <c r="AJ510" s="69">
        <v>41.434232000000002</v>
      </c>
      <c r="AK510" s="69">
        <v>3.3377208999999998E-2</v>
      </c>
      <c r="AL510" s="69">
        <v>0</v>
      </c>
      <c r="AM510" s="69">
        <v>7.8212500000000001E-3</v>
      </c>
      <c r="AN510" s="69">
        <v>2.5661039E-2</v>
      </c>
      <c r="AO510" s="69">
        <v>8.3370045999999996E-3</v>
      </c>
      <c r="AQ510" s="116">
        <v>6.6548040000000003E-2</v>
      </c>
      <c r="AR510" s="116">
        <v>6.2933747999999998E-2</v>
      </c>
      <c r="AS510" s="116">
        <v>3.0659586999999999E-3</v>
      </c>
      <c r="AT510" s="116">
        <v>5.4833330000000002E-4</v>
      </c>
      <c r="AU510" s="150">
        <f t="shared" si="271"/>
        <v>3.7730064865705298E-6</v>
      </c>
      <c r="AV510" s="150">
        <f t="shared" si="272"/>
        <v>1.1338604430888199E-8</v>
      </c>
      <c r="AW510" s="163">
        <f t="shared" si="273"/>
        <v>7.6797381928229991E-2</v>
      </c>
      <c r="AX510" s="196">
        <v>3.3205061999999998E-6</v>
      </c>
      <c r="AY510" s="196">
        <v>1.0019125E-8</v>
      </c>
      <c r="AZ510" s="196">
        <v>2.7372176000000001E-13</v>
      </c>
      <c r="BA510" s="108">
        <v>0</v>
      </c>
      <c r="BB510" s="108">
        <v>0</v>
      </c>
      <c r="BC510" s="196">
        <v>5.8307999000000001E-9</v>
      </c>
      <c r="BD510" s="196">
        <v>4.4665516000000002E-7</v>
      </c>
      <c r="BE510" s="196">
        <v>8.2671357000000001E-10</v>
      </c>
      <c r="BF510" s="196">
        <v>4.9245959000000001E-10</v>
      </c>
      <c r="BG510" s="108">
        <v>0</v>
      </c>
      <c r="BH510" s="108">
        <v>0</v>
      </c>
      <c r="BI510" s="196">
        <v>2.3182805999999998E-14</v>
      </c>
      <c r="BJ510" s="196">
        <v>7.8979475000000001E-15</v>
      </c>
      <c r="BK510" s="196">
        <v>1.4683747E-15</v>
      </c>
      <c r="BL510" s="196">
        <v>5.7929353000000001E-13</v>
      </c>
      <c r="BM510" s="196">
        <v>1.3747377000000001E-11</v>
      </c>
      <c r="BN510" s="108">
        <v>0</v>
      </c>
      <c r="BO510" s="196">
        <v>2.3192823E-7</v>
      </c>
      <c r="BP510" s="108">
        <v>7.6797149999999995E-2</v>
      </c>
      <c r="BQ510" s="108">
        <v>0</v>
      </c>
      <c r="BR510" s="108">
        <v>0</v>
      </c>
      <c r="BS510" s="108">
        <v>0</v>
      </c>
      <c r="BU510" s="69">
        <v>1.7392958000000001E-4</v>
      </c>
      <c r="BV510" s="172">
        <v>5.3142531999999997E-6</v>
      </c>
      <c r="BW510" s="172">
        <v>9.9493313000000001E-5</v>
      </c>
      <c r="BX510" s="172">
        <v>2.0557669999999999E-8</v>
      </c>
      <c r="BY510" s="172">
        <v>1.5749676E-6</v>
      </c>
      <c r="BZ510" s="172">
        <v>3.7736288E-6</v>
      </c>
      <c r="CA510" s="69">
        <v>0</v>
      </c>
      <c r="CB510" s="172">
        <v>5.7275564000000003E-6</v>
      </c>
      <c r="CC510" s="172">
        <v>3.7612795000000003E-9</v>
      </c>
      <c r="CD510" s="172">
        <v>3.9524636999999998E-8</v>
      </c>
      <c r="CE510" s="69">
        <v>0</v>
      </c>
      <c r="CF510" s="69">
        <v>0</v>
      </c>
      <c r="CG510" s="69">
        <v>0</v>
      </c>
      <c r="CH510" s="172">
        <v>7.5352502000000003E-6</v>
      </c>
      <c r="CI510" s="172">
        <v>5.0444118999999999E-5</v>
      </c>
      <c r="CJ510" s="172">
        <v>2.6477819999999999E-9</v>
      </c>
      <c r="CK510" s="69">
        <v>0</v>
      </c>
      <c r="CM510" s="198">
        <v>0</v>
      </c>
      <c r="CN510" s="198">
        <v>3.5606548999999998</v>
      </c>
      <c r="CO510" s="198">
        <v>0.10808273</v>
      </c>
      <c r="CP510" s="198">
        <v>4.5014197000000002E-3</v>
      </c>
      <c r="CQ510" s="197">
        <v>1.0466307E-11</v>
      </c>
      <c r="CR510" s="197">
        <v>1.2409057999999999E-9</v>
      </c>
      <c r="CS510" s="197">
        <v>4.7652448999999999E-5</v>
      </c>
      <c r="CT510" s="198">
        <v>3.9829399999999999E-3</v>
      </c>
      <c r="CU510" s="198">
        <v>0</v>
      </c>
      <c r="CV510" s="198">
        <v>1.3270860999999999E-3</v>
      </c>
      <c r="CX510" s="166"/>
    </row>
    <row r="511" spans="1:102" ht="14.4">
      <c r="A511" t="s">
        <v>3495</v>
      </c>
      <c r="B511" s="85" t="s">
        <v>506</v>
      </c>
      <c r="C511" s="113" t="str">
        <f t="shared" si="288"/>
        <v>A.070.06.103</v>
      </c>
      <c r="D511" s="9" t="s">
        <v>1146</v>
      </c>
      <c r="E511" s="112" t="s">
        <v>362</v>
      </c>
      <c r="F511" s="115" t="str">
        <f t="shared" si="289"/>
        <v>Bituminous coal  at mine US (26.4 MJ/kg) revised</v>
      </c>
      <c r="G511" s="143">
        <f t="shared" si="290"/>
        <v>0.25213349333333335</v>
      </c>
      <c r="I511" s="118">
        <f t="shared" si="291"/>
        <v>4.2518904761299998E-2</v>
      </c>
      <c r="K511" s="161">
        <f t="shared" si="292"/>
        <v>7.962135903E-4</v>
      </c>
      <c r="L511" s="161">
        <f t="shared" si="293"/>
        <v>7.2871568199999999E-4</v>
      </c>
      <c r="M511" s="162">
        <f t="shared" si="294"/>
        <v>3.1739514889999997E-3</v>
      </c>
      <c r="N511" s="161">
        <v>3.7820024000000001E-2</v>
      </c>
      <c r="O511" s="132">
        <v>2.7966792E-4</v>
      </c>
      <c r="P511" s="132">
        <v>3.0265530999999999E-4</v>
      </c>
      <c r="Q511" s="132">
        <v>6.2131036E-4</v>
      </c>
      <c r="R511" s="164">
        <v>2.1773523E-5</v>
      </c>
      <c r="S511" s="164">
        <v>2.4537173E-6</v>
      </c>
      <c r="T511" s="132">
        <v>1.5067598999999999E-4</v>
      </c>
      <c r="U511" s="132">
        <v>1.3191238000000001E-4</v>
      </c>
      <c r="V511" s="164">
        <v>1.2308989E-5</v>
      </c>
      <c r="W511" s="132">
        <v>0</v>
      </c>
      <c r="X511" s="132">
        <v>3.1616424999999998E-3</v>
      </c>
      <c r="Y511" s="164">
        <v>1.4480072000000001E-5</v>
      </c>
      <c r="Z511" s="132">
        <v>0</v>
      </c>
      <c r="AA511" s="132">
        <v>0</v>
      </c>
      <c r="AC511" s="118">
        <f t="shared" si="266"/>
        <v>3.7820024000000001E-2</v>
      </c>
      <c r="AD511" s="118">
        <f t="shared" si="267"/>
        <v>1.5104492003E-3</v>
      </c>
      <c r="AE511" s="118">
        <f t="shared" si="268"/>
        <v>7.1423560999999997E-4</v>
      </c>
      <c r="AF511" s="118">
        <f t="shared" si="269"/>
        <v>7.2871568199999999E-4</v>
      </c>
      <c r="AG511" s="118">
        <f t="shared" si="270"/>
        <v>3.1739514889999997E-3</v>
      </c>
      <c r="AI511" s="69">
        <v>35.139142</v>
      </c>
      <c r="AJ511" s="69">
        <v>35.001089999999998</v>
      </c>
      <c r="AK511" s="69">
        <v>6.0697609E-2</v>
      </c>
      <c r="AL511" s="69">
        <v>0</v>
      </c>
      <c r="AM511" s="69">
        <v>1.428448E-2</v>
      </c>
      <c r="AN511" s="69">
        <v>4.7905239000000002E-2</v>
      </c>
      <c r="AO511" s="69">
        <v>1.516409E-2</v>
      </c>
      <c r="AQ511" s="116">
        <v>5.3606905999999998E-3</v>
      </c>
      <c r="AR511" s="116">
        <v>4.6568978000000004E-3</v>
      </c>
      <c r="AS511" s="116">
        <v>2.2551869E-4</v>
      </c>
      <c r="AT511" s="116">
        <v>4.7827406000000003E-4</v>
      </c>
      <c r="AU511" s="150">
        <f t="shared" si="271"/>
        <v>2.7919051505270002E-7</v>
      </c>
      <c r="AV511" s="150">
        <f t="shared" si="272"/>
        <v>8.3401883629680988E-10</v>
      </c>
      <c r="AW511" s="163">
        <f t="shared" si="273"/>
        <v>6.6985162854189997E-2</v>
      </c>
      <c r="AX511" s="196">
        <v>2.7305011999999999E-7</v>
      </c>
      <c r="AY511" s="196">
        <v>8.2538226999999998E-10</v>
      </c>
      <c r="AZ511" s="196">
        <v>2.2486265000000001E-14</v>
      </c>
      <c r="BA511" s="108">
        <v>0</v>
      </c>
      <c r="BB511" s="108">
        <v>0</v>
      </c>
      <c r="BC511" s="196">
        <v>1.1725835000000001E-11</v>
      </c>
      <c r="BD511" s="196">
        <v>6.1006300999999999E-9</v>
      </c>
      <c r="BE511" s="196">
        <v>1.9023685E-12</v>
      </c>
      <c r="BF511" s="196">
        <v>6.6660738999999999E-12</v>
      </c>
      <c r="BG511" s="108">
        <v>0</v>
      </c>
      <c r="BH511" s="108">
        <v>0</v>
      </c>
      <c r="BI511" s="196">
        <v>4.5053291000000002E-14</v>
      </c>
      <c r="BJ511" s="196">
        <v>4.3412608999999998E-16</v>
      </c>
      <c r="BK511" s="196">
        <v>1.5021471999999999E-16</v>
      </c>
      <c r="BL511" s="196">
        <v>1.1199157000000001E-12</v>
      </c>
      <c r="BM511" s="196">
        <v>2.6919202000000001E-11</v>
      </c>
      <c r="BN511" s="108">
        <v>0</v>
      </c>
      <c r="BO511" s="196">
        <v>3.9385419E-7</v>
      </c>
      <c r="BP511" s="108">
        <v>6.6984769E-2</v>
      </c>
      <c r="BQ511" s="108">
        <v>0</v>
      </c>
      <c r="BR511" s="108">
        <v>0</v>
      </c>
      <c r="BS511" s="108">
        <v>0</v>
      </c>
      <c r="BU511" s="172">
        <v>5.0016326999999998E-5</v>
      </c>
      <c r="BV511" s="172">
        <v>4.8902198999999997E-8</v>
      </c>
      <c r="BW511" s="172">
        <v>7.0301508000000003E-6</v>
      </c>
      <c r="BX511" s="172">
        <v>1.5516842999999999E-8</v>
      </c>
      <c r="BY511" s="172">
        <v>5.5454188000000002E-8</v>
      </c>
      <c r="BZ511" s="172">
        <v>5.7895145E-9</v>
      </c>
      <c r="CA511" s="69">
        <v>0</v>
      </c>
      <c r="CB511" s="172">
        <v>8.7872371000000007E-9</v>
      </c>
      <c r="CC511" s="172">
        <v>7.1917451999999998E-9</v>
      </c>
      <c r="CD511" s="172">
        <v>1.0232652000000001E-7</v>
      </c>
      <c r="CE511" s="69">
        <v>0</v>
      </c>
      <c r="CF511" s="69">
        <v>0</v>
      </c>
      <c r="CG511" s="69">
        <v>0</v>
      </c>
      <c r="CH511" s="172">
        <v>1.2141454999999999E-7</v>
      </c>
      <c r="CI511" s="172">
        <v>4.2615957999999998E-5</v>
      </c>
      <c r="CJ511" s="172">
        <v>4.8358240999999996E-9</v>
      </c>
      <c r="CK511" s="69">
        <v>0</v>
      </c>
      <c r="CM511" s="198">
        <v>0</v>
      </c>
      <c r="CN511" s="198">
        <v>0.21949336</v>
      </c>
      <c r="CO511" s="198">
        <v>4.3221745999999999E-4</v>
      </c>
      <c r="CP511" s="197">
        <v>3.4786002999999997E-5</v>
      </c>
      <c r="CQ511" s="197">
        <v>2.0340906000000001E-11</v>
      </c>
      <c r="CR511" s="197">
        <v>2.4118794E-9</v>
      </c>
      <c r="CS511" s="197">
        <v>2.3193714000000002E-6</v>
      </c>
      <c r="CT511" s="198">
        <v>3.9354431999999998E-4</v>
      </c>
      <c r="CU511" s="198">
        <v>0</v>
      </c>
      <c r="CV511" s="197">
        <v>2.0360202000000001E-6</v>
      </c>
      <c r="CX511" s="166"/>
    </row>
    <row r="512" spans="1:102" ht="14.4">
      <c r="A512" t="s">
        <v>3496</v>
      </c>
      <c r="B512" s="85" t="s">
        <v>506</v>
      </c>
      <c r="C512" s="113" t="str">
        <f t="shared" si="288"/>
        <v>A.070.06.104</v>
      </c>
      <c r="D512" s="9" t="s">
        <v>1146</v>
      </c>
      <c r="E512" s="112" t="s">
        <v>362</v>
      </c>
      <c r="F512" s="115" t="str">
        <f t="shared" si="289"/>
        <v>Bituminous coal (26.4 MJ/kg) US  - including combustion CO2</v>
      </c>
      <c r="G512" s="143">
        <f t="shared" si="290"/>
        <v>2.8318766666666666</v>
      </c>
      <c r="I512" s="118">
        <f t="shared" si="291"/>
        <v>0.58041089568339999</v>
      </c>
      <c r="K512" s="161">
        <f t="shared" si="292"/>
        <v>4.0026314712400007E-2</v>
      </c>
      <c r="L512" s="161">
        <f t="shared" si="293"/>
        <v>0.11159097951000002</v>
      </c>
      <c r="M512" s="162">
        <f t="shared" si="294"/>
        <v>4.012101461E-3</v>
      </c>
      <c r="N512" s="161">
        <v>0.42478149999999998</v>
      </c>
      <c r="O512" s="132">
        <v>6.4468488000000004E-2</v>
      </c>
      <c r="P512" s="132">
        <v>4.6948938000000003E-2</v>
      </c>
      <c r="Q512" s="132">
        <v>3.9820590000000003E-2</v>
      </c>
      <c r="R512" s="164">
        <v>2.5397921E-5</v>
      </c>
      <c r="S512" s="164">
        <v>3.2587813999999999E-6</v>
      </c>
      <c r="T512" s="132">
        <v>1.7706800999999999E-4</v>
      </c>
      <c r="U512" s="132">
        <v>1.5425007999999999E-4</v>
      </c>
      <c r="V512" s="164">
        <v>1.3013661E-5</v>
      </c>
      <c r="W512" s="132">
        <v>0</v>
      </c>
      <c r="X512" s="132">
        <v>3.9990878000000004E-3</v>
      </c>
      <c r="Y512" s="164">
        <v>1.9303430000000001E-5</v>
      </c>
      <c r="Z512" s="132">
        <v>0</v>
      </c>
      <c r="AA512" s="132">
        <v>0</v>
      </c>
      <c r="AC512" s="118">
        <f t="shared" si="266"/>
        <v>0.42478149999999998</v>
      </c>
      <c r="AD512" s="118">
        <f t="shared" si="267"/>
        <v>0.15159799079240005</v>
      </c>
      <c r="AE512" s="118">
        <f t="shared" si="268"/>
        <v>0.11157167608000002</v>
      </c>
      <c r="AF512" s="118">
        <f t="shared" si="269"/>
        <v>0.11159097951000002</v>
      </c>
      <c r="AG512" s="118">
        <f t="shared" si="270"/>
        <v>4.012101461E-3</v>
      </c>
      <c r="AI512" s="69">
        <v>35.290591999999997</v>
      </c>
      <c r="AJ512" s="69">
        <v>35.147888000000002</v>
      </c>
      <c r="AK512" s="69">
        <v>6.1138013999999997E-2</v>
      </c>
      <c r="AL512" s="69">
        <v>0</v>
      </c>
      <c r="AM512" s="69">
        <v>1.428448E-2</v>
      </c>
      <c r="AN512" s="69">
        <v>5.2000014999999997E-2</v>
      </c>
      <c r="AO512" s="69">
        <v>1.5282324999999999E-2</v>
      </c>
      <c r="AQ512" s="116">
        <v>7.4908737000000003E-2</v>
      </c>
      <c r="AR512" s="116">
        <v>7.1518722000000007E-2</v>
      </c>
      <c r="AS512" s="116">
        <v>2.9012587000000001E-3</v>
      </c>
      <c r="AT512" s="116">
        <v>4.8875579999999995E-4</v>
      </c>
      <c r="AU512" s="150">
        <f t="shared" si="271"/>
        <v>4.2876932051743993E-6</v>
      </c>
      <c r="AV512" s="150">
        <f t="shared" si="272"/>
        <v>1.0729507012540919E-8</v>
      </c>
      <c r="AW512" s="163">
        <f t="shared" si="273"/>
        <v>6.8453192975009999E-2</v>
      </c>
      <c r="AX512" s="196">
        <v>2.6670517999999999E-6</v>
      </c>
      <c r="AY512" s="196">
        <v>8.0486632E-9</v>
      </c>
      <c r="AZ512" s="196">
        <v>2.1983662E-13</v>
      </c>
      <c r="BA512" s="108">
        <v>0</v>
      </c>
      <c r="BB512" s="108">
        <v>0</v>
      </c>
      <c r="BC512" s="196">
        <v>5.8365640000000004E-9</v>
      </c>
      <c r="BD512" s="196">
        <v>1.6147676999999999E-6</v>
      </c>
      <c r="BE512" s="196">
        <v>8.2769352000000003E-10</v>
      </c>
      <c r="BF512" s="196">
        <v>1.8528695999999999E-9</v>
      </c>
      <c r="BG512" s="108">
        <v>0</v>
      </c>
      <c r="BH512" s="108">
        <v>0</v>
      </c>
      <c r="BI512" s="196">
        <v>6.0088426999999999E-14</v>
      </c>
      <c r="BJ512" s="196">
        <v>5.6893281000000004E-16</v>
      </c>
      <c r="BK512" s="196">
        <v>1.9856110999999999E-16</v>
      </c>
      <c r="BL512" s="196">
        <v>1.4880804000000001E-12</v>
      </c>
      <c r="BM512" s="196">
        <v>3.5653093999999997E-11</v>
      </c>
      <c r="BN512" s="108">
        <v>0</v>
      </c>
      <c r="BO512" s="196">
        <v>4.5297500999999997E-7</v>
      </c>
      <c r="BP512" s="108">
        <v>6.8452739999999998E-2</v>
      </c>
      <c r="BQ512" s="108">
        <v>0</v>
      </c>
      <c r="BR512" s="108">
        <v>0</v>
      </c>
      <c r="BS512" s="108">
        <v>0</v>
      </c>
      <c r="BU512" s="69">
        <v>1.6364453E-4</v>
      </c>
      <c r="BV512" s="172">
        <v>1.4694607000000001E-5</v>
      </c>
      <c r="BW512" s="172">
        <v>7.8960235999999995E-5</v>
      </c>
      <c r="BX512" s="172">
        <v>1.8153510000000001E-8</v>
      </c>
      <c r="BY512" s="172">
        <v>9.3112924999999996E-6</v>
      </c>
      <c r="BZ512" s="172">
        <v>3.7761386999999999E-6</v>
      </c>
      <c r="CA512" s="69">
        <v>0</v>
      </c>
      <c r="CB512" s="172">
        <v>5.7313660000000002E-6</v>
      </c>
      <c r="CC512" s="172">
        <v>9.5714089999999998E-9</v>
      </c>
      <c r="CD512" s="172">
        <v>1.2060319000000001E-7</v>
      </c>
      <c r="CE512" s="69">
        <v>0</v>
      </c>
      <c r="CF512" s="69">
        <v>0</v>
      </c>
      <c r="CG512" s="69">
        <v>0</v>
      </c>
      <c r="CH512" s="172">
        <v>8.2222645000000004E-6</v>
      </c>
      <c r="CI512" s="172">
        <v>4.2795462000000003E-5</v>
      </c>
      <c r="CJ512" s="172">
        <v>4.8358240999999996E-9</v>
      </c>
      <c r="CK512" s="69">
        <v>0</v>
      </c>
      <c r="CM512" s="198">
        <v>0</v>
      </c>
      <c r="CN512" s="198">
        <v>2.7992365000000001</v>
      </c>
      <c r="CO512" s="198">
        <v>0.10824214</v>
      </c>
      <c r="CP512" s="198">
        <v>1.0919897E-2</v>
      </c>
      <c r="CQ512" s="197">
        <v>2.7127556999999999E-11</v>
      </c>
      <c r="CR512" s="197">
        <v>3.216402E-9</v>
      </c>
      <c r="CS512" s="198">
        <v>4.4005534000000001E-4</v>
      </c>
      <c r="CT512" s="198">
        <v>5.1652127000000004E-4</v>
      </c>
      <c r="CU512" s="198">
        <v>0</v>
      </c>
      <c r="CV512" s="198">
        <v>1.3279688E-3</v>
      </c>
      <c r="CX512" s="166"/>
    </row>
    <row r="513" spans="1:102" ht="14.4">
      <c r="A513" t="s">
        <v>3497</v>
      </c>
      <c r="B513" s="85" t="s">
        <v>506</v>
      </c>
      <c r="C513" s="113" t="str">
        <f t="shared" si="288"/>
        <v>A.070.06.201</v>
      </c>
      <c r="D513" s="9" t="s">
        <v>1146</v>
      </c>
      <c r="E513" s="112" t="s">
        <v>63</v>
      </c>
      <c r="F513" s="115" t="str">
        <f t="shared" si="289"/>
        <v>Combustion of coal Scope 1 per MJ (CO2 SO2 NOx) within the USA</v>
      </c>
      <c r="G513" s="143">
        <f t="shared" si="290"/>
        <v>9.4600000000000004E-2</v>
      </c>
      <c r="I513" s="118">
        <f t="shared" si="291"/>
        <v>1.621429974E-2</v>
      </c>
      <c r="K513" s="161">
        <f t="shared" si="292"/>
        <v>5.2632000000000004E-4</v>
      </c>
      <c r="L513" s="161">
        <f t="shared" si="293"/>
        <v>1.4979797400000001E-3</v>
      </c>
      <c r="M513" s="162">
        <f t="shared" si="294"/>
        <v>0</v>
      </c>
      <c r="N513" s="161">
        <v>1.4189999999999999E-2</v>
      </c>
      <c r="O513" s="132">
        <v>8.7187050000000002E-4</v>
      </c>
      <c r="P513" s="132">
        <v>6.2610924000000004E-4</v>
      </c>
      <c r="Q513" s="132">
        <v>5.2632000000000004E-4</v>
      </c>
      <c r="R513" s="132">
        <v>0</v>
      </c>
      <c r="S513" s="132">
        <v>0</v>
      </c>
      <c r="T513" s="132">
        <v>0</v>
      </c>
      <c r="U513" s="132">
        <v>0</v>
      </c>
      <c r="V513" s="132">
        <v>0</v>
      </c>
      <c r="W513" s="132">
        <v>0</v>
      </c>
      <c r="X513" s="132">
        <v>0</v>
      </c>
      <c r="Y513" s="132">
        <v>0</v>
      </c>
      <c r="Z513" s="132">
        <v>0</v>
      </c>
      <c r="AA513" s="132">
        <v>0</v>
      </c>
      <c r="AC513" s="118">
        <f t="shared" si="266"/>
        <v>1.4189999999999999E-2</v>
      </c>
      <c r="AD513" s="118">
        <f t="shared" si="267"/>
        <v>2.0242997399999999E-3</v>
      </c>
      <c r="AE513" s="118">
        <f t="shared" si="268"/>
        <v>1.4979797400000001E-3</v>
      </c>
      <c r="AF513" s="118">
        <f t="shared" si="269"/>
        <v>1.4979797400000001E-3</v>
      </c>
      <c r="AG513" s="118">
        <f t="shared" si="270"/>
        <v>0</v>
      </c>
      <c r="AI513" s="69">
        <v>0</v>
      </c>
      <c r="AJ513" s="69">
        <v>0</v>
      </c>
      <c r="AK513" s="69">
        <v>0</v>
      </c>
      <c r="AL513" s="69">
        <v>0</v>
      </c>
      <c r="AM513" s="69">
        <v>0</v>
      </c>
      <c r="AN513" s="69">
        <v>0</v>
      </c>
      <c r="AO513" s="69">
        <v>0</v>
      </c>
      <c r="AQ513" s="116">
        <v>1.9103866E-3</v>
      </c>
      <c r="AR513" s="116">
        <v>1.8289997E-3</v>
      </c>
      <c r="AS513" s="199">
        <v>8.1386894999999998E-5</v>
      </c>
      <c r="AT513" s="116">
        <v>0</v>
      </c>
      <c r="AU513" s="150">
        <f t="shared" si="271"/>
        <v>1.0965226E-7</v>
      </c>
      <c r="AV513" s="150">
        <f t="shared" si="272"/>
        <v>3.0098703690000004E-10</v>
      </c>
      <c r="AW513" s="163">
        <f t="shared" si="273"/>
        <v>0</v>
      </c>
      <c r="AX513" s="196">
        <v>8.7788799999999995E-8</v>
      </c>
      <c r="AY513" s="196">
        <v>2.6488000000000002E-10</v>
      </c>
      <c r="AZ513" s="196">
        <v>7.2369000000000005E-15</v>
      </c>
      <c r="BA513" s="108">
        <v>0</v>
      </c>
      <c r="BB513" s="108">
        <v>0</v>
      </c>
      <c r="BC513" s="196">
        <v>7.8259999999999997E-11</v>
      </c>
      <c r="BD513" s="196">
        <v>2.17852E-8</v>
      </c>
      <c r="BE513" s="196">
        <v>1.1093999999999999E-11</v>
      </c>
      <c r="BF513" s="196">
        <v>2.5005800000000002E-11</v>
      </c>
      <c r="BG513" s="108">
        <v>0</v>
      </c>
      <c r="BH513" s="108">
        <v>0</v>
      </c>
      <c r="BI513" s="108">
        <v>0</v>
      </c>
      <c r="BJ513" s="108">
        <v>0</v>
      </c>
      <c r="BK513" s="108">
        <v>0</v>
      </c>
      <c r="BL513" s="108">
        <v>0</v>
      </c>
      <c r="BM513" s="108">
        <v>0</v>
      </c>
      <c r="BN513" s="108">
        <v>0</v>
      </c>
      <c r="BO513" s="108">
        <v>0</v>
      </c>
      <c r="BP513" s="108">
        <v>0</v>
      </c>
      <c r="BQ513" s="108">
        <v>0</v>
      </c>
      <c r="BR513" s="108">
        <v>0</v>
      </c>
      <c r="BS513" s="108">
        <v>0</v>
      </c>
      <c r="BU513" s="172">
        <v>3.1977393000000002E-6</v>
      </c>
      <c r="BV513" s="172">
        <v>1.9816287E-7</v>
      </c>
      <c r="BW513" s="172">
        <v>2.6376989999999999E-6</v>
      </c>
      <c r="BX513" s="69">
        <v>0</v>
      </c>
      <c r="BY513" s="172">
        <v>1.2545300999999999E-7</v>
      </c>
      <c r="BZ513" s="172">
        <v>5.0664067999999998E-8</v>
      </c>
      <c r="CA513" s="69">
        <v>0</v>
      </c>
      <c r="CB513" s="172">
        <v>7.6897151999999999E-8</v>
      </c>
      <c r="CC513" s="69">
        <v>0</v>
      </c>
      <c r="CD513" s="69">
        <v>0</v>
      </c>
      <c r="CE513" s="69">
        <v>0</v>
      </c>
      <c r="CF513" s="69">
        <v>0</v>
      </c>
      <c r="CG513" s="69">
        <v>0</v>
      </c>
      <c r="CH513" s="172">
        <v>1.0886319E-7</v>
      </c>
      <c r="CI513" s="69">
        <v>0</v>
      </c>
      <c r="CJ513" s="69">
        <v>0</v>
      </c>
      <c r="CK513" s="69">
        <v>0</v>
      </c>
      <c r="CM513" s="198">
        <v>0</v>
      </c>
      <c r="CN513" s="198">
        <v>9.4600000000000004E-2</v>
      </c>
      <c r="CO513" s="198">
        <v>1.4486957999999999E-3</v>
      </c>
      <c r="CP513" s="198">
        <v>1.472E-4</v>
      </c>
      <c r="CQ513" s="198">
        <v>0</v>
      </c>
      <c r="CR513" s="198">
        <v>0</v>
      </c>
      <c r="CS513" s="197">
        <v>5.9377766E-6</v>
      </c>
      <c r="CT513" s="198">
        <v>0</v>
      </c>
      <c r="CU513" s="198">
        <v>0</v>
      </c>
      <c r="CV513" s="197">
        <v>1.7817222E-5</v>
      </c>
      <c r="CX513" s="166"/>
    </row>
    <row r="514" spans="1:102" ht="14.4">
      <c r="A514" t="s">
        <v>3498</v>
      </c>
      <c r="B514" s="85" t="s">
        <v>506</v>
      </c>
      <c r="C514" s="113" t="str">
        <f t="shared" si="288"/>
        <v>A.070.06.202</v>
      </c>
      <c r="D514" s="9" t="s">
        <v>1146</v>
      </c>
      <c r="E514" s="112" t="s">
        <v>63</v>
      </c>
      <c r="F514" s="115" t="str">
        <f t="shared" si="289"/>
        <v>Combustion of coal Scope 1 per MJ (CO2 SO2 NOx) within the EU</v>
      </c>
      <c r="G514" s="143">
        <f t="shared" si="290"/>
        <v>9.4600000000000004E-2</v>
      </c>
      <c r="I514" s="118">
        <f t="shared" si="291"/>
        <v>1.5437195039999999E-2</v>
      </c>
      <c r="K514" s="161">
        <f t="shared" si="292"/>
        <v>1.8971999999999999E-4</v>
      </c>
      <c r="L514" s="161">
        <f t="shared" si="293"/>
        <v>1.0574750400000001E-3</v>
      </c>
      <c r="M514" s="162">
        <f t="shared" si="294"/>
        <v>0</v>
      </c>
      <c r="N514" s="161">
        <v>1.4189999999999999E-2</v>
      </c>
      <c r="O514" s="132">
        <v>8.3178449999999997E-4</v>
      </c>
      <c r="P514" s="132">
        <v>2.2569054E-4</v>
      </c>
      <c r="Q514" s="132">
        <v>1.8971999999999999E-4</v>
      </c>
      <c r="R514" s="132">
        <v>0</v>
      </c>
      <c r="S514" s="132">
        <v>0</v>
      </c>
      <c r="T514" s="132">
        <v>0</v>
      </c>
      <c r="U514" s="132">
        <v>0</v>
      </c>
      <c r="V514" s="132">
        <v>0</v>
      </c>
      <c r="W514" s="132">
        <v>0</v>
      </c>
      <c r="X514" s="132">
        <v>0</v>
      </c>
      <c r="Y514" s="132">
        <v>0</v>
      </c>
      <c r="Z514" s="132">
        <v>0</v>
      </c>
      <c r="AA514" s="132">
        <v>0</v>
      </c>
      <c r="AC514" s="118">
        <f t="shared" si="266"/>
        <v>1.4189999999999999E-2</v>
      </c>
      <c r="AD514" s="118">
        <f t="shared" si="267"/>
        <v>1.24719504E-3</v>
      </c>
      <c r="AE514" s="118">
        <f t="shared" si="268"/>
        <v>1.0574750400000001E-3</v>
      </c>
      <c r="AF514" s="118">
        <f t="shared" si="269"/>
        <v>1.0574750400000001E-3</v>
      </c>
      <c r="AG514" s="118">
        <f t="shared" si="270"/>
        <v>0</v>
      </c>
      <c r="AI514" s="69">
        <v>0</v>
      </c>
      <c r="AJ514" s="69">
        <v>0</v>
      </c>
      <c r="AK514" s="69">
        <v>0</v>
      </c>
      <c r="AL514" s="69">
        <v>0</v>
      </c>
      <c r="AM514" s="69">
        <v>0</v>
      </c>
      <c r="AN514" s="69">
        <v>0</v>
      </c>
      <c r="AO514" s="69">
        <v>0</v>
      </c>
      <c r="AQ514" s="116">
        <v>1.8306421E-3</v>
      </c>
      <c r="AR514" s="116">
        <v>1.7525377E-3</v>
      </c>
      <c r="AS514" s="199">
        <v>7.8104374000000006E-5</v>
      </c>
      <c r="AT514" s="116">
        <v>0</v>
      </c>
      <c r="AU514" s="150">
        <f t="shared" si="271"/>
        <v>1.0506820999999999E-7</v>
      </c>
      <c r="AV514" s="150">
        <f t="shared" si="272"/>
        <v>2.8884753690000003E-10</v>
      </c>
      <c r="AW514" s="163">
        <f t="shared" si="273"/>
        <v>0</v>
      </c>
      <c r="AX514" s="196">
        <v>8.7788799999999995E-8</v>
      </c>
      <c r="AY514" s="196">
        <v>2.6488000000000002E-10</v>
      </c>
      <c r="AZ514" s="196">
        <v>7.2369000000000005E-15</v>
      </c>
      <c r="BA514" s="108">
        <v>0</v>
      </c>
      <c r="BB514" s="108">
        <v>0</v>
      </c>
      <c r="BC514" s="196">
        <v>2.8209999999999999E-11</v>
      </c>
      <c r="BD514" s="196">
        <v>1.7251200000000001E-8</v>
      </c>
      <c r="BE514" s="196">
        <v>3.9990000000000002E-12</v>
      </c>
      <c r="BF514" s="196">
        <v>1.9961299999999999E-11</v>
      </c>
      <c r="BG514" s="108">
        <v>0</v>
      </c>
      <c r="BH514" s="108">
        <v>0</v>
      </c>
      <c r="BI514" s="108">
        <v>0</v>
      </c>
      <c r="BJ514" s="108">
        <v>0</v>
      </c>
      <c r="BK514" s="108">
        <v>0</v>
      </c>
      <c r="BL514" s="108">
        <v>0</v>
      </c>
      <c r="BM514" s="108">
        <v>0</v>
      </c>
      <c r="BN514" s="108">
        <v>0</v>
      </c>
      <c r="BO514" s="108">
        <v>0</v>
      </c>
      <c r="BP514" s="108">
        <v>0</v>
      </c>
      <c r="BQ514" s="108">
        <v>0</v>
      </c>
      <c r="BR514" s="108">
        <v>0</v>
      </c>
      <c r="BS514" s="108">
        <v>0</v>
      </c>
      <c r="BU514" s="172">
        <v>2.9821213999999999E-6</v>
      </c>
      <c r="BV514" s="172">
        <v>1.4690673999999999E-7</v>
      </c>
      <c r="BW514" s="172">
        <v>2.6376989999999999E-6</v>
      </c>
      <c r="BX514" s="69">
        <v>0</v>
      </c>
      <c r="BY514" s="172">
        <v>1.0739355999999999E-7</v>
      </c>
      <c r="BZ514" s="172">
        <v>1.8262629E-8</v>
      </c>
      <c r="CA514" s="69">
        <v>0</v>
      </c>
      <c r="CB514" s="172">
        <v>2.7718740999999998E-8</v>
      </c>
      <c r="CC514" s="69">
        <v>0</v>
      </c>
      <c r="CD514" s="69">
        <v>0</v>
      </c>
      <c r="CE514" s="69">
        <v>0</v>
      </c>
      <c r="CF514" s="69">
        <v>0</v>
      </c>
      <c r="CG514" s="69">
        <v>0</v>
      </c>
      <c r="CH514" s="172">
        <v>4.4140762000000002E-8</v>
      </c>
      <c r="CI514" s="69">
        <v>0</v>
      </c>
      <c r="CJ514" s="69">
        <v>0</v>
      </c>
      <c r="CK514" s="69">
        <v>0</v>
      </c>
      <c r="CM514" s="198">
        <v>0</v>
      </c>
      <c r="CN514" s="198">
        <v>9.4600000000000004E-2</v>
      </c>
      <c r="CO514" s="198">
        <v>5.2220429999999996E-4</v>
      </c>
      <c r="CP514" s="198">
        <v>1.047E-4</v>
      </c>
      <c r="CQ514" s="198">
        <v>0</v>
      </c>
      <c r="CR514" s="198">
        <v>0</v>
      </c>
      <c r="CS514" s="197">
        <v>5.2961100999999998E-6</v>
      </c>
      <c r="CT514" s="198">
        <v>0</v>
      </c>
      <c r="CU514" s="198">
        <v>0</v>
      </c>
      <c r="CV514" s="197">
        <v>6.4224870000000002E-6</v>
      </c>
      <c r="CX514" s="166"/>
    </row>
    <row r="515" spans="1:102" ht="14.4">
      <c r="A515" t="s">
        <v>3499</v>
      </c>
      <c r="B515" s="85" t="s">
        <v>506</v>
      </c>
      <c r="C515" s="113" t="str">
        <f t="shared" si="288"/>
        <v>A.070.06.203</v>
      </c>
      <c r="D515" s="9" t="s">
        <v>1146</v>
      </c>
      <c r="E515" s="112" t="s">
        <v>63</v>
      </c>
      <c r="F515" s="115" t="str">
        <f t="shared" si="289"/>
        <v>Hardcoal at mine US (26.4 MJ/kg)</v>
      </c>
      <c r="G515" s="143">
        <f t="shared" si="290"/>
        <v>9.5505113333333343E-3</v>
      </c>
      <c r="I515" s="118">
        <f t="shared" si="291"/>
        <v>1.6105646126390002E-3</v>
      </c>
      <c r="K515" s="161">
        <f t="shared" si="292"/>
        <v>3.0159606298999999E-5</v>
      </c>
      <c r="L515" s="161">
        <f t="shared" si="293"/>
        <v>2.760286677E-5</v>
      </c>
      <c r="M515" s="162">
        <f t="shared" si="294"/>
        <v>1.2022543957000001E-4</v>
      </c>
      <c r="N515" s="161">
        <v>1.4325767000000001E-3</v>
      </c>
      <c r="O515" s="164">
        <v>1.0593482E-5</v>
      </c>
      <c r="P515" s="164">
        <v>1.1464216E-5</v>
      </c>
      <c r="Q515" s="164">
        <v>2.3534483999999999E-5</v>
      </c>
      <c r="R515" s="164">
        <v>8.2475465999999999E-7</v>
      </c>
      <c r="S515" s="164">
        <v>9.2943839E-8</v>
      </c>
      <c r="T515" s="164">
        <v>5.7074237999999997E-6</v>
      </c>
      <c r="U515" s="164">
        <v>4.9966812000000004E-6</v>
      </c>
      <c r="V515" s="164">
        <v>4.6624957000000001E-7</v>
      </c>
      <c r="W515" s="132">
        <v>0</v>
      </c>
      <c r="X515" s="132">
        <v>1.1975919E-4</v>
      </c>
      <c r="Y515" s="164">
        <v>5.4848757000000004E-7</v>
      </c>
      <c r="Z515" s="132">
        <v>0</v>
      </c>
      <c r="AA515" s="132">
        <v>0</v>
      </c>
      <c r="AC515" s="118">
        <f t="shared" si="266"/>
        <v>1.4325767000000001E-3</v>
      </c>
      <c r="AD515" s="118">
        <f t="shared" si="267"/>
        <v>5.7213985499000001E-5</v>
      </c>
      <c r="AE515" s="118">
        <f t="shared" si="268"/>
        <v>2.7054379199999999E-5</v>
      </c>
      <c r="AF515" s="118">
        <f t="shared" si="269"/>
        <v>2.760286677E-5</v>
      </c>
      <c r="AG515" s="118">
        <f t="shared" si="270"/>
        <v>1.2022543957000001E-4</v>
      </c>
      <c r="AI515" s="69">
        <v>1.3310280999999999</v>
      </c>
      <c r="AJ515" s="69">
        <v>1.3257988999999999</v>
      </c>
      <c r="AK515" s="69">
        <v>2.2991519E-3</v>
      </c>
      <c r="AL515" s="69">
        <v>0</v>
      </c>
      <c r="AM515" s="69">
        <v>5.4107879000000005E-4</v>
      </c>
      <c r="AN515" s="69">
        <v>1.8145924E-3</v>
      </c>
      <c r="AO515" s="69">
        <v>5.7439736000000001E-4</v>
      </c>
      <c r="AQ515" s="116">
        <v>2.0305645999999999E-4</v>
      </c>
      <c r="AR515" s="116">
        <v>1.7639764999999999E-4</v>
      </c>
      <c r="AS515" s="199">
        <v>8.5423747999999998E-6</v>
      </c>
      <c r="AT515" s="199">
        <v>1.8116442E-5</v>
      </c>
      <c r="AU515" s="150">
        <f t="shared" si="271"/>
        <v>1.0575398718279001E-8</v>
      </c>
      <c r="AV515" s="150">
        <f t="shared" si="272"/>
        <v>3.1591622662601698E-11</v>
      </c>
      <c r="AW515" s="163">
        <f t="shared" si="273"/>
        <v>2.5373168187190001E-3</v>
      </c>
      <c r="AX515" s="196">
        <v>1.0342808E-8</v>
      </c>
      <c r="AY515" s="196">
        <v>3.1264479999999998E-11</v>
      </c>
      <c r="AZ515" s="196">
        <v>8.5175248000000003E-16</v>
      </c>
      <c r="BA515" s="108">
        <v>0</v>
      </c>
      <c r="BB515" s="108">
        <v>0</v>
      </c>
      <c r="BC515" s="196">
        <v>4.4416042999999998E-13</v>
      </c>
      <c r="BD515" s="196">
        <v>2.3108447E-10</v>
      </c>
      <c r="BE515" s="196">
        <v>7.2059412000000003E-14</v>
      </c>
      <c r="BF515" s="196">
        <v>2.5250279999999999E-13</v>
      </c>
      <c r="BG515" s="108">
        <v>0</v>
      </c>
      <c r="BH515" s="108">
        <v>0</v>
      </c>
      <c r="BI515" s="196">
        <v>1.7065639999999999E-15</v>
      </c>
      <c r="BJ515" s="196">
        <v>1.644417E-17</v>
      </c>
      <c r="BK515" s="196">
        <v>5.6899516999999996E-18</v>
      </c>
      <c r="BL515" s="196">
        <v>4.2421048999999998E-14</v>
      </c>
      <c r="BM515" s="196">
        <v>1.0196668E-12</v>
      </c>
      <c r="BN515" s="108">
        <v>0</v>
      </c>
      <c r="BO515" s="196">
        <v>1.4918718999999999E-8</v>
      </c>
      <c r="BP515" s="108">
        <v>2.5373018999999999E-3</v>
      </c>
      <c r="BQ515" s="108">
        <v>0</v>
      </c>
      <c r="BR515" s="108">
        <v>0</v>
      </c>
      <c r="BS515" s="108">
        <v>0</v>
      </c>
      <c r="BU515" s="172">
        <v>1.8945578000000001E-6</v>
      </c>
      <c r="BV515" s="172">
        <v>1.852356E-9</v>
      </c>
      <c r="BW515" s="172">
        <v>2.6629358999999998E-7</v>
      </c>
      <c r="BX515" s="172">
        <v>5.877592E-10</v>
      </c>
      <c r="BY515" s="172">
        <v>2.1005373999999999E-9</v>
      </c>
      <c r="BZ515" s="172">
        <v>2.1929979E-10</v>
      </c>
      <c r="CA515" s="69">
        <v>0</v>
      </c>
      <c r="CB515" s="172">
        <v>3.3284989000000002E-10</v>
      </c>
      <c r="CC515" s="172">
        <v>2.7241459000000002E-10</v>
      </c>
      <c r="CD515" s="172">
        <v>3.8760044E-9</v>
      </c>
      <c r="CE515" s="69">
        <v>0</v>
      </c>
      <c r="CF515" s="69">
        <v>0</v>
      </c>
      <c r="CG515" s="69">
        <v>0</v>
      </c>
      <c r="CH515" s="172">
        <v>4.5990360000000002E-9</v>
      </c>
      <c r="CI515" s="172">
        <v>1.6142407999999999E-6</v>
      </c>
      <c r="CJ515" s="172">
        <v>1.8317516000000001E-10</v>
      </c>
      <c r="CK515" s="69">
        <v>0</v>
      </c>
      <c r="CM515" s="198">
        <v>0</v>
      </c>
      <c r="CN515" s="198">
        <v>8.3141424000000002E-3</v>
      </c>
      <c r="CO515" s="197">
        <v>1.6371874E-5</v>
      </c>
      <c r="CP515" s="197">
        <v>1.3176516000000001E-6</v>
      </c>
      <c r="CQ515" s="197">
        <v>7.7048887E-13</v>
      </c>
      <c r="CR515" s="197">
        <v>9.1359068999999994E-11</v>
      </c>
      <c r="CS515" s="197">
        <v>8.7854975999999994E-8</v>
      </c>
      <c r="CT515" s="197">
        <v>1.4906982000000001E-5</v>
      </c>
      <c r="CU515" s="198">
        <v>0</v>
      </c>
      <c r="CV515" s="197">
        <v>7.7121977999999994E-8</v>
      </c>
      <c r="CX515" s="166"/>
    </row>
    <row r="516" spans="1:102" ht="14.4">
      <c r="A516" t="s">
        <v>3500</v>
      </c>
      <c r="B516" s="85" t="s">
        <v>506</v>
      </c>
      <c r="C516" s="113" t="str">
        <f t="shared" si="288"/>
        <v>A.070.06.204</v>
      </c>
      <c r="D516" s="9" t="s">
        <v>1146</v>
      </c>
      <c r="E516" s="112" t="s">
        <v>63</v>
      </c>
      <c r="F516" s="115" t="str">
        <f t="shared" si="289"/>
        <v>Hardcoal at mine Australia (26.4 MJ/kg)</v>
      </c>
      <c r="G516" s="143">
        <f t="shared" si="290"/>
        <v>9.0989959999999998E-3</v>
      </c>
      <c r="I516" s="118">
        <f t="shared" si="291"/>
        <v>1.5417278815389999E-3</v>
      </c>
      <c r="K516" s="161">
        <f t="shared" si="292"/>
        <v>2.9064175998999999E-5</v>
      </c>
      <c r="L516" s="161">
        <f t="shared" si="293"/>
        <v>2.758886597E-5</v>
      </c>
      <c r="M516" s="162">
        <f t="shared" si="294"/>
        <v>1.2022543957000001E-4</v>
      </c>
      <c r="N516" s="161">
        <v>1.3648493999999999E-3</v>
      </c>
      <c r="O516" s="164">
        <v>1.0593482E-5</v>
      </c>
      <c r="P516" s="164">
        <v>1.1464216E-5</v>
      </c>
      <c r="Q516" s="164">
        <v>2.2597938E-5</v>
      </c>
      <c r="R516" s="164">
        <v>8.2475465999999999E-7</v>
      </c>
      <c r="S516" s="164">
        <v>9.2943839E-8</v>
      </c>
      <c r="T516" s="164">
        <v>5.5485395E-6</v>
      </c>
      <c r="U516" s="164">
        <v>4.9826803999999998E-6</v>
      </c>
      <c r="V516" s="164">
        <v>4.6624957000000001E-7</v>
      </c>
      <c r="W516" s="132">
        <v>0</v>
      </c>
      <c r="X516" s="132">
        <v>1.1975919E-4</v>
      </c>
      <c r="Y516" s="164">
        <v>5.4848757000000004E-7</v>
      </c>
      <c r="Z516" s="132">
        <v>0</v>
      </c>
      <c r="AA516" s="132">
        <v>0</v>
      </c>
      <c r="AC516" s="118">
        <f t="shared" si="266"/>
        <v>1.3648493999999999E-3</v>
      </c>
      <c r="AD516" s="118">
        <f t="shared" si="267"/>
        <v>5.6104554399000005E-5</v>
      </c>
      <c r="AE516" s="118">
        <f t="shared" si="268"/>
        <v>2.7040378399999999E-5</v>
      </c>
      <c r="AF516" s="118">
        <f t="shared" si="269"/>
        <v>2.758886597E-5</v>
      </c>
      <c r="AG516" s="118">
        <f t="shared" si="270"/>
        <v>1.2022543957000001E-4</v>
      </c>
      <c r="AI516" s="69">
        <v>1.3310280999999999</v>
      </c>
      <c r="AJ516" s="69">
        <v>1.3257988999999999</v>
      </c>
      <c r="AK516" s="69">
        <v>2.2991519E-3</v>
      </c>
      <c r="AL516" s="69">
        <v>0</v>
      </c>
      <c r="AM516" s="69">
        <v>5.4107879000000005E-4</v>
      </c>
      <c r="AN516" s="69">
        <v>1.8145924E-3</v>
      </c>
      <c r="AO516" s="69">
        <v>5.7439736000000001E-4</v>
      </c>
      <c r="AQ516" s="116">
        <v>1.9420156999999999E-4</v>
      </c>
      <c r="AR516" s="116">
        <v>1.6795655E-4</v>
      </c>
      <c r="AS516" s="199">
        <v>8.1285696000000002E-6</v>
      </c>
      <c r="AT516" s="199">
        <v>1.8116442E-5</v>
      </c>
      <c r="AU516" s="150">
        <f t="shared" si="271"/>
        <v>1.0069337818279E-8</v>
      </c>
      <c r="AV516" s="150">
        <f t="shared" si="272"/>
        <v>3.0061277995931698E-11</v>
      </c>
      <c r="AW516" s="163">
        <f t="shared" si="273"/>
        <v>2.5373168187190001E-3</v>
      </c>
      <c r="AX516" s="196">
        <v>9.8367470999999995E-9</v>
      </c>
      <c r="AY516" s="196">
        <v>2.9734176999999998E-11</v>
      </c>
      <c r="AZ516" s="196">
        <v>8.1008580999999998E-16</v>
      </c>
      <c r="BA516" s="108">
        <v>0</v>
      </c>
      <c r="BB516" s="108">
        <v>0</v>
      </c>
      <c r="BC516" s="196">
        <v>4.4416042999999998E-13</v>
      </c>
      <c r="BD516" s="196">
        <v>2.3108447E-10</v>
      </c>
      <c r="BE516" s="196">
        <v>7.2059412000000003E-14</v>
      </c>
      <c r="BF516" s="196">
        <v>2.5250279999999999E-13</v>
      </c>
      <c r="BG516" s="108">
        <v>0</v>
      </c>
      <c r="BH516" s="108">
        <v>0</v>
      </c>
      <c r="BI516" s="196">
        <v>1.7065639999999999E-15</v>
      </c>
      <c r="BJ516" s="196">
        <v>1.644417E-17</v>
      </c>
      <c r="BK516" s="196">
        <v>5.6899516999999996E-18</v>
      </c>
      <c r="BL516" s="196">
        <v>4.2421048999999998E-14</v>
      </c>
      <c r="BM516" s="196">
        <v>1.0196668E-12</v>
      </c>
      <c r="BN516" s="108">
        <v>0</v>
      </c>
      <c r="BO516" s="196">
        <v>1.4918718999999999E-8</v>
      </c>
      <c r="BP516" s="108">
        <v>2.5373018999999999E-3</v>
      </c>
      <c r="BQ516" s="108">
        <v>0</v>
      </c>
      <c r="BR516" s="108">
        <v>0</v>
      </c>
      <c r="BS516" s="108">
        <v>0</v>
      </c>
      <c r="BU516" s="172">
        <v>1.8816825999999999E-6</v>
      </c>
      <c r="BV516" s="172">
        <v>1.852356E-9</v>
      </c>
      <c r="BW516" s="172">
        <v>2.5370415000000002E-7</v>
      </c>
      <c r="BX516" s="172">
        <v>5.8611919999999999E-10</v>
      </c>
      <c r="BY516" s="172">
        <v>2.1005373999999999E-9</v>
      </c>
      <c r="BZ516" s="172">
        <v>2.1929979E-10</v>
      </c>
      <c r="CA516" s="69">
        <v>0</v>
      </c>
      <c r="CB516" s="172">
        <v>3.3284989000000002E-10</v>
      </c>
      <c r="CC516" s="172">
        <v>2.7241459000000002E-10</v>
      </c>
      <c r="CD516" s="172">
        <v>3.7708697000000001E-9</v>
      </c>
      <c r="CE516" s="69">
        <v>0</v>
      </c>
      <c r="CF516" s="69">
        <v>0</v>
      </c>
      <c r="CG516" s="69">
        <v>0</v>
      </c>
      <c r="CH516" s="172">
        <v>4.4200102E-9</v>
      </c>
      <c r="CI516" s="172">
        <v>1.6142407999999999E-6</v>
      </c>
      <c r="CJ516" s="172">
        <v>1.8317516000000001E-10</v>
      </c>
      <c r="CK516" s="69">
        <v>0</v>
      </c>
      <c r="CM516" s="198">
        <v>0</v>
      </c>
      <c r="CN516" s="198">
        <v>7.9353545000000001E-3</v>
      </c>
      <c r="CO516" s="197">
        <v>1.6154002E-5</v>
      </c>
      <c r="CP516" s="197">
        <v>1.3176516000000001E-6</v>
      </c>
      <c r="CQ516" s="197">
        <v>7.7048887E-13</v>
      </c>
      <c r="CR516" s="197">
        <v>9.1359068999999994E-11</v>
      </c>
      <c r="CS516" s="197">
        <v>8.7854975999999994E-8</v>
      </c>
      <c r="CT516" s="197">
        <v>1.4906982000000001E-5</v>
      </c>
      <c r="CU516" s="198">
        <v>0</v>
      </c>
      <c r="CV516" s="197">
        <v>7.7121977999999994E-8</v>
      </c>
      <c r="CX516" s="166"/>
    </row>
    <row r="517" spans="1:102" ht="14.4">
      <c r="A517" t="s">
        <v>3501</v>
      </c>
      <c r="B517" s="85" t="s">
        <v>506</v>
      </c>
      <c r="C517" s="113" t="str">
        <f t="shared" si="288"/>
        <v>A.070.06.205</v>
      </c>
      <c r="D517" s="9" t="s">
        <v>1146</v>
      </c>
      <c r="E517" s="112" t="s">
        <v>63</v>
      </c>
      <c r="F517" s="115" t="str">
        <f t="shared" si="289"/>
        <v>Hardcoal at mine Indonesia (26.4 MJ/kg)</v>
      </c>
      <c r="G517" s="143">
        <f t="shared" si="290"/>
        <v>1.3839905333333334E-2</v>
      </c>
      <c r="I517" s="118">
        <f t="shared" si="291"/>
        <v>2.2645133021390001E-3</v>
      </c>
      <c r="K517" s="161">
        <f t="shared" si="292"/>
        <v>4.0566188799000004E-5</v>
      </c>
      <c r="L517" s="161">
        <f t="shared" si="293"/>
        <v>2.7735873769999999E-5</v>
      </c>
      <c r="M517" s="162">
        <f t="shared" si="294"/>
        <v>1.2022543957000001E-4</v>
      </c>
      <c r="N517" s="161">
        <v>2.0759858000000001E-3</v>
      </c>
      <c r="O517" s="164">
        <v>1.0593482E-5</v>
      </c>
      <c r="P517" s="164">
        <v>1.1464216E-5</v>
      </c>
      <c r="Q517" s="164">
        <v>3.2431665000000001E-5</v>
      </c>
      <c r="R517" s="164">
        <v>8.2475465999999999E-7</v>
      </c>
      <c r="S517" s="164">
        <v>9.2943839E-8</v>
      </c>
      <c r="T517" s="164">
        <v>7.2168253E-6</v>
      </c>
      <c r="U517" s="164">
        <v>5.1296881999999997E-6</v>
      </c>
      <c r="V517" s="164">
        <v>4.6624957000000001E-7</v>
      </c>
      <c r="W517" s="132">
        <v>0</v>
      </c>
      <c r="X517" s="132">
        <v>1.1975919E-4</v>
      </c>
      <c r="Y517" s="164">
        <v>5.4848757000000004E-7</v>
      </c>
      <c r="Z517" s="132">
        <v>0</v>
      </c>
      <c r="AA517" s="132">
        <v>0</v>
      </c>
      <c r="AC517" s="118">
        <f t="shared" si="266"/>
        <v>2.0759858000000001E-3</v>
      </c>
      <c r="AD517" s="118">
        <f t="shared" si="267"/>
        <v>6.7753574999000006E-5</v>
      </c>
      <c r="AE517" s="118">
        <f t="shared" si="268"/>
        <v>2.7187386199999998E-5</v>
      </c>
      <c r="AF517" s="118">
        <f t="shared" si="269"/>
        <v>2.7735873769999999E-5</v>
      </c>
      <c r="AG517" s="118">
        <f t="shared" si="270"/>
        <v>1.2022543957000001E-4</v>
      </c>
      <c r="AI517" s="69">
        <v>1.3310280999999999</v>
      </c>
      <c r="AJ517" s="69">
        <v>1.3257988999999999</v>
      </c>
      <c r="AK517" s="69">
        <v>2.2991519E-3</v>
      </c>
      <c r="AL517" s="69">
        <v>0</v>
      </c>
      <c r="AM517" s="69">
        <v>5.4107879000000005E-4</v>
      </c>
      <c r="AN517" s="69">
        <v>1.8145924E-3</v>
      </c>
      <c r="AO517" s="69">
        <v>5.7439736000000001E-4</v>
      </c>
      <c r="AQ517" s="116">
        <v>2.8717796999999998E-4</v>
      </c>
      <c r="AR517" s="116">
        <v>2.5658800999999999E-4</v>
      </c>
      <c r="AS517" s="199">
        <v>1.2473524000000001E-5</v>
      </c>
      <c r="AT517" s="199">
        <v>1.8116442E-5</v>
      </c>
      <c r="AU517" s="150">
        <f t="shared" si="271"/>
        <v>1.5382973718279003E-8</v>
      </c>
      <c r="AV517" s="150">
        <f t="shared" si="272"/>
        <v>4.6129897495921698E-11</v>
      </c>
      <c r="AW517" s="163">
        <f t="shared" si="273"/>
        <v>2.5373168187190001E-3</v>
      </c>
      <c r="AX517" s="196">
        <v>1.5150383E-8</v>
      </c>
      <c r="AY517" s="196">
        <v>4.5802358999999998E-11</v>
      </c>
      <c r="AZ517" s="196">
        <v>1.2475858E-15</v>
      </c>
      <c r="BA517" s="108">
        <v>0</v>
      </c>
      <c r="BB517" s="108">
        <v>0</v>
      </c>
      <c r="BC517" s="196">
        <v>4.4416042999999998E-13</v>
      </c>
      <c r="BD517" s="196">
        <v>2.3108447E-10</v>
      </c>
      <c r="BE517" s="196">
        <v>7.2059412000000003E-14</v>
      </c>
      <c r="BF517" s="196">
        <v>2.5250279999999999E-13</v>
      </c>
      <c r="BG517" s="108">
        <v>0</v>
      </c>
      <c r="BH517" s="108">
        <v>0</v>
      </c>
      <c r="BI517" s="196">
        <v>1.7065639999999999E-15</v>
      </c>
      <c r="BJ517" s="196">
        <v>1.644417E-17</v>
      </c>
      <c r="BK517" s="196">
        <v>5.6899516999999996E-18</v>
      </c>
      <c r="BL517" s="196">
        <v>4.2421048999999998E-14</v>
      </c>
      <c r="BM517" s="196">
        <v>1.0196668E-12</v>
      </c>
      <c r="BN517" s="108">
        <v>0</v>
      </c>
      <c r="BO517" s="196">
        <v>1.4918718999999999E-8</v>
      </c>
      <c r="BP517" s="108">
        <v>2.5373018999999999E-3</v>
      </c>
      <c r="BQ517" s="108">
        <v>0</v>
      </c>
      <c r="BR517" s="108">
        <v>0</v>
      </c>
      <c r="BS517" s="108">
        <v>0</v>
      </c>
      <c r="BU517" s="172">
        <v>2.0168725999999998E-6</v>
      </c>
      <c r="BV517" s="172">
        <v>1.852356E-9</v>
      </c>
      <c r="BW517" s="172">
        <v>3.8589328000000001E-7</v>
      </c>
      <c r="BX517" s="172">
        <v>6.0333921E-10</v>
      </c>
      <c r="BY517" s="172">
        <v>2.1005373999999999E-9</v>
      </c>
      <c r="BZ517" s="172">
        <v>2.1929979E-10</v>
      </c>
      <c r="CA517" s="69">
        <v>0</v>
      </c>
      <c r="CB517" s="172">
        <v>3.3284989000000002E-10</v>
      </c>
      <c r="CC517" s="172">
        <v>2.7241459000000002E-10</v>
      </c>
      <c r="CD517" s="172">
        <v>4.8747841999999997E-9</v>
      </c>
      <c r="CE517" s="69">
        <v>0</v>
      </c>
      <c r="CF517" s="69">
        <v>0</v>
      </c>
      <c r="CG517" s="69">
        <v>0</v>
      </c>
      <c r="CH517" s="172">
        <v>6.2997805999999997E-9</v>
      </c>
      <c r="CI517" s="172">
        <v>1.6142407999999999E-6</v>
      </c>
      <c r="CJ517" s="172">
        <v>1.8317516000000001E-10</v>
      </c>
      <c r="CK517" s="69">
        <v>0</v>
      </c>
      <c r="CM517" s="198">
        <v>0</v>
      </c>
      <c r="CN517" s="198">
        <v>1.1912627E-2</v>
      </c>
      <c r="CO517" s="197">
        <v>1.844165E-5</v>
      </c>
      <c r="CP517" s="197">
        <v>1.3176516000000001E-6</v>
      </c>
      <c r="CQ517" s="197">
        <v>7.7048887E-13</v>
      </c>
      <c r="CR517" s="197">
        <v>9.1359068999999994E-11</v>
      </c>
      <c r="CS517" s="197">
        <v>8.7854975999999994E-8</v>
      </c>
      <c r="CT517" s="197">
        <v>1.4906982000000001E-5</v>
      </c>
      <c r="CU517" s="198">
        <v>0</v>
      </c>
      <c r="CV517" s="197">
        <v>7.7121977999999994E-8</v>
      </c>
      <c r="CX517" s="166"/>
    </row>
    <row r="518" spans="1:102" ht="14.4">
      <c r="A518" t="s">
        <v>3502</v>
      </c>
      <c r="B518" s="85" t="s">
        <v>506</v>
      </c>
      <c r="C518" s="113" t="str">
        <f t="shared" si="288"/>
        <v>A.070.06.206</v>
      </c>
      <c r="D518" s="9" t="s">
        <v>1146</v>
      </c>
      <c r="E518" s="112" t="s">
        <v>63</v>
      </c>
      <c r="F518" s="115" t="str">
        <f t="shared" si="289"/>
        <v>Hardcoal at mine Russia (26.4 MJ/kg)</v>
      </c>
      <c r="G518" s="143">
        <f t="shared" si="290"/>
        <v>2.1967178E-2</v>
      </c>
      <c r="I518" s="118">
        <f t="shared" si="291"/>
        <v>3.503573953039E-3</v>
      </c>
      <c r="K518" s="161">
        <f t="shared" si="292"/>
        <v>6.0283926499000003E-5</v>
      </c>
      <c r="L518" s="161">
        <f t="shared" si="293"/>
        <v>2.7987886969999998E-5</v>
      </c>
      <c r="M518" s="162">
        <f t="shared" si="294"/>
        <v>1.2022543957000001E-4</v>
      </c>
      <c r="N518" s="161">
        <v>3.2950766999999999E-3</v>
      </c>
      <c r="O518" s="164">
        <v>1.0593482E-5</v>
      </c>
      <c r="P518" s="164">
        <v>1.1464216E-5</v>
      </c>
      <c r="Q518" s="164">
        <v>4.9289483999999999E-5</v>
      </c>
      <c r="R518" s="164">
        <v>8.2475465999999999E-7</v>
      </c>
      <c r="S518" s="164">
        <v>9.2943839E-8</v>
      </c>
      <c r="T518" s="164">
        <v>1.0076744E-5</v>
      </c>
      <c r="U518" s="164">
        <v>5.3817013999999996E-6</v>
      </c>
      <c r="V518" s="164">
        <v>4.6624957000000001E-7</v>
      </c>
      <c r="W518" s="132">
        <v>0</v>
      </c>
      <c r="X518" s="132">
        <v>1.1975919E-4</v>
      </c>
      <c r="Y518" s="164">
        <v>5.4848757000000004E-7</v>
      </c>
      <c r="Z518" s="132">
        <v>0</v>
      </c>
      <c r="AA518" s="132">
        <v>0</v>
      </c>
      <c r="AC518" s="118">
        <f t="shared" si="266"/>
        <v>3.2950766999999999E-3</v>
      </c>
      <c r="AD518" s="118">
        <f t="shared" si="267"/>
        <v>8.7723325898999993E-5</v>
      </c>
      <c r="AE518" s="118">
        <f t="shared" si="268"/>
        <v>2.7439399399999997E-5</v>
      </c>
      <c r="AF518" s="118">
        <f t="shared" si="269"/>
        <v>2.7987886969999998E-5</v>
      </c>
      <c r="AG518" s="118">
        <f t="shared" si="270"/>
        <v>1.2022543957000001E-4</v>
      </c>
      <c r="AI518" s="69">
        <v>1.3310280999999999</v>
      </c>
      <c r="AJ518" s="69">
        <v>1.3257988999999999</v>
      </c>
      <c r="AK518" s="69">
        <v>2.2991519E-3</v>
      </c>
      <c r="AL518" s="69">
        <v>0</v>
      </c>
      <c r="AM518" s="69">
        <v>5.4107879000000005E-4</v>
      </c>
      <c r="AN518" s="69">
        <v>1.8145924E-3</v>
      </c>
      <c r="AO518" s="69">
        <v>5.7439736000000001E-4</v>
      </c>
      <c r="AQ518" s="116">
        <v>4.465661E-4</v>
      </c>
      <c r="AR518" s="116">
        <v>4.0852765000000001E-4</v>
      </c>
      <c r="AS518" s="199">
        <v>1.9922017999999999E-5</v>
      </c>
      <c r="AT518" s="199">
        <v>1.8116442E-5</v>
      </c>
      <c r="AU518" s="150">
        <f t="shared" si="271"/>
        <v>2.4492064718279005E-8</v>
      </c>
      <c r="AV518" s="150">
        <f t="shared" si="272"/>
        <v>7.3676101495921676E-11</v>
      </c>
      <c r="AW518" s="163">
        <f t="shared" si="273"/>
        <v>2.5373168187190001E-3</v>
      </c>
      <c r="AX518" s="196">
        <v>2.4259474000000001E-8</v>
      </c>
      <c r="AY518" s="196">
        <v>7.3347812999999995E-11</v>
      </c>
      <c r="AZ518" s="196">
        <v>1.9975858000000001E-15</v>
      </c>
      <c r="BA518" s="108">
        <v>0</v>
      </c>
      <c r="BB518" s="108">
        <v>0</v>
      </c>
      <c r="BC518" s="196">
        <v>4.4416042999999998E-13</v>
      </c>
      <c r="BD518" s="196">
        <v>2.3108447E-10</v>
      </c>
      <c r="BE518" s="196">
        <v>7.2059412000000003E-14</v>
      </c>
      <c r="BF518" s="196">
        <v>2.5250279999999999E-13</v>
      </c>
      <c r="BG518" s="108">
        <v>0</v>
      </c>
      <c r="BH518" s="108">
        <v>0</v>
      </c>
      <c r="BI518" s="196">
        <v>1.7065639999999999E-15</v>
      </c>
      <c r="BJ518" s="196">
        <v>1.644417E-17</v>
      </c>
      <c r="BK518" s="196">
        <v>5.6899516999999996E-18</v>
      </c>
      <c r="BL518" s="196">
        <v>4.2421048999999998E-14</v>
      </c>
      <c r="BM518" s="196">
        <v>1.0196668E-12</v>
      </c>
      <c r="BN518" s="108">
        <v>0</v>
      </c>
      <c r="BO518" s="196">
        <v>1.4918718999999999E-8</v>
      </c>
      <c r="BP518" s="108">
        <v>2.5373018999999999E-3</v>
      </c>
      <c r="BQ518" s="108">
        <v>0</v>
      </c>
      <c r="BR518" s="108">
        <v>0</v>
      </c>
      <c r="BS518" s="108">
        <v>0</v>
      </c>
      <c r="BU518" s="172">
        <v>2.2486270000000001E-6</v>
      </c>
      <c r="BV518" s="172">
        <v>1.852356E-9</v>
      </c>
      <c r="BW518" s="172">
        <v>6.1250320000000003E-7</v>
      </c>
      <c r="BX518" s="172">
        <v>6.3285923999999995E-10</v>
      </c>
      <c r="BY518" s="172">
        <v>2.1005373999999999E-9</v>
      </c>
      <c r="BZ518" s="172">
        <v>2.1929979E-10</v>
      </c>
      <c r="CA518" s="69">
        <v>0</v>
      </c>
      <c r="CB518" s="172">
        <v>3.3284989000000002E-10</v>
      </c>
      <c r="CC518" s="172">
        <v>2.7241459000000002E-10</v>
      </c>
      <c r="CD518" s="172">
        <v>6.7672088999999999E-9</v>
      </c>
      <c r="CE518" s="69">
        <v>0</v>
      </c>
      <c r="CF518" s="69">
        <v>0</v>
      </c>
      <c r="CG518" s="69">
        <v>0</v>
      </c>
      <c r="CH518" s="172">
        <v>9.5222440999999992E-9</v>
      </c>
      <c r="CI518" s="172">
        <v>1.6142407999999999E-6</v>
      </c>
      <c r="CJ518" s="172">
        <v>1.8317516000000001E-10</v>
      </c>
      <c r="CK518" s="69">
        <v>0</v>
      </c>
      <c r="CM518" s="198">
        <v>0</v>
      </c>
      <c r="CN518" s="198">
        <v>1.8730809000000001E-2</v>
      </c>
      <c r="CO518" s="197">
        <v>2.2363332000000001E-5</v>
      </c>
      <c r="CP518" s="197">
        <v>1.3176516000000001E-6</v>
      </c>
      <c r="CQ518" s="197">
        <v>7.7048887E-13</v>
      </c>
      <c r="CR518" s="197">
        <v>9.1359068999999994E-11</v>
      </c>
      <c r="CS518" s="197">
        <v>8.7854975999999994E-8</v>
      </c>
      <c r="CT518" s="197">
        <v>1.4906982000000001E-5</v>
      </c>
      <c r="CU518" s="198">
        <v>0</v>
      </c>
      <c r="CV518" s="197">
        <v>7.7121977999999994E-8</v>
      </c>
      <c r="CX518" s="166"/>
    </row>
    <row r="519" spans="1:102" ht="14.4">
      <c r="A519" t="s">
        <v>3503</v>
      </c>
      <c r="B519" s="85" t="s">
        <v>506</v>
      </c>
      <c r="C519" s="113" t="str">
        <f t="shared" si="288"/>
        <v>A.070.06.207</v>
      </c>
      <c r="D519" s="9" t="s">
        <v>1146</v>
      </c>
      <c r="E519" s="112" t="s">
        <v>63</v>
      </c>
      <c r="F519" s="115" t="str">
        <f t="shared" si="289"/>
        <v>Hardcoal at mine South Afrika (26.4 MJ/kg)</v>
      </c>
      <c r="G519" s="143">
        <f t="shared" si="290"/>
        <v>1.1243692666666668E-2</v>
      </c>
      <c r="I519" s="118">
        <f t="shared" si="291"/>
        <v>1.868702176739E-3</v>
      </c>
      <c r="K519" s="161">
        <f t="shared" si="292"/>
        <v>3.4267467699000001E-5</v>
      </c>
      <c r="L519" s="161">
        <f t="shared" si="293"/>
        <v>2.765536947E-5</v>
      </c>
      <c r="M519" s="162">
        <f t="shared" si="294"/>
        <v>1.2022543957000001E-4</v>
      </c>
      <c r="N519" s="161">
        <v>1.6865539E-3</v>
      </c>
      <c r="O519" s="164">
        <v>1.0593482E-5</v>
      </c>
      <c r="P519" s="164">
        <v>1.1464216E-5</v>
      </c>
      <c r="Q519" s="164">
        <v>2.7046528999999999E-5</v>
      </c>
      <c r="R519" s="164">
        <v>8.2475465999999999E-7</v>
      </c>
      <c r="S519" s="164">
        <v>9.2943839E-8</v>
      </c>
      <c r="T519" s="164">
        <v>6.3032402000000002E-6</v>
      </c>
      <c r="U519" s="164">
        <v>5.0491839000000003E-6</v>
      </c>
      <c r="V519" s="164">
        <v>4.6624957000000001E-7</v>
      </c>
      <c r="W519" s="132">
        <v>0</v>
      </c>
      <c r="X519" s="132">
        <v>1.1975919E-4</v>
      </c>
      <c r="Y519" s="164">
        <v>5.4848757000000004E-7</v>
      </c>
      <c r="Z519" s="132">
        <v>0</v>
      </c>
      <c r="AA519" s="132">
        <v>0</v>
      </c>
      <c r="AC519" s="118">
        <f t="shared" ref="AC519:AC582" si="295">N519</f>
        <v>1.6865539E-3</v>
      </c>
      <c r="AD519" s="118">
        <f t="shared" ref="AD519:AD582" si="296">O519+P519+Q519+R519+S519+T519+U519</f>
        <v>6.1374349599000003E-5</v>
      </c>
      <c r="AE519" s="118">
        <f t="shared" ref="AE519:AE582" si="297">O519+P519+U519+Z519</f>
        <v>2.7106881899999999E-5</v>
      </c>
      <c r="AF519" s="118">
        <f t="shared" ref="AF519:AF582" si="298">Y519+O519+P519+U519+W519</f>
        <v>2.765536947E-5</v>
      </c>
      <c r="AG519" s="118">
        <f t="shared" ref="AG519:AG582" si="299">V519+X519+AA519</f>
        <v>1.2022543957000001E-4</v>
      </c>
      <c r="AI519" s="69">
        <v>1.3310280999999999</v>
      </c>
      <c r="AJ519" s="69">
        <v>1.3257988999999999</v>
      </c>
      <c r="AK519" s="69">
        <v>2.2991519E-3</v>
      </c>
      <c r="AL519" s="69">
        <v>0</v>
      </c>
      <c r="AM519" s="69">
        <v>5.4107879000000005E-4</v>
      </c>
      <c r="AN519" s="69">
        <v>1.8145924E-3</v>
      </c>
      <c r="AO519" s="69">
        <v>5.7439736000000001E-4</v>
      </c>
      <c r="AQ519" s="116">
        <v>2.3626231999999999E-4</v>
      </c>
      <c r="AR519" s="116">
        <v>2.0805174E-4</v>
      </c>
      <c r="AS519" s="199">
        <v>1.0094144000000001E-5</v>
      </c>
      <c r="AT519" s="199">
        <v>1.8116442E-5</v>
      </c>
      <c r="AU519" s="150">
        <f t="shared" ref="AU519:AU582" si="300">AX519+BA519+BB519+BC519+BD519+BL519+BM519+BQ519</f>
        <v>1.2473125718279E-8</v>
      </c>
      <c r="AV519" s="150">
        <f t="shared" ref="AV519:AV582" si="301">AY519+AZ519+BE519+BF519+BG519+BH519+BI519+BJ519+BK519+BN519+BR519+BS519</f>
        <v>3.7330414912621696E-11</v>
      </c>
      <c r="AW519" s="163">
        <f t="shared" ref="AW519:AW582" si="302">BO519+BP519</f>
        <v>2.5373168187190001E-3</v>
      </c>
      <c r="AX519" s="196">
        <v>1.2240534999999999E-8</v>
      </c>
      <c r="AY519" s="196">
        <v>3.7003115999999997E-11</v>
      </c>
      <c r="AZ519" s="196">
        <v>1.0080025E-15</v>
      </c>
      <c r="BA519" s="108">
        <v>0</v>
      </c>
      <c r="BB519" s="108">
        <v>0</v>
      </c>
      <c r="BC519" s="196">
        <v>4.4416042999999998E-13</v>
      </c>
      <c r="BD519" s="196">
        <v>2.3108447E-10</v>
      </c>
      <c r="BE519" s="196">
        <v>7.2059412000000003E-14</v>
      </c>
      <c r="BF519" s="196">
        <v>2.5250279999999999E-13</v>
      </c>
      <c r="BG519" s="108">
        <v>0</v>
      </c>
      <c r="BH519" s="108">
        <v>0</v>
      </c>
      <c r="BI519" s="196">
        <v>1.7065639999999999E-15</v>
      </c>
      <c r="BJ519" s="196">
        <v>1.644417E-17</v>
      </c>
      <c r="BK519" s="196">
        <v>5.6899516999999996E-18</v>
      </c>
      <c r="BL519" s="196">
        <v>4.2421048999999998E-14</v>
      </c>
      <c r="BM519" s="196">
        <v>1.0196668E-12</v>
      </c>
      <c r="BN519" s="108">
        <v>0</v>
      </c>
      <c r="BO519" s="196">
        <v>1.4918718999999999E-8</v>
      </c>
      <c r="BP519" s="108">
        <v>2.5373018999999999E-3</v>
      </c>
      <c r="BQ519" s="108">
        <v>0</v>
      </c>
      <c r="BR519" s="108">
        <v>0</v>
      </c>
      <c r="BS519" s="108">
        <v>0</v>
      </c>
      <c r="BU519" s="172">
        <v>1.9428400000000001E-6</v>
      </c>
      <c r="BV519" s="172">
        <v>1.852356E-9</v>
      </c>
      <c r="BW519" s="172">
        <v>3.1350399000000002E-7</v>
      </c>
      <c r="BX519" s="172">
        <v>5.9390920999999996E-10</v>
      </c>
      <c r="BY519" s="172">
        <v>2.1005373999999999E-9</v>
      </c>
      <c r="BZ519" s="172">
        <v>2.1929979E-10</v>
      </c>
      <c r="CA519" s="69">
        <v>0</v>
      </c>
      <c r="CB519" s="172">
        <v>3.3284989000000002E-10</v>
      </c>
      <c r="CC519" s="172">
        <v>2.7241459000000002E-10</v>
      </c>
      <c r="CD519" s="172">
        <v>4.2702596000000004E-9</v>
      </c>
      <c r="CE519" s="69">
        <v>0</v>
      </c>
      <c r="CF519" s="69">
        <v>0</v>
      </c>
      <c r="CG519" s="69">
        <v>0</v>
      </c>
      <c r="CH519" s="172">
        <v>5.2703825999999997E-9</v>
      </c>
      <c r="CI519" s="172">
        <v>1.6142407999999999E-6</v>
      </c>
      <c r="CJ519" s="172">
        <v>1.8317516000000001E-10</v>
      </c>
      <c r="CK519" s="69">
        <v>0</v>
      </c>
      <c r="CM519" s="198">
        <v>0</v>
      </c>
      <c r="CN519" s="198">
        <v>9.7345968999999997E-3</v>
      </c>
      <c r="CO519" s="197">
        <v>1.7188890999999999E-5</v>
      </c>
      <c r="CP519" s="197">
        <v>1.3176516000000001E-6</v>
      </c>
      <c r="CQ519" s="197">
        <v>7.7048887E-13</v>
      </c>
      <c r="CR519" s="197">
        <v>9.1359068999999994E-11</v>
      </c>
      <c r="CS519" s="197">
        <v>8.7854975999999994E-8</v>
      </c>
      <c r="CT519" s="197">
        <v>1.4906982000000001E-5</v>
      </c>
      <c r="CU519" s="198">
        <v>0</v>
      </c>
      <c r="CV519" s="197">
        <v>7.7121977999999994E-8</v>
      </c>
      <c r="CX519" s="166"/>
    </row>
    <row r="520" spans="1:102" ht="14.4">
      <c r="A520" t="s">
        <v>3504</v>
      </c>
      <c r="B520" s="85" t="s">
        <v>506</v>
      </c>
      <c r="C520" s="113" t="str">
        <f t="shared" si="288"/>
        <v>A.070.06.208</v>
      </c>
      <c r="D520" s="9" t="s">
        <v>1146</v>
      </c>
      <c r="E520" s="112" t="s">
        <v>63</v>
      </c>
      <c r="F520" s="115" t="str">
        <f t="shared" si="289"/>
        <v>Hardcoal at mine Colombia (26.4 MJ/kg)</v>
      </c>
      <c r="G520" s="143">
        <f t="shared" si="290"/>
        <v>1.056642E-2</v>
      </c>
      <c r="I520" s="118">
        <f t="shared" si="291"/>
        <v>1.7654471311390001E-3</v>
      </c>
      <c r="K520" s="161">
        <f t="shared" si="292"/>
        <v>3.2624323198999998E-5</v>
      </c>
      <c r="L520" s="161">
        <f t="shared" si="293"/>
        <v>2.763436837E-5</v>
      </c>
      <c r="M520" s="162">
        <f t="shared" si="294"/>
        <v>1.2022543957000001E-4</v>
      </c>
      <c r="N520" s="161">
        <v>1.584963E-3</v>
      </c>
      <c r="O520" s="164">
        <v>1.0593482E-5</v>
      </c>
      <c r="P520" s="164">
        <v>1.1464216E-5</v>
      </c>
      <c r="Q520" s="164">
        <v>2.5641710999999999E-5</v>
      </c>
      <c r="R520" s="164">
        <v>8.2475465999999999E-7</v>
      </c>
      <c r="S520" s="164">
        <v>9.2943839E-8</v>
      </c>
      <c r="T520" s="164">
        <v>6.0649137000000003E-6</v>
      </c>
      <c r="U520" s="164">
        <v>5.0281827999999999E-6</v>
      </c>
      <c r="V520" s="164">
        <v>4.6624957000000001E-7</v>
      </c>
      <c r="W520" s="132">
        <v>0</v>
      </c>
      <c r="X520" s="132">
        <v>1.1975919E-4</v>
      </c>
      <c r="Y520" s="164">
        <v>5.4848757000000004E-7</v>
      </c>
      <c r="Z520" s="132">
        <v>0</v>
      </c>
      <c r="AA520" s="132">
        <v>0</v>
      </c>
      <c r="AC520" s="118">
        <f t="shared" si="295"/>
        <v>1.584963E-3</v>
      </c>
      <c r="AD520" s="118">
        <f t="shared" si="296"/>
        <v>5.9710203999E-5</v>
      </c>
      <c r="AE520" s="118">
        <f t="shared" si="297"/>
        <v>2.7085880799999999E-5</v>
      </c>
      <c r="AF520" s="118">
        <f t="shared" si="298"/>
        <v>2.763436837E-5</v>
      </c>
      <c r="AG520" s="118">
        <f t="shared" si="299"/>
        <v>1.2022543957000001E-4</v>
      </c>
      <c r="AI520" s="69">
        <v>1.3310280999999999</v>
      </c>
      <c r="AJ520" s="69">
        <v>1.3257988999999999</v>
      </c>
      <c r="AK520" s="69">
        <v>2.2991519E-3</v>
      </c>
      <c r="AL520" s="69">
        <v>0</v>
      </c>
      <c r="AM520" s="69">
        <v>5.4107879000000005E-4</v>
      </c>
      <c r="AN520" s="69">
        <v>1.8145924E-3</v>
      </c>
      <c r="AO520" s="69">
        <v>5.7439736000000001E-4</v>
      </c>
      <c r="AQ520" s="116">
        <v>2.2297998000000001E-4</v>
      </c>
      <c r="AR520" s="116">
        <v>1.9539009999999999E-4</v>
      </c>
      <c r="AS520" s="199">
        <v>9.4734364999999996E-6</v>
      </c>
      <c r="AT520" s="199">
        <v>1.8116442E-5</v>
      </c>
      <c r="AU520" s="150">
        <f t="shared" si="300"/>
        <v>1.1714034718279E-8</v>
      </c>
      <c r="AV520" s="150">
        <f t="shared" si="301"/>
        <v>3.50348984126017E-11</v>
      </c>
      <c r="AW520" s="163">
        <f t="shared" si="302"/>
        <v>2.5373168187190001E-3</v>
      </c>
      <c r="AX520" s="196">
        <v>1.1481444E-8</v>
      </c>
      <c r="AY520" s="196">
        <v>3.4707662000000003E-11</v>
      </c>
      <c r="AZ520" s="196">
        <v>9.4550248000000003E-16</v>
      </c>
      <c r="BA520" s="108">
        <v>0</v>
      </c>
      <c r="BB520" s="108">
        <v>0</v>
      </c>
      <c r="BC520" s="196">
        <v>4.4416042999999998E-13</v>
      </c>
      <c r="BD520" s="196">
        <v>2.3108447E-10</v>
      </c>
      <c r="BE520" s="196">
        <v>7.2059412000000003E-14</v>
      </c>
      <c r="BF520" s="196">
        <v>2.5250279999999999E-13</v>
      </c>
      <c r="BG520" s="108">
        <v>0</v>
      </c>
      <c r="BH520" s="108">
        <v>0</v>
      </c>
      <c r="BI520" s="196">
        <v>1.7065639999999999E-15</v>
      </c>
      <c r="BJ520" s="196">
        <v>1.644417E-17</v>
      </c>
      <c r="BK520" s="196">
        <v>5.6899516999999996E-18</v>
      </c>
      <c r="BL520" s="196">
        <v>4.2421048999999998E-14</v>
      </c>
      <c r="BM520" s="196">
        <v>1.0196668E-12</v>
      </c>
      <c r="BN520" s="108">
        <v>0</v>
      </c>
      <c r="BO520" s="196">
        <v>1.4918718999999999E-8</v>
      </c>
      <c r="BP520" s="108">
        <v>2.5373018999999999E-3</v>
      </c>
      <c r="BQ520" s="108">
        <v>0</v>
      </c>
      <c r="BR520" s="108">
        <v>0</v>
      </c>
      <c r="BS520" s="108">
        <v>0</v>
      </c>
      <c r="BU520" s="172">
        <v>1.9235270999999999E-6</v>
      </c>
      <c r="BV520" s="172">
        <v>1.852356E-9</v>
      </c>
      <c r="BW520" s="172">
        <v>2.9461982999999999E-7</v>
      </c>
      <c r="BX520" s="172">
        <v>5.9144920999999995E-10</v>
      </c>
      <c r="BY520" s="172">
        <v>2.1005373999999999E-9</v>
      </c>
      <c r="BZ520" s="172">
        <v>2.1929979E-10</v>
      </c>
      <c r="CA520" s="69">
        <v>0</v>
      </c>
      <c r="CB520" s="172">
        <v>3.3284989000000002E-10</v>
      </c>
      <c r="CC520" s="172">
        <v>2.7241459000000002E-10</v>
      </c>
      <c r="CD520" s="172">
        <v>4.1125574999999997E-9</v>
      </c>
      <c r="CE520" s="69">
        <v>0</v>
      </c>
      <c r="CF520" s="69">
        <v>0</v>
      </c>
      <c r="CG520" s="69">
        <v>0</v>
      </c>
      <c r="CH520" s="172">
        <v>5.0018438999999998E-9</v>
      </c>
      <c r="CI520" s="172">
        <v>1.6142407999999999E-6</v>
      </c>
      <c r="CJ520" s="172">
        <v>1.8317516000000001E-10</v>
      </c>
      <c r="CK520" s="69">
        <v>0</v>
      </c>
      <c r="CM520" s="198">
        <v>0</v>
      </c>
      <c r="CN520" s="198">
        <v>9.1664151000000003E-3</v>
      </c>
      <c r="CO520" s="197">
        <v>1.6862083999999999E-5</v>
      </c>
      <c r="CP520" s="197">
        <v>1.3176516000000001E-6</v>
      </c>
      <c r="CQ520" s="197">
        <v>7.7048887E-13</v>
      </c>
      <c r="CR520" s="197">
        <v>9.1359068999999994E-11</v>
      </c>
      <c r="CS520" s="197">
        <v>8.7854975999999994E-8</v>
      </c>
      <c r="CT520" s="197">
        <v>1.4906982000000001E-5</v>
      </c>
      <c r="CU520" s="198">
        <v>0</v>
      </c>
      <c r="CV520" s="197">
        <v>7.7121977999999994E-8</v>
      </c>
      <c r="CX520" s="166"/>
    </row>
    <row r="521" spans="1:102" ht="14.4">
      <c r="A521" t="s">
        <v>3505</v>
      </c>
      <c r="B521" s="85" t="s">
        <v>506</v>
      </c>
      <c r="C521" s="113" t="str">
        <f t="shared" si="288"/>
        <v>A.070.06.209</v>
      </c>
      <c r="D521" s="9" t="s">
        <v>1146</v>
      </c>
      <c r="E521" s="112" t="s">
        <v>63</v>
      </c>
      <c r="F521" s="115" t="str">
        <f t="shared" si="289"/>
        <v>Hardcoal at mine Kasakhstan (26.4 MJ/kg)</v>
      </c>
      <c r="G521" s="143">
        <f t="shared" si="290"/>
        <v>1.9032329333333334E-2</v>
      </c>
      <c r="I521" s="118">
        <f t="shared" si="291"/>
        <v>3.0561353537390001E-3</v>
      </c>
      <c r="K521" s="161">
        <f t="shared" si="292"/>
        <v>5.3163631999000008E-5</v>
      </c>
      <c r="L521" s="161">
        <f t="shared" si="293"/>
        <v>2.7896882169999998E-5</v>
      </c>
      <c r="M521" s="162">
        <f t="shared" si="294"/>
        <v>1.2022543957000001E-4</v>
      </c>
      <c r="N521" s="161">
        <v>2.8548494000000002E-3</v>
      </c>
      <c r="O521" s="164">
        <v>1.0593482E-5</v>
      </c>
      <c r="P521" s="164">
        <v>1.1464216E-5</v>
      </c>
      <c r="Q521" s="164">
        <v>4.3201938000000001E-5</v>
      </c>
      <c r="R521" s="164">
        <v>8.2475465999999999E-7</v>
      </c>
      <c r="S521" s="164">
        <v>9.2943839E-8</v>
      </c>
      <c r="T521" s="164">
        <v>9.0439954999999995E-6</v>
      </c>
      <c r="U521" s="164">
        <v>5.2906966000000004E-6</v>
      </c>
      <c r="V521" s="164">
        <v>4.6624957000000001E-7</v>
      </c>
      <c r="W521" s="132">
        <v>0</v>
      </c>
      <c r="X521" s="132">
        <v>1.1975919E-4</v>
      </c>
      <c r="Y521" s="164">
        <v>5.4848757000000004E-7</v>
      </c>
      <c r="Z521" s="132">
        <v>0</v>
      </c>
      <c r="AA521" s="132">
        <v>0</v>
      </c>
      <c r="AC521" s="118">
        <f t="shared" si="295"/>
        <v>2.8548494000000002E-3</v>
      </c>
      <c r="AD521" s="118">
        <f t="shared" si="296"/>
        <v>8.0512026598999984E-5</v>
      </c>
      <c r="AE521" s="118">
        <f t="shared" si="297"/>
        <v>2.7348394599999997E-5</v>
      </c>
      <c r="AF521" s="118">
        <f t="shared" si="298"/>
        <v>2.7896882169999998E-5</v>
      </c>
      <c r="AG521" s="118">
        <f t="shared" si="299"/>
        <v>1.2022543957000001E-4</v>
      </c>
      <c r="AI521" s="69">
        <v>1.3310280999999999</v>
      </c>
      <c r="AJ521" s="69">
        <v>1.3257988999999999</v>
      </c>
      <c r="AK521" s="69">
        <v>2.2991519E-3</v>
      </c>
      <c r="AL521" s="69">
        <v>0</v>
      </c>
      <c r="AM521" s="69">
        <v>5.4107879000000005E-4</v>
      </c>
      <c r="AN521" s="69">
        <v>1.8145924E-3</v>
      </c>
      <c r="AO521" s="69">
        <v>5.7439736000000001E-4</v>
      </c>
      <c r="AQ521" s="116">
        <v>3.8900928000000002E-4</v>
      </c>
      <c r="AR521" s="116">
        <v>3.5366055000000002E-4</v>
      </c>
      <c r="AS521" s="199">
        <v>1.7232284000000001E-5</v>
      </c>
      <c r="AT521" s="199">
        <v>1.8116442E-5</v>
      </c>
      <c r="AU521" s="150">
        <f t="shared" si="300"/>
        <v>2.1202670718279005E-8</v>
      </c>
      <c r="AV521" s="150">
        <f t="shared" si="301"/>
        <v>6.372886166262168E-11</v>
      </c>
      <c r="AW521" s="163">
        <f t="shared" si="302"/>
        <v>2.5373168187190001E-3</v>
      </c>
      <c r="AX521" s="196">
        <v>2.0970080000000001E-8</v>
      </c>
      <c r="AY521" s="196">
        <v>6.3400844000000005E-11</v>
      </c>
      <c r="AZ521" s="196">
        <v>1.7267525E-15</v>
      </c>
      <c r="BA521" s="108">
        <v>0</v>
      </c>
      <c r="BB521" s="108">
        <v>0</v>
      </c>
      <c r="BC521" s="196">
        <v>4.4416042999999998E-13</v>
      </c>
      <c r="BD521" s="196">
        <v>2.3108447E-10</v>
      </c>
      <c r="BE521" s="196">
        <v>7.2059412000000003E-14</v>
      </c>
      <c r="BF521" s="196">
        <v>2.5250279999999999E-13</v>
      </c>
      <c r="BG521" s="108">
        <v>0</v>
      </c>
      <c r="BH521" s="108">
        <v>0</v>
      </c>
      <c r="BI521" s="196">
        <v>1.7065639999999999E-15</v>
      </c>
      <c r="BJ521" s="196">
        <v>1.644417E-17</v>
      </c>
      <c r="BK521" s="196">
        <v>5.6899516999999996E-18</v>
      </c>
      <c r="BL521" s="196">
        <v>4.2421048999999998E-14</v>
      </c>
      <c r="BM521" s="196">
        <v>1.0196668E-12</v>
      </c>
      <c r="BN521" s="108">
        <v>0</v>
      </c>
      <c r="BO521" s="196">
        <v>1.4918718999999999E-8</v>
      </c>
      <c r="BP521" s="108">
        <v>2.5373018999999999E-3</v>
      </c>
      <c r="BQ521" s="108">
        <v>0</v>
      </c>
      <c r="BR521" s="108">
        <v>0</v>
      </c>
      <c r="BS521" s="108">
        <v>0</v>
      </c>
      <c r="BU521" s="172">
        <v>2.1649379000000001E-6</v>
      </c>
      <c r="BV521" s="172">
        <v>1.852356E-9</v>
      </c>
      <c r="BW521" s="172">
        <v>5.3067183999999998E-7</v>
      </c>
      <c r="BX521" s="172">
        <v>6.2219922999999996E-10</v>
      </c>
      <c r="BY521" s="172">
        <v>2.1005373999999999E-9</v>
      </c>
      <c r="BZ521" s="172">
        <v>2.1929979E-10</v>
      </c>
      <c r="CA521" s="69">
        <v>0</v>
      </c>
      <c r="CB521" s="172">
        <v>3.3284989000000002E-10</v>
      </c>
      <c r="CC521" s="172">
        <v>2.7241459000000002E-10</v>
      </c>
      <c r="CD521" s="172">
        <v>6.0838332999999999E-9</v>
      </c>
      <c r="CE521" s="69">
        <v>0</v>
      </c>
      <c r="CF521" s="69">
        <v>0</v>
      </c>
      <c r="CG521" s="69">
        <v>0</v>
      </c>
      <c r="CH521" s="172">
        <v>8.3585766999999997E-9</v>
      </c>
      <c r="CI521" s="172">
        <v>1.6142407999999999E-6</v>
      </c>
      <c r="CJ521" s="172">
        <v>1.8317516000000001E-10</v>
      </c>
      <c r="CK521" s="69">
        <v>0</v>
      </c>
      <c r="CM521" s="198">
        <v>0</v>
      </c>
      <c r="CN521" s="198">
        <v>1.6268688E-2</v>
      </c>
      <c r="CO521" s="197">
        <v>2.0947169E-5</v>
      </c>
      <c r="CP521" s="197">
        <v>1.3176516000000001E-6</v>
      </c>
      <c r="CQ521" s="197">
        <v>7.7048887E-13</v>
      </c>
      <c r="CR521" s="197">
        <v>9.1359068999999994E-11</v>
      </c>
      <c r="CS521" s="197">
        <v>8.7854975999999994E-8</v>
      </c>
      <c r="CT521" s="197">
        <v>1.4906982000000001E-5</v>
      </c>
      <c r="CU521" s="198">
        <v>0</v>
      </c>
      <c r="CV521" s="197">
        <v>7.7121977999999994E-8</v>
      </c>
      <c r="CX521" s="166"/>
    </row>
    <row r="522" spans="1:102" ht="14.4">
      <c r="A522" t="s">
        <v>3506</v>
      </c>
      <c r="B522" s="85" t="s">
        <v>506</v>
      </c>
      <c r="C522" s="113" t="str">
        <f t="shared" si="288"/>
        <v>A.070.06.210</v>
      </c>
      <c r="D522" s="9" t="s">
        <v>1146</v>
      </c>
      <c r="E522" s="112" t="s">
        <v>63</v>
      </c>
      <c r="F522" s="115" t="str">
        <f t="shared" si="289"/>
        <v>Hardcoal at mine India (26.4 MJ/kg)</v>
      </c>
      <c r="G522" s="143">
        <f t="shared" si="290"/>
        <v>1.0453541333333333E-2</v>
      </c>
      <c r="I522" s="118">
        <f t="shared" si="291"/>
        <v>1.748237972839E-3</v>
      </c>
      <c r="K522" s="161">
        <f t="shared" si="292"/>
        <v>3.2350465098999997E-5</v>
      </c>
      <c r="L522" s="161">
        <f t="shared" si="293"/>
        <v>2.763086817E-5</v>
      </c>
      <c r="M522" s="162">
        <f t="shared" si="294"/>
        <v>1.2022543957000001E-4</v>
      </c>
      <c r="N522" s="161">
        <v>1.5680312E-3</v>
      </c>
      <c r="O522" s="164">
        <v>1.0593482E-5</v>
      </c>
      <c r="P522" s="164">
        <v>1.1464216E-5</v>
      </c>
      <c r="Q522" s="164">
        <v>2.5407573999999999E-5</v>
      </c>
      <c r="R522" s="164">
        <v>8.2475465999999999E-7</v>
      </c>
      <c r="S522" s="164">
        <v>9.2943839E-8</v>
      </c>
      <c r="T522" s="164">
        <v>6.0251925999999998E-6</v>
      </c>
      <c r="U522" s="164">
        <v>5.0246825999999999E-6</v>
      </c>
      <c r="V522" s="164">
        <v>4.6624957000000001E-7</v>
      </c>
      <c r="W522" s="132">
        <v>0</v>
      </c>
      <c r="X522" s="132">
        <v>1.1975919E-4</v>
      </c>
      <c r="Y522" s="164">
        <v>5.4848757000000004E-7</v>
      </c>
      <c r="Z522" s="132">
        <v>0</v>
      </c>
      <c r="AA522" s="132">
        <v>0</v>
      </c>
      <c r="AC522" s="118">
        <f t="shared" si="295"/>
        <v>1.5680312E-3</v>
      </c>
      <c r="AD522" s="118">
        <f t="shared" si="296"/>
        <v>5.9432845699000002E-5</v>
      </c>
      <c r="AE522" s="118">
        <f t="shared" si="297"/>
        <v>2.7082380599999998E-5</v>
      </c>
      <c r="AF522" s="118">
        <f t="shared" si="298"/>
        <v>2.763086817E-5</v>
      </c>
      <c r="AG522" s="118">
        <f t="shared" si="299"/>
        <v>1.2022543957000001E-4</v>
      </c>
      <c r="AI522" s="69">
        <v>1.3310280999999999</v>
      </c>
      <c r="AJ522" s="69">
        <v>1.3257988999999999</v>
      </c>
      <c r="AK522" s="69">
        <v>2.2991519E-3</v>
      </c>
      <c r="AL522" s="69">
        <v>0</v>
      </c>
      <c r="AM522" s="69">
        <v>5.4107879000000005E-4</v>
      </c>
      <c r="AN522" s="69">
        <v>1.8145924E-3</v>
      </c>
      <c r="AO522" s="69">
        <v>5.7439736000000001E-4</v>
      </c>
      <c r="AQ522" s="116">
        <v>2.2076625000000001E-4</v>
      </c>
      <c r="AR522" s="116">
        <v>1.9327982999999999E-4</v>
      </c>
      <c r="AS522" s="199">
        <v>9.3699852000000006E-6</v>
      </c>
      <c r="AT522" s="199">
        <v>1.8116442E-5</v>
      </c>
      <c r="AU522" s="150">
        <f t="shared" si="300"/>
        <v>1.1587519718279001E-8</v>
      </c>
      <c r="AV522" s="150">
        <f t="shared" si="301"/>
        <v>3.4652311995931701E-11</v>
      </c>
      <c r="AW522" s="163">
        <f t="shared" si="302"/>
        <v>2.5373168187190001E-3</v>
      </c>
      <c r="AX522" s="196">
        <v>1.1354929E-8</v>
      </c>
      <c r="AY522" s="196">
        <v>3.4325086E-11</v>
      </c>
      <c r="AZ522" s="196">
        <v>9.3508580999999994E-16</v>
      </c>
      <c r="BA522" s="108">
        <v>0</v>
      </c>
      <c r="BB522" s="108">
        <v>0</v>
      </c>
      <c r="BC522" s="196">
        <v>4.4416042999999998E-13</v>
      </c>
      <c r="BD522" s="196">
        <v>2.3108447E-10</v>
      </c>
      <c r="BE522" s="196">
        <v>7.2059412000000003E-14</v>
      </c>
      <c r="BF522" s="196">
        <v>2.5250279999999999E-13</v>
      </c>
      <c r="BG522" s="108">
        <v>0</v>
      </c>
      <c r="BH522" s="108">
        <v>0</v>
      </c>
      <c r="BI522" s="196">
        <v>1.7065639999999999E-15</v>
      </c>
      <c r="BJ522" s="196">
        <v>1.644417E-17</v>
      </c>
      <c r="BK522" s="196">
        <v>5.6899516999999996E-18</v>
      </c>
      <c r="BL522" s="196">
        <v>4.2421048999999998E-14</v>
      </c>
      <c r="BM522" s="196">
        <v>1.0196668E-12</v>
      </c>
      <c r="BN522" s="108">
        <v>0</v>
      </c>
      <c r="BO522" s="196">
        <v>1.4918718999999999E-8</v>
      </c>
      <c r="BP522" s="108">
        <v>2.5373018999999999E-3</v>
      </c>
      <c r="BQ522" s="108">
        <v>0</v>
      </c>
      <c r="BR522" s="108">
        <v>0</v>
      </c>
      <c r="BS522" s="108">
        <v>0</v>
      </c>
      <c r="BU522" s="172">
        <v>1.9203083000000001E-6</v>
      </c>
      <c r="BV522" s="172">
        <v>1.852356E-9</v>
      </c>
      <c r="BW522" s="172">
        <v>2.9147247000000002E-7</v>
      </c>
      <c r="BX522" s="172">
        <v>5.9103920999999995E-10</v>
      </c>
      <c r="BY522" s="172">
        <v>2.1005373999999999E-9</v>
      </c>
      <c r="BZ522" s="172">
        <v>2.1929979E-10</v>
      </c>
      <c r="CA522" s="69">
        <v>0</v>
      </c>
      <c r="CB522" s="172">
        <v>3.3284989000000002E-10</v>
      </c>
      <c r="CC522" s="172">
        <v>2.7241459000000002E-10</v>
      </c>
      <c r="CD522" s="172">
        <v>4.0862738999999998E-9</v>
      </c>
      <c r="CE522" s="69">
        <v>0</v>
      </c>
      <c r="CF522" s="69">
        <v>0</v>
      </c>
      <c r="CG522" s="69">
        <v>0</v>
      </c>
      <c r="CH522" s="172">
        <v>4.9570874999999999E-9</v>
      </c>
      <c r="CI522" s="172">
        <v>1.6142407999999999E-6</v>
      </c>
      <c r="CJ522" s="172">
        <v>1.8317516000000001E-10</v>
      </c>
      <c r="CK522" s="69">
        <v>0</v>
      </c>
      <c r="CM522" s="198">
        <v>0</v>
      </c>
      <c r="CN522" s="198">
        <v>9.0717182000000004E-3</v>
      </c>
      <c r="CO522" s="197">
        <v>1.6807615999999999E-5</v>
      </c>
      <c r="CP522" s="197">
        <v>1.3176516000000001E-6</v>
      </c>
      <c r="CQ522" s="197">
        <v>7.7048887E-13</v>
      </c>
      <c r="CR522" s="197">
        <v>9.1359068999999994E-11</v>
      </c>
      <c r="CS522" s="197">
        <v>8.7854975999999994E-8</v>
      </c>
      <c r="CT522" s="197">
        <v>1.4906982000000001E-5</v>
      </c>
      <c r="CU522" s="198">
        <v>0</v>
      </c>
      <c r="CV522" s="197">
        <v>7.7121977999999994E-8</v>
      </c>
      <c r="CX522" s="166"/>
    </row>
    <row r="523" spans="1:102" ht="14.4">
      <c r="A523" t="s">
        <v>3507</v>
      </c>
      <c r="B523" s="85" t="s">
        <v>506</v>
      </c>
      <c r="C523" s="113" t="str">
        <f t="shared" si="288"/>
        <v>A.070.06.211</v>
      </c>
      <c r="D523" s="9" t="s">
        <v>1146</v>
      </c>
      <c r="E523" s="112" t="s">
        <v>63</v>
      </c>
      <c r="F523" s="115" t="str">
        <f t="shared" si="289"/>
        <v>Hardcoal at mine China (26.4 MJ/kg)</v>
      </c>
      <c r="G523" s="143">
        <f t="shared" si="290"/>
        <v>1.0905056666666666E-2</v>
      </c>
      <c r="I523" s="118">
        <f t="shared" si="291"/>
        <v>1.8170747039389999E-3</v>
      </c>
      <c r="K523" s="161">
        <f t="shared" si="292"/>
        <v>3.3445895398999997E-5</v>
      </c>
      <c r="L523" s="161">
        <f t="shared" si="293"/>
        <v>2.7644868969999999E-5</v>
      </c>
      <c r="M523" s="162">
        <f t="shared" si="294"/>
        <v>1.2022543957000001E-4</v>
      </c>
      <c r="N523" s="161">
        <v>1.6357584999999999E-3</v>
      </c>
      <c r="O523" s="164">
        <v>1.0593482E-5</v>
      </c>
      <c r="P523" s="164">
        <v>1.1464216E-5</v>
      </c>
      <c r="Q523" s="164">
        <v>2.6344119999999999E-5</v>
      </c>
      <c r="R523" s="164">
        <v>8.2475465999999999E-7</v>
      </c>
      <c r="S523" s="164">
        <v>9.2943839E-8</v>
      </c>
      <c r="T523" s="164">
        <v>6.1840769000000003E-6</v>
      </c>
      <c r="U523" s="164">
        <v>5.0386833999999996E-6</v>
      </c>
      <c r="V523" s="164">
        <v>4.6624957000000001E-7</v>
      </c>
      <c r="W523" s="132">
        <v>0</v>
      </c>
      <c r="X523" s="132">
        <v>1.1975919E-4</v>
      </c>
      <c r="Y523" s="164">
        <v>5.4848757000000004E-7</v>
      </c>
      <c r="Z523" s="132">
        <v>0</v>
      </c>
      <c r="AA523" s="132">
        <v>0</v>
      </c>
      <c r="AC523" s="118">
        <f t="shared" si="295"/>
        <v>1.6357584999999999E-3</v>
      </c>
      <c r="AD523" s="118">
        <f t="shared" si="296"/>
        <v>6.0542276798999998E-5</v>
      </c>
      <c r="AE523" s="118">
        <f t="shared" si="297"/>
        <v>2.7096381399999998E-5</v>
      </c>
      <c r="AF523" s="118">
        <f t="shared" si="298"/>
        <v>2.7644868969999999E-5</v>
      </c>
      <c r="AG523" s="118">
        <f t="shared" si="299"/>
        <v>1.2022543957000001E-4</v>
      </c>
      <c r="AI523" s="69">
        <v>1.3310280999999999</v>
      </c>
      <c r="AJ523" s="69">
        <v>1.3257988999999999</v>
      </c>
      <c r="AK523" s="69">
        <v>2.2991519E-3</v>
      </c>
      <c r="AL523" s="69">
        <v>0</v>
      </c>
      <c r="AM523" s="69">
        <v>5.4107879000000005E-4</v>
      </c>
      <c r="AN523" s="69">
        <v>1.8145924E-3</v>
      </c>
      <c r="AO523" s="69">
        <v>5.7439736000000001E-4</v>
      </c>
      <c r="AQ523" s="116">
        <v>2.2962115E-4</v>
      </c>
      <c r="AR523" s="116">
        <v>2.0172092E-4</v>
      </c>
      <c r="AS523" s="199">
        <v>9.7837904000000001E-6</v>
      </c>
      <c r="AT523" s="199">
        <v>1.8116442E-5</v>
      </c>
      <c r="AU523" s="150">
        <f t="shared" si="300"/>
        <v>1.2093579718279E-8</v>
      </c>
      <c r="AV523" s="150">
        <f t="shared" si="301"/>
        <v>3.6182656662601701E-11</v>
      </c>
      <c r="AW523" s="163">
        <f t="shared" si="302"/>
        <v>2.5373168187190001E-3</v>
      </c>
      <c r="AX523" s="196">
        <v>1.1860988999999999E-8</v>
      </c>
      <c r="AY523" s="196">
        <v>3.5855389E-11</v>
      </c>
      <c r="AZ523" s="196">
        <v>9.7675248000000009E-16</v>
      </c>
      <c r="BA523" s="108">
        <v>0</v>
      </c>
      <c r="BB523" s="108">
        <v>0</v>
      </c>
      <c r="BC523" s="196">
        <v>4.4416042999999998E-13</v>
      </c>
      <c r="BD523" s="196">
        <v>2.3108447E-10</v>
      </c>
      <c r="BE523" s="196">
        <v>7.2059412000000003E-14</v>
      </c>
      <c r="BF523" s="196">
        <v>2.5250279999999999E-13</v>
      </c>
      <c r="BG523" s="108">
        <v>0</v>
      </c>
      <c r="BH523" s="108">
        <v>0</v>
      </c>
      <c r="BI523" s="196">
        <v>1.7065639999999999E-15</v>
      </c>
      <c r="BJ523" s="196">
        <v>1.644417E-17</v>
      </c>
      <c r="BK523" s="196">
        <v>5.6899516999999996E-18</v>
      </c>
      <c r="BL523" s="196">
        <v>4.2421048999999998E-14</v>
      </c>
      <c r="BM523" s="196">
        <v>1.0196668E-12</v>
      </c>
      <c r="BN523" s="108">
        <v>0</v>
      </c>
      <c r="BO523" s="196">
        <v>1.4918718999999999E-8</v>
      </c>
      <c r="BP523" s="108">
        <v>2.5373018999999999E-3</v>
      </c>
      <c r="BQ523" s="108">
        <v>0</v>
      </c>
      <c r="BR523" s="108">
        <v>0</v>
      </c>
      <c r="BS523" s="108">
        <v>0</v>
      </c>
      <c r="BU523" s="172">
        <v>1.9331836000000002E-6</v>
      </c>
      <c r="BV523" s="172">
        <v>1.852356E-9</v>
      </c>
      <c r="BW523" s="172">
        <v>3.0406190999999998E-7</v>
      </c>
      <c r="BX523" s="172">
        <v>5.9267920999999996E-10</v>
      </c>
      <c r="BY523" s="172">
        <v>2.1005373999999999E-9</v>
      </c>
      <c r="BZ523" s="172">
        <v>2.1929979E-10</v>
      </c>
      <c r="CA523" s="69">
        <v>0</v>
      </c>
      <c r="CB523" s="172">
        <v>3.3284989000000002E-10</v>
      </c>
      <c r="CC523" s="172">
        <v>2.7241459000000002E-10</v>
      </c>
      <c r="CD523" s="172">
        <v>4.1914085999999997E-9</v>
      </c>
      <c r="CE523" s="69">
        <v>0</v>
      </c>
      <c r="CF523" s="69">
        <v>0</v>
      </c>
      <c r="CG523" s="69">
        <v>0</v>
      </c>
      <c r="CH523" s="172">
        <v>5.1361132000000002E-9</v>
      </c>
      <c r="CI523" s="172">
        <v>1.6142407999999999E-6</v>
      </c>
      <c r="CJ523" s="172">
        <v>1.8317516000000001E-10</v>
      </c>
      <c r="CK523" s="69">
        <v>0</v>
      </c>
      <c r="CM523" s="198">
        <v>0</v>
      </c>
      <c r="CN523" s="198">
        <v>9.4505059999999991E-3</v>
      </c>
      <c r="CO523" s="197">
        <v>1.7025486999999999E-5</v>
      </c>
      <c r="CP523" s="197">
        <v>1.3176516000000001E-6</v>
      </c>
      <c r="CQ523" s="197">
        <v>7.7048887E-13</v>
      </c>
      <c r="CR523" s="197">
        <v>9.1359068999999994E-11</v>
      </c>
      <c r="CS523" s="197">
        <v>8.7854975999999994E-8</v>
      </c>
      <c r="CT523" s="197">
        <v>1.4906982000000001E-5</v>
      </c>
      <c r="CU523" s="198">
        <v>0</v>
      </c>
      <c r="CV523" s="197">
        <v>7.7121977999999994E-8</v>
      </c>
      <c r="CX523" s="166"/>
    </row>
    <row r="524" spans="1:102" ht="14.4">
      <c r="A524" t="s">
        <v>3508</v>
      </c>
      <c r="B524" s="85" t="s">
        <v>506</v>
      </c>
      <c r="C524" s="113" t="str">
        <f t="shared" si="288"/>
        <v>A.070.06.212</v>
      </c>
      <c r="D524" s="9" t="s">
        <v>1146</v>
      </c>
      <c r="E524" s="112" t="s">
        <v>63</v>
      </c>
      <c r="F524" s="115" t="str">
        <f t="shared" si="289"/>
        <v>Hardcoal at mine Poland (22.0 MJ/kg)</v>
      </c>
      <c r="G524" s="143">
        <f t="shared" si="290"/>
        <v>1.4440613333333335E-2</v>
      </c>
      <c r="I524" s="118">
        <f t="shared" si="291"/>
        <v>2.3869997284600001E-3</v>
      </c>
      <c r="K524" s="161">
        <f t="shared" si="292"/>
        <v>4.3421363599999999E-5</v>
      </c>
      <c r="L524" s="161">
        <f t="shared" si="293"/>
        <v>3.3215845379999998E-5</v>
      </c>
      <c r="M524" s="162">
        <f t="shared" si="294"/>
        <v>1.4427051948E-4</v>
      </c>
      <c r="N524" s="161">
        <v>2.1660920000000001E-3</v>
      </c>
      <c r="O524" s="164">
        <v>1.2712178E-5</v>
      </c>
      <c r="P524" s="164">
        <v>1.375706E-5</v>
      </c>
      <c r="Q524" s="164">
        <v>3.4422579999999997E-5</v>
      </c>
      <c r="R524" s="164">
        <v>9.8970558999999998E-7</v>
      </c>
      <c r="S524" s="164">
        <v>1.1153261E-7</v>
      </c>
      <c r="T524" s="164">
        <v>7.8975453999999997E-6</v>
      </c>
      <c r="U524" s="164">
        <v>6.0884223E-6</v>
      </c>
      <c r="V524" s="164">
        <v>5.5949948000000002E-7</v>
      </c>
      <c r="W524" s="132">
        <v>0</v>
      </c>
      <c r="X524" s="132">
        <v>1.4371102000000001E-4</v>
      </c>
      <c r="Y524" s="164">
        <v>6.5818507999999999E-7</v>
      </c>
      <c r="Z524" s="132">
        <v>0</v>
      </c>
      <c r="AA524" s="132">
        <v>0</v>
      </c>
      <c r="AC524" s="118">
        <f t="shared" si="295"/>
        <v>2.1660920000000001E-3</v>
      </c>
      <c r="AD524" s="118">
        <f t="shared" si="296"/>
        <v>7.5979023899999979E-5</v>
      </c>
      <c r="AE524" s="118">
        <f t="shared" si="297"/>
        <v>3.25576603E-5</v>
      </c>
      <c r="AF524" s="118">
        <f t="shared" si="298"/>
        <v>3.3215845380000005E-5</v>
      </c>
      <c r="AG524" s="118">
        <f t="shared" si="299"/>
        <v>1.4427051948E-4</v>
      </c>
      <c r="AI524" s="69">
        <v>1.5972337000000001</v>
      </c>
      <c r="AJ524" s="69">
        <v>1.5909587000000001</v>
      </c>
      <c r="AK524" s="69">
        <v>2.7589822000000002E-3</v>
      </c>
      <c r="AL524" s="69">
        <v>0</v>
      </c>
      <c r="AM524" s="69">
        <v>6.4929454999999999E-4</v>
      </c>
      <c r="AN524" s="69">
        <v>2.1775109E-3</v>
      </c>
      <c r="AO524" s="69">
        <v>6.8927683E-4</v>
      </c>
      <c r="AQ524" s="116">
        <v>3.0211007000000001E-4</v>
      </c>
      <c r="AR524" s="116">
        <v>2.6738837000000001E-4</v>
      </c>
      <c r="AS524" s="199">
        <v>1.2981964E-5</v>
      </c>
      <c r="AT524" s="199">
        <v>2.173973E-5</v>
      </c>
      <c r="AU524" s="150">
        <f t="shared" si="300"/>
        <v>1.6030477867877996E-8</v>
      </c>
      <c r="AV524" s="150">
        <f t="shared" si="301"/>
        <v>4.8010222194845989E-11</v>
      </c>
      <c r="AW524" s="163">
        <f t="shared" si="302"/>
        <v>3.0447801024629999E-3</v>
      </c>
      <c r="AX524" s="196">
        <v>1.5751368999999998E-8</v>
      </c>
      <c r="AY524" s="196">
        <v>4.7617375999999997E-11</v>
      </c>
      <c r="AZ524" s="196">
        <v>1.297103E-15</v>
      </c>
      <c r="BA524" s="108">
        <v>0</v>
      </c>
      <c r="BB524" s="108">
        <v>0</v>
      </c>
      <c r="BC524" s="196">
        <v>5.3299252000000003E-13</v>
      </c>
      <c r="BD524" s="196">
        <v>2.7730137000000002E-10</v>
      </c>
      <c r="BE524" s="196">
        <v>8.6471294000000003E-14</v>
      </c>
      <c r="BF524" s="196">
        <v>3.0300336000000002E-13</v>
      </c>
      <c r="BG524" s="108">
        <v>0</v>
      </c>
      <c r="BH524" s="108">
        <v>0</v>
      </c>
      <c r="BI524" s="196">
        <v>2.0478768999999998E-15</v>
      </c>
      <c r="BJ524" s="196">
        <v>1.9733003999999999E-17</v>
      </c>
      <c r="BK524" s="196">
        <v>6.827942E-18</v>
      </c>
      <c r="BL524" s="196">
        <v>5.0905258000000003E-14</v>
      </c>
      <c r="BM524" s="196">
        <v>1.2236001E-12</v>
      </c>
      <c r="BN524" s="108">
        <v>0</v>
      </c>
      <c r="BO524" s="196">
        <v>1.7902462999999999E-8</v>
      </c>
      <c r="BP524" s="108">
        <v>3.0447622E-3</v>
      </c>
      <c r="BQ524" s="108">
        <v>0</v>
      </c>
      <c r="BR524" s="108">
        <v>0</v>
      </c>
      <c r="BS524" s="108">
        <v>0</v>
      </c>
      <c r="BU524" s="172">
        <v>2.3584460000000002E-6</v>
      </c>
      <c r="BV524" s="172">
        <v>2.2228271999999998E-9</v>
      </c>
      <c r="BW524" s="172">
        <v>4.0264261999999999E-7</v>
      </c>
      <c r="BX524" s="172">
        <v>7.1613505000000005E-10</v>
      </c>
      <c r="BY524" s="172">
        <v>2.5206449E-9</v>
      </c>
      <c r="BZ524" s="172">
        <v>2.6315975000000002E-10</v>
      </c>
      <c r="CA524" s="69">
        <v>0</v>
      </c>
      <c r="CB524" s="172">
        <v>3.9941986999999999E-10</v>
      </c>
      <c r="CC524" s="172">
        <v>3.2689751E-10</v>
      </c>
      <c r="CD524" s="172">
        <v>5.3450944000000004E-9</v>
      </c>
      <c r="CE524" s="69">
        <v>0</v>
      </c>
      <c r="CF524" s="69">
        <v>0</v>
      </c>
      <c r="CG524" s="69">
        <v>0</v>
      </c>
      <c r="CH524" s="172">
        <v>6.7004130999999998E-9</v>
      </c>
      <c r="CI524" s="172">
        <v>1.937089E-6</v>
      </c>
      <c r="CJ524" s="172">
        <v>2.1981019000000001E-10</v>
      </c>
      <c r="CK524" s="69">
        <v>0</v>
      </c>
      <c r="CM524" s="198">
        <v>0</v>
      </c>
      <c r="CN524" s="198">
        <v>1.2476971E-2</v>
      </c>
      <c r="CO524" s="197">
        <v>2.1084197999999998E-5</v>
      </c>
      <c r="CP524" s="197">
        <v>1.5811819E-6</v>
      </c>
      <c r="CQ524" s="197">
        <v>9.2458665000000009E-13</v>
      </c>
      <c r="CR524" s="197">
        <v>1.0963088E-10</v>
      </c>
      <c r="CS524" s="197">
        <v>1.0542597E-7</v>
      </c>
      <c r="CT524" s="197">
        <v>1.7888378E-5</v>
      </c>
      <c r="CU524" s="198">
        <v>0</v>
      </c>
      <c r="CV524" s="197">
        <v>9.2546373000000003E-8</v>
      </c>
      <c r="CX524" s="166"/>
    </row>
    <row r="525" spans="1:102" ht="14.4">
      <c r="A525" t="s">
        <v>3509</v>
      </c>
      <c r="B525" s="85" t="s">
        <v>506</v>
      </c>
      <c r="C525" s="113" t="str">
        <f t="shared" si="288"/>
        <v>A.070.06.213</v>
      </c>
      <c r="D525" s="9" t="s">
        <v>1146</v>
      </c>
      <c r="E525" s="112" t="s">
        <v>63</v>
      </c>
      <c r="F525" s="115" t="str">
        <f t="shared" si="289"/>
        <v>Hardcoal and Lignite consumption Germany (11,1 MJ/kg)</v>
      </c>
      <c r="G525" s="143">
        <f t="shared" si="290"/>
        <v>1.1975990666666667E-2</v>
      </c>
      <c r="I525" s="118">
        <f t="shared" si="291"/>
        <v>2.1933347382199998E-3</v>
      </c>
      <c r="K525" s="161">
        <f t="shared" si="292"/>
        <v>4.5677488319999999E-5</v>
      </c>
      <c r="L525" s="161">
        <f t="shared" si="293"/>
        <v>6.5317071999999995E-5</v>
      </c>
      <c r="M525" s="162">
        <f t="shared" si="294"/>
        <v>2.8594157789999999E-4</v>
      </c>
      <c r="N525" s="161">
        <v>1.7963986E-3</v>
      </c>
      <c r="O525" s="164">
        <v>2.5195308000000001E-5</v>
      </c>
      <c r="P525" s="164">
        <v>2.7266245E-5</v>
      </c>
      <c r="Q525" s="164">
        <v>3.3699311999999997E-5</v>
      </c>
      <c r="R525" s="164">
        <v>1.9615785999999999E-6</v>
      </c>
      <c r="S525" s="164">
        <v>2.2105561999999999E-7</v>
      </c>
      <c r="T525" s="164">
        <v>9.7955420999999995E-6</v>
      </c>
      <c r="U525" s="164">
        <v>1.1551008E-5</v>
      </c>
      <c r="V525" s="164">
        <v>1.1089179E-6</v>
      </c>
      <c r="W525" s="132">
        <v>0</v>
      </c>
      <c r="X525" s="132">
        <v>2.8483266000000002E-4</v>
      </c>
      <c r="Y525" s="164">
        <v>1.3045110000000001E-6</v>
      </c>
      <c r="Z525" s="132">
        <v>0</v>
      </c>
      <c r="AA525" s="132">
        <v>0</v>
      </c>
      <c r="AC525" s="118">
        <f t="shared" si="295"/>
        <v>1.7963986E-3</v>
      </c>
      <c r="AD525" s="118">
        <f t="shared" si="296"/>
        <v>1.0969004932E-4</v>
      </c>
      <c r="AE525" s="118">
        <f t="shared" si="297"/>
        <v>6.4012560999999991E-5</v>
      </c>
      <c r="AF525" s="118">
        <f t="shared" si="298"/>
        <v>6.5317071999999995E-5</v>
      </c>
      <c r="AG525" s="118">
        <f t="shared" si="299"/>
        <v>2.8594157789999999E-4</v>
      </c>
      <c r="AI525" s="69">
        <v>3.1656884999999999</v>
      </c>
      <c r="AJ525" s="69">
        <v>3.1532513999999998</v>
      </c>
      <c r="AK525" s="69">
        <v>5.4682530999999998E-3</v>
      </c>
      <c r="AL525" s="69">
        <v>0</v>
      </c>
      <c r="AM525" s="69">
        <v>1.2868901E-3</v>
      </c>
      <c r="AN525" s="69">
        <v>4.3157873000000003E-3</v>
      </c>
      <c r="AO525" s="69">
        <v>1.3661343000000001E-3</v>
      </c>
      <c r="AQ525" s="116">
        <v>2.7234215999999997E-4</v>
      </c>
      <c r="AR525" s="116">
        <v>2.1877925999999999E-4</v>
      </c>
      <c r="AS525" s="199">
        <v>1.0475146E-5</v>
      </c>
      <c r="AT525" s="199">
        <v>4.3087753000000003E-5</v>
      </c>
      <c r="AU525" s="150">
        <f t="shared" si="300"/>
        <v>1.3116262748310001E-8</v>
      </c>
      <c r="AV525" s="150">
        <f t="shared" si="301"/>
        <v>3.8739445047017001E-11</v>
      </c>
      <c r="AW525" s="163">
        <f t="shared" si="302"/>
        <v>6.0346993823599997E-3</v>
      </c>
      <c r="AX525" s="196">
        <v>1.2563074E-8</v>
      </c>
      <c r="AY525" s="196">
        <v>3.7962367E-11</v>
      </c>
      <c r="AZ525" s="196">
        <v>1.0347987E-15</v>
      </c>
      <c r="BA525" s="108">
        <v>0</v>
      </c>
      <c r="BB525" s="108">
        <v>0</v>
      </c>
      <c r="BC525" s="196">
        <v>1.0563815999999999E-12</v>
      </c>
      <c r="BD525" s="196">
        <v>5.4960631999999997E-10</v>
      </c>
      <c r="BE525" s="196">
        <v>1.7138455E-13</v>
      </c>
      <c r="BF525" s="196">
        <v>6.005472E-13</v>
      </c>
      <c r="BG525" s="108">
        <v>0</v>
      </c>
      <c r="BH525" s="108">
        <v>0</v>
      </c>
      <c r="BI525" s="196">
        <v>4.058855E-15</v>
      </c>
      <c r="BJ525" s="196">
        <v>3.9110458999999998E-17</v>
      </c>
      <c r="BK525" s="196">
        <v>1.3532858E-17</v>
      </c>
      <c r="BL525" s="196">
        <v>1.0089331E-13</v>
      </c>
      <c r="BM525" s="196">
        <v>2.4251534E-12</v>
      </c>
      <c r="BN525" s="108">
        <v>0</v>
      </c>
      <c r="BO525" s="196">
        <v>3.5482360000000002E-8</v>
      </c>
      <c r="BP525" s="108">
        <v>6.0346638999999999E-3</v>
      </c>
      <c r="BQ525" s="108">
        <v>0</v>
      </c>
      <c r="BR525" s="108">
        <v>0</v>
      </c>
      <c r="BS525" s="108">
        <v>0</v>
      </c>
      <c r="BU525" s="172">
        <v>4.1997535000000003E-6</v>
      </c>
      <c r="BV525" s="172">
        <v>4.4056035E-9</v>
      </c>
      <c r="BW525" s="172">
        <v>3.3392239E-7</v>
      </c>
      <c r="BX525" s="172">
        <v>1.3589083000000001E-9</v>
      </c>
      <c r="BY525" s="172">
        <v>4.9958727999999997E-9</v>
      </c>
      <c r="BZ525" s="172">
        <v>5.2157788000000004E-10</v>
      </c>
      <c r="CA525" s="69">
        <v>0</v>
      </c>
      <c r="CB525" s="172">
        <v>7.9164298000000001E-10</v>
      </c>
      <c r="CC525" s="172">
        <v>6.4790497000000002E-10</v>
      </c>
      <c r="CD525" s="172">
        <v>6.7181040000000002E-9</v>
      </c>
      <c r="CE525" s="69">
        <v>0</v>
      </c>
      <c r="CF525" s="69">
        <v>0</v>
      </c>
      <c r="CG525" s="69">
        <v>0</v>
      </c>
      <c r="CH525" s="172">
        <v>6.6803381000000003E-9</v>
      </c>
      <c r="CI525" s="172">
        <v>3.8392755000000003E-6</v>
      </c>
      <c r="CJ525" s="172">
        <v>4.3565982999999999E-10</v>
      </c>
      <c r="CK525" s="69">
        <v>0</v>
      </c>
      <c r="CM525" s="198">
        <v>0</v>
      </c>
      <c r="CN525" s="198">
        <v>1.0765168E-2</v>
      </c>
      <c r="CO525" s="197">
        <v>3.3756707999999997E-5</v>
      </c>
      <c r="CP525" s="197">
        <v>3.1338740999999998E-6</v>
      </c>
      <c r="CQ525" s="197">
        <v>1.8325141000000002E-12</v>
      </c>
      <c r="CR525" s="197">
        <v>2.1728643E-10</v>
      </c>
      <c r="CS525" s="197">
        <v>2.0895238000000001E-7</v>
      </c>
      <c r="CT525" s="197">
        <v>3.5454443000000002E-5</v>
      </c>
      <c r="CU525" s="198">
        <v>0</v>
      </c>
      <c r="CV525" s="197">
        <v>1.8342523999999999E-7</v>
      </c>
      <c r="CX525" s="166"/>
    </row>
    <row r="526" spans="1:102" ht="14.4">
      <c r="A526" t="s">
        <v>3510</v>
      </c>
      <c r="B526" s="85" t="s">
        <v>506</v>
      </c>
      <c r="C526" s="113" t="str">
        <f t="shared" si="288"/>
        <v>A.070.06.214</v>
      </c>
      <c r="D526" s="9" t="s">
        <v>1146</v>
      </c>
      <c r="E526" s="112" t="s">
        <v>63</v>
      </c>
      <c r="F526" s="115" t="str">
        <f t="shared" si="289"/>
        <v>Hardcoal and Lignite consumption Poland (16,1 MJ/kg)</v>
      </c>
      <c r="G526" s="143">
        <f t="shared" si="290"/>
        <v>1.417972E-2</v>
      </c>
      <c r="I526" s="118">
        <f t="shared" si="291"/>
        <v>2.4151755668999999E-3</v>
      </c>
      <c r="K526" s="161">
        <f t="shared" si="292"/>
        <v>4.5861794799999998E-5</v>
      </c>
      <c r="L526" s="161">
        <f t="shared" si="293"/>
        <v>4.5215928640000008E-5</v>
      </c>
      <c r="M526" s="162">
        <f t="shared" si="294"/>
        <v>1.9713984345999999E-4</v>
      </c>
      <c r="N526" s="161">
        <v>2.126958E-3</v>
      </c>
      <c r="O526" s="164">
        <v>1.7370677999999999E-5</v>
      </c>
      <c r="P526" s="164">
        <v>1.8798466999999999E-5</v>
      </c>
      <c r="Q526" s="164">
        <v>3.5519302000000003E-5</v>
      </c>
      <c r="R526" s="164">
        <v>1.3523926999999999E-6</v>
      </c>
      <c r="S526" s="164">
        <v>1.5240480000000001E-7</v>
      </c>
      <c r="T526" s="164">
        <v>8.8376952999999996E-6</v>
      </c>
      <c r="U526" s="164">
        <v>8.1474003000000008E-6</v>
      </c>
      <c r="V526" s="164">
        <v>7.6453345999999998E-7</v>
      </c>
      <c r="W526" s="132">
        <v>0</v>
      </c>
      <c r="X526" s="132">
        <v>1.9637531E-4</v>
      </c>
      <c r="Y526" s="164">
        <v>8.9938334000000004E-7</v>
      </c>
      <c r="Z526" s="132">
        <v>0</v>
      </c>
      <c r="AA526" s="132">
        <v>0</v>
      </c>
      <c r="AC526" s="118">
        <f t="shared" si="295"/>
        <v>2.126958E-3</v>
      </c>
      <c r="AD526" s="118">
        <f t="shared" si="296"/>
        <v>9.0178340100000018E-5</v>
      </c>
      <c r="AE526" s="118">
        <f t="shared" si="297"/>
        <v>4.4316545300000006E-5</v>
      </c>
      <c r="AF526" s="118">
        <f t="shared" si="298"/>
        <v>4.5215928640000001E-5</v>
      </c>
      <c r="AG526" s="118">
        <f t="shared" si="299"/>
        <v>1.9713984345999999E-4</v>
      </c>
      <c r="AI526" s="69">
        <v>2.1825554</v>
      </c>
      <c r="AJ526" s="69">
        <v>2.1739807999999998</v>
      </c>
      <c r="AK526" s="69">
        <v>3.7700378999999998E-3</v>
      </c>
      <c r="AL526" s="69">
        <v>0</v>
      </c>
      <c r="AM526" s="69">
        <v>8.8723478999999997E-4</v>
      </c>
      <c r="AN526" s="69">
        <v>2.9754807000000002E-3</v>
      </c>
      <c r="AO526" s="69">
        <v>9.4186895999999996E-4</v>
      </c>
      <c r="AQ526" s="116">
        <v>3.0392248999999997E-4</v>
      </c>
      <c r="AR526" s="116">
        <v>2.6156573000000002E-4</v>
      </c>
      <c r="AS526" s="199">
        <v>1.2650297E-5</v>
      </c>
      <c r="AT526" s="199">
        <v>2.9706463E-5</v>
      </c>
      <c r="AU526" s="150">
        <f t="shared" si="300"/>
        <v>1.568139900284E-8</v>
      </c>
      <c r="AV526" s="150">
        <f t="shared" si="301"/>
        <v>4.6783642041961103E-11</v>
      </c>
      <c r="AW526" s="163">
        <f t="shared" si="302"/>
        <v>4.1605691629930004E-3</v>
      </c>
      <c r="AX526" s="196">
        <v>1.5300008000000001E-8</v>
      </c>
      <c r="AY526" s="196">
        <v>4.6247346000000001E-11</v>
      </c>
      <c r="AZ526" s="196">
        <v>1.2600165E-15</v>
      </c>
      <c r="BA526" s="108">
        <v>0</v>
      </c>
      <c r="BB526" s="108">
        <v>0</v>
      </c>
      <c r="BC526" s="196">
        <v>7.2831276000000001E-13</v>
      </c>
      <c r="BD526" s="196">
        <v>3.7892112999999999E-10</v>
      </c>
      <c r="BE526" s="196">
        <v>1.1815952999999999E-13</v>
      </c>
      <c r="BF526" s="196">
        <v>4.1404186000000001E-13</v>
      </c>
      <c r="BG526" s="108">
        <v>0</v>
      </c>
      <c r="BH526" s="108">
        <v>0</v>
      </c>
      <c r="BI526" s="196">
        <v>2.7983409999999998E-15</v>
      </c>
      <c r="BJ526" s="196">
        <v>2.6964353999999999E-17</v>
      </c>
      <c r="BK526" s="196">
        <v>9.3301070999999995E-18</v>
      </c>
      <c r="BL526" s="196">
        <v>6.955998E-14</v>
      </c>
      <c r="BM526" s="196">
        <v>1.6720001E-12</v>
      </c>
      <c r="BN526" s="108">
        <v>0</v>
      </c>
      <c r="BO526" s="196">
        <v>2.4462993E-8</v>
      </c>
      <c r="BP526" s="108">
        <v>4.1605447000000002E-3</v>
      </c>
      <c r="BQ526" s="108">
        <v>0</v>
      </c>
      <c r="BR526" s="108">
        <v>0</v>
      </c>
      <c r="BS526" s="108">
        <v>0</v>
      </c>
      <c r="BU526" s="172">
        <v>3.0643797999999998E-6</v>
      </c>
      <c r="BV526" s="172">
        <v>3.0374036999999998E-9</v>
      </c>
      <c r="BW526" s="172">
        <v>3.9536821999999997E-7</v>
      </c>
      <c r="BX526" s="172">
        <v>9.5840068000000005E-10</v>
      </c>
      <c r="BY526" s="172">
        <v>3.4443595000000001E-9</v>
      </c>
      <c r="BZ526" s="172">
        <v>3.5959717999999998E-10</v>
      </c>
      <c r="CA526" s="69">
        <v>0</v>
      </c>
      <c r="CB526" s="172">
        <v>5.4579111999999996E-10</v>
      </c>
      <c r="CC526" s="172">
        <v>4.4669224999999998E-10</v>
      </c>
      <c r="CD526" s="172">
        <v>6.0108947000000004E-9</v>
      </c>
      <c r="CE526" s="69">
        <v>0</v>
      </c>
      <c r="CF526" s="69">
        <v>0</v>
      </c>
      <c r="CG526" s="69">
        <v>0</v>
      </c>
      <c r="CH526" s="172">
        <v>6.9541608999999998E-9</v>
      </c>
      <c r="CI526" s="172">
        <v>2.6469538999999999E-6</v>
      </c>
      <c r="CJ526" s="172">
        <v>3.0036175000000003E-10</v>
      </c>
      <c r="CK526" s="69">
        <v>0</v>
      </c>
      <c r="CM526" s="198">
        <v>0</v>
      </c>
      <c r="CN526" s="198">
        <v>1.2390892000000001E-2</v>
      </c>
      <c r="CO526" s="197">
        <v>2.6131296000000001E-5</v>
      </c>
      <c r="CP526" s="197">
        <v>2.1606212999999999E-6</v>
      </c>
      <c r="CQ526" s="197">
        <v>1.2634102999999999E-12</v>
      </c>
      <c r="CR526" s="197">
        <v>1.4980617999999999E-10</v>
      </c>
      <c r="CS526" s="197">
        <v>1.4406032999999999E-7</v>
      </c>
      <c r="CT526" s="197">
        <v>2.4443746E-5</v>
      </c>
      <c r="CU526" s="198">
        <v>0</v>
      </c>
      <c r="CV526" s="197">
        <v>1.2646088E-7</v>
      </c>
      <c r="CX526" s="166"/>
    </row>
    <row r="527" spans="1:102" ht="14.4">
      <c r="A527" t="s">
        <v>3511</v>
      </c>
      <c r="B527" s="85" t="s">
        <v>506</v>
      </c>
      <c r="C527" s="113" t="str">
        <f t="shared" si="288"/>
        <v>A.070.06.301</v>
      </c>
      <c r="D527" s="9" t="s">
        <v>1146</v>
      </c>
      <c r="E527" s="112" t="s">
        <v>63</v>
      </c>
      <c r="F527" s="115" t="str">
        <f t="shared" si="289"/>
        <v>Average Hardcoal export to the EU without transport (26.4 MJ/kg)</v>
      </c>
      <c r="G527" s="143">
        <f t="shared" si="290"/>
        <v>1.0945467333333334E-2</v>
      </c>
      <c r="I527" s="118">
        <f t="shared" si="291"/>
        <v>1.823235598139E-3</v>
      </c>
      <c r="K527" s="161">
        <f t="shared" si="292"/>
        <v>3.3543936598999997E-5</v>
      </c>
      <c r="L527" s="161">
        <f t="shared" si="293"/>
        <v>2.764612197E-5</v>
      </c>
      <c r="M527" s="162">
        <f t="shared" si="294"/>
        <v>1.2022543957000001E-4</v>
      </c>
      <c r="N527" s="161">
        <v>1.6418201E-3</v>
      </c>
      <c r="O527" s="164">
        <v>1.0593482E-5</v>
      </c>
      <c r="P527" s="164">
        <v>1.1464216E-5</v>
      </c>
      <c r="Q527" s="164">
        <v>2.6427941E-5</v>
      </c>
      <c r="R527" s="164">
        <v>8.2475465999999999E-7</v>
      </c>
      <c r="S527" s="164">
        <v>9.2943839E-8</v>
      </c>
      <c r="T527" s="164">
        <v>6.1982970999999997E-6</v>
      </c>
      <c r="U527" s="164">
        <v>5.0399363999999997E-6</v>
      </c>
      <c r="V527" s="164">
        <v>4.6624957000000001E-7</v>
      </c>
      <c r="W527" s="132">
        <v>0</v>
      </c>
      <c r="X527" s="132">
        <v>1.1975919E-4</v>
      </c>
      <c r="Y527" s="164">
        <v>5.4848757000000004E-7</v>
      </c>
      <c r="Z527" s="132">
        <v>0</v>
      </c>
      <c r="AA527" s="132">
        <v>0</v>
      </c>
      <c r="AC527" s="118">
        <f t="shared" si="295"/>
        <v>1.6418201E-3</v>
      </c>
      <c r="AD527" s="118">
        <f t="shared" si="296"/>
        <v>6.0641570999000006E-5</v>
      </c>
      <c r="AE527" s="118">
        <f t="shared" si="297"/>
        <v>2.7097634399999999E-5</v>
      </c>
      <c r="AF527" s="118">
        <f t="shared" si="298"/>
        <v>2.764612197E-5</v>
      </c>
      <c r="AG527" s="118">
        <f t="shared" si="299"/>
        <v>1.2022543957000001E-4</v>
      </c>
      <c r="AI527" s="69">
        <v>1.3310280999999999</v>
      </c>
      <c r="AJ527" s="69">
        <v>1.3257988999999999</v>
      </c>
      <c r="AK527" s="69">
        <v>2.2991519E-3</v>
      </c>
      <c r="AL527" s="69">
        <v>0</v>
      </c>
      <c r="AM527" s="69">
        <v>5.4107879000000005E-4</v>
      </c>
      <c r="AN527" s="69">
        <v>1.8145924E-3</v>
      </c>
      <c r="AO527" s="69">
        <v>5.7439736000000001E-4</v>
      </c>
      <c r="AQ527" s="116">
        <v>2.3041366E-4</v>
      </c>
      <c r="AR527" s="116">
        <v>2.0247639999999999E-4</v>
      </c>
      <c r="AS527" s="199">
        <v>9.8208260000000004E-6</v>
      </c>
      <c r="AT527" s="199">
        <v>1.8116442E-5</v>
      </c>
      <c r="AU527" s="150">
        <f t="shared" si="300"/>
        <v>1.2138872718279E-8</v>
      </c>
      <c r="AV527" s="150">
        <f t="shared" si="301"/>
        <v>3.6319622391761706E-11</v>
      </c>
      <c r="AW527" s="163">
        <f t="shared" si="302"/>
        <v>2.5373168187190001E-3</v>
      </c>
      <c r="AX527" s="196">
        <v>1.1906282E-8</v>
      </c>
      <c r="AY527" s="196">
        <v>3.5992351000000003E-11</v>
      </c>
      <c r="AZ527" s="196">
        <v>9.8048164000000001E-16</v>
      </c>
      <c r="BA527" s="108">
        <v>0</v>
      </c>
      <c r="BB527" s="108">
        <v>0</v>
      </c>
      <c r="BC527" s="196">
        <v>4.4416042999999998E-13</v>
      </c>
      <c r="BD527" s="196">
        <v>2.3108447E-10</v>
      </c>
      <c r="BE527" s="196">
        <v>7.2059412000000003E-14</v>
      </c>
      <c r="BF527" s="196">
        <v>2.5250279999999999E-13</v>
      </c>
      <c r="BG527" s="108">
        <v>0</v>
      </c>
      <c r="BH527" s="108">
        <v>0</v>
      </c>
      <c r="BI527" s="196">
        <v>1.7065639999999999E-15</v>
      </c>
      <c r="BJ527" s="196">
        <v>1.644417E-17</v>
      </c>
      <c r="BK527" s="196">
        <v>5.6899516999999996E-18</v>
      </c>
      <c r="BL527" s="196">
        <v>4.2421048999999998E-14</v>
      </c>
      <c r="BM527" s="196">
        <v>1.0196668E-12</v>
      </c>
      <c r="BN527" s="108">
        <v>0</v>
      </c>
      <c r="BO527" s="196">
        <v>1.4918718999999999E-8</v>
      </c>
      <c r="BP527" s="108">
        <v>2.5373018999999999E-3</v>
      </c>
      <c r="BQ527" s="108">
        <v>0</v>
      </c>
      <c r="BR527" s="108">
        <v>0</v>
      </c>
      <c r="BS527" s="108">
        <v>0</v>
      </c>
      <c r="BU527" s="172">
        <v>1.9343359000000001E-6</v>
      </c>
      <c r="BV527" s="172">
        <v>1.852356E-9</v>
      </c>
      <c r="BW527" s="172">
        <v>3.0518866999999999E-7</v>
      </c>
      <c r="BX527" s="172">
        <v>5.9282599000000003E-10</v>
      </c>
      <c r="BY527" s="172">
        <v>2.1005373999999999E-9</v>
      </c>
      <c r="BZ527" s="172">
        <v>2.1929979E-10</v>
      </c>
      <c r="CA527" s="69">
        <v>0</v>
      </c>
      <c r="CB527" s="172">
        <v>3.3284989000000002E-10</v>
      </c>
      <c r="CC527" s="172">
        <v>2.7241459000000002E-10</v>
      </c>
      <c r="CD527" s="172">
        <v>4.2008180999999998E-9</v>
      </c>
      <c r="CE527" s="69">
        <v>0</v>
      </c>
      <c r="CF527" s="69">
        <v>0</v>
      </c>
      <c r="CG527" s="69">
        <v>0</v>
      </c>
      <c r="CH527" s="172">
        <v>5.1521361E-9</v>
      </c>
      <c r="CI527" s="172">
        <v>1.6142407999999999E-6</v>
      </c>
      <c r="CJ527" s="172">
        <v>1.8317516000000001E-10</v>
      </c>
      <c r="CK527" s="69">
        <v>0</v>
      </c>
      <c r="CM527" s="198">
        <v>0</v>
      </c>
      <c r="CN527" s="198">
        <v>9.4844075999999996E-3</v>
      </c>
      <c r="CO527" s="197">
        <v>1.7044987000000001E-5</v>
      </c>
      <c r="CP527" s="197">
        <v>1.3176516000000001E-6</v>
      </c>
      <c r="CQ527" s="197">
        <v>7.7048887E-13</v>
      </c>
      <c r="CR527" s="197">
        <v>9.1359068999999994E-11</v>
      </c>
      <c r="CS527" s="197">
        <v>8.7854975999999994E-8</v>
      </c>
      <c r="CT527" s="197">
        <v>1.4906982000000001E-5</v>
      </c>
      <c r="CU527" s="198">
        <v>0</v>
      </c>
      <c r="CV527" s="197">
        <v>7.7121977999999994E-8</v>
      </c>
      <c r="CX527" s="166"/>
    </row>
    <row r="528" spans="1:102" ht="14.4">
      <c r="A528" t="s">
        <v>3512</v>
      </c>
      <c r="B528" s="85" t="s">
        <v>506</v>
      </c>
      <c r="C528" s="113" t="str">
        <f t="shared" si="288"/>
        <v>A.070.06.301</v>
      </c>
      <c r="D528" s="9" t="s">
        <v>1146</v>
      </c>
      <c r="E528" s="112" t="s">
        <v>63</v>
      </c>
      <c r="F528" s="115" t="str">
        <f t="shared" si="289"/>
        <v>Average Hardcoal import to the EU with transport (26.4 MJ/kg)</v>
      </c>
      <c r="G528" s="143">
        <f t="shared" si="290"/>
        <v>1.2746226000000001E-2</v>
      </c>
      <c r="I528" s="118">
        <f t="shared" si="291"/>
        <v>2.3115185451900002E-3</v>
      </c>
      <c r="K528" s="161">
        <f t="shared" si="292"/>
        <v>4.022185452E-5</v>
      </c>
      <c r="L528" s="161">
        <f t="shared" si="293"/>
        <v>8.3404375419999995E-5</v>
      </c>
      <c r="M528" s="162">
        <f t="shared" si="294"/>
        <v>2.7595841525E-4</v>
      </c>
      <c r="N528" s="161">
        <v>1.9119339000000001E-3</v>
      </c>
      <c r="O528" s="164">
        <v>6.0387431999999998E-5</v>
      </c>
      <c r="P528" s="164">
        <v>1.6429084000000001E-5</v>
      </c>
      <c r="Q528" s="164">
        <v>3.144595E-5</v>
      </c>
      <c r="R528" s="164">
        <v>1.362359E-6</v>
      </c>
      <c r="S528" s="164">
        <v>1.4085262E-7</v>
      </c>
      <c r="T528" s="164">
        <v>7.2726928999999999E-6</v>
      </c>
      <c r="U528" s="164">
        <v>5.8602567999999996E-6</v>
      </c>
      <c r="V528" s="164">
        <v>5.7486525000000004E-7</v>
      </c>
      <c r="W528" s="132">
        <v>0</v>
      </c>
      <c r="X528" s="132">
        <v>2.7538355E-4</v>
      </c>
      <c r="Y528" s="164">
        <v>7.2760262000000001E-7</v>
      </c>
      <c r="Z528" s="132">
        <v>0</v>
      </c>
      <c r="AA528" s="132">
        <v>0</v>
      </c>
      <c r="AC528" s="118">
        <f t="shared" si="295"/>
        <v>1.9119339000000001E-3</v>
      </c>
      <c r="AD528" s="118">
        <f t="shared" si="296"/>
        <v>1.2289862732000001E-4</v>
      </c>
      <c r="AE528" s="118">
        <f t="shared" si="297"/>
        <v>8.2676772799999997E-5</v>
      </c>
      <c r="AF528" s="118">
        <f t="shared" si="298"/>
        <v>8.3404375419999995E-5</v>
      </c>
      <c r="AG528" s="118">
        <f t="shared" si="299"/>
        <v>2.7595841525E-4</v>
      </c>
      <c r="AI528" s="69">
        <v>1.3555394000000001</v>
      </c>
      <c r="AJ528" s="69">
        <v>1.3500473</v>
      </c>
      <c r="AK528" s="69">
        <v>2.3795142000000002E-3</v>
      </c>
      <c r="AL528" s="69">
        <v>0</v>
      </c>
      <c r="AM528" s="69">
        <v>5.4107879000000005E-4</v>
      </c>
      <c r="AN528" s="69">
        <v>1.9769833E-3</v>
      </c>
      <c r="AO528" s="69">
        <v>5.9454150000000003E-4</v>
      </c>
      <c r="AQ528" s="116">
        <v>2.7688578999999998E-4</v>
      </c>
      <c r="AR528" s="116">
        <v>2.4558334000000001E-4</v>
      </c>
      <c r="AS528" s="199">
        <v>1.1478279000000001E-5</v>
      </c>
      <c r="AT528" s="199">
        <v>1.9824166999999999E-5</v>
      </c>
      <c r="AU528" s="150">
        <f t="shared" si="300"/>
        <v>1.4723221454996999E-8</v>
      </c>
      <c r="AV528" s="150">
        <f t="shared" si="301"/>
        <v>4.2449257050090003E-11</v>
      </c>
      <c r="AW528" s="163">
        <f t="shared" si="302"/>
        <v>2.7764940002109996E-3</v>
      </c>
      <c r="AX528" s="196">
        <v>1.3577386E-8</v>
      </c>
      <c r="AY528" s="196">
        <v>4.1034476999999999E-11</v>
      </c>
      <c r="AZ528" s="196">
        <v>1.1182397000000001E-15</v>
      </c>
      <c r="BA528" s="108">
        <v>0</v>
      </c>
      <c r="BB528" s="108">
        <v>0</v>
      </c>
      <c r="BC528" s="196">
        <v>5.7862995999999999E-13</v>
      </c>
      <c r="BD528" s="196">
        <v>1.1438229E-9</v>
      </c>
      <c r="BE528" s="196">
        <v>1.0272502E-13</v>
      </c>
      <c r="BF528" s="196">
        <v>1.3058698000000001E-12</v>
      </c>
      <c r="BG528" s="108">
        <v>0</v>
      </c>
      <c r="BH528" s="108">
        <v>0</v>
      </c>
      <c r="BI528" s="196">
        <v>2.3186326999999999E-15</v>
      </c>
      <c r="BJ528" s="196">
        <v>2.3235222999999999E-15</v>
      </c>
      <c r="BK528" s="196">
        <v>4.2483539000000001E-16</v>
      </c>
      <c r="BL528" s="196">
        <v>5.8963736999999998E-14</v>
      </c>
      <c r="BM528" s="196">
        <v>1.3749613E-12</v>
      </c>
      <c r="BN528" s="108">
        <v>0</v>
      </c>
      <c r="BO528" s="196">
        <v>2.4700211000000001E-8</v>
      </c>
      <c r="BP528" s="108">
        <v>2.7764692999999998E-3</v>
      </c>
      <c r="BQ528" s="108">
        <v>0</v>
      </c>
      <c r="BR528" s="108">
        <v>0</v>
      </c>
      <c r="BS528" s="108">
        <v>0</v>
      </c>
      <c r="BU528" s="172">
        <v>2.0300336999999999E-6</v>
      </c>
      <c r="BV528" s="172">
        <v>9.1145863999999997E-9</v>
      </c>
      <c r="BW528" s="172">
        <v>3.5539861000000001E-7</v>
      </c>
      <c r="BX528" s="172">
        <v>6.9151736999999997E-10</v>
      </c>
      <c r="BY528" s="172">
        <v>8.5638852999999996E-9</v>
      </c>
      <c r="BZ528" s="172">
        <v>2.1929979E-10</v>
      </c>
      <c r="CA528" s="69">
        <v>0</v>
      </c>
      <c r="CB528" s="172">
        <v>3.3284989000000002E-10</v>
      </c>
      <c r="CC528" s="172">
        <v>3.8949744000000002E-10</v>
      </c>
      <c r="CD528" s="172">
        <v>4.9471299999999996E-9</v>
      </c>
      <c r="CE528" s="69">
        <v>0</v>
      </c>
      <c r="CF528" s="69">
        <v>0</v>
      </c>
      <c r="CG528" s="69">
        <v>0</v>
      </c>
      <c r="CH528" s="172">
        <v>6.5827700999999996E-9</v>
      </c>
      <c r="CI528" s="172">
        <v>1.6436102999999999E-6</v>
      </c>
      <c r="CJ528" s="172">
        <v>1.8317516000000001E-10</v>
      </c>
      <c r="CK528" s="69">
        <v>0</v>
      </c>
      <c r="CM528" s="198">
        <v>0</v>
      </c>
      <c r="CN528" s="198">
        <v>1.1285167E-2</v>
      </c>
      <c r="CO528" s="197">
        <v>1.7044987000000001E-5</v>
      </c>
      <c r="CP528" s="197">
        <v>6.2863639000000004E-6</v>
      </c>
      <c r="CQ528" s="197">
        <v>1.0468324999999999E-12</v>
      </c>
      <c r="CR528" s="197">
        <v>1.2410800000000001E-10</v>
      </c>
      <c r="CS528" s="197">
        <v>4.0490504E-7</v>
      </c>
      <c r="CT528" s="198">
        <v>1.1540826000000001E-3</v>
      </c>
      <c r="CU528" s="198">
        <v>0</v>
      </c>
      <c r="CV528" s="197">
        <v>7.7121977999999994E-8</v>
      </c>
      <c r="CX528" s="166"/>
    </row>
    <row r="529" spans="1:102" ht="14.4">
      <c r="A529" t="s">
        <v>3513</v>
      </c>
      <c r="B529" s="85" t="s">
        <v>506</v>
      </c>
      <c r="C529" s="113" t="str">
        <f t="shared" si="288"/>
        <v>A.070.06.303</v>
      </c>
      <c r="D529" s="9" t="s">
        <v>1146</v>
      </c>
      <c r="E529" s="112" t="s">
        <v>63</v>
      </c>
      <c r="F529" s="115" t="str">
        <f t="shared" si="289"/>
        <v>Average Hardcoal world trade without transport (26.4 MJ/kg)</v>
      </c>
      <c r="G529" s="143">
        <f t="shared" si="290"/>
        <v>1.3250790666666666E-2</v>
      </c>
      <c r="I529" s="118">
        <f t="shared" si="291"/>
        <v>2.1746985732389998E-3</v>
      </c>
      <c r="K529" s="161">
        <f t="shared" si="292"/>
        <v>3.9136927399000008E-5</v>
      </c>
      <c r="L529" s="161">
        <f t="shared" si="293"/>
        <v>2.7717606269999999E-5</v>
      </c>
      <c r="M529" s="162">
        <f t="shared" si="294"/>
        <v>1.2022543957000001E-4</v>
      </c>
      <c r="N529" s="161">
        <v>1.9876185999999998E-3</v>
      </c>
      <c r="O529" s="164">
        <v>1.0593482E-5</v>
      </c>
      <c r="P529" s="164">
        <v>1.1464216E-5</v>
      </c>
      <c r="Q529" s="164">
        <v>3.1209708000000002E-5</v>
      </c>
      <c r="R529" s="164">
        <v>8.2475465999999999E-7</v>
      </c>
      <c r="S529" s="164">
        <v>9.2943839E-8</v>
      </c>
      <c r="T529" s="164">
        <v>7.0095209000000004E-6</v>
      </c>
      <c r="U529" s="164">
        <v>5.1114207E-6</v>
      </c>
      <c r="V529" s="164">
        <v>4.6624957000000001E-7</v>
      </c>
      <c r="W529" s="132">
        <v>0</v>
      </c>
      <c r="X529" s="132">
        <v>1.1975919E-4</v>
      </c>
      <c r="Y529" s="164">
        <v>5.4848757000000004E-7</v>
      </c>
      <c r="Z529" s="132">
        <v>0</v>
      </c>
      <c r="AA529" s="132">
        <v>0</v>
      </c>
      <c r="AC529" s="118">
        <f t="shared" si="295"/>
        <v>1.9876185999999998E-3</v>
      </c>
      <c r="AD529" s="118">
        <f t="shared" si="296"/>
        <v>6.6306046099000009E-5</v>
      </c>
      <c r="AE529" s="118">
        <f t="shared" si="297"/>
        <v>2.7169118699999998E-5</v>
      </c>
      <c r="AF529" s="118">
        <f t="shared" si="298"/>
        <v>2.7717606269999999E-5</v>
      </c>
      <c r="AG529" s="118">
        <f t="shared" si="299"/>
        <v>1.2022543957000001E-4</v>
      </c>
      <c r="AI529" s="69">
        <v>1.3310280999999999</v>
      </c>
      <c r="AJ529" s="69">
        <v>1.3257988999999999</v>
      </c>
      <c r="AK529" s="69">
        <v>2.2991519E-3</v>
      </c>
      <c r="AL529" s="69">
        <v>0</v>
      </c>
      <c r="AM529" s="69">
        <v>5.4107879000000005E-4</v>
      </c>
      <c r="AN529" s="69">
        <v>1.8145924E-3</v>
      </c>
      <c r="AO529" s="69">
        <v>5.7439736000000001E-4</v>
      </c>
      <c r="AQ529" s="116">
        <v>2.7562455E-4</v>
      </c>
      <c r="AR529" s="116">
        <v>2.4557449999999998E-4</v>
      </c>
      <c r="AS529" s="199">
        <v>1.1933612E-5</v>
      </c>
      <c r="AT529" s="199">
        <v>1.8116442E-5</v>
      </c>
      <c r="AU529" s="150">
        <f t="shared" si="300"/>
        <v>1.4722691718279001E-8</v>
      </c>
      <c r="AV529" s="150">
        <f t="shared" si="301"/>
        <v>4.4133180131321702E-11</v>
      </c>
      <c r="AW529" s="163">
        <f t="shared" si="302"/>
        <v>2.5373168187190001E-3</v>
      </c>
      <c r="AX529" s="196">
        <v>1.4490101E-8</v>
      </c>
      <c r="AY529" s="196">
        <v>4.3805695999999999E-11</v>
      </c>
      <c r="AZ529" s="196">
        <v>1.1932212000000001E-15</v>
      </c>
      <c r="BA529" s="108">
        <v>0</v>
      </c>
      <c r="BB529" s="108">
        <v>0</v>
      </c>
      <c r="BC529" s="196">
        <v>4.4416042999999998E-13</v>
      </c>
      <c r="BD529" s="196">
        <v>2.3108447E-10</v>
      </c>
      <c r="BE529" s="196">
        <v>7.2059412000000003E-14</v>
      </c>
      <c r="BF529" s="196">
        <v>2.5250279999999999E-13</v>
      </c>
      <c r="BG529" s="108">
        <v>0</v>
      </c>
      <c r="BH529" s="108">
        <v>0</v>
      </c>
      <c r="BI529" s="196">
        <v>1.7065639999999999E-15</v>
      </c>
      <c r="BJ529" s="196">
        <v>1.644417E-17</v>
      </c>
      <c r="BK529" s="196">
        <v>5.6899516999999996E-18</v>
      </c>
      <c r="BL529" s="196">
        <v>4.2421048999999998E-14</v>
      </c>
      <c r="BM529" s="196">
        <v>1.0196668E-12</v>
      </c>
      <c r="BN529" s="108">
        <v>0</v>
      </c>
      <c r="BO529" s="196">
        <v>1.4918718999999999E-8</v>
      </c>
      <c r="BP529" s="108">
        <v>2.5373018999999999E-3</v>
      </c>
      <c r="BQ529" s="108">
        <v>0</v>
      </c>
      <c r="BR529" s="108">
        <v>0</v>
      </c>
      <c r="BS529" s="108">
        <v>0</v>
      </c>
      <c r="BU529" s="172">
        <v>2.0000737E-6</v>
      </c>
      <c r="BV529" s="172">
        <v>1.852356E-9</v>
      </c>
      <c r="BW529" s="172">
        <v>3.6946719999999999E-7</v>
      </c>
      <c r="BX529" s="172">
        <v>6.0119941999999995E-10</v>
      </c>
      <c r="BY529" s="172">
        <v>2.1005373999999999E-9</v>
      </c>
      <c r="BZ529" s="172">
        <v>2.1929979E-10</v>
      </c>
      <c r="CA529" s="69">
        <v>0</v>
      </c>
      <c r="CB529" s="172">
        <v>3.3284989000000002E-10</v>
      </c>
      <c r="CC529" s="172">
        <v>2.7241459000000002E-10</v>
      </c>
      <c r="CD529" s="172">
        <v>4.7376096999999996E-9</v>
      </c>
      <c r="CE529" s="69">
        <v>0</v>
      </c>
      <c r="CF529" s="69">
        <v>0</v>
      </c>
      <c r="CG529" s="69">
        <v>0</v>
      </c>
      <c r="CH529" s="172">
        <v>6.0661968000000002E-9</v>
      </c>
      <c r="CI529" s="172">
        <v>1.6142407999999999E-6</v>
      </c>
      <c r="CJ529" s="172">
        <v>1.8317516000000001E-10</v>
      </c>
      <c r="CK529" s="69">
        <v>0</v>
      </c>
      <c r="CM529" s="198">
        <v>0</v>
      </c>
      <c r="CN529" s="198">
        <v>1.1418404E-2</v>
      </c>
      <c r="CO529" s="197">
        <v>1.8157383E-5</v>
      </c>
      <c r="CP529" s="197">
        <v>1.3176516000000001E-6</v>
      </c>
      <c r="CQ529" s="197">
        <v>7.7048887E-13</v>
      </c>
      <c r="CR529" s="197">
        <v>9.1359068999999994E-11</v>
      </c>
      <c r="CS529" s="197">
        <v>8.7854975999999994E-8</v>
      </c>
      <c r="CT529" s="197">
        <v>1.4906982000000001E-5</v>
      </c>
      <c r="CU529" s="198">
        <v>0</v>
      </c>
      <c r="CV529" s="197">
        <v>7.7121977999999994E-8</v>
      </c>
      <c r="CX529" s="166"/>
    </row>
    <row r="530" spans="1:102">
      <c r="D530" s="1" t="s">
        <v>1147</v>
      </c>
      <c r="O530" s="3"/>
      <c r="P530" s="3"/>
      <c r="Q530" s="3"/>
      <c r="R530" s="3"/>
      <c r="S530" s="3"/>
      <c r="T530" s="3"/>
      <c r="U530" s="3"/>
      <c r="V530" s="3"/>
      <c r="Y530" s="3"/>
      <c r="AC530" s="142"/>
      <c r="AD530" s="142"/>
      <c r="AE530" s="142"/>
      <c r="AF530" s="142"/>
      <c r="AG530" s="142"/>
      <c r="AS530" s="3"/>
      <c r="AT530" s="3"/>
      <c r="AU530" s="86"/>
      <c r="AV530" s="86"/>
      <c r="AW530" s="86"/>
      <c r="AX530" s="3"/>
      <c r="AY530" s="3"/>
      <c r="AZ530" s="3"/>
      <c r="BC530" s="3"/>
      <c r="BD530" s="3"/>
      <c r="BE530" s="3"/>
      <c r="BF530" s="3"/>
      <c r="BI530" s="3"/>
      <c r="BJ530" s="3"/>
      <c r="BK530" s="3"/>
      <c r="BL530" s="3"/>
      <c r="BM530" s="3"/>
      <c r="BO530" s="3"/>
      <c r="BU530" s="3"/>
      <c r="BV530" s="3"/>
      <c r="BW530" s="3"/>
      <c r="BX530" s="3"/>
      <c r="BY530" s="3"/>
      <c r="BZ530" s="3"/>
      <c r="CB530" s="3"/>
      <c r="CC530" s="3"/>
      <c r="CD530" s="3"/>
      <c r="CH530" s="3"/>
      <c r="CI530" s="3"/>
      <c r="CJ530" s="3"/>
      <c r="CO530" s="3"/>
      <c r="CP530" s="3"/>
      <c r="CQ530" s="3"/>
      <c r="CR530" s="3"/>
      <c r="CS530" s="3"/>
      <c r="CT530" s="3"/>
      <c r="CV530" s="3"/>
    </row>
    <row r="531" spans="1:102" ht="14.4">
      <c r="A531" t="s">
        <v>3514</v>
      </c>
      <c r="B531" s="85" t="s">
        <v>506</v>
      </c>
      <c r="C531" s="113" t="str">
        <f t="shared" ref="C531:C536" si="303">MID(A531,1,12)</f>
        <v>A.070.07.101</v>
      </c>
      <c r="D531" s="9" t="s">
        <v>1147</v>
      </c>
      <c r="E531" s="112" t="s">
        <v>63</v>
      </c>
      <c r="F531" s="115" t="str">
        <f t="shared" ref="F531:F536" si="304">MID(A531, 21,85)</f>
        <v>Lignite at  mine Germany (8.5 MJ/kg)</v>
      </c>
      <c r="G531" s="143">
        <f t="shared" ref="G531:G532" si="305">N531/0.15</f>
        <v>1.4587470000000002E-2</v>
      </c>
      <c r="I531" s="118">
        <f t="shared" ref="I531:I532" si="306">K531+L531+M531+N531</f>
        <v>2.7038880727300002E-3</v>
      </c>
      <c r="K531" s="161">
        <f t="shared" ref="K531:K532" si="307">Q531+R531+S531+T531</f>
        <v>5.7097718530000004E-5</v>
      </c>
      <c r="L531" s="161">
        <f t="shared" ref="L531:L532" si="308">O531+P531+U531+Y531+W531</f>
        <v>8.5263797900000005E-5</v>
      </c>
      <c r="M531" s="162">
        <f t="shared" ref="M531:M532" si="309">V531+X531+Z531+AA531</f>
        <v>3.7340605629999999E-4</v>
      </c>
      <c r="N531" s="161">
        <v>2.1881205000000002E-3</v>
      </c>
      <c r="O531" s="164">
        <v>3.2902108E-5</v>
      </c>
      <c r="P531" s="164">
        <v>3.5606508000000001E-5</v>
      </c>
      <c r="Q531" s="164">
        <v>4.1825737000000003E-5</v>
      </c>
      <c r="R531" s="164">
        <v>2.5615909000000002E-6</v>
      </c>
      <c r="S531" s="164">
        <v>2.8867263000000001E-7</v>
      </c>
      <c r="T531" s="164">
        <v>1.2421717999999999E-5</v>
      </c>
      <c r="U531" s="164">
        <v>1.5051644E-5</v>
      </c>
      <c r="V531" s="164">
        <v>1.4481163E-6</v>
      </c>
      <c r="W531" s="132">
        <v>0</v>
      </c>
      <c r="X531" s="132">
        <v>3.7195794E-4</v>
      </c>
      <c r="Y531" s="164">
        <v>1.7035378999999999E-6</v>
      </c>
      <c r="Z531" s="132">
        <v>0</v>
      </c>
      <c r="AA531" s="132">
        <v>0</v>
      </c>
      <c r="AC531" s="118">
        <f t="shared" si="295"/>
        <v>2.1881205000000002E-3</v>
      </c>
      <c r="AD531" s="118">
        <f t="shared" si="296"/>
        <v>1.4065797853000001E-4</v>
      </c>
      <c r="AE531" s="118">
        <f t="shared" si="297"/>
        <v>8.3560260000000011E-5</v>
      </c>
      <c r="AF531" s="118">
        <f t="shared" si="298"/>
        <v>8.5263797900000005E-5</v>
      </c>
      <c r="AG531" s="118">
        <f t="shared" si="299"/>
        <v>3.7340605629999999E-4</v>
      </c>
      <c r="AI531" s="69">
        <v>4.1340167000000001</v>
      </c>
      <c r="AJ531" s="69">
        <v>4.1177752999999999</v>
      </c>
      <c r="AK531" s="69">
        <v>7.1408951999999996E-3</v>
      </c>
      <c r="AL531" s="69">
        <v>0</v>
      </c>
      <c r="AM531" s="69">
        <v>1.6805271000000001E-3</v>
      </c>
      <c r="AN531" s="69">
        <v>5.6359104999999998E-3</v>
      </c>
      <c r="AO531" s="69">
        <v>1.7840105999999999E-3</v>
      </c>
      <c r="AQ531" s="116">
        <v>3.3502013000000002E-4</v>
      </c>
      <c r="AR531" s="116">
        <v>2.6603720000000001E-4</v>
      </c>
      <c r="AS531" s="199">
        <v>1.2715384999999999E-5</v>
      </c>
      <c r="AT531" s="199">
        <v>5.6267536999999997E-5</v>
      </c>
      <c r="AU531" s="150">
        <f t="shared" si="300"/>
        <v>1.5949472419789999E-8</v>
      </c>
      <c r="AV531" s="150">
        <f t="shared" si="301"/>
        <v>4.7024354449677995E-11</v>
      </c>
      <c r="AW531" s="163">
        <f t="shared" si="302"/>
        <v>7.8806073357870002E-3</v>
      </c>
      <c r="AX531" s="196">
        <v>1.5227073000000001E-8</v>
      </c>
      <c r="AY531" s="196">
        <v>4.6009679E-11</v>
      </c>
      <c r="AZ531" s="196">
        <v>1.2542665E-15</v>
      </c>
      <c r="BA531" s="108">
        <v>0</v>
      </c>
      <c r="BB531" s="108">
        <v>0</v>
      </c>
      <c r="BC531" s="196">
        <v>1.37951E-12</v>
      </c>
      <c r="BD531" s="196">
        <v>7.1772119000000001E-10</v>
      </c>
      <c r="BE531" s="196">
        <v>2.2380806E-13</v>
      </c>
      <c r="BF531" s="196">
        <v>7.8424399E-13</v>
      </c>
      <c r="BG531" s="108">
        <v>0</v>
      </c>
      <c r="BH531" s="108">
        <v>0</v>
      </c>
      <c r="BI531" s="196">
        <v>5.3003871999999998E-15</v>
      </c>
      <c r="BJ531" s="196">
        <v>5.1073658000000002E-17</v>
      </c>
      <c r="BK531" s="196">
        <v>1.7672320000000001E-17</v>
      </c>
      <c r="BL531" s="196">
        <v>1.3175479E-13</v>
      </c>
      <c r="BM531" s="196">
        <v>3.1669650000000001E-12</v>
      </c>
      <c r="BN531" s="108">
        <v>0</v>
      </c>
      <c r="BO531" s="196">
        <v>4.6335787E-8</v>
      </c>
      <c r="BP531" s="108">
        <v>7.8805609999999995E-3</v>
      </c>
      <c r="BQ531" s="108">
        <v>0</v>
      </c>
      <c r="BR531" s="108">
        <v>0</v>
      </c>
      <c r="BS531" s="108">
        <v>0</v>
      </c>
      <c r="BU531" s="172">
        <v>5.4543922000000003E-6</v>
      </c>
      <c r="BV531" s="172">
        <v>5.7531999000000003E-9</v>
      </c>
      <c r="BW531" s="172">
        <v>4.0673736999999999E-7</v>
      </c>
      <c r="BX531" s="172">
        <v>1.7707542E-9</v>
      </c>
      <c r="BY531" s="172">
        <v>6.5240221999999999E-9</v>
      </c>
      <c r="BZ531" s="172">
        <v>6.8111935999999996E-10</v>
      </c>
      <c r="CA531" s="69">
        <v>0</v>
      </c>
      <c r="CB531" s="172">
        <v>1.0337926E-9</v>
      </c>
      <c r="CC531" s="172">
        <v>8.4608766999999998E-10</v>
      </c>
      <c r="CD531" s="172">
        <v>8.5281514000000006E-9</v>
      </c>
      <c r="CE531" s="69">
        <v>0</v>
      </c>
      <c r="CF531" s="69">
        <v>0</v>
      </c>
      <c r="CG531" s="69">
        <v>0</v>
      </c>
      <c r="CH531" s="172">
        <v>8.3067109E-9</v>
      </c>
      <c r="CI531" s="172">
        <v>5.0136421000000004E-6</v>
      </c>
      <c r="CJ531" s="172">
        <v>5.6892048E-10</v>
      </c>
      <c r="CK531" s="69">
        <v>0</v>
      </c>
      <c r="CM531" s="198">
        <v>0</v>
      </c>
      <c r="CN531" s="198">
        <v>1.3175689000000001E-2</v>
      </c>
      <c r="CO531" s="197">
        <v>4.3574778000000001E-5</v>
      </c>
      <c r="CP531" s="197">
        <v>4.0924709000000001E-6</v>
      </c>
      <c r="CQ531" s="197">
        <v>2.3930478000000001E-12</v>
      </c>
      <c r="CR531" s="197">
        <v>2.8375052000000002E-10</v>
      </c>
      <c r="CS531" s="197">
        <v>2.7286722000000001E-7</v>
      </c>
      <c r="CT531" s="197">
        <v>4.6299330999999997E-5</v>
      </c>
      <c r="CU531" s="198">
        <v>0</v>
      </c>
      <c r="CV531" s="197">
        <v>2.3953179000000001E-7</v>
      </c>
      <c r="CX531" s="166"/>
    </row>
    <row r="532" spans="1:102" ht="14.4">
      <c r="A532" t="s">
        <v>3515</v>
      </c>
      <c r="B532" s="85" t="s">
        <v>506</v>
      </c>
      <c r="C532" s="113" t="str">
        <f t="shared" si="303"/>
        <v>A.070.07.102</v>
      </c>
      <c r="D532" s="9" t="s">
        <v>1147</v>
      </c>
      <c r="E532" s="112" t="s">
        <v>63</v>
      </c>
      <c r="F532" s="115" t="str">
        <f t="shared" si="304"/>
        <v>Lignite at  mine Poland (7.8 MJ/kg)</v>
      </c>
      <c r="G532" s="143">
        <f t="shared" si="305"/>
        <v>1.3222242666666668E-2</v>
      </c>
      <c r="I532" s="118">
        <f t="shared" si="306"/>
        <v>2.5388195634500001E-3</v>
      </c>
      <c r="K532" s="161">
        <f t="shared" si="307"/>
        <v>5.5733558450000005E-5</v>
      </c>
      <c r="L532" s="161">
        <f t="shared" si="308"/>
        <v>9.2832749499999995E-5</v>
      </c>
      <c r="M532" s="162">
        <f t="shared" si="309"/>
        <v>4.069168555E-4</v>
      </c>
      <c r="N532" s="161">
        <v>1.9833364000000002E-3</v>
      </c>
      <c r="O532" s="164">
        <v>3.5854861999999997E-5</v>
      </c>
      <c r="P532" s="164">
        <v>3.8801962999999998E-5</v>
      </c>
      <c r="Q532" s="164">
        <v>4.0032098E-5</v>
      </c>
      <c r="R532" s="164">
        <v>2.7914773000000001E-6</v>
      </c>
      <c r="S532" s="164">
        <v>3.1457914999999999E-7</v>
      </c>
      <c r="T532" s="164">
        <v>1.2595404000000001E-5</v>
      </c>
      <c r="U532" s="164">
        <v>1.6319504999999999E-5</v>
      </c>
      <c r="V532" s="164">
        <v>1.5780755E-6</v>
      </c>
      <c r="W532" s="132">
        <v>0</v>
      </c>
      <c r="X532" s="132">
        <v>4.0533878000000001E-4</v>
      </c>
      <c r="Y532" s="164">
        <v>1.8564194999999999E-6</v>
      </c>
      <c r="Z532" s="132">
        <v>0</v>
      </c>
      <c r="AA532" s="132">
        <v>0</v>
      </c>
      <c r="AC532" s="118">
        <f t="shared" si="295"/>
        <v>1.9833364000000002E-3</v>
      </c>
      <c r="AD532" s="118">
        <f t="shared" si="296"/>
        <v>1.4670988845000001E-4</v>
      </c>
      <c r="AE532" s="118">
        <f t="shared" si="297"/>
        <v>9.097633E-5</v>
      </c>
      <c r="AF532" s="118">
        <f t="shared" si="298"/>
        <v>9.2832749500000009E-5</v>
      </c>
      <c r="AG532" s="118">
        <f t="shared" si="299"/>
        <v>4.069168555E-4</v>
      </c>
      <c r="AI532" s="69">
        <v>4.5050182000000003</v>
      </c>
      <c r="AJ532" s="69">
        <v>4.4873193000000002</v>
      </c>
      <c r="AK532" s="69">
        <v>7.7817448000000004E-3</v>
      </c>
      <c r="AL532" s="69">
        <v>0</v>
      </c>
      <c r="AM532" s="69">
        <v>1.8313436E-3</v>
      </c>
      <c r="AN532" s="69">
        <v>6.1416973000000003E-3</v>
      </c>
      <c r="AO532" s="69">
        <v>1.9441141000000001E-3</v>
      </c>
      <c r="AQ532" s="116">
        <v>3.126378E-4</v>
      </c>
      <c r="AR532" s="116">
        <v>2.3991510999999999E-4</v>
      </c>
      <c r="AS532" s="199">
        <v>1.140551E-5</v>
      </c>
      <c r="AT532" s="199">
        <v>6.1317186999999994E-5</v>
      </c>
      <c r="AU532" s="150">
        <f t="shared" si="300"/>
        <v>1.4383400140929999E-8</v>
      </c>
      <c r="AV532" s="150">
        <f t="shared" si="301"/>
        <v>4.2180139262389012E-11</v>
      </c>
      <c r="AW532" s="163">
        <f t="shared" si="302"/>
        <v>8.587841394126999E-3</v>
      </c>
      <c r="AX532" s="196">
        <v>1.3596169999999999E-8</v>
      </c>
      <c r="AY532" s="196">
        <v>4.1074650000000002E-11</v>
      </c>
      <c r="AZ532" s="196">
        <v>1.120034E-15</v>
      </c>
      <c r="BA532" s="108">
        <v>0</v>
      </c>
      <c r="BB532" s="108">
        <v>0</v>
      </c>
      <c r="BC532" s="196">
        <v>1.5033122E-12</v>
      </c>
      <c r="BD532" s="196">
        <v>7.8213206999999998E-10</v>
      </c>
      <c r="BE532" s="196">
        <v>2.4389338999999999E-13</v>
      </c>
      <c r="BF532" s="196">
        <v>8.5462486000000001E-13</v>
      </c>
      <c r="BG532" s="108">
        <v>0</v>
      </c>
      <c r="BH532" s="108">
        <v>0</v>
      </c>
      <c r="BI532" s="196">
        <v>5.7760628999999997E-15</v>
      </c>
      <c r="BJ532" s="196">
        <v>5.5657190999999997E-17</v>
      </c>
      <c r="BK532" s="196">
        <v>1.9258298E-17</v>
      </c>
      <c r="BL532" s="196">
        <v>1.4357893000000001E-13</v>
      </c>
      <c r="BM532" s="196">
        <v>3.4511798000000001E-12</v>
      </c>
      <c r="BN532" s="108">
        <v>0</v>
      </c>
      <c r="BO532" s="196">
        <v>5.0494126999999999E-8</v>
      </c>
      <c r="BP532" s="108">
        <v>8.5877908999999995E-3</v>
      </c>
      <c r="BQ532" s="108">
        <v>0</v>
      </c>
      <c r="BR532" s="108">
        <v>0</v>
      </c>
      <c r="BS532" s="108">
        <v>0</v>
      </c>
      <c r="BU532" s="172">
        <v>5.8676279000000004E-6</v>
      </c>
      <c r="BV532" s="172">
        <v>6.2695127000000002E-9</v>
      </c>
      <c r="BW532" s="172">
        <v>3.6867120999999997E-7</v>
      </c>
      <c r="BX532" s="172">
        <v>1.9199541999999999E-9</v>
      </c>
      <c r="BY532" s="172">
        <v>7.1095113000000002E-9</v>
      </c>
      <c r="BZ532" s="172">
        <v>7.4224544999999999E-10</v>
      </c>
      <c r="CA532" s="69">
        <v>0</v>
      </c>
      <c r="CB532" s="172">
        <v>1.1265689E-9</v>
      </c>
      <c r="CC532" s="172">
        <v>9.2201861E-10</v>
      </c>
      <c r="CD532" s="172">
        <v>8.6707774000000005E-9</v>
      </c>
      <c r="CE532" s="69">
        <v>0</v>
      </c>
      <c r="CF532" s="69">
        <v>0</v>
      </c>
      <c r="CG532" s="69">
        <v>0</v>
      </c>
      <c r="CH532" s="172">
        <v>7.9918016999999994E-9</v>
      </c>
      <c r="CI532" s="172">
        <v>5.4635842999999999E-6</v>
      </c>
      <c r="CJ532" s="172">
        <v>6.1997744999999998E-10</v>
      </c>
      <c r="CK532" s="69">
        <v>0</v>
      </c>
      <c r="CM532" s="198">
        <v>0</v>
      </c>
      <c r="CN532" s="198">
        <v>1.2114533E-2</v>
      </c>
      <c r="CO532" s="197">
        <v>4.6194866999999997E-5</v>
      </c>
      <c r="CP532" s="197">
        <v>4.4597439000000003E-6</v>
      </c>
      <c r="CQ532" s="197">
        <v>2.6078084999999999E-12</v>
      </c>
      <c r="CR532" s="197">
        <v>3.0921530999999999E-10</v>
      </c>
      <c r="CS532" s="197">
        <v>2.9735530000000001E-7</v>
      </c>
      <c r="CT532" s="197">
        <v>5.0454400000000003E-5</v>
      </c>
      <c r="CU532" s="198">
        <v>0</v>
      </c>
      <c r="CV532" s="197">
        <v>2.6102822999999999E-7</v>
      </c>
      <c r="CX532" s="166"/>
    </row>
    <row r="533" spans="1:102" ht="14.4">
      <c r="B533" s="85"/>
      <c r="C533" s="113"/>
      <c r="D533" s="1" t="s">
        <v>1148</v>
      </c>
      <c r="E533" s="112"/>
      <c r="O533" s="3"/>
      <c r="P533" s="3"/>
      <c r="Q533" s="3"/>
      <c r="R533" s="3"/>
      <c r="S533" s="3"/>
      <c r="T533" s="3"/>
      <c r="U533" s="3"/>
      <c r="V533" s="3"/>
      <c r="Y533" s="3"/>
      <c r="AC533" s="142"/>
      <c r="AD533" s="142"/>
      <c r="AE533" s="142"/>
      <c r="AF533" s="142"/>
      <c r="AG533" s="142"/>
      <c r="AS533" s="3"/>
      <c r="AT533" s="3"/>
      <c r="AU533" s="86"/>
      <c r="AV533" s="86"/>
      <c r="AW533" s="86"/>
      <c r="AX533" s="3"/>
      <c r="AY533" s="3"/>
      <c r="AZ533" s="3"/>
      <c r="BC533" s="3"/>
      <c r="BD533" s="3"/>
      <c r="BE533" s="3"/>
      <c r="BF533" s="3"/>
      <c r="BI533" s="3"/>
      <c r="BJ533" s="3"/>
      <c r="BK533" s="3"/>
      <c r="BL533" s="3"/>
      <c r="BM533" s="3"/>
      <c r="BO533" s="3"/>
      <c r="BU533" s="3"/>
      <c r="BV533" s="3"/>
      <c r="BW533" s="3"/>
      <c r="BX533" s="3"/>
      <c r="BY533" s="3"/>
      <c r="BZ533" s="3"/>
      <c r="CB533" s="3"/>
      <c r="CC533" s="3"/>
      <c r="CD533" s="3"/>
      <c r="CH533" s="3"/>
      <c r="CI533" s="3"/>
      <c r="CJ533" s="3"/>
      <c r="CO533" s="3"/>
      <c r="CP533" s="3"/>
      <c r="CQ533" s="3"/>
      <c r="CR533" s="3"/>
      <c r="CS533" s="3"/>
      <c r="CT533" s="3"/>
      <c r="CV533" s="3"/>
    </row>
    <row r="534" spans="1:102" ht="14.4">
      <c r="A534" t="s">
        <v>511</v>
      </c>
      <c r="B534" s="85" t="s">
        <v>506</v>
      </c>
      <c r="C534" s="113" t="str">
        <f t="shared" si="303"/>
        <v>A.070.08.101</v>
      </c>
      <c r="D534" s="9" t="s">
        <v>1148</v>
      </c>
      <c r="E534" s="112" t="s">
        <v>362</v>
      </c>
      <c r="F534" s="115" t="str">
        <f t="shared" si="304"/>
        <v>LPG for chemical feedstock</v>
      </c>
      <c r="G534" s="143">
        <f t="shared" ref="G534:G536" si="310">N534/0.15</f>
        <v>0.35</v>
      </c>
      <c r="I534" s="118">
        <f t="shared" ref="I534:I536" si="311">K534+L534+M534+N534</f>
        <v>0.119195355576346</v>
      </c>
      <c r="K534" s="161">
        <f t="shared" ref="K534:K536" si="312">Q534+R534+S534+T534</f>
        <v>2.3447678656345998E-2</v>
      </c>
      <c r="L534" s="161">
        <f t="shared" ref="L534:L536" si="313">O534+P534+U534+Y534+W534</f>
        <v>4.1362309219999997E-2</v>
      </c>
      <c r="M534" s="162">
        <f t="shared" ref="M534:M536" si="314">V534+X534+Z534+AA534</f>
        <v>1.8853677E-3</v>
      </c>
      <c r="N534" s="161">
        <v>5.2499999999999998E-2</v>
      </c>
      <c r="O534" s="132">
        <v>1.6034400000000001E-2</v>
      </c>
      <c r="P534" s="132">
        <v>2.5045702999999999E-2</v>
      </c>
      <c r="Q534" s="132">
        <v>2.1236399999999999E-2</v>
      </c>
      <c r="R534" s="132">
        <v>2.188658E-3</v>
      </c>
      <c r="S534" s="164">
        <v>6.2631345999999998E-8</v>
      </c>
      <c r="T534" s="164">
        <v>2.2558025000000002E-5</v>
      </c>
      <c r="U534" s="132">
        <v>2.8220622E-4</v>
      </c>
      <c r="V534" s="164">
        <v>9.1030699999999996E-5</v>
      </c>
      <c r="W534" s="132">
        <v>0</v>
      </c>
      <c r="X534" s="132">
        <v>1.794337E-3</v>
      </c>
      <c r="Y534" s="132">
        <v>0</v>
      </c>
      <c r="Z534" s="132">
        <v>0</v>
      </c>
      <c r="AA534" s="132">
        <v>0</v>
      </c>
      <c r="AC534" s="118">
        <f t="shared" si="295"/>
        <v>5.2499999999999998E-2</v>
      </c>
      <c r="AD534" s="118">
        <f t="shared" si="296"/>
        <v>6.4809987876345981E-2</v>
      </c>
      <c r="AE534" s="118">
        <f t="shared" si="297"/>
        <v>4.1362309219999997E-2</v>
      </c>
      <c r="AF534" s="118">
        <f t="shared" si="298"/>
        <v>4.1362309219999997E-2</v>
      </c>
      <c r="AG534" s="118">
        <f t="shared" si="299"/>
        <v>1.8853677E-3</v>
      </c>
      <c r="AI534" s="69">
        <v>52.756089000000003</v>
      </c>
      <c r="AJ534" s="69">
        <v>52.506883999999999</v>
      </c>
      <c r="AK534" s="69">
        <v>0.22289900000000001</v>
      </c>
      <c r="AL534" s="69">
        <v>0</v>
      </c>
      <c r="AM534" s="69">
        <v>1.9714852000000001E-2</v>
      </c>
      <c r="AN534" s="69">
        <v>7.89118E-4</v>
      </c>
      <c r="AO534" s="69">
        <v>5.8020279999999999E-3</v>
      </c>
      <c r="AQ534" s="116">
        <v>1.8685443999999999E-2</v>
      </c>
      <c r="AR534" s="116">
        <v>1.4396053000000001E-2</v>
      </c>
      <c r="AS534" s="116">
        <v>5.4100429999999998E-4</v>
      </c>
      <c r="AT534" s="116">
        <v>3.7483864E-3</v>
      </c>
      <c r="AU534" s="150">
        <f t="shared" si="300"/>
        <v>8.6307271875829997E-7</v>
      </c>
      <c r="AV534" s="150">
        <f t="shared" si="301"/>
        <v>2.0007555537431369E-9</v>
      </c>
      <c r="AW534" s="163">
        <f t="shared" si="302"/>
        <v>0.52498408813499997</v>
      </c>
      <c r="AX534" s="196">
        <v>3.248E-7</v>
      </c>
      <c r="AY534" s="196">
        <v>9.7999999999999992E-10</v>
      </c>
      <c r="AZ534" s="196">
        <v>2.6775000000000001E-14</v>
      </c>
      <c r="BA534" s="108">
        <v>0</v>
      </c>
      <c r="BB534" s="108">
        <v>0</v>
      </c>
      <c r="BC534" s="196">
        <v>2.8592999999999998E-9</v>
      </c>
      <c r="BD534" s="196">
        <v>5.3540850000000001E-7</v>
      </c>
      <c r="BE534" s="196">
        <v>4.1098999999999999E-10</v>
      </c>
      <c r="BF534" s="196">
        <v>5.7344100000000005E-10</v>
      </c>
      <c r="BG534" s="196">
        <v>1.8800000000000001E-13</v>
      </c>
      <c r="BH534" s="196">
        <v>4.1599999999999998E-15</v>
      </c>
      <c r="BI534" s="196">
        <v>1.1979115E-14</v>
      </c>
      <c r="BJ534" s="196">
        <v>1.7386876E-17</v>
      </c>
      <c r="BK534" s="196">
        <v>2.2241261000000001E-17</v>
      </c>
      <c r="BL534" s="196">
        <v>1.9020830000000001E-13</v>
      </c>
      <c r="BM534" s="196">
        <v>4.7285500000000001E-12</v>
      </c>
      <c r="BN534" s="196">
        <v>3.6093599999999999E-11</v>
      </c>
      <c r="BO534" s="196">
        <v>1.2681350000000001E-6</v>
      </c>
      <c r="BP534" s="108">
        <v>0.52498281999999996</v>
      </c>
      <c r="BQ534" s="108">
        <v>0</v>
      </c>
      <c r="BR534" s="108">
        <v>0</v>
      </c>
      <c r="BS534" s="108">
        <v>0</v>
      </c>
      <c r="BU534" s="172">
        <v>9.2310896999999996E-5</v>
      </c>
      <c r="BV534" s="172">
        <v>4.873238E-6</v>
      </c>
      <c r="BW534" s="172">
        <v>9.7589287000000002E-6</v>
      </c>
      <c r="BX534" s="172">
        <v>3.4226318999999997E-8</v>
      </c>
      <c r="BY534" s="172">
        <v>4.4781576000000001E-6</v>
      </c>
      <c r="BZ534" s="172">
        <v>1.8210684E-6</v>
      </c>
      <c r="CA534" s="69">
        <v>0</v>
      </c>
      <c r="CB534" s="172">
        <v>2.7450495E-6</v>
      </c>
      <c r="CC534" s="172">
        <v>1.1027015E-9</v>
      </c>
      <c r="CD534" s="172">
        <v>1.857848E-8</v>
      </c>
      <c r="CE534" s="69">
        <v>0</v>
      </c>
      <c r="CF534" s="172">
        <v>7.9816391999999997E-8</v>
      </c>
      <c r="CG534" s="69">
        <v>0</v>
      </c>
      <c r="CH534" s="172">
        <v>4.2112556999999996E-6</v>
      </c>
      <c r="CI534" s="172">
        <v>6.4289475000000007E-5</v>
      </c>
      <c r="CJ534" s="172">
        <v>6.0639601000000002E-18</v>
      </c>
      <c r="CK534" s="69">
        <v>0</v>
      </c>
      <c r="CM534" s="198">
        <v>0</v>
      </c>
      <c r="CN534" s="198">
        <v>0.35</v>
      </c>
      <c r="CO534" s="198">
        <v>7.6110083999999995E-2</v>
      </c>
      <c r="CP534" s="198">
        <v>3.7560839999999998E-3</v>
      </c>
      <c r="CQ534" s="197">
        <v>5.3896523999999999E-12</v>
      </c>
      <c r="CR534" s="197">
        <v>6.3771988000000003E-10</v>
      </c>
      <c r="CS534" s="198">
        <v>1.7048055000000001E-4</v>
      </c>
      <c r="CT534" s="197">
        <v>2.3292786999999999E-5</v>
      </c>
      <c r="CU534" s="197">
        <v>1.2606559999999999E-7</v>
      </c>
      <c r="CV534" s="198">
        <v>6.3745157999999999E-4</v>
      </c>
      <c r="CX534" s="166"/>
    </row>
    <row r="535" spans="1:102" ht="14.4">
      <c r="A535" t="s">
        <v>1667</v>
      </c>
      <c r="B535" s="85" t="s">
        <v>506</v>
      </c>
      <c r="C535" s="113" t="str">
        <f t="shared" si="303"/>
        <v>A.070.08.102</v>
      </c>
      <c r="D535" s="9" t="s">
        <v>1148</v>
      </c>
      <c r="E535" s="112" t="s">
        <v>362</v>
      </c>
      <c r="F535" s="115" t="str">
        <f t="shared" si="304"/>
        <v>LPG for transport - excluding combustion</v>
      </c>
      <c r="G535" s="143">
        <f t="shared" si="310"/>
        <v>0.35</v>
      </c>
      <c r="I535" s="118">
        <f t="shared" si="311"/>
        <v>0.429195358576346</v>
      </c>
      <c r="K535" s="161">
        <f t="shared" si="312"/>
        <v>2.3447678656345998E-2</v>
      </c>
      <c r="L535" s="161">
        <f t="shared" si="313"/>
        <v>4.1362309219999997E-2</v>
      </c>
      <c r="M535" s="162">
        <f t="shared" si="314"/>
        <v>0.3118853707</v>
      </c>
      <c r="N535" s="161">
        <v>5.2499999999999998E-2</v>
      </c>
      <c r="O535" s="132">
        <v>1.6034400000000001E-2</v>
      </c>
      <c r="P535" s="132">
        <v>2.5045702999999999E-2</v>
      </c>
      <c r="Q535" s="132">
        <v>2.1236399999999999E-2</v>
      </c>
      <c r="R535" s="132">
        <v>2.188658E-3</v>
      </c>
      <c r="S535" s="164">
        <v>6.2631345999999998E-8</v>
      </c>
      <c r="T535" s="164">
        <v>2.2558025000000002E-5</v>
      </c>
      <c r="U535" s="132">
        <v>2.8220622E-4</v>
      </c>
      <c r="V535" s="164">
        <v>9.1030699999999996E-5</v>
      </c>
      <c r="W535" s="132">
        <v>0</v>
      </c>
      <c r="X535" s="132">
        <v>0.31179434</v>
      </c>
      <c r="Y535" s="132">
        <v>0</v>
      </c>
      <c r="Z535" s="132">
        <v>0</v>
      </c>
      <c r="AA535" s="132">
        <v>0</v>
      </c>
      <c r="AC535" s="118">
        <f t="shared" si="295"/>
        <v>5.2499999999999998E-2</v>
      </c>
      <c r="AD535" s="118">
        <f t="shared" si="296"/>
        <v>6.4809987876345981E-2</v>
      </c>
      <c r="AE535" s="118">
        <f t="shared" si="297"/>
        <v>4.1362309219999997E-2</v>
      </c>
      <c r="AF535" s="118">
        <f t="shared" si="298"/>
        <v>4.1362309219999997E-2</v>
      </c>
      <c r="AG535" s="118">
        <f t="shared" si="299"/>
        <v>0.3118853707</v>
      </c>
      <c r="AI535" s="69">
        <v>52.756089000000003</v>
      </c>
      <c r="AJ535" s="69">
        <v>52.506883999999999</v>
      </c>
      <c r="AK535" s="69">
        <v>0.22289900000000001</v>
      </c>
      <c r="AL535" s="69">
        <v>0</v>
      </c>
      <c r="AM535" s="69">
        <v>1.9714852000000001E-2</v>
      </c>
      <c r="AN535" s="69">
        <v>7.89118E-4</v>
      </c>
      <c r="AO535" s="69">
        <v>5.8020279999999999E-3</v>
      </c>
      <c r="AQ535" s="116">
        <v>1.8675684000000001E-2</v>
      </c>
      <c r="AR535" s="116">
        <v>1.4396053000000001E-2</v>
      </c>
      <c r="AS535" s="116">
        <v>5.3124458999999997E-4</v>
      </c>
      <c r="AT535" s="116">
        <v>3.7483864E-3</v>
      </c>
      <c r="AU535" s="150">
        <f t="shared" si="300"/>
        <v>8.6307271875829997E-7</v>
      </c>
      <c r="AV535" s="150">
        <f t="shared" si="301"/>
        <v>1.9646619537431369E-9</v>
      </c>
      <c r="AW535" s="163">
        <f t="shared" si="302"/>
        <v>0.52498408813499997</v>
      </c>
      <c r="AX535" s="196">
        <v>3.248E-7</v>
      </c>
      <c r="AY535" s="196">
        <v>9.7999999999999992E-10</v>
      </c>
      <c r="AZ535" s="196">
        <v>2.6775000000000001E-14</v>
      </c>
      <c r="BA535" s="108">
        <v>0</v>
      </c>
      <c r="BB535" s="108">
        <v>0</v>
      </c>
      <c r="BC535" s="196">
        <v>2.8592999999999998E-9</v>
      </c>
      <c r="BD535" s="196">
        <v>5.3540850000000001E-7</v>
      </c>
      <c r="BE535" s="196">
        <v>4.1098999999999999E-10</v>
      </c>
      <c r="BF535" s="196">
        <v>5.7344100000000005E-10</v>
      </c>
      <c r="BG535" s="196">
        <v>1.8800000000000001E-13</v>
      </c>
      <c r="BH535" s="196">
        <v>4.1599999999999998E-15</v>
      </c>
      <c r="BI535" s="196">
        <v>1.1979115E-14</v>
      </c>
      <c r="BJ535" s="196">
        <v>1.7386876E-17</v>
      </c>
      <c r="BK535" s="196">
        <v>2.2241261000000001E-17</v>
      </c>
      <c r="BL535" s="196">
        <v>1.9020830000000001E-13</v>
      </c>
      <c r="BM535" s="196">
        <v>4.7285500000000001E-12</v>
      </c>
      <c r="BN535" s="108">
        <v>0</v>
      </c>
      <c r="BO535" s="196">
        <v>1.2681350000000001E-6</v>
      </c>
      <c r="BP535" s="108">
        <v>0.52498281999999996</v>
      </c>
      <c r="BQ535" s="108">
        <v>0</v>
      </c>
      <c r="BR535" s="108">
        <v>0</v>
      </c>
      <c r="BS535" s="108">
        <v>0</v>
      </c>
      <c r="BU535" s="172">
        <v>9.2231079999999997E-5</v>
      </c>
      <c r="BV535" s="172">
        <v>4.873238E-6</v>
      </c>
      <c r="BW535" s="172">
        <v>9.7589287000000002E-6</v>
      </c>
      <c r="BX535" s="172">
        <v>3.4226318999999997E-8</v>
      </c>
      <c r="BY535" s="172">
        <v>4.4781576000000001E-6</v>
      </c>
      <c r="BZ535" s="172">
        <v>1.8210684E-6</v>
      </c>
      <c r="CA535" s="69">
        <v>0</v>
      </c>
      <c r="CB535" s="172">
        <v>2.7450495E-6</v>
      </c>
      <c r="CC535" s="172">
        <v>1.1027015E-9</v>
      </c>
      <c r="CD535" s="172">
        <v>1.857848E-8</v>
      </c>
      <c r="CE535" s="69">
        <v>0</v>
      </c>
      <c r="CF535" s="69">
        <v>0</v>
      </c>
      <c r="CG535" s="69">
        <v>0</v>
      </c>
      <c r="CH535" s="172">
        <v>4.2112556999999996E-6</v>
      </c>
      <c r="CI535" s="172">
        <v>6.4289475000000007E-5</v>
      </c>
      <c r="CJ535" s="172">
        <v>6.0639601000000002E-18</v>
      </c>
      <c r="CK535" s="69">
        <v>0</v>
      </c>
      <c r="CM535" s="198">
        <v>0</v>
      </c>
      <c r="CN535" s="198">
        <v>0.35</v>
      </c>
      <c r="CO535" s="198">
        <v>7.6110083999999995E-2</v>
      </c>
      <c r="CP535" s="198">
        <v>3.7560839999999998E-3</v>
      </c>
      <c r="CQ535" s="197">
        <v>5.3896523999999999E-12</v>
      </c>
      <c r="CR535" s="197">
        <v>6.3771988000000003E-10</v>
      </c>
      <c r="CS535" s="198">
        <v>1.7048055000000001E-4</v>
      </c>
      <c r="CT535" s="197">
        <v>2.3292786999999999E-5</v>
      </c>
      <c r="CU535" s="197">
        <v>1.2606559999999999E-7</v>
      </c>
      <c r="CV535" s="198">
        <v>6.3745157999999999E-4</v>
      </c>
      <c r="CX535" s="166"/>
    </row>
    <row r="536" spans="1:102" ht="14.4">
      <c r="A536" t="s">
        <v>1668</v>
      </c>
      <c r="B536" s="85" t="s">
        <v>506</v>
      </c>
      <c r="C536" s="113" t="str">
        <f t="shared" si="303"/>
        <v>A.070.08.103</v>
      </c>
      <c r="D536" s="9" t="s">
        <v>1148</v>
      </c>
      <c r="E536" s="112" t="s">
        <v>362</v>
      </c>
      <c r="F536" s="115" t="str">
        <f t="shared" si="304"/>
        <v>LPG for transport - including combustion CO2</v>
      </c>
      <c r="G536" s="143">
        <f t="shared" si="310"/>
        <v>3.3600000000000003</v>
      </c>
      <c r="I536" s="118">
        <f t="shared" si="311"/>
        <v>0.88069535857634595</v>
      </c>
      <c r="K536" s="161">
        <f t="shared" si="312"/>
        <v>2.3447678656345998E-2</v>
      </c>
      <c r="L536" s="161">
        <f t="shared" si="313"/>
        <v>4.1362309219999997E-2</v>
      </c>
      <c r="M536" s="162">
        <f t="shared" si="314"/>
        <v>0.3118853707</v>
      </c>
      <c r="N536" s="161">
        <v>0.504</v>
      </c>
      <c r="O536" s="132">
        <v>1.6034400000000001E-2</v>
      </c>
      <c r="P536" s="132">
        <v>2.5045702999999999E-2</v>
      </c>
      <c r="Q536" s="132">
        <v>2.1236399999999999E-2</v>
      </c>
      <c r="R536" s="132">
        <v>2.188658E-3</v>
      </c>
      <c r="S536" s="164">
        <v>6.2631345999999998E-8</v>
      </c>
      <c r="T536" s="164">
        <v>2.2558025000000002E-5</v>
      </c>
      <c r="U536" s="132">
        <v>2.8220622E-4</v>
      </c>
      <c r="V536" s="164">
        <v>9.1030699999999996E-5</v>
      </c>
      <c r="W536" s="132">
        <v>0</v>
      </c>
      <c r="X536" s="132">
        <v>0.31179434</v>
      </c>
      <c r="Y536" s="132">
        <v>0</v>
      </c>
      <c r="Z536" s="132">
        <v>0</v>
      </c>
      <c r="AA536" s="132">
        <v>0</v>
      </c>
      <c r="AC536" s="118">
        <f t="shared" si="295"/>
        <v>0.504</v>
      </c>
      <c r="AD536" s="118">
        <f t="shared" si="296"/>
        <v>6.4809987876345981E-2</v>
      </c>
      <c r="AE536" s="118">
        <f t="shared" si="297"/>
        <v>4.1362309219999997E-2</v>
      </c>
      <c r="AF536" s="118">
        <f t="shared" si="298"/>
        <v>4.1362309219999997E-2</v>
      </c>
      <c r="AG536" s="118">
        <f t="shared" si="299"/>
        <v>0.3118853707</v>
      </c>
      <c r="AI536" s="69">
        <v>52.756089000000003</v>
      </c>
      <c r="AJ536" s="69">
        <v>52.506883999999999</v>
      </c>
      <c r="AK536" s="69">
        <v>0.22289900000000001</v>
      </c>
      <c r="AL536" s="69">
        <v>0</v>
      </c>
      <c r="AM536" s="69">
        <v>1.9714852000000001E-2</v>
      </c>
      <c r="AN536" s="69">
        <v>7.89118E-4</v>
      </c>
      <c r="AO536" s="69">
        <v>5.8020279999999999E-3</v>
      </c>
      <c r="AQ536" s="116">
        <v>6.7546588000000005E-2</v>
      </c>
      <c r="AR536" s="116">
        <v>6.0987962999999999E-2</v>
      </c>
      <c r="AS536" s="116">
        <v>2.8102381000000001E-3</v>
      </c>
      <c r="AT536" s="116">
        <v>3.7483864E-3</v>
      </c>
      <c r="AU536" s="150">
        <f t="shared" si="300"/>
        <v>3.6563527187583E-6</v>
      </c>
      <c r="AV536" s="150">
        <f t="shared" si="301"/>
        <v>1.0392892218743138E-8</v>
      </c>
      <c r="AW536" s="163">
        <f t="shared" si="302"/>
        <v>0.52498408813499997</v>
      </c>
      <c r="AX536" s="196">
        <v>3.1180800000000001E-6</v>
      </c>
      <c r="AY536" s="196">
        <v>9.4080000000000006E-9</v>
      </c>
      <c r="AZ536" s="196">
        <v>2.5703999999999998E-13</v>
      </c>
      <c r="BA536" s="108">
        <v>0</v>
      </c>
      <c r="BB536" s="108">
        <v>0</v>
      </c>
      <c r="BC536" s="196">
        <v>2.8592999999999998E-9</v>
      </c>
      <c r="BD536" s="196">
        <v>5.3540850000000001E-7</v>
      </c>
      <c r="BE536" s="196">
        <v>4.1098999999999999E-10</v>
      </c>
      <c r="BF536" s="196">
        <v>5.7344100000000005E-10</v>
      </c>
      <c r="BG536" s="196">
        <v>1.8800000000000001E-13</v>
      </c>
      <c r="BH536" s="196">
        <v>4.1599999999999998E-15</v>
      </c>
      <c r="BI536" s="196">
        <v>1.1979115E-14</v>
      </c>
      <c r="BJ536" s="196">
        <v>1.7386876E-17</v>
      </c>
      <c r="BK536" s="196">
        <v>2.2241261000000001E-17</v>
      </c>
      <c r="BL536" s="196">
        <v>1.9020830000000001E-13</v>
      </c>
      <c r="BM536" s="196">
        <v>4.7285500000000001E-12</v>
      </c>
      <c r="BN536" s="108">
        <v>0</v>
      </c>
      <c r="BO536" s="196">
        <v>1.2681350000000001E-6</v>
      </c>
      <c r="BP536" s="108">
        <v>0.52498281999999996</v>
      </c>
      <c r="BQ536" s="108">
        <v>0</v>
      </c>
      <c r="BR536" s="108">
        <v>0</v>
      </c>
      <c r="BS536" s="108">
        <v>0</v>
      </c>
      <c r="BU536" s="69">
        <v>1.7615786999999999E-4</v>
      </c>
      <c r="BV536" s="172">
        <v>4.873238E-6</v>
      </c>
      <c r="BW536" s="172">
        <v>9.3685714999999998E-5</v>
      </c>
      <c r="BX536" s="172">
        <v>3.4226318999999997E-8</v>
      </c>
      <c r="BY536" s="172">
        <v>4.4781576000000001E-6</v>
      </c>
      <c r="BZ536" s="172">
        <v>1.8210684E-6</v>
      </c>
      <c r="CA536" s="69">
        <v>0</v>
      </c>
      <c r="CB536" s="172">
        <v>2.7450495E-6</v>
      </c>
      <c r="CC536" s="172">
        <v>1.1027015E-9</v>
      </c>
      <c r="CD536" s="172">
        <v>1.857848E-8</v>
      </c>
      <c r="CE536" s="69">
        <v>0</v>
      </c>
      <c r="CF536" s="69">
        <v>0</v>
      </c>
      <c r="CG536" s="69">
        <v>0</v>
      </c>
      <c r="CH536" s="172">
        <v>4.2112556999999996E-6</v>
      </c>
      <c r="CI536" s="172">
        <v>6.4289475000000007E-5</v>
      </c>
      <c r="CJ536" s="172">
        <v>6.0639601000000002E-18</v>
      </c>
      <c r="CK536" s="69">
        <v>0</v>
      </c>
      <c r="CM536" s="198">
        <v>0</v>
      </c>
      <c r="CN536" s="198">
        <v>3.36</v>
      </c>
      <c r="CO536" s="198">
        <v>7.6110083999999995E-2</v>
      </c>
      <c r="CP536" s="198">
        <v>3.7560839999999998E-3</v>
      </c>
      <c r="CQ536" s="197">
        <v>5.3896523999999999E-12</v>
      </c>
      <c r="CR536" s="197">
        <v>6.3771988000000003E-10</v>
      </c>
      <c r="CS536" s="198">
        <v>1.7048055000000001E-4</v>
      </c>
      <c r="CT536" s="197">
        <v>2.3292786999999999E-5</v>
      </c>
      <c r="CU536" s="197">
        <v>1.2606559999999999E-7</v>
      </c>
      <c r="CV536" s="198">
        <v>6.3745157999999999E-4</v>
      </c>
      <c r="CX536" s="166"/>
    </row>
    <row r="537" spans="1:102" ht="14.4">
      <c r="B537" s="85"/>
      <c r="C537" s="113"/>
      <c r="D537" s="1" t="s">
        <v>1149</v>
      </c>
      <c r="E537" s="112"/>
      <c r="S537" s="3"/>
      <c r="T537" s="3"/>
      <c r="V537" s="3"/>
      <c r="AC537" s="142"/>
      <c r="AD537" s="142"/>
      <c r="AE537" s="142"/>
      <c r="AF537" s="142"/>
      <c r="AG537" s="142"/>
      <c r="AU537" s="86"/>
      <c r="AV537" s="86"/>
      <c r="AW537" s="86"/>
      <c r="AX537" s="3"/>
      <c r="AY537" s="3"/>
      <c r="AZ537" s="3"/>
      <c r="BC537" s="3"/>
      <c r="BD537" s="3"/>
      <c r="BE537" s="3"/>
      <c r="BF537" s="3"/>
      <c r="BG537" s="3"/>
      <c r="BH537" s="3"/>
      <c r="BI537" s="3"/>
      <c r="BJ537" s="3"/>
      <c r="BK537" s="3"/>
      <c r="BL537" s="3"/>
      <c r="BM537" s="3"/>
      <c r="BO537" s="3"/>
      <c r="BV537" s="3"/>
      <c r="BW537" s="3"/>
      <c r="BX537" s="3"/>
      <c r="BY537" s="3"/>
      <c r="BZ537" s="3"/>
      <c r="CB537" s="3"/>
      <c r="CC537" s="3"/>
      <c r="CD537" s="3"/>
      <c r="CH537" s="3"/>
      <c r="CI537" s="3"/>
      <c r="CJ537" s="3"/>
      <c r="CQ537" s="3"/>
      <c r="CR537" s="3"/>
      <c r="CT537" s="3"/>
      <c r="CU537" s="3"/>
    </row>
    <row r="538" spans="1:102" ht="14.4">
      <c r="A538" t="s">
        <v>3516</v>
      </c>
      <c r="B538" s="85" t="s">
        <v>506</v>
      </c>
      <c r="C538" s="113" t="str">
        <f t="shared" ref="C538:C583" si="315">MID(A538,1,12)</f>
        <v>A.070.09.101</v>
      </c>
      <c r="D538" s="9" t="s">
        <v>1149</v>
      </c>
      <c r="E538" s="112" t="s">
        <v>362</v>
      </c>
      <c r="F538" s="115" t="str">
        <f t="shared" ref="F538:F583" si="316">MID(A538, 21,85)</f>
        <v>CNG (compressed natural gas) for transport - excl. combustion</v>
      </c>
      <c r="G538" s="143">
        <f t="shared" ref="G538:G570" si="317">N538/0.15</f>
        <v>1.1828720000000001</v>
      </c>
      <c r="I538" s="118">
        <f t="shared" ref="I538:I570" si="318">K538+L538+M538+N538</f>
        <v>0.49944711937232</v>
      </c>
      <c r="K538" s="161">
        <f t="shared" ref="K538:K570" si="319">Q538+R538+S538+T538</f>
        <v>2.504105326E-3</v>
      </c>
      <c r="L538" s="161">
        <f t="shared" ref="L538:L570" si="320">O538+P538+U538+Y538+W538</f>
        <v>9.452741428820001E-3</v>
      </c>
      <c r="M538" s="162">
        <f t="shared" ref="M538:M570" si="321">V538+X538+Z538+AA538</f>
        <v>0.3100594726175</v>
      </c>
      <c r="N538" s="161">
        <v>0.1774308</v>
      </c>
      <c r="O538" s="132">
        <v>7.0914354999999998E-3</v>
      </c>
      <c r="P538" s="132">
        <v>2.0023243999999999E-3</v>
      </c>
      <c r="Q538" s="132">
        <v>1.8365091999999999E-3</v>
      </c>
      <c r="R538" s="132">
        <v>6.1280842000000001E-4</v>
      </c>
      <c r="S538" s="164">
        <v>1.1824647E-5</v>
      </c>
      <c r="T538" s="164">
        <v>4.2963059000000003E-5</v>
      </c>
      <c r="U538" s="132">
        <v>3.5870575E-4</v>
      </c>
      <c r="V538" s="164">
        <v>9.7926174999999996E-6</v>
      </c>
      <c r="W538" s="132">
        <v>0</v>
      </c>
      <c r="X538" s="132">
        <v>0.31004967999999999</v>
      </c>
      <c r="Y538" s="164">
        <v>2.7577882000000001E-7</v>
      </c>
      <c r="Z538" s="132">
        <v>0</v>
      </c>
      <c r="AA538" s="132">
        <v>0</v>
      </c>
      <c r="AC538" s="118">
        <f t="shared" si="295"/>
        <v>0.1774308</v>
      </c>
      <c r="AD538" s="118">
        <f t="shared" si="296"/>
        <v>1.1956570975999998E-2</v>
      </c>
      <c r="AE538" s="118">
        <f t="shared" si="297"/>
        <v>9.4524656500000002E-3</v>
      </c>
      <c r="AF538" s="118">
        <f t="shared" si="298"/>
        <v>9.452741428820001E-3</v>
      </c>
      <c r="AG538" s="118">
        <f t="shared" si="299"/>
        <v>0.3100594726175</v>
      </c>
      <c r="AI538" s="69">
        <v>52.468485000000001</v>
      </c>
      <c r="AJ538" s="69">
        <v>52.459147999999999</v>
      </c>
      <c r="AK538" s="69">
        <v>6.1713154999999999E-3</v>
      </c>
      <c r="AL538" s="69">
        <v>0</v>
      </c>
      <c r="AM538" s="69">
        <v>0</v>
      </c>
      <c r="AN538" s="69">
        <v>1.4821559000000001E-3</v>
      </c>
      <c r="AO538" s="69">
        <v>1.6839749000000001E-3</v>
      </c>
      <c r="AQ538" s="116">
        <v>2.4554395999999999E-2</v>
      </c>
      <c r="AR538" s="116">
        <v>2.0638151E-2</v>
      </c>
      <c r="AS538" s="116">
        <v>9.4008084000000004E-4</v>
      </c>
      <c r="AT538" s="116">
        <v>2.9761643E-3</v>
      </c>
      <c r="AU538" s="150">
        <f t="shared" si="300"/>
        <v>1.2372992386599998E-6</v>
      </c>
      <c r="AV538" s="150">
        <f t="shared" si="301"/>
        <v>3.4766303421678403E-9</v>
      </c>
      <c r="AW538" s="163">
        <f t="shared" si="302"/>
        <v>0.41682974158400998</v>
      </c>
      <c r="AX538" s="196">
        <v>1.0987864E-6</v>
      </c>
      <c r="AY538" s="196">
        <v>3.3153459000000001E-9</v>
      </c>
      <c r="AZ538" s="196">
        <v>9.0578205000000005E-14</v>
      </c>
      <c r="BA538" s="108">
        <v>0</v>
      </c>
      <c r="BB538" s="108">
        <v>0</v>
      </c>
      <c r="BC538" s="196">
        <v>4.8901953999999998E-11</v>
      </c>
      <c r="BD538" s="196">
        <v>1.3839961999999999E-7</v>
      </c>
      <c r="BE538" s="196">
        <v>1.1152030999999999E-11</v>
      </c>
      <c r="BF538" s="196">
        <v>1.500159E-10</v>
      </c>
      <c r="BG538" s="108">
        <v>0</v>
      </c>
      <c r="BH538" s="108">
        <v>0</v>
      </c>
      <c r="BI538" s="196">
        <v>2.3353747E-14</v>
      </c>
      <c r="BJ538" s="196">
        <v>2.1539178000000001E-15</v>
      </c>
      <c r="BK538" s="196">
        <v>4.2529803999999999E-16</v>
      </c>
      <c r="BL538" s="196">
        <v>2.5737790000000002E-12</v>
      </c>
      <c r="BM538" s="196">
        <v>6.1742927000000001E-11</v>
      </c>
      <c r="BN538" s="108">
        <v>0</v>
      </c>
      <c r="BO538" s="196">
        <v>8.2158401000000002E-7</v>
      </c>
      <c r="BP538" s="108">
        <v>0.41682891999999999</v>
      </c>
      <c r="BQ538" s="108">
        <v>0</v>
      </c>
      <c r="BR538" s="108">
        <v>0</v>
      </c>
      <c r="BS538" s="108">
        <v>0</v>
      </c>
      <c r="BU538" s="172">
        <v>9.6553330000000005E-5</v>
      </c>
      <c r="BV538" s="172">
        <v>1.0342549000000001E-6</v>
      </c>
      <c r="BW538" s="172">
        <v>3.2981609999999997E-5</v>
      </c>
      <c r="BX538" s="172">
        <v>4.2894953000000003E-8</v>
      </c>
      <c r="BY538" s="172">
        <v>1.400464E-6</v>
      </c>
      <c r="BZ538" s="69">
        <v>0</v>
      </c>
      <c r="CA538" s="69">
        <v>0</v>
      </c>
      <c r="CB538" s="69">
        <v>0</v>
      </c>
      <c r="CC538" s="172">
        <v>1.8244073000000001E-8</v>
      </c>
      <c r="CD538" s="172">
        <v>4.3397846E-8</v>
      </c>
      <c r="CE538" s="69">
        <v>0</v>
      </c>
      <c r="CF538" s="69">
        <v>0</v>
      </c>
      <c r="CG538" s="69">
        <v>0</v>
      </c>
      <c r="CH538" s="172">
        <v>4.1819546000000002E-7</v>
      </c>
      <c r="CI538" s="172">
        <v>6.0614269000000002E-5</v>
      </c>
      <c r="CJ538" s="172">
        <v>1.3787333E-16</v>
      </c>
      <c r="CK538" s="69">
        <v>0</v>
      </c>
      <c r="CM538" s="198">
        <v>0</v>
      </c>
      <c r="CN538" s="198">
        <v>1.1819687999999999</v>
      </c>
      <c r="CO538" s="197">
        <v>2.7058411E-6</v>
      </c>
      <c r="CP538" s="198">
        <v>7.0762215999999999E-4</v>
      </c>
      <c r="CQ538" s="197">
        <v>1.0902988E-11</v>
      </c>
      <c r="CR538" s="197">
        <v>1.3204530000000001E-9</v>
      </c>
      <c r="CS538" s="197">
        <v>5.8525574000000003E-5</v>
      </c>
      <c r="CT538" s="198">
        <v>1.804438E-3</v>
      </c>
      <c r="CU538" s="198">
        <v>0</v>
      </c>
      <c r="CV538" s="198">
        <v>0</v>
      </c>
      <c r="CX538" s="166"/>
    </row>
    <row r="539" spans="1:102" ht="14.4">
      <c r="A539" t="s">
        <v>3517</v>
      </c>
      <c r="B539" s="85" t="s">
        <v>506</v>
      </c>
      <c r="C539" s="113" t="str">
        <f t="shared" si="315"/>
        <v>A.070.09.102</v>
      </c>
      <c r="D539" s="9" t="s">
        <v>1149</v>
      </c>
      <c r="E539" s="112" t="s">
        <v>362</v>
      </c>
      <c r="F539" s="115" t="str">
        <f t="shared" si="316"/>
        <v xml:space="preserve">CNG (compressed natural gas) for transport  - including combustion </v>
      </c>
      <c r="G539" s="143">
        <f t="shared" si="317"/>
        <v>4.1479198666666663</v>
      </c>
      <c r="I539" s="118">
        <f t="shared" si="318"/>
        <v>1.0085836704660101</v>
      </c>
      <c r="K539" s="161">
        <f t="shared" si="319"/>
        <v>1.2370174562000001E-2</v>
      </c>
      <c r="L539" s="161">
        <f t="shared" si="320"/>
        <v>6.3959638309010011E-2</v>
      </c>
      <c r="M539" s="162">
        <f t="shared" si="321"/>
        <v>0.31006587759499998</v>
      </c>
      <c r="N539" s="161">
        <v>0.62218797999999997</v>
      </c>
      <c r="O539" s="132">
        <v>4.9928208000000002E-2</v>
      </c>
      <c r="P539" s="132">
        <v>1.3633775000000001E-2</v>
      </c>
      <c r="Q539" s="132">
        <v>1.1630657000000001E-2</v>
      </c>
      <c r="R539" s="132">
        <v>6.7882746999999998E-4</v>
      </c>
      <c r="S539" s="164">
        <v>1.3098539E-5</v>
      </c>
      <c r="T539" s="164">
        <v>4.7591552999999998E-5</v>
      </c>
      <c r="U539" s="132">
        <v>3.9734982E-4</v>
      </c>
      <c r="V539" s="164">
        <v>1.0847595000000001E-5</v>
      </c>
      <c r="W539" s="132">
        <v>0</v>
      </c>
      <c r="X539" s="132">
        <v>0.31005503000000001</v>
      </c>
      <c r="Y539" s="164">
        <v>3.0548901000000003E-7</v>
      </c>
      <c r="Z539" s="132">
        <v>0</v>
      </c>
      <c r="AA539" s="132">
        <v>0</v>
      </c>
      <c r="AC539" s="118">
        <f t="shared" si="295"/>
        <v>0.62218797999999997</v>
      </c>
      <c r="AD539" s="118">
        <f t="shared" si="296"/>
        <v>7.632950738200002E-2</v>
      </c>
      <c r="AE539" s="118">
        <f t="shared" si="297"/>
        <v>6.3959332820000006E-2</v>
      </c>
      <c r="AF539" s="118">
        <f t="shared" si="298"/>
        <v>6.3959638309009997E-2</v>
      </c>
      <c r="AG539" s="118">
        <f t="shared" si="299"/>
        <v>0.31006587759499998</v>
      </c>
      <c r="AI539" s="69">
        <v>58.121017999999999</v>
      </c>
      <c r="AJ539" s="69">
        <v>58.110674000000003</v>
      </c>
      <c r="AK539" s="69">
        <v>6.8361634000000003E-3</v>
      </c>
      <c r="AL539" s="69">
        <v>0</v>
      </c>
      <c r="AM539" s="69">
        <v>0</v>
      </c>
      <c r="AN539" s="69">
        <v>1.6418315E-3</v>
      </c>
      <c r="AO539" s="69">
        <v>1.8653928000000001E-3</v>
      </c>
      <c r="AQ539" s="116">
        <v>8.8178014999999998E-2</v>
      </c>
      <c r="AR539" s="116">
        <v>8.1363680999999993E-2</v>
      </c>
      <c r="AS539" s="116">
        <v>3.5175409999999999E-3</v>
      </c>
      <c r="AT539" s="116">
        <v>3.2967923999999999E-3</v>
      </c>
      <c r="AU539" s="150">
        <f t="shared" si="300"/>
        <v>4.877918616270301E-6</v>
      </c>
      <c r="AV539" s="150">
        <f t="shared" si="301"/>
        <v>1.3008657790671827E-8</v>
      </c>
      <c r="AW539" s="163">
        <f t="shared" si="302"/>
        <v>0.46173562009487001</v>
      </c>
      <c r="AX539" s="196">
        <v>3.8504673000000002E-6</v>
      </c>
      <c r="AY539" s="196">
        <v>1.1617835999999999E-8</v>
      </c>
      <c r="AZ539" s="196">
        <v>3.1741389999999999E-13</v>
      </c>
      <c r="BA539" s="108">
        <v>0</v>
      </c>
      <c r="BB539" s="108">
        <v>0</v>
      </c>
      <c r="BC539" s="196">
        <v>1.4810705999999999E-9</v>
      </c>
      <c r="BD539" s="196">
        <v>1.025899E-6</v>
      </c>
      <c r="BE539" s="196">
        <v>2.1462835E-10</v>
      </c>
      <c r="BF539" s="196">
        <v>1.1758473E-9</v>
      </c>
      <c r="BG539" s="108">
        <v>0</v>
      </c>
      <c r="BH539" s="108">
        <v>0</v>
      </c>
      <c r="BI539" s="196">
        <v>2.5869692E-14</v>
      </c>
      <c r="BJ539" s="196">
        <v>2.3859636E-15</v>
      </c>
      <c r="BK539" s="196">
        <v>4.7111623000000004E-16</v>
      </c>
      <c r="BL539" s="196">
        <v>2.8510572999999998E-12</v>
      </c>
      <c r="BM539" s="196">
        <v>6.8394613000000003E-11</v>
      </c>
      <c r="BN539" s="108">
        <v>0</v>
      </c>
      <c r="BO539" s="196">
        <v>9.1009487E-7</v>
      </c>
      <c r="BP539" s="108">
        <v>0.46173470999999999</v>
      </c>
      <c r="BQ539" s="108">
        <v>0</v>
      </c>
      <c r="BR539" s="108">
        <v>0</v>
      </c>
      <c r="BS539" s="108">
        <v>0</v>
      </c>
      <c r="BU539" s="69">
        <v>2.0349680000000001E-4</v>
      </c>
      <c r="BV539" s="172">
        <v>8.5764210000000005E-6</v>
      </c>
      <c r="BW539" s="69">
        <v>1.1565501E-4</v>
      </c>
      <c r="BX539" s="172">
        <v>4.7516110999999999E-8</v>
      </c>
      <c r="BY539" s="172">
        <v>6.9834516999999998E-6</v>
      </c>
      <c r="BZ539" s="172">
        <v>9.2374876E-7</v>
      </c>
      <c r="CA539" s="69">
        <v>0</v>
      </c>
      <c r="CB539" s="172">
        <v>1.4020517999999999E-6</v>
      </c>
      <c r="CC539" s="172">
        <v>2.0209543E-8</v>
      </c>
      <c r="CD539" s="172">
        <v>4.8073180999999998E-8</v>
      </c>
      <c r="CE539" s="69">
        <v>0</v>
      </c>
      <c r="CF539" s="69">
        <v>0</v>
      </c>
      <c r="CG539" s="69">
        <v>0</v>
      </c>
      <c r="CH539" s="172">
        <v>2.6959486E-6</v>
      </c>
      <c r="CI539" s="172">
        <v>6.7144363000000006E-5</v>
      </c>
      <c r="CJ539" s="172">
        <v>1.5272669E-16</v>
      </c>
      <c r="CK539" s="69">
        <v>0</v>
      </c>
      <c r="CM539" s="198">
        <v>0</v>
      </c>
      <c r="CN539" s="198">
        <v>4.1469193000000004</v>
      </c>
      <c r="CO539" s="198">
        <v>2.6416805000000002E-2</v>
      </c>
      <c r="CP539" s="198">
        <v>6.0797248999999998E-3</v>
      </c>
      <c r="CQ539" s="197">
        <v>1.2077588999999999E-11</v>
      </c>
      <c r="CR539" s="197">
        <v>1.462708E-9</v>
      </c>
      <c r="CS539" s="198">
        <v>3.3271514000000001E-4</v>
      </c>
      <c r="CT539" s="198">
        <v>1.9988336E-3</v>
      </c>
      <c r="CU539" s="198">
        <v>0</v>
      </c>
      <c r="CV539" s="198">
        <v>3.2485818000000001E-4</v>
      </c>
      <c r="CX539" s="166"/>
    </row>
    <row r="540" spans="1:102" ht="14.4">
      <c r="A540" t="s">
        <v>3518</v>
      </c>
      <c r="B540" s="85" t="s">
        <v>506</v>
      </c>
      <c r="C540" s="113" t="str">
        <f t="shared" si="315"/>
        <v>A.070.09.103</v>
      </c>
      <c r="D540" s="9" t="s">
        <v>1149</v>
      </c>
      <c r="E540" s="112" t="s">
        <v>362</v>
      </c>
      <c r="F540" s="115" t="str">
        <f t="shared" si="316"/>
        <v>Natural gas general EU in 2025 for feedstock (LHV 36 MJ/Nm3 s.g. 0.79 kg/Nm3)</v>
      </c>
      <c r="G540" s="143">
        <f t="shared" si="317"/>
        <v>1.1828720000000001</v>
      </c>
      <c r="I540" s="118">
        <f t="shared" si="318"/>
        <v>0.18944711846232001</v>
      </c>
      <c r="K540" s="161">
        <f t="shared" si="319"/>
        <v>2.504105326E-3</v>
      </c>
      <c r="L540" s="161">
        <f t="shared" si="320"/>
        <v>9.452741428820001E-3</v>
      </c>
      <c r="M540" s="162">
        <f t="shared" si="321"/>
        <v>5.9471707500000006E-5</v>
      </c>
      <c r="N540" s="161">
        <v>0.1774308</v>
      </c>
      <c r="O540" s="132">
        <v>7.0914354999999998E-3</v>
      </c>
      <c r="P540" s="132">
        <v>2.0023243999999999E-3</v>
      </c>
      <c r="Q540" s="132">
        <v>1.8365091999999999E-3</v>
      </c>
      <c r="R540" s="132">
        <v>6.1280842000000001E-4</v>
      </c>
      <c r="S540" s="164">
        <v>1.1824647E-5</v>
      </c>
      <c r="T540" s="164">
        <v>4.2963059000000003E-5</v>
      </c>
      <c r="U540" s="132">
        <v>3.5870575E-4</v>
      </c>
      <c r="V540" s="164">
        <v>9.7926174999999996E-6</v>
      </c>
      <c r="W540" s="132">
        <v>0</v>
      </c>
      <c r="X540" s="164">
        <v>4.9679090000000003E-5</v>
      </c>
      <c r="Y540" s="164">
        <v>2.7577882000000001E-7</v>
      </c>
      <c r="Z540" s="132">
        <v>0</v>
      </c>
      <c r="AA540" s="132">
        <v>0</v>
      </c>
      <c r="AC540" s="118">
        <f t="shared" si="295"/>
        <v>0.1774308</v>
      </c>
      <c r="AD540" s="118">
        <f t="shared" si="296"/>
        <v>1.1956570975999998E-2</v>
      </c>
      <c r="AE540" s="118">
        <f t="shared" si="297"/>
        <v>9.4524656500000002E-3</v>
      </c>
      <c r="AF540" s="118">
        <f t="shared" si="298"/>
        <v>9.452741428820001E-3</v>
      </c>
      <c r="AG540" s="118">
        <f t="shared" si="299"/>
        <v>5.9471707500000006E-5</v>
      </c>
      <c r="AI540" s="69">
        <v>52.468485000000001</v>
      </c>
      <c r="AJ540" s="69">
        <v>52.459147999999999</v>
      </c>
      <c r="AK540" s="69">
        <v>6.1713154999999999E-3</v>
      </c>
      <c r="AL540" s="69">
        <v>0</v>
      </c>
      <c r="AM540" s="69">
        <v>0</v>
      </c>
      <c r="AN540" s="69">
        <v>1.4821559000000001E-3</v>
      </c>
      <c r="AO540" s="69">
        <v>1.6839749000000001E-3</v>
      </c>
      <c r="AQ540" s="116">
        <v>2.4554395999999999E-2</v>
      </c>
      <c r="AR540" s="116">
        <v>2.0638151E-2</v>
      </c>
      <c r="AS540" s="116">
        <v>9.4008084000000004E-4</v>
      </c>
      <c r="AT540" s="116">
        <v>2.9761643E-3</v>
      </c>
      <c r="AU540" s="150">
        <f t="shared" si="300"/>
        <v>1.2372992386599998E-6</v>
      </c>
      <c r="AV540" s="150">
        <f t="shared" si="301"/>
        <v>3.4766303421678403E-9</v>
      </c>
      <c r="AW540" s="163">
        <f t="shared" si="302"/>
        <v>0.41682974158400998</v>
      </c>
      <c r="AX540" s="196">
        <v>1.0987864E-6</v>
      </c>
      <c r="AY540" s="196">
        <v>3.3153459000000001E-9</v>
      </c>
      <c r="AZ540" s="196">
        <v>9.0578205000000005E-14</v>
      </c>
      <c r="BA540" s="108">
        <v>0</v>
      </c>
      <c r="BB540" s="108">
        <v>0</v>
      </c>
      <c r="BC540" s="196">
        <v>4.8901953999999998E-11</v>
      </c>
      <c r="BD540" s="196">
        <v>1.3839961999999999E-7</v>
      </c>
      <c r="BE540" s="196">
        <v>1.1152030999999999E-11</v>
      </c>
      <c r="BF540" s="196">
        <v>1.500159E-10</v>
      </c>
      <c r="BG540" s="108">
        <v>0</v>
      </c>
      <c r="BH540" s="108">
        <v>0</v>
      </c>
      <c r="BI540" s="196">
        <v>2.3353747E-14</v>
      </c>
      <c r="BJ540" s="196">
        <v>2.1539178000000001E-15</v>
      </c>
      <c r="BK540" s="196">
        <v>4.2529803999999999E-16</v>
      </c>
      <c r="BL540" s="196">
        <v>2.5737790000000002E-12</v>
      </c>
      <c r="BM540" s="196">
        <v>6.1742927000000001E-11</v>
      </c>
      <c r="BN540" s="108">
        <v>0</v>
      </c>
      <c r="BO540" s="196">
        <v>8.2158401000000002E-7</v>
      </c>
      <c r="BP540" s="108">
        <v>0.41682891999999999</v>
      </c>
      <c r="BQ540" s="108">
        <v>0</v>
      </c>
      <c r="BR540" s="108">
        <v>0</v>
      </c>
      <c r="BS540" s="108">
        <v>0</v>
      </c>
      <c r="BU540" s="172">
        <v>9.6553330000000005E-5</v>
      </c>
      <c r="BV540" s="172">
        <v>1.0342549000000001E-6</v>
      </c>
      <c r="BW540" s="172">
        <v>3.2981609999999997E-5</v>
      </c>
      <c r="BX540" s="172">
        <v>4.2894953000000003E-8</v>
      </c>
      <c r="BY540" s="172">
        <v>1.400464E-6</v>
      </c>
      <c r="BZ540" s="69">
        <v>0</v>
      </c>
      <c r="CA540" s="69">
        <v>0</v>
      </c>
      <c r="CB540" s="69">
        <v>0</v>
      </c>
      <c r="CC540" s="172">
        <v>1.8244073000000001E-8</v>
      </c>
      <c r="CD540" s="172">
        <v>4.3397846E-8</v>
      </c>
      <c r="CE540" s="69">
        <v>0</v>
      </c>
      <c r="CF540" s="69">
        <v>0</v>
      </c>
      <c r="CG540" s="69">
        <v>0</v>
      </c>
      <c r="CH540" s="172">
        <v>4.1819546000000002E-7</v>
      </c>
      <c r="CI540" s="172">
        <v>6.0614269000000002E-5</v>
      </c>
      <c r="CJ540" s="172">
        <v>1.3787333E-16</v>
      </c>
      <c r="CK540" s="69">
        <v>0</v>
      </c>
      <c r="CM540" s="198">
        <v>0</v>
      </c>
      <c r="CN540" s="198">
        <v>1.1819687999999999</v>
      </c>
      <c r="CO540" s="197">
        <v>2.7058411E-6</v>
      </c>
      <c r="CP540" s="198">
        <v>7.0762215999999999E-4</v>
      </c>
      <c r="CQ540" s="197">
        <v>1.0902988E-11</v>
      </c>
      <c r="CR540" s="197">
        <v>1.3204530000000001E-9</v>
      </c>
      <c r="CS540" s="197">
        <v>5.8525574000000003E-5</v>
      </c>
      <c r="CT540" s="198">
        <v>1.804438E-3</v>
      </c>
      <c r="CU540" s="198">
        <v>0</v>
      </c>
      <c r="CV540" s="198">
        <v>0</v>
      </c>
      <c r="CX540" s="166"/>
    </row>
    <row r="541" spans="1:102" ht="14.4">
      <c r="A541" t="s">
        <v>3519</v>
      </c>
      <c r="B541" s="85" t="s">
        <v>506</v>
      </c>
      <c r="C541" s="113" t="str">
        <f t="shared" si="315"/>
        <v>A.070.09.104</v>
      </c>
      <c r="D541" s="9" t="s">
        <v>1149</v>
      </c>
      <c r="E541" s="112" t="s">
        <v>362</v>
      </c>
      <c r="F541" s="115" t="str">
        <f t="shared" si="316"/>
        <v>Industrial Heat per kg gas in EU in 2025 for industrial heat - incl. 90% combustion e</v>
      </c>
      <c r="G541" s="143">
        <f t="shared" si="317"/>
        <v>4.1479198666666663</v>
      </c>
      <c r="I541" s="118">
        <f t="shared" si="318"/>
        <v>0.69858367158100998</v>
      </c>
      <c r="K541" s="161">
        <f t="shared" si="319"/>
        <v>1.2370174562000001E-2</v>
      </c>
      <c r="L541" s="161">
        <f t="shared" si="320"/>
        <v>6.3959638309010011E-2</v>
      </c>
      <c r="M541" s="162">
        <f t="shared" si="321"/>
        <v>6.5878709999999991E-5</v>
      </c>
      <c r="N541" s="161">
        <v>0.62218797999999997</v>
      </c>
      <c r="O541" s="132">
        <v>4.9928208000000002E-2</v>
      </c>
      <c r="P541" s="132">
        <v>1.3633775000000001E-2</v>
      </c>
      <c r="Q541" s="132">
        <v>1.1630657000000001E-2</v>
      </c>
      <c r="R541" s="132">
        <v>6.7882746999999998E-4</v>
      </c>
      <c r="S541" s="164">
        <v>1.3098539E-5</v>
      </c>
      <c r="T541" s="164">
        <v>4.7591552999999998E-5</v>
      </c>
      <c r="U541" s="132">
        <v>3.9734982E-4</v>
      </c>
      <c r="V541" s="164">
        <v>1.0847595000000001E-5</v>
      </c>
      <c r="W541" s="132">
        <v>0</v>
      </c>
      <c r="X541" s="164">
        <v>5.5031114999999997E-5</v>
      </c>
      <c r="Y541" s="164">
        <v>3.0548901000000003E-7</v>
      </c>
      <c r="Z541" s="132">
        <v>0</v>
      </c>
      <c r="AA541" s="132">
        <v>0</v>
      </c>
      <c r="AC541" s="118">
        <f t="shared" si="295"/>
        <v>0.62218797999999997</v>
      </c>
      <c r="AD541" s="118">
        <f t="shared" si="296"/>
        <v>7.632950738200002E-2</v>
      </c>
      <c r="AE541" s="118">
        <f t="shared" si="297"/>
        <v>6.3959332820000006E-2</v>
      </c>
      <c r="AF541" s="118">
        <f t="shared" si="298"/>
        <v>6.3959638309009997E-2</v>
      </c>
      <c r="AG541" s="118">
        <f t="shared" si="299"/>
        <v>6.5878709999999991E-5</v>
      </c>
      <c r="AI541" s="69">
        <v>58.121017999999999</v>
      </c>
      <c r="AJ541" s="69">
        <v>58.110674000000003</v>
      </c>
      <c r="AK541" s="69">
        <v>6.8361634000000003E-3</v>
      </c>
      <c r="AL541" s="69">
        <v>0</v>
      </c>
      <c r="AM541" s="69">
        <v>0</v>
      </c>
      <c r="AN541" s="69">
        <v>1.6418315E-3</v>
      </c>
      <c r="AO541" s="69">
        <v>1.8653928000000001E-3</v>
      </c>
      <c r="AQ541" s="116">
        <v>8.8178014999999998E-2</v>
      </c>
      <c r="AR541" s="116">
        <v>8.1363680999999993E-2</v>
      </c>
      <c r="AS541" s="116">
        <v>3.5175409999999999E-3</v>
      </c>
      <c r="AT541" s="116">
        <v>3.2967923999999999E-3</v>
      </c>
      <c r="AU541" s="150">
        <f t="shared" si="300"/>
        <v>4.877918616270301E-6</v>
      </c>
      <c r="AV541" s="150">
        <f t="shared" si="301"/>
        <v>1.3008657790671827E-8</v>
      </c>
      <c r="AW541" s="163">
        <f t="shared" si="302"/>
        <v>0.46173562009487001</v>
      </c>
      <c r="AX541" s="196">
        <v>3.8504673000000002E-6</v>
      </c>
      <c r="AY541" s="196">
        <v>1.1617835999999999E-8</v>
      </c>
      <c r="AZ541" s="196">
        <v>3.1741389999999999E-13</v>
      </c>
      <c r="BA541" s="108">
        <v>0</v>
      </c>
      <c r="BB541" s="108">
        <v>0</v>
      </c>
      <c r="BC541" s="196">
        <v>1.4810705999999999E-9</v>
      </c>
      <c r="BD541" s="196">
        <v>1.025899E-6</v>
      </c>
      <c r="BE541" s="196">
        <v>2.1462835E-10</v>
      </c>
      <c r="BF541" s="196">
        <v>1.1758473E-9</v>
      </c>
      <c r="BG541" s="108">
        <v>0</v>
      </c>
      <c r="BH541" s="108">
        <v>0</v>
      </c>
      <c r="BI541" s="196">
        <v>2.5869692E-14</v>
      </c>
      <c r="BJ541" s="196">
        <v>2.3859636E-15</v>
      </c>
      <c r="BK541" s="196">
        <v>4.7111623000000004E-16</v>
      </c>
      <c r="BL541" s="196">
        <v>2.8510572999999998E-12</v>
      </c>
      <c r="BM541" s="196">
        <v>6.8394613000000003E-11</v>
      </c>
      <c r="BN541" s="108">
        <v>0</v>
      </c>
      <c r="BO541" s="196">
        <v>9.1009487E-7</v>
      </c>
      <c r="BP541" s="108">
        <v>0.46173470999999999</v>
      </c>
      <c r="BQ541" s="108">
        <v>0</v>
      </c>
      <c r="BR541" s="108">
        <v>0</v>
      </c>
      <c r="BS541" s="108">
        <v>0</v>
      </c>
      <c r="BU541" s="69">
        <v>2.0349680000000001E-4</v>
      </c>
      <c r="BV541" s="172">
        <v>8.5764210000000005E-6</v>
      </c>
      <c r="BW541" s="69">
        <v>1.1565501E-4</v>
      </c>
      <c r="BX541" s="172">
        <v>4.7516110999999999E-8</v>
      </c>
      <c r="BY541" s="172">
        <v>6.9834516999999998E-6</v>
      </c>
      <c r="BZ541" s="172">
        <v>9.2374876E-7</v>
      </c>
      <c r="CA541" s="69">
        <v>0</v>
      </c>
      <c r="CB541" s="172">
        <v>1.4020517999999999E-6</v>
      </c>
      <c r="CC541" s="172">
        <v>2.0209543E-8</v>
      </c>
      <c r="CD541" s="172">
        <v>4.8073180999999998E-8</v>
      </c>
      <c r="CE541" s="69">
        <v>0</v>
      </c>
      <c r="CF541" s="69">
        <v>0</v>
      </c>
      <c r="CG541" s="69">
        <v>0</v>
      </c>
      <c r="CH541" s="172">
        <v>2.6959486E-6</v>
      </c>
      <c r="CI541" s="172">
        <v>6.7144363000000006E-5</v>
      </c>
      <c r="CJ541" s="172">
        <v>1.5272669E-16</v>
      </c>
      <c r="CK541" s="69">
        <v>0</v>
      </c>
      <c r="CM541" s="198">
        <v>0</v>
      </c>
      <c r="CN541" s="198">
        <v>4.1469193000000004</v>
      </c>
      <c r="CO541" s="198">
        <v>2.6416805000000002E-2</v>
      </c>
      <c r="CP541" s="198">
        <v>6.0797248999999998E-3</v>
      </c>
      <c r="CQ541" s="197">
        <v>1.2077588999999999E-11</v>
      </c>
      <c r="CR541" s="197">
        <v>1.462708E-9</v>
      </c>
      <c r="CS541" s="198">
        <v>3.3271514000000001E-4</v>
      </c>
      <c r="CT541" s="198">
        <v>1.9988336E-3</v>
      </c>
      <c r="CU541" s="198">
        <v>0</v>
      </c>
      <c r="CV541" s="198">
        <v>3.2485818000000001E-4</v>
      </c>
      <c r="CX541" s="166"/>
    </row>
    <row r="542" spans="1:102" ht="14.4">
      <c r="A542" t="s">
        <v>3520</v>
      </c>
      <c r="B542" s="85" t="s">
        <v>506</v>
      </c>
      <c r="C542" s="113" t="str">
        <f t="shared" si="315"/>
        <v>A.070.09.105</v>
      </c>
      <c r="D542" s="9" t="s">
        <v>1149</v>
      </c>
      <c r="E542" s="112" t="s">
        <v>362</v>
      </c>
      <c r="F542" s="115" t="str">
        <f t="shared" si="316"/>
        <v>Industrial Heat per kg gas in Netherlands in 2025 for industrial heat - incl. 90% com</v>
      </c>
      <c r="G542" s="143">
        <f t="shared" si="317"/>
        <v>3.6369130666666667</v>
      </c>
      <c r="I542" s="118">
        <f t="shared" si="318"/>
        <v>0.61333335605889827</v>
      </c>
      <c r="K542" s="161">
        <f t="shared" si="319"/>
        <v>1.0886155674999998E-2</v>
      </c>
      <c r="L542" s="161">
        <f t="shared" si="320"/>
        <v>5.6045399755599995E-2</v>
      </c>
      <c r="M542" s="162">
        <f t="shared" si="321"/>
        <v>8.6484062829826158E-4</v>
      </c>
      <c r="N542" s="161">
        <v>0.54553695999999996</v>
      </c>
      <c r="O542" s="132">
        <v>4.3602422000000002E-2</v>
      </c>
      <c r="P542" s="132">
        <v>1.2086332999999999E-2</v>
      </c>
      <c r="Q542" s="132">
        <v>1.0218006999999999E-2</v>
      </c>
      <c r="R542" s="132">
        <v>6.1420053000000002E-4</v>
      </c>
      <c r="S542" s="164">
        <v>1.1430993E-5</v>
      </c>
      <c r="T542" s="164">
        <v>4.2517152000000002E-5</v>
      </c>
      <c r="U542" s="132">
        <v>3.4667625E-4</v>
      </c>
      <c r="V542" s="164">
        <v>2.5950308999999999E-5</v>
      </c>
      <c r="W542" s="164">
        <v>7.3667617999999998E-6</v>
      </c>
      <c r="X542" s="132">
        <v>8.3886911999999996E-4</v>
      </c>
      <c r="Y542" s="164">
        <v>2.6017438000000001E-6</v>
      </c>
      <c r="Z542" s="164">
        <v>2.1199172999999999E-8</v>
      </c>
      <c r="AA542" s="164">
        <v>1.2526160999999999E-13</v>
      </c>
      <c r="AC542" s="118">
        <f t="shared" si="295"/>
        <v>0.54553695999999996</v>
      </c>
      <c r="AD542" s="118">
        <f t="shared" si="296"/>
        <v>6.6921586924999985E-2</v>
      </c>
      <c r="AE542" s="118">
        <f t="shared" si="297"/>
        <v>5.6035452449172997E-2</v>
      </c>
      <c r="AF542" s="118">
        <f t="shared" si="298"/>
        <v>5.6045399755599995E-2</v>
      </c>
      <c r="AG542" s="118">
        <f t="shared" si="299"/>
        <v>8.6481942912526154E-4</v>
      </c>
      <c r="AI542" s="69">
        <v>51.066212</v>
      </c>
      <c r="AJ542" s="69">
        <v>50.861759999999997</v>
      </c>
      <c r="AK542" s="69">
        <v>9.9932612000000004E-2</v>
      </c>
      <c r="AL542" s="69">
        <v>0</v>
      </c>
      <c r="AM542" s="69">
        <v>2.2655564E-2</v>
      </c>
      <c r="AN542" s="69">
        <v>5.6797854000000002E-2</v>
      </c>
      <c r="AO542" s="69">
        <v>2.5066251000000001E-2</v>
      </c>
      <c r="AQ542" s="116">
        <v>7.7257429000000002E-2</v>
      </c>
      <c r="AR542" s="116">
        <v>7.1295953999999995E-2</v>
      </c>
      <c r="AS542" s="116">
        <v>3.0834561000000001E-3</v>
      </c>
      <c r="AT542" s="116">
        <v>2.8780192E-3</v>
      </c>
      <c r="AU542" s="150">
        <f t="shared" si="300"/>
        <v>4.274337784710031E-6</v>
      </c>
      <c r="AV542" s="150">
        <f t="shared" si="301"/>
        <v>1.1403313639935418E-8</v>
      </c>
      <c r="AW542" s="163">
        <f t="shared" si="302"/>
        <v>0.4030839235657</v>
      </c>
      <c r="AX542" s="196">
        <v>3.3760974000000001E-6</v>
      </c>
      <c r="AY542" s="196">
        <v>1.0186541E-8</v>
      </c>
      <c r="AZ542" s="196">
        <v>2.7830915000000002E-13</v>
      </c>
      <c r="BA542" s="196">
        <v>6.1100219999999994E-17</v>
      </c>
      <c r="BB542" s="196">
        <v>1.7331274E-17</v>
      </c>
      <c r="BC542" s="196">
        <v>1.3030236E-9</v>
      </c>
      <c r="BD542" s="196">
        <v>8.9687495000000002E-7</v>
      </c>
      <c r="BE542" s="196">
        <v>1.8878632999999999E-10</v>
      </c>
      <c r="BF542" s="196">
        <v>1.0276823E-9</v>
      </c>
      <c r="BG542" s="196">
        <v>7.1411711000000006E-17</v>
      </c>
      <c r="BH542" s="196">
        <v>2.1456567000000002E-18</v>
      </c>
      <c r="BI542" s="196">
        <v>2.3133268E-14</v>
      </c>
      <c r="BJ542" s="196">
        <v>2.0819624E-15</v>
      </c>
      <c r="BK542" s="196">
        <v>4.1199748E-16</v>
      </c>
      <c r="BL542" s="196">
        <v>2.5013035999999999E-12</v>
      </c>
      <c r="BM542" s="196">
        <v>5.9909728000000001E-11</v>
      </c>
      <c r="BN542" s="196">
        <v>1.6922218999999999E-22</v>
      </c>
      <c r="BO542" s="196">
        <v>1.1635657000000001E-6</v>
      </c>
      <c r="BP542" s="108">
        <v>0.40308275999999998</v>
      </c>
      <c r="BQ542" s="108">
        <v>0</v>
      </c>
      <c r="BR542" s="108">
        <v>0</v>
      </c>
      <c r="BS542" s="108">
        <v>0</v>
      </c>
      <c r="BU542" s="69">
        <v>1.7844026E-4</v>
      </c>
      <c r="BV542" s="172">
        <v>7.4986078E-6</v>
      </c>
      <c r="BW542" s="69">
        <v>1.0140679E-4</v>
      </c>
      <c r="BX542" s="172">
        <v>4.1455346999999998E-8</v>
      </c>
      <c r="BY542" s="172">
        <v>6.1136814999999998E-6</v>
      </c>
      <c r="BZ542" s="172">
        <v>8.1300396999999999E-7</v>
      </c>
      <c r="CA542" s="172">
        <v>1.5634256E-12</v>
      </c>
      <c r="CB542" s="172">
        <v>1.2339658E-6</v>
      </c>
      <c r="CC542" s="172">
        <v>1.7683738000000001E-8</v>
      </c>
      <c r="CD542" s="172">
        <v>4.2596575999999998E-8</v>
      </c>
      <c r="CE542" s="172">
        <v>4.9144041999999997E-14</v>
      </c>
      <c r="CF542" s="172">
        <v>3.7421327999999998E-19</v>
      </c>
      <c r="CG542" s="172">
        <v>3.2130765E-15</v>
      </c>
      <c r="CH542" s="172">
        <v>2.3660235E-6</v>
      </c>
      <c r="CI542" s="172">
        <v>5.8898713999999997E-5</v>
      </c>
      <c r="CJ542" s="172">
        <v>7.7364726000000007E-9</v>
      </c>
      <c r="CK542" s="69">
        <v>0</v>
      </c>
      <c r="CM542" s="197">
        <v>3.7900991E-15</v>
      </c>
      <c r="CN542" s="198">
        <v>3.6360426000000001</v>
      </c>
      <c r="CO542" s="198">
        <v>2.3375653999999999E-2</v>
      </c>
      <c r="CP542" s="198">
        <v>5.3169011000000002E-3</v>
      </c>
      <c r="CQ542" s="197">
        <v>1.0791279000000001E-11</v>
      </c>
      <c r="CR542" s="197">
        <v>1.3060754999999999E-9</v>
      </c>
      <c r="CS542" s="198">
        <v>2.9098435E-4</v>
      </c>
      <c r="CT542" s="198">
        <v>1.7444534999999999E-3</v>
      </c>
      <c r="CU542" s="197">
        <v>4.7501680999999999E-11</v>
      </c>
      <c r="CV542" s="198">
        <v>2.8591302999999999E-4</v>
      </c>
      <c r="CX542" s="166"/>
    </row>
    <row r="543" spans="1:102" ht="14.4">
      <c r="A543" t="s">
        <v>3521</v>
      </c>
      <c r="B543" s="85" t="s">
        <v>506</v>
      </c>
      <c r="C543" s="113" t="str">
        <f t="shared" si="315"/>
        <v>A.070.09.201</v>
      </c>
      <c r="D543" s="9" t="s">
        <v>1149</v>
      </c>
      <c r="E543" s="112" t="s">
        <v>3522</v>
      </c>
      <c r="F543" s="115" t="str">
        <f t="shared" si="316"/>
        <v>Industrial Heat per Nm3 natural gas (LHV 36 Nm3/MJ) in EU average in 2025 (efficiency</v>
      </c>
      <c r="G543" s="143">
        <f t="shared" si="317"/>
        <v>3.2769156666666666</v>
      </c>
      <c r="I543" s="118">
        <f t="shared" si="318"/>
        <v>0.55189103236525994</v>
      </c>
      <c r="K543" s="161">
        <f t="shared" si="319"/>
        <v>9.7726138960000011E-3</v>
      </c>
      <c r="L543" s="161">
        <f t="shared" si="320"/>
        <v>5.052902335066E-2</v>
      </c>
      <c r="M543" s="162">
        <f t="shared" si="321"/>
        <v>5.20451186E-5</v>
      </c>
      <c r="N543" s="161">
        <v>0.49153734999999998</v>
      </c>
      <c r="O543" s="132">
        <v>3.9443994000000003E-2</v>
      </c>
      <c r="P543" s="132">
        <v>1.0770876E-2</v>
      </c>
      <c r="Q543" s="132">
        <v>9.1883845000000006E-3</v>
      </c>
      <c r="R543" s="132">
        <v>5.3628336E-4</v>
      </c>
      <c r="S543" s="164">
        <v>1.0348032000000001E-5</v>
      </c>
      <c r="T543" s="164">
        <v>3.7598003999999999E-5</v>
      </c>
      <c r="U543" s="132">
        <v>3.1391201000000003E-4</v>
      </c>
      <c r="V543" s="164">
        <v>8.5697545999999993E-6</v>
      </c>
      <c r="W543" s="132">
        <v>0</v>
      </c>
      <c r="X543" s="164">
        <v>4.3475364000000002E-5</v>
      </c>
      <c r="Y543" s="164">
        <v>2.4134065999999997E-7</v>
      </c>
      <c r="Z543" s="132">
        <v>0</v>
      </c>
      <c r="AA543" s="132">
        <v>0</v>
      </c>
      <c r="AC543" s="118">
        <f t="shared" si="295"/>
        <v>0.49153734999999998</v>
      </c>
      <c r="AD543" s="118">
        <f t="shared" si="296"/>
        <v>6.0301395906000005E-2</v>
      </c>
      <c r="AE543" s="118">
        <f t="shared" si="297"/>
        <v>5.0528782010000002E-2</v>
      </c>
      <c r="AF543" s="118">
        <f t="shared" si="298"/>
        <v>5.052902335066E-2</v>
      </c>
      <c r="AG543" s="118">
        <f t="shared" si="299"/>
        <v>5.20451186E-5</v>
      </c>
      <c r="AI543" s="69">
        <v>45.916429999999998</v>
      </c>
      <c r="AJ543" s="69">
        <v>45.908259000000001</v>
      </c>
      <c r="AK543" s="69">
        <v>5.4006662999999998E-3</v>
      </c>
      <c r="AL543" s="69">
        <v>0</v>
      </c>
      <c r="AM543" s="69">
        <v>0</v>
      </c>
      <c r="AN543" s="69">
        <v>1.2970702000000001E-3</v>
      </c>
      <c r="AO543" s="69">
        <v>1.4736869E-3</v>
      </c>
      <c r="AQ543" s="116">
        <v>6.9661886000000006E-2</v>
      </c>
      <c r="AR543" s="116">
        <v>6.4278465000000007E-2</v>
      </c>
      <c r="AS543" s="116">
        <v>2.7789073999999999E-3</v>
      </c>
      <c r="AT543" s="116">
        <v>2.6045128000000001E-3</v>
      </c>
      <c r="AU543" s="150">
        <f t="shared" si="300"/>
        <v>3.8536250319928002E-6</v>
      </c>
      <c r="AV543" s="150">
        <f t="shared" si="301"/>
        <v>1.027702456604762E-8</v>
      </c>
      <c r="AW543" s="163">
        <f t="shared" si="302"/>
        <v>0.36477770898789003</v>
      </c>
      <c r="AX543" s="196">
        <v>3.0419238999999999E-6</v>
      </c>
      <c r="AY543" s="196">
        <v>9.1782555999999999E-9</v>
      </c>
      <c r="AZ543" s="196">
        <v>2.5076149000000001E-13</v>
      </c>
      <c r="BA543" s="108">
        <v>0</v>
      </c>
      <c r="BB543" s="108">
        <v>0</v>
      </c>
      <c r="BC543" s="196">
        <v>1.1700668999999999E-9</v>
      </c>
      <c r="BD543" s="196">
        <v>8.1047478000000001E-7</v>
      </c>
      <c r="BE543" s="196">
        <v>1.6955945000000001E-10</v>
      </c>
      <c r="BF543" s="196">
        <v>9.2893606000000003E-10</v>
      </c>
      <c r="BG543" s="108">
        <v>0</v>
      </c>
      <c r="BH543" s="108">
        <v>0</v>
      </c>
      <c r="BI543" s="196">
        <v>2.0437423999999999E-14</v>
      </c>
      <c r="BJ543" s="196">
        <v>1.8849451000000001E-15</v>
      </c>
      <c r="BK543" s="196">
        <v>3.7218852000000001E-16</v>
      </c>
      <c r="BL543" s="196">
        <v>2.2523758000000001E-12</v>
      </c>
      <c r="BM543" s="196">
        <v>5.4032716999999998E-11</v>
      </c>
      <c r="BN543" s="108">
        <v>0</v>
      </c>
      <c r="BO543" s="196">
        <v>7.1898789000000003E-7</v>
      </c>
      <c r="BP543" s="108">
        <v>0.36477699000000002</v>
      </c>
      <c r="BQ543" s="108">
        <v>0</v>
      </c>
      <c r="BR543" s="108">
        <v>0</v>
      </c>
      <c r="BS543" s="108">
        <v>0</v>
      </c>
      <c r="BU543" s="69">
        <v>1.6076535999999999E-4</v>
      </c>
      <c r="BV543" s="172">
        <v>6.7754944999999997E-6</v>
      </c>
      <c r="BW543" s="172">
        <v>9.1369104000000003E-5</v>
      </c>
      <c r="BX543" s="172">
        <v>3.7538403000000001E-8</v>
      </c>
      <c r="BY543" s="172">
        <v>5.5170262E-6</v>
      </c>
      <c r="BZ543" s="172">
        <v>7.2977465999999997E-7</v>
      </c>
      <c r="CA543" s="69">
        <v>0</v>
      </c>
      <c r="CB543" s="172">
        <v>1.1076408999999999E-6</v>
      </c>
      <c r="CC543" s="172">
        <v>1.5965826E-8</v>
      </c>
      <c r="CD543" s="172">
        <v>3.7978497000000001E-8</v>
      </c>
      <c r="CE543" s="69">
        <v>0</v>
      </c>
      <c r="CF543" s="69">
        <v>0</v>
      </c>
      <c r="CG543" s="69">
        <v>0</v>
      </c>
      <c r="CH543" s="172">
        <v>2.1298376999999999E-6</v>
      </c>
      <c r="CI543" s="172">
        <v>5.3045002000000003E-5</v>
      </c>
      <c r="CJ543" s="172">
        <v>1.2065626000000001E-16</v>
      </c>
      <c r="CK543" s="69">
        <v>0</v>
      </c>
      <c r="CM543" s="198">
        <v>0</v>
      </c>
      <c r="CN543" s="198">
        <v>3.2761252000000001</v>
      </c>
      <c r="CO543" s="198">
        <v>2.0869651999999999E-2</v>
      </c>
      <c r="CP543" s="198">
        <v>4.8030690999999997E-3</v>
      </c>
      <c r="CQ543" s="197">
        <v>9.5414669000000004E-12</v>
      </c>
      <c r="CR543" s="197">
        <v>1.1555600999999999E-9</v>
      </c>
      <c r="CS543" s="198">
        <v>2.6284970000000003E-4</v>
      </c>
      <c r="CT543" s="198">
        <v>1.5791069999999999E-3</v>
      </c>
      <c r="CU543" s="198">
        <v>0</v>
      </c>
      <c r="CV543" s="198">
        <v>2.5664257999999997E-4</v>
      </c>
      <c r="CX543" s="166"/>
    </row>
    <row r="544" spans="1:102" ht="14.4">
      <c r="A544" t="s">
        <v>3523</v>
      </c>
      <c r="B544" s="85" t="s">
        <v>506</v>
      </c>
      <c r="C544" s="113" t="str">
        <f t="shared" si="315"/>
        <v>A.070.09.202</v>
      </c>
      <c r="D544" s="9" t="s">
        <v>1149</v>
      </c>
      <c r="E544" s="112" t="s">
        <v>3522</v>
      </c>
      <c r="F544" s="115" t="str">
        <f t="shared" si="316"/>
        <v>Domestic Heat per Nm3 (LHV 36 MJ) natural gas in EU average in 2025 (efficiency 95%)</v>
      </c>
      <c r="G544" s="143">
        <f t="shared" si="317"/>
        <v>3.1115938000000001</v>
      </c>
      <c r="I544" s="118">
        <f t="shared" si="318"/>
        <v>0.52404788265081992</v>
      </c>
      <c r="K544" s="161">
        <f t="shared" si="319"/>
        <v>9.2795810573000001E-3</v>
      </c>
      <c r="L544" s="161">
        <f t="shared" si="320"/>
        <v>4.7979812174919999E-2</v>
      </c>
      <c r="M544" s="162">
        <f t="shared" si="321"/>
        <v>4.9419418600000002E-5</v>
      </c>
      <c r="N544" s="161">
        <v>0.46673906999999998</v>
      </c>
      <c r="O544" s="132">
        <v>3.7454027000000001E-2</v>
      </c>
      <c r="P544" s="132">
        <v>1.0227481E-2</v>
      </c>
      <c r="Q544" s="132">
        <v>8.7248263000000003E-3</v>
      </c>
      <c r="R544" s="132">
        <v>5.0922762000000002E-4</v>
      </c>
      <c r="S544" s="164">
        <v>9.8259693000000005E-6</v>
      </c>
      <c r="T544" s="164">
        <v>3.5701168000000002E-5</v>
      </c>
      <c r="U544" s="132">
        <v>2.9807500999999998E-4</v>
      </c>
      <c r="V544" s="164">
        <v>8.1374066000000004E-6</v>
      </c>
      <c r="W544" s="132">
        <v>0</v>
      </c>
      <c r="X544" s="164">
        <v>4.1282012000000002E-5</v>
      </c>
      <c r="Y544" s="164">
        <v>2.2916492E-7</v>
      </c>
      <c r="Z544" s="132">
        <v>0</v>
      </c>
      <c r="AA544" s="132">
        <v>0</v>
      </c>
      <c r="AC544" s="118">
        <f t="shared" si="295"/>
        <v>0.46673906999999998</v>
      </c>
      <c r="AD544" s="118">
        <f t="shared" si="296"/>
        <v>5.72591640673E-2</v>
      </c>
      <c r="AE544" s="118">
        <f t="shared" si="297"/>
        <v>4.797958301E-2</v>
      </c>
      <c r="AF544" s="118">
        <f t="shared" si="298"/>
        <v>4.7979812174919999E-2</v>
      </c>
      <c r="AG544" s="118">
        <f t="shared" si="299"/>
        <v>4.9419418600000002E-5</v>
      </c>
      <c r="AI544" s="69">
        <v>43.599926000000004</v>
      </c>
      <c r="AJ544" s="69">
        <v>43.592167000000003</v>
      </c>
      <c r="AK544" s="69">
        <v>5.1282002000000004E-3</v>
      </c>
      <c r="AL544" s="69">
        <v>0</v>
      </c>
      <c r="AM544" s="69">
        <v>0</v>
      </c>
      <c r="AN544" s="69">
        <v>1.2316325E-3</v>
      </c>
      <c r="AO544" s="69">
        <v>1.3993387E-3</v>
      </c>
      <c r="AQ544" s="116">
        <v>6.6147412000000003E-2</v>
      </c>
      <c r="AR544" s="116">
        <v>6.1035588000000002E-2</v>
      </c>
      <c r="AS544" s="116">
        <v>2.6387102999999999E-3</v>
      </c>
      <c r="AT544" s="116">
        <v>2.4731140000000002E-3</v>
      </c>
      <c r="AU544" s="150">
        <f t="shared" si="300"/>
        <v>3.6592079419844E-6</v>
      </c>
      <c r="AV544" s="150">
        <f t="shared" si="301"/>
        <v>9.7585439800672387E-9</v>
      </c>
      <c r="AW544" s="163">
        <f t="shared" si="302"/>
        <v>0.34637451271462</v>
      </c>
      <c r="AX544" s="196">
        <v>2.8884574999999999E-6</v>
      </c>
      <c r="AY544" s="196">
        <v>8.7152083999999992E-9</v>
      </c>
      <c r="AZ544" s="196">
        <v>2.3811045999999997E-13</v>
      </c>
      <c r="BA544" s="108">
        <v>0</v>
      </c>
      <c r="BB544" s="108">
        <v>0</v>
      </c>
      <c r="BC544" s="196">
        <v>1.1110365E-9</v>
      </c>
      <c r="BD544" s="196">
        <v>7.6958596000000001E-7</v>
      </c>
      <c r="BE544" s="196">
        <v>1.6100510000000001E-10</v>
      </c>
      <c r="BF544" s="196">
        <v>8.8207081999999997E-10</v>
      </c>
      <c r="BG544" s="108">
        <v>0</v>
      </c>
      <c r="BH544" s="108">
        <v>0</v>
      </c>
      <c r="BI544" s="196">
        <v>1.9406347000000001E-14</v>
      </c>
      <c r="BJ544" s="196">
        <v>1.7898487999999999E-15</v>
      </c>
      <c r="BK544" s="196">
        <v>3.5341143999999999E-16</v>
      </c>
      <c r="BL544" s="196">
        <v>2.1387424E-12</v>
      </c>
      <c r="BM544" s="196">
        <v>5.1306742000000002E-11</v>
      </c>
      <c r="BN544" s="108">
        <v>0</v>
      </c>
      <c r="BO544" s="196">
        <v>6.8271462000000003E-7</v>
      </c>
      <c r="BP544" s="108">
        <v>0.34637382999999999</v>
      </c>
      <c r="BQ544" s="108">
        <v>0</v>
      </c>
      <c r="BR544" s="108">
        <v>0</v>
      </c>
      <c r="BS544" s="108">
        <v>0</v>
      </c>
      <c r="BU544" s="69">
        <v>1.5265468E-4</v>
      </c>
      <c r="BV544" s="172">
        <v>6.4336678E-6</v>
      </c>
      <c r="BW544" s="172">
        <v>8.6759491000000004E-5</v>
      </c>
      <c r="BX544" s="172">
        <v>3.5644574000000002E-8</v>
      </c>
      <c r="BY544" s="172">
        <v>5.2386896999999998E-6</v>
      </c>
      <c r="BZ544" s="172">
        <v>6.9295720000000004E-7</v>
      </c>
      <c r="CA544" s="69">
        <v>0</v>
      </c>
      <c r="CB544" s="172">
        <v>1.0517599000000001E-6</v>
      </c>
      <c r="CC544" s="172">
        <v>1.5160343000000002E-8</v>
      </c>
      <c r="CD544" s="172">
        <v>3.6062465000000002E-8</v>
      </c>
      <c r="CE544" s="69">
        <v>0</v>
      </c>
      <c r="CF544" s="69">
        <v>0</v>
      </c>
      <c r="CG544" s="69">
        <v>0</v>
      </c>
      <c r="CH544" s="172">
        <v>2.0223865000000001E-6</v>
      </c>
      <c r="CI544" s="172">
        <v>5.0368858000000003E-5</v>
      </c>
      <c r="CJ544" s="172">
        <v>1.1456909E-16</v>
      </c>
      <c r="CK544" s="69">
        <v>0</v>
      </c>
      <c r="CM544" s="198">
        <v>0</v>
      </c>
      <c r="CN544" s="198">
        <v>3.1108432000000001</v>
      </c>
      <c r="CO544" s="198">
        <v>1.9816767999999998E-2</v>
      </c>
      <c r="CP544" s="198">
        <v>4.5607521E-3</v>
      </c>
      <c r="CQ544" s="197">
        <v>9.0600955999999992E-12</v>
      </c>
      <c r="CR544" s="197">
        <v>1.0972616000000001E-9</v>
      </c>
      <c r="CS544" s="198">
        <v>2.4958880999999999E-4</v>
      </c>
      <c r="CT544" s="198">
        <v>1.4994403E-3</v>
      </c>
      <c r="CU544" s="198">
        <v>0</v>
      </c>
      <c r="CV544" s="198">
        <v>2.4369484999999999E-4</v>
      </c>
      <c r="CX544" s="166"/>
    </row>
    <row r="545" spans="1:102" ht="14.4">
      <c r="A545" t="s">
        <v>3524</v>
      </c>
      <c r="B545" s="85" t="s">
        <v>506</v>
      </c>
      <c r="C545" s="113" t="str">
        <f t="shared" si="315"/>
        <v>A.070.09.203</v>
      </c>
      <c r="D545" s="9" t="s">
        <v>1149</v>
      </c>
      <c r="E545" s="112" t="s">
        <v>3522</v>
      </c>
      <c r="F545" s="115" t="str">
        <f t="shared" si="316"/>
        <v>Domestic Heat per Nm3 (LHV 31.6 MJ) natural gas in Netherlands in 2025 (efficiency 95</v>
      </c>
      <c r="G545" s="143">
        <f t="shared" si="317"/>
        <v>2.7312878666666669</v>
      </c>
      <c r="I545" s="118">
        <f t="shared" si="318"/>
        <v>0.45999758134307001</v>
      </c>
      <c r="K545" s="161">
        <f t="shared" si="319"/>
        <v>8.145410099499999E-3</v>
      </c>
      <c r="L545" s="161">
        <f t="shared" si="320"/>
        <v>4.211561197587E-2</v>
      </c>
      <c r="M545" s="162">
        <f t="shared" si="321"/>
        <v>4.3379267700000004E-5</v>
      </c>
      <c r="N545" s="161">
        <v>0.40969317999999999</v>
      </c>
      <c r="O545" s="132">
        <v>3.2876311999999998E-2</v>
      </c>
      <c r="P545" s="132">
        <v>8.9774551999999997E-3</v>
      </c>
      <c r="Q545" s="132">
        <v>7.6584586999999997E-3</v>
      </c>
      <c r="R545" s="132">
        <v>4.4698869E-4</v>
      </c>
      <c r="S545" s="164">
        <v>8.6250175000000008E-6</v>
      </c>
      <c r="T545" s="164">
        <v>3.1337692000000001E-5</v>
      </c>
      <c r="U545" s="132">
        <v>2.6164362E-4</v>
      </c>
      <c r="V545" s="164">
        <v>7.1428346999999997E-6</v>
      </c>
      <c r="W545" s="132">
        <v>0</v>
      </c>
      <c r="X545" s="164">
        <v>3.6236433000000001E-5</v>
      </c>
      <c r="Y545" s="164">
        <v>2.0115587000000001E-7</v>
      </c>
      <c r="Z545" s="132">
        <v>0</v>
      </c>
      <c r="AA545" s="132">
        <v>0</v>
      </c>
      <c r="AC545" s="118">
        <f t="shared" si="295"/>
        <v>0.40969317999999999</v>
      </c>
      <c r="AD545" s="118">
        <f t="shared" si="296"/>
        <v>5.0260820919499995E-2</v>
      </c>
      <c r="AE545" s="118">
        <f t="shared" si="297"/>
        <v>4.2115410819999997E-2</v>
      </c>
      <c r="AF545" s="118">
        <f t="shared" si="298"/>
        <v>4.211561197587E-2</v>
      </c>
      <c r="AG545" s="118">
        <f t="shared" si="299"/>
        <v>4.3379267700000004E-5</v>
      </c>
      <c r="AI545" s="69">
        <v>38.271045999999998</v>
      </c>
      <c r="AJ545" s="69">
        <v>38.264234999999999</v>
      </c>
      <c r="AK545" s="69">
        <v>4.5014202E-3</v>
      </c>
      <c r="AL545" s="69">
        <v>0</v>
      </c>
      <c r="AM545" s="69">
        <v>0</v>
      </c>
      <c r="AN545" s="69">
        <v>1.0810996000000001E-3</v>
      </c>
      <c r="AO545" s="69">
        <v>1.2283083999999999E-3</v>
      </c>
      <c r="AQ545" s="116">
        <v>5.8062728000000001E-2</v>
      </c>
      <c r="AR545" s="116">
        <v>5.3575682999999999E-2</v>
      </c>
      <c r="AS545" s="116">
        <v>2.3162013E-3</v>
      </c>
      <c r="AT545" s="116">
        <v>2.1708445000000001E-3</v>
      </c>
      <c r="AU545" s="150">
        <f t="shared" si="300"/>
        <v>3.2119714063885994E-6</v>
      </c>
      <c r="AV545" s="150">
        <f t="shared" si="301"/>
        <v>8.5658330838362094E-9</v>
      </c>
      <c r="AW545" s="163">
        <f t="shared" si="302"/>
        <v>0.30403984927173</v>
      </c>
      <c r="AX545" s="196">
        <v>2.5354237999999998E-6</v>
      </c>
      <c r="AY545" s="196">
        <v>7.6500162999999993E-9</v>
      </c>
      <c r="AZ545" s="196">
        <v>2.0900806999999999E-13</v>
      </c>
      <c r="BA545" s="108">
        <v>0</v>
      </c>
      <c r="BB545" s="108">
        <v>0</v>
      </c>
      <c r="BC545" s="196">
        <v>9.7524312999999992E-10</v>
      </c>
      <c r="BD545" s="196">
        <v>6.7552545000000003E-7</v>
      </c>
      <c r="BE545" s="196">
        <v>1.413267E-10</v>
      </c>
      <c r="BF545" s="196">
        <v>7.7426215999999998E-10</v>
      </c>
      <c r="BG545" s="108">
        <v>0</v>
      </c>
      <c r="BH545" s="108">
        <v>0</v>
      </c>
      <c r="BI545" s="196">
        <v>1.703446E-14</v>
      </c>
      <c r="BJ545" s="196">
        <v>1.5710894999999999E-15</v>
      </c>
      <c r="BK545" s="196">
        <v>3.1021670999999999E-16</v>
      </c>
      <c r="BL545" s="196">
        <v>1.8773406000000001E-12</v>
      </c>
      <c r="BM545" s="196">
        <v>4.5035918000000003E-11</v>
      </c>
      <c r="BN545" s="108">
        <v>0</v>
      </c>
      <c r="BO545" s="196">
        <v>5.9927172999999997E-7</v>
      </c>
      <c r="BP545" s="108">
        <v>0.30403924999999998</v>
      </c>
      <c r="BQ545" s="108">
        <v>0</v>
      </c>
      <c r="BR545" s="108">
        <v>0</v>
      </c>
      <c r="BS545" s="108">
        <v>0</v>
      </c>
      <c r="BU545" s="69">
        <v>1.3399688E-4</v>
      </c>
      <c r="BV545" s="172">
        <v>5.6473306000000002E-6</v>
      </c>
      <c r="BW545" s="172">
        <v>7.6155553000000005E-5</v>
      </c>
      <c r="BX545" s="172">
        <v>3.1288014999999997E-8</v>
      </c>
      <c r="BY545" s="172">
        <v>4.5984054E-6</v>
      </c>
      <c r="BZ545" s="172">
        <v>6.0826243000000005E-7</v>
      </c>
      <c r="CA545" s="69">
        <v>0</v>
      </c>
      <c r="CB545" s="172">
        <v>9.2321145999999997E-7</v>
      </c>
      <c r="CC545" s="172">
        <v>1.3307412E-8</v>
      </c>
      <c r="CD545" s="172">
        <v>3.165483E-8</v>
      </c>
      <c r="CE545" s="69">
        <v>0</v>
      </c>
      <c r="CF545" s="69">
        <v>0</v>
      </c>
      <c r="CG545" s="69">
        <v>0</v>
      </c>
      <c r="CH545" s="172">
        <v>1.7752059E-6</v>
      </c>
      <c r="CI545" s="172">
        <v>4.4212663999999999E-5</v>
      </c>
      <c r="CJ545" s="172">
        <v>1.0056621E-16</v>
      </c>
      <c r="CK545" s="69">
        <v>0</v>
      </c>
      <c r="CM545" s="198">
        <v>0</v>
      </c>
      <c r="CN545" s="198">
        <v>2.7306290999999998</v>
      </c>
      <c r="CO545" s="198">
        <v>1.7394718999999999E-2</v>
      </c>
      <c r="CP545" s="198">
        <v>4.0033268999999996E-3</v>
      </c>
      <c r="CQ545" s="197">
        <v>7.9527506000000004E-12</v>
      </c>
      <c r="CR545" s="197">
        <v>9.6315181999999997E-10</v>
      </c>
      <c r="CS545" s="198">
        <v>2.1908351000000001E-4</v>
      </c>
      <c r="CT545" s="198">
        <v>1.3161754000000001E-3</v>
      </c>
      <c r="CU545" s="198">
        <v>0</v>
      </c>
      <c r="CV545" s="198">
        <v>2.1390992000000001E-4</v>
      </c>
      <c r="CX545" s="166"/>
    </row>
    <row r="546" spans="1:102" ht="14.4">
      <c r="A546" t="s">
        <v>3525</v>
      </c>
      <c r="B546" s="85" t="s">
        <v>506</v>
      </c>
      <c r="C546" s="113" t="str">
        <f t="shared" si="315"/>
        <v>A.070.09.300</v>
      </c>
      <c r="D546" s="9" t="s">
        <v>1149</v>
      </c>
      <c r="E546" s="112" t="s">
        <v>63</v>
      </c>
      <c r="F546" s="115" t="str">
        <f t="shared" si="316"/>
        <v>Gas TTW (only Scope 1 combustion emissions CO2 SO2 NOx) in EU</v>
      </c>
      <c r="G546" s="143">
        <f t="shared" si="317"/>
        <v>5.6100000000000004E-2</v>
      </c>
      <c r="I546" s="118">
        <f t="shared" si="318"/>
        <v>9.66219504E-3</v>
      </c>
      <c r="K546" s="161">
        <f t="shared" si="319"/>
        <v>1.8971999999999999E-4</v>
      </c>
      <c r="L546" s="161">
        <f t="shared" si="320"/>
        <v>1.0574750400000001E-3</v>
      </c>
      <c r="M546" s="162">
        <f t="shared" si="321"/>
        <v>0</v>
      </c>
      <c r="N546" s="161">
        <v>8.4150000000000006E-3</v>
      </c>
      <c r="O546" s="132">
        <v>8.3178449999999997E-4</v>
      </c>
      <c r="P546" s="132">
        <v>2.2569054E-4</v>
      </c>
      <c r="Q546" s="132">
        <v>1.8971999999999999E-4</v>
      </c>
      <c r="R546" s="132">
        <v>0</v>
      </c>
      <c r="S546" s="132">
        <v>0</v>
      </c>
      <c r="T546" s="132">
        <v>0</v>
      </c>
      <c r="U546" s="132">
        <v>0</v>
      </c>
      <c r="V546" s="132">
        <v>0</v>
      </c>
      <c r="W546" s="132">
        <v>0</v>
      </c>
      <c r="X546" s="132">
        <v>0</v>
      </c>
      <c r="Y546" s="132">
        <v>0</v>
      </c>
      <c r="Z546" s="132">
        <v>0</v>
      </c>
      <c r="AA546" s="132">
        <v>0</v>
      </c>
      <c r="AC546" s="118">
        <f t="shared" si="295"/>
        <v>8.4150000000000006E-3</v>
      </c>
      <c r="AD546" s="118">
        <f t="shared" si="296"/>
        <v>1.24719504E-3</v>
      </c>
      <c r="AE546" s="118">
        <f t="shared" si="297"/>
        <v>1.0574750400000001E-3</v>
      </c>
      <c r="AF546" s="118">
        <f t="shared" si="298"/>
        <v>1.0574750400000001E-3</v>
      </c>
      <c r="AG546" s="118">
        <f t="shared" si="299"/>
        <v>0</v>
      </c>
      <c r="AI546" s="69">
        <v>0</v>
      </c>
      <c r="AJ546" s="69">
        <v>0</v>
      </c>
      <c r="AK546" s="69">
        <v>0</v>
      </c>
      <c r="AL546" s="69">
        <v>0</v>
      </c>
      <c r="AM546" s="69">
        <v>0</v>
      </c>
      <c r="AN546" s="69">
        <v>0</v>
      </c>
      <c r="AO546" s="69">
        <v>0</v>
      </c>
      <c r="AQ546" s="116">
        <v>1.2055492000000001E-3</v>
      </c>
      <c r="AR546" s="116">
        <v>1.1565947E-3</v>
      </c>
      <c r="AS546" s="199">
        <v>4.8954457999999999E-5</v>
      </c>
      <c r="AT546" s="116">
        <v>0</v>
      </c>
      <c r="AU546" s="150">
        <f t="shared" si="300"/>
        <v>6.9340210000000005E-8</v>
      </c>
      <c r="AV546" s="150">
        <f t="shared" si="301"/>
        <v>1.8104459165E-10</v>
      </c>
      <c r="AW546" s="163">
        <f t="shared" si="302"/>
        <v>0</v>
      </c>
      <c r="AX546" s="196">
        <v>5.2060800000000001E-8</v>
      </c>
      <c r="AY546" s="196">
        <v>1.5707999999999999E-10</v>
      </c>
      <c r="AZ546" s="196">
        <v>4.2916500000000002E-15</v>
      </c>
      <c r="BA546" s="108">
        <v>0</v>
      </c>
      <c r="BB546" s="108">
        <v>0</v>
      </c>
      <c r="BC546" s="196">
        <v>2.8209999999999999E-11</v>
      </c>
      <c r="BD546" s="196">
        <v>1.7251200000000001E-8</v>
      </c>
      <c r="BE546" s="196">
        <v>3.9990000000000002E-12</v>
      </c>
      <c r="BF546" s="196">
        <v>1.9961299999999999E-11</v>
      </c>
      <c r="BG546" s="108">
        <v>0</v>
      </c>
      <c r="BH546" s="108">
        <v>0</v>
      </c>
      <c r="BI546" s="108">
        <v>0</v>
      </c>
      <c r="BJ546" s="108">
        <v>0</v>
      </c>
      <c r="BK546" s="108">
        <v>0</v>
      </c>
      <c r="BL546" s="108">
        <v>0</v>
      </c>
      <c r="BM546" s="108">
        <v>0</v>
      </c>
      <c r="BN546" s="108">
        <v>0</v>
      </c>
      <c r="BO546" s="108">
        <v>0</v>
      </c>
      <c r="BP546" s="108">
        <v>0</v>
      </c>
      <c r="BQ546" s="108">
        <v>0</v>
      </c>
      <c r="BR546" s="108">
        <v>0</v>
      </c>
      <c r="BS546" s="108">
        <v>0</v>
      </c>
      <c r="BU546" s="172">
        <v>1.9086393000000001E-6</v>
      </c>
      <c r="BV546" s="172">
        <v>1.4690673999999999E-7</v>
      </c>
      <c r="BW546" s="172">
        <v>1.5642169000000001E-6</v>
      </c>
      <c r="BX546" s="69">
        <v>0</v>
      </c>
      <c r="BY546" s="172">
        <v>1.0739355999999999E-7</v>
      </c>
      <c r="BZ546" s="172">
        <v>1.8262629E-8</v>
      </c>
      <c r="CA546" s="69">
        <v>0</v>
      </c>
      <c r="CB546" s="172">
        <v>2.7718740999999998E-8</v>
      </c>
      <c r="CC546" s="69">
        <v>0</v>
      </c>
      <c r="CD546" s="69">
        <v>0</v>
      </c>
      <c r="CE546" s="69">
        <v>0</v>
      </c>
      <c r="CF546" s="69">
        <v>0</v>
      </c>
      <c r="CG546" s="69">
        <v>0</v>
      </c>
      <c r="CH546" s="172">
        <v>4.4140762000000002E-8</v>
      </c>
      <c r="CI546" s="69">
        <v>0</v>
      </c>
      <c r="CJ546" s="69">
        <v>0</v>
      </c>
      <c r="CK546" s="69">
        <v>0</v>
      </c>
      <c r="CM546" s="198">
        <v>0</v>
      </c>
      <c r="CN546" s="198">
        <v>5.6099999999999997E-2</v>
      </c>
      <c r="CO546" s="198">
        <v>5.2220429999999996E-4</v>
      </c>
      <c r="CP546" s="198">
        <v>1.047E-4</v>
      </c>
      <c r="CQ546" s="198">
        <v>0</v>
      </c>
      <c r="CR546" s="198">
        <v>0</v>
      </c>
      <c r="CS546" s="197">
        <v>5.2961100999999998E-6</v>
      </c>
      <c r="CT546" s="198">
        <v>0</v>
      </c>
      <c r="CU546" s="198">
        <v>0</v>
      </c>
      <c r="CV546" s="197">
        <v>6.4224870000000002E-6</v>
      </c>
      <c r="CX546" s="166"/>
    </row>
    <row r="547" spans="1:102" ht="14.4">
      <c r="A547" t="s">
        <v>3526</v>
      </c>
      <c r="B547" s="85" t="s">
        <v>506</v>
      </c>
      <c r="C547" s="113" t="str">
        <f t="shared" si="315"/>
        <v>A.070.09.301</v>
      </c>
      <c r="D547" s="9" t="s">
        <v>1149</v>
      </c>
      <c r="E547" s="112" t="s">
        <v>63</v>
      </c>
      <c r="F547" s="115" t="str">
        <f t="shared" si="316"/>
        <v>Gas in EU WTW from Norway (LHV = 36 MJ/Nm3)</v>
      </c>
      <c r="G547" s="143">
        <f t="shared" si="317"/>
        <v>7.1950893333333335E-2</v>
      </c>
      <c r="I547" s="118">
        <f t="shared" si="318"/>
        <v>1.2302986410726101E-2</v>
      </c>
      <c r="K547" s="161">
        <f t="shared" si="319"/>
        <v>2.4455990475E-4</v>
      </c>
      <c r="L547" s="161">
        <f t="shared" si="320"/>
        <v>1.2644900755561001E-3</v>
      </c>
      <c r="M547" s="162">
        <f t="shared" si="321"/>
        <v>1.30243042E-6</v>
      </c>
      <c r="N547" s="161">
        <v>1.0792634000000001E-2</v>
      </c>
      <c r="O547" s="132">
        <v>9.8708694000000001E-4</v>
      </c>
      <c r="P547" s="132">
        <v>2.6954144000000002E-4</v>
      </c>
      <c r="Q547" s="132">
        <v>2.2993954999999999E-4</v>
      </c>
      <c r="R547" s="164">
        <v>1.3420504000000001E-5</v>
      </c>
      <c r="S547" s="164">
        <v>2.5895976000000001E-7</v>
      </c>
      <c r="T547" s="164">
        <v>9.4089098999999999E-7</v>
      </c>
      <c r="U547" s="164">
        <v>7.8556559999999997E-6</v>
      </c>
      <c r="V547" s="164">
        <v>2.1445832E-7</v>
      </c>
      <c r="W547" s="132">
        <v>0</v>
      </c>
      <c r="X547" s="164">
        <v>1.0879721E-6</v>
      </c>
      <c r="Y547" s="164">
        <v>6.0395560999999998E-9</v>
      </c>
      <c r="Z547" s="132">
        <v>0</v>
      </c>
      <c r="AA547" s="132">
        <v>0</v>
      </c>
      <c r="AC547" s="118">
        <f t="shared" si="295"/>
        <v>1.0792634000000001E-2</v>
      </c>
      <c r="AD547" s="118">
        <f t="shared" si="296"/>
        <v>1.5090439407499999E-3</v>
      </c>
      <c r="AE547" s="118">
        <f t="shared" si="297"/>
        <v>1.264484036E-3</v>
      </c>
      <c r="AF547" s="118">
        <f t="shared" si="298"/>
        <v>1.2644900755561001E-3</v>
      </c>
      <c r="AG547" s="118">
        <f t="shared" si="299"/>
        <v>1.30243042E-6</v>
      </c>
      <c r="AI547" s="69">
        <v>1.1490598000000001</v>
      </c>
      <c r="AJ547" s="69">
        <v>1.1488552999999999</v>
      </c>
      <c r="AK547" s="69">
        <v>1.3515181000000001E-4</v>
      </c>
      <c r="AL547" s="69">
        <v>0</v>
      </c>
      <c r="AM547" s="69">
        <v>0</v>
      </c>
      <c r="AN547" s="172">
        <v>3.2459214999999997E-5</v>
      </c>
      <c r="AO547" s="172">
        <v>3.6879051000000003E-5</v>
      </c>
      <c r="AQ547" s="116">
        <v>1.5800518999999999E-3</v>
      </c>
      <c r="AR547" s="116">
        <v>1.4529439E-3</v>
      </c>
      <c r="AS547" s="199">
        <v>6.1929935999999997E-5</v>
      </c>
      <c r="AT547" s="199">
        <v>6.5177998999999996E-5</v>
      </c>
      <c r="AU547" s="150">
        <f t="shared" si="300"/>
        <v>8.7106951488860997E-8</v>
      </c>
      <c r="AV547" s="150">
        <f t="shared" si="301"/>
        <v>2.2903082161357612E-10</v>
      </c>
      <c r="AW547" s="163">
        <f t="shared" si="302"/>
        <v>9.1285712926899992E-3</v>
      </c>
      <c r="AX547" s="196">
        <v>6.6794109999999998E-8</v>
      </c>
      <c r="AY547" s="196">
        <v>2.0153487000000001E-10</v>
      </c>
      <c r="AZ547" s="196">
        <v>5.5061817000000004E-15</v>
      </c>
      <c r="BA547" s="108">
        <v>0</v>
      </c>
      <c r="BB547" s="108">
        <v>0</v>
      </c>
      <c r="BC547" s="196">
        <v>2.9280953000000002E-11</v>
      </c>
      <c r="BD547" s="196">
        <v>2.0282152000000001E-8</v>
      </c>
      <c r="BE547" s="196">
        <v>4.2432295000000004E-12</v>
      </c>
      <c r="BF547" s="196">
        <v>2.3246648000000001E-11</v>
      </c>
      <c r="BG547" s="108">
        <v>0</v>
      </c>
      <c r="BH547" s="108">
        <v>0</v>
      </c>
      <c r="BI547" s="196">
        <v>5.1144705E-16</v>
      </c>
      <c r="BJ547" s="196">
        <v>4.7170799000000001E-17</v>
      </c>
      <c r="BK547" s="196">
        <v>9.3140270999999995E-18</v>
      </c>
      <c r="BL547" s="196">
        <v>5.6365760999999997E-14</v>
      </c>
      <c r="BM547" s="196">
        <v>1.3521700999999999E-12</v>
      </c>
      <c r="BN547" s="108">
        <v>0</v>
      </c>
      <c r="BO547" s="196">
        <v>1.7992690000000001E-8</v>
      </c>
      <c r="BP547" s="108">
        <v>9.1285532999999999E-3</v>
      </c>
      <c r="BQ547" s="108">
        <v>0</v>
      </c>
      <c r="BR547" s="108">
        <v>0</v>
      </c>
      <c r="BS547" s="108">
        <v>0</v>
      </c>
      <c r="BU547" s="172">
        <v>3.742825E-6</v>
      </c>
      <c r="BV547" s="172">
        <v>1.6955691999999999E-7</v>
      </c>
      <c r="BW547" s="172">
        <v>2.0061818999999999E-6</v>
      </c>
      <c r="BX547" s="172">
        <v>9.3939948000000004E-10</v>
      </c>
      <c r="BY547" s="172">
        <v>1.3806372E-7</v>
      </c>
      <c r="BZ547" s="172">
        <v>1.8262629E-8</v>
      </c>
      <c r="CA547" s="69">
        <v>0</v>
      </c>
      <c r="CB547" s="172">
        <v>2.7718740999999998E-8</v>
      </c>
      <c r="CC547" s="172">
        <v>3.995452E-10</v>
      </c>
      <c r="CD547" s="172">
        <v>9.5041283000000002E-10</v>
      </c>
      <c r="CE547" s="69">
        <v>0</v>
      </c>
      <c r="CF547" s="69">
        <v>0</v>
      </c>
      <c r="CG547" s="69">
        <v>0</v>
      </c>
      <c r="CH547" s="172">
        <v>5.3299243000000001E-8</v>
      </c>
      <c r="CI547" s="172">
        <v>1.3274525000000001E-6</v>
      </c>
      <c r="CJ547" s="172">
        <v>3.0194258999999999E-18</v>
      </c>
      <c r="CK547" s="69">
        <v>0</v>
      </c>
      <c r="CM547" s="198">
        <v>0</v>
      </c>
      <c r="CN547" s="198">
        <v>7.1931116000000003E-2</v>
      </c>
      <c r="CO547" s="198">
        <v>5.2226355999999995E-4</v>
      </c>
      <c r="CP547" s="198">
        <v>1.2019693E-4</v>
      </c>
      <c r="CQ547" s="197">
        <v>2.3877545000000002E-13</v>
      </c>
      <c r="CR547" s="197">
        <v>2.891792E-11</v>
      </c>
      <c r="CS547" s="197">
        <v>6.5778202000000004E-6</v>
      </c>
      <c r="CT547" s="197">
        <v>3.9517190999999997E-5</v>
      </c>
      <c r="CU547" s="198">
        <v>0</v>
      </c>
      <c r="CV547" s="197">
        <v>6.4224870000000002E-6</v>
      </c>
      <c r="CX547" s="166"/>
    </row>
    <row r="548" spans="1:102" ht="14.4">
      <c r="A548" t="s">
        <v>3527</v>
      </c>
      <c r="B548" s="85" t="s">
        <v>506</v>
      </c>
      <c r="C548" s="113" t="str">
        <f t="shared" si="315"/>
        <v>A.070.09.302</v>
      </c>
      <c r="D548" s="9" t="s">
        <v>1149</v>
      </c>
      <c r="E548" s="112" t="s">
        <v>63</v>
      </c>
      <c r="F548" s="115" t="str">
        <f t="shared" si="316"/>
        <v xml:space="preserve">Gas in EU WTW from USA (LHV = 36 MJ/Nm3) </v>
      </c>
      <c r="G548" s="143">
        <f t="shared" si="317"/>
        <v>9.3900893333333332E-2</v>
      </c>
      <c r="I548" s="118">
        <f t="shared" si="318"/>
        <v>1.5595486410726099E-2</v>
      </c>
      <c r="K548" s="161">
        <f t="shared" si="319"/>
        <v>2.4455990475E-4</v>
      </c>
      <c r="L548" s="161">
        <f t="shared" si="320"/>
        <v>1.2644900755561001E-3</v>
      </c>
      <c r="M548" s="162">
        <f t="shared" si="321"/>
        <v>1.30243042E-6</v>
      </c>
      <c r="N548" s="161">
        <v>1.4085133999999999E-2</v>
      </c>
      <c r="O548" s="132">
        <v>9.8708694000000001E-4</v>
      </c>
      <c r="P548" s="132">
        <v>2.6954144000000002E-4</v>
      </c>
      <c r="Q548" s="132">
        <v>2.2993954999999999E-4</v>
      </c>
      <c r="R548" s="164">
        <v>1.3420504000000001E-5</v>
      </c>
      <c r="S548" s="164">
        <v>2.5895976000000001E-7</v>
      </c>
      <c r="T548" s="164">
        <v>9.4089098999999999E-7</v>
      </c>
      <c r="U548" s="164">
        <v>7.8556559999999997E-6</v>
      </c>
      <c r="V548" s="164">
        <v>2.1445832E-7</v>
      </c>
      <c r="W548" s="132">
        <v>0</v>
      </c>
      <c r="X548" s="164">
        <v>1.0879721E-6</v>
      </c>
      <c r="Y548" s="164">
        <v>6.0395560999999998E-9</v>
      </c>
      <c r="Z548" s="132">
        <v>0</v>
      </c>
      <c r="AA548" s="132">
        <v>0</v>
      </c>
      <c r="AC548" s="118">
        <f t="shared" si="295"/>
        <v>1.4085133999999999E-2</v>
      </c>
      <c r="AD548" s="118">
        <f t="shared" si="296"/>
        <v>1.5090439407499999E-3</v>
      </c>
      <c r="AE548" s="118">
        <f t="shared" si="297"/>
        <v>1.264484036E-3</v>
      </c>
      <c r="AF548" s="118">
        <f t="shared" si="298"/>
        <v>1.2644900755561001E-3</v>
      </c>
      <c r="AG548" s="118">
        <f t="shared" si="299"/>
        <v>1.30243042E-6</v>
      </c>
      <c r="AI548" s="69">
        <v>1.1490598000000001</v>
      </c>
      <c r="AJ548" s="69">
        <v>1.1488552999999999</v>
      </c>
      <c r="AK548" s="69">
        <v>1.3515181000000001E-4</v>
      </c>
      <c r="AL548" s="69">
        <v>0</v>
      </c>
      <c r="AM548" s="69">
        <v>0</v>
      </c>
      <c r="AN548" s="172">
        <v>3.2459214999999997E-5</v>
      </c>
      <c r="AO548" s="172">
        <v>3.6879051000000003E-5</v>
      </c>
      <c r="AQ548" s="116">
        <v>1.9364359999999999E-3</v>
      </c>
      <c r="AR548" s="116">
        <v>1.7927088999999999E-3</v>
      </c>
      <c r="AS548" s="199">
        <v>7.8549174000000006E-5</v>
      </c>
      <c r="AT548" s="199">
        <v>6.5177998999999996E-5</v>
      </c>
      <c r="AU548" s="150">
        <f t="shared" si="300"/>
        <v>1.0747655148886101E-7</v>
      </c>
      <c r="AV548" s="150">
        <f t="shared" si="301"/>
        <v>2.9049250078857611E-10</v>
      </c>
      <c r="AW548" s="163">
        <f t="shared" si="302"/>
        <v>9.1285712926899992E-3</v>
      </c>
      <c r="AX548" s="196">
        <v>8.7163710000000006E-8</v>
      </c>
      <c r="AY548" s="196">
        <v>2.6299487000000002E-10</v>
      </c>
      <c r="AZ548" s="196">
        <v>7.1853567000000003E-15</v>
      </c>
      <c r="BA548" s="108">
        <v>0</v>
      </c>
      <c r="BB548" s="108">
        <v>0</v>
      </c>
      <c r="BC548" s="196">
        <v>2.9280953000000002E-11</v>
      </c>
      <c r="BD548" s="196">
        <v>2.0282152000000001E-8</v>
      </c>
      <c r="BE548" s="196">
        <v>4.2432295000000004E-12</v>
      </c>
      <c r="BF548" s="196">
        <v>2.3246648000000001E-11</v>
      </c>
      <c r="BG548" s="108">
        <v>0</v>
      </c>
      <c r="BH548" s="108">
        <v>0</v>
      </c>
      <c r="BI548" s="196">
        <v>5.1144705E-16</v>
      </c>
      <c r="BJ548" s="196">
        <v>4.7170799000000001E-17</v>
      </c>
      <c r="BK548" s="196">
        <v>9.3140270999999995E-18</v>
      </c>
      <c r="BL548" s="196">
        <v>5.6365760999999997E-14</v>
      </c>
      <c r="BM548" s="196">
        <v>1.3521700999999999E-12</v>
      </c>
      <c r="BN548" s="108">
        <v>0</v>
      </c>
      <c r="BO548" s="196">
        <v>1.7992690000000001E-8</v>
      </c>
      <c r="BP548" s="108">
        <v>9.1285532999999999E-3</v>
      </c>
      <c r="BQ548" s="108">
        <v>0</v>
      </c>
      <c r="BR548" s="108">
        <v>0</v>
      </c>
      <c r="BS548" s="108">
        <v>0</v>
      </c>
      <c r="BU548" s="172">
        <v>4.3548492999999999E-6</v>
      </c>
      <c r="BV548" s="172">
        <v>1.6955691999999999E-7</v>
      </c>
      <c r="BW548" s="172">
        <v>2.6182061999999998E-6</v>
      </c>
      <c r="BX548" s="172">
        <v>9.3939948000000004E-10</v>
      </c>
      <c r="BY548" s="172">
        <v>1.3806372E-7</v>
      </c>
      <c r="BZ548" s="172">
        <v>1.8262629E-8</v>
      </c>
      <c r="CA548" s="69">
        <v>0</v>
      </c>
      <c r="CB548" s="172">
        <v>2.7718740999999998E-8</v>
      </c>
      <c r="CC548" s="172">
        <v>3.995452E-10</v>
      </c>
      <c r="CD548" s="172">
        <v>9.5041283000000002E-10</v>
      </c>
      <c r="CE548" s="69">
        <v>0</v>
      </c>
      <c r="CF548" s="69">
        <v>0</v>
      </c>
      <c r="CG548" s="69">
        <v>0</v>
      </c>
      <c r="CH548" s="172">
        <v>5.3299243000000001E-8</v>
      </c>
      <c r="CI548" s="172">
        <v>1.3274525000000001E-6</v>
      </c>
      <c r="CJ548" s="172">
        <v>3.0194258999999999E-18</v>
      </c>
      <c r="CK548" s="69">
        <v>0</v>
      </c>
      <c r="CM548" s="198">
        <v>0</v>
      </c>
      <c r="CN548" s="198">
        <v>9.3881116000000001E-2</v>
      </c>
      <c r="CO548" s="198">
        <v>5.2226355999999995E-4</v>
      </c>
      <c r="CP548" s="198">
        <v>1.2019693E-4</v>
      </c>
      <c r="CQ548" s="197">
        <v>2.3877545000000002E-13</v>
      </c>
      <c r="CR548" s="197">
        <v>2.891792E-11</v>
      </c>
      <c r="CS548" s="197">
        <v>6.5778202000000004E-6</v>
      </c>
      <c r="CT548" s="197">
        <v>3.9517190999999997E-5</v>
      </c>
      <c r="CU548" s="198">
        <v>0</v>
      </c>
      <c r="CV548" s="197">
        <v>6.4224870000000002E-6</v>
      </c>
      <c r="CX548" s="166"/>
    </row>
    <row r="549" spans="1:102" ht="14.4">
      <c r="A549" t="s">
        <v>3528</v>
      </c>
      <c r="B549" s="85" t="s">
        <v>506</v>
      </c>
      <c r="C549" s="113" t="str">
        <f t="shared" si="315"/>
        <v>A.070.09.303</v>
      </c>
      <c r="D549" s="9" t="s">
        <v>1149</v>
      </c>
      <c r="E549" s="112" t="s">
        <v>63</v>
      </c>
      <c r="F549" s="115" t="str">
        <f t="shared" si="316"/>
        <v>Gas in EU WTW from Algeria (LHV = 36 MJ/Nm3)</v>
      </c>
      <c r="G549" s="143">
        <f t="shared" si="317"/>
        <v>8.7700893333333335E-2</v>
      </c>
      <c r="I549" s="118">
        <f t="shared" si="318"/>
        <v>1.4665486410726101E-2</v>
      </c>
      <c r="K549" s="161">
        <f t="shared" si="319"/>
        <v>2.4455990475E-4</v>
      </c>
      <c r="L549" s="161">
        <f t="shared" si="320"/>
        <v>1.2644900755561001E-3</v>
      </c>
      <c r="M549" s="162">
        <f t="shared" si="321"/>
        <v>1.30243042E-6</v>
      </c>
      <c r="N549" s="161">
        <v>1.3155134000000001E-2</v>
      </c>
      <c r="O549" s="132">
        <v>9.8708694000000001E-4</v>
      </c>
      <c r="P549" s="132">
        <v>2.6954144000000002E-4</v>
      </c>
      <c r="Q549" s="132">
        <v>2.2993954999999999E-4</v>
      </c>
      <c r="R549" s="164">
        <v>1.3420504000000001E-5</v>
      </c>
      <c r="S549" s="164">
        <v>2.5895976000000001E-7</v>
      </c>
      <c r="T549" s="164">
        <v>9.4089098999999999E-7</v>
      </c>
      <c r="U549" s="164">
        <v>7.8556559999999997E-6</v>
      </c>
      <c r="V549" s="164">
        <v>2.1445832E-7</v>
      </c>
      <c r="W549" s="132">
        <v>0</v>
      </c>
      <c r="X549" s="164">
        <v>1.0879721E-6</v>
      </c>
      <c r="Y549" s="164">
        <v>6.0395560999999998E-9</v>
      </c>
      <c r="Z549" s="132">
        <v>0</v>
      </c>
      <c r="AA549" s="132">
        <v>0</v>
      </c>
      <c r="AC549" s="118">
        <f t="shared" si="295"/>
        <v>1.3155134000000001E-2</v>
      </c>
      <c r="AD549" s="118">
        <f t="shared" si="296"/>
        <v>1.5090439407499999E-3</v>
      </c>
      <c r="AE549" s="118">
        <f t="shared" si="297"/>
        <v>1.264484036E-3</v>
      </c>
      <c r="AF549" s="118">
        <f t="shared" si="298"/>
        <v>1.2644900755561001E-3</v>
      </c>
      <c r="AG549" s="118">
        <f t="shared" si="299"/>
        <v>1.30243042E-6</v>
      </c>
      <c r="AI549" s="69">
        <v>1.1490598000000001</v>
      </c>
      <c r="AJ549" s="69">
        <v>1.1488552999999999</v>
      </c>
      <c r="AK549" s="69">
        <v>1.3515181000000001E-4</v>
      </c>
      <c r="AL549" s="69">
        <v>0</v>
      </c>
      <c r="AM549" s="69">
        <v>0</v>
      </c>
      <c r="AN549" s="172">
        <v>3.2459214999999997E-5</v>
      </c>
      <c r="AO549" s="172">
        <v>3.6879051000000003E-5</v>
      </c>
      <c r="AQ549" s="116">
        <v>1.8357717E-3</v>
      </c>
      <c r="AR549" s="116">
        <v>1.6967388E-3</v>
      </c>
      <c r="AS549" s="199">
        <v>7.3854901000000006E-5</v>
      </c>
      <c r="AT549" s="199">
        <v>6.5177998999999996E-5</v>
      </c>
      <c r="AU549" s="150">
        <f t="shared" si="300"/>
        <v>1.01722951488861E-7</v>
      </c>
      <c r="AV549" s="150">
        <f t="shared" si="301"/>
        <v>2.7313202648857607E-10</v>
      </c>
      <c r="AW549" s="163">
        <f t="shared" si="302"/>
        <v>9.1285712926899992E-3</v>
      </c>
      <c r="AX549" s="196">
        <v>8.1410110000000001E-8</v>
      </c>
      <c r="AY549" s="196">
        <v>2.4563486999999999E-10</v>
      </c>
      <c r="AZ549" s="196">
        <v>6.7110566999999996E-15</v>
      </c>
      <c r="BA549" s="108">
        <v>0</v>
      </c>
      <c r="BB549" s="108">
        <v>0</v>
      </c>
      <c r="BC549" s="196">
        <v>2.9280953000000002E-11</v>
      </c>
      <c r="BD549" s="196">
        <v>2.0282152000000001E-8</v>
      </c>
      <c r="BE549" s="196">
        <v>4.2432295000000004E-12</v>
      </c>
      <c r="BF549" s="196">
        <v>2.3246648000000001E-11</v>
      </c>
      <c r="BG549" s="108">
        <v>0</v>
      </c>
      <c r="BH549" s="108">
        <v>0</v>
      </c>
      <c r="BI549" s="196">
        <v>5.1144705E-16</v>
      </c>
      <c r="BJ549" s="196">
        <v>4.7170799000000001E-17</v>
      </c>
      <c r="BK549" s="196">
        <v>9.3140270999999995E-18</v>
      </c>
      <c r="BL549" s="196">
        <v>5.6365760999999997E-14</v>
      </c>
      <c r="BM549" s="196">
        <v>1.3521700999999999E-12</v>
      </c>
      <c r="BN549" s="108">
        <v>0</v>
      </c>
      <c r="BO549" s="196">
        <v>1.7992690000000001E-8</v>
      </c>
      <c r="BP549" s="108">
        <v>9.1285532999999999E-3</v>
      </c>
      <c r="BQ549" s="108">
        <v>0</v>
      </c>
      <c r="BR549" s="108">
        <v>0</v>
      </c>
      <c r="BS549" s="108">
        <v>0</v>
      </c>
      <c r="BU549" s="172">
        <v>4.1819767999999996E-6</v>
      </c>
      <c r="BV549" s="172">
        <v>1.6955691999999999E-7</v>
      </c>
      <c r="BW549" s="172">
        <v>2.4453337E-6</v>
      </c>
      <c r="BX549" s="172">
        <v>9.3939948000000004E-10</v>
      </c>
      <c r="BY549" s="172">
        <v>1.3806372E-7</v>
      </c>
      <c r="BZ549" s="172">
        <v>1.8262629E-8</v>
      </c>
      <c r="CA549" s="69">
        <v>0</v>
      </c>
      <c r="CB549" s="172">
        <v>2.7718740999999998E-8</v>
      </c>
      <c r="CC549" s="172">
        <v>3.995452E-10</v>
      </c>
      <c r="CD549" s="172">
        <v>9.5041283000000002E-10</v>
      </c>
      <c r="CE549" s="69">
        <v>0</v>
      </c>
      <c r="CF549" s="69">
        <v>0</v>
      </c>
      <c r="CG549" s="69">
        <v>0</v>
      </c>
      <c r="CH549" s="172">
        <v>5.3299243000000001E-8</v>
      </c>
      <c r="CI549" s="172">
        <v>1.3274525000000001E-6</v>
      </c>
      <c r="CJ549" s="172">
        <v>3.0194258999999999E-18</v>
      </c>
      <c r="CK549" s="69">
        <v>0</v>
      </c>
      <c r="CM549" s="198">
        <v>0</v>
      </c>
      <c r="CN549" s="198">
        <v>8.7681116000000003E-2</v>
      </c>
      <c r="CO549" s="198">
        <v>5.2226355999999995E-4</v>
      </c>
      <c r="CP549" s="198">
        <v>1.2019693E-4</v>
      </c>
      <c r="CQ549" s="197">
        <v>2.3877545000000002E-13</v>
      </c>
      <c r="CR549" s="197">
        <v>2.891792E-11</v>
      </c>
      <c r="CS549" s="197">
        <v>6.5778202000000004E-6</v>
      </c>
      <c r="CT549" s="197">
        <v>3.9517190999999997E-5</v>
      </c>
      <c r="CU549" s="198">
        <v>0</v>
      </c>
      <c r="CV549" s="197">
        <v>6.4224870000000002E-6</v>
      </c>
      <c r="CX549" s="166"/>
    </row>
    <row r="550" spans="1:102" ht="14.4">
      <c r="A550" t="s">
        <v>3529</v>
      </c>
      <c r="B550" s="85" t="s">
        <v>506</v>
      </c>
      <c r="C550" s="113" t="str">
        <f t="shared" si="315"/>
        <v>A.070.09.304</v>
      </c>
      <c r="D550" s="9" t="s">
        <v>1149</v>
      </c>
      <c r="E550" s="112" t="s">
        <v>63</v>
      </c>
      <c r="F550" s="115" t="str">
        <f t="shared" si="316"/>
        <v xml:space="preserve">Gas in EU WTW from Qatar (LHV = 36 MJ/Nm3) </v>
      </c>
      <c r="G550" s="143">
        <f t="shared" si="317"/>
        <v>7.3880893333333336E-2</v>
      </c>
      <c r="I550" s="118">
        <f t="shared" si="318"/>
        <v>1.2592486410726101E-2</v>
      </c>
      <c r="K550" s="161">
        <f t="shared" si="319"/>
        <v>2.4455990475E-4</v>
      </c>
      <c r="L550" s="161">
        <f t="shared" si="320"/>
        <v>1.2644900755561001E-3</v>
      </c>
      <c r="M550" s="162">
        <f t="shared" si="321"/>
        <v>1.30243042E-6</v>
      </c>
      <c r="N550" s="161">
        <v>1.1082134E-2</v>
      </c>
      <c r="O550" s="132">
        <v>9.8708694000000001E-4</v>
      </c>
      <c r="P550" s="132">
        <v>2.6954144000000002E-4</v>
      </c>
      <c r="Q550" s="132">
        <v>2.2993954999999999E-4</v>
      </c>
      <c r="R550" s="164">
        <v>1.3420504000000001E-5</v>
      </c>
      <c r="S550" s="164">
        <v>2.5895976000000001E-7</v>
      </c>
      <c r="T550" s="164">
        <v>9.4089098999999999E-7</v>
      </c>
      <c r="U550" s="164">
        <v>7.8556559999999997E-6</v>
      </c>
      <c r="V550" s="164">
        <v>2.1445832E-7</v>
      </c>
      <c r="W550" s="132">
        <v>0</v>
      </c>
      <c r="X550" s="164">
        <v>1.0879721E-6</v>
      </c>
      <c r="Y550" s="164">
        <v>6.0395560999999998E-9</v>
      </c>
      <c r="Z550" s="132">
        <v>0</v>
      </c>
      <c r="AA550" s="132">
        <v>0</v>
      </c>
      <c r="AC550" s="118">
        <f t="shared" si="295"/>
        <v>1.1082134E-2</v>
      </c>
      <c r="AD550" s="118">
        <f t="shared" si="296"/>
        <v>1.5090439407499999E-3</v>
      </c>
      <c r="AE550" s="118">
        <f t="shared" si="297"/>
        <v>1.264484036E-3</v>
      </c>
      <c r="AF550" s="118">
        <f t="shared" si="298"/>
        <v>1.2644900755561001E-3</v>
      </c>
      <c r="AG550" s="118">
        <f t="shared" si="299"/>
        <v>1.30243042E-6</v>
      </c>
      <c r="AI550" s="69">
        <v>1.1490598000000001</v>
      </c>
      <c r="AJ550" s="69">
        <v>1.1488552999999999</v>
      </c>
      <c r="AK550" s="69">
        <v>1.3515181000000001E-4</v>
      </c>
      <c r="AL550" s="69">
        <v>0</v>
      </c>
      <c r="AM550" s="69">
        <v>0</v>
      </c>
      <c r="AN550" s="172">
        <v>3.2459214999999997E-5</v>
      </c>
      <c r="AO550" s="172">
        <v>3.6879051000000003E-5</v>
      </c>
      <c r="AQ550" s="116">
        <v>1.6113877E-3</v>
      </c>
      <c r="AR550" s="116">
        <v>1.4828185000000001E-3</v>
      </c>
      <c r="AS550" s="199">
        <v>6.3391217000000004E-5</v>
      </c>
      <c r="AT550" s="199">
        <v>6.5177998999999996E-5</v>
      </c>
      <c r="AU550" s="150">
        <f t="shared" si="300"/>
        <v>8.8897991488861003E-8</v>
      </c>
      <c r="AV550" s="150">
        <f t="shared" si="301"/>
        <v>2.3443496925857609E-10</v>
      </c>
      <c r="AW550" s="163">
        <f t="shared" si="302"/>
        <v>9.1285712926899992E-3</v>
      </c>
      <c r="AX550" s="196">
        <v>6.8585150000000003E-8</v>
      </c>
      <c r="AY550" s="196">
        <v>2.0693886999999999E-10</v>
      </c>
      <c r="AZ550" s="196">
        <v>5.6538266999999996E-15</v>
      </c>
      <c r="BA550" s="108">
        <v>0</v>
      </c>
      <c r="BB550" s="108">
        <v>0</v>
      </c>
      <c r="BC550" s="196">
        <v>2.9280953000000002E-11</v>
      </c>
      <c r="BD550" s="196">
        <v>2.0282152000000001E-8</v>
      </c>
      <c r="BE550" s="196">
        <v>4.2432295000000004E-12</v>
      </c>
      <c r="BF550" s="196">
        <v>2.3246648000000001E-11</v>
      </c>
      <c r="BG550" s="108">
        <v>0</v>
      </c>
      <c r="BH550" s="108">
        <v>0</v>
      </c>
      <c r="BI550" s="196">
        <v>5.1144705E-16</v>
      </c>
      <c r="BJ550" s="196">
        <v>4.7170799000000001E-17</v>
      </c>
      <c r="BK550" s="196">
        <v>9.3140270999999995E-18</v>
      </c>
      <c r="BL550" s="196">
        <v>5.6365760999999997E-14</v>
      </c>
      <c r="BM550" s="196">
        <v>1.3521700999999999E-12</v>
      </c>
      <c r="BN550" s="108">
        <v>0</v>
      </c>
      <c r="BO550" s="196">
        <v>1.7992690000000001E-8</v>
      </c>
      <c r="BP550" s="108">
        <v>9.1285532999999999E-3</v>
      </c>
      <c r="BQ550" s="108">
        <v>0</v>
      </c>
      <c r="BR550" s="108">
        <v>0</v>
      </c>
      <c r="BS550" s="108">
        <v>0</v>
      </c>
      <c r="BU550" s="172">
        <v>3.7966385000000001E-6</v>
      </c>
      <c r="BV550" s="172">
        <v>1.6955691999999999E-7</v>
      </c>
      <c r="BW550" s="172">
        <v>2.0599954E-6</v>
      </c>
      <c r="BX550" s="172">
        <v>9.3939948000000004E-10</v>
      </c>
      <c r="BY550" s="172">
        <v>1.3806372E-7</v>
      </c>
      <c r="BZ550" s="172">
        <v>1.8262629E-8</v>
      </c>
      <c r="CA550" s="69">
        <v>0</v>
      </c>
      <c r="CB550" s="172">
        <v>2.7718740999999998E-8</v>
      </c>
      <c r="CC550" s="172">
        <v>3.995452E-10</v>
      </c>
      <c r="CD550" s="172">
        <v>9.5041283000000002E-10</v>
      </c>
      <c r="CE550" s="69">
        <v>0</v>
      </c>
      <c r="CF550" s="69">
        <v>0</v>
      </c>
      <c r="CG550" s="69">
        <v>0</v>
      </c>
      <c r="CH550" s="172">
        <v>5.3299243000000001E-8</v>
      </c>
      <c r="CI550" s="172">
        <v>1.3274525000000001E-6</v>
      </c>
      <c r="CJ550" s="172">
        <v>3.0194258999999999E-18</v>
      </c>
      <c r="CK550" s="69">
        <v>0</v>
      </c>
      <c r="CM550" s="198">
        <v>0</v>
      </c>
      <c r="CN550" s="198">
        <v>7.3861116000000004E-2</v>
      </c>
      <c r="CO550" s="198">
        <v>5.2226355999999995E-4</v>
      </c>
      <c r="CP550" s="198">
        <v>1.2019693E-4</v>
      </c>
      <c r="CQ550" s="197">
        <v>2.3877545000000002E-13</v>
      </c>
      <c r="CR550" s="197">
        <v>2.891792E-11</v>
      </c>
      <c r="CS550" s="197">
        <v>6.5778202000000004E-6</v>
      </c>
      <c r="CT550" s="197">
        <v>3.9517190999999997E-5</v>
      </c>
      <c r="CU550" s="198">
        <v>0</v>
      </c>
      <c r="CV550" s="197">
        <v>6.4224870000000002E-6</v>
      </c>
      <c r="CX550" s="166"/>
    </row>
    <row r="551" spans="1:102" ht="14.4">
      <c r="A551" t="s">
        <v>3530</v>
      </c>
      <c r="B551" s="85" t="s">
        <v>506</v>
      </c>
      <c r="C551" s="113" t="str">
        <f t="shared" si="315"/>
        <v>A.070.09.305</v>
      </c>
      <c r="D551" s="9" t="s">
        <v>1149</v>
      </c>
      <c r="E551" s="112" t="s">
        <v>63</v>
      </c>
      <c r="F551" s="115" t="str">
        <f t="shared" si="316"/>
        <v xml:space="preserve">Gas in EU WTW from UK (LHV = 36 MJ/Nm3) </v>
      </c>
      <c r="G551" s="143">
        <f t="shared" si="317"/>
        <v>8.0320893333333337E-2</v>
      </c>
      <c r="I551" s="118">
        <f t="shared" si="318"/>
        <v>1.3558486410726101E-2</v>
      </c>
      <c r="K551" s="161">
        <f t="shared" si="319"/>
        <v>2.4455990475E-4</v>
      </c>
      <c r="L551" s="161">
        <f t="shared" si="320"/>
        <v>1.2644900755561001E-3</v>
      </c>
      <c r="M551" s="162">
        <f t="shared" si="321"/>
        <v>1.30243042E-6</v>
      </c>
      <c r="N551" s="161">
        <v>1.2048134E-2</v>
      </c>
      <c r="O551" s="132">
        <v>9.8708694000000001E-4</v>
      </c>
      <c r="P551" s="132">
        <v>2.6954144000000002E-4</v>
      </c>
      <c r="Q551" s="132">
        <v>2.2993954999999999E-4</v>
      </c>
      <c r="R551" s="164">
        <v>1.3420504000000001E-5</v>
      </c>
      <c r="S551" s="164">
        <v>2.5895976000000001E-7</v>
      </c>
      <c r="T551" s="164">
        <v>9.4089098999999999E-7</v>
      </c>
      <c r="U551" s="164">
        <v>7.8556559999999997E-6</v>
      </c>
      <c r="V551" s="164">
        <v>2.1445832E-7</v>
      </c>
      <c r="W551" s="132">
        <v>0</v>
      </c>
      <c r="X551" s="164">
        <v>1.0879721E-6</v>
      </c>
      <c r="Y551" s="164">
        <v>6.0395560999999998E-9</v>
      </c>
      <c r="Z551" s="132">
        <v>0</v>
      </c>
      <c r="AA551" s="132">
        <v>0</v>
      </c>
      <c r="AC551" s="118">
        <f t="shared" si="295"/>
        <v>1.2048134E-2</v>
      </c>
      <c r="AD551" s="118">
        <f t="shared" si="296"/>
        <v>1.5090439407499999E-3</v>
      </c>
      <c r="AE551" s="118">
        <f t="shared" si="297"/>
        <v>1.264484036E-3</v>
      </c>
      <c r="AF551" s="118">
        <f t="shared" si="298"/>
        <v>1.2644900755561001E-3</v>
      </c>
      <c r="AG551" s="118">
        <f t="shared" si="299"/>
        <v>1.30243042E-6</v>
      </c>
      <c r="AI551" s="69">
        <v>1.1490598000000001</v>
      </c>
      <c r="AJ551" s="69">
        <v>1.1488552999999999</v>
      </c>
      <c r="AK551" s="69">
        <v>1.3515181000000001E-4</v>
      </c>
      <c r="AL551" s="69">
        <v>0</v>
      </c>
      <c r="AM551" s="69">
        <v>0</v>
      </c>
      <c r="AN551" s="172">
        <v>3.2459214999999997E-5</v>
      </c>
      <c r="AO551" s="172">
        <v>3.6879051000000003E-5</v>
      </c>
      <c r="AQ551" s="116">
        <v>1.7159486999999999E-3</v>
      </c>
      <c r="AR551" s="116">
        <v>1.5825035E-3</v>
      </c>
      <c r="AS551" s="199">
        <v>6.8267203000000004E-5</v>
      </c>
      <c r="AT551" s="199">
        <v>6.5177998999999996E-5</v>
      </c>
      <c r="AU551" s="150">
        <f t="shared" si="300"/>
        <v>9.4874311488860999E-8</v>
      </c>
      <c r="AV551" s="150">
        <f t="shared" si="301"/>
        <v>2.5246746191857612E-10</v>
      </c>
      <c r="AW551" s="163">
        <f t="shared" si="302"/>
        <v>9.1285712926899992E-3</v>
      </c>
      <c r="AX551" s="196">
        <v>7.4561469999999999E-8</v>
      </c>
      <c r="AY551" s="196">
        <v>2.2497087E-10</v>
      </c>
      <c r="AZ551" s="196">
        <v>6.1464867E-15</v>
      </c>
      <c r="BA551" s="108">
        <v>0</v>
      </c>
      <c r="BB551" s="108">
        <v>0</v>
      </c>
      <c r="BC551" s="196">
        <v>2.9280953000000002E-11</v>
      </c>
      <c r="BD551" s="196">
        <v>2.0282152000000001E-8</v>
      </c>
      <c r="BE551" s="196">
        <v>4.2432295000000004E-12</v>
      </c>
      <c r="BF551" s="196">
        <v>2.3246648000000001E-11</v>
      </c>
      <c r="BG551" s="108">
        <v>0</v>
      </c>
      <c r="BH551" s="108">
        <v>0</v>
      </c>
      <c r="BI551" s="196">
        <v>5.1144705E-16</v>
      </c>
      <c r="BJ551" s="196">
        <v>4.7170799000000001E-17</v>
      </c>
      <c r="BK551" s="196">
        <v>9.3140270999999995E-18</v>
      </c>
      <c r="BL551" s="196">
        <v>5.6365760999999997E-14</v>
      </c>
      <c r="BM551" s="196">
        <v>1.3521700999999999E-12</v>
      </c>
      <c r="BN551" s="108">
        <v>0</v>
      </c>
      <c r="BO551" s="196">
        <v>1.7992690000000001E-8</v>
      </c>
      <c r="BP551" s="108">
        <v>9.1285532999999999E-3</v>
      </c>
      <c r="BQ551" s="108">
        <v>0</v>
      </c>
      <c r="BR551" s="108">
        <v>0</v>
      </c>
      <c r="BS551" s="108">
        <v>0</v>
      </c>
      <c r="BU551" s="172">
        <v>3.9762028000000001E-6</v>
      </c>
      <c r="BV551" s="172">
        <v>1.6955691999999999E-7</v>
      </c>
      <c r="BW551" s="172">
        <v>2.2395597E-6</v>
      </c>
      <c r="BX551" s="172">
        <v>9.3939948000000004E-10</v>
      </c>
      <c r="BY551" s="172">
        <v>1.3806372E-7</v>
      </c>
      <c r="BZ551" s="172">
        <v>1.8262629E-8</v>
      </c>
      <c r="CA551" s="69">
        <v>0</v>
      </c>
      <c r="CB551" s="172">
        <v>2.7718740999999998E-8</v>
      </c>
      <c r="CC551" s="172">
        <v>3.995452E-10</v>
      </c>
      <c r="CD551" s="172">
        <v>9.5041283000000002E-10</v>
      </c>
      <c r="CE551" s="69">
        <v>0</v>
      </c>
      <c r="CF551" s="69">
        <v>0</v>
      </c>
      <c r="CG551" s="69">
        <v>0</v>
      </c>
      <c r="CH551" s="172">
        <v>5.3299243000000001E-8</v>
      </c>
      <c r="CI551" s="172">
        <v>1.3274525000000001E-6</v>
      </c>
      <c r="CJ551" s="172">
        <v>3.0194258999999999E-18</v>
      </c>
      <c r="CK551" s="69">
        <v>0</v>
      </c>
      <c r="CM551" s="198">
        <v>0</v>
      </c>
      <c r="CN551" s="198">
        <v>8.0301116000000006E-2</v>
      </c>
      <c r="CO551" s="198">
        <v>5.2226355999999995E-4</v>
      </c>
      <c r="CP551" s="198">
        <v>1.2019693E-4</v>
      </c>
      <c r="CQ551" s="197">
        <v>2.3877545000000002E-13</v>
      </c>
      <c r="CR551" s="197">
        <v>2.891792E-11</v>
      </c>
      <c r="CS551" s="197">
        <v>6.5778202000000004E-6</v>
      </c>
      <c r="CT551" s="197">
        <v>3.9517190999999997E-5</v>
      </c>
      <c r="CU551" s="198">
        <v>0</v>
      </c>
      <c r="CV551" s="197">
        <v>6.4224870000000002E-6</v>
      </c>
      <c r="CX551" s="166"/>
    </row>
    <row r="552" spans="1:102" ht="14.4">
      <c r="A552" t="s">
        <v>3531</v>
      </c>
      <c r="B552" s="85" t="s">
        <v>506</v>
      </c>
      <c r="C552" s="113" t="str">
        <f t="shared" si="315"/>
        <v>A.070.09.306</v>
      </c>
      <c r="D552" s="9" t="s">
        <v>1149</v>
      </c>
      <c r="E552" s="112" t="s">
        <v>63</v>
      </c>
      <c r="F552" s="115" t="str">
        <f t="shared" si="316"/>
        <v xml:space="preserve">Gas in EU WTW from Nigeria (LHV = 36 MJ/Nm3) </v>
      </c>
      <c r="G552" s="143">
        <f t="shared" si="317"/>
        <v>7.931089333333334E-2</v>
      </c>
      <c r="I552" s="118">
        <f t="shared" si="318"/>
        <v>1.34069864107261E-2</v>
      </c>
      <c r="K552" s="161">
        <f t="shared" si="319"/>
        <v>2.4455990475E-4</v>
      </c>
      <c r="L552" s="161">
        <f t="shared" si="320"/>
        <v>1.2644900755561001E-3</v>
      </c>
      <c r="M552" s="162">
        <f t="shared" si="321"/>
        <v>1.30243042E-6</v>
      </c>
      <c r="N552" s="161">
        <v>1.1896634E-2</v>
      </c>
      <c r="O552" s="132">
        <v>9.8708694000000001E-4</v>
      </c>
      <c r="P552" s="132">
        <v>2.6954144000000002E-4</v>
      </c>
      <c r="Q552" s="132">
        <v>2.2993954999999999E-4</v>
      </c>
      <c r="R552" s="164">
        <v>1.3420504000000001E-5</v>
      </c>
      <c r="S552" s="164">
        <v>2.5895976000000001E-7</v>
      </c>
      <c r="T552" s="164">
        <v>9.4089098999999999E-7</v>
      </c>
      <c r="U552" s="164">
        <v>7.8556559999999997E-6</v>
      </c>
      <c r="V552" s="164">
        <v>2.1445832E-7</v>
      </c>
      <c r="W552" s="132">
        <v>0</v>
      </c>
      <c r="X552" s="164">
        <v>1.0879721E-6</v>
      </c>
      <c r="Y552" s="164">
        <v>6.0395560999999998E-9</v>
      </c>
      <c r="Z552" s="132">
        <v>0</v>
      </c>
      <c r="AA552" s="132">
        <v>0</v>
      </c>
      <c r="AC552" s="118">
        <f t="shared" si="295"/>
        <v>1.1896634E-2</v>
      </c>
      <c r="AD552" s="118">
        <f t="shared" si="296"/>
        <v>1.5090439407499999E-3</v>
      </c>
      <c r="AE552" s="118">
        <f t="shared" si="297"/>
        <v>1.264484036E-3</v>
      </c>
      <c r="AF552" s="118">
        <f t="shared" si="298"/>
        <v>1.2644900755561001E-3</v>
      </c>
      <c r="AG552" s="118">
        <f t="shared" si="299"/>
        <v>1.30243042E-6</v>
      </c>
      <c r="AI552" s="69">
        <v>1.1490598000000001</v>
      </c>
      <c r="AJ552" s="69">
        <v>1.1488552999999999</v>
      </c>
      <c r="AK552" s="69">
        <v>1.3515181000000001E-4</v>
      </c>
      <c r="AL552" s="69">
        <v>0</v>
      </c>
      <c r="AM552" s="69">
        <v>0</v>
      </c>
      <c r="AN552" s="172">
        <v>3.2459214999999997E-5</v>
      </c>
      <c r="AO552" s="172">
        <v>3.6879051000000003E-5</v>
      </c>
      <c r="AQ552" s="116">
        <v>1.6995502E-3</v>
      </c>
      <c r="AR552" s="116">
        <v>1.5668697000000001E-3</v>
      </c>
      <c r="AS552" s="199">
        <v>6.7502490999999995E-5</v>
      </c>
      <c r="AT552" s="199">
        <v>6.5177998999999996E-5</v>
      </c>
      <c r="AU552" s="150">
        <f t="shared" si="300"/>
        <v>9.3937031488860998E-8</v>
      </c>
      <c r="AV552" s="150">
        <f t="shared" si="301"/>
        <v>2.4963938465357612E-10</v>
      </c>
      <c r="AW552" s="163">
        <f t="shared" si="302"/>
        <v>9.1285712926899992E-3</v>
      </c>
      <c r="AX552" s="196">
        <v>7.3624189999999999E-8</v>
      </c>
      <c r="AY552" s="196">
        <v>2.2214287000000001E-10</v>
      </c>
      <c r="AZ552" s="196">
        <v>6.0692217000000001E-15</v>
      </c>
      <c r="BA552" s="108">
        <v>0</v>
      </c>
      <c r="BB552" s="108">
        <v>0</v>
      </c>
      <c r="BC552" s="196">
        <v>2.9280953000000002E-11</v>
      </c>
      <c r="BD552" s="196">
        <v>2.0282152000000001E-8</v>
      </c>
      <c r="BE552" s="196">
        <v>4.2432295000000004E-12</v>
      </c>
      <c r="BF552" s="196">
        <v>2.3246648000000001E-11</v>
      </c>
      <c r="BG552" s="108">
        <v>0</v>
      </c>
      <c r="BH552" s="108">
        <v>0</v>
      </c>
      <c r="BI552" s="196">
        <v>5.1144705E-16</v>
      </c>
      <c r="BJ552" s="196">
        <v>4.7170799000000001E-17</v>
      </c>
      <c r="BK552" s="196">
        <v>9.3140270999999995E-18</v>
      </c>
      <c r="BL552" s="196">
        <v>5.6365760999999997E-14</v>
      </c>
      <c r="BM552" s="196">
        <v>1.3521700999999999E-12</v>
      </c>
      <c r="BN552" s="108">
        <v>0</v>
      </c>
      <c r="BO552" s="196">
        <v>1.7992690000000001E-8</v>
      </c>
      <c r="BP552" s="108">
        <v>9.1285532999999999E-3</v>
      </c>
      <c r="BQ552" s="108">
        <v>0</v>
      </c>
      <c r="BR552" s="108">
        <v>0</v>
      </c>
      <c r="BS552" s="108">
        <v>0</v>
      </c>
      <c r="BU552" s="172">
        <v>3.9480412999999996E-6</v>
      </c>
      <c r="BV552" s="172">
        <v>1.6955691999999999E-7</v>
      </c>
      <c r="BW552" s="172">
        <v>2.2113981999999999E-6</v>
      </c>
      <c r="BX552" s="172">
        <v>9.3939948000000004E-10</v>
      </c>
      <c r="BY552" s="172">
        <v>1.3806372E-7</v>
      </c>
      <c r="BZ552" s="172">
        <v>1.8262629E-8</v>
      </c>
      <c r="CA552" s="69">
        <v>0</v>
      </c>
      <c r="CB552" s="172">
        <v>2.7718740999999998E-8</v>
      </c>
      <c r="CC552" s="172">
        <v>3.995452E-10</v>
      </c>
      <c r="CD552" s="172">
        <v>9.5041283000000002E-10</v>
      </c>
      <c r="CE552" s="69">
        <v>0</v>
      </c>
      <c r="CF552" s="69">
        <v>0</v>
      </c>
      <c r="CG552" s="69">
        <v>0</v>
      </c>
      <c r="CH552" s="172">
        <v>5.3299243000000001E-8</v>
      </c>
      <c r="CI552" s="172">
        <v>1.3274525000000001E-6</v>
      </c>
      <c r="CJ552" s="172">
        <v>3.0194258999999999E-18</v>
      </c>
      <c r="CK552" s="69">
        <v>0</v>
      </c>
      <c r="CM552" s="198">
        <v>0</v>
      </c>
      <c r="CN552" s="198">
        <v>7.9291115999999995E-2</v>
      </c>
      <c r="CO552" s="198">
        <v>5.2226355999999995E-4</v>
      </c>
      <c r="CP552" s="198">
        <v>1.2019693E-4</v>
      </c>
      <c r="CQ552" s="197">
        <v>2.3877545000000002E-13</v>
      </c>
      <c r="CR552" s="197">
        <v>2.891792E-11</v>
      </c>
      <c r="CS552" s="197">
        <v>6.5778202000000004E-6</v>
      </c>
      <c r="CT552" s="197">
        <v>3.9517190999999997E-5</v>
      </c>
      <c r="CU552" s="198">
        <v>0</v>
      </c>
      <c r="CV552" s="197">
        <v>6.4224870000000002E-6</v>
      </c>
      <c r="CX552" s="166"/>
    </row>
    <row r="553" spans="1:102" ht="14.4">
      <c r="A553" t="s">
        <v>3532</v>
      </c>
      <c r="B553" s="85" t="s">
        <v>506</v>
      </c>
      <c r="C553" s="113" t="str">
        <f t="shared" si="315"/>
        <v>A.070.09.307</v>
      </c>
      <c r="D553" s="9" t="s">
        <v>1149</v>
      </c>
      <c r="E553" s="112" t="s">
        <v>63</v>
      </c>
      <c r="F553" s="115" t="str">
        <f t="shared" si="316"/>
        <v xml:space="preserve">Gas in EU WTW from Russia (LHV = 36 MJ/Nm3) </v>
      </c>
      <c r="G553" s="143">
        <f t="shared" si="317"/>
        <v>8.375089333333334E-2</v>
      </c>
      <c r="I553" s="118">
        <f t="shared" si="318"/>
        <v>1.40729864107261E-2</v>
      </c>
      <c r="K553" s="161">
        <f t="shared" si="319"/>
        <v>2.4455990475E-4</v>
      </c>
      <c r="L553" s="161">
        <f t="shared" si="320"/>
        <v>1.2644900755561001E-3</v>
      </c>
      <c r="M553" s="162">
        <f t="shared" si="321"/>
        <v>1.30243042E-6</v>
      </c>
      <c r="N553" s="161">
        <v>1.2562634E-2</v>
      </c>
      <c r="O553" s="132">
        <v>9.8708694000000001E-4</v>
      </c>
      <c r="P553" s="132">
        <v>2.6954144000000002E-4</v>
      </c>
      <c r="Q553" s="132">
        <v>2.2993954999999999E-4</v>
      </c>
      <c r="R553" s="164">
        <v>1.3420504000000001E-5</v>
      </c>
      <c r="S553" s="164">
        <v>2.5895976000000001E-7</v>
      </c>
      <c r="T553" s="164">
        <v>9.4089098999999999E-7</v>
      </c>
      <c r="U553" s="164">
        <v>7.8556559999999997E-6</v>
      </c>
      <c r="V553" s="164">
        <v>2.1445832E-7</v>
      </c>
      <c r="W553" s="132">
        <v>0</v>
      </c>
      <c r="X553" s="164">
        <v>1.0879721E-6</v>
      </c>
      <c r="Y553" s="164">
        <v>6.0395560999999998E-9</v>
      </c>
      <c r="Z553" s="132">
        <v>0</v>
      </c>
      <c r="AA553" s="132">
        <v>0</v>
      </c>
      <c r="AC553" s="118">
        <f t="shared" si="295"/>
        <v>1.2562634E-2</v>
      </c>
      <c r="AD553" s="118">
        <f t="shared" si="296"/>
        <v>1.5090439407499999E-3</v>
      </c>
      <c r="AE553" s="118">
        <f t="shared" si="297"/>
        <v>1.264484036E-3</v>
      </c>
      <c r="AF553" s="118">
        <f t="shared" si="298"/>
        <v>1.2644900755561001E-3</v>
      </c>
      <c r="AG553" s="118">
        <f t="shared" si="299"/>
        <v>1.30243042E-6</v>
      </c>
      <c r="AI553" s="69">
        <v>1.1490598000000001</v>
      </c>
      <c r="AJ553" s="69">
        <v>1.1488552999999999</v>
      </c>
      <c r="AK553" s="69">
        <v>1.3515181000000001E-4</v>
      </c>
      <c r="AL553" s="69">
        <v>0</v>
      </c>
      <c r="AM553" s="69">
        <v>0</v>
      </c>
      <c r="AN553" s="172">
        <v>3.2459214999999997E-5</v>
      </c>
      <c r="AO553" s="172">
        <v>3.6879051000000003E-5</v>
      </c>
      <c r="AQ553" s="116">
        <v>1.7716387999999999E-3</v>
      </c>
      <c r="AR553" s="116">
        <v>1.6355966E-3</v>
      </c>
      <c r="AS553" s="199">
        <v>7.0864195999999994E-5</v>
      </c>
      <c r="AT553" s="199">
        <v>6.5177998999999996E-5</v>
      </c>
      <c r="AU553" s="150">
        <f t="shared" si="300"/>
        <v>9.8057351488860994E-8</v>
      </c>
      <c r="AV553" s="150">
        <f t="shared" si="301"/>
        <v>2.6207172431357615E-10</v>
      </c>
      <c r="AW553" s="163">
        <f t="shared" si="302"/>
        <v>9.1285712926899992E-3</v>
      </c>
      <c r="AX553" s="196">
        <v>7.7744509999999995E-8</v>
      </c>
      <c r="AY553" s="196">
        <v>2.3457486999999998E-10</v>
      </c>
      <c r="AZ553" s="196">
        <v>6.4088816999999998E-15</v>
      </c>
      <c r="BA553" s="108">
        <v>0</v>
      </c>
      <c r="BB553" s="108">
        <v>0</v>
      </c>
      <c r="BC553" s="196">
        <v>2.9280953000000002E-11</v>
      </c>
      <c r="BD553" s="196">
        <v>2.0282152000000001E-8</v>
      </c>
      <c r="BE553" s="196">
        <v>4.2432295000000004E-12</v>
      </c>
      <c r="BF553" s="196">
        <v>2.3246648000000001E-11</v>
      </c>
      <c r="BG553" s="108">
        <v>0</v>
      </c>
      <c r="BH553" s="108">
        <v>0</v>
      </c>
      <c r="BI553" s="196">
        <v>5.1144705E-16</v>
      </c>
      <c r="BJ553" s="196">
        <v>4.7170799000000001E-17</v>
      </c>
      <c r="BK553" s="196">
        <v>9.3140270999999995E-18</v>
      </c>
      <c r="BL553" s="196">
        <v>5.6365760999999997E-14</v>
      </c>
      <c r="BM553" s="196">
        <v>1.3521700999999999E-12</v>
      </c>
      <c r="BN553" s="108">
        <v>0</v>
      </c>
      <c r="BO553" s="196">
        <v>1.7992690000000001E-8</v>
      </c>
      <c r="BP553" s="108">
        <v>9.1285532999999999E-3</v>
      </c>
      <c r="BQ553" s="108">
        <v>0</v>
      </c>
      <c r="BR553" s="108">
        <v>0</v>
      </c>
      <c r="BS553" s="108">
        <v>0</v>
      </c>
      <c r="BU553" s="172">
        <v>4.0718402999999998E-6</v>
      </c>
      <c r="BV553" s="172">
        <v>1.6955691999999999E-7</v>
      </c>
      <c r="BW553" s="172">
        <v>2.3351972000000001E-6</v>
      </c>
      <c r="BX553" s="172">
        <v>9.3939948000000004E-10</v>
      </c>
      <c r="BY553" s="172">
        <v>1.3806372E-7</v>
      </c>
      <c r="BZ553" s="172">
        <v>1.8262629E-8</v>
      </c>
      <c r="CA553" s="69">
        <v>0</v>
      </c>
      <c r="CB553" s="172">
        <v>2.7718740999999998E-8</v>
      </c>
      <c r="CC553" s="172">
        <v>3.995452E-10</v>
      </c>
      <c r="CD553" s="172">
        <v>9.5041283000000002E-10</v>
      </c>
      <c r="CE553" s="69">
        <v>0</v>
      </c>
      <c r="CF553" s="69">
        <v>0</v>
      </c>
      <c r="CG553" s="69">
        <v>0</v>
      </c>
      <c r="CH553" s="172">
        <v>5.3299243000000001E-8</v>
      </c>
      <c r="CI553" s="172">
        <v>1.3274525000000001E-6</v>
      </c>
      <c r="CJ553" s="172">
        <v>3.0194258999999999E-18</v>
      </c>
      <c r="CK553" s="69">
        <v>0</v>
      </c>
      <c r="CM553" s="198">
        <v>0</v>
      </c>
      <c r="CN553" s="198">
        <v>8.3731115999999994E-2</v>
      </c>
      <c r="CO553" s="198">
        <v>5.2226355999999995E-4</v>
      </c>
      <c r="CP553" s="198">
        <v>1.2019693E-4</v>
      </c>
      <c r="CQ553" s="197">
        <v>2.3877545000000002E-13</v>
      </c>
      <c r="CR553" s="197">
        <v>2.891792E-11</v>
      </c>
      <c r="CS553" s="197">
        <v>6.5778202000000004E-6</v>
      </c>
      <c r="CT553" s="197">
        <v>3.9517190999999997E-5</v>
      </c>
      <c r="CU553" s="198">
        <v>0</v>
      </c>
      <c r="CV553" s="197">
        <v>6.4224870000000002E-6</v>
      </c>
      <c r="CX553" s="166"/>
    </row>
    <row r="554" spans="1:102" ht="14.4">
      <c r="A554" t="s">
        <v>3533</v>
      </c>
      <c r="B554" s="85" t="s">
        <v>506</v>
      </c>
      <c r="C554" s="113" t="str">
        <f t="shared" si="315"/>
        <v>A.070.09.308</v>
      </c>
      <c r="D554" s="9" t="s">
        <v>1149</v>
      </c>
      <c r="E554" s="112" t="s">
        <v>63</v>
      </c>
      <c r="F554" s="115" t="str">
        <f t="shared" si="316"/>
        <v xml:space="preserve">Gas in EU WTW from Trinidad (LHV = 36 MJ/Nm3) </v>
      </c>
      <c r="G554" s="143">
        <f t="shared" si="317"/>
        <v>7.4420893333333335E-2</v>
      </c>
      <c r="I554" s="118">
        <f t="shared" si="318"/>
        <v>1.26734864107261E-2</v>
      </c>
      <c r="K554" s="161">
        <f t="shared" si="319"/>
        <v>2.4455990475E-4</v>
      </c>
      <c r="L554" s="161">
        <f t="shared" si="320"/>
        <v>1.2644900755561001E-3</v>
      </c>
      <c r="M554" s="162">
        <f t="shared" si="321"/>
        <v>1.30243042E-6</v>
      </c>
      <c r="N554" s="161">
        <v>1.1163134E-2</v>
      </c>
      <c r="O554" s="132">
        <v>9.8708694000000001E-4</v>
      </c>
      <c r="P554" s="132">
        <v>2.6954144000000002E-4</v>
      </c>
      <c r="Q554" s="132">
        <v>2.2993954999999999E-4</v>
      </c>
      <c r="R554" s="164">
        <v>1.3420504000000001E-5</v>
      </c>
      <c r="S554" s="164">
        <v>2.5895976000000001E-7</v>
      </c>
      <c r="T554" s="164">
        <v>9.4089098999999999E-7</v>
      </c>
      <c r="U554" s="164">
        <v>7.8556559999999997E-6</v>
      </c>
      <c r="V554" s="164">
        <v>2.1445832E-7</v>
      </c>
      <c r="W554" s="132">
        <v>0</v>
      </c>
      <c r="X554" s="164">
        <v>1.0879721E-6</v>
      </c>
      <c r="Y554" s="164">
        <v>6.0395560999999998E-9</v>
      </c>
      <c r="Z554" s="132">
        <v>0</v>
      </c>
      <c r="AA554" s="132">
        <v>0</v>
      </c>
      <c r="AC554" s="118">
        <f t="shared" si="295"/>
        <v>1.1163134E-2</v>
      </c>
      <c r="AD554" s="118">
        <f t="shared" si="296"/>
        <v>1.5090439407499999E-3</v>
      </c>
      <c r="AE554" s="118">
        <f t="shared" si="297"/>
        <v>1.264484036E-3</v>
      </c>
      <c r="AF554" s="118">
        <f t="shared" si="298"/>
        <v>1.2644900755561001E-3</v>
      </c>
      <c r="AG554" s="118">
        <f t="shared" si="299"/>
        <v>1.30243042E-6</v>
      </c>
      <c r="AI554" s="69">
        <v>1.1490598000000001</v>
      </c>
      <c r="AJ554" s="69">
        <v>1.1488552999999999</v>
      </c>
      <c r="AK554" s="69">
        <v>1.3515181000000001E-4</v>
      </c>
      <c r="AL554" s="69">
        <v>0</v>
      </c>
      <c r="AM554" s="69">
        <v>0</v>
      </c>
      <c r="AN554" s="172">
        <v>3.2459214999999997E-5</v>
      </c>
      <c r="AO554" s="172">
        <v>3.6879051000000003E-5</v>
      </c>
      <c r="AQ554" s="116">
        <v>1.6201551999999999E-3</v>
      </c>
      <c r="AR554" s="116">
        <v>1.4911772000000001E-3</v>
      </c>
      <c r="AS554" s="199">
        <v>6.3800072999999999E-5</v>
      </c>
      <c r="AT554" s="199">
        <v>6.5177998999999996E-5</v>
      </c>
      <c r="AU554" s="150">
        <f t="shared" si="300"/>
        <v>8.9399111488861E-8</v>
      </c>
      <c r="AV554" s="150">
        <f t="shared" si="301"/>
        <v>2.359470105685761E-10</v>
      </c>
      <c r="AW554" s="163">
        <f t="shared" si="302"/>
        <v>9.1285712926899992E-3</v>
      </c>
      <c r="AX554" s="196">
        <v>6.9086270000000001E-8</v>
      </c>
      <c r="AY554" s="196">
        <v>2.0845087000000001E-10</v>
      </c>
      <c r="AZ554" s="196">
        <v>5.6951367000000003E-15</v>
      </c>
      <c r="BA554" s="108">
        <v>0</v>
      </c>
      <c r="BB554" s="108">
        <v>0</v>
      </c>
      <c r="BC554" s="196">
        <v>2.9280953000000002E-11</v>
      </c>
      <c r="BD554" s="196">
        <v>2.0282152000000001E-8</v>
      </c>
      <c r="BE554" s="196">
        <v>4.2432295000000004E-12</v>
      </c>
      <c r="BF554" s="196">
        <v>2.3246648000000001E-11</v>
      </c>
      <c r="BG554" s="108">
        <v>0</v>
      </c>
      <c r="BH554" s="108">
        <v>0</v>
      </c>
      <c r="BI554" s="196">
        <v>5.1144705E-16</v>
      </c>
      <c r="BJ554" s="196">
        <v>4.7170799000000001E-17</v>
      </c>
      <c r="BK554" s="196">
        <v>9.3140270999999995E-18</v>
      </c>
      <c r="BL554" s="196">
        <v>5.6365760999999997E-14</v>
      </c>
      <c r="BM554" s="196">
        <v>1.3521700999999999E-12</v>
      </c>
      <c r="BN554" s="108">
        <v>0</v>
      </c>
      <c r="BO554" s="196">
        <v>1.7992690000000001E-8</v>
      </c>
      <c r="BP554" s="108">
        <v>9.1285532999999999E-3</v>
      </c>
      <c r="BQ554" s="108">
        <v>0</v>
      </c>
      <c r="BR554" s="108">
        <v>0</v>
      </c>
      <c r="BS554" s="108">
        <v>0</v>
      </c>
      <c r="BU554" s="172">
        <v>3.8116951999999998E-6</v>
      </c>
      <c r="BV554" s="172">
        <v>1.6955691999999999E-7</v>
      </c>
      <c r="BW554" s="172">
        <v>2.0750521000000001E-6</v>
      </c>
      <c r="BX554" s="172">
        <v>9.3939948000000004E-10</v>
      </c>
      <c r="BY554" s="172">
        <v>1.3806372E-7</v>
      </c>
      <c r="BZ554" s="172">
        <v>1.8262629E-8</v>
      </c>
      <c r="CA554" s="69">
        <v>0</v>
      </c>
      <c r="CB554" s="172">
        <v>2.7718740999999998E-8</v>
      </c>
      <c r="CC554" s="172">
        <v>3.995452E-10</v>
      </c>
      <c r="CD554" s="172">
        <v>9.5041283000000002E-10</v>
      </c>
      <c r="CE554" s="69">
        <v>0</v>
      </c>
      <c r="CF554" s="69">
        <v>0</v>
      </c>
      <c r="CG554" s="69">
        <v>0</v>
      </c>
      <c r="CH554" s="172">
        <v>5.3299243000000001E-8</v>
      </c>
      <c r="CI554" s="172">
        <v>1.3274525000000001E-6</v>
      </c>
      <c r="CJ554" s="172">
        <v>3.0194258999999999E-18</v>
      </c>
      <c r="CK554" s="69">
        <v>0</v>
      </c>
      <c r="CM554" s="198">
        <v>0</v>
      </c>
      <c r="CN554" s="198">
        <v>7.4401116000000003E-2</v>
      </c>
      <c r="CO554" s="198">
        <v>5.2226355999999995E-4</v>
      </c>
      <c r="CP554" s="198">
        <v>1.2019693E-4</v>
      </c>
      <c r="CQ554" s="197">
        <v>2.3877545000000002E-13</v>
      </c>
      <c r="CR554" s="197">
        <v>2.891792E-11</v>
      </c>
      <c r="CS554" s="197">
        <v>6.5778202000000004E-6</v>
      </c>
      <c r="CT554" s="197">
        <v>3.9517190999999997E-5</v>
      </c>
      <c r="CU554" s="198">
        <v>0</v>
      </c>
      <c r="CV554" s="197">
        <v>6.4224870000000002E-6</v>
      </c>
      <c r="CX554" s="166"/>
    </row>
    <row r="555" spans="1:102" ht="14.4">
      <c r="A555" t="s">
        <v>3534</v>
      </c>
      <c r="B555" s="85" t="s">
        <v>506</v>
      </c>
      <c r="C555" s="113" t="str">
        <f t="shared" si="315"/>
        <v>A.070.09.309</v>
      </c>
      <c r="D555" s="9" t="s">
        <v>1149</v>
      </c>
      <c r="E555" s="112" t="s">
        <v>63</v>
      </c>
      <c r="F555" s="115" t="str">
        <f t="shared" si="316"/>
        <v>Gas in EU WTW from Aberjan (LHV = 36 MJ/Nm3)</v>
      </c>
      <c r="G555" s="143">
        <f t="shared" si="317"/>
        <v>7.5000893333333332E-2</v>
      </c>
      <c r="I555" s="118">
        <f t="shared" si="318"/>
        <v>1.27604864107261E-2</v>
      </c>
      <c r="K555" s="161">
        <f t="shared" si="319"/>
        <v>2.4455990475E-4</v>
      </c>
      <c r="L555" s="161">
        <f t="shared" si="320"/>
        <v>1.2644900755561001E-3</v>
      </c>
      <c r="M555" s="162">
        <f t="shared" si="321"/>
        <v>1.30243042E-6</v>
      </c>
      <c r="N555" s="161">
        <v>1.1250134E-2</v>
      </c>
      <c r="O555" s="132">
        <v>9.8708694000000001E-4</v>
      </c>
      <c r="P555" s="132">
        <v>2.6954144000000002E-4</v>
      </c>
      <c r="Q555" s="132">
        <v>2.2993954999999999E-4</v>
      </c>
      <c r="R555" s="164">
        <v>1.3420504000000001E-5</v>
      </c>
      <c r="S555" s="164">
        <v>2.5895976000000001E-7</v>
      </c>
      <c r="T555" s="164">
        <v>9.4089098999999999E-7</v>
      </c>
      <c r="U555" s="164">
        <v>7.8556559999999997E-6</v>
      </c>
      <c r="V555" s="164">
        <v>2.1445832E-7</v>
      </c>
      <c r="W555" s="132">
        <v>0</v>
      </c>
      <c r="X555" s="164">
        <v>1.0879721E-6</v>
      </c>
      <c r="Y555" s="164">
        <v>6.0395560999999998E-9</v>
      </c>
      <c r="Z555" s="132">
        <v>0</v>
      </c>
      <c r="AA555" s="132">
        <v>0</v>
      </c>
      <c r="AC555" s="118">
        <f t="shared" si="295"/>
        <v>1.1250134E-2</v>
      </c>
      <c r="AD555" s="118">
        <f t="shared" si="296"/>
        <v>1.5090439407499999E-3</v>
      </c>
      <c r="AE555" s="118">
        <f t="shared" si="297"/>
        <v>1.264484036E-3</v>
      </c>
      <c r="AF555" s="118">
        <f t="shared" si="298"/>
        <v>1.2644900755561001E-3</v>
      </c>
      <c r="AG555" s="118">
        <f t="shared" si="299"/>
        <v>1.30243042E-6</v>
      </c>
      <c r="AI555" s="69">
        <v>1.1490598000000001</v>
      </c>
      <c r="AJ555" s="69">
        <v>1.1488552999999999</v>
      </c>
      <c r="AK555" s="69">
        <v>1.3515181000000001E-4</v>
      </c>
      <c r="AL555" s="69">
        <v>0</v>
      </c>
      <c r="AM555" s="69">
        <v>0</v>
      </c>
      <c r="AN555" s="172">
        <v>3.2459214999999997E-5</v>
      </c>
      <c r="AO555" s="172">
        <v>3.6879051000000003E-5</v>
      </c>
      <c r="AQ555" s="116">
        <v>1.6295722E-3</v>
      </c>
      <c r="AR555" s="116">
        <v>1.500155E-3</v>
      </c>
      <c r="AS555" s="199">
        <v>6.4239215000000001E-5</v>
      </c>
      <c r="AT555" s="199">
        <v>6.5177998999999996E-5</v>
      </c>
      <c r="AU555" s="150">
        <f t="shared" si="300"/>
        <v>8.9937351488860998E-8</v>
      </c>
      <c r="AV555" s="150">
        <f t="shared" si="301"/>
        <v>2.3757105493857608E-10</v>
      </c>
      <c r="AW555" s="163">
        <f t="shared" si="302"/>
        <v>9.1285712926899992E-3</v>
      </c>
      <c r="AX555" s="196">
        <v>6.9624509999999999E-8</v>
      </c>
      <c r="AY555" s="196">
        <v>2.1007487000000001E-10</v>
      </c>
      <c r="AZ555" s="196">
        <v>5.7395066999999999E-15</v>
      </c>
      <c r="BA555" s="108">
        <v>0</v>
      </c>
      <c r="BB555" s="108">
        <v>0</v>
      </c>
      <c r="BC555" s="196">
        <v>2.9280953000000002E-11</v>
      </c>
      <c r="BD555" s="196">
        <v>2.0282152000000001E-8</v>
      </c>
      <c r="BE555" s="196">
        <v>4.2432295000000004E-12</v>
      </c>
      <c r="BF555" s="196">
        <v>2.3246648000000001E-11</v>
      </c>
      <c r="BG555" s="108">
        <v>0</v>
      </c>
      <c r="BH555" s="108">
        <v>0</v>
      </c>
      <c r="BI555" s="196">
        <v>5.1144705E-16</v>
      </c>
      <c r="BJ555" s="196">
        <v>4.7170799000000001E-17</v>
      </c>
      <c r="BK555" s="196">
        <v>9.3140270999999995E-18</v>
      </c>
      <c r="BL555" s="196">
        <v>5.6365760999999997E-14</v>
      </c>
      <c r="BM555" s="196">
        <v>1.3521700999999999E-12</v>
      </c>
      <c r="BN555" s="108">
        <v>0</v>
      </c>
      <c r="BO555" s="196">
        <v>1.7992690000000001E-8</v>
      </c>
      <c r="BP555" s="108">
        <v>9.1285532999999999E-3</v>
      </c>
      <c r="BQ555" s="108">
        <v>0</v>
      </c>
      <c r="BR555" s="108">
        <v>0</v>
      </c>
      <c r="BS555" s="108">
        <v>0</v>
      </c>
      <c r="BU555" s="172">
        <v>3.8278670999999999E-6</v>
      </c>
      <c r="BV555" s="172">
        <v>1.6955691999999999E-7</v>
      </c>
      <c r="BW555" s="172">
        <v>2.0912239999999998E-6</v>
      </c>
      <c r="BX555" s="172">
        <v>9.3939948000000004E-10</v>
      </c>
      <c r="BY555" s="172">
        <v>1.3806372E-7</v>
      </c>
      <c r="BZ555" s="172">
        <v>1.8262629E-8</v>
      </c>
      <c r="CA555" s="69">
        <v>0</v>
      </c>
      <c r="CB555" s="172">
        <v>2.7718740999999998E-8</v>
      </c>
      <c r="CC555" s="172">
        <v>3.995452E-10</v>
      </c>
      <c r="CD555" s="172">
        <v>9.5041283000000002E-10</v>
      </c>
      <c r="CE555" s="69">
        <v>0</v>
      </c>
      <c r="CF555" s="69">
        <v>0</v>
      </c>
      <c r="CG555" s="69">
        <v>0</v>
      </c>
      <c r="CH555" s="172">
        <v>5.3299243000000001E-8</v>
      </c>
      <c r="CI555" s="172">
        <v>1.3274525000000001E-6</v>
      </c>
      <c r="CJ555" s="172">
        <v>3.0194258999999999E-18</v>
      </c>
      <c r="CK555" s="69">
        <v>0</v>
      </c>
      <c r="CM555" s="198">
        <v>0</v>
      </c>
      <c r="CN555" s="198">
        <v>7.4981116E-2</v>
      </c>
      <c r="CO555" s="198">
        <v>5.2226355999999995E-4</v>
      </c>
      <c r="CP555" s="198">
        <v>1.2019693E-4</v>
      </c>
      <c r="CQ555" s="197">
        <v>2.3877545000000002E-13</v>
      </c>
      <c r="CR555" s="197">
        <v>2.891792E-11</v>
      </c>
      <c r="CS555" s="197">
        <v>6.5778202000000004E-6</v>
      </c>
      <c r="CT555" s="197">
        <v>3.9517190999999997E-5</v>
      </c>
      <c r="CU555" s="198">
        <v>0</v>
      </c>
      <c r="CV555" s="197">
        <v>6.4224870000000002E-6</v>
      </c>
      <c r="CX555" s="166"/>
    </row>
    <row r="556" spans="1:102" ht="14.4">
      <c r="A556" t="s">
        <v>3535</v>
      </c>
      <c r="B556" s="85" t="s">
        <v>506</v>
      </c>
      <c r="C556" s="113" t="str">
        <f t="shared" si="315"/>
        <v>A.070.09.310</v>
      </c>
      <c r="D556" s="9" t="s">
        <v>1149</v>
      </c>
      <c r="E556" s="112" t="s">
        <v>63</v>
      </c>
      <c r="F556" s="115" t="str">
        <f t="shared" si="316"/>
        <v xml:space="preserve">Gas WTW production in China (LHV = 36 MJ/Nm3) </v>
      </c>
      <c r="G556" s="143">
        <f t="shared" si="317"/>
        <v>8.5200893333333333E-2</v>
      </c>
      <c r="I556" s="118">
        <f t="shared" si="318"/>
        <v>1.4290486410726101E-2</v>
      </c>
      <c r="K556" s="161">
        <f t="shared" si="319"/>
        <v>2.4455990475E-4</v>
      </c>
      <c r="L556" s="161">
        <f t="shared" si="320"/>
        <v>1.2644900755561001E-3</v>
      </c>
      <c r="M556" s="162">
        <f t="shared" si="321"/>
        <v>1.30243042E-6</v>
      </c>
      <c r="N556" s="161">
        <v>1.2780134E-2</v>
      </c>
      <c r="O556" s="132">
        <v>9.8708694000000001E-4</v>
      </c>
      <c r="P556" s="132">
        <v>2.6954144000000002E-4</v>
      </c>
      <c r="Q556" s="132">
        <v>2.2993954999999999E-4</v>
      </c>
      <c r="R556" s="164">
        <v>1.3420504000000001E-5</v>
      </c>
      <c r="S556" s="164">
        <v>2.5895976000000001E-7</v>
      </c>
      <c r="T556" s="164">
        <v>9.4089098999999999E-7</v>
      </c>
      <c r="U556" s="164">
        <v>7.8556559999999997E-6</v>
      </c>
      <c r="V556" s="164">
        <v>2.1445832E-7</v>
      </c>
      <c r="W556" s="132">
        <v>0</v>
      </c>
      <c r="X556" s="164">
        <v>1.0879721E-6</v>
      </c>
      <c r="Y556" s="164">
        <v>6.0395560999999998E-9</v>
      </c>
      <c r="Z556" s="132">
        <v>0</v>
      </c>
      <c r="AA556" s="132">
        <v>0</v>
      </c>
      <c r="AC556" s="118">
        <f t="shared" si="295"/>
        <v>1.2780134E-2</v>
      </c>
      <c r="AD556" s="118">
        <f t="shared" si="296"/>
        <v>1.5090439407499999E-3</v>
      </c>
      <c r="AE556" s="118">
        <f t="shared" si="297"/>
        <v>1.264484036E-3</v>
      </c>
      <c r="AF556" s="118">
        <f t="shared" si="298"/>
        <v>1.2644900755561001E-3</v>
      </c>
      <c r="AG556" s="118">
        <f t="shared" si="299"/>
        <v>1.30243042E-6</v>
      </c>
      <c r="AI556" s="69">
        <v>1.1490598000000001</v>
      </c>
      <c r="AJ556" s="69">
        <v>1.1488552999999999</v>
      </c>
      <c r="AK556" s="69">
        <v>1.3515181000000001E-4</v>
      </c>
      <c r="AL556" s="69">
        <v>0</v>
      </c>
      <c r="AM556" s="69">
        <v>0</v>
      </c>
      <c r="AN556" s="172">
        <v>3.2459214999999997E-5</v>
      </c>
      <c r="AO556" s="172">
        <v>3.6879051000000003E-5</v>
      </c>
      <c r="AQ556" s="116">
        <v>1.7951813E-3</v>
      </c>
      <c r="AR556" s="116">
        <v>1.6580411999999999E-3</v>
      </c>
      <c r="AS556" s="199">
        <v>7.1962050000000003E-5</v>
      </c>
      <c r="AT556" s="199">
        <v>6.5177998999999996E-5</v>
      </c>
      <c r="AU556" s="150">
        <f t="shared" si="300"/>
        <v>9.9402951488861003E-8</v>
      </c>
      <c r="AV556" s="150">
        <f t="shared" si="301"/>
        <v>2.661318352385761E-10</v>
      </c>
      <c r="AW556" s="163">
        <f t="shared" si="302"/>
        <v>9.1285712926899992E-3</v>
      </c>
      <c r="AX556" s="196">
        <v>7.9090110000000004E-8</v>
      </c>
      <c r="AY556" s="196">
        <v>2.3863487000000001E-10</v>
      </c>
      <c r="AZ556" s="196">
        <v>6.5198067000000003E-15</v>
      </c>
      <c r="BA556" s="108">
        <v>0</v>
      </c>
      <c r="BB556" s="108">
        <v>0</v>
      </c>
      <c r="BC556" s="196">
        <v>2.9280953000000002E-11</v>
      </c>
      <c r="BD556" s="196">
        <v>2.0282152000000001E-8</v>
      </c>
      <c r="BE556" s="196">
        <v>4.2432295000000004E-12</v>
      </c>
      <c r="BF556" s="196">
        <v>2.3246648000000001E-11</v>
      </c>
      <c r="BG556" s="108">
        <v>0</v>
      </c>
      <c r="BH556" s="108">
        <v>0</v>
      </c>
      <c r="BI556" s="196">
        <v>5.1144705E-16</v>
      </c>
      <c r="BJ556" s="196">
        <v>4.7170799000000001E-17</v>
      </c>
      <c r="BK556" s="196">
        <v>9.3140270999999995E-18</v>
      </c>
      <c r="BL556" s="196">
        <v>5.6365760999999997E-14</v>
      </c>
      <c r="BM556" s="196">
        <v>1.3521700999999999E-12</v>
      </c>
      <c r="BN556" s="108">
        <v>0</v>
      </c>
      <c r="BO556" s="196">
        <v>1.7992690000000001E-8</v>
      </c>
      <c r="BP556" s="108">
        <v>9.1285532999999999E-3</v>
      </c>
      <c r="BQ556" s="108">
        <v>0</v>
      </c>
      <c r="BR556" s="108">
        <v>0</v>
      </c>
      <c r="BS556" s="108">
        <v>0</v>
      </c>
      <c r="BU556" s="172">
        <v>4.1122701999999999E-6</v>
      </c>
      <c r="BV556" s="172">
        <v>1.6955691999999999E-7</v>
      </c>
      <c r="BW556" s="172">
        <v>2.3756270999999998E-6</v>
      </c>
      <c r="BX556" s="172">
        <v>9.3939948000000004E-10</v>
      </c>
      <c r="BY556" s="172">
        <v>1.3806372E-7</v>
      </c>
      <c r="BZ556" s="172">
        <v>1.8262629E-8</v>
      </c>
      <c r="CA556" s="69">
        <v>0</v>
      </c>
      <c r="CB556" s="172">
        <v>2.7718740999999998E-8</v>
      </c>
      <c r="CC556" s="172">
        <v>3.995452E-10</v>
      </c>
      <c r="CD556" s="172">
        <v>9.5041283000000002E-10</v>
      </c>
      <c r="CE556" s="69">
        <v>0</v>
      </c>
      <c r="CF556" s="69">
        <v>0</v>
      </c>
      <c r="CG556" s="69">
        <v>0</v>
      </c>
      <c r="CH556" s="172">
        <v>5.3299243000000001E-8</v>
      </c>
      <c r="CI556" s="172">
        <v>1.3274525000000001E-6</v>
      </c>
      <c r="CJ556" s="172">
        <v>3.0194258999999999E-18</v>
      </c>
      <c r="CK556" s="69">
        <v>0</v>
      </c>
      <c r="CM556" s="198">
        <v>0</v>
      </c>
      <c r="CN556" s="198">
        <v>8.5181116000000001E-2</v>
      </c>
      <c r="CO556" s="198">
        <v>5.2226355999999995E-4</v>
      </c>
      <c r="CP556" s="198">
        <v>1.2019693E-4</v>
      </c>
      <c r="CQ556" s="197">
        <v>2.3877545000000002E-13</v>
      </c>
      <c r="CR556" s="197">
        <v>2.891792E-11</v>
      </c>
      <c r="CS556" s="197">
        <v>6.5778202000000004E-6</v>
      </c>
      <c r="CT556" s="197">
        <v>3.9517190999999997E-5</v>
      </c>
      <c r="CU556" s="198">
        <v>0</v>
      </c>
      <c r="CV556" s="197">
        <v>6.4224870000000002E-6</v>
      </c>
      <c r="CX556" s="166"/>
    </row>
    <row r="557" spans="1:102" ht="14.4">
      <c r="A557" t="s">
        <v>3536</v>
      </c>
      <c r="B557" s="85" t="s">
        <v>506</v>
      </c>
      <c r="C557" s="113" t="str">
        <f t="shared" si="315"/>
        <v>A.070.09.311</v>
      </c>
      <c r="D557" s="9" t="s">
        <v>1149</v>
      </c>
      <c r="E557" s="112" t="s">
        <v>63</v>
      </c>
      <c r="F557" s="115" t="str">
        <f t="shared" si="316"/>
        <v>Gas WTW production in Canada (LHV = 36 MJ/Nm3)</v>
      </c>
      <c r="G557" s="143">
        <f t="shared" si="317"/>
        <v>8.5850893333333345E-2</v>
      </c>
      <c r="I557" s="118">
        <f t="shared" si="318"/>
        <v>1.4387986410726101E-2</v>
      </c>
      <c r="K557" s="161">
        <f t="shared" si="319"/>
        <v>2.4455990475E-4</v>
      </c>
      <c r="L557" s="161">
        <f t="shared" si="320"/>
        <v>1.2644900755561001E-3</v>
      </c>
      <c r="M557" s="162">
        <f t="shared" si="321"/>
        <v>1.30243042E-6</v>
      </c>
      <c r="N557" s="161">
        <v>1.2877634000000001E-2</v>
      </c>
      <c r="O557" s="132">
        <v>9.8708694000000001E-4</v>
      </c>
      <c r="P557" s="132">
        <v>2.6954144000000002E-4</v>
      </c>
      <c r="Q557" s="132">
        <v>2.2993954999999999E-4</v>
      </c>
      <c r="R557" s="164">
        <v>1.3420504000000001E-5</v>
      </c>
      <c r="S557" s="164">
        <v>2.5895976000000001E-7</v>
      </c>
      <c r="T557" s="164">
        <v>9.4089098999999999E-7</v>
      </c>
      <c r="U557" s="164">
        <v>7.8556559999999997E-6</v>
      </c>
      <c r="V557" s="164">
        <v>2.1445832E-7</v>
      </c>
      <c r="W557" s="132">
        <v>0</v>
      </c>
      <c r="X557" s="164">
        <v>1.0879721E-6</v>
      </c>
      <c r="Y557" s="164">
        <v>6.0395560999999998E-9</v>
      </c>
      <c r="Z557" s="132">
        <v>0</v>
      </c>
      <c r="AA557" s="132">
        <v>0</v>
      </c>
      <c r="AC557" s="118">
        <f t="shared" si="295"/>
        <v>1.2877634000000001E-2</v>
      </c>
      <c r="AD557" s="118">
        <f t="shared" si="296"/>
        <v>1.5090439407499999E-3</v>
      </c>
      <c r="AE557" s="118">
        <f t="shared" si="297"/>
        <v>1.264484036E-3</v>
      </c>
      <c r="AF557" s="118">
        <f t="shared" si="298"/>
        <v>1.2644900755561001E-3</v>
      </c>
      <c r="AG557" s="118">
        <f t="shared" si="299"/>
        <v>1.30243042E-6</v>
      </c>
      <c r="AI557" s="69">
        <v>1.1490598000000001</v>
      </c>
      <c r="AJ557" s="69">
        <v>1.1488552999999999</v>
      </c>
      <c r="AK557" s="69">
        <v>1.3515181000000001E-4</v>
      </c>
      <c r="AL557" s="69">
        <v>0</v>
      </c>
      <c r="AM557" s="69">
        <v>0</v>
      </c>
      <c r="AN557" s="172">
        <v>3.2459214999999997E-5</v>
      </c>
      <c r="AO557" s="172">
        <v>3.6879051000000003E-5</v>
      </c>
      <c r="AQ557" s="116">
        <v>1.8057348000000001E-3</v>
      </c>
      <c r="AR557" s="116">
        <v>1.6681026000000001E-3</v>
      </c>
      <c r="AS557" s="199">
        <v>7.2454191000000004E-5</v>
      </c>
      <c r="AT557" s="199">
        <v>6.5177998999999996E-5</v>
      </c>
      <c r="AU557" s="150">
        <f t="shared" si="300"/>
        <v>1.00006151488861E-7</v>
      </c>
      <c r="AV557" s="150">
        <f t="shared" si="301"/>
        <v>2.679518849635762E-10</v>
      </c>
      <c r="AW557" s="163">
        <f t="shared" si="302"/>
        <v>9.1285712926899992E-3</v>
      </c>
      <c r="AX557" s="196">
        <v>7.9693309999999997E-8</v>
      </c>
      <c r="AY557" s="196">
        <v>2.4045487000000001E-10</v>
      </c>
      <c r="AZ557" s="196">
        <v>6.5695316999999998E-15</v>
      </c>
      <c r="BA557" s="108">
        <v>0</v>
      </c>
      <c r="BB557" s="108">
        <v>0</v>
      </c>
      <c r="BC557" s="196">
        <v>2.9280953000000002E-11</v>
      </c>
      <c r="BD557" s="196">
        <v>2.0282152000000001E-8</v>
      </c>
      <c r="BE557" s="196">
        <v>4.2432295000000004E-12</v>
      </c>
      <c r="BF557" s="196">
        <v>2.3246648000000001E-11</v>
      </c>
      <c r="BG557" s="108">
        <v>0</v>
      </c>
      <c r="BH557" s="108">
        <v>0</v>
      </c>
      <c r="BI557" s="196">
        <v>5.1144705E-16</v>
      </c>
      <c r="BJ557" s="196">
        <v>4.7170799000000001E-17</v>
      </c>
      <c r="BK557" s="196">
        <v>9.3140270999999995E-18</v>
      </c>
      <c r="BL557" s="196">
        <v>5.6365760999999997E-14</v>
      </c>
      <c r="BM557" s="196">
        <v>1.3521700999999999E-12</v>
      </c>
      <c r="BN557" s="108">
        <v>0</v>
      </c>
      <c r="BO557" s="196">
        <v>1.7992690000000001E-8</v>
      </c>
      <c r="BP557" s="108">
        <v>9.1285532999999999E-3</v>
      </c>
      <c r="BQ557" s="108">
        <v>0</v>
      </c>
      <c r="BR557" s="108">
        <v>0</v>
      </c>
      <c r="BS557" s="108">
        <v>0</v>
      </c>
      <c r="BU557" s="172">
        <v>4.1303938999999998E-6</v>
      </c>
      <c r="BV557" s="172">
        <v>1.6955691999999999E-7</v>
      </c>
      <c r="BW557" s="172">
        <v>2.3937508000000001E-6</v>
      </c>
      <c r="BX557" s="172">
        <v>9.3939948000000004E-10</v>
      </c>
      <c r="BY557" s="172">
        <v>1.3806372E-7</v>
      </c>
      <c r="BZ557" s="172">
        <v>1.8262629E-8</v>
      </c>
      <c r="CA557" s="69">
        <v>0</v>
      </c>
      <c r="CB557" s="172">
        <v>2.7718740999999998E-8</v>
      </c>
      <c r="CC557" s="172">
        <v>3.995452E-10</v>
      </c>
      <c r="CD557" s="172">
        <v>9.5041283000000002E-10</v>
      </c>
      <c r="CE557" s="69">
        <v>0</v>
      </c>
      <c r="CF557" s="69">
        <v>0</v>
      </c>
      <c r="CG557" s="69">
        <v>0</v>
      </c>
      <c r="CH557" s="172">
        <v>5.3299243000000001E-8</v>
      </c>
      <c r="CI557" s="172">
        <v>1.3274525000000001E-6</v>
      </c>
      <c r="CJ557" s="172">
        <v>3.0194258999999999E-18</v>
      </c>
      <c r="CK557" s="69">
        <v>0</v>
      </c>
      <c r="CM557" s="198">
        <v>0</v>
      </c>
      <c r="CN557" s="198">
        <v>8.5831115999999999E-2</v>
      </c>
      <c r="CO557" s="198">
        <v>5.2226355999999995E-4</v>
      </c>
      <c r="CP557" s="198">
        <v>1.2019693E-4</v>
      </c>
      <c r="CQ557" s="197">
        <v>2.3877545000000002E-13</v>
      </c>
      <c r="CR557" s="197">
        <v>2.891792E-11</v>
      </c>
      <c r="CS557" s="197">
        <v>6.5778202000000004E-6</v>
      </c>
      <c r="CT557" s="197">
        <v>3.9517190999999997E-5</v>
      </c>
      <c r="CU557" s="198">
        <v>0</v>
      </c>
      <c r="CV557" s="197">
        <v>6.4224870000000002E-6</v>
      </c>
      <c r="CX557" s="166"/>
    </row>
    <row r="558" spans="1:102" ht="14.4">
      <c r="A558" t="s">
        <v>3537</v>
      </c>
      <c r="B558" s="85" t="s">
        <v>506</v>
      </c>
      <c r="C558" s="113" t="str">
        <f t="shared" si="315"/>
        <v>A.070.09.312</v>
      </c>
      <c r="D558" s="9" t="s">
        <v>1149</v>
      </c>
      <c r="E558" s="112" t="s">
        <v>63</v>
      </c>
      <c r="F558" s="115" t="str">
        <f t="shared" si="316"/>
        <v>Gas WTW production in Australia (LHV = 36 MJ/Nm3)</v>
      </c>
      <c r="G558" s="143">
        <f t="shared" si="317"/>
        <v>7.8500893333333335E-2</v>
      </c>
      <c r="I558" s="118">
        <f t="shared" si="318"/>
        <v>1.32854864107261E-2</v>
      </c>
      <c r="K558" s="161">
        <f t="shared" si="319"/>
        <v>2.4455990475E-4</v>
      </c>
      <c r="L558" s="161">
        <f t="shared" si="320"/>
        <v>1.2644900755561001E-3</v>
      </c>
      <c r="M558" s="162">
        <f t="shared" si="321"/>
        <v>1.30243042E-6</v>
      </c>
      <c r="N558" s="161">
        <v>1.1775134E-2</v>
      </c>
      <c r="O558" s="132">
        <v>9.8708694000000001E-4</v>
      </c>
      <c r="P558" s="132">
        <v>2.6954144000000002E-4</v>
      </c>
      <c r="Q558" s="132">
        <v>2.2993954999999999E-4</v>
      </c>
      <c r="R558" s="164">
        <v>1.3420504000000001E-5</v>
      </c>
      <c r="S558" s="164">
        <v>2.5895976000000001E-7</v>
      </c>
      <c r="T558" s="164">
        <v>9.4089098999999999E-7</v>
      </c>
      <c r="U558" s="164">
        <v>7.8556559999999997E-6</v>
      </c>
      <c r="V558" s="164">
        <v>2.1445832E-7</v>
      </c>
      <c r="W558" s="132">
        <v>0</v>
      </c>
      <c r="X558" s="164">
        <v>1.0879721E-6</v>
      </c>
      <c r="Y558" s="164">
        <v>6.0395560999999998E-9</v>
      </c>
      <c r="Z558" s="132">
        <v>0</v>
      </c>
      <c r="AA558" s="132">
        <v>0</v>
      </c>
      <c r="AC558" s="118">
        <f t="shared" si="295"/>
        <v>1.1775134E-2</v>
      </c>
      <c r="AD558" s="118">
        <f t="shared" si="296"/>
        <v>1.5090439407499999E-3</v>
      </c>
      <c r="AE558" s="118">
        <f t="shared" si="297"/>
        <v>1.264484036E-3</v>
      </c>
      <c r="AF558" s="118">
        <f t="shared" si="298"/>
        <v>1.2644900755561001E-3</v>
      </c>
      <c r="AG558" s="118">
        <f t="shared" si="299"/>
        <v>1.30243042E-6</v>
      </c>
      <c r="AI558" s="69">
        <v>1.1490598000000001</v>
      </c>
      <c r="AJ558" s="69">
        <v>1.1488552999999999</v>
      </c>
      <c r="AK558" s="69">
        <v>1.3515181000000001E-4</v>
      </c>
      <c r="AL558" s="69">
        <v>0</v>
      </c>
      <c r="AM558" s="69">
        <v>0</v>
      </c>
      <c r="AN558" s="172">
        <v>3.2459214999999997E-5</v>
      </c>
      <c r="AO558" s="172">
        <v>3.6879051000000003E-5</v>
      </c>
      <c r="AQ558" s="116">
        <v>1.6863989000000001E-3</v>
      </c>
      <c r="AR558" s="116">
        <v>1.5543315999999999E-3</v>
      </c>
      <c r="AS558" s="199">
        <v>6.6889207000000002E-5</v>
      </c>
      <c r="AT558" s="199">
        <v>6.5177998999999996E-5</v>
      </c>
      <c r="AU558" s="150">
        <f t="shared" si="300"/>
        <v>9.3185351488861002E-8</v>
      </c>
      <c r="AV558" s="150">
        <f t="shared" si="301"/>
        <v>2.4737132268857613E-10</v>
      </c>
      <c r="AW558" s="163">
        <f t="shared" si="302"/>
        <v>9.1285712926899992E-3</v>
      </c>
      <c r="AX558" s="196">
        <v>7.2872510000000003E-8</v>
      </c>
      <c r="AY558" s="196">
        <v>2.1987486999999999E-10</v>
      </c>
      <c r="AZ558" s="196">
        <v>6.0072567000000003E-15</v>
      </c>
      <c r="BA558" s="108">
        <v>0</v>
      </c>
      <c r="BB558" s="108">
        <v>0</v>
      </c>
      <c r="BC558" s="196">
        <v>2.9280953000000002E-11</v>
      </c>
      <c r="BD558" s="196">
        <v>2.0282152000000001E-8</v>
      </c>
      <c r="BE558" s="196">
        <v>4.2432295000000004E-12</v>
      </c>
      <c r="BF558" s="196">
        <v>2.3246648000000001E-11</v>
      </c>
      <c r="BG558" s="108">
        <v>0</v>
      </c>
      <c r="BH558" s="108">
        <v>0</v>
      </c>
      <c r="BI558" s="196">
        <v>5.1144705E-16</v>
      </c>
      <c r="BJ558" s="196">
        <v>4.7170799000000001E-17</v>
      </c>
      <c r="BK558" s="196">
        <v>9.3140270999999995E-18</v>
      </c>
      <c r="BL558" s="196">
        <v>5.6365760999999997E-14</v>
      </c>
      <c r="BM558" s="196">
        <v>1.3521700999999999E-12</v>
      </c>
      <c r="BN558" s="108">
        <v>0</v>
      </c>
      <c r="BO558" s="196">
        <v>1.7992690000000001E-8</v>
      </c>
      <c r="BP558" s="108">
        <v>9.1285532999999999E-3</v>
      </c>
      <c r="BQ558" s="108">
        <v>0</v>
      </c>
      <c r="BR558" s="108">
        <v>0</v>
      </c>
      <c r="BS558" s="108">
        <v>0</v>
      </c>
      <c r="BU558" s="172">
        <v>3.9254564000000002E-6</v>
      </c>
      <c r="BV558" s="172">
        <v>1.6955691999999999E-7</v>
      </c>
      <c r="BW558" s="172">
        <v>2.1888133000000001E-6</v>
      </c>
      <c r="BX558" s="172">
        <v>9.3939948000000004E-10</v>
      </c>
      <c r="BY558" s="172">
        <v>1.3806372E-7</v>
      </c>
      <c r="BZ558" s="172">
        <v>1.8262629E-8</v>
      </c>
      <c r="CA558" s="69">
        <v>0</v>
      </c>
      <c r="CB558" s="172">
        <v>2.7718740999999998E-8</v>
      </c>
      <c r="CC558" s="172">
        <v>3.995452E-10</v>
      </c>
      <c r="CD558" s="172">
        <v>9.5041283000000002E-10</v>
      </c>
      <c r="CE558" s="69">
        <v>0</v>
      </c>
      <c r="CF558" s="69">
        <v>0</v>
      </c>
      <c r="CG558" s="69">
        <v>0</v>
      </c>
      <c r="CH558" s="172">
        <v>5.3299243000000001E-8</v>
      </c>
      <c r="CI558" s="172">
        <v>1.3274525000000001E-6</v>
      </c>
      <c r="CJ558" s="172">
        <v>3.0194258999999999E-18</v>
      </c>
      <c r="CK558" s="69">
        <v>0</v>
      </c>
      <c r="CM558" s="198">
        <v>0</v>
      </c>
      <c r="CN558" s="198">
        <v>7.8481116000000004E-2</v>
      </c>
      <c r="CO558" s="198">
        <v>5.2226355999999995E-4</v>
      </c>
      <c r="CP558" s="198">
        <v>1.2019693E-4</v>
      </c>
      <c r="CQ558" s="197">
        <v>2.3877545000000002E-13</v>
      </c>
      <c r="CR558" s="197">
        <v>2.891792E-11</v>
      </c>
      <c r="CS558" s="197">
        <v>6.5778202000000004E-6</v>
      </c>
      <c r="CT558" s="197">
        <v>3.9517190999999997E-5</v>
      </c>
      <c r="CU558" s="198">
        <v>0</v>
      </c>
      <c r="CV558" s="197">
        <v>6.4224870000000002E-6</v>
      </c>
      <c r="CX558" s="166"/>
    </row>
    <row r="559" spans="1:102" ht="14.4">
      <c r="A559" t="s">
        <v>3538</v>
      </c>
      <c r="B559" s="85" t="s">
        <v>506</v>
      </c>
      <c r="C559" s="113" t="str">
        <f t="shared" si="315"/>
        <v>A.070.09.313</v>
      </c>
      <c r="D559" s="9" t="s">
        <v>1149</v>
      </c>
      <c r="E559" s="112" t="s">
        <v>63</v>
      </c>
      <c r="F559" s="115" t="str">
        <f t="shared" si="316"/>
        <v>Gas WTW production in Turkmenistan (LHV = 36 MJ/Nm3)</v>
      </c>
      <c r="G559" s="143">
        <f t="shared" si="317"/>
        <v>0.10700089333333335</v>
      </c>
      <c r="I559" s="118">
        <f t="shared" si="318"/>
        <v>1.7560486410726099E-2</v>
      </c>
      <c r="K559" s="161">
        <f t="shared" si="319"/>
        <v>2.4455990475E-4</v>
      </c>
      <c r="L559" s="161">
        <f t="shared" si="320"/>
        <v>1.2644900755561001E-3</v>
      </c>
      <c r="M559" s="162">
        <f t="shared" si="321"/>
        <v>1.30243042E-6</v>
      </c>
      <c r="N559" s="161">
        <v>1.6050134000000001E-2</v>
      </c>
      <c r="O559" s="132">
        <v>9.8708694000000001E-4</v>
      </c>
      <c r="P559" s="132">
        <v>2.6954144000000002E-4</v>
      </c>
      <c r="Q559" s="132">
        <v>2.2993954999999999E-4</v>
      </c>
      <c r="R559" s="164">
        <v>1.3420504000000001E-5</v>
      </c>
      <c r="S559" s="164">
        <v>2.5895976000000001E-7</v>
      </c>
      <c r="T559" s="164">
        <v>9.4089098999999999E-7</v>
      </c>
      <c r="U559" s="164">
        <v>7.8556559999999997E-6</v>
      </c>
      <c r="V559" s="164">
        <v>2.1445832E-7</v>
      </c>
      <c r="W559" s="132">
        <v>0</v>
      </c>
      <c r="X559" s="164">
        <v>1.0879721E-6</v>
      </c>
      <c r="Y559" s="164">
        <v>6.0395560999999998E-9</v>
      </c>
      <c r="Z559" s="132">
        <v>0</v>
      </c>
      <c r="AA559" s="132">
        <v>0</v>
      </c>
      <c r="AC559" s="118">
        <f t="shared" si="295"/>
        <v>1.6050134000000001E-2</v>
      </c>
      <c r="AD559" s="118">
        <f t="shared" si="296"/>
        <v>1.5090439407499999E-3</v>
      </c>
      <c r="AE559" s="118">
        <f t="shared" si="297"/>
        <v>1.264484036E-3</v>
      </c>
      <c r="AF559" s="118">
        <f t="shared" si="298"/>
        <v>1.2644900755561001E-3</v>
      </c>
      <c r="AG559" s="118">
        <f t="shared" si="299"/>
        <v>1.30243042E-6</v>
      </c>
      <c r="AI559" s="69">
        <v>1.1490598000000001</v>
      </c>
      <c r="AJ559" s="69">
        <v>1.1488552999999999</v>
      </c>
      <c r="AK559" s="69">
        <v>1.3515181000000001E-4</v>
      </c>
      <c r="AL559" s="69">
        <v>0</v>
      </c>
      <c r="AM559" s="69">
        <v>0</v>
      </c>
      <c r="AN559" s="172">
        <v>3.2459214999999997E-5</v>
      </c>
      <c r="AO559" s="172">
        <v>3.6879051000000003E-5</v>
      </c>
      <c r="AQ559" s="116">
        <v>2.14913E-3</v>
      </c>
      <c r="AR559" s="116">
        <v>1.9954843000000002E-3</v>
      </c>
      <c r="AS559" s="199">
        <v>8.8467717E-5</v>
      </c>
      <c r="AT559" s="199">
        <v>6.5177998999999996E-5</v>
      </c>
      <c r="AU559" s="150">
        <f t="shared" si="300"/>
        <v>1.1963335148886099E-7</v>
      </c>
      <c r="AV559" s="150">
        <f t="shared" si="301"/>
        <v>3.2717350293857613E-10</v>
      </c>
      <c r="AW559" s="163">
        <f t="shared" si="302"/>
        <v>9.1285712926899992E-3</v>
      </c>
      <c r="AX559" s="196">
        <v>9.9320510000000002E-8</v>
      </c>
      <c r="AY559" s="196">
        <v>2.9967486999999999E-10</v>
      </c>
      <c r="AZ559" s="196">
        <v>8.1875067000000002E-15</v>
      </c>
      <c r="BA559" s="108">
        <v>0</v>
      </c>
      <c r="BB559" s="108">
        <v>0</v>
      </c>
      <c r="BC559" s="196">
        <v>2.9280953000000002E-11</v>
      </c>
      <c r="BD559" s="196">
        <v>2.0282152000000001E-8</v>
      </c>
      <c r="BE559" s="196">
        <v>4.2432295000000004E-12</v>
      </c>
      <c r="BF559" s="196">
        <v>2.3246648000000001E-11</v>
      </c>
      <c r="BG559" s="108">
        <v>0</v>
      </c>
      <c r="BH559" s="108">
        <v>0</v>
      </c>
      <c r="BI559" s="196">
        <v>5.1144705E-16</v>
      </c>
      <c r="BJ559" s="196">
        <v>4.7170799000000001E-17</v>
      </c>
      <c r="BK559" s="196">
        <v>9.3140270999999995E-18</v>
      </c>
      <c r="BL559" s="196">
        <v>5.6365760999999997E-14</v>
      </c>
      <c r="BM559" s="196">
        <v>1.3521700999999999E-12</v>
      </c>
      <c r="BN559" s="108">
        <v>0</v>
      </c>
      <c r="BO559" s="196">
        <v>1.7992690000000001E-8</v>
      </c>
      <c r="BP559" s="108">
        <v>9.1285532999999999E-3</v>
      </c>
      <c r="BQ559" s="108">
        <v>0</v>
      </c>
      <c r="BR559" s="108">
        <v>0</v>
      </c>
      <c r="BS559" s="108">
        <v>0</v>
      </c>
      <c r="BU559" s="172">
        <v>4.7201120000000003E-6</v>
      </c>
      <c r="BV559" s="172">
        <v>1.6955691999999999E-7</v>
      </c>
      <c r="BW559" s="172">
        <v>2.9834689000000002E-6</v>
      </c>
      <c r="BX559" s="172">
        <v>9.3939948000000004E-10</v>
      </c>
      <c r="BY559" s="172">
        <v>1.3806372E-7</v>
      </c>
      <c r="BZ559" s="172">
        <v>1.8262629E-8</v>
      </c>
      <c r="CA559" s="69">
        <v>0</v>
      </c>
      <c r="CB559" s="172">
        <v>2.7718740999999998E-8</v>
      </c>
      <c r="CC559" s="172">
        <v>3.995452E-10</v>
      </c>
      <c r="CD559" s="172">
        <v>9.5041283000000002E-10</v>
      </c>
      <c r="CE559" s="69">
        <v>0</v>
      </c>
      <c r="CF559" s="69">
        <v>0</v>
      </c>
      <c r="CG559" s="69">
        <v>0</v>
      </c>
      <c r="CH559" s="172">
        <v>5.3299243000000001E-8</v>
      </c>
      <c r="CI559" s="172">
        <v>1.3274525000000001E-6</v>
      </c>
      <c r="CJ559" s="172">
        <v>3.0194258999999999E-18</v>
      </c>
      <c r="CK559" s="69">
        <v>0</v>
      </c>
      <c r="CM559" s="198">
        <v>0</v>
      </c>
      <c r="CN559" s="198">
        <v>0.10698112</v>
      </c>
      <c r="CO559" s="198">
        <v>5.2226355999999995E-4</v>
      </c>
      <c r="CP559" s="198">
        <v>1.2019693E-4</v>
      </c>
      <c r="CQ559" s="197">
        <v>2.3877545000000002E-13</v>
      </c>
      <c r="CR559" s="197">
        <v>2.891792E-11</v>
      </c>
      <c r="CS559" s="197">
        <v>6.5778202000000004E-6</v>
      </c>
      <c r="CT559" s="197">
        <v>3.9517190999999997E-5</v>
      </c>
      <c r="CU559" s="198">
        <v>0</v>
      </c>
      <c r="CV559" s="197">
        <v>6.4224870000000002E-6</v>
      </c>
      <c r="CX559" s="166"/>
    </row>
    <row r="560" spans="1:102" ht="14.4">
      <c r="A560" t="s">
        <v>3539</v>
      </c>
      <c r="B560" s="85" t="s">
        <v>506</v>
      </c>
      <c r="C560" s="113" t="str">
        <f t="shared" si="315"/>
        <v>A.070.09.400</v>
      </c>
      <c r="D560" s="9" t="s">
        <v>1149</v>
      </c>
      <c r="E560" s="112" t="s">
        <v>63</v>
      </c>
      <c r="F560" s="115" t="str">
        <f t="shared" si="316"/>
        <v>Gas world wide exports in 2023 WTW from main exporters (LHV = 36 MJ/Nm3)</v>
      </c>
      <c r="G560" s="143">
        <f t="shared" si="317"/>
        <v>8.3530766666666659E-2</v>
      </c>
      <c r="I560" s="118">
        <f t="shared" si="318"/>
        <v>1.40361915296572E-2</v>
      </c>
      <c r="K560" s="161">
        <f t="shared" si="319"/>
        <v>2.4394850411999999E-4</v>
      </c>
      <c r="L560" s="161">
        <f t="shared" si="320"/>
        <v>1.2613288512572001E-3</v>
      </c>
      <c r="M560" s="162">
        <f t="shared" si="321"/>
        <v>1.2991742799999999E-6</v>
      </c>
      <c r="N560" s="161">
        <v>1.2529614999999999E-2</v>
      </c>
      <c r="O560" s="132">
        <v>9.8461921999999993E-4</v>
      </c>
      <c r="P560" s="132">
        <v>2.6886759000000003E-4</v>
      </c>
      <c r="Q560" s="132">
        <v>2.2936469999999999E-4</v>
      </c>
      <c r="R560" s="164">
        <v>1.3386953000000001E-5</v>
      </c>
      <c r="S560" s="164">
        <v>2.5831236000000003E-7</v>
      </c>
      <c r="T560" s="164">
        <v>9.3853875999999999E-7</v>
      </c>
      <c r="U560" s="164">
        <v>7.8360168000000008E-6</v>
      </c>
      <c r="V560" s="164">
        <v>2.1392217999999999E-7</v>
      </c>
      <c r="W560" s="132">
        <v>0</v>
      </c>
      <c r="X560" s="164">
        <v>1.0852520999999999E-6</v>
      </c>
      <c r="Y560" s="164">
        <v>6.0244572E-9</v>
      </c>
      <c r="Z560" s="132">
        <v>0</v>
      </c>
      <c r="AA560" s="132">
        <v>0</v>
      </c>
      <c r="AC560" s="118">
        <f t="shared" si="295"/>
        <v>1.2529614999999999E-2</v>
      </c>
      <c r="AD560" s="118">
        <f t="shared" si="296"/>
        <v>1.50527133092E-3</v>
      </c>
      <c r="AE560" s="118">
        <f t="shared" si="297"/>
        <v>1.2613228268E-3</v>
      </c>
      <c r="AF560" s="118">
        <f t="shared" si="298"/>
        <v>1.2613288512572001E-3</v>
      </c>
      <c r="AG560" s="118">
        <f t="shared" si="299"/>
        <v>1.2991742799999999E-6</v>
      </c>
      <c r="AI560" s="69">
        <v>1.1461872</v>
      </c>
      <c r="AJ560" s="69">
        <v>1.1459832000000001</v>
      </c>
      <c r="AK560" s="69">
        <v>1.3481393000000001E-4</v>
      </c>
      <c r="AL560" s="69">
        <v>0</v>
      </c>
      <c r="AM560" s="69">
        <v>0</v>
      </c>
      <c r="AN560" s="172">
        <v>3.2378066999999997E-5</v>
      </c>
      <c r="AO560" s="172">
        <v>3.6786853000000003E-5</v>
      </c>
      <c r="AQ560" s="116">
        <v>1.7670352E-3</v>
      </c>
      <c r="AR560" s="116">
        <v>1.6313412E-3</v>
      </c>
      <c r="AS560" s="199">
        <v>7.0678896000000001E-5</v>
      </c>
      <c r="AT560" s="199">
        <v>6.5015054000000001E-5</v>
      </c>
      <c r="AU560" s="150">
        <f t="shared" si="300"/>
        <v>9.7802230764547005E-8</v>
      </c>
      <c r="AV560" s="150">
        <f t="shared" si="301"/>
        <v>2.6138645194915399E-10</v>
      </c>
      <c r="AW560" s="163">
        <f t="shared" si="302"/>
        <v>9.1057498477080008E-3</v>
      </c>
      <c r="AX560" s="196">
        <v>7.7540171999999993E-8</v>
      </c>
      <c r="AY560" s="196">
        <v>2.3395833999999998E-10</v>
      </c>
      <c r="AZ560" s="196">
        <v>6.3920371000000002E-15</v>
      </c>
      <c r="BA560" s="108">
        <v>0</v>
      </c>
      <c r="BB560" s="108">
        <v>0</v>
      </c>
      <c r="BC560" s="196">
        <v>2.9207750000000002E-11</v>
      </c>
      <c r="BD560" s="196">
        <v>2.0231446000000001E-8</v>
      </c>
      <c r="BE560" s="196">
        <v>4.2326213999999998E-12</v>
      </c>
      <c r="BF560" s="196">
        <v>2.3188531999999999E-11</v>
      </c>
      <c r="BG560" s="108">
        <v>0</v>
      </c>
      <c r="BH560" s="108">
        <v>0</v>
      </c>
      <c r="BI560" s="196">
        <v>5.1016844000000005E-16</v>
      </c>
      <c r="BJ560" s="196">
        <v>4.7052871999999998E-17</v>
      </c>
      <c r="BK560" s="196">
        <v>9.2907420000000005E-18</v>
      </c>
      <c r="BL560" s="196">
        <v>5.6224846999999997E-14</v>
      </c>
      <c r="BM560" s="196">
        <v>1.3487897E-12</v>
      </c>
      <c r="BN560" s="108">
        <v>0</v>
      </c>
      <c r="BO560" s="196">
        <v>1.7947707999999999E-8</v>
      </c>
      <c r="BP560" s="108">
        <v>9.1057319000000005E-3</v>
      </c>
      <c r="BQ560" s="108">
        <v>0</v>
      </c>
      <c r="BR560" s="108">
        <v>0</v>
      </c>
      <c r="BS560" s="108">
        <v>0</v>
      </c>
      <c r="BU560" s="172">
        <v>4.0613609999999998E-6</v>
      </c>
      <c r="BV560" s="172">
        <v>1.6913303000000001E-7</v>
      </c>
      <c r="BW560" s="172">
        <v>2.3290594999999999E-6</v>
      </c>
      <c r="BX560" s="172">
        <v>9.3705098000000001E-10</v>
      </c>
      <c r="BY560" s="172">
        <v>1.3771856000000001E-7</v>
      </c>
      <c r="BZ560" s="172">
        <v>1.8216972000000001E-8</v>
      </c>
      <c r="CA560" s="69">
        <v>0</v>
      </c>
      <c r="CB560" s="172">
        <v>2.7649444000000001E-8</v>
      </c>
      <c r="CC560" s="172">
        <v>3.9854634000000002E-10</v>
      </c>
      <c r="CD560" s="172">
        <v>9.4803679999999998E-10</v>
      </c>
      <c r="CE560" s="69">
        <v>0</v>
      </c>
      <c r="CF560" s="69">
        <v>0</v>
      </c>
      <c r="CG560" s="69">
        <v>0</v>
      </c>
      <c r="CH560" s="172">
        <v>5.3165995000000003E-8</v>
      </c>
      <c r="CI560" s="172">
        <v>1.3241339000000001E-6</v>
      </c>
      <c r="CJ560" s="172">
        <v>3.0118772999999999E-18</v>
      </c>
      <c r="CK560" s="69">
        <v>0</v>
      </c>
      <c r="CM560" s="198">
        <v>0</v>
      </c>
      <c r="CN560" s="198">
        <v>8.3511037999999996E-2</v>
      </c>
      <c r="CO560" s="198">
        <v>5.2095790000000004E-4</v>
      </c>
      <c r="CP560" s="198">
        <v>1.1989642999999999E-4</v>
      </c>
      <c r="CQ560" s="197">
        <v>2.3817850999999998E-13</v>
      </c>
      <c r="CR560" s="197">
        <v>2.8845626000000001E-11</v>
      </c>
      <c r="CS560" s="197">
        <v>6.5613756E-6</v>
      </c>
      <c r="CT560" s="197">
        <v>3.9418398000000003E-5</v>
      </c>
      <c r="CU560" s="198">
        <v>0</v>
      </c>
      <c r="CV560" s="197">
        <v>6.4064308000000001E-6</v>
      </c>
      <c r="CX560" s="166"/>
    </row>
    <row r="561" spans="1:102" ht="14.4">
      <c r="A561" t="s">
        <v>3540</v>
      </c>
      <c r="B561" s="85" t="s">
        <v>506</v>
      </c>
      <c r="C561" s="113" t="str">
        <f t="shared" si="315"/>
        <v>A.070.09.401</v>
      </c>
      <c r="D561" s="9" t="s">
        <v>1149</v>
      </c>
      <c r="E561" s="112" t="s">
        <v>63</v>
      </c>
      <c r="F561" s="115" t="str">
        <f t="shared" si="316"/>
        <v xml:space="preserve">Gas in EU WTW from market mix import 2025 (LHV = 36 MJ/Nm3) </v>
      </c>
      <c r="G561" s="143">
        <f t="shared" si="317"/>
        <v>8.2004893333333342E-2</v>
      </c>
      <c r="I561" s="118">
        <f t="shared" si="318"/>
        <v>1.3811086410726101E-2</v>
      </c>
      <c r="K561" s="161">
        <f t="shared" si="319"/>
        <v>2.4455990475E-4</v>
      </c>
      <c r="L561" s="161">
        <f t="shared" si="320"/>
        <v>1.2644900755561001E-3</v>
      </c>
      <c r="M561" s="162">
        <f t="shared" si="321"/>
        <v>1.30243042E-6</v>
      </c>
      <c r="N561" s="161">
        <v>1.2300734000000001E-2</v>
      </c>
      <c r="O561" s="132">
        <v>9.8708694000000001E-4</v>
      </c>
      <c r="P561" s="132">
        <v>2.6954144000000002E-4</v>
      </c>
      <c r="Q561" s="132">
        <v>2.2993954999999999E-4</v>
      </c>
      <c r="R561" s="164">
        <v>1.3420504000000001E-5</v>
      </c>
      <c r="S561" s="164">
        <v>2.5895976000000001E-7</v>
      </c>
      <c r="T561" s="164">
        <v>9.4089098999999999E-7</v>
      </c>
      <c r="U561" s="164">
        <v>7.8556559999999997E-6</v>
      </c>
      <c r="V561" s="164">
        <v>2.1445832E-7</v>
      </c>
      <c r="W561" s="132">
        <v>0</v>
      </c>
      <c r="X561" s="164">
        <v>1.0879721E-6</v>
      </c>
      <c r="Y561" s="164">
        <v>6.0395560999999998E-9</v>
      </c>
      <c r="Z561" s="132">
        <v>0</v>
      </c>
      <c r="AA561" s="132">
        <v>0</v>
      </c>
      <c r="AC561" s="118">
        <f t="shared" si="295"/>
        <v>1.2300734000000001E-2</v>
      </c>
      <c r="AD561" s="118">
        <f t="shared" si="296"/>
        <v>1.5090439407499999E-3</v>
      </c>
      <c r="AE561" s="118">
        <f t="shared" si="297"/>
        <v>1.264484036E-3</v>
      </c>
      <c r="AF561" s="118">
        <f t="shared" si="298"/>
        <v>1.2644900755561001E-3</v>
      </c>
      <c r="AG561" s="118">
        <f t="shared" si="299"/>
        <v>1.30243042E-6</v>
      </c>
      <c r="AI561" s="69">
        <v>1.1490598000000001</v>
      </c>
      <c r="AJ561" s="69">
        <v>1.1488552999999999</v>
      </c>
      <c r="AK561" s="69">
        <v>1.3515181000000001E-4</v>
      </c>
      <c r="AL561" s="69">
        <v>0</v>
      </c>
      <c r="AM561" s="69">
        <v>0</v>
      </c>
      <c r="AN561" s="172">
        <v>3.2459214999999997E-5</v>
      </c>
      <c r="AO561" s="172">
        <v>3.6879051000000003E-5</v>
      </c>
      <c r="AQ561" s="116">
        <v>1.7432903999999999E-3</v>
      </c>
      <c r="AR561" s="116">
        <v>1.6085702E-3</v>
      </c>
      <c r="AS561" s="199">
        <v>6.9542228000000003E-5</v>
      </c>
      <c r="AT561" s="199">
        <v>6.5177998999999996E-5</v>
      </c>
      <c r="AU561" s="150">
        <f t="shared" si="300"/>
        <v>9.6437063488860998E-8</v>
      </c>
      <c r="AV561" s="150">
        <f t="shared" si="301"/>
        <v>2.5718279074457609E-10</v>
      </c>
      <c r="AW561" s="163">
        <f t="shared" si="302"/>
        <v>9.1285712926899992E-3</v>
      </c>
      <c r="AX561" s="196">
        <v>7.6124221999999999E-8</v>
      </c>
      <c r="AY561" s="196">
        <v>2.2968607E-10</v>
      </c>
      <c r="AZ561" s="196">
        <v>6.2753127000000001E-15</v>
      </c>
      <c r="BA561" s="108">
        <v>0</v>
      </c>
      <c r="BB561" s="108">
        <v>0</v>
      </c>
      <c r="BC561" s="196">
        <v>2.9280953000000002E-11</v>
      </c>
      <c r="BD561" s="196">
        <v>2.0282152000000001E-8</v>
      </c>
      <c r="BE561" s="196">
        <v>4.2432295000000004E-12</v>
      </c>
      <c r="BF561" s="196">
        <v>2.3246648000000001E-11</v>
      </c>
      <c r="BG561" s="108">
        <v>0</v>
      </c>
      <c r="BH561" s="108">
        <v>0</v>
      </c>
      <c r="BI561" s="196">
        <v>5.1144705E-16</v>
      </c>
      <c r="BJ561" s="196">
        <v>4.7170799000000001E-17</v>
      </c>
      <c r="BK561" s="196">
        <v>9.3140270999999995E-18</v>
      </c>
      <c r="BL561" s="196">
        <v>5.6365760999999997E-14</v>
      </c>
      <c r="BM561" s="196">
        <v>1.3521700999999999E-12</v>
      </c>
      <c r="BN561" s="108">
        <v>0</v>
      </c>
      <c r="BO561" s="196">
        <v>1.7992690000000001E-8</v>
      </c>
      <c r="BP561" s="108">
        <v>9.1285532999999999E-3</v>
      </c>
      <c r="BQ561" s="108">
        <v>0</v>
      </c>
      <c r="BR561" s="108">
        <v>0</v>
      </c>
      <c r="BS561" s="108">
        <v>0</v>
      </c>
      <c r="BU561" s="172">
        <v>4.0231571999999996E-6</v>
      </c>
      <c r="BV561" s="172">
        <v>1.6955691999999999E-7</v>
      </c>
      <c r="BW561" s="172">
        <v>2.2865140999999999E-6</v>
      </c>
      <c r="BX561" s="172">
        <v>9.3939948000000004E-10</v>
      </c>
      <c r="BY561" s="172">
        <v>1.3806372E-7</v>
      </c>
      <c r="BZ561" s="172">
        <v>1.8262629E-8</v>
      </c>
      <c r="CA561" s="69">
        <v>0</v>
      </c>
      <c r="CB561" s="172">
        <v>2.7718740999999998E-8</v>
      </c>
      <c r="CC561" s="172">
        <v>3.995452E-10</v>
      </c>
      <c r="CD561" s="172">
        <v>9.5041283000000002E-10</v>
      </c>
      <c r="CE561" s="69">
        <v>0</v>
      </c>
      <c r="CF561" s="69">
        <v>0</v>
      </c>
      <c r="CG561" s="69">
        <v>0</v>
      </c>
      <c r="CH561" s="172">
        <v>5.3299243000000001E-8</v>
      </c>
      <c r="CI561" s="172">
        <v>1.3274525000000001E-6</v>
      </c>
      <c r="CJ561" s="172">
        <v>3.0194258999999999E-18</v>
      </c>
      <c r="CK561" s="69">
        <v>0</v>
      </c>
      <c r="CM561" s="198">
        <v>0</v>
      </c>
      <c r="CN561" s="198">
        <v>8.1985115999999997E-2</v>
      </c>
      <c r="CO561" s="198">
        <v>5.2226355999999995E-4</v>
      </c>
      <c r="CP561" s="198">
        <v>1.2019693E-4</v>
      </c>
      <c r="CQ561" s="197">
        <v>2.3877545000000002E-13</v>
      </c>
      <c r="CR561" s="197">
        <v>2.891792E-11</v>
      </c>
      <c r="CS561" s="197">
        <v>6.5778202000000004E-6</v>
      </c>
      <c r="CT561" s="197">
        <v>3.9517190999999997E-5</v>
      </c>
      <c r="CU561" s="198">
        <v>0</v>
      </c>
      <c r="CV561" s="197">
        <v>6.4224870000000002E-6</v>
      </c>
      <c r="CX561" s="166"/>
    </row>
    <row r="562" spans="1:102" ht="14.4">
      <c r="A562" t="s">
        <v>3541</v>
      </c>
      <c r="B562" s="85" t="s">
        <v>506</v>
      </c>
      <c r="C562" s="113" t="str">
        <f t="shared" si="315"/>
        <v>A.070.09.402</v>
      </c>
      <c r="D562" s="9" t="s">
        <v>1149</v>
      </c>
      <c r="E562" s="112" t="s">
        <v>63</v>
      </c>
      <c r="F562" s="115" t="str">
        <f t="shared" si="316"/>
        <v>Industrial Heat from natural gas in EU average in 2025 (efficiency 90%)</v>
      </c>
      <c r="G562" s="143">
        <f t="shared" si="317"/>
        <v>9.1025433333333336E-2</v>
      </c>
      <c r="I562" s="118">
        <f t="shared" si="318"/>
        <v>1.5330306174087299E-2</v>
      </c>
      <c r="K562" s="161">
        <f t="shared" si="319"/>
        <v>2.7146149433999995E-4</v>
      </c>
      <c r="L562" s="161">
        <f t="shared" si="320"/>
        <v>1.4035839820072998E-3</v>
      </c>
      <c r="M562" s="162">
        <f t="shared" si="321"/>
        <v>1.44569774E-6</v>
      </c>
      <c r="N562" s="161">
        <v>1.3653815E-2</v>
      </c>
      <c r="O562" s="132">
        <v>1.0956665000000001E-3</v>
      </c>
      <c r="P562" s="132">
        <v>2.9919099999999998E-4</v>
      </c>
      <c r="Q562" s="132">
        <v>2.5523290000000002E-4</v>
      </c>
      <c r="R562" s="164">
        <v>1.489676E-5</v>
      </c>
      <c r="S562" s="164">
        <v>2.8744533999999998E-7</v>
      </c>
      <c r="T562" s="164">
        <v>1.044389E-6</v>
      </c>
      <c r="U562" s="164">
        <v>8.7197781000000005E-6</v>
      </c>
      <c r="V562" s="164">
        <v>2.3804874E-7</v>
      </c>
      <c r="W562" s="132">
        <v>0</v>
      </c>
      <c r="X562" s="164">
        <v>1.207649E-6</v>
      </c>
      <c r="Y562" s="164">
        <v>6.7039073000000002E-9</v>
      </c>
      <c r="Z562" s="132">
        <v>0</v>
      </c>
      <c r="AA562" s="132">
        <v>0</v>
      </c>
      <c r="AC562" s="118">
        <f t="shared" si="295"/>
        <v>1.3653815E-2</v>
      </c>
      <c r="AD562" s="118">
        <f t="shared" si="296"/>
        <v>1.6750387724399998E-3</v>
      </c>
      <c r="AE562" s="118">
        <f t="shared" si="297"/>
        <v>1.4035772780999999E-3</v>
      </c>
      <c r="AF562" s="118">
        <f t="shared" si="298"/>
        <v>1.4035839820072998E-3</v>
      </c>
      <c r="AG562" s="118">
        <f t="shared" si="299"/>
        <v>1.44569774E-6</v>
      </c>
      <c r="AI562" s="69">
        <v>1.2754563999999999</v>
      </c>
      <c r="AJ562" s="69">
        <v>1.2752294</v>
      </c>
      <c r="AK562" s="69">
        <v>1.5001850999999999E-4</v>
      </c>
      <c r="AL562" s="69">
        <v>0</v>
      </c>
      <c r="AM562" s="69">
        <v>0</v>
      </c>
      <c r="AN562" s="172">
        <v>3.6029728999999998E-5</v>
      </c>
      <c r="AO562" s="172">
        <v>4.0935746000000001E-5</v>
      </c>
      <c r="AQ562" s="116">
        <v>1.9350524E-3</v>
      </c>
      <c r="AR562" s="116">
        <v>1.7855129E-3</v>
      </c>
      <c r="AS562" s="199">
        <v>7.7191872999999995E-5</v>
      </c>
      <c r="AT562" s="199">
        <v>7.2347578999999994E-5</v>
      </c>
      <c r="AU562" s="150">
        <f t="shared" si="300"/>
        <v>1.07045139332795E-7</v>
      </c>
      <c r="AV562" s="150">
        <f t="shared" si="301"/>
        <v>2.85472899701487E-10</v>
      </c>
      <c r="AW562" s="163">
        <f t="shared" si="302"/>
        <v>1.0132713971885999E-2</v>
      </c>
      <c r="AX562" s="196">
        <v>8.4497886000000003E-8</v>
      </c>
      <c r="AY562" s="196">
        <v>2.5495154000000002E-10</v>
      </c>
      <c r="AZ562" s="196">
        <v>6.9655971E-15</v>
      </c>
      <c r="BA562" s="108">
        <v>0</v>
      </c>
      <c r="BB562" s="108">
        <v>0</v>
      </c>
      <c r="BC562" s="196">
        <v>3.2501857999999997E-11</v>
      </c>
      <c r="BD562" s="196">
        <v>2.2513188000000002E-8</v>
      </c>
      <c r="BE562" s="196">
        <v>4.7099847E-12</v>
      </c>
      <c r="BF562" s="196">
        <v>2.5803779000000001E-11</v>
      </c>
      <c r="BG562" s="108">
        <v>0</v>
      </c>
      <c r="BH562" s="108">
        <v>0</v>
      </c>
      <c r="BI562" s="196">
        <v>5.6770623E-16</v>
      </c>
      <c r="BJ562" s="196">
        <v>5.2359586999999999E-17</v>
      </c>
      <c r="BK562" s="196">
        <v>1.0338570000000001E-17</v>
      </c>
      <c r="BL562" s="196">
        <v>6.2565995E-14</v>
      </c>
      <c r="BM562" s="196">
        <v>1.5009088E-12</v>
      </c>
      <c r="BN562" s="108">
        <v>0</v>
      </c>
      <c r="BO562" s="196">
        <v>1.9971885999999999E-8</v>
      </c>
      <c r="BP562" s="108">
        <v>1.0132693999999999E-2</v>
      </c>
      <c r="BQ562" s="108">
        <v>0</v>
      </c>
      <c r="BR562" s="108">
        <v>0</v>
      </c>
      <c r="BS562" s="108">
        <v>0</v>
      </c>
      <c r="BU562" s="172">
        <v>4.4657045000000001E-6</v>
      </c>
      <c r="BV562" s="172">
        <v>1.8820818E-7</v>
      </c>
      <c r="BW562" s="172">
        <v>2.5380307000000001E-6</v>
      </c>
      <c r="BX562" s="172">
        <v>1.0427334E-9</v>
      </c>
      <c r="BY562" s="172">
        <v>1.5325073E-7</v>
      </c>
      <c r="BZ562" s="172">
        <v>2.0271518E-8</v>
      </c>
      <c r="CA562" s="69">
        <v>0</v>
      </c>
      <c r="CB562" s="172">
        <v>3.0767801999999998E-8</v>
      </c>
      <c r="CC562" s="172">
        <v>4.4349517000000001E-10</v>
      </c>
      <c r="CD562" s="172">
        <v>1.0549582000000001E-9</v>
      </c>
      <c r="CE562" s="69">
        <v>0</v>
      </c>
      <c r="CF562" s="69">
        <v>0</v>
      </c>
      <c r="CG562" s="69">
        <v>0</v>
      </c>
      <c r="CH562" s="172">
        <v>5.9162160000000002E-8</v>
      </c>
      <c r="CI562" s="172">
        <v>1.4734723000000001E-6</v>
      </c>
      <c r="CJ562" s="172">
        <v>3.3515626999999998E-18</v>
      </c>
      <c r="CK562" s="69">
        <v>0</v>
      </c>
      <c r="CM562" s="198">
        <v>0</v>
      </c>
      <c r="CN562" s="198">
        <v>9.1003477999999999E-2</v>
      </c>
      <c r="CO562" s="198">
        <v>5.7971254999999999E-4</v>
      </c>
      <c r="CP562" s="198">
        <v>1.3341859E-4</v>
      </c>
      <c r="CQ562" s="197">
        <v>2.6504074999999998E-13</v>
      </c>
      <c r="CR562" s="197">
        <v>3.2098891999999998E-11</v>
      </c>
      <c r="CS562" s="197">
        <v>7.3013804000000001E-6</v>
      </c>
      <c r="CT562" s="197">
        <v>4.3864082000000003E-5</v>
      </c>
      <c r="CU562" s="198">
        <v>0</v>
      </c>
      <c r="CV562" s="197">
        <v>7.1289606000000001E-6</v>
      </c>
      <c r="CX562" s="166"/>
    </row>
    <row r="563" spans="1:102" ht="14.4">
      <c r="A563" t="s">
        <v>3542</v>
      </c>
      <c r="B563" s="85" t="s">
        <v>506</v>
      </c>
      <c r="C563" s="113" t="str">
        <f t="shared" si="315"/>
        <v>A.070.09.403</v>
      </c>
      <c r="D563" s="9" t="s">
        <v>1149</v>
      </c>
      <c r="E563" s="112" t="s">
        <v>63</v>
      </c>
      <c r="F563" s="115" t="str">
        <f t="shared" si="316"/>
        <v>Domestic Heat from natural gas in EU average in 2025 (efficiency 95%)</v>
      </c>
      <c r="G563" s="143">
        <f t="shared" si="317"/>
        <v>8.6433160000000009E-2</v>
      </c>
      <c r="I563" s="118">
        <f t="shared" si="318"/>
        <v>1.4556885413452101E-2</v>
      </c>
      <c r="K563" s="161">
        <f t="shared" si="319"/>
        <v>2.5776614469000004E-4</v>
      </c>
      <c r="L563" s="161">
        <f t="shared" si="320"/>
        <v>1.3327725070921002E-3</v>
      </c>
      <c r="M563" s="162">
        <f t="shared" si="321"/>
        <v>1.3727616699999999E-6</v>
      </c>
      <c r="N563" s="161">
        <v>1.2964974000000001E-2</v>
      </c>
      <c r="O563" s="132">
        <v>1.0403896000000001E-3</v>
      </c>
      <c r="P563" s="132">
        <v>2.8409668000000001E-4</v>
      </c>
      <c r="Q563" s="132">
        <v>2.4235629E-4</v>
      </c>
      <c r="R563" s="164">
        <v>1.4145211999999999E-5</v>
      </c>
      <c r="S563" s="164">
        <v>2.7294359000000001E-7</v>
      </c>
      <c r="T563" s="164">
        <v>9.9169910000000009E-7</v>
      </c>
      <c r="U563" s="164">
        <v>8.2798613999999999E-6</v>
      </c>
      <c r="V563" s="164">
        <v>2.2603906999999999E-7</v>
      </c>
      <c r="W563" s="132">
        <v>0</v>
      </c>
      <c r="X563" s="164">
        <v>1.1467226E-6</v>
      </c>
      <c r="Y563" s="164">
        <v>6.3656921E-9</v>
      </c>
      <c r="Z563" s="132">
        <v>0</v>
      </c>
      <c r="AA563" s="132">
        <v>0</v>
      </c>
      <c r="AC563" s="118">
        <f t="shared" si="295"/>
        <v>1.2964974000000001E-2</v>
      </c>
      <c r="AD563" s="118">
        <f t="shared" si="296"/>
        <v>1.59053228609E-3</v>
      </c>
      <c r="AE563" s="118">
        <f t="shared" si="297"/>
        <v>1.3327661414000002E-3</v>
      </c>
      <c r="AF563" s="118">
        <f t="shared" si="298"/>
        <v>1.3327725070921002E-3</v>
      </c>
      <c r="AG563" s="118">
        <f t="shared" si="299"/>
        <v>1.3727616699999999E-6</v>
      </c>
      <c r="AI563" s="69">
        <v>1.2111091</v>
      </c>
      <c r="AJ563" s="69">
        <v>1.2108935000000001</v>
      </c>
      <c r="AK563" s="69">
        <v>1.4245001000000001E-4</v>
      </c>
      <c r="AL563" s="69">
        <v>0</v>
      </c>
      <c r="AM563" s="69">
        <v>0</v>
      </c>
      <c r="AN563" s="172">
        <v>3.4212012999999999E-5</v>
      </c>
      <c r="AO563" s="172">
        <v>3.8870520000000001E-5</v>
      </c>
      <c r="AQ563" s="116">
        <v>1.8374280999999999E-3</v>
      </c>
      <c r="AR563" s="116">
        <v>1.6954330000000001E-3</v>
      </c>
      <c r="AS563" s="199">
        <v>7.3297508000000003E-5</v>
      </c>
      <c r="AT563" s="199">
        <v>6.8697610999999994E-5</v>
      </c>
      <c r="AU563" s="150">
        <f t="shared" si="300"/>
        <v>1.0164466372081199E-7</v>
      </c>
      <c r="AV563" s="150">
        <f t="shared" si="301"/>
        <v>2.7107066367979657E-10</v>
      </c>
      <c r="AW563" s="163">
        <f t="shared" si="302"/>
        <v>9.6215141642950006E-3</v>
      </c>
      <c r="AX563" s="196">
        <v>8.0234928999999997E-8</v>
      </c>
      <c r="AY563" s="196">
        <v>2.4208912E-10</v>
      </c>
      <c r="AZ563" s="196">
        <v>6.6141795999999998E-15</v>
      </c>
      <c r="BA563" s="108">
        <v>0</v>
      </c>
      <c r="BB563" s="108">
        <v>0</v>
      </c>
      <c r="BC563" s="196">
        <v>3.0862124000000002E-11</v>
      </c>
      <c r="BD563" s="196">
        <v>2.1377388000000001E-8</v>
      </c>
      <c r="BE563" s="196">
        <v>4.4723639000000004E-12</v>
      </c>
      <c r="BF563" s="196">
        <v>2.4501967000000001E-11</v>
      </c>
      <c r="BG563" s="108">
        <v>0</v>
      </c>
      <c r="BH563" s="108">
        <v>0</v>
      </c>
      <c r="BI563" s="196">
        <v>5.3906518999999998E-16</v>
      </c>
      <c r="BJ563" s="196">
        <v>4.9718021999999998E-17</v>
      </c>
      <c r="BK563" s="196">
        <v>9.8169846000000005E-18</v>
      </c>
      <c r="BL563" s="196">
        <v>5.9409511999999996E-14</v>
      </c>
      <c r="BM563" s="196">
        <v>1.4251873E-12</v>
      </c>
      <c r="BN563" s="108">
        <v>0</v>
      </c>
      <c r="BO563" s="196">
        <v>1.8964294999999998E-8</v>
      </c>
      <c r="BP563" s="108">
        <v>9.6214951999999999E-3</v>
      </c>
      <c r="BQ563" s="108">
        <v>0</v>
      </c>
      <c r="BR563" s="108">
        <v>0</v>
      </c>
      <c r="BS563" s="108">
        <v>0</v>
      </c>
      <c r="BU563" s="172">
        <v>4.2404076999999996E-6</v>
      </c>
      <c r="BV563" s="172">
        <v>1.7871299000000001E-7</v>
      </c>
      <c r="BW563" s="172">
        <v>2.4099858999999999E-6</v>
      </c>
      <c r="BX563" s="172">
        <v>9.9012705000000006E-10</v>
      </c>
      <c r="BY563" s="172">
        <v>1.4551915999999999E-7</v>
      </c>
      <c r="BZ563" s="172">
        <v>1.9248810999999998E-8</v>
      </c>
      <c r="CA563" s="69">
        <v>0</v>
      </c>
      <c r="CB563" s="172">
        <v>2.9215553000000001E-8</v>
      </c>
      <c r="CC563" s="172">
        <v>4.2112064E-10</v>
      </c>
      <c r="CD563" s="172">
        <v>1.0017351E-9</v>
      </c>
      <c r="CE563" s="69">
        <v>0</v>
      </c>
      <c r="CF563" s="69">
        <v>0</v>
      </c>
      <c r="CG563" s="69">
        <v>0</v>
      </c>
      <c r="CH563" s="172">
        <v>5.6177402000000003E-8</v>
      </c>
      <c r="CI563" s="172">
        <v>1.3991349E-6</v>
      </c>
      <c r="CJ563" s="172">
        <v>3.1824749000000001E-18</v>
      </c>
      <c r="CK563" s="69">
        <v>0</v>
      </c>
      <c r="CM563" s="198">
        <v>0</v>
      </c>
      <c r="CN563" s="198">
        <v>8.6412312000000005E-2</v>
      </c>
      <c r="CO563" s="198">
        <v>5.5046578999999997E-4</v>
      </c>
      <c r="CP563" s="198">
        <v>1.2668755999999999E-4</v>
      </c>
      <c r="CQ563" s="197">
        <v>2.5166932E-13</v>
      </c>
      <c r="CR563" s="197">
        <v>3.0479488000000003E-11</v>
      </c>
      <c r="CS563" s="197">
        <v>6.9330225000000002E-6</v>
      </c>
      <c r="CT563" s="197">
        <v>4.165112E-5</v>
      </c>
      <c r="CU563" s="198">
        <v>0</v>
      </c>
      <c r="CV563" s="197">
        <v>6.7693012999999998E-6</v>
      </c>
      <c r="CX563" s="166"/>
    </row>
    <row r="564" spans="1:102" ht="14.4">
      <c r="A564" t="s">
        <v>3543</v>
      </c>
      <c r="B564" s="85" t="s">
        <v>506</v>
      </c>
      <c r="C564" s="113" t="str">
        <f t="shared" si="315"/>
        <v>A.070.09.404</v>
      </c>
      <c r="D564" s="9" t="s">
        <v>1149</v>
      </c>
      <c r="E564" s="112" t="s">
        <v>63</v>
      </c>
      <c r="F564" s="115" t="str">
        <f t="shared" si="316"/>
        <v>Industrial Heat from natural gas in USA in 2025 (efficiency 90%)</v>
      </c>
      <c r="G564" s="143">
        <f t="shared" si="317"/>
        <v>0.10422999333333334</v>
      </c>
      <c r="I564" s="118">
        <f t="shared" si="318"/>
        <v>1.7310990174087298E-2</v>
      </c>
      <c r="K564" s="161">
        <f t="shared" si="319"/>
        <v>2.7146149433999995E-4</v>
      </c>
      <c r="L564" s="161">
        <f t="shared" si="320"/>
        <v>1.4035839820072998E-3</v>
      </c>
      <c r="M564" s="162">
        <f t="shared" si="321"/>
        <v>1.44569774E-6</v>
      </c>
      <c r="N564" s="161">
        <v>1.5634499E-2</v>
      </c>
      <c r="O564" s="132">
        <v>1.0956665000000001E-3</v>
      </c>
      <c r="P564" s="132">
        <v>2.9919099999999998E-4</v>
      </c>
      <c r="Q564" s="132">
        <v>2.5523290000000002E-4</v>
      </c>
      <c r="R564" s="164">
        <v>1.489676E-5</v>
      </c>
      <c r="S564" s="164">
        <v>2.8744533999999998E-7</v>
      </c>
      <c r="T564" s="164">
        <v>1.044389E-6</v>
      </c>
      <c r="U564" s="164">
        <v>8.7197781000000005E-6</v>
      </c>
      <c r="V564" s="164">
        <v>2.3804874E-7</v>
      </c>
      <c r="W564" s="132">
        <v>0</v>
      </c>
      <c r="X564" s="164">
        <v>1.207649E-6</v>
      </c>
      <c r="Y564" s="164">
        <v>6.7039073000000002E-9</v>
      </c>
      <c r="Z564" s="132">
        <v>0</v>
      </c>
      <c r="AA564" s="132">
        <v>0</v>
      </c>
      <c r="AC564" s="118">
        <f t="shared" si="295"/>
        <v>1.5634499E-2</v>
      </c>
      <c r="AD564" s="118">
        <f t="shared" si="296"/>
        <v>1.6750387724399998E-3</v>
      </c>
      <c r="AE564" s="118">
        <f t="shared" si="297"/>
        <v>1.4035772780999999E-3</v>
      </c>
      <c r="AF564" s="118">
        <f t="shared" si="298"/>
        <v>1.4035839820072998E-3</v>
      </c>
      <c r="AG564" s="118">
        <f t="shared" si="299"/>
        <v>1.44569774E-6</v>
      </c>
      <c r="AI564" s="69">
        <v>1.2754563999999999</v>
      </c>
      <c r="AJ564" s="69">
        <v>1.2752294</v>
      </c>
      <c r="AK564" s="69">
        <v>1.5001850999999999E-4</v>
      </c>
      <c r="AL564" s="69">
        <v>0</v>
      </c>
      <c r="AM564" s="69">
        <v>0</v>
      </c>
      <c r="AN564" s="172">
        <v>3.6029728999999998E-5</v>
      </c>
      <c r="AO564" s="172">
        <v>4.0935746000000001E-5</v>
      </c>
      <c r="AQ564" s="116">
        <v>2.1494439999999999E-3</v>
      </c>
      <c r="AR564" s="116">
        <v>1.9899067999999999E-3</v>
      </c>
      <c r="AS564" s="199">
        <v>8.7189582999999996E-5</v>
      </c>
      <c r="AT564" s="199">
        <v>7.2347578999999994E-5</v>
      </c>
      <c r="AU564" s="150">
        <f t="shared" si="300"/>
        <v>1.19298971332795E-7</v>
      </c>
      <c r="AV564" s="150">
        <f t="shared" si="301"/>
        <v>3.2244667985028693E-10</v>
      </c>
      <c r="AW564" s="163">
        <f t="shared" si="302"/>
        <v>1.0132713971885999E-2</v>
      </c>
      <c r="AX564" s="196">
        <v>9.6751718000000001E-8</v>
      </c>
      <c r="AY564" s="196">
        <v>2.9192430999999998E-10</v>
      </c>
      <c r="AZ564" s="196">
        <v>7.9757459000000002E-15</v>
      </c>
      <c r="BA564" s="108">
        <v>0</v>
      </c>
      <c r="BB564" s="108">
        <v>0</v>
      </c>
      <c r="BC564" s="196">
        <v>3.2501857999999997E-11</v>
      </c>
      <c r="BD564" s="196">
        <v>2.2513188000000002E-8</v>
      </c>
      <c r="BE564" s="196">
        <v>4.7099847E-12</v>
      </c>
      <c r="BF564" s="196">
        <v>2.5803779000000001E-11</v>
      </c>
      <c r="BG564" s="108">
        <v>0</v>
      </c>
      <c r="BH564" s="108">
        <v>0</v>
      </c>
      <c r="BI564" s="196">
        <v>5.6770623E-16</v>
      </c>
      <c r="BJ564" s="196">
        <v>5.2359586999999999E-17</v>
      </c>
      <c r="BK564" s="196">
        <v>1.0338570000000001E-17</v>
      </c>
      <c r="BL564" s="196">
        <v>6.2565995E-14</v>
      </c>
      <c r="BM564" s="196">
        <v>1.5009088E-12</v>
      </c>
      <c r="BN564" s="108">
        <v>0</v>
      </c>
      <c r="BO564" s="196">
        <v>1.9971885999999999E-8</v>
      </c>
      <c r="BP564" s="108">
        <v>1.0132693999999999E-2</v>
      </c>
      <c r="BQ564" s="108">
        <v>0</v>
      </c>
      <c r="BR564" s="108">
        <v>0</v>
      </c>
      <c r="BS564" s="108">
        <v>0</v>
      </c>
      <c r="BU564" s="172">
        <v>4.8338826999999999E-6</v>
      </c>
      <c r="BV564" s="172">
        <v>1.8820818E-7</v>
      </c>
      <c r="BW564" s="172">
        <v>2.9062088E-6</v>
      </c>
      <c r="BX564" s="172">
        <v>1.0427334E-9</v>
      </c>
      <c r="BY564" s="172">
        <v>1.5325073E-7</v>
      </c>
      <c r="BZ564" s="172">
        <v>2.0271518E-8</v>
      </c>
      <c r="CA564" s="69">
        <v>0</v>
      </c>
      <c r="CB564" s="172">
        <v>3.0767801999999998E-8</v>
      </c>
      <c r="CC564" s="172">
        <v>4.4349517000000001E-10</v>
      </c>
      <c r="CD564" s="172">
        <v>1.0549582000000001E-9</v>
      </c>
      <c r="CE564" s="69">
        <v>0</v>
      </c>
      <c r="CF564" s="69">
        <v>0</v>
      </c>
      <c r="CG564" s="69">
        <v>0</v>
      </c>
      <c r="CH564" s="172">
        <v>5.9162160000000002E-8</v>
      </c>
      <c r="CI564" s="172">
        <v>1.4734723000000001E-6</v>
      </c>
      <c r="CJ564" s="172">
        <v>3.3515626999999998E-18</v>
      </c>
      <c r="CK564" s="69">
        <v>0</v>
      </c>
      <c r="CM564" s="198">
        <v>0</v>
      </c>
      <c r="CN564" s="198">
        <v>0.10420804</v>
      </c>
      <c r="CO564" s="198">
        <v>5.7971254999999999E-4</v>
      </c>
      <c r="CP564" s="198">
        <v>1.3341859E-4</v>
      </c>
      <c r="CQ564" s="197">
        <v>2.6504074999999998E-13</v>
      </c>
      <c r="CR564" s="197">
        <v>3.2098891999999998E-11</v>
      </c>
      <c r="CS564" s="197">
        <v>7.3013804000000001E-6</v>
      </c>
      <c r="CT564" s="197">
        <v>4.3864082000000003E-5</v>
      </c>
      <c r="CU564" s="198">
        <v>0</v>
      </c>
      <c r="CV564" s="197">
        <v>7.1289606000000001E-6</v>
      </c>
      <c r="CX564" s="166"/>
    </row>
    <row r="565" spans="1:102" ht="14.4">
      <c r="A565" t="s">
        <v>3544</v>
      </c>
      <c r="B565" s="85" t="s">
        <v>506</v>
      </c>
      <c r="C565" s="113" t="str">
        <f t="shared" si="315"/>
        <v>A.070.09.405</v>
      </c>
      <c r="D565" s="9" t="s">
        <v>1149</v>
      </c>
      <c r="E565" s="112" t="s">
        <v>63</v>
      </c>
      <c r="F565" s="115" t="str">
        <f t="shared" si="316"/>
        <v>Industrial Heat from natural gas in China production average in 2016 (efficiency 90%)</v>
      </c>
      <c r="G565" s="143">
        <f t="shared" si="317"/>
        <v>9.4572993333333341E-2</v>
      </c>
      <c r="I565" s="118">
        <f t="shared" si="318"/>
        <v>1.5862440174087299E-2</v>
      </c>
      <c r="K565" s="161">
        <f t="shared" si="319"/>
        <v>2.7146149433999995E-4</v>
      </c>
      <c r="L565" s="161">
        <f t="shared" si="320"/>
        <v>1.4035839820072998E-3</v>
      </c>
      <c r="M565" s="162">
        <f t="shared" si="321"/>
        <v>1.44569774E-6</v>
      </c>
      <c r="N565" s="161">
        <v>1.4185949E-2</v>
      </c>
      <c r="O565" s="132">
        <v>1.0956665000000001E-3</v>
      </c>
      <c r="P565" s="132">
        <v>2.9919099999999998E-4</v>
      </c>
      <c r="Q565" s="132">
        <v>2.5523290000000002E-4</v>
      </c>
      <c r="R565" s="164">
        <v>1.489676E-5</v>
      </c>
      <c r="S565" s="164">
        <v>2.8744533999999998E-7</v>
      </c>
      <c r="T565" s="164">
        <v>1.044389E-6</v>
      </c>
      <c r="U565" s="164">
        <v>8.7197781000000005E-6</v>
      </c>
      <c r="V565" s="164">
        <v>2.3804874E-7</v>
      </c>
      <c r="W565" s="132">
        <v>0</v>
      </c>
      <c r="X565" s="164">
        <v>1.207649E-6</v>
      </c>
      <c r="Y565" s="164">
        <v>6.7039073000000002E-9</v>
      </c>
      <c r="Z565" s="132">
        <v>0</v>
      </c>
      <c r="AA565" s="132">
        <v>0</v>
      </c>
      <c r="AC565" s="118">
        <f t="shared" si="295"/>
        <v>1.4185949E-2</v>
      </c>
      <c r="AD565" s="118">
        <f t="shared" si="296"/>
        <v>1.6750387724399998E-3</v>
      </c>
      <c r="AE565" s="118">
        <f t="shared" si="297"/>
        <v>1.4035772780999999E-3</v>
      </c>
      <c r="AF565" s="118">
        <f t="shared" si="298"/>
        <v>1.4035839820072998E-3</v>
      </c>
      <c r="AG565" s="118">
        <f t="shared" si="299"/>
        <v>1.44569774E-6</v>
      </c>
      <c r="AI565" s="69">
        <v>1.2754563999999999</v>
      </c>
      <c r="AJ565" s="69">
        <v>1.2752294</v>
      </c>
      <c r="AK565" s="69">
        <v>1.5001850999999999E-4</v>
      </c>
      <c r="AL565" s="69">
        <v>0</v>
      </c>
      <c r="AM565" s="69">
        <v>0</v>
      </c>
      <c r="AN565" s="172">
        <v>3.6029728999999998E-5</v>
      </c>
      <c r="AO565" s="172">
        <v>4.0935746000000001E-5</v>
      </c>
      <c r="AQ565" s="116">
        <v>1.9926511999999999E-3</v>
      </c>
      <c r="AR565" s="116">
        <v>1.8404256999999999E-3</v>
      </c>
      <c r="AS565" s="199">
        <v>7.9877874999999995E-5</v>
      </c>
      <c r="AT565" s="199">
        <v>7.2347578999999994E-5</v>
      </c>
      <c r="AU565" s="150">
        <f t="shared" si="300"/>
        <v>1.1033727533279499E-7</v>
      </c>
      <c r="AV565" s="150">
        <f t="shared" si="301"/>
        <v>2.9540634108978698E-10</v>
      </c>
      <c r="AW565" s="163">
        <f t="shared" si="302"/>
        <v>1.0132713971885999E-2</v>
      </c>
      <c r="AX565" s="196">
        <v>8.7790021999999994E-8</v>
      </c>
      <c r="AY565" s="196">
        <v>2.6488471000000001E-10</v>
      </c>
      <c r="AZ565" s="196">
        <v>7.2369853999999993E-15</v>
      </c>
      <c r="BA565" s="108">
        <v>0</v>
      </c>
      <c r="BB565" s="108">
        <v>0</v>
      </c>
      <c r="BC565" s="196">
        <v>3.2501857999999997E-11</v>
      </c>
      <c r="BD565" s="196">
        <v>2.2513188000000002E-8</v>
      </c>
      <c r="BE565" s="196">
        <v>4.7099847E-12</v>
      </c>
      <c r="BF565" s="196">
        <v>2.5803779000000001E-11</v>
      </c>
      <c r="BG565" s="108">
        <v>0</v>
      </c>
      <c r="BH565" s="108">
        <v>0</v>
      </c>
      <c r="BI565" s="196">
        <v>5.6770623E-16</v>
      </c>
      <c r="BJ565" s="196">
        <v>5.2359586999999999E-17</v>
      </c>
      <c r="BK565" s="196">
        <v>1.0338570000000001E-17</v>
      </c>
      <c r="BL565" s="196">
        <v>6.2565995E-14</v>
      </c>
      <c r="BM565" s="196">
        <v>1.5009088E-12</v>
      </c>
      <c r="BN565" s="108">
        <v>0</v>
      </c>
      <c r="BO565" s="196">
        <v>1.9971885999999999E-8</v>
      </c>
      <c r="BP565" s="108">
        <v>1.0132693999999999E-2</v>
      </c>
      <c r="BQ565" s="108">
        <v>0</v>
      </c>
      <c r="BR565" s="108">
        <v>0</v>
      </c>
      <c r="BS565" s="108">
        <v>0</v>
      </c>
      <c r="BU565" s="172">
        <v>4.5646199000000001E-6</v>
      </c>
      <c r="BV565" s="172">
        <v>1.8820818E-7</v>
      </c>
      <c r="BW565" s="172">
        <v>2.6369460000000001E-6</v>
      </c>
      <c r="BX565" s="172">
        <v>1.0427334E-9</v>
      </c>
      <c r="BY565" s="172">
        <v>1.5325073E-7</v>
      </c>
      <c r="BZ565" s="172">
        <v>2.0271518E-8</v>
      </c>
      <c r="CA565" s="69">
        <v>0</v>
      </c>
      <c r="CB565" s="172">
        <v>3.0767801999999998E-8</v>
      </c>
      <c r="CC565" s="172">
        <v>4.4349517000000001E-10</v>
      </c>
      <c r="CD565" s="172">
        <v>1.0549582000000001E-9</v>
      </c>
      <c r="CE565" s="69">
        <v>0</v>
      </c>
      <c r="CF565" s="69">
        <v>0</v>
      </c>
      <c r="CG565" s="69">
        <v>0</v>
      </c>
      <c r="CH565" s="172">
        <v>5.9162160000000002E-8</v>
      </c>
      <c r="CI565" s="172">
        <v>1.4734723000000001E-6</v>
      </c>
      <c r="CJ565" s="172">
        <v>3.3515626999999998E-18</v>
      </c>
      <c r="CK565" s="69">
        <v>0</v>
      </c>
      <c r="CM565" s="198">
        <v>0</v>
      </c>
      <c r="CN565" s="198">
        <v>9.4551038000000004E-2</v>
      </c>
      <c r="CO565" s="198">
        <v>5.7971254999999999E-4</v>
      </c>
      <c r="CP565" s="198">
        <v>1.3341859E-4</v>
      </c>
      <c r="CQ565" s="197">
        <v>2.6504074999999998E-13</v>
      </c>
      <c r="CR565" s="197">
        <v>3.2098891999999998E-11</v>
      </c>
      <c r="CS565" s="197">
        <v>7.3013804000000001E-6</v>
      </c>
      <c r="CT565" s="197">
        <v>4.3864082000000003E-5</v>
      </c>
      <c r="CU565" s="198">
        <v>0</v>
      </c>
      <c r="CV565" s="197">
        <v>7.1289606000000001E-6</v>
      </c>
      <c r="CX565" s="166"/>
    </row>
    <row r="566" spans="1:102" ht="14.4">
      <c r="A566" t="s">
        <v>3545</v>
      </c>
      <c r="B566" s="85" t="s">
        <v>506</v>
      </c>
      <c r="C566" s="113" t="str">
        <f t="shared" si="315"/>
        <v>A.070.09.406</v>
      </c>
      <c r="D566" s="9" t="s">
        <v>1149</v>
      </c>
      <c r="E566" s="112" t="s">
        <v>63</v>
      </c>
      <c r="F566" s="115" t="str">
        <f t="shared" si="316"/>
        <v>Industrial Heat from natural gas World average EU 33% USA 33% China 33% (efficiency 9</v>
      </c>
      <c r="G566" s="143">
        <f t="shared" si="317"/>
        <v>9.5739120000000011E-2</v>
      </c>
      <c r="I566" s="118">
        <f t="shared" si="318"/>
        <v>1.6022255629311699E-2</v>
      </c>
      <c r="K566" s="161">
        <f t="shared" si="319"/>
        <v>2.6901590083999998E-4</v>
      </c>
      <c r="L566" s="161">
        <f t="shared" si="320"/>
        <v>1.3909390550116999E-3</v>
      </c>
      <c r="M566" s="162">
        <f t="shared" si="321"/>
        <v>1.4326734599999999E-6</v>
      </c>
      <c r="N566" s="161">
        <v>1.4360868000000001E-2</v>
      </c>
      <c r="O566" s="132">
        <v>1.0857956000000001E-3</v>
      </c>
      <c r="P566" s="132">
        <v>2.9649559E-4</v>
      </c>
      <c r="Q566" s="132">
        <v>2.5293351000000002E-4</v>
      </c>
      <c r="R566" s="164">
        <v>1.4762555E-5</v>
      </c>
      <c r="S566" s="164">
        <v>2.8485573999999998E-7</v>
      </c>
      <c r="T566" s="164">
        <v>1.0349801000000001E-6</v>
      </c>
      <c r="U566" s="164">
        <v>8.6412215E-6</v>
      </c>
      <c r="V566" s="164">
        <v>2.3590415999999999E-7</v>
      </c>
      <c r="W566" s="132">
        <v>0</v>
      </c>
      <c r="X566" s="164">
        <v>1.1967692999999999E-6</v>
      </c>
      <c r="Y566" s="164">
        <v>6.6435116999999997E-9</v>
      </c>
      <c r="Z566" s="132">
        <v>0</v>
      </c>
      <c r="AA566" s="132">
        <v>0</v>
      </c>
      <c r="AC566" s="118">
        <f t="shared" si="295"/>
        <v>1.4360868000000001E-2</v>
      </c>
      <c r="AD566" s="118">
        <f t="shared" si="296"/>
        <v>1.6599483123400001E-3</v>
      </c>
      <c r="AE566" s="118">
        <f t="shared" si="297"/>
        <v>1.3909324115E-3</v>
      </c>
      <c r="AF566" s="118">
        <f t="shared" si="298"/>
        <v>1.3909390550116999E-3</v>
      </c>
      <c r="AG566" s="118">
        <f t="shared" si="299"/>
        <v>1.4326734599999999E-6</v>
      </c>
      <c r="AI566" s="69">
        <v>1.2639658</v>
      </c>
      <c r="AJ566" s="69">
        <v>1.2637408999999999</v>
      </c>
      <c r="AK566" s="69">
        <v>1.4866698999999999E-4</v>
      </c>
      <c r="AL566" s="69">
        <v>0</v>
      </c>
      <c r="AM566" s="69">
        <v>0</v>
      </c>
      <c r="AN566" s="172">
        <v>3.5705136999999999E-5</v>
      </c>
      <c r="AO566" s="172">
        <v>4.0566955999999999E-5</v>
      </c>
      <c r="AQ566" s="116">
        <v>2.0074661999999999E-3</v>
      </c>
      <c r="AR566" s="116">
        <v>1.8550840999999999E-3</v>
      </c>
      <c r="AS566" s="199">
        <v>8.0686265000000005E-5</v>
      </c>
      <c r="AT566" s="199">
        <v>7.1695799000000003E-5</v>
      </c>
      <c r="AU566" s="150">
        <f t="shared" si="300"/>
        <v>1.1121607343743699E-7</v>
      </c>
      <c r="AV566" s="150">
        <f t="shared" si="301"/>
        <v>2.9839595629966902E-10</v>
      </c>
      <c r="AW566" s="163">
        <f t="shared" si="302"/>
        <v>1.0041428791959E-2</v>
      </c>
      <c r="AX566" s="196">
        <v>8.8871948E-8</v>
      </c>
      <c r="AY566" s="196">
        <v>2.6814913999999999E-10</v>
      </c>
      <c r="AZ566" s="196">
        <v>7.3261745999999996E-15</v>
      </c>
      <c r="BA566" s="108">
        <v>0</v>
      </c>
      <c r="BB566" s="108">
        <v>0</v>
      </c>
      <c r="BC566" s="196">
        <v>3.2209047999999998E-11</v>
      </c>
      <c r="BD566" s="196">
        <v>2.2310367E-8</v>
      </c>
      <c r="BE566" s="196">
        <v>4.6675524E-12</v>
      </c>
      <c r="BF566" s="196">
        <v>2.5571313000000001E-11</v>
      </c>
      <c r="BG566" s="108">
        <v>0</v>
      </c>
      <c r="BH566" s="108">
        <v>0</v>
      </c>
      <c r="BI566" s="196">
        <v>5.6259176000000002E-16</v>
      </c>
      <c r="BJ566" s="196">
        <v>5.1887879000000002E-17</v>
      </c>
      <c r="BK566" s="196">
        <v>1.024543E-17</v>
      </c>
      <c r="BL566" s="196">
        <v>6.2002337000000003E-14</v>
      </c>
      <c r="BM566" s="196">
        <v>1.4873870999999999E-12</v>
      </c>
      <c r="BN566" s="108">
        <v>0</v>
      </c>
      <c r="BO566" s="196">
        <v>1.9791959E-8</v>
      </c>
      <c r="BP566" s="108">
        <v>1.0041408999999999E-2</v>
      </c>
      <c r="BQ566" s="108">
        <v>0</v>
      </c>
      <c r="BR566" s="108">
        <v>0</v>
      </c>
      <c r="BS566" s="108">
        <v>0</v>
      </c>
      <c r="BU566" s="172">
        <v>4.5797680999999997E-6</v>
      </c>
      <c r="BV566" s="172">
        <v>1.8651261000000001E-7</v>
      </c>
      <c r="BW566" s="172">
        <v>2.6694607000000002E-6</v>
      </c>
      <c r="BX566" s="172">
        <v>1.0333394000000001E-9</v>
      </c>
      <c r="BY566" s="172">
        <v>1.5187009E-7</v>
      </c>
      <c r="BZ566" s="172">
        <v>2.0088892000000001E-8</v>
      </c>
      <c r="CA566" s="69">
        <v>0</v>
      </c>
      <c r="CB566" s="172">
        <v>3.0490614999999998E-8</v>
      </c>
      <c r="CC566" s="172">
        <v>4.3949971999999998E-10</v>
      </c>
      <c r="CD566" s="172">
        <v>1.0454541E-9</v>
      </c>
      <c r="CE566" s="69">
        <v>0</v>
      </c>
      <c r="CF566" s="69">
        <v>0</v>
      </c>
      <c r="CG566" s="69">
        <v>0</v>
      </c>
      <c r="CH566" s="172">
        <v>5.8629166999999999E-8</v>
      </c>
      <c r="CI566" s="172">
        <v>1.4601978000000001E-6</v>
      </c>
      <c r="CJ566" s="172">
        <v>3.3213683999999998E-18</v>
      </c>
      <c r="CK566" s="69">
        <v>0</v>
      </c>
      <c r="CM566" s="198">
        <v>0</v>
      </c>
      <c r="CN566" s="198">
        <v>9.5717361000000001E-2</v>
      </c>
      <c r="CO566" s="198">
        <v>5.7448991000000002E-4</v>
      </c>
      <c r="CP566" s="198">
        <v>1.3221662000000001E-4</v>
      </c>
      <c r="CQ566" s="197">
        <v>2.6265298999999998E-13</v>
      </c>
      <c r="CR566" s="197">
        <v>3.1809712E-11</v>
      </c>
      <c r="CS566" s="197">
        <v>7.2356022000000002E-6</v>
      </c>
      <c r="CT566" s="197">
        <v>4.3468910000000001E-5</v>
      </c>
      <c r="CU566" s="198">
        <v>0</v>
      </c>
      <c r="CV566" s="197">
        <v>7.0647356999999998E-6</v>
      </c>
      <c r="CX566" s="166"/>
    </row>
    <row r="567" spans="1:102" ht="14.4">
      <c r="A567" t="s">
        <v>3546</v>
      </c>
      <c r="B567" s="85" t="s">
        <v>506</v>
      </c>
      <c r="C567" s="113" t="str">
        <f t="shared" si="315"/>
        <v>A.070.09.502</v>
      </c>
      <c r="D567" s="9" t="s">
        <v>1149</v>
      </c>
      <c r="E567" s="112" t="s">
        <v>3522</v>
      </c>
      <c r="F567" s="115" t="str">
        <f t="shared" si="316"/>
        <v>Industrial Heat per Nm3 natural gas in EU average in 2025 (efficiency 90%)</v>
      </c>
      <c r="G567" s="143">
        <f t="shared" si="317"/>
        <v>3.2769156666666666</v>
      </c>
      <c r="I567" s="118">
        <f t="shared" si="318"/>
        <v>0.55189103236525994</v>
      </c>
      <c r="K567" s="161">
        <f t="shared" si="319"/>
        <v>9.7726138960000011E-3</v>
      </c>
      <c r="L567" s="161">
        <f t="shared" si="320"/>
        <v>5.052902335066E-2</v>
      </c>
      <c r="M567" s="162">
        <f t="shared" si="321"/>
        <v>5.20451186E-5</v>
      </c>
      <c r="N567" s="161">
        <v>0.49153734999999998</v>
      </c>
      <c r="O567" s="132">
        <v>3.9443994000000003E-2</v>
      </c>
      <c r="P567" s="132">
        <v>1.0770876E-2</v>
      </c>
      <c r="Q567" s="132">
        <v>9.1883845000000006E-3</v>
      </c>
      <c r="R567" s="132">
        <v>5.3628336E-4</v>
      </c>
      <c r="S567" s="164">
        <v>1.0348032000000001E-5</v>
      </c>
      <c r="T567" s="164">
        <v>3.7598003999999999E-5</v>
      </c>
      <c r="U567" s="132">
        <v>3.1391201000000003E-4</v>
      </c>
      <c r="V567" s="164">
        <v>8.5697545999999993E-6</v>
      </c>
      <c r="W567" s="132">
        <v>0</v>
      </c>
      <c r="X567" s="164">
        <v>4.3475364000000002E-5</v>
      </c>
      <c r="Y567" s="164">
        <v>2.4134065999999997E-7</v>
      </c>
      <c r="Z567" s="132">
        <v>0</v>
      </c>
      <c r="AA567" s="132">
        <v>0</v>
      </c>
      <c r="AC567" s="118">
        <f t="shared" si="295"/>
        <v>0.49153734999999998</v>
      </c>
      <c r="AD567" s="118">
        <f t="shared" si="296"/>
        <v>6.0301395906000005E-2</v>
      </c>
      <c r="AE567" s="118">
        <f t="shared" si="297"/>
        <v>5.0528782010000002E-2</v>
      </c>
      <c r="AF567" s="118">
        <f t="shared" si="298"/>
        <v>5.052902335066E-2</v>
      </c>
      <c r="AG567" s="118">
        <f t="shared" si="299"/>
        <v>5.20451186E-5</v>
      </c>
      <c r="AI567" s="69">
        <v>45.916429999999998</v>
      </c>
      <c r="AJ567" s="69">
        <v>45.908259000000001</v>
      </c>
      <c r="AK567" s="69">
        <v>5.4006662999999998E-3</v>
      </c>
      <c r="AL567" s="69">
        <v>0</v>
      </c>
      <c r="AM567" s="69">
        <v>0</v>
      </c>
      <c r="AN567" s="69">
        <v>1.2970702000000001E-3</v>
      </c>
      <c r="AO567" s="69">
        <v>1.4736869E-3</v>
      </c>
      <c r="AQ567" s="116">
        <v>6.9661886000000006E-2</v>
      </c>
      <c r="AR567" s="116">
        <v>6.4278465000000007E-2</v>
      </c>
      <c r="AS567" s="116">
        <v>2.7789073999999999E-3</v>
      </c>
      <c r="AT567" s="116">
        <v>2.6045128000000001E-3</v>
      </c>
      <c r="AU567" s="150">
        <f t="shared" si="300"/>
        <v>3.8536250319928002E-6</v>
      </c>
      <c r="AV567" s="150">
        <f t="shared" si="301"/>
        <v>1.027702456604762E-8</v>
      </c>
      <c r="AW567" s="163">
        <f t="shared" si="302"/>
        <v>0.36477770898789003</v>
      </c>
      <c r="AX567" s="196">
        <v>3.0419238999999999E-6</v>
      </c>
      <c r="AY567" s="196">
        <v>9.1782555999999999E-9</v>
      </c>
      <c r="AZ567" s="196">
        <v>2.5076149000000001E-13</v>
      </c>
      <c r="BA567" s="108">
        <v>0</v>
      </c>
      <c r="BB567" s="108">
        <v>0</v>
      </c>
      <c r="BC567" s="196">
        <v>1.1700668999999999E-9</v>
      </c>
      <c r="BD567" s="196">
        <v>8.1047478000000001E-7</v>
      </c>
      <c r="BE567" s="196">
        <v>1.6955945000000001E-10</v>
      </c>
      <c r="BF567" s="196">
        <v>9.2893606000000003E-10</v>
      </c>
      <c r="BG567" s="108">
        <v>0</v>
      </c>
      <c r="BH567" s="108">
        <v>0</v>
      </c>
      <c r="BI567" s="196">
        <v>2.0437423999999999E-14</v>
      </c>
      <c r="BJ567" s="196">
        <v>1.8849451000000001E-15</v>
      </c>
      <c r="BK567" s="196">
        <v>3.7218852000000001E-16</v>
      </c>
      <c r="BL567" s="196">
        <v>2.2523758000000001E-12</v>
      </c>
      <c r="BM567" s="196">
        <v>5.4032716999999998E-11</v>
      </c>
      <c r="BN567" s="108">
        <v>0</v>
      </c>
      <c r="BO567" s="196">
        <v>7.1898789000000003E-7</v>
      </c>
      <c r="BP567" s="108">
        <v>0.36477699000000002</v>
      </c>
      <c r="BQ567" s="108">
        <v>0</v>
      </c>
      <c r="BR567" s="108">
        <v>0</v>
      </c>
      <c r="BS567" s="108">
        <v>0</v>
      </c>
      <c r="BU567" s="69">
        <v>1.6076535999999999E-4</v>
      </c>
      <c r="BV567" s="172">
        <v>6.7754944999999997E-6</v>
      </c>
      <c r="BW567" s="172">
        <v>9.1369104000000003E-5</v>
      </c>
      <c r="BX567" s="172">
        <v>3.7538403000000001E-8</v>
      </c>
      <c r="BY567" s="172">
        <v>5.5170262E-6</v>
      </c>
      <c r="BZ567" s="172">
        <v>7.2977465999999997E-7</v>
      </c>
      <c r="CA567" s="69">
        <v>0</v>
      </c>
      <c r="CB567" s="172">
        <v>1.1076408999999999E-6</v>
      </c>
      <c r="CC567" s="172">
        <v>1.5965826E-8</v>
      </c>
      <c r="CD567" s="172">
        <v>3.7978497000000001E-8</v>
      </c>
      <c r="CE567" s="69">
        <v>0</v>
      </c>
      <c r="CF567" s="69">
        <v>0</v>
      </c>
      <c r="CG567" s="69">
        <v>0</v>
      </c>
      <c r="CH567" s="172">
        <v>2.1298376999999999E-6</v>
      </c>
      <c r="CI567" s="172">
        <v>5.3045002000000003E-5</v>
      </c>
      <c r="CJ567" s="172">
        <v>1.2065626000000001E-16</v>
      </c>
      <c r="CK567" s="69">
        <v>0</v>
      </c>
      <c r="CM567" s="198">
        <v>0</v>
      </c>
      <c r="CN567" s="198">
        <v>3.2761252000000001</v>
      </c>
      <c r="CO567" s="198">
        <v>2.0869651999999999E-2</v>
      </c>
      <c r="CP567" s="198">
        <v>4.8030690999999997E-3</v>
      </c>
      <c r="CQ567" s="197">
        <v>9.5414669000000004E-12</v>
      </c>
      <c r="CR567" s="197">
        <v>1.1555600999999999E-9</v>
      </c>
      <c r="CS567" s="198">
        <v>2.6284970000000003E-4</v>
      </c>
      <c r="CT567" s="198">
        <v>1.5791069999999999E-3</v>
      </c>
      <c r="CU567" s="198">
        <v>0</v>
      </c>
      <c r="CV567" s="198">
        <v>2.5664257999999997E-4</v>
      </c>
      <c r="CX567" s="166"/>
    </row>
    <row r="568" spans="1:102" ht="14.4">
      <c r="A568" t="s">
        <v>3547</v>
      </c>
      <c r="B568" s="85" t="s">
        <v>506</v>
      </c>
      <c r="C568" s="113" t="str">
        <f t="shared" si="315"/>
        <v>A.070.09.503</v>
      </c>
      <c r="D568" s="9" t="s">
        <v>1149</v>
      </c>
      <c r="E568" s="112" t="s">
        <v>3522</v>
      </c>
      <c r="F568" s="115" t="str">
        <f t="shared" si="316"/>
        <v>Industrial Heat per Nm3 natural gas in USA average in 2025 (efficiency 90%)</v>
      </c>
      <c r="G568" s="143">
        <f t="shared" si="317"/>
        <v>3.7560358666666667</v>
      </c>
      <c r="I568" s="118">
        <f t="shared" si="318"/>
        <v>0.62381947734713994</v>
      </c>
      <c r="K568" s="161">
        <f t="shared" si="319"/>
        <v>9.7823963100000001E-3</v>
      </c>
      <c r="L568" s="161">
        <f t="shared" si="320"/>
        <v>5.0579603822239999E-2</v>
      </c>
      <c r="M568" s="162">
        <f t="shared" si="321"/>
        <v>5.2097214899999996E-5</v>
      </c>
      <c r="N568" s="161">
        <v>0.56340537999999996</v>
      </c>
      <c r="O568" s="132">
        <v>3.9483478000000002E-2</v>
      </c>
      <c r="P568" s="132">
        <v>1.0781658E-2</v>
      </c>
      <c r="Q568" s="132">
        <v>9.1975821000000006E-3</v>
      </c>
      <c r="R568" s="132">
        <v>5.3682017999999996E-4</v>
      </c>
      <c r="S568" s="164">
        <v>1.0358390999999999E-5</v>
      </c>
      <c r="T568" s="164">
        <v>3.7635639000000003E-5</v>
      </c>
      <c r="U568" s="132">
        <v>3.1422623999999999E-4</v>
      </c>
      <c r="V568" s="164">
        <v>8.5783328999999992E-6</v>
      </c>
      <c r="W568" s="132">
        <v>0</v>
      </c>
      <c r="X568" s="164">
        <v>4.3518881999999998E-5</v>
      </c>
      <c r="Y568" s="164">
        <v>2.4158224E-7</v>
      </c>
      <c r="Z568" s="132">
        <v>0</v>
      </c>
      <c r="AA568" s="132">
        <v>0</v>
      </c>
      <c r="AC568" s="118">
        <f t="shared" si="295"/>
        <v>0.56340537999999996</v>
      </c>
      <c r="AD568" s="118">
        <f t="shared" si="296"/>
        <v>6.0361758550000005E-2</v>
      </c>
      <c r="AE568" s="118">
        <f t="shared" si="297"/>
        <v>5.0579362240000002E-2</v>
      </c>
      <c r="AF568" s="118">
        <f t="shared" si="298"/>
        <v>5.0579603822239999E-2</v>
      </c>
      <c r="AG568" s="118">
        <f t="shared" si="299"/>
        <v>5.2097214899999996E-5</v>
      </c>
      <c r="AI568" s="69">
        <v>45.962392999999999</v>
      </c>
      <c r="AJ568" s="69">
        <v>45.954213000000003</v>
      </c>
      <c r="AK568" s="69">
        <v>5.4060723999999998E-3</v>
      </c>
      <c r="AL568" s="69">
        <v>0</v>
      </c>
      <c r="AM568" s="69">
        <v>0</v>
      </c>
      <c r="AN568" s="69">
        <v>1.2983686E-3</v>
      </c>
      <c r="AO568" s="69">
        <v>1.4751619999999999E-3</v>
      </c>
      <c r="AQ568" s="116">
        <v>7.7457441000000002E-2</v>
      </c>
      <c r="AR568" s="116">
        <v>7.1708355000000001E-2</v>
      </c>
      <c r="AS568" s="116">
        <v>3.1419668999999998E-3</v>
      </c>
      <c r="AT568" s="116">
        <v>2.6071200000000001E-3</v>
      </c>
      <c r="AU568" s="150">
        <f t="shared" si="300"/>
        <v>4.2990620395344E-6</v>
      </c>
      <c r="AV568" s="150">
        <f t="shared" si="301"/>
        <v>1.1619700241545078E-8</v>
      </c>
      <c r="AW568" s="163">
        <f t="shared" si="302"/>
        <v>0.36514284970759003</v>
      </c>
      <c r="AX568" s="196">
        <v>3.4865483999999998E-6</v>
      </c>
      <c r="AY568" s="196">
        <v>1.0519795E-8</v>
      </c>
      <c r="AZ568" s="196">
        <v>2.8741426999999999E-13</v>
      </c>
      <c r="BA568" s="108">
        <v>0</v>
      </c>
      <c r="BB568" s="108">
        <v>0</v>
      </c>
      <c r="BC568" s="196">
        <v>1.1712381E-9</v>
      </c>
      <c r="BD568" s="196">
        <v>8.1128606000000001E-7</v>
      </c>
      <c r="BE568" s="196">
        <v>1.6972918000000001E-10</v>
      </c>
      <c r="BF568" s="196">
        <v>9.2986592999999998E-10</v>
      </c>
      <c r="BG568" s="108">
        <v>0</v>
      </c>
      <c r="BH568" s="108">
        <v>0</v>
      </c>
      <c r="BI568" s="196">
        <v>2.0457882000000001E-14</v>
      </c>
      <c r="BJ568" s="196">
        <v>1.886832E-15</v>
      </c>
      <c r="BK568" s="196">
        <v>3.7256107999999999E-16</v>
      </c>
      <c r="BL568" s="196">
        <v>2.2546303999999999E-12</v>
      </c>
      <c r="BM568" s="196">
        <v>5.4086804000000001E-11</v>
      </c>
      <c r="BN568" s="108">
        <v>0</v>
      </c>
      <c r="BO568" s="196">
        <v>7.1970758999999997E-7</v>
      </c>
      <c r="BP568" s="108">
        <v>0.36514213000000001</v>
      </c>
      <c r="BQ568" s="108">
        <v>0</v>
      </c>
      <c r="BR568" s="108">
        <v>0</v>
      </c>
      <c r="BS568" s="108">
        <v>0</v>
      </c>
      <c r="BU568" s="69">
        <v>1.7419397E-4</v>
      </c>
      <c r="BV568" s="172">
        <v>6.7822768E-6</v>
      </c>
      <c r="BW568" s="69">
        <v>1.0472824999999999E-4</v>
      </c>
      <c r="BX568" s="172">
        <v>3.7575979000000002E-8</v>
      </c>
      <c r="BY568" s="172">
        <v>5.5225487000000001E-6</v>
      </c>
      <c r="BZ568" s="172">
        <v>7.3050516000000001E-7</v>
      </c>
      <c r="CA568" s="69">
        <v>0</v>
      </c>
      <c r="CB568" s="172">
        <v>1.1087496E-6</v>
      </c>
      <c r="CC568" s="172">
        <v>1.5981807999999999E-8</v>
      </c>
      <c r="CD568" s="172">
        <v>3.8016513000000002E-8</v>
      </c>
      <c r="CE568" s="69">
        <v>0</v>
      </c>
      <c r="CF568" s="69">
        <v>0</v>
      </c>
      <c r="CG568" s="69">
        <v>0</v>
      </c>
      <c r="CH568" s="172">
        <v>2.1319696999999999E-6</v>
      </c>
      <c r="CI568" s="172">
        <v>5.3098099999999999E-5</v>
      </c>
      <c r="CJ568" s="172">
        <v>1.2077703E-16</v>
      </c>
      <c r="CK568" s="69">
        <v>0</v>
      </c>
      <c r="CM568" s="198">
        <v>0</v>
      </c>
      <c r="CN568" s="198">
        <v>3.7552446000000002</v>
      </c>
      <c r="CO568" s="198">
        <v>2.0890542000000002E-2</v>
      </c>
      <c r="CP568" s="198">
        <v>4.8078770000000003E-3</v>
      </c>
      <c r="CQ568" s="197">
        <v>9.5510178999999998E-12</v>
      </c>
      <c r="CR568" s="197">
        <v>1.1567167999999999E-9</v>
      </c>
      <c r="CS568" s="198">
        <v>2.6311280999999999E-4</v>
      </c>
      <c r="CT568" s="198">
        <v>1.5806876000000001E-3</v>
      </c>
      <c r="CU568" s="198">
        <v>0</v>
      </c>
      <c r="CV568" s="198">
        <v>2.5689947999999997E-4</v>
      </c>
      <c r="CX568" s="166"/>
    </row>
    <row r="569" spans="1:102" ht="14.4">
      <c r="A569" t="s">
        <v>3548</v>
      </c>
      <c r="B569" s="85" t="s">
        <v>506</v>
      </c>
      <c r="C569" s="113" t="str">
        <f t="shared" si="315"/>
        <v>A.070.09.504</v>
      </c>
      <c r="D569" s="9" t="s">
        <v>1149</v>
      </c>
      <c r="E569" s="112" t="s">
        <v>3522</v>
      </c>
      <c r="F569" s="115" t="str">
        <f t="shared" si="316"/>
        <v>Industrial Heat per Nm3 natural gas in China production average in 2016 (efficiency 9</v>
      </c>
      <c r="G569" s="143">
        <f t="shared" si="317"/>
        <v>3.4046277999999996</v>
      </c>
      <c r="I569" s="118">
        <f t="shared" si="318"/>
        <v>0.5710478523652599</v>
      </c>
      <c r="K569" s="161">
        <f t="shared" si="319"/>
        <v>9.7726138960000011E-3</v>
      </c>
      <c r="L569" s="161">
        <f t="shared" si="320"/>
        <v>5.052902335066E-2</v>
      </c>
      <c r="M569" s="162">
        <f t="shared" si="321"/>
        <v>5.20451186E-5</v>
      </c>
      <c r="N569" s="161">
        <v>0.51069416999999995</v>
      </c>
      <c r="O569" s="132">
        <v>3.9443994000000003E-2</v>
      </c>
      <c r="P569" s="132">
        <v>1.0770876E-2</v>
      </c>
      <c r="Q569" s="132">
        <v>9.1883845000000006E-3</v>
      </c>
      <c r="R569" s="132">
        <v>5.3628336E-4</v>
      </c>
      <c r="S569" s="164">
        <v>1.0348032000000001E-5</v>
      </c>
      <c r="T569" s="164">
        <v>3.7598003999999999E-5</v>
      </c>
      <c r="U569" s="132">
        <v>3.1391201000000003E-4</v>
      </c>
      <c r="V569" s="164">
        <v>8.5697545999999993E-6</v>
      </c>
      <c r="W569" s="132">
        <v>0</v>
      </c>
      <c r="X569" s="164">
        <v>4.3475364000000002E-5</v>
      </c>
      <c r="Y569" s="164">
        <v>2.4134065999999997E-7</v>
      </c>
      <c r="Z569" s="132">
        <v>0</v>
      </c>
      <c r="AA569" s="132">
        <v>0</v>
      </c>
      <c r="AC569" s="118">
        <f t="shared" si="295"/>
        <v>0.51069416999999995</v>
      </c>
      <c r="AD569" s="118">
        <f t="shared" si="296"/>
        <v>6.0301395906000005E-2</v>
      </c>
      <c r="AE569" s="118">
        <f t="shared" si="297"/>
        <v>5.0528782010000002E-2</v>
      </c>
      <c r="AF569" s="118">
        <f t="shared" si="298"/>
        <v>5.052902335066E-2</v>
      </c>
      <c r="AG569" s="118">
        <f t="shared" si="299"/>
        <v>5.20451186E-5</v>
      </c>
      <c r="AI569" s="69">
        <v>45.916429999999998</v>
      </c>
      <c r="AJ569" s="69">
        <v>45.908259000000001</v>
      </c>
      <c r="AK569" s="69">
        <v>5.4006662999999998E-3</v>
      </c>
      <c r="AL569" s="69">
        <v>0</v>
      </c>
      <c r="AM569" s="69">
        <v>0</v>
      </c>
      <c r="AN569" s="69">
        <v>1.2970702000000001E-3</v>
      </c>
      <c r="AO569" s="69">
        <v>1.4736869E-3</v>
      </c>
      <c r="AQ569" s="116">
        <v>7.1735442999999996E-2</v>
      </c>
      <c r="AR569" s="116">
        <v>6.6255327000000003E-2</v>
      </c>
      <c r="AS569" s="116">
        <v>2.8756035000000002E-3</v>
      </c>
      <c r="AT569" s="116">
        <v>2.6045128000000001E-3</v>
      </c>
      <c r="AU569" s="150">
        <f t="shared" si="300"/>
        <v>3.9721419319927999E-6</v>
      </c>
      <c r="AV569" s="150">
        <f t="shared" si="301"/>
        <v>1.063462833603762E-8</v>
      </c>
      <c r="AW569" s="163">
        <f t="shared" si="302"/>
        <v>0.36477770898789003</v>
      </c>
      <c r="AX569" s="196">
        <v>3.1604408E-6</v>
      </c>
      <c r="AY569" s="196">
        <v>9.5358496000000002E-9</v>
      </c>
      <c r="AZ569" s="196">
        <v>2.6053147999999999E-13</v>
      </c>
      <c r="BA569" s="108">
        <v>0</v>
      </c>
      <c r="BB569" s="108">
        <v>0</v>
      </c>
      <c r="BC569" s="196">
        <v>1.1700668999999999E-9</v>
      </c>
      <c r="BD569" s="196">
        <v>8.1047478000000001E-7</v>
      </c>
      <c r="BE569" s="196">
        <v>1.6955945000000001E-10</v>
      </c>
      <c r="BF569" s="196">
        <v>9.2893606000000003E-10</v>
      </c>
      <c r="BG569" s="108">
        <v>0</v>
      </c>
      <c r="BH569" s="108">
        <v>0</v>
      </c>
      <c r="BI569" s="196">
        <v>2.0437423999999999E-14</v>
      </c>
      <c r="BJ569" s="196">
        <v>1.8849451000000001E-15</v>
      </c>
      <c r="BK569" s="196">
        <v>3.7218852000000001E-16</v>
      </c>
      <c r="BL569" s="196">
        <v>2.2523758000000001E-12</v>
      </c>
      <c r="BM569" s="196">
        <v>5.4032716999999998E-11</v>
      </c>
      <c r="BN569" s="108">
        <v>0</v>
      </c>
      <c r="BO569" s="196">
        <v>7.1898789000000003E-7</v>
      </c>
      <c r="BP569" s="108">
        <v>0.36477699000000002</v>
      </c>
      <c r="BQ569" s="108">
        <v>0</v>
      </c>
      <c r="BR569" s="108">
        <v>0</v>
      </c>
      <c r="BS569" s="108">
        <v>0</v>
      </c>
      <c r="BU569" s="69">
        <v>1.6432632000000001E-4</v>
      </c>
      <c r="BV569" s="172">
        <v>6.7754944999999997E-6</v>
      </c>
      <c r="BW569" s="172">
        <v>9.4930057999999999E-5</v>
      </c>
      <c r="BX569" s="172">
        <v>3.7538403000000001E-8</v>
      </c>
      <c r="BY569" s="172">
        <v>5.5170262E-6</v>
      </c>
      <c r="BZ569" s="172">
        <v>7.2977465999999997E-7</v>
      </c>
      <c r="CA569" s="69">
        <v>0</v>
      </c>
      <c r="CB569" s="172">
        <v>1.1076408999999999E-6</v>
      </c>
      <c r="CC569" s="172">
        <v>1.5965826E-8</v>
      </c>
      <c r="CD569" s="172">
        <v>3.7978497000000001E-8</v>
      </c>
      <c r="CE569" s="69">
        <v>0</v>
      </c>
      <c r="CF569" s="69">
        <v>0</v>
      </c>
      <c r="CG569" s="69">
        <v>0</v>
      </c>
      <c r="CH569" s="172">
        <v>2.1298376999999999E-6</v>
      </c>
      <c r="CI569" s="172">
        <v>5.3045002000000003E-5</v>
      </c>
      <c r="CJ569" s="172">
        <v>1.2065626000000001E-16</v>
      </c>
      <c r="CK569" s="69">
        <v>0</v>
      </c>
      <c r="CM569" s="198">
        <v>0</v>
      </c>
      <c r="CN569" s="198">
        <v>3.4038374</v>
      </c>
      <c r="CO569" s="198">
        <v>2.0869651999999999E-2</v>
      </c>
      <c r="CP569" s="198">
        <v>4.8030690999999997E-3</v>
      </c>
      <c r="CQ569" s="197">
        <v>9.5414669000000004E-12</v>
      </c>
      <c r="CR569" s="197">
        <v>1.1555600999999999E-9</v>
      </c>
      <c r="CS569" s="198">
        <v>2.6284970000000003E-4</v>
      </c>
      <c r="CT569" s="198">
        <v>1.5791069999999999E-3</v>
      </c>
      <c r="CU569" s="198">
        <v>0</v>
      </c>
      <c r="CV569" s="198">
        <v>2.5664257999999997E-4</v>
      </c>
      <c r="CX569" s="166"/>
    </row>
    <row r="570" spans="1:102" ht="14.4">
      <c r="A570" t="s">
        <v>3549</v>
      </c>
      <c r="B570" s="85" t="s">
        <v>506</v>
      </c>
      <c r="C570" s="113" t="str">
        <f t="shared" si="315"/>
        <v>A.070.09.505</v>
      </c>
      <c r="D570" s="9" t="s">
        <v>1149</v>
      </c>
      <c r="E570" s="112" t="s">
        <v>3522</v>
      </c>
      <c r="F570" s="115" t="str">
        <f t="shared" si="316"/>
        <v>Industrial Heat per Nm3 natural gas World average EU 33% USA 33%, China 33% (efficien</v>
      </c>
      <c r="G570" s="143">
        <f t="shared" si="317"/>
        <v>3.4791931333333337</v>
      </c>
      <c r="I570" s="118">
        <f t="shared" si="318"/>
        <v>0.58225279028929</v>
      </c>
      <c r="K570" s="161">
        <f t="shared" si="319"/>
        <v>9.7758746340000022E-3</v>
      </c>
      <c r="L570" s="161">
        <f t="shared" si="320"/>
        <v>5.0545883171189999E-2</v>
      </c>
      <c r="M570" s="162">
        <f t="shared" si="321"/>
        <v>5.20624841E-5</v>
      </c>
      <c r="N570" s="161">
        <v>0.52187897000000005</v>
      </c>
      <c r="O570" s="132">
        <v>3.9457155000000001E-2</v>
      </c>
      <c r="P570" s="132">
        <v>1.077447E-2</v>
      </c>
      <c r="Q570" s="132">
        <v>9.1914503000000009E-3</v>
      </c>
      <c r="R570" s="132">
        <v>5.3646230000000002E-4</v>
      </c>
      <c r="S570" s="164">
        <v>1.0351485E-5</v>
      </c>
      <c r="T570" s="164">
        <v>3.7610549000000003E-5</v>
      </c>
      <c r="U570" s="132">
        <v>3.1401675000000001E-4</v>
      </c>
      <c r="V570" s="164">
        <v>8.5726140999999998E-6</v>
      </c>
      <c r="W570" s="132">
        <v>0</v>
      </c>
      <c r="X570" s="164">
        <v>4.3489870000000003E-5</v>
      </c>
      <c r="Y570" s="164">
        <v>2.4142118999999998E-7</v>
      </c>
      <c r="Z570" s="132">
        <v>0</v>
      </c>
      <c r="AA570" s="132">
        <v>0</v>
      </c>
      <c r="AC570" s="118">
        <f t="shared" si="295"/>
        <v>0.52187897000000005</v>
      </c>
      <c r="AD570" s="118">
        <f t="shared" si="296"/>
        <v>6.0321516383999997E-2</v>
      </c>
      <c r="AE570" s="118">
        <f t="shared" si="297"/>
        <v>5.0545641750000002E-2</v>
      </c>
      <c r="AF570" s="118">
        <f t="shared" si="298"/>
        <v>5.0545883171189999E-2</v>
      </c>
      <c r="AG570" s="118">
        <f t="shared" si="299"/>
        <v>5.20624841E-5</v>
      </c>
      <c r="AI570" s="69">
        <v>45.931750999999998</v>
      </c>
      <c r="AJ570" s="69">
        <v>45.923577000000002</v>
      </c>
      <c r="AK570" s="69">
        <v>5.4024683000000002E-3</v>
      </c>
      <c r="AL570" s="69">
        <v>0</v>
      </c>
      <c r="AM570" s="69">
        <v>0</v>
      </c>
      <c r="AN570" s="69">
        <v>1.297503E-3</v>
      </c>
      <c r="AO570" s="69">
        <v>1.4741786E-3</v>
      </c>
      <c r="AQ570" s="116">
        <v>7.2951589999999997E-2</v>
      </c>
      <c r="AR570" s="116">
        <v>6.7414049000000004E-2</v>
      </c>
      <c r="AS570" s="116">
        <v>2.9321592999999998E-3</v>
      </c>
      <c r="AT570" s="116">
        <v>2.6053818999999998E-3</v>
      </c>
      <c r="AU570" s="150">
        <f t="shared" si="300"/>
        <v>4.0416096711733999E-6</v>
      </c>
      <c r="AV570" s="150">
        <f t="shared" si="301"/>
        <v>1.084378438788081E-8</v>
      </c>
      <c r="AW570" s="163">
        <f t="shared" si="302"/>
        <v>0.36489941922779001</v>
      </c>
      <c r="AX570" s="196">
        <v>3.2296376999999999E-6</v>
      </c>
      <c r="AY570" s="196">
        <v>9.7446333999999995E-9</v>
      </c>
      <c r="AZ570" s="196">
        <v>2.6623575E-13</v>
      </c>
      <c r="BA570" s="108">
        <v>0</v>
      </c>
      <c r="BB570" s="108">
        <v>0</v>
      </c>
      <c r="BC570" s="196">
        <v>1.1704573000000001E-9</v>
      </c>
      <c r="BD570" s="196">
        <v>8.1074521000000002E-7</v>
      </c>
      <c r="BE570" s="196">
        <v>1.6961603E-10</v>
      </c>
      <c r="BF570" s="196">
        <v>9.2924602000000003E-10</v>
      </c>
      <c r="BG570" s="108">
        <v>0</v>
      </c>
      <c r="BH570" s="108">
        <v>0</v>
      </c>
      <c r="BI570" s="196">
        <v>2.0444243999999999E-14</v>
      </c>
      <c r="BJ570" s="196">
        <v>1.8855741E-15</v>
      </c>
      <c r="BK570" s="196">
        <v>3.7231270999999998E-16</v>
      </c>
      <c r="BL570" s="196">
        <v>2.2531273999999998E-12</v>
      </c>
      <c r="BM570" s="196">
        <v>5.4050746000000001E-11</v>
      </c>
      <c r="BN570" s="108">
        <v>0</v>
      </c>
      <c r="BO570" s="196">
        <v>7.1922779000000005E-7</v>
      </c>
      <c r="BP570" s="108">
        <v>0.36489870000000002</v>
      </c>
      <c r="BQ570" s="108">
        <v>0</v>
      </c>
      <c r="BR570" s="108">
        <v>0</v>
      </c>
      <c r="BS570" s="108">
        <v>0</v>
      </c>
      <c r="BU570" s="69">
        <v>1.6642855000000001E-4</v>
      </c>
      <c r="BV570" s="172">
        <v>6.7777552999999998E-6</v>
      </c>
      <c r="BW570" s="172">
        <v>9.7009136000000004E-5</v>
      </c>
      <c r="BX570" s="172">
        <v>3.7550928999999997E-8</v>
      </c>
      <c r="BY570" s="172">
        <v>5.5188670000000004E-6</v>
      </c>
      <c r="BZ570" s="172">
        <v>7.3001816000000002E-7</v>
      </c>
      <c r="CA570" s="69">
        <v>0</v>
      </c>
      <c r="CB570" s="172">
        <v>1.1080105E-6</v>
      </c>
      <c r="CC570" s="172">
        <v>1.5971154000000001E-8</v>
      </c>
      <c r="CD570" s="172">
        <v>3.7991168999999997E-8</v>
      </c>
      <c r="CE570" s="69">
        <v>0</v>
      </c>
      <c r="CF570" s="69">
        <v>0</v>
      </c>
      <c r="CG570" s="69">
        <v>0</v>
      </c>
      <c r="CH570" s="172">
        <v>2.1305484E-6</v>
      </c>
      <c r="CI570" s="172">
        <v>5.3062700999999999E-5</v>
      </c>
      <c r="CJ570" s="172">
        <v>1.2069652E-16</v>
      </c>
      <c r="CK570" s="69">
        <v>0</v>
      </c>
      <c r="CM570" s="198">
        <v>0</v>
      </c>
      <c r="CN570" s="198">
        <v>3.4784023999999998</v>
      </c>
      <c r="CO570" s="198">
        <v>2.0876615000000001E-2</v>
      </c>
      <c r="CP570" s="198">
        <v>4.8046718000000002E-3</v>
      </c>
      <c r="CQ570" s="197">
        <v>9.5446505999999997E-12</v>
      </c>
      <c r="CR570" s="197">
        <v>1.1559457E-9</v>
      </c>
      <c r="CS570" s="198">
        <v>2.6293740000000001E-4</v>
      </c>
      <c r="CT570" s="198">
        <v>1.5796339000000001E-3</v>
      </c>
      <c r="CU570" s="198">
        <v>0</v>
      </c>
      <c r="CV570" s="198">
        <v>2.5672820999999999E-4</v>
      </c>
      <c r="CX570" s="166"/>
    </row>
    <row r="571" spans="1:102" ht="14.4">
      <c r="B571" s="85"/>
      <c r="C571" s="113"/>
      <c r="D571" s="1" t="s">
        <v>1150</v>
      </c>
      <c r="E571" s="112"/>
      <c r="S571" s="3"/>
      <c r="T571" s="3"/>
      <c r="V571" s="3"/>
      <c r="X571" s="3"/>
      <c r="Y571" s="3"/>
      <c r="AC571" s="142"/>
      <c r="AD571" s="142"/>
      <c r="AE571" s="142"/>
      <c r="AF571" s="142"/>
      <c r="AG571" s="142"/>
      <c r="AU571" s="86"/>
      <c r="AV571" s="86"/>
      <c r="AW571" s="86"/>
      <c r="AX571" s="3"/>
      <c r="AY571" s="3"/>
      <c r="AZ571" s="3"/>
      <c r="BC571" s="3"/>
      <c r="BD571" s="3"/>
      <c r="BE571" s="3"/>
      <c r="BF571" s="3"/>
      <c r="BI571" s="3"/>
      <c r="BJ571" s="3"/>
      <c r="BK571" s="3"/>
      <c r="BL571" s="3"/>
      <c r="BM571" s="3"/>
      <c r="BO571" s="3"/>
      <c r="BV571" s="3"/>
      <c r="BW571" s="3"/>
      <c r="BX571" s="3"/>
      <c r="BY571" s="3"/>
      <c r="BZ571" s="3"/>
      <c r="CB571" s="3"/>
      <c r="CC571" s="3"/>
      <c r="CD571" s="3"/>
      <c r="CH571" s="3"/>
      <c r="CI571" s="3"/>
      <c r="CJ571" s="3"/>
      <c r="CQ571" s="3"/>
      <c r="CR571" s="3"/>
    </row>
    <row r="572" spans="1:102" ht="14.4">
      <c r="A572" t="s">
        <v>512</v>
      </c>
      <c r="B572" s="85" t="s">
        <v>506</v>
      </c>
      <c r="C572" s="113" t="str">
        <f t="shared" si="315"/>
        <v>A.070.10.101</v>
      </c>
      <c r="D572" s="9" t="s">
        <v>1149</v>
      </c>
      <c r="E572" s="112" t="s">
        <v>2613</v>
      </c>
      <c r="F572" s="115" t="str">
        <f t="shared" si="316"/>
        <v>Crude oil EU General (for feedstock)</v>
      </c>
      <c r="G572" s="143">
        <f t="shared" ref="G572:G583" si="322">N572/0.15</f>
        <v>0.19</v>
      </c>
      <c r="I572" s="118">
        <f t="shared" ref="I572:I583" si="323">K572+L572+M572+N572</f>
        <v>4.2492807161745999E-2</v>
      </c>
      <c r="K572" s="161">
        <f t="shared" ref="K572:K583" si="324">Q572+R572+S572+T572</f>
        <v>4.4941404843460006E-3</v>
      </c>
      <c r="L572" s="161">
        <f t="shared" ref="L572:L583" si="325">O572+P572+U572+Y572+W572</f>
        <v>7.7038989773999993E-3</v>
      </c>
      <c r="M572" s="162">
        <f t="shared" ref="M572:M583" si="326">V572+X572+Z572+AA572</f>
        <v>1.7947677000000001E-3</v>
      </c>
      <c r="N572" s="161">
        <v>2.8500000000000001E-2</v>
      </c>
      <c r="O572" s="132">
        <v>5.0107499999999996E-3</v>
      </c>
      <c r="P572" s="132">
        <v>2.6903420000000001E-3</v>
      </c>
      <c r="Q572" s="132">
        <v>2.4480000000000001E-3</v>
      </c>
      <c r="R572" s="132">
        <v>2.02505E-3</v>
      </c>
      <c r="S572" s="164">
        <v>6.2631345999999998E-8</v>
      </c>
      <c r="T572" s="164">
        <v>2.1027853E-5</v>
      </c>
      <c r="U572" s="164">
        <v>2.8069774000000002E-6</v>
      </c>
      <c r="V572" s="164">
        <v>4.3070000000000001E-7</v>
      </c>
      <c r="W572" s="132">
        <v>0</v>
      </c>
      <c r="X572" s="132">
        <v>1.794337E-3</v>
      </c>
      <c r="Y572" s="132">
        <v>0</v>
      </c>
      <c r="Z572" s="132">
        <v>0</v>
      </c>
      <c r="AA572" s="132">
        <v>0</v>
      </c>
      <c r="AC572" s="118">
        <f t="shared" si="295"/>
        <v>2.8500000000000001E-2</v>
      </c>
      <c r="AD572" s="118">
        <f t="shared" si="296"/>
        <v>1.2198039461746002E-2</v>
      </c>
      <c r="AE572" s="118">
        <f t="shared" si="297"/>
        <v>7.7038989773999993E-3</v>
      </c>
      <c r="AF572" s="118">
        <f t="shared" si="298"/>
        <v>7.7038989773999993E-3</v>
      </c>
      <c r="AG572" s="118">
        <f t="shared" si="299"/>
        <v>1.7947677000000001E-3</v>
      </c>
      <c r="AI572" s="69">
        <v>52.745617000000003</v>
      </c>
      <c r="AJ572" s="69">
        <v>52.496411999999999</v>
      </c>
      <c r="AK572" s="69">
        <v>0.22289900000000001</v>
      </c>
      <c r="AL572" s="69">
        <v>0</v>
      </c>
      <c r="AM572" s="69">
        <v>1.9714852000000001E-2</v>
      </c>
      <c r="AN572" s="69">
        <v>7.89118E-4</v>
      </c>
      <c r="AO572" s="69">
        <v>5.8020279999999999E-3</v>
      </c>
      <c r="AQ572" s="116">
        <v>8.9147173999999992E-3</v>
      </c>
      <c r="AR572" s="116">
        <v>4.9899057E-3</v>
      </c>
      <c r="AS572" s="116">
        <v>1.7656755999999999E-4</v>
      </c>
      <c r="AT572" s="116">
        <v>3.7482441E-3</v>
      </c>
      <c r="AU572" s="150">
        <f t="shared" si="300"/>
        <v>2.9915501875829997E-7</v>
      </c>
      <c r="AV572" s="150">
        <f t="shared" si="301"/>
        <v>6.529865537431371E-10</v>
      </c>
      <c r="AW572" s="163">
        <f t="shared" si="302"/>
        <v>0.52496415613500003</v>
      </c>
      <c r="AX572" s="196">
        <v>1.7632000000000001E-7</v>
      </c>
      <c r="AY572" s="196">
        <v>5.3200000000000002E-10</v>
      </c>
      <c r="AZ572" s="196">
        <v>1.4535000000000001E-14</v>
      </c>
      <c r="BA572" s="108">
        <v>0</v>
      </c>
      <c r="BB572" s="108">
        <v>0</v>
      </c>
      <c r="BC572" s="196">
        <v>6.5599999999999998E-11</v>
      </c>
      <c r="BD572" s="196">
        <v>1.2276449999999999E-7</v>
      </c>
      <c r="BE572" s="196">
        <v>1.4959999999999999E-11</v>
      </c>
      <c r="BF572" s="196">
        <v>1.06E-10</v>
      </c>
      <c r="BG572" s="108">
        <v>0</v>
      </c>
      <c r="BH572" s="108">
        <v>0</v>
      </c>
      <c r="BI572" s="196">
        <v>1.1979115E-14</v>
      </c>
      <c r="BJ572" s="196">
        <v>1.7386876E-17</v>
      </c>
      <c r="BK572" s="196">
        <v>2.2241261000000001E-17</v>
      </c>
      <c r="BL572" s="196">
        <v>1.9020830000000001E-13</v>
      </c>
      <c r="BM572" s="196">
        <v>4.7285500000000001E-12</v>
      </c>
      <c r="BN572" s="108">
        <v>0</v>
      </c>
      <c r="BO572" s="196">
        <v>3.6134999999999999E-8</v>
      </c>
      <c r="BP572" s="108">
        <v>0.52496412000000003</v>
      </c>
      <c r="BQ572" s="108">
        <v>0</v>
      </c>
      <c r="BR572" s="108">
        <v>0</v>
      </c>
      <c r="BS572" s="108">
        <v>0</v>
      </c>
      <c r="BU572" s="172">
        <v>7.3255343000000001E-5</v>
      </c>
      <c r="BV572" s="172">
        <v>7.3079602999999995E-7</v>
      </c>
      <c r="BW572" s="172">
        <v>5.2977041000000002E-6</v>
      </c>
      <c r="BX572" s="172">
        <v>1.4983899E-9</v>
      </c>
      <c r="BY572" s="172">
        <v>2.4145639000000001E-6</v>
      </c>
      <c r="BZ572" s="69">
        <v>0</v>
      </c>
      <c r="CA572" s="69">
        <v>0</v>
      </c>
      <c r="CB572" s="69">
        <v>0</v>
      </c>
      <c r="CC572" s="172">
        <v>1.1027015E-9</v>
      </c>
      <c r="CD572" s="172">
        <v>1.7565955999999999E-8</v>
      </c>
      <c r="CE572" s="69">
        <v>0</v>
      </c>
      <c r="CF572" s="69">
        <v>0</v>
      </c>
      <c r="CG572" s="69">
        <v>0</v>
      </c>
      <c r="CH572" s="172">
        <v>5.1538677000000005E-7</v>
      </c>
      <c r="CI572" s="172">
        <v>6.4276724999999996E-5</v>
      </c>
      <c r="CJ572" s="172">
        <v>6.0639601000000002E-18</v>
      </c>
      <c r="CK572" s="69">
        <v>0</v>
      </c>
      <c r="CM572" s="198">
        <v>0</v>
      </c>
      <c r="CN572" s="198">
        <v>0.19</v>
      </c>
      <c r="CO572" s="198">
        <v>0</v>
      </c>
      <c r="CP572" s="198">
        <v>5.0000000000000001E-4</v>
      </c>
      <c r="CQ572" s="197">
        <v>5.3896523999999999E-12</v>
      </c>
      <c r="CR572" s="197">
        <v>6.3771988000000003E-10</v>
      </c>
      <c r="CS572" s="197">
        <v>8.105555E-5</v>
      </c>
      <c r="CT572" s="197">
        <v>2.3292786999999999E-5</v>
      </c>
      <c r="CU572" s="198">
        <v>0</v>
      </c>
      <c r="CV572" s="198">
        <v>0</v>
      </c>
      <c r="CX572" s="166"/>
    </row>
    <row r="573" spans="1:102" ht="14.4">
      <c r="A573" t="s">
        <v>513</v>
      </c>
      <c r="B573" s="85" t="s">
        <v>506</v>
      </c>
      <c r="C573" s="113" t="str">
        <f t="shared" si="315"/>
        <v>A.070.10.102</v>
      </c>
      <c r="D573" s="9" t="s">
        <v>1149</v>
      </c>
      <c r="E573" s="112" t="s">
        <v>2613</v>
      </c>
      <c r="F573" s="115" t="str">
        <f t="shared" si="316"/>
        <v>Crude oil US General (for feedstock)</v>
      </c>
      <c r="G573" s="143">
        <f t="shared" si="322"/>
        <v>0.27400000000000002</v>
      </c>
      <c r="I573" s="118">
        <f t="shared" si="323"/>
        <v>4.3756944973949996E-2</v>
      </c>
      <c r="K573" s="161">
        <f t="shared" si="324"/>
        <v>8.8590440460000006E-4</v>
      </c>
      <c r="L573" s="161">
        <f t="shared" si="325"/>
        <v>9.6047489999999999E-4</v>
      </c>
      <c r="M573" s="162">
        <f t="shared" si="326"/>
        <v>8.1056566934999998E-4</v>
      </c>
      <c r="N573" s="161">
        <v>4.1099999999999998E-2</v>
      </c>
      <c r="O573" s="132">
        <v>5.3113949999999998E-4</v>
      </c>
      <c r="P573" s="132">
        <v>4.2722631000000001E-4</v>
      </c>
      <c r="Q573" s="132">
        <v>7.5151152000000004E-4</v>
      </c>
      <c r="R573" s="164">
        <v>5.6541E-5</v>
      </c>
      <c r="S573" s="164">
        <v>1.342636E-7</v>
      </c>
      <c r="T573" s="164">
        <v>7.7717621E-5</v>
      </c>
      <c r="U573" s="132">
        <v>0</v>
      </c>
      <c r="V573" s="164">
        <v>3.8704000000000001E-5</v>
      </c>
      <c r="W573" s="132">
        <v>0</v>
      </c>
      <c r="X573" s="132">
        <v>7.7185820000000001E-4</v>
      </c>
      <c r="Y573" s="164">
        <v>2.10909E-6</v>
      </c>
      <c r="Z573" s="164">
        <v>3.4693499999999998E-9</v>
      </c>
      <c r="AA573" s="132">
        <v>0</v>
      </c>
      <c r="AC573" s="118">
        <f t="shared" si="295"/>
        <v>4.1099999999999998E-2</v>
      </c>
      <c r="AD573" s="118">
        <f t="shared" si="296"/>
        <v>1.8442702146000002E-3</v>
      </c>
      <c r="AE573" s="118">
        <f t="shared" si="297"/>
        <v>9.5836927934999999E-4</v>
      </c>
      <c r="AF573" s="118">
        <f t="shared" si="298"/>
        <v>9.6047489999999999E-4</v>
      </c>
      <c r="AG573" s="118">
        <f t="shared" si="299"/>
        <v>8.1056219999999998E-4</v>
      </c>
      <c r="AI573" s="69">
        <v>51.000661999999998</v>
      </c>
      <c r="AJ573" s="69">
        <v>50.837699999999998</v>
      </c>
      <c r="AK573" s="69">
        <v>9.5883006000000007E-2</v>
      </c>
      <c r="AL573" s="69">
        <v>0</v>
      </c>
      <c r="AM573" s="69">
        <v>8.9849360000000007E-3</v>
      </c>
      <c r="AN573" s="69">
        <v>3.6621559999999997E-2</v>
      </c>
      <c r="AO573" s="69">
        <v>2.1473086999999998E-2</v>
      </c>
      <c r="AQ573" s="116">
        <v>8.2591418999999992E-3</v>
      </c>
      <c r="AR573" s="116">
        <v>4.4175584000000004E-3</v>
      </c>
      <c r="AS573" s="116">
        <v>2.1174858000000001E-4</v>
      </c>
      <c r="AT573" s="116">
        <v>3.6298350000000001E-3</v>
      </c>
      <c r="AU573" s="150">
        <f t="shared" si="300"/>
        <v>2.6484162868020003E-7</v>
      </c>
      <c r="AV573" s="150">
        <f t="shared" si="301"/>
        <v>7.8309387858055285E-10</v>
      </c>
      <c r="AW573" s="163">
        <f t="shared" si="302"/>
        <v>0.50838024719999997</v>
      </c>
      <c r="AX573" s="196">
        <v>2.5427200000000002E-7</v>
      </c>
      <c r="AY573" s="196">
        <v>7.672E-10</v>
      </c>
      <c r="AZ573" s="196">
        <v>2.0961E-14</v>
      </c>
      <c r="BA573" s="108">
        <v>0</v>
      </c>
      <c r="BB573" s="108">
        <v>0</v>
      </c>
      <c r="BC573" s="196">
        <v>2.0138544000000001E-11</v>
      </c>
      <c r="BD573" s="196">
        <v>1.053289E-8</v>
      </c>
      <c r="BE573" s="196">
        <v>4.5925704000000003E-12</v>
      </c>
      <c r="BF573" s="196">
        <v>1.1235999999999999E-11</v>
      </c>
      <c r="BG573" s="108">
        <v>0</v>
      </c>
      <c r="BH573" s="108">
        <v>0</v>
      </c>
      <c r="BI573" s="196">
        <v>4.4274030999999997E-14</v>
      </c>
      <c r="BJ573" s="196">
        <v>1.9842388E-18</v>
      </c>
      <c r="BK573" s="196">
        <v>7.1165314000000004E-17</v>
      </c>
      <c r="BL573" s="196">
        <v>6.6713619999999995E-13</v>
      </c>
      <c r="BM573" s="196">
        <v>1.5933E-11</v>
      </c>
      <c r="BN573" s="108">
        <v>0</v>
      </c>
      <c r="BO573" s="196">
        <v>3.2472E-6</v>
      </c>
      <c r="BP573" s="108">
        <v>0.50837699999999997</v>
      </c>
      <c r="BQ573" s="108">
        <v>0</v>
      </c>
      <c r="BR573" s="108">
        <v>0</v>
      </c>
      <c r="BS573" s="108">
        <v>0</v>
      </c>
      <c r="BU573" s="172">
        <v>7.0129476999999997E-5</v>
      </c>
      <c r="BV573" s="172">
        <v>7.7464378999999996E-8</v>
      </c>
      <c r="BW573" s="172">
        <v>7.6398469999999995E-6</v>
      </c>
      <c r="BX573" s="172">
        <v>3.7303838000000001E-10</v>
      </c>
      <c r="BY573" s="172">
        <v>1.144188E-7</v>
      </c>
      <c r="BZ573" s="69">
        <v>0</v>
      </c>
      <c r="CA573" s="69">
        <v>0</v>
      </c>
      <c r="CB573" s="69">
        <v>0</v>
      </c>
      <c r="CC573" s="172">
        <v>3.9335797999999999E-9</v>
      </c>
      <c r="CD573" s="172">
        <v>5.2517630999999999E-8</v>
      </c>
      <c r="CE573" s="69">
        <v>0</v>
      </c>
      <c r="CF573" s="69">
        <v>0</v>
      </c>
      <c r="CG573" s="69">
        <v>0</v>
      </c>
      <c r="CH573" s="172">
        <v>1.4868397000000001E-7</v>
      </c>
      <c r="CI573" s="172">
        <v>6.2092237999999999E-5</v>
      </c>
      <c r="CJ573" s="172">
        <v>5.4492573000000004E-16</v>
      </c>
      <c r="CK573" s="69">
        <v>0</v>
      </c>
      <c r="CM573" s="198">
        <v>0</v>
      </c>
      <c r="CN573" s="198">
        <v>0.27400000000000002</v>
      </c>
      <c r="CO573" s="198">
        <v>0</v>
      </c>
      <c r="CP573" s="197">
        <v>5.3000000000000001E-5</v>
      </c>
      <c r="CQ573" s="197">
        <v>1.9910449E-11</v>
      </c>
      <c r="CR573" s="197">
        <v>2.3547000000000002E-9</v>
      </c>
      <c r="CS573" s="197">
        <v>4.6488883E-6</v>
      </c>
      <c r="CT573" s="197">
        <v>3.4407830999999998E-5</v>
      </c>
      <c r="CU573" s="198">
        <v>0</v>
      </c>
      <c r="CV573" s="198">
        <v>0</v>
      </c>
      <c r="CX573" s="166"/>
    </row>
    <row r="574" spans="1:102" ht="14.4">
      <c r="A574" t="s">
        <v>1669</v>
      </c>
      <c r="B574" s="85" t="s">
        <v>506</v>
      </c>
      <c r="C574" s="113" t="str">
        <f t="shared" si="315"/>
        <v>A.070.10.103</v>
      </c>
      <c r="D574" s="9" t="s">
        <v>1150</v>
      </c>
      <c r="E574" s="112" t="s">
        <v>362</v>
      </c>
      <c r="F574" s="115" t="str">
        <f t="shared" si="316"/>
        <v>Diesel low-sulphur - excluding combustion</v>
      </c>
      <c r="G574" s="143">
        <f t="shared" si="322"/>
        <v>0.48200000000000004</v>
      </c>
      <c r="I574" s="118">
        <f t="shared" si="323"/>
        <v>0.45547405772000005</v>
      </c>
      <c r="K574" s="161">
        <f t="shared" si="324"/>
        <v>2.308580092E-2</v>
      </c>
      <c r="L574" s="161">
        <f t="shared" si="325"/>
        <v>4.8508356800000006E-2</v>
      </c>
      <c r="M574" s="162">
        <f t="shared" si="326"/>
        <v>0.31157990000000002</v>
      </c>
      <c r="N574" s="161">
        <v>7.2300000000000003E-2</v>
      </c>
      <c r="O574" s="132">
        <v>1.9040850000000002E-2</v>
      </c>
      <c r="P574" s="132">
        <v>1.9370462000000001E-2</v>
      </c>
      <c r="Q574" s="132">
        <v>1.1627999999999999E-2</v>
      </c>
      <c r="R574" s="132">
        <v>1.3473599999999999E-3</v>
      </c>
      <c r="S574" s="132">
        <v>2.9928031999999999E-4</v>
      </c>
      <c r="T574" s="132">
        <v>9.8111606000000004E-3</v>
      </c>
      <c r="U574" s="132">
        <v>8.3039748000000007E-3</v>
      </c>
      <c r="V574" s="132">
        <v>2.6195999999999999E-4</v>
      </c>
      <c r="W574" s="132">
        <v>0</v>
      </c>
      <c r="X574" s="132">
        <v>0.31131794000000002</v>
      </c>
      <c r="Y574" s="132">
        <v>1.7930699999999999E-3</v>
      </c>
      <c r="Z574" s="132">
        <v>0</v>
      </c>
      <c r="AA574" s="132">
        <v>0</v>
      </c>
      <c r="AC574" s="118">
        <f t="shared" si="295"/>
        <v>7.2300000000000003E-2</v>
      </c>
      <c r="AD574" s="118">
        <f t="shared" si="296"/>
        <v>6.9801087720000002E-2</v>
      </c>
      <c r="AE574" s="118">
        <f t="shared" si="297"/>
        <v>4.6715286800000005E-2</v>
      </c>
      <c r="AF574" s="118">
        <f t="shared" si="298"/>
        <v>4.8508356800000006E-2</v>
      </c>
      <c r="AG574" s="118">
        <f t="shared" si="299"/>
        <v>0.31157990000000002</v>
      </c>
      <c r="AI574" s="69">
        <v>56.301312000000003</v>
      </c>
      <c r="AJ574" s="69">
        <v>54.571418000000001</v>
      </c>
      <c r="AK574" s="69">
        <v>0.16371930000000001</v>
      </c>
      <c r="AL574" s="69">
        <v>0</v>
      </c>
      <c r="AM574" s="69">
        <v>0</v>
      </c>
      <c r="AN574" s="69">
        <v>1.5222214000000001</v>
      </c>
      <c r="AO574" s="69">
        <v>4.3953384999999998E-2</v>
      </c>
      <c r="AQ574" s="116">
        <v>1.803416E-2</v>
      </c>
      <c r="AR574" s="116">
        <v>1.3643000000000001E-2</v>
      </c>
      <c r="AS574" s="116">
        <v>4.9460330000000003E-4</v>
      </c>
      <c r="AT574" s="116">
        <v>3.8965561999999999E-3</v>
      </c>
      <c r="AU574" s="150">
        <f t="shared" si="300"/>
        <v>8.179256642E-7</v>
      </c>
      <c r="AV574" s="150">
        <f t="shared" si="301"/>
        <v>1.829154229757E-9</v>
      </c>
      <c r="AW574" s="163">
        <f t="shared" si="302"/>
        <v>0.54573615800000008</v>
      </c>
      <c r="AX574" s="196">
        <v>4.4729599999999998E-7</v>
      </c>
      <c r="AY574" s="196">
        <v>1.3496E-9</v>
      </c>
      <c r="AZ574" s="196">
        <v>3.6873000000000001E-14</v>
      </c>
      <c r="BA574" s="108">
        <v>0</v>
      </c>
      <c r="BB574" s="108">
        <v>0</v>
      </c>
      <c r="BC574" s="196">
        <v>3.1159999999999999E-10</v>
      </c>
      <c r="BD574" s="196">
        <v>3.6693439999999999E-7</v>
      </c>
      <c r="BE574" s="196">
        <v>7.1059999999999998E-11</v>
      </c>
      <c r="BF574" s="196">
        <v>4.0279999999999999E-10</v>
      </c>
      <c r="BG574" s="108">
        <v>0</v>
      </c>
      <c r="BH574" s="108">
        <v>0</v>
      </c>
      <c r="BI574" s="196">
        <v>5.5892700999999997E-12</v>
      </c>
      <c r="BJ574" s="196">
        <v>5.0114023000000002E-14</v>
      </c>
      <c r="BK574" s="196">
        <v>1.7972634E-14</v>
      </c>
      <c r="BL574" s="196">
        <v>1.368642E-10</v>
      </c>
      <c r="BM574" s="196">
        <v>3.2468E-9</v>
      </c>
      <c r="BN574" s="108">
        <v>0</v>
      </c>
      <c r="BO574" s="196">
        <v>2.1977999999999999E-5</v>
      </c>
      <c r="BP574" s="108">
        <v>0.54571418000000005</v>
      </c>
      <c r="BQ574" s="108">
        <v>0</v>
      </c>
      <c r="BR574" s="108">
        <v>0</v>
      </c>
      <c r="BS574" s="108">
        <v>0</v>
      </c>
      <c r="BU574" s="172">
        <v>9.7502465000000001E-5</v>
      </c>
      <c r="BV574" s="172">
        <v>2.7770249E-6</v>
      </c>
      <c r="BW574" s="172">
        <v>1.3439439E-5</v>
      </c>
      <c r="BX574" s="172">
        <v>9.8017371999999991E-7</v>
      </c>
      <c r="BY574" s="172">
        <v>3.4935260999999999E-6</v>
      </c>
      <c r="BZ574" s="69">
        <v>0</v>
      </c>
      <c r="CA574" s="69">
        <v>0</v>
      </c>
      <c r="CB574" s="69">
        <v>0</v>
      </c>
      <c r="CC574" s="172">
        <v>8.8463341999999997E-7</v>
      </c>
      <c r="CD574" s="172">
        <v>6.7943023999999997E-6</v>
      </c>
      <c r="CE574" s="69">
        <v>0</v>
      </c>
      <c r="CF574" s="69">
        <v>0</v>
      </c>
      <c r="CG574" s="69">
        <v>0</v>
      </c>
      <c r="CH574" s="172">
        <v>2.4030208000000002E-6</v>
      </c>
      <c r="CI574" s="172">
        <v>6.6730344999999997E-5</v>
      </c>
      <c r="CJ574" s="172">
        <v>3.6882168000000004E-15</v>
      </c>
      <c r="CK574" s="69">
        <v>0</v>
      </c>
      <c r="CM574" s="198">
        <v>0</v>
      </c>
      <c r="CN574" s="198">
        <v>0.48199999999999998</v>
      </c>
      <c r="CO574" s="198">
        <v>0</v>
      </c>
      <c r="CP574" s="198">
        <v>1.9E-3</v>
      </c>
      <c r="CQ574" s="197">
        <v>2.5229184000000001E-9</v>
      </c>
      <c r="CR574" s="197">
        <v>2.9907901999999999E-7</v>
      </c>
      <c r="CS574" s="198">
        <v>1.4971109000000001E-4</v>
      </c>
      <c r="CT574" s="198">
        <v>4.5716339000000002E-2</v>
      </c>
      <c r="CU574" s="198">
        <v>0</v>
      </c>
      <c r="CV574" s="198">
        <v>0</v>
      </c>
      <c r="CX574" s="166"/>
    </row>
    <row r="575" spans="1:102" ht="14.4">
      <c r="A575" t="s">
        <v>1670</v>
      </c>
      <c r="B575" s="85" t="s">
        <v>506</v>
      </c>
      <c r="C575" s="113" t="str">
        <f t="shared" si="315"/>
        <v>A.070.10.104</v>
      </c>
      <c r="D575" s="9" t="s">
        <v>1150</v>
      </c>
      <c r="E575" s="112" t="s">
        <v>362</v>
      </c>
      <c r="F575" s="115" t="str">
        <f t="shared" si="316"/>
        <v>Diesel low-sulphur - including combustion CO2</v>
      </c>
      <c r="G575" s="143">
        <f t="shared" si="322"/>
        <v>3.6220000000000003</v>
      </c>
      <c r="I575" s="118">
        <f t="shared" si="323"/>
        <v>0.92647405772000002</v>
      </c>
      <c r="K575" s="161">
        <f t="shared" si="324"/>
        <v>2.308580092E-2</v>
      </c>
      <c r="L575" s="161">
        <f t="shared" si="325"/>
        <v>4.8508356800000006E-2</v>
      </c>
      <c r="M575" s="162">
        <f t="shared" si="326"/>
        <v>0.31157990000000002</v>
      </c>
      <c r="N575" s="161">
        <v>0.54330000000000001</v>
      </c>
      <c r="O575" s="132">
        <v>1.9040850000000002E-2</v>
      </c>
      <c r="P575" s="132">
        <v>1.9370462000000001E-2</v>
      </c>
      <c r="Q575" s="132">
        <v>1.1627999999999999E-2</v>
      </c>
      <c r="R575" s="132">
        <v>1.3473599999999999E-3</v>
      </c>
      <c r="S575" s="132">
        <v>2.9928031999999999E-4</v>
      </c>
      <c r="T575" s="132">
        <v>9.8111606000000004E-3</v>
      </c>
      <c r="U575" s="132">
        <v>8.3039748000000007E-3</v>
      </c>
      <c r="V575" s="132">
        <v>2.6195999999999999E-4</v>
      </c>
      <c r="W575" s="132">
        <v>0</v>
      </c>
      <c r="X575" s="132">
        <v>0.31131794000000002</v>
      </c>
      <c r="Y575" s="132">
        <v>1.7930699999999999E-3</v>
      </c>
      <c r="Z575" s="132">
        <v>0</v>
      </c>
      <c r="AA575" s="132">
        <v>0</v>
      </c>
      <c r="AC575" s="118">
        <f t="shared" si="295"/>
        <v>0.54330000000000001</v>
      </c>
      <c r="AD575" s="118">
        <f t="shared" si="296"/>
        <v>6.9801087720000002E-2</v>
      </c>
      <c r="AE575" s="118">
        <f t="shared" si="297"/>
        <v>4.6715286800000005E-2</v>
      </c>
      <c r="AF575" s="118">
        <f t="shared" si="298"/>
        <v>4.8508356800000006E-2</v>
      </c>
      <c r="AG575" s="118">
        <f t="shared" si="299"/>
        <v>0.31157990000000002</v>
      </c>
      <c r="AI575" s="69">
        <v>56.301312000000003</v>
      </c>
      <c r="AJ575" s="69">
        <v>54.571418000000001</v>
      </c>
      <c r="AK575" s="69">
        <v>0.16371930000000001</v>
      </c>
      <c r="AL575" s="69">
        <v>0</v>
      </c>
      <c r="AM575" s="69">
        <v>0</v>
      </c>
      <c r="AN575" s="69">
        <v>1.5222214000000001</v>
      </c>
      <c r="AO575" s="69">
        <v>4.3953384999999998E-2</v>
      </c>
      <c r="AQ575" s="116">
        <v>6.9015767000000006E-2</v>
      </c>
      <c r="AR575" s="116">
        <v>6.2247186000000003E-2</v>
      </c>
      <c r="AS575" s="116">
        <v>2.8720250999999999E-3</v>
      </c>
      <c r="AT575" s="116">
        <v>3.8965561999999999E-3</v>
      </c>
      <c r="AU575" s="150">
        <f t="shared" si="300"/>
        <v>3.7318456642000002E-6</v>
      </c>
      <c r="AV575" s="150">
        <f t="shared" si="301"/>
        <v>1.0621394439757001E-8</v>
      </c>
      <c r="AW575" s="163">
        <f t="shared" si="302"/>
        <v>0.54573615800000008</v>
      </c>
      <c r="AX575" s="196">
        <v>3.3612160000000001E-6</v>
      </c>
      <c r="AY575" s="196">
        <v>1.0141600000000001E-8</v>
      </c>
      <c r="AZ575" s="196">
        <v>2.7708299999999998E-13</v>
      </c>
      <c r="BA575" s="108">
        <v>0</v>
      </c>
      <c r="BB575" s="108">
        <v>0</v>
      </c>
      <c r="BC575" s="196">
        <v>3.1159999999999999E-10</v>
      </c>
      <c r="BD575" s="196">
        <v>3.6693439999999999E-7</v>
      </c>
      <c r="BE575" s="196">
        <v>7.1059999999999998E-11</v>
      </c>
      <c r="BF575" s="196">
        <v>4.0279999999999999E-10</v>
      </c>
      <c r="BG575" s="108">
        <v>0</v>
      </c>
      <c r="BH575" s="108">
        <v>0</v>
      </c>
      <c r="BI575" s="196">
        <v>5.5892700999999997E-12</v>
      </c>
      <c r="BJ575" s="196">
        <v>5.0114023000000002E-14</v>
      </c>
      <c r="BK575" s="196">
        <v>1.7972634E-14</v>
      </c>
      <c r="BL575" s="196">
        <v>1.368642E-10</v>
      </c>
      <c r="BM575" s="196">
        <v>3.2468E-9</v>
      </c>
      <c r="BN575" s="108">
        <v>0</v>
      </c>
      <c r="BO575" s="196">
        <v>2.1977999999999999E-5</v>
      </c>
      <c r="BP575" s="108">
        <v>0.54571418000000005</v>
      </c>
      <c r="BQ575" s="108">
        <v>0</v>
      </c>
      <c r="BR575" s="108">
        <v>0</v>
      </c>
      <c r="BS575" s="108">
        <v>0</v>
      </c>
      <c r="BU575" s="69">
        <v>1.8505400000000001E-4</v>
      </c>
      <c r="BV575" s="172">
        <v>2.7770249E-6</v>
      </c>
      <c r="BW575" s="69">
        <v>1.0099096999999999E-4</v>
      </c>
      <c r="BX575" s="172">
        <v>9.8017371999999991E-7</v>
      </c>
      <c r="BY575" s="172">
        <v>3.4935260999999999E-6</v>
      </c>
      <c r="BZ575" s="69">
        <v>0</v>
      </c>
      <c r="CA575" s="69">
        <v>0</v>
      </c>
      <c r="CB575" s="69">
        <v>0</v>
      </c>
      <c r="CC575" s="172">
        <v>8.8463341999999997E-7</v>
      </c>
      <c r="CD575" s="172">
        <v>6.7943023999999997E-6</v>
      </c>
      <c r="CE575" s="69">
        <v>0</v>
      </c>
      <c r="CF575" s="69">
        <v>0</v>
      </c>
      <c r="CG575" s="69">
        <v>0</v>
      </c>
      <c r="CH575" s="172">
        <v>2.4030208000000002E-6</v>
      </c>
      <c r="CI575" s="172">
        <v>6.6730344999999997E-5</v>
      </c>
      <c r="CJ575" s="172">
        <v>3.6882168000000004E-15</v>
      </c>
      <c r="CK575" s="69">
        <v>0</v>
      </c>
      <c r="CM575" s="198">
        <v>0</v>
      </c>
      <c r="CN575" s="198">
        <v>3.6219999999999999</v>
      </c>
      <c r="CO575" s="198">
        <v>0</v>
      </c>
      <c r="CP575" s="198">
        <v>1.9E-3</v>
      </c>
      <c r="CQ575" s="197">
        <v>2.5229184000000001E-9</v>
      </c>
      <c r="CR575" s="197">
        <v>2.9907901999999999E-7</v>
      </c>
      <c r="CS575" s="198">
        <v>1.4971109000000001E-4</v>
      </c>
      <c r="CT575" s="198">
        <v>4.5716339000000002E-2</v>
      </c>
      <c r="CU575" s="198">
        <v>0</v>
      </c>
      <c r="CV575" s="198">
        <v>0</v>
      </c>
      <c r="CX575" s="166"/>
    </row>
    <row r="576" spans="1:102" ht="14.4">
      <c r="A576" t="s">
        <v>1671</v>
      </c>
      <c r="B576" s="85" t="s">
        <v>506</v>
      </c>
      <c r="C576" s="113" t="str">
        <f t="shared" si="315"/>
        <v>A.070.10.105</v>
      </c>
      <c r="D576" s="9" t="s">
        <v>1150</v>
      </c>
      <c r="E576" s="112" t="s">
        <v>514</v>
      </c>
      <c r="F576" s="115" t="str">
        <f t="shared" si="316"/>
        <v>Diesel low-sulphur - including combustion CO2 - per MJ</v>
      </c>
      <c r="G576" s="143">
        <f t="shared" si="322"/>
        <v>8.5069946666666674E-2</v>
      </c>
      <c r="I576" s="118">
        <f t="shared" si="323"/>
        <v>2.1800449273010079E-2</v>
      </c>
      <c r="K576" s="161">
        <f t="shared" si="324"/>
        <v>5.6352077579999995E-4</v>
      </c>
      <c r="L576" s="161">
        <f t="shared" si="325"/>
        <v>1.1669396319999999E-3</v>
      </c>
      <c r="M576" s="162">
        <f t="shared" si="326"/>
        <v>7.3094968652100811E-3</v>
      </c>
      <c r="N576" s="161">
        <v>1.2760492E-2</v>
      </c>
      <c r="O576" s="132">
        <v>4.4970600999999998E-4</v>
      </c>
      <c r="P576" s="132">
        <v>4.6330478000000002E-4</v>
      </c>
      <c r="Q576" s="132">
        <v>2.8118145999999998E-4</v>
      </c>
      <c r="R576" s="164">
        <v>4.5159534E-5</v>
      </c>
      <c r="S576" s="164">
        <v>7.0230917999999996E-6</v>
      </c>
      <c r="T576" s="132">
        <v>2.3015669E-4</v>
      </c>
      <c r="U576" s="132">
        <v>1.9487224E-4</v>
      </c>
      <c r="V576" s="164">
        <v>7.1933416000000004E-6</v>
      </c>
      <c r="W576" s="164">
        <v>1.3178465E-5</v>
      </c>
      <c r="X576" s="132">
        <v>7.3022655999999998E-3</v>
      </c>
      <c r="Y576" s="164">
        <v>4.5878136999999998E-5</v>
      </c>
      <c r="Z576" s="164">
        <v>3.7923385999999999E-8</v>
      </c>
      <c r="AA576" s="164">
        <v>2.2408160000000001E-13</v>
      </c>
      <c r="AC576" s="118">
        <f t="shared" si="295"/>
        <v>1.2760492E-2</v>
      </c>
      <c r="AD576" s="118">
        <f t="shared" si="296"/>
        <v>1.6714038058E-3</v>
      </c>
      <c r="AE576" s="118">
        <f t="shared" si="297"/>
        <v>1.107920953386E-3</v>
      </c>
      <c r="AF576" s="118">
        <f t="shared" si="298"/>
        <v>1.1669396319999999E-3</v>
      </c>
      <c r="AG576" s="118">
        <f t="shared" si="299"/>
        <v>7.309458941824081E-3</v>
      </c>
      <c r="AI576" s="69">
        <v>1.3230245</v>
      </c>
      <c r="AJ576" s="69">
        <v>1.2823845</v>
      </c>
      <c r="AK576" s="69">
        <v>3.8756649999999999E-3</v>
      </c>
      <c r="AL576" s="69">
        <v>0</v>
      </c>
      <c r="AM576" s="172">
        <v>1.3510285000000001E-5</v>
      </c>
      <c r="AN576" s="69">
        <v>3.5708802999999997E-2</v>
      </c>
      <c r="AO576" s="69">
        <v>1.0420206E-3</v>
      </c>
      <c r="AQ576" s="116">
        <v>1.6230890000000001E-3</v>
      </c>
      <c r="AR576" s="116">
        <v>1.4640054999999999E-3</v>
      </c>
      <c r="AS576" s="199">
        <v>6.7531200999999998E-5</v>
      </c>
      <c r="AT576" s="199">
        <v>9.1552299000000005E-5</v>
      </c>
      <c r="AU576" s="150">
        <f t="shared" si="300"/>
        <v>8.7770115596606801E-8</v>
      </c>
      <c r="AV576" s="150">
        <f t="shared" si="301"/>
        <v>2.4974556862951683E-10</v>
      </c>
      <c r="AW576" s="163">
        <f t="shared" si="302"/>
        <v>1.2822451207819999E-2</v>
      </c>
      <c r="AX576" s="196">
        <v>7.8945050000000006E-8</v>
      </c>
      <c r="AY576" s="196">
        <v>2.3819627999999999E-10</v>
      </c>
      <c r="AZ576" s="196">
        <v>6.5078624000000004E-15</v>
      </c>
      <c r="BA576" s="196">
        <v>1.0930272E-16</v>
      </c>
      <c r="BB576" s="196">
        <v>3.1004068000000003E-17</v>
      </c>
      <c r="BC576" s="196">
        <v>8.3488927999999996E-12</v>
      </c>
      <c r="BD576" s="196">
        <v>8.7372623E-9</v>
      </c>
      <c r="BE576" s="196">
        <v>1.8182931999999999E-12</v>
      </c>
      <c r="BF576" s="196">
        <v>9.5916537000000008E-12</v>
      </c>
      <c r="BG576" s="196">
        <v>1.2774904000000001E-16</v>
      </c>
      <c r="BH576" s="196">
        <v>3.8383841000000001E-18</v>
      </c>
      <c r="BI576" s="196">
        <v>1.3110402E-13</v>
      </c>
      <c r="BJ576" s="196">
        <v>1.1764873E-15</v>
      </c>
      <c r="BK576" s="196">
        <v>4.2177209000000002E-16</v>
      </c>
      <c r="BL576" s="196">
        <v>3.2202474999999999E-12</v>
      </c>
      <c r="BM576" s="196">
        <v>7.6234015999999996E-11</v>
      </c>
      <c r="BN576" s="196">
        <v>3.0272305E-22</v>
      </c>
      <c r="BO576" s="196">
        <v>6.0220782000000002E-7</v>
      </c>
      <c r="BP576" s="108">
        <v>1.2821849E-2</v>
      </c>
      <c r="BQ576" s="108">
        <v>0</v>
      </c>
      <c r="BR576" s="108">
        <v>0</v>
      </c>
      <c r="BS576" s="108">
        <v>0</v>
      </c>
      <c r="BU576" s="172">
        <v>4.3521755000000001E-6</v>
      </c>
      <c r="BV576" s="172">
        <v>6.6454973000000003E-8</v>
      </c>
      <c r="BW576" s="172">
        <v>2.3719758000000002E-6</v>
      </c>
      <c r="BX576" s="172">
        <v>2.3002843E-8</v>
      </c>
      <c r="BY576" s="172">
        <v>8.2741428999999994E-8</v>
      </c>
      <c r="BZ576" s="172">
        <v>6.4320133000000004E-10</v>
      </c>
      <c r="CA576" s="172">
        <v>2.7968257999999999E-12</v>
      </c>
      <c r="CB576" s="172">
        <v>9.7760025999999993E-10</v>
      </c>
      <c r="CC576" s="172">
        <v>2.0754330000000001E-8</v>
      </c>
      <c r="CD576" s="172">
        <v>1.593897E-7</v>
      </c>
      <c r="CE576" s="172">
        <v>8.7914208999999994E-14</v>
      </c>
      <c r="CF576" s="172">
        <v>6.6943341000000005E-19</v>
      </c>
      <c r="CG576" s="172">
        <v>5.7479007E-15</v>
      </c>
      <c r="CH576" s="172">
        <v>5.8004531999999999E-8</v>
      </c>
      <c r="CI576" s="172">
        <v>1.5681042000000001E-6</v>
      </c>
      <c r="CJ576" s="172">
        <v>1.2394298999999999E-10</v>
      </c>
      <c r="CK576" s="69">
        <v>0</v>
      </c>
      <c r="CM576" s="197">
        <v>6.7801415000000003E-15</v>
      </c>
      <c r="CN576" s="198">
        <v>8.5069830999999999E-2</v>
      </c>
      <c r="CO576" s="197">
        <v>2.6885652000000001E-5</v>
      </c>
      <c r="CP576" s="197">
        <v>4.5614597E-5</v>
      </c>
      <c r="CQ576" s="197">
        <v>5.9180172000000005E-11</v>
      </c>
      <c r="CR576" s="197">
        <v>7.0152893999999999E-9</v>
      </c>
      <c r="CS576" s="197">
        <v>3.5421010000000002E-6</v>
      </c>
      <c r="CT576" s="198">
        <v>1.0729528999999999E-3</v>
      </c>
      <c r="CU576" s="197">
        <v>8.4976174000000002E-11</v>
      </c>
      <c r="CV576" s="197">
        <v>2.2777616000000001E-7</v>
      </c>
      <c r="CX576" s="166"/>
    </row>
    <row r="577" spans="1:102" ht="14.4">
      <c r="A577" t="s">
        <v>1672</v>
      </c>
      <c r="B577" s="85" t="s">
        <v>506</v>
      </c>
      <c r="C577" s="113" t="str">
        <f t="shared" si="315"/>
        <v>A.070.10.106</v>
      </c>
      <c r="D577" s="9" t="s">
        <v>1150</v>
      </c>
      <c r="E577" s="112" t="s">
        <v>362</v>
      </c>
      <c r="F577" s="115" t="str">
        <f t="shared" si="316"/>
        <v>Heavy fuel oil for heat - including combustion CO2</v>
      </c>
      <c r="G577" s="143">
        <f t="shared" si="322"/>
        <v>3.5956034666666667</v>
      </c>
      <c r="I577" s="118">
        <f t="shared" si="323"/>
        <v>0.57838746853699996</v>
      </c>
      <c r="K577" s="161">
        <f t="shared" si="324"/>
        <v>1.0967448772999999E-2</v>
      </c>
      <c r="L577" s="161">
        <f t="shared" si="325"/>
        <v>2.6718786203999999E-2</v>
      </c>
      <c r="M577" s="162">
        <f t="shared" si="326"/>
        <v>1.3607135600000001E-3</v>
      </c>
      <c r="N577" s="161">
        <v>0.53934051999999999</v>
      </c>
      <c r="O577" s="132">
        <v>1.9092391E-2</v>
      </c>
      <c r="P577" s="132">
        <v>7.6130974999999998E-3</v>
      </c>
      <c r="Q577" s="132">
        <v>9.6432901000000001E-3</v>
      </c>
      <c r="R577" s="132">
        <v>1.0082303E-3</v>
      </c>
      <c r="S577" s="164">
        <v>4.5919652999999998E-5</v>
      </c>
      <c r="T577" s="132">
        <v>2.7000872000000002E-4</v>
      </c>
      <c r="U577" s="164">
        <v>6.8737936999999997E-6</v>
      </c>
      <c r="V577" s="132">
        <v>2.0621326E-4</v>
      </c>
      <c r="W577" s="132">
        <v>0</v>
      </c>
      <c r="X577" s="132">
        <v>1.1545003E-3</v>
      </c>
      <c r="Y577" s="164">
        <v>6.4239103000000001E-6</v>
      </c>
      <c r="Z577" s="132">
        <v>0</v>
      </c>
      <c r="AA577" s="132">
        <v>0</v>
      </c>
      <c r="AC577" s="118">
        <f t="shared" si="295"/>
        <v>0.53934051999999999</v>
      </c>
      <c r="AD577" s="118">
        <f t="shared" si="296"/>
        <v>3.76798110667E-2</v>
      </c>
      <c r="AE577" s="118">
        <f t="shared" si="297"/>
        <v>2.6712362293699998E-2</v>
      </c>
      <c r="AF577" s="118">
        <f t="shared" si="298"/>
        <v>2.6718786203999999E-2</v>
      </c>
      <c r="AG577" s="118">
        <f t="shared" si="299"/>
        <v>1.3607135600000001E-3</v>
      </c>
      <c r="AI577" s="69">
        <v>47.226315</v>
      </c>
      <c r="AJ577" s="69">
        <v>46.995806999999999</v>
      </c>
      <c r="AK577" s="69">
        <v>0.15995055999999999</v>
      </c>
      <c r="AL577" s="69">
        <v>0</v>
      </c>
      <c r="AM577" s="69">
        <v>0</v>
      </c>
      <c r="AN577" s="69">
        <v>3.1177015999999998E-2</v>
      </c>
      <c r="AO577" s="69">
        <v>3.9379859000000003E-2</v>
      </c>
      <c r="AQ577" s="116">
        <v>6.7855824999999995E-2</v>
      </c>
      <c r="AR577" s="116">
        <v>6.1709755999999998E-2</v>
      </c>
      <c r="AS577" s="116">
        <v>2.8493971000000001E-3</v>
      </c>
      <c r="AT577" s="116">
        <v>3.2966719E-3</v>
      </c>
      <c r="AU577" s="150">
        <f t="shared" si="300"/>
        <v>3.6996256833703002E-6</v>
      </c>
      <c r="AV577" s="150">
        <f t="shared" si="301"/>
        <v>1.0537711367369998E-8</v>
      </c>
      <c r="AW577" s="163">
        <f t="shared" si="302"/>
        <v>0.46171875614300001</v>
      </c>
      <c r="AX577" s="196">
        <v>3.3367199999999999E-6</v>
      </c>
      <c r="AY577" s="196">
        <v>1.006769E-8</v>
      </c>
      <c r="AZ577" s="196">
        <v>2.7506366000000001E-13</v>
      </c>
      <c r="BA577" s="108">
        <v>0</v>
      </c>
      <c r="BB577" s="108">
        <v>0</v>
      </c>
      <c r="BC577" s="196">
        <v>2.5841496000000001E-10</v>
      </c>
      <c r="BD577" s="196">
        <v>3.6255090999999999E-7</v>
      </c>
      <c r="BE577" s="196">
        <v>5.8931216999999995E-11</v>
      </c>
      <c r="BF577" s="196">
        <v>4.0389032000000002E-10</v>
      </c>
      <c r="BG577" s="108">
        <v>0</v>
      </c>
      <c r="BH577" s="108">
        <v>0</v>
      </c>
      <c r="BI577" s="196">
        <v>1.5382381E-13</v>
      </c>
      <c r="BJ577" s="196">
        <v>5.7317783999999999E-12</v>
      </c>
      <c r="BK577" s="196">
        <v>1.0391645E-12</v>
      </c>
      <c r="BL577" s="196">
        <v>7.6382253000000004E-12</v>
      </c>
      <c r="BM577" s="196">
        <v>8.8720185000000002E-11</v>
      </c>
      <c r="BN577" s="108">
        <v>0</v>
      </c>
      <c r="BO577" s="196">
        <v>1.8966142999999999E-5</v>
      </c>
      <c r="BP577" s="108">
        <v>0.46169979</v>
      </c>
      <c r="BQ577" s="108">
        <v>0</v>
      </c>
      <c r="BR577" s="108">
        <v>0</v>
      </c>
      <c r="BS577" s="108">
        <v>0</v>
      </c>
      <c r="BU577" s="69">
        <v>1.6529816000000001E-4</v>
      </c>
      <c r="BV577" s="172">
        <v>2.7845419000000001E-6</v>
      </c>
      <c r="BW577" s="69">
        <v>1.0025496000000001E-4</v>
      </c>
      <c r="BX577" s="172">
        <v>5.4509685000000002E-9</v>
      </c>
      <c r="BY577" s="172">
        <v>3.1961698000000001E-6</v>
      </c>
      <c r="BZ577" s="69">
        <v>0</v>
      </c>
      <c r="CA577" s="69">
        <v>0</v>
      </c>
      <c r="CB577" s="69">
        <v>0</v>
      </c>
      <c r="CC577" s="172">
        <v>7.4660718000000005E-8</v>
      </c>
      <c r="CD577" s="172">
        <v>1.9267139999999999E-7</v>
      </c>
      <c r="CE577" s="69">
        <v>0</v>
      </c>
      <c r="CF577" s="69">
        <v>0</v>
      </c>
      <c r="CG577" s="69">
        <v>0</v>
      </c>
      <c r="CH577" s="172">
        <v>2.0241206999999999E-6</v>
      </c>
      <c r="CI577" s="172">
        <v>5.6765582000000002E-5</v>
      </c>
      <c r="CJ577" s="172">
        <v>2.9033410000000002E-15</v>
      </c>
      <c r="CK577" s="69">
        <v>0</v>
      </c>
      <c r="CM577" s="198">
        <v>0</v>
      </c>
      <c r="CN577" s="198">
        <v>3.5956033999999999</v>
      </c>
      <c r="CO577" s="198">
        <v>0</v>
      </c>
      <c r="CP577" s="198">
        <v>1.905143E-3</v>
      </c>
      <c r="CQ577" s="197">
        <v>6.9594206E-11</v>
      </c>
      <c r="CR577" s="197">
        <v>8.2246686999999995E-9</v>
      </c>
      <c r="CS577" s="198">
        <v>1.4156828E-4</v>
      </c>
      <c r="CT577" s="198">
        <v>2.8250636</v>
      </c>
      <c r="CU577" s="198">
        <v>0</v>
      </c>
      <c r="CV577" s="198">
        <v>0</v>
      </c>
      <c r="CX577" s="166"/>
    </row>
    <row r="578" spans="1:102" ht="14.4">
      <c r="A578" t="s">
        <v>1673</v>
      </c>
      <c r="B578" s="85" t="s">
        <v>506</v>
      </c>
      <c r="C578" s="113" t="str">
        <f t="shared" si="315"/>
        <v>A.070.10.107</v>
      </c>
      <c r="D578" s="9" t="s">
        <v>1150</v>
      </c>
      <c r="E578" s="112" t="s">
        <v>362</v>
      </c>
      <c r="F578" s="115" t="str">
        <f t="shared" si="316"/>
        <v>Heavy fuel oil in transport - including combustion CO2)</v>
      </c>
      <c r="G578" s="143">
        <f t="shared" si="322"/>
        <v>3.5956034666666667</v>
      </c>
      <c r="I578" s="118">
        <f t="shared" si="323"/>
        <v>0.88838746823699999</v>
      </c>
      <c r="K578" s="161">
        <f t="shared" si="324"/>
        <v>1.0967448772999999E-2</v>
      </c>
      <c r="L578" s="161">
        <f t="shared" si="325"/>
        <v>2.6718786203999999E-2</v>
      </c>
      <c r="M578" s="162">
        <f t="shared" si="326"/>
        <v>0.31136071325999998</v>
      </c>
      <c r="N578" s="161">
        <v>0.53934051999999999</v>
      </c>
      <c r="O578" s="132">
        <v>1.9092391E-2</v>
      </c>
      <c r="P578" s="132">
        <v>7.6130974999999998E-3</v>
      </c>
      <c r="Q578" s="132">
        <v>9.6432901000000001E-3</v>
      </c>
      <c r="R578" s="132">
        <v>1.0082303E-3</v>
      </c>
      <c r="S578" s="164">
        <v>4.5919652999999998E-5</v>
      </c>
      <c r="T578" s="132">
        <v>2.7000872000000002E-4</v>
      </c>
      <c r="U578" s="164">
        <v>6.8737936999999997E-6</v>
      </c>
      <c r="V578" s="132">
        <v>2.0621326E-4</v>
      </c>
      <c r="W578" s="132">
        <v>0</v>
      </c>
      <c r="X578" s="132">
        <v>0.3111545</v>
      </c>
      <c r="Y578" s="164">
        <v>6.4239103000000001E-6</v>
      </c>
      <c r="Z578" s="132">
        <v>0</v>
      </c>
      <c r="AA578" s="132">
        <v>0</v>
      </c>
      <c r="AC578" s="118">
        <f t="shared" si="295"/>
        <v>0.53934051999999999</v>
      </c>
      <c r="AD578" s="118">
        <f t="shared" si="296"/>
        <v>3.76798110667E-2</v>
      </c>
      <c r="AE578" s="118">
        <f t="shared" si="297"/>
        <v>2.6712362293699998E-2</v>
      </c>
      <c r="AF578" s="118">
        <f t="shared" si="298"/>
        <v>2.6718786203999999E-2</v>
      </c>
      <c r="AG578" s="118">
        <f t="shared" si="299"/>
        <v>0.31136071325999998</v>
      </c>
      <c r="AI578" s="69">
        <v>47.226315</v>
      </c>
      <c r="AJ578" s="69">
        <v>46.995806999999999</v>
      </c>
      <c r="AK578" s="69">
        <v>0.15995055999999999</v>
      </c>
      <c r="AL578" s="69">
        <v>0</v>
      </c>
      <c r="AM578" s="69">
        <v>0</v>
      </c>
      <c r="AN578" s="69">
        <v>3.1177015999999998E-2</v>
      </c>
      <c r="AO578" s="69">
        <v>3.9379859000000003E-2</v>
      </c>
      <c r="AQ578" s="116">
        <v>6.7855824999999995E-2</v>
      </c>
      <c r="AR578" s="116">
        <v>6.1709755999999998E-2</v>
      </c>
      <c r="AS578" s="116">
        <v>2.8493971000000001E-3</v>
      </c>
      <c r="AT578" s="116">
        <v>3.2966719E-3</v>
      </c>
      <c r="AU578" s="150">
        <f t="shared" si="300"/>
        <v>3.6996256833703002E-6</v>
      </c>
      <c r="AV578" s="150">
        <f t="shared" si="301"/>
        <v>1.0537711367369998E-8</v>
      </c>
      <c r="AW578" s="163">
        <f t="shared" si="302"/>
        <v>0.46171875614300001</v>
      </c>
      <c r="AX578" s="196">
        <v>3.3367199999999999E-6</v>
      </c>
      <c r="AY578" s="196">
        <v>1.006769E-8</v>
      </c>
      <c r="AZ578" s="196">
        <v>2.7506366000000001E-13</v>
      </c>
      <c r="BA578" s="108">
        <v>0</v>
      </c>
      <c r="BB578" s="108">
        <v>0</v>
      </c>
      <c r="BC578" s="196">
        <v>2.5841496000000001E-10</v>
      </c>
      <c r="BD578" s="196">
        <v>3.6255090999999999E-7</v>
      </c>
      <c r="BE578" s="196">
        <v>5.8931216999999995E-11</v>
      </c>
      <c r="BF578" s="196">
        <v>4.0389032000000002E-10</v>
      </c>
      <c r="BG578" s="108">
        <v>0</v>
      </c>
      <c r="BH578" s="108">
        <v>0</v>
      </c>
      <c r="BI578" s="196">
        <v>1.5382381E-13</v>
      </c>
      <c r="BJ578" s="196">
        <v>5.7317783999999999E-12</v>
      </c>
      <c r="BK578" s="196">
        <v>1.0391645E-12</v>
      </c>
      <c r="BL578" s="196">
        <v>7.6382253000000004E-12</v>
      </c>
      <c r="BM578" s="196">
        <v>8.8720185000000002E-11</v>
      </c>
      <c r="BN578" s="108">
        <v>0</v>
      </c>
      <c r="BO578" s="196">
        <v>1.8966142999999999E-5</v>
      </c>
      <c r="BP578" s="108">
        <v>0.46169979</v>
      </c>
      <c r="BQ578" s="108">
        <v>0</v>
      </c>
      <c r="BR578" s="108">
        <v>0</v>
      </c>
      <c r="BS578" s="108">
        <v>0</v>
      </c>
      <c r="BU578" s="69">
        <v>1.6529816000000001E-4</v>
      </c>
      <c r="BV578" s="172">
        <v>2.7845419000000001E-6</v>
      </c>
      <c r="BW578" s="69">
        <v>1.0025496000000001E-4</v>
      </c>
      <c r="BX578" s="172">
        <v>5.4509685000000002E-9</v>
      </c>
      <c r="BY578" s="172">
        <v>3.1961698000000001E-6</v>
      </c>
      <c r="BZ578" s="69">
        <v>0</v>
      </c>
      <c r="CA578" s="69">
        <v>0</v>
      </c>
      <c r="CB578" s="69">
        <v>0</v>
      </c>
      <c r="CC578" s="172">
        <v>7.4660718000000005E-8</v>
      </c>
      <c r="CD578" s="172">
        <v>1.9267139999999999E-7</v>
      </c>
      <c r="CE578" s="69">
        <v>0</v>
      </c>
      <c r="CF578" s="69">
        <v>0</v>
      </c>
      <c r="CG578" s="69">
        <v>0</v>
      </c>
      <c r="CH578" s="172">
        <v>2.0241206999999999E-6</v>
      </c>
      <c r="CI578" s="172">
        <v>5.6765582000000002E-5</v>
      </c>
      <c r="CJ578" s="172">
        <v>2.9033410000000002E-15</v>
      </c>
      <c r="CK578" s="69">
        <v>0</v>
      </c>
      <c r="CM578" s="198">
        <v>0</v>
      </c>
      <c r="CN578" s="198">
        <v>3.5956033999999999</v>
      </c>
      <c r="CO578" s="198">
        <v>0</v>
      </c>
      <c r="CP578" s="198">
        <v>1.905143E-3</v>
      </c>
      <c r="CQ578" s="197">
        <v>6.9594206E-11</v>
      </c>
      <c r="CR578" s="197">
        <v>8.2246686999999995E-9</v>
      </c>
      <c r="CS578" s="198">
        <v>1.4156828E-4</v>
      </c>
      <c r="CT578" s="198">
        <v>2.8250636</v>
      </c>
      <c r="CU578" s="198">
        <v>0</v>
      </c>
      <c r="CV578" s="198">
        <v>0</v>
      </c>
      <c r="CX578" s="166"/>
    </row>
    <row r="579" spans="1:102" ht="14.4">
      <c r="A579" t="s">
        <v>1674</v>
      </c>
      <c r="B579" s="85" t="s">
        <v>506</v>
      </c>
      <c r="C579" s="113" t="str">
        <f t="shared" si="315"/>
        <v>A.070.10.108</v>
      </c>
      <c r="D579" s="9" t="s">
        <v>1150</v>
      </c>
      <c r="E579" s="112" t="s">
        <v>362</v>
      </c>
      <c r="F579" s="115" t="str">
        <f t="shared" si="316"/>
        <v>Kerosene - excluding combustion</v>
      </c>
      <c r="G579" s="143">
        <f t="shared" si="322"/>
        <v>0.39800000000000002</v>
      </c>
      <c r="I579" s="118">
        <f t="shared" si="323"/>
        <v>0.41605191711799994</v>
      </c>
      <c r="K579" s="161">
        <f t="shared" si="324"/>
        <v>1.1812254867999999E-2</v>
      </c>
      <c r="L579" s="161">
        <f t="shared" si="325"/>
        <v>3.3414432250000001E-2</v>
      </c>
      <c r="M579" s="162">
        <f t="shared" si="326"/>
        <v>0.31112522999999997</v>
      </c>
      <c r="N579" s="161">
        <v>5.9700000000000003E-2</v>
      </c>
      <c r="O579" s="132">
        <v>1.8038700000000001E-2</v>
      </c>
      <c r="P579" s="132">
        <v>7.5329574999999996E-3</v>
      </c>
      <c r="Q579" s="132">
        <v>1.0404E-2</v>
      </c>
      <c r="R579" s="132">
        <v>1.0024999999999999E-3</v>
      </c>
      <c r="S579" s="164">
        <v>5.8505928000000002E-5</v>
      </c>
      <c r="T579" s="132">
        <v>3.4724894000000002E-4</v>
      </c>
      <c r="U579" s="132">
        <v>7.8361452000000002E-3</v>
      </c>
      <c r="V579" s="132">
        <v>1.9588E-4</v>
      </c>
      <c r="W579" s="132">
        <v>0</v>
      </c>
      <c r="X579" s="132">
        <v>0.31092934999999999</v>
      </c>
      <c r="Y579" s="164">
        <v>6.6295499999999999E-6</v>
      </c>
      <c r="Z579" s="132">
        <v>0</v>
      </c>
      <c r="AA579" s="132">
        <v>0</v>
      </c>
      <c r="AC579" s="118">
        <f t="shared" si="295"/>
        <v>5.9700000000000003E-2</v>
      </c>
      <c r="AD579" s="118">
        <f t="shared" si="296"/>
        <v>4.5220057567999995E-2</v>
      </c>
      <c r="AE579" s="118">
        <f t="shared" si="297"/>
        <v>3.3407802700000003E-2</v>
      </c>
      <c r="AF579" s="118">
        <f t="shared" si="298"/>
        <v>3.3414432250000001E-2</v>
      </c>
      <c r="AG579" s="118">
        <f t="shared" si="299"/>
        <v>0.31112522999999997</v>
      </c>
      <c r="AI579" s="69">
        <v>55.613551999999999</v>
      </c>
      <c r="AJ579" s="69">
        <v>55.435333</v>
      </c>
      <c r="AK579" s="69">
        <v>0.11544765999999999</v>
      </c>
      <c r="AL579" s="69">
        <v>0</v>
      </c>
      <c r="AM579" s="69">
        <v>0</v>
      </c>
      <c r="AN579" s="69">
        <v>2.6650034999999999E-2</v>
      </c>
      <c r="AO579" s="69">
        <v>3.6121128000000002E-2</v>
      </c>
      <c r="AQ579" s="116">
        <v>1.6293061000000001E-2</v>
      </c>
      <c r="AR579" s="116">
        <v>1.1913073999999999E-2</v>
      </c>
      <c r="AS579" s="116">
        <v>4.2178722000000001E-4</v>
      </c>
      <c r="AT579" s="116">
        <v>3.9582000999999999E-3</v>
      </c>
      <c r="AU579" s="150">
        <f t="shared" si="300"/>
        <v>7.1421304099999995E-7</v>
      </c>
      <c r="AV579" s="150">
        <f t="shared" si="301"/>
        <v>1.55986397085E-9</v>
      </c>
      <c r="AW579" s="163">
        <f t="shared" si="302"/>
        <v>0.55436976399999993</v>
      </c>
      <c r="AX579" s="196">
        <v>3.69344E-7</v>
      </c>
      <c r="AY579" s="196">
        <v>1.1144E-9</v>
      </c>
      <c r="AZ579" s="196">
        <v>3.0447000000000003E-14</v>
      </c>
      <c r="BA579" s="108">
        <v>0</v>
      </c>
      <c r="BB579" s="108">
        <v>0</v>
      </c>
      <c r="BC579" s="196">
        <v>2.7880000000000001E-10</v>
      </c>
      <c r="BD579" s="196">
        <v>3.4332500000000001E-7</v>
      </c>
      <c r="BE579" s="196">
        <v>6.3580000000000002E-11</v>
      </c>
      <c r="BF579" s="196">
        <v>3.8160000000000001E-10</v>
      </c>
      <c r="BG579" s="108">
        <v>0</v>
      </c>
      <c r="BH579" s="108">
        <v>0</v>
      </c>
      <c r="BI579" s="196">
        <v>1.9783369999999999E-13</v>
      </c>
      <c r="BJ579" s="196">
        <v>4.7047282000000002E-14</v>
      </c>
      <c r="BK579" s="196">
        <v>8.6428679999999995E-15</v>
      </c>
      <c r="BL579" s="196">
        <v>2.8251000000000001E-11</v>
      </c>
      <c r="BM579" s="196">
        <v>1.2369900000000001E-9</v>
      </c>
      <c r="BN579" s="108">
        <v>0</v>
      </c>
      <c r="BO579" s="196">
        <v>1.6433999999999999E-5</v>
      </c>
      <c r="BP579" s="108">
        <v>0.55435332999999998</v>
      </c>
      <c r="BQ579" s="108">
        <v>0</v>
      </c>
      <c r="BR579" s="108">
        <v>0</v>
      </c>
      <c r="BS579" s="108">
        <v>0</v>
      </c>
      <c r="BU579" s="172">
        <v>8.8214818000000004E-5</v>
      </c>
      <c r="BV579" s="172">
        <v>2.6308657000000002E-6</v>
      </c>
      <c r="BW579" s="172">
        <v>1.1097296E-5</v>
      </c>
      <c r="BX579" s="172">
        <v>9.2292479000000002E-7</v>
      </c>
      <c r="BY579" s="172">
        <v>3.0644524000000002E-6</v>
      </c>
      <c r="BZ579" s="69">
        <v>0</v>
      </c>
      <c r="CA579" s="69">
        <v>0</v>
      </c>
      <c r="CB579" s="69">
        <v>0</v>
      </c>
      <c r="CC579" s="172">
        <v>1.0394974E-7</v>
      </c>
      <c r="CD579" s="172">
        <v>5.1412538000000003E-7</v>
      </c>
      <c r="CE579" s="69">
        <v>0</v>
      </c>
      <c r="CF579" s="69">
        <v>0</v>
      </c>
      <c r="CG579" s="69">
        <v>0</v>
      </c>
      <c r="CH579" s="172">
        <v>2.1595589E-6</v>
      </c>
      <c r="CI579" s="172">
        <v>6.7721644999999995E-5</v>
      </c>
      <c r="CJ579" s="172">
        <v>2.7578558000000002E-15</v>
      </c>
      <c r="CK579" s="69">
        <v>0</v>
      </c>
      <c r="CM579" s="198">
        <v>0</v>
      </c>
      <c r="CN579" s="198">
        <v>0.39800000000000002</v>
      </c>
      <c r="CO579" s="198">
        <v>0</v>
      </c>
      <c r="CP579" s="198">
        <v>1.8E-3</v>
      </c>
      <c r="CQ579" s="197">
        <v>9.5892240000000005E-11</v>
      </c>
      <c r="CR579" s="197">
        <v>1.2237540000000001E-8</v>
      </c>
      <c r="CS579" s="198">
        <v>1.3499998E-4</v>
      </c>
      <c r="CT579" s="198">
        <v>3.9189588999999997E-2</v>
      </c>
      <c r="CU579" s="198">
        <v>0</v>
      </c>
      <c r="CV579" s="198">
        <v>0</v>
      </c>
      <c r="CX579" s="166"/>
    </row>
    <row r="580" spans="1:102" ht="14.4">
      <c r="A580" t="s">
        <v>1675</v>
      </c>
      <c r="B580" s="85" t="s">
        <v>506</v>
      </c>
      <c r="C580" s="113" t="str">
        <f t="shared" si="315"/>
        <v>A.070.10.109</v>
      </c>
      <c r="D580" s="9" t="s">
        <v>1150</v>
      </c>
      <c r="E580" s="112" t="s">
        <v>362</v>
      </c>
      <c r="F580" s="115" t="str">
        <f t="shared" si="316"/>
        <v>Kerosene - including combustion CO2</v>
      </c>
      <c r="G580" s="143">
        <f t="shared" si="322"/>
        <v>3.5379999999999998</v>
      </c>
      <c r="I580" s="118">
        <f t="shared" si="323"/>
        <v>0.88705191711799991</v>
      </c>
      <c r="K580" s="161">
        <f t="shared" si="324"/>
        <v>1.1812254867999999E-2</v>
      </c>
      <c r="L580" s="161">
        <f t="shared" si="325"/>
        <v>3.3414432250000001E-2</v>
      </c>
      <c r="M580" s="162">
        <f t="shared" si="326"/>
        <v>0.31112522999999997</v>
      </c>
      <c r="N580" s="161">
        <v>0.53069999999999995</v>
      </c>
      <c r="O580" s="132">
        <v>1.8038700000000001E-2</v>
      </c>
      <c r="P580" s="132">
        <v>7.5329574999999996E-3</v>
      </c>
      <c r="Q580" s="132">
        <v>1.0404E-2</v>
      </c>
      <c r="R580" s="132">
        <v>1.0024999999999999E-3</v>
      </c>
      <c r="S580" s="164">
        <v>5.8505928000000002E-5</v>
      </c>
      <c r="T580" s="132">
        <v>3.4724894000000002E-4</v>
      </c>
      <c r="U580" s="132">
        <v>7.8361452000000002E-3</v>
      </c>
      <c r="V580" s="132">
        <v>1.9588E-4</v>
      </c>
      <c r="W580" s="132">
        <v>0</v>
      </c>
      <c r="X580" s="132">
        <v>0.31092934999999999</v>
      </c>
      <c r="Y580" s="164">
        <v>6.6295499999999999E-6</v>
      </c>
      <c r="Z580" s="132">
        <v>0</v>
      </c>
      <c r="AA580" s="132">
        <v>0</v>
      </c>
      <c r="AC580" s="118">
        <f t="shared" si="295"/>
        <v>0.53069999999999995</v>
      </c>
      <c r="AD580" s="118">
        <f t="shared" si="296"/>
        <v>4.5220057567999995E-2</v>
      </c>
      <c r="AE580" s="118">
        <f t="shared" si="297"/>
        <v>3.3407802700000003E-2</v>
      </c>
      <c r="AF580" s="118">
        <f t="shared" si="298"/>
        <v>3.3414432250000001E-2</v>
      </c>
      <c r="AG580" s="118">
        <f t="shared" si="299"/>
        <v>0.31112522999999997</v>
      </c>
      <c r="AI580" s="69">
        <v>55.613551999999999</v>
      </c>
      <c r="AJ580" s="69">
        <v>55.435333</v>
      </c>
      <c r="AK580" s="69">
        <v>0.11544765999999999</v>
      </c>
      <c r="AL580" s="69">
        <v>0</v>
      </c>
      <c r="AM580" s="69">
        <v>0</v>
      </c>
      <c r="AN580" s="69">
        <v>2.6650034999999999E-2</v>
      </c>
      <c r="AO580" s="69">
        <v>3.6121128000000002E-2</v>
      </c>
      <c r="AQ580" s="116">
        <v>6.7274667999999996E-2</v>
      </c>
      <c r="AR580" s="116">
        <v>6.0517258999999997E-2</v>
      </c>
      <c r="AS580" s="116">
        <v>2.799209E-3</v>
      </c>
      <c r="AT580" s="116">
        <v>3.9582000999999999E-3</v>
      </c>
      <c r="AU580" s="150">
        <f t="shared" si="300"/>
        <v>3.6281330409999999E-6</v>
      </c>
      <c r="AV580" s="150">
        <f t="shared" si="301"/>
        <v>1.0352104180849999E-8</v>
      </c>
      <c r="AW580" s="163">
        <f t="shared" si="302"/>
        <v>0.55436976399999993</v>
      </c>
      <c r="AX580" s="196">
        <v>3.2832639999999998E-6</v>
      </c>
      <c r="AY580" s="196">
        <v>9.9063999999999996E-9</v>
      </c>
      <c r="AZ580" s="196">
        <v>2.7065700000000001E-13</v>
      </c>
      <c r="BA580" s="108">
        <v>0</v>
      </c>
      <c r="BB580" s="108">
        <v>0</v>
      </c>
      <c r="BC580" s="196">
        <v>2.7880000000000001E-10</v>
      </c>
      <c r="BD580" s="196">
        <v>3.4332500000000001E-7</v>
      </c>
      <c r="BE580" s="196">
        <v>6.3580000000000002E-11</v>
      </c>
      <c r="BF580" s="196">
        <v>3.8160000000000001E-10</v>
      </c>
      <c r="BG580" s="108">
        <v>0</v>
      </c>
      <c r="BH580" s="108">
        <v>0</v>
      </c>
      <c r="BI580" s="196">
        <v>1.9783369999999999E-13</v>
      </c>
      <c r="BJ580" s="196">
        <v>4.7047282000000002E-14</v>
      </c>
      <c r="BK580" s="196">
        <v>8.6428679999999995E-15</v>
      </c>
      <c r="BL580" s="196">
        <v>2.8251000000000001E-11</v>
      </c>
      <c r="BM580" s="196">
        <v>1.2369900000000001E-9</v>
      </c>
      <c r="BN580" s="108">
        <v>0</v>
      </c>
      <c r="BO580" s="196">
        <v>1.6433999999999999E-5</v>
      </c>
      <c r="BP580" s="108">
        <v>0.55435332999999998</v>
      </c>
      <c r="BQ580" s="108">
        <v>0</v>
      </c>
      <c r="BR580" s="108">
        <v>0</v>
      </c>
      <c r="BS580" s="108">
        <v>0</v>
      </c>
      <c r="BU580" s="69">
        <v>1.7576635000000001E-4</v>
      </c>
      <c r="BV580" s="172">
        <v>2.6308657000000002E-6</v>
      </c>
      <c r="BW580" s="172">
        <v>9.8648828000000007E-5</v>
      </c>
      <c r="BX580" s="172">
        <v>9.2292479000000002E-7</v>
      </c>
      <c r="BY580" s="172">
        <v>3.0644524000000002E-6</v>
      </c>
      <c r="BZ580" s="69">
        <v>0</v>
      </c>
      <c r="CA580" s="69">
        <v>0</v>
      </c>
      <c r="CB580" s="69">
        <v>0</v>
      </c>
      <c r="CC580" s="172">
        <v>1.0394974E-7</v>
      </c>
      <c r="CD580" s="172">
        <v>5.1412538000000003E-7</v>
      </c>
      <c r="CE580" s="69">
        <v>0</v>
      </c>
      <c r="CF580" s="69">
        <v>0</v>
      </c>
      <c r="CG580" s="69">
        <v>0</v>
      </c>
      <c r="CH580" s="172">
        <v>2.1595589E-6</v>
      </c>
      <c r="CI580" s="172">
        <v>6.7721644999999995E-5</v>
      </c>
      <c r="CJ580" s="172">
        <v>2.7578558000000002E-15</v>
      </c>
      <c r="CK580" s="69">
        <v>0</v>
      </c>
      <c r="CM580" s="198">
        <v>0</v>
      </c>
      <c r="CN580" s="198">
        <v>3.5379999999999998</v>
      </c>
      <c r="CO580" s="198">
        <v>0</v>
      </c>
      <c r="CP580" s="198">
        <v>1.8E-3</v>
      </c>
      <c r="CQ580" s="197">
        <v>9.5892240000000005E-11</v>
      </c>
      <c r="CR580" s="197">
        <v>1.2237540000000001E-8</v>
      </c>
      <c r="CS580" s="198">
        <v>1.3499998E-4</v>
      </c>
      <c r="CT580" s="198">
        <v>3.9189588999999997E-2</v>
      </c>
      <c r="CU580" s="198">
        <v>0</v>
      </c>
      <c r="CV580" s="198">
        <v>0</v>
      </c>
      <c r="CX580" s="166"/>
    </row>
    <row r="581" spans="1:102" ht="14.4">
      <c r="A581" t="s">
        <v>1676</v>
      </c>
      <c r="B581" s="85" t="s">
        <v>506</v>
      </c>
      <c r="C581" s="113" t="str">
        <f t="shared" si="315"/>
        <v>A.070.10.110</v>
      </c>
      <c r="D581" s="9" t="s">
        <v>1150</v>
      </c>
      <c r="E581" s="112" t="s">
        <v>362</v>
      </c>
      <c r="F581" s="115" t="str">
        <f t="shared" si="316"/>
        <v>Petrol - including combustion CO2</v>
      </c>
      <c r="G581" s="143">
        <f t="shared" si="322"/>
        <v>3.9550000000000005</v>
      </c>
      <c r="I581" s="118">
        <f t="shared" si="323"/>
        <v>0.97803055816600004</v>
      </c>
      <c r="K581" s="161">
        <f t="shared" si="324"/>
        <v>1.9259506965999998E-2</v>
      </c>
      <c r="L581" s="161">
        <f t="shared" si="325"/>
        <v>5.3489221199999999E-2</v>
      </c>
      <c r="M581" s="162">
        <f t="shared" si="326"/>
        <v>0.31203183000000001</v>
      </c>
      <c r="N581" s="161">
        <v>0.59325000000000006</v>
      </c>
      <c r="O581" s="132">
        <v>3.1066650000000001E-2</v>
      </c>
      <c r="P581" s="132">
        <v>1.345171E-2</v>
      </c>
      <c r="Q581" s="132">
        <v>1.7135999999999998E-2</v>
      </c>
      <c r="R581" s="132">
        <v>1.4155299999999999E-3</v>
      </c>
      <c r="S581" s="164">
        <v>8.5133626000000005E-5</v>
      </c>
      <c r="T581" s="132">
        <v>6.2284334000000004E-4</v>
      </c>
      <c r="U581" s="132">
        <v>8.8107901999999998E-3</v>
      </c>
      <c r="V581" s="132">
        <v>2.9854000000000002E-4</v>
      </c>
      <c r="W581" s="132">
        <v>0</v>
      </c>
      <c r="X581" s="132">
        <v>0.31173329</v>
      </c>
      <c r="Y581" s="132">
        <v>1.6007099999999999E-4</v>
      </c>
      <c r="Z581" s="132">
        <v>0</v>
      </c>
      <c r="AA581" s="132">
        <v>0</v>
      </c>
      <c r="AC581" s="118">
        <f t="shared" si="295"/>
        <v>0.59325000000000006</v>
      </c>
      <c r="AD581" s="118">
        <f t="shared" si="296"/>
        <v>7.2588657166000006E-2</v>
      </c>
      <c r="AE581" s="118">
        <f t="shared" si="297"/>
        <v>5.3329150200000001E-2</v>
      </c>
      <c r="AF581" s="118">
        <f t="shared" si="298"/>
        <v>5.3489221200000006E-2</v>
      </c>
      <c r="AG581" s="118">
        <f t="shared" si="299"/>
        <v>0.31203183000000001</v>
      </c>
      <c r="AI581" s="69">
        <v>59.224905</v>
      </c>
      <c r="AJ581" s="69">
        <v>57.491627999999999</v>
      </c>
      <c r="AK581" s="69">
        <v>0.21531586999999999</v>
      </c>
      <c r="AL581" s="69">
        <v>0</v>
      </c>
      <c r="AM581" s="69">
        <v>0</v>
      </c>
      <c r="AN581" s="69">
        <v>1.4645007999999999</v>
      </c>
      <c r="AO581" s="69">
        <v>5.3460458000000002E-2</v>
      </c>
      <c r="AQ581" s="116">
        <v>7.8338778999999997E-2</v>
      </c>
      <c r="AR581" s="116">
        <v>7.1033070000000004E-2</v>
      </c>
      <c r="AS581" s="116">
        <v>3.2006274999999999E-3</v>
      </c>
      <c r="AT581" s="116">
        <v>4.105081E-3</v>
      </c>
      <c r="AU581" s="150">
        <f t="shared" si="300"/>
        <v>4.2585773679000004E-6</v>
      </c>
      <c r="AV581" s="150">
        <f t="shared" si="301"/>
        <v>1.1836640248703001E-8</v>
      </c>
      <c r="AW581" s="163">
        <f t="shared" si="302"/>
        <v>0.57494132699999989</v>
      </c>
      <c r="AX581" s="196">
        <v>3.6702399999999999E-6</v>
      </c>
      <c r="AY581" s="196">
        <v>1.1074E-8</v>
      </c>
      <c r="AZ581" s="196">
        <v>3.025575E-13</v>
      </c>
      <c r="BA581" s="108">
        <v>0</v>
      </c>
      <c r="BB581" s="108">
        <v>0</v>
      </c>
      <c r="BC581" s="196">
        <v>4.5919999999999998E-10</v>
      </c>
      <c r="BD581" s="196">
        <v>5.8640369999999998E-7</v>
      </c>
      <c r="BE581" s="196">
        <v>1.0472E-10</v>
      </c>
      <c r="BF581" s="196">
        <v>6.5719999999999996E-10</v>
      </c>
      <c r="BG581" s="108">
        <v>0</v>
      </c>
      <c r="BH581" s="108">
        <v>0</v>
      </c>
      <c r="BI581" s="196">
        <v>3.5483992999999998E-13</v>
      </c>
      <c r="BJ581" s="196">
        <v>5.2906312E-14</v>
      </c>
      <c r="BK581" s="196">
        <v>9.9449609999999996E-15</v>
      </c>
      <c r="BL581" s="196">
        <v>3.5977899999999998E-11</v>
      </c>
      <c r="BM581" s="196">
        <v>1.4384900000000001E-9</v>
      </c>
      <c r="BN581" s="108">
        <v>0</v>
      </c>
      <c r="BO581" s="196">
        <v>2.5046999999999999E-5</v>
      </c>
      <c r="BP581" s="108">
        <v>0.57491627999999995</v>
      </c>
      <c r="BQ581" s="108">
        <v>0</v>
      </c>
      <c r="BR581" s="108">
        <v>0</v>
      </c>
      <c r="BS581" s="108">
        <v>0</v>
      </c>
      <c r="BU581" s="69">
        <v>1.9566609000000001E-4</v>
      </c>
      <c r="BV581" s="172">
        <v>4.5309353999999998E-6</v>
      </c>
      <c r="BW581" s="69">
        <v>1.1027589000000001E-4</v>
      </c>
      <c r="BX581" s="172">
        <v>1.0403516999999999E-6</v>
      </c>
      <c r="BY581" s="172">
        <v>4.9993000999999997E-6</v>
      </c>
      <c r="BZ581" s="69">
        <v>0</v>
      </c>
      <c r="CA581" s="69">
        <v>0</v>
      </c>
      <c r="CB581" s="69">
        <v>0</v>
      </c>
      <c r="CC581" s="172">
        <v>1.5407035E-7</v>
      </c>
      <c r="CD581" s="172">
        <v>7.3975218999999999E-7</v>
      </c>
      <c r="CE581" s="69">
        <v>0</v>
      </c>
      <c r="CF581" s="69">
        <v>0</v>
      </c>
      <c r="CG581" s="69">
        <v>0</v>
      </c>
      <c r="CH581" s="172">
        <v>3.5697568000000001E-6</v>
      </c>
      <c r="CI581" s="172">
        <v>7.0356024999999997E-5</v>
      </c>
      <c r="CJ581" s="172">
        <v>4.2032381000000004E-15</v>
      </c>
      <c r="CK581" s="69">
        <v>0</v>
      </c>
      <c r="CM581" s="198">
        <v>0</v>
      </c>
      <c r="CN581" s="198">
        <v>3.9550000000000001</v>
      </c>
      <c r="CO581" s="198">
        <v>0</v>
      </c>
      <c r="CP581" s="198">
        <v>3.0999999999999999E-3</v>
      </c>
      <c r="CQ581" s="197">
        <v>1.6753503000000001E-10</v>
      </c>
      <c r="CR581" s="197">
        <v>2.0801040000000002E-8</v>
      </c>
      <c r="CS581" s="198">
        <v>2.2474440999999999E-4</v>
      </c>
      <c r="CT581" s="198">
        <v>4.4167349000000002E-2</v>
      </c>
      <c r="CU581" s="198">
        <v>0</v>
      </c>
      <c r="CV581" s="198">
        <v>0</v>
      </c>
      <c r="CX581" s="166"/>
    </row>
    <row r="582" spans="1:102" ht="14.4">
      <c r="A582" t="s">
        <v>1677</v>
      </c>
      <c r="B582" s="85" t="s">
        <v>506</v>
      </c>
      <c r="C582" s="113" t="str">
        <f t="shared" si="315"/>
        <v>A.070.10.111</v>
      </c>
      <c r="D582" s="9" t="s">
        <v>1150</v>
      </c>
      <c r="E582" s="112" t="s">
        <v>362</v>
      </c>
      <c r="F582" s="115" t="str">
        <f t="shared" si="316"/>
        <v>Petrol - excluding combustion</v>
      </c>
      <c r="G582" s="143">
        <f t="shared" si="322"/>
        <v>0.81500000000000006</v>
      </c>
      <c r="I582" s="118">
        <f t="shared" si="323"/>
        <v>0.50703055816599996</v>
      </c>
      <c r="K582" s="161">
        <f t="shared" si="324"/>
        <v>1.9259506965999998E-2</v>
      </c>
      <c r="L582" s="161">
        <f t="shared" si="325"/>
        <v>5.3489221199999999E-2</v>
      </c>
      <c r="M582" s="162">
        <f t="shared" si="326"/>
        <v>0.31203183000000001</v>
      </c>
      <c r="N582" s="161">
        <v>0.12225</v>
      </c>
      <c r="O582" s="132">
        <v>3.1066650000000001E-2</v>
      </c>
      <c r="P582" s="132">
        <v>1.345171E-2</v>
      </c>
      <c r="Q582" s="132">
        <v>1.7135999999999998E-2</v>
      </c>
      <c r="R582" s="132">
        <v>1.4155299999999999E-3</v>
      </c>
      <c r="S582" s="164">
        <v>8.5133626000000005E-5</v>
      </c>
      <c r="T582" s="132">
        <v>6.2284334000000004E-4</v>
      </c>
      <c r="U582" s="132">
        <v>8.8107901999999998E-3</v>
      </c>
      <c r="V582" s="132">
        <v>2.9854000000000002E-4</v>
      </c>
      <c r="W582" s="132">
        <v>0</v>
      </c>
      <c r="X582" s="132">
        <v>0.31173329</v>
      </c>
      <c r="Y582" s="132">
        <v>1.6007099999999999E-4</v>
      </c>
      <c r="Z582" s="132">
        <v>0</v>
      </c>
      <c r="AA582" s="132">
        <v>0</v>
      </c>
      <c r="AC582" s="118">
        <f t="shared" si="295"/>
        <v>0.12225</v>
      </c>
      <c r="AD582" s="118">
        <f t="shared" si="296"/>
        <v>7.2588657166000006E-2</v>
      </c>
      <c r="AE582" s="118">
        <f t="shared" si="297"/>
        <v>5.3329150200000001E-2</v>
      </c>
      <c r="AF582" s="118">
        <f t="shared" si="298"/>
        <v>5.3489221200000006E-2</v>
      </c>
      <c r="AG582" s="118">
        <f t="shared" si="299"/>
        <v>0.31203183000000001</v>
      </c>
      <c r="AI582" s="69">
        <v>59.224905</v>
      </c>
      <c r="AJ582" s="69">
        <v>57.491627999999999</v>
      </c>
      <c r="AK582" s="69">
        <v>0.21531586999999999</v>
      </c>
      <c r="AL582" s="69">
        <v>0</v>
      </c>
      <c r="AM582" s="69">
        <v>0</v>
      </c>
      <c r="AN582" s="69">
        <v>1.4645007999999999</v>
      </c>
      <c r="AO582" s="69">
        <v>5.3460458000000002E-2</v>
      </c>
      <c r="AQ582" s="116">
        <v>2.7357171999999999E-2</v>
      </c>
      <c r="AR582" s="116">
        <v>2.2428884999999999E-2</v>
      </c>
      <c r="AS582" s="116">
        <v>8.2320576999999999E-4</v>
      </c>
      <c r="AT582" s="116">
        <v>4.105081E-3</v>
      </c>
      <c r="AU582" s="150">
        <f t="shared" si="300"/>
        <v>1.3446573678999999E-6</v>
      </c>
      <c r="AV582" s="150">
        <f t="shared" si="301"/>
        <v>3.0444000387030004E-9</v>
      </c>
      <c r="AW582" s="163">
        <f t="shared" si="302"/>
        <v>0.57494132699999989</v>
      </c>
      <c r="AX582" s="196">
        <v>7.5631999999999999E-7</v>
      </c>
      <c r="AY582" s="196">
        <v>2.2820000000000002E-9</v>
      </c>
      <c r="AZ582" s="196">
        <v>6.2347500000000003E-14</v>
      </c>
      <c r="BA582" s="108">
        <v>0</v>
      </c>
      <c r="BB582" s="108">
        <v>0</v>
      </c>
      <c r="BC582" s="196">
        <v>4.5919999999999998E-10</v>
      </c>
      <c r="BD582" s="196">
        <v>5.8640369999999998E-7</v>
      </c>
      <c r="BE582" s="196">
        <v>1.0472E-10</v>
      </c>
      <c r="BF582" s="196">
        <v>6.5719999999999996E-10</v>
      </c>
      <c r="BG582" s="108">
        <v>0</v>
      </c>
      <c r="BH582" s="108">
        <v>0</v>
      </c>
      <c r="BI582" s="196">
        <v>3.5483992999999998E-13</v>
      </c>
      <c r="BJ582" s="196">
        <v>5.2906312E-14</v>
      </c>
      <c r="BK582" s="196">
        <v>9.9449609999999996E-15</v>
      </c>
      <c r="BL582" s="196">
        <v>3.5977899999999998E-11</v>
      </c>
      <c r="BM582" s="196">
        <v>1.4384900000000001E-9</v>
      </c>
      <c r="BN582" s="108">
        <v>0</v>
      </c>
      <c r="BO582" s="196">
        <v>2.5046999999999999E-5</v>
      </c>
      <c r="BP582" s="108">
        <v>0.57491627999999995</v>
      </c>
      <c r="BQ582" s="108">
        <v>0</v>
      </c>
      <c r="BR582" s="108">
        <v>0</v>
      </c>
      <c r="BS582" s="108">
        <v>0</v>
      </c>
      <c r="BU582" s="69">
        <v>1.0811455E-4</v>
      </c>
      <c r="BV582" s="172">
        <v>4.5309353999999998E-6</v>
      </c>
      <c r="BW582" s="172">
        <v>2.2724363000000001E-5</v>
      </c>
      <c r="BX582" s="172">
        <v>1.0403516999999999E-6</v>
      </c>
      <c r="BY582" s="172">
        <v>4.9993000999999997E-6</v>
      </c>
      <c r="BZ582" s="69">
        <v>0</v>
      </c>
      <c r="CA582" s="69">
        <v>0</v>
      </c>
      <c r="CB582" s="69">
        <v>0</v>
      </c>
      <c r="CC582" s="172">
        <v>1.5407035E-7</v>
      </c>
      <c r="CD582" s="172">
        <v>7.3975218999999999E-7</v>
      </c>
      <c r="CE582" s="69">
        <v>0</v>
      </c>
      <c r="CF582" s="69">
        <v>0</v>
      </c>
      <c r="CG582" s="69">
        <v>0</v>
      </c>
      <c r="CH582" s="172">
        <v>3.5697568000000001E-6</v>
      </c>
      <c r="CI582" s="172">
        <v>7.0356024999999997E-5</v>
      </c>
      <c r="CJ582" s="172">
        <v>4.2032381000000004E-15</v>
      </c>
      <c r="CK582" s="69">
        <v>0</v>
      </c>
      <c r="CM582" s="198">
        <v>0</v>
      </c>
      <c r="CN582" s="198">
        <v>0.81499999999999995</v>
      </c>
      <c r="CO582" s="198">
        <v>0</v>
      </c>
      <c r="CP582" s="198">
        <v>3.0999999999999999E-3</v>
      </c>
      <c r="CQ582" s="197">
        <v>1.6753503000000001E-10</v>
      </c>
      <c r="CR582" s="197">
        <v>2.0801040000000002E-8</v>
      </c>
      <c r="CS582" s="198">
        <v>2.2474440999999999E-4</v>
      </c>
      <c r="CT582" s="198">
        <v>4.4167349000000002E-2</v>
      </c>
      <c r="CU582" s="198">
        <v>0</v>
      </c>
      <c r="CV582" s="198">
        <v>0</v>
      </c>
      <c r="CX582" s="166"/>
    </row>
    <row r="583" spans="1:102" ht="14.4">
      <c r="A583" t="s">
        <v>1513</v>
      </c>
      <c r="B583" s="85" t="s">
        <v>506</v>
      </c>
      <c r="C583" s="113" t="str">
        <f t="shared" si="315"/>
        <v>A.070.10.112</v>
      </c>
      <c r="D583" s="9" t="s">
        <v>1150</v>
      </c>
      <c r="E583" s="112" t="s">
        <v>362</v>
      </c>
      <c r="F583" s="115" t="str">
        <f t="shared" si="316"/>
        <v>Naphtha (for feedstock)</v>
      </c>
      <c r="G583" s="143">
        <f t="shared" si="322"/>
        <v>0.70499999999999996</v>
      </c>
      <c r="I583" s="118">
        <f t="shared" si="323"/>
        <v>0.176574423678</v>
      </c>
      <c r="K583" s="161">
        <f t="shared" si="324"/>
        <v>1.6444152277999998E-2</v>
      </c>
      <c r="L583" s="161">
        <f t="shared" si="325"/>
        <v>4.61431224E-2</v>
      </c>
      <c r="M583" s="162">
        <f t="shared" si="326"/>
        <v>8.2371489999999992E-3</v>
      </c>
      <c r="N583" s="161">
        <v>0.10575</v>
      </c>
      <c r="O583" s="132">
        <v>2.9062350000000001E-2</v>
      </c>
      <c r="P583" s="132">
        <v>9.1471626999999993E-3</v>
      </c>
      <c r="Q583" s="132">
        <v>1.4688E-2</v>
      </c>
      <c r="R583" s="132">
        <v>1.17092E-3</v>
      </c>
      <c r="S583" s="164">
        <v>7.5382638000000003E-5</v>
      </c>
      <c r="T583" s="132">
        <v>5.0984963999999998E-4</v>
      </c>
      <c r="U583" s="132">
        <v>7.9336097000000001E-3</v>
      </c>
      <c r="V583" s="132">
        <v>2.1948000000000001E-4</v>
      </c>
      <c r="W583" s="132">
        <v>0</v>
      </c>
      <c r="X583" s="132">
        <v>2.8079189999999999E-3</v>
      </c>
      <c r="Y583" s="132">
        <v>0</v>
      </c>
      <c r="Z583" s="132">
        <v>5.20975E-3</v>
      </c>
      <c r="AA583" s="132">
        <v>0</v>
      </c>
      <c r="AC583" s="118">
        <f t="shared" ref="AC583:AC646" si="327">N583</f>
        <v>0.10575</v>
      </c>
      <c r="AD583" s="118">
        <f t="shared" ref="AD583:AD646" si="328">O583+P583+Q583+R583+S583+T583+U583</f>
        <v>6.2587274678000002E-2</v>
      </c>
      <c r="AE583" s="118">
        <f t="shared" ref="AE583:AE646" si="329">O583+P583+U583+Z583</f>
        <v>5.1352872399999999E-2</v>
      </c>
      <c r="AF583" s="118">
        <f t="shared" ref="AF583:AF646" si="330">Y583+O583+P583+U583+W583</f>
        <v>4.61431224E-2</v>
      </c>
      <c r="AG583" s="118">
        <f t="shared" ref="AG583:AG646" si="331">V583+X583+AA583</f>
        <v>3.0273990000000001E-3</v>
      </c>
      <c r="AI583" s="69">
        <v>58.164786999999997</v>
      </c>
      <c r="AJ583" s="69">
        <v>57.732047000000001</v>
      </c>
      <c r="AK583" s="69">
        <v>0.34880981</v>
      </c>
      <c r="AL583" s="69">
        <v>0</v>
      </c>
      <c r="AM583" s="172">
        <v>1.73E-5</v>
      </c>
      <c r="AN583" s="69">
        <v>1.651586E-2</v>
      </c>
      <c r="AO583" s="69">
        <v>6.7397388000000003E-2</v>
      </c>
      <c r="AQ583" s="116">
        <v>2.4897902999999999E-2</v>
      </c>
      <c r="AR583" s="116">
        <v>2.0051312000000002E-2</v>
      </c>
      <c r="AS583" s="116">
        <v>7.2439103999999996E-4</v>
      </c>
      <c r="AT583" s="116">
        <v>4.1221996000000002E-3</v>
      </c>
      <c r="AU583" s="150">
        <f t="shared" ref="AU583:AU646" si="332">AX583+BA583+BB583+BC583+BD583+BL583+BM583+BQ583</f>
        <v>1.2021170444E-6</v>
      </c>
      <c r="AV583" s="150">
        <f t="shared" ref="AV583:AV646" si="333">AY583+AZ583+BE583+BF583+BG583+BH583+BI583+BJ583+BK583+BN583+BR583+BS583</f>
        <v>2.6789609451320002E-9</v>
      </c>
      <c r="AW583" s="163">
        <f t="shared" ref="AW583:AW646" si="334">BO583+BP583</f>
        <v>0.577338884</v>
      </c>
      <c r="AX583" s="196">
        <v>6.5423999999999996E-7</v>
      </c>
      <c r="AY583" s="196">
        <v>1.974E-9</v>
      </c>
      <c r="AZ583" s="196">
        <v>5.3932500000000001E-14</v>
      </c>
      <c r="BA583" s="108">
        <v>0</v>
      </c>
      <c r="BB583" s="108">
        <v>0</v>
      </c>
      <c r="BC583" s="196">
        <v>3.9360000000000002E-10</v>
      </c>
      <c r="BD583" s="196">
        <v>5.4616680000000001E-7</v>
      </c>
      <c r="BE583" s="196">
        <v>8.9759999999999996E-11</v>
      </c>
      <c r="BF583" s="196">
        <v>6.1479999999999999E-10</v>
      </c>
      <c r="BG583" s="108">
        <v>0</v>
      </c>
      <c r="BH583" s="108">
        <v>0</v>
      </c>
      <c r="BI583" s="196">
        <v>2.9046764999999998E-13</v>
      </c>
      <c r="BJ583" s="196">
        <v>4.7637698999999997E-14</v>
      </c>
      <c r="BK583" s="196">
        <v>8.9072830000000001E-15</v>
      </c>
      <c r="BL583" s="196">
        <v>3.1819400000000002E-11</v>
      </c>
      <c r="BM583" s="196">
        <v>1.2848250000000001E-9</v>
      </c>
      <c r="BN583" s="108">
        <v>0</v>
      </c>
      <c r="BO583" s="196">
        <v>1.8414E-5</v>
      </c>
      <c r="BP583" s="108">
        <v>0.57732046999999997</v>
      </c>
      <c r="BQ583" s="108">
        <v>0</v>
      </c>
      <c r="BR583" s="108">
        <v>0</v>
      </c>
      <c r="BS583" s="108">
        <v>0</v>
      </c>
      <c r="BU583" s="69">
        <v>1.0404048999999999E-4</v>
      </c>
      <c r="BV583" s="172">
        <v>4.2386170000000002E-6</v>
      </c>
      <c r="BW583" s="172">
        <v>1.9657271E-5</v>
      </c>
      <c r="BX583" s="172">
        <v>9.3641357999999997E-7</v>
      </c>
      <c r="BY583" s="172">
        <v>4.5395618E-6</v>
      </c>
      <c r="BZ583" s="69">
        <v>0</v>
      </c>
      <c r="CA583" s="69">
        <v>0</v>
      </c>
      <c r="CB583" s="69">
        <v>0</v>
      </c>
      <c r="CC583" s="172">
        <v>1.3455779000000001E-7</v>
      </c>
      <c r="CD583" s="172">
        <v>6.3128965000000004E-7</v>
      </c>
      <c r="CE583" s="69">
        <v>0</v>
      </c>
      <c r="CF583" s="69">
        <v>0</v>
      </c>
      <c r="CG583" s="69">
        <v>0</v>
      </c>
      <c r="CH583" s="172">
        <v>3.0828329999999998E-6</v>
      </c>
      <c r="CI583" s="172">
        <v>7.0819949999999999E-5</v>
      </c>
      <c r="CJ583" s="172">
        <v>3.0901276E-15</v>
      </c>
      <c r="CK583" s="69">
        <v>0</v>
      </c>
      <c r="CM583" s="198">
        <v>0</v>
      </c>
      <c r="CN583" s="198">
        <v>0.70499999999999996</v>
      </c>
      <c r="CO583" s="198">
        <v>0</v>
      </c>
      <c r="CP583" s="198">
        <v>2.8999999999999998E-3</v>
      </c>
      <c r="CQ583" s="197">
        <v>1.3778279000000001E-10</v>
      </c>
      <c r="CR583" s="197">
        <v>1.718539E-8</v>
      </c>
      <c r="CS583" s="198">
        <v>2.0642219E-4</v>
      </c>
      <c r="CT583" s="198">
        <v>3.9747550999999999E-2</v>
      </c>
      <c r="CU583" s="198">
        <v>0</v>
      </c>
      <c r="CV583" s="198">
        <v>0</v>
      </c>
      <c r="CX583" s="166"/>
    </row>
    <row r="584" spans="1:102" ht="14.4">
      <c r="B584" s="85"/>
      <c r="C584" s="113"/>
      <c r="D584" s="1" t="s">
        <v>1151</v>
      </c>
      <c r="E584" s="112"/>
      <c r="S584" s="3"/>
      <c r="AC584" s="142"/>
      <c r="AD584" s="142"/>
      <c r="AE584" s="142"/>
      <c r="AF584" s="142"/>
      <c r="AG584" s="142"/>
      <c r="AM584" s="3"/>
      <c r="AU584" s="86"/>
      <c r="AV584" s="86"/>
      <c r="AW584" s="86"/>
      <c r="AX584" s="3"/>
      <c r="AY584" s="3"/>
      <c r="AZ584" s="3"/>
      <c r="BC584" s="3"/>
      <c r="BD584" s="3"/>
      <c r="BE584" s="3"/>
      <c r="BF584" s="3"/>
      <c r="BI584" s="3"/>
      <c r="BJ584" s="3"/>
      <c r="BK584" s="3"/>
      <c r="BL584" s="3"/>
      <c r="BM584" s="3"/>
      <c r="BO584" s="3"/>
      <c r="BV584" s="3"/>
      <c r="BW584" s="3"/>
      <c r="BX584" s="3"/>
      <c r="BY584" s="3"/>
      <c r="CC584" s="3"/>
      <c r="CD584" s="3"/>
      <c r="CH584" s="3"/>
      <c r="CI584" s="3"/>
      <c r="CJ584" s="3"/>
      <c r="CQ584" s="3"/>
      <c r="CR584" s="3"/>
    </row>
    <row r="585" spans="1:102" ht="14.4">
      <c r="A585" t="s">
        <v>1678</v>
      </c>
      <c r="B585" s="85" t="s">
        <v>506</v>
      </c>
      <c r="C585" s="113" t="str">
        <f t="shared" ref="C585:C593" si="335">MID(A585,1,12)</f>
        <v>A.070.11.101</v>
      </c>
      <c r="D585" s="9" t="s">
        <v>1151</v>
      </c>
      <c r="E585" s="112" t="s">
        <v>362</v>
      </c>
      <c r="F585" s="115" t="str">
        <f t="shared" ref="F585:F593" si="336">MID(A585, 21,85)</f>
        <v>Fuel grade uranium 3615 GJ/kg (4.52% enriched U-235 )</v>
      </c>
      <c r="G585" s="143">
        <f t="shared" ref="G585" si="337">N585/0.15</f>
        <v>2975.4506666666671</v>
      </c>
      <c r="I585" s="118">
        <f t="shared" ref="I585" si="338">K585+L585+M585+N585</f>
        <v>30424.779712110751</v>
      </c>
      <c r="K585" s="161">
        <f t="shared" ref="K585" si="339">Q585+R585+S585+T585</f>
        <v>100.77023202399999</v>
      </c>
      <c r="L585" s="161">
        <f t="shared" ref="L585" si="340">O585+P585+U585+Y585+W585</f>
        <v>713.76691308500006</v>
      </c>
      <c r="M585" s="162">
        <f t="shared" ref="M585" si="341">V585+X585+Z585+AA585</f>
        <v>29163.924967001753</v>
      </c>
      <c r="N585" s="161">
        <v>446.31760000000003</v>
      </c>
      <c r="O585" s="132">
        <v>525.90998999999999</v>
      </c>
      <c r="P585" s="132">
        <v>136.23921000000001</v>
      </c>
      <c r="Q585" s="132">
        <v>98.037450000000007</v>
      </c>
      <c r="R585" s="132">
        <v>1.0667857000000001</v>
      </c>
      <c r="S585" s="132">
        <v>7.1847423999999993E-2</v>
      </c>
      <c r="T585" s="132">
        <v>1.5941489</v>
      </c>
      <c r="U585" s="132">
        <v>51.544964999999998</v>
      </c>
      <c r="V585" s="132">
        <v>0.76987591</v>
      </c>
      <c r="W585" s="132">
        <v>3.1654409000000001E-2</v>
      </c>
      <c r="X585" s="132">
        <v>29163.154999999999</v>
      </c>
      <c r="Y585" s="132">
        <v>4.1093676000000003E-2</v>
      </c>
      <c r="Z585" s="164">
        <v>9.1091214999999994E-5</v>
      </c>
      <c r="AA585" s="164">
        <v>5.3823952000000003E-10</v>
      </c>
      <c r="AC585" s="118">
        <f t="shared" si="327"/>
        <v>446.31760000000003</v>
      </c>
      <c r="AD585" s="118">
        <f t="shared" si="328"/>
        <v>814.46439702400016</v>
      </c>
      <c r="AE585" s="118">
        <f t="shared" si="329"/>
        <v>713.69425609121515</v>
      </c>
      <c r="AF585" s="118">
        <f t="shared" si="330"/>
        <v>713.76691308500006</v>
      </c>
      <c r="AG585" s="118">
        <f t="shared" si="331"/>
        <v>29163.924875910536</v>
      </c>
      <c r="AI585" s="69">
        <v>3661277.3</v>
      </c>
      <c r="AJ585" s="69">
        <v>34890.288</v>
      </c>
      <c r="AK585" s="69">
        <v>3622061.7</v>
      </c>
      <c r="AL585" s="69">
        <v>0</v>
      </c>
      <c r="AM585" s="69">
        <v>535.20384000000001</v>
      </c>
      <c r="AN585" s="69">
        <v>2958.5061000000001</v>
      </c>
      <c r="AO585" s="69">
        <v>831.56137999999999</v>
      </c>
      <c r="AQ585" s="116">
        <v>239.98003</v>
      </c>
      <c r="AR585" s="116">
        <v>232.2071</v>
      </c>
      <c r="AS585" s="116">
        <v>6.1799080999999996</v>
      </c>
      <c r="AT585" s="116">
        <v>1.5930202</v>
      </c>
      <c r="AU585" s="150">
        <f t="shared" si="332"/>
        <v>1.3921289539637016E-2</v>
      </c>
      <c r="AV585" s="150">
        <f t="shared" si="333"/>
        <v>2.2854689695871359E-5</v>
      </c>
      <c r="AW585" s="163">
        <f t="shared" si="334"/>
        <v>223.112070905</v>
      </c>
      <c r="AX585" s="108">
        <v>2.7622889999999998E-3</v>
      </c>
      <c r="AY585" s="196">
        <v>8.3345345000000006E-6</v>
      </c>
      <c r="AZ585" s="196">
        <v>2.2770962999999999E-10</v>
      </c>
      <c r="BA585" s="196">
        <v>2.6254295E-13</v>
      </c>
      <c r="BB585" s="196">
        <v>7.4471150999999998E-14</v>
      </c>
      <c r="BC585" s="196">
        <v>1.4493161E-5</v>
      </c>
      <c r="BD585" s="108">
        <v>1.0697827E-2</v>
      </c>
      <c r="BE585" s="196">
        <v>2.0557584000000002E-6</v>
      </c>
      <c r="BF585" s="196">
        <v>1.2413816E-5</v>
      </c>
      <c r="BG585" s="196">
        <v>3.0685063E-13</v>
      </c>
      <c r="BH585" s="196">
        <v>2.0014566E-10</v>
      </c>
      <c r="BI585" s="196">
        <v>1.0349243E-10</v>
      </c>
      <c r="BJ585" s="196">
        <v>4.1557894999999997E-8</v>
      </c>
      <c r="BK585" s="196">
        <v>8.4912463000000005E-9</v>
      </c>
      <c r="BL585" s="196">
        <v>4.6908483000000003E-6</v>
      </c>
      <c r="BM585" s="108">
        <v>4.4198953E-4</v>
      </c>
      <c r="BN585" s="196">
        <v>7.2713472E-19</v>
      </c>
      <c r="BO585" s="108">
        <v>1.6100904999999999E-2</v>
      </c>
      <c r="BP585" s="108">
        <v>223.09596999999999</v>
      </c>
      <c r="BQ585" s="108">
        <v>0</v>
      </c>
      <c r="BR585" s="108">
        <v>0</v>
      </c>
      <c r="BS585" s="108">
        <v>0</v>
      </c>
      <c r="BU585" s="69">
        <v>4.9746762000000002</v>
      </c>
      <c r="BV585" s="69">
        <v>9.0400807999999999E-2</v>
      </c>
      <c r="BW585" s="69">
        <v>8.2963460000000003E-2</v>
      </c>
      <c r="BX585" s="69">
        <v>6.0456907000000001E-3</v>
      </c>
      <c r="BY585" s="69">
        <v>6.8466922E-2</v>
      </c>
      <c r="BZ585" s="69">
        <v>9.9968478E-3</v>
      </c>
      <c r="CA585" s="172">
        <v>6.7179197000000002E-9</v>
      </c>
      <c r="CB585" s="69">
        <v>1.4698894000000001E-2</v>
      </c>
      <c r="CC585" s="69">
        <v>1.1002071E-4</v>
      </c>
      <c r="CD585" s="69">
        <v>1.1304716000000001E-3</v>
      </c>
      <c r="CE585" s="172">
        <v>2.1116817E-10</v>
      </c>
      <c r="CF585" s="172">
        <v>1.6079657E-15</v>
      </c>
      <c r="CG585" s="172">
        <v>1.3806342999999999E-11</v>
      </c>
      <c r="CH585" s="69">
        <v>2.3719332999999999E-2</v>
      </c>
      <c r="CI585" s="69">
        <v>4.6767763999999996</v>
      </c>
      <c r="CJ585" s="69">
        <v>3.6732840000000002E-4</v>
      </c>
      <c r="CK585" s="69">
        <v>0</v>
      </c>
      <c r="CM585" s="197">
        <v>1.6285764E-11</v>
      </c>
      <c r="CN585" s="198">
        <v>2974.5560999999998</v>
      </c>
      <c r="CO585" s="198">
        <v>392.98509999999999</v>
      </c>
      <c r="CP585" s="198">
        <v>63.94735</v>
      </c>
      <c r="CQ585" s="197">
        <v>1.4654801E-6</v>
      </c>
      <c r="CR585" s="198">
        <v>3.6058854000000002E-4</v>
      </c>
      <c r="CS585" s="198">
        <v>3.3590097000000001</v>
      </c>
      <c r="CT585" s="198">
        <v>14241.065000000001</v>
      </c>
      <c r="CU585" s="197">
        <v>2.0411107000000001E-7</v>
      </c>
      <c r="CV585" s="198">
        <v>3.4638618000000001</v>
      </c>
      <c r="CX585" s="166"/>
    </row>
    <row r="586" spans="1:102" ht="14.4">
      <c r="B586" s="85"/>
      <c r="C586" s="113"/>
      <c r="D586" s="1" t="s">
        <v>1152</v>
      </c>
      <c r="E586" s="112"/>
      <c r="Z586" s="3"/>
      <c r="AA586" s="3"/>
      <c r="AC586" s="142"/>
      <c r="AD586" s="142"/>
      <c r="AE586" s="142"/>
      <c r="AF586" s="142"/>
      <c r="AG586" s="142"/>
      <c r="AU586" s="86"/>
      <c r="AV586" s="86"/>
      <c r="AW586" s="86"/>
      <c r="AY586" s="3"/>
      <c r="AZ586" s="3"/>
      <c r="BA586" s="3"/>
      <c r="BB586" s="3"/>
      <c r="BC586" s="3"/>
      <c r="BE586" s="3"/>
      <c r="BF586" s="3"/>
      <c r="BG586" s="3"/>
      <c r="BH586" s="3"/>
      <c r="BI586" s="3"/>
      <c r="BJ586" s="3"/>
      <c r="BK586" s="3"/>
      <c r="BL586" s="3"/>
      <c r="BN586" s="3"/>
      <c r="CA586" s="3"/>
      <c r="CE586" s="3"/>
      <c r="CF586" s="3"/>
      <c r="CG586" s="3"/>
      <c r="CM586" s="3"/>
      <c r="CQ586" s="3"/>
      <c r="CU586" s="3"/>
    </row>
    <row r="587" spans="1:102" ht="14.4">
      <c r="A587" t="s">
        <v>1223</v>
      </c>
      <c r="B587" s="85" t="s">
        <v>515</v>
      </c>
      <c r="C587" s="113" t="str">
        <f t="shared" si="335"/>
        <v>A.080.01.101</v>
      </c>
      <c r="D587" s="9" t="s">
        <v>1152</v>
      </c>
      <c r="E587" s="112" t="s">
        <v>362</v>
      </c>
      <c r="F587" s="115" t="str">
        <f t="shared" si="336"/>
        <v>Glass for windows and facades (float glass)</v>
      </c>
      <c r="G587" s="143">
        <f t="shared" ref="G587" si="342">N587/0.15</f>
        <v>1.6447341333333334</v>
      </c>
      <c r="I587" s="118">
        <f t="shared" ref="I587" si="343">K587+L587+M587+N587</f>
        <v>0.297315598943381</v>
      </c>
      <c r="K587" s="161">
        <f t="shared" ref="K587" si="344">Q587+R587+S587+T587</f>
        <v>8.8619492510000012E-3</v>
      </c>
      <c r="L587" s="161">
        <f t="shared" ref="L587" si="345">O587+P587+U587+Y587+W587</f>
        <v>2.8424859990000002E-2</v>
      </c>
      <c r="M587" s="162">
        <f t="shared" ref="M587" si="346">V587+X587+Z587+AA587</f>
        <v>1.3318669702380969E-2</v>
      </c>
      <c r="N587" s="161">
        <v>0.24671012</v>
      </c>
      <c r="O587" s="132">
        <v>1.7810208000000001E-2</v>
      </c>
      <c r="P587" s="132">
        <v>7.2526596999999996E-3</v>
      </c>
      <c r="Q587" s="132">
        <v>5.8877840000000001E-3</v>
      </c>
      <c r="R587" s="132">
        <v>2.6044290000000001E-3</v>
      </c>
      <c r="S587" s="164">
        <v>1.4962460999999999E-5</v>
      </c>
      <c r="T587" s="132">
        <v>3.5477379E-4</v>
      </c>
      <c r="U587" s="132">
        <v>4.2708545E-4</v>
      </c>
      <c r="V587" s="132">
        <v>3.3734572000000001E-4</v>
      </c>
      <c r="W587" s="132">
        <v>2.2278180999999999E-3</v>
      </c>
      <c r="X587" s="132">
        <v>1.2974912999999999E-2</v>
      </c>
      <c r="Y587" s="132">
        <v>7.0708874E-4</v>
      </c>
      <c r="Z587" s="164">
        <v>6.4109445E-6</v>
      </c>
      <c r="AA587" s="164">
        <v>3.7880971000000001E-11</v>
      </c>
      <c r="AC587" s="118">
        <f t="shared" si="327"/>
        <v>0.24671012</v>
      </c>
      <c r="AD587" s="118">
        <f t="shared" si="328"/>
        <v>3.4351902401000008E-2</v>
      </c>
      <c r="AE587" s="118">
        <f t="shared" si="329"/>
        <v>2.5496364094500002E-2</v>
      </c>
      <c r="AF587" s="118">
        <f t="shared" si="330"/>
        <v>2.8424859990000002E-2</v>
      </c>
      <c r="AG587" s="118">
        <f t="shared" si="331"/>
        <v>1.331225875788097E-2</v>
      </c>
      <c r="AI587" s="69">
        <v>22.539936000000001</v>
      </c>
      <c r="AJ587" s="69">
        <v>21.866237999999999</v>
      </c>
      <c r="AK587" s="69">
        <v>0.30277839000000001</v>
      </c>
      <c r="AL587" s="69">
        <v>0</v>
      </c>
      <c r="AM587" s="69">
        <v>7.1953057000000001E-2</v>
      </c>
      <c r="AN587" s="69">
        <v>0.22291643999999999</v>
      </c>
      <c r="AO587" s="69">
        <v>7.6049591999999999E-2</v>
      </c>
      <c r="AQ587" s="116">
        <v>3.4425289999999997E-2</v>
      </c>
      <c r="AR587" s="116">
        <v>3.1786574999999997E-2</v>
      </c>
      <c r="AS587" s="116">
        <v>1.3901364000000001E-3</v>
      </c>
      <c r="AT587" s="116">
        <v>1.2485788E-3</v>
      </c>
      <c r="AU587" s="150">
        <f t="shared" si="332"/>
        <v>1.9056699161944472E-6</v>
      </c>
      <c r="AV587" s="150">
        <f t="shared" si="333"/>
        <v>5.1410368264313948E-9</v>
      </c>
      <c r="AW587" s="163">
        <f t="shared" si="334"/>
        <v>0.17487098977500001</v>
      </c>
      <c r="AX587" s="196">
        <v>1.5267212999999999E-6</v>
      </c>
      <c r="AY587" s="196">
        <v>4.6065026999999998E-9</v>
      </c>
      <c r="AZ587" s="196">
        <v>1.2585556E-13</v>
      </c>
      <c r="BA587" s="196">
        <v>1.8477613000000001E-14</v>
      </c>
      <c r="BB587" s="196">
        <v>5.2412344000000002E-15</v>
      </c>
      <c r="BC587" s="196">
        <v>7.0581540999999997E-10</v>
      </c>
      <c r="BD587" s="196">
        <v>3.7808963E-7</v>
      </c>
      <c r="BE587" s="196">
        <v>1.032711E-10</v>
      </c>
      <c r="BF587" s="196">
        <v>4.3091112999999998E-10</v>
      </c>
      <c r="BG587" s="196">
        <v>2.1595960999999999E-14</v>
      </c>
      <c r="BH587" s="196">
        <v>1.4448046000000001E-15</v>
      </c>
      <c r="BI587" s="196">
        <v>1.9955148999999999E-13</v>
      </c>
      <c r="BJ587" s="196">
        <v>2.6486857E-15</v>
      </c>
      <c r="BK587" s="196">
        <v>7.9987891999999999E-16</v>
      </c>
      <c r="BL587" s="196">
        <v>7.2734555999999999E-12</v>
      </c>
      <c r="BM587" s="196">
        <v>1.4587361000000001E-10</v>
      </c>
      <c r="BN587" s="196">
        <v>5.1175300000000002E-20</v>
      </c>
      <c r="BO587" s="196">
        <v>3.3489774999999997E-5</v>
      </c>
      <c r="BP587" s="108">
        <v>0.17483750000000001</v>
      </c>
      <c r="BQ587" s="108">
        <v>0</v>
      </c>
      <c r="BR587" s="108">
        <v>0</v>
      </c>
      <c r="BS587" s="108">
        <v>0</v>
      </c>
      <c r="BU587" s="172">
        <v>8.0254677999999996E-5</v>
      </c>
      <c r="BV587" s="172">
        <v>3.1910013000000001E-6</v>
      </c>
      <c r="BW587" s="172">
        <v>4.5859551000000003E-5</v>
      </c>
      <c r="BX587" s="172">
        <v>5.0754415000000002E-8</v>
      </c>
      <c r="BY587" s="172">
        <v>2.6181730000000001E-6</v>
      </c>
      <c r="BZ587" s="172">
        <v>4.3289679000000002E-7</v>
      </c>
      <c r="CA587" s="172">
        <v>4.7280312E-10</v>
      </c>
      <c r="CB587" s="172">
        <v>6.5727391999999999E-7</v>
      </c>
      <c r="CC587" s="172">
        <v>3.7439104000000002E-8</v>
      </c>
      <c r="CD587" s="172">
        <v>2.513369E-7</v>
      </c>
      <c r="CE587" s="172">
        <v>1.4861887999999999E-11</v>
      </c>
      <c r="CF587" s="172">
        <v>1.1316765E-16</v>
      </c>
      <c r="CG587" s="172">
        <v>9.7168200999999998E-13</v>
      </c>
      <c r="CH587" s="172">
        <v>1.2932173E-6</v>
      </c>
      <c r="CI587" s="172">
        <v>2.5817933999999999E-5</v>
      </c>
      <c r="CJ587" s="172">
        <v>4.4611188000000002E-8</v>
      </c>
      <c r="CK587" s="69">
        <v>0</v>
      </c>
      <c r="CM587" s="197">
        <v>1.1461821999999999E-12</v>
      </c>
      <c r="CN587" s="198">
        <v>1.6443932999999999</v>
      </c>
      <c r="CO587" s="198">
        <v>1.4197916E-2</v>
      </c>
      <c r="CP587" s="198">
        <v>2.2824463000000001E-3</v>
      </c>
      <c r="CQ587" s="197">
        <v>9.0482140999999996E-11</v>
      </c>
      <c r="CR587" s="197">
        <v>1.0699617E-8</v>
      </c>
      <c r="CS587" s="198">
        <v>1.2204256000000001E-4</v>
      </c>
      <c r="CT587" s="198">
        <v>2.3095771999999998E-3</v>
      </c>
      <c r="CU587" s="197">
        <v>1.4365213E-8</v>
      </c>
      <c r="CV587" s="198">
        <v>1.5277731E-4</v>
      </c>
      <c r="CX587" s="166"/>
    </row>
    <row r="588" spans="1:102" ht="14.4">
      <c r="B588" s="85"/>
      <c r="C588" s="113"/>
      <c r="D588" s="1" t="s">
        <v>1154</v>
      </c>
      <c r="E588" s="112"/>
      <c r="S588" s="3"/>
      <c r="Z588" s="3"/>
      <c r="AA588" s="3"/>
      <c r="AC588" s="142"/>
      <c r="AD588" s="142"/>
      <c r="AE588" s="142"/>
      <c r="AF588" s="142"/>
      <c r="AG588" s="142"/>
      <c r="AU588" s="86"/>
      <c r="AV588" s="86"/>
      <c r="AW588" s="86"/>
      <c r="AX588" s="3"/>
      <c r="AY588" s="3"/>
      <c r="AZ588" s="3"/>
      <c r="BA588" s="3"/>
      <c r="BB588" s="3"/>
      <c r="BC588" s="3"/>
      <c r="BD588" s="3"/>
      <c r="BE588" s="3"/>
      <c r="BF588" s="3"/>
      <c r="BG588" s="3"/>
      <c r="BH588" s="3"/>
      <c r="BI588" s="3"/>
      <c r="BJ588" s="3"/>
      <c r="BK588" s="3"/>
      <c r="BL588" s="3"/>
      <c r="BM588" s="3"/>
      <c r="BN588" s="3"/>
      <c r="BO588" s="3"/>
      <c r="BU588" s="3"/>
      <c r="BV588" s="3"/>
      <c r="BW588" s="3"/>
      <c r="BX588" s="3"/>
      <c r="BY588" s="3"/>
      <c r="BZ588" s="3"/>
      <c r="CA588" s="3"/>
      <c r="CB588" s="3"/>
      <c r="CC588" s="3"/>
      <c r="CD588" s="3"/>
      <c r="CE588" s="3"/>
      <c r="CF588" s="3"/>
      <c r="CG588" s="3"/>
      <c r="CH588" s="3"/>
      <c r="CI588" s="3"/>
      <c r="CJ588" s="3"/>
      <c r="CM588" s="3"/>
      <c r="CQ588" s="3"/>
      <c r="CR588" s="3"/>
      <c r="CU588" s="3"/>
    </row>
    <row r="589" spans="1:102" ht="14.4">
      <c r="A589" t="s">
        <v>1153</v>
      </c>
      <c r="B589" s="85" t="s">
        <v>515</v>
      </c>
      <c r="C589" s="113" t="str">
        <f t="shared" si="335"/>
        <v>A.080.02.101</v>
      </c>
      <c r="D589" s="9" t="s">
        <v>1154</v>
      </c>
      <c r="E589" s="112" t="s">
        <v>362</v>
      </c>
      <c r="F589" s="115" t="str">
        <f t="shared" si="336"/>
        <v>Borosilicate glass (Pyrex)</v>
      </c>
      <c r="G589" s="143">
        <f t="shared" ref="G589:G593" si="347">N589/0.15</f>
        <v>2.0054329333333332</v>
      </c>
      <c r="I589" s="118">
        <f t="shared" ref="I589:I593" si="348">K589+L589+M589+N589</f>
        <v>0.3718531935214352</v>
      </c>
      <c r="K589" s="161">
        <f t="shared" ref="K589:K593" si="349">Q589+R589+S589+T589</f>
        <v>1.3910700567000001E-2</v>
      </c>
      <c r="L589" s="161">
        <f t="shared" ref="L589:L593" si="350">O589+P589+U589+Y589+W589</f>
        <v>3.9666015390000003E-2</v>
      </c>
      <c r="M589" s="162">
        <f t="shared" ref="M589:M593" si="351">V589+X589+Z589+AA589</f>
        <v>1.7461537564435255E-2</v>
      </c>
      <c r="N589" s="161">
        <v>0.30081493999999998</v>
      </c>
      <c r="O589" s="132">
        <v>2.5003185000000001E-2</v>
      </c>
      <c r="P589" s="132">
        <v>1.1690796999999999E-2</v>
      </c>
      <c r="Q589" s="132">
        <v>9.3213975000000001E-3</v>
      </c>
      <c r="R589" s="132">
        <v>4.2529545000000004E-3</v>
      </c>
      <c r="S589" s="164">
        <v>1.3680167E-5</v>
      </c>
      <c r="T589" s="132">
        <v>3.226684E-4</v>
      </c>
      <c r="U589" s="132">
        <v>3.8930603E-4</v>
      </c>
      <c r="V589" s="132">
        <v>2.9844969E-3</v>
      </c>
      <c r="W589" s="132">
        <v>1.9604799000000001E-3</v>
      </c>
      <c r="X589" s="132">
        <v>1.4471398999999999E-2</v>
      </c>
      <c r="Y589" s="132">
        <v>6.2224746000000004E-4</v>
      </c>
      <c r="Z589" s="164">
        <v>5.6416311000000001E-6</v>
      </c>
      <c r="AA589" s="164">
        <v>3.3335254999999999E-11</v>
      </c>
      <c r="AC589" s="118">
        <f t="shared" si="327"/>
        <v>0.30081493999999998</v>
      </c>
      <c r="AD589" s="118">
        <f t="shared" si="328"/>
        <v>5.0993988597000002E-2</v>
      </c>
      <c r="AE589" s="118">
        <f t="shared" si="329"/>
        <v>3.7088929661100001E-2</v>
      </c>
      <c r="AF589" s="118">
        <f t="shared" si="330"/>
        <v>3.9666015390000003E-2</v>
      </c>
      <c r="AG589" s="118">
        <f t="shared" si="331"/>
        <v>1.7455895933335255E-2</v>
      </c>
      <c r="AI589" s="69">
        <v>23.608142999999998</v>
      </c>
      <c r="AJ589" s="69">
        <v>22.227063999999999</v>
      </c>
      <c r="AK589" s="69">
        <v>0.64581621</v>
      </c>
      <c r="AL589" s="69">
        <v>0</v>
      </c>
      <c r="AM589" s="69">
        <v>0.15472401999999999</v>
      </c>
      <c r="AN589" s="69">
        <v>0.41898739000000002</v>
      </c>
      <c r="AO589" s="69">
        <v>0.16155133999999999</v>
      </c>
      <c r="AQ589" s="116">
        <v>4.3266842999999999E-2</v>
      </c>
      <c r="AR589" s="116">
        <v>4.0289477999999997E-2</v>
      </c>
      <c r="AS589" s="116">
        <v>1.7387589000000001E-3</v>
      </c>
      <c r="AT589" s="116">
        <v>1.2386058000000001E-3</v>
      </c>
      <c r="AU589" s="150">
        <f t="shared" si="332"/>
        <v>2.4154363608062864E-6</v>
      </c>
      <c r="AV589" s="150">
        <f t="shared" si="333"/>
        <v>6.4303212251039342E-9</v>
      </c>
      <c r="AW589" s="163">
        <f t="shared" si="334"/>
        <v>0.17347420808</v>
      </c>
      <c r="AX589" s="196">
        <v>1.86474E-6</v>
      </c>
      <c r="AY589" s="196">
        <v>5.6265066999999996E-9</v>
      </c>
      <c r="AZ589" s="196">
        <v>1.5371827E-13</v>
      </c>
      <c r="BA589" s="196">
        <v>1.754794E-11</v>
      </c>
      <c r="BB589" s="196">
        <v>4.6122862999999997E-15</v>
      </c>
      <c r="BC589" s="196">
        <v>1.2239441999999999E-9</v>
      </c>
      <c r="BD589" s="196">
        <v>5.4921183E-7</v>
      </c>
      <c r="BE589" s="196">
        <v>1.7647754999999999E-10</v>
      </c>
      <c r="BF589" s="196">
        <v>6.2698313999999997E-10</v>
      </c>
      <c r="BG589" s="196">
        <v>1.9004445999999999E-14</v>
      </c>
      <c r="BH589" s="196">
        <v>1.2714281E-15</v>
      </c>
      <c r="BI589" s="196">
        <v>1.7639857E-13</v>
      </c>
      <c r="BJ589" s="196">
        <v>2.6808052999999999E-15</v>
      </c>
      <c r="BK589" s="196">
        <v>7.6153950000000004E-16</v>
      </c>
      <c r="BL589" s="196">
        <v>1.0168063999999999E-11</v>
      </c>
      <c r="BM589" s="196">
        <v>2.3286599000000002E-10</v>
      </c>
      <c r="BN589" s="196">
        <v>4.5034264000000003E-20</v>
      </c>
      <c r="BO589" s="108">
        <v>2.1037808E-4</v>
      </c>
      <c r="BP589" s="108">
        <v>0.17326383000000001</v>
      </c>
      <c r="BQ589" s="108">
        <v>0</v>
      </c>
      <c r="BR589" s="108">
        <v>0</v>
      </c>
      <c r="BS589" s="108">
        <v>0</v>
      </c>
      <c r="BU589" s="69">
        <v>1.3109478999999999E-4</v>
      </c>
      <c r="BV589" s="172">
        <v>4.7142807999999997E-6</v>
      </c>
      <c r="BW589" s="172">
        <v>5.5916791999999998E-5</v>
      </c>
      <c r="BX589" s="172">
        <v>4.6271616000000002E-8</v>
      </c>
      <c r="BY589" s="172">
        <v>5.3540138999999999E-6</v>
      </c>
      <c r="BZ589" s="172">
        <v>7.7013262E-7</v>
      </c>
      <c r="CA589" s="172">
        <v>4.1606674E-10</v>
      </c>
      <c r="CB589" s="172">
        <v>1.1690978E-6</v>
      </c>
      <c r="CC589" s="172">
        <v>3.3715806E-8</v>
      </c>
      <c r="CD589" s="172">
        <v>2.2861130000000001E-7</v>
      </c>
      <c r="CE589" s="172">
        <v>1.3078461E-11</v>
      </c>
      <c r="CF589" s="172">
        <v>9.9587531000000003E-17</v>
      </c>
      <c r="CG589" s="172">
        <v>8.5508016999999998E-13</v>
      </c>
      <c r="CH589" s="172">
        <v>2.0177747000000001E-6</v>
      </c>
      <c r="CI589" s="172">
        <v>2.6691855000000001E-5</v>
      </c>
      <c r="CJ589" s="172">
        <v>3.4151817E-5</v>
      </c>
      <c r="CK589" s="69">
        <v>0</v>
      </c>
      <c r="CM589" s="197">
        <v>1.0086404000000001E-12</v>
      </c>
      <c r="CN589" s="198">
        <v>2.0024779000000001</v>
      </c>
      <c r="CO589" s="198">
        <v>2.8516399000000001E-2</v>
      </c>
      <c r="CP589" s="198">
        <v>3.4020064000000001E-3</v>
      </c>
      <c r="CQ589" s="197">
        <v>8.0954625000000003E-11</v>
      </c>
      <c r="CR589" s="197">
        <v>9.5741148000000004E-9</v>
      </c>
      <c r="CS589" s="198">
        <v>1.7130568999999999E-4</v>
      </c>
      <c r="CT589" s="198">
        <v>2.2705191E-3</v>
      </c>
      <c r="CU589" s="197">
        <v>1.2641388E-8</v>
      </c>
      <c r="CV589" s="198">
        <v>2.7130962999999999E-4</v>
      </c>
      <c r="CX589" s="166"/>
    </row>
    <row r="590" spans="1:102" ht="14.4">
      <c r="A590" t="s">
        <v>516</v>
      </c>
      <c r="B590" s="85" t="s">
        <v>515</v>
      </c>
      <c r="C590" s="113" t="str">
        <f t="shared" si="335"/>
        <v>A.080.02.102</v>
      </c>
      <c r="D590" s="9" t="s">
        <v>1154</v>
      </c>
      <c r="E590" s="112" t="s">
        <v>362</v>
      </c>
      <c r="F590" s="115" t="str">
        <f t="shared" si="336"/>
        <v>Ceramic glass</v>
      </c>
      <c r="G590" s="143">
        <f t="shared" si="347"/>
        <v>3.2894682000000004</v>
      </c>
      <c r="I590" s="118">
        <f t="shared" si="348"/>
        <v>0.59463118540576199</v>
      </c>
      <c r="K590" s="161">
        <f t="shared" si="349"/>
        <v>1.7723898390999998E-2</v>
      </c>
      <c r="L590" s="161">
        <f t="shared" si="350"/>
        <v>5.6849718600000008E-2</v>
      </c>
      <c r="M590" s="162">
        <f t="shared" si="351"/>
        <v>2.663733841476194E-2</v>
      </c>
      <c r="N590" s="161">
        <v>0.49342023000000002</v>
      </c>
      <c r="O590" s="132">
        <v>3.5620415000000002E-2</v>
      </c>
      <c r="P590" s="132">
        <v>1.4505318999999999E-2</v>
      </c>
      <c r="Q590" s="132">
        <v>1.1775568E-2</v>
      </c>
      <c r="R590" s="132">
        <v>5.2088578999999998E-3</v>
      </c>
      <c r="S590" s="164">
        <v>2.9924921E-5</v>
      </c>
      <c r="T590" s="132">
        <v>7.0954757000000004E-4</v>
      </c>
      <c r="U590" s="132">
        <v>8.541709E-4</v>
      </c>
      <c r="V590" s="132">
        <v>6.7469144999999999E-4</v>
      </c>
      <c r="W590" s="132">
        <v>4.4556361999999999E-3</v>
      </c>
      <c r="X590" s="132">
        <v>2.5949824999999999E-2</v>
      </c>
      <c r="Y590" s="132">
        <v>1.4141774999999999E-3</v>
      </c>
      <c r="Z590" s="164">
        <v>1.2821889E-5</v>
      </c>
      <c r="AA590" s="164">
        <v>7.5761942000000002E-11</v>
      </c>
      <c r="AC590" s="118">
        <f t="shared" si="327"/>
        <v>0.49342023000000002</v>
      </c>
      <c r="AD590" s="118">
        <f t="shared" si="328"/>
        <v>6.870380329100001E-2</v>
      </c>
      <c r="AE590" s="118">
        <f t="shared" si="329"/>
        <v>5.0992726789000006E-2</v>
      </c>
      <c r="AF590" s="118">
        <f t="shared" si="330"/>
        <v>5.6849718600000008E-2</v>
      </c>
      <c r="AG590" s="118">
        <f t="shared" si="331"/>
        <v>2.6624516525761942E-2</v>
      </c>
      <c r="AI590" s="69">
        <v>45.079870999999997</v>
      </c>
      <c r="AJ590" s="69">
        <v>43.732477000000003</v>
      </c>
      <c r="AK590" s="69">
        <v>0.60555676999999997</v>
      </c>
      <c r="AL590" s="69">
        <v>0</v>
      </c>
      <c r="AM590" s="69">
        <v>0.14390611</v>
      </c>
      <c r="AN590" s="69">
        <v>0.44583288999999998</v>
      </c>
      <c r="AO590" s="69">
        <v>0.15209918</v>
      </c>
      <c r="AQ590" s="116">
        <v>6.8850579999999995E-2</v>
      </c>
      <c r="AR590" s="116">
        <v>6.3573148999999995E-2</v>
      </c>
      <c r="AS590" s="116">
        <v>2.7802727000000001E-3</v>
      </c>
      <c r="AT590" s="116">
        <v>2.4971577000000001E-3</v>
      </c>
      <c r="AU590" s="150">
        <f t="shared" si="332"/>
        <v>3.811339922358696E-6</v>
      </c>
      <c r="AV590" s="150">
        <f t="shared" si="333"/>
        <v>1.0282073652872749E-8</v>
      </c>
      <c r="AW590" s="163">
        <f t="shared" si="334"/>
        <v>0.34974196955000003</v>
      </c>
      <c r="AX590" s="196">
        <v>3.0534427000000002E-6</v>
      </c>
      <c r="AY590" s="196">
        <v>9.2130053999999996E-9</v>
      </c>
      <c r="AZ590" s="196">
        <v>2.5171112E-13</v>
      </c>
      <c r="BA590" s="196">
        <v>3.6955227000000002E-14</v>
      </c>
      <c r="BB590" s="196">
        <v>1.0482469E-14</v>
      </c>
      <c r="BC590" s="196">
        <v>1.4116308000000001E-9</v>
      </c>
      <c r="BD590" s="196">
        <v>7.5617924999999996E-7</v>
      </c>
      <c r="BE590" s="196">
        <v>2.0654220999999999E-10</v>
      </c>
      <c r="BF590" s="196">
        <v>8.6182225000000002E-10</v>
      </c>
      <c r="BG590" s="196">
        <v>4.3191921999999998E-14</v>
      </c>
      <c r="BH590" s="196">
        <v>2.8896092000000002E-15</v>
      </c>
      <c r="BI590" s="196">
        <v>3.9910299000000002E-13</v>
      </c>
      <c r="BJ590" s="196">
        <v>5.2973714000000001E-15</v>
      </c>
      <c r="BK590" s="196">
        <v>1.5997578E-15</v>
      </c>
      <c r="BL590" s="196">
        <v>1.4546911E-11</v>
      </c>
      <c r="BM590" s="196">
        <v>2.9174720999999998E-10</v>
      </c>
      <c r="BN590" s="196">
        <v>1.023506E-19</v>
      </c>
      <c r="BO590" s="196">
        <v>6.6979549999999995E-5</v>
      </c>
      <c r="BP590" s="108">
        <v>0.34967499000000002</v>
      </c>
      <c r="BQ590" s="108">
        <v>0</v>
      </c>
      <c r="BR590" s="108">
        <v>0</v>
      </c>
      <c r="BS590" s="108">
        <v>0</v>
      </c>
      <c r="BU590" s="69">
        <v>1.6050936E-4</v>
      </c>
      <c r="BV590" s="172">
        <v>6.3820027000000001E-6</v>
      </c>
      <c r="BW590" s="172">
        <v>9.1719102000000006E-5</v>
      </c>
      <c r="BX590" s="172">
        <v>1.0150883E-7</v>
      </c>
      <c r="BY590" s="172">
        <v>5.2363459000000002E-6</v>
      </c>
      <c r="BZ590" s="172">
        <v>8.6579358000000004E-7</v>
      </c>
      <c r="CA590" s="172">
        <v>9.4560622999999996E-10</v>
      </c>
      <c r="CB590" s="172">
        <v>1.3145478E-6</v>
      </c>
      <c r="CC590" s="172">
        <v>7.4878207E-8</v>
      </c>
      <c r="CD590" s="172">
        <v>5.0267380000000001E-7</v>
      </c>
      <c r="CE590" s="172">
        <v>2.9723775000000003E-11</v>
      </c>
      <c r="CF590" s="172">
        <v>2.263353E-16</v>
      </c>
      <c r="CG590" s="172">
        <v>1.9433640000000002E-12</v>
      </c>
      <c r="CH590" s="172">
        <v>2.5864346000000001E-6</v>
      </c>
      <c r="CI590" s="172">
        <v>5.1635869E-5</v>
      </c>
      <c r="CJ590" s="172">
        <v>8.9222376000000004E-8</v>
      </c>
      <c r="CK590" s="69">
        <v>0</v>
      </c>
      <c r="CM590" s="197">
        <v>2.2923643999999999E-12</v>
      </c>
      <c r="CN590" s="198">
        <v>3.2887867000000002</v>
      </c>
      <c r="CO590" s="198">
        <v>2.8395832999999999E-2</v>
      </c>
      <c r="CP590" s="198">
        <v>4.5648926999999999E-3</v>
      </c>
      <c r="CQ590" s="197">
        <v>1.8096428E-10</v>
      </c>
      <c r="CR590" s="197">
        <v>2.1399234E-8</v>
      </c>
      <c r="CS590" s="198">
        <v>2.4408512000000001E-4</v>
      </c>
      <c r="CT590" s="198">
        <v>4.6191543E-3</v>
      </c>
      <c r="CU590" s="197">
        <v>2.8730427E-8</v>
      </c>
      <c r="CV590" s="198">
        <v>3.0555462E-4</v>
      </c>
      <c r="CX590" s="166"/>
    </row>
    <row r="591" spans="1:102" ht="14.4">
      <c r="A591" t="s">
        <v>1155</v>
      </c>
      <c r="B591" s="85" t="s">
        <v>515</v>
      </c>
      <c r="C591" s="113" t="str">
        <f t="shared" si="335"/>
        <v>A.080.02.103</v>
      </c>
      <c r="D591" s="9" t="s">
        <v>1154</v>
      </c>
      <c r="E591" s="112" t="s">
        <v>362</v>
      </c>
      <c r="F591" s="115" t="str">
        <f t="shared" si="336"/>
        <v>Recycled borosilicate glass (Pyrex)</v>
      </c>
      <c r="G591" s="143">
        <f t="shared" si="347"/>
        <v>1.3018015333333333</v>
      </c>
      <c r="I591" s="118">
        <f t="shared" si="348"/>
        <v>0.2423843285069987</v>
      </c>
      <c r="K591" s="161">
        <f t="shared" si="349"/>
        <v>8.420555477E-3</v>
      </c>
      <c r="L591" s="161">
        <f t="shared" si="350"/>
        <v>2.4016042479999996E-2</v>
      </c>
      <c r="M591" s="162">
        <f t="shared" si="351"/>
        <v>1.4677500549998727E-2</v>
      </c>
      <c r="N591" s="161">
        <v>0.19527022999999999</v>
      </c>
      <c r="O591" s="132">
        <v>1.3865011999999999E-2</v>
      </c>
      <c r="P591" s="132">
        <v>6.4106930000000003E-3</v>
      </c>
      <c r="Q591" s="132">
        <v>5.1656261E-3</v>
      </c>
      <c r="R591" s="132">
        <v>2.8460241E-3</v>
      </c>
      <c r="S591" s="164">
        <v>1.5244867E-5</v>
      </c>
      <c r="T591" s="132">
        <v>3.9366040999999998E-4</v>
      </c>
      <c r="U591" s="132">
        <v>4.3227374000000002E-4</v>
      </c>
      <c r="V591" s="132">
        <v>3.6013320999999998E-4</v>
      </c>
      <c r="W591" s="132">
        <v>2.5111551000000002E-3</v>
      </c>
      <c r="X591" s="132">
        <v>1.4310141E-2</v>
      </c>
      <c r="Y591" s="132">
        <v>7.9690863999999997E-4</v>
      </c>
      <c r="Z591" s="164">
        <v>7.2262972999999997E-6</v>
      </c>
      <c r="AA591" s="164">
        <v>4.2698726E-11</v>
      </c>
      <c r="AC591" s="118">
        <f t="shared" si="327"/>
        <v>0.19527022999999999</v>
      </c>
      <c r="AD591" s="118">
        <f t="shared" si="328"/>
        <v>2.9128534216999999E-2</v>
      </c>
      <c r="AE591" s="118">
        <f t="shared" si="329"/>
        <v>2.0715205037299997E-2</v>
      </c>
      <c r="AF591" s="118">
        <f t="shared" si="330"/>
        <v>2.4016042479999999E-2</v>
      </c>
      <c r="AG591" s="118">
        <f t="shared" si="331"/>
        <v>1.4670274252698727E-2</v>
      </c>
      <c r="AI591" s="69">
        <v>18.069154999999999</v>
      </c>
      <c r="AJ591" s="69">
        <v>17.387492000000002</v>
      </c>
      <c r="AK591" s="69">
        <v>0.30368506000000001</v>
      </c>
      <c r="AL591" s="69">
        <v>0</v>
      </c>
      <c r="AM591" s="69">
        <v>7.2243528000000001E-2</v>
      </c>
      <c r="AN591" s="69">
        <v>0.22941039999999999</v>
      </c>
      <c r="AO591" s="69">
        <v>7.6323403999999997E-2</v>
      </c>
      <c r="AQ591" s="116">
        <v>2.7245673000000002E-2</v>
      </c>
      <c r="AR591" s="116">
        <v>2.5145434000000001E-2</v>
      </c>
      <c r="AS591" s="116">
        <v>1.1018574000000001E-3</v>
      </c>
      <c r="AT591" s="116">
        <v>9.9838203999999997E-4</v>
      </c>
      <c r="AU591" s="150">
        <f t="shared" si="332"/>
        <v>1.5075200456643438E-6</v>
      </c>
      <c r="AV591" s="150">
        <f t="shared" si="333"/>
        <v>4.0749166138707344E-9</v>
      </c>
      <c r="AW591" s="163">
        <f t="shared" si="334"/>
        <v>0.139829413628</v>
      </c>
      <c r="AX591" s="196">
        <v>1.2083846999999999E-6</v>
      </c>
      <c r="AY591" s="196">
        <v>3.6460005000000002E-9</v>
      </c>
      <c r="AZ591" s="196">
        <v>9.9613426000000006E-14</v>
      </c>
      <c r="BA591" s="196">
        <v>2.0827622E-14</v>
      </c>
      <c r="BB591" s="196">
        <v>5.9078219000000003E-15</v>
      </c>
      <c r="BC591" s="196">
        <v>6.0808849999999995E-10</v>
      </c>
      <c r="BD591" s="196">
        <v>2.9836348999999999E-7</v>
      </c>
      <c r="BE591" s="196">
        <v>8.9237734999999998E-11</v>
      </c>
      <c r="BF591" s="196">
        <v>3.3932783000000001E-10</v>
      </c>
      <c r="BG591" s="196">
        <v>2.4342565999999999E-14</v>
      </c>
      <c r="BH591" s="196">
        <v>1.5273298999999999E-15</v>
      </c>
      <c r="BI591" s="196">
        <v>2.2153192E-13</v>
      </c>
      <c r="BJ591" s="196">
        <v>2.6905344999999999E-15</v>
      </c>
      <c r="BK591" s="196">
        <v>8.4303665E-16</v>
      </c>
      <c r="BL591" s="196">
        <v>7.8429288999999998E-12</v>
      </c>
      <c r="BM591" s="196">
        <v>1.558975E-10</v>
      </c>
      <c r="BN591" s="196">
        <v>5.7683846000000006E-20</v>
      </c>
      <c r="BO591" s="196">
        <v>3.5373628E-5</v>
      </c>
      <c r="BP591" s="108">
        <v>0.13979404000000001</v>
      </c>
      <c r="BQ591" s="108">
        <v>0</v>
      </c>
      <c r="BR591" s="108">
        <v>0</v>
      </c>
      <c r="BS591" s="108">
        <v>0</v>
      </c>
      <c r="BU591" s="172">
        <v>6.4033729000000003E-5</v>
      </c>
      <c r="BV591" s="172">
        <v>2.5281182999999999E-6</v>
      </c>
      <c r="BW591" s="172">
        <v>3.6297680000000002E-5</v>
      </c>
      <c r="BX591" s="172">
        <v>5.1332998E-8</v>
      </c>
      <c r="BY591" s="172">
        <v>2.0778004E-6</v>
      </c>
      <c r="BZ591" s="172">
        <v>3.7099049999999998E-7</v>
      </c>
      <c r="CA591" s="172">
        <v>5.3293487000000002E-10</v>
      </c>
      <c r="CB591" s="172">
        <v>5.6334271E-7</v>
      </c>
      <c r="CC591" s="172">
        <v>3.9683581999999999E-8</v>
      </c>
      <c r="CD591" s="172">
        <v>2.7712278000000001E-7</v>
      </c>
      <c r="CE591" s="172">
        <v>1.6752043E-11</v>
      </c>
      <c r="CF591" s="172">
        <v>1.2756047000000001E-16</v>
      </c>
      <c r="CG591" s="172">
        <v>1.0952619E-12</v>
      </c>
      <c r="CH591" s="172">
        <v>1.1177724E-6</v>
      </c>
      <c r="CI591" s="172">
        <v>2.0662057999999998E-5</v>
      </c>
      <c r="CJ591" s="172">
        <v>4.7275960999999997E-8</v>
      </c>
      <c r="CK591" s="69">
        <v>0</v>
      </c>
      <c r="CM591" s="197">
        <v>1.2919553E-12</v>
      </c>
      <c r="CN591" s="198">
        <v>1.3015403000000001</v>
      </c>
      <c r="CO591" s="198">
        <v>1.2610131E-2</v>
      </c>
      <c r="CP591" s="198">
        <v>1.8147034999999999E-3</v>
      </c>
      <c r="CQ591" s="197">
        <v>1.0040644000000001E-10</v>
      </c>
      <c r="CR591" s="197">
        <v>1.1868908000000001E-8</v>
      </c>
      <c r="CS591" s="197">
        <v>9.6063968999999996E-5</v>
      </c>
      <c r="CT591" s="198">
        <v>2.3560166E-3</v>
      </c>
      <c r="CU591" s="197">
        <v>1.6192201000000002E-8</v>
      </c>
      <c r="CV591" s="198">
        <v>1.3104044E-4</v>
      </c>
      <c r="CX591" s="166"/>
    </row>
    <row r="592" spans="1:102" ht="14.4">
      <c r="A592" t="s">
        <v>517</v>
      </c>
      <c r="B592" s="85" t="s">
        <v>515</v>
      </c>
      <c r="C592" s="113" t="str">
        <f t="shared" si="335"/>
        <v>A.080.02.104</v>
      </c>
      <c r="D592" s="9" t="s">
        <v>1154</v>
      </c>
      <c r="E592" s="112" t="s">
        <v>362</v>
      </c>
      <c r="F592" s="115" t="str">
        <f t="shared" si="336"/>
        <v>Recycled silica glass</v>
      </c>
      <c r="G592" s="143">
        <f t="shared" si="347"/>
        <v>2.9465356000000003</v>
      </c>
      <c r="I592" s="118">
        <f t="shared" si="348"/>
        <v>0.5396999166605797</v>
      </c>
      <c r="K592" s="161">
        <f t="shared" si="349"/>
        <v>1.7282504617999999E-2</v>
      </c>
      <c r="L592" s="161">
        <f t="shared" si="350"/>
        <v>5.2440902789999994E-2</v>
      </c>
      <c r="M592" s="162">
        <f t="shared" si="351"/>
        <v>2.7996169252579695E-2</v>
      </c>
      <c r="N592" s="161">
        <v>0.44198034000000003</v>
      </c>
      <c r="O592" s="132">
        <v>3.1675219999999997E-2</v>
      </c>
      <c r="P592" s="132">
        <v>1.3663353E-2</v>
      </c>
      <c r="Q592" s="132">
        <v>1.105341E-2</v>
      </c>
      <c r="R592" s="132">
        <v>5.4504530999999997E-3</v>
      </c>
      <c r="S592" s="164">
        <v>3.0207328000000001E-5</v>
      </c>
      <c r="T592" s="132">
        <v>7.4843418999999997E-4</v>
      </c>
      <c r="U592" s="132">
        <v>8.5935918999999997E-4</v>
      </c>
      <c r="V592" s="132">
        <v>6.9747893000000004E-4</v>
      </c>
      <c r="W592" s="132">
        <v>4.7389731999999997E-3</v>
      </c>
      <c r="X592" s="132">
        <v>2.7285053E-2</v>
      </c>
      <c r="Y592" s="132">
        <v>1.5039973999999999E-3</v>
      </c>
      <c r="Z592" s="164">
        <v>1.3637242E-5</v>
      </c>
      <c r="AA592" s="164">
        <v>8.0579696999999994E-11</v>
      </c>
      <c r="AC592" s="118">
        <f t="shared" si="327"/>
        <v>0.44198034000000003</v>
      </c>
      <c r="AD592" s="118">
        <f t="shared" si="328"/>
        <v>6.3480436808000001E-2</v>
      </c>
      <c r="AE592" s="118">
        <f t="shared" si="329"/>
        <v>4.6211569431999992E-2</v>
      </c>
      <c r="AF592" s="118">
        <f t="shared" si="330"/>
        <v>5.2440902789999994E-2</v>
      </c>
      <c r="AG592" s="118">
        <f t="shared" si="331"/>
        <v>2.7982532010579694E-2</v>
      </c>
      <c r="AI592" s="69">
        <v>40.609090999999999</v>
      </c>
      <c r="AJ592" s="69">
        <v>39.253731000000002</v>
      </c>
      <c r="AK592" s="69">
        <v>0.60646343999999996</v>
      </c>
      <c r="AL592" s="69">
        <v>0</v>
      </c>
      <c r="AM592" s="69">
        <v>0.14419659000000001</v>
      </c>
      <c r="AN592" s="69">
        <v>0.45232684000000001</v>
      </c>
      <c r="AO592" s="69">
        <v>0.15237300000000001</v>
      </c>
      <c r="AQ592" s="116">
        <v>6.1670964000000002E-2</v>
      </c>
      <c r="AR592" s="116">
        <v>5.6932008999999999E-2</v>
      </c>
      <c r="AS592" s="116">
        <v>2.4919937999999999E-3</v>
      </c>
      <c r="AT592" s="116">
        <v>2.2469609E-3</v>
      </c>
      <c r="AU592" s="150">
        <f t="shared" si="332"/>
        <v>3.4131899618492908E-6</v>
      </c>
      <c r="AV592" s="150">
        <f t="shared" si="333"/>
        <v>9.2159534453061591E-9</v>
      </c>
      <c r="AW592" s="163">
        <f t="shared" si="334"/>
        <v>0.31470040340299998</v>
      </c>
      <c r="AX592" s="196">
        <v>2.735106E-6</v>
      </c>
      <c r="AY592" s="196">
        <v>8.2525032E-9</v>
      </c>
      <c r="AZ592" s="196">
        <v>2.2546898999999999E-13</v>
      </c>
      <c r="BA592" s="196">
        <v>3.9305234999999998E-14</v>
      </c>
      <c r="BB592" s="196">
        <v>1.1149056E-14</v>
      </c>
      <c r="BC592" s="196">
        <v>1.3139039E-9</v>
      </c>
      <c r="BD592" s="196">
        <v>6.7645311999999999E-7</v>
      </c>
      <c r="BE592" s="196">
        <v>1.9250883999999999E-10</v>
      </c>
      <c r="BF592" s="196">
        <v>7.7023896000000004E-10</v>
      </c>
      <c r="BG592" s="196">
        <v>4.5938526999999998E-14</v>
      </c>
      <c r="BH592" s="196">
        <v>2.9721345E-15</v>
      </c>
      <c r="BI592" s="196">
        <v>4.2108340999999999E-13</v>
      </c>
      <c r="BJ592" s="196">
        <v>5.3392202E-15</v>
      </c>
      <c r="BK592" s="196">
        <v>1.6429156000000001E-15</v>
      </c>
      <c r="BL592" s="196">
        <v>1.5116384999999999E-11</v>
      </c>
      <c r="BM592" s="196">
        <v>3.0177111000000002E-10</v>
      </c>
      <c r="BN592" s="196">
        <v>1.0885915000000001E-19</v>
      </c>
      <c r="BO592" s="196">
        <v>6.8863402999999997E-5</v>
      </c>
      <c r="BP592" s="108">
        <v>0.31463153999999999</v>
      </c>
      <c r="BQ592" s="108">
        <v>0</v>
      </c>
      <c r="BR592" s="108">
        <v>0</v>
      </c>
      <c r="BS592" s="108">
        <v>0</v>
      </c>
      <c r="BU592" s="69">
        <v>1.4428841E-4</v>
      </c>
      <c r="BV592" s="172">
        <v>5.7191196999999999E-6</v>
      </c>
      <c r="BW592" s="172">
        <v>8.2157232000000001E-5</v>
      </c>
      <c r="BX592" s="172">
        <v>1.0208741E-7</v>
      </c>
      <c r="BY592" s="172">
        <v>4.6959733999999997E-6</v>
      </c>
      <c r="BZ592" s="172">
        <v>8.0388730000000003E-7</v>
      </c>
      <c r="CA592" s="172">
        <v>1.0057380000000001E-9</v>
      </c>
      <c r="CB592" s="172">
        <v>1.2206166000000001E-6</v>
      </c>
      <c r="CC592" s="172">
        <v>7.7122685999999994E-8</v>
      </c>
      <c r="CD592" s="172">
        <v>5.2845969E-7</v>
      </c>
      <c r="CE592" s="172">
        <v>3.1613931000000002E-11</v>
      </c>
      <c r="CF592" s="172">
        <v>2.4072812000000001E-16</v>
      </c>
      <c r="CG592" s="172">
        <v>2.0669438999999999E-12</v>
      </c>
      <c r="CH592" s="172">
        <v>2.4109897000000002E-6</v>
      </c>
      <c r="CI592" s="172">
        <v>4.6479993000000003E-5</v>
      </c>
      <c r="CJ592" s="172">
        <v>9.1887148000000002E-8</v>
      </c>
      <c r="CK592" s="69">
        <v>0</v>
      </c>
      <c r="CM592" s="197">
        <v>2.4381375000000001E-12</v>
      </c>
      <c r="CN592" s="198">
        <v>2.9459336</v>
      </c>
      <c r="CO592" s="198">
        <v>2.6808048000000001E-2</v>
      </c>
      <c r="CP592" s="198">
        <v>4.0971499000000003E-3</v>
      </c>
      <c r="CQ592" s="197">
        <v>1.9088858000000001E-10</v>
      </c>
      <c r="CR592" s="197">
        <v>2.2568524999999999E-8</v>
      </c>
      <c r="CS592" s="198">
        <v>2.1810653E-4</v>
      </c>
      <c r="CT592" s="198">
        <v>4.6655938000000003E-3</v>
      </c>
      <c r="CU592" s="197">
        <v>3.0557414E-8</v>
      </c>
      <c r="CV592" s="198">
        <v>2.8381774999999999E-4</v>
      </c>
      <c r="CX592" s="166"/>
    </row>
    <row r="593" spans="1:102" ht="14.4">
      <c r="A593" t="s">
        <v>518</v>
      </c>
      <c r="B593" s="85" t="s">
        <v>515</v>
      </c>
      <c r="C593" s="113" t="str">
        <f t="shared" si="335"/>
        <v>A.080.02.105</v>
      </c>
      <c r="D593" s="9" t="s">
        <v>1154</v>
      </c>
      <c r="E593" s="112" t="s">
        <v>362</v>
      </c>
      <c r="F593" s="115" t="str">
        <f t="shared" si="336"/>
        <v>Silica glass</v>
      </c>
      <c r="G593" s="143">
        <f t="shared" si="347"/>
        <v>3.2894682000000004</v>
      </c>
      <c r="I593" s="118">
        <f t="shared" si="348"/>
        <v>0.59463118540576199</v>
      </c>
      <c r="K593" s="161">
        <f t="shared" si="349"/>
        <v>1.7723898390999998E-2</v>
      </c>
      <c r="L593" s="161">
        <f t="shared" si="350"/>
        <v>5.6849718600000008E-2</v>
      </c>
      <c r="M593" s="162">
        <f t="shared" si="351"/>
        <v>2.663733841476194E-2</v>
      </c>
      <c r="N593" s="161">
        <v>0.49342023000000002</v>
      </c>
      <c r="O593" s="132">
        <v>3.5620415000000002E-2</v>
      </c>
      <c r="P593" s="132">
        <v>1.4505318999999999E-2</v>
      </c>
      <c r="Q593" s="132">
        <v>1.1775568E-2</v>
      </c>
      <c r="R593" s="132">
        <v>5.2088578999999998E-3</v>
      </c>
      <c r="S593" s="164">
        <v>2.9924921E-5</v>
      </c>
      <c r="T593" s="132">
        <v>7.0954757000000004E-4</v>
      </c>
      <c r="U593" s="132">
        <v>8.541709E-4</v>
      </c>
      <c r="V593" s="132">
        <v>6.7469144999999999E-4</v>
      </c>
      <c r="W593" s="132">
        <v>4.4556361999999999E-3</v>
      </c>
      <c r="X593" s="132">
        <v>2.5949824999999999E-2</v>
      </c>
      <c r="Y593" s="132">
        <v>1.4141774999999999E-3</v>
      </c>
      <c r="Z593" s="164">
        <v>1.2821889E-5</v>
      </c>
      <c r="AA593" s="164">
        <v>7.5761942000000002E-11</v>
      </c>
      <c r="AC593" s="118">
        <f t="shared" si="327"/>
        <v>0.49342023000000002</v>
      </c>
      <c r="AD593" s="118">
        <f t="shared" si="328"/>
        <v>6.870380329100001E-2</v>
      </c>
      <c r="AE593" s="118">
        <f t="shared" si="329"/>
        <v>5.0992726789000006E-2</v>
      </c>
      <c r="AF593" s="118">
        <f t="shared" si="330"/>
        <v>5.6849718600000008E-2</v>
      </c>
      <c r="AG593" s="118">
        <f t="shared" si="331"/>
        <v>2.6624516525761942E-2</v>
      </c>
      <c r="AI593" s="69">
        <v>45.079870999999997</v>
      </c>
      <c r="AJ593" s="69">
        <v>43.732477000000003</v>
      </c>
      <c r="AK593" s="69">
        <v>0.60555676999999997</v>
      </c>
      <c r="AL593" s="69">
        <v>0</v>
      </c>
      <c r="AM593" s="69">
        <v>0.14390611</v>
      </c>
      <c r="AN593" s="69">
        <v>0.44583288999999998</v>
      </c>
      <c r="AO593" s="69">
        <v>0.15209918</v>
      </c>
      <c r="AQ593" s="116">
        <v>6.8850579999999995E-2</v>
      </c>
      <c r="AR593" s="116">
        <v>6.3573148999999995E-2</v>
      </c>
      <c r="AS593" s="116">
        <v>2.7802727000000001E-3</v>
      </c>
      <c r="AT593" s="116">
        <v>2.4971577000000001E-3</v>
      </c>
      <c r="AU593" s="150">
        <f t="shared" si="332"/>
        <v>3.811339922358696E-6</v>
      </c>
      <c r="AV593" s="150">
        <f t="shared" si="333"/>
        <v>1.0282073652872749E-8</v>
      </c>
      <c r="AW593" s="163">
        <f t="shared" si="334"/>
        <v>0.34974196955000003</v>
      </c>
      <c r="AX593" s="196">
        <v>3.0534427000000002E-6</v>
      </c>
      <c r="AY593" s="196">
        <v>9.2130053999999996E-9</v>
      </c>
      <c r="AZ593" s="196">
        <v>2.5171112E-13</v>
      </c>
      <c r="BA593" s="196">
        <v>3.6955227000000002E-14</v>
      </c>
      <c r="BB593" s="196">
        <v>1.0482469E-14</v>
      </c>
      <c r="BC593" s="196">
        <v>1.4116308000000001E-9</v>
      </c>
      <c r="BD593" s="196">
        <v>7.5617924999999996E-7</v>
      </c>
      <c r="BE593" s="196">
        <v>2.0654220999999999E-10</v>
      </c>
      <c r="BF593" s="196">
        <v>8.6182225000000002E-10</v>
      </c>
      <c r="BG593" s="196">
        <v>4.3191921999999998E-14</v>
      </c>
      <c r="BH593" s="196">
        <v>2.8896092000000002E-15</v>
      </c>
      <c r="BI593" s="196">
        <v>3.9910299000000002E-13</v>
      </c>
      <c r="BJ593" s="196">
        <v>5.2973714000000001E-15</v>
      </c>
      <c r="BK593" s="196">
        <v>1.5997578E-15</v>
      </c>
      <c r="BL593" s="196">
        <v>1.4546911E-11</v>
      </c>
      <c r="BM593" s="196">
        <v>2.9174720999999998E-10</v>
      </c>
      <c r="BN593" s="196">
        <v>1.023506E-19</v>
      </c>
      <c r="BO593" s="196">
        <v>6.6979549999999995E-5</v>
      </c>
      <c r="BP593" s="108">
        <v>0.34967499000000002</v>
      </c>
      <c r="BQ593" s="108">
        <v>0</v>
      </c>
      <c r="BR593" s="108">
        <v>0</v>
      </c>
      <c r="BS593" s="108">
        <v>0</v>
      </c>
      <c r="BU593" s="69">
        <v>1.6050936E-4</v>
      </c>
      <c r="BV593" s="172">
        <v>6.3820027000000001E-6</v>
      </c>
      <c r="BW593" s="172">
        <v>9.1719102000000006E-5</v>
      </c>
      <c r="BX593" s="172">
        <v>1.0150883E-7</v>
      </c>
      <c r="BY593" s="172">
        <v>5.2363459000000002E-6</v>
      </c>
      <c r="BZ593" s="172">
        <v>8.6579358000000004E-7</v>
      </c>
      <c r="CA593" s="172">
        <v>9.4560622999999996E-10</v>
      </c>
      <c r="CB593" s="172">
        <v>1.3145478E-6</v>
      </c>
      <c r="CC593" s="172">
        <v>7.4878207E-8</v>
      </c>
      <c r="CD593" s="172">
        <v>5.0267380000000001E-7</v>
      </c>
      <c r="CE593" s="172">
        <v>2.9723775000000003E-11</v>
      </c>
      <c r="CF593" s="172">
        <v>2.263353E-16</v>
      </c>
      <c r="CG593" s="172">
        <v>1.9433640000000002E-12</v>
      </c>
      <c r="CH593" s="172">
        <v>2.5864346000000001E-6</v>
      </c>
      <c r="CI593" s="172">
        <v>5.1635869E-5</v>
      </c>
      <c r="CJ593" s="172">
        <v>8.9222376000000004E-8</v>
      </c>
      <c r="CK593" s="69">
        <v>0</v>
      </c>
      <c r="CM593" s="197">
        <v>2.2923643999999999E-12</v>
      </c>
      <c r="CN593" s="198">
        <v>3.2887867000000002</v>
      </c>
      <c r="CO593" s="198">
        <v>2.8395832999999999E-2</v>
      </c>
      <c r="CP593" s="198">
        <v>4.5648926999999999E-3</v>
      </c>
      <c r="CQ593" s="197">
        <v>1.8096428E-10</v>
      </c>
      <c r="CR593" s="197">
        <v>2.1399234E-8</v>
      </c>
      <c r="CS593" s="198">
        <v>2.4408512000000001E-4</v>
      </c>
      <c r="CT593" s="198">
        <v>4.6191543E-3</v>
      </c>
      <c r="CU593" s="197">
        <v>2.8730427E-8</v>
      </c>
      <c r="CV593" s="198">
        <v>3.0555462E-4</v>
      </c>
      <c r="CX593" s="166"/>
    </row>
    <row r="594" spans="1:102" ht="14.4">
      <c r="B594" s="85"/>
      <c r="C594" s="113"/>
      <c r="D594" s="1" t="s">
        <v>1156</v>
      </c>
      <c r="E594" s="112"/>
      <c r="S594" s="3"/>
      <c r="Z594" s="3"/>
      <c r="AA594" s="3"/>
      <c r="AC594" s="142"/>
      <c r="AD594" s="142"/>
      <c r="AE594" s="142"/>
      <c r="AF594" s="142"/>
      <c r="AG594" s="142"/>
      <c r="AU594" s="86"/>
      <c r="AV594" s="86"/>
      <c r="AW594" s="86"/>
      <c r="AX594" s="3"/>
      <c r="AY594" s="3"/>
      <c r="AZ594" s="3"/>
      <c r="BA594" s="3"/>
      <c r="BB594" s="3"/>
      <c r="BC594" s="3"/>
      <c r="BD594" s="3"/>
      <c r="BE594" s="3"/>
      <c r="BF594" s="3"/>
      <c r="BG594" s="3"/>
      <c r="BH594" s="3"/>
      <c r="BI594" s="3"/>
      <c r="BJ594" s="3"/>
      <c r="BK594" s="3"/>
      <c r="BL594" s="3"/>
      <c r="BM594" s="3"/>
      <c r="BN594" s="3"/>
      <c r="BO594" s="3"/>
      <c r="BV594" s="3"/>
      <c r="BW594" s="3"/>
      <c r="BX594" s="3"/>
      <c r="BY594" s="3"/>
      <c r="BZ594" s="3"/>
      <c r="CA594" s="3"/>
      <c r="CB594" s="3"/>
      <c r="CC594" s="3"/>
      <c r="CD594" s="3"/>
      <c r="CE594" s="3"/>
      <c r="CF594" s="3"/>
      <c r="CG594" s="3"/>
      <c r="CH594" s="3"/>
      <c r="CI594" s="3"/>
      <c r="CJ594" s="3"/>
      <c r="CM594" s="3"/>
      <c r="CQ594" s="3"/>
      <c r="CR594" s="3"/>
      <c r="CU594" s="3"/>
    </row>
    <row r="595" spans="1:102" ht="14.4">
      <c r="A595" t="s">
        <v>1679</v>
      </c>
      <c r="B595" s="85" t="s">
        <v>515</v>
      </c>
      <c r="C595" s="113" t="str">
        <f t="shared" ref="C595:C601" si="352">MID(A595,1,12)</f>
        <v>A.080.03.101</v>
      </c>
      <c r="D595" s="9" t="s">
        <v>1156</v>
      </c>
      <c r="E595" s="112" t="s">
        <v>362</v>
      </c>
      <c r="F595" s="115" t="str">
        <f t="shared" ref="F595:F601" si="353">MID(A595, 21,85)</f>
        <v>Glass bottles 100% recycled</v>
      </c>
      <c r="G595" s="143">
        <f t="shared" ref="G595:G601" si="354">N595/0.15</f>
        <v>1.1666328666666668</v>
      </c>
      <c r="I595" s="118">
        <f t="shared" ref="I595:I601" si="355">K595+L595+M595+N595</f>
        <v>0.20038155584284481</v>
      </c>
      <c r="K595" s="161">
        <f t="shared" ref="K595:K601" si="356">Q595+R595+S595+T595</f>
        <v>3.9257522528999998E-3</v>
      </c>
      <c r="L595" s="161">
        <f t="shared" ref="L595:L601" si="357">O595+P595+U595+Y595+W595</f>
        <v>1.7533423077999995E-2</v>
      </c>
      <c r="M595" s="162">
        <f t="shared" ref="M595:M601" si="358">V595+X595+Z595+AA595</f>
        <v>3.9274505119448215E-3</v>
      </c>
      <c r="N595" s="161">
        <v>0.17499492999999999</v>
      </c>
      <c r="O595" s="132">
        <v>1.2772774000000001E-2</v>
      </c>
      <c r="P595" s="132">
        <v>4.2579734999999997E-3</v>
      </c>
      <c r="Q595" s="132">
        <v>3.3598881000000001E-3</v>
      </c>
      <c r="R595" s="132">
        <v>5.0472755999999999E-4</v>
      </c>
      <c r="S595" s="164">
        <v>4.5770608999999998E-6</v>
      </c>
      <c r="T595" s="164">
        <v>5.6559532E-5</v>
      </c>
      <c r="U595" s="132">
        <v>1.3528499999999999E-4</v>
      </c>
      <c r="V595" s="132">
        <v>1.7357618999999999E-4</v>
      </c>
      <c r="W595" s="132">
        <v>2.7845959000000003E-4</v>
      </c>
      <c r="X595" s="132">
        <v>3.753073E-3</v>
      </c>
      <c r="Y595" s="164">
        <v>8.8930988E-5</v>
      </c>
      <c r="Z595" s="164">
        <v>8.0131721000000002E-7</v>
      </c>
      <c r="AA595" s="164">
        <v>4.7348209000000003E-12</v>
      </c>
      <c r="AC595" s="118">
        <f t="shared" si="327"/>
        <v>0.17499492999999999</v>
      </c>
      <c r="AD595" s="118">
        <f t="shared" si="328"/>
        <v>2.1091784752899998E-2</v>
      </c>
      <c r="AE595" s="118">
        <f t="shared" si="329"/>
        <v>1.7166833817209997E-2</v>
      </c>
      <c r="AF595" s="118">
        <f t="shared" si="330"/>
        <v>1.7533423077999998E-2</v>
      </c>
      <c r="AG595" s="118">
        <f t="shared" si="331"/>
        <v>3.9266491947348211E-3</v>
      </c>
      <c r="AI595" s="69">
        <v>15.837998000000001</v>
      </c>
      <c r="AJ595" s="69">
        <v>15.225765000000001</v>
      </c>
      <c r="AK595" s="69">
        <v>0.29213433999999999</v>
      </c>
      <c r="AL595" s="69">
        <v>0</v>
      </c>
      <c r="AM595" s="69">
        <v>6.9954615999999997E-2</v>
      </c>
      <c r="AN595" s="69">
        <v>0.17717984000000001</v>
      </c>
      <c r="AO595" s="69">
        <v>7.2963455999999996E-2</v>
      </c>
      <c r="AQ595" s="116">
        <v>2.4324574000000002E-2</v>
      </c>
      <c r="AR595" s="116">
        <v>2.2497383999999999E-2</v>
      </c>
      <c r="AS595" s="116">
        <v>9.821481E-4</v>
      </c>
      <c r="AT595" s="116">
        <v>8.4504147000000001E-4</v>
      </c>
      <c r="AU595" s="150">
        <f t="shared" si="332"/>
        <v>1.3487639951836677E-6</v>
      </c>
      <c r="AV595" s="150">
        <f t="shared" si="333"/>
        <v>3.6322044991416261E-9</v>
      </c>
      <c r="AW595" s="163">
        <f t="shared" si="334"/>
        <v>0.118353152285</v>
      </c>
      <c r="AX595" s="196">
        <v>1.0829262999999999E-6</v>
      </c>
      <c r="AY595" s="196">
        <v>3.2674614999999999E-9</v>
      </c>
      <c r="AZ595" s="196">
        <v>8.9271237000000006E-14</v>
      </c>
      <c r="BA595" s="196">
        <v>2.3095551000000001E-15</v>
      </c>
      <c r="BB595" s="196">
        <v>6.5511273000000001E-16</v>
      </c>
      <c r="BC595" s="196">
        <v>4.2357769999999999E-10</v>
      </c>
      <c r="BD595" s="196">
        <v>2.6537977000000002E-7</v>
      </c>
      <c r="BE595" s="196">
        <v>6.1485627000000002E-11</v>
      </c>
      <c r="BF595" s="196">
        <v>3.0313184999999999E-10</v>
      </c>
      <c r="BG595" s="196">
        <v>2.6993238E-15</v>
      </c>
      <c r="BH595" s="196">
        <v>8.7703085000000002E-16</v>
      </c>
      <c r="BI595" s="196">
        <v>3.1652305999999998E-14</v>
      </c>
      <c r="BJ595" s="196">
        <v>8.2293380000000005E-16</v>
      </c>
      <c r="BK595" s="196">
        <v>1.9930377999999999E-16</v>
      </c>
      <c r="BL595" s="196">
        <v>1.517879E-12</v>
      </c>
      <c r="BM595" s="196">
        <v>3.2826639999999997E-11</v>
      </c>
      <c r="BN595" s="196">
        <v>6.3965066000000003E-21</v>
      </c>
      <c r="BO595" s="196">
        <v>1.9942284999999999E-5</v>
      </c>
      <c r="BP595" s="108">
        <v>0.11833320999999999</v>
      </c>
      <c r="BQ595" s="108">
        <v>0</v>
      </c>
      <c r="BR595" s="108">
        <v>0</v>
      </c>
      <c r="BS595" s="108">
        <v>0</v>
      </c>
      <c r="BU595" s="172">
        <v>5.6121481999999999E-5</v>
      </c>
      <c r="BV595" s="172">
        <v>2.2238506999999999E-6</v>
      </c>
      <c r="BW595" s="172">
        <v>3.2528820000000001E-5</v>
      </c>
      <c r="BX595" s="172">
        <v>1.6148067000000002E-8</v>
      </c>
      <c r="BY595" s="172">
        <v>1.8348711999999999E-6</v>
      </c>
      <c r="BZ595" s="172">
        <v>2.6342556000000001E-7</v>
      </c>
      <c r="CA595" s="172">
        <v>5.9096639E-11</v>
      </c>
      <c r="CB595" s="172">
        <v>3.9985201999999999E-7</v>
      </c>
      <c r="CC595" s="172">
        <v>8.9713754000000003E-9</v>
      </c>
      <c r="CD595" s="172">
        <v>4.2945293999999999E-8</v>
      </c>
      <c r="CE595" s="172">
        <v>1.8576181E-12</v>
      </c>
      <c r="CF595" s="172">
        <v>1.4145057999999999E-17</v>
      </c>
      <c r="CG595" s="172">
        <v>1.2145254E-13</v>
      </c>
      <c r="CH595" s="172">
        <v>7.6265059999999997E-7</v>
      </c>
      <c r="CI595" s="172">
        <v>1.8013607999999998E-5</v>
      </c>
      <c r="CJ595" s="172">
        <v>2.6277552999999999E-8</v>
      </c>
      <c r="CK595" s="69">
        <v>0</v>
      </c>
      <c r="CM595" s="197">
        <v>1.4326368999999999E-13</v>
      </c>
      <c r="CN595" s="198">
        <v>1.1663897000000001</v>
      </c>
      <c r="CO595" s="198">
        <v>8.0953783000000008E-3</v>
      </c>
      <c r="CP595" s="198">
        <v>1.5819337E-3</v>
      </c>
      <c r="CQ595" s="197">
        <v>1.4418570999999999E-11</v>
      </c>
      <c r="CR595" s="197">
        <v>1.7121330999999999E-9</v>
      </c>
      <c r="CS595" s="197">
        <v>8.6329405000000001E-5</v>
      </c>
      <c r="CT595" s="198">
        <v>7.0175939999999996E-4</v>
      </c>
      <c r="CU595" s="197">
        <v>1.7955377000000001E-9</v>
      </c>
      <c r="CV595" s="197">
        <v>9.2945138000000003E-5</v>
      </c>
      <c r="CX595" s="166"/>
    </row>
    <row r="596" spans="1:102" ht="14.4">
      <c r="A596" t="s">
        <v>1680</v>
      </c>
      <c r="B596" s="85" t="s">
        <v>515</v>
      </c>
      <c r="C596" s="113" t="str">
        <f t="shared" si="352"/>
        <v>A.080.03.102</v>
      </c>
      <c r="D596" s="9" t="s">
        <v>1156</v>
      </c>
      <c r="E596" s="112" t="s">
        <v>362</v>
      </c>
      <c r="F596" s="115" t="str">
        <f t="shared" si="353"/>
        <v>Glass bottles recycled average EU 74%</v>
      </c>
      <c r="G596" s="143">
        <f t="shared" si="354"/>
        <v>1.2909392</v>
      </c>
      <c r="I596" s="118">
        <f t="shared" si="355"/>
        <v>0.22558440773855282</v>
      </c>
      <c r="K596" s="161">
        <f t="shared" si="356"/>
        <v>5.2091634049E-3</v>
      </c>
      <c r="L596" s="161">
        <f t="shared" si="357"/>
        <v>2.0365196930000003E-2</v>
      </c>
      <c r="M596" s="162">
        <f t="shared" si="358"/>
        <v>6.3691674036528197E-3</v>
      </c>
      <c r="N596" s="161">
        <v>0.19364087999999999</v>
      </c>
      <c r="O596" s="132">
        <v>1.4082506999999999E-2</v>
      </c>
      <c r="P596" s="132">
        <v>5.0365920000000003E-3</v>
      </c>
      <c r="Q596" s="132">
        <v>4.0171410000000001E-3</v>
      </c>
      <c r="R596" s="132">
        <v>1.0506498999999999E-3</v>
      </c>
      <c r="S596" s="164">
        <v>7.2772648999999999E-6</v>
      </c>
      <c r="T596" s="132">
        <v>1.3409524E-4</v>
      </c>
      <c r="U596" s="132">
        <v>2.1115312000000001E-4</v>
      </c>
      <c r="V596" s="132">
        <v>2.1615626999999999E-4</v>
      </c>
      <c r="W596" s="132">
        <v>7.8529280999999995E-4</v>
      </c>
      <c r="X596" s="132">
        <v>6.1507513E-3</v>
      </c>
      <c r="Y596" s="132">
        <v>2.49652E-4</v>
      </c>
      <c r="Z596" s="164">
        <v>2.2598202999999999E-6</v>
      </c>
      <c r="AA596" s="164">
        <v>1.335282E-11</v>
      </c>
      <c r="AC596" s="118">
        <f t="shared" si="327"/>
        <v>0.19364087999999999</v>
      </c>
      <c r="AD596" s="118">
        <f t="shared" si="328"/>
        <v>2.4539415524900004E-2</v>
      </c>
      <c r="AE596" s="118">
        <f t="shared" si="329"/>
        <v>1.9332511940300001E-2</v>
      </c>
      <c r="AF596" s="118">
        <f t="shared" si="330"/>
        <v>2.0365196930000003E-2</v>
      </c>
      <c r="AG596" s="118">
        <f t="shared" si="331"/>
        <v>6.3669075833528198E-3</v>
      </c>
      <c r="AI596" s="69">
        <v>17.580501999999999</v>
      </c>
      <c r="AJ596" s="69">
        <v>16.952287999999999</v>
      </c>
      <c r="AK596" s="69">
        <v>0.29490179999999999</v>
      </c>
      <c r="AL596" s="69">
        <v>0</v>
      </c>
      <c r="AM596" s="69">
        <v>7.0474210999999995E-2</v>
      </c>
      <c r="AN596" s="69">
        <v>0.18907135999999999</v>
      </c>
      <c r="AO596" s="69">
        <v>7.3765850999999993E-2</v>
      </c>
      <c r="AQ596" s="116">
        <v>2.6950760000000001E-2</v>
      </c>
      <c r="AR596" s="116">
        <v>2.4912574E-2</v>
      </c>
      <c r="AS596" s="116">
        <v>1.0882251E-3</v>
      </c>
      <c r="AT596" s="116">
        <v>9.4996119000000003E-4</v>
      </c>
      <c r="AU596" s="150">
        <f t="shared" si="332"/>
        <v>1.4935595310506547E-6</v>
      </c>
      <c r="AV596" s="150">
        <f t="shared" si="333"/>
        <v>4.0245009004582492E-9</v>
      </c>
      <c r="AW596" s="163">
        <f t="shared" si="334"/>
        <v>0.13304778463200001</v>
      </c>
      <c r="AX596" s="196">
        <v>1.198313E-6</v>
      </c>
      <c r="AY596" s="196">
        <v>3.6156122E-9</v>
      </c>
      <c r="AZ596" s="196">
        <v>9.8783161999999995E-14</v>
      </c>
      <c r="BA596" s="196">
        <v>6.5132502999999998E-15</v>
      </c>
      <c r="BB596" s="196">
        <v>1.8475044000000001E-15</v>
      </c>
      <c r="BC596" s="196">
        <v>4.9695951E-10</v>
      </c>
      <c r="BD596" s="196">
        <v>2.9468433000000003E-7</v>
      </c>
      <c r="BE596" s="196">
        <v>7.2349850999999999E-11</v>
      </c>
      <c r="BF596" s="196">
        <v>3.3635446999999999E-10</v>
      </c>
      <c r="BG596" s="196">
        <v>7.6124495999999994E-15</v>
      </c>
      <c r="BH596" s="196">
        <v>1.024652E-15</v>
      </c>
      <c r="BI596" s="196">
        <v>7.5306094000000006E-14</v>
      </c>
      <c r="BJ596" s="196">
        <v>1.2976293000000001E-15</v>
      </c>
      <c r="BK596" s="196">
        <v>3.5545330999999998E-16</v>
      </c>
      <c r="BL596" s="196">
        <v>3.0143288999999999E-12</v>
      </c>
      <c r="BM596" s="196">
        <v>6.2218850999999995E-11</v>
      </c>
      <c r="BN596" s="196">
        <v>1.8038993000000001E-20</v>
      </c>
      <c r="BO596" s="196">
        <v>2.3464632E-5</v>
      </c>
      <c r="BP596" s="108">
        <v>0.13302432</v>
      </c>
      <c r="BQ596" s="108">
        <v>0</v>
      </c>
      <c r="BR596" s="108">
        <v>0</v>
      </c>
      <c r="BS596" s="108">
        <v>0</v>
      </c>
      <c r="BU596" s="172">
        <v>6.2396112999999999E-5</v>
      </c>
      <c r="BV596" s="172">
        <v>2.4753099000000002E-6</v>
      </c>
      <c r="BW596" s="172">
        <v>3.5994809999999997E-5</v>
      </c>
      <c r="BX596" s="172">
        <v>2.5145717999999998E-8</v>
      </c>
      <c r="BY596" s="172">
        <v>2.0385296999999998E-6</v>
      </c>
      <c r="BZ596" s="172">
        <v>3.0748807999999998E-7</v>
      </c>
      <c r="CA596" s="172">
        <v>1.6666032E-10</v>
      </c>
      <c r="CB596" s="172">
        <v>4.6678171000000001E-7</v>
      </c>
      <c r="CC596" s="172">
        <v>1.6372984999999999E-8</v>
      </c>
      <c r="CD596" s="172">
        <v>9.7127113000000006E-8</v>
      </c>
      <c r="CE596" s="172">
        <v>5.2387281999999996E-12</v>
      </c>
      <c r="CF596" s="172">
        <v>3.9890932000000001E-17</v>
      </c>
      <c r="CG596" s="172">
        <v>3.4251221000000002E-13</v>
      </c>
      <c r="CH596" s="172">
        <v>9.0059794000000005E-7</v>
      </c>
      <c r="CI596" s="172">
        <v>2.0042733000000001E-5</v>
      </c>
      <c r="CJ596" s="172">
        <v>3.1044297999999999E-8</v>
      </c>
      <c r="CK596" s="69">
        <v>0</v>
      </c>
      <c r="CM596" s="197">
        <v>4.0402250999999999E-13</v>
      </c>
      <c r="CN596" s="198">
        <v>1.2906706999999999</v>
      </c>
      <c r="CO596" s="198">
        <v>9.6820381999999997E-3</v>
      </c>
      <c r="CP596" s="198">
        <v>1.764067E-3</v>
      </c>
      <c r="CQ596" s="197">
        <v>3.4195098999999997E-11</v>
      </c>
      <c r="CR596" s="197">
        <v>4.0488789999999999E-9</v>
      </c>
      <c r="CS596" s="197">
        <v>9.5614826000000003E-5</v>
      </c>
      <c r="CT596" s="198">
        <v>1.1197920000000001E-3</v>
      </c>
      <c r="CU596" s="197">
        <v>5.0636534000000002E-9</v>
      </c>
      <c r="CV596" s="198">
        <v>1.085015E-4</v>
      </c>
      <c r="CX596" s="166"/>
    </row>
    <row r="597" spans="1:102" ht="14.4">
      <c r="A597" t="s">
        <v>1681</v>
      </c>
      <c r="B597" s="85" t="s">
        <v>515</v>
      </c>
      <c r="C597" s="113" t="str">
        <f t="shared" si="352"/>
        <v>A.080.03.103</v>
      </c>
      <c r="D597" s="9" t="s">
        <v>1156</v>
      </c>
      <c r="E597" s="112" t="s">
        <v>362</v>
      </c>
      <c r="F597" s="115" t="str">
        <f t="shared" si="353"/>
        <v>Glass bottles virgin</v>
      </c>
      <c r="G597" s="143">
        <f t="shared" si="354"/>
        <v>1.6447341333333334</v>
      </c>
      <c r="I597" s="118">
        <f t="shared" si="355"/>
        <v>0.297315598943381</v>
      </c>
      <c r="K597" s="161">
        <f t="shared" si="356"/>
        <v>8.8619492510000012E-3</v>
      </c>
      <c r="L597" s="161">
        <f t="shared" si="357"/>
        <v>2.8424859990000002E-2</v>
      </c>
      <c r="M597" s="162">
        <f t="shared" si="358"/>
        <v>1.3318669702380969E-2</v>
      </c>
      <c r="N597" s="161">
        <v>0.24671012</v>
      </c>
      <c r="O597" s="132">
        <v>1.7810208000000001E-2</v>
      </c>
      <c r="P597" s="132">
        <v>7.2526596999999996E-3</v>
      </c>
      <c r="Q597" s="132">
        <v>5.8877840000000001E-3</v>
      </c>
      <c r="R597" s="132">
        <v>2.6044290000000001E-3</v>
      </c>
      <c r="S597" s="164">
        <v>1.4962460999999999E-5</v>
      </c>
      <c r="T597" s="132">
        <v>3.5477379E-4</v>
      </c>
      <c r="U597" s="132">
        <v>4.2708545E-4</v>
      </c>
      <c r="V597" s="132">
        <v>3.3734572000000001E-4</v>
      </c>
      <c r="W597" s="132">
        <v>2.2278180999999999E-3</v>
      </c>
      <c r="X597" s="132">
        <v>1.2974912999999999E-2</v>
      </c>
      <c r="Y597" s="132">
        <v>7.0708874E-4</v>
      </c>
      <c r="Z597" s="164">
        <v>6.4109445E-6</v>
      </c>
      <c r="AA597" s="164">
        <v>3.7880971000000001E-11</v>
      </c>
      <c r="AC597" s="118">
        <f t="shared" si="327"/>
        <v>0.24671012</v>
      </c>
      <c r="AD597" s="118">
        <f t="shared" si="328"/>
        <v>3.4351902401000008E-2</v>
      </c>
      <c r="AE597" s="118">
        <f t="shared" si="329"/>
        <v>2.5496364094500002E-2</v>
      </c>
      <c r="AF597" s="118">
        <f t="shared" si="330"/>
        <v>2.8424859990000002E-2</v>
      </c>
      <c r="AG597" s="118">
        <f t="shared" si="331"/>
        <v>1.331225875788097E-2</v>
      </c>
      <c r="AI597" s="69">
        <v>22.539936000000001</v>
      </c>
      <c r="AJ597" s="69">
        <v>21.866237999999999</v>
      </c>
      <c r="AK597" s="69">
        <v>0.30277839000000001</v>
      </c>
      <c r="AL597" s="69">
        <v>0</v>
      </c>
      <c r="AM597" s="69">
        <v>7.1953057000000001E-2</v>
      </c>
      <c r="AN597" s="69">
        <v>0.22291643999999999</v>
      </c>
      <c r="AO597" s="69">
        <v>7.6049591999999999E-2</v>
      </c>
      <c r="AQ597" s="116">
        <v>3.4425289999999997E-2</v>
      </c>
      <c r="AR597" s="116">
        <v>3.1786574999999997E-2</v>
      </c>
      <c r="AS597" s="116">
        <v>1.3901364000000001E-3</v>
      </c>
      <c r="AT597" s="116">
        <v>1.2485788E-3</v>
      </c>
      <c r="AU597" s="150">
        <f t="shared" si="332"/>
        <v>1.9056699161944472E-6</v>
      </c>
      <c r="AV597" s="150">
        <f t="shared" si="333"/>
        <v>5.1410368264313948E-9</v>
      </c>
      <c r="AW597" s="163">
        <f t="shared" si="334"/>
        <v>0.17487098977500001</v>
      </c>
      <c r="AX597" s="196">
        <v>1.5267212999999999E-6</v>
      </c>
      <c r="AY597" s="196">
        <v>4.6065026999999998E-9</v>
      </c>
      <c r="AZ597" s="196">
        <v>1.2585556E-13</v>
      </c>
      <c r="BA597" s="196">
        <v>1.8477613000000001E-14</v>
      </c>
      <c r="BB597" s="196">
        <v>5.2412344000000002E-15</v>
      </c>
      <c r="BC597" s="196">
        <v>7.0581540999999997E-10</v>
      </c>
      <c r="BD597" s="196">
        <v>3.7808963E-7</v>
      </c>
      <c r="BE597" s="196">
        <v>1.032711E-10</v>
      </c>
      <c r="BF597" s="196">
        <v>4.3091112999999998E-10</v>
      </c>
      <c r="BG597" s="196">
        <v>2.1595960999999999E-14</v>
      </c>
      <c r="BH597" s="196">
        <v>1.4448046000000001E-15</v>
      </c>
      <c r="BI597" s="196">
        <v>1.9955148999999999E-13</v>
      </c>
      <c r="BJ597" s="196">
        <v>2.6486857E-15</v>
      </c>
      <c r="BK597" s="196">
        <v>7.9987891999999999E-16</v>
      </c>
      <c r="BL597" s="196">
        <v>7.2734555999999999E-12</v>
      </c>
      <c r="BM597" s="196">
        <v>1.4587361000000001E-10</v>
      </c>
      <c r="BN597" s="196">
        <v>5.1175300000000002E-20</v>
      </c>
      <c r="BO597" s="196">
        <v>3.3489774999999997E-5</v>
      </c>
      <c r="BP597" s="108">
        <v>0.17483750000000001</v>
      </c>
      <c r="BQ597" s="108">
        <v>0</v>
      </c>
      <c r="BR597" s="108">
        <v>0</v>
      </c>
      <c r="BS597" s="108">
        <v>0</v>
      </c>
      <c r="BU597" s="172">
        <v>8.0254677999999996E-5</v>
      </c>
      <c r="BV597" s="172">
        <v>3.1910013000000001E-6</v>
      </c>
      <c r="BW597" s="172">
        <v>4.5859551000000003E-5</v>
      </c>
      <c r="BX597" s="172">
        <v>5.0754415000000002E-8</v>
      </c>
      <c r="BY597" s="172">
        <v>2.6181729000000001E-6</v>
      </c>
      <c r="BZ597" s="172">
        <v>4.3289679000000002E-7</v>
      </c>
      <c r="CA597" s="172">
        <v>4.7280312E-10</v>
      </c>
      <c r="CB597" s="172">
        <v>6.5727391999999999E-7</v>
      </c>
      <c r="CC597" s="172">
        <v>3.7439104000000002E-8</v>
      </c>
      <c r="CD597" s="172">
        <v>2.513369E-7</v>
      </c>
      <c r="CE597" s="172">
        <v>1.4861887999999999E-11</v>
      </c>
      <c r="CF597" s="172">
        <v>1.1316765E-16</v>
      </c>
      <c r="CG597" s="172">
        <v>9.7168200999999998E-13</v>
      </c>
      <c r="CH597" s="172">
        <v>1.2932173E-6</v>
      </c>
      <c r="CI597" s="172">
        <v>2.5817933999999999E-5</v>
      </c>
      <c r="CJ597" s="172">
        <v>4.4611188000000002E-8</v>
      </c>
      <c r="CK597" s="69">
        <v>0</v>
      </c>
      <c r="CM597" s="197">
        <v>1.1461821999999999E-12</v>
      </c>
      <c r="CN597" s="198">
        <v>1.6443932999999999</v>
      </c>
      <c r="CO597" s="198">
        <v>1.4197916E-2</v>
      </c>
      <c r="CP597" s="198">
        <v>2.2824463000000001E-3</v>
      </c>
      <c r="CQ597" s="197">
        <v>9.0482140999999996E-11</v>
      </c>
      <c r="CR597" s="197">
        <v>1.0699617E-8</v>
      </c>
      <c r="CS597" s="198">
        <v>1.2204256000000001E-4</v>
      </c>
      <c r="CT597" s="198">
        <v>2.3095771999999998E-3</v>
      </c>
      <c r="CU597" s="197">
        <v>1.4365213E-8</v>
      </c>
      <c r="CV597" s="198">
        <v>1.5277731E-4</v>
      </c>
      <c r="CX597" s="166"/>
    </row>
    <row r="598" spans="1:102" ht="14.4">
      <c r="A598" t="s">
        <v>1682</v>
      </c>
      <c r="B598" s="85" t="s">
        <v>515</v>
      </c>
      <c r="C598" s="113" t="str">
        <f t="shared" si="352"/>
        <v>A.080.03.104</v>
      </c>
      <c r="D598" s="9" t="s">
        <v>1156</v>
      </c>
      <c r="E598" s="112" t="s">
        <v>362</v>
      </c>
      <c r="F598" s="115" t="str">
        <f t="shared" si="353"/>
        <v>Glass bottles flint (=clean transparant), EoL-RIR in Europe 40%</v>
      </c>
      <c r="G598" s="143">
        <f t="shared" si="354"/>
        <v>1.4534936000000001</v>
      </c>
      <c r="I598" s="118">
        <f t="shared" si="355"/>
        <v>0.25854197702922249</v>
      </c>
      <c r="K598" s="161">
        <f t="shared" si="356"/>
        <v>6.8874703910000003E-3</v>
      </c>
      <c r="L598" s="161">
        <f t="shared" si="357"/>
        <v>2.4068284910000001E-2</v>
      </c>
      <c r="M598" s="162">
        <f t="shared" si="358"/>
        <v>9.5621817282225113E-3</v>
      </c>
      <c r="N598" s="161">
        <v>0.21802404</v>
      </c>
      <c r="O598" s="132">
        <v>1.5795233999999998E-2</v>
      </c>
      <c r="P598" s="132">
        <v>6.0547852999999997E-3</v>
      </c>
      <c r="Q598" s="132">
        <v>4.8766256000000001E-3</v>
      </c>
      <c r="R598" s="132">
        <v>1.7645484E-3</v>
      </c>
      <c r="S598" s="164">
        <v>1.0808301000000001E-5</v>
      </c>
      <c r="T598" s="132">
        <v>2.3548809E-4</v>
      </c>
      <c r="U598" s="132">
        <v>3.1036527000000001E-4</v>
      </c>
      <c r="V598" s="132">
        <v>2.7183790999999998E-4</v>
      </c>
      <c r="W598" s="132">
        <v>1.4480747E-3</v>
      </c>
      <c r="X598" s="132">
        <v>9.2861767000000008E-3</v>
      </c>
      <c r="Y598" s="132">
        <v>4.5982564000000001E-4</v>
      </c>
      <c r="Z598" s="164">
        <v>4.1670936E-6</v>
      </c>
      <c r="AA598" s="164">
        <v>2.4622511E-11</v>
      </c>
      <c r="AC598" s="118">
        <f t="shared" si="327"/>
        <v>0.21802404</v>
      </c>
      <c r="AD598" s="118">
        <f t="shared" si="328"/>
        <v>2.9047854961E-2</v>
      </c>
      <c r="AE598" s="118">
        <f t="shared" si="329"/>
        <v>2.2164551663599999E-2</v>
      </c>
      <c r="AF598" s="118">
        <f t="shared" si="330"/>
        <v>2.4068284910000001E-2</v>
      </c>
      <c r="AG598" s="118">
        <f t="shared" si="331"/>
        <v>9.5580146346225109E-3</v>
      </c>
      <c r="AI598" s="69">
        <v>19.859161</v>
      </c>
      <c r="AJ598" s="69">
        <v>19.210049000000001</v>
      </c>
      <c r="AK598" s="69">
        <v>0.29852076999999999</v>
      </c>
      <c r="AL598" s="69">
        <v>0</v>
      </c>
      <c r="AM598" s="69">
        <v>7.1153680999999996E-2</v>
      </c>
      <c r="AN598" s="69">
        <v>0.20462179999999999</v>
      </c>
      <c r="AO598" s="69">
        <v>7.4815138000000003E-2</v>
      </c>
      <c r="AQ598" s="116">
        <v>3.0385004E-2</v>
      </c>
      <c r="AR598" s="116">
        <v>2.8070899E-2</v>
      </c>
      <c r="AS598" s="116">
        <v>1.2269411000000001E-3</v>
      </c>
      <c r="AT598" s="116">
        <v>1.0871639E-3</v>
      </c>
      <c r="AU598" s="150">
        <f t="shared" si="332"/>
        <v>1.6829075517921757E-6</v>
      </c>
      <c r="AV598" s="150">
        <f t="shared" si="333"/>
        <v>4.5375039797182235E-9</v>
      </c>
      <c r="AW598" s="163">
        <f t="shared" si="334"/>
        <v>0.15226385077899998</v>
      </c>
      <c r="AX598" s="196">
        <v>1.3492033E-6</v>
      </c>
      <c r="AY598" s="196">
        <v>4.0708862999999998E-9</v>
      </c>
      <c r="AZ598" s="196">
        <v>1.1122183E-13</v>
      </c>
      <c r="BA598" s="196">
        <v>1.201039E-14</v>
      </c>
      <c r="BB598" s="196">
        <v>3.4067856999999999E-15</v>
      </c>
      <c r="BC598" s="196">
        <v>5.9292032999999998E-10</v>
      </c>
      <c r="BD598" s="196">
        <v>3.3300569000000002E-7</v>
      </c>
      <c r="BE598" s="196">
        <v>8.6556913000000004E-11</v>
      </c>
      <c r="BF598" s="196">
        <v>3.7979942000000002E-10</v>
      </c>
      <c r="BG598" s="196">
        <v>1.4037306E-14</v>
      </c>
      <c r="BH598" s="196">
        <v>1.2176950999999999E-15</v>
      </c>
      <c r="BI598" s="196">
        <v>1.3239182E-13</v>
      </c>
      <c r="BJ598" s="196">
        <v>1.9183850000000001E-15</v>
      </c>
      <c r="BK598" s="196">
        <v>5.5964886000000004E-16</v>
      </c>
      <c r="BL598" s="196">
        <v>4.9712250000000004E-12</v>
      </c>
      <c r="BM598" s="196">
        <v>1.0065482E-10</v>
      </c>
      <c r="BN598" s="196">
        <v>3.3263783000000003E-20</v>
      </c>
      <c r="BO598" s="196">
        <v>2.8070779000000002E-5</v>
      </c>
      <c r="BP598" s="108">
        <v>0.15223577999999999</v>
      </c>
      <c r="BQ598" s="108">
        <v>0</v>
      </c>
      <c r="BR598" s="108">
        <v>0</v>
      </c>
      <c r="BS598" s="108">
        <v>0</v>
      </c>
      <c r="BU598" s="172">
        <v>7.0601399999999998E-5</v>
      </c>
      <c r="BV598" s="172">
        <v>2.8041411E-6</v>
      </c>
      <c r="BW598" s="172">
        <v>4.0527259000000002E-5</v>
      </c>
      <c r="BX598" s="172">
        <v>3.6911876E-8</v>
      </c>
      <c r="BY598" s="172">
        <v>2.3048522999999999E-6</v>
      </c>
      <c r="BZ598" s="172">
        <v>3.6510829999999999E-7</v>
      </c>
      <c r="CA598" s="172">
        <v>3.0732053000000001E-10</v>
      </c>
      <c r="CB598" s="172">
        <v>5.5430516000000001E-7</v>
      </c>
      <c r="CC598" s="172">
        <v>2.6052013000000001E-8</v>
      </c>
      <c r="CD598" s="172">
        <v>1.6798025999999999E-7</v>
      </c>
      <c r="CE598" s="172">
        <v>9.6601798999999993E-12</v>
      </c>
      <c r="CF598" s="172">
        <v>7.3558612999999995E-17</v>
      </c>
      <c r="CG598" s="172">
        <v>6.3159023000000001E-13</v>
      </c>
      <c r="CH598" s="172">
        <v>1.0809906000000001E-6</v>
      </c>
      <c r="CI598" s="172">
        <v>2.2696203999999999E-5</v>
      </c>
      <c r="CJ598" s="172">
        <v>3.7277733999999999E-8</v>
      </c>
      <c r="CK598" s="69">
        <v>0</v>
      </c>
      <c r="CM598" s="197">
        <v>7.4501481E-13</v>
      </c>
      <c r="CN598" s="198">
        <v>1.4531919</v>
      </c>
      <c r="CO598" s="198">
        <v>1.1756901E-2</v>
      </c>
      <c r="CP598" s="198">
        <v>2.0022413000000002E-3</v>
      </c>
      <c r="CQ598" s="197">
        <v>6.0056713000000006E-11</v>
      </c>
      <c r="CR598" s="197">
        <v>7.1046234999999997E-9</v>
      </c>
      <c r="CS598" s="198">
        <v>1.077573E-4</v>
      </c>
      <c r="CT598" s="198">
        <v>1.6664500999999999E-3</v>
      </c>
      <c r="CU598" s="197">
        <v>9.3373430999999997E-9</v>
      </c>
      <c r="CV598" s="198">
        <v>1.2884444000000001E-4</v>
      </c>
      <c r="CX598" s="166"/>
    </row>
    <row r="599" spans="1:102" ht="14.4">
      <c r="A599" t="s">
        <v>1683</v>
      </c>
      <c r="B599" s="85" t="s">
        <v>515</v>
      </c>
      <c r="C599" s="113" t="str">
        <f t="shared" si="352"/>
        <v>A.080.03.105</v>
      </c>
      <c r="D599" s="9" t="s">
        <v>1156</v>
      </c>
      <c r="E599" s="112" t="s">
        <v>362</v>
      </c>
      <c r="F599" s="115" t="str">
        <f t="shared" si="353"/>
        <v>Glass bottles brown EoL-RIR in Europe 50%</v>
      </c>
      <c r="G599" s="143">
        <f t="shared" si="354"/>
        <v>1.4056834666666667</v>
      </c>
      <c r="I599" s="118">
        <f t="shared" si="355"/>
        <v>0.24884857222290788</v>
      </c>
      <c r="K599" s="161">
        <f t="shared" si="356"/>
        <v>6.3938507207999999E-3</v>
      </c>
      <c r="L599" s="161">
        <f t="shared" si="357"/>
        <v>2.2979141590000002E-2</v>
      </c>
      <c r="M599" s="162">
        <f t="shared" si="358"/>
        <v>8.6230599121078968E-3</v>
      </c>
      <c r="N599" s="161">
        <v>0.21085251999999999</v>
      </c>
      <c r="O599" s="132">
        <v>1.5291491000000001E-2</v>
      </c>
      <c r="P599" s="132">
        <v>5.7553166999999997E-3</v>
      </c>
      <c r="Q599" s="132">
        <v>4.6238360000000001E-3</v>
      </c>
      <c r="R599" s="132">
        <v>1.5545782999999999E-3</v>
      </c>
      <c r="S599" s="164">
        <v>9.7697607999999993E-6</v>
      </c>
      <c r="T599" s="132">
        <v>2.0566666000000001E-4</v>
      </c>
      <c r="U599" s="132">
        <v>2.8118522999999999E-4</v>
      </c>
      <c r="V599" s="132">
        <v>2.5546096000000001E-4</v>
      </c>
      <c r="W599" s="132">
        <v>1.2531388000000001E-3</v>
      </c>
      <c r="X599" s="132">
        <v>8.3639927999999992E-3</v>
      </c>
      <c r="Y599" s="132">
        <v>3.9800985999999998E-4</v>
      </c>
      <c r="Z599" s="164">
        <v>3.6061308E-6</v>
      </c>
      <c r="AA599" s="164">
        <v>2.1307895999999999E-11</v>
      </c>
      <c r="AC599" s="118">
        <f t="shared" si="327"/>
        <v>0.21085251999999999</v>
      </c>
      <c r="AD599" s="118">
        <f t="shared" si="328"/>
        <v>2.77218436508E-2</v>
      </c>
      <c r="AE599" s="118">
        <f t="shared" si="329"/>
        <v>2.13315990608E-2</v>
      </c>
      <c r="AF599" s="118">
        <f t="shared" si="330"/>
        <v>2.2979141590000002E-2</v>
      </c>
      <c r="AG599" s="118">
        <f t="shared" si="331"/>
        <v>8.619453781307896E-3</v>
      </c>
      <c r="AI599" s="69">
        <v>19.188967000000002</v>
      </c>
      <c r="AJ599" s="69">
        <v>18.546002000000001</v>
      </c>
      <c r="AK599" s="69">
        <v>0.29745635999999998</v>
      </c>
      <c r="AL599" s="69">
        <v>0</v>
      </c>
      <c r="AM599" s="69">
        <v>7.0953837000000006E-2</v>
      </c>
      <c r="AN599" s="69">
        <v>0.20004814000000001</v>
      </c>
      <c r="AO599" s="69">
        <v>7.4506524000000005E-2</v>
      </c>
      <c r="AQ599" s="116">
        <v>2.9374931999999999E-2</v>
      </c>
      <c r="AR599" s="116">
        <v>2.714198E-2</v>
      </c>
      <c r="AS599" s="116">
        <v>1.1861421999999999E-3</v>
      </c>
      <c r="AT599" s="116">
        <v>1.0468102000000001E-3</v>
      </c>
      <c r="AU599" s="150">
        <f t="shared" si="332"/>
        <v>1.6272169556920573E-6</v>
      </c>
      <c r="AV599" s="150">
        <f t="shared" si="333"/>
        <v>4.3866206642896358E-9</v>
      </c>
      <c r="AW599" s="163">
        <f t="shared" si="334"/>
        <v>0.14661206603000002</v>
      </c>
      <c r="AX599" s="196">
        <v>1.3048237999999999E-6</v>
      </c>
      <c r="AY599" s="196">
        <v>3.9369821E-9</v>
      </c>
      <c r="AZ599" s="196">
        <v>1.075634E-13</v>
      </c>
      <c r="BA599" s="196">
        <v>1.0393584E-14</v>
      </c>
      <c r="BB599" s="196">
        <v>2.9481736000000001E-15</v>
      </c>
      <c r="BC599" s="196">
        <v>5.6469656E-10</v>
      </c>
      <c r="BD599" s="196">
        <v>3.2173470000000001E-7</v>
      </c>
      <c r="BE599" s="196">
        <v>8.2378364999999997E-11</v>
      </c>
      <c r="BF599" s="196">
        <v>3.6702149000000001E-10</v>
      </c>
      <c r="BG599" s="196">
        <v>1.2147642000000001E-14</v>
      </c>
      <c r="BH599" s="196">
        <v>1.1609177E-15</v>
      </c>
      <c r="BI599" s="196">
        <v>1.1560189999999999E-13</v>
      </c>
      <c r="BJ599" s="196">
        <v>1.7358097999999999E-15</v>
      </c>
      <c r="BK599" s="196">
        <v>4.9959134999999995E-16</v>
      </c>
      <c r="BL599" s="196">
        <v>4.3956672999999996E-12</v>
      </c>
      <c r="BM599" s="196">
        <v>8.9350122999999994E-11</v>
      </c>
      <c r="BN599" s="196">
        <v>2.8785903999999999E-20</v>
      </c>
      <c r="BO599" s="196">
        <v>2.6716029999999998E-5</v>
      </c>
      <c r="BP599" s="108">
        <v>0.14658535</v>
      </c>
      <c r="BQ599" s="108">
        <v>0</v>
      </c>
      <c r="BR599" s="108">
        <v>0</v>
      </c>
      <c r="BS599" s="108">
        <v>0</v>
      </c>
      <c r="BU599" s="172">
        <v>6.8188079999999997E-5</v>
      </c>
      <c r="BV599" s="172">
        <v>2.707426E-6</v>
      </c>
      <c r="BW599" s="172">
        <v>3.9194186E-5</v>
      </c>
      <c r="BX599" s="172">
        <v>3.3451241E-8</v>
      </c>
      <c r="BY599" s="172">
        <v>2.2265220999999999E-6</v>
      </c>
      <c r="BZ599" s="172">
        <v>3.4816118000000001E-7</v>
      </c>
      <c r="CA599" s="172">
        <v>2.6594987999999998E-10</v>
      </c>
      <c r="CB599" s="172">
        <v>5.2856297000000004E-7</v>
      </c>
      <c r="CC599" s="172">
        <v>2.3205239999999999E-8</v>
      </c>
      <c r="CD599" s="172">
        <v>1.471411E-7</v>
      </c>
      <c r="CE599" s="172">
        <v>8.3597529000000003E-12</v>
      </c>
      <c r="CF599" s="172">
        <v>6.3656354000000004E-17</v>
      </c>
      <c r="CG599" s="172">
        <v>5.4656728000000005E-13</v>
      </c>
      <c r="CH599" s="172">
        <v>1.027934E-6</v>
      </c>
      <c r="CI599" s="172">
        <v>2.1915770999999998E-5</v>
      </c>
      <c r="CJ599" s="172">
        <v>3.5444370999999999E-8</v>
      </c>
      <c r="CK599" s="69">
        <v>0</v>
      </c>
      <c r="CM599" s="197">
        <v>6.4472294999999999E-13</v>
      </c>
      <c r="CN599" s="198">
        <v>1.4053914999999999</v>
      </c>
      <c r="CO599" s="198">
        <v>1.1146647000000001E-2</v>
      </c>
      <c r="CP599" s="198">
        <v>1.9321900000000001E-3</v>
      </c>
      <c r="CQ599" s="197">
        <v>5.2450356000000002E-11</v>
      </c>
      <c r="CR599" s="197">
        <v>6.2058751000000002E-9</v>
      </c>
      <c r="CS599" s="198">
        <v>1.0418597999999999E-4</v>
      </c>
      <c r="CT599" s="198">
        <v>1.5056683E-3</v>
      </c>
      <c r="CU599" s="197">
        <v>8.0803755000000008E-9</v>
      </c>
      <c r="CV599" s="198">
        <v>1.2286122E-4</v>
      </c>
      <c r="CX599" s="166"/>
    </row>
    <row r="600" spans="1:102" ht="14.4">
      <c r="A600" t="s">
        <v>1684</v>
      </c>
      <c r="B600" s="85" t="s">
        <v>515</v>
      </c>
      <c r="C600" s="113" t="str">
        <f t="shared" si="352"/>
        <v>A.080.03.106</v>
      </c>
      <c r="D600" s="9" t="s">
        <v>1156</v>
      </c>
      <c r="E600" s="112" t="s">
        <v>362</v>
      </c>
      <c r="F600" s="115" t="str">
        <f t="shared" si="353"/>
        <v>Glass bottles green EoL-RIR in Europe 80%</v>
      </c>
      <c r="G600" s="143">
        <f t="shared" si="354"/>
        <v>1.2622531333333333</v>
      </c>
      <c r="I600" s="118">
        <f t="shared" si="355"/>
        <v>0.21976836654496404</v>
      </c>
      <c r="K600" s="161">
        <f t="shared" si="356"/>
        <v>4.9129915609000003E-3</v>
      </c>
      <c r="L600" s="161">
        <f t="shared" si="357"/>
        <v>1.9711710729999998E-2</v>
      </c>
      <c r="M600" s="162">
        <f t="shared" si="358"/>
        <v>5.8056942540640512E-3</v>
      </c>
      <c r="N600" s="161">
        <v>0.18933796999999999</v>
      </c>
      <c r="O600" s="132">
        <v>1.3780261E-2</v>
      </c>
      <c r="P600" s="132">
        <v>4.8569108000000001E-3</v>
      </c>
      <c r="Q600" s="132">
        <v>3.8654672000000001E-3</v>
      </c>
      <c r="R600" s="132">
        <v>9.2466784000000001E-4</v>
      </c>
      <c r="S600" s="164">
        <v>6.6541409000000001E-6</v>
      </c>
      <c r="T600" s="132">
        <v>1.1620238E-4</v>
      </c>
      <c r="U600" s="132">
        <v>1.9364509000000001E-4</v>
      </c>
      <c r="V600" s="132">
        <v>2.0633009999999999E-4</v>
      </c>
      <c r="W600" s="132">
        <v>6.6833129999999998E-4</v>
      </c>
      <c r="X600" s="132">
        <v>5.5974409000000003E-3</v>
      </c>
      <c r="Y600" s="132">
        <v>2.1256254E-4</v>
      </c>
      <c r="Z600" s="164">
        <v>1.9232427E-6</v>
      </c>
      <c r="AA600" s="164">
        <v>1.1364050999999999E-11</v>
      </c>
      <c r="AC600" s="118">
        <f t="shared" si="327"/>
        <v>0.18933796999999999</v>
      </c>
      <c r="AD600" s="118">
        <f t="shared" si="328"/>
        <v>2.37438084509E-2</v>
      </c>
      <c r="AE600" s="118">
        <f t="shared" si="329"/>
        <v>1.8832740132700001E-2</v>
      </c>
      <c r="AF600" s="118">
        <f t="shared" si="330"/>
        <v>1.9711710729999998E-2</v>
      </c>
      <c r="AG600" s="118">
        <f t="shared" si="331"/>
        <v>5.8037710113640513E-3</v>
      </c>
      <c r="AI600" s="69">
        <v>17.178384999999999</v>
      </c>
      <c r="AJ600" s="69">
        <v>16.55386</v>
      </c>
      <c r="AK600" s="69">
        <v>0.29426314999999997</v>
      </c>
      <c r="AL600" s="69">
        <v>0</v>
      </c>
      <c r="AM600" s="69">
        <v>7.0354304000000006E-2</v>
      </c>
      <c r="AN600" s="69">
        <v>0.18632715999999999</v>
      </c>
      <c r="AO600" s="69">
        <v>7.3580682999999994E-2</v>
      </c>
      <c r="AQ600" s="116">
        <v>2.6344717E-2</v>
      </c>
      <c r="AR600" s="116">
        <v>2.4355221999999999E-2</v>
      </c>
      <c r="AS600" s="116">
        <v>1.0637457999999999E-3</v>
      </c>
      <c r="AT600" s="116">
        <v>9.2574895E-4</v>
      </c>
      <c r="AU600" s="150">
        <f t="shared" si="332"/>
        <v>1.4601451773828037E-6</v>
      </c>
      <c r="AV600" s="150">
        <f t="shared" si="333"/>
        <v>3.9339710300002623E-9</v>
      </c>
      <c r="AW600" s="163">
        <f t="shared" si="334"/>
        <v>0.12965671178300001</v>
      </c>
      <c r="AX600" s="196">
        <v>1.1716853E-6</v>
      </c>
      <c r="AY600" s="196">
        <v>3.5352697999999999E-9</v>
      </c>
      <c r="AZ600" s="196">
        <v>9.6588101999999996E-14</v>
      </c>
      <c r="BA600" s="196">
        <v>5.5431668000000003E-15</v>
      </c>
      <c r="BB600" s="196">
        <v>1.5723371E-15</v>
      </c>
      <c r="BC600" s="196">
        <v>4.8002524000000004E-10</v>
      </c>
      <c r="BD600" s="196">
        <v>2.8792174000000001E-7</v>
      </c>
      <c r="BE600" s="196">
        <v>6.9842723000000003E-11</v>
      </c>
      <c r="BF600" s="196">
        <v>3.2868771000000001E-10</v>
      </c>
      <c r="BG600" s="196">
        <v>6.4786513000000002E-15</v>
      </c>
      <c r="BH600" s="196">
        <v>9.9058560999999999E-16</v>
      </c>
      <c r="BI600" s="196">
        <v>6.5232143000000002E-14</v>
      </c>
      <c r="BJ600" s="196">
        <v>1.1880842E-15</v>
      </c>
      <c r="BK600" s="196">
        <v>3.1941879999999999E-16</v>
      </c>
      <c r="BL600" s="196">
        <v>2.6689943E-12</v>
      </c>
      <c r="BM600" s="196">
        <v>5.5436033000000002E-11</v>
      </c>
      <c r="BN600" s="196">
        <v>1.5352265E-20</v>
      </c>
      <c r="BO600" s="196">
        <v>2.2651782999999999E-5</v>
      </c>
      <c r="BP600" s="108">
        <v>0.12963406</v>
      </c>
      <c r="BQ600" s="108">
        <v>0</v>
      </c>
      <c r="BR600" s="108">
        <v>0</v>
      </c>
      <c r="BS600" s="108">
        <v>0</v>
      </c>
      <c r="BU600" s="172">
        <v>6.0948120999999998E-5</v>
      </c>
      <c r="BV600" s="172">
        <v>2.4172807999999999E-6</v>
      </c>
      <c r="BW600" s="172">
        <v>3.5194965999999998E-5</v>
      </c>
      <c r="BX600" s="172">
        <v>2.3069337000000001E-8</v>
      </c>
      <c r="BY600" s="172">
        <v>1.9915314999999998E-6</v>
      </c>
      <c r="BZ600" s="172">
        <v>2.9731979999999998E-7</v>
      </c>
      <c r="CA600" s="172">
        <v>1.4183793000000001E-10</v>
      </c>
      <c r="CB600" s="172">
        <v>4.5133639999999998E-7</v>
      </c>
      <c r="CC600" s="172">
        <v>1.4664921000000001E-8</v>
      </c>
      <c r="CD600" s="172">
        <v>8.4623616000000001E-8</v>
      </c>
      <c r="CE600" s="172">
        <v>4.458472E-12</v>
      </c>
      <c r="CF600" s="172">
        <v>3.3949577E-17</v>
      </c>
      <c r="CG600" s="172">
        <v>2.9149844E-13</v>
      </c>
      <c r="CH600" s="172">
        <v>8.6876394E-7</v>
      </c>
      <c r="CI600" s="172">
        <v>1.9574473999999999E-5</v>
      </c>
      <c r="CJ600" s="172">
        <v>2.9944280000000003E-8</v>
      </c>
      <c r="CK600" s="69">
        <v>0</v>
      </c>
      <c r="CM600" s="197">
        <v>3.4384739000000002E-13</v>
      </c>
      <c r="CN600" s="198">
        <v>1.2619905</v>
      </c>
      <c r="CO600" s="198">
        <v>9.3158858999999993E-3</v>
      </c>
      <c r="CP600" s="198">
        <v>1.7220362E-3</v>
      </c>
      <c r="CQ600" s="197">
        <v>2.9631284999999997E-11</v>
      </c>
      <c r="CR600" s="197">
        <v>3.5096299E-9</v>
      </c>
      <c r="CS600" s="197">
        <v>9.3472037000000003E-5</v>
      </c>
      <c r="CT600" s="198">
        <v>1.023323E-3</v>
      </c>
      <c r="CU600" s="197">
        <v>4.3094729000000001E-9</v>
      </c>
      <c r="CV600" s="198">
        <v>1.0491157E-4</v>
      </c>
      <c r="CX600" s="166"/>
    </row>
    <row r="601" spans="1:102" ht="14.4">
      <c r="A601" t="s">
        <v>1685</v>
      </c>
      <c r="B601" s="85" t="s">
        <v>515</v>
      </c>
      <c r="C601" s="113" t="str">
        <f t="shared" si="352"/>
        <v>A.080.03.107</v>
      </c>
      <c r="D601" s="9" t="s">
        <v>1156</v>
      </c>
      <c r="E601" s="112" t="s">
        <v>362</v>
      </c>
      <c r="F601" s="115" t="str">
        <f t="shared" si="353"/>
        <v>Glass bottles unspecified colour EoL-RIR in Europe 52%</v>
      </c>
      <c r="G601" s="143">
        <f t="shared" si="354"/>
        <v>1.3961214666666666</v>
      </c>
      <c r="I601" s="118">
        <f t="shared" si="355"/>
        <v>0.24690989478174497</v>
      </c>
      <c r="K601" s="161">
        <f t="shared" si="356"/>
        <v>6.2951267227999994E-3</v>
      </c>
      <c r="L601" s="161">
        <f t="shared" si="357"/>
        <v>2.2761312529999998E-2</v>
      </c>
      <c r="M601" s="162">
        <f t="shared" si="358"/>
        <v>8.4352355289449739E-3</v>
      </c>
      <c r="N601" s="161">
        <v>0.20941821999999999</v>
      </c>
      <c r="O601" s="132">
        <v>1.5190742E-2</v>
      </c>
      <c r="P601" s="132">
        <v>5.6954229000000002E-3</v>
      </c>
      <c r="Q601" s="132">
        <v>4.5732780999999997E-3</v>
      </c>
      <c r="R601" s="132">
        <v>1.5125842E-3</v>
      </c>
      <c r="S601" s="164">
        <v>9.5620527999999994E-6</v>
      </c>
      <c r="T601" s="132">
        <v>1.9970236999999999E-4</v>
      </c>
      <c r="U601" s="132">
        <v>2.7534922000000002E-4</v>
      </c>
      <c r="V601" s="132">
        <v>2.5218556999999998E-4</v>
      </c>
      <c r="W601" s="132">
        <v>1.2141516999999999E-3</v>
      </c>
      <c r="X601" s="132">
        <v>8.1795559999999993E-3</v>
      </c>
      <c r="Y601" s="132">
        <v>3.8564671E-4</v>
      </c>
      <c r="Z601" s="164">
        <v>3.4939383000000001E-6</v>
      </c>
      <c r="AA601" s="164">
        <v>2.0644973000000001E-11</v>
      </c>
      <c r="AC601" s="118">
        <f t="shared" si="327"/>
        <v>0.20941821999999999</v>
      </c>
      <c r="AD601" s="118">
        <f t="shared" si="328"/>
        <v>2.7456640842799997E-2</v>
      </c>
      <c r="AE601" s="118">
        <f t="shared" si="329"/>
        <v>2.1165008058299999E-2</v>
      </c>
      <c r="AF601" s="118">
        <f t="shared" si="330"/>
        <v>2.2761312529999998E-2</v>
      </c>
      <c r="AG601" s="118">
        <f t="shared" si="331"/>
        <v>8.4317415906449734E-3</v>
      </c>
      <c r="AI601" s="69">
        <v>19.054928</v>
      </c>
      <c r="AJ601" s="69">
        <v>18.413193</v>
      </c>
      <c r="AK601" s="69">
        <v>0.29724348</v>
      </c>
      <c r="AL601" s="69">
        <v>0</v>
      </c>
      <c r="AM601" s="69">
        <v>7.0913868000000005E-2</v>
      </c>
      <c r="AN601" s="69">
        <v>0.19913341000000001</v>
      </c>
      <c r="AO601" s="69">
        <v>7.4444801000000005E-2</v>
      </c>
      <c r="AQ601" s="116">
        <v>2.9172917999999999E-2</v>
      </c>
      <c r="AR601" s="116">
        <v>2.6956196000000002E-2</v>
      </c>
      <c r="AS601" s="116">
        <v>1.1779824999999999E-3</v>
      </c>
      <c r="AT601" s="116">
        <v>1.0387394E-3</v>
      </c>
      <c r="AU601" s="150">
        <f t="shared" si="332"/>
        <v>1.6160788344664743E-6</v>
      </c>
      <c r="AV601" s="150">
        <f t="shared" si="333"/>
        <v>4.3564440478047308E-9</v>
      </c>
      <c r="AW601" s="163">
        <f t="shared" si="334"/>
        <v>0.14548171507999999</v>
      </c>
      <c r="AX601" s="196">
        <v>1.2959479000000001E-6</v>
      </c>
      <c r="AY601" s="196">
        <v>3.9102012999999996E-9</v>
      </c>
      <c r="AZ601" s="196">
        <v>1.0683171000000001E-13</v>
      </c>
      <c r="BA601" s="196">
        <v>1.0070222999999999E-14</v>
      </c>
      <c r="BB601" s="196">
        <v>2.8564510999999999E-15</v>
      </c>
      <c r="BC601" s="196">
        <v>5.590518E-10</v>
      </c>
      <c r="BD601" s="196">
        <v>3.1948050000000001E-7</v>
      </c>
      <c r="BE601" s="196">
        <v>8.1542656000000005E-11</v>
      </c>
      <c r="BF601" s="196">
        <v>3.6446591000000001E-10</v>
      </c>
      <c r="BG601" s="196">
        <v>1.176971E-14</v>
      </c>
      <c r="BH601" s="196">
        <v>1.1495623000000001E-15</v>
      </c>
      <c r="BI601" s="196">
        <v>1.1224392E-13</v>
      </c>
      <c r="BJ601" s="196">
        <v>1.6992947E-15</v>
      </c>
      <c r="BK601" s="196">
        <v>4.8757983999999996E-16</v>
      </c>
      <c r="BL601" s="196">
        <v>4.2805557999999997E-12</v>
      </c>
      <c r="BM601" s="196">
        <v>8.7089184000000001E-11</v>
      </c>
      <c r="BN601" s="196">
        <v>2.7890327999999999E-20</v>
      </c>
      <c r="BO601" s="196">
        <v>2.6445080000000001E-5</v>
      </c>
      <c r="BP601" s="108">
        <v>0.14545527</v>
      </c>
      <c r="BQ601" s="108">
        <v>0</v>
      </c>
      <c r="BR601" s="108">
        <v>0</v>
      </c>
      <c r="BS601" s="108">
        <v>0</v>
      </c>
      <c r="BU601" s="172">
        <v>6.7705415999999994E-5</v>
      </c>
      <c r="BV601" s="172">
        <v>2.6880829999999999E-6</v>
      </c>
      <c r="BW601" s="172">
        <v>3.8927570999999997E-5</v>
      </c>
      <c r="BX601" s="172">
        <v>3.2759113999999999E-8</v>
      </c>
      <c r="BY601" s="172">
        <v>2.2108559999999999E-6</v>
      </c>
      <c r="BZ601" s="172">
        <v>3.4477174999999998E-7</v>
      </c>
      <c r="CA601" s="172">
        <v>2.5767575000000002E-10</v>
      </c>
      <c r="CB601" s="172">
        <v>5.2341453000000002E-7</v>
      </c>
      <c r="CC601" s="172">
        <v>2.2635885000000001E-8</v>
      </c>
      <c r="CD601" s="172">
        <v>1.4297326999999999E-7</v>
      </c>
      <c r="CE601" s="172">
        <v>8.0996675000000001E-12</v>
      </c>
      <c r="CF601" s="172">
        <v>6.1675901999999999E-17</v>
      </c>
      <c r="CG601" s="172">
        <v>5.2956268999999997E-13</v>
      </c>
      <c r="CH601" s="172">
        <v>1.0173226E-6</v>
      </c>
      <c r="CI601" s="172">
        <v>2.1759685E-5</v>
      </c>
      <c r="CJ601" s="172">
        <v>3.5077698000000001E-8</v>
      </c>
      <c r="CK601" s="69">
        <v>0</v>
      </c>
      <c r="CM601" s="197">
        <v>6.2466458000000004E-13</v>
      </c>
      <c r="CN601" s="198">
        <v>1.3958314999999999</v>
      </c>
      <c r="CO601" s="198">
        <v>1.1024597000000001E-2</v>
      </c>
      <c r="CP601" s="198">
        <v>1.9181797999999999E-3</v>
      </c>
      <c r="CQ601" s="197">
        <v>5.0929085000000001E-11</v>
      </c>
      <c r="CR601" s="197">
        <v>6.0261253999999999E-9</v>
      </c>
      <c r="CS601" s="198">
        <v>1.0347172E-4</v>
      </c>
      <c r="CT601" s="198">
        <v>1.4735118999999999E-3</v>
      </c>
      <c r="CU601" s="197">
        <v>7.8289819999999994E-9</v>
      </c>
      <c r="CV601" s="198">
        <v>1.2166458000000001E-4</v>
      </c>
      <c r="CX601" s="166"/>
    </row>
    <row r="602" spans="1:102" ht="14.4">
      <c r="B602" s="85"/>
      <c r="C602" s="113"/>
      <c r="D602" s="1" t="s">
        <v>1157</v>
      </c>
      <c r="E602" s="112"/>
      <c r="S602" s="3"/>
      <c r="Z602" s="3"/>
      <c r="AA602" s="3"/>
      <c r="AC602" s="142"/>
      <c r="AD602" s="142"/>
      <c r="AE602" s="142"/>
      <c r="AF602" s="142"/>
      <c r="AG602" s="142"/>
      <c r="AU602" s="86"/>
      <c r="AV602" s="86"/>
      <c r="AW602" s="86"/>
      <c r="AX602" s="3"/>
      <c r="AY602" s="3"/>
      <c r="AZ602" s="3"/>
      <c r="BA602" s="3"/>
      <c r="BB602" s="3"/>
      <c r="BC602" s="3"/>
      <c r="BD602" s="3"/>
      <c r="BE602" s="3"/>
      <c r="BF602" s="3"/>
      <c r="BG602" s="3"/>
      <c r="BH602" s="3"/>
      <c r="BI602" s="3"/>
      <c r="BJ602" s="3"/>
      <c r="BK602" s="3"/>
      <c r="BL602" s="3"/>
      <c r="BM602" s="3"/>
      <c r="BN602" s="3"/>
      <c r="BO602" s="3"/>
      <c r="BU602" s="3"/>
      <c r="BV602" s="3"/>
      <c r="BW602" s="3"/>
      <c r="BX602" s="3"/>
      <c r="BY602" s="3"/>
      <c r="BZ602" s="3"/>
      <c r="CA602" s="3"/>
      <c r="CB602" s="3"/>
      <c r="CC602" s="3"/>
      <c r="CD602" s="3"/>
      <c r="CE602" s="3"/>
      <c r="CF602" s="3"/>
      <c r="CG602" s="3"/>
      <c r="CH602" s="3"/>
      <c r="CI602" s="3"/>
      <c r="CJ602" s="3"/>
      <c r="CM602" s="3"/>
      <c r="CQ602" s="3"/>
      <c r="CR602" s="3"/>
      <c r="CU602" s="3"/>
    </row>
    <row r="603" spans="1:102" ht="14.4">
      <c r="A603" t="s">
        <v>519</v>
      </c>
      <c r="B603" s="85" t="s">
        <v>1253</v>
      </c>
      <c r="C603" s="113" t="str">
        <f t="shared" ref="C603:C675" si="359">MID(A603,1,12)</f>
        <v>A.090.01.101</v>
      </c>
      <c r="D603" s="9" t="s">
        <v>1157</v>
      </c>
      <c r="E603" s="112" t="s">
        <v>362</v>
      </c>
      <c r="F603" s="115" t="str">
        <f t="shared" ref="F603:F675" si="360">MID(A603, 21,85)</f>
        <v>Glare 1-3/2-0.3</v>
      </c>
      <c r="G603" s="143">
        <f t="shared" ref="G603:G607" si="361">N603/0.15</f>
        <v>14.248112666666666</v>
      </c>
      <c r="I603" s="118">
        <f t="shared" ref="I603:I607" si="362">K603+L603+M603+N603</f>
        <v>3.4579500674520101</v>
      </c>
      <c r="K603" s="161">
        <f t="shared" ref="K603:K607" si="363">Q603+R603+S603+T603</f>
        <v>0.11177769519</v>
      </c>
      <c r="L603" s="161">
        <f t="shared" ref="L603:L607" si="364">O603+P603+U603+Y603+W603</f>
        <v>0.43602823448000005</v>
      </c>
      <c r="M603" s="162">
        <f t="shared" ref="M603:M607" si="365">V603+X603+Z603+AA603</f>
        <v>0.77292723778201</v>
      </c>
      <c r="N603" s="161">
        <v>2.1372168999999999</v>
      </c>
      <c r="O603" s="132">
        <v>0.21183437999999999</v>
      </c>
      <c r="P603" s="132">
        <v>0.12821936</v>
      </c>
      <c r="Q603" s="132">
        <v>9.8772151000000002E-2</v>
      </c>
      <c r="R603" s="132">
        <v>8.5299977999999995E-3</v>
      </c>
      <c r="S603" s="132">
        <v>3.4986068999999999E-3</v>
      </c>
      <c r="T603" s="132">
        <v>9.7693949000000001E-4</v>
      </c>
      <c r="U603" s="132">
        <v>1.6243993000000002E-2</v>
      </c>
      <c r="V603" s="132">
        <v>0.67902081000000003</v>
      </c>
      <c r="W603" s="132">
        <v>7.9912807000000002E-2</v>
      </c>
      <c r="X603" s="132">
        <v>9.2767625000000006E-2</v>
      </c>
      <c r="Y603" s="132">
        <v>-1.8230551999999999E-4</v>
      </c>
      <c r="Z603" s="132">
        <v>1.1385364E-3</v>
      </c>
      <c r="AA603" s="164">
        <v>2.6638201000000002E-7</v>
      </c>
      <c r="AC603" s="118">
        <f t="shared" si="327"/>
        <v>2.1372168999999999</v>
      </c>
      <c r="AD603" s="118">
        <f t="shared" si="328"/>
        <v>0.46807542819000003</v>
      </c>
      <c r="AE603" s="118">
        <f t="shared" si="329"/>
        <v>0.35743626940000001</v>
      </c>
      <c r="AF603" s="118">
        <f t="shared" si="330"/>
        <v>0.43602823448000005</v>
      </c>
      <c r="AG603" s="118">
        <f t="shared" si="331"/>
        <v>0.77178870138201006</v>
      </c>
      <c r="AI603" s="69">
        <v>212.33374000000001</v>
      </c>
      <c r="AJ603" s="69">
        <v>184.79232999999999</v>
      </c>
      <c r="AK603" s="69">
        <v>9.0669993000000009</v>
      </c>
      <c r="AL603" s="69">
        <v>0</v>
      </c>
      <c r="AM603" s="69">
        <v>2.7682202</v>
      </c>
      <c r="AN603" s="69">
        <v>6.6199162999999999</v>
      </c>
      <c r="AO603" s="69">
        <v>9.0862803000000003</v>
      </c>
      <c r="AQ603" s="116">
        <v>0.33665916000000001</v>
      </c>
      <c r="AR603" s="116">
        <v>0.31576732000000002</v>
      </c>
      <c r="AS603" s="116">
        <v>1.2844902E-2</v>
      </c>
      <c r="AT603" s="116">
        <v>8.0469298999999994E-3</v>
      </c>
      <c r="AU603" s="150">
        <f t="shared" si="332"/>
        <v>1.8930894351479746E-5</v>
      </c>
      <c r="AV603" s="150">
        <f t="shared" si="333"/>
        <v>4.7503337389898249E-8</v>
      </c>
      <c r="AW603" s="163">
        <f t="shared" si="334"/>
        <v>1.127020983</v>
      </c>
      <c r="AX603" s="196">
        <v>1.3279599E-5</v>
      </c>
      <c r="AY603" s="196">
        <v>4.0069986000000003E-8</v>
      </c>
      <c r="AZ603" s="196">
        <v>1.0946749E-12</v>
      </c>
      <c r="BA603" s="196">
        <v>1.7338204999999999E-11</v>
      </c>
      <c r="BB603" s="196">
        <v>1.2747445000000001E-15</v>
      </c>
      <c r="BC603" s="196">
        <v>1.3780197E-8</v>
      </c>
      <c r="BD603" s="196">
        <v>4.6293652000000001E-6</v>
      </c>
      <c r="BE603" s="196">
        <v>1.9688845000000001E-9</v>
      </c>
      <c r="BF603" s="196">
        <v>5.2179763999999999E-9</v>
      </c>
      <c r="BG603" s="196">
        <v>2.2970287000000001E-10</v>
      </c>
      <c r="BH603" s="196">
        <v>2.3574857999999999E-15</v>
      </c>
      <c r="BI603" s="196">
        <v>1.9291984999999998E-12</v>
      </c>
      <c r="BJ603" s="196">
        <v>1.1564645E-11</v>
      </c>
      <c r="BK603" s="196">
        <v>2.1967440000000001E-12</v>
      </c>
      <c r="BL603" s="196">
        <v>9.8887143000000009E-7</v>
      </c>
      <c r="BM603" s="196">
        <v>1.9261184999999999E-8</v>
      </c>
      <c r="BN603" s="196">
        <v>1.2446578E-20</v>
      </c>
      <c r="BO603" s="108">
        <v>2.9463183E-2</v>
      </c>
      <c r="BP603" s="108">
        <v>1.0975577999999999</v>
      </c>
      <c r="BQ603" s="108">
        <v>0</v>
      </c>
      <c r="BR603" s="108">
        <v>0</v>
      </c>
      <c r="BS603" s="108">
        <v>0</v>
      </c>
      <c r="BU603" s="69">
        <v>8.0544953999999998E-4</v>
      </c>
      <c r="BV603" s="172">
        <v>4.0452347000000001E-5</v>
      </c>
      <c r="BW603" s="69">
        <v>3.9727517999999998E-4</v>
      </c>
      <c r="BX603" s="172">
        <v>1.9059244E-6</v>
      </c>
      <c r="BY603" s="172">
        <v>3.3396672000000002E-5</v>
      </c>
      <c r="BZ603" s="172">
        <v>8.8098260999999993E-6</v>
      </c>
      <c r="CA603" s="172">
        <v>5.9590510000000004E-6</v>
      </c>
      <c r="CB603" s="172">
        <v>1.3365039E-5</v>
      </c>
      <c r="CC603" s="172">
        <v>3.7558085E-6</v>
      </c>
      <c r="CD603" s="172">
        <v>6.8597886000000005E-7</v>
      </c>
      <c r="CE603" s="172">
        <v>3.6146273E-12</v>
      </c>
      <c r="CF603" s="172">
        <v>2.7524019000000001E-17</v>
      </c>
      <c r="CG603" s="172">
        <v>2.3632720000000001E-13</v>
      </c>
      <c r="CH603" s="172">
        <v>2.0705630999999999E-5</v>
      </c>
      <c r="CI603" s="69">
        <v>2.2960632999999999E-4</v>
      </c>
      <c r="CJ603" s="172">
        <v>4.9531740000000002E-5</v>
      </c>
      <c r="CK603" s="69">
        <v>0</v>
      </c>
      <c r="CM603" s="197">
        <v>2.7876819000000002E-13</v>
      </c>
      <c r="CN603" s="198">
        <v>14.200333000000001</v>
      </c>
      <c r="CO603" s="198">
        <v>0.2631114</v>
      </c>
      <c r="CP603" s="198">
        <v>2.969635E-2</v>
      </c>
      <c r="CQ603" s="197">
        <v>4.2485222E-7</v>
      </c>
      <c r="CR603" s="197">
        <v>3.5990794999999999E-8</v>
      </c>
      <c r="CS603" s="198">
        <v>1.4349863E-3</v>
      </c>
      <c r="CT603" s="198">
        <v>10.391083</v>
      </c>
      <c r="CU603" s="198">
        <v>1.5387503E-4</v>
      </c>
      <c r="CV603" s="198">
        <v>3.0975015000000001E-3</v>
      </c>
      <c r="CX603" s="166"/>
    </row>
    <row r="604" spans="1:102" ht="14.4">
      <c r="A604" t="s">
        <v>520</v>
      </c>
      <c r="B604" s="85" t="s">
        <v>1253</v>
      </c>
      <c r="C604" s="113" t="str">
        <f t="shared" si="359"/>
        <v>A.090.01.102</v>
      </c>
      <c r="D604" s="9" t="s">
        <v>1157</v>
      </c>
      <c r="E604" s="112" t="s">
        <v>362</v>
      </c>
      <c r="F604" s="115" t="str">
        <f t="shared" si="360"/>
        <v>Glare 3-3/2-0.2</v>
      </c>
      <c r="G604" s="143">
        <f t="shared" si="361"/>
        <v>11.320631333333333</v>
      </c>
      <c r="I604" s="118">
        <f t="shared" si="362"/>
        <v>2.6924451198438599</v>
      </c>
      <c r="K604" s="161">
        <f t="shared" si="363"/>
        <v>8.8582885560000005E-2</v>
      </c>
      <c r="L604" s="161">
        <f t="shared" si="364"/>
        <v>0.35220206283</v>
      </c>
      <c r="M604" s="162">
        <f t="shared" si="365"/>
        <v>0.55356547145386004</v>
      </c>
      <c r="N604" s="161">
        <v>1.6980947</v>
      </c>
      <c r="O604" s="132">
        <v>0.15548466999999999</v>
      </c>
      <c r="P604" s="132">
        <v>0.1025827</v>
      </c>
      <c r="Q604" s="132">
        <v>7.8487087999999997E-2</v>
      </c>
      <c r="R604" s="132">
        <v>7.1967092999999996E-3</v>
      </c>
      <c r="S604" s="132">
        <v>2.0746559000000002E-3</v>
      </c>
      <c r="T604" s="132">
        <v>8.2443236000000002E-4</v>
      </c>
      <c r="U604" s="132">
        <v>1.449131E-2</v>
      </c>
      <c r="V604" s="132">
        <v>0.47116212000000002</v>
      </c>
      <c r="W604" s="132">
        <v>7.9752921000000004E-2</v>
      </c>
      <c r="X604" s="132">
        <v>8.1576289999999996E-2</v>
      </c>
      <c r="Y604" s="132">
        <v>-1.0953817000000001E-4</v>
      </c>
      <c r="Z604" s="132">
        <v>8.2687400000000001E-4</v>
      </c>
      <c r="AA604" s="164">
        <v>1.8745386E-7</v>
      </c>
      <c r="AC604" s="118">
        <f t="shared" si="327"/>
        <v>1.6980947</v>
      </c>
      <c r="AD604" s="118">
        <f t="shared" si="328"/>
        <v>0.36114156555999999</v>
      </c>
      <c r="AE604" s="118">
        <f t="shared" si="329"/>
        <v>0.27338555399999998</v>
      </c>
      <c r="AF604" s="118">
        <f t="shared" si="330"/>
        <v>0.35220206283</v>
      </c>
      <c r="AG604" s="118">
        <f t="shared" si="331"/>
        <v>0.55273859745386</v>
      </c>
      <c r="AI604" s="69">
        <v>178.68791999999999</v>
      </c>
      <c r="AJ604" s="69">
        <v>154.98919000000001</v>
      </c>
      <c r="AK604" s="69">
        <v>8.3256104000000004</v>
      </c>
      <c r="AL604" s="69">
        <v>0</v>
      </c>
      <c r="AM604" s="69">
        <v>2.4196469999999999</v>
      </c>
      <c r="AN604" s="69">
        <v>5.9236386000000003</v>
      </c>
      <c r="AO604" s="69">
        <v>7.0298325999999998</v>
      </c>
      <c r="AQ604" s="116">
        <v>0.25424616</v>
      </c>
      <c r="AR604" s="116">
        <v>0.23724475</v>
      </c>
      <c r="AS604" s="116">
        <v>1.0105144E-2</v>
      </c>
      <c r="AT604" s="116">
        <v>6.8962744999999997E-3</v>
      </c>
      <c r="AU604" s="150">
        <f t="shared" si="332"/>
        <v>1.4223305648609029E-5</v>
      </c>
      <c r="AV604" s="150">
        <f t="shared" si="333"/>
        <v>3.7371094912828205E-8</v>
      </c>
      <c r="AW604" s="163">
        <f t="shared" si="334"/>
        <v>0.96586477900000001</v>
      </c>
      <c r="AX604" s="196">
        <v>1.0546493000000001E-5</v>
      </c>
      <c r="AY604" s="196">
        <v>3.1822898999999997E-8</v>
      </c>
      <c r="AZ604" s="196">
        <v>8.6937991000000001E-13</v>
      </c>
      <c r="BA604" s="196">
        <v>3.1767677E-11</v>
      </c>
      <c r="BB604" s="196">
        <v>9.3202733999999997E-16</v>
      </c>
      <c r="BC604" s="196">
        <v>1.0856023E-8</v>
      </c>
      <c r="BD604" s="196">
        <v>3.3727962999999998E-6</v>
      </c>
      <c r="BE604" s="196">
        <v>1.5531648999999999E-9</v>
      </c>
      <c r="BF604" s="196">
        <v>3.7826202000000004E-9</v>
      </c>
      <c r="BG604" s="196">
        <v>1.9928489E-10</v>
      </c>
      <c r="BH604" s="196">
        <v>3.0469090999999998E-15</v>
      </c>
      <c r="BI604" s="196">
        <v>7.4206049999999996E-13</v>
      </c>
      <c r="BJ604" s="196">
        <v>9.7319153000000005E-12</v>
      </c>
      <c r="BK604" s="196">
        <v>1.7795202E-12</v>
      </c>
      <c r="BL604" s="196">
        <v>2.7304099999999999E-7</v>
      </c>
      <c r="BM604" s="196">
        <v>2.0087556999999999E-8</v>
      </c>
      <c r="BN604" s="196">
        <v>9.1002949000000004E-21</v>
      </c>
      <c r="BO604" s="108">
        <v>2.0954769000000002E-2</v>
      </c>
      <c r="BP604" s="108">
        <v>0.94491000999999997</v>
      </c>
      <c r="BQ604" s="108">
        <v>0</v>
      </c>
      <c r="BR604" s="108">
        <v>0</v>
      </c>
      <c r="BS604" s="108">
        <v>0</v>
      </c>
      <c r="BU604" s="69">
        <v>6.4021344999999998E-4</v>
      </c>
      <c r="BV604" s="172">
        <v>2.9598383000000001E-5</v>
      </c>
      <c r="BW604" s="69">
        <v>3.1564924E-4</v>
      </c>
      <c r="BX604" s="172">
        <v>1.7003321E-6</v>
      </c>
      <c r="BY604" s="172">
        <v>2.5119080999999999E-5</v>
      </c>
      <c r="BZ604" s="172">
        <v>6.9285720000000001E-6</v>
      </c>
      <c r="CA604" s="172">
        <v>5.1619669999999996E-6</v>
      </c>
      <c r="CB604" s="172">
        <v>1.0505249E-5</v>
      </c>
      <c r="CC604" s="172">
        <v>1.8372430000000001E-6</v>
      </c>
      <c r="CD604" s="172">
        <v>5.787245E-7</v>
      </c>
      <c r="CE604" s="172">
        <v>2.6428289000000001E-12</v>
      </c>
      <c r="CF604" s="172">
        <v>2.0124140999999999E-17</v>
      </c>
      <c r="CG604" s="172">
        <v>1.7279025000000001E-13</v>
      </c>
      <c r="CH604" s="172">
        <v>1.6294881E-5</v>
      </c>
      <c r="CI604" s="69">
        <v>1.9305160000000001E-4</v>
      </c>
      <c r="CJ604" s="172">
        <v>3.3788175000000001E-5</v>
      </c>
      <c r="CK604" s="69">
        <v>0</v>
      </c>
      <c r="CM604" s="197">
        <v>2.0382091000000001E-13</v>
      </c>
      <c r="CN604" s="198">
        <v>11.286666</v>
      </c>
      <c r="CO604" s="198">
        <v>0.20856055000000001</v>
      </c>
      <c r="CP604" s="198">
        <v>2.1838125E-2</v>
      </c>
      <c r="CQ604" s="197">
        <v>1.1748673E-7</v>
      </c>
      <c r="CR604" s="197">
        <v>2.7778667E-8</v>
      </c>
      <c r="CS604" s="198">
        <v>1.0497383E-3</v>
      </c>
      <c r="CT604" s="198">
        <v>7.3087270999999996</v>
      </c>
      <c r="CU604" s="198">
        <v>1.3367446E-4</v>
      </c>
      <c r="CV604" s="198">
        <v>2.4351211999999998E-3</v>
      </c>
      <c r="CX604" s="166"/>
    </row>
    <row r="605" spans="1:102" ht="14.4">
      <c r="A605" t="s">
        <v>521</v>
      </c>
      <c r="B605" s="85" t="s">
        <v>1253</v>
      </c>
      <c r="C605" s="113" t="str">
        <f t="shared" si="359"/>
        <v>A.090.01.103</v>
      </c>
      <c r="D605" s="9" t="s">
        <v>1157</v>
      </c>
      <c r="E605" s="112" t="s">
        <v>362</v>
      </c>
      <c r="F605" s="115" t="str">
        <f t="shared" si="360"/>
        <v>Glare 3-6/5-0.4</v>
      </c>
      <c r="G605" s="143">
        <f t="shared" si="361"/>
        <v>8.5186546666666683</v>
      </c>
      <c r="I605" s="118">
        <f t="shared" si="362"/>
        <v>2.2294848974245802</v>
      </c>
      <c r="K605" s="161">
        <f t="shared" si="363"/>
        <v>8.0232209860000001E-2</v>
      </c>
      <c r="L605" s="161">
        <f t="shared" si="364"/>
        <v>0.28139210481000004</v>
      </c>
      <c r="M605" s="162">
        <f t="shared" si="365"/>
        <v>0.59006238275458001</v>
      </c>
      <c r="N605" s="161">
        <v>1.2777982000000001</v>
      </c>
      <c r="O605" s="132">
        <v>0.12967743000000001</v>
      </c>
      <c r="P605" s="132">
        <v>8.8854398000000001E-2</v>
      </c>
      <c r="Q605" s="132">
        <v>7.1743115999999996E-2</v>
      </c>
      <c r="R605" s="132">
        <v>6.2018120000000001E-3</v>
      </c>
      <c r="S605" s="132">
        <v>1.3984329999999999E-3</v>
      </c>
      <c r="T605" s="132">
        <v>8.8884885999999995E-4</v>
      </c>
      <c r="U605" s="132">
        <v>5.0502580000000002E-3</v>
      </c>
      <c r="V605" s="132">
        <v>0.54496202000000005</v>
      </c>
      <c r="W605" s="132">
        <v>5.7944108000000001E-2</v>
      </c>
      <c r="X605" s="132">
        <v>4.4470996999999998E-2</v>
      </c>
      <c r="Y605" s="132">
        <v>-1.3408919E-4</v>
      </c>
      <c r="Z605" s="132">
        <v>6.2914853E-4</v>
      </c>
      <c r="AA605" s="164">
        <v>2.1722458E-7</v>
      </c>
      <c r="AC605" s="118">
        <f t="shared" si="327"/>
        <v>1.2777982000000001</v>
      </c>
      <c r="AD605" s="118">
        <f t="shared" si="328"/>
        <v>0.30381429585999992</v>
      </c>
      <c r="AE605" s="118">
        <f t="shared" si="329"/>
        <v>0.22421123453000003</v>
      </c>
      <c r="AF605" s="118">
        <f t="shared" si="330"/>
        <v>0.28139210481000004</v>
      </c>
      <c r="AG605" s="118">
        <f t="shared" si="331"/>
        <v>0.58943323422458005</v>
      </c>
      <c r="AI605" s="69">
        <v>113.38601</v>
      </c>
      <c r="AJ605" s="69">
        <v>98.618861999999993</v>
      </c>
      <c r="AK605" s="69">
        <v>3.6089950000000002</v>
      </c>
      <c r="AL605" s="69">
        <v>0</v>
      </c>
      <c r="AM605" s="69">
        <v>1.3304282000000001</v>
      </c>
      <c r="AN605" s="69">
        <v>3.3213802000000001</v>
      </c>
      <c r="AO605" s="69">
        <v>6.5063430000000002</v>
      </c>
      <c r="AQ605" s="116">
        <v>0.19887284</v>
      </c>
      <c r="AR605" s="116">
        <v>0.18720914999999999</v>
      </c>
      <c r="AS605" s="116">
        <v>7.8062638000000002E-3</v>
      </c>
      <c r="AT605" s="116">
        <v>3.8574340999999999E-3</v>
      </c>
      <c r="AU605" s="150">
        <f t="shared" si="332"/>
        <v>1.1223569865812522E-5</v>
      </c>
      <c r="AV605" s="150">
        <f t="shared" si="333"/>
        <v>2.8869319039714444E-8</v>
      </c>
      <c r="AW605" s="163">
        <f t="shared" si="334"/>
        <v>0.540256878</v>
      </c>
      <c r="AX605" s="196">
        <v>7.9520522999999998E-6</v>
      </c>
      <c r="AY605" s="196">
        <v>2.3995067999999999E-8</v>
      </c>
      <c r="AZ605" s="196">
        <v>6.5550286999999998E-13</v>
      </c>
      <c r="BA605" s="196">
        <v>3.6812783999999998E-11</v>
      </c>
      <c r="BB605" s="196">
        <v>1.0285209E-15</v>
      </c>
      <c r="BC605" s="196">
        <v>1.006321E-8</v>
      </c>
      <c r="BD605" s="196">
        <v>2.9309065E-6</v>
      </c>
      <c r="BE605" s="196">
        <v>1.4365651E-9</v>
      </c>
      <c r="BF605" s="196">
        <v>3.2846820000000001E-9</v>
      </c>
      <c r="BG605" s="196">
        <v>1.4732254000000001E-10</v>
      </c>
      <c r="BH605" s="196">
        <v>3.5244344E-15</v>
      </c>
      <c r="BI605" s="196">
        <v>8.2792383999999999E-13</v>
      </c>
      <c r="BJ605" s="196">
        <v>3.5237953000000001E-12</v>
      </c>
      <c r="BK605" s="196">
        <v>6.7065326000000002E-13</v>
      </c>
      <c r="BL605" s="196">
        <v>3.0741948999999999E-7</v>
      </c>
      <c r="BM605" s="196">
        <v>2.3091551999999999E-8</v>
      </c>
      <c r="BN605" s="196">
        <v>1.0042456000000001E-20</v>
      </c>
      <c r="BO605" s="108">
        <v>2.4261398E-2</v>
      </c>
      <c r="BP605" s="108">
        <v>0.51599547999999995</v>
      </c>
      <c r="BQ605" s="108">
        <v>0</v>
      </c>
      <c r="BR605" s="108">
        <v>0</v>
      </c>
      <c r="BS605" s="108">
        <v>0</v>
      </c>
      <c r="BU605" s="69">
        <v>4.8154569000000001E-4</v>
      </c>
      <c r="BV605" s="172">
        <v>2.5920506E-5</v>
      </c>
      <c r="BW605" s="69">
        <v>2.3752269E-4</v>
      </c>
      <c r="BX605" s="172">
        <v>5.9360698000000004E-7</v>
      </c>
      <c r="BY605" s="172">
        <v>2.1487440999999999E-5</v>
      </c>
      <c r="BZ605" s="172">
        <v>6.4480794999999999E-6</v>
      </c>
      <c r="CA605" s="172">
        <v>3.8104296000000002E-6</v>
      </c>
      <c r="CB605" s="172">
        <v>9.7742426999999998E-6</v>
      </c>
      <c r="CC605" s="172">
        <v>1.1945747000000001E-6</v>
      </c>
      <c r="CD605" s="172">
        <v>6.1199822999999996E-7</v>
      </c>
      <c r="CE605" s="172">
        <v>2.9164431999999999E-12</v>
      </c>
      <c r="CF605" s="172">
        <v>2.2207611000000001E-17</v>
      </c>
      <c r="CG605" s="172">
        <v>1.9067937E-13</v>
      </c>
      <c r="CH605" s="172">
        <v>1.4810806E-5</v>
      </c>
      <c r="CI605" s="69">
        <v>1.2167285E-4</v>
      </c>
      <c r="CJ605" s="172">
        <v>3.7698457000000001E-5</v>
      </c>
      <c r="CK605" s="69">
        <v>0</v>
      </c>
      <c r="CM605" s="197">
        <v>2.2492265999999999E-13</v>
      </c>
      <c r="CN605" s="198">
        <v>8.4798883000000007</v>
      </c>
      <c r="CO605" s="198">
        <v>0.18860128000000001</v>
      </c>
      <c r="CP605" s="198">
        <v>1.9211299000000001E-2</v>
      </c>
      <c r="CQ605" s="197">
        <v>1.3159227E-7</v>
      </c>
      <c r="CR605" s="197">
        <v>3.0151851E-8</v>
      </c>
      <c r="CS605" s="198">
        <v>9.0056876999999999E-4</v>
      </c>
      <c r="CT605" s="198">
        <v>3.1581385000000002</v>
      </c>
      <c r="CU605" s="197">
        <v>9.8801344999999995E-5</v>
      </c>
      <c r="CV605" s="198">
        <v>2.2659075999999999E-3</v>
      </c>
      <c r="CX605" s="166"/>
    </row>
    <row r="606" spans="1:102" ht="14.4">
      <c r="A606" t="s">
        <v>522</v>
      </c>
      <c r="B606" s="85" t="s">
        <v>1253</v>
      </c>
      <c r="C606" s="113" t="str">
        <f t="shared" si="359"/>
        <v>A.090.01.104</v>
      </c>
      <c r="D606" s="9" t="s">
        <v>1157</v>
      </c>
      <c r="E606" s="112" t="s">
        <v>362</v>
      </c>
      <c r="F606" s="115" t="str">
        <f t="shared" si="360"/>
        <v>Glare 4-6/5-0.4</v>
      </c>
      <c r="G606" s="143">
        <f t="shared" si="361"/>
        <v>30.438083333333335</v>
      </c>
      <c r="I606" s="118">
        <f t="shared" si="362"/>
        <v>8.0296388209204306</v>
      </c>
      <c r="K606" s="161">
        <f t="shared" si="363"/>
        <v>0.29813848009999999</v>
      </c>
      <c r="L606" s="161">
        <f t="shared" si="364"/>
        <v>1.1241300161300001</v>
      </c>
      <c r="M606" s="162">
        <f t="shared" si="365"/>
        <v>2.0416578246904304</v>
      </c>
      <c r="N606" s="161">
        <v>4.5657125000000001</v>
      </c>
      <c r="O606" s="132">
        <v>0.47801895</v>
      </c>
      <c r="P606" s="132">
        <v>0.32955120999999998</v>
      </c>
      <c r="Q606" s="132">
        <v>0.26578964999999999</v>
      </c>
      <c r="R606" s="132">
        <v>2.3461454E-2</v>
      </c>
      <c r="S606" s="132">
        <v>5.7357650999999999E-3</v>
      </c>
      <c r="T606" s="132">
        <v>3.1516109999999999E-3</v>
      </c>
      <c r="U606" s="132">
        <v>1.7835611000000001E-2</v>
      </c>
      <c r="V606" s="132">
        <v>1.8805402</v>
      </c>
      <c r="W606" s="132">
        <v>0.29916712000000001</v>
      </c>
      <c r="X606" s="132">
        <v>0.15799885999999999</v>
      </c>
      <c r="Y606" s="132">
        <v>-4.4287487E-4</v>
      </c>
      <c r="Z606" s="132">
        <v>3.1180151000000001E-3</v>
      </c>
      <c r="AA606" s="164">
        <v>7.4959043E-7</v>
      </c>
      <c r="AC606" s="118">
        <f t="shared" si="327"/>
        <v>4.5657125000000001</v>
      </c>
      <c r="AD606" s="118">
        <f t="shared" si="328"/>
        <v>1.1235442511</v>
      </c>
      <c r="AE606" s="118">
        <f t="shared" si="329"/>
        <v>0.82852378609999999</v>
      </c>
      <c r="AF606" s="118">
        <f t="shared" si="330"/>
        <v>1.1241300161300001</v>
      </c>
      <c r="AG606" s="118">
        <f t="shared" si="331"/>
        <v>2.0385398095904304</v>
      </c>
      <c r="AI606" s="69">
        <v>413.41448000000003</v>
      </c>
      <c r="AJ606" s="69">
        <v>361.98471999999998</v>
      </c>
      <c r="AK606" s="69">
        <v>12.474936</v>
      </c>
      <c r="AL606" s="69">
        <v>0</v>
      </c>
      <c r="AM606" s="69">
        <v>4.6498103000000004</v>
      </c>
      <c r="AN606" s="69">
        <v>11.463302000000001</v>
      </c>
      <c r="AO606" s="69">
        <v>22.841711</v>
      </c>
      <c r="AQ606" s="116">
        <v>0.70954908999999999</v>
      </c>
      <c r="AR606" s="116">
        <v>0.66692720999999999</v>
      </c>
      <c r="AS606" s="116">
        <v>2.7962323000000001E-2</v>
      </c>
      <c r="AT606" s="116">
        <v>1.4659561E-2</v>
      </c>
      <c r="AU606" s="150">
        <f t="shared" si="332"/>
        <v>3.9983645574205699E-5</v>
      </c>
      <c r="AV606" s="150">
        <f t="shared" si="333"/>
        <v>1.0341095913584608E-7</v>
      </c>
      <c r="AW606" s="163">
        <f t="shared" si="334"/>
        <v>2.0531598190000002</v>
      </c>
      <c r="AX606" s="196">
        <v>2.8407833999999999E-5</v>
      </c>
      <c r="AY606" s="196">
        <v>8.5719525E-8</v>
      </c>
      <c r="AZ606" s="196">
        <v>2.3417153E-12</v>
      </c>
      <c r="BA606" s="196">
        <v>1.2703250999999999E-10</v>
      </c>
      <c r="BB606" s="196">
        <v>3.695707E-15</v>
      </c>
      <c r="BC606" s="196">
        <v>3.6881362000000001E-8</v>
      </c>
      <c r="BD606" s="196">
        <v>1.0398208E-5</v>
      </c>
      <c r="BE606" s="196">
        <v>5.2734907000000004E-9</v>
      </c>
      <c r="BF606" s="196">
        <v>1.1649156999999999E-8</v>
      </c>
      <c r="BG606" s="196">
        <v>7.4896150999999997E-10</v>
      </c>
      <c r="BH606" s="196">
        <v>1.2180110000000001E-14</v>
      </c>
      <c r="BI606" s="196">
        <v>2.9049418000000002E-12</v>
      </c>
      <c r="BJ606" s="196">
        <v>1.2237638E-11</v>
      </c>
      <c r="BK606" s="196">
        <v>2.3284506000000002E-12</v>
      </c>
      <c r="BL606" s="196">
        <v>1.0608333999999999E-6</v>
      </c>
      <c r="BM606" s="196">
        <v>7.9761776000000005E-8</v>
      </c>
      <c r="BN606" s="196">
        <v>3.6084803999999997E-20</v>
      </c>
      <c r="BO606" s="108">
        <v>8.3720919000000005E-2</v>
      </c>
      <c r="BP606" s="108">
        <v>1.9694389000000001</v>
      </c>
      <c r="BQ606" s="108">
        <v>0</v>
      </c>
      <c r="BR606" s="108">
        <v>0</v>
      </c>
      <c r="BS606" s="108">
        <v>0</v>
      </c>
      <c r="BU606" s="69">
        <v>1.7383111E-3</v>
      </c>
      <c r="BV606" s="172">
        <v>9.2282762E-5</v>
      </c>
      <c r="BW606" s="69">
        <v>8.4869454E-4</v>
      </c>
      <c r="BX606" s="172">
        <v>2.0982752000000001E-6</v>
      </c>
      <c r="BY606" s="172">
        <v>7.7304717999999994E-5</v>
      </c>
      <c r="BZ606" s="172">
        <v>2.3566281E-5</v>
      </c>
      <c r="CA606" s="172">
        <v>1.9396737000000001E-5</v>
      </c>
      <c r="CB606" s="172">
        <v>3.5725227000000002E-5</v>
      </c>
      <c r="CC606" s="172">
        <v>4.1444691E-6</v>
      </c>
      <c r="CD606" s="172">
        <v>2.1815237000000002E-6</v>
      </c>
      <c r="CE606" s="172">
        <v>1.0479436E-11</v>
      </c>
      <c r="CF606" s="172">
        <v>7.9796940000000006E-17</v>
      </c>
      <c r="CG606" s="172">
        <v>6.8515385999999995E-13</v>
      </c>
      <c r="CH606" s="172">
        <v>5.4656152999999998E-5</v>
      </c>
      <c r="CI606" s="69">
        <v>4.4539788E-4</v>
      </c>
      <c r="CJ606" s="69">
        <v>1.3286251E-4</v>
      </c>
      <c r="CK606" s="69">
        <v>0</v>
      </c>
      <c r="CM606" s="197">
        <v>8.0819770000000001E-13</v>
      </c>
      <c r="CN606" s="198">
        <v>30.304310000000001</v>
      </c>
      <c r="CO606" s="198">
        <v>0.68873397999999997</v>
      </c>
      <c r="CP606" s="198">
        <v>6.8536544000000005E-2</v>
      </c>
      <c r="CQ606" s="197">
        <v>4.5411504999999998E-7</v>
      </c>
      <c r="CR606" s="197">
        <v>1.0668759E-7</v>
      </c>
      <c r="CS606" s="198">
        <v>3.1750120000000001E-3</v>
      </c>
      <c r="CT606" s="198">
        <v>10.937208999999999</v>
      </c>
      <c r="CU606" s="198">
        <v>5.0237095000000003E-4</v>
      </c>
      <c r="CV606" s="198">
        <v>8.2817396000000008E-3</v>
      </c>
      <c r="CX606" s="166"/>
    </row>
    <row r="607" spans="1:102" ht="14.4">
      <c r="A607" t="s">
        <v>1686</v>
      </c>
      <c r="B607" s="85" t="s">
        <v>1253</v>
      </c>
      <c r="C607" s="113" t="str">
        <f t="shared" si="359"/>
        <v>A.090.01.105</v>
      </c>
      <c r="D607" s="9" t="s">
        <v>1157</v>
      </c>
      <c r="E607" s="112" t="s">
        <v>361</v>
      </c>
      <c r="F607" s="115" t="str">
        <f t="shared" si="360"/>
        <v>Hylite (1 m2  1.2 mm thickness  1.8 ton/m3)</v>
      </c>
      <c r="G607" s="143">
        <f t="shared" si="361"/>
        <v>12.748203333333333</v>
      </c>
      <c r="I607" s="118">
        <f t="shared" si="362"/>
        <v>4.5451282314179995</v>
      </c>
      <c r="K607" s="161">
        <f t="shared" si="363"/>
        <v>1.8195435917999998E-2</v>
      </c>
      <c r="L607" s="161">
        <f t="shared" si="364"/>
        <v>1.3553501954999998</v>
      </c>
      <c r="M607" s="162">
        <f t="shared" si="365"/>
        <v>1.2593521000000001</v>
      </c>
      <c r="N607" s="161">
        <v>1.9122304999999999</v>
      </c>
      <c r="O607" s="132">
        <v>1.3438831</v>
      </c>
      <c r="P607" s="132">
        <v>5.07727E-3</v>
      </c>
      <c r="Q607" s="132">
        <v>8.9914195999999996E-4</v>
      </c>
      <c r="R607" s="132">
        <v>1.7040494999999999E-2</v>
      </c>
      <c r="S607" s="164">
        <v>7.8523388000000002E-5</v>
      </c>
      <c r="T607" s="132">
        <v>1.7727557000000001E-4</v>
      </c>
      <c r="U607" s="132">
        <v>6.3898254999999998E-3</v>
      </c>
      <c r="V607" s="132">
        <v>1.0540111000000001</v>
      </c>
      <c r="W607" s="132">
        <v>0</v>
      </c>
      <c r="X607" s="132">
        <v>9.7757999999999998E-2</v>
      </c>
      <c r="Y607" s="132">
        <v>0</v>
      </c>
      <c r="Z607" s="132">
        <v>0</v>
      </c>
      <c r="AA607" s="132">
        <v>0.107583</v>
      </c>
      <c r="AC607" s="118">
        <f t="shared" si="327"/>
        <v>1.9122304999999999</v>
      </c>
      <c r="AD607" s="118">
        <f t="shared" si="328"/>
        <v>1.3735456314179999</v>
      </c>
      <c r="AE607" s="118">
        <f t="shared" si="329"/>
        <v>1.3553501954999998</v>
      </c>
      <c r="AF607" s="118">
        <f t="shared" si="330"/>
        <v>1.3553501954999998</v>
      </c>
      <c r="AG607" s="118">
        <f t="shared" si="331"/>
        <v>1.2593521000000001</v>
      </c>
      <c r="AI607" s="69">
        <v>229.36718999999999</v>
      </c>
      <c r="AJ607" s="69">
        <v>216.42219</v>
      </c>
      <c r="AK607" s="69">
        <v>12.15</v>
      </c>
      <c r="AL607" s="69">
        <v>0</v>
      </c>
      <c r="AM607" s="69">
        <v>0</v>
      </c>
      <c r="AN607" s="69">
        <v>0</v>
      </c>
      <c r="AO607" s="69">
        <v>0.79500000000000004</v>
      </c>
      <c r="AQ607" s="116">
        <v>0.66384524</v>
      </c>
      <c r="AR607" s="116">
        <v>0.63590594</v>
      </c>
      <c r="AS607" s="116">
        <v>1.7984145999999999E-2</v>
      </c>
      <c r="AT607" s="116">
        <v>9.9551559000000001E-3</v>
      </c>
      <c r="AU607" s="150">
        <f t="shared" si="332"/>
        <v>3.8123856680513001E-5</v>
      </c>
      <c r="AV607" s="150">
        <f t="shared" si="333"/>
        <v>6.6509416182769994E-8</v>
      </c>
      <c r="AW607" s="163">
        <f t="shared" si="334"/>
        <v>1.3942795436000002</v>
      </c>
      <c r="AX607" s="196">
        <v>1.1840296E-5</v>
      </c>
      <c r="AY607" s="196">
        <v>3.5724571000000003E-8</v>
      </c>
      <c r="AZ607" s="196">
        <v>9.7604668000000001E-13</v>
      </c>
      <c r="BA607" s="196">
        <v>1.8580665999999999E-9</v>
      </c>
      <c r="BB607" s="108">
        <v>0</v>
      </c>
      <c r="BC607" s="196">
        <v>8.4020632999999995E-11</v>
      </c>
      <c r="BD607" s="196">
        <v>2.6279943999999999E-5</v>
      </c>
      <c r="BE607" s="196">
        <v>1.5208292000000001E-11</v>
      </c>
      <c r="BF607" s="196">
        <v>3.0587177000000001E-8</v>
      </c>
      <c r="BG607" s="196">
        <v>1.811798E-10</v>
      </c>
      <c r="BH607" s="196">
        <v>2.264555E-15</v>
      </c>
      <c r="BI607" s="196">
        <v>2.3007212000000002E-13</v>
      </c>
      <c r="BJ607" s="196">
        <v>6.0506247E-14</v>
      </c>
      <c r="BK607" s="196">
        <v>1.1201168E-14</v>
      </c>
      <c r="BL607" s="196">
        <v>9.8790041000000004E-10</v>
      </c>
      <c r="BM607" s="196">
        <v>6.8669287E-10</v>
      </c>
      <c r="BN607" s="108">
        <v>0</v>
      </c>
      <c r="BO607" s="108">
        <v>5.5870436000000001E-3</v>
      </c>
      <c r="BP607" s="108">
        <v>1.3886925000000001</v>
      </c>
      <c r="BQ607" s="108">
        <v>0</v>
      </c>
      <c r="BR607" s="108">
        <v>0</v>
      </c>
      <c r="BS607" s="108">
        <v>0</v>
      </c>
      <c r="BU607" s="69">
        <v>1.0022450999999999E-3</v>
      </c>
      <c r="BV607" s="69">
        <v>1.9606117999999999E-4</v>
      </c>
      <c r="BW607" s="69">
        <v>3.5545374000000001E-4</v>
      </c>
      <c r="BX607" s="172">
        <v>7.4901669000000003E-7</v>
      </c>
      <c r="BY607" s="69">
        <v>1.6148236000000001E-4</v>
      </c>
      <c r="BZ607" s="172">
        <v>3.7452534000000002E-8</v>
      </c>
      <c r="CA607" s="172">
        <v>7.9355155000000005E-8</v>
      </c>
      <c r="CB607" s="172">
        <v>6.1951951999999996E-8</v>
      </c>
      <c r="CC607" s="172">
        <v>1.0537289E-7</v>
      </c>
      <c r="CD607" s="172">
        <v>1.1811362000000001E-7</v>
      </c>
      <c r="CE607" s="69">
        <v>0</v>
      </c>
      <c r="CF607" s="69">
        <v>0</v>
      </c>
      <c r="CG607" s="69">
        <v>0</v>
      </c>
      <c r="CH607" s="172">
        <v>1.2894822000000001E-5</v>
      </c>
      <c r="CI607" s="69">
        <v>2.7520174000000001E-4</v>
      </c>
      <c r="CJ607" s="69">
        <v>0</v>
      </c>
      <c r="CK607" s="69">
        <v>0</v>
      </c>
      <c r="CM607" s="198">
        <v>0</v>
      </c>
      <c r="CN607" s="198">
        <v>12.753973999999999</v>
      </c>
      <c r="CO607" s="198">
        <v>1.2499785000000001E-3</v>
      </c>
      <c r="CP607" s="198">
        <v>0.14325436999999999</v>
      </c>
      <c r="CQ607" s="197">
        <v>1.2401461000000001E-11</v>
      </c>
      <c r="CR607" s="197">
        <v>3.9673649999999999E-10</v>
      </c>
      <c r="CS607" s="198">
        <v>8.1957643999999996E-3</v>
      </c>
      <c r="CT607" s="198">
        <v>1.6233118000000001E-2</v>
      </c>
      <c r="CU607" s="198">
        <v>1.2147266E-4</v>
      </c>
      <c r="CV607" s="197">
        <v>1.4766126E-5</v>
      </c>
      <c r="CX607" s="166"/>
    </row>
    <row r="608" spans="1:102" ht="14.4">
      <c r="B608" s="85"/>
      <c r="C608" s="113"/>
      <c r="D608" s="1" t="s">
        <v>267</v>
      </c>
      <c r="E608" s="112"/>
      <c r="S608" s="3"/>
      <c r="AC608" s="142"/>
      <c r="AD608" s="142"/>
      <c r="AE608" s="142"/>
      <c r="AF608" s="142"/>
      <c r="AG608" s="142"/>
      <c r="AU608" s="86"/>
      <c r="AV608" s="86"/>
      <c r="AW608" s="86"/>
      <c r="AX608" s="3"/>
      <c r="AY608" s="3"/>
      <c r="AZ608" s="3"/>
      <c r="BA608" s="3"/>
      <c r="BC608" s="3"/>
      <c r="BD608" s="3"/>
      <c r="BE608" s="3"/>
      <c r="BF608" s="3"/>
      <c r="BG608" s="3"/>
      <c r="BH608" s="3"/>
      <c r="BI608" s="3"/>
      <c r="BJ608" s="3"/>
      <c r="BK608" s="3"/>
      <c r="BL608" s="3"/>
      <c r="BM608" s="3"/>
      <c r="BX608" s="3"/>
      <c r="BZ608" s="3"/>
      <c r="CA608" s="3"/>
      <c r="CB608" s="3"/>
      <c r="CC608" s="3"/>
      <c r="CD608" s="3"/>
      <c r="CH608" s="3"/>
      <c r="CQ608" s="3"/>
      <c r="CR608" s="3"/>
      <c r="CV608" s="3"/>
    </row>
    <row r="609" spans="1:102" ht="14.4">
      <c r="A609" t="s">
        <v>1687</v>
      </c>
      <c r="B609" s="85" t="s">
        <v>523</v>
      </c>
      <c r="C609" s="113" t="str">
        <f t="shared" si="359"/>
        <v>A.100.02.101</v>
      </c>
      <c r="D609" s="9" t="s">
        <v>267</v>
      </c>
      <c r="E609" s="112" t="s">
        <v>362</v>
      </c>
      <c r="F609" s="115" t="str">
        <f t="shared" si="360"/>
        <v>Steel market mix USA 69.2% EAF for beams &amp; sheet</v>
      </c>
      <c r="G609" s="143">
        <f t="shared" ref="G609:G615" si="366">N609/0.15</f>
        <v>1.2400796000000001</v>
      </c>
      <c r="I609" s="118">
        <f t="shared" ref="I609:I615" si="367">K609+L609+M609+N609</f>
        <v>0.27251846418319348</v>
      </c>
      <c r="K609" s="161">
        <f t="shared" ref="K609:K615" si="368">Q609+R609+S609+T609</f>
        <v>1.5804857877868998E-2</v>
      </c>
      <c r="L609" s="161">
        <f t="shared" ref="L609:L615" si="369">O609+P609+U609+Y609+W609</f>
        <v>4.8710466305324496E-2</v>
      </c>
      <c r="M609" s="162">
        <f t="shared" ref="M609:M615" si="370">V609+X609+Z609+AA609</f>
        <v>2.1991199999999999E-2</v>
      </c>
      <c r="N609" s="161">
        <v>0.18601193999999999</v>
      </c>
      <c r="O609" s="132">
        <v>3.5241496999999997E-2</v>
      </c>
      <c r="P609" s="132">
        <v>1.3468968E-2</v>
      </c>
      <c r="Q609" s="132">
        <v>1.5804815999999999E-2</v>
      </c>
      <c r="R609" s="132">
        <v>0</v>
      </c>
      <c r="S609" s="132">
        <v>0</v>
      </c>
      <c r="T609" s="164">
        <v>4.1877869000000001E-8</v>
      </c>
      <c r="U609" s="164">
        <v>1.3053245E-9</v>
      </c>
      <c r="V609" s="132">
        <v>2.1991199999999999E-2</v>
      </c>
      <c r="W609" s="132">
        <v>0</v>
      </c>
      <c r="X609" s="132">
        <v>0</v>
      </c>
      <c r="Y609" s="132">
        <v>0</v>
      </c>
      <c r="Z609" s="132">
        <v>0</v>
      </c>
      <c r="AA609" s="132">
        <v>0</v>
      </c>
      <c r="AC609" s="118">
        <f t="shared" si="327"/>
        <v>0.18601193999999999</v>
      </c>
      <c r="AD609" s="118">
        <f t="shared" si="328"/>
        <v>6.4515324183193501E-2</v>
      </c>
      <c r="AE609" s="118">
        <f t="shared" si="329"/>
        <v>4.8710466305324496E-2</v>
      </c>
      <c r="AF609" s="118">
        <f t="shared" si="330"/>
        <v>4.8710466305324496E-2</v>
      </c>
      <c r="AG609" s="118">
        <f t="shared" si="331"/>
        <v>2.1991199999999999E-2</v>
      </c>
      <c r="AI609" s="69">
        <v>14.468374000000001</v>
      </c>
      <c r="AJ609" s="69">
        <v>14.468374000000001</v>
      </c>
      <c r="AK609" s="69">
        <v>0</v>
      </c>
      <c r="AL609" s="69">
        <v>0</v>
      </c>
      <c r="AM609" s="69">
        <v>0</v>
      </c>
      <c r="AN609" s="69">
        <v>0</v>
      </c>
      <c r="AO609" s="69">
        <v>0</v>
      </c>
      <c r="AQ609" s="116">
        <v>2.5677218000000002E-2</v>
      </c>
      <c r="AR609" s="116">
        <v>2.3569041999999998E-2</v>
      </c>
      <c r="AS609" s="116">
        <v>1.0484037000000001E-3</v>
      </c>
      <c r="AT609" s="116">
        <v>1.0597721999999999E-3</v>
      </c>
      <c r="AU609" s="150">
        <f t="shared" si="332"/>
        <v>1.41301216282E-6</v>
      </c>
      <c r="AV609" s="150">
        <f t="shared" si="333"/>
        <v>3.8772325941689998E-9</v>
      </c>
      <c r="AW609" s="163">
        <f t="shared" si="334"/>
        <v>0.14842748</v>
      </c>
      <c r="AX609" s="196">
        <v>1.1507939E-6</v>
      </c>
      <c r="AY609" s="196">
        <v>3.4722228999999999E-9</v>
      </c>
      <c r="AZ609" s="196">
        <v>9.4866088999999995E-14</v>
      </c>
      <c r="BA609" s="108">
        <v>0</v>
      </c>
      <c r="BB609" s="108">
        <v>0</v>
      </c>
      <c r="BC609" s="196">
        <v>4.3674281999999998E-10</v>
      </c>
      <c r="BD609" s="196">
        <v>2.6178152000000001E-7</v>
      </c>
      <c r="BE609" s="196">
        <v>9.9634655999999996E-11</v>
      </c>
      <c r="BF609" s="196">
        <v>3.0493232E-10</v>
      </c>
      <c r="BG609" s="108">
        <v>0</v>
      </c>
      <c r="BH609" s="196">
        <v>3.4785208000000001E-13</v>
      </c>
      <c r="BI609" s="108">
        <v>0</v>
      </c>
      <c r="BJ609" s="108">
        <v>0</v>
      </c>
      <c r="BK609" s="108">
        <v>0</v>
      </c>
      <c r="BL609" s="108">
        <v>0</v>
      </c>
      <c r="BM609" s="108">
        <v>0</v>
      </c>
      <c r="BN609" s="108">
        <v>0</v>
      </c>
      <c r="BO609" s="108">
        <v>3.7437400000000002E-3</v>
      </c>
      <c r="BP609" s="108">
        <v>0.14468374000000001</v>
      </c>
      <c r="BQ609" s="108">
        <v>0</v>
      </c>
      <c r="BR609" s="108">
        <v>0</v>
      </c>
      <c r="BS609" s="108">
        <v>0</v>
      </c>
      <c r="BU609" s="172">
        <v>5.924666E-5</v>
      </c>
      <c r="BV609" s="172">
        <v>2.1022955E-6</v>
      </c>
      <c r="BW609" s="172">
        <v>3.4576709999999998E-5</v>
      </c>
      <c r="BX609" s="172">
        <v>6.2931316000000003E-9</v>
      </c>
      <c r="BY609" s="172">
        <v>1.7317331000000001E-6</v>
      </c>
      <c r="BZ609" s="69">
        <v>0</v>
      </c>
      <c r="CA609" s="69">
        <v>0</v>
      </c>
      <c r="CB609" s="69">
        <v>0</v>
      </c>
      <c r="CC609" s="69">
        <v>0</v>
      </c>
      <c r="CD609" s="172">
        <v>1.9224548E-8</v>
      </c>
      <c r="CE609" s="69">
        <v>0</v>
      </c>
      <c r="CF609" s="69">
        <v>0</v>
      </c>
      <c r="CG609" s="69">
        <v>0</v>
      </c>
      <c r="CH609" s="172">
        <v>3.1576430000000002E-6</v>
      </c>
      <c r="CI609" s="172">
        <v>1.7636481000000001E-5</v>
      </c>
      <c r="CJ609" s="172">
        <v>1.6279324E-8</v>
      </c>
      <c r="CK609" s="69">
        <v>0</v>
      </c>
      <c r="CM609" s="198">
        <v>0</v>
      </c>
      <c r="CN609" s="198">
        <v>1.2400796000000001</v>
      </c>
      <c r="CO609" s="198">
        <v>2.2496209999999998E-3</v>
      </c>
      <c r="CP609" s="198">
        <v>1.4383600000000001E-3</v>
      </c>
      <c r="CQ609" s="198">
        <v>0</v>
      </c>
      <c r="CR609" s="198">
        <v>0</v>
      </c>
      <c r="CS609" s="197">
        <v>8.7899761999999998E-5</v>
      </c>
      <c r="CT609" s="198">
        <v>0</v>
      </c>
      <c r="CU609" s="198">
        <v>0</v>
      </c>
      <c r="CV609" s="198">
        <v>1.1884074E-4</v>
      </c>
      <c r="CX609" s="166"/>
    </row>
    <row r="610" spans="1:102" ht="14.4">
      <c r="A610" t="s">
        <v>1688</v>
      </c>
      <c r="B610" s="85" t="s">
        <v>523</v>
      </c>
      <c r="C610" s="113" t="str">
        <f t="shared" si="359"/>
        <v>A.100.02.102</v>
      </c>
      <c r="D610" s="9" t="s">
        <v>267</v>
      </c>
      <c r="E610" s="112" t="s">
        <v>362</v>
      </c>
      <c r="F610" s="115" t="str">
        <f t="shared" si="360"/>
        <v>Steel virgin + 15% scrap BOF for beams &amp; sheet</v>
      </c>
      <c r="G610" s="143">
        <f t="shared" si="366"/>
        <v>2.5090000000000003</v>
      </c>
      <c r="I610" s="118">
        <f t="shared" si="367"/>
        <v>0.58620618474717556</v>
      </c>
      <c r="K610" s="161">
        <f t="shared" si="368"/>
        <v>3.1899274050280001E-2</v>
      </c>
      <c r="L610" s="161">
        <f t="shared" si="369"/>
        <v>0.1065569106968955</v>
      </c>
      <c r="M610" s="162">
        <f t="shared" si="370"/>
        <v>7.1400000000000005E-2</v>
      </c>
      <c r="N610" s="161">
        <v>0.37635000000000002</v>
      </c>
      <c r="O610" s="132">
        <v>8.3826405000000007E-2</v>
      </c>
      <c r="P610" s="132">
        <v>2.2730502999999999E-2</v>
      </c>
      <c r="Q610" s="132">
        <v>3.1899153999999999E-2</v>
      </c>
      <c r="R610" s="132">
        <v>0</v>
      </c>
      <c r="S610" s="132">
        <v>0</v>
      </c>
      <c r="T610" s="164">
        <v>1.2005028E-7</v>
      </c>
      <c r="U610" s="164">
        <v>2.6968954999999999E-9</v>
      </c>
      <c r="V610" s="132">
        <v>7.1400000000000005E-2</v>
      </c>
      <c r="W610" s="132">
        <v>0</v>
      </c>
      <c r="X610" s="132">
        <v>0</v>
      </c>
      <c r="Y610" s="132">
        <v>0</v>
      </c>
      <c r="Z610" s="132">
        <v>0</v>
      </c>
      <c r="AA610" s="132">
        <v>0</v>
      </c>
      <c r="AC610" s="118">
        <f t="shared" si="327"/>
        <v>0.37635000000000002</v>
      </c>
      <c r="AD610" s="118">
        <f t="shared" si="328"/>
        <v>0.1384561847471755</v>
      </c>
      <c r="AE610" s="118">
        <f t="shared" si="329"/>
        <v>0.1065569106968955</v>
      </c>
      <c r="AF610" s="118">
        <f t="shared" si="330"/>
        <v>0.1065569106968955</v>
      </c>
      <c r="AG610" s="118">
        <f t="shared" si="331"/>
        <v>7.1400000000000005E-2</v>
      </c>
      <c r="AI610" s="69">
        <v>23.959949999999999</v>
      </c>
      <c r="AJ610" s="69">
        <v>23.959949999999999</v>
      </c>
      <c r="AK610" s="69">
        <v>0</v>
      </c>
      <c r="AL610" s="69">
        <v>0</v>
      </c>
      <c r="AM610" s="69">
        <v>0</v>
      </c>
      <c r="AN610" s="69">
        <v>0</v>
      </c>
      <c r="AO610" s="69">
        <v>0</v>
      </c>
      <c r="AQ610" s="116">
        <v>5.7049329000000003E-2</v>
      </c>
      <c r="AR610" s="116">
        <v>5.3028884999999998E-2</v>
      </c>
      <c r="AS610" s="116">
        <v>2.2229174000000002E-3</v>
      </c>
      <c r="AT610" s="116">
        <v>1.7975271E-3</v>
      </c>
      <c r="AU610" s="150">
        <f t="shared" si="332"/>
        <v>3.17918972E-6</v>
      </c>
      <c r="AV610" s="150">
        <f t="shared" si="333"/>
        <v>8.2208484384999992E-9</v>
      </c>
      <c r="AW610" s="163">
        <f t="shared" si="334"/>
        <v>0.25175449999999999</v>
      </c>
      <c r="AX610" s="196">
        <v>2.328352E-6</v>
      </c>
      <c r="AY610" s="196">
        <v>7.0252000000000001E-9</v>
      </c>
      <c r="AZ610" s="196">
        <v>1.9193850000000001E-13</v>
      </c>
      <c r="BA610" s="108">
        <v>0</v>
      </c>
      <c r="BB610" s="108">
        <v>0</v>
      </c>
      <c r="BC610" s="196">
        <v>8.9771999999999998E-10</v>
      </c>
      <c r="BD610" s="196">
        <v>8.4994000000000005E-7</v>
      </c>
      <c r="BE610" s="196">
        <v>2.0484080000000001E-10</v>
      </c>
      <c r="BF610" s="196">
        <v>9.9004000000000003E-10</v>
      </c>
      <c r="BG610" s="108">
        <v>0</v>
      </c>
      <c r="BH610" s="196">
        <v>5.7569999999999996E-13</v>
      </c>
      <c r="BI610" s="108">
        <v>0</v>
      </c>
      <c r="BJ610" s="108">
        <v>0</v>
      </c>
      <c r="BK610" s="108">
        <v>0</v>
      </c>
      <c r="BL610" s="108">
        <v>0</v>
      </c>
      <c r="BM610" s="108">
        <v>0</v>
      </c>
      <c r="BN610" s="108">
        <v>0</v>
      </c>
      <c r="BO610" s="108">
        <v>1.2154999999999999E-2</v>
      </c>
      <c r="BP610" s="108">
        <v>0.23959949999999999</v>
      </c>
      <c r="BQ610" s="108">
        <v>0</v>
      </c>
      <c r="BR610" s="108">
        <v>0</v>
      </c>
      <c r="BS610" s="108">
        <v>0</v>
      </c>
      <c r="BU610" s="69">
        <v>1.1825115E-4</v>
      </c>
      <c r="BV610" s="172">
        <v>6.8256349000000003E-6</v>
      </c>
      <c r="BW610" s="172">
        <v>6.9957577000000006E-5</v>
      </c>
      <c r="BX610" s="172">
        <v>1.1188745E-8</v>
      </c>
      <c r="BY610" s="172">
        <v>5.6225101999999997E-6</v>
      </c>
      <c r="BZ610" s="69">
        <v>0</v>
      </c>
      <c r="CA610" s="69">
        <v>0</v>
      </c>
      <c r="CB610" s="69">
        <v>0</v>
      </c>
      <c r="CC610" s="69">
        <v>0</v>
      </c>
      <c r="CD610" s="172">
        <v>3.4209929999999997E-8</v>
      </c>
      <c r="CE610" s="69">
        <v>0</v>
      </c>
      <c r="CF610" s="69">
        <v>0</v>
      </c>
      <c r="CG610" s="69">
        <v>0</v>
      </c>
      <c r="CH610" s="172">
        <v>6.5407698999999998E-6</v>
      </c>
      <c r="CI610" s="172">
        <v>2.9206405999999998E-5</v>
      </c>
      <c r="CJ610" s="172">
        <v>5.2854948000000002E-8</v>
      </c>
      <c r="CK610" s="69">
        <v>0</v>
      </c>
      <c r="CM610" s="198">
        <v>0</v>
      </c>
      <c r="CN610" s="198">
        <v>2.5089999999999999</v>
      </c>
      <c r="CO610" s="198">
        <v>7.3039643999999997E-3</v>
      </c>
      <c r="CP610" s="198">
        <v>4.6699999999999997E-3</v>
      </c>
      <c r="CQ610" s="198">
        <v>0</v>
      </c>
      <c r="CR610" s="198">
        <v>0</v>
      </c>
      <c r="CS610" s="198">
        <v>2.8538883999999998E-4</v>
      </c>
      <c r="CT610" s="198">
        <v>0</v>
      </c>
      <c r="CU610" s="198">
        <v>0</v>
      </c>
      <c r="CV610" s="198">
        <v>1.9668305999999999E-4</v>
      </c>
      <c r="CX610" s="166"/>
    </row>
    <row r="611" spans="1:102" ht="14.4">
      <c r="A611" t="s">
        <v>1689</v>
      </c>
      <c r="B611" s="85" t="s">
        <v>523</v>
      </c>
      <c r="C611" s="113" t="str">
        <f t="shared" si="359"/>
        <v>A.100.02.103</v>
      </c>
      <c r="D611" s="9" t="s">
        <v>267</v>
      </c>
      <c r="E611" s="112" t="s">
        <v>362</v>
      </c>
      <c r="F611" s="115" t="str">
        <f t="shared" si="360"/>
        <v>Steel from 100% scrap EAF for beams &amp; sheet</v>
      </c>
      <c r="G611" s="143">
        <f t="shared" si="366"/>
        <v>0.67530000000000001</v>
      </c>
      <c r="I611" s="118">
        <f t="shared" si="367"/>
        <v>0.13290022947032279</v>
      </c>
      <c r="K611" s="161">
        <f t="shared" si="368"/>
        <v>8.6414470843680005E-3</v>
      </c>
      <c r="L611" s="161">
        <f t="shared" si="369"/>
        <v>2.2963782385954791E-2</v>
      </c>
      <c r="M611" s="162">
        <f t="shared" si="370"/>
        <v>0</v>
      </c>
      <c r="N611" s="161">
        <v>0.101295</v>
      </c>
      <c r="O611" s="132">
        <v>1.3617000000000001E-2</v>
      </c>
      <c r="P611" s="132">
        <v>9.3467817000000009E-3</v>
      </c>
      <c r="Q611" s="132">
        <v>8.6414400000000002E-3</v>
      </c>
      <c r="R611" s="132">
        <v>0</v>
      </c>
      <c r="S611" s="132">
        <v>0</v>
      </c>
      <c r="T611" s="164">
        <v>7.0843679999999998E-9</v>
      </c>
      <c r="U611" s="164">
        <v>6.8595479000000003E-10</v>
      </c>
      <c r="V611" s="132">
        <v>0</v>
      </c>
      <c r="W611" s="132">
        <v>0</v>
      </c>
      <c r="X611" s="132">
        <v>0</v>
      </c>
      <c r="Y611" s="132">
        <v>0</v>
      </c>
      <c r="Z611" s="132">
        <v>0</v>
      </c>
      <c r="AA611" s="132">
        <v>0</v>
      </c>
      <c r="AC611" s="118">
        <f t="shared" si="327"/>
        <v>0.101295</v>
      </c>
      <c r="AD611" s="118">
        <f t="shared" si="328"/>
        <v>3.16052294703228E-2</v>
      </c>
      <c r="AE611" s="118">
        <f t="shared" si="329"/>
        <v>2.2963782385954791E-2</v>
      </c>
      <c r="AF611" s="118">
        <f t="shared" si="330"/>
        <v>2.2963782385954791E-2</v>
      </c>
      <c r="AG611" s="118">
        <f t="shared" si="331"/>
        <v>0</v>
      </c>
      <c r="AI611" s="69">
        <v>10.2438</v>
      </c>
      <c r="AJ611" s="69">
        <v>10.2438</v>
      </c>
      <c r="AK611" s="69">
        <v>0</v>
      </c>
      <c r="AL611" s="69">
        <v>0</v>
      </c>
      <c r="AM611" s="69">
        <v>0</v>
      </c>
      <c r="AN611" s="69">
        <v>0</v>
      </c>
      <c r="AO611" s="69">
        <v>0</v>
      </c>
      <c r="AQ611" s="116">
        <v>1.1713909E-2</v>
      </c>
      <c r="AR611" s="116">
        <v>1.0456857999999999E-2</v>
      </c>
      <c r="AS611" s="116">
        <v>5.2564324000000003E-4</v>
      </c>
      <c r="AT611" s="116">
        <v>7.3140732000000002E-4</v>
      </c>
      <c r="AU611" s="150">
        <f t="shared" si="332"/>
        <v>6.2690996799999993E-7</v>
      </c>
      <c r="AV611" s="150">
        <f t="shared" si="333"/>
        <v>1.9439469004500003E-9</v>
      </c>
      <c r="AW611" s="163">
        <f t="shared" si="334"/>
        <v>0.102438</v>
      </c>
      <c r="AX611" s="196">
        <v>6.2667839999999996E-7</v>
      </c>
      <c r="AY611" s="196">
        <v>1.8908400000000001E-9</v>
      </c>
      <c r="AZ611" s="196">
        <v>5.1660449999999999E-14</v>
      </c>
      <c r="BA611" s="108">
        <v>0</v>
      </c>
      <c r="BB611" s="108">
        <v>0</v>
      </c>
      <c r="BC611" s="196">
        <v>2.3156799999999999E-10</v>
      </c>
      <c r="BD611" s="108">
        <v>0</v>
      </c>
      <c r="BE611" s="196">
        <v>5.2808800000000002E-11</v>
      </c>
      <c r="BF611" s="108">
        <v>0</v>
      </c>
      <c r="BG611" s="108">
        <v>0</v>
      </c>
      <c r="BH611" s="196">
        <v>2.4644000000000001E-13</v>
      </c>
      <c r="BI611" s="108">
        <v>0</v>
      </c>
      <c r="BJ611" s="108">
        <v>0</v>
      </c>
      <c r="BK611" s="108">
        <v>0</v>
      </c>
      <c r="BL611" s="108">
        <v>0</v>
      </c>
      <c r="BM611" s="108">
        <v>0</v>
      </c>
      <c r="BN611" s="108">
        <v>0</v>
      </c>
      <c r="BO611" s="108">
        <v>0</v>
      </c>
      <c r="BP611" s="108">
        <v>0.102438</v>
      </c>
      <c r="BQ611" s="108">
        <v>0</v>
      </c>
      <c r="BR611" s="108">
        <v>0</v>
      </c>
      <c r="BS611" s="108">
        <v>0</v>
      </c>
      <c r="BU611" s="172">
        <v>3.2984544999999999E-5</v>
      </c>
      <c r="BV611" s="69">
        <v>0</v>
      </c>
      <c r="BW611" s="172">
        <v>1.8829155999999999E-5</v>
      </c>
      <c r="BX611" s="172">
        <v>4.1141590999999999E-9</v>
      </c>
      <c r="BY611" s="69">
        <v>0</v>
      </c>
      <c r="BZ611" s="69">
        <v>0</v>
      </c>
      <c r="CA611" s="69">
        <v>0</v>
      </c>
      <c r="CB611" s="69">
        <v>0</v>
      </c>
      <c r="CC611" s="69">
        <v>0</v>
      </c>
      <c r="CD611" s="172">
        <v>1.2554754E-8</v>
      </c>
      <c r="CE611" s="69">
        <v>0</v>
      </c>
      <c r="CF611" s="69">
        <v>0</v>
      </c>
      <c r="CG611" s="69">
        <v>0</v>
      </c>
      <c r="CH611" s="172">
        <v>1.6518582E-6</v>
      </c>
      <c r="CI611" s="172">
        <v>1.2486862E-5</v>
      </c>
      <c r="CJ611" s="69">
        <v>0</v>
      </c>
      <c r="CK611" s="69">
        <v>0</v>
      </c>
      <c r="CM611" s="198">
        <v>0</v>
      </c>
      <c r="CN611" s="198">
        <v>0.67530000000000001</v>
      </c>
      <c r="CO611" s="198">
        <v>0</v>
      </c>
      <c r="CP611" s="198">
        <v>0</v>
      </c>
      <c r="CQ611" s="198">
        <v>0</v>
      </c>
      <c r="CR611" s="198">
        <v>0</v>
      </c>
      <c r="CS611" s="198">
        <v>0</v>
      </c>
      <c r="CT611" s="198">
        <v>0</v>
      </c>
      <c r="CU611" s="198">
        <v>0</v>
      </c>
      <c r="CV611" s="197">
        <v>8.4194152000000003E-5</v>
      </c>
      <c r="CX611" s="166"/>
    </row>
    <row r="612" spans="1:102" ht="14.4">
      <c r="A612" t="s">
        <v>1690</v>
      </c>
      <c r="B612" s="85" t="s">
        <v>523</v>
      </c>
      <c r="C612" s="113" t="str">
        <f t="shared" si="359"/>
        <v>A.100.02.104</v>
      </c>
      <c r="D612" s="9" t="s">
        <v>267</v>
      </c>
      <c r="E612" s="112" t="s">
        <v>362</v>
      </c>
      <c r="F612" s="115" t="str">
        <f t="shared" si="360"/>
        <v>Steel market mix Europe 49.8% EAF for beams &amp; sheet</v>
      </c>
      <c r="G612" s="143">
        <f t="shared" si="366"/>
        <v>1.5958174000000001</v>
      </c>
      <c r="I612" s="118">
        <f t="shared" si="367"/>
        <v>0.36045981848870401</v>
      </c>
      <c r="K612" s="161">
        <f t="shared" si="368"/>
        <v>2.0316875793257E-2</v>
      </c>
      <c r="L612" s="161">
        <f t="shared" si="369"/>
        <v>6.4927532695447002E-2</v>
      </c>
      <c r="M612" s="162">
        <f t="shared" si="370"/>
        <v>3.5842800000000001E-2</v>
      </c>
      <c r="N612" s="161">
        <v>0.23937261000000001</v>
      </c>
      <c r="O612" s="132">
        <v>4.8862121000000001E-2</v>
      </c>
      <c r="P612" s="132">
        <v>1.6065409999999999E-2</v>
      </c>
      <c r="Q612" s="132">
        <v>2.0316812E-2</v>
      </c>
      <c r="R612" s="132">
        <v>0</v>
      </c>
      <c r="S612" s="132">
        <v>0</v>
      </c>
      <c r="T612" s="164">
        <v>6.3793257E-8</v>
      </c>
      <c r="U612" s="164">
        <v>1.695447E-9</v>
      </c>
      <c r="V612" s="132">
        <v>3.5842800000000001E-2</v>
      </c>
      <c r="W612" s="132">
        <v>0</v>
      </c>
      <c r="X612" s="132">
        <v>0</v>
      </c>
      <c r="Y612" s="132">
        <v>0</v>
      </c>
      <c r="Z612" s="132">
        <v>0</v>
      </c>
      <c r="AA612" s="132">
        <v>0</v>
      </c>
      <c r="AC612" s="118">
        <f t="shared" si="327"/>
        <v>0.23937261000000001</v>
      </c>
      <c r="AD612" s="118">
        <f t="shared" si="328"/>
        <v>8.5244408488704002E-2</v>
      </c>
      <c r="AE612" s="118">
        <f t="shared" si="329"/>
        <v>6.4927532695447002E-2</v>
      </c>
      <c r="AF612" s="118">
        <f t="shared" si="330"/>
        <v>6.4927532695447002E-2</v>
      </c>
      <c r="AG612" s="118">
        <f t="shared" si="331"/>
        <v>3.5842800000000001E-2</v>
      </c>
      <c r="AI612" s="69">
        <v>17.129307000000001</v>
      </c>
      <c r="AJ612" s="69">
        <v>17.129307000000001</v>
      </c>
      <c r="AK612" s="69">
        <v>0</v>
      </c>
      <c r="AL612" s="69">
        <v>0</v>
      </c>
      <c r="AM612" s="69">
        <v>0</v>
      </c>
      <c r="AN612" s="69">
        <v>0</v>
      </c>
      <c r="AO612" s="69">
        <v>0</v>
      </c>
      <c r="AQ612" s="116">
        <v>3.4472290000000003E-2</v>
      </c>
      <c r="AR612" s="116">
        <v>3.1828015000000001E-2</v>
      </c>
      <c r="AS612" s="116">
        <v>1.3776749E-3</v>
      </c>
      <c r="AT612" s="116">
        <v>1.2665994999999999E-3</v>
      </c>
      <c r="AU612" s="150">
        <f t="shared" si="332"/>
        <v>1.9081543563000002E-6</v>
      </c>
      <c r="AV612" s="150">
        <f t="shared" si="333"/>
        <v>5.0949514485500001E-9</v>
      </c>
      <c r="AW612" s="163">
        <f t="shared" si="334"/>
        <v>0.17739488</v>
      </c>
      <c r="AX612" s="196">
        <v>1.4809185000000001E-6</v>
      </c>
      <c r="AY612" s="196">
        <v>4.4682887000000001E-9</v>
      </c>
      <c r="AZ612" s="196">
        <v>1.2208003E-13</v>
      </c>
      <c r="BA612" s="108">
        <v>0</v>
      </c>
      <c r="BB612" s="108">
        <v>0</v>
      </c>
      <c r="BC612" s="196">
        <v>5.659763E-10</v>
      </c>
      <c r="BD612" s="196">
        <v>4.2666987999999998E-7</v>
      </c>
      <c r="BE612" s="196">
        <v>1.2912886000000001E-10</v>
      </c>
      <c r="BF612" s="196">
        <v>4.9700007999999998E-10</v>
      </c>
      <c r="BG612" s="108">
        <v>0</v>
      </c>
      <c r="BH612" s="196">
        <v>4.1172852000000002E-13</v>
      </c>
      <c r="BI612" s="108">
        <v>0</v>
      </c>
      <c r="BJ612" s="108">
        <v>0</v>
      </c>
      <c r="BK612" s="108">
        <v>0</v>
      </c>
      <c r="BL612" s="108">
        <v>0</v>
      </c>
      <c r="BM612" s="108">
        <v>0</v>
      </c>
      <c r="BN612" s="108">
        <v>0</v>
      </c>
      <c r="BO612" s="108">
        <v>6.10181E-3</v>
      </c>
      <c r="BP612" s="108">
        <v>0.17129306999999999</v>
      </c>
      <c r="BQ612" s="108">
        <v>0</v>
      </c>
      <c r="BR612" s="108">
        <v>0</v>
      </c>
      <c r="BS612" s="108">
        <v>0</v>
      </c>
      <c r="BU612" s="172">
        <v>7.5788382000000005E-5</v>
      </c>
      <c r="BV612" s="172">
        <v>3.4264687000000001E-6</v>
      </c>
      <c r="BW612" s="172">
        <v>4.4495622999999998E-5</v>
      </c>
      <c r="BX612" s="172">
        <v>7.6656013999999993E-9</v>
      </c>
      <c r="BY612" s="172">
        <v>2.8225001E-6</v>
      </c>
      <c r="BZ612" s="69">
        <v>0</v>
      </c>
      <c r="CA612" s="69">
        <v>0</v>
      </c>
      <c r="CB612" s="69">
        <v>0</v>
      </c>
      <c r="CC612" s="69">
        <v>0</v>
      </c>
      <c r="CD612" s="172">
        <v>2.3425652999999999E-8</v>
      </c>
      <c r="CE612" s="69">
        <v>0</v>
      </c>
      <c r="CF612" s="69">
        <v>0</v>
      </c>
      <c r="CG612" s="69">
        <v>0</v>
      </c>
      <c r="CH612" s="172">
        <v>4.1060919000000002E-6</v>
      </c>
      <c r="CI612" s="172">
        <v>2.0880073E-5</v>
      </c>
      <c r="CJ612" s="172">
        <v>2.6533183999999999E-8</v>
      </c>
      <c r="CK612" s="69">
        <v>0</v>
      </c>
      <c r="CM612" s="198">
        <v>0</v>
      </c>
      <c r="CN612" s="198">
        <v>1.5958174000000001</v>
      </c>
      <c r="CO612" s="198">
        <v>3.6665901E-3</v>
      </c>
      <c r="CP612" s="198">
        <v>2.3443399999999999E-3</v>
      </c>
      <c r="CQ612" s="198">
        <v>0</v>
      </c>
      <c r="CR612" s="198">
        <v>0</v>
      </c>
      <c r="CS612" s="198">
        <v>1.4326519999999999E-4</v>
      </c>
      <c r="CT612" s="198">
        <v>0</v>
      </c>
      <c r="CU612" s="198">
        <v>0</v>
      </c>
      <c r="CV612" s="198">
        <v>1.4066358E-4</v>
      </c>
      <c r="CX612" s="166"/>
    </row>
    <row r="613" spans="1:102" ht="14.4">
      <c r="A613" t="s">
        <v>1691</v>
      </c>
      <c r="B613" s="85" t="s">
        <v>523</v>
      </c>
      <c r="C613" s="113" t="str">
        <f t="shared" si="359"/>
        <v>A.100.02.105</v>
      </c>
      <c r="D613" s="9" t="s">
        <v>267</v>
      </c>
      <c r="E613" s="112" t="s">
        <v>362</v>
      </c>
      <c r="F613" s="115" t="str">
        <f t="shared" si="360"/>
        <v>Steel market mix China 9% EAF for beams &amp; sheet</v>
      </c>
      <c r="G613" s="143">
        <f t="shared" si="366"/>
        <v>2.3256300000000003</v>
      </c>
      <c r="I613" s="118">
        <f t="shared" si="367"/>
        <v>0.54087558824949133</v>
      </c>
      <c r="K613" s="161">
        <f t="shared" si="368"/>
        <v>2.957349075369E-2</v>
      </c>
      <c r="L613" s="161">
        <f t="shared" si="369"/>
        <v>9.8197597495801398E-2</v>
      </c>
      <c r="M613" s="162">
        <f t="shared" si="370"/>
        <v>6.4259999999999998E-2</v>
      </c>
      <c r="N613" s="161">
        <v>0.3488445</v>
      </c>
      <c r="O613" s="132">
        <v>7.6805465000000003E-2</v>
      </c>
      <c r="P613" s="132">
        <v>2.1392129999999999E-2</v>
      </c>
      <c r="Q613" s="132">
        <v>2.9573381999999999E-2</v>
      </c>
      <c r="R613" s="132">
        <v>0</v>
      </c>
      <c r="S613" s="132">
        <v>0</v>
      </c>
      <c r="T613" s="164">
        <v>1.0875369E-7</v>
      </c>
      <c r="U613" s="164">
        <v>2.4958014E-9</v>
      </c>
      <c r="V613" s="132">
        <v>6.4259999999999998E-2</v>
      </c>
      <c r="W613" s="132">
        <v>0</v>
      </c>
      <c r="X613" s="132">
        <v>0</v>
      </c>
      <c r="Y613" s="132">
        <v>0</v>
      </c>
      <c r="Z613" s="132">
        <v>0</v>
      </c>
      <c r="AA613" s="132">
        <v>0</v>
      </c>
      <c r="AC613" s="118">
        <f t="shared" si="327"/>
        <v>0.3488445</v>
      </c>
      <c r="AD613" s="118">
        <f t="shared" si="328"/>
        <v>0.1277710882494914</v>
      </c>
      <c r="AE613" s="118">
        <f t="shared" si="329"/>
        <v>9.8197597495801398E-2</v>
      </c>
      <c r="AF613" s="118">
        <f t="shared" si="330"/>
        <v>9.8197597495801398E-2</v>
      </c>
      <c r="AG613" s="118">
        <f t="shared" si="331"/>
        <v>6.4259999999999998E-2</v>
      </c>
      <c r="AI613" s="69">
        <v>22.588335000000001</v>
      </c>
      <c r="AJ613" s="69">
        <v>22.588335000000001</v>
      </c>
      <c r="AK613" s="69">
        <v>0</v>
      </c>
      <c r="AL613" s="69">
        <v>0</v>
      </c>
      <c r="AM613" s="69">
        <v>0</v>
      </c>
      <c r="AN613" s="69">
        <v>0</v>
      </c>
      <c r="AO613" s="69">
        <v>0</v>
      </c>
      <c r="AQ613" s="116">
        <v>5.2515787000000001E-2</v>
      </c>
      <c r="AR613" s="116">
        <v>4.8771681999999997E-2</v>
      </c>
      <c r="AS613" s="116">
        <v>2.0531899999999999E-3</v>
      </c>
      <c r="AT613" s="116">
        <v>1.6909150999999999E-3</v>
      </c>
      <c r="AU613" s="150">
        <f t="shared" si="332"/>
        <v>2.9239617048E-6</v>
      </c>
      <c r="AV613" s="150">
        <f t="shared" si="333"/>
        <v>7.5931582847000006E-9</v>
      </c>
      <c r="AW613" s="163">
        <f t="shared" si="334"/>
        <v>0.23682285</v>
      </c>
      <c r="AX613" s="196">
        <v>2.1581846E-6</v>
      </c>
      <c r="AY613" s="196">
        <v>6.5117639999999999E-9</v>
      </c>
      <c r="AZ613" s="196">
        <v>1.779107E-13</v>
      </c>
      <c r="BA613" s="108">
        <v>0</v>
      </c>
      <c r="BB613" s="108">
        <v>0</v>
      </c>
      <c r="BC613" s="196">
        <v>8.3110480000000004E-10</v>
      </c>
      <c r="BD613" s="196">
        <v>7.6494599999999997E-7</v>
      </c>
      <c r="BE613" s="196">
        <v>1.8963759999999999E-10</v>
      </c>
      <c r="BF613" s="196">
        <v>8.9103600000000002E-10</v>
      </c>
      <c r="BG613" s="108">
        <v>0</v>
      </c>
      <c r="BH613" s="196">
        <v>5.4277400000000001E-13</v>
      </c>
      <c r="BI613" s="108">
        <v>0</v>
      </c>
      <c r="BJ613" s="108">
        <v>0</v>
      </c>
      <c r="BK613" s="108">
        <v>0</v>
      </c>
      <c r="BL613" s="108">
        <v>0</v>
      </c>
      <c r="BM613" s="108">
        <v>0</v>
      </c>
      <c r="BN613" s="108">
        <v>0</v>
      </c>
      <c r="BO613" s="108">
        <v>1.09395E-2</v>
      </c>
      <c r="BP613" s="108">
        <v>0.22588335000000001</v>
      </c>
      <c r="BQ613" s="108">
        <v>0</v>
      </c>
      <c r="BR613" s="108">
        <v>0</v>
      </c>
      <c r="BS613" s="108">
        <v>0</v>
      </c>
      <c r="BU613" s="69">
        <v>1.0972449E-4</v>
      </c>
      <c r="BV613" s="172">
        <v>6.1430714000000001E-6</v>
      </c>
      <c r="BW613" s="172">
        <v>6.4844734999999995E-5</v>
      </c>
      <c r="BX613" s="172">
        <v>1.0481287E-8</v>
      </c>
      <c r="BY613" s="172">
        <v>5.0602590999999999E-6</v>
      </c>
      <c r="BZ613" s="69">
        <v>0</v>
      </c>
      <c r="CA613" s="69">
        <v>0</v>
      </c>
      <c r="CB613" s="69">
        <v>0</v>
      </c>
      <c r="CC613" s="69">
        <v>0</v>
      </c>
      <c r="CD613" s="172">
        <v>3.2044413000000002E-8</v>
      </c>
      <c r="CE613" s="69">
        <v>0</v>
      </c>
      <c r="CF613" s="69">
        <v>0</v>
      </c>
      <c r="CG613" s="69">
        <v>0</v>
      </c>
      <c r="CH613" s="172">
        <v>6.0518787999999998E-6</v>
      </c>
      <c r="CI613" s="172">
        <v>2.7534452000000001E-5</v>
      </c>
      <c r="CJ613" s="172">
        <v>4.7569453000000003E-8</v>
      </c>
      <c r="CK613" s="69">
        <v>0</v>
      </c>
      <c r="CM613" s="198">
        <v>0</v>
      </c>
      <c r="CN613" s="198">
        <v>2.3256299999999999</v>
      </c>
      <c r="CO613" s="198">
        <v>6.5735678999999997E-3</v>
      </c>
      <c r="CP613" s="198">
        <v>4.2030000000000001E-3</v>
      </c>
      <c r="CQ613" s="198">
        <v>0</v>
      </c>
      <c r="CR613" s="198">
        <v>0</v>
      </c>
      <c r="CS613" s="198">
        <v>2.5684995000000002E-4</v>
      </c>
      <c r="CT613" s="198">
        <v>0</v>
      </c>
      <c r="CU613" s="198">
        <v>0</v>
      </c>
      <c r="CV613" s="198">
        <v>1.8543417E-4</v>
      </c>
      <c r="CX613" s="166"/>
    </row>
    <row r="614" spans="1:102" ht="14.4">
      <c r="A614" t="s">
        <v>1692</v>
      </c>
      <c r="B614" s="85" t="s">
        <v>523</v>
      </c>
      <c r="C614" s="113" t="str">
        <f t="shared" si="359"/>
        <v>A.100.02.106</v>
      </c>
      <c r="D614" s="9" t="s">
        <v>267</v>
      </c>
      <c r="E614" s="112" t="s">
        <v>362</v>
      </c>
      <c r="F614" s="115" t="str">
        <f t="shared" si="360"/>
        <v>Steel welded pipes 8.5% scrap BOF</v>
      </c>
      <c r="G614" s="143">
        <f t="shared" si="366"/>
        <v>2.7989999999999999</v>
      </c>
      <c r="I614" s="118">
        <f t="shared" si="367"/>
        <v>0.55981236145423185</v>
      </c>
      <c r="K614" s="161">
        <f t="shared" si="368"/>
        <v>8.9983593732400006E-3</v>
      </c>
      <c r="L614" s="161">
        <f t="shared" si="369"/>
        <v>5.4104002080991802E-2</v>
      </c>
      <c r="M614" s="162">
        <f t="shared" si="370"/>
        <v>7.6859999999999998E-2</v>
      </c>
      <c r="N614" s="161">
        <v>0.41985</v>
      </c>
      <c r="O614" s="132">
        <v>5.1510510000000002E-2</v>
      </c>
      <c r="P614" s="132">
        <v>2.5934896999999998E-3</v>
      </c>
      <c r="Q614" s="132">
        <v>8.9982359999999997E-3</v>
      </c>
      <c r="R614" s="132">
        <v>0</v>
      </c>
      <c r="S614" s="132">
        <v>0</v>
      </c>
      <c r="T614" s="164">
        <v>1.2337324E-7</v>
      </c>
      <c r="U614" s="164">
        <v>2.3809917999999998E-9</v>
      </c>
      <c r="V614" s="132">
        <v>7.6859999999999998E-2</v>
      </c>
      <c r="W614" s="132">
        <v>0</v>
      </c>
      <c r="X614" s="132">
        <v>0</v>
      </c>
      <c r="Y614" s="132">
        <v>0</v>
      </c>
      <c r="Z614" s="132">
        <v>0</v>
      </c>
      <c r="AA614" s="132">
        <v>0</v>
      </c>
      <c r="AC614" s="118">
        <f t="shared" si="327"/>
        <v>0.41985</v>
      </c>
      <c r="AD614" s="118">
        <f t="shared" si="328"/>
        <v>6.3102361454231815E-2</v>
      </c>
      <c r="AE614" s="118">
        <f t="shared" si="329"/>
        <v>5.4104002080991802E-2</v>
      </c>
      <c r="AF614" s="118">
        <f t="shared" si="330"/>
        <v>5.4104002080991802E-2</v>
      </c>
      <c r="AG614" s="118">
        <f t="shared" si="331"/>
        <v>7.6859999999999998E-2</v>
      </c>
      <c r="AI614" s="69">
        <v>30.155999999999999</v>
      </c>
      <c r="AJ614" s="69">
        <v>30.155999999999999</v>
      </c>
      <c r="AK614" s="69">
        <v>0</v>
      </c>
      <c r="AL614" s="69">
        <v>0</v>
      </c>
      <c r="AM614" s="69">
        <v>0</v>
      </c>
      <c r="AN614" s="69">
        <v>0</v>
      </c>
      <c r="AO614" s="69">
        <v>0</v>
      </c>
      <c r="AQ614" s="116">
        <v>6.3612613999999998E-2</v>
      </c>
      <c r="AR614" s="116">
        <v>5.8934427999999997E-2</v>
      </c>
      <c r="AS614" s="116">
        <v>2.4316239999999999E-3</v>
      </c>
      <c r="AT614" s="116">
        <v>2.2465617E-3</v>
      </c>
      <c r="AU614" s="150">
        <f t="shared" si="332"/>
        <v>3.5332391000000003E-6</v>
      </c>
      <c r="AV614" s="150">
        <f t="shared" si="333"/>
        <v>8.9926921234999987E-9</v>
      </c>
      <c r="AW614" s="163">
        <f t="shared" si="334"/>
        <v>0.31464449999999999</v>
      </c>
      <c r="AX614" s="196">
        <v>2.5974720000000002E-6</v>
      </c>
      <c r="AY614" s="196">
        <v>7.8372000000000002E-9</v>
      </c>
      <c r="AZ614" s="196">
        <v>2.141235E-13</v>
      </c>
      <c r="BA614" s="108">
        <v>0</v>
      </c>
      <c r="BB614" s="108">
        <v>0</v>
      </c>
      <c r="BC614" s="196">
        <v>2.8710000000000002E-10</v>
      </c>
      <c r="BD614" s="196">
        <v>9.3547999999999996E-7</v>
      </c>
      <c r="BE614" s="196">
        <v>6.5597999999999994E-11</v>
      </c>
      <c r="BF614" s="196">
        <v>1.0896799999999999E-9</v>
      </c>
      <c r="BG614" s="108">
        <v>0</v>
      </c>
      <c r="BH614" s="108">
        <v>0</v>
      </c>
      <c r="BI614" s="108">
        <v>0</v>
      </c>
      <c r="BJ614" s="108">
        <v>0</v>
      </c>
      <c r="BK614" s="108">
        <v>0</v>
      </c>
      <c r="BL614" s="108">
        <v>0</v>
      </c>
      <c r="BM614" s="108">
        <v>0</v>
      </c>
      <c r="BN614" s="108">
        <v>0</v>
      </c>
      <c r="BO614" s="108">
        <v>1.3084500000000001E-2</v>
      </c>
      <c r="BP614" s="108">
        <v>0.30155999999999999</v>
      </c>
      <c r="BQ614" s="108">
        <v>0</v>
      </c>
      <c r="BR614" s="108">
        <v>0</v>
      </c>
      <c r="BS614" s="108">
        <v>0</v>
      </c>
      <c r="BU614" s="69">
        <v>1.3076839999999999E-4</v>
      </c>
      <c r="BV614" s="172">
        <v>7.5125831999999999E-6</v>
      </c>
      <c r="BW614" s="172">
        <v>7.8043546999999994E-5</v>
      </c>
      <c r="BX614" s="172">
        <v>2.7890172999999998E-13</v>
      </c>
      <c r="BY614" s="172">
        <v>6.1883731000000002E-6</v>
      </c>
      <c r="BZ614" s="69">
        <v>0</v>
      </c>
      <c r="CA614" s="69">
        <v>0</v>
      </c>
      <c r="CB614" s="69">
        <v>0</v>
      </c>
      <c r="CC614" s="69">
        <v>0</v>
      </c>
      <c r="CD614" s="172">
        <v>8.1636789999999997E-11</v>
      </c>
      <c r="CE614" s="69">
        <v>0</v>
      </c>
      <c r="CF614" s="69">
        <v>0</v>
      </c>
      <c r="CG614" s="69">
        <v>0</v>
      </c>
      <c r="CH614" s="172">
        <v>2.2077272E-6</v>
      </c>
      <c r="CI614" s="172">
        <v>3.6759191000000001E-5</v>
      </c>
      <c r="CJ614" s="172">
        <v>5.6896797000000001E-8</v>
      </c>
      <c r="CK614" s="69">
        <v>0</v>
      </c>
      <c r="CM614" s="198">
        <v>0</v>
      </c>
      <c r="CN614" s="198">
        <v>2.7989999999999999</v>
      </c>
      <c r="CO614" s="198">
        <v>7.8256760999999998E-3</v>
      </c>
      <c r="CP614" s="198">
        <v>5.1399999999999996E-3</v>
      </c>
      <c r="CQ614" s="198">
        <v>0</v>
      </c>
      <c r="CR614" s="198">
        <v>0</v>
      </c>
      <c r="CS614" s="198">
        <v>3.1411105000000002E-4</v>
      </c>
      <c r="CT614" s="198">
        <v>0</v>
      </c>
      <c r="CU614" s="198">
        <v>0</v>
      </c>
      <c r="CV614" s="198">
        <v>0</v>
      </c>
      <c r="CX614" s="166"/>
    </row>
    <row r="615" spans="1:102" ht="14.4">
      <c r="A615" t="s">
        <v>1693</v>
      </c>
      <c r="B615" s="85" t="s">
        <v>523</v>
      </c>
      <c r="C615" s="113" t="str">
        <f t="shared" si="359"/>
        <v>A.100.02.107</v>
      </c>
      <c r="D615" s="9" t="s">
        <v>267</v>
      </c>
      <c r="E615" s="112" t="s">
        <v>362</v>
      </c>
      <c r="F615" s="115" t="str">
        <f t="shared" si="360"/>
        <v>Steel seamless pipes 33% scrap BOF</v>
      </c>
      <c r="G615" s="143">
        <f t="shared" si="366"/>
        <v>3.1570000000000005</v>
      </c>
      <c r="I615" s="118">
        <f t="shared" si="367"/>
        <v>0.69499316700000002</v>
      </c>
      <c r="K615" s="161">
        <f t="shared" si="368"/>
        <v>4.9571999999999998E-2</v>
      </c>
      <c r="L615" s="161">
        <f t="shared" si="369"/>
        <v>0.11559116699999999</v>
      </c>
      <c r="M615" s="162">
        <f t="shared" si="370"/>
        <v>5.6279999999999997E-2</v>
      </c>
      <c r="N615" s="161">
        <v>0.47355000000000003</v>
      </c>
      <c r="O615" s="132">
        <v>7.2231299999999998E-2</v>
      </c>
      <c r="P615" s="132">
        <v>4.3359867000000003E-2</v>
      </c>
      <c r="Q615" s="132">
        <v>4.9571999999999998E-2</v>
      </c>
      <c r="R615" s="132">
        <v>0</v>
      </c>
      <c r="S615" s="132">
        <v>0</v>
      </c>
      <c r="T615" s="132">
        <v>0</v>
      </c>
      <c r="U615" s="132">
        <v>0</v>
      </c>
      <c r="V615" s="132">
        <v>5.6279999999999997E-2</v>
      </c>
      <c r="W615" s="132">
        <v>0</v>
      </c>
      <c r="X615" s="132">
        <v>0</v>
      </c>
      <c r="Y615" s="132">
        <v>0</v>
      </c>
      <c r="Z615" s="132">
        <v>0</v>
      </c>
      <c r="AA615" s="132">
        <v>0</v>
      </c>
      <c r="AC615" s="118">
        <f t="shared" si="327"/>
        <v>0.47355000000000003</v>
      </c>
      <c r="AD615" s="118">
        <f t="shared" si="328"/>
        <v>0.165163167</v>
      </c>
      <c r="AE615" s="118">
        <f t="shared" si="329"/>
        <v>0.11559116699999999</v>
      </c>
      <c r="AF615" s="118">
        <f t="shared" si="330"/>
        <v>0.11559116699999999</v>
      </c>
      <c r="AG615" s="118">
        <f t="shared" si="331"/>
        <v>5.6279999999999997E-2</v>
      </c>
      <c r="AI615" s="69">
        <v>30.260999999999999</v>
      </c>
      <c r="AJ615" s="69">
        <v>30.260999999999999</v>
      </c>
      <c r="AK615" s="69">
        <v>0</v>
      </c>
      <c r="AL615" s="69">
        <v>0</v>
      </c>
      <c r="AM615" s="69">
        <v>0</v>
      </c>
      <c r="AN615" s="69">
        <v>0</v>
      </c>
      <c r="AO615" s="69">
        <v>0</v>
      </c>
      <c r="AQ615" s="116">
        <v>5.3590738999999998E-2</v>
      </c>
      <c r="AR615" s="116">
        <v>4.8889487000000002E-2</v>
      </c>
      <c r="AS615" s="116">
        <v>2.4722081000000001E-3</v>
      </c>
      <c r="AT615" s="116">
        <v>2.2290436999999998E-3</v>
      </c>
      <c r="AU615" s="150">
        <f t="shared" si="332"/>
        <v>2.9310244E-6</v>
      </c>
      <c r="AV615" s="150">
        <f t="shared" si="333"/>
        <v>9.1427815105000001E-9</v>
      </c>
      <c r="AW615" s="163">
        <f t="shared" si="334"/>
        <v>0.312191</v>
      </c>
      <c r="AX615" s="196">
        <v>2.929696E-6</v>
      </c>
      <c r="AY615" s="196">
        <v>8.8396E-9</v>
      </c>
      <c r="AZ615" s="196">
        <v>2.4151049999999998E-13</v>
      </c>
      <c r="BA615" s="108">
        <v>0</v>
      </c>
      <c r="BB615" s="108">
        <v>0</v>
      </c>
      <c r="BC615" s="196">
        <v>1.3284000000000001E-9</v>
      </c>
      <c r="BD615" s="108">
        <v>0</v>
      </c>
      <c r="BE615" s="196">
        <v>3.0293999999999999E-10</v>
      </c>
      <c r="BF615" s="108">
        <v>0</v>
      </c>
      <c r="BG615" s="108">
        <v>0</v>
      </c>
      <c r="BH615" s="108">
        <v>0</v>
      </c>
      <c r="BI615" s="108">
        <v>0</v>
      </c>
      <c r="BJ615" s="108">
        <v>0</v>
      </c>
      <c r="BK615" s="108">
        <v>0</v>
      </c>
      <c r="BL615" s="108">
        <v>0</v>
      </c>
      <c r="BM615" s="108">
        <v>0</v>
      </c>
      <c r="BN615" s="108">
        <v>0</v>
      </c>
      <c r="BO615" s="108">
        <v>9.5809999999999992E-3</v>
      </c>
      <c r="BP615" s="108">
        <v>0.30260999999999999</v>
      </c>
      <c r="BQ615" s="108">
        <v>0</v>
      </c>
      <c r="BR615" s="108">
        <v>0</v>
      </c>
      <c r="BS615" s="108">
        <v>0</v>
      </c>
      <c r="BU615" s="69">
        <v>1.3452593E-4</v>
      </c>
      <c r="BV615" s="69">
        <v>0</v>
      </c>
      <c r="BW615" s="172">
        <v>8.8025536999999994E-5</v>
      </c>
      <c r="BX615" s="172">
        <v>2.3600593E-8</v>
      </c>
      <c r="BY615" s="69">
        <v>0</v>
      </c>
      <c r="BZ615" s="69">
        <v>0</v>
      </c>
      <c r="CA615" s="69">
        <v>0</v>
      </c>
      <c r="CB615" s="69">
        <v>0</v>
      </c>
      <c r="CC615" s="69">
        <v>0</v>
      </c>
      <c r="CD615" s="172">
        <v>7.1994007000000002E-8</v>
      </c>
      <c r="CE615" s="69">
        <v>0</v>
      </c>
      <c r="CF615" s="69">
        <v>0</v>
      </c>
      <c r="CG615" s="69">
        <v>0</v>
      </c>
      <c r="CH615" s="172">
        <v>9.4759569999999994E-6</v>
      </c>
      <c r="CI615" s="172">
        <v>3.6887183000000002E-5</v>
      </c>
      <c r="CJ615" s="172">
        <v>4.1662134999999999E-8</v>
      </c>
      <c r="CK615" s="69">
        <v>0</v>
      </c>
      <c r="CM615" s="198">
        <v>0</v>
      </c>
      <c r="CN615" s="198">
        <v>3.157</v>
      </c>
      <c r="CO615" s="198">
        <v>0</v>
      </c>
      <c r="CP615" s="198">
        <v>0</v>
      </c>
      <c r="CQ615" s="198">
        <v>0</v>
      </c>
      <c r="CR615" s="198">
        <v>0</v>
      </c>
      <c r="CS615" s="198">
        <v>0</v>
      </c>
      <c r="CT615" s="198">
        <v>0</v>
      </c>
      <c r="CU615" s="198">
        <v>0</v>
      </c>
      <c r="CV615" s="198">
        <v>0</v>
      </c>
      <c r="CX615" s="166"/>
    </row>
    <row r="616" spans="1:102" ht="14.4">
      <c r="B616" s="85"/>
      <c r="C616" s="113"/>
      <c r="D616" s="1" t="s">
        <v>268</v>
      </c>
      <c r="E616" s="112"/>
      <c r="AC616" s="142"/>
      <c r="AD616" s="142"/>
      <c r="AE616" s="142"/>
      <c r="AF616" s="142"/>
      <c r="AG616" s="142"/>
      <c r="AU616" s="86"/>
      <c r="AV616" s="86"/>
      <c r="AW616" s="86"/>
      <c r="AX616" s="3"/>
      <c r="AY616" s="3"/>
      <c r="AZ616" s="3"/>
      <c r="BC616" s="3"/>
      <c r="BE616" s="3"/>
      <c r="BW616" s="3"/>
      <c r="BX616" s="3"/>
      <c r="CD616" s="3"/>
      <c r="CH616" s="3"/>
      <c r="CI616" s="3"/>
      <c r="CJ616" s="3"/>
    </row>
    <row r="617" spans="1:102" ht="14.4">
      <c r="A617" t="s">
        <v>524</v>
      </c>
      <c r="B617" s="85" t="s">
        <v>523</v>
      </c>
      <c r="C617" s="113" t="str">
        <f t="shared" si="359"/>
        <v>A.100.04.101</v>
      </c>
      <c r="D617" s="9" t="s">
        <v>268</v>
      </c>
      <c r="E617" s="112" t="s">
        <v>362</v>
      </c>
      <c r="F617" s="115" t="str">
        <f t="shared" si="360"/>
        <v>GG15</v>
      </c>
      <c r="G617" s="143">
        <f t="shared" ref="G617:G624" si="371">N617/0.15</f>
        <v>1.3338051333333334</v>
      </c>
      <c r="I617" s="118">
        <f t="shared" ref="I617:I624" si="372">K617+L617+M617+N617</f>
        <v>0.26984982938393487</v>
      </c>
      <c r="K617" s="161">
        <f t="shared" ref="K617:K624" si="373">Q617+R617+S617+T617</f>
        <v>9.1549729139999998E-3</v>
      </c>
      <c r="L617" s="161">
        <f t="shared" ref="L617:L624" si="374">O617+P617+U617+Y617+W617</f>
        <v>3.3541219260800004E-2</v>
      </c>
      <c r="M617" s="162">
        <f t="shared" ref="M617:M624" si="375">V617+X617+Z617+AA617</f>
        <v>2.7082867209134893E-2</v>
      </c>
      <c r="N617" s="161">
        <v>0.20007077000000001</v>
      </c>
      <c r="O617" s="132">
        <v>2.5420432E-2</v>
      </c>
      <c r="P617" s="132">
        <v>7.7345692999999998E-3</v>
      </c>
      <c r="Q617" s="132">
        <v>8.5890836999999998E-3</v>
      </c>
      <c r="R617" s="132">
        <v>1.9181229999999999E-4</v>
      </c>
      <c r="S617" s="132">
        <v>3.4170345E-4</v>
      </c>
      <c r="T617" s="164">
        <v>3.2373463999999999E-5</v>
      </c>
      <c r="U617" s="132">
        <v>3.7571328999999999E-4</v>
      </c>
      <c r="V617" s="132">
        <v>2.6814147999999999E-2</v>
      </c>
      <c r="W617" s="164">
        <v>7.9334357999999996E-6</v>
      </c>
      <c r="X617" s="132">
        <v>2.2459760999999999E-4</v>
      </c>
      <c r="Y617" s="164">
        <v>2.571235E-6</v>
      </c>
      <c r="Z617" s="164">
        <v>4.4121598999999998E-5</v>
      </c>
      <c r="AA617" s="164">
        <v>1.3489712E-13</v>
      </c>
      <c r="AC617" s="118">
        <f t="shared" si="327"/>
        <v>0.20007077000000001</v>
      </c>
      <c r="AD617" s="118">
        <f t="shared" si="328"/>
        <v>4.2685687504000001E-2</v>
      </c>
      <c r="AE617" s="118">
        <f t="shared" si="329"/>
        <v>3.3574836189E-2</v>
      </c>
      <c r="AF617" s="118">
        <f t="shared" si="330"/>
        <v>3.3541219260800004E-2</v>
      </c>
      <c r="AG617" s="118">
        <f t="shared" si="331"/>
        <v>2.7038745610134893E-2</v>
      </c>
      <c r="AI617" s="69">
        <v>15.954934</v>
      </c>
      <c r="AJ617" s="69">
        <v>15.934948</v>
      </c>
      <c r="AK617" s="69">
        <v>1.9142696000000001E-2</v>
      </c>
      <c r="AL617" s="69">
        <v>0</v>
      </c>
      <c r="AM617" s="172">
        <v>8.1331918000000002E-6</v>
      </c>
      <c r="AN617" s="69">
        <v>4.839334E-4</v>
      </c>
      <c r="AO617" s="69">
        <v>3.5133107999999998E-4</v>
      </c>
      <c r="AQ617" s="116">
        <v>3.1284069999999997E-2</v>
      </c>
      <c r="AR617" s="116">
        <v>2.9138944999999999E-2</v>
      </c>
      <c r="AS617" s="116">
        <v>1.1377834E-3</v>
      </c>
      <c r="AT617" s="116">
        <v>1.0073415999999999E-3</v>
      </c>
      <c r="AU617" s="150">
        <f t="shared" si="332"/>
        <v>1.7469391264644646E-6</v>
      </c>
      <c r="AV617" s="150">
        <f t="shared" si="333"/>
        <v>4.2077786794381835E-9</v>
      </c>
      <c r="AW617" s="163">
        <f t="shared" si="334"/>
        <v>0.14108426139999999</v>
      </c>
      <c r="AX617" s="196">
        <v>1.2379864000000001E-6</v>
      </c>
      <c r="AY617" s="196">
        <v>3.7353122000000003E-9</v>
      </c>
      <c r="AZ617" s="196">
        <v>1.0205371000000001E-13</v>
      </c>
      <c r="BA617" s="196">
        <v>6.5800237000000001E-17</v>
      </c>
      <c r="BB617" s="196">
        <v>1.8664449E-17</v>
      </c>
      <c r="BC617" s="196">
        <v>4.4760065999999998E-10</v>
      </c>
      <c r="BD617" s="196">
        <v>3.3568838000000001E-7</v>
      </c>
      <c r="BE617" s="196">
        <v>7.9919919999999999E-11</v>
      </c>
      <c r="BF617" s="196">
        <v>3.8756996000000001E-10</v>
      </c>
      <c r="BG617" s="196">
        <v>4.0418654999999998E-12</v>
      </c>
      <c r="BH617" s="196">
        <v>1.3175544E-13</v>
      </c>
      <c r="BI617" s="196">
        <v>1.8001753999999999E-13</v>
      </c>
      <c r="BJ617" s="196">
        <v>4.2387955999999999E-13</v>
      </c>
      <c r="BK617" s="196">
        <v>9.7027688000000004E-14</v>
      </c>
      <c r="BL617" s="196">
        <v>1.7198221000000001E-7</v>
      </c>
      <c r="BM617" s="196">
        <v>8.3453571999999995E-10</v>
      </c>
      <c r="BN617" s="196">
        <v>1.8223927999999999E-22</v>
      </c>
      <c r="BO617" s="108">
        <v>3.1839813999999999E-3</v>
      </c>
      <c r="BP617" s="108">
        <v>0.13790027999999999</v>
      </c>
      <c r="BQ617" s="108">
        <v>0</v>
      </c>
      <c r="BR617" s="108">
        <v>0</v>
      </c>
      <c r="BS617" s="108">
        <v>0</v>
      </c>
      <c r="BU617" s="172">
        <v>6.3870097000000002E-5</v>
      </c>
      <c r="BV617" s="172">
        <v>2.7566239999999998E-6</v>
      </c>
      <c r="BW617" s="172">
        <v>3.7190025999999999E-5</v>
      </c>
      <c r="BX617" s="172">
        <v>4.6641028000000003E-8</v>
      </c>
      <c r="BY617" s="172">
        <v>2.2561988999999999E-6</v>
      </c>
      <c r="BZ617" s="172">
        <v>1.6635359999999999E-7</v>
      </c>
      <c r="CA617" s="172">
        <v>1.0516817E-7</v>
      </c>
      <c r="CB617" s="172">
        <v>2.5248978E-7</v>
      </c>
      <c r="CC617" s="172">
        <v>4.5950273000000001E-7</v>
      </c>
      <c r="CD617" s="172">
        <v>3.2095227999999997E-8</v>
      </c>
      <c r="CE617" s="172">
        <v>5.2924353000000002E-14</v>
      </c>
      <c r="CF617" s="172">
        <v>4.0299891E-19</v>
      </c>
      <c r="CG617" s="172">
        <v>3.4602361999999999E-15</v>
      </c>
      <c r="CH617" s="172">
        <v>1.8056572000000001E-6</v>
      </c>
      <c r="CI617" s="172">
        <v>1.8783925E-5</v>
      </c>
      <c r="CJ617" s="172">
        <v>1.5415839999999999E-8</v>
      </c>
      <c r="CK617" s="69">
        <v>0</v>
      </c>
      <c r="CM617" s="197">
        <v>4.0816451999999997E-15</v>
      </c>
      <c r="CN617" s="198">
        <v>1.3336253</v>
      </c>
      <c r="CO617" s="198">
        <v>5.9274842000000003E-3</v>
      </c>
      <c r="CP617" s="198">
        <v>1.9241951000000001E-3</v>
      </c>
      <c r="CQ617" s="197">
        <v>7.3794496999999995E-8</v>
      </c>
      <c r="CR617" s="197">
        <v>1.7970817999999999E-9</v>
      </c>
      <c r="CS617" s="198">
        <v>1.1060094E-4</v>
      </c>
      <c r="CT617" s="198">
        <v>0.73175186999999997</v>
      </c>
      <c r="CU617" s="197">
        <v>2.6843840000000001E-6</v>
      </c>
      <c r="CV617" s="198">
        <v>1.0351548999999999E-4</v>
      </c>
      <c r="CX617" s="166"/>
    </row>
    <row r="618" spans="1:102" ht="14.4">
      <c r="A618" t="s">
        <v>525</v>
      </c>
      <c r="B618" s="85" t="s">
        <v>523</v>
      </c>
      <c r="C618" s="113" t="str">
        <f t="shared" si="359"/>
        <v>A.100.04.102</v>
      </c>
      <c r="D618" s="9" t="s">
        <v>268</v>
      </c>
      <c r="E618" s="112" t="s">
        <v>362</v>
      </c>
      <c r="F618" s="115" t="str">
        <f t="shared" si="360"/>
        <v>GG35</v>
      </c>
      <c r="G618" s="143">
        <f t="shared" si="371"/>
        <v>1.3338051333333334</v>
      </c>
      <c r="I618" s="118">
        <f t="shared" si="372"/>
        <v>0.26984982938393487</v>
      </c>
      <c r="K618" s="161">
        <f t="shared" si="373"/>
        <v>9.1549729139999998E-3</v>
      </c>
      <c r="L618" s="161">
        <f t="shared" si="374"/>
        <v>3.3541219260800004E-2</v>
      </c>
      <c r="M618" s="162">
        <f t="shared" si="375"/>
        <v>2.7082867209134893E-2</v>
      </c>
      <c r="N618" s="161">
        <v>0.20007077000000001</v>
      </c>
      <c r="O618" s="132">
        <v>2.5420432E-2</v>
      </c>
      <c r="P618" s="132">
        <v>7.7345692999999998E-3</v>
      </c>
      <c r="Q618" s="132">
        <v>8.5890836999999998E-3</v>
      </c>
      <c r="R618" s="132">
        <v>1.9181229999999999E-4</v>
      </c>
      <c r="S618" s="132">
        <v>3.4170345E-4</v>
      </c>
      <c r="T618" s="164">
        <v>3.2373463999999999E-5</v>
      </c>
      <c r="U618" s="132">
        <v>3.7571328999999999E-4</v>
      </c>
      <c r="V618" s="132">
        <v>2.6814147999999999E-2</v>
      </c>
      <c r="W618" s="164">
        <v>7.9334357999999996E-6</v>
      </c>
      <c r="X618" s="132">
        <v>2.2459760999999999E-4</v>
      </c>
      <c r="Y618" s="164">
        <v>2.571235E-6</v>
      </c>
      <c r="Z618" s="164">
        <v>4.4121598999999998E-5</v>
      </c>
      <c r="AA618" s="164">
        <v>1.3489712E-13</v>
      </c>
      <c r="AC618" s="118">
        <f t="shared" si="327"/>
        <v>0.20007077000000001</v>
      </c>
      <c r="AD618" s="118">
        <f t="shared" si="328"/>
        <v>4.2685687504000001E-2</v>
      </c>
      <c r="AE618" s="118">
        <f t="shared" si="329"/>
        <v>3.3574836189E-2</v>
      </c>
      <c r="AF618" s="118">
        <f t="shared" si="330"/>
        <v>3.3541219260800004E-2</v>
      </c>
      <c r="AG618" s="118">
        <f t="shared" si="331"/>
        <v>2.7038745610134893E-2</v>
      </c>
      <c r="AI618" s="69">
        <v>15.954934</v>
      </c>
      <c r="AJ618" s="69">
        <v>15.934948</v>
      </c>
      <c r="AK618" s="69">
        <v>1.9142696000000001E-2</v>
      </c>
      <c r="AL618" s="69">
        <v>0</v>
      </c>
      <c r="AM618" s="172">
        <v>8.1331918000000002E-6</v>
      </c>
      <c r="AN618" s="69">
        <v>4.839334E-4</v>
      </c>
      <c r="AO618" s="69">
        <v>3.5133107000000002E-4</v>
      </c>
      <c r="AQ618" s="116">
        <v>3.1284069999999997E-2</v>
      </c>
      <c r="AR618" s="116">
        <v>2.9138944999999999E-2</v>
      </c>
      <c r="AS618" s="116">
        <v>1.1377834E-3</v>
      </c>
      <c r="AT618" s="116">
        <v>1.0073415999999999E-3</v>
      </c>
      <c r="AU618" s="150">
        <f t="shared" si="332"/>
        <v>1.7469391264644646E-6</v>
      </c>
      <c r="AV618" s="150">
        <f t="shared" si="333"/>
        <v>4.2077786794381835E-9</v>
      </c>
      <c r="AW618" s="163">
        <f t="shared" si="334"/>
        <v>0.14108426139999999</v>
      </c>
      <c r="AX618" s="196">
        <v>1.2379864000000001E-6</v>
      </c>
      <c r="AY618" s="196">
        <v>3.7353122000000003E-9</v>
      </c>
      <c r="AZ618" s="196">
        <v>1.0205371000000001E-13</v>
      </c>
      <c r="BA618" s="196">
        <v>6.5800237000000001E-17</v>
      </c>
      <c r="BB618" s="196">
        <v>1.8664449E-17</v>
      </c>
      <c r="BC618" s="196">
        <v>4.4760065999999998E-10</v>
      </c>
      <c r="BD618" s="196">
        <v>3.3568838000000001E-7</v>
      </c>
      <c r="BE618" s="196">
        <v>7.9919919999999999E-11</v>
      </c>
      <c r="BF618" s="196">
        <v>3.8756996000000001E-10</v>
      </c>
      <c r="BG618" s="196">
        <v>4.0418654999999998E-12</v>
      </c>
      <c r="BH618" s="196">
        <v>1.3175544E-13</v>
      </c>
      <c r="BI618" s="196">
        <v>1.8001753999999999E-13</v>
      </c>
      <c r="BJ618" s="196">
        <v>4.2387955999999999E-13</v>
      </c>
      <c r="BK618" s="196">
        <v>9.7027688000000004E-14</v>
      </c>
      <c r="BL618" s="196">
        <v>1.7198221000000001E-7</v>
      </c>
      <c r="BM618" s="196">
        <v>8.3453571999999995E-10</v>
      </c>
      <c r="BN618" s="196">
        <v>1.8223927999999999E-22</v>
      </c>
      <c r="BO618" s="108">
        <v>3.1839813999999999E-3</v>
      </c>
      <c r="BP618" s="108">
        <v>0.13790027999999999</v>
      </c>
      <c r="BQ618" s="108">
        <v>0</v>
      </c>
      <c r="BR618" s="108">
        <v>0</v>
      </c>
      <c r="BS618" s="108">
        <v>0</v>
      </c>
      <c r="BU618" s="172">
        <v>6.3870097000000002E-5</v>
      </c>
      <c r="BV618" s="172">
        <v>2.7566239999999998E-6</v>
      </c>
      <c r="BW618" s="172">
        <v>3.7190025999999999E-5</v>
      </c>
      <c r="BX618" s="172">
        <v>4.6641028000000003E-8</v>
      </c>
      <c r="BY618" s="172">
        <v>2.2561988999999999E-6</v>
      </c>
      <c r="BZ618" s="172">
        <v>1.6635359999999999E-7</v>
      </c>
      <c r="CA618" s="172">
        <v>1.0516817E-7</v>
      </c>
      <c r="CB618" s="172">
        <v>2.5248978E-7</v>
      </c>
      <c r="CC618" s="172">
        <v>4.5950273000000001E-7</v>
      </c>
      <c r="CD618" s="172">
        <v>3.2095227999999997E-8</v>
      </c>
      <c r="CE618" s="172">
        <v>5.2924353000000002E-14</v>
      </c>
      <c r="CF618" s="172">
        <v>4.0299891E-19</v>
      </c>
      <c r="CG618" s="172">
        <v>3.4602361999999999E-15</v>
      </c>
      <c r="CH618" s="172">
        <v>1.8056572000000001E-6</v>
      </c>
      <c r="CI618" s="172">
        <v>1.8783925E-5</v>
      </c>
      <c r="CJ618" s="172">
        <v>1.5415839999999999E-8</v>
      </c>
      <c r="CK618" s="69">
        <v>0</v>
      </c>
      <c r="CM618" s="197">
        <v>4.0816451999999997E-15</v>
      </c>
      <c r="CN618" s="198">
        <v>1.3336253</v>
      </c>
      <c r="CO618" s="198">
        <v>5.9274842000000003E-3</v>
      </c>
      <c r="CP618" s="198">
        <v>1.9241951000000001E-3</v>
      </c>
      <c r="CQ618" s="197">
        <v>7.3794496999999995E-8</v>
      </c>
      <c r="CR618" s="197">
        <v>1.7970817999999999E-9</v>
      </c>
      <c r="CS618" s="198">
        <v>1.1060094E-4</v>
      </c>
      <c r="CT618" s="198">
        <v>0.73175186999999997</v>
      </c>
      <c r="CU618" s="197">
        <v>2.6843840000000001E-6</v>
      </c>
      <c r="CV618" s="198">
        <v>1.0351548999999999E-4</v>
      </c>
      <c r="CX618" s="166"/>
    </row>
    <row r="619" spans="1:102" ht="14.4">
      <c r="A619" t="s">
        <v>526</v>
      </c>
      <c r="B619" s="85" t="s">
        <v>523</v>
      </c>
      <c r="C619" s="113" t="str">
        <f t="shared" si="359"/>
        <v>A.100.04.103</v>
      </c>
      <c r="D619" s="9" t="s">
        <v>268</v>
      </c>
      <c r="E619" s="112" t="s">
        <v>362</v>
      </c>
      <c r="F619" s="115" t="str">
        <f t="shared" si="360"/>
        <v>GGG-NiCr</v>
      </c>
      <c r="G619" s="143">
        <f t="shared" si="371"/>
        <v>2.4945506666666666</v>
      </c>
      <c r="I619" s="118">
        <f t="shared" si="372"/>
        <v>2.8243891229356892</v>
      </c>
      <c r="K619" s="161">
        <f t="shared" si="373"/>
        <v>5.6455705920000002E-2</v>
      </c>
      <c r="L619" s="161">
        <f t="shared" si="374"/>
        <v>1.2212641414853997</v>
      </c>
      <c r="M619" s="162">
        <f t="shared" si="375"/>
        <v>1.1724866755302892</v>
      </c>
      <c r="N619" s="161">
        <v>0.37418259999999998</v>
      </c>
      <c r="O619" s="132">
        <v>1.2089877</v>
      </c>
      <c r="P619" s="132">
        <v>1.0296988999999999E-2</v>
      </c>
      <c r="Q619" s="132">
        <v>5.4460646000000001E-2</v>
      </c>
      <c r="R619" s="132">
        <v>7.9040464999999998E-4</v>
      </c>
      <c r="S619" s="132">
        <v>8.0831033999999996E-4</v>
      </c>
      <c r="T619" s="132">
        <v>3.9634493E-4</v>
      </c>
      <c r="U619" s="132">
        <v>1.9569909999999999E-3</v>
      </c>
      <c r="V619" s="132">
        <v>1.168115</v>
      </c>
      <c r="W619" s="164">
        <v>1.7000219999999998E-5</v>
      </c>
      <c r="X619" s="132">
        <v>3.7919923000000002E-3</v>
      </c>
      <c r="Y619" s="164">
        <v>5.4612654000000004E-6</v>
      </c>
      <c r="Z619" s="132">
        <v>5.7968322999999995E-4</v>
      </c>
      <c r="AA619" s="164">
        <v>2.8906526000000002E-13</v>
      </c>
      <c r="AC619" s="118">
        <f t="shared" si="327"/>
        <v>0.37418259999999998</v>
      </c>
      <c r="AD619" s="118">
        <f t="shared" si="328"/>
        <v>1.27769738592</v>
      </c>
      <c r="AE619" s="118">
        <f t="shared" si="329"/>
        <v>1.2218213632299999</v>
      </c>
      <c r="AF619" s="118">
        <f t="shared" si="330"/>
        <v>1.2212641414853997</v>
      </c>
      <c r="AG619" s="118">
        <f t="shared" si="331"/>
        <v>1.1719069923002892</v>
      </c>
      <c r="AI619" s="69">
        <v>35.847192999999997</v>
      </c>
      <c r="AJ619" s="69">
        <v>35.474817999999999</v>
      </c>
      <c r="AK619" s="69">
        <v>0.37113157000000002</v>
      </c>
      <c r="AL619" s="69">
        <v>0</v>
      </c>
      <c r="AM619" s="172">
        <v>1.7428268E-5</v>
      </c>
      <c r="AN619" s="69">
        <v>7.6915301000000003E-4</v>
      </c>
      <c r="AO619" s="69">
        <v>4.5687762000000003E-4</v>
      </c>
      <c r="AQ619" s="116">
        <v>0.42179137999999999</v>
      </c>
      <c r="AR619" s="116">
        <v>0.41008438000000003</v>
      </c>
      <c r="AS619" s="116">
        <v>8.9087199000000006E-3</v>
      </c>
      <c r="AT619" s="116">
        <v>2.7982839999999998E-3</v>
      </c>
      <c r="AU619" s="150">
        <f t="shared" si="332"/>
        <v>2.4585394110980998E-5</v>
      </c>
      <c r="AV619" s="150">
        <f t="shared" si="333"/>
        <v>3.2946449394856389E-8</v>
      </c>
      <c r="AW619" s="163">
        <f t="shared" si="334"/>
        <v>0.39191651799999999</v>
      </c>
      <c r="AX619" s="196">
        <v>2.3151609999999999E-6</v>
      </c>
      <c r="AY619" s="196">
        <v>6.9854080000000004E-9</v>
      </c>
      <c r="AZ619" s="196">
        <v>1.9085097E-13</v>
      </c>
      <c r="BA619" s="196">
        <v>1.4100051000000001E-16</v>
      </c>
      <c r="BB619" s="196">
        <v>3.9995246999999998E-17</v>
      </c>
      <c r="BC619" s="196">
        <v>1.9222228000000001E-9</v>
      </c>
      <c r="BD619" s="196">
        <v>2.1876817E-5</v>
      </c>
      <c r="BE619" s="196">
        <v>4.1654101999999998E-10</v>
      </c>
      <c r="BF619" s="196">
        <v>2.5479343E-8</v>
      </c>
      <c r="BG619" s="196">
        <v>6.1264838000000005E-11</v>
      </c>
      <c r="BH619" s="196">
        <v>9.0585225999999997E-14</v>
      </c>
      <c r="BI619" s="196">
        <v>2.4092160999999999E-12</v>
      </c>
      <c r="BJ619" s="196">
        <v>9.7216083999999997E-13</v>
      </c>
      <c r="BK619" s="196">
        <v>2.2972371999999999E-13</v>
      </c>
      <c r="BL619" s="196">
        <v>3.791162E-7</v>
      </c>
      <c r="BM619" s="196">
        <v>1.2377688E-8</v>
      </c>
      <c r="BN619" s="196">
        <v>3.9051273999999999E-22</v>
      </c>
      <c r="BO619" s="108">
        <v>5.8894868000000003E-2</v>
      </c>
      <c r="BP619" s="108">
        <v>0.33302165</v>
      </c>
      <c r="BQ619" s="108">
        <v>0</v>
      </c>
      <c r="BR619" s="108">
        <v>0</v>
      </c>
      <c r="BS619" s="108">
        <v>0</v>
      </c>
      <c r="BU619" s="69">
        <v>4.6856373999999999E-4</v>
      </c>
      <c r="BV619" s="69">
        <v>1.7574813000000001E-4</v>
      </c>
      <c r="BW619" s="172">
        <v>6.9554692000000005E-5</v>
      </c>
      <c r="BX619" s="172">
        <v>2.3114280000000001E-7</v>
      </c>
      <c r="BY619" s="69">
        <v>1.4475704999999999E-4</v>
      </c>
      <c r="BZ619" s="172">
        <v>1.6878894000000001E-7</v>
      </c>
      <c r="CA619" s="172">
        <v>1.5940974999999999E-6</v>
      </c>
      <c r="CB619" s="172">
        <v>2.5618702999999999E-7</v>
      </c>
      <c r="CC619" s="172">
        <v>1.0923123000000001E-6</v>
      </c>
      <c r="CD619" s="172">
        <v>2.7096183999999999E-7</v>
      </c>
      <c r="CE619" s="172">
        <v>1.1340933E-13</v>
      </c>
      <c r="CF619" s="172">
        <v>8.6356910000000002E-19</v>
      </c>
      <c r="CG619" s="172">
        <v>7.4147919000000004E-15</v>
      </c>
      <c r="CH619" s="172">
        <v>2.1803459E-5</v>
      </c>
      <c r="CI619" s="172">
        <v>4.2801635000000003E-5</v>
      </c>
      <c r="CJ619" s="172">
        <v>1.0285283E-5</v>
      </c>
      <c r="CK619" s="69">
        <v>0</v>
      </c>
      <c r="CM619" s="197">
        <v>8.7463826000000003E-15</v>
      </c>
      <c r="CN619" s="198">
        <v>2.4943686</v>
      </c>
      <c r="CO619" s="198">
        <v>4.7250326000000002E-2</v>
      </c>
      <c r="CP619" s="198">
        <v>0.12028302</v>
      </c>
      <c r="CQ619" s="197">
        <v>1.6256217E-7</v>
      </c>
      <c r="CR619" s="197">
        <v>2.3202094999999999E-8</v>
      </c>
      <c r="CS619" s="198">
        <v>7.3435927999999998E-3</v>
      </c>
      <c r="CT619" s="198">
        <v>1.6428008000000001</v>
      </c>
      <c r="CU619" s="197">
        <v>4.0688722999999998E-5</v>
      </c>
      <c r="CV619" s="197">
        <v>9.0306661999999997E-5</v>
      </c>
      <c r="CX619" s="166"/>
    </row>
    <row r="620" spans="1:102" ht="14.4">
      <c r="A620" t="s">
        <v>528</v>
      </c>
      <c r="B620" s="85" t="s">
        <v>523</v>
      </c>
      <c r="C620" s="113" t="str">
        <f t="shared" si="359"/>
        <v>A.100.04.104</v>
      </c>
      <c r="D620" s="9" t="s">
        <v>268</v>
      </c>
      <c r="E620" s="112" t="s">
        <v>362</v>
      </c>
      <c r="F620" s="115" t="str">
        <f t="shared" si="360"/>
        <v>GGG-NiSiCr</v>
      </c>
      <c r="G620" s="143">
        <f t="shared" si="371"/>
        <v>2.5520903333333336</v>
      </c>
      <c r="I620" s="118">
        <f t="shared" si="372"/>
        <v>2.8470282272418239</v>
      </c>
      <c r="K620" s="161">
        <f t="shared" si="373"/>
        <v>5.642083358000001E-2</v>
      </c>
      <c r="L620" s="161">
        <f t="shared" si="374"/>
        <v>1.2214331051014002</v>
      </c>
      <c r="M620" s="162">
        <f t="shared" si="375"/>
        <v>1.1863607385604238</v>
      </c>
      <c r="N620" s="161">
        <v>0.38281355</v>
      </c>
      <c r="O620" s="132">
        <v>1.2091259000000001</v>
      </c>
      <c r="P620" s="132">
        <v>1.0311387999999999E-2</v>
      </c>
      <c r="Q620" s="132">
        <v>5.4407041000000003E-2</v>
      </c>
      <c r="R620" s="132">
        <v>8.0712671000000001E-4</v>
      </c>
      <c r="S620" s="132">
        <v>8.0851323000000002E-4</v>
      </c>
      <c r="T620" s="132">
        <v>3.9815264000000002E-4</v>
      </c>
      <c r="U620" s="132">
        <v>1.9629020999999999E-3</v>
      </c>
      <c r="V620" s="132">
        <v>1.1819173999999999</v>
      </c>
      <c r="W620" s="164">
        <v>2.4933656000000001E-5</v>
      </c>
      <c r="X620" s="132">
        <v>3.8636324999999998E-3</v>
      </c>
      <c r="Y620" s="164">
        <v>7.9813454000000005E-6</v>
      </c>
      <c r="Z620" s="132">
        <v>5.7970606000000001E-4</v>
      </c>
      <c r="AA620" s="164">
        <v>4.2396238999999998E-13</v>
      </c>
      <c r="AC620" s="118">
        <f t="shared" si="327"/>
        <v>0.38281355</v>
      </c>
      <c r="AD620" s="118">
        <f t="shared" si="328"/>
        <v>1.2778210236800003</v>
      </c>
      <c r="AE620" s="118">
        <f t="shared" si="329"/>
        <v>1.2219798961600001</v>
      </c>
      <c r="AF620" s="118">
        <f t="shared" si="330"/>
        <v>1.2214331051014002</v>
      </c>
      <c r="AG620" s="118">
        <f t="shared" si="331"/>
        <v>1.1857810325004239</v>
      </c>
      <c r="AI620" s="69">
        <v>36.399062999999998</v>
      </c>
      <c r="AJ620" s="69">
        <v>36.026290000000003</v>
      </c>
      <c r="AK620" s="69">
        <v>0.37127334000000001</v>
      </c>
      <c r="AL620" s="69">
        <v>0</v>
      </c>
      <c r="AM620" s="172">
        <v>2.556146E-5</v>
      </c>
      <c r="AN620" s="69">
        <v>9.7815686999999998E-4</v>
      </c>
      <c r="AO620" s="69">
        <v>4.9584314000000003E-4</v>
      </c>
      <c r="AQ620" s="116">
        <v>0.42290992999999999</v>
      </c>
      <c r="AR620" s="116">
        <v>0.41111931000000002</v>
      </c>
      <c r="AS620" s="116">
        <v>8.9553345000000003E-3</v>
      </c>
      <c r="AT620" s="116">
        <v>2.8352818000000001E-3</v>
      </c>
      <c r="AU620" s="150">
        <f t="shared" si="332"/>
        <v>2.464744107436546E-5</v>
      </c>
      <c r="AV620" s="150">
        <f t="shared" si="333"/>
        <v>3.3118840549101571E-8</v>
      </c>
      <c r="AW620" s="163">
        <f t="shared" si="334"/>
        <v>0.39709828800000002</v>
      </c>
      <c r="AX620" s="196">
        <v>2.3685724999999998E-6</v>
      </c>
      <c r="AY620" s="196">
        <v>7.1465639000000002E-9</v>
      </c>
      <c r="AZ620" s="196">
        <v>1.9525395000000001E-13</v>
      </c>
      <c r="BA620" s="196">
        <v>2.0680074999999999E-16</v>
      </c>
      <c r="BB620" s="196">
        <v>5.8659696000000001E-17</v>
      </c>
      <c r="BC620" s="196">
        <v>1.9353430999999998E-9</v>
      </c>
      <c r="BD620" s="196">
        <v>2.1885437999999999E-5</v>
      </c>
      <c r="BE620" s="196">
        <v>4.1797713000000002E-10</v>
      </c>
      <c r="BF620" s="196">
        <v>2.5489139999999999E-8</v>
      </c>
      <c r="BG620" s="196">
        <v>6.1264915000000004E-11</v>
      </c>
      <c r="BH620" s="196">
        <v>8.6470250999999996E-14</v>
      </c>
      <c r="BI620" s="196">
        <v>2.4102234999999998E-12</v>
      </c>
      <c r="BJ620" s="196">
        <v>9.7281290999999991E-13</v>
      </c>
      <c r="BK620" s="196">
        <v>2.2984349000000002E-13</v>
      </c>
      <c r="BL620" s="196">
        <v>3.7911626000000001E-7</v>
      </c>
      <c r="BM620" s="196">
        <v>1.2378971E-8</v>
      </c>
      <c r="BN620" s="196">
        <v>5.7275201999999996E-22</v>
      </c>
      <c r="BO620" s="108">
        <v>6.0021918E-2</v>
      </c>
      <c r="BP620" s="108">
        <v>0.33707637000000001</v>
      </c>
      <c r="BQ620" s="108">
        <v>0</v>
      </c>
      <c r="BR620" s="108">
        <v>0</v>
      </c>
      <c r="BS620" s="108">
        <v>0</v>
      </c>
      <c r="BU620" s="69">
        <v>4.7095315999999999E-4</v>
      </c>
      <c r="BV620" s="69">
        <v>1.7582161E-4</v>
      </c>
      <c r="BW620" s="172">
        <v>7.1159050000000004E-5</v>
      </c>
      <c r="BX620" s="172">
        <v>2.3177233E-7</v>
      </c>
      <c r="BY620" s="69">
        <v>1.4481666E-4</v>
      </c>
      <c r="BZ620" s="172">
        <v>1.8045807E-7</v>
      </c>
      <c r="CA620" s="172">
        <v>1.5940992E-6</v>
      </c>
      <c r="CB620" s="172">
        <v>2.7389907999999998E-7</v>
      </c>
      <c r="CC620" s="172">
        <v>1.0926764000000001E-6</v>
      </c>
      <c r="CD620" s="172">
        <v>2.7216779000000001E-7</v>
      </c>
      <c r="CE620" s="172">
        <v>1.6633368E-13</v>
      </c>
      <c r="CF620" s="172">
        <v>1.2665680000000001E-18</v>
      </c>
      <c r="CG620" s="172">
        <v>1.0875028000000001E-14</v>
      </c>
      <c r="CH620" s="172">
        <v>2.1796919999999999E-5</v>
      </c>
      <c r="CI620" s="172">
        <v>4.3428759000000001E-5</v>
      </c>
      <c r="CJ620" s="172">
        <v>1.0285092000000001E-5</v>
      </c>
      <c r="CK620" s="69">
        <v>0</v>
      </c>
      <c r="CM620" s="197">
        <v>1.2828028000000001E-14</v>
      </c>
      <c r="CN620" s="198">
        <v>2.5518958999999999</v>
      </c>
      <c r="CO620" s="198">
        <v>4.7552479000000002E-2</v>
      </c>
      <c r="CP620" s="198">
        <v>0.12033597</v>
      </c>
      <c r="CQ620" s="197">
        <v>1.6256263000000001E-7</v>
      </c>
      <c r="CR620" s="197">
        <v>2.3256940999999999E-8</v>
      </c>
      <c r="CS620" s="198">
        <v>7.3463410000000002E-3</v>
      </c>
      <c r="CT620" s="198">
        <v>1.6431347999999999</v>
      </c>
      <c r="CU620" s="197">
        <v>4.0688773999999998E-5</v>
      </c>
      <c r="CV620" s="197">
        <v>9.3004703000000002E-5</v>
      </c>
      <c r="CX620" s="166"/>
    </row>
    <row r="621" spans="1:102" ht="14.4">
      <c r="A621" t="s">
        <v>529</v>
      </c>
      <c r="B621" s="85" t="s">
        <v>523</v>
      </c>
      <c r="C621" s="113" t="str">
        <f t="shared" si="359"/>
        <v>A.100.04.105</v>
      </c>
      <c r="D621" s="9" t="s">
        <v>268</v>
      </c>
      <c r="E621" s="112" t="s">
        <v>362</v>
      </c>
      <c r="F621" s="115" t="str">
        <f t="shared" si="360"/>
        <v>GGG40</v>
      </c>
      <c r="G621" s="143">
        <f t="shared" si="371"/>
        <v>1.3338051333333334</v>
      </c>
      <c r="I621" s="118">
        <f t="shared" si="372"/>
        <v>0.26984982938393487</v>
      </c>
      <c r="K621" s="161">
        <f t="shared" si="373"/>
        <v>9.1549729139999998E-3</v>
      </c>
      <c r="L621" s="161">
        <f t="shared" si="374"/>
        <v>3.3541219260800004E-2</v>
      </c>
      <c r="M621" s="162">
        <f t="shared" si="375"/>
        <v>2.7082867209134893E-2</v>
      </c>
      <c r="N621" s="161">
        <v>0.20007077000000001</v>
      </c>
      <c r="O621" s="132">
        <v>2.5420432E-2</v>
      </c>
      <c r="P621" s="132">
        <v>7.7345692999999998E-3</v>
      </c>
      <c r="Q621" s="132">
        <v>8.5890836999999998E-3</v>
      </c>
      <c r="R621" s="132">
        <v>1.9181229999999999E-4</v>
      </c>
      <c r="S621" s="132">
        <v>3.4170345E-4</v>
      </c>
      <c r="T621" s="164">
        <v>3.2373463999999999E-5</v>
      </c>
      <c r="U621" s="132">
        <v>3.7571328999999999E-4</v>
      </c>
      <c r="V621" s="132">
        <v>2.6814147999999999E-2</v>
      </c>
      <c r="W621" s="164">
        <v>7.9334357999999996E-6</v>
      </c>
      <c r="X621" s="132">
        <v>2.2459760999999999E-4</v>
      </c>
      <c r="Y621" s="164">
        <v>2.571235E-6</v>
      </c>
      <c r="Z621" s="164">
        <v>4.4121598999999998E-5</v>
      </c>
      <c r="AA621" s="164">
        <v>1.3489712E-13</v>
      </c>
      <c r="AC621" s="118">
        <f t="shared" si="327"/>
        <v>0.20007077000000001</v>
      </c>
      <c r="AD621" s="118">
        <f t="shared" si="328"/>
        <v>4.2685687504000001E-2</v>
      </c>
      <c r="AE621" s="118">
        <f t="shared" si="329"/>
        <v>3.3574836189E-2</v>
      </c>
      <c r="AF621" s="118">
        <f t="shared" si="330"/>
        <v>3.3541219260800004E-2</v>
      </c>
      <c r="AG621" s="118">
        <f t="shared" si="331"/>
        <v>2.7038745610134893E-2</v>
      </c>
      <c r="AI621" s="69">
        <v>15.954934</v>
      </c>
      <c r="AJ621" s="69">
        <v>15.934948</v>
      </c>
      <c r="AK621" s="69">
        <v>1.9142696000000001E-2</v>
      </c>
      <c r="AL621" s="69">
        <v>0</v>
      </c>
      <c r="AM621" s="172">
        <v>8.1331918000000002E-6</v>
      </c>
      <c r="AN621" s="69">
        <v>4.839334E-4</v>
      </c>
      <c r="AO621" s="69">
        <v>3.5133107999999998E-4</v>
      </c>
      <c r="AQ621" s="116">
        <v>3.1284069999999997E-2</v>
      </c>
      <c r="AR621" s="116">
        <v>2.9138944999999999E-2</v>
      </c>
      <c r="AS621" s="116">
        <v>1.1377834E-3</v>
      </c>
      <c r="AT621" s="116">
        <v>1.0073415999999999E-3</v>
      </c>
      <c r="AU621" s="150">
        <f t="shared" si="332"/>
        <v>1.7469391264644646E-6</v>
      </c>
      <c r="AV621" s="150">
        <f t="shared" si="333"/>
        <v>4.2077786794381835E-9</v>
      </c>
      <c r="AW621" s="163">
        <f t="shared" si="334"/>
        <v>0.14108426139999999</v>
      </c>
      <c r="AX621" s="196">
        <v>1.2379864000000001E-6</v>
      </c>
      <c r="AY621" s="196">
        <v>3.7353122000000003E-9</v>
      </c>
      <c r="AZ621" s="196">
        <v>1.0205371000000001E-13</v>
      </c>
      <c r="BA621" s="196">
        <v>6.5800237000000001E-17</v>
      </c>
      <c r="BB621" s="196">
        <v>1.8664449E-17</v>
      </c>
      <c r="BC621" s="196">
        <v>4.4760065999999998E-10</v>
      </c>
      <c r="BD621" s="196">
        <v>3.3568838000000001E-7</v>
      </c>
      <c r="BE621" s="196">
        <v>7.9919919999999999E-11</v>
      </c>
      <c r="BF621" s="196">
        <v>3.8756996000000001E-10</v>
      </c>
      <c r="BG621" s="196">
        <v>4.0418654999999998E-12</v>
      </c>
      <c r="BH621" s="196">
        <v>1.3175544E-13</v>
      </c>
      <c r="BI621" s="196">
        <v>1.8001753999999999E-13</v>
      </c>
      <c r="BJ621" s="196">
        <v>4.2387955999999999E-13</v>
      </c>
      <c r="BK621" s="196">
        <v>9.7027688000000004E-14</v>
      </c>
      <c r="BL621" s="196">
        <v>1.7198221000000001E-7</v>
      </c>
      <c r="BM621" s="196">
        <v>8.3453571999999995E-10</v>
      </c>
      <c r="BN621" s="196">
        <v>1.8223927999999999E-22</v>
      </c>
      <c r="BO621" s="108">
        <v>3.1839813999999999E-3</v>
      </c>
      <c r="BP621" s="108">
        <v>0.13790027999999999</v>
      </c>
      <c r="BQ621" s="108">
        <v>0</v>
      </c>
      <c r="BR621" s="108">
        <v>0</v>
      </c>
      <c r="BS621" s="108">
        <v>0</v>
      </c>
      <c r="BU621" s="172">
        <v>6.3870097000000002E-5</v>
      </c>
      <c r="BV621" s="172">
        <v>2.7566239999999998E-6</v>
      </c>
      <c r="BW621" s="172">
        <v>3.7190025999999999E-5</v>
      </c>
      <c r="BX621" s="172">
        <v>4.6641028000000003E-8</v>
      </c>
      <c r="BY621" s="172">
        <v>2.2561988999999999E-6</v>
      </c>
      <c r="BZ621" s="172">
        <v>1.6635359999999999E-7</v>
      </c>
      <c r="CA621" s="172">
        <v>1.0516817E-7</v>
      </c>
      <c r="CB621" s="172">
        <v>2.5248978E-7</v>
      </c>
      <c r="CC621" s="172">
        <v>4.5950273000000001E-7</v>
      </c>
      <c r="CD621" s="172">
        <v>3.2095227999999997E-8</v>
      </c>
      <c r="CE621" s="172">
        <v>5.2924353000000002E-14</v>
      </c>
      <c r="CF621" s="172">
        <v>4.0299891E-19</v>
      </c>
      <c r="CG621" s="172">
        <v>3.4602361999999999E-15</v>
      </c>
      <c r="CH621" s="172">
        <v>1.8056572000000001E-6</v>
      </c>
      <c r="CI621" s="172">
        <v>1.8783925E-5</v>
      </c>
      <c r="CJ621" s="172">
        <v>1.5415839999999999E-8</v>
      </c>
      <c r="CK621" s="69">
        <v>0</v>
      </c>
      <c r="CM621" s="197">
        <v>4.0816451999999997E-15</v>
      </c>
      <c r="CN621" s="198">
        <v>1.3336253</v>
      </c>
      <c r="CO621" s="198">
        <v>5.9274842000000003E-3</v>
      </c>
      <c r="CP621" s="198">
        <v>1.9241951000000001E-3</v>
      </c>
      <c r="CQ621" s="197">
        <v>7.3794496999999995E-8</v>
      </c>
      <c r="CR621" s="197">
        <v>1.7970817999999999E-9</v>
      </c>
      <c r="CS621" s="198">
        <v>1.1060094E-4</v>
      </c>
      <c r="CT621" s="198">
        <v>0.73175186999999997</v>
      </c>
      <c r="CU621" s="197">
        <v>2.6843840000000001E-6</v>
      </c>
      <c r="CV621" s="198">
        <v>1.0351548999999999E-4</v>
      </c>
      <c r="CX621" s="166"/>
    </row>
    <row r="622" spans="1:102" ht="14.4">
      <c r="A622" t="s">
        <v>530</v>
      </c>
      <c r="B622" s="85" t="s">
        <v>523</v>
      </c>
      <c r="C622" s="113" t="str">
        <f t="shared" si="359"/>
        <v>A.100.04.106</v>
      </c>
      <c r="D622" s="9" t="s">
        <v>268</v>
      </c>
      <c r="E622" s="112" t="s">
        <v>362</v>
      </c>
      <c r="F622" s="115" t="str">
        <f t="shared" si="360"/>
        <v>GGG60</v>
      </c>
      <c r="G622" s="143">
        <f t="shared" si="371"/>
        <v>1.4226992000000001</v>
      </c>
      <c r="I622" s="118">
        <f t="shared" si="372"/>
        <v>0.33431276191643489</v>
      </c>
      <c r="K622" s="161">
        <f t="shared" si="373"/>
        <v>2.0404285370000001E-2</v>
      </c>
      <c r="L622" s="161">
        <f t="shared" si="374"/>
        <v>7.3115397637300003E-2</v>
      </c>
      <c r="M622" s="162">
        <f t="shared" si="375"/>
        <v>2.7388198909134898E-2</v>
      </c>
      <c r="N622" s="161">
        <v>0.21340487999999999</v>
      </c>
      <c r="O622" s="132">
        <v>5.4783110000000003E-2</v>
      </c>
      <c r="P622" s="132">
        <v>1.6103035000000002E-2</v>
      </c>
      <c r="Q622" s="132">
        <v>1.6410913999999999E-2</v>
      </c>
      <c r="R622" s="132">
        <v>3.3380108E-3</v>
      </c>
      <c r="S622" s="132">
        <v>4.0241195999999999E-4</v>
      </c>
      <c r="T622" s="132">
        <v>2.5294861000000002E-4</v>
      </c>
      <c r="U622" s="132">
        <v>2.2173320999999998E-3</v>
      </c>
      <c r="V622" s="132">
        <v>2.6864424000000001E-2</v>
      </c>
      <c r="W622" s="164">
        <v>7.9334357999999996E-6</v>
      </c>
      <c r="X622" s="132">
        <v>4.7965330999999998E-4</v>
      </c>
      <c r="Y622" s="164">
        <v>3.9871015000000003E-6</v>
      </c>
      <c r="Z622" s="164">
        <v>4.4121598999999998E-5</v>
      </c>
      <c r="AA622" s="164">
        <v>1.3489712E-13</v>
      </c>
      <c r="AC622" s="118">
        <f t="shared" si="327"/>
        <v>0.21340487999999999</v>
      </c>
      <c r="AD622" s="118">
        <f t="shared" si="328"/>
        <v>9.3507762470000005E-2</v>
      </c>
      <c r="AE622" s="118">
        <f t="shared" si="329"/>
        <v>7.3147598699000005E-2</v>
      </c>
      <c r="AF622" s="118">
        <f t="shared" si="330"/>
        <v>7.3115397637299989E-2</v>
      </c>
      <c r="AG622" s="118">
        <f t="shared" si="331"/>
        <v>2.7344077310134898E-2</v>
      </c>
      <c r="AI622" s="69">
        <v>15.710115</v>
      </c>
      <c r="AJ622" s="69">
        <v>15.642189999999999</v>
      </c>
      <c r="AK622" s="69">
        <v>5.0826633000000003E-2</v>
      </c>
      <c r="AL622" s="69">
        <v>0</v>
      </c>
      <c r="AM622" s="172">
        <v>8.1331918000000002E-6</v>
      </c>
      <c r="AN622" s="69">
        <v>8.0934188999999997E-3</v>
      </c>
      <c r="AO622" s="69">
        <v>8.9969683999999994E-3</v>
      </c>
      <c r="AQ622" s="116">
        <v>4.2535782000000001E-2</v>
      </c>
      <c r="AR622" s="116">
        <v>4.0028013000000001E-2</v>
      </c>
      <c r="AS622" s="116">
        <v>1.3785776E-3</v>
      </c>
      <c r="AT622" s="116">
        <v>1.1291916999999999E-3</v>
      </c>
      <c r="AU622" s="150">
        <f t="shared" si="332"/>
        <v>2.3997609657744647E-6</v>
      </c>
      <c r="AV622" s="150">
        <f t="shared" si="333"/>
        <v>5.0982900257161827E-9</v>
      </c>
      <c r="AW622" s="163">
        <f t="shared" si="334"/>
        <v>0.15815008949999998</v>
      </c>
      <c r="AX622" s="196">
        <v>1.3260309E-6</v>
      </c>
      <c r="AY622" s="196">
        <v>4.0011802000000001E-9</v>
      </c>
      <c r="AZ622" s="196">
        <v>1.0930846E-13</v>
      </c>
      <c r="BA622" s="196">
        <v>6.5800237000000001E-17</v>
      </c>
      <c r="BB622" s="196">
        <v>1.8664449E-17</v>
      </c>
      <c r="BC622" s="196">
        <v>4.5972779E-10</v>
      </c>
      <c r="BD622" s="196">
        <v>9.0012337999999997E-7</v>
      </c>
      <c r="BE622" s="196">
        <v>1.0330365E-10</v>
      </c>
      <c r="BF622" s="196">
        <v>9.886891800000001E-10</v>
      </c>
      <c r="BG622" s="196">
        <v>4.0418654999999998E-12</v>
      </c>
      <c r="BH622" s="196">
        <v>1.3175544E-13</v>
      </c>
      <c r="BI622" s="196">
        <v>2.999172E-13</v>
      </c>
      <c r="BJ622" s="196">
        <v>4.3493791999999998E-13</v>
      </c>
      <c r="BK622" s="196">
        <v>9.9211196E-14</v>
      </c>
      <c r="BL622" s="196">
        <v>1.7199543E-7</v>
      </c>
      <c r="BM622" s="196">
        <v>1.1515279E-9</v>
      </c>
      <c r="BN622" s="196">
        <v>1.8223927999999999E-22</v>
      </c>
      <c r="BO622" s="108">
        <v>3.1881994999999998E-3</v>
      </c>
      <c r="BP622" s="108">
        <v>0.15496188999999999</v>
      </c>
      <c r="BQ622" s="108">
        <v>0</v>
      </c>
      <c r="BR622" s="108">
        <v>0</v>
      </c>
      <c r="BS622" s="108">
        <v>0</v>
      </c>
      <c r="BU622" s="172">
        <v>7.8918357999999998E-5</v>
      </c>
      <c r="BV622" s="172">
        <v>6.8222564000000001E-6</v>
      </c>
      <c r="BW622" s="172">
        <v>3.9668627999999998E-5</v>
      </c>
      <c r="BX622" s="172">
        <v>2.6686651999999998E-7</v>
      </c>
      <c r="BY622" s="172">
        <v>8.5366491999999995E-6</v>
      </c>
      <c r="BZ622" s="172">
        <v>1.1669129E-8</v>
      </c>
      <c r="CA622" s="172">
        <v>1.0516817E-7</v>
      </c>
      <c r="CB622" s="172">
        <v>1.7712044000000001E-8</v>
      </c>
      <c r="CC622" s="172">
        <v>5.5316899000000001E-7</v>
      </c>
      <c r="CD622" s="172">
        <v>2.5490260999999998E-7</v>
      </c>
      <c r="CE622" s="172">
        <v>5.2924353000000002E-14</v>
      </c>
      <c r="CF622" s="172">
        <v>4.0299891E-19</v>
      </c>
      <c r="CG622" s="172">
        <v>3.4602361999999999E-15</v>
      </c>
      <c r="CH622" s="172">
        <v>3.5788278E-6</v>
      </c>
      <c r="CI622" s="172">
        <v>1.9087093E-5</v>
      </c>
      <c r="CJ622" s="172">
        <v>1.5415840999999999E-8</v>
      </c>
      <c r="CK622" s="69">
        <v>0</v>
      </c>
      <c r="CM622" s="197">
        <v>4.0816451999999997E-15</v>
      </c>
      <c r="CN622" s="198">
        <v>1.4178820999999999</v>
      </c>
      <c r="CO622" s="198">
        <v>1.5183057E-3</v>
      </c>
      <c r="CP622" s="198">
        <v>4.6703645000000004E-3</v>
      </c>
      <c r="CQ622" s="197">
        <v>7.3850472999999998E-8</v>
      </c>
      <c r="CR622" s="197">
        <v>8.5763737000000002E-9</v>
      </c>
      <c r="CS622" s="198">
        <v>3.6621701000000002E-4</v>
      </c>
      <c r="CT622" s="198">
        <v>0.74101596999999997</v>
      </c>
      <c r="CU622" s="197">
        <v>2.6843840000000001E-6</v>
      </c>
      <c r="CV622" s="197">
        <v>4.9117023E-5</v>
      </c>
      <c r="CX622" s="166"/>
    </row>
    <row r="623" spans="1:102" ht="14.4">
      <c r="A623" t="s">
        <v>531</v>
      </c>
      <c r="B623" s="85" t="s">
        <v>523</v>
      </c>
      <c r="C623" s="113" t="str">
        <f t="shared" si="359"/>
        <v>A.100.04.107</v>
      </c>
      <c r="D623" s="9" t="s">
        <v>268</v>
      </c>
      <c r="E623" s="112" t="s">
        <v>362</v>
      </c>
      <c r="F623" s="115" t="str">
        <f t="shared" si="360"/>
        <v>GGG70</v>
      </c>
      <c r="G623" s="143">
        <f t="shared" si="371"/>
        <v>1.3880511333333334</v>
      </c>
      <c r="I623" s="118">
        <f t="shared" si="372"/>
        <v>0.2844627834909349</v>
      </c>
      <c r="K623" s="161">
        <f t="shared" si="373"/>
        <v>9.427728019999998E-3</v>
      </c>
      <c r="L623" s="161">
        <f t="shared" si="374"/>
        <v>3.6709522860799995E-2</v>
      </c>
      <c r="M623" s="162">
        <f t="shared" si="375"/>
        <v>3.0117862610134896E-2</v>
      </c>
      <c r="N623" s="161">
        <v>0.20820767000000001</v>
      </c>
      <c r="O623" s="132">
        <v>2.7806503E-2</v>
      </c>
      <c r="P623" s="132">
        <v>8.1792276999999997E-3</v>
      </c>
      <c r="Q623" s="132">
        <v>8.6104259999999991E-3</v>
      </c>
      <c r="R623" s="132">
        <v>3.3394118999999998E-4</v>
      </c>
      <c r="S623" s="132">
        <v>3.5816572000000002E-4</v>
      </c>
      <c r="T623" s="132">
        <v>1.2519511E-4</v>
      </c>
      <c r="U623" s="132">
        <v>7.1328749000000005E-4</v>
      </c>
      <c r="V623" s="132">
        <v>2.8976847E-2</v>
      </c>
      <c r="W623" s="164">
        <v>7.9334357999999996E-6</v>
      </c>
      <c r="X623" s="132">
        <v>9.6283372999999997E-4</v>
      </c>
      <c r="Y623" s="164">
        <v>2.571235E-6</v>
      </c>
      <c r="Z623" s="132">
        <v>1.7818188E-4</v>
      </c>
      <c r="AA623" s="164">
        <v>1.3489712E-13</v>
      </c>
      <c r="AC623" s="118">
        <f t="shared" si="327"/>
        <v>0.20820767000000001</v>
      </c>
      <c r="AD623" s="118">
        <f t="shared" si="328"/>
        <v>4.6126746209999986E-2</v>
      </c>
      <c r="AE623" s="118">
        <f t="shared" si="329"/>
        <v>3.6877200069999998E-2</v>
      </c>
      <c r="AF623" s="118">
        <f t="shared" si="330"/>
        <v>3.6709522860799995E-2</v>
      </c>
      <c r="AG623" s="118">
        <f t="shared" si="331"/>
        <v>2.9939680730134897E-2</v>
      </c>
      <c r="AI623" s="69">
        <v>16.046641000000001</v>
      </c>
      <c r="AJ623" s="69">
        <v>15.934948</v>
      </c>
      <c r="AK623" s="69">
        <v>0.11084904</v>
      </c>
      <c r="AL623" s="69">
        <v>0</v>
      </c>
      <c r="AM623" s="172">
        <v>8.1331918000000002E-6</v>
      </c>
      <c r="AN623" s="69">
        <v>4.839334E-4</v>
      </c>
      <c r="AO623" s="69">
        <v>3.5133107999999998E-4</v>
      </c>
      <c r="AQ623" s="116">
        <v>3.2958133000000001E-2</v>
      </c>
      <c r="AR623" s="116">
        <v>3.0753844999999998E-2</v>
      </c>
      <c r="AS623" s="116">
        <v>1.1966346E-3</v>
      </c>
      <c r="AT623" s="116">
        <v>1.0076532999999999E-3</v>
      </c>
      <c r="AU623" s="150">
        <f t="shared" si="332"/>
        <v>1.8437556802744649E-6</v>
      </c>
      <c r="AV623" s="150">
        <f t="shared" si="333"/>
        <v>4.4254238946801817E-9</v>
      </c>
      <c r="AW623" s="163">
        <f t="shared" si="334"/>
        <v>0.14112791219999998</v>
      </c>
      <c r="AX623" s="196">
        <v>1.2883267000000001E-6</v>
      </c>
      <c r="AY623" s="196">
        <v>3.8872010999999999E-9</v>
      </c>
      <c r="AZ623" s="196">
        <v>1.0620353E-13</v>
      </c>
      <c r="BA623" s="196">
        <v>6.5800237000000001E-17</v>
      </c>
      <c r="BB623" s="196">
        <v>1.8664449E-17</v>
      </c>
      <c r="BC623" s="196">
        <v>4.4828158999999998E-10</v>
      </c>
      <c r="BD623" s="196">
        <v>3.7902171000000002E-7</v>
      </c>
      <c r="BE623" s="196">
        <v>8.0075501999999998E-11</v>
      </c>
      <c r="BF623" s="196">
        <v>4.3804615000000002E-10</v>
      </c>
      <c r="BG623" s="196">
        <v>1.8589848E-11</v>
      </c>
      <c r="BH623" s="196">
        <v>1.3175544E-13</v>
      </c>
      <c r="BI623" s="196">
        <v>7.4068821E-13</v>
      </c>
      <c r="BJ623" s="196">
        <v>4.3168121999999999E-13</v>
      </c>
      <c r="BK623" s="196">
        <v>1.0096628E-13</v>
      </c>
      <c r="BL623" s="196">
        <v>1.7219219000000001E-7</v>
      </c>
      <c r="BM623" s="196">
        <v>3.7667986000000002E-9</v>
      </c>
      <c r="BN623" s="196">
        <v>1.8223927999999999E-22</v>
      </c>
      <c r="BO623" s="108">
        <v>3.2276321999999999E-3</v>
      </c>
      <c r="BP623" s="108">
        <v>0.13790027999999999</v>
      </c>
      <c r="BQ623" s="108">
        <v>0</v>
      </c>
      <c r="BR623" s="108">
        <v>0</v>
      </c>
      <c r="BS623" s="108">
        <v>0</v>
      </c>
      <c r="BU623" s="172">
        <v>6.7707669000000004E-5</v>
      </c>
      <c r="BV623" s="172">
        <v>3.1046221E-6</v>
      </c>
      <c r="BW623" s="172">
        <v>3.8702548999999998E-5</v>
      </c>
      <c r="BX623" s="172">
        <v>8.6190706E-8</v>
      </c>
      <c r="BY623" s="172">
        <v>2.5428569000000002E-6</v>
      </c>
      <c r="BZ623" s="172">
        <v>1.6635359999999999E-7</v>
      </c>
      <c r="CA623" s="172">
        <v>4.8370362999999996E-7</v>
      </c>
      <c r="CB623" s="172">
        <v>2.5248978E-7</v>
      </c>
      <c r="CC623" s="172">
        <v>4.8327193999999996E-7</v>
      </c>
      <c r="CD623" s="172">
        <v>9.3528617000000004E-8</v>
      </c>
      <c r="CE623" s="172">
        <v>5.2924353000000002E-14</v>
      </c>
      <c r="CF623" s="172">
        <v>4.0299891E-19</v>
      </c>
      <c r="CG623" s="172">
        <v>3.4602361999999999E-15</v>
      </c>
      <c r="CH623" s="172">
        <v>1.8323265999999999E-6</v>
      </c>
      <c r="CI623" s="172">
        <v>1.8901301000000001E-5</v>
      </c>
      <c r="CJ623" s="172">
        <v>1.0584741999999999E-6</v>
      </c>
      <c r="CK623" s="69">
        <v>0</v>
      </c>
      <c r="CM623" s="197">
        <v>4.0816451999999997E-15</v>
      </c>
      <c r="CN623" s="198">
        <v>1.3878713</v>
      </c>
      <c r="CO623" s="198">
        <v>5.9460492000000002E-3</v>
      </c>
      <c r="CP623" s="198">
        <v>2.1622903E-3</v>
      </c>
      <c r="CQ623" s="197">
        <v>7.3854697999999998E-8</v>
      </c>
      <c r="CR623" s="197">
        <v>7.2263846999999999E-9</v>
      </c>
      <c r="CS623" s="198">
        <v>1.2515120000000001E-4</v>
      </c>
      <c r="CT623" s="198">
        <v>0.73937262999999998</v>
      </c>
      <c r="CU623" s="197">
        <v>1.2346351E-5</v>
      </c>
      <c r="CV623" s="198">
        <v>1.0351548999999999E-4</v>
      </c>
      <c r="CX623" s="166"/>
    </row>
    <row r="624" spans="1:102" ht="14.4">
      <c r="A624" t="s">
        <v>532</v>
      </c>
      <c r="B624" s="85" t="s">
        <v>523</v>
      </c>
      <c r="C624" s="113" t="str">
        <f t="shared" si="359"/>
        <v>A.100.04.108</v>
      </c>
      <c r="D624" s="9" t="s">
        <v>268</v>
      </c>
      <c r="E624" s="112" t="s">
        <v>362</v>
      </c>
      <c r="F624" s="115" t="str">
        <f t="shared" si="360"/>
        <v>GGL-NiCuCr</v>
      </c>
      <c r="G624" s="143">
        <f t="shared" si="371"/>
        <v>2.2223183333333334</v>
      </c>
      <c r="I624" s="118">
        <f t="shared" si="372"/>
        <v>2.2537943425922307</v>
      </c>
      <c r="K624" s="161">
        <f t="shared" si="373"/>
        <v>4.6018416200000002E-2</v>
      </c>
      <c r="L624" s="161">
        <f t="shared" si="374"/>
        <v>0.955219355642</v>
      </c>
      <c r="M624" s="162">
        <f t="shared" si="375"/>
        <v>0.91920882075023047</v>
      </c>
      <c r="N624" s="161">
        <v>0.33334775</v>
      </c>
      <c r="O624" s="132">
        <v>0.94348047000000002</v>
      </c>
      <c r="P624" s="132">
        <v>9.8393091000000005E-3</v>
      </c>
      <c r="Q624" s="132">
        <v>4.3936476000000002E-2</v>
      </c>
      <c r="R624" s="132">
        <v>8.1450455000000005E-4</v>
      </c>
      <c r="S624" s="132">
        <v>8.7180106000000004E-4</v>
      </c>
      <c r="T624" s="132">
        <v>3.9563458999999999E-4</v>
      </c>
      <c r="U624" s="132">
        <v>1.8816601000000001E-3</v>
      </c>
      <c r="V624" s="132">
        <v>0.91528783999999996</v>
      </c>
      <c r="W624" s="164">
        <v>1.3552953E-5</v>
      </c>
      <c r="X624" s="132">
        <v>3.3861118000000001E-3</v>
      </c>
      <c r="Y624" s="164">
        <v>4.3634889999999997E-6</v>
      </c>
      <c r="Z624" s="132">
        <v>5.3486894999999997E-4</v>
      </c>
      <c r="AA624" s="164">
        <v>2.3044925000000001E-13</v>
      </c>
      <c r="AC624" s="118">
        <f t="shared" si="327"/>
        <v>0.33334775</v>
      </c>
      <c r="AD624" s="118">
        <f t="shared" si="328"/>
        <v>1.0012198553999998</v>
      </c>
      <c r="AE624" s="118">
        <f t="shared" si="329"/>
        <v>0.95573630814999999</v>
      </c>
      <c r="AF624" s="118">
        <f t="shared" si="330"/>
        <v>0.955219355642</v>
      </c>
      <c r="AG624" s="118">
        <f t="shared" si="331"/>
        <v>0.91867395180023048</v>
      </c>
      <c r="AI624" s="69">
        <v>31.053343999999999</v>
      </c>
      <c r="AJ624" s="69">
        <v>30.690204999999999</v>
      </c>
      <c r="AK624" s="69">
        <v>0.34325050000000001</v>
      </c>
      <c r="AL624" s="69">
        <v>0</v>
      </c>
      <c r="AM624" s="69">
        <v>2.5164707999999998E-4</v>
      </c>
      <c r="AN624" s="69">
        <v>1.3040196E-2</v>
      </c>
      <c r="AO624" s="69">
        <v>6.5960951999999998E-3</v>
      </c>
      <c r="AQ624" s="116">
        <v>0.33552630999999999</v>
      </c>
      <c r="AR624" s="116">
        <v>0.32599667999999998</v>
      </c>
      <c r="AS624" s="116">
        <v>7.1613010999999997E-3</v>
      </c>
      <c r="AT624" s="116">
        <v>2.3683386E-3</v>
      </c>
      <c r="AU624" s="150">
        <f t="shared" si="332"/>
        <v>1.9544165397544284E-5</v>
      </c>
      <c r="AV624" s="150">
        <f t="shared" si="333"/>
        <v>2.6484101890018311E-8</v>
      </c>
      <c r="AW624" s="163">
        <f t="shared" si="334"/>
        <v>0.33170008400000001</v>
      </c>
      <c r="AX624" s="196">
        <v>2.0625847999999999E-6</v>
      </c>
      <c r="AY624" s="196">
        <v>6.2233255000000001E-9</v>
      </c>
      <c r="AZ624" s="196">
        <v>1.7002972000000001E-13</v>
      </c>
      <c r="BA624" s="196">
        <v>2.8544123999999999E-12</v>
      </c>
      <c r="BB624" s="196">
        <v>3.18851E-17</v>
      </c>
      <c r="BC624" s="196">
        <v>1.5962501E-9</v>
      </c>
      <c r="BD624" s="196">
        <v>1.7053498999999999E-5</v>
      </c>
      <c r="BE624" s="196">
        <v>3.4090889999999997E-10</v>
      </c>
      <c r="BF624" s="196">
        <v>1.9859754000000001E-8</v>
      </c>
      <c r="BG624" s="196">
        <v>5.6306039999999999E-11</v>
      </c>
      <c r="BH624" s="196">
        <v>9.3876377999999996E-14</v>
      </c>
      <c r="BI624" s="196">
        <v>2.245327E-12</v>
      </c>
      <c r="BJ624" s="196">
        <v>1.0509969999999999E-12</v>
      </c>
      <c r="BK624" s="196">
        <v>2.4721991999999999E-13</v>
      </c>
      <c r="BL624" s="196">
        <v>4.1358825999999997E-7</v>
      </c>
      <c r="BM624" s="196">
        <v>1.2894232999999999E-8</v>
      </c>
      <c r="BN624" s="196">
        <v>3.1132543E-22</v>
      </c>
      <c r="BO624" s="108">
        <v>4.6352773999999999E-2</v>
      </c>
      <c r="BP624" s="108">
        <v>0.28534731000000002</v>
      </c>
      <c r="BQ624" s="108">
        <v>0</v>
      </c>
      <c r="BR624" s="108">
        <v>0</v>
      </c>
      <c r="BS624" s="108">
        <v>0</v>
      </c>
      <c r="BU624" s="69">
        <v>3.8089732000000002E-4</v>
      </c>
      <c r="BV624" s="69">
        <v>1.3700935000000001E-4</v>
      </c>
      <c r="BW624" s="172">
        <v>6.1964132000000006E-5</v>
      </c>
      <c r="BX624" s="172">
        <v>2.2237136000000001E-7</v>
      </c>
      <c r="BY624" s="69">
        <v>1.1289677E-4</v>
      </c>
      <c r="BZ624" s="172">
        <v>1.7799293999999999E-7</v>
      </c>
      <c r="CA624" s="172">
        <v>1.4638991999999999E-6</v>
      </c>
      <c r="CB624" s="172">
        <v>2.6922610000000002E-7</v>
      </c>
      <c r="CC624" s="172">
        <v>1.1768838999999999E-6</v>
      </c>
      <c r="CD624" s="172">
        <v>2.7061877000000001E-7</v>
      </c>
      <c r="CE624" s="172">
        <v>9.0412437E-14</v>
      </c>
      <c r="CF624" s="172">
        <v>6.8845648000000002E-19</v>
      </c>
      <c r="CG624" s="172">
        <v>5.9112369E-15</v>
      </c>
      <c r="CH624" s="172">
        <v>1.7276269000000001E-5</v>
      </c>
      <c r="CI624" s="172">
        <v>3.7000910000000001E-5</v>
      </c>
      <c r="CJ624" s="172">
        <v>1.1168895E-5</v>
      </c>
      <c r="CK624" s="69">
        <v>0</v>
      </c>
      <c r="CM624" s="197">
        <v>6.9728104999999997E-15</v>
      </c>
      <c r="CN624" s="198">
        <v>2.2221118999999998</v>
      </c>
      <c r="CO624" s="198">
        <v>3.816377E-2</v>
      </c>
      <c r="CP624" s="198">
        <v>9.3780483999999997E-2</v>
      </c>
      <c r="CQ624" s="197">
        <v>1.7731827E-7</v>
      </c>
      <c r="CR624" s="197">
        <v>2.2599598999999998E-8</v>
      </c>
      <c r="CS624" s="198">
        <v>5.7252778999999998E-3</v>
      </c>
      <c r="CT624" s="198">
        <v>1.7850769</v>
      </c>
      <c r="CU624" s="197">
        <v>3.7395653000000003E-5</v>
      </c>
      <c r="CV624" s="197">
        <v>9.4452264999999994E-5</v>
      </c>
      <c r="CX624" s="166"/>
    </row>
    <row r="625" spans="1:102" ht="14.4">
      <c r="B625" s="85"/>
      <c r="C625" s="113"/>
      <c r="D625" s="1" t="s">
        <v>0</v>
      </c>
      <c r="E625" s="112"/>
      <c r="W625" s="3"/>
      <c r="Y625" s="3"/>
      <c r="AA625" s="3"/>
      <c r="AC625" s="142"/>
      <c r="AD625" s="142"/>
      <c r="AE625" s="142"/>
      <c r="AF625" s="142"/>
      <c r="AG625" s="142"/>
      <c r="AU625" s="86"/>
      <c r="AV625" s="86"/>
      <c r="AW625" s="86"/>
      <c r="AX625" s="3"/>
      <c r="AY625" s="3"/>
      <c r="AZ625" s="3"/>
      <c r="BA625" s="3"/>
      <c r="BB625" s="3"/>
      <c r="BC625" s="3"/>
      <c r="BD625" s="3"/>
      <c r="BE625" s="3"/>
      <c r="BF625" s="3"/>
      <c r="BG625" s="3"/>
      <c r="BH625" s="3"/>
      <c r="BI625" s="3"/>
      <c r="BJ625" s="3"/>
      <c r="BK625" s="3"/>
      <c r="BL625" s="3"/>
      <c r="BM625" s="3"/>
      <c r="BN625" s="3"/>
      <c r="BW625" s="3"/>
      <c r="BX625" s="3"/>
      <c r="BZ625" s="3"/>
      <c r="CA625" s="3"/>
      <c r="CB625" s="3"/>
      <c r="CC625" s="3"/>
      <c r="CD625" s="3"/>
      <c r="CE625" s="3"/>
      <c r="CF625" s="3"/>
      <c r="CG625" s="3"/>
      <c r="CH625" s="3"/>
      <c r="CI625" s="3"/>
      <c r="CJ625" s="3"/>
      <c r="CM625" s="3"/>
      <c r="CQ625" s="3"/>
      <c r="CR625" s="3"/>
      <c r="CU625" s="3"/>
      <c r="CV625" s="3"/>
    </row>
    <row r="626" spans="1:102" ht="14.4">
      <c r="A626" t="s">
        <v>533</v>
      </c>
      <c r="B626" s="85" t="s">
        <v>523</v>
      </c>
      <c r="C626" s="113" t="str">
        <f t="shared" si="359"/>
        <v>A.100.06.101</v>
      </c>
      <c r="D626" s="9" t="s">
        <v>0</v>
      </c>
      <c r="E626" s="112" t="s">
        <v>362</v>
      </c>
      <c r="F626" s="115" t="str">
        <f t="shared" si="360"/>
        <v>Stainless Steel (secondary), average</v>
      </c>
      <c r="G626" s="143">
        <f t="shared" ref="G626:G683" si="376">N626/0.15</f>
        <v>1.8445419333333335</v>
      </c>
      <c r="I626" s="118">
        <f t="shared" ref="I626:I683" si="377">K626+L626+M626+N626</f>
        <v>0.38660705524912525</v>
      </c>
      <c r="K626" s="161">
        <f t="shared" ref="K626:K683" si="378">Q626+R626+S626+T626</f>
        <v>2.7599091752499999E-2</v>
      </c>
      <c r="L626" s="161">
        <f t="shared" ref="L626:L683" si="379">O626+P626+U626+Y626+W626</f>
        <v>7.3287512410000005E-2</v>
      </c>
      <c r="M626" s="162">
        <f t="shared" ref="M626:M683" si="380">V626+X626+Z626+AA626</f>
        <v>9.0391610866252196E-3</v>
      </c>
      <c r="N626" s="161">
        <v>0.27668129000000002</v>
      </c>
      <c r="O626" s="132">
        <v>4.0735806999999999E-2</v>
      </c>
      <c r="P626" s="132">
        <v>3.0471409000000001E-2</v>
      </c>
      <c r="Q626" s="132">
        <v>2.5832675999999999E-2</v>
      </c>
      <c r="R626" s="132">
        <v>1.4425677999999999E-3</v>
      </c>
      <c r="S626" s="164">
        <v>8.5334624999999996E-6</v>
      </c>
      <c r="T626" s="132">
        <v>3.1531449000000002E-4</v>
      </c>
      <c r="U626" s="132">
        <v>2.7703888999999998E-4</v>
      </c>
      <c r="V626" s="132">
        <v>1.2172817E-4</v>
      </c>
      <c r="W626" s="132">
        <v>1.3600176E-3</v>
      </c>
      <c r="X626" s="132">
        <v>8.9135191999999992E-3</v>
      </c>
      <c r="Y626" s="132">
        <v>4.4323992000000001E-4</v>
      </c>
      <c r="Z626" s="164">
        <v>3.9136935E-6</v>
      </c>
      <c r="AA626" s="164">
        <v>2.3125220999999999E-11</v>
      </c>
      <c r="AC626" s="118">
        <f t="shared" si="327"/>
        <v>0.27668129000000002</v>
      </c>
      <c r="AD626" s="118">
        <f t="shared" si="328"/>
        <v>9.90833466425E-2</v>
      </c>
      <c r="AE626" s="118">
        <f t="shared" si="329"/>
        <v>7.1488168583500003E-2</v>
      </c>
      <c r="AF626" s="118">
        <f t="shared" si="330"/>
        <v>7.3287512409999991E-2</v>
      </c>
      <c r="AG626" s="118">
        <f t="shared" si="331"/>
        <v>9.0352473931252196E-3</v>
      </c>
      <c r="AI626" s="69">
        <v>23.322551000000001</v>
      </c>
      <c r="AJ626" s="69">
        <v>23.191654</v>
      </c>
      <c r="AK626" s="69">
        <v>4.4998824E-2</v>
      </c>
      <c r="AL626" s="69">
        <v>0</v>
      </c>
      <c r="AM626" s="69">
        <v>1.0262543000000001E-2</v>
      </c>
      <c r="AN626" s="69">
        <v>6.4100433999999998E-2</v>
      </c>
      <c r="AO626" s="69">
        <v>1.1536174999999999E-2</v>
      </c>
      <c r="AQ626" s="116">
        <v>4.8370787999999998E-2</v>
      </c>
      <c r="AR626" s="116">
        <v>4.6093332000000001E-2</v>
      </c>
      <c r="AS626" s="116">
        <v>1.8775579000000001E-3</v>
      </c>
      <c r="AT626" s="116">
        <v>3.9989839E-4</v>
      </c>
      <c r="AU626" s="150">
        <f t="shared" si="332"/>
        <v>2.7633891580675614E-6</v>
      </c>
      <c r="AV626" s="150">
        <f t="shared" si="333"/>
        <v>6.9436314644349411E-9</v>
      </c>
      <c r="AW626" s="163">
        <f t="shared" si="334"/>
        <v>5.60081778687E-2</v>
      </c>
      <c r="AX626" s="196">
        <v>1.7360054000000001E-6</v>
      </c>
      <c r="AY626" s="196">
        <v>5.2388943E-9</v>
      </c>
      <c r="AZ626" s="196">
        <v>1.4309409999999999E-13</v>
      </c>
      <c r="BA626" s="196">
        <v>1.1280041000000001E-14</v>
      </c>
      <c r="BB626" s="196">
        <v>3.1996198000000001E-15</v>
      </c>
      <c r="BC626" s="196">
        <v>3.7372992000000001E-9</v>
      </c>
      <c r="BD626" s="196">
        <v>1.0235445000000001E-6</v>
      </c>
      <c r="BE626" s="196">
        <v>5.3096358999999996E-10</v>
      </c>
      <c r="BF626" s="196">
        <v>1.1734619E-9</v>
      </c>
      <c r="BG626" s="196">
        <v>1.3183701E-14</v>
      </c>
      <c r="BH626" s="196">
        <v>3.9612123999999999E-16</v>
      </c>
      <c r="BI626" s="196">
        <v>1.529916E-13</v>
      </c>
      <c r="BJ626" s="196">
        <v>1.4930496999999999E-15</v>
      </c>
      <c r="BK626" s="196">
        <v>5.1583176000000002E-16</v>
      </c>
      <c r="BL626" s="196">
        <v>4.7793159000000003E-12</v>
      </c>
      <c r="BM626" s="196">
        <v>9.7165071999999998E-11</v>
      </c>
      <c r="BN626" s="196">
        <v>3.1241019000000002E-20</v>
      </c>
      <c r="BO626" s="196">
        <v>9.6818687E-6</v>
      </c>
      <c r="BP626" s="108">
        <v>5.5998496000000002E-2</v>
      </c>
      <c r="BQ626" s="108">
        <v>0</v>
      </c>
      <c r="BR626" s="108">
        <v>0</v>
      </c>
      <c r="BS626" s="108">
        <v>0</v>
      </c>
      <c r="BU626" s="69">
        <v>1.0661090000000001E-4</v>
      </c>
      <c r="BV626" s="172">
        <v>9.3161955E-6</v>
      </c>
      <c r="BW626" s="172">
        <v>5.1430722999999998E-5</v>
      </c>
      <c r="BX626" s="172">
        <v>3.2746810999999998E-8</v>
      </c>
      <c r="BY626" s="172">
        <v>5.9352135999999997E-6</v>
      </c>
      <c r="BZ626" s="172">
        <v>2.4107312000000002E-6</v>
      </c>
      <c r="CA626" s="172">
        <v>2.8863242999999998E-10</v>
      </c>
      <c r="CB626" s="172">
        <v>3.6591114000000001E-6</v>
      </c>
      <c r="CC626" s="172">
        <v>2.4668932999999999E-8</v>
      </c>
      <c r="CD626" s="172">
        <v>2.1756525000000001E-7</v>
      </c>
      <c r="CE626" s="172">
        <v>9.0727462999999996E-12</v>
      </c>
      <c r="CF626" s="172">
        <v>6.9085528000000006E-17</v>
      </c>
      <c r="CG626" s="172">
        <v>5.9318335000000002E-13</v>
      </c>
      <c r="CH626" s="172">
        <v>5.3234735999999999E-6</v>
      </c>
      <c r="CI626" s="172">
        <v>2.8244379999999999E-5</v>
      </c>
      <c r="CJ626" s="172">
        <v>1.5793148999999999E-8</v>
      </c>
      <c r="CK626" s="69">
        <v>0</v>
      </c>
      <c r="CM626" s="197">
        <v>6.9971060999999998E-13</v>
      </c>
      <c r="CN626" s="198">
        <v>1.8242659000000001</v>
      </c>
      <c r="CO626" s="198">
        <v>6.9974926000000007E-2</v>
      </c>
      <c r="CP626" s="198">
        <v>6.9268625000000004E-3</v>
      </c>
      <c r="CQ626" s="197">
        <v>6.9231287999999997E-11</v>
      </c>
      <c r="CR626" s="197">
        <v>8.1850738000000005E-9</v>
      </c>
      <c r="CS626" s="198">
        <v>2.7943922999999998E-4</v>
      </c>
      <c r="CT626" s="198">
        <v>1.3301965E-3</v>
      </c>
      <c r="CU626" s="197">
        <v>8.7695411999999994E-9</v>
      </c>
      <c r="CV626" s="198">
        <v>8.4795381000000005E-4</v>
      </c>
      <c r="CX626" s="166"/>
    </row>
    <row r="627" spans="1:102" ht="14.4">
      <c r="A627" t="s">
        <v>534</v>
      </c>
      <c r="B627" s="85" t="s">
        <v>523</v>
      </c>
      <c r="C627" s="113" t="str">
        <f t="shared" si="359"/>
        <v>A.100.06.102</v>
      </c>
      <c r="D627" s="9" t="s">
        <v>0</v>
      </c>
      <c r="E627" s="112" t="s">
        <v>362</v>
      </c>
      <c r="F627" s="115" t="str">
        <f t="shared" si="360"/>
        <v>GX12Cr14 (CA15) 23% inox scrap (China)</v>
      </c>
      <c r="G627" s="143">
        <f t="shared" si="376"/>
        <v>5.8847252000000001</v>
      </c>
      <c r="I627" s="118">
        <f t="shared" si="377"/>
        <v>1.5826980598954348</v>
      </c>
      <c r="K627" s="161">
        <f t="shared" si="378"/>
        <v>6.3735452100000006E-2</v>
      </c>
      <c r="L627" s="161">
        <f t="shared" si="379"/>
        <v>0.36557606548999999</v>
      </c>
      <c r="M627" s="162">
        <f t="shared" si="380"/>
        <v>0.27067776230543489</v>
      </c>
      <c r="N627" s="161">
        <v>0.88270877999999997</v>
      </c>
      <c r="O627" s="132">
        <v>0.28594447000000001</v>
      </c>
      <c r="P627" s="132">
        <v>6.5078087000000007E-2</v>
      </c>
      <c r="Q627" s="132">
        <v>5.2497290000000002E-2</v>
      </c>
      <c r="R627" s="132">
        <v>6.1377955999999999E-3</v>
      </c>
      <c r="S627" s="132">
        <v>1.1843482000000001E-3</v>
      </c>
      <c r="T627" s="132">
        <v>3.9160182999999999E-3</v>
      </c>
      <c r="U627" s="132">
        <v>1.4119481E-2</v>
      </c>
      <c r="V627" s="132">
        <v>0.23120868</v>
      </c>
      <c r="W627" s="132">
        <v>3.1963318999999999E-4</v>
      </c>
      <c r="X627" s="132">
        <v>3.4037906999999999E-2</v>
      </c>
      <c r="Y627" s="132">
        <v>1.143943E-4</v>
      </c>
      <c r="Z627" s="132">
        <v>5.4311753000000004E-3</v>
      </c>
      <c r="AA627" s="164">
        <v>5.4349210999999999E-12</v>
      </c>
      <c r="AC627" s="118">
        <f t="shared" si="327"/>
        <v>0.88270877999999997</v>
      </c>
      <c r="AD627" s="118">
        <f t="shared" si="328"/>
        <v>0.42887749009999998</v>
      </c>
      <c r="AE627" s="118">
        <f t="shared" si="329"/>
        <v>0.37057321329999998</v>
      </c>
      <c r="AF627" s="118">
        <f t="shared" si="330"/>
        <v>0.36557606548999999</v>
      </c>
      <c r="AG627" s="118">
        <f t="shared" si="331"/>
        <v>0.26524658700543491</v>
      </c>
      <c r="AI627" s="69">
        <v>45.526685000000001</v>
      </c>
      <c r="AJ627" s="69">
        <v>41.724508</v>
      </c>
      <c r="AK627" s="69">
        <v>3.7387609999999998</v>
      </c>
      <c r="AL627" s="69">
        <v>0</v>
      </c>
      <c r="AM627" s="69">
        <v>9.9742835999999998E-3</v>
      </c>
      <c r="AN627" s="69">
        <v>4.2614999000000001E-2</v>
      </c>
      <c r="AO627" s="69">
        <v>1.0826272E-2</v>
      </c>
      <c r="AQ627" s="116">
        <v>0.19065983</v>
      </c>
      <c r="AR627" s="116">
        <v>0.18251824999999999</v>
      </c>
      <c r="AS627" s="116">
        <v>6.4286813E-3</v>
      </c>
      <c r="AT627" s="116">
        <v>1.7128899000000001E-3</v>
      </c>
      <c r="AU627" s="150">
        <f t="shared" si="332"/>
        <v>1.0942341363703028E-5</v>
      </c>
      <c r="AV627" s="150">
        <f t="shared" si="333"/>
        <v>2.3774708706477348E-8</v>
      </c>
      <c r="AW627" s="163">
        <f t="shared" si="334"/>
        <v>0.23990054899999999</v>
      </c>
      <c r="AX627" s="196">
        <v>5.4874228999999998E-6</v>
      </c>
      <c r="AY627" s="196">
        <v>1.6557908999999999E-8</v>
      </c>
      <c r="AZ627" s="196">
        <v>4.5234225000000001E-13</v>
      </c>
      <c r="BA627" s="196">
        <v>2.6510505999999998E-15</v>
      </c>
      <c r="BB627" s="196">
        <v>7.5197902000000002E-16</v>
      </c>
      <c r="BC627" s="196">
        <v>4.7077603000000004E-9</v>
      </c>
      <c r="BD627" s="196">
        <v>5.0586253E-6</v>
      </c>
      <c r="BE627" s="196">
        <v>7.3076814000000004E-10</v>
      </c>
      <c r="BF627" s="196">
        <v>5.8730292000000001E-9</v>
      </c>
      <c r="BG627" s="196">
        <v>5.8814054000000003E-10</v>
      </c>
      <c r="BH627" s="196">
        <v>3.7429809999999999E-13</v>
      </c>
      <c r="BI627" s="196">
        <v>2.2763573999999999E-11</v>
      </c>
      <c r="BJ627" s="196">
        <v>9.646206200000001E-13</v>
      </c>
      <c r="BK627" s="196">
        <v>3.069915E-13</v>
      </c>
      <c r="BL627" s="196">
        <v>2.7298829999999999E-7</v>
      </c>
      <c r="BM627" s="196">
        <v>1.1859710000000001E-7</v>
      </c>
      <c r="BN627" s="196">
        <v>7.3423069999999998E-21</v>
      </c>
      <c r="BO627" s="108">
        <v>1.4793588999999999E-2</v>
      </c>
      <c r="BP627" s="108">
        <v>0.22510695999999999</v>
      </c>
      <c r="BQ627" s="108">
        <v>0</v>
      </c>
      <c r="BR627" s="108">
        <v>0</v>
      </c>
      <c r="BS627" s="108">
        <v>0</v>
      </c>
      <c r="BU627" s="69">
        <v>3.7644844999999998E-4</v>
      </c>
      <c r="BV627" s="172">
        <v>4.1798990999999999E-5</v>
      </c>
      <c r="BW627" s="69">
        <v>1.6408174999999999E-4</v>
      </c>
      <c r="BX627" s="172">
        <v>1.661602E-6</v>
      </c>
      <c r="BY627" s="172">
        <v>3.2543433999999997E-5</v>
      </c>
      <c r="BZ627" s="172">
        <v>2.5730895999999999E-6</v>
      </c>
      <c r="CA627" s="172">
        <v>1.5303281000000001E-5</v>
      </c>
      <c r="CB627" s="172">
        <v>3.9054292E-6</v>
      </c>
      <c r="CC627" s="172">
        <v>1.6629736E-6</v>
      </c>
      <c r="CD627" s="172">
        <v>2.6182616E-6</v>
      </c>
      <c r="CE627" s="172">
        <v>2.1322891999999999E-12</v>
      </c>
      <c r="CF627" s="172">
        <v>1.6236575E-17</v>
      </c>
      <c r="CG627" s="172">
        <v>1.3941076E-13</v>
      </c>
      <c r="CH627" s="172">
        <v>1.2514358999999999E-5</v>
      </c>
      <c r="CI627" s="172">
        <v>5.5511063999999999E-5</v>
      </c>
      <c r="CJ627" s="172">
        <v>4.2274210999999999E-5</v>
      </c>
      <c r="CK627" s="69">
        <v>0</v>
      </c>
      <c r="CM627" s="197">
        <v>1.6444693999999999E-13</v>
      </c>
      <c r="CN627" s="198">
        <v>5.8626718999999996</v>
      </c>
      <c r="CO627" s="198">
        <v>8.2635659E-2</v>
      </c>
      <c r="CP627" s="198">
        <v>2.9188391000000001E-2</v>
      </c>
      <c r="CQ627" s="197">
        <v>1.1596495999999999E-7</v>
      </c>
      <c r="CR627" s="197">
        <v>2.2311580000000001E-7</v>
      </c>
      <c r="CS627" s="198">
        <v>1.6292978999999999E-3</v>
      </c>
      <c r="CT627" s="198">
        <v>1.4308551</v>
      </c>
      <c r="CU627" s="198">
        <v>3.9061047999999998E-4</v>
      </c>
      <c r="CV627" s="198">
        <v>1.0327703E-3</v>
      </c>
      <c r="CX627" s="166"/>
    </row>
    <row r="628" spans="1:102" ht="14.4">
      <c r="A628" t="s">
        <v>535</v>
      </c>
      <c r="B628" s="85" t="s">
        <v>523</v>
      </c>
      <c r="C628" s="113" t="str">
        <f t="shared" si="359"/>
        <v>A.100.06.103</v>
      </c>
      <c r="D628" s="9" t="s">
        <v>0</v>
      </c>
      <c r="E628" s="112" t="s">
        <v>362</v>
      </c>
      <c r="F628" s="115" t="str">
        <f t="shared" si="360"/>
        <v>GX12Cr14 (CA15) 44% inox scrap (World)</v>
      </c>
      <c r="G628" s="143">
        <f t="shared" si="376"/>
        <v>4.7624520666666674</v>
      </c>
      <c r="I628" s="118">
        <f t="shared" si="377"/>
        <v>1.2504505562803487</v>
      </c>
      <c r="K628" s="161">
        <f t="shared" si="378"/>
        <v>5.3697574520000006E-2</v>
      </c>
      <c r="L628" s="161">
        <f t="shared" si="379"/>
        <v>0.28438479814999995</v>
      </c>
      <c r="M628" s="162">
        <f t="shared" si="380"/>
        <v>0.19800037361034886</v>
      </c>
      <c r="N628" s="161">
        <v>0.71436781000000005</v>
      </c>
      <c r="O628" s="132">
        <v>0.21783095</v>
      </c>
      <c r="P628" s="132">
        <v>5.5465120999999999E-2</v>
      </c>
      <c r="Q628" s="132">
        <v>4.5090453000000003E-2</v>
      </c>
      <c r="R628" s="132">
        <v>4.8335657000000004E-3</v>
      </c>
      <c r="S628" s="132">
        <v>8.5773301999999998E-4</v>
      </c>
      <c r="T628" s="132">
        <v>2.9158228E-3</v>
      </c>
      <c r="U628" s="132">
        <v>1.0274358000000001E-2</v>
      </c>
      <c r="V628" s="132">
        <v>0.16701785999999999</v>
      </c>
      <c r="W628" s="132">
        <v>6.0862885000000002E-4</v>
      </c>
      <c r="X628" s="132">
        <v>2.7058911000000001E-2</v>
      </c>
      <c r="Y628" s="132">
        <v>2.0574030000000001E-4</v>
      </c>
      <c r="Z628" s="132">
        <v>3.9236026000000002E-3</v>
      </c>
      <c r="AA628" s="164">
        <v>1.0348892999999999E-11</v>
      </c>
      <c r="AC628" s="118">
        <f t="shared" si="327"/>
        <v>0.71436781000000005</v>
      </c>
      <c r="AD628" s="118">
        <f t="shared" si="328"/>
        <v>0.33726800351999997</v>
      </c>
      <c r="AE628" s="118">
        <f t="shared" si="329"/>
        <v>0.28749403159999998</v>
      </c>
      <c r="AF628" s="118">
        <f t="shared" si="330"/>
        <v>0.28438479815000001</v>
      </c>
      <c r="AG628" s="118">
        <f t="shared" si="331"/>
        <v>0.19407677101034887</v>
      </c>
      <c r="AI628" s="69">
        <v>39.358870000000003</v>
      </c>
      <c r="AJ628" s="69">
        <v>36.576492999999999</v>
      </c>
      <c r="AK628" s="69">
        <v>2.7127159999999999</v>
      </c>
      <c r="AL628" s="69">
        <v>0</v>
      </c>
      <c r="AM628" s="69">
        <v>1.0054356E-2</v>
      </c>
      <c r="AN628" s="69">
        <v>4.8583174999999999E-2</v>
      </c>
      <c r="AO628" s="69">
        <v>1.1023467E-2</v>
      </c>
      <c r="AQ628" s="116">
        <v>0.15113509</v>
      </c>
      <c r="AR628" s="116">
        <v>0.14462243999999999</v>
      </c>
      <c r="AS628" s="116">
        <v>5.1644804000000001E-3</v>
      </c>
      <c r="AT628" s="116">
        <v>1.3481700000000001E-3</v>
      </c>
      <c r="AU628" s="150">
        <f t="shared" si="332"/>
        <v>8.6704102982798723E-6</v>
      </c>
      <c r="AV628" s="150">
        <f t="shared" si="333"/>
        <v>1.9099409178003976E-8</v>
      </c>
      <c r="AW628" s="163">
        <f t="shared" si="334"/>
        <v>0.188819338</v>
      </c>
      <c r="AX628" s="196">
        <v>4.4453624999999997E-6</v>
      </c>
      <c r="AY628" s="196">
        <v>1.3413737999999999E-8</v>
      </c>
      <c r="AZ628" s="196">
        <v>3.6643999000000002E-13</v>
      </c>
      <c r="BA628" s="196">
        <v>5.0479922999999998E-15</v>
      </c>
      <c r="BB628" s="196">
        <v>1.4318792000000001E-15</v>
      </c>
      <c r="BC628" s="196">
        <v>4.4381878000000001E-9</v>
      </c>
      <c r="BD628" s="196">
        <v>3.9377695999999996E-6</v>
      </c>
      <c r="BE628" s="196">
        <v>6.7526687E-10</v>
      </c>
      <c r="BF628" s="196">
        <v>4.5675938000000003E-9</v>
      </c>
      <c r="BG628" s="196">
        <v>4.2477183000000001E-10</v>
      </c>
      <c r="BH628" s="196">
        <v>2.7043643999999999E-13</v>
      </c>
      <c r="BI628" s="196">
        <v>1.6482856999999999E-11</v>
      </c>
      <c r="BJ628" s="196">
        <v>6.9708518999999998E-13</v>
      </c>
      <c r="BK628" s="196">
        <v>2.2185937E-13</v>
      </c>
      <c r="BL628" s="196">
        <v>1.9715955000000001E-7</v>
      </c>
      <c r="BM628" s="196">
        <v>8.5680454000000003E-8</v>
      </c>
      <c r="BN628" s="196">
        <v>1.3980838E-20</v>
      </c>
      <c r="BO628" s="108">
        <v>1.0686948E-2</v>
      </c>
      <c r="BP628" s="108">
        <v>0.17813239</v>
      </c>
      <c r="BQ628" s="108">
        <v>0</v>
      </c>
      <c r="BR628" s="108">
        <v>0</v>
      </c>
      <c r="BS628" s="108">
        <v>0</v>
      </c>
      <c r="BU628" s="69">
        <v>3.0149358000000002E-4</v>
      </c>
      <c r="BV628" s="172">
        <v>3.2775991999999997E-5</v>
      </c>
      <c r="BW628" s="69">
        <v>1.3278979999999999E-4</v>
      </c>
      <c r="BX628" s="172">
        <v>1.2091422999999999E-6</v>
      </c>
      <c r="BY628" s="172">
        <v>2.5152261999999999E-5</v>
      </c>
      <c r="BZ628" s="172">
        <v>2.5279899999999999E-6</v>
      </c>
      <c r="CA628" s="172">
        <v>1.1052449E-5</v>
      </c>
      <c r="CB628" s="172">
        <v>3.8370076000000003E-6</v>
      </c>
      <c r="CC628" s="172">
        <v>1.2078889000000001E-6</v>
      </c>
      <c r="CD628" s="172">
        <v>1.9514015E-6</v>
      </c>
      <c r="CE628" s="172">
        <v>4.0601939999999998E-12</v>
      </c>
      <c r="CF628" s="172">
        <v>3.0916840000000001E-17</v>
      </c>
      <c r="CG628" s="172">
        <v>2.6545870000000002E-13</v>
      </c>
      <c r="CH628" s="172">
        <v>1.0516891E-5</v>
      </c>
      <c r="CI628" s="172">
        <v>4.7936984999999998E-5</v>
      </c>
      <c r="CJ628" s="172">
        <v>3.0535761E-5</v>
      </c>
      <c r="CK628" s="69">
        <v>0</v>
      </c>
      <c r="CM628" s="197">
        <v>3.1313129000000001E-13</v>
      </c>
      <c r="CN628" s="198">
        <v>4.7408923999999999</v>
      </c>
      <c r="CO628" s="198">
        <v>7.9118788999999995E-2</v>
      </c>
      <c r="CP628" s="198">
        <v>2.3004633E-2</v>
      </c>
      <c r="CQ628" s="197">
        <v>8.3771700000000001E-8</v>
      </c>
      <c r="CR628" s="197">
        <v>1.6341281999999999E-7</v>
      </c>
      <c r="CS628" s="198">
        <v>1.2543370999999999E-3</v>
      </c>
      <c r="CT628" s="198">
        <v>1.0337649</v>
      </c>
      <c r="CU628" s="198">
        <v>2.8211000999999998E-4</v>
      </c>
      <c r="CV628" s="198">
        <v>9.814324000000001E-4</v>
      </c>
      <c r="CX628" s="166"/>
    </row>
    <row r="629" spans="1:102" ht="14.4">
      <c r="A629" t="s">
        <v>536</v>
      </c>
      <c r="B629" s="85" t="s">
        <v>523</v>
      </c>
      <c r="C629" s="113" t="str">
        <f t="shared" si="359"/>
        <v>A.100.06.104</v>
      </c>
      <c r="D629" s="9" t="s">
        <v>0</v>
      </c>
      <c r="E629" s="112" t="s">
        <v>362</v>
      </c>
      <c r="F629" s="115" t="str">
        <f t="shared" si="360"/>
        <v>GX12Cr14 (CA15) 70% inox scrap (EU, USA)</v>
      </c>
      <c r="G629" s="143">
        <f t="shared" si="376"/>
        <v>3.4361292666666672</v>
      </c>
      <c r="I629" s="118">
        <f t="shared" si="377"/>
        <v>0.85779441778615628</v>
      </c>
      <c r="K629" s="161">
        <f t="shared" si="378"/>
        <v>4.1834627820000005E-2</v>
      </c>
      <c r="L629" s="161">
        <f t="shared" si="379"/>
        <v>0.18843148914999999</v>
      </c>
      <c r="M629" s="162">
        <f t="shared" si="380"/>
        <v>0.1121089108161563</v>
      </c>
      <c r="N629" s="161">
        <v>0.51541939000000003</v>
      </c>
      <c r="O629" s="132">
        <v>0.13733316000000001</v>
      </c>
      <c r="P629" s="132">
        <v>4.4104342999999997E-2</v>
      </c>
      <c r="Q629" s="132">
        <v>3.6336918000000003E-2</v>
      </c>
      <c r="R629" s="132">
        <v>3.2922030000000001E-3</v>
      </c>
      <c r="S629" s="132">
        <v>4.7173321999999999E-4</v>
      </c>
      <c r="T629" s="132">
        <v>1.7337736000000001E-3</v>
      </c>
      <c r="U629" s="132">
        <v>5.7301223000000004E-3</v>
      </c>
      <c r="V629" s="132">
        <v>9.1155979999999998E-2</v>
      </c>
      <c r="W629" s="132">
        <v>9.5016917999999999E-4</v>
      </c>
      <c r="X629" s="132">
        <v>1.8811004999999999E-2</v>
      </c>
      <c r="Y629" s="132">
        <v>3.1369466999999997E-4</v>
      </c>
      <c r="Z629" s="132">
        <v>2.1419258000000001E-3</v>
      </c>
      <c r="AA629" s="164">
        <v>1.6156315000000001E-11</v>
      </c>
      <c r="AC629" s="118">
        <f t="shared" si="327"/>
        <v>0.51541939000000003</v>
      </c>
      <c r="AD629" s="118">
        <f t="shared" si="328"/>
        <v>0.22900225311999997</v>
      </c>
      <c r="AE629" s="118">
        <f t="shared" si="329"/>
        <v>0.1893095511</v>
      </c>
      <c r="AF629" s="118">
        <f t="shared" si="330"/>
        <v>0.18843148914999999</v>
      </c>
      <c r="AG629" s="118">
        <f t="shared" si="331"/>
        <v>0.1099669850161563</v>
      </c>
      <c r="AI629" s="69">
        <v>32.069634000000001</v>
      </c>
      <c r="AJ629" s="69">
        <v>30.492474999999999</v>
      </c>
      <c r="AK629" s="69">
        <v>1.5001173000000001</v>
      </c>
      <c r="AL629" s="69">
        <v>0</v>
      </c>
      <c r="AM629" s="69">
        <v>1.0148986E-2</v>
      </c>
      <c r="AN629" s="69">
        <v>5.5636474999999998E-2</v>
      </c>
      <c r="AO629" s="69">
        <v>1.1256515999999999E-2</v>
      </c>
      <c r="AQ629" s="116">
        <v>0.10442405</v>
      </c>
      <c r="AR629" s="116">
        <v>9.9836483000000004E-2</v>
      </c>
      <c r="AS629" s="116">
        <v>3.6704247000000001E-3</v>
      </c>
      <c r="AT629" s="116">
        <v>9.1713747999999998E-4</v>
      </c>
      <c r="AU629" s="150">
        <f t="shared" si="332"/>
        <v>5.9854007112161391E-6</v>
      </c>
      <c r="AV629" s="150">
        <f t="shared" si="333"/>
        <v>1.3574055946401822E-8</v>
      </c>
      <c r="AW629" s="163">
        <f t="shared" si="334"/>
        <v>0.12845062509999999</v>
      </c>
      <c r="AX629" s="196">
        <v>3.2138365999999998E-6</v>
      </c>
      <c r="AY629" s="196">
        <v>9.6979001999999998E-9</v>
      </c>
      <c r="AZ629" s="196">
        <v>2.6491912999999999E-13</v>
      </c>
      <c r="BA629" s="196">
        <v>7.8807415999999993E-15</v>
      </c>
      <c r="BB629" s="196">
        <v>2.2353977E-15</v>
      </c>
      <c r="BC629" s="196">
        <v>4.1196021000000004E-9</v>
      </c>
      <c r="BD629" s="196">
        <v>2.6131217999999999E-6</v>
      </c>
      <c r="BE629" s="196">
        <v>6.0967446999999998E-10</v>
      </c>
      <c r="BF629" s="196">
        <v>3.0248066000000002E-9</v>
      </c>
      <c r="BG629" s="196">
        <v>2.3169972000000001E-10</v>
      </c>
      <c r="BH629" s="196">
        <v>1.4769084E-13</v>
      </c>
      <c r="BI629" s="196">
        <v>9.0601907999999992E-12</v>
      </c>
      <c r="BJ629" s="196">
        <v>3.8090694000000001E-13</v>
      </c>
      <c r="BK629" s="196">
        <v>1.2124866999999999E-13</v>
      </c>
      <c r="BL629" s="196">
        <v>1.0754374E-7</v>
      </c>
      <c r="BM629" s="196">
        <v>4.6778959000000002E-8</v>
      </c>
      <c r="BN629" s="196">
        <v>2.1826374999999999E-20</v>
      </c>
      <c r="BO629" s="108">
        <v>5.8336450999999998E-3</v>
      </c>
      <c r="BP629" s="108">
        <v>0.12261698</v>
      </c>
      <c r="BQ629" s="108">
        <v>0</v>
      </c>
      <c r="BR629" s="108">
        <v>0</v>
      </c>
      <c r="BS629" s="108">
        <v>0</v>
      </c>
      <c r="BU629" s="69">
        <v>2.1291054E-4</v>
      </c>
      <c r="BV629" s="172">
        <v>2.2112448E-5</v>
      </c>
      <c r="BW629" s="172">
        <v>9.5808401999999994E-5</v>
      </c>
      <c r="BX629" s="172">
        <v>6.7441704999999997E-7</v>
      </c>
      <c r="BY629" s="172">
        <v>1.6417239999999999E-5</v>
      </c>
      <c r="BZ629" s="172">
        <v>2.4746905000000001E-6</v>
      </c>
      <c r="CA629" s="172">
        <v>6.0287399999999998E-6</v>
      </c>
      <c r="CB629" s="172">
        <v>3.7561457000000001E-6</v>
      </c>
      <c r="CC629" s="172">
        <v>6.7006165999999999E-7</v>
      </c>
      <c r="CD629" s="172">
        <v>1.1632940999999999E-6</v>
      </c>
      <c r="CE629" s="172">
        <v>6.3386268999999998E-12</v>
      </c>
      <c r="CF629" s="172">
        <v>4.8266244000000003E-17</v>
      </c>
      <c r="CG629" s="172">
        <v>4.1442445000000001E-13</v>
      </c>
      <c r="CH629" s="172">
        <v>8.1562467000000004E-6</v>
      </c>
      <c r="CI629" s="172">
        <v>3.8985800999999998E-5</v>
      </c>
      <c r="CJ629" s="172">
        <v>1.6663048000000001E-5</v>
      </c>
      <c r="CK629" s="69">
        <v>0</v>
      </c>
      <c r="CM629" s="197">
        <v>4.8884915999999998E-13</v>
      </c>
      <c r="CN629" s="198">
        <v>3.4151530999999999</v>
      </c>
      <c r="CO629" s="198">
        <v>7.4962487999999994E-2</v>
      </c>
      <c r="CP629" s="198">
        <v>1.5696555000000001E-2</v>
      </c>
      <c r="CQ629" s="197">
        <v>4.5725122999999997E-8</v>
      </c>
      <c r="CR629" s="197">
        <v>9.2854752999999997E-8</v>
      </c>
      <c r="CS629" s="198">
        <v>8.1120172000000005E-4</v>
      </c>
      <c r="CT629" s="198">
        <v>0.56447639000000005</v>
      </c>
      <c r="CU629" s="198">
        <v>1.5388217000000001E-4</v>
      </c>
      <c r="CV629" s="198">
        <v>9.2076031000000002E-4</v>
      </c>
      <c r="CX629" s="166"/>
    </row>
    <row r="630" spans="1:102" ht="14.4">
      <c r="A630" t="s">
        <v>537</v>
      </c>
      <c r="B630" s="85" t="s">
        <v>523</v>
      </c>
      <c r="C630" s="113" t="str">
        <f t="shared" si="359"/>
        <v>A.100.06.105</v>
      </c>
      <c r="D630" s="9" t="s">
        <v>0</v>
      </c>
      <c r="E630" s="112" t="s">
        <v>362</v>
      </c>
      <c r="F630" s="115" t="str">
        <f t="shared" si="360"/>
        <v>GX5CrNi19 10 (CF8) 23% inox scrap (China)</v>
      </c>
      <c r="G630" s="143">
        <f t="shared" si="376"/>
        <v>7.3747293333333337</v>
      </c>
      <c r="I630" s="118">
        <f t="shared" si="377"/>
        <v>3.5431031310855419</v>
      </c>
      <c r="K630" s="161">
        <f t="shared" si="378"/>
        <v>9.8733861100000014E-2</v>
      </c>
      <c r="L630" s="161">
        <f t="shared" si="379"/>
        <v>1.2311060432800001</v>
      </c>
      <c r="M630" s="162">
        <f t="shared" si="380"/>
        <v>1.1070538267055416</v>
      </c>
      <c r="N630" s="161">
        <v>1.1062094</v>
      </c>
      <c r="O630" s="132">
        <v>1.1373932</v>
      </c>
      <c r="P630" s="132">
        <v>7.2450907999999994E-2</v>
      </c>
      <c r="Q630" s="132">
        <v>8.2191846999999998E-2</v>
      </c>
      <c r="R630" s="132">
        <v>8.8653602000000001E-3</v>
      </c>
      <c r="S630" s="132">
        <v>2.0103985999999998E-3</v>
      </c>
      <c r="T630" s="132">
        <v>5.6662552999999999E-3</v>
      </c>
      <c r="U630" s="132">
        <v>2.0819629999999999E-2</v>
      </c>
      <c r="V630" s="132">
        <v>1.0506814</v>
      </c>
      <c r="W630" s="132">
        <v>3.2591019E-4</v>
      </c>
      <c r="X630" s="132">
        <v>4.8398429999999999E-2</v>
      </c>
      <c r="Y630" s="132">
        <v>1.1639509000000001E-4</v>
      </c>
      <c r="Z630" s="132">
        <v>7.9739966999999995E-3</v>
      </c>
      <c r="AA630" s="164">
        <v>5.5416529000000004E-12</v>
      </c>
      <c r="AC630" s="118">
        <f t="shared" si="327"/>
        <v>1.1062094</v>
      </c>
      <c r="AD630" s="118">
        <f t="shared" si="328"/>
        <v>1.3293975991</v>
      </c>
      <c r="AE630" s="118">
        <f t="shared" si="329"/>
        <v>1.2386377347000002</v>
      </c>
      <c r="AF630" s="118">
        <f t="shared" si="330"/>
        <v>1.2311060432800001</v>
      </c>
      <c r="AG630" s="118">
        <f t="shared" si="331"/>
        <v>1.0990798300055415</v>
      </c>
      <c r="AI630" s="69">
        <v>59.104477000000003</v>
      </c>
      <c r="AJ630" s="69">
        <v>53.581221999999997</v>
      </c>
      <c r="AK630" s="69">
        <v>5.4595621999999997</v>
      </c>
      <c r="AL630" s="69">
        <v>0</v>
      </c>
      <c r="AM630" s="69">
        <v>9.9807187000000002E-3</v>
      </c>
      <c r="AN630" s="69">
        <v>4.2812458999999997E-2</v>
      </c>
      <c r="AO630" s="69">
        <v>1.0899341999999999E-2</v>
      </c>
      <c r="AQ630" s="116">
        <v>0.48568721999999998</v>
      </c>
      <c r="AR630" s="116">
        <v>0.47026637999999998</v>
      </c>
      <c r="AS630" s="116">
        <v>1.2589500999999999E-2</v>
      </c>
      <c r="AT630" s="116">
        <v>2.8313355000000001E-3</v>
      </c>
      <c r="AU630" s="150">
        <f t="shared" si="332"/>
        <v>2.8193428213769859E-5</v>
      </c>
      <c r="AV630" s="150">
        <f t="shared" si="333"/>
        <v>4.655880378730749E-8</v>
      </c>
      <c r="AW630" s="163">
        <f t="shared" si="334"/>
        <v>0.39654558600000001</v>
      </c>
      <c r="AX630" s="196">
        <v>6.8701485999999998E-6</v>
      </c>
      <c r="AY630" s="196">
        <v>2.0729926000000001E-8</v>
      </c>
      <c r="AZ630" s="196">
        <v>5.6632772000000003E-13</v>
      </c>
      <c r="BA630" s="196">
        <v>2.7031122999999998E-15</v>
      </c>
      <c r="BB630" s="196">
        <v>7.6674649000000003E-16</v>
      </c>
      <c r="BC630" s="196">
        <v>5.6714603000000003E-9</v>
      </c>
      <c r="BD630" s="196">
        <v>2.0602160000000001E-5</v>
      </c>
      <c r="BE630" s="196">
        <v>9.5076565999999991E-10</v>
      </c>
      <c r="BF630" s="196">
        <v>2.3978621000000001E-8</v>
      </c>
      <c r="BG630" s="196">
        <v>8.6293687999999998E-10</v>
      </c>
      <c r="BH630" s="196">
        <v>3.0565876999999999E-13</v>
      </c>
      <c r="BI630" s="196">
        <v>3.3383962999999999E-11</v>
      </c>
      <c r="BJ630" s="196">
        <v>1.7680184000000001E-12</v>
      </c>
      <c r="BK630" s="196">
        <v>5.3027940999999998E-13</v>
      </c>
      <c r="BL630" s="196">
        <v>5.4145207000000001E-7</v>
      </c>
      <c r="BM630" s="196">
        <v>1.7399607999999999E-7</v>
      </c>
      <c r="BN630" s="196">
        <v>7.4864962999999998E-21</v>
      </c>
      <c r="BO630" s="108">
        <v>5.3063475999999998E-2</v>
      </c>
      <c r="BP630" s="108">
        <v>0.34348211000000001</v>
      </c>
      <c r="BQ630" s="108">
        <v>0</v>
      </c>
      <c r="BR630" s="108">
        <v>0</v>
      </c>
      <c r="BS630" s="108">
        <v>0</v>
      </c>
      <c r="BU630" s="69">
        <v>7.0990544000000002E-4</v>
      </c>
      <c r="BV630" s="69">
        <v>1.6662527E-4</v>
      </c>
      <c r="BW630" s="69">
        <v>2.0562702E-4</v>
      </c>
      <c r="BX630" s="172">
        <v>2.4452494999999999E-6</v>
      </c>
      <c r="BY630" s="69">
        <v>1.3536837999999999E-4</v>
      </c>
      <c r="BZ630" s="172">
        <v>2.5747755999999999E-6</v>
      </c>
      <c r="CA630" s="172">
        <v>2.2453423E-5</v>
      </c>
      <c r="CB630" s="172">
        <v>3.9079887999999997E-6</v>
      </c>
      <c r="CC630" s="172">
        <v>2.8031823999999998E-6</v>
      </c>
      <c r="CD630" s="172">
        <v>3.7729100000000002E-6</v>
      </c>
      <c r="CE630" s="172">
        <v>2.1741635000000001E-12</v>
      </c>
      <c r="CF630" s="172">
        <v>1.6555432E-17</v>
      </c>
      <c r="CG630" s="172">
        <v>1.4214853E-13</v>
      </c>
      <c r="CH630" s="172">
        <v>2.6293350000000001E-5</v>
      </c>
      <c r="CI630" s="172">
        <v>7.1992535999999997E-5</v>
      </c>
      <c r="CJ630" s="172">
        <v>6.6041342000000002E-5</v>
      </c>
      <c r="CK630" s="69">
        <v>0</v>
      </c>
      <c r="CM630" s="197">
        <v>1.6767637999999999E-13</v>
      </c>
      <c r="CN630" s="198">
        <v>7.3526743999999997</v>
      </c>
      <c r="CO630" s="198">
        <v>0.11091742</v>
      </c>
      <c r="CP630" s="198">
        <v>0.1145931</v>
      </c>
      <c r="CQ630" s="197">
        <v>2.306029E-7</v>
      </c>
      <c r="CR630" s="197">
        <v>3.2569607E-7</v>
      </c>
      <c r="CS630" s="198">
        <v>6.8484417000000001E-3</v>
      </c>
      <c r="CT630" s="198">
        <v>2.7006608000000001</v>
      </c>
      <c r="CU630" s="198">
        <v>5.7311503999999997E-4</v>
      </c>
      <c r="CV630" s="198">
        <v>1.0099133E-3</v>
      </c>
      <c r="CX630" s="166"/>
    </row>
    <row r="631" spans="1:102" ht="14.4">
      <c r="A631" t="s">
        <v>538</v>
      </c>
      <c r="B631" s="85" t="s">
        <v>523</v>
      </c>
      <c r="C631" s="113" t="str">
        <f t="shared" si="359"/>
        <v>A.100.06.106</v>
      </c>
      <c r="D631" s="9" t="s">
        <v>0</v>
      </c>
      <c r="E631" s="112" t="s">
        <v>362</v>
      </c>
      <c r="F631" s="115" t="str">
        <f t="shared" si="360"/>
        <v>GX5CrNi19 10 (CF8) 44% inox scrap (World)</v>
      </c>
      <c r="G631" s="143">
        <f t="shared" si="376"/>
        <v>5.8385662000000007</v>
      </c>
      <c r="I631" s="118">
        <f t="shared" si="377"/>
        <v>2.666298625470426</v>
      </c>
      <c r="K631" s="161">
        <f t="shared" si="378"/>
        <v>7.8974203199999995E-2</v>
      </c>
      <c r="L631" s="161">
        <f t="shared" si="379"/>
        <v>0.90948975856000003</v>
      </c>
      <c r="M631" s="162">
        <f t="shared" si="380"/>
        <v>0.80204973371042598</v>
      </c>
      <c r="N631" s="161">
        <v>0.87578493000000002</v>
      </c>
      <c r="O631" s="132">
        <v>0.83276612000000005</v>
      </c>
      <c r="P631" s="132">
        <v>6.0789936000000003E-2</v>
      </c>
      <c r="Q631" s="132">
        <v>6.6536522000000001E-2</v>
      </c>
      <c r="R631" s="132">
        <v>6.8034734000000001E-3</v>
      </c>
      <c r="S631" s="132">
        <v>1.4543249E-3</v>
      </c>
      <c r="T631" s="132">
        <v>4.1798829000000001E-3</v>
      </c>
      <c r="U631" s="132">
        <v>1.5113355E-2</v>
      </c>
      <c r="V631" s="132">
        <v>0.75885924999999999</v>
      </c>
      <c r="W631" s="132">
        <v>6.1316224000000001E-4</v>
      </c>
      <c r="X631" s="132">
        <v>3.7430399000000003E-2</v>
      </c>
      <c r="Y631" s="132">
        <v>2.0718532E-4</v>
      </c>
      <c r="Z631" s="132">
        <v>5.7600847000000002E-3</v>
      </c>
      <c r="AA631" s="164">
        <v>1.0425977000000001E-11</v>
      </c>
      <c r="AC631" s="118">
        <f t="shared" si="327"/>
        <v>0.87578493000000002</v>
      </c>
      <c r="AD631" s="118">
        <f t="shared" si="328"/>
        <v>0.98764361420000013</v>
      </c>
      <c r="AE631" s="118">
        <f t="shared" si="329"/>
        <v>0.91442949570000009</v>
      </c>
      <c r="AF631" s="118">
        <f t="shared" si="330"/>
        <v>0.90948975856000003</v>
      </c>
      <c r="AG631" s="118">
        <f t="shared" si="331"/>
        <v>0.79628964901042598</v>
      </c>
      <c r="AI631" s="69">
        <v>49.165053</v>
      </c>
      <c r="AJ631" s="69">
        <v>45.139674999999997</v>
      </c>
      <c r="AK631" s="69">
        <v>3.9555167999999998</v>
      </c>
      <c r="AL631" s="69">
        <v>0</v>
      </c>
      <c r="AM631" s="69">
        <v>1.0059003E-2</v>
      </c>
      <c r="AN631" s="69">
        <v>4.8725785000000001E-2</v>
      </c>
      <c r="AO631" s="69">
        <v>1.1076239999999999E-2</v>
      </c>
      <c r="AQ631" s="116">
        <v>0.36421042999999997</v>
      </c>
      <c r="AR631" s="116">
        <v>0.35244052999999997</v>
      </c>
      <c r="AS631" s="116">
        <v>9.6139611000000003E-3</v>
      </c>
      <c r="AT631" s="116">
        <v>2.1559362999999999E-3</v>
      </c>
      <c r="AU631" s="150">
        <f t="shared" si="332"/>
        <v>2.1129528779828135E-5</v>
      </c>
      <c r="AV631" s="150">
        <f t="shared" si="333"/>
        <v>3.5554590034184077E-8</v>
      </c>
      <c r="AW631" s="163">
        <f t="shared" si="334"/>
        <v>0.30195186099999999</v>
      </c>
      <c r="AX631" s="196">
        <v>5.4439976999999996E-6</v>
      </c>
      <c r="AY631" s="196">
        <v>1.6426862000000001E-8</v>
      </c>
      <c r="AZ631" s="196">
        <v>4.4876282000000002E-13</v>
      </c>
      <c r="BA631" s="196">
        <v>5.0855924000000002E-15</v>
      </c>
      <c r="BB631" s="196">
        <v>1.4425445999999999E-15</v>
      </c>
      <c r="BC631" s="196">
        <v>5.1341933000000003E-9</v>
      </c>
      <c r="BD631" s="196">
        <v>1.5163656E-5</v>
      </c>
      <c r="BE631" s="196">
        <v>8.3415396999999996E-10</v>
      </c>
      <c r="BF631" s="196">
        <v>1.7643854999999999E-8</v>
      </c>
      <c r="BG631" s="196">
        <v>6.2323585999999997E-10</v>
      </c>
      <c r="BH631" s="196">
        <v>2.2086359E-13</v>
      </c>
      <c r="BI631" s="196">
        <v>2.4153138000000001E-11</v>
      </c>
      <c r="BJ631" s="196">
        <v>1.2773169000000001E-12</v>
      </c>
      <c r="BK631" s="196">
        <v>3.8312286E-13</v>
      </c>
      <c r="BL631" s="196">
        <v>3.9105005000000002E-7</v>
      </c>
      <c r="BM631" s="196">
        <v>1.2569083E-7</v>
      </c>
      <c r="BN631" s="196">
        <v>1.4084974999999999E-20</v>
      </c>
      <c r="BO631" s="108">
        <v>3.8326311000000002E-2</v>
      </c>
      <c r="BP631" s="108">
        <v>0.26362554999999999</v>
      </c>
      <c r="BQ631" s="108">
        <v>0</v>
      </c>
      <c r="BR631" s="108">
        <v>0</v>
      </c>
      <c r="BS631" s="108">
        <v>0</v>
      </c>
      <c r="BU631" s="69">
        <v>5.4232361999999995E-4</v>
      </c>
      <c r="BV631" s="69">
        <v>1.2292830999999999E-4</v>
      </c>
      <c r="BW631" s="69">
        <v>1.6279472000000001E-4</v>
      </c>
      <c r="BX631" s="172">
        <v>1.7751099000000001E-6</v>
      </c>
      <c r="BY631" s="172">
        <v>9.9414724999999997E-5</v>
      </c>
      <c r="BZ631" s="172">
        <v>2.5292076999999998E-6</v>
      </c>
      <c r="CA631" s="172">
        <v>1.6216441000000002E-5</v>
      </c>
      <c r="CB631" s="172">
        <v>3.8388562000000001E-6</v>
      </c>
      <c r="CC631" s="172">
        <v>2.0313731E-6</v>
      </c>
      <c r="CD631" s="172">
        <v>2.7853142000000001E-6</v>
      </c>
      <c r="CE631" s="172">
        <v>4.0904364999999997E-12</v>
      </c>
      <c r="CF631" s="172">
        <v>3.1147124999999998E-17</v>
      </c>
      <c r="CG631" s="172">
        <v>2.6743598000000001E-13</v>
      </c>
      <c r="CH631" s="172">
        <v>2.0468384000000002E-5</v>
      </c>
      <c r="CI631" s="172">
        <v>5.9840270000000002E-5</v>
      </c>
      <c r="CJ631" s="172">
        <v>4.7700912000000002E-5</v>
      </c>
      <c r="CK631" s="69">
        <v>0</v>
      </c>
      <c r="CM631" s="197">
        <v>3.1546366000000002E-13</v>
      </c>
      <c r="CN631" s="198">
        <v>5.8170054000000002</v>
      </c>
      <c r="CO631" s="198">
        <v>9.9544504000000006E-2</v>
      </c>
      <c r="CP631" s="198">
        <v>8.4685811999999999E-2</v>
      </c>
      <c r="CQ631" s="197">
        <v>1.6656577E-7</v>
      </c>
      <c r="CR631" s="197">
        <v>2.3749857E-7</v>
      </c>
      <c r="CS631" s="198">
        <v>5.0237188000000002E-3</v>
      </c>
      <c r="CT631" s="198">
        <v>1.9508468000000001</v>
      </c>
      <c r="CU631" s="198">
        <v>4.1391886000000002E-4</v>
      </c>
      <c r="CV631" s="198">
        <v>9.6492457000000003E-4</v>
      </c>
      <c r="CX631" s="166"/>
    </row>
    <row r="632" spans="1:102" ht="14.4">
      <c r="A632" t="s">
        <v>539</v>
      </c>
      <c r="B632" s="85" t="s">
        <v>523</v>
      </c>
      <c r="C632" s="113" t="str">
        <f t="shared" si="359"/>
        <v>A.100.06.107</v>
      </c>
      <c r="D632" s="9" t="s">
        <v>0</v>
      </c>
      <c r="E632" s="112" t="s">
        <v>362</v>
      </c>
      <c r="F632" s="115" t="str">
        <f t="shared" si="360"/>
        <v>GX5CrNi19 10 (CF8) 70% inox scrap (EU, USA)</v>
      </c>
      <c r="G632" s="143">
        <f t="shared" si="376"/>
        <v>4.0231006000000002</v>
      </c>
      <c r="I632" s="118">
        <f t="shared" si="377"/>
        <v>1.6300751808061984</v>
      </c>
      <c r="K632" s="161">
        <f t="shared" si="378"/>
        <v>5.5621879989999998E-2</v>
      </c>
      <c r="L632" s="161">
        <f t="shared" si="379"/>
        <v>0.5293978265</v>
      </c>
      <c r="M632" s="162">
        <f t="shared" si="380"/>
        <v>0.44159038431619835</v>
      </c>
      <c r="N632" s="161">
        <v>0.60346509000000004</v>
      </c>
      <c r="O632" s="132">
        <v>0.47275233999999999</v>
      </c>
      <c r="P632" s="132">
        <v>4.7008787000000003E-2</v>
      </c>
      <c r="Q632" s="132">
        <v>4.8034774000000002E-2</v>
      </c>
      <c r="R632" s="132">
        <v>4.3666981000000001E-3</v>
      </c>
      <c r="S632" s="132">
        <v>7.9714699000000004E-4</v>
      </c>
      <c r="T632" s="132">
        <v>2.4232608999999999E-3</v>
      </c>
      <c r="U632" s="132">
        <v>8.3695747000000001E-3</v>
      </c>
      <c r="V632" s="132">
        <v>0.41397856</v>
      </c>
      <c r="W632" s="132">
        <v>9.5264193999999999E-4</v>
      </c>
      <c r="X632" s="132">
        <v>2.4468180999999999E-2</v>
      </c>
      <c r="Y632" s="132">
        <v>3.1448286000000002E-4</v>
      </c>
      <c r="Z632" s="132">
        <v>3.1436432999999999E-3</v>
      </c>
      <c r="AA632" s="164">
        <v>1.6198361E-11</v>
      </c>
      <c r="AC632" s="118">
        <f t="shared" si="327"/>
        <v>0.60346509000000004</v>
      </c>
      <c r="AD632" s="118">
        <f t="shared" si="328"/>
        <v>0.58375258168999999</v>
      </c>
      <c r="AE632" s="118">
        <f t="shared" si="329"/>
        <v>0.53127434500000004</v>
      </c>
      <c r="AF632" s="118">
        <f t="shared" si="330"/>
        <v>0.5293978265</v>
      </c>
      <c r="AG632" s="118">
        <f t="shared" si="331"/>
        <v>0.43844674101619835</v>
      </c>
      <c r="AI632" s="69">
        <v>37.418461000000001</v>
      </c>
      <c r="AJ632" s="69">
        <v>35.163302000000002</v>
      </c>
      <c r="AK632" s="69">
        <v>2.1780086000000001</v>
      </c>
      <c r="AL632" s="69">
        <v>0</v>
      </c>
      <c r="AM632" s="69">
        <v>1.0151521E-2</v>
      </c>
      <c r="AN632" s="69">
        <v>5.5714262000000001E-2</v>
      </c>
      <c r="AO632" s="69">
        <v>1.1285302000000001E-2</v>
      </c>
      <c r="AQ632" s="116">
        <v>0.22064696</v>
      </c>
      <c r="AR632" s="116">
        <v>0.21319181000000001</v>
      </c>
      <c r="AS632" s="116">
        <v>6.0974141999999999E-3</v>
      </c>
      <c r="AT632" s="116">
        <v>1.3577372E-3</v>
      </c>
      <c r="AU632" s="150">
        <f t="shared" si="332"/>
        <v>1.2781283350642466E-5</v>
      </c>
      <c r="AV632" s="150">
        <f t="shared" si="333"/>
        <v>2.2549609041181883E-8</v>
      </c>
      <c r="AW632" s="163">
        <f t="shared" si="334"/>
        <v>0.19015928099999999</v>
      </c>
      <c r="AX632" s="196">
        <v>3.7585467000000001E-6</v>
      </c>
      <c r="AY632" s="196">
        <v>1.1341421999999999E-8</v>
      </c>
      <c r="AZ632" s="196">
        <v>3.0982248999999998E-13</v>
      </c>
      <c r="BA632" s="196">
        <v>7.9012508000000002E-15</v>
      </c>
      <c r="BB632" s="196">
        <v>2.2412151999999998E-15</v>
      </c>
      <c r="BC632" s="196">
        <v>4.4992415000000003E-9</v>
      </c>
      <c r="BD632" s="196">
        <v>8.7363324000000003E-6</v>
      </c>
      <c r="BE632" s="196">
        <v>6.9634015999999999E-10</v>
      </c>
      <c r="BF632" s="196">
        <v>1.0157313E-8</v>
      </c>
      <c r="BG632" s="196">
        <v>3.3995282E-10</v>
      </c>
      <c r="BH632" s="196">
        <v>1.206511E-13</v>
      </c>
      <c r="BI632" s="196">
        <v>1.3243979999999999E-11</v>
      </c>
      <c r="BJ632" s="196">
        <v>6.9739699000000004E-13</v>
      </c>
      <c r="BK632" s="196">
        <v>2.0921058E-13</v>
      </c>
      <c r="BL632" s="196">
        <v>2.133022E-7</v>
      </c>
      <c r="BM632" s="196">
        <v>6.8602798999999994E-8</v>
      </c>
      <c r="BN632" s="196">
        <v>2.1883177E-20</v>
      </c>
      <c r="BO632" s="108">
        <v>2.0909661E-2</v>
      </c>
      <c r="BP632" s="108">
        <v>0.16924961999999999</v>
      </c>
      <c r="BQ632" s="108">
        <v>0</v>
      </c>
      <c r="BR632" s="108">
        <v>0</v>
      </c>
      <c r="BS632" s="108">
        <v>0</v>
      </c>
      <c r="BU632" s="69">
        <v>3.4427239000000003E-4</v>
      </c>
      <c r="BV632" s="172">
        <v>7.1286438000000006E-5</v>
      </c>
      <c r="BW632" s="69">
        <v>1.1217472E-4</v>
      </c>
      <c r="BX632" s="172">
        <v>9.8312665000000007E-7</v>
      </c>
      <c r="BY632" s="172">
        <v>5.6924038000000003E-5</v>
      </c>
      <c r="BZ632" s="172">
        <v>2.4753547E-6</v>
      </c>
      <c r="CA632" s="172">
        <v>8.8454629000000008E-6</v>
      </c>
      <c r="CB632" s="172">
        <v>3.7571539999999998E-6</v>
      </c>
      <c r="CC632" s="172">
        <v>1.1192348E-6</v>
      </c>
      <c r="CD632" s="172">
        <v>1.6181555999999999E-6</v>
      </c>
      <c r="CE632" s="172">
        <v>6.3551228000000001E-12</v>
      </c>
      <c r="CF632" s="172">
        <v>4.8391854E-17</v>
      </c>
      <c r="CG632" s="172">
        <v>4.1550297E-13</v>
      </c>
      <c r="CH632" s="172">
        <v>1.3584333999999999E-5</v>
      </c>
      <c r="CI632" s="172">
        <v>4.5478502000000001E-5</v>
      </c>
      <c r="CJ632" s="172">
        <v>2.6025857999999999E-5</v>
      </c>
      <c r="CK632" s="69">
        <v>0</v>
      </c>
      <c r="CM632" s="197">
        <v>4.9012136999999998E-13</v>
      </c>
      <c r="CN632" s="198">
        <v>4.0021237999999997</v>
      </c>
      <c r="CO632" s="198">
        <v>8.6103787000000001E-2</v>
      </c>
      <c r="CP632" s="198">
        <v>4.9340835E-2</v>
      </c>
      <c r="CQ632" s="197">
        <v>9.0885525999999998E-8</v>
      </c>
      <c r="CR632" s="197">
        <v>1.3326515999999999E-7</v>
      </c>
      <c r="CS632" s="198">
        <v>2.8672280999999999E-3</v>
      </c>
      <c r="CT632" s="198">
        <v>1.0647028999999999</v>
      </c>
      <c r="CU632" s="198">
        <v>2.2577791E-4</v>
      </c>
      <c r="CV632" s="198">
        <v>9.1175603999999995E-4</v>
      </c>
      <c r="CX632" s="166"/>
    </row>
    <row r="633" spans="1:102" ht="14.4">
      <c r="A633" t="s">
        <v>540</v>
      </c>
      <c r="B633" s="85" t="s">
        <v>523</v>
      </c>
      <c r="C633" s="113" t="str">
        <f t="shared" si="359"/>
        <v>A.100.06.108</v>
      </c>
      <c r="D633" s="9" t="s">
        <v>0</v>
      </c>
      <c r="E633" s="112" t="s">
        <v>362</v>
      </c>
      <c r="F633" s="115" t="str">
        <f t="shared" si="360"/>
        <v>X10Cr13 (mart 410) 23% inox scrap (China)</v>
      </c>
      <c r="G633" s="143">
        <f t="shared" si="376"/>
        <v>6.5232594666666666</v>
      </c>
      <c r="I633" s="118">
        <f t="shared" si="377"/>
        <v>1.6642244462862013</v>
      </c>
      <c r="K633" s="161">
        <f t="shared" si="378"/>
        <v>7.2948338399999993E-2</v>
      </c>
      <c r="L633" s="161">
        <f t="shared" si="379"/>
        <v>0.31149957348000001</v>
      </c>
      <c r="M633" s="162">
        <f t="shared" si="380"/>
        <v>0.30128761440620128</v>
      </c>
      <c r="N633" s="161">
        <v>0.97848891999999998</v>
      </c>
      <c r="O633" s="132">
        <v>0.21915092</v>
      </c>
      <c r="P633" s="132">
        <v>6.9356511999999995E-2</v>
      </c>
      <c r="Q633" s="132">
        <v>4.9616711000000001E-2</v>
      </c>
      <c r="R633" s="132">
        <v>7.8099040000000003E-3</v>
      </c>
      <c r="S633" s="132">
        <v>1.1078388999999999E-2</v>
      </c>
      <c r="T633" s="132">
        <v>4.4433344000000003E-3</v>
      </c>
      <c r="U633" s="132">
        <v>2.2498725000000001E-2</v>
      </c>
      <c r="V633" s="132">
        <v>0.25731305999999998</v>
      </c>
      <c r="W633" s="132">
        <v>3.6470557E-4</v>
      </c>
      <c r="X633" s="132">
        <v>3.7460454999999997E-2</v>
      </c>
      <c r="Y633" s="132">
        <v>1.2871091E-4</v>
      </c>
      <c r="Z633" s="132">
        <v>6.5140993999999999E-3</v>
      </c>
      <c r="AA633" s="164">
        <v>6.2013146999999998E-12</v>
      </c>
      <c r="AC633" s="118">
        <f t="shared" si="327"/>
        <v>0.97848891999999998</v>
      </c>
      <c r="AD633" s="118">
        <f t="shared" si="328"/>
        <v>0.38395449539999998</v>
      </c>
      <c r="AE633" s="118">
        <f t="shared" si="329"/>
        <v>0.31752025639999998</v>
      </c>
      <c r="AF633" s="118">
        <f t="shared" si="330"/>
        <v>0.31149957348000001</v>
      </c>
      <c r="AG633" s="118">
        <f t="shared" si="331"/>
        <v>0.2947735150062013</v>
      </c>
      <c r="AI633" s="69">
        <v>48.629058000000001</v>
      </c>
      <c r="AJ633" s="69">
        <v>44.443784999999998</v>
      </c>
      <c r="AK633" s="69">
        <v>4.1204102000000002</v>
      </c>
      <c r="AL633" s="69">
        <v>0</v>
      </c>
      <c r="AM633" s="69">
        <v>1.0020490999999999E-2</v>
      </c>
      <c r="AN633" s="69">
        <v>4.3798851E-2</v>
      </c>
      <c r="AO633" s="69">
        <v>1.1042954000000001E-2</v>
      </c>
      <c r="AQ633" s="116">
        <v>0.26483433000000001</v>
      </c>
      <c r="AR633" s="116">
        <v>0.25640114000000003</v>
      </c>
      <c r="AS633" s="116">
        <v>6.5588169999999998E-3</v>
      </c>
      <c r="AT633" s="116">
        <v>1.874379E-3</v>
      </c>
      <c r="AU633" s="150">
        <f t="shared" si="332"/>
        <v>1.5371770851582899E-5</v>
      </c>
      <c r="AV633" s="150">
        <f t="shared" si="333"/>
        <v>2.425598003504838E-8</v>
      </c>
      <c r="AW633" s="163">
        <f t="shared" si="334"/>
        <v>0.262518064</v>
      </c>
      <c r="AX633" s="196">
        <v>6.0800673999999999E-6</v>
      </c>
      <c r="AY633" s="196">
        <v>1.8346064000000002E-8</v>
      </c>
      <c r="AZ633" s="196">
        <v>5.0119705000000004E-13</v>
      </c>
      <c r="BA633" s="196">
        <v>3.0248826999999999E-15</v>
      </c>
      <c r="BB633" s="196">
        <v>8.5801770000000001E-16</v>
      </c>
      <c r="BC633" s="196">
        <v>4.6955277000000003E-9</v>
      </c>
      <c r="BD633" s="196">
        <v>3.8490705000000003E-6</v>
      </c>
      <c r="BE633" s="196">
        <v>7.1897571999999999E-10</v>
      </c>
      <c r="BF633" s="196">
        <v>4.4626968000000001E-9</v>
      </c>
      <c r="BG633" s="196">
        <v>6.8390405999999998E-10</v>
      </c>
      <c r="BH633" s="196">
        <v>3.7873969E-13</v>
      </c>
      <c r="BI633" s="196">
        <v>2.7012705E-11</v>
      </c>
      <c r="BJ633" s="196">
        <v>1.3314982000000001E-11</v>
      </c>
      <c r="BK633" s="196">
        <v>3.1318312999999999E-12</v>
      </c>
      <c r="BL633" s="196">
        <v>5.2998222999999996E-6</v>
      </c>
      <c r="BM633" s="196">
        <v>1.3811512E-7</v>
      </c>
      <c r="BN633" s="196">
        <v>8.3776664000000005E-21</v>
      </c>
      <c r="BO633" s="108">
        <v>1.8620094E-2</v>
      </c>
      <c r="BP633" s="108">
        <v>0.24389796999999999</v>
      </c>
      <c r="BQ633" s="108">
        <v>0</v>
      </c>
      <c r="BR633" s="108">
        <v>0</v>
      </c>
      <c r="BS633" s="108">
        <v>0</v>
      </c>
      <c r="BU633" s="69">
        <v>3.9433348E-4</v>
      </c>
      <c r="BV633" s="172">
        <v>3.2109875999999997E-5</v>
      </c>
      <c r="BW633" s="69">
        <v>1.8188578000000001E-4</v>
      </c>
      <c r="BX633" s="172">
        <v>2.6433235999999998E-6</v>
      </c>
      <c r="BY633" s="172">
        <v>2.4556712000000001E-5</v>
      </c>
      <c r="BZ633" s="172">
        <v>2.6402240999999999E-6</v>
      </c>
      <c r="CA633" s="172">
        <v>1.7795025E-5</v>
      </c>
      <c r="CB633" s="172">
        <v>4.0073297000000003E-6</v>
      </c>
      <c r="CC633" s="172">
        <v>1.4950534999999999E-5</v>
      </c>
      <c r="CD633" s="172">
        <v>2.9738155000000001E-6</v>
      </c>
      <c r="CE633" s="172">
        <v>2.4329693999999999E-12</v>
      </c>
      <c r="CF633" s="172">
        <v>1.8526140999999999E-17</v>
      </c>
      <c r="CG633" s="172">
        <v>1.5906947E-13</v>
      </c>
      <c r="CH633" s="172">
        <v>1.1328662E-5</v>
      </c>
      <c r="CI633" s="172">
        <v>5.9072323999999999E-5</v>
      </c>
      <c r="CJ633" s="172">
        <v>4.0369871999999998E-5</v>
      </c>
      <c r="CK633" s="69">
        <v>0</v>
      </c>
      <c r="CM633" s="197">
        <v>1.8763607000000001E-13</v>
      </c>
      <c r="CN633" s="198">
        <v>6.5011353999999999</v>
      </c>
      <c r="CO633" s="198">
        <v>8.1175353000000006E-2</v>
      </c>
      <c r="CP633" s="198">
        <v>2.2574634999999999E-2</v>
      </c>
      <c r="CQ633" s="197">
        <v>2.2728723000000002E-6</v>
      </c>
      <c r="CR633" s="197">
        <v>2.5884185999999998E-7</v>
      </c>
      <c r="CS633" s="198">
        <v>1.2223143000000001E-3</v>
      </c>
      <c r="CT633" s="198">
        <v>22.790693999999998</v>
      </c>
      <c r="CU633" s="198">
        <v>4.5421132999999997E-4</v>
      </c>
      <c r="CV633" s="198">
        <v>1.0578981000000001E-3</v>
      </c>
      <c r="CX633" s="166"/>
    </row>
    <row r="634" spans="1:102" ht="14.4">
      <c r="A634" t="s">
        <v>541</v>
      </c>
      <c r="B634" s="85" t="s">
        <v>523</v>
      </c>
      <c r="C634" s="113" t="str">
        <f t="shared" si="359"/>
        <v>A.100.06.109</v>
      </c>
      <c r="D634" s="9" t="s">
        <v>0</v>
      </c>
      <c r="E634" s="112" t="s">
        <v>362</v>
      </c>
      <c r="F634" s="115" t="str">
        <f t="shared" si="360"/>
        <v>X10Cr13 (mart 410) 44% inox scrap (World)</v>
      </c>
      <c r="G634" s="143">
        <f t="shared" si="376"/>
        <v>5.2236157333333333</v>
      </c>
      <c r="I634" s="118">
        <f t="shared" si="377"/>
        <v>1.3093307302209025</v>
      </c>
      <c r="K634" s="161">
        <f t="shared" si="378"/>
        <v>6.0351324500000005E-2</v>
      </c>
      <c r="L634" s="161">
        <f t="shared" si="379"/>
        <v>0.24532956020999999</v>
      </c>
      <c r="M634" s="162">
        <f t="shared" si="380"/>
        <v>0.2201074855109024</v>
      </c>
      <c r="N634" s="161">
        <v>0.78354235999999999</v>
      </c>
      <c r="O634" s="132">
        <v>0.16959117000000001</v>
      </c>
      <c r="P634" s="132">
        <v>5.8555094000000002E-2</v>
      </c>
      <c r="Q634" s="132">
        <v>4.3010034000000003E-2</v>
      </c>
      <c r="R634" s="132">
        <v>6.0411995000000003E-3</v>
      </c>
      <c r="S634" s="132">
        <v>8.0034288000000002E-3</v>
      </c>
      <c r="T634" s="132">
        <v>3.2966622000000002E-3</v>
      </c>
      <c r="U634" s="132">
        <v>1.6326034999999999E-2</v>
      </c>
      <c r="V634" s="132">
        <v>0.18587102</v>
      </c>
      <c r="W634" s="132">
        <v>6.4118113000000002E-4</v>
      </c>
      <c r="X634" s="132">
        <v>2.9530751000000001E-2</v>
      </c>
      <c r="Y634" s="132">
        <v>2.1608008000000001E-4</v>
      </c>
      <c r="Z634" s="132">
        <v>4.7057145000000003E-3</v>
      </c>
      <c r="AA634" s="164">
        <v>1.09024E-11</v>
      </c>
      <c r="AC634" s="118">
        <f t="shared" si="327"/>
        <v>0.78354235999999999</v>
      </c>
      <c r="AD634" s="118">
        <f t="shared" si="328"/>
        <v>0.30482362350000003</v>
      </c>
      <c r="AE634" s="118">
        <f t="shared" si="329"/>
        <v>0.24917801350000002</v>
      </c>
      <c r="AF634" s="118">
        <f t="shared" si="330"/>
        <v>0.24532956020999999</v>
      </c>
      <c r="AG634" s="118">
        <f t="shared" si="331"/>
        <v>0.21540177101090238</v>
      </c>
      <c r="AI634" s="69">
        <v>41.599473000000003</v>
      </c>
      <c r="AJ634" s="69">
        <v>38.540415000000003</v>
      </c>
      <c r="AK634" s="69">
        <v>2.9883514999999998</v>
      </c>
      <c r="AL634" s="69">
        <v>0</v>
      </c>
      <c r="AM634" s="69">
        <v>1.0087728000000001E-2</v>
      </c>
      <c r="AN634" s="69">
        <v>4.9438178999999999E-2</v>
      </c>
      <c r="AO634" s="69">
        <v>1.1179959999999999E-2</v>
      </c>
      <c r="AQ634" s="116">
        <v>0.20470557</v>
      </c>
      <c r="AR634" s="116">
        <v>0.1979823</v>
      </c>
      <c r="AS634" s="116">
        <v>5.2584672000000002E-3</v>
      </c>
      <c r="AT634" s="116">
        <v>1.464801E-3</v>
      </c>
      <c r="AU634" s="150">
        <f t="shared" si="332"/>
        <v>1.1869442558926445E-5</v>
      </c>
      <c r="AV634" s="150">
        <f t="shared" si="333"/>
        <v>1.944699375417473E-8</v>
      </c>
      <c r="AW634" s="163">
        <f t="shared" si="334"/>
        <v>0.20515420499999998</v>
      </c>
      <c r="AX634" s="196">
        <v>4.8733834999999997E-6</v>
      </c>
      <c r="AY634" s="196">
        <v>1.4705183E-8</v>
      </c>
      <c r="AZ634" s="196">
        <v>4.0172401E-13</v>
      </c>
      <c r="BA634" s="196">
        <v>5.3179822000000001E-15</v>
      </c>
      <c r="BB634" s="196">
        <v>1.5084627E-15</v>
      </c>
      <c r="BC634" s="196">
        <v>4.4293531000000004E-9</v>
      </c>
      <c r="BD634" s="196">
        <v>3.0642020999999998E-6</v>
      </c>
      <c r="BE634" s="196">
        <v>6.6675012999999996E-10</v>
      </c>
      <c r="BF634" s="196">
        <v>3.5490203999999999E-9</v>
      </c>
      <c r="BG634" s="196">
        <v>4.9393437E-10</v>
      </c>
      <c r="BH634" s="196">
        <v>2.7364425000000001E-13</v>
      </c>
      <c r="BI634" s="196">
        <v>1.9551674E-11</v>
      </c>
      <c r="BJ634" s="196">
        <v>9.6167904000000001E-12</v>
      </c>
      <c r="BK634" s="196">
        <v>2.2620215000000001E-12</v>
      </c>
      <c r="BL634" s="196">
        <v>3.8276508E-6</v>
      </c>
      <c r="BM634" s="196">
        <v>9.9776799000000006E-8</v>
      </c>
      <c r="BN634" s="196">
        <v>1.4728598E-20</v>
      </c>
      <c r="BO634" s="108">
        <v>1.3450535E-2</v>
      </c>
      <c r="BP634" s="108">
        <v>0.19170366999999999</v>
      </c>
      <c r="BQ634" s="108">
        <v>0</v>
      </c>
      <c r="BR634" s="108">
        <v>0</v>
      </c>
      <c r="BS634" s="108">
        <v>0</v>
      </c>
      <c r="BU634" s="69">
        <v>3.1441054E-4</v>
      </c>
      <c r="BV634" s="172">
        <v>2.5778298000000001E-5</v>
      </c>
      <c r="BW634" s="69">
        <v>1.4564826999999999E-4</v>
      </c>
      <c r="BX634" s="172">
        <v>1.9181633999999999E-6</v>
      </c>
      <c r="BY634" s="172">
        <v>1.9384073999999998E-5</v>
      </c>
      <c r="BZ634" s="172">
        <v>2.5764760999999999E-6</v>
      </c>
      <c r="CA634" s="172">
        <v>1.2852042999999999E-5</v>
      </c>
      <c r="CB634" s="172">
        <v>3.9106023999999997E-6</v>
      </c>
      <c r="CC634" s="172">
        <v>1.0804461E-5</v>
      </c>
      <c r="CD634" s="172">
        <v>2.2081904000000002E-6</v>
      </c>
      <c r="CE634" s="172">
        <v>4.2773519E-12</v>
      </c>
      <c r="CF634" s="172">
        <v>3.2570414999999998E-17</v>
      </c>
      <c r="CG634" s="172">
        <v>2.7965666000000001E-13</v>
      </c>
      <c r="CH634" s="172">
        <v>9.6605539999999995E-6</v>
      </c>
      <c r="CI634" s="172">
        <v>5.0509005999999997E-5</v>
      </c>
      <c r="CJ634" s="172">
        <v>2.9160405E-5</v>
      </c>
      <c r="CK634" s="69">
        <v>0</v>
      </c>
      <c r="CM634" s="197">
        <v>3.2987899999999998E-13</v>
      </c>
      <c r="CN634" s="198">
        <v>5.2020049999999998</v>
      </c>
      <c r="CO634" s="198">
        <v>7.8064122999999999E-2</v>
      </c>
      <c r="CP634" s="198">
        <v>1.8228030999999999E-2</v>
      </c>
      <c r="CQ634" s="197">
        <v>1.6415381E-6</v>
      </c>
      <c r="CR634" s="197">
        <v>1.8921496999999999E-7</v>
      </c>
      <c r="CS634" s="198">
        <v>9.6040456999999999E-4</v>
      </c>
      <c r="CT634" s="198">
        <v>16.460315000000001</v>
      </c>
      <c r="CU634" s="198">
        <v>3.2804394999999997E-4</v>
      </c>
      <c r="CV634" s="198">
        <v>9.9958025999999996E-4</v>
      </c>
      <c r="CX634" s="166"/>
    </row>
    <row r="635" spans="1:102" ht="14.4">
      <c r="A635" t="s">
        <v>542</v>
      </c>
      <c r="B635" s="85" t="s">
        <v>523</v>
      </c>
      <c r="C635" s="113" t="str">
        <f t="shared" si="359"/>
        <v>A.100.06.110</v>
      </c>
      <c r="D635" s="9" t="s">
        <v>0</v>
      </c>
      <c r="E635" s="112" t="s">
        <v>362</v>
      </c>
      <c r="F635" s="115" t="str">
        <f t="shared" si="360"/>
        <v>X10Cr13 (mart 410) 70% inox scrap (EU, USA)</v>
      </c>
      <c r="G635" s="143">
        <f t="shared" si="376"/>
        <v>3.6876730666666666</v>
      </c>
      <c r="I635" s="118">
        <f t="shared" si="377"/>
        <v>0.88991087923645817</v>
      </c>
      <c r="K635" s="161">
        <f t="shared" si="378"/>
        <v>4.5463945899999997E-2</v>
      </c>
      <c r="L635" s="161">
        <f t="shared" si="379"/>
        <v>0.16712862902</v>
      </c>
      <c r="M635" s="162">
        <f t="shared" si="380"/>
        <v>0.12416734431645822</v>
      </c>
      <c r="N635" s="161">
        <v>0.55315095999999997</v>
      </c>
      <c r="O635" s="132">
        <v>0.11102055</v>
      </c>
      <c r="P635" s="132">
        <v>4.5789783000000001E-2</v>
      </c>
      <c r="Q635" s="132">
        <v>3.5202143999999998E-2</v>
      </c>
      <c r="R635" s="132">
        <v>3.9509124000000001E-3</v>
      </c>
      <c r="S635" s="132">
        <v>4.3693854000000001E-3</v>
      </c>
      <c r="T635" s="132">
        <v>1.9415041E-3</v>
      </c>
      <c r="U635" s="132">
        <v>9.0310365000000007E-3</v>
      </c>
      <c r="V635" s="132">
        <v>0.10143953</v>
      </c>
      <c r="W635" s="132">
        <v>9.6792497000000003E-4</v>
      </c>
      <c r="X635" s="132">
        <v>2.0159282000000001E-2</v>
      </c>
      <c r="Y635" s="132">
        <v>3.1933454999999997E-4</v>
      </c>
      <c r="Z635" s="132">
        <v>2.5685323000000002E-3</v>
      </c>
      <c r="AA635" s="164">
        <v>1.6458227999999999E-11</v>
      </c>
      <c r="AC635" s="118">
        <f t="shared" si="327"/>
        <v>0.55315095999999997</v>
      </c>
      <c r="AD635" s="118">
        <f t="shared" si="328"/>
        <v>0.2113053154</v>
      </c>
      <c r="AE635" s="118">
        <f t="shared" si="329"/>
        <v>0.16840990180000001</v>
      </c>
      <c r="AF635" s="118">
        <f t="shared" si="330"/>
        <v>0.16712862902</v>
      </c>
      <c r="AG635" s="118">
        <f t="shared" si="331"/>
        <v>0.12159881201645822</v>
      </c>
      <c r="AI635" s="69">
        <v>33.291781</v>
      </c>
      <c r="AJ635" s="69">
        <v>31.563704999999999</v>
      </c>
      <c r="AK635" s="69">
        <v>1.6504639000000001</v>
      </c>
      <c r="AL635" s="69">
        <v>0</v>
      </c>
      <c r="AM635" s="69">
        <v>1.0167189E-2</v>
      </c>
      <c r="AN635" s="69">
        <v>5.6102840000000001E-2</v>
      </c>
      <c r="AO635" s="69">
        <v>1.1341876000000001E-2</v>
      </c>
      <c r="AQ635" s="116">
        <v>0.13364430999999999</v>
      </c>
      <c r="AR635" s="116">
        <v>0.12894185999999999</v>
      </c>
      <c r="AS635" s="116">
        <v>3.7216902999999998E-3</v>
      </c>
      <c r="AT635" s="116">
        <v>9.8075437999999991E-4</v>
      </c>
      <c r="AU635" s="150">
        <f t="shared" si="332"/>
        <v>7.7303274675051799E-6</v>
      </c>
      <c r="AV635" s="150">
        <f t="shared" si="333"/>
        <v>1.3763647771642236E-8</v>
      </c>
      <c r="AW635" s="163">
        <f t="shared" si="334"/>
        <v>0.13736055620000001</v>
      </c>
      <c r="AX635" s="196">
        <v>3.4473026000000001E-6</v>
      </c>
      <c r="AY635" s="196">
        <v>1.0402325E-8</v>
      </c>
      <c r="AZ635" s="196">
        <v>2.8416495999999999E-13</v>
      </c>
      <c r="BA635" s="196">
        <v>8.0280088000000003E-15</v>
      </c>
      <c r="BB635" s="196">
        <v>2.2771705000000002E-15</v>
      </c>
      <c r="BC635" s="196">
        <v>4.1147832000000003E-9</v>
      </c>
      <c r="BD635" s="196">
        <v>2.1366305000000001E-6</v>
      </c>
      <c r="BE635" s="196">
        <v>6.0502896999999999E-10</v>
      </c>
      <c r="BF635" s="196">
        <v>2.4692210999999998E-9</v>
      </c>
      <c r="BG635" s="196">
        <v>2.6942474000000001E-10</v>
      </c>
      <c r="BH635" s="196">
        <v>1.4944055999999999E-13</v>
      </c>
      <c r="BI635" s="196">
        <v>1.0734090999999999E-11</v>
      </c>
      <c r="BJ635" s="196">
        <v>5.2462006999999996E-12</v>
      </c>
      <c r="BK635" s="196">
        <v>1.2340644E-12</v>
      </c>
      <c r="BL635" s="196">
        <v>2.0878116999999998E-6</v>
      </c>
      <c r="BM635" s="196">
        <v>5.4467874000000001E-8</v>
      </c>
      <c r="BN635" s="196">
        <v>2.2234244000000001E-20</v>
      </c>
      <c r="BO635" s="108">
        <v>7.3410562000000004E-3</v>
      </c>
      <c r="BP635" s="108">
        <v>0.13001950000000001</v>
      </c>
      <c r="BQ635" s="108">
        <v>0</v>
      </c>
      <c r="BR635" s="108">
        <v>0</v>
      </c>
      <c r="BS635" s="108">
        <v>0</v>
      </c>
      <c r="BU635" s="69">
        <v>2.1995616E-4</v>
      </c>
      <c r="BV635" s="172">
        <v>1.8295524E-5</v>
      </c>
      <c r="BW635" s="69">
        <v>1.0282210999999999E-4</v>
      </c>
      <c r="BX635" s="172">
        <v>1.0611559E-6</v>
      </c>
      <c r="BY635" s="172">
        <v>1.3270956E-5</v>
      </c>
      <c r="BZ635" s="172">
        <v>2.5011375000000002E-6</v>
      </c>
      <c r="CA635" s="172">
        <v>7.0103364000000004E-6</v>
      </c>
      <c r="CB635" s="172">
        <v>3.7962882999999999E-6</v>
      </c>
      <c r="CC635" s="172">
        <v>5.9045554000000002E-6</v>
      </c>
      <c r="CD635" s="172">
        <v>1.3033608E-6</v>
      </c>
      <c r="CE635" s="172">
        <v>6.4570766000000002E-12</v>
      </c>
      <c r="CF635" s="172">
        <v>4.9168194000000003E-17</v>
      </c>
      <c r="CG635" s="172">
        <v>4.2216878999999999E-13</v>
      </c>
      <c r="CH635" s="172">
        <v>7.6891538000000001E-6</v>
      </c>
      <c r="CI635" s="172">
        <v>4.0388722000000002E-5</v>
      </c>
      <c r="CJ635" s="172">
        <v>1.5912853999999999E-5</v>
      </c>
      <c r="CK635" s="69">
        <v>0</v>
      </c>
      <c r="CM635" s="197">
        <v>4.9798426999999997E-13</v>
      </c>
      <c r="CN635" s="198">
        <v>3.6666690000000002</v>
      </c>
      <c r="CO635" s="198">
        <v>7.4387216000000006E-2</v>
      </c>
      <c r="CP635" s="198">
        <v>1.3091136E-2</v>
      </c>
      <c r="CQ635" s="197">
        <v>8.9541588999999997E-7</v>
      </c>
      <c r="CR635" s="197">
        <v>1.0692866E-7</v>
      </c>
      <c r="CS635" s="198">
        <v>6.5087486999999996E-4</v>
      </c>
      <c r="CT635" s="198">
        <v>8.9789583999999998</v>
      </c>
      <c r="CU635" s="198">
        <v>1.7893704999999999E-4</v>
      </c>
      <c r="CV635" s="198">
        <v>9.3065914999999996E-4</v>
      </c>
      <c r="CX635" s="166"/>
    </row>
    <row r="636" spans="1:102" ht="14.4">
      <c r="A636" t="s">
        <v>543</v>
      </c>
      <c r="B636" s="85" t="s">
        <v>523</v>
      </c>
      <c r="C636" s="113" t="str">
        <f t="shared" si="359"/>
        <v>A.100.06.111</v>
      </c>
      <c r="D636" s="9" t="s">
        <v>0</v>
      </c>
      <c r="E636" s="112" t="s">
        <v>362</v>
      </c>
      <c r="F636" s="115" t="str">
        <f t="shared" si="360"/>
        <v>X10CrNiMoNb 23% inox scrap (China)</v>
      </c>
      <c r="G636" s="143">
        <f t="shared" si="376"/>
        <v>7.8788373333333341</v>
      </c>
      <c r="I636" s="118">
        <f t="shared" si="377"/>
        <v>5.0800182057463434</v>
      </c>
      <c r="K636" s="161">
        <f t="shared" si="378"/>
        <v>0.1109826042</v>
      </c>
      <c r="L636" s="161">
        <f t="shared" si="379"/>
        <v>1.5218283685399996</v>
      </c>
      <c r="M636" s="162">
        <f t="shared" si="380"/>
        <v>2.2653816330063443</v>
      </c>
      <c r="N636" s="161">
        <v>1.1818256</v>
      </c>
      <c r="O636" s="132">
        <v>1.384029</v>
      </c>
      <c r="P636" s="132">
        <v>0.1137285</v>
      </c>
      <c r="Q636" s="132">
        <v>8.5548813000000001E-2</v>
      </c>
      <c r="R636" s="132">
        <v>1.2492589E-2</v>
      </c>
      <c r="S636" s="132">
        <v>3.2536751000000002E-3</v>
      </c>
      <c r="T636" s="132">
        <v>9.6875270999999992E-3</v>
      </c>
      <c r="U636" s="132">
        <v>2.3566415E-2</v>
      </c>
      <c r="V636" s="132">
        <v>2.2019106000000002</v>
      </c>
      <c r="W636" s="132">
        <v>3.7307490999999998E-4</v>
      </c>
      <c r="X636" s="132">
        <v>4.9585919999999999E-2</v>
      </c>
      <c r="Y636" s="132">
        <v>1.3137863E-4</v>
      </c>
      <c r="Z636" s="132">
        <v>1.3885112999999999E-2</v>
      </c>
      <c r="AA636" s="164">
        <v>6.3436236999999997E-12</v>
      </c>
      <c r="AC636" s="118">
        <f t="shared" si="327"/>
        <v>1.1818256</v>
      </c>
      <c r="AD636" s="118">
        <f t="shared" si="328"/>
        <v>1.6323065191999999</v>
      </c>
      <c r="AE636" s="118">
        <f t="shared" si="329"/>
        <v>1.5352090279999997</v>
      </c>
      <c r="AF636" s="118">
        <f t="shared" si="330"/>
        <v>1.5218283685399996</v>
      </c>
      <c r="AG636" s="118">
        <f t="shared" si="331"/>
        <v>2.2514965200063441</v>
      </c>
      <c r="AI636" s="69">
        <v>64.649679000000006</v>
      </c>
      <c r="AJ636" s="69">
        <v>58.532536</v>
      </c>
      <c r="AK636" s="69">
        <v>5.5425260999999999</v>
      </c>
      <c r="AL636" s="69">
        <v>0</v>
      </c>
      <c r="AM636" s="69">
        <v>0.51941506000000004</v>
      </c>
      <c r="AN636" s="69">
        <v>4.4062129999999998E-2</v>
      </c>
      <c r="AO636" s="69">
        <v>1.1140381E-2</v>
      </c>
      <c r="AQ636" s="116">
        <v>0.58503000000000005</v>
      </c>
      <c r="AR636" s="116">
        <v>0.56608910999999995</v>
      </c>
      <c r="AS636" s="116">
        <v>1.4872345E-2</v>
      </c>
      <c r="AT636" s="116">
        <v>4.0685371000000001E-3</v>
      </c>
      <c r="AU636" s="150">
        <f t="shared" si="332"/>
        <v>3.3938195997472009E-5</v>
      </c>
      <c r="AV636" s="150">
        <f t="shared" si="333"/>
        <v>5.5001274679828576E-8</v>
      </c>
      <c r="AW636" s="163">
        <f t="shared" si="334"/>
        <v>0.56982312999999996</v>
      </c>
      <c r="AX636" s="196">
        <v>7.3380458E-6</v>
      </c>
      <c r="AY636" s="196">
        <v>2.2141689000000001E-8</v>
      </c>
      <c r="AZ636" s="196">
        <v>6.0489893999999999E-13</v>
      </c>
      <c r="BA636" s="196">
        <v>3.0942984000000001E-15</v>
      </c>
      <c r="BB636" s="196">
        <v>8.7770767000000004E-16</v>
      </c>
      <c r="BC636" s="196">
        <v>5.8722834999999998E-9</v>
      </c>
      <c r="BD636" s="196">
        <v>2.5159863000000002E-5</v>
      </c>
      <c r="BE636" s="196">
        <v>9.8760856000000006E-10</v>
      </c>
      <c r="BF636" s="196">
        <v>2.9286173000000001E-8</v>
      </c>
      <c r="BG636" s="196">
        <v>2.4663583E-9</v>
      </c>
      <c r="BH636" s="196">
        <v>2.4588827999999998E-13</v>
      </c>
      <c r="BI636" s="196">
        <v>1.1185194999999999E-10</v>
      </c>
      <c r="BJ636" s="196">
        <v>5.0116817999999997E-12</v>
      </c>
      <c r="BK636" s="196">
        <v>1.7314007999999999E-12</v>
      </c>
      <c r="BL636" s="196">
        <v>1.1378967E-6</v>
      </c>
      <c r="BM636" s="196">
        <v>2.9651820999999998E-7</v>
      </c>
      <c r="BN636" s="196">
        <v>8.5699188999999993E-21</v>
      </c>
      <c r="BO636" s="108">
        <v>0.18529365</v>
      </c>
      <c r="BP636" s="108">
        <v>0.38452947999999998</v>
      </c>
      <c r="BQ636" s="108">
        <v>0</v>
      </c>
      <c r="BR636" s="108">
        <v>0</v>
      </c>
      <c r="BS636" s="108">
        <v>0</v>
      </c>
      <c r="BU636" s="69">
        <v>1.2133447999999999E-3</v>
      </c>
      <c r="BV636" s="69">
        <v>2.0325156000000001E-4</v>
      </c>
      <c r="BW636" s="69">
        <v>2.1968288E-4</v>
      </c>
      <c r="BX636" s="172">
        <v>2.7663215000000002E-6</v>
      </c>
      <c r="BY636" s="69">
        <v>1.6553366999999999E-4</v>
      </c>
      <c r="BZ636" s="172">
        <v>2.6424721000000001E-6</v>
      </c>
      <c r="CA636" s="172">
        <v>6.4174109999999993E-5</v>
      </c>
      <c r="CB636" s="172">
        <v>4.0107425E-6</v>
      </c>
      <c r="CC636" s="172">
        <v>4.5712741000000002E-6</v>
      </c>
      <c r="CD636" s="172">
        <v>6.438566E-6</v>
      </c>
      <c r="CE636" s="172">
        <v>2.4888016999999998E-12</v>
      </c>
      <c r="CF636" s="172">
        <v>1.8951282000000001E-17</v>
      </c>
      <c r="CG636" s="172">
        <v>1.6271983000000001E-13</v>
      </c>
      <c r="CH636" s="172">
        <v>2.9306420999999999E-5</v>
      </c>
      <c r="CI636" s="172">
        <v>7.7834298000000002E-5</v>
      </c>
      <c r="CJ636" s="69">
        <v>4.3313245999999998E-4</v>
      </c>
      <c r="CK636" s="69">
        <v>0</v>
      </c>
      <c r="CM636" s="197">
        <v>1.9194198000000001E-13</v>
      </c>
      <c r="CN636" s="198">
        <v>7.8567108000000001</v>
      </c>
      <c r="CO636" s="198">
        <v>0.11716812</v>
      </c>
      <c r="CP636" s="198">
        <v>0.13966780000000001</v>
      </c>
      <c r="CQ636" s="197">
        <v>4.8191945999999996E-7</v>
      </c>
      <c r="CR636" s="197">
        <v>1.0406761E-6</v>
      </c>
      <c r="CS636" s="198">
        <v>8.3779639999999999E-3</v>
      </c>
      <c r="CT636" s="198">
        <v>6.4098801999999999</v>
      </c>
      <c r="CU636" s="198">
        <v>1.6380190000000001E-3</v>
      </c>
      <c r="CV636" s="198">
        <v>1.0133013E-3</v>
      </c>
      <c r="CX636" s="166"/>
    </row>
    <row r="637" spans="1:102" ht="14.4">
      <c r="A637" t="s">
        <v>544</v>
      </c>
      <c r="B637" s="85" t="s">
        <v>523</v>
      </c>
      <c r="C637" s="113" t="str">
        <f t="shared" si="359"/>
        <v>A.100.06.112</v>
      </c>
      <c r="D637" s="9" t="s">
        <v>0</v>
      </c>
      <c r="E637" s="112" t="s">
        <v>362</v>
      </c>
      <c r="F637" s="115" t="str">
        <f t="shared" si="360"/>
        <v>X10CrNiMoNb 44% inox scrap (World)</v>
      </c>
      <c r="G637" s="143">
        <f t="shared" si="376"/>
        <v>6.2026439333333334</v>
      </c>
      <c r="I637" s="118">
        <f t="shared" si="377"/>
        <v>3.7762928706210053</v>
      </c>
      <c r="K637" s="161">
        <f t="shared" si="378"/>
        <v>8.782051719999999E-2</v>
      </c>
      <c r="L637" s="161">
        <f t="shared" si="379"/>
        <v>1.11945590841</v>
      </c>
      <c r="M637" s="162">
        <f t="shared" si="380"/>
        <v>1.6386198550110052</v>
      </c>
      <c r="N637" s="161">
        <v>0.93039658999999997</v>
      </c>
      <c r="O637" s="132">
        <v>1.0108919999999999</v>
      </c>
      <c r="P637" s="132">
        <v>9.0601531999999999E-2</v>
      </c>
      <c r="Q637" s="132">
        <v>6.8960996999999996E-2</v>
      </c>
      <c r="R637" s="132">
        <v>9.4231386000000004E-3</v>
      </c>
      <c r="S637" s="132">
        <v>2.3522469E-3</v>
      </c>
      <c r="T637" s="132">
        <v>7.0841347000000004E-3</v>
      </c>
      <c r="U637" s="132">
        <v>1.7097144000000002E-2</v>
      </c>
      <c r="V637" s="132">
        <v>1.5903026</v>
      </c>
      <c r="W637" s="132">
        <v>6.4722564999999998E-4</v>
      </c>
      <c r="X637" s="132">
        <v>3.8288031E-2</v>
      </c>
      <c r="Y637" s="132">
        <v>2.1800676E-4</v>
      </c>
      <c r="Z637" s="132">
        <v>1.0029224E-2</v>
      </c>
      <c r="AA637" s="164">
        <v>1.1005179E-11</v>
      </c>
      <c r="AC637" s="118">
        <f t="shared" si="327"/>
        <v>0.93039658999999997</v>
      </c>
      <c r="AD637" s="118">
        <f t="shared" si="328"/>
        <v>1.2064111931999999</v>
      </c>
      <c r="AE637" s="118">
        <f t="shared" si="329"/>
        <v>1.1286198999999999</v>
      </c>
      <c r="AF637" s="118">
        <f t="shared" si="330"/>
        <v>1.11945590841</v>
      </c>
      <c r="AG637" s="118">
        <f t="shared" si="331"/>
        <v>1.6285906310110052</v>
      </c>
      <c r="AI637" s="69">
        <v>53.169922</v>
      </c>
      <c r="AJ637" s="69">
        <v>48.715623999999998</v>
      </c>
      <c r="AK637" s="69">
        <v>4.0154351999999998</v>
      </c>
      <c r="AL637" s="69">
        <v>0</v>
      </c>
      <c r="AM637" s="69">
        <v>0.37798380999999998</v>
      </c>
      <c r="AN637" s="69">
        <v>4.9628326E-2</v>
      </c>
      <c r="AO637" s="69">
        <v>1.1250324000000001E-2</v>
      </c>
      <c r="AQ637" s="116">
        <v>0.43595799000000002</v>
      </c>
      <c r="AR637" s="116">
        <v>0.42164583999999999</v>
      </c>
      <c r="AS637" s="116">
        <v>1.1262682E-2</v>
      </c>
      <c r="AT637" s="116">
        <v>3.0494708000000001E-3</v>
      </c>
      <c r="AU637" s="150">
        <f t="shared" si="332"/>
        <v>2.5278527379190802E-5</v>
      </c>
      <c r="AV637" s="150">
        <f t="shared" si="333"/>
        <v>4.1651929466934862E-8</v>
      </c>
      <c r="AW637" s="163">
        <f t="shared" si="334"/>
        <v>0.42709676000000002</v>
      </c>
      <c r="AX637" s="196">
        <v>5.7819234999999998E-6</v>
      </c>
      <c r="AY637" s="196">
        <v>1.7446468E-8</v>
      </c>
      <c r="AZ637" s="196">
        <v>4.7661981000000001E-13</v>
      </c>
      <c r="BA637" s="196">
        <v>5.3681157000000001E-15</v>
      </c>
      <c r="BB637" s="196">
        <v>1.5226832999999999E-15</v>
      </c>
      <c r="BC637" s="196">
        <v>5.2792323000000001E-9</v>
      </c>
      <c r="BD637" s="196">
        <v>1.8455330000000001E-5</v>
      </c>
      <c r="BE637" s="196">
        <v>8.6076272999999999E-10</v>
      </c>
      <c r="BF637" s="196">
        <v>2.1477086999999999E-8</v>
      </c>
      <c r="BG637" s="196">
        <v>1.7812624000000001E-9</v>
      </c>
      <c r="BH637" s="196">
        <v>1.7769600999999999E-13</v>
      </c>
      <c r="BI637" s="196">
        <v>8.0824458999999994E-11</v>
      </c>
      <c r="BJ637" s="196">
        <v>3.6199627000000002E-12</v>
      </c>
      <c r="BK637" s="196">
        <v>1.2505994E-12</v>
      </c>
      <c r="BL637" s="196">
        <v>8.2181560999999999E-7</v>
      </c>
      <c r="BM637" s="196">
        <v>2.1417903E-7</v>
      </c>
      <c r="BN637" s="196">
        <v>1.4867447E-20</v>
      </c>
      <c r="BO637" s="108">
        <v>0.13382588000000001</v>
      </c>
      <c r="BP637" s="108">
        <v>0.29327088000000001</v>
      </c>
      <c r="BQ637" s="108">
        <v>0</v>
      </c>
      <c r="BR637" s="108">
        <v>0</v>
      </c>
      <c r="BS637" s="108">
        <v>0</v>
      </c>
      <c r="BU637" s="69">
        <v>9.0591871E-4</v>
      </c>
      <c r="BV637" s="69">
        <v>1.4938063000000001E-4</v>
      </c>
      <c r="BW637" s="69">
        <v>1.7294616999999999E-4</v>
      </c>
      <c r="BX637" s="172">
        <v>2.0069952E-6</v>
      </c>
      <c r="BY637" s="69">
        <v>1.2120077E-4</v>
      </c>
      <c r="BZ637" s="172">
        <v>2.5780997000000001E-6</v>
      </c>
      <c r="CA637" s="172">
        <v>4.6348048999999998E-5</v>
      </c>
      <c r="CB637" s="172">
        <v>3.9130672000000003E-6</v>
      </c>
      <c r="CC637" s="172">
        <v>3.3083282E-6</v>
      </c>
      <c r="CD637" s="172">
        <v>4.7105101999999998E-6</v>
      </c>
      <c r="CE637" s="172">
        <v>4.3176751999999999E-12</v>
      </c>
      <c r="CF637" s="172">
        <v>3.2877462000000001E-17</v>
      </c>
      <c r="CG637" s="172">
        <v>2.8229303000000002E-13</v>
      </c>
      <c r="CH637" s="172">
        <v>2.2644490999999998E-5</v>
      </c>
      <c r="CI637" s="172">
        <v>6.4059320999999996E-5</v>
      </c>
      <c r="CJ637" s="69">
        <v>3.1282228E-4</v>
      </c>
      <c r="CK637" s="69">
        <v>0</v>
      </c>
      <c r="CM637" s="197">
        <v>3.3298882000000001E-13</v>
      </c>
      <c r="CN637" s="198">
        <v>6.1810317000000001</v>
      </c>
      <c r="CO637" s="198">
        <v>0.1040589</v>
      </c>
      <c r="CP637" s="198">
        <v>0.10279532</v>
      </c>
      <c r="CQ637" s="197">
        <v>3.4807217E-7</v>
      </c>
      <c r="CR637" s="197">
        <v>7.5387302999999999E-7</v>
      </c>
      <c r="CS637" s="198">
        <v>6.1283737999999997E-3</v>
      </c>
      <c r="CT637" s="198">
        <v>4.6297274000000002</v>
      </c>
      <c r="CU637" s="198">
        <v>1.1830161999999999E-3</v>
      </c>
      <c r="CV637" s="198">
        <v>9.6737144000000005E-4</v>
      </c>
      <c r="CX637" s="166"/>
    </row>
    <row r="638" spans="1:102" ht="14.4">
      <c r="A638" t="s">
        <v>545</v>
      </c>
      <c r="B638" s="85" t="s">
        <v>523</v>
      </c>
      <c r="C638" s="113" t="str">
        <f t="shared" si="359"/>
        <v>A.100.06.113</v>
      </c>
      <c r="D638" s="9" t="s">
        <v>0</v>
      </c>
      <c r="E638" s="112" t="s">
        <v>362</v>
      </c>
      <c r="F638" s="115" t="str">
        <f t="shared" si="360"/>
        <v>X10CrNiMoNb 70% inox scrap (EU, USA)</v>
      </c>
      <c r="G638" s="143">
        <f t="shared" si="376"/>
        <v>4.2216884666666665</v>
      </c>
      <c r="I638" s="118">
        <f t="shared" si="377"/>
        <v>2.2355266043665143</v>
      </c>
      <c r="K638" s="161">
        <f t="shared" si="378"/>
        <v>6.0447142299999999E-2</v>
      </c>
      <c r="L638" s="161">
        <f t="shared" si="379"/>
        <v>0.6439248271500001</v>
      </c>
      <c r="M638" s="162">
        <f t="shared" si="380"/>
        <v>0.89790136491651418</v>
      </c>
      <c r="N638" s="161">
        <v>0.63325326999999998</v>
      </c>
      <c r="O638" s="132">
        <v>0.56991192000000002</v>
      </c>
      <c r="P638" s="132">
        <v>6.3269658000000006E-2</v>
      </c>
      <c r="Q638" s="132">
        <v>4.9357215000000003E-2</v>
      </c>
      <c r="R638" s="132">
        <v>5.7956064000000002E-3</v>
      </c>
      <c r="S638" s="132">
        <v>1.2869226E-3</v>
      </c>
      <c r="T638" s="132">
        <v>4.0073983000000002E-3</v>
      </c>
      <c r="U638" s="132">
        <v>9.4516416999999991E-3</v>
      </c>
      <c r="V638" s="132">
        <v>0.86749312000000001</v>
      </c>
      <c r="W638" s="132">
        <v>9.7122197999999996E-4</v>
      </c>
      <c r="X638" s="132">
        <v>2.493598E-2</v>
      </c>
      <c r="Y638" s="132">
        <v>3.2038546999999998E-4</v>
      </c>
      <c r="Z638" s="132">
        <v>5.4722649E-3</v>
      </c>
      <c r="AA638" s="164">
        <v>1.6514289000000001E-11</v>
      </c>
      <c r="AC638" s="118">
        <f t="shared" si="327"/>
        <v>0.63325326999999998</v>
      </c>
      <c r="AD638" s="118">
        <f t="shared" si="328"/>
        <v>0.70308036200000001</v>
      </c>
      <c r="AE638" s="118">
        <f t="shared" si="329"/>
        <v>0.64810548460000006</v>
      </c>
      <c r="AF638" s="118">
        <f t="shared" si="330"/>
        <v>0.6439248271500001</v>
      </c>
      <c r="AG638" s="118">
        <f t="shared" si="331"/>
        <v>0.89242910001651421</v>
      </c>
      <c r="AI638" s="69">
        <v>39.602935000000002</v>
      </c>
      <c r="AJ638" s="69">
        <v>37.113818999999999</v>
      </c>
      <c r="AK638" s="69">
        <v>2.2106914</v>
      </c>
      <c r="AL638" s="69">
        <v>0</v>
      </c>
      <c r="AM638" s="69">
        <v>0.21083778</v>
      </c>
      <c r="AN638" s="69">
        <v>5.6206555999999998E-2</v>
      </c>
      <c r="AO638" s="69">
        <v>1.1380257E-2</v>
      </c>
      <c r="AQ638" s="116">
        <v>0.25978199000000002</v>
      </c>
      <c r="AR638" s="116">
        <v>0.25094014999999997</v>
      </c>
      <c r="AS638" s="116">
        <v>6.9967162999999997E-3</v>
      </c>
      <c r="AT638" s="116">
        <v>1.8451196999999999E-3</v>
      </c>
      <c r="AU638" s="150">
        <f t="shared" si="332"/>
        <v>1.5044373484040282E-5</v>
      </c>
      <c r="AV638" s="150">
        <f t="shared" si="333"/>
        <v>2.5875430035785309E-8</v>
      </c>
      <c r="AW638" s="163">
        <f t="shared" si="334"/>
        <v>0.258420125</v>
      </c>
      <c r="AX638" s="196">
        <v>3.9428697999999997E-6</v>
      </c>
      <c r="AY638" s="196">
        <v>1.1897571000000001E-8</v>
      </c>
      <c r="AZ638" s="196">
        <v>3.2501721E-13</v>
      </c>
      <c r="BA638" s="196">
        <v>8.0553543999999994E-15</v>
      </c>
      <c r="BB638" s="196">
        <v>2.2849271E-15</v>
      </c>
      <c r="BC638" s="196">
        <v>4.5783537E-9</v>
      </c>
      <c r="BD638" s="196">
        <v>1.0531791E-5</v>
      </c>
      <c r="BE638" s="196">
        <v>7.1085403000000004E-10</v>
      </c>
      <c r="BF638" s="196">
        <v>1.2248166E-8</v>
      </c>
      <c r="BG638" s="196">
        <v>9.7160368999999993E-10</v>
      </c>
      <c r="BH638" s="196">
        <v>9.7105152999999998E-14</v>
      </c>
      <c r="BI638" s="196">
        <v>4.4155609999999998E-11</v>
      </c>
      <c r="BJ638" s="196">
        <v>1.9752038000000001E-12</v>
      </c>
      <c r="BK638" s="196">
        <v>6.8237960000000004E-13</v>
      </c>
      <c r="BL638" s="196">
        <v>4.4826522999999998E-7</v>
      </c>
      <c r="BM638" s="196">
        <v>1.1686908999999999E-7</v>
      </c>
      <c r="BN638" s="196">
        <v>2.2309979999999999E-20</v>
      </c>
      <c r="BO638" s="108">
        <v>7.3000335E-2</v>
      </c>
      <c r="BP638" s="108">
        <v>0.18541979</v>
      </c>
      <c r="BQ638" s="108">
        <v>0</v>
      </c>
      <c r="BR638" s="108">
        <v>0</v>
      </c>
      <c r="BS638" s="108">
        <v>0</v>
      </c>
      <c r="BU638" s="69">
        <v>5.4259697999999999E-4</v>
      </c>
      <c r="BV638" s="172">
        <v>8.5714976999999999E-5</v>
      </c>
      <c r="BW638" s="69">
        <v>1.1771188000000001E-4</v>
      </c>
      <c r="BX638" s="172">
        <v>1.1096095000000001E-6</v>
      </c>
      <c r="BY638" s="172">
        <v>6.8807334000000001E-5</v>
      </c>
      <c r="BZ638" s="172">
        <v>2.5020230999999999E-6</v>
      </c>
      <c r="CA638" s="172">
        <v>2.5280884999999999E-5</v>
      </c>
      <c r="CB638" s="172">
        <v>3.7976326999999999E-6</v>
      </c>
      <c r="CC638" s="172">
        <v>1.8157558E-6</v>
      </c>
      <c r="CD638" s="172">
        <v>2.6682624999999998E-6</v>
      </c>
      <c r="CE638" s="172">
        <v>6.4790712000000001E-12</v>
      </c>
      <c r="CF638" s="172">
        <v>4.9335673999999999E-17</v>
      </c>
      <c r="CG638" s="172">
        <v>4.2360681000000001E-13</v>
      </c>
      <c r="CH638" s="172">
        <v>1.4771302000000001E-5</v>
      </c>
      <c r="CI638" s="172">
        <v>4.7779803000000001E-5</v>
      </c>
      <c r="CJ638" s="69">
        <v>1.7063751000000001E-4</v>
      </c>
      <c r="CK638" s="69">
        <v>0</v>
      </c>
      <c r="CM638" s="197">
        <v>4.9968053999999998E-13</v>
      </c>
      <c r="CN638" s="198">
        <v>4.2006835999999996</v>
      </c>
      <c r="CO638" s="198">
        <v>8.8566184000000006E-2</v>
      </c>
      <c r="CP638" s="198">
        <v>5.9218748000000002E-2</v>
      </c>
      <c r="CQ638" s="197">
        <v>1.8988902000000001E-7</v>
      </c>
      <c r="CR638" s="197">
        <v>4.1492395999999998E-7</v>
      </c>
      <c r="CS638" s="198">
        <v>3.4697672E-3</v>
      </c>
      <c r="CT638" s="198">
        <v>2.5259105000000002</v>
      </c>
      <c r="CU638" s="198">
        <v>6.4528554000000001E-4</v>
      </c>
      <c r="CV638" s="198">
        <v>9.130907E-4</v>
      </c>
      <c r="CX638" s="166"/>
    </row>
    <row r="639" spans="1:102" ht="14.4">
      <c r="A639" t="s">
        <v>546</v>
      </c>
      <c r="B639" s="85" t="s">
        <v>523</v>
      </c>
      <c r="C639" s="113" t="str">
        <f t="shared" si="359"/>
        <v>A.100.06.114</v>
      </c>
      <c r="D639" s="9" t="s">
        <v>0</v>
      </c>
      <c r="E639" s="112" t="s">
        <v>362</v>
      </c>
      <c r="F639" s="115" t="str">
        <f t="shared" si="360"/>
        <v>X10CrNiS (303) 23% inox scrap (China)</v>
      </c>
      <c r="G639" s="143">
        <f t="shared" si="376"/>
        <v>7.166141333333333</v>
      </c>
      <c r="I639" s="118">
        <f t="shared" si="377"/>
        <v>3.3167537392454869</v>
      </c>
      <c r="K639" s="161">
        <f t="shared" si="378"/>
        <v>9.5801069500000002E-2</v>
      </c>
      <c r="L639" s="161">
        <f t="shared" si="379"/>
        <v>1.1352564320400003</v>
      </c>
      <c r="M639" s="162">
        <f t="shared" si="380"/>
        <v>1.0107750377054865</v>
      </c>
      <c r="N639" s="161">
        <v>1.0749211999999999</v>
      </c>
      <c r="O639" s="132">
        <v>1.0425854000000001</v>
      </c>
      <c r="P639" s="132">
        <v>7.1520992000000005E-2</v>
      </c>
      <c r="Q639" s="132">
        <v>7.8737412000000007E-2</v>
      </c>
      <c r="R639" s="132">
        <v>8.6106437000000001E-3</v>
      </c>
      <c r="S639" s="132">
        <v>3.0036891E-3</v>
      </c>
      <c r="T639" s="132">
        <v>5.4493247E-3</v>
      </c>
      <c r="U639" s="132">
        <v>2.0712004999999999E-2</v>
      </c>
      <c r="V639" s="132">
        <v>0.95658831</v>
      </c>
      <c r="W639" s="132">
        <v>3.2266998000000002E-4</v>
      </c>
      <c r="X639" s="132">
        <v>4.6489545E-2</v>
      </c>
      <c r="Y639" s="132">
        <v>1.1536505999999999E-4</v>
      </c>
      <c r="Z639" s="132">
        <v>7.6971827000000001E-3</v>
      </c>
      <c r="AA639" s="164">
        <v>5.4865575000000002E-12</v>
      </c>
      <c r="AC639" s="118">
        <f t="shared" si="327"/>
        <v>1.0749211999999999</v>
      </c>
      <c r="AD639" s="118">
        <f t="shared" si="328"/>
        <v>1.2306194665000001</v>
      </c>
      <c r="AE639" s="118">
        <f t="shared" si="329"/>
        <v>1.1425155797000002</v>
      </c>
      <c r="AF639" s="118">
        <f t="shared" si="330"/>
        <v>1.1352564320400003</v>
      </c>
      <c r="AG639" s="118">
        <f t="shared" si="331"/>
        <v>1.0030778550054864</v>
      </c>
      <c r="AI639" s="69">
        <v>57.287028999999997</v>
      </c>
      <c r="AJ639" s="69">
        <v>51.991197</v>
      </c>
      <c r="AK639" s="69">
        <v>5.2322533</v>
      </c>
      <c r="AL639" s="69">
        <v>0</v>
      </c>
      <c r="AM639" s="69">
        <v>9.9773968999999994E-3</v>
      </c>
      <c r="AN639" s="69">
        <v>4.2723530000000003E-2</v>
      </c>
      <c r="AO639" s="69">
        <v>1.0878733999999999E-2</v>
      </c>
      <c r="AQ639" s="116">
        <v>0.46144536000000003</v>
      </c>
      <c r="AR639" s="116">
        <v>0.44688561999999998</v>
      </c>
      <c r="AS639" s="116">
        <v>1.1870985000000001E-2</v>
      </c>
      <c r="AT639" s="116">
        <v>2.6887549000000001E-3</v>
      </c>
      <c r="AU639" s="150">
        <f t="shared" si="332"/>
        <v>2.6791704224735358E-5</v>
      </c>
      <c r="AV639" s="150">
        <f t="shared" si="333"/>
        <v>4.3901571249647407E-8</v>
      </c>
      <c r="AW639" s="163">
        <f t="shared" si="334"/>
        <v>0.37657630599999997</v>
      </c>
      <c r="AX639" s="196">
        <v>6.6765738000000004E-6</v>
      </c>
      <c r="AY639" s="196">
        <v>2.0145865000000001E-8</v>
      </c>
      <c r="AZ639" s="196">
        <v>5.5037032000000005E-13</v>
      </c>
      <c r="BA639" s="196">
        <v>2.6762378999999999E-15</v>
      </c>
      <c r="BB639" s="196">
        <v>7.5912346999999996E-16</v>
      </c>
      <c r="BC639" s="196">
        <v>5.5551513000000002E-9</v>
      </c>
      <c r="BD639" s="196">
        <v>1.8872092999999999E-5</v>
      </c>
      <c r="BE639" s="196">
        <v>9.2471388999999996E-10</v>
      </c>
      <c r="BF639" s="196">
        <v>2.1963463999999999E-8</v>
      </c>
      <c r="BG639" s="196">
        <v>8.3061010000000002E-10</v>
      </c>
      <c r="BH639" s="196">
        <v>3.1230052E-13</v>
      </c>
      <c r="BI639" s="196">
        <v>3.2195881000000003E-11</v>
      </c>
      <c r="BJ639" s="196">
        <v>3.0438287E-12</v>
      </c>
      <c r="BK639" s="196">
        <v>8.1587910000000004E-13</v>
      </c>
      <c r="BL639" s="196">
        <v>1.0699804E-6</v>
      </c>
      <c r="BM639" s="196">
        <v>1.6750186999999999E-7</v>
      </c>
      <c r="BN639" s="196">
        <v>7.4120653000000006E-21</v>
      </c>
      <c r="BO639" s="108">
        <v>4.8505175999999997E-2</v>
      </c>
      <c r="BP639" s="108">
        <v>0.32807112999999999</v>
      </c>
      <c r="BQ639" s="108">
        <v>0</v>
      </c>
      <c r="BR639" s="108">
        <v>0</v>
      </c>
      <c r="BS639" s="108">
        <v>0</v>
      </c>
      <c r="BU639" s="69">
        <v>6.7162570000000004E-4</v>
      </c>
      <c r="BV639" s="69">
        <v>1.5273017000000001E-4</v>
      </c>
      <c r="BW639" s="69">
        <v>1.9981103E-4</v>
      </c>
      <c r="BX639" s="172">
        <v>2.4327490999999998E-6</v>
      </c>
      <c r="BY639" s="69">
        <v>1.2392267E-4</v>
      </c>
      <c r="BZ639" s="172">
        <v>2.5708481E-6</v>
      </c>
      <c r="CA639" s="172">
        <v>2.1612287000000001E-5</v>
      </c>
      <c r="CB639" s="172">
        <v>3.9020275000000003E-6</v>
      </c>
      <c r="CC639" s="172">
        <v>4.1322253999999998E-6</v>
      </c>
      <c r="CD639" s="172">
        <v>3.6301583999999999E-6</v>
      </c>
      <c r="CE639" s="172">
        <v>2.1525478000000001E-12</v>
      </c>
      <c r="CF639" s="172">
        <v>1.6390837E-17</v>
      </c>
      <c r="CG639" s="172">
        <v>1.4073528999999999E-13</v>
      </c>
      <c r="CH639" s="172">
        <v>2.4731398E-5</v>
      </c>
      <c r="CI639" s="172">
        <v>6.9797253000000001E-5</v>
      </c>
      <c r="CJ639" s="172">
        <v>6.2352881000000005E-5</v>
      </c>
      <c r="CK639" s="69">
        <v>0</v>
      </c>
      <c r="CM639" s="197">
        <v>1.6600933E-13</v>
      </c>
      <c r="CN639" s="198">
        <v>7.1440903999999996</v>
      </c>
      <c r="CO639" s="198">
        <v>0.1076082</v>
      </c>
      <c r="CP639" s="198">
        <v>0.10508537</v>
      </c>
      <c r="CQ639" s="197">
        <v>4.5746983E-7</v>
      </c>
      <c r="CR639" s="197">
        <v>3.1357519999999998E-7</v>
      </c>
      <c r="CS639" s="198">
        <v>6.2675737999999996E-3</v>
      </c>
      <c r="CT639" s="198">
        <v>4.9261059999999999</v>
      </c>
      <c r="CU639" s="198">
        <v>5.5164538000000002E-4</v>
      </c>
      <c r="CV639" s="198">
        <v>1.0108012E-3</v>
      </c>
      <c r="CX639" s="166"/>
    </row>
    <row r="640" spans="1:102" ht="14.4">
      <c r="A640" t="s">
        <v>547</v>
      </c>
      <c r="B640" s="85" t="s">
        <v>523</v>
      </c>
      <c r="C640" s="113" t="str">
        <f t="shared" si="359"/>
        <v>A.100.06.115</v>
      </c>
      <c r="D640" s="9" t="s">
        <v>0</v>
      </c>
      <c r="E640" s="112" t="s">
        <v>362</v>
      </c>
      <c r="F640" s="115" t="str">
        <f t="shared" si="360"/>
        <v>X10CrNiS (303) 44% inox scrap (World)</v>
      </c>
      <c r="G640" s="143">
        <f t="shared" si="376"/>
        <v>5.6879191333333337</v>
      </c>
      <c r="I640" s="118">
        <f t="shared" si="377"/>
        <v>2.5028240886103861</v>
      </c>
      <c r="K640" s="161">
        <f t="shared" si="378"/>
        <v>7.6856075600000004E-2</v>
      </c>
      <c r="L640" s="161">
        <f t="shared" si="379"/>
        <v>0.84026506950000002</v>
      </c>
      <c r="M640" s="162">
        <f t="shared" si="380"/>
        <v>0.73251507351038614</v>
      </c>
      <c r="N640" s="161">
        <v>0.85318786999999996</v>
      </c>
      <c r="O640" s="132">
        <v>0.76429385000000005</v>
      </c>
      <c r="P640" s="132">
        <v>6.0118329999999998E-2</v>
      </c>
      <c r="Q640" s="132">
        <v>6.4041652000000004E-2</v>
      </c>
      <c r="R640" s="132">
        <v>6.6195115000000004E-3</v>
      </c>
      <c r="S640" s="132">
        <v>2.1717014E-3</v>
      </c>
      <c r="T640" s="132">
        <v>4.0232107E-3</v>
      </c>
      <c r="U640" s="132">
        <v>1.5035626E-2</v>
      </c>
      <c r="V640" s="132">
        <v>0.69090315000000002</v>
      </c>
      <c r="W640" s="132">
        <v>6.1082208999999998E-4</v>
      </c>
      <c r="X640" s="132">
        <v>3.6051760000000002E-2</v>
      </c>
      <c r="Y640" s="132">
        <v>2.0644141000000001E-4</v>
      </c>
      <c r="Z640" s="132">
        <v>5.5601634999999996E-3</v>
      </c>
      <c r="AA640" s="164">
        <v>1.0386186E-11</v>
      </c>
      <c r="AC640" s="118">
        <f t="shared" si="327"/>
        <v>0.85318786999999996</v>
      </c>
      <c r="AD640" s="118">
        <f t="shared" si="328"/>
        <v>0.91630388159999998</v>
      </c>
      <c r="AE640" s="118">
        <f t="shared" si="329"/>
        <v>0.84500796950000001</v>
      </c>
      <c r="AF640" s="118">
        <f t="shared" si="330"/>
        <v>0.84026506950000002</v>
      </c>
      <c r="AG640" s="118">
        <f t="shared" si="331"/>
        <v>0.72695491001038615</v>
      </c>
      <c r="AI640" s="69">
        <v>47.852452</v>
      </c>
      <c r="AJ640" s="69">
        <v>43.991323000000001</v>
      </c>
      <c r="AK640" s="69">
        <v>3.7913492</v>
      </c>
      <c r="AL640" s="69">
        <v>0</v>
      </c>
      <c r="AM640" s="69">
        <v>1.0056604E-2</v>
      </c>
      <c r="AN640" s="69">
        <v>4.8661559E-2</v>
      </c>
      <c r="AO640" s="69">
        <v>1.1061357000000001E-2</v>
      </c>
      <c r="AQ640" s="116">
        <v>0.34670243000000001</v>
      </c>
      <c r="AR640" s="116">
        <v>0.33555443000000001</v>
      </c>
      <c r="AS640" s="116">
        <v>9.0950327999999997E-3</v>
      </c>
      <c r="AT640" s="116">
        <v>2.0529614E-3</v>
      </c>
      <c r="AU640" s="150">
        <f t="shared" si="332"/>
        <v>2.0117172378903222E-5</v>
      </c>
      <c r="AV640" s="150">
        <f t="shared" si="333"/>
        <v>3.3635475642264035E-8</v>
      </c>
      <c r="AW640" s="163">
        <f t="shared" si="334"/>
        <v>0.28752960599999999</v>
      </c>
      <c r="AX640" s="196">
        <v>5.3041937000000004E-6</v>
      </c>
      <c r="AY640" s="196">
        <v>1.6005038999999999E-8</v>
      </c>
      <c r="AZ640" s="196">
        <v>4.3723804000000001E-13</v>
      </c>
      <c r="BA640" s="196">
        <v>5.0661831E-15</v>
      </c>
      <c r="BB640" s="196">
        <v>1.4370390999999999E-15</v>
      </c>
      <c r="BC640" s="196">
        <v>5.0501923999999998E-9</v>
      </c>
      <c r="BD640" s="196">
        <v>1.3914163E-5</v>
      </c>
      <c r="BE640" s="196">
        <v>8.1533880999999997E-10</v>
      </c>
      <c r="BF640" s="196">
        <v>1.6188463000000001E-8</v>
      </c>
      <c r="BG640" s="196">
        <v>5.9988873000000001E-10</v>
      </c>
      <c r="BH640" s="196">
        <v>2.2566041000000001E-13</v>
      </c>
      <c r="BI640" s="196">
        <v>2.3295078999999999E-11</v>
      </c>
      <c r="BJ640" s="196">
        <v>2.1987354999999998E-12</v>
      </c>
      <c r="BK640" s="196">
        <v>5.8938929999999998E-13</v>
      </c>
      <c r="BL640" s="196">
        <v>7.7276491000000002E-7</v>
      </c>
      <c r="BM640" s="196">
        <v>1.2100056999999999E-7</v>
      </c>
      <c r="BN640" s="196">
        <v>1.4031219E-20</v>
      </c>
      <c r="BO640" s="108">
        <v>3.5034205999999998E-2</v>
      </c>
      <c r="BP640" s="108">
        <v>0.25249539999999998</v>
      </c>
      <c r="BQ640" s="108">
        <v>0</v>
      </c>
      <c r="BR640" s="108">
        <v>0</v>
      </c>
      <c r="BS640" s="108">
        <v>0</v>
      </c>
      <c r="BU640" s="69">
        <v>5.1467714000000004E-4</v>
      </c>
      <c r="BV640" s="69">
        <v>1.1289295E-4</v>
      </c>
      <c r="BW640" s="69">
        <v>1.5859428000000001E-4</v>
      </c>
      <c r="BX640" s="172">
        <v>1.7660818E-6</v>
      </c>
      <c r="BY640" s="172">
        <v>9.1148373999999998E-5</v>
      </c>
      <c r="BZ640" s="172">
        <v>2.5263712000000002E-6</v>
      </c>
      <c r="CA640" s="172">
        <v>1.5608954E-5</v>
      </c>
      <c r="CB640" s="172">
        <v>3.8345507999999999E-6</v>
      </c>
      <c r="CC640" s="172">
        <v>2.9912374999999999E-6</v>
      </c>
      <c r="CD640" s="172">
        <v>2.6822159E-6</v>
      </c>
      <c r="CE640" s="172">
        <v>4.0748252000000004E-12</v>
      </c>
      <c r="CF640" s="172">
        <v>3.1028250999999998E-17</v>
      </c>
      <c r="CG640" s="172">
        <v>2.664153E-13</v>
      </c>
      <c r="CH640" s="172">
        <v>1.9340308E-5</v>
      </c>
      <c r="CI640" s="172">
        <v>5.8254787999999997E-5</v>
      </c>
      <c r="CJ640" s="172">
        <v>4.5037022999999999E-5</v>
      </c>
      <c r="CK640" s="69">
        <v>0</v>
      </c>
      <c r="CM640" s="197">
        <v>3.1425969000000001E-13</v>
      </c>
      <c r="CN640" s="198">
        <v>5.6663613000000002</v>
      </c>
      <c r="CO640" s="198">
        <v>9.7154509E-2</v>
      </c>
      <c r="CP640" s="198">
        <v>7.7819120000000006E-2</v>
      </c>
      <c r="CQ640" s="197">
        <v>3.3041410999999999E-7</v>
      </c>
      <c r="CR640" s="197">
        <v>2.2874460999999999E-7</v>
      </c>
      <c r="CS640" s="198">
        <v>4.6042030999999999E-3</v>
      </c>
      <c r="CT640" s="198">
        <v>3.5581127000000001</v>
      </c>
      <c r="CU640" s="198">
        <v>3.9841299000000001E-4</v>
      </c>
      <c r="CV640" s="198">
        <v>9.6556579000000003E-4</v>
      </c>
      <c r="CX640" s="166"/>
    </row>
    <row r="641" spans="1:102" ht="14.4">
      <c r="A641" t="s">
        <v>548</v>
      </c>
      <c r="B641" s="85" t="s">
        <v>523</v>
      </c>
      <c r="C641" s="113" t="str">
        <f t="shared" si="359"/>
        <v>A.100.06.116</v>
      </c>
      <c r="D641" s="9" t="s">
        <v>0</v>
      </c>
      <c r="E641" s="112" t="s">
        <v>362</v>
      </c>
      <c r="F641" s="115" t="str">
        <f t="shared" si="360"/>
        <v>X10CrNiS (303) 70% inox scrap (EU, USA)</v>
      </c>
      <c r="G641" s="143">
        <f t="shared" si="376"/>
        <v>3.9409295333333336</v>
      </c>
      <c r="I641" s="118">
        <f t="shared" si="377"/>
        <v>1.5409072660961769</v>
      </c>
      <c r="K641" s="161">
        <f t="shared" si="378"/>
        <v>5.4466537900000001E-2</v>
      </c>
      <c r="L641" s="161">
        <f t="shared" si="379"/>
        <v>0.49163890677999994</v>
      </c>
      <c r="M641" s="162">
        <f t="shared" si="380"/>
        <v>0.40366239141617671</v>
      </c>
      <c r="N641" s="161">
        <v>0.59113943000000002</v>
      </c>
      <c r="O641" s="132">
        <v>0.43540382999999999</v>
      </c>
      <c r="P641" s="132">
        <v>4.6642456999999998E-2</v>
      </c>
      <c r="Q641" s="132">
        <v>4.6673935999999999E-2</v>
      </c>
      <c r="R641" s="132">
        <v>4.2663553E-3</v>
      </c>
      <c r="S641" s="132">
        <v>1.1884433000000001E-3</v>
      </c>
      <c r="T641" s="132">
        <v>2.3378032999999999E-3</v>
      </c>
      <c r="U641" s="132">
        <v>8.3271772000000008E-3</v>
      </c>
      <c r="V641" s="132">
        <v>0.37691160000000001</v>
      </c>
      <c r="W641" s="132">
        <v>9.5136549000000002E-4</v>
      </c>
      <c r="X641" s="132">
        <v>2.3716195999999998E-2</v>
      </c>
      <c r="Y641" s="132">
        <v>3.1407708999999997E-4</v>
      </c>
      <c r="Z641" s="132">
        <v>3.0345953999999999E-3</v>
      </c>
      <c r="AA641" s="164">
        <v>1.6176656999999999E-11</v>
      </c>
      <c r="AC641" s="118">
        <f t="shared" si="327"/>
        <v>0.59113943000000002</v>
      </c>
      <c r="AD641" s="118">
        <f t="shared" si="328"/>
        <v>0.54484000209999994</v>
      </c>
      <c r="AE641" s="118">
        <f t="shared" si="329"/>
        <v>0.49340805959999995</v>
      </c>
      <c r="AF641" s="118">
        <f t="shared" si="330"/>
        <v>0.49163890677999994</v>
      </c>
      <c r="AG641" s="118">
        <f t="shared" si="331"/>
        <v>0.40062779601617671</v>
      </c>
      <c r="AI641" s="69">
        <v>36.702497000000001</v>
      </c>
      <c r="AJ641" s="69">
        <v>34.536928000000003</v>
      </c>
      <c r="AK641" s="69">
        <v>2.0884627</v>
      </c>
      <c r="AL641" s="69">
        <v>0</v>
      </c>
      <c r="AM641" s="69">
        <v>1.0150213E-2</v>
      </c>
      <c r="AN641" s="69">
        <v>5.5679228999999997E-2</v>
      </c>
      <c r="AO641" s="69">
        <v>1.1277183E-2</v>
      </c>
      <c r="AQ641" s="116">
        <v>0.21109713999999999</v>
      </c>
      <c r="AR641" s="116">
        <v>0.2039812</v>
      </c>
      <c r="AS641" s="116">
        <v>5.8143624000000001E-3</v>
      </c>
      <c r="AT641" s="116">
        <v>1.3015691000000001E-3</v>
      </c>
      <c r="AU641" s="150">
        <f t="shared" si="332"/>
        <v>1.2229089017928875E-5</v>
      </c>
      <c r="AV641" s="150">
        <f t="shared" si="333"/>
        <v>2.150281943026185E-8</v>
      </c>
      <c r="AW641" s="163">
        <f t="shared" si="334"/>
        <v>0.182292598</v>
      </c>
      <c r="AX641" s="196">
        <v>3.68229E-6</v>
      </c>
      <c r="AY641" s="196">
        <v>1.1111336999999999E-8</v>
      </c>
      <c r="AZ641" s="196">
        <v>3.0353624999999999E-13</v>
      </c>
      <c r="BA641" s="196">
        <v>7.8906639000000004E-15</v>
      </c>
      <c r="BB641" s="196">
        <v>2.2382122000000001E-15</v>
      </c>
      <c r="BC641" s="196">
        <v>4.4534228000000002E-9</v>
      </c>
      <c r="BD641" s="196">
        <v>8.0547908E-6</v>
      </c>
      <c r="BE641" s="196">
        <v>6.8607734000000001E-10</v>
      </c>
      <c r="BF641" s="196">
        <v>9.3634625999999994E-9</v>
      </c>
      <c r="BG641" s="196">
        <v>3.2721803E-10</v>
      </c>
      <c r="BH641" s="196">
        <v>1.2326754999999999E-13</v>
      </c>
      <c r="BI641" s="196">
        <v>1.2775948E-11</v>
      </c>
      <c r="BJ641" s="196">
        <v>1.1999889E-12</v>
      </c>
      <c r="BK641" s="196">
        <v>3.2171954000000002E-13</v>
      </c>
      <c r="BL641" s="196">
        <v>4.2151030999999998E-7</v>
      </c>
      <c r="BM641" s="196">
        <v>6.6044474999999995E-8</v>
      </c>
      <c r="BN641" s="196">
        <v>2.1853855000000001E-20</v>
      </c>
      <c r="BO641" s="108">
        <v>1.9113967999999999E-2</v>
      </c>
      <c r="BP641" s="108">
        <v>0.16317862999999999</v>
      </c>
      <c r="BQ641" s="108">
        <v>0</v>
      </c>
      <c r="BR641" s="108">
        <v>0</v>
      </c>
      <c r="BS641" s="108">
        <v>0</v>
      </c>
      <c r="BU641" s="69">
        <v>3.2919249000000001E-4</v>
      </c>
      <c r="BV641" s="172">
        <v>6.5812609000000005E-5</v>
      </c>
      <c r="BW641" s="69">
        <v>1.0988357E-4</v>
      </c>
      <c r="BX641" s="172">
        <v>9.7820224999999991E-7</v>
      </c>
      <c r="BY641" s="172">
        <v>5.2415118999999998E-5</v>
      </c>
      <c r="BZ641" s="172">
        <v>2.4738076E-6</v>
      </c>
      <c r="CA641" s="172">
        <v>8.5141062999999999E-6</v>
      </c>
      <c r="CB641" s="172">
        <v>3.7548056E-6</v>
      </c>
      <c r="CC641" s="172">
        <v>1.6427972999999999E-6</v>
      </c>
      <c r="CD641" s="172">
        <v>1.5619201000000001E-6</v>
      </c>
      <c r="CE641" s="172">
        <v>6.3466074999999999E-12</v>
      </c>
      <c r="CF641" s="172">
        <v>4.8327014000000001E-17</v>
      </c>
      <c r="CG641" s="172">
        <v>4.1494623999999998E-13</v>
      </c>
      <c r="CH641" s="172">
        <v>1.296902E-5</v>
      </c>
      <c r="CI641" s="172">
        <v>4.4613694E-5</v>
      </c>
      <c r="CJ641" s="172">
        <v>2.4572828E-5</v>
      </c>
      <c r="CK641" s="69">
        <v>0</v>
      </c>
      <c r="CM641" s="197">
        <v>4.8946464999999997E-13</v>
      </c>
      <c r="CN641" s="198">
        <v>3.9199543000000001</v>
      </c>
      <c r="CO641" s="198">
        <v>8.4800153000000003E-2</v>
      </c>
      <c r="CP641" s="198">
        <v>4.5595365999999998E-2</v>
      </c>
      <c r="CQ641" s="197">
        <v>1.8025735E-7</v>
      </c>
      <c r="CR641" s="197">
        <v>1.2849027000000001E-7</v>
      </c>
      <c r="CS641" s="198">
        <v>2.6384013E-3</v>
      </c>
      <c r="CT641" s="198">
        <v>1.9413933999999999</v>
      </c>
      <c r="CU641" s="198">
        <v>2.1732016E-4</v>
      </c>
      <c r="CV641" s="198">
        <v>9.1210580000000002E-4</v>
      </c>
      <c r="CX641" s="166"/>
    </row>
    <row r="642" spans="1:102" ht="14.4">
      <c r="A642" t="s">
        <v>549</v>
      </c>
      <c r="B642" s="85" t="s">
        <v>523</v>
      </c>
      <c r="C642" s="113" t="str">
        <f t="shared" si="359"/>
        <v>A.100.06.117</v>
      </c>
      <c r="D642" s="9" t="s">
        <v>0</v>
      </c>
      <c r="E642" s="112" t="s">
        <v>362</v>
      </c>
      <c r="F642" s="115" t="str">
        <f t="shared" si="360"/>
        <v>X12Cr13 (416) 23% inox scrap (China)</v>
      </c>
      <c r="G642" s="143">
        <f t="shared" si="376"/>
        <v>5.8328994666666665</v>
      </c>
      <c r="I642" s="118">
        <f t="shared" si="377"/>
        <v>1.4003267128454231</v>
      </c>
      <c r="K642" s="161">
        <f t="shared" si="378"/>
        <v>6.1070775399999999E-2</v>
      </c>
      <c r="L642" s="161">
        <f t="shared" si="379"/>
        <v>0.27776200974000009</v>
      </c>
      <c r="M642" s="162">
        <f t="shared" si="380"/>
        <v>0.18655900770542305</v>
      </c>
      <c r="N642" s="161">
        <v>0.87493491999999995</v>
      </c>
      <c r="O642" s="132">
        <v>0.19726013000000001</v>
      </c>
      <c r="P642" s="132">
        <v>6.5249610999999999E-2</v>
      </c>
      <c r="Q642" s="132">
        <v>4.8857005000000002E-2</v>
      </c>
      <c r="R642" s="132">
        <v>6.2785133999999996E-3</v>
      </c>
      <c r="S642" s="132">
        <v>1.9673514000000001E-3</v>
      </c>
      <c r="T642" s="132">
        <v>3.9679056000000001E-3</v>
      </c>
      <c r="U642" s="132">
        <v>1.4819161000000001E-2</v>
      </c>
      <c r="V642" s="132">
        <v>0.14671316000000001</v>
      </c>
      <c r="W642" s="132">
        <v>3.1893574999999999E-4</v>
      </c>
      <c r="X642" s="132">
        <v>3.4312908000000003E-2</v>
      </c>
      <c r="Y642" s="132">
        <v>1.1417199E-4</v>
      </c>
      <c r="Z642" s="132">
        <v>5.5329397000000004E-3</v>
      </c>
      <c r="AA642" s="164">
        <v>5.4230620000000001E-12</v>
      </c>
      <c r="AC642" s="118">
        <f t="shared" si="327"/>
        <v>0.87493491999999995</v>
      </c>
      <c r="AD642" s="118">
        <f t="shared" si="328"/>
        <v>0.33839967740000004</v>
      </c>
      <c r="AE642" s="118">
        <f t="shared" si="329"/>
        <v>0.28286184170000006</v>
      </c>
      <c r="AF642" s="118">
        <f t="shared" si="330"/>
        <v>0.27776200974000004</v>
      </c>
      <c r="AG642" s="118">
        <f t="shared" si="331"/>
        <v>0.18102606800542306</v>
      </c>
      <c r="AI642" s="69">
        <v>43.979073999999997</v>
      </c>
      <c r="AJ642" s="69">
        <v>40.135753999999999</v>
      </c>
      <c r="AK642" s="69">
        <v>3.7799353999999998</v>
      </c>
      <c r="AL642" s="69">
        <v>0</v>
      </c>
      <c r="AM642" s="69">
        <v>9.9735685999999997E-3</v>
      </c>
      <c r="AN642" s="69">
        <v>4.2593059000000003E-2</v>
      </c>
      <c r="AO642" s="69">
        <v>1.0818153E-2</v>
      </c>
      <c r="AQ642" s="116">
        <v>0.16892616999999999</v>
      </c>
      <c r="AR642" s="116">
        <v>0.16147900000000001</v>
      </c>
      <c r="AS642" s="116">
        <v>5.8774958999999998E-3</v>
      </c>
      <c r="AT642" s="116">
        <v>1.5696651000000001E-3</v>
      </c>
      <c r="AU642" s="150">
        <f t="shared" si="332"/>
        <v>9.6809954590956053E-6</v>
      </c>
      <c r="AV642" s="150">
        <f t="shared" si="333"/>
        <v>2.1736301777727329E-8</v>
      </c>
      <c r="AW642" s="163">
        <f t="shared" si="334"/>
        <v>0.21984104800000001</v>
      </c>
      <c r="AX642" s="196">
        <v>5.4393284000000003E-6</v>
      </c>
      <c r="AY642" s="196">
        <v>1.6412797000000001E-8</v>
      </c>
      <c r="AZ642" s="196">
        <v>4.4837755999999999E-13</v>
      </c>
      <c r="BA642" s="196">
        <v>2.645266E-15</v>
      </c>
      <c r="BB642" s="196">
        <v>7.5033819000000001E-16</v>
      </c>
      <c r="BC642" s="196">
        <v>4.5911657000000003E-9</v>
      </c>
      <c r="BD642" s="196">
        <v>3.4467132999999999E-6</v>
      </c>
      <c r="BE642" s="196">
        <v>7.0415261000000004E-10</v>
      </c>
      <c r="BF642" s="196">
        <v>3.9954244E-9</v>
      </c>
      <c r="BG642" s="196">
        <v>5.9746773999999997E-10</v>
      </c>
      <c r="BH642" s="196">
        <v>3.7540500999999999E-13</v>
      </c>
      <c r="BI642" s="196">
        <v>2.3166588000000001E-11</v>
      </c>
      <c r="BJ642" s="196">
        <v>1.9393926999999998E-12</v>
      </c>
      <c r="BK642" s="196">
        <v>5.3026445000000005E-13</v>
      </c>
      <c r="BL642" s="196">
        <v>6.6986909000000004E-7</v>
      </c>
      <c r="BM642" s="196">
        <v>1.2049350000000001E-7</v>
      </c>
      <c r="BN642" s="196">
        <v>7.3262859999999999E-21</v>
      </c>
      <c r="BO642" s="108">
        <v>1.0600297999999999E-2</v>
      </c>
      <c r="BP642" s="108">
        <v>0.20924075</v>
      </c>
      <c r="BQ642" s="108">
        <v>0</v>
      </c>
      <c r="BR642" s="108">
        <v>0</v>
      </c>
      <c r="BS642" s="108">
        <v>0</v>
      </c>
      <c r="BU642" s="69">
        <v>3.4892042000000002E-4</v>
      </c>
      <c r="BV642" s="172">
        <v>2.8854121E-5</v>
      </c>
      <c r="BW642" s="69">
        <v>1.6263671E-4</v>
      </c>
      <c r="BX642" s="172">
        <v>1.7435846999999999E-6</v>
      </c>
      <c r="BY642" s="172">
        <v>2.1880161000000001E-5</v>
      </c>
      <c r="BZ642" s="172">
        <v>2.5729021999999999E-6</v>
      </c>
      <c r="CA642" s="172">
        <v>1.5545972E-5</v>
      </c>
      <c r="CB642" s="172">
        <v>3.9051448E-6</v>
      </c>
      <c r="CC642" s="172">
        <v>2.7146889E-6</v>
      </c>
      <c r="CD642" s="172">
        <v>2.6530463000000001E-6</v>
      </c>
      <c r="CE642" s="172">
        <v>2.1276366000000001E-12</v>
      </c>
      <c r="CF642" s="172">
        <v>1.6201146999999999E-17</v>
      </c>
      <c r="CG642" s="172">
        <v>1.3910657E-13</v>
      </c>
      <c r="CH642" s="172">
        <v>1.0978224E-5</v>
      </c>
      <c r="CI642" s="172">
        <v>5.3646453E-5</v>
      </c>
      <c r="CJ642" s="172">
        <v>4.1789406E-5</v>
      </c>
      <c r="CK642" s="69">
        <v>0</v>
      </c>
      <c r="CM642" s="197">
        <v>1.6408812E-13</v>
      </c>
      <c r="CN642" s="198">
        <v>5.8108462999999997</v>
      </c>
      <c r="CO642" s="198">
        <v>7.9428243999999995E-2</v>
      </c>
      <c r="CP642" s="198">
        <v>2.0331656E-2</v>
      </c>
      <c r="CQ642" s="197">
        <v>2.8625417999999998E-7</v>
      </c>
      <c r="CR642" s="197">
        <v>2.2656628E-7</v>
      </c>
      <c r="CS642" s="198">
        <v>1.0880566E-3</v>
      </c>
      <c r="CT642" s="198">
        <v>3.1174843000000001</v>
      </c>
      <c r="CU642" s="198">
        <v>3.9680508999999999E-4</v>
      </c>
      <c r="CV642" s="198">
        <v>1.0330826E-3</v>
      </c>
      <c r="CX642" s="166"/>
    </row>
    <row r="643" spans="1:102" ht="14.4">
      <c r="A643" t="s">
        <v>550</v>
      </c>
      <c r="B643" s="85" t="s">
        <v>523</v>
      </c>
      <c r="C643" s="113" t="str">
        <f t="shared" si="359"/>
        <v>A.100.06.118</v>
      </c>
      <c r="D643" s="9" t="s">
        <v>0</v>
      </c>
      <c r="E643" s="112" t="s">
        <v>362</v>
      </c>
      <c r="F643" s="115" t="str">
        <f t="shared" si="360"/>
        <v>X12Cr13 (416) 44% inox scrap (World)</v>
      </c>
      <c r="G643" s="143">
        <f t="shared" si="376"/>
        <v>4.7250224000000003</v>
      </c>
      <c r="I643" s="118">
        <f t="shared" si="377"/>
        <v>1.1187379253903402</v>
      </c>
      <c r="K643" s="161">
        <f t="shared" si="378"/>
        <v>5.1773085399999995E-2</v>
      </c>
      <c r="L643" s="161">
        <f t="shared" si="379"/>
        <v>0.22096353788</v>
      </c>
      <c r="M643" s="162">
        <f t="shared" si="380"/>
        <v>0.13724794211034036</v>
      </c>
      <c r="N643" s="161">
        <v>0.70875336</v>
      </c>
      <c r="O643" s="132">
        <v>0.15378115000000001</v>
      </c>
      <c r="P643" s="132">
        <v>5.5589E-2</v>
      </c>
      <c r="Q643" s="132">
        <v>4.2461357999999998E-2</v>
      </c>
      <c r="R643" s="132">
        <v>4.9351951999999999E-3</v>
      </c>
      <c r="S643" s="132">
        <v>1.4232353E-3</v>
      </c>
      <c r="T643" s="132">
        <v>2.9532969000000001E-3</v>
      </c>
      <c r="U643" s="132">
        <v>1.0779683E-2</v>
      </c>
      <c r="V643" s="132">
        <v>0.10599332</v>
      </c>
      <c r="W643" s="132">
        <v>6.0812514000000003E-4</v>
      </c>
      <c r="X643" s="132">
        <v>2.7257522999999999E-2</v>
      </c>
      <c r="Y643" s="132">
        <v>2.0557974E-4</v>
      </c>
      <c r="Z643" s="132">
        <v>3.9970991000000001E-3</v>
      </c>
      <c r="AA643" s="164">
        <v>1.0340328E-11</v>
      </c>
      <c r="AC643" s="118">
        <f t="shared" si="327"/>
        <v>0.70875336</v>
      </c>
      <c r="AD643" s="118">
        <f t="shared" si="328"/>
        <v>0.27192291839999999</v>
      </c>
      <c r="AE643" s="118">
        <f t="shared" si="329"/>
        <v>0.22414693210000003</v>
      </c>
      <c r="AF643" s="118">
        <f t="shared" si="330"/>
        <v>0.22096353788</v>
      </c>
      <c r="AG643" s="118">
        <f t="shared" si="331"/>
        <v>0.13325084301034035</v>
      </c>
      <c r="AI643" s="69">
        <v>38.241151000000002</v>
      </c>
      <c r="AJ643" s="69">
        <v>35.42906</v>
      </c>
      <c r="AK643" s="69">
        <v>2.7424529999999998</v>
      </c>
      <c r="AL643" s="69">
        <v>0</v>
      </c>
      <c r="AM643" s="69">
        <v>1.0053839E-2</v>
      </c>
      <c r="AN643" s="69">
        <v>4.8567329999999999E-2</v>
      </c>
      <c r="AO643" s="69">
        <v>1.1017603000000001E-2</v>
      </c>
      <c r="AQ643" s="116">
        <v>0.13543856000000001</v>
      </c>
      <c r="AR643" s="116">
        <v>0.12942743000000001</v>
      </c>
      <c r="AS643" s="116">
        <v>4.7664020000000003E-3</v>
      </c>
      <c r="AT643" s="116">
        <v>1.2447299000000001E-3</v>
      </c>
      <c r="AU643" s="150">
        <f t="shared" si="332"/>
        <v>7.7594381310745077E-6</v>
      </c>
      <c r="AV643" s="150">
        <f t="shared" si="333"/>
        <v>1.7627226523743969E-8</v>
      </c>
      <c r="AW643" s="163">
        <f t="shared" si="334"/>
        <v>0.17433192019999999</v>
      </c>
      <c r="AX643" s="196">
        <v>4.4106275999999999E-6</v>
      </c>
      <c r="AY643" s="196">
        <v>1.3308934999999999E-8</v>
      </c>
      <c r="AZ643" s="196">
        <v>3.6357660000000001E-13</v>
      </c>
      <c r="BA643" s="196">
        <v>5.0438145000000002E-15</v>
      </c>
      <c r="BB643" s="196">
        <v>1.4306942E-15</v>
      </c>
      <c r="BC643" s="196">
        <v>4.3539806000000001E-9</v>
      </c>
      <c r="BD643" s="196">
        <v>2.7736107999999998E-6</v>
      </c>
      <c r="BE643" s="196">
        <v>6.5604455000000005E-10</v>
      </c>
      <c r="BF643" s="196">
        <v>3.2115459000000001E-9</v>
      </c>
      <c r="BG643" s="196">
        <v>4.3150813999999998E-10</v>
      </c>
      <c r="BH643" s="196">
        <v>2.7123587000000001E-13</v>
      </c>
      <c r="BI643" s="196">
        <v>1.6773922E-11</v>
      </c>
      <c r="BJ643" s="196">
        <v>1.4010872E-12</v>
      </c>
      <c r="BK643" s="196">
        <v>3.8311205999999998E-13</v>
      </c>
      <c r="BL643" s="196">
        <v>4.8379566999999999E-7</v>
      </c>
      <c r="BM643" s="196">
        <v>8.7050074000000006E-8</v>
      </c>
      <c r="BN643" s="196">
        <v>1.3969267E-20</v>
      </c>
      <c r="BO643" s="108">
        <v>7.6584601999999998E-3</v>
      </c>
      <c r="BP643" s="108">
        <v>0.16667346</v>
      </c>
      <c r="BQ643" s="108">
        <v>0</v>
      </c>
      <c r="BR643" s="108">
        <v>0</v>
      </c>
      <c r="BS643" s="108">
        <v>0</v>
      </c>
      <c r="BU643" s="69">
        <v>2.8161221999999997E-4</v>
      </c>
      <c r="BV643" s="172">
        <v>2.3426919999999999E-5</v>
      </c>
      <c r="BW643" s="69">
        <v>1.3174616000000001E-4</v>
      </c>
      <c r="BX643" s="172">
        <v>1.2683519E-6</v>
      </c>
      <c r="BY643" s="172">
        <v>1.7451009000000001E-5</v>
      </c>
      <c r="BZ643" s="172">
        <v>2.5278547E-6</v>
      </c>
      <c r="CA643" s="172">
        <v>1.1227727E-5</v>
      </c>
      <c r="CB643" s="172">
        <v>3.8368021999999998E-6</v>
      </c>
      <c r="CC643" s="172">
        <v>1.9674611000000001E-6</v>
      </c>
      <c r="CD643" s="172">
        <v>1.9765238E-6</v>
      </c>
      <c r="CE643" s="172">
        <v>4.0568337000000003E-12</v>
      </c>
      <c r="CF643" s="172">
        <v>3.0891253000000001E-17</v>
      </c>
      <c r="CG643" s="172">
        <v>2.6523901E-13</v>
      </c>
      <c r="CH643" s="172">
        <v>9.4074598E-6</v>
      </c>
      <c r="CI643" s="172">
        <v>4.6590320999999998E-5</v>
      </c>
      <c r="CJ643" s="172">
        <v>3.0185625E-5</v>
      </c>
      <c r="CK643" s="69">
        <v>0</v>
      </c>
      <c r="CM643" s="197">
        <v>3.1287214E-13</v>
      </c>
      <c r="CN643" s="198">
        <v>4.7034627999999996</v>
      </c>
      <c r="CO643" s="198">
        <v>7.6802322000000006E-2</v>
      </c>
      <c r="CP643" s="198">
        <v>1.6608102E-2</v>
      </c>
      <c r="CQ643" s="197">
        <v>2.0675836000000001E-7</v>
      </c>
      <c r="CR643" s="197">
        <v>1.6590482999999999E-7</v>
      </c>
      <c r="CS643" s="198">
        <v>8.6344068000000003E-4</v>
      </c>
      <c r="CT643" s="198">
        <v>2.2518859</v>
      </c>
      <c r="CU643" s="198">
        <v>2.8658389E-4</v>
      </c>
      <c r="CV643" s="198">
        <v>9.816579299999999E-4</v>
      </c>
      <c r="CX643" s="166"/>
    </row>
    <row r="644" spans="1:102" ht="14.4">
      <c r="A644" t="s">
        <v>551</v>
      </c>
      <c r="B644" s="85" t="s">
        <v>523</v>
      </c>
      <c r="C644" s="113" t="str">
        <f t="shared" si="359"/>
        <v>A.100.06.119</v>
      </c>
      <c r="D644" s="9" t="s">
        <v>0</v>
      </c>
      <c r="E644" s="112" t="s">
        <v>362</v>
      </c>
      <c r="F644" s="115" t="str">
        <f t="shared" si="360"/>
        <v>X12Cr13 (416) 70% inox scrap (EU, USA)</v>
      </c>
      <c r="G644" s="143">
        <f t="shared" si="376"/>
        <v>3.4157130666666666</v>
      </c>
      <c r="I644" s="118">
        <f t="shared" si="377"/>
        <v>0.78595115724615161</v>
      </c>
      <c r="K644" s="161">
        <f t="shared" si="378"/>
        <v>4.0784907309999993E-2</v>
      </c>
      <c r="L644" s="161">
        <f t="shared" si="379"/>
        <v>0.15383806811999998</v>
      </c>
      <c r="M644" s="162">
        <f t="shared" si="380"/>
        <v>7.8971221816151654E-2</v>
      </c>
      <c r="N644" s="161">
        <v>0.51235695999999997</v>
      </c>
      <c r="O644" s="132">
        <v>0.1023969</v>
      </c>
      <c r="P644" s="132">
        <v>4.4171913E-2</v>
      </c>
      <c r="Q644" s="132">
        <v>3.4902866999999997E-2</v>
      </c>
      <c r="R644" s="132">
        <v>3.3476373000000002E-3</v>
      </c>
      <c r="S644" s="132">
        <v>7.8018900999999999E-4</v>
      </c>
      <c r="T644" s="132">
        <v>1.754214E-3</v>
      </c>
      <c r="U644" s="132">
        <v>6.0057536000000002E-3</v>
      </c>
      <c r="V644" s="132">
        <v>5.7869867999999998E-2</v>
      </c>
      <c r="W644" s="132">
        <v>9.4989442999999997E-4</v>
      </c>
      <c r="X644" s="132">
        <v>1.8919339E-2</v>
      </c>
      <c r="Y644" s="132">
        <v>3.1360709E-4</v>
      </c>
      <c r="Z644" s="132">
        <v>2.1820148000000002E-3</v>
      </c>
      <c r="AA644" s="164">
        <v>1.6151642999999999E-11</v>
      </c>
      <c r="AC644" s="118">
        <f t="shared" si="327"/>
        <v>0.51235695999999997</v>
      </c>
      <c r="AD644" s="118">
        <f t="shared" si="328"/>
        <v>0.19335947391</v>
      </c>
      <c r="AE644" s="118">
        <f t="shared" si="329"/>
        <v>0.15475658139999998</v>
      </c>
      <c r="AF644" s="118">
        <f t="shared" si="330"/>
        <v>0.15383806811999998</v>
      </c>
      <c r="AG644" s="118">
        <f t="shared" si="331"/>
        <v>7.6789207016151648E-2</v>
      </c>
      <c r="AI644" s="69">
        <v>31.459969999999998</v>
      </c>
      <c r="AJ644" s="69">
        <v>29.866602</v>
      </c>
      <c r="AK644" s="69">
        <v>1.5163374999999999</v>
      </c>
      <c r="AL644" s="69">
        <v>0</v>
      </c>
      <c r="AM644" s="69">
        <v>1.0148704E-2</v>
      </c>
      <c r="AN644" s="69">
        <v>5.5627832000000002E-2</v>
      </c>
      <c r="AO644" s="69">
        <v>1.1253318E-2</v>
      </c>
      <c r="AQ644" s="116">
        <v>9.5862299999999998E-2</v>
      </c>
      <c r="AR644" s="116">
        <v>9.1548294000000002E-2</v>
      </c>
      <c r="AS644" s="116">
        <v>3.4532910999999999E-3</v>
      </c>
      <c r="AT644" s="116">
        <v>8.6071558000000003E-4</v>
      </c>
      <c r="AU644" s="150">
        <f t="shared" si="332"/>
        <v>5.4885067250132143E-6</v>
      </c>
      <c r="AV644" s="150">
        <f t="shared" si="333"/>
        <v>1.2771046790641822E-8</v>
      </c>
      <c r="AW644" s="163">
        <f t="shared" si="334"/>
        <v>0.1205484028</v>
      </c>
      <c r="AX644" s="196">
        <v>3.1948902000000001E-6</v>
      </c>
      <c r="AY644" s="196">
        <v>9.6407344999999998E-9</v>
      </c>
      <c r="AZ644" s="196">
        <v>2.6335727999999999E-13</v>
      </c>
      <c r="BA644" s="196">
        <v>7.8784627999999993E-15</v>
      </c>
      <c r="BB644" s="196">
        <v>2.2347513E-15</v>
      </c>
      <c r="BC644" s="196">
        <v>4.0736708999999999E-9</v>
      </c>
      <c r="BD644" s="196">
        <v>1.9781261E-6</v>
      </c>
      <c r="BE644" s="196">
        <v>5.9918957000000002E-10</v>
      </c>
      <c r="BF644" s="196">
        <v>2.2851440999999999E-9</v>
      </c>
      <c r="BG644" s="196">
        <v>2.3537407000000002E-10</v>
      </c>
      <c r="BH644" s="196">
        <v>1.481269E-13</v>
      </c>
      <c r="BI644" s="196">
        <v>9.2189537000000001E-12</v>
      </c>
      <c r="BJ644" s="196">
        <v>7.6490805999999999E-13</v>
      </c>
      <c r="BK644" s="196">
        <v>2.0920468E-13</v>
      </c>
      <c r="BL644" s="196">
        <v>2.6389071999999998E-7</v>
      </c>
      <c r="BM644" s="196">
        <v>4.7526023999999999E-8</v>
      </c>
      <c r="BN644" s="196">
        <v>2.1820064000000001E-20</v>
      </c>
      <c r="BO644" s="108">
        <v>4.1817427999999999E-3</v>
      </c>
      <c r="BP644" s="108">
        <v>0.11636666</v>
      </c>
      <c r="BQ644" s="108">
        <v>0</v>
      </c>
      <c r="BR644" s="108">
        <v>0</v>
      </c>
      <c r="BS644" s="108">
        <v>0</v>
      </c>
      <c r="BU644" s="69">
        <v>2.0206617000000001E-4</v>
      </c>
      <c r="BV644" s="172">
        <v>1.7012953999999999E-5</v>
      </c>
      <c r="BW644" s="172">
        <v>9.5239143999999995E-5</v>
      </c>
      <c r="BX644" s="172">
        <v>7.0671325000000004E-7</v>
      </c>
      <c r="BY644" s="172">
        <v>1.2216556000000001E-5</v>
      </c>
      <c r="BZ644" s="172">
        <v>2.4746167E-6</v>
      </c>
      <c r="CA644" s="172">
        <v>6.1243458000000001E-6</v>
      </c>
      <c r="CB644" s="172">
        <v>3.7560336E-6</v>
      </c>
      <c r="CC644" s="172">
        <v>1.0843738E-6</v>
      </c>
      <c r="CD644" s="172">
        <v>1.1769971999999999E-6</v>
      </c>
      <c r="CE644" s="172">
        <v>6.336794E-12</v>
      </c>
      <c r="CF644" s="172">
        <v>4.8252286999999999E-17</v>
      </c>
      <c r="CG644" s="172">
        <v>4.1430462000000001E-13</v>
      </c>
      <c r="CH644" s="172">
        <v>7.5511023999999998E-6</v>
      </c>
      <c r="CI644" s="172">
        <v>3.8251257E-5</v>
      </c>
      <c r="CJ644" s="172">
        <v>1.6472064999999999E-5</v>
      </c>
      <c r="CK644" s="69">
        <v>0</v>
      </c>
      <c r="CM644" s="197">
        <v>4.8870780999999997E-13</v>
      </c>
      <c r="CN644" s="198">
        <v>3.3947368999999998</v>
      </c>
      <c r="CO644" s="198">
        <v>7.3698959999999994E-2</v>
      </c>
      <c r="CP644" s="198">
        <v>1.2207539E-2</v>
      </c>
      <c r="CQ644" s="197">
        <v>1.1280876E-7</v>
      </c>
      <c r="CR644" s="197">
        <v>9.4214033E-8</v>
      </c>
      <c r="CS644" s="198">
        <v>5.9798548000000002E-4</v>
      </c>
      <c r="CT644" s="198">
        <v>1.2289060999999999</v>
      </c>
      <c r="CU644" s="198">
        <v>1.5632246999999999E-4</v>
      </c>
      <c r="CV644" s="198">
        <v>9.2088333000000004E-4</v>
      </c>
      <c r="CX644" s="166"/>
    </row>
    <row r="645" spans="1:102" ht="14.4">
      <c r="A645" t="s">
        <v>552</v>
      </c>
      <c r="B645" s="85" t="s">
        <v>523</v>
      </c>
      <c r="C645" s="113" t="str">
        <f t="shared" si="359"/>
        <v>A.100.06.120</v>
      </c>
      <c r="D645" s="9" t="s">
        <v>0</v>
      </c>
      <c r="E645" s="112" t="s">
        <v>362</v>
      </c>
      <c r="F645" s="115" t="str">
        <f t="shared" si="360"/>
        <v>X12CrNi17 7 (301) 23% inox scrap (China)</v>
      </c>
      <c r="G645" s="143">
        <f t="shared" si="376"/>
        <v>5.8328994666666665</v>
      </c>
      <c r="I645" s="118">
        <f t="shared" si="377"/>
        <v>1.4003267128454231</v>
      </c>
      <c r="K645" s="161">
        <f t="shared" si="378"/>
        <v>6.1070775399999999E-2</v>
      </c>
      <c r="L645" s="161">
        <f t="shared" si="379"/>
        <v>0.27776200974000009</v>
      </c>
      <c r="M645" s="162">
        <f t="shared" si="380"/>
        <v>0.18655900770542305</v>
      </c>
      <c r="N645" s="161">
        <v>0.87493491999999995</v>
      </c>
      <c r="O645" s="132">
        <v>0.19726013000000001</v>
      </c>
      <c r="P645" s="132">
        <v>6.5249610999999999E-2</v>
      </c>
      <c r="Q645" s="132">
        <v>4.8857005000000002E-2</v>
      </c>
      <c r="R645" s="132">
        <v>6.2785133999999996E-3</v>
      </c>
      <c r="S645" s="132">
        <v>1.9673514000000001E-3</v>
      </c>
      <c r="T645" s="132">
        <v>3.9679056000000001E-3</v>
      </c>
      <c r="U645" s="132">
        <v>1.4819161000000001E-2</v>
      </c>
      <c r="V645" s="132">
        <v>0.14671316000000001</v>
      </c>
      <c r="W645" s="132">
        <v>3.1893574999999999E-4</v>
      </c>
      <c r="X645" s="132">
        <v>3.4312908000000003E-2</v>
      </c>
      <c r="Y645" s="132">
        <v>1.1417199E-4</v>
      </c>
      <c r="Z645" s="132">
        <v>5.5329397000000004E-3</v>
      </c>
      <c r="AA645" s="164">
        <v>5.4230620000000001E-12</v>
      </c>
      <c r="AC645" s="118">
        <f t="shared" si="327"/>
        <v>0.87493491999999995</v>
      </c>
      <c r="AD645" s="118">
        <f t="shared" si="328"/>
        <v>0.33839967740000004</v>
      </c>
      <c r="AE645" s="118">
        <f t="shared" si="329"/>
        <v>0.28286184170000006</v>
      </c>
      <c r="AF645" s="118">
        <f t="shared" si="330"/>
        <v>0.27776200974000004</v>
      </c>
      <c r="AG645" s="118">
        <f t="shared" si="331"/>
        <v>0.18102606800542306</v>
      </c>
      <c r="AI645" s="69">
        <v>43.979073999999997</v>
      </c>
      <c r="AJ645" s="69">
        <v>40.135753999999999</v>
      </c>
      <c r="AK645" s="69">
        <v>3.7799353999999998</v>
      </c>
      <c r="AL645" s="69">
        <v>0</v>
      </c>
      <c r="AM645" s="69">
        <v>9.9735685999999997E-3</v>
      </c>
      <c r="AN645" s="69">
        <v>4.2593059000000003E-2</v>
      </c>
      <c r="AO645" s="69">
        <v>1.0818153E-2</v>
      </c>
      <c r="AQ645" s="116">
        <v>0.16892616999999999</v>
      </c>
      <c r="AR645" s="116">
        <v>0.16147900000000001</v>
      </c>
      <c r="AS645" s="116">
        <v>5.8774958999999998E-3</v>
      </c>
      <c r="AT645" s="116">
        <v>1.5696651000000001E-3</v>
      </c>
      <c r="AU645" s="150">
        <f t="shared" si="332"/>
        <v>9.6809954590956053E-6</v>
      </c>
      <c r="AV645" s="150">
        <f t="shared" si="333"/>
        <v>2.1736301777727329E-8</v>
      </c>
      <c r="AW645" s="163">
        <f t="shared" si="334"/>
        <v>0.21984104800000001</v>
      </c>
      <c r="AX645" s="196">
        <v>5.4393284000000003E-6</v>
      </c>
      <c r="AY645" s="196">
        <v>1.6412797000000001E-8</v>
      </c>
      <c r="AZ645" s="196">
        <v>4.4837755999999999E-13</v>
      </c>
      <c r="BA645" s="196">
        <v>2.645266E-15</v>
      </c>
      <c r="BB645" s="196">
        <v>7.5033819000000001E-16</v>
      </c>
      <c r="BC645" s="196">
        <v>4.5911657000000003E-9</v>
      </c>
      <c r="BD645" s="196">
        <v>3.4467132999999999E-6</v>
      </c>
      <c r="BE645" s="196">
        <v>7.0415261000000004E-10</v>
      </c>
      <c r="BF645" s="196">
        <v>3.9954244E-9</v>
      </c>
      <c r="BG645" s="196">
        <v>5.9746773999999997E-10</v>
      </c>
      <c r="BH645" s="196">
        <v>3.7540500999999999E-13</v>
      </c>
      <c r="BI645" s="196">
        <v>2.3166588000000001E-11</v>
      </c>
      <c r="BJ645" s="196">
        <v>1.9393926999999998E-12</v>
      </c>
      <c r="BK645" s="196">
        <v>5.3026445000000005E-13</v>
      </c>
      <c r="BL645" s="196">
        <v>6.6986909000000004E-7</v>
      </c>
      <c r="BM645" s="196">
        <v>1.2049350000000001E-7</v>
      </c>
      <c r="BN645" s="196">
        <v>7.3262859999999999E-21</v>
      </c>
      <c r="BO645" s="108">
        <v>1.0600297999999999E-2</v>
      </c>
      <c r="BP645" s="108">
        <v>0.20924075</v>
      </c>
      <c r="BQ645" s="108">
        <v>0</v>
      </c>
      <c r="BR645" s="108">
        <v>0</v>
      </c>
      <c r="BS645" s="108">
        <v>0</v>
      </c>
      <c r="BU645" s="69">
        <v>3.4892042000000002E-4</v>
      </c>
      <c r="BV645" s="172">
        <v>2.8854121E-5</v>
      </c>
      <c r="BW645" s="69">
        <v>1.6263671E-4</v>
      </c>
      <c r="BX645" s="172">
        <v>1.7435846999999999E-6</v>
      </c>
      <c r="BY645" s="172">
        <v>2.1880161000000001E-5</v>
      </c>
      <c r="BZ645" s="172">
        <v>2.5729021999999999E-6</v>
      </c>
      <c r="CA645" s="172">
        <v>1.5545972E-5</v>
      </c>
      <c r="CB645" s="172">
        <v>3.9051448E-6</v>
      </c>
      <c r="CC645" s="172">
        <v>2.7146889E-6</v>
      </c>
      <c r="CD645" s="172">
        <v>2.6530463000000001E-6</v>
      </c>
      <c r="CE645" s="172">
        <v>2.1276366000000001E-12</v>
      </c>
      <c r="CF645" s="172">
        <v>1.6201146999999999E-17</v>
      </c>
      <c r="CG645" s="172">
        <v>1.3910657E-13</v>
      </c>
      <c r="CH645" s="172">
        <v>1.0978224E-5</v>
      </c>
      <c r="CI645" s="172">
        <v>5.3646453E-5</v>
      </c>
      <c r="CJ645" s="172">
        <v>4.1789406E-5</v>
      </c>
      <c r="CK645" s="69">
        <v>0</v>
      </c>
      <c r="CM645" s="197">
        <v>1.6408812E-13</v>
      </c>
      <c r="CN645" s="198">
        <v>5.8108462999999997</v>
      </c>
      <c r="CO645" s="198">
        <v>7.9428243999999995E-2</v>
      </c>
      <c r="CP645" s="198">
        <v>2.0331656E-2</v>
      </c>
      <c r="CQ645" s="197">
        <v>2.8625417999999998E-7</v>
      </c>
      <c r="CR645" s="197">
        <v>2.2656628E-7</v>
      </c>
      <c r="CS645" s="198">
        <v>1.0880566E-3</v>
      </c>
      <c r="CT645" s="198">
        <v>3.1174843000000001</v>
      </c>
      <c r="CU645" s="198">
        <v>3.9680508999999999E-4</v>
      </c>
      <c r="CV645" s="198">
        <v>1.0330826E-3</v>
      </c>
      <c r="CX645" s="166"/>
    </row>
    <row r="646" spans="1:102" ht="14.4">
      <c r="A646" t="s">
        <v>553</v>
      </c>
      <c r="B646" s="85" t="s">
        <v>523</v>
      </c>
      <c r="C646" s="113" t="str">
        <f t="shared" si="359"/>
        <v>A.100.06.121</v>
      </c>
      <c r="D646" s="9" t="s">
        <v>0</v>
      </c>
      <c r="E646" s="112" t="s">
        <v>362</v>
      </c>
      <c r="F646" s="115" t="str">
        <f t="shared" si="360"/>
        <v>X12CrNi17 7 (301) 44% inox scrap (World)</v>
      </c>
      <c r="G646" s="143">
        <f t="shared" si="376"/>
        <v>4.7250224000000003</v>
      </c>
      <c r="I646" s="118">
        <f t="shared" si="377"/>
        <v>1.1187379253903402</v>
      </c>
      <c r="K646" s="161">
        <f t="shared" si="378"/>
        <v>5.1773085399999995E-2</v>
      </c>
      <c r="L646" s="161">
        <f t="shared" si="379"/>
        <v>0.22096353788</v>
      </c>
      <c r="M646" s="162">
        <f t="shared" si="380"/>
        <v>0.13724794211034036</v>
      </c>
      <c r="N646" s="161">
        <v>0.70875336</v>
      </c>
      <c r="O646" s="132">
        <v>0.15378115000000001</v>
      </c>
      <c r="P646" s="132">
        <v>5.5589E-2</v>
      </c>
      <c r="Q646" s="132">
        <v>4.2461357999999998E-2</v>
      </c>
      <c r="R646" s="132">
        <v>4.9351951999999999E-3</v>
      </c>
      <c r="S646" s="132">
        <v>1.4232353E-3</v>
      </c>
      <c r="T646" s="132">
        <v>2.9532969000000001E-3</v>
      </c>
      <c r="U646" s="132">
        <v>1.0779683E-2</v>
      </c>
      <c r="V646" s="132">
        <v>0.10599332</v>
      </c>
      <c r="W646" s="132">
        <v>6.0812514000000003E-4</v>
      </c>
      <c r="X646" s="132">
        <v>2.7257522999999999E-2</v>
      </c>
      <c r="Y646" s="132">
        <v>2.0557974E-4</v>
      </c>
      <c r="Z646" s="132">
        <v>3.9970991000000001E-3</v>
      </c>
      <c r="AA646" s="164">
        <v>1.0340328E-11</v>
      </c>
      <c r="AC646" s="118">
        <f t="shared" si="327"/>
        <v>0.70875336</v>
      </c>
      <c r="AD646" s="118">
        <f t="shared" si="328"/>
        <v>0.27192291839999999</v>
      </c>
      <c r="AE646" s="118">
        <f t="shared" si="329"/>
        <v>0.22414693210000003</v>
      </c>
      <c r="AF646" s="118">
        <f t="shared" si="330"/>
        <v>0.22096353788</v>
      </c>
      <c r="AG646" s="118">
        <f t="shared" si="331"/>
        <v>0.13325084301034035</v>
      </c>
      <c r="AI646" s="69">
        <v>38.241151000000002</v>
      </c>
      <c r="AJ646" s="69">
        <v>35.42906</v>
      </c>
      <c r="AK646" s="69">
        <v>2.7424529999999998</v>
      </c>
      <c r="AL646" s="69">
        <v>0</v>
      </c>
      <c r="AM646" s="69">
        <v>1.0053839E-2</v>
      </c>
      <c r="AN646" s="69">
        <v>4.8567329999999999E-2</v>
      </c>
      <c r="AO646" s="69">
        <v>1.1017603000000001E-2</v>
      </c>
      <c r="AQ646" s="116">
        <v>0.13543856000000001</v>
      </c>
      <c r="AR646" s="116">
        <v>0.12942743000000001</v>
      </c>
      <c r="AS646" s="116">
        <v>4.7664020000000003E-3</v>
      </c>
      <c r="AT646" s="116">
        <v>1.2447299000000001E-3</v>
      </c>
      <c r="AU646" s="150">
        <f t="shared" si="332"/>
        <v>7.7594381310745077E-6</v>
      </c>
      <c r="AV646" s="150">
        <f t="shared" si="333"/>
        <v>1.7627226523743969E-8</v>
      </c>
      <c r="AW646" s="163">
        <f t="shared" si="334"/>
        <v>0.17433192019999999</v>
      </c>
      <c r="AX646" s="196">
        <v>4.4106275999999999E-6</v>
      </c>
      <c r="AY646" s="196">
        <v>1.3308934999999999E-8</v>
      </c>
      <c r="AZ646" s="196">
        <v>3.6357660000000001E-13</v>
      </c>
      <c r="BA646" s="196">
        <v>5.0438145000000002E-15</v>
      </c>
      <c r="BB646" s="196">
        <v>1.4306942E-15</v>
      </c>
      <c r="BC646" s="196">
        <v>4.3539806000000001E-9</v>
      </c>
      <c r="BD646" s="196">
        <v>2.7736107999999998E-6</v>
      </c>
      <c r="BE646" s="196">
        <v>6.5604455000000005E-10</v>
      </c>
      <c r="BF646" s="196">
        <v>3.2115459000000001E-9</v>
      </c>
      <c r="BG646" s="196">
        <v>4.3150813999999998E-10</v>
      </c>
      <c r="BH646" s="196">
        <v>2.7123587000000001E-13</v>
      </c>
      <c r="BI646" s="196">
        <v>1.6773922E-11</v>
      </c>
      <c r="BJ646" s="196">
        <v>1.4010872E-12</v>
      </c>
      <c r="BK646" s="196">
        <v>3.8311205999999998E-13</v>
      </c>
      <c r="BL646" s="196">
        <v>4.8379566999999999E-7</v>
      </c>
      <c r="BM646" s="196">
        <v>8.7050074000000006E-8</v>
      </c>
      <c r="BN646" s="196">
        <v>1.3969267E-20</v>
      </c>
      <c r="BO646" s="108">
        <v>7.6584601999999998E-3</v>
      </c>
      <c r="BP646" s="108">
        <v>0.16667346</v>
      </c>
      <c r="BQ646" s="108">
        <v>0</v>
      </c>
      <c r="BR646" s="108">
        <v>0</v>
      </c>
      <c r="BS646" s="108">
        <v>0</v>
      </c>
      <c r="BU646" s="69">
        <v>2.8161221999999997E-4</v>
      </c>
      <c r="BV646" s="172">
        <v>2.3426919999999999E-5</v>
      </c>
      <c r="BW646" s="69">
        <v>1.3174616000000001E-4</v>
      </c>
      <c r="BX646" s="172">
        <v>1.2683519E-6</v>
      </c>
      <c r="BY646" s="172">
        <v>1.7451009000000001E-5</v>
      </c>
      <c r="BZ646" s="172">
        <v>2.5278547E-6</v>
      </c>
      <c r="CA646" s="172">
        <v>1.1227727E-5</v>
      </c>
      <c r="CB646" s="172">
        <v>3.8368021999999998E-6</v>
      </c>
      <c r="CC646" s="172">
        <v>1.9674611000000001E-6</v>
      </c>
      <c r="CD646" s="172">
        <v>1.9765238E-6</v>
      </c>
      <c r="CE646" s="172">
        <v>4.0568337000000003E-12</v>
      </c>
      <c r="CF646" s="172">
        <v>3.0891253000000001E-17</v>
      </c>
      <c r="CG646" s="172">
        <v>2.6523901E-13</v>
      </c>
      <c r="CH646" s="172">
        <v>9.4074598E-6</v>
      </c>
      <c r="CI646" s="172">
        <v>4.6590320999999998E-5</v>
      </c>
      <c r="CJ646" s="172">
        <v>3.0185625E-5</v>
      </c>
      <c r="CK646" s="69">
        <v>0</v>
      </c>
      <c r="CM646" s="197">
        <v>3.1287214E-13</v>
      </c>
      <c r="CN646" s="198">
        <v>4.7034627999999996</v>
      </c>
      <c r="CO646" s="198">
        <v>7.6802322000000006E-2</v>
      </c>
      <c r="CP646" s="198">
        <v>1.6608102E-2</v>
      </c>
      <c r="CQ646" s="197">
        <v>2.0675836000000001E-7</v>
      </c>
      <c r="CR646" s="197">
        <v>1.6590482999999999E-7</v>
      </c>
      <c r="CS646" s="198">
        <v>8.6344068000000003E-4</v>
      </c>
      <c r="CT646" s="198">
        <v>2.2518859</v>
      </c>
      <c r="CU646" s="198">
        <v>2.8658389E-4</v>
      </c>
      <c r="CV646" s="198">
        <v>9.816579299999999E-4</v>
      </c>
      <c r="CX646" s="166"/>
    </row>
    <row r="647" spans="1:102" ht="14.4">
      <c r="A647" t="s">
        <v>554</v>
      </c>
      <c r="B647" s="85" t="s">
        <v>523</v>
      </c>
      <c r="C647" s="113" t="str">
        <f t="shared" si="359"/>
        <v>A.100.06.122</v>
      </c>
      <c r="D647" s="9" t="s">
        <v>0</v>
      </c>
      <c r="E647" s="112" t="s">
        <v>362</v>
      </c>
      <c r="F647" s="115" t="str">
        <f t="shared" si="360"/>
        <v>X12CrNi17 7 (301) 70% inox scrap (EU, USA)</v>
      </c>
      <c r="G647" s="143">
        <f t="shared" si="376"/>
        <v>3.4157130666666666</v>
      </c>
      <c r="I647" s="118">
        <f t="shared" si="377"/>
        <v>0.78595115724615161</v>
      </c>
      <c r="K647" s="161">
        <f t="shared" si="378"/>
        <v>4.0784907309999993E-2</v>
      </c>
      <c r="L647" s="161">
        <f t="shared" si="379"/>
        <v>0.15383806811999998</v>
      </c>
      <c r="M647" s="162">
        <f t="shared" si="380"/>
        <v>7.8971221816151654E-2</v>
      </c>
      <c r="N647" s="161">
        <v>0.51235695999999997</v>
      </c>
      <c r="O647" s="132">
        <v>0.1023969</v>
      </c>
      <c r="P647" s="132">
        <v>4.4171913E-2</v>
      </c>
      <c r="Q647" s="132">
        <v>3.4902866999999997E-2</v>
      </c>
      <c r="R647" s="132">
        <v>3.3476373000000002E-3</v>
      </c>
      <c r="S647" s="132">
        <v>7.8018900999999999E-4</v>
      </c>
      <c r="T647" s="132">
        <v>1.754214E-3</v>
      </c>
      <c r="U647" s="132">
        <v>6.0057536000000002E-3</v>
      </c>
      <c r="V647" s="132">
        <v>5.7869867999999998E-2</v>
      </c>
      <c r="W647" s="132">
        <v>9.4989442999999997E-4</v>
      </c>
      <c r="X647" s="132">
        <v>1.8919339E-2</v>
      </c>
      <c r="Y647" s="132">
        <v>3.1360709E-4</v>
      </c>
      <c r="Z647" s="132">
        <v>2.1820148000000002E-3</v>
      </c>
      <c r="AA647" s="164">
        <v>1.6151642999999999E-11</v>
      </c>
      <c r="AC647" s="118">
        <f t="shared" ref="AC647:AC710" si="381">N647</f>
        <v>0.51235695999999997</v>
      </c>
      <c r="AD647" s="118">
        <f t="shared" ref="AD647:AD710" si="382">O647+P647+Q647+R647+S647+T647+U647</f>
        <v>0.19335947391</v>
      </c>
      <c r="AE647" s="118">
        <f t="shared" ref="AE647:AE710" si="383">O647+P647+U647+Z647</f>
        <v>0.15475658139999998</v>
      </c>
      <c r="AF647" s="118">
        <f t="shared" ref="AF647:AF710" si="384">Y647+O647+P647+U647+W647</f>
        <v>0.15383806811999998</v>
      </c>
      <c r="AG647" s="118">
        <f t="shared" ref="AG647:AG710" si="385">V647+X647+AA647</f>
        <v>7.6789207016151648E-2</v>
      </c>
      <c r="AI647" s="69">
        <v>31.459969999999998</v>
      </c>
      <c r="AJ647" s="69">
        <v>29.866602</v>
      </c>
      <c r="AK647" s="69">
        <v>1.5163374999999999</v>
      </c>
      <c r="AL647" s="69">
        <v>0</v>
      </c>
      <c r="AM647" s="69">
        <v>1.0148704E-2</v>
      </c>
      <c r="AN647" s="69">
        <v>5.5627832000000002E-2</v>
      </c>
      <c r="AO647" s="69">
        <v>1.1253318E-2</v>
      </c>
      <c r="AQ647" s="116">
        <v>9.5862299999999998E-2</v>
      </c>
      <c r="AR647" s="116">
        <v>9.1548294000000002E-2</v>
      </c>
      <c r="AS647" s="116">
        <v>3.4532910999999999E-3</v>
      </c>
      <c r="AT647" s="116">
        <v>8.6071558000000003E-4</v>
      </c>
      <c r="AU647" s="150">
        <f t="shared" ref="AU647:AU710" si="386">AX647+BA647+BB647+BC647+BD647+BL647+BM647+BQ647</f>
        <v>5.4885067250132143E-6</v>
      </c>
      <c r="AV647" s="150">
        <f t="shared" ref="AV647:AV710" si="387">AY647+AZ647+BE647+BF647+BG647+BH647+BI647+BJ647+BK647+BN647+BR647+BS647</f>
        <v>1.2771046790641822E-8</v>
      </c>
      <c r="AW647" s="163">
        <f t="shared" ref="AW647:AW710" si="388">BO647+BP647</f>
        <v>0.1205484028</v>
      </c>
      <c r="AX647" s="196">
        <v>3.1948902000000001E-6</v>
      </c>
      <c r="AY647" s="196">
        <v>9.6407344999999998E-9</v>
      </c>
      <c r="AZ647" s="196">
        <v>2.6335727999999999E-13</v>
      </c>
      <c r="BA647" s="196">
        <v>7.8784627999999993E-15</v>
      </c>
      <c r="BB647" s="196">
        <v>2.2347513E-15</v>
      </c>
      <c r="BC647" s="196">
        <v>4.0736708999999999E-9</v>
      </c>
      <c r="BD647" s="196">
        <v>1.9781261E-6</v>
      </c>
      <c r="BE647" s="196">
        <v>5.9918957000000002E-10</v>
      </c>
      <c r="BF647" s="196">
        <v>2.2851440999999999E-9</v>
      </c>
      <c r="BG647" s="196">
        <v>2.3537407000000002E-10</v>
      </c>
      <c r="BH647" s="196">
        <v>1.481269E-13</v>
      </c>
      <c r="BI647" s="196">
        <v>9.2189537000000001E-12</v>
      </c>
      <c r="BJ647" s="196">
        <v>7.6490805999999999E-13</v>
      </c>
      <c r="BK647" s="196">
        <v>2.0920468E-13</v>
      </c>
      <c r="BL647" s="196">
        <v>2.6389071999999998E-7</v>
      </c>
      <c r="BM647" s="196">
        <v>4.7526023999999999E-8</v>
      </c>
      <c r="BN647" s="196">
        <v>2.1820064000000001E-20</v>
      </c>
      <c r="BO647" s="108">
        <v>4.1817427999999999E-3</v>
      </c>
      <c r="BP647" s="108">
        <v>0.11636666</v>
      </c>
      <c r="BQ647" s="108">
        <v>0</v>
      </c>
      <c r="BR647" s="108">
        <v>0</v>
      </c>
      <c r="BS647" s="108">
        <v>0</v>
      </c>
      <c r="BU647" s="69">
        <v>2.0206617000000001E-4</v>
      </c>
      <c r="BV647" s="172">
        <v>1.7012953999999999E-5</v>
      </c>
      <c r="BW647" s="172">
        <v>9.5239143999999995E-5</v>
      </c>
      <c r="BX647" s="172">
        <v>7.0671325000000004E-7</v>
      </c>
      <c r="BY647" s="172">
        <v>1.2216556000000001E-5</v>
      </c>
      <c r="BZ647" s="172">
        <v>2.4746167E-6</v>
      </c>
      <c r="CA647" s="172">
        <v>6.1243458000000001E-6</v>
      </c>
      <c r="CB647" s="172">
        <v>3.7560336E-6</v>
      </c>
      <c r="CC647" s="172">
        <v>1.0843738E-6</v>
      </c>
      <c r="CD647" s="172">
        <v>1.1769971999999999E-6</v>
      </c>
      <c r="CE647" s="172">
        <v>6.336794E-12</v>
      </c>
      <c r="CF647" s="172">
        <v>4.8252286999999999E-17</v>
      </c>
      <c r="CG647" s="172">
        <v>4.1430462000000001E-13</v>
      </c>
      <c r="CH647" s="172">
        <v>7.5511023999999998E-6</v>
      </c>
      <c r="CI647" s="172">
        <v>3.8251257E-5</v>
      </c>
      <c r="CJ647" s="172">
        <v>1.6472064999999999E-5</v>
      </c>
      <c r="CK647" s="69">
        <v>0</v>
      </c>
      <c r="CM647" s="197">
        <v>4.8870780999999997E-13</v>
      </c>
      <c r="CN647" s="198">
        <v>3.3947368999999998</v>
      </c>
      <c r="CO647" s="198">
        <v>7.3698959999999994E-2</v>
      </c>
      <c r="CP647" s="198">
        <v>1.2207539E-2</v>
      </c>
      <c r="CQ647" s="197">
        <v>1.1280876E-7</v>
      </c>
      <c r="CR647" s="197">
        <v>9.4214033E-8</v>
      </c>
      <c r="CS647" s="198">
        <v>5.9798548000000002E-4</v>
      </c>
      <c r="CT647" s="198">
        <v>1.2289060999999999</v>
      </c>
      <c r="CU647" s="198">
        <v>1.5632246999999999E-4</v>
      </c>
      <c r="CV647" s="198">
        <v>9.2088333000000004E-4</v>
      </c>
      <c r="CX647" s="166"/>
    </row>
    <row r="648" spans="1:102" ht="14.4">
      <c r="A648" t="s">
        <v>555</v>
      </c>
      <c r="B648" s="85" t="s">
        <v>523</v>
      </c>
      <c r="C648" s="113" t="str">
        <f t="shared" si="359"/>
        <v>A.100.06.123</v>
      </c>
      <c r="D648" s="9" t="s">
        <v>0</v>
      </c>
      <c r="E648" s="112" t="s">
        <v>362</v>
      </c>
      <c r="F648" s="115" t="str">
        <f t="shared" si="360"/>
        <v>X20Cr13 (420) 23% inox scrap (China)</v>
      </c>
      <c r="G648" s="143">
        <f t="shared" si="376"/>
        <v>5.9197218000000005</v>
      </c>
      <c r="I648" s="118">
        <f t="shared" si="377"/>
        <v>1.7510403903754233</v>
      </c>
      <c r="K648" s="161">
        <f t="shared" si="378"/>
        <v>6.8183042200000002E-2</v>
      </c>
      <c r="L648" s="161">
        <f t="shared" si="379"/>
        <v>0.31701622377000005</v>
      </c>
      <c r="M648" s="162">
        <f t="shared" si="380"/>
        <v>0.47788285440542305</v>
      </c>
      <c r="N648" s="161">
        <v>0.88795827000000005</v>
      </c>
      <c r="O648" s="132">
        <v>0.22379884999999999</v>
      </c>
      <c r="P648" s="132">
        <v>7.7397862999999997E-2</v>
      </c>
      <c r="Q648" s="132">
        <v>4.8463723E-2</v>
      </c>
      <c r="R648" s="132">
        <v>7.8392697000000001E-3</v>
      </c>
      <c r="S648" s="132">
        <v>1.7851035000000001E-3</v>
      </c>
      <c r="T648" s="132">
        <v>1.0094946E-2</v>
      </c>
      <c r="U648" s="132">
        <v>1.5385947000000001E-2</v>
      </c>
      <c r="V648" s="132">
        <v>0.43517683000000001</v>
      </c>
      <c r="W648" s="132">
        <v>3.1893574999999999E-4</v>
      </c>
      <c r="X648" s="132">
        <v>3.5474427000000003E-2</v>
      </c>
      <c r="Y648" s="132">
        <v>1.1462802E-4</v>
      </c>
      <c r="Z648" s="132">
        <v>7.2315974000000003E-3</v>
      </c>
      <c r="AA648" s="164">
        <v>5.4230620000000001E-12</v>
      </c>
      <c r="AC648" s="118">
        <f t="shared" si="381"/>
        <v>0.88795827000000005</v>
      </c>
      <c r="AD648" s="118">
        <f t="shared" si="382"/>
        <v>0.3847657022</v>
      </c>
      <c r="AE648" s="118">
        <f t="shared" si="383"/>
        <v>0.32381425740000003</v>
      </c>
      <c r="AF648" s="118">
        <f t="shared" si="384"/>
        <v>0.31701622377000005</v>
      </c>
      <c r="AG648" s="118">
        <f t="shared" si="385"/>
        <v>0.47065125700542304</v>
      </c>
      <c r="AI648" s="69">
        <v>44.521256999999999</v>
      </c>
      <c r="AJ648" s="69">
        <v>40.337023000000002</v>
      </c>
      <c r="AK648" s="69">
        <v>3.9129957000000002</v>
      </c>
      <c r="AL648" s="69">
        <v>0</v>
      </c>
      <c r="AM648" s="69">
        <v>0.16709667</v>
      </c>
      <c r="AN648" s="69">
        <v>7.8310788000000006E-2</v>
      </c>
      <c r="AO648" s="69">
        <v>2.5831382E-2</v>
      </c>
      <c r="AQ648" s="116">
        <v>0.17793015000000001</v>
      </c>
      <c r="AR648" s="116">
        <v>0.16988307999999999</v>
      </c>
      <c r="AS648" s="116">
        <v>6.2272548E-3</v>
      </c>
      <c r="AT648" s="116">
        <v>1.8198175E-3</v>
      </c>
      <c r="AU648" s="150">
        <f t="shared" si="386"/>
        <v>1.0184836848095604E-5</v>
      </c>
      <c r="AV648" s="150">
        <f t="shared" si="387"/>
        <v>2.3029788734787324E-8</v>
      </c>
      <c r="AW648" s="163">
        <f t="shared" si="388"/>
        <v>0.25487639500000003</v>
      </c>
      <c r="AX648" s="196">
        <v>5.5199038999999996E-6</v>
      </c>
      <c r="AY648" s="196">
        <v>1.6655912999999999E-8</v>
      </c>
      <c r="AZ648" s="196">
        <v>4.5501982999999996E-13</v>
      </c>
      <c r="BA648" s="196">
        <v>2.645266E-15</v>
      </c>
      <c r="BB648" s="196">
        <v>7.5033819000000001E-16</v>
      </c>
      <c r="BC648" s="196">
        <v>4.5978046999999998E-9</v>
      </c>
      <c r="BD648" s="196">
        <v>3.9424818E-6</v>
      </c>
      <c r="BE648" s="196">
        <v>7.0361339999999996E-10</v>
      </c>
      <c r="BF648" s="196">
        <v>4.5627437000000003E-9</v>
      </c>
      <c r="BG648" s="196">
        <v>1.0523679999999999E-9</v>
      </c>
      <c r="BH648" s="196">
        <v>3.7252651000000001E-13</v>
      </c>
      <c r="BI648" s="196">
        <v>5.141178E-11</v>
      </c>
      <c r="BJ648" s="196">
        <v>2.1712017000000001E-12</v>
      </c>
      <c r="BK648" s="196">
        <v>7.4010674000000002E-13</v>
      </c>
      <c r="BL648" s="196">
        <v>5.5671662000000005E-7</v>
      </c>
      <c r="BM648" s="196">
        <v>1.6113672000000001E-7</v>
      </c>
      <c r="BN648" s="196">
        <v>7.3262859999999999E-21</v>
      </c>
      <c r="BO648" s="108">
        <v>4.4945554999999998E-2</v>
      </c>
      <c r="BP648" s="108">
        <v>0.20993084000000001</v>
      </c>
      <c r="BQ648" s="108">
        <v>0</v>
      </c>
      <c r="BR648" s="108">
        <v>0</v>
      </c>
      <c r="BS648" s="108">
        <v>0</v>
      </c>
      <c r="BU648" s="69">
        <v>4.7896803000000001E-4</v>
      </c>
      <c r="BV648" s="172">
        <v>3.2773201999999999E-5</v>
      </c>
      <c r="BW648" s="69">
        <v>1.6505755E-4</v>
      </c>
      <c r="BX648" s="172">
        <v>1.8109973000000001E-6</v>
      </c>
      <c r="BY648" s="172">
        <v>2.5589664000000002E-5</v>
      </c>
      <c r="BZ648" s="172">
        <v>2.5882601E-6</v>
      </c>
      <c r="CA648" s="172">
        <v>2.7382382000000001E-5</v>
      </c>
      <c r="CB648" s="172">
        <v>3.9284547000000002E-6</v>
      </c>
      <c r="CC648" s="172">
        <v>2.7343029000000002E-6</v>
      </c>
      <c r="CD648" s="172">
        <v>6.7089421000000001E-6</v>
      </c>
      <c r="CE648" s="172">
        <v>2.1276366000000001E-12</v>
      </c>
      <c r="CF648" s="172">
        <v>1.6201146999999999E-17</v>
      </c>
      <c r="CG648" s="172">
        <v>1.3910657E-13</v>
      </c>
      <c r="CH648" s="172">
        <v>1.1156047999999999E-5</v>
      </c>
      <c r="CI648" s="172">
        <v>5.4048792999999997E-5</v>
      </c>
      <c r="CJ648" s="69">
        <v>1.4518943000000001E-4</v>
      </c>
      <c r="CK648" s="69">
        <v>0</v>
      </c>
      <c r="CM648" s="197">
        <v>1.6408812E-13</v>
      </c>
      <c r="CN648" s="198">
        <v>5.8976648999999997</v>
      </c>
      <c r="CO648" s="198">
        <v>7.9682961999999996E-2</v>
      </c>
      <c r="CP648" s="198">
        <v>2.3017215000000001E-2</v>
      </c>
      <c r="CQ648" s="197">
        <v>2.3781486000000001E-7</v>
      </c>
      <c r="CR648" s="197">
        <v>6.0647385000000005E-7</v>
      </c>
      <c r="CS648" s="198">
        <v>1.2649984E-3</v>
      </c>
      <c r="CT648" s="198">
        <v>3.0051676</v>
      </c>
      <c r="CU648" s="198">
        <v>6.9892475999999996E-4</v>
      </c>
      <c r="CV648" s="198">
        <v>1.0375001E-3</v>
      </c>
      <c r="CX648" s="166"/>
    </row>
    <row r="649" spans="1:102" ht="14.4">
      <c r="A649" t="s">
        <v>556</v>
      </c>
      <c r="B649" s="85" t="s">
        <v>523</v>
      </c>
      <c r="C649" s="113" t="str">
        <f t="shared" si="359"/>
        <v>A.100.06.124</v>
      </c>
      <c r="D649" s="9" t="s">
        <v>0</v>
      </c>
      <c r="E649" s="112" t="s">
        <v>362</v>
      </c>
      <c r="F649" s="115" t="str">
        <f t="shared" si="360"/>
        <v>X20Cr13 (420) 44% inox scrap (World)</v>
      </c>
      <c r="G649" s="143">
        <f t="shared" si="376"/>
        <v>4.7877273333333337</v>
      </c>
      <c r="I649" s="118">
        <f t="shared" si="377"/>
        <v>1.3720311161503405</v>
      </c>
      <c r="K649" s="161">
        <f t="shared" si="378"/>
        <v>5.6909722400000001E-2</v>
      </c>
      <c r="L649" s="161">
        <f t="shared" si="379"/>
        <v>0.24931379923999999</v>
      </c>
      <c r="M649" s="162">
        <f t="shared" si="380"/>
        <v>0.34764849451034036</v>
      </c>
      <c r="N649" s="161">
        <v>0.71815910000000005</v>
      </c>
      <c r="O649" s="132">
        <v>0.17294799999999999</v>
      </c>
      <c r="P649" s="132">
        <v>6.4362737000000003E-2</v>
      </c>
      <c r="Q649" s="132">
        <v>4.2177320999999997E-2</v>
      </c>
      <c r="R649" s="132">
        <v>6.0624080999999996E-3</v>
      </c>
      <c r="S649" s="132">
        <v>1.2916118000000001E-3</v>
      </c>
      <c r="T649" s="132">
        <v>7.3783815000000004E-3</v>
      </c>
      <c r="U649" s="132">
        <v>1.1189028E-2</v>
      </c>
      <c r="V649" s="132">
        <v>0.31432819000000001</v>
      </c>
      <c r="W649" s="132">
        <v>6.0812514000000003E-4</v>
      </c>
      <c r="X649" s="132">
        <v>2.8096396999999999E-2</v>
      </c>
      <c r="Y649" s="132">
        <v>2.059091E-4</v>
      </c>
      <c r="Z649" s="132">
        <v>5.2239074999999996E-3</v>
      </c>
      <c r="AA649" s="164">
        <v>1.0340328E-11</v>
      </c>
      <c r="AC649" s="118">
        <f t="shared" si="381"/>
        <v>0.71815910000000005</v>
      </c>
      <c r="AD649" s="118">
        <f t="shared" si="382"/>
        <v>0.30540948739999996</v>
      </c>
      <c r="AE649" s="118">
        <f t="shared" si="383"/>
        <v>0.2537236725</v>
      </c>
      <c r="AF649" s="118">
        <f t="shared" si="384"/>
        <v>0.24931379923999999</v>
      </c>
      <c r="AG649" s="118">
        <f t="shared" si="385"/>
        <v>0.34242458701034034</v>
      </c>
      <c r="AI649" s="69">
        <v>38.632728</v>
      </c>
      <c r="AJ649" s="69">
        <v>35.574420000000003</v>
      </c>
      <c r="AK649" s="69">
        <v>2.8385520999999998</v>
      </c>
      <c r="AL649" s="69">
        <v>0</v>
      </c>
      <c r="AM649" s="69">
        <v>0.12353163</v>
      </c>
      <c r="AN649" s="69">
        <v>7.4363468000000002E-2</v>
      </c>
      <c r="AO649" s="69">
        <v>2.1860490999999999E-2</v>
      </c>
      <c r="AQ649" s="116">
        <v>0.14194144</v>
      </c>
      <c r="AR649" s="116">
        <v>0.13549704000000001</v>
      </c>
      <c r="AS649" s="116">
        <v>5.0190056000000002E-3</v>
      </c>
      <c r="AT649" s="116">
        <v>1.4253955E-3</v>
      </c>
      <c r="AU649" s="150">
        <f t="shared" si="386"/>
        <v>8.1233236318745103E-6</v>
      </c>
      <c r="AV649" s="150">
        <f t="shared" si="387"/>
        <v>1.8561411788393963E-8</v>
      </c>
      <c r="AW649" s="163">
        <f t="shared" si="388"/>
        <v>0.199635218</v>
      </c>
      <c r="AX649" s="196">
        <v>4.4688210000000003E-6</v>
      </c>
      <c r="AY649" s="196">
        <v>1.3484519E-8</v>
      </c>
      <c r="AZ649" s="196">
        <v>3.683738E-13</v>
      </c>
      <c r="BA649" s="196">
        <v>5.0438145000000002E-15</v>
      </c>
      <c r="BB649" s="196">
        <v>1.4306942E-15</v>
      </c>
      <c r="BC649" s="196">
        <v>4.3587753999999999E-9</v>
      </c>
      <c r="BD649" s="196">
        <v>3.1316659E-6</v>
      </c>
      <c r="BE649" s="196">
        <v>6.5565511999999996E-10</v>
      </c>
      <c r="BF649" s="196">
        <v>3.6212764999999998E-9</v>
      </c>
      <c r="BG649" s="196">
        <v>7.6004723999999999E-10</v>
      </c>
      <c r="BH649" s="196">
        <v>2.6915695999999998E-13</v>
      </c>
      <c r="BI649" s="196">
        <v>3.7173228000000002E-11</v>
      </c>
      <c r="BJ649" s="196">
        <v>1.5685048E-12</v>
      </c>
      <c r="BK649" s="196">
        <v>5.3466481999999998E-13</v>
      </c>
      <c r="BL649" s="196">
        <v>4.0207444000000001E-7</v>
      </c>
      <c r="BM649" s="196">
        <v>1.1640351E-7</v>
      </c>
      <c r="BN649" s="196">
        <v>1.3969267E-20</v>
      </c>
      <c r="BO649" s="108">
        <v>3.2463367999999999E-2</v>
      </c>
      <c r="BP649" s="108">
        <v>0.16717185000000001</v>
      </c>
      <c r="BQ649" s="108">
        <v>0</v>
      </c>
      <c r="BR649" s="108">
        <v>0</v>
      </c>
      <c r="BS649" s="108">
        <v>0</v>
      </c>
      <c r="BU649" s="69">
        <v>3.7553549999999998E-4</v>
      </c>
      <c r="BV649" s="172">
        <v>2.6257367E-5</v>
      </c>
      <c r="BW649" s="69">
        <v>1.3349453999999999E-4</v>
      </c>
      <c r="BX649" s="172">
        <v>1.3170388E-6</v>
      </c>
      <c r="BY649" s="172">
        <v>2.0130093999999999E-5</v>
      </c>
      <c r="BZ649" s="172">
        <v>2.5389465000000001E-6</v>
      </c>
      <c r="CA649" s="172">
        <v>1.9776244999999999E-5</v>
      </c>
      <c r="CB649" s="172">
        <v>3.8536371000000002E-6</v>
      </c>
      <c r="CC649" s="172">
        <v>1.9816268E-6</v>
      </c>
      <c r="CD649" s="172">
        <v>4.9057818999999997E-6</v>
      </c>
      <c r="CE649" s="172">
        <v>4.0568337000000003E-12</v>
      </c>
      <c r="CF649" s="172">
        <v>3.0891253000000001E-17</v>
      </c>
      <c r="CG649" s="172">
        <v>2.6523901E-13</v>
      </c>
      <c r="CH649" s="172">
        <v>9.5358887999999996E-6</v>
      </c>
      <c r="CI649" s="172">
        <v>4.6880901000000003E-5</v>
      </c>
      <c r="CJ649" s="69">
        <v>1.0486342E-4</v>
      </c>
      <c r="CK649" s="69">
        <v>0</v>
      </c>
      <c r="CM649" s="197">
        <v>3.1287214E-13</v>
      </c>
      <c r="CN649" s="198">
        <v>4.7661651000000003</v>
      </c>
      <c r="CO649" s="198">
        <v>7.6986285000000002E-2</v>
      </c>
      <c r="CP649" s="198">
        <v>1.8547673000000001E-2</v>
      </c>
      <c r="CQ649" s="197">
        <v>1.7177440999999999E-7</v>
      </c>
      <c r="CR649" s="197">
        <v>4.4028252999999999E-7</v>
      </c>
      <c r="CS649" s="198">
        <v>9.9123197E-4</v>
      </c>
      <c r="CT649" s="198">
        <v>2.1707683000000002</v>
      </c>
      <c r="CU649" s="198">
        <v>5.0478142999999995E-4</v>
      </c>
      <c r="CV649" s="198">
        <v>9.8484837000000001E-4</v>
      </c>
      <c r="CX649" s="166"/>
    </row>
    <row r="650" spans="1:102" ht="14.4">
      <c r="A650" t="s">
        <v>557</v>
      </c>
      <c r="B650" s="85" t="s">
        <v>523</v>
      </c>
      <c r="C650" s="113" t="str">
        <f t="shared" si="359"/>
        <v>A.100.06.125</v>
      </c>
      <c r="D650" s="9" t="s">
        <v>0</v>
      </c>
      <c r="E650" s="112" t="s">
        <v>362</v>
      </c>
      <c r="F650" s="115" t="str">
        <f t="shared" si="360"/>
        <v>X20Cr13 (420) 70% inox scrap (EU, USA)</v>
      </c>
      <c r="G650" s="143">
        <f t="shared" si="376"/>
        <v>3.4499158000000003</v>
      </c>
      <c r="I650" s="118">
        <f t="shared" si="377"/>
        <v>0.9241110906761516</v>
      </c>
      <c r="K650" s="161">
        <f t="shared" si="378"/>
        <v>4.3586708579999994E-2</v>
      </c>
      <c r="L650" s="161">
        <f t="shared" si="379"/>
        <v>0.16930185207999995</v>
      </c>
      <c r="M650" s="162">
        <f t="shared" si="380"/>
        <v>0.19373516001615165</v>
      </c>
      <c r="N650" s="161">
        <v>0.51748737</v>
      </c>
      <c r="O650" s="132">
        <v>0.11285154999999999</v>
      </c>
      <c r="P650" s="132">
        <v>4.8957588000000003E-2</v>
      </c>
      <c r="Q650" s="132">
        <v>3.4747937E-2</v>
      </c>
      <c r="R650" s="132">
        <v>3.9624806999999998E-3</v>
      </c>
      <c r="S650" s="132">
        <v>7.0839437999999999E-4</v>
      </c>
      <c r="T650" s="132">
        <v>4.1678964999999997E-3</v>
      </c>
      <c r="U650" s="132">
        <v>6.2290328999999997E-3</v>
      </c>
      <c r="V650" s="132">
        <v>0.17150707000000001</v>
      </c>
      <c r="W650" s="132">
        <v>9.4989442999999997E-4</v>
      </c>
      <c r="X650" s="132">
        <v>1.9376906999999999E-2</v>
      </c>
      <c r="Y650" s="132">
        <v>3.1378675000000002E-4</v>
      </c>
      <c r="Z650" s="132">
        <v>2.8511830000000002E-3</v>
      </c>
      <c r="AA650" s="164">
        <v>1.6151642999999999E-11</v>
      </c>
      <c r="AC650" s="118">
        <f t="shared" si="381"/>
        <v>0.51748737</v>
      </c>
      <c r="AD650" s="118">
        <f t="shared" si="382"/>
        <v>0.21162487947999997</v>
      </c>
      <c r="AE650" s="118">
        <f t="shared" si="383"/>
        <v>0.17088935389999999</v>
      </c>
      <c r="AF650" s="118">
        <f t="shared" si="384"/>
        <v>0.16930185207999998</v>
      </c>
      <c r="AG650" s="118">
        <f t="shared" si="385"/>
        <v>0.19088397701615165</v>
      </c>
      <c r="AI650" s="69">
        <v>31.673556999999999</v>
      </c>
      <c r="AJ650" s="69">
        <v>29.945889999999999</v>
      </c>
      <c r="AK650" s="69">
        <v>1.5687552</v>
      </c>
      <c r="AL650" s="69">
        <v>0</v>
      </c>
      <c r="AM650" s="69">
        <v>7.2045682999999999E-2</v>
      </c>
      <c r="AN650" s="69">
        <v>6.9698451999999994E-2</v>
      </c>
      <c r="AO650" s="69">
        <v>1.7167620000000001E-2</v>
      </c>
      <c r="AQ650" s="116">
        <v>9.9409325000000007E-2</v>
      </c>
      <c r="AR650" s="116">
        <v>9.4858990000000004E-2</v>
      </c>
      <c r="AS650" s="116">
        <v>3.5910749E-3</v>
      </c>
      <c r="AT650" s="116">
        <v>9.5926045000000002E-4</v>
      </c>
      <c r="AU650" s="150">
        <f t="shared" si="386"/>
        <v>5.6869897863132132E-6</v>
      </c>
      <c r="AV650" s="150">
        <f t="shared" si="387"/>
        <v>1.3280602281461819E-8</v>
      </c>
      <c r="AW650" s="163">
        <f t="shared" si="388"/>
        <v>0.134350202</v>
      </c>
      <c r="AX650" s="196">
        <v>3.2266321000000001E-6</v>
      </c>
      <c r="AY650" s="196">
        <v>9.7365074999999999E-9</v>
      </c>
      <c r="AZ650" s="196">
        <v>2.6597393000000001E-13</v>
      </c>
      <c r="BA650" s="196">
        <v>7.8784627999999993E-15</v>
      </c>
      <c r="BB650" s="196">
        <v>2.2347513E-15</v>
      </c>
      <c r="BC650" s="196">
        <v>4.0762861999999998E-9</v>
      </c>
      <c r="BD650" s="196">
        <v>2.1734289E-6</v>
      </c>
      <c r="BE650" s="196">
        <v>5.9897714999999995E-10</v>
      </c>
      <c r="BF650" s="196">
        <v>2.5086335000000001E-9</v>
      </c>
      <c r="BG650" s="196">
        <v>4.1457722E-10</v>
      </c>
      <c r="BH650" s="196">
        <v>1.4699293999999999E-13</v>
      </c>
      <c r="BI650" s="196">
        <v>2.0345848E-11</v>
      </c>
      <c r="BJ650" s="196">
        <v>8.5622675000000002E-13</v>
      </c>
      <c r="BK650" s="196">
        <v>2.9186982E-13</v>
      </c>
      <c r="BL650" s="196">
        <v>2.1931549999999999E-7</v>
      </c>
      <c r="BM650" s="196">
        <v>6.3536989999999999E-8</v>
      </c>
      <c r="BN650" s="196">
        <v>2.1820064000000001E-20</v>
      </c>
      <c r="BO650" s="108">
        <v>1.7711692000000001E-2</v>
      </c>
      <c r="BP650" s="108">
        <v>0.11663851</v>
      </c>
      <c r="BQ650" s="108">
        <v>0</v>
      </c>
      <c r="BR650" s="108">
        <v>0</v>
      </c>
      <c r="BS650" s="108">
        <v>0</v>
      </c>
      <c r="BU650" s="69">
        <v>2.5329703999999999E-4</v>
      </c>
      <c r="BV650" s="172">
        <v>1.8556835000000001E-5</v>
      </c>
      <c r="BW650" s="172">
        <v>9.6192807000000004E-5</v>
      </c>
      <c r="BX650" s="172">
        <v>7.3326970999999995E-7</v>
      </c>
      <c r="BY650" s="172">
        <v>1.3677875999999999E-5</v>
      </c>
      <c r="BZ650" s="172">
        <v>2.4806668000000001E-6</v>
      </c>
      <c r="CA650" s="172">
        <v>1.0787174E-5</v>
      </c>
      <c r="CB650" s="172">
        <v>3.7652162999999998E-6</v>
      </c>
      <c r="CC650" s="172">
        <v>1.0921005E-6</v>
      </c>
      <c r="CD650" s="172">
        <v>2.7747743E-6</v>
      </c>
      <c r="CE650" s="172">
        <v>6.336794E-12</v>
      </c>
      <c r="CF650" s="172">
        <v>4.8252286999999999E-17</v>
      </c>
      <c r="CG650" s="172">
        <v>4.1430462000000001E-13</v>
      </c>
      <c r="CH650" s="172">
        <v>7.6211545999999996E-6</v>
      </c>
      <c r="CI650" s="172">
        <v>3.8409755000000003E-5</v>
      </c>
      <c r="CJ650" s="172">
        <v>5.7205408999999997E-5</v>
      </c>
      <c r="CK650" s="69">
        <v>0</v>
      </c>
      <c r="CM650" s="197">
        <v>4.8870780999999997E-13</v>
      </c>
      <c r="CN650" s="198">
        <v>3.4289382000000002</v>
      </c>
      <c r="CO650" s="198">
        <v>7.3799303999999996E-2</v>
      </c>
      <c r="CP650" s="198">
        <v>1.3265486E-2</v>
      </c>
      <c r="CQ650" s="197">
        <v>9.3726602000000002E-8</v>
      </c>
      <c r="CR650" s="197">
        <v>2.4387459E-7</v>
      </c>
      <c r="CS650" s="198">
        <v>6.6768982000000004E-4</v>
      </c>
      <c r="CT650" s="198">
        <v>1.1846601000000001</v>
      </c>
      <c r="CU650" s="198">
        <v>2.7533931E-4</v>
      </c>
      <c r="CV650" s="198">
        <v>9.2262357000000002E-4</v>
      </c>
      <c r="CX650" s="166"/>
    </row>
    <row r="651" spans="1:102" ht="14.4">
      <c r="A651" t="s">
        <v>558</v>
      </c>
      <c r="B651" s="85" t="s">
        <v>523</v>
      </c>
      <c r="C651" s="113" t="str">
        <f t="shared" si="359"/>
        <v>A.100.06.126</v>
      </c>
      <c r="D651" s="9" t="s">
        <v>0</v>
      </c>
      <c r="E651" s="112" t="s">
        <v>362</v>
      </c>
      <c r="F651" s="115" t="str">
        <f t="shared" si="360"/>
        <v>X22CrNi17 (431) 23% inox scrap (China)</v>
      </c>
      <c r="G651" s="143">
        <f t="shared" si="376"/>
        <v>6.3948992000000002</v>
      </c>
      <c r="I651" s="118">
        <f t="shared" si="377"/>
        <v>1.8758090569754451</v>
      </c>
      <c r="K651" s="161">
        <f t="shared" si="378"/>
        <v>6.9037289799999998E-2</v>
      </c>
      <c r="L651" s="161">
        <f t="shared" si="379"/>
        <v>0.47264979726999989</v>
      </c>
      <c r="M651" s="162">
        <f t="shared" si="380"/>
        <v>0.37488708990544534</v>
      </c>
      <c r="N651" s="161">
        <v>0.95923488000000001</v>
      </c>
      <c r="O651" s="132">
        <v>0.38572457999999998</v>
      </c>
      <c r="P651" s="132">
        <v>6.8788133000000001E-2</v>
      </c>
      <c r="Q651" s="132">
        <v>5.4826079999999999E-2</v>
      </c>
      <c r="R651" s="132">
        <v>7.5451349000000001E-3</v>
      </c>
      <c r="S651" s="132">
        <v>1.8583304E-3</v>
      </c>
      <c r="T651" s="132">
        <v>4.8077444999999998E-3</v>
      </c>
      <c r="U651" s="132">
        <v>1.7702252000000002E-2</v>
      </c>
      <c r="V651" s="132">
        <v>0.32702743000000001</v>
      </c>
      <c r="W651" s="132">
        <v>3.2024344999999999E-4</v>
      </c>
      <c r="X651" s="132">
        <v>4.1123158999999999E-2</v>
      </c>
      <c r="Y651" s="132">
        <v>1.1458882E-4</v>
      </c>
      <c r="Z651" s="132">
        <v>6.7365009000000002E-3</v>
      </c>
      <c r="AA651" s="164">
        <v>5.4452978000000002E-12</v>
      </c>
      <c r="AC651" s="118">
        <f t="shared" si="381"/>
        <v>0.95923488000000001</v>
      </c>
      <c r="AD651" s="118">
        <f t="shared" si="382"/>
        <v>0.54125225479999994</v>
      </c>
      <c r="AE651" s="118">
        <f t="shared" si="383"/>
        <v>0.47895146589999993</v>
      </c>
      <c r="AF651" s="118">
        <f t="shared" si="384"/>
        <v>0.47264979726999995</v>
      </c>
      <c r="AG651" s="118">
        <f t="shared" si="385"/>
        <v>0.36815058900544534</v>
      </c>
      <c r="AI651" s="69">
        <v>47.024863000000003</v>
      </c>
      <c r="AJ651" s="69">
        <v>42.348641000000001</v>
      </c>
      <c r="AK651" s="69">
        <v>4.6127804000000001</v>
      </c>
      <c r="AL651" s="69">
        <v>0</v>
      </c>
      <c r="AM651" s="69">
        <v>9.9749092999999994E-3</v>
      </c>
      <c r="AN651" s="69">
        <v>4.2634196999999999E-2</v>
      </c>
      <c r="AO651" s="69">
        <v>1.0833376E-2</v>
      </c>
      <c r="AQ651" s="116">
        <v>0.23516061999999999</v>
      </c>
      <c r="AR651" s="116">
        <v>0.22593849999999999</v>
      </c>
      <c r="AS651" s="116">
        <v>7.4374028999999999E-3</v>
      </c>
      <c r="AT651" s="116">
        <v>1.7847163999999999E-3</v>
      </c>
      <c r="AU651" s="150">
        <f t="shared" si="386"/>
        <v>1.3545473576009527E-5</v>
      </c>
      <c r="AV651" s="150">
        <f t="shared" si="387"/>
        <v>2.7505188458187353E-8</v>
      </c>
      <c r="AW651" s="163">
        <f t="shared" si="388"/>
        <v>0.249960286</v>
      </c>
      <c r="AX651" s="196">
        <v>5.9608645000000004E-6</v>
      </c>
      <c r="AY651" s="196">
        <v>1.7986397000000001E-8</v>
      </c>
      <c r="AZ651" s="196">
        <v>4.9137057000000004E-13</v>
      </c>
      <c r="BA651" s="196">
        <v>2.6561122000000001E-15</v>
      </c>
      <c r="BB651" s="196">
        <v>7.5341474999999998E-16</v>
      </c>
      <c r="BC651" s="196">
        <v>4.7862925999999996E-9</v>
      </c>
      <c r="BD651" s="196">
        <v>6.8933804999999999E-6</v>
      </c>
      <c r="BE651" s="196">
        <v>7.4869882000000003E-10</v>
      </c>
      <c r="BF651" s="196">
        <v>8.0102102999999995E-9</v>
      </c>
      <c r="BG651" s="196">
        <v>7.2864776000000001E-10</v>
      </c>
      <c r="BH651" s="196">
        <v>3.5492375000000001E-13</v>
      </c>
      <c r="BI651" s="196">
        <v>2.8207810000000001E-11</v>
      </c>
      <c r="BJ651" s="196">
        <v>1.6880021000000001E-12</v>
      </c>
      <c r="BK651" s="196">
        <v>4.9247176000000001E-13</v>
      </c>
      <c r="BL651" s="196">
        <v>5.3951376999999996E-7</v>
      </c>
      <c r="BM651" s="196">
        <v>1.4692851E-7</v>
      </c>
      <c r="BN651" s="196">
        <v>7.3563254000000003E-21</v>
      </c>
      <c r="BO651" s="108">
        <v>1.8630666000000001E-2</v>
      </c>
      <c r="BP651" s="108">
        <v>0.23132962000000001</v>
      </c>
      <c r="BQ651" s="108">
        <v>0</v>
      </c>
      <c r="BR651" s="108">
        <v>0</v>
      </c>
      <c r="BS651" s="108">
        <v>0</v>
      </c>
      <c r="BU651" s="69">
        <v>4.3647023E-4</v>
      </c>
      <c r="BV651" s="172">
        <v>5.6533446999999998E-5</v>
      </c>
      <c r="BW651" s="69">
        <v>1.7830676000000001E-4</v>
      </c>
      <c r="BX651" s="172">
        <v>2.0809709999999999E-6</v>
      </c>
      <c r="BY651" s="172">
        <v>4.4680834000000001E-5</v>
      </c>
      <c r="BZ651" s="172">
        <v>2.5732534999999999E-6</v>
      </c>
      <c r="CA651" s="172">
        <v>1.8959249E-5</v>
      </c>
      <c r="CB651" s="172">
        <v>3.9056781000000003E-6</v>
      </c>
      <c r="CC651" s="172">
        <v>2.5835648999999999E-6</v>
      </c>
      <c r="CD651" s="172">
        <v>3.2075611999999999E-6</v>
      </c>
      <c r="CE651" s="172">
        <v>2.1363603999999998E-12</v>
      </c>
      <c r="CF651" s="172">
        <v>1.6267575E-17</v>
      </c>
      <c r="CG651" s="172">
        <v>1.3967693E-13</v>
      </c>
      <c r="CH651" s="172">
        <v>1.3915965E-5</v>
      </c>
      <c r="CI651" s="172">
        <v>5.7373619999999997E-5</v>
      </c>
      <c r="CJ651" s="172">
        <v>5.2349328E-5</v>
      </c>
      <c r="CK651" s="69">
        <v>0</v>
      </c>
      <c r="CM651" s="197">
        <v>1.6476092000000001E-13</v>
      </c>
      <c r="CN651" s="198">
        <v>6.3728457000000001</v>
      </c>
      <c r="CO651" s="198">
        <v>8.5350772000000005E-2</v>
      </c>
      <c r="CP651" s="198">
        <v>3.9269527999999998E-2</v>
      </c>
      <c r="CQ651" s="197">
        <v>2.3004687E-7</v>
      </c>
      <c r="CR651" s="197">
        <v>2.7554019999999998E-7</v>
      </c>
      <c r="CS651" s="198">
        <v>2.2453642000000002E-3</v>
      </c>
      <c r="CT651" s="198">
        <v>2.6263687999999998</v>
      </c>
      <c r="CU651" s="198">
        <v>4.8392762000000001E-4</v>
      </c>
      <c r="CV651" s="198">
        <v>1.0262088999999999E-3</v>
      </c>
      <c r="CX651" s="166"/>
    </row>
    <row r="652" spans="1:102" ht="14.4">
      <c r="A652" t="s">
        <v>559</v>
      </c>
      <c r="B652" s="85" t="s">
        <v>523</v>
      </c>
      <c r="C652" s="113" t="str">
        <f t="shared" si="359"/>
        <v>A.100.06.127</v>
      </c>
      <c r="D652" s="9" t="s">
        <v>0</v>
      </c>
      <c r="E652" s="112" t="s">
        <v>362</v>
      </c>
      <c r="F652" s="115" t="str">
        <f t="shared" si="360"/>
        <v>X22CrNi17 (431) 44% inox scrap (World)</v>
      </c>
      <c r="G652" s="143">
        <f t="shared" si="376"/>
        <v>5.1309110666666671</v>
      </c>
      <c r="I652" s="118">
        <f t="shared" si="377"/>
        <v>1.4621418388003564</v>
      </c>
      <c r="K652" s="161">
        <f t="shared" si="378"/>
        <v>5.7526679599999998E-2</v>
      </c>
      <c r="L652" s="161">
        <f t="shared" si="379"/>
        <v>0.36171583439000005</v>
      </c>
      <c r="M652" s="162">
        <f t="shared" si="380"/>
        <v>0.27326266481035638</v>
      </c>
      <c r="N652" s="161">
        <v>0.76963665999999997</v>
      </c>
      <c r="O652" s="132">
        <v>0.28989437000000001</v>
      </c>
      <c r="P652" s="132">
        <v>5.8144598999999998E-2</v>
      </c>
      <c r="Q652" s="132">
        <v>4.6772357000000001E-2</v>
      </c>
      <c r="R652" s="132">
        <v>5.8499774000000003E-3</v>
      </c>
      <c r="S652" s="132">
        <v>1.3444978999999999E-3</v>
      </c>
      <c r="T652" s="132">
        <v>3.5598473000000002E-3</v>
      </c>
      <c r="U652" s="132">
        <v>1.2861915E-2</v>
      </c>
      <c r="V652" s="132">
        <v>0.23622029</v>
      </c>
      <c r="W652" s="132">
        <v>6.0906960000000005E-4</v>
      </c>
      <c r="X652" s="132">
        <v>3.2176036999999998E-2</v>
      </c>
      <c r="Y652" s="132">
        <v>2.0588078999999999E-4</v>
      </c>
      <c r="Z652" s="132">
        <v>4.8663378000000004E-3</v>
      </c>
      <c r="AA652" s="164">
        <v>1.0356387999999999E-11</v>
      </c>
      <c r="AC652" s="118">
        <f t="shared" si="381"/>
        <v>0.76963665999999997</v>
      </c>
      <c r="AD652" s="118">
        <f t="shared" si="382"/>
        <v>0.4184275636</v>
      </c>
      <c r="AE652" s="118">
        <f t="shared" si="383"/>
        <v>0.36576722180000004</v>
      </c>
      <c r="AF652" s="118">
        <f t="shared" si="384"/>
        <v>0.36171583439000005</v>
      </c>
      <c r="AG652" s="118">
        <f t="shared" si="385"/>
        <v>0.26839632701035637</v>
      </c>
      <c r="AI652" s="69">
        <v>40.440888000000001</v>
      </c>
      <c r="AJ652" s="69">
        <v>37.027254999999997</v>
      </c>
      <c r="AK652" s="69">
        <v>3.3439521999999999</v>
      </c>
      <c r="AL652" s="69">
        <v>0</v>
      </c>
      <c r="AM652" s="69">
        <v>1.0054807000000001E-2</v>
      </c>
      <c r="AN652" s="69">
        <v>4.8597040000000001E-2</v>
      </c>
      <c r="AO652" s="69">
        <v>1.1028598000000001E-2</v>
      </c>
      <c r="AQ652" s="116">
        <v>0.18327455000000001</v>
      </c>
      <c r="AR652" s="116">
        <v>0.17598151000000001</v>
      </c>
      <c r="AS652" s="116">
        <v>5.8930014999999999E-3</v>
      </c>
      <c r="AT652" s="116">
        <v>1.4000448000000001E-3</v>
      </c>
      <c r="AU652" s="150">
        <f t="shared" si="386"/>
        <v>1.0550450101984564E-5</v>
      </c>
      <c r="AV652" s="150">
        <f t="shared" si="387"/>
        <v>2.179364479062399E-8</v>
      </c>
      <c r="AW652" s="163">
        <f t="shared" si="388"/>
        <v>0.196084701</v>
      </c>
      <c r="AX652" s="196">
        <v>4.7872925000000002E-6</v>
      </c>
      <c r="AY652" s="196">
        <v>1.4445424000000001E-8</v>
      </c>
      <c r="AZ652" s="196">
        <v>3.9462710999999998E-13</v>
      </c>
      <c r="BA652" s="196">
        <v>5.0516479000000003E-15</v>
      </c>
      <c r="BB652" s="196">
        <v>1.4329160999999999E-15</v>
      </c>
      <c r="BC652" s="196">
        <v>4.4949055000000004E-9</v>
      </c>
      <c r="BD652" s="196">
        <v>5.2628705000000002E-6</v>
      </c>
      <c r="BE652" s="196">
        <v>6.8821680999999998E-10</v>
      </c>
      <c r="BF652" s="196">
        <v>6.1111134999999999E-9</v>
      </c>
      <c r="BG652" s="196">
        <v>5.2624926000000003E-10</v>
      </c>
      <c r="BH652" s="196">
        <v>2.5644386E-13</v>
      </c>
      <c r="BI652" s="196">
        <v>2.0414804999999999E-11</v>
      </c>
      <c r="BJ652" s="196">
        <v>1.2195273E-12</v>
      </c>
      <c r="BK652" s="196">
        <v>3.5581733999999999E-13</v>
      </c>
      <c r="BL652" s="196">
        <v>3.8965016E-7</v>
      </c>
      <c r="BM652" s="196">
        <v>1.0614203E-7</v>
      </c>
      <c r="BN652" s="196">
        <v>1.3990962999999999E-20</v>
      </c>
      <c r="BO652" s="108">
        <v>1.3458171E-2</v>
      </c>
      <c r="BP652" s="108">
        <v>0.18262653000000001</v>
      </c>
      <c r="BQ652" s="108">
        <v>0</v>
      </c>
      <c r="BR652" s="108">
        <v>0</v>
      </c>
      <c r="BS652" s="108">
        <v>0</v>
      </c>
      <c r="BU652" s="69">
        <v>3.4484263999999998E-4</v>
      </c>
      <c r="BV652" s="172">
        <v>4.3417544000000003E-5</v>
      </c>
      <c r="BW652" s="69">
        <v>1.4306341000000001E-4</v>
      </c>
      <c r="BX652" s="172">
        <v>1.5120197999999999E-6</v>
      </c>
      <c r="BY652" s="172">
        <v>3.3918161000000003E-5</v>
      </c>
      <c r="BZ652" s="172">
        <v>2.5281084E-6</v>
      </c>
      <c r="CA652" s="172">
        <v>1.3692871E-5</v>
      </c>
      <c r="CB652" s="172">
        <v>3.8371873000000004E-6</v>
      </c>
      <c r="CC652" s="172">
        <v>1.8727605E-6</v>
      </c>
      <c r="CD652" s="172">
        <v>2.3770067E-6</v>
      </c>
      <c r="CE652" s="172">
        <v>4.0631341999999999E-12</v>
      </c>
      <c r="CF652" s="172">
        <v>3.0939228999999999E-17</v>
      </c>
      <c r="CG652" s="172">
        <v>2.6565093999999999E-13</v>
      </c>
      <c r="CH652" s="172">
        <v>1.1529162000000001E-5</v>
      </c>
      <c r="CI652" s="172">
        <v>4.9282164000000002E-5</v>
      </c>
      <c r="CJ652" s="172">
        <v>3.7812234999999999E-5</v>
      </c>
      <c r="CK652" s="69">
        <v>0</v>
      </c>
      <c r="CM652" s="197">
        <v>3.1335805000000003E-13</v>
      </c>
      <c r="CN652" s="198">
        <v>5.1093513000000002</v>
      </c>
      <c r="CO652" s="198">
        <v>8.1079703000000003E-2</v>
      </c>
      <c r="CP652" s="198">
        <v>3.0285454999999999E-2</v>
      </c>
      <c r="CQ652" s="197">
        <v>1.6616419000000001E-7</v>
      </c>
      <c r="CR652" s="197">
        <v>2.0127489000000001E-7</v>
      </c>
      <c r="CS652" s="198">
        <v>1.6992738999999999E-3</v>
      </c>
      <c r="CT652" s="198">
        <v>1.8971914000000001</v>
      </c>
      <c r="CU652" s="198">
        <v>3.4950572E-4</v>
      </c>
      <c r="CV652" s="198">
        <v>9.7669359000000008E-4</v>
      </c>
      <c r="CX652" s="166"/>
    </row>
    <row r="653" spans="1:102" ht="14.4">
      <c r="A653" t="s">
        <v>560</v>
      </c>
      <c r="B653" s="85" t="s">
        <v>523</v>
      </c>
      <c r="C653" s="113" t="str">
        <f t="shared" si="359"/>
        <v>A.100.06.128</v>
      </c>
      <c r="D653" s="9" t="s">
        <v>0</v>
      </c>
      <c r="E653" s="112" t="s">
        <v>362</v>
      </c>
      <c r="F653" s="115" t="str">
        <f t="shared" si="360"/>
        <v>X22CrNi17 (431) 70% inox scrap (EU, USA)</v>
      </c>
      <c r="G653" s="143">
        <f t="shared" si="376"/>
        <v>3.6371069333333335</v>
      </c>
      <c r="I653" s="118">
        <f t="shared" si="377"/>
        <v>0.97326239404616044</v>
      </c>
      <c r="K653" s="161">
        <f t="shared" si="378"/>
        <v>4.3923230340000001E-2</v>
      </c>
      <c r="L653" s="161">
        <f t="shared" si="379"/>
        <v>0.23061205368999999</v>
      </c>
      <c r="M653" s="162">
        <f t="shared" si="380"/>
        <v>0.15316107001616042</v>
      </c>
      <c r="N653" s="161">
        <v>0.54556603999999997</v>
      </c>
      <c r="O653" s="132">
        <v>0.17664047999999999</v>
      </c>
      <c r="P653" s="132">
        <v>4.5565875999999998E-2</v>
      </c>
      <c r="Q653" s="132">
        <v>3.725432E-2</v>
      </c>
      <c r="R653" s="132">
        <v>3.8466094000000001E-3</v>
      </c>
      <c r="S653" s="132">
        <v>7.3724133999999997E-4</v>
      </c>
      <c r="T653" s="132">
        <v>2.0850596E-3</v>
      </c>
      <c r="U653" s="132">
        <v>7.1415167999999999E-3</v>
      </c>
      <c r="V653" s="132">
        <v>0.12890276000000001</v>
      </c>
      <c r="W653" s="132">
        <v>9.5040958999999996E-4</v>
      </c>
      <c r="X653" s="132">
        <v>2.1602165E-2</v>
      </c>
      <c r="Y653" s="132">
        <v>3.1377130000000001E-4</v>
      </c>
      <c r="Z653" s="132">
        <v>2.6561449999999999E-3</v>
      </c>
      <c r="AA653" s="164">
        <v>1.6160402999999999E-11</v>
      </c>
      <c r="AC653" s="118">
        <f t="shared" si="381"/>
        <v>0.54556603999999997</v>
      </c>
      <c r="AD653" s="118">
        <f t="shared" si="382"/>
        <v>0.27327110314000003</v>
      </c>
      <c r="AE653" s="118">
        <f t="shared" si="383"/>
        <v>0.23200401779999999</v>
      </c>
      <c r="AF653" s="118">
        <f t="shared" si="384"/>
        <v>0.23061205368999999</v>
      </c>
      <c r="AG653" s="118">
        <f t="shared" si="385"/>
        <v>0.15050492501616042</v>
      </c>
      <c r="AI653" s="69">
        <v>32.659826000000002</v>
      </c>
      <c r="AJ653" s="69">
        <v>30.738344999999999</v>
      </c>
      <c r="AK653" s="69">
        <v>1.8444278999999999</v>
      </c>
      <c r="AL653" s="69">
        <v>0</v>
      </c>
      <c r="AM653" s="69">
        <v>1.0149233000000001E-2</v>
      </c>
      <c r="AN653" s="69">
        <v>5.5644037E-2</v>
      </c>
      <c r="AO653" s="69">
        <v>1.1259315000000001E-2</v>
      </c>
      <c r="AQ653" s="116">
        <v>0.12195466000000001</v>
      </c>
      <c r="AR653" s="116">
        <v>0.11694143</v>
      </c>
      <c r="AS653" s="116">
        <v>4.0677999000000003E-3</v>
      </c>
      <c r="AT653" s="116">
        <v>9.4543277000000002E-4</v>
      </c>
      <c r="AU653" s="150">
        <f t="shared" si="386"/>
        <v>7.0108769951186987E-6</v>
      </c>
      <c r="AV653" s="150">
        <f t="shared" si="387"/>
        <v>1.5043638954501827E-8</v>
      </c>
      <c r="AW653" s="163">
        <f t="shared" si="388"/>
        <v>0.13241355120000001</v>
      </c>
      <c r="AX653" s="196">
        <v>3.4003438999999999E-6</v>
      </c>
      <c r="AY653" s="196">
        <v>1.0260638E-8</v>
      </c>
      <c r="AZ653" s="196">
        <v>2.8029392000000001E-13</v>
      </c>
      <c r="BA653" s="196">
        <v>7.8827355E-15</v>
      </c>
      <c r="BB653" s="196">
        <v>2.2359632999999999E-15</v>
      </c>
      <c r="BC653" s="196">
        <v>4.1505389999999997E-9</v>
      </c>
      <c r="BD653" s="196">
        <v>3.3359041000000002E-6</v>
      </c>
      <c r="BE653" s="196">
        <v>6.1673806999999997E-10</v>
      </c>
      <c r="BF653" s="196">
        <v>3.8667263999999996E-9</v>
      </c>
      <c r="BG653" s="196">
        <v>2.8705104999999998E-10</v>
      </c>
      <c r="BH653" s="196">
        <v>1.4005852E-13</v>
      </c>
      <c r="BI653" s="196">
        <v>1.120489E-11</v>
      </c>
      <c r="BJ653" s="196">
        <v>6.6587538999999997E-13</v>
      </c>
      <c r="BK653" s="196">
        <v>1.9431665000000001E-13</v>
      </c>
      <c r="BL653" s="196">
        <v>2.1253863E-7</v>
      </c>
      <c r="BM653" s="196">
        <v>5.7939816000000002E-8</v>
      </c>
      <c r="BN653" s="196">
        <v>2.1831896999999999E-20</v>
      </c>
      <c r="BO653" s="108">
        <v>7.3452211999999999E-3</v>
      </c>
      <c r="BP653" s="108">
        <v>0.12506833000000001</v>
      </c>
      <c r="BQ653" s="108">
        <v>0</v>
      </c>
      <c r="BR653" s="108">
        <v>0</v>
      </c>
      <c r="BS653" s="108">
        <v>0</v>
      </c>
      <c r="BU653" s="69">
        <v>2.3655548999999999E-4</v>
      </c>
      <c r="BV653" s="172">
        <v>2.7916930999999998E-5</v>
      </c>
      <c r="BW653" s="69">
        <v>1.0141219E-4</v>
      </c>
      <c r="BX653" s="172">
        <v>8.3962299000000004E-7</v>
      </c>
      <c r="BY653" s="172">
        <v>2.119864E-5</v>
      </c>
      <c r="BZ653" s="172">
        <v>2.4747551000000002E-6</v>
      </c>
      <c r="CA653" s="172">
        <v>7.4689698999999996E-6</v>
      </c>
      <c r="CB653" s="172">
        <v>3.7562436999999998E-6</v>
      </c>
      <c r="CC653" s="172">
        <v>1.0327189E-6</v>
      </c>
      <c r="CD653" s="172">
        <v>1.3954424000000001E-6</v>
      </c>
      <c r="CE653" s="172">
        <v>6.3402305999999999E-12</v>
      </c>
      <c r="CF653" s="172">
        <v>4.8278456000000001E-17</v>
      </c>
      <c r="CG653" s="172">
        <v>4.1452930999999999E-13</v>
      </c>
      <c r="CH653" s="172">
        <v>8.7083945999999994E-6</v>
      </c>
      <c r="CI653" s="172">
        <v>3.9719535000000001E-5</v>
      </c>
      <c r="CJ653" s="172">
        <v>2.0632034000000001E-5</v>
      </c>
      <c r="CK653" s="69">
        <v>0</v>
      </c>
      <c r="CM653" s="197">
        <v>4.8897285000000002E-13</v>
      </c>
      <c r="CN653" s="198">
        <v>3.6161306</v>
      </c>
      <c r="CO653" s="198">
        <v>7.6032077000000003E-2</v>
      </c>
      <c r="CP653" s="198">
        <v>1.9667912999999999E-2</v>
      </c>
      <c r="CQ653" s="197">
        <v>9.0666482000000001E-8</v>
      </c>
      <c r="CR653" s="197">
        <v>1.1350679E-7</v>
      </c>
      <c r="CS653" s="198">
        <v>1.0538945000000001E-3</v>
      </c>
      <c r="CT653" s="198">
        <v>1.0354363</v>
      </c>
      <c r="CU653" s="198">
        <v>1.9064346999999999E-4</v>
      </c>
      <c r="CV653" s="198">
        <v>9.1817551000000005E-4</v>
      </c>
      <c r="CX653" s="166"/>
    </row>
    <row r="654" spans="1:102" ht="14.4">
      <c r="A654" t="s">
        <v>561</v>
      </c>
      <c r="B654" s="85" t="s">
        <v>523</v>
      </c>
      <c r="C654" s="113" t="str">
        <f t="shared" si="359"/>
        <v>A.100.06.129</v>
      </c>
      <c r="D654" s="9" t="s">
        <v>0</v>
      </c>
      <c r="E654" s="112" t="s">
        <v>362</v>
      </c>
      <c r="F654" s="115" t="str">
        <f t="shared" si="360"/>
        <v>X2CrNiMo1712 (316L) 23% imox scrap (China)</v>
      </c>
      <c r="G654" s="143">
        <f t="shared" si="376"/>
        <v>7.5614379999999999</v>
      </c>
      <c r="I654" s="118">
        <f t="shared" si="377"/>
        <v>4.8114823303755596</v>
      </c>
      <c r="K654" s="161">
        <f t="shared" si="378"/>
        <v>0.10707134090000001</v>
      </c>
      <c r="L654" s="161">
        <f t="shared" si="379"/>
        <v>1.3696589004699999</v>
      </c>
      <c r="M654" s="162">
        <f t="shared" si="380"/>
        <v>2.2005363890055594</v>
      </c>
      <c r="N654" s="161">
        <v>1.1342156999999999</v>
      </c>
      <c r="O654" s="132">
        <v>1.2217175</v>
      </c>
      <c r="P654" s="132">
        <v>0.12293486000000001</v>
      </c>
      <c r="Q654" s="132">
        <v>7.9443996000000003E-2</v>
      </c>
      <c r="R654" s="132">
        <v>1.3246127E-2</v>
      </c>
      <c r="S654" s="132">
        <v>3.8242569000000001E-3</v>
      </c>
      <c r="T654" s="132">
        <v>1.0556961E-2</v>
      </c>
      <c r="U654" s="132">
        <v>2.4562895000000001E-2</v>
      </c>
      <c r="V654" s="132">
        <v>2.1355585000000001</v>
      </c>
      <c r="W654" s="132">
        <v>3.2692730000000002E-4</v>
      </c>
      <c r="X654" s="132">
        <v>4.9787508000000001E-2</v>
      </c>
      <c r="Y654" s="132">
        <v>1.1671817E-4</v>
      </c>
      <c r="Z654" s="132">
        <v>1.5190380999999999E-2</v>
      </c>
      <c r="AA654" s="164">
        <v>5.5589474000000004E-12</v>
      </c>
      <c r="AC654" s="118">
        <f t="shared" si="381"/>
        <v>1.1342156999999999</v>
      </c>
      <c r="AD654" s="118">
        <f t="shared" si="382"/>
        <v>1.4762865959</v>
      </c>
      <c r="AE654" s="118">
        <f t="shared" si="383"/>
        <v>1.3844056360000001</v>
      </c>
      <c r="AF654" s="118">
        <f t="shared" si="384"/>
        <v>1.3696589004699999</v>
      </c>
      <c r="AG654" s="118">
        <f t="shared" si="385"/>
        <v>2.1853460080055593</v>
      </c>
      <c r="AI654" s="69">
        <v>59.297930999999998</v>
      </c>
      <c r="AJ654" s="69">
        <v>52.991947000000003</v>
      </c>
      <c r="AK654" s="69">
        <v>5.6309956999999997</v>
      </c>
      <c r="AL654" s="69">
        <v>0</v>
      </c>
      <c r="AM654" s="69">
        <v>0.62124495000000002</v>
      </c>
      <c r="AN654" s="69">
        <v>4.2839254E-2</v>
      </c>
      <c r="AO654" s="69">
        <v>1.0904338E-2</v>
      </c>
      <c r="AQ654" s="116">
        <v>0.53366815999999995</v>
      </c>
      <c r="AR654" s="116">
        <v>0.51610504999999995</v>
      </c>
      <c r="AS654" s="116">
        <v>1.3765022E-2</v>
      </c>
      <c r="AT654" s="116">
        <v>3.7980902000000001E-3</v>
      </c>
      <c r="AU654" s="150">
        <f t="shared" si="386"/>
        <v>3.0941550032880686E-5</v>
      </c>
      <c r="AV654" s="150">
        <f t="shared" si="387"/>
        <v>5.0906148095877512E-8</v>
      </c>
      <c r="AW654" s="163">
        <f t="shared" si="388"/>
        <v>0.53194540000000001</v>
      </c>
      <c r="AX654" s="196">
        <v>7.0434164000000004E-6</v>
      </c>
      <c r="AY654" s="196">
        <v>2.1252717000000001E-8</v>
      </c>
      <c r="AZ654" s="196">
        <v>5.8061111E-13</v>
      </c>
      <c r="BA654" s="196">
        <v>2.7115483E-15</v>
      </c>
      <c r="BB654" s="196">
        <v>7.6913937000000003E-16</v>
      </c>
      <c r="BC654" s="196">
        <v>5.5889994000000003E-9</v>
      </c>
      <c r="BD654" s="196">
        <v>2.2152900999999999E-5</v>
      </c>
      <c r="BE654" s="196">
        <v>9.3173195000000005E-10</v>
      </c>
      <c r="BF654" s="196">
        <v>2.5784947999999999E-8</v>
      </c>
      <c r="BG654" s="196">
        <v>2.7997256000000001E-9</v>
      </c>
      <c r="BH654" s="196">
        <v>2.8927376000000002E-13</v>
      </c>
      <c r="BI654" s="196">
        <v>1.2804474999999999E-10</v>
      </c>
      <c r="BJ654" s="196">
        <v>6.0487240999999996E-12</v>
      </c>
      <c r="BK654" s="196">
        <v>2.0621868999999999E-12</v>
      </c>
      <c r="BL654" s="196">
        <v>1.4160667999999999E-6</v>
      </c>
      <c r="BM654" s="196">
        <v>3.2357682999999998E-7</v>
      </c>
      <c r="BN654" s="196">
        <v>7.5098603999999995E-21</v>
      </c>
      <c r="BO654" s="108">
        <v>0.19454321999999999</v>
      </c>
      <c r="BP654" s="108">
        <v>0.33740218</v>
      </c>
      <c r="BQ654" s="108">
        <v>0</v>
      </c>
      <c r="BR654" s="108">
        <v>0</v>
      </c>
      <c r="BS654" s="108">
        <v>0</v>
      </c>
      <c r="BU654" s="69">
        <v>1.2341984000000001E-3</v>
      </c>
      <c r="BV654" s="69">
        <v>1.7907939E-4</v>
      </c>
      <c r="BW654" s="69">
        <v>2.1083296E-4</v>
      </c>
      <c r="BX654" s="172">
        <v>2.8838959999999999E-6</v>
      </c>
      <c r="BY654" s="69">
        <v>1.4562715E-4</v>
      </c>
      <c r="BZ654" s="172">
        <v>2.5762716000000001E-6</v>
      </c>
      <c r="CA654" s="172">
        <v>7.2848258000000004E-5</v>
      </c>
      <c r="CB654" s="172">
        <v>3.9102595999999996E-6</v>
      </c>
      <c r="CC654" s="172">
        <v>5.3576802999999997E-6</v>
      </c>
      <c r="CD654" s="172">
        <v>7.0165982000000001E-6</v>
      </c>
      <c r="CE654" s="172">
        <v>2.1809485999999999E-12</v>
      </c>
      <c r="CF654" s="172">
        <v>1.6607097999999999E-17</v>
      </c>
      <c r="CG654" s="172">
        <v>1.4259215000000001E-13</v>
      </c>
      <c r="CH654" s="172">
        <v>2.6576382999999999E-5</v>
      </c>
      <c r="CI654" s="172">
        <v>7.1487844000000004E-5</v>
      </c>
      <c r="CJ654" s="69">
        <v>5.0600174999999999E-4</v>
      </c>
      <c r="CK654" s="69">
        <v>0</v>
      </c>
      <c r="CM654" s="197">
        <v>1.6819967E-13</v>
      </c>
      <c r="CN654" s="198">
        <v>7.5393818000000001</v>
      </c>
      <c r="CO654" s="198">
        <v>0.10913617</v>
      </c>
      <c r="CP654" s="198">
        <v>0.12311437</v>
      </c>
      <c r="CQ654" s="197">
        <v>6.0033229999999996E-7</v>
      </c>
      <c r="CR654" s="197">
        <v>1.1880110999999999E-6</v>
      </c>
      <c r="CS654" s="198">
        <v>7.3691234000000001E-3</v>
      </c>
      <c r="CT654" s="198">
        <v>7.8278241</v>
      </c>
      <c r="CU654" s="198">
        <v>1.8594232000000001E-3</v>
      </c>
      <c r="CV654" s="198">
        <v>1.0048417E-3</v>
      </c>
      <c r="CX654" s="166"/>
    </row>
    <row r="655" spans="1:102" ht="14.4">
      <c r="A655" t="s">
        <v>562</v>
      </c>
      <c r="B655" s="85" t="s">
        <v>523</v>
      </c>
      <c r="C655" s="113" t="str">
        <f t="shared" si="359"/>
        <v>A.100.06.130</v>
      </c>
      <c r="D655" s="9" t="s">
        <v>0</v>
      </c>
      <c r="E655" s="112" t="s">
        <v>362</v>
      </c>
      <c r="F655" s="115" t="str">
        <f t="shared" si="360"/>
        <v>X2CrNiMo1712 (316L) 44% imox scrap (World)</v>
      </c>
      <c r="G655" s="143">
        <f t="shared" si="376"/>
        <v>5.9734115333333335</v>
      </c>
      <c r="I655" s="118">
        <f t="shared" si="377"/>
        <v>3.5823503059904387</v>
      </c>
      <c r="K655" s="161">
        <f t="shared" si="378"/>
        <v>8.4995716500000013E-2</v>
      </c>
      <c r="L655" s="161">
        <f t="shared" si="379"/>
        <v>1.0095557194800002</v>
      </c>
      <c r="M655" s="162">
        <f t="shared" si="380"/>
        <v>1.5917871400104386</v>
      </c>
      <c r="N655" s="161">
        <v>0.89601173000000001</v>
      </c>
      <c r="O655" s="132">
        <v>0.89366701000000004</v>
      </c>
      <c r="P655" s="132">
        <v>9.7250569999999995E-2</v>
      </c>
      <c r="Q655" s="132">
        <v>6.4551963000000004E-2</v>
      </c>
      <c r="R655" s="132">
        <v>9.9673603000000003E-3</v>
      </c>
      <c r="S655" s="132">
        <v>2.7643337000000001E-3</v>
      </c>
      <c r="T655" s="132">
        <v>7.7120595E-3</v>
      </c>
      <c r="U655" s="132">
        <v>1.7816823999999998E-2</v>
      </c>
      <c r="V655" s="132">
        <v>1.5423815999999999</v>
      </c>
      <c r="W655" s="132">
        <v>6.1389682000000004E-4</v>
      </c>
      <c r="X655" s="132">
        <v>3.8433622000000001E-2</v>
      </c>
      <c r="Y655" s="132">
        <v>2.0741866E-4</v>
      </c>
      <c r="Z655" s="132">
        <v>1.0971918000000001E-2</v>
      </c>
      <c r="AA655" s="164">
        <v>1.0438467999999999E-11</v>
      </c>
      <c r="AC655" s="118">
        <f t="shared" si="381"/>
        <v>0.89601173000000001</v>
      </c>
      <c r="AD655" s="118">
        <f t="shared" si="382"/>
        <v>1.0937301205000001</v>
      </c>
      <c r="AE655" s="118">
        <f t="shared" si="383"/>
        <v>1.0197063220000002</v>
      </c>
      <c r="AF655" s="118">
        <f t="shared" si="384"/>
        <v>1.00955571948</v>
      </c>
      <c r="AG655" s="118">
        <f t="shared" si="385"/>
        <v>1.5808152220104386</v>
      </c>
      <c r="AI655" s="69">
        <v>49.304769999999998</v>
      </c>
      <c r="AJ655" s="69">
        <v>44.714087999999997</v>
      </c>
      <c r="AK655" s="69">
        <v>4.0793299000000003</v>
      </c>
      <c r="AL655" s="69">
        <v>0</v>
      </c>
      <c r="AM655" s="69">
        <v>0.45152761000000002</v>
      </c>
      <c r="AN655" s="69">
        <v>4.8745137000000001E-2</v>
      </c>
      <c r="AO655" s="69">
        <v>1.1079848E-2</v>
      </c>
      <c r="AQ655" s="116">
        <v>0.39886334000000001</v>
      </c>
      <c r="AR655" s="116">
        <v>0.38554623999999998</v>
      </c>
      <c r="AS655" s="116">
        <v>1.0462948999999999E-2</v>
      </c>
      <c r="AT655" s="116">
        <v>2.8541479999999999E-3</v>
      </c>
      <c r="AU655" s="150">
        <f t="shared" si="386"/>
        <v>2.3114282704735956E-5</v>
      </c>
      <c r="AV655" s="150">
        <f t="shared" si="387"/>
        <v>3.86943379097841E-8</v>
      </c>
      <c r="AW655" s="163">
        <f t="shared" si="388"/>
        <v>0.39974061999999999</v>
      </c>
      <c r="AX655" s="196">
        <v>5.5691355000000002E-6</v>
      </c>
      <c r="AY655" s="196">
        <v>1.6804432999999999E-8</v>
      </c>
      <c r="AZ655" s="196">
        <v>4.590786E-13</v>
      </c>
      <c r="BA655" s="196">
        <v>5.0916850999999998E-15</v>
      </c>
      <c r="BB655" s="196">
        <v>1.4442728E-15</v>
      </c>
      <c r="BC655" s="196">
        <v>5.0746381999999996E-9</v>
      </c>
      <c r="BD655" s="196">
        <v>1.6283635E-5</v>
      </c>
      <c r="BE655" s="196">
        <v>8.2040739999999996E-10</v>
      </c>
      <c r="BF655" s="196">
        <v>1.8948424000000001E-8</v>
      </c>
      <c r="BG655" s="196">
        <v>2.0220277E-9</v>
      </c>
      <c r="BH655" s="196">
        <v>2.0902997000000001E-13</v>
      </c>
      <c r="BI655" s="196">
        <v>9.2519263000000002E-11</v>
      </c>
      <c r="BJ655" s="196">
        <v>4.3689377E-12</v>
      </c>
      <c r="BK655" s="196">
        <v>1.4895004999999999E-12</v>
      </c>
      <c r="BL655" s="196">
        <v>1.0227162000000001E-6</v>
      </c>
      <c r="BM655" s="196">
        <v>2.3372135999999999E-7</v>
      </c>
      <c r="BN655" s="196">
        <v>1.4101849E-20</v>
      </c>
      <c r="BO655" s="108">
        <v>0.14050613000000001</v>
      </c>
      <c r="BP655" s="108">
        <v>0.25923448999999998</v>
      </c>
      <c r="BQ655" s="108">
        <v>0</v>
      </c>
      <c r="BR655" s="108">
        <v>0</v>
      </c>
      <c r="BS655" s="108">
        <v>0</v>
      </c>
      <c r="BU655" s="69">
        <v>9.2097969E-4</v>
      </c>
      <c r="BV655" s="69">
        <v>1.3192295E-4</v>
      </c>
      <c r="BW655" s="69">
        <v>1.6655456E-4</v>
      </c>
      <c r="BX655" s="172">
        <v>2.0919101E-6</v>
      </c>
      <c r="BY655" s="69">
        <v>1.0682383999999999E-4</v>
      </c>
      <c r="BZ655" s="172">
        <v>2.5302882000000001E-6</v>
      </c>
      <c r="CA655" s="172">
        <v>5.2612711000000002E-5</v>
      </c>
      <c r="CB655" s="172">
        <v>3.8404961999999997E-6</v>
      </c>
      <c r="CC655" s="172">
        <v>3.8762882E-6</v>
      </c>
      <c r="CD655" s="172">
        <v>5.1279778999999997E-6</v>
      </c>
      <c r="CE655" s="172">
        <v>4.0953368999999996E-12</v>
      </c>
      <c r="CF655" s="172">
        <v>3.1184439999999998E-17</v>
      </c>
      <c r="CG655" s="172">
        <v>2.6775637E-13</v>
      </c>
      <c r="CH655" s="172">
        <v>2.0672797000000001E-5</v>
      </c>
      <c r="CI655" s="172">
        <v>5.9475770000000002E-5</v>
      </c>
      <c r="CJ655" s="69">
        <v>3.6545008999999999E-4</v>
      </c>
      <c r="CK655" s="69">
        <v>0</v>
      </c>
      <c r="CM655" s="197">
        <v>3.1584159000000002E-13</v>
      </c>
      <c r="CN655" s="198">
        <v>5.9518496000000001</v>
      </c>
      <c r="CO655" s="198">
        <v>9.8258047000000001E-2</v>
      </c>
      <c r="CP655" s="198">
        <v>9.0840062999999999E-2</v>
      </c>
      <c r="CQ655" s="197">
        <v>4.3359255999999998E-7</v>
      </c>
      <c r="CR655" s="197">
        <v>8.6028163000000001E-7</v>
      </c>
      <c r="CS655" s="198">
        <v>5.3997667000000001E-3</v>
      </c>
      <c r="CT655" s="198">
        <v>5.6537980000000001</v>
      </c>
      <c r="CU655" s="198">
        <v>1.3429192E-3</v>
      </c>
      <c r="CV655" s="198">
        <v>9.6126169999999995E-4</v>
      </c>
      <c r="CX655" s="166"/>
    </row>
    <row r="656" spans="1:102" ht="14.4">
      <c r="A656" t="s">
        <v>563</v>
      </c>
      <c r="B656" s="85" t="s">
        <v>523</v>
      </c>
      <c r="C656" s="113" t="str">
        <f t="shared" si="359"/>
        <v>A.100.06.131</v>
      </c>
      <c r="D656" s="9" t="s">
        <v>0</v>
      </c>
      <c r="E656" s="112" t="s">
        <v>362</v>
      </c>
      <c r="F656" s="115" t="str">
        <f t="shared" si="360"/>
        <v>X2CrNiMo1712 (316L) 70% imox scrap (EU, USA)</v>
      </c>
      <c r="G656" s="143">
        <f t="shared" si="376"/>
        <v>4.0966526000000005</v>
      </c>
      <c r="I656" s="118">
        <f t="shared" si="377"/>
        <v>2.129739750376205</v>
      </c>
      <c r="K656" s="161">
        <f t="shared" si="378"/>
        <v>5.8906341600000002E-2</v>
      </c>
      <c r="L656" s="161">
        <f t="shared" si="379"/>
        <v>0.58397926315999993</v>
      </c>
      <c r="M656" s="162">
        <f t="shared" si="380"/>
        <v>0.87235625561620511</v>
      </c>
      <c r="N656" s="161">
        <v>0.61449788999999999</v>
      </c>
      <c r="O656" s="132">
        <v>0.50597101</v>
      </c>
      <c r="P656" s="132">
        <v>6.6896406000000005E-2</v>
      </c>
      <c r="Q656" s="132">
        <v>4.6952287000000002E-2</v>
      </c>
      <c r="R656" s="132">
        <v>6.0924546E-3</v>
      </c>
      <c r="S656" s="132">
        <v>1.5116973000000001E-3</v>
      </c>
      <c r="T656" s="132">
        <v>4.3499026999999999E-3</v>
      </c>
      <c r="U656" s="132">
        <v>9.8441944000000007E-3</v>
      </c>
      <c r="V656" s="132">
        <v>0.84135439999999995</v>
      </c>
      <c r="W656" s="132">
        <v>9.5304261999999999E-4</v>
      </c>
      <c r="X656" s="132">
        <v>2.5015394E-2</v>
      </c>
      <c r="Y656" s="132">
        <v>3.1461013999999998E-4</v>
      </c>
      <c r="Z656" s="132">
        <v>5.9864616000000004E-3</v>
      </c>
      <c r="AA656" s="164">
        <v>1.6205174000000001E-11</v>
      </c>
      <c r="AC656" s="118">
        <f t="shared" si="381"/>
        <v>0.61449788999999999</v>
      </c>
      <c r="AD656" s="118">
        <f t="shared" si="382"/>
        <v>0.64161795199999994</v>
      </c>
      <c r="AE656" s="118">
        <f t="shared" si="383"/>
        <v>0.58869807200000002</v>
      </c>
      <c r="AF656" s="118">
        <f t="shared" si="384"/>
        <v>0.58397926315999993</v>
      </c>
      <c r="AG656" s="118">
        <f t="shared" si="385"/>
        <v>0.86636979401620506</v>
      </c>
      <c r="AI656" s="69">
        <v>37.494670999999997</v>
      </c>
      <c r="AJ656" s="69">
        <v>34.931162999999998</v>
      </c>
      <c r="AK656" s="69">
        <v>2.2455430000000001</v>
      </c>
      <c r="AL656" s="69">
        <v>0</v>
      </c>
      <c r="AM656" s="69">
        <v>0.25095257999999998</v>
      </c>
      <c r="AN656" s="69">
        <v>5.5724817000000003E-2</v>
      </c>
      <c r="AO656" s="69">
        <v>1.128727E-2</v>
      </c>
      <c r="AQ656" s="116">
        <v>0.23954854</v>
      </c>
      <c r="AR656" s="116">
        <v>0.23124945999999999</v>
      </c>
      <c r="AS656" s="116">
        <v>6.5604985000000003E-3</v>
      </c>
      <c r="AT656" s="116">
        <v>1.73858E-3</v>
      </c>
      <c r="AU656" s="150">
        <f t="shared" si="386"/>
        <v>1.3863876697046732E-5</v>
      </c>
      <c r="AV656" s="150">
        <f t="shared" si="387"/>
        <v>2.4262198894571897E-8</v>
      </c>
      <c r="AW656" s="163">
        <f t="shared" si="388"/>
        <v>0.24349859800000001</v>
      </c>
      <c r="AX656" s="196">
        <v>3.8268036999999998E-6</v>
      </c>
      <c r="AY656" s="196">
        <v>1.154737E-8</v>
      </c>
      <c r="AZ656" s="196">
        <v>3.1544928000000001E-13</v>
      </c>
      <c r="BA656" s="196">
        <v>7.9045739999999998E-15</v>
      </c>
      <c r="BB656" s="196">
        <v>2.2421578000000001E-15</v>
      </c>
      <c r="BC656" s="196">
        <v>4.4667568999999998E-9</v>
      </c>
      <c r="BD656" s="196">
        <v>9.3472302999999994E-6</v>
      </c>
      <c r="BE656" s="196">
        <v>6.8884203000000002E-10</v>
      </c>
      <c r="BF656" s="196">
        <v>1.0868896E-8</v>
      </c>
      <c r="BG656" s="196">
        <v>1.1029302000000001E-9</v>
      </c>
      <c r="BH656" s="196">
        <v>1.141964E-13</v>
      </c>
      <c r="BI656" s="196">
        <v>5.0534594000000001E-11</v>
      </c>
      <c r="BJ656" s="196">
        <v>2.3837356E-12</v>
      </c>
      <c r="BK656" s="196">
        <v>8.1268926999999999E-13</v>
      </c>
      <c r="BL656" s="196">
        <v>5.5784738000000001E-7</v>
      </c>
      <c r="BM656" s="196">
        <v>1.2752855000000001E-7</v>
      </c>
      <c r="BN656" s="196">
        <v>2.1892381E-20</v>
      </c>
      <c r="BO656" s="108">
        <v>7.6644108000000002E-2</v>
      </c>
      <c r="BP656" s="108">
        <v>0.16685448999999999</v>
      </c>
      <c r="BQ656" s="108">
        <v>0</v>
      </c>
      <c r="BR656" s="108">
        <v>0</v>
      </c>
      <c r="BS656" s="108">
        <v>0</v>
      </c>
      <c r="BU656" s="69">
        <v>5.5081206E-4</v>
      </c>
      <c r="BV656" s="172">
        <v>7.6192605999999996E-5</v>
      </c>
      <c r="BW656" s="69">
        <v>1.1422554E-4</v>
      </c>
      <c r="BX656" s="172">
        <v>1.1559268E-6</v>
      </c>
      <c r="BY656" s="172">
        <v>6.0965370999999998E-5</v>
      </c>
      <c r="BZ656" s="172">
        <v>2.4759441000000002E-6</v>
      </c>
      <c r="CA656" s="172">
        <v>2.8697973000000002E-5</v>
      </c>
      <c r="CB656" s="172">
        <v>3.7580486E-6</v>
      </c>
      <c r="CC656" s="172">
        <v>2.1255521999999999E-6</v>
      </c>
      <c r="CD656" s="172">
        <v>2.8959721999999998E-6</v>
      </c>
      <c r="CE656" s="172">
        <v>6.3577957000000002E-12</v>
      </c>
      <c r="CF656" s="172">
        <v>4.8412207E-17</v>
      </c>
      <c r="CG656" s="172">
        <v>4.1567772999999999E-13</v>
      </c>
      <c r="CH656" s="172">
        <v>1.3695831999999999E-5</v>
      </c>
      <c r="CI656" s="172">
        <v>4.5279684000000002E-5</v>
      </c>
      <c r="CJ656" s="69">
        <v>1.9934358999999999E-4</v>
      </c>
      <c r="CK656" s="69">
        <v>0</v>
      </c>
      <c r="CM656" s="197">
        <v>4.9032751000000005E-13</v>
      </c>
      <c r="CN656" s="198">
        <v>4.0756752000000001</v>
      </c>
      <c r="CO656" s="198">
        <v>8.5402083000000004E-2</v>
      </c>
      <c r="CP656" s="198">
        <v>5.2697699000000001E-2</v>
      </c>
      <c r="CQ656" s="197">
        <v>2.3653650000000001E-7</v>
      </c>
      <c r="CR656" s="197">
        <v>4.7296500999999998E-7</v>
      </c>
      <c r="CS656" s="198">
        <v>3.0723450999999998E-3</v>
      </c>
      <c r="CT656" s="198">
        <v>3.0844944999999999</v>
      </c>
      <c r="CU656" s="198">
        <v>7.3250534999999995E-4</v>
      </c>
      <c r="CV656" s="198">
        <v>9.0975810999999998E-4</v>
      </c>
      <c r="CX656" s="166"/>
    </row>
    <row r="657" spans="1:102" ht="14.4">
      <c r="A657" t="s">
        <v>564</v>
      </c>
      <c r="B657" s="85" t="s">
        <v>523</v>
      </c>
      <c r="C657" s="113" t="str">
        <f t="shared" si="359"/>
        <v>A.100.06.132</v>
      </c>
      <c r="D657" s="9" t="s">
        <v>0</v>
      </c>
      <c r="E657" s="112" t="s">
        <v>362</v>
      </c>
      <c r="F657" s="115" t="str">
        <f t="shared" si="360"/>
        <v>X30Cr13 (~420) 23% inox scrap (China)</v>
      </c>
      <c r="G657" s="143">
        <f t="shared" si="376"/>
        <v>5.8281440666666668</v>
      </c>
      <c r="I657" s="118">
        <f t="shared" si="377"/>
        <v>1.3976942746454231</v>
      </c>
      <c r="K657" s="161">
        <f t="shared" si="378"/>
        <v>6.08137713E-2</v>
      </c>
      <c r="L657" s="161">
        <f t="shared" si="379"/>
        <v>0.27701615874000007</v>
      </c>
      <c r="M657" s="162">
        <f t="shared" si="380"/>
        <v>0.18564273460542305</v>
      </c>
      <c r="N657" s="161">
        <v>0.87422160999999998</v>
      </c>
      <c r="O657" s="132">
        <v>0.19680813</v>
      </c>
      <c r="P657" s="132">
        <v>6.5189040000000004E-2</v>
      </c>
      <c r="Q657" s="132">
        <v>4.8925616999999998E-2</v>
      </c>
      <c r="R657" s="132">
        <v>6.2312683000000004E-3</v>
      </c>
      <c r="S657" s="132">
        <v>1.7063459E-3</v>
      </c>
      <c r="T657" s="132">
        <v>3.9505401000000002E-3</v>
      </c>
      <c r="U657" s="132">
        <v>1.4585881E-2</v>
      </c>
      <c r="V657" s="132">
        <v>0.14594138000000001</v>
      </c>
      <c r="W657" s="132">
        <v>3.1893574999999999E-4</v>
      </c>
      <c r="X657" s="132">
        <v>3.4202336999999999E-2</v>
      </c>
      <c r="Y657" s="132">
        <v>1.1417199E-4</v>
      </c>
      <c r="Z657" s="132">
        <v>5.4990176000000003E-3</v>
      </c>
      <c r="AA657" s="164">
        <v>5.4230620000000001E-12</v>
      </c>
      <c r="AC657" s="118">
        <f t="shared" si="381"/>
        <v>0.87422160999999998</v>
      </c>
      <c r="AD657" s="118">
        <f t="shared" si="382"/>
        <v>0.33739682230000001</v>
      </c>
      <c r="AE657" s="118">
        <f t="shared" si="383"/>
        <v>0.28208206860000001</v>
      </c>
      <c r="AF657" s="118">
        <f t="shared" si="384"/>
        <v>0.27701615874000002</v>
      </c>
      <c r="AG657" s="118">
        <f t="shared" si="385"/>
        <v>0.18014371700542306</v>
      </c>
      <c r="AI657" s="69">
        <v>44.011415999999997</v>
      </c>
      <c r="AJ657" s="69">
        <v>40.181831000000003</v>
      </c>
      <c r="AK657" s="69">
        <v>3.7661999000000002</v>
      </c>
      <c r="AL657" s="69">
        <v>0</v>
      </c>
      <c r="AM657" s="69">
        <v>9.9735685999999997E-3</v>
      </c>
      <c r="AN657" s="69">
        <v>4.2593059000000003E-2</v>
      </c>
      <c r="AO657" s="69">
        <v>1.0818153E-2</v>
      </c>
      <c r="AQ657" s="116">
        <v>0.16647265999999999</v>
      </c>
      <c r="AR657" s="116">
        <v>0.15902973000000001</v>
      </c>
      <c r="AS657" s="116">
        <v>5.8700386000000004E-3</v>
      </c>
      <c r="AT657" s="116">
        <v>1.5728846999999999E-3</v>
      </c>
      <c r="AU657" s="150">
        <f t="shared" si="386"/>
        <v>9.534156767295604E-6</v>
      </c>
      <c r="AV657" s="150">
        <f t="shared" si="387"/>
        <v>2.1708722156897329E-8</v>
      </c>
      <c r="AW657" s="163">
        <f t="shared" si="388"/>
        <v>0.220291976</v>
      </c>
      <c r="AX657" s="196">
        <v>5.4349154000000002E-6</v>
      </c>
      <c r="AY657" s="196">
        <v>1.6399481000000001E-8</v>
      </c>
      <c r="AZ657" s="196">
        <v>4.4801377999999998E-13</v>
      </c>
      <c r="BA657" s="196">
        <v>2.645266E-15</v>
      </c>
      <c r="BB657" s="196">
        <v>7.5033819000000001E-16</v>
      </c>
      <c r="BC657" s="196">
        <v>4.5931239E-9</v>
      </c>
      <c r="BD657" s="196">
        <v>3.4372114000000002E-6</v>
      </c>
      <c r="BE657" s="196">
        <v>7.0459951999999996E-10</v>
      </c>
      <c r="BF657" s="196">
        <v>3.9843562999999997E-9</v>
      </c>
      <c r="BG657" s="196">
        <v>5.9435866999999997E-10</v>
      </c>
      <c r="BH657" s="196">
        <v>3.7651212E-13</v>
      </c>
      <c r="BI657" s="196">
        <v>2.3032219999999999E-11</v>
      </c>
      <c r="BJ657" s="196">
        <v>1.6141404000000001E-12</v>
      </c>
      <c r="BK657" s="196">
        <v>4.5578058999999996E-13</v>
      </c>
      <c r="BL657" s="196">
        <v>5.3757548999999997E-7</v>
      </c>
      <c r="BM657" s="196">
        <v>1.1986134999999999E-7</v>
      </c>
      <c r="BN657" s="196">
        <v>7.3262859999999999E-21</v>
      </c>
      <c r="BO657" s="108">
        <v>1.0590456E-2</v>
      </c>
      <c r="BP657" s="108">
        <v>0.20970152</v>
      </c>
      <c r="BQ657" s="108">
        <v>0</v>
      </c>
      <c r="BR657" s="108">
        <v>0</v>
      </c>
      <c r="BS657" s="108">
        <v>0</v>
      </c>
      <c r="BU657" s="69">
        <v>3.4821990000000002E-4</v>
      </c>
      <c r="BV657" s="172">
        <v>2.8777813999999999E-5</v>
      </c>
      <c r="BW657" s="69">
        <v>1.6250412000000001E-4</v>
      </c>
      <c r="BX657" s="172">
        <v>1.7162791999999999E-6</v>
      </c>
      <c r="BY657" s="172">
        <v>2.1817304E-5</v>
      </c>
      <c r="BZ657" s="172">
        <v>2.5729021999999999E-6</v>
      </c>
      <c r="CA657" s="172">
        <v>1.5465075E-5</v>
      </c>
      <c r="CB657" s="172">
        <v>3.9051448E-6</v>
      </c>
      <c r="CC657" s="172">
        <v>2.3641084999999999E-6</v>
      </c>
      <c r="CD657" s="172">
        <v>2.6414898999999998E-6</v>
      </c>
      <c r="CE657" s="172">
        <v>2.1276366000000001E-12</v>
      </c>
      <c r="CF657" s="172">
        <v>1.6201146999999999E-17</v>
      </c>
      <c r="CG657" s="172">
        <v>1.3910657E-13</v>
      </c>
      <c r="CH657" s="172">
        <v>1.0986386E-5</v>
      </c>
      <c r="CI657" s="172">
        <v>5.3685038000000002E-5</v>
      </c>
      <c r="CJ657" s="172">
        <v>4.1784238999999999E-5</v>
      </c>
      <c r="CK657" s="69">
        <v>0</v>
      </c>
      <c r="CM657" s="197">
        <v>1.6408812E-13</v>
      </c>
      <c r="CN657" s="198">
        <v>5.8060909000000001</v>
      </c>
      <c r="CO657" s="198">
        <v>7.9448610000000003E-2</v>
      </c>
      <c r="CP657" s="198">
        <v>2.0279447999999999E-2</v>
      </c>
      <c r="CQ657" s="197">
        <v>2.2949109000000001E-7</v>
      </c>
      <c r="CR657" s="197">
        <v>2.2541451000000001E-7</v>
      </c>
      <c r="CS657" s="198">
        <v>1.0848660999999999E-3</v>
      </c>
      <c r="CT657" s="198">
        <v>2.5551127</v>
      </c>
      <c r="CU657" s="198">
        <v>3.9474022000000002E-4</v>
      </c>
      <c r="CV657" s="198">
        <v>1.0334608E-3</v>
      </c>
      <c r="CX657" s="166"/>
    </row>
    <row r="658" spans="1:102" ht="14.4">
      <c r="A658" t="s">
        <v>565</v>
      </c>
      <c r="B658" s="85" t="s">
        <v>523</v>
      </c>
      <c r="C658" s="113" t="str">
        <f t="shared" si="359"/>
        <v>A.100.06.133</v>
      </c>
      <c r="D658" s="9" t="s">
        <v>0</v>
      </c>
      <c r="E658" s="112" t="s">
        <v>362</v>
      </c>
      <c r="F658" s="115" t="str">
        <f t="shared" si="360"/>
        <v>X30Cr13 (~420) 44% inox scrap (World)</v>
      </c>
      <c r="G658" s="143">
        <f t="shared" si="376"/>
        <v>4.7215879333333337</v>
      </c>
      <c r="I658" s="118">
        <f t="shared" si="377"/>
        <v>1.1168367078903403</v>
      </c>
      <c r="K658" s="161">
        <f t="shared" si="378"/>
        <v>5.1587471199999999E-2</v>
      </c>
      <c r="L658" s="161">
        <f t="shared" si="379"/>
        <v>0.22042486087999996</v>
      </c>
      <c r="M658" s="162">
        <f t="shared" si="380"/>
        <v>0.13658618581034035</v>
      </c>
      <c r="N658" s="161">
        <v>0.70823818999999999</v>
      </c>
      <c r="O658" s="132">
        <v>0.1534547</v>
      </c>
      <c r="P658" s="132">
        <v>5.5545254000000002E-2</v>
      </c>
      <c r="Q658" s="132">
        <v>4.2510910999999998E-2</v>
      </c>
      <c r="R658" s="132">
        <v>4.9010737000000004E-3</v>
      </c>
      <c r="S658" s="132">
        <v>1.2347313000000001E-3</v>
      </c>
      <c r="T658" s="132">
        <v>2.9407551999999998E-3</v>
      </c>
      <c r="U658" s="132">
        <v>1.0611202E-2</v>
      </c>
      <c r="V658" s="132">
        <v>0.10543592</v>
      </c>
      <c r="W658" s="132">
        <v>6.0812514000000003E-4</v>
      </c>
      <c r="X658" s="132">
        <v>2.7177666E-2</v>
      </c>
      <c r="Y658" s="132">
        <v>2.0557974E-4</v>
      </c>
      <c r="Z658" s="132">
        <v>3.9725997999999997E-3</v>
      </c>
      <c r="AA658" s="164">
        <v>1.0340328E-11</v>
      </c>
      <c r="AC658" s="118">
        <f t="shared" si="381"/>
        <v>0.70823818999999999</v>
      </c>
      <c r="AD658" s="118">
        <f t="shared" si="382"/>
        <v>0.27119862719999993</v>
      </c>
      <c r="AE658" s="118">
        <f t="shared" si="383"/>
        <v>0.22358375579999998</v>
      </c>
      <c r="AF658" s="118">
        <f t="shared" si="384"/>
        <v>0.22042486087999999</v>
      </c>
      <c r="AG658" s="118">
        <f t="shared" si="385"/>
        <v>0.13261358601034035</v>
      </c>
      <c r="AI658" s="69">
        <v>38.264508999999997</v>
      </c>
      <c r="AJ658" s="69">
        <v>35.462336999999998</v>
      </c>
      <c r="AK658" s="69">
        <v>2.7325328999999998</v>
      </c>
      <c r="AL658" s="69">
        <v>0</v>
      </c>
      <c r="AM658" s="69">
        <v>1.0053839E-2</v>
      </c>
      <c r="AN658" s="69">
        <v>4.8567329999999999E-2</v>
      </c>
      <c r="AO658" s="69">
        <v>1.1017603000000001E-2</v>
      </c>
      <c r="AQ658" s="116">
        <v>0.13366658000000001</v>
      </c>
      <c r="AR658" s="116">
        <v>0.12765851</v>
      </c>
      <c r="AS658" s="116">
        <v>4.7610161999999999E-3</v>
      </c>
      <c r="AT658" s="116">
        <v>1.2470552E-3</v>
      </c>
      <c r="AU658" s="150">
        <f t="shared" si="386"/>
        <v>7.6533880203745076E-6</v>
      </c>
      <c r="AV658" s="150">
        <f t="shared" si="387"/>
        <v>1.7607308049293968E-8</v>
      </c>
      <c r="AW658" s="163">
        <f t="shared" si="388"/>
        <v>0.17465759219999999</v>
      </c>
      <c r="AX658" s="196">
        <v>4.4074404000000004E-6</v>
      </c>
      <c r="AY658" s="196">
        <v>1.3299317999999999E-8</v>
      </c>
      <c r="AZ658" s="196">
        <v>3.6331385999999998E-13</v>
      </c>
      <c r="BA658" s="196">
        <v>5.0438145000000002E-15</v>
      </c>
      <c r="BB658" s="196">
        <v>1.4306942E-15</v>
      </c>
      <c r="BC658" s="196">
        <v>4.3553949000000001E-9</v>
      </c>
      <c r="BD658" s="196">
        <v>2.7667483999999999E-6</v>
      </c>
      <c r="BE658" s="196">
        <v>6.5636732000000003E-10</v>
      </c>
      <c r="BF658" s="196">
        <v>3.2035523000000001E-9</v>
      </c>
      <c r="BG658" s="196">
        <v>4.2926270000000001E-10</v>
      </c>
      <c r="BH658" s="196">
        <v>2.7203546E-13</v>
      </c>
      <c r="BI658" s="196">
        <v>1.6676878999999999E-11</v>
      </c>
      <c r="BJ658" s="196">
        <v>1.1661828E-12</v>
      </c>
      <c r="BK658" s="196">
        <v>3.2931815999999998E-13</v>
      </c>
      <c r="BL658" s="196">
        <v>3.8825029999999998E-7</v>
      </c>
      <c r="BM658" s="196">
        <v>8.6593519000000003E-8</v>
      </c>
      <c r="BN658" s="196">
        <v>1.3969267E-20</v>
      </c>
      <c r="BO658" s="108">
        <v>7.6513522000000002E-3</v>
      </c>
      <c r="BP658" s="108">
        <v>0.16700624</v>
      </c>
      <c r="BQ658" s="108">
        <v>0</v>
      </c>
      <c r="BR658" s="108">
        <v>0</v>
      </c>
      <c r="BS658" s="108">
        <v>0</v>
      </c>
      <c r="BU658" s="69">
        <v>2.8110629000000002E-4</v>
      </c>
      <c r="BV658" s="172">
        <v>2.3371809E-5</v>
      </c>
      <c r="BW658" s="69">
        <v>1.316504E-4</v>
      </c>
      <c r="BX658" s="172">
        <v>1.2486313E-6</v>
      </c>
      <c r="BY658" s="172">
        <v>1.7405612000000001E-5</v>
      </c>
      <c r="BZ658" s="172">
        <v>2.5278547E-6</v>
      </c>
      <c r="CA658" s="172">
        <v>1.1169300999999999E-5</v>
      </c>
      <c r="CB658" s="172">
        <v>3.8368021999999998E-6</v>
      </c>
      <c r="CC658" s="172">
        <v>1.7142642E-6</v>
      </c>
      <c r="CD658" s="172">
        <v>1.9681775000000002E-6</v>
      </c>
      <c r="CE658" s="172">
        <v>4.0568337000000003E-12</v>
      </c>
      <c r="CF658" s="172">
        <v>3.0891253000000001E-17</v>
      </c>
      <c r="CG658" s="172">
        <v>2.6523901E-13</v>
      </c>
      <c r="CH658" s="172">
        <v>9.4133547000000008E-6</v>
      </c>
      <c r="CI658" s="172">
        <v>4.6618188999999997E-5</v>
      </c>
      <c r="CJ658" s="172">
        <v>3.0181893000000001E-5</v>
      </c>
      <c r="CK658" s="69">
        <v>0</v>
      </c>
      <c r="CM658" s="197">
        <v>3.1287214E-13</v>
      </c>
      <c r="CN658" s="198">
        <v>4.7000283999999999</v>
      </c>
      <c r="CO658" s="198">
        <v>7.6817030999999994E-2</v>
      </c>
      <c r="CP658" s="198">
        <v>1.6570396000000001E-2</v>
      </c>
      <c r="CQ658" s="197">
        <v>1.6576279999999999E-7</v>
      </c>
      <c r="CR658" s="197">
        <v>1.6507300000000001E-7</v>
      </c>
      <c r="CS658" s="198">
        <v>8.6113643999999995E-4</v>
      </c>
      <c r="CT658" s="198">
        <v>1.8457285999999999</v>
      </c>
      <c r="CU658" s="198">
        <v>2.8509260000000002E-4</v>
      </c>
      <c r="CV658" s="198">
        <v>9.8193109999999994E-4</v>
      </c>
      <c r="CX658" s="166"/>
    </row>
    <row r="659" spans="1:102" ht="14.4">
      <c r="A659" t="s">
        <v>566</v>
      </c>
      <c r="B659" s="85" t="s">
        <v>523</v>
      </c>
      <c r="C659" s="113" t="str">
        <f t="shared" si="359"/>
        <v>A.100.06.134</v>
      </c>
      <c r="D659" s="9" t="s">
        <v>0</v>
      </c>
      <c r="E659" s="112" t="s">
        <v>362</v>
      </c>
      <c r="F659" s="115" t="str">
        <f t="shared" si="360"/>
        <v>X30Cr13 (~420) 70% inox scrap (EU, USA)</v>
      </c>
      <c r="G659" s="143">
        <f t="shared" si="376"/>
        <v>3.4138397333333335</v>
      </c>
      <c r="I659" s="118">
        <f t="shared" si="377"/>
        <v>0.78491413579615166</v>
      </c>
      <c r="K659" s="161">
        <f t="shared" si="378"/>
        <v>4.0683662359999997E-2</v>
      </c>
      <c r="L659" s="161">
        <f t="shared" si="379"/>
        <v>0.15354424881999998</v>
      </c>
      <c r="M659" s="162">
        <f t="shared" si="380"/>
        <v>7.8610264616151643E-2</v>
      </c>
      <c r="N659" s="161">
        <v>0.51207596</v>
      </c>
      <c r="O659" s="132">
        <v>0.10221884000000001</v>
      </c>
      <c r="P659" s="132">
        <v>4.4148052E-2</v>
      </c>
      <c r="Q659" s="132">
        <v>3.4929895000000002E-2</v>
      </c>
      <c r="R659" s="132">
        <v>3.3290256E-3</v>
      </c>
      <c r="S659" s="132">
        <v>6.7736865999999999E-4</v>
      </c>
      <c r="T659" s="132">
        <v>1.7473731E-3</v>
      </c>
      <c r="U659" s="132">
        <v>5.9138552999999996E-3</v>
      </c>
      <c r="V659" s="132">
        <v>5.7565831999999997E-2</v>
      </c>
      <c r="W659" s="132">
        <v>9.4989442999999997E-4</v>
      </c>
      <c r="X659" s="132">
        <v>1.8875781000000001E-2</v>
      </c>
      <c r="Y659" s="132">
        <v>3.1360709E-4</v>
      </c>
      <c r="Z659" s="132">
        <v>2.1686515999999999E-3</v>
      </c>
      <c r="AA659" s="164">
        <v>1.6151642999999999E-11</v>
      </c>
      <c r="AC659" s="118">
        <f t="shared" si="381"/>
        <v>0.51207596</v>
      </c>
      <c r="AD659" s="118">
        <f t="shared" si="382"/>
        <v>0.19296440966000003</v>
      </c>
      <c r="AE659" s="118">
        <f t="shared" si="383"/>
        <v>0.15444939889999998</v>
      </c>
      <c r="AF659" s="118">
        <f t="shared" si="384"/>
        <v>0.15354424881999998</v>
      </c>
      <c r="AG659" s="118">
        <f t="shared" si="385"/>
        <v>7.6441613016151641E-2</v>
      </c>
      <c r="AI659" s="69">
        <v>31.472709999999999</v>
      </c>
      <c r="AJ659" s="69">
        <v>29.884754000000001</v>
      </c>
      <c r="AK659" s="69">
        <v>1.5109265000000001</v>
      </c>
      <c r="AL659" s="69">
        <v>0</v>
      </c>
      <c r="AM659" s="69">
        <v>1.0148704E-2</v>
      </c>
      <c r="AN659" s="69">
        <v>5.5627832000000002E-2</v>
      </c>
      <c r="AO659" s="69">
        <v>1.1253318E-2</v>
      </c>
      <c r="AQ659" s="116">
        <v>9.4895767000000006E-2</v>
      </c>
      <c r="AR659" s="116">
        <v>9.0583430000000006E-2</v>
      </c>
      <c r="AS659" s="116">
        <v>3.4503532999999999E-3</v>
      </c>
      <c r="AT659" s="116">
        <v>8.6198391999999999E-4</v>
      </c>
      <c r="AU659" s="150">
        <f t="shared" si="386"/>
        <v>5.4306613064132136E-6</v>
      </c>
      <c r="AV659" s="150">
        <f t="shared" si="387"/>
        <v>1.276018243885182E-8</v>
      </c>
      <c r="AW659" s="163">
        <f t="shared" si="388"/>
        <v>0.12072603570000001</v>
      </c>
      <c r="AX659" s="196">
        <v>3.1931517999999998E-6</v>
      </c>
      <c r="AY659" s="196">
        <v>9.6354892000000004E-9</v>
      </c>
      <c r="AZ659" s="196">
        <v>2.6321396999999998E-13</v>
      </c>
      <c r="BA659" s="196">
        <v>7.8784627999999993E-15</v>
      </c>
      <c r="BB659" s="196">
        <v>2.2347513E-15</v>
      </c>
      <c r="BC659" s="196">
        <v>4.0744423000000002E-9</v>
      </c>
      <c r="BD659" s="196">
        <v>1.9743829999999998E-6</v>
      </c>
      <c r="BE659" s="196">
        <v>5.9936562E-10</v>
      </c>
      <c r="BF659" s="196">
        <v>2.2807839000000001E-9</v>
      </c>
      <c r="BG659" s="196">
        <v>2.3414928000000001E-10</v>
      </c>
      <c r="BH659" s="196">
        <v>1.4856303E-13</v>
      </c>
      <c r="BI659" s="196">
        <v>9.1660208999999995E-12</v>
      </c>
      <c r="BJ659" s="196">
        <v>6.3677837999999995E-13</v>
      </c>
      <c r="BK659" s="196">
        <v>1.7986255000000001E-13</v>
      </c>
      <c r="BL659" s="196">
        <v>2.1177506000000001E-7</v>
      </c>
      <c r="BM659" s="196">
        <v>4.7276993999999999E-8</v>
      </c>
      <c r="BN659" s="196">
        <v>2.1820064000000001E-20</v>
      </c>
      <c r="BO659" s="108">
        <v>4.1778657E-3</v>
      </c>
      <c r="BP659" s="108">
        <v>0.11654817000000001</v>
      </c>
      <c r="BQ659" s="108">
        <v>0</v>
      </c>
      <c r="BR659" s="108">
        <v>0</v>
      </c>
      <c r="BS659" s="108">
        <v>0</v>
      </c>
      <c r="BU659" s="69">
        <v>2.0179021000000001E-4</v>
      </c>
      <c r="BV659" s="172">
        <v>1.6982894E-5</v>
      </c>
      <c r="BW659" s="172">
        <v>9.5186910000000002E-5</v>
      </c>
      <c r="BX659" s="172">
        <v>6.9595652999999995E-7</v>
      </c>
      <c r="BY659" s="172">
        <v>1.2191795E-5</v>
      </c>
      <c r="BZ659" s="172">
        <v>2.4746167E-6</v>
      </c>
      <c r="CA659" s="172">
        <v>6.0924772E-6</v>
      </c>
      <c r="CB659" s="172">
        <v>3.7560336E-6</v>
      </c>
      <c r="CC659" s="172">
        <v>9.4626634999999996E-7</v>
      </c>
      <c r="CD659" s="172">
        <v>1.1724446999999999E-6</v>
      </c>
      <c r="CE659" s="172">
        <v>6.336794E-12</v>
      </c>
      <c r="CF659" s="172">
        <v>4.8252286999999999E-17</v>
      </c>
      <c r="CG659" s="172">
        <v>4.1430462000000001E-13</v>
      </c>
      <c r="CH659" s="172">
        <v>7.5543179E-6</v>
      </c>
      <c r="CI659" s="172">
        <v>3.8266458000000002E-5</v>
      </c>
      <c r="CJ659" s="172">
        <v>1.6470028999999999E-5</v>
      </c>
      <c r="CK659" s="69">
        <v>0</v>
      </c>
      <c r="CM659" s="197">
        <v>4.8870780999999997E-13</v>
      </c>
      <c r="CN659" s="198">
        <v>3.3928636000000001</v>
      </c>
      <c r="CO659" s="198">
        <v>7.3706983000000004E-2</v>
      </c>
      <c r="CP659" s="198">
        <v>1.2186972000000001E-2</v>
      </c>
      <c r="CQ659" s="197">
        <v>9.0447540000000003E-8</v>
      </c>
      <c r="CR659" s="197">
        <v>9.3760305999999999E-8</v>
      </c>
      <c r="CS659" s="198">
        <v>5.9672862000000005E-4</v>
      </c>
      <c r="CT659" s="198">
        <v>1.0073657</v>
      </c>
      <c r="CU659" s="198">
        <v>1.5550903999999999E-4</v>
      </c>
      <c r="CV659" s="198">
        <v>9.2103233E-4</v>
      </c>
      <c r="CX659" s="166"/>
    </row>
    <row r="660" spans="1:102" ht="14.4">
      <c r="A660" t="s">
        <v>567</v>
      </c>
      <c r="B660" s="85" t="s">
        <v>523</v>
      </c>
      <c r="C660" s="113" t="str">
        <f t="shared" si="359"/>
        <v>A.100.06.135</v>
      </c>
      <c r="D660" s="9" t="s">
        <v>0</v>
      </c>
      <c r="E660" s="112" t="s">
        <v>362</v>
      </c>
      <c r="F660" s="115" t="str">
        <f t="shared" si="360"/>
        <v>X35CrMo17 23% inox scrap (China)</v>
      </c>
      <c r="G660" s="143">
        <f t="shared" si="376"/>
        <v>6.3710514666666676</v>
      </c>
      <c r="I660" s="118">
        <f t="shared" si="377"/>
        <v>1.9492471448454232</v>
      </c>
      <c r="K660" s="161">
        <f t="shared" si="378"/>
        <v>6.5067647899999997E-2</v>
      </c>
      <c r="L660" s="161">
        <f t="shared" si="379"/>
        <v>0.35149162374000004</v>
      </c>
      <c r="M660" s="162">
        <f t="shared" si="380"/>
        <v>0.57703015320542306</v>
      </c>
      <c r="N660" s="161">
        <v>0.95565772000000004</v>
      </c>
      <c r="O660" s="132">
        <v>0.24635156999999999</v>
      </c>
      <c r="P660" s="132">
        <v>8.5877824000000005E-2</v>
      </c>
      <c r="Q660" s="132">
        <v>4.7557825999999997E-2</v>
      </c>
      <c r="R660" s="132">
        <v>9.0540512999999993E-3</v>
      </c>
      <c r="S660" s="132">
        <v>1.9577893999999998E-3</v>
      </c>
      <c r="T660" s="132">
        <v>6.4979812E-3</v>
      </c>
      <c r="U660" s="132">
        <v>1.8829122E-2</v>
      </c>
      <c r="V660" s="132">
        <v>0.52580572999999997</v>
      </c>
      <c r="W660" s="132">
        <v>3.1893574999999999E-4</v>
      </c>
      <c r="X660" s="132">
        <v>4.2012811999999997E-2</v>
      </c>
      <c r="Y660" s="132">
        <v>1.1417199E-4</v>
      </c>
      <c r="Z660" s="132">
        <v>9.2116112000000007E-3</v>
      </c>
      <c r="AA660" s="164">
        <v>5.4230620000000001E-12</v>
      </c>
      <c r="AC660" s="118">
        <f t="shared" si="381"/>
        <v>0.95565772000000004</v>
      </c>
      <c r="AD660" s="118">
        <f t="shared" si="382"/>
        <v>0.41612616389999996</v>
      </c>
      <c r="AE660" s="118">
        <f t="shared" si="383"/>
        <v>0.36027012720000001</v>
      </c>
      <c r="AF660" s="118">
        <f t="shared" si="384"/>
        <v>0.35149162373999998</v>
      </c>
      <c r="AG660" s="118">
        <f t="shared" si="385"/>
        <v>0.56781854200542303</v>
      </c>
      <c r="AI660" s="69">
        <v>44.448186</v>
      </c>
      <c r="AJ660" s="69">
        <v>39.444602000000003</v>
      </c>
      <c r="AK660" s="69">
        <v>4.7364452000000004</v>
      </c>
      <c r="AL660" s="69">
        <v>0</v>
      </c>
      <c r="AM660" s="69">
        <v>0.21372795999999999</v>
      </c>
      <c r="AN660" s="69">
        <v>4.2593059000000003E-2</v>
      </c>
      <c r="AO660" s="69">
        <v>1.0818153E-2</v>
      </c>
      <c r="AQ660" s="116">
        <v>0.19323309</v>
      </c>
      <c r="AR660" s="116">
        <v>0.18458347999999999</v>
      </c>
      <c r="AS660" s="116">
        <v>6.7921283999999998E-3</v>
      </c>
      <c r="AT660" s="116">
        <v>1.8574811000000001E-3</v>
      </c>
      <c r="AU660" s="150">
        <f t="shared" si="386"/>
        <v>1.1066156160095606E-5</v>
      </c>
      <c r="AV660" s="150">
        <f t="shared" si="387"/>
        <v>2.5118817956647322E-8</v>
      </c>
      <c r="AW660" s="163">
        <f t="shared" si="388"/>
        <v>0.26015141399999997</v>
      </c>
      <c r="AX660" s="196">
        <v>5.9387335000000004E-6</v>
      </c>
      <c r="AY660" s="196">
        <v>1.7919622E-8</v>
      </c>
      <c r="AZ660" s="196">
        <v>4.8954619000000001E-13</v>
      </c>
      <c r="BA660" s="196">
        <v>2.645266E-15</v>
      </c>
      <c r="BB660" s="196">
        <v>7.5033819000000001E-16</v>
      </c>
      <c r="BC660" s="196">
        <v>4.5531767000000004E-9</v>
      </c>
      <c r="BD660" s="196">
        <v>4.3576576000000002E-6</v>
      </c>
      <c r="BE660" s="196">
        <v>6.9548064000000002E-10</v>
      </c>
      <c r="BF660" s="196">
        <v>5.0565243E-9</v>
      </c>
      <c r="BG660" s="196">
        <v>1.3829468000000001E-9</v>
      </c>
      <c r="BH660" s="196">
        <v>3.5879828E-13</v>
      </c>
      <c r="BI660" s="196">
        <v>6.0067506000000001E-11</v>
      </c>
      <c r="BJ660" s="196">
        <v>2.4705268000000001E-12</v>
      </c>
      <c r="BK660" s="196">
        <v>8.5783937000000001E-13</v>
      </c>
      <c r="BL660" s="196">
        <v>5.6668016000000004E-7</v>
      </c>
      <c r="BM660" s="196">
        <v>1.9853172000000001E-7</v>
      </c>
      <c r="BN660" s="196">
        <v>7.3262859999999999E-21</v>
      </c>
      <c r="BO660" s="108">
        <v>5.7822183999999999E-2</v>
      </c>
      <c r="BP660" s="108">
        <v>0.20232923</v>
      </c>
      <c r="BQ660" s="108">
        <v>0</v>
      </c>
      <c r="BR660" s="108">
        <v>0</v>
      </c>
      <c r="BS660" s="108">
        <v>0</v>
      </c>
      <c r="BU660" s="69">
        <v>5.5783696999999995E-4</v>
      </c>
      <c r="BV660" s="172">
        <v>3.6169664999999998E-5</v>
      </c>
      <c r="BW660" s="69">
        <v>1.7764182000000001E-4</v>
      </c>
      <c r="BX660" s="172">
        <v>2.2132101E-6</v>
      </c>
      <c r="BY660" s="172">
        <v>2.7906225999999998E-5</v>
      </c>
      <c r="BZ660" s="172">
        <v>2.5729021999999999E-6</v>
      </c>
      <c r="CA660" s="172">
        <v>3.5983972999999999E-5</v>
      </c>
      <c r="CB660" s="172">
        <v>3.9051448E-6</v>
      </c>
      <c r="CC660" s="172">
        <v>2.7582183E-6</v>
      </c>
      <c r="CD660" s="172">
        <v>4.3287714000000004E-6</v>
      </c>
      <c r="CE660" s="172">
        <v>2.1276366000000001E-12</v>
      </c>
      <c r="CF660" s="172">
        <v>1.6201146999999999E-17</v>
      </c>
      <c r="CG660" s="172">
        <v>1.3910657E-13</v>
      </c>
      <c r="CH660" s="172">
        <v>1.1204754000000001E-5</v>
      </c>
      <c r="CI660" s="172">
        <v>5.4028211999999998E-5</v>
      </c>
      <c r="CJ660" s="69">
        <v>1.9912407999999999E-4</v>
      </c>
      <c r="CK660" s="69">
        <v>0</v>
      </c>
      <c r="CM660" s="197">
        <v>1.6408812E-13</v>
      </c>
      <c r="CN660" s="198">
        <v>6.3489982999999999</v>
      </c>
      <c r="CO660" s="198">
        <v>7.8887988000000006E-2</v>
      </c>
      <c r="CP660" s="198">
        <v>2.5336845E-2</v>
      </c>
      <c r="CQ660" s="197">
        <v>2.3982546999999998E-7</v>
      </c>
      <c r="CR660" s="197">
        <v>5.6623212000000002E-7</v>
      </c>
      <c r="CS660" s="198">
        <v>1.3939292E-3</v>
      </c>
      <c r="CT660" s="198">
        <v>3.2175712000000001</v>
      </c>
      <c r="CU660" s="198">
        <v>9.1847694999999999E-4</v>
      </c>
      <c r="CV660" s="198">
        <v>1.027409E-3</v>
      </c>
      <c r="CX660" s="166"/>
    </row>
    <row r="661" spans="1:102" ht="14.4">
      <c r="A661" t="s">
        <v>568</v>
      </c>
      <c r="B661" s="85" t="s">
        <v>523</v>
      </c>
      <c r="C661" s="113" t="str">
        <f t="shared" si="359"/>
        <v>A.100.06.136</v>
      </c>
      <c r="D661" s="9" t="s">
        <v>0</v>
      </c>
      <c r="E661" s="112" t="s">
        <v>362</v>
      </c>
      <c r="F661" s="115" t="str">
        <f t="shared" si="360"/>
        <v>X35CrMo17 44% inox scrap (World)</v>
      </c>
      <c r="G661" s="143">
        <f t="shared" si="376"/>
        <v>5.1136877333333333</v>
      </c>
      <c r="I661" s="118">
        <f t="shared" si="377"/>
        <v>1.5151804507903404</v>
      </c>
      <c r="K661" s="161">
        <f t="shared" si="378"/>
        <v>5.4659715499999997E-2</v>
      </c>
      <c r="L661" s="161">
        <f t="shared" si="379"/>
        <v>0.27421270388000002</v>
      </c>
      <c r="M661" s="162">
        <f t="shared" si="380"/>
        <v>0.41925487141034035</v>
      </c>
      <c r="N661" s="161">
        <v>0.76705316000000001</v>
      </c>
      <c r="O661" s="132">
        <v>0.18923608</v>
      </c>
      <c r="P661" s="132">
        <v>7.0487152999999997E-2</v>
      </c>
      <c r="Q661" s="132">
        <v>4.1523061999999999E-2</v>
      </c>
      <c r="R661" s="132">
        <v>6.9397503000000003E-3</v>
      </c>
      <c r="S661" s="132">
        <v>1.4163293999999999E-3</v>
      </c>
      <c r="T661" s="132">
        <v>4.7805738E-3</v>
      </c>
      <c r="U661" s="132">
        <v>1.3675766000000001E-2</v>
      </c>
      <c r="V661" s="132">
        <v>0.37978239000000003</v>
      </c>
      <c r="W661" s="132">
        <v>6.0812514000000003E-4</v>
      </c>
      <c r="X661" s="132">
        <v>3.2818564000000001E-2</v>
      </c>
      <c r="Y661" s="132">
        <v>2.0557974E-4</v>
      </c>
      <c r="Z661" s="132">
        <v>6.6539173999999998E-3</v>
      </c>
      <c r="AA661" s="164">
        <v>1.0340328E-11</v>
      </c>
      <c r="AC661" s="118">
        <f t="shared" si="381"/>
        <v>0.76705316000000001</v>
      </c>
      <c r="AD661" s="118">
        <f t="shared" si="382"/>
        <v>0.32805871450000001</v>
      </c>
      <c r="AE661" s="118">
        <f t="shared" si="383"/>
        <v>0.28005291639999996</v>
      </c>
      <c r="AF661" s="118">
        <f t="shared" si="384"/>
        <v>0.27421270388000002</v>
      </c>
      <c r="AG661" s="118">
        <f t="shared" si="385"/>
        <v>0.41260095401034036</v>
      </c>
      <c r="AI661" s="69">
        <v>38.579954000000001</v>
      </c>
      <c r="AJ661" s="69">
        <v>34.929893999999997</v>
      </c>
      <c r="AK661" s="69">
        <v>3.4332655999999999</v>
      </c>
      <c r="AL661" s="69">
        <v>0</v>
      </c>
      <c r="AM661" s="69">
        <v>0.15720978999999999</v>
      </c>
      <c r="AN661" s="69">
        <v>4.8567329999999999E-2</v>
      </c>
      <c r="AO661" s="69">
        <v>1.1017603000000001E-2</v>
      </c>
      <c r="AQ661" s="116">
        <v>0.15299356</v>
      </c>
      <c r="AR661" s="116">
        <v>0.14611399999999999</v>
      </c>
      <c r="AS661" s="116">
        <v>5.4269699999999997E-3</v>
      </c>
      <c r="AT661" s="116">
        <v>1.4525969999999999E-3</v>
      </c>
      <c r="AU661" s="150">
        <f t="shared" si="386"/>
        <v>8.7598319905745083E-6</v>
      </c>
      <c r="AV661" s="150">
        <f t="shared" si="387"/>
        <v>2.0070155474673968E-8</v>
      </c>
      <c r="AW661" s="163">
        <f t="shared" si="388"/>
        <v>0.20344495499999998</v>
      </c>
      <c r="AX661" s="196">
        <v>4.771309E-6</v>
      </c>
      <c r="AY661" s="196">
        <v>1.4397198E-8</v>
      </c>
      <c r="AZ661" s="196">
        <v>3.9330949999999998E-13</v>
      </c>
      <c r="BA661" s="196">
        <v>5.0438145000000002E-15</v>
      </c>
      <c r="BB661" s="196">
        <v>1.4306942E-15</v>
      </c>
      <c r="BC661" s="196">
        <v>4.3265440999999999E-9</v>
      </c>
      <c r="BD661" s="196">
        <v>3.4315150999999998E-6</v>
      </c>
      <c r="BE661" s="196">
        <v>6.4978145999999999E-10</v>
      </c>
      <c r="BF661" s="196">
        <v>3.9778959E-9</v>
      </c>
      <c r="BG661" s="196">
        <v>9.9879860000000008E-10</v>
      </c>
      <c r="BH661" s="196">
        <v>2.5924211999999999E-13</v>
      </c>
      <c r="BI661" s="196">
        <v>4.3424585000000001E-11</v>
      </c>
      <c r="BJ661" s="196">
        <v>1.7846841E-12</v>
      </c>
      <c r="BK661" s="196">
        <v>6.1969394000000003E-13</v>
      </c>
      <c r="BL661" s="196">
        <v>4.0927032999999999E-7</v>
      </c>
      <c r="BM661" s="196">
        <v>1.4341101E-7</v>
      </c>
      <c r="BN661" s="196">
        <v>1.3969267E-20</v>
      </c>
      <c r="BO661" s="108">
        <v>4.1763155000000003E-2</v>
      </c>
      <c r="BP661" s="108">
        <v>0.16168179999999999</v>
      </c>
      <c r="BQ661" s="108">
        <v>0</v>
      </c>
      <c r="BR661" s="108">
        <v>0</v>
      </c>
      <c r="BS661" s="108">
        <v>0</v>
      </c>
      <c r="BU661" s="69">
        <v>4.3249640000000002E-4</v>
      </c>
      <c r="BV661" s="172">
        <v>2.8710368000000001E-5</v>
      </c>
      <c r="BW661" s="69">
        <v>1.4258318000000001E-4</v>
      </c>
      <c r="BX661" s="172">
        <v>1.6075258000000001E-6</v>
      </c>
      <c r="BY661" s="172">
        <v>2.1803167000000001E-5</v>
      </c>
      <c r="BZ661" s="172">
        <v>2.5278547E-6</v>
      </c>
      <c r="CA661" s="172">
        <v>2.5988505000000001E-5</v>
      </c>
      <c r="CB661" s="172">
        <v>3.8368021999999998E-6</v>
      </c>
      <c r="CC661" s="172">
        <v>1.9988989999999998E-6</v>
      </c>
      <c r="CD661" s="172">
        <v>3.1867696999999999E-6</v>
      </c>
      <c r="CE661" s="172">
        <v>4.0568337000000003E-12</v>
      </c>
      <c r="CF661" s="172">
        <v>3.0891253000000001E-17</v>
      </c>
      <c r="CG661" s="172">
        <v>2.6523901E-13</v>
      </c>
      <c r="CH661" s="172">
        <v>9.5710647E-6</v>
      </c>
      <c r="CI661" s="172">
        <v>4.6866037000000003E-5</v>
      </c>
      <c r="CJ661" s="69">
        <v>1.4381622E-4</v>
      </c>
      <c r="CK661" s="69">
        <v>0</v>
      </c>
      <c r="CM661" s="197">
        <v>3.1287214E-13</v>
      </c>
      <c r="CN661" s="198">
        <v>5.0921282000000003</v>
      </c>
      <c r="CO661" s="198">
        <v>7.6412137000000005E-2</v>
      </c>
      <c r="CP661" s="198">
        <v>2.0222961000000001E-2</v>
      </c>
      <c r="CQ661" s="197">
        <v>1.7322652E-7</v>
      </c>
      <c r="CR661" s="197">
        <v>4.1121904999999999E-7</v>
      </c>
      <c r="CS661" s="198">
        <v>1.0843487E-3</v>
      </c>
      <c r="CT661" s="198">
        <v>2.3241708999999999</v>
      </c>
      <c r="CU661" s="198">
        <v>6.6334689999999997E-4</v>
      </c>
      <c r="CV661" s="198">
        <v>9.7756036000000001E-4</v>
      </c>
      <c r="CX661" s="166"/>
    </row>
    <row r="662" spans="1:102" ht="14.4">
      <c r="A662" t="s">
        <v>569</v>
      </c>
      <c r="B662" s="85" t="s">
        <v>523</v>
      </c>
      <c r="C662" s="113" t="str">
        <f t="shared" si="359"/>
        <v>A.100.06.137</v>
      </c>
      <c r="D662" s="9" t="s">
        <v>0</v>
      </c>
      <c r="E662" s="112" t="s">
        <v>362</v>
      </c>
      <c r="F662" s="115" t="str">
        <f t="shared" si="360"/>
        <v>X35CrMo17 70% inox scrap (EU, USA)</v>
      </c>
      <c r="G662" s="143">
        <f t="shared" si="376"/>
        <v>3.6277123333333336</v>
      </c>
      <c r="I662" s="118">
        <f t="shared" si="377"/>
        <v>1.0021925308961517</v>
      </c>
      <c r="K662" s="161">
        <f t="shared" si="378"/>
        <v>4.2359432660000002E-2</v>
      </c>
      <c r="L662" s="161">
        <f t="shared" si="379"/>
        <v>0.18288306482</v>
      </c>
      <c r="M662" s="162">
        <f t="shared" si="380"/>
        <v>0.23279318341615166</v>
      </c>
      <c r="N662" s="161">
        <v>0.54415685000000003</v>
      </c>
      <c r="O662" s="132">
        <v>0.12173595</v>
      </c>
      <c r="P662" s="132">
        <v>5.2298178000000001E-2</v>
      </c>
      <c r="Q662" s="132">
        <v>3.4391069000000003E-2</v>
      </c>
      <c r="R662" s="132">
        <v>4.4410309999999998E-3</v>
      </c>
      <c r="S662" s="132">
        <v>7.7642216000000004E-4</v>
      </c>
      <c r="T662" s="132">
        <v>2.7509104999999998E-3</v>
      </c>
      <c r="U662" s="132">
        <v>7.5854353000000003E-3</v>
      </c>
      <c r="V662" s="132">
        <v>0.20720936000000001</v>
      </c>
      <c r="W662" s="132">
        <v>9.4989442999999997E-4</v>
      </c>
      <c r="X662" s="132">
        <v>2.1952635000000002E-2</v>
      </c>
      <c r="Y662" s="132">
        <v>3.1360709E-4</v>
      </c>
      <c r="Z662" s="132">
        <v>3.6311884000000002E-3</v>
      </c>
      <c r="AA662" s="164">
        <v>1.6151642999999999E-11</v>
      </c>
      <c r="AC662" s="118">
        <f t="shared" si="381"/>
        <v>0.54415685000000003</v>
      </c>
      <c r="AD662" s="118">
        <f t="shared" si="382"/>
        <v>0.22397899596000004</v>
      </c>
      <c r="AE662" s="118">
        <f t="shared" si="383"/>
        <v>0.18525075170000002</v>
      </c>
      <c r="AF662" s="118">
        <f t="shared" si="384"/>
        <v>0.18288306482</v>
      </c>
      <c r="AG662" s="118">
        <f t="shared" si="385"/>
        <v>0.22916199501615164</v>
      </c>
      <c r="AI662" s="69">
        <v>31.644770999999999</v>
      </c>
      <c r="AJ662" s="69">
        <v>29.594329999999999</v>
      </c>
      <c r="AK662" s="69">
        <v>1.8931443999999999</v>
      </c>
      <c r="AL662" s="69">
        <v>0</v>
      </c>
      <c r="AM662" s="69">
        <v>9.0415588000000005E-2</v>
      </c>
      <c r="AN662" s="69">
        <v>5.5627832000000002E-2</v>
      </c>
      <c r="AO662" s="69">
        <v>1.1253318E-2</v>
      </c>
      <c r="AQ662" s="116">
        <v>0.10543776000000001</v>
      </c>
      <c r="AR662" s="116">
        <v>0.10065006</v>
      </c>
      <c r="AS662" s="116">
        <v>3.8136009000000002E-3</v>
      </c>
      <c r="AT662" s="116">
        <v>9.7409763999999999E-4</v>
      </c>
      <c r="AU662" s="150">
        <f t="shared" si="386"/>
        <v>6.0341761996132141E-6</v>
      </c>
      <c r="AV662" s="150">
        <f t="shared" si="387"/>
        <v>1.4103553891171819E-8</v>
      </c>
      <c r="AW662" s="163">
        <f t="shared" si="388"/>
        <v>0.136428244</v>
      </c>
      <c r="AX662" s="196">
        <v>3.3916256E-6</v>
      </c>
      <c r="AY662" s="196">
        <v>1.0234332999999999E-8</v>
      </c>
      <c r="AZ662" s="196">
        <v>2.7957523000000002E-13</v>
      </c>
      <c r="BA662" s="196">
        <v>7.8784627999999993E-15</v>
      </c>
      <c r="BB662" s="196">
        <v>2.2347513E-15</v>
      </c>
      <c r="BC662" s="196">
        <v>4.0587054999999997E-9</v>
      </c>
      <c r="BD662" s="196">
        <v>2.336983E-6</v>
      </c>
      <c r="BE662" s="196">
        <v>5.9577333000000005E-10</v>
      </c>
      <c r="BF662" s="196">
        <v>2.7031530999999999E-9</v>
      </c>
      <c r="BG662" s="196">
        <v>5.4480522999999995E-10</v>
      </c>
      <c r="BH662" s="196">
        <v>1.4158485000000001E-13</v>
      </c>
      <c r="BI662" s="196">
        <v>2.3755679000000001E-11</v>
      </c>
      <c r="BJ662" s="196">
        <v>9.7414272000000004E-13</v>
      </c>
      <c r="BK662" s="196">
        <v>3.3824934999999998E-13</v>
      </c>
      <c r="BL662" s="196">
        <v>2.2324053E-7</v>
      </c>
      <c r="BM662" s="196">
        <v>7.8268353999999997E-8</v>
      </c>
      <c r="BN662" s="196">
        <v>2.1820064000000001E-20</v>
      </c>
      <c r="BO662" s="108">
        <v>2.2784303999999998E-2</v>
      </c>
      <c r="BP662" s="108">
        <v>0.11364394</v>
      </c>
      <c r="BQ662" s="108">
        <v>0</v>
      </c>
      <c r="BR662" s="108">
        <v>0</v>
      </c>
      <c r="BS662" s="108">
        <v>0</v>
      </c>
      <c r="BU662" s="69">
        <v>2.8436663000000001E-4</v>
      </c>
      <c r="BV662" s="172">
        <v>1.9894835E-5</v>
      </c>
      <c r="BW662" s="69">
        <v>1.0115025E-4</v>
      </c>
      <c r="BX662" s="172">
        <v>8.9171718999999996E-7</v>
      </c>
      <c r="BY662" s="172">
        <v>1.4590461E-5</v>
      </c>
      <c r="BZ662" s="172">
        <v>2.4746167E-6</v>
      </c>
      <c r="CA662" s="172">
        <v>1.4175680000000001E-5</v>
      </c>
      <c r="CB662" s="172">
        <v>3.7560336E-6</v>
      </c>
      <c r="CC662" s="172">
        <v>1.1015216999999999E-6</v>
      </c>
      <c r="CD662" s="172">
        <v>1.8371313E-6</v>
      </c>
      <c r="CE662" s="172">
        <v>6.336794E-12</v>
      </c>
      <c r="CF662" s="172">
        <v>4.8252286999999999E-17</v>
      </c>
      <c r="CG662" s="172">
        <v>4.1430462000000001E-13</v>
      </c>
      <c r="CH662" s="172">
        <v>7.6403415000000005E-6</v>
      </c>
      <c r="CI662" s="172">
        <v>3.8401648E-5</v>
      </c>
      <c r="CJ662" s="172">
        <v>7.8452389000000005E-5</v>
      </c>
      <c r="CK662" s="69">
        <v>0</v>
      </c>
      <c r="CM662" s="197">
        <v>4.8870780999999997E-13</v>
      </c>
      <c r="CN662" s="198">
        <v>3.6067361999999998</v>
      </c>
      <c r="CO662" s="198">
        <v>7.3486131999999996E-2</v>
      </c>
      <c r="CP662" s="198">
        <v>1.4179280000000001E-2</v>
      </c>
      <c r="CQ662" s="197">
        <v>9.4518659999999998E-8</v>
      </c>
      <c r="CR662" s="197">
        <v>2.2802179000000001E-7</v>
      </c>
      <c r="CS662" s="198">
        <v>7.1848074000000004E-4</v>
      </c>
      <c r="CT662" s="198">
        <v>1.2683342</v>
      </c>
      <c r="CU662" s="198">
        <v>3.6182956999999998E-4</v>
      </c>
      <c r="CV662" s="198">
        <v>9.1864829000000002E-4</v>
      </c>
      <c r="CX662" s="166"/>
    </row>
    <row r="663" spans="1:102" ht="14.4">
      <c r="A663" t="s">
        <v>570</v>
      </c>
      <c r="B663" s="85" t="s">
        <v>523</v>
      </c>
      <c r="C663" s="113" t="str">
        <f t="shared" si="359"/>
        <v>A.100.06.138</v>
      </c>
      <c r="D663" s="9" t="s">
        <v>0</v>
      </c>
      <c r="E663" s="112" t="s">
        <v>362</v>
      </c>
      <c r="F663" s="115" t="str">
        <f t="shared" si="360"/>
        <v>X5CrNi18 (304) 23% inox scrap (China)</v>
      </c>
      <c r="G663" s="143">
        <f t="shared" si="376"/>
        <v>7.3798440000000012</v>
      </c>
      <c r="I663" s="118">
        <f t="shared" si="377"/>
        <v>3.5474760780054986</v>
      </c>
      <c r="K663" s="161">
        <f t="shared" si="378"/>
        <v>9.9830625300000003E-2</v>
      </c>
      <c r="L663" s="161">
        <f t="shared" si="379"/>
        <v>1.2342370218000001</v>
      </c>
      <c r="M663" s="162">
        <f t="shared" si="380"/>
        <v>1.1064318309054986</v>
      </c>
      <c r="N663" s="161">
        <v>1.1069766000000001</v>
      </c>
      <c r="O663" s="132">
        <v>1.1393226999999999</v>
      </c>
      <c r="P663" s="132">
        <v>7.2724511000000006E-2</v>
      </c>
      <c r="Q663" s="132">
        <v>8.1992150999999999E-2</v>
      </c>
      <c r="R663" s="132">
        <v>9.0489808000000001E-3</v>
      </c>
      <c r="S663" s="132">
        <v>3.0543556000000001E-3</v>
      </c>
      <c r="T663" s="132">
        <v>5.7351379000000003E-3</v>
      </c>
      <c r="U663" s="132">
        <v>2.1750855999999999E-2</v>
      </c>
      <c r="V663" s="132">
        <v>1.0495044</v>
      </c>
      <c r="W663" s="132">
        <v>3.2336742999999999E-4</v>
      </c>
      <c r="X663" s="132">
        <v>4.8817752999999998E-2</v>
      </c>
      <c r="Y663" s="132">
        <v>1.1558737E-4</v>
      </c>
      <c r="Z663" s="132">
        <v>8.1096779000000008E-3</v>
      </c>
      <c r="AA663" s="164">
        <v>5.4984166E-12</v>
      </c>
      <c r="AC663" s="118">
        <f t="shared" si="381"/>
        <v>1.1069766000000001</v>
      </c>
      <c r="AD663" s="118">
        <f t="shared" si="382"/>
        <v>1.3336286922999998</v>
      </c>
      <c r="AE663" s="118">
        <f t="shared" si="383"/>
        <v>1.2419077449</v>
      </c>
      <c r="AF663" s="118">
        <f t="shared" si="384"/>
        <v>1.2342370218000001</v>
      </c>
      <c r="AG663" s="118">
        <f t="shared" si="385"/>
        <v>1.0983221530054985</v>
      </c>
      <c r="AI663" s="69">
        <v>58.835481999999999</v>
      </c>
      <c r="AJ663" s="69">
        <v>53.257413</v>
      </c>
      <c r="AK663" s="69">
        <v>5.5144587999999999</v>
      </c>
      <c r="AL663" s="69">
        <v>0</v>
      </c>
      <c r="AM663" s="69">
        <v>9.9781118999999995E-3</v>
      </c>
      <c r="AN663" s="69">
        <v>4.2745470000000001E-2</v>
      </c>
      <c r="AO663" s="69">
        <v>1.0886853E-2</v>
      </c>
      <c r="AQ663" s="116">
        <v>0.49525166999999998</v>
      </c>
      <c r="AR663" s="116">
        <v>0.47983368999999998</v>
      </c>
      <c r="AS663" s="116">
        <v>1.2608523E-2</v>
      </c>
      <c r="AT663" s="116">
        <v>2.8094526999999998E-3</v>
      </c>
      <c r="AU663" s="150">
        <f t="shared" si="386"/>
        <v>2.876700805424279E-5</v>
      </c>
      <c r="AV663" s="150">
        <f t="shared" si="387"/>
        <v>4.6629154109397432E-8</v>
      </c>
      <c r="AW663" s="163">
        <f t="shared" si="388"/>
        <v>0.39348076199999998</v>
      </c>
      <c r="AX663" s="196">
        <v>6.8748903E-6</v>
      </c>
      <c r="AY663" s="196">
        <v>2.0744232999999999E-8</v>
      </c>
      <c r="AZ663" s="196">
        <v>5.6671861000000002E-13</v>
      </c>
      <c r="BA663" s="196">
        <v>2.6820225000000001E-15</v>
      </c>
      <c r="BB663" s="196">
        <v>7.6076429999999998E-16</v>
      </c>
      <c r="BC663" s="196">
        <v>5.6610607999999997E-9</v>
      </c>
      <c r="BD663" s="196">
        <v>2.0639306E-5</v>
      </c>
      <c r="BE663" s="196">
        <v>9.4889170999999998E-10</v>
      </c>
      <c r="BF663" s="196">
        <v>2.4021968000000001E-8</v>
      </c>
      <c r="BG663" s="196">
        <v>8.7537313000000003E-10</v>
      </c>
      <c r="BH663" s="196">
        <v>3.0344379999999999E-13</v>
      </c>
      <c r="BI663" s="196">
        <v>3.3921112E-11</v>
      </c>
      <c r="BJ663" s="196">
        <v>3.0688185000000002E-12</v>
      </c>
      <c r="BK663" s="196">
        <v>8.2817648000000004E-13</v>
      </c>
      <c r="BL663" s="196">
        <v>1.0706264E-6</v>
      </c>
      <c r="BM663" s="196">
        <v>1.7652428999999999E-7</v>
      </c>
      <c r="BN663" s="196">
        <v>7.4280863000000005E-21</v>
      </c>
      <c r="BO663" s="108">
        <v>5.2768801999999997E-2</v>
      </c>
      <c r="BP663" s="108">
        <v>0.34071195999999998</v>
      </c>
      <c r="BQ663" s="108">
        <v>0</v>
      </c>
      <c r="BR663" s="108">
        <v>0</v>
      </c>
      <c r="BS663" s="108">
        <v>0</v>
      </c>
      <c r="BU663" s="69">
        <v>7.1215356000000002E-4</v>
      </c>
      <c r="BV663" s="69">
        <v>1.6692222E-4</v>
      </c>
      <c r="BW663" s="69">
        <v>2.0576962999999999E-4</v>
      </c>
      <c r="BX663" s="172">
        <v>2.5542881999999998E-6</v>
      </c>
      <c r="BY663" s="69">
        <v>1.3561328E-4</v>
      </c>
      <c r="BZ663" s="172">
        <v>2.5710355000000001E-6</v>
      </c>
      <c r="CA663" s="172">
        <v>2.2777011999999998E-5</v>
      </c>
      <c r="CB663" s="172">
        <v>3.9023119000000003E-6</v>
      </c>
      <c r="CC663" s="172">
        <v>4.2053871999999997E-6</v>
      </c>
      <c r="CD663" s="172">
        <v>3.8188054999999998E-6</v>
      </c>
      <c r="CE663" s="172">
        <v>2.1572005E-12</v>
      </c>
      <c r="CF663" s="172">
        <v>1.6426265E-17</v>
      </c>
      <c r="CG663" s="172">
        <v>1.4103947999999999E-13</v>
      </c>
      <c r="CH663" s="172">
        <v>2.6274792999999999E-5</v>
      </c>
      <c r="CI663" s="172">
        <v>7.1682599999999997E-5</v>
      </c>
      <c r="CJ663" s="172">
        <v>6.6062192999999993E-5</v>
      </c>
      <c r="CK663" s="69">
        <v>0</v>
      </c>
      <c r="CM663" s="197">
        <v>1.6636816000000001E-13</v>
      </c>
      <c r="CN663" s="198">
        <v>7.3577931000000003</v>
      </c>
      <c r="CO663" s="198">
        <v>0.11075545000000001</v>
      </c>
      <c r="CP663" s="198">
        <v>0.11479541</v>
      </c>
      <c r="CQ663" s="197">
        <v>4.576551E-7</v>
      </c>
      <c r="CR663" s="197">
        <v>3.3028557E-7</v>
      </c>
      <c r="CS663" s="198">
        <v>6.8609613000000002E-3</v>
      </c>
      <c r="CT663" s="198">
        <v>4.9500402000000001</v>
      </c>
      <c r="CU663" s="198">
        <v>5.8137450999999998E-4</v>
      </c>
      <c r="CV663" s="198">
        <v>1.0078412000000001E-3</v>
      </c>
      <c r="CX663" s="166"/>
    </row>
    <row r="664" spans="1:102" ht="14.4">
      <c r="A664" t="s">
        <v>571</v>
      </c>
      <c r="B664" s="85" t="s">
        <v>523</v>
      </c>
      <c r="C664" s="113" t="str">
        <f t="shared" si="359"/>
        <v>A.100.06.139</v>
      </c>
      <c r="D664" s="9" t="s">
        <v>0</v>
      </c>
      <c r="E664" s="112" t="s">
        <v>362</v>
      </c>
      <c r="F664" s="115" t="str">
        <f t="shared" si="360"/>
        <v>X5CrNi18 (304) 44% inox scrap (World)</v>
      </c>
      <c r="G664" s="143">
        <f t="shared" si="376"/>
        <v>5.8422601333333333</v>
      </c>
      <c r="I664" s="118">
        <f t="shared" si="377"/>
        <v>2.6694569030703952</v>
      </c>
      <c r="K664" s="161">
        <f t="shared" si="378"/>
        <v>7.9766310600000015E-2</v>
      </c>
      <c r="L664" s="161">
        <f t="shared" si="379"/>
        <v>0.91175103276000002</v>
      </c>
      <c r="M664" s="162">
        <f t="shared" si="380"/>
        <v>0.80160053971039491</v>
      </c>
      <c r="N664" s="161">
        <v>0.87633901999999997</v>
      </c>
      <c r="O664" s="132">
        <v>0.83415965999999997</v>
      </c>
      <c r="P664" s="132">
        <v>6.0987538000000001E-2</v>
      </c>
      <c r="Q664" s="132">
        <v>6.6392297000000003E-2</v>
      </c>
      <c r="R664" s="132">
        <v>6.9360882999999996E-3</v>
      </c>
      <c r="S664" s="132">
        <v>2.2082938999999999E-3</v>
      </c>
      <c r="T664" s="132">
        <v>4.2296314000000003E-3</v>
      </c>
      <c r="U664" s="132">
        <v>1.5785906999999998E-2</v>
      </c>
      <c r="V664" s="132">
        <v>0.75800922000000004</v>
      </c>
      <c r="W664" s="132">
        <v>6.1132579999999997E-4</v>
      </c>
      <c r="X664" s="132">
        <v>3.7733243E-2</v>
      </c>
      <c r="Y664" s="132">
        <v>2.0660196000000001E-4</v>
      </c>
      <c r="Z664" s="132">
        <v>5.8580767000000001E-3</v>
      </c>
      <c r="AA664" s="164">
        <v>1.0394751E-11</v>
      </c>
      <c r="AC664" s="118">
        <f t="shared" si="381"/>
        <v>0.87633901999999997</v>
      </c>
      <c r="AD664" s="118">
        <f t="shared" si="382"/>
        <v>0.99069941560000008</v>
      </c>
      <c r="AE664" s="118">
        <f t="shared" si="383"/>
        <v>0.91679118170000007</v>
      </c>
      <c r="AF664" s="118">
        <f t="shared" si="384"/>
        <v>0.91175103276000002</v>
      </c>
      <c r="AG664" s="118">
        <f t="shared" si="385"/>
        <v>0.79574246301039486</v>
      </c>
      <c r="AI664" s="69">
        <v>48.970779</v>
      </c>
      <c r="AJ664" s="69">
        <v>44.905813000000002</v>
      </c>
      <c r="AK664" s="69">
        <v>3.9951644000000002</v>
      </c>
      <c r="AL664" s="69">
        <v>0</v>
      </c>
      <c r="AM664" s="69">
        <v>1.0057119999999999E-2</v>
      </c>
      <c r="AN664" s="69">
        <v>4.8677405E-2</v>
      </c>
      <c r="AO664" s="69">
        <v>1.1067221E-2</v>
      </c>
      <c r="AQ664" s="116">
        <v>0.37111809000000001</v>
      </c>
      <c r="AR664" s="116">
        <v>0.35935025999999998</v>
      </c>
      <c r="AS664" s="116">
        <v>9.6276997000000007E-3</v>
      </c>
      <c r="AT664" s="116">
        <v>2.1401319999999999E-3</v>
      </c>
      <c r="AU664" s="150">
        <f t="shared" si="386"/>
        <v>2.1543780279108585E-5</v>
      </c>
      <c r="AV664" s="150">
        <f t="shared" si="387"/>
        <v>3.5605398602474042E-8</v>
      </c>
      <c r="AW664" s="163">
        <f t="shared" si="388"/>
        <v>0.299738381</v>
      </c>
      <c r="AX664" s="196">
        <v>5.4474222999999997E-6</v>
      </c>
      <c r="AY664" s="196">
        <v>1.6437195E-8</v>
      </c>
      <c r="AZ664" s="196">
        <v>4.4904513E-13</v>
      </c>
      <c r="BA664" s="196">
        <v>5.0703608999999997E-15</v>
      </c>
      <c r="BB664" s="196">
        <v>1.4382242E-15</v>
      </c>
      <c r="BC664" s="196">
        <v>5.1266825999999999E-9</v>
      </c>
      <c r="BD664" s="196">
        <v>1.5190483E-5</v>
      </c>
      <c r="BE664" s="196">
        <v>8.3280057000000001E-10</v>
      </c>
      <c r="BF664" s="196">
        <v>1.7675160999999999E-8</v>
      </c>
      <c r="BG664" s="196">
        <v>6.3221759000000003E-10</v>
      </c>
      <c r="BH664" s="196">
        <v>2.1926389000000001E-13</v>
      </c>
      <c r="BI664" s="196">
        <v>2.4541078999999999E-11</v>
      </c>
      <c r="BJ664" s="196">
        <v>2.2167836999999999E-12</v>
      </c>
      <c r="BK664" s="196">
        <v>5.9827073999999998E-13</v>
      </c>
      <c r="BL664" s="196">
        <v>7.7323154000000002E-7</v>
      </c>
      <c r="BM664" s="196">
        <v>1.2751675000000001E-7</v>
      </c>
      <c r="BN664" s="196">
        <v>1.4042790000000001E-20</v>
      </c>
      <c r="BO664" s="108">
        <v>3.8113490999999999E-2</v>
      </c>
      <c r="BP664" s="108">
        <v>0.26162489</v>
      </c>
      <c r="BQ664" s="108">
        <v>0</v>
      </c>
      <c r="BR664" s="108">
        <v>0</v>
      </c>
      <c r="BS664" s="108">
        <v>0</v>
      </c>
      <c r="BU664" s="69">
        <v>5.4394727000000003E-4</v>
      </c>
      <c r="BV664" s="69">
        <v>1.2314277000000001E-4</v>
      </c>
      <c r="BW664" s="69">
        <v>1.6289770999999999E-4</v>
      </c>
      <c r="BX664" s="172">
        <v>1.8538599999999999E-6</v>
      </c>
      <c r="BY664" s="172">
        <v>9.9591597999999998E-5</v>
      </c>
      <c r="BZ664" s="172">
        <v>2.5265065000000002E-6</v>
      </c>
      <c r="CA664" s="172">
        <v>1.6450144000000001E-5</v>
      </c>
      <c r="CB664" s="172">
        <v>3.8347561999999996E-6</v>
      </c>
      <c r="CC664" s="172">
        <v>3.0440766E-6</v>
      </c>
      <c r="CD664" s="172">
        <v>2.8184610000000002E-6</v>
      </c>
      <c r="CE664" s="172">
        <v>4.0781854999999998E-12</v>
      </c>
      <c r="CF664" s="172">
        <v>3.1053837999999997E-17</v>
      </c>
      <c r="CG664" s="172">
        <v>2.66635E-13</v>
      </c>
      <c r="CH664" s="172">
        <v>2.0454982000000001E-5</v>
      </c>
      <c r="CI664" s="172">
        <v>5.9616427999999997E-5</v>
      </c>
      <c r="CJ664" s="172">
        <v>4.7715971000000003E-5</v>
      </c>
      <c r="CK664" s="69">
        <v>0</v>
      </c>
      <c r="CM664" s="197">
        <v>3.1451884000000001E-13</v>
      </c>
      <c r="CN664" s="198">
        <v>5.8207022000000004</v>
      </c>
      <c r="CO664" s="198">
        <v>9.9427528000000001E-2</v>
      </c>
      <c r="CP664" s="198">
        <v>8.4831924000000003E-2</v>
      </c>
      <c r="CQ664" s="197">
        <v>3.3054791999999998E-7</v>
      </c>
      <c r="CR664" s="197">
        <v>2.4081320999999999E-7</v>
      </c>
      <c r="CS664" s="198">
        <v>5.0327606999999996E-3</v>
      </c>
      <c r="CT664" s="198">
        <v>3.5753986000000002</v>
      </c>
      <c r="CU664" s="198">
        <v>4.1988403000000002E-4</v>
      </c>
      <c r="CV664" s="198">
        <v>9.6342807000000005E-4</v>
      </c>
      <c r="CX664" s="166"/>
    </row>
    <row r="665" spans="1:102" ht="14.4">
      <c r="A665" t="s">
        <v>572</v>
      </c>
      <c r="B665" s="85" t="s">
        <v>523</v>
      </c>
      <c r="C665" s="113" t="str">
        <f t="shared" si="359"/>
        <v>A.100.06.140</v>
      </c>
      <c r="D665" s="9" t="s">
        <v>0</v>
      </c>
      <c r="E665" s="112" t="s">
        <v>362</v>
      </c>
      <c r="F665" s="115" t="str">
        <f t="shared" si="360"/>
        <v>X5CrNi18 (304) 70% inox scrap (EU, USA)</v>
      </c>
      <c r="G665" s="143">
        <f t="shared" si="376"/>
        <v>4.0251154666666666</v>
      </c>
      <c r="I665" s="118">
        <f t="shared" si="377"/>
        <v>1.6317978775261814</v>
      </c>
      <c r="K665" s="161">
        <f t="shared" si="378"/>
        <v>5.60539387E-2</v>
      </c>
      <c r="L665" s="161">
        <f t="shared" si="379"/>
        <v>0.53063125631000008</v>
      </c>
      <c r="M665" s="162">
        <f t="shared" si="380"/>
        <v>0.44134536251618139</v>
      </c>
      <c r="N665" s="161">
        <v>0.60376732</v>
      </c>
      <c r="O665" s="132">
        <v>0.47351246000000002</v>
      </c>
      <c r="P665" s="132">
        <v>4.7116570000000003E-2</v>
      </c>
      <c r="Q665" s="132">
        <v>4.7956105999999998E-2</v>
      </c>
      <c r="R665" s="132">
        <v>4.4390335E-3</v>
      </c>
      <c r="S665" s="132">
        <v>1.2084028E-3</v>
      </c>
      <c r="T665" s="132">
        <v>2.4503963999999998E-3</v>
      </c>
      <c r="U665" s="132">
        <v>8.7364213999999996E-3</v>
      </c>
      <c r="V665" s="132">
        <v>0.41351490000000002</v>
      </c>
      <c r="W665" s="132">
        <v>9.5164024000000003E-4</v>
      </c>
      <c r="X665" s="132">
        <v>2.4633368999999999E-2</v>
      </c>
      <c r="Y665" s="132">
        <v>3.1416467E-4</v>
      </c>
      <c r="Z665" s="132">
        <v>3.1970935E-3</v>
      </c>
      <c r="AA665" s="164">
        <v>1.6181329000000001E-11</v>
      </c>
      <c r="AC665" s="118">
        <f t="shared" si="381"/>
        <v>0.60376732</v>
      </c>
      <c r="AD665" s="118">
        <f t="shared" si="382"/>
        <v>0.58541939009999999</v>
      </c>
      <c r="AE665" s="118">
        <f t="shared" si="383"/>
        <v>0.53256254489999999</v>
      </c>
      <c r="AF665" s="118">
        <f t="shared" si="384"/>
        <v>0.53063125631000008</v>
      </c>
      <c r="AG665" s="118">
        <f t="shared" si="385"/>
        <v>0.43814826901618137</v>
      </c>
      <c r="AI665" s="69">
        <v>37.312494000000001</v>
      </c>
      <c r="AJ665" s="69">
        <v>35.035739999999997</v>
      </c>
      <c r="AK665" s="69">
        <v>2.1996346</v>
      </c>
      <c r="AL665" s="69">
        <v>0</v>
      </c>
      <c r="AM665" s="69">
        <v>1.0150493999999999E-2</v>
      </c>
      <c r="AN665" s="69">
        <v>5.5687871999999999E-2</v>
      </c>
      <c r="AO665" s="69">
        <v>1.1280382E-2</v>
      </c>
      <c r="AQ665" s="116">
        <v>0.22441477000000001</v>
      </c>
      <c r="AR665" s="116">
        <v>0.21696075000000001</v>
      </c>
      <c r="AS665" s="116">
        <v>6.104908E-3</v>
      </c>
      <c r="AT665" s="116">
        <v>1.3491167000000001E-3</v>
      </c>
      <c r="AU665" s="150">
        <f t="shared" si="386"/>
        <v>1.3007238942831801E-5</v>
      </c>
      <c r="AV665" s="150">
        <f t="shared" si="387"/>
        <v>2.2577322626411858E-8</v>
      </c>
      <c r="AW665" s="163">
        <f t="shared" si="388"/>
        <v>0.18895192800000002</v>
      </c>
      <c r="AX665" s="196">
        <v>3.7604146000000001E-6</v>
      </c>
      <c r="AY665" s="196">
        <v>1.1347057999999999E-8</v>
      </c>
      <c r="AZ665" s="196">
        <v>3.0997647999999999E-13</v>
      </c>
      <c r="BA665" s="196">
        <v>7.8929427000000003E-15</v>
      </c>
      <c r="BB665" s="196">
        <v>2.2388585000000001E-15</v>
      </c>
      <c r="BC665" s="196">
        <v>4.4951446999999997E-9</v>
      </c>
      <c r="BD665" s="196">
        <v>8.7509656000000003E-6</v>
      </c>
      <c r="BE665" s="196">
        <v>6.9560194000000002E-10</v>
      </c>
      <c r="BF665" s="196">
        <v>1.0174389000000001E-8</v>
      </c>
      <c r="BG665" s="196">
        <v>3.4485195E-10</v>
      </c>
      <c r="BH665" s="196">
        <v>1.1977854000000001E-13</v>
      </c>
      <c r="BI665" s="196">
        <v>1.3455584E-11</v>
      </c>
      <c r="BJ665" s="196">
        <v>1.2098334E-12</v>
      </c>
      <c r="BK665" s="196">
        <v>3.2656397E-13</v>
      </c>
      <c r="BL665" s="196">
        <v>4.2176482999999998E-7</v>
      </c>
      <c r="BM665" s="196">
        <v>6.9598757999999996E-8</v>
      </c>
      <c r="BN665" s="196">
        <v>2.1860166999999999E-20</v>
      </c>
      <c r="BO665" s="108">
        <v>2.0793578E-2</v>
      </c>
      <c r="BP665" s="108">
        <v>0.16815835000000001</v>
      </c>
      <c r="BQ665" s="108">
        <v>0</v>
      </c>
      <c r="BR665" s="108">
        <v>0</v>
      </c>
      <c r="BS665" s="108">
        <v>0</v>
      </c>
      <c r="BU665" s="69">
        <v>3.4515800999999999E-4</v>
      </c>
      <c r="BV665" s="172">
        <v>7.1403415999999999E-5</v>
      </c>
      <c r="BW665" s="69">
        <v>1.122309E-4</v>
      </c>
      <c r="BX665" s="172">
        <v>1.0260812999999999E-6</v>
      </c>
      <c r="BY665" s="172">
        <v>5.7020513999999999E-5</v>
      </c>
      <c r="BZ665" s="172">
        <v>2.4738813000000001E-6</v>
      </c>
      <c r="CA665" s="172">
        <v>8.9729371999999995E-6</v>
      </c>
      <c r="CB665" s="172">
        <v>3.7549176000000001E-6</v>
      </c>
      <c r="CC665" s="172">
        <v>1.6716185999999999E-6</v>
      </c>
      <c r="CD665" s="172">
        <v>1.6362356000000001E-6</v>
      </c>
      <c r="CE665" s="172">
        <v>6.3484403999999998E-12</v>
      </c>
      <c r="CF665" s="172">
        <v>4.8340969999999998E-17</v>
      </c>
      <c r="CG665" s="172">
        <v>4.1506606999999998E-13</v>
      </c>
      <c r="CH665" s="172">
        <v>1.3577024E-5</v>
      </c>
      <c r="CI665" s="172">
        <v>4.5356406000000001E-5</v>
      </c>
      <c r="CJ665" s="172">
        <v>2.6034071999999999E-5</v>
      </c>
      <c r="CK665" s="69">
        <v>0</v>
      </c>
      <c r="CM665" s="197">
        <v>4.8960600999999997E-13</v>
      </c>
      <c r="CN665" s="198">
        <v>4.0041402000000001</v>
      </c>
      <c r="CO665" s="198">
        <v>8.6039982000000001E-2</v>
      </c>
      <c r="CP665" s="198">
        <v>4.9420532000000003E-2</v>
      </c>
      <c r="CQ665" s="197">
        <v>1.8033033000000001E-7</v>
      </c>
      <c r="CR665" s="197">
        <v>1.3507315E-7</v>
      </c>
      <c r="CS665" s="198">
        <v>2.8721599999999999E-3</v>
      </c>
      <c r="CT665" s="198">
        <v>1.9508220000000001</v>
      </c>
      <c r="CU665" s="198">
        <v>2.2903164E-4</v>
      </c>
      <c r="CV665" s="198">
        <v>9.1093977E-4</v>
      </c>
      <c r="CX665" s="166"/>
    </row>
    <row r="666" spans="1:102" ht="14.4">
      <c r="A666" t="s">
        <v>573</v>
      </c>
      <c r="B666" s="85" t="s">
        <v>523</v>
      </c>
      <c r="C666" s="113" t="str">
        <f t="shared" si="359"/>
        <v>A.100.06.141</v>
      </c>
      <c r="D666" s="9" t="s">
        <v>0</v>
      </c>
      <c r="E666" s="112" t="s">
        <v>362</v>
      </c>
      <c r="F666" s="115" t="str">
        <f t="shared" si="360"/>
        <v>X5CrNiMo18 (316) 23% inox scrap (China)</v>
      </c>
      <c r="G666" s="143">
        <f t="shared" si="376"/>
        <v>7.6961233333333334</v>
      </c>
      <c r="I666" s="118">
        <f t="shared" si="377"/>
        <v>4.8132244094555103</v>
      </c>
      <c r="K666" s="161">
        <f t="shared" si="378"/>
        <v>0.10944699889999999</v>
      </c>
      <c r="L666" s="161">
        <f t="shared" si="379"/>
        <v>1.4435101115499998</v>
      </c>
      <c r="M666" s="162">
        <f t="shared" si="380"/>
        <v>2.1058487990055101</v>
      </c>
      <c r="N666" s="161">
        <v>1.1544185</v>
      </c>
      <c r="O666" s="132">
        <v>1.3029945999999999</v>
      </c>
      <c r="P666" s="132">
        <v>0.11550669</v>
      </c>
      <c r="Q666" s="132">
        <v>8.3354943000000001E-2</v>
      </c>
      <c r="R666" s="132">
        <v>1.2827058000000001E-2</v>
      </c>
      <c r="S666" s="132">
        <v>3.3030793000000001E-3</v>
      </c>
      <c r="T666" s="132">
        <v>9.9619185999999995E-3</v>
      </c>
      <c r="U666" s="132">
        <v>2.4568947000000001E-2</v>
      </c>
      <c r="V666" s="132">
        <v>2.0401869000000001</v>
      </c>
      <c r="W666" s="132">
        <v>3.2406486999999999E-4</v>
      </c>
      <c r="X666" s="132">
        <v>5.1364434E-2</v>
      </c>
      <c r="Y666" s="132">
        <v>1.1580968E-4</v>
      </c>
      <c r="Z666" s="132">
        <v>1.4297465000000001E-2</v>
      </c>
      <c r="AA666" s="164">
        <v>5.5102756999999998E-12</v>
      </c>
      <c r="AC666" s="118">
        <f t="shared" si="381"/>
        <v>1.1544185</v>
      </c>
      <c r="AD666" s="118">
        <f t="shared" si="382"/>
        <v>1.5525172358999997</v>
      </c>
      <c r="AE666" s="118">
        <f t="shared" si="383"/>
        <v>1.4573677019999998</v>
      </c>
      <c r="AF666" s="118">
        <f t="shared" si="384"/>
        <v>1.4435101115499998</v>
      </c>
      <c r="AG666" s="118">
        <f t="shared" si="385"/>
        <v>2.0915513340055103</v>
      </c>
      <c r="AI666" s="69">
        <v>60.643999000000001</v>
      </c>
      <c r="AJ666" s="69">
        <v>54.247168000000002</v>
      </c>
      <c r="AK666" s="69">
        <v>5.823804</v>
      </c>
      <c r="AL666" s="69">
        <v>0</v>
      </c>
      <c r="AM666" s="69">
        <v>0.51936481999999995</v>
      </c>
      <c r="AN666" s="69">
        <v>4.2767409999999999E-2</v>
      </c>
      <c r="AO666" s="69">
        <v>1.0894971999999999E-2</v>
      </c>
      <c r="AQ666" s="116">
        <v>0.55590602</v>
      </c>
      <c r="AR666" s="116">
        <v>0.53789754999999995</v>
      </c>
      <c r="AS666" s="116">
        <v>1.4257445000000001E-2</v>
      </c>
      <c r="AT666" s="116">
        <v>3.7510207000000001E-3</v>
      </c>
      <c r="AU666" s="150">
        <f t="shared" si="386"/>
        <v>3.224805458385021E-5</v>
      </c>
      <c r="AV666" s="150">
        <f t="shared" si="387"/>
        <v>5.2727235661067451E-8</v>
      </c>
      <c r="AW666" s="163">
        <f t="shared" si="388"/>
        <v>0.52535304000000005</v>
      </c>
      <c r="AX666" s="196">
        <v>7.1683974999999997E-6</v>
      </c>
      <c r="AY666" s="196">
        <v>2.1629815E-8</v>
      </c>
      <c r="AZ666" s="196">
        <v>5.9091396999999998E-13</v>
      </c>
      <c r="BA666" s="196">
        <v>2.6878070999999999E-15</v>
      </c>
      <c r="BB666" s="196">
        <v>7.6240512999999999E-16</v>
      </c>
      <c r="BC666" s="196">
        <v>5.7079904E-9</v>
      </c>
      <c r="BD666" s="196">
        <v>2.3629874000000001E-5</v>
      </c>
      <c r="BE666" s="196">
        <v>9.5959670000000006E-10</v>
      </c>
      <c r="BF666" s="196">
        <v>2.7505480000000001E-8</v>
      </c>
      <c r="BG666" s="196">
        <v>2.5111209000000002E-9</v>
      </c>
      <c r="BH666" s="196">
        <v>2.8794439000000001E-13</v>
      </c>
      <c r="BI666" s="196">
        <v>1.1357085999999999E-10</v>
      </c>
      <c r="BJ666" s="196">
        <v>5.0307311999999998E-12</v>
      </c>
      <c r="BK666" s="196">
        <v>1.7426115E-12</v>
      </c>
      <c r="BL666" s="196">
        <v>1.1385424000000001E-6</v>
      </c>
      <c r="BM666" s="196">
        <v>3.0553268999999997E-7</v>
      </c>
      <c r="BN666" s="196">
        <v>7.4441074000000007E-21</v>
      </c>
      <c r="BO666" s="108">
        <v>0.17476485999999999</v>
      </c>
      <c r="BP666" s="108">
        <v>0.35058818000000003</v>
      </c>
      <c r="BQ666" s="108">
        <v>0</v>
      </c>
      <c r="BR666" s="108">
        <v>0</v>
      </c>
      <c r="BS666" s="108">
        <v>0</v>
      </c>
      <c r="BU666" s="69">
        <v>1.1840887E-3</v>
      </c>
      <c r="BV666" s="69">
        <v>1.909387E-4</v>
      </c>
      <c r="BW666" s="69">
        <v>2.1458833E-4</v>
      </c>
      <c r="BX666" s="172">
        <v>2.8845099999999999E-6</v>
      </c>
      <c r="BY666" s="69">
        <v>1.5539661999999999E-4</v>
      </c>
      <c r="BZ666" s="172">
        <v>2.5712228000000002E-6</v>
      </c>
      <c r="CA666" s="172">
        <v>6.5338824000000004E-5</v>
      </c>
      <c r="CB666" s="172">
        <v>3.9025963000000003E-6</v>
      </c>
      <c r="CC666" s="172">
        <v>4.6421670999999999E-6</v>
      </c>
      <c r="CD666" s="172">
        <v>6.6211737000000001E-6</v>
      </c>
      <c r="CE666" s="172">
        <v>2.1618532E-12</v>
      </c>
      <c r="CF666" s="172">
        <v>1.6461693999999999E-17</v>
      </c>
      <c r="CG666" s="172">
        <v>1.4134368E-13</v>
      </c>
      <c r="CH666" s="172">
        <v>2.8094266E-5</v>
      </c>
      <c r="CI666" s="172">
        <v>7.3265687000000003E-5</v>
      </c>
      <c r="CJ666" s="69">
        <v>4.3584456E-4</v>
      </c>
      <c r="CK666" s="69">
        <v>0</v>
      </c>
      <c r="CM666" s="197">
        <v>1.6672698E-13</v>
      </c>
      <c r="CN666" s="198">
        <v>7.6740719999999998</v>
      </c>
      <c r="CO666" s="198">
        <v>0.11249317</v>
      </c>
      <c r="CP666" s="198">
        <v>0.13122718</v>
      </c>
      <c r="CQ666" s="197">
        <v>4.8210185000000005E-7</v>
      </c>
      <c r="CR666" s="197">
        <v>1.0570428E-6</v>
      </c>
      <c r="CS666" s="198">
        <v>7.8651211000000006E-3</v>
      </c>
      <c r="CT666" s="198">
        <v>6.4308085999999998</v>
      </c>
      <c r="CU666" s="198">
        <v>1.6677478999999999E-3</v>
      </c>
      <c r="CV666" s="198">
        <v>1.0026118999999999E-3</v>
      </c>
      <c r="CX666" s="166"/>
    </row>
    <row r="667" spans="1:102" ht="14.4">
      <c r="A667" t="s">
        <v>574</v>
      </c>
      <c r="B667" s="85" t="s">
        <v>523</v>
      </c>
      <c r="C667" s="113" t="str">
        <f t="shared" si="359"/>
        <v>A.100.06.142</v>
      </c>
      <c r="D667" s="9" t="s">
        <v>0</v>
      </c>
      <c r="E667" s="112" t="s">
        <v>362</v>
      </c>
      <c r="F667" s="115" t="str">
        <f t="shared" si="360"/>
        <v>X5CrNiMo18 (316) 44% inox scrap (World)</v>
      </c>
      <c r="G667" s="143">
        <f t="shared" si="376"/>
        <v>6.0706838666666672</v>
      </c>
      <c r="I667" s="118">
        <f t="shared" si="377"/>
        <v>3.5836084997404027</v>
      </c>
      <c r="K667" s="161">
        <f t="shared" si="378"/>
        <v>8.6711469700000002E-2</v>
      </c>
      <c r="L667" s="161">
        <f t="shared" si="379"/>
        <v>1.0628927030299999</v>
      </c>
      <c r="M667" s="162">
        <f t="shared" si="380"/>
        <v>1.5234017470104031</v>
      </c>
      <c r="N667" s="161">
        <v>0.91060258000000005</v>
      </c>
      <c r="O667" s="132">
        <v>0.95236714</v>
      </c>
      <c r="P667" s="132">
        <v>9.1885776000000002E-2</v>
      </c>
      <c r="Q667" s="132">
        <v>6.7376536000000001E-2</v>
      </c>
      <c r="R667" s="132">
        <v>9.6646996999999995E-3</v>
      </c>
      <c r="S667" s="132">
        <v>2.3879277E-3</v>
      </c>
      <c r="T667" s="132">
        <v>7.2823063000000002E-3</v>
      </c>
      <c r="U667" s="132">
        <v>1.7821195000000001E-2</v>
      </c>
      <c r="V667" s="132">
        <v>1.4735022</v>
      </c>
      <c r="W667" s="132">
        <v>6.1182950999999995E-4</v>
      </c>
      <c r="X667" s="132">
        <v>3.9572512999999997E-2</v>
      </c>
      <c r="Y667" s="132">
        <v>2.0676251999999999E-4</v>
      </c>
      <c r="Z667" s="132">
        <v>1.0327034000000001E-2</v>
      </c>
      <c r="AA667" s="164">
        <v>1.0403316000000001E-11</v>
      </c>
      <c r="AC667" s="118">
        <f t="shared" si="381"/>
        <v>0.91060258000000005</v>
      </c>
      <c r="AD667" s="118">
        <f t="shared" si="382"/>
        <v>1.1487855807000003</v>
      </c>
      <c r="AE667" s="118">
        <f t="shared" si="383"/>
        <v>1.0724011449999999</v>
      </c>
      <c r="AF667" s="118">
        <f t="shared" si="384"/>
        <v>1.0628927030299999</v>
      </c>
      <c r="AG667" s="118">
        <f t="shared" si="385"/>
        <v>1.5130747130104032</v>
      </c>
      <c r="AI667" s="69">
        <v>50.27693</v>
      </c>
      <c r="AJ667" s="69">
        <v>45.620635999999998</v>
      </c>
      <c r="AK667" s="69">
        <v>4.2185803000000002</v>
      </c>
      <c r="AL667" s="69">
        <v>0</v>
      </c>
      <c r="AM667" s="69">
        <v>0.37794751999999998</v>
      </c>
      <c r="AN667" s="69">
        <v>4.869325E-2</v>
      </c>
      <c r="AO667" s="69">
        <v>1.1073084E-2</v>
      </c>
      <c r="AQ667" s="116">
        <v>0.41492401000000001</v>
      </c>
      <c r="AR667" s="116">
        <v>0.40128527000000003</v>
      </c>
      <c r="AS667" s="116">
        <v>1.0818586999999999E-2</v>
      </c>
      <c r="AT667" s="116">
        <v>2.8201533999999999E-3</v>
      </c>
      <c r="AU667" s="150">
        <f t="shared" si="386"/>
        <v>2.4057869742713946E-5</v>
      </c>
      <c r="AV667" s="150">
        <f t="shared" si="387"/>
        <v>4.0009568844044066E-8</v>
      </c>
      <c r="AW667" s="163">
        <f t="shared" si="388"/>
        <v>0.39497947</v>
      </c>
      <c r="AX667" s="196">
        <v>5.6593996999999997E-6</v>
      </c>
      <c r="AY667" s="196">
        <v>1.7076782000000001E-8</v>
      </c>
      <c r="AZ667" s="196">
        <v>4.6651956000000004E-13</v>
      </c>
      <c r="BA667" s="196">
        <v>5.0745387000000001E-15</v>
      </c>
      <c r="BB667" s="196">
        <v>1.4394092E-15</v>
      </c>
      <c r="BC667" s="196">
        <v>5.1605761999999996E-9</v>
      </c>
      <c r="BD667" s="196">
        <v>1.7350337999999999E-5</v>
      </c>
      <c r="BE667" s="196">
        <v>8.4053194000000005E-10</v>
      </c>
      <c r="BF667" s="196">
        <v>2.0191030999999999E-8</v>
      </c>
      <c r="BG667" s="196">
        <v>1.813591E-9</v>
      </c>
      <c r="BH667" s="196">
        <v>2.0806987E-13</v>
      </c>
      <c r="BI667" s="196">
        <v>8.2065898000000004E-11</v>
      </c>
      <c r="BJ667" s="196">
        <v>3.6337205999999999E-12</v>
      </c>
      <c r="BK667" s="196">
        <v>1.258696E-12</v>
      </c>
      <c r="BL667" s="196">
        <v>8.2228196999999997E-7</v>
      </c>
      <c r="BM667" s="196">
        <v>2.2068949E-7</v>
      </c>
      <c r="BN667" s="196">
        <v>1.4054361000000001E-20</v>
      </c>
      <c r="BO667" s="108">
        <v>0.12622175999999999</v>
      </c>
      <c r="BP667" s="108">
        <v>0.26875770999999998</v>
      </c>
      <c r="BQ667" s="108">
        <v>0</v>
      </c>
      <c r="BR667" s="108">
        <v>0</v>
      </c>
      <c r="BS667" s="108">
        <v>0</v>
      </c>
      <c r="BU667" s="69">
        <v>8.8478929000000001E-4</v>
      </c>
      <c r="BV667" s="69">
        <v>1.40488E-4</v>
      </c>
      <c r="BW667" s="69">
        <v>1.6926678E-4</v>
      </c>
      <c r="BX667" s="172">
        <v>2.0923535E-6</v>
      </c>
      <c r="BY667" s="69">
        <v>1.1387956E-4</v>
      </c>
      <c r="BZ667" s="172">
        <v>2.5266418000000001E-6</v>
      </c>
      <c r="CA667" s="172">
        <v>4.7189230999999997E-5</v>
      </c>
      <c r="CB667" s="172">
        <v>3.8349616000000002E-6</v>
      </c>
      <c r="CC667" s="172">
        <v>3.3595287000000001E-6</v>
      </c>
      <c r="CD667" s="172">
        <v>4.8423936000000001E-6</v>
      </c>
      <c r="CE667" s="172">
        <v>4.0815458000000001E-12</v>
      </c>
      <c r="CF667" s="172">
        <v>3.1079425999999998E-17</v>
      </c>
      <c r="CG667" s="172">
        <v>2.6685470000000001E-13</v>
      </c>
      <c r="CH667" s="172">
        <v>2.1769046E-5</v>
      </c>
      <c r="CI667" s="172">
        <v>6.0759768E-5</v>
      </c>
      <c r="CJ667" s="69">
        <v>3.1478102000000001E-4</v>
      </c>
      <c r="CK667" s="69">
        <v>0</v>
      </c>
      <c r="CM667" s="197">
        <v>3.1477799000000002E-13</v>
      </c>
      <c r="CN667" s="198">
        <v>6.0491257999999997</v>
      </c>
      <c r="CO667" s="198">
        <v>0.10068255</v>
      </c>
      <c r="CP667" s="198">
        <v>9.6699311999999996E-2</v>
      </c>
      <c r="CQ667" s="197">
        <v>3.4820390000000002E-7</v>
      </c>
      <c r="CR667" s="197">
        <v>7.6569343999999995E-7</v>
      </c>
      <c r="CS667" s="198">
        <v>5.7579872999999997E-3</v>
      </c>
      <c r="CT667" s="198">
        <v>4.6448423999999999</v>
      </c>
      <c r="CU667" s="198">
        <v>1.204487E-3</v>
      </c>
      <c r="CV667" s="198">
        <v>9.5965131999999997E-4</v>
      </c>
      <c r="CX667" s="166"/>
    </row>
    <row r="668" spans="1:102" ht="14.4">
      <c r="A668" t="s">
        <v>575</v>
      </c>
      <c r="B668" s="85" t="s">
        <v>523</v>
      </c>
      <c r="C668" s="113" t="str">
        <f t="shared" si="359"/>
        <v>A.100.06.143</v>
      </c>
      <c r="D668" s="9" t="s">
        <v>0</v>
      </c>
      <c r="E668" s="112" t="s">
        <v>362</v>
      </c>
      <c r="F668" s="115" t="str">
        <f t="shared" si="360"/>
        <v>X5CrNiMo18 (316) 70% inox scrap (EU, USA)</v>
      </c>
      <c r="G668" s="143">
        <f t="shared" si="376"/>
        <v>4.1497102666666663</v>
      </c>
      <c r="I668" s="118">
        <f t="shared" si="377"/>
        <v>2.1304260012561862</v>
      </c>
      <c r="K668" s="161">
        <f t="shared" si="378"/>
        <v>5.9842206799999999E-2</v>
      </c>
      <c r="L668" s="161">
        <f t="shared" si="379"/>
        <v>0.61307216074000015</v>
      </c>
      <c r="M668" s="162">
        <f t="shared" si="380"/>
        <v>0.83505509371618603</v>
      </c>
      <c r="N668" s="161">
        <v>0.62245653999999995</v>
      </c>
      <c r="O668" s="132">
        <v>0.53798926000000002</v>
      </c>
      <c r="P668" s="132">
        <v>6.3970155000000001E-2</v>
      </c>
      <c r="Q668" s="132">
        <v>4.8492963E-2</v>
      </c>
      <c r="R668" s="132">
        <v>5.9273670000000002E-3</v>
      </c>
      <c r="S668" s="132">
        <v>1.3063848999999999E-3</v>
      </c>
      <c r="T668" s="132">
        <v>4.1154918999999996E-3</v>
      </c>
      <c r="U668" s="132">
        <v>9.8465784999999997E-3</v>
      </c>
      <c r="V668" s="132">
        <v>0.80378377999999995</v>
      </c>
      <c r="W668" s="132">
        <v>9.5191499000000005E-4</v>
      </c>
      <c r="X668" s="132">
        <v>2.5636606999999999E-2</v>
      </c>
      <c r="Y668" s="132">
        <v>3.1425224999999998E-4</v>
      </c>
      <c r="Z668" s="132">
        <v>5.6347067000000004E-3</v>
      </c>
      <c r="AA668" s="164">
        <v>1.6185999999999999E-11</v>
      </c>
      <c r="AC668" s="118">
        <f t="shared" si="381"/>
        <v>0.62245653999999995</v>
      </c>
      <c r="AD668" s="118">
        <f t="shared" si="382"/>
        <v>0.67164820030000005</v>
      </c>
      <c r="AE668" s="118">
        <f t="shared" si="383"/>
        <v>0.61744070020000008</v>
      </c>
      <c r="AF668" s="118">
        <f t="shared" si="384"/>
        <v>0.61307216074000015</v>
      </c>
      <c r="AG668" s="118">
        <f t="shared" si="385"/>
        <v>0.82942038701618603</v>
      </c>
      <c r="AI668" s="69">
        <v>38.024940000000001</v>
      </c>
      <c r="AJ668" s="69">
        <v>35.425643999999998</v>
      </c>
      <c r="AK668" s="69">
        <v>2.3214977999999999</v>
      </c>
      <c r="AL668" s="69">
        <v>0</v>
      </c>
      <c r="AM668" s="69">
        <v>0.21081797999999999</v>
      </c>
      <c r="AN668" s="69">
        <v>5.5696515000000002E-2</v>
      </c>
      <c r="AO668" s="69">
        <v>1.128358E-2</v>
      </c>
      <c r="AQ668" s="116">
        <v>0.24830890999999999</v>
      </c>
      <c r="AR668" s="116">
        <v>0.23983439000000001</v>
      </c>
      <c r="AS668" s="116">
        <v>6.7544830000000004E-3</v>
      </c>
      <c r="AT668" s="116">
        <v>1.7200375E-3</v>
      </c>
      <c r="AU668" s="150">
        <f t="shared" si="386"/>
        <v>1.4378560402234727E-5</v>
      </c>
      <c r="AV668" s="150">
        <f t="shared" si="387"/>
        <v>2.4979596913761865E-8</v>
      </c>
      <c r="AW668" s="163">
        <f t="shared" si="388"/>
        <v>0.24090161099999999</v>
      </c>
      <c r="AX668" s="196">
        <v>3.8760387E-6</v>
      </c>
      <c r="AY668" s="196">
        <v>1.1695924E-8</v>
      </c>
      <c r="AZ668" s="196">
        <v>3.1950798999999999E-13</v>
      </c>
      <c r="BA668" s="196">
        <v>7.8952215000000003E-15</v>
      </c>
      <c r="BB668" s="196">
        <v>2.2395049000000001E-15</v>
      </c>
      <c r="BC668" s="196">
        <v>4.5136321000000001E-9</v>
      </c>
      <c r="BD668" s="196">
        <v>9.9290682000000002E-6</v>
      </c>
      <c r="BE668" s="196">
        <v>6.9981904999999998E-10</v>
      </c>
      <c r="BF668" s="196">
        <v>1.1546681E-8</v>
      </c>
      <c r="BG668" s="196">
        <v>9.8923742000000008E-10</v>
      </c>
      <c r="BH668" s="196">
        <v>1.1367271E-13</v>
      </c>
      <c r="BI668" s="196">
        <v>4.4832758999999998E-11</v>
      </c>
      <c r="BJ668" s="196">
        <v>1.9827080999999999E-12</v>
      </c>
      <c r="BK668" s="196">
        <v>6.8679593999999996E-13</v>
      </c>
      <c r="BL668" s="196">
        <v>4.4851961000000001E-7</v>
      </c>
      <c r="BM668" s="196">
        <v>1.2042025E-7</v>
      </c>
      <c r="BN668" s="196">
        <v>2.1866478E-20</v>
      </c>
      <c r="BO668" s="108">
        <v>6.8852630999999997E-2</v>
      </c>
      <c r="BP668" s="108">
        <v>0.17204897999999999</v>
      </c>
      <c r="BQ668" s="108">
        <v>0</v>
      </c>
      <c r="BR668" s="108">
        <v>0</v>
      </c>
      <c r="BS668" s="108">
        <v>0</v>
      </c>
      <c r="BU668" s="69">
        <v>5.3107184000000004E-4</v>
      </c>
      <c r="BV668" s="172">
        <v>8.0864452999999996E-5</v>
      </c>
      <c r="BW668" s="69">
        <v>1.1570493E-4</v>
      </c>
      <c r="BX668" s="172">
        <v>1.1561687E-6</v>
      </c>
      <c r="BY668" s="172">
        <v>6.4813950000000003E-5</v>
      </c>
      <c r="BZ668" s="172">
        <v>2.4739551000000001E-6</v>
      </c>
      <c r="CA668" s="172">
        <v>2.5739712E-5</v>
      </c>
      <c r="CB668" s="172">
        <v>3.7550297000000002E-6</v>
      </c>
      <c r="CC668" s="172">
        <v>1.8436833999999999E-6</v>
      </c>
      <c r="CD668" s="172">
        <v>2.7401988999999999E-6</v>
      </c>
      <c r="CE668" s="172">
        <v>6.3502732999999996E-12</v>
      </c>
      <c r="CF668" s="172">
        <v>4.8354927000000002E-17</v>
      </c>
      <c r="CG668" s="172">
        <v>4.1518591000000001E-13</v>
      </c>
      <c r="CH668" s="172">
        <v>1.4293786E-5</v>
      </c>
      <c r="CI668" s="172">
        <v>4.5980046999999999E-5</v>
      </c>
      <c r="CJ668" s="69">
        <v>1.7170590999999999E-4</v>
      </c>
      <c r="CK668" s="69">
        <v>0</v>
      </c>
      <c r="CM668" s="197">
        <v>4.8974735999999998E-13</v>
      </c>
      <c r="CN668" s="198">
        <v>4.1287349000000004</v>
      </c>
      <c r="CO668" s="198">
        <v>8.6724538000000004E-2</v>
      </c>
      <c r="CP668" s="198">
        <v>5.5893653000000001E-2</v>
      </c>
      <c r="CQ668" s="197">
        <v>1.8996086999999999E-7</v>
      </c>
      <c r="CR668" s="197">
        <v>4.2137146000000002E-7</v>
      </c>
      <c r="CS668" s="198">
        <v>3.2677382000000001E-3</v>
      </c>
      <c r="CT668" s="198">
        <v>2.5341550000000002</v>
      </c>
      <c r="CU668" s="198">
        <v>6.5699689999999995E-4</v>
      </c>
      <c r="CV668" s="198">
        <v>9.0887971999999997E-4</v>
      </c>
      <c r="CX668" s="166"/>
    </row>
    <row r="669" spans="1:102" ht="14.4">
      <c r="A669" t="s">
        <v>576</v>
      </c>
      <c r="B669" s="85" t="s">
        <v>523</v>
      </c>
      <c r="C669" s="113" t="str">
        <f t="shared" si="359"/>
        <v>A.100.06.144</v>
      </c>
      <c r="D669" s="9" t="s">
        <v>0</v>
      </c>
      <c r="E669" s="112" t="s">
        <v>362</v>
      </c>
      <c r="F669" s="115" t="str">
        <f t="shared" si="360"/>
        <v>X6Cr17 (430) 23% inox scrap (China)</v>
      </c>
      <c r="G669" s="143">
        <f t="shared" si="376"/>
        <v>6.2709766666666669</v>
      </c>
      <c r="I669" s="118">
        <f t="shared" si="377"/>
        <v>1.5190552929454233</v>
      </c>
      <c r="K669" s="161">
        <f t="shared" si="378"/>
        <v>6.2595374100000004E-2</v>
      </c>
      <c r="L669" s="161">
        <f t="shared" si="379"/>
        <v>0.30380303674000009</v>
      </c>
      <c r="M669" s="162">
        <f t="shared" si="380"/>
        <v>0.21201038210542306</v>
      </c>
      <c r="N669" s="161">
        <v>0.94064650000000005</v>
      </c>
      <c r="O669" s="132">
        <v>0.21689895000000001</v>
      </c>
      <c r="P669" s="132">
        <v>6.8769028999999995E-2</v>
      </c>
      <c r="Q669" s="132">
        <v>4.8386488999999998E-2</v>
      </c>
      <c r="R669" s="132">
        <v>7.5432273000000001E-3</v>
      </c>
      <c r="S669" s="132">
        <v>1.8583053000000001E-3</v>
      </c>
      <c r="T669" s="132">
        <v>4.8073524999999997E-3</v>
      </c>
      <c r="U669" s="132">
        <v>1.7701950000000001E-2</v>
      </c>
      <c r="V669" s="132">
        <v>0.16425706000000001</v>
      </c>
      <c r="W669" s="132">
        <v>3.1893574999999999E-4</v>
      </c>
      <c r="X669" s="132">
        <v>4.1016825E-2</v>
      </c>
      <c r="Y669" s="132">
        <v>1.1417199E-4</v>
      </c>
      <c r="Z669" s="132">
        <v>6.7364970999999997E-3</v>
      </c>
      <c r="AA669" s="164">
        <v>5.4230620000000001E-12</v>
      </c>
      <c r="AC669" s="118">
        <f t="shared" si="381"/>
        <v>0.94064650000000005</v>
      </c>
      <c r="AD669" s="118">
        <f t="shared" si="382"/>
        <v>0.36596530309999997</v>
      </c>
      <c r="AE669" s="118">
        <f t="shared" si="383"/>
        <v>0.31010642610000005</v>
      </c>
      <c r="AF669" s="118">
        <f t="shared" si="384"/>
        <v>0.30380303674000003</v>
      </c>
      <c r="AG669" s="118">
        <f t="shared" si="385"/>
        <v>0.20527388500542307</v>
      </c>
      <c r="AI669" s="69">
        <v>44.305014</v>
      </c>
      <c r="AJ669" s="69">
        <v>39.628909</v>
      </c>
      <c r="AK669" s="69">
        <v>4.6127200000000004</v>
      </c>
      <c r="AL669" s="69">
        <v>0</v>
      </c>
      <c r="AM669" s="69">
        <v>9.9735685999999997E-3</v>
      </c>
      <c r="AN669" s="69">
        <v>4.2593059000000003E-2</v>
      </c>
      <c r="AO669" s="69">
        <v>1.0818153E-2</v>
      </c>
      <c r="AQ669" s="116">
        <v>0.18060903</v>
      </c>
      <c r="AR669" s="116">
        <v>0.17271275999999999</v>
      </c>
      <c r="AS669" s="116">
        <v>6.3619829000000003E-3</v>
      </c>
      <c r="AT669" s="116">
        <v>1.5342801999999999E-3</v>
      </c>
      <c r="AU669" s="150">
        <f t="shared" si="386"/>
        <v>1.0354482246195604E-5</v>
      </c>
      <c r="AV669" s="150">
        <f t="shared" si="387"/>
        <v>2.3528043661737324E-8</v>
      </c>
      <c r="AW669" s="163">
        <f t="shared" si="388"/>
        <v>0.21488518700000001</v>
      </c>
      <c r="AX669" s="196">
        <v>5.8458640000000001E-6</v>
      </c>
      <c r="AY669" s="196">
        <v>1.7639412999999999E-8</v>
      </c>
      <c r="AZ669" s="196">
        <v>4.8189047000000001E-13</v>
      </c>
      <c r="BA669" s="196">
        <v>2.645266E-15</v>
      </c>
      <c r="BB669" s="196">
        <v>7.5033819000000001E-16</v>
      </c>
      <c r="BC669" s="196">
        <v>4.5786927999999997E-9</v>
      </c>
      <c r="BD669" s="196">
        <v>3.8175974000000004E-6</v>
      </c>
      <c r="BE669" s="196">
        <v>7.0130856999999997E-10</v>
      </c>
      <c r="BF669" s="196">
        <v>4.4274433000000004E-9</v>
      </c>
      <c r="BG669" s="196">
        <v>7.2864774000000003E-10</v>
      </c>
      <c r="BH669" s="196">
        <v>3.6322674000000001E-13</v>
      </c>
      <c r="BI669" s="196">
        <v>2.8207642000000001E-11</v>
      </c>
      <c r="BJ669" s="196">
        <v>1.6861557000000001E-12</v>
      </c>
      <c r="BK669" s="196">
        <v>4.9213682E-13</v>
      </c>
      <c r="BL669" s="196">
        <v>5.3951376000000003E-7</v>
      </c>
      <c r="BM669" s="196">
        <v>1.4692838999999999E-7</v>
      </c>
      <c r="BN669" s="196">
        <v>7.3262859999999999E-21</v>
      </c>
      <c r="BO669" s="108">
        <v>1.0712887000000001E-2</v>
      </c>
      <c r="BP669" s="108">
        <v>0.2041723</v>
      </c>
      <c r="BQ669" s="108">
        <v>0</v>
      </c>
      <c r="BR669" s="108">
        <v>0</v>
      </c>
      <c r="BS669" s="108">
        <v>0</v>
      </c>
      <c r="BU669" s="69">
        <v>3.8091477000000001E-4</v>
      </c>
      <c r="BV669" s="172">
        <v>3.1832589999999997E-5</v>
      </c>
      <c r="BW669" s="69">
        <v>1.7485147E-4</v>
      </c>
      <c r="BX669" s="172">
        <v>2.0810949E-6</v>
      </c>
      <c r="BY669" s="172">
        <v>2.4333628E-5</v>
      </c>
      <c r="BZ669" s="172">
        <v>2.5729021999999999E-6</v>
      </c>
      <c r="CA669" s="172">
        <v>1.8959248000000001E-5</v>
      </c>
      <c r="CB669" s="172">
        <v>3.9051448E-6</v>
      </c>
      <c r="CC669" s="172">
        <v>2.5835166E-6</v>
      </c>
      <c r="CD669" s="172">
        <v>3.2077778999999999E-6</v>
      </c>
      <c r="CE669" s="172">
        <v>2.1276366000000001E-12</v>
      </c>
      <c r="CF669" s="172">
        <v>1.6201146999999999E-17</v>
      </c>
      <c r="CG669" s="172">
        <v>1.3910657E-13</v>
      </c>
      <c r="CH669" s="172">
        <v>1.1081624E-5</v>
      </c>
      <c r="CI669" s="172">
        <v>5.4094519000000001E-5</v>
      </c>
      <c r="CJ669" s="172">
        <v>5.1411249999999997E-5</v>
      </c>
      <c r="CK669" s="69">
        <v>0</v>
      </c>
      <c r="CM669" s="197">
        <v>1.6408812E-13</v>
      </c>
      <c r="CN669" s="198">
        <v>6.2489235000000001</v>
      </c>
      <c r="CO669" s="198">
        <v>7.9451426000000006E-2</v>
      </c>
      <c r="CP669" s="198">
        <v>2.2369481E-2</v>
      </c>
      <c r="CQ669" s="197">
        <v>2.3004679E-7</v>
      </c>
      <c r="CR669" s="197">
        <v>2.7553115000000002E-7</v>
      </c>
      <c r="CS669" s="198">
        <v>1.2125904000000001E-3</v>
      </c>
      <c r="CT669" s="198">
        <v>2.6254580999999999</v>
      </c>
      <c r="CU669" s="198">
        <v>4.8392760999999999E-4</v>
      </c>
      <c r="CV669" s="198">
        <v>1.028922E-3</v>
      </c>
      <c r="CX669" s="166"/>
    </row>
    <row r="670" spans="1:102" ht="14.4">
      <c r="A670" t="s">
        <v>577</v>
      </c>
      <c r="B670" s="85" t="s">
        <v>523</v>
      </c>
      <c r="C670" s="113" t="str">
        <f t="shared" si="359"/>
        <v>A.100.06.145</v>
      </c>
      <c r="D670" s="9" t="s">
        <v>0</v>
      </c>
      <c r="E670" s="112" t="s">
        <v>362</v>
      </c>
      <c r="F670" s="115" t="str">
        <f t="shared" si="360"/>
        <v>X6Cr17 (430) 44% inox scrap (World)</v>
      </c>
      <c r="G670" s="143">
        <f t="shared" si="376"/>
        <v>5.0414114666666672</v>
      </c>
      <c r="I670" s="118">
        <f t="shared" si="377"/>
        <v>1.2044863325903403</v>
      </c>
      <c r="K670" s="161">
        <f t="shared" si="378"/>
        <v>5.2874184699999993E-2</v>
      </c>
      <c r="L670" s="161">
        <f t="shared" si="379"/>
        <v>0.23977094288</v>
      </c>
      <c r="M670" s="162">
        <f t="shared" si="380"/>
        <v>0.15562948501034035</v>
      </c>
      <c r="N670" s="161">
        <v>0.75621172000000003</v>
      </c>
      <c r="O670" s="132">
        <v>0.16796474</v>
      </c>
      <c r="P670" s="132">
        <v>5.8130801000000003E-2</v>
      </c>
      <c r="Q670" s="132">
        <v>4.2121540999999998E-2</v>
      </c>
      <c r="R670" s="132">
        <v>5.8485997000000001E-3</v>
      </c>
      <c r="S670" s="132">
        <v>1.3444798E-3</v>
      </c>
      <c r="T670" s="132">
        <v>3.5595641999999999E-3</v>
      </c>
      <c r="U670" s="132">
        <v>1.2861697E-2</v>
      </c>
      <c r="V670" s="132">
        <v>0.11866391</v>
      </c>
      <c r="W670" s="132">
        <v>6.0812514000000003E-4</v>
      </c>
      <c r="X670" s="132">
        <v>3.2099240000000001E-2</v>
      </c>
      <c r="Y670" s="132">
        <v>2.0557974E-4</v>
      </c>
      <c r="Z670" s="132">
        <v>4.8663350000000003E-3</v>
      </c>
      <c r="AA670" s="164">
        <v>1.0340328E-11</v>
      </c>
      <c r="AC670" s="118">
        <f t="shared" si="381"/>
        <v>0.75621172000000003</v>
      </c>
      <c r="AD670" s="118">
        <f t="shared" si="382"/>
        <v>0.29183142270000001</v>
      </c>
      <c r="AE670" s="118">
        <f t="shared" si="383"/>
        <v>0.24382357300000002</v>
      </c>
      <c r="AF670" s="118">
        <f t="shared" si="384"/>
        <v>0.23977094288</v>
      </c>
      <c r="AG670" s="118">
        <f t="shared" si="385"/>
        <v>0.15076315001034035</v>
      </c>
      <c r="AI670" s="69">
        <v>38.476551999999998</v>
      </c>
      <c r="AJ670" s="69">
        <v>35.063004999999997</v>
      </c>
      <c r="AK670" s="69">
        <v>3.3439085999999998</v>
      </c>
      <c r="AL670" s="69">
        <v>0</v>
      </c>
      <c r="AM670" s="69">
        <v>1.0053839E-2</v>
      </c>
      <c r="AN670" s="69">
        <v>4.8567329999999999E-2</v>
      </c>
      <c r="AO670" s="69">
        <v>1.1017603000000001E-2</v>
      </c>
      <c r="AQ670" s="116">
        <v>0.14387617999999999</v>
      </c>
      <c r="AR670" s="116">
        <v>0.13754069999999999</v>
      </c>
      <c r="AS670" s="116">
        <v>5.1163093E-3</v>
      </c>
      <c r="AT670" s="116">
        <v>1.2191742E-3</v>
      </c>
      <c r="AU670" s="150">
        <f t="shared" si="386"/>
        <v>8.2458452788745082E-6</v>
      </c>
      <c r="AV670" s="150">
        <f t="shared" si="387"/>
        <v>1.892126195307397E-8</v>
      </c>
      <c r="AW670" s="163">
        <f t="shared" si="388"/>
        <v>0.1707526842</v>
      </c>
      <c r="AX670" s="196">
        <v>4.7042366000000004E-6</v>
      </c>
      <c r="AY670" s="196">
        <v>1.4194823999999999E-8</v>
      </c>
      <c r="AZ670" s="196">
        <v>3.8778037000000001E-13</v>
      </c>
      <c r="BA670" s="196">
        <v>5.0438145000000002E-15</v>
      </c>
      <c r="BB670" s="196">
        <v>1.4306942E-15</v>
      </c>
      <c r="BC670" s="196">
        <v>4.3449723999999997E-9</v>
      </c>
      <c r="BD670" s="196">
        <v>3.0414715999999999E-6</v>
      </c>
      <c r="BE670" s="196">
        <v>6.5399051999999997E-10</v>
      </c>
      <c r="BF670" s="196">
        <v>3.5235595E-9</v>
      </c>
      <c r="BG670" s="196">
        <v>5.2624926000000003E-10</v>
      </c>
      <c r="BH670" s="196">
        <v>2.6244045999999998E-13</v>
      </c>
      <c r="BI670" s="196">
        <v>2.0414682999999999E-11</v>
      </c>
      <c r="BJ670" s="196">
        <v>1.2181938000000001E-12</v>
      </c>
      <c r="BK670" s="196">
        <v>3.5557543000000001E-13</v>
      </c>
      <c r="BL670" s="196">
        <v>3.8965016E-7</v>
      </c>
      <c r="BM670" s="196">
        <v>1.0614194000000001E-7</v>
      </c>
      <c r="BN670" s="196">
        <v>1.3969267E-20</v>
      </c>
      <c r="BO670" s="108">
        <v>7.7397741999999997E-3</v>
      </c>
      <c r="BP670" s="108">
        <v>0.16301291000000001</v>
      </c>
      <c r="BQ670" s="108">
        <v>0</v>
      </c>
      <c r="BR670" s="108">
        <v>0</v>
      </c>
      <c r="BS670" s="108">
        <v>0</v>
      </c>
      <c r="BU670" s="69">
        <v>3.0471924999999998E-4</v>
      </c>
      <c r="BV670" s="172">
        <v>2.5578036E-5</v>
      </c>
      <c r="BW670" s="69">
        <v>1.4056793E-4</v>
      </c>
      <c r="BX670" s="172">
        <v>1.5121093E-6</v>
      </c>
      <c r="BY670" s="172">
        <v>1.9222957000000001E-5</v>
      </c>
      <c r="BZ670" s="172">
        <v>2.5278547E-6</v>
      </c>
      <c r="CA670" s="172">
        <v>1.3692871E-5</v>
      </c>
      <c r="CB670" s="172">
        <v>3.8368021999999998E-6</v>
      </c>
      <c r="CC670" s="172">
        <v>1.8727256E-6</v>
      </c>
      <c r="CD670" s="172">
        <v>2.3771633000000002E-6</v>
      </c>
      <c r="CE670" s="172">
        <v>4.0568337000000003E-12</v>
      </c>
      <c r="CF670" s="172">
        <v>3.0891253000000001E-17</v>
      </c>
      <c r="CG670" s="172">
        <v>2.6523901E-13</v>
      </c>
      <c r="CH670" s="172">
        <v>9.4821374999999995E-6</v>
      </c>
      <c r="CI670" s="172">
        <v>4.6913925E-5</v>
      </c>
      <c r="CJ670" s="172">
        <v>3.7134734000000002E-5</v>
      </c>
      <c r="CK670" s="69">
        <v>0</v>
      </c>
      <c r="CM670" s="197">
        <v>3.1287214E-13</v>
      </c>
      <c r="CN670" s="198">
        <v>5.0198518999999999</v>
      </c>
      <c r="CO670" s="198">
        <v>7.6819065000000006E-2</v>
      </c>
      <c r="CP670" s="198">
        <v>1.8079865000000001E-2</v>
      </c>
      <c r="CQ670" s="197">
        <v>1.6616414000000001E-7</v>
      </c>
      <c r="CR670" s="197">
        <v>2.0126835E-7</v>
      </c>
      <c r="CS670" s="198">
        <v>9.5338170999999998E-4</v>
      </c>
      <c r="CT670" s="198">
        <v>1.8965337</v>
      </c>
      <c r="CU670" s="198">
        <v>3.4950570999999999E-4</v>
      </c>
      <c r="CV670" s="198">
        <v>9.7865304999999992E-4</v>
      </c>
      <c r="CX670" s="166"/>
    </row>
    <row r="671" spans="1:102" ht="14.4">
      <c r="A671" t="s">
        <v>578</v>
      </c>
      <c r="B671" s="85" t="s">
        <v>523</v>
      </c>
      <c r="C671" s="113" t="str">
        <f t="shared" si="359"/>
        <v>A.100.06.146</v>
      </c>
      <c r="D671" s="9" t="s">
        <v>0</v>
      </c>
      <c r="E671" s="112" t="s">
        <v>362</v>
      </c>
      <c r="F671" s="115" t="str">
        <f t="shared" si="360"/>
        <v>X6Cr17 (430) 70% inox scrap (EU, USA)</v>
      </c>
      <c r="G671" s="143">
        <f t="shared" si="376"/>
        <v>3.5882889333333332</v>
      </c>
      <c r="I671" s="118">
        <f t="shared" si="377"/>
        <v>0.83272302447615165</v>
      </c>
      <c r="K671" s="161">
        <f t="shared" si="378"/>
        <v>4.1385506539999999E-2</v>
      </c>
      <c r="L671" s="161">
        <f t="shared" si="379"/>
        <v>0.16409665942000001</v>
      </c>
      <c r="M671" s="162">
        <f t="shared" si="380"/>
        <v>8.8997518516151647E-2</v>
      </c>
      <c r="N671" s="161">
        <v>0.53824333999999996</v>
      </c>
      <c r="O671" s="132">
        <v>0.11013341</v>
      </c>
      <c r="P671" s="132">
        <v>4.5558349999999997E-2</v>
      </c>
      <c r="Q671" s="132">
        <v>3.4717511999999999E-2</v>
      </c>
      <c r="R671" s="132">
        <v>3.8458579000000001E-3</v>
      </c>
      <c r="S671" s="132">
        <v>7.3723143999999995E-4</v>
      </c>
      <c r="T671" s="132">
        <v>2.0849051999999998E-3</v>
      </c>
      <c r="U671" s="132">
        <v>7.1413978999999997E-3</v>
      </c>
      <c r="V671" s="132">
        <v>6.4781098999999995E-2</v>
      </c>
      <c r="W671" s="132">
        <v>9.4989442999999997E-4</v>
      </c>
      <c r="X671" s="132">
        <v>2.1560276E-2</v>
      </c>
      <c r="Y671" s="132">
        <v>3.1360709E-4</v>
      </c>
      <c r="Z671" s="132">
        <v>2.6561434999999999E-3</v>
      </c>
      <c r="AA671" s="164">
        <v>1.6151642999999999E-11</v>
      </c>
      <c r="AC671" s="118">
        <f t="shared" si="381"/>
        <v>0.53824333999999996</v>
      </c>
      <c r="AD671" s="118">
        <f t="shared" si="382"/>
        <v>0.20421866444000003</v>
      </c>
      <c r="AE671" s="118">
        <f t="shared" si="383"/>
        <v>0.16548930140000004</v>
      </c>
      <c r="AF671" s="118">
        <f t="shared" si="384"/>
        <v>0.16409665942000001</v>
      </c>
      <c r="AG671" s="118">
        <f t="shared" si="385"/>
        <v>8.6341375016151647E-2</v>
      </c>
      <c r="AI671" s="69">
        <v>31.588370000000001</v>
      </c>
      <c r="AJ671" s="69">
        <v>29.666936</v>
      </c>
      <c r="AK671" s="69">
        <v>1.8444041</v>
      </c>
      <c r="AL671" s="69">
        <v>0</v>
      </c>
      <c r="AM671" s="69">
        <v>1.0148704E-2</v>
      </c>
      <c r="AN671" s="69">
        <v>5.5627832000000002E-2</v>
      </c>
      <c r="AO671" s="69">
        <v>1.1253318E-2</v>
      </c>
      <c r="AQ671" s="116">
        <v>0.10046463999999999</v>
      </c>
      <c r="AR671" s="116">
        <v>9.5973715000000001E-2</v>
      </c>
      <c r="AS671" s="116">
        <v>3.6441495999999999E-3</v>
      </c>
      <c r="AT671" s="116">
        <v>8.4677609E-4</v>
      </c>
      <c r="AU671" s="150">
        <f t="shared" si="386"/>
        <v>5.7538197554132136E-6</v>
      </c>
      <c r="AV671" s="150">
        <f t="shared" si="387"/>
        <v>1.3476884564481821E-8</v>
      </c>
      <c r="AW671" s="163">
        <f t="shared" si="388"/>
        <v>0.1185960959</v>
      </c>
      <c r="AX671" s="196">
        <v>3.3550406E-6</v>
      </c>
      <c r="AY671" s="196">
        <v>1.0123947E-8</v>
      </c>
      <c r="AZ671" s="196">
        <v>2.7655932999999999E-13</v>
      </c>
      <c r="BA671" s="196">
        <v>7.8784627999999993E-15</v>
      </c>
      <c r="BB671" s="196">
        <v>2.2347513E-15</v>
      </c>
      <c r="BC671" s="196">
        <v>4.0687573000000003E-9</v>
      </c>
      <c r="BD671" s="196">
        <v>2.124232E-6</v>
      </c>
      <c r="BE671" s="196">
        <v>5.9806917999999995E-10</v>
      </c>
      <c r="BF671" s="196">
        <v>2.4553332999999999E-9</v>
      </c>
      <c r="BG671" s="196">
        <v>2.8705103999999999E-10</v>
      </c>
      <c r="BH671" s="196">
        <v>1.4332939999999999E-13</v>
      </c>
      <c r="BI671" s="196">
        <v>1.1204823E-11</v>
      </c>
      <c r="BJ671" s="196">
        <v>6.6514801999999998E-13</v>
      </c>
      <c r="BK671" s="196">
        <v>1.9418471000000001E-13</v>
      </c>
      <c r="BL671" s="196">
        <v>2.1253861999999999E-7</v>
      </c>
      <c r="BM671" s="196">
        <v>5.7939768E-8</v>
      </c>
      <c r="BN671" s="196">
        <v>2.1820064000000001E-20</v>
      </c>
      <c r="BO671" s="108">
        <v>4.2260958999999999E-3</v>
      </c>
      <c r="BP671" s="108">
        <v>0.11437</v>
      </c>
      <c r="BQ671" s="108">
        <v>0</v>
      </c>
      <c r="BR671" s="108">
        <v>0</v>
      </c>
      <c r="BS671" s="108">
        <v>0</v>
      </c>
      <c r="BU671" s="69">
        <v>2.1467E-4</v>
      </c>
      <c r="BV671" s="172">
        <v>1.8186290000000002E-5</v>
      </c>
      <c r="BW671" s="69">
        <v>1.0005102E-4</v>
      </c>
      <c r="BX671" s="172">
        <v>8.3967182999999997E-7</v>
      </c>
      <c r="BY671" s="172">
        <v>1.3183074E-5</v>
      </c>
      <c r="BZ671" s="172">
        <v>2.4746167E-6</v>
      </c>
      <c r="CA671" s="172">
        <v>7.4689696999999998E-6</v>
      </c>
      <c r="CB671" s="172">
        <v>3.7560336E-6</v>
      </c>
      <c r="CC671" s="172">
        <v>1.0326998E-6</v>
      </c>
      <c r="CD671" s="172">
        <v>1.3955278000000001E-6</v>
      </c>
      <c r="CE671" s="172">
        <v>6.336794E-12</v>
      </c>
      <c r="CF671" s="172">
        <v>4.8252286999999999E-17</v>
      </c>
      <c r="CG671" s="172">
        <v>4.1430462000000001E-13</v>
      </c>
      <c r="CH671" s="172">
        <v>7.5918358000000002E-6</v>
      </c>
      <c r="CI671" s="172">
        <v>3.8427767999999997E-5</v>
      </c>
      <c r="CJ671" s="172">
        <v>2.0262487999999998E-5</v>
      </c>
      <c r="CK671" s="69">
        <v>0</v>
      </c>
      <c r="CM671" s="197">
        <v>4.8870780999999997E-13</v>
      </c>
      <c r="CN671" s="198">
        <v>3.5673127999999998</v>
      </c>
      <c r="CO671" s="198">
        <v>7.3708093000000002E-2</v>
      </c>
      <c r="CP671" s="198">
        <v>1.3010318E-2</v>
      </c>
      <c r="CQ671" s="197">
        <v>9.0666451999999998E-8</v>
      </c>
      <c r="CR671" s="197">
        <v>1.1350322999999999E-7</v>
      </c>
      <c r="CS671" s="198">
        <v>6.4704422000000004E-4</v>
      </c>
      <c r="CT671" s="198">
        <v>1.0350775999999999</v>
      </c>
      <c r="CU671" s="198">
        <v>1.9064346E-4</v>
      </c>
      <c r="CV671" s="198">
        <v>9.1924430000000004E-4</v>
      </c>
      <c r="CX671" s="166"/>
    </row>
    <row r="672" spans="1:102" ht="14.4">
      <c r="A672" t="s">
        <v>579</v>
      </c>
      <c r="B672" s="85" t="s">
        <v>523</v>
      </c>
      <c r="C672" s="113" t="str">
        <f t="shared" si="359"/>
        <v>A.100.06.147</v>
      </c>
      <c r="D672" s="9" t="s">
        <v>0</v>
      </c>
      <c r="E672" s="112" t="s">
        <v>362</v>
      </c>
      <c r="F672" s="115" t="str">
        <f t="shared" si="360"/>
        <v>X6CrNi18 (~304) 23% inox scrap (China)</v>
      </c>
      <c r="G672" s="143">
        <f t="shared" si="376"/>
        <v>7.3798440000000012</v>
      </c>
      <c r="I672" s="118">
        <f t="shared" si="377"/>
        <v>3.5474760780054986</v>
      </c>
      <c r="K672" s="161">
        <f t="shared" si="378"/>
        <v>9.9830625300000003E-2</v>
      </c>
      <c r="L672" s="161">
        <f t="shared" si="379"/>
        <v>1.2342370218000001</v>
      </c>
      <c r="M672" s="162">
        <f t="shared" si="380"/>
        <v>1.1064318309054986</v>
      </c>
      <c r="N672" s="161">
        <v>1.1069766000000001</v>
      </c>
      <c r="O672" s="132">
        <v>1.1393226999999999</v>
      </c>
      <c r="P672" s="132">
        <v>7.2724511000000006E-2</v>
      </c>
      <c r="Q672" s="132">
        <v>8.1992150999999999E-2</v>
      </c>
      <c r="R672" s="132">
        <v>9.0489808000000001E-3</v>
      </c>
      <c r="S672" s="132">
        <v>3.0543556000000001E-3</v>
      </c>
      <c r="T672" s="132">
        <v>5.7351379000000003E-3</v>
      </c>
      <c r="U672" s="132">
        <v>2.1750855999999999E-2</v>
      </c>
      <c r="V672" s="132">
        <v>1.0495044</v>
      </c>
      <c r="W672" s="132">
        <v>3.2336742999999999E-4</v>
      </c>
      <c r="X672" s="132">
        <v>4.8817752999999998E-2</v>
      </c>
      <c r="Y672" s="132">
        <v>1.1558737E-4</v>
      </c>
      <c r="Z672" s="132">
        <v>8.1096779000000008E-3</v>
      </c>
      <c r="AA672" s="164">
        <v>5.4984166E-12</v>
      </c>
      <c r="AC672" s="118">
        <f t="shared" si="381"/>
        <v>1.1069766000000001</v>
      </c>
      <c r="AD672" s="118">
        <f t="shared" si="382"/>
        <v>1.3336286922999998</v>
      </c>
      <c r="AE672" s="118">
        <f t="shared" si="383"/>
        <v>1.2419077449</v>
      </c>
      <c r="AF672" s="118">
        <f t="shared" si="384"/>
        <v>1.2342370218000001</v>
      </c>
      <c r="AG672" s="118">
        <f t="shared" si="385"/>
        <v>1.0983221530054985</v>
      </c>
      <c r="AI672" s="69">
        <v>58.835481999999999</v>
      </c>
      <c r="AJ672" s="69">
        <v>53.257413</v>
      </c>
      <c r="AK672" s="69">
        <v>5.5144587999999999</v>
      </c>
      <c r="AL672" s="69">
        <v>0</v>
      </c>
      <c r="AM672" s="69">
        <v>9.9781118999999995E-3</v>
      </c>
      <c r="AN672" s="69">
        <v>4.2745470000000001E-2</v>
      </c>
      <c r="AO672" s="69">
        <v>1.0886853E-2</v>
      </c>
      <c r="AQ672" s="116">
        <v>0.49525166999999998</v>
      </c>
      <c r="AR672" s="116">
        <v>0.47983368999999998</v>
      </c>
      <c r="AS672" s="116">
        <v>1.2608523E-2</v>
      </c>
      <c r="AT672" s="116">
        <v>2.8094526999999998E-3</v>
      </c>
      <c r="AU672" s="150">
        <f t="shared" si="386"/>
        <v>2.876700805424279E-5</v>
      </c>
      <c r="AV672" s="150">
        <f t="shared" si="387"/>
        <v>4.6629154109397432E-8</v>
      </c>
      <c r="AW672" s="163">
        <f t="shared" si="388"/>
        <v>0.39348076199999998</v>
      </c>
      <c r="AX672" s="196">
        <v>6.8748903E-6</v>
      </c>
      <c r="AY672" s="196">
        <v>2.0744232999999999E-8</v>
      </c>
      <c r="AZ672" s="196">
        <v>5.6671861000000002E-13</v>
      </c>
      <c r="BA672" s="196">
        <v>2.6820225000000001E-15</v>
      </c>
      <c r="BB672" s="196">
        <v>7.6076429999999998E-16</v>
      </c>
      <c r="BC672" s="196">
        <v>5.6610607999999997E-9</v>
      </c>
      <c r="BD672" s="196">
        <v>2.0639306E-5</v>
      </c>
      <c r="BE672" s="196">
        <v>9.4889170999999998E-10</v>
      </c>
      <c r="BF672" s="196">
        <v>2.4021968000000001E-8</v>
      </c>
      <c r="BG672" s="196">
        <v>8.7537313000000003E-10</v>
      </c>
      <c r="BH672" s="196">
        <v>3.0344379999999999E-13</v>
      </c>
      <c r="BI672" s="196">
        <v>3.3921112E-11</v>
      </c>
      <c r="BJ672" s="196">
        <v>3.0688185000000002E-12</v>
      </c>
      <c r="BK672" s="196">
        <v>8.2817648000000004E-13</v>
      </c>
      <c r="BL672" s="196">
        <v>1.0706264E-6</v>
      </c>
      <c r="BM672" s="196">
        <v>1.7652428999999999E-7</v>
      </c>
      <c r="BN672" s="196">
        <v>7.4280863000000005E-21</v>
      </c>
      <c r="BO672" s="108">
        <v>5.2768801999999997E-2</v>
      </c>
      <c r="BP672" s="108">
        <v>0.34071195999999998</v>
      </c>
      <c r="BQ672" s="108">
        <v>0</v>
      </c>
      <c r="BR672" s="108">
        <v>0</v>
      </c>
      <c r="BS672" s="108">
        <v>0</v>
      </c>
      <c r="BU672" s="69">
        <v>7.1215356000000002E-4</v>
      </c>
      <c r="BV672" s="69">
        <v>1.6692222E-4</v>
      </c>
      <c r="BW672" s="69">
        <v>2.0576962999999999E-4</v>
      </c>
      <c r="BX672" s="172">
        <v>2.5542881999999998E-6</v>
      </c>
      <c r="BY672" s="69">
        <v>1.3561328E-4</v>
      </c>
      <c r="BZ672" s="172">
        <v>2.5710355000000001E-6</v>
      </c>
      <c r="CA672" s="172">
        <v>2.2777011999999998E-5</v>
      </c>
      <c r="CB672" s="172">
        <v>3.9023119000000003E-6</v>
      </c>
      <c r="CC672" s="172">
        <v>4.2053871999999997E-6</v>
      </c>
      <c r="CD672" s="172">
        <v>3.8188054999999998E-6</v>
      </c>
      <c r="CE672" s="172">
        <v>2.1572005E-12</v>
      </c>
      <c r="CF672" s="172">
        <v>1.6426265E-17</v>
      </c>
      <c r="CG672" s="172">
        <v>1.4103947999999999E-13</v>
      </c>
      <c r="CH672" s="172">
        <v>2.6274792999999999E-5</v>
      </c>
      <c r="CI672" s="172">
        <v>7.1682599999999997E-5</v>
      </c>
      <c r="CJ672" s="172">
        <v>6.6062192999999993E-5</v>
      </c>
      <c r="CK672" s="69">
        <v>0</v>
      </c>
      <c r="CM672" s="197">
        <v>1.6636816000000001E-13</v>
      </c>
      <c r="CN672" s="198">
        <v>7.3577931000000003</v>
      </c>
      <c r="CO672" s="198">
        <v>0.11075545000000001</v>
      </c>
      <c r="CP672" s="198">
        <v>0.11479541</v>
      </c>
      <c r="CQ672" s="197">
        <v>4.576551E-7</v>
      </c>
      <c r="CR672" s="197">
        <v>3.3028557E-7</v>
      </c>
      <c r="CS672" s="198">
        <v>6.8609613000000002E-3</v>
      </c>
      <c r="CT672" s="198">
        <v>4.9500402000000001</v>
      </c>
      <c r="CU672" s="198">
        <v>5.8137450999999998E-4</v>
      </c>
      <c r="CV672" s="198">
        <v>1.0078412000000001E-3</v>
      </c>
      <c r="CX672" s="166"/>
    </row>
    <row r="673" spans="1:102" ht="14.4">
      <c r="A673" t="s">
        <v>580</v>
      </c>
      <c r="B673" s="85" t="s">
        <v>523</v>
      </c>
      <c r="C673" s="113" t="str">
        <f t="shared" si="359"/>
        <v>A.100.06.148</v>
      </c>
      <c r="D673" s="9" t="s">
        <v>0</v>
      </c>
      <c r="E673" s="112" t="s">
        <v>362</v>
      </c>
      <c r="F673" s="115" t="str">
        <f t="shared" si="360"/>
        <v>X6CrNi18 (~304) 44% inox scrap (World)</v>
      </c>
      <c r="G673" s="143">
        <f t="shared" si="376"/>
        <v>5.8422601333333333</v>
      </c>
      <c r="I673" s="118">
        <f t="shared" si="377"/>
        <v>2.6694569030703952</v>
      </c>
      <c r="K673" s="161">
        <f t="shared" si="378"/>
        <v>7.9766310600000015E-2</v>
      </c>
      <c r="L673" s="161">
        <f t="shared" si="379"/>
        <v>0.91175103276000002</v>
      </c>
      <c r="M673" s="162">
        <f t="shared" si="380"/>
        <v>0.80160053971039491</v>
      </c>
      <c r="N673" s="161">
        <v>0.87633901999999997</v>
      </c>
      <c r="O673" s="132">
        <v>0.83415965999999997</v>
      </c>
      <c r="P673" s="132">
        <v>6.0987538000000001E-2</v>
      </c>
      <c r="Q673" s="132">
        <v>6.6392297000000003E-2</v>
      </c>
      <c r="R673" s="132">
        <v>6.9360882999999996E-3</v>
      </c>
      <c r="S673" s="132">
        <v>2.2082938999999999E-3</v>
      </c>
      <c r="T673" s="132">
        <v>4.2296314000000003E-3</v>
      </c>
      <c r="U673" s="132">
        <v>1.5785906999999998E-2</v>
      </c>
      <c r="V673" s="132">
        <v>0.75800922000000004</v>
      </c>
      <c r="W673" s="132">
        <v>6.1132579999999997E-4</v>
      </c>
      <c r="X673" s="132">
        <v>3.7733243E-2</v>
      </c>
      <c r="Y673" s="132">
        <v>2.0660196000000001E-4</v>
      </c>
      <c r="Z673" s="132">
        <v>5.8580767000000001E-3</v>
      </c>
      <c r="AA673" s="164">
        <v>1.0394751E-11</v>
      </c>
      <c r="AC673" s="118">
        <f t="shared" si="381"/>
        <v>0.87633901999999997</v>
      </c>
      <c r="AD673" s="118">
        <f t="shared" si="382"/>
        <v>0.99069941560000008</v>
      </c>
      <c r="AE673" s="118">
        <f t="shared" si="383"/>
        <v>0.91679118170000007</v>
      </c>
      <c r="AF673" s="118">
        <f t="shared" si="384"/>
        <v>0.91175103276000002</v>
      </c>
      <c r="AG673" s="118">
        <f t="shared" si="385"/>
        <v>0.79574246301039486</v>
      </c>
      <c r="AI673" s="69">
        <v>48.970779</v>
      </c>
      <c r="AJ673" s="69">
        <v>44.905813000000002</v>
      </c>
      <c r="AK673" s="69">
        <v>3.9951644000000002</v>
      </c>
      <c r="AL673" s="69">
        <v>0</v>
      </c>
      <c r="AM673" s="69">
        <v>1.0057119999999999E-2</v>
      </c>
      <c r="AN673" s="69">
        <v>4.8677405E-2</v>
      </c>
      <c r="AO673" s="69">
        <v>1.1067221E-2</v>
      </c>
      <c r="AQ673" s="116">
        <v>0.37111809000000001</v>
      </c>
      <c r="AR673" s="116">
        <v>0.35935025999999998</v>
      </c>
      <c r="AS673" s="116">
        <v>9.6276997000000007E-3</v>
      </c>
      <c r="AT673" s="116">
        <v>2.1401319999999999E-3</v>
      </c>
      <c r="AU673" s="150">
        <f t="shared" si="386"/>
        <v>2.1543780279108585E-5</v>
      </c>
      <c r="AV673" s="150">
        <f t="shared" si="387"/>
        <v>3.5605398602474042E-8</v>
      </c>
      <c r="AW673" s="163">
        <f t="shared" si="388"/>
        <v>0.299738381</v>
      </c>
      <c r="AX673" s="196">
        <v>5.4474222999999997E-6</v>
      </c>
      <c r="AY673" s="196">
        <v>1.6437195E-8</v>
      </c>
      <c r="AZ673" s="196">
        <v>4.4904513E-13</v>
      </c>
      <c r="BA673" s="196">
        <v>5.0703608999999997E-15</v>
      </c>
      <c r="BB673" s="196">
        <v>1.4382242E-15</v>
      </c>
      <c r="BC673" s="196">
        <v>5.1266825999999999E-9</v>
      </c>
      <c r="BD673" s="196">
        <v>1.5190483E-5</v>
      </c>
      <c r="BE673" s="196">
        <v>8.3280057000000001E-10</v>
      </c>
      <c r="BF673" s="196">
        <v>1.7675160999999999E-8</v>
      </c>
      <c r="BG673" s="196">
        <v>6.3221759000000003E-10</v>
      </c>
      <c r="BH673" s="196">
        <v>2.1926389000000001E-13</v>
      </c>
      <c r="BI673" s="196">
        <v>2.4541078999999999E-11</v>
      </c>
      <c r="BJ673" s="196">
        <v>2.2167836999999999E-12</v>
      </c>
      <c r="BK673" s="196">
        <v>5.9827073999999998E-13</v>
      </c>
      <c r="BL673" s="196">
        <v>7.7323154000000002E-7</v>
      </c>
      <c r="BM673" s="196">
        <v>1.2751675000000001E-7</v>
      </c>
      <c r="BN673" s="196">
        <v>1.4042790000000001E-20</v>
      </c>
      <c r="BO673" s="108">
        <v>3.8113490999999999E-2</v>
      </c>
      <c r="BP673" s="108">
        <v>0.26162489</v>
      </c>
      <c r="BQ673" s="108">
        <v>0</v>
      </c>
      <c r="BR673" s="108">
        <v>0</v>
      </c>
      <c r="BS673" s="108">
        <v>0</v>
      </c>
      <c r="BU673" s="69">
        <v>5.4394727000000003E-4</v>
      </c>
      <c r="BV673" s="69">
        <v>1.2314277000000001E-4</v>
      </c>
      <c r="BW673" s="69">
        <v>1.6289770999999999E-4</v>
      </c>
      <c r="BX673" s="172">
        <v>1.8538599999999999E-6</v>
      </c>
      <c r="BY673" s="172">
        <v>9.9591597999999998E-5</v>
      </c>
      <c r="BZ673" s="172">
        <v>2.5265065000000002E-6</v>
      </c>
      <c r="CA673" s="172">
        <v>1.6450144000000001E-5</v>
      </c>
      <c r="CB673" s="172">
        <v>3.8347561999999996E-6</v>
      </c>
      <c r="CC673" s="172">
        <v>3.0440766E-6</v>
      </c>
      <c r="CD673" s="172">
        <v>2.8184610000000002E-6</v>
      </c>
      <c r="CE673" s="172">
        <v>4.0781854999999998E-12</v>
      </c>
      <c r="CF673" s="172">
        <v>3.1053837999999997E-17</v>
      </c>
      <c r="CG673" s="172">
        <v>2.66635E-13</v>
      </c>
      <c r="CH673" s="172">
        <v>2.0454982000000001E-5</v>
      </c>
      <c r="CI673" s="172">
        <v>5.9616427999999997E-5</v>
      </c>
      <c r="CJ673" s="172">
        <v>4.7715971000000003E-5</v>
      </c>
      <c r="CK673" s="69">
        <v>0</v>
      </c>
      <c r="CM673" s="197">
        <v>3.1451884000000001E-13</v>
      </c>
      <c r="CN673" s="198">
        <v>5.8207022000000004</v>
      </c>
      <c r="CO673" s="198">
        <v>9.9427528000000001E-2</v>
      </c>
      <c r="CP673" s="198">
        <v>8.4831924000000003E-2</v>
      </c>
      <c r="CQ673" s="197">
        <v>3.3054791999999998E-7</v>
      </c>
      <c r="CR673" s="197">
        <v>2.4081320999999999E-7</v>
      </c>
      <c r="CS673" s="198">
        <v>5.0327606999999996E-3</v>
      </c>
      <c r="CT673" s="198">
        <v>3.5753986000000002</v>
      </c>
      <c r="CU673" s="198">
        <v>4.1988403000000002E-4</v>
      </c>
      <c r="CV673" s="198">
        <v>9.6342807000000005E-4</v>
      </c>
      <c r="CX673" s="166"/>
    </row>
    <row r="674" spans="1:102" ht="14.4">
      <c r="A674" t="s">
        <v>581</v>
      </c>
      <c r="B674" s="85" t="s">
        <v>523</v>
      </c>
      <c r="C674" s="113" t="str">
        <f t="shared" si="359"/>
        <v>A.100.06.149</v>
      </c>
      <c r="D674" s="9" t="s">
        <v>0</v>
      </c>
      <c r="E674" s="112" t="s">
        <v>362</v>
      </c>
      <c r="F674" s="115" t="str">
        <f t="shared" si="360"/>
        <v>X6CrNi18 (~304) 70% inox scrap (EU, USA)</v>
      </c>
      <c r="G674" s="143">
        <f t="shared" si="376"/>
        <v>4.0251154666666666</v>
      </c>
      <c r="I674" s="118">
        <f t="shared" si="377"/>
        <v>1.6317978775261814</v>
      </c>
      <c r="K674" s="161">
        <f t="shared" si="378"/>
        <v>5.60539387E-2</v>
      </c>
      <c r="L674" s="161">
        <f t="shared" si="379"/>
        <v>0.53063125631000008</v>
      </c>
      <c r="M674" s="162">
        <f t="shared" si="380"/>
        <v>0.44134536251618139</v>
      </c>
      <c r="N674" s="161">
        <v>0.60376732</v>
      </c>
      <c r="O674" s="132">
        <v>0.47351246000000002</v>
      </c>
      <c r="P674" s="132">
        <v>4.7116570000000003E-2</v>
      </c>
      <c r="Q674" s="132">
        <v>4.7956105999999998E-2</v>
      </c>
      <c r="R674" s="132">
        <v>4.4390335E-3</v>
      </c>
      <c r="S674" s="132">
        <v>1.2084028E-3</v>
      </c>
      <c r="T674" s="132">
        <v>2.4503963999999998E-3</v>
      </c>
      <c r="U674" s="132">
        <v>8.7364213999999996E-3</v>
      </c>
      <c r="V674" s="132">
        <v>0.41351490000000002</v>
      </c>
      <c r="W674" s="132">
        <v>9.5164024000000003E-4</v>
      </c>
      <c r="X674" s="132">
        <v>2.4633368999999999E-2</v>
      </c>
      <c r="Y674" s="132">
        <v>3.1416467E-4</v>
      </c>
      <c r="Z674" s="132">
        <v>3.1970935E-3</v>
      </c>
      <c r="AA674" s="164">
        <v>1.6181329000000001E-11</v>
      </c>
      <c r="AC674" s="118">
        <f t="shared" si="381"/>
        <v>0.60376732</v>
      </c>
      <c r="AD674" s="118">
        <f t="shared" si="382"/>
        <v>0.58541939009999999</v>
      </c>
      <c r="AE674" s="118">
        <f t="shared" si="383"/>
        <v>0.53256254489999999</v>
      </c>
      <c r="AF674" s="118">
        <f t="shared" si="384"/>
        <v>0.53063125631000008</v>
      </c>
      <c r="AG674" s="118">
        <f t="shared" si="385"/>
        <v>0.43814826901618137</v>
      </c>
      <c r="AI674" s="69">
        <v>37.312494000000001</v>
      </c>
      <c r="AJ674" s="69">
        <v>35.035739999999997</v>
      </c>
      <c r="AK674" s="69">
        <v>2.1996346</v>
      </c>
      <c r="AL674" s="69">
        <v>0</v>
      </c>
      <c r="AM674" s="69">
        <v>1.0150493999999999E-2</v>
      </c>
      <c r="AN674" s="69">
        <v>5.5687871999999999E-2</v>
      </c>
      <c r="AO674" s="69">
        <v>1.1280382E-2</v>
      </c>
      <c r="AQ674" s="116">
        <v>0.22441477000000001</v>
      </c>
      <c r="AR674" s="116">
        <v>0.21696075000000001</v>
      </c>
      <c r="AS674" s="116">
        <v>6.104908E-3</v>
      </c>
      <c r="AT674" s="116">
        <v>1.3491167000000001E-3</v>
      </c>
      <c r="AU674" s="150">
        <f t="shared" si="386"/>
        <v>1.3007238942831801E-5</v>
      </c>
      <c r="AV674" s="150">
        <f t="shared" si="387"/>
        <v>2.2577322626411858E-8</v>
      </c>
      <c r="AW674" s="163">
        <f t="shared" si="388"/>
        <v>0.18895192800000002</v>
      </c>
      <c r="AX674" s="196">
        <v>3.7604146000000001E-6</v>
      </c>
      <c r="AY674" s="196">
        <v>1.1347057999999999E-8</v>
      </c>
      <c r="AZ674" s="196">
        <v>3.0997647999999999E-13</v>
      </c>
      <c r="BA674" s="196">
        <v>7.8929427000000003E-15</v>
      </c>
      <c r="BB674" s="196">
        <v>2.2388585000000001E-15</v>
      </c>
      <c r="BC674" s="196">
        <v>4.4951446999999997E-9</v>
      </c>
      <c r="BD674" s="196">
        <v>8.7509656000000003E-6</v>
      </c>
      <c r="BE674" s="196">
        <v>6.9560194000000002E-10</v>
      </c>
      <c r="BF674" s="196">
        <v>1.0174389000000001E-8</v>
      </c>
      <c r="BG674" s="196">
        <v>3.4485195E-10</v>
      </c>
      <c r="BH674" s="196">
        <v>1.1977854000000001E-13</v>
      </c>
      <c r="BI674" s="196">
        <v>1.3455584E-11</v>
      </c>
      <c r="BJ674" s="196">
        <v>1.2098334E-12</v>
      </c>
      <c r="BK674" s="196">
        <v>3.2656397E-13</v>
      </c>
      <c r="BL674" s="196">
        <v>4.2176482999999998E-7</v>
      </c>
      <c r="BM674" s="196">
        <v>6.9598757999999996E-8</v>
      </c>
      <c r="BN674" s="196">
        <v>2.1860166999999999E-20</v>
      </c>
      <c r="BO674" s="108">
        <v>2.0793578E-2</v>
      </c>
      <c r="BP674" s="108">
        <v>0.16815835000000001</v>
      </c>
      <c r="BQ674" s="108">
        <v>0</v>
      </c>
      <c r="BR674" s="108">
        <v>0</v>
      </c>
      <c r="BS674" s="108">
        <v>0</v>
      </c>
      <c r="BU674" s="69">
        <v>3.4515800999999999E-4</v>
      </c>
      <c r="BV674" s="172">
        <v>7.1403415999999999E-5</v>
      </c>
      <c r="BW674" s="69">
        <v>1.122309E-4</v>
      </c>
      <c r="BX674" s="172">
        <v>1.0260812999999999E-6</v>
      </c>
      <c r="BY674" s="172">
        <v>5.7020513999999999E-5</v>
      </c>
      <c r="BZ674" s="172">
        <v>2.4738813000000001E-6</v>
      </c>
      <c r="CA674" s="172">
        <v>8.9729371999999995E-6</v>
      </c>
      <c r="CB674" s="172">
        <v>3.7549176000000001E-6</v>
      </c>
      <c r="CC674" s="172">
        <v>1.6716185999999999E-6</v>
      </c>
      <c r="CD674" s="172">
        <v>1.6362356000000001E-6</v>
      </c>
      <c r="CE674" s="172">
        <v>6.3484403999999998E-12</v>
      </c>
      <c r="CF674" s="172">
        <v>4.8340969999999998E-17</v>
      </c>
      <c r="CG674" s="172">
        <v>4.1506606999999998E-13</v>
      </c>
      <c r="CH674" s="172">
        <v>1.3577024E-5</v>
      </c>
      <c r="CI674" s="172">
        <v>4.5356406000000001E-5</v>
      </c>
      <c r="CJ674" s="172">
        <v>2.6034071999999999E-5</v>
      </c>
      <c r="CK674" s="69">
        <v>0</v>
      </c>
      <c r="CM674" s="197">
        <v>4.8960600999999997E-13</v>
      </c>
      <c r="CN674" s="198">
        <v>4.0041402000000001</v>
      </c>
      <c r="CO674" s="198">
        <v>8.6039982000000001E-2</v>
      </c>
      <c r="CP674" s="198">
        <v>4.9420532000000003E-2</v>
      </c>
      <c r="CQ674" s="197">
        <v>1.8033033000000001E-7</v>
      </c>
      <c r="CR674" s="197">
        <v>1.3507315E-7</v>
      </c>
      <c r="CS674" s="198">
        <v>2.8721599999999999E-3</v>
      </c>
      <c r="CT674" s="198">
        <v>1.9508220000000001</v>
      </c>
      <c r="CU674" s="198">
        <v>2.2903164E-4</v>
      </c>
      <c r="CV674" s="198">
        <v>9.1093977E-4</v>
      </c>
      <c r="CX674" s="166"/>
    </row>
    <row r="675" spans="1:102" ht="14.4">
      <c r="A675" t="s">
        <v>582</v>
      </c>
      <c r="B675" s="85" t="s">
        <v>523</v>
      </c>
      <c r="C675" s="113" t="str">
        <f t="shared" si="359"/>
        <v>A.100.06.150</v>
      </c>
      <c r="D675" s="9" t="s">
        <v>0</v>
      </c>
      <c r="E675" s="112" t="s">
        <v>362</v>
      </c>
      <c r="F675" s="115" t="str">
        <f t="shared" si="360"/>
        <v>X7CrAl13 (405) 23% inox scrap (China)</v>
      </c>
      <c r="G675" s="143">
        <f t="shared" si="376"/>
        <v>5.8362462666666675</v>
      </c>
      <c r="I675" s="118">
        <f t="shared" si="377"/>
        <v>1.4000606448435933</v>
      </c>
      <c r="K675" s="161">
        <f t="shared" si="378"/>
        <v>6.0887941500000001E-2</v>
      </c>
      <c r="L675" s="161">
        <f t="shared" si="379"/>
        <v>0.27717049974999997</v>
      </c>
      <c r="M675" s="162">
        <f t="shared" si="380"/>
        <v>0.18656526359359327</v>
      </c>
      <c r="N675" s="161">
        <v>0.87543694000000005</v>
      </c>
      <c r="O675" s="132">
        <v>0.19685901</v>
      </c>
      <c r="P675" s="132">
        <v>6.5290852999999996E-2</v>
      </c>
      <c r="Q675" s="132">
        <v>4.8992404000000003E-2</v>
      </c>
      <c r="R675" s="132">
        <v>6.2379087999999997E-3</v>
      </c>
      <c r="S675" s="132">
        <v>1.7063709999999999E-3</v>
      </c>
      <c r="T675" s="132">
        <v>3.9512577000000004E-3</v>
      </c>
      <c r="U675" s="132">
        <v>1.4586556000000001E-2</v>
      </c>
      <c r="V675" s="132">
        <v>0.14683919000000001</v>
      </c>
      <c r="W675" s="132">
        <v>3.1965632E-4</v>
      </c>
      <c r="X675" s="132">
        <v>3.4227050000000002E-2</v>
      </c>
      <c r="Y675" s="132">
        <v>1.1442443E-4</v>
      </c>
      <c r="Z675" s="132">
        <v>5.4990231000000001E-3</v>
      </c>
      <c r="AA675" s="164">
        <v>4.9359324999999995E-10</v>
      </c>
      <c r="AC675" s="118">
        <f t="shared" si="381"/>
        <v>0.87543694000000005</v>
      </c>
      <c r="AD675" s="118">
        <f t="shared" si="382"/>
        <v>0.3376243605</v>
      </c>
      <c r="AE675" s="118">
        <f t="shared" si="383"/>
        <v>0.28223544210000001</v>
      </c>
      <c r="AF675" s="118">
        <f t="shared" si="384"/>
        <v>0.27717049974999997</v>
      </c>
      <c r="AG675" s="118">
        <f t="shared" si="385"/>
        <v>0.18106624049359327</v>
      </c>
      <c r="AI675" s="69">
        <v>44.097090000000001</v>
      </c>
      <c r="AJ675" s="69">
        <v>40.250118000000001</v>
      </c>
      <c r="AK675" s="69">
        <v>3.7677626000000002</v>
      </c>
      <c r="AL675" s="69">
        <v>0</v>
      </c>
      <c r="AM675" s="69">
        <v>1.0033057E-2</v>
      </c>
      <c r="AN675" s="69">
        <v>4.5993226999999998E-2</v>
      </c>
      <c r="AO675" s="69">
        <v>2.3183274E-2</v>
      </c>
      <c r="AQ675" s="116">
        <v>0.16666302999999999</v>
      </c>
      <c r="AR675" s="116">
        <v>0.15921277</v>
      </c>
      <c r="AS675" s="116">
        <v>5.8778192999999999E-3</v>
      </c>
      <c r="AT675" s="116">
        <v>1.5724376000000001E-3</v>
      </c>
      <c r="AU675" s="150">
        <f t="shared" si="386"/>
        <v>9.5451301385663433E-6</v>
      </c>
      <c r="AV675" s="150">
        <f t="shared" si="387"/>
        <v>2.1737497459317341E-8</v>
      </c>
      <c r="AW675" s="163">
        <f t="shared" si="388"/>
        <v>0.22022935399999999</v>
      </c>
      <c r="AX675" s="196">
        <v>5.4425363999999999E-6</v>
      </c>
      <c r="AY675" s="196">
        <v>1.6422480000000001E-8</v>
      </c>
      <c r="AZ675" s="196">
        <v>4.4864196E-13</v>
      </c>
      <c r="BA675" s="196">
        <v>2.7145154999999998E-15</v>
      </c>
      <c r="BB675" s="196">
        <v>7.5182692999999999E-16</v>
      </c>
      <c r="BC675" s="196">
        <v>4.6086451000000003E-9</v>
      </c>
      <c r="BD675" s="196">
        <v>3.4405437000000001E-6</v>
      </c>
      <c r="BE675" s="196">
        <v>7.0668323E-10</v>
      </c>
      <c r="BF675" s="196">
        <v>3.9880484999999996E-9</v>
      </c>
      <c r="BG675" s="196">
        <v>5.9435903000000002E-10</v>
      </c>
      <c r="BH675" s="196">
        <v>3.7562757000000001E-13</v>
      </c>
      <c r="BI675" s="196">
        <v>2.3032473E-11</v>
      </c>
      <c r="BJ675" s="196">
        <v>1.6141702000000001E-12</v>
      </c>
      <c r="BK675" s="196">
        <v>4.5578658E-13</v>
      </c>
      <c r="BL675" s="196">
        <v>5.3757585000000001E-7</v>
      </c>
      <c r="BM675" s="196">
        <v>1.1986554E-7</v>
      </c>
      <c r="BN675" s="196">
        <v>7.3408220000000002E-21</v>
      </c>
      <c r="BO675" s="108">
        <v>1.0610504E-2</v>
      </c>
      <c r="BP675" s="108">
        <v>0.20961885</v>
      </c>
      <c r="BQ675" s="108">
        <v>0</v>
      </c>
      <c r="BR675" s="108">
        <v>0</v>
      </c>
      <c r="BS675" s="108">
        <v>0</v>
      </c>
      <c r="BU675" s="69">
        <v>3.4862599999999999E-4</v>
      </c>
      <c r="BV675" s="172">
        <v>2.8808824E-5</v>
      </c>
      <c r="BW675" s="69">
        <v>1.6273003E-4</v>
      </c>
      <c r="BX675" s="172">
        <v>1.7163418E-6</v>
      </c>
      <c r="BY675" s="172">
        <v>2.1840072000000001E-5</v>
      </c>
      <c r="BZ675" s="172">
        <v>2.5838237000000001E-6</v>
      </c>
      <c r="CA675" s="172">
        <v>1.5465084000000002E-5</v>
      </c>
      <c r="CB675" s="172">
        <v>3.9217214999999997E-6</v>
      </c>
      <c r="CC675" s="172">
        <v>2.3641626E-6</v>
      </c>
      <c r="CD675" s="172">
        <v>2.6419301E-6</v>
      </c>
      <c r="CE675" s="172">
        <v>2.1318579999999998E-12</v>
      </c>
      <c r="CF675" s="172">
        <v>1.6233291000000001E-17</v>
      </c>
      <c r="CG675" s="172">
        <v>1.3938257000000001E-13</v>
      </c>
      <c r="CH675" s="172">
        <v>1.1000172E-5</v>
      </c>
      <c r="CI675" s="172">
        <v>5.3769147999999998E-5</v>
      </c>
      <c r="CJ675" s="172">
        <v>4.1784683E-5</v>
      </c>
      <c r="CK675" s="69">
        <v>0</v>
      </c>
      <c r="CM675" s="197">
        <v>1.6441368E-13</v>
      </c>
      <c r="CN675" s="198">
        <v>5.8141077000000001</v>
      </c>
      <c r="CO675" s="198">
        <v>7.9750928999999998E-2</v>
      </c>
      <c r="CP675" s="198">
        <v>2.0303168999999999E-2</v>
      </c>
      <c r="CQ675" s="197">
        <v>2.2949132E-7</v>
      </c>
      <c r="CR675" s="197">
        <v>2.2543154E-7</v>
      </c>
      <c r="CS675" s="198">
        <v>1.0858062E-3</v>
      </c>
      <c r="CT675" s="198">
        <v>2.5551282</v>
      </c>
      <c r="CU675" s="198">
        <v>3.9474045999999998E-4</v>
      </c>
      <c r="CV675" s="198">
        <v>1.0369995E-3</v>
      </c>
      <c r="CX675" s="166"/>
    </row>
    <row r="676" spans="1:102" ht="14.4">
      <c r="A676" t="s">
        <v>583</v>
      </c>
      <c r="B676" s="85" t="s">
        <v>523</v>
      </c>
      <c r="C676" s="113" t="str">
        <f t="shared" ref="C676:C742" si="389">MID(A676,1,12)</f>
        <v>A.100.06.151</v>
      </c>
      <c r="D676" s="9" t="s">
        <v>0</v>
      </c>
      <c r="E676" s="112" t="s">
        <v>362</v>
      </c>
      <c r="F676" s="115" t="str">
        <f t="shared" ref="F676:F742" si="390">MID(A676, 21,85)</f>
        <v>X7CrAl13 (405) 44% inox scrap (World)</v>
      </c>
      <c r="G676" s="143">
        <f t="shared" si="376"/>
        <v>4.7274394666666666</v>
      </c>
      <c r="I676" s="118">
        <f t="shared" si="377"/>
        <v>1.1185457504829077</v>
      </c>
      <c r="K676" s="161">
        <f t="shared" si="378"/>
        <v>5.1641039700000002E-2</v>
      </c>
      <c r="L676" s="161">
        <f t="shared" si="379"/>
        <v>0.22053633262000003</v>
      </c>
      <c r="M676" s="162">
        <f t="shared" si="380"/>
        <v>0.13725245816290768</v>
      </c>
      <c r="N676" s="161">
        <v>0.70911592000000001</v>
      </c>
      <c r="O676" s="132">
        <v>0.15349145</v>
      </c>
      <c r="P676" s="132">
        <v>5.5618784999999997E-2</v>
      </c>
      <c r="Q676" s="132">
        <v>4.2559146999999999E-2</v>
      </c>
      <c r="R676" s="132">
        <v>4.9058697E-3</v>
      </c>
      <c r="S676" s="132">
        <v>1.2347495E-3</v>
      </c>
      <c r="T676" s="132">
        <v>2.9412735000000001E-3</v>
      </c>
      <c r="U676" s="132">
        <v>1.061169E-2</v>
      </c>
      <c r="V676" s="132">
        <v>0.10608434</v>
      </c>
      <c r="W676" s="132">
        <v>6.0864556000000004E-4</v>
      </c>
      <c r="X676" s="132">
        <v>2.7195514E-2</v>
      </c>
      <c r="Y676" s="132">
        <v>2.0576205999999999E-4</v>
      </c>
      <c r="Z676" s="132">
        <v>3.9726038000000002E-3</v>
      </c>
      <c r="AA676" s="164">
        <v>3.6290768999999999E-10</v>
      </c>
      <c r="AC676" s="118">
        <f t="shared" si="381"/>
        <v>0.70911592000000001</v>
      </c>
      <c r="AD676" s="118">
        <f t="shared" si="382"/>
        <v>0.27136296470000004</v>
      </c>
      <c r="AE676" s="118">
        <f t="shared" si="383"/>
        <v>0.22369452880000001</v>
      </c>
      <c r="AF676" s="118">
        <f t="shared" si="384"/>
        <v>0.22053633262000003</v>
      </c>
      <c r="AG676" s="118">
        <f t="shared" si="385"/>
        <v>0.13327985436290768</v>
      </c>
      <c r="AI676" s="69">
        <v>38.326385000000002</v>
      </c>
      <c r="AJ676" s="69">
        <v>35.511656000000002</v>
      </c>
      <c r="AK676" s="69">
        <v>2.7336615000000002</v>
      </c>
      <c r="AL676" s="69">
        <v>0</v>
      </c>
      <c r="AM676" s="69">
        <v>1.0096803E-2</v>
      </c>
      <c r="AN676" s="69">
        <v>5.1023006000000003E-2</v>
      </c>
      <c r="AO676" s="69">
        <v>1.9947968999999999E-2</v>
      </c>
      <c r="AQ676" s="116">
        <v>0.13380407</v>
      </c>
      <c r="AR676" s="116">
        <v>0.12779070000000001</v>
      </c>
      <c r="AS676" s="116">
        <v>4.7666356000000002E-3</v>
      </c>
      <c r="AT676" s="116">
        <v>1.2467323000000001E-3</v>
      </c>
      <c r="AU676" s="150">
        <f t="shared" si="386"/>
        <v>7.6613132071255963E-6</v>
      </c>
      <c r="AV676" s="150">
        <f t="shared" si="387"/>
        <v>1.7628089832963974E-8</v>
      </c>
      <c r="AW676" s="163">
        <f t="shared" si="388"/>
        <v>0.1746123614</v>
      </c>
      <c r="AX676" s="196">
        <v>4.4129444999999998E-6</v>
      </c>
      <c r="AY676" s="196">
        <v>1.3315928E-8</v>
      </c>
      <c r="AZ676" s="196">
        <v>3.6376755000000002E-13</v>
      </c>
      <c r="BA676" s="196">
        <v>5.0938280999999997E-15</v>
      </c>
      <c r="BB676" s="196">
        <v>1.4317693999999999E-15</v>
      </c>
      <c r="BC676" s="196">
        <v>4.3666046E-9</v>
      </c>
      <c r="BD676" s="196">
        <v>2.7691549999999999E-6</v>
      </c>
      <c r="BE676" s="196">
        <v>6.5787221999999999E-10</v>
      </c>
      <c r="BF676" s="196">
        <v>3.2062189000000002E-9</v>
      </c>
      <c r="BG676" s="196">
        <v>4.2926295999999998E-10</v>
      </c>
      <c r="BH676" s="196">
        <v>2.7139660999999998E-13</v>
      </c>
      <c r="BI676" s="196">
        <v>1.6677062000000001E-11</v>
      </c>
      <c r="BJ676" s="196">
        <v>1.1662043000000001E-12</v>
      </c>
      <c r="BK676" s="196">
        <v>3.2932249E-13</v>
      </c>
      <c r="BL676" s="196">
        <v>3.8825054999999998E-7</v>
      </c>
      <c r="BM676" s="196">
        <v>8.6596545999999999E-8</v>
      </c>
      <c r="BN676" s="196">
        <v>1.3979766000000001E-20</v>
      </c>
      <c r="BO676" s="108">
        <v>7.6658313999999998E-3</v>
      </c>
      <c r="BP676" s="108">
        <v>0.16694653000000001</v>
      </c>
      <c r="BQ676" s="108">
        <v>0</v>
      </c>
      <c r="BR676" s="108">
        <v>0</v>
      </c>
      <c r="BS676" s="108">
        <v>0</v>
      </c>
      <c r="BU676" s="69">
        <v>2.8139958000000001E-4</v>
      </c>
      <c r="BV676" s="172">
        <v>2.3394205000000001E-5</v>
      </c>
      <c r="BW676" s="69">
        <v>1.3181356000000001E-4</v>
      </c>
      <c r="BX676" s="172">
        <v>1.2486765000000001E-6</v>
      </c>
      <c r="BY676" s="172">
        <v>1.7422056E-5</v>
      </c>
      <c r="BZ676" s="172">
        <v>2.5357424000000002E-6</v>
      </c>
      <c r="CA676" s="172">
        <v>1.1169308E-5</v>
      </c>
      <c r="CB676" s="172">
        <v>3.8487741999999999E-6</v>
      </c>
      <c r="CC676" s="172">
        <v>1.7143032999999999E-6</v>
      </c>
      <c r="CD676" s="172">
        <v>1.9684954000000001E-6</v>
      </c>
      <c r="CE676" s="172">
        <v>4.0598825000000001E-12</v>
      </c>
      <c r="CF676" s="172">
        <v>3.0914468E-17</v>
      </c>
      <c r="CG676" s="172">
        <v>2.6543834E-13</v>
      </c>
      <c r="CH676" s="172">
        <v>9.4233113E-6</v>
      </c>
      <c r="CI676" s="172">
        <v>4.6678935E-5</v>
      </c>
      <c r="CJ676" s="172">
        <v>3.0182212999999999E-5</v>
      </c>
      <c r="CK676" s="69">
        <v>0</v>
      </c>
      <c r="CM676" s="197">
        <v>3.1310727000000002E-13</v>
      </c>
      <c r="CN676" s="198">
        <v>4.7058182999999998</v>
      </c>
      <c r="CO676" s="198">
        <v>7.7035372000000005E-2</v>
      </c>
      <c r="CP676" s="198">
        <v>1.6587528000000001E-2</v>
      </c>
      <c r="CQ676" s="197">
        <v>1.6576295999999999E-7</v>
      </c>
      <c r="CR676" s="197">
        <v>1.650853E-7</v>
      </c>
      <c r="CS676" s="198">
        <v>8.6181535000000005E-4</v>
      </c>
      <c r="CT676" s="198">
        <v>1.8457399000000001</v>
      </c>
      <c r="CU676" s="198">
        <v>2.8509276999999999E-4</v>
      </c>
      <c r="CV676" s="198">
        <v>9.8448678000000005E-4</v>
      </c>
      <c r="CX676" s="166"/>
    </row>
    <row r="677" spans="1:102" ht="14.4">
      <c r="A677" t="s">
        <v>584</v>
      </c>
      <c r="B677" s="85" t="s">
        <v>523</v>
      </c>
      <c r="C677" s="113" t="str">
        <f t="shared" si="389"/>
        <v>A.100.06.152</v>
      </c>
      <c r="D677" s="9" t="s">
        <v>0</v>
      </c>
      <c r="E677" s="112" t="s">
        <v>362</v>
      </c>
      <c r="F677" s="115" t="str">
        <f t="shared" si="390"/>
        <v>X7CrAl13 (405) 70% inox scrap (EU, USA)</v>
      </c>
      <c r="G677" s="143">
        <f t="shared" si="376"/>
        <v>3.4170315333333332</v>
      </c>
      <c r="I677" s="118">
        <f t="shared" si="377"/>
        <v>0.78584635420846105</v>
      </c>
      <c r="K677" s="161">
        <f t="shared" si="378"/>
        <v>4.0712881869999995E-2</v>
      </c>
      <c r="L677" s="161">
        <f t="shared" si="379"/>
        <v>0.15360505632999999</v>
      </c>
      <c r="M677" s="162">
        <f t="shared" si="380"/>
        <v>7.8973686008461108E-2</v>
      </c>
      <c r="N677" s="161">
        <v>0.51255472999999996</v>
      </c>
      <c r="O677" s="132">
        <v>0.10223889</v>
      </c>
      <c r="P677" s="132">
        <v>4.4188159999999997E-2</v>
      </c>
      <c r="Q677" s="132">
        <v>3.4956205999999997E-2</v>
      </c>
      <c r="R677" s="132">
        <v>3.3316416E-3</v>
      </c>
      <c r="S677" s="132">
        <v>6.7737856999999996E-4</v>
      </c>
      <c r="T677" s="132">
        <v>1.7476557000000001E-3</v>
      </c>
      <c r="U677" s="132">
        <v>5.9141215000000002E-3</v>
      </c>
      <c r="V677" s="132">
        <v>5.7919515999999997E-2</v>
      </c>
      <c r="W677" s="132">
        <v>9.5017829000000002E-4</v>
      </c>
      <c r="X677" s="132">
        <v>1.8885516000000001E-2</v>
      </c>
      <c r="Y677" s="132">
        <v>3.1370653999999998E-4</v>
      </c>
      <c r="Z677" s="132">
        <v>2.1686537999999998E-3</v>
      </c>
      <c r="AA677" s="164">
        <v>2.0846111E-10</v>
      </c>
      <c r="AC677" s="118">
        <f t="shared" si="381"/>
        <v>0.51255472999999996</v>
      </c>
      <c r="AD677" s="118">
        <f t="shared" si="382"/>
        <v>0.19305405336999998</v>
      </c>
      <c r="AE677" s="118">
        <f t="shared" si="383"/>
        <v>0.15450982530000001</v>
      </c>
      <c r="AF677" s="118">
        <f t="shared" si="384"/>
        <v>0.15360505632999999</v>
      </c>
      <c r="AG677" s="118">
        <f t="shared" si="385"/>
        <v>7.6805032208461105E-2</v>
      </c>
      <c r="AI677" s="69">
        <v>31.506461000000002</v>
      </c>
      <c r="AJ677" s="69">
        <v>29.911655</v>
      </c>
      <c r="AK677" s="69">
        <v>1.5115421</v>
      </c>
      <c r="AL677" s="69">
        <v>0</v>
      </c>
      <c r="AM677" s="69">
        <v>1.0172139E-2</v>
      </c>
      <c r="AN677" s="69">
        <v>5.6967291000000003E-2</v>
      </c>
      <c r="AO677" s="69">
        <v>1.6124426000000001E-2</v>
      </c>
      <c r="AQ677" s="116">
        <v>9.4970761000000001E-2</v>
      </c>
      <c r="AR677" s="116">
        <v>9.0655534999999995E-2</v>
      </c>
      <c r="AS677" s="116">
        <v>3.4534183999999999E-3</v>
      </c>
      <c r="AT677" s="116">
        <v>8.6180778000000005E-4</v>
      </c>
      <c r="AU677" s="150">
        <f t="shared" si="386"/>
        <v>5.4349841128410813E-6</v>
      </c>
      <c r="AV677" s="150">
        <f t="shared" si="387"/>
        <v>1.2771517941661824E-8</v>
      </c>
      <c r="AW677" s="163">
        <f t="shared" si="388"/>
        <v>0.12070137340000001</v>
      </c>
      <c r="AX677" s="196">
        <v>3.196154E-6</v>
      </c>
      <c r="AY677" s="196">
        <v>9.6445491999999999E-9</v>
      </c>
      <c r="AZ677" s="196">
        <v>2.6346144000000001E-13</v>
      </c>
      <c r="BA677" s="196">
        <v>7.9057428999999992E-15</v>
      </c>
      <c r="BB677" s="196">
        <v>2.2353378000000002E-15</v>
      </c>
      <c r="BC677" s="196">
        <v>4.0805566999999996E-9</v>
      </c>
      <c r="BD677" s="196">
        <v>1.9756957000000001E-6</v>
      </c>
      <c r="BE677" s="196">
        <v>6.0018646999999996E-10</v>
      </c>
      <c r="BF677" s="196">
        <v>2.2822384000000001E-9</v>
      </c>
      <c r="BG677" s="196">
        <v>2.3414942000000001E-10</v>
      </c>
      <c r="BH677" s="196">
        <v>1.4821457E-13</v>
      </c>
      <c r="BI677" s="196">
        <v>9.1661206000000005E-12</v>
      </c>
      <c r="BJ677" s="196">
        <v>6.3679011E-13</v>
      </c>
      <c r="BK677" s="196">
        <v>1.7986492E-13</v>
      </c>
      <c r="BL677" s="196">
        <v>2.1177520000000001E-7</v>
      </c>
      <c r="BM677" s="196">
        <v>4.7278646000000002E-8</v>
      </c>
      <c r="BN677" s="196">
        <v>2.1825790000000001E-20</v>
      </c>
      <c r="BO677" s="108">
        <v>4.1857633999999996E-3</v>
      </c>
      <c r="BP677" s="108">
        <v>0.11651561000000001</v>
      </c>
      <c r="BQ677" s="108">
        <v>0</v>
      </c>
      <c r="BR677" s="108">
        <v>0</v>
      </c>
      <c r="BS677" s="108">
        <v>0</v>
      </c>
      <c r="BU677" s="69">
        <v>2.0195017999999999E-4</v>
      </c>
      <c r="BV677" s="172">
        <v>1.699511E-5</v>
      </c>
      <c r="BW677" s="172">
        <v>9.5275905000000001E-5</v>
      </c>
      <c r="BX677" s="172">
        <v>6.9598119000000004E-7</v>
      </c>
      <c r="BY677" s="172">
        <v>1.2200764E-5</v>
      </c>
      <c r="BZ677" s="172">
        <v>2.4789190999999999E-6</v>
      </c>
      <c r="CA677" s="172">
        <v>6.0924808000000003E-6</v>
      </c>
      <c r="CB677" s="172">
        <v>3.7625638000000002E-6</v>
      </c>
      <c r="CC677" s="172">
        <v>9.4628767E-7</v>
      </c>
      <c r="CD677" s="172">
        <v>1.1726181E-6</v>
      </c>
      <c r="CE677" s="172">
        <v>6.3384570000000003E-12</v>
      </c>
      <c r="CF677" s="172">
        <v>4.8264950000000003E-17</v>
      </c>
      <c r="CG677" s="172">
        <v>4.1441335000000001E-13</v>
      </c>
      <c r="CH677" s="172">
        <v>7.5597486999999999E-6</v>
      </c>
      <c r="CI677" s="172">
        <v>3.8299592E-5</v>
      </c>
      <c r="CJ677" s="172">
        <v>1.6470204000000001E-5</v>
      </c>
      <c r="CK677" s="69">
        <v>0</v>
      </c>
      <c r="CM677" s="197">
        <v>4.8883605999999999E-13</v>
      </c>
      <c r="CN677" s="198">
        <v>3.3960216999999999</v>
      </c>
      <c r="CO677" s="198">
        <v>7.3826078000000003E-2</v>
      </c>
      <c r="CP677" s="198">
        <v>1.2196316E-2</v>
      </c>
      <c r="CQ677" s="197">
        <v>9.0447629999999998E-8</v>
      </c>
      <c r="CR677" s="197">
        <v>9.3767016E-8</v>
      </c>
      <c r="CS677" s="198">
        <v>5.9709892999999998E-4</v>
      </c>
      <c r="CT677" s="198">
        <v>1.0073718</v>
      </c>
      <c r="CU677" s="198">
        <v>1.5550912999999999E-4</v>
      </c>
      <c r="CV677" s="198">
        <v>9.2242634E-4</v>
      </c>
      <c r="CX677" s="166"/>
    </row>
    <row r="678" spans="1:102" ht="14.4">
      <c r="A678" t="s">
        <v>585</v>
      </c>
      <c r="B678" s="85" t="s">
        <v>523</v>
      </c>
      <c r="C678" s="113" t="str">
        <f t="shared" si="389"/>
        <v>A.100.06.153</v>
      </c>
      <c r="D678" s="9" t="s">
        <v>0</v>
      </c>
      <c r="E678" s="112" t="s">
        <v>362</v>
      </c>
      <c r="F678" s="115" t="str">
        <f t="shared" si="390"/>
        <v>X90CrCoMoV17 23% inox scrap (China)</v>
      </c>
      <c r="G678" s="143">
        <f t="shared" si="376"/>
        <v>6.3868226666666663</v>
      </c>
      <c r="I678" s="118">
        <f t="shared" si="377"/>
        <v>1.7984991326754232</v>
      </c>
      <c r="K678" s="161">
        <f t="shared" si="378"/>
        <v>6.9648349799999995E-2</v>
      </c>
      <c r="L678" s="161">
        <f t="shared" si="379"/>
        <v>0.33694407476999999</v>
      </c>
      <c r="M678" s="162">
        <f t="shared" si="380"/>
        <v>0.43388330810542303</v>
      </c>
      <c r="N678" s="161">
        <v>0.95802339999999997</v>
      </c>
      <c r="O678" s="132">
        <v>0.24000822999999999</v>
      </c>
      <c r="P678" s="132">
        <v>7.7914092000000004E-2</v>
      </c>
      <c r="Q678" s="132">
        <v>4.8036414E-2</v>
      </c>
      <c r="R678" s="132">
        <v>8.9802597999999994E-3</v>
      </c>
      <c r="S678" s="132">
        <v>1.932362E-3</v>
      </c>
      <c r="T678" s="132">
        <v>1.0699314E-2</v>
      </c>
      <c r="U678" s="132">
        <v>1.8588189000000001E-2</v>
      </c>
      <c r="V678" s="132">
        <v>0.38301434000000001</v>
      </c>
      <c r="W678" s="132">
        <v>3.1893574999999999E-4</v>
      </c>
      <c r="X678" s="132">
        <v>4.2771165999999999E-2</v>
      </c>
      <c r="Y678" s="132">
        <v>1.1462802E-4</v>
      </c>
      <c r="Z678" s="132">
        <v>8.0978021000000008E-3</v>
      </c>
      <c r="AA678" s="164">
        <v>5.4230620000000001E-12</v>
      </c>
      <c r="AC678" s="118">
        <f t="shared" si="381"/>
        <v>0.95802339999999997</v>
      </c>
      <c r="AD678" s="118">
        <f t="shared" si="382"/>
        <v>0.40615886079999997</v>
      </c>
      <c r="AE678" s="118">
        <f t="shared" si="383"/>
        <v>0.34460831309999995</v>
      </c>
      <c r="AF678" s="118">
        <f t="shared" si="384"/>
        <v>0.33694407476999999</v>
      </c>
      <c r="AG678" s="118">
        <f t="shared" si="385"/>
        <v>0.42578550600542303</v>
      </c>
      <c r="AI678" s="69">
        <v>44.815581000000002</v>
      </c>
      <c r="AJ678" s="69">
        <v>39.76567</v>
      </c>
      <c r="AK678" s="69">
        <v>4.8194227999999999</v>
      </c>
      <c r="AL678" s="69">
        <v>0</v>
      </c>
      <c r="AM678" s="69">
        <v>0.12634579000000001</v>
      </c>
      <c r="AN678" s="69">
        <v>7.8310788000000006E-2</v>
      </c>
      <c r="AO678" s="69">
        <v>2.5831382E-2</v>
      </c>
      <c r="AQ678" s="116">
        <v>0.19095535</v>
      </c>
      <c r="AR678" s="116">
        <v>0.18256027</v>
      </c>
      <c r="AS678" s="116">
        <v>6.6823643999999998E-3</v>
      </c>
      <c r="AT678" s="116">
        <v>1.7127124000000001E-3</v>
      </c>
      <c r="AU678" s="150">
        <f t="shared" si="386"/>
        <v>1.0944860277095607E-5</v>
      </c>
      <c r="AV678" s="150">
        <f t="shared" si="387"/>
        <v>2.4712886154617326E-8</v>
      </c>
      <c r="AW678" s="163">
        <f t="shared" si="388"/>
        <v>0.23987567900000001</v>
      </c>
      <c r="AX678" s="196">
        <v>5.9533736000000004E-6</v>
      </c>
      <c r="AY678" s="196">
        <v>1.7963794999999999E-8</v>
      </c>
      <c r="AZ678" s="196">
        <v>4.9075305000000005E-13</v>
      </c>
      <c r="BA678" s="196">
        <v>2.645266E-15</v>
      </c>
      <c r="BB678" s="196">
        <v>7.5033819000000001E-16</v>
      </c>
      <c r="BC678" s="196">
        <v>4.5870337E-9</v>
      </c>
      <c r="BD678" s="196">
        <v>4.2528944000000004E-6</v>
      </c>
      <c r="BE678" s="196">
        <v>7.0115892999999998E-10</v>
      </c>
      <c r="BF678" s="196">
        <v>4.9243232000000004E-9</v>
      </c>
      <c r="BG678" s="196">
        <v>1.0692262000000001E-9</v>
      </c>
      <c r="BH678" s="196">
        <v>3.5879828E-13</v>
      </c>
      <c r="BI678" s="196">
        <v>5.0732770999999999E-11</v>
      </c>
      <c r="BJ678" s="196">
        <v>2.0935442E-12</v>
      </c>
      <c r="BK678" s="196">
        <v>7.0695807999999999E-13</v>
      </c>
      <c r="BL678" s="196">
        <v>5.5341543999999996E-7</v>
      </c>
      <c r="BM678" s="196">
        <v>1.8058979999999999E-7</v>
      </c>
      <c r="BN678" s="196">
        <v>7.3262859999999999E-21</v>
      </c>
      <c r="BO678" s="108">
        <v>3.5658369000000002E-2</v>
      </c>
      <c r="BP678" s="108">
        <v>0.20421731000000001</v>
      </c>
      <c r="BQ678" s="108">
        <v>0</v>
      </c>
      <c r="BR678" s="108">
        <v>0</v>
      </c>
      <c r="BS678" s="108">
        <v>0</v>
      </c>
      <c r="BU678" s="69">
        <v>4.7954794000000002E-4</v>
      </c>
      <c r="BV678" s="172">
        <v>3.526604E-5</v>
      </c>
      <c r="BW678" s="69">
        <v>1.7808156E-4</v>
      </c>
      <c r="BX678" s="172">
        <v>2.1858716E-6</v>
      </c>
      <c r="BY678" s="172">
        <v>2.7643100999999999E-5</v>
      </c>
      <c r="BZ678" s="172">
        <v>2.5882601E-6</v>
      </c>
      <c r="CA678" s="172">
        <v>2.7821028E-5</v>
      </c>
      <c r="CB678" s="172">
        <v>3.9284547000000002E-6</v>
      </c>
      <c r="CC678" s="172">
        <v>2.9407114999999999E-6</v>
      </c>
      <c r="CD678" s="172">
        <v>7.1076602000000002E-6</v>
      </c>
      <c r="CE678" s="172">
        <v>2.1276366000000001E-12</v>
      </c>
      <c r="CF678" s="172">
        <v>1.6201146999999999E-17</v>
      </c>
      <c r="CG678" s="172">
        <v>1.3910657E-13</v>
      </c>
      <c r="CH678" s="172">
        <v>1.1236184000000001E-5</v>
      </c>
      <c r="CI678" s="172">
        <v>5.4512482999999997E-5</v>
      </c>
      <c r="CJ678" s="69">
        <v>1.2623657999999999E-4</v>
      </c>
      <c r="CK678" s="69">
        <v>0</v>
      </c>
      <c r="CM678" s="197">
        <v>1.6408812E-13</v>
      </c>
      <c r="CN678" s="198">
        <v>6.3647657999999998</v>
      </c>
      <c r="CO678" s="198">
        <v>7.9798747000000003E-2</v>
      </c>
      <c r="CP678" s="198">
        <v>2.4722779E-2</v>
      </c>
      <c r="CQ678" s="197">
        <v>2.3647039999999999E-7</v>
      </c>
      <c r="CR678" s="197">
        <v>6.0346197000000003E-7</v>
      </c>
      <c r="CS678" s="198">
        <v>1.3692273000000001E-3</v>
      </c>
      <c r="CT678" s="198">
        <v>2.9641248999999998</v>
      </c>
      <c r="CU678" s="198">
        <v>7.1012102E-4</v>
      </c>
      <c r="CV678" s="198">
        <v>1.0328100000000001E-3</v>
      </c>
      <c r="CX678" s="166"/>
    </row>
    <row r="679" spans="1:102" ht="14.4">
      <c r="A679" t="s">
        <v>586</v>
      </c>
      <c r="B679" s="85" t="s">
        <v>523</v>
      </c>
      <c r="C679" s="113" t="str">
        <f t="shared" si="389"/>
        <v>A.100.06.154</v>
      </c>
      <c r="D679" s="9" t="s">
        <v>0</v>
      </c>
      <c r="E679" s="112" t="s">
        <v>362</v>
      </c>
      <c r="F679" s="115" t="str">
        <f t="shared" si="390"/>
        <v>X90CrCoMoV17 44% inox scrap (World)</v>
      </c>
      <c r="G679" s="143">
        <f t="shared" si="376"/>
        <v>5.1250780000000002</v>
      </c>
      <c r="I679" s="118">
        <f t="shared" si="377"/>
        <v>1.4063068850503404</v>
      </c>
      <c r="K679" s="161">
        <f t="shared" si="378"/>
        <v>5.7968000099999993E-2</v>
      </c>
      <c r="L679" s="161">
        <f t="shared" si="379"/>
        <v>0.26370614124000002</v>
      </c>
      <c r="M679" s="162">
        <f t="shared" si="380"/>
        <v>0.3158710437103403</v>
      </c>
      <c r="N679" s="161">
        <v>0.76876169999999999</v>
      </c>
      <c r="O679" s="132">
        <v>0.18465477999999999</v>
      </c>
      <c r="P679" s="132">
        <v>6.4735569000000007E-2</v>
      </c>
      <c r="Q679" s="132">
        <v>4.1868708999999997E-2</v>
      </c>
      <c r="R679" s="132">
        <v>6.8864564000000001E-3</v>
      </c>
      <c r="S679" s="132">
        <v>1.3979652E-3</v>
      </c>
      <c r="T679" s="132">
        <v>7.8148695000000001E-3</v>
      </c>
      <c r="U679" s="132">
        <v>1.3501758000000001E-2</v>
      </c>
      <c r="V679" s="132">
        <v>0.27665528</v>
      </c>
      <c r="W679" s="132">
        <v>6.0812514000000003E-4</v>
      </c>
      <c r="X679" s="132">
        <v>3.3366264E-2</v>
      </c>
      <c r="Y679" s="132">
        <v>2.059091E-4</v>
      </c>
      <c r="Z679" s="132">
        <v>5.8494997E-3</v>
      </c>
      <c r="AA679" s="164">
        <v>1.0340328E-11</v>
      </c>
      <c r="AC679" s="118">
        <f t="shared" si="381"/>
        <v>0.76876169999999999</v>
      </c>
      <c r="AD679" s="118">
        <f t="shared" si="382"/>
        <v>0.32086010710000001</v>
      </c>
      <c r="AE679" s="118">
        <f t="shared" si="383"/>
        <v>0.26874160669999997</v>
      </c>
      <c r="AF679" s="118">
        <f t="shared" si="384"/>
        <v>0.26370614124000002</v>
      </c>
      <c r="AG679" s="118">
        <f t="shared" si="385"/>
        <v>0.31002154401034032</v>
      </c>
      <c r="AI679" s="69">
        <v>38.845295</v>
      </c>
      <c r="AJ679" s="69">
        <v>35.161776000000003</v>
      </c>
      <c r="AK679" s="69">
        <v>3.4931939000000001</v>
      </c>
      <c r="AL679" s="69">
        <v>0</v>
      </c>
      <c r="AM679" s="69">
        <v>9.4100443000000006E-2</v>
      </c>
      <c r="AN679" s="69">
        <v>7.4363468000000002E-2</v>
      </c>
      <c r="AO679" s="69">
        <v>2.1860490999999999E-2</v>
      </c>
      <c r="AQ679" s="116">
        <v>0.15134851999999999</v>
      </c>
      <c r="AR679" s="116">
        <v>0.14465279</v>
      </c>
      <c r="AS679" s="116">
        <v>5.3476959000000003E-3</v>
      </c>
      <c r="AT679" s="116">
        <v>1.3480418E-3</v>
      </c>
      <c r="AU679" s="150">
        <f t="shared" si="386"/>
        <v>8.6722293227745092E-6</v>
      </c>
      <c r="AV679" s="150">
        <f t="shared" si="387"/>
        <v>1.9776981728273968E-8</v>
      </c>
      <c r="AW679" s="163">
        <f t="shared" si="388"/>
        <v>0.18880137599999999</v>
      </c>
      <c r="AX679" s="196">
        <v>4.7818823999999996E-6</v>
      </c>
      <c r="AY679" s="196">
        <v>1.44291E-8</v>
      </c>
      <c r="AZ679" s="196">
        <v>3.9418111999999999E-13</v>
      </c>
      <c r="BA679" s="196">
        <v>5.0438145000000002E-15</v>
      </c>
      <c r="BB679" s="196">
        <v>1.4306942E-15</v>
      </c>
      <c r="BC679" s="196">
        <v>4.3509963E-9</v>
      </c>
      <c r="BD679" s="196">
        <v>3.3558526999999999E-6</v>
      </c>
      <c r="BE679" s="196">
        <v>6.5388244999999997E-10</v>
      </c>
      <c r="BF679" s="196">
        <v>3.8824173000000003E-9</v>
      </c>
      <c r="BG679" s="196">
        <v>7.7222257999999996E-10</v>
      </c>
      <c r="BH679" s="196">
        <v>2.5924211999999999E-13</v>
      </c>
      <c r="BI679" s="196">
        <v>3.6682832000000003E-11</v>
      </c>
      <c r="BJ679" s="196">
        <v>1.5124188999999999E-12</v>
      </c>
      <c r="BK679" s="196">
        <v>5.1072411999999998E-13</v>
      </c>
      <c r="BL679" s="196">
        <v>3.9969025999999999E-7</v>
      </c>
      <c r="BM679" s="196">
        <v>1.3045296E-7</v>
      </c>
      <c r="BN679" s="196">
        <v>1.3969267E-20</v>
      </c>
      <c r="BO679" s="108">
        <v>2.5755956E-2</v>
      </c>
      <c r="BP679" s="108">
        <v>0.16304542</v>
      </c>
      <c r="BQ679" s="108">
        <v>0</v>
      </c>
      <c r="BR679" s="108">
        <v>0</v>
      </c>
      <c r="BS679" s="108">
        <v>0</v>
      </c>
      <c r="BU679" s="69">
        <v>3.7595431999999998E-4</v>
      </c>
      <c r="BV679" s="172">
        <v>2.8057750000000001E-5</v>
      </c>
      <c r="BW679" s="69">
        <v>1.4290076999999999E-4</v>
      </c>
      <c r="BX679" s="172">
        <v>1.5877813999999999E-6</v>
      </c>
      <c r="BY679" s="172">
        <v>2.1613131999999999E-5</v>
      </c>
      <c r="BZ679" s="172">
        <v>2.5389465000000001E-6</v>
      </c>
      <c r="CA679" s="172">
        <v>2.0093044999999999E-5</v>
      </c>
      <c r="CB679" s="172">
        <v>3.8536371000000002E-6</v>
      </c>
      <c r="CC679" s="172">
        <v>2.1306997E-6</v>
      </c>
      <c r="CD679" s="172">
        <v>5.1937448999999997E-6</v>
      </c>
      <c r="CE679" s="172">
        <v>4.0568337000000003E-12</v>
      </c>
      <c r="CF679" s="172">
        <v>3.0891253000000001E-17</v>
      </c>
      <c r="CG679" s="172">
        <v>2.6523901E-13</v>
      </c>
      <c r="CH679" s="172">
        <v>9.5937645000000008E-6</v>
      </c>
      <c r="CI679" s="172">
        <v>4.7215788000000003E-5</v>
      </c>
      <c r="CJ679" s="172">
        <v>9.1175249999999998E-5</v>
      </c>
      <c r="CK679" s="69">
        <v>0</v>
      </c>
      <c r="CM679" s="197">
        <v>3.1287214E-13</v>
      </c>
      <c r="CN679" s="198">
        <v>5.1035158000000003</v>
      </c>
      <c r="CO679" s="198">
        <v>7.7069908000000006E-2</v>
      </c>
      <c r="CP679" s="198">
        <v>1.9779469000000001E-2</v>
      </c>
      <c r="CQ679" s="197">
        <v>1.7080341E-7</v>
      </c>
      <c r="CR679" s="197">
        <v>4.3810726999999999E-7</v>
      </c>
      <c r="CS679" s="198">
        <v>1.0665084E-3</v>
      </c>
      <c r="CT679" s="198">
        <v>2.1411264000000001</v>
      </c>
      <c r="CU679" s="198">
        <v>5.1286761999999998E-4</v>
      </c>
      <c r="CV679" s="198">
        <v>9.814610499999999E-4</v>
      </c>
      <c r="CX679" s="166"/>
    </row>
    <row r="680" spans="1:102" ht="14.4">
      <c r="A680" t="s">
        <v>587</v>
      </c>
      <c r="B680" s="85" t="s">
        <v>523</v>
      </c>
      <c r="C680" s="113" t="str">
        <f t="shared" si="389"/>
        <v>A.100.06.155</v>
      </c>
      <c r="D680" s="9" t="s">
        <v>0</v>
      </c>
      <c r="E680" s="112" t="s">
        <v>362</v>
      </c>
      <c r="F680" s="115" t="str">
        <f t="shared" si="390"/>
        <v>X90CrCoMoV17 70% inox scrap (EU, USA)</v>
      </c>
      <c r="G680" s="143">
        <f t="shared" si="376"/>
        <v>3.6339252666666666</v>
      </c>
      <c r="I680" s="118">
        <f t="shared" si="377"/>
        <v>0.94280696030615163</v>
      </c>
      <c r="K680" s="161">
        <f t="shared" si="378"/>
        <v>4.4163950710000004E-2</v>
      </c>
      <c r="L680" s="161">
        <f t="shared" si="379"/>
        <v>0.17715221437999998</v>
      </c>
      <c r="M680" s="162">
        <f t="shared" si="380"/>
        <v>0.17640200521615165</v>
      </c>
      <c r="N680" s="161">
        <v>0.54508878999999999</v>
      </c>
      <c r="O680" s="132">
        <v>0.11923706000000001</v>
      </c>
      <c r="P680" s="132">
        <v>4.9160951000000001E-2</v>
      </c>
      <c r="Q680" s="132">
        <v>3.4579603E-2</v>
      </c>
      <c r="R680" s="132">
        <v>4.4119616E-3</v>
      </c>
      <c r="S680" s="132">
        <v>7.6640531000000001E-4</v>
      </c>
      <c r="T680" s="132">
        <v>4.4059807999999997E-3</v>
      </c>
      <c r="U680" s="132">
        <v>7.4905222000000004E-3</v>
      </c>
      <c r="V680" s="132">
        <v>0.15095821000000001</v>
      </c>
      <c r="W680" s="132">
        <v>9.4989442999999997E-4</v>
      </c>
      <c r="X680" s="132">
        <v>2.2251380000000001E-2</v>
      </c>
      <c r="Y680" s="132">
        <v>3.1378675000000002E-4</v>
      </c>
      <c r="Z680" s="132">
        <v>3.1924152000000002E-3</v>
      </c>
      <c r="AA680" s="164">
        <v>1.6151642999999999E-11</v>
      </c>
      <c r="AC680" s="118">
        <f t="shared" si="381"/>
        <v>0.54508878999999999</v>
      </c>
      <c r="AD680" s="118">
        <f t="shared" si="382"/>
        <v>0.22005248391000001</v>
      </c>
      <c r="AE680" s="118">
        <f t="shared" si="383"/>
        <v>0.1790809484</v>
      </c>
      <c r="AF680" s="118">
        <f t="shared" si="384"/>
        <v>0.17715221437999998</v>
      </c>
      <c r="AG680" s="118">
        <f t="shared" si="385"/>
        <v>0.17320959001615166</v>
      </c>
      <c r="AI680" s="69">
        <v>31.789501999999999</v>
      </c>
      <c r="AJ680" s="69">
        <v>29.720811999999999</v>
      </c>
      <c r="AK680" s="69">
        <v>1.9258325000000001</v>
      </c>
      <c r="AL680" s="69">
        <v>0</v>
      </c>
      <c r="AM680" s="69">
        <v>5.5992306999999998E-2</v>
      </c>
      <c r="AN680" s="69">
        <v>6.9698451999999994E-2</v>
      </c>
      <c r="AO680" s="69">
        <v>1.7167620000000001E-2</v>
      </c>
      <c r="AQ680" s="116">
        <v>0.10454046</v>
      </c>
      <c r="AR680" s="116">
        <v>9.9853033999999993E-2</v>
      </c>
      <c r="AS680" s="116">
        <v>3.7703605000000001E-3</v>
      </c>
      <c r="AT680" s="116">
        <v>9.1706752999999998E-4</v>
      </c>
      <c r="AU680" s="150">
        <f t="shared" si="386"/>
        <v>5.9863929172132139E-6</v>
      </c>
      <c r="AV680" s="150">
        <f t="shared" si="387"/>
        <v>1.3943640890201819E-8</v>
      </c>
      <c r="AW680" s="163">
        <f t="shared" si="388"/>
        <v>0.128440834</v>
      </c>
      <c r="AX680" s="196">
        <v>3.3973928999999999E-6</v>
      </c>
      <c r="AY680" s="196">
        <v>1.0251733999999999E-8</v>
      </c>
      <c r="AZ680" s="196">
        <v>2.8005065000000003E-13</v>
      </c>
      <c r="BA680" s="196">
        <v>7.8784627999999993E-15</v>
      </c>
      <c r="BB680" s="196">
        <v>2.2347513E-15</v>
      </c>
      <c r="BC680" s="196">
        <v>4.0720430999999997E-9</v>
      </c>
      <c r="BD680" s="196">
        <v>2.2957125999999999E-6</v>
      </c>
      <c r="BE680" s="196">
        <v>5.9801024000000002E-10</v>
      </c>
      <c r="BF680" s="196">
        <v>2.6510739E-9</v>
      </c>
      <c r="BG680" s="196">
        <v>4.2121830999999999E-10</v>
      </c>
      <c r="BH680" s="196">
        <v>1.4158485000000001E-13</v>
      </c>
      <c r="BI680" s="196">
        <v>2.0078359E-11</v>
      </c>
      <c r="BJ680" s="196">
        <v>8.2563441999999997E-13</v>
      </c>
      <c r="BK680" s="196">
        <v>2.7881126E-13</v>
      </c>
      <c r="BL680" s="196">
        <v>2.1801504E-7</v>
      </c>
      <c r="BM680" s="196">
        <v>7.1200324E-8</v>
      </c>
      <c r="BN680" s="196">
        <v>2.1820064000000001E-20</v>
      </c>
      <c r="BO680" s="108">
        <v>1.4053104E-2</v>
      </c>
      <c r="BP680" s="108">
        <v>0.11438773000000001</v>
      </c>
      <c r="BQ680" s="108">
        <v>0</v>
      </c>
      <c r="BR680" s="108">
        <v>0</v>
      </c>
      <c r="BS680" s="108">
        <v>0</v>
      </c>
      <c r="BU680" s="69">
        <v>2.5352548999999999E-4</v>
      </c>
      <c r="BV680" s="172">
        <v>1.9538862E-5</v>
      </c>
      <c r="BW680" s="69">
        <v>1.0132348E-4</v>
      </c>
      <c r="BX680" s="172">
        <v>8.8094747000000004E-7</v>
      </c>
      <c r="BY680" s="172">
        <v>1.4486805E-5</v>
      </c>
      <c r="BZ680" s="172">
        <v>2.4806668000000001E-6</v>
      </c>
      <c r="CA680" s="172">
        <v>1.0959974000000001E-5</v>
      </c>
      <c r="CB680" s="172">
        <v>3.7652162999999998E-6</v>
      </c>
      <c r="CC680" s="172">
        <v>1.173413E-6</v>
      </c>
      <c r="CD680" s="172">
        <v>2.9318451000000002E-6</v>
      </c>
      <c r="CE680" s="172">
        <v>6.336794E-12</v>
      </c>
      <c r="CF680" s="172">
        <v>4.8252286999999999E-17</v>
      </c>
      <c r="CG680" s="172">
        <v>4.1430462000000001E-13</v>
      </c>
      <c r="CH680" s="172">
        <v>7.6527231999999999E-6</v>
      </c>
      <c r="CI680" s="172">
        <v>3.8592420999999997E-5</v>
      </c>
      <c r="CJ680" s="172">
        <v>4.9739133000000003E-5</v>
      </c>
      <c r="CK680" s="69">
        <v>0</v>
      </c>
      <c r="CM680" s="197">
        <v>4.8870780999999997E-13</v>
      </c>
      <c r="CN680" s="198">
        <v>3.6129476999999999</v>
      </c>
      <c r="CO680" s="198">
        <v>7.3844915999999997E-2</v>
      </c>
      <c r="CP680" s="198">
        <v>1.3937375E-2</v>
      </c>
      <c r="CQ680" s="197">
        <v>9.3196963999999999E-8</v>
      </c>
      <c r="CR680" s="197">
        <v>2.4268809000000002E-7</v>
      </c>
      <c r="CS680" s="198">
        <v>7.0874966999999998E-4</v>
      </c>
      <c r="CT680" s="198">
        <v>1.1684918</v>
      </c>
      <c r="CU680" s="198">
        <v>2.7974995999999999E-4</v>
      </c>
      <c r="CV680" s="198">
        <v>9.2077594000000002E-4</v>
      </c>
      <c r="CX680" s="166"/>
    </row>
    <row r="681" spans="1:102" ht="14.4">
      <c r="A681" t="s">
        <v>588</v>
      </c>
      <c r="B681" s="85" t="s">
        <v>523</v>
      </c>
      <c r="C681" s="113" t="str">
        <f t="shared" si="389"/>
        <v>A.100.06.156</v>
      </c>
      <c r="D681" s="9" t="s">
        <v>0</v>
      </c>
      <c r="E681" s="112" t="s">
        <v>362</v>
      </c>
      <c r="F681" s="115" t="str">
        <f t="shared" si="390"/>
        <v>X90CrMoV18 (440B) 23% inox scrap (China)</v>
      </c>
      <c r="G681" s="143">
        <f t="shared" si="376"/>
        <v>6.6402077333333338</v>
      </c>
      <c r="I681" s="118">
        <f t="shared" si="377"/>
        <v>2.0764362452853367</v>
      </c>
      <c r="K681" s="161">
        <f t="shared" si="378"/>
        <v>6.8431430500000001E-2</v>
      </c>
      <c r="L681" s="161">
        <f t="shared" si="379"/>
        <v>0.37473921378000008</v>
      </c>
      <c r="M681" s="162">
        <f t="shared" si="380"/>
        <v>0.63723444100533655</v>
      </c>
      <c r="N681" s="161">
        <v>0.99603116000000003</v>
      </c>
      <c r="O681" s="132">
        <v>0.26431270000000001</v>
      </c>
      <c r="P681" s="132">
        <v>8.9912046999999995E-2</v>
      </c>
      <c r="Q681" s="132">
        <v>4.7598578000000002E-2</v>
      </c>
      <c r="R681" s="132">
        <v>1.0155285999999999E-2</v>
      </c>
      <c r="S681" s="132">
        <v>1.0294512999999999E-3</v>
      </c>
      <c r="T681" s="132">
        <v>9.6481151999999997E-3</v>
      </c>
      <c r="U681" s="132">
        <v>2.0087832E-2</v>
      </c>
      <c r="V681" s="132">
        <v>0.58063138999999997</v>
      </c>
      <c r="W681" s="132">
        <v>3.1385020999999999E-4</v>
      </c>
      <c r="X681" s="132">
        <v>4.6454645000000003E-2</v>
      </c>
      <c r="Y681" s="132">
        <v>1.1278457E-4</v>
      </c>
      <c r="Z681" s="132">
        <v>1.0148406E-2</v>
      </c>
      <c r="AA681" s="164">
        <v>5.3365895000000001E-12</v>
      </c>
      <c r="AC681" s="118">
        <f t="shared" si="381"/>
        <v>0.99603116000000003</v>
      </c>
      <c r="AD681" s="118">
        <f t="shared" si="382"/>
        <v>0.44274400949999992</v>
      </c>
      <c r="AE681" s="118">
        <f t="shared" si="383"/>
        <v>0.38446098500000003</v>
      </c>
      <c r="AF681" s="118">
        <f t="shared" si="384"/>
        <v>0.37473921378000002</v>
      </c>
      <c r="AG681" s="118">
        <f t="shared" si="385"/>
        <v>0.62708603500533655</v>
      </c>
      <c r="AI681" s="69">
        <v>44.713152000000001</v>
      </c>
      <c r="AJ681" s="69">
        <v>39.104962999999998</v>
      </c>
      <c r="AK681" s="69">
        <v>5.2882255999999996</v>
      </c>
      <c r="AL681" s="69">
        <v>0</v>
      </c>
      <c r="AM681" s="69">
        <v>0.2413457</v>
      </c>
      <c r="AN681" s="69">
        <v>6.0317946999999997E-2</v>
      </c>
      <c r="AO681" s="69">
        <v>1.8299789E-2</v>
      </c>
      <c r="AQ681" s="116">
        <v>0.19491689000000001</v>
      </c>
      <c r="AR681" s="116">
        <v>0.18590788999999999</v>
      </c>
      <c r="AS681" s="116">
        <v>7.1397207999999998E-3</v>
      </c>
      <c r="AT681" s="116">
        <v>1.8692807000000001E-3</v>
      </c>
      <c r="AU681" s="150">
        <f t="shared" si="386"/>
        <v>1.1145556979841459E-5</v>
      </c>
      <c r="AV681" s="150">
        <f t="shared" si="387"/>
        <v>2.6404293149927214E-8</v>
      </c>
      <c r="AW681" s="163">
        <f t="shared" si="388"/>
        <v>0.26180402000000003</v>
      </c>
      <c r="AX681" s="196">
        <v>6.1885031999999999E-6</v>
      </c>
      <c r="AY681" s="196">
        <v>1.8673238000000001E-8</v>
      </c>
      <c r="AZ681" s="196">
        <v>5.1013606000000001E-13</v>
      </c>
      <c r="BA681" s="196">
        <v>2.6030863000000001E-15</v>
      </c>
      <c r="BB681" s="196">
        <v>7.3837380000000001E-16</v>
      </c>
      <c r="BC681" s="196">
        <v>4.5549754999999997E-9</v>
      </c>
      <c r="BD681" s="196">
        <v>4.6891381000000003E-6</v>
      </c>
      <c r="BE681" s="196">
        <v>6.9586557000000001E-10</v>
      </c>
      <c r="BF681" s="196">
        <v>5.4377162000000001E-9</v>
      </c>
      <c r="BG681" s="196">
        <v>1.5254665E-9</v>
      </c>
      <c r="BH681" s="196">
        <v>3.5791110000000002E-13</v>
      </c>
      <c r="BI681" s="196">
        <v>6.9204483E-11</v>
      </c>
      <c r="BJ681" s="196">
        <v>1.2995476999999999E-12</v>
      </c>
      <c r="BK681" s="196">
        <v>6.3480206000000004E-13</v>
      </c>
      <c r="BL681" s="196">
        <v>4.1576870999999998E-8</v>
      </c>
      <c r="BM681" s="196">
        <v>2.2178382999999999E-7</v>
      </c>
      <c r="BN681" s="196">
        <v>7.2094658999999995E-21</v>
      </c>
      <c r="BO681" s="108">
        <v>6.2596579999999999E-2</v>
      </c>
      <c r="BP681" s="108">
        <v>0.19920744000000001</v>
      </c>
      <c r="BQ681" s="108">
        <v>0</v>
      </c>
      <c r="BR681" s="108">
        <v>0</v>
      </c>
      <c r="BS681" s="108">
        <v>0</v>
      </c>
      <c r="BU681" s="69">
        <v>5.9686712000000001E-4</v>
      </c>
      <c r="BV681" s="172">
        <v>3.8797817999999999E-5</v>
      </c>
      <c r="BW681" s="69">
        <v>1.8514660999999999E-4</v>
      </c>
      <c r="BX681" s="172">
        <v>2.3611622E-6</v>
      </c>
      <c r="BY681" s="172">
        <v>3.0312328000000001E-5</v>
      </c>
      <c r="BZ681" s="172">
        <v>2.5731009999999998E-6</v>
      </c>
      <c r="CA681" s="172">
        <v>3.9692303999999997E-5</v>
      </c>
      <c r="CB681" s="172">
        <v>3.9054459E-6</v>
      </c>
      <c r="CC681" s="172">
        <v>1.6433572E-6</v>
      </c>
      <c r="CD681" s="172">
        <v>6.4128889E-6</v>
      </c>
      <c r="CE681" s="172">
        <v>2.0937107E-12</v>
      </c>
      <c r="CF681" s="172">
        <v>1.5942814000000001E-17</v>
      </c>
      <c r="CG681" s="172">
        <v>1.3688847E-13</v>
      </c>
      <c r="CH681" s="172">
        <v>1.1383127E-5</v>
      </c>
      <c r="CI681" s="172">
        <v>5.4342813E-5</v>
      </c>
      <c r="CJ681" s="69">
        <v>2.2029615999999999E-4</v>
      </c>
      <c r="CK681" s="69">
        <v>0</v>
      </c>
      <c r="CM681" s="197">
        <v>1.6147167999999999E-13</v>
      </c>
      <c r="CN681" s="198">
        <v>6.6181605000000001</v>
      </c>
      <c r="CO681" s="198">
        <v>7.9068357000000006E-2</v>
      </c>
      <c r="CP681" s="198">
        <v>2.7135363999999999E-2</v>
      </c>
      <c r="CQ681" s="197">
        <v>1.4860513E-8</v>
      </c>
      <c r="CR681" s="197">
        <v>7.1285541000000002E-7</v>
      </c>
      <c r="CS681" s="198">
        <v>1.5105634000000001E-3</v>
      </c>
      <c r="CT681" s="198">
        <v>1.0917667</v>
      </c>
      <c r="CU681" s="198">
        <v>1.0131306000000001E-3</v>
      </c>
      <c r="CV681" s="198">
        <v>1.0271757E-3</v>
      </c>
      <c r="CX681" s="166"/>
    </row>
    <row r="682" spans="1:102" ht="14.4">
      <c r="A682" t="s">
        <v>589</v>
      </c>
      <c r="B682" s="85" t="s">
        <v>523</v>
      </c>
      <c r="C682" s="113" t="str">
        <f t="shared" si="389"/>
        <v>A.100.06.157</v>
      </c>
      <c r="D682" s="9" t="s">
        <v>0</v>
      </c>
      <c r="E682" s="112" t="s">
        <v>362</v>
      </c>
      <c r="F682" s="115" t="str">
        <f t="shared" si="390"/>
        <v>X90CrMoV18 (440B) 44% inox scrap (World)</v>
      </c>
      <c r="G682" s="143">
        <f t="shared" si="376"/>
        <v>5.3080783333333335</v>
      </c>
      <c r="I682" s="118">
        <f t="shared" si="377"/>
        <v>1.6070392420902779</v>
      </c>
      <c r="K682" s="161">
        <f t="shared" si="378"/>
        <v>5.7089113800000001E-2</v>
      </c>
      <c r="L682" s="161">
        <f t="shared" si="379"/>
        <v>0.29100263297999995</v>
      </c>
      <c r="M682" s="162">
        <f t="shared" si="380"/>
        <v>0.46273574531027789</v>
      </c>
      <c r="N682" s="161">
        <v>0.79621175</v>
      </c>
      <c r="O682" s="132">
        <v>0.20220800999999999</v>
      </c>
      <c r="P682" s="132">
        <v>7.3400758999999996E-2</v>
      </c>
      <c r="Q682" s="132">
        <v>4.1552494000000002E-2</v>
      </c>
      <c r="R682" s="132">
        <v>7.7350863000000001E-3</v>
      </c>
      <c r="S682" s="132">
        <v>7.4586300000000004E-4</v>
      </c>
      <c r="T682" s="132">
        <v>7.0556704999999997E-3</v>
      </c>
      <c r="U682" s="132">
        <v>1.4584834E-2</v>
      </c>
      <c r="V682" s="132">
        <v>0.41937869999999999</v>
      </c>
      <c r="W682" s="132">
        <v>6.0445226000000005E-4</v>
      </c>
      <c r="X682" s="132">
        <v>3.6026554000000002E-2</v>
      </c>
      <c r="Y682" s="132">
        <v>2.0457772E-4</v>
      </c>
      <c r="Z682" s="132">
        <v>7.3304913000000003E-3</v>
      </c>
      <c r="AA682" s="164">
        <v>1.0277876000000001E-11</v>
      </c>
      <c r="AC682" s="118">
        <f t="shared" si="381"/>
        <v>0.79621175</v>
      </c>
      <c r="AD682" s="118">
        <f t="shared" si="382"/>
        <v>0.3472827168</v>
      </c>
      <c r="AE682" s="118">
        <f t="shared" si="383"/>
        <v>0.29752409429999999</v>
      </c>
      <c r="AF682" s="118">
        <f t="shared" si="384"/>
        <v>0.29100263297999995</v>
      </c>
      <c r="AG682" s="118">
        <f t="shared" si="385"/>
        <v>0.45540525401027787</v>
      </c>
      <c r="AI682" s="69">
        <v>38.771318999999998</v>
      </c>
      <c r="AJ682" s="69">
        <v>34.684598999999999</v>
      </c>
      <c r="AK682" s="69">
        <v>3.8317736999999998</v>
      </c>
      <c r="AL682" s="69">
        <v>0</v>
      </c>
      <c r="AM682" s="69">
        <v>0.17715594000000001</v>
      </c>
      <c r="AN682" s="69">
        <v>6.1368638000000003E-2</v>
      </c>
      <c r="AO682" s="69">
        <v>1.6421008000000001E-2</v>
      </c>
      <c r="AQ682" s="116">
        <v>0.15420964000000001</v>
      </c>
      <c r="AR682" s="116">
        <v>0.14707050999999999</v>
      </c>
      <c r="AS682" s="116">
        <v>5.6780088999999999E-3</v>
      </c>
      <c r="AT682" s="116">
        <v>1.4611190000000001E-3</v>
      </c>
      <c r="AU682" s="150">
        <f t="shared" si="386"/>
        <v>8.8171771176354051E-6</v>
      </c>
      <c r="AV682" s="150">
        <f t="shared" si="387"/>
        <v>2.0998553852793881E-8</v>
      </c>
      <c r="AW682" s="163">
        <f t="shared" si="388"/>
        <v>0.20463851</v>
      </c>
      <c r="AX682" s="196">
        <v>4.9516982999999997E-6</v>
      </c>
      <c r="AY682" s="196">
        <v>1.4941476000000001E-8</v>
      </c>
      <c r="AZ682" s="196">
        <v>4.0817995999999999E-13</v>
      </c>
      <c r="BA682" s="196">
        <v>5.0133513999999999E-15</v>
      </c>
      <c r="BB682" s="196">
        <v>1.4220531999999999E-15</v>
      </c>
      <c r="BC682" s="196">
        <v>4.3278431999999996E-9</v>
      </c>
      <c r="BD682" s="196">
        <v>3.6709177000000001E-6</v>
      </c>
      <c r="BE682" s="196">
        <v>6.5005947000000005E-10</v>
      </c>
      <c r="BF682" s="196">
        <v>4.2532010999999997E-9</v>
      </c>
      <c r="BG682" s="196">
        <v>1.1017294000000001E-9</v>
      </c>
      <c r="BH682" s="196">
        <v>2.5860138999999999E-13</v>
      </c>
      <c r="BI682" s="196">
        <v>5.0023512999999998E-11</v>
      </c>
      <c r="BJ682" s="196">
        <v>9.389769899999999E-13</v>
      </c>
      <c r="BK682" s="196">
        <v>4.5861144000000005E-13</v>
      </c>
      <c r="BL682" s="196">
        <v>3.0029067999999999E-8</v>
      </c>
      <c r="BM682" s="196">
        <v>1.6020420000000001E-7</v>
      </c>
      <c r="BN682" s="196">
        <v>1.3884897000000001E-20</v>
      </c>
      <c r="BO682" s="108">
        <v>4.5211330000000001E-2</v>
      </c>
      <c r="BP682" s="108">
        <v>0.15942718</v>
      </c>
      <c r="BQ682" s="108">
        <v>0</v>
      </c>
      <c r="BR682" s="108">
        <v>0</v>
      </c>
      <c r="BS682" s="108">
        <v>0</v>
      </c>
      <c r="BU682" s="69">
        <v>4.6068484E-4</v>
      </c>
      <c r="BV682" s="172">
        <v>3.0608478000000003E-5</v>
      </c>
      <c r="BW682" s="69">
        <v>1.4800330999999999E-4</v>
      </c>
      <c r="BX682" s="172">
        <v>1.7143801000000001E-6</v>
      </c>
      <c r="BY682" s="172">
        <v>2.3540906999999999E-5</v>
      </c>
      <c r="BZ682" s="172">
        <v>2.5279982E-6</v>
      </c>
      <c r="CA682" s="172">
        <v>2.8666745000000001E-5</v>
      </c>
      <c r="CB682" s="172">
        <v>3.8370195999999998E-6</v>
      </c>
      <c r="CC682" s="172">
        <v>1.1937215999999999E-6</v>
      </c>
      <c r="CD682" s="172">
        <v>4.6919655999999999E-6</v>
      </c>
      <c r="CE682" s="172">
        <v>4.0323316999999998E-12</v>
      </c>
      <c r="CF682" s="172">
        <v>3.0704678999999999E-17</v>
      </c>
      <c r="CG682" s="172">
        <v>2.6363704999999999E-13</v>
      </c>
      <c r="CH682" s="172">
        <v>9.6998899999999994E-6</v>
      </c>
      <c r="CI682" s="172">
        <v>4.7093248000000003E-5</v>
      </c>
      <c r="CJ682" s="69">
        <v>1.5910716999999999E-4</v>
      </c>
      <c r="CK682" s="69">
        <v>0</v>
      </c>
      <c r="CM682" s="197">
        <v>3.1098249E-13</v>
      </c>
      <c r="CN682" s="198">
        <v>5.2865231000000001</v>
      </c>
      <c r="CO682" s="198">
        <v>7.6542403999999994E-2</v>
      </c>
      <c r="CP682" s="198">
        <v>2.1521891000000001E-2</v>
      </c>
      <c r="CQ682" s="197">
        <v>1.0751823000000001E-8</v>
      </c>
      <c r="CR682" s="197">
        <v>5.1711364999999996E-7</v>
      </c>
      <c r="CS682" s="198">
        <v>1.1685845E-3</v>
      </c>
      <c r="CT682" s="198">
        <v>0.78886767000000002</v>
      </c>
      <c r="CU682" s="198">
        <v>7.3170788000000001E-4</v>
      </c>
      <c r="CV682" s="198">
        <v>9.7739186000000001E-4</v>
      </c>
      <c r="CX682" s="166"/>
    </row>
    <row r="683" spans="1:102" ht="14.4">
      <c r="A683" t="s">
        <v>590</v>
      </c>
      <c r="B683" s="85" t="s">
        <v>523</v>
      </c>
      <c r="C683" s="113" t="str">
        <f t="shared" si="389"/>
        <v>A.100.06.158</v>
      </c>
      <c r="D683" s="9" t="s">
        <v>0</v>
      </c>
      <c r="E683" s="112" t="s">
        <v>362</v>
      </c>
      <c r="F683" s="115" t="str">
        <f t="shared" si="390"/>
        <v>X90CrMoV18 (440B) 70% inox scrap (EU, USA)</v>
      </c>
      <c r="G683" s="143">
        <f t="shared" si="376"/>
        <v>3.7337435999999999</v>
      </c>
      <c r="I683" s="118">
        <f t="shared" si="377"/>
        <v>1.0522973342061175</v>
      </c>
      <c r="K683" s="161">
        <f t="shared" si="378"/>
        <v>4.3684558209999995E-2</v>
      </c>
      <c r="L683" s="161">
        <f t="shared" si="379"/>
        <v>0.19204121027999999</v>
      </c>
      <c r="M683" s="162">
        <f t="shared" si="380"/>
        <v>0.25651002571611753</v>
      </c>
      <c r="N683" s="161">
        <v>0.56006153999999997</v>
      </c>
      <c r="O683" s="132">
        <v>0.12881155</v>
      </c>
      <c r="P683" s="132">
        <v>5.3887417999999999E-2</v>
      </c>
      <c r="Q683" s="132">
        <v>3.4407121999999998E-2</v>
      </c>
      <c r="R683" s="132">
        <v>4.8748506999999998E-3</v>
      </c>
      <c r="S683" s="132">
        <v>4.1071321000000002E-4</v>
      </c>
      <c r="T683" s="132">
        <v>3.9918723000000001E-3</v>
      </c>
      <c r="U683" s="132">
        <v>8.0812907000000003E-3</v>
      </c>
      <c r="V683" s="132">
        <v>0.22880734999999999</v>
      </c>
      <c r="W683" s="132">
        <v>9.4789104000000002E-4</v>
      </c>
      <c r="X683" s="132">
        <v>2.3702447000000001E-2</v>
      </c>
      <c r="Y683" s="132">
        <v>3.1306054E-4</v>
      </c>
      <c r="Z683" s="132">
        <v>4.0002286999999996E-3</v>
      </c>
      <c r="AA683" s="164">
        <v>1.6117577999999999E-11</v>
      </c>
      <c r="AC683" s="118">
        <f t="shared" si="381"/>
        <v>0.56006153999999997</v>
      </c>
      <c r="AD683" s="118">
        <f t="shared" si="382"/>
        <v>0.23446481690999996</v>
      </c>
      <c r="AE683" s="118">
        <f t="shared" si="383"/>
        <v>0.19478048739999998</v>
      </c>
      <c r="AF683" s="118">
        <f t="shared" si="384"/>
        <v>0.19204121027999999</v>
      </c>
      <c r="AG683" s="118">
        <f t="shared" si="385"/>
        <v>0.25250979701611753</v>
      </c>
      <c r="AI683" s="69">
        <v>31.749151999999999</v>
      </c>
      <c r="AJ683" s="69">
        <v>29.460533000000002</v>
      </c>
      <c r="AK683" s="69">
        <v>2.1105124000000002</v>
      </c>
      <c r="AL683" s="69">
        <v>0</v>
      </c>
      <c r="AM683" s="69">
        <v>0.1012953</v>
      </c>
      <c r="AN683" s="69">
        <v>6.2610363000000002E-2</v>
      </c>
      <c r="AO683" s="69">
        <v>1.4200628999999999E-2</v>
      </c>
      <c r="AQ683" s="116">
        <v>0.10610107000000001</v>
      </c>
      <c r="AR683" s="116">
        <v>0.10117179</v>
      </c>
      <c r="AS683" s="116">
        <v>3.9505312000000002E-3</v>
      </c>
      <c r="AT683" s="116">
        <v>9.7874598000000004E-4</v>
      </c>
      <c r="AU683" s="150">
        <f t="shared" si="386"/>
        <v>6.0654552641918844E-6</v>
      </c>
      <c r="AV683" s="150">
        <f t="shared" si="387"/>
        <v>1.4609952259851774E-8</v>
      </c>
      <c r="AW683" s="163">
        <f t="shared" si="388"/>
        <v>0.137079267</v>
      </c>
      <c r="AX683" s="196">
        <v>3.4900196999999999E-6</v>
      </c>
      <c r="AY683" s="196">
        <v>1.0531211E-8</v>
      </c>
      <c r="AZ683" s="196">
        <v>2.8768637999999998E-13</v>
      </c>
      <c r="BA683" s="196">
        <v>7.8618465999999996E-15</v>
      </c>
      <c r="BB683" s="196">
        <v>2.2300379999999998E-15</v>
      </c>
      <c r="BC683" s="196">
        <v>4.0594140999999998E-9</v>
      </c>
      <c r="BD683" s="196">
        <v>2.4675662000000001E-6</v>
      </c>
      <c r="BE683" s="196">
        <v>5.9592498E-10</v>
      </c>
      <c r="BF683" s="196">
        <v>2.8533197000000001E-9</v>
      </c>
      <c r="BG683" s="196">
        <v>6.0094932999999999E-10</v>
      </c>
      <c r="BH683" s="196">
        <v>1.4123535999999999E-13</v>
      </c>
      <c r="BI683" s="196">
        <v>2.7355094000000001E-11</v>
      </c>
      <c r="BJ683" s="196">
        <v>5.1284793000000004E-13</v>
      </c>
      <c r="BK683" s="196">
        <v>2.5038615999999999E-13</v>
      </c>
      <c r="BL683" s="196">
        <v>1.6381663999999999E-8</v>
      </c>
      <c r="BM683" s="196">
        <v>8.7428276000000002E-8</v>
      </c>
      <c r="BN683" s="196">
        <v>2.1774043999999999E-20</v>
      </c>
      <c r="BO683" s="108">
        <v>2.4665126999999998E-2</v>
      </c>
      <c r="BP683" s="108">
        <v>0.11241414</v>
      </c>
      <c r="BQ683" s="108">
        <v>0</v>
      </c>
      <c r="BR683" s="108">
        <v>0</v>
      </c>
      <c r="BS683" s="108">
        <v>0</v>
      </c>
      <c r="BU683" s="69">
        <v>2.9974214000000001E-4</v>
      </c>
      <c r="BV683" s="172">
        <v>2.0930168000000001E-5</v>
      </c>
      <c r="BW683" s="69">
        <v>1.0410668E-4</v>
      </c>
      <c r="BX683" s="172">
        <v>9.5000135000000004E-7</v>
      </c>
      <c r="BY683" s="172">
        <v>1.5538318999999999E-5</v>
      </c>
      <c r="BZ683" s="172">
        <v>2.4746949999999999E-6</v>
      </c>
      <c r="CA683" s="172">
        <v>1.5636537E-5</v>
      </c>
      <c r="CB683" s="172">
        <v>3.7561522E-6</v>
      </c>
      <c r="CC683" s="172">
        <v>6.6233399999999998E-7</v>
      </c>
      <c r="CD683" s="172">
        <v>2.6581473000000001E-6</v>
      </c>
      <c r="CE683" s="172">
        <v>6.3234293000000002E-12</v>
      </c>
      <c r="CF683" s="172">
        <v>4.8150520000000002E-17</v>
      </c>
      <c r="CG683" s="172">
        <v>4.1343082000000002E-13</v>
      </c>
      <c r="CH683" s="172">
        <v>7.7106098999999994E-6</v>
      </c>
      <c r="CI683" s="172">
        <v>3.8525580999999997E-5</v>
      </c>
      <c r="CJ683" s="172">
        <v>8.6792907999999996E-5</v>
      </c>
      <c r="CK683" s="69">
        <v>0</v>
      </c>
      <c r="CM683" s="197">
        <v>4.8767708999999995E-13</v>
      </c>
      <c r="CN683" s="198">
        <v>3.7127697999999998</v>
      </c>
      <c r="CO683" s="198">
        <v>7.3557186999999996E-2</v>
      </c>
      <c r="CP683" s="198">
        <v>1.4887787E-2</v>
      </c>
      <c r="CQ683" s="197">
        <v>5.8960996999999998E-9</v>
      </c>
      <c r="CR683" s="197">
        <v>2.8578248000000001E-7</v>
      </c>
      <c r="CS683" s="198">
        <v>7.6442755E-4</v>
      </c>
      <c r="CT683" s="198">
        <v>0.43089609000000001</v>
      </c>
      <c r="CU683" s="198">
        <v>3.9911737999999999E-4</v>
      </c>
      <c r="CV683" s="198">
        <v>9.1855637999999995E-4</v>
      </c>
      <c r="CX683" s="166"/>
    </row>
    <row r="684" spans="1:102" ht="14.4">
      <c r="B684" s="85"/>
      <c r="C684" s="113"/>
      <c r="D684" s="1" t="s">
        <v>1</v>
      </c>
      <c r="E684" s="112"/>
      <c r="AA684" s="3"/>
      <c r="AC684" s="142"/>
      <c r="AD684" s="142"/>
      <c r="AE684" s="142"/>
      <c r="AF684" s="142"/>
      <c r="AG684" s="142"/>
      <c r="AU684" s="86"/>
      <c r="AV684" s="86"/>
      <c r="AW684" s="86"/>
      <c r="AX684" s="3"/>
      <c r="AY684" s="3"/>
      <c r="AZ684" s="3"/>
      <c r="BA684" s="3"/>
      <c r="BB684" s="3"/>
      <c r="BC684" s="3"/>
      <c r="BD684" s="3"/>
      <c r="BE684" s="3"/>
      <c r="BF684" s="3"/>
      <c r="BG684" s="3"/>
      <c r="BH684" s="3"/>
      <c r="BI684" s="3"/>
      <c r="BJ684" s="3"/>
      <c r="BK684" s="3"/>
      <c r="BL684" s="3"/>
      <c r="BM684" s="3"/>
      <c r="BN684" s="3"/>
      <c r="BV684" s="3"/>
      <c r="BX684" s="3"/>
      <c r="BY684" s="3"/>
      <c r="BZ684" s="3"/>
      <c r="CA684" s="3"/>
      <c r="CB684" s="3"/>
      <c r="CC684" s="3"/>
      <c r="CD684" s="3"/>
      <c r="CE684" s="3"/>
      <c r="CF684" s="3"/>
      <c r="CG684" s="3"/>
      <c r="CH684" s="3"/>
      <c r="CI684" s="3"/>
      <c r="CJ684" s="3"/>
      <c r="CM684" s="3"/>
      <c r="CQ684" s="3"/>
      <c r="CR684" s="3"/>
    </row>
    <row r="685" spans="1:102" ht="14.4">
      <c r="A685" t="s">
        <v>591</v>
      </c>
      <c r="B685" s="85" t="s">
        <v>523</v>
      </c>
      <c r="C685" s="113" t="str">
        <f t="shared" si="389"/>
        <v>A.100.08.101</v>
      </c>
      <c r="D685" s="9" t="s">
        <v>1</v>
      </c>
      <c r="E685" s="112" t="s">
        <v>362</v>
      </c>
      <c r="F685" s="115" t="str">
        <f t="shared" si="390"/>
        <v>10SPb20 (1.0721)</v>
      </c>
      <c r="G685" s="143">
        <f t="shared" ref="G685:G688" si="391">N685/0.15</f>
        <v>2.5338067999999998</v>
      </c>
      <c r="I685" s="118">
        <f t="shared" ref="I685:I688" si="392">K685+L685+M685+N685</f>
        <v>0.6042946955517281</v>
      </c>
      <c r="K685" s="161">
        <f t="shared" ref="K685:K688" si="393">Q685+R685+S685+T685</f>
        <v>3.2899174180000004E-2</v>
      </c>
      <c r="L685" s="161">
        <f t="shared" ref="L685:L688" si="394">O685+P685+U685+Y685+W685</f>
        <v>0.1098270344917</v>
      </c>
      <c r="M685" s="162">
        <f t="shared" ref="M685:M688" si="395">V685+X685+Z685+AA685</f>
        <v>8.1497466880028097E-2</v>
      </c>
      <c r="N685" s="161">
        <v>0.38007101999999998</v>
      </c>
      <c r="O685" s="132">
        <v>8.6012404000000001E-2</v>
      </c>
      <c r="P685" s="132">
        <v>2.292626E-2</v>
      </c>
      <c r="Q685" s="132">
        <v>3.1608279000000003E-2</v>
      </c>
      <c r="R685" s="132">
        <v>2.1685901999999999E-4</v>
      </c>
      <c r="S685" s="132">
        <v>9.5128373000000004E-4</v>
      </c>
      <c r="T685" s="132">
        <v>1.2275243E-4</v>
      </c>
      <c r="U685" s="132">
        <v>8.8619225000000003E-4</v>
      </c>
      <c r="V685" s="132">
        <v>8.0873460999999994E-2</v>
      </c>
      <c r="W685" s="164">
        <v>1.6527991E-6</v>
      </c>
      <c r="X685" s="132">
        <v>5.0052457000000002E-4</v>
      </c>
      <c r="Y685" s="164">
        <v>5.2544260000000003E-7</v>
      </c>
      <c r="Z685" s="132">
        <v>1.2348131E-4</v>
      </c>
      <c r="AA685" s="164">
        <v>2.8103567E-14</v>
      </c>
      <c r="AC685" s="118">
        <f t="shared" si="381"/>
        <v>0.38007101999999998</v>
      </c>
      <c r="AD685" s="118">
        <f t="shared" si="382"/>
        <v>0.14272403043000001</v>
      </c>
      <c r="AE685" s="118">
        <f t="shared" si="383"/>
        <v>0.10994833756000001</v>
      </c>
      <c r="AF685" s="118">
        <f t="shared" si="384"/>
        <v>0.1098270344917</v>
      </c>
      <c r="AG685" s="118">
        <f t="shared" si="385"/>
        <v>8.137398557002809E-2</v>
      </c>
      <c r="AI685" s="69">
        <v>23.950503000000001</v>
      </c>
      <c r="AJ685" s="69">
        <v>23.886842000000001</v>
      </c>
      <c r="AK685" s="69">
        <v>6.0352458999999997E-2</v>
      </c>
      <c r="AL685" s="69">
        <v>0</v>
      </c>
      <c r="AM685" s="172">
        <v>3.5905850000000002E-6</v>
      </c>
      <c r="AN685" s="69">
        <v>6.1577427000000004E-4</v>
      </c>
      <c r="AO685" s="69">
        <v>2.6888286000000001E-3</v>
      </c>
      <c r="AQ685" s="116">
        <v>6.6350769000000004E-2</v>
      </c>
      <c r="AR685" s="116">
        <v>6.2296599000000001E-2</v>
      </c>
      <c r="AS685" s="116">
        <v>2.2600072000000001E-3</v>
      </c>
      <c r="AT685" s="116">
        <v>1.7941631999999999E-3</v>
      </c>
      <c r="AU685" s="150">
        <f t="shared" si="386"/>
        <v>3.7348080247375968E-6</v>
      </c>
      <c r="AV685" s="150">
        <f t="shared" si="387"/>
        <v>8.3580146286900391E-9</v>
      </c>
      <c r="AW685" s="163">
        <f t="shared" si="388"/>
        <v>0.25128336299999998</v>
      </c>
      <c r="AX685" s="196">
        <v>2.3513757E-6</v>
      </c>
      <c r="AY685" s="196">
        <v>7.0946683000000001E-9</v>
      </c>
      <c r="AZ685" s="196">
        <v>1.9383647E-13</v>
      </c>
      <c r="BA685" s="196">
        <v>1.3708382999999999E-17</v>
      </c>
      <c r="BB685" s="196">
        <v>3.8884267999999999E-18</v>
      </c>
      <c r="BC685" s="196">
        <v>8.9235281999999997E-10</v>
      </c>
      <c r="BD685" s="196">
        <v>8.9867179999999995E-7</v>
      </c>
      <c r="BE685" s="196">
        <v>2.0329102E-10</v>
      </c>
      <c r="BF685" s="196">
        <v>1.0459972E-9</v>
      </c>
      <c r="BG685" s="196">
        <v>1.1317024E-11</v>
      </c>
      <c r="BH685" s="196">
        <v>5.6879207999999997E-13</v>
      </c>
      <c r="BI685" s="196">
        <v>5.2294649000000002E-13</v>
      </c>
      <c r="BJ685" s="196">
        <v>1.1842707E-12</v>
      </c>
      <c r="BK685" s="196">
        <v>2.7123895000000001E-13</v>
      </c>
      <c r="BL685" s="196">
        <v>4.8154943000000002E-7</v>
      </c>
      <c r="BM685" s="196">
        <v>2.3187419E-9</v>
      </c>
      <c r="BN685" s="196">
        <v>3.7966515999999997E-23</v>
      </c>
      <c r="BO685" s="108">
        <v>1.2719113000000001E-2</v>
      </c>
      <c r="BP685" s="108">
        <v>0.23856425000000001</v>
      </c>
      <c r="BQ685" s="108">
        <v>0</v>
      </c>
      <c r="BR685" s="108">
        <v>0</v>
      </c>
      <c r="BS685" s="108">
        <v>0</v>
      </c>
      <c r="BU685" s="69">
        <v>1.2141969000000001E-4</v>
      </c>
      <c r="BV685" s="172">
        <v>7.2126571000000002E-6</v>
      </c>
      <c r="BW685" s="172">
        <v>7.0649256000000001E-5</v>
      </c>
      <c r="BX685" s="172">
        <v>1.1492076E-7</v>
      </c>
      <c r="BY685" s="172">
        <v>5.9781805999999997E-6</v>
      </c>
      <c r="BZ685" s="172">
        <v>2.4310684999999999E-9</v>
      </c>
      <c r="CA685" s="172">
        <v>2.9446652999999997E-7</v>
      </c>
      <c r="CB685" s="172">
        <v>3.6900092999999999E-9</v>
      </c>
      <c r="CC685" s="172">
        <v>1.280665E-6</v>
      </c>
      <c r="CD685" s="172">
        <v>1.1683261E-7</v>
      </c>
      <c r="CE685" s="172">
        <v>1.1025907E-14</v>
      </c>
      <c r="CF685" s="172">
        <v>8.3958107000000003E-20</v>
      </c>
      <c r="CG685" s="172">
        <v>7.2088254000000003E-16</v>
      </c>
      <c r="CH685" s="172">
        <v>6.5100693999999997E-6</v>
      </c>
      <c r="CI685" s="172">
        <v>2.9185100999999999E-5</v>
      </c>
      <c r="CJ685" s="172">
        <v>7.1417476000000003E-8</v>
      </c>
      <c r="CK685" s="69">
        <v>0</v>
      </c>
      <c r="CM685" s="197">
        <v>8.5034275000000003E-16</v>
      </c>
      <c r="CN685" s="198">
        <v>2.5338042000000001</v>
      </c>
      <c r="CO685" s="198">
        <v>7.2639002000000003E-3</v>
      </c>
      <c r="CP685" s="198">
        <v>4.9353525000000002E-3</v>
      </c>
      <c r="CQ685" s="197">
        <v>2.066329E-7</v>
      </c>
      <c r="CR685" s="197">
        <v>6.0007010000000001E-9</v>
      </c>
      <c r="CS685" s="198">
        <v>3.0253573E-4</v>
      </c>
      <c r="CT685" s="198">
        <v>2.0473069000000002</v>
      </c>
      <c r="CU685" s="197">
        <v>7.5161428000000002E-6</v>
      </c>
      <c r="CV685" s="198">
        <v>1.9517800000000001E-4</v>
      </c>
      <c r="CX685" s="166"/>
    </row>
    <row r="686" spans="1:102" ht="14.4">
      <c r="A686" t="s">
        <v>592</v>
      </c>
      <c r="B686" s="85" t="s">
        <v>523</v>
      </c>
      <c r="C686" s="113" t="str">
        <f t="shared" si="389"/>
        <v>A.100.08.102</v>
      </c>
      <c r="D686" s="9" t="s">
        <v>1</v>
      </c>
      <c r="E686" s="112" t="s">
        <v>362</v>
      </c>
      <c r="F686" s="115" t="str">
        <f t="shared" si="390"/>
        <v>35S20 (1.0726)</v>
      </c>
      <c r="G686" s="143">
        <f t="shared" si="391"/>
        <v>2.5467532666666668</v>
      </c>
      <c r="I686" s="118">
        <f t="shared" si="392"/>
        <v>0.6025713897510081</v>
      </c>
      <c r="K686" s="161">
        <f t="shared" si="393"/>
        <v>3.2938160434999995E-2</v>
      </c>
      <c r="L686" s="161">
        <f t="shared" si="394"/>
        <v>0.10967739453597998</v>
      </c>
      <c r="M686" s="162">
        <f t="shared" si="395"/>
        <v>7.7942844780028109E-2</v>
      </c>
      <c r="N686" s="161">
        <v>0.38201299</v>
      </c>
      <c r="O686" s="132">
        <v>8.5789811999999993E-2</v>
      </c>
      <c r="P686" s="132">
        <v>2.3034170999999999E-2</v>
      </c>
      <c r="Q686" s="132">
        <v>3.1746455999999999E-2</v>
      </c>
      <c r="R686" s="132">
        <v>1.7644945000000001E-4</v>
      </c>
      <c r="S686" s="132">
        <v>9.5013070999999997E-4</v>
      </c>
      <c r="T686" s="164">
        <v>6.5124274999999994E-5</v>
      </c>
      <c r="U686" s="132">
        <v>8.5123371000000005E-4</v>
      </c>
      <c r="V686" s="132">
        <v>7.7399965000000001E-2</v>
      </c>
      <c r="W686" s="164">
        <v>1.6527991E-6</v>
      </c>
      <c r="X686" s="132">
        <v>4.1939846999999999E-4</v>
      </c>
      <c r="Y686" s="164">
        <v>5.2502688000000005E-7</v>
      </c>
      <c r="Z686" s="132">
        <v>1.2348131E-4</v>
      </c>
      <c r="AA686" s="164">
        <v>2.8103567E-14</v>
      </c>
      <c r="AC686" s="118">
        <f t="shared" si="381"/>
        <v>0.38201299</v>
      </c>
      <c r="AD686" s="118">
        <f t="shared" si="382"/>
        <v>0.142613377145</v>
      </c>
      <c r="AE686" s="118">
        <f t="shared" si="383"/>
        <v>0.10979869801999999</v>
      </c>
      <c r="AF686" s="118">
        <f t="shared" si="384"/>
        <v>0.10967739453597998</v>
      </c>
      <c r="AG686" s="118">
        <f t="shared" si="385"/>
        <v>7.7819363470028102E-2</v>
      </c>
      <c r="AI686" s="69">
        <v>24.042665</v>
      </c>
      <c r="AJ686" s="69">
        <v>23.992258</v>
      </c>
      <c r="AK686" s="69">
        <v>5.0274683000000001E-2</v>
      </c>
      <c r="AL686" s="69">
        <v>0</v>
      </c>
      <c r="AM686" s="172">
        <v>1.7399230000000001E-6</v>
      </c>
      <c r="AN686" s="172">
        <v>5.7276033000000002E-5</v>
      </c>
      <c r="AO686" s="172">
        <v>7.2454873999999999E-5</v>
      </c>
      <c r="AQ686" s="116">
        <v>6.6407465999999998E-2</v>
      </c>
      <c r="AR686" s="116">
        <v>6.2340255999999997E-2</v>
      </c>
      <c r="AS686" s="116">
        <v>2.2672929000000001E-3</v>
      </c>
      <c r="AT686" s="116">
        <v>1.7999172999999999E-3</v>
      </c>
      <c r="AU686" s="150">
        <f t="shared" si="386"/>
        <v>3.7374253924575966E-6</v>
      </c>
      <c r="AV686" s="150">
        <f t="shared" si="387"/>
        <v>8.3849588368800366E-9</v>
      </c>
      <c r="AW686" s="163">
        <f t="shared" si="388"/>
        <v>0.25208926500000001</v>
      </c>
      <c r="AX686" s="196">
        <v>2.3633901000000002E-6</v>
      </c>
      <c r="AY686" s="196">
        <v>7.1309186E-9</v>
      </c>
      <c r="AZ686" s="196">
        <v>1.9482688E-13</v>
      </c>
      <c r="BA686" s="196">
        <v>1.3708382999999999E-17</v>
      </c>
      <c r="BB686" s="196">
        <v>3.8884267999999999E-18</v>
      </c>
      <c r="BC686" s="196">
        <v>8.9635594E-10</v>
      </c>
      <c r="BD686" s="196">
        <v>8.8928848000000004E-7</v>
      </c>
      <c r="BE686" s="196">
        <v>2.0420474E-10</v>
      </c>
      <c r="BF686" s="196">
        <v>1.0358055E-9</v>
      </c>
      <c r="BG686" s="196">
        <v>1.1317024E-11</v>
      </c>
      <c r="BH686" s="196">
        <v>5.7282198000000005E-13</v>
      </c>
      <c r="BI686" s="196">
        <v>4.9011626999999996E-13</v>
      </c>
      <c r="BJ686" s="196">
        <v>1.1840592999999999E-12</v>
      </c>
      <c r="BK686" s="196">
        <v>2.7114845000000002E-13</v>
      </c>
      <c r="BL686" s="196">
        <v>4.8154873000000002E-7</v>
      </c>
      <c r="BM686" s="196">
        <v>2.3017265000000002E-9</v>
      </c>
      <c r="BN686" s="196">
        <v>3.7966515999999997E-23</v>
      </c>
      <c r="BO686" s="108">
        <v>1.2470845E-2</v>
      </c>
      <c r="BP686" s="108">
        <v>0.23961842</v>
      </c>
      <c r="BQ686" s="108">
        <v>0</v>
      </c>
      <c r="BR686" s="108">
        <v>0</v>
      </c>
      <c r="BS686" s="108">
        <v>0</v>
      </c>
      <c r="BU686" s="69">
        <v>1.2170652E-4</v>
      </c>
      <c r="BV686" s="172">
        <v>7.1423924999999999E-6</v>
      </c>
      <c r="BW686" s="172">
        <v>7.1010239000000007E-5</v>
      </c>
      <c r="BX686" s="172">
        <v>1.1085227000000001E-7</v>
      </c>
      <c r="BY686" s="172">
        <v>5.8841313999999997E-6</v>
      </c>
      <c r="BZ686" s="172">
        <v>2.4310684999999999E-9</v>
      </c>
      <c r="CA686" s="172">
        <v>2.9446652999999997E-7</v>
      </c>
      <c r="CB686" s="172">
        <v>3.6900092999999999E-9</v>
      </c>
      <c r="CC686" s="172">
        <v>1.2762958999999999E-6</v>
      </c>
      <c r="CD686" s="172">
        <v>7.7613894999999999E-8</v>
      </c>
      <c r="CE686" s="172">
        <v>1.1025907E-14</v>
      </c>
      <c r="CF686" s="172">
        <v>8.3958107000000003E-20</v>
      </c>
      <c r="CG686" s="172">
        <v>7.2088254000000003E-16</v>
      </c>
      <c r="CH686" s="172">
        <v>6.5319215999999997E-6</v>
      </c>
      <c r="CI686" s="172">
        <v>2.9300702000000001E-5</v>
      </c>
      <c r="CJ686" s="172">
        <v>7.1787404000000003E-8</v>
      </c>
      <c r="CK686" s="69">
        <v>0</v>
      </c>
      <c r="CM686" s="197">
        <v>8.5034275000000003E-16</v>
      </c>
      <c r="CN686" s="198">
        <v>2.5467507</v>
      </c>
      <c r="CO686" s="198">
        <v>7.3150278999999999E-3</v>
      </c>
      <c r="CP686" s="198">
        <v>4.8872784999999998E-3</v>
      </c>
      <c r="CQ686" s="197">
        <v>2.066181E-7</v>
      </c>
      <c r="CR686" s="197">
        <v>4.2469913999999997E-9</v>
      </c>
      <c r="CS686" s="198">
        <v>2.9859015E-4</v>
      </c>
      <c r="CT686" s="198">
        <v>2.0471072000000001</v>
      </c>
      <c r="CU686" s="197">
        <v>7.5161428000000002E-6</v>
      </c>
      <c r="CV686" s="198">
        <v>1.9655479E-4</v>
      </c>
      <c r="CX686" s="166"/>
    </row>
    <row r="687" spans="1:102" ht="14.4">
      <c r="A687" t="s">
        <v>593</v>
      </c>
      <c r="B687" s="85" t="s">
        <v>523</v>
      </c>
      <c r="C687" s="113" t="str">
        <f t="shared" si="389"/>
        <v>A.100.08.103</v>
      </c>
      <c r="D687" s="9" t="s">
        <v>1</v>
      </c>
      <c r="E687" s="112" t="s">
        <v>362</v>
      </c>
      <c r="F687" s="115" t="str">
        <f t="shared" si="390"/>
        <v>9S20</v>
      </c>
      <c r="G687" s="143">
        <f t="shared" si="391"/>
        <v>2.5157872666666665</v>
      </c>
      <c r="I687" s="118">
        <f t="shared" si="392"/>
        <v>0.64977686574369553</v>
      </c>
      <c r="K687" s="161">
        <f t="shared" si="393"/>
        <v>3.4314952089999989E-2</v>
      </c>
      <c r="L687" s="161">
        <f t="shared" si="394"/>
        <v>0.11732137443368999</v>
      </c>
      <c r="M687" s="162">
        <f t="shared" si="395"/>
        <v>0.12077244922000561</v>
      </c>
      <c r="N687" s="161">
        <v>0.37736808999999999</v>
      </c>
      <c r="O687" s="132">
        <v>9.2866748999999998E-2</v>
      </c>
      <c r="P687" s="132">
        <v>2.2961021000000002E-2</v>
      </c>
      <c r="Q687" s="132">
        <v>3.1651907999999999E-2</v>
      </c>
      <c r="R687" s="132">
        <v>6.8552002000000004E-4</v>
      </c>
      <c r="S687" s="132">
        <v>1.2347456E-3</v>
      </c>
      <c r="T687" s="132">
        <v>7.4277847E-4</v>
      </c>
      <c r="U687" s="132">
        <v>1.4931641E-3</v>
      </c>
      <c r="V687" s="132">
        <v>0.11916228</v>
      </c>
      <c r="W687" s="164">
        <v>3.3055982999999998E-7</v>
      </c>
      <c r="X687" s="132">
        <v>1.4514127E-3</v>
      </c>
      <c r="Y687" s="164">
        <v>1.0977386E-7</v>
      </c>
      <c r="Z687" s="132">
        <v>1.5875652000000001E-4</v>
      </c>
      <c r="AA687" s="164">
        <v>5.6207134999999999E-15</v>
      </c>
      <c r="AC687" s="118">
        <f t="shared" si="381"/>
        <v>0.37736808999999999</v>
      </c>
      <c r="AD687" s="118">
        <f t="shared" si="382"/>
        <v>0.15163588619000001</v>
      </c>
      <c r="AE687" s="118">
        <f t="shared" si="383"/>
        <v>0.11747969061999999</v>
      </c>
      <c r="AF687" s="118">
        <f t="shared" si="384"/>
        <v>0.11732137443368999</v>
      </c>
      <c r="AG687" s="118">
        <f t="shared" si="385"/>
        <v>0.12061369270000562</v>
      </c>
      <c r="AI687" s="69">
        <v>24.022921</v>
      </c>
      <c r="AJ687" s="69">
        <v>23.806521</v>
      </c>
      <c r="AK687" s="69">
        <v>0.17993481</v>
      </c>
      <c r="AL687" s="69">
        <v>0</v>
      </c>
      <c r="AM687" s="172">
        <v>2.1575986999999999E-5</v>
      </c>
      <c r="AN687" s="69">
        <v>6.4177046E-3</v>
      </c>
      <c r="AO687" s="69">
        <v>3.0025584000000001E-2</v>
      </c>
      <c r="AQ687" s="116">
        <v>7.0898836000000007E-2</v>
      </c>
      <c r="AR687" s="116">
        <v>6.6795239000000006E-2</v>
      </c>
      <c r="AS687" s="116">
        <v>2.2919364999999998E-3</v>
      </c>
      <c r="AT687" s="116">
        <v>1.8116599000000001E-3</v>
      </c>
      <c r="AU687" s="150">
        <f t="shared" si="386"/>
        <v>4.0045107011035194E-6</v>
      </c>
      <c r="AV687" s="150">
        <f t="shared" si="387"/>
        <v>8.4760965967400087E-9</v>
      </c>
      <c r="AW687" s="163">
        <f t="shared" si="388"/>
        <v>0.25373388499999999</v>
      </c>
      <c r="AX687" s="196">
        <v>2.3346511999999999E-6</v>
      </c>
      <c r="AY687" s="196">
        <v>7.0442061999999996E-9</v>
      </c>
      <c r="AZ687" s="196">
        <v>1.9245777999999999E-13</v>
      </c>
      <c r="BA687" s="196">
        <v>2.7416766000000002E-18</v>
      </c>
      <c r="BB687" s="196">
        <v>7.7768536E-19</v>
      </c>
      <c r="BC687" s="196">
        <v>8.8992719999999998E-10</v>
      </c>
      <c r="BD687" s="196">
        <v>1.0466737E-6</v>
      </c>
      <c r="BE687" s="196">
        <v>2.02994E-10</v>
      </c>
      <c r="BF687" s="196">
        <v>1.2107195E-9</v>
      </c>
      <c r="BG687" s="196">
        <v>1.4550442000000001E-11</v>
      </c>
      <c r="BH687" s="196">
        <v>5.5411135000000002E-13</v>
      </c>
      <c r="BI687" s="196">
        <v>1.005624E-12</v>
      </c>
      <c r="BJ687" s="196">
        <v>1.5246334999999999E-12</v>
      </c>
      <c r="BK687" s="196">
        <v>3.4962811E-13</v>
      </c>
      <c r="BL687" s="196">
        <v>6.1914208E-7</v>
      </c>
      <c r="BM687" s="196">
        <v>3.1537939000000001E-9</v>
      </c>
      <c r="BN687" s="196">
        <v>7.5933031999999995E-24</v>
      </c>
      <c r="BO687" s="108">
        <v>1.5729505000000001E-2</v>
      </c>
      <c r="BP687" s="108">
        <v>0.23800437999999999</v>
      </c>
      <c r="BQ687" s="108">
        <v>0</v>
      </c>
      <c r="BR687" s="108">
        <v>0</v>
      </c>
      <c r="BS687" s="108">
        <v>0</v>
      </c>
      <c r="BU687" s="69">
        <v>1.2449784999999999E-4</v>
      </c>
      <c r="BV687" s="172">
        <v>8.3473132999999992E-6</v>
      </c>
      <c r="BW687" s="172">
        <v>7.0146824999999999E-5</v>
      </c>
      <c r="BX687" s="172">
        <v>1.8627541E-7</v>
      </c>
      <c r="BY687" s="172">
        <v>7.2909937999999997E-6</v>
      </c>
      <c r="BZ687" s="172">
        <v>4.8621369999999996E-10</v>
      </c>
      <c r="CA687" s="172">
        <v>3.7859944E-7</v>
      </c>
      <c r="CB687" s="172">
        <v>7.3800185000000001E-10</v>
      </c>
      <c r="CC687" s="172">
        <v>1.6908692000000001E-6</v>
      </c>
      <c r="CD687" s="172">
        <v>5.4017764000000003E-7</v>
      </c>
      <c r="CE687" s="172">
        <v>2.2051813999999998E-15</v>
      </c>
      <c r="CF687" s="172">
        <v>1.6791620999999999E-20</v>
      </c>
      <c r="CG687" s="172">
        <v>1.4417651E-16</v>
      </c>
      <c r="CH687" s="172">
        <v>6.5922402000000003E-6</v>
      </c>
      <c r="CI687" s="172">
        <v>2.9247796E-5</v>
      </c>
      <c r="CJ687" s="172">
        <v>7.5538116999999999E-8</v>
      </c>
      <c r="CK687" s="69">
        <v>0</v>
      </c>
      <c r="CM687" s="197">
        <v>1.7006855000000001E-16</v>
      </c>
      <c r="CN687" s="198">
        <v>2.5157867999999999</v>
      </c>
      <c r="CO687" s="198">
        <v>7.0146067999999999E-3</v>
      </c>
      <c r="CP687" s="198">
        <v>5.7112216999999996E-3</v>
      </c>
      <c r="CQ687" s="197">
        <v>2.6582113E-7</v>
      </c>
      <c r="CR687" s="197">
        <v>2.5517102999999999E-8</v>
      </c>
      <c r="CS687" s="198">
        <v>3.6056271999999998E-4</v>
      </c>
      <c r="CT687" s="198">
        <v>2.6342045999999999</v>
      </c>
      <c r="CU687" s="197">
        <v>9.6636004999999998E-6</v>
      </c>
      <c r="CV687" s="198">
        <v>1.8947847E-4</v>
      </c>
      <c r="CX687" s="166"/>
    </row>
    <row r="688" spans="1:102" ht="14.4">
      <c r="A688" t="s">
        <v>594</v>
      </c>
      <c r="B688" s="85" t="s">
        <v>523</v>
      </c>
      <c r="C688" s="113" t="str">
        <f t="shared" si="389"/>
        <v>A.100.08.104</v>
      </c>
      <c r="D688" s="9" t="s">
        <v>1</v>
      </c>
      <c r="E688" s="112" t="s">
        <v>362</v>
      </c>
      <c r="F688" s="115" t="str">
        <f t="shared" si="390"/>
        <v>9SMnPb (1.0718)</v>
      </c>
      <c r="G688" s="143">
        <f t="shared" si="391"/>
        <v>2.5380118</v>
      </c>
      <c r="I688" s="118">
        <f t="shared" si="392"/>
        <v>0.60732451548863076</v>
      </c>
      <c r="K688" s="161">
        <f t="shared" si="393"/>
        <v>3.3520545979999997E-2</v>
      </c>
      <c r="L688" s="161">
        <f t="shared" si="394"/>
        <v>0.11165477315862798</v>
      </c>
      <c r="M688" s="162">
        <f t="shared" si="395"/>
        <v>8.1447426350002822E-2</v>
      </c>
      <c r="N688" s="161">
        <v>0.38070176999999999</v>
      </c>
      <c r="O688" s="132">
        <v>8.7186036999999994E-2</v>
      </c>
      <c r="P688" s="132">
        <v>2.3093913000000001E-2</v>
      </c>
      <c r="Q688" s="132">
        <v>3.1543686000000001E-2</v>
      </c>
      <c r="R688" s="132">
        <v>3.1696174999999997E-4</v>
      </c>
      <c r="S688" s="132">
        <v>1.4942789E-3</v>
      </c>
      <c r="T688" s="132">
        <v>1.6561933E-4</v>
      </c>
      <c r="U688" s="132">
        <v>1.3746049000000001E-3</v>
      </c>
      <c r="V688" s="132">
        <v>8.0526337000000003E-2</v>
      </c>
      <c r="W688" s="164">
        <v>1.6527991E-7</v>
      </c>
      <c r="X688" s="132">
        <v>7.2705429000000002E-4</v>
      </c>
      <c r="Y688" s="164">
        <v>5.2978717999999997E-8</v>
      </c>
      <c r="Z688" s="132">
        <v>1.9403506000000001E-4</v>
      </c>
      <c r="AA688" s="164">
        <v>2.8103567E-15</v>
      </c>
      <c r="AC688" s="118">
        <f t="shared" si="381"/>
        <v>0.38070176999999999</v>
      </c>
      <c r="AD688" s="118">
        <f t="shared" si="382"/>
        <v>0.14517510087999999</v>
      </c>
      <c r="AE688" s="118">
        <f t="shared" si="383"/>
        <v>0.11184858995999999</v>
      </c>
      <c r="AF688" s="118">
        <f t="shared" si="384"/>
        <v>0.11165477315862798</v>
      </c>
      <c r="AG688" s="118">
        <f t="shared" si="385"/>
        <v>8.1253391290002822E-2</v>
      </c>
      <c r="AI688" s="69">
        <v>23.828809</v>
      </c>
      <c r="AJ688" s="69">
        <v>23.735023999999999</v>
      </c>
      <c r="AK688" s="69">
        <v>9.0134853000000001E-2</v>
      </c>
      <c r="AL688" s="69">
        <v>0</v>
      </c>
      <c r="AM688" s="172">
        <v>2.2931518999999999E-6</v>
      </c>
      <c r="AN688" s="69">
        <v>6.4525385999999996E-4</v>
      </c>
      <c r="AO688" s="69">
        <v>3.0032078000000002E-3</v>
      </c>
      <c r="AQ688" s="116">
        <v>7.1392977999999996E-2</v>
      </c>
      <c r="AR688" s="116">
        <v>6.7336709999999994E-2</v>
      </c>
      <c r="AS688" s="116">
        <v>2.2718810999999999E-3</v>
      </c>
      <c r="AT688" s="116">
        <v>1.7843866E-3</v>
      </c>
      <c r="AU688" s="150">
        <f t="shared" si="386"/>
        <v>4.0369730859717595E-6</v>
      </c>
      <c r="AV688" s="150">
        <f t="shared" si="387"/>
        <v>8.4019272184700031E-9</v>
      </c>
      <c r="AW688" s="163">
        <f t="shared" si="388"/>
        <v>0.24991409199999998</v>
      </c>
      <c r="AX688" s="196">
        <v>2.3552752999999999E-6</v>
      </c>
      <c r="AY688" s="196">
        <v>7.1064340000000003E-9</v>
      </c>
      <c r="AZ688" s="196">
        <v>1.9415793000000001E-13</v>
      </c>
      <c r="BA688" s="196">
        <v>1.3708383000000001E-18</v>
      </c>
      <c r="BB688" s="196">
        <v>3.8884268E-19</v>
      </c>
      <c r="BC688" s="196">
        <v>8.8773196999999998E-10</v>
      </c>
      <c r="BD688" s="196">
        <v>9.2045438999999995E-7</v>
      </c>
      <c r="BE688" s="196">
        <v>2.0252854000000001E-10</v>
      </c>
      <c r="BF688" s="196">
        <v>1.0713253E-9</v>
      </c>
      <c r="BG688" s="196">
        <v>1.7783872000000001E-11</v>
      </c>
      <c r="BH688" s="196">
        <v>5.6821594999999996E-13</v>
      </c>
      <c r="BI688" s="196">
        <v>8.0627933000000003E-13</v>
      </c>
      <c r="BJ688" s="196">
        <v>1.8606991999999999E-12</v>
      </c>
      <c r="BK688" s="196">
        <v>4.2615406000000001E-13</v>
      </c>
      <c r="BL688" s="196">
        <v>7.5672018999999996E-7</v>
      </c>
      <c r="BM688" s="196">
        <v>3.6354740000000001E-9</v>
      </c>
      <c r="BN688" s="196">
        <v>3.7966515999999997E-24</v>
      </c>
      <c r="BO688" s="108">
        <v>1.2594272E-2</v>
      </c>
      <c r="BP688" s="108">
        <v>0.23731981999999999</v>
      </c>
      <c r="BQ688" s="108">
        <v>0</v>
      </c>
      <c r="BR688" s="108">
        <v>0</v>
      </c>
      <c r="BS688" s="108">
        <v>0</v>
      </c>
      <c r="BU688" s="69">
        <v>1.2270790000000001E-4</v>
      </c>
      <c r="BV688" s="172">
        <v>7.3861638999999996E-6</v>
      </c>
      <c r="BW688" s="172">
        <v>7.0766503000000002E-5</v>
      </c>
      <c r="BX688" s="172">
        <v>1.7212721999999999E-7</v>
      </c>
      <c r="BY688" s="172">
        <v>6.1257243000000001E-6</v>
      </c>
      <c r="BZ688" s="172">
        <v>2.4310684999999998E-10</v>
      </c>
      <c r="CA688" s="172">
        <v>4.6273260000000002E-7</v>
      </c>
      <c r="CB688" s="172">
        <v>3.6900093000000003E-10</v>
      </c>
      <c r="CC688" s="172">
        <v>2.0103411000000001E-6</v>
      </c>
      <c r="CD688" s="172">
        <v>1.4555388E-7</v>
      </c>
      <c r="CE688" s="172">
        <v>1.1025906999999999E-15</v>
      </c>
      <c r="CF688" s="172">
        <v>8.3958107000000003E-21</v>
      </c>
      <c r="CG688" s="172">
        <v>7.2088254000000003E-17</v>
      </c>
      <c r="CH688" s="172">
        <v>6.5091839999999998E-6</v>
      </c>
      <c r="CI688" s="172">
        <v>2.9046650000000001E-5</v>
      </c>
      <c r="CJ688" s="172">
        <v>8.2311253999999997E-8</v>
      </c>
      <c r="CK688" s="69">
        <v>0</v>
      </c>
      <c r="CM688" s="197">
        <v>8.5034275000000005E-17</v>
      </c>
      <c r="CN688" s="198">
        <v>2.5380115000000001</v>
      </c>
      <c r="CO688" s="198">
        <v>7.1799226000000002E-3</v>
      </c>
      <c r="CP688" s="198">
        <v>5.0535615000000004E-3</v>
      </c>
      <c r="CQ688" s="197">
        <v>3.2470186000000001E-7</v>
      </c>
      <c r="CR688" s="197">
        <v>8.6017177999999992E-9</v>
      </c>
      <c r="CS688" s="198">
        <v>3.0997494000000001E-4</v>
      </c>
      <c r="CT688" s="198">
        <v>3.2170017999999998</v>
      </c>
      <c r="CU688" s="197">
        <v>1.1811066E-5</v>
      </c>
      <c r="CV688" s="198">
        <v>1.9421169E-4</v>
      </c>
      <c r="CX688" s="166"/>
    </row>
    <row r="689" spans="1:102" ht="14.4">
      <c r="B689" s="85"/>
      <c r="C689" s="113"/>
      <c r="D689" s="1" t="s">
        <v>2</v>
      </c>
      <c r="E689" s="112"/>
      <c r="W689" s="3"/>
      <c r="Y689" s="3"/>
      <c r="AA689" s="3"/>
      <c r="AC689" s="142"/>
      <c r="AD689" s="142"/>
      <c r="AE689" s="142"/>
      <c r="AF689" s="142"/>
      <c r="AG689" s="142"/>
      <c r="AM689" s="3"/>
      <c r="AU689" s="86"/>
      <c r="AV689" s="86"/>
      <c r="AW689" s="86"/>
      <c r="AX689" s="3"/>
      <c r="AY689" s="3"/>
      <c r="AZ689" s="3"/>
      <c r="BA689" s="3"/>
      <c r="BB689" s="3"/>
      <c r="BC689" s="3"/>
      <c r="BD689" s="3"/>
      <c r="BE689" s="3"/>
      <c r="BF689" s="3"/>
      <c r="BG689" s="3"/>
      <c r="BH689" s="3"/>
      <c r="BI689" s="3"/>
      <c r="BJ689" s="3"/>
      <c r="BK689" s="3"/>
      <c r="BL689" s="3"/>
      <c r="BM689" s="3"/>
      <c r="BN689" s="3"/>
      <c r="BV689" s="3"/>
      <c r="BW689" s="3"/>
      <c r="BX689" s="3"/>
      <c r="BY689" s="3"/>
      <c r="BZ689" s="3"/>
      <c r="CA689" s="3"/>
      <c r="CB689" s="3"/>
      <c r="CC689" s="3"/>
      <c r="CD689" s="3"/>
      <c r="CE689" s="3"/>
      <c r="CF689" s="3"/>
      <c r="CG689" s="3"/>
      <c r="CH689" s="3"/>
      <c r="CI689" s="3"/>
      <c r="CJ689" s="3"/>
      <c r="CM689" s="3"/>
      <c r="CQ689" s="3"/>
      <c r="CR689" s="3"/>
      <c r="CU689" s="3"/>
    </row>
    <row r="690" spans="1:102" ht="14.4">
      <c r="A690" t="s">
        <v>595</v>
      </c>
      <c r="B690" s="85" t="s">
        <v>523</v>
      </c>
      <c r="C690" s="113" t="str">
        <f t="shared" si="389"/>
        <v>A.100.10.101</v>
      </c>
      <c r="D690" s="9" t="s">
        <v>2</v>
      </c>
      <c r="E690" s="112" t="s">
        <v>362</v>
      </c>
      <c r="F690" s="115" t="str">
        <f t="shared" si="390"/>
        <v>GS-10Ni6</v>
      </c>
      <c r="G690" s="143">
        <f t="shared" ref="G690:G697" si="396">N690/0.15</f>
        <v>2.6464714000000003</v>
      </c>
      <c r="I690" s="118">
        <f t="shared" ref="I690:I697" si="397">K690+L690+M690+N690</f>
        <v>0.98196503740925989</v>
      </c>
      <c r="K690" s="161">
        <f t="shared" ref="K690:K697" si="398">Q690+R690+S690+T690</f>
        <v>3.9045505879858999E-2</v>
      </c>
      <c r="L690" s="161">
        <f t="shared" ref="L690:L697" si="399">O690+P690+U690+Y690+W690</f>
        <v>0.29386425673477001</v>
      </c>
      <c r="M690" s="162">
        <f t="shared" ref="M690:M697" si="400">V690+X690+Z690+AA690</f>
        <v>0.25208456479463098</v>
      </c>
      <c r="N690" s="161">
        <v>0.39697071</v>
      </c>
      <c r="O690" s="132">
        <v>0.27111031000000002</v>
      </c>
      <c r="P690" s="132">
        <v>2.2751695999999998E-2</v>
      </c>
      <c r="Q690" s="132">
        <v>3.9042806999999999E-2</v>
      </c>
      <c r="R690" s="164">
        <v>2.1161694000000001E-6</v>
      </c>
      <c r="S690" s="164">
        <v>2.7858868999999999E-8</v>
      </c>
      <c r="T690" s="164">
        <v>5.5485159000000002E-7</v>
      </c>
      <c r="U690" s="164">
        <v>3.3764450000000002E-7</v>
      </c>
      <c r="V690" s="132">
        <v>0.25196659999999999</v>
      </c>
      <c r="W690" s="164">
        <v>1.4506853999999999E-6</v>
      </c>
      <c r="X690" s="132">
        <v>1.1796062E-4</v>
      </c>
      <c r="Y690" s="164">
        <v>4.6240487E-7</v>
      </c>
      <c r="Z690" s="164">
        <v>4.1746063000000004E-9</v>
      </c>
      <c r="AA690" s="164">
        <v>2.4666903E-14</v>
      </c>
      <c r="AC690" s="118">
        <f t="shared" si="381"/>
        <v>0.39697071</v>
      </c>
      <c r="AD690" s="118">
        <f t="shared" si="382"/>
        <v>0.33290784952435903</v>
      </c>
      <c r="AE690" s="118">
        <f t="shared" si="383"/>
        <v>0.29386234781910636</v>
      </c>
      <c r="AF690" s="118">
        <f t="shared" si="384"/>
        <v>0.29386425673477001</v>
      </c>
      <c r="AG690" s="118">
        <f t="shared" si="385"/>
        <v>0.25208456062002466</v>
      </c>
      <c r="AI690" s="69">
        <v>26.977170000000001</v>
      </c>
      <c r="AJ690" s="69">
        <v>26.977039000000001</v>
      </c>
      <c r="AK690" s="172">
        <v>6.6973786000000001E-5</v>
      </c>
      <c r="AL690" s="69">
        <v>0</v>
      </c>
      <c r="AM690" s="172">
        <v>1.4872121999999999E-6</v>
      </c>
      <c r="AN690" s="172">
        <v>4.5635137000000001E-5</v>
      </c>
      <c r="AO690" s="172">
        <v>1.6887446999999999E-5</v>
      </c>
      <c r="AQ690" s="116">
        <v>0.11756523000000001</v>
      </c>
      <c r="AR690" s="116">
        <v>0.11207396999999999</v>
      </c>
      <c r="AS690" s="116">
        <v>3.4159167E-3</v>
      </c>
      <c r="AT690" s="116">
        <v>2.0753442999999999E-3</v>
      </c>
      <c r="AU690" s="150">
        <f t="shared" si="386"/>
        <v>6.7190627604522794E-6</v>
      </c>
      <c r="AV690" s="150">
        <f t="shared" si="387"/>
        <v>1.2632828055473708E-8</v>
      </c>
      <c r="AW690" s="163">
        <f t="shared" si="388"/>
        <v>0.29066447700000003</v>
      </c>
      <c r="AX690" s="196">
        <v>2.4559259E-6</v>
      </c>
      <c r="AY690" s="196">
        <v>7.4101211999999996E-9</v>
      </c>
      <c r="AZ690" s="196">
        <v>2.024551E-13</v>
      </c>
      <c r="BA690" s="196">
        <v>1.2032042999999999E-17</v>
      </c>
      <c r="BB690" s="196">
        <v>3.4129277999999999E-18</v>
      </c>
      <c r="BC690" s="196">
        <v>1.1280173E-9</v>
      </c>
      <c r="BD690" s="196">
        <v>4.2620086999999998E-6</v>
      </c>
      <c r="BE690" s="196">
        <v>2.5741238999999999E-10</v>
      </c>
      <c r="BF690" s="196">
        <v>4.9645229000000002E-9</v>
      </c>
      <c r="BG690" s="196">
        <v>1.4062614E-17</v>
      </c>
      <c r="BH690" s="196">
        <v>5.6648921999999996E-13</v>
      </c>
      <c r="BI690" s="196">
        <v>1.8724370000000001E-16</v>
      </c>
      <c r="BJ690" s="196">
        <v>2.0482842999999998E-15</v>
      </c>
      <c r="BK690" s="196">
        <v>3.7156306000000001E-16</v>
      </c>
      <c r="BL690" s="196">
        <v>7.8234445999999999E-15</v>
      </c>
      <c r="BM690" s="196">
        <v>1.3531338999999999E-13</v>
      </c>
      <c r="BN690" s="196">
        <v>3.3323753999999998E-23</v>
      </c>
      <c r="BO690" s="108">
        <v>2.0938457000000001E-2</v>
      </c>
      <c r="BP690" s="108">
        <v>0.26972602000000001</v>
      </c>
      <c r="BQ690" s="108">
        <v>0</v>
      </c>
      <c r="BR690" s="108">
        <v>0</v>
      </c>
      <c r="BS690" s="108">
        <v>0</v>
      </c>
      <c r="BU690" s="69">
        <v>1.7988068000000001E-4</v>
      </c>
      <c r="BV690" s="172">
        <v>3.4227119000000002E-5</v>
      </c>
      <c r="BW690" s="172">
        <v>7.3790643999999998E-5</v>
      </c>
      <c r="BX690" s="172">
        <v>1.1051217999999999E-8</v>
      </c>
      <c r="BY690" s="172">
        <v>2.8194343999999999E-5</v>
      </c>
      <c r="BZ690" s="172">
        <v>3.8965448999999999E-10</v>
      </c>
      <c r="CA690" s="172">
        <v>3.0787459000000002E-13</v>
      </c>
      <c r="CB690" s="172">
        <v>5.9156127000000005E-10</v>
      </c>
      <c r="CC690" s="172">
        <v>5.3604745E-11</v>
      </c>
      <c r="CD690" s="172">
        <v>3.3969515E-8</v>
      </c>
      <c r="CE690" s="172">
        <v>9.6775961E-15</v>
      </c>
      <c r="CF690" s="172">
        <v>7.3691229999999998E-20</v>
      </c>
      <c r="CG690" s="172">
        <v>6.3272891000000003E-16</v>
      </c>
      <c r="CH690" s="172">
        <v>9.6849994999999999E-6</v>
      </c>
      <c r="CI690" s="172">
        <v>3.2844020999999997E-5</v>
      </c>
      <c r="CJ690" s="172">
        <v>1.0934955999999999E-6</v>
      </c>
      <c r="CK690" s="69">
        <v>0</v>
      </c>
      <c r="CM690" s="197">
        <v>7.4635798000000003E-16</v>
      </c>
      <c r="CN690" s="198">
        <v>2.646471</v>
      </c>
      <c r="CO690" s="198">
        <v>1.3848305E-2</v>
      </c>
      <c r="CP690" s="198">
        <v>2.3417785999999999E-2</v>
      </c>
      <c r="CQ690" s="197">
        <v>8.4896196E-14</v>
      </c>
      <c r="CR690" s="197">
        <v>1.0041862999999999E-11</v>
      </c>
      <c r="CS690" s="198">
        <v>1.4310792999999999E-3</v>
      </c>
      <c r="CT690" s="198">
        <v>1.0103145E-3</v>
      </c>
      <c r="CU690" s="197">
        <v>9.3541772999999997E-12</v>
      </c>
      <c r="CV690" s="198">
        <v>1.9367334E-4</v>
      </c>
      <c r="CX690" s="166"/>
    </row>
    <row r="691" spans="1:102" ht="14.4">
      <c r="A691" t="s">
        <v>596</v>
      </c>
      <c r="B691" s="85" t="s">
        <v>523</v>
      </c>
      <c r="C691" s="113" t="str">
        <f t="shared" si="389"/>
        <v>A.100.10.102</v>
      </c>
      <c r="D691" s="9" t="s">
        <v>2</v>
      </c>
      <c r="E691" s="112" t="s">
        <v>362</v>
      </c>
      <c r="F691" s="115" t="str">
        <f t="shared" si="390"/>
        <v>GS-22Mo4</v>
      </c>
      <c r="G691" s="143">
        <f t="shared" si="396"/>
        <v>2.6495453333333336</v>
      </c>
      <c r="I691" s="118">
        <f t="shared" si="397"/>
        <v>0.73759421610796749</v>
      </c>
      <c r="K691" s="161">
        <f t="shared" si="398"/>
        <v>3.3612302619999999E-2</v>
      </c>
      <c r="L691" s="161">
        <f t="shared" si="399"/>
        <v>0.12588972445790003</v>
      </c>
      <c r="M691" s="162">
        <f t="shared" si="400"/>
        <v>0.18066038903006743</v>
      </c>
      <c r="N691" s="161">
        <v>0.3974318</v>
      </c>
      <c r="O691" s="132">
        <v>9.6304674000000007E-2</v>
      </c>
      <c r="P691" s="132">
        <v>2.7955194999999999E-2</v>
      </c>
      <c r="Q691" s="132">
        <v>3.1241730999999998E-2</v>
      </c>
      <c r="R691" s="132">
        <v>7.8826978E-4</v>
      </c>
      <c r="S691" s="132">
        <v>9.3450559999999996E-4</v>
      </c>
      <c r="T691" s="132">
        <v>6.4779623999999998E-4</v>
      </c>
      <c r="U691" s="132">
        <v>1.6246286999999999E-3</v>
      </c>
      <c r="V691" s="132">
        <v>0.17783800999999999</v>
      </c>
      <c r="W691" s="164">
        <v>3.9667178999999998E-6</v>
      </c>
      <c r="X691" s="132">
        <v>1.8496846999999999E-3</v>
      </c>
      <c r="Y691" s="164">
        <v>1.2600400000000001E-6</v>
      </c>
      <c r="Z691" s="132">
        <v>9.7269432999999995E-4</v>
      </c>
      <c r="AA691" s="164">
        <v>6.7448561999999999E-14</v>
      </c>
      <c r="AC691" s="118">
        <f t="shared" si="381"/>
        <v>0.3974318</v>
      </c>
      <c r="AD691" s="118">
        <f t="shared" si="382"/>
        <v>0.15949680031999999</v>
      </c>
      <c r="AE691" s="118">
        <f t="shared" si="383"/>
        <v>0.12685719203000001</v>
      </c>
      <c r="AF691" s="118">
        <f t="shared" si="384"/>
        <v>0.12588972445790003</v>
      </c>
      <c r="AG691" s="118">
        <f t="shared" si="385"/>
        <v>0.17968769470006743</v>
      </c>
      <c r="AI691" s="69">
        <v>24.156573999999999</v>
      </c>
      <c r="AJ691" s="69">
        <v>23.878074000000002</v>
      </c>
      <c r="AK691" s="69">
        <v>0.22539567999999999</v>
      </c>
      <c r="AL691" s="69">
        <v>0</v>
      </c>
      <c r="AM691" s="69">
        <v>5.298021E-2</v>
      </c>
      <c r="AN691" s="69">
        <v>1.0450193000000001E-4</v>
      </c>
      <c r="AO691" s="172">
        <v>1.9482758000000001E-5</v>
      </c>
      <c r="AQ691" s="116">
        <v>7.1464080999999999E-2</v>
      </c>
      <c r="AR691" s="116">
        <v>6.7123958999999997E-2</v>
      </c>
      <c r="AS691" s="116">
        <v>2.4620894999999999E-3</v>
      </c>
      <c r="AT691" s="116">
        <v>1.8780324000000001E-3</v>
      </c>
      <c r="AU691" s="150">
        <f t="shared" si="386"/>
        <v>4.0242180992122326E-6</v>
      </c>
      <c r="AV691" s="150">
        <f t="shared" si="387"/>
        <v>9.1053605840900911E-9</v>
      </c>
      <c r="AW691" s="163">
        <f t="shared" si="388"/>
        <v>0.26302973800000001</v>
      </c>
      <c r="AX691" s="196">
        <v>2.4587854000000001E-6</v>
      </c>
      <c r="AY691" s="196">
        <v>7.4187493999999997E-9</v>
      </c>
      <c r="AZ691" s="196">
        <v>2.0269082E-13</v>
      </c>
      <c r="BA691" s="196">
        <v>3.2900118999999998E-17</v>
      </c>
      <c r="BB691" s="196">
        <v>9.3322243000000006E-18</v>
      </c>
      <c r="BC691" s="196">
        <v>8.8596917000000002E-10</v>
      </c>
      <c r="BD691" s="196">
        <v>1.0897493E-6</v>
      </c>
      <c r="BE691" s="196">
        <v>2.0137922E-10</v>
      </c>
      <c r="BF691" s="196">
        <v>1.2692563999999999E-9</v>
      </c>
      <c r="BG691" s="196">
        <v>2.0390322000000001E-10</v>
      </c>
      <c r="BH691" s="196">
        <v>5.6505070999999999E-13</v>
      </c>
      <c r="BI691" s="196">
        <v>9.6353049000000008E-12</v>
      </c>
      <c r="BJ691" s="196">
        <v>1.3160979E-12</v>
      </c>
      <c r="BK691" s="196">
        <v>3.5319975999999999E-13</v>
      </c>
      <c r="BL691" s="196">
        <v>4.5455162E-7</v>
      </c>
      <c r="BM691" s="196">
        <v>2.024581E-8</v>
      </c>
      <c r="BN691" s="196">
        <v>9.1119638000000002E-23</v>
      </c>
      <c r="BO691" s="108">
        <v>2.4979008E-2</v>
      </c>
      <c r="BP691" s="108">
        <v>0.23805072999999999</v>
      </c>
      <c r="BQ691" s="108">
        <v>0</v>
      </c>
      <c r="BR691" s="108">
        <v>0</v>
      </c>
      <c r="BS691" s="108">
        <v>0</v>
      </c>
      <c r="BU691" s="69">
        <v>1.7314992999999999E-4</v>
      </c>
      <c r="BV691" s="172">
        <v>8.7536041999999995E-6</v>
      </c>
      <c r="BW691" s="172">
        <v>7.3876354000000004E-5</v>
      </c>
      <c r="BX691" s="172">
        <v>2.0135199000000001E-7</v>
      </c>
      <c r="BY691" s="172">
        <v>7.2101833E-6</v>
      </c>
      <c r="BZ691" s="172">
        <v>5.8345643999999999E-9</v>
      </c>
      <c r="CA691" s="172">
        <v>5.3055188999999998E-6</v>
      </c>
      <c r="CB691" s="172">
        <v>8.8560222000000005E-9</v>
      </c>
      <c r="CC691" s="172">
        <v>1.2685969E-6</v>
      </c>
      <c r="CD691" s="172">
        <v>4.6340023000000002E-7</v>
      </c>
      <c r="CE691" s="172">
        <v>2.6462177000000001E-14</v>
      </c>
      <c r="CF691" s="172">
        <v>2.0149945999999999E-19</v>
      </c>
      <c r="CG691" s="172">
        <v>1.7301180999999999E-15</v>
      </c>
      <c r="CH691" s="172">
        <v>6.5397197000000001E-6</v>
      </c>
      <c r="CI691" s="172">
        <v>2.9372446999999999E-5</v>
      </c>
      <c r="CJ691" s="172">
        <v>4.0144059000000002E-5</v>
      </c>
      <c r="CK691" s="69">
        <v>0</v>
      </c>
      <c r="CM691" s="197">
        <v>2.0408225999999998E-15</v>
      </c>
      <c r="CN691" s="198">
        <v>2.6495392</v>
      </c>
      <c r="CO691" s="198">
        <v>7.2147074999999996E-3</v>
      </c>
      <c r="CP691" s="198">
        <v>5.9904264999999998E-3</v>
      </c>
      <c r="CQ691" s="197">
        <v>1.9449825000000001E-7</v>
      </c>
      <c r="CR691" s="197">
        <v>8.8189539999999997E-8</v>
      </c>
      <c r="CS691" s="198">
        <v>3.6583775000000003E-4</v>
      </c>
      <c r="CT691" s="198">
        <v>2.0671257000000001</v>
      </c>
      <c r="CU691" s="198">
        <v>1.3542127E-4</v>
      </c>
      <c r="CV691" s="198">
        <v>1.9509675999999999E-4</v>
      </c>
      <c r="CX691" s="166"/>
    </row>
    <row r="692" spans="1:102" ht="14.4">
      <c r="A692" t="s">
        <v>597</v>
      </c>
      <c r="B692" s="85" t="s">
        <v>523</v>
      </c>
      <c r="C692" s="113" t="str">
        <f t="shared" si="389"/>
        <v>A.100.10.103</v>
      </c>
      <c r="D692" s="9" t="s">
        <v>2</v>
      </c>
      <c r="E692" s="112" t="s">
        <v>362</v>
      </c>
      <c r="F692" s="115" t="str">
        <f t="shared" si="390"/>
        <v>GS-25CrMo4</v>
      </c>
      <c r="G692" s="143">
        <f t="shared" si="396"/>
        <v>3.1650630000000004</v>
      </c>
      <c r="I692" s="118">
        <f t="shared" si="397"/>
        <v>2.22168990584656</v>
      </c>
      <c r="K692" s="161">
        <f t="shared" si="398"/>
        <v>6.0410673220000002E-2</v>
      </c>
      <c r="L692" s="161">
        <f t="shared" si="399"/>
        <v>0.82829228564640012</v>
      </c>
      <c r="M692" s="162">
        <f t="shared" si="400"/>
        <v>0.85822749698015999</v>
      </c>
      <c r="N692" s="161">
        <v>0.47475945000000003</v>
      </c>
      <c r="O692" s="132">
        <v>0.79861932999999996</v>
      </c>
      <c r="P692" s="132">
        <v>2.8034670000000001E-2</v>
      </c>
      <c r="Q692" s="132">
        <v>5.8030431E-2</v>
      </c>
      <c r="R692" s="132">
        <v>7.9620541000000001E-4</v>
      </c>
      <c r="S692" s="132">
        <v>9.3461007000000004E-4</v>
      </c>
      <c r="T692" s="132">
        <v>6.4942674000000001E-4</v>
      </c>
      <c r="U692" s="132">
        <v>1.6258848E-3</v>
      </c>
      <c r="V692" s="132">
        <v>0.85496274999999999</v>
      </c>
      <c r="W692" s="164">
        <v>9.4067881999999998E-6</v>
      </c>
      <c r="X692" s="132">
        <v>2.2920369999999998E-3</v>
      </c>
      <c r="Y692" s="164">
        <v>2.9940581999999998E-6</v>
      </c>
      <c r="Z692" s="132">
        <v>9.7270997999999997E-4</v>
      </c>
      <c r="AA692" s="164">
        <v>1.5994945E-13</v>
      </c>
      <c r="AC692" s="118">
        <f t="shared" si="381"/>
        <v>0.47475945000000003</v>
      </c>
      <c r="AD692" s="118">
        <f t="shared" si="382"/>
        <v>0.88869055802000008</v>
      </c>
      <c r="AE692" s="118">
        <f t="shared" si="383"/>
        <v>0.82925259478000002</v>
      </c>
      <c r="AF692" s="118">
        <f t="shared" si="384"/>
        <v>0.82829228564640012</v>
      </c>
      <c r="AG692" s="118">
        <f t="shared" si="385"/>
        <v>0.85725478700016</v>
      </c>
      <c r="AI692" s="69">
        <v>35.471147999999999</v>
      </c>
      <c r="AJ692" s="69">
        <v>35.192157000000002</v>
      </c>
      <c r="AK692" s="69">
        <v>0.22564683999999999</v>
      </c>
      <c r="AL692" s="69">
        <v>0</v>
      </c>
      <c r="AM692" s="69">
        <v>5.2985786999999999E-2</v>
      </c>
      <c r="AN692" s="69">
        <v>2.7563369000000002E-4</v>
      </c>
      <c r="AO692" s="172">
        <v>8.2810684000000006E-5</v>
      </c>
      <c r="AQ692" s="116">
        <v>0.29839870000000002</v>
      </c>
      <c r="AR692" s="116">
        <v>0.28854300999999999</v>
      </c>
      <c r="AS692" s="116">
        <v>6.9358368000000002E-3</v>
      </c>
      <c r="AT692" s="116">
        <v>2.9198469000000001E-3</v>
      </c>
      <c r="AU692" s="150">
        <f t="shared" si="386"/>
        <v>1.7298741951200147E-5</v>
      </c>
      <c r="AV692" s="150">
        <f t="shared" si="387"/>
        <v>2.5650283797360218E-8</v>
      </c>
      <c r="AW692" s="163">
        <f t="shared" si="388"/>
        <v>0.40894214200000001</v>
      </c>
      <c r="AX692" s="196">
        <v>2.9371874E-6</v>
      </c>
      <c r="AY692" s="196">
        <v>8.8622038000000007E-9</v>
      </c>
      <c r="AZ692" s="196">
        <v>2.4212804999999998E-13</v>
      </c>
      <c r="BA692" s="196">
        <v>7.8020281999999997E-17</v>
      </c>
      <c r="BB692" s="196">
        <v>2.2130702999999999E-17</v>
      </c>
      <c r="BC692" s="196">
        <v>1.7495840999999999E-9</v>
      </c>
      <c r="BD692" s="196">
        <v>1.3885006999999999E-5</v>
      </c>
      <c r="BE692" s="196">
        <v>3.9852270000000002E-10</v>
      </c>
      <c r="BF692" s="196">
        <v>1.6173567000000001E-8</v>
      </c>
      <c r="BG692" s="196">
        <v>2.0390328E-10</v>
      </c>
      <c r="BH692" s="196">
        <v>5.3051029000000001E-13</v>
      </c>
      <c r="BI692" s="196">
        <v>9.6360070000000005E-12</v>
      </c>
      <c r="BJ692" s="196">
        <v>1.3237789E-12</v>
      </c>
      <c r="BK692" s="196">
        <v>3.5459312E-13</v>
      </c>
      <c r="BL692" s="196">
        <v>4.5455165000000001E-7</v>
      </c>
      <c r="BM692" s="196">
        <v>2.0246317E-8</v>
      </c>
      <c r="BN692" s="196">
        <v>2.1608371000000001E-22</v>
      </c>
      <c r="BO692" s="108">
        <v>5.7916971999999997E-2</v>
      </c>
      <c r="BP692" s="108">
        <v>0.35102517</v>
      </c>
      <c r="BQ692" s="108">
        <v>0</v>
      </c>
      <c r="BR692" s="108">
        <v>0</v>
      </c>
      <c r="BS692" s="108">
        <v>0</v>
      </c>
      <c r="BU692" s="69">
        <v>4.0426066E-4</v>
      </c>
      <c r="BV692" s="69">
        <v>1.1150917E-4</v>
      </c>
      <c r="BW692" s="172">
        <v>8.8250354999999995E-5</v>
      </c>
      <c r="BX692" s="172">
        <v>2.0083627000000001E-7</v>
      </c>
      <c r="BY692" s="172">
        <v>9.1854561E-5</v>
      </c>
      <c r="BZ692" s="172">
        <v>7.2957687000000003E-9</v>
      </c>
      <c r="CA692" s="172">
        <v>5.3055200999999999E-6</v>
      </c>
      <c r="CB692" s="172">
        <v>1.1074377E-8</v>
      </c>
      <c r="CC692" s="172">
        <v>1.2687979E-6</v>
      </c>
      <c r="CD692" s="172">
        <v>4.6249868E-7</v>
      </c>
      <c r="CE692" s="172">
        <v>6.2753161999999996E-14</v>
      </c>
      <c r="CF692" s="172">
        <v>4.7784157000000001E-19</v>
      </c>
      <c r="CG692" s="172">
        <v>4.1028514999999997E-15</v>
      </c>
      <c r="CH692" s="172">
        <v>1.8330581000000002E-5</v>
      </c>
      <c r="CI692" s="172">
        <v>4.3013504999999998E-5</v>
      </c>
      <c r="CJ692" s="172">
        <v>4.4046462000000002E-5</v>
      </c>
      <c r="CK692" s="69">
        <v>0</v>
      </c>
      <c r="CM692" s="197">
        <v>4.8396650000000001E-15</v>
      </c>
      <c r="CN692" s="198">
        <v>3.1650554999999998</v>
      </c>
      <c r="CO692" s="198">
        <v>3.1755985E-2</v>
      </c>
      <c r="CP692" s="198">
        <v>7.6294624000000005E-2</v>
      </c>
      <c r="CQ692" s="197">
        <v>1.9449855999999999E-7</v>
      </c>
      <c r="CR692" s="197">
        <v>8.8227197E-8</v>
      </c>
      <c r="CS692" s="198">
        <v>4.6621769000000004E-3</v>
      </c>
      <c r="CT692" s="198">
        <v>2.0709143999999999</v>
      </c>
      <c r="CU692" s="198">
        <v>1.3542130000000001E-4</v>
      </c>
      <c r="CV692" s="198">
        <v>1.8381030000000001E-4</v>
      </c>
      <c r="CX692" s="166"/>
    </row>
    <row r="693" spans="1:102" ht="14.4">
      <c r="A693" t="s">
        <v>598</v>
      </c>
      <c r="B693" s="85" t="s">
        <v>523</v>
      </c>
      <c r="C693" s="113" t="str">
        <f t="shared" si="389"/>
        <v>A.100.10.104</v>
      </c>
      <c r="D693" s="9" t="s">
        <v>2</v>
      </c>
      <c r="E693" s="112" t="s">
        <v>362</v>
      </c>
      <c r="F693" s="115" t="str">
        <f t="shared" si="390"/>
        <v>GS-45.3</v>
      </c>
      <c r="G693" s="143">
        <f t="shared" si="396"/>
        <v>2.5727328000000003</v>
      </c>
      <c r="I693" s="118">
        <f t="shared" si="397"/>
        <v>0.61908156118796742</v>
      </c>
      <c r="K693" s="161">
        <f t="shared" si="398"/>
        <v>3.4063942380000004E-2</v>
      </c>
      <c r="L693" s="161">
        <f t="shared" si="399"/>
        <v>0.11291997585789999</v>
      </c>
      <c r="M693" s="162">
        <f t="shared" si="400"/>
        <v>8.618772295006745E-2</v>
      </c>
      <c r="N693" s="161">
        <v>0.38590992000000002</v>
      </c>
      <c r="O693" s="132">
        <v>8.7632499000000003E-2</v>
      </c>
      <c r="P693" s="132">
        <v>2.3217095E-2</v>
      </c>
      <c r="Q693" s="132">
        <v>3.1176011E-2</v>
      </c>
      <c r="R693" s="132">
        <v>4.2600734E-4</v>
      </c>
      <c r="S693" s="132">
        <v>2.3073901999999999E-3</v>
      </c>
      <c r="T693" s="132">
        <v>1.5453384E-4</v>
      </c>
      <c r="U693" s="132">
        <v>2.0651551E-3</v>
      </c>
      <c r="V693" s="132">
        <v>8.4874571999999995E-2</v>
      </c>
      <c r="W693" s="164">
        <v>3.9667178999999998E-6</v>
      </c>
      <c r="X693" s="132">
        <v>1.0132679000000001E-3</v>
      </c>
      <c r="Y693" s="164">
        <v>1.2600400000000001E-6</v>
      </c>
      <c r="Z693" s="132">
        <v>2.9988304999999999E-4</v>
      </c>
      <c r="AA693" s="164">
        <v>6.7448561999999999E-14</v>
      </c>
      <c r="AC693" s="118">
        <f t="shared" si="381"/>
        <v>0.38590992000000002</v>
      </c>
      <c r="AD693" s="118">
        <f t="shared" si="382"/>
        <v>0.14697869148000001</v>
      </c>
      <c r="AE693" s="118">
        <f t="shared" si="383"/>
        <v>0.11321463214999999</v>
      </c>
      <c r="AF693" s="118">
        <f t="shared" si="384"/>
        <v>0.11291997585789999</v>
      </c>
      <c r="AG693" s="118">
        <f t="shared" si="385"/>
        <v>8.5887839900067445E-2</v>
      </c>
      <c r="AI693" s="69">
        <v>23.891874999999999</v>
      </c>
      <c r="AJ693" s="69">
        <v>23.770254000000001</v>
      </c>
      <c r="AK693" s="69">
        <v>0.12149298</v>
      </c>
      <c r="AL693" s="69">
        <v>0</v>
      </c>
      <c r="AM693" s="172">
        <v>4.0665959000000001E-6</v>
      </c>
      <c r="AN693" s="69">
        <v>1.0450193000000001E-4</v>
      </c>
      <c r="AO693" s="172">
        <v>1.9482758000000001E-5</v>
      </c>
      <c r="AQ693" s="116">
        <v>7.9127667999999998E-2</v>
      </c>
      <c r="AR693" s="116">
        <v>7.5038857E-2</v>
      </c>
      <c r="AS693" s="116">
        <v>2.3056982000000002E-3</v>
      </c>
      <c r="AT693" s="116">
        <v>1.7831125000000001E-3</v>
      </c>
      <c r="AU693" s="150">
        <f t="shared" si="386"/>
        <v>4.4987323859622318E-6</v>
      </c>
      <c r="AV693" s="150">
        <f t="shared" si="387"/>
        <v>8.5269903549700902E-9</v>
      </c>
      <c r="AW693" s="163">
        <f t="shared" si="388"/>
        <v>0.24973564500000001</v>
      </c>
      <c r="AX693" s="196">
        <v>2.3875034000000001E-6</v>
      </c>
      <c r="AY693" s="196">
        <v>7.2036742999999999E-9</v>
      </c>
      <c r="AZ693" s="196">
        <v>1.9681465999999999E-13</v>
      </c>
      <c r="BA693" s="196">
        <v>3.2900118999999998E-17</v>
      </c>
      <c r="BB693" s="196">
        <v>9.3322243000000006E-18</v>
      </c>
      <c r="BC693" s="196">
        <v>8.8441262000000004E-10</v>
      </c>
      <c r="BD693" s="196">
        <v>9.3528029000000004E-7</v>
      </c>
      <c r="BE693" s="196">
        <v>2.0102480999999999E-10</v>
      </c>
      <c r="BF693" s="196">
        <v>1.0893254E-9</v>
      </c>
      <c r="BG693" s="196">
        <v>2.7484201E-11</v>
      </c>
      <c r="BH693" s="196">
        <v>5.6246006000000002E-13</v>
      </c>
      <c r="BI693" s="196">
        <v>1.1883157999999999E-12</v>
      </c>
      <c r="BJ693" s="196">
        <v>2.8755562000000001E-12</v>
      </c>
      <c r="BK693" s="196">
        <v>6.5849725E-13</v>
      </c>
      <c r="BL693" s="196">
        <v>1.1694753999999999E-6</v>
      </c>
      <c r="BM693" s="196">
        <v>5.5888832999999996E-9</v>
      </c>
      <c r="BN693" s="196">
        <v>9.1119638000000002E-23</v>
      </c>
      <c r="BO693" s="108">
        <v>1.2763105E-2</v>
      </c>
      <c r="BP693" s="108">
        <v>0.23697254000000001</v>
      </c>
      <c r="BQ693" s="108">
        <v>0</v>
      </c>
      <c r="BR693" s="108">
        <v>0</v>
      </c>
      <c r="BS693" s="108">
        <v>0</v>
      </c>
      <c r="BU693" s="69">
        <v>1.2530785999999999E-4</v>
      </c>
      <c r="BV693" s="172">
        <v>7.5131057E-6</v>
      </c>
      <c r="BW693" s="172">
        <v>7.1734617000000002E-5</v>
      </c>
      <c r="BX693" s="172">
        <v>2.5285539999999999E-7</v>
      </c>
      <c r="BY693" s="172">
        <v>6.1883420000000004E-6</v>
      </c>
      <c r="BZ693" s="172">
        <v>5.8345643999999999E-9</v>
      </c>
      <c r="CA693" s="172">
        <v>7.1513298000000004E-7</v>
      </c>
      <c r="CB693" s="172">
        <v>8.8560222000000005E-9</v>
      </c>
      <c r="CC693" s="172">
        <v>3.0993126000000001E-6</v>
      </c>
      <c r="CD693" s="172">
        <v>1.3688315999999999E-7</v>
      </c>
      <c r="CE693" s="172">
        <v>2.6462177000000001E-14</v>
      </c>
      <c r="CF693" s="172">
        <v>2.0149945999999999E-19</v>
      </c>
      <c r="CG693" s="172">
        <v>1.7301180999999999E-15</v>
      </c>
      <c r="CH693" s="172">
        <v>6.4466323000000001E-6</v>
      </c>
      <c r="CI693" s="172">
        <v>2.9108031000000001E-5</v>
      </c>
      <c r="CJ693" s="172">
        <v>9.8259469000000001E-8</v>
      </c>
      <c r="CK693" s="69">
        <v>0</v>
      </c>
      <c r="CM693" s="197">
        <v>2.0408225999999998E-15</v>
      </c>
      <c r="CN693" s="198">
        <v>2.5727267</v>
      </c>
      <c r="CO693" s="198">
        <v>7.2495160000000001E-3</v>
      </c>
      <c r="CP693" s="198">
        <v>5.1416954999999997E-3</v>
      </c>
      <c r="CQ693" s="197">
        <v>5.0178591999999997E-7</v>
      </c>
      <c r="CR693" s="197">
        <v>1.0209066E-8</v>
      </c>
      <c r="CS693" s="198">
        <v>3.1397085999999998E-4</v>
      </c>
      <c r="CT693" s="198">
        <v>4.9715322000000004</v>
      </c>
      <c r="CU693" s="197">
        <v>1.8253489000000001E-5</v>
      </c>
      <c r="CV693" s="198">
        <v>1.9421169E-4</v>
      </c>
      <c r="CX693" s="166"/>
    </row>
    <row r="694" spans="1:102" ht="14.4">
      <c r="A694" t="s">
        <v>599</v>
      </c>
      <c r="B694" s="85" t="s">
        <v>523</v>
      </c>
      <c r="C694" s="113" t="str">
        <f t="shared" si="389"/>
        <v>A.100.10.105</v>
      </c>
      <c r="D694" s="9" t="s">
        <v>2</v>
      </c>
      <c r="E694" s="112" t="s">
        <v>362</v>
      </c>
      <c r="F694" s="115" t="str">
        <f t="shared" si="390"/>
        <v>GS-70</v>
      </c>
      <c r="G694" s="143">
        <f t="shared" si="396"/>
        <v>2.3645961999999998</v>
      </c>
      <c r="I694" s="118">
        <f t="shared" si="397"/>
        <v>0.5600112405573916</v>
      </c>
      <c r="K694" s="161">
        <f t="shared" si="398"/>
        <v>3.0440320369999999E-2</v>
      </c>
      <c r="L694" s="161">
        <f t="shared" si="399"/>
        <v>0.10141085944735</v>
      </c>
      <c r="M694" s="162">
        <f t="shared" si="400"/>
        <v>7.3470630740041593E-2</v>
      </c>
      <c r="N694" s="161">
        <v>0.35468942999999997</v>
      </c>
      <c r="O694" s="132">
        <v>7.9352479000000004E-2</v>
      </c>
      <c r="P694" s="132">
        <v>2.1325497999999998E-2</v>
      </c>
      <c r="Q694" s="132">
        <v>2.9418511000000001E-2</v>
      </c>
      <c r="R694" s="132">
        <v>1.5256054999999999E-4</v>
      </c>
      <c r="S694" s="132">
        <v>8.1439977999999997E-4</v>
      </c>
      <c r="T694" s="164">
        <v>5.4849039999999999E-5</v>
      </c>
      <c r="U694" s="132">
        <v>7.2965927999999998E-4</v>
      </c>
      <c r="V694" s="132">
        <v>7.2997716000000004E-2</v>
      </c>
      <c r="W694" s="164">
        <v>2.4461427000000001E-6</v>
      </c>
      <c r="X694" s="132">
        <v>3.6707065E-4</v>
      </c>
      <c r="Y694" s="164">
        <v>7.7702464999999999E-7</v>
      </c>
      <c r="Z694" s="132">
        <v>1.0584409E-4</v>
      </c>
      <c r="AA694" s="164">
        <v>4.1593279999999999E-14</v>
      </c>
      <c r="AC694" s="118">
        <f t="shared" si="381"/>
        <v>0.35468942999999997</v>
      </c>
      <c r="AD694" s="118">
        <f t="shared" si="382"/>
        <v>0.13184795665000001</v>
      </c>
      <c r="AE694" s="118">
        <f t="shared" si="383"/>
        <v>0.10151348037000001</v>
      </c>
      <c r="AF694" s="118">
        <f t="shared" si="384"/>
        <v>0.10141085944735</v>
      </c>
      <c r="AG694" s="118">
        <f t="shared" si="385"/>
        <v>7.3364786650041591E-2</v>
      </c>
      <c r="AI694" s="69">
        <v>22.344923999999999</v>
      </c>
      <c r="AJ694" s="69">
        <v>22.301946999999998</v>
      </c>
      <c r="AK694" s="69">
        <v>4.2898568999999998E-2</v>
      </c>
      <c r="AL694" s="69">
        <v>0</v>
      </c>
      <c r="AM694" s="172">
        <v>2.5077341000000002E-6</v>
      </c>
      <c r="AN694" s="172">
        <v>6.4442855000000003E-5</v>
      </c>
      <c r="AO694" s="172">
        <v>1.2014368000000001E-5</v>
      </c>
      <c r="AQ694" s="116">
        <v>6.1019367999999997E-2</v>
      </c>
      <c r="AR694" s="116">
        <v>5.7243250000000002E-2</v>
      </c>
      <c r="AS694" s="116">
        <v>2.1036433999999998E-3</v>
      </c>
      <c r="AT694" s="116">
        <v>1.6724742E-3</v>
      </c>
      <c r="AU694" s="150">
        <f t="shared" si="386"/>
        <v>3.4318495122460435E-6</v>
      </c>
      <c r="AV694" s="150">
        <f t="shared" si="387"/>
        <v>7.7797462198300564E-9</v>
      </c>
      <c r="AW694" s="163">
        <f t="shared" si="388"/>
        <v>0.23424009000000001</v>
      </c>
      <c r="AX694" s="196">
        <v>2.1943498000000001E-6</v>
      </c>
      <c r="AY694" s="196">
        <v>6.6208833000000002E-9</v>
      </c>
      <c r="AZ694" s="196">
        <v>1.8089198E-13</v>
      </c>
      <c r="BA694" s="196">
        <v>2.0288406999999999E-17</v>
      </c>
      <c r="BB694" s="196">
        <v>5.7548717000000002E-18</v>
      </c>
      <c r="BC694" s="196">
        <v>8.3231602000000003E-10</v>
      </c>
      <c r="BD694" s="196">
        <v>8.2193862999999997E-7</v>
      </c>
      <c r="BE694" s="196">
        <v>1.8943645E-10</v>
      </c>
      <c r="BF694" s="196">
        <v>9.5734779999999993E-10</v>
      </c>
      <c r="BG694" s="196">
        <v>9.7003163999999995E-12</v>
      </c>
      <c r="BH694" s="196">
        <v>5.3050826000000001E-13</v>
      </c>
      <c r="BI694" s="196">
        <v>4.1953839999999998E-13</v>
      </c>
      <c r="BJ694" s="196">
        <v>1.0149882000000001E-12</v>
      </c>
      <c r="BK694" s="196">
        <v>2.3242659000000002E-13</v>
      </c>
      <c r="BL694" s="196">
        <v>4.1275605000000002E-7</v>
      </c>
      <c r="BM694" s="196">
        <v>1.9727161999999998E-9</v>
      </c>
      <c r="BN694" s="196">
        <v>5.6190443999999997E-23</v>
      </c>
      <c r="BO694" s="108">
        <v>1.167079E-2</v>
      </c>
      <c r="BP694" s="108">
        <v>0.2225693</v>
      </c>
      <c r="BQ694" s="108">
        <v>0</v>
      </c>
      <c r="BR694" s="108">
        <v>0</v>
      </c>
      <c r="BS694" s="108">
        <v>0</v>
      </c>
      <c r="BU694" s="69">
        <v>1.1283397E-4</v>
      </c>
      <c r="BV694" s="172">
        <v>6.6020747999999999E-6</v>
      </c>
      <c r="BW694" s="172">
        <v>6.5931217000000003E-5</v>
      </c>
      <c r="BX694" s="172">
        <v>9.5788490000000001E-8</v>
      </c>
      <c r="BY694" s="172">
        <v>5.4380714000000001E-6</v>
      </c>
      <c r="BZ694" s="172">
        <v>3.5979814000000001E-9</v>
      </c>
      <c r="CA694" s="172">
        <v>2.524001E-7</v>
      </c>
      <c r="CB694" s="172">
        <v>5.4612137000000004E-9</v>
      </c>
      <c r="CC694" s="172">
        <v>1.093923E-6</v>
      </c>
      <c r="CD694" s="172">
        <v>6.8229674999999995E-8</v>
      </c>
      <c r="CE694" s="172">
        <v>1.6318341999999999E-14</v>
      </c>
      <c r="CF694" s="172">
        <v>1.24258E-19</v>
      </c>
      <c r="CG694" s="172">
        <v>1.0669061999999999E-15</v>
      </c>
      <c r="CH694" s="172">
        <v>6.0517422999999997E-6</v>
      </c>
      <c r="CI694" s="172">
        <v>2.7226296999999999E-5</v>
      </c>
      <c r="CJ694" s="172">
        <v>6.5169882000000003E-8</v>
      </c>
      <c r="CK694" s="69">
        <v>0</v>
      </c>
      <c r="CM694" s="197">
        <v>1.2585072999999999E-15</v>
      </c>
      <c r="CN694" s="198">
        <v>2.3645923999999998</v>
      </c>
      <c r="CO694" s="198">
        <v>6.8153546999999998E-3</v>
      </c>
      <c r="CP694" s="198">
        <v>4.5178685999999997E-3</v>
      </c>
      <c r="CQ694" s="197">
        <v>1.7710098E-7</v>
      </c>
      <c r="CR694" s="197">
        <v>3.6104319000000001E-9</v>
      </c>
      <c r="CS694" s="198">
        <v>2.7594156999999998E-4</v>
      </c>
      <c r="CT694" s="198">
        <v>1.7547025000000001</v>
      </c>
      <c r="CU694" s="197">
        <v>6.4424146999999999E-6</v>
      </c>
      <c r="CV694" s="198">
        <v>1.8250904999999999E-4</v>
      </c>
      <c r="CX694" s="166"/>
    </row>
    <row r="695" spans="1:102" ht="14.4">
      <c r="A695" t="s">
        <v>600</v>
      </c>
      <c r="B695" s="85" t="s">
        <v>523</v>
      </c>
      <c r="C695" s="113" t="str">
        <f t="shared" si="389"/>
        <v>A.100.10.106</v>
      </c>
      <c r="D695" s="9" t="s">
        <v>2</v>
      </c>
      <c r="E695" s="112" t="s">
        <v>362</v>
      </c>
      <c r="F695" s="115" t="str">
        <f t="shared" si="390"/>
        <v>GS-X40CrNiSi 25 12</v>
      </c>
      <c r="G695" s="143">
        <f t="shared" si="396"/>
        <v>8.4468753333333328</v>
      </c>
      <c r="I695" s="118">
        <f t="shared" si="397"/>
        <v>5.1749715607776849</v>
      </c>
      <c r="K695" s="161">
        <f t="shared" si="398"/>
        <v>0.1090127256</v>
      </c>
      <c r="L695" s="161">
        <f t="shared" si="399"/>
        <v>1.8400945151774999</v>
      </c>
      <c r="M695" s="162">
        <f t="shared" si="400"/>
        <v>1.9588330200001849</v>
      </c>
      <c r="N695" s="161">
        <v>1.2670313</v>
      </c>
      <c r="O695" s="132">
        <v>1.7297836</v>
      </c>
      <c r="P695" s="132">
        <v>7.3377857000000005E-2</v>
      </c>
      <c r="Q695" s="132">
        <v>7.8320000000000001E-2</v>
      </c>
      <c r="R695" s="132">
        <v>1.5702144000000001E-2</v>
      </c>
      <c r="S695" s="132">
        <v>4.4255576000000003E-3</v>
      </c>
      <c r="T695" s="132">
        <v>1.0565023999999999E-2</v>
      </c>
      <c r="U695" s="132">
        <v>3.691871E-2</v>
      </c>
      <c r="V695" s="132">
        <v>1.8669597</v>
      </c>
      <c r="W695" s="164">
        <v>1.0880141E-5</v>
      </c>
      <c r="X695" s="132">
        <v>7.6505645999999997E-2</v>
      </c>
      <c r="Y695" s="164">
        <v>3.4680364999999999E-6</v>
      </c>
      <c r="Z695" s="132">
        <v>1.5367674E-2</v>
      </c>
      <c r="AA695" s="164">
        <v>1.8500176999999999E-13</v>
      </c>
      <c r="AC695" s="118">
        <f t="shared" si="381"/>
        <v>1.2670313</v>
      </c>
      <c r="AD695" s="118">
        <f t="shared" si="382"/>
        <v>1.9490928926</v>
      </c>
      <c r="AE695" s="118">
        <f t="shared" si="383"/>
        <v>1.8554478409999999</v>
      </c>
      <c r="AF695" s="118">
        <f t="shared" si="384"/>
        <v>1.8400945151774999</v>
      </c>
      <c r="AG695" s="118">
        <f t="shared" si="385"/>
        <v>1.9434653460001849</v>
      </c>
      <c r="AI695" s="69">
        <v>49.478538999999998</v>
      </c>
      <c r="AJ695" s="69">
        <v>39.951210000000003</v>
      </c>
      <c r="AK695" s="69">
        <v>9.3944080999999997</v>
      </c>
      <c r="AL695" s="69">
        <v>0</v>
      </c>
      <c r="AM695" s="69">
        <v>0.13245150999999999</v>
      </c>
      <c r="AN695" s="69">
        <v>3.4226352999999998E-4</v>
      </c>
      <c r="AO695" s="69">
        <v>1.2665585E-4</v>
      </c>
      <c r="AQ695" s="116">
        <v>0.69767058999999998</v>
      </c>
      <c r="AR695" s="116">
        <v>0.67718213000000005</v>
      </c>
      <c r="AS695" s="116">
        <v>1.6852513999999999E-2</v>
      </c>
      <c r="AT695" s="116">
        <v>3.6359425999999999E-3</v>
      </c>
      <c r="AU695" s="150">
        <f t="shared" si="386"/>
        <v>4.0598449046015832E-5</v>
      </c>
      <c r="AV695" s="150">
        <f t="shared" si="387"/>
        <v>6.2324385322410257E-8</v>
      </c>
      <c r="AW695" s="163">
        <f t="shared" si="388"/>
        <v>0.50923565999999998</v>
      </c>
      <c r="AX695" s="196">
        <v>7.8387036999999995E-6</v>
      </c>
      <c r="AY695" s="196">
        <v>2.3651261000000002E-8</v>
      </c>
      <c r="AZ695" s="196">
        <v>6.4618623999999997E-13</v>
      </c>
      <c r="BA695" s="196">
        <v>9.0240325999999999E-17</v>
      </c>
      <c r="BB695" s="196">
        <v>2.5596957999999999E-17</v>
      </c>
      <c r="BC695" s="196">
        <v>2.4298658999999999E-9</v>
      </c>
      <c r="BD695" s="196">
        <v>3.1009461999999998E-5</v>
      </c>
      <c r="BE695" s="196">
        <v>5.5463010000000001E-10</v>
      </c>
      <c r="BF695" s="196">
        <v>3.6120801999999999E-8</v>
      </c>
      <c r="BG695" s="196">
        <v>1.9124271000000001E-9</v>
      </c>
      <c r="BH695" s="196">
        <v>3.4715027E-13</v>
      </c>
      <c r="BI695" s="196">
        <v>7.8174809000000004E-11</v>
      </c>
      <c r="BJ695" s="196">
        <v>4.6879921999999998E-12</v>
      </c>
      <c r="BK695" s="196">
        <v>1.4089847E-12</v>
      </c>
      <c r="BL695" s="196">
        <v>1.4145096000000001E-6</v>
      </c>
      <c r="BM695" s="196">
        <v>3.3334387999999999E-7</v>
      </c>
      <c r="BN695" s="196">
        <v>2.4992814999999999E-22</v>
      </c>
      <c r="BO695" s="108">
        <v>0.11005635</v>
      </c>
      <c r="BP695" s="108">
        <v>0.39917931000000001</v>
      </c>
      <c r="BQ695" s="108">
        <v>0</v>
      </c>
      <c r="BR695" s="108">
        <v>0</v>
      </c>
      <c r="BS695" s="108">
        <v>0</v>
      </c>
      <c r="BU695" s="69">
        <v>1.0567153000000001E-3</v>
      </c>
      <c r="BV695" s="69">
        <v>2.4902920999999998E-4</v>
      </c>
      <c r="BW695" s="69">
        <v>2.355213E-4</v>
      </c>
      <c r="BX695" s="172">
        <v>4.3321577000000001E-6</v>
      </c>
      <c r="BY695" s="69">
        <v>2.0513608999999999E-4</v>
      </c>
      <c r="BZ695" s="172">
        <v>2.9224087E-9</v>
      </c>
      <c r="CA695" s="172">
        <v>4.9760950999999999E-5</v>
      </c>
      <c r="CB695" s="172">
        <v>4.4367095000000003E-9</v>
      </c>
      <c r="CC695" s="172">
        <v>6.1369148999999999E-6</v>
      </c>
      <c r="CD695" s="172">
        <v>7.0159569000000002E-6</v>
      </c>
      <c r="CE695" s="172">
        <v>7.2581970999999997E-14</v>
      </c>
      <c r="CF695" s="172">
        <v>5.5268422999999997E-19</v>
      </c>
      <c r="CG695" s="172">
        <v>4.7454668E-15</v>
      </c>
      <c r="CH695" s="172">
        <v>3.1136300000000002E-5</v>
      </c>
      <c r="CI695" s="172">
        <v>6.0421758999999999E-5</v>
      </c>
      <c r="CJ695" s="69">
        <v>2.0821726000000001E-4</v>
      </c>
      <c r="CK695" s="69">
        <v>0</v>
      </c>
      <c r="CM695" s="197">
        <v>5.5976848999999998E-15</v>
      </c>
      <c r="CN695" s="198">
        <v>8.4468727999999995</v>
      </c>
      <c r="CO695" s="198">
        <v>5.5824381999999999E-2</v>
      </c>
      <c r="CP695" s="198">
        <v>0.17038283000000001</v>
      </c>
      <c r="CQ695" s="197">
        <v>6.0271298000000004E-7</v>
      </c>
      <c r="CR695" s="197">
        <v>7.4393963999999999E-7</v>
      </c>
      <c r="CS695" s="198">
        <v>1.0412227E-2</v>
      </c>
      <c r="CT695" s="198">
        <v>7.0031914000000004</v>
      </c>
      <c r="CU695" s="198">
        <v>1.2701285000000001E-3</v>
      </c>
      <c r="CV695" s="198">
        <v>1.1962892E-4</v>
      </c>
      <c r="CX695" s="166"/>
    </row>
    <row r="696" spans="1:102" ht="14.4">
      <c r="A696" t="s">
        <v>601</v>
      </c>
      <c r="B696" s="85" t="s">
        <v>523</v>
      </c>
      <c r="C696" s="113" t="str">
        <f t="shared" si="389"/>
        <v>A.100.10.107</v>
      </c>
      <c r="D696" s="9" t="s">
        <v>2</v>
      </c>
      <c r="E696" s="112" t="s">
        <v>362</v>
      </c>
      <c r="F696" s="115" t="str">
        <f t="shared" si="390"/>
        <v>HA</v>
      </c>
      <c r="G696" s="143">
        <f t="shared" si="396"/>
        <v>4.391518266666667</v>
      </c>
      <c r="I696" s="118">
        <f t="shared" si="397"/>
        <v>1.6815328489000001</v>
      </c>
      <c r="K696" s="161">
        <f t="shared" si="398"/>
        <v>4.3051084099999998E-2</v>
      </c>
      <c r="L696" s="161">
        <f t="shared" si="399"/>
        <v>0.28115961699999997</v>
      </c>
      <c r="M696" s="162">
        <f t="shared" si="400"/>
        <v>0.69859440780000004</v>
      </c>
      <c r="N696" s="161">
        <v>0.65872774000000001</v>
      </c>
      <c r="O696" s="132">
        <v>0.20547304</v>
      </c>
      <c r="P696" s="132">
        <v>6.1315518999999999E-2</v>
      </c>
      <c r="Q696" s="132">
        <v>2.8433172999999999E-2</v>
      </c>
      <c r="R696" s="132">
        <v>7.3999553999999999E-3</v>
      </c>
      <c r="S696" s="132">
        <v>1.4135182E-3</v>
      </c>
      <c r="T696" s="132">
        <v>5.8044374999999997E-3</v>
      </c>
      <c r="U696" s="132">
        <v>1.4371058000000001E-2</v>
      </c>
      <c r="V696" s="132">
        <v>0.66185238000000002</v>
      </c>
      <c r="W696" s="132">
        <v>0</v>
      </c>
      <c r="X696" s="132">
        <v>2.8288246999999999E-2</v>
      </c>
      <c r="Y696" s="132">
        <v>0</v>
      </c>
      <c r="Z696" s="132">
        <v>8.4537807999999996E-3</v>
      </c>
      <c r="AA696" s="132">
        <v>0</v>
      </c>
      <c r="AC696" s="118">
        <f t="shared" si="381"/>
        <v>0.65872774000000001</v>
      </c>
      <c r="AD696" s="118">
        <f t="shared" si="382"/>
        <v>0.32421070109999994</v>
      </c>
      <c r="AE696" s="118">
        <f t="shared" si="383"/>
        <v>0.28961339779999995</v>
      </c>
      <c r="AF696" s="118">
        <f t="shared" si="384"/>
        <v>0.28115961699999997</v>
      </c>
      <c r="AG696" s="118">
        <f t="shared" si="385"/>
        <v>0.69014062700000001</v>
      </c>
      <c r="AI696" s="69">
        <v>25.225632000000001</v>
      </c>
      <c r="AJ696" s="69">
        <v>21.420195</v>
      </c>
      <c r="AK696" s="69">
        <v>3.514068</v>
      </c>
      <c r="AL696" s="69">
        <v>0</v>
      </c>
      <c r="AM696" s="69">
        <v>0.29136878999999999</v>
      </c>
      <c r="AN696" s="69">
        <v>0</v>
      </c>
      <c r="AO696" s="69">
        <v>0</v>
      </c>
      <c r="AQ696" s="116">
        <v>0.1366127</v>
      </c>
      <c r="AR696" s="116">
        <v>0.12973593</v>
      </c>
      <c r="AS696" s="116">
        <v>4.7759975000000003E-3</v>
      </c>
      <c r="AT696" s="116">
        <v>2.1007758999999999E-3</v>
      </c>
      <c r="AU696" s="150">
        <f t="shared" si="386"/>
        <v>7.7779334391500006E-6</v>
      </c>
      <c r="AV696" s="150">
        <f t="shared" si="387"/>
        <v>1.7662712491140002E-8</v>
      </c>
      <c r="AW696" s="163">
        <f t="shared" si="388"/>
        <v>0.29422631199999999</v>
      </c>
      <c r="AX696" s="196">
        <v>4.0753289E-6</v>
      </c>
      <c r="AY696" s="196">
        <v>1.2296251E-8</v>
      </c>
      <c r="AZ696" s="196">
        <v>3.3595114000000002E-13</v>
      </c>
      <c r="BA696" s="108">
        <v>0</v>
      </c>
      <c r="BB696" s="108">
        <v>0</v>
      </c>
      <c r="BC696" s="196">
        <v>7.9985915E-10</v>
      </c>
      <c r="BD696" s="196">
        <v>3.1304363000000001E-6</v>
      </c>
      <c r="BE696" s="196">
        <v>1.8251018999999999E-10</v>
      </c>
      <c r="BF696" s="196">
        <v>3.6464423E-9</v>
      </c>
      <c r="BG696" s="196">
        <v>1.4674587E-9</v>
      </c>
      <c r="BH696" s="196">
        <v>5.1467579999999998E-13</v>
      </c>
      <c r="BI696" s="196">
        <v>6.6093105999999998E-11</v>
      </c>
      <c r="BJ696" s="196">
        <v>2.2481661999999999E-12</v>
      </c>
      <c r="BK696" s="196">
        <v>8.58402E-13</v>
      </c>
      <c r="BL696" s="196">
        <v>3.9037055E-7</v>
      </c>
      <c r="BM696" s="196">
        <v>1.8099783000000001E-7</v>
      </c>
      <c r="BN696" s="108">
        <v>0</v>
      </c>
      <c r="BO696" s="108">
        <v>8.0024362000000002E-2</v>
      </c>
      <c r="BP696" s="108">
        <v>0.21420195</v>
      </c>
      <c r="BQ696" s="108">
        <v>0</v>
      </c>
      <c r="BR696" s="108">
        <v>0</v>
      </c>
      <c r="BS696" s="108">
        <v>0</v>
      </c>
      <c r="BU696" s="69">
        <v>5.0058122000000004E-4</v>
      </c>
      <c r="BV696" s="172">
        <v>2.5139675000000001E-5</v>
      </c>
      <c r="BW696" s="69">
        <v>1.2244717999999999E-4</v>
      </c>
      <c r="BX696" s="172">
        <v>1.6938891000000001E-6</v>
      </c>
      <c r="BY696" s="172">
        <v>2.0708415000000001E-5</v>
      </c>
      <c r="BZ696" s="69">
        <v>0</v>
      </c>
      <c r="CA696" s="172">
        <v>3.8182965999999997E-5</v>
      </c>
      <c r="CB696" s="69">
        <v>0</v>
      </c>
      <c r="CC696" s="172">
        <v>2.0170237999999999E-6</v>
      </c>
      <c r="CD696" s="172">
        <v>3.8758004E-6</v>
      </c>
      <c r="CE696" s="69">
        <v>0</v>
      </c>
      <c r="CF696" s="69">
        <v>0</v>
      </c>
      <c r="CG696" s="69">
        <v>0</v>
      </c>
      <c r="CH696" s="172">
        <v>7.0670511999999997E-6</v>
      </c>
      <c r="CI696" s="172">
        <v>3.0608239000000003E-5</v>
      </c>
      <c r="CJ696" s="69">
        <v>2.4884098E-4</v>
      </c>
      <c r="CK696" s="69">
        <v>0</v>
      </c>
      <c r="CM696" s="198">
        <v>0</v>
      </c>
      <c r="CN696" s="198">
        <v>4.3915182000000001</v>
      </c>
      <c r="CO696" s="198">
        <v>6.4562795999999999E-3</v>
      </c>
      <c r="CP696" s="198">
        <v>1.7200198999999999E-2</v>
      </c>
      <c r="CQ696" s="197">
        <v>1.6373478E-7</v>
      </c>
      <c r="CR696" s="197">
        <v>6.1415188999999995E-7</v>
      </c>
      <c r="CS696" s="198">
        <v>1.0511231E-3</v>
      </c>
      <c r="CT696" s="198">
        <v>2.5832351</v>
      </c>
      <c r="CU696" s="198">
        <v>9.7460503000000001E-4</v>
      </c>
      <c r="CV696" s="198">
        <v>1.7583466E-4</v>
      </c>
      <c r="CX696" s="166"/>
    </row>
    <row r="697" spans="1:102" ht="14.4">
      <c r="A697" t="s">
        <v>602</v>
      </c>
      <c r="B697" s="85" t="s">
        <v>523</v>
      </c>
      <c r="C697" s="113" t="str">
        <f t="shared" si="389"/>
        <v>A.100.10.108</v>
      </c>
      <c r="D697" s="9" t="s">
        <v>2</v>
      </c>
      <c r="E697" s="112" t="s">
        <v>362</v>
      </c>
      <c r="F697" s="115" t="str">
        <f t="shared" si="390"/>
        <v>HT</v>
      </c>
      <c r="G697" s="143">
        <f t="shared" si="396"/>
        <v>8.5040853333333342</v>
      </c>
      <c r="I697" s="118">
        <f t="shared" si="397"/>
        <v>10.338107277949538</v>
      </c>
      <c r="K697" s="161">
        <f t="shared" si="398"/>
        <v>0.20401953710000001</v>
      </c>
      <c r="L697" s="161">
        <f t="shared" si="399"/>
        <v>4.4165611318489999</v>
      </c>
      <c r="M697" s="162">
        <f t="shared" si="400"/>
        <v>4.4419138090005399</v>
      </c>
      <c r="N697" s="161">
        <v>1.2756128</v>
      </c>
      <c r="O697" s="132">
        <v>4.3349295000000003</v>
      </c>
      <c r="P697" s="132">
        <v>5.8169225999999997E-2</v>
      </c>
      <c r="Q697" s="132">
        <v>0.18334623999999999</v>
      </c>
      <c r="R697" s="132">
        <v>1.0047409E-2</v>
      </c>
      <c r="S697" s="132">
        <v>3.7674675000000002E-3</v>
      </c>
      <c r="T697" s="132">
        <v>6.8584205999999998E-3</v>
      </c>
      <c r="U697" s="132">
        <v>2.3420557000000002E-2</v>
      </c>
      <c r="V697" s="132">
        <v>4.3832366</v>
      </c>
      <c r="W697" s="164">
        <v>3.1733743000000002E-5</v>
      </c>
      <c r="X697" s="132">
        <v>4.8671885999999998E-2</v>
      </c>
      <c r="Y697" s="164">
        <v>1.0115106000000001E-5</v>
      </c>
      <c r="Z697" s="132">
        <v>1.0005323E-2</v>
      </c>
      <c r="AA697" s="164">
        <v>5.3958849999999997E-13</v>
      </c>
      <c r="AC697" s="118">
        <f t="shared" si="381"/>
        <v>1.2756128</v>
      </c>
      <c r="AD697" s="118">
        <f t="shared" si="382"/>
        <v>4.6205388201000011</v>
      </c>
      <c r="AE697" s="118">
        <f t="shared" si="383"/>
        <v>4.4265246060000001</v>
      </c>
      <c r="AF697" s="118">
        <f t="shared" si="384"/>
        <v>4.4165611318489999</v>
      </c>
      <c r="AG697" s="118">
        <f t="shared" si="385"/>
        <v>4.4319084860005402</v>
      </c>
      <c r="AI697" s="69">
        <v>91.578815000000006</v>
      </c>
      <c r="AJ697" s="69">
        <v>85.717856999999995</v>
      </c>
      <c r="AK697" s="69">
        <v>5.7271169000000004</v>
      </c>
      <c r="AL697" s="69">
        <v>0</v>
      </c>
      <c r="AM697" s="69">
        <v>0.13247289000000001</v>
      </c>
      <c r="AN697" s="69">
        <v>9.9826862999999994E-4</v>
      </c>
      <c r="AO697" s="69">
        <v>3.6941289999999999E-4</v>
      </c>
      <c r="AQ697" s="116">
        <v>1.506329</v>
      </c>
      <c r="AR697" s="116">
        <v>1.4666619999999999</v>
      </c>
      <c r="AS697" s="116">
        <v>3.1870120000000002E-2</v>
      </c>
      <c r="AT697" s="116">
        <v>7.7968511000000001E-3</v>
      </c>
      <c r="AU697" s="150">
        <f t="shared" si="386"/>
        <v>8.7929379324837862E-5</v>
      </c>
      <c r="AV697" s="150">
        <f t="shared" si="387"/>
        <v>1.1786287020524073E-7</v>
      </c>
      <c r="AW697" s="163">
        <f t="shared" si="388"/>
        <v>1.09199595</v>
      </c>
      <c r="AX697" s="196">
        <v>7.8918005999999992E-6</v>
      </c>
      <c r="AY697" s="196">
        <v>2.3811468000000001E-8</v>
      </c>
      <c r="AZ697" s="196">
        <v>6.5056329999999999E-13</v>
      </c>
      <c r="BA697" s="196">
        <v>2.6320094999999999E-16</v>
      </c>
      <c r="BB697" s="196">
        <v>7.4657795000000004E-17</v>
      </c>
      <c r="BC697" s="196">
        <v>5.8029244999999998E-9</v>
      </c>
      <c r="BD697" s="196">
        <v>7.8409610000000003E-5</v>
      </c>
      <c r="BE697" s="196">
        <v>1.3246075000000001E-9</v>
      </c>
      <c r="BF697" s="196">
        <v>9.1333950999999997E-8</v>
      </c>
      <c r="BG697" s="196">
        <v>1.330508E-9</v>
      </c>
      <c r="BH697" s="196">
        <v>2.7231534E-13</v>
      </c>
      <c r="BI697" s="196">
        <v>5.5750674000000003E-11</v>
      </c>
      <c r="BJ697" s="196">
        <v>4.4053702999999996E-12</v>
      </c>
      <c r="BK697" s="196">
        <v>1.2567822999999999E-12</v>
      </c>
      <c r="BL697" s="196">
        <v>1.4061104999999999E-6</v>
      </c>
      <c r="BM697" s="196">
        <v>2.1605529999999999E-7</v>
      </c>
      <c r="BN697" s="196">
        <v>7.2895711000000003E-22</v>
      </c>
      <c r="BO697" s="108">
        <v>0.23578800999999999</v>
      </c>
      <c r="BP697" s="108">
        <v>0.85620794</v>
      </c>
      <c r="BQ697" s="108">
        <v>0</v>
      </c>
      <c r="BR697" s="108">
        <v>0</v>
      </c>
      <c r="BS697" s="108">
        <v>0</v>
      </c>
      <c r="BU697" s="69">
        <v>1.8009619999999999E-3</v>
      </c>
      <c r="BV697" s="69">
        <v>6.2968818999999999E-4</v>
      </c>
      <c r="BW697" s="69">
        <v>2.3711646E-4</v>
      </c>
      <c r="BX697" s="172">
        <v>2.7493125000000001E-6</v>
      </c>
      <c r="BY697" s="69">
        <v>5.1870213000000003E-4</v>
      </c>
      <c r="BZ697" s="172">
        <v>8.5236921000000002E-9</v>
      </c>
      <c r="CA697" s="172">
        <v>3.4619536999999997E-5</v>
      </c>
      <c r="CB697" s="172">
        <v>1.2940403E-8</v>
      </c>
      <c r="CC697" s="172">
        <v>5.1869171E-6</v>
      </c>
      <c r="CD697" s="172">
        <v>4.5585863999999997E-6</v>
      </c>
      <c r="CE697" s="172">
        <v>2.1169741E-13</v>
      </c>
      <c r="CF697" s="172">
        <v>1.6119956999999999E-18</v>
      </c>
      <c r="CG697" s="172">
        <v>1.3840945E-14</v>
      </c>
      <c r="CH697" s="172">
        <v>7.5921903000000004E-5</v>
      </c>
      <c r="CI697" s="69">
        <v>1.1093806E-4</v>
      </c>
      <c r="CJ697" s="69">
        <v>1.8145942E-4</v>
      </c>
      <c r="CK697" s="69">
        <v>0</v>
      </c>
      <c r="CM697" s="197">
        <v>1.6326580999999999E-14</v>
      </c>
      <c r="CN697" s="198">
        <v>8.5040774999999993</v>
      </c>
      <c r="CO697" s="198">
        <v>0.14988707000000001</v>
      </c>
      <c r="CP697" s="198">
        <v>0.43082544</v>
      </c>
      <c r="CQ697" s="197">
        <v>6.0030617000000004E-7</v>
      </c>
      <c r="CR697" s="197">
        <v>5.2691187999999999E-7</v>
      </c>
      <c r="CS697" s="198">
        <v>2.6328055E-2</v>
      </c>
      <c r="CT697" s="198">
        <v>6.7128844000000001</v>
      </c>
      <c r="CU697" s="198">
        <v>8.8364995999999998E-4</v>
      </c>
      <c r="CV697" s="197">
        <v>9.6032448000000004E-5</v>
      </c>
      <c r="CX697" s="166"/>
    </row>
    <row r="698" spans="1:102" ht="14.4">
      <c r="B698" s="85"/>
      <c r="C698" s="113"/>
      <c r="D698" s="1" t="s">
        <v>3</v>
      </c>
      <c r="E698" s="112"/>
      <c r="W698" s="3"/>
      <c r="Y698" s="3"/>
      <c r="AA698" s="3"/>
      <c r="AC698" s="142"/>
      <c r="AD698" s="142"/>
      <c r="AE698" s="142"/>
      <c r="AF698" s="142"/>
      <c r="AG698" s="142"/>
      <c r="AU698" s="86"/>
      <c r="AV698" s="86"/>
      <c r="AW698" s="86"/>
      <c r="AX698" s="3"/>
      <c r="AY698" s="3"/>
      <c r="AZ698" s="3"/>
      <c r="BA698" s="3"/>
      <c r="BB698" s="3"/>
      <c r="BC698" s="3"/>
      <c r="BD698" s="3"/>
      <c r="BE698" s="3"/>
      <c r="BF698" s="3"/>
      <c r="BG698" s="3"/>
      <c r="BH698" s="3"/>
      <c r="BI698" s="3"/>
      <c r="BJ698" s="3"/>
      <c r="BK698" s="3"/>
      <c r="BL698" s="3"/>
      <c r="BM698" s="3"/>
      <c r="BN698" s="3"/>
      <c r="BX698" s="3"/>
      <c r="BZ698" s="3"/>
      <c r="CA698" s="3"/>
      <c r="CB698" s="3"/>
      <c r="CC698" s="3"/>
      <c r="CD698" s="3"/>
      <c r="CE698" s="3"/>
      <c r="CF698" s="3"/>
      <c r="CG698" s="3"/>
      <c r="CH698" s="3"/>
      <c r="CM698" s="3"/>
      <c r="CQ698" s="3"/>
      <c r="CR698" s="3"/>
      <c r="CV698" s="3"/>
    </row>
    <row r="699" spans="1:102" ht="14.4">
      <c r="A699" t="s">
        <v>603</v>
      </c>
      <c r="B699" s="85" t="s">
        <v>523</v>
      </c>
      <c r="C699" s="113" t="str">
        <f t="shared" si="389"/>
        <v>A.100.12.101</v>
      </c>
      <c r="D699" s="9" t="s">
        <v>3</v>
      </c>
      <c r="E699" s="112" t="s">
        <v>362</v>
      </c>
      <c r="F699" s="115" t="str">
        <f t="shared" si="390"/>
        <v>Fe360</v>
      </c>
      <c r="G699" s="143">
        <f t="shared" ref="G699:G702" si="401">N699/0.15</f>
        <v>2.4056768000000002</v>
      </c>
      <c r="I699" s="118">
        <f t="shared" ref="I699:I702" si="402">K699+L699+M699+N699</f>
        <v>0.56806228776812029</v>
      </c>
      <c r="K699" s="161">
        <f t="shared" ref="K699:K702" si="403">Q699+R699+S699+T699</f>
        <v>3.0924259310999999E-2</v>
      </c>
      <c r="L699" s="161">
        <f t="shared" ref="L699:L702" si="404">O699+P699+U699+Y699+W699</f>
        <v>0.10306466208109001</v>
      </c>
      <c r="M699" s="162">
        <f t="shared" ref="M699:M702" si="405">V699+X699+Z699+AA699</f>
        <v>7.3221846376030353E-2</v>
      </c>
      <c r="N699" s="161">
        <v>0.36085151999999998</v>
      </c>
      <c r="O699" s="132">
        <v>8.0724972000000006E-2</v>
      </c>
      <c r="P699" s="132">
        <v>2.1729477000000001E-2</v>
      </c>
      <c r="Q699" s="132">
        <v>3.0073328999999999E-2</v>
      </c>
      <c r="R699" s="132">
        <v>1.2659961E-4</v>
      </c>
      <c r="S699" s="132">
        <v>6.7865999999999998E-4</v>
      </c>
      <c r="T699" s="164">
        <v>4.5670700999999999E-5</v>
      </c>
      <c r="U699" s="132">
        <v>6.0786103999999996E-4</v>
      </c>
      <c r="V699" s="132">
        <v>7.2830039999999999E-2</v>
      </c>
      <c r="W699" s="164">
        <v>1.7850231E-6</v>
      </c>
      <c r="X699" s="132">
        <v>3.0360370000000002E-4</v>
      </c>
      <c r="Y699" s="164">
        <v>5.6701798999999997E-7</v>
      </c>
      <c r="Z699" s="164">
        <v>8.8202676000000003E-5</v>
      </c>
      <c r="AA699" s="164">
        <v>3.0351852999999999E-14</v>
      </c>
      <c r="AC699" s="118">
        <f t="shared" si="381"/>
        <v>0.36085151999999998</v>
      </c>
      <c r="AD699" s="118">
        <f t="shared" si="382"/>
        <v>0.13398656935100001</v>
      </c>
      <c r="AE699" s="118">
        <f t="shared" si="383"/>
        <v>0.10315051271600001</v>
      </c>
      <c r="AF699" s="118">
        <f t="shared" si="384"/>
        <v>0.10306466208109001</v>
      </c>
      <c r="AG699" s="118">
        <f t="shared" si="385"/>
        <v>7.3133643700030351E-2</v>
      </c>
      <c r="AI699" s="69">
        <v>22.775884999999999</v>
      </c>
      <c r="AJ699" s="69">
        <v>22.740082999999998</v>
      </c>
      <c r="AK699" s="69">
        <v>3.5744278999999997E-2</v>
      </c>
      <c r="AL699" s="69">
        <v>0</v>
      </c>
      <c r="AM699" s="172">
        <v>1.8299681999999999E-6</v>
      </c>
      <c r="AN699" s="172">
        <v>4.7025867000000003E-5</v>
      </c>
      <c r="AO699" s="172">
        <v>8.7672413E-6</v>
      </c>
      <c r="AQ699" s="116">
        <v>6.0751182000000001E-2</v>
      </c>
      <c r="AR699" s="116">
        <v>5.6906835000000003E-2</v>
      </c>
      <c r="AS699" s="116">
        <v>2.1387467000000002E-3</v>
      </c>
      <c r="AT699" s="116">
        <v>1.7056008000000001E-3</v>
      </c>
      <c r="AU699" s="150">
        <f t="shared" si="386"/>
        <v>3.4116807633890042E-6</v>
      </c>
      <c r="AV699" s="150">
        <f t="shared" si="387"/>
        <v>7.909566262560042E-9</v>
      </c>
      <c r="AW699" s="163">
        <f t="shared" si="388"/>
        <v>0.23887966499999999</v>
      </c>
      <c r="AX699" s="196">
        <v>2.2324713999999998E-6</v>
      </c>
      <c r="AY699" s="196">
        <v>6.7359051000000003E-9</v>
      </c>
      <c r="AZ699" s="196">
        <v>1.8403455E-13</v>
      </c>
      <c r="BA699" s="196">
        <v>1.4805053000000001E-17</v>
      </c>
      <c r="BB699" s="196">
        <v>4.1995010000000002E-18</v>
      </c>
      <c r="BC699" s="196">
        <v>8.4954417000000001E-10</v>
      </c>
      <c r="BD699" s="196">
        <v>8.3275255999999996E-7</v>
      </c>
      <c r="BE699" s="196">
        <v>1.934974E-10</v>
      </c>
      <c r="BF699" s="196">
        <v>9.6996457999999996E-10</v>
      </c>
      <c r="BG699" s="196">
        <v>8.0835946000000001E-12</v>
      </c>
      <c r="BH699" s="196">
        <v>5.4248262999999997E-13</v>
      </c>
      <c r="BI699" s="196">
        <v>3.4958315000000001E-13</v>
      </c>
      <c r="BJ699" s="196">
        <v>8.4580263000000003E-13</v>
      </c>
      <c r="BK699" s="196">
        <v>1.93685E-13</v>
      </c>
      <c r="BL699" s="196">
        <v>3.4396337000000001E-7</v>
      </c>
      <c r="BM699" s="196">
        <v>1.6438891999999999E-9</v>
      </c>
      <c r="BN699" s="196">
        <v>4.1003836999999998E-23</v>
      </c>
      <c r="BO699" s="108">
        <v>1.1807335E-2</v>
      </c>
      <c r="BP699" s="108">
        <v>0.22707232999999999</v>
      </c>
      <c r="BQ699" s="108">
        <v>0</v>
      </c>
      <c r="BR699" s="108">
        <v>0</v>
      </c>
      <c r="BS699" s="108">
        <v>0</v>
      </c>
      <c r="BU699" s="69">
        <v>1.145488E-4</v>
      </c>
      <c r="BV699" s="172">
        <v>6.6885642000000004E-6</v>
      </c>
      <c r="BW699" s="172">
        <v>6.7076652000000003E-5</v>
      </c>
      <c r="BX699" s="172">
        <v>8.1752313E-8</v>
      </c>
      <c r="BY699" s="172">
        <v>5.5093926000000004E-6</v>
      </c>
      <c r="BZ699" s="172">
        <v>2.6255539999999999E-9</v>
      </c>
      <c r="CA699" s="172">
        <v>2.1033335999999999E-7</v>
      </c>
      <c r="CB699" s="172">
        <v>3.9852099999999997E-9</v>
      </c>
      <c r="CC699" s="172">
        <v>9.1159091000000004E-7</v>
      </c>
      <c r="CD699" s="172">
        <v>6.2777697999999998E-8</v>
      </c>
      <c r="CE699" s="172">
        <v>1.1907978999999999E-14</v>
      </c>
      <c r="CF699" s="172">
        <v>9.0674754999999994E-20</v>
      </c>
      <c r="CG699" s="172">
        <v>7.7855315000000002E-16</v>
      </c>
      <c r="CH699" s="172">
        <v>6.1826170999999997E-6</v>
      </c>
      <c r="CI699" s="172">
        <v>2.7754988000000002E-5</v>
      </c>
      <c r="CJ699" s="172">
        <v>6.3522867E-8</v>
      </c>
      <c r="CK699" s="69">
        <v>0</v>
      </c>
      <c r="CM699" s="197">
        <v>9.1837016999999994E-16</v>
      </c>
      <c r="CN699" s="198">
        <v>2.4056739999999999</v>
      </c>
      <c r="CO699" s="198">
        <v>6.9423285E-3</v>
      </c>
      <c r="CP699" s="198">
        <v>4.5768203000000002E-3</v>
      </c>
      <c r="CQ699" s="197">
        <v>1.4758413E-7</v>
      </c>
      <c r="CR699" s="197">
        <v>3.0069411999999999E-9</v>
      </c>
      <c r="CS699" s="198">
        <v>2.7958481E-4</v>
      </c>
      <c r="CT699" s="198">
        <v>1.4622413999999999</v>
      </c>
      <c r="CU699" s="197">
        <v>5.3686773000000002E-6</v>
      </c>
      <c r="CV699" s="198">
        <v>1.8625799999999999E-4</v>
      </c>
      <c r="CX699" s="166"/>
    </row>
    <row r="700" spans="1:102" ht="14.4">
      <c r="A700" t="s">
        <v>604</v>
      </c>
      <c r="B700" s="85" t="s">
        <v>523</v>
      </c>
      <c r="C700" s="113" t="str">
        <f t="shared" si="389"/>
        <v>A.100.12.102</v>
      </c>
      <c r="D700" s="9" t="s">
        <v>3</v>
      </c>
      <c r="E700" s="112" t="s">
        <v>362</v>
      </c>
      <c r="F700" s="115" t="str">
        <f t="shared" si="390"/>
        <v>Fe470</v>
      </c>
      <c r="G700" s="143">
        <f t="shared" si="401"/>
        <v>2.4056768000000002</v>
      </c>
      <c r="I700" s="118">
        <f t="shared" si="402"/>
        <v>0.56806228776812029</v>
      </c>
      <c r="K700" s="161">
        <f t="shared" si="403"/>
        <v>3.0924259310999999E-2</v>
      </c>
      <c r="L700" s="161">
        <f t="shared" si="404"/>
        <v>0.10306466208109001</v>
      </c>
      <c r="M700" s="162">
        <f t="shared" si="405"/>
        <v>7.3221846376030353E-2</v>
      </c>
      <c r="N700" s="161">
        <v>0.36085151999999998</v>
      </c>
      <c r="O700" s="132">
        <v>8.0724972000000006E-2</v>
      </c>
      <c r="P700" s="132">
        <v>2.1729477000000001E-2</v>
      </c>
      <c r="Q700" s="132">
        <v>3.0073328999999999E-2</v>
      </c>
      <c r="R700" s="132">
        <v>1.2659961E-4</v>
      </c>
      <c r="S700" s="132">
        <v>6.7865999999999998E-4</v>
      </c>
      <c r="T700" s="164">
        <v>4.5670700999999999E-5</v>
      </c>
      <c r="U700" s="132">
        <v>6.0786103999999996E-4</v>
      </c>
      <c r="V700" s="132">
        <v>7.2830039999999999E-2</v>
      </c>
      <c r="W700" s="164">
        <v>1.7850231E-6</v>
      </c>
      <c r="X700" s="132">
        <v>3.0360370000000002E-4</v>
      </c>
      <c r="Y700" s="164">
        <v>5.6701798999999997E-7</v>
      </c>
      <c r="Z700" s="164">
        <v>8.8202676000000003E-5</v>
      </c>
      <c r="AA700" s="164">
        <v>3.0351852999999999E-14</v>
      </c>
      <c r="AC700" s="118">
        <f t="shared" si="381"/>
        <v>0.36085151999999998</v>
      </c>
      <c r="AD700" s="118">
        <f t="shared" si="382"/>
        <v>0.13398656935100001</v>
      </c>
      <c r="AE700" s="118">
        <f t="shared" si="383"/>
        <v>0.10315051271600001</v>
      </c>
      <c r="AF700" s="118">
        <f t="shared" si="384"/>
        <v>0.10306466208109001</v>
      </c>
      <c r="AG700" s="118">
        <f t="shared" si="385"/>
        <v>7.3133643700030351E-2</v>
      </c>
      <c r="AI700" s="69">
        <v>22.775884999999999</v>
      </c>
      <c r="AJ700" s="69">
        <v>22.740082999999998</v>
      </c>
      <c r="AK700" s="69">
        <v>3.5744278999999997E-2</v>
      </c>
      <c r="AL700" s="69">
        <v>0</v>
      </c>
      <c r="AM700" s="172">
        <v>1.8299681999999999E-6</v>
      </c>
      <c r="AN700" s="172">
        <v>4.7025867000000003E-5</v>
      </c>
      <c r="AO700" s="172">
        <v>8.7672413E-6</v>
      </c>
      <c r="AQ700" s="116">
        <v>6.0751182000000001E-2</v>
      </c>
      <c r="AR700" s="116">
        <v>5.6906835000000003E-2</v>
      </c>
      <c r="AS700" s="116">
        <v>2.1387467000000002E-3</v>
      </c>
      <c r="AT700" s="116">
        <v>1.7056008000000001E-3</v>
      </c>
      <c r="AU700" s="150">
        <f t="shared" si="386"/>
        <v>3.4116807633890042E-6</v>
      </c>
      <c r="AV700" s="150">
        <f t="shared" si="387"/>
        <v>7.909566262560042E-9</v>
      </c>
      <c r="AW700" s="163">
        <f t="shared" si="388"/>
        <v>0.23887966499999999</v>
      </c>
      <c r="AX700" s="196">
        <v>2.2324713999999998E-6</v>
      </c>
      <c r="AY700" s="196">
        <v>6.7359051000000003E-9</v>
      </c>
      <c r="AZ700" s="196">
        <v>1.8403455E-13</v>
      </c>
      <c r="BA700" s="196">
        <v>1.4805053000000001E-17</v>
      </c>
      <c r="BB700" s="196">
        <v>4.1995010000000002E-18</v>
      </c>
      <c r="BC700" s="196">
        <v>8.4954417000000001E-10</v>
      </c>
      <c r="BD700" s="196">
        <v>8.3275255999999996E-7</v>
      </c>
      <c r="BE700" s="196">
        <v>1.934974E-10</v>
      </c>
      <c r="BF700" s="196">
        <v>9.6996457999999996E-10</v>
      </c>
      <c r="BG700" s="196">
        <v>8.0835946000000001E-12</v>
      </c>
      <c r="BH700" s="196">
        <v>5.4248262999999997E-13</v>
      </c>
      <c r="BI700" s="196">
        <v>3.4958315000000001E-13</v>
      </c>
      <c r="BJ700" s="196">
        <v>8.4580263000000003E-13</v>
      </c>
      <c r="BK700" s="196">
        <v>1.93685E-13</v>
      </c>
      <c r="BL700" s="196">
        <v>3.4396337000000001E-7</v>
      </c>
      <c r="BM700" s="196">
        <v>1.6438891999999999E-9</v>
      </c>
      <c r="BN700" s="196">
        <v>4.1003836999999998E-23</v>
      </c>
      <c r="BO700" s="108">
        <v>1.1807335E-2</v>
      </c>
      <c r="BP700" s="108">
        <v>0.22707232999999999</v>
      </c>
      <c r="BQ700" s="108">
        <v>0</v>
      </c>
      <c r="BR700" s="108">
        <v>0</v>
      </c>
      <c r="BS700" s="108">
        <v>0</v>
      </c>
      <c r="BU700" s="69">
        <v>1.145488E-4</v>
      </c>
      <c r="BV700" s="172">
        <v>6.6885642000000004E-6</v>
      </c>
      <c r="BW700" s="172">
        <v>6.7076652000000003E-5</v>
      </c>
      <c r="BX700" s="172">
        <v>8.1752313E-8</v>
      </c>
      <c r="BY700" s="172">
        <v>5.5093926000000004E-6</v>
      </c>
      <c r="BZ700" s="172">
        <v>2.6255539999999999E-9</v>
      </c>
      <c r="CA700" s="172">
        <v>2.1033335999999999E-7</v>
      </c>
      <c r="CB700" s="172">
        <v>3.9852099999999997E-9</v>
      </c>
      <c r="CC700" s="172">
        <v>9.1159091000000004E-7</v>
      </c>
      <c r="CD700" s="172">
        <v>6.2777697999999998E-8</v>
      </c>
      <c r="CE700" s="172">
        <v>1.1907978999999999E-14</v>
      </c>
      <c r="CF700" s="172">
        <v>9.0674754999999994E-20</v>
      </c>
      <c r="CG700" s="172">
        <v>7.7855315000000002E-16</v>
      </c>
      <c r="CH700" s="172">
        <v>6.1826170999999997E-6</v>
      </c>
      <c r="CI700" s="172">
        <v>2.7754988000000002E-5</v>
      </c>
      <c r="CJ700" s="172">
        <v>6.3522867E-8</v>
      </c>
      <c r="CK700" s="69">
        <v>0</v>
      </c>
      <c r="CM700" s="197">
        <v>9.1837016999999994E-16</v>
      </c>
      <c r="CN700" s="198">
        <v>2.4056739999999999</v>
      </c>
      <c r="CO700" s="198">
        <v>6.9423285E-3</v>
      </c>
      <c r="CP700" s="198">
        <v>4.5768203000000002E-3</v>
      </c>
      <c r="CQ700" s="197">
        <v>1.4758413E-7</v>
      </c>
      <c r="CR700" s="197">
        <v>3.0069411999999999E-9</v>
      </c>
      <c r="CS700" s="198">
        <v>2.7958481E-4</v>
      </c>
      <c r="CT700" s="198">
        <v>1.4622413999999999</v>
      </c>
      <c r="CU700" s="197">
        <v>5.3686773000000002E-6</v>
      </c>
      <c r="CV700" s="198">
        <v>1.8625799999999999E-4</v>
      </c>
      <c r="CX700" s="166"/>
    </row>
    <row r="701" spans="1:102" ht="14.4">
      <c r="A701" t="s">
        <v>605</v>
      </c>
      <c r="B701" s="85" t="s">
        <v>523</v>
      </c>
      <c r="C701" s="113" t="str">
        <f t="shared" si="389"/>
        <v>A.100.12.103</v>
      </c>
      <c r="D701" s="9" t="s">
        <v>3</v>
      </c>
      <c r="E701" s="112" t="s">
        <v>362</v>
      </c>
      <c r="F701" s="115" t="str">
        <f t="shared" si="390"/>
        <v>Fe520</v>
      </c>
      <c r="G701" s="143">
        <f t="shared" si="401"/>
        <v>2.4056768000000002</v>
      </c>
      <c r="I701" s="118">
        <f t="shared" si="402"/>
        <v>0.56806228776812029</v>
      </c>
      <c r="K701" s="161">
        <f t="shared" si="403"/>
        <v>3.0924259310999999E-2</v>
      </c>
      <c r="L701" s="161">
        <f t="shared" si="404"/>
        <v>0.10306466208109001</v>
      </c>
      <c r="M701" s="162">
        <f t="shared" si="405"/>
        <v>7.3221846376030353E-2</v>
      </c>
      <c r="N701" s="161">
        <v>0.36085151999999998</v>
      </c>
      <c r="O701" s="132">
        <v>8.0724972000000006E-2</v>
      </c>
      <c r="P701" s="132">
        <v>2.1729477000000001E-2</v>
      </c>
      <c r="Q701" s="132">
        <v>3.0073328999999999E-2</v>
      </c>
      <c r="R701" s="132">
        <v>1.2659961E-4</v>
      </c>
      <c r="S701" s="132">
        <v>6.7865999999999998E-4</v>
      </c>
      <c r="T701" s="164">
        <v>4.5670700999999999E-5</v>
      </c>
      <c r="U701" s="132">
        <v>6.0786103999999996E-4</v>
      </c>
      <c r="V701" s="132">
        <v>7.2830039999999999E-2</v>
      </c>
      <c r="W701" s="164">
        <v>1.7850231E-6</v>
      </c>
      <c r="X701" s="132">
        <v>3.0360370000000002E-4</v>
      </c>
      <c r="Y701" s="164">
        <v>5.6701798999999997E-7</v>
      </c>
      <c r="Z701" s="164">
        <v>8.8202676000000003E-5</v>
      </c>
      <c r="AA701" s="164">
        <v>3.0351852999999999E-14</v>
      </c>
      <c r="AC701" s="118">
        <f t="shared" si="381"/>
        <v>0.36085151999999998</v>
      </c>
      <c r="AD701" s="118">
        <f t="shared" si="382"/>
        <v>0.13398656935100001</v>
      </c>
      <c r="AE701" s="118">
        <f t="shared" si="383"/>
        <v>0.10315051271600001</v>
      </c>
      <c r="AF701" s="118">
        <f t="shared" si="384"/>
        <v>0.10306466208109001</v>
      </c>
      <c r="AG701" s="118">
        <f t="shared" si="385"/>
        <v>7.3133643700030351E-2</v>
      </c>
      <c r="AI701" s="69">
        <v>22.775884999999999</v>
      </c>
      <c r="AJ701" s="69">
        <v>22.740082999999998</v>
      </c>
      <c r="AK701" s="69">
        <v>3.5744278999999997E-2</v>
      </c>
      <c r="AL701" s="69">
        <v>0</v>
      </c>
      <c r="AM701" s="172">
        <v>1.8299681999999999E-6</v>
      </c>
      <c r="AN701" s="172">
        <v>4.7025867000000003E-5</v>
      </c>
      <c r="AO701" s="172">
        <v>8.7672413E-6</v>
      </c>
      <c r="AQ701" s="116">
        <v>6.0751182000000001E-2</v>
      </c>
      <c r="AR701" s="116">
        <v>5.6906835000000003E-2</v>
      </c>
      <c r="AS701" s="116">
        <v>2.1387467000000002E-3</v>
      </c>
      <c r="AT701" s="116">
        <v>1.7056008000000001E-3</v>
      </c>
      <c r="AU701" s="150">
        <f t="shared" si="386"/>
        <v>3.4116807633890042E-6</v>
      </c>
      <c r="AV701" s="150">
        <f t="shared" si="387"/>
        <v>7.909566262560042E-9</v>
      </c>
      <c r="AW701" s="163">
        <f t="shared" si="388"/>
        <v>0.23887966499999999</v>
      </c>
      <c r="AX701" s="196">
        <v>2.2324713999999998E-6</v>
      </c>
      <c r="AY701" s="196">
        <v>6.7359051000000003E-9</v>
      </c>
      <c r="AZ701" s="196">
        <v>1.8403455E-13</v>
      </c>
      <c r="BA701" s="196">
        <v>1.4805053000000001E-17</v>
      </c>
      <c r="BB701" s="196">
        <v>4.1995010000000002E-18</v>
      </c>
      <c r="BC701" s="196">
        <v>8.4954417000000001E-10</v>
      </c>
      <c r="BD701" s="196">
        <v>8.3275255999999996E-7</v>
      </c>
      <c r="BE701" s="196">
        <v>1.934974E-10</v>
      </c>
      <c r="BF701" s="196">
        <v>9.6996457999999996E-10</v>
      </c>
      <c r="BG701" s="196">
        <v>8.0835946000000001E-12</v>
      </c>
      <c r="BH701" s="196">
        <v>5.4248262999999997E-13</v>
      </c>
      <c r="BI701" s="196">
        <v>3.4958315000000001E-13</v>
      </c>
      <c r="BJ701" s="196">
        <v>8.4580263000000003E-13</v>
      </c>
      <c r="BK701" s="196">
        <v>1.93685E-13</v>
      </c>
      <c r="BL701" s="196">
        <v>3.4396337000000001E-7</v>
      </c>
      <c r="BM701" s="196">
        <v>1.6438891999999999E-9</v>
      </c>
      <c r="BN701" s="196">
        <v>4.1003836999999998E-23</v>
      </c>
      <c r="BO701" s="108">
        <v>1.1807335E-2</v>
      </c>
      <c r="BP701" s="108">
        <v>0.22707232999999999</v>
      </c>
      <c r="BQ701" s="108">
        <v>0</v>
      </c>
      <c r="BR701" s="108">
        <v>0</v>
      </c>
      <c r="BS701" s="108">
        <v>0</v>
      </c>
      <c r="BU701" s="69">
        <v>1.145488E-4</v>
      </c>
      <c r="BV701" s="172">
        <v>6.6885642000000004E-6</v>
      </c>
      <c r="BW701" s="172">
        <v>6.7076652000000003E-5</v>
      </c>
      <c r="BX701" s="172">
        <v>8.1752313E-8</v>
      </c>
      <c r="BY701" s="172">
        <v>5.5093926000000004E-6</v>
      </c>
      <c r="BZ701" s="172">
        <v>2.6255539999999999E-9</v>
      </c>
      <c r="CA701" s="172">
        <v>2.1033335999999999E-7</v>
      </c>
      <c r="CB701" s="172">
        <v>3.9852099999999997E-9</v>
      </c>
      <c r="CC701" s="172">
        <v>9.1159091000000004E-7</v>
      </c>
      <c r="CD701" s="172">
        <v>6.2777697999999998E-8</v>
      </c>
      <c r="CE701" s="172">
        <v>1.1907978999999999E-14</v>
      </c>
      <c r="CF701" s="172">
        <v>9.0674754999999994E-20</v>
      </c>
      <c r="CG701" s="172">
        <v>7.7855315000000002E-16</v>
      </c>
      <c r="CH701" s="172">
        <v>6.1826170999999997E-6</v>
      </c>
      <c r="CI701" s="172">
        <v>2.7754988000000002E-5</v>
      </c>
      <c r="CJ701" s="172">
        <v>6.3522867E-8</v>
      </c>
      <c r="CK701" s="69">
        <v>0</v>
      </c>
      <c r="CM701" s="197">
        <v>9.1837016999999994E-16</v>
      </c>
      <c r="CN701" s="198">
        <v>2.4056739999999999</v>
      </c>
      <c r="CO701" s="198">
        <v>6.9423285E-3</v>
      </c>
      <c r="CP701" s="198">
        <v>4.5768203000000002E-3</v>
      </c>
      <c r="CQ701" s="197">
        <v>1.4758413E-7</v>
      </c>
      <c r="CR701" s="197">
        <v>3.0069411999999999E-9</v>
      </c>
      <c r="CS701" s="198">
        <v>2.7958481E-4</v>
      </c>
      <c r="CT701" s="198">
        <v>1.4622413999999999</v>
      </c>
      <c r="CU701" s="197">
        <v>5.3686773000000002E-6</v>
      </c>
      <c r="CV701" s="198">
        <v>1.8625799999999999E-4</v>
      </c>
      <c r="CX701" s="166"/>
    </row>
    <row r="702" spans="1:102" ht="14.4">
      <c r="A702" t="s">
        <v>606</v>
      </c>
      <c r="B702" s="85" t="s">
        <v>523</v>
      </c>
      <c r="C702" s="113" t="str">
        <f t="shared" si="389"/>
        <v>A.100.12.104</v>
      </c>
      <c r="D702" s="9" t="s">
        <v>3</v>
      </c>
      <c r="E702" s="112" t="s">
        <v>362</v>
      </c>
      <c r="F702" s="115" t="str">
        <f t="shared" si="390"/>
        <v>St13</v>
      </c>
      <c r="G702" s="143">
        <f t="shared" si="401"/>
        <v>2.4056768000000002</v>
      </c>
      <c r="I702" s="118">
        <f t="shared" si="402"/>
        <v>0.56806228776812029</v>
      </c>
      <c r="K702" s="161">
        <f t="shared" si="403"/>
        <v>3.0924259310999999E-2</v>
      </c>
      <c r="L702" s="161">
        <f t="shared" si="404"/>
        <v>0.10306466208109001</v>
      </c>
      <c r="M702" s="162">
        <f t="shared" si="405"/>
        <v>7.3221846376030353E-2</v>
      </c>
      <c r="N702" s="161">
        <v>0.36085151999999998</v>
      </c>
      <c r="O702" s="132">
        <v>8.0724972000000006E-2</v>
      </c>
      <c r="P702" s="132">
        <v>2.1729477000000001E-2</v>
      </c>
      <c r="Q702" s="132">
        <v>3.0073328999999999E-2</v>
      </c>
      <c r="R702" s="132">
        <v>1.2659961E-4</v>
      </c>
      <c r="S702" s="132">
        <v>6.7865999999999998E-4</v>
      </c>
      <c r="T702" s="164">
        <v>4.5670700999999999E-5</v>
      </c>
      <c r="U702" s="132">
        <v>6.0786103999999996E-4</v>
      </c>
      <c r="V702" s="132">
        <v>7.2830039999999999E-2</v>
      </c>
      <c r="W702" s="164">
        <v>1.7850231E-6</v>
      </c>
      <c r="X702" s="132">
        <v>3.0360370000000002E-4</v>
      </c>
      <c r="Y702" s="164">
        <v>5.6701798999999997E-7</v>
      </c>
      <c r="Z702" s="164">
        <v>8.8202676000000003E-5</v>
      </c>
      <c r="AA702" s="164">
        <v>3.0351852999999999E-14</v>
      </c>
      <c r="AC702" s="118">
        <f t="shared" si="381"/>
        <v>0.36085151999999998</v>
      </c>
      <c r="AD702" s="118">
        <f t="shared" si="382"/>
        <v>0.13398656935100001</v>
      </c>
      <c r="AE702" s="118">
        <f t="shared" si="383"/>
        <v>0.10315051271600001</v>
      </c>
      <c r="AF702" s="118">
        <f t="shared" si="384"/>
        <v>0.10306466208109001</v>
      </c>
      <c r="AG702" s="118">
        <f t="shared" si="385"/>
        <v>7.3133643700030351E-2</v>
      </c>
      <c r="AI702" s="69">
        <v>22.775884999999999</v>
      </c>
      <c r="AJ702" s="69">
        <v>22.740082999999998</v>
      </c>
      <c r="AK702" s="69">
        <v>3.5744278999999997E-2</v>
      </c>
      <c r="AL702" s="69">
        <v>0</v>
      </c>
      <c r="AM702" s="172">
        <v>1.8299681999999999E-6</v>
      </c>
      <c r="AN702" s="172">
        <v>4.7025867000000003E-5</v>
      </c>
      <c r="AO702" s="172">
        <v>8.7672413E-6</v>
      </c>
      <c r="AQ702" s="116">
        <v>6.0751182000000001E-2</v>
      </c>
      <c r="AR702" s="116">
        <v>5.6906835000000003E-2</v>
      </c>
      <c r="AS702" s="116">
        <v>2.1387467000000002E-3</v>
      </c>
      <c r="AT702" s="116">
        <v>1.7056008000000001E-3</v>
      </c>
      <c r="AU702" s="150">
        <f t="shared" si="386"/>
        <v>3.4116807633890042E-6</v>
      </c>
      <c r="AV702" s="150">
        <f t="shared" si="387"/>
        <v>7.909566262560042E-9</v>
      </c>
      <c r="AW702" s="163">
        <f t="shared" si="388"/>
        <v>0.23887966499999999</v>
      </c>
      <c r="AX702" s="196">
        <v>2.2324713999999998E-6</v>
      </c>
      <c r="AY702" s="196">
        <v>6.7359051000000003E-9</v>
      </c>
      <c r="AZ702" s="196">
        <v>1.8403455E-13</v>
      </c>
      <c r="BA702" s="196">
        <v>1.4805053000000001E-17</v>
      </c>
      <c r="BB702" s="196">
        <v>4.1995010000000002E-18</v>
      </c>
      <c r="BC702" s="196">
        <v>8.4954417000000001E-10</v>
      </c>
      <c r="BD702" s="196">
        <v>8.3275255999999996E-7</v>
      </c>
      <c r="BE702" s="196">
        <v>1.934974E-10</v>
      </c>
      <c r="BF702" s="196">
        <v>9.6996457999999996E-10</v>
      </c>
      <c r="BG702" s="196">
        <v>8.0835946000000001E-12</v>
      </c>
      <c r="BH702" s="196">
        <v>5.4248262999999997E-13</v>
      </c>
      <c r="BI702" s="196">
        <v>3.4958315000000001E-13</v>
      </c>
      <c r="BJ702" s="196">
        <v>8.4580263000000003E-13</v>
      </c>
      <c r="BK702" s="196">
        <v>1.93685E-13</v>
      </c>
      <c r="BL702" s="196">
        <v>3.4396337000000001E-7</v>
      </c>
      <c r="BM702" s="196">
        <v>1.6438891999999999E-9</v>
      </c>
      <c r="BN702" s="196">
        <v>4.1003836999999998E-23</v>
      </c>
      <c r="BO702" s="108">
        <v>1.1807335E-2</v>
      </c>
      <c r="BP702" s="108">
        <v>0.22707232999999999</v>
      </c>
      <c r="BQ702" s="108">
        <v>0</v>
      </c>
      <c r="BR702" s="108">
        <v>0</v>
      </c>
      <c r="BS702" s="108">
        <v>0</v>
      </c>
      <c r="BU702" s="69">
        <v>1.145488E-4</v>
      </c>
      <c r="BV702" s="172">
        <v>6.6885642000000004E-6</v>
      </c>
      <c r="BW702" s="172">
        <v>6.7076652000000003E-5</v>
      </c>
      <c r="BX702" s="172">
        <v>8.1752313E-8</v>
      </c>
      <c r="BY702" s="172">
        <v>5.5093926000000004E-6</v>
      </c>
      <c r="BZ702" s="172">
        <v>2.6255539999999999E-9</v>
      </c>
      <c r="CA702" s="172">
        <v>2.1033335999999999E-7</v>
      </c>
      <c r="CB702" s="172">
        <v>3.9852099999999997E-9</v>
      </c>
      <c r="CC702" s="172">
        <v>9.1159091000000004E-7</v>
      </c>
      <c r="CD702" s="172">
        <v>6.2777697999999998E-8</v>
      </c>
      <c r="CE702" s="172">
        <v>1.1907978999999999E-14</v>
      </c>
      <c r="CF702" s="172">
        <v>9.0674754999999994E-20</v>
      </c>
      <c r="CG702" s="172">
        <v>7.7855315000000002E-16</v>
      </c>
      <c r="CH702" s="172">
        <v>6.1826170999999997E-6</v>
      </c>
      <c r="CI702" s="172">
        <v>2.7754988000000002E-5</v>
      </c>
      <c r="CJ702" s="172">
        <v>6.3522867E-8</v>
      </c>
      <c r="CK702" s="69">
        <v>0</v>
      </c>
      <c r="CM702" s="197">
        <v>9.1837016999999994E-16</v>
      </c>
      <c r="CN702" s="198">
        <v>2.4056739999999999</v>
      </c>
      <c r="CO702" s="198">
        <v>6.9423285E-3</v>
      </c>
      <c r="CP702" s="198">
        <v>4.5768203000000002E-3</v>
      </c>
      <c r="CQ702" s="197">
        <v>1.4758413E-7</v>
      </c>
      <c r="CR702" s="197">
        <v>3.0069411999999999E-9</v>
      </c>
      <c r="CS702" s="198">
        <v>2.7958481E-4</v>
      </c>
      <c r="CT702" s="198">
        <v>1.4622413999999999</v>
      </c>
      <c r="CU702" s="197">
        <v>5.3686773000000002E-6</v>
      </c>
      <c r="CV702" s="198">
        <v>1.8625799999999999E-4</v>
      </c>
      <c r="CX702" s="166"/>
    </row>
    <row r="703" spans="1:102" ht="14.4">
      <c r="B703" s="85"/>
      <c r="C703" s="113"/>
      <c r="D703" s="1" t="s">
        <v>4</v>
      </c>
      <c r="E703" s="112"/>
      <c r="T703" s="3"/>
      <c r="W703" s="3"/>
      <c r="Y703" s="3"/>
      <c r="Z703" s="3"/>
      <c r="AA703" s="3"/>
      <c r="AC703" s="142"/>
      <c r="AD703" s="142"/>
      <c r="AE703" s="142"/>
      <c r="AF703" s="142"/>
      <c r="AG703" s="142"/>
      <c r="AM703" s="3"/>
      <c r="AN703" s="3"/>
      <c r="AO703" s="3"/>
      <c r="AU703" s="86"/>
      <c r="AV703" s="86"/>
      <c r="AW703" s="86"/>
      <c r="AX703" s="3"/>
      <c r="AY703" s="3"/>
      <c r="AZ703" s="3"/>
      <c r="BA703" s="3"/>
      <c r="BB703" s="3"/>
      <c r="BC703" s="3"/>
      <c r="BD703" s="3"/>
      <c r="BE703" s="3"/>
      <c r="BF703" s="3"/>
      <c r="BG703" s="3"/>
      <c r="BH703" s="3"/>
      <c r="BI703" s="3"/>
      <c r="BJ703" s="3"/>
      <c r="BK703" s="3"/>
      <c r="BL703" s="3"/>
      <c r="BM703" s="3"/>
      <c r="BN703" s="3"/>
      <c r="BV703" s="3"/>
      <c r="BW703" s="3"/>
      <c r="BX703" s="3"/>
      <c r="BY703" s="3"/>
      <c r="BZ703" s="3"/>
      <c r="CA703" s="3"/>
      <c r="CB703" s="3"/>
      <c r="CC703" s="3"/>
      <c r="CD703" s="3"/>
      <c r="CE703" s="3"/>
      <c r="CF703" s="3"/>
      <c r="CG703" s="3"/>
      <c r="CH703" s="3"/>
      <c r="CI703" s="3"/>
      <c r="CJ703" s="3"/>
      <c r="CM703" s="3"/>
      <c r="CQ703" s="3"/>
      <c r="CR703" s="3"/>
      <c r="CU703" s="3"/>
    </row>
    <row r="704" spans="1:102" ht="14.4">
      <c r="A704" t="s">
        <v>607</v>
      </c>
      <c r="B704" s="85" t="s">
        <v>523</v>
      </c>
      <c r="C704" s="113" t="str">
        <f t="shared" si="389"/>
        <v>A.100.14.101</v>
      </c>
      <c r="D704" s="9" t="s">
        <v>4</v>
      </c>
      <c r="E704" s="112" t="s">
        <v>362</v>
      </c>
      <c r="F704" s="115" t="str">
        <f t="shared" si="390"/>
        <v>A517a</v>
      </c>
      <c r="G704" s="143">
        <f t="shared" ref="G704:G707" si="406">N704/0.15</f>
        <v>2.7069868000000001</v>
      </c>
      <c r="I704" s="118">
        <f t="shared" ref="I704:I707" si="407">K704+L704+M704+N704</f>
        <v>0.79764316611796748</v>
      </c>
      <c r="K704" s="161">
        <f t="shared" ref="K704:K707" si="408">Q704+R704+S704+T704</f>
        <v>3.4491572160000004E-2</v>
      </c>
      <c r="L704" s="161">
        <f t="shared" ref="L704:L707" si="409">O704+P704+U704+Y704+W704</f>
        <v>0.13452831565790002</v>
      </c>
      <c r="M704" s="162">
        <f t="shared" ref="M704:M707" si="410">V704+X704+Z704+AA704</f>
        <v>0.22257525830006744</v>
      </c>
      <c r="N704" s="161">
        <v>0.40604802000000001</v>
      </c>
      <c r="O704" s="132">
        <v>0.10193159</v>
      </c>
      <c r="P704" s="132">
        <v>3.0155015E-2</v>
      </c>
      <c r="Q704" s="132">
        <v>3.0983951999999999E-2</v>
      </c>
      <c r="R704" s="132">
        <v>1.1450846E-3</v>
      </c>
      <c r="S704" s="132">
        <v>1.4330517999999999E-3</v>
      </c>
      <c r="T704" s="132">
        <v>9.2948376000000004E-4</v>
      </c>
      <c r="U704" s="132">
        <v>2.4364839E-3</v>
      </c>
      <c r="V704" s="132">
        <v>0.21843107</v>
      </c>
      <c r="W704" s="164">
        <v>3.9667178999999998E-6</v>
      </c>
      <c r="X704" s="132">
        <v>2.7450956000000001E-3</v>
      </c>
      <c r="Y704" s="164">
        <v>1.2600400000000001E-6</v>
      </c>
      <c r="Z704" s="132">
        <v>1.3990927E-3</v>
      </c>
      <c r="AA704" s="164">
        <v>6.7448561999999999E-14</v>
      </c>
      <c r="AC704" s="118">
        <f t="shared" si="381"/>
        <v>0.40604802000000001</v>
      </c>
      <c r="AD704" s="118">
        <f t="shared" si="382"/>
        <v>0.16901466106000002</v>
      </c>
      <c r="AE704" s="118">
        <f t="shared" si="383"/>
        <v>0.1359221816</v>
      </c>
      <c r="AF704" s="118">
        <f t="shared" si="384"/>
        <v>0.13452831565790002</v>
      </c>
      <c r="AG704" s="118">
        <f t="shared" si="385"/>
        <v>0.22117616560006745</v>
      </c>
      <c r="AI704" s="69">
        <v>24.138047</v>
      </c>
      <c r="AJ704" s="69">
        <v>23.727125999999998</v>
      </c>
      <c r="AK704" s="69">
        <v>0.33662684999999998</v>
      </c>
      <c r="AL704" s="69">
        <v>0</v>
      </c>
      <c r="AM704" s="69">
        <v>7.4170666999999996E-2</v>
      </c>
      <c r="AN704" s="69">
        <v>1.0450193000000001E-4</v>
      </c>
      <c r="AO704" s="172">
        <v>1.9482758000000001E-5</v>
      </c>
      <c r="AQ704" s="116">
        <v>7.8467518E-2</v>
      </c>
      <c r="AR704" s="116">
        <v>7.4002046000000002E-2</v>
      </c>
      <c r="AS704" s="116">
        <v>2.5630320999999998E-3</v>
      </c>
      <c r="AT704" s="116">
        <v>1.9024398E-3</v>
      </c>
      <c r="AU704" s="150">
        <f t="shared" si="386"/>
        <v>4.4365735478022324E-6</v>
      </c>
      <c r="AV704" s="150">
        <f t="shared" si="387"/>
        <v>9.4786689931200911E-9</v>
      </c>
      <c r="AW704" s="163">
        <f t="shared" si="388"/>
        <v>0.26644815700000002</v>
      </c>
      <c r="AX704" s="196">
        <v>2.5120911E-6</v>
      </c>
      <c r="AY704" s="196">
        <v>7.5795854999999993E-9</v>
      </c>
      <c r="AZ704" s="196">
        <v>2.0708508999999999E-13</v>
      </c>
      <c r="BA704" s="196">
        <v>3.2900118999999998E-17</v>
      </c>
      <c r="BB704" s="196">
        <v>9.3322243000000006E-18</v>
      </c>
      <c r="BC704" s="196">
        <v>8.7850075999999999E-10</v>
      </c>
      <c r="BD704" s="196">
        <v>1.1961758E-6</v>
      </c>
      <c r="BE704" s="196">
        <v>1.9967453000000001E-10</v>
      </c>
      <c r="BF704" s="196">
        <v>1.3932256E-9</v>
      </c>
      <c r="BG704" s="196">
        <v>2.8924721999999998E-10</v>
      </c>
      <c r="BH704" s="196">
        <v>5.6142380000000002E-13</v>
      </c>
      <c r="BI704" s="196">
        <v>1.3641817E-11</v>
      </c>
      <c r="BJ704" s="196">
        <v>1.9958729000000001E-12</v>
      </c>
      <c r="BK704" s="196">
        <v>5.2994432999999998E-13</v>
      </c>
      <c r="BL704" s="196">
        <v>6.9831926000000004E-7</v>
      </c>
      <c r="BM704" s="196">
        <v>2.9108887E-8</v>
      </c>
      <c r="BN704" s="196">
        <v>9.1119638000000002E-23</v>
      </c>
      <c r="BO704" s="108">
        <v>2.9906897000000002E-2</v>
      </c>
      <c r="BP704" s="108">
        <v>0.23654126</v>
      </c>
      <c r="BQ704" s="108">
        <v>0</v>
      </c>
      <c r="BR704" s="108">
        <v>0</v>
      </c>
      <c r="BS704" s="108">
        <v>0</v>
      </c>
      <c r="BU704" s="69">
        <v>1.9565833000000001E-4</v>
      </c>
      <c r="BV704" s="172">
        <v>9.6082856999999993E-6</v>
      </c>
      <c r="BW704" s="172">
        <v>7.5477973999999993E-5</v>
      </c>
      <c r="BX704" s="172">
        <v>2.9640536E-7</v>
      </c>
      <c r="BY704" s="172">
        <v>7.9142137999999996E-6</v>
      </c>
      <c r="BZ704" s="172">
        <v>5.8345643999999999E-9</v>
      </c>
      <c r="CA704" s="172">
        <v>7.5261516999999997E-6</v>
      </c>
      <c r="CB704" s="172">
        <v>8.8560222000000005E-9</v>
      </c>
      <c r="CC704" s="172">
        <v>1.9438375E-6</v>
      </c>
      <c r="CD704" s="172">
        <v>6.5009446000000005E-7</v>
      </c>
      <c r="CE704" s="172">
        <v>2.6462177000000001E-14</v>
      </c>
      <c r="CF704" s="172">
        <v>2.0149945999999999E-19</v>
      </c>
      <c r="CG704" s="172">
        <v>1.7301180999999999E-15</v>
      </c>
      <c r="CH704" s="172">
        <v>6.5459239000000002E-6</v>
      </c>
      <c r="CI704" s="172">
        <v>2.9330812999999999E-5</v>
      </c>
      <c r="CJ704" s="172">
        <v>5.6349939999999997E-5</v>
      </c>
      <c r="CK704" s="69">
        <v>0</v>
      </c>
      <c r="CM704" s="197">
        <v>2.0408225999999998E-15</v>
      </c>
      <c r="CN704" s="198">
        <v>2.7069806000000001</v>
      </c>
      <c r="CO704" s="198">
        <v>7.1192881999999997E-3</v>
      </c>
      <c r="CP704" s="198">
        <v>6.5751871999999998E-3</v>
      </c>
      <c r="CQ704" s="197">
        <v>2.9887221E-7</v>
      </c>
      <c r="CR704" s="197">
        <v>1.2486209999999999E-7</v>
      </c>
      <c r="CS704" s="198">
        <v>4.0157311000000001E-4</v>
      </c>
      <c r="CT704" s="198">
        <v>3.1583184000000002</v>
      </c>
      <c r="CU704" s="198">
        <v>1.9210203999999999E-4</v>
      </c>
      <c r="CV704" s="198">
        <v>1.9385765999999999E-4</v>
      </c>
      <c r="CX704" s="166"/>
    </row>
    <row r="705" spans="1:102" ht="14.4">
      <c r="A705" t="s">
        <v>608</v>
      </c>
      <c r="B705" s="85" t="s">
        <v>523</v>
      </c>
      <c r="C705" s="113" t="str">
        <f t="shared" si="389"/>
        <v>A.100.14.102</v>
      </c>
      <c r="D705" s="9" t="s">
        <v>4</v>
      </c>
      <c r="E705" s="112" t="s">
        <v>362</v>
      </c>
      <c r="F705" s="115" t="str">
        <f t="shared" si="390"/>
        <v>A517b</v>
      </c>
      <c r="G705" s="143">
        <f t="shared" si="406"/>
        <v>2.6735505333333336</v>
      </c>
      <c r="I705" s="118">
        <f t="shared" si="407"/>
        <v>0.75508216696756381</v>
      </c>
      <c r="K705" s="161">
        <f t="shared" si="408"/>
        <v>3.5331209400000001E-2</v>
      </c>
      <c r="L705" s="161">
        <f t="shared" si="409"/>
        <v>0.12987461786752999</v>
      </c>
      <c r="M705" s="162">
        <f t="shared" si="410"/>
        <v>0.18884375970003373</v>
      </c>
      <c r="N705" s="161">
        <v>0.40103258000000003</v>
      </c>
      <c r="O705" s="132">
        <v>9.9368911000000004E-2</v>
      </c>
      <c r="P705" s="132">
        <v>2.8318032999999999E-2</v>
      </c>
      <c r="Q705" s="132">
        <v>3.1194647999999998E-2</v>
      </c>
      <c r="R705" s="132">
        <v>1.0351371E-3</v>
      </c>
      <c r="S705" s="132">
        <v>1.4178559000000001E-3</v>
      </c>
      <c r="T705" s="132">
        <v>1.6835684E-3</v>
      </c>
      <c r="U705" s="132">
        <v>2.1849638000000001E-3</v>
      </c>
      <c r="V705" s="132">
        <v>0.18527959999999999</v>
      </c>
      <c r="W705" s="164">
        <v>1.9833589999999999E-6</v>
      </c>
      <c r="X705" s="132">
        <v>2.4761087000000001E-3</v>
      </c>
      <c r="Y705" s="164">
        <v>7.2670852999999999E-7</v>
      </c>
      <c r="Z705" s="132">
        <v>1.088051E-3</v>
      </c>
      <c r="AA705" s="164">
        <v>3.3724281E-14</v>
      </c>
      <c r="AC705" s="118">
        <f t="shared" si="381"/>
        <v>0.40103258000000003</v>
      </c>
      <c r="AD705" s="118">
        <f t="shared" si="382"/>
        <v>0.16520311719999997</v>
      </c>
      <c r="AE705" s="118">
        <f t="shared" si="383"/>
        <v>0.1309599588</v>
      </c>
      <c r="AF705" s="118">
        <f t="shared" si="384"/>
        <v>0.12987461786753002</v>
      </c>
      <c r="AG705" s="118">
        <f t="shared" si="385"/>
        <v>0.18775570870003372</v>
      </c>
      <c r="AI705" s="69">
        <v>24.123487000000001</v>
      </c>
      <c r="AJ705" s="69">
        <v>23.750059</v>
      </c>
      <c r="AK705" s="69">
        <v>0.30306113000000001</v>
      </c>
      <c r="AL705" s="69">
        <v>0</v>
      </c>
      <c r="AM705" s="69">
        <v>5.6831485000000001E-2</v>
      </c>
      <c r="AN705" s="69">
        <v>9.5302352000000007E-3</v>
      </c>
      <c r="AO705" s="69">
        <v>4.0055215000000003E-3</v>
      </c>
      <c r="AQ705" s="116">
        <v>7.6919671999999994E-2</v>
      </c>
      <c r="AR705" s="116">
        <v>7.2548927999999999E-2</v>
      </c>
      <c r="AS705" s="116">
        <v>2.5019904000000001E-3</v>
      </c>
      <c r="AT705" s="116">
        <v>1.8687536999999999E-3</v>
      </c>
      <c r="AU705" s="150">
        <f t="shared" si="386"/>
        <v>4.349456159761117E-6</v>
      </c>
      <c r="AV705" s="150">
        <f t="shared" si="387"/>
        <v>9.2529230402900474E-9</v>
      </c>
      <c r="AW705" s="163">
        <f t="shared" si="388"/>
        <v>0.26173021600000002</v>
      </c>
      <c r="AX705" s="196">
        <v>2.4810733E-6</v>
      </c>
      <c r="AY705" s="196">
        <v>7.4859975999999992E-9</v>
      </c>
      <c r="AZ705" s="196">
        <v>2.0452812E-13</v>
      </c>
      <c r="BA705" s="196">
        <v>1.6450059000000002E-17</v>
      </c>
      <c r="BB705" s="196">
        <v>4.6661121999999997E-18</v>
      </c>
      <c r="BC705" s="196">
        <v>8.8691674000000003E-10</v>
      </c>
      <c r="BD705" s="196">
        <v>1.1484879E-6</v>
      </c>
      <c r="BE705" s="196">
        <v>2.0135135999999999E-10</v>
      </c>
      <c r="BF705" s="196">
        <v>1.3357261999999999E-9</v>
      </c>
      <c r="BG705" s="196">
        <v>2.1538090000000001E-10</v>
      </c>
      <c r="BH705" s="196">
        <v>5.6401387000000001E-13</v>
      </c>
      <c r="BI705" s="196">
        <v>1.1289057000000001E-11</v>
      </c>
      <c r="BJ705" s="196">
        <v>1.9134005000000002E-12</v>
      </c>
      <c r="BK705" s="196">
        <v>4.9598080000000003E-13</v>
      </c>
      <c r="BL705" s="196">
        <v>6.9543426000000002E-7</v>
      </c>
      <c r="BM705" s="196">
        <v>2.3573783E-8</v>
      </c>
      <c r="BN705" s="196">
        <v>4.5559819000000001E-23</v>
      </c>
      <c r="BO705" s="108">
        <v>2.5030816000000001E-2</v>
      </c>
      <c r="BP705" s="108">
        <v>0.2366994</v>
      </c>
      <c r="BQ705" s="108">
        <v>0</v>
      </c>
      <c r="BR705" s="108">
        <v>0</v>
      </c>
      <c r="BS705" s="108">
        <v>0</v>
      </c>
      <c r="BU705" s="69">
        <v>1.7690105E-4</v>
      </c>
      <c r="BV705" s="172">
        <v>9.2127971999999993E-6</v>
      </c>
      <c r="BW705" s="172">
        <v>7.4545682999999994E-5</v>
      </c>
      <c r="BX705" s="172">
        <v>2.6715768000000002E-7</v>
      </c>
      <c r="BY705" s="172">
        <v>7.6819852000000008E-6</v>
      </c>
      <c r="BZ705" s="172">
        <v>7.6626591999999994E-9</v>
      </c>
      <c r="CA705" s="172">
        <v>5.6041658000000001E-6</v>
      </c>
      <c r="CB705" s="172">
        <v>1.1630472E-8</v>
      </c>
      <c r="CC705" s="172">
        <v>1.9644253000000001E-6</v>
      </c>
      <c r="CD705" s="172">
        <v>1.1489229999999999E-6</v>
      </c>
      <c r="CE705" s="172">
        <v>1.3231088000000001E-14</v>
      </c>
      <c r="CF705" s="172">
        <v>1.0074973E-19</v>
      </c>
      <c r="CG705" s="172">
        <v>8.6505904999999997E-16</v>
      </c>
      <c r="CH705" s="172">
        <v>6.5603608999999999E-6</v>
      </c>
      <c r="CI705" s="172">
        <v>2.932392E-5</v>
      </c>
      <c r="CJ705" s="172">
        <v>4.0572338000000002E-5</v>
      </c>
      <c r="CK705" s="69">
        <v>0</v>
      </c>
      <c r="CM705" s="197">
        <v>1.0204112999999999E-15</v>
      </c>
      <c r="CN705" s="198">
        <v>2.6735351999999999</v>
      </c>
      <c r="CO705" s="198">
        <v>7.2931953000000002E-3</v>
      </c>
      <c r="CP705" s="198">
        <v>6.3051475000000003E-3</v>
      </c>
      <c r="CQ705" s="197">
        <v>2.9811940000000002E-7</v>
      </c>
      <c r="CR705" s="197">
        <v>1.2707199999999999E-7</v>
      </c>
      <c r="CS705" s="198">
        <v>3.8760956000000001E-4</v>
      </c>
      <c r="CT705" s="198">
        <v>3.1009511000000001</v>
      </c>
      <c r="CU705" s="198">
        <v>1.4304410999999999E-4</v>
      </c>
      <c r="CV705" s="198">
        <v>1.9538539E-4</v>
      </c>
      <c r="CX705" s="166"/>
    </row>
    <row r="706" spans="1:102" ht="14.4">
      <c r="A706" t="s">
        <v>609</v>
      </c>
      <c r="B706" s="85" t="s">
        <v>523</v>
      </c>
      <c r="C706" s="113" t="str">
        <f t="shared" si="389"/>
        <v>A.100.14.103</v>
      </c>
      <c r="D706" s="9" t="s">
        <v>4</v>
      </c>
      <c r="E706" s="112" t="s">
        <v>362</v>
      </c>
      <c r="F706" s="115" t="str">
        <f t="shared" si="390"/>
        <v>S355J2G1W</v>
      </c>
      <c r="G706" s="143">
        <f t="shared" si="406"/>
        <v>2.4056768000000002</v>
      </c>
      <c r="I706" s="118">
        <f t="shared" si="407"/>
        <v>0.56806228776812029</v>
      </c>
      <c r="K706" s="161">
        <f t="shared" si="408"/>
        <v>3.0924259310999999E-2</v>
      </c>
      <c r="L706" s="161">
        <f t="shared" si="409"/>
        <v>0.10306466208109001</v>
      </c>
      <c r="M706" s="162">
        <f t="shared" si="410"/>
        <v>7.3221846376030353E-2</v>
      </c>
      <c r="N706" s="161">
        <v>0.36085151999999998</v>
      </c>
      <c r="O706" s="132">
        <v>8.0724972000000006E-2</v>
      </c>
      <c r="P706" s="132">
        <v>2.1729477000000001E-2</v>
      </c>
      <c r="Q706" s="132">
        <v>3.0073328999999999E-2</v>
      </c>
      <c r="R706" s="132">
        <v>1.2659961E-4</v>
      </c>
      <c r="S706" s="132">
        <v>6.7865999999999998E-4</v>
      </c>
      <c r="T706" s="164">
        <v>4.5670700999999999E-5</v>
      </c>
      <c r="U706" s="132">
        <v>6.0786103999999996E-4</v>
      </c>
      <c r="V706" s="132">
        <v>7.2830039999999999E-2</v>
      </c>
      <c r="W706" s="164">
        <v>1.7850231E-6</v>
      </c>
      <c r="X706" s="132">
        <v>3.0360370000000002E-4</v>
      </c>
      <c r="Y706" s="164">
        <v>5.6701798999999997E-7</v>
      </c>
      <c r="Z706" s="164">
        <v>8.8202676000000003E-5</v>
      </c>
      <c r="AA706" s="164">
        <v>3.0351852999999999E-14</v>
      </c>
      <c r="AC706" s="118">
        <f t="shared" si="381"/>
        <v>0.36085151999999998</v>
      </c>
      <c r="AD706" s="118">
        <f t="shared" si="382"/>
        <v>0.13398656935100001</v>
      </c>
      <c r="AE706" s="118">
        <f t="shared" si="383"/>
        <v>0.10315051271600001</v>
      </c>
      <c r="AF706" s="118">
        <f t="shared" si="384"/>
        <v>0.10306466208109001</v>
      </c>
      <c r="AG706" s="118">
        <f t="shared" si="385"/>
        <v>7.3133643700030351E-2</v>
      </c>
      <c r="AI706" s="69">
        <v>22.775884999999999</v>
      </c>
      <c r="AJ706" s="69">
        <v>22.740082999999998</v>
      </c>
      <c r="AK706" s="69">
        <v>3.5744278999999997E-2</v>
      </c>
      <c r="AL706" s="69">
        <v>0</v>
      </c>
      <c r="AM706" s="172">
        <v>1.8299681999999999E-6</v>
      </c>
      <c r="AN706" s="172">
        <v>4.7025867000000003E-5</v>
      </c>
      <c r="AO706" s="172">
        <v>8.7672413E-6</v>
      </c>
      <c r="AQ706" s="116">
        <v>6.0751182000000001E-2</v>
      </c>
      <c r="AR706" s="116">
        <v>5.6906835000000003E-2</v>
      </c>
      <c r="AS706" s="116">
        <v>2.1387467000000002E-3</v>
      </c>
      <c r="AT706" s="116">
        <v>1.7056008000000001E-3</v>
      </c>
      <c r="AU706" s="150">
        <f t="shared" si="386"/>
        <v>3.4116807633890042E-6</v>
      </c>
      <c r="AV706" s="150">
        <f t="shared" si="387"/>
        <v>7.909566262560042E-9</v>
      </c>
      <c r="AW706" s="163">
        <f t="shared" si="388"/>
        <v>0.23887966499999999</v>
      </c>
      <c r="AX706" s="196">
        <v>2.2324713999999998E-6</v>
      </c>
      <c r="AY706" s="196">
        <v>6.7359051000000003E-9</v>
      </c>
      <c r="AZ706" s="196">
        <v>1.8403455E-13</v>
      </c>
      <c r="BA706" s="196">
        <v>1.4805053000000001E-17</v>
      </c>
      <c r="BB706" s="196">
        <v>4.1995010000000002E-18</v>
      </c>
      <c r="BC706" s="196">
        <v>8.4954417000000001E-10</v>
      </c>
      <c r="BD706" s="196">
        <v>8.3275255999999996E-7</v>
      </c>
      <c r="BE706" s="196">
        <v>1.934974E-10</v>
      </c>
      <c r="BF706" s="196">
        <v>9.6996457999999996E-10</v>
      </c>
      <c r="BG706" s="196">
        <v>8.0835946000000001E-12</v>
      </c>
      <c r="BH706" s="196">
        <v>5.4248262999999997E-13</v>
      </c>
      <c r="BI706" s="196">
        <v>3.4958315000000001E-13</v>
      </c>
      <c r="BJ706" s="196">
        <v>8.4580263000000003E-13</v>
      </c>
      <c r="BK706" s="196">
        <v>1.93685E-13</v>
      </c>
      <c r="BL706" s="196">
        <v>3.4396337000000001E-7</v>
      </c>
      <c r="BM706" s="196">
        <v>1.6438891999999999E-9</v>
      </c>
      <c r="BN706" s="196">
        <v>4.1003836999999998E-23</v>
      </c>
      <c r="BO706" s="108">
        <v>1.1807335E-2</v>
      </c>
      <c r="BP706" s="108">
        <v>0.22707232999999999</v>
      </c>
      <c r="BQ706" s="108">
        <v>0</v>
      </c>
      <c r="BR706" s="108">
        <v>0</v>
      </c>
      <c r="BS706" s="108">
        <v>0</v>
      </c>
      <c r="BU706" s="69">
        <v>1.145488E-4</v>
      </c>
      <c r="BV706" s="172">
        <v>6.6885642000000004E-6</v>
      </c>
      <c r="BW706" s="172">
        <v>6.7076652000000003E-5</v>
      </c>
      <c r="BX706" s="172">
        <v>8.1752313E-8</v>
      </c>
      <c r="BY706" s="172">
        <v>5.5093926000000004E-6</v>
      </c>
      <c r="BZ706" s="172">
        <v>2.6255539999999999E-9</v>
      </c>
      <c r="CA706" s="172">
        <v>2.1033335999999999E-7</v>
      </c>
      <c r="CB706" s="172">
        <v>3.9852099999999997E-9</v>
      </c>
      <c r="CC706" s="172">
        <v>9.1159091000000004E-7</v>
      </c>
      <c r="CD706" s="172">
        <v>6.2777697999999998E-8</v>
      </c>
      <c r="CE706" s="172">
        <v>1.1907978999999999E-14</v>
      </c>
      <c r="CF706" s="172">
        <v>9.0674754999999994E-20</v>
      </c>
      <c r="CG706" s="172">
        <v>7.7855315000000002E-16</v>
      </c>
      <c r="CH706" s="172">
        <v>6.1826170999999997E-6</v>
      </c>
      <c r="CI706" s="172">
        <v>2.7754988000000002E-5</v>
      </c>
      <c r="CJ706" s="172">
        <v>6.3522867E-8</v>
      </c>
      <c r="CK706" s="69">
        <v>0</v>
      </c>
      <c r="CM706" s="197">
        <v>9.1837016999999994E-16</v>
      </c>
      <c r="CN706" s="198">
        <v>2.4056739999999999</v>
      </c>
      <c r="CO706" s="198">
        <v>6.9423285E-3</v>
      </c>
      <c r="CP706" s="198">
        <v>4.5768203000000002E-3</v>
      </c>
      <c r="CQ706" s="197">
        <v>1.4758413E-7</v>
      </c>
      <c r="CR706" s="197">
        <v>3.0069411999999999E-9</v>
      </c>
      <c r="CS706" s="198">
        <v>2.7958481E-4</v>
      </c>
      <c r="CT706" s="198">
        <v>1.4622413999999999</v>
      </c>
      <c r="CU706" s="197">
        <v>5.3686773000000002E-6</v>
      </c>
      <c r="CV706" s="198">
        <v>1.8625799999999999E-4</v>
      </c>
      <c r="CX706" s="166"/>
    </row>
    <row r="707" spans="1:102" ht="14.4">
      <c r="A707" t="s">
        <v>610</v>
      </c>
      <c r="B707" s="85" t="s">
        <v>523</v>
      </c>
      <c r="C707" s="113" t="str">
        <f t="shared" si="389"/>
        <v>A.100.14.104</v>
      </c>
      <c r="D707" s="9" t="s">
        <v>4</v>
      </c>
      <c r="E707" s="112" t="s">
        <v>362</v>
      </c>
      <c r="F707" s="115" t="str">
        <f t="shared" si="390"/>
        <v>St14</v>
      </c>
      <c r="G707" s="143">
        <f t="shared" si="406"/>
        <v>2.4056768000000002</v>
      </c>
      <c r="I707" s="118">
        <f t="shared" si="407"/>
        <v>0.56806228776812029</v>
      </c>
      <c r="K707" s="161">
        <f t="shared" si="408"/>
        <v>3.0924259310999999E-2</v>
      </c>
      <c r="L707" s="161">
        <f t="shared" si="409"/>
        <v>0.10306466208109001</v>
      </c>
      <c r="M707" s="162">
        <f t="shared" si="410"/>
        <v>7.3221846376030353E-2</v>
      </c>
      <c r="N707" s="161">
        <v>0.36085151999999998</v>
      </c>
      <c r="O707" s="132">
        <v>8.0724972000000006E-2</v>
      </c>
      <c r="P707" s="132">
        <v>2.1729477000000001E-2</v>
      </c>
      <c r="Q707" s="132">
        <v>3.0073328999999999E-2</v>
      </c>
      <c r="R707" s="132">
        <v>1.2659961E-4</v>
      </c>
      <c r="S707" s="132">
        <v>6.7865999999999998E-4</v>
      </c>
      <c r="T707" s="164">
        <v>4.5670700999999999E-5</v>
      </c>
      <c r="U707" s="132">
        <v>6.0786103999999996E-4</v>
      </c>
      <c r="V707" s="132">
        <v>7.2830039999999999E-2</v>
      </c>
      <c r="W707" s="164">
        <v>1.7850231E-6</v>
      </c>
      <c r="X707" s="132">
        <v>3.0360370000000002E-4</v>
      </c>
      <c r="Y707" s="164">
        <v>5.6701798999999997E-7</v>
      </c>
      <c r="Z707" s="164">
        <v>8.8202676000000003E-5</v>
      </c>
      <c r="AA707" s="164">
        <v>3.0351852999999999E-14</v>
      </c>
      <c r="AC707" s="118">
        <f t="shared" si="381"/>
        <v>0.36085151999999998</v>
      </c>
      <c r="AD707" s="118">
        <f t="shared" si="382"/>
        <v>0.13398656935100001</v>
      </c>
      <c r="AE707" s="118">
        <f t="shared" si="383"/>
        <v>0.10315051271600001</v>
      </c>
      <c r="AF707" s="118">
        <f t="shared" si="384"/>
        <v>0.10306466208109001</v>
      </c>
      <c r="AG707" s="118">
        <f t="shared" si="385"/>
        <v>7.3133643700030351E-2</v>
      </c>
      <c r="AI707" s="69">
        <v>22.775884999999999</v>
      </c>
      <c r="AJ707" s="69">
        <v>22.740082999999998</v>
      </c>
      <c r="AK707" s="69">
        <v>3.5744278999999997E-2</v>
      </c>
      <c r="AL707" s="69">
        <v>0</v>
      </c>
      <c r="AM707" s="172">
        <v>1.8299681999999999E-6</v>
      </c>
      <c r="AN707" s="172">
        <v>4.7025867000000003E-5</v>
      </c>
      <c r="AO707" s="172">
        <v>8.7672413E-6</v>
      </c>
      <c r="AQ707" s="116">
        <v>6.0751182000000001E-2</v>
      </c>
      <c r="AR707" s="116">
        <v>5.6906835000000003E-2</v>
      </c>
      <c r="AS707" s="116">
        <v>2.1387467000000002E-3</v>
      </c>
      <c r="AT707" s="116">
        <v>1.7056008000000001E-3</v>
      </c>
      <c r="AU707" s="150">
        <f t="shared" si="386"/>
        <v>3.4116807633890042E-6</v>
      </c>
      <c r="AV707" s="150">
        <f t="shared" si="387"/>
        <v>7.909566262560042E-9</v>
      </c>
      <c r="AW707" s="163">
        <f t="shared" si="388"/>
        <v>0.23887966499999999</v>
      </c>
      <c r="AX707" s="196">
        <v>2.2324713999999998E-6</v>
      </c>
      <c r="AY707" s="196">
        <v>6.7359051000000003E-9</v>
      </c>
      <c r="AZ707" s="196">
        <v>1.8403455E-13</v>
      </c>
      <c r="BA707" s="196">
        <v>1.4805053000000001E-17</v>
      </c>
      <c r="BB707" s="196">
        <v>4.1995010000000002E-18</v>
      </c>
      <c r="BC707" s="196">
        <v>8.4954417000000001E-10</v>
      </c>
      <c r="BD707" s="196">
        <v>8.3275255999999996E-7</v>
      </c>
      <c r="BE707" s="196">
        <v>1.934974E-10</v>
      </c>
      <c r="BF707" s="196">
        <v>9.6996457999999996E-10</v>
      </c>
      <c r="BG707" s="196">
        <v>8.0835946000000001E-12</v>
      </c>
      <c r="BH707" s="196">
        <v>5.4248262999999997E-13</v>
      </c>
      <c r="BI707" s="196">
        <v>3.4958315000000001E-13</v>
      </c>
      <c r="BJ707" s="196">
        <v>8.4580263000000003E-13</v>
      </c>
      <c r="BK707" s="196">
        <v>1.93685E-13</v>
      </c>
      <c r="BL707" s="196">
        <v>3.4396337000000001E-7</v>
      </c>
      <c r="BM707" s="196">
        <v>1.6438891999999999E-9</v>
      </c>
      <c r="BN707" s="196">
        <v>4.1003836999999998E-23</v>
      </c>
      <c r="BO707" s="108">
        <v>1.1807335E-2</v>
      </c>
      <c r="BP707" s="108">
        <v>0.22707232999999999</v>
      </c>
      <c r="BQ707" s="108">
        <v>0</v>
      </c>
      <c r="BR707" s="108">
        <v>0</v>
      </c>
      <c r="BS707" s="108">
        <v>0</v>
      </c>
      <c r="BU707" s="69">
        <v>1.145488E-4</v>
      </c>
      <c r="BV707" s="172">
        <v>6.6885642000000004E-6</v>
      </c>
      <c r="BW707" s="172">
        <v>6.7076652000000003E-5</v>
      </c>
      <c r="BX707" s="172">
        <v>8.1752313E-8</v>
      </c>
      <c r="BY707" s="172">
        <v>5.5093926000000004E-6</v>
      </c>
      <c r="BZ707" s="172">
        <v>2.6255539999999999E-9</v>
      </c>
      <c r="CA707" s="172">
        <v>2.1033335999999999E-7</v>
      </c>
      <c r="CB707" s="172">
        <v>3.9852099999999997E-9</v>
      </c>
      <c r="CC707" s="172">
        <v>9.1159091000000004E-7</v>
      </c>
      <c r="CD707" s="172">
        <v>6.2777697999999998E-8</v>
      </c>
      <c r="CE707" s="172">
        <v>1.1907978999999999E-14</v>
      </c>
      <c r="CF707" s="172">
        <v>9.0674754999999994E-20</v>
      </c>
      <c r="CG707" s="172">
        <v>7.7855315000000002E-16</v>
      </c>
      <c r="CH707" s="172">
        <v>6.1826170999999997E-6</v>
      </c>
      <c r="CI707" s="172">
        <v>2.7754988000000002E-5</v>
      </c>
      <c r="CJ707" s="172">
        <v>6.3522867E-8</v>
      </c>
      <c r="CK707" s="69">
        <v>0</v>
      </c>
      <c r="CM707" s="197">
        <v>9.1837016999999994E-16</v>
      </c>
      <c r="CN707" s="198">
        <v>2.4056739999999999</v>
      </c>
      <c r="CO707" s="198">
        <v>6.9423285E-3</v>
      </c>
      <c r="CP707" s="198">
        <v>4.5768203000000002E-3</v>
      </c>
      <c r="CQ707" s="197">
        <v>1.4758413E-7</v>
      </c>
      <c r="CR707" s="197">
        <v>3.0069411999999999E-9</v>
      </c>
      <c r="CS707" s="198">
        <v>2.7958481E-4</v>
      </c>
      <c r="CT707" s="198">
        <v>1.4622413999999999</v>
      </c>
      <c r="CU707" s="197">
        <v>5.3686773000000002E-6</v>
      </c>
      <c r="CV707" s="198">
        <v>1.8625799999999999E-4</v>
      </c>
      <c r="CX707" s="166"/>
    </row>
    <row r="708" spans="1:102" ht="14.4">
      <c r="B708" s="85"/>
      <c r="C708" s="113"/>
      <c r="D708" s="1" t="s">
        <v>5</v>
      </c>
      <c r="E708" s="112"/>
      <c r="T708" s="3"/>
      <c r="W708" s="3"/>
      <c r="Y708" s="3"/>
      <c r="Z708" s="3"/>
      <c r="AA708" s="3"/>
      <c r="AC708" s="142"/>
      <c r="AD708" s="142"/>
      <c r="AE708" s="142"/>
      <c r="AF708" s="142"/>
      <c r="AG708" s="142"/>
      <c r="AM708" s="3"/>
      <c r="AN708" s="3"/>
      <c r="AO708" s="3"/>
      <c r="AU708" s="86"/>
      <c r="AV708" s="86"/>
      <c r="AW708" s="86"/>
      <c r="AX708" s="3"/>
      <c r="AY708" s="3"/>
      <c r="AZ708" s="3"/>
      <c r="BA708" s="3"/>
      <c r="BB708" s="3"/>
      <c r="BC708" s="3"/>
      <c r="BD708" s="3"/>
      <c r="BE708" s="3"/>
      <c r="BF708" s="3"/>
      <c r="BG708" s="3"/>
      <c r="BH708" s="3"/>
      <c r="BI708" s="3"/>
      <c r="BJ708" s="3"/>
      <c r="BK708" s="3"/>
      <c r="BL708" s="3"/>
      <c r="BM708" s="3"/>
      <c r="BN708" s="3"/>
      <c r="BV708" s="3"/>
      <c r="BW708" s="3"/>
      <c r="BX708" s="3"/>
      <c r="BY708" s="3"/>
      <c r="BZ708" s="3"/>
      <c r="CA708" s="3"/>
      <c r="CB708" s="3"/>
      <c r="CC708" s="3"/>
      <c r="CD708" s="3"/>
      <c r="CE708" s="3"/>
      <c r="CF708" s="3"/>
      <c r="CG708" s="3"/>
      <c r="CH708" s="3"/>
      <c r="CI708" s="3"/>
      <c r="CJ708" s="3"/>
      <c r="CM708" s="3"/>
      <c r="CQ708" s="3"/>
      <c r="CR708" s="3"/>
      <c r="CU708" s="3"/>
    </row>
    <row r="709" spans="1:102" ht="14.4">
      <c r="A709" t="s">
        <v>611</v>
      </c>
      <c r="B709" s="85" t="s">
        <v>523</v>
      </c>
      <c r="C709" s="113" t="str">
        <f t="shared" si="389"/>
        <v>A.100.16.101</v>
      </c>
      <c r="D709" s="9" t="s">
        <v>5</v>
      </c>
      <c r="E709" s="112" t="s">
        <v>362</v>
      </c>
      <c r="F709" s="115" t="str">
        <f t="shared" si="390"/>
        <v>14NiCr14</v>
      </c>
      <c r="G709" s="143">
        <f t="shared" ref="G709:G725" si="411">N709/0.15</f>
        <v>3.1196866000000001</v>
      </c>
      <c r="I709" s="118">
        <f t="shared" ref="I709:I725" si="412">K709+L709+M709+N709</f>
        <v>1.5419797411160845</v>
      </c>
      <c r="K709" s="161">
        <f t="shared" ref="K709:K725" si="413">Q709+R709+S709+T709</f>
        <v>4.9309647489999997E-2</v>
      </c>
      <c r="L709" s="161">
        <f t="shared" ref="L709:L725" si="414">O709+P709+U709+Y709+W709</f>
        <v>0.53553880092600004</v>
      </c>
      <c r="M709" s="162">
        <f t="shared" ref="M709:M725" si="415">V709+X709+Z709+AA709</f>
        <v>0.48917830270008428</v>
      </c>
      <c r="N709" s="161">
        <v>0.46795299000000001</v>
      </c>
      <c r="O709" s="132">
        <v>0.50765886999999998</v>
      </c>
      <c r="P709" s="132">
        <v>2.5239355000000002E-2</v>
      </c>
      <c r="Q709" s="132">
        <v>4.6944594999999999E-2</v>
      </c>
      <c r="R709" s="132">
        <v>9.8400207000000003E-4</v>
      </c>
      <c r="S709" s="132">
        <v>7.7749454E-4</v>
      </c>
      <c r="T709" s="132">
        <v>6.0355588000000004E-4</v>
      </c>
      <c r="U709" s="132">
        <v>2.6340389999999999E-3</v>
      </c>
      <c r="V709" s="132">
        <v>0.48329466999999998</v>
      </c>
      <c r="W709" s="164">
        <v>4.9583973999999997E-6</v>
      </c>
      <c r="X709" s="132">
        <v>4.9910592E-3</v>
      </c>
      <c r="Y709" s="164">
        <v>1.5785286E-6</v>
      </c>
      <c r="Z709" s="132">
        <v>8.9257349999999997E-4</v>
      </c>
      <c r="AA709" s="164">
        <v>8.4310701999999996E-14</v>
      </c>
      <c r="AC709" s="118">
        <f t="shared" si="381"/>
        <v>0.46795299000000001</v>
      </c>
      <c r="AD709" s="118">
        <f t="shared" si="382"/>
        <v>0.58484191149000009</v>
      </c>
      <c r="AE709" s="118">
        <f t="shared" si="383"/>
        <v>0.53642483750000003</v>
      </c>
      <c r="AF709" s="118">
        <f t="shared" si="384"/>
        <v>0.53553880092600004</v>
      </c>
      <c r="AG709" s="118">
        <f t="shared" si="385"/>
        <v>0.48828572920008428</v>
      </c>
      <c r="AI709" s="69">
        <v>30.764890000000001</v>
      </c>
      <c r="AJ709" s="69">
        <v>30.178563</v>
      </c>
      <c r="AK709" s="69">
        <v>0.58612887999999996</v>
      </c>
      <c r="AL709" s="69">
        <v>0</v>
      </c>
      <c r="AM709" s="172">
        <v>5.0832448999999997E-6</v>
      </c>
      <c r="AN709" s="69">
        <v>1.4685273000000001E-4</v>
      </c>
      <c r="AO709" s="172">
        <v>4.5708531000000003E-5</v>
      </c>
      <c r="AQ709" s="116">
        <v>0.20517082</v>
      </c>
      <c r="AR709" s="116">
        <v>0.19761335999999999</v>
      </c>
      <c r="AS709" s="116">
        <v>5.1793424000000001E-3</v>
      </c>
      <c r="AT709" s="116">
        <v>2.3781093999999999E-3</v>
      </c>
      <c r="AU709" s="150">
        <f t="shared" si="386"/>
        <v>1.1847323948352789E-5</v>
      </c>
      <c r="AV709" s="150">
        <f t="shared" si="387"/>
        <v>1.9154373081230109E-8</v>
      </c>
      <c r="AW709" s="163">
        <f t="shared" si="388"/>
        <v>0.33306854799999996</v>
      </c>
      <c r="AX709" s="196">
        <v>2.8950734000000001E-6</v>
      </c>
      <c r="AY709" s="196">
        <v>8.7351355000000003E-9</v>
      </c>
      <c r="AZ709" s="196">
        <v>2.3865637E-13</v>
      </c>
      <c r="BA709" s="196">
        <v>4.1125147999999998E-17</v>
      </c>
      <c r="BB709" s="196">
        <v>1.166528E-17</v>
      </c>
      <c r="BC709" s="196">
        <v>1.3888253E-9</v>
      </c>
      <c r="BD709" s="196">
        <v>8.5864006999999992E-6</v>
      </c>
      <c r="BE709" s="196">
        <v>3.1660068E-10</v>
      </c>
      <c r="BF709" s="196">
        <v>1.0001655E-8</v>
      </c>
      <c r="BG709" s="196">
        <v>9.5371522000000002E-11</v>
      </c>
      <c r="BH709" s="196">
        <v>5.4248354999999996E-13</v>
      </c>
      <c r="BI709" s="196">
        <v>3.7140167999999997E-12</v>
      </c>
      <c r="BJ709" s="196">
        <v>8.9709317000000004E-13</v>
      </c>
      <c r="BK709" s="196">
        <v>2.1812933999999999E-13</v>
      </c>
      <c r="BL709" s="196">
        <v>3.4522325999999998E-7</v>
      </c>
      <c r="BM709" s="196">
        <v>1.9237763E-8</v>
      </c>
      <c r="BN709" s="196">
        <v>1.1389955E-22</v>
      </c>
      <c r="BO709" s="108">
        <v>3.1708477999999998E-2</v>
      </c>
      <c r="BP709" s="108">
        <v>0.30136006999999998</v>
      </c>
      <c r="BQ709" s="108">
        <v>0</v>
      </c>
      <c r="BR709" s="108">
        <v>0</v>
      </c>
      <c r="BS709" s="108">
        <v>0</v>
      </c>
      <c r="BU709" s="69">
        <v>2.7652760999999999E-4</v>
      </c>
      <c r="BV709" s="172">
        <v>6.8956196999999994E-5</v>
      </c>
      <c r="BW709" s="172">
        <v>8.6985141000000001E-5</v>
      </c>
      <c r="BX709" s="172">
        <v>3.1914114999999997E-7</v>
      </c>
      <c r="BY709" s="172">
        <v>5.6802014999999997E-5</v>
      </c>
      <c r="BZ709" s="172">
        <v>3.4779232000000001E-9</v>
      </c>
      <c r="CA709" s="172">
        <v>2.4815467999999998E-6</v>
      </c>
      <c r="CB709" s="172">
        <v>5.2792503E-9</v>
      </c>
      <c r="CC709" s="172">
        <v>1.0543234E-6</v>
      </c>
      <c r="CD709" s="172">
        <v>4.3204946999999999E-7</v>
      </c>
      <c r="CE709" s="172">
        <v>3.3077721000000003E-14</v>
      </c>
      <c r="CF709" s="172">
        <v>2.5187432000000002E-19</v>
      </c>
      <c r="CG709" s="172">
        <v>2.1626476000000002E-15</v>
      </c>
      <c r="CH709" s="172">
        <v>1.3449562E-5</v>
      </c>
      <c r="CI709" s="172">
        <v>3.7438755000000002E-5</v>
      </c>
      <c r="CJ709" s="172">
        <v>8.6001245999999995E-6</v>
      </c>
      <c r="CK709" s="69">
        <v>0</v>
      </c>
      <c r="CM709" s="197">
        <v>2.5510281999999999E-15</v>
      </c>
      <c r="CN709" s="198">
        <v>3.1196831</v>
      </c>
      <c r="CO709" s="198">
        <v>2.1625102E-2</v>
      </c>
      <c r="CP709" s="198">
        <v>4.7179622999999997E-2</v>
      </c>
      <c r="CQ709" s="197">
        <v>1.4794552E-7</v>
      </c>
      <c r="CR709" s="197">
        <v>3.5604725999999999E-8</v>
      </c>
      <c r="CS709" s="198">
        <v>2.8830727999999998E-3</v>
      </c>
      <c r="CT709" s="198">
        <v>1.510176</v>
      </c>
      <c r="CU709" s="197">
        <v>6.3340499999999994E-5</v>
      </c>
      <c r="CV709" s="198">
        <v>1.8655814000000001E-4</v>
      </c>
      <c r="CX709" s="166"/>
    </row>
    <row r="710" spans="1:102" ht="14.4">
      <c r="A710" t="s">
        <v>612</v>
      </c>
      <c r="B710" s="85" t="s">
        <v>523</v>
      </c>
      <c r="C710" s="113" t="str">
        <f t="shared" si="389"/>
        <v>A.100.16.102</v>
      </c>
      <c r="D710" s="9" t="s">
        <v>5</v>
      </c>
      <c r="E710" s="112" t="s">
        <v>362</v>
      </c>
      <c r="F710" s="115" t="str">
        <f t="shared" si="390"/>
        <v>15Cr3</v>
      </c>
      <c r="G710" s="143">
        <f t="shared" si="411"/>
        <v>2.6558579999999998</v>
      </c>
      <c r="I710" s="118">
        <f t="shared" si="412"/>
        <v>0.63155595296112033</v>
      </c>
      <c r="K710" s="161">
        <f t="shared" si="413"/>
        <v>3.3021040809999992E-2</v>
      </c>
      <c r="L710" s="161">
        <f t="shared" si="414"/>
        <v>0.11593747914109</v>
      </c>
      <c r="M710" s="162">
        <f t="shared" si="415"/>
        <v>8.4218733010030356E-2</v>
      </c>
      <c r="N710" s="161">
        <v>0.39837869999999997</v>
      </c>
      <c r="O710" s="132">
        <v>9.0575207000000005E-2</v>
      </c>
      <c r="P710" s="132">
        <v>2.3874366000000001E-2</v>
      </c>
      <c r="Q710" s="132">
        <v>3.1516431999999997E-2</v>
      </c>
      <c r="R710" s="132">
        <v>4.9613472999999997E-4</v>
      </c>
      <c r="S710" s="132">
        <v>7.2146188999999998E-4</v>
      </c>
      <c r="T710" s="132">
        <v>2.8701219000000001E-4</v>
      </c>
      <c r="U710" s="132">
        <v>1.4855541000000001E-3</v>
      </c>
      <c r="V710" s="132">
        <v>8.1558956000000002E-2</v>
      </c>
      <c r="W710" s="164">
        <v>1.7850231E-6</v>
      </c>
      <c r="X710" s="132">
        <v>2.2230176000000001E-3</v>
      </c>
      <c r="Y710" s="164">
        <v>5.6701798999999997E-7</v>
      </c>
      <c r="Z710" s="132">
        <v>4.3675940999999999E-4</v>
      </c>
      <c r="AA710" s="164">
        <v>3.0351852999999999E-14</v>
      </c>
      <c r="AC710" s="118">
        <f t="shared" si="381"/>
        <v>0.39837869999999997</v>
      </c>
      <c r="AD710" s="118">
        <f t="shared" si="382"/>
        <v>0.14895616790999999</v>
      </c>
      <c r="AE710" s="118">
        <f t="shared" si="383"/>
        <v>0.11637188650999999</v>
      </c>
      <c r="AF710" s="118">
        <f t="shared" si="384"/>
        <v>0.11593747914109</v>
      </c>
      <c r="AG710" s="118">
        <f t="shared" si="385"/>
        <v>8.3781973600030354E-2</v>
      </c>
      <c r="AI710" s="69">
        <v>24.056578999999999</v>
      </c>
      <c r="AJ710" s="69">
        <v>23.782340999999999</v>
      </c>
      <c r="AK710" s="69">
        <v>0.27418079000000001</v>
      </c>
      <c r="AL710" s="69">
        <v>0</v>
      </c>
      <c r="AM710" s="172">
        <v>1.8299681999999999E-6</v>
      </c>
      <c r="AN710" s="172">
        <v>4.7025867000000003E-5</v>
      </c>
      <c r="AO710" s="172">
        <v>8.7672413E-6</v>
      </c>
      <c r="AQ710" s="116">
        <v>6.7585392999999994E-2</v>
      </c>
      <c r="AR710" s="116">
        <v>6.3412332000000002E-2</v>
      </c>
      <c r="AS710" s="116">
        <v>2.3884569E-3</v>
      </c>
      <c r="AT710" s="116">
        <v>1.7846036E-3</v>
      </c>
      <c r="AU710" s="150">
        <f t="shared" si="386"/>
        <v>3.8016985782290035E-6</v>
      </c>
      <c r="AV710" s="150">
        <f t="shared" si="387"/>
        <v>8.833050778160043E-9</v>
      </c>
      <c r="AW710" s="163">
        <f t="shared" si="388"/>
        <v>0.24994448</v>
      </c>
      <c r="AX710" s="196">
        <v>2.4646394999999998E-6</v>
      </c>
      <c r="AY710" s="196">
        <v>7.4364125000000003E-9</v>
      </c>
      <c r="AZ710" s="196">
        <v>2.0317341000000001E-13</v>
      </c>
      <c r="BA710" s="196">
        <v>1.4805053000000001E-17</v>
      </c>
      <c r="BB710" s="196">
        <v>4.1995010000000002E-18</v>
      </c>
      <c r="BC710" s="196">
        <v>8.9036541000000002E-10</v>
      </c>
      <c r="BD710" s="196">
        <v>9.8239162E-7</v>
      </c>
      <c r="BE710" s="196">
        <v>2.0281249E-10</v>
      </c>
      <c r="BF710" s="196">
        <v>1.1442694E-9</v>
      </c>
      <c r="BG710" s="196">
        <v>4.5908349999999997E-11</v>
      </c>
      <c r="BH710" s="196">
        <v>5.6752558000000002E-13</v>
      </c>
      <c r="BI710" s="196">
        <v>1.8073269E-12</v>
      </c>
      <c r="BJ710" s="196">
        <v>8.6608692999999998E-13</v>
      </c>
      <c r="BK710" s="196">
        <v>2.0392534E-13</v>
      </c>
      <c r="BL710" s="196">
        <v>3.4450931999999997E-7</v>
      </c>
      <c r="BM710" s="196">
        <v>9.2677727999999994E-9</v>
      </c>
      <c r="BN710" s="196">
        <v>4.1003836999999998E-23</v>
      </c>
      <c r="BO710" s="108">
        <v>1.244957E-2</v>
      </c>
      <c r="BP710" s="108">
        <v>0.23749491</v>
      </c>
      <c r="BQ710" s="108">
        <v>0</v>
      </c>
      <c r="BR710" s="108">
        <v>0</v>
      </c>
      <c r="BS710" s="108">
        <v>0</v>
      </c>
      <c r="BU710" s="69">
        <v>1.2967041000000001E-4</v>
      </c>
      <c r="BV710" s="172">
        <v>7.8902744E-6</v>
      </c>
      <c r="BW710" s="172">
        <v>7.4052366999999999E-5</v>
      </c>
      <c r="BX710" s="172">
        <v>1.8506819E-7</v>
      </c>
      <c r="BY710" s="172">
        <v>6.4992826000000002E-6</v>
      </c>
      <c r="BZ710" s="172">
        <v>2.6255539999999999E-9</v>
      </c>
      <c r="CA710" s="172">
        <v>1.1945254999999999E-6</v>
      </c>
      <c r="CB710" s="172">
        <v>3.9852099999999997E-9</v>
      </c>
      <c r="CC710" s="172">
        <v>9.7339084999999992E-7</v>
      </c>
      <c r="CD710" s="172">
        <v>2.2399264E-7</v>
      </c>
      <c r="CE710" s="172">
        <v>1.1907978999999999E-14</v>
      </c>
      <c r="CF710" s="172">
        <v>9.0674754999999994E-20</v>
      </c>
      <c r="CG710" s="172">
        <v>7.7855315000000002E-16</v>
      </c>
      <c r="CH710" s="172">
        <v>6.5364808999999998E-6</v>
      </c>
      <c r="CI710" s="172">
        <v>2.9330645999999999E-5</v>
      </c>
      <c r="CJ710" s="172">
        <v>2.7777739000000001E-6</v>
      </c>
      <c r="CK710" s="69">
        <v>0</v>
      </c>
      <c r="CM710" s="197">
        <v>9.1837016999999994E-16</v>
      </c>
      <c r="CN710" s="198">
        <v>2.6558552</v>
      </c>
      <c r="CO710" s="198">
        <v>7.3083200000000001E-3</v>
      </c>
      <c r="CP710" s="198">
        <v>5.3990128999999998E-3</v>
      </c>
      <c r="CQ710" s="197">
        <v>1.4774065E-7</v>
      </c>
      <c r="CR710" s="197">
        <v>1.7123128999999999E-8</v>
      </c>
      <c r="CS710" s="198">
        <v>3.298299E-4</v>
      </c>
      <c r="CT710" s="198">
        <v>1.4820553000000001</v>
      </c>
      <c r="CU710" s="197">
        <v>3.0489791999999999E-5</v>
      </c>
      <c r="CV710" s="198">
        <v>1.9481370999999999E-4</v>
      </c>
      <c r="CX710" s="166"/>
    </row>
    <row r="711" spans="1:102" ht="14.4">
      <c r="A711" t="s">
        <v>613</v>
      </c>
      <c r="B711" s="85" t="s">
        <v>523</v>
      </c>
      <c r="C711" s="113" t="str">
        <f t="shared" si="389"/>
        <v>A.100.16.103</v>
      </c>
      <c r="D711" s="9" t="s">
        <v>5</v>
      </c>
      <c r="E711" s="112" t="s">
        <v>362</v>
      </c>
      <c r="F711" s="115" t="str">
        <f t="shared" si="390"/>
        <v>18NiCr8</v>
      </c>
      <c r="G711" s="143">
        <f t="shared" si="411"/>
        <v>3.0867542666666665</v>
      </c>
      <c r="I711" s="118">
        <f t="shared" si="412"/>
        <v>1.197250709093961</v>
      </c>
      <c r="K711" s="161">
        <f t="shared" si="413"/>
        <v>4.2996067790000002E-2</v>
      </c>
      <c r="L711" s="161">
        <f t="shared" si="414"/>
        <v>0.36574198780389999</v>
      </c>
      <c r="M711" s="162">
        <f t="shared" si="415"/>
        <v>0.32549951350006112</v>
      </c>
      <c r="N711" s="161">
        <v>0.46301313999999999</v>
      </c>
      <c r="O711" s="132">
        <v>0.33643321999999998</v>
      </c>
      <c r="P711" s="132">
        <v>2.5995151000000001E-2</v>
      </c>
      <c r="Q711" s="132">
        <v>4.0130607999999998E-2</v>
      </c>
      <c r="R711" s="132">
        <v>1.2662759E-3</v>
      </c>
      <c r="S711" s="132">
        <v>8.1039294999999995E-4</v>
      </c>
      <c r="T711" s="132">
        <v>7.8879093999999997E-4</v>
      </c>
      <c r="U711" s="132">
        <v>3.3088734000000001E-3</v>
      </c>
      <c r="V711" s="132">
        <v>0.31798187999999999</v>
      </c>
      <c r="W711" s="164">
        <v>3.5983798000000001E-6</v>
      </c>
      <c r="X711" s="132">
        <v>6.3569433999999996E-3</v>
      </c>
      <c r="Y711" s="164">
        <v>1.1450241E-6</v>
      </c>
      <c r="Z711" s="132">
        <v>1.1606901000000001E-3</v>
      </c>
      <c r="AA711" s="164">
        <v>6.1185481000000002E-14</v>
      </c>
      <c r="AC711" s="118">
        <f t="shared" ref="AC711:AC774" si="416">N711</f>
        <v>0.46301313999999999</v>
      </c>
      <c r="AD711" s="118">
        <f t="shared" ref="AD711:AD774" si="417">O711+P711+Q711+R711+S711+T711+U711</f>
        <v>0.40873331219000003</v>
      </c>
      <c r="AE711" s="118">
        <f t="shared" ref="AE711:AE774" si="418">O711+P711+U711+Z711</f>
        <v>0.36689793449999997</v>
      </c>
      <c r="AF711" s="118">
        <f t="shared" ref="AF711:AF774" si="419">Y711+O711+P711+U711+W711</f>
        <v>0.36574198780389999</v>
      </c>
      <c r="AG711" s="118">
        <f t="shared" ref="AG711:AG774" si="420">V711+X711+AA711</f>
        <v>0.32433882340006115</v>
      </c>
      <c r="AI711" s="69">
        <v>27.999859000000001</v>
      </c>
      <c r="AJ711" s="69">
        <v>27.230243000000002</v>
      </c>
      <c r="AK711" s="69">
        <v>0.76947878999999997</v>
      </c>
      <c r="AL711" s="69">
        <v>0</v>
      </c>
      <c r="AM711" s="172">
        <v>3.6889834000000001E-6</v>
      </c>
      <c r="AN711" s="69">
        <v>1.0406979E-4</v>
      </c>
      <c r="AO711" s="172">
        <v>2.9876550000000001E-5</v>
      </c>
      <c r="AQ711" s="116">
        <v>0.15150004</v>
      </c>
      <c r="AR711" s="116">
        <v>0.14522325999999999</v>
      </c>
      <c r="AS711" s="116">
        <v>4.1674935000000001E-3</v>
      </c>
      <c r="AT711" s="116">
        <v>2.1092914999999999E-3</v>
      </c>
      <c r="AU711" s="150">
        <f t="shared" ref="AU711:AU774" si="421">AX711+BA711+BB711+BC711+BD711+BL711+BM711+BQ711</f>
        <v>8.7064302668383116E-6</v>
      </c>
      <c r="AV711" s="150">
        <f t="shared" ref="AV711:AV774" si="422">AY711+AZ711+BE711+BF711+BG711+BH711+BI711+BJ711+BK711+BN711+BR711+BS711</f>
        <v>1.5412327934160081E-8</v>
      </c>
      <c r="AW711" s="163">
        <f t="shared" ref="AW711:AW774" si="423">BO711+BP711</f>
        <v>0.29541897299999997</v>
      </c>
      <c r="AX711" s="196">
        <v>2.8645117999999999E-6</v>
      </c>
      <c r="AY711" s="196">
        <v>8.6429237000000005E-9</v>
      </c>
      <c r="AZ711" s="196">
        <v>2.3613702E-13</v>
      </c>
      <c r="BA711" s="196">
        <v>2.9845107999999998E-17</v>
      </c>
      <c r="BB711" s="196">
        <v>8.4656607000000004E-18</v>
      </c>
      <c r="BC711" s="196">
        <v>1.1697948E-9</v>
      </c>
      <c r="BD711" s="196">
        <v>5.4700032999999998E-6</v>
      </c>
      <c r="BE711" s="196">
        <v>2.6660177000000002E-10</v>
      </c>
      <c r="BF711" s="196">
        <v>6.3715789999999997E-9</v>
      </c>
      <c r="BG711" s="196">
        <v>1.2446747000000001E-10</v>
      </c>
      <c r="BH711" s="196">
        <v>5.4824015999999997E-13</v>
      </c>
      <c r="BI711" s="196">
        <v>4.8351825999999999E-12</v>
      </c>
      <c r="BJ711" s="196">
        <v>9.1077619999999991E-13</v>
      </c>
      <c r="BK711" s="196">
        <v>2.2565817999999999E-13</v>
      </c>
      <c r="BL711" s="196">
        <v>3.4564321000000001E-7</v>
      </c>
      <c r="BM711" s="196">
        <v>2.5102162000000001E-8</v>
      </c>
      <c r="BN711" s="196">
        <v>8.2658528999999998E-23</v>
      </c>
      <c r="BO711" s="108">
        <v>2.3500513000000001E-2</v>
      </c>
      <c r="BP711" s="108">
        <v>0.27191845999999997</v>
      </c>
      <c r="BQ711" s="108">
        <v>0</v>
      </c>
      <c r="BR711" s="108">
        <v>0</v>
      </c>
      <c r="BS711" s="108">
        <v>0</v>
      </c>
      <c r="BU711" s="69">
        <v>2.2583381999999999E-4</v>
      </c>
      <c r="BV711" s="172">
        <v>4.3929174000000002E-5</v>
      </c>
      <c r="BW711" s="172">
        <v>8.6066899999999994E-5</v>
      </c>
      <c r="BX711" s="172">
        <v>3.9831348999999998E-7</v>
      </c>
      <c r="BY711" s="172">
        <v>3.6186124000000001E-5</v>
      </c>
      <c r="BZ711" s="172">
        <v>3.1126221000000002E-9</v>
      </c>
      <c r="CA711" s="172">
        <v>3.2386173999999998E-6</v>
      </c>
      <c r="CB711" s="172">
        <v>4.7246615999999998E-9</v>
      </c>
      <c r="CC711" s="172">
        <v>1.1018115999999999E-6</v>
      </c>
      <c r="CD711" s="172">
        <v>5.5497059000000002E-7</v>
      </c>
      <c r="CE711" s="172">
        <v>2.4004974999999999E-14</v>
      </c>
      <c r="CF711" s="172">
        <v>1.8278879000000001E-19</v>
      </c>
      <c r="CG711" s="172">
        <v>1.5694643000000001E-15</v>
      </c>
      <c r="CH711" s="172">
        <v>1.0522482E-5</v>
      </c>
      <c r="CI711" s="172">
        <v>3.4117211000000003E-5</v>
      </c>
      <c r="CJ711" s="172">
        <v>9.7103765000000001E-6</v>
      </c>
      <c r="CK711" s="69">
        <v>0</v>
      </c>
      <c r="CM711" s="197">
        <v>1.8513175999999999E-15</v>
      </c>
      <c r="CN711" s="198">
        <v>3.0867510999999999</v>
      </c>
      <c r="CO711" s="198">
        <v>1.5490393E-2</v>
      </c>
      <c r="CP711" s="198">
        <v>3.0056415E-2</v>
      </c>
      <c r="CQ711" s="197">
        <v>1.4806584E-7</v>
      </c>
      <c r="CR711" s="197">
        <v>4.6453916999999997E-8</v>
      </c>
      <c r="CS711" s="198">
        <v>1.8366616000000001E-3</v>
      </c>
      <c r="CT711" s="198">
        <v>1.5244702999999999</v>
      </c>
      <c r="CU711" s="197">
        <v>8.2664425000000003E-5</v>
      </c>
      <c r="CV711" s="198">
        <v>1.8839633999999999E-4</v>
      </c>
      <c r="CX711" s="166"/>
    </row>
    <row r="712" spans="1:102" ht="14.4">
      <c r="A712" t="s">
        <v>614</v>
      </c>
      <c r="B712" s="85" t="s">
        <v>523</v>
      </c>
      <c r="C712" s="113" t="str">
        <f t="shared" si="389"/>
        <v>A.100.16.104</v>
      </c>
      <c r="D712" s="9" t="s">
        <v>5</v>
      </c>
      <c r="E712" s="112" t="s">
        <v>362</v>
      </c>
      <c r="F712" s="115" t="str">
        <f t="shared" si="390"/>
        <v>25CrMo4</v>
      </c>
      <c r="G712" s="143">
        <f t="shared" si="411"/>
        <v>2.7651399333333333</v>
      </c>
      <c r="I712" s="118">
        <f t="shared" si="412"/>
        <v>0.79240421126112037</v>
      </c>
      <c r="K712" s="161">
        <f t="shared" si="413"/>
        <v>3.4133341220000002E-2</v>
      </c>
      <c r="L712" s="161">
        <f t="shared" si="414"/>
        <v>0.13607933074108999</v>
      </c>
      <c r="M712" s="162">
        <f t="shared" si="415"/>
        <v>0.20742054930003037</v>
      </c>
      <c r="N712" s="161">
        <v>0.41477099000000001</v>
      </c>
      <c r="O712" s="132">
        <v>0.10362971999999999</v>
      </c>
      <c r="P712" s="132">
        <v>3.0055254999999999E-2</v>
      </c>
      <c r="Q712" s="132">
        <v>3.1153667999999999E-2</v>
      </c>
      <c r="R712" s="132">
        <v>1.2145586999999999E-3</v>
      </c>
      <c r="S712" s="132">
        <v>7.8013386000000005E-4</v>
      </c>
      <c r="T712" s="132">
        <v>9.8498066000000007E-4</v>
      </c>
      <c r="U712" s="132">
        <v>2.3920037E-3</v>
      </c>
      <c r="V712" s="132">
        <v>0.20223699000000001</v>
      </c>
      <c r="W712" s="164">
        <v>1.7850231E-6</v>
      </c>
      <c r="X712" s="132">
        <v>3.7278913999999998E-3</v>
      </c>
      <c r="Y712" s="164">
        <v>5.6701798999999997E-7</v>
      </c>
      <c r="Z712" s="132">
        <v>1.4556679E-3</v>
      </c>
      <c r="AA712" s="164">
        <v>3.0351852999999999E-14</v>
      </c>
      <c r="AC712" s="118">
        <f t="shared" si="416"/>
        <v>0.41477099000000001</v>
      </c>
      <c r="AD712" s="118">
        <f t="shared" si="417"/>
        <v>0.17021031991999999</v>
      </c>
      <c r="AE712" s="118">
        <f t="shared" si="418"/>
        <v>0.1375326466</v>
      </c>
      <c r="AF712" s="118">
        <f t="shared" si="419"/>
        <v>0.13607933074108999</v>
      </c>
      <c r="AG712" s="118">
        <f t="shared" si="420"/>
        <v>0.20596488140003036</v>
      </c>
      <c r="AI712" s="69">
        <v>24.154001000000001</v>
      </c>
      <c r="AJ712" s="69">
        <v>23.626601000000001</v>
      </c>
      <c r="AK712" s="69">
        <v>0.46112163</v>
      </c>
      <c r="AL712" s="69">
        <v>0</v>
      </c>
      <c r="AM712" s="69">
        <v>6.6222008999999998E-2</v>
      </c>
      <c r="AN712" s="172">
        <v>4.7025867000000003E-5</v>
      </c>
      <c r="AO712" s="172">
        <v>8.7672413E-6</v>
      </c>
      <c r="AQ712" s="116">
        <v>7.4138518E-2</v>
      </c>
      <c r="AR712" s="116">
        <v>6.9642041000000002E-2</v>
      </c>
      <c r="AS712" s="116">
        <v>2.6135246000000001E-3</v>
      </c>
      <c r="AT712" s="116">
        <v>1.8829523999999999E-3</v>
      </c>
      <c r="AU712" s="150">
        <f t="shared" si="421"/>
        <v>4.1751824082990043E-6</v>
      </c>
      <c r="AV712" s="150">
        <f t="shared" si="422"/>
        <v>9.6654015536200408E-9</v>
      </c>
      <c r="AW712" s="163">
        <f t="shared" si="423"/>
        <v>0.26371882299999999</v>
      </c>
      <c r="AX712" s="196">
        <v>2.5660531999999999E-6</v>
      </c>
      <c r="AY712" s="196">
        <v>7.7424019999999999E-9</v>
      </c>
      <c r="AZ712" s="196">
        <v>2.1153347999999999E-13</v>
      </c>
      <c r="BA712" s="196">
        <v>1.4805053000000001E-17</v>
      </c>
      <c r="BB712" s="196">
        <v>4.1995010000000002E-18</v>
      </c>
      <c r="BC712" s="196">
        <v>8.7957128000000001E-10</v>
      </c>
      <c r="BD712" s="196">
        <v>1.2238447999999999E-6</v>
      </c>
      <c r="BE712" s="196">
        <v>2.0034798000000001E-10</v>
      </c>
      <c r="BF712" s="196">
        <v>1.4255225E-9</v>
      </c>
      <c r="BG712" s="196">
        <v>2.8183232999999999E-10</v>
      </c>
      <c r="BH712" s="196">
        <v>5.6378353000000001E-13</v>
      </c>
      <c r="BI712" s="196">
        <v>1.3058856E-11</v>
      </c>
      <c r="BJ712" s="196">
        <v>1.1334902E-12</v>
      </c>
      <c r="BK712" s="196">
        <v>3.2908041000000001E-13</v>
      </c>
      <c r="BL712" s="196">
        <v>3.5367436E-7</v>
      </c>
      <c r="BM712" s="196">
        <v>3.0730477000000001E-8</v>
      </c>
      <c r="BN712" s="196">
        <v>4.1003836999999998E-23</v>
      </c>
      <c r="BO712" s="108">
        <v>2.7781312999999998E-2</v>
      </c>
      <c r="BP712" s="108">
        <v>0.23593750999999999</v>
      </c>
      <c r="BQ712" s="108">
        <v>0</v>
      </c>
      <c r="BR712" s="108">
        <v>0</v>
      </c>
      <c r="BS712" s="108">
        <v>0</v>
      </c>
      <c r="BU712" s="69">
        <v>1.9283724E-4</v>
      </c>
      <c r="BV712" s="172">
        <v>9.8293182E-6</v>
      </c>
      <c r="BW712" s="172">
        <v>7.7099438999999996E-5</v>
      </c>
      <c r="BX712" s="172">
        <v>2.9124034000000002E-7</v>
      </c>
      <c r="BY712" s="172">
        <v>8.0965397000000008E-6</v>
      </c>
      <c r="BZ712" s="172">
        <v>2.6255539999999999E-9</v>
      </c>
      <c r="CA712" s="172">
        <v>7.3332177999999997E-6</v>
      </c>
      <c r="CB712" s="172">
        <v>3.9852099999999997E-9</v>
      </c>
      <c r="CC712" s="172">
        <v>1.0681996E-6</v>
      </c>
      <c r="CD712" s="172">
        <v>6.8647211999999999E-7</v>
      </c>
      <c r="CE712" s="172">
        <v>1.1907978999999999E-14</v>
      </c>
      <c r="CF712" s="172">
        <v>9.0674754999999994E-20</v>
      </c>
      <c r="CG712" s="172">
        <v>7.7855315000000002E-16</v>
      </c>
      <c r="CH712" s="172">
        <v>6.593006E-6</v>
      </c>
      <c r="CI712" s="172">
        <v>2.9380073E-5</v>
      </c>
      <c r="CJ712" s="172">
        <v>5.2453124E-5</v>
      </c>
      <c r="CK712" s="69">
        <v>0</v>
      </c>
      <c r="CM712" s="197">
        <v>9.1837016999999994E-16</v>
      </c>
      <c r="CN712" s="198">
        <v>2.7651371999999999</v>
      </c>
      <c r="CO712" s="198">
        <v>7.1256905999999998E-3</v>
      </c>
      <c r="CP712" s="198">
        <v>6.7256785000000003E-3</v>
      </c>
      <c r="CQ712" s="197">
        <v>1.5101505E-7</v>
      </c>
      <c r="CR712" s="197">
        <v>1.2028782999999999E-7</v>
      </c>
      <c r="CS712" s="198">
        <v>4.1090389999999999E-4</v>
      </c>
      <c r="CT712" s="198">
        <v>1.6866852999999999</v>
      </c>
      <c r="CU712" s="198">
        <v>1.8717747000000001E-4</v>
      </c>
      <c r="CV712" s="198">
        <v>1.9353527E-4</v>
      </c>
      <c r="CX712" s="166"/>
    </row>
    <row r="713" spans="1:102" ht="14.4">
      <c r="A713" t="s">
        <v>615</v>
      </c>
      <c r="B713" s="85" t="s">
        <v>523</v>
      </c>
      <c r="C713" s="113" t="str">
        <f t="shared" si="389"/>
        <v>A.100.16.105</v>
      </c>
      <c r="D713" s="9" t="s">
        <v>5</v>
      </c>
      <c r="E713" s="112" t="s">
        <v>362</v>
      </c>
      <c r="F713" s="115" t="str">
        <f t="shared" si="390"/>
        <v>30CrNiMo8</v>
      </c>
      <c r="G713" s="143">
        <f t="shared" si="411"/>
        <v>3.1387932000000003</v>
      </c>
      <c r="I713" s="118">
        <f t="shared" si="412"/>
        <v>1.4209504677039613</v>
      </c>
      <c r="K713" s="161">
        <f t="shared" si="413"/>
        <v>4.4281651000000005E-2</v>
      </c>
      <c r="L713" s="161">
        <f t="shared" si="414"/>
        <v>0.39054005030389999</v>
      </c>
      <c r="M713" s="162">
        <f t="shared" si="415"/>
        <v>0.5153097864000612</v>
      </c>
      <c r="N713" s="161">
        <v>0.47081898</v>
      </c>
      <c r="O713" s="132">
        <v>0.35174857999999998</v>
      </c>
      <c r="P713" s="132">
        <v>3.4891723999999999E-2</v>
      </c>
      <c r="Q713" s="132">
        <v>3.9699704000000002E-2</v>
      </c>
      <c r="R713" s="132">
        <v>2.0519043999999999E-3</v>
      </c>
      <c r="S713" s="132">
        <v>8.6212470000000005E-4</v>
      </c>
      <c r="T713" s="132">
        <v>1.6679179E-3</v>
      </c>
      <c r="U713" s="132">
        <v>3.8950029000000001E-3</v>
      </c>
      <c r="V713" s="132">
        <v>0.50598717999999998</v>
      </c>
      <c r="W713" s="164">
        <v>3.5983798000000001E-6</v>
      </c>
      <c r="X713" s="132">
        <v>6.8748569000000002E-3</v>
      </c>
      <c r="Y713" s="164">
        <v>1.1450241E-6</v>
      </c>
      <c r="Z713" s="132">
        <v>2.4477495000000001E-3</v>
      </c>
      <c r="AA713" s="164">
        <v>6.1185481000000002E-14</v>
      </c>
      <c r="AC713" s="118">
        <f t="shared" si="416"/>
        <v>0.47081898</v>
      </c>
      <c r="AD713" s="118">
        <f t="shared" si="417"/>
        <v>0.43481695790000002</v>
      </c>
      <c r="AE713" s="118">
        <f t="shared" si="418"/>
        <v>0.39298305639999997</v>
      </c>
      <c r="AF713" s="118">
        <f t="shared" si="419"/>
        <v>0.39054005030389999</v>
      </c>
      <c r="AG713" s="118">
        <f t="shared" si="420"/>
        <v>0.51286203690006116</v>
      </c>
      <c r="AI713" s="69">
        <v>28.074309</v>
      </c>
      <c r="AJ713" s="69">
        <v>27.134402999999999</v>
      </c>
      <c r="AK713" s="69">
        <v>0.83381587999999995</v>
      </c>
      <c r="AL713" s="69">
        <v>0</v>
      </c>
      <c r="AM713" s="69">
        <v>0.10595597</v>
      </c>
      <c r="AN713" s="69">
        <v>1.0406979E-4</v>
      </c>
      <c r="AO713" s="172">
        <v>2.9876550000000001E-5</v>
      </c>
      <c r="AQ713" s="116">
        <v>0.15806455999999999</v>
      </c>
      <c r="AR713" s="116">
        <v>0.15139602999999999</v>
      </c>
      <c r="AS713" s="116">
        <v>4.3911692000000004E-3</v>
      </c>
      <c r="AT713" s="116">
        <v>2.2773558999999999E-3</v>
      </c>
      <c r="AU713" s="150">
        <f t="shared" si="421"/>
        <v>9.0765006615383123E-6</v>
      </c>
      <c r="AV713" s="150">
        <f t="shared" si="422"/>
        <v>1.6239530890060081E-8</v>
      </c>
      <c r="AW713" s="163">
        <f t="shared" si="423"/>
        <v>0.318957408</v>
      </c>
      <c r="AX713" s="196">
        <v>2.9128039E-6</v>
      </c>
      <c r="AY713" s="196">
        <v>8.7886327000000005E-9</v>
      </c>
      <c r="AZ713" s="196">
        <v>2.4011799000000001E-13</v>
      </c>
      <c r="BA713" s="196">
        <v>2.9845107999999998E-17</v>
      </c>
      <c r="BB713" s="196">
        <v>8.4656607000000004E-18</v>
      </c>
      <c r="BC713" s="196">
        <v>1.1565265000000001E-9</v>
      </c>
      <c r="BD713" s="196">
        <v>5.7508346000000002E-6</v>
      </c>
      <c r="BE713" s="196">
        <v>2.6357124999999999E-10</v>
      </c>
      <c r="BF713" s="196">
        <v>6.6987011E-9</v>
      </c>
      <c r="BG713" s="196">
        <v>4.6470299999999998E-10</v>
      </c>
      <c r="BH713" s="196">
        <v>5.4593735999999996E-13</v>
      </c>
      <c r="BI713" s="196">
        <v>2.1402311999999999E-11</v>
      </c>
      <c r="BJ713" s="196">
        <v>1.3186492E-12</v>
      </c>
      <c r="BK713" s="196">
        <v>4.1582350999999998E-13</v>
      </c>
      <c r="BL713" s="196">
        <v>3.5976974000000001E-7</v>
      </c>
      <c r="BM713" s="196">
        <v>5.1935894999999999E-8</v>
      </c>
      <c r="BN713" s="196">
        <v>8.2658528999999998E-23</v>
      </c>
      <c r="BO713" s="108">
        <v>4.7997348000000002E-2</v>
      </c>
      <c r="BP713" s="108">
        <v>0.27096006</v>
      </c>
      <c r="BQ713" s="108">
        <v>0</v>
      </c>
      <c r="BR713" s="108">
        <v>0</v>
      </c>
      <c r="BS713" s="108">
        <v>0</v>
      </c>
      <c r="BU713" s="69">
        <v>3.1783336999999999E-4</v>
      </c>
      <c r="BV713" s="172">
        <v>4.6184453000000003E-5</v>
      </c>
      <c r="BW713" s="172">
        <v>8.7517881999999995E-5</v>
      </c>
      <c r="BX713" s="172">
        <v>4.6701336999999999E-7</v>
      </c>
      <c r="BY713" s="172">
        <v>3.8043875000000002E-5</v>
      </c>
      <c r="BZ713" s="172">
        <v>3.1126221000000002E-9</v>
      </c>
      <c r="CA713" s="172">
        <v>1.2091474E-5</v>
      </c>
      <c r="CB713" s="172">
        <v>4.7246615999999998E-9</v>
      </c>
      <c r="CC713" s="172">
        <v>1.1926564000000001E-6</v>
      </c>
      <c r="CD713" s="172">
        <v>1.1378872000000001E-6</v>
      </c>
      <c r="CE713" s="172">
        <v>2.4004974999999999E-14</v>
      </c>
      <c r="CF713" s="172">
        <v>1.8278879000000001E-19</v>
      </c>
      <c r="CG713" s="172">
        <v>1.5694643000000001E-15</v>
      </c>
      <c r="CH713" s="172">
        <v>1.0586509000000001E-5</v>
      </c>
      <c r="CI713" s="172">
        <v>3.4082731999999999E-5</v>
      </c>
      <c r="CJ713" s="172">
        <v>8.6521046E-5</v>
      </c>
      <c r="CK713" s="69">
        <v>0</v>
      </c>
      <c r="CM713" s="197">
        <v>1.8513175999999999E-15</v>
      </c>
      <c r="CN713" s="198">
        <v>3.1387900000000002</v>
      </c>
      <c r="CO713" s="198">
        <v>1.5197405000000001E-2</v>
      </c>
      <c r="CP713" s="198">
        <v>3.1599443999999997E-2</v>
      </c>
      <c r="CQ713" s="197">
        <v>1.5315076E-7</v>
      </c>
      <c r="CR713" s="197">
        <v>1.9761842E-7</v>
      </c>
      <c r="CS713" s="198">
        <v>1.9309577999999999E-3</v>
      </c>
      <c r="CT713" s="198">
        <v>1.8323691</v>
      </c>
      <c r="CU713" s="198">
        <v>3.0863008000000001E-4</v>
      </c>
      <c r="CV713" s="198">
        <v>1.876096E-4</v>
      </c>
      <c r="CX713" s="166"/>
    </row>
    <row r="714" spans="1:102" ht="14.4">
      <c r="A714" t="s">
        <v>616</v>
      </c>
      <c r="B714" s="85" t="s">
        <v>523</v>
      </c>
      <c r="C714" s="113" t="str">
        <f t="shared" si="389"/>
        <v>A.100.16.106</v>
      </c>
      <c r="D714" s="9" t="s">
        <v>5</v>
      </c>
      <c r="E714" s="112" t="s">
        <v>362</v>
      </c>
      <c r="F714" s="115" t="str">
        <f t="shared" si="390"/>
        <v>34Cr4</v>
      </c>
      <c r="G714" s="143">
        <f t="shared" si="411"/>
        <v>2.752922466666667</v>
      </c>
      <c r="I714" s="118">
        <f t="shared" si="412"/>
        <v>0.66130779408700113</v>
      </c>
      <c r="K714" s="161">
        <f t="shared" si="413"/>
        <v>3.3083599710000001E-2</v>
      </c>
      <c r="L714" s="161">
        <f t="shared" si="414"/>
        <v>0.11995093053690001</v>
      </c>
      <c r="M714" s="162">
        <f t="shared" si="415"/>
        <v>9.5334893840101173E-2</v>
      </c>
      <c r="N714" s="161">
        <v>0.41293837</v>
      </c>
      <c r="O714" s="132">
        <v>9.3623519000000002E-2</v>
      </c>
      <c r="P714" s="132">
        <v>2.4412100999999999E-2</v>
      </c>
      <c r="Q714" s="132">
        <v>3.1336217E-2</v>
      </c>
      <c r="R714" s="132">
        <v>7.0775259999999996E-4</v>
      </c>
      <c r="S714" s="132">
        <v>6.1218516000000002E-4</v>
      </c>
      <c r="T714" s="132">
        <v>4.2744495000000002E-4</v>
      </c>
      <c r="U714" s="132">
        <v>1.9074704E-3</v>
      </c>
      <c r="V714" s="132">
        <v>9.1316956000000005E-2</v>
      </c>
      <c r="W714" s="164">
        <v>5.9500768999999996E-6</v>
      </c>
      <c r="X714" s="132">
        <v>3.3843095E-3</v>
      </c>
      <c r="Y714" s="164">
        <v>1.8900600000000001E-6</v>
      </c>
      <c r="Z714" s="132">
        <v>6.3362833999999995E-4</v>
      </c>
      <c r="AA714" s="164">
        <v>1.0117284000000001E-13</v>
      </c>
      <c r="AC714" s="118">
        <f t="shared" si="416"/>
        <v>0.41293837</v>
      </c>
      <c r="AD714" s="118">
        <f t="shared" si="417"/>
        <v>0.15302669011</v>
      </c>
      <c r="AE714" s="118">
        <f t="shared" si="418"/>
        <v>0.12057671874000001</v>
      </c>
      <c r="AF714" s="118">
        <f t="shared" si="419"/>
        <v>0.11995093053689999</v>
      </c>
      <c r="AG714" s="118">
        <f t="shared" si="420"/>
        <v>9.4701265500101175E-2</v>
      </c>
      <c r="AI714" s="69">
        <v>24.353000000000002</v>
      </c>
      <c r="AJ714" s="69">
        <v>23.938965</v>
      </c>
      <c r="AK714" s="69">
        <v>0.41384290000000001</v>
      </c>
      <c r="AL714" s="69">
        <v>0</v>
      </c>
      <c r="AM714" s="172">
        <v>6.0998938000000002E-6</v>
      </c>
      <c r="AN714" s="69">
        <v>1.5675288999999999E-4</v>
      </c>
      <c r="AO714" s="172">
        <v>2.9224138000000001E-5</v>
      </c>
      <c r="AQ714" s="116">
        <v>6.9168676999999998E-2</v>
      </c>
      <c r="AR714" s="116">
        <v>6.4886790999999999E-2</v>
      </c>
      <c r="AS714" s="116">
        <v>2.4875506E-3</v>
      </c>
      <c r="AT714" s="116">
        <v>1.7943353999999999E-3</v>
      </c>
      <c r="AU714" s="150">
        <f t="shared" si="421"/>
        <v>3.8900953732433486E-6</v>
      </c>
      <c r="AV714" s="150">
        <f t="shared" si="422"/>
        <v>9.1995213558201355E-9</v>
      </c>
      <c r="AW714" s="163">
        <f t="shared" si="423"/>
        <v>0.251307483</v>
      </c>
      <c r="AX714" s="196">
        <v>2.5547230999999998E-6</v>
      </c>
      <c r="AY714" s="196">
        <v>7.7082165999999998E-9</v>
      </c>
      <c r="AZ714" s="196">
        <v>2.1059946999999999E-13</v>
      </c>
      <c r="BA714" s="196">
        <v>4.9350177999999999E-17</v>
      </c>
      <c r="BB714" s="196">
        <v>1.3998336999999999E-17</v>
      </c>
      <c r="BC714" s="196">
        <v>8.9308618000000001E-10</v>
      </c>
      <c r="BD714" s="196">
        <v>1.0447952000000001E-6</v>
      </c>
      <c r="BE714" s="196">
        <v>2.0261584E-10</v>
      </c>
      <c r="BF714" s="196">
        <v>1.2168313E-9</v>
      </c>
      <c r="BG714" s="196">
        <v>6.7568446999999994E-11</v>
      </c>
      <c r="BH714" s="196">
        <v>5.6217278000000005E-13</v>
      </c>
      <c r="BI714" s="196">
        <v>2.6350575000000001E-12</v>
      </c>
      <c r="BJ714" s="196">
        <v>7.0978072E-13</v>
      </c>
      <c r="BK714" s="196">
        <v>1.7155835000000001E-13</v>
      </c>
      <c r="BL714" s="196">
        <v>2.7605263999999998E-7</v>
      </c>
      <c r="BM714" s="196">
        <v>1.3631347E-8</v>
      </c>
      <c r="BN714" s="196">
        <v>1.3667945999999999E-22</v>
      </c>
      <c r="BO714" s="108">
        <v>1.3012833E-2</v>
      </c>
      <c r="BP714" s="108">
        <v>0.23829465</v>
      </c>
      <c r="BQ714" s="108">
        <v>0</v>
      </c>
      <c r="BR714" s="108">
        <v>0</v>
      </c>
      <c r="BS714" s="108">
        <v>0</v>
      </c>
      <c r="BU714" s="69">
        <v>1.3588059999999999E-4</v>
      </c>
      <c r="BV714" s="172">
        <v>8.3936533000000002E-6</v>
      </c>
      <c r="BW714" s="172">
        <v>7.6758783000000001E-5</v>
      </c>
      <c r="BX714" s="172">
        <v>2.3440431E-7</v>
      </c>
      <c r="BY714" s="172">
        <v>6.9134485999999999E-6</v>
      </c>
      <c r="BZ714" s="172">
        <v>8.7518466000000003E-9</v>
      </c>
      <c r="CA714" s="172">
        <v>1.7581166E-6</v>
      </c>
      <c r="CB714" s="172">
        <v>1.3284033000000001E-8</v>
      </c>
      <c r="CC714" s="172">
        <v>8.2931092999999999E-7</v>
      </c>
      <c r="CD714" s="172">
        <v>3.1668048999999998E-7</v>
      </c>
      <c r="CE714" s="172">
        <v>3.9693264999999998E-14</v>
      </c>
      <c r="CF714" s="172">
        <v>3.0224918000000002E-19</v>
      </c>
      <c r="CG714" s="172">
        <v>2.5951771999999998E-15</v>
      </c>
      <c r="CH714" s="172">
        <v>6.5341503999999997E-6</v>
      </c>
      <c r="CI714" s="172">
        <v>2.9676547000000001E-5</v>
      </c>
      <c r="CJ714" s="172">
        <v>4.4434748999999999E-6</v>
      </c>
      <c r="CK714" s="69">
        <v>0</v>
      </c>
      <c r="CM714" s="197">
        <v>3.0612338999999999E-15</v>
      </c>
      <c r="CN714" s="198">
        <v>2.7529132000000001</v>
      </c>
      <c r="CO714" s="198">
        <v>7.4512631999999997E-3</v>
      </c>
      <c r="CP714" s="198">
        <v>5.7448224000000003E-3</v>
      </c>
      <c r="CQ714" s="197">
        <v>1.1832041E-7</v>
      </c>
      <c r="CR714" s="197">
        <v>2.5239888E-8</v>
      </c>
      <c r="CS714" s="198">
        <v>3.5070670000000002E-4</v>
      </c>
      <c r="CT714" s="198">
        <v>1.2019907000000001</v>
      </c>
      <c r="CU714" s="197">
        <v>4.4875232999999997E-5</v>
      </c>
      <c r="CV714" s="198">
        <v>1.9513952E-4</v>
      </c>
      <c r="CX714" s="166"/>
    </row>
    <row r="715" spans="1:102" ht="14.4">
      <c r="A715" t="s">
        <v>617</v>
      </c>
      <c r="B715" s="85" t="s">
        <v>523</v>
      </c>
      <c r="C715" s="113" t="str">
        <f t="shared" si="389"/>
        <v>A.100.16.107</v>
      </c>
      <c r="D715" s="9" t="s">
        <v>5</v>
      </c>
      <c r="E715" s="112" t="s">
        <v>362</v>
      </c>
      <c r="F715" s="115" t="str">
        <f t="shared" si="390"/>
        <v>34CrAl6</v>
      </c>
      <c r="G715" s="143">
        <f t="shared" si="411"/>
        <v>2.8663658666666665</v>
      </c>
      <c r="I715" s="118">
        <f t="shared" si="412"/>
        <v>0.69010056136162601</v>
      </c>
      <c r="K715" s="161">
        <f t="shared" si="413"/>
        <v>3.4111161229999999E-2</v>
      </c>
      <c r="L715" s="161">
        <f t="shared" si="414"/>
        <v>0.1267068962258</v>
      </c>
      <c r="M715" s="162">
        <f t="shared" si="415"/>
        <v>9.9327623905826001E-2</v>
      </c>
      <c r="N715" s="161">
        <v>0.42995487999999998</v>
      </c>
      <c r="O715" s="132">
        <v>9.8272992000000003E-2</v>
      </c>
      <c r="P715" s="132">
        <v>2.5788601000000001E-2</v>
      </c>
      <c r="Q715" s="132">
        <v>3.1708557999999998E-2</v>
      </c>
      <c r="R715" s="132">
        <v>1.0182199E-3</v>
      </c>
      <c r="S715" s="132">
        <v>7.7758077000000001E-4</v>
      </c>
      <c r="T715" s="132">
        <v>6.0680255999999997E-4</v>
      </c>
      <c r="U715" s="132">
        <v>2.6372589999999999E-3</v>
      </c>
      <c r="V715" s="132">
        <v>9.3557433999999995E-2</v>
      </c>
      <c r="W715" s="164">
        <v>6.0004143999999999E-6</v>
      </c>
      <c r="X715" s="132">
        <v>4.8775902999999999E-3</v>
      </c>
      <c r="Y715" s="164">
        <v>2.0438114000000001E-6</v>
      </c>
      <c r="Z715" s="132">
        <v>8.9259674999999999E-4</v>
      </c>
      <c r="AA715" s="164">
        <v>2.855826E-9</v>
      </c>
      <c r="AC715" s="118">
        <f t="shared" si="416"/>
        <v>0.42995487999999998</v>
      </c>
      <c r="AD715" s="118">
        <f t="shared" si="417"/>
        <v>0.16081001323000002</v>
      </c>
      <c r="AE715" s="118">
        <f t="shared" si="418"/>
        <v>0.12759144875</v>
      </c>
      <c r="AF715" s="118">
        <f t="shared" si="419"/>
        <v>0.1267068962258</v>
      </c>
      <c r="AG715" s="118">
        <f t="shared" si="420"/>
        <v>9.8435027155825999E-2</v>
      </c>
      <c r="AI715" s="69">
        <v>24.665915999999999</v>
      </c>
      <c r="AJ715" s="69">
        <v>23.978159999999999</v>
      </c>
      <c r="AK715" s="69">
        <v>0.59512423999999997</v>
      </c>
      <c r="AL715" s="69">
        <v>0</v>
      </c>
      <c r="AM715" s="69">
        <v>3.4983435E-4</v>
      </c>
      <c r="AN715" s="69">
        <v>1.9938007000000001E-2</v>
      </c>
      <c r="AO715" s="69">
        <v>7.2344727999999997E-2</v>
      </c>
      <c r="AQ715" s="116">
        <v>7.3905951999999997E-2</v>
      </c>
      <c r="AR715" s="116">
        <v>6.9523009999999996E-2</v>
      </c>
      <c r="AS715" s="116">
        <v>2.6151734999999999E-3</v>
      </c>
      <c r="AT715" s="116">
        <v>1.7677687000000001E-3</v>
      </c>
      <c r="AU715" s="150">
        <f t="shared" si="421"/>
        <v>4.1680461602828229E-6</v>
      </c>
      <c r="AV715" s="150">
        <f t="shared" si="422"/>
        <v>9.6714997831701252E-9</v>
      </c>
      <c r="AW715" s="163">
        <f t="shared" si="423"/>
        <v>0.24758665600000002</v>
      </c>
      <c r="AX715" s="196">
        <v>2.6605887000000001E-6</v>
      </c>
      <c r="AY715" s="196">
        <v>8.0276617000000005E-9</v>
      </c>
      <c r="AZ715" s="196">
        <v>2.1932619E-13</v>
      </c>
      <c r="BA715" s="196">
        <v>4.1991510000000002E-16</v>
      </c>
      <c r="BB715" s="196">
        <v>1.2908624E-17</v>
      </c>
      <c r="BC715" s="196">
        <v>9.7584884999999994E-10</v>
      </c>
      <c r="BD715" s="196">
        <v>1.1419942999999999E-6</v>
      </c>
      <c r="BE715" s="196">
        <v>2.1379002E-10</v>
      </c>
      <c r="BF715" s="196">
        <v>1.3290725E-9</v>
      </c>
      <c r="BG715" s="196">
        <v>9.5373553000000005E-11</v>
      </c>
      <c r="BH715" s="196">
        <v>5.5745747000000004E-13</v>
      </c>
      <c r="BI715" s="196">
        <v>3.7150881000000002E-12</v>
      </c>
      <c r="BJ715" s="196">
        <v>8.9278677999999997E-13</v>
      </c>
      <c r="BK715" s="196">
        <v>2.1735163E-13</v>
      </c>
      <c r="BL715" s="196">
        <v>3.4522531999999999E-7</v>
      </c>
      <c r="BM715" s="196">
        <v>1.9261991000000001E-8</v>
      </c>
      <c r="BN715" s="196">
        <v>1.2603953E-22</v>
      </c>
      <c r="BO715" s="108">
        <v>1.2611946000000001E-2</v>
      </c>
      <c r="BP715" s="108">
        <v>0.23497471</v>
      </c>
      <c r="BQ715" s="108">
        <v>0</v>
      </c>
      <c r="BR715" s="108">
        <v>0</v>
      </c>
      <c r="BS715" s="108">
        <v>0</v>
      </c>
      <c r="BU715" s="69">
        <v>1.4408866E-4</v>
      </c>
      <c r="BV715" s="172">
        <v>9.1968541000000008E-6</v>
      </c>
      <c r="BW715" s="172">
        <v>7.9921884999999997E-5</v>
      </c>
      <c r="BX715" s="172">
        <v>3.1980819E-7</v>
      </c>
      <c r="BY715" s="172">
        <v>7.5593234999999999E-6</v>
      </c>
      <c r="BZ715" s="172">
        <v>6.6515915999999998E-8</v>
      </c>
      <c r="CA715" s="172">
        <v>2.4815994E-6</v>
      </c>
      <c r="CB715" s="172">
        <v>1.0095896E-7</v>
      </c>
      <c r="CC715" s="172">
        <v>1.0545227E-6</v>
      </c>
      <c r="CD715" s="172">
        <v>4.3515042000000002E-7</v>
      </c>
      <c r="CE715" s="172">
        <v>3.6603308000000001E-14</v>
      </c>
      <c r="CF715" s="172">
        <v>2.7872033000000001E-19</v>
      </c>
      <c r="CG715" s="172">
        <v>2.3931533E-15</v>
      </c>
      <c r="CH715" s="172">
        <v>6.6522083999999996E-6</v>
      </c>
      <c r="CI715" s="172">
        <v>2.9973512999999999E-5</v>
      </c>
      <c r="CJ715" s="172">
        <v>6.3263224999999998E-6</v>
      </c>
      <c r="CK715" s="69">
        <v>0</v>
      </c>
      <c r="CM715" s="197">
        <v>2.8229295E-15</v>
      </c>
      <c r="CN715" s="198">
        <v>2.8658636</v>
      </c>
      <c r="CO715" s="198">
        <v>9.0779229000000003E-3</v>
      </c>
      <c r="CP715" s="198">
        <v>6.3076080000000001E-3</v>
      </c>
      <c r="CQ715" s="197">
        <v>1.4794668E-7</v>
      </c>
      <c r="CR715" s="197">
        <v>3.5682403000000001E-8</v>
      </c>
      <c r="CS715" s="198">
        <v>3.8237414999999999E-4</v>
      </c>
      <c r="CT715" s="198">
        <v>1.5080568000000001</v>
      </c>
      <c r="CU715" s="197">
        <v>6.3341848999999998E-5</v>
      </c>
      <c r="CV715" s="198">
        <v>2.1384293999999999E-4</v>
      </c>
      <c r="CX715" s="166"/>
    </row>
    <row r="716" spans="1:102" ht="14.4">
      <c r="A716" t="s">
        <v>618</v>
      </c>
      <c r="B716" s="85" t="s">
        <v>523</v>
      </c>
      <c r="C716" s="113" t="str">
        <f t="shared" si="389"/>
        <v>A.100.16.108</v>
      </c>
      <c r="D716" s="9" t="s">
        <v>5</v>
      </c>
      <c r="E716" s="112" t="s">
        <v>362</v>
      </c>
      <c r="F716" s="115" t="str">
        <f t="shared" si="390"/>
        <v>35NiCr18</v>
      </c>
      <c r="G716" s="143">
        <f t="shared" si="411"/>
        <v>3.1672274000000002</v>
      </c>
      <c r="I716" s="118">
        <f t="shared" si="412"/>
        <v>1.7788110664475996</v>
      </c>
      <c r="K716" s="161">
        <f t="shared" si="413"/>
        <v>5.3621636259999994E-2</v>
      </c>
      <c r="L716" s="161">
        <f t="shared" si="414"/>
        <v>0.6502843666075</v>
      </c>
      <c r="M716" s="162">
        <f t="shared" si="415"/>
        <v>0.59982095358009957</v>
      </c>
      <c r="N716" s="161">
        <v>0.47508411</v>
      </c>
      <c r="O716" s="132">
        <v>0.62297011000000002</v>
      </c>
      <c r="P716" s="132">
        <v>2.4942335E-2</v>
      </c>
      <c r="Q716" s="132">
        <v>5.1456101999999997E-2</v>
      </c>
      <c r="R716" s="132">
        <v>8.7162155999999998E-4</v>
      </c>
      <c r="S716" s="132">
        <v>7.6434213999999998E-4</v>
      </c>
      <c r="T716" s="132">
        <v>5.2957055999999997E-4</v>
      </c>
      <c r="U716" s="132">
        <v>2.364189E-3</v>
      </c>
      <c r="V716" s="132">
        <v>0.59456142999999995</v>
      </c>
      <c r="W716" s="164">
        <v>5.8650758000000003E-6</v>
      </c>
      <c r="X716" s="132">
        <v>4.4741957000000001E-3</v>
      </c>
      <c r="Y716" s="164">
        <v>1.8675316999999999E-6</v>
      </c>
      <c r="Z716" s="132">
        <v>7.8532788000000001E-4</v>
      </c>
      <c r="AA716" s="164">
        <v>9.9727516000000001E-14</v>
      </c>
      <c r="AC716" s="118">
        <f t="shared" si="416"/>
        <v>0.47508411</v>
      </c>
      <c r="AD716" s="118">
        <f t="shared" si="417"/>
        <v>0.70389827025999996</v>
      </c>
      <c r="AE716" s="118">
        <f t="shared" si="418"/>
        <v>0.65106196187999998</v>
      </c>
      <c r="AF716" s="118">
        <f t="shared" si="419"/>
        <v>0.6502843666075</v>
      </c>
      <c r="AG716" s="118">
        <f t="shared" si="420"/>
        <v>0.59903562570009961</v>
      </c>
      <c r="AI716" s="69">
        <v>32.625207000000003</v>
      </c>
      <c r="AJ716" s="69">
        <v>32.112164</v>
      </c>
      <c r="AK716" s="69">
        <v>0.51280566000000005</v>
      </c>
      <c r="AL716" s="69">
        <v>0</v>
      </c>
      <c r="AM716" s="172">
        <v>6.0127525000000003E-6</v>
      </c>
      <c r="AN716" s="69">
        <v>1.7537469000000001E-4</v>
      </c>
      <c r="AO716" s="172">
        <v>5.6263184999999999E-5</v>
      </c>
      <c r="AQ716" s="116">
        <v>0.24176810000000001</v>
      </c>
      <c r="AR716" s="116">
        <v>0.23333068000000001</v>
      </c>
      <c r="AS716" s="116">
        <v>5.8823317999999996E-3</v>
      </c>
      <c r="AT716" s="116">
        <v>2.5550909000000002E-3</v>
      </c>
      <c r="AU716" s="150">
        <f t="shared" si="421"/>
        <v>1.3988649928862443E-5</v>
      </c>
      <c r="AV716" s="150">
        <f t="shared" si="422"/>
        <v>2.1754185995500138E-8</v>
      </c>
      <c r="AW716" s="163">
        <f t="shared" si="423"/>
        <v>0.35785586800000002</v>
      </c>
      <c r="AX716" s="196">
        <v>2.9391916000000002E-6</v>
      </c>
      <c r="AY716" s="196">
        <v>8.8682505999999992E-9</v>
      </c>
      <c r="AZ716" s="196">
        <v>2.4229327E-13</v>
      </c>
      <c r="BA716" s="196">
        <v>4.8645174999999999E-17</v>
      </c>
      <c r="BB716" s="196">
        <v>1.379836E-17</v>
      </c>
      <c r="BC716" s="196">
        <v>1.5340117999999999E-9</v>
      </c>
      <c r="BD716" s="196">
        <v>1.0685976999999999E-5</v>
      </c>
      <c r="BE716" s="196">
        <v>3.4974314E-10</v>
      </c>
      <c r="BF716" s="196">
        <v>1.2447306E-8</v>
      </c>
      <c r="BG716" s="196">
        <v>8.3733143999999997E-11</v>
      </c>
      <c r="BH716" s="196">
        <v>5.3787821999999997E-13</v>
      </c>
      <c r="BI716" s="196">
        <v>3.2655973000000002E-12</v>
      </c>
      <c r="BJ716" s="196">
        <v>8.9213201999999997E-13</v>
      </c>
      <c r="BK716" s="196">
        <v>2.1521068999999999E-13</v>
      </c>
      <c r="BL716" s="196">
        <v>3.4505528000000002E-7</v>
      </c>
      <c r="BM716" s="196">
        <v>1.6892036999999999E-8</v>
      </c>
      <c r="BN716" s="196">
        <v>1.3472688999999999E-22</v>
      </c>
      <c r="BO716" s="108">
        <v>3.7187527999999997E-2</v>
      </c>
      <c r="BP716" s="108">
        <v>0.32066834</v>
      </c>
      <c r="BQ716" s="108">
        <v>0</v>
      </c>
      <c r="BR716" s="108">
        <v>0</v>
      </c>
      <c r="BS716" s="108">
        <v>0</v>
      </c>
      <c r="BU716" s="69">
        <v>3.1221250999999999E-4</v>
      </c>
      <c r="BV716" s="172">
        <v>8.5817378000000003E-5</v>
      </c>
      <c r="BW716" s="172">
        <v>8.8310704000000006E-5</v>
      </c>
      <c r="BX716" s="172">
        <v>2.8743783E-7</v>
      </c>
      <c r="BY716" s="172">
        <v>7.0691330000000001E-5</v>
      </c>
      <c r="BZ716" s="172">
        <v>3.7214572E-9</v>
      </c>
      <c r="CA716" s="172">
        <v>2.1787186000000001E-6</v>
      </c>
      <c r="CB716" s="172">
        <v>5.6489760999999997E-9</v>
      </c>
      <c r="CC716" s="172">
        <v>1.0353416E-6</v>
      </c>
      <c r="CD716" s="172">
        <v>3.8282091999999999E-7</v>
      </c>
      <c r="CE716" s="172">
        <v>3.9126217999999999E-14</v>
      </c>
      <c r="CF716" s="172">
        <v>2.9793134000000002E-19</v>
      </c>
      <c r="CG716" s="172">
        <v>2.5581032000000001E-15</v>
      </c>
      <c r="CH716" s="172">
        <v>1.5406452000000001E-5</v>
      </c>
      <c r="CI716" s="172">
        <v>3.9676776E-5</v>
      </c>
      <c r="CJ716" s="172">
        <v>8.4161840000000004E-6</v>
      </c>
      <c r="CK716" s="69">
        <v>0</v>
      </c>
      <c r="CM716" s="197">
        <v>3.0175019999999999E-15</v>
      </c>
      <c r="CN716" s="198">
        <v>3.1672235999999998</v>
      </c>
      <c r="CO716" s="198">
        <v>2.5715070999999999E-2</v>
      </c>
      <c r="CP716" s="198">
        <v>5.8715852999999998E-2</v>
      </c>
      <c r="CQ716" s="197">
        <v>1.4789741E-7</v>
      </c>
      <c r="CR716" s="197">
        <v>3.1267559000000001E-8</v>
      </c>
      <c r="CS716" s="198">
        <v>3.5880599000000001E-3</v>
      </c>
      <c r="CT716" s="198">
        <v>1.5047108</v>
      </c>
      <c r="CU716" s="197">
        <v>5.5610932000000001E-5</v>
      </c>
      <c r="CV716" s="198">
        <v>1.8507041999999999E-4</v>
      </c>
      <c r="CX716" s="166"/>
    </row>
    <row r="717" spans="1:102" ht="14.4">
      <c r="A717" t="s">
        <v>619</v>
      </c>
      <c r="B717" s="85" t="s">
        <v>523</v>
      </c>
      <c r="C717" s="113" t="str">
        <f t="shared" si="389"/>
        <v>A.100.16.109</v>
      </c>
      <c r="D717" s="9" t="s">
        <v>5</v>
      </c>
      <c r="E717" s="112" t="s">
        <v>362</v>
      </c>
      <c r="F717" s="115" t="str">
        <f t="shared" si="390"/>
        <v>36NiCr6</v>
      </c>
      <c r="G717" s="143">
        <f t="shared" si="411"/>
        <v>2.7559532666666668</v>
      </c>
      <c r="I717" s="118">
        <f t="shared" si="412"/>
        <v>0.99469140427315339</v>
      </c>
      <c r="K717" s="161">
        <f t="shared" si="413"/>
        <v>3.9604828960000005E-2</v>
      </c>
      <c r="L717" s="161">
        <f t="shared" si="414"/>
        <v>0.28979697416310002</v>
      </c>
      <c r="M717" s="162">
        <f t="shared" si="415"/>
        <v>0.25189661115005346</v>
      </c>
      <c r="N717" s="161">
        <v>0.41339299000000002</v>
      </c>
      <c r="O717" s="132">
        <v>0.26484796999999999</v>
      </c>
      <c r="P717" s="132">
        <v>2.3661535000000001E-2</v>
      </c>
      <c r="Q717" s="132">
        <v>3.8248650000000002E-2</v>
      </c>
      <c r="R717" s="132">
        <v>4.1284129999999999E-4</v>
      </c>
      <c r="S717" s="132">
        <v>7.1161065E-4</v>
      </c>
      <c r="T717" s="132">
        <v>2.3172701E-4</v>
      </c>
      <c r="U717" s="132">
        <v>1.2833236E-3</v>
      </c>
      <c r="V717" s="132">
        <v>0.24964961999999999</v>
      </c>
      <c r="W717" s="164">
        <v>3.1450405999999999E-6</v>
      </c>
      <c r="X717" s="132">
        <v>1.890664E-3</v>
      </c>
      <c r="Y717" s="164">
        <v>1.0005225000000001E-6</v>
      </c>
      <c r="Z717" s="132">
        <v>3.5632714999999998E-4</v>
      </c>
      <c r="AA717" s="164">
        <v>5.3477074E-14</v>
      </c>
      <c r="AC717" s="118">
        <f t="shared" si="416"/>
        <v>0.41339299000000002</v>
      </c>
      <c r="AD717" s="118">
        <f t="shared" si="417"/>
        <v>0.32939765756000006</v>
      </c>
      <c r="AE717" s="118">
        <f t="shared" si="418"/>
        <v>0.29014915575</v>
      </c>
      <c r="AF717" s="118">
        <f t="shared" si="419"/>
        <v>0.28979697416310002</v>
      </c>
      <c r="AG717" s="118">
        <f t="shared" si="420"/>
        <v>0.25154028400005346</v>
      </c>
      <c r="AI717" s="69">
        <v>26.866139</v>
      </c>
      <c r="AJ717" s="69">
        <v>26.646802000000001</v>
      </c>
      <c r="AK717" s="69">
        <v>0.21921977000000001</v>
      </c>
      <c r="AL717" s="69">
        <v>0</v>
      </c>
      <c r="AM717" s="172">
        <v>3.2242296000000002E-6</v>
      </c>
      <c r="AN717" s="172">
        <v>8.9808808999999998E-5</v>
      </c>
      <c r="AO717" s="172">
        <v>2.4599222999999999E-5</v>
      </c>
      <c r="AQ717" s="116">
        <v>0.12340018</v>
      </c>
      <c r="AR717" s="116">
        <v>0.1178777</v>
      </c>
      <c r="AS717" s="116">
        <v>3.4749173999999998E-3</v>
      </c>
      <c r="AT717" s="116">
        <v>2.0475665E-3</v>
      </c>
      <c r="AU717" s="150">
        <f t="shared" si="421"/>
        <v>7.0670083891334849E-6</v>
      </c>
      <c r="AV717" s="150">
        <f t="shared" si="422"/>
        <v>1.2851025764480072E-8</v>
      </c>
      <c r="AW717" s="163">
        <f t="shared" si="423"/>
        <v>0.28677402299999999</v>
      </c>
      <c r="AX717" s="196">
        <v>2.5575284000000002E-6</v>
      </c>
      <c r="AY717" s="196">
        <v>7.7166804999999996E-9</v>
      </c>
      <c r="AZ717" s="196">
        <v>2.1083073E-13</v>
      </c>
      <c r="BA717" s="196">
        <v>2.6085094E-17</v>
      </c>
      <c r="BB717" s="196">
        <v>7.3991207000000002E-18</v>
      </c>
      <c r="BC717" s="196">
        <v>1.1072072000000001E-9</v>
      </c>
      <c r="BD717" s="196">
        <v>4.1564808999999997E-6</v>
      </c>
      <c r="BE717" s="196">
        <v>2.5231227000000001E-10</v>
      </c>
      <c r="BF717" s="196">
        <v>4.8415464999999998E-9</v>
      </c>
      <c r="BG717" s="196">
        <v>3.7179573E-11</v>
      </c>
      <c r="BH717" s="196">
        <v>5.5975402999999996E-13</v>
      </c>
      <c r="BI717" s="196">
        <v>1.4711000000000001E-12</v>
      </c>
      <c r="BJ717" s="196">
        <v>8.6332620000000005E-13</v>
      </c>
      <c r="BK717" s="196">
        <v>2.0191052E-13</v>
      </c>
      <c r="BL717" s="196">
        <v>3.4438334000000001E-7</v>
      </c>
      <c r="BM717" s="196">
        <v>7.5085419000000008E-9</v>
      </c>
      <c r="BN717" s="196">
        <v>7.2244856000000004E-23</v>
      </c>
      <c r="BO717" s="108">
        <v>2.0676103000000001E-2</v>
      </c>
      <c r="BP717" s="108">
        <v>0.26609791999999999</v>
      </c>
      <c r="BQ717" s="108">
        <v>0</v>
      </c>
      <c r="BR717" s="108">
        <v>0</v>
      </c>
      <c r="BS717" s="108">
        <v>0</v>
      </c>
      <c r="BU717" s="69">
        <v>1.8532293E-4</v>
      </c>
      <c r="BV717" s="172">
        <v>3.3380606E-5</v>
      </c>
      <c r="BW717" s="172">
        <v>7.6843290000000003E-5</v>
      </c>
      <c r="BX717" s="172">
        <v>1.6122623E-7</v>
      </c>
      <c r="BY717" s="172">
        <v>2.7496816000000001E-5</v>
      </c>
      <c r="BZ717" s="172">
        <v>2.9908550999999998E-9</v>
      </c>
      <c r="CA717" s="172">
        <v>9.6740456000000007E-7</v>
      </c>
      <c r="CB717" s="172">
        <v>4.5397987E-9</v>
      </c>
      <c r="CC717" s="172">
        <v>9.591795799999999E-7</v>
      </c>
      <c r="CD717" s="172">
        <v>1.8695852999999999E-7</v>
      </c>
      <c r="CE717" s="172">
        <v>2.0980726000000001E-14</v>
      </c>
      <c r="CF717" s="172">
        <v>1.5976028000000001E-19</v>
      </c>
      <c r="CG717" s="172">
        <v>1.3717364999999999E-15</v>
      </c>
      <c r="CH717" s="172">
        <v>9.4780055999999997E-6</v>
      </c>
      <c r="CI717" s="172">
        <v>3.2714294000000003E-5</v>
      </c>
      <c r="CJ717" s="172">
        <v>3.1276187E-6</v>
      </c>
      <c r="CK717" s="69">
        <v>0</v>
      </c>
      <c r="CM717" s="197">
        <v>1.6180807999999999E-15</v>
      </c>
      <c r="CN717" s="198">
        <v>2.7559502</v>
      </c>
      <c r="CO717" s="198">
        <v>1.3443455999999999E-2</v>
      </c>
      <c r="CP717" s="198">
        <v>2.2839209999999999E-2</v>
      </c>
      <c r="CQ717" s="197">
        <v>1.4770461E-7</v>
      </c>
      <c r="CR717" s="197">
        <v>1.3874960999999999E-8</v>
      </c>
      <c r="CS717" s="198">
        <v>1.3956126000000001E-3</v>
      </c>
      <c r="CT717" s="198">
        <v>1.4784301</v>
      </c>
      <c r="CU717" s="197">
        <v>2.4692619999999999E-5</v>
      </c>
      <c r="CV717" s="198">
        <v>1.9228712000000001E-4</v>
      </c>
      <c r="CX717" s="166"/>
    </row>
    <row r="718" spans="1:102" ht="14.4">
      <c r="A718" t="s">
        <v>620</v>
      </c>
      <c r="B718" s="85" t="s">
        <v>523</v>
      </c>
      <c r="C718" s="113" t="str">
        <f t="shared" si="389"/>
        <v>A.100.16.110</v>
      </c>
      <c r="D718" s="9" t="s">
        <v>5</v>
      </c>
      <c r="E718" s="112" t="s">
        <v>362</v>
      </c>
      <c r="F718" s="115" t="str">
        <f t="shared" si="390"/>
        <v>37MnSi5</v>
      </c>
      <c r="G718" s="143">
        <f t="shared" si="411"/>
        <v>2.588152266666667</v>
      </c>
      <c r="I718" s="118">
        <f t="shared" si="412"/>
        <v>0.62481142071224616</v>
      </c>
      <c r="K718" s="161">
        <f t="shared" si="413"/>
        <v>3.3404252039999999E-2</v>
      </c>
      <c r="L718" s="161">
        <f t="shared" si="414"/>
        <v>0.11109998004209999</v>
      </c>
      <c r="M718" s="162">
        <f t="shared" si="415"/>
        <v>9.2084348630146126E-2</v>
      </c>
      <c r="N718" s="161">
        <v>0.38822284000000001</v>
      </c>
      <c r="O718" s="132">
        <v>8.6471167000000002E-2</v>
      </c>
      <c r="P718" s="132">
        <v>2.3034108000000001E-2</v>
      </c>
      <c r="Q718" s="132">
        <v>3.1182675E-2</v>
      </c>
      <c r="R718" s="132">
        <v>3.3749215E-4</v>
      </c>
      <c r="S718" s="132">
        <v>1.7646171E-3</v>
      </c>
      <c r="T718" s="132">
        <v>1.1946779E-4</v>
      </c>
      <c r="U718" s="132">
        <v>1.5833804E-3</v>
      </c>
      <c r="V718" s="132">
        <v>9.1029940000000004E-2</v>
      </c>
      <c r="W718" s="164">
        <v>8.5945555000000006E-6</v>
      </c>
      <c r="X718" s="132">
        <v>8.2507030000000001E-4</v>
      </c>
      <c r="Y718" s="164">
        <v>2.7300866E-6</v>
      </c>
      <c r="Z718" s="132">
        <v>2.2933833E-4</v>
      </c>
      <c r="AA718" s="164">
        <v>1.4613854999999999E-13</v>
      </c>
      <c r="AC718" s="118">
        <f t="shared" si="416"/>
        <v>0.38822284000000001</v>
      </c>
      <c r="AD718" s="118">
        <f t="shared" si="417"/>
        <v>0.14449290744000001</v>
      </c>
      <c r="AE718" s="118">
        <f t="shared" si="418"/>
        <v>0.11131799372999999</v>
      </c>
      <c r="AF718" s="118">
        <f t="shared" si="419"/>
        <v>0.11109998004209999</v>
      </c>
      <c r="AG718" s="118">
        <f t="shared" si="420"/>
        <v>9.1855010300146131E-2</v>
      </c>
      <c r="AI718" s="69">
        <v>24.213270000000001</v>
      </c>
      <c r="AJ718" s="69">
        <v>24.119986999999998</v>
      </c>
      <c r="AK718" s="69">
        <v>9.3005773999999999E-2</v>
      </c>
      <c r="AL718" s="69">
        <v>0</v>
      </c>
      <c r="AM718" s="172">
        <v>8.8109577999999994E-6</v>
      </c>
      <c r="AN718" s="69">
        <v>2.2642083999999999E-4</v>
      </c>
      <c r="AO718" s="172">
        <v>4.2212643000000001E-5</v>
      </c>
      <c r="AQ718" s="116">
        <v>7.4478599000000006E-2</v>
      </c>
      <c r="AR718" s="116">
        <v>7.0362546999999998E-2</v>
      </c>
      <c r="AS718" s="116">
        <v>2.3098548999999999E-3</v>
      </c>
      <c r="AT718" s="116">
        <v>1.8061971999999999E-3</v>
      </c>
      <c r="AU718" s="150">
        <f t="shared" si="421"/>
        <v>4.2183781078715033E-6</v>
      </c>
      <c r="AV718" s="150">
        <f t="shared" si="422"/>
        <v>8.5423627639201977E-9</v>
      </c>
      <c r="AW718" s="163">
        <f t="shared" si="423"/>
        <v>0.25296878900000003</v>
      </c>
      <c r="AX718" s="196">
        <v>2.4018211999999998E-6</v>
      </c>
      <c r="AY718" s="196">
        <v>7.2468750000000002E-9</v>
      </c>
      <c r="AZ718" s="196">
        <v>1.9799495E-13</v>
      </c>
      <c r="BA718" s="196">
        <v>7.1283590000000004E-17</v>
      </c>
      <c r="BB718" s="196">
        <v>2.0219818999999999E-17</v>
      </c>
      <c r="BC718" s="196">
        <v>8.9315677999999997E-10</v>
      </c>
      <c r="BD718" s="196">
        <v>9.1708420999999998E-7</v>
      </c>
      <c r="BE718" s="196">
        <v>2.0211147999999999E-10</v>
      </c>
      <c r="BF718" s="196">
        <v>1.0679877E-9</v>
      </c>
      <c r="BG718" s="196">
        <v>2.1017384000000001E-11</v>
      </c>
      <c r="BH718" s="196">
        <v>5.6073430000000003E-13</v>
      </c>
      <c r="BI718" s="196">
        <v>9.0941818999999996E-13</v>
      </c>
      <c r="BJ718" s="196">
        <v>2.1994118E-12</v>
      </c>
      <c r="BK718" s="196">
        <v>5.0364067999999999E-13</v>
      </c>
      <c r="BL718" s="196">
        <v>8.9430478999999997E-7</v>
      </c>
      <c r="BM718" s="196">
        <v>4.2747510000000003E-9</v>
      </c>
      <c r="BN718" s="196">
        <v>1.9742588E-22</v>
      </c>
      <c r="BO718" s="108">
        <v>1.3350589E-2</v>
      </c>
      <c r="BP718" s="108">
        <v>0.2396182</v>
      </c>
      <c r="BQ718" s="108">
        <v>0</v>
      </c>
      <c r="BR718" s="108">
        <v>0</v>
      </c>
      <c r="BS718" s="108">
        <v>0</v>
      </c>
      <c r="BU718" s="69">
        <v>1.2485896E-4</v>
      </c>
      <c r="BV718" s="172">
        <v>7.3694586000000001E-6</v>
      </c>
      <c r="BW718" s="172">
        <v>7.2164551999999999E-5</v>
      </c>
      <c r="BX718" s="172">
        <v>1.9639357000000001E-7</v>
      </c>
      <c r="BY718" s="172">
        <v>6.0694765E-6</v>
      </c>
      <c r="BZ718" s="172">
        <v>1.2641556000000001E-8</v>
      </c>
      <c r="CA718" s="172">
        <v>5.4686758000000004E-7</v>
      </c>
      <c r="CB718" s="172">
        <v>1.9188048000000002E-8</v>
      </c>
      <c r="CC718" s="172">
        <v>2.3703178000000002E-6</v>
      </c>
      <c r="CD718" s="172">
        <v>1.1344654E-7</v>
      </c>
      <c r="CE718" s="172">
        <v>5.7334716000000003E-14</v>
      </c>
      <c r="CF718" s="172">
        <v>4.3658216E-19</v>
      </c>
      <c r="CG718" s="172">
        <v>3.7485891999999998E-15</v>
      </c>
      <c r="CH718" s="172">
        <v>6.4379623000000001E-6</v>
      </c>
      <c r="CI718" s="172">
        <v>2.9471467E-5</v>
      </c>
      <c r="CJ718" s="172">
        <v>8.7183890999999997E-8</v>
      </c>
      <c r="CK718" s="69">
        <v>0</v>
      </c>
      <c r="CM718" s="197">
        <v>4.4217823000000002E-15</v>
      </c>
      <c r="CN718" s="198">
        <v>2.5881389000000001</v>
      </c>
      <c r="CO718" s="198">
        <v>7.4383933999999999E-3</v>
      </c>
      <c r="CP718" s="198">
        <v>5.0449752999999998E-3</v>
      </c>
      <c r="CQ718" s="197">
        <v>3.8371897000000002E-7</v>
      </c>
      <c r="CR718" s="197">
        <v>7.8453790000000001E-9</v>
      </c>
      <c r="CS718" s="198">
        <v>3.0777573E-4</v>
      </c>
      <c r="CT718" s="198">
        <v>3.8019940999999999</v>
      </c>
      <c r="CU718" s="197">
        <v>1.3958586000000001E-5</v>
      </c>
      <c r="CV718" s="198">
        <v>1.9601602999999999E-4</v>
      </c>
      <c r="CX718" s="166"/>
    </row>
    <row r="719" spans="1:102" ht="14.4">
      <c r="A719" t="s">
        <v>621</v>
      </c>
      <c r="B719" s="85" t="s">
        <v>523</v>
      </c>
      <c r="C719" s="113" t="str">
        <f t="shared" si="389"/>
        <v>A.100.16.111</v>
      </c>
      <c r="D719" s="9" t="s">
        <v>5</v>
      </c>
      <c r="E719" s="112" t="s">
        <v>362</v>
      </c>
      <c r="F719" s="115" t="str">
        <f t="shared" si="390"/>
        <v>42CrMo4</v>
      </c>
      <c r="G719" s="143">
        <f t="shared" si="411"/>
        <v>2.7663582666666668</v>
      </c>
      <c r="I719" s="118">
        <f t="shared" si="412"/>
        <v>0.79347997769112033</v>
      </c>
      <c r="K719" s="161">
        <f t="shared" si="413"/>
        <v>3.4251033549999997E-2</v>
      </c>
      <c r="L719" s="161">
        <f t="shared" si="414"/>
        <v>0.13641388844109001</v>
      </c>
      <c r="M719" s="162">
        <f t="shared" si="415"/>
        <v>0.20786131570003039</v>
      </c>
      <c r="N719" s="161">
        <v>0.41495374000000002</v>
      </c>
      <c r="O719" s="132">
        <v>0.10382284</v>
      </c>
      <c r="P719" s="132">
        <v>3.0075386999999999E-2</v>
      </c>
      <c r="Q719" s="132">
        <v>3.1102040000000001E-2</v>
      </c>
      <c r="R719" s="132">
        <v>1.2391262E-3</v>
      </c>
      <c r="S719" s="132">
        <v>9.1585672999999995E-4</v>
      </c>
      <c r="T719" s="132">
        <v>9.9401061999999994E-4</v>
      </c>
      <c r="U719" s="132">
        <v>2.5133094000000002E-3</v>
      </c>
      <c r="V719" s="132">
        <v>0.20260262000000001</v>
      </c>
      <c r="W719" s="164">
        <v>1.7850231E-6</v>
      </c>
      <c r="X719" s="132">
        <v>3.7853882999999999E-3</v>
      </c>
      <c r="Y719" s="164">
        <v>5.6701798999999997E-7</v>
      </c>
      <c r="Z719" s="132">
        <v>1.4733074E-3</v>
      </c>
      <c r="AA719" s="164">
        <v>3.0351852999999999E-14</v>
      </c>
      <c r="AC719" s="118">
        <f t="shared" si="416"/>
        <v>0.41495374000000002</v>
      </c>
      <c r="AD719" s="118">
        <f t="shared" si="417"/>
        <v>0.17066256995000001</v>
      </c>
      <c r="AE719" s="118">
        <f t="shared" si="418"/>
        <v>0.13788484380000002</v>
      </c>
      <c r="AF719" s="118">
        <f t="shared" si="419"/>
        <v>0.13641388844109001</v>
      </c>
      <c r="AG719" s="118">
        <f t="shared" si="420"/>
        <v>0.20638800830003037</v>
      </c>
      <c r="AI719" s="69">
        <v>24.125202999999999</v>
      </c>
      <c r="AJ719" s="69">
        <v>23.590661000000001</v>
      </c>
      <c r="AK719" s="69">
        <v>0.46826410000000002</v>
      </c>
      <c r="AL719" s="69">
        <v>0</v>
      </c>
      <c r="AM719" s="69">
        <v>6.6222008999999998E-2</v>
      </c>
      <c r="AN719" s="172">
        <v>4.7025867000000003E-5</v>
      </c>
      <c r="AO719" s="172">
        <v>8.7672413E-6</v>
      </c>
      <c r="AQ719" s="116">
        <v>7.5385816999999994E-2</v>
      </c>
      <c r="AR719" s="116">
        <v>7.0889147E-2</v>
      </c>
      <c r="AS719" s="116">
        <v>2.6162909000000002E-3</v>
      </c>
      <c r="AT719" s="116">
        <v>1.8803794000000001E-3</v>
      </c>
      <c r="AU719" s="150">
        <f t="shared" si="421"/>
        <v>4.2499489311390044E-6</v>
      </c>
      <c r="AV719" s="150">
        <f t="shared" si="422"/>
        <v>9.6756321170800408E-9</v>
      </c>
      <c r="AW719" s="163">
        <f t="shared" si="423"/>
        <v>0.26335846299999999</v>
      </c>
      <c r="AX719" s="196">
        <v>2.5671837999999999E-6</v>
      </c>
      <c r="AY719" s="196">
        <v>7.7458133000000004E-9</v>
      </c>
      <c r="AZ719" s="196">
        <v>2.1162667999999999E-13</v>
      </c>
      <c r="BA719" s="196">
        <v>1.4805053000000001E-17</v>
      </c>
      <c r="BB719" s="196">
        <v>4.1995010000000002E-18</v>
      </c>
      <c r="BC719" s="196">
        <v>8.7810412000000005E-10</v>
      </c>
      <c r="BD719" s="196">
        <v>1.2283608000000001E-6</v>
      </c>
      <c r="BE719" s="196">
        <v>2.0001317E-10</v>
      </c>
      <c r="BF719" s="196">
        <v>1.4307829E-9</v>
      </c>
      <c r="BG719" s="196">
        <v>2.8344904E-10</v>
      </c>
      <c r="BH719" s="196">
        <v>5.6291998000000002E-13</v>
      </c>
      <c r="BI719" s="196">
        <v>1.3128726999999999E-11</v>
      </c>
      <c r="BJ719" s="196">
        <v>1.3026214E-12</v>
      </c>
      <c r="BK719" s="196">
        <v>3.6781201999999999E-13</v>
      </c>
      <c r="BL719" s="196">
        <v>4.2246703000000002E-7</v>
      </c>
      <c r="BM719" s="196">
        <v>3.1059197E-8</v>
      </c>
      <c r="BN719" s="196">
        <v>4.1003836999999998E-23</v>
      </c>
      <c r="BO719" s="108">
        <v>2.7780353000000001E-2</v>
      </c>
      <c r="BP719" s="108">
        <v>0.23557811000000001</v>
      </c>
      <c r="BQ719" s="108">
        <v>0</v>
      </c>
      <c r="BR719" s="108">
        <v>0</v>
      </c>
      <c r="BS719" s="108">
        <v>0</v>
      </c>
      <c r="BU719" s="69">
        <v>1.9314237999999999E-4</v>
      </c>
      <c r="BV719" s="172">
        <v>9.8655849999999998E-6</v>
      </c>
      <c r="BW719" s="172">
        <v>7.7133409E-5</v>
      </c>
      <c r="BX719" s="172">
        <v>3.0543361000000002E-7</v>
      </c>
      <c r="BY719" s="172">
        <v>8.1264139000000007E-6</v>
      </c>
      <c r="BZ719" s="172">
        <v>2.6255539999999999E-9</v>
      </c>
      <c r="CA719" s="172">
        <v>7.3752843999999997E-6</v>
      </c>
      <c r="CB719" s="172">
        <v>3.9852099999999997E-9</v>
      </c>
      <c r="CC719" s="172">
        <v>1.2505013999999999E-6</v>
      </c>
      <c r="CD719" s="172">
        <v>6.9246433000000003E-7</v>
      </c>
      <c r="CE719" s="172">
        <v>1.1907978999999999E-14</v>
      </c>
      <c r="CF719" s="172">
        <v>9.0674754999999994E-20</v>
      </c>
      <c r="CG719" s="172">
        <v>7.7855315000000002E-16</v>
      </c>
      <c r="CH719" s="172">
        <v>6.5854912000000001E-6</v>
      </c>
      <c r="CI719" s="172">
        <v>2.9345404999999999E-5</v>
      </c>
      <c r="CJ719" s="172">
        <v>5.2455784999999999E-5</v>
      </c>
      <c r="CK719" s="69">
        <v>0</v>
      </c>
      <c r="CM719" s="197">
        <v>9.1837016999999994E-16</v>
      </c>
      <c r="CN719" s="198">
        <v>2.7663555</v>
      </c>
      <c r="CO719" s="198">
        <v>7.1114484000000004E-3</v>
      </c>
      <c r="CP719" s="198">
        <v>6.7504916999999998E-3</v>
      </c>
      <c r="CQ719" s="197">
        <v>1.8053185E-7</v>
      </c>
      <c r="CR719" s="197">
        <v>1.2088675000000001E-7</v>
      </c>
      <c r="CS719" s="198">
        <v>4.1242025999999998E-4</v>
      </c>
      <c r="CT719" s="198">
        <v>1.9791185</v>
      </c>
      <c r="CU719" s="198">
        <v>1.8825121000000001E-4</v>
      </c>
      <c r="CV719" s="198">
        <v>1.9324024999999999E-4</v>
      </c>
      <c r="CX719" s="166"/>
    </row>
    <row r="720" spans="1:102" ht="14.4">
      <c r="A720" t="s">
        <v>622</v>
      </c>
      <c r="B720" s="85" t="s">
        <v>523</v>
      </c>
      <c r="C720" s="113" t="str">
        <f t="shared" si="389"/>
        <v>A.100.16.112</v>
      </c>
      <c r="D720" s="9" t="s">
        <v>5</v>
      </c>
      <c r="E720" s="112" t="s">
        <v>362</v>
      </c>
      <c r="F720" s="115" t="str">
        <f t="shared" si="390"/>
        <v>50 CrV4</v>
      </c>
      <c r="G720" s="143">
        <f t="shared" si="411"/>
        <v>2.7720095333333337</v>
      </c>
      <c r="I720" s="118">
        <f t="shared" si="412"/>
        <v>0.82508127521526031</v>
      </c>
      <c r="K720" s="161">
        <f t="shared" si="413"/>
        <v>3.789352285E-2</v>
      </c>
      <c r="L720" s="161">
        <f t="shared" si="414"/>
        <v>0.14018852176522997</v>
      </c>
      <c r="M720" s="162">
        <f t="shared" si="415"/>
        <v>0.23119780060003037</v>
      </c>
      <c r="N720" s="161">
        <v>0.41580143000000003</v>
      </c>
      <c r="O720" s="132">
        <v>0.10757248</v>
      </c>
      <c r="P720" s="132">
        <v>3.0160419000000001E-2</v>
      </c>
      <c r="Q720" s="132">
        <v>3.1206481000000001E-2</v>
      </c>
      <c r="R720" s="132">
        <v>1.5684764E-3</v>
      </c>
      <c r="S720" s="132">
        <v>9.1849144999999995E-4</v>
      </c>
      <c r="T720" s="132">
        <v>4.2000739999999998E-3</v>
      </c>
      <c r="U720" s="132">
        <v>2.4529742999999998E-3</v>
      </c>
      <c r="V720" s="132">
        <v>0.22573988</v>
      </c>
      <c r="W720" s="164">
        <v>1.7850231E-6</v>
      </c>
      <c r="X720" s="132">
        <v>4.0114252E-3</v>
      </c>
      <c r="Y720" s="164">
        <v>8.6344213000000001E-7</v>
      </c>
      <c r="Z720" s="132">
        <v>1.4464954E-3</v>
      </c>
      <c r="AA720" s="164">
        <v>3.0351852999999999E-14</v>
      </c>
      <c r="AC720" s="118">
        <f t="shared" si="416"/>
        <v>0.41580143000000003</v>
      </c>
      <c r="AD720" s="118">
        <f t="shared" si="417"/>
        <v>0.17807939614999999</v>
      </c>
      <c r="AE720" s="118">
        <f t="shared" si="418"/>
        <v>0.14163236869999998</v>
      </c>
      <c r="AF720" s="118">
        <f t="shared" si="419"/>
        <v>0.14018852176523</v>
      </c>
      <c r="AG720" s="118">
        <f t="shared" si="420"/>
        <v>0.22975130520003037</v>
      </c>
      <c r="AI720" s="69">
        <v>24.397075999999998</v>
      </c>
      <c r="AJ720" s="69">
        <v>23.799356</v>
      </c>
      <c r="AK720" s="69">
        <v>0.48904516999999997</v>
      </c>
      <c r="AL720" s="69">
        <v>0</v>
      </c>
      <c r="AM720" s="69">
        <v>7.5643772999999997E-2</v>
      </c>
      <c r="AN720" s="69">
        <v>2.3263550000000001E-2</v>
      </c>
      <c r="AO720" s="69">
        <v>9.7673658999999999E-3</v>
      </c>
      <c r="AQ720" s="116">
        <v>7.6811475000000004E-2</v>
      </c>
      <c r="AR720" s="116">
        <v>7.2272691999999999E-2</v>
      </c>
      <c r="AS720" s="116">
        <v>2.6432179000000001E-3</v>
      </c>
      <c r="AT720" s="116">
        <v>1.8955644999999999E-3</v>
      </c>
      <c r="AU720" s="150">
        <f t="shared" si="421"/>
        <v>4.3328951989790043E-6</v>
      </c>
      <c r="AV720" s="150">
        <f t="shared" si="422"/>
        <v>9.7752140218600413E-9</v>
      </c>
      <c r="AW720" s="163">
        <f t="shared" si="423"/>
        <v>0.26548523199999996</v>
      </c>
      <c r="AX720" s="196">
        <v>2.5724309999999999E-6</v>
      </c>
      <c r="AY720" s="196">
        <v>7.7616455999999998E-9</v>
      </c>
      <c r="AZ720" s="196">
        <v>2.1205923999999999E-13</v>
      </c>
      <c r="BA720" s="196">
        <v>1.4805053000000001E-17</v>
      </c>
      <c r="BB720" s="196">
        <v>4.1995010000000002E-18</v>
      </c>
      <c r="BC720" s="196">
        <v>8.9351796000000004E-10</v>
      </c>
      <c r="BD720" s="196">
        <v>1.3032423999999999E-6</v>
      </c>
      <c r="BE720" s="196">
        <v>2.0219762000000001E-10</v>
      </c>
      <c r="BF720" s="196">
        <v>1.5113976E-9</v>
      </c>
      <c r="BG720" s="196">
        <v>2.8053944999999997E-10</v>
      </c>
      <c r="BH720" s="196">
        <v>5.6291998000000002E-13</v>
      </c>
      <c r="BI720" s="196">
        <v>1.6967068999999999E-11</v>
      </c>
      <c r="BJ720" s="196">
        <v>1.3062620000000001E-12</v>
      </c>
      <c r="BK720" s="196">
        <v>3.8544163999999998E-13</v>
      </c>
      <c r="BL720" s="196">
        <v>4.2250605999999999E-7</v>
      </c>
      <c r="BM720" s="196">
        <v>3.3822220999999998E-8</v>
      </c>
      <c r="BN720" s="196">
        <v>4.1003836999999998E-23</v>
      </c>
      <c r="BO720" s="108">
        <v>2.8679862E-2</v>
      </c>
      <c r="BP720" s="108">
        <v>0.23680536999999999</v>
      </c>
      <c r="BQ720" s="108">
        <v>0</v>
      </c>
      <c r="BR720" s="108">
        <v>0</v>
      </c>
      <c r="BS720" s="108">
        <v>0</v>
      </c>
      <c r="BU720" s="69">
        <v>1.9697979999999999E-4</v>
      </c>
      <c r="BV720" s="172">
        <v>1.0426443999999999E-5</v>
      </c>
      <c r="BW720" s="172">
        <v>7.7290980999999997E-5</v>
      </c>
      <c r="BX720" s="172">
        <v>2.9898921999999998E-7</v>
      </c>
      <c r="BY720" s="172">
        <v>8.9012067999999997E-6</v>
      </c>
      <c r="BZ720" s="172">
        <v>1.2608159000000001E-8</v>
      </c>
      <c r="CA720" s="172">
        <v>7.2995773999999997E-6</v>
      </c>
      <c r="CB720" s="172">
        <v>1.9136657000000001E-8</v>
      </c>
      <c r="CC720" s="172">
        <v>1.4068847E-6</v>
      </c>
      <c r="CD720" s="172">
        <v>2.8140036999999999E-6</v>
      </c>
      <c r="CE720" s="172">
        <v>1.1907978999999999E-14</v>
      </c>
      <c r="CF720" s="172">
        <v>9.0674754999999994E-20</v>
      </c>
      <c r="CG720" s="172">
        <v>7.7855315000000002E-16</v>
      </c>
      <c r="CH720" s="172">
        <v>6.6409547E-6</v>
      </c>
      <c r="CI720" s="172">
        <v>2.9617745999999999E-5</v>
      </c>
      <c r="CJ720" s="172">
        <v>5.2251267000000002E-5</v>
      </c>
      <c r="CK720" s="69">
        <v>0</v>
      </c>
      <c r="CM720" s="197">
        <v>9.1837016999999994E-16</v>
      </c>
      <c r="CN720" s="198">
        <v>2.7720044000000001</v>
      </c>
      <c r="CO720" s="198">
        <v>7.5237326000000002E-3</v>
      </c>
      <c r="CP720" s="198">
        <v>7.1369407999999999E-3</v>
      </c>
      <c r="CQ720" s="197">
        <v>1.8148096E-7</v>
      </c>
      <c r="CR720" s="197">
        <v>2.3522051999999999E-7</v>
      </c>
      <c r="CS720" s="198">
        <v>4.4437239000000002E-4</v>
      </c>
      <c r="CT720" s="198">
        <v>2.0007185999999999</v>
      </c>
      <c r="CU720" s="198">
        <v>1.8631881E-4</v>
      </c>
      <c r="CV720" s="198">
        <v>1.9675087000000001E-4</v>
      </c>
      <c r="CX720" s="166"/>
    </row>
    <row r="721" spans="1:102" ht="14.4">
      <c r="A721" t="s">
        <v>623</v>
      </c>
      <c r="B721" s="85" t="s">
        <v>523</v>
      </c>
      <c r="C721" s="113" t="str">
        <f t="shared" si="389"/>
        <v>A.100.16.113</v>
      </c>
      <c r="D721" s="9" t="s">
        <v>5</v>
      </c>
      <c r="E721" s="112" t="s">
        <v>362</v>
      </c>
      <c r="F721" s="115" t="str">
        <f t="shared" si="390"/>
        <v>C15</v>
      </c>
      <c r="G721" s="143">
        <f t="shared" si="411"/>
        <v>2.5311268000000005</v>
      </c>
      <c r="I721" s="118">
        <f t="shared" si="412"/>
        <v>0.59737259791112041</v>
      </c>
      <c r="K721" s="161">
        <f t="shared" si="413"/>
        <v>3.2519223313999999E-2</v>
      </c>
      <c r="L721" s="161">
        <f t="shared" si="414"/>
        <v>0.10839250822109001</v>
      </c>
      <c r="M721" s="162">
        <f t="shared" si="415"/>
        <v>7.6791846376030357E-2</v>
      </c>
      <c r="N721" s="161">
        <v>0.37966902000000002</v>
      </c>
      <c r="O721" s="132">
        <v>8.4916293000000004E-2</v>
      </c>
      <c r="P721" s="132">
        <v>2.2866002E-2</v>
      </c>
      <c r="Q721" s="132">
        <v>3.1668287000000003E-2</v>
      </c>
      <c r="R721" s="132">
        <v>1.2659961E-4</v>
      </c>
      <c r="S721" s="132">
        <v>6.7865999999999998E-4</v>
      </c>
      <c r="T721" s="164">
        <v>4.5676704E-5</v>
      </c>
      <c r="U721" s="132">
        <v>6.0786118000000005E-4</v>
      </c>
      <c r="V721" s="132">
        <v>7.6400040000000002E-2</v>
      </c>
      <c r="W721" s="164">
        <v>1.7850231E-6</v>
      </c>
      <c r="X721" s="132">
        <v>3.0360370000000002E-4</v>
      </c>
      <c r="Y721" s="164">
        <v>5.6701798999999997E-7</v>
      </c>
      <c r="Z721" s="164">
        <v>8.8202676000000003E-5</v>
      </c>
      <c r="AA721" s="164">
        <v>3.0351852999999999E-14</v>
      </c>
      <c r="AC721" s="118">
        <f t="shared" si="416"/>
        <v>0.37966902000000002</v>
      </c>
      <c r="AD721" s="118">
        <f t="shared" si="417"/>
        <v>0.14090937949399998</v>
      </c>
      <c r="AE721" s="118">
        <f t="shared" si="418"/>
        <v>0.108478358856</v>
      </c>
      <c r="AF721" s="118">
        <f t="shared" si="419"/>
        <v>0.10839250822109001</v>
      </c>
      <c r="AG721" s="118">
        <f t="shared" si="420"/>
        <v>7.6703643700030355E-2</v>
      </c>
      <c r="AI721" s="69">
        <v>23.973883000000001</v>
      </c>
      <c r="AJ721" s="69">
        <v>23.938081</v>
      </c>
      <c r="AK721" s="69">
        <v>3.5744278999999997E-2</v>
      </c>
      <c r="AL721" s="69">
        <v>0</v>
      </c>
      <c r="AM721" s="172">
        <v>1.8299681999999999E-6</v>
      </c>
      <c r="AN721" s="172">
        <v>4.7025867000000003E-5</v>
      </c>
      <c r="AO721" s="172">
        <v>8.7672413E-6</v>
      </c>
      <c r="AQ721" s="116">
        <v>6.3603648999999998E-2</v>
      </c>
      <c r="AR721" s="116">
        <v>5.9558278999999999E-2</v>
      </c>
      <c r="AS721" s="116">
        <v>2.2498926000000001E-3</v>
      </c>
      <c r="AT721" s="116">
        <v>1.7954772E-3</v>
      </c>
      <c r="AU721" s="150">
        <f t="shared" si="421"/>
        <v>3.5706402493890045E-6</v>
      </c>
      <c r="AV721" s="150">
        <f t="shared" si="422"/>
        <v>8.3206087044800432E-9</v>
      </c>
      <c r="AW721" s="163">
        <f t="shared" si="423"/>
        <v>0.25146739499999998</v>
      </c>
      <c r="AX721" s="196">
        <v>2.348889E-6</v>
      </c>
      <c r="AY721" s="196">
        <v>7.0871650999999997E-9</v>
      </c>
      <c r="AZ721" s="196">
        <v>1.9363147E-13</v>
      </c>
      <c r="BA721" s="196">
        <v>1.4805053000000001E-17</v>
      </c>
      <c r="BB721" s="196">
        <v>4.1995010000000002E-18</v>
      </c>
      <c r="BC721" s="196">
        <v>8.9443017000000001E-10</v>
      </c>
      <c r="BD721" s="196">
        <v>8.7524956E-7</v>
      </c>
      <c r="BE721" s="196">
        <v>2.0373944E-10</v>
      </c>
      <c r="BF721" s="196">
        <v>1.0194665999999999E-9</v>
      </c>
      <c r="BG721" s="196">
        <v>8.0835946000000001E-12</v>
      </c>
      <c r="BH721" s="196">
        <v>5.7126763000000003E-13</v>
      </c>
      <c r="BI721" s="196">
        <v>3.4958315000000001E-13</v>
      </c>
      <c r="BJ721" s="196">
        <v>8.4580263000000003E-13</v>
      </c>
      <c r="BK721" s="196">
        <v>1.93685E-13</v>
      </c>
      <c r="BL721" s="196">
        <v>3.4396337000000001E-7</v>
      </c>
      <c r="BM721" s="196">
        <v>1.6438891999999999E-9</v>
      </c>
      <c r="BN721" s="196">
        <v>4.1003836999999998E-23</v>
      </c>
      <c r="BO721" s="108">
        <v>1.2415084999999999E-2</v>
      </c>
      <c r="BP721" s="108">
        <v>0.23905230999999999</v>
      </c>
      <c r="BQ721" s="108">
        <v>0</v>
      </c>
      <c r="BR721" s="108">
        <v>0</v>
      </c>
      <c r="BS721" s="108">
        <v>0</v>
      </c>
      <c r="BU721" s="69">
        <v>1.2046136E-4</v>
      </c>
      <c r="BV721" s="172">
        <v>7.0298459000000001E-6</v>
      </c>
      <c r="BW721" s="172">
        <v>7.0574530999999998E-5</v>
      </c>
      <c r="BX721" s="172">
        <v>8.2311751E-8</v>
      </c>
      <c r="BY721" s="172">
        <v>5.7905180999999999E-6</v>
      </c>
      <c r="BZ721" s="172">
        <v>2.6255539999999999E-9</v>
      </c>
      <c r="CA721" s="172">
        <v>2.1033335999999999E-7</v>
      </c>
      <c r="CB721" s="172">
        <v>3.9852099999999997E-9</v>
      </c>
      <c r="CC721" s="172">
        <v>9.1159091000000004E-7</v>
      </c>
      <c r="CD721" s="172">
        <v>6.4488194000000004E-8</v>
      </c>
      <c r="CE721" s="172">
        <v>1.1907978999999999E-14</v>
      </c>
      <c r="CF721" s="172">
        <v>9.0674754999999994E-20</v>
      </c>
      <c r="CG721" s="172">
        <v>7.7855315000000002E-16</v>
      </c>
      <c r="CH721" s="172">
        <v>6.5096556000000004E-6</v>
      </c>
      <c r="CI721" s="172">
        <v>2.9215308999999999E-5</v>
      </c>
      <c r="CJ721" s="172">
        <v>6.6165615000000005E-8</v>
      </c>
      <c r="CK721" s="69">
        <v>0</v>
      </c>
      <c r="CM721" s="197">
        <v>9.1837016999999994E-16</v>
      </c>
      <c r="CN721" s="198">
        <v>2.5311240000000002</v>
      </c>
      <c r="CO721" s="198">
        <v>7.3075266999999998E-3</v>
      </c>
      <c r="CP721" s="198">
        <v>4.8103203000000004E-3</v>
      </c>
      <c r="CQ721" s="197">
        <v>1.4758413E-7</v>
      </c>
      <c r="CR721" s="197">
        <v>3.0069411999999999E-9</v>
      </c>
      <c r="CS721" s="198">
        <v>2.9385425E-4</v>
      </c>
      <c r="CT721" s="198">
        <v>1.4622413999999999</v>
      </c>
      <c r="CU721" s="197">
        <v>5.3686773000000002E-6</v>
      </c>
      <c r="CV721" s="198">
        <v>1.9609215E-4</v>
      </c>
      <c r="CX721" s="166"/>
    </row>
    <row r="722" spans="1:102" ht="14.4">
      <c r="A722" t="s">
        <v>624</v>
      </c>
      <c r="B722" s="85" t="s">
        <v>523</v>
      </c>
      <c r="C722" s="113" t="str">
        <f t="shared" si="389"/>
        <v>A.100.16.114</v>
      </c>
      <c r="D722" s="9" t="s">
        <v>5</v>
      </c>
      <c r="E722" s="112" t="s">
        <v>362</v>
      </c>
      <c r="F722" s="115" t="str">
        <f t="shared" si="390"/>
        <v>C35</v>
      </c>
      <c r="G722" s="143">
        <f t="shared" si="411"/>
        <v>2.655262</v>
      </c>
      <c r="I722" s="118">
        <f t="shared" si="412"/>
        <v>0.77327315412364661</v>
      </c>
      <c r="K722" s="161">
        <f t="shared" si="413"/>
        <v>3.4935987809999999E-2</v>
      </c>
      <c r="L722" s="161">
        <f t="shared" si="414"/>
        <v>0.16606192131361</v>
      </c>
      <c r="M722" s="162">
        <f t="shared" si="415"/>
        <v>0.17398594500003653</v>
      </c>
      <c r="N722" s="161">
        <v>0.39828930000000001</v>
      </c>
      <c r="O722" s="132">
        <v>0.13904852000000001</v>
      </c>
      <c r="P722" s="132">
        <v>2.5715974999999999E-2</v>
      </c>
      <c r="Q722" s="132">
        <v>3.3253024999999999E-2</v>
      </c>
      <c r="R722" s="132">
        <v>5.5094200000000001E-4</v>
      </c>
      <c r="S722" s="132">
        <v>7.1793952999999995E-4</v>
      </c>
      <c r="T722" s="132">
        <v>4.1408127999999997E-4</v>
      </c>
      <c r="U722" s="132">
        <v>1.2945960000000001E-3</v>
      </c>
      <c r="V722" s="132">
        <v>0.17171773000000001</v>
      </c>
      <c r="W722" s="164">
        <v>2.1476943999999998E-6</v>
      </c>
      <c r="X722" s="132">
        <v>1.64375E-3</v>
      </c>
      <c r="Y722" s="164">
        <v>6.8261920999999995E-7</v>
      </c>
      <c r="Z722" s="132">
        <v>6.2446500000000005E-4</v>
      </c>
      <c r="AA722" s="164">
        <v>3.6518578000000002E-14</v>
      </c>
      <c r="AC722" s="118">
        <f t="shared" si="416"/>
        <v>0.39828930000000001</v>
      </c>
      <c r="AD722" s="118">
        <f t="shared" si="417"/>
        <v>0.20099507881000001</v>
      </c>
      <c r="AE722" s="118">
        <f t="shared" si="418"/>
        <v>0.16668355600000001</v>
      </c>
      <c r="AF722" s="118">
        <f t="shared" si="419"/>
        <v>0.16606192131361</v>
      </c>
      <c r="AG722" s="118">
        <f t="shared" si="420"/>
        <v>0.17336148000003654</v>
      </c>
      <c r="AI722" s="69">
        <v>24.797689999999999</v>
      </c>
      <c r="AJ722" s="69">
        <v>24.572552999999999</v>
      </c>
      <c r="AK722" s="69">
        <v>0.19857544999999999</v>
      </c>
      <c r="AL722" s="69">
        <v>0</v>
      </c>
      <c r="AM722" s="69">
        <v>2.6490273000000002E-2</v>
      </c>
      <c r="AN722" s="172">
        <v>5.8434652E-5</v>
      </c>
      <c r="AO722" s="172">
        <v>1.2989103000000001E-5</v>
      </c>
      <c r="AQ722" s="116">
        <v>8.2824055999999993E-2</v>
      </c>
      <c r="AR722" s="116">
        <v>7.8234468000000001E-2</v>
      </c>
      <c r="AS722" s="116">
        <v>2.6893316999999999E-3</v>
      </c>
      <c r="AT722" s="116">
        <v>1.9002560999999999E-3</v>
      </c>
      <c r="AU722" s="150">
        <f t="shared" si="421"/>
        <v>4.6903158330328657E-6</v>
      </c>
      <c r="AV722" s="150">
        <f t="shared" si="422"/>
        <v>9.9457533162300505E-9</v>
      </c>
      <c r="AW722" s="163">
        <f t="shared" si="423"/>
        <v>0.26614231999999999</v>
      </c>
      <c r="AX722" s="196">
        <v>2.4640865999999999E-6</v>
      </c>
      <c r="AY722" s="196">
        <v>7.4347441000000004E-9</v>
      </c>
      <c r="AZ722" s="196">
        <v>2.0312782E-13</v>
      </c>
      <c r="BA722" s="196">
        <v>1.7813063999999999E-17</v>
      </c>
      <c r="BB722" s="196">
        <v>5.0527328999999997E-18</v>
      </c>
      <c r="BC722" s="196">
        <v>9.4618601000000003E-10</v>
      </c>
      <c r="BD722" s="196">
        <v>1.8644081E-6</v>
      </c>
      <c r="BE722" s="196">
        <v>2.1555428000000001E-10</v>
      </c>
      <c r="BF722" s="196">
        <v>2.1716696000000001E-9</v>
      </c>
      <c r="BG722" s="196">
        <v>1.1641924999999999E-10</v>
      </c>
      <c r="BH722" s="196">
        <v>5.6608644000000005E-13</v>
      </c>
      <c r="BI722" s="196">
        <v>5.3884854E-12</v>
      </c>
      <c r="BJ722" s="196">
        <v>9.6076560000000004E-13</v>
      </c>
      <c r="BK722" s="196">
        <v>2.4762097000000002E-13</v>
      </c>
      <c r="BL722" s="196">
        <v>3.4783096999999998E-7</v>
      </c>
      <c r="BM722" s="196">
        <v>1.3043977E-8</v>
      </c>
      <c r="BN722" s="196">
        <v>4.9334775999999998E-23</v>
      </c>
      <c r="BO722" s="108">
        <v>2.0756380000000001E-2</v>
      </c>
      <c r="BP722" s="108">
        <v>0.24538594</v>
      </c>
      <c r="BQ722" s="108">
        <v>0</v>
      </c>
      <c r="BR722" s="108">
        <v>0</v>
      </c>
      <c r="BS722" s="108">
        <v>0</v>
      </c>
      <c r="BU722" s="69">
        <v>1.6453573999999999E-4</v>
      </c>
      <c r="BV722" s="172">
        <v>1.4973531E-5</v>
      </c>
      <c r="BW722" s="172">
        <v>7.4035750999999999E-5</v>
      </c>
      <c r="BX722" s="172">
        <v>1.6268707E-7</v>
      </c>
      <c r="BY722" s="172">
        <v>1.2334077E-5</v>
      </c>
      <c r="BZ722" s="172">
        <v>2.7229675999999998E-9</v>
      </c>
      <c r="CA722" s="172">
        <v>3.0292044E-6</v>
      </c>
      <c r="CB722" s="172">
        <v>4.1331003000000002E-9</v>
      </c>
      <c r="CC722" s="172">
        <v>9.7234626000000009E-7</v>
      </c>
      <c r="CD722" s="172">
        <v>3.0831383000000001E-7</v>
      </c>
      <c r="CE722" s="172">
        <v>1.4327378999999999E-14</v>
      </c>
      <c r="CF722" s="172">
        <v>1.0909756E-19</v>
      </c>
      <c r="CG722" s="172">
        <v>9.3673537999999996E-16</v>
      </c>
      <c r="CH722" s="172">
        <v>7.3282276999999997E-6</v>
      </c>
      <c r="CI722" s="172">
        <v>3.0187069E-5</v>
      </c>
      <c r="CJ722" s="172">
        <v>2.1197675E-5</v>
      </c>
      <c r="CK722" s="69">
        <v>0</v>
      </c>
      <c r="CM722" s="197">
        <v>1.1049597E-15</v>
      </c>
      <c r="CN722" s="198">
        <v>2.6552592000000002</v>
      </c>
      <c r="CO722" s="198">
        <v>8.8708529999999997E-3</v>
      </c>
      <c r="CP722" s="198">
        <v>1.0245295999999999E-2</v>
      </c>
      <c r="CQ722" s="197">
        <v>1.4895169999999999E-7</v>
      </c>
      <c r="CR722" s="197">
        <v>4.9487462E-8</v>
      </c>
      <c r="CS722" s="198">
        <v>6.2598978E-4</v>
      </c>
      <c r="CT722" s="198">
        <v>1.5516619</v>
      </c>
      <c r="CU722" s="197">
        <v>7.7319240999999995E-5</v>
      </c>
      <c r="CV722" s="198">
        <v>1.9435631E-4</v>
      </c>
      <c r="CX722" s="166"/>
    </row>
    <row r="723" spans="1:102" ht="14.4">
      <c r="A723" t="s">
        <v>625</v>
      </c>
      <c r="B723" s="85" t="s">
        <v>523</v>
      </c>
      <c r="C723" s="113" t="str">
        <f t="shared" si="389"/>
        <v>A.100.16.115</v>
      </c>
      <c r="D723" s="9" t="s">
        <v>5</v>
      </c>
      <c r="E723" s="112" t="s">
        <v>362</v>
      </c>
      <c r="F723" s="115" t="str">
        <f t="shared" si="390"/>
        <v>C45</v>
      </c>
      <c r="G723" s="143">
        <f t="shared" si="411"/>
        <v>2.6577348666666669</v>
      </c>
      <c r="I723" s="118">
        <f t="shared" si="412"/>
        <v>0.77464203564364653</v>
      </c>
      <c r="K723" s="161">
        <f t="shared" si="413"/>
        <v>3.5069630120000007E-2</v>
      </c>
      <c r="L723" s="161">
        <f t="shared" si="414"/>
        <v>0.16644976401360997</v>
      </c>
      <c r="M723" s="162">
        <f t="shared" si="415"/>
        <v>0.1744624115100365</v>
      </c>
      <c r="N723" s="161">
        <v>0.39866023</v>
      </c>
      <c r="O723" s="132">
        <v>0.13928356</v>
      </c>
      <c r="P723" s="132">
        <v>2.5747472E-2</v>
      </c>
      <c r="Q723" s="132">
        <v>3.3217347000000001E-2</v>
      </c>
      <c r="R723" s="132">
        <v>5.7550943E-4</v>
      </c>
      <c r="S723" s="132">
        <v>8.5366239E-4</v>
      </c>
      <c r="T723" s="132">
        <v>4.2311129999999999E-4</v>
      </c>
      <c r="U723" s="132">
        <v>1.4159017E-3</v>
      </c>
      <c r="V723" s="132">
        <v>0.17211905999999999</v>
      </c>
      <c r="W723" s="164">
        <v>2.1476943999999998E-6</v>
      </c>
      <c r="X723" s="132">
        <v>1.7012469999999999E-3</v>
      </c>
      <c r="Y723" s="164">
        <v>6.8261920999999995E-7</v>
      </c>
      <c r="Z723" s="132">
        <v>6.4210451000000003E-4</v>
      </c>
      <c r="AA723" s="164">
        <v>3.6518578000000002E-14</v>
      </c>
      <c r="AC723" s="118">
        <f t="shared" si="416"/>
        <v>0.39866023</v>
      </c>
      <c r="AD723" s="118">
        <f t="shared" si="417"/>
        <v>0.20151656382000002</v>
      </c>
      <c r="AE723" s="118">
        <f t="shared" si="418"/>
        <v>0.16708903820999998</v>
      </c>
      <c r="AF723" s="118">
        <f t="shared" si="419"/>
        <v>0.16644976401360997</v>
      </c>
      <c r="AG723" s="118">
        <f t="shared" si="420"/>
        <v>0.17382030700003651</v>
      </c>
      <c r="AI723" s="69">
        <v>24.780873</v>
      </c>
      <c r="AJ723" s="69">
        <v>24.548593</v>
      </c>
      <c r="AK723" s="69">
        <v>0.20571792999999999</v>
      </c>
      <c r="AL723" s="69">
        <v>0</v>
      </c>
      <c r="AM723" s="69">
        <v>2.6490273000000002E-2</v>
      </c>
      <c r="AN723" s="172">
        <v>5.8434652E-5</v>
      </c>
      <c r="AO723" s="172">
        <v>1.2989103000000001E-5</v>
      </c>
      <c r="AQ723" s="116">
        <v>8.4099880000000002E-2</v>
      </c>
      <c r="AR723" s="116">
        <v>7.9508088000000005E-2</v>
      </c>
      <c r="AS723" s="116">
        <v>2.6932095E-3</v>
      </c>
      <c r="AT723" s="116">
        <v>1.8985819E-3</v>
      </c>
      <c r="AU723" s="150">
        <f t="shared" si="421"/>
        <v>4.7666719047328658E-6</v>
      </c>
      <c r="AV723" s="150">
        <f t="shared" si="422"/>
        <v>9.9600942938100501E-9</v>
      </c>
      <c r="AW723" s="163">
        <f t="shared" si="423"/>
        <v>0.26590783699999998</v>
      </c>
      <c r="AX723" s="196">
        <v>2.4663813000000001E-6</v>
      </c>
      <c r="AY723" s="196">
        <v>7.4416679999999998E-9</v>
      </c>
      <c r="AZ723" s="196">
        <v>2.0331699000000001E-13</v>
      </c>
      <c r="BA723" s="196">
        <v>1.7813063999999999E-17</v>
      </c>
      <c r="BB723" s="196">
        <v>5.0527328999999997E-18</v>
      </c>
      <c r="BC723" s="196">
        <v>9.4516771000000009E-10</v>
      </c>
      <c r="BD723" s="196">
        <v>1.8693491000000001E-6</v>
      </c>
      <c r="BE723" s="196">
        <v>2.1532189E-10</v>
      </c>
      <c r="BF723" s="196">
        <v>2.1774250000000001E-9</v>
      </c>
      <c r="BG723" s="196">
        <v>1.1803597E-10</v>
      </c>
      <c r="BH723" s="196">
        <v>5.6551074000000002E-13</v>
      </c>
      <c r="BI723" s="196">
        <v>5.4583567000000003E-12</v>
      </c>
      <c r="BJ723" s="196">
        <v>1.1298968E-12</v>
      </c>
      <c r="BK723" s="196">
        <v>2.8635258E-13</v>
      </c>
      <c r="BL723" s="196">
        <v>4.1662364E-7</v>
      </c>
      <c r="BM723" s="196">
        <v>1.3372696999999999E-8</v>
      </c>
      <c r="BN723" s="196">
        <v>4.9334775999999998E-23</v>
      </c>
      <c r="BO723" s="108">
        <v>2.0761497E-2</v>
      </c>
      <c r="BP723" s="108">
        <v>0.24514633999999999</v>
      </c>
      <c r="BQ723" s="108">
        <v>0</v>
      </c>
      <c r="BR723" s="108">
        <v>0</v>
      </c>
      <c r="BS723" s="108">
        <v>0</v>
      </c>
      <c r="BU723" s="69">
        <v>1.6490001000000001E-4</v>
      </c>
      <c r="BV723" s="172">
        <v>1.5013211000000001E-5</v>
      </c>
      <c r="BW723" s="172">
        <v>7.4104699000000006E-5</v>
      </c>
      <c r="BX723" s="172">
        <v>1.7688593E-7</v>
      </c>
      <c r="BY723" s="172">
        <v>1.2366763E-5</v>
      </c>
      <c r="BZ723" s="172">
        <v>2.7229675999999998E-9</v>
      </c>
      <c r="CA723" s="172">
        <v>3.071271E-6</v>
      </c>
      <c r="CB723" s="172">
        <v>4.1331003000000002E-9</v>
      </c>
      <c r="CC723" s="172">
        <v>1.1546480999999999E-6</v>
      </c>
      <c r="CD723" s="172">
        <v>3.1432315000000002E-7</v>
      </c>
      <c r="CE723" s="172">
        <v>1.4327378999999999E-14</v>
      </c>
      <c r="CF723" s="172">
        <v>1.0909756E-19</v>
      </c>
      <c r="CG723" s="172">
        <v>9.3673537999999996E-16</v>
      </c>
      <c r="CH723" s="172">
        <v>7.3239833999999996E-6</v>
      </c>
      <c r="CI723" s="172">
        <v>3.0167005000000001E-5</v>
      </c>
      <c r="CJ723" s="172">
        <v>2.1200362000000001E-5</v>
      </c>
      <c r="CK723" s="69">
        <v>0</v>
      </c>
      <c r="CM723" s="197">
        <v>1.1049597E-15</v>
      </c>
      <c r="CN723" s="198">
        <v>2.6577320000000002</v>
      </c>
      <c r="CO723" s="198">
        <v>8.8602627999999992E-3</v>
      </c>
      <c r="CP723" s="198">
        <v>1.0272445E-2</v>
      </c>
      <c r="CQ723" s="197">
        <v>1.7846851E-7</v>
      </c>
      <c r="CR723" s="197">
        <v>5.0086381999999999E-8</v>
      </c>
      <c r="CS723" s="198">
        <v>6.2764883000000001E-4</v>
      </c>
      <c r="CT723" s="198">
        <v>1.8440951000000001</v>
      </c>
      <c r="CU723" s="197">
        <v>7.8392974000000002E-5</v>
      </c>
      <c r="CV723" s="198">
        <v>1.9415962E-4</v>
      </c>
      <c r="CX723" s="166"/>
    </row>
    <row r="724" spans="1:102" ht="14.4">
      <c r="A724" t="s">
        <v>626</v>
      </c>
      <c r="B724" s="85" t="s">
        <v>523</v>
      </c>
      <c r="C724" s="113" t="str">
        <f t="shared" si="389"/>
        <v>A.100.16.116</v>
      </c>
      <c r="D724" s="9" t="s">
        <v>5</v>
      </c>
      <c r="E724" s="112" t="s">
        <v>362</v>
      </c>
      <c r="F724" s="115" t="str">
        <f t="shared" si="390"/>
        <v>C55</v>
      </c>
      <c r="G724" s="143">
        <f t="shared" si="411"/>
        <v>2.5335996000000001</v>
      </c>
      <c r="I724" s="118">
        <f t="shared" si="412"/>
        <v>0.59874146537512041</v>
      </c>
      <c r="K724" s="161">
        <f t="shared" si="413"/>
        <v>3.2652864633999995E-2</v>
      </c>
      <c r="L724" s="161">
        <f t="shared" si="414"/>
        <v>0.10878034992109001</v>
      </c>
      <c r="M724" s="162">
        <f t="shared" si="415"/>
        <v>7.7268310820030342E-2</v>
      </c>
      <c r="N724" s="161">
        <v>0.38003994000000002</v>
      </c>
      <c r="O724" s="132">
        <v>8.5151331999999996E-2</v>
      </c>
      <c r="P724" s="132">
        <v>2.2897499000000002E-2</v>
      </c>
      <c r="Q724" s="132">
        <v>3.1632608E-2</v>
      </c>
      <c r="R724" s="132">
        <v>1.5116703999999999E-4</v>
      </c>
      <c r="S724" s="132">
        <v>8.1438286999999999E-4</v>
      </c>
      <c r="T724" s="164">
        <v>5.4706724000000002E-5</v>
      </c>
      <c r="U724" s="132">
        <v>7.2916688000000001E-4</v>
      </c>
      <c r="V724" s="132">
        <v>7.6801367999999995E-2</v>
      </c>
      <c r="W724" s="164">
        <v>1.7850231E-6</v>
      </c>
      <c r="X724" s="132">
        <v>3.6110063999999999E-4</v>
      </c>
      <c r="Y724" s="164">
        <v>5.6701798999999997E-7</v>
      </c>
      <c r="Z724" s="132">
        <v>1.0584218000000001E-4</v>
      </c>
      <c r="AA724" s="164">
        <v>3.0351852999999999E-14</v>
      </c>
      <c r="AC724" s="118">
        <f t="shared" si="416"/>
        <v>0.38003994000000002</v>
      </c>
      <c r="AD724" s="118">
        <f t="shared" si="417"/>
        <v>0.14143086251399997</v>
      </c>
      <c r="AE724" s="118">
        <f t="shared" si="418"/>
        <v>0.10888384006</v>
      </c>
      <c r="AF724" s="118">
        <f t="shared" si="419"/>
        <v>0.10878034992109001</v>
      </c>
      <c r="AG724" s="118">
        <f t="shared" si="420"/>
        <v>7.7162468640030346E-2</v>
      </c>
      <c r="AI724" s="69">
        <v>23.957065</v>
      </c>
      <c r="AJ724" s="69">
        <v>23.914121000000002</v>
      </c>
      <c r="AK724" s="69">
        <v>4.2886754999999999E-2</v>
      </c>
      <c r="AL724" s="69">
        <v>0</v>
      </c>
      <c r="AM724" s="172">
        <v>1.8299681999999999E-6</v>
      </c>
      <c r="AN724" s="172">
        <v>4.7025867000000003E-5</v>
      </c>
      <c r="AO724" s="172">
        <v>8.7672413E-6</v>
      </c>
      <c r="AQ724" s="116">
        <v>6.4879471999999994E-2</v>
      </c>
      <c r="AR724" s="116">
        <v>6.0831899000000002E-2</v>
      </c>
      <c r="AS724" s="116">
        <v>2.2537704000000001E-3</v>
      </c>
      <c r="AT724" s="116">
        <v>1.7938030000000001E-3</v>
      </c>
      <c r="AU724" s="150">
        <f t="shared" si="421"/>
        <v>3.6469963911890041E-6</v>
      </c>
      <c r="AV724" s="150">
        <f t="shared" si="422"/>
        <v>8.3349496774400405E-9</v>
      </c>
      <c r="AW724" s="163">
        <f t="shared" si="423"/>
        <v>0.251232913</v>
      </c>
      <c r="AX724" s="196">
        <v>2.3511838000000001E-6</v>
      </c>
      <c r="AY724" s="196">
        <v>7.0940889999999999E-9</v>
      </c>
      <c r="AZ724" s="196">
        <v>1.9382064000000001E-13</v>
      </c>
      <c r="BA724" s="196">
        <v>1.4805053000000001E-17</v>
      </c>
      <c r="BB724" s="196">
        <v>4.1995010000000002E-18</v>
      </c>
      <c r="BC724" s="196">
        <v>8.9341186999999997E-10</v>
      </c>
      <c r="BD724" s="196">
        <v>8.8019053000000001E-7</v>
      </c>
      <c r="BE724" s="196">
        <v>2.0350704999999999E-10</v>
      </c>
      <c r="BF724" s="196">
        <v>1.0252219999999999E-9</v>
      </c>
      <c r="BG724" s="196">
        <v>9.7003100000000007E-12</v>
      </c>
      <c r="BH724" s="196">
        <v>5.7069193000000001E-13</v>
      </c>
      <c r="BI724" s="196">
        <v>4.1945446000000002E-13</v>
      </c>
      <c r="BJ724" s="196">
        <v>1.0149338E-12</v>
      </c>
      <c r="BK724" s="196">
        <v>2.3241660999999997E-13</v>
      </c>
      <c r="BL724" s="196">
        <v>4.1275603999999998E-7</v>
      </c>
      <c r="BM724" s="196">
        <v>1.9726093000000001E-9</v>
      </c>
      <c r="BN724" s="196">
        <v>4.1003836999999998E-23</v>
      </c>
      <c r="BO724" s="108">
        <v>1.2420202999999999E-2</v>
      </c>
      <c r="BP724" s="108">
        <v>0.23881271000000001</v>
      </c>
      <c r="BQ724" s="108">
        <v>0</v>
      </c>
      <c r="BR724" s="108">
        <v>0</v>
      </c>
      <c r="BS724" s="108">
        <v>0</v>
      </c>
      <c r="BU724" s="69">
        <v>1.2082563E-4</v>
      </c>
      <c r="BV724" s="172">
        <v>7.0695255000000004E-6</v>
      </c>
      <c r="BW724" s="172">
        <v>7.0643480000000001E-5</v>
      </c>
      <c r="BX724" s="172">
        <v>9.6510615000000003E-8</v>
      </c>
      <c r="BY724" s="172">
        <v>5.8232035E-6</v>
      </c>
      <c r="BZ724" s="172">
        <v>2.6255539999999999E-9</v>
      </c>
      <c r="CA724" s="172">
        <v>2.5239996000000002E-7</v>
      </c>
      <c r="CB724" s="172">
        <v>3.9852099999999997E-9</v>
      </c>
      <c r="CC724" s="172">
        <v>1.0938927E-6</v>
      </c>
      <c r="CD724" s="172">
        <v>7.0497511E-8</v>
      </c>
      <c r="CE724" s="172">
        <v>1.1907978999999999E-14</v>
      </c>
      <c r="CF724" s="172">
        <v>9.0674754999999994E-20</v>
      </c>
      <c r="CG724" s="172">
        <v>7.7855315000000002E-16</v>
      </c>
      <c r="CH724" s="172">
        <v>6.5054112000000004E-6</v>
      </c>
      <c r="CI724" s="172">
        <v>2.9195244000000002E-5</v>
      </c>
      <c r="CJ724" s="172">
        <v>6.8852923E-8</v>
      </c>
      <c r="CK724" s="69">
        <v>0</v>
      </c>
      <c r="CM724" s="197">
        <v>9.1837016999999994E-16</v>
      </c>
      <c r="CN724" s="198">
        <v>2.5335968000000002</v>
      </c>
      <c r="CO724" s="198">
        <v>7.2969365000000001E-3</v>
      </c>
      <c r="CP724" s="198">
        <v>4.8374684999999999E-3</v>
      </c>
      <c r="CQ724" s="197">
        <v>1.7710094000000001E-7</v>
      </c>
      <c r="CR724" s="197">
        <v>3.6058613000000002E-9</v>
      </c>
      <c r="CS724" s="198">
        <v>2.9551331000000002E-4</v>
      </c>
      <c r="CT724" s="198">
        <v>1.7546746</v>
      </c>
      <c r="CU724" s="197">
        <v>6.4424104E-6</v>
      </c>
      <c r="CV724" s="198">
        <v>1.9589547000000001E-4</v>
      </c>
      <c r="CX724" s="166"/>
    </row>
    <row r="725" spans="1:102" ht="14.4">
      <c r="A725" t="s">
        <v>627</v>
      </c>
      <c r="B725" s="85" t="s">
        <v>523</v>
      </c>
      <c r="C725" s="113" t="str">
        <f t="shared" si="389"/>
        <v>A.100.16.117</v>
      </c>
      <c r="D725" s="9" t="s">
        <v>5</v>
      </c>
      <c r="E725" s="112" t="s">
        <v>362</v>
      </c>
      <c r="F725" s="115" t="str">
        <f t="shared" si="390"/>
        <v>C60</v>
      </c>
      <c r="G725" s="143">
        <f t="shared" si="411"/>
        <v>2.5335996000000001</v>
      </c>
      <c r="I725" s="118">
        <f t="shared" si="412"/>
        <v>0.59874146537512041</v>
      </c>
      <c r="K725" s="161">
        <f t="shared" si="413"/>
        <v>3.2652864633999995E-2</v>
      </c>
      <c r="L725" s="161">
        <f t="shared" si="414"/>
        <v>0.10878034992109001</v>
      </c>
      <c r="M725" s="162">
        <f t="shared" si="415"/>
        <v>7.7268310820030342E-2</v>
      </c>
      <c r="N725" s="161">
        <v>0.38003994000000002</v>
      </c>
      <c r="O725" s="132">
        <v>8.5151331999999996E-2</v>
      </c>
      <c r="P725" s="132">
        <v>2.2897499000000002E-2</v>
      </c>
      <c r="Q725" s="132">
        <v>3.1632608E-2</v>
      </c>
      <c r="R725" s="132">
        <v>1.5116703999999999E-4</v>
      </c>
      <c r="S725" s="132">
        <v>8.1438286999999999E-4</v>
      </c>
      <c r="T725" s="164">
        <v>5.4706724000000002E-5</v>
      </c>
      <c r="U725" s="132">
        <v>7.2916688000000001E-4</v>
      </c>
      <c r="V725" s="132">
        <v>7.6801367999999995E-2</v>
      </c>
      <c r="W725" s="164">
        <v>1.7850231E-6</v>
      </c>
      <c r="X725" s="132">
        <v>3.6110063999999999E-4</v>
      </c>
      <c r="Y725" s="164">
        <v>5.6701798999999997E-7</v>
      </c>
      <c r="Z725" s="132">
        <v>1.0584218000000001E-4</v>
      </c>
      <c r="AA725" s="164">
        <v>3.0351852999999999E-14</v>
      </c>
      <c r="AC725" s="118">
        <f t="shared" si="416"/>
        <v>0.38003994000000002</v>
      </c>
      <c r="AD725" s="118">
        <f t="shared" si="417"/>
        <v>0.14143086251399997</v>
      </c>
      <c r="AE725" s="118">
        <f t="shared" si="418"/>
        <v>0.10888384006</v>
      </c>
      <c r="AF725" s="118">
        <f t="shared" si="419"/>
        <v>0.10878034992109001</v>
      </c>
      <c r="AG725" s="118">
        <f t="shared" si="420"/>
        <v>7.7162468640030346E-2</v>
      </c>
      <c r="AI725" s="69">
        <v>23.957065</v>
      </c>
      <c r="AJ725" s="69">
        <v>23.914121000000002</v>
      </c>
      <c r="AK725" s="69">
        <v>4.2886754999999999E-2</v>
      </c>
      <c r="AL725" s="69">
        <v>0</v>
      </c>
      <c r="AM725" s="172">
        <v>1.8299681999999999E-6</v>
      </c>
      <c r="AN725" s="172">
        <v>4.7025867000000003E-5</v>
      </c>
      <c r="AO725" s="172">
        <v>8.7672413E-6</v>
      </c>
      <c r="AQ725" s="116">
        <v>6.4879471999999994E-2</v>
      </c>
      <c r="AR725" s="116">
        <v>6.0831899000000002E-2</v>
      </c>
      <c r="AS725" s="116">
        <v>2.2537704000000001E-3</v>
      </c>
      <c r="AT725" s="116">
        <v>1.7938030000000001E-3</v>
      </c>
      <c r="AU725" s="150">
        <f t="shared" si="421"/>
        <v>3.6469963911890041E-6</v>
      </c>
      <c r="AV725" s="150">
        <f t="shared" si="422"/>
        <v>8.3349496774400405E-9</v>
      </c>
      <c r="AW725" s="163">
        <f t="shared" si="423"/>
        <v>0.251232913</v>
      </c>
      <c r="AX725" s="196">
        <v>2.3511838000000001E-6</v>
      </c>
      <c r="AY725" s="196">
        <v>7.0940889999999999E-9</v>
      </c>
      <c r="AZ725" s="196">
        <v>1.9382064000000001E-13</v>
      </c>
      <c r="BA725" s="196">
        <v>1.4805053000000001E-17</v>
      </c>
      <c r="BB725" s="196">
        <v>4.1995010000000002E-18</v>
      </c>
      <c r="BC725" s="196">
        <v>8.9341186999999997E-10</v>
      </c>
      <c r="BD725" s="196">
        <v>8.8019053000000001E-7</v>
      </c>
      <c r="BE725" s="196">
        <v>2.0350704999999999E-10</v>
      </c>
      <c r="BF725" s="196">
        <v>1.0252219999999999E-9</v>
      </c>
      <c r="BG725" s="196">
        <v>9.7003100000000007E-12</v>
      </c>
      <c r="BH725" s="196">
        <v>5.7069193000000001E-13</v>
      </c>
      <c r="BI725" s="196">
        <v>4.1945446000000002E-13</v>
      </c>
      <c r="BJ725" s="196">
        <v>1.0149338E-12</v>
      </c>
      <c r="BK725" s="196">
        <v>2.3241660999999997E-13</v>
      </c>
      <c r="BL725" s="196">
        <v>4.1275603999999998E-7</v>
      </c>
      <c r="BM725" s="196">
        <v>1.9726093000000001E-9</v>
      </c>
      <c r="BN725" s="196">
        <v>4.1003836999999998E-23</v>
      </c>
      <c r="BO725" s="108">
        <v>1.2420202999999999E-2</v>
      </c>
      <c r="BP725" s="108">
        <v>0.23881271000000001</v>
      </c>
      <c r="BQ725" s="108">
        <v>0</v>
      </c>
      <c r="BR725" s="108">
        <v>0</v>
      </c>
      <c r="BS725" s="108">
        <v>0</v>
      </c>
      <c r="BU725" s="69">
        <v>1.2082563E-4</v>
      </c>
      <c r="BV725" s="172">
        <v>7.0695255000000004E-6</v>
      </c>
      <c r="BW725" s="172">
        <v>7.0643480000000001E-5</v>
      </c>
      <c r="BX725" s="172">
        <v>9.6510615000000003E-8</v>
      </c>
      <c r="BY725" s="172">
        <v>5.8232035E-6</v>
      </c>
      <c r="BZ725" s="172">
        <v>2.6255539999999999E-9</v>
      </c>
      <c r="CA725" s="172">
        <v>2.5239996000000002E-7</v>
      </c>
      <c r="CB725" s="172">
        <v>3.9852099999999997E-9</v>
      </c>
      <c r="CC725" s="172">
        <v>1.0938927E-6</v>
      </c>
      <c r="CD725" s="172">
        <v>7.0497511E-8</v>
      </c>
      <c r="CE725" s="172">
        <v>1.1907978999999999E-14</v>
      </c>
      <c r="CF725" s="172">
        <v>9.0674754999999994E-20</v>
      </c>
      <c r="CG725" s="172">
        <v>7.7855315000000002E-16</v>
      </c>
      <c r="CH725" s="172">
        <v>6.5054112000000004E-6</v>
      </c>
      <c r="CI725" s="172">
        <v>2.9195244000000002E-5</v>
      </c>
      <c r="CJ725" s="172">
        <v>6.8852923E-8</v>
      </c>
      <c r="CK725" s="69">
        <v>0</v>
      </c>
      <c r="CM725" s="197">
        <v>9.1837016999999994E-16</v>
      </c>
      <c r="CN725" s="198">
        <v>2.5335968000000002</v>
      </c>
      <c r="CO725" s="198">
        <v>7.2969365000000001E-3</v>
      </c>
      <c r="CP725" s="198">
        <v>4.8374684999999999E-3</v>
      </c>
      <c r="CQ725" s="197">
        <v>1.7710094000000001E-7</v>
      </c>
      <c r="CR725" s="197">
        <v>3.6058613000000002E-9</v>
      </c>
      <c r="CS725" s="198">
        <v>2.9551331000000002E-4</v>
      </c>
      <c r="CT725" s="198">
        <v>1.7546746</v>
      </c>
      <c r="CU725" s="197">
        <v>6.4424104E-6</v>
      </c>
      <c r="CV725" s="198">
        <v>1.9589547000000001E-4</v>
      </c>
      <c r="CX725" s="166"/>
    </row>
    <row r="726" spans="1:102" ht="14.4">
      <c r="B726" s="85"/>
      <c r="C726" s="113"/>
      <c r="D726" s="1" t="s">
        <v>6</v>
      </c>
      <c r="E726" s="112"/>
      <c r="T726" s="3"/>
      <c r="W726" s="3"/>
      <c r="Y726" s="3"/>
      <c r="AA726" s="3"/>
      <c r="AC726" s="142"/>
      <c r="AD726" s="142"/>
      <c r="AE726" s="142"/>
      <c r="AF726" s="142"/>
      <c r="AG726" s="142"/>
      <c r="AM726" s="3"/>
      <c r="AN726" s="3"/>
      <c r="AO726" s="3"/>
      <c r="AU726" s="86"/>
      <c r="AV726" s="86"/>
      <c r="AW726" s="86"/>
      <c r="AX726" s="3"/>
      <c r="AY726" s="3"/>
      <c r="AZ726" s="3"/>
      <c r="BA726" s="3"/>
      <c r="BB726" s="3"/>
      <c r="BC726" s="3"/>
      <c r="BD726" s="3"/>
      <c r="BE726" s="3"/>
      <c r="BF726" s="3"/>
      <c r="BG726" s="3"/>
      <c r="BH726" s="3"/>
      <c r="BI726" s="3"/>
      <c r="BJ726" s="3"/>
      <c r="BK726" s="3"/>
      <c r="BL726" s="3"/>
      <c r="BM726" s="3"/>
      <c r="BN726" s="3"/>
      <c r="BV726" s="3"/>
      <c r="BW726" s="3"/>
      <c r="BX726" s="3"/>
      <c r="BY726" s="3"/>
      <c r="BZ726" s="3"/>
      <c r="CA726" s="3"/>
      <c r="CB726" s="3"/>
      <c r="CC726" s="3"/>
      <c r="CD726" s="3"/>
      <c r="CE726" s="3"/>
      <c r="CF726" s="3"/>
      <c r="CG726" s="3"/>
      <c r="CH726" s="3"/>
      <c r="CI726" s="3"/>
      <c r="CJ726" s="3"/>
      <c r="CM726" s="3"/>
      <c r="CQ726" s="3"/>
      <c r="CR726" s="3"/>
      <c r="CU726" s="3"/>
    </row>
    <row r="727" spans="1:102" ht="14.4">
      <c r="A727" t="s">
        <v>628</v>
      </c>
      <c r="B727" s="85" t="s">
        <v>523</v>
      </c>
      <c r="C727" s="113" t="str">
        <f t="shared" si="389"/>
        <v>A.100.18.101</v>
      </c>
      <c r="D727" s="9" t="s">
        <v>6</v>
      </c>
      <c r="E727" s="112" t="s">
        <v>362</v>
      </c>
      <c r="F727" s="115" t="str">
        <f t="shared" si="390"/>
        <v>13CrMo4 5 (1.7335)</v>
      </c>
      <c r="G727" s="143">
        <f t="shared" ref="G727:G730" si="424">N727/0.15</f>
        <v>2.7585622666666665</v>
      </c>
      <c r="I727" s="118">
        <f t="shared" ref="I727:I730" si="425">K727+L727+M727+N727</f>
        <v>0.92137845691578812</v>
      </c>
      <c r="K727" s="161">
        <f t="shared" ref="K727:K730" si="426">Q727+R727+S727+T727</f>
        <v>3.4785999499999998E-2</v>
      </c>
      <c r="L727" s="161">
        <f t="shared" ref="L727:L730" si="427">O727+P727+U727+Y727+W727</f>
        <v>0.14926426151576003</v>
      </c>
      <c r="M727" s="162">
        <f t="shared" ref="M727:M730" si="428">V727+X727+Z727+AA727</f>
        <v>0.3235438559000281</v>
      </c>
      <c r="N727" s="161">
        <v>0.41378433999999997</v>
      </c>
      <c r="O727" s="132">
        <v>0.11146693000000001</v>
      </c>
      <c r="P727" s="132">
        <v>3.5306977000000003E-2</v>
      </c>
      <c r="Q727" s="132">
        <v>3.0934963999999999E-2</v>
      </c>
      <c r="R727" s="132">
        <v>1.5915947E-3</v>
      </c>
      <c r="S727" s="132">
        <v>7.9929299999999997E-4</v>
      </c>
      <c r="T727" s="132">
        <v>1.4601478E-3</v>
      </c>
      <c r="U727" s="132">
        <v>2.4881767000000002E-3</v>
      </c>
      <c r="V727" s="132">
        <v>0.31793122000000001</v>
      </c>
      <c r="W727" s="164">
        <v>1.6527991E-6</v>
      </c>
      <c r="X727" s="132">
        <v>3.4598045000000001E-3</v>
      </c>
      <c r="Y727" s="164">
        <v>5.2501666000000003E-7</v>
      </c>
      <c r="Z727" s="132">
        <v>2.1528314000000002E-3</v>
      </c>
      <c r="AA727" s="164">
        <v>2.8103567E-14</v>
      </c>
      <c r="AC727" s="118">
        <f t="shared" si="416"/>
        <v>0.41378433999999997</v>
      </c>
      <c r="AD727" s="118">
        <f t="shared" si="417"/>
        <v>0.18404808320000005</v>
      </c>
      <c r="AE727" s="118">
        <f t="shared" si="418"/>
        <v>0.15141491510000002</v>
      </c>
      <c r="AF727" s="118">
        <f t="shared" si="419"/>
        <v>0.14926426151576003</v>
      </c>
      <c r="AG727" s="118">
        <f t="shared" si="420"/>
        <v>0.3213910245000281</v>
      </c>
      <c r="AI727" s="69">
        <v>24.167826000000002</v>
      </c>
      <c r="AJ727" s="69">
        <v>23.607367</v>
      </c>
      <c r="AK727" s="69">
        <v>0.42796487</v>
      </c>
      <c r="AL727" s="69">
        <v>0</v>
      </c>
      <c r="AM727" s="69">
        <v>0.13244205000000001</v>
      </c>
      <c r="AN727" s="172">
        <v>4.3542470000000003E-5</v>
      </c>
      <c r="AO727" s="172">
        <v>8.1178159999999992E-6</v>
      </c>
      <c r="AQ727" s="116">
        <v>7.7003210000000002E-2</v>
      </c>
      <c r="AR727" s="116">
        <v>7.2302215000000003E-2</v>
      </c>
      <c r="AS727" s="116">
        <v>2.7101247999999998E-3</v>
      </c>
      <c r="AT727" s="116">
        <v>1.9908702000000001E-3</v>
      </c>
      <c r="AU727" s="150">
        <f t="shared" si="421"/>
        <v>4.3346651748075971E-6</v>
      </c>
      <c r="AV727" s="150">
        <f t="shared" si="422"/>
        <v>1.0022650708510038E-8</v>
      </c>
      <c r="AW727" s="163">
        <f t="shared" si="423"/>
        <v>0.27883335399999998</v>
      </c>
      <c r="AX727" s="196">
        <v>2.5599489000000002E-6</v>
      </c>
      <c r="AY727" s="196">
        <v>7.7239837E-9</v>
      </c>
      <c r="AZ727" s="196">
        <v>2.1103025999999999E-13</v>
      </c>
      <c r="BA727" s="196">
        <v>1.3708382999999999E-17</v>
      </c>
      <c r="BB727" s="196">
        <v>3.8884267999999999E-18</v>
      </c>
      <c r="BC727" s="196">
        <v>8.7239578999999997E-10</v>
      </c>
      <c r="BD727" s="196">
        <v>1.3663526999999999E-6</v>
      </c>
      <c r="BE727" s="196">
        <v>1.9873462999999999E-10</v>
      </c>
      <c r="BF727" s="196">
        <v>1.5915249E-9</v>
      </c>
      <c r="BG727" s="196">
        <v>4.8284113999999997E-10</v>
      </c>
      <c r="BH727" s="196">
        <v>5.6361078000000004E-13</v>
      </c>
      <c r="BI727" s="196">
        <v>2.2964758000000001E-11</v>
      </c>
      <c r="BJ727" s="196">
        <v>1.3821586E-12</v>
      </c>
      <c r="BK727" s="196">
        <v>4.4478087000000001E-13</v>
      </c>
      <c r="BL727" s="196">
        <v>3.6233545000000001E-7</v>
      </c>
      <c r="BM727" s="196">
        <v>4.5155729E-8</v>
      </c>
      <c r="BN727" s="196">
        <v>3.7966515999999997E-23</v>
      </c>
      <c r="BO727" s="108">
        <v>4.3063853999999999E-2</v>
      </c>
      <c r="BP727" s="108">
        <v>0.23576949999999999</v>
      </c>
      <c r="BQ727" s="108">
        <v>0</v>
      </c>
      <c r="BR727" s="108">
        <v>0</v>
      </c>
      <c r="BS727" s="108">
        <v>0</v>
      </c>
      <c r="BU727" s="69">
        <v>2.4747460000000001E-4</v>
      </c>
      <c r="BV727" s="172">
        <v>1.0973690000000001E-5</v>
      </c>
      <c r="BW727" s="172">
        <v>7.6916035999999999E-5</v>
      </c>
      <c r="BX727" s="172">
        <v>3.0255086000000002E-7</v>
      </c>
      <c r="BY727" s="172">
        <v>9.0392133000000002E-6</v>
      </c>
      <c r="BZ727" s="172">
        <v>2.4310684999999999E-9</v>
      </c>
      <c r="CA727" s="172">
        <v>1.2563425000000001E-5</v>
      </c>
      <c r="CB727" s="172">
        <v>3.6900092999999999E-9</v>
      </c>
      <c r="CC727" s="172">
        <v>1.1059562E-6</v>
      </c>
      <c r="CD727" s="172">
        <v>1.0016995999999999E-6</v>
      </c>
      <c r="CE727" s="172">
        <v>1.1025907E-14</v>
      </c>
      <c r="CF727" s="172">
        <v>8.3958107000000003E-20</v>
      </c>
      <c r="CG727" s="172">
        <v>7.2088254000000003E-16</v>
      </c>
      <c r="CH727" s="172">
        <v>6.625502E-6</v>
      </c>
      <c r="CI727" s="172">
        <v>2.9314944E-5</v>
      </c>
      <c r="CJ727" s="172">
        <v>9.9625460000000001E-5</v>
      </c>
      <c r="CK727" s="69">
        <v>0</v>
      </c>
      <c r="CM727" s="197">
        <v>8.5034275000000003E-16</v>
      </c>
      <c r="CN727" s="198">
        <v>2.7585597000000002</v>
      </c>
      <c r="CO727" s="198">
        <v>6.9381427999999998E-3</v>
      </c>
      <c r="CP727" s="198">
        <v>7.5085962999999999E-3</v>
      </c>
      <c r="CQ727" s="197">
        <v>1.5414495000000001E-7</v>
      </c>
      <c r="CR727" s="197">
        <v>2.1042129E-7</v>
      </c>
      <c r="CS727" s="198">
        <v>4.5875699E-4</v>
      </c>
      <c r="CT727" s="198">
        <v>1.8730199000000001</v>
      </c>
      <c r="CU727" s="198">
        <v>3.2067643000000001E-4</v>
      </c>
      <c r="CV727" s="198">
        <v>1.9340785999999999E-4</v>
      </c>
      <c r="CX727" s="166"/>
    </row>
    <row r="728" spans="1:102" ht="14.4">
      <c r="A728" t="s">
        <v>629</v>
      </c>
      <c r="B728" s="85" t="s">
        <v>523</v>
      </c>
      <c r="C728" s="113" t="str">
        <f t="shared" si="389"/>
        <v>A.100.18.102</v>
      </c>
      <c r="D728" s="9" t="s">
        <v>6</v>
      </c>
      <c r="E728" s="112" t="s">
        <v>362</v>
      </c>
      <c r="F728" s="115" t="str">
        <f t="shared" si="390"/>
        <v>21MoV53</v>
      </c>
      <c r="G728" s="143">
        <f t="shared" si="424"/>
        <v>2.7169361333333337</v>
      </c>
      <c r="I728" s="118">
        <f t="shared" si="425"/>
        <v>1.0171012115002283</v>
      </c>
      <c r="K728" s="161">
        <f t="shared" si="426"/>
        <v>4.7686002999999998E-2</v>
      </c>
      <c r="L728" s="161">
        <f t="shared" si="427"/>
        <v>0.15941934100020003</v>
      </c>
      <c r="M728" s="162">
        <f t="shared" si="428"/>
        <v>0.4024554475000281</v>
      </c>
      <c r="N728" s="161">
        <v>0.40754042000000001</v>
      </c>
      <c r="O728" s="132">
        <v>0.12213582000000001</v>
      </c>
      <c r="P728" s="132">
        <v>3.5145745999999999E-2</v>
      </c>
      <c r="Q728" s="132">
        <v>3.1320955999999997E-2</v>
      </c>
      <c r="R728" s="132">
        <v>2.6048293E-3</v>
      </c>
      <c r="S728" s="132">
        <v>1.1909897E-3</v>
      </c>
      <c r="T728" s="132">
        <v>1.2569228E-2</v>
      </c>
      <c r="U728" s="132">
        <v>2.1345597000000001E-3</v>
      </c>
      <c r="V728" s="132">
        <v>0.39722856000000001</v>
      </c>
      <c r="W728" s="164">
        <v>1.6527991E-6</v>
      </c>
      <c r="X728" s="132">
        <v>3.3160702E-3</v>
      </c>
      <c r="Y728" s="164">
        <v>1.5625011E-6</v>
      </c>
      <c r="Z728" s="132">
        <v>1.9108173000000001E-3</v>
      </c>
      <c r="AA728" s="164">
        <v>2.8103567E-14</v>
      </c>
      <c r="AC728" s="118">
        <f t="shared" si="416"/>
        <v>0.40754042000000001</v>
      </c>
      <c r="AD728" s="118">
        <f t="shared" si="417"/>
        <v>0.2071021287</v>
      </c>
      <c r="AE728" s="118">
        <f t="shared" si="418"/>
        <v>0.16132694300000003</v>
      </c>
      <c r="AF728" s="118">
        <f t="shared" si="419"/>
        <v>0.15941934100020003</v>
      </c>
      <c r="AG728" s="118">
        <f t="shared" si="420"/>
        <v>0.40054463020002812</v>
      </c>
      <c r="AI728" s="69">
        <v>25.051167</v>
      </c>
      <c r="AJ728" s="69">
        <v>24.385717</v>
      </c>
      <c r="AK728" s="69">
        <v>0.38456650999999997</v>
      </c>
      <c r="AL728" s="69">
        <v>0</v>
      </c>
      <c r="AM728" s="69">
        <v>0.16541823</v>
      </c>
      <c r="AN728" s="69">
        <v>8.1301375999999995E-2</v>
      </c>
      <c r="AO728" s="69">
        <v>3.4163212999999998E-2</v>
      </c>
      <c r="AQ728" s="116">
        <v>8.3594633000000002E-2</v>
      </c>
      <c r="AR728" s="116">
        <v>7.8808276999999996E-2</v>
      </c>
      <c r="AS728" s="116">
        <v>2.7388402999999999E-3</v>
      </c>
      <c r="AT728" s="116">
        <v>2.0475154999999999E-3</v>
      </c>
      <c r="AU728" s="150">
        <f t="shared" si="421"/>
        <v>4.7247169235675963E-6</v>
      </c>
      <c r="AV728" s="150">
        <f t="shared" si="422"/>
        <v>1.0128847134140037E-8</v>
      </c>
      <c r="AW728" s="163">
        <f t="shared" si="423"/>
        <v>0.286766876</v>
      </c>
      <c r="AX728" s="196">
        <v>2.5213298999999999E-6</v>
      </c>
      <c r="AY728" s="196">
        <v>7.6074613999999997E-9</v>
      </c>
      <c r="AZ728" s="196">
        <v>2.0784669E-13</v>
      </c>
      <c r="BA728" s="196">
        <v>1.3708382999999999E-17</v>
      </c>
      <c r="BB728" s="196">
        <v>3.8884267999999999E-18</v>
      </c>
      <c r="BC728" s="196">
        <v>9.2675655000000005E-10</v>
      </c>
      <c r="BD728" s="196">
        <v>1.5825110999999999E-6</v>
      </c>
      <c r="BE728" s="196">
        <v>2.0647387000000001E-10</v>
      </c>
      <c r="BF728" s="196">
        <v>1.8201786E-9</v>
      </c>
      <c r="BG728" s="196">
        <v>4.5568573000000001E-10</v>
      </c>
      <c r="BH728" s="196">
        <v>5.6476218E-13</v>
      </c>
      <c r="BI728" s="196">
        <v>3.5767561999999998E-11</v>
      </c>
      <c r="BJ728" s="196">
        <v>1.8905918000000002E-12</v>
      </c>
      <c r="BK728" s="196">
        <v>6.1677147000000001E-13</v>
      </c>
      <c r="BL728" s="196">
        <v>5.6853508999999996E-7</v>
      </c>
      <c r="BM728" s="196">
        <v>5.1414077000000001E-8</v>
      </c>
      <c r="BN728" s="196">
        <v>3.7966515999999997E-23</v>
      </c>
      <c r="BO728" s="108">
        <v>4.6222786000000002E-2</v>
      </c>
      <c r="BP728" s="108">
        <v>0.24054408999999999</v>
      </c>
      <c r="BQ728" s="108">
        <v>0</v>
      </c>
      <c r="BR728" s="108">
        <v>0</v>
      </c>
      <c r="BS728" s="108">
        <v>0</v>
      </c>
      <c r="BU728" s="69">
        <v>2.5683325999999998E-4</v>
      </c>
      <c r="BV728" s="172">
        <v>1.2567866000000001E-5</v>
      </c>
      <c r="BW728" s="172">
        <v>7.5755388000000004E-5</v>
      </c>
      <c r="BX728" s="172">
        <v>2.6332353999999998E-7</v>
      </c>
      <c r="BY728" s="172">
        <v>1.1447170000000001E-5</v>
      </c>
      <c r="BZ728" s="172">
        <v>3.7370187E-8</v>
      </c>
      <c r="CA728" s="172">
        <v>1.1856847E-5</v>
      </c>
      <c r="CB728" s="172">
        <v>5.6720071999999997E-8</v>
      </c>
      <c r="CC728" s="172">
        <v>2.1645491999999999E-6</v>
      </c>
      <c r="CD728" s="172">
        <v>8.3531363999999996E-6</v>
      </c>
      <c r="CE728" s="172">
        <v>1.1025907E-14</v>
      </c>
      <c r="CF728" s="172">
        <v>8.3958107000000003E-20</v>
      </c>
      <c r="CG728" s="172">
        <v>7.2088254000000003E-16</v>
      </c>
      <c r="CH728" s="172">
        <v>6.7995908999999997E-6</v>
      </c>
      <c r="CI728" s="172">
        <v>3.0177912000000001E-5</v>
      </c>
      <c r="CJ728" s="172">
        <v>9.7353384999999994E-5</v>
      </c>
      <c r="CK728" s="69">
        <v>0</v>
      </c>
      <c r="CM728" s="197">
        <v>8.5034275000000003E-16</v>
      </c>
      <c r="CN728" s="198">
        <v>2.7169251000000001</v>
      </c>
      <c r="CO728" s="198">
        <v>8.3580391000000007E-3</v>
      </c>
      <c r="CP728" s="198">
        <v>8.6088199999999997E-3</v>
      </c>
      <c r="CQ728" s="197">
        <v>2.4592696000000002E-7</v>
      </c>
      <c r="CR728" s="197">
        <v>6.0424229999999999E-7</v>
      </c>
      <c r="CS728" s="198">
        <v>5.5516818999999998E-4</v>
      </c>
      <c r="CT728" s="198">
        <v>2.8144887999999999</v>
      </c>
      <c r="CU728" s="198">
        <v>3.0264130999999999E-4</v>
      </c>
      <c r="CV728" s="198">
        <v>2.0608839000000001E-4</v>
      </c>
      <c r="CX728" s="166"/>
    </row>
    <row r="729" spans="1:102" ht="14.4">
      <c r="A729" t="s">
        <v>630</v>
      </c>
      <c r="B729" s="85" t="s">
        <v>523</v>
      </c>
      <c r="C729" s="113" t="str">
        <f t="shared" si="389"/>
        <v>A.100.18.103</v>
      </c>
      <c r="D729" s="9" t="s">
        <v>6</v>
      </c>
      <c r="E729" s="112" t="s">
        <v>362</v>
      </c>
      <c r="F729" s="115" t="str">
        <f t="shared" si="390"/>
        <v>22Mo4</v>
      </c>
      <c r="G729" s="143">
        <f t="shared" si="424"/>
        <v>2.5826911999999997</v>
      </c>
      <c r="I729" s="118">
        <f t="shared" si="425"/>
        <v>0.79632785861902367</v>
      </c>
      <c r="K729" s="161">
        <f t="shared" si="426"/>
        <v>3.3906029480000002E-2</v>
      </c>
      <c r="L729" s="161">
        <f t="shared" si="427"/>
        <v>0.13085498697899001</v>
      </c>
      <c r="M729" s="162">
        <f t="shared" si="428"/>
        <v>0.24416316216003373</v>
      </c>
      <c r="N729" s="161">
        <v>0.38740367999999997</v>
      </c>
      <c r="O729" s="132">
        <v>9.8777834999999994E-2</v>
      </c>
      <c r="P729" s="132">
        <v>3.0711055000000001E-2</v>
      </c>
      <c r="Q729" s="132">
        <v>3.1214057999999999E-2</v>
      </c>
      <c r="R729" s="132">
        <v>8.6357743000000005E-4</v>
      </c>
      <c r="S729" s="132">
        <v>9.9537608999999993E-4</v>
      </c>
      <c r="T729" s="132">
        <v>8.3301795999999998E-4</v>
      </c>
      <c r="U729" s="132">
        <v>1.3634836E-3</v>
      </c>
      <c r="V729" s="132">
        <v>0.24203994000000001</v>
      </c>
      <c r="W729" s="164">
        <v>1.9833589999999999E-6</v>
      </c>
      <c r="X729" s="132">
        <v>8.7356296E-4</v>
      </c>
      <c r="Y729" s="164">
        <v>6.3001998999999999E-7</v>
      </c>
      <c r="Z729" s="132">
        <v>1.2496592E-3</v>
      </c>
      <c r="AA729" s="164">
        <v>3.3724281E-14</v>
      </c>
      <c r="AC729" s="118">
        <f t="shared" si="416"/>
        <v>0.38740367999999997</v>
      </c>
      <c r="AD729" s="118">
        <f t="shared" si="417"/>
        <v>0.16475840307999998</v>
      </c>
      <c r="AE729" s="118">
        <f t="shared" si="418"/>
        <v>0.13210203279999999</v>
      </c>
      <c r="AF729" s="118">
        <f t="shared" si="419"/>
        <v>0.13085498697898998</v>
      </c>
      <c r="AG729" s="118">
        <f t="shared" si="420"/>
        <v>0.24291350296003372</v>
      </c>
      <c r="AI729" s="69">
        <v>24.016282</v>
      </c>
      <c r="AJ729" s="69">
        <v>23.817181999999999</v>
      </c>
      <c r="AK729" s="69">
        <v>0.10632773</v>
      </c>
      <c r="AL729" s="69">
        <v>0</v>
      </c>
      <c r="AM729" s="69">
        <v>9.2710283000000004E-2</v>
      </c>
      <c r="AN729" s="172">
        <v>5.2250964E-5</v>
      </c>
      <c r="AO729" s="172">
        <v>9.7413792000000004E-6</v>
      </c>
      <c r="AQ729" s="116">
        <v>7.1918712999999995E-2</v>
      </c>
      <c r="AR729" s="116">
        <v>6.7524617999999995E-2</v>
      </c>
      <c r="AS729" s="116">
        <v>2.4542073E-3</v>
      </c>
      <c r="AT729" s="116">
        <v>1.9398874999999999E-3</v>
      </c>
      <c r="AU729" s="150">
        <f t="shared" si="421"/>
        <v>4.048238481951117E-6</v>
      </c>
      <c r="AV729" s="150">
        <f t="shared" si="422"/>
        <v>9.0762105998800462E-9</v>
      </c>
      <c r="AW729" s="163">
        <f t="shared" si="423"/>
        <v>0.271692926</v>
      </c>
      <c r="AX729" s="196">
        <v>2.3967410999999999E-6</v>
      </c>
      <c r="AY729" s="196">
        <v>7.2315467000000001E-9</v>
      </c>
      <c r="AZ729" s="196">
        <v>1.9757618000000001E-13</v>
      </c>
      <c r="BA729" s="196">
        <v>1.6450059000000002E-17</v>
      </c>
      <c r="BB729" s="196">
        <v>4.6661121999999997E-18</v>
      </c>
      <c r="BC729" s="196">
        <v>8.8098393000000002E-10</v>
      </c>
      <c r="BD729" s="196">
        <v>1.1309261000000001E-6</v>
      </c>
      <c r="BE729" s="196">
        <v>2.0062968000000001E-10</v>
      </c>
      <c r="BF729" s="196">
        <v>1.3172815000000001E-9</v>
      </c>
      <c r="BG729" s="196">
        <v>3.0902310999999998E-10</v>
      </c>
      <c r="BH729" s="196">
        <v>5.6792863000000004E-13</v>
      </c>
      <c r="BI729" s="196">
        <v>1.4985589000000001E-11</v>
      </c>
      <c r="BJ729" s="196">
        <v>1.5409702E-12</v>
      </c>
      <c r="BK729" s="196">
        <v>4.3754586999999999E-13</v>
      </c>
      <c r="BL729" s="196">
        <v>4.9390942000000002E-7</v>
      </c>
      <c r="BM729" s="196">
        <v>2.5780877999999999E-8</v>
      </c>
      <c r="BN729" s="196">
        <v>4.5559819000000001E-23</v>
      </c>
      <c r="BO729" s="108">
        <v>3.3886105999999999E-2</v>
      </c>
      <c r="BP729" s="108">
        <v>0.23780682</v>
      </c>
      <c r="BQ729" s="108">
        <v>0</v>
      </c>
      <c r="BR729" s="108">
        <v>0</v>
      </c>
      <c r="BS729" s="108">
        <v>0</v>
      </c>
      <c r="BU729" s="69">
        <v>2.0173270999999999E-4</v>
      </c>
      <c r="BV729" s="172">
        <v>9.0832200999999993E-6</v>
      </c>
      <c r="BW729" s="172">
        <v>7.2012284000000005E-5</v>
      </c>
      <c r="BX729" s="172">
        <v>1.7083616999999999E-7</v>
      </c>
      <c r="BY729" s="172">
        <v>7.4819299999999999E-6</v>
      </c>
      <c r="BZ729" s="172">
        <v>2.9172822E-9</v>
      </c>
      <c r="CA729" s="172">
        <v>8.0407163999999993E-6</v>
      </c>
      <c r="CB729" s="172">
        <v>4.4280111000000002E-9</v>
      </c>
      <c r="CC729" s="172">
        <v>1.3556929000000001E-6</v>
      </c>
      <c r="CD729" s="172">
        <v>5.8658462000000003E-7</v>
      </c>
      <c r="CE729" s="172">
        <v>1.3231088000000001E-14</v>
      </c>
      <c r="CF729" s="172">
        <v>1.0074973E-19</v>
      </c>
      <c r="CG729" s="172">
        <v>8.6505904999999997E-16</v>
      </c>
      <c r="CH729" s="172">
        <v>6.5560917999999997E-6</v>
      </c>
      <c r="CI729" s="172">
        <v>2.9157146000000002E-5</v>
      </c>
      <c r="CJ729" s="172">
        <v>6.7280862000000004E-5</v>
      </c>
      <c r="CK729" s="69">
        <v>0</v>
      </c>
      <c r="CM729" s="197">
        <v>1.0204112999999999E-15</v>
      </c>
      <c r="CN729" s="198">
        <v>2.5826880999999999</v>
      </c>
      <c r="CO729" s="198">
        <v>7.0362610000000003E-3</v>
      </c>
      <c r="CP729" s="198">
        <v>6.2152759E-3</v>
      </c>
      <c r="CQ729" s="197">
        <v>2.1106704999999999E-7</v>
      </c>
      <c r="CR729" s="197">
        <v>1.3647508999999999E-7</v>
      </c>
      <c r="CS729" s="198">
        <v>3.7970043999999999E-4</v>
      </c>
      <c r="CT729" s="198">
        <v>2.3165277</v>
      </c>
      <c r="CU729" s="198">
        <v>2.0523608999999999E-4</v>
      </c>
      <c r="CV729" s="198">
        <v>1.9505400999999999E-4</v>
      </c>
      <c r="CX729" s="166"/>
    </row>
    <row r="730" spans="1:102" ht="14.4">
      <c r="A730" t="s">
        <v>631</v>
      </c>
      <c r="B730" s="85" t="s">
        <v>523</v>
      </c>
      <c r="C730" s="113" t="str">
        <f t="shared" si="389"/>
        <v>A.100.18.104</v>
      </c>
      <c r="D730" s="9" t="s">
        <v>6</v>
      </c>
      <c r="E730" s="112" t="s">
        <v>362</v>
      </c>
      <c r="F730" s="115" t="str">
        <f t="shared" si="390"/>
        <v>28NiCrMo4</v>
      </c>
      <c r="G730" s="143">
        <f t="shared" si="424"/>
        <v>2.6592626666666668</v>
      </c>
      <c r="I730" s="118">
        <f t="shared" si="425"/>
        <v>1.0199475960594959</v>
      </c>
      <c r="K730" s="161">
        <f t="shared" si="426"/>
        <v>3.8328998780000005E-2</v>
      </c>
      <c r="L730" s="161">
        <f t="shared" si="427"/>
        <v>0.25813828646944997</v>
      </c>
      <c r="M730" s="162">
        <f t="shared" si="428"/>
        <v>0.32459091081004587</v>
      </c>
      <c r="N730" s="161">
        <v>0.39888940000000001</v>
      </c>
      <c r="O730" s="132">
        <v>0.22886998</v>
      </c>
      <c r="P730" s="132">
        <v>2.8411724999999999E-2</v>
      </c>
      <c r="Q730" s="132">
        <v>3.6573037000000003E-2</v>
      </c>
      <c r="R730" s="132">
        <v>5.9429226999999996E-4</v>
      </c>
      <c r="S730" s="132">
        <v>5.7528611000000004E-4</v>
      </c>
      <c r="T730" s="132">
        <v>5.8638340000000003E-4</v>
      </c>
      <c r="U730" s="132">
        <v>8.5302862000000005E-4</v>
      </c>
      <c r="V730" s="132">
        <v>0.32306254000000001</v>
      </c>
      <c r="W730" s="164">
        <v>2.6954793000000002E-6</v>
      </c>
      <c r="X730" s="132">
        <v>6.5339295000000003E-4</v>
      </c>
      <c r="Y730" s="164">
        <v>8.5737014999999997E-7</v>
      </c>
      <c r="Z730" s="132">
        <v>8.7497786000000001E-4</v>
      </c>
      <c r="AA730" s="164">
        <v>4.5832904E-14</v>
      </c>
      <c r="AC730" s="118">
        <f t="shared" si="416"/>
        <v>0.39888940000000001</v>
      </c>
      <c r="AD730" s="118">
        <f t="shared" si="417"/>
        <v>0.29646373240000007</v>
      </c>
      <c r="AE730" s="118">
        <f t="shared" si="418"/>
        <v>0.25900971148000002</v>
      </c>
      <c r="AF730" s="118">
        <f t="shared" si="419"/>
        <v>0.25813828646944997</v>
      </c>
      <c r="AG730" s="118">
        <f t="shared" si="420"/>
        <v>0.32371593295004586</v>
      </c>
      <c r="AI730" s="69">
        <v>26.198596999999999</v>
      </c>
      <c r="AJ730" s="69">
        <v>26.063419</v>
      </c>
      <c r="AK730" s="69">
        <v>6.8858259000000005E-2</v>
      </c>
      <c r="AL730" s="69">
        <v>0</v>
      </c>
      <c r="AM730" s="69">
        <v>6.6222942000000007E-2</v>
      </c>
      <c r="AN730" s="172">
        <v>7.6342724999999998E-5</v>
      </c>
      <c r="AO730" s="172">
        <v>2.0255667999999999E-5</v>
      </c>
      <c r="AQ730" s="116">
        <v>0.10991347</v>
      </c>
      <c r="AR730" s="116">
        <v>0.10456935000000001</v>
      </c>
      <c r="AS730" s="116">
        <v>3.2427184E-3</v>
      </c>
      <c r="AT730" s="116">
        <v>2.1014045E-3</v>
      </c>
      <c r="AU730" s="150">
        <f t="shared" si="421"/>
        <v>6.269145456528698E-6</v>
      </c>
      <c r="AV730" s="150">
        <f t="shared" si="422"/>
        <v>1.1992301733000061E-8</v>
      </c>
      <c r="AW730" s="163">
        <f t="shared" si="423"/>
        <v>0.29431435900000003</v>
      </c>
      <c r="AX730" s="196">
        <v>2.4677991E-6</v>
      </c>
      <c r="AY730" s="196">
        <v>7.4459458000000002E-9</v>
      </c>
      <c r="AZ730" s="196">
        <v>2.0343386999999999E-13</v>
      </c>
      <c r="BA730" s="196">
        <v>2.2356413999999998E-17</v>
      </c>
      <c r="BB730" s="196">
        <v>6.3414686999999998E-18</v>
      </c>
      <c r="BC730" s="196">
        <v>1.0525485E-9</v>
      </c>
      <c r="BD730" s="196">
        <v>3.4982076999999998E-6</v>
      </c>
      <c r="BE730" s="196">
        <v>2.3985910000000001E-10</v>
      </c>
      <c r="BF730" s="196">
        <v>4.074774E-9</v>
      </c>
      <c r="BG730" s="196">
        <v>2.1911409E-10</v>
      </c>
      <c r="BH730" s="196">
        <v>5.6389892999999998E-13</v>
      </c>
      <c r="BI730" s="196">
        <v>1.0634285E-11</v>
      </c>
      <c r="BJ730" s="196">
        <v>9.3305342000000006E-13</v>
      </c>
      <c r="BK730" s="196">
        <v>2.7407178000000002E-13</v>
      </c>
      <c r="BL730" s="196">
        <v>2.8399978E-7</v>
      </c>
      <c r="BM730" s="196">
        <v>1.8086327999999999E-8</v>
      </c>
      <c r="BN730" s="196">
        <v>6.1917964000000004E-23</v>
      </c>
      <c r="BO730" s="108">
        <v>3.4016229000000002E-2</v>
      </c>
      <c r="BP730" s="108">
        <v>0.26029813000000002</v>
      </c>
      <c r="BQ730" s="108">
        <v>0</v>
      </c>
      <c r="BR730" s="108">
        <v>0</v>
      </c>
      <c r="BS730" s="108">
        <v>0</v>
      </c>
      <c r="BU730" s="69">
        <v>2.2186423E-4</v>
      </c>
      <c r="BV730" s="172">
        <v>2.8094102000000001E-5</v>
      </c>
      <c r="BW730" s="172">
        <v>7.4147300000000001E-5</v>
      </c>
      <c r="BX730" s="172">
        <v>1.1094193E-7</v>
      </c>
      <c r="BY730" s="172">
        <v>2.3142093000000001E-5</v>
      </c>
      <c r="BZ730" s="172">
        <v>2.7111327E-9</v>
      </c>
      <c r="CA730" s="172">
        <v>5.7013025000000001E-6</v>
      </c>
      <c r="CB730" s="172">
        <v>4.1151938999999997E-9</v>
      </c>
      <c r="CC730" s="172">
        <v>7.8609960000000001E-7</v>
      </c>
      <c r="CD730" s="172">
        <v>4.2261181E-7</v>
      </c>
      <c r="CE730" s="172">
        <v>1.7981679E-14</v>
      </c>
      <c r="CF730" s="172">
        <v>1.3692368E-19</v>
      </c>
      <c r="CG730" s="172">
        <v>1.1756563999999999E-15</v>
      </c>
      <c r="CH730" s="172">
        <v>8.8145648999999996E-6</v>
      </c>
      <c r="CI730" s="172">
        <v>3.1820268999999999E-5</v>
      </c>
      <c r="CJ730" s="172">
        <v>4.8818116000000003E-5</v>
      </c>
      <c r="CK730" s="69">
        <v>0</v>
      </c>
      <c r="CM730" s="197">
        <v>1.3867875000000001E-15</v>
      </c>
      <c r="CN730" s="198">
        <v>2.6592598999999999</v>
      </c>
      <c r="CO730" s="198">
        <v>1.1834558E-2</v>
      </c>
      <c r="CP730" s="198">
        <v>1.9222197E-2</v>
      </c>
      <c r="CQ730" s="197">
        <v>1.2124544999999999E-7</v>
      </c>
      <c r="CR730" s="197">
        <v>9.6892138000000003E-8</v>
      </c>
      <c r="CS730" s="198">
        <v>1.1745827E-3</v>
      </c>
      <c r="CT730" s="198">
        <v>1.3629655000000001</v>
      </c>
      <c r="CU730" s="198">
        <v>1.4552348E-4</v>
      </c>
      <c r="CV730" s="198">
        <v>1.9360480999999999E-4</v>
      </c>
      <c r="CX730" s="166"/>
    </row>
    <row r="731" spans="1:102" ht="14.4">
      <c r="B731" s="85"/>
      <c r="C731" s="113"/>
      <c r="D731" s="1" t="s">
        <v>7</v>
      </c>
      <c r="E731" s="112"/>
      <c r="W731" s="3"/>
      <c r="Y731" s="3"/>
      <c r="AA731" s="3"/>
      <c r="AC731" s="142"/>
      <c r="AD731" s="142"/>
      <c r="AE731" s="142"/>
      <c r="AF731" s="142"/>
      <c r="AG731" s="142"/>
      <c r="AN731" s="3"/>
      <c r="AO731" s="3"/>
      <c r="AU731" s="86"/>
      <c r="AV731" s="86"/>
      <c r="AW731" s="86"/>
      <c r="AX731" s="3"/>
      <c r="AY731" s="3"/>
      <c r="AZ731" s="3"/>
      <c r="BA731" s="3"/>
      <c r="BB731" s="3"/>
      <c r="BC731" s="3"/>
      <c r="BD731" s="3"/>
      <c r="BE731" s="3"/>
      <c r="BF731" s="3"/>
      <c r="BG731" s="3"/>
      <c r="BH731" s="3"/>
      <c r="BI731" s="3"/>
      <c r="BJ731" s="3"/>
      <c r="BK731" s="3"/>
      <c r="BL731" s="3"/>
      <c r="BM731" s="3"/>
      <c r="BN731" s="3"/>
      <c r="BV731" s="3"/>
      <c r="BW731" s="3"/>
      <c r="BX731" s="3"/>
      <c r="BY731" s="3"/>
      <c r="BZ731" s="3"/>
      <c r="CA731" s="3"/>
      <c r="CB731" s="3"/>
      <c r="CC731" s="3"/>
      <c r="CD731" s="3"/>
      <c r="CE731" s="3"/>
      <c r="CF731" s="3"/>
      <c r="CG731" s="3"/>
      <c r="CH731" s="3"/>
      <c r="CI731" s="3"/>
      <c r="CJ731" s="3"/>
      <c r="CM731" s="3"/>
      <c r="CQ731" s="3"/>
      <c r="CR731" s="3"/>
    </row>
    <row r="732" spans="1:102" ht="14.4">
      <c r="A732" t="s">
        <v>632</v>
      </c>
      <c r="B732" s="85" t="s">
        <v>523</v>
      </c>
      <c r="C732" s="113" t="str">
        <f t="shared" si="389"/>
        <v>A.100.20.101</v>
      </c>
      <c r="D732" s="9" t="s">
        <v>7</v>
      </c>
      <c r="E732" s="112" t="s">
        <v>362</v>
      </c>
      <c r="F732" s="115" t="str">
        <f t="shared" si="390"/>
        <v>15NiMn6 (1.6228)</v>
      </c>
      <c r="G732" s="143">
        <f t="shared" ref="G732:G737" si="429">N732/0.15</f>
        <v>2.6788406666666669</v>
      </c>
      <c r="I732" s="118">
        <f t="shared" ref="I732:I737" si="430">K732+L732+M732+N732</f>
        <v>0.96088653052592043</v>
      </c>
      <c r="K732" s="161">
        <f t="shared" ref="K732:K737" si="431">Q732+R732+S732+T732</f>
        <v>3.9251242228E-2</v>
      </c>
      <c r="L732" s="161">
        <f t="shared" ref="L732:L737" si="432">O732+P732+U732+Y732+W732</f>
        <v>0.27901911893386999</v>
      </c>
      <c r="M732" s="162">
        <f t="shared" ref="M732:M737" si="433">V732+X732+Z732+AA732</f>
        <v>0.24079006936405048</v>
      </c>
      <c r="N732" s="161">
        <v>0.40182610000000002</v>
      </c>
      <c r="O732" s="132">
        <v>0.25536940000000002</v>
      </c>
      <c r="P732" s="132">
        <v>2.3098394000000001E-2</v>
      </c>
      <c r="Q732" s="132">
        <v>3.848294E-2</v>
      </c>
      <c r="R732" s="132">
        <v>1.1595498E-4</v>
      </c>
      <c r="S732" s="132">
        <v>6.1082043E-4</v>
      </c>
      <c r="T732" s="164">
        <v>4.1526817999999999E-5</v>
      </c>
      <c r="U732" s="132">
        <v>5.4741337999999996E-4</v>
      </c>
      <c r="V732" s="132">
        <v>0.24033012000000001</v>
      </c>
      <c r="W732" s="164">
        <v>2.9674827999999998E-6</v>
      </c>
      <c r="X732" s="132">
        <v>3.8056304E-4</v>
      </c>
      <c r="Y732" s="164">
        <v>9.4407106999999997E-7</v>
      </c>
      <c r="Z732" s="164">
        <v>7.9386323999999995E-5</v>
      </c>
      <c r="AA732" s="164">
        <v>5.0457947999999997E-14</v>
      </c>
      <c r="AC732" s="118">
        <f t="shared" si="416"/>
        <v>0.40182610000000002</v>
      </c>
      <c r="AD732" s="118">
        <f t="shared" si="417"/>
        <v>0.31826644960800005</v>
      </c>
      <c r="AE732" s="118">
        <f t="shared" si="418"/>
        <v>0.27909459370400003</v>
      </c>
      <c r="AF732" s="118">
        <f t="shared" si="419"/>
        <v>0.27901911893386999</v>
      </c>
      <c r="AG732" s="118">
        <f t="shared" si="420"/>
        <v>0.24071068304005047</v>
      </c>
      <c r="AI732" s="69">
        <v>26.948985</v>
      </c>
      <c r="AJ732" s="69">
        <v>26.916643000000001</v>
      </c>
      <c r="AK732" s="69">
        <v>3.2231373000000001E-2</v>
      </c>
      <c r="AL732" s="69">
        <v>0</v>
      </c>
      <c r="AM732" s="172">
        <v>3.0422010000000001E-6</v>
      </c>
      <c r="AN732" s="172">
        <v>8.4899312999999998E-5</v>
      </c>
      <c r="AO732" s="172">
        <v>2.3422065000000002E-5</v>
      </c>
      <c r="AQ732" s="116">
        <v>0.11836579</v>
      </c>
      <c r="AR732" s="116">
        <v>0.11294941999999999</v>
      </c>
      <c r="AS732" s="116">
        <v>3.3507764999999999E-3</v>
      </c>
      <c r="AT732" s="116">
        <v>2.0655932000000002E-3</v>
      </c>
      <c r="AU732" s="150">
        <f t="shared" si="421"/>
        <v>6.7715476604315946E-6</v>
      </c>
      <c r="AV732" s="150">
        <f t="shared" si="422"/>
        <v>1.2391925056960069E-8</v>
      </c>
      <c r="AW732" s="163">
        <f t="shared" si="423"/>
        <v>0.28929876399999999</v>
      </c>
      <c r="AX732" s="196">
        <v>2.4859676000000002E-6</v>
      </c>
      <c r="AY732" s="196">
        <v>7.5007643999999998E-9</v>
      </c>
      <c r="AZ732" s="196">
        <v>2.0493159E-13</v>
      </c>
      <c r="BA732" s="196">
        <v>2.4612421999999999E-17</v>
      </c>
      <c r="BB732" s="196">
        <v>6.9813926000000007E-18</v>
      </c>
      <c r="BC732" s="196">
        <v>1.1124899999999999E-9</v>
      </c>
      <c r="BD732" s="196">
        <v>3.9734208999999999E-6</v>
      </c>
      <c r="BE732" s="196">
        <v>2.5354256000000001E-10</v>
      </c>
      <c r="BF732" s="196">
        <v>4.6283163000000001E-9</v>
      </c>
      <c r="BG732" s="196">
        <v>7.2752483E-12</v>
      </c>
      <c r="BH732" s="196">
        <v>5.6908030999999999E-13</v>
      </c>
      <c r="BI732" s="196">
        <v>3.1480041E-13</v>
      </c>
      <c r="BJ732" s="196">
        <v>7.6308243000000005E-13</v>
      </c>
      <c r="BK732" s="196">
        <v>1.7465391999999999E-13</v>
      </c>
      <c r="BL732" s="196">
        <v>3.0956703999999999E-7</v>
      </c>
      <c r="BM732" s="196">
        <v>1.4796303999999999E-9</v>
      </c>
      <c r="BN732" s="196">
        <v>6.8166168000000006E-23</v>
      </c>
      <c r="BO732" s="108">
        <v>2.0476714E-2</v>
      </c>
      <c r="BP732" s="108">
        <v>0.26882204999999998</v>
      </c>
      <c r="BQ732" s="108">
        <v>0</v>
      </c>
      <c r="BR732" s="108">
        <v>0</v>
      </c>
      <c r="BS732" s="108">
        <v>0</v>
      </c>
      <c r="BU732" s="69">
        <v>1.7728469E-4</v>
      </c>
      <c r="BV732" s="172">
        <v>3.1910426999999999E-5</v>
      </c>
      <c r="BW732" s="172">
        <v>7.4693186E-5</v>
      </c>
      <c r="BX732" s="172">
        <v>7.5190038999999996E-8</v>
      </c>
      <c r="BY732" s="172">
        <v>2.6285786E-5</v>
      </c>
      <c r="BZ732" s="172">
        <v>2.7841929000000002E-9</v>
      </c>
      <c r="CA732" s="172">
        <v>1.8930030999999999E-7</v>
      </c>
      <c r="CB732" s="172">
        <v>4.2261117000000001E-9</v>
      </c>
      <c r="CC732" s="172">
        <v>8.2048252000000003E-7</v>
      </c>
      <c r="CD732" s="172">
        <v>6.1590597999999996E-8</v>
      </c>
      <c r="CE732" s="172">
        <v>1.9796227999999999E-14</v>
      </c>
      <c r="CF732" s="172">
        <v>1.5074078000000001E-19</v>
      </c>
      <c r="CG732" s="172">
        <v>1.2942931E-15</v>
      </c>
      <c r="CH732" s="172">
        <v>9.4273762999999997E-6</v>
      </c>
      <c r="CI732" s="172">
        <v>3.2805902999999999E-5</v>
      </c>
      <c r="CJ732" s="172">
        <v>1.0084404E-6</v>
      </c>
      <c r="CK732" s="69">
        <v>0</v>
      </c>
      <c r="CM732" s="197">
        <v>1.5267296999999999E-15</v>
      </c>
      <c r="CN732" s="198">
        <v>2.6788378000000002</v>
      </c>
      <c r="CO732" s="198">
        <v>1.3312483999999999E-2</v>
      </c>
      <c r="CP732" s="198">
        <v>2.1833287999999999E-2</v>
      </c>
      <c r="CQ732" s="197">
        <v>1.3282579999999999E-7</v>
      </c>
      <c r="CR732" s="197">
        <v>2.7156674E-9</v>
      </c>
      <c r="CS732" s="198">
        <v>1.3341480000000001E-3</v>
      </c>
      <c r="CT732" s="198">
        <v>1.3169348000000001</v>
      </c>
      <c r="CU732" s="197">
        <v>4.8318182999999999E-6</v>
      </c>
      <c r="CV732" s="198">
        <v>1.9540068999999999E-4</v>
      </c>
      <c r="CX732" s="166"/>
    </row>
    <row r="733" spans="1:102" ht="14.4">
      <c r="A733" t="s">
        <v>633</v>
      </c>
      <c r="B733" s="85" t="s">
        <v>523</v>
      </c>
      <c r="C733" s="113" t="str">
        <f t="shared" si="389"/>
        <v>A.100.20.102</v>
      </c>
      <c r="D733" s="9" t="s">
        <v>7</v>
      </c>
      <c r="E733" s="112" t="s">
        <v>362</v>
      </c>
      <c r="F733" s="115" t="str">
        <f t="shared" si="390"/>
        <v>A514(A)</v>
      </c>
      <c r="G733" s="143">
        <f t="shared" si="429"/>
        <v>2.6896827333333335</v>
      </c>
      <c r="I733" s="118">
        <f t="shared" si="430"/>
        <v>0.76829810107999996</v>
      </c>
      <c r="K733" s="161">
        <f t="shared" si="431"/>
        <v>3.450886198E-2</v>
      </c>
      <c r="L733" s="161">
        <f t="shared" si="432"/>
        <v>0.13285914029999998</v>
      </c>
      <c r="M733" s="162">
        <f t="shared" si="433"/>
        <v>0.1974776888</v>
      </c>
      <c r="N733" s="161">
        <v>0.40345240999999998</v>
      </c>
      <c r="O733" s="132">
        <v>0.10102493</v>
      </c>
      <c r="P733" s="132">
        <v>2.9391779999999999E-2</v>
      </c>
      <c r="Q733" s="132">
        <v>3.1131974E-2</v>
      </c>
      <c r="R733" s="132">
        <v>1.0865865E-3</v>
      </c>
      <c r="S733" s="132">
        <v>1.4310696000000001E-3</v>
      </c>
      <c r="T733" s="132">
        <v>8.5923187999999997E-4</v>
      </c>
      <c r="U733" s="132">
        <v>2.4424302999999999E-3</v>
      </c>
      <c r="V733" s="132">
        <v>0.19337536999999999</v>
      </c>
      <c r="W733" s="132">
        <v>0</v>
      </c>
      <c r="X733" s="132">
        <v>2.8051313999999999E-3</v>
      </c>
      <c r="Y733" s="132">
        <v>0</v>
      </c>
      <c r="Z733" s="132">
        <v>1.2971873999999999E-3</v>
      </c>
      <c r="AA733" s="132">
        <v>0</v>
      </c>
      <c r="AC733" s="118">
        <f t="shared" si="416"/>
        <v>0.40345240999999998</v>
      </c>
      <c r="AD733" s="118">
        <f t="shared" si="417"/>
        <v>0.16736800227999998</v>
      </c>
      <c r="AE733" s="118">
        <f t="shared" si="418"/>
        <v>0.13415632769999999</v>
      </c>
      <c r="AF733" s="118">
        <f t="shared" si="419"/>
        <v>0.13285914029999998</v>
      </c>
      <c r="AG733" s="118">
        <f t="shared" si="420"/>
        <v>0.19618050139999998</v>
      </c>
      <c r="AI733" s="69">
        <v>23.919142000000001</v>
      </c>
      <c r="AJ733" s="69">
        <v>23.507107000000001</v>
      </c>
      <c r="AK733" s="69">
        <v>0.34846352000000003</v>
      </c>
      <c r="AL733" s="69">
        <v>0</v>
      </c>
      <c r="AM733" s="69">
        <v>6.3571371000000002E-2</v>
      </c>
      <c r="AN733" s="69">
        <v>0</v>
      </c>
      <c r="AO733" s="69">
        <v>0</v>
      </c>
      <c r="AQ733" s="116">
        <v>7.7728017999999996E-2</v>
      </c>
      <c r="AR733" s="116">
        <v>7.3322803000000006E-2</v>
      </c>
      <c r="AS733" s="116">
        <v>2.5344652000000001E-3</v>
      </c>
      <c r="AT733" s="116">
        <v>1.8707502000000001E-3</v>
      </c>
      <c r="AU733" s="150">
        <f t="shared" si="421"/>
        <v>4.3958515062300005E-6</v>
      </c>
      <c r="AV733" s="150">
        <f t="shared" si="422"/>
        <v>9.3730220395299996E-9</v>
      </c>
      <c r="AW733" s="163">
        <f t="shared" si="423"/>
        <v>0.26200983299999997</v>
      </c>
      <c r="AX733" s="196">
        <v>2.4960256E-6</v>
      </c>
      <c r="AY733" s="196">
        <v>7.5311116000000006E-9</v>
      </c>
      <c r="AZ733" s="196">
        <v>2.0576073000000001E-13</v>
      </c>
      <c r="BA733" s="108">
        <v>0</v>
      </c>
      <c r="BB733" s="108">
        <v>0</v>
      </c>
      <c r="BC733" s="196">
        <v>8.7551123000000001E-10</v>
      </c>
      <c r="BD733" s="196">
        <v>1.1749905E-6</v>
      </c>
      <c r="BE733" s="196">
        <v>1.9977162E-10</v>
      </c>
      <c r="BF733" s="196">
        <v>1.3686703000000001E-9</v>
      </c>
      <c r="BG733" s="196">
        <v>2.5813322999999998E-10</v>
      </c>
      <c r="BH733" s="196">
        <v>5.6481926999999995E-13</v>
      </c>
      <c r="BI733" s="196">
        <v>1.2096734000000001E-11</v>
      </c>
      <c r="BJ733" s="196">
        <v>1.9563198999999998E-12</v>
      </c>
      <c r="BK733" s="196">
        <v>5.1165563E-13</v>
      </c>
      <c r="BL733" s="196">
        <v>6.9694856999999995E-7</v>
      </c>
      <c r="BM733" s="196">
        <v>2.7011325000000001E-8</v>
      </c>
      <c r="BN733" s="108">
        <v>0</v>
      </c>
      <c r="BO733" s="108">
        <v>2.6938763000000001E-2</v>
      </c>
      <c r="BP733" s="108">
        <v>0.23507106999999999</v>
      </c>
      <c r="BQ733" s="108">
        <v>0</v>
      </c>
      <c r="BR733" s="108">
        <v>0</v>
      </c>
      <c r="BS733" s="108">
        <v>0</v>
      </c>
      <c r="BU733" s="69">
        <v>1.8630262E-4</v>
      </c>
      <c r="BV733" s="172">
        <v>9.4360264999999999E-6</v>
      </c>
      <c r="BW733" s="172">
        <v>7.4995490999999999E-5</v>
      </c>
      <c r="BX733" s="172">
        <v>2.9715374999999998E-7</v>
      </c>
      <c r="BY733" s="172">
        <v>7.7727794000000002E-6</v>
      </c>
      <c r="BZ733" s="69">
        <v>0</v>
      </c>
      <c r="CA733" s="172">
        <v>6.7165723000000001E-6</v>
      </c>
      <c r="CB733" s="69">
        <v>0</v>
      </c>
      <c r="CC733" s="172">
        <v>1.9393248E-6</v>
      </c>
      <c r="CD733" s="172">
        <v>6.0355753000000003E-7</v>
      </c>
      <c r="CE733" s="69">
        <v>0</v>
      </c>
      <c r="CF733" s="69">
        <v>0</v>
      </c>
      <c r="CG733" s="69">
        <v>0</v>
      </c>
      <c r="CH733" s="172">
        <v>6.5635682E-6</v>
      </c>
      <c r="CI733" s="172">
        <v>2.9100409000000001E-5</v>
      </c>
      <c r="CJ733" s="172">
        <v>4.8877737999999999E-5</v>
      </c>
      <c r="CK733" s="69">
        <v>0</v>
      </c>
      <c r="CM733" s="198">
        <v>0</v>
      </c>
      <c r="CN733" s="198">
        <v>2.6896827000000001</v>
      </c>
      <c r="CO733" s="198">
        <v>7.0230624999999998E-3</v>
      </c>
      <c r="CP733" s="198">
        <v>6.4559919000000002E-3</v>
      </c>
      <c r="CQ733" s="197">
        <v>2.9837552999999999E-7</v>
      </c>
      <c r="CR733" s="197">
        <v>1.1080409E-7</v>
      </c>
      <c r="CS733" s="198">
        <v>3.9453277000000002E-4</v>
      </c>
      <c r="CT733" s="198">
        <v>3.1288857000000001</v>
      </c>
      <c r="CU733" s="198">
        <v>1.7143784000000001E-4</v>
      </c>
      <c r="CV733" s="198">
        <v>1.9296575E-4</v>
      </c>
      <c r="CX733" s="166"/>
    </row>
    <row r="734" spans="1:102" ht="14.4">
      <c r="A734" t="s">
        <v>634</v>
      </c>
      <c r="B734" s="85" t="s">
        <v>523</v>
      </c>
      <c r="C734" s="113" t="str">
        <f t="shared" si="389"/>
        <v>A.100.20.103</v>
      </c>
      <c r="D734" s="9" t="s">
        <v>7</v>
      </c>
      <c r="E734" s="112" t="s">
        <v>362</v>
      </c>
      <c r="F734" s="115" t="str">
        <f t="shared" si="390"/>
        <v>ASt35 (1.0346)</v>
      </c>
      <c r="G734" s="143">
        <f t="shared" si="429"/>
        <v>2.5315466000000004</v>
      </c>
      <c r="I734" s="118">
        <f t="shared" si="430"/>
        <v>0.59728433174715934</v>
      </c>
      <c r="K734" s="161">
        <f t="shared" si="431"/>
        <v>3.2371280784999991E-2</v>
      </c>
      <c r="L734" s="161">
        <f t="shared" si="432"/>
        <v>0.10797396549211999</v>
      </c>
      <c r="M734" s="162">
        <f t="shared" si="433"/>
        <v>7.7207095470039344E-2</v>
      </c>
      <c r="N734" s="161">
        <v>0.37973199000000002</v>
      </c>
      <c r="O734" s="132">
        <v>8.4655975999999994E-2</v>
      </c>
      <c r="P734" s="132">
        <v>2.2827990999999999E-2</v>
      </c>
      <c r="Q734" s="132">
        <v>3.1688415999999997E-2</v>
      </c>
      <c r="R734" s="132">
        <v>1.0314699000000001E-4</v>
      </c>
      <c r="S734" s="132">
        <v>5.4295064999999995E-4</v>
      </c>
      <c r="T734" s="164">
        <v>3.6767144999999999E-5</v>
      </c>
      <c r="U734" s="132">
        <v>4.8694955E-4</v>
      </c>
      <c r="V734" s="132">
        <v>7.6885648000000001E-2</v>
      </c>
      <c r="W734" s="164">
        <v>2.3139188E-6</v>
      </c>
      <c r="X734" s="132">
        <v>2.5088277999999999E-4</v>
      </c>
      <c r="Y734" s="164">
        <v>7.3502332000000005E-7</v>
      </c>
      <c r="Z734" s="164">
        <v>7.0564690000000005E-5</v>
      </c>
      <c r="AA734" s="164">
        <v>3.9344994000000003E-14</v>
      </c>
      <c r="AC734" s="118">
        <f t="shared" si="416"/>
        <v>0.37973199000000002</v>
      </c>
      <c r="AD734" s="118">
        <f t="shared" si="417"/>
        <v>0.140342197335</v>
      </c>
      <c r="AE734" s="118">
        <f t="shared" si="418"/>
        <v>0.10804148123999999</v>
      </c>
      <c r="AF734" s="118">
        <f t="shared" si="419"/>
        <v>0.10797396549212</v>
      </c>
      <c r="AG734" s="118">
        <f t="shared" si="420"/>
        <v>7.7136530780039347E-2</v>
      </c>
      <c r="AI734" s="69">
        <v>24.019742999999998</v>
      </c>
      <c r="AJ734" s="69">
        <v>23.991057000000001</v>
      </c>
      <c r="AK734" s="69">
        <v>2.8611253999999999E-2</v>
      </c>
      <c r="AL734" s="69">
        <v>0</v>
      </c>
      <c r="AM734" s="172">
        <v>2.3721809000000001E-6</v>
      </c>
      <c r="AN734" s="172">
        <v>6.0959458000000003E-5</v>
      </c>
      <c r="AO734" s="172">
        <v>1.1364942E-5</v>
      </c>
      <c r="AQ734" s="116">
        <v>6.2379736999999998E-2</v>
      </c>
      <c r="AR734" s="116">
        <v>5.8332450000000001E-2</v>
      </c>
      <c r="AS734" s="116">
        <v>2.2482626000000002E-3</v>
      </c>
      <c r="AT734" s="116">
        <v>1.7990243000000001E-3</v>
      </c>
      <c r="AU734" s="150">
        <f t="shared" si="421"/>
        <v>3.4971493069146349E-6</v>
      </c>
      <c r="AV734" s="150">
        <f t="shared" si="422"/>
        <v>8.3145804760900522E-9</v>
      </c>
      <c r="AW734" s="163">
        <f t="shared" si="423"/>
        <v>0.25196418799999998</v>
      </c>
      <c r="AX734" s="196">
        <v>2.3492795999999998E-6</v>
      </c>
      <c r="AY734" s="196">
        <v>7.0883436999999999E-9</v>
      </c>
      <c r="AZ734" s="196">
        <v>1.9366366999999999E-13</v>
      </c>
      <c r="BA734" s="196">
        <v>1.9191736E-17</v>
      </c>
      <c r="BB734" s="196">
        <v>5.4437974999999999E-18</v>
      </c>
      <c r="BC734" s="196">
        <v>8.9598229000000001E-10</v>
      </c>
      <c r="BD734" s="196">
        <v>8.7048776999999997E-7</v>
      </c>
      <c r="BE734" s="196">
        <v>2.0398979000000001E-10</v>
      </c>
      <c r="BF734" s="196">
        <v>1.0139036000000001E-9</v>
      </c>
      <c r="BG734" s="196">
        <v>6.4668842E-12</v>
      </c>
      <c r="BH734" s="196">
        <v>5.7138291999999996E-13</v>
      </c>
      <c r="BI734" s="196">
        <v>2.7977901000000001E-13</v>
      </c>
      <c r="BJ734" s="196">
        <v>6.7671492000000002E-13</v>
      </c>
      <c r="BK734" s="196">
        <v>1.5496137E-13</v>
      </c>
      <c r="BL734" s="196">
        <v>2.7517069999999999E-7</v>
      </c>
      <c r="BM734" s="196">
        <v>1.3152546E-9</v>
      </c>
      <c r="BN734" s="196">
        <v>5.3153122000000004E-23</v>
      </c>
      <c r="BO734" s="108">
        <v>1.2479448000000001E-2</v>
      </c>
      <c r="BP734" s="108">
        <v>0.23948474</v>
      </c>
      <c r="BQ734" s="108">
        <v>0</v>
      </c>
      <c r="BR734" s="108">
        <v>0</v>
      </c>
      <c r="BS734" s="108">
        <v>0</v>
      </c>
      <c r="BU734" s="69">
        <v>1.2021231E-4</v>
      </c>
      <c r="BV734" s="172">
        <v>6.9918888E-6</v>
      </c>
      <c r="BW734" s="172">
        <v>7.0586237000000007E-5</v>
      </c>
      <c r="BX734" s="172">
        <v>6.8151013999999997E-8</v>
      </c>
      <c r="BY734" s="172">
        <v>5.75919E-6</v>
      </c>
      <c r="BZ734" s="172">
        <v>3.4034959E-9</v>
      </c>
      <c r="CA734" s="172">
        <v>1.6826688E-7</v>
      </c>
      <c r="CB734" s="172">
        <v>5.1660128999999997E-9</v>
      </c>
      <c r="CC734" s="172">
        <v>7.2931337999999999E-7</v>
      </c>
      <c r="CD734" s="172">
        <v>5.8547522999999999E-8</v>
      </c>
      <c r="CE734" s="172">
        <v>1.5436270000000001E-14</v>
      </c>
      <c r="CF734" s="172">
        <v>1.1754134999999999E-19</v>
      </c>
      <c r="CG734" s="172">
        <v>1.0092356E-15</v>
      </c>
      <c r="CH734" s="172">
        <v>6.5109688000000003E-6</v>
      </c>
      <c r="CI734" s="172">
        <v>2.9267735999999999E-5</v>
      </c>
      <c r="CJ734" s="172">
        <v>6.3441010000000002E-8</v>
      </c>
      <c r="CK734" s="69">
        <v>0</v>
      </c>
      <c r="CM734" s="197">
        <v>1.1904798E-15</v>
      </c>
      <c r="CN734" s="198">
        <v>2.5315430000000001</v>
      </c>
      <c r="CO734" s="198">
        <v>7.3348616999999996E-3</v>
      </c>
      <c r="CP734" s="198">
        <v>4.784529E-3</v>
      </c>
      <c r="CQ734" s="197">
        <v>1.1806736E-7</v>
      </c>
      <c r="CR734" s="197">
        <v>2.4116775000000001E-9</v>
      </c>
      <c r="CS734" s="198">
        <v>2.9224561000000001E-4</v>
      </c>
      <c r="CT734" s="198">
        <v>1.1698303999999999</v>
      </c>
      <c r="CU734" s="197">
        <v>4.2949475000000001E-6</v>
      </c>
      <c r="CV734" s="198">
        <v>1.9640513E-4</v>
      </c>
      <c r="CX734" s="166"/>
    </row>
    <row r="735" spans="1:102" ht="14.4">
      <c r="A735" t="s">
        <v>635</v>
      </c>
      <c r="B735" s="85" t="s">
        <v>523</v>
      </c>
      <c r="C735" s="113" t="str">
        <f t="shared" si="389"/>
        <v>A.100.20.104</v>
      </c>
      <c r="D735" s="9" t="s">
        <v>7</v>
      </c>
      <c r="E735" s="112" t="s">
        <v>362</v>
      </c>
      <c r="F735" s="115" t="str">
        <f t="shared" si="390"/>
        <v>X12CrNi 18 9</v>
      </c>
      <c r="G735" s="143">
        <f t="shared" si="429"/>
        <v>6.8219853333333331</v>
      </c>
      <c r="I735" s="118">
        <f t="shared" si="430"/>
        <v>3.8023506412962513</v>
      </c>
      <c r="K735" s="161">
        <f t="shared" si="431"/>
        <v>8.8487421900000002E-2</v>
      </c>
      <c r="L735" s="161">
        <f t="shared" si="432"/>
        <v>1.376471479396</v>
      </c>
      <c r="M735" s="162">
        <f t="shared" si="433"/>
        <v>1.3140939400002511</v>
      </c>
      <c r="N735" s="161">
        <v>1.0232977999999999</v>
      </c>
      <c r="O735" s="132">
        <v>1.2983916</v>
      </c>
      <c r="P735" s="132">
        <v>5.1322138000000003E-2</v>
      </c>
      <c r="Q735" s="132">
        <v>6.696908E-2</v>
      </c>
      <c r="R735" s="132">
        <v>1.0750467E-2</v>
      </c>
      <c r="S735" s="132">
        <v>3.9000662999999999E-3</v>
      </c>
      <c r="T735" s="132">
        <v>6.8678085999999998E-3</v>
      </c>
      <c r="U735" s="132">
        <v>2.6738268999999999E-2</v>
      </c>
      <c r="V735" s="132">
        <v>1.2490626</v>
      </c>
      <c r="W735" s="164">
        <v>1.4771302000000001E-5</v>
      </c>
      <c r="X735" s="132">
        <v>5.5026167000000001E-2</v>
      </c>
      <c r="Y735" s="164">
        <v>4.701094E-6</v>
      </c>
      <c r="Z735" s="132">
        <v>1.0005172999999999E-2</v>
      </c>
      <c r="AA735" s="164">
        <v>2.5116560000000001E-13</v>
      </c>
      <c r="AC735" s="118">
        <f t="shared" si="416"/>
        <v>1.0232977999999999</v>
      </c>
      <c r="AD735" s="118">
        <f t="shared" si="417"/>
        <v>1.4649394289</v>
      </c>
      <c r="AE735" s="118">
        <f t="shared" si="418"/>
        <v>1.3864571799999998</v>
      </c>
      <c r="AF735" s="118">
        <f t="shared" si="419"/>
        <v>1.376471479396</v>
      </c>
      <c r="AG735" s="118">
        <f t="shared" si="420"/>
        <v>1.3040887670002512</v>
      </c>
      <c r="AI735" s="69">
        <v>43.248564999999999</v>
      </c>
      <c r="AJ735" s="69">
        <v>36.50179</v>
      </c>
      <c r="AK735" s="69">
        <v>6.7462014999999997</v>
      </c>
      <c r="AL735" s="69">
        <v>0</v>
      </c>
      <c r="AM735" s="172">
        <v>1.5143229E-5</v>
      </c>
      <c r="AN735" s="69">
        <v>4.3086752999999998E-4</v>
      </c>
      <c r="AO735" s="69">
        <v>1.2746314999999999E-4</v>
      </c>
      <c r="AQ735" s="116">
        <v>0.53388031000000002</v>
      </c>
      <c r="AR735" s="116">
        <v>0.51795488999999995</v>
      </c>
      <c r="AS735" s="116">
        <v>1.2876357E-2</v>
      </c>
      <c r="AT735" s="116">
        <v>3.0490613000000001E-3</v>
      </c>
      <c r="AU735" s="150">
        <f t="shared" si="421"/>
        <v>3.1052451146657264E-5</v>
      </c>
      <c r="AV735" s="150">
        <f t="shared" si="422"/>
        <v>4.7619664672680332E-8</v>
      </c>
      <c r="AW735" s="163">
        <f t="shared" si="423"/>
        <v>0.42703940500000004</v>
      </c>
      <c r="AX735" s="196">
        <v>6.3308171000000002E-6</v>
      </c>
      <c r="AY735" s="196">
        <v>1.9101604000000001E-8</v>
      </c>
      <c r="AZ735" s="196">
        <v>5.2188307999999999E-13</v>
      </c>
      <c r="BA735" s="196">
        <v>1.2251378E-16</v>
      </c>
      <c r="BB735" s="196">
        <v>3.4751426000000001E-17</v>
      </c>
      <c r="BC735" s="196">
        <v>2.0668864999999998E-9</v>
      </c>
      <c r="BD735" s="196">
        <v>2.3110896000000002E-5</v>
      </c>
      <c r="BE735" s="196">
        <v>4.7046318000000005E-10</v>
      </c>
      <c r="BF735" s="196">
        <v>2.6920099000000001E-8</v>
      </c>
      <c r="BG735" s="196">
        <v>1.0797892E-9</v>
      </c>
      <c r="BH735" s="196">
        <v>4.0299429999999999E-13</v>
      </c>
      <c r="BI735" s="196">
        <v>4.1767607000000003E-11</v>
      </c>
      <c r="BJ735" s="196">
        <v>3.9564075999999999E-12</v>
      </c>
      <c r="BK735" s="196">
        <v>1.0604007E-12</v>
      </c>
      <c r="BL735" s="196">
        <v>1.390972E-6</v>
      </c>
      <c r="BM735" s="196">
        <v>2.1769915999999999E-7</v>
      </c>
      <c r="BN735" s="196">
        <v>3.3931218000000001E-22</v>
      </c>
      <c r="BO735" s="108">
        <v>6.3487765000000002E-2</v>
      </c>
      <c r="BP735" s="108">
        <v>0.36355164000000001</v>
      </c>
      <c r="BQ735" s="108">
        <v>0</v>
      </c>
      <c r="BR735" s="108">
        <v>0</v>
      </c>
      <c r="BS735" s="108">
        <v>0</v>
      </c>
      <c r="BU735" s="69">
        <v>7.2866279000000003E-4</v>
      </c>
      <c r="BV735" s="69">
        <v>1.8560136E-4</v>
      </c>
      <c r="BW735" s="69">
        <v>1.9021505E-4</v>
      </c>
      <c r="BX735" s="172">
        <v>3.1404319000000001E-6</v>
      </c>
      <c r="BY735" s="69">
        <v>1.5288707999999999E-4</v>
      </c>
      <c r="BZ735" s="172">
        <v>1.191608E-8</v>
      </c>
      <c r="CA735" s="172">
        <v>2.8095888E-5</v>
      </c>
      <c r="CB735" s="172">
        <v>1.8087569000000001E-8</v>
      </c>
      <c r="CC735" s="172">
        <v>5.3580239000000001E-6</v>
      </c>
      <c r="CD735" s="172">
        <v>4.5709482000000001E-6</v>
      </c>
      <c r="CE735" s="172">
        <v>9.8540105999999996E-14</v>
      </c>
      <c r="CF735" s="172">
        <v>7.5034560000000003E-19</v>
      </c>
      <c r="CG735" s="172">
        <v>6.4426303000000003E-15</v>
      </c>
      <c r="CH735" s="172">
        <v>2.4848389000000001E-5</v>
      </c>
      <c r="CI735" s="172">
        <v>5.2865190000000003E-5</v>
      </c>
      <c r="CJ735" s="172">
        <v>8.1050428999999998E-5</v>
      </c>
      <c r="CK735" s="69">
        <v>0</v>
      </c>
      <c r="CM735" s="197">
        <v>7.5996346E-15</v>
      </c>
      <c r="CN735" s="198">
        <v>6.8219731000000001</v>
      </c>
      <c r="CO735" s="198">
        <v>4.4135352000000003E-2</v>
      </c>
      <c r="CP735" s="198">
        <v>0.12698847999999999</v>
      </c>
      <c r="CQ735" s="197">
        <v>5.9467144000000005E-7</v>
      </c>
      <c r="CR735" s="197">
        <v>4.0299040999999999E-7</v>
      </c>
      <c r="CS735" s="198">
        <v>7.7599577000000003E-3</v>
      </c>
      <c r="CT735" s="198">
        <v>6.4033207000000001</v>
      </c>
      <c r="CU735" s="198">
        <v>7.1713638000000005E-4</v>
      </c>
      <c r="CV735" s="198">
        <v>1.4187048E-4</v>
      </c>
      <c r="CX735" s="166"/>
    </row>
    <row r="736" spans="1:102" ht="14.4">
      <c r="A736" t="s">
        <v>636</v>
      </c>
      <c r="B736" s="85" t="s">
        <v>523</v>
      </c>
      <c r="C736" s="113" t="str">
        <f t="shared" si="389"/>
        <v>A.100.20.105</v>
      </c>
      <c r="D736" s="9" t="s">
        <v>7</v>
      </c>
      <c r="E736" s="112" t="s">
        <v>362</v>
      </c>
      <c r="F736" s="115" t="str">
        <f t="shared" si="390"/>
        <v>X12Ni5 (1.5680)</v>
      </c>
      <c r="G736" s="143">
        <f t="shared" si="429"/>
        <v>2.5791575333333334</v>
      </c>
      <c r="I736" s="118">
        <f t="shared" si="430"/>
        <v>0.94668742728414101</v>
      </c>
      <c r="K736" s="161">
        <f t="shared" si="431"/>
        <v>3.8118837763999998E-2</v>
      </c>
      <c r="L736" s="161">
        <f t="shared" si="432"/>
        <v>0.27932231103108995</v>
      </c>
      <c r="M736" s="162">
        <f t="shared" si="433"/>
        <v>0.24237264848905107</v>
      </c>
      <c r="N736" s="161">
        <v>0.38687363000000002</v>
      </c>
      <c r="O736" s="132">
        <v>0.25660622999999999</v>
      </c>
      <c r="P736" s="132">
        <v>2.2164699999999999E-2</v>
      </c>
      <c r="Q736" s="132">
        <v>3.7350476000000001E-2</v>
      </c>
      <c r="R736" s="132">
        <v>1.1600788E-4</v>
      </c>
      <c r="S736" s="132">
        <v>6.1082113000000002E-4</v>
      </c>
      <c r="T736" s="164">
        <v>4.1532753999999997E-5</v>
      </c>
      <c r="U736" s="132">
        <v>5.4742164999999998E-4</v>
      </c>
      <c r="V736" s="132">
        <v>0.24190975000000001</v>
      </c>
      <c r="W736" s="164">
        <v>3.0037498999999999E-6</v>
      </c>
      <c r="X736" s="132">
        <v>3.8351206E-4</v>
      </c>
      <c r="Y736" s="164">
        <v>9.5563119000000007E-7</v>
      </c>
      <c r="Z736" s="164">
        <v>7.9386428999999995E-5</v>
      </c>
      <c r="AA736" s="164">
        <v>5.1074619999999998E-14</v>
      </c>
      <c r="AC736" s="118">
        <f t="shared" si="416"/>
        <v>0.38687363000000002</v>
      </c>
      <c r="AD736" s="118">
        <f t="shared" si="417"/>
        <v>0.31743718941399995</v>
      </c>
      <c r="AE736" s="118">
        <f t="shared" si="418"/>
        <v>0.27939773807899998</v>
      </c>
      <c r="AF736" s="118">
        <f t="shared" si="419"/>
        <v>0.27932231103108995</v>
      </c>
      <c r="AG736" s="118">
        <f t="shared" si="420"/>
        <v>0.24229326206005108</v>
      </c>
      <c r="AI736" s="69">
        <v>26.039662</v>
      </c>
      <c r="AJ736" s="69">
        <v>26.007315999999999</v>
      </c>
      <c r="AK736" s="69">
        <v>3.2233047000000001E-2</v>
      </c>
      <c r="AL736" s="69">
        <v>0</v>
      </c>
      <c r="AM736" s="172">
        <v>3.0793813E-6</v>
      </c>
      <c r="AN736" s="172">
        <v>8.6040192000000001E-5</v>
      </c>
      <c r="AO736" s="172">
        <v>2.3844251000000001E-5</v>
      </c>
      <c r="AQ736" s="116">
        <v>0.11753396000000001</v>
      </c>
      <c r="AR736" s="116">
        <v>0.11224605999999999</v>
      </c>
      <c r="AS736" s="116">
        <v>3.2892396E-3</v>
      </c>
      <c r="AT736" s="116">
        <v>1.9986601999999998E-3</v>
      </c>
      <c r="AU736" s="150">
        <f t="shared" si="421"/>
        <v>6.7293798249319802E-6</v>
      </c>
      <c r="AV736" s="150">
        <f t="shared" si="422"/>
        <v>1.2164347735250069E-8</v>
      </c>
      <c r="AW736" s="163">
        <f t="shared" si="423"/>
        <v>0.27992440000000002</v>
      </c>
      <c r="AX736" s="196">
        <v>2.3934617E-6</v>
      </c>
      <c r="AY736" s="196">
        <v>7.2216516999999999E-9</v>
      </c>
      <c r="AZ736" s="196">
        <v>1.9730584000000001E-13</v>
      </c>
      <c r="BA736" s="196">
        <v>2.4913223E-17</v>
      </c>
      <c r="BB736" s="196">
        <v>7.0667158000000001E-18</v>
      </c>
      <c r="BC736" s="196">
        <v>1.0813510999999999E-9</v>
      </c>
      <c r="BD736" s="196">
        <v>4.0237901000000004E-6</v>
      </c>
      <c r="BE736" s="196">
        <v>2.4643788999999999E-10</v>
      </c>
      <c r="BF736" s="196">
        <v>4.6869878000000003E-9</v>
      </c>
      <c r="BG736" s="196">
        <v>7.2752487000000002E-12</v>
      </c>
      <c r="BH736" s="196">
        <v>5.4518876999999998E-13</v>
      </c>
      <c r="BI736" s="196">
        <v>3.1480509000000001E-13</v>
      </c>
      <c r="BJ736" s="196">
        <v>7.6313364E-13</v>
      </c>
      <c r="BK736" s="196">
        <v>1.7466321E-13</v>
      </c>
      <c r="BL736" s="196">
        <v>3.0956703999999999E-7</v>
      </c>
      <c r="BM736" s="196">
        <v>1.4796338E-9</v>
      </c>
      <c r="BN736" s="196">
        <v>6.8999262000000005E-23</v>
      </c>
      <c r="BO736" s="108">
        <v>2.019673E-2</v>
      </c>
      <c r="BP736" s="108">
        <v>0.25972767000000002</v>
      </c>
      <c r="BQ736" s="108">
        <v>0</v>
      </c>
      <c r="BR736" s="108">
        <v>0</v>
      </c>
      <c r="BS736" s="108">
        <v>0</v>
      </c>
      <c r="BU736" s="69">
        <v>1.7396531E-4</v>
      </c>
      <c r="BV736" s="172">
        <v>3.2314931000000003E-5</v>
      </c>
      <c r="BW736" s="172">
        <v>7.1913756000000002E-5</v>
      </c>
      <c r="BX736" s="172">
        <v>7.4726744000000002E-8</v>
      </c>
      <c r="BY736" s="172">
        <v>2.6618995999999999E-5</v>
      </c>
      <c r="BZ736" s="172">
        <v>2.7939342000000002E-9</v>
      </c>
      <c r="CA736" s="172">
        <v>1.8930032E-7</v>
      </c>
      <c r="CB736" s="172">
        <v>4.2409007000000003E-9</v>
      </c>
      <c r="CC736" s="172">
        <v>8.2048386000000003E-7</v>
      </c>
      <c r="CD736" s="172">
        <v>6.0178559000000001E-8</v>
      </c>
      <c r="CE736" s="172">
        <v>2.0038168000000001E-14</v>
      </c>
      <c r="CF736" s="172">
        <v>1.5258307000000001E-19</v>
      </c>
      <c r="CG736" s="172">
        <v>1.3101113000000001E-15</v>
      </c>
      <c r="CH736" s="172">
        <v>9.2371563999999997E-6</v>
      </c>
      <c r="CI736" s="172">
        <v>3.1696460000000001E-5</v>
      </c>
      <c r="CJ736" s="172">
        <v>1.0322841E-6</v>
      </c>
      <c r="CK736" s="69">
        <v>0</v>
      </c>
      <c r="CM736" s="197">
        <v>1.5453885999999999E-15</v>
      </c>
      <c r="CN736" s="198">
        <v>2.5791547000000001</v>
      </c>
      <c r="CO736" s="198">
        <v>1.3175900000000001E-2</v>
      </c>
      <c r="CP736" s="198">
        <v>2.2110046000000001E-2</v>
      </c>
      <c r="CQ736" s="197">
        <v>1.3282579999999999E-7</v>
      </c>
      <c r="CR736" s="197">
        <v>2.7159184999999998E-9</v>
      </c>
      <c r="CS736" s="198">
        <v>1.3510607000000001E-3</v>
      </c>
      <c r="CT736" s="198">
        <v>1.3169599999999999</v>
      </c>
      <c r="CU736" s="197">
        <v>4.8318185999999998E-6</v>
      </c>
      <c r="CV736" s="198">
        <v>1.8724177E-4</v>
      </c>
      <c r="CX736" s="166"/>
    </row>
    <row r="737" spans="1:102" ht="14.4">
      <c r="A737" t="s">
        <v>637</v>
      </c>
      <c r="B737" s="85" t="s">
        <v>523</v>
      </c>
      <c r="C737" s="113" t="str">
        <f t="shared" si="389"/>
        <v>A.100.20.106</v>
      </c>
      <c r="D737" s="9" t="s">
        <v>7</v>
      </c>
      <c r="E737" s="112" t="s">
        <v>362</v>
      </c>
      <c r="F737" s="115" t="str">
        <f t="shared" si="390"/>
        <v>X8Ni9</v>
      </c>
      <c r="G737" s="143">
        <f t="shared" si="429"/>
        <v>3.3087904000000004</v>
      </c>
      <c r="I737" s="118">
        <f t="shared" si="430"/>
        <v>2.8274313066525063</v>
      </c>
      <c r="K737" s="161">
        <f t="shared" si="431"/>
        <v>7.261296623199999E-2</v>
      </c>
      <c r="L737" s="161">
        <f t="shared" si="432"/>
        <v>1.1616906465303001</v>
      </c>
      <c r="M737" s="162">
        <f t="shared" si="433"/>
        <v>1.0968091338902062</v>
      </c>
      <c r="N737" s="161">
        <v>0.49631856000000002</v>
      </c>
      <c r="O737" s="132">
        <v>1.1381081</v>
      </c>
      <c r="P737" s="132">
        <v>2.2894535000000001E-2</v>
      </c>
      <c r="Q737" s="132">
        <v>7.1657712999999998E-2</v>
      </c>
      <c r="R737" s="132">
        <v>1.5538535E-4</v>
      </c>
      <c r="S737" s="132">
        <v>7.4673393000000005E-4</v>
      </c>
      <c r="T737" s="164">
        <v>5.3133951999999999E-5</v>
      </c>
      <c r="U737" s="132">
        <v>6.7202364000000004E-4</v>
      </c>
      <c r="V737" s="132">
        <v>1.0956965000000001</v>
      </c>
      <c r="W737" s="164">
        <v>1.2126823E-5</v>
      </c>
      <c r="X737" s="132">
        <v>1.0155817E-3</v>
      </c>
      <c r="Y737" s="164">
        <v>3.8610672999999997E-6</v>
      </c>
      <c r="Z737" s="164">
        <v>9.7052190000000005E-5</v>
      </c>
      <c r="AA737" s="164">
        <v>2.0619989E-13</v>
      </c>
      <c r="AC737" s="118">
        <f t="shared" si="416"/>
        <v>0.49631856000000002</v>
      </c>
      <c r="AD737" s="118">
        <f t="shared" si="417"/>
        <v>1.2342876248720001</v>
      </c>
      <c r="AE737" s="118">
        <f t="shared" si="418"/>
        <v>1.1617717108299999</v>
      </c>
      <c r="AF737" s="118">
        <f t="shared" si="419"/>
        <v>1.1616906465303001</v>
      </c>
      <c r="AG737" s="118">
        <f t="shared" si="420"/>
        <v>1.0967120817002063</v>
      </c>
      <c r="AI737" s="69">
        <v>40.973278000000001</v>
      </c>
      <c r="AJ737" s="69">
        <v>40.933058000000003</v>
      </c>
      <c r="AK737" s="69">
        <v>3.9731230999999999E-2</v>
      </c>
      <c r="AL737" s="69">
        <v>0</v>
      </c>
      <c r="AM737" s="172">
        <v>1.2432165E-5</v>
      </c>
      <c r="AN737" s="69">
        <v>3.6119958E-4</v>
      </c>
      <c r="AO737" s="69">
        <v>1.1447464999999999E-4</v>
      </c>
      <c r="AQ737" s="116">
        <v>0.40465794999999999</v>
      </c>
      <c r="AR737" s="116">
        <v>0.39233520999999999</v>
      </c>
      <c r="AS737" s="116">
        <v>8.9639443000000003E-3</v>
      </c>
      <c r="AT737" s="116">
        <v>3.3587962999999999E-3</v>
      </c>
      <c r="AU737" s="150">
        <f t="shared" si="421"/>
        <v>2.352129582662911E-5</v>
      </c>
      <c r="AV737" s="150">
        <f t="shared" si="422"/>
        <v>3.3150682102890278E-8</v>
      </c>
      <c r="AW737" s="163">
        <f t="shared" si="423"/>
        <v>0.470419645</v>
      </c>
      <c r="AX737" s="196">
        <v>3.0705672999999998E-6</v>
      </c>
      <c r="AY737" s="196">
        <v>9.2646429999999993E-9</v>
      </c>
      <c r="AZ737" s="196">
        <v>2.5312327000000002E-13</v>
      </c>
      <c r="BA737" s="196">
        <v>1.0058036E-16</v>
      </c>
      <c r="BB737" s="196">
        <v>2.8529943E-17</v>
      </c>
      <c r="BC737" s="196">
        <v>2.1884033999999999E-9</v>
      </c>
      <c r="BD737" s="196">
        <v>2.0068371E-5</v>
      </c>
      <c r="BE737" s="196">
        <v>4.9869558E-10</v>
      </c>
      <c r="BF737" s="196">
        <v>2.3376139999999999E-8</v>
      </c>
      <c r="BG737" s="196">
        <v>8.8920526000000001E-12</v>
      </c>
      <c r="BH737" s="196">
        <v>5.1525502999999997E-13</v>
      </c>
      <c r="BI737" s="196">
        <v>3.8584907E-13</v>
      </c>
      <c r="BJ737" s="196">
        <v>9.4206914000000007E-13</v>
      </c>
      <c r="BK737" s="196">
        <v>2.1517378000000001E-13</v>
      </c>
      <c r="BL737" s="196">
        <v>3.7835975999999998E-7</v>
      </c>
      <c r="BM737" s="196">
        <v>1.8093631E-9</v>
      </c>
      <c r="BN737" s="196">
        <v>2.7856575000000001E-22</v>
      </c>
      <c r="BO737" s="108">
        <v>6.2068655E-2</v>
      </c>
      <c r="BP737" s="108">
        <v>0.40835099000000002</v>
      </c>
      <c r="BQ737" s="108">
        <v>0</v>
      </c>
      <c r="BR737" s="108">
        <v>0</v>
      </c>
      <c r="BS737" s="108">
        <v>0</v>
      </c>
      <c r="BU737" s="69">
        <v>4.6737098999999999E-4</v>
      </c>
      <c r="BV737" s="69">
        <v>1.6116625E-4</v>
      </c>
      <c r="BW737" s="172">
        <v>9.2257856000000003E-5</v>
      </c>
      <c r="BX737" s="172">
        <v>8.8755708999999994E-8</v>
      </c>
      <c r="BY737" s="69">
        <v>1.3275934999999999E-4</v>
      </c>
      <c r="BZ737" s="172">
        <v>8.0263709999999994E-9</v>
      </c>
      <c r="CA737" s="172">
        <v>2.3136885E-7</v>
      </c>
      <c r="CB737" s="172">
        <v>1.2183554E-8</v>
      </c>
      <c r="CC737" s="172">
        <v>1.0031435E-6</v>
      </c>
      <c r="CD737" s="172">
        <v>6.6303947000000002E-8</v>
      </c>
      <c r="CE737" s="172">
        <v>8.0898654999999997E-14</v>
      </c>
      <c r="CF737" s="172">
        <v>6.1601262999999998E-19</v>
      </c>
      <c r="CG737" s="172">
        <v>5.2892181999999999E-15</v>
      </c>
      <c r="CH737" s="172">
        <v>2.4158840999999999E-5</v>
      </c>
      <c r="CI737" s="172">
        <v>4.9698138999999998E-5</v>
      </c>
      <c r="CJ737" s="172">
        <v>5.9207740999999998E-6</v>
      </c>
      <c r="CK737" s="69">
        <v>0</v>
      </c>
      <c r="CM737" s="197">
        <v>6.2390862000000001E-15</v>
      </c>
      <c r="CN737" s="198">
        <v>3.3087822999999998</v>
      </c>
      <c r="CO737" s="198">
        <v>4.4157656000000003E-2</v>
      </c>
      <c r="CP737" s="198">
        <v>0.11026944</v>
      </c>
      <c r="CQ737" s="197">
        <v>1.6234313999999999E-7</v>
      </c>
      <c r="CR737" s="197">
        <v>3.3779695999999999E-9</v>
      </c>
      <c r="CS737" s="198">
        <v>6.7384016E-3</v>
      </c>
      <c r="CT737" s="198">
        <v>1.6142329</v>
      </c>
      <c r="CU737" s="197">
        <v>5.9056106000000002E-6</v>
      </c>
      <c r="CV737" s="198">
        <v>1.7885546000000001E-4</v>
      </c>
      <c r="CX737" s="166"/>
    </row>
    <row r="738" spans="1:102" ht="14.4">
      <c r="B738" s="85"/>
      <c r="C738" s="113"/>
      <c r="D738" s="1" t="s">
        <v>8</v>
      </c>
      <c r="E738" s="112"/>
      <c r="T738" s="3"/>
      <c r="W738" s="3"/>
      <c r="Y738" s="3"/>
      <c r="Z738" s="3"/>
      <c r="AA738" s="3"/>
      <c r="AC738" s="142"/>
      <c r="AD738" s="142"/>
      <c r="AE738" s="142"/>
      <c r="AF738" s="142"/>
      <c r="AG738" s="142"/>
      <c r="AM738" s="3"/>
      <c r="AU738" s="86"/>
      <c r="AV738" s="86"/>
      <c r="AW738" s="86"/>
      <c r="AX738" s="3"/>
      <c r="AY738" s="3"/>
      <c r="AZ738" s="3"/>
      <c r="BA738" s="3"/>
      <c r="BB738" s="3"/>
      <c r="BC738" s="3"/>
      <c r="BD738" s="3"/>
      <c r="BE738" s="3"/>
      <c r="BF738" s="3"/>
      <c r="BG738" s="3"/>
      <c r="BH738" s="3"/>
      <c r="BI738" s="3"/>
      <c r="BJ738" s="3"/>
      <c r="BK738" s="3"/>
      <c r="BL738" s="3"/>
      <c r="BM738" s="3"/>
      <c r="BN738" s="3"/>
      <c r="BW738" s="3"/>
      <c r="BX738" s="3"/>
      <c r="BZ738" s="3"/>
      <c r="CA738" s="3"/>
      <c r="CB738" s="3"/>
      <c r="CC738" s="3"/>
      <c r="CD738" s="3"/>
      <c r="CE738" s="3"/>
      <c r="CF738" s="3"/>
      <c r="CG738" s="3"/>
      <c r="CH738" s="3"/>
      <c r="CI738" s="3"/>
      <c r="CJ738" s="3"/>
      <c r="CM738" s="3"/>
      <c r="CQ738" s="3"/>
      <c r="CR738" s="3"/>
      <c r="CU738" s="3"/>
    </row>
    <row r="739" spans="1:102" ht="14.4">
      <c r="A739" t="s">
        <v>638</v>
      </c>
      <c r="B739" s="85" t="s">
        <v>523</v>
      </c>
      <c r="C739" s="113" t="str">
        <f t="shared" si="389"/>
        <v>A.100.22.101</v>
      </c>
      <c r="D739" s="9" t="s">
        <v>8</v>
      </c>
      <c r="E739" s="112" t="s">
        <v>362</v>
      </c>
      <c r="F739" s="115" t="str">
        <f t="shared" si="390"/>
        <v>38Si6</v>
      </c>
      <c r="G739" s="143">
        <f t="shared" ref="G739:G742" si="434">N739/0.15</f>
        <v>2.5793105333333335</v>
      </c>
      <c r="I739" s="118">
        <f t="shared" ref="I739:I742" si="435">K739+L739+M739+N739</f>
        <v>0.61911527900386853</v>
      </c>
      <c r="K739" s="161">
        <f t="shared" ref="K739:K742" si="436">Q739+R739+S739+T739</f>
        <v>3.2499828948999998E-2</v>
      </c>
      <c r="L739" s="161">
        <f t="shared" ref="L739:L742" si="437">O739+P739+U739+Y739+W739</f>
        <v>0.10850225545469999</v>
      </c>
      <c r="M739" s="162">
        <f t="shared" ref="M739:M742" si="438">V739+X739+Z739+AA739</f>
        <v>9.1216614600168625E-2</v>
      </c>
      <c r="N739" s="161">
        <v>0.38689657999999999</v>
      </c>
      <c r="O739" s="132">
        <v>8.4880217999999993E-2</v>
      </c>
      <c r="P739" s="132">
        <v>2.2813092E-2</v>
      </c>
      <c r="Q739" s="132">
        <v>3.1375712E-2</v>
      </c>
      <c r="R739" s="132">
        <v>1.8059087E-4</v>
      </c>
      <c r="S739" s="132">
        <v>8.8245225999999998E-4</v>
      </c>
      <c r="T739" s="164">
        <v>6.1073818999999997E-5</v>
      </c>
      <c r="U739" s="132">
        <v>7.9587856000000001E-4</v>
      </c>
      <c r="V739" s="132">
        <v>9.0638649000000002E-2</v>
      </c>
      <c r="W739" s="164">
        <v>9.9167947999999994E-6</v>
      </c>
      <c r="X739" s="132">
        <v>4.6328025999999999E-4</v>
      </c>
      <c r="Y739" s="164">
        <v>3.1500999000000002E-6</v>
      </c>
      <c r="Z739" s="132">
        <v>1.1468534E-4</v>
      </c>
      <c r="AA739" s="164">
        <v>1.6862139999999999E-13</v>
      </c>
      <c r="AC739" s="118">
        <f t="shared" si="416"/>
        <v>0.38689657999999999</v>
      </c>
      <c r="AD739" s="118">
        <f t="shared" si="417"/>
        <v>0.14098901750899998</v>
      </c>
      <c r="AE739" s="118">
        <f t="shared" si="418"/>
        <v>0.10860387389999999</v>
      </c>
      <c r="AF739" s="118">
        <f t="shared" si="419"/>
        <v>0.10850225545470001</v>
      </c>
      <c r="AG739" s="118">
        <f t="shared" si="420"/>
        <v>9.1101929260168621E-2</v>
      </c>
      <c r="AI739" s="69">
        <v>24.395191000000001</v>
      </c>
      <c r="AJ739" s="69">
        <v>24.348268000000001</v>
      </c>
      <c r="AK739" s="69">
        <v>4.6603306999999997E-2</v>
      </c>
      <c r="AL739" s="69">
        <v>0</v>
      </c>
      <c r="AM739" s="172">
        <v>1.0166489999999999E-5</v>
      </c>
      <c r="AN739" s="69">
        <v>2.6125482000000002E-4</v>
      </c>
      <c r="AO739" s="172">
        <v>4.8706896000000002E-5</v>
      </c>
      <c r="AQ739" s="116">
        <v>6.6315524000000001E-2</v>
      </c>
      <c r="AR739" s="116">
        <v>6.2203493999999998E-2</v>
      </c>
      <c r="AS739" s="116">
        <v>2.2902686E-3</v>
      </c>
      <c r="AT739" s="116">
        <v>1.8217617000000001E-3</v>
      </c>
      <c r="AU739" s="150">
        <f t="shared" si="421"/>
        <v>3.7292262843955808E-6</v>
      </c>
      <c r="AV739" s="150">
        <f t="shared" si="422"/>
        <v>8.4699281867002272E-9</v>
      </c>
      <c r="AW739" s="163">
        <f t="shared" si="423"/>
        <v>0.25514869499999998</v>
      </c>
      <c r="AX739" s="196">
        <v>2.3936186E-6</v>
      </c>
      <c r="AY739" s="196">
        <v>7.2221257999999997E-9</v>
      </c>
      <c r="AZ739" s="196">
        <v>1.9731876000000001E-13</v>
      </c>
      <c r="BA739" s="196">
        <v>8.2250297000000004E-17</v>
      </c>
      <c r="BB739" s="196">
        <v>2.3330561E-17</v>
      </c>
      <c r="BC739" s="196">
        <v>9.0111028999999995E-10</v>
      </c>
      <c r="BD739" s="196">
        <v>8.8541585000000003E-7</v>
      </c>
      <c r="BE739" s="196">
        <v>2.036669E-10</v>
      </c>
      <c r="BF739" s="196">
        <v>1.0310585999999999E-9</v>
      </c>
      <c r="BG739" s="196">
        <v>1.0508747E-11</v>
      </c>
      <c r="BH739" s="196">
        <v>5.6332534000000004E-13</v>
      </c>
      <c r="BI739" s="196">
        <v>4.5542261999999995E-13</v>
      </c>
      <c r="BJ739" s="196">
        <v>1.1001678000000001E-12</v>
      </c>
      <c r="BK739" s="196">
        <v>2.5190518000000002E-13</v>
      </c>
      <c r="BL739" s="196">
        <v>4.4715243999999999E-7</v>
      </c>
      <c r="BM739" s="196">
        <v>2.1382839999999998E-9</v>
      </c>
      <c r="BN739" s="196">
        <v>2.277991E-22</v>
      </c>
      <c r="BO739" s="108">
        <v>1.3491025E-2</v>
      </c>
      <c r="BP739" s="108">
        <v>0.24165766999999999</v>
      </c>
      <c r="BQ739" s="108">
        <v>0</v>
      </c>
      <c r="BR739" s="108">
        <v>0</v>
      </c>
      <c r="BS739" s="108">
        <v>0</v>
      </c>
      <c r="BU739" s="69">
        <v>1.2277925999999999E-4</v>
      </c>
      <c r="BV739" s="172">
        <v>7.1158474999999996E-6</v>
      </c>
      <c r="BW739" s="172">
        <v>7.1918022000000005E-5</v>
      </c>
      <c r="BX739" s="172">
        <v>1.0419627E-7</v>
      </c>
      <c r="BY739" s="172">
        <v>5.8604145000000003E-6</v>
      </c>
      <c r="BZ739" s="172">
        <v>1.4586410999999999E-8</v>
      </c>
      <c r="CA739" s="172">
        <v>2.7343497999999999E-7</v>
      </c>
      <c r="CB739" s="172">
        <v>2.2140054999999999E-8</v>
      </c>
      <c r="CC739" s="172">
        <v>1.1854168000000001E-6</v>
      </c>
      <c r="CD739" s="172">
        <v>7.4557599E-8</v>
      </c>
      <c r="CE739" s="172">
        <v>6.6155442000000006E-14</v>
      </c>
      <c r="CF739" s="172">
        <v>5.0374864000000004E-19</v>
      </c>
      <c r="CG739" s="172">
        <v>4.3252953000000003E-15</v>
      </c>
      <c r="CH739" s="172">
        <v>6.4582228E-6</v>
      </c>
      <c r="CI739" s="172">
        <v>2.9682794999999999E-5</v>
      </c>
      <c r="CJ739" s="172">
        <v>6.9623144999999997E-8</v>
      </c>
      <c r="CK739" s="69">
        <v>0</v>
      </c>
      <c r="CM739" s="197">
        <v>5.1020564999999998E-15</v>
      </c>
      <c r="CN739" s="198">
        <v>2.5792951999999998</v>
      </c>
      <c r="CO739" s="198">
        <v>7.5490918000000002E-3</v>
      </c>
      <c r="CP739" s="198">
        <v>4.8719043000000004E-3</v>
      </c>
      <c r="CQ739" s="197">
        <v>1.9185981E-7</v>
      </c>
      <c r="CR739" s="197">
        <v>3.9615391999999997E-9</v>
      </c>
      <c r="CS739" s="198">
        <v>2.9711789999999999E-4</v>
      </c>
      <c r="CT739" s="198">
        <v>1.9012336000000001</v>
      </c>
      <c r="CU739" s="197">
        <v>6.9793295000000001E-6</v>
      </c>
      <c r="CV739" s="198">
        <v>1.9758522E-4</v>
      </c>
      <c r="CX739" s="166"/>
    </row>
    <row r="740" spans="1:102" ht="14.4">
      <c r="A740" t="s">
        <v>639</v>
      </c>
      <c r="B740" s="85" t="s">
        <v>523</v>
      </c>
      <c r="C740" s="113" t="str">
        <f t="shared" si="389"/>
        <v>A.100.22.102</v>
      </c>
      <c r="D740" s="9" t="s">
        <v>8</v>
      </c>
      <c r="E740" s="112" t="s">
        <v>362</v>
      </c>
      <c r="F740" s="115" t="str">
        <f t="shared" si="390"/>
        <v>50CrV4</v>
      </c>
      <c r="G740" s="143">
        <f t="shared" si="434"/>
        <v>2.7706674666666671</v>
      </c>
      <c r="I740" s="118">
        <f t="shared" si="435"/>
        <v>0.71242372721154501</v>
      </c>
      <c r="K740" s="161">
        <f t="shared" si="436"/>
        <v>3.9472536799999999E-2</v>
      </c>
      <c r="L740" s="161">
        <f t="shared" si="437"/>
        <v>0.12892246734150001</v>
      </c>
      <c r="M740" s="162">
        <f t="shared" si="438"/>
        <v>0.12842860307004494</v>
      </c>
      <c r="N740" s="161">
        <v>0.41560012000000002</v>
      </c>
      <c r="O740" s="132">
        <v>0.10140628</v>
      </c>
      <c r="P740" s="132">
        <v>2.4868647000000001E-2</v>
      </c>
      <c r="Q740" s="132">
        <v>3.1334541E-2</v>
      </c>
      <c r="R740" s="132">
        <v>1.3848535999999999E-3</v>
      </c>
      <c r="S740" s="132">
        <v>1.4353286E-3</v>
      </c>
      <c r="T740" s="132">
        <v>5.3178136000000004E-3</v>
      </c>
      <c r="U740" s="132">
        <v>2.6436112000000002E-3</v>
      </c>
      <c r="V740" s="132">
        <v>0.12342918</v>
      </c>
      <c r="W740" s="164">
        <v>2.6444786000000001E-6</v>
      </c>
      <c r="X740" s="132">
        <v>4.2599672E-3</v>
      </c>
      <c r="Y740" s="164">
        <v>1.2846629000000001E-6</v>
      </c>
      <c r="Z740" s="132">
        <v>7.3945586999999997E-4</v>
      </c>
      <c r="AA740" s="164">
        <v>4.4965708E-14</v>
      </c>
      <c r="AC740" s="118">
        <f t="shared" si="416"/>
        <v>0.41560012000000002</v>
      </c>
      <c r="AD740" s="118">
        <f t="shared" si="417"/>
        <v>0.16839107500000003</v>
      </c>
      <c r="AE740" s="118">
        <f t="shared" si="418"/>
        <v>0.12965799407</v>
      </c>
      <c r="AF740" s="118">
        <f t="shared" si="419"/>
        <v>0.12892246734150001</v>
      </c>
      <c r="AG740" s="118">
        <f t="shared" si="420"/>
        <v>0.12768914720004496</v>
      </c>
      <c r="AI740" s="69">
        <v>24.469957000000001</v>
      </c>
      <c r="AJ740" s="69">
        <v>23.890955000000002</v>
      </c>
      <c r="AK740" s="69">
        <v>0.51532219000000001</v>
      </c>
      <c r="AL740" s="69">
        <v>0</v>
      </c>
      <c r="AM740" s="69">
        <v>1.4135358000000001E-2</v>
      </c>
      <c r="AN740" s="69">
        <v>3.4894453999999998E-2</v>
      </c>
      <c r="AO740" s="69">
        <v>1.4650886E-2</v>
      </c>
      <c r="AQ740" s="116">
        <v>7.9054303000000006E-2</v>
      </c>
      <c r="AR740" s="116">
        <v>7.4710062999999993E-2</v>
      </c>
      <c r="AS740" s="116">
        <v>2.5514803000000002E-3</v>
      </c>
      <c r="AT740" s="116">
        <v>1.7927594E-3</v>
      </c>
      <c r="AU740" s="150">
        <f t="shared" si="421"/>
        <v>4.4790205454781544E-6</v>
      </c>
      <c r="AV740" s="150">
        <f t="shared" si="422"/>
        <v>9.435948068200063E-9</v>
      </c>
      <c r="AW740" s="163">
        <f t="shared" si="423"/>
        <v>0.25108675200000002</v>
      </c>
      <c r="AX740" s="196">
        <v>2.5711887000000001E-6</v>
      </c>
      <c r="AY740" s="196">
        <v>7.7578971999999994E-9</v>
      </c>
      <c r="AZ740" s="196">
        <v>2.1195682E-13</v>
      </c>
      <c r="BA740" s="196">
        <v>2.1933412000000001E-17</v>
      </c>
      <c r="BB740" s="196">
        <v>6.2214828999999998E-18</v>
      </c>
      <c r="BC740" s="196">
        <v>9.0561845000000005E-10</v>
      </c>
      <c r="BD740" s="196">
        <v>1.1973686999999999E-6</v>
      </c>
      <c r="BE740" s="196">
        <v>2.0412537E-10</v>
      </c>
      <c r="BF740" s="196">
        <v>1.3847409E-9</v>
      </c>
      <c r="BG740" s="196">
        <v>7.7268707999999999E-11</v>
      </c>
      <c r="BH740" s="196">
        <v>5.6073257E-13</v>
      </c>
      <c r="BI740" s="196">
        <v>8.9795792000000003E-12</v>
      </c>
      <c r="BJ740" s="196">
        <v>1.7320975E-12</v>
      </c>
      <c r="BK740" s="196">
        <v>4.3152410999999999E-13</v>
      </c>
      <c r="BL740" s="196">
        <v>6.8893017999999998E-7</v>
      </c>
      <c r="BM740" s="196">
        <v>2.0627347000000001E-8</v>
      </c>
      <c r="BN740" s="196">
        <v>6.0746425999999999E-23</v>
      </c>
      <c r="BO740" s="108">
        <v>1.3953412E-2</v>
      </c>
      <c r="BP740" s="108">
        <v>0.23713334</v>
      </c>
      <c r="BQ740" s="108">
        <v>0</v>
      </c>
      <c r="BR740" s="108">
        <v>0</v>
      </c>
      <c r="BS740" s="108">
        <v>0</v>
      </c>
      <c r="BU740" s="69">
        <v>1.4407611999999999E-4</v>
      </c>
      <c r="BV740" s="172">
        <v>9.5564150999999998E-6</v>
      </c>
      <c r="BW740" s="172">
        <v>7.7253560999999995E-5</v>
      </c>
      <c r="BX740" s="172">
        <v>3.2154073999999999E-7</v>
      </c>
      <c r="BY740" s="172">
        <v>8.3408310999999996E-6</v>
      </c>
      <c r="BZ740" s="172">
        <v>1.8863618E-8</v>
      </c>
      <c r="CA740" s="172">
        <v>2.0105154E-6</v>
      </c>
      <c r="CB740" s="172">
        <v>2.8631184999999999E-8</v>
      </c>
      <c r="CC740" s="172">
        <v>2.1646757000000002E-6</v>
      </c>
      <c r="CD740" s="172">
        <v>3.5529952000000001E-6</v>
      </c>
      <c r="CE740" s="172">
        <v>1.7641450999999999E-14</v>
      </c>
      <c r="CF740" s="172">
        <v>1.3433297E-19</v>
      </c>
      <c r="CG740" s="172">
        <v>1.1534121E-15</v>
      </c>
      <c r="CH740" s="172">
        <v>6.6083887000000002E-6</v>
      </c>
      <c r="CI740" s="172">
        <v>2.9753805E-5</v>
      </c>
      <c r="CJ740" s="172">
        <v>4.4658928E-6</v>
      </c>
      <c r="CK740" s="69">
        <v>0</v>
      </c>
      <c r="CM740" s="197">
        <v>1.3605484000000001E-15</v>
      </c>
      <c r="CN740" s="198">
        <v>2.7706597999999998</v>
      </c>
      <c r="CO740" s="198">
        <v>7.8961071000000008E-3</v>
      </c>
      <c r="CP740" s="198">
        <v>6.5433284000000003E-3</v>
      </c>
      <c r="CQ740" s="197">
        <v>2.9686278E-7</v>
      </c>
      <c r="CR740" s="197">
        <v>2.0194001E-7</v>
      </c>
      <c r="CS740" s="198">
        <v>4.1221116000000001E-4</v>
      </c>
      <c r="CT740" s="198">
        <v>2.9911373000000001</v>
      </c>
      <c r="CU740" s="197">
        <v>5.1317609999999999E-5</v>
      </c>
      <c r="CV740" s="198">
        <v>1.9820345999999999E-4</v>
      </c>
      <c r="CX740" s="166"/>
    </row>
    <row r="741" spans="1:102" ht="14.4">
      <c r="A741" t="s">
        <v>640</v>
      </c>
      <c r="B741" s="85" t="s">
        <v>523</v>
      </c>
      <c r="C741" s="113" t="str">
        <f t="shared" si="389"/>
        <v>A.100.22.103</v>
      </c>
      <c r="D741" s="9" t="s">
        <v>8</v>
      </c>
      <c r="E741" s="112" t="s">
        <v>362</v>
      </c>
      <c r="F741" s="115" t="str">
        <f t="shared" si="390"/>
        <v>55Si7</v>
      </c>
      <c r="G741" s="143">
        <f t="shared" si="434"/>
        <v>2.5909163333333334</v>
      </c>
      <c r="I741" s="118">
        <f t="shared" si="435"/>
        <v>0.62493860509708554</v>
      </c>
      <c r="K741" s="161">
        <f t="shared" si="436"/>
        <v>3.2807122233000002E-2</v>
      </c>
      <c r="L741" s="161">
        <f t="shared" si="437"/>
        <v>0.10941429828389999</v>
      </c>
      <c r="M741" s="162">
        <f t="shared" si="438"/>
        <v>9.4079734580185481E-2</v>
      </c>
      <c r="N741" s="161">
        <v>0.38863745</v>
      </c>
      <c r="O741" s="132">
        <v>8.5420421999999996E-2</v>
      </c>
      <c r="P741" s="132">
        <v>2.2879620999999999E-2</v>
      </c>
      <c r="Q741" s="132">
        <v>3.1257363000000003E-2</v>
      </c>
      <c r="R741" s="132">
        <v>2.440997E-4</v>
      </c>
      <c r="S741" s="132">
        <v>1.2217847999999999E-3</v>
      </c>
      <c r="T741" s="164">
        <v>8.3874733000000002E-5</v>
      </c>
      <c r="U741" s="132">
        <v>1.0998817000000001E-3</v>
      </c>
      <c r="V741" s="132">
        <v>9.3304970000000001E-2</v>
      </c>
      <c r="W741" s="164">
        <v>1.0908474E-5</v>
      </c>
      <c r="X741" s="132">
        <v>6.1597761999999999E-4</v>
      </c>
      <c r="Y741" s="164">
        <v>3.4651099E-6</v>
      </c>
      <c r="Z741" s="132">
        <v>1.5878695999999999E-4</v>
      </c>
      <c r="AA741" s="164">
        <v>1.8548354E-13</v>
      </c>
      <c r="AC741" s="118">
        <f t="shared" si="416"/>
        <v>0.38863745</v>
      </c>
      <c r="AD741" s="118">
        <f t="shared" si="417"/>
        <v>0.14220704693299999</v>
      </c>
      <c r="AE741" s="118">
        <f t="shared" si="418"/>
        <v>0.10955871166</v>
      </c>
      <c r="AF741" s="118">
        <f t="shared" si="419"/>
        <v>0.10941429828389999</v>
      </c>
      <c r="AG741" s="118">
        <f t="shared" si="420"/>
        <v>9.3920947620185477E-2</v>
      </c>
      <c r="AI741" s="69">
        <v>24.407603000000002</v>
      </c>
      <c r="AJ741" s="69">
        <v>24.342773999999999</v>
      </c>
      <c r="AK741" s="69">
        <v>6.4477219000000002E-2</v>
      </c>
      <c r="AL741" s="69">
        <v>0</v>
      </c>
      <c r="AM741" s="172">
        <v>1.1183139E-5</v>
      </c>
      <c r="AN741" s="69">
        <v>2.873803E-4</v>
      </c>
      <c r="AO741" s="172">
        <v>5.3577586000000002E-5</v>
      </c>
      <c r="AQ741" s="116">
        <v>6.9602417999999999E-2</v>
      </c>
      <c r="AR741" s="116">
        <v>6.5477151999999997E-2</v>
      </c>
      <c r="AS741" s="116">
        <v>2.3041775999999999E-3</v>
      </c>
      <c r="AT741" s="116">
        <v>1.8210879E-3</v>
      </c>
      <c r="AU741" s="150">
        <f t="shared" si="421"/>
        <v>3.9254887601761395E-6</v>
      </c>
      <c r="AV741" s="150">
        <f t="shared" si="422"/>
        <v>8.5213669177502489E-9</v>
      </c>
      <c r="AW741" s="163">
        <f t="shared" si="423"/>
        <v>0.255054326</v>
      </c>
      <c r="AX741" s="196">
        <v>2.4043906E-6</v>
      </c>
      <c r="AY741" s="196">
        <v>7.2546274999999998E-9</v>
      </c>
      <c r="AZ741" s="196">
        <v>1.9820674999999999E-13</v>
      </c>
      <c r="BA741" s="196">
        <v>9.0475326000000004E-17</v>
      </c>
      <c r="BB741" s="196">
        <v>2.5663616999999999E-17</v>
      </c>
      <c r="BC741" s="196">
        <v>8.9956545999999997E-10</v>
      </c>
      <c r="BD741" s="196">
        <v>8.9810423000000002E-7</v>
      </c>
      <c r="BE741" s="196">
        <v>2.0311959E-10</v>
      </c>
      <c r="BF741" s="196">
        <v>1.0458079999999999E-9</v>
      </c>
      <c r="BG741" s="196">
        <v>1.4550545E-11</v>
      </c>
      <c r="BH741" s="196">
        <v>5.6102283000000002E-13</v>
      </c>
      <c r="BI741" s="196">
        <v>6.3022679000000002E-13</v>
      </c>
      <c r="BJ741" s="196">
        <v>1.5230772E-12</v>
      </c>
      <c r="BK741" s="196">
        <v>3.4874918000000002E-13</v>
      </c>
      <c r="BL741" s="196">
        <v>6.1913412000000003E-7</v>
      </c>
      <c r="BM741" s="196">
        <v>2.9602445999999999E-9</v>
      </c>
      <c r="BN741" s="196">
        <v>2.5057900999999999E-22</v>
      </c>
      <c r="BO741" s="108">
        <v>1.3634096E-2</v>
      </c>
      <c r="BP741" s="108">
        <v>0.24142023000000001</v>
      </c>
      <c r="BQ741" s="108">
        <v>0</v>
      </c>
      <c r="BR741" s="108">
        <v>0</v>
      </c>
      <c r="BS741" s="108">
        <v>0</v>
      </c>
      <c r="BU741" s="69">
        <v>1.2390597E-4</v>
      </c>
      <c r="BV741" s="172">
        <v>7.2182759000000002E-6</v>
      </c>
      <c r="BW741" s="172">
        <v>7.2241621999999996E-5</v>
      </c>
      <c r="BX741" s="172">
        <v>1.3976492000000001E-7</v>
      </c>
      <c r="BY741" s="172">
        <v>5.9446729000000004E-6</v>
      </c>
      <c r="BZ741" s="172">
        <v>1.6045051999999999E-8</v>
      </c>
      <c r="CA741" s="172">
        <v>3.7860168000000002E-7</v>
      </c>
      <c r="CB741" s="172">
        <v>2.4354061E-8</v>
      </c>
      <c r="CC741" s="172">
        <v>1.6412168E-6</v>
      </c>
      <c r="CD741" s="172">
        <v>8.9709601999999999E-8</v>
      </c>
      <c r="CE741" s="172">
        <v>7.2770986000000001E-14</v>
      </c>
      <c r="CF741" s="172">
        <v>5.5412350999999997E-19</v>
      </c>
      <c r="CG741" s="172">
        <v>4.7578248000000004E-15</v>
      </c>
      <c r="CH741" s="172">
        <v>6.4421160000000001E-6</v>
      </c>
      <c r="CI741" s="172">
        <v>2.9693315E-5</v>
      </c>
      <c r="CJ741" s="172">
        <v>7.6271484999999994E-8</v>
      </c>
      <c r="CK741" s="69">
        <v>0</v>
      </c>
      <c r="CM741" s="197">
        <v>5.6122620999999998E-15</v>
      </c>
      <c r="CN741" s="198">
        <v>2.5908994000000001</v>
      </c>
      <c r="CO741" s="198">
        <v>7.5540125999999999E-3</v>
      </c>
      <c r="CP741" s="198">
        <v>4.9423187999999996E-3</v>
      </c>
      <c r="CQ741" s="197">
        <v>2.6565187999999999E-7</v>
      </c>
      <c r="CR741" s="197">
        <v>5.4656953999999996E-9</v>
      </c>
      <c r="CS741" s="198">
        <v>3.0136006000000001E-4</v>
      </c>
      <c r="CT741" s="198">
        <v>2.6323585</v>
      </c>
      <c r="CU741" s="197">
        <v>9.6636687000000007E-6</v>
      </c>
      <c r="CV741" s="198">
        <v>1.9731157000000001E-4</v>
      </c>
      <c r="CX741" s="166"/>
    </row>
    <row r="742" spans="1:102" ht="14.4">
      <c r="A742" t="s">
        <v>641</v>
      </c>
      <c r="B742" s="85" t="s">
        <v>523</v>
      </c>
      <c r="C742" s="113" t="str">
        <f t="shared" si="389"/>
        <v>A.100.22.104</v>
      </c>
      <c r="D742" s="9" t="s">
        <v>8</v>
      </c>
      <c r="E742" s="112" t="s">
        <v>362</v>
      </c>
      <c r="F742" s="115" t="str">
        <f t="shared" si="390"/>
        <v>67SiCr5</v>
      </c>
      <c r="G742" s="143">
        <f t="shared" si="434"/>
        <v>2.6519526666666668</v>
      </c>
      <c r="I742" s="118">
        <f t="shared" si="435"/>
        <v>0.63331098296124611</v>
      </c>
      <c r="K742" s="161">
        <f t="shared" si="436"/>
        <v>3.2052918888999998E-2</v>
      </c>
      <c r="L742" s="161">
        <f t="shared" si="437"/>
        <v>0.1118618543721</v>
      </c>
      <c r="M742" s="162">
        <f t="shared" si="438"/>
        <v>9.1603309700146129E-2</v>
      </c>
      <c r="N742" s="161">
        <v>0.3977929</v>
      </c>
      <c r="O742" s="132">
        <v>8.7768663999999996E-2</v>
      </c>
      <c r="P742" s="132">
        <v>2.3400311E-2</v>
      </c>
      <c r="Q742" s="132">
        <v>3.1529680999999997E-2</v>
      </c>
      <c r="R742" s="132">
        <v>3.0237333999999998E-4</v>
      </c>
      <c r="S742" s="164">
        <v>3.3144329E-5</v>
      </c>
      <c r="T742" s="132">
        <v>1.8772021999999999E-4</v>
      </c>
      <c r="U742" s="132">
        <v>6.8155473000000002E-4</v>
      </c>
      <c r="V742" s="132">
        <v>8.9781081999999998E-2</v>
      </c>
      <c r="W742" s="164">
        <v>8.5945555000000006E-6</v>
      </c>
      <c r="X742" s="132">
        <v>1.5540824E-3</v>
      </c>
      <c r="Y742" s="164">
        <v>2.7300866E-6</v>
      </c>
      <c r="Z742" s="132">
        <v>2.6814530000000001E-4</v>
      </c>
      <c r="AA742" s="164">
        <v>1.4613854999999999E-13</v>
      </c>
      <c r="AC742" s="118">
        <f t="shared" si="416"/>
        <v>0.3977929</v>
      </c>
      <c r="AD742" s="118">
        <f t="shared" si="417"/>
        <v>0.14390344861900001</v>
      </c>
      <c r="AE742" s="118">
        <f t="shared" si="418"/>
        <v>0.11211867503</v>
      </c>
      <c r="AF742" s="118">
        <f t="shared" si="419"/>
        <v>0.11186185437209999</v>
      </c>
      <c r="AG742" s="118">
        <f t="shared" si="420"/>
        <v>9.1335164400146135E-2</v>
      </c>
      <c r="AI742" s="69">
        <v>24.495509999999999</v>
      </c>
      <c r="AJ742" s="69">
        <v>24.311667</v>
      </c>
      <c r="AK742" s="69">
        <v>0.18356628</v>
      </c>
      <c r="AL742" s="69">
        <v>0</v>
      </c>
      <c r="AM742" s="172">
        <v>8.8109577999999994E-6</v>
      </c>
      <c r="AN742" s="69">
        <v>2.2642083999999999E-4</v>
      </c>
      <c r="AO742" s="172">
        <v>4.2212643000000001E-5</v>
      </c>
      <c r="AQ742" s="116">
        <v>6.0955771999999998E-2</v>
      </c>
      <c r="AR742" s="116">
        <v>5.6770143000000002E-2</v>
      </c>
      <c r="AS742" s="116">
        <v>2.3660313999999999E-3</v>
      </c>
      <c r="AT742" s="116">
        <v>1.8195975E-3</v>
      </c>
      <c r="AU742" s="150">
        <f t="shared" si="421"/>
        <v>3.4034857846815043E-6</v>
      </c>
      <c r="AV742" s="150">
        <f t="shared" si="422"/>
        <v>8.7501162338326975E-9</v>
      </c>
      <c r="AW742" s="163">
        <f t="shared" si="423"/>
        <v>0.25484558499999999</v>
      </c>
      <c r="AX742" s="196">
        <v>2.4610280000000002E-6</v>
      </c>
      <c r="AY742" s="196">
        <v>7.4255162000000003E-9</v>
      </c>
      <c r="AZ742" s="196">
        <v>2.0287568000000001E-13</v>
      </c>
      <c r="BA742" s="196">
        <v>7.1283590000000004E-17</v>
      </c>
      <c r="BB742" s="196">
        <v>2.0219818999999999E-17</v>
      </c>
      <c r="BC742" s="196">
        <v>9.0326791999999996E-10</v>
      </c>
      <c r="BD742" s="196">
        <v>9.3526858000000002E-7</v>
      </c>
      <c r="BE742" s="196">
        <v>2.0441952000000001E-10</v>
      </c>
      <c r="BF742" s="196">
        <v>1.0891694999999999E-9</v>
      </c>
      <c r="BG742" s="196">
        <v>2.9096048999999999E-11</v>
      </c>
      <c r="BH742" s="196">
        <v>5.6533990000000004E-13</v>
      </c>
      <c r="BI742" s="196">
        <v>1.1224326E-12</v>
      </c>
      <c r="BJ742" s="196">
        <v>1.6309713E-14</v>
      </c>
      <c r="BK742" s="196">
        <v>8.0069395000000008E-15</v>
      </c>
      <c r="BL742" s="196">
        <v>4.2002147E-10</v>
      </c>
      <c r="BM742" s="196">
        <v>5.8659151999999997E-9</v>
      </c>
      <c r="BN742" s="196">
        <v>1.9742588E-22</v>
      </c>
      <c r="BO742" s="108">
        <v>1.3310585E-2</v>
      </c>
      <c r="BP742" s="108">
        <v>0.241535</v>
      </c>
      <c r="BQ742" s="108">
        <v>0</v>
      </c>
      <c r="BR742" s="108">
        <v>0</v>
      </c>
      <c r="BS742" s="108">
        <v>0</v>
      </c>
      <c r="BU742" s="69">
        <v>1.2720734999999999E-4</v>
      </c>
      <c r="BV742" s="172">
        <v>7.5154922999999999E-6</v>
      </c>
      <c r="BW742" s="172">
        <v>7.3943476999999998E-5</v>
      </c>
      <c r="BX742" s="172">
        <v>9.0851742000000002E-8</v>
      </c>
      <c r="BY742" s="172">
        <v>6.1897695000000003E-6</v>
      </c>
      <c r="BZ742" s="172">
        <v>1.2641556000000001E-8</v>
      </c>
      <c r="CA742" s="172">
        <v>7.5707272999999999E-7</v>
      </c>
      <c r="CB742" s="172">
        <v>1.9188048000000002E-8</v>
      </c>
      <c r="CC742" s="172">
        <v>4.7932846999999997E-8</v>
      </c>
      <c r="CD742" s="172">
        <v>1.5802115E-7</v>
      </c>
      <c r="CE742" s="172">
        <v>5.7334716000000003E-14</v>
      </c>
      <c r="CF742" s="172">
        <v>4.3658216E-19</v>
      </c>
      <c r="CG742" s="172">
        <v>3.7485891999999998E-15</v>
      </c>
      <c r="CH742" s="172">
        <v>6.5137739E-6</v>
      </c>
      <c r="CI742" s="172">
        <v>2.9821028000000001E-5</v>
      </c>
      <c r="CJ742" s="172">
        <v>2.1381013999999999E-6</v>
      </c>
      <c r="CK742" s="69">
        <v>0</v>
      </c>
      <c r="CM742" s="197">
        <v>4.4217823000000002E-15</v>
      </c>
      <c r="CN742" s="198">
        <v>2.6519393999999998</v>
      </c>
      <c r="CO742" s="198">
        <v>7.5766766000000003E-3</v>
      </c>
      <c r="CP742" s="198">
        <v>5.1448893999999998E-3</v>
      </c>
      <c r="CQ742" s="197">
        <v>1.2090081000000001E-10</v>
      </c>
      <c r="CR742" s="197">
        <v>1.0918023E-8</v>
      </c>
      <c r="CS742" s="198">
        <v>3.138816E-4</v>
      </c>
      <c r="CT742" s="198">
        <v>1.5603402000000001E-2</v>
      </c>
      <c r="CU742" s="197">
        <v>1.9323989E-5</v>
      </c>
      <c r="CV742" s="198">
        <v>1.975895E-4</v>
      </c>
      <c r="CX742" s="166"/>
    </row>
    <row r="743" spans="1:102" ht="14.4">
      <c r="B743" s="85"/>
      <c r="C743" s="113"/>
      <c r="D743" s="1" t="s">
        <v>1694</v>
      </c>
      <c r="E743" s="112"/>
      <c r="S743" s="3"/>
      <c r="W743" s="3"/>
      <c r="Y743" s="3"/>
      <c r="AA743" s="3"/>
      <c r="AC743" s="142"/>
      <c r="AD743" s="142"/>
      <c r="AE743" s="142"/>
      <c r="AF743" s="142"/>
      <c r="AG743" s="142"/>
      <c r="AM743" s="3"/>
      <c r="AO743" s="3"/>
      <c r="AU743" s="86"/>
      <c r="AV743" s="86"/>
      <c r="AW743" s="86"/>
      <c r="AX743" s="3"/>
      <c r="AY743" s="3"/>
      <c r="AZ743" s="3"/>
      <c r="BA743" s="3"/>
      <c r="BB743" s="3"/>
      <c r="BC743" s="3"/>
      <c r="BD743" s="3"/>
      <c r="BE743" s="3"/>
      <c r="BF743" s="3"/>
      <c r="BG743" s="3"/>
      <c r="BH743" s="3"/>
      <c r="BI743" s="3"/>
      <c r="BJ743" s="3"/>
      <c r="BK743" s="3"/>
      <c r="BL743" s="3"/>
      <c r="BM743" s="3"/>
      <c r="BN743" s="3"/>
      <c r="BV743" s="3"/>
      <c r="BW743" s="3"/>
      <c r="BX743" s="3"/>
      <c r="BY743" s="3"/>
      <c r="BZ743" s="3"/>
      <c r="CA743" s="3"/>
      <c r="CB743" s="3"/>
      <c r="CC743" s="3"/>
      <c r="CD743" s="3"/>
      <c r="CE743" s="3"/>
      <c r="CF743" s="3"/>
      <c r="CG743" s="3"/>
      <c r="CH743" s="3"/>
      <c r="CI743" s="3"/>
      <c r="CJ743" s="3"/>
      <c r="CM743" s="3"/>
      <c r="CQ743" s="3"/>
      <c r="CR743" s="3"/>
      <c r="CU743" s="3"/>
    </row>
    <row r="744" spans="1:102" ht="14.4">
      <c r="A744" t="s">
        <v>1695</v>
      </c>
      <c r="B744" s="85" t="s">
        <v>527</v>
      </c>
      <c r="C744" s="113" t="str">
        <f t="shared" ref="C744:C800" si="439">MID(A744,1,12)</f>
        <v>A.100.24.099</v>
      </c>
      <c r="D744" s="9" t="s">
        <v>228</v>
      </c>
      <c r="E744" s="112" t="s">
        <v>362</v>
      </c>
      <c r="F744" s="115" t="str">
        <f t="shared" ref="F744:F800" si="440">MID(A744, 21,85)</f>
        <v>Aluminium (primary) Global average</v>
      </c>
      <c r="G744" s="143">
        <f t="shared" ref="G744:G800" si="441">N744/0.15</f>
        <v>11.869402000000001</v>
      </c>
      <c r="I744" s="118">
        <f t="shared" ref="I744:I800" si="442">K744+L744+M744+N744</f>
        <v>3.2662270132893099</v>
      </c>
      <c r="K744" s="161">
        <f t="shared" ref="K744:K800" si="443">Q744+R744+S744+T744</f>
        <v>0.123181863562</v>
      </c>
      <c r="L744" s="161">
        <f t="shared" ref="L744:L800" si="444">O744+P744+U744+Y744+W744</f>
        <v>0.31792072557700002</v>
      </c>
      <c r="M744" s="162">
        <f t="shared" ref="M744:M800" si="445">V744+X744+Z744+AA744</f>
        <v>1.0447141241503097</v>
      </c>
      <c r="N744" s="161">
        <v>1.7804103</v>
      </c>
      <c r="O744" s="132">
        <v>0.17975447999999999</v>
      </c>
      <c r="P744" s="132">
        <v>0.13743569</v>
      </c>
      <c r="Q744" s="132">
        <v>0.11650190000000001</v>
      </c>
      <c r="R744" s="132">
        <v>6.0277053999999997E-3</v>
      </c>
      <c r="S744" s="164">
        <v>2.1864762000000001E-5</v>
      </c>
      <c r="T744" s="132">
        <v>6.3039339999999995E-4</v>
      </c>
      <c r="U744" s="132">
        <v>5.8200321999999998E-4</v>
      </c>
      <c r="V744" s="132">
        <v>1.0233346999999999</v>
      </c>
      <c r="W744" s="164">
        <v>9.4330529999999996E-5</v>
      </c>
      <c r="X744" s="132">
        <v>2.1375140000000001E-2</v>
      </c>
      <c r="Y744" s="164">
        <v>5.4221826999999997E-5</v>
      </c>
      <c r="Z744" s="164">
        <v>3.7883632999999999E-6</v>
      </c>
      <c r="AA744" s="164">
        <v>4.9578700999999997E-7</v>
      </c>
      <c r="AC744" s="118">
        <f t="shared" si="416"/>
        <v>1.7804103</v>
      </c>
      <c r="AD744" s="118">
        <f t="shared" si="417"/>
        <v>0.44095403678199996</v>
      </c>
      <c r="AE744" s="118">
        <f t="shared" si="418"/>
        <v>0.31777596158330002</v>
      </c>
      <c r="AF744" s="118">
        <f t="shared" si="419"/>
        <v>0.31792072557700002</v>
      </c>
      <c r="AG744" s="118">
        <f t="shared" si="420"/>
        <v>1.0447103357870098</v>
      </c>
      <c r="AI744" s="69">
        <v>120.51163</v>
      </c>
      <c r="AJ744" s="69">
        <v>103.05525</v>
      </c>
      <c r="AK744" s="69">
        <v>1.4956932000000001</v>
      </c>
      <c r="AL744" s="69">
        <v>0</v>
      </c>
      <c r="AM744" s="69">
        <v>3.8596686999999998E-2</v>
      </c>
      <c r="AN744" s="69">
        <v>3.3867134000000001</v>
      </c>
      <c r="AO744" s="69">
        <v>12.535375999999999</v>
      </c>
      <c r="AQ744" s="116">
        <v>0.27664038000000002</v>
      </c>
      <c r="AR744" s="116">
        <v>0.26336066000000002</v>
      </c>
      <c r="AS744" s="116">
        <v>1.1138772999999999E-2</v>
      </c>
      <c r="AT744" s="116">
        <v>2.1409498999999999E-3</v>
      </c>
      <c r="AU744" s="150">
        <f t="shared" si="421"/>
        <v>1.5789007964436264E-5</v>
      </c>
      <c r="AV744" s="150">
        <f t="shared" si="422"/>
        <v>4.1193688356829131E-8</v>
      </c>
      <c r="AW744" s="163">
        <f t="shared" si="423"/>
        <v>0.29985292299999999</v>
      </c>
      <c r="AX744" s="196">
        <v>1.1118534999999999E-5</v>
      </c>
      <c r="AY744" s="196">
        <v>3.3551352E-8</v>
      </c>
      <c r="AZ744" s="196">
        <v>9.164999900000001E-13</v>
      </c>
      <c r="BA744" s="196">
        <v>6.5044086999999996E-14</v>
      </c>
      <c r="BB744" s="196">
        <v>1.2178711000000001E-17</v>
      </c>
      <c r="BC744" s="196">
        <v>1.7028344999999999E-8</v>
      </c>
      <c r="BD744" s="196">
        <v>4.6488675999999999E-6</v>
      </c>
      <c r="BE744" s="196">
        <v>2.4160786000000002E-9</v>
      </c>
      <c r="BF744" s="196">
        <v>5.2247513999999998E-9</v>
      </c>
      <c r="BG744" s="196">
        <v>3.5178420999999998E-13</v>
      </c>
      <c r="BH744" s="196">
        <v>9.6832372000000004E-16</v>
      </c>
      <c r="BI744" s="196">
        <v>2.0162205E-13</v>
      </c>
      <c r="BJ744" s="196">
        <v>2.9599054000000001E-14</v>
      </c>
      <c r="BK744" s="196">
        <v>5.8832013000000004E-15</v>
      </c>
      <c r="BL744" s="196">
        <v>3.5768158000000001E-10</v>
      </c>
      <c r="BM744" s="196">
        <v>4.2192727999999997E-9</v>
      </c>
      <c r="BN744" s="196">
        <v>1.1891267E-22</v>
      </c>
      <c r="BO744" s="108">
        <v>3.9348742999999999E-2</v>
      </c>
      <c r="BP744" s="108">
        <v>0.26050417999999997</v>
      </c>
      <c r="BQ744" s="108">
        <v>0</v>
      </c>
      <c r="BR744" s="108">
        <v>0</v>
      </c>
      <c r="BS744" s="108">
        <v>0</v>
      </c>
      <c r="BU744" s="69">
        <v>5.8337201000000004E-4</v>
      </c>
      <c r="BV744" s="172">
        <v>4.1619038E-5</v>
      </c>
      <c r="BW744" s="69">
        <v>3.3095042E-4</v>
      </c>
      <c r="BX744" s="172">
        <v>6.8689878999999999E-8</v>
      </c>
      <c r="BY744" s="172">
        <v>3.1463817999999998E-5</v>
      </c>
      <c r="BZ744" s="172">
        <v>1.1007818000000001E-5</v>
      </c>
      <c r="CA744" s="172">
        <v>9.1259816999999993E-9</v>
      </c>
      <c r="CB744" s="172">
        <v>1.6707767999999999E-5</v>
      </c>
      <c r="CC744" s="172">
        <v>4.5195638E-8</v>
      </c>
      <c r="CD744" s="172">
        <v>4.3129374999999999E-7</v>
      </c>
      <c r="CE744" s="172">
        <v>3.4533589000000003E-14</v>
      </c>
      <c r="CF744" s="172">
        <v>2.629602E-19</v>
      </c>
      <c r="CG744" s="172">
        <v>2.2578334E-15</v>
      </c>
      <c r="CH744" s="172">
        <v>2.3970139999999999E-5</v>
      </c>
      <c r="CI744" s="69">
        <v>1.2657799999999999E-4</v>
      </c>
      <c r="CJ744" s="172">
        <v>5.2070297000000002E-7</v>
      </c>
      <c r="CK744" s="69">
        <v>0</v>
      </c>
      <c r="CM744" s="197">
        <v>2.6633080999999998E-15</v>
      </c>
      <c r="CN744" s="198">
        <v>11.782743999999999</v>
      </c>
      <c r="CO744" s="198">
        <v>0.31552152999999999</v>
      </c>
      <c r="CP744" s="198">
        <v>3.0999637E-2</v>
      </c>
      <c r="CQ744" s="197">
        <v>2.0832291999999999E-10</v>
      </c>
      <c r="CR744" s="197">
        <v>1.4327631000000001E-8</v>
      </c>
      <c r="CS744" s="198">
        <v>1.3802024E-3</v>
      </c>
      <c r="CT744" s="198">
        <v>1.5215462000000001E-2</v>
      </c>
      <c r="CU744" s="197">
        <v>2.3370823E-7</v>
      </c>
      <c r="CV744" s="198">
        <v>3.8715389999999998E-3</v>
      </c>
      <c r="CX744" s="166"/>
    </row>
    <row r="745" spans="1:102" ht="14.4">
      <c r="A745" t="s">
        <v>1696</v>
      </c>
      <c r="B745" s="85" t="s">
        <v>527</v>
      </c>
      <c r="C745" s="113" t="str">
        <f t="shared" si="439"/>
        <v>A.100.24.100</v>
      </c>
      <c r="D745" s="9" t="s">
        <v>228</v>
      </c>
      <c r="E745" s="112" t="s">
        <v>362</v>
      </c>
      <c r="F745" s="115" t="str">
        <f t="shared" si="440"/>
        <v>Aluminium trade mix Global (64% prim 36% sec)</v>
      </c>
      <c r="G745" s="143">
        <f t="shared" si="441"/>
        <v>7.7754300000000001</v>
      </c>
      <c r="I745" s="118">
        <f t="shared" si="442"/>
        <v>2.1243511307102301</v>
      </c>
      <c r="K745" s="161">
        <f t="shared" si="443"/>
        <v>8.0110053199000011E-2</v>
      </c>
      <c r="L745" s="161">
        <f t="shared" si="444"/>
        <v>0.20688120054</v>
      </c>
      <c r="M745" s="162">
        <f t="shared" si="445"/>
        <v>0.6710453769712299</v>
      </c>
      <c r="N745" s="161">
        <v>1.1663144999999999</v>
      </c>
      <c r="O745" s="132">
        <v>0.11690058</v>
      </c>
      <c r="P745" s="132">
        <v>8.8908972000000003E-2</v>
      </c>
      <c r="Q745" s="132">
        <v>7.5310835000000007E-2</v>
      </c>
      <c r="R745" s="132">
        <v>4.3163228999999999E-3</v>
      </c>
      <c r="S745" s="164">
        <v>1.6352628999999999E-5</v>
      </c>
      <c r="T745" s="132">
        <v>4.6654267E-4</v>
      </c>
      <c r="U745" s="132">
        <v>4.3918358000000001E-4</v>
      </c>
      <c r="V745" s="132">
        <v>0.65497813999999999</v>
      </c>
      <c r="W745" s="132">
        <v>4.6837681000000002E-4</v>
      </c>
      <c r="X745" s="132">
        <v>1.6063320999999998E-2</v>
      </c>
      <c r="Y745" s="132">
        <v>1.6408815E-4</v>
      </c>
      <c r="Z745" s="164">
        <v>3.5986606000000002E-6</v>
      </c>
      <c r="AA745" s="164">
        <v>3.1731062999999998E-7</v>
      </c>
      <c r="AC745" s="118">
        <f t="shared" si="416"/>
        <v>1.1663144999999999</v>
      </c>
      <c r="AD745" s="118">
        <f t="shared" si="417"/>
        <v>0.28635878877900006</v>
      </c>
      <c r="AE745" s="118">
        <f t="shared" si="418"/>
        <v>0.20625233424060002</v>
      </c>
      <c r="AF745" s="118">
        <f t="shared" si="419"/>
        <v>0.20688120054000003</v>
      </c>
      <c r="AG745" s="118">
        <f t="shared" si="420"/>
        <v>0.67104177831062994</v>
      </c>
      <c r="AI745" s="69">
        <v>79.648298999999994</v>
      </c>
      <c r="AJ745" s="69">
        <v>68.346430999999995</v>
      </c>
      <c r="AK745" s="69">
        <v>1.0157631</v>
      </c>
      <c r="AL745" s="69">
        <v>0</v>
      </c>
      <c r="AM745" s="69">
        <v>3.8667153000000003E-2</v>
      </c>
      <c r="AN745" s="69">
        <v>2.2101090000000001</v>
      </c>
      <c r="AO745" s="69">
        <v>8.0373289999999997</v>
      </c>
      <c r="AQ745" s="116">
        <v>0.18078965999999999</v>
      </c>
      <c r="AR745" s="116">
        <v>0.17200238000000001</v>
      </c>
      <c r="AS745" s="116">
        <v>7.2803761999999999E-3</v>
      </c>
      <c r="AT745" s="116">
        <v>1.5069115000000001E-3</v>
      </c>
      <c r="AU745" s="150">
        <f t="shared" si="421"/>
        <v>1.0311892959319907E-5</v>
      </c>
      <c r="AV745" s="150">
        <f t="shared" si="422"/>
        <v>2.6924468396532294E-8</v>
      </c>
      <c r="AW745" s="163">
        <f t="shared" si="423"/>
        <v>0.211052026</v>
      </c>
      <c r="AX745" s="196">
        <v>7.2820279999999998E-6</v>
      </c>
      <c r="AY745" s="196">
        <v>2.1974227999999999E-8</v>
      </c>
      <c r="AZ745" s="196">
        <v>6.0025786999999995E-13</v>
      </c>
      <c r="BA745" s="196">
        <v>4.5012227999999999E-14</v>
      </c>
      <c r="BB745" s="196">
        <v>9.6768030999999992E-16</v>
      </c>
      <c r="BC745" s="196">
        <v>1.0986488E-8</v>
      </c>
      <c r="BD745" s="196">
        <v>3.0159233E-6</v>
      </c>
      <c r="BE745" s="196">
        <v>1.5592521E-9</v>
      </c>
      <c r="BF745" s="196">
        <v>3.3899704000000002E-9</v>
      </c>
      <c r="BG745" s="196">
        <v>2.2909699999999999E-13</v>
      </c>
      <c r="BH745" s="196">
        <v>7.3856354999999997E-16</v>
      </c>
      <c r="BI745" s="196">
        <v>1.6454614999999999E-13</v>
      </c>
      <c r="BJ745" s="196">
        <v>1.9359316999999999E-14</v>
      </c>
      <c r="BK745" s="196">
        <v>3.8976223E-15</v>
      </c>
      <c r="BL745" s="196">
        <v>2.3016124E-10</v>
      </c>
      <c r="BM745" s="196">
        <v>2.7249641000000001E-9</v>
      </c>
      <c r="BN745" s="196">
        <v>9.4484098000000001E-21</v>
      </c>
      <c r="BO745" s="108">
        <v>2.5186236000000001E-2</v>
      </c>
      <c r="BP745" s="108">
        <v>0.18586579</v>
      </c>
      <c r="BQ745" s="108">
        <v>0</v>
      </c>
      <c r="BR745" s="108">
        <v>0</v>
      </c>
      <c r="BS745" s="108">
        <v>0</v>
      </c>
      <c r="BU745" s="69">
        <v>3.8221148000000001E-4</v>
      </c>
      <c r="BV745" s="172">
        <v>2.6981643E-5</v>
      </c>
      <c r="BW745" s="69">
        <v>2.1679962000000001E-4</v>
      </c>
      <c r="BX745" s="172">
        <v>5.1877602999999999E-8</v>
      </c>
      <c r="BY745" s="172">
        <v>2.0421962000000001E-5</v>
      </c>
      <c r="BZ745" s="172">
        <v>7.0989292E-6</v>
      </c>
      <c r="CA745" s="172">
        <v>5.9272179999999999E-9</v>
      </c>
      <c r="CB745" s="172">
        <v>1.0774861000000001E-5</v>
      </c>
      <c r="CC745" s="172">
        <v>3.5169764000000001E-8</v>
      </c>
      <c r="CD745" s="172">
        <v>3.2032562999999999E-7</v>
      </c>
      <c r="CE745" s="172">
        <v>2.7439254000000002E-12</v>
      </c>
      <c r="CF745" s="172">
        <v>2.0893953E-17</v>
      </c>
      <c r="CG745" s="172">
        <v>1.7940001999999999E-13</v>
      </c>
      <c r="CH745" s="172">
        <v>1.5501699000000002E-5</v>
      </c>
      <c r="CI745" s="172">
        <v>8.3877786999999996E-5</v>
      </c>
      <c r="CJ745" s="172">
        <v>3.4167333000000002E-7</v>
      </c>
      <c r="CK745" s="69">
        <v>0</v>
      </c>
      <c r="CM745" s="197">
        <v>2.116177E-13</v>
      </c>
      <c r="CN745" s="198">
        <v>7.7199342</v>
      </c>
      <c r="CO745" s="198">
        <v>0.20381125999999999</v>
      </c>
      <c r="CP745" s="198">
        <v>2.0088479999999999E-2</v>
      </c>
      <c r="CQ745" s="197">
        <v>1.4941799E-10</v>
      </c>
      <c r="CR745" s="197">
        <v>1.1071499000000001E-8</v>
      </c>
      <c r="CS745" s="198">
        <v>8.9640634999999999E-4</v>
      </c>
      <c r="CT745" s="198">
        <v>1.0102722E-2</v>
      </c>
      <c r="CU745" s="197">
        <v>1.5220413E-7</v>
      </c>
      <c r="CV745" s="198">
        <v>2.4967980000000002E-3</v>
      </c>
      <c r="CX745" s="166"/>
    </row>
    <row r="746" spans="1:102" ht="14.4">
      <c r="A746" t="s">
        <v>1697</v>
      </c>
      <c r="B746" s="85" t="s">
        <v>527</v>
      </c>
      <c r="C746" s="113" t="str">
        <f t="shared" si="439"/>
        <v>A.100.24.101</v>
      </c>
      <c r="D746" s="9" t="s">
        <v>228</v>
      </c>
      <c r="E746" s="112" t="s">
        <v>362</v>
      </c>
      <c r="F746" s="115" t="str">
        <f t="shared" si="440"/>
        <v>Aluminium (primary) European production, bauxite from Africa</v>
      </c>
      <c r="G746" s="143">
        <f t="shared" si="441"/>
        <v>4.8033801333333335</v>
      </c>
      <c r="I746" s="118">
        <f t="shared" si="442"/>
        <v>1.9141947518181102</v>
      </c>
      <c r="K746" s="161">
        <f t="shared" si="443"/>
        <v>1.8471405653000001E-2</v>
      </c>
      <c r="L746" s="161">
        <f t="shared" si="444"/>
        <v>6.0042602785000003E-2</v>
      </c>
      <c r="M746" s="162">
        <f t="shared" si="445"/>
        <v>1.11517372338011</v>
      </c>
      <c r="N746" s="161">
        <v>0.72050702</v>
      </c>
      <c r="O746" s="132">
        <v>4.0082570999999997E-2</v>
      </c>
      <c r="P746" s="132">
        <v>1.9416554999999999E-2</v>
      </c>
      <c r="Q746" s="132">
        <v>1.6407086000000001E-2</v>
      </c>
      <c r="R746" s="132">
        <v>1.7605251E-3</v>
      </c>
      <c r="S746" s="164">
        <v>1.6172703E-5</v>
      </c>
      <c r="T746" s="132">
        <v>2.8762185000000002E-4</v>
      </c>
      <c r="U746" s="132">
        <v>4.3634045E-4</v>
      </c>
      <c r="V746" s="132">
        <v>1.0293498000000001</v>
      </c>
      <c r="W746" s="164">
        <v>9.4410376000000001E-5</v>
      </c>
      <c r="X746" s="132">
        <v>8.5819639000000003E-2</v>
      </c>
      <c r="Y746" s="164">
        <v>1.2725958999999999E-5</v>
      </c>
      <c r="Z746" s="164">
        <v>3.7885931E-6</v>
      </c>
      <c r="AA746" s="164">
        <v>4.9578700999999997E-7</v>
      </c>
      <c r="AC746" s="118">
        <f t="shared" si="416"/>
        <v>0.72050702</v>
      </c>
      <c r="AD746" s="118">
        <f t="shared" si="417"/>
        <v>7.8406872103E-2</v>
      </c>
      <c r="AE746" s="118">
        <f t="shared" si="418"/>
        <v>5.99392550431E-2</v>
      </c>
      <c r="AF746" s="118">
        <f t="shared" si="419"/>
        <v>6.0042602784999996E-2</v>
      </c>
      <c r="AG746" s="118">
        <f t="shared" si="420"/>
        <v>1.1151699347870101</v>
      </c>
      <c r="AI746" s="69">
        <v>72.198780999999997</v>
      </c>
      <c r="AJ746" s="69">
        <v>14.462387</v>
      </c>
      <c r="AK746" s="69">
        <v>10.512924999999999</v>
      </c>
      <c r="AL746" s="69">
        <v>0</v>
      </c>
      <c r="AM746" s="69">
        <v>6.8919039000000003E-3</v>
      </c>
      <c r="AN746" s="69">
        <v>3.2868495000000002</v>
      </c>
      <c r="AO746" s="69">
        <v>43.929727999999997</v>
      </c>
      <c r="AQ746" s="116">
        <v>9.471396E-2</v>
      </c>
      <c r="AR746" s="116">
        <v>9.0068571E-2</v>
      </c>
      <c r="AS746" s="116">
        <v>4.0154776000000001E-3</v>
      </c>
      <c r="AT746" s="116">
        <v>6.2991174E-4</v>
      </c>
      <c r="AU746" s="150">
        <f t="shared" si="421"/>
        <v>5.3997944339771169E-6</v>
      </c>
      <c r="AV746" s="150">
        <f t="shared" si="422"/>
        <v>1.4850138920736821E-8</v>
      </c>
      <c r="AW746" s="163">
        <f t="shared" si="423"/>
        <v>8.8222933000000003E-2</v>
      </c>
      <c r="AX746" s="196">
        <v>4.4702224999999999E-6</v>
      </c>
      <c r="AY746" s="196">
        <v>1.3488235E-8</v>
      </c>
      <c r="AZ746" s="196">
        <v>3.6849695999999999E-13</v>
      </c>
      <c r="BA746" s="196">
        <v>6.5044749000000003E-14</v>
      </c>
      <c r="BB746" s="196">
        <v>1.2366561000000001E-17</v>
      </c>
      <c r="BC746" s="196">
        <v>2.3149974E-9</v>
      </c>
      <c r="BD746" s="196">
        <v>9.2161285999999995E-7</v>
      </c>
      <c r="BE746" s="196">
        <v>3.3011950999999998E-10</v>
      </c>
      <c r="BF746" s="196">
        <v>1.0308027E-9</v>
      </c>
      <c r="BG746" s="196">
        <v>3.5178497999999998E-13</v>
      </c>
      <c r="BH746" s="196">
        <v>1.4731817000000001E-15</v>
      </c>
      <c r="BI746" s="196">
        <v>9.9362149000000003E-14</v>
      </c>
      <c r="BJ746" s="196">
        <v>1.3360441000000001E-13</v>
      </c>
      <c r="BK746" s="196">
        <v>2.6989056E-14</v>
      </c>
      <c r="BL746" s="196">
        <v>3.6699671999999999E-10</v>
      </c>
      <c r="BM746" s="196">
        <v>5.2770147999999996E-9</v>
      </c>
      <c r="BN746" s="196">
        <v>1.2074683000000001E-22</v>
      </c>
      <c r="BO746" s="108">
        <v>3.9854764000000001E-2</v>
      </c>
      <c r="BP746" s="108">
        <v>4.8368169000000003E-2</v>
      </c>
      <c r="BQ746" s="108">
        <v>0</v>
      </c>
      <c r="BR746" s="108">
        <v>0</v>
      </c>
      <c r="BS746" s="108">
        <v>0</v>
      </c>
      <c r="BU746" s="69">
        <v>1.8768807E-4</v>
      </c>
      <c r="BV746" s="172">
        <v>7.8616195999999994E-6</v>
      </c>
      <c r="BW746" s="69">
        <v>1.3393098E-4</v>
      </c>
      <c r="BX746" s="172">
        <v>5.1565657999999997E-8</v>
      </c>
      <c r="BY746" s="172">
        <v>6.9390295999999998E-6</v>
      </c>
      <c r="BZ746" s="172">
        <v>1.4859E-6</v>
      </c>
      <c r="CA746" s="172">
        <v>9.1259985999999997E-9</v>
      </c>
      <c r="CB746" s="172">
        <v>2.2543489000000001E-6</v>
      </c>
      <c r="CC746" s="172">
        <v>2.8749679E-8</v>
      </c>
      <c r="CD746" s="172">
        <v>1.9985051E-7</v>
      </c>
      <c r="CE746" s="172">
        <v>3.5066251000000002E-14</v>
      </c>
      <c r="CF746" s="172">
        <v>2.6701622000000002E-19</v>
      </c>
      <c r="CG746" s="172">
        <v>2.2926593000000002E-15</v>
      </c>
      <c r="CH746" s="172">
        <v>3.5114708000000001E-6</v>
      </c>
      <c r="CI746" s="172">
        <v>3.090505E-5</v>
      </c>
      <c r="CJ746" s="172">
        <v>5.1037993999999999E-7</v>
      </c>
      <c r="CK746" s="69">
        <v>0</v>
      </c>
      <c r="CM746" s="197">
        <v>2.7043881000000001E-15</v>
      </c>
      <c r="CN746" s="198">
        <v>4.7927827000000001</v>
      </c>
      <c r="CO746" s="198">
        <v>4.2899883999999999E-2</v>
      </c>
      <c r="CP746" s="198">
        <v>5.7189477999999997E-3</v>
      </c>
      <c r="CQ746" s="197">
        <v>1.6575262000000001E-10</v>
      </c>
      <c r="CR746" s="197">
        <v>9.7548901E-9</v>
      </c>
      <c r="CS746" s="198">
        <v>3.0361394999999999E-4</v>
      </c>
      <c r="CT746" s="198">
        <v>5.0379624999999997E-2</v>
      </c>
      <c r="CU746" s="197">
        <v>2.3370875000000001E-7</v>
      </c>
      <c r="CV746" s="198">
        <v>5.2279984999999997E-4</v>
      </c>
      <c r="CX746" s="166"/>
    </row>
    <row r="747" spans="1:102" ht="14.4">
      <c r="A747" t="s">
        <v>3100</v>
      </c>
      <c r="B747" s="85" t="s">
        <v>527</v>
      </c>
      <c r="C747" s="113" t="str">
        <f t="shared" si="439"/>
        <v>A.100.24.102</v>
      </c>
      <c r="D747" s="9" t="s">
        <v>228</v>
      </c>
      <c r="E747" s="112" t="s">
        <v>362</v>
      </c>
      <c r="F747" s="115" t="str">
        <f t="shared" si="440"/>
        <v>Aluminium (secondary)</v>
      </c>
      <c r="G747" s="143">
        <f t="shared" si="441"/>
        <v>0.49725793333333335</v>
      </c>
      <c r="I747" s="118">
        <f t="shared" si="442"/>
        <v>9.4349652391071015E-2</v>
      </c>
      <c r="K747" s="161">
        <f t="shared" si="443"/>
        <v>3.5379469706000003E-3</v>
      </c>
      <c r="L747" s="161">
        <f t="shared" si="444"/>
        <v>9.4776121499999984E-3</v>
      </c>
      <c r="M747" s="162">
        <f t="shared" si="445"/>
        <v>6.7454032704710185E-3</v>
      </c>
      <c r="N747" s="161">
        <v>7.4588689999999999E-2</v>
      </c>
      <c r="O747" s="132">
        <v>5.1603213000000004E-3</v>
      </c>
      <c r="P747" s="132">
        <v>2.6392548E-3</v>
      </c>
      <c r="Q747" s="132">
        <v>2.0822761000000001E-3</v>
      </c>
      <c r="R747" s="132">
        <v>1.2738650999999999E-3</v>
      </c>
      <c r="S747" s="164">
        <v>6.5532806000000004E-6</v>
      </c>
      <c r="T747" s="132">
        <v>1.7525249E-4</v>
      </c>
      <c r="U747" s="132">
        <v>1.8528199000000001E-4</v>
      </c>
      <c r="V747" s="132">
        <v>1.2205554000000001E-4</v>
      </c>
      <c r="W747" s="132">
        <v>1.133348E-3</v>
      </c>
      <c r="X747" s="132">
        <v>6.6200863000000004E-3</v>
      </c>
      <c r="Y747" s="132">
        <v>3.5940606000000003E-4</v>
      </c>
      <c r="Z747" s="164">
        <v>3.2614112000000002E-6</v>
      </c>
      <c r="AA747" s="164">
        <v>1.9271018000000001E-11</v>
      </c>
      <c r="AC747" s="118">
        <f t="shared" si="416"/>
        <v>7.4588689999999999E-2</v>
      </c>
      <c r="AD747" s="118">
        <f t="shared" si="417"/>
        <v>1.15228050606E-2</v>
      </c>
      <c r="AE747" s="118">
        <f t="shared" si="418"/>
        <v>7.9881195012E-3</v>
      </c>
      <c r="AF747" s="118">
        <f t="shared" si="419"/>
        <v>9.4776121500000001E-3</v>
      </c>
      <c r="AG747" s="118">
        <f t="shared" si="420"/>
        <v>6.7421418592710182E-3</v>
      </c>
      <c r="AI747" s="69">
        <v>7.0023773</v>
      </c>
      <c r="AJ747" s="69">
        <v>6.6418619999999997</v>
      </c>
      <c r="AK747" s="69">
        <v>0.16255386999999999</v>
      </c>
      <c r="AL747" s="69">
        <v>0</v>
      </c>
      <c r="AM747" s="69">
        <v>3.8792426999999997E-2</v>
      </c>
      <c r="AN747" s="69">
        <v>0.11836777</v>
      </c>
      <c r="AO747" s="69">
        <v>4.0801250999999997E-2</v>
      </c>
      <c r="AQ747" s="116">
        <v>1.0388384000000001E-2</v>
      </c>
      <c r="AR747" s="116">
        <v>9.5876482999999995E-3</v>
      </c>
      <c r="AS747" s="116">
        <v>4.2100371000000002E-4</v>
      </c>
      <c r="AT747" s="116">
        <v>3.7973215999999999E-4</v>
      </c>
      <c r="AU747" s="150">
        <f t="shared" si="421"/>
        <v>5.747990538749837E-7</v>
      </c>
      <c r="AV747" s="150">
        <f t="shared" si="422"/>
        <v>1.5569664136893742E-9</v>
      </c>
      <c r="AW747" s="163">
        <f t="shared" si="423"/>
        <v>5.3183776374599999E-2</v>
      </c>
      <c r="AX747" s="196">
        <v>4.6157052E-7</v>
      </c>
      <c r="AY747" s="196">
        <v>1.3926742E-9</v>
      </c>
      <c r="AZ747" s="196">
        <v>3.8049657999999998E-14</v>
      </c>
      <c r="BA747" s="196">
        <v>9.4000338999999999E-15</v>
      </c>
      <c r="BB747" s="196">
        <v>2.6663498000000001E-15</v>
      </c>
      <c r="BC747" s="196">
        <v>2.4540796999999999E-10</v>
      </c>
      <c r="BD747" s="196">
        <v>1.1291123999999999E-7</v>
      </c>
      <c r="BE747" s="196">
        <v>3.6005011000000002E-11</v>
      </c>
      <c r="BF747" s="196">
        <v>1.2813767999999999E-10</v>
      </c>
      <c r="BG747" s="196">
        <v>1.0986417E-14</v>
      </c>
      <c r="BH747" s="196">
        <v>3.3010102999999999E-16</v>
      </c>
      <c r="BI747" s="196">
        <v>9.8633442999999997E-14</v>
      </c>
      <c r="BJ747" s="196">
        <v>1.1553404000000001E-15</v>
      </c>
      <c r="BK747" s="196">
        <v>3.6770390999999998E-16</v>
      </c>
      <c r="BL747" s="196">
        <v>3.4584175999999999E-12</v>
      </c>
      <c r="BM747" s="196">
        <v>6.8415420999999995E-11</v>
      </c>
      <c r="BN747" s="196">
        <v>2.6034181999999999E-20</v>
      </c>
      <c r="BO747" s="196">
        <v>8.4453746000000007E-6</v>
      </c>
      <c r="BP747" s="108">
        <v>5.3175330999999999E-2</v>
      </c>
      <c r="BQ747" s="108">
        <v>0</v>
      </c>
      <c r="BR747" s="108">
        <v>0</v>
      </c>
      <c r="BS747" s="108">
        <v>0</v>
      </c>
      <c r="BU747" s="172">
        <v>2.4592759000000001E-5</v>
      </c>
      <c r="BV747" s="172">
        <v>9.596071800000001E-7</v>
      </c>
      <c r="BW747" s="172">
        <v>1.3864871000000001E-5</v>
      </c>
      <c r="BX747" s="172">
        <v>2.1989112999999999E-8</v>
      </c>
      <c r="BY747" s="172">
        <v>7.9199516999999995E-7</v>
      </c>
      <c r="BZ747" s="172">
        <v>1.4979293000000001E-7</v>
      </c>
      <c r="CA747" s="172">
        <v>2.4052702000000001E-10</v>
      </c>
      <c r="CB747" s="172">
        <v>2.2747032000000001E-7</v>
      </c>
      <c r="CC747" s="172">
        <v>1.7345988000000001E-8</v>
      </c>
      <c r="CD747" s="172">
        <v>1.2304897E-7</v>
      </c>
      <c r="CE747" s="172">
        <v>7.5606218999999996E-12</v>
      </c>
      <c r="CF747" s="172">
        <v>5.7571272999999994E-17</v>
      </c>
      <c r="CG747" s="172">
        <v>4.9431946000000003E-13</v>
      </c>
      <c r="CH747" s="172">
        <v>4.4669198000000002E-7</v>
      </c>
      <c r="CI747" s="172">
        <v>7.9662994000000006E-6</v>
      </c>
      <c r="CJ747" s="172">
        <v>2.3398418E-8</v>
      </c>
      <c r="CK747" s="69">
        <v>0</v>
      </c>
      <c r="CM747" s="197">
        <v>5.8309216999999999E-13</v>
      </c>
      <c r="CN747" s="198">
        <v>0.49716179999999999</v>
      </c>
      <c r="CO747" s="198">
        <v>5.2152144999999999E-3</v>
      </c>
      <c r="CP747" s="198">
        <v>6.9086595999999999E-4</v>
      </c>
      <c r="CQ747" s="197">
        <v>4.4698102000000001E-11</v>
      </c>
      <c r="CR747" s="197">
        <v>5.2828199999999998E-9</v>
      </c>
      <c r="CS747" s="197">
        <v>3.6324498000000002E-5</v>
      </c>
      <c r="CT747" s="198">
        <v>1.0134059000000001E-3</v>
      </c>
      <c r="CU747" s="197">
        <v>7.3079509000000001E-9</v>
      </c>
      <c r="CV747" s="197">
        <v>5.2814047000000001E-5</v>
      </c>
      <c r="CX747" s="166"/>
    </row>
    <row r="748" spans="1:102" ht="14.4">
      <c r="A748" t="s">
        <v>1698</v>
      </c>
      <c r="B748" s="85" t="s">
        <v>527</v>
      </c>
      <c r="C748" s="113" t="str">
        <f t="shared" si="439"/>
        <v>A.100.24.103</v>
      </c>
      <c r="D748" s="9" t="s">
        <v>228</v>
      </c>
      <c r="E748" s="112" t="s">
        <v>362</v>
      </c>
      <c r="F748" s="115" t="str">
        <f t="shared" si="440"/>
        <v>Aluminium trade mix Europe (79% prim 21% sec)</v>
      </c>
      <c r="G748" s="143">
        <f t="shared" si="441"/>
        <v>3.8990944666666669</v>
      </c>
      <c r="I748" s="118">
        <f t="shared" si="442"/>
        <v>1.53202726718469</v>
      </c>
      <c r="K748" s="161">
        <f t="shared" si="443"/>
        <v>1.5335379404E-2</v>
      </c>
      <c r="L748" s="161">
        <f t="shared" si="444"/>
        <v>4.9423955219999996E-2</v>
      </c>
      <c r="M748" s="162">
        <f t="shared" si="445"/>
        <v>0.88240376256068997</v>
      </c>
      <c r="N748" s="161">
        <v>0.58486417000000002</v>
      </c>
      <c r="O748" s="132">
        <v>3.2748898999999998E-2</v>
      </c>
      <c r="P748" s="132">
        <v>1.5893322000000001E-2</v>
      </c>
      <c r="Q748" s="132">
        <v>1.3398876000000001E-2</v>
      </c>
      <c r="R748" s="132">
        <v>1.6583265000000001E-3</v>
      </c>
      <c r="S748" s="164">
        <v>1.4152624E-5</v>
      </c>
      <c r="T748" s="132">
        <v>2.6402427999999998E-4</v>
      </c>
      <c r="U748" s="132">
        <v>3.8361816999999998E-4</v>
      </c>
      <c r="V748" s="132">
        <v>0.81321195999999996</v>
      </c>
      <c r="W748" s="132">
        <v>3.1258727000000003E-4</v>
      </c>
      <c r="X748" s="132">
        <v>6.9187733000000001E-2</v>
      </c>
      <c r="Y748" s="164">
        <v>8.5528779999999999E-5</v>
      </c>
      <c r="Z748" s="164">
        <v>3.6778848999999998E-6</v>
      </c>
      <c r="AA748" s="164">
        <v>3.9167579E-7</v>
      </c>
      <c r="AC748" s="118">
        <f t="shared" si="416"/>
        <v>0.58486417000000002</v>
      </c>
      <c r="AD748" s="118">
        <f t="shared" si="417"/>
        <v>6.4361218573999998E-2</v>
      </c>
      <c r="AE748" s="118">
        <f t="shared" si="418"/>
        <v>4.9029517054900003E-2</v>
      </c>
      <c r="AF748" s="118">
        <f t="shared" si="419"/>
        <v>4.9423955219999996E-2</v>
      </c>
      <c r="AG748" s="118">
        <f t="shared" si="420"/>
        <v>0.88240008467579001</v>
      </c>
      <c r="AI748" s="69">
        <v>58.507536000000002</v>
      </c>
      <c r="AJ748" s="69">
        <v>12.820077</v>
      </c>
      <c r="AK748" s="69">
        <v>8.3393467000000001</v>
      </c>
      <c r="AL748" s="69">
        <v>0</v>
      </c>
      <c r="AM748" s="69">
        <v>1.3591014E-2</v>
      </c>
      <c r="AN748" s="69">
        <v>2.6214683999999999</v>
      </c>
      <c r="AO748" s="69">
        <v>34.713053000000002</v>
      </c>
      <c r="AQ748" s="116">
        <v>7.7005588999999999E-2</v>
      </c>
      <c r="AR748" s="116">
        <v>7.3167576999999998E-2</v>
      </c>
      <c r="AS748" s="116">
        <v>3.2606381000000002E-3</v>
      </c>
      <c r="AT748" s="116">
        <v>5.7737402999999995E-4</v>
      </c>
      <c r="AU748" s="150">
        <f t="shared" si="421"/>
        <v>4.3865454201090617E-6</v>
      </c>
      <c r="AV748" s="150">
        <f t="shared" si="422"/>
        <v>1.2058572491243359E-8</v>
      </c>
      <c r="AW748" s="163">
        <f t="shared" si="423"/>
        <v>8.0864710000000006E-2</v>
      </c>
      <c r="AX748" s="196">
        <v>3.6284055999999998E-6</v>
      </c>
      <c r="AY748" s="196">
        <v>1.0948167E-8</v>
      </c>
      <c r="AZ748" s="196">
        <v>2.9910301999999999E-13</v>
      </c>
      <c r="BA748" s="196">
        <v>5.3359359000000001E-14</v>
      </c>
      <c r="BB748" s="196">
        <v>5.6970305000000001E-16</v>
      </c>
      <c r="BC748" s="196">
        <v>1.8803836E-9</v>
      </c>
      <c r="BD748" s="196">
        <v>7.5178552000000004E-7</v>
      </c>
      <c r="BE748" s="196">
        <v>2.6835546999999997E-10</v>
      </c>
      <c r="BF748" s="196">
        <v>8.4124307000000001E-10</v>
      </c>
      <c r="BG748" s="196">
        <v>2.8021727999999998E-13</v>
      </c>
      <c r="BH748" s="196">
        <v>1.2331347999999999E-15</v>
      </c>
      <c r="BI748" s="196">
        <v>9.9209121000000001E-14</v>
      </c>
      <c r="BJ748" s="196">
        <v>1.0579011E-13</v>
      </c>
      <c r="BK748" s="196">
        <v>2.1398572000000001E-14</v>
      </c>
      <c r="BL748" s="196">
        <v>2.9065367999999998E-10</v>
      </c>
      <c r="BM748" s="196">
        <v>4.1832088999999997E-9</v>
      </c>
      <c r="BN748" s="196">
        <v>5.5625683000000003E-21</v>
      </c>
      <c r="BO748" s="108">
        <v>3.1487037000000002E-2</v>
      </c>
      <c r="BP748" s="108">
        <v>4.9377672999999997E-2</v>
      </c>
      <c r="BQ748" s="108">
        <v>0</v>
      </c>
      <c r="BR748" s="108">
        <v>0</v>
      </c>
      <c r="BS748" s="108">
        <v>0</v>
      </c>
      <c r="BU748" s="69">
        <v>1.5343805999999999E-4</v>
      </c>
      <c r="BV748" s="172">
        <v>6.4121970000000003E-6</v>
      </c>
      <c r="BW748" s="69">
        <v>1.087171E-4</v>
      </c>
      <c r="BX748" s="172">
        <v>4.5354583000000001E-8</v>
      </c>
      <c r="BY748" s="172">
        <v>5.6481522999999997E-6</v>
      </c>
      <c r="BZ748" s="172">
        <v>1.2053175000000001E-6</v>
      </c>
      <c r="CA748" s="172">
        <v>7.2600496000000003E-9</v>
      </c>
      <c r="CB748" s="172">
        <v>1.8287044E-6</v>
      </c>
      <c r="CC748" s="172">
        <v>2.6354903999999999E-8</v>
      </c>
      <c r="CD748" s="172">
        <v>1.8372218E-7</v>
      </c>
      <c r="CE748" s="172">
        <v>1.6154329E-12</v>
      </c>
      <c r="CF748" s="172">
        <v>1.230091E-17</v>
      </c>
      <c r="CG748" s="172">
        <v>1.0561829E-13</v>
      </c>
      <c r="CH748" s="172">
        <v>2.8678673000000001E-6</v>
      </c>
      <c r="CI748" s="172">
        <v>2.6087912000000001E-5</v>
      </c>
      <c r="CJ748" s="172">
        <v>4.0811382000000001E-7</v>
      </c>
      <c r="CK748" s="69">
        <v>0</v>
      </c>
      <c r="CM748" s="197">
        <v>1.2458582E-13</v>
      </c>
      <c r="CN748" s="198">
        <v>3.8907023000000001</v>
      </c>
      <c r="CO748" s="198">
        <v>3.4986103999999997E-2</v>
      </c>
      <c r="CP748" s="198">
        <v>4.6630506000000004E-3</v>
      </c>
      <c r="CQ748" s="197">
        <v>1.4033117000000001E-10</v>
      </c>
      <c r="CR748" s="197">
        <v>8.8157554000000008E-9</v>
      </c>
      <c r="CS748" s="198">
        <v>2.4748316999999997E-4</v>
      </c>
      <c r="CT748" s="198">
        <v>4.0012719000000002E-2</v>
      </c>
      <c r="CU748" s="197">
        <v>1.8616458000000001E-7</v>
      </c>
      <c r="CV748" s="198">
        <v>4.2410282999999998E-4</v>
      </c>
      <c r="CX748" s="166"/>
    </row>
    <row r="749" spans="1:102" ht="14.4">
      <c r="A749" t="s">
        <v>1699</v>
      </c>
      <c r="B749" s="85" t="s">
        <v>527</v>
      </c>
      <c r="C749" s="113" t="str">
        <f t="shared" si="439"/>
        <v>A.100.24.104</v>
      </c>
      <c r="D749" s="9" t="s">
        <v>228</v>
      </c>
      <c r="E749" s="112" t="s">
        <v>362</v>
      </c>
      <c r="F749" s="115" t="str">
        <f t="shared" si="440"/>
        <v>Antimony - CRM (EoL-RIR = 18%)</v>
      </c>
      <c r="G749" s="143">
        <f t="shared" si="441"/>
        <v>12.444920666666668</v>
      </c>
      <c r="I749" s="118">
        <f t="shared" si="442"/>
        <v>10.275311485303998</v>
      </c>
      <c r="K749" s="161">
        <f t="shared" si="443"/>
        <v>0.20067599302</v>
      </c>
      <c r="L749" s="161">
        <f t="shared" si="444"/>
        <v>0.75753136958400002</v>
      </c>
      <c r="M749" s="162">
        <f t="shared" si="445"/>
        <v>7.4503660226999999</v>
      </c>
      <c r="N749" s="161">
        <v>1.8667381000000001</v>
      </c>
      <c r="O749" s="132">
        <v>0.56829914000000004</v>
      </c>
      <c r="P749" s="132">
        <v>0.16046388</v>
      </c>
      <c r="Q749" s="132">
        <v>0.14717564</v>
      </c>
      <c r="R749" s="132">
        <v>4.9109732000000003E-2</v>
      </c>
      <c r="S749" s="132">
        <v>9.4761301999999996E-4</v>
      </c>
      <c r="T749" s="132">
        <v>3.443008E-3</v>
      </c>
      <c r="U749" s="132">
        <v>2.8746249000000001E-2</v>
      </c>
      <c r="V749" s="132">
        <v>7.4463847999999997</v>
      </c>
      <c r="W749" s="132">
        <v>0</v>
      </c>
      <c r="X749" s="132">
        <v>3.9812227000000002E-3</v>
      </c>
      <c r="Y749" s="164">
        <v>2.2100583999999999E-5</v>
      </c>
      <c r="Z749" s="132">
        <v>0</v>
      </c>
      <c r="AA749" s="132">
        <v>0</v>
      </c>
      <c r="AC749" s="118">
        <f t="shared" si="416"/>
        <v>1.8667381000000001</v>
      </c>
      <c r="AD749" s="118">
        <f t="shared" si="417"/>
        <v>0.95818526202000009</v>
      </c>
      <c r="AE749" s="118">
        <f t="shared" si="418"/>
        <v>0.75750926900000004</v>
      </c>
      <c r="AF749" s="118">
        <f t="shared" si="419"/>
        <v>0.75753136958400002</v>
      </c>
      <c r="AG749" s="118">
        <f t="shared" si="420"/>
        <v>7.4503660226999999</v>
      </c>
      <c r="AI749" s="69">
        <v>142.93183999999999</v>
      </c>
      <c r="AJ749" s="69">
        <v>142.18355</v>
      </c>
      <c r="AK749" s="69">
        <v>0.49456181999999999</v>
      </c>
      <c r="AL749" s="69">
        <v>0</v>
      </c>
      <c r="AM749" s="69">
        <v>0</v>
      </c>
      <c r="AN749" s="69">
        <v>0.1187782</v>
      </c>
      <c r="AO749" s="69">
        <v>0.13495172999999999</v>
      </c>
      <c r="AQ749" s="116">
        <v>0.40314522000000003</v>
      </c>
      <c r="AR749" s="116">
        <v>0.37923285000000001</v>
      </c>
      <c r="AS749" s="116">
        <v>1.2987156999999999E-2</v>
      </c>
      <c r="AT749" s="116">
        <v>1.0925209E-2</v>
      </c>
      <c r="AU749" s="150">
        <f t="shared" si="421"/>
        <v>2.2735782207670003E-5</v>
      </c>
      <c r="AV749" s="150">
        <f t="shared" si="422"/>
        <v>4.8029424765134995E-8</v>
      </c>
      <c r="AW749" s="163">
        <f t="shared" si="423"/>
        <v>1.5301413400000001</v>
      </c>
      <c r="AX749" s="196">
        <v>1.1635529999999999E-5</v>
      </c>
      <c r="AY749" s="196">
        <v>3.5110582999999999E-8</v>
      </c>
      <c r="AZ749" s="196">
        <v>9.5912856999999992E-13</v>
      </c>
      <c r="BA749" s="108">
        <v>0</v>
      </c>
      <c r="BB749" s="108">
        <v>0</v>
      </c>
      <c r="BC749" s="196">
        <v>3.9189439999999997E-9</v>
      </c>
      <c r="BD749" s="196">
        <v>1.1091179000000001E-5</v>
      </c>
      <c r="BE749" s="196">
        <v>8.9371040000000003E-10</v>
      </c>
      <c r="BF749" s="196">
        <v>1.2022094E-8</v>
      </c>
      <c r="BG749" s="108">
        <v>0</v>
      </c>
      <c r="BH749" s="108">
        <v>0</v>
      </c>
      <c r="BI749" s="196">
        <v>1.8715412999999999E-12</v>
      </c>
      <c r="BJ749" s="196">
        <v>1.7261238999999999E-13</v>
      </c>
      <c r="BK749" s="196">
        <v>3.4082874999999998E-14</v>
      </c>
      <c r="BL749" s="196">
        <v>2.0625956999999999E-10</v>
      </c>
      <c r="BM749" s="196">
        <v>4.9480041000000004E-9</v>
      </c>
      <c r="BN749" s="108">
        <v>0</v>
      </c>
      <c r="BO749" s="108">
        <v>0.10830584</v>
      </c>
      <c r="BP749" s="108">
        <v>1.4218355</v>
      </c>
      <c r="BQ749" s="108">
        <v>0</v>
      </c>
      <c r="BR749" s="108">
        <v>0</v>
      </c>
      <c r="BS749" s="108">
        <v>0</v>
      </c>
      <c r="BU749" s="69">
        <v>0.97383960999999997</v>
      </c>
      <c r="BV749" s="172">
        <v>8.2883950999999994E-5</v>
      </c>
      <c r="BW749" s="69">
        <v>3.4699741000000003E-4</v>
      </c>
      <c r="BX749" s="172">
        <v>3.4375502000000001E-6</v>
      </c>
      <c r="BY749" s="69">
        <v>1.1223151E-4</v>
      </c>
      <c r="BZ749" s="69">
        <v>0</v>
      </c>
      <c r="CA749" s="69">
        <v>0</v>
      </c>
      <c r="CB749" s="69">
        <v>0</v>
      </c>
      <c r="CC749" s="172">
        <v>1.4620581E-6</v>
      </c>
      <c r="CD749" s="172">
        <v>3.4778514000000001E-6</v>
      </c>
      <c r="CE749" s="69">
        <v>0</v>
      </c>
      <c r="CF749" s="69">
        <v>0</v>
      </c>
      <c r="CG749" s="69">
        <v>0</v>
      </c>
      <c r="CH749" s="172">
        <v>3.3513682999999997E-5</v>
      </c>
      <c r="CI749" s="69">
        <v>1.7395015E-4</v>
      </c>
      <c r="CJ749" s="69">
        <v>0.97308165999999996</v>
      </c>
      <c r="CK749" s="69">
        <v>0</v>
      </c>
      <c r="CM749" s="198">
        <v>0</v>
      </c>
      <c r="CN749" s="198">
        <v>12.372536999999999</v>
      </c>
      <c r="CO749" s="198">
        <v>2.1684286E-4</v>
      </c>
      <c r="CP749" s="198">
        <v>5.6707991999999999E-2</v>
      </c>
      <c r="CQ749" s="197">
        <v>8.7375242999999998E-10</v>
      </c>
      <c r="CR749" s="197">
        <v>1.0581952E-7</v>
      </c>
      <c r="CS749" s="198">
        <v>4.6901694000000002E-3</v>
      </c>
      <c r="CT749" s="198">
        <v>0.14460549</v>
      </c>
      <c r="CU749" s="198">
        <v>0</v>
      </c>
      <c r="CV749" s="198">
        <v>0</v>
      </c>
      <c r="CX749" s="166"/>
    </row>
    <row r="750" spans="1:102" ht="14.4">
      <c r="A750" t="s">
        <v>642</v>
      </c>
      <c r="B750" s="85" t="s">
        <v>527</v>
      </c>
      <c r="C750" s="113" t="str">
        <f t="shared" si="439"/>
        <v>A.100.24.105</v>
      </c>
      <c r="D750" s="9" t="s">
        <v>228</v>
      </c>
      <c r="E750" s="112" t="s">
        <v>362</v>
      </c>
      <c r="F750" s="115" t="str">
        <f t="shared" si="440"/>
        <v>Cadmium (EoL-RIR = 0%)</v>
      </c>
      <c r="G750" s="143">
        <f t="shared" si="441"/>
        <v>3.8180000000000001</v>
      </c>
      <c r="I750" s="118">
        <f t="shared" si="442"/>
        <v>20.360404389100001</v>
      </c>
      <c r="K750" s="161">
        <f t="shared" si="443"/>
        <v>0</v>
      </c>
      <c r="L750" s="161">
        <f t="shared" si="444"/>
        <v>0.3377043891</v>
      </c>
      <c r="M750" s="162">
        <f t="shared" si="445"/>
        <v>19.45</v>
      </c>
      <c r="N750" s="161">
        <v>0.57269999999999999</v>
      </c>
      <c r="O750" s="132">
        <v>0.33070949999999999</v>
      </c>
      <c r="P750" s="132">
        <v>6.9948891000000003E-3</v>
      </c>
      <c r="Q750" s="132">
        <v>0</v>
      </c>
      <c r="R750" s="132">
        <v>0</v>
      </c>
      <c r="S750" s="132">
        <v>0</v>
      </c>
      <c r="T750" s="132">
        <v>0</v>
      </c>
      <c r="U750" s="132">
        <v>0</v>
      </c>
      <c r="V750" s="132">
        <v>19.45</v>
      </c>
      <c r="W750" s="132">
        <v>0</v>
      </c>
      <c r="X750" s="132">
        <v>0</v>
      </c>
      <c r="Y750" s="132">
        <v>0</v>
      </c>
      <c r="Z750" s="132">
        <v>0</v>
      </c>
      <c r="AA750" s="132">
        <v>0</v>
      </c>
      <c r="AC750" s="118">
        <f t="shared" si="416"/>
        <v>0.57269999999999999</v>
      </c>
      <c r="AD750" s="118">
        <f t="shared" si="417"/>
        <v>0.3377043891</v>
      </c>
      <c r="AE750" s="118">
        <f t="shared" si="418"/>
        <v>0.3377043891</v>
      </c>
      <c r="AF750" s="118">
        <f t="shared" si="419"/>
        <v>0.3377043891</v>
      </c>
      <c r="AG750" s="118">
        <f t="shared" si="420"/>
        <v>19.45</v>
      </c>
      <c r="AI750" s="69">
        <v>78.284850000000006</v>
      </c>
      <c r="AJ750" s="69">
        <v>78.284850000000006</v>
      </c>
      <c r="AK750" s="69">
        <v>0</v>
      </c>
      <c r="AL750" s="69">
        <v>0</v>
      </c>
      <c r="AM750" s="69">
        <v>0</v>
      </c>
      <c r="AN750" s="69">
        <v>0</v>
      </c>
      <c r="AO750" s="69">
        <v>0</v>
      </c>
      <c r="AQ750" s="116">
        <v>0.17017942999999999</v>
      </c>
      <c r="AR750" s="116">
        <v>0.15927905000000001</v>
      </c>
      <c r="AS750" s="116">
        <v>4.7824814999999996E-3</v>
      </c>
      <c r="AT750" s="116">
        <v>6.1178982999999998E-3</v>
      </c>
      <c r="AU750" s="150">
        <f t="shared" si="421"/>
        <v>9.5491040000000007E-6</v>
      </c>
      <c r="AV750" s="150">
        <f t="shared" si="422"/>
        <v>1.7686692076999999E-8</v>
      </c>
      <c r="AW750" s="163">
        <f t="shared" si="423"/>
        <v>0.8568484999999999</v>
      </c>
      <c r="AX750" s="196">
        <v>3.5431040000000001E-6</v>
      </c>
      <c r="AY750" s="196">
        <v>1.06904E-8</v>
      </c>
      <c r="AZ750" s="196">
        <v>2.9207699999999999E-13</v>
      </c>
      <c r="BA750" s="108">
        <v>0</v>
      </c>
      <c r="BB750" s="108">
        <v>0</v>
      </c>
      <c r="BC750" s="108">
        <v>0</v>
      </c>
      <c r="BD750" s="196">
        <v>6.0059999999999998E-6</v>
      </c>
      <c r="BE750" s="108">
        <v>0</v>
      </c>
      <c r="BF750" s="196">
        <v>6.9960000000000002E-9</v>
      </c>
      <c r="BG750" s="108">
        <v>0</v>
      </c>
      <c r="BH750" s="108">
        <v>0</v>
      </c>
      <c r="BI750" s="108">
        <v>0</v>
      </c>
      <c r="BJ750" s="108">
        <v>0</v>
      </c>
      <c r="BK750" s="108">
        <v>0</v>
      </c>
      <c r="BL750" s="108">
        <v>0</v>
      </c>
      <c r="BM750" s="108">
        <v>0</v>
      </c>
      <c r="BN750" s="108">
        <v>0</v>
      </c>
      <c r="BO750" s="108">
        <v>7.3999999999999996E-2</v>
      </c>
      <c r="BP750" s="108">
        <v>0.78284849999999995</v>
      </c>
      <c r="BQ750" s="108">
        <v>0</v>
      </c>
      <c r="BR750" s="108">
        <v>0</v>
      </c>
      <c r="BS750" s="108">
        <v>0</v>
      </c>
      <c r="BU750" s="69">
        <v>0.18660251</v>
      </c>
      <c r="BV750" s="172">
        <v>4.8232538E-5</v>
      </c>
      <c r="BW750" s="69">
        <v>1.0645597E-4</v>
      </c>
      <c r="BX750" s="69">
        <v>0</v>
      </c>
      <c r="BY750" s="172">
        <v>3.9730800000000003E-5</v>
      </c>
      <c r="BZ750" s="69">
        <v>0</v>
      </c>
      <c r="CA750" s="69">
        <v>0</v>
      </c>
      <c r="CB750" s="69">
        <v>0</v>
      </c>
      <c r="CC750" s="69">
        <v>0</v>
      </c>
      <c r="CD750" s="69">
        <v>0</v>
      </c>
      <c r="CE750" s="69">
        <v>0</v>
      </c>
      <c r="CF750" s="69">
        <v>0</v>
      </c>
      <c r="CG750" s="69">
        <v>0</v>
      </c>
      <c r="CH750" s="172">
        <v>3.1309264E-6</v>
      </c>
      <c r="CI750" s="172">
        <v>9.5426706000000002E-5</v>
      </c>
      <c r="CJ750" s="69">
        <v>0.18630954</v>
      </c>
      <c r="CK750" s="69">
        <v>0</v>
      </c>
      <c r="CM750" s="198">
        <v>0</v>
      </c>
      <c r="CN750" s="198">
        <v>3.8180000000000001</v>
      </c>
      <c r="CO750" s="198">
        <v>0</v>
      </c>
      <c r="CP750" s="198">
        <v>3.3000000000000002E-2</v>
      </c>
      <c r="CQ750" s="198">
        <v>0</v>
      </c>
      <c r="CR750" s="198">
        <v>0</v>
      </c>
      <c r="CS750" s="198">
        <v>2.0166663E-3</v>
      </c>
      <c r="CT750" s="198">
        <v>0</v>
      </c>
      <c r="CU750" s="198">
        <v>0</v>
      </c>
      <c r="CV750" s="198">
        <v>0</v>
      </c>
      <c r="CX750" s="166"/>
    </row>
    <row r="751" spans="1:102" ht="14.4">
      <c r="A751" t="s">
        <v>3101</v>
      </c>
      <c r="B751" s="85" t="s">
        <v>527</v>
      </c>
      <c r="C751" s="113" t="str">
        <f t="shared" si="439"/>
        <v>A.100.24.106</v>
      </c>
      <c r="D751" s="9" t="s">
        <v>228</v>
      </c>
      <c r="E751" s="112" t="s">
        <v>362</v>
      </c>
      <c r="F751" s="115" t="str">
        <f t="shared" si="440"/>
        <v>Chromium, CRM (EoL-RIR = 21%)</v>
      </c>
      <c r="G751" s="143">
        <f t="shared" si="441"/>
        <v>21.69841266666667</v>
      </c>
      <c r="I751" s="118">
        <f t="shared" si="442"/>
        <v>5.8451834468000001</v>
      </c>
      <c r="K751" s="161">
        <f t="shared" si="443"/>
        <v>0.1091020338</v>
      </c>
      <c r="L751" s="161">
        <f t="shared" si="444"/>
        <v>1.2673215899999999</v>
      </c>
      <c r="M751" s="162">
        <f t="shared" si="445"/>
        <v>1.213997923</v>
      </c>
      <c r="N751" s="161">
        <v>3.2547619000000001</v>
      </c>
      <c r="O751" s="132">
        <v>0.95442857000000003</v>
      </c>
      <c r="P751" s="132">
        <v>0.17786334000000001</v>
      </c>
      <c r="Q751" s="132">
        <v>8.5369143000000001E-3</v>
      </c>
      <c r="R751" s="132">
        <v>5.6851555999999998E-2</v>
      </c>
      <c r="S751" s="132">
        <v>6.5849065000000003E-3</v>
      </c>
      <c r="T751" s="132">
        <v>3.7128657000000002E-2</v>
      </c>
      <c r="U751" s="132">
        <v>0.13502968000000001</v>
      </c>
      <c r="V751" s="132">
        <v>0.86507937000000001</v>
      </c>
      <c r="W751" s="132">
        <v>0</v>
      </c>
      <c r="X751" s="132">
        <v>0.29529443999999999</v>
      </c>
      <c r="Y751" s="132">
        <v>0</v>
      </c>
      <c r="Z751" s="132">
        <v>5.3624113000000001E-2</v>
      </c>
      <c r="AA751" s="132">
        <v>0</v>
      </c>
      <c r="AC751" s="118">
        <f t="shared" si="416"/>
        <v>3.2547619000000001</v>
      </c>
      <c r="AD751" s="118">
        <f t="shared" si="417"/>
        <v>1.3764236238000001</v>
      </c>
      <c r="AE751" s="118">
        <f t="shared" si="418"/>
        <v>1.3209457029999998</v>
      </c>
      <c r="AF751" s="118">
        <f t="shared" si="419"/>
        <v>1.2673215899999999</v>
      </c>
      <c r="AG751" s="118">
        <f t="shared" si="420"/>
        <v>1.1603738100000001</v>
      </c>
      <c r="AI751" s="69">
        <v>36.682540000000003</v>
      </c>
      <c r="AJ751" s="69">
        <v>0</v>
      </c>
      <c r="AK751" s="69">
        <v>36.682540000000003</v>
      </c>
      <c r="AL751" s="69">
        <v>0</v>
      </c>
      <c r="AM751" s="69">
        <v>0</v>
      </c>
      <c r="AN751" s="69">
        <v>0</v>
      </c>
      <c r="AO751" s="69">
        <v>0</v>
      </c>
      <c r="AQ751" s="116">
        <v>0.66962535000000001</v>
      </c>
      <c r="AR751" s="116">
        <v>0.64596017999999999</v>
      </c>
      <c r="AS751" s="116">
        <v>2.3540505E-2</v>
      </c>
      <c r="AT751" s="116">
        <v>1.2466667000000001E-4</v>
      </c>
      <c r="AU751" s="150">
        <f t="shared" si="421"/>
        <v>3.8726629269759999E-5</v>
      </c>
      <c r="AV751" s="150">
        <f t="shared" si="422"/>
        <v>8.7058082215999997E-8</v>
      </c>
      <c r="AW751" s="163">
        <f t="shared" si="423"/>
        <v>1.7460317E-2</v>
      </c>
      <c r="AX751" s="196">
        <v>2.0136126999999999E-5</v>
      </c>
      <c r="AY751" s="196">
        <v>6.0755555999999996E-8</v>
      </c>
      <c r="AZ751" s="196">
        <v>1.6599286E-12</v>
      </c>
      <c r="BA751" s="108">
        <v>0</v>
      </c>
      <c r="BB751" s="108">
        <v>0</v>
      </c>
      <c r="BC751" s="196">
        <v>2.7237175999999999E-10</v>
      </c>
      <c r="BD751" s="196">
        <v>1.7333332999999999E-5</v>
      </c>
      <c r="BE751" s="196">
        <v>6.2232820000000001E-11</v>
      </c>
      <c r="BF751" s="196">
        <v>2.0190476E-8</v>
      </c>
      <c r="BG751" s="196">
        <v>5.8191931000000002E-9</v>
      </c>
      <c r="BH751" s="108">
        <v>0</v>
      </c>
      <c r="BI751" s="196">
        <v>2.2426826999999999E-10</v>
      </c>
      <c r="BJ751" s="196">
        <v>3.1206607000000002E-12</v>
      </c>
      <c r="BK751" s="196">
        <v>1.5754366999999999E-12</v>
      </c>
      <c r="BL751" s="196">
        <v>8.3991698000000005E-8</v>
      </c>
      <c r="BM751" s="196">
        <v>1.1729052E-6</v>
      </c>
      <c r="BN751" s="108">
        <v>0</v>
      </c>
      <c r="BO751" s="108">
        <v>1.7460317E-2</v>
      </c>
      <c r="BP751" s="108">
        <v>0</v>
      </c>
      <c r="BQ751" s="108">
        <v>0</v>
      </c>
      <c r="BR751" s="108">
        <v>0</v>
      </c>
      <c r="BS751" s="108">
        <v>0</v>
      </c>
      <c r="BU751" s="69">
        <v>1.5350285000000001E-3</v>
      </c>
      <c r="BV751" s="69">
        <v>1.3919924E-4</v>
      </c>
      <c r="BW751" s="69">
        <v>6.0500932000000002E-4</v>
      </c>
      <c r="BX751" s="172">
        <v>1.5819871000000001E-5</v>
      </c>
      <c r="BY751" s="69">
        <v>1.146632E-4</v>
      </c>
      <c r="BZ751" s="69">
        <v>0</v>
      </c>
      <c r="CA751" s="69">
        <v>1.5141418000000001E-4</v>
      </c>
      <c r="CB751" s="69">
        <v>0</v>
      </c>
      <c r="CC751" s="172">
        <v>9.5076832000000005E-6</v>
      </c>
      <c r="CD751" s="172">
        <v>2.4573356000000001E-5</v>
      </c>
      <c r="CE751" s="69">
        <v>0</v>
      </c>
      <c r="CF751" s="69">
        <v>0</v>
      </c>
      <c r="CG751" s="69">
        <v>0</v>
      </c>
      <c r="CH751" s="172">
        <v>1.0667740000000001E-5</v>
      </c>
      <c r="CI751" s="172">
        <v>4.6950574E-5</v>
      </c>
      <c r="CJ751" s="69">
        <v>4.1722336000000001E-4</v>
      </c>
      <c r="CK751" s="69">
        <v>0</v>
      </c>
      <c r="CM751" s="198">
        <v>0</v>
      </c>
      <c r="CN751" s="198">
        <v>21.698412999999999</v>
      </c>
      <c r="CO751" s="198">
        <v>7.4260050000000003E-3</v>
      </c>
      <c r="CP751" s="198">
        <v>9.5238094999999995E-2</v>
      </c>
      <c r="CQ751" s="197">
        <v>2.4080365999999999E-8</v>
      </c>
      <c r="CR751" s="197">
        <v>2.1717212000000001E-6</v>
      </c>
      <c r="CS751" s="198">
        <v>5.8201047999999998E-3</v>
      </c>
      <c r="CT751" s="198">
        <v>3.0483026</v>
      </c>
      <c r="CU751" s="198">
        <v>3.8647868000000001E-3</v>
      </c>
      <c r="CV751" s="198">
        <v>0</v>
      </c>
      <c r="CX751" s="166"/>
    </row>
    <row r="752" spans="1:102" ht="14.4">
      <c r="A752" t="s">
        <v>3102</v>
      </c>
      <c r="B752" s="85" t="s">
        <v>527</v>
      </c>
      <c r="C752" s="113" t="str">
        <f t="shared" si="439"/>
        <v>A.100.24.107</v>
      </c>
      <c r="D752" s="9" t="s">
        <v>228</v>
      </c>
      <c r="E752" s="112" t="s">
        <v>362</v>
      </c>
      <c r="F752" s="115" t="str">
        <f t="shared" si="440"/>
        <v>Cobalt - CRM (EoL-RIR = 22%)</v>
      </c>
      <c r="G752" s="143">
        <f t="shared" si="441"/>
        <v>37.203124666666668</v>
      </c>
      <c r="I752" s="118">
        <f t="shared" si="442"/>
        <v>52.754111887999997</v>
      </c>
      <c r="K752" s="161">
        <f t="shared" si="443"/>
        <v>1.330057848</v>
      </c>
      <c r="L752" s="161">
        <f t="shared" si="444"/>
        <v>5.3692234100000009</v>
      </c>
      <c r="M752" s="162">
        <f t="shared" si="445"/>
        <v>40.474361930000001</v>
      </c>
      <c r="N752" s="161">
        <v>5.5804686999999999</v>
      </c>
      <c r="O752" s="132">
        <v>4.0305220000000004</v>
      </c>
      <c r="P752" s="132">
        <v>0.49651647999999998</v>
      </c>
      <c r="Q752" s="132">
        <v>5.6578348000000001E-2</v>
      </c>
      <c r="R752" s="132">
        <v>0.14385160999999999</v>
      </c>
      <c r="S752" s="132">
        <v>0.72920024000000006</v>
      </c>
      <c r="T752" s="132">
        <v>0.40042765000000002</v>
      </c>
      <c r="U752" s="132">
        <v>0.84218493000000005</v>
      </c>
      <c r="V752" s="132">
        <v>37.921875</v>
      </c>
      <c r="W752" s="132">
        <v>0</v>
      </c>
      <c r="X752" s="132">
        <v>1.5659765999999999</v>
      </c>
      <c r="Y752" s="132">
        <v>0</v>
      </c>
      <c r="Z752" s="132">
        <v>0.98651032999999999</v>
      </c>
      <c r="AA752" s="132">
        <v>0</v>
      </c>
      <c r="AC752" s="118">
        <f t="shared" si="416"/>
        <v>5.5804686999999999</v>
      </c>
      <c r="AD752" s="118">
        <f t="shared" si="417"/>
        <v>6.699281258000001</v>
      </c>
      <c r="AE752" s="118">
        <f t="shared" si="418"/>
        <v>6.3557337400000007</v>
      </c>
      <c r="AF752" s="118">
        <f t="shared" si="419"/>
        <v>5.3692234100000009</v>
      </c>
      <c r="AG752" s="118">
        <f t="shared" si="420"/>
        <v>39.487851599999999</v>
      </c>
      <c r="AI752" s="69">
        <v>194.53125</v>
      </c>
      <c r="AJ752" s="69">
        <v>0</v>
      </c>
      <c r="AK752" s="69">
        <v>194.53125</v>
      </c>
      <c r="AL752" s="69">
        <v>0</v>
      </c>
      <c r="AM752" s="69">
        <v>0</v>
      </c>
      <c r="AN752" s="69">
        <v>0</v>
      </c>
      <c r="AO752" s="69">
        <v>0</v>
      </c>
      <c r="AQ752" s="116">
        <v>13.019138999999999</v>
      </c>
      <c r="AR752" s="116">
        <v>12.946515</v>
      </c>
      <c r="AS752" s="116">
        <v>6.4145034000000004E-2</v>
      </c>
      <c r="AT752" s="116">
        <v>8.4787500000000002E-3</v>
      </c>
      <c r="AU752" s="150">
        <f t="shared" si="421"/>
        <v>7.7616995018030006E-4</v>
      </c>
      <c r="AV752" s="150">
        <f t="shared" si="422"/>
        <v>2.3722275779909999E-7</v>
      </c>
      <c r="AW752" s="163">
        <f t="shared" si="423"/>
        <v>1.1875</v>
      </c>
      <c r="AX752" s="196">
        <v>3.4524499999999998E-5</v>
      </c>
      <c r="AY752" s="196">
        <v>1.0416875E-7</v>
      </c>
      <c r="AZ752" s="196">
        <v>2.8460391000000001E-12</v>
      </c>
      <c r="BA752" s="108">
        <v>0</v>
      </c>
      <c r="BB752" s="108">
        <v>0</v>
      </c>
      <c r="BC752" s="196">
        <v>1.8051803000000001E-9</v>
      </c>
      <c r="BD752" s="196">
        <v>7.3198125000000001E-5</v>
      </c>
      <c r="BE752" s="196">
        <v>4.1245635000000002E-10</v>
      </c>
      <c r="BF752" s="196">
        <v>8.5263749999999995E-8</v>
      </c>
      <c r="BG752" s="196">
        <v>1.6907415E-8</v>
      </c>
      <c r="BH752" s="108">
        <v>0</v>
      </c>
      <c r="BI752" s="196">
        <v>2.9853822E-8</v>
      </c>
      <c r="BJ752" s="196">
        <v>3.7695440999999997E-10</v>
      </c>
      <c r="BK752" s="196">
        <v>2.36764E-10</v>
      </c>
      <c r="BL752" s="108">
        <v>6.4210603999999998E-4</v>
      </c>
      <c r="BM752" s="196">
        <v>2.6339479999999999E-5</v>
      </c>
      <c r="BN752" s="108">
        <v>0</v>
      </c>
      <c r="BO752" s="108">
        <v>1.1875</v>
      </c>
      <c r="BP752" s="108">
        <v>0</v>
      </c>
      <c r="BQ752" s="108">
        <v>0</v>
      </c>
      <c r="BR752" s="108">
        <v>0</v>
      </c>
      <c r="BS752" s="108">
        <v>0</v>
      </c>
      <c r="BU752" s="69">
        <v>4.2043222999999996E-3</v>
      </c>
      <c r="BV752" s="69">
        <v>5.8783404999999999E-4</v>
      </c>
      <c r="BW752" s="69">
        <v>1.0373218E-3</v>
      </c>
      <c r="BX752" s="172">
        <v>9.8651020000000003E-5</v>
      </c>
      <c r="BY752" s="69">
        <v>4.8421911999999999E-4</v>
      </c>
      <c r="BZ752" s="69">
        <v>0</v>
      </c>
      <c r="CA752" s="69">
        <v>4.3992739000000002E-4</v>
      </c>
      <c r="CB752" s="69">
        <v>0</v>
      </c>
      <c r="CC752" s="69">
        <v>9.7854648000000009E-4</v>
      </c>
      <c r="CD752" s="69">
        <v>2.6530989E-4</v>
      </c>
      <c r="CE752" s="69">
        <v>0</v>
      </c>
      <c r="CF752" s="69">
        <v>0</v>
      </c>
      <c r="CG752" s="69">
        <v>0</v>
      </c>
      <c r="CH752" s="172">
        <v>4.8973424E-5</v>
      </c>
      <c r="CI752" s="69">
        <v>2.4898367999999998E-4</v>
      </c>
      <c r="CJ752" s="172">
        <v>1.4555433E-5</v>
      </c>
      <c r="CK752" s="69">
        <v>0</v>
      </c>
      <c r="CM752" s="198">
        <v>0</v>
      </c>
      <c r="CN752" s="198">
        <v>37.203125</v>
      </c>
      <c r="CO752" s="198">
        <v>4.9209437000000002E-2</v>
      </c>
      <c r="CP752" s="198">
        <v>0.40218749999999998</v>
      </c>
      <c r="CQ752" s="197">
        <v>4.6918037000000002E-5</v>
      </c>
      <c r="CR752" s="197">
        <v>2.978292E-5</v>
      </c>
      <c r="CS752" s="198">
        <v>2.4578121000000001E-2</v>
      </c>
      <c r="CT752" s="198">
        <v>553.47492</v>
      </c>
      <c r="CU752" s="198">
        <v>1.1228972E-2</v>
      </c>
      <c r="CV752" s="198">
        <v>0</v>
      </c>
      <c r="CX752" s="166"/>
    </row>
    <row r="753" spans="1:102" ht="14.4">
      <c r="A753" t="s">
        <v>1700</v>
      </c>
      <c r="B753" s="85" t="s">
        <v>527</v>
      </c>
      <c r="C753" s="113" t="str">
        <f t="shared" si="439"/>
        <v>A.100.24.108</v>
      </c>
      <c r="D753" s="9" t="s">
        <v>228</v>
      </c>
      <c r="E753" s="112" t="s">
        <v>362</v>
      </c>
      <c r="F753" s="115" t="str">
        <f t="shared" si="440"/>
        <v>Copper rod tube plate (primary)</v>
      </c>
      <c r="G753" s="143">
        <f t="shared" si="441"/>
        <v>3.4506146000000002</v>
      </c>
      <c r="I753" s="118">
        <f t="shared" si="442"/>
        <v>5.2204937530000013</v>
      </c>
      <c r="K753" s="161">
        <f t="shared" si="443"/>
        <v>0.14699722630000001</v>
      </c>
      <c r="L753" s="161">
        <f t="shared" si="444"/>
        <v>0.30518816470000004</v>
      </c>
      <c r="M753" s="162">
        <f t="shared" si="445"/>
        <v>4.2507161720000006</v>
      </c>
      <c r="N753" s="161">
        <v>0.51759219000000001</v>
      </c>
      <c r="O753" s="132">
        <v>0.20940759</v>
      </c>
      <c r="P753" s="132">
        <v>9.5121668000000006E-2</v>
      </c>
      <c r="Q753" s="132">
        <v>8.1927541000000006E-2</v>
      </c>
      <c r="R753" s="132">
        <v>4.4354610000000003E-2</v>
      </c>
      <c r="S753" s="132">
        <v>1.3577683E-3</v>
      </c>
      <c r="T753" s="132">
        <v>1.9357307000000001E-2</v>
      </c>
      <c r="U753" s="132">
        <v>6.5890670000000003E-4</v>
      </c>
      <c r="V753" s="132">
        <v>4.2300000000000004</v>
      </c>
      <c r="W753" s="132">
        <v>0</v>
      </c>
      <c r="X753" s="132">
        <v>2.0716172000000001E-2</v>
      </c>
      <c r="Y753" s="132">
        <v>0</v>
      </c>
      <c r="Z753" s="132">
        <v>0</v>
      </c>
      <c r="AA753" s="132">
        <v>0</v>
      </c>
      <c r="AC753" s="118">
        <f t="shared" si="416"/>
        <v>0.51759219000000001</v>
      </c>
      <c r="AD753" s="118">
        <f t="shared" si="417"/>
        <v>0.45218539100000005</v>
      </c>
      <c r="AE753" s="118">
        <f t="shared" si="418"/>
        <v>0.30518816470000004</v>
      </c>
      <c r="AF753" s="118">
        <f t="shared" si="419"/>
        <v>0.30518816470000004</v>
      </c>
      <c r="AG753" s="118">
        <f t="shared" si="420"/>
        <v>4.2507161720000006</v>
      </c>
      <c r="AI753" s="69">
        <v>57.446489999999997</v>
      </c>
      <c r="AJ753" s="69">
        <v>44.448051999999997</v>
      </c>
      <c r="AK753" s="69">
        <v>2.5734374999999998</v>
      </c>
      <c r="AL753" s="69">
        <v>0</v>
      </c>
      <c r="AM753" s="69">
        <v>0</v>
      </c>
      <c r="AN753" s="69">
        <v>6.9385417</v>
      </c>
      <c r="AO753" s="69">
        <v>3.4864582999999998</v>
      </c>
      <c r="AQ753" s="116">
        <v>0.1668365</v>
      </c>
      <c r="AR753" s="116">
        <v>0.15871874999999999</v>
      </c>
      <c r="AS753" s="116">
        <v>4.5492776999999998E-3</v>
      </c>
      <c r="AT753" s="116">
        <v>3.5684711000000002E-3</v>
      </c>
      <c r="AU753" s="150">
        <f t="shared" si="421"/>
        <v>9.5155126509999992E-6</v>
      </c>
      <c r="AV753" s="150">
        <f t="shared" si="422"/>
        <v>1.6824251827259998E-8</v>
      </c>
      <c r="AW753" s="163">
        <f t="shared" si="423"/>
        <v>0.49978588000000002</v>
      </c>
      <c r="AX753" s="196">
        <v>3.2376395999999998E-6</v>
      </c>
      <c r="AY753" s="196">
        <v>9.7693478999999997E-9</v>
      </c>
      <c r="AZ753" s="196">
        <v>2.6686932000000002E-13</v>
      </c>
      <c r="BA753" s="196">
        <v>1.6790000000000001E-9</v>
      </c>
      <c r="BB753" s="108">
        <v>0</v>
      </c>
      <c r="BC753" s="196">
        <v>1.1426700000000001E-8</v>
      </c>
      <c r="BD753" s="196">
        <v>5.2733875000000002E-6</v>
      </c>
      <c r="BE753" s="196">
        <v>1.6332876999999999E-9</v>
      </c>
      <c r="BF753" s="196">
        <v>5.3749239999999999E-9</v>
      </c>
      <c r="BG753" s="196">
        <v>3.0630207999999999E-11</v>
      </c>
      <c r="BH753" s="196">
        <v>1.2011333E-13</v>
      </c>
      <c r="BI753" s="196">
        <v>1.5249114999999999E-11</v>
      </c>
      <c r="BJ753" s="196">
        <v>2.7120363000000001E-13</v>
      </c>
      <c r="BK753" s="196">
        <v>1.5471798000000001E-13</v>
      </c>
      <c r="BL753" s="196">
        <v>9.3965521000000005E-8</v>
      </c>
      <c r="BM753" s="196">
        <v>8.9741432999999997E-7</v>
      </c>
      <c r="BN753" s="108">
        <v>0</v>
      </c>
      <c r="BO753" s="108">
        <v>0.23100000000000001</v>
      </c>
      <c r="BP753" s="108">
        <v>0.26878587999999998</v>
      </c>
      <c r="BQ753" s="108">
        <v>0</v>
      </c>
      <c r="BR753" s="108">
        <v>0</v>
      </c>
      <c r="BS753" s="108">
        <v>0</v>
      </c>
      <c r="BU753" s="69">
        <v>1.9331414999999999E-3</v>
      </c>
      <c r="BV753" s="172">
        <v>4.0766982000000002E-5</v>
      </c>
      <c r="BW753" s="172">
        <v>9.621229E-5</v>
      </c>
      <c r="BX753" s="172">
        <v>7.9953213999999997E-8</v>
      </c>
      <c r="BY753" s="172">
        <v>6.3135538000000003E-5</v>
      </c>
      <c r="BZ753" s="172">
        <v>7.6569967E-6</v>
      </c>
      <c r="CA753" s="172">
        <v>1.0781949999999999E-7</v>
      </c>
      <c r="CB753" s="172">
        <v>1.1074456999999999E-5</v>
      </c>
      <c r="CC753" s="172">
        <v>1.8220294E-6</v>
      </c>
      <c r="CD753" s="172">
        <v>1.2817296000000001E-5</v>
      </c>
      <c r="CE753" s="69">
        <v>0</v>
      </c>
      <c r="CF753" s="69">
        <v>0</v>
      </c>
      <c r="CG753" s="69">
        <v>0</v>
      </c>
      <c r="CH753" s="172">
        <v>1.7643419E-5</v>
      </c>
      <c r="CI753" s="172">
        <v>5.6066326E-5</v>
      </c>
      <c r="CJ753" s="69">
        <v>1.6257584000000001E-3</v>
      </c>
      <c r="CK753" s="69">
        <v>0</v>
      </c>
      <c r="CM753" s="198">
        <v>0</v>
      </c>
      <c r="CN753" s="198">
        <v>3.4338521000000002</v>
      </c>
      <c r="CO753" s="198">
        <v>0.20902125999999999</v>
      </c>
      <c r="CP753" s="198">
        <v>2.9565625000000002E-2</v>
      </c>
      <c r="CQ753" s="197">
        <v>1.2939702E-8</v>
      </c>
      <c r="CR753" s="197">
        <v>7.6221076999999998E-7</v>
      </c>
      <c r="CS753" s="198">
        <v>2.4743935999999998E-3</v>
      </c>
      <c r="CT753" s="198">
        <v>0.36782730000000002</v>
      </c>
      <c r="CU753" s="197">
        <v>2.0512855000000002E-5</v>
      </c>
      <c r="CV753" s="198">
        <v>2.6070205E-3</v>
      </c>
      <c r="CX753" s="166"/>
    </row>
    <row r="754" spans="1:102" ht="14.4">
      <c r="A754" t="s">
        <v>1701</v>
      </c>
      <c r="B754" s="85" t="s">
        <v>527</v>
      </c>
      <c r="C754" s="113" t="str">
        <f t="shared" si="439"/>
        <v>A.100.24.109</v>
      </c>
      <c r="D754" s="9" t="s">
        <v>228</v>
      </c>
      <c r="E754" s="112" t="s">
        <v>362</v>
      </c>
      <c r="F754" s="115" t="str">
        <f t="shared" si="440"/>
        <v>Copper (secondary)</v>
      </c>
      <c r="G754" s="143">
        <f t="shared" si="441"/>
        <v>0.43621822000000005</v>
      </c>
      <c r="I754" s="118">
        <f t="shared" si="442"/>
        <v>9.3055830682371027E-2</v>
      </c>
      <c r="K754" s="161">
        <f t="shared" si="443"/>
        <v>3.7242764218999996E-3</v>
      </c>
      <c r="L754" s="161">
        <f t="shared" si="444"/>
        <v>8.3108392999999992E-3</v>
      </c>
      <c r="M754" s="162">
        <f t="shared" si="445"/>
        <v>1.5587981960471019E-2</v>
      </c>
      <c r="N754" s="161">
        <v>6.5432733000000007E-2</v>
      </c>
      <c r="O754" s="132">
        <v>2.7060469E-3</v>
      </c>
      <c r="P754" s="132">
        <v>3.9610019000000003E-3</v>
      </c>
      <c r="Q754" s="132">
        <v>2.1501578E-3</v>
      </c>
      <c r="R754" s="132">
        <v>1.3975394000000001E-3</v>
      </c>
      <c r="S754" s="164">
        <v>5.4252519E-6</v>
      </c>
      <c r="T754" s="132">
        <v>1.7115397000000001E-4</v>
      </c>
      <c r="U754" s="132">
        <v>1.5106275E-4</v>
      </c>
      <c r="V754" s="132">
        <v>3.0331453E-4</v>
      </c>
      <c r="W754" s="132">
        <v>1.133348E-3</v>
      </c>
      <c r="X754" s="132">
        <v>1.5281406000000001E-2</v>
      </c>
      <c r="Y754" s="132">
        <v>3.5937974999999999E-4</v>
      </c>
      <c r="Z754" s="164">
        <v>3.2614112000000002E-6</v>
      </c>
      <c r="AA754" s="164">
        <v>1.9271018000000001E-11</v>
      </c>
      <c r="AC754" s="118">
        <f t="shared" si="416"/>
        <v>6.5432733000000007E-2</v>
      </c>
      <c r="AD754" s="118">
        <f t="shared" si="417"/>
        <v>1.0542387971900002E-2</v>
      </c>
      <c r="AE754" s="118">
        <f t="shared" si="418"/>
        <v>6.8213729612000007E-3</v>
      </c>
      <c r="AF754" s="118">
        <f t="shared" si="419"/>
        <v>8.3108392999999992E-3</v>
      </c>
      <c r="AG754" s="118">
        <f t="shared" si="420"/>
        <v>1.5584720549271019E-2</v>
      </c>
      <c r="AI754" s="69">
        <v>7.6503021999999996</v>
      </c>
      <c r="AJ754" s="69">
        <v>5.0532823999999996</v>
      </c>
      <c r="AK754" s="69">
        <v>1.2386573000000001</v>
      </c>
      <c r="AL754" s="69">
        <v>0</v>
      </c>
      <c r="AM754" s="69">
        <v>0.29835297999999999</v>
      </c>
      <c r="AN754" s="69">
        <v>0.75082031000000005</v>
      </c>
      <c r="AO754" s="69">
        <v>0.30918919</v>
      </c>
      <c r="AQ754" s="116">
        <v>8.5410945000000005E-3</v>
      </c>
      <c r="AR754" s="116">
        <v>7.9762575999999998E-3</v>
      </c>
      <c r="AS754" s="116">
        <v>3.6258048999999998E-4</v>
      </c>
      <c r="AT754" s="116">
        <v>2.0225639000000001E-4</v>
      </c>
      <c r="AU754" s="150">
        <f t="shared" si="421"/>
        <v>4.7819290218368366E-7</v>
      </c>
      <c r="AV754" s="150">
        <f t="shared" si="422"/>
        <v>1.3409041427984542E-9</v>
      </c>
      <c r="AW754" s="163">
        <f t="shared" si="423"/>
        <v>2.8327225291999998E-2</v>
      </c>
      <c r="AX754" s="196">
        <v>4.0482253000000001E-7</v>
      </c>
      <c r="AY754" s="196">
        <v>1.2214477E-9</v>
      </c>
      <c r="AZ754" s="196">
        <v>3.3371678000000002E-14</v>
      </c>
      <c r="BA754" s="196">
        <v>9.4000338999999999E-15</v>
      </c>
      <c r="BB754" s="196">
        <v>2.6663498000000001E-15</v>
      </c>
      <c r="BC754" s="196">
        <v>2.7688685999999998E-10</v>
      </c>
      <c r="BD754" s="196">
        <v>7.3027735000000002E-8</v>
      </c>
      <c r="BE754" s="196">
        <v>4.0064850999999997E-11</v>
      </c>
      <c r="BF754" s="196">
        <v>7.9249220999999994E-11</v>
      </c>
      <c r="BG754" s="196">
        <v>1.0986417E-14</v>
      </c>
      <c r="BH754" s="196">
        <v>3.3010102999999999E-16</v>
      </c>
      <c r="BI754" s="196">
        <v>9.6405580000000003E-14</v>
      </c>
      <c r="BJ754" s="196">
        <v>9.4986439000000001E-16</v>
      </c>
      <c r="BK754" s="196">
        <v>3.2713199999999999E-16</v>
      </c>
      <c r="BL754" s="196">
        <v>3.2128882999999999E-12</v>
      </c>
      <c r="BM754" s="196">
        <v>6.2525368999999998E-11</v>
      </c>
      <c r="BN754" s="196">
        <v>2.6034181999999999E-20</v>
      </c>
      <c r="BO754" s="196">
        <v>1.2044292000000001E-5</v>
      </c>
      <c r="BP754" s="108">
        <v>2.8315180999999998E-2</v>
      </c>
      <c r="BQ754" s="108">
        <v>0</v>
      </c>
      <c r="BR754" s="108">
        <v>0</v>
      </c>
      <c r="BS754" s="108">
        <v>0</v>
      </c>
      <c r="BU754" s="172">
        <v>2.2168069000000001E-5</v>
      </c>
      <c r="BV754" s="172">
        <v>6.3445494000000005E-7</v>
      </c>
      <c r="BW754" s="172">
        <v>1.2162922E-5</v>
      </c>
      <c r="BX754" s="172">
        <v>1.7897089E-8</v>
      </c>
      <c r="BY754" s="172">
        <v>6.1740575000000001E-7</v>
      </c>
      <c r="BZ754" s="172">
        <v>1.7319186E-7</v>
      </c>
      <c r="CA754" s="172">
        <v>2.4052702000000001E-10</v>
      </c>
      <c r="CB754" s="172">
        <v>2.6298485000000001E-7</v>
      </c>
      <c r="CC754" s="172">
        <v>1.5605568999999999E-8</v>
      </c>
      <c r="CD754" s="172">
        <v>1.1890897000000001E-7</v>
      </c>
      <c r="CE754" s="172">
        <v>7.5606218999999996E-12</v>
      </c>
      <c r="CF754" s="172">
        <v>5.7571272999999994E-17</v>
      </c>
      <c r="CG754" s="172">
        <v>4.9431946000000003E-13</v>
      </c>
      <c r="CH754" s="172">
        <v>4.3643257999999999E-7</v>
      </c>
      <c r="CI754" s="172">
        <v>7.6167477000000001E-6</v>
      </c>
      <c r="CJ754" s="172">
        <v>1.1126925E-7</v>
      </c>
      <c r="CK754" s="69">
        <v>0</v>
      </c>
      <c r="CM754" s="197">
        <v>5.8309216999999999E-13</v>
      </c>
      <c r="CN754" s="198">
        <v>0.43620825000000002</v>
      </c>
      <c r="CO754" s="198">
        <v>7.2724019000000003E-3</v>
      </c>
      <c r="CP754" s="198">
        <v>4.7376809999999999E-4</v>
      </c>
      <c r="CQ754" s="197">
        <v>4.3657996000000001E-11</v>
      </c>
      <c r="CR754" s="197">
        <v>5.1568534999999999E-9</v>
      </c>
      <c r="CS754" s="197">
        <v>2.4729338000000001E-5</v>
      </c>
      <c r="CT754" s="198">
        <v>8.4126906000000004E-4</v>
      </c>
      <c r="CU754" s="197">
        <v>7.3079509000000001E-9</v>
      </c>
      <c r="CV754" s="197">
        <v>6.1042835E-5</v>
      </c>
      <c r="CX754" s="166"/>
    </row>
    <row r="755" spans="1:102" ht="14.4">
      <c r="A755" t="s">
        <v>1702</v>
      </c>
      <c r="B755" s="85" t="s">
        <v>527</v>
      </c>
      <c r="C755" s="113" t="str">
        <f t="shared" si="439"/>
        <v>A.100.24.110</v>
      </c>
      <c r="D755" s="9" t="s">
        <v>228</v>
      </c>
      <c r="E755" s="112" t="s">
        <v>362</v>
      </c>
      <c r="F755" s="115" t="str">
        <f t="shared" si="440"/>
        <v>Copper wire - plate - tube - trade mix ( 68% prim 32% sec)</v>
      </c>
      <c r="G755" s="143">
        <f t="shared" si="441"/>
        <v>2.4860077333333335</v>
      </c>
      <c r="I755" s="118">
        <f t="shared" si="442"/>
        <v>3.5797136566777663</v>
      </c>
      <c r="K755" s="161">
        <f t="shared" si="443"/>
        <v>0.10114988150999998</v>
      </c>
      <c r="L755" s="161">
        <f t="shared" si="444"/>
        <v>0.21018742451</v>
      </c>
      <c r="M755" s="162">
        <f t="shared" si="445"/>
        <v>2.8954751906577663</v>
      </c>
      <c r="N755" s="161">
        <v>0.37290116000000001</v>
      </c>
      <c r="O755" s="132">
        <v>0.1432631</v>
      </c>
      <c r="P755" s="132">
        <v>6.5950254999999999E-2</v>
      </c>
      <c r="Q755" s="132">
        <v>5.6398777999999997E-2</v>
      </c>
      <c r="R755" s="132">
        <v>3.0608347000000001E-2</v>
      </c>
      <c r="S755" s="132">
        <v>9.2501851000000002E-4</v>
      </c>
      <c r="T755" s="132">
        <v>1.3217738E-2</v>
      </c>
      <c r="U755" s="132">
        <v>4.9639664000000001E-4</v>
      </c>
      <c r="V755" s="132">
        <v>2.8764970999999999</v>
      </c>
      <c r="W755" s="132">
        <v>3.6267135000000002E-4</v>
      </c>
      <c r="X755" s="132">
        <v>1.8977047E-2</v>
      </c>
      <c r="Y755" s="132">
        <v>1.1500152E-4</v>
      </c>
      <c r="Z755" s="164">
        <v>1.0436516E-6</v>
      </c>
      <c r="AA755" s="164">
        <v>6.1667256999999999E-12</v>
      </c>
      <c r="AC755" s="118">
        <f t="shared" si="416"/>
        <v>0.37290116000000001</v>
      </c>
      <c r="AD755" s="118">
        <f t="shared" si="417"/>
        <v>0.31085963314999993</v>
      </c>
      <c r="AE755" s="118">
        <f t="shared" si="418"/>
        <v>0.2097107952916</v>
      </c>
      <c r="AF755" s="118">
        <f t="shared" si="419"/>
        <v>0.21018742451</v>
      </c>
      <c r="AG755" s="118">
        <f t="shared" si="420"/>
        <v>2.8954741470061665</v>
      </c>
      <c r="AI755" s="69">
        <v>41.511710000000001</v>
      </c>
      <c r="AJ755" s="69">
        <v>31.841726000000001</v>
      </c>
      <c r="AK755" s="69">
        <v>2.1463078000000002</v>
      </c>
      <c r="AL755" s="69">
        <v>0</v>
      </c>
      <c r="AM755" s="69">
        <v>9.5472955999999998E-2</v>
      </c>
      <c r="AN755" s="69">
        <v>4.9584707999999997</v>
      </c>
      <c r="AO755" s="69">
        <v>2.4697322000000002</v>
      </c>
      <c r="AQ755" s="116">
        <v>0.11618197</v>
      </c>
      <c r="AR755" s="116">
        <v>0.11048115</v>
      </c>
      <c r="AS755" s="116">
        <v>3.2095346000000002E-3</v>
      </c>
      <c r="AT755" s="116">
        <v>2.4912824000000002E-3</v>
      </c>
      <c r="AU755" s="150">
        <f t="shared" si="421"/>
        <v>6.6235703166532325E-6</v>
      </c>
      <c r="AV755" s="150">
        <f t="shared" si="422"/>
        <v>1.1869580573117332E-8</v>
      </c>
      <c r="AW755" s="163">
        <f t="shared" si="423"/>
        <v>0.34891910000000004</v>
      </c>
      <c r="AX755" s="196">
        <v>2.3311381000000002E-6</v>
      </c>
      <c r="AY755" s="196">
        <v>7.0340199E-9</v>
      </c>
      <c r="AZ755" s="196">
        <v>1.9215008E-13</v>
      </c>
      <c r="BA755" s="196">
        <v>1.141723E-9</v>
      </c>
      <c r="BB755" s="196">
        <v>8.5323194000000001E-16</v>
      </c>
      <c r="BC755" s="196">
        <v>7.8587598000000006E-9</v>
      </c>
      <c r="BD755" s="196">
        <v>3.6092724000000002E-6</v>
      </c>
      <c r="BE755" s="196">
        <v>1.1234564000000001E-9</v>
      </c>
      <c r="BF755" s="196">
        <v>3.6803079999999999E-9</v>
      </c>
      <c r="BG755" s="196">
        <v>2.0832056999999999E-11</v>
      </c>
      <c r="BH755" s="196">
        <v>8.1782699000000006E-14</v>
      </c>
      <c r="BI755" s="196">
        <v>1.0400248E-11</v>
      </c>
      <c r="BJ755" s="196">
        <v>1.8472241999999999E-13</v>
      </c>
      <c r="BK755" s="196">
        <v>1.0531291E-13</v>
      </c>
      <c r="BL755" s="196">
        <v>6.3897583000000004E-8</v>
      </c>
      <c r="BM755" s="196">
        <v>6.1026174999999996E-7</v>
      </c>
      <c r="BN755" s="196">
        <v>8.3309384000000002E-21</v>
      </c>
      <c r="BO755" s="108">
        <v>0.15708385</v>
      </c>
      <c r="BP755" s="108">
        <v>0.19183525000000001</v>
      </c>
      <c r="BQ755" s="108">
        <v>0</v>
      </c>
      <c r="BR755" s="108">
        <v>0</v>
      </c>
      <c r="BS755" s="108">
        <v>0</v>
      </c>
      <c r="BU755" s="69">
        <v>1.3216300000000001E-3</v>
      </c>
      <c r="BV755" s="172">
        <v>2.7924573E-5</v>
      </c>
      <c r="BW755" s="172">
        <v>6.9316491999999998E-5</v>
      </c>
      <c r="BX755" s="172">
        <v>6.0095254000000005E-8</v>
      </c>
      <c r="BY755" s="172">
        <v>4.3129736E-5</v>
      </c>
      <c r="BZ755" s="172">
        <v>5.2621791000000002E-6</v>
      </c>
      <c r="CA755" s="172">
        <v>7.3394231999999996E-8</v>
      </c>
      <c r="CB755" s="172">
        <v>7.6147855999999998E-6</v>
      </c>
      <c r="CC755" s="172">
        <v>1.2439737999999999E-6</v>
      </c>
      <c r="CD755" s="172">
        <v>8.7538121000000002E-6</v>
      </c>
      <c r="CE755" s="172">
        <v>2.4193990000000002E-12</v>
      </c>
      <c r="CF755" s="172">
        <v>1.8422807999999999E-17</v>
      </c>
      <c r="CG755" s="172">
        <v>1.5818223E-13</v>
      </c>
      <c r="CH755" s="172">
        <v>1.2137183E-5</v>
      </c>
      <c r="CI755" s="172">
        <v>4.0562461000000003E-5</v>
      </c>
      <c r="CJ755" s="69">
        <v>1.1055513000000001E-3</v>
      </c>
      <c r="CK755" s="69">
        <v>0</v>
      </c>
      <c r="CM755" s="197">
        <v>1.865895E-13</v>
      </c>
      <c r="CN755" s="198">
        <v>2.4746060999999999</v>
      </c>
      <c r="CO755" s="198">
        <v>0.14446163000000001</v>
      </c>
      <c r="CP755" s="198">
        <v>2.0256231E-2</v>
      </c>
      <c r="CQ755" s="197">
        <v>8.8129679000000006E-9</v>
      </c>
      <c r="CR755" s="197">
        <v>5.1995351000000002E-7</v>
      </c>
      <c r="CS755" s="198">
        <v>1.6905010000000001E-3</v>
      </c>
      <c r="CT755" s="198">
        <v>0.25039177000000001</v>
      </c>
      <c r="CU755" s="197">
        <v>1.395108E-5</v>
      </c>
      <c r="CV755" s="198">
        <v>1.7923076999999999E-3</v>
      </c>
      <c r="CX755" s="166"/>
    </row>
    <row r="756" spans="1:102" ht="14.4">
      <c r="A756" t="s">
        <v>3103</v>
      </c>
      <c r="B756" s="85" t="s">
        <v>527</v>
      </c>
      <c r="C756" s="113" t="str">
        <f t="shared" si="439"/>
        <v>A.100.24.111</v>
      </c>
      <c r="D756" s="9" t="s">
        <v>228</v>
      </c>
      <c r="E756" s="112" t="s">
        <v>362</v>
      </c>
      <c r="F756" s="115" t="str">
        <f t="shared" si="440"/>
        <v>Gallium, CRM (EoL-RIR = 0%)</v>
      </c>
      <c r="G756" s="143">
        <f t="shared" si="441"/>
        <v>170</v>
      </c>
      <c r="I756" s="118">
        <f t="shared" si="442"/>
        <v>181.46483049599999</v>
      </c>
      <c r="K756" s="161">
        <f t="shared" si="443"/>
        <v>0.66740723599999996</v>
      </c>
      <c r="L756" s="161">
        <f t="shared" si="444"/>
        <v>21.443445799999999</v>
      </c>
      <c r="M756" s="162">
        <f t="shared" si="445"/>
        <v>133.85397745999998</v>
      </c>
      <c r="N756" s="161">
        <v>25.5</v>
      </c>
      <c r="O756" s="132">
        <v>5.6493200000000003</v>
      </c>
      <c r="P756" s="132">
        <v>1.7059458000000001</v>
      </c>
      <c r="Q756" s="132">
        <v>0.22399401999999999</v>
      </c>
      <c r="R756" s="132">
        <v>0.27046312</v>
      </c>
      <c r="S756" s="132">
        <v>1.6862226000000001E-2</v>
      </c>
      <c r="T756" s="132">
        <v>0.15608786999999999</v>
      </c>
      <c r="U756" s="132">
        <v>14.088179999999999</v>
      </c>
      <c r="V756" s="132">
        <v>132.19999999999999</v>
      </c>
      <c r="W756" s="132">
        <v>0</v>
      </c>
      <c r="X756" s="132">
        <v>1.122814</v>
      </c>
      <c r="Y756" s="132">
        <v>0</v>
      </c>
      <c r="Z756" s="132">
        <v>0.53116346000000003</v>
      </c>
      <c r="AA756" s="132">
        <v>0</v>
      </c>
      <c r="AC756" s="118">
        <f t="shared" si="416"/>
        <v>25.5</v>
      </c>
      <c r="AD756" s="118">
        <f t="shared" si="417"/>
        <v>22.110853036000002</v>
      </c>
      <c r="AE756" s="118">
        <f t="shared" si="418"/>
        <v>21.974609259999998</v>
      </c>
      <c r="AF756" s="118">
        <f t="shared" si="419"/>
        <v>21.443445799999999</v>
      </c>
      <c r="AG756" s="118">
        <f t="shared" si="420"/>
        <v>133.32281399999999</v>
      </c>
      <c r="AI756" s="69">
        <v>139.47999999999999</v>
      </c>
      <c r="AJ756" s="69">
        <v>0</v>
      </c>
      <c r="AK756" s="69">
        <v>139.47999999999999</v>
      </c>
      <c r="AL756" s="69">
        <v>0</v>
      </c>
      <c r="AM756" s="69">
        <v>0</v>
      </c>
      <c r="AN756" s="69">
        <v>0</v>
      </c>
      <c r="AO756" s="69">
        <v>0</v>
      </c>
      <c r="AQ756" s="116">
        <v>4.8440849000000004</v>
      </c>
      <c r="AR756" s="116">
        <v>4.5262048000000004</v>
      </c>
      <c r="AS756" s="116">
        <v>0.17936411999999999</v>
      </c>
      <c r="AT756" s="116">
        <v>0.138516</v>
      </c>
      <c r="AU756" s="150">
        <f t="shared" si="421"/>
        <v>2.7135520262840004E-4</v>
      </c>
      <c r="AV756" s="150">
        <f t="shared" si="422"/>
        <v>6.6332885053000006E-7</v>
      </c>
      <c r="AW756" s="163">
        <f t="shared" si="423"/>
        <v>19.399999999999999</v>
      </c>
      <c r="AX756" s="108">
        <v>1.5776000000000001E-4</v>
      </c>
      <c r="AY756" s="196">
        <v>4.7599999999999997E-7</v>
      </c>
      <c r="AZ756" s="196">
        <v>1.3005E-11</v>
      </c>
      <c r="BA756" s="108">
        <v>0</v>
      </c>
      <c r="BB756" s="108">
        <v>0</v>
      </c>
      <c r="BC756" s="196">
        <v>7.1467283999999997E-9</v>
      </c>
      <c r="BD756" s="108">
        <v>1.0259704E-4</v>
      </c>
      <c r="BE756" s="196">
        <v>1.6329190999999999E-9</v>
      </c>
      <c r="BF756" s="196">
        <v>1.1950864000000001E-7</v>
      </c>
      <c r="BG756" s="196">
        <v>5.9913099999999994E-8</v>
      </c>
      <c r="BH756" s="108">
        <v>0</v>
      </c>
      <c r="BI756" s="196">
        <v>3.5471903000000001E-9</v>
      </c>
      <c r="BJ756" s="196">
        <v>2.2840835000000001E-9</v>
      </c>
      <c r="BK756" s="196">
        <v>4.2991263E-10</v>
      </c>
      <c r="BL756" s="196">
        <v>4.6096947999999999E-6</v>
      </c>
      <c r="BM756" s="196">
        <v>6.3813211000000001E-6</v>
      </c>
      <c r="BN756" s="108">
        <v>0</v>
      </c>
      <c r="BO756" s="108">
        <v>19.399999999999999</v>
      </c>
      <c r="BP756" s="108">
        <v>0</v>
      </c>
      <c r="BQ756" s="108">
        <v>0</v>
      </c>
      <c r="BR756" s="108">
        <v>0</v>
      </c>
      <c r="BS756" s="108">
        <v>0</v>
      </c>
      <c r="BU756" s="69">
        <v>9.8567112999999994E-3</v>
      </c>
      <c r="BV756" s="69">
        <v>8.2392866999999996E-4</v>
      </c>
      <c r="BW756" s="69">
        <v>4.7400510999999999E-3</v>
      </c>
      <c r="BX756" s="69">
        <v>1.6502442E-3</v>
      </c>
      <c r="BY756" s="69">
        <v>6.7869838000000004E-4</v>
      </c>
      <c r="BZ756" s="69">
        <v>0</v>
      </c>
      <c r="CA756" s="69">
        <v>1.5589263000000001E-3</v>
      </c>
      <c r="CB756" s="69">
        <v>0</v>
      </c>
      <c r="CC756" s="172">
        <v>2.2952845000000001E-5</v>
      </c>
      <c r="CD756" s="69">
        <v>1.0691245E-4</v>
      </c>
      <c r="CE756" s="69">
        <v>0</v>
      </c>
      <c r="CF756" s="69">
        <v>0</v>
      </c>
      <c r="CG756" s="69">
        <v>0</v>
      </c>
      <c r="CH756" s="172">
        <v>9.6301485999999994E-5</v>
      </c>
      <c r="CI756" s="69">
        <v>1.7852269999999999E-4</v>
      </c>
      <c r="CJ756" s="172">
        <v>1.73256E-7</v>
      </c>
      <c r="CK756" s="69">
        <v>0</v>
      </c>
      <c r="CM756" s="198">
        <v>0</v>
      </c>
      <c r="CN756" s="198">
        <v>170</v>
      </c>
      <c r="CO756" s="198">
        <v>0.19481899999999999</v>
      </c>
      <c r="CP756" s="198">
        <v>0.56372</v>
      </c>
      <c r="CQ756" s="197">
        <v>1.7341897E-6</v>
      </c>
      <c r="CR756" s="197">
        <v>9.9705337000000004E-6</v>
      </c>
      <c r="CS756" s="198">
        <v>3.4449549000000003E-2</v>
      </c>
      <c r="CT756" s="198">
        <v>1145.4333999999999</v>
      </c>
      <c r="CU756" s="198">
        <v>3.9790974E-2</v>
      </c>
      <c r="CV756" s="198">
        <v>0</v>
      </c>
      <c r="CX756" s="166"/>
    </row>
    <row r="757" spans="1:102" ht="14.4">
      <c r="A757" t="s">
        <v>3104</v>
      </c>
      <c r="B757" s="85" t="s">
        <v>527</v>
      </c>
      <c r="C757" s="113" t="str">
        <f t="shared" si="439"/>
        <v>A.100.24.112</v>
      </c>
      <c r="D757" s="9" t="s">
        <v>228</v>
      </c>
      <c r="E757" s="112" t="s">
        <v>362</v>
      </c>
      <c r="F757" s="115" t="str">
        <f t="shared" si="440"/>
        <v>Gold (primary)</v>
      </c>
      <c r="G757" s="143">
        <f t="shared" si="441"/>
        <v>47790.3</v>
      </c>
      <c r="I757" s="118">
        <f t="shared" si="442"/>
        <v>45424.867875999997</v>
      </c>
      <c r="K757" s="161">
        <f t="shared" si="443"/>
        <v>877.77871600000003</v>
      </c>
      <c r="L757" s="161">
        <f t="shared" si="444"/>
        <v>8858.5202800000006</v>
      </c>
      <c r="M757" s="162">
        <f t="shared" si="445"/>
        <v>28520.023879999997</v>
      </c>
      <c r="N757" s="161">
        <v>7168.5450000000001</v>
      </c>
      <c r="O757" s="132">
        <v>5048.03</v>
      </c>
      <c r="P757" s="132">
        <v>3101.3724000000002</v>
      </c>
      <c r="Q757" s="132">
        <v>-95.694170999999997</v>
      </c>
      <c r="R757" s="132">
        <v>210.77617000000001</v>
      </c>
      <c r="S757" s="132">
        <v>13.920127000000001</v>
      </c>
      <c r="T757" s="132">
        <v>748.77659000000006</v>
      </c>
      <c r="U757" s="132">
        <v>709.11788000000001</v>
      </c>
      <c r="V757" s="132">
        <v>27181.67</v>
      </c>
      <c r="W757" s="132">
        <v>0</v>
      </c>
      <c r="X757" s="132">
        <v>745.91300000000001</v>
      </c>
      <c r="Y757" s="132">
        <v>0</v>
      </c>
      <c r="Z757" s="132">
        <v>592.44087999999999</v>
      </c>
      <c r="AA757" s="132">
        <v>0</v>
      </c>
      <c r="AC757" s="118">
        <f t="shared" si="416"/>
        <v>7168.5450000000001</v>
      </c>
      <c r="AD757" s="118">
        <f t="shared" si="417"/>
        <v>9736.2989959999977</v>
      </c>
      <c r="AE757" s="118">
        <f t="shared" si="418"/>
        <v>9450.9611600000007</v>
      </c>
      <c r="AF757" s="118">
        <f t="shared" si="419"/>
        <v>8858.5202800000006</v>
      </c>
      <c r="AG757" s="118">
        <f t="shared" si="420"/>
        <v>27927.582999999999</v>
      </c>
      <c r="AI757" s="69">
        <v>92660</v>
      </c>
      <c r="AJ757" s="69">
        <v>0</v>
      </c>
      <c r="AK757" s="69">
        <v>92660</v>
      </c>
      <c r="AL757" s="69">
        <v>0</v>
      </c>
      <c r="AM757" s="69">
        <v>0</v>
      </c>
      <c r="AN757" s="69">
        <v>0</v>
      </c>
      <c r="AO757" s="69">
        <v>0</v>
      </c>
      <c r="AQ757" s="116">
        <v>2881.9027999999998</v>
      </c>
      <c r="AR757" s="116">
        <v>2777.9919</v>
      </c>
      <c r="AS757" s="116">
        <v>97.749003000000002</v>
      </c>
      <c r="AT757" s="116">
        <v>6.1618199999999996</v>
      </c>
      <c r="AU757" s="150">
        <f t="shared" si="421"/>
        <v>0.16654627903699998</v>
      </c>
      <c r="AV757" s="150">
        <f t="shared" si="422"/>
        <v>3.6149779149800002E-4</v>
      </c>
      <c r="AW757" s="163">
        <f t="shared" si="423"/>
        <v>863</v>
      </c>
      <c r="AX757" s="108">
        <v>4.4349397999999998E-2</v>
      </c>
      <c r="AY757" s="108">
        <v>1.3381284E-4</v>
      </c>
      <c r="AZ757" s="196">
        <v>3.655958E-9</v>
      </c>
      <c r="BA757" s="108">
        <v>0</v>
      </c>
      <c r="BB757" s="108">
        <v>0</v>
      </c>
      <c r="BC757" s="196">
        <v>-3.0532630000000001E-6</v>
      </c>
      <c r="BD757" s="108">
        <v>9.1677040000000001E-2</v>
      </c>
      <c r="BE757" s="196">
        <v>-6.9762432000000002E-7</v>
      </c>
      <c r="BF757" s="108">
        <v>1.0678864E-4</v>
      </c>
      <c r="BG757" s="108">
        <v>1.183897E-4</v>
      </c>
      <c r="BH757" s="108">
        <v>0</v>
      </c>
      <c r="BI757" s="196">
        <v>1.8990418E-6</v>
      </c>
      <c r="BJ757" s="196">
        <v>1.0715196999999999E-6</v>
      </c>
      <c r="BK757" s="196">
        <v>2.3001836E-7</v>
      </c>
      <c r="BL757" s="108">
        <v>3.0981793000000001E-3</v>
      </c>
      <c r="BM757" s="108">
        <v>2.7424714999999999E-2</v>
      </c>
      <c r="BN757" s="108">
        <v>0</v>
      </c>
      <c r="BO757" s="108">
        <v>863</v>
      </c>
      <c r="BP757" s="108">
        <v>0</v>
      </c>
      <c r="BQ757" s="108">
        <v>0</v>
      </c>
      <c r="BR757" s="108">
        <v>0</v>
      </c>
      <c r="BS757" s="108">
        <v>0</v>
      </c>
      <c r="BU757" s="69">
        <v>68.237791000000001</v>
      </c>
      <c r="BV757" s="69">
        <v>0.73623315</v>
      </c>
      <c r="BW757" s="69">
        <v>1.3325203999999999</v>
      </c>
      <c r="BX757" s="69">
        <v>8.3175874999999996E-2</v>
      </c>
      <c r="BY757" s="69">
        <v>0.60646056000000004</v>
      </c>
      <c r="BZ757" s="69">
        <v>0</v>
      </c>
      <c r="CA757" s="69">
        <v>3.0804751000000001</v>
      </c>
      <c r="CB757" s="69">
        <v>0</v>
      </c>
      <c r="CC757" s="69">
        <v>4.6394897999999997E-2</v>
      </c>
      <c r="CD757" s="69">
        <v>0.49681819999999999</v>
      </c>
      <c r="CE757" s="69">
        <v>0</v>
      </c>
      <c r="CF757" s="69">
        <v>0</v>
      </c>
      <c r="CG757" s="69">
        <v>0</v>
      </c>
      <c r="CH757" s="69">
        <v>2.9498758999999999E-2</v>
      </c>
      <c r="CI757" s="69">
        <v>0.11859703000000001</v>
      </c>
      <c r="CJ757" s="69">
        <v>61.707616999999999</v>
      </c>
      <c r="CK757" s="69">
        <v>0</v>
      </c>
      <c r="CM757" s="198">
        <v>0</v>
      </c>
      <c r="CN757" s="198">
        <v>47790.3</v>
      </c>
      <c r="CO757" s="198">
        <v>-83.220849000000001</v>
      </c>
      <c r="CP757" s="198">
        <v>503.72</v>
      </c>
      <c r="CQ757" s="198">
        <v>1.3582231E-3</v>
      </c>
      <c r="CR757" s="198">
        <v>4.7842995999999999E-2</v>
      </c>
      <c r="CS757" s="198">
        <v>30.782883000000002</v>
      </c>
      <c r="CT757" s="198">
        <v>364317.35</v>
      </c>
      <c r="CU757" s="198">
        <v>78.627903000000003</v>
      </c>
      <c r="CV757" s="198">
        <v>0</v>
      </c>
      <c r="CX757" s="166"/>
    </row>
    <row r="758" spans="1:102" ht="14.4">
      <c r="A758" t="s">
        <v>643</v>
      </c>
      <c r="B758" s="85" t="s">
        <v>527</v>
      </c>
      <c r="C758" s="113" t="str">
        <f t="shared" si="439"/>
        <v>A.100.24.113</v>
      </c>
      <c r="D758" s="9" t="s">
        <v>228</v>
      </c>
      <c r="E758" s="112" t="s">
        <v>362</v>
      </c>
      <c r="F758" s="115" t="str">
        <f t="shared" si="440"/>
        <v>Gold (secondary)</v>
      </c>
      <c r="G758" s="143">
        <f t="shared" si="441"/>
        <v>824.27306666666675</v>
      </c>
      <c r="I758" s="118">
        <f t="shared" si="442"/>
        <v>164.09026121609</v>
      </c>
      <c r="K758" s="161">
        <f t="shared" si="443"/>
        <v>8.11586447</v>
      </c>
      <c r="L758" s="161">
        <f t="shared" si="444"/>
        <v>32.160810393089996</v>
      </c>
      <c r="M758" s="162">
        <f t="shared" si="445"/>
        <v>0.17262635300000001</v>
      </c>
      <c r="N758" s="161">
        <v>123.64096000000001</v>
      </c>
      <c r="O758" s="132">
        <v>24.2988</v>
      </c>
      <c r="P758" s="132">
        <v>6.8200078</v>
      </c>
      <c r="Q758" s="132">
        <v>6.1780575999999998</v>
      </c>
      <c r="R758" s="132">
        <v>1.7787766</v>
      </c>
      <c r="S758" s="132">
        <v>3.4322970000000001E-2</v>
      </c>
      <c r="T758" s="132">
        <v>0.12470729999999999</v>
      </c>
      <c r="U758" s="132">
        <v>1.0412021</v>
      </c>
      <c r="V758" s="132">
        <v>2.8424673000000001E-2</v>
      </c>
      <c r="W758" s="132">
        <v>0</v>
      </c>
      <c r="X758" s="132">
        <v>0.14420168</v>
      </c>
      <c r="Y758" s="132">
        <v>8.0049308999999996E-4</v>
      </c>
      <c r="Z758" s="132">
        <v>0</v>
      </c>
      <c r="AA758" s="132">
        <v>0</v>
      </c>
      <c r="AC758" s="118">
        <f t="shared" si="416"/>
        <v>123.64096000000001</v>
      </c>
      <c r="AD758" s="118">
        <f t="shared" si="417"/>
        <v>40.275874369999997</v>
      </c>
      <c r="AE758" s="118">
        <f t="shared" si="418"/>
        <v>32.160009899999999</v>
      </c>
      <c r="AF758" s="118">
        <f t="shared" si="419"/>
        <v>32.160810393090003</v>
      </c>
      <c r="AG758" s="118">
        <f t="shared" si="420"/>
        <v>0.17262635300000001</v>
      </c>
      <c r="AI758" s="69">
        <v>10134.316000000001</v>
      </c>
      <c r="AJ758" s="69">
        <v>10107.212</v>
      </c>
      <c r="AK758" s="69">
        <v>17.913252</v>
      </c>
      <c r="AL758" s="69">
        <v>0</v>
      </c>
      <c r="AM758" s="69">
        <v>0</v>
      </c>
      <c r="AN758" s="69">
        <v>4.3021998999999997</v>
      </c>
      <c r="AO758" s="69">
        <v>4.8880125000000003</v>
      </c>
      <c r="AQ758" s="116">
        <v>22.233346000000001</v>
      </c>
      <c r="AR758" s="116">
        <v>20.804791000000002</v>
      </c>
      <c r="AS758" s="116">
        <v>0.78213672000000001</v>
      </c>
      <c r="AT758" s="116">
        <v>0.64641808000000001</v>
      </c>
      <c r="AU758" s="150">
        <f t="shared" si="421"/>
        <v>1.2472896515343999E-3</v>
      </c>
      <c r="AV758" s="150">
        <f t="shared" si="422"/>
        <v>2.8925174454305006E-6</v>
      </c>
      <c r="AW758" s="163">
        <f t="shared" si="423"/>
        <v>90.534744781900002</v>
      </c>
      <c r="AX758" s="108">
        <v>7.6806366999999996E-4</v>
      </c>
      <c r="AY758" s="196">
        <v>2.3175559000000002E-6</v>
      </c>
      <c r="AZ758" s="196">
        <v>6.3313768000000003E-11</v>
      </c>
      <c r="BA758" s="108">
        <v>0</v>
      </c>
      <c r="BB758" s="108">
        <v>0</v>
      </c>
      <c r="BC758" s="196">
        <v>2.6793177999999999E-7</v>
      </c>
      <c r="BD758" s="108">
        <v>4.7877135999999999E-4</v>
      </c>
      <c r="BE758" s="196">
        <v>5.0230126999999998E-8</v>
      </c>
      <c r="BF758" s="196">
        <v>5.2459282999999996E-7</v>
      </c>
      <c r="BG758" s="108">
        <v>0</v>
      </c>
      <c r="BH758" s="108">
        <v>0</v>
      </c>
      <c r="BI758" s="196">
        <v>6.7788066999999995E-11</v>
      </c>
      <c r="BJ758" s="196">
        <v>6.2520983999999999E-12</v>
      </c>
      <c r="BK758" s="196">
        <v>1.2344971E-12</v>
      </c>
      <c r="BL758" s="196">
        <v>7.4708143999999999E-9</v>
      </c>
      <c r="BM758" s="196">
        <v>1.7921894000000001E-7</v>
      </c>
      <c r="BN758" s="108">
        <v>0</v>
      </c>
      <c r="BO758" s="108">
        <v>2.3847819000000002E-3</v>
      </c>
      <c r="BP758" s="108">
        <v>90.532359999999997</v>
      </c>
      <c r="BQ758" s="108">
        <v>0</v>
      </c>
      <c r="BR758" s="108">
        <v>0</v>
      </c>
      <c r="BS758" s="108">
        <v>0</v>
      </c>
      <c r="BU758" s="69">
        <v>4.5122254000000001E-2</v>
      </c>
      <c r="BV758" s="69">
        <v>3.6581794999999999E-3</v>
      </c>
      <c r="BW758" s="69">
        <v>2.298292E-2</v>
      </c>
      <c r="BX758" s="69">
        <v>1.2450961E-4</v>
      </c>
      <c r="BY758" s="69">
        <v>4.5446953000000002E-3</v>
      </c>
      <c r="BZ758" s="172">
        <v>8.1560901000000003E-5</v>
      </c>
      <c r="CA758" s="69">
        <v>0</v>
      </c>
      <c r="CB758" s="69">
        <v>1.237919E-4</v>
      </c>
      <c r="CC758" s="172">
        <v>5.2956403999999998E-5</v>
      </c>
      <c r="CD758" s="69">
        <v>1.2596934E-4</v>
      </c>
      <c r="CE758" s="69">
        <v>0</v>
      </c>
      <c r="CF758" s="69">
        <v>0</v>
      </c>
      <c r="CG758" s="69">
        <v>0</v>
      </c>
      <c r="CH758" s="69">
        <v>1.4110132999999999E-3</v>
      </c>
      <c r="CI758" s="69">
        <v>1.2016658E-2</v>
      </c>
      <c r="CJ758" s="172">
        <v>4.0019986999999999E-13</v>
      </c>
      <c r="CK758" s="69">
        <v>0</v>
      </c>
      <c r="CM758" s="198">
        <v>0</v>
      </c>
      <c r="CN758" s="198">
        <v>821.65126999999995</v>
      </c>
      <c r="CO758" s="198">
        <v>2.3400184999999998</v>
      </c>
      <c r="CP758" s="198">
        <v>2.5215792000000001</v>
      </c>
      <c r="CQ758" s="197">
        <v>3.1647705999999999E-8</v>
      </c>
      <c r="CR758" s="197">
        <v>3.8328306E-6</v>
      </c>
      <c r="CS758" s="198">
        <v>0.19353247000000001</v>
      </c>
      <c r="CT758" s="198">
        <v>5.2376760999999998</v>
      </c>
      <c r="CU758" s="198">
        <v>0</v>
      </c>
      <c r="CV758" s="198">
        <v>2.8682827000000001E-2</v>
      </c>
      <c r="CX758" s="166"/>
    </row>
    <row r="759" spans="1:102" ht="14.4">
      <c r="A759" t="s">
        <v>644</v>
      </c>
      <c r="B759" s="85" t="s">
        <v>527</v>
      </c>
      <c r="C759" s="113" t="str">
        <f t="shared" si="439"/>
        <v>A.100.24.114</v>
      </c>
      <c r="D759" s="9" t="s">
        <v>228</v>
      </c>
      <c r="E759" s="112" t="s">
        <v>362</v>
      </c>
      <c r="F759" s="115" t="str">
        <f t="shared" si="440"/>
        <v>Gold trade mix (76% prim 24% sec)</v>
      </c>
      <c r="G759" s="143">
        <f t="shared" si="441"/>
        <v>36518.453333333338</v>
      </c>
      <c r="I759" s="118">
        <f t="shared" si="442"/>
        <v>34562.281170118338</v>
      </c>
      <c r="K759" s="161">
        <f t="shared" si="443"/>
        <v>669.05963800000006</v>
      </c>
      <c r="L759" s="161">
        <f t="shared" si="444"/>
        <v>6740.1939721183398</v>
      </c>
      <c r="M759" s="162">
        <f t="shared" si="445"/>
        <v>21675.259559999999</v>
      </c>
      <c r="N759" s="161">
        <v>5477.768</v>
      </c>
      <c r="O759" s="132">
        <v>3842.3344999999999</v>
      </c>
      <c r="P759" s="132">
        <v>2358.6797999999999</v>
      </c>
      <c r="Q759" s="132">
        <v>-71.244836000000006</v>
      </c>
      <c r="R759" s="132">
        <v>160.61680000000001</v>
      </c>
      <c r="S759" s="132">
        <v>10.587534</v>
      </c>
      <c r="T759" s="132">
        <v>569.10014000000001</v>
      </c>
      <c r="U759" s="132">
        <v>539.17948000000001</v>
      </c>
      <c r="V759" s="132">
        <v>20658.076000000001</v>
      </c>
      <c r="W759" s="132">
        <v>0</v>
      </c>
      <c r="X759" s="132">
        <v>566.92849000000001</v>
      </c>
      <c r="Y759" s="132">
        <v>1.9211833999999999E-4</v>
      </c>
      <c r="Z759" s="132">
        <v>450.25506999999999</v>
      </c>
      <c r="AA759" s="132">
        <v>0</v>
      </c>
      <c r="AC759" s="118">
        <f t="shared" si="416"/>
        <v>5477.768</v>
      </c>
      <c r="AD759" s="118">
        <f t="shared" si="417"/>
        <v>7409.2534179999993</v>
      </c>
      <c r="AE759" s="118">
        <f t="shared" si="418"/>
        <v>7190.4488499999998</v>
      </c>
      <c r="AF759" s="118">
        <f t="shared" si="419"/>
        <v>6740.1939721183398</v>
      </c>
      <c r="AG759" s="118">
        <f t="shared" si="420"/>
        <v>21225.004489999999</v>
      </c>
      <c r="AI759" s="69">
        <v>72853.835999999996</v>
      </c>
      <c r="AJ759" s="69">
        <v>2425.7309</v>
      </c>
      <c r="AK759" s="69">
        <v>70425.899000000005</v>
      </c>
      <c r="AL759" s="69">
        <v>0</v>
      </c>
      <c r="AM759" s="69">
        <v>0</v>
      </c>
      <c r="AN759" s="69">
        <v>1.0325279999999999</v>
      </c>
      <c r="AO759" s="69">
        <v>1.1731229999999999</v>
      </c>
      <c r="AQ759" s="116">
        <v>2195.5821000000001</v>
      </c>
      <c r="AR759" s="116">
        <v>2116.2669999999998</v>
      </c>
      <c r="AS759" s="116">
        <v>74.476955000000004</v>
      </c>
      <c r="AT759" s="116">
        <v>4.8381235</v>
      </c>
      <c r="AU759" s="150">
        <f t="shared" si="421"/>
        <v>0.12687452282380002</v>
      </c>
      <c r="AV759" s="150">
        <f t="shared" si="422"/>
        <v>2.7543252428330003E-4</v>
      </c>
      <c r="AW759" s="163">
        <f t="shared" si="423"/>
        <v>677.60833700000001</v>
      </c>
      <c r="AX759" s="108">
        <v>3.3889877999999998E-2</v>
      </c>
      <c r="AY759" s="108">
        <v>1.0225397E-4</v>
      </c>
      <c r="AZ759" s="196">
        <v>2.7937233E-9</v>
      </c>
      <c r="BA759" s="108">
        <v>0</v>
      </c>
      <c r="BB759" s="108">
        <v>0</v>
      </c>
      <c r="BC759" s="196">
        <v>-2.2561762000000002E-6</v>
      </c>
      <c r="BD759" s="108">
        <v>6.9789456E-2</v>
      </c>
      <c r="BE759" s="196">
        <v>-5.1813925999999997E-7</v>
      </c>
      <c r="BF759" s="196">
        <v>8.1285269000000001E-5</v>
      </c>
      <c r="BG759" s="196">
        <v>8.9976171999999998E-5</v>
      </c>
      <c r="BH759" s="108">
        <v>0</v>
      </c>
      <c r="BI759" s="196">
        <v>1.4432881E-6</v>
      </c>
      <c r="BJ759" s="196">
        <v>8.1435646999999995E-7</v>
      </c>
      <c r="BK759" s="196">
        <v>1.7481425E-7</v>
      </c>
      <c r="BL759" s="108">
        <v>2.3546180000000002E-3</v>
      </c>
      <c r="BM759" s="108">
        <v>2.0842827000000001E-2</v>
      </c>
      <c r="BN759" s="108">
        <v>0</v>
      </c>
      <c r="BO759" s="108">
        <v>655.88057000000003</v>
      </c>
      <c r="BP759" s="108">
        <v>21.727767</v>
      </c>
      <c r="BQ759" s="108">
        <v>0</v>
      </c>
      <c r="BR759" s="108">
        <v>0</v>
      </c>
      <c r="BS759" s="108">
        <v>0</v>
      </c>
      <c r="BU759" s="69">
        <v>51.871550999999997</v>
      </c>
      <c r="BV759" s="69">
        <v>0.56041516000000002</v>
      </c>
      <c r="BW759" s="69">
        <v>1.0182313999999999</v>
      </c>
      <c r="BX759" s="69">
        <v>6.3243547999999997E-2</v>
      </c>
      <c r="BY759" s="69">
        <v>0.46200075000000002</v>
      </c>
      <c r="BZ759" s="172">
        <v>1.9574616000000001E-5</v>
      </c>
      <c r="CA759" s="69">
        <v>2.3411610999999999</v>
      </c>
      <c r="CB759" s="172">
        <v>2.9710054999999999E-5</v>
      </c>
      <c r="CC759" s="69">
        <v>3.5272831999999997E-2</v>
      </c>
      <c r="CD759" s="69">
        <v>0.37761206000000003</v>
      </c>
      <c r="CE759" s="69">
        <v>0</v>
      </c>
      <c r="CF759" s="69">
        <v>0</v>
      </c>
      <c r="CG759" s="69">
        <v>0</v>
      </c>
      <c r="CH759" s="69">
        <v>2.2757699999999999E-2</v>
      </c>
      <c r="CI759" s="69">
        <v>9.3017739000000002E-2</v>
      </c>
      <c r="CJ759" s="69">
        <v>46.897789000000003</v>
      </c>
      <c r="CK759" s="69">
        <v>0</v>
      </c>
      <c r="CM759" s="198">
        <v>0</v>
      </c>
      <c r="CN759" s="198">
        <v>36517.824000000001</v>
      </c>
      <c r="CO759" s="198">
        <v>-62.686241000000003</v>
      </c>
      <c r="CP759" s="198">
        <v>383.43238000000002</v>
      </c>
      <c r="CQ759" s="198">
        <v>1.0322572E-3</v>
      </c>
      <c r="CR759" s="198">
        <v>3.6361597000000002E-2</v>
      </c>
      <c r="CS759" s="198">
        <v>23.441438999999999</v>
      </c>
      <c r="CT759" s="198">
        <v>276882.44</v>
      </c>
      <c r="CU759" s="198">
        <v>59.757205999999996</v>
      </c>
      <c r="CV759" s="198">
        <v>6.8838785000000001E-3</v>
      </c>
      <c r="CX759" s="166"/>
    </row>
    <row r="760" spans="1:102" ht="14.4">
      <c r="A760" t="s">
        <v>3105</v>
      </c>
      <c r="B760" s="85" t="s">
        <v>527</v>
      </c>
      <c r="C760" s="113" t="str">
        <f t="shared" si="439"/>
        <v>A.100.24.115</v>
      </c>
      <c r="D760" s="9" t="s">
        <v>228</v>
      </c>
      <c r="E760" s="112" t="s">
        <v>362</v>
      </c>
      <c r="F760" s="115" t="str">
        <f t="shared" si="440"/>
        <v>Indium - CRM (EoL-RIR= 0%)</v>
      </c>
      <c r="G760" s="143">
        <f t="shared" si="441"/>
        <v>117.52000000000001</v>
      </c>
      <c r="I760" s="118">
        <f t="shared" si="442"/>
        <v>771.53374690999999</v>
      </c>
      <c r="K760" s="161">
        <f t="shared" si="443"/>
        <v>3.7983589100000001</v>
      </c>
      <c r="L760" s="161">
        <f t="shared" si="444"/>
        <v>22.638931299999999</v>
      </c>
      <c r="M760" s="162">
        <f t="shared" si="445"/>
        <v>727.46845669999993</v>
      </c>
      <c r="N760" s="161">
        <v>17.628</v>
      </c>
      <c r="O760" s="132">
        <v>17.988592000000001</v>
      </c>
      <c r="P760" s="132">
        <v>3.0255586000000001</v>
      </c>
      <c r="Q760" s="132">
        <v>-0.10730655</v>
      </c>
      <c r="R760" s="132">
        <v>0.50423412999999995</v>
      </c>
      <c r="S760" s="132">
        <v>0.31860442999999999</v>
      </c>
      <c r="T760" s="132">
        <v>3.0828269000000001</v>
      </c>
      <c r="U760" s="132">
        <v>1.6247807000000001</v>
      </c>
      <c r="V760" s="132">
        <v>716.89</v>
      </c>
      <c r="W760" s="132">
        <v>0</v>
      </c>
      <c r="X760" s="132">
        <v>3.1370849999999999</v>
      </c>
      <c r="Y760" s="132">
        <v>0</v>
      </c>
      <c r="Z760" s="132">
        <v>7.4413717000000004</v>
      </c>
      <c r="AA760" s="132">
        <v>0</v>
      </c>
      <c r="AC760" s="118">
        <f t="shared" si="416"/>
        <v>17.628</v>
      </c>
      <c r="AD760" s="118">
        <f t="shared" si="417"/>
        <v>26.43729021</v>
      </c>
      <c r="AE760" s="118">
        <f t="shared" si="418"/>
        <v>30.080303000000001</v>
      </c>
      <c r="AF760" s="118">
        <f t="shared" si="419"/>
        <v>22.638931299999999</v>
      </c>
      <c r="AG760" s="118">
        <f t="shared" si="420"/>
        <v>720.02708499999994</v>
      </c>
      <c r="AI760" s="69">
        <v>389.7</v>
      </c>
      <c r="AJ760" s="69">
        <v>0</v>
      </c>
      <c r="AK760" s="69">
        <v>389.7</v>
      </c>
      <c r="AL760" s="69">
        <v>0</v>
      </c>
      <c r="AM760" s="69">
        <v>0</v>
      </c>
      <c r="AN760" s="69">
        <v>0</v>
      </c>
      <c r="AO760" s="69">
        <v>0</v>
      </c>
      <c r="AQ760" s="116">
        <v>11.759675</v>
      </c>
      <c r="AR760" s="116">
        <v>11.35632</v>
      </c>
      <c r="AS760" s="116">
        <v>0.23413688999999999</v>
      </c>
      <c r="AT760" s="116">
        <v>0.16921800000000001</v>
      </c>
      <c r="AU760" s="150">
        <f t="shared" si="421"/>
        <v>6.8083451618659993E-4</v>
      </c>
      <c r="AV760" s="150">
        <f t="shared" si="422"/>
        <v>8.6589088319999994E-7</v>
      </c>
      <c r="AW760" s="163">
        <f t="shared" si="423"/>
        <v>23.7</v>
      </c>
      <c r="AX760" s="108">
        <v>1.0905856E-4</v>
      </c>
      <c r="AY760" s="196">
        <v>3.2905600000000001E-7</v>
      </c>
      <c r="AZ760" s="196">
        <v>8.9902799999999995E-12</v>
      </c>
      <c r="BA760" s="108">
        <v>0</v>
      </c>
      <c r="BB760" s="108">
        <v>0</v>
      </c>
      <c r="BC760" s="196">
        <v>-3.4238133999999998E-9</v>
      </c>
      <c r="BD760" s="108">
        <v>3.2668999999999998E-4</v>
      </c>
      <c r="BE760" s="196">
        <v>-7.8228947999999995E-10</v>
      </c>
      <c r="BF760" s="196">
        <v>3.8053999999999999E-7</v>
      </c>
      <c r="BG760" s="196">
        <v>1.04975E-7</v>
      </c>
      <c r="BH760" s="108">
        <v>0</v>
      </c>
      <c r="BI760" s="196">
        <v>4.8147907999999999E-8</v>
      </c>
      <c r="BJ760" s="196">
        <v>3.0793524000000001E-9</v>
      </c>
      <c r="BK760" s="196">
        <v>8.6592199999999996E-10</v>
      </c>
      <c r="BL760" s="108">
        <v>1.1505060000000001E-4</v>
      </c>
      <c r="BM760" s="108">
        <v>1.3003877999999999E-4</v>
      </c>
      <c r="BN760" s="108">
        <v>0</v>
      </c>
      <c r="BO760" s="108">
        <v>23.7</v>
      </c>
      <c r="BP760" s="108">
        <v>0</v>
      </c>
      <c r="BQ760" s="108">
        <v>0</v>
      </c>
      <c r="BR760" s="108">
        <v>0</v>
      </c>
      <c r="BS760" s="108">
        <v>0</v>
      </c>
      <c r="BU760" s="69">
        <v>2.2286818E-2</v>
      </c>
      <c r="BV760" s="69">
        <v>2.6235577000000001E-3</v>
      </c>
      <c r="BW760" s="69">
        <v>3.2767693999999998E-3</v>
      </c>
      <c r="BX760" s="69">
        <v>1.9035345E-4</v>
      </c>
      <c r="BY760" s="69">
        <v>2.1611146999999998E-3</v>
      </c>
      <c r="BZ760" s="69">
        <v>0</v>
      </c>
      <c r="CA760" s="69">
        <v>2.7314273999999999E-3</v>
      </c>
      <c r="CB760" s="69">
        <v>0</v>
      </c>
      <c r="CC760" s="69">
        <v>4.3549516E-4</v>
      </c>
      <c r="CD760" s="69">
        <v>2.0432661999999998E-3</v>
      </c>
      <c r="CE760" s="69">
        <v>0</v>
      </c>
      <c r="CF760" s="69">
        <v>0</v>
      </c>
      <c r="CG760" s="69">
        <v>0</v>
      </c>
      <c r="CH760" s="69">
        <v>1.4979119E-4</v>
      </c>
      <c r="CI760" s="69">
        <v>4.9878330999999999E-4</v>
      </c>
      <c r="CJ760" s="69">
        <v>8.1762593000000005E-3</v>
      </c>
      <c r="CK760" s="69">
        <v>0</v>
      </c>
      <c r="CM760" s="198">
        <v>0</v>
      </c>
      <c r="CN760" s="198">
        <v>117.52</v>
      </c>
      <c r="CO760" s="198">
        <v>-9.3312848000000004E-2</v>
      </c>
      <c r="CP760" s="198">
        <v>1.7949999999999999</v>
      </c>
      <c r="CQ760" s="197">
        <v>4.8584061000000001E-5</v>
      </c>
      <c r="CR760" s="198">
        <v>2.4142388999999999E-4</v>
      </c>
      <c r="CS760" s="198">
        <v>0.10969442</v>
      </c>
      <c r="CT760" s="198">
        <v>1489.3973000000001</v>
      </c>
      <c r="CU760" s="198">
        <v>6.9718600000000006E-2</v>
      </c>
      <c r="CV760" s="198">
        <v>0</v>
      </c>
      <c r="CX760" s="166"/>
    </row>
    <row r="761" spans="1:102" ht="14.4">
      <c r="A761" t="s">
        <v>645</v>
      </c>
      <c r="B761" s="85" t="s">
        <v>527</v>
      </c>
      <c r="C761" s="113" t="str">
        <f t="shared" si="439"/>
        <v>A.100.24.116</v>
      </c>
      <c r="D761" s="9" t="s">
        <v>228</v>
      </c>
      <c r="E761" s="112" t="s">
        <v>362</v>
      </c>
      <c r="F761" s="115" t="str">
        <f t="shared" si="440"/>
        <v>Lead (primary)</v>
      </c>
      <c r="G761" s="143">
        <f t="shared" si="441"/>
        <v>1.8920000000000001</v>
      </c>
      <c r="I761" s="118">
        <f t="shared" si="442"/>
        <v>2.3880084572559999</v>
      </c>
      <c r="K761" s="161">
        <f t="shared" si="443"/>
        <v>7.5536287879999997E-2</v>
      </c>
      <c r="L761" s="161">
        <f t="shared" si="444"/>
        <v>0.36702376737600001</v>
      </c>
      <c r="M761" s="162">
        <f t="shared" si="445"/>
        <v>1.661648402</v>
      </c>
      <c r="N761" s="161">
        <v>0.2838</v>
      </c>
      <c r="O761" s="132">
        <v>0.33171165000000002</v>
      </c>
      <c r="P761" s="132">
        <v>2.0984666999999999E-2</v>
      </c>
      <c r="Q761" s="132">
        <v>3.4883999999999998E-2</v>
      </c>
      <c r="R761" s="132">
        <v>1.6561300000000001E-2</v>
      </c>
      <c r="S761" s="132">
        <v>4.7254787999999998E-4</v>
      </c>
      <c r="T761" s="132">
        <v>2.3618440000000001E-2</v>
      </c>
      <c r="U761" s="132">
        <v>1.432728E-2</v>
      </c>
      <c r="V761" s="132">
        <v>1.6284000000000001</v>
      </c>
      <c r="W761" s="132">
        <v>0</v>
      </c>
      <c r="X761" s="132">
        <v>3.3248402000000003E-2</v>
      </c>
      <c r="Y761" s="164">
        <v>1.7037599999999999E-7</v>
      </c>
      <c r="Z761" s="132">
        <v>0</v>
      </c>
      <c r="AA761" s="132">
        <v>0</v>
      </c>
      <c r="AC761" s="118">
        <f t="shared" si="416"/>
        <v>0.2838</v>
      </c>
      <c r="AD761" s="118">
        <f t="shared" si="417"/>
        <v>0.44255988488000009</v>
      </c>
      <c r="AE761" s="118">
        <f t="shared" si="418"/>
        <v>0.36702359700000003</v>
      </c>
      <c r="AF761" s="118">
        <f t="shared" si="419"/>
        <v>0.36702376737600001</v>
      </c>
      <c r="AG761" s="118">
        <f t="shared" si="420"/>
        <v>1.661648402</v>
      </c>
      <c r="AI761" s="69">
        <v>30.966238000000001</v>
      </c>
      <c r="AJ761" s="69">
        <v>25.534065999999999</v>
      </c>
      <c r="AK761" s="69">
        <v>4.1302363</v>
      </c>
      <c r="AL761" s="69">
        <v>0</v>
      </c>
      <c r="AM761" s="69">
        <v>7.5846799999999999E-4</v>
      </c>
      <c r="AN761" s="69">
        <v>0.22889271999999999</v>
      </c>
      <c r="AO761" s="69">
        <v>1.0722843</v>
      </c>
      <c r="AQ761" s="116">
        <v>0.14042966000000001</v>
      </c>
      <c r="AR761" s="116">
        <v>0.13423978</v>
      </c>
      <c r="AS761" s="116">
        <v>3.3912766000000001E-3</v>
      </c>
      <c r="AT761" s="116">
        <v>2.7985991000000002E-3</v>
      </c>
      <c r="AU761" s="150">
        <f t="shared" si="421"/>
        <v>8.0479484410000003E-6</v>
      </c>
      <c r="AV761" s="150">
        <f t="shared" si="422"/>
        <v>1.2541703473916E-8</v>
      </c>
      <c r="AW761" s="163">
        <f t="shared" si="423"/>
        <v>0.39196065999999996</v>
      </c>
      <c r="AX761" s="196">
        <v>1.755776E-6</v>
      </c>
      <c r="AY761" s="196">
        <v>5.2976000000000004E-9</v>
      </c>
      <c r="AZ761" s="196">
        <v>1.44738E-13</v>
      </c>
      <c r="BA761" s="108">
        <v>0</v>
      </c>
      <c r="BB761" s="108">
        <v>0</v>
      </c>
      <c r="BC761" s="196">
        <v>9.3479999999999992E-10</v>
      </c>
      <c r="BD761" s="196">
        <v>6.2839769999999999E-6</v>
      </c>
      <c r="BE761" s="196">
        <v>2.1318000000000001E-10</v>
      </c>
      <c r="BF761" s="196">
        <v>7.0172000000000001E-9</v>
      </c>
      <c r="BG761" s="108">
        <v>0</v>
      </c>
      <c r="BH761" s="108">
        <v>0</v>
      </c>
      <c r="BI761" s="196">
        <v>1.3455011E-11</v>
      </c>
      <c r="BJ761" s="196">
        <v>8.6630936000000001E-14</v>
      </c>
      <c r="BK761" s="196">
        <v>3.7093979999999999E-14</v>
      </c>
      <c r="BL761" s="196">
        <v>2.87091E-10</v>
      </c>
      <c r="BM761" s="196">
        <v>6.9735499999999998E-9</v>
      </c>
      <c r="BN761" s="108">
        <v>0</v>
      </c>
      <c r="BO761" s="108">
        <v>0.13661999999999999</v>
      </c>
      <c r="BP761" s="108">
        <v>0.25534066</v>
      </c>
      <c r="BQ761" s="108">
        <v>0</v>
      </c>
      <c r="BR761" s="108">
        <v>0</v>
      </c>
      <c r="BS761" s="108">
        <v>0</v>
      </c>
      <c r="BU761" s="69">
        <v>2.2168936000000001E-4</v>
      </c>
      <c r="BV761" s="172">
        <v>4.8378697000000003E-5</v>
      </c>
      <c r="BW761" s="172">
        <v>5.2753980000000002E-5</v>
      </c>
      <c r="BX761" s="172">
        <v>1.6995122E-6</v>
      </c>
      <c r="BY761" s="172">
        <v>5.4674886999999998E-5</v>
      </c>
      <c r="BZ761" s="69">
        <v>0</v>
      </c>
      <c r="CA761" s="69">
        <v>0</v>
      </c>
      <c r="CB761" s="69">
        <v>0</v>
      </c>
      <c r="CC761" s="172">
        <v>1.790638E-6</v>
      </c>
      <c r="CD761" s="172">
        <v>1.6171387E-5</v>
      </c>
      <c r="CE761" s="69">
        <v>0</v>
      </c>
      <c r="CF761" s="69">
        <v>0</v>
      </c>
      <c r="CG761" s="69">
        <v>0</v>
      </c>
      <c r="CH761" s="172">
        <v>9.8086801E-6</v>
      </c>
      <c r="CI761" s="172">
        <v>3.6411559000000003E-5</v>
      </c>
      <c r="CJ761" s="172">
        <v>2.2926753000000002E-11</v>
      </c>
      <c r="CK761" s="69">
        <v>0</v>
      </c>
      <c r="CM761" s="198">
        <v>0</v>
      </c>
      <c r="CN761" s="198">
        <v>1.8919999999999999</v>
      </c>
      <c r="CO761" s="198">
        <v>0</v>
      </c>
      <c r="CP761" s="198">
        <v>3.3099999999999997E-2</v>
      </c>
      <c r="CQ761" s="197">
        <v>6.0665038999999997E-9</v>
      </c>
      <c r="CR761" s="197">
        <v>7.1873345E-7</v>
      </c>
      <c r="CS761" s="198">
        <v>2.4357773999999998E-3</v>
      </c>
      <c r="CT761" s="198">
        <v>8.1837382E-2</v>
      </c>
      <c r="CU761" s="198">
        <v>0</v>
      </c>
      <c r="CV761" s="198">
        <v>0</v>
      </c>
      <c r="CX761" s="166"/>
    </row>
    <row r="762" spans="1:102" ht="14.4">
      <c r="A762" t="s">
        <v>646</v>
      </c>
      <c r="B762" s="85" t="s">
        <v>527</v>
      </c>
      <c r="C762" s="113" t="str">
        <f t="shared" si="439"/>
        <v>A.100.24.117</v>
      </c>
      <c r="D762" s="9" t="s">
        <v>228</v>
      </c>
      <c r="E762" s="112" t="s">
        <v>362</v>
      </c>
      <c r="F762" s="115" t="str">
        <f t="shared" si="440"/>
        <v>Lead (secondary)</v>
      </c>
      <c r="G762" s="143">
        <f t="shared" si="441"/>
        <v>0.70618153333333333</v>
      </c>
      <c r="I762" s="118">
        <f t="shared" si="442"/>
        <v>0.1231010476654355</v>
      </c>
      <c r="K762" s="161">
        <f t="shared" si="443"/>
        <v>3.0287037322000001E-3</v>
      </c>
      <c r="L762" s="161">
        <f t="shared" si="444"/>
        <v>1.14066207E-2</v>
      </c>
      <c r="M762" s="162">
        <f t="shared" si="445"/>
        <v>2.7384932332355089E-3</v>
      </c>
      <c r="N762" s="161">
        <v>0.10592723</v>
      </c>
      <c r="O762" s="132">
        <v>7.8970780999999997E-3</v>
      </c>
      <c r="P762" s="132">
        <v>2.6271123000000001E-3</v>
      </c>
      <c r="Q762" s="132">
        <v>2.2333373999999999E-3</v>
      </c>
      <c r="R762" s="132">
        <v>6.9783786999999997E-4</v>
      </c>
      <c r="S762" s="164">
        <v>4.7066162000000003E-6</v>
      </c>
      <c r="T762" s="164">
        <v>9.2821846000000005E-5</v>
      </c>
      <c r="U762" s="132">
        <v>1.3601993E-4</v>
      </c>
      <c r="V762" s="164">
        <v>4.9005017999999998E-5</v>
      </c>
      <c r="W762" s="132">
        <v>5.6667399000000002E-4</v>
      </c>
      <c r="X762" s="132">
        <v>2.6878574999999998E-3</v>
      </c>
      <c r="Y762" s="132">
        <v>1.7973638E-4</v>
      </c>
      <c r="Z762" s="164">
        <v>1.6307056000000001E-6</v>
      </c>
      <c r="AA762" s="164">
        <v>9.6355088000000005E-12</v>
      </c>
      <c r="AC762" s="118">
        <f t="shared" si="416"/>
        <v>0.10592723</v>
      </c>
      <c r="AD762" s="118">
        <f t="shared" si="417"/>
        <v>1.36889140622E-2</v>
      </c>
      <c r="AE762" s="118">
        <f t="shared" si="418"/>
        <v>1.0661841035599999E-2</v>
      </c>
      <c r="AF762" s="118">
        <f t="shared" si="419"/>
        <v>1.14066207E-2</v>
      </c>
      <c r="AG762" s="118">
        <f t="shared" si="420"/>
        <v>2.7368625276355087E-3</v>
      </c>
      <c r="AI762" s="69">
        <v>9.4365003999999999</v>
      </c>
      <c r="AJ762" s="69">
        <v>9.4172998999999997</v>
      </c>
      <c r="AK762" s="69">
        <v>3.9749635000000004E-3</v>
      </c>
      <c r="AL762" s="69">
        <v>0</v>
      </c>
      <c r="AM762" s="69">
        <v>5.8094226999999999E-4</v>
      </c>
      <c r="AN762" s="69">
        <v>1.3507056999999999E-2</v>
      </c>
      <c r="AO762" s="69">
        <v>1.1374681E-3</v>
      </c>
      <c r="AQ762" s="116">
        <v>1.4829325000000001E-2</v>
      </c>
      <c r="AR762" s="116">
        <v>1.3690641E-2</v>
      </c>
      <c r="AS762" s="116">
        <v>5.9662045000000001E-4</v>
      </c>
      <c r="AT762" s="116">
        <v>5.4206329999999996E-4</v>
      </c>
      <c r="AU762" s="150">
        <f t="shared" si="421"/>
        <v>8.2078183661769191E-7</v>
      </c>
      <c r="AV762" s="150">
        <f t="shared" si="422"/>
        <v>2.2064365859393964E-9</v>
      </c>
      <c r="AW762" s="163">
        <f t="shared" si="423"/>
        <v>7.5919229479799996E-2</v>
      </c>
      <c r="AX762" s="196">
        <v>6.5552479999999998E-7</v>
      </c>
      <c r="AY762" s="196">
        <v>1.9778838999999998E-9</v>
      </c>
      <c r="AZ762" s="196">
        <v>5.4038302999999999E-14</v>
      </c>
      <c r="BA762" s="196">
        <v>4.7000169999999999E-15</v>
      </c>
      <c r="BB762" s="196">
        <v>1.3331749E-15</v>
      </c>
      <c r="BC762" s="196">
        <v>2.7286573000000001E-10</v>
      </c>
      <c r="BD762" s="196">
        <v>1.6494045000000001E-7</v>
      </c>
      <c r="BE762" s="196">
        <v>3.9799475000000002E-11</v>
      </c>
      <c r="BF762" s="196">
        <v>1.886403E-10</v>
      </c>
      <c r="BG762" s="196">
        <v>5.4932085000000002E-15</v>
      </c>
      <c r="BH762" s="196">
        <v>1.6505051999999999E-16</v>
      </c>
      <c r="BI762" s="196">
        <v>5.2140933000000002E-14</v>
      </c>
      <c r="BJ762" s="196">
        <v>8.3814735000000001E-16</v>
      </c>
      <c r="BK762" s="196">
        <v>2.3528401000000002E-16</v>
      </c>
      <c r="BL762" s="196">
        <v>2.0404604999999999E-12</v>
      </c>
      <c r="BM762" s="196">
        <v>4.1674394E-11</v>
      </c>
      <c r="BN762" s="196">
        <v>1.3017091E-20</v>
      </c>
      <c r="BO762" s="196">
        <v>4.0554798E-6</v>
      </c>
      <c r="BP762" s="108">
        <v>7.5915174000000002E-2</v>
      </c>
      <c r="BQ762" s="108">
        <v>0</v>
      </c>
      <c r="BR762" s="108">
        <v>0</v>
      </c>
      <c r="BS762" s="108">
        <v>0</v>
      </c>
      <c r="BU762" s="172">
        <v>3.4147928000000002E-5</v>
      </c>
      <c r="BV762" s="172">
        <v>1.3861271999999999E-6</v>
      </c>
      <c r="BW762" s="172">
        <v>1.9690215000000001E-5</v>
      </c>
      <c r="BX762" s="172">
        <v>1.618192E-8</v>
      </c>
      <c r="BY762" s="172">
        <v>1.127446E-6</v>
      </c>
      <c r="BZ762" s="172">
        <v>1.682799E-7</v>
      </c>
      <c r="CA762" s="172">
        <v>1.2026351E-10</v>
      </c>
      <c r="CB762" s="172">
        <v>2.5547111E-7</v>
      </c>
      <c r="CC762" s="172">
        <v>1.0879283E-8</v>
      </c>
      <c r="CD762" s="172">
        <v>6.6772663999999997E-8</v>
      </c>
      <c r="CE762" s="172">
        <v>3.7803109999999998E-12</v>
      </c>
      <c r="CF762" s="172">
        <v>2.8785637000000001E-17</v>
      </c>
      <c r="CG762" s="172">
        <v>2.4715973000000001E-13</v>
      </c>
      <c r="CH762" s="172">
        <v>5.0157824000000004E-7</v>
      </c>
      <c r="CI762" s="172">
        <v>1.0919522E-5</v>
      </c>
      <c r="CJ762" s="172">
        <v>5.3295450000000001E-9</v>
      </c>
      <c r="CK762" s="69">
        <v>0</v>
      </c>
      <c r="CM762" s="197">
        <v>2.9154608999999999E-13</v>
      </c>
      <c r="CN762" s="198">
        <v>0.70602425000000002</v>
      </c>
      <c r="CO762" s="198">
        <v>5.1775123999999997E-3</v>
      </c>
      <c r="CP762" s="198">
        <v>9.8694399000000006E-4</v>
      </c>
      <c r="CQ762" s="197">
        <v>2.3667569E-11</v>
      </c>
      <c r="CR762" s="197">
        <v>2.8010948000000002E-9</v>
      </c>
      <c r="CS762" s="197">
        <v>5.3248468000000003E-5</v>
      </c>
      <c r="CT762" s="198">
        <v>7.2491690999999998E-4</v>
      </c>
      <c r="CU762" s="197">
        <v>3.6539755E-9</v>
      </c>
      <c r="CV762" s="197">
        <v>5.9247525E-5</v>
      </c>
      <c r="CX762" s="166"/>
    </row>
    <row r="763" spans="1:102" ht="14.4">
      <c r="A763" t="s">
        <v>647</v>
      </c>
      <c r="B763" s="85" t="s">
        <v>527</v>
      </c>
      <c r="C763" s="113" t="str">
        <f t="shared" si="439"/>
        <v>A.100.24.118</v>
      </c>
      <c r="D763" s="9" t="s">
        <v>228</v>
      </c>
      <c r="E763" s="112" t="s">
        <v>362</v>
      </c>
      <c r="F763" s="115" t="str">
        <f t="shared" si="440"/>
        <v>Lead trade mix ( 20% prim 80% sec)</v>
      </c>
      <c r="G763" s="143">
        <f t="shared" si="441"/>
        <v>0.94334526666666663</v>
      </c>
      <c r="I763" s="118">
        <f t="shared" si="442"/>
        <v>0.57608253131120835</v>
      </c>
      <c r="K763" s="161">
        <f t="shared" si="443"/>
        <v>1.7530220669E-2</v>
      </c>
      <c r="L763" s="161">
        <f t="shared" si="444"/>
        <v>8.2530049670000008E-2</v>
      </c>
      <c r="M763" s="162">
        <f t="shared" si="445"/>
        <v>0.33452047097220838</v>
      </c>
      <c r="N763" s="161">
        <v>0.14150178999999999</v>
      </c>
      <c r="O763" s="132">
        <v>7.2659992000000007E-2</v>
      </c>
      <c r="P763" s="132">
        <v>6.2986233000000003E-3</v>
      </c>
      <c r="Q763" s="132">
        <v>8.7634700000000006E-3</v>
      </c>
      <c r="R763" s="132">
        <v>3.8705303000000002E-3</v>
      </c>
      <c r="S763" s="164">
        <v>9.8274868999999998E-5</v>
      </c>
      <c r="T763" s="132">
        <v>4.7979455000000002E-3</v>
      </c>
      <c r="U763" s="132">
        <v>2.974272E-3</v>
      </c>
      <c r="V763" s="132">
        <v>0.32571919999999999</v>
      </c>
      <c r="W763" s="132">
        <v>4.5333918999999998E-4</v>
      </c>
      <c r="X763" s="132">
        <v>8.7999663999999995E-3</v>
      </c>
      <c r="Y763" s="132">
        <v>1.4382317999999999E-4</v>
      </c>
      <c r="Z763" s="164">
        <v>1.3045644999999999E-6</v>
      </c>
      <c r="AA763" s="164">
        <v>7.7084070999999998E-12</v>
      </c>
      <c r="AC763" s="118">
        <f t="shared" si="416"/>
        <v>0.14150178999999999</v>
      </c>
      <c r="AD763" s="118">
        <f t="shared" si="417"/>
        <v>9.9463107969E-2</v>
      </c>
      <c r="AE763" s="118">
        <f t="shared" si="418"/>
        <v>8.1934191864500003E-2</v>
      </c>
      <c r="AF763" s="118">
        <f t="shared" si="419"/>
        <v>8.2530049670000008E-2</v>
      </c>
      <c r="AG763" s="118">
        <f t="shared" si="420"/>
        <v>0.3345191664077084</v>
      </c>
      <c r="AI763" s="69">
        <v>13.742448</v>
      </c>
      <c r="AJ763" s="69">
        <v>12.640653</v>
      </c>
      <c r="AK763" s="69">
        <v>0.82922722999999998</v>
      </c>
      <c r="AL763" s="69">
        <v>0</v>
      </c>
      <c r="AM763" s="69">
        <v>6.1644741999999995E-4</v>
      </c>
      <c r="AN763" s="69">
        <v>5.6584189999999999E-2</v>
      </c>
      <c r="AO763" s="69">
        <v>0.21536683000000001</v>
      </c>
      <c r="AQ763" s="116">
        <v>3.9949391000000001E-2</v>
      </c>
      <c r="AR763" s="116">
        <v>3.7800469000000003E-2</v>
      </c>
      <c r="AS763" s="116">
        <v>1.1555516999999999E-3</v>
      </c>
      <c r="AT763" s="116">
        <v>9.9337046000000004E-4</v>
      </c>
      <c r="AU763" s="150">
        <f t="shared" si="421"/>
        <v>2.2662151974745531E-6</v>
      </c>
      <c r="AV763" s="150">
        <f t="shared" si="422"/>
        <v>4.2734899034888239E-9</v>
      </c>
      <c r="AW763" s="163">
        <f t="shared" si="423"/>
        <v>0.13912751400000001</v>
      </c>
      <c r="AX763" s="196">
        <v>8.7557504000000002E-7</v>
      </c>
      <c r="AY763" s="196">
        <v>2.6418271000000001E-9</v>
      </c>
      <c r="AZ763" s="196">
        <v>7.2178242999999996E-14</v>
      </c>
      <c r="BA763" s="196">
        <v>3.7600136000000003E-15</v>
      </c>
      <c r="BB763" s="196">
        <v>1.0665399E-15</v>
      </c>
      <c r="BC763" s="196">
        <v>4.0525257999999999E-10</v>
      </c>
      <c r="BD763" s="196">
        <v>1.3887477999999999E-6</v>
      </c>
      <c r="BE763" s="196">
        <v>7.4475580000000005E-11</v>
      </c>
      <c r="BF763" s="196">
        <v>1.5543522E-9</v>
      </c>
      <c r="BG763" s="196">
        <v>4.3945667999999997E-15</v>
      </c>
      <c r="BH763" s="196">
        <v>1.3204041E-16</v>
      </c>
      <c r="BI763" s="196">
        <v>2.7327149E-12</v>
      </c>
      <c r="BJ763" s="196">
        <v>1.7996704999999999E-14</v>
      </c>
      <c r="BK763" s="196">
        <v>7.6070231999999997E-15</v>
      </c>
      <c r="BL763" s="196">
        <v>5.9050567999999997E-11</v>
      </c>
      <c r="BM763" s="196">
        <v>1.4280495000000001E-9</v>
      </c>
      <c r="BN763" s="196">
        <v>1.0413673E-20</v>
      </c>
      <c r="BO763" s="108">
        <v>2.7327244000000001E-2</v>
      </c>
      <c r="BP763" s="108">
        <v>0.11180026999999999</v>
      </c>
      <c r="BQ763" s="108">
        <v>0</v>
      </c>
      <c r="BR763" s="108">
        <v>0</v>
      </c>
      <c r="BS763" s="108">
        <v>0</v>
      </c>
      <c r="BU763" s="172">
        <v>7.1656215000000001E-5</v>
      </c>
      <c r="BV763" s="172">
        <v>1.0784641000000001E-5</v>
      </c>
      <c r="BW763" s="172">
        <v>2.6302968000000001E-5</v>
      </c>
      <c r="BX763" s="172">
        <v>3.5284798000000002E-7</v>
      </c>
      <c r="BY763" s="172">
        <v>1.1836934E-5</v>
      </c>
      <c r="BZ763" s="172">
        <v>1.3462392E-7</v>
      </c>
      <c r="CA763" s="172">
        <v>9.6210809000000005E-11</v>
      </c>
      <c r="CB763" s="172">
        <v>2.0437689E-7</v>
      </c>
      <c r="CC763" s="172">
        <v>3.6683102999999999E-7</v>
      </c>
      <c r="CD763" s="172">
        <v>3.2876955000000001E-6</v>
      </c>
      <c r="CE763" s="172">
        <v>3.0242487999999999E-12</v>
      </c>
      <c r="CF763" s="172">
        <v>2.3028509000000001E-17</v>
      </c>
      <c r="CG763" s="172">
        <v>1.9772778E-13</v>
      </c>
      <c r="CH763" s="172">
        <v>2.3629986000000001E-6</v>
      </c>
      <c r="CI763" s="172">
        <v>1.6017929000000001E-5</v>
      </c>
      <c r="CJ763" s="172">
        <v>4.2682213E-9</v>
      </c>
      <c r="CK763" s="69">
        <v>0</v>
      </c>
      <c r="CM763" s="197">
        <v>2.3323686999999999E-13</v>
      </c>
      <c r="CN763" s="198">
        <v>0.94321940000000004</v>
      </c>
      <c r="CO763" s="198">
        <v>4.1420099000000002E-3</v>
      </c>
      <c r="CP763" s="198">
        <v>7.4095552E-3</v>
      </c>
      <c r="CQ763" s="197">
        <v>1.2322348000000001E-9</v>
      </c>
      <c r="CR763" s="197">
        <v>1.4598757E-7</v>
      </c>
      <c r="CS763" s="198">
        <v>5.2975425999999995E-4</v>
      </c>
      <c r="CT763" s="198">
        <v>1.694741E-2</v>
      </c>
      <c r="CU763" s="197">
        <v>2.9231804E-9</v>
      </c>
      <c r="CV763" s="197">
        <v>4.7398019999999997E-5</v>
      </c>
      <c r="CX763" s="166"/>
    </row>
    <row r="764" spans="1:102" ht="14.4">
      <c r="A764" t="s">
        <v>3106</v>
      </c>
      <c r="B764" s="85" t="s">
        <v>527</v>
      </c>
      <c r="C764" s="113" t="str">
        <f t="shared" si="439"/>
        <v>A.100.24.119</v>
      </c>
      <c r="D764" s="9" t="s">
        <v>228</v>
      </c>
      <c r="E764" s="112" t="s">
        <v>362</v>
      </c>
      <c r="F764" s="115" t="str">
        <f t="shared" si="440"/>
        <v>Lithium (EoL-RIR = 0%)</v>
      </c>
      <c r="G764" s="143">
        <f t="shared" si="441"/>
        <v>79.290000000000006</v>
      </c>
      <c r="I764" s="118">
        <f t="shared" si="442"/>
        <v>25.816198599899998</v>
      </c>
      <c r="K764" s="161">
        <f t="shared" si="443"/>
        <v>0.57024482990000003</v>
      </c>
      <c r="L764" s="161">
        <f t="shared" si="444"/>
        <v>8.9270273000000007</v>
      </c>
      <c r="M764" s="162">
        <f t="shared" si="445"/>
        <v>4.4254264699999997</v>
      </c>
      <c r="N764" s="161">
        <v>11.8935</v>
      </c>
      <c r="O764" s="132">
        <v>5.1710940000000001</v>
      </c>
      <c r="P764" s="132">
        <v>1.486683</v>
      </c>
      <c r="Q764" s="132">
        <v>5.0401498999999997E-3</v>
      </c>
      <c r="R764" s="132">
        <v>0.27606557999999998</v>
      </c>
      <c r="S764" s="132">
        <v>2.2098309999999999E-2</v>
      </c>
      <c r="T764" s="132">
        <v>0.26704078999999997</v>
      </c>
      <c r="U764" s="132">
        <v>2.2692502999999999</v>
      </c>
      <c r="V764" s="132">
        <v>3.19</v>
      </c>
      <c r="W764" s="132">
        <v>0</v>
      </c>
      <c r="X764" s="132">
        <v>0.76901649999999999</v>
      </c>
      <c r="Y764" s="132">
        <v>0</v>
      </c>
      <c r="Z764" s="132">
        <v>0.46640997000000001</v>
      </c>
      <c r="AA764" s="132">
        <v>0</v>
      </c>
      <c r="AC764" s="118">
        <f t="shared" si="416"/>
        <v>11.8935</v>
      </c>
      <c r="AD764" s="118">
        <f t="shared" si="417"/>
        <v>9.4972721299000007</v>
      </c>
      <c r="AE764" s="118">
        <f t="shared" si="418"/>
        <v>9.3934372700000015</v>
      </c>
      <c r="AF764" s="118">
        <f t="shared" si="419"/>
        <v>8.9270273000000007</v>
      </c>
      <c r="AG764" s="118">
        <f t="shared" si="420"/>
        <v>3.9590164999999997</v>
      </c>
      <c r="AI764" s="69">
        <v>95.53</v>
      </c>
      <c r="AJ764" s="69">
        <v>0</v>
      </c>
      <c r="AK764" s="69">
        <v>95.53</v>
      </c>
      <c r="AL764" s="69">
        <v>0</v>
      </c>
      <c r="AM764" s="69">
        <v>0</v>
      </c>
      <c r="AN764" s="69">
        <v>0</v>
      </c>
      <c r="AO764" s="69">
        <v>0</v>
      </c>
      <c r="AQ764" s="116">
        <v>3.1013351</v>
      </c>
      <c r="AR764" s="116">
        <v>2.9882175000000002</v>
      </c>
      <c r="AS764" s="116">
        <v>0.10512079000000001</v>
      </c>
      <c r="AT764" s="116">
        <v>7.9968000000000001E-3</v>
      </c>
      <c r="AU764" s="150">
        <f t="shared" si="421"/>
        <v>1.7914972985486998E-4</v>
      </c>
      <c r="AV764" s="150">
        <f t="shared" si="422"/>
        <v>3.8876031121400003E-7</v>
      </c>
      <c r="AW764" s="163">
        <f t="shared" si="423"/>
        <v>1.1200000000000001</v>
      </c>
      <c r="AX764" s="196">
        <v>7.3581119999999994E-5</v>
      </c>
      <c r="AY764" s="196">
        <v>2.2201199999999999E-7</v>
      </c>
      <c r="AZ764" s="196">
        <v>6.0656850000000001E-12</v>
      </c>
      <c r="BA764" s="108">
        <v>0</v>
      </c>
      <c r="BB764" s="108">
        <v>0</v>
      </c>
      <c r="BC764" s="196">
        <v>1.6075486999999999E-10</v>
      </c>
      <c r="BD764" s="196">
        <v>9.3912000000000005E-5</v>
      </c>
      <c r="BE764" s="196">
        <v>3.6730052000000003E-11</v>
      </c>
      <c r="BF764" s="196">
        <v>1.09392E-7</v>
      </c>
      <c r="BG764" s="196">
        <v>5.3261000000000003E-8</v>
      </c>
      <c r="BH764" s="108">
        <v>0</v>
      </c>
      <c r="BI764" s="196">
        <v>3.9801177000000002E-9</v>
      </c>
      <c r="BJ764" s="196">
        <v>4.5795769E-11</v>
      </c>
      <c r="BK764" s="196">
        <v>2.6602008E-11</v>
      </c>
      <c r="BL764" s="196">
        <v>3.6409874999999999E-6</v>
      </c>
      <c r="BM764" s="196">
        <v>8.0154615999999994E-6</v>
      </c>
      <c r="BN764" s="108">
        <v>0</v>
      </c>
      <c r="BO764" s="108">
        <v>1.1200000000000001</v>
      </c>
      <c r="BP764" s="108">
        <v>0</v>
      </c>
      <c r="BQ764" s="108">
        <v>0</v>
      </c>
      <c r="BR764" s="108">
        <v>0</v>
      </c>
      <c r="BS764" s="108">
        <v>0</v>
      </c>
      <c r="BU764" s="69">
        <v>5.6327112000000004E-3</v>
      </c>
      <c r="BV764" s="69">
        <v>7.5418149999999999E-4</v>
      </c>
      <c r="BW764" s="69">
        <v>2.2108155999999999E-3</v>
      </c>
      <c r="BX764" s="69">
        <v>2.6582318999999999E-4</v>
      </c>
      <c r="BY764" s="69">
        <v>6.2124523000000004E-4</v>
      </c>
      <c r="BZ764" s="69">
        <v>0</v>
      </c>
      <c r="CA764" s="69">
        <v>1.3858399999999999E-3</v>
      </c>
      <c r="CB764" s="69">
        <v>0</v>
      </c>
      <c r="CC764" s="172">
        <v>3.2194233999999997E-5</v>
      </c>
      <c r="CD764" s="69">
        <v>1.7677440000000001E-4</v>
      </c>
      <c r="CE764" s="69">
        <v>0</v>
      </c>
      <c r="CF764" s="69">
        <v>0</v>
      </c>
      <c r="CG764" s="69">
        <v>0</v>
      </c>
      <c r="CH764" s="172">
        <v>4.9919755E-5</v>
      </c>
      <c r="CI764" s="69">
        <v>1.2227038999999999E-4</v>
      </c>
      <c r="CJ764" s="172">
        <v>1.3646877E-5</v>
      </c>
      <c r="CK764" s="69">
        <v>0</v>
      </c>
      <c r="CM764" s="198">
        <v>0</v>
      </c>
      <c r="CN764" s="198">
        <v>79.290000000000006</v>
      </c>
      <c r="CO764" s="198">
        <v>4.3929625E-3</v>
      </c>
      <c r="CP764" s="198">
        <v>0.51600000000000001</v>
      </c>
      <c r="CQ764" s="197">
        <v>1.3466878999999999E-6</v>
      </c>
      <c r="CR764" s="197">
        <v>1.6200573000000002E-5</v>
      </c>
      <c r="CS764" s="198">
        <v>3.1533327999999999E-2</v>
      </c>
      <c r="CT764" s="198">
        <v>41.534112999999998</v>
      </c>
      <c r="CU764" s="198">
        <v>3.5373016E-2</v>
      </c>
      <c r="CV764" s="198">
        <v>0</v>
      </c>
      <c r="CX764" s="166"/>
    </row>
    <row r="765" spans="1:102" ht="14.4">
      <c r="A765" t="s">
        <v>1703</v>
      </c>
      <c r="B765" s="85" t="s">
        <v>527</v>
      </c>
      <c r="C765" s="113" t="str">
        <f t="shared" si="439"/>
        <v>A.100.24.120</v>
      </c>
      <c r="D765" s="9" t="s">
        <v>228</v>
      </c>
      <c r="E765" s="112" t="s">
        <v>362</v>
      </c>
      <c r="F765" s="115" t="str">
        <f t="shared" si="440"/>
        <v>Magnesium - CRM (primary)</v>
      </c>
      <c r="G765" s="143">
        <f t="shared" si="441"/>
        <v>31.115214000000005</v>
      </c>
      <c r="I765" s="118">
        <f t="shared" si="442"/>
        <v>5.3372330890963005</v>
      </c>
      <c r="K765" s="161">
        <f t="shared" si="443"/>
        <v>8.7430166945000012E-2</v>
      </c>
      <c r="L765" s="161">
        <f t="shared" si="444"/>
        <v>0.45205520214129996</v>
      </c>
      <c r="M765" s="162">
        <f t="shared" si="445"/>
        <v>0.13046562001000001</v>
      </c>
      <c r="N765" s="161">
        <v>4.6672821000000004</v>
      </c>
      <c r="O765" s="132">
        <v>0.35288357999999997</v>
      </c>
      <c r="P765" s="132">
        <v>9.6361065999999995E-2</v>
      </c>
      <c r="Q765" s="132">
        <v>8.2203390000000001E-2</v>
      </c>
      <c r="R765" s="132">
        <v>4.7978303E-3</v>
      </c>
      <c r="S765" s="164">
        <v>9.2578114999999995E-5</v>
      </c>
      <c r="T765" s="132">
        <v>3.3636853000000003E-4</v>
      </c>
      <c r="U765" s="132">
        <v>2.8083969999999998E-3</v>
      </c>
      <c r="V765" s="132">
        <v>0.13007667000000001</v>
      </c>
      <c r="W765" s="132">
        <v>0</v>
      </c>
      <c r="X765" s="132">
        <v>3.8895001000000001E-4</v>
      </c>
      <c r="Y765" s="164">
        <v>2.1591413000000001E-6</v>
      </c>
      <c r="Z765" s="132">
        <v>0</v>
      </c>
      <c r="AA765" s="132">
        <v>0</v>
      </c>
      <c r="AC765" s="118">
        <f t="shared" si="416"/>
        <v>4.6672821000000004</v>
      </c>
      <c r="AD765" s="118">
        <f t="shared" si="417"/>
        <v>0.53948320994499999</v>
      </c>
      <c r="AE765" s="118">
        <f t="shared" si="418"/>
        <v>0.45205304299999999</v>
      </c>
      <c r="AF765" s="118">
        <f t="shared" si="419"/>
        <v>0.45205520214129996</v>
      </c>
      <c r="AG765" s="118">
        <f t="shared" si="420"/>
        <v>0.13046562001000001</v>
      </c>
      <c r="AI765" s="69">
        <v>410.78888999999998</v>
      </c>
      <c r="AJ765" s="69">
        <v>410.71578</v>
      </c>
      <c r="AK765" s="69">
        <v>4.8316772000000001E-2</v>
      </c>
      <c r="AL765" s="69">
        <v>0</v>
      </c>
      <c r="AM765" s="69">
        <v>0</v>
      </c>
      <c r="AN765" s="69">
        <v>1.1604168999999999E-2</v>
      </c>
      <c r="AO765" s="69">
        <v>1.3184260999999999E-2</v>
      </c>
      <c r="AQ765" s="116">
        <v>0.65373311999999995</v>
      </c>
      <c r="AR765" s="116">
        <v>0.60290233000000004</v>
      </c>
      <c r="AS765" s="116">
        <v>2.6223036000000002E-2</v>
      </c>
      <c r="AT765" s="116">
        <v>2.4607754999999999E-2</v>
      </c>
      <c r="AU765" s="150">
        <f t="shared" si="421"/>
        <v>3.6145223692570001E-5</v>
      </c>
      <c r="AV765" s="150">
        <f t="shared" si="422"/>
        <v>9.6978684242345685E-8</v>
      </c>
      <c r="AW765" s="163">
        <f t="shared" si="423"/>
        <v>3.4464642299999997</v>
      </c>
      <c r="AX765" s="196">
        <v>2.8883382999999999E-5</v>
      </c>
      <c r="AY765" s="196">
        <v>8.7148469000000001E-8</v>
      </c>
      <c r="AZ765" s="196">
        <v>2.3810066999999999E-12</v>
      </c>
      <c r="BA765" s="108">
        <v>0</v>
      </c>
      <c r="BB765" s="108">
        <v>0</v>
      </c>
      <c r="BC765" s="196">
        <v>1.0467940999999999E-8</v>
      </c>
      <c r="BD765" s="196">
        <v>7.2508692000000004E-6</v>
      </c>
      <c r="BE765" s="196">
        <v>1.5169545E-9</v>
      </c>
      <c r="BF765" s="196">
        <v>8.3106767000000003E-9</v>
      </c>
      <c r="BG765" s="108">
        <v>0</v>
      </c>
      <c r="BH765" s="108">
        <v>0</v>
      </c>
      <c r="BI765" s="196">
        <v>1.8284231999999999E-13</v>
      </c>
      <c r="BJ765" s="196">
        <v>1.6863561E-14</v>
      </c>
      <c r="BK765" s="196">
        <v>3.3297646999999998E-15</v>
      </c>
      <c r="BL765" s="196">
        <v>2.0150759999999999E-11</v>
      </c>
      <c r="BM765" s="196">
        <v>4.8340081E-10</v>
      </c>
      <c r="BN765" s="108">
        <v>0</v>
      </c>
      <c r="BO765" s="108">
        <v>0.18300643</v>
      </c>
      <c r="BP765" s="108">
        <v>3.2634577999999999</v>
      </c>
      <c r="BQ765" s="108">
        <v>0</v>
      </c>
      <c r="BR765" s="108">
        <v>0</v>
      </c>
      <c r="BS765" s="108">
        <v>0</v>
      </c>
      <c r="BU765" s="69">
        <v>1.4884270000000001E-3</v>
      </c>
      <c r="BV765" s="172">
        <v>6.0616599000000002E-5</v>
      </c>
      <c r="BW765" s="69">
        <v>8.6757472000000002E-4</v>
      </c>
      <c r="BX765" s="172">
        <v>3.3583531E-7</v>
      </c>
      <c r="BY765" s="172">
        <v>4.9357779E-5</v>
      </c>
      <c r="BZ765" s="172">
        <v>6.5288898999999997E-6</v>
      </c>
      <c r="CA765" s="69">
        <v>0</v>
      </c>
      <c r="CB765" s="172">
        <v>9.9094498000000006E-6</v>
      </c>
      <c r="CC765" s="172">
        <v>1.4283741E-7</v>
      </c>
      <c r="CD765" s="172">
        <v>3.3977259E-7</v>
      </c>
      <c r="CE765" s="69">
        <v>0</v>
      </c>
      <c r="CF765" s="69">
        <v>0</v>
      </c>
      <c r="CG765" s="69">
        <v>0</v>
      </c>
      <c r="CH765" s="172">
        <v>1.9054479000000001E-5</v>
      </c>
      <c r="CI765" s="69">
        <v>4.7456427000000002E-4</v>
      </c>
      <c r="CJ765" s="172">
        <v>2.3971047000000002E-9</v>
      </c>
      <c r="CK765" s="69">
        <v>0</v>
      </c>
      <c r="CM765" s="198">
        <v>0</v>
      </c>
      <c r="CN765" s="198">
        <v>31.108142000000001</v>
      </c>
      <c r="CO765" s="198">
        <v>0.18670922000000001</v>
      </c>
      <c r="CP765" s="198">
        <v>4.2970400999999998E-2</v>
      </c>
      <c r="CQ765" s="197">
        <v>8.5362222000000006E-11</v>
      </c>
      <c r="CR765" s="197">
        <v>1.0338157E-8</v>
      </c>
      <c r="CS765" s="198">
        <v>2.3515707000000001E-3</v>
      </c>
      <c r="CT765" s="198">
        <v>1.4127396E-2</v>
      </c>
      <c r="CU765" s="198">
        <v>0</v>
      </c>
      <c r="CV765" s="198">
        <v>2.2960391000000002E-3</v>
      </c>
      <c r="CX765" s="166"/>
    </row>
    <row r="766" spans="1:102" ht="14.4">
      <c r="A766" t="s">
        <v>1704</v>
      </c>
      <c r="B766" s="85" t="s">
        <v>527</v>
      </c>
      <c r="C766" s="113" t="str">
        <f t="shared" si="439"/>
        <v>A.100.24.121</v>
      </c>
      <c r="D766" s="9" t="s">
        <v>228</v>
      </c>
      <c r="E766" s="112" t="s">
        <v>362</v>
      </c>
      <c r="F766" s="115" t="str">
        <f t="shared" si="440"/>
        <v>Magnesium - CRM (secondary)</v>
      </c>
      <c r="G766" s="143">
        <f t="shared" si="441"/>
        <v>0.57214678000000008</v>
      </c>
      <c r="I766" s="118">
        <f t="shared" si="442"/>
        <v>0.10066989193933551</v>
      </c>
      <c r="K766" s="161">
        <f t="shared" si="443"/>
        <v>2.6520814820999998E-3</v>
      </c>
      <c r="L766" s="161">
        <f t="shared" si="444"/>
        <v>9.4593059899999998E-3</v>
      </c>
      <c r="M766" s="162">
        <f t="shared" si="445"/>
        <v>2.7364874672355091E-3</v>
      </c>
      <c r="N766" s="161">
        <v>8.5822017E-2</v>
      </c>
      <c r="O766" s="132">
        <v>6.3769641999999998E-3</v>
      </c>
      <c r="P766" s="132">
        <v>2.2120184999999998E-3</v>
      </c>
      <c r="Q766" s="132">
        <v>1.8792304999999999E-3</v>
      </c>
      <c r="R766" s="132">
        <v>6.7717028999999998E-4</v>
      </c>
      <c r="S766" s="164">
        <v>4.3078180999999997E-6</v>
      </c>
      <c r="T766" s="164">
        <v>9.1372873999999996E-5</v>
      </c>
      <c r="U766" s="132">
        <v>1.2392222000000001E-4</v>
      </c>
      <c r="V766" s="164">
        <v>4.8674751999999999E-5</v>
      </c>
      <c r="W766" s="132">
        <v>5.6667399000000002E-4</v>
      </c>
      <c r="X766" s="132">
        <v>2.6861820000000001E-3</v>
      </c>
      <c r="Y766" s="132">
        <v>1.7972708E-4</v>
      </c>
      <c r="Z766" s="164">
        <v>1.6307056000000001E-6</v>
      </c>
      <c r="AA766" s="164">
        <v>9.6355088000000005E-12</v>
      </c>
      <c r="AC766" s="118">
        <f t="shared" si="416"/>
        <v>8.5822017E-2</v>
      </c>
      <c r="AD766" s="118">
        <f t="shared" si="417"/>
        <v>1.1364986402099998E-2</v>
      </c>
      <c r="AE766" s="118">
        <f t="shared" si="418"/>
        <v>8.7145356255999978E-3</v>
      </c>
      <c r="AF766" s="118">
        <f t="shared" si="419"/>
        <v>9.4593059899999998E-3</v>
      </c>
      <c r="AG766" s="118">
        <f t="shared" si="420"/>
        <v>2.7348567616355089E-3</v>
      </c>
      <c r="AI766" s="69">
        <v>7.6669482000000002</v>
      </c>
      <c r="AJ766" s="69">
        <v>7.6480626999999997</v>
      </c>
      <c r="AK766" s="69">
        <v>3.7668297E-3</v>
      </c>
      <c r="AL766" s="69">
        <v>0</v>
      </c>
      <c r="AM766" s="69">
        <v>5.8094226999999999E-4</v>
      </c>
      <c r="AN766" s="69">
        <v>1.345707E-2</v>
      </c>
      <c r="AO766" s="69">
        <v>1.0806743999999999E-3</v>
      </c>
      <c r="AQ766" s="116">
        <v>1.2018872E-2</v>
      </c>
      <c r="AR766" s="116">
        <v>1.1093522999999999E-2</v>
      </c>
      <c r="AS766" s="116">
        <v>4.8365967999999999E-4</v>
      </c>
      <c r="AT766" s="116">
        <v>4.4168917999999998E-4</v>
      </c>
      <c r="AU766" s="150">
        <f t="shared" si="421"/>
        <v>6.6507932480249189E-7</v>
      </c>
      <c r="AV766" s="150">
        <f t="shared" si="422"/>
        <v>1.7886822416797672E-9</v>
      </c>
      <c r="AW766" s="163">
        <f t="shared" si="423"/>
        <v>6.18612297711E-2</v>
      </c>
      <c r="AX766" s="196">
        <v>5.3110407000000003E-7</v>
      </c>
      <c r="AY766" s="196">
        <v>1.6024750999999999E-9</v>
      </c>
      <c r="AZ766" s="196">
        <v>4.3781659000000002E-14</v>
      </c>
      <c r="BA766" s="196">
        <v>4.7000169999999999E-15</v>
      </c>
      <c r="BB766" s="196">
        <v>1.3331749E-15</v>
      </c>
      <c r="BC766" s="196">
        <v>2.2777305999999999E-10</v>
      </c>
      <c r="BD766" s="196">
        <v>1.3370593E-7</v>
      </c>
      <c r="BE766" s="196">
        <v>3.3264902000000003E-11</v>
      </c>
      <c r="BF766" s="196">
        <v>1.5284045999999999E-10</v>
      </c>
      <c r="BG766" s="196">
        <v>5.4932085000000002E-15</v>
      </c>
      <c r="BH766" s="196">
        <v>1.6505051999999999E-16</v>
      </c>
      <c r="BI766" s="196">
        <v>5.1353304000000002E-14</v>
      </c>
      <c r="BJ766" s="196">
        <v>7.6550432000000003E-16</v>
      </c>
      <c r="BK766" s="196">
        <v>2.2094041E-16</v>
      </c>
      <c r="BL766" s="196">
        <v>1.9536573E-12</v>
      </c>
      <c r="BM766" s="196">
        <v>3.9592051999999998E-11</v>
      </c>
      <c r="BN766" s="196">
        <v>1.3017091E-20</v>
      </c>
      <c r="BO766" s="196">
        <v>4.0277711000000004E-6</v>
      </c>
      <c r="BP766" s="108">
        <v>6.1857202E-2</v>
      </c>
      <c r="BQ766" s="108">
        <v>0</v>
      </c>
      <c r="BR766" s="108">
        <v>0</v>
      </c>
      <c r="BS766" s="108">
        <v>0</v>
      </c>
      <c r="BU766" s="172">
        <v>2.7736251999999999E-5</v>
      </c>
      <c r="BV766" s="172">
        <v>1.1250095999999999E-6</v>
      </c>
      <c r="BW766" s="172">
        <v>1.5952969999999999E-5</v>
      </c>
      <c r="BX766" s="172">
        <v>1.4735245E-8</v>
      </c>
      <c r="BY766" s="172">
        <v>9.1482785999999996E-7</v>
      </c>
      <c r="BZ766" s="172">
        <v>1.4015544999999999E-7</v>
      </c>
      <c r="CA766" s="172">
        <v>1.2026351E-10</v>
      </c>
      <c r="CB766" s="172">
        <v>2.1278424999999999E-7</v>
      </c>
      <c r="CC766" s="172">
        <v>1.0263983E-8</v>
      </c>
      <c r="CD766" s="172">
        <v>6.5309028000000002E-8</v>
      </c>
      <c r="CE766" s="172">
        <v>3.7803109999999998E-12</v>
      </c>
      <c r="CF766" s="172">
        <v>2.8785637000000001E-17</v>
      </c>
      <c r="CG766" s="172">
        <v>2.4715973000000001E-13</v>
      </c>
      <c r="CH766" s="172">
        <v>4.1949740000000001E-7</v>
      </c>
      <c r="CI766" s="172">
        <v>8.8752454000000005E-6</v>
      </c>
      <c r="CJ766" s="172">
        <v>5.3295450000000001E-9</v>
      </c>
      <c r="CK766" s="69">
        <v>0</v>
      </c>
      <c r="CM766" s="197">
        <v>2.9154608999999999E-13</v>
      </c>
      <c r="CN766" s="198">
        <v>0.57201994</v>
      </c>
      <c r="CO766" s="198">
        <v>4.3732264999999998E-3</v>
      </c>
      <c r="CP766" s="198">
        <v>8.0184072999999996E-4</v>
      </c>
      <c r="CQ766" s="197">
        <v>2.3299855E-11</v>
      </c>
      <c r="CR766" s="197">
        <v>2.7565611999999998E-9</v>
      </c>
      <c r="CS766" s="197">
        <v>4.3118624999999999E-5</v>
      </c>
      <c r="CT766" s="198">
        <v>6.6406042999999997E-4</v>
      </c>
      <c r="CU766" s="197">
        <v>3.6539755E-9</v>
      </c>
      <c r="CV766" s="197">
        <v>4.9356895000000001E-5</v>
      </c>
      <c r="CX766" s="166"/>
    </row>
    <row r="767" spans="1:102" ht="14.4">
      <c r="A767" t="s">
        <v>1705</v>
      </c>
      <c r="B767" s="85" t="s">
        <v>527</v>
      </c>
      <c r="C767" s="113" t="str">
        <f t="shared" si="439"/>
        <v>A.100.24.122</v>
      </c>
      <c r="D767" s="9" t="s">
        <v>228</v>
      </c>
      <c r="E767" s="112" t="s">
        <v>362</v>
      </c>
      <c r="F767" s="115" t="str">
        <f t="shared" si="440"/>
        <v>Magnesium - CRM trade mix (93% prim 7% sec)</v>
      </c>
      <c r="G767" s="143">
        <f t="shared" si="441"/>
        <v>28.977199333333335</v>
      </c>
      <c r="I767" s="118">
        <f t="shared" si="442"/>
        <v>4.9706736734010644</v>
      </c>
      <c r="K767" s="161">
        <f t="shared" si="443"/>
        <v>8.1495700125000001E-2</v>
      </c>
      <c r="L767" s="161">
        <f t="shared" si="444"/>
        <v>0.42107349287600004</v>
      </c>
      <c r="M767" s="162">
        <f t="shared" si="445"/>
        <v>0.12152458040006449</v>
      </c>
      <c r="N767" s="161">
        <v>4.3465799000000001</v>
      </c>
      <c r="O767" s="132">
        <v>0.32862812000000002</v>
      </c>
      <c r="P767" s="132">
        <v>8.9770633000000002E-2</v>
      </c>
      <c r="Q767" s="132">
        <v>7.6580698000000003E-2</v>
      </c>
      <c r="R767" s="132">
        <v>4.5093841000000004E-3</v>
      </c>
      <c r="S767" s="164">
        <v>8.6399195000000004E-5</v>
      </c>
      <c r="T767" s="132">
        <v>3.1921883000000001E-4</v>
      </c>
      <c r="U767" s="132">
        <v>2.6204838000000001E-3</v>
      </c>
      <c r="V767" s="132">
        <v>0.12097471</v>
      </c>
      <c r="W767" s="164">
        <v>3.9667179000000001E-5</v>
      </c>
      <c r="X767" s="132">
        <v>5.4975624999999996E-4</v>
      </c>
      <c r="Y767" s="164">
        <v>1.4588897E-5</v>
      </c>
      <c r="Z767" s="164">
        <v>1.1414939E-7</v>
      </c>
      <c r="AA767" s="164">
        <v>6.7448562000000004E-13</v>
      </c>
      <c r="AC767" s="118">
        <f t="shared" si="416"/>
        <v>4.3465799000000001</v>
      </c>
      <c r="AD767" s="118">
        <f t="shared" si="417"/>
        <v>0.50251493692500004</v>
      </c>
      <c r="AE767" s="118">
        <f t="shared" si="418"/>
        <v>0.42101935094939003</v>
      </c>
      <c r="AF767" s="118">
        <f t="shared" si="419"/>
        <v>0.42107349287600004</v>
      </c>
      <c r="AG767" s="118">
        <f t="shared" si="420"/>
        <v>0.12152446625067449</v>
      </c>
      <c r="AI767" s="69">
        <v>382.57035000000002</v>
      </c>
      <c r="AJ767" s="69">
        <v>382.50103999999999</v>
      </c>
      <c r="AK767" s="69">
        <v>4.5198276000000003E-2</v>
      </c>
      <c r="AL767" s="69">
        <v>0</v>
      </c>
      <c r="AM767" s="172">
        <v>4.0665959000000001E-5</v>
      </c>
      <c r="AN767" s="69">
        <v>1.1733871999999999E-2</v>
      </c>
      <c r="AO767" s="69">
        <v>1.2337010000000001E-2</v>
      </c>
      <c r="AQ767" s="116">
        <v>0.60881313000000004</v>
      </c>
      <c r="AR767" s="116">
        <v>0.56147572000000001</v>
      </c>
      <c r="AS767" s="116">
        <v>2.442128E-2</v>
      </c>
      <c r="AT767" s="116">
        <v>2.291613E-2</v>
      </c>
      <c r="AU767" s="150">
        <f t="shared" si="421"/>
        <v>3.3661614140484319E-5</v>
      </c>
      <c r="AV767" s="150">
        <f t="shared" si="422"/>
        <v>9.0315383784013046E-8</v>
      </c>
      <c r="AW767" s="163">
        <f t="shared" si="423"/>
        <v>3.20954206</v>
      </c>
      <c r="AX767" s="196">
        <v>2.6898723999999999E-5</v>
      </c>
      <c r="AY767" s="196">
        <v>8.1160248999999997E-8</v>
      </c>
      <c r="AZ767" s="196">
        <v>2.217401E-12</v>
      </c>
      <c r="BA767" s="196">
        <v>3.2900119E-16</v>
      </c>
      <c r="BB767" s="196">
        <v>9.3322244000000001E-17</v>
      </c>
      <c r="BC767" s="196">
        <v>9.7511289000000005E-9</v>
      </c>
      <c r="BD767" s="196">
        <v>6.7526677999999998E-6</v>
      </c>
      <c r="BE767" s="196">
        <v>1.4130963000000001E-9</v>
      </c>
      <c r="BF767" s="196">
        <v>7.7396282000000008E-9</v>
      </c>
      <c r="BG767" s="196">
        <v>3.8452459999999999E-16</v>
      </c>
      <c r="BH767" s="196">
        <v>1.1553536E-17</v>
      </c>
      <c r="BI767" s="196">
        <v>1.7363809000000001E-13</v>
      </c>
      <c r="BJ767" s="196">
        <v>1.5736696999999999E-14</v>
      </c>
      <c r="BK767" s="196">
        <v>3.112147E-15</v>
      </c>
      <c r="BL767" s="196">
        <v>1.8876962000000001E-11</v>
      </c>
      <c r="BM767" s="196">
        <v>4.5233420000000002E-10</v>
      </c>
      <c r="BN767" s="196">
        <v>9.1119638999999995E-22</v>
      </c>
      <c r="BO767" s="108">
        <v>0.17019625999999999</v>
      </c>
      <c r="BP767" s="108">
        <v>3.0393458</v>
      </c>
      <c r="BQ767" s="108">
        <v>0</v>
      </c>
      <c r="BR767" s="108">
        <v>0</v>
      </c>
      <c r="BS767" s="108">
        <v>0</v>
      </c>
      <c r="BU767" s="69">
        <v>1.3861787000000001E-3</v>
      </c>
      <c r="BV767" s="172">
        <v>5.6452188000000002E-5</v>
      </c>
      <c r="BW767" s="69">
        <v>8.0796120000000001E-4</v>
      </c>
      <c r="BX767" s="172">
        <v>3.1335831000000001E-7</v>
      </c>
      <c r="BY767" s="172">
        <v>4.5966771999999998E-5</v>
      </c>
      <c r="BZ767" s="172">
        <v>6.0816785000000001E-6</v>
      </c>
      <c r="CA767" s="172">
        <v>8.4184457999999995E-12</v>
      </c>
      <c r="CB767" s="172">
        <v>9.2306831999999996E-6</v>
      </c>
      <c r="CC767" s="172">
        <v>1.3355727000000001E-7</v>
      </c>
      <c r="CD767" s="172">
        <v>3.2056013999999998E-7</v>
      </c>
      <c r="CE767" s="172">
        <v>2.6462177000000001E-13</v>
      </c>
      <c r="CF767" s="172">
        <v>2.0149946000000001E-18</v>
      </c>
      <c r="CG767" s="172">
        <v>1.7301181000000001E-14</v>
      </c>
      <c r="CH767" s="172">
        <v>1.7750030999999999E-5</v>
      </c>
      <c r="CI767" s="69">
        <v>4.4196604000000002E-4</v>
      </c>
      <c r="CJ767" s="172">
        <v>2.6023755000000001E-9</v>
      </c>
      <c r="CK767" s="69">
        <v>0</v>
      </c>
      <c r="CM767" s="197">
        <v>2.0408225999999999E-14</v>
      </c>
      <c r="CN767" s="198">
        <v>28.970614000000001</v>
      </c>
      <c r="CO767" s="198">
        <v>0.17394570000000001</v>
      </c>
      <c r="CP767" s="198">
        <v>4.0018602E-2</v>
      </c>
      <c r="CQ767" s="197">
        <v>8.1017857000000005E-11</v>
      </c>
      <c r="CR767" s="197">
        <v>9.8074448999999993E-9</v>
      </c>
      <c r="CS767" s="198">
        <v>2.1899790999999999E-3</v>
      </c>
      <c r="CT767" s="198">
        <v>1.3184962E-2</v>
      </c>
      <c r="CU767" s="197">
        <v>2.5577828000000001E-10</v>
      </c>
      <c r="CV767" s="198">
        <v>2.1387712999999999E-3</v>
      </c>
      <c r="CX767" s="166"/>
    </row>
    <row r="768" spans="1:102" ht="14.4">
      <c r="A768" t="s">
        <v>3107</v>
      </c>
      <c r="B768" s="85" t="s">
        <v>527</v>
      </c>
      <c r="C768" s="113" t="str">
        <f t="shared" si="439"/>
        <v>A.100.24.123</v>
      </c>
      <c r="D768" s="9" t="s">
        <v>228</v>
      </c>
      <c r="E768" s="112" t="s">
        <v>362</v>
      </c>
      <c r="F768" s="115" t="str">
        <f t="shared" si="440"/>
        <v>Manganese (EoL_RIR= 9%)</v>
      </c>
      <c r="G768" s="143">
        <f t="shared" si="441"/>
        <v>4.9818182000000002</v>
      </c>
      <c r="I768" s="118">
        <f t="shared" si="442"/>
        <v>1.9550769307000002</v>
      </c>
      <c r="K768" s="161">
        <f t="shared" si="443"/>
        <v>0.1655413687</v>
      </c>
      <c r="L768" s="161">
        <f t="shared" si="444"/>
        <v>0.494399121</v>
      </c>
      <c r="M768" s="162">
        <f t="shared" si="445"/>
        <v>0.54786371099999998</v>
      </c>
      <c r="N768" s="161">
        <v>0.74727273000000005</v>
      </c>
      <c r="O768" s="132">
        <v>0.31886590999999997</v>
      </c>
      <c r="P768" s="132">
        <v>5.4227510999999999E-2</v>
      </c>
      <c r="Q768" s="132">
        <v>-3.7790710000000002E-3</v>
      </c>
      <c r="R768" s="132">
        <v>2.4567430000000001E-2</v>
      </c>
      <c r="S768" s="132">
        <v>0.13572287</v>
      </c>
      <c r="T768" s="132">
        <v>9.0301397000000002E-3</v>
      </c>
      <c r="U768" s="132">
        <v>0.1213057</v>
      </c>
      <c r="V768" s="132">
        <v>0.47272726999999998</v>
      </c>
      <c r="W768" s="132">
        <v>0</v>
      </c>
      <c r="X768" s="132">
        <v>5.7496933E-2</v>
      </c>
      <c r="Y768" s="132">
        <v>0</v>
      </c>
      <c r="Z768" s="132">
        <v>1.7639508000000002E-2</v>
      </c>
      <c r="AA768" s="132">
        <v>0</v>
      </c>
      <c r="AC768" s="118">
        <f t="shared" si="416"/>
        <v>0.74727273000000005</v>
      </c>
      <c r="AD768" s="118">
        <f t="shared" si="417"/>
        <v>0.65994048969999997</v>
      </c>
      <c r="AE768" s="118">
        <f t="shared" si="418"/>
        <v>0.51203862899999997</v>
      </c>
      <c r="AF768" s="118">
        <f t="shared" si="419"/>
        <v>0.494399121</v>
      </c>
      <c r="AG768" s="118">
        <f t="shared" si="420"/>
        <v>0.53022420299999995</v>
      </c>
      <c r="AI768" s="69">
        <v>7.1424761999999999</v>
      </c>
      <c r="AJ768" s="69">
        <v>0</v>
      </c>
      <c r="AK768" s="69">
        <v>7.1424761999999999</v>
      </c>
      <c r="AL768" s="69">
        <v>0</v>
      </c>
      <c r="AM768" s="69">
        <v>0</v>
      </c>
      <c r="AN768" s="69">
        <v>0</v>
      </c>
      <c r="AO768" s="69">
        <v>0</v>
      </c>
      <c r="AQ768" s="116">
        <v>1.332873</v>
      </c>
      <c r="AR768" s="116">
        <v>1.3266488999999999</v>
      </c>
      <c r="AS768" s="116">
        <v>6.1007177000000001E-3</v>
      </c>
      <c r="AT768" s="116">
        <v>1.2332727000000001E-4</v>
      </c>
      <c r="AU768" s="150">
        <f t="shared" si="421"/>
        <v>7.9535306941869995E-5</v>
      </c>
      <c r="AV768" s="150">
        <f t="shared" si="422"/>
        <v>2.256182592409E-8</v>
      </c>
      <c r="AW768" s="163">
        <f t="shared" si="423"/>
        <v>1.7272727000000002E-2</v>
      </c>
      <c r="AX768" s="196">
        <v>4.6231273000000002E-6</v>
      </c>
      <c r="AY768" s="196">
        <v>1.3949091000000001E-8</v>
      </c>
      <c r="AZ768" s="196">
        <v>3.8110908999999998E-13</v>
      </c>
      <c r="BA768" s="108">
        <v>0</v>
      </c>
      <c r="BB768" s="108">
        <v>0</v>
      </c>
      <c r="BC768" s="196">
        <v>-1.2057813E-10</v>
      </c>
      <c r="BD768" s="196">
        <v>5.7909091000000003E-6</v>
      </c>
      <c r="BE768" s="196">
        <v>-2.7550275000000002E-11</v>
      </c>
      <c r="BF768" s="196">
        <v>6.7454545000000003E-9</v>
      </c>
      <c r="BG768" s="196">
        <v>1.6167155E-9</v>
      </c>
      <c r="BH768" s="108">
        <v>0</v>
      </c>
      <c r="BI768" s="196">
        <v>6.9871300999999995E-11</v>
      </c>
      <c r="BJ768" s="196">
        <v>1.6913118E-10</v>
      </c>
      <c r="BK768" s="196">
        <v>3.8731609000000003E-11</v>
      </c>
      <c r="BL768" s="196">
        <v>6.8792671000000004E-5</v>
      </c>
      <c r="BM768" s="196">
        <v>3.2872012000000001E-7</v>
      </c>
      <c r="BN768" s="108">
        <v>0</v>
      </c>
      <c r="BO768" s="108">
        <v>1.7272727000000002E-2</v>
      </c>
      <c r="BP768" s="108">
        <v>0</v>
      </c>
      <c r="BQ768" s="108">
        <v>0</v>
      </c>
      <c r="BR768" s="108">
        <v>0</v>
      </c>
      <c r="BS768" s="108">
        <v>0</v>
      </c>
      <c r="BU768" s="69">
        <v>4.8251975999999999E-4</v>
      </c>
      <c r="BV768" s="172">
        <v>4.6505202000000002E-5</v>
      </c>
      <c r="BW768" s="69">
        <v>1.3890631000000001E-4</v>
      </c>
      <c r="BX768" s="172">
        <v>1.4210052999999999E-5</v>
      </c>
      <c r="BY768" s="172">
        <v>3.8307933999999999E-5</v>
      </c>
      <c r="BZ768" s="69">
        <v>0</v>
      </c>
      <c r="CA768" s="172">
        <v>4.2066595999999997E-5</v>
      </c>
      <c r="CB768" s="69">
        <v>0</v>
      </c>
      <c r="CC768" s="69">
        <v>1.823018E-4</v>
      </c>
      <c r="CD768" s="172">
        <v>6.0435269000000004E-6</v>
      </c>
      <c r="CE768" s="69">
        <v>0</v>
      </c>
      <c r="CF768" s="69">
        <v>0</v>
      </c>
      <c r="CG768" s="69">
        <v>0</v>
      </c>
      <c r="CH768" s="172">
        <v>2.2964095999999998E-6</v>
      </c>
      <c r="CI768" s="172">
        <v>9.1417704000000005E-6</v>
      </c>
      <c r="CJ768" s="172">
        <v>2.7401633999999998E-6</v>
      </c>
      <c r="CK768" s="69">
        <v>0</v>
      </c>
      <c r="CM768" s="198">
        <v>0</v>
      </c>
      <c r="CN768" s="198">
        <v>4.9818182000000002</v>
      </c>
      <c r="CO768" s="198">
        <v>-3.2862644999999998E-3</v>
      </c>
      <c r="CP768" s="198">
        <v>3.1818182E-2</v>
      </c>
      <c r="CQ768" s="197">
        <v>2.9516806000000001E-5</v>
      </c>
      <c r="CR768" s="197">
        <v>5.9892014E-7</v>
      </c>
      <c r="CS768" s="198">
        <v>1.9444441000000001E-3</v>
      </c>
      <c r="CT768" s="198">
        <v>292.43324000000001</v>
      </c>
      <c r="CU768" s="198">
        <v>1.0737332E-3</v>
      </c>
      <c r="CV768" s="198">
        <v>0</v>
      </c>
      <c r="CX768" s="166"/>
    </row>
    <row r="769" spans="1:102" ht="14.4">
      <c r="A769" t="s">
        <v>3550</v>
      </c>
      <c r="B769" s="85" t="s">
        <v>527</v>
      </c>
      <c r="C769" s="113" t="str">
        <f t="shared" si="439"/>
        <v>A.100.24.124</v>
      </c>
      <c r="D769" s="9" t="s">
        <v>228</v>
      </c>
      <c r="E769" s="112" t="s">
        <v>362</v>
      </c>
      <c r="F769" s="115" t="str">
        <f t="shared" si="440"/>
        <v>Mercury (primary)</v>
      </c>
      <c r="G769" s="143">
        <f t="shared" si="441"/>
        <v>11.551490000000001</v>
      </c>
      <c r="I769" s="118">
        <f t="shared" si="442"/>
        <v>3597.7987212274998</v>
      </c>
      <c r="K769" s="161">
        <f t="shared" si="443"/>
        <v>3554.6241159582</v>
      </c>
      <c r="L769" s="161">
        <f t="shared" si="444"/>
        <v>0.91465650400000009</v>
      </c>
      <c r="M769" s="162">
        <f t="shared" si="445"/>
        <v>40.527225265299997</v>
      </c>
      <c r="N769" s="161">
        <v>1.7327235000000001</v>
      </c>
      <c r="O769" s="132">
        <v>0.78853932000000004</v>
      </c>
      <c r="P769" s="132">
        <v>7.9053008999999994E-2</v>
      </c>
      <c r="Q769" s="132">
        <v>1.4141917E-2</v>
      </c>
      <c r="R769" s="132">
        <v>3.4613102E-2</v>
      </c>
      <c r="S769" s="132">
        <v>1.3609392000000001E-3</v>
      </c>
      <c r="T769" s="132">
        <v>3554.5740000000001</v>
      </c>
      <c r="U769" s="132">
        <v>4.7064175E-2</v>
      </c>
      <c r="V769" s="132">
        <v>40.51</v>
      </c>
      <c r="W769" s="132">
        <v>0</v>
      </c>
      <c r="X769" s="132">
        <v>7.8245999999999993E-3</v>
      </c>
      <c r="Y769" s="132">
        <v>0</v>
      </c>
      <c r="Z769" s="132">
        <v>9.4006652999999996E-3</v>
      </c>
      <c r="AA769" s="132">
        <v>0</v>
      </c>
      <c r="AC769" s="118">
        <f t="shared" si="416"/>
        <v>1.7327235000000001</v>
      </c>
      <c r="AD769" s="118">
        <f t="shared" si="417"/>
        <v>3555.5387724622001</v>
      </c>
      <c r="AE769" s="118">
        <f t="shared" si="418"/>
        <v>0.92405716930000015</v>
      </c>
      <c r="AF769" s="118">
        <f t="shared" si="419"/>
        <v>0.91465650400000009</v>
      </c>
      <c r="AG769" s="118">
        <f t="shared" si="420"/>
        <v>40.517824599999997</v>
      </c>
      <c r="AI769" s="69">
        <v>0.97199999999999998</v>
      </c>
      <c r="AJ769" s="69">
        <v>0</v>
      </c>
      <c r="AK769" s="69">
        <v>0.97199999999999998</v>
      </c>
      <c r="AL769" s="69">
        <v>0</v>
      </c>
      <c r="AM769" s="69">
        <v>0</v>
      </c>
      <c r="AN769" s="69">
        <v>0</v>
      </c>
      <c r="AO769" s="69">
        <v>0</v>
      </c>
      <c r="AQ769" s="116">
        <v>13.652336</v>
      </c>
      <c r="AR769" s="116">
        <v>13.075163999999999</v>
      </c>
      <c r="AS769" s="116">
        <v>0.56239222</v>
      </c>
      <c r="AT769" s="116">
        <v>1.4779799999999999E-2</v>
      </c>
      <c r="AU769" s="150">
        <f t="shared" si="421"/>
        <v>7.8388275821559997E-4</v>
      </c>
      <c r="AV769" s="150">
        <f t="shared" si="422"/>
        <v>2.0798528537279903E-6</v>
      </c>
      <c r="AW769" s="163">
        <f t="shared" si="423"/>
        <v>2.0699999999999998</v>
      </c>
      <c r="AX769" s="196">
        <v>1.0719783E-5</v>
      </c>
      <c r="AY769" s="196">
        <v>3.2344171999999997E-8</v>
      </c>
      <c r="AZ769" s="196">
        <v>8.8368898999999999E-13</v>
      </c>
      <c r="BA769" s="108">
        <v>0</v>
      </c>
      <c r="BB769" s="108">
        <v>0</v>
      </c>
      <c r="BC769" s="196">
        <v>4.5121560000000001E-10</v>
      </c>
      <c r="BD769" s="196">
        <v>1.4320625999999999E-5</v>
      </c>
      <c r="BE769" s="196">
        <v>1.0309593E-10</v>
      </c>
      <c r="BF769" s="196">
        <v>1.6681169E-8</v>
      </c>
      <c r="BG769" s="196">
        <v>2.3487879999999999E-9</v>
      </c>
      <c r="BH769" s="108">
        <v>0</v>
      </c>
      <c r="BI769" s="196">
        <v>2.0250329E-6</v>
      </c>
      <c r="BJ769" s="196">
        <v>9.1094208999999999E-11</v>
      </c>
      <c r="BK769" s="196">
        <v>3.2507509E-9</v>
      </c>
      <c r="BL769" s="196">
        <v>2.9887278000000001E-5</v>
      </c>
      <c r="BM769" s="108">
        <v>7.2895461999999999E-4</v>
      </c>
      <c r="BN769" s="108">
        <v>0</v>
      </c>
      <c r="BO769" s="108">
        <v>2.0699999999999998</v>
      </c>
      <c r="BP769" s="108">
        <v>0</v>
      </c>
      <c r="BQ769" s="108">
        <v>0</v>
      </c>
      <c r="BR769" s="108">
        <v>0</v>
      </c>
      <c r="BS769" s="108">
        <v>0</v>
      </c>
      <c r="BU769" s="69">
        <v>2.6344732</v>
      </c>
      <c r="BV769" s="69">
        <v>1.1500502E-4</v>
      </c>
      <c r="BW769" s="69">
        <v>3.2208619000000002E-4</v>
      </c>
      <c r="BX769" s="69">
        <v>7.0291915999999999E-4</v>
      </c>
      <c r="BY769" s="172">
        <v>9.4733588999999994E-5</v>
      </c>
      <c r="BZ769" s="69">
        <v>0</v>
      </c>
      <c r="CA769" s="172">
        <v>6.1114969999999998E-5</v>
      </c>
      <c r="CB769" s="69">
        <v>0</v>
      </c>
      <c r="CC769" s="69">
        <v>0.17167124</v>
      </c>
      <c r="CD769" s="69">
        <v>2.3520823000000002</v>
      </c>
      <c r="CE769" s="69">
        <v>0</v>
      </c>
      <c r="CF769" s="69">
        <v>0</v>
      </c>
      <c r="CG769" s="69">
        <v>0</v>
      </c>
      <c r="CH769" s="172">
        <v>1.0168643E-5</v>
      </c>
      <c r="CI769" s="172">
        <v>1.2440785E-6</v>
      </c>
      <c r="CJ769" s="69">
        <v>0.10941235000000001</v>
      </c>
      <c r="CK769" s="69">
        <v>0</v>
      </c>
      <c r="CM769" s="198">
        <v>0</v>
      </c>
      <c r="CN769" s="198">
        <v>11.551489999999999</v>
      </c>
      <c r="CO769" s="198">
        <v>1.2299084E-2</v>
      </c>
      <c r="CP769" s="198">
        <v>7.8684760000000006E-2</v>
      </c>
      <c r="CQ769" s="198">
        <v>9.1061666999999998E-4</v>
      </c>
      <c r="CR769" s="198">
        <v>0.10769721</v>
      </c>
      <c r="CS769" s="198">
        <v>4.8085122000000001E-3</v>
      </c>
      <c r="CT769" s="198">
        <v>1574.4015999999999</v>
      </c>
      <c r="CU769" s="198">
        <v>1.5599353E-3</v>
      </c>
      <c r="CV769" s="198">
        <v>0</v>
      </c>
      <c r="CX769" s="166"/>
    </row>
    <row r="770" spans="1:102" ht="14.4">
      <c r="A770" t="s">
        <v>3108</v>
      </c>
      <c r="B770" s="85" t="s">
        <v>527</v>
      </c>
      <c r="C770" s="113" t="str">
        <f t="shared" si="439"/>
        <v>A.100.24.125</v>
      </c>
      <c r="D770" s="9" t="s">
        <v>228</v>
      </c>
      <c r="E770" s="112" t="s">
        <v>362</v>
      </c>
      <c r="F770" s="115" t="str">
        <f t="shared" si="440"/>
        <v>Molybdenum (EoL-RIR = 9%)</v>
      </c>
      <c r="G770" s="143">
        <f t="shared" si="441"/>
        <v>15.518727333333334</v>
      </c>
      <c r="I770" s="118">
        <f t="shared" si="442"/>
        <v>56.511147328</v>
      </c>
      <c r="K770" s="161">
        <f t="shared" si="443"/>
        <v>0.35329492799999995</v>
      </c>
      <c r="L770" s="161">
        <f t="shared" si="444"/>
        <v>6.3060730700000001</v>
      </c>
      <c r="M770" s="162">
        <f t="shared" si="445"/>
        <v>47.523970229999996</v>
      </c>
      <c r="N770" s="161">
        <v>2.3278091000000001</v>
      </c>
      <c r="O770" s="132">
        <v>3.9126669000000001</v>
      </c>
      <c r="P770" s="132">
        <v>2.2468737999999999</v>
      </c>
      <c r="Q770" s="132">
        <v>-7.5826978000000003E-2</v>
      </c>
      <c r="R770" s="132">
        <v>0.19640711999999999</v>
      </c>
      <c r="S770" s="132">
        <v>1.2932936000000001E-2</v>
      </c>
      <c r="T770" s="132">
        <v>0.21978185</v>
      </c>
      <c r="U770" s="132">
        <v>0.14653237</v>
      </c>
      <c r="V770" s="132">
        <v>47.072727</v>
      </c>
      <c r="W770" s="132">
        <v>0</v>
      </c>
      <c r="X770" s="132">
        <v>0.12947839999999999</v>
      </c>
      <c r="Y770" s="132">
        <v>0</v>
      </c>
      <c r="Z770" s="132">
        <v>0.32176483</v>
      </c>
      <c r="AA770" s="132">
        <v>0</v>
      </c>
      <c r="AC770" s="118">
        <f t="shared" si="416"/>
        <v>2.3278091000000001</v>
      </c>
      <c r="AD770" s="118">
        <f t="shared" si="417"/>
        <v>6.6593679980000005</v>
      </c>
      <c r="AE770" s="118">
        <f t="shared" si="418"/>
        <v>6.6278379000000003</v>
      </c>
      <c r="AF770" s="118">
        <f t="shared" si="419"/>
        <v>6.3060730700000001</v>
      </c>
      <c r="AG770" s="118">
        <f t="shared" si="420"/>
        <v>47.202205399999997</v>
      </c>
      <c r="AI770" s="69">
        <v>42.572344000000001</v>
      </c>
      <c r="AJ770" s="69">
        <v>0</v>
      </c>
      <c r="AK770" s="69">
        <v>16.084273</v>
      </c>
      <c r="AL770" s="69">
        <v>0</v>
      </c>
      <c r="AM770" s="69">
        <v>26.488071000000001</v>
      </c>
      <c r="AN770" s="69">
        <v>0</v>
      </c>
      <c r="AO770" s="69">
        <v>0</v>
      </c>
      <c r="AQ770" s="116">
        <v>1.6981778999999999</v>
      </c>
      <c r="AR770" s="116">
        <v>1.5962224</v>
      </c>
      <c r="AS770" s="116">
        <v>5.8141838000000001E-2</v>
      </c>
      <c r="AT770" s="116">
        <v>4.3813636000000003E-2</v>
      </c>
      <c r="AU770" s="150">
        <f t="shared" si="421"/>
        <v>9.5696788127800001E-5</v>
      </c>
      <c r="AV770" s="150">
        <f t="shared" si="422"/>
        <v>2.1502158917360001E-7</v>
      </c>
      <c r="AW770" s="163">
        <f t="shared" si="423"/>
        <v>6.1363636000000001</v>
      </c>
      <c r="AX770" s="196">
        <v>1.4401379E-5</v>
      </c>
      <c r="AY770" s="196">
        <v>4.3452435999999998E-8</v>
      </c>
      <c r="AZ770" s="196">
        <v>1.1871826000000001E-12</v>
      </c>
      <c r="BA770" s="108">
        <v>0</v>
      </c>
      <c r="BB770" s="108">
        <v>0</v>
      </c>
      <c r="BC770" s="196">
        <v>-2.4193722E-9</v>
      </c>
      <c r="BD770" s="196">
        <v>7.1057764000000004E-5</v>
      </c>
      <c r="BE770" s="196">
        <v>-5.5278989000000004E-10</v>
      </c>
      <c r="BF770" s="196">
        <v>8.2770582E-8</v>
      </c>
      <c r="BG770" s="196">
        <v>8.5058882000000003E-8</v>
      </c>
      <c r="BH770" s="108">
        <v>0</v>
      </c>
      <c r="BI770" s="196">
        <v>4.1417823000000001E-9</v>
      </c>
      <c r="BJ770" s="196">
        <v>1.0196825E-10</v>
      </c>
      <c r="BK770" s="196">
        <v>4.7541330999999997E-11</v>
      </c>
      <c r="BL770" s="196">
        <v>3.5316310999999999E-6</v>
      </c>
      <c r="BM770" s="196">
        <v>6.7084334E-6</v>
      </c>
      <c r="BN770" s="108">
        <v>0</v>
      </c>
      <c r="BO770" s="108">
        <v>6.1363636000000001</v>
      </c>
      <c r="BP770" s="108">
        <v>0</v>
      </c>
      <c r="BQ770" s="108">
        <v>0</v>
      </c>
      <c r="BR770" s="108">
        <v>0</v>
      </c>
      <c r="BS770" s="108">
        <v>0</v>
      </c>
      <c r="BU770" s="69">
        <v>2.3118138E-2</v>
      </c>
      <c r="BV770" s="69">
        <v>5.7064539999999997E-4</v>
      </c>
      <c r="BW770" s="69">
        <v>4.3270328999999997E-4</v>
      </c>
      <c r="BX770" s="172">
        <v>1.7186157000000001E-5</v>
      </c>
      <c r="BY770" s="69">
        <v>4.7006024000000003E-4</v>
      </c>
      <c r="BZ770" s="69">
        <v>0</v>
      </c>
      <c r="CA770" s="69">
        <v>2.2132141999999999E-3</v>
      </c>
      <c r="CB770" s="69">
        <v>0</v>
      </c>
      <c r="CC770" s="172">
        <v>2.2711212999999999E-5</v>
      </c>
      <c r="CD770" s="69">
        <v>1.4576336999999999E-4</v>
      </c>
      <c r="CE770" s="69">
        <v>0</v>
      </c>
      <c r="CF770" s="69">
        <v>0</v>
      </c>
      <c r="CG770" s="69">
        <v>0</v>
      </c>
      <c r="CH770" s="172">
        <v>2.2547657E-5</v>
      </c>
      <c r="CI770" s="172">
        <v>2.0586520000000002E-5</v>
      </c>
      <c r="CJ770" s="69">
        <v>1.920272E-2</v>
      </c>
      <c r="CK770" s="69">
        <v>0</v>
      </c>
      <c r="CM770" s="198">
        <v>0</v>
      </c>
      <c r="CN770" s="198">
        <v>15.518727</v>
      </c>
      <c r="CO770" s="198">
        <v>-6.5943056999999999E-2</v>
      </c>
      <c r="CP770" s="198">
        <v>0.39042726999999999</v>
      </c>
      <c r="CQ770" s="197">
        <v>1.2712286999999999E-6</v>
      </c>
      <c r="CR770" s="197">
        <v>3.7791126000000003E-5</v>
      </c>
      <c r="CS770" s="198">
        <v>2.3859439999999999E-2</v>
      </c>
      <c r="CT770" s="198">
        <v>76.974699000000001</v>
      </c>
      <c r="CU770" s="198">
        <v>5.6491413999999997E-2</v>
      </c>
      <c r="CV770" s="198">
        <v>0</v>
      </c>
      <c r="CX770" s="166"/>
    </row>
    <row r="771" spans="1:102" ht="14.4">
      <c r="A771" t="s">
        <v>648</v>
      </c>
      <c r="B771" s="85" t="s">
        <v>527</v>
      </c>
      <c r="C771" s="113" t="str">
        <f t="shared" si="439"/>
        <v>A.100.24.126</v>
      </c>
      <c r="D771" s="9" t="s">
        <v>228</v>
      </c>
      <c r="E771" s="112" t="s">
        <v>362</v>
      </c>
      <c r="F771" s="115" t="str">
        <f t="shared" si="440"/>
        <v>Nickel (primary)</v>
      </c>
      <c r="G771" s="143">
        <f t="shared" si="441"/>
        <v>13.095508000000001</v>
      </c>
      <c r="I771" s="118">
        <f t="shared" si="442"/>
        <v>30.123200646564538</v>
      </c>
      <c r="K771" s="161">
        <f t="shared" si="443"/>
        <v>0.56915312242180005</v>
      </c>
      <c r="L771" s="161">
        <f t="shared" si="444"/>
        <v>14.061451282742741</v>
      </c>
      <c r="M771" s="162">
        <f t="shared" si="445"/>
        <v>13.528270041399999</v>
      </c>
      <c r="N771" s="161">
        <v>1.9643261999999999</v>
      </c>
      <c r="O771" s="132">
        <v>14.033269000000001</v>
      </c>
      <c r="P771" s="132">
        <v>2.8181779000000001E-2</v>
      </c>
      <c r="Q771" s="132">
        <v>0.56911014999999998</v>
      </c>
      <c r="R771" s="164">
        <v>2.6781117E-5</v>
      </c>
      <c r="S771" s="164">
        <v>1.2197407999999999E-6</v>
      </c>
      <c r="T771" s="164">
        <v>1.4971564000000001E-5</v>
      </c>
      <c r="U771" s="164">
        <v>3.3310761999999999E-7</v>
      </c>
      <c r="V771" s="132">
        <v>13.520004999999999</v>
      </c>
      <c r="W771" s="132">
        <v>0</v>
      </c>
      <c r="X771" s="132">
        <v>8.2650413999999991E-3</v>
      </c>
      <c r="Y771" s="164">
        <v>1.7063512E-7</v>
      </c>
      <c r="Z771" s="132">
        <v>0</v>
      </c>
      <c r="AA771" s="132">
        <v>0</v>
      </c>
      <c r="AC771" s="118">
        <f t="shared" si="416"/>
        <v>1.9643261999999999</v>
      </c>
      <c r="AD771" s="118">
        <f t="shared" si="417"/>
        <v>14.630604234529422</v>
      </c>
      <c r="AE771" s="118">
        <f t="shared" si="418"/>
        <v>14.061451112107621</v>
      </c>
      <c r="AF771" s="118">
        <f t="shared" si="419"/>
        <v>14.061451282742741</v>
      </c>
      <c r="AG771" s="118">
        <f t="shared" si="420"/>
        <v>13.528270041399999</v>
      </c>
      <c r="AI771" s="69">
        <v>251.41444999999999</v>
      </c>
      <c r="AJ771" s="69">
        <v>251.40833000000001</v>
      </c>
      <c r="AK771" s="69">
        <v>4.2486868000000001E-3</v>
      </c>
      <c r="AL771" s="69">
        <v>0</v>
      </c>
      <c r="AM771" s="69">
        <v>0</v>
      </c>
      <c r="AN771" s="69">
        <v>8.2813948999999997E-4</v>
      </c>
      <c r="AO771" s="69">
        <v>1.0460275000000001E-3</v>
      </c>
      <c r="AQ771" s="116">
        <v>4.5680680999999996</v>
      </c>
      <c r="AR771" s="116">
        <v>4.4540398000000003</v>
      </c>
      <c r="AS771" s="116">
        <v>9.1309812000000004E-2</v>
      </c>
      <c r="AT771" s="116">
        <v>2.2718512E-2</v>
      </c>
      <c r="AU771" s="150">
        <f t="shared" si="421"/>
        <v>2.6702876142352031E-4</v>
      </c>
      <c r="AV771" s="150">
        <f t="shared" si="422"/>
        <v>3.3768421414551187E-7</v>
      </c>
      <c r="AW771" s="163">
        <f t="shared" si="423"/>
        <v>3.1818644000000003</v>
      </c>
      <c r="AX771" s="196">
        <v>1.2152632E-5</v>
      </c>
      <c r="AY771" s="196">
        <v>3.6667422999999999E-8</v>
      </c>
      <c r="AZ771" s="196">
        <v>1.0018064000000001E-12</v>
      </c>
      <c r="BA771" s="108">
        <v>0</v>
      </c>
      <c r="BB771" s="108">
        <v>0</v>
      </c>
      <c r="BC771" s="196">
        <v>1.8156864000000001E-8</v>
      </c>
      <c r="BD771" s="108">
        <v>2.5485797000000002E-4</v>
      </c>
      <c r="BE771" s="196">
        <v>4.1485654000000001E-9</v>
      </c>
      <c r="BF771" s="196">
        <v>2.9686703999999999E-7</v>
      </c>
      <c r="BG771" s="108">
        <v>0</v>
      </c>
      <c r="BH771" s="108">
        <v>0</v>
      </c>
      <c r="BI771" s="196">
        <v>4.0859449000000002E-15</v>
      </c>
      <c r="BJ771" s="196">
        <v>1.5225035999999999E-13</v>
      </c>
      <c r="BK771" s="196">
        <v>2.7602807E-14</v>
      </c>
      <c r="BL771" s="196">
        <v>2.0289035999999999E-13</v>
      </c>
      <c r="BM771" s="196">
        <v>2.3566299000000002E-12</v>
      </c>
      <c r="BN771" s="108">
        <v>0</v>
      </c>
      <c r="BO771" s="108">
        <v>0.6680005</v>
      </c>
      <c r="BP771" s="108">
        <v>2.5138639</v>
      </c>
      <c r="BQ771" s="108">
        <v>0</v>
      </c>
      <c r="BR771" s="108">
        <v>0</v>
      </c>
      <c r="BS771" s="108">
        <v>0</v>
      </c>
      <c r="BU771" s="69">
        <v>4.7204991E-3</v>
      </c>
      <c r="BV771" s="69">
        <v>2.0466910999999998E-3</v>
      </c>
      <c r="BW771" s="69">
        <v>3.6513752000000001E-4</v>
      </c>
      <c r="BX771" s="172">
        <v>1.6242306999999999E-10</v>
      </c>
      <c r="BY771" s="69">
        <v>1.6859538000000001E-3</v>
      </c>
      <c r="BZ771" s="69">
        <v>0</v>
      </c>
      <c r="CA771" s="69">
        <v>0</v>
      </c>
      <c r="CB771" s="69">
        <v>0</v>
      </c>
      <c r="CC771" s="172">
        <v>1.9831752999999999E-9</v>
      </c>
      <c r="CD771" s="172">
        <v>1.0278781E-8</v>
      </c>
      <c r="CE771" s="69">
        <v>0</v>
      </c>
      <c r="CF771" s="69">
        <v>0</v>
      </c>
      <c r="CG771" s="69">
        <v>0</v>
      </c>
      <c r="CH771" s="69">
        <v>2.4164567999999999E-4</v>
      </c>
      <c r="CI771" s="69">
        <v>3.0356803999999999E-4</v>
      </c>
      <c r="CJ771" s="172">
        <v>7.7490527E-5</v>
      </c>
      <c r="CK771" s="69">
        <v>0</v>
      </c>
      <c r="CM771" s="198">
        <v>0</v>
      </c>
      <c r="CN771" s="198">
        <v>13.095508000000001</v>
      </c>
      <c r="CO771" s="198">
        <v>0.49472664999999999</v>
      </c>
      <c r="CP771" s="198">
        <v>1.4003162</v>
      </c>
      <c r="CQ771" s="197">
        <v>1.8485961000000002E-12</v>
      </c>
      <c r="CR771" s="197">
        <v>2.1846776E-10</v>
      </c>
      <c r="CS771" s="198">
        <v>8.5575532999999995E-2</v>
      </c>
      <c r="CT771" s="198">
        <v>7.5040753000000002E-2</v>
      </c>
      <c r="CU771" s="198">
        <v>0</v>
      </c>
      <c r="CV771" s="198">
        <v>0</v>
      </c>
      <c r="CX771" s="166"/>
    </row>
    <row r="772" spans="1:102" ht="14.4">
      <c r="A772" t="s">
        <v>649</v>
      </c>
      <c r="B772" s="85" t="s">
        <v>527</v>
      </c>
      <c r="C772" s="113" t="str">
        <f t="shared" si="439"/>
        <v>A.100.24.127</v>
      </c>
      <c r="D772" s="9" t="s">
        <v>228</v>
      </c>
      <c r="E772" s="112" t="s">
        <v>362</v>
      </c>
      <c r="F772" s="115" t="str">
        <f t="shared" si="440"/>
        <v>Nickel (secondary)</v>
      </c>
      <c r="G772" s="143">
        <f t="shared" si="441"/>
        <v>0.62959024666666674</v>
      </c>
      <c r="I772" s="118">
        <f t="shared" si="442"/>
        <v>0.11028324454283552</v>
      </c>
      <c r="K772" s="161">
        <f t="shared" si="443"/>
        <v>2.8134910235999996E-3</v>
      </c>
      <c r="L772" s="161">
        <f t="shared" si="444"/>
        <v>1.029386941E-2</v>
      </c>
      <c r="M772" s="162">
        <f t="shared" si="445"/>
        <v>2.7373471092355089E-3</v>
      </c>
      <c r="N772" s="161">
        <v>9.4438537000000003E-2</v>
      </c>
      <c r="O772" s="132">
        <v>7.0284416000000001E-3</v>
      </c>
      <c r="P772" s="132">
        <v>2.3899158000000001E-3</v>
      </c>
      <c r="Q772" s="132">
        <v>2.0309906000000001E-3</v>
      </c>
      <c r="R772" s="132">
        <v>6.8602783000000001E-4</v>
      </c>
      <c r="S772" s="164">
        <v>4.4787316000000003E-6</v>
      </c>
      <c r="T772" s="164">
        <v>9.1993861999999996E-5</v>
      </c>
      <c r="U772" s="132">
        <v>1.2910695000000001E-4</v>
      </c>
      <c r="V772" s="164">
        <v>4.8816293999999999E-5</v>
      </c>
      <c r="W772" s="132">
        <v>5.6667399000000002E-4</v>
      </c>
      <c r="X772" s="132">
        <v>2.6869000999999999E-3</v>
      </c>
      <c r="Y772" s="132">
        <v>1.7973107E-4</v>
      </c>
      <c r="Z772" s="164">
        <v>1.6307056000000001E-6</v>
      </c>
      <c r="AA772" s="164">
        <v>9.6355088000000005E-12</v>
      </c>
      <c r="AC772" s="118">
        <f t="shared" si="416"/>
        <v>9.4438537000000003E-2</v>
      </c>
      <c r="AD772" s="118">
        <f t="shared" si="417"/>
        <v>1.23609553736E-2</v>
      </c>
      <c r="AE772" s="118">
        <f t="shared" si="418"/>
        <v>9.5490950555999991E-3</v>
      </c>
      <c r="AF772" s="118">
        <f t="shared" si="419"/>
        <v>1.029386941E-2</v>
      </c>
      <c r="AG772" s="118">
        <f t="shared" si="420"/>
        <v>2.7357164036355087E-3</v>
      </c>
      <c r="AI772" s="69">
        <v>8.4253277000000004</v>
      </c>
      <c r="AJ772" s="69">
        <v>8.4063072000000005</v>
      </c>
      <c r="AK772" s="69">
        <v>3.8560298999999998E-3</v>
      </c>
      <c r="AL772" s="69">
        <v>0</v>
      </c>
      <c r="AM772" s="69">
        <v>5.8094226999999999E-4</v>
      </c>
      <c r="AN772" s="69">
        <v>1.3478492999999999E-2</v>
      </c>
      <c r="AO772" s="69">
        <v>1.1050146000000001E-3</v>
      </c>
      <c r="AQ772" s="116">
        <v>1.3223352000000001E-2</v>
      </c>
      <c r="AR772" s="116">
        <v>1.2206574E-2</v>
      </c>
      <c r="AS772" s="116">
        <v>5.3207144000000004E-4</v>
      </c>
      <c r="AT772" s="116">
        <v>4.8470666000000002E-4</v>
      </c>
      <c r="AU772" s="150">
        <f t="shared" si="421"/>
        <v>7.318089698668918E-7</v>
      </c>
      <c r="AV772" s="150">
        <f t="shared" si="422"/>
        <v>1.9677198332197565E-9</v>
      </c>
      <c r="AW772" s="163">
        <f t="shared" si="423"/>
        <v>6.7886086646299998E-2</v>
      </c>
      <c r="AX772" s="196">
        <v>5.8442723999999999E-7</v>
      </c>
      <c r="AY772" s="196">
        <v>1.7633646E-9</v>
      </c>
      <c r="AZ772" s="196">
        <v>4.8177363999999998E-14</v>
      </c>
      <c r="BA772" s="196">
        <v>4.7000169999999999E-15</v>
      </c>
      <c r="BB772" s="196">
        <v>1.3331749E-15</v>
      </c>
      <c r="BC772" s="196">
        <v>2.4709849E-10</v>
      </c>
      <c r="BD772" s="196">
        <v>1.4709214999999999E-7</v>
      </c>
      <c r="BE772" s="196">
        <v>3.6065432999999998E-11</v>
      </c>
      <c r="BF772" s="196">
        <v>1.6818325000000001E-10</v>
      </c>
      <c r="BG772" s="196">
        <v>5.4932085000000002E-15</v>
      </c>
      <c r="BH772" s="196">
        <v>1.6505051999999999E-16</v>
      </c>
      <c r="BI772" s="196">
        <v>5.1690859000000002E-14</v>
      </c>
      <c r="BJ772" s="196">
        <v>7.9663705E-16</v>
      </c>
      <c r="BK772" s="196">
        <v>2.2708766999999998E-16</v>
      </c>
      <c r="BL772" s="196">
        <v>1.9908586999999999E-12</v>
      </c>
      <c r="BM772" s="196">
        <v>4.0484485000000003E-11</v>
      </c>
      <c r="BN772" s="196">
        <v>1.3017091E-20</v>
      </c>
      <c r="BO772" s="196">
        <v>4.0396463000000001E-6</v>
      </c>
      <c r="BP772" s="108">
        <v>6.7882047000000001E-2</v>
      </c>
      <c r="BQ772" s="108">
        <v>0</v>
      </c>
      <c r="BR772" s="108">
        <v>0</v>
      </c>
      <c r="BS772" s="108">
        <v>0</v>
      </c>
      <c r="BU772" s="172">
        <v>3.0484113000000001E-5</v>
      </c>
      <c r="BV772" s="172">
        <v>1.2369172000000001E-6</v>
      </c>
      <c r="BW772" s="172">
        <v>1.7554647000000002E-5</v>
      </c>
      <c r="BX772" s="172">
        <v>1.5355249000000001E-8</v>
      </c>
      <c r="BY772" s="172">
        <v>1.0059498999999999E-6</v>
      </c>
      <c r="BZ772" s="172">
        <v>1.5220878999999999E-7</v>
      </c>
      <c r="CA772" s="172">
        <v>1.2026351E-10</v>
      </c>
      <c r="CB772" s="172">
        <v>2.3107862E-7</v>
      </c>
      <c r="CC772" s="172">
        <v>1.0527683E-8</v>
      </c>
      <c r="CD772" s="172">
        <v>6.5936300999999996E-8</v>
      </c>
      <c r="CE772" s="172">
        <v>3.7803109999999998E-12</v>
      </c>
      <c r="CF772" s="172">
        <v>2.8785637000000001E-17</v>
      </c>
      <c r="CG772" s="172">
        <v>2.4715973000000001E-13</v>
      </c>
      <c r="CH772" s="172">
        <v>4.5467490000000002E-7</v>
      </c>
      <c r="CI772" s="172">
        <v>9.7513639999999994E-6</v>
      </c>
      <c r="CJ772" s="172">
        <v>5.3295450000000001E-9</v>
      </c>
      <c r="CK772" s="69">
        <v>0</v>
      </c>
      <c r="CM772" s="197">
        <v>2.9154608999999999E-13</v>
      </c>
      <c r="CN772" s="198">
        <v>0.62945035999999999</v>
      </c>
      <c r="CO772" s="198">
        <v>4.7179205000000002E-3</v>
      </c>
      <c r="CP772" s="198">
        <v>8.8117070000000004E-4</v>
      </c>
      <c r="CQ772" s="197">
        <v>2.3457446999999999E-11</v>
      </c>
      <c r="CR772" s="197">
        <v>2.7756469999999999E-9</v>
      </c>
      <c r="CS772" s="197">
        <v>4.7459987000000001E-5</v>
      </c>
      <c r="CT772" s="198">
        <v>6.9014178000000005E-4</v>
      </c>
      <c r="CU772" s="197">
        <v>3.6539755E-9</v>
      </c>
      <c r="CV772" s="197">
        <v>5.3595735999999998E-5</v>
      </c>
      <c r="CX772" s="166"/>
    </row>
    <row r="773" spans="1:102" ht="14.4">
      <c r="A773" t="s">
        <v>650</v>
      </c>
      <c r="B773" s="85" t="s">
        <v>527</v>
      </c>
      <c r="C773" s="113" t="str">
        <f t="shared" si="439"/>
        <v>A.100.24.128</v>
      </c>
      <c r="D773" s="9" t="s">
        <v>228</v>
      </c>
      <c r="E773" s="112" t="s">
        <v>362</v>
      </c>
      <c r="F773" s="115" t="str">
        <f t="shared" si="440"/>
        <v>Nickel trade mix (84% prim 16% sec)</v>
      </c>
      <c r="G773" s="143">
        <f t="shared" si="441"/>
        <v>11.100961333333334</v>
      </c>
      <c r="I773" s="118">
        <f t="shared" si="442"/>
        <v>25.321134362679743</v>
      </c>
      <c r="K773" s="161">
        <f t="shared" si="443"/>
        <v>0.47853877690130003</v>
      </c>
      <c r="L773" s="161">
        <f t="shared" si="444"/>
        <v>11.813266586064001</v>
      </c>
      <c r="M773" s="162">
        <f t="shared" si="445"/>
        <v>11.364184799714442</v>
      </c>
      <c r="N773" s="161">
        <v>1.6651442000000001</v>
      </c>
      <c r="O773" s="132">
        <v>11.789071</v>
      </c>
      <c r="P773" s="132">
        <v>2.4055080999999999E-2</v>
      </c>
      <c r="Q773" s="132">
        <v>0.47837748000000002</v>
      </c>
      <c r="R773" s="132">
        <v>1.3226059000000001E-4</v>
      </c>
      <c r="S773" s="164">
        <v>1.7411793E-6</v>
      </c>
      <c r="T773" s="164">
        <v>2.7295132E-5</v>
      </c>
      <c r="U773" s="164">
        <v>2.0936922E-5</v>
      </c>
      <c r="V773" s="132">
        <v>11.356812</v>
      </c>
      <c r="W773" s="164">
        <v>9.0667838000000004E-5</v>
      </c>
      <c r="X773" s="132">
        <v>7.3725387999999999E-3</v>
      </c>
      <c r="Y773" s="164">
        <v>2.8900303999999999E-5</v>
      </c>
      <c r="Z773" s="164">
        <v>2.6091290000000001E-7</v>
      </c>
      <c r="AA773" s="164">
        <v>1.5416814E-12</v>
      </c>
      <c r="AC773" s="118">
        <f t="shared" si="416"/>
        <v>1.6651442000000001</v>
      </c>
      <c r="AD773" s="118">
        <f t="shared" si="417"/>
        <v>12.291685794823302</v>
      </c>
      <c r="AE773" s="118">
        <f t="shared" si="418"/>
        <v>11.813147278834901</v>
      </c>
      <c r="AF773" s="118">
        <f t="shared" si="419"/>
        <v>11.813266586064001</v>
      </c>
      <c r="AG773" s="118">
        <f t="shared" si="420"/>
        <v>11.364184538801542</v>
      </c>
      <c r="AI773" s="69">
        <v>212.53619</v>
      </c>
      <c r="AJ773" s="69">
        <v>212.52799999999999</v>
      </c>
      <c r="AK773" s="69">
        <v>4.1858616000000001E-3</v>
      </c>
      <c r="AL773" s="69">
        <v>0</v>
      </c>
      <c r="AM773" s="172">
        <v>9.2950764000000006E-5</v>
      </c>
      <c r="AN773" s="69">
        <v>2.8521961E-3</v>
      </c>
      <c r="AO773" s="69">
        <v>1.0554653999999999E-3</v>
      </c>
      <c r="AQ773" s="116">
        <v>3.8392930000000001</v>
      </c>
      <c r="AR773" s="116">
        <v>3.7433464999999999</v>
      </c>
      <c r="AS773" s="116">
        <v>7.6785373000000004E-2</v>
      </c>
      <c r="AT773" s="116">
        <v>1.9161102999999999E-2</v>
      </c>
      <c r="AU773" s="150">
        <f t="shared" si="421"/>
        <v>2.2442124924901722E-4</v>
      </c>
      <c r="AV773" s="150">
        <f t="shared" si="422"/>
        <v>2.8396957247425555E-7</v>
      </c>
      <c r="AW773" s="163">
        <f t="shared" si="423"/>
        <v>2.68362787</v>
      </c>
      <c r="AX773" s="196">
        <v>1.0301719E-5</v>
      </c>
      <c r="AY773" s="196">
        <v>3.1082774000000002E-8</v>
      </c>
      <c r="AZ773" s="196">
        <v>8.4922573999999999E-13</v>
      </c>
      <c r="BA773" s="196">
        <v>7.5200272E-16</v>
      </c>
      <c r="BB773" s="196">
        <v>2.1330799E-16</v>
      </c>
      <c r="BC773" s="196">
        <v>1.5291302000000001E-8</v>
      </c>
      <c r="BD773" s="108">
        <v>2.1410423000000001E-4</v>
      </c>
      <c r="BE773" s="196">
        <v>3.4905654000000001E-9</v>
      </c>
      <c r="BF773" s="196">
        <v>2.4939522000000002E-7</v>
      </c>
      <c r="BG773" s="196">
        <v>8.7891337E-16</v>
      </c>
      <c r="BH773" s="196">
        <v>2.6408083000000001E-17</v>
      </c>
      <c r="BI773" s="196">
        <v>1.1702731000000001E-14</v>
      </c>
      <c r="BJ773" s="196">
        <v>1.2801777E-13</v>
      </c>
      <c r="BK773" s="196">
        <v>2.3222690999999999E-14</v>
      </c>
      <c r="BL773" s="196">
        <v>4.8896529000000001E-13</v>
      </c>
      <c r="BM773" s="196">
        <v>8.4570866000000007E-12</v>
      </c>
      <c r="BN773" s="196">
        <v>2.0827346E-21</v>
      </c>
      <c r="BO773" s="108">
        <v>0.56112107</v>
      </c>
      <c r="BP773" s="108">
        <v>2.1225068</v>
      </c>
      <c r="BQ773" s="108">
        <v>0</v>
      </c>
      <c r="BR773" s="108">
        <v>0</v>
      </c>
      <c r="BS773" s="108">
        <v>0</v>
      </c>
      <c r="BU773" s="69">
        <v>3.9700967E-3</v>
      </c>
      <c r="BV773" s="69">
        <v>1.7194184E-3</v>
      </c>
      <c r="BW773" s="69">
        <v>3.0952425999999998E-4</v>
      </c>
      <c r="BX773" s="172">
        <v>2.5932752000000001E-9</v>
      </c>
      <c r="BY773" s="69">
        <v>1.4163621E-3</v>
      </c>
      <c r="BZ773" s="172">
        <v>2.4353406E-8</v>
      </c>
      <c r="CA773" s="172">
        <v>1.9242162E-11</v>
      </c>
      <c r="CB773" s="172">
        <v>3.6972580000000001E-8</v>
      </c>
      <c r="CC773" s="172">
        <v>3.3502965E-9</v>
      </c>
      <c r="CD773" s="172">
        <v>1.9183984E-8</v>
      </c>
      <c r="CE773" s="172">
        <v>6.0484976000000004E-13</v>
      </c>
      <c r="CF773" s="172">
        <v>4.6057019000000002E-18</v>
      </c>
      <c r="CG773" s="172">
        <v>3.9545556999999998E-14</v>
      </c>
      <c r="CH773" s="69">
        <v>2.0305512000000001E-4</v>
      </c>
      <c r="CI773" s="69">
        <v>2.5655737000000002E-4</v>
      </c>
      <c r="CJ773" s="172">
        <v>6.5092896000000004E-5</v>
      </c>
      <c r="CK773" s="69">
        <v>0</v>
      </c>
      <c r="CM773" s="197">
        <v>4.6647374000000001E-14</v>
      </c>
      <c r="CN773" s="198">
        <v>11.100939</v>
      </c>
      <c r="CO773" s="198">
        <v>0.41632524999999998</v>
      </c>
      <c r="CP773" s="198">
        <v>1.1764066</v>
      </c>
      <c r="CQ773" s="197">
        <v>5.3060122E-12</v>
      </c>
      <c r="CR773" s="197">
        <v>6.2761644000000001E-10</v>
      </c>
      <c r="CS773" s="198">
        <v>7.1891041000000003E-2</v>
      </c>
      <c r="CT773" s="198">
        <v>6.3144654999999994E-2</v>
      </c>
      <c r="CU773" s="197">
        <v>5.8463607999999997E-10</v>
      </c>
      <c r="CV773" s="197">
        <v>8.5753178000000001E-6</v>
      </c>
      <c r="CX773" s="166"/>
    </row>
    <row r="774" spans="1:102" ht="14.4">
      <c r="A774" t="s">
        <v>1706</v>
      </c>
      <c r="B774" s="85" t="s">
        <v>527</v>
      </c>
      <c r="C774" s="113" t="str">
        <f t="shared" si="439"/>
        <v>A.100.24.129</v>
      </c>
      <c r="D774" s="9" t="s">
        <v>228</v>
      </c>
      <c r="E774" s="112" t="s">
        <v>362</v>
      </c>
      <c r="F774" s="115" t="str">
        <f t="shared" si="440"/>
        <v>Palladium - CRM (primary)</v>
      </c>
      <c r="G774" s="143">
        <f t="shared" si="441"/>
        <v>23700</v>
      </c>
      <c r="I774" s="118">
        <f t="shared" si="442"/>
        <v>29749.958230976074</v>
      </c>
      <c r="K774" s="161">
        <f t="shared" si="443"/>
        <v>682.63415934910006</v>
      </c>
      <c r="L774" s="161">
        <f t="shared" si="444"/>
        <v>16204.56407162697</v>
      </c>
      <c r="M774" s="162">
        <f t="shared" si="445"/>
        <v>9307.76</v>
      </c>
      <c r="N774" s="161">
        <v>3555</v>
      </c>
      <c r="O774" s="132">
        <v>16134.615</v>
      </c>
      <c r="P774" s="132">
        <v>69.948891000000003</v>
      </c>
      <c r="Q774" s="132">
        <v>682.62480000000005</v>
      </c>
      <c r="R774" s="132">
        <v>0</v>
      </c>
      <c r="S774" s="132">
        <v>0</v>
      </c>
      <c r="T774" s="132">
        <v>9.3593491000000008E-3</v>
      </c>
      <c r="U774" s="132">
        <v>1.8062697E-4</v>
      </c>
      <c r="V774" s="132">
        <v>9307.76</v>
      </c>
      <c r="W774" s="132">
        <v>0</v>
      </c>
      <c r="X774" s="132">
        <v>0</v>
      </c>
      <c r="Y774" s="132">
        <v>0</v>
      </c>
      <c r="Z774" s="132">
        <v>0</v>
      </c>
      <c r="AA774" s="132">
        <v>0</v>
      </c>
      <c r="AC774" s="118">
        <f t="shared" si="416"/>
        <v>3555</v>
      </c>
      <c r="AD774" s="118">
        <f t="shared" si="417"/>
        <v>16887.198230976068</v>
      </c>
      <c r="AE774" s="118">
        <f t="shared" si="418"/>
        <v>16204.56407162697</v>
      </c>
      <c r="AF774" s="118">
        <f t="shared" si="419"/>
        <v>16204.56407162697</v>
      </c>
      <c r="AG774" s="118">
        <f t="shared" si="420"/>
        <v>9307.76</v>
      </c>
      <c r="AI774" s="69">
        <v>363300</v>
      </c>
      <c r="AJ774" s="69">
        <v>363300</v>
      </c>
      <c r="AK774" s="69">
        <v>0</v>
      </c>
      <c r="AL774" s="69">
        <v>0</v>
      </c>
      <c r="AM774" s="69">
        <v>0</v>
      </c>
      <c r="AN774" s="69">
        <v>0</v>
      </c>
      <c r="AO774" s="69">
        <v>0</v>
      </c>
      <c r="AQ774" s="116">
        <v>5399.3669</v>
      </c>
      <c r="AR774" s="116">
        <v>5254.7901000000002</v>
      </c>
      <c r="AS774" s="116">
        <v>111.58278</v>
      </c>
      <c r="AT774" s="116">
        <v>32.993940000000002</v>
      </c>
      <c r="AU774" s="150">
        <f t="shared" si="421"/>
        <v>0.31503537999999998</v>
      </c>
      <c r="AV774" s="150">
        <f t="shared" si="422"/>
        <v>4.1265821305E-4</v>
      </c>
      <c r="AW774" s="163">
        <f t="shared" si="423"/>
        <v>4621</v>
      </c>
      <c r="AX774" s="108">
        <v>2.1993599999999999E-2</v>
      </c>
      <c r="AY774" s="196">
        <v>6.6359999999999995E-5</v>
      </c>
      <c r="AZ774" s="196">
        <v>1.8130500000000001E-9</v>
      </c>
      <c r="BA774" s="108">
        <v>0</v>
      </c>
      <c r="BB774" s="108">
        <v>0</v>
      </c>
      <c r="BC774" s="196">
        <v>2.1780000000000002E-5</v>
      </c>
      <c r="BD774" s="108">
        <v>0.29302</v>
      </c>
      <c r="BE774" s="196">
        <v>4.9764000000000003E-6</v>
      </c>
      <c r="BF774" s="108">
        <v>3.4131999999999999E-4</v>
      </c>
      <c r="BG774" s="108">
        <v>0</v>
      </c>
      <c r="BH774" s="108">
        <v>0</v>
      </c>
      <c r="BI774" s="108">
        <v>0</v>
      </c>
      <c r="BJ774" s="108">
        <v>0</v>
      </c>
      <c r="BK774" s="108">
        <v>0</v>
      </c>
      <c r="BL774" s="108">
        <v>0</v>
      </c>
      <c r="BM774" s="108">
        <v>0</v>
      </c>
      <c r="BN774" s="108">
        <v>0</v>
      </c>
      <c r="BO774" s="108">
        <v>988</v>
      </c>
      <c r="BP774" s="108">
        <v>3633</v>
      </c>
      <c r="BQ774" s="108">
        <v>0</v>
      </c>
      <c r="BR774" s="108">
        <v>0</v>
      </c>
      <c r="BS774" s="108">
        <v>0</v>
      </c>
      <c r="BU774" s="69">
        <v>6.3560565000000002</v>
      </c>
      <c r="BV774" s="69">
        <v>2.3531632</v>
      </c>
      <c r="BW774" s="69">
        <v>0.66081889000000005</v>
      </c>
      <c r="BX774" s="172">
        <v>2.1158062E-8</v>
      </c>
      <c r="BY774" s="69">
        <v>1.9383813999999999</v>
      </c>
      <c r="BZ774" s="69">
        <v>0</v>
      </c>
      <c r="CA774" s="69">
        <v>0</v>
      </c>
      <c r="CB774" s="69">
        <v>0</v>
      </c>
      <c r="CC774" s="69">
        <v>0</v>
      </c>
      <c r="CD774" s="172">
        <v>6.1931358000000003E-6</v>
      </c>
      <c r="CE774" s="69">
        <v>0</v>
      </c>
      <c r="CF774" s="69">
        <v>0</v>
      </c>
      <c r="CG774" s="69">
        <v>0</v>
      </c>
      <c r="CH774" s="69">
        <v>0.28323869000000002</v>
      </c>
      <c r="CI774" s="69">
        <v>0.44285098000000001</v>
      </c>
      <c r="CJ774" s="69">
        <v>0.67759711</v>
      </c>
      <c r="CK774" s="69">
        <v>0</v>
      </c>
      <c r="CM774" s="198">
        <v>0</v>
      </c>
      <c r="CN774" s="198">
        <v>23700</v>
      </c>
      <c r="CO774" s="198">
        <v>593.67197999999996</v>
      </c>
      <c r="CP774" s="198">
        <v>1610</v>
      </c>
      <c r="CQ774" s="198">
        <v>0</v>
      </c>
      <c r="CR774" s="198">
        <v>0</v>
      </c>
      <c r="CS774" s="198">
        <v>98.388870999999995</v>
      </c>
      <c r="CT774" s="198">
        <v>0</v>
      </c>
      <c r="CU774" s="198">
        <v>0</v>
      </c>
      <c r="CV774" s="198">
        <v>0</v>
      </c>
      <c r="CX774" s="166"/>
    </row>
    <row r="775" spans="1:102" ht="14.4">
      <c r="A775" t="s">
        <v>1707</v>
      </c>
      <c r="B775" s="85" t="s">
        <v>527</v>
      </c>
      <c r="C775" s="113" t="str">
        <f t="shared" si="439"/>
        <v>A.100.24.130</v>
      </c>
      <c r="D775" s="9" t="s">
        <v>228</v>
      </c>
      <c r="E775" s="112" t="s">
        <v>362</v>
      </c>
      <c r="F775" s="115" t="str">
        <f t="shared" si="440"/>
        <v>Palladium - CRM (secondary)</v>
      </c>
      <c r="G775" s="143">
        <f t="shared" si="441"/>
        <v>342.09361999999999</v>
      </c>
      <c r="I775" s="118">
        <f t="shared" si="442"/>
        <v>68.101499790350005</v>
      </c>
      <c r="K775" s="161">
        <f t="shared" si="443"/>
        <v>3.3682836790000001</v>
      </c>
      <c r="L775" s="161">
        <f t="shared" si="444"/>
        <v>13.34752892435</v>
      </c>
      <c r="M775" s="162">
        <f t="shared" si="445"/>
        <v>7.1644186999999998E-2</v>
      </c>
      <c r="N775" s="161">
        <v>51.314042999999998</v>
      </c>
      <c r="O775" s="132">
        <v>10.084600999999999</v>
      </c>
      <c r="P775" s="132">
        <v>2.8304711999999999</v>
      </c>
      <c r="Q775" s="132">
        <v>2.5640461000000001</v>
      </c>
      <c r="R775" s="132">
        <v>0.73823609999999995</v>
      </c>
      <c r="S775" s="132">
        <v>1.4244878000000001E-2</v>
      </c>
      <c r="T775" s="132">
        <v>5.1756600999999999E-2</v>
      </c>
      <c r="U775" s="132">
        <v>0.43212450000000002</v>
      </c>
      <c r="V775" s="132">
        <v>1.1796938999999999E-2</v>
      </c>
      <c r="W775" s="132">
        <v>0</v>
      </c>
      <c r="X775" s="132">
        <v>5.9847247999999999E-2</v>
      </c>
      <c r="Y775" s="132">
        <v>3.3222435000000001E-4</v>
      </c>
      <c r="Z775" s="132">
        <v>0</v>
      </c>
      <c r="AA775" s="132">
        <v>0</v>
      </c>
      <c r="AC775" s="118">
        <f t="shared" ref="AC775:AC838" si="446">N775</f>
        <v>51.314042999999998</v>
      </c>
      <c r="AD775" s="118">
        <f t="shared" ref="AD775:AD838" si="447">O775+P775+Q775+R775+S775+T775+U775</f>
        <v>16.715480378999999</v>
      </c>
      <c r="AE775" s="118">
        <f t="shared" ref="AE775:AE838" si="448">O775+P775+U775+Z775</f>
        <v>13.3471967</v>
      </c>
      <c r="AF775" s="118">
        <f t="shared" ref="AF775:AF838" si="449">Y775+O775+P775+U775+W775</f>
        <v>13.34752892435</v>
      </c>
      <c r="AG775" s="118">
        <f t="shared" ref="AG775:AG838" si="450">V775+X775+AA775</f>
        <v>7.1644186999999998E-2</v>
      </c>
      <c r="AI775" s="69">
        <v>4205.9904999999999</v>
      </c>
      <c r="AJ775" s="69">
        <v>4194.7419</v>
      </c>
      <c r="AK775" s="69">
        <v>7.4344406999999997</v>
      </c>
      <c r="AL775" s="69">
        <v>0</v>
      </c>
      <c r="AM775" s="69">
        <v>0</v>
      </c>
      <c r="AN775" s="69">
        <v>1.7855189</v>
      </c>
      <c r="AO775" s="69">
        <v>2.0286455999999999</v>
      </c>
      <c r="AQ775" s="116">
        <v>9.2273862999999992</v>
      </c>
      <c r="AR775" s="116">
        <v>8.6345007999999996</v>
      </c>
      <c r="AS775" s="116">
        <v>0.32460600000000001</v>
      </c>
      <c r="AT775" s="116">
        <v>0.26827942999999999</v>
      </c>
      <c r="AU775" s="150">
        <f t="shared" ref="AU775:AU838" si="451">AX775+BA775+BB775+BC775+BD775+BL775+BM775+BQ775</f>
        <v>5.1765592913499995E-4</v>
      </c>
      <c r="AV775" s="150">
        <f t="shared" ref="AV775:AV838" si="452">AY775+AZ775+BE775+BF775+BG775+BH775+BI775+BJ775+BK775+BN775+BR775+BS775</f>
        <v>1.2004659876114898E-6</v>
      </c>
      <c r="AW775" s="163">
        <f t="shared" ref="AW775:AW838" si="453">BO775+BP775</f>
        <v>37.57414874322</v>
      </c>
      <c r="AX775" s="108">
        <v>3.1876533999999998E-4</v>
      </c>
      <c r="AY775" s="196">
        <v>9.6184278000000001E-7</v>
      </c>
      <c r="AZ775" s="196">
        <v>2.6276773E-11</v>
      </c>
      <c r="BA775" s="108">
        <v>0</v>
      </c>
      <c r="BB775" s="108">
        <v>0</v>
      </c>
      <c r="BC775" s="196">
        <v>1.1119828999999999E-7</v>
      </c>
      <c r="BD775" s="108">
        <v>1.9870190999999999E-4</v>
      </c>
      <c r="BE775" s="196">
        <v>2.0846740000000001E-8</v>
      </c>
      <c r="BF775" s="196">
        <v>2.1771895E-7</v>
      </c>
      <c r="BG775" s="108">
        <v>0</v>
      </c>
      <c r="BH775" s="108">
        <v>0</v>
      </c>
      <c r="BI775" s="196">
        <v>2.8133717000000001E-11</v>
      </c>
      <c r="BJ775" s="196">
        <v>2.5947747999999998E-12</v>
      </c>
      <c r="BK775" s="196">
        <v>5.1234668999999996E-13</v>
      </c>
      <c r="BL775" s="196">
        <v>3.100572E-9</v>
      </c>
      <c r="BM775" s="196">
        <v>7.4380273000000006E-8</v>
      </c>
      <c r="BN775" s="108">
        <v>0</v>
      </c>
      <c r="BO775" s="108">
        <v>9.8974321999999995E-4</v>
      </c>
      <c r="BP775" s="108">
        <v>37.573158999999997</v>
      </c>
      <c r="BQ775" s="108">
        <v>0</v>
      </c>
      <c r="BR775" s="108">
        <v>0</v>
      </c>
      <c r="BS775" s="108">
        <v>0</v>
      </c>
      <c r="BU775" s="69">
        <v>1.8726847000000001E-2</v>
      </c>
      <c r="BV775" s="69">
        <v>1.5182346E-3</v>
      </c>
      <c r="BW775" s="69">
        <v>9.5384778000000003E-3</v>
      </c>
      <c r="BX775" s="172">
        <v>5.1674556000000001E-5</v>
      </c>
      <c r="BY775" s="69">
        <v>1.8861605E-3</v>
      </c>
      <c r="BZ775" s="172">
        <v>3.3849783000000003E-5</v>
      </c>
      <c r="CA775" s="69">
        <v>0</v>
      </c>
      <c r="CB775" s="172">
        <v>5.1376686000000001E-5</v>
      </c>
      <c r="CC775" s="172">
        <v>2.1978211999999999E-5</v>
      </c>
      <c r="CD775" s="172">
        <v>5.228038E-5</v>
      </c>
      <c r="CE775" s="69">
        <v>0</v>
      </c>
      <c r="CF775" s="69">
        <v>0</v>
      </c>
      <c r="CG775" s="69">
        <v>0</v>
      </c>
      <c r="CH775" s="69">
        <v>5.8560527999999997E-4</v>
      </c>
      <c r="CI775" s="69">
        <v>4.9872090999999999E-3</v>
      </c>
      <c r="CJ775" s="172">
        <v>1.660928E-13</v>
      </c>
      <c r="CK775" s="69">
        <v>0</v>
      </c>
      <c r="CM775" s="198">
        <v>0</v>
      </c>
      <c r="CN775" s="198">
        <v>341.00551999999999</v>
      </c>
      <c r="CO775" s="198">
        <v>0.97116533000000005</v>
      </c>
      <c r="CP775" s="198">
        <v>1.0465175</v>
      </c>
      <c r="CQ775" s="197">
        <v>1.3134577999999999E-8</v>
      </c>
      <c r="CR775" s="197">
        <v>1.5907190999999999E-6</v>
      </c>
      <c r="CS775" s="198">
        <v>8.0320743E-2</v>
      </c>
      <c r="CT775" s="198">
        <v>2.1737646000000002</v>
      </c>
      <c r="CU775" s="198">
        <v>0</v>
      </c>
      <c r="CV775" s="198">
        <v>1.1904079999999999E-2</v>
      </c>
      <c r="CX775" s="166"/>
    </row>
    <row r="776" spans="1:102" ht="14.4">
      <c r="A776" t="s">
        <v>1708</v>
      </c>
      <c r="B776" s="85" t="s">
        <v>527</v>
      </c>
      <c r="C776" s="113" t="str">
        <f t="shared" si="439"/>
        <v>A.100.24.131</v>
      </c>
      <c r="D776" s="9" t="s">
        <v>228</v>
      </c>
      <c r="E776" s="112" t="s">
        <v>362</v>
      </c>
      <c r="F776" s="115" t="str">
        <f t="shared" si="440"/>
        <v>Palladium - CRM trade mix (67% prim 33% sec)</v>
      </c>
      <c r="G776" s="143">
        <f t="shared" si="441"/>
        <v>15991.890666666668</v>
      </c>
      <c r="I776" s="118">
        <f t="shared" si="442"/>
        <v>19954.94551349774</v>
      </c>
      <c r="K776" s="161">
        <f t="shared" si="443"/>
        <v>458.47641916169999</v>
      </c>
      <c r="L776" s="161">
        <f t="shared" si="444"/>
        <v>10861.462644744041</v>
      </c>
      <c r="M776" s="162">
        <f t="shared" si="445"/>
        <v>6236.2228495919999</v>
      </c>
      <c r="N776" s="161">
        <v>2398.7836000000002</v>
      </c>
      <c r="O776" s="132">
        <v>10813.52</v>
      </c>
      <c r="P776" s="132">
        <v>47.799813</v>
      </c>
      <c r="Q776" s="132">
        <v>458.20474999999999</v>
      </c>
      <c r="R776" s="132">
        <v>0.24361790999999999</v>
      </c>
      <c r="S776" s="132">
        <v>4.7008097E-3</v>
      </c>
      <c r="T776" s="132">
        <v>2.3350441999999999E-2</v>
      </c>
      <c r="U776" s="132">
        <v>0.14272211000000001</v>
      </c>
      <c r="V776" s="132">
        <v>6236.2030999999997</v>
      </c>
      <c r="W776" s="132">
        <v>0</v>
      </c>
      <c r="X776" s="132">
        <v>1.9749592E-2</v>
      </c>
      <c r="Y776" s="132">
        <v>1.0963404E-4</v>
      </c>
      <c r="Z776" s="132">
        <v>0</v>
      </c>
      <c r="AA776" s="132">
        <v>0</v>
      </c>
      <c r="AC776" s="118">
        <f t="shared" si="446"/>
        <v>2398.7836000000002</v>
      </c>
      <c r="AD776" s="118">
        <f t="shared" si="447"/>
        <v>11319.938954271702</v>
      </c>
      <c r="AE776" s="118">
        <f t="shared" si="448"/>
        <v>10861.46253511</v>
      </c>
      <c r="AF776" s="118">
        <f t="shared" si="449"/>
        <v>10861.462644744041</v>
      </c>
      <c r="AG776" s="118">
        <f t="shared" si="450"/>
        <v>6236.2228495919999</v>
      </c>
      <c r="AI776" s="69">
        <v>244798.98</v>
      </c>
      <c r="AJ776" s="69">
        <v>244795.26</v>
      </c>
      <c r="AK776" s="69">
        <v>2.4533654</v>
      </c>
      <c r="AL776" s="69">
        <v>0</v>
      </c>
      <c r="AM776" s="69">
        <v>0</v>
      </c>
      <c r="AN776" s="69">
        <v>0.58922123999999998</v>
      </c>
      <c r="AO776" s="69">
        <v>0.66945304000000005</v>
      </c>
      <c r="AQ776" s="116">
        <v>3620.6208000000001</v>
      </c>
      <c r="AR776" s="116">
        <v>3523.5587999999998</v>
      </c>
      <c r="AS776" s="116">
        <v>74.867582999999996</v>
      </c>
      <c r="AT776" s="116">
        <v>22.194472000000001</v>
      </c>
      <c r="AU776" s="150">
        <f t="shared" si="451"/>
        <v>0.2112445298636787</v>
      </c>
      <c r="AV776" s="150">
        <f t="shared" si="452"/>
        <v>2.7687715912427688E-4</v>
      </c>
      <c r="AW776" s="163">
        <f t="shared" si="453"/>
        <v>3108.4694300000001</v>
      </c>
      <c r="AX776" s="108">
        <v>1.4840905E-2</v>
      </c>
      <c r="AY776" s="196">
        <v>4.4778608E-5</v>
      </c>
      <c r="AZ776" s="196">
        <v>1.2234148000000001E-9</v>
      </c>
      <c r="BA776" s="108">
        <v>0</v>
      </c>
      <c r="BB776" s="108">
        <v>0</v>
      </c>
      <c r="BC776" s="196">
        <v>1.4629295E-5</v>
      </c>
      <c r="BD776" s="108">
        <v>0.19638897</v>
      </c>
      <c r="BE776" s="196">
        <v>3.3410674E-6</v>
      </c>
      <c r="BF776" s="108">
        <v>2.2875624999999999E-4</v>
      </c>
      <c r="BG776" s="108">
        <v>0</v>
      </c>
      <c r="BH776" s="108">
        <v>0</v>
      </c>
      <c r="BI776" s="196">
        <v>9.2841268000000001E-12</v>
      </c>
      <c r="BJ776" s="196">
        <v>8.5627569000000002E-13</v>
      </c>
      <c r="BK776" s="196">
        <v>1.6907441000000001E-13</v>
      </c>
      <c r="BL776" s="196">
        <v>1.0231887000000001E-9</v>
      </c>
      <c r="BM776" s="196">
        <v>2.454549E-8</v>
      </c>
      <c r="BN776" s="108">
        <v>0</v>
      </c>
      <c r="BO776" s="108">
        <v>661.96033</v>
      </c>
      <c r="BP776" s="108">
        <v>2446.5091000000002</v>
      </c>
      <c r="BQ776" s="108">
        <v>0</v>
      </c>
      <c r="BR776" s="108">
        <v>0</v>
      </c>
      <c r="BS776" s="108">
        <v>0</v>
      </c>
      <c r="BU776" s="69">
        <v>4.2647377000000004</v>
      </c>
      <c r="BV776" s="69">
        <v>1.5771204000000001</v>
      </c>
      <c r="BW776" s="69">
        <v>0.44589635</v>
      </c>
      <c r="BX776" s="172">
        <v>1.7066779E-5</v>
      </c>
      <c r="BY776" s="69">
        <v>1.2993380000000001</v>
      </c>
      <c r="BZ776" s="172">
        <v>1.1170428000000001E-5</v>
      </c>
      <c r="CA776" s="69">
        <v>0</v>
      </c>
      <c r="CB776" s="172">
        <v>1.6954306000000001E-5</v>
      </c>
      <c r="CC776" s="172">
        <v>7.2528100000000001E-6</v>
      </c>
      <c r="CD776" s="172">
        <v>2.1401926E-5</v>
      </c>
      <c r="CE776" s="69">
        <v>0</v>
      </c>
      <c r="CF776" s="69">
        <v>0</v>
      </c>
      <c r="CG776" s="69">
        <v>0</v>
      </c>
      <c r="CH776" s="69">
        <v>0.18996316999999999</v>
      </c>
      <c r="CI776" s="69">
        <v>0.29835592999999999</v>
      </c>
      <c r="CJ776" s="69">
        <v>0.45399005999999997</v>
      </c>
      <c r="CK776" s="69">
        <v>0</v>
      </c>
      <c r="CM776" s="198">
        <v>0</v>
      </c>
      <c r="CN776" s="198">
        <v>15991.531999999999</v>
      </c>
      <c r="CO776" s="198">
        <v>398.08071000000001</v>
      </c>
      <c r="CP776" s="198">
        <v>1079.0454</v>
      </c>
      <c r="CQ776" s="197">
        <v>4.3344106000000003E-9</v>
      </c>
      <c r="CR776" s="197">
        <v>5.2493730999999997E-7</v>
      </c>
      <c r="CS776" s="198">
        <v>65.947049000000007</v>
      </c>
      <c r="CT776" s="198">
        <v>0.71734231000000004</v>
      </c>
      <c r="CU776" s="198">
        <v>0</v>
      </c>
      <c r="CV776" s="198">
        <v>3.9283462999999998E-3</v>
      </c>
      <c r="CX776" s="166"/>
    </row>
    <row r="777" spans="1:102" ht="14.4">
      <c r="A777" t="s">
        <v>1709</v>
      </c>
      <c r="B777" s="85" t="s">
        <v>527</v>
      </c>
      <c r="C777" s="113" t="str">
        <f t="shared" si="439"/>
        <v>A.100.24.132</v>
      </c>
      <c r="D777" s="9" t="s">
        <v>228</v>
      </c>
      <c r="E777" s="112" t="s">
        <v>362</v>
      </c>
      <c r="F777" s="115" t="str">
        <f t="shared" si="440"/>
        <v>Platinum - CRM (primary)</v>
      </c>
      <c r="G777" s="143">
        <f t="shared" si="441"/>
        <v>33300</v>
      </c>
      <c r="I777" s="118">
        <f t="shared" si="442"/>
        <v>23667.792252713538</v>
      </c>
      <c r="K777" s="161">
        <f t="shared" si="443"/>
        <v>393.03178871620003</v>
      </c>
      <c r="L777" s="161">
        <f t="shared" si="444"/>
        <v>8972.0004639973395</v>
      </c>
      <c r="M777" s="162">
        <f t="shared" si="445"/>
        <v>9307.76</v>
      </c>
      <c r="N777" s="161">
        <v>4995</v>
      </c>
      <c r="O777" s="132">
        <v>8859.0059999999994</v>
      </c>
      <c r="P777" s="132">
        <v>112.99436</v>
      </c>
      <c r="Q777" s="132">
        <v>393.02640000000002</v>
      </c>
      <c r="R777" s="132">
        <v>0</v>
      </c>
      <c r="S777" s="132">
        <v>0</v>
      </c>
      <c r="T777" s="132">
        <v>5.3887162000000001E-3</v>
      </c>
      <c r="U777" s="132">
        <v>1.0399734E-4</v>
      </c>
      <c r="V777" s="132">
        <v>9307.76</v>
      </c>
      <c r="W777" s="132">
        <v>0</v>
      </c>
      <c r="X777" s="132">
        <v>0</v>
      </c>
      <c r="Y777" s="132">
        <v>0</v>
      </c>
      <c r="Z777" s="132">
        <v>0</v>
      </c>
      <c r="AA777" s="132">
        <v>0</v>
      </c>
      <c r="AC777" s="118">
        <f t="shared" si="446"/>
        <v>4995</v>
      </c>
      <c r="AD777" s="118">
        <f t="shared" si="447"/>
        <v>9365.0322527135395</v>
      </c>
      <c r="AE777" s="118">
        <f t="shared" si="448"/>
        <v>8972.0004639973395</v>
      </c>
      <c r="AF777" s="118">
        <f t="shared" si="449"/>
        <v>8972.0004639973395</v>
      </c>
      <c r="AG777" s="118">
        <f t="shared" si="450"/>
        <v>9307.76</v>
      </c>
      <c r="AI777" s="69">
        <v>465150</v>
      </c>
      <c r="AJ777" s="69">
        <v>465150</v>
      </c>
      <c r="AK777" s="69">
        <v>0</v>
      </c>
      <c r="AL777" s="69">
        <v>0</v>
      </c>
      <c r="AM777" s="69">
        <v>0</v>
      </c>
      <c r="AN777" s="69">
        <v>0</v>
      </c>
      <c r="AO777" s="69">
        <v>0</v>
      </c>
      <c r="AQ777" s="116">
        <v>3323.6415999999999</v>
      </c>
      <c r="AR777" s="116">
        <v>3199.2730000000001</v>
      </c>
      <c r="AS777" s="116">
        <v>76.662657999999993</v>
      </c>
      <c r="AT777" s="116">
        <v>47.705910000000003</v>
      </c>
      <c r="AU777" s="150">
        <f t="shared" si="451"/>
        <v>0.19180294000000001</v>
      </c>
      <c r="AV777" s="150">
        <f t="shared" si="452"/>
        <v>2.8351574744999998E-4</v>
      </c>
      <c r="AW777" s="163">
        <f t="shared" si="453"/>
        <v>6681.5</v>
      </c>
      <c r="AX777" s="108">
        <v>3.09024E-2</v>
      </c>
      <c r="AY777" s="196">
        <v>9.3239999999999995E-5</v>
      </c>
      <c r="AZ777" s="196">
        <v>2.5474499999999999E-9</v>
      </c>
      <c r="BA777" s="108">
        <v>0</v>
      </c>
      <c r="BB777" s="108">
        <v>0</v>
      </c>
      <c r="BC777" s="196">
        <v>1.254E-5</v>
      </c>
      <c r="BD777" s="108">
        <v>0.160888</v>
      </c>
      <c r="BE777" s="196">
        <v>2.8652000000000001E-6</v>
      </c>
      <c r="BF777" s="108">
        <v>1.8740799999999999E-4</v>
      </c>
      <c r="BG777" s="108">
        <v>0</v>
      </c>
      <c r="BH777" s="108">
        <v>0</v>
      </c>
      <c r="BI777" s="108">
        <v>0</v>
      </c>
      <c r="BJ777" s="108">
        <v>0</v>
      </c>
      <c r="BK777" s="108">
        <v>0</v>
      </c>
      <c r="BL777" s="108">
        <v>0</v>
      </c>
      <c r="BM777" s="108">
        <v>0</v>
      </c>
      <c r="BN777" s="108">
        <v>0</v>
      </c>
      <c r="BO777" s="108">
        <v>2030</v>
      </c>
      <c r="BP777" s="108">
        <v>4651.5</v>
      </c>
      <c r="BQ777" s="108">
        <v>0</v>
      </c>
      <c r="BR777" s="108">
        <v>0</v>
      </c>
      <c r="BS777" s="108">
        <v>0</v>
      </c>
      <c r="BU777" s="69">
        <v>6.6452906</v>
      </c>
      <c r="BV777" s="69">
        <v>1.2920474</v>
      </c>
      <c r="BW777" s="69">
        <v>0.92849236000000002</v>
      </c>
      <c r="BX777" s="172">
        <v>1.2181915000000001E-8</v>
      </c>
      <c r="BY777" s="69">
        <v>1.0643039000000001</v>
      </c>
      <c r="BZ777" s="69">
        <v>0</v>
      </c>
      <c r="CA777" s="69">
        <v>0</v>
      </c>
      <c r="CB777" s="69">
        <v>0</v>
      </c>
      <c r="CC777" s="69">
        <v>0</v>
      </c>
      <c r="CD777" s="172">
        <v>3.5657447999999999E-6</v>
      </c>
      <c r="CE777" s="69">
        <v>0</v>
      </c>
      <c r="CF777" s="69">
        <v>0</v>
      </c>
      <c r="CG777" s="69">
        <v>0</v>
      </c>
      <c r="CH777" s="69">
        <v>0.15900001</v>
      </c>
      <c r="CI777" s="69">
        <v>0.56700284000000001</v>
      </c>
      <c r="CJ777" s="69">
        <v>2.6344406</v>
      </c>
      <c r="CK777" s="69">
        <v>0</v>
      </c>
      <c r="CM777" s="198">
        <v>0</v>
      </c>
      <c r="CN777" s="198">
        <v>33300</v>
      </c>
      <c r="CO777" s="198">
        <v>341.81114000000002</v>
      </c>
      <c r="CP777" s="198">
        <v>884</v>
      </c>
      <c r="CQ777" s="198">
        <v>0</v>
      </c>
      <c r="CR777" s="198">
        <v>0</v>
      </c>
      <c r="CS777" s="198">
        <v>54.022212000000003</v>
      </c>
      <c r="CT777" s="198">
        <v>0</v>
      </c>
      <c r="CU777" s="198">
        <v>0</v>
      </c>
      <c r="CV777" s="198">
        <v>0</v>
      </c>
      <c r="CX777" s="166"/>
    </row>
    <row r="778" spans="1:102" ht="14.4">
      <c r="A778" t="s">
        <v>1710</v>
      </c>
      <c r="B778" s="85" t="s">
        <v>527</v>
      </c>
      <c r="C778" s="113" t="str">
        <f t="shared" si="439"/>
        <v>A.100.24.133</v>
      </c>
      <c r="D778" s="9" t="s">
        <v>228</v>
      </c>
      <c r="E778" s="112" t="s">
        <v>362</v>
      </c>
      <c r="F778" s="115" t="str">
        <f t="shared" si="440"/>
        <v>Platinum - CRM (secondary)</v>
      </c>
      <c r="G778" s="143">
        <f t="shared" si="441"/>
        <v>1207.9864</v>
      </c>
      <c r="I778" s="118">
        <f t="shared" si="442"/>
        <v>240.47710892840001</v>
      </c>
      <c r="K778" s="161">
        <f t="shared" si="443"/>
        <v>11.893939304</v>
      </c>
      <c r="L778" s="161">
        <f t="shared" si="444"/>
        <v>47.132222736400003</v>
      </c>
      <c r="M778" s="162">
        <f t="shared" si="445"/>
        <v>0.25298688800000002</v>
      </c>
      <c r="N778" s="161">
        <v>181.19795999999999</v>
      </c>
      <c r="O778" s="132">
        <v>35.610311000000003</v>
      </c>
      <c r="P778" s="132">
        <v>9.9948390000000007</v>
      </c>
      <c r="Q778" s="132">
        <v>9.0540499000000008</v>
      </c>
      <c r="R778" s="132">
        <v>2.6068278</v>
      </c>
      <c r="S778" s="132">
        <v>5.0300904E-2</v>
      </c>
      <c r="T778" s="132">
        <v>0.1827607</v>
      </c>
      <c r="U778" s="132">
        <v>1.5258996</v>
      </c>
      <c r="V778" s="132">
        <v>4.1656848000000003E-2</v>
      </c>
      <c r="W778" s="132">
        <v>0</v>
      </c>
      <c r="X778" s="132">
        <v>0.21133004</v>
      </c>
      <c r="Y778" s="132">
        <v>1.1731364000000001E-3</v>
      </c>
      <c r="Z778" s="132">
        <v>0</v>
      </c>
      <c r="AA778" s="132">
        <v>0</v>
      </c>
      <c r="AC778" s="118">
        <f t="shared" si="446"/>
        <v>181.19795999999999</v>
      </c>
      <c r="AD778" s="118">
        <f t="shared" si="447"/>
        <v>59.024988904000004</v>
      </c>
      <c r="AE778" s="118">
        <f t="shared" si="448"/>
        <v>47.131049600000004</v>
      </c>
      <c r="AF778" s="118">
        <f t="shared" si="449"/>
        <v>47.132222736400003</v>
      </c>
      <c r="AG778" s="118">
        <f t="shared" si="450"/>
        <v>0.25298688800000002</v>
      </c>
      <c r="AI778" s="69">
        <v>14852.013999999999</v>
      </c>
      <c r="AJ778" s="69">
        <v>14812.294</v>
      </c>
      <c r="AK778" s="69">
        <v>26.252179000000002</v>
      </c>
      <c r="AL778" s="69">
        <v>0</v>
      </c>
      <c r="AM778" s="69">
        <v>0</v>
      </c>
      <c r="AN778" s="69">
        <v>6.3049480999999998</v>
      </c>
      <c r="AO778" s="69">
        <v>7.1634665000000002</v>
      </c>
      <c r="AQ778" s="116">
        <v>32.583351999999998</v>
      </c>
      <c r="AR778" s="116">
        <v>30.48978</v>
      </c>
      <c r="AS778" s="116">
        <v>1.1462348</v>
      </c>
      <c r="AT778" s="116">
        <v>0.94733683999999996</v>
      </c>
      <c r="AU778" s="150">
        <f t="shared" si="451"/>
        <v>1.827924445687E-3</v>
      </c>
      <c r="AV778" s="150">
        <f t="shared" si="452"/>
        <v>4.2390341607347992E-6</v>
      </c>
      <c r="AW778" s="163">
        <f t="shared" si="453"/>
        <v>132.680234939</v>
      </c>
      <c r="AX778" s="108">
        <v>1.1256104999999999E-3</v>
      </c>
      <c r="AY778" s="196">
        <v>3.3964180999999998E-6</v>
      </c>
      <c r="AZ778" s="196">
        <v>9.2787419E-11</v>
      </c>
      <c r="BA778" s="108">
        <v>0</v>
      </c>
      <c r="BB778" s="108">
        <v>0</v>
      </c>
      <c r="BC778" s="196">
        <v>3.9265864000000001E-7</v>
      </c>
      <c r="BD778" s="108">
        <v>7.0164768999999997E-4</v>
      </c>
      <c r="BE778" s="196">
        <v>7.3613117E-8</v>
      </c>
      <c r="BF778" s="196">
        <v>7.6879984E-7</v>
      </c>
      <c r="BG778" s="108">
        <v>0</v>
      </c>
      <c r="BH778" s="108">
        <v>0</v>
      </c>
      <c r="BI778" s="196">
        <v>9.9344581000000004E-11</v>
      </c>
      <c r="BJ778" s="196">
        <v>9.1625580000000005E-12</v>
      </c>
      <c r="BK778" s="196">
        <v>1.8091767999999999E-12</v>
      </c>
      <c r="BL778" s="196">
        <v>1.0948607E-8</v>
      </c>
      <c r="BM778" s="196">
        <v>2.6264843999999999E-7</v>
      </c>
      <c r="BN778" s="108">
        <v>0</v>
      </c>
      <c r="BO778" s="108">
        <v>3.4949389999999999E-3</v>
      </c>
      <c r="BP778" s="108">
        <v>132.67674</v>
      </c>
      <c r="BQ778" s="108">
        <v>0</v>
      </c>
      <c r="BR778" s="108">
        <v>0</v>
      </c>
      <c r="BS778" s="108">
        <v>0</v>
      </c>
      <c r="BU778" s="69">
        <v>6.6127441999999995E-2</v>
      </c>
      <c r="BV778" s="69">
        <v>5.3611251E-3</v>
      </c>
      <c r="BW778" s="69">
        <v>3.3681864999999998E-2</v>
      </c>
      <c r="BX778" s="69">
        <v>1.8247099000000001E-4</v>
      </c>
      <c r="BY778" s="69">
        <v>6.6603293000000001E-3</v>
      </c>
      <c r="BZ778" s="69">
        <v>1.1952890999999999E-4</v>
      </c>
      <c r="CA778" s="69">
        <v>0</v>
      </c>
      <c r="CB778" s="69">
        <v>1.8141916E-4</v>
      </c>
      <c r="CC778" s="172">
        <v>7.7608523000000004E-5</v>
      </c>
      <c r="CD778" s="69">
        <v>1.8461024E-4</v>
      </c>
      <c r="CE778" s="69">
        <v>0</v>
      </c>
      <c r="CF778" s="69">
        <v>0</v>
      </c>
      <c r="CG778" s="69">
        <v>0</v>
      </c>
      <c r="CH778" s="69">
        <v>2.0678643000000001E-3</v>
      </c>
      <c r="CI778" s="69">
        <v>1.761062E-2</v>
      </c>
      <c r="CJ778" s="172">
        <v>5.8649979999999996E-13</v>
      </c>
      <c r="CK778" s="69">
        <v>0</v>
      </c>
      <c r="CM778" s="198">
        <v>0</v>
      </c>
      <c r="CN778" s="198">
        <v>1204.1441</v>
      </c>
      <c r="CO778" s="198">
        <v>3.4293374999999999</v>
      </c>
      <c r="CP778" s="198">
        <v>3.6954178</v>
      </c>
      <c r="CQ778" s="197">
        <v>4.6380259000000002E-8</v>
      </c>
      <c r="CR778" s="197">
        <v>5.6170792999999998E-6</v>
      </c>
      <c r="CS778" s="198">
        <v>0.28362517999999998</v>
      </c>
      <c r="CT778" s="198">
        <v>7.6759046</v>
      </c>
      <c r="CU778" s="198">
        <v>0</v>
      </c>
      <c r="CV778" s="198">
        <v>4.2035177E-2</v>
      </c>
      <c r="CX778" s="166"/>
    </row>
    <row r="779" spans="1:102" ht="14.4">
      <c r="A779" t="s">
        <v>1711</v>
      </c>
      <c r="B779" s="85" t="s">
        <v>527</v>
      </c>
      <c r="C779" s="113" t="str">
        <f t="shared" si="439"/>
        <v>A.100.24.134</v>
      </c>
      <c r="D779" s="9" t="s">
        <v>228</v>
      </c>
      <c r="E779" s="112" t="s">
        <v>362</v>
      </c>
      <c r="F779" s="115" t="str">
        <f t="shared" si="440"/>
        <v>Platinum - CRM trade mix (75% prim 25% sec)</v>
      </c>
      <c r="G779" s="143">
        <f t="shared" si="441"/>
        <v>25276.99666666667</v>
      </c>
      <c r="I779" s="118">
        <f t="shared" si="442"/>
        <v>17810.963484563112</v>
      </c>
      <c r="K779" s="161">
        <f t="shared" si="443"/>
        <v>297.74732387799997</v>
      </c>
      <c r="L779" s="161">
        <f t="shared" si="444"/>
        <v>6740.7834281741107</v>
      </c>
      <c r="M779" s="162">
        <f t="shared" si="445"/>
        <v>6980.8832325109997</v>
      </c>
      <c r="N779" s="161">
        <v>3791.5495000000001</v>
      </c>
      <c r="O779" s="132">
        <v>6653.1571000000004</v>
      </c>
      <c r="P779" s="132">
        <v>87.244482000000005</v>
      </c>
      <c r="Q779" s="132">
        <v>297.03330999999997</v>
      </c>
      <c r="R779" s="132">
        <v>0.65170693999999996</v>
      </c>
      <c r="S779" s="132">
        <v>1.2575226E-2</v>
      </c>
      <c r="T779" s="132">
        <v>4.9731711999999997E-2</v>
      </c>
      <c r="U779" s="132">
        <v>0.38155288999999998</v>
      </c>
      <c r="V779" s="132">
        <v>6980.8303999999998</v>
      </c>
      <c r="W779" s="132">
        <v>0</v>
      </c>
      <c r="X779" s="132">
        <v>5.2832510999999999E-2</v>
      </c>
      <c r="Y779" s="132">
        <v>2.9328410999999999E-4</v>
      </c>
      <c r="Z779" s="132">
        <v>0</v>
      </c>
      <c r="AA779" s="132">
        <v>0</v>
      </c>
      <c r="AC779" s="118">
        <f t="shared" si="446"/>
        <v>3791.5495000000001</v>
      </c>
      <c r="AD779" s="118">
        <f t="shared" si="447"/>
        <v>7038.5304587680002</v>
      </c>
      <c r="AE779" s="118">
        <f t="shared" si="448"/>
        <v>6740.7831348900008</v>
      </c>
      <c r="AF779" s="118">
        <f t="shared" si="449"/>
        <v>6740.7834281741107</v>
      </c>
      <c r="AG779" s="118">
        <f t="shared" si="450"/>
        <v>6980.8832325109997</v>
      </c>
      <c r="AI779" s="69">
        <v>352575.5</v>
      </c>
      <c r="AJ779" s="69">
        <v>352565.57</v>
      </c>
      <c r="AK779" s="69">
        <v>6.5630448000000001</v>
      </c>
      <c r="AL779" s="69">
        <v>0</v>
      </c>
      <c r="AM779" s="69">
        <v>0</v>
      </c>
      <c r="AN779" s="69">
        <v>1.5762370000000001</v>
      </c>
      <c r="AO779" s="69">
        <v>1.7908666</v>
      </c>
      <c r="AQ779" s="116">
        <v>2500.877</v>
      </c>
      <c r="AR779" s="116">
        <v>2407.0772000000002</v>
      </c>
      <c r="AS779" s="116">
        <v>57.783552</v>
      </c>
      <c r="AT779" s="116">
        <v>36.016266999999999</v>
      </c>
      <c r="AU779" s="150">
        <f t="shared" si="451"/>
        <v>0.1443091845639618</v>
      </c>
      <c r="AV779" s="150">
        <f t="shared" si="452"/>
        <v>2.1369656966347864E-4</v>
      </c>
      <c r="AW779" s="163">
        <f t="shared" si="453"/>
        <v>5044.2950999999994</v>
      </c>
      <c r="AX779" s="108">
        <v>2.3458203E-2</v>
      </c>
      <c r="AY779" s="196">
        <v>7.0779104999999995E-5</v>
      </c>
      <c r="AZ779" s="196">
        <v>1.9337844000000001E-9</v>
      </c>
      <c r="BA779" s="108">
        <v>0</v>
      </c>
      <c r="BB779" s="108">
        <v>0</v>
      </c>
      <c r="BC779" s="196">
        <v>9.5031647000000002E-6</v>
      </c>
      <c r="BD779" s="108">
        <v>0.12084141</v>
      </c>
      <c r="BE779" s="196">
        <v>2.1673033000000001E-6</v>
      </c>
      <c r="BF779" s="108">
        <v>1.4074819999999999E-4</v>
      </c>
      <c r="BG779" s="108">
        <v>0</v>
      </c>
      <c r="BH779" s="108">
        <v>0</v>
      </c>
      <c r="BI779" s="196">
        <v>2.4836144999999999E-11</v>
      </c>
      <c r="BJ779" s="196">
        <v>2.2906395000000001E-12</v>
      </c>
      <c r="BK779" s="196">
        <v>4.5229419E-13</v>
      </c>
      <c r="BL779" s="196">
        <v>2.7371518E-9</v>
      </c>
      <c r="BM779" s="196">
        <v>6.5662109999999998E-8</v>
      </c>
      <c r="BN779" s="108">
        <v>0</v>
      </c>
      <c r="BO779" s="108">
        <v>1522.5009</v>
      </c>
      <c r="BP779" s="108">
        <v>3521.7941999999998</v>
      </c>
      <c r="BQ779" s="108">
        <v>0</v>
      </c>
      <c r="BR779" s="108">
        <v>0</v>
      </c>
      <c r="BS779" s="108">
        <v>0</v>
      </c>
      <c r="BU779" s="69">
        <v>5.0004998000000001</v>
      </c>
      <c r="BV779" s="69">
        <v>0.97037580999999995</v>
      </c>
      <c r="BW779" s="69">
        <v>0.70478974000000005</v>
      </c>
      <c r="BX779" s="172">
        <v>4.5626883000000002E-5</v>
      </c>
      <c r="BY779" s="69">
        <v>0.79989297000000004</v>
      </c>
      <c r="BZ779" s="172">
        <v>2.9882227E-5</v>
      </c>
      <c r="CA779" s="69">
        <v>0</v>
      </c>
      <c r="CB779" s="172">
        <v>4.5354788999999998E-5</v>
      </c>
      <c r="CC779" s="172">
        <v>1.9402131E-5</v>
      </c>
      <c r="CD779" s="172">
        <v>4.8826869E-5</v>
      </c>
      <c r="CE779" s="69">
        <v>0</v>
      </c>
      <c r="CF779" s="69">
        <v>0</v>
      </c>
      <c r="CG779" s="69">
        <v>0</v>
      </c>
      <c r="CH779" s="69">
        <v>0.11976697</v>
      </c>
      <c r="CI779" s="69">
        <v>0.42965479000000001</v>
      </c>
      <c r="CJ779" s="69">
        <v>1.9758304</v>
      </c>
      <c r="CK779" s="69">
        <v>0</v>
      </c>
      <c r="CM779" s="198">
        <v>0</v>
      </c>
      <c r="CN779" s="198">
        <v>25276.036</v>
      </c>
      <c r="CO779" s="198">
        <v>257.21569</v>
      </c>
      <c r="CP779" s="198">
        <v>663.92385000000002</v>
      </c>
      <c r="CQ779" s="197">
        <v>1.1595065E-8</v>
      </c>
      <c r="CR779" s="197">
        <v>1.4042698E-6</v>
      </c>
      <c r="CS779" s="198">
        <v>40.587566000000002</v>
      </c>
      <c r="CT779" s="198">
        <v>1.9189761999999999</v>
      </c>
      <c r="CU779" s="198">
        <v>0</v>
      </c>
      <c r="CV779" s="198">
        <v>1.0508794E-2</v>
      </c>
      <c r="CX779" s="166"/>
    </row>
    <row r="780" spans="1:102" ht="14.4">
      <c r="A780" t="s">
        <v>1712</v>
      </c>
      <c r="B780" s="85" t="s">
        <v>527</v>
      </c>
      <c r="C780" s="113" t="str">
        <f t="shared" si="439"/>
        <v>A.100.24.135</v>
      </c>
      <c r="D780" s="9" t="s">
        <v>228</v>
      </c>
      <c r="E780" s="112" t="s">
        <v>362</v>
      </c>
      <c r="F780" s="115" t="str">
        <f t="shared" si="440"/>
        <v>Rhodium - CRM (primary)</v>
      </c>
      <c r="G780" s="143">
        <f t="shared" si="441"/>
        <v>34900</v>
      </c>
      <c r="I780" s="118">
        <f t="shared" si="442"/>
        <v>19366.907570901843</v>
      </c>
      <c r="K780" s="161">
        <f t="shared" si="443"/>
        <v>206.85883616639998</v>
      </c>
      <c r="L780" s="161">
        <f t="shared" si="444"/>
        <v>4617.2887347354445</v>
      </c>
      <c r="M780" s="162">
        <f t="shared" si="445"/>
        <v>9307.76</v>
      </c>
      <c r="N780" s="161">
        <v>5235</v>
      </c>
      <c r="O780" s="132">
        <v>4509.6750000000002</v>
      </c>
      <c r="P780" s="132">
        <v>107.61368</v>
      </c>
      <c r="Q780" s="132">
        <v>206.85599999999999</v>
      </c>
      <c r="R780" s="132">
        <v>0</v>
      </c>
      <c r="S780" s="132">
        <v>0</v>
      </c>
      <c r="T780" s="132">
        <v>2.8361663999999999E-3</v>
      </c>
      <c r="U780" s="164">
        <v>5.4735443999999998E-5</v>
      </c>
      <c r="V780" s="132">
        <v>9307.76</v>
      </c>
      <c r="W780" s="132">
        <v>0</v>
      </c>
      <c r="X780" s="132">
        <v>0</v>
      </c>
      <c r="Y780" s="132">
        <v>0</v>
      </c>
      <c r="Z780" s="132">
        <v>0</v>
      </c>
      <c r="AA780" s="132">
        <v>0</v>
      </c>
      <c r="AC780" s="118">
        <f t="shared" si="446"/>
        <v>5235</v>
      </c>
      <c r="AD780" s="118">
        <f t="shared" si="447"/>
        <v>4824.1475709018441</v>
      </c>
      <c r="AE780" s="118">
        <f t="shared" si="448"/>
        <v>4617.2887347354445</v>
      </c>
      <c r="AF780" s="118">
        <f t="shared" si="449"/>
        <v>4617.2887347354445</v>
      </c>
      <c r="AG780" s="118">
        <f t="shared" si="450"/>
        <v>9307.76</v>
      </c>
      <c r="AI780" s="69">
        <v>481950</v>
      </c>
      <c r="AJ780" s="69">
        <v>481950</v>
      </c>
      <c r="AK780" s="69">
        <v>0</v>
      </c>
      <c r="AL780" s="69">
        <v>0</v>
      </c>
      <c r="AM780" s="69">
        <v>0</v>
      </c>
      <c r="AN780" s="69">
        <v>0</v>
      </c>
      <c r="AO780" s="69">
        <v>0</v>
      </c>
      <c r="AQ780" s="116">
        <v>2003.9557</v>
      </c>
      <c r="AR780" s="116">
        <v>1906.4205999999999</v>
      </c>
      <c r="AS780" s="116">
        <v>52.628132999999998</v>
      </c>
      <c r="AT780" s="116">
        <v>44.907029999999999</v>
      </c>
      <c r="AU780" s="150">
        <f t="shared" si="451"/>
        <v>0.1142938</v>
      </c>
      <c r="AV780" s="150">
        <f t="shared" si="452"/>
        <v>1.9463066985000001E-4</v>
      </c>
      <c r="AW780" s="163">
        <f t="shared" si="453"/>
        <v>6289.5</v>
      </c>
      <c r="AX780" s="108">
        <v>3.2387199999999998E-2</v>
      </c>
      <c r="AY780" s="196">
        <v>9.7720000000000006E-5</v>
      </c>
      <c r="AZ780" s="196">
        <v>2.6698499999999998E-9</v>
      </c>
      <c r="BA780" s="108">
        <v>0</v>
      </c>
      <c r="BB780" s="108">
        <v>0</v>
      </c>
      <c r="BC780" s="196">
        <v>6.6000000000000003E-6</v>
      </c>
      <c r="BD780" s="108">
        <v>8.1900000000000001E-2</v>
      </c>
      <c r="BE780" s="196">
        <v>1.508E-6</v>
      </c>
      <c r="BF780" s="196">
        <v>9.5400000000000001E-5</v>
      </c>
      <c r="BG780" s="108">
        <v>0</v>
      </c>
      <c r="BH780" s="108">
        <v>0</v>
      </c>
      <c r="BI780" s="108">
        <v>0</v>
      </c>
      <c r="BJ780" s="108">
        <v>0</v>
      </c>
      <c r="BK780" s="108">
        <v>0</v>
      </c>
      <c r="BL780" s="108">
        <v>0</v>
      </c>
      <c r="BM780" s="108">
        <v>0</v>
      </c>
      <c r="BN780" s="108">
        <v>0</v>
      </c>
      <c r="BO780" s="108">
        <v>1470</v>
      </c>
      <c r="BP780" s="108">
        <v>4819.5</v>
      </c>
      <c r="BQ780" s="108">
        <v>0</v>
      </c>
      <c r="BR780" s="108">
        <v>0</v>
      </c>
      <c r="BS780" s="108">
        <v>0</v>
      </c>
      <c r="BU780" s="69">
        <v>2.8423240999999999</v>
      </c>
      <c r="BV780" s="69">
        <v>0.65771643000000002</v>
      </c>
      <c r="BW780" s="69">
        <v>0.97310459999999999</v>
      </c>
      <c r="BX780" s="172">
        <v>6.4115340000000001E-9</v>
      </c>
      <c r="BY780" s="69">
        <v>0.54178362999999996</v>
      </c>
      <c r="BZ780" s="69">
        <v>0</v>
      </c>
      <c r="CA780" s="69">
        <v>0</v>
      </c>
      <c r="CB780" s="69">
        <v>0</v>
      </c>
      <c r="CC780" s="69">
        <v>0</v>
      </c>
      <c r="CD780" s="172">
        <v>1.8767078000000001E-6</v>
      </c>
      <c r="CE780" s="69">
        <v>0</v>
      </c>
      <c r="CF780" s="69">
        <v>0</v>
      </c>
      <c r="CG780" s="69">
        <v>0</v>
      </c>
      <c r="CH780" s="69">
        <v>8.2236097999999994E-2</v>
      </c>
      <c r="CI780" s="69">
        <v>0.58748149999999999</v>
      </c>
      <c r="CJ780" s="69">
        <v>0</v>
      </c>
      <c r="CK780" s="69">
        <v>0</v>
      </c>
      <c r="CM780" s="198">
        <v>0</v>
      </c>
      <c r="CN780" s="198">
        <v>34900</v>
      </c>
      <c r="CO780" s="198">
        <v>179.9006</v>
      </c>
      <c r="CP780" s="198">
        <v>450</v>
      </c>
      <c r="CQ780" s="198">
        <v>0</v>
      </c>
      <c r="CR780" s="198">
        <v>0</v>
      </c>
      <c r="CS780" s="198">
        <v>27.499994999999998</v>
      </c>
      <c r="CT780" s="198">
        <v>0</v>
      </c>
      <c r="CU780" s="198">
        <v>0</v>
      </c>
      <c r="CV780" s="198">
        <v>0</v>
      </c>
      <c r="CX780" s="166"/>
    </row>
    <row r="781" spans="1:102" ht="14.4">
      <c r="A781" t="s">
        <v>1713</v>
      </c>
      <c r="B781" s="85" t="s">
        <v>527</v>
      </c>
      <c r="C781" s="113" t="str">
        <f t="shared" si="439"/>
        <v>A.100.24.136</v>
      </c>
      <c r="D781" s="9" t="s">
        <v>228</v>
      </c>
      <c r="E781" s="112" t="s">
        <v>362</v>
      </c>
      <c r="F781" s="115" t="str">
        <f t="shared" si="440"/>
        <v>Rhodium - CRM (secondary)</v>
      </c>
      <c r="G781" s="143">
        <f t="shared" si="441"/>
        <v>3410.7850666666668</v>
      </c>
      <c r="I781" s="118">
        <f t="shared" si="442"/>
        <v>678.99417991519999</v>
      </c>
      <c r="K781" s="161">
        <f t="shared" si="443"/>
        <v>33.582887189999994</v>
      </c>
      <c r="L781" s="161">
        <f t="shared" si="444"/>
        <v>133.0792167852</v>
      </c>
      <c r="M781" s="162">
        <f t="shared" si="445"/>
        <v>0.71431593999999998</v>
      </c>
      <c r="N781" s="161">
        <v>511.61775999999998</v>
      </c>
      <c r="O781" s="132">
        <v>100.54676000000001</v>
      </c>
      <c r="P781" s="132">
        <v>28.220721999999999</v>
      </c>
      <c r="Q781" s="132">
        <v>25.564375999999999</v>
      </c>
      <c r="R781" s="132">
        <v>7.3604548999999997</v>
      </c>
      <c r="S781" s="132">
        <v>0.14202608</v>
      </c>
      <c r="T781" s="132">
        <v>0.51603021000000004</v>
      </c>
      <c r="U781" s="132">
        <v>4.3084224000000004</v>
      </c>
      <c r="V781" s="132">
        <v>0.11761934</v>
      </c>
      <c r="W781" s="132">
        <v>0</v>
      </c>
      <c r="X781" s="132">
        <v>0.59669660000000002</v>
      </c>
      <c r="Y781" s="132">
        <v>3.3123851999999998E-3</v>
      </c>
      <c r="Z781" s="132">
        <v>0</v>
      </c>
      <c r="AA781" s="132">
        <v>0</v>
      </c>
      <c r="AC781" s="118">
        <f t="shared" si="446"/>
        <v>511.61775999999998</v>
      </c>
      <c r="AD781" s="118">
        <f t="shared" si="447"/>
        <v>166.65879159000002</v>
      </c>
      <c r="AE781" s="118">
        <f t="shared" si="448"/>
        <v>133.07590440000001</v>
      </c>
      <c r="AF781" s="118">
        <f t="shared" si="449"/>
        <v>133.07921678520003</v>
      </c>
      <c r="AG781" s="118">
        <f t="shared" si="450"/>
        <v>0.71431593999999998</v>
      </c>
      <c r="AI781" s="69">
        <v>41935.099000000002</v>
      </c>
      <c r="AJ781" s="69">
        <v>41822.946000000004</v>
      </c>
      <c r="AK781" s="69">
        <v>74.123801</v>
      </c>
      <c r="AL781" s="69">
        <v>0</v>
      </c>
      <c r="AM781" s="69">
        <v>0</v>
      </c>
      <c r="AN781" s="69">
        <v>17.802206000000002</v>
      </c>
      <c r="AO781" s="69">
        <v>20.226258000000001</v>
      </c>
      <c r="AQ781" s="116">
        <v>92.000052999999994</v>
      </c>
      <c r="AR781" s="116">
        <v>86.088791999999998</v>
      </c>
      <c r="AS781" s="116">
        <v>3.2364278</v>
      </c>
      <c r="AT781" s="116">
        <v>2.6748333999999998</v>
      </c>
      <c r="AU781" s="150">
        <f t="shared" si="451"/>
        <v>5.1611985925150003E-3</v>
      </c>
      <c r="AV781" s="150">
        <f t="shared" si="452"/>
        <v>1.1969037769375799E-5</v>
      </c>
      <c r="AW781" s="163">
        <f t="shared" si="453"/>
        <v>374.62652806290004</v>
      </c>
      <c r="AX781" s="108">
        <v>3.1781944999999998E-3</v>
      </c>
      <c r="AY781" s="196">
        <v>9.5898864999999992E-6</v>
      </c>
      <c r="AZ781" s="196">
        <v>2.6198801000000002E-10</v>
      </c>
      <c r="BA781" s="108">
        <v>0</v>
      </c>
      <c r="BB781" s="108">
        <v>0</v>
      </c>
      <c r="BC781" s="196">
        <v>1.1086831999999999E-6</v>
      </c>
      <c r="BD781" s="108">
        <v>1.9811229E-3</v>
      </c>
      <c r="BE781" s="196">
        <v>2.0784880000000001E-7</v>
      </c>
      <c r="BF781" s="196">
        <v>2.170729E-6</v>
      </c>
      <c r="BG781" s="108">
        <v>0</v>
      </c>
      <c r="BH781" s="108">
        <v>0</v>
      </c>
      <c r="BI781" s="196">
        <v>2.8050234999999999E-10</v>
      </c>
      <c r="BJ781" s="196">
        <v>2.5870752000000001E-11</v>
      </c>
      <c r="BK781" s="196">
        <v>5.1082638000000001E-12</v>
      </c>
      <c r="BL781" s="196">
        <v>3.0913715E-8</v>
      </c>
      <c r="BM781" s="196">
        <v>7.4159560000000005E-7</v>
      </c>
      <c r="BN781" s="108">
        <v>0</v>
      </c>
      <c r="BO781" s="108">
        <v>9.8680629000000002E-3</v>
      </c>
      <c r="BP781" s="108">
        <v>374.61666000000002</v>
      </c>
      <c r="BQ781" s="108">
        <v>0</v>
      </c>
      <c r="BR781" s="108">
        <v>0</v>
      </c>
      <c r="BS781" s="108">
        <v>0</v>
      </c>
      <c r="BU781" s="69">
        <v>0.18671277999999999</v>
      </c>
      <c r="BV781" s="69">
        <v>1.5137294000000001E-2</v>
      </c>
      <c r="BW781" s="69">
        <v>9.5101737000000006E-2</v>
      </c>
      <c r="BX781" s="69">
        <v>5.1521219000000003E-4</v>
      </c>
      <c r="BY781" s="69">
        <v>1.8805636000000001E-2</v>
      </c>
      <c r="BZ781" s="69">
        <v>3.3749338000000002E-4</v>
      </c>
      <c r="CA781" s="69">
        <v>0</v>
      </c>
      <c r="CB781" s="69">
        <v>5.1224232999999997E-4</v>
      </c>
      <c r="CC781" s="69">
        <v>2.1912995000000001E-4</v>
      </c>
      <c r="CD781" s="69">
        <v>5.2125244999999998E-4</v>
      </c>
      <c r="CE781" s="69">
        <v>0</v>
      </c>
      <c r="CF781" s="69">
        <v>0</v>
      </c>
      <c r="CG781" s="69">
        <v>0</v>
      </c>
      <c r="CH781" s="69">
        <v>5.8386758E-3</v>
      </c>
      <c r="CI781" s="69">
        <v>4.9724102999999999E-2</v>
      </c>
      <c r="CJ781" s="172">
        <v>1.6559994000000001E-12</v>
      </c>
      <c r="CK781" s="69">
        <v>0</v>
      </c>
      <c r="CM781" s="198">
        <v>0</v>
      </c>
      <c r="CN781" s="198">
        <v>3399.9362999999998</v>
      </c>
      <c r="CO781" s="198">
        <v>9.6828354000000001</v>
      </c>
      <c r="CP781" s="198">
        <v>10.434120999999999</v>
      </c>
      <c r="CQ781" s="197">
        <v>1.3095603E-7</v>
      </c>
      <c r="CR781" s="197">
        <v>1.5859989000000001E-5</v>
      </c>
      <c r="CS781" s="198">
        <v>0.80082403000000002</v>
      </c>
      <c r="CT781" s="198">
        <v>21.673141999999999</v>
      </c>
      <c r="CU781" s="198">
        <v>0</v>
      </c>
      <c r="CV781" s="198">
        <v>0.11868756</v>
      </c>
      <c r="CX781" s="166"/>
    </row>
    <row r="782" spans="1:102" ht="14.4">
      <c r="A782" t="s">
        <v>1714</v>
      </c>
      <c r="B782" s="85" t="s">
        <v>527</v>
      </c>
      <c r="C782" s="113" t="str">
        <f t="shared" si="439"/>
        <v>A.100.24.137</v>
      </c>
      <c r="D782" s="9" t="s">
        <v>228</v>
      </c>
      <c r="E782" s="112" t="s">
        <v>362</v>
      </c>
      <c r="F782" s="115" t="str">
        <f t="shared" si="440"/>
        <v>Rhodium - CRM trade mix (64% prim 36% sec)</v>
      </c>
      <c r="G782" s="143">
        <f t="shared" si="441"/>
        <v>23563.882666666665</v>
      </c>
      <c r="I782" s="118">
        <f t="shared" si="442"/>
        <v>12639.258684538701</v>
      </c>
      <c r="K782" s="161">
        <f t="shared" si="443"/>
        <v>144.47949920999997</v>
      </c>
      <c r="L782" s="161">
        <f t="shared" si="444"/>
        <v>3002.9732745587007</v>
      </c>
      <c r="M782" s="162">
        <f t="shared" si="445"/>
        <v>5957.2235107700008</v>
      </c>
      <c r="N782" s="161">
        <v>3534.5823999999998</v>
      </c>
      <c r="O782" s="132">
        <v>2922.3888000000002</v>
      </c>
      <c r="P782" s="132">
        <v>79.032214999999994</v>
      </c>
      <c r="Q782" s="132">
        <v>141.59101999999999</v>
      </c>
      <c r="R782" s="132">
        <v>2.6497638000000001</v>
      </c>
      <c r="S782" s="132">
        <v>5.1129389999999997E-2</v>
      </c>
      <c r="T782" s="132">
        <v>0.18758601999999999</v>
      </c>
      <c r="U782" s="132">
        <v>1.5510671</v>
      </c>
      <c r="V782" s="132">
        <v>5957.0087000000003</v>
      </c>
      <c r="W782" s="132">
        <v>0</v>
      </c>
      <c r="X782" s="132">
        <v>0.21481077000000001</v>
      </c>
      <c r="Y782" s="132">
        <v>1.1924587E-3</v>
      </c>
      <c r="Z782" s="132">
        <v>0</v>
      </c>
      <c r="AA782" s="132">
        <v>0</v>
      </c>
      <c r="AC782" s="118">
        <f t="shared" si="446"/>
        <v>3534.5823999999998</v>
      </c>
      <c r="AD782" s="118">
        <f t="shared" si="447"/>
        <v>3147.4515813100002</v>
      </c>
      <c r="AE782" s="118">
        <f t="shared" si="448"/>
        <v>3002.9720821000005</v>
      </c>
      <c r="AF782" s="118">
        <f t="shared" si="449"/>
        <v>3002.9732745587007</v>
      </c>
      <c r="AG782" s="118">
        <f t="shared" si="450"/>
        <v>5957.2235107700008</v>
      </c>
      <c r="AI782" s="69">
        <v>323544.64</v>
      </c>
      <c r="AJ782" s="69">
        <v>323504.26</v>
      </c>
      <c r="AK782" s="69">
        <v>26.684567999999999</v>
      </c>
      <c r="AL782" s="69">
        <v>0</v>
      </c>
      <c r="AM782" s="69">
        <v>0</v>
      </c>
      <c r="AN782" s="69">
        <v>6.4087943000000003</v>
      </c>
      <c r="AO782" s="69">
        <v>7.281453</v>
      </c>
      <c r="AQ782" s="116">
        <v>1315.6516999999999</v>
      </c>
      <c r="AR782" s="116">
        <v>1251.1011000000001</v>
      </c>
      <c r="AS782" s="116">
        <v>34.847118999999999</v>
      </c>
      <c r="AT782" s="116">
        <v>29.703438999999999</v>
      </c>
      <c r="AU782" s="150">
        <f t="shared" si="451"/>
        <v>7.5006063229357003E-2</v>
      </c>
      <c r="AV782" s="150">
        <f t="shared" si="452"/>
        <v>1.2887248175298571E-4</v>
      </c>
      <c r="AW782" s="163">
        <f t="shared" si="453"/>
        <v>4160.1455500000002</v>
      </c>
      <c r="AX782" s="108">
        <v>2.1871958E-2</v>
      </c>
      <c r="AY782" s="196">
        <v>6.5993159000000005E-5</v>
      </c>
      <c r="AZ782" s="196">
        <v>1.8030197E-9</v>
      </c>
      <c r="BA782" s="108">
        <v>0</v>
      </c>
      <c r="BB782" s="108">
        <v>0</v>
      </c>
      <c r="BC782" s="196">
        <v>4.6231260000000001E-6</v>
      </c>
      <c r="BD782" s="108">
        <v>5.3129203999999999E-2</v>
      </c>
      <c r="BE782" s="196">
        <v>1.0399456E-6</v>
      </c>
      <c r="BF782" s="196">
        <v>6.1837461999999995E-5</v>
      </c>
      <c r="BG782" s="108">
        <v>0</v>
      </c>
      <c r="BH782" s="108">
        <v>0</v>
      </c>
      <c r="BI782" s="196">
        <v>1.0098084E-10</v>
      </c>
      <c r="BJ782" s="196">
        <v>9.3134706999999999E-12</v>
      </c>
      <c r="BK782" s="196">
        <v>1.8389749999999998E-12</v>
      </c>
      <c r="BL782" s="196">
        <v>1.1128937E-8</v>
      </c>
      <c r="BM782" s="196">
        <v>2.6697442000000001E-7</v>
      </c>
      <c r="BN782" s="108">
        <v>0</v>
      </c>
      <c r="BO782" s="108">
        <v>940.80354999999997</v>
      </c>
      <c r="BP782" s="108">
        <v>3219.3420000000001</v>
      </c>
      <c r="BQ782" s="108">
        <v>0</v>
      </c>
      <c r="BR782" s="108">
        <v>0</v>
      </c>
      <c r="BS782" s="108">
        <v>0</v>
      </c>
      <c r="BU782" s="69">
        <v>1.8863041</v>
      </c>
      <c r="BV782" s="69">
        <v>0.42638794000000002</v>
      </c>
      <c r="BW782" s="69">
        <v>0.65702357</v>
      </c>
      <c r="BX782" s="69">
        <v>1.8548049000000001E-4</v>
      </c>
      <c r="BY782" s="69">
        <v>0.35351155000000001</v>
      </c>
      <c r="BZ782" s="69">
        <v>1.2149761999999999E-4</v>
      </c>
      <c r="CA782" s="69">
        <v>0</v>
      </c>
      <c r="CB782" s="69">
        <v>1.8440724E-4</v>
      </c>
      <c r="CC782" s="172">
        <v>7.8886781E-5</v>
      </c>
      <c r="CD782" s="69">
        <v>1.8885198000000001E-4</v>
      </c>
      <c r="CE782" s="69">
        <v>0</v>
      </c>
      <c r="CF782" s="69">
        <v>0</v>
      </c>
      <c r="CG782" s="69">
        <v>0</v>
      </c>
      <c r="CH782" s="69">
        <v>5.4733025999999997E-2</v>
      </c>
      <c r="CI782" s="69">
        <v>0.39388884000000002</v>
      </c>
      <c r="CJ782" s="172">
        <v>5.9615980000000004E-13</v>
      </c>
      <c r="CK782" s="69">
        <v>0</v>
      </c>
      <c r="CM782" s="198">
        <v>0</v>
      </c>
      <c r="CN782" s="198">
        <v>23559.976999999999</v>
      </c>
      <c r="CO782" s="198">
        <v>118.62220000000001</v>
      </c>
      <c r="CP782" s="198">
        <v>291.75628</v>
      </c>
      <c r="CQ782" s="197">
        <v>4.7144168999999999E-8</v>
      </c>
      <c r="CR782" s="197">
        <v>5.7095959000000003E-6</v>
      </c>
      <c r="CS782" s="198">
        <v>17.888293000000001</v>
      </c>
      <c r="CT782" s="198">
        <v>7.8023312999999996</v>
      </c>
      <c r="CU782" s="198">
        <v>0</v>
      </c>
      <c r="CV782" s="198">
        <v>4.2727521999999997E-2</v>
      </c>
      <c r="CX782" s="166"/>
    </row>
    <row r="783" spans="1:102" ht="14.4">
      <c r="A783" t="s">
        <v>651</v>
      </c>
      <c r="B783" s="85" t="s">
        <v>527</v>
      </c>
      <c r="C783" s="113" t="str">
        <f t="shared" si="439"/>
        <v>A.100.24.138</v>
      </c>
      <c r="D783" s="9" t="s">
        <v>228</v>
      </c>
      <c r="E783" s="112" t="s">
        <v>362</v>
      </c>
      <c r="F783" s="115" t="str">
        <f t="shared" si="440"/>
        <v>Silicon (metallurgical) for steel</v>
      </c>
      <c r="G783" s="143">
        <f t="shared" si="441"/>
        <v>6.1248163333333334</v>
      </c>
      <c r="I783" s="118">
        <f t="shared" si="442"/>
        <v>2.1869688658801412</v>
      </c>
      <c r="K783" s="161">
        <f t="shared" si="443"/>
        <v>1.4024737179E-2</v>
      </c>
      <c r="L783" s="161">
        <f t="shared" si="444"/>
        <v>6.8181663000000003E-2</v>
      </c>
      <c r="M783" s="162">
        <f t="shared" si="445"/>
        <v>1.1860400157011415</v>
      </c>
      <c r="N783" s="161">
        <v>0.91872244999999997</v>
      </c>
      <c r="O783" s="132">
        <v>5.2230156E-2</v>
      </c>
      <c r="P783" s="132">
        <v>1.458779E-2</v>
      </c>
      <c r="Q783" s="132">
        <v>1.2463629E-2</v>
      </c>
      <c r="R783" s="132">
        <v>1.3935046E-3</v>
      </c>
      <c r="S783" s="164">
        <v>1.6907418999999999E-5</v>
      </c>
      <c r="T783" s="132">
        <v>1.5069616000000001E-4</v>
      </c>
      <c r="U783" s="132">
        <v>4.9259068999999995E-4</v>
      </c>
      <c r="V783" s="132">
        <v>1.1800681</v>
      </c>
      <c r="W783" s="132">
        <v>6.6111964999999995E-4</v>
      </c>
      <c r="X783" s="132">
        <v>5.9700131999999998E-3</v>
      </c>
      <c r="Y783" s="132">
        <v>2.1000665999999999E-4</v>
      </c>
      <c r="Z783" s="164">
        <v>1.9024899E-6</v>
      </c>
      <c r="AA783" s="164">
        <v>1.1241427E-11</v>
      </c>
      <c r="AC783" s="118">
        <f t="shared" si="446"/>
        <v>0.91872244999999997</v>
      </c>
      <c r="AD783" s="118">
        <f t="shared" si="447"/>
        <v>8.133527386900001E-2</v>
      </c>
      <c r="AE783" s="118">
        <f t="shared" si="448"/>
        <v>6.7312439179899999E-2</v>
      </c>
      <c r="AF783" s="118">
        <f t="shared" si="449"/>
        <v>6.8181663000000003E-2</v>
      </c>
      <c r="AG783" s="118">
        <f t="shared" si="450"/>
        <v>1.1860381132112414</v>
      </c>
      <c r="AI783" s="69">
        <v>60.26361</v>
      </c>
      <c r="AJ783" s="69">
        <v>60.230454000000002</v>
      </c>
      <c r="AK783" s="69">
        <v>1.1814116E-2</v>
      </c>
      <c r="AL783" s="69">
        <v>0</v>
      </c>
      <c r="AM783" s="69">
        <v>6.7776597999999997E-4</v>
      </c>
      <c r="AN783" s="69">
        <v>1.7416988000000001E-2</v>
      </c>
      <c r="AO783" s="69">
        <v>3.2471264000000001E-3</v>
      </c>
      <c r="AQ783" s="116">
        <v>0.12193878</v>
      </c>
      <c r="AR783" s="116">
        <v>0.11276751</v>
      </c>
      <c r="AS783" s="116">
        <v>5.0326143E-3</v>
      </c>
      <c r="AT783" s="116">
        <v>4.1386529999999999E-3</v>
      </c>
      <c r="AU783" s="150">
        <f t="shared" si="451"/>
        <v>6.7606422307514243E-6</v>
      </c>
      <c r="AV783" s="150">
        <f t="shared" si="452"/>
        <v>1.8611739864662219E-8</v>
      </c>
      <c r="AW783" s="163">
        <f t="shared" si="453"/>
        <v>0.57964328600000004</v>
      </c>
      <c r="AX783" s="196">
        <v>5.6850554999999999E-6</v>
      </c>
      <c r="AY783" s="196">
        <v>1.7153233E-8</v>
      </c>
      <c r="AZ783" s="196">
        <v>4.6864880000000004E-13</v>
      </c>
      <c r="BA783" s="196">
        <v>5.4833530999999997E-15</v>
      </c>
      <c r="BB783" s="196">
        <v>1.5553706999999999E-15</v>
      </c>
      <c r="BC783" s="196">
        <v>1.5650016E-9</v>
      </c>
      <c r="BD783" s="196">
        <v>1.0739100000000001E-6</v>
      </c>
      <c r="BE783" s="196">
        <v>2.2728385E-10</v>
      </c>
      <c r="BF783" s="196">
        <v>1.2305994999999999E-9</v>
      </c>
      <c r="BG783" s="196">
        <v>6.4087433000000003E-15</v>
      </c>
      <c r="BH783" s="196">
        <v>1.9255892999999999E-16</v>
      </c>
      <c r="BI783" s="196">
        <v>8.3944144000000005E-14</v>
      </c>
      <c r="BJ783" s="196">
        <v>5.4339174000000002E-14</v>
      </c>
      <c r="BK783" s="196">
        <v>9.9812268000000005E-15</v>
      </c>
      <c r="BL783" s="196">
        <v>4.8443326999999998E-12</v>
      </c>
      <c r="BM783" s="196">
        <v>1.0687777999999999E-10</v>
      </c>
      <c r="BN783" s="196">
        <v>1.5186606000000001E-20</v>
      </c>
      <c r="BO783" s="108">
        <v>9.9005666000000006E-2</v>
      </c>
      <c r="BP783" s="108">
        <v>0.48063761999999999</v>
      </c>
      <c r="BQ783" s="108">
        <v>0</v>
      </c>
      <c r="BR783" s="108">
        <v>0</v>
      </c>
      <c r="BS783" s="108">
        <v>0</v>
      </c>
      <c r="BU783" s="69">
        <v>2.6227514E-4</v>
      </c>
      <c r="BV783" s="172">
        <v>8.9786603999999996E-6</v>
      </c>
      <c r="BW783" s="69">
        <v>1.7077613E-4</v>
      </c>
      <c r="BX783" s="172">
        <v>5.8849094000000003E-8</v>
      </c>
      <c r="BY783" s="172">
        <v>7.3191141999999998E-6</v>
      </c>
      <c r="BZ783" s="172">
        <v>9.7242740000000008E-7</v>
      </c>
      <c r="CA783" s="172">
        <v>1.4030743000000001E-10</v>
      </c>
      <c r="CB783" s="172">
        <v>1.4760037E-6</v>
      </c>
      <c r="CC783" s="172">
        <v>3.0340796000000001E-8</v>
      </c>
      <c r="CD783" s="172">
        <v>1.2001715E-7</v>
      </c>
      <c r="CE783" s="172">
        <v>4.4103628000000002E-12</v>
      </c>
      <c r="CF783" s="172">
        <v>3.3583243000000001E-17</v>
      </c>
      <c r="CG783" s="172">
        <v>2.8835302000000001E-13</v>
      </c>
      <c r="CH783" s="172">
        <v>2.8768518E-6</v>
      </c>
      <c r="CI783" s="172">
        <v>6.9660368000000001E-5</v>
      </c>
      <c r="CJ783" s="172">
        <v>6.2344162000000001E-9</v>
      </c>
      <c r="CK783" s="69">
        <v>0</v>
      </c>
      <c r="CM783" s="197">
        <v>3.4013709999999999E-13</v>
      </c>
      <c r="CN783" s="198">
        <v>6.1237921999999996</v>
      </c>
      <c r="CO783" s="198">
        <v>2.8234891000000002E-2</v>
      </c>
      <c r="CP783" s="198">
        <v>6.3660733000000004E-3</v>
      </c>
      <c r="CQ783" s="197">
        <v>3.8382889000000001E-11</v>
      </c>
      <c r="CR783" s="197">
        <v>4.5705521000000004E-9</v>
      </c>
      <c r="CS783" s="198">
        <v>3.4840264999999999E-4</v>
      </c>
      <c r="CT783" s="198">
        <v>2.7837654999999999E-2</v>
      </c>
      <c r="CU783" s="197">
        <v>4.2629713999999998E-9</v>
      </c>
      <c r="CV783" s="198">
        <v>3.4205640000000001E-4</v>
      </c>
      <c r="CX783" s="166"/>
    </row>
    <row r="784" spans="1:102" ht="14.4">
      <c r="A784" t="s">
        <v>3109</v>
      </c>
      <c r="B784" s="85" t="s">
        <v>527</v>
      </c>
      <c r="C784" s="113" t="str">
        <f t="shared" si="439"/>
        <v>A.100.24.139</v>
      </c>
      <c r="D784" s="9" t="s">
        <v>228</v>
      </c>
      <c r="E784" s="112" t="s">
        <v>362</v>
      </c>
      <c r="F784" s="115" t="str">
        <f t="shared" si="440"/>
        <v>Silver (primary)</v>
      </c>
      <c r="G784" s="143">
        <f t="shared" si="441"/>
        <v>449.38690000000003</v>
      </c>
      <c r="I784" s="118">
        <f t="shared" si="442"/>
        <v>819.30927595000003</v>
      </c>
      <c r="K784" s="161">
        <f t="shared" si="443"/>
        <v>4.8657536500000003</v>
      </c>
      <c r="L784" s="161">
        <f t="shared" si="444"/>
        <v>86.063376500000004</v>
      </c>
      <c r="M784" s="162">
        <f t="shared" si="445"/>
        <v>660.9721108</v>
      </c>
      <c r="N784" s="161">
        <v>67.408034999999998</v>
      </c>
      <c r="O784" s="132">
        <v>56.392183000000003</v>
      </c>
      <c r="P784" s="132">
        <v>24.844878000000001</v>
      </c>
      <c r="Q784" s="132">
        <v>-1.7684986</v>
      </c>
      <c r="R784" s="132">
        <v>2.6817937000000001</v>
      </c>
      <c r="S784" s="132">
        <v>0.28802414999999998</v>
      </c>
      <c r="T784" s="132">
        <v>3.6644344000000002</v>
      </c>
      <c r="U784" s="132">
        <v>4.8263154999999998</v>
      </c>
      <c r="V784" s="132">
        <v>650.25</v>
      </c>
      <c r="W784" s="132">
        <v>0</v>
      </c>
      <c r="X784" s="132">
        <v>6.4501429999999997</v>
      </c>
      <c r="Y784" s="132">
        <v>0</v>
      </c>
      <c r="Z784" s="132">
        <v>4.2719677999999996</v>
      </c>
      <c r="AA784" s="132">
        <v>0</v>
      </c>
      <c r="AC784" s="118">
        <f t="shared" si="446"/>
        <v>67.408034999999998</v>
      </c>
      <c r="AD784" s="118">
        <f t="shared" si="447"/>
        <v>90.92913015000002</v>
      </c>
      <c r="AE784" s="118">
        <f t="shared" si="448"/>
        <v>90.335344300000003</v>
      </c>
      <c r="AF784" s="118">
        <f t="shared" si="449"/>
        <v>86.063376500000004</v>
      </c>
      <c r="AG784" s="118">
        <f t="shared" si="450"/>
        <v>656.70014300000003</v>
      </c>
      <c r="AI784" s="69">
        <v>801.26</v>
      </c>
      <c r="AJ784" s="69">
        <v>0</v>
      </c>
      <c r="AK784" s="69">
        <v>801.26</v>
      </c>
      <c r="AL784" s="69">
        <v>0</v>
      </c>
      <c r="AM784" s="69">
        <v>0</v>
      </c>
      <c r="AN784" s="69">
        <v>0</v>
      </c>
      <c r="AO784" s="69">
        <v>0</v>
      </c>
      <c r="AQ784" s="116">
        <v>28.861173000000001</v>
      </c>
      <c r="AR784" s="116">
        <v>27.693262000000001</v>
      </c>
      <c r="AS784" s="116">
        <v>0.91515561999999995</v>
      </c>
      <c r="AT784" s="116">
        <v>0.25275599999999998</v>
      </c>
      <c r="AU784" s="150">
        <f t="shared" si="451"/>
        <v>1.6602674376060003E-3</v>
      </c>
      <c r="AV784" s="150">
        <f t="shared" si="452"/>
        <v>3.384451204998E-6</v>
      </c>
      <c r="AW784" s="163">
        <f t="shared" si="453"/>
        <v>35.4</v>
      </c>
      <c r="AX784" s="108">
        <v>4.1703104E-4</v>
      </c>
      <c r="AY784" s="196">
        <v>1.2582833000000001E-6</v>
      </c>
      <c r="AZ784" s="196">
        <v>3.4378098000000002E-11</v>
      </c>
      <c r="BA784" s="108">
        <v>0</v>
      </c>
      <c r="BB784" s="108">
        <v>0</v>
      </c>
      <c r="BC784" s="196">
        <v>-5.6426393999999998E-8</v>
      </c>
      <c r="BD784" s="108">
        <v>1.0241358000000001E-3</v>
      </c>
      <c r="BE784" s="196">
        <v>-1.2892576000000001E-8</v>
      </c>
      <c r="BF784" s="196">
        <v>1.1929494000000001E-6</v>
      </c>
      <c r="BG784" s="196">
        <v>8.9067861999999995E-7</v>
      </c>
      <c r="BH784" s="108">
        <v>0</v>
      </c>
      <c r="BI784" s="196">
        <v>5.0575650000000003E-8</v>
      </c>
      <c r="BJ784" s="196">
        <v>3.8101448999999997E-9</v>
      </c>
      <c r="BK784" s="196">
        <v>1.012288E-9</v>
      </c>
      <c r="BL784" s="196">
        <v>6.9019694000000003E-5</v>
      </c>
      <c r="BM784" s="108">
        <v>1.5013733000000001E-4</v>
      </c>
      <c r="BN784" s="108">
        <v>0</v>
      </c>
      <c r="BO784" s="108">
        <v>35.4</v>
      </c>
      <c r="BP784" s="108">
        <v>0</v>
      </c>
      <c r="BQ784" s="108">
        <v>0</v>
      </c>
      <c r="BR784" s="108">
        <v>0</v>
      </c>
      <c r="BS784" s="108">
        <v>0</v>
      </c>
      <c r="BU784" s="69">
        <v>1.4556141</v>
      </c>
      <c r="BV784" s="69">
        <v>8.2245539000000006E-3</v>
      </c>
      <c r="BW784" s="69">
        <v>1.2530098999999999E-2</v>
      </c>
      <c r="BX784" s="69">
        <v>5.6540278000000003E-4</v>
      </c>
      <c r="BY784" s="69">
        <v>6.7748477999999999E-3</v>
      </c>
      <c r="BZ784" s="69">
        <v>0</v>
      </c>
      <c r="CA784" s="69">
        <v>2.3175271000000001E-2</v>
      </c>
      <c r="CB784" s="69">
        <v>0</v>
      </c>
      <c r="CC784" s="69">
        <v>4.0226064999999999E-4</v>
      </c>
      <c r="CD784" s="69">
        <v>2.4320861E-3</v>
      </c>
      <c r="CE784" s="69">
        <v>0</v>
      </c>
      <c r="CF784" s="69">
        <v>0</v>
      </c>
      <c r="CG784" s="69">
        <v>0</v>
      </c>
      <c r="CH784" s="69">
        <v>1.9582365999999999E-4</v>
      </c>
      <c r="CI784" s="69">
        <v>1.0255456000000001E-3</v>
      </c>
      <c r="CJ784" s="69">
        <v>1.4002882000000001</v>
      </c>
      <c r="CK784" s="69">
        <v>0</v>
      </c>
      <c r="CM784" s="198">
        <v>0</v>
      </c>
      <c r="CN784" s="198">
        <v>449.38690000000003</v>
      </c>
      <c r="CO784" s="198">
        <v>-1.5380076</v>
      </c>
      <c r="CP784" s="198">
        <v>5.6271199999999997</v>
      </c>
      <c r="CQ784" s="197">
        <v>2.7846709E-5</v>
      </c>
      <c r="CR784" s="198">
        <v>2.3435791E-4</v>
      </c>
      <c r="CS784" s="198">
        <v>0.34387949000000001</v>
      </c>
      <c r="CT784" s="198">
        <v>1561.9540999999999</v>
      </c>
      <c r="CU784" s="198">
        <v>0.59153957000000001</v>
      </c>
      <c r="CV784" s="198">
        <v>0</v>
      </c>
      <c r="CX784" s="166"/>
    </row>
    <row r="785" spans="1:102" ht="14.4">
      <c r="A785" t="s">
        <v>652</v>
      </c>
      <c r="B785" s="85" t="s">
        <v>527</v>
      </c>
      <c r="C785" s="113" t="str">
        <f t="shared" si="439"/>
        <v>A.100.24.140</v>
      </c>
      <c r="D785" s="9" t="s">
        <v>228</v>
      </c>
      <c r="E785" s="112" t="s">
        <v>362</v>
      </c>
      <c r="F785" s="115" t="str">
        <f t="shared" si="440"/>
        <v>Silver (secondary)</v>
      </c>
      <c r="G785" s="143">
        <f t="shared" si="441"/>
        <v>14.912447999999999</v>
      </c>
      <c r="I785" s="118">
        <f t="shared" si="442"/>
        <v>3.390774923106</v>
      </c>
      <c r="K785" s="161">
        <f t="shared" si="443"/>
        <v>0.24046520220000001</v>
      </c>
      <c r="L785" s="161">
        <f t="shared" si="444"/>
        <v>0.90773154859600014</v>
      </c>
      <c r="M785" s="162">
        <f t="shared" si="445"/>
        <v>5.7109723099999996E-3</v>
      </c>
      <c r="N785" s="161">
        <v>2.2368671999999998</v>
      </c>
      <c r="O785" s="132">
        <v>0.68097914000000004</v>
      </c>
      <c r="P785" s="132">
        <v>0.19227999000000001</v>
      </c>
      <c r="Q785" s="132">
        <v>0.17635702</v>
      </c>
      <c r="R785" s="132">
        <v>5.8847007E-2</v>
      </c>
      <c r="S785" s="132">
        <v>1.1355018E-3</v>
      </c>
      <c r="T785" s="132">
        <v>4.1256734E-3</v>
      </c>
      <c r="U785" s="132">
        <v>3.4445936000000003E-2</v>
      </c>
      <c r="V785" s="132">
        <v>9.4036930999999999E-4</v>
      </c>
      <c r="W785" s="132">
        <v>0</v>
      </c>
      <c r="X785" s="132">
        <v>4.770603E-3</v>
      </c>
      <c r="Y785" s="164">
        <v>2.6482595999999999E-5</v>
      </c>
      <c r="Z785" s="132">
        <v>0</v>
      </c>
      <c r="AA785" s="132">
        <v>0</v>
      </c>
      <c r="AC785" s="118">
        <f t="shared" si="446"/>
        <v>2.2368671999999998</v>
      </c>
      <c r="AD785" s="118">
        <f t="shared" si="447"/>
        <v>1.1481702682000001</v>
      </c>
      <c r="AE785" s="118">
        <f t="shared" si="448"/>
        <v>0.90770506600000012</v>
      </c>
      <c r="AF785" s="118">
        <f t="shared" si="449"/>
        <v>0.90773154859600003</v>
      </c>
      <c r="AG785" s="118">
        <f t="shared" si="450"/>
        <v>5.7109723099999996E-3</v>
      </c>
      <c r="AI785" s="69">
        <v>171.27177</v>
      </c>
      <c r="AJ785" s="69">
        <v>170.37511000000001</v>
      </c>
      <c r="AK785" s="69">
        <v>0.59262150000000002</v>
      </c>
      <c r="AL785" s="69">
        <v>0</v>
      </c>
      <c r="AM785" s="69">
        <v>0</v>
      </c>
      <c r="AN785" s="69">
        <v>0.14232905000000001</v>
      </c>
      <c r="AO785" s="69">
        <v>0.1617094</v>
      </c>
      <c r="AQ785" s="116">
        <v>0.48215311999999999</v>
      </c>
      <c r="AR785" s="116">
        <v>0.45442558</v>
      </c>
      <c r="AS785" s="116">
        <v>1.5562196E-2</v>
      </c>
      <c r="AT785" s="116">
        <v>1.2165346E-2</v>
      </c>
      <c r="AU785" s="150">
        <f t="shared" si="451"/>
        <v>2.7243739205760002E-5</v>
      </c>
      <c r="AV785" s="150">
        <f t="shared" si="452"/>
        <v>5.7552500201247E-8</v>
      </c>
      <c r="AW785" s="163">
        <f t="shared" si="453"/>
        <v>1.7038299953910001</v>
      </c>
      <c r="AX785" s="196">
        <v>1.3942574999999999E-5</v>
      </c>
      <c r="AY785" s="196">
        <v>4.2072164E-8</v>
      </c>
      <c r="AZ785" s="196">
        <v>1.1493005999999999E-12</v>
      </c>
      <c r="BA785" s="108">
        <v>0</v>
      </c>
      <c r="BB785" s="108">
        <v>0</v>
      </c>
      <c r="BC785" s="196">
        <v>4.6959760000000001E-9</v>
      </c>
      <c r="BD785" s="196">
        <v>1.3290292E-5</v>
      </c>
      <c r="BE785" s="196">
        <v>1.0709116000000001E-9</v>
      </c>
      <c r="BF785" s="196">
        <v>1.4405784999999999E-8</v>
      </c>
      <c r="BG785" s="108">
        <v>0</v>
      </c>
      <c r="BH785" s="108">
        <v>0</v>
      </c>
      <c r="BI785" s="196">
        <v>2.2426226999999999E-12</v>
      </c>
      <c r="BJ785" s="196">
        <v>2.0683725999999999E-13</v>
      </c>
      <c r="BK785" s="196">
        <v>4.0840687000000002E-14</v>
      </c>
      <c r="BL785" s="196">
        <v>2.4715586000000002E-10</v>
      </c>
      <c r="BM785" s="196">
        <v>5.9290739000000001E-9</v>
      </c>
      <c r="BN785" s="108">
        <v>0</v>
      </c>
      <c r="BO785" s="196">
        <v>7.8895391000000006E-5</v>
      </c>
      <c r="BP785" s="108">
        <v>1.7037511000000001</v>
      </c>
      <c r="BQ785" s="108">
        <v>0</v>
      </c>
      <c r="BR785" s="108">
        <v>0</v>
      </c>
      <c r="BS785" s="108">
        <v>0</v>
      </c>
      <c r="BU785" s="69">
        <v>9.0823818000000005E-4</v>
      </c>
      <c r="BV785" s="172">
        <v>9.9317837000000001E-5</v>
      </c>
      <c r="BW785" s="69">
        <v>4.1579862000000001E-4</v>
      </c>
      <c r="BX785" s="172">
        <v>4.1191334000000001E-6</v>
      </c>
      <c r="BY785" s="69">
        <v>1.3448430999999999E-4</v>
      </c>
      <c r="BZ785" s="69">
        <v>0</v>
      </c>
      <c r="CA785" s="69">
        <v>0</v>
      </c>
      <c r="CB785" s="69">
        <v>0</v>
      </c>
      <c r="CC785" s="172">
        <v>1.751949E-6</v>
      </c>
      <c r="CD785" s="172">
        <v>4.1674253999999999E-6</v>
      </c>
      <c r="CE785" s="69">
        <v>0</v>
      </c>
      <c r="CF785" s="69">
        <v>0</v>
      </c>
      <c r="CG785" s="69">
        <v>0</v>
      </c>
      <c r="CH785" s="172">
        <v>4.0158637E-5</v>
      </c>
      <c r="CI785" s="69">
        <v>2.0844027000000001E-4</v>
      </c>
      <c r="CJ785" s="172">
        <v>1.3239754000000001E-14</v>
      </c>
      <c r="CK785" s="69">
        <v>0</v>
      </c>
      <c r="CM785" s="198">
        <v>0</v>
      </c>
      <c r="CN785" s="198">
        <v>14.825711999999999</v>
      </c>
      <c r="CO785" s="198">
        <v>2.5983756E-4</v>
      </c>
      <c r="CP785" s="198">
        <v>6.7951817999999997E-2</v>
      </c>
      <c r="CQ785" s="197">
        <v>1.0469964000000001E-9</v>
      </c>
      <c r="CR785" s="197">
        <v>1.2680098000000001E-7</v>
      </c>
      <c r="CS785" s="198">
        <v>5.6201167000000003E-3</v>
      </c>
      <c r="CT785" s="198">
        <v>0.17327727000000001</v>
      </c>
      <c r="CU785" s="198">
        <v>0</v>
      </c>
      <c r="CV785" s="198">
        <v>0</v>
      </c>
      <c r="CX785" s="166"/>
    </row>
    <row r="786" spans="1:102" ht="14.4">
      <c r="A786" t="s">
        <v>653</v>
      </c>
      <c r="B786" s="85" t="s">
        <v>527</v>
      </c>
      <c r="C786" s="113" t="str">
        <f t="shared" si="439"/>
        <v>A.100.24.141</v>
      </c>
      <c r="D786" s="9" t="s">
        <v>228</v>
      </c>
      <c r="E786" s="112" t="s">
        <v>362</v>
      </c>
      <c r="F786" s="115" t="str">
        <f t="shared" si="440"/>
        <v>Silver trade mix (81% prim 19% sec)</v>
      </c>
      <c r="G786" s="143">
        <f t="shared" si="441"/>
        <v>366.83675333333332</v>
      </c>
      <c r="I786" s="118">
        <f t="shared" si="442"/>
        <v>664.28476134169341</v>
      </c>
      <c r="K786" s="161">
        <f t="shared" si="443"/>
        <v>3.9869489099999997</v>
      </c>
      <c r="L786" s="161">
        <f t="shared" si="444"/>
        <v>69.883803331693315</v>
      </c>
      <c r="M786" s="162">
        <f t="shared" si="445"/>
        <v>535.3884961</v>
      </c>
      <c r="N786" s="161">
        <v>55.025512999999997</v>
      </c>
      <c r="O786" s="132">
        <v>45.807054000000001</v>
      </c>
      <c r="P786" s="132">
        <v>20.160883999999999</v>
      </c>
      <c r="Q786" s="132">
        <v>-1.3989761000000001</v>
      </c>
      <c r="R786" s="132">
        <v>2.1834338999999998</v>
      </c>
      <c r="S786" s="132">
        <v>0.23351531</v>
      </c>
      <c r="T786" s="132">
        <v>2.9689757999999999</v>
      </c>
      <c r="U786" s="132">
        <v>3.9158602999999998</v>
      </c>
      <c r="V786" s="132">
        <v>526.70267999999999</v>
      </c>
      <c r="W786" s="132">
        <v>0</v>
      </c>
      <c r="X786" s="132">
        <v>5.2255222000000003</v>
      </c>
      <c r="Y786" s="164">
        <v>5.0316933000000003E-6</v>
      </c>
      <c r="Z786" s="132">
        <v>3.4602938999999999</v>
      </c>
      <c r="AA786" s="132">
        <v>0</v>
      </c>
      <c r="AC786" s="118">
        <f t="shared" si="446"/>
        <v>55.025512999999997</v>
      </c>
      <c r="AD786" s="118">
        <f t="shared" si="447"/>
        <v>73.870747210000005</v>
      </c>
      <c r="AE786" s="118">
        <f t="shared" si="448"/>
        <v>73.344092200000006</v>
      </c>
      <c r="AF786" s="118">
        <f t="shared" si="449"/>
        <v>69.883803331693301</v>
      </c>
      <c r="AG786" s="118">
        <f t="shared" si="450"/>
        <v>531.92820219999999</v>
      </c>
      <c r="AI786" s="69">
        <v>681.56223999999997</v>
      </c>
      <c r="AJ786" s="69">
        <v>32.371271</v>
      </c>
      <c r="AK786" s="69">
        <v>649.13319999999999</v>
      </c>
      <c r="AL786" s="69">
        <v>0</v>
      </c>
      <c r="AM786" s="69">
        <v>0</v>
      </c>
      <c r="AN786" s="69">
        <v>2.704252E-2</v>
      </c>
      <c r="AO786" s="69">
        <v>3.0724787E-2</v>
      </c>
      <c r="AQ786" s="116">
        <v>23.469159000000001</v>
      </c>
      <c r="AR786" s="116">
        <v>22.517883000000001</v>
      </c>
      <c r="AS786" s="116">
        <v>0.74423287000000005</v>
      </c>
      <c r="AT786" s="116">
        <v>0.20704378000000001</v>
      </c>
      <c r="AU786" s="150">
        <f t="shared" si="451"/>
        <v>1.3499929758570002E-3</v>
      </c>
      <c r="AV786" s="150">
        <f t="shared" si="452"/>
        <v>2.7523405023660005E-6</v>
      </c>
      <c r="AW786" s="163">
        <f t="shared" si="453"/>
        <v>28.997727709999999</v>
      </c>
      <c r="AX786" s="108">
        <v>3.4044423000000002E-4</v>
      </c>
      <c r="AY786" s="196">
        <v>1.0272032000000001E-6</v>
      </c>
      <c r="AZ786" s="196">
        <v>2.8064625999999999E-11</v>
      </c>
      <c r="BA786" s="108">
        <v>0</v>
      </c>
      <c r="BB786" s="108">
        <v>0</v>
      </c>
      <c r="BC786" s="196">
        <v>-4.4813143000000002E-8</v>
      </c>
      <c r="BD786" s="108">
        <v>8.3207519000000005E-4</v>
      </c>
      <c r="BE786" s="196">
        <v>-1.0239513E-8</v>
      </c>
      <c r="BF786" s="196">
        <v>9.6902614999999995E-7</v>
      </c>
      <c r="BG786" s="196">
        <v>7.2144968E-7</v>
      </c>
      <c r="BH786" s="108">
        <v>0</v>
      </c>
      <c r="BI786" s="196">
        <v>4.0966703E-8</v>
      </c>
      <c r="BJ786" s="196">
        <v>3.0862566999999998E-9</v>
      </c>
      <c r="BK786" s="196">
        <v>8.1996104000000001E-10</v>
      </c>
      <c r="BL786" s="196">
        <v>5.5905999E-5</v>
      </c>
      <c r="BM786" s="108">
        <v>1.2161237E-4</v>
      </c>
      <c r="BN786" s="108">
        <v>0</v>
      </c>
      <c r="BO786" s="108">
        <v>28.674015000000001</v>
      </c>
      <c r="BP786" s="108">
        <v>0.32371271000000001</v>
      </c>
      <c r="BQ786" s="108">
        <v>0</v>
      </c>
      <c r="BR786" s="108">
        <v>0</v>
      </c>
      <c r="BS786" s="108">
        <v>0</v>
      </c>
      <c r="BU786" s="69">
        <v>1.1792199999999999</v>
      </c>
      <c r="BV786" s="69">
        <v>6.6807589999999997E-3</v>
      </c>
      <c r="BW786" s="69">
        <v>1.0228381999999999E-2</v>
      </c>
      <c r="BX786" s="69">
        <v>4.5875889E-4</v>
      </c>
      <c r="BY786" s="69">
        <v>5.5131787999999999E-3</v>
      </c>
      <c r="BZ786" s="69">
        <v>0</v>
      </c>
      <c r="CA786" s="69">
        <v>1.8771968999999999E-2</v>
      </c>
      <c r="CB786" s="69">
        <v>0</v>
      </c>
      <c r="CC786" s="69">
        <v>3.2616399999999999E-4</v>
      </c>
      <c r="CD786" s="69">
        <v>1.9707815000000002E-3</v>
      </c>
      <c r="CE786" s="69">
        <v>0</v>
      </c>
      <c r="CF786" s="69">
        <v>0</v>
      </c>
      <c r="CG786" s="69">
        <v>0</v>
      </c>
      <c r="CH786" s="69">
        <v>1.662473E-4</v>
      </c>
      <c r="CI786" s="69">
        <v>8.7029557999999995E-4</v>
      </c>
      <c r="CJ786" s="69">
        <v>1.1342334999999999</v>
      </c>
      <c r="CK786" s="69">
        <v>0</v>
      </c>
      <c r="CM786" s="198">
        <v>0</v>
      </c>
      <c r="CN786" s="198">
        <v>366.82026999999999</v>
      </c>
      <c r="CO786" s="198">
        <v>-1.2457368</v>
      </c>
      <c r="CP786" s="198">
        <v>4.5708780000000004</v>
      </c>
      <c r="CQ786" s="197">
        <v>2.2556032999999999E-5</v>
      </c>
      <c r="CR786" s="198">
        <v>1.8985399999999999E-4</v>
      </c>
      <c r="CS786" s="198">
        <v>0.27961021000000003</v>
      </c>
      <c r="CT786" s="198">
        <v>1265.2157999999999</v>
      </c>
      <c r="CU786" s="198">
        <v>0.47914705000000002</v>
      </c>
      <c r="CV786" s="198">
        <v>0</v>
      </c>
      <c r="CX786" s="166"/>
    </row>
    <row r="787" spans="1:102" ht="14.4">
      <c r="A787" t="s">
        <v>3110</v>
      </c>
      <c r="B787" s="85" t="s">
        <v>527</v>
      </c>
      <c r="C787" s="113" t="str">
        <f t="shared" si="439"/>
        <v>A.100.24.142</v>
      </c>
      <c r="D787" s="9" t="s">
        <v>228</v>
      </c>
      <c r="E787" s="112" t="s">
        <v>362</v>
      </c>
      <c r="F787" s="115" t="str">
        <f t="shared" si="440"/>
        <v>Tantalum (EoL-RIR = 13%)</v>
      </c>
      <c r="G787" s="143">
        <f t="shared" si="441"/>
        <v>144.50005333333334</v>
      </c>
      <c r="I787" s="118">
        <f t="shared" si="442"/>
        <v>630.26388773000008</v>
      </c>
      <c r="K787" s="161">
        <f t="shared" si="443"/>
        <v>2.6252730499999997</v>
      </c>
      <c r="L787" s="161">
        <f t="shared" si="444"/>
        <v>16.2543294</v>
      </c>
      <c r="M787" s="162">
        <f t="shared" si="445"/>
        <v>589.70927728000004</v>
      </c>
      <c r="N787" s="161">
        <v>21.675007999999998</v>
      </c>
      <c r="O787" s="132">
        <v>12.753035000000001</v>
      </c>
      <c r="P787" s="132">
        <v>1.8938695999999999</v>
      </c>
      <c r="Q787" s="132">
        <v>-0.18501396000000001</v>
      </c>
      <c r="R787" s="132">
        <v>0.84433511000000006</v>
      </c>
      <c r="S787" s="132">
        <v>0.96134850000000005</v>
      </c>
      <c r="T787" s="132">
        <v>1.0046033999999999</v>
      </c>
      <c r="U787" s="132">
        <v>1.6074248</v>
      </c>
      <c r="V787" s="132">
        <v>586.51000999999997</v>
      </c>
      <c r="W787" s="132">
        <v>0</v>
      </c>
      <c r="X787" s="132">
        <v>0.88490447999999999</v>
      </c>
      <c r="Y787" s="132">
        <v>0</v>
      </c>
      <c r="Z787" s="132">
        <v>2.3143628000000001</v>
      </c>
      <c r="AA787" s="132">
        <v>0</v>
      </c>
      <c r="AC787" s="118">
        <f t="shared" si="446"/>
        <v>21.675007999999998</v>
      </c>
      <c r="AD787" s="118">
        <f t="shared" si="447"/>
        <v>18.879602450000004</v>
      </c>
      <c r="AE787" s="118">
        <f t="shared" si="448"/>
        <v>18.568692200000001</v>
      </c>
      <c r="AF787" s="118">
        <f t="shared" si="449"/>
        <v>16.2543294</v>
      </c>
      <c r="AG787" s="118">
        <f t="shared" si="450"/>
        <v>587.39491448000001</v>
      </c>
      <c r="AI787" s="69">
        <v>109.92601999999999</v>
      </c>
      <c r="AJ787" s="69">
        <v>0</v>
      </c>
      <c r="AK787" s="69">
        <v>109.92601999999999</v>
      </c>
      <c r="AL787" s="69">
        <v>0</v>
      </c>
      <c r="AM787" s="69">
        <v>0</v>
      </c>
      <c r="AN787" s="69">
        <v>0</v>
      </c>
      <c r="AO787" s="69">
        <v>0</v>
      </c>
      <c r="AQ787" s="116">
        <v>14.019869999999999</v>
      </c>
      <c r="AR787" s="116">
        <v>13.74292</v>
      </c>
      <c r="AS787" s="116">
        <v>0.20113808</v>
      </c>
      <c r="AT787" s="116">
        <v>7.5812009999999999E-2</v>
      </c>
      <c r="AU787" s="150">
        <f t="shared" si="451"/>
        <v>8.2391607753160001E-4</v>
      </c>
      <c r="AV787" s="150">
        <f t="shared" si="452"/>
        <v>7.4385384135399999E-7</v>
      </c>
      <c r="AW787" s="163">
        <f t="shared" si="453"/>
        <v>10.617929</v>
      </c>
      <c r="AX787" s="108">
        <v>1.3409604999999999E-4</v>
      </c>
      <c r="AY787" s="196">
        <v>4.0460015000000002E-7</v>
      </c>
      <c r="AZ787" s="196">
        <v>1.1054254E-11</v>
      </c>
      <c r="BA787" s="108">
        <v>0</v>
      </c>
      <c r="BB787" s="108">
        <v>0</v>
      </c>
      <c r="BC787" s="196">
        <v>-5.9034684000000004E-9</v>
      </c>
      <c r="BD787" s="108">
        <v>2.3160728000000001E-4</v>
      </c>
      <c r="BE787" s="196">
        <v>-1.3488530999999999E-9</v>
      </c>
      <c r="BF787" s="196">
        <v>2.6978430000000001E-7</v>
      </c>
      <c r="BG787" s="196">
        <v>5.1508964000000003E-8</v>
      </c>
      <c r="BH787" s="108">
        <v>0</v>
      </c>
      <c r="BI787" s="196">
        <v>1.7840018999999999E-8</v>
      </c>
      <c r="BJ787" s="196">
        <v>1.1305436E-9</v>
      </c>
      <c r="BK787" s="196">
        <v>3.2766359999999999E-10</v>
      </c>
      <c r="BL787" s="108">
        <v>4.306081E-4</v>
      </c>
      <c r="BM787" s="196">
        <v>2.7610550999999999E-5</v>
      </c>
      <c r="BN787" s="108">
        <v>0</v>
      </c>
      <c r="BO787" s="108">
        <v>10.617929</v>
      </c>
      <c r="BP787" s="108">
        <v>0</v>
      </c>
      <c r="BQ787" s="108">
        <v>0</v>
      </c>
      <c r="BR787" s="108">
        <v>0</v>
      </c>
      <c r="BS787" s="108">
        <v>0</v>
      </c>
      <c r="BU787" s="69">
        <v>1.1177395E-2</v>
      </c>
      <c r="BV787" s="69">
        <v>1.8599745000000001E-3</v>
      </c>
      <c r="BW787" s="69">
        <v>4.0290448999999997E-3</v>
      </c>
      <c r="BX787" s="69">
        <v>1.8831075E-4</v>
      </c>
      <c r="BY787" s="69">
        <v>1.5321249E-3</v>
      </c>
      <c r="BZ787" s="69">
        <v>0</v>
      </c>
      <c r="CA787" s="69">
        <v>1.3402524E-3</v>
      </c>
      <c r="CB787" s="69">
        <v>0</v>
      </c>
      <c r="CC787" s="69">
        <v>1.2948205000000001E-3</v>
      </c>
      <c r="CD787" s="69">
        <v>6.6486908999999997E-4</v>
      </c>
      <c r="CE787" s="69">
        <v>0</v>
      </c>
      <c r="CF787" s="69">
        <v>0</v>
      </c>
      <c r="CG787" s="69">
        <v>0</v>
      </c>
      <c r="CH787" s="172">
        <v>8.5370394999999998E-5</v>
      </c>
      <c r="CI787" s="69">
        <v>1.4069608999999999E-4</v>
      </c>
      <c r="CJ787" s="172">
        <v>4.1931601E-5</v>
      </c>
      <c r="CK787" s="69">
        <v>0</v>
      </c>
      <c r="CM787" s="198">
        <v>0</v>
      </c>
      <c r="CN787" s="198">
        <v>144.50004999999999</v>
      </c>
      <c r="CO787" s="198">
        <v>-0.16084364000000001</v>
      </c>
      <c r="CP787" s="198">
        <v>1.2725674</v>
      </c>
      <c r="CQ787" s="198">
        <v>1.8399644E-4</v>
      </c>
      <c r="CR787" s="197">
        <v>4.8750937999999998E-5</v>
      </c>
      <c r="CS787" s="198">
        <v>7.7767997000000005E-2</v>
      </c>
      <c r="CT787" s="198">
        <v>1899.1273000000001</v>
      </c>
      <c r="CU787" s="198">
        <v>3.4209411000000002E-2</v>
      </c>
      <c r="CV787" s="198">
        <v>0</v>
      </c>
      <c r="CX787" s="166"/>
    </row>
    <row r="788" spans="1:102" ht="14.4">
      <c r="A788" t="s">
        <v>654</v>
      </c>
      <c r="B788" s="85" t="s">
        <v>527</v>
      </c>
      <c r="C788" s="113" t="str">
        <f t="shared" si="439"/>
        <v>A.100.24.143</v>
      </c>
      <c r="D788" s="9" t="s">
        <v>228</v>
      </c>
      <c r="E788" s="112" t="s">
        <v>362</v>
      </c>
      <c r="F788" s="115" t="str">
        <f t="shared" si="440"/>
        <v>Tellurium (EoL-RIR = 1%)</v>
      </c>
      <c r="G788" s="143">
        <f t="shared" si="441"/>
        <v>46.206389333333334</v>
      </c>
      <c r="I788" s="118">
        <f t="shared" si="442"/>
        <v>125.437050814823</v>
      </c>
      <c r="K788" s="161">
        <f t="shared" si="443"/>
        <v>0.74508415120000004</v>
      </c>
      <c r="L788" s="161">
        <f t="shared" si="444"/>
        <v>2.8126164966230003</v>
      </c>
      <c r="M788" s="162">
        <f t="shared" si="445"/>
        <v>114.948391767</v>
      </c>
      <c r="N788" s="161">
        <v>6.9309583999999997</v>
      </c>
      <c r="O788" s="132">
        <v>2.1100216000000001</v>
      </c>
      <c r="P788" s="132">
        <v>0.59578171999999996</v>
      </c>
      <c r="Q788" s="132">
        <v>0.54644422999999998</v>
      </c>
      <c r="R788" s="132">
        <v>0.18233811</v>
      </c>
      <c r="S788" s="132">
        <v>3.5183651999999999E-3</v>
      </c>
      <c r="T788" s="132">
        <v>1.2783446E-2</v>
      </c>
      <c r="U788" s="132">
        <v>0.10673112</v>
      </c>
      <c r="V788" s="132">
        <v>114.93361</v>
      </c>
      <c r="W788" s="132">
        <v>0</v>
      </c>
      <c r="X788" s="132">
        <v>1.4781766999999999E-2</v>
      </c>
      <c r="Y788" s="164">
        <v>8.2056623000000006E-5</v>
      </c>
      <c r="Z788" s="132">
        <v>0</v>
      </c>
      <c r="AA788" s="132">
        <v>0</v>
      </c>
      <c r="AC788" s="118">
        <f t="shared" si="446"/>
        <v>6.9309583999999997</v>
      </c>
      <c r="AD788" s="118">
        <f t="shared" si="447"/>
        <v>3.5576185912000002</v>
      </c>
      <c r="AE788" s="118">
        <f t="shared" si="448"/>
        <v>2.8125344400000003</v>
      </c>
      <c r="AF788" s="118">
        <f t="shared" si="449"/>
        <v>2.8126164966229998</v>
      </c>
      <c r="AG788" s="118">
        <f t="shared" si="450"/>
        <v>114.948391767</v>
      </c>
      <c r="AI788" s="69">
        <v>530.68751999999995</v>
      </c>
      <c r="AJ788" s="69">
        <v>527.90921000000003</v>
      </c>
      <c r="AK788" s="69">
        <v>1.8362444</v>
      </c>
      <c r="AL788" s="69">
        <v>0</v>
      </c>
      <c r="AM788" s="69">
        <v>0</v>
      </c>
      <c r="AN788" s="69">
        <v>0.44100816999999998</v>
      </c>
      <c r="AO788" s="69">
        <v>0.50105840999999995</v>
      </c>
      <c r="AQ788" s="116">
        <v>1.5244963</v>
      </c>
      <c r="AR788" s="116">
        <v>1.4080428</v>
      </c>
      <c r="AS788" s="116">
        <v>4.8219641000000001E-2</v>
      </c>
      <c r="AT788" s="116">
        <v>6.8233869000000003E-2</v>
      </c>
      <c r="AU788" s="150">
        <f t="shared" si="451"/>
        <v>8.441503465222999E-5</v>
      </c>
      <c r="AV788" s="150">
        <f t="shared" si="452"/>
        <v>1.7832707804561005E-7</v>
      </c>
      <c r="AW788" s="163">
        <f t="shared" si="453"/>
        <v>9.5565642999999998</v>
      </c>
      <c r="AX788" s="196">
        <v>4.3201226E-5</v>
      </c>
      <c r="AY788" s="196">
        <v>1.3036108000000001E-7</v>
      </c>
      <c r="AZ788" s="196">
        <v>3.5611209000000002E-12</v>
      </c>
      <c r="BA788" s="108">
        <v>0</v>
      </c>
      <c r="BB788" s="108">
        <v>0</v>
      </c>
      <c r="BC788" s="196">
        <v>1.4550535E-8</v>
      </c>
      <c r="BD788" s="196">
        <v>4.1180121E-5</v>
      </c>
      <c r="BE788" s="196">
        <v>3.3182317000000002E-9</v>
      </c>
      <c r="BF788" s="196">
        <v>4.4636488999999997E-8</v>
      </c>
      <c r="BG788" s="108">
        <v>0</v>
      </c>
      <c r="BH788" s="108">
        <v>0</v>
      </c>
      <c r="BI788" s="196">
        <v>6.9487917999999997E-12</v>
      </c>
      <c r="BJ788" s="196">
        <v>6.4088757999999996E-13</v>
      </c>
      <c r="BK788" s="196">
        <v>1.2654533E-13</v>
      </c>
      <c r="BL788" s="196">
        <v>7.6581523E-10</v>
      </c>
      <c r="BM788" s="196">
        <v>1.8371302E-8</v>
      </c>
      <c r="BN788" s="108">
        <v>0</v>
      </c>
      <c r="BO788" s="108">
        <v>4.2774722000000001</v>
      </c>
      <c r="BP788" s="108">
        <v>5.2790920999999997</v>
      </c>
      <c r="BQ788" s="108">
        <v>0</v>
      </c>
      <c r="BR788" s="108">
        <v>0</v>
      </c>
      <c r="BS788" s="108">
        <v>0</v>
      </c>
      <c r="BU788" s="69">
        <v>47.822693000000001</v>
      </c>
      <c r="BV788" s="69">
        <v>3.0773744000000002E-4</v>
      </c>
      <c r="BW788" s="69">
        <v>1.2883567000000001E-3</v>
      </c>
      <c r="BX788" s="172">
        <v>1.2763181E-5</v>
      </c>
      <c r="BY788" s="69">
        <v>4.1670113999999999E-4</v>
      </c>
      <c r="BZ788" s="69">
        <v>0</v>
      </c>
      <c r="CA788" s="69">
        <v>0</v>
      </c>
      <c r="CB788" s="69">
        <v>0</v>
      </c>
      <c r="CC788" s="172">
        <v>5.4284337000000003E-6</v>
      </c>
      <c r="CD788" s="172">
        <v>1.2912815E-5</v>
      </c>
      <c r="CE788" s="69">
        <v>0</v>
      </c>
      <c r="CF788" s="69">
        <v>0</v>
      </c>
      <c r="CG788" s="69">
        <v>0</v>
      </c>
      <c r="CH788" s="69">
        <v>1.2443198999999999E-4</v>
      </c>
      <c r="CI788" s="69">
        <v>6.4585453000000001E-4</v>
      </c>
      <c r="CJ788" s="69">
        <v>47.819879</v>
      </c>
      <c r="CK788" s="69">
        <v>0</v>
      </c>
      <c r="CM788" s="198">
        <v>0</v>
      </c>
      <c r="CN788" s="198">
        <v>45.937637000000002</v>
      </c>
      <c r="CO788" s="198">
        <v>8.0510963000000001E-4</v>
      </c>
      <c r="CP788" s="198">
        <v>0.21054948000000001</v>
      </c>
      <c r="CQ788" s="197">
        <v>3.2441303000000001E-9</v>
      </c>
      <c r="CR788" s="197">
        <v>3.9289426000000001E-7</v>
      </c>
      <c r="CS788" s="198">
        <v>1.7413995000000002E-2</v>
      </c>
      <c r="CT788" s="198">
        <v>0.53690159000000004</v>
      </c>
      <c r="CU788" s="198">
        <v>0</v>
      </c>
      <c r="CV788" s="198">
        <v>0</v>
      </c>
      <c r="CX788" s="166"/>
    </row>
    <row r="789" spans="1:102" ht="14.4">
      <c r="A789" t="s">
        <v>3111</v>
      </c>
      <c r="B789" s="85" t="s">
        <v>527</v>
      </c>
      <c r="C789" s="113" t="str">
        <f t="shared" si="439"/>
        <v>A.100.24.144</v>
      </c>
      <c r="D789" s="9" t="s">
        <v>228</v>
      </c>
      <c r="E789" s="112" t="s">
        <v>362</v>
      </c>
      <c r="F789" s="115" t="str">
        <f t="shared" si="440"/>
        <v>Tin (virgin)</v>
      </c>
      <c r="G789" s="143">
        <f t="shared" si="441"/>
        <v>10.146806666666668</v>
      </c>
      <c r="I789" s="118">
        <f t="shared" si="442"/>
        <v>24.463970641699998</v>
      </c>
      <c r="K789" s="161">
        <f t="shared" si="443"/>
        <v>0.27223872670000004</v>
      </c>
      <c r="L789" s="161">
        <f t="shared" si="444"/>
        <v>1.756779205</v>
      </c>
      <c r="M789" s="162">
        <f t="shared" si="445"/>
        <v>20.912931709999999</v>
      </c>
      <c r="N789" s="161">
        <v>1.5220210000000001</v>
      </c>
      <c r="O789" s="132">
        <v>1.1873072</v>
      </c>
      <c r="P789" s="132">
        <v>0.48740786000000003</v>
      </c>
      <c r="Q789" s="132">
        <v>-2.2270571999999999E-2</v>
      </c>
      <c r="R789" s="132">
        <v>0.17505206000000001</v>
      </c>
      <c r="S789" s="132">
        <v>5.4825786999999999E-3</v>
      </c>
      <c r="T789" s="132">
        <v>0.11397466000000001</v>
      </c>
      <c r="U789" s="132">
        <v>8.2064145000000005E-2</v>
      </c>
      <c r="V789" s="132">
        <v>20.49</v>
      </c>
      <c r="W789" s="132">
        <v>0</v>
      </c>
      <c r="X789" s="132">
        <v>0.12334572000000001</v>
      </c>
      <c r="Y789" s="132">
        <v>0</v>
      </c>
      <c r="Z789" s="132">
        <v>0.29958599000000002</v>
      </c>
      <c r="AA789" s="132">
        <v>0</v>
      </c>
      <c r="AC789" s="118">
        <f t="shared" si="446"/>
        <v>1.5220210000000001</v>
      </c>
      <c r="AD789" s="118">
        <f t="shared" si="447"/>
        <v>2.0290179316999999</v>
      </c>
      <c r="AE789" s="118">
        <f t="shared" si="448"/>
        <v>2.0563651950000001</v>
      </c>
      <c r="AF789" s="118">
        <f t="shared" si="449"/>
        <v>1.756779205</v>
      </c>
      <c r="AG789" s="118">
        <f t="shared" si="450"/>
        <v>20.613345719999998</v>
      </c>
      <c r="AI789" s="69">
        <v>15.32245</v>
      </c>
      <c r="AJ789" s="69">
        <v>0</v>
      </c>
      <c r="AK789" s="69">
        <v>15.32245</v>
      </c>
      <c r="AL789" s="69">
        <v>0</v>
      </c>
      <c r="AM789" s="69">
        <v>0</v>
      </c>
      <c r="AN789" s="69">
        <v>0</v>
      </c>
      <c r="AO789" s="69">
        <v>0</v>
      </c>
      <c r="AQ789" s="116">
        <v>0.61840276999999999</v>
      </c>
      <c r="AR789" s="116">
        <v>0.59082002</v>
      </c>
      <c r="AS789" s="116">
        <v>1.9300344000000001E-2</v>
      </c>
      <c r="AT789" s="116">
        <v>8.2824000000000005E-3</v>
      </c>
      <c r="AU789" s="150">
        <f t="shared" si="451"/>
        <v>3.5420864657639999E-5</v>
      </c>
      <c r="AV789" s="150">
        <f t="shared" si="452"/>
        <v>7.1377011664879999E-8</v>
      </c>
      <c r="AW789" s="163">
        <f t="shared" si="453"/>
        <v>1.1599999999999999</v>
      </c>
      <c r="AX789" s="196">
        <v>9.4162362999999997E-6</v>
      </c>
      <c r="AY789" s="196">
        <v>2.8411058000000001E-8</v>
      </c>
      <c r="AZ789" s="196">
        <v>7.7623068000000004E-13</v>
      </c>
      <c r="BA789" s="108">
        <v>0</v>
      </c>
      <c r="BB789" s="108">
        <v>0</v>
      </c>
      <c r="BC789" s="196">
        <v>-7.1058236000000001E-10</v>
      </c>
      <c r="BD789" s="196">
        <v>2.1562632E-5</v>
      </c>
      <c r="BE789" s="196">
        <v>-1.6235729999999999E-10</v>
      </c>
      <c r="BF789" s="196">
        <v>2.5116912000000001E-8</v>
      </c>
      <c r="BG789" s="196">
        <v>1.7390234000000001E-8</v>
      </c>
      <c r="BH789" s="108">
        <v>0</v>
      </c>
      <c r="BI789" s="196">
        <v>5.9235072999999997E-10</v>
      </c>
      <c r="BJ789" s="196">
        <v>2.1170077999999999E-11</v>
      </c>
      <c r="BK789" s="196">
        <v>6.8679261999999996E-12</v>
      </c>
      <c r="BL789" s="196">
        <v>7.4991703999999999E-7</v>
      </c>
      <c r="BM789" s="196">
        <v>3.6927898999999998E-6</v>
      </c>
      <c r="BN789" s="108">
        <v>0</v>
      </c>
      <c r="BO789" s="108">
        <v>1.1599999999999999</v>
      </c>
      <c r="BP789" s="108">
        <v>0</v>
      </c>
      <c r="BQ789" s="108">
        <v>0</v>
      </c>
      <c r="BR789" s="108">
        <v>0</v>
      </c>
      <c r="BS789" s="108">
        <v>0</v>
      </c>
      <c r="BU789" s="69">
        <v>2.0396250000000001E-2</v>
      </c>
      <c r="BV789" s="69">
        <v>1.7316358000000001E-4</v>
      </c>
      <c r="BW789" s="69">
        <v>2.8291987999999997E-4</v>
      </c>
      <c r="BX789" s="172">
        <v>9.6182890000000006E-6</v>
      </c>
      <c r="BY789" s="69">
        <v>1.426408E-4</v>
      </c>
      <c r="BZ789" s="69">
        <v>0</v>
      </c>
      <c r="CA789" s="69">
        <v>4.5249023E-4</v>
      </c>
      <c r="CB789" s="69">
        <v>0</v>
      </c>
      <c r="CC789" s="172">
        <v>8.9438934999999998E-6</v>
      </c>
      <c r="CD789" s="172">
        <v>7.5581821000000006E-5</v>
      </c>
      <c r="CE789" s="69">
        <v>0</v>
      </c>
      <c r="CF789" s="69">
        <v>0</v>
      </c>
      <c r="CG789" s="69">
        <v>0</v>
      </c>
      <c r="CH789" s="172">
        <v>6.9834542E-6</v>
      </c>
      <c r="CI789" s="172">
        <v>1.9611450999999999E-5</v>
      </c>
      <c r="CJ789" s="69">
        <v>1.9224295999999998E-2</v>
      </c>
      <c r="CK789" s="69">
        <v>0</v>
      </c>
      <c r="CM789" s="198">
        <v>0</v>
      </c>
      <c r="CN789" s="198">
        <v>10.146806</v>
      </c>
      <c r="CO789" s="198">
        <v>-1.9366516E-2</v>
      </c>
      <c r="CP789" s="198">
        <v>0.118476</v>
      </c>
      <c r="CQ789" s="197">
        <v>2.8746769999999999E-7</v>
      </c>
      <c r="CR789" s="197">
        <v>6.4815441E-6</v>
      </c>
      <c r="CS789" s="198">
        <v>7.2401986999999996E-3</v>
      </c>
      <c r="CT789" s="198">
        <v>14.168013999999999</v>
      </c>
      <c r="CU789" s="198">
        <v>1.1549633E-2</v>
      </c>
      <c r="CV789" s="198">
        <v>0</v>
      </c>
      <c r="CX789" s="166"/>
    </row>
    <row r="790" spans="1:102" ht="14.4">
      <c r="A790" t="s">
        <v>655</v>
      </c>
      <c r="B790" s="85" t="s">
        <v>527</v>
      </c>
      <c r="C790" s="113" t="str">
        <f t="shared" si="439"/>
        <v>A.100.24.145</v>
      </c>
      <c r="D790" s="9" t="s">
        <v>228</v>
      </c>
      <c r="E790" s="112" t="s">
        <v>362</v>
      </c>
      <c r="F790" s="115" t="str">
        <f t="shared" si="440"/>
        <v>Titanium (primary)</v>
      </c>
      <c r="G790" s="143">
        <f t="shared" si="441"/>
        <v>28.109310000000001</v>
      </c>
      <c r="I790" s="118">
        <f t="shared" si="442"/>
        <v>20.589115270093998</v>
      </c>
      <c r="K790" s="161">
        <f t="shared" si="443"/>
        <v>0.20790540004999999</v>
      </c>
      <c r="L790" s="161">
        <f t="shared" si="444"/>
        <v>0.61034615004400006</v>
      </c>
      <c r="M790" s="162">
        <f t="shared" si="445"/>
        <v>15.554467219999999</v>
      </c>
      <c r="N790" s="161">
        <v>4.2163965000000001</v>
      </c>
      <c r="O790" s="132">
        <v>0.33299930999999999</v>
      </c>
      <c r="P790" s="132">
        <v>0.27667633000000003</v>
      </c>
      <c r="Q790" s="132">
        <v>0.19803213</v>
      </c>
      <c r="R790" s="132">
        <v>8.7743322000000002E-3</v>
      </c>
      <c r="S790" s="164">
        <v>7.8878549999999997E-5</v>
      </c>
      <c r="T790" s="132">
        <v>1.0200592999999999E-3</v>
      </c>
      <c r="U790" s="132">
        <v>5.9289705999999998E-4</v>
      </c>
      <c r="V790" s="132">
        <v>15.197516</v>
      </c>
      <c r="W790" s="132">
        <v>0</v>
      </c>
      <c r="X790" s="132">
        <v>0.35695122000000001</v>
      </c>
      <c r="Y790" s="164">
        <v>7.7612984E-5</v>
      </c>
      <c r="Z790" s="132">
        <v>0</v>
      </c>
      <c r="AA790" s="132">
        <v>0</v>
      </c>
      <c r="AC790" s="118">
        <f t="shared" si="446"/>
        <v>4.2163965000000001</v>
      </c>
      <c r="AD790" s="118">
        <f t="shared" si="447"/>
        <v>0.81817393711000008</v>
      </c>
      <c r="AE790" s="118">
        <f t="shared" si="448"/>
        <v>0.61026853706000006</v>
      </c>
      <c r="AF790" s="118">
        <f t="shared" si="449"/>
        <v>0.61034615004399995</v>
      </c>
      <c r="AG790" s="118">
        <f t="shared" si="450"/>
        <v>15.554467219999999</v>
      </c>
      <c r="AI790" s="69">
        <v>420.87103000000002</v>
      </c>
      <c r="AJ790" s="69">
        <v>331.96114</v>
      </c>
      <c r="AK790" s="69">
        <v>42.829819999999998</v>
      </c>
      <c r="AL790" s="69">
        <v>0</v>
      </c>
      <c r="AM790" s="69">
        <v>10.267792</v>
      </c>
      <c r="AN790" s="69">
        <v>25.130271</v>
      </c>
      <c r="AO790" s="69">
        <v>10.682005999999999</v>
      </c>
      <c r="AQ790" s="116">
        <v>0.61274655</v>
      </c>
      <c r="AR790" s="116">
        <v>0.57534496000000002</v>
      </c>
      <c r="AS790" s="116">
        <v>2.4978321000000001E-2</v>
      </c>
      <c r="AT790" s="116">
        <v>1.2423264999999999E-2</v>
      </c>
      <c r="AU790" s="150">
        <f t="shared" si="451"/>
        <v>3.4493103411716998E-5</v>
      </c>
      <c r="AV790" s="150">
        <f t="shared" si="452"/>
        <v>9.2375447558099989E-8</v>
      </c>
      <c r="AW790" s="163">
        <f t="shared" si="453"/>
        <v>1.73995305</v>
      </c>
      <c r="AX790" s="196">
        <v>2.6223859999999999E-5</v>
      </c>
      <c r="AY790" s="196">
        <v>7.9129115E-8</v>
      </c>
      <c r="AZ790" s="196">
        <v>2.1616925000000001E-12</v>
      </c>
      <c r="BA790" s="108">
        <v>0</v>
      </c>
      <c r="BB790" s="108">
        <v>0</v>
      </c>
      <c r="BC790" s="196">
        <v>2.7431150000000001E-8</v>
      </c>
      <c r="BD790" s="196">
        <v>8.2415353999999994E-6</v>
      </c>
      <c r="BE790" s="196">
        <v>3.9222426999999999E-9</v>
      </c>
      <c r="BF790" s="196">
        <v>9.3117384000000003E-9</v>
      </c>
      <c r="BG790" s="108">
        <v>0</v>
      </c>
      <c r="BH790" s="108">
        <v>0</v>
      </c>
      <c r="BI790" s="196">
        <v>4.3662519999999998E-13</v>
      </c>
      <c r="BJ790" s="196">
        <v>8.2559968000000001E-12</v>
      </c>
      <c r="BK790" s="196">
        <v>1.4971436000000001E-12</v>
      </c>
      <c r="BL790" s="196">
        <v>1.6531996999999999E-11</v>
      </c>
      <c r="BM790" s="196">
        <v>2.6032972000000001E-10</v>
      </c>
      <c r="BN790" s="108">
        <v>0</v>
      </c>
      <c r="BO790" s="108">
        <v>0.20317374999999999</v>
      </c>
      <c r="BP790" s="108">
        <v>1.5367793000000001</v>
      </c>
      <c r="BQ790" s="108">
        <v>0</v>
      </c>
      <c r="BR790" s="108">
        <v>0</v>
      </c>
      <c r="BS790" s="108">
        <v>0</v>
      </c>
      <c r="BU790" s="69">
        <v>1.4547376E-3</v>
      </c>
      <c r="BV790" s="172">
        <v>7.3100633000000006E-5</v>
      </c>
      <c r="BW790" s="69">
        <v>7.8376216000000003E-4</v>
      </c>
      <c r="BX790" s="172">
        <v>7.6531819000000005E-8</v>
      </c>
      <c r="BY790" s="172">
        <v>5.5014918999999999E-5</v>
      </c>
      <c r="BZ790" s="172">
        <v>1.7505953999999999E-5</v>
      </c>
      <c r="CA790" s="69">
        <v>0</v>
      </c>
      <c r="CB790" s="172">
        <v>2.6570270999999999E-5</v>
      </c>
      <c r="CC790" s="172">
        <v>1.4327371E-7</v>
      </c>
      <c r="CD790" s="172">
        <v>7.0885292E-7</v>
      </c>
      <c r="CE790" s="69">
        <v>0</v>
      </c>
      <c r="CF790" s="69">
        <v>0</v>
      </c>
      <c r="CG790" s="69">
        <v>0</v>
      </c>
      <c r="CH790" s="172">
        <v>4.1007521000000001E-5</v>
      </c>
      <c r="CI790" s="69">
        <v>4.5333833E-4</v>
      </c>
      <c r="CJ790" s="172">
        <v>3.5091354000000001E-6</v>
      </c>
      <c r="CK790" s="69">
        <v>0</v>
      </c>
      <c r="CM790" s="198">
        <v>0</v>
      </c>
      <c r="CN790" s="198">
        <v>27.993670999999999</v>
      </c>
      <c r="CO790" s="198">
        <v>0.55616341999999996</v>
      </c>
      <c r="CP790" s="198">
        <v>5.4029394000000001E-2</v>
      </c>
      <c r="CQ790" s="197">
        <v>1.9737042E-10</v>
      </c>
      <c r="CR790" s="197">
        <v>2.3365618E-8</v>
      </c>
      <c r="CS790" s="198">
        <v>2.4640533E-3</v>
      </c>
      <c r="CT790" s="198">
        <v>4.070106</v>
      </c>
      <c r="CU790" s="198">
        <v>0</v>
      </c>
      <c r="CV790" s="198">
        <v>6.1563842999999997E-3</v>
      </c>
      <c r="CX790" s="166"/>
    </row>
    <row r="791" spans="1:102" ht="14.4">
      <c r="A791" t="s">
        <v>656</v>
      </c>
      <c r="B791" s="85" t="s">
        <v>527</v>
      </c>
      <c r="C791" s="113" t="str">
        <f t="shared" si="439"/>
        <v>A.100.24.146</v>
      </c>
      <c r="D791" s="9" t="s">
        <v>228</v>
      </c>
      <c r="E791" s="112" t="s">
        <v>362</v>
      </c>
      <c r="F791" s="115" t="str">
        <f t="shared" si="440"/>
        <v>Titanium (secondary)</v>
      </c>
      <c r="G791" s="143">
        <f t="shared" si="441"/>
        <v>17.618212</v>
      </c>
      <c r="I791" s="118">
        <f t="shared" si="442"/>
        <v>3.4465119645732356</v>
      </c>
      <c r="K791" s="161">
        <f t="shared" si="443"/>
        <v>7.0329314611999996E-2</v>
      </c>
      <c r="L791" s="161">
        <f t="shared" si="444"/>
        <v>0.24163705524599996</v>
      </c>
      <c r="M791" s="162">
        <f t="shared" si="445"/>
        <v>0.49181379471523551</v>
      </c>
      <c r="N791" s="161">
        <v>2.6427318</v>
      </c>
      <c r="O791" s="132">
        <v>0.10230483</v>
      </c>
      <c r="P791" s="132">
        <v>0.13851032999999999</v>
      </c>
      <c r="Q791" s="132">
        <v>5.9579105E-2</v>
      </c>
      <c r="R791" s="132">
        <v>1.066192E-2</v>
      </c>
      <c r="S791" s="164">
        <v>2.712626E-6</v>
      </c>
      <c r="T791" s="164">
        <v>8.5576985999999999E-5</v>
      </c>
      <c r="U791" s="164">
        <v>7.5531375999999994E-5</v>
      </c>
      <c r="V791" s="132">
        <v>1.0118044E-2</v>
      </c>
      <c r="W791" s="132">
        <v>5.6667399000000002E-4</v>
      </c>
      <c r="X791" s="132">
        <v>0.48169412</v>
      </c>
      <c r="Y791" s="132">
        <v>1.7968988E-4</v>
      </c>
      <c r="Z791" s="164">
        <v>1.6307056000000001E-6</v>
      </c>
      <c r="AA791" s="164">
        <v>9.6355088000000005E-12</v>
      </c>
      <c r="AC791" s="118">
        <f t="shared" si="446"/>
        <v>2.6427318</v>
      </c>
      <c r="AD791" s="118">
        <f t="shared" si="447"/>
        <v>0.31122000598799998</v>
      </c>
      <c r="AE791" s="118">
        <f t="shared" si="448"/>
        <v>0.24089232208159997</v>
      </c>
      <c r="AF791" s="118">
        <f t="shared" si="449"/>
        <v>0.24163705524599996</v>
      </c>
      <c r="AG791" s="118">
        <f t="shared" si="450"/>
        <v>0.49181216400963551</v>
      </c>
      <c r="AI791" s="69">
        <v>313.06984</v>
      </c>
      <c r="AJ791" s="69">
        <v>189.38065</v>
      </c>
      <c r="AK791" s="69">
        <v>59.516874000000001</v>
      </c>
      <c r="AL791" s="69">
        <v>0</v>
      </c>
      <c r="AM791" s="69">
        <v>14.347738</v>
      </c>
      <c r="AN791" s="69">
        <v>34.979756999999999</v>
      </c>
      <c r="AO791" s="69">
        <v>14.844821</v>
      </c>
      <c r="AQ791" s="116">
        <v>0.33807913000000001</v>
      </c>
      <c r="AR791" s="116">
        <v>0.31769175999999999</v>
      </c>
      <c r="AS791" s="116">
        <v>1.4463755999999999E-2</v>
      </c>
      <c r="AT791" s="116">
        <v>5.9236191000000002E-3</v>
      </c>
      <c r="AU791" s="150">
        <f t="shared" si="451"/>
        <v>1.9046268346762393E-5</v>
      </c>
      <c r="AV791" s="150">
        <f t="shared" si="452"/>
        <v>5.3490220593260237E-8</v>
      </c>
      <c r="AW791" s="163">
        <f t="shared" si="453"/>
        <v>0.82963852856999998</v>
      </c>
      <c r="AX791" s="196">
        <v>1.6349706999999999E-5</v>
      </c>
      <c r="AY791" s="196">
        <v>4.9331013000000001E-8</v>
      </c>
      <c r="AZ791" s="196">
        <v>1.3477937E-12</v>
      </c>
      <c r="BA791" s="196">
        <v>4.7000169999999999E-15</v>
      </c>
      <c r="BB791" s="196">
        <v>1.3331749E-15</v>
      </c>
      <c r="BC791" s="196">
        <v>8.8375716000000002E-9</v>
      </c>
      <c r="BD791" s="196">
        <v>2.6876909000000001E-6</v>
      </c>
      <c r="BE791" s="196">
        <v>1.2532055000000001E-9</v>
      </c>
      <c r="BF791" s="196">
        <v>2.9045998E-9</v>
      </c>
      <c r="BG791" s="196">
        <v>5.4932085000000002E-15</v>
      </c>
      <c r="BH791" s="196">
        <v>1.6505051999999999E-16</v>
      </c>
      <c r="BI791" s="196">
        <v>4.8202790000000002E-14</v>
      </c>
      <c r="BJ791" s="196">
        <v>4.7493220000000001E-16</v>
      </c>
      <c r="BK791" s="196">
        <v>1.6356599999999999E-16</v>
      </c>
      <c r="BL791" s="196">
        <v>1.6064442E-12</v>
      </c>
      <c r="BM791" s="196">
        <v>3.1262685000000003E-11</v>
      </c>
      <c r="BN791" s="196">
        <v>1.3017091E-20</v>
      </c>
      <c r="BO791" s="108">
        <v>2.0717857E-4</v>
      </c>
      <c r="BP791" s="108">
        <v>0.82943135000000001</v>
      </c>
      <c r="BQ791" s="108">
        <v>0</v>
      </c>
      <c r="BR791" s="108">
        <v>0</v>
      </c>
      <c r="BS791" s="108">
        <v>0</v>
      </c>
      <c r="BU791" s="69">
        <v>8.7052243999999996E-4</v>
      </c>
      <c r="BV791" s="172">
        <v>2.2933222999999999E-5</v>
      </c>
      <c r="BW791" s="69">
        <v>4.9124249999999998E-4</v>
      </c>
      <c r="BX791" s="172">
        <v>8.9485444E-9</v>
      </c>
      <c r="BY791" s="172">
        <v>2.3656528999999999E-5</v>
      </c>
      <c r="BZ791" s="172">
        <v>5.7182496000000001E-6</v>
      </c>
      <c r="CA791" s="172">
        <v>1.2026351E-10</v>
      </c>
      <c r="CB791" s="172">
        <v>8.6791306999999996E-6</v>
      </c>
      <c r="CC791" s="172">
        <v>7.8027846999999997E-9</v>
      </c>
      <c r="CD791" s="172">
        <v>5.9454485000000003E-8</v>
      </c>
      <c r="CE791" s="172">
        <v>3.7803109999999998E-12</v>
      </c>
      <c r="CF791" s="172">
        <v>2.8785637000000001E-17</v>
      </c>
      <c r="CG791" s="172">
        <v>2.4715973000000001E-13</v>
      </c>
      <c r="CH791" s="172">
        <v>1.2357320000000001E-5</v>
      </c>
      <c r="CI791" s="69">
        <v>3.0099678000000002E-4</v>
      </c>
      <c r="CJ791" s="172">
        <v>4.8623720000000003E-6</v>
      </c>
      <c r="CK791" s="69">
        <v>0</v>
      </c>
      <c r="CM791" s="197">
        <v>2.9154608999999999E-13</v>
      </c>
      <c r="CN791" s="198">
        <v>17.618207000000002</v>
      </c>
      <c r="CO791" s="198">
        <v>0.24061574999999999</v>
      </c>
      <c r="CP791" s="198">
        <v>1.7002044000000001E-2</v>
      </c>
      <c r="CQ791" s="197">
        <v>2.1828998E-11</v>
      </c>
      <c r="CR791" s="197">
        <v>2.5784268E-9</v>
      </c>
      <c r="CS791" s="198">
        <v>9.4546699000000001E-4</v>
      </c>
      <c r="CT791" s="198">
        <v>4.2063453000000002E-4</v>
      </c>
      <c r="CU791" s="197">
        <v>3.6539755E-9</v>
      </c>
      <c r="CV791" s="198">
        <v>2.0110261E-3</v>
      </c>
      <c r="CX791" s="166"/>
    </row>
    <row r="792" spans="1:102" ht="14.4">
      <c r="A792" t="s">
        <v>657</v>
      </c>
      <c r="B792" s="85" t="s">
        <v>527</v>
      </c>
      <c r="C792" s="113" t="str">
        <f t="shared" si="439"/>
        <v>A.100.24.147</v>
      </c>
      <c r="D792" s="9" t="s">
        <v>228</v>
      </c>
      <c r="E792" s="112" t="s">
        <v>362</v>
      </c>
      <c r="F792" s="115" t="str">
        <f t="shared" si="440"/>
        <v>Titanium trade mix (99% prim, 1% sec)</v>
      </c>
      <c r="G792" s="143">
        <f t="shared" si="441"/>
        <v>28.004399333333332</v>
      </c>
      <c r="I792" s="118">
        <f t="shared" si="442"/>
        <v>20.417689259601055</v>
      </c>
      <c r="K792" s="161">
        <f t="shared" si="443"/>
        <v>0.20652963939100002</v>
      </c>
      <c r="L792" s="161">
        <f t="shared" si="444"/>
        <v>0.60665905390290009</v>
      </c>
      <c r="M792" s="162">
        <f t="shared" si="445"/>
        <v>15.403840666307152</v>
      </c>
      <c r="N792" s="161">
        <v>4.2006598999999998</v>
      </c>
      <c r="O792" s="132">
        <v>0.33069236000000002</v>
      </c>
      <c r="P792" s="132">
        <v>0.27529467000000002</v>
      </c>
      <c r="Q792" s="132">
        <v>0.19664760000000001</v>
      </c>
      <c r="R792" s="132">
        <v>8.7932080000000003E-3</v>
      </c>
      <c r="S792" s="164">
        <v>7.8116890999999999E-5</v>
      </c>
      <c r="T792" s="132">
        <v>1.0107145E-3</v>
      </c>
      <c r="U792" s="132">
        <v>5.8772341000000005E-4</v>
      </c>
      <c r="V792" s="132">
        <v>15.045642000000001</v>
      </c>
      <c r="W792" s="164">
        <v>5.6667398999999998E-6</v>
      </c>
      <c r="X792" s="132">
        <v>0.35819865000000001</v>
      </c>
      <c r="Y792" s="164">
        <v>7.8633753000000004E-5</v>
      </c>
      <c r="Z792" s="164">
        <v>1.6307056E-8</v>
      </c>
      <c r="AA792" s="164">
        <v>9.6355088000000006E-14</v>
      </c>
      <c r="AC792" s="118">
        <f t="shared" si="446"/>
        <v>4.2006598999999998</v>
      </c>
      <c r="AD792" s="118">
        <f t="shared" si="447"/>
        <v>0.81310439280100022</v>
      </c>
      <c r="AE792" s="118">
        <f t="shared" si="448"/>
        <v>0.60657476971705615</v>
      </c>
      <c r="AF792" s="118">
        <f t="shared" si="449"/>
        <v>0.60665905390289998</v>
      </c>
      <c r="AG792" s="118">
        <f t="shared" si="450"/>
        <v>15.403840650000097</v>
      </c>
      <c r="AI792" s="69">
        <v>419.79302000000001</v>
      </c>
      <c r="AJ792" s="69">
        <v>330.53532999999999</v>
      </c>
      <c r="AK792" s="69">
        <v>42.996690999999998</v>
      </c>
      <c r="AL792" s="69">
        <v>0</v>
      </c>
      <c r="AM792" s="69">
        <v>10.308592000000001</v>
      </c>
      <c r="AN792" s="69">
        <v>25.228766</v>
      </c>
      <c r="AO792" s="69">
        <v>10.723634000000001</v>
      </c>
      <c r="AQ792" s="116">
        <v>0.60999988000000005</v>
      </c>
      <c r="AR792" s="116">
        <v>0.57276843</v>
      </c>
      <c r="AS792" s="116">
        <v>2.4873175000000001E-2</v>
      </c>
      <c r="AT792" s="116">
        <v>1.2358268E-2</v>
      </c>
      <c r="AU792" s="150">
        <f t="shared" si="451"/>
        <v>3.4338634635852329E-5</v>
      </c>
      <c r="AV792" s="150">
        <f t="shared" si="452"/>
        <v>9.1986595266352728E-8</v>
      </c>
      <c r="AW792" s="163">
        <f t="shared" si="453"/>
        <v>1.73084989</v>
      </c>
      <c r="AX792" s="196">
        <v>2.6125118000000001E-5</v>
      </c>
      <c r="AY792" s="196">
        <v>7.8831133999999996E-8</v>
      </c>
      <c r="AZ792" s="196">
        <v>2.1535534999999998E-12</v>
      </c>
      <c r="BA792" s="196">
        <v>4.700017E-17</v>
      </c>
      <c r="BB792" s="196">
        <v>1.3331749E-17</v>
      </c>
      <c r="BC792" s="196">
        <v>2.7245213999999999E-8</v>
      </c>
      <c r="BD792" s="196">
        <v>8.1859969999999993E-6</v>
      </c>
      <c r="BE792" s="196">
        <v>3.8955523000000002E-9</v>
      </c>
      <c r="BF792" s="196">
        <v>9.2476669999999992E-9</v>
      </c>
      <c r="BG792" s="196">
        <v>5.4932085E-17</v>
      </c>
      <c r="BH792" s="196">
        <v>1.6505051999999999E-18</v>
      </c>
      <c r="BI792" s="196">
        <v>4.3274097E-13</v>
      </c>
      <c r="BJ792" s="196">
        <v>8.1734415000000004E-12</v>
      </c>
      <c r="BK792" s="196">
        <v>1.4821737999999999E-12</v>
      </c>
      <c r="BL792" s="196">
        <v>1.6382741999999999E-11</v>
      </c>
      <c r="BM792" s="196">
        <v>2.5803904999999998E-10</v>
      </c>
      <c r="BN792" s="196">
        <v>1.3017090999999999E-22</v>
      </c>
      <c r="BO792" s="108">
        <v>0.20114409</v>
      </c>
      <c r="BP792" s="108">
        <v>1.5297057999999999</v>
      </c>
      <c r="BQ792" s="108">
        <v>0</v>
      </c>
      <c r="BR792" s="108">
        <v>0</v>
      </c>
      <c r="BS792" s="108">
        <v>0</v>
      </c>
      <c r="BU792" s="69">
        <v>1.4488954000000001E-3</v>
      </c>
      <c r="BV792" s="172">
        <v>7.2598959000000002E-5</v>
      </c>
      <c r="BW792" s="69">
        <v>7.8083695999999999E-4</v>
      </c>
      <c r="BX792" s="172">
        <v>7.5855986000000003E-8</v>
      </c>
      <c r="BY792" s="172">
        <v>5.4701335E-5</v>
      </c>
      <c r="BZ792" s="172">
        <v>1.7388077000000001E-5</v>
      </c>
      <c r="CA792" s="172">
        <v>1.2026351E-12</v>
      </c>
      <c r="CB792" s="172">
        <v>2.639136E-5</v>
      </c>
      <c r="CC792" s="172">
        <v>1.4191899999999999E-7</v>
      </c>
      <c r="CD792" s="172">
        <v>7.0235893999999996E-7</v>
      </c>
      <c r="CE792" s="172">
        <v>3.7803110000000002E-14</v>
      </c>
      <c r="CF792" s="172">
        <v>2.8785637E-19</v>
      </c>
      <c r="CG792" s="172">
        <v>2.4715972999999999E-15</v>
      </c>
      <c r="CH792" s="172">
        <v>4.0721018999999997E-5</v>
      </c>
      <c r="CI792" s="69">
        <v>4.5181491999999999E-4</v>
      </c>
      <c r="CJ792" s="172">
        <v>3.5226677999999998E-6</v>
      </c>
      <c r="CK792" s="69">
        <v>0</v>
      </c>
      <c r="CM792" s="197">
        <v>2.9154609000000001E-15</v>
      </c>
      <c r="CN792" s="198">
        <v>27.889915999999999</v>
      </c>
      <c r="CO792" s="198">
        <v>0.55300793999999998</v>
      </c>
      <c r="CP792" s="198">
        <v>5.3659120999999997E-2</v>
      </c>
      <c r="CQ792" s="197">
        <v>1.9561500999999999E-10</v>
      </c>
      <c r="CR792" s="197">
        <v>2.3157746E-8</v>
      </c>
      <c r="CS792" s="198">
        <v>2.4488674000000001E-3</v>
      </c>
      <c r="CT792" s="198">
        <v>4.0294091999999999</v>
      </c>
      <c r="CU792" s="197">
        <v>3.6539754999999998E-11</v>
      </c>
      <c r="CV792" s="198">
        <v>6.1149307E-3</v>
      </c>
      <c r="CX792" s="166"/>
    </row>
    <row r="793" spans="1:102" ht="14.4">
      <c r="A793" t="s">
        <v>1715</v>
      </c>
      <c r="B793" s="85" t="s">
        <v>527</v>
      </c>
      <c r="C793" s="113" t="str">
        <f t="shared" si="439"/>
        <v>A.100.24.148</v>
      </c>
      <c r="D793" s="9" t="s">
        <v>228</v>
      </c>
      <c r="E793" s="112" t="s">
        <v>362</v>
      </c>
      <c r="F793" s="115" t="str">
        <f t="shared" si="440"/>
        <v>Tungsten - CRM (EoL-RIR=42%)</v>
      </c>
      <c r="G793" s="143">
        <f t="shared" si="441"/>
        <v>3.231076666666667</v>
      </c>
      <c r="I793" s="118">
        <f t="shared" si="442"/>
        <v>21.889253277600002</v>
      </c>
      <c r="K793" s="161">
        <f t="shared" si="443"/>
        <v>6.3592333500000001E-2</v>
      </c>
      <c r="L793" s="161">
        <f t="shared" si="444"/>
        <v>1.0505357930999999</v>
      </c>
      <c r="M793" s="162">
        <f t="shared" si="445"/>
        <v>20.290463651</v>
      </c>
      <c r="N793" s="161">
        <v>0.48466150000000002</v>
      </c>
      <c r="O793" s="132">
        <v>0.66509364000000004</v>
      </c>
      <c r="P793" s="132">
        <v>0.37743606000000002</v>
      </c>
      <c r="Q793" s="132">
        <v>-1.7250325E-2</v>
      </c>
      <c r="R793" s="132">
        <v>4.4408626999999999E-2</v>
      </c>
      <c r="S793" s="132">
        <v>2.7409664999999998E-3</v>
      </c>
      <c r="T793" s="132">
        <v>3.3693065000000001E-2</v>
      </c>
      <c r="U793" s="132">
        <v>8.0060931000000002E-3</v>
      </c>
      <c r="V793" s="132">
        <v>20.156984999999999</v>
      </c>
      <c r="W793" s="132">
        <v>0</v>
      </c>
      <c r="X793" s="132">
        <v>4.4259212999999999E-2</v>
      </c>
      <c r="Y793" s="132">
        <v>0</v>
      </c>
      <c r="Z793" s="132">
        <v>8.9219437999999998E-2</v>
      </c>
      <c r="AA793" s="132">
        <v>0</v>
      </c>
      <c r="AC793" s="118">
        <f t="shared" si="446"/>
        <v>0.48466150000000002</v>
      </c>
      <c r="AD793" s="118">
        <f t="shared" si="447"/>
        <v>1.1141281265999998</v>
      </c>
      <c r="AE793" s="118">
        <f t="shared" si="448"/>
        <v>1.1397552310999999</v>
      </c>
      <c r="AF793" s="118">
        <f t="shared" si="449"/>
        <v>1.0505357930999999</v>
      </c>
      <c r="AG793" s="118">
        <f t="shared" si="450"/>
        <v>20.201244212999999</v>
      </c>
      <c r="AI793" s="69">
        <v>32.934257000000002</v>
      </c>
      <c r="AJ793" s="69">
        <v>20.410753</v>
      </c>
      <c r="AK793" s="69">
        <v>5.4980460999999998</v>
      </c>
      <c r="AL793" s="69">
        <v>0</v>
      </c>
      <c r="AM793" s="69">
        <v>6.9852454000000002</v>
      </c>
      <c r="AN793" s="69">
        <v>2.8228769000000001E-2</v>
      </c>
      <c r="AO793" s="69">
        <v>1.1983667999999999E-2</v>
      </c>
      <c r="AQ793" s="116">
        <v>0.29371932000000001</v>
      </c>
      <c r="AR793" s="116">
        <v>0.27462740000000002</v>
      </c>
      <c r="AS793" s="116">
        <v>1.0168632E-2</v>
      </c>
      <c r="AT793" s="116">
        <v>8.9232871999999994E-3</v>
      </c>
      <c r="AU793" s="150">
        <f t="shared" si="451"/>
        <v>1.6464472377960001E-5</v>
      </c>
      <c r="AV793" s="150">
        <f t="shared" si="452"/>
        <v>3.7605888037570004E-8</v>
      </c>
      <c r="AW793" s="163">
        <f t="shared" si="453"/>
        <v>1.2497601199999999</v>
      </c>
      <c r="AX793" s="196">
        <v>2.9984391999999999E-6</v>
      </c>
      <c r="AY793" s="196">
        <v>9.0470146999999996E-9</v>
      </c>
      <c r="AZ793" s="196">
        <v>2.4717737000000002E-13</v>
      </c>
      <c r="BA793" s="108">
        <v>0</v>
      </c>
      <c r="BB793" s="108">
        <v>0</v>
      </c>
      <c r="BC793" s="196">
        <v>-5.4483203999999996E-10</v>
      </c>
      <c r="BD793" s="196">
        <v>1.2079402E-5</v>
      </c>
      <c r="BE793" s="196">
        <v>-1.2510131000000001E-10</v>
      </c>
      <c r="BF793" s="196">
        <v>1.4070330000000001E-8</v>
      </c>
      <c r="BG793" s="196">
        <v>1.3981232000000001E-8</v>
      </c>
      <c r="BH793" s="108">
        <v>0</v>
      </c>
      <c r="BI793" s="196">
        <v>6.0722077000000002E-10</v>
      </c>
      <c r="BJ793" s="196">
        <v>1.8660304999999998E-11</v>
      </c>
      <c r="BK793" s="196">
        <v>6.2843951999999998E-12</v>
      </c>
      <c r="BL793" s="196">
        <v>3.2390450999999998E-7</v>
      </c>
      <c r="BM793" s="196">
        <v>1.0632715E-6</v>
      </c>
      <c r="BN793" s="108">
        <v>0</v>
      </c>
      <c r="BO793" s="108">
        <v>1.0465118</v>
      </c>
      <c r="BP793" s="108">
        <v>0.20324832000000001</v>
      </c>
      <c r="BQ793" s="108">
        <v>0</v>
      </c>
      <c r="BR793" s="108">
        <v>0</v>
      </c>
      <c r="BS793" s="108">
        <v>0</v>
      </c>
      <c r="BU793" s="69">
        <v>3.8110671E-3</v>
      </c>
      <c r="BV793" s="172">
        <v>9.7007444000000003E-5</v>
      </c>
      <c r="BW793" s="172">
        <v>9.0090990999999997E-5</v>
      </c>
      <c r="BX793" s="172">
        <v>9.3831349E-7</v>
      </c>
      <c r="BY793" s="172">
        <v>7.9912215999999994E-5</v>
      </c>
      <c r="BZ793" s="172">
        <v>4.5940659E-9</v>
      </c>
      <c r="CA793" s="69">
        <v>3.6378871999999998E-4</v>
      </c>
      <c r="CB793" s="172">
        <v>6.9728034E-9</v>
      </c>
      <c r="CC793" s="172">
        <v>3.7978939999999999E-6</v>
      </c>
      <c r="CD793" s="172">
        <v>2.2339993E-5</v>
      </c>
      <c r="CE793" s="69">
        <v>0</v>
      </c>
      <c r="CF793" s="69">
        <v>0</v>
      </c>
      <c r="CG793" s="69">
        <v>0</v>
      </c>
      <c r="CH793" s="172">
        <v>2.9991483000000001E-6</v>
      </c>
      <c r="CI793" s="172">
        <v>3.1679257000000002E-5</v>
      </c>
      <c r="CJ793" s="69">
        <v>3.1185015999999999E-3</v>
      </c>
      <c r="CK793" s="69">
        <v>0</v>
      </c>
      <c r="CM793" s="198">
        <v>0</v>
      </c>
      <c r="CN793" s="198">
        <v>3.2310767</v>
      </c>
      <c r="CO793" s="198">
        <v>-1.4848546000000001E-2</v>
      </c>
      <c r="CP793" s="198">
        <v>6.6372133999999999E-2</v>
      </c>
      <c r="CQ793" s="197">
        <v>1.1171811E-7</v>
      </c>
      <c r="CR793" s="197">
        <v>1.6164666000000001E-6</v>
      </c>
      <c r="CS793" s="198">
        <v>4.0559995999999996E-3</v>
      </c>
      <c r="CT793" s="198">
        <v>8.7278880000000001</v>
      </c>
      <c r="CU793" s="198">
        <v>9.2855625000000004E-3</v>
      </c>
      <c r="CV793" s="197">
        <v>1.6156123E-6</v>
      </c>
      <c r="CX793" s="166"/>
    </row>
    <row r="794" spans="1:102" ht="14.4">
      <c r="A794" t="s">
        <v>658</v>
      </c>
      <c r="B794" s="85" t="s">
        <v>527</v>
      </c>
      <c r="C794" s="113" t="str">
        <f t="shared" si="439"/>
        <v>A.100.24.149</v>
      </c>
      <c r="D794" s="9" t="s">
        <v>228</v>
      </c>
      <c r="E794" s="112" t="s">
        <v>362</v>
      </c>
      <c r="F794" s="115" t="str">
        <f t="shared" si="440"/>
        <v>Vanadium (primary)</v>
      </c>
      <c r="G794" s="143">
        <f t="shared" si="441"/>
        <v>16.667141333333333</v>
      </c>
      <c r="I794" s="118">
        <f t="shared" si="442"/>
        <v>34.872613941620003</v>
      </c>
      <c r="K794" s="161">
        <f t="shared" si="443"/>
        <v>3.7343842951999999</v>
      </c>
      <c r="L794" s="161">
        <f t="shared" si="444"/>
        <v>4.4528227464200008</v>
      </c>
      <c r="M794" s="162">
        <f t="shared" si="445"/>
        <v>24.1853357</v>
      </c>
      <c r="N794" s="161">
        <v>2.5000711999999998</v>
      </c>
      <c r="O794" s="132">
        <v>4.2695499000000003</v>
      </c>
      <c r="P794" s="132">
        <v>0.17572118</v>
      </c>
      <c r="Q794" s="132">
        <v>0.10980768</v>
      </c>
      <c r="R794" s="132">
        <v>0.36138987</v>
      </c>
      <c r="S794" s="132">
        <v>5.9870451999999999E-3</v>
      </c>
      <c r="T794" s="132">
        <v>3.2571997000000001</v>
      </c>
      <c r="U794" s="132">
        <v>7.2522480999999998E-3</v>
      </c>
      <c r="V794" s="132">
        <v>23.807877000000001</v>
      </c>
      <c r="W794" s="132">
        <v>0</v>
      </c>
      <c r="X794" s="132">
        <v>0.37745869999999998</v>
      </c>
      <c r="Y794" s="132">
        <v>2.9941831999999999E-4</v>
      </c>
      <c r="Z794" s="132">
        <v>0</v>
      </c>
      <c r="AA794" s="132">
        <v>0</v>
      </c>
      <c r="AC794" s="118">
        <f t="shared" si="446"/>
        <v>2.5000711999999998</v>
      </c>
      <c r="AD794" s="118">
        <f t="shared" si="447"/>
        <v>8.1869076233000015</v>
      </c>
      <c r="AE794" s="118">
        <f t="shared" si="448"/>
        <v>4.4525233281000007</v>
      </c>
      <c r="AF794" s="118">
        <f t="shared" si="449"/>
        <v>4.4528227464200008</v>
      </c>
      <c r="AG794" s="118">
        <f t="shared" si="450"/>
        <v>24.1853357</v>
      </c>
      <c r="AI794" s="69">
        <v>293.14499999999998</v>
      </c>
      <c r="AJ794" s="69">
        <v>210.80233999999999</v>
      </c>
      <c r="AK794" s="69">
        <v>39.517513999999998</v>
      </c>
      <c r="AL794" s="69">
        <v>0</v>
      </c>
      <c r="AM794" s="69">
        <v>9.5169341999999997</v>
      </c>
      <c r="AN794" s="69">
        <v>23.451034</v>
      </c>
      <c r="AO794" s="69">
        <v>9.8571703999999993</v>
      </c>
      <c r="AQ794" s="116">
        <v>1.7782525</v>
      </c>
      <c r="AR794" s="116">
        <v>1.7237629999999999</v>
      </c>
      <c r="AS794" s="116">
        <v>3.9088105999999997E-2</v>
      </c>
      <c r="AT794" s="116">
        <v>1.5401434E-2</v>
      </c>
      <c r="AU794" s="150">
        <f t="shared" si="451"/>
        <v>1.0334310496199999E-4</v>
      </c>
      <c r="AV794" s="150">
        <f t="shared" si="452"/>
        <v>1.4455660631190002E-7</v>
      </c>
      <c r="AW794" s="163">
        <f t="shared" si="453"/>
        <v>2.15706357</v>
      </c>
      <c r="AX794" s="196">
        <v>1.5470024000000002E-5</v>
      </c>
      <c r="AY794" s="196">
        <v>4.6676911000000003E-8</v>
      </c>
      <c r="AZ794" s="196">
        <v>1.2752751E-12</v>
      </c>
      <c r="BA794" s="108">
        <v>0</v>
      </c>
      <c r="BB794" s="108">
        <v>0</v>
      </c>
      <c r="BC794" s="196">
        <v>1.5707097000000001E-8</v>
      </c>
      <c r="BD794" s="196">
        <v>8.4392224E-5</v>
      </c>
      <c r="BE794" s="196">
        <v>2.2379476999999998E-9</v>
      </c>
      <c r="BF794" s="196">
        <v>9.1626235999999998E-8</v>
      </c>
      <c r="BG794" s="108">
        <v>0</v>
      </c>
      <c r="BH794" s="108">
        <v>0</v>
      </c>
      <c r="BI794" s="196">
        <v>3.9903794999999999E-9</v>
      </c>
      <c r="BJ794" s="196">
        <v>5.2534668E-12</v>
      </c>
      <c r="BK794" s="196">
        <v>1.8603369999999999E-11</v>
      </c>
      <c r="BL794" s="196">
        <v>8.1840765000000006E-8</v>
      </c>
      <c r="BM794" s="196">
        <v>3.3833090999999998E-6</v>
      </c>
      <c r="BN794" s="108">
        <v>0</v>
      </c>
      <c r="BO794" s="108">
        <v>0.91741307000000005</v>
      </c>
      <c r="BP794" s="108">
        <v>1.2396505</v>
      </c>
      <c r="BQ794" s="108">
        <v>0</v>
      </c>
      <c r="BR794" s="108">
        <v>0</v>
      </c>
      <c r="BS794" s="108">
        <v>0</v>
      </c>
      <c r="BU794" s="69">
        <v>4.6514447999999996E-3</v>
      </c>
      <c r="BV794" s="69">
        <v>6.3682691E-4</v>
      </c>
      <c r="BW794" s="69">
        <v>4.6472412999999999E-4</v>
      </c>
      <c r="BX794" s="172">
        <v>1.4803551E-6</v>
      </c>
      <c r="BY794" s="69">
        <v>8.4052982999999995E-4</v>
      </c>
      <c r="BZ794" s="172">
        <v>1.008344E-5</v>
      </c>
      <c r="CA794" s="69">
        <v>0</v>
      </c>
      <c r="CB794" s="172">
        <v>1.5304492E-5</v>
      </c>
      <c r="CC794" s="69">
        <v>1.6276474999999999E-4</v>
      </c>
      <c r="CD794" s="69">
        <v>2.1553799000000001E-3</v>
      </c>
      <c r="CE794" s="69">
        <v>0</v>
      </c>
      <c r="CF794" s="69">
        <v>0</v>
      </c>
      <c r="CG794" s="69">
        <v>0</v>
      </c>
      <c r="CH794" s="172">
        <v>6.1411448999999994E-5</v>
      </c>
      <c r="CI794" s="69">
        <v>2.9880472E-4</v>
      </c>
      <c r="CJ794" s="172">
        <v>4.1348573999999996E-6</v>
      </c>
      <c r="CK794" s="69">
        <v>0</v>
      </c>
      <c r="CM794" s="198">
        <v>0</v>
      </c>
      <c r="CN794" s="198">
        <v>16.664705000000001</v>
      </c>
      <c r="CO794" s="198">
        <v>0.42019919</v>
      </c>
      <c r="CP794" s="198">
        <v>0.43845273000000001</v>
      </c>
      <c r="CQ794" s="197">
        <v>9.7086094000000007E-7</v>
      </c>
      <c r="CR794" s="198">
        <v>1.1658549E-4</v>
      </c>
      <c r="CS794" s="198">
        <v>3.5214333E-2</v>
      </c>
      <c r="CT794" s="198">
        <v>23.357828999999999</v>
      </c>
      <c r="CU794" s="198">
        <v>0</v>
      </c>
      <c r="CV794" s="198">
        <v>3.5460808999999999E-3</v>
      </c>
      <c r="CX794" s="166"/>
    </row>
    <row r="795" spans="1:102" ht="14.4">
      <c r="A795" t="s">
        <v>659</v>
      </c>
      <c r="B795" s="85" t="s">
        <v>527</v>
      </c>
      <c r="C795" s="113" t="str">
        <f t="shared" si="439"/>
        <v>A.100.24.150</v>
      </c>
      <c r="D795" s="9" t="s">
        <v>228</v>
      </c>
      <c r="E795" s="112" t="s">
        <v>362</v>
      </c>
      <c r="F795" s="115" t="str">
        <f t="shared" si="440"/>
        <v>Vanadium trade mix (99% prim 1% sec)</v>
      </c>
      <c r="G795" s="143">
        <f t="shared" si="441"/>
        <v>16.500470000000004</v>
      </c>
      <c r="I795" s="118">
        <f t="shared" si="442"/>
        <v>34.523888574440001</v>
      </c>
      <c r="K795" s="161">
        <f t="shared" si="443"/>
        <v>3.6970404447000003</v>
      </c>
      <c r="L795" s="161">
        <f t="shared" si="444"/>
        <v>4.4082945197400001</v>
      </c>
      <c r="M795" s="162">
        <f t="shared" si="445"/>
        <v>23.943483109999999</v>
      </c>
      <c r="N795" s="161">
        <v>2.4750705000000002</v>
      </c>
      <c r="O795" s="132">
        <v>4.2268543999999997</v>
      </c>
      <c r="P795" s="132">
        <v>0.17396397</v>
      </c>
      <c r="Q795" s="132">
        <v>0.1087096</v>
      </c>
      <c r="R795" s="132">
        <v>0.35777597</v>
      </c>
      <c r="S795" s="132">
        <v>5.9271747000000001E-3</v>
      </c>
      <c r="T795" s="132">
        <v>3.2246277000000001</v>
      </c>
      <c r="U795" s="132">
        <v>7.1797255999999999E-3</v>
      </c>
      <c r="V795" s="132">
        <v>23.569799</v>
      </c>
      <c r="W795" s="132">
        <v>0</v>
      </c>
      <c r="X795" s="132">
        <v>0.37368411000000001</v>
      </c>
      <c r="Y795" s="132">
        <v>2.9642413999999998E-4</v>
      </c>
      <c r="Z795" s="132">
        <v>0</v>
      </c>
      <c r="AA795" s="132">
        <v>0</v>
      </c>
      <c r="AC795" s="118">
        <f t="shared" si="446"/>
        <v>2.4750705000000002</v>
      </c>
      <c r="AD795" s="118">
        <f t="shared" si="447"/>
        <v>8.1050385403000007</v>
      </c>
      <c r="AE795" s="118">
        <f t="shared" si="448"/>
        <v>4.4079980956</v>
      </c>
      <c r="AF795" s="118">
        <f t="shared" si="449"/>
        <v>4.4082945197400001</v>
      </c>
      <c r="AG795" s="118">
        <f t="shared" si="450"/>
        <v>23.943483109999999</v>
      </c>
      <c r="AI795" s="69">
        <v>290.21355</v>
      </c>
      <c r="AJ795" s="69">
        <v>208.69432</v>
      </c>
      <c r="AK795" s="69">
        <v>39.122338999999997</v>
      </c>
      <c r="AL795" s="69">
        <v>0</v>
      </c>
      <c r="AM795" s="69">
        <v>9.4217648000000001</v>
      </c>
      <c r="AN795" s="69">
        <v>23.216524</v>
      </c>
      <c r="AO795" s="69">
        <v>9.7585987000000003</v>
      </c>
      <c r="AQ795" s="116">
        <v>1.76047</v>
      </c>
      <c r="AR795" s="116">
        <v>1.7065254000000001</v>
      </c>
      <c r="AS795" s="116">
        <v>3.8697225000000002E-2</v>
      </c>
      <c r="AT795" s="116">
        <v>1.5247419E-2</v>
      </c>
      <c r="AU795" s="150">
        <f t="shared" si="451"/>
        <v>1.0230967448300001E-4</v>
      </c>
      <c r="AV795" s="150">
        <f t="shared" si="452"/>
        <v>1.4311103979040001E-7</v>
      </c>
      <c r="AW795" s="163">
        <f t="shared" si="453"/>
        <v>2.1354929400000002</v>
      </c>
      <c r="AX795" s="196">
        <v>1.5315324000000001E-5</v>
      </c>
      <c r="AY795" s="196">
        <v>4.6210142E-8</v>
      </c>
      <c r="AZ795" s="196">
        <v>1.2625223000000001E-12</v>
      </c>
      <c r="BA795" s="108">
        <v>0</v>
      </c>
      <c r="BB795" s="108">
        <v>0</v>
      </c>
      <c r="BC795" s="196">
        <v>1.5550025999999999E-8</v>
      </c>
      <c r="BD795" s="196">
        <v>8.3548302000000007E-5</v>
      </c>
      <c r="BE795" s="196">
        <v>2.2155681999999999E-9</v>
      </c>
      <c r="BF795" s="196">
        <v>9.0709973000000004E-8</v>
      </c>
      <c r="BG795" s="108">
        <v>0</v>
      </c>
      <c r="BH795" s="108">
        <v>0</v>
      </c>
      <c r="BI795" s="196">
        <v>3.9504758000000001E-9</v>
      </c>
      <c r="BJ795" s="196">
        <v>5.2009320999999997E-12</v>
      </c>
      <c r="BK795" s="196">
        <v>1.8417336E-11</v>
      </c>
      <c r="BL795" s="196">
        <v>8.1022356999999994E-8</v>
      </c>
      <c r="BM795" s="196">
        <v>3.3494761E-6</v>
      </c>
      <c r="BN795" s="108">
        <v>0</v>
      </c>
      <c r="BO795" s="108">
        <v>0.90823894000000005</v>
      </c>
      <c r="BP795" s="108">
        <v>1.2272540000000001</v>
      </c>
      <c r="BQ795" s="108">
        <v>0</v>
      </c>
      <c r="BR795" s="108">
        <v>0</v>
      </c>
      <c r="BS795" s="108">
        <v>0</v>
      </c>
      <c r="BU795" s="69">
        <v>4.6049304000000003E-3</v>
      </c>
      <c r="BV795" s="69">
        <v>6.3045864000000002E-4</v>
      </c>
      <c r="BW795" s="69">
        <v>4.6007688999999999E-4</v>
      </c>
      <c r="BX795" s="172">
        <v>1.4655515E-6</v>
      </c>
      <c r="BY795" s="69">
        <v>8.3212453E-4</v>
      </c>
      <c r="BZ795" s="172">
        <v>9.9826054E-6</v>
      </c>
      <c r="CA795" s="69">
        <v>0</v>
      </c>
      <c r="CB795" s="172">
        <v>1.5151447000000001E-5</v>
      </c>
      <c r="CC795" s="69">
        <v>1.6113710000000001E-4</v>
      </c>
      <c r="CD795" s="69">
        <v>2.1338261000000002E-3</v>
      </c>
      <c r="CE795" s="69">
        <v>0</v>
      </c>
      <c r="CF795" s="69">
        <v>0</v>
      </c>
      <c r="CG795" s="69">
        <v>0</v>
      </c>
      <c r="CH795" s="172">
        <v>6.0797334000000001E-5</v>
      </c>
      <c r="CI795" s="69">
        <v>2.9581668000000001E-4</v>
      </c>
      <c r="CJ795" s="172">
        <v>4.0935089000000004E-6</v>
      </c>
      <c r="CK795" s="69">
        <v>0</v>
      </c>
      <c r="CM795" s="198">
        <v>0</v>
      </c>
      <c r="CN795" s="198">
        <v>16.498058</v>
      </c>
      <c r="CO795" s="198">
        <v>0.41599720000000001</v>
      </c>
      <c r="CP795" s="198">
        <v>0.43406820000000002</v>
      </c>
      <c r="CQ795" s="197">
        <v>9.6115233000000009E-7</v>
      </c>
      <c r="CR795" s="198">
        <v>1.1541963E-4</v>
      </c>
      <c r="CS795" s="198">
        <v>3.4862189000000002E-2</v>
      </c>
      <c r="CT795" s="198">
        <v>23.12425</v>
      </c>
      <c r="CU795" s="198">
        <v>0</v>
      </c>
      <c r="CV795" s="198">
        <v>3.5106200999999999E-3</v>
      </c>
      <c r="CX795" s="166"/>
    </row>
    <row r="796" spans="1:102" ht="14.4">
      <c r="A796" t="s">
        <v>1716</v>
      </c>
      <c r="B796" s="85" t="s">
        <v>527</v>
      </c>
      <c r="C796" s="113" t="str">
        <f t="shared" si="439"/>
        <v>A.100.24.151</v>
      </c>
      <c r="D796" s="9" t="s">
        <v>228</v>
      </c>
      <c r="E796" s="112" t="s">
        <v>362</v>
      </c>
      <c r="F796" s="115" t="str">
        <f t="shared" si="440"/>
        <v>Zinc (primary)</v>
      </c>
      <c r="G796" s="143">
        <f t="shared" si="441"/>
        <v>3.8180000000000001</v>
      </c>
      <c r="I796" s="118">
        <f t="shared" si="442"/>
        <v>2.5304043891000001</v>
      </c>
      <c r="K796" s="161">
        <f t="shared" si="443"/>
        <v>0</v>
      </c>
      <c r="L796" s="161">
        <f t="shared" si="444"/>
        <v>0.3377043891</v>
      </c>
      <c r="M796" s="162">
        <f t="shared" si="445"/>
        <v>1.62</v>
      </c>
      <c r="N796" s="161">
        <v>0.57269999999999999</v>
      </c>
      <c r="O796" s="132">
        <v>0.33070949999999999</v>
      </c>
      <c r="P796" s="132">
        <v>6.9948891000000003E-3</v>
      </c>
      <c r="Q796" s="132">
        <v>0</v>
      </c>
      <c r="R796" s="132">
        <v>0</v>
      </c>
      <c r="S796" s="132">
        <v>0</v>
      </c>
      <c r="T796" s="132">
        <v>0</v>
      </c>
      <c r="U796" s="132">
        <v>0</v>
      </c>
      <c r="V796" s="132">
        <v>1.62</v>
      </c>
      <c r="W796" s="132">
        <v>0</v>
      </c>
      <c r="X796" s="132">
        <v>0</v>
      </c>
      <c r="Y796" s="132">
        <v>0</v>
      </c>
      <c r="Z796" s="132">
        <v>0</v>
      </c>
      <c r="AA796" s="132">
        <v>0</v>
      </c>
      <c r="AC796" s="118">
        <f t="shared" si="446"/>
        <v>0.57269999999999999</v>
      </c>
      <c r="AD796" s="118">
        <f t="shared" si="447"/>
        <v>0.3377043891</v>
      </c>
      <c r="AE796" s="118">
        <f t="shared" si="448"/>
        <v>0.3377043891</v>
      </c>
      <c r="AF796" s="118">
        <f t="shared" si="449"/>
        <v>0.3377043891</v>
      </c>
      <c r="AG796" s="118">
        <f t="shared" si="450"/>
        <v>1.62</v>
      </c>
      <c r="AI796" s="69">
        <v>78.284850000000006</v>
      </c>
      <c r="AJ796" s="69">
        <v>78.284850000000006</v>
      </c>
      <c r="AK796" s="69">
        <v>0</v>
      </c>
      <c r="AL796" s="69">
        <v>0</v>
      </c>
      <c r="AM796" s="69">
        <v>0</v>
      </c>
      <c r="AN796" s="69">
        <v>0</v>
      </c>
      <c r="AO796" s="69">
        <v>0</v>
      </c>
      <c r="AQ796" s="116">
        <v>0.16990453999999999</v>
      </c>
      <c r="AR796" s="116">
        <v>0.15927905000000001</v>
      </c>
      <c r="AS796" s="116">
        <v>4.7824814999999996E-3</v>
      </c>
      <c r="AT796" s="116">
        <v>5.8430082999999999E-3</v>
      </c>
      <c r="AU796" s="150">
        <f t="shared" si="451"/>
        <v>9.5491040000000007E-6</v>
      </c>
      <c r="AV796" s="150">
        <f t="shared" si="452"/>
        <v>1.7686692076999999E-8</v>
      </c>
      <c r="AW796" s="163">
        <f t="shared" si="453"/>
        <v>0.81834849999999992</v>
      </c>
      <c r="AX796" s="196">
        <v>3.5431040000000001E-6</v>
      </c>
      <c r="AY796" s="196">
        <v>1.06904E-8</v>
      </c>
      <c r="AZ796" s="196">
        <v>2.9207699999999999E-13</v>
      </c>
      <c r="BA796" s="108">
        <v>0</v>
      </c>
      <c r="BB796" s="108">
        <v>0</v>
      </c>
      <c r="BC796" s="108">
        <v>0</v>
      </c>
      <c r="BD796" s="196">
        <v>6.0059999999999998E-6</v>
      </c>
      <c r="BE796" s="108">
        <v>0</v>
      </c>
      <c r="BF796" s="196">
        <v>6.9960000000000002E-9</v>
      </c>
      <c r="BG796" s="108">
        <v>0</v>
      </c>
      <c r="BH796" s="108">
        <v>0</v>
      </c>
      <c r="BI796" s="108">
        <v>0</v>
      </c>
      <c r="BJ796" s="108">
        <v>0</v>
      </c>
      <c r="BK796" s="108">
        <v>0</v>
      </c>
      <c r="BL796" s="108">
        <v>0</v>
      </c>
      <c r="BM796" s="108">
        <v>0</v>
      </c>
      <c r="BN796" s="108">
        <v>0</v>
      </c>
      <c r="BO796" s="108">
        <v>3.5499999999999997E-2</v>
      </c>
      <c r="BP796" s="108">
        <v>0.78284849999999995</v>
      </c>
      <c r="BQ796" s="108">
        <v>0</v>
      </c>
      <c r="BR796" s="108">
        <v>0</v>
      </c>
      <c r="BS796" s="108">
        <v>0</v>
      </c>
      <c r="BU796" s="69">
        <v>9.3141344000000005E-4</v>
      </c>
      <c r="BV796" s="172">
        <v>4.8232538E-5</v>
      </c>
      <c r="BW796" s="69">
        <v>1.0645597E-4</v>
      </c>
      <c r="BX796" s="69">
        <v>0</v>
      </c>
      <c r="BY796" s="172">
        <v>3.9730800000000003E-5</v>
      </c>
      <c r="BZ796" s="69">
        <v>0</v>
      </c>
      <c r="CA796" s="69">
        <v>0</v>
      </c>
      <c r="CB796" s="69">
        <v>0</v>
      </c>
      <c r="CC796" s="69">
        <v>0</v>
      </c>
      <c r="CD796" s="69">
        <v>0</v>
      </c>
      <c r="CE796" s="69">
        <v>0</v>
      </c>
      <c r="CF796" s="69">
        <v>0</v>
      </c>
      <c r="CG796" s="69">
        <v>0</v>
      </c>
      <c r="CH796" s="172">
        <v>3.1309264E-6</v>
      </c>
      <c r="CI796" s="172">
        <v>9.5426706000000002E-5</v>
      </c>
      <c r="CJ796" s="69">
        <v>6.3843649999999999E-4</v>
      </c>
      <c r="CK796" s="69">
        <v>0</v>
      </c>
      <c r="CM796" s="198">
        <v>0</v>
      </c>
      <c r="CN796" s="198">
        <v>3.8180000000000001</v>
      </c>
      <c r="CO796" s="198">
        <v>0</v>
      </c>
      <c r="CP796" s="198">
        <v>3.3000000000000002E-2</v>
      </c>
      <c r="CQ796" s="198">
        <v>0</v>
      </c>
      <c r="CR796" s="198">
        <v>0</v>
      </c>
      <c r="CS796" s="198">
        <v>2.0166663E-3</v>
      </c>
      <c r="CT796" s="198">
        <v>0</v>
      </c>
      <c r="CU796" s="198">
        <v>0</v>
      </c>
      <c r="CV796" s="198">
        <v>0</v>
      </c>
      <c r="CX796" s="166"/>
    </row>
    <row r="797" spans="1:102" ht="14.4">
      <c r="A797" t="s">
        <v>660</v>
      </c>
      <c r="B797" s="85" t="s">
        <v>527</v>
      </c>
      <c r="C797" s="113" t="str">
        <f t="shared" si="439"/>
        <v>A.100.24.152</v>
      </c>
      <c r="D797" s="9" t="s">
        <v>228</v>
      </c>
      <c r="E797" s="112" t="s">
        <v>362</v>
      </c>
      <c r="F797" s="115" t="str">
        <f t="shared" si="440"/>
        <v>Zinc (secondary)</v>
      </c>
      <c r="G797" s="143">
        <f t="shared" si="441"/>
        <v>1.0867656666666667</v>
      </c>
      <c r="I797" s="118">
        <f t="shared" si="442"/>
        <v>0.18777690054896259</v>
      </c>
      <c r="K797" s="161">
        <f t="shared" si="443"/>
        <v>4.3069842786999995E-3</v>
      </c>
      <c r="L797" s="161">
        <f t="shared" si="444"/>
        <v>1.716529273E-2</v>
      </c>
      <c r="M797" s="162">
        <f t="shared" si="445"/>
        <v>3.2897735402626113E-3</v>
      </c>
      <c r="N797" s="161">
        <v>0.16301484999999999</v>
      </c>
      <c r="O797" s="132">
        <v>1.2190983000000001E-2</v>
      </c>
      <c r="P797" s="132">
        <v>3.8937736999999999E-3</v>
      </c>
      <c r="Q797" s="132">
        <v>3.3123387E-3</v>
      </c>
      <c r="R797" s="132">
        <v>8.7431182999999995E-4</v>
      </c>
      <c r="S797" s="164">
        <v>6.3600786999999997E-6</v>
      </c>
      <c r="T797" s="132">
        <v>1.1397366999999999E-4</v>
      </c>
      <c r="U797" s="132">
        <v>1.8482697E-4</v>
      </c>
      <c r="V797" s="164">
        <v>5.9395782000000002E-5</v>
      </c>
      <c r="W797" s="132">
        <v>6.8000879000000005E-4</v>
      </c>
      <c r="X797" s="132">
        <v>3.2284208999999999E-3</v>
      </c>
      <c r="Y797" s="132">
        <v>2.1570026999999999E-4</v>
      </c>
      <c r="Z797" s="164">
        <v>1.9568467E-6</v>
      </c>
      <c r="AA797" s="164">
        <v>1.1562611E-11</v>
      </c>
      <c r="AC797" s="118">
        <f t="shared" si="446"/>
        <v>0.16301484999999999</v>
      </c>
      <c r="AD797" s="118">
        <f t="shared" si="447"/>
        <v>2.0576567948699998E-2</v>
      </c>
      <c r="AE797" s="118">
        <f t="shared" si="448"/>
        <v>1.62715405167E-2</v>
      </c>
      <c r="AF797" s="118">
        <f t="shared" si="449"/>
        <v>1.716529273E-2</v>
      </c>
      <c r="AG797" s="118">
        <f t="shared" si="450"/>
        <v>3.2878166935626113E-3</v>
      </c>
      <c r="AI797" s="69">
        <v>14.483715</v>
      </c>
      <c r="AJ797" s="69">
        <v>14.460112000000001</v>
      </c>
      <c r="AK797" s="69">
        <v>5.1416235999999999E-3</v>
      </c>
      <c r="AL797" s="69">
        <v>0</v>
      </c>
      <c r="AM797" s="69">
        <v>6.9713073000000003E-4</v>
      </c>
      <c r="AN797" s="69">
        <v>1.6297731999999999E-2</v>
      </c>
      <c r="AO797" s="69">
        <v>1.4663791999999999E-3</v>
      </c>
      <c r="AQ797" s="116">
        <v>2.2813855000000001E-2</v>
      </c>
      <c r="AR797" s="116">
        <v>2.1066478999999999E-2</v>
      </c>
      <c r="AS797" s="116">
        <v>9.1766020000000001E-4</v>
      </c>
      <c r="AT797" s="116">
        <v>8.2971545999999997E-4</v>
      </c>
      <c r="AU797" s="150">
        <f t="shared" si="451"/>
        <v>1.2629783500293307E-6</v>
      </c>
      <c r="AV797" s="150">
        <f t="shared" si="452"/>
        <v>3.393713761375431E-9</v>
      </c>
      <c r="AW797" s="163">
        <f t="shared" si="453"/>
        <v>0.1162066460557</v>
      </c>
      <c r="AX797" s="196">
        <v>1.0088096000000001E-6</v>
      </c>
      <c r="AY797" s="196">
        <v>3.0438335000000001E-9</v>
      </c>
      <c r="AZ797" s="196">
        <v>8.3161399999999996E-14</v>
      </c>
      <c r="BA797" s="196">
        <v>5.6400203999999996E-15</v>
      </c>
      <c r="BB797" s="196">
        <v>1.5998099000000001E-15</v>
      </c>
      <c r="BC797" s="196">
        <v>4.0796149000000003E-10</v>
      </c>
      <c r="BD797" s="196">
        <v>2.5370445E-7</v>
      </c>
      <c r="BE797" s="196">
        <v>5.9428251E-11</v>
      </c>
      <c r="BF797" s="196">
        <v>2.9029663999999999E-10</v>
      </c>
      <c r="BG797" s="196">
        <v>6.5918503E-15</v>
      </c>
      <c r="BH797" s="196">
        <v>1.9806061999999999E-16</v>
      </c>
      <c r="BI797" s="196">
        <v>6.3975598000000006E-14</v>
      </c>
      <c r="BJ797" s="196">
        <v>1.1354965000000001E-15</v>
      </c>
      <c r="BK797" s="196">
        <v>3.0795439E-16</v>
      </c>
      <c r="BL797" s="196">
        <v>2.6035584999999998E-12</v>
      </c>
      <c r="BM797" s="196">
        <v>5.3727741E-11</v>
      </c>
      <c r="BN797" s="196">
        <v>1.562051E-20</v>
      </c>
      <c r="BO797" s="196">
        <v>4.9160557000000001E-6</v>
      </c>
      <c r="BP797" s="108">
        <v>0.11620173</v>
      </c>
      <c r="BQ797" s="108">
        <v>0</v>
      </c>
      <c r="BR797" s="108">
        <v>0</v>
      </c>
      <c r="BS797" s="108">
        <v>0</v>
      </c>
      <c r="BU797" s="172">
        <v>5.2426933000000001E-5</v>
      </c>
      <c r="BV797" s="172">
        <v>2.1296341999999999E-6</v>
      </c>
      <c r="BW797" s="172">
        <v>3.0301909999999999E-5</v>
      </c>
      <c r="BX797" s="172">
        <v>2.2001652999999999E-8</v>
      </c>
      <c r="BY797" s="172">
        <v>1.7326104E-6</v>
      </c>
      <c r="BZ797" s="172">
        <v>2.5215810999999998E-7</v>
      </c>
      <c r="CA797" s="172">
        <v>1.4431621E-10</v>
      </c>
      <c r="CB797" s="172">
        <v>3.8279187000000001E-7</v>
      </c>
      <c r="CC797" s="172">
        <v>1.4153889E-8</v>
      </c>
      <c r="CD797" s="172">
        <v>8.2740831999999999E-8</v>
      </c>
      <c r="CE797" s="172">
        <v>4.5363731999999998E-12</v>
      </c>
      <c r="CF797" s="172">
        <v>3.4542764000000003E-17</v>
      </c>
      <c r="CG797" s="172">
        <v>2.9659168E-13</v>
      </c>
      <c r="CH797" s="172">
        <v>7.4846679999999996E-7</v>
      </c>
      <c r="CI797" s="172">
        <v>1.6753921E-5</v>
      </c>
      <c r="CJ797" s="172">
        <v>6.3954540000000003E-9</v>
      </c>
      <c r="CK797" s="69">
        <v>0</v>
      </c>
      <c r="CM797" s="197">
        <v>3.498553E-13</v>
      </c>
      <c r="CN797" s="198">
        <v>1.0865225000000001</v>
      </c>
      <c r="CO797" s="198">
        <v>7.6492397000000002E-3</v>
      </c>
      <c r="CP797" s="198">
        <v>1.5148742999999999E-3</v>
      </c>
      <c r="CQ797" s="197">
        <v>2.9057716000000001E-11</v>
      </c>
      <c r="CR797" s="197">
        <v>3.4408380000000001E-9</v>
      </c>
      <c r="CS797" s="197">
        <v>8.1987168000000006E-5</v>
      </c>
      <c r="CT797" s="198">
        <v>9.7857255999999997E-4</v>
      </c>
      <c r="CU797" s="197">
        <v>4.3847705999999997E-9</v>
      </c>
      <c r="CV797" s="197">
        <v>8.8758869000000003E-5</v>
      </c>
      <c r="CX797" s="166"/>
    </row>
    <row r="798" spans="1:102" ht="14.4">
      <c r="A798" t="s">
        <v>661</v>
      </c>
      <c r="B798" s="85" t="s">
        <v>527</v>
      </c>
      <c r="C798" s="113" t="str">
        <f t="shared" si="439"/>
        <v>A.100.24.153</v>
      </c>
      <c r="D798" s="9" t="s">
        <v>228</v>
      </c>
      <c r="E798" s="112" t="s">
        <v>362</v>
      </c>
      <c r="F798" s="115" t="str">
        <f t="shared" si="440"/>
        <v>Zinc trade mix (86% prim 14% sec)</v>
      </c>
      <c r="G798" s="143">
        <f t="shared" si="441"/>
        <v>3.4356271999999999</v>
      </c>
      <c r="I798" s="118">
        <f t="shared" si="442"/>
        <v>2.2024365287361789</v>
      </c>
      <c r="K798" s="161">
        <f t="shared" si="443"/>
        <v>6.0297780401999998E-4</v>
      </c>
      <c r="L798" s="161">
        <f t="shared" si="444"/>
        <v>0.29282891804200001</v>
      </c>
      <c r="M798" s="162">
        <f t="shared" si="445"/>
        <v>1.3936605528901587</v>
      </c>
      <c r="N798" s="161">
        <v>0.51534407999999998</v>
      </c>
      <c r="O798" s="132">
        <v>0.28611691</v>
      </c>
      <c r="P798" s="132">
        <v>6.560733E-3</v>
      </c>
      <c r="Q798" s="132">
        <v>4.6372741999999999E-4</v>
      </c>
      <c r="R798" s="132">
        <v>1.2240366000000001E-4</v>
      </c>
      <c r="S798" s="164">
        <v>8.9041102000000004E-7</v>
      </c>
      <c r="T798" s="164">
        <v>1.5956313000000001E-5</v>
      </c>
      <c r="U798" s="164">
        <v>2.5875774999999999E-5</v>
      </c>
      <c r="V798" s="132">
        <v>1.3932083</v>
      </c>
      <c r="W798" s="164">
        <v>9.5201230000000001E-5</v>
      </c>
      <c r="X798" s="132">
        <v>4.5197892999999999E-4</v>
      </c>
      <c r="Y798" s="164">
        <v>3.0198036999999999E-5</v>
      </c>
      <c r="Z798" s="164">
        <v>2.7395854E-7</v>
      </c>
      <c r="AA798" s="164">
        <v>1.6187655E-12</v>
      </c>
      <c r="AC798" s="118">
        <f t="shared" si="446"/>
        <v>0.51534407999999998</v>
      </c>
      <c r="AD798" s="118">
        <f t="shared" si="447"/>
        <v>0.29330649657902003</v>
      </c>
      <c r="AE798" s="118">
        <f t="shared" si="448"/>
        <v>0.29270379273354002</v>
      </c>
      <c r="AF798" s="118">
        <f t="shared" si="449"/>
        <v>0.29282891804200001</v>
      </c>
      <c r="AG798" s="118">
        <f t="shared" si="450"/>
        <v>1.3936602789316186</v>
      </c>
      <c r="AI798" s="69">
        <v>69.352690999999993</v>
      </c>
      <c r="AJ798" s="69">
        <v>69.349386999999993</v>
      </c>
      <c r="AK798" s="69">
        <v>7.1982730999999999E-4</v>
      </c>
      <c r="AL798" s="69">
        <v>0</v>
      </c>
      <c r="AM798" s="172">
        <v>9.7598301999999996E-5</v>
      </c>
      <c r="AN798" s="69">
        <v>2.2816823999999999E-3</v>
      </c>
      <c r="AO798" s="69">
        <v>2.0529308000000001E-4</v>
      </c>
      <c r="AQ798" s="116">
        <v>0.14931185</v>
      </c>
      <c r="AR798" s="116">
        <v>0.13992929000000001</v>
      </c>
      <c r="AS798" s="116">
        <v>4.2414065999999999E-3</v>
      </c>
      <c r="AT798" s="116">
        <v>5.1411473000000001E-3</v>
      </c>
      <c r="AU798" s="150">
        <f t="shared" si="451"/>
        <v>8.3890464020044656E-6</v>
      </c>
      <c r="AV798" s="150">
        <f t="shared" si="452"/>
        <v>1.5685675093276636E-8</v>
      </c>
      <c r="AW798" s="163">
        <f t="shared" si="453"/>
        <v>0.72004863800000007</v>
      </c>
      <c r="AX798" s="196">
        <v>3.1883028E-6</v>
      </c>
      <c r="AY798" s="196">
        <v>9.6198806999999995E-9</v>
      </c>
      <c r="AZ798" s="196">
        <v>2.6282881999999999E-13</v>
      </c>
      <c r="BA798" s="196">
        <v>7.8960285000000003E-16</v>
      </c>
      <c r="BB798" s="196">
        <v>2.2397339E-16</v>
      </c>
      <c r="BC798" s="196">
        <v>5.7114609000000002E-11</v>
      </c>
      <c r="BD798" s="196">
        <v>5.2006786000000003E-6</v>
      </c>
      <c r="BE798" s="196">
        <v>8.3199552000000001E-12</v>
      </c>
      <c r="BF798" s="196">
        <v>6.0572014999999998E-9</v>
      </c>
      <c r="BG798" s="196">
        <v>9.2285903999999995E-16</v>
      </c>
      <c r="BH798" s="196">
        <v>2.7728487E-17</v>
      </c>
      <c r="BI798" s="196">
        <v>8.9565838000000002E-15</v>
      </c>
      <c r="BJ798" s="196">
        <v>1.5896951000000001E-16</v>
      </c>
      <c r="BK798" s="196">
        <v>4.3113615000000002E-17</v>
      </c>
      <c r="BL798" s="196">
        <v>3.6449819E-13</v>
      </c>
      <c r="BM798" s="196">
        <v>7.5218837000000004E-12</v>
      </c>
      <c r="BN798" s="196">
        <v>2.1868713E-21</v>
      </c>
      <c r="BO798" s="108">
        <v>3.0530688E-2</v>
      </c>
      <c r="BP798" s="108">
        <v>0.68951795000000005</v>
      </c>
      <c r="BQ798" s="108">
        <v>0</v>
      </c>
      <c r="BR798" s="108">
        <v>0</v>
      </c>
      <c r="BS798" s="108">
        <v>0</v>
      </c>
      <c r="BU798" s="69">
        <v>8.0835532999999995E-4</v>
      </c>
      <c r="BV798" s="172">
        <v>4.1778130999999997E-5</v>
      </c>
      <c r="BW798" s="172">
        <v>9.5794402000000004E-5</v>
      </c>
      <c r="BX798" s="172">
        <v>3.0802313999999998E-9</v>
      </c>
      <c r="BY798" s="172">
        <v>3.4411052999999998E-5</v>
      </c>
      <c r="BZ798" s="172">
        <v>3.5302135000000001E-8</v>
      </c>
      <c r="CA798" s="172">
        <v>2.0204270000000002E-11</v>
      </c>
      <c r="CB798" s="172">
        <v>5.3590862000000002E-8</v>
      </c>
      <c r="CC798" s="172">
        <v>1.9815443999999999E-9</v>
      </c>
      <c r="CD798" s="172">
        <v>1.1583716E-8</v>
      </c>
      <c r="CE798" s="172">
        <v>6.3509223999999997E-13</v>
      </c>
      <c r="CF798" s="172">
        <v>4.8359869999999997E-18</v>
      </c>
      <c r="CG798" s="172">
        <v>4.1522834999999997E-14</v>
      </c>
      <c r="CH798" s="172">
        <v>2.797382E-6</v>
      </c>
      <c r="CI798" s="172">
        <v>8.4412516000000002E-5</v>
      </c>
      <c r="CJ798" s="69">
        <v>5.4905628999999995E-4</v>
      </c>
      <c r="CK798" s="69">
        <v>0</v>
      </c>
      <c r="CM798" s="197">
        <v>4.8979742999999999E-14</v>
      </c>
      <c r="CN798" s="198">
        <v>3.4355931000000002</v>
      </c>
      <c r="CO798" s="198">
        <v>1.0708936E-3</v>
      </c>
      <c r="CP798" s="198">
        <v>2.8592082000000001E-2</v>
      </c>
      <c r="CQ798" s="197">
        <v>4.0680802000000003E-12</v>
      </c>
      <c r="CR798" s="197">
        <v>4.8171732000000002E-10</v>
      </c>
      <c r="CS798" s="198">
        <v>1.7458112E-3</v>
      </c>
      <c r="CT798" s="198">
        <v>1.3700016000000001E-4</v>
      </c>
      <c r="CU798" s="197">
        <v>6.1386788000000004E-10</v>
      </c>
      <c r="CV798" s="197">
        <v>1.2426242E-5</v>
      </c>
      <c r="CX798" s="166"/>
    </row>
    <row r="799" spans="1:102" ht="14.4">
      <c r="A799" t="s">
        <v>3112</v>
      </c>
      <c r="B799" s="85" t="s">
        <v>527</v>
      </c>
      <c r="C799" s="113" t="str">
        <f t="shared" si="439"/>
        <v>A.100.24.154</v>
      </c>
      <c r="D799" s="9" t="s">
        <v>228</v>
      </c>
      <c r="E799" s="112" t="s">
        <v>362</v>
      </c>
      <c r="F799" s="115" t="str">
        <f t="shared" si="440"/>
        <v>Tungsten (primary)</v>
      </c>
      <c r="G799" s="143">
        <f t="shared" si="441"/>
        <v>5.5330377333333338</v>
      </c>
      <c r="I799" s="118">
        <f t="shared" si="442"/>
        <v>37.644744865400007</v>
      </c>
      <c r="K799" s="161">
        <f t="shared" si="443"/>
        <v>0.10928274539999999</v>
      </c>
      <c r="L799" s="161">
        <f t="shared" si="444"/>
        <v>1.8065883300000001</v>
      </c>
      <c r="M799" s="162">
        <f t="shared" si="445"/>
        <v>34.898918130000006</v>
      </c>
      <c r="N799" s="161">
        <v>0.82995565999999998</v>
      </c>
      <c r="O799" s="132">
        <v>1.1438193999999999</v>
      </c>
      <c r="P799" s="132">
        <v>0.64899845</v>
      </c>
      <c r="Q799" s="132">
        <v>-2.9752647E-2</v>
      </c>
      <c r="R799" s="132">
        <v>7.6368857999999998E-2</v>
      </c>
      <c r="S799" s="132">
        <v>4.7144624000000001E-3</v>
      </c>
      <c r="T799" s="132">
        <v>5.7952072E-2</v>
      </c>
      <c r="U799" s="132">
        <v>1.377048E-2</v>
      </c>
      <c r="V799" s="132">
        <v>34.67</v>
      </c>
      <c r="W799" s="132">
        <v>0</v>
      </c>
      <c r="X799" s="132">
        <v>7.5460700000000006E-2</v>
      </c>
      <c r="Y799" s="132">
        <v>0</v>
      </c>
      <c r="Z799" s="132">
        <v>0.15345743000000001</v>
      </c>
      <c r="AA799" s="132">
        <v>0</v>
      </c>
      <c r="AC799" s="118">
        <f t="shared" si="446"/>
        <v>0.82995565999999998</v>
      </c>
      <c r="AD799" s="118">
        <f t="shared" si="447"/>
        <v>1.9158710753999999</v>
      </c>
      <c r="AE799" s="118">
        <f t="shared" si="448"/>
        <v>1.9600457600000001</v>
      </c>
      <c r="AF799" s="118">
        <f t="shared" si="449"/>
        <v>1.8065883300000001</v>
      </c>
      <c r="AG799" s="118">
        <f t="shared" si="450"/>
        <v>34.745460700000002</v>
      </c>
      <c r="AI799" s="69">
        <v>56.21302</v>
      </c>
      <c r="AJ799" s="69">
        <v>34.844320000000003</v>
      </c>
      <c r="AK799" s="69">
        <v>9.3740000000000006</v>
      </c>
      <c r="AL799" s="69">
        <v>0</v>
      </c>
      <c r="AM799" s="69">
        <v>11.9947</v>
      </c>
      <c r="AN799" s="69">
        <v>0</v>
      </c>
      <c r="AO799" s="69">
        <v>0</v>
      </c>
      <c r="AQ799" s="116">
        <v>0.50472885999999995</v>
      </c>
      <c r="AR799" s="116">
        <v>0.47191896999999999</v>
      </c>
      <c r="AS799" s="116">
        <v>1.7470007999999999E-2</v>
      </c>
      <c r="AT799" s="116">
        <v>1.5339884E-2</v>
      </c>
      <c r="AU799" s="150">
        <f t="shared" si="451"/>
        <v>2.8292504333120001E-5</v>
      </c>
      <c r="AV799" s="150">
        <f t="shared" si="452"/>
        <v>6.4608016342389998E-8</v>
      </c>
      <c r="AW799" s="163">
        <f t="shared" si="453"/>
        <v>2.1484432</v>
      </c>
      <c r="AX799" s="196">
        <v>5.1346589999999997E-6</v>
      </c>
      <c r="AY799" s="196">
        <v>1.5492506E-8</v>
      </c>
      <c r="AZ799" s="196">
        <v>4.2327739000000002E-13</v>
      </c>
      <c r="BA799" s="108">
        <v>0</v>
      </c>
      <c r="BB799" s="108">
        <v>0</v>
      </c>
      <c r="BC799" s="196">
        <v>-9.4931687999999994E-10</v>
      </c>
      <c r="BD799" s="196">
        <v>2.0772852000000001E-5</v>
      </c>
      <c r="BE799" s="196">
        <v>-2.1690451999999999E-10</v>
      </c>
      <c r="BF799" s="196">
        <v>2.4196948000000002E-8</v>
      </c>
      <c r="BG799" s="196">
        <v>2.4047719000000001E-8</v>
      </c>
      <c r="BH799" s="108">
        <v>0</v>
      </c>
      <c r="BI799" s="196">
        <v>1.0444196999999999E-9</v>
      </c>
      <c r="BJ799" s="196">
        <v>3.2095724999999999E-11</v>
      </c>
      <c r="BK799" s="196">
        <v>1.0809160000000001E-11</v>
      </c>
      <c r="BL799" s="196">
        <v>5.5711574999999999E-7</v>
      </c>
      <c r="BM799" s="196">
        <v>1.8288268999999999E-6</v>
      </c>
      <c r="BN799" s="108">
        <v>0</v>
      </c>
      <c r="BO799" s="108">
        <v>1.8</v>
      </c>
      <c r="BP799" s="108">
        <v>0.34844320000000001</v>
      </c>
      <c r="BQ799" s="108">
        <v>0</v>
      </c>
      <c r="BR799" s="108">
        <v>0</v>
      </c>
      <c r="BS799" s="108">
        <v>0</v>
      </c>
      <c r="BU799" s="69">
        <v>6.5538295999999999E-3</v>
      </c>
      <c r="BV799" s="69">
        <v>1.6682107000000001E-4</v>
      </c>
      <c r="BW799" s="69">
        <v>1.5427577000000001E-4</v>
      </c>
      <c r="BX799" s="172">
        <v>1.6138992E-6</v>
      </c>
      <c r="BY799" s="69">
        <v>1.3741624999999999E-4</v>
      </c>
      <c r="BZ799" s="69">
        <v>0</v>
      </c>
      <c r="CA799" s="69">
        <v>6.257166E-4</v>
      </c>
      <c r="CB799" s="69">
        <v>0</v>
      </c>
      <c r="CC799" s="172">
        <v>6.5323776000000004E-6</v>
      </c>
      <c r="CD799" s="172">
        <v>3.8424789000000002E-5</v>
      </c>
      <c r="CE799" s="69">
        <v>0</v>
      </c>
      <c r="CF799" s="69">
        <v>0</v>
      </c>
      <c r="CG799" s="69">
        <v>0</v>
      </c>
      <c r="CH799" s="172">
        <v>5.1415026999999999E-6</v>
      </c>
      <c r="CI799" s="172">
        <v>5.4071337E-5</v>
      </c>
      <c r="CJ799" s="69">
        <v>5.3638160000000004E-3</v>
      </c>
      <c r="CK799" s="69">
        <v>0</v>
      </c>
      <c r="CM799" s="198">
        <v>0</v>
      </c>
      <c r="CN799" s="198">
        <v>5.5330377000000004</v>
      </c>
      <c r="CO799" s="198">
        <v>-2.5872006999999999E-2</v>
      </c>
      <c r="CP799" s="198">
        <v>0.11413655</v>
      </c>
      <c r="CQ799" s="197">
        <v>1.9215515E-7</v>
      </c>
      <c r="CR799" s="197">
        <v>2.7803226000000001E-6</v>
      </c>
      <c r="CS799" s="198">
        <v>6.9750100000000002E-3</v>
      </c>
      <c r="CT799" s="198">
        <v>15.011967</v>
      </c>
      <c r="CU799" s="198">
        <v>1.5971168000000001E-2</v>
      </c>
      <c r="CV799" s="198">
        <v>0</v>
      </c>
      <c r="CX799" s="166"/>
    </row>
    <row r="800" spans="1:102" ht="14.4">
      <c r="A800" t="s">
        <v>1254</v>
      </c>
      <c r="B800" s="85" t="s">
        <v>527</v>
      </c>
      <c r="C800" s="113" t="str">
        <f t="shared" si="439"/>
        <v>A.100.24.155</v>
      </c>
      <c r="D800" s="9" t="s">
        <v>228</v>
      </c>
      <c r="E800" s="112" t="s">
        <v>362</v>
      </c>
      <c r="F800" s="115" t="str">
        <f t="shared" si="440"/>
        <v>Tungsten (secondary)</v>
      </c>
      <c r="G800" s="143">
        <f t="shared" si="441"/>
        <v>3.3908537333333336E-2</v>
      </c>
      <c r="I800" s="118">
        <f t="shared" si="442"/>
        <v>6.6257358329999995E-3</v>
      </c>
      <c r="K800" s="161">
        <f t="shared" si="443"/>
        <v>1.33425748E-4</v>
      </c>
      <c r="L800" s="161">
        <f t="shared" si="444"/>
        <v>4.6279350000000003E-4</v>
      </c>
      <c r="M800" s="162">
        <f t="shared" si="445"/>
        <v>9.4323598500000003E-4</v>
      </c>
      <c r="N800" s="161">
        <v>5.0862805999999997E-3</v>
      </c>
      <c r="O800" s="132">
        <v>1.9673033E-4</v>
      </c>
      <c r="P800" s="132">
        <v>2.6606317E-4</v>
      </c>
      <c r="Q800" s="132">
        <v>1.1401001E-4</v>
      </c>
      <c r="R800" s="164">
        <v>1.9415737999999998E-5</v>
      </c>
      <c r="S800" s="132">
        <v>0</v>
      </c>
      <c r="T800" s="132">
        <v>0</v>
      </c>
      <c r="U800" s="132">
        <v>0</v>
      </c>
      <c r="V800" s="164">
        <v>1.9422045000000001E-5</v>
      </c>
      <c r="W800" s="132">
        <v>0</v>
      </c>
      <c r="X800" s="132">
        <v>9.2381394000000004E-4</v>
      </c>
      <c r="Y800" s="132">
        <v>0</v>
      </c>
      <c r="Z800" s="132">
        <v>0</v>
      </c>
      <c r="AA800" s="132">
        <v>0</v>
      </c>
      <c r="AC800" s="118">
        <f t="shared" si="446"/>
        <v>5.0862805999999997E-3</v>
      </c>
      <c r="AD800" s="118">
        <f t="shared" si="447"/>
        <v>5.9621924800000003E-4</v>
      </c>
      <c r="AE800" s="118">
        <f t="shared" si="448"/>
        <v>4.6279350000000003E-4</v>
      </c>
      <c r="AF800" s="118">
        <f t="shared" si="449"/>
        <v>4.6279350000000003E-4</v>
      </c>
      <c r="AG800" s="118">
        <f t="shared" si="450"/>
        <v>9.4323598500000003E-4</v>
      </c>
      <c r="AI800" s="69">
        <v>0.60264211999999995</v>
      </c>
      <c r="AJ800" s="69">
        <v>0.36413267999999999</v>
      </c>
      <c r="AK800" s="69">
        <v>0.11477688</v>
      </c>
      <c r="AL800" s="69">
        <v>0</v>
      </c>
      <c r="AM800" s="69">
        <v>2.7669516000000002E-2</v>
      </c>
      <c r="AN800" s="69">
        <v>6.7435392999999996E-2</v>
      </c>
      <c r="AO800" s="69">
        <v>2.8627652E-2</v>
      </c>
      <c r="AQ800" s="116">
        <v>6.5051113000000002E-4</v>
      </c>
      <c r="AR800" s="116">
        <v>6.1133149999999996E-4</v>
      </c>
      <c r="AS800" s="199">
        <v>2.7833025000000001E-5</v>
      </c>
      <c r="AT800" s="199">
        <v>1.1346607999999999E-5</v>
      </c>
      <c r="AU800" s="150">
        <f t="shared" si="451"/>
        <v>3.6650569869000006E-8</v>
      </c>
      <c r="AV800" s="150">
        <f t="shared" si="452"/>
        <v>1.029327849031E-10</v>
      </c>
      <c r="AW800" s="163">
        <f t="shared" si="453"/>
        <v>1.5891608045800001E-3</v>
      </c>
      <c r="AX800" s="196">
        <v>3.1467123000000003E-8</v>
      </c>
      <c r="AY800" s="196">
        <v>9.4943904000000002E-11</v>
      </c>
      <c r="AZ800" s="196">
        <v>2.5940031000000002E-15</v>
      </c>
      <c r="BA800" s="108">
        <v>0</v>
      </c>
      <c r="BB800" s="108">
        <v>0</v>
      </c>
      <c r="BC800" s="196">
        <v>1.6952469000000001E-11</v>
      </c>
      <c r="BD800" s="196">
        <v>5.1664944000000002E-9</v>
      </c>
      <c r="BE800" s="196">
        <v>2.4031522E-12</v>
      </c>
      <c r="BF800" s="196">
        <v>5.5831347000000001E-12</v>
      </c>
      <c r="BG800" s="108">
        <v>0</v>
      </c>
      <c r="BH800" s="108">
        <v>0</v>
      </c>
      <c r="BI800" s="108">
        <v>0</v>
      </c>
      <c r="BJ800" s="108">
        <v>0</v>
      </c>
      <c r="BK800" s="108">
        <v>0</v>
      </c>
      <c r="BL800" s="108">
        <v>0</v>
      </c>
      <c r="BM800" s="108">
        <v>0</v>
      </c>
      <c r="BN800" s="108">
        <v>0</v>
      </c>
      <c r="BO800" s="196">
        <v>3.9200458000000001E-7</v>
      </c>
      <c r="BP800" s="108">
        <v>1.5887688E-3</v>
      </c>
      <c r="BQ800" s="108">
        <v>0</v>
      </c>
      <c r="BR800" s="108">
        <v>0</v>
      </c>
      <c r="BS800" s="108">
        <v>0</v>
      </c>
      <c r="BU800" s="172">
        <v>1.6748349E-6</v>
      </c>
      <c r="BV800" s="172">
        <v>4.4073033999999998E-8</v>
      </c>
      <c r="BW800" s="172">
        <v>9.4545999000000001E-7</v>
      </c>
      <c r="BX800" s="69">
        <v>0</v>
      </c>
      <c r="BY800" s="172">
        <v>4.5499191999999998E-8</v>
      </c>
      <c r="BZ800" s="172">
        <v>1.0974713E-8</v>
      </c>
      <c r="CA800" s="69">
        <v>0</v>
      </c>
      <c r="CB800" s="172">
        <v>1.6657252999999999E-8</v>
      </c>
      <c r="CC800" s="69">
        <v>0</v>
      </c>
      <c r="CD800" s="69">
        <v>0</v>
      </c>
      <c r="CE800" s="69">
        <v>0</v>
      </c>
      <c r="CF800" s="69">
        <v>0</v>
      </c>
      <c r="CG800" s="69">
        <v>0</v>
      </c>
      <c r="CH800" s="172">
        <v>2.3656138000000001E-8</v>
      </c>
      <c r="CI800" s="172">
        <v>5.7914738000000002E-7</v>
      </c>
      <c r="CJ800" s="172">
        <v>9.3671532999999997E-9</v>
      </c>
      <c r="CK800" s="69">
        <v>0</v>
      </c>
      <c r="CM800" s="198">
        <v>0</v>
      </c>
      <c r="CN800" s="198">
        <v>3.3908537000000002E-2</v>
      </c>
      <c r="CO800" s="198">
        <v>4.6181507000000001E-4</v>
      </c>
      <c r="CP800" s="197">
        <v>3.2671188E-5</v>
      </c>
      <c r="CQ800" s="198">
        <v>0</v>
      </c>
      <c r="CR800" s="198">
        <v>0</v>
      </c>
      <c r="CS800" s="197">
        <v>1.8183878E-6</v>
      </c>
      <c r="CT800" s="198">
        <v>0</v>
      </c>
      <c r="CU800" s="198">
        <v>0</v>
      </c>
      <c r="CV800" s="197">
        <v>3.8595183E-6</v>
      </c>
      <c r="CX800" s="166"/>
    </row>
    <row r="801" spans="1:102" ht="14.4">
      <c r="B801" s="85"/>
      <c r="C801" s="113"/>
      <c r="D801" s="1" t="s">
        <v>1255</v>
      </c>
      <c r="E801" s="112"/>
      <c r="R801" s="3"/>
      <c r="V801" s="3"/>
      <c r="AC801" s="142"/>
      <c r="AD801" s="142"/>
      <c r="AE801" s="142"/>
      <c r="AF801" s="142"/>
      <c r="AG801" s="142"/>
      <c r="AS801" s="3"/>
      <c r="AT801" s="3"/>
      <c r="AU801" s="86"/>
      <c r="AV801" s="86"/>
      <c r="AW801" s="86"/>
      <c r="AX801" s="3"/>
      <c r="AY801" s="3"/>
      <c r="AZ801" s="3"/>
      <c r="BC801" s="3"/>
      <c r="BD801" s="3"/>
      <c r="BE801" s="3"/>
      <c r="BF801" s="3"/>
      <c r="BO801" s="3"/>
      <c r="BU801" s="3"/>
      <c r="BV801" s="3"/>
      <c r="BW801" s="3"/>
      <c r="BY801" s="3"/>
      <c r="BZ801" s="3"/>
      <c r="CB801" s="3"/>
      <c r="CH801" s="3"/>
      <c r="CI801" s="3"/>
      <c r="CJ801" s="3"/>
      <c r="CP801" s="3"/>
      <c r="CS801" s="3"/>
      <c r="CV801" s="3"/>
    </row>
    <row r="802" spans="1:102" ht="14.4">
      <c r="A802" t="s">
        <v>1225</v>
      </c>
      <c r="B802" s="85" t="s">
        <v>527</v>
      </c>
      <c r="C802" s="113" t="str">
        <f t="shared" ref="C802:C859" si="454">MID(A802,1,12)</f>
        <v>A.100.25.101</v>
      </c>
      <c r="D802" s="9" t="s">
        <v>1255</v>
      </c>
      <c r="E802" s="112" t="s">
        <v>362</v>
      </c>
      <c r="F802" s="115" t="str">
        <f t="shared" ref="F802:F859" si="455">MID(A802, 21,85)</f>
        <v>Arsenic (as co-product of Copper)</v>
      </c>
      <c r="G802" s="143">
        <f t="shared" ref="G802:G812" si="456">N802/0.15</f>
        <v>3.8906145999999997</v>
      </c>
      <c r="I802" s="118">
        <f t="shared" ref="I802:I812" si="457">K802+L802+M802+N802</f>
        <v>2.1464937530000001</v>
      </c>
      <c r="K802" s="161">
        <f t="shared" ref="K802:K812" si="458">Q802+R802+S802+T802</f>
        <v>0.14699722630000001</v>
      </c>
      <c r="L802" s="161">
        <f t="shared" ref="L802:L812" si="459">O802+P802+U802+Y802+W802</f>
        <v>0.30518816470000004</v>
      </c>
      <c r="M802" s="162">
        <f t="shared" ref="M802:M812" si="460">V802+X802+Z802+AA802</f>
        <v>1.1107161720000001</v>
      </c>
      <c r="N802" s="161">
        <v>0.58359218999999996</v>
      </c>
      <c r="O802" s="132">
        <v>0.20940759</v>
      </c>
      <c r="P802" s="132">
        <v>9.5121668000000006E-2</v>
      </c>
      <c r="Q802" s="132">
        <v>8.1927541000000006E-2</v>
      </c>
      <c r="R802" s="132">
        <v>4.4354610000000003E-2</v>
      </c>
      <c r="S802" s="132">
        <v>1.3577683E-3</v>
      </c>
      <c r="T802" s="132">
        <v>1.9357307000000001E-2</v>
      </c>
      <c r="U802" s="132">
        <v>6.5890670000000003E-4</v>
      </c>
      <c r="V802" s="132">
        <v>1.0900000000000001</v>
      </c>
      <c r="W802" s="132">
        <v>0</v>
      </c>
      <c r="X802" s="132">
        <v>2.0716172000000001E-2</v>
      </c>
      <c r="Y802" s="132">
        <v>0</v>
      </c>
      <c r="Z802" s="132">
        <v>0</v>
      </c>
      <c r="AA802" s="132">
        <v>0</v>
      </c>
      <c r="AC802" s="118">
        <f t="shared" si="446"/>
        <v>0.58359218999999996</v>
      </c>
      <c r="AD802" s="118">
        <f t="shared" si="447"/>
        <v>0.45218539100000005</v>
      </c>
      <c r="AE802" s="118">
        <f t="shared" si="448"/>
        <v>0.30518816470000004</v>
      </c>
      <c r="AF802" s="118">
        <f t="shared" si="449"/>
        <v>0.30518816470000004</v>
      </c>
      <c r="AG802" s="118">
        <f t="shared" si="450"/>
        <v>1.1107161720000001</v>
      </c>
      <c r="AI802" s="69">
        <v>57.446489999999997</v>
      </c>
      <c r="AJ802" s="69">
        <v>44.448051999999997</v>
      </c>
      <c r="AK802" s="69">
        <v>2.5734374999999998</v>
      </c>
      <c r="AL802" s="69">
        <v>0</v>
      </c>
      <c r="AM802" s="69">
        <v>0</v>
      </c>
      <c r="AN802" s="69">
        <v>6.9385417</v>
      </c>
      <c r="AO802" s="69">
        <v>3.4864582999999998</v>
      </c>
      <c r="AQ802" s="116">
        <v>0.17254742000000001</v>
      </c>
      <c r="AR802" s="116">
        <v>0.16552953000000001</v>
      </c>
      <c r="AS802" s="116">
        <v>4.8824196E-3</v>
      </c>
      <c r="AT802" s="116">
        <v>2.1354731000000002E-3</v>
      </c>
      <c r="AU802" s="150">
        <f t="shared" si="451"/>
        <v>9.9238326509999997E-6</v>
      </c>
      <c r="AV802" s="150">
        <f t="shared" si="452"/>
        <v>1.8056285587260001E-8</v>
      </c>
      <c r="AW802" s="163">
        <f t="shared" si="453"/>
        <v>0.29908587999999997</v>
      </c>
      <c r="AX802" s="196">
        <v>3.6459595999999999E-6</v>
      </c>
      <c r="AY802" s="196">
        <v>1.1001348E-8</v>
      </c>
      <c r="AZ802" s="196">
        <v>3.0052932E-13</v>
      </c>
      <c r="BA802" s="196">
        <v>1.6790000000000001E-9</v>
      </c>
      <c r="BB802" s="108">
        <v>0</v>
      </c>
      <c r="BC802" s="196">
        <v>1.1426700000000001E-8</v>
      </c>
      <c r="BD802" s="196">
        <v>5.2733875000000002E-6</v>
      </c>
      <c r="BE802" s="196">
        <v>1.6332876999999999E-9</v>
      </c>
      <c r="BF802" s="196">
        <v>5.3749239999999999E-9</v>
      </c>
      <c r="BG802" s="196">
        <v>3.0630207999999999E-11</v>
      </c>
      <c r="BH802" s="196">
        <v>1.2011333E-13</v>
      </c>
      <c r="BI802" s="196">
        <v>1.5249114999999999E-11</v>
      </c>
      <c r="BJ802" s="196">
        <v>2.7120363000000001E-13</v>
      </c>
      <c r="BK802" s="196">
        <v>1.5471798000000001E-13</v>
      </c>
      <c r="BL802" s="196">
        <v>9.3965521000000005E-8</v>
      </c>
      <c r="BM802" s="196">
        <v>8.9741432999999997E-7</v>
      </c>
      <c r="BN802" s="108">
        <v>0</v>
      </c>
      <c r="BO802" s="108">
        <v>3.0300000000000001E-2</v>
      </c>
      <c r="BP802" s="108">
        <v>0.26878587999999998</v>
      </c>
      <c r="BQ802" s="108">
        <v>0</v>
      </c>
      <c r="BR802" s="108">
        <v>0</v>
      </c>
      <c r="BS802" s="108">
        <v>0</v>
      </c>
      <c r="BU802" s="69">
        <v>3.8441057999999998E-3</v>
      </c>
      <c r="BV802" s="172">
        <v>4.0766982000000002E-5</v>
      </c>
      <c r="BW802" s="69">
        <v>1.0848066E-4</v>
      </c>
      <c r="BX802" s="172">
        <v>7.9953213999999997E-8</v>
      </c>
      <c r="BY802" s="172">
        <v>6.3135538000000003E-5</v>
      </c>
      <c r="BZ802" s="172">
        <v>7.6569967E-6</v>
      </c>
      <c r="CA802" s="172">
        <v>1.0781949999999999E-7</v>
      </c>
      <c r="CB802" s="172">
        <v>1.1074456999999999E-5</v>
      </c>
      <c r="CC802" s="172">
        <v>1.8220294E-6</v>
      </c>
      <c r="CD802" s="172">
        <v>1.2817296000000001E-5</v>
      </c>
      <c r="CE802" s="69">
        <v>0</v>
      </c>
      <c r="CF802" s="69">
        <v>0</v>
      </c>
      <c r="CG802" s="69">
        <v>0</v>
      </c>
      <c r="CH802" s="172">
        <v>1.7643419E-5</v>
      </c>
      <c r="CI802" s="172">
        <v>5.6066326E-5</v>
      </c>
      <c r="CJ802" s="69">
        <v>3.5244542999999999E-3</v>
      </c>
      <c r="CK802" s="69">
        <v>0</v>
      </c>
      <c r="CM802" s="198">
        <v>0</v>
      </c>
      <c r="CN802" s="198">
        <v>3.8738521000000001</v>
      </c>
      <c r="CO802" s="198">
        <v>0.20902125999999999</v>
      </c>
      <c r="CP802" s="198">
        <v>2.9565625000000002E-2</v>
      </c>
      <c r="CQ802" s="197">
        <v>1.2939702E-8</v>
      </c>
      <c r="CR802" s="197">
        <v>7.6221076999999998E-7</v>
      </c>
      <c r="CS802" s="198">
        <v>2.4743935999999998E-3</v>
      </c>
      <c r="CT802" s="198">
        <v>0.36782730000000002</v>
      </c>
      <c r="CU802" s="197">
        <v>2.0512855000000002E-5</v>
      </c>
      <c r="CV802" s="198">
        <v>2.6070205E-3</v>
      </c>
      <c r="CX802" s="166"/>
    </row>
    <row r="803" spans="1:102" ht="14.4">
      <c r="A803" t="s">
        <v>1226</v>
      </c>
      <c r="B803" s="85" t="s">
        <v>527</v>
      </c>
      <c r="C803" s="113" t="str">
        <f t="shared" si="454"/>
        <v>A.100.25.102</v>
      </c>
      <c r="D803" s="9" t="s">
        <v>1255</v>
      </c>
      <c r="E803" s="112" t="s">
        <v>362</v>
      </c>
      <c r="F803" s="115" t="str">
        <f t="shared" si="455"/>
        <v>Barium</v>
      </c>
      <c r="G803" s="143">
        <f t="shared" si="456"/>
        <v>3.2771249333333334</v>
      </c>
      <c r="I803" s="118">
        <f t="shared" si="457"/>
        <v>0.79241477752782408</v>
      </c>
      <c r="K803" s="161">
        <f t="shared" si="458"/>
        <v>3.8028424354000001E-2</v>
      </c>
      <c r="L803" s="161">
        <f t="shared" si="459"/>
        <v>0.117804483987</v>
      </c>
      <c r="M803" s="162">
        <f t="shared" si="460"/>
        <v>0.14501312918682402</v>
      </c>
      <c r="N803" s="161">
        <v>0.49156874</v>
      </c>
      <c r="O803" s="132">
        <v>7.7728011999999999E-2</v>
      </c>
      <c r="P803" s="132">
        <v>3.7313408999999999E-2</v>
      </c>
      <c r="Q803" s="132">
        <v>3.262702E-2</v>
      </c>
      <c r="R803" s="132">
        <v>4.9119497999999999E-3</v>
      </c>
      <c r="S803" s="164">
        <v>8.8280723999999996E-5</v>
      </c>
      <c r="T803" s="132">
        <v>4.0117382999999999E-4</v>
      </c>
      <c r="U803" s="132">
        <v>2.6884731999999999E-3</v>
      </c>
      <c r="V803" s="132">
        <v>0.14075587000000001</v>
      </c>
      <c r="W803" s="164">
        <v>5.054426E-5</v>
      </c>
      <c r="X803" s="132">
        <v>4.2568366000000002E-3</v>
      </c>
      <c r="Y803" s="164">
        <v>2.4045526999999999E-5</v>
      </c>
      <c r="Z803" s="164">
        <v>3.8834467E-7</v>
      </c>
      <c r="AA803" s="164">
        <v>3.4242153999999999E-8</v>
      </c>
      <c r="AC803" s="118">
        <f t="shared" si="446"/>
        <v>0.49156874</v>
      </c>
      <c r="AD803" s="118">
        <f t="shared" si="447"/>
        <v>0.15575831855400002</v>
      </c>
      <c r="AE803" s="118">
        <f t="shared" si="448"/>
        <v>0.11773028254467001</v>
      </c>
      <c r="AF803" s="118">
        <f t="shared" si="449"/>
        <v>0.117804483987</v>
      </c>
      <c r="AG803" s="118">
        <f t="shared" si="450"/>
        <v>0.14501274084215401</v>
      </c>
      <c r="AI803" s="69">
        <v>33.234873999999998</v>
      </c>
      <c r="AJ803" s="69">
        <v>31.913091999999999</v>
      </c>
      <c r="AK803" s="69">
        <v>0.16943585</v>
      </c>
      <c r="AL803" s="69">
        <v>0</v>
      </c>
      <c r="AM803" s="69">
        <v>7.5658647000000001E-3</v>
      </c>
      <c r="AN803" s="69">
        <v>0.26146812000000003</v>
      </c>
      <c r="AO803" s="69">
        <v>0.88331128999999997</v>
      </c>
      <c r="AQ803" s="116">
        <v>8.4022530999999998E-2</v>
      </c>
      <c r="AR803" s="116">
        <v>7.9578391999999998E-2</v>
      </c>
      <c r="AS803" s="116">
        <v>3.1394502999999999E-3</v>
      </c>
      <c r="AT803" s="116">
        <v>1.3046888999999999E-3</v>
      </c>
      <c r="AU803" s="150">
        <f t="shared" si="451"/>
        <v>4.7708867487448606E-6</v>
      </c>
      <c r="AV803" s="150">
        <f t="shared" si="452"/>
        <v>1.1610392994609422E-8</v>
      </c>
      <c r="AW803" s="163">
        <f t="shared" si="453"/>
        <v>0.18272953780000001</v>
      </c>
      <c r="AX803" s="196">
        <v>3.0644117999999999E-6</v>
      </c>
      <c r="AY803" s="196">
        <v>9.2469766999999992E-9</v>
      </c>
      <c r="AZ803" s="196">
        <v>2.5260232999999998E-13</v>
      </c>
      <c r="BA803" s="196">
        <v>4.8574345999999997E-15</v>
      </c>
      <c r="BB803" s="196">
        <v>1.0442593E-16</v>
      </c>
      <c r="BC803" s="196">
        <v>3.1824493000000001E-9</v>
      </c>
      <c r="BD803" s="196">
        <v>1.7024993E-6</v>
      </c>
      <c r="BE803" s="196">
        <v>4.8204376999999996E-10</v>
      </c>
      <c r="BF803" s="196">
        <v>1.8808454E-9</v>
      </c>
      <c r="BG803" s="196">
        <v>2.4722698000000001E-14</v>
      </c>
      <c r="BH803" s="196">
        <v>7.9701103000000002E-17</v>
      </c>
      <c r="BI803" s="196">
        <v>2.0087807E-13</v>
      </c>
      <c r="BJ803" s="196">
        <v>4.1079138999999997E-14</v>
      </c>
      <c r="BK803" s="196">
        <v>7.7626703000000003E-15</v>
      </c>
      <c r="BL803" s="196">
        <v>4.3833353000000002E-11</v>
      </c>
      <c r="BM803" s="196">
        <v>7.4936112999999995E-10</v>
      </c>
      <c r="BN803" s="196">
        <v>1.0196125999999999E-21</v>
      </c>
      <c r="BO803" s="108">
        <v>2.7240678E-3</v>
      </c>
      <c r="BP803" s="108">
        <v>0.18000547</v>
      </c>
      <c r="BQ803" s="108">
        <v>0</v>
      </c>
      <c r="BR803" s="108">
        <v>0</v>
      </c>
      <c r="BS803" s="108">
        <v>0</v>
      </c>
      <c r="BU803" s="69">
        <v>1.7824812999999999E-4</v>
      </c>
      <c r="BV803" s="172">
        <v>1.389696E-5</v>
      </c>
      <c r="BW803" s="172">
        <v>9.1374938000000002E-5</v>
      </c>
      <c r="BX803" s="172">
        <v>3.213548E-7</v>
      </c>
      <c r="BY803" s="172">
        <v>1.4440226000000001E-5</v>
      </c>
      <c r="BZ803" s="172">
        <v>1.8284161000000001E-6</v>
      </c>
      <c r="CA803" s="172">
        <v>6.3962783999999999E-10</v>
      </c>
      <c r="CB803" s="172">
        <v>2.7751652000000001E-6</v>
      </c>
      <c r="CC803" s="172">
        <v>1.3831092E-7</v>
      </c>
      <c r="CD803" s="172">
        <v>3.7590027999999998E-7</v>
      </c>
      <c r="CE803" s="172">
        <v>2.9610705999999999E-13</v>
      </c>
      <c r="CF803" s="172">
        <v>2.2547430999999999E-18</v>
      </c>
      <c r="CG803" s="172">
        <v>1.9359714E-14</v>
      </c>
      <c r="CH803" s="172">
        <v>6.9725868000000004E-6</v>
      </c>
      <c r="CI803" s="172">
        <v>3.8918038E-5</v>
      </c>
      <c r="CJ803" s="172">
        <v>7.2055970000000002E-6</v>
      </c>
      <c r="CK803" s="69">
        <v>0</v>
      </c>
      <c r="CM803" s="197">
        <v>2.2836442E-14</v>
      </c>
      <c r="CN803" s="198">
        <v>3.2577098000000002</v>
      </c>
      <c r="CO803" s="198">
        <v>5.2456583000000001E-2</v>
      </c>
      <c r="CP803" s="198">
        <v>9.9274344000000007E-3</v>
      </c>
      <c r="CQ803" s="197">
        <v>1.0140078E-10</v>
      </c>
      <c r="CR803" s="197">
        <v>1.1506291000000001E-8</v>
      </c>
      <c r="CS803" s="198">
        <v>6.1769305999999997E-4</v>
      </c>
      <c r="CT803" s="198">
        <v>2.5737718999999999E-2</v>
      </c>
      <c r="CU803" s="197">
        <v>1.6424906E-8</v>
      </c>
      <c r="CV803" s="198">
        <v>6.4303731999999997E-4</v>
      </c>
      <c r="CX803" s="166"/>
    </row>
    <row r="804" spans="1:102" ht="14.4">
      <c r="A804" t="s">
        <v>1227</v>
      </c>
      <c r="B804" s="85" t="s">
        <v>527</v>
      </c>
      <c r="C804" s="113" t="str">
        <f t="shared" si="454"/>
        <v>A.100.25.103</v>
      </c>
      <c r="D804" s="9" t="s">
        <v>1255</v>
      </c>
      <c r="E804" s="112" t="s">
        <v>362</v>
      </c>
      <c r="F804" s="115" t="str">
        <f t="shared" si="455"/>
        <v>Berylium</v>
      </c>
      <c r="G804" s="143">
        <f t="shared" si="456"/>
        <v>553.61198666666667</v>
      </c>
      <c r="I804" s="118">
        <f t="shared" si="457"/>
        <v>374.80886871284372</v>
      </c>
      <c r="K804" s="161">
        <f t="shared" si="458"/>
        <v>5.5516610380999998</v>
      </c>
      <c r="L804" s="161">
        <f t="shared" si="459"/>
        <v>10.629710889400002</v>
      </c>
      <c r="M804" s="162">
        <f t="shared" si="460"/>
        <v>275.58569878534377</v>
      </c>
      <c r="N804" s="161">
        <v>83.041798</v>
      </c>
      <c r="O804" s="132">
        <v>4.7754535000000002</v>
      </c>
      <c r="P804" s="132">
        <v>5.7979576000000002</v>
      </c>
      <c r="Q804" s="132">
        <v>4.0854049999999997</v>
      </c>
      <c r="R804" s="132">
        <v>0.97483573999999995</v>
      </c>
      <c r="S804" s="132">
        <v>4.2996181000000003E-3</v>
      </c>
      <c r="T804" s="132">
        <v>0.48712067999999997</v>
      </c>
      <c r="U804" s="132">
        <v>4.9733118E-2</v>
      </c>
      <c r="V804" s="132">
        <v>268.14816000000002</v>
      </c>
      <c r="W804" s="132">
        <v>1.5934082E-3</v>
      </c>
      <c r="X804" s="132">
        <v>7.4375342</v>
      </c>
      <c r="Y804" s="132">
        <v>4.9732632000000004E-3</v>
      </c>
      <c r="Z804" s="164">
        <v>4.5853166E-6</v>
      </c>
      <c r="AA804" s="164">
        <v>2.7093706000000001E-11</v>
      </c>
      <c r="AC804" s="118">
        <f t="shared" si="446"/>
        <v>83.041798</v>
      </c>
      <c r="AD804" s="118">
        <f t="shared" si="447"/>
        <v>16.174805256099997</v>
      </c>
      <c r="AE804" s="118">
        <f t="shared" si="448"/>
        <v>10.623148803316601</v>
      </c>
      <c r="AF804" s="118">
        <f t="shared" si="449"/>
        <v>10.629710889400002</v>
      </c>
      <c r="AG804" s="118">
        <f t="shared" si="450"/>
        <v>275.58569420002715</v>
      </c>
      <c r="AI804" s="69">
        <v>8005.9723999999997</v>
      </c>
      <c r="AJ804" s="69">
        <v>6283.1724000000004</v>
      </c>
      <c r="AK804" s="69">
        <v>827.61973</v>
      </c>
      <c r="AL804" s="69">
        <v>0</v>
      </c>
      <c r="AM804" s="69">
        <v>199.48328000000001</v>
      </c>
      <c r="AN804" s="69">
        <v>489.40958000000001</v>
      </c>
      <c r="AO804" s="69">
        <v>206.28736000000001</v>
      </c>
      <c r="AQ804" s="116">
        <v>12.823715</v>
      </c>
      <c r="AR804" s="116">
        <v>11.919421</v>
      </c>
      <c r="AS804" s="116">
        <v>0.48247108999999999</v>
      </c>
      <c r="AT804" s="116">
        <v>0.42182291999999999</v>
      </c>
      <c r="AU804" s="150">
        <f t="shared" si="451"/>
        <v>7.1459358664415884E-4</v>
      </c>
      <c r="AV804" s="150">
        <f t="shared" si="452"/>
        <v>1.7842866217788816E-6</v>
      </c>
      <c r="AW804" s="163">
        <f t="shared" si="453"/>
        <v>59.078840999999997</v>
      </c>
      <c r="AX804" s="108">
        <v>5.1383863000000005E-4</v>
      </c>
      <c r="AY804" s="196">
        <v>1.5503786000000001E-6</v>
      </c>
      <c r="AZ804" s="196">
        <v>4.2358413999999999E-11</v>
      </c>
      <c r="BA804" s="196">
        <v>4.1882041000000002E-10</v>
      </c>
      <c r="BB804" s="196">
        <v>3.7487018E-15</v>
      </c>
      <c r="BC804" s="196">
        <v>5.8109557999999999E-7</v>
      </c>
      <c r="BD804" s="108">
        <v>1.3347371000000001E-4</v>
      </c>
      <c r="BE804" s="196">
        <v>8.2875828000000005E-8</v>
      </c>
      <c r="BF804" s="196">
        <v>1.4925797E-7</v>
      </c>
      <c r="BG804" s="196">
        <v>1.5446136000000001E-14</v>
      </c>
      <c r="BH804" s="196">
        <v>4.6409901999999997E-16</v>
      </c>
      <c r="BI804" s="196">
        <v>1.7231376E-9</v>
      </c>
      <c r="BJ804" s="196">
        <v>7.7149271000000001E-13</v>
      </c>
      <c r="BK804" s="196">
        <v>7.9403618999999994E-12</v>
      </c>
      <c r="BL804" s="196">
        <v>4.0042723999999999E-7</v>
      </c>
      <c r="BM804" s="196">
        <v>6.6299304999999998E-5</v>
      </c>
      <c r="BN804" s="196">
        <v>3.6602244000000001E-20</v>
      </c>
      <c r="BO804" s="108">
        <v>18.214451</v>
      </c>
      <c r="BP804" s="108">
        <v>40.86439</v>
      </c>
      <c r="BQ804" s="108">
        <v>0</v>
      </c>
      <c r="BR804" s="108">
        <v>0</v>
      </c>
      <c r="BS804" s="108">
        <v>0</v>
      </c>
      <c r="BU804" s="69">
        <v>2.8853303E-2</v>
      </c>
      <c r="BV804" s="69">
        <v>1.218432E-3</v>
      </c>
      <c r="BW804" s="69">
        <v>1.5436171E-2</v>
      </c>
      <c r="BX804" s="172">
        <v>5.9327019999999996E-6</v>
      </c>
      <c r="BY804" s="69">
        <v>1.6023954999999999E-3</v>
      </c>
      <c r="BZ804" s="69">
        <v>3.7243439000000001E-4</v>
      </c>
      <c r="CA804" s="172">
        <v>3.3816420999999999E-10</v>
      </c>
      <c r="CB804" s="69">
        <v>5.6527541000000005E-4</v>
      </c>
      <c r="CC804" s="172">
        <v>7.5734225000000001E-6</v>
      </c>
      <c r="CD804" s="69">
        <v>3.2431560999999999E-4</v>
      </c>
      <c r="CE804" s="172">
        <v>1.0629707E-11</v>
      </c>
      <c r="CF804" s="172">
        <v>8.0941192999999995E-17</v>
      </c>
      <c r="CG804" s="172">
        <v>7.6577542999999996E-7</v>
      </c>
      <c r="CH804" s="69">
        <v>8.2615773000000001E-4</v>
      </c>
      <c r="CI804" s="69">
        <v>8.4114472999999995E-3</v>
      </c>
      <c r="CJ804" s="172">
        <v>8.2401915999999998E-5</v>
      </c>
      <c r="CK804" s="69">
        <v>0</v>
      </c>
      <c r="CM804" s="197">
        <v>6.4816300000000003E-7</v>
      </c>
      <c r="CN804" s="198">
        <v>553.53868999999997</v>
      </c>
      <c r="CO804" s="198">
        <v>11.719931000000001</v>
      </c>
      <c r="CP804" s="198">
        <v>0.91905281000000005</v>
      </c>
      <c r="CQ804" s="197">
        <v>3.8206008999999998E-8</v>
      </c>
      <c r="CR804" s="197">
        <v>2.2491834999999999E-5</v>
      </c>
      <c r="CS804" s="198">
        <v>3.8477364999999999E-2</v>
      </c>
      <c r="CT804" s="198">
        <v>0.99526550999999996</v>
      </c>
      <c r="CU804" s="197">
        <v>1.0274469E-8</v>
      </c>
      <c r="CV804" s="198">
        <v>0.13097558000000001</v>
      </c>
      <c r="CX804" s="166"/>
    </row>
    <row r="805" spans="1:102" ht="14.4">
      <c r="A805" t="s">
        <v>1228</v>
      </c>
      <c r="B805" s="85" t="s">
        <v>527</v>
      </c>
      <c r="C805" s="113" t="str">
        <f t="shared" si="454"/>
        <v>A.100.25.104</v>
      </c>
      <c r="D805" s="9" t="s">
        <v>1255</v>
      </c>
      <c r="E805" s="112" t="s">
        <v>362</v>
      </c>
      <c r="F805" s="115" t="str">
        <f t="shared" si="455"/>
        <v>Bismuth (as co-product of Lead)</v>
      </c>
      <c r="G805" s="143">
        <f t="shared" si="456"/>
        <v>1.8920000000000001</v>
      </c>
      <c r="I805" s="118">
        <f t="shared" si="457"/>
        <v>26.168008457256001</v>
      </c>
      <c r="K805" s="161">
        <f t="shared" si="458"/>
        <v>7.5536287879999997E-2</v>
      </c>
      <c r="L805" s="161">
        <f t="shared" si="459"/>
        <v>0.36702376737600001</v>
      </c>
      <c r="M805" s="162">
        <f t="shared" si="460"/>
        <v>25.441648402000002</v>
      </c>
      <c r="N805" s="161">
        <v>0.2838</v>
      </c>
      <c r="O805" s="132">
        <v>0.33171165000000002</v>
      </c>
      <c r="P805" s="132">
        <v>2.0984666999999999E-2</v>
      </c>
      <c r="Q805" s="132">
        <v>3.4883999999999998E-2</v>
      </c>
      <c r="R805" s="132">
        <v>1.6561300000000001E-2</v>
      </c>
      <c r="S805" s="132">
        <v>4.7254787999999998E-4</v>
      </c>
      <c r="T805" s="132">
        <v>2.3618440000000001E-2</v>
      </c>
      <c r="U805" s="132">
        <v>1.432728E-2</v>
      </c>
      <c r="V805" s="132">
        <v>25.4084</v>
      </c>
      <c r="W805" s="132">
        <v>0</v>
      </c>
      <c r="X805" s="132">
        <v>3.3248402000000003E-2</v>
      </c>
      <c r="Y805" s="164">
        <v>1.7037599999999999E-7</v>
      </c>
      <c r="Z805" s="132">
        <v>0</v>
      </c>
      <c r="AA805" s="132">
        <v>0</v>
      </c>
      <c r="AC805" s="118">
        <f t="shared" si="446"/>
        <v>0.2838</v>
      </c>
      <c r="AD805" s="118">
        <f t="shared" si="447"/>
        <v>0.44255988488000009</v>
      </c>
      <c r="AE805" s="118">
        <f t="shared" si="448"/>
        <v>0.36702359700000003</v>
      </c>
      <c r="AF805" s="118">
        <f t="shared" si="449"/>
        <v>0.36702376737600001</v>
      </c>
      <c r="AG805" s="118">
        <f t="shared" si="450"/>
        <v>25.441648402000002</v>
      </c>
      <c r="AI805" s="69">
        <v>30.966238000000001</v>
      </c>
      <c r="AJ805" s="69">
        <v>25.534065999999999</v>
      </c>
      <c r="AK805" s="69">
        <v>4.1302363</v>
      </c>
      <c r="AL805" s="69">
        <v>0</v>
      </c>
      <c r="AM805" s="69">
        <v>7.5846799999999999E-4</v>
      </c>
      <c r="AN805" s="69">
        <v>0.22889271999999999</v>
      </c>
      <c r="AO805" s="69">
        <v>1.0722843</v>
      </c>
      <c r="AQ805" s="116">
        <v>0.14490644</v>
      </c>
      <c r="AR805" s="116">
        <v>0.13423978</v>
      </c>
      <c r="AS805" s="116">
        <v>3.3912766000000001E-3</v>
      </c>
      <c r="AT805" s="116">
        <v>7.2753790999999998E-3</v>
      </c>
      <c r="AU805" s="150">
        <f t="shared" si="451"/>
        <v>8.0479484410000003E-6</v>
      </c>
      <c r="AV805" s="150">
        <f t="shared" si="452"/>
        <v>1.2541703473916E-8</v>
      </c>
      <c r="AW805" s="163">
        <f t="shared" si="453"/>
        <v>1.0189606599999999</v>
      </c>
      <c r="AX805" s="196">
        <v>1.755776E-6</v>
      </c>
      <c r="AY805" s="196">
        <v>5.2976000000000004E-9</v>
      </c>
      <c r="AZ805" s="196">
        <v>1.44738E-13</v>
      </c>
      <c r="BA805" s="108">
        <v>0</v>
      </c>
      <c r="BB805" s="108">
        <v>0</v>
      </c>
      <c r="BC805" s="196">
        <v>9.3479999999999992E-10</v>
      </c>
      <c r="BD805" s="196">
        <v>6.2839769999999999E-6</v>
      </c>
      <c r="BE805" s="196">
        <v>2.1318000000000001E-10</v>
      </c>
      <c r="BF805" s="196">
        <v>7.0172000000000001E-9</v>
      </c>
      <c r="BG805" s="108">
        <v>0</v>
      </c>
      <c r="BH805" s="108">
        <v>0</v>
      </c>
      <c r="BI805" s="196">
        <v>1.3455011E-11</v>
      </c>
      <c r="BJ805" s="196">
        <v>8.6630936000000001E-14</v>
      </c>
      <c r="BK805" s="196">
        <v>3.7093979999999999E-14</v>
      </c>
      <c r="BL805" s="196">
        <v>2.87091E-10</v>
      </c>
      <c r="BM805" s="196">
        <v>6.9735499999999998E-9</v>
      </c>
      <c r="BN805" s="108">
        <v>0</v>
      </c>
      <c r="BO805" s="108">
        <v>0.76361999999999997</v>
      </c>
      <c r="BP805" s="108">
        <v>0.25534066</v>
      </c>
      <c r="BQ805" s="108">
        <v>0</v>
      </c>
      <c r="BR805" s="108">
        <v>0</v>
      </c>
      <c r="BS805" s="108">
        <v>0</v>
      </c>
      <c r="BU805" s="69">
        <v>4.1470857999999999E-2</v>
      </c>
      <c r="BV805" s="172">
        <v>4.8378697000000003E-5</v>
      </c>
      <c r="BW805" s="172">
        <v>5.2753980000000002E-5</v>
      </c>
      <c r="BX805" s="172">
        <v>1.6995122E-6</v>
      </c>
      <c r="BY805" s="172">
        <v>5.4674886999999998E-5</v>
      </c>
      <c r="BZ805" s="69">
        <v>0</v>
      </c>
      <c r="CA805" s="69">
        <v>0</v>
      </c>
      <c r="CB805" s="69">
        <v>0</v>
      </c>
      <c r="CC805" s="172">
        <v>1.790638E-6</v>
      </c>
      <c r="CD805" s="172">
        <v>1.6171387E-5</v>
      </c>
      <c r="CE805" s="69">
        <v>0</v>
      </c>
      <c r="CF805" s="69">
        <v>0</v>
      </c>
      <c r="CG805" s="69">
        <v>0</v>
      </c>
      <c r="CH805" s="172">
        <v>9.8086801E-6</v>
      </c>
      <c r="CI805" s="172">
        <v>3.6411559000000003E-5</v>
      </c>
      <c r="CJ805" s="69">
        <v>4.1249169000000002E-2</v>
      </c>
      <c r="CK805" s="69">
        <v>0</v>
      </c>
      <c r="CM805" s="198">
        <v>0</v>
      </c>
      <c r="CN805" s="198">
        <v>1.8919999999999999</v>
      </c>
      <c r="CO805" s="198">
        <v>0</v>
      </c>
      <c r="CP805" s="198">
        <v>3.3099999999999997E-2</v>
      </c>
      <c r="CQ805" s="197">
        <v>6.0665038999999997E-9</v>
      </c>
      <c r="CR805" s="197">
        <v>7.1873345E-7</v>
      </c>
      <c r="CS805" s="198">
        <v>2.4357773999999998E-3</v>
      </c>
      <c r="CT805" s="198">
        <v>8.1837382E-2</v>
      </c>
      <c r="CU805" s="198">
        <v>0</v>
      </c>
      <c r="CV805" s="198">
        <v>0</v>
      </c>
      <c r="CX805" s="166"/>
    </row>
    <row r="806" spans="1:102" ht="14.4">
      <c r="A806" t="s">
        <v>1229</v>
      </c>
      <c r="B806" s="85" t="s">
        <v>527</v>
      </c>
      <c r="C806" s="113" t="str">
        <f t="shared" si="454"/>
        <v>A.100.25.105</v>
      </c>
      <c r="D806" s="9" t="s">
        <v>1255</v>
      </c>
      <c r="E806" s="112" t="s">
        <v>362</v>
      </c>
      <c r="F806" s="115" t="str">
        <f t="shared" si="455"/>
        <v>Boron</v>
      </c>
      <c r="G806" s="143">
        <f t="shared" si="456"/>
        <v>48.702764000000002</v>
      </c>
      <c r="I806" s="118">
        <f t="shared" si="457"/>
        <v>10.842152948180999</v>
      </c>
      <c r="K806" s="161">
        <f t="shared" si="458"/>
        <v>0.85186754310000012</v>
      </c>
      <c r="L806" s="161">
        <f t="shared" si="459"/>
        <v>1.831601605081</v>
      </c>
      <c r="M806" s="162">
        <f t="shared" si="460"/>
        <v>0.85326919999999995</v>
      </c>
      <c r="N806" s="161">
        <v>7.3054145999999998</v>
      </c>
      <c r="O806" s="132">
        <v>1.1044357</v>
      </c>
      <c r="P806" s="132">
        <v>0.72708863999999995</v>
      </c>
      <c r="Q806" s="132">
        <v>0.56252027000000004</v>
      </c>
      <c r="R806" s="132">
        <v>0.28846889999999997</v>
      </c>
      <c r="S806" s="132">
        <v>0</v>
      </c>
      <c r="T806" s="132">
        <v>8.7837310000000004E-4</v>
      </c>
      <c r="U806" s="164">
        <v>7.7265081000000001E-5</v>
      </c>
      <c r="V806" s="132">
        <v>0.39953910999999998</v>
      </c>
      <c r="W806" s="132">
        <v>0</v>
      </c>
      <c r="X806" s="132">
        <v>0.45373008999999997</v>
      </c>
      <c r="Y806" s="132">
        <v>0</v>
      </c>
      <c r="Z806" s="132">
        <v>0</v>
      </c>
      <c r="AA806" s="132">
        <v>0</v>
      </c>
      <c r="AC806" s="118">
        <f t="shared" si="446"/>
        <v>7.3054145999999998</v>
      </c>
      <c r="AD806" s="118">
        <f t="shared" si="447"/>
        <v>2.6834691481809996</v>
      </c>
      <c r="AE806" s="118">
        <f t="shared" si="448"/>
        <v>1.831601605081</v>
      </c>
      <c r="AF806" s="118">
        <f t="shared" si="449"/>
        <v>1.831601605081</v>
      </c>
      <c r="AG806" s="118">
        <f t="shared" si="450"/>
        <v>0.85326919999999995</v>
      </c>
      <c r="AI806" s="69">
        <v>295.98694</v>
      </c>
      <c r="AJ806" s="69">
        <v>178.84332000000001</v>
      </c>
      <c r="AK806" s="69">
        <v>56.372526000000001</v>
      </c>
      <c r="AL806" s="69">
        <v>0</v>
      </c>
      <c r="AM806" s="69">
        <v>13.589848999999999</v>
      </c>
      <c r="AN806" s="69">
        <v>33.120811000000003</v>
      </c>
      <c r="AO806" s="69">
        <v>14.060435999999999</v>
      </c>
      <c r="AQ806" s="116">
        <v>1.2600789999999999</v>
      </c>
      <c r="AR806" s="116">
        <v>1.205662</v>
      </c>
      <c r="AS806" s="116">
        <v>4.8653465E-2</v>
      </c>
      <c r="AT806" s="116">
        <v>5.7635107000000001E-3</v>
      </c>
      <c r="AU806" s="150">
        <f t="shared" si="451"/>
        <v>7.2281895760699998E-5</v>
      </c>
      <c r="AV806" s="150">
        <f t="shared" si="452"/>
        <v>1.7993145694090001E-7</v>
      </c>
      <c r="AW806" s="163">
        <f t="shared" si="453"/>
        <v>0.80721438300000004</v>
      </c>
      <c r="AX806" s="196">
        <v>4.5687145999999997E-5</v>
      </c>
      <c r="AY806" s="196">
        <v>1.3786709999999999E-7</v>
      </c>
      <c r="AZ806" s="196">
        <v>3.7659408999999997E-12</v>
      </c>
      <c r="BA806" s="196">
        <v>2.6065536999999998E-9</v>
      </c>
      <c r="BB806" s="108">
        <v>0</v>
      </c>
      <c r="BC806" s="196">
        <v>8.2874207000000001E-8</v>
      </c>
      <c r="BD806" s="196">
        <v>2.6509268999999999E-5</v>
      </c>
      <c r="BE806" s="196">
        <v>1.1748102E-8</v>
      </c>
      <c r="BF806" s="196">
        <v>3.0312489000000001E-8</v>
      </c>
      <c r="BG806" s="108">
        <v>0</v>
      </c>
      <c r="BH806" s="108">
        <v>0</v>
      </c>
      <c r="BI806" s="108">
        <v>0</v>
      </c>
      <c r="BJ806" s="108">
        <v>0</v>
      </c>
      <c r="BK806" s="108">
        <v>0</v>
      </c>
      <c r="BL806" s="108">
        <v>0</v>
      </c>
      <c r="BM806" s="108">
        <v>0</v>
      </c>
      <c r="BN806" s="108">
        <v>0</v>
      </c>
      <c r="BO806" s="108">
        <v>2.6892533E-2</v>
      </c>
      <c r="BP806" s="108">
        <v>0.78032184999999998</v>
      </c>
      <c r="BQ806" s="108">
        <v>0</v>
      </c>
      <c r="BR806" s="108">
        <v>0</v>
      </c>
      <c r="BS806" s="108">
        <v>0</v>
      </c>
      <c r="BU806" s="69">
        <v>7.6190876000000003E-3</v>
      </c>
      <c r="BV806" s="69">
        <v>2.3626790999999999E-4</v>
      </c>
      <c r="BW806" s="69">
        <v>1.3579623E-3</v>
      </c>
      <c r="BX806" s="172">
        <v>9.0505832000000006E-9</v>
      </c>
      <c r="BY806" s="69">
        <v>4.1500716000000002E-4</v>
      </c>
      <c r="BZ806" s="172">
        <v>5.3651218999999997E-5</v>
      </c>
      <c r="CA806" s="69">
        <v>0</v>
      </c>
      <c r="CB806" s="172">
        <v>8.1431004999999994E-5</v>
      </c>
      <c r="CC806" s="69">
        <v>0</v>
      </c>
      <c r="CD806" s="172">
        <v>5.8122458999999999E-7</v>
      </c>
      <c r="CE806" s="69">
        <v>0</v>
      </c>
      <c r="CF806" s="69">
        <v>0</v>
      </c>
      <c r="CG806" s="69">
        <v>0</v>
      </c>
      <c r="CH806" s="69">
        <v>1.1798483E-4</v>
      </c>
      <c r="CI806" s="69">
        <v>2.8444753000000001E-4</v>
      </c>
      <c r="CJ806" s="69">
        <v>5.0717454E-3</v>
      </c>
      <c r="CK806" s="69">
        <v>0</v>
      </c>
      <c r="CM806" s="198">
        <v>0</v>
      </c>
      <c r="CN806" s="198">
        <v>48.312565999999997</v>
      </c>
      <c r="CO806" s="198">
        <v>2.2617010999999998</v>
      </c>
      <c r="CP806" s="198">
        <v>0.17395601999999999</v>
      </c>
      <c r="CQ806" s="198">
        <v>0</v>
      </c>
      <c r="CR806" s="198">
        <v>0</v>
      </c>
      <c r="CS806" s="198">
        <v>7.6486658000000001E-3</v>
      </c>
      <c r="CT806" s="198">
        <v>0</v>
      </c>
      <c r="CU806" s="198">
        <v>0</v>
      </c>
      <c r="CV806" s="198">
        <v>1.8867724999999998E-2</v>
      </c>
      <c r="CX806" s="166"/>
    </row>
    <row r="807" spans="1:102" ht="14.4">
      <c r="A807" t="s">
        <v>1230</v>
      </c>
      <c r="B807" s="85" t="s">
        <v>527</v>
      </c>
      <c r="C807" s="113" t="str">
        <f t="shared" si="454"/>
        <v>A.100.25.107</v>
      </c>
      <c r="D807" s="9" t="s">
        <v>1255</v>
      </c>
      <c r="E807" s="112" t="s">
        <v>362</v>
      </c>
      <c r="F807" s="115" t="str">
        <f t="shared" si="455"/>
        <v>Hafnium</v>
      </c>
      <c r="G807" s="143">
        <f t="shared" si="456"/>
        <v>321.85140000000001</v>
      </c>
      <c r="I807" s="118">
        <f t="shared" si="457"/>
        <v>345.10219804081999</v>
      </c>
      <c r="K807" s="161">
        <f t="shared" si="458"/>
        <v>5.1898965439999998</v>
      </c>
      <c r="L807" s="161">
        <f t="shared" si="459"/>
        <v>19.591328836820001</v>
      </c>
      <c r="M807" s="162">
        <f t="shared" si="460"/>
        <v>272.04326265999998</v>
      </c>
      <c r="N807" s="161">
        <v>48.277709999999999</v>
      </c>
      <c r="O807" s="132">
        <v>14.697392000000001</v>
      </c>
      <c r="P807" s="132">
        <v>4.1499278000000004</v>
      </c>
      <c r="Q807" s="132">
        <v>3.8062667000000001</v>
      </c>
      <c r="R807" s="132">
        <v>1.2700792999999999</v>
      </c>
      <c r="S807" s="132">
        <v>2.4507233E-2</v>
      </c>
      <c r="T807" s="132">
        <v>8.9043311E-2</v>
      </c>
      <c r="U807" s="132">
        <v>0.74343747000000004</v>
      </c>
      <c r="V807" s="132">
        <v>271.94029999999998</v>
      </c>
      <c r="W807" s="132">
        <v>0</v>
      </c>
      <c r="X807" s="132">
        <v>0.10296266</v>
      </c>
      <c r="Y807" s="132">
        <v>5.7156682E-4</v>
      </c>
      <c r="Z807" s="132">
        <v>0</v>
      </c>
      <c r="AA807" s="132">
        <v>0</v>
      </c>
      <c r="AC807" s="118">
        <f t="shared" si="446"/>
        <v>48.277709999999999</v>
      </c>
      <c r="AD807" s="118">
        <f t="shared" si="447"/>
        <v>24.780653814000004</v>
      </c>
      <c r="AE807" s="118">
        <f t="shared" si="448"/>
        <v>19.590757270000001</v>
      </c>
      <c r="AF807" s="118">
        <f t="shared" si="449"/>
        <v>19.591328836820001</v>
      </c>
      <c r="AG807" s="118">
        <f t="shared" si="450"/>
        <v>272.04326265999998</v>
      </c>
      <c r="AI807" s="69">
        <v>3696.5131000000001</v>
      </c>
      <c r="AJ807" s="69">
        <v>3677.1606999999999</v>
      </c>
      <c r="AK807" s="69">
        <v>12.790392000000001</v>
      </c>
      <c r="AL807" s="69">
        <v>0</v>
      </c>
      <c r="AM807" s="69">
        <v>0</v>
      </c>
      <c r="AN807" s="69">
        <v>3.07185</v>
      </c>
      <c r="AO807" s="69">
        <v>3.4901309999999999</v>
      </c>
      <c r="AQ807" s="116">
        <v>10.565403999999999</v>
      </c>
      <c r="AR807" s="116">
        <v>9.8077462000000004</v>
      </c>
      <c r="AS807" s="116">
        <v>0.33587474</v>
      </c>
      <c r="AT807" s="116">
        <v>0.42178343000000001</v>
      </c>
      <c r="AU807" s="150">
        <f t="shared" si="451"/>
        <v>5.8799437191919997E-4</v>
      </c>
      <c r="AV807" s="150">
        <f t="shared" si="452"/>
        <v>1.2421403025451699E-6</v>
      </c>
      <c r="AW807" s="163">
        <f t="shared" si="453"/>
        <v>59.073310000000006</v>
      </c>
      <c r="AX807" s="108">
        <v>3.0091888000000002E-4</v>
      </c>
      <c r="AY807" s="196">
        <v>9.0803231999999996E-7</v>
      </c>
      <c r="AZ807" s="196">
        <v>2.4805049000000001E-11</v>
      </c>
      <c r="BA807" s="108">
        <v>0</v>
      </c>
      <c r="BB807" s="108">
        <v>0</v>
      </c>
      <c r="BC807" s="196">
        <v>1.0135200000000001E-7</v>
      </c>
      <c r="BD807" s="108">
        <v>2.8684084000000002E-4</v>
      </c>
      <c r="BE807" s="196">
        <v>2.3113200000000001E-8</v>
      </c>
      <c r="BF807" s="196">
        <v>3.1091623000000002E-7</v>
      </c>
      <c r="BG807" s="108">
        <v>0</v>
      </c>
      <c r="BH807" s="108">
        <v>0</v>
      </c>
      <c r="BI807" s="196">
        <v>4.8401928999999998E-11</v>
      </c>
      <c r="BJ807" s="196">
        <v>4.4641134999999996E-12</v>
      </c>
      <c r="BK807" s="196">
        <v>8.8145367E-13</v>
      </c>
      <c r="BL807" s="196">
        <v>5.3342992000000002E-9</v>
      </c>
      <c r="BM807" s="196">
        <v>1.2796561999999999E-7</v>
      </c>
      <c r="BN807" s="108">
        <v>0</v>
      </c>
      <c r="BO807" s="108">
        <v>22.301703</v>
      </c>
      <c r="BP807" s="108">
        <v>36.771607000000003</v>
      </c>
      <c r="BQ807" s="108">
        <v>0</v>
      </c>
      <c r="BR807" s="108">
        <v>0</v>
      </c>
      <c r="BS807" s="108">
        <v>0</v>
      </c>
      <c r="BU807" s="69">
        <v>1.9602263000000002E-2</v>
      </c>
      <c r="BV807" s="69">
        <v>2.1435503999999998E-3</v>
      </c>
      <c r="BW807" s="69">
        <v>8.9740710000000001E-3</v>
      </c>
      <c r="BX807" s="172">
        <v>8.8902158999999999E-5</v>
      </c>
      <c r="BY807" s="69">
        <v>2.902539E-3</v>
      </c>
      <c r="BZ807" s="69">
        <v>0</v>
      </c>
      <c r="CA807" s="69">
        <v>0</v>
      </c>
      <c r="CB807" s="69">
        <v>0</v>
      </c>
      <c r="CC807" s="172">
        <v>3.7811848999999997E-5</v>
      </c>
      <c r="CD807" s="172">
        <v>8.9944432E-5</v>
      </c>
      <c r="CE807" s="69">
        <v>0</v>
      </c>
      <c r="CF807" s="69">
        <v>0</v>
      </c>
      <c r="CG807" s="69">
        <v>0</v>
      </c>
      <c r="CH807" s="69">
        <v>8.6673317000000004E-4</v>
      </c>
      <c r="CI807" s="69">
        <v>4.4987109000000003E-3</v>
      </c>
      <c r="CJ807" s="172">
        <v>2.8575008E-13</v>
      </c>
      <c r="CK807" s="69">
        <v>0</v>
      </c>
      <c r="CM807" s="198">
        <v>0</v>
      </c>
      <c r="CN807" s="198">
        <v>319.9794</v>
      </c>
      <c r="CO807" s="198">
        <v>5.6080050000000001E-3</v>
      </c>
      <c r="CP807" s="198">
        <v>1.4665859999999999</v>
      </c>
      <c r="CQ807" s="197">
        <v>2.2597045999999999E-8</v>
      </c>
      <c r="CR807" s="197">
        <v>2.7367117000000001E-6</v>
      </c>
      <c r="CS807" s="198">
        <v>0.12129748</v>
      </c>
      <c r="CT807" s="198">
        <v>3.7397973000000002</v>
      </c>
      <c r="CU807" s="198">
        <v>0</v>
      </c>
      <c r="CV807" s="198">
        <v>0</v>
      </c>
      <c r="CX807" s="166"/>
    </row>
    <row r="808" spans="1:102" ht="14.4">
      <c r="A808" t="s">
        <v>1717</v>
      </c>
      <c r="B808" s="85" t="s">
        <v>527</v>
      </c>
      <c r="C808" s="113" t="str">
        <f t="shared" si="454"/>
        <v>A.100.25.108</v>
      </c>
      <c r="D808" s="9" t="s">
        <v>1255</v>
      </c>
      <c r="E808" s="112" t="s">
        <v>362</v>
      </c>
      <c r="F808" s="115" t="str">
        <f t="shared" si="455"/>
        <v>Niobium</v>
      </c>
      <c r="G808" s="143">
        <f t="shared" si="456"/>
        <v>0.18</v>
      </c>
      <c r="I808" s="118">
        <f t="shared" si="457"/>
        <v>40.362543362219995</v>
      </c>
      <c r="K808" s="161">
        <f t="shared" si="458"/>
        <v>7.0228244200000005E-3</v>
      </c>
      <c r="L808" s="161">
        <f t="shared" si="459"/>
        <v>6.2297887800000007E-2</v>
      </c>
      <c r="M808" s="162">
        <f t="shared" si="460"/>
        <v>40.266222649999996</v>
      </c>
      <c r="N808" s="161">
        <v>2.7E-2</v>
      </c>
      <c r="O808" s="132">
        <v>4.9405995000000001E-2</v>
      </c>
      <c r="P808" s="132">
        <v>6.4095560000000003E-3</v>
      </c>
      <c r="Q808" s="132">
        <v>6.7228199999999996E-4</v>
      </c>
      <c r="R808" s="132">
        <v>0</v>
      </c>
      <c r="S808" s="132">
        <v>5.5451958000000004E-3</v>
      </c>
      <c r="T808" s="132">
        <v>8.0534661999999999E-4</v>
      </c>
      <c r="U808" s="132">
        <v>6.4823368000000003E-3</v>
      </c>
      <c r="V808" s="132">
        <v>40.26</v>
      </c>
      <c r="W808" s="132">
        <v>0</v>
      </c>
      <c r="X808" s="132">
        <v>6.2226499999999997E-3</v>
      </c>
      <c r="Y808" s="132">
        <v>0</v>
      </c>
      <c r="Z808" s="132">
        <v>0</v>
      </c>
      <c r="AA808" s="132">
        <v>0</v>
      </c>
      <c r="AC808" s="118">
        <f t="shared" si="446"/>
        <v>2.7E-2</v>
      </c>
      <c r="AD808" s="118">
        <f t="shared" si="447"/>
        <v>6.9320712220000011E-2</v>
      </c>
      <c r="AE808" s="118">
        <f t="shared" si="448"/>
        <v>6.2297887800000007E-2</v>
      </c>
      <c r="AF808" s="118">
        <f t="shared" si="449"/>
        <v>6.2297887800000007E-2</v>
      </c>
      <c r="AG808" s="118">
        <f t="shared" si="450"/>
        <v>40.266222649999996</v>
      </c>
      <c r="AI808" s="69">
        <v>3.85378</v>
      </c>
      <c r="AJ808" s="69">
        <v>2.04474</v>
      </c>
      <c r="AK808" s="69">
        <v>0.77300000000000002</v>
      </c>
      <c r="AL808" s="69">
        <v>0</v>
      </c>
      <c r="AM808" s="69">
        <v>1.0360400000000001</v>
      </c>
      <c r="AN808" s="69">
        <v>0</v>
      </c>
      <c r="AO808" s="69">
        <v>0</v>
      </c>
      <c r="AQ808" s="116">
        <v>2.7203687000000001E-2</v>
      </c>
      <c r="AR808" s="116">
        <v>1.8062696999999999E-2</v>
      </c>
      <c r="AS808" s="116">
        <v>4.2699581000000002E-4</v>
      </c>
      <c r="AT808" s="116">
        <v>8.7139943999999993E-3</v>
      </c>
      <c r="AU808" s="150">
        <f t="shared" si="451"/>
        <v>1.08289549E-6</v>
      </c>
      <c r="AV808" s="150">
        <f t="shared" si="452"/>
        <v>1.5791265185300001E-9</v>
      </c>
      <c r="AW808" s="163">
        <f t="shared" si="453"/>
        <v>1.2204473999999998</v>
      </c>
      <c r="AX808" s="196">
        <v>1.6703999999999999E-7</v>
      </c>
      <c r="AY808" s="196">
        <v>5.0400000000000002E-10</v>
      </c>
      <c r="AZ808" s="196">
        <v>1.3769999999999999E-14</v>
      </c>
      <c r="BA808" s="108">
        <v>0</v>
      </c>
      <c r="BB808" s="108">
        <v>0</v>
      </c>
      <c r="BC808" s="196">
        <v>2.1450000000000001E-11</v>
      </c>
      <c r="BD808" s="196">
        <v>8.9726000000000003E-7</v>
      </c>
      <c r="BE808" s="196">
        <v>4.9010000000000002E-12</v>
      </c>
      <c r="BF808" s="196">
        <v>1.0451599999999999E-9</v>
      </c>
      <c r="BG808" s="196">
        <v>3.9790300000000003E-12</v>
      </c>
      <c r="BH808" s="196">
        <v>1.1955740000000001E-13</v>
      </c>
      <c r="BI808" s="196">
        <v>1.913439E-11</v>
      </c>
      <c r="BJ808" s="196">
        <v>1.4609462E-12</v>
      </c>
      <c r="BK808" s="196">
        <v>3.5782492999999999E-13</v>
      </c>
      <c r="BL808" s="196">
        <v>4.277153E-9</v>
      </c>
      <c r="BM808" s="196">
        <v>1.4296886999999999E-8</v>
      </c>
      <c r="BN808" s="108">
        <v>0</v>
      </c>
      <c r="BO808" s="108">
        <v>1.2</v>
      </c>
      <c r="BP808" s="108">
        <v>2.0447400000000001E-2</v>
      </c>
      <c r="BQ808" s="108">
        <v>0</v>
      </c>
      <c r="BR808" s="108">
        <v>0</v>
      </c>
      <c r="BS808" s="108">
        <v>0</v>
      </c>
      <c r="BU808" s="172">
        <v>5.4338481999999999E-5</v>
      </c>
      <c r="BV808" s="172">
        <v>7.2056488000000001E-6</v>
      </c>
      <c r="BW808" s="172">
        <v>5.0188776000000004E-6</v>
      </c>
      <c r="BX808" s="172">
        <v>7.5959371000000005E-7</v>
      </c>
      <c r="BY808" s="172">
        <v>5.9355407E-6</v>
      </c>
      <c r="BZ808" s="172">
        <v>3.5854604000000003E-7</v>
      </c>
      <c r="CA808" s="172">
        <v>1.0333247E-7</v>
      </c>
      <c r="CB808" s="69">
        <v>0</v>
      </c>
      <c r="CC808" s="172">
        <v>7.4657739000000004E-6</v>
      </c>
      <c r="CD808" s="172">
        <v>5.3356415999999997E-7</v>
      </c>
      <c r="CE808" s="69">
        <v>0</v>
      </c>
      <c r="CF808" s="69">
        <v>0</v>
      </c>
      <c r="CG808" s="69">
        <v>0</v>
      </c>
      <c r="CH808" s="172">
        <v>5.9625178000000001E-7</v>
      </c>
      <c r="CI808" s="172">
        <v>3.4583334E-6</v>
      </c>
      <c r="CJ808" s="172">
        <v>2.2903019999999999E-5</v>
      </c>
      <c r="CK808" s="69">
        <v>0</v>
      </c>
      <c r="CM808" s="198">
        <v>0</v>
      </c>
      <c r="CN808" s="198">
        <v>0.18</v>
      </c>
      <c r="CO808" s="198">
        <v>5.8467695000000001E-4</v>
      </c>
      <c r="CP808" s="198">
        <v>4.9300000000000004E-3</v>
      </c>
      <c r="CQ808" s="197">
        <v>3.6323458999999998E-8</v>
      </c>
      <c r="CR808" s="197">
        <v>6.2715691999999998E-8</v>
      </c>
      <c r="CS808" s="198">
        <v>3.0127772000000002E-4</v>
      </c>
      <c r="CT808" s="198">
        <v>1.0377774</v>
      </c>
      <c r="CU808" s="197">
        <v>2.6698876E-6</v>
      </c>
      <c r="CV808" s="197">
        <v>4.0846519000000001E-5</v>
      </c>
      <c r="CX808" s="166"/>
    </row>
    <row r="809" spans="1:102" ht="14.4">
      <c r="A809" t="s">
        <v>1231</v>
      </c>
      <c r="B809" s="85" t="s">
        <v>527</v>
      </c>
      <c r="C809" s="113" t="str">
        <f t="shared" si="454"/>
        <v>A.100.25.109</v>
      </c>
      <c r="D809" s="9" t="s">
        <v>1255</v>
      </c>
      <c r="E809" s="112" t="s">
        <v>362</v>
      </c>
      <c r="F809" s="115" t="str">
        <f t="shared" si="455"/>
        <v>Rhenium</v>
      </c>
      <c r="G809" s="143">
        <f t="shared" si="456"/>
        <v>828.87466666666671</v>
      </c>
      <c r="I809" s="118">
        <f t="shared" si="457"/>
        <v>5927.8985769390993</v>
      </c>
      <c r="K809" s="161">
        <f t="shared" si="458"/>
        <v>13.365713504</v>
      </c>
      <c r="L809" s="161">
        <f t="shared" si="459"/>
        <v>50.4542002751</v>
      </c>
      <c r="M809" s="162">
        <f t="shared" si="460"/>
        <v>5739.7474631599998</v>
      </c>
      <c r="N809" s="161">
        <v>124.3312</v>
      </c>
      <c r="O809" s="132">
        <v>37.850681999999999</v>
      </c>
      <c r="P809" s="132">
        <v>10.687447000000001</v>
      </c>
      <c r="Q809" s="132">
        <v>9.8024055000000008</v>
      </c>
      <c r="R809" s="132">
        <v>3.2708775000000001</v>
      </c>
      <c r="S809" s="132">
        <v>6.3114294000000001E-2</v>
      </c>
      <c r="T809" s="132">
        <v>0.22931620999999999</v>
      </c>
      <c r="U809" s="132">
        <v>1.9145992999999999</v>
      </c>
      <c r="V809" s="132">
        <v>5739.4822999999997</v>
      </c>
      <c r="W809" s="132">
        <v>0</v>
      </c>
      <c r="X809" s="132">
        <v>0.26516316000000001</v>
      </c>
      <c r="Y809" s="132">
        <v>1.4719751E-3</v>
      </c>
      <c r="Z809" s="132">
        <v>0</v>
      </c>
      <c r="AA809" s="132">
        <v>0</v>
      </c>
      <c r="AC809" s="118">
        <f t="shared" si="446"/>
        <v>124.3312</v>
      </c>
      <c r="AD809" s="118">
        <f t="shared" si="447"/>
        <v>63.818441803999995</v>
      </c>
      <c r="AE809" s="118">
        <f t="shared" si="448"/>
        <v>50.452728299999997</v>
      </c>
      <c r="AF809" s="118">
        <f t="shared" si="449"/>
        <v>50.4542002751</v>
      </c>
      <c r="AG809" s="118">
        <f t="shared" si="450"/>
        <v>5739.7474631599998</v>
      </c>
      <c r="AI809" s="69">
        <v>9519.7533000000003</v>
      </c>
      <c r="AJ809" s="69">
        <v>9469.9145000000008</v>
      </c>
      <c r="AK809" s="69">
        <v>32.939523000000001</v>
      </c>
      <c r="AL809" s="69">
        <v>0</v>
      </c>
      <c r="AM809" s="69">
        <v>0</v>
      </c>
      <c r="AN809" s="69">
        <v>7.9110376999999996</v>
      </c>
      <c r="AO809" s="69">
        <v>8.9882507</v>
      </c>
      <c r="AQ809" s="116">
        <v>27.670468</v>
      </c>
      <c r="AR809" s="116">
        <v>25.258216000000001</v>
      </c>
      <c r="AS809" s="116">
        <v>0.86498940999999996</v>
      </c>
      <c r="AT809" s="116">
        <v>1.5472631999999999</v>
      </c>
      <c r="AU809" s="150">
        <f t="shared" si="451"/>
        <v>1.5142815169179999E-3</v>
      </c>
      <c r="AV809" s="150">
        <f t="shared" si="452"/>
        <v>3.198925332987E-6</v>
      </c>
      <c r="AW809" s="163">
        <f t="shared" si="453"/>
        <v>216.70353499999999</v>
      </c>
      <c r="AX809" s="108">
        <v>7.7496643E-4</v>
      </c>
      <c r="AY809" s="196">
        <v>2.3384858999999998E-6</v>
      </c>
      <c r="AZ809" s="196">
        <v>6.388127E-11</v>
      </c>
      <c r="BA809" s="108">
        <v>0</v>
      </c>
      <c r="BB809" s="108">
        <v>0</v>
      </c>
      <c r="BC809" s="196">
        <v>2.6101517999999998E-7</v>
      </c>
      <c r="BD809" s="108">
        <v>7.3871077999999998E-4</v>
      </c>
      <c r="BE809" s="196">
        <v>5.9524194E-8</v>
      </c>
      <c r="BF809" s="196">
        <v>8.0071294000000005E-7</v>
      </c>
      <c r="BG809" s="108">
        <v>0</v>
      </c>
      <c r="BH809" s="108">
        <v>0</v>
      </c>
      <c r="BI809" s="196">
        <v>1.2465109999999999E-10</v>
      </c>
      <c r="BJ809" s="196">
        <v>1.1496580000000001E-11</v>
      </c>
      <c r="BK809" s="196">
        <v>2.2700370000000002E-12</v>
      </c>
      <c r="BL809" s="196">
        <v>1.3737598E-8</v>
      </c>
      <c r="BM809" s="196">
        <v>3.2955414000000002E-7</v>
      </c>
      <c r="BN809" s="108">
        <v>0</v>
      </c>
      <c r="BO809" s="108">
        <v>122.00439</v>
      </c>
      <c r="BP809" s="108">
        <v>94.699145000000001</v>
      </c>
      <c r="BQ809" s="108">
        <v>0</v>
      </c>
      <c r="BR809" s="108">
        <v>0</v>
      </c>
      <c r="BS809" s="108">
        <v>0</v>
      </c>
      <c r="BU809" s="69">
        <v>0.76605338999999995</v>
      </c>
      <c r="BV809" s="69">
        <v>5.5203568999999996E-3</v>
      </c>
      <c r="BW809" s="69">
        <v>2.3111224E-2</v>
      </c>
      <c r="BX809" s="69">
        <v>2.2895268999999999E-4</v>
      </c>
      <c r="BY809" s="69">
        <v>7.4750054E-3</v>
      </c>
      <c r="BZ809" s="69">
        <v>0</v>
      </c>
      <c r="CA809" s="69">
        <v>0</v>
      </c>
      <c r="CB809" s="69">
        <v>0</v>
      </c>
      <c r="CC809" s="172">
        <v>9.7378113999999993E-5</v>
      </c>
      <c r="CD809" s="69">
        <v>2.3163689000000001E-4</v>
      </c>
      <c r="CE809" s="69">
        <v>0</v>
      </c>
      <c r="CF809" s="69">
        <v>0</v>
      </c>
      <c r="CG809" s="69">
        <v>0</v>
      </c>
      <c r="CH809" s="69">
        <v>2.2321267999999999E-3</v>
      </c>
      <c r="CI809" s="69">
        <v>1.1585679999999999E-2</v>
      </c>
      <c r="CJ809" s="69">
        <v>0.71557103</v>
      </c>
      <c r="CK809" s="69">
        <v>0</v>
      </c>
      <c r="CM809" s="198">
        <v>0</v>
      </c>
      <c r="CN809" s="198">
        <v>824.05361000000005</v>
      </c>
      <c r="CO809" s="198">
        <v>1.4442482E-2</v>
      </c>
      <c r="CP809" s="198">
        <v>3.7769477999999999</v>
      </c>
      <c r="CQ809" s="197">
        <v>5.8194924999999999E-8</v>
      </c>
      <c r="CR809" s="197">
        <v>7.0479448999999997E-6</v>
      </c>
      <c r="CS809" s="198">
        <v>0.31238145</v>
      </c>
      <c r="CT809" s="198">
        <v>9.6312245999999995</v>
      </c>
      <c r="CU809" s="198">
        <v>0</v>
      </c>
      <c r="CV809" s="198">
        <v>0</v>
      </c>
      <c r="CX809" s="166"/>
    </row>
    <row r="810" spans="1:102" ht="14.4">
      <c r="A810" t="s">
        <v>1232</v>
      </c>
      <c r="B810" s="85" t="s">
        <v>527</v>
      </c>
      <c r="C810" s="113" t="str">
        <f t="shared" si="454"/>
        <v>A.100.25.110</v>
      </c>
      <c r="D810" s="9" t="s">
        <v>1255</v>
      </c>
      <c r="E810" s="112" t="s">
        <v>362</v>
      </c>
      <c r="F810" s="115" t="str">
        <f t="shared" si="455"/>
        <v>Strontium</v>
      </c>
      <c r="G810" s="143">
        <f t="shared" si="456"/>
        <v>4.9787344666666673</v>
      </c>
      <c r="I810" s="118">
        <f t="shared" si="457"/>
        <v>1.5029824852189</v>
      </c>
      <c r="K810" s="161">
        <f t="shared" si="458"/>
        <v>7.2139561539999994E-2</v>
      </c>
      <c r="L810" s="161">
        <f t="shared" si="459"/>
        <v>0.27231946277889996</v>
      </c>
      <c r="M810" s="162">
        <f t="shared" si="460"/>
        <v>0.41171329089999997</v>
      </c>
      <c r="N810" s="161">
        <v>0.74681017000000005</v>
      </c>
      <c r="O810" s="132">
        <v>0.20429374</v>
      </c>
      <c r="P810" s="132">
        <v>5.7683997000000001E-2</v>
      </c>
      <c r="Q810" s="132">
        <v>5.2907107000000002E-2</v>
      </c>
      <c r="R810" s="132">
        <v>1.7654102000000001E-2</v>
      </c>
      <c r="S810" s="132">
        <v>3.4065054000000002E-4</v>
      </c>
      <c r="T810" s="132">
        <v>1.237702E-3</v>
      </c>
      <c r="U810" s="132">
        <v>1.0333781E-2</v>
      </c>
      <c r="V810" s="132">
        <v>0.41028210999999998</v>
      </c>
      <c r="W810" s="132">
        <v>0</v>
      </c>
      <c r="X810" s="132">
        <v>1.4311809000000001E-3</v>
      </c>
      <c r="Y810" s="164">
        <v>7.9447788999999998E-6</v>
      </c>
      <c r="Z810" s="132">
        <v>0</v>
      </c>
      <c r="AA810" s="132">
        <v>0</v>
      </c>
      <c r="AC810" s="118">
        <f t="shared" si="446"/>
        <v>0.74681017000000005</v>
      </c>
      <c r="AD810" s="118">
        <f t="shared" si="447"/>
        <v>0.34445107953999998</v>
      </c>
      <c r="AE810" s="118">
        <f t="shared" si="448"/>
        <v>0.27231151799999997</v>
      </c>
      <c r="AF810" s="118">
        <f t="shared" si="449"/>
        <v>0.27231946277890001</v>
      </c>
      <c r="AG810" s="118">
        <f t="shared" si="450"/>
        <v>0.41171329089999997</v>
      </c>
      <c r="AI810" s="69">
        <v>51.381532</v>
      </c>
      <c r="AJ810" s="69">
        <v>51.112533999999997</v>
      </c>
      <c r="AK810" s="69">
        <v>0.17778645000000001</v>
      </c>
      <c r="AL810" s="69">
        <v>0</v>
      </c>
      <c r="AM810" s="69">
        <v>0</v>
      </c>
      <c r="AN810" s="69">
        <v>4.2698714999999998E-2</v>
      </c>
      <c r="AO810" s="69">
        <v>4.8512820999999998E-2</v>
      </c>
      <c r="AQ810" s="116">
        <v>0.15298943000000001</v>
      </c>
      <c r="AR810" s="116">
        <v>0.14414458999999999</v>
      </c>
      <c r="AS810" s="116">
        <v>5.0510149000000002E-3</v>
      </c>
      <c r="AT810" s="116">
        <v>3.7938319E-3</v>
      </c>
      <c r="AU810" s="150">
        <f t="shared" si="451"/>
        <v>8.6417618617579992E-6</v>
      </c>
      <c r="AV810" s="150">
        <f t="shared" si="452"/>
        <v>1.8679788592882999E-8</v>
      </c>
      <c r="AW810" s="163">
        <f t="shared" si="453"/>
        <v>0.53134900899999993</v>
      </c>
      <c r="AX810" s="196">
        <v>4.6514125000000001E-6</v>
      </c>
      <c r="AY810" s="196">
        <v>1.4035649E-8</v>
      </c>
      <c r="AZ810" s="196">
        <v>3.8342268000000002E-13</v>
      </c>
      <c r="BA810" s="108">
        <v>0</v>
      </c>
      <c r="BB810" s="108">
        <v>0</v>
      </c>
      <c r="BC810" s="196">
        <v>1.4087927999999999E-9</v>
      </c>
      <c r="BD810" s="196">
        <v>3.9870877000000002E-6</v>
      </c>
      <c r="BE810" s="196">
        <v>3.2127348000000001E-10</v>
      </c>
      <c r="BF810" s="196">
        <v>4.3217355999999998E-9</v>
      </c>
      <c r="BG810" s="108">
        <v>0</v>
      </c>
      <c r="BH810" s="108">
        <v>0</v>
      </c>
      <c r="BI810" s="196">
        <v>6.7278682000000005E-13</v>
      </c>
      <c r="BJ810" s="196">
        <v>6.2051176999999994E-14</v>
      </c>
      <c r="BK810" s="196">
        <v>1.2252206E-14</v>
      </c>
      <c r="BL810" s="196">
        <v>7.4146758E-11</v>
      </c>
      <c r="BM810" s="196">
        <v>1.7787221999999999E-9</v>
      </c>
      <c r="BN810" s="108">
        <v>0</v>
      </c>
      <c r="BO810" s="108">
        <v>2.0223669E-2</v>
      </c>
      <c r="BP810" s="108">
        <v>0.51112533999999998</v>
      </c>
      <c r="BQ810" s="108">
        <v>0</v>
      </c>
      <c r="BR810" s="108">
        <v>0</v>
      </c>
      <c r="BS810" s="108">
        <v>0</v>
      </c>
      <c r="BU810" s="69">
        <v>2.8739118E-4</v>
      </c>
      <c r="BV810" s="172">
        <v>2.9795350999999999E-5</v>
      </c>
      <c r="BW810" s="69">
        <v>1.3882033000000001E-4</v>
      </c>
      <c r="BX810" s="172">
        <v>1.2357399999999999E-6</v>
      </c>
      <c r="BY810" s="172">
        <v>4.0345292E-5</v>
      </c>
      <c r="BZ810" s="69">
        <v>0</v>
      </c>
      <c r="CA810" s="69">
        <v>0</v>
      </c>
      <c r="CB810" s="69">
        <v>0</v>
      </c>
      <c r="CC810" s="172">
        <v>5.2558469999999997E-7</v>
      </c>
      <c r="CD810" s="172">
        <v>1.2502276000000001E-6</v>
      </c>
      <c r="CE810" s="69">
        <v>0</v>
      </c>
      <c r="CF810" s="69">
        <v>0</v>
      </c>
      <c r="CG810" s="69">
        <v>0</v>
      </c>
      <c r="CH810" s="172">
        <v>1.2047591E-5</v>
      </c>
      <c r="CI810" s="172">
        <v>6.2532081000000005E-5</v>
      </c>
      <c r="CJ810" s="172">
        <v>8.3898625999999996E-7</v>
      </c>
      <c r="CK810" s="69">
        <v>0</v>
      </c>
      <c r="CM810" s="198">
        <v>0</v>
      </c>
      <c r="CN810" s="198">
        <v>4.9527137000000003</v>
      </c>
      <c r="CO810" s="197">
        <v>7.7951268999999995E-5</v>
      </c>
      <c r="CP810" s="198">
        <v>2.0385545000000001E-2</v>
      </c>
      <c r="CQ810" s="197">
        <v>3.1409893000000002E-10</v>
      </c>
      <c r="CR810" s="197">
        <v>3.8040292999999999E-8</v>
      </c>
      <c r="CS810" s="198">
        <v>1.686035E-3</v>
      </c>
      <c r="CT810" s="198">
        <v>5.1983182000000003E-2</v>
      </c>
      <c r="CU810" s="198">
        <v>0</v>
      </c>
      <c r="CV810" s="198">
        <v>0</v>
      </c>
      <c r="CX810" s="166"/>
    </row>
    <row r="811" spans="1:102" ht="14.4">
      <c r="A811" t="s">
        <v>1718</v>
      </c>
      <c r="B811" s="85" t="s">
        <v>527</v>
      </c>
      <c r="C811" s="113" t="str">
        <f t="shared" si="454"/>
        <v>A.100.25.111</v>
      </c>
      <c r="D811" s="9" t="s">
        <v>1255</v>
      </c>
      <c r="E811" s="112" t="s">
        <v>362</v>
      </c>
      <c r="F811" s="115" t="str">
        <f t="shared" si="455"/>
        <v>Thallium</v>
      </c>
      <c r="G811" s="143">
        <f t="shared" si="456"/>
        <v>357.81992666666667</v>
      </c>
      <c r="I811" s="118">
        <f t="shared" si="457"/>
        <v>3453.3950542000002</v>
      </c>
      <c r="K811" s="161">
        <f t="shared" si="458"/>
        <v>39.154179800000001</v>
      </c>
      <c r="L811" s="161">
        <f t="shared" si="459"/>
        <v>65.040515499999998</v>
      </c>
      <c r="M811" s="162">
        <f t="shared" si="460"/>
        <v>3295.5273698999999</v>
      </c>
      <c r="N811" s="161">
        <v>53.672989000000001</v>
      </c>
      <c r="O811" s="132">
        <v>44.0946</v>
      </c>
      <c r="P811" s="132">
        <v>17.317640999999998</v>
      </c>
      <c r="Q811" s="132">
        <v>11.505898</v>
      </c>
      <c r="R811" s="132">
        <v>0</v>
      </c>
      <c r="S811" s="132">
        <v>6.4558228</v>
      </c>
      <c r="T811" s="132">
        <v>21.192458999999999</v>
      </c>
      <c r="U811" s="132">
        <v>3.6282744999999998</v>
      </c>
      <c r="V811" s="132">
        <v>3288.89</v>
      </c>
      <c r="W811" s="132">
        <v>0</v>
      </c>
      <c r="X811" s="132">
        <v>6.6373699000000004</v>
      </c>
      <c r="Y811" s="132">
        <v>0</v>
      </c>
      <c r="Z811" s="132">
        <v>0</v>
      </c>
      <c r="AA811" s="132">
        <v>0</v>
      </c>
      <c r="AC811" s="118">
        <f t="shared" si="446"/>
        <v>53.672989000000001</v>
      </c>
      <c r="AD811" s="118">
        <f t="shared" si="447"/>
        <v>104.19469529999999</v>
      </c>
      <c r="AE811" s="118">
        <f t="shared" si="448"/>
        <v>65.040515499999998</v>
      </c>
      <c r="AF811" s="118">
        <f t="shared" si="449"/>
        <v>65.040515499999998</v>
      </c>
      <c r="AG811" s="118">
        <f t="shared" si="450"/>
        <v>3295.5273698999999</v>
      </c>
      <c r="AI811" s="69">
        <v>824.52574000000004</v>
      </c>
      <c r="AJ811" s="69">
        <v>7.7384999999999997E-3</v>
      </c>
      <c r="AK811" s="69">
        <v>824.51800000000003</v>
      </c>
      <c r="AL811" s="69">
        <v>0</v>
      </c>
      <c r="AM811" s="69">
        <v>0</v>
      </c>
      <c r="AN811" s="69">
        <v>0</v>
      </c>
      <c r="AO811" s="69">
        <v>0</v>
      </c>
      <c r="AQ811" s="116">
        <v>33.216565000000003</v>
      </c>
      <c r="AR811" s="116">
        <v>30.497475000000001</v>
      </c>
      <c r="AS811" s="116">
        <v>0.73416912999999995</v>
      </c>
      <c r="AT811" s="116">
        <v>1.9849205999999999</v>
      </c>
      <c r="AU811" s="150">
        <f t="shared" si="451"/>
        <v>1.8283858054959998E-3</v>
      </c>
      <c r="AV811" s="150">
        <f t="shared" si="452"/>
        <v>2.7151224709140003E-6</v>
      </c>
      <c r="AW811" s="163">
        <f t="shared" si="453"/>
        <v>278.000077385</v>
      </c>
      <c r="AX811" s="108">
        <v>3.3657776000000001E-4</v>
      </c>
      <c r="AY811" s="196">
        <v>1.0156676000000001E-6</v>
      </c>
      <c r="AZ811" s="196">
        <v>2.7742953999999999E-11</v>
      </c>
      <c r="BA811" s="196">
        <v>9.5828496000000002E-8</v>
      </c>
      <c r="BB811" s="108">
        <v>0</v>
      </c>
      <c r="BC811" s="196">
        <v>1.4550383000000001E-6</v>
      </c>
      <c r="BD811" s="108">
        <v>9.3523960000000002E-4</v>
      </c>
      <c r="BE811" s="196">
        <v>2.063381E-7</v>
      </c>
      <c r="BF811" s="196">
        <v>1.1204553999999999E-6</v>
      </c>
      <c r="BG811" s="196">
        <v>7.4564999999999996E-9</v>
      </c>
      <c r="BH811" s="196">
        <v>2.729436E-11</v>
      </c>
      <c r="BI811" s="196">
        <v>3.6044505000000002E-7</v>
      </c>
      <c r="BJ811" s="196">
        <v>1.7818732E-9</v>
      </c>
      <c r="BK811" s="196">
        <v>2.9229103999999999E-9</v>
      </c>
      <c r="BL811" s="196">
        <v>6.2983187E-6</v>
      </c>
      <c r="BM811" s="108">
        <v>5.4871925999999997E-4</v>
      </c>
      <c r="BN811" s="108">
        <v>0</v>
      </c>
      <c r="BO811" s="108">
        <v>278</v>
      </c>
      <c r="BP811" s="196">
        <v>7.7385000000000005E-5</v>
      </c>
      <c r="BQ811" s="108">
        <v>0</v>
      </c>
      <c r="BR811" s="108">
        <v>0</v>
      </c>
      <c r="BS811" s="108">
        <v>0</v>
      </c>
      <c r="BU811" s="69">
        <v>5.4949304999999997E-2</v>
      </c>
      <c r="BV811" s="69">
        <v>8.2827418E-3</v>
      </c>
      <c r="BW811" s="69">
        <v>9.9769690000000005E-3</v>
      </c>
      <c r="BX811" s="69">
        <v>4.3469777000000002E-4</v>
      </c>
      <c r="BY811" s="69">
        <v>6.1815706999999998E-3</v>
      </c>
      <c r="BZ811" s="69">
        <v>1.0452810999999999E-3</v>
      </c>
      <c r="CA811" s="69">
        <v>1.9397927E-4</v>
      </c>
      <c r="CB811" s="69">
        <v>1.8755676000000001E-3</v>
      </c>
      <c r="CC811" s="69">
        <v>9.2203340000000002E-3</v>
      </c>
      <c r="CD811" s="69">
        <v>1.4037132000000001E-2</v>
      </c>
      <c r="CE811" s="69">
        <v>0</v>
      </c>
      <c r="CF811" s="69">
        <v>0</v>
      </c>
      <c r="CG811" s="69">
        <v>0</v>
      </c>
      <c r="CH811" s="69">
        <v>2.6168716E-3</v>
      </c>
      <c r="CI811" s="69">
        <v>1.0553233E-3</v>
      </c>
      <c r="CJ811" s="172">
        <v>2.8836444000000001E-5</v>
      </c>
      <c r="CK811" s="69">
        <v>0</v>
      </c>
      <c r="CM811" s="198">
        <v>0</v>
      </c>
      <c r="CN811" s="198">
        <v>354.76942000000003</v>
      </c>
      <c r="CO811" s="198">
        <v>31.108398000000001</v>
      </c>
      <c r="CP811" s="198">
        <v>5.8167172000000003</v>
      </c>
      <c r="CQ811" s="197">
        <v>5.0910020999999996E-6</v>
      </c>
      <c r="CR811" s="198">
        <v>4.0029695000000001E-3</v>
      </c>
      <c r="CS811" s="198">
        <v>0.29110764</v>
      </c>
      <c r="CT811" s="198">
        <v>4033.6709000000001</v>
      </c>
      <c r="CU811" s="198">
        <v>4.9572478E-3</v>
      </c>
      <c r="CV811" s="198">
        <v>0.43420374</v>
      </c>
      <c r="CX811" s="166"/>
    </row>
    <row r="812" spans="1:102" ht="14.4">
      <c r="A812" t="s">
        <v>1233</v>
      </c>
      <c r="B812" s="85" t="s">
        <v>527</v>
      </c>
      <c r="C812" s="113" t="str">
        <f t="shared" si="454"/>
        <v>A.100.25.112</v>
      </c>
      <c r="D812" s="9" t="s">
        <v>1255</v>
      </c>
      <c r="E812" s="112" t="s">
        <v>362</v>
      </c>
      <c r="F812" s="115" t="str">
        <f t="shared" si="455"/>
        <v>Thorium</v>
      </c>
      <c r="G812" s="143">
        <f t="shared" si="456"/>
        <v>115.43736666666668</v>
      </c>
      <c r="I812" s="118">
        <f t="shared" si="457"/>
        <v>154.14801370956999</v>
      </c>
      <c r="K812" s="161">
        <f t="shared" si="458"/>
        <v>1.8614428956000002</v>
      </c>
      <c r="L812" s="161">
        <f t="shared" si="459"/>
        <v>7.0267565419700011</v>
      </c>
      <c r="M812" s="162">
        <f t="shared" si="460"/>
        <v>127.94420927199999</v>
      </c>
      <c r="N812" s="161">
        <v>17.315605000000001</v>
      </c>
      <c r="O812" s="132">
        <v>5.2714645000000004</v>
      </c>
      <c r="P812" s="132">
        <v>1.4884408</v>
      </c>
      <c r="Q812" s="132">
        <v>1.365181</v>
      </c>
      <c r="R812" s="132">
        <v>0.45553510000000003</v>
      </c>
      <c r="S812" s="132">
        <v>8.7899276000000005E-3</v>
      </c>
      <c r="T812" s="132">
        <v>3.1936868E-2</v>
      </c>
      <c r="U812" s="132">
        <v>0.26664623999999998</v>
      </c>
      <c r="V812" s="132">
        <v>127.90728</v>
      </c>
      <c r="W812" s="132">
        <v>0</v>
      </c>
      <c r="X812" s="132">
        <v>3.6929271999999999E-2</v>
      </c>
      <c r="Y812" s="132">
        <v>2.0500197000000001E-4</v>
      </c>
      <c r="Z812" s="132">
        <v>0</v>
      </c>
      <c r="AA812" s="132">
        <v>0</v>
      </c>
      <c r="AC812" s="118">
        <f t="shared" si="446"/>
        <v>17.315605000000001</v>
      </c>
      <c r="AD812" s="118">
        <f t="shared" si="447"/>
        <v>8.8879944356000031</v>
      </c>
      <c r="AE812" s="118">
        <f t="shared" si="448"/>
        <v>7.0265515400000007</v>
      </c>
      <c r="AF812" s="118">
        <f t="shared" si="449"/>
        <v>7.0267565419700011</v>
      </c>
      <c r="AG812" s="118">
        <f t="shared" si="450"/>
        <v>127.94420927199999</v>
      </c>
      <c r="AI812" s="69">
        <v>1325.816</v>
      </c>
      <c r="AJ812" s="69">
        <v>1318.875</v>
      </c>
      <c r="AK812" s="69">
        <v>4.5874873000000003</v>
      </c>
      <c r="AL812" s="69">
        <v>0</v>
      </c>
      <c r="AM812" s="69">
        <v>0</v>
      </c>
      <c r="AN812" s="69">
        <v>1.1017702</v>
      </c>
      <c r="AO812" s="69">
        <v>1.2517936999999999</v>
      </c>
      <c r="AQ812" s="116">
        <v>3.7323507999999999</v>
      </c>
      <c r="AR812" s="116">
        <v>3.5177116000000002</v>
      </c>
      <c r="AS812" s="116">
        <v>0.12046707</v>
      </c>
      <c r="AT812" s="116">
        <v>9.4172033000000002E-2</v>
      </c>
      <c r="AU812" s="150">
        <f t="shared" si="451"/>
        <v>2.1089398182329999E-4</v>
      </c>
      <c r="AV812" s="150">
        <f t="shared" si="452"/>
        <v>4.4551432858005002E-7</v>
      </c>
      <c r="AW812" s="163">
        <f t="shared" si="453"/>
        <v>13.189360729790002</v>
      </c>
      <c r="AX812" s="108">
        <v>1.0792957E-4</v>
      </c>
      <c r="AY812" s="196">
        <v>3.2568092999999997E-7</v>
      </c>
      <c r="AZ812" s="196">
        <v>8.8967443000000008E-12</v>
      </c>
      <c r="BA812" s="108">
        <v>0</v>
      </c>
      <c r="BB812" s="108">
        <v>0</v>
      </c>
      <c r="BC812" s="196">
        <v>3.6351584E-8</v>
      </c>
      <c r="BD812" s="108">
        <v>1.0288024999999999E-4</v>
      </c>
      <c r="BE812" s="196">
        <v>8.2899344000000007E-9</v>
      </c>
      <c r="BF812" s="196">
        <v>1.1151529E-7</v>
      </c>
      <c r="BG812" s="108">
        <v>0</v>
      </c>
      <c r="BH812" s="108">
        <v>0</v>
      </c>
      <c r="BI812" s="196">
        <v>1.7360159E-11</v>
      </c>
      <c r="BJ812" s="196">
        <v>1.6011286999999999E-12</v>
      </c>
      <c r="BK812" s="196">
        <v>3.1614805000000001E-13</v>
      </c>
      <c r="BL812" s="196">
        <v>1.9132353000000001E-9</v>
      </c>
      <c r="BM812" s="196">
        <v>4.5897003999999999E-8</v>
      </c>
      <c r="BN812" s="108">
        <v>0</v>
      </c>
      <c r="BO812" s="108">
        <v>6.1072978999999995E-4</v>
      </c>
      <c r="BP812" s="108">
        <v>13.188750000000001</v>
      </c>
      <c r="BQ812" s="108">
        <v>0</v>
      </c>
      <c r="BR812" s="108">
        <v>0</v>
      </c>
      <c r="BS812" s="108">
        <v>0</v>
      </c>
      <c r="BU812" s="69">
        <v>7.0306782999999999E-3</v>
      </c>
      <c r="BV812" s="69">
        <v>7.6882008999999999E-4</v>
      </c>
      <c r="BW812" s="69">
        <v>3.2187001000000002E-3</v>
      </c>
      <c r="BX812" s="172">
        <v>3.1886240999999999E-5</v>
      </c>
      <c r="BY812" s="69">
        <v>1.0410440000000001E-3</v>
      </c>
      <c r="BZ812" s="69">
        <v>0</v>
      </c>
      <c r="CA812" s="69">
        <v>0</v>
      </c>
      <c r="CB812" s="69">
        <v>0</v>
      </c>
      <c r="CC812" s="172">
        <v>1.356185E-5</v>
      </c>
      <c r="CD812" s="172">
        <v>3.2260069999999998E-5</v>
      </c>
      <c r="CE812" s="69">
        <v>0</v>
      </c>
      <c r="CF812" s="69">
        <v>0</v>
      </c>
      <c r="CG812" s="69">
        <v>0</v>
      </c>
      <c r="CH812" s="69">
        <v>3.108683E-4</v>
      </c>
      <c r="CI812" s="69">
        <v>1.6135375999999999E-3</v>
      </c>
      <c r="CJ812" s="172">
        <v>1.0248903E-13</v>
      </c>
      <c r="CK812" s="69">
        <v>0</v>
      </c>
      <c r="CM812" s="198">
        <v>0</v>
      </c>
      <c r="CN812" s="198">
        <v>114.76594</v>
      </c>
      <c r="CO812" s="198">
        <v>2.0114044999999998E-3</v>
      </c>
      <c r="CP812" s="198">
        <v>0.52601551000000002</v>
      </c>
      <c r="CQ812" s="197">
        <v>8.1048070000000001E-9</v>
      </c>
      <c r="CR812" s="197">
        <v>9.8156726999999991E-7</v>
      </c>
      <c r="CS812" s="198">
        <v>4.3505363999999998E-2</v>
      </c>
      <c r="CT812" s="198">
        <v>1.3413406000000001</v>
      </c>
      <c r="CU812" s="198">
        <v>0</v>
      </c>
      <c r="CV812" s="198">
        <v>0</v>
      </c>
      <c r="CX812" s="166"/>
    </row>
    <row r="813" spans="1:102" ht="14.4">
      <c r="B813" s="85"/>
      <c r="C813" s="113"/>
      <c r="D813" s="1" t="s">
        <v>236</v>
      </c>
      <c r="E813" s="112"/>
      <c r="AC813" s="142"/>
      <c r="AD813" s="142"/>
      <c r="AE813" s="142"/>
      <c r="AF813" s="142"/>
      <c r="AG813" s="142"/>
      <c r="AU813" s="86"/>
      <c r="AV813" s="86"/>
      <c r="AW813" s="86"/>
      <c r="AY813" s="3"/>
      <c r="AZ813" s="3"/>
      <c r="BC813" s="3"/>
      <c r="BE813" s="3"/>
      <c r="BF813" s="3"/>
      <c r="BI813" s="3"/>
      <c r="BJ813" s="3"/>
      <c r="BK813" s="3"/>
      <c r="BL813" s="3"/>
      <c r="BM813" s="3"/>
      <c r="BX813" s="3"/>
      <c r="CC813" s="3"/>
      <c r="CD813" s="3"/>
      <c r="CJ813" s="3"/>
      <c r="CQ813" s="3"/>
      <c r="CR813" s="3"/>
    </row>
    <row r="814" spans="1:102" ht="14.4">
      <c r="A814" t="s">
        <v>3113</v>
      </c>
      <c r="B814" s="85" t="s">
        <v>527</v>
      </c>
      <c r="C814" s="113" t="str">
        <f t="shared" si="454"/>
        <v>A.100.26.101</v>
      </c>
      <c r="D814" s="9" t="s">
        <v>236</v>
      </c>
      <c r="E814" s="112" t="s">
        <v>362</v>
      </c>
      <c r="F814" s="115" t="str">
        <f t="shared" si="455"/>
        <v>Cerium from Bayan Obo deposit</v>
      </c>
      <c r="G814" s="143">
        <f t="shared" ref="G814:G836" si="461">N814/0.15</f>
        <v>8.1691353333333332</v>
      </c>
      <c r="I814" s="118">
        <f t="shared" ref="I814:I836" si="462">K814+L814+M814+N814</f>
        <v>117.69328471851527</v>
      </c>
      <c r="K814" s="161">
        <f t="shared" ref="K814:K836" si="463">Q814+R814+S814+T814</f>
        <v>1.7196862900000001</v>
      </c>
      <c r="L814" s="161">
        <f t="shared" ref="L814:L836" si="464">O814+P814+U814+Y814+W814</f>
        <v>1.0023570326</v>
      </c>
      <c r="M814" s="162">
        <f t="shared" ref="M814:M836" si="465">V814+X814+Z814+AA814</f>
        <v>113.74587109591528</v>
      </c>
      <c r="N814" s="161">
        <v>1.2253703</v>
      </c>
      <c r="O814" s="132">
        <v>0.59813669999999997</v>
      </c>
      <c r="P814" s="132">
        <v>0.37723876000000001</v>
      </c>
      <c r="Q814" s="132">
        <v>0.33939784000000001</v>
      </c>
      <c r="R814" s="132">
        <v>0.64958072</v>
      </c>
      <c r="S814" s="132">
        <v>0.38563856000000002</v>
      </c>
      <c r="T814" s="132">
        <v>0.34506916999999998</v>
      </c>
      <c r="U814" s="132">
        <v>2.5799214000000001E-2</v>
      </c>
      <c r="V814" s="132">
        <v>113.70305</v>
      </c>
      <c r="W814" s="132">
        <v>8.9770137000000003E-4</v>
      </c>
      <c r="X814" s="132">
        <v>4.2447209000000003E-3</v>
      </c>
      <c r="Y814" s="132">
        <v>2.8465723000000001E-4</v>
      </c>
      <c r="Z814" s="132">
        <v>3.8576375000000003E-2</v>
      </c>
      <c r="AA814" s="164">
        <v>1.5264171999999999E-11</v>
      </c>
      <c r="AC814" s="118">
        <f t="shared" si="446"/>
        <v>1.2253703</v>
      </c>
      <c r="AD814" s="118">
        <f t="shared" si="447"/>
        <v>2.7208609639999999</v>
      </c>
      <c r="AE814" s="118">
        <f t="shared" si="448"/>
        <v>1.0397510490000001</v>
      </c>
      <c r="AF814" s="118">
        <f t="shared" si="449"/>
        <v>1.0023570326</v>
      </c>
      <c r="AG814" s="118">
        <f t="shared" si="450"/>
        <v>113.70729472091527</v>
      </c>
      <c r="AI814" s="69">
        <v>102.81385</v>
      </c>
      <c r="AJ814" s="69">
        <v>102.78592</v>
      </c>
      <c r="AK814" s="69">
        <v>4.6483873999999996E-3</v>
      </c>
      <c r="AL814" s="69">
        <v>0</v>
      </c>
      <c r="AM814" s="69">
        <v>9.2030458999999996E-4</v>
      </c>
      <c r="AN814" s="69">
        <v>2.100138E-2</v>
      </c>
      <c r="AO814" s="69">
        <v>1.3520782999999999E-3</v>
      </c>
      <c r="AQ814" s="116">
        <v>0.54362005000000002</v>
      </c>
      <c r="AR814" s="116">
        <v>0.52409169</v>
      </c>
      <c r="AS814" s="116">
        <v>1.2190372E-2</v>
      </c>
      <c r="AT814" s="116">
        <v>7.3379884000000003E-3</v>
      </c>
      <c r="AU814" s="150">
        <f t="shared" si="451"/>
        <v>3.1420364782557528E-5</v>
      </c>
      <c r="AV814" s="150">
        <f t="shared" si="452"/>
        <v>4.5082734697386778E-8</v>
      </c>
      <c r="AW814" s="163">
        <f t="shared" si="453"/>
        <v>1.0277295050472999</v>
      </c>
      <c r="AX814" s="196">
        <v>7.5809667999999998E-6</v>
      </c>
      <c r="AY814" s="196">
        <v>2.2873607000000001E-8</v>
      </c>
      <c r="AZ814" s="196">
        <v>6.2493961000000002E-13</v>
      </c>
      <c r="BA814" s="196">
        <v>7.4455714999999997E-15</v>
      </c>
      <c r="BB814" s="196">
        <v>2.1119603000000001E-15</v>
      </c>
      <c r="BC814" s="196">
        <v>9.1504209999999994E-9</v>
      </c>
      <c r="BD814" s="196">
        <v>2.3390950999999999E-5</v>
      </c>
      <c r="BE814" s="196">
        <v>2.0809071999999999E-9</v>
      </c>
      <c r="BF814" s="196">
        <v>1.9128525E-8</v>
      </c>
      <c r="BG814" s="196">
        <v>7.5327079000000003E-10</v>
      </c>
      <c r="BH814" s="196">
        <v>2.6146615999999999E-16</v>
      </c>
      <c r="BI814" s="196">
        <v>2.4493094E-10</v>
      </c>
      <c r="BJ814" s="196">
        <v>6.7566190000000001E-14</v>
      </c>
      <c r="BK814" s="196">
        <v>8.0100009999999998E-13</v>
      </c>
      <c r="BL814" s="196">
        <v>7.6140792000000006E-8</v>
      </c>
      <c r="BM814" s="196">
        <v>3.6315576E-7</v>
      </c>
      <c r="BN814" s="196">
        <v>2.0621134999999999E-20</v>
      </c>
      <c r="BO814" s="196">
        <v>6.2050472999999999E-6</v>
      </c>
      <c r="BP814" s="108">
        <v>1.0277232999999999</v>
      </c>
      <c r="BQ814" s="108">
        <v>0</v>
      </c>
      <c r="BR814" s="108">
        <v>0</v>
      </c>
      <c r="BS814" s="108">
        <v>0</v>
      </c>
      <c r="BU814" s="69">
        <v>2.0949631000000001E-3</v>
      </c>
      <c r="BV814" s="69">
        <v>1.3969887E-4</v>
      </c>
      <c r="BW814" s="69">
        <v>2.2777716000000001E-4</v>
      </c>
      <c r="BX814" s="172">
        <v>3.9621605000000002E-6</v>
      </c>
      <c r="BY814" s="69">
        <v>7.0164095999999997E-4</v>
      </c>
      <c r="BZ814" s="172">
        <v>2.2107386000000001E-6</v>
      </c>
      <c r="CA814" s="172">
        <v>1.9599912000000001E-5</v>
      </c>
      <c r="CB814" s="172">
        <v>4.4038342000000003E-5</v>
      </c>
      <c r="CC814" s="69">
        <v>5.3133029999999999E-4</v>
      </c>
      <c r="CD814" s="69">
        <v>2.2886008999999999E-4</v>
      </c>
      <c r="CE814" s="172">
        <v>5.9886113999999999E-12</v>
      </c>
      <c r="CF814" s="172">
        <v>4.5601009E-17</v>
      </c>
      <c r="CG814" s="172">
        <v>3.9154017000000002E-13</v>
      </c>
      <c r="CH814" s="172">
        <v>7.0540319999999994E-5</v>
      </c>
      <c r="CI814" s="69">
        <v>1.2529583999999999E-4</v>
      </c>
      <c r="CJ814" s="172">
        <v>8.4428434999999996E-9</v>
      </c>
      <c r="CK814" s="69">
        <v>0</v>
      </c>
      <c r="CM814" s="197">
        <v>4.6185518999999998E-13</v>
      </c>
      <c r="CN814" s="198">
        <v>8.1691271000000008</v>
      </c>
      <c r="CO814" s="198">
        <v>1.8314186E-3</v>
      </c>
      <c r="CP814" s="198">
        <v>8.8974737999999998E-2</v>
      </c>
      <c r="CQ814" s="197">
        <v>8.5034783E-8</v>
      </c>
      <c r="CR814" s="197">
        <v>1.0373976E-5</v>
      </c>
      <c r="CS814" s="198">
        <v>2.0861068E-2</v>
      </c>
      <c r="CT814" s="198">
        <v>0.28533776</v>
      </c>
      <c r="CU814" s="198">
        <v>5.0028089E-4</v>
      </c>
      <c r="CV814" s="198">
        <v>9.2496277000000005E-3</v>
      </c>
      <c r="CX814" s="166"/>
    </row>
    <row r="815" spans="1:102" ht="14.4">
      <c r="A815" t="s">
        <v>3114</v>
      </c>
      <c r="B815" s="85" t="s">
        <v>527</v>
      </c>
      <c r="C815" s="113" t="str">
        <f t="shared" si="454"/>
        <v>A.100.26.104</v>
      </c>
      <c r="D815" s="9" t="s">
        <v>236</v>
      </c>
      <c r="E815" s="112" t="s">
        <v>362</v>
      </c>
      <c r="F815" s="115" t="str">
        <f t="shared" si="455"/>
        <v xml:space="preserve">Europium from Bayan Obo deposit </v>
      </c>
      <c r="G815" s="143">
        <f t="shared" si="461"/>
        <v>67.927340000000015</v>
      </c>
      <c r="I815" s="118">
        <f t="shared" si="462"/>
        <v>2529.6400406195153</v>
      </c>
      <c r="K815" s="161">
        <f t="shared" si="463"/>
        <v>14.363747800000001</v>
      </c>
      <c r="L815" s="161">
        <f t="shared" si="464"/>
        <v>8.3546781186000008</v>
      </c>
      <c r="M815" s="162">
        <f t="shared" si="465"/>
        <v>2496.7325137009152</v>
      </c>
      <c r="N815" s="161">
        <v>10.189101000000001</v>
      </c>
      <c r="O815" s="132">
        <v>5.0015574000000003</v>
      </c>
      <c r="P815" s="132">
        <v>3.1366228999999999</v>
      </c>
      <c r="Q815" s="132">
        <v>2.8283106</v>
      </c>
      <c r="R815" s="132">
        <v>5.4257504000000001</v>
      </c>
      <c r="S815" s="132">
        <v>3.2229944000000001</v>
      </c>
      <c r="T815" s="132">
        <v>2.8866923999999998</v>
      </c>
      <c r="U815" s="132">
        <v>0.21531545999999999</v>
      </c>
      <c r="V815" s="132">
        <v>2496.4059999999999</v>
      </c>
      <c r="W815" s="132">
        <v>8.9770137000000003E-4</v>
      </c>
      <c r="X815" s="132">
        <v>4.2447209000000003E-3</v>
      </c>
      <c r="Y815" s="132">
        <v>2.8465723000000001E-4</v>
      </c>
      <c r="Z815" s="132">
        <v>0.32226897999999998</v>
      </c>
      <c r="AA815" s="164">
        <v>1.5264171999999999E-11</v>
      </c>
      <c r="AC815" s="118">
        <f t="shared" si="446"/>
        <v>10.189101000000001</v>
      </c>
      <c r="AD815" s="118">
        <f t="shared" si="447"/>
        <v>22.717243560000004</v>
      </c>
      <c r="AE815" s="118">
        <f t="shared" si="448"/>
        <v>8.67576474</v>
      </c>
      <c r="AF815" s="118">
        <f t="shared" si="449"/>
        <v>8.354678118599999</v>
      </c>
      <c r="AG815" s="118">
        <f t="shared" si="450"/>
        <v>2496.4102447209152</v>
      </c>
      <c r="AI815" s="69">
        <v>855.48711000000003</v>
      </c>
      <c r="AJ815" s="69">
        <v>855.45919000000004</v>
      </c>
      <c r="AK815" s="69">
        <v>4.6483873999999996E-3</v>
      </c>
      <c r="AL815" s="69">
        <v>0</v>
      </c>
      <c r="AM815" s="69">
        <v>9.2030458999999996E-4</v>
      </c>
      <c r="AN815" s="69">
        <v>2.100138E-2</v>
      </c>
      <c r="AO815" s="69">
        <v>1.3520782999999999E-3</v>
      </c>
      <c r="AQ815" s="116">
        <v>4.5375553999999996</v>
      </c>
      <c r="AR815" s="116">
        <v>4.3749273000000004</v>
      </c>
      <c r="AS815" s="116">
        <v>0.10154926</v>
      </c>
      <c r="AT815" s="116">
        <v>6.1078859999999999E-2</v>
      </c>
      <c r="AU815" s="150">
        <f t="shared" si="451"/>
        <v>2.6228580991555754E-4</v>
      </c>
      <c r="AV815" s="150">
        <f t="shared" si="452"/>
        <v>3.7555197272099673E-7</v>
      </c>
      <c r="AW815" s="163">
        <f t="shared" si="453"/>
        <v>8.5544621050473015</v>
      </c>
      <c r="AX815" s="196">
        <v>6.3036579000000001E-5</v>
      </c>
      <c r="AY815" s="196">
        <v>1.9019656999999999E-7</v>
      </c>
      <c r="AZ815" s="196">
        <v>5.1964421E-12</v>
      </c>
      <c r="BA815" s="196">
        <v>7.4455714999999997E-15</v>
      </c>
      <c r="BB815" s="196">
        <v>2.1119603000000001E-15</v>
      </c>
      <c r="BC815" s="196">
        <v>7.5846775999999999E-8</v>
      </c>
      <c r="BD815" s="108">
        <v>1.9549431E-4</v>
      </c>
      <c r="BE815" s="196">
        <v>1.729093E-8</v>
      </c>
      <c r="BF815" s="196">
        <v>1.5970769999999999E-7</v>
      </c>
      <c r="BG815" s="196">
        <v>6.2946292000000004E-9</v>
      </c>
      <c r="BH815" s="196">
        <v>2.6146615999999999E-16</v>
      </c>
      <c r="BI815" s="196">
        <v>2.0496865999999999E-9</v>
      </c>
      <c r="BJ815" s="196">
        <v>5.5989440999999995E-13</v>
      </c>
      <c r="BK815" s="196">
        <v>6.700323E-12</v>
      </c>
      <c r="BL815" s="196">
        <v>6.3699922999999996E-7</v>
      </c>
      <c r="BM815" s="196">
        <v>3.0420749000000001E-6</v>
      </c>
      <c r="BN815" s="196">
        <v>2.0621134999999999E-20</v>
      </c>
      <c r="BO815" s="196">
        <v>6.2050472999999999E-6</v>
      </c>
      <c r="BP815" s="108">
        <v>8.5544559000000007</v>
      </c>
      <c r="BQ815" s="108">
        <v>0</v>
      </c>
      <c r="BR815" s="108">
        <v>0</v>
      </c>
      <c r="BS815" s="108">
        <v>0</v>
      </c>
      <c r="BU815" s="69">
        <v>1.7493359999999999E-2</v>
      </c>
      <c r="BV815" s="69">
        <v>1.1660621000000001E-3</v>
      </c>
      <c r="BW815" s="69">
        <v>1.8939943999999999E-3</v>
      </c>
      <c r="BX815" s="172">
        <v>3.3057230999999997E-5</v>
      </c>
      <c r="BY815" s="69">
        <v>5.8660225E-3</v>
      </c>
      <c r="BZ815" s="172">
        <v>1.8095165999999999E-5</v>
      </c>
      <c r="CA815" s="69">
        <v>1.6378489000000001E-4</v>
      </c>
      <c r="CB815" s="69">
        <v>3.6636895E-4</v>
      </c>
      <c r="CC815" s="69">
        <v>4.4406897999999997E-3</v>
      </c>
      <c r="CD815" s="69">
        <v>1.9144977000000001E-3</v>
      </c>
      <c r="CE815" s="172">
        <v>5.9886113999999999E-12</v>
      </c>
      <c r="CF815" s="172">
        <v>4.5601009E-17</v>
      </c>
      <c r="CG815" s="172">
        <v>3.9154017000000002E-13</v>
      </c>
      <c r="CH815" s="69">
        <v>5.8799801999999998E-4</v>
      </c>
      <c r="CI815" s="69">
        <v>1.0427803E-3</v>
      </c>
      <c r="CJ815" s="172">
        <v>8.4428434999999996E-9</v>
      </c>
      <c r="CK815" s="69">
        <v>0</v>
      </c>
      <c r="CM815" s="197">
        <v>4.6185518999999998E-13</v>
      </c>
      <c r="CN815" s="198">
        <v>67.927329999999998</v>
      </c>
      <c r="CO815" s="198">
        <v>1.8314186E-3</v>
      </c>
      <c r="CP815" s="198">
        <v>0.74270537999999997</v>
      </c>
      <c r="CQ815" s="197">
        <v>7.1123440000000002E-7</v>
      </c>
      <c r="CR815" s="197">
        <v>8.6782976E-5</v>
      </c>
      <c r="CS815" s="198">
        <v>0.17442007000000001</v>
      </c>
      <c r="CT815" s="198">
        <v>2.3842069000000001</v>
      </c>
      <c r="CU815" s="198">
        <v>4.1805452E-3</v>
      </c>
      <c r="CV815" s="198">
        <v>7.6939381000000001E-2</v>
      </c>
      <c r="CX815" s="166"/>
    </row>
    <row r="816" spans="1:102" ht="14.4">
      <c r="A816" t="s">
        <v>3115</v>
      </c>
      <c r="B816" s="85" t="s">
        <v>527</v>
      </c>
      <c r="C816" s="113" t="str">
        <f t="shared" si="454"/>
        <v>A.100.26.105</v>
      </c>
      <c r="D816" s="9" t="s">
        <v>236</v>
      </c>
      <c r="E816" s="112" t="s">
        <v>362</v>
      </c>
      <c r="F816" s="115" t="str">
        <f t="shared" si="455"/>
        <v>Gadolinium from Bayan Obo deposit</v>
      </c>
      <c r="G816" s="143">
        <f t="shared" si="461"/>
        <v>67.61618</v>
      </c>
      <c r="I816" s="118">
        <f t="shared" si="462"/>
        <v>78.102112349515266</v>
      </c>
      <c r="K816" s="161">
        <f t="shared" si="463"/>
        <v>14.297683799999998</v>
      </c>
      <c r="L816" s="161">
        <f t="shared" si="464"/>
        <v>8.3170883186000015</v>
      </c>
      <c r="M816" s="162">
        <f t="shared" si="465"/>
        <v>45.34491323091526</v>
      </c>
      <c r="N816" s="161">
        <v>10.142427</v>
      </c>
      <c r="O816" s="132">
        <v>4.9786294</v>
      </c>
      <c r="P816" s="132">
        <v>3.1229493000000002</v>
      </c>
      <c r="Q816" s="132">
        <v>2.8153473</v>
      </c>
      <c r="R816" s="132">
        <v>5.4008795999999997</v>
      </c>
      <c r="S816" s="132">
        <v>3.2082107999999998</v>
      </c>
      <c r="T816" s="132">
        <v>2.8732460999999998</v>
      </c>
      <c r="U816" s="132">
        <v>0.21432725999999999</v>
      </c>
      <c r="V816" s="132">
        <v>45.019877000000001</v>
      </c>
      <c r="W816" s="132">
        <v>8.9770137000000003E-4</v>
      </c>
      <c r="X816" s="132">
        <v>4.2447209000000003E-3</v>
      </c>
      <c r="Y816" s="132">
        <v>2.8465723000000001E-4</v>
      </c>
      <c r="Z816" s="132">
        <v>0.32079151</v>
      </c>
      <c r="AA816" s="164">
        <v>1.5264171999999999E-11</v>
      </c>
      <c r="AC816" s="118">
        <f t="shared" si="446"/>
        <v>10.142427</v>
      </c>
      <c r="AD816" s="118">
        <f t="shared" si="447"/>
        <v>22.61358976</v>
      </c>
      <c r="AE816" s="118">
        <f t="shared" si="448"/>
        <v>8.6366974699999997</v>
      </c>
      <c r="AF816" s="118">
        <f t="shared" si="449"/>
        <v>8.3170883185999998</v>
      </c>
      <c r="AG816" s="118">
        <f t="shared" si="450"/>
        <v>45.024121720915261</v>
      </c>
      <c r="AI816" s="69">
        <v>851.32870000000003</v>
      </c>
      <c r="AJ816" s="69">
        <v>851.30077000000006</v>
      </c>
      <c r="AK816" s="69">
        <v>4.6483873999999996E-3</v>
      </c>
      <c r="AL816" s="69">
        <v>0</v>
      </c>
      <c r="AM816" s="69">
        <v>9.2030458999999996E-4</v>
      </c>
      <c r="AN816" s="69">
        <v>2.100138E-2</v>
      </c>
      <c r="AO816" s="69">
        <v>1.3520782999999999E-3</v>
      </c>
      <c r="AQ816" s="116">
        <v>4.5167476000000004</v>
      </c>
      <c r="AR816" s="116">
        <v>4.3548739999999997</v>
      </c>
      <c r="AS816" s="116">
        <v>0.10109169</v>
      </c>
      <c r="AT816" s="116">
        <v>6.0781949000000002E-2</v>
      </c>
      <c r="AU816" s="150">
        <f t="shared" si="451"/>
        <v>2.6108357534255751E-4</v>
      </c>
      <c r="AV816" s="150">
        <f t="shared" si="452"/>
        <v>3.7385981361688679E-7</v>
      </c>
      <c r="AW816" s="163">
        <f t="shared" si="453"/>
        <v>8.5128780050473001</v>
      </c>
      <c r="AX816" s="196">
        <v>6.2747824999999998E-5</v>
      </c>
      <c r="AY816" s="196">
        <v>1.8932532999999999E-7</v>
      </c>
      <c r="AZ816" s="196">
        <v>5.1726384999999996E-12</v>
      </c>
      <c r="BA816" s="196">
        <v>7.4455714999999997E-15</v>
      </c>
      <c r="BB816" s="196">
        <v>2.1119603000000001E-15</v>
      </c>
      <c r="BC816" s="196">
        <v>7.5499393000000003E-8</v>
      </c>
      <c r="BD816" s="108">
        <v>1.9459811E-4</v>
      </c>
      <c r="BE816" s="196">
        <v>1.7211708999999999E-8</v>
      </c>
      <c r="BF816" s="196">
        <v>1.5897557999999999E-7</v>
      </c>
      <c r="BG816" s="196">
        <v>6.2946292000000004E-9</v>
      </c>
      <c r="BH816" s="196">
        <v>2.6146615999999999E-16</v>
      </c>
      <c r="BI816" s="196">
        <v>2.0401657999999999E-9</v>
      </c>
      <c r="BJ816" s="196">
        <v>5.5732320000000002E-13</v>
      </c>
      <c r="BK816" s="196">
        <v>6.6693937000000002E-12</v>
      </c>
      <c r="BL816" s="196">
        <v>6.3407444000000003E-7</v>
      </c>
      <c r="BM816" s="196">
        <v>3.0280664999999999E-6</v>
      </c>
      <c r="BN816" s="196">
        <v>2.0621134999999999E-20</v>
      </c>
      <c r="BO816" s="196">
        <v>6.2050472999999999E-6</v>
      </c>
      <c r="BP816" s="108">
        <v>8.5128717999999992</v>
      </c>
      <c r="BQ816" s="108">
        <v>0</v>
      </c>
      <c r="BR816" s="108">
        <v>0</v>
      </c>
      <c r="BS816" s="108">
        <v>0</v>
      </c>
      <c r="BU816" s="69">
        <v>1.7413471E-2</v>
      </c>
      <c r="BV816" s="69">
        <v>1.1607168000000001E-3</v>
      </c>
      <c r="BW816" s="69">
        <v>1.8853184999999999E-3</v>
      </c>
      <c r="BX816" s="172">
        <v>3.2905511000000002E-5</v>
      </c>
      <c r="BY816" s="69">
        <v>5.8391294999999999E-3</v>
      </c>
      <c r="BZ816" s="172">
        <v>1.8012407999999999E-5</v>
      </c>
      <c r="CA816" s="69">
        <v>1.6378489000000001E-4</v>
      </c>
      <c r="CB816" s="69">
        <v>3.6468958999999999E-4</v>
      </c>
      <c r="CC816" s="69">
        <v>4.4203109999999997E-3</v>
      </c>
      <c r="CD816" s="69">
        <v>1.9055802999999999E-3</v>
      </c>
      <c r="CE816" s="172">
        <v>5.9886113999999999E-12</v>
      </c>
      <c r="CF816" s="172">
        <v>4.5601009E-17</v>
      </c>
      <c r="CG816" s="172">
        <v>3.9154017000000002E-13</v>
      </c>
      <c r="CH816" s="69">
        <v>5.8530294000000004E-4</v>
      </c>
      <c r="CI816" s="69">
        <v>1.0377113000000001E-3</v>
      </c>
      <c r="CJ816" s="172">
        <v>8.4428434999999996E-9</v>
      </c>
      <c r="CK816" s="69">
        <v>0</v>
      </c>
      <c r="CM816" s="197">
        <v>4.6185518999999998E-13</v>
      </c>
      <c r="CN816" s="198">
        <v>67.616172000000006</v>
      </c>
      <c r="CO816" s="198">
        <v>1.8314186E-3</v>
      </c>
      <c r="CP816" s="198">
        <v>0.73930081000000003</v>
      </c>
      <c r="CQ816" s="197">
        <v>7.0791973999999996E-7</v>
      </c>
      <c r="CR816" s="197">
        <v>8.6378693999999997E-5</v>
      </c>
      <c r="CS816" s="198">
        <v>0.17362043999999999</v>
      </c>
      <c r="CT816" s="198">
        <v>2.3731773999999999</v>
      </c>
      <c r="CU816" s="198">
        <v>4.1805452E-3</v>
      </c>
      <c r="CV816" s="198">
        <v>7.6586715E-2</v>
      </c>
      <c r="CX816" s="166"/>
    </row>
    <row r="817" spans="1:102" ht="14.4">
      <c r="A817" t="s">
        <v>3116</v>
      </c>
      <c r="B817" s="85" t="s">
        <v>527</v>
      </c>
      <c r="C817" s="113" t="str">
        <f t="shared" si="454"/>
        <v>A.100.26.107</v>
      </c>
      <c r="D817" s="9" t="s">
        <v>236</v>
      </c>
      <c r="E817" s="112" t="s">
        <v>362</v>
      </c>
      <c r="F817" s="115" t="str">
        <f t="shared" si="455"/>
        <v xml:space="preserve">Lanthanum from Bayan Obo deposit </v>
      </c>
      <c r="G817" s="143">
        <f t="shared" si="461"/>
        <v>8.5102646666666679</v>
      </c>
      <c r="I817" s="118">
        <f t="shared" si="462"/>
        <v>118.56075541151526</v>
      </c>
      <c r="K817" s="161">
        <f t="shared" si="463"/>
        <v>1.7904963899999999</v>
      </c>
      <c r="L817" s="161">
        <f t="shared" si="464"/>
        <v>1.0433003705999999</v>
      </c>
      <c r="M817" s="162">
        <f t="shared" si="465"/>
        <v>114.45041895091526</v>
      </c>
      <c r="N817" s="161">
        <v>1.2765397000000001</v>
      </c>
      <c r="O817" s="132">
        <v>0.62360618999999995</v>
      </c>
      <c r="P817" s="132">
        <v>0.39162217999999999</v>
      </c>
      <c r="Q817" s="132">
        <v>0.35320467999999999</v>
      </c>
      <c r="R817" s="132">
        <v>0.67609635000000001</v>
      </c>
      <c r="S817" s="132">
        <v>0.40135477000000003</v>
      </c>
      <c r="T817" s="132">
        <v>0.35984059000000002</v>
      </c>
      <c r="U817" s="132">
        <v>2.6889641999999998E-2</v>
      </c>
      <c r="V817" s="132">
        <v>114.40602</v>
      </c>
      <c r="W817" s="132">
        <v>8.9770137000000003E-4</v>
      </c>
      <c r="X817" s="132">
        <v>4.2447209000000003E-3</v>
      </c>
      <c r="Y817" s="132">
        <v>2.8465723000000001E-4</v>
      </c>
      <c r="Z817" s="132">
        <v>4.0154229999999999E-2</v>
      </c>
      <c r="AA817" s="164">
        <v>1.5264171999999999E-11</v>
      </c>
      <c r="AC817" s="118">
        <f t="shared" si="446"/>
        <v>1.2765397000000001</v>
      </c>
      <c r="AD817" s="118">
        <f t="shared" si="447"/>
        <v>2.8326144020000004</v>
      </c>
      <c r="AE817" s="118">
        <f t="shared" si="448"/>
        <v>1.0822722419999999</v>
      </c>
      <c r="AF817" s="118">
        <f t="shared" si="449"/>
        <v>1.0433003705999999</v>
      </c>
      <c r="AG817" s="118">
        <f t="shared" si="450"/>
        <v>114.41026472091527</v>
      </c>
      <c r="AI817" s="69">
        <v>106.97226000000001</v>
      </c>
      <c r="AJ817" s="69">
        <v>106.94434</v>
      </c>
      <c r="AK817" s="69">
        <v>4.6483873999999996E-3</v>
      </c>
      <c r="AL817" s="69">
        <v>0</v>
      </c>
      <c r="AM817" s="69">
        <v>9.2030458999999996E-4</v>
      </c>
      <c r="AN817" s="69">
        <v>2.100138E-2</v>
      </c>
      <c r="AO817" s="69">
        <v>1.3520782999999999E-3</v>
      </c>
      <c r="AQ817" s="116">
        <v>0.56615985999999996</v>
      </c>
      <c r="AR817" s="116">
        <v>0.54582984000000001</v>
      </c>
      <c r="AS817" s="116">
        <v>1.2695128E-2</v>
      </c>
      <c r="AT817" s="116">
        <v>7.6348993000000002E-3</v>
      </c>
      <c r="AU817" s="150">
        <f t="shared" si="451"/>
        <v>3.2723611390757532E-5</v>
      </c>
      <c r="AV817" s="150">
        <f t="shared" si="452"/>
        <v>4.6949439822255788E-8</v>
      </c>
      <c r="AW817" s="163">
        <f t="shared" si="453"/>
        <v>1.0693136050473</v>
      </c>
      <c r="AX817" s="196">
        <v>7.8975354000000007E-6</v>
      </c>
      <c r="AY817" s="196">
        <v>2.3828771000000001E-8</v>
      </c>
      <c r="AZ817" s="196">
        <v>6.5103603999999998E-13</v>
      </c>
      <c r="BA817" s="196">
        <v>7.4455714999999997E-15</v>
      </c>
      <c r="BB817" s="196">
        <v>2.1119603000000001E-15</v>
      </c>
      <c r="BC817" s="196">
        <v>9.5204081999999996E-9</v>
      </c>
      <c r="BD817" s="196">
        <v>2.4358658E-5</v>
      </c>
      <c r="BE817" s="196">
        <v>2.1652823000000001E-9</v>
      </c>
      <c r="BF817" s="196">
        <v>1.9913168000000002E-8</v>
      </c>
      <c r="BG817" s="196">
        <v>7.8526327999999997E-10</v>
      </c>
      <c r="BH817" s="196">
        <v>2.6146615999999999E-16</v>
      </c>
      <c r="BI817" s="196">
        <v>2.5539896999999998E-10</v>
      </c>
      <c r="BJ817" s="196">
        <v>7.0356208999999997E-14</v>
      </c>
      <c r="BK817" s="196">
        <v>8.3461852000000005E-13</v>
      </c>
      <c r="BL817" s="196">
        <v>7.9297753000000004E-8</v>
      </c>
      <c r="BM817" s="196">
        <v>3.7859982E-7</v>
      </c>
      <c r="BN817" s="196">
        <v>2.0621134999999999E-20</v>
      </c>
      <c r="BO817" s="196">
        <v>6.2050472999999999E-6</v>
      </c>
      <c r="BP817" s="108">
        <v>1.0693074</v>
      </c>
      <c r="BQ817" s="108">
        <v>0</v>
      </c>
      <c r="BR817" s="108">
        <v>0</v>
      </c>
      <c r="BS817" s="108">
        <v>0</v>
      </c>
      <c r="BU817" s="69">
        <v>2.1810196E-3</v>
      </c>
      <c r="BV817" s="69">
        <v>1.4540477000000001E-4</v>
      </c>
      <c r="BW817" s="69">
        <v>2.3728877000000001E-4</v>
      </c>
      <c r="BX817" s="172">
        <v>4.1263695999999998E-6</v>
      </c>
      <c r="BY817" s="69">
        <v>7.3030217000000003E-4</v>
      </c>
      <c r="BZ817" s="172">
        <v>2.2930788999999998E-6</v>
      </c>
      <c r="CA817" s="172">
        <v>2.0432350000000001E-5</v>
      </c>
      <c r="CB817" s="172">
        <v>4.5709211999999999E-5</v>
      </c>
      <c r="CC817" s="69">
        <v>5.5301335999999996E-4</v>
      </c>
      <c r="CD817" s="69">
        <v>2.3865559E-4</v>
      </c>
      <c r="CE817" s="172">
        <v>5.9886113999999999E-12</v>
      </c>
      <c r="CF817" s="172">
        <v>4.5601009E-17</v>
      </c>
      <c r="CG817" s="172">
        <v>3.9154017000000002E-13</v>
      </c>
      <c r="CH817" s="172">
        <v>7.3420700000000007E-5</v>
      </c>
      <c r="CI817" s="69">
        <v>1.3036482E-4</v>
      </c>
      <c r="CJ817" s="172">
        <v>8.4428434999999996E-9</v>
      </c>
      <c r="CK817" s="69">
        <v>0</v>
      </c>
      <c r="CM817" s="197">
        <v>4.6185518999999998E-13</v>
      </c>
      <c r="CN817" s="198">
        <v>8.5102569999999993</v>
      </c>
      <c r="CO817" s="198">
        <v>1.8314186E-3</v>
      </c>
      <c r="CP817" s="198">
        <v>9.2627266E-2</v>
      </c>
      <c r="CQ817" s="197">
        <v>8.8669909E-8</v>
      </c>
      <c r="CR817" s="197">
        <v>1.0818085E-5</v>
      </c>
      <c r="CS817" s="198">
        <v>2.1717017000000002E-2</v>
      </c>
      <c r="CT817" s="198">
        <v>0.29746204999999998</v>
      </c>
      <c r="CU817" s="198">
        <v>5.2152852999999999E-4</v>
      </c>
      <c r="CV817" s="198">
        <v>9.6005120999999999E-3</v>
      </c>
      <c r="CX817" s="166"/>
    </row>
    <row r="818" spans="1:102" ht="14.4">
      <c r="A818" t="s">
        <v>3117</v>
      </c>
      <c r="B818" s="85" t="s">
        <v>527</v>
      </c>
      <c r="C818" s="113" t="str">
        <f t="shared" si="454"/>
        <v>A.100.26.108</v>
      </c>
      <c r="D818" s="9" t="s">
        <v>236</v>
      </c>
      <c r="E818" s="112" t="s">
        <v>362</v>
      </c>
      <c r="F818" s="115" t="str">
        <f t="shared" si="455"/>
        <v>Neodymium from Bayan Obo deposit</v>
      </c>
      <c r="G818" s="143">
        <f t="shared" si="461"/>
        <v>103.41418</v>
      </c>
      <c r="I818" s="118">
        <f t="shared" si="462"/>
        <v>265.01687248951526</v>
      </c>
      <c r="K818" s="161">
        <f t="shared" si="463"/>
        <v>21.8995772</v>
      </c>
      <c r="L818" s="161">
        <f t="shared" si="464"/>
        <v>12.723484528600002</v>
      </c>
      <c r="M818" s="162">
        <f t="shared" si="465"/>
        <v>214.88168376091528</v>
      </c>
      <c r="N818" s="161">
        <v>15.512127</v>
      </c>
      <c r="O818" s="132">
        <v>7.6144202999999999</v>
      </c>
      <c r="P818" s="132">
        <v>4.7802524000000002</v>
      </c>
      <c r="Q818" s="132">
        <v>4.3119383999999998</v>
      </c>
      <c r="R818" s="132">
        <v>8.2901843</v>
      </c>
      <c r="S818" s="132">
        <v>4.9070422999999996</v>
      </c>
      <c r="T818" s="132">
        <v>4.3904122000000001</v>
      </c>
      <c r="U818" s="132">
        <v>0.32762946999999998</v>
      </c>
      <c r="V818" s="132">
        <v>214.38621000000001</v>
      </c>
      <c r="W818" s="132">
        <v>8.9770137000000003E-4</v>
      </c>
      <c r="X818" s="132">
        <v>4.2447209000000003E-3</v>
      </c>
      <c r="Y818" s="132">
        <v>2.8465723000000001E-4</v>
      </c>
      <c r="Z818" s="132">
        <v>0.49122904000000001</v>
      </c>
      <c r="AA818" s="164">
        <v>1.5264171999999999E-11</v>
      </c>
      <c r="AC818" s="118">
        <f t="shared" si="446"/>
        <v>15.512127</v>
      </c>
      <c r="AD818" s="118">
        <f t="shared" si="447"/>
        <v>34.621879369999995</v>
      </c>
      <c r="AE818" s="118">
        <f t="shared" si="448"/>
        <v>13.213531210000001</v>
      </c>
      <c r="AF818" s="118">
        <f t="shared" si="449"/>
        <v>12.7234845286</v>
      </c>
      <c r="AG818" s="118">
        <f t="shared" si="450"/>
        <v>214.39045472091527</v>
      </c>
      <c r="AI818" s="69">
        <v>1302.5168000000001</v>
      </c>
      <c r="AJ818" s="69">
        <v>1302.4889000000001</v>
      </c>
      <c r="AK818" s="69">
        <v>4.6483873999999996E-3</v>
      </c>
      <c r="AL818" s="69">
        <v>0</v>
      </c>
      <c r="AM818" s="69">
        <v>9.2030458999999996E-4</v>
      </c>
      <c r="AN818" s="69">
        <v>2.100138E-2</v>
      </c>
      <c r="AO818" s="69">
        <v>1.3520782999999999E-3</v>
      </c>
      <c r="AQ818" s="116">
        <v>6.9165533000000003</v>
      </c>
      <c r="AR818" s="116">
        <v>6.6689210000000001</v>
      </c>
      <c r="AS818" s="116">
        <v>0.15463550000000001</v>
      </c>
      <c r="AT818" s="116">
        <v>9.2996781000000001E-2</v>
      </c>
      <c r="AU818" s="150">
        <f t="shared" si="451"/>
        <v>3.9981540871955747E-4</v>
      </c>
      <c r="AV818" s="150">
        <f t="shared" si="452"/>
        <v>5.7187683870213666E-7</v>
      </c>
      <c r="AW818" s="163">
        <f t="shared" si="453"/>
        <v>13.024759205047301</v>
      </c>
      <c r="AX818" s="196">
        <v>9.5968369000000003E-5</v>
      </c>
      <c r="AY818" s="196">
        <v>2.8955972999999998E-7</v>
      </c>
      <c r="AZ818" s="196">
        <v>7.9111855999999994E-12</v>
      </c>
      <c r="BA818" s="196">
        <v>7.4455714999999997E-15</v>
      </c>
      <c r="BB818" s="196">
        <v>2.1119603000000001E-15</v>
      </c>
      <c r="BC818" s="196">
        <v>1.1560412000000001E-7</v>
      </c>
      <c r="BD818" s="108">
        <v>2.9813259999999999E-4</v>
      </c>
      <c r="BE818" s="196">
        <v>2.6357544E-8</v>
      </c>
      <c r="BF818" s="196">
        <v>2.432346E-7</v>
      </c>
      <c r="BG818" s="196">
        <v>9.5882009000000007E-9</v>
      </c>
      <c r="BH818" s="196">
        <v>2.6146615999999999E-16</v>
      </c>
      <c r="BI818" s="196">
        <v>3.1178044999999999E-9</v>
      </c>
      <c r="BJ818" s="196">
        <v>8.5179404999999996E-13</v>
      </c>
      <c r="BK818" s="196">
        <v>1.0196061E-11</v>
      </c>
      <c r="BL818" s="196">
        <v>9.6965869000000008E-7</v>
      </c>
      <c r="BM818" s="196">
        <v>4.6291769000000001E-6</v>
      </c>
      <c r="BN818" s="196">
        <v>2.0621134999999999E-20</v>
      </c>
      <c r="BO818" s="196">
        <v>6.2050472999999999E-6</v>
      </c>
      <c r="BP818" s="108">
        <v>13.024753</v>
      </c>
      <c r="BQ818" s="108">
        <v>0</v>
      </c>
      <c r="BR818" s="108">
        <v>0</v>
      </c>
      <c r="BS818" s="108">
        <v>0</v>
      </c>
      <c r="BU818" s="69">
        <v>2.6660283999999999E-2</v>
      </c>
      <c r="BV818" s="69">
        <v>1.7759777E-3</v>
      </c>
      <c r="BW818" s="69">
        <v>2.8834617000000002E-3</v>
      </c>
      <c r="BX818" s="172">
        <v>5.0319682000000003E-5</v>
      </c>
      <c r="BY818" s="69">
        <v>8.9584667000000007E-3</v>
      </c>
      <c r="BZ818" s="172">
        <v>2.7557792E-5</v>
      </c>
      <c r="CA818" s="69">
        <v>2.4948294000000002E-4</v>
      </c>
      <c r="CB818" s="69">
        <v>5.5838681000000003E-4</v>
      </c>
      <c r="CC818" s="69">
        <v>6.7607876999999997E-3</v>
      </c>
      <c r="CD818" s="69">
        <v>2.9118013E-3</v>
      </c>
      <c r="CE818" s="172">
        <v>5.9886113999999999E-12</v>
      </c>
      <c r="CF818" s="172">
        <v>4.5601009E-17</v>
      </c>
      <c r="CG818" s="172">
        <v>3.9154017000000002E-13</v>
      </c>
      <c r="CH818" s="69">
        <v>8.9633827999999996E-4</v>
      </c>
      <c r="CI818" s="69">
        <v>1.5876950999999999E-3</v>
      </c>
      <c r="CJ818" s="172">
        <v>8.4428434999999996E-9</v>
      </c>
      <c r="CK818" s="69">
        <v>0</v>
      </c>
      <c r="CM818" s="197">
        <v>4.6185518999999998E-13</v>
      </c>
      <c r="CN818" s="198">
        <v>103.41417</v>
      </c>
      <c r="CO818" s="198">
        <v>1.8314186E-3</v>
      </c>
      <c r="CP818" s="198">
        <v>1.1311131000000001</v>
      </c>
      <c r="CQ818" s="197">
        <v>1.0817163999999999E-6</v>
      </c>
      <c r="CR818" s="198">
        <v>1.3198881999999999E-4</v>
      </c>
      <c r="CS818" s="198">
        <v>0.26631331000000003</v>
      </c>
      <c r="CT818" s="198">
        <v>3.6270205</v>
      </c>
      <c r="CU818" s="198">
        <v>6.3679538000000003E-3</v>
      </c>
      <c r="CV818" s="198">
        <v>0.11726333</v>
      </c>
      <c r="CX818" s="166"/>
    </row>
    <row r="819" spans="1:102" ht="14.4">
      <c r="A819" t="s">
        <v>3118</v>
      </c>
      <c r="B819" s="85" t="s">
        <v>527</v>
      </c>
      <c r="C819" s="113" t="str">
        <f t="shared" si="454"/>
        <v>A.100.26.109</v>
      </c>
      <c r="D819" s="9" t="s">
        <v>236</v>
      </c>
      <c r="E819" s="112" t="s">
        <v>362</v>
      </c>
      <c r="F819" s="115" t="str">
        <f t="shared" si="455"/>
        <v>Praseodymium from Bayan Obo deposit</v>
      </c>
      <c r="G819" s="143">
        <f t="shared" si="461"/>
        <v>190.25270666666668</v>
      </c>
      <c r="I819" s="118">
        <f t="shared" si="462"/>
        <v>204.86454634951525</v>
      </c>
      <c r="K819" s="161">
        <f t="shared" si="463"/>
        <v>40.3827219</v>
      </c>
      <c r="L819" s="161">
        <f t="shared" si="464"/>
        <v>23.4613734486</v>
      </c>
      <c r="M819" s="162">
        <f t="shared" si="465"/>
        <v>112.48254500091527</v>
      </c>
      <c r="N819" s="161">
        <v>28.537906</v>
      </c>
      <c r="O819" s="132">
        <v>14.031485</v>
      </c>
      <c r="P819" s="132">
        <v>8.8257642000000001</v>
      </c>
      <c r="Q819" s="132">
        <v>7.9803385000000002</v>
      </c>
      <c r="R819" s="132">
        <v>15.254633999999999</v>
      </c>
      <c r="S819" s="132">
        <v>9.0520221000000003</v>
      </c>
      <c r="T819" s="132">
        <v>8.0957273000000001</v>
      </c>
      <c r="U819" s="132">
        <v>0.60294188999999998</v>
      </c>
      <c r="V819" s="132">
        <v>111.57433</v>
      </c>
      <c r="W819" s="132">
        <v>8.9770137000000003E-4</v>
      </c>
      <c r="X819" s="132">
        <v>4.2447209000000003E-3</v>
      </c>
      <c r="Y819" s="132">
        <v>2.8465723000000001E-4</v>
      </c>
      <c r="Z819" s="132">
        <v>0.90397028000000001</v>
      </c>
      <c r="AA819" s="164">
        <v>1.5264171999999999E-11</v>
      </c>
      <c r="AC819" s="118">
        <f t="shared" si="446"/>
        <v>28.537906</v>
      </c>
      <c r="AD819" s="118">
        <f t="shared" si="447"/>
        <v>63.842912989999995</v>
      </c>
      <c r="AE819" s="118">
        <f t="shared" si="448"/>
        <v>24.364161369999998</v>
      </c>
      <c r="AF819" s="118">
        <f t="shared" si="449"/>
        <v>23.461373448600003</v>
      </c>
      <c r="AG819" s="118">
        <f t="shared" si="450"/>
        <v>111.57857472091527</v>
      </c>
      <c r="AI819" s="69">
        <v>2396.1801999999998</v>
      </c>
      <c r="AJ819" s="69">
        <v>2396.1523000000002</v>
      </c>
      <c r="AK819" s="69">
        <v>4.6483873999999996E-3</v>
      </c>
      <c r="AL819" s="69">
        <v>0</v>
      </c>
      <c r="AM819" s="69">
        <v>9.2030458999999996E-4</v>
      </c>
      <c r="AN819" s="69">
        <v>2.100138E-2</v>
      </c>
      <c r="AO819" s="69">
        <v>1.3520782999999999E-3</v>
      </c>
      <c r="AQ819" s="116">
        <v>12.736354</v>
      </c>
      <c r="AR819" s="116">
        <v>12.280407</v>
      </c>
      <c r="AS819" s="116">
        <v>0.28486309999999998</v>
      </c>
      <c r="AT819" s="116">
        <v>0.17108434</v>
      </c>
      <c r="AU819" s="150">
        <f t="shared" si="451"/>
        <v>7.362354105595575E-4</v>
      </c>
      <c r="AV819" s="150">
        <f t="shared" si="452"/>
        <v>1.0534877768664866E-6</v>
      </c>
      <c r="AW819" s="163">
        <f t="shared" si="453"/>
        <v>23.961393205047298</v>
      </c>
      <c r="AX819" s="108">
        <v>1.7655452E-4</v>
      </c>
      <c r="AY819" s="196">
        <v>5.3270760999999997E-7</v>
      </c>
      <c r="AZ819" s="196">
        <v>1.4554333000000001E-11</v>
      </c>
      <c r="BA819" s="196">
        <v>7.4455714999999997E-15</v>
      </c>
      <c r="BB819" s="196">
        <v>2.1119603000000001E-15</v>
      </c>
      <c r="BC819" s="196">
        <v>2.1390765000000001E-7</v>
      </c>
      <c r="BD819" s="108">
        <v>5.4915618999999997E-4</v>
      </c>
      <c r="BE819" s="196">
        <v>4.8775544E-8</v>
      </c>
      <c r="BF819" s="196">
        <v>4.4852183000000002E-7</v>
      </c>
      <c r="BG819" s="196">
        <v>1.7700828999999999E-8</v>
      </c>
      <c r="BH819" s="196">
        <v>2.6146615999999999E-16</v>
      </c>
      <c r="BI819" s="196">
        <v>5.7470447000000003E-9</v>
      </c>
      <c r="BJ819" s="196">
        <v>1.5691E-12</v>
      </c>
      <c r="BK819" s="196">
        <v>1.8795471999999999E-11</v>
      </c>
      <c r="BL819" s="196">
        <v>1.7872401E-6</v>
      </c>
      <c r="BM819" s="196">
        <v>8.5235528000000007E-6</v>
      </c>
      <c r="BN819" s="196">
        <v>2.0621134999999999E-20</v>
      </c>
      <c r="BO819" s="196">
        <v>6.2050472999999999E-6</v>
      </c>
      <c r="BP819" s="108">
        <v>23.961386999999998</v>
      </c>
      <c r="BQ819" s="108">
        <v>0</v>
      </c>
      <c r="BR819" s="108">
        <v>0</v>
      </c>
      <c r="BS819" s="108">
        <v>0</v>
      </c>
      <c r="BU819" s="69">
        <v>4.9126437000000002E-2</v>
      </c>
      <c r="BV819" s="69">
        <v>3.2751095000000002E-3</v>
      </c>
      <c r="BW819" s="69">
        <v>5.3047503000000001E-3</v>
      </c>
      <c r="BX819" s="172">
        <v>9.2684955999999997E-5</v>
      </c>
      <c r="BY819" s="69">
        <v>1.6491425000000001E-2</v>
      </c>
      <c r="BZ819" s="172">
        <v>5.0847526000000002E-5</v>
      </c>
      <c r="CA819" s="69">
        <v>4.6057181000000002E-4</v>
      </c>
      <c r="CB819" s="69">
        <v>1.0309876999999999E-3</v>
      </c>
      <c r="CC819" s="69">
        <v>1.2471616E-2</v>
      </c>
      <c r="CD819" s="69">
        <v>5.3692744000000004E-3</v>
      </c>
      <c r="CE819" s="172">
        <v>5.9886113999999999E-12</v>
      </c>
      <c r="CF819" s="172">
        <v>4.5601009E-17</v>
      </c>
      <c r="CG819" s="172">
        <v>3.9154017000000002E-13</v>
      </c>
      <c r="CH819" s="69">
        <v>1.6583252000000001E-3</v>
      </c>
      <c r="CI819" s="69">
        <v>2.9208353999999998E-3</v>
      </c>
      <c r="CJ819" s="172">
        <v>8.4428434999999996E-9</v>
      </c>
      <c r="CK819" s="69">
        <v>0</v>
      </c>
      <c r="CM819" s="197">
        <v>4.6185518999999998E-13</v>
      </c>
      <c r="CN819" s="198">
        <v>190.2527</v>
      </c>
      <c r="CO819" s="198">
        <v>1.8314186E-3</v>
      </c>
      <c r="CP819" s="198">
        <v>2.0856981000000001</v>
      </c>
      <c r="CQ819" s="197">
        <v>1.9949670000000001E-6</v>
      </c>
      <c r="CR819" s="198">
        <v>2.4338503999999999E-4</v>
      </c>
      <c r="CS819" s="198">
        <v>0.49026542000000001</v>
      </c>
      <c r="CT819" s="198">
        <v>6.6825171000000001</v>
      </c>
      <c r="CU819" s="198">
        <v>1.1755913E-2</v>
      </c>
      <c r="CV819" s="198">
        <v>0.21650997999999999</v>
      </c>
      <c r="CX819" s="166"/>
    </row>
    <row r="820" spans="1:102" ht="14.4">
      <c r="A820" t="s">
        <v>3119</v>
      </c>
      <c r="B820" s="85" t="s">
        <v>527</v>
      </c>
      <c r="C820" s="113" t="str">
        <f t="shared" si="454"/>
        <v>A.100.26.110</v>
      </c>
      <c r="D820" s="9" t="s">
        <v>236</v>
      </c>
      <c r="E820" s="112" t="s">
        <v>362</v>
      </c>
      <c r="F820" s="115" t="str">
        <f t="shared" si="455"/>
        <v>Samarium from Bayan Obo deposit</v>
      </c>
      <c r="G820" s="143">
        <f t="shared" si="461"/>
        <v>68.026080000000007</v>
      </c>
      <c r="I820" s="118">
        <f t="shared" si="462"/>
        <v>152.23273137951526</v>
      </c>
      <c r="K820" s="161">
        <f t="shared" si="463"/>
        <v>14.384436999999998</v>
      </c>
      <c r="L820" s="161">
        <f t="shared" si="464"/>
        <v>8.3668298186000012</v>
      </c>
      <c r="M820" s="162">
        <f t="shared" si="465"/>
        <v>119.27755256091527</v>
      </c>
      <c r="N820" s="161">
        <v>10.203912000000001</v>
      </c>
      <c r="O820" s="132">
        <v>5.0088334999999997</v>
      </c>
      <c r="P820" s="132">
        <v>3.1411850000000001</v>
      </c>
      <c r="Q820" s="132">
        <v>2.8324243999999998</v>
      </c>
      <c r="R820" s="132">
        <v>5.4336428999999997</v>
      </c>
      <c r="S820" s="132">
        <v>3.2276864000000001</v>
      </c>
      <c r="T820" s="132">
        <v>2.8906833000000001</v>
      </c>
      <c r="U820" s="132">
        <v>0.21562896000000001</v>
      </c>
      <c r="V820" s="132">
        <v>118.95057</v>
      </c>
      <c r="W820" s="132">
        <v>8.9770137000000003E-4</v>
      </c>
      <c r="X820" s="132">
        <v>4.2447209000000003E-3</v>
      </c>
      <c r="Y820" s="132">
        <v>2.8465723000000001E-4</v>
      </c>
      <c r="Z820" s="132">
        <v>0.32273784</v>
      </c>
      <c r="AA820" s="164">
        <v>1.5264171999999999E-11</v>
      </c>
      <c r="AC820" s="118">
        <f t="shared" si="446"/>
        <v>10.203912000000001</v>
      </c>
      <c r="AD820" s="118">
        <f t="shared" si="447"/>
        <v>22.750084459999997</v>
      </c>
      <c r="AE820" s="118">
        <f t="shared" si="448"/>
        <v>8.6883853000000002</v>
      </c>
      <c r="AF820" s="118">
        <f t="shared" si="449"/>
        <v>8.3668298185999994</v>
      </c>
      <c r="AG820" s="118">
        <f t="shared" si="450"/>
        <v>118.95481472091527</v>
      </c>
      <c r="AI820" s="69">
        <v>856.52671999999995</v>
      </c>
      <c r="AJ820" s="69">
        <v>856.49878999999999</v>
      </c>
      <c r="AK820" s="69">
        <v>4.6483873999999996E-3</v>
      </c>
      <c r="AL820" s="69">
        <v>0</v>
      </c>
      <c r="AM820" s="69">
        <v>9.2030458999999996E-4</v>
      </c>
      <c r="AN820" s="69">
        <v>2.100138E-2</v>
      </c>
      <c r="AO820" s="69">
        <v>1.3520782999999999E-3</v>
      </c>
      <c r="AQ820" s="116">
        <v>4.5441400999999999</v>
      </c>
      <c r="AR820" s="116">
        <v>4.3812901000000002</v>
      </c>
      <c r="AS820" s="116">
        <v>0.10169689</v>
      </c>
      <c r="AT820" s="116">
        <v>6.1153087000000002E-2</v>
      </c>
      <c r="AU820" s="150">
        <f t="shared" si="451"/>
        <v>2.6266727865555752E-4</v>
      </c>
      <c r="AV820" s="150">
        <f t="shared" si="452"/>
        <v>3.7609798164626678E-7</v>
      </c>
      <c r="AW820" s="163">
        <f t="shared" si="453"/>
        <v>8.564858205047301</v>
      </c>
      <c r="AX820" s="196">
        <v>6.3128213999999995E-5</v>
      </c>
      <c r="AY820" s="196">
        <v>1.9047305999999999E-7</v>
      </c>
      <c r="AZ820" s="196">
        <v>5.2039961000000002E-12</v>
      </c>
      <c r="BA820" s="196">
        <v>7.4455714999999997E-15</v>
      </c>
      <c r="BB820" s="196">
        <v>2.1119603000000001E-15</v>
      </c>
      <c r="BC820" s="196">
        <v>7.5957016000000002E-8</v>
      </c>
      <c r="BD820" s="108">
        <v>1.9577871999999999E-4</v>
      </c>
      <c r="BE820" s="196">
        <v>1.731607E-8</v>
      </c>
      <c r="BF820" s="196">
        <v>1.5994004E-7</v>
      </c>
      <c r="BG820" s="196">
        <v>6.3037864000000003E-9</v>
      </c>
      <c r="BH820" s="196">
        <v>2.6146615999999999E-16</v>
      </c>
      <c r="BI820" s="196">
        <v>2.0525504E-9</v>
      </c>
      <c r="BJ820" s="196">
        <v>5.6070328000000004E-13</v>
      </c>
      <c r="BK820" s="196">
        <v>6.7098854000000004E-12</v>
      </c>
      <c r="BL820" s="196">
        <v>6.3792503000000002E-7</v>
      </c>
      <c r="BM820" s="196">
        <v>3.0464625999999998E-6</v>
      </c>
      <c r="BN820" s="196">
        <v>2.0621134999999999E-20</v>
      </c>
      <c r="BO820" s="196">
        <v>6.2050472999999999E-6</v>
      </c>
      <c r="BP820" s="108">
        <v>8.5648520000000001</v>
      </c>
      <c r="BQ820" s="108">
        <v>0</v>
      </c>
      <c r="BR820" s="108">
        <v>0</v>
      </c>
      <c r="BS820" s="108">
        <v>0</v>
      </c>
      <c r="BU820" s="69">
        <v>1.7518413E-2</v>
      </c>
      <c r="BV820" s="69">
        <v>1.1677585E-3</v>
      </c>
      <c r="BW820" s="69">
        <v>1.8967477000000001E-3</v>
      </c>
      <c r="BX820" s="172">
        <v>3.3105312000000003E-5</v>
      </c>
      <c r="BY820" s="69">
        <v>5.8745567999999998E-3</v>
      </c>
      <c r="BZ820" s="172">
        <v>1.8121428999999998E-5</v>
      </c>
      <c r="CA820" s="69">
        <v>1.6402316E-4</v>
      </c>
      <c r="CB820" s="69">
        <v>3.6690188E-4</v>
      </c>
      <c r="CC820" s="69">
        <v>4.4471442000000002E-3</v>
      </c>
      <c r="CD820" s="69">
        <v>1.9171449000000001E-3</v>
      </c>
      <c r="CE820" s="172">
        <v>5.9886113999999999E-12</v>
      </c>
      <c r="CF820" s="172">
        <v>4.5601009E-17</v>
      </c>
      <c r="CG820" s="172">
        <v>3.9154017000000002E-13</v>
      </c>
      <c r="CH820" s="69">
        <v>5.8885329E-4</v>
      </c>
      <c r="CI820" s="69">
        <v>1.0440474999999999E-3</v>
      </c>
      <c r="CJ820" s="172">
        <v>8.4428434999999996E-9</v>
      </c>
      <c r="CK820" s="69">
        <v>0</v>
      </c>
      <c r="CM820" s="197">
        <v>4.6185518999999998E-13</v>
      </c>
      <c r="CN820" s="198">
        <v>68.026075000000006</v>
      </c>
      <c r="CO820" s="198">
        <v>1.8314186E-3</v>
      </c>
      <c r="CP820" s="198">
        <v>0.74378580000000005</v>
      </c>
      <c r="CQ820" s="197">
        <v>7.1221558000000001E-7</v>
      </c>
      <c r="CR820" s="197">
        <v>8.6902906000000001E-5</v>
      </c>
      <c r="CS820" s="198">
        <v>0.17467383</v>
      </c>
      <c r="CT820" s="198">
        <v>2.3875844000000002</v>
      </c>
      <c r="CU820" s="198">
        <v>4.1866270000000001E-3</v>
      </c>
      <c r="CV820" s="198">
        <v>7.7051297000000005E-2</v>
      </c>
      <c r="CX820" s="166"/>
    </row>
    <row r="821" spans="1:102" ht="14.4">
      <c r="A821" t="s">
        <v>3120</v>
      </c>
      <c r="B821" s="85" t="s">
        <v>527</v>
      </c>
      <c r="C821" s="113" t="str">
        <f t="shared" si="454"/>
        <v>A.100.26.111</v>
      </c>
      <c r="D821" s="9" t="s">
        <v>236</v>
      </c>
      <c r="E821" s="112" t="s">
        <v>362</v>
      </c>
      <c r="F821" s="115" t="str">
        <f t="shared" si="455"/>
        <v>Scandium Bayan Obo deposit OLD</v>
      </c>
      <c r="G821" s="143">
        <f t="shared" si="461"/>
        <v>9.1952413333333336</v>
      </c>
      <c r="I821" s="118">
        <f t="shared" si="462"/>
        <v>3540.3399211259543</v>
      </c>
      <c r="K821" s="161">
        <f t="shared" si="463"/>
        <v>0.14789844531999999</v>
      </c>
      <c r="L821" s="161">
        <f t="shared" si="464"/>
        <v>0.55638315848999997</v>
      </c>
      <c r="M821" s="162">
        <f t="shared" si="465"/>
        <v>3538.2563533221442</v>
      </c>
      <c r="N821" s="161">
        <v>1.3792861999999999</v>
      </c>
      <c r="O821" s="132">
        <v>0.41652348</v>
      </c>
      <c r="P821" s="132">
        <v>0.11764755</v>
      </c>
      <c r="Q821" s="132">
        <v>0.10790838</v>
      </c>
      <c r="R821" s="132">
        <v>3.6650943999999998E-2</v>
      </c>
      <c r="S821" s="132">
        <v>6.9391692000000005E-4</v>
      </c>
      <c r="T821" s="132">
        <v>2.6452044000000001E-3</v>
      </c>
      <c r="U821" s="132">
        <v>2.1001717999999999E-2</v>
      </c>
      <c r="V821" s="132">
        <v>3538.2406999999998</v>
      </c>
      <c r="W821" s="132">
        <v>9.0667837999999995E-4</v>
      </c>
      <c r="X821" s="132">
        <v>1.5650713E-2</v>
      </c>
      <c r="Y821" s="132">
        <v>3.0373211000000002E-4</v>
      </c>
      <c r="Z821" s="164">
        <v>2.6091289999999999E-6</v>
      </c>
      <c r="AA821" s="164">
        <v>1.5416814E-11</v>
      </c>
      <c r="AC821" s="118">
        <f t="shared" si="446"/>
        <v>1.3792861999999999</v>
      </c>
      <c r="AD821" s="118">
        <f t="shared" si="447"/>
        <v>0.70307119332000001</v>
      </c>
      <c r="AE821" s="118">
        <f t="shared" si="448"/>
        <v>0.5551753571289999</v>
      </c>
      <c r="AF821" s="118">
        <f t="shared" si="449"/>
        <v>0.55638315848999997</v>
      </c>
      <c r="AG821" s="118">
        <f t="shared" si="450"/>
        <v>3538.2563507130153</v>
      </c>
      <c r="AI821" s="69">
        <v>106.05052000000001</v>
      </c>
      <c r="AJ821" s="69">
        <v>105.4725</v>
      </c>
      <c r="AK821" s="69">
        <v>0.36828925000000001</v>
      </c>
      <c r="AL821" s="69">
        <v>0</v>
      </c>
      <c r="AM821" s="69">
        <v>9.2950764000000003E-4</v>
      </c>
      <c r="AN821" s="69">
        <v>0.10833826000000001</v>
      </c>
      <c r="AO821" s="69">
        <v>0.10046392</v>
      </c>
      <c r="AQ821" s="116">
        <v>0.29620790000000002</v>
      </c>
      <c r="AR821" s="116">
        <v>0.27910165999999997</v>
      </c>
      <c r="AS821" s="116">
        <v>9.5776951999999999E-3</v>
      </c>
      <c r="AT821" s="116">
        <v>7.5285407999999996E-3</v>
      </c>
      <c r="AU821" s="150">
        <f t="shared" si="451"/>
        <v>1.6732713393713107E-5</v>
      </c>
      <c r="AV821" s="150">
        <f t="shared" si="452"/>
        <v>3.5420470923203364E-8</v>
      </c>
      <c r="AW821" s="163">
        <f t="shared" si="453"/>
        <v>1.0544175088450001</v>
      </c>
      <c r="AX821" s="196">
        <v>8.5961295999999995E-6</v>
      </c>
      <c r="AY821" s="196">
        <v>2.5939053999999999E-8</v>
      </c>
      <c r="AZ821" s="196">
        <v>7.0858831000000003E-13</v>
      </c>
      <c r="BA821" s="196">
        <v>7.5200272000000005E-15</v>
      </c>
      <c r="BB821" s="196">
        <v>2.1330799E-15</v>
      </c>
      <c r="BC821" s="196">
        <v>2.9295193999999998E-9</v>
      </c>
      <c r="BD821" s="196">
        <v>8.1298551E-6</v>
      </c>
      <c r="BE821" s="196">
        <v>6.6217980999999996E-10</v>
      </c>
      <c r="BF821" s="196">
        <v>8.8167431999999997E-9</v>
      </c>
      <c r="BG821" s="196">
        <v>8.7891336999999994E-15</v>
      </c>
      <c r="BH821" s="196">
        <v>2.6408082999999999E-16</v>
      </c>
      <c r="BI821" s="196">
        <v>1.4407614E-12</v>
      </c>
      <c r="BJ821" s="196">
        <v>2.8219857999999998E-13</v>
      </c>
      <c r="BK821" s="196">
        <v>5.3311678000000003E-14</v>
      </c>
      <c r="BL821" s="196">
        <v>1.5260096000000001E-10</v>
      </c>
      <c r="BM821" s="196">
        <v>3.6465636999999998E-9</v>
      </c>
      <c r="BN821" s="196">
        <v>2.0827346E-20</v>
      </c>
      <c r="BO821" s="196">
        <v>5.4608845000000001E-5</v>
      </c>
      <c r="BP821" s="108">
        <v>1.0543629000000001</v>
      </c>
      <c r="BQ821" s="108">
        <v>0</v>
      </c>
      <c r="BR821" s="108">
        <v>0</v>
      </c>
      <c r="BS821" s="108">
        <v>0</v>
      </c>
      <c r="BU821" s="69">
        <v>5.5915757999999997E-4</v>
      </c>
      <c r="BV821" s="172">
        <v>6.0807804000000002E-5</v>
      </c>
      <c r="BW821" s="69">
        <v>2.5638772000000001E-4</v>
      </c>
      <c r="BX821" s="172">
        <v>2.5114314000000002E-6</v>
      </c>
      <c r="BY821" s="172">
        <v>8.2040432000000002E-5</v>
      </c>
      <c r="BZ821" s="172">
        <v>4.4252251000000002E-8</v>
      </c>
      <c r="CA821" s="172">
        <v>1.9242162E-10</v>
      </c>
      <c r="CB821" s="172">
        <v>6.7258897999999994E-8</v>
      </c>
      <c r="CC821" s="172">
        <v>1.0765260000000001E-6</v>
      </c>
      <c r="CD821" s="172">
        <v>2.6266122000000002E-6</v>
      </c>
      <c r="CE821" s="172">
        <v>6.0484975999999998E-12</v>
      </c>
      <c r="CF821" s="172">
        <v>4.6057019000000002E-17</v>
      </c>
      <c r="CG821" s="172">
        <v>3.9545556999999999E-13</v>
      </c>
      <c r="CH821" s="172">
        <v>2.4570466000000002E-5</v>
      </c>
      <c r="CI821" s="69">
        <v>1.2901635000000001E-4</v>
      </c>
      <c r="CJ821" s="172">
        <v>8.5272800000000008E-9</v>
      </c>
      <c r="CK821" s="69">
        <v>0</v>
      </c>
      <c r="CM821" s="197">
        <v>4.6647373999999999E-13</v>
      </c>
      <c r="CN821" s="198">
        <v>9.1426549999999995</v>
      </c>
      <c r="CO821" s="198">
        <v>2.0072430000000001E-3</v>
      </c>
      <c r="CP821" s="198">
        <v>4.1613932999999999E-2</v>
      </c>
      <c r="CQ821" s="197">
        <v>6.7149689000000001E-10</v>
      </c>
      <c r="CR821" s="197">
        <v>8.1214522000000003E-8</v>
      </c>
      <c r="CS821" s="198">
        <v>3.4314937000000001E-3</v>
      </c>
      <c r="CT821" s="198">
        <v>0.18262823</v>
      </c>
      <c r="CU821" s="197">
        <v>5.8463607999999999E-9</v>
      </c>
      <c r="CV821" s="197">
        <v>1.5671E-5</v>
      </c>
      <c r="CX821" s="166"/>
    </row>
    <row r="822" spans="1:102" ht="14.4">
      <c r="A822" t="s">
        <v>3121</v>
      </c>
      <c r="B822" s="85" t="s">
        <v>527</v>
      </c>
      <c r="C822" s="113" t="str">
        <f t="shared" si="454"/>
        <v>A.100.26.201</v>
      </c>
      <c r="D822" s="9" t="s">
        <v>236</v>
      </c>
      <c r="E822" s="112" t="s">
        <v>362</v>
      </c>
      <c r="F822" s="115" t="str">
        <f t="shared" si="455"/>
        <v>Cerium from South China clays</v>
      </c>
      <c r="G822" s="143">
        <f t="shared" si="461"/>
        <v>5.7769802000000006</v>
      </c>
      <c r="I822" s="118">
        <f t="shared" si="462"/>
        <v>116.07340932599999</v>
      </c>
      <c r="K822" s="161">
        <f t="shared" si="463"/>
        <v>0.90048872999999996</v>
      </c>
      <c r="L822" s="161">
        <f t="shared" si="464"/>
        <v>0.54533166</v>
      </c>
      <c r="M822" s="162">
        <f t="shared" si="465"/>
        <v>113.76104190599999</v>
      </c>
      <c r="N822" s="161">
        <v>0.86654703</v>
      </c>
      <c r="O822" s="132">
        <v>0.37486363</v>
      </c>
      <c r="P822" s="132">
        <v>0.13639218</v>
      </c>
      <c r="Q822" s="132">
        <v>0.11088713</v>
      </c>
      <c r="R822" s="132">
        <v>0.17747228000000001</v>
      </c>
      <c r="S822" s="132">
        <v>0.26137419000000001</v>
      </c>
      <c r="T822" s="132">
        <v>0.35075513000000003</v>
      </c>
      <c r="U822" s="132">
        <v>3.4075849999999998E-2</v>
      </c>
      <c r="V822" s="132">
        <v>113.70296999999999</v>
      </c>
      <c r="W822" s="132">
        <v>0</v>
      </c>
      <c r="X822" s="132">
        <v>0</v>
      </c>
      <c r="Y822" s="132">
        <v>0</v>
      </c>
      <c r="Z822" s="132">
        <v>5.8071906E-2</v>
      </c>
      <c r="AA822" s="132">
        <v>0</v>
      </c>
      <c r="AC822" s="118">
        <f t="shared" si="446"/>
        <v>0.86654703</v>
      </c>
      <c r="AD822" s="118">
        <f t="shared" si="447"/>
        <v>1.4458203900000002</v>
      </c>
      <c r="AE822" s="118">
        <f t="shared" si="448"/>
        <v>0.603403566</v>
      </c>
      <c r="AF822" s="118">
        <f t="shared" si="449"/>
        <v>0.54533166</v>
      </c>
      <c r="AG822" s="118">
        <f t="shared" si="450"/>
        <v>113.70296999999999</v>
      </c>
      <c r="AI822" s="69">
        <v>72.772277000000003</v>
      </c>
      <c r="AJ822" s="69">
        <v>72.772277000000003</v>
      </c>
      <c r="AK822" s="69">
        <v>0</v>
      </c>
      <c r="AL822" s="69">
        <v>0</v>
      </c>
      <c r="AM822" s="69">
        <v>0</v>
      </c>
      <c r="AN822" s="69">
        <v>0</v>
      </c>
      <c r="AO822" s="69">
        <v>0</v>
      </c>
      <c r="AQ822" s="116">
        <v>0.28296914000000001</v>
      </c>
      <c r="AR822" s="116">
        <v>0.27015867999999998</v>
      </c>
      <c r="AS822" s="116">
        <v>7.6145225999999996E-3</v>
      </c>
      <c r="AT822" s="116">
        <v>5.1959405999999998E-3</v>
      </c>
      <c r="AU822" s="150">
        <f t="shared" si="451"/>
        <v>1.6196563758099999E-5</v>
      </c>
      <c r="AV822" s="150">
        <f t="shared" si="452"/>
        <v>2.8160217132054996E-8</v>
      </c>
      <c r="AW822" s="163">
        <f t="shared" si="453"/>
        <v>0.72772276999999996</v>
      </c>
      <c r="AX822" s="196">
        <v>5.3610376E-6</v>
      </c>
      <c r="AY822" s="196">
        <v>1.6175544999999999E-8</v>
      </c>
      <c r="AZ822" s="196">
        <v>4.4193898999999998E-13</v>
      </c>
      <c r="BA822" s="108">
        <v>0</v>
      </c>
      <c r="BB822" s="108">
        <v>0</v>
      </c>
      <c r="BC822" s="196">
        <v>2.9714851000000001E-9</v>
      </c>
      <c r="BD822" s="196">
        <v>1.0301822E-5</v>
      </c>
      <c r="BE822" s="196">
        <v>6.7764355999999999E-10</v>
      </c>
      <c r="BF822" s="196">
        <v>9.8864950000000006E-9</v>
      </c>
      <c r="BG822" s="196">
        <v>1.1553267E-9</v>
      </c>
      <c r="BH822" s="108">
        <v>0</v>
      </c>
      <c r="BI822" s="196">
        <v>2.6392224000000001E-10</v>
      </c>
      <c r="BJ822" s="196">
        <v>6.6851485000000004E-14</v>
      </c>
      <c r="BK822" s="196">
        <v>7.7584158E-13</v>
      </c>
      <c r="BL822" s="196">
        <v>7.0831682999999997E-8</v>
      </c>
      <c r="BM822" s="196">
        <v>4.5990098999999997E-7</v>
      </c>
      <c r="BN822" s="108">
        <v>0</v>
      </c>
      <c r="BO822" s="108">
        <v>0</v>
      </c>
      <c r="BP822" s="108">
        <v>0.72772276999999996</v>
      </c>
      <c r="BQ822" s="108">
        <v>0</v>
      </c>
      <c r="BR822" s="108">
        <v>0</v>
      </c>
      <c r="BS822" s="108">
        <v>0</v>
      </c>
      <c r="BU822" s="69">
        <v>1.2083253E-3</v>
      </c>
      <c r="BV822" s="172">
        <v>7.0518750999999999E-5</v>
      </c>
      <c r="BW822" s="69">
        <v>1.6107753999999999E-4</v>
      </c>
      <c r="BX822" s="172">
        <v>4.3219089999999997E-6</v>
      </c>
      <c r="BY822" s="69">
        <v>2.1875059000000001E-4</v>
      </c>
      <c r="BZ822" s="172">
        <v>6.5525760000000003E-7</v>
      </c>
      <c r="CA822" s="172">
        <v>3.0061359000000001E-5</v>
      </c>
      <c r="CB822" s="172">
        <v>1.3296643999999999E-5</v>
      </c>
      <c r="CC822" s="69">
        <v>3.6392393000000002E-4</v>
      </c>
      <c r="CD822" s="69">
        <v>2.3226666999999999E-4</v>
      </c>
      <c r="CE822" s="69">
        <v>0</v>
      </c>
      <c r="CF822" s="69">
        <v>0</v>
      </c>
      <c r="CG822" s="69">
        <v>0</v>
      </c>
      <c r="CH822" s="172">
        <v>2.4745624000000001E-5</v>
      </c>
      <c r="CI822" s="172">
        <v>8.8707058000000002E-5</v>
      </c>
      <c r="CJ822" s="69">
        <v>0</v>
      </c>
      <c r="CK822" s="69">
        <v>0</v>
      </c>
      <c r="CM822" s="198">
        <v>0</v>
      </c>
      <c r="CN822" s="198">
        <v>5.7769801999999997</v>
      </c>
      <c r="CO822" s="198">
        <v>0</v>
      </c>
      <c r="CP822" s="198">
        <v>4.6247524999999998E-2</v>
      </c>
      <c r="CQ822" s="197">
        <v>8.3062375999999994E-8</v>
      </c>
      <c r="CR822" s="197">
        <v>1.0519801999999999E-5</v>
      </c>
      <c r="CS822" s="198">
        <v>7.0251923000000001E-3</v>
      </c>
      <c r="CT822" s="198">
        <v>0.32325743000000001</v>
      </c>
      <c r="CU822" s="198">
        <v>7.6730424000000003E-4</v>
      </c>
      <c r="CV822" s="198">
        <v>2.7923087000000001E-3</v>
      </c>
      <c r="CX822" s="166"/>
    </row>
    <row r="823" spans="1:102" ht="14.4">
      <c r="A823" t="s">
        <v>3122</v>
      </c>
      <c r="B823" s="85" t="s">
        <v>527</v>
      </c>
      <c r="C823" s="113" t="str">
        <f t="shared" si="454"/>
        <v>A.100.26.202</v>
      </c>
      <c r="D823" s="9" t="s">
        <v>236</v>
      </c>
      <c r="E823" s="112" t="s">
        <v>362</v>
      </c>
      <c r="F823" s="115" t="str">
        <f t="shared" si="455"/>
        <v>Dysprosium from South China clays</v>
      </c>
      <c r="G823" s="143">
        <f t="shared" si="461"/>
        <v>421.19969333333336</v>
      </c>
      <c r="I823" s="118">
        <f t="shared" si="462"/>
        <v>1459.7951665000001</v>
      </c>
      <c r="K823" s="161">
        <f t="shared" si="463"/>
        <v>73.760204799999997</v>
      </c>
      <c r="L823" s="161">
        <f t="shared" si="464"/>
        <v>39.927042100000001</v>
      </c>
      <c r="M823" s="162">
        <f t="shared" si="465"/>
        <v>1282.9279656000001</v>
      </c>
      <c r="N823" s="161">
        <v>63.179954000000002</v>
      </c>
      <c r="O823" s="132">
        <v>27.363806</v>
      </c>
      <c r="P823" s="132">
        <v>9.9544571000000008</v>
      </c>
      <c r="Q823" s="132">
        <v>8.0774208000000005</v>
      </c>
      <c r="R823" s="132">
        <v>12.93225</v>
      </c>
      <c r="S823" s="132">
        <v>17.850066000000002</v>
      </c>
      <c r="T823" s="132">
        <v>34.900467999999996</v>
      </c>
      <c r="U823" s="132">
        <v>2.6087790000000002</v>
      </c>
      <c r="V823" s="132">
        <v>1278.69</v>
      </c>
      <c r="W823" s="132">
        <v>0</v>
      </c>
      <c r="X823" s="132">
        <v>0</v>
      </c>
      <c r="Y823" s="132">
        <v>0</v>
      </c>
      <c r="Z823" s="132">
        <v>4.2379655999999999</v>
      </c>
      <c r="AA823" s="132">
        <v>0</v>
      </c>
      <c r="AC823" s="118">
        <f t="shared" si="446"/>
        <v>63.179954000000002</v>
      </c>
      <c r="AD823" s="118">
        <f t="shared" si="447"/>
        <v>113.68724689999999</v>
      </c>
      <c r="AE823" s="118">
        <f t="shared" si="448"/>
        <v>44.165007700000004</v>
      </c>
      <c r="AF823" s="118">
        <f t="shared" si="449"/>
        <v>39.927042100000001</v>
      </c>
      <c r="AG823" s="118">
        <f t="shared" si="450"/>
        <v>1278.69</v>
      </c>
      <c r="AI823" s="69">
        <v>5306.7</v>
      </c>
      <c r="AJ823" s="69">
        <v>5306.7</v>
      </c>
      <c r="AK823" s="69">
        <v>0</v>
      </c>
      <c r="AL823" s="69">
        <v>0</v>
      </c>
      <c r="AM823" s="69">
        <v>0</v>
      </c>
      <c r="AN823" s="69">
        <v>0</v>
      </c>
      <c r="AO823" s="69">
        <v>0</v>
      </c>
      <c r="AQ823" s="116">
        <v>20.698096</v>
      </c>
      <c r="AR823" s="116">
        <v>19.762253000000001</v>
      </c>
      <c r="AS823" s="116">
        <v>0.55694494000000005</v>
      </c>
      <c r="AT823" s="116">
        <v>0.37889837999999998</v>
      </c>
      <c r="AU823" s="150">
        <f t="shared" si="451"/>
        <v>1.18478732376E-3</v>
      </c>
      <c r="AV823" s="150">
        <f t="shared" si="452"/>
        <v>2.0597076036560004E-6</v>
      </c>
      <c r="AW823" s="163">
        <f t="shared" si="453"/>
        <v>53.067</v>
      </c>
      <c r="AX823" s="108">
        <v>3.9087330999999998E-4</v>
      </c>
      <c r="AY823" s="196">
        <v>1.1793591E-6</v>
      </c>
      <c r="AZ823" s="196">
        <v>3.2221775999999997E-11</v>
      </c>
      <c r="BA823" s="108">
        <v>0</v>
      </c>
      <c r="BB823" s="108">
        <v>0</v>
      </c>
      <c r="BC823" s="196">
        <v>2.1645375999999999E-7</v>
      </c>
      <c r="BD823" s="108">
        <v>7.5160134000000001E-4</v>
      </c>
      <c r="BE823" s="196">
        <v>4.9362016000000001E-8</v>
      </c>
      <c r="BF823" s="196">
        <v>7.2156443999999997E-7</v>
      </c>
      <c r="BG823" s="196">
        <v>8.4530289999999996E-8</v>
      </c>
      <c r="BH823" s="108">
        <v>0</v>
      </c>
      <c r="BI823" s="196">
        <v>2.4789252999999999E-8</v>
      </c>
      <c r="BJ823" s="196">
        <v>5.1576799999999999E-12</v>
      </c>
      <c r="BK823" s="196">
        <v>6.5125199999999994E-11</v>
      </c>
      <c r="BL823" s="196">
        <v>5.2373200000000004E-6</v>
      </c>
      <c r="BM823" s="196">
        <v>3.68589E-5</v>
      </c>
      <c r="BN823" s="108">
        <v>0</v>
      </c>
      <c r="BO823" s="108">
        <v>0</v>
      </c>
      <c r="BP823" s="108">
        <v>53.067</v>
      </c>
      <c r="BQ823" s="108">
        <v>0</v>
      </c>
      <c r="BR823" s="108">
        <v>0</v>
      </c>
      <c r="BS823" s="108">
        <v>0</v>
      </c>
      <c r="BU823" s="69">
        <v>9.3115341000000004E-2</v>
      </c>
      <c r="BV823" s="69">
        <v>5.1466879000000004E-3</v>
      </c>
      <c r="BW823" s="69">
        <v>1.1744165000000001E-2</v>
      </c>
      <c r="BX823" s="69">
        <v>3.3140110999999999E-4</v>
      </c>
      <c r="BY823" s="69">
        <v>1.5946917000000001E-2</v>
      </c>
      <c r="BZ823" s="172">
        <v>4.7792447999999998E-5</v>
      </c>
      <c r="CA823" s="69">
        <v>2.1994604E-3</v>
      </c>
      <c r="CB823" s="69">
        <v>9.6981577000000002E-4</v>
      </c>
      <c r="CC823" s="69">
        <v>2.5351077E-2</v>
      </c>
      <c r="CD823" s="69">
        <v>2.3106224000000002E-2</v>
      </c>
      <c r="CE823" s="69">
        <v>0</v>
      </c>
      <c r="CF823" s="69">
        <v>0</v>
      </c>
      <c r="CG823" s="69">
        <v>0</v>
      </c>
      <c r="CH823" s="69">
        <v>1.8031042000000001E-3</v>
      </c>
      <c r="CI823" s="69">
        <v>6.4686960999999999E-3</v>
      </c>
      <c r="CJ823" s="69">
        <v>0</v>
      </c>
      <c r="CK823" s="69">
        <v>0</v>
      </c>
      <c r="CM823" s="198">
        <v>0</v>
      </c>
      <c r="CN823" s="198">
        <v>421.19968999999998</v>
      </c>
      <c r="CO823" s="198">
        <v>0</v>
      </c>
      <c r="CP823" s="198">
        <v>3.3753875999999998</v>
      </c>
      <c r="CQ823" s="197">
        <v>8.4005069999999994E-6</v>
      </c>
      <c r="CR823" s="198">
        <v>1.0491949999999999E-3</v>
      </c>
      <c r="CS823" s="198">
        <v>0.51223247999999999</v>
      </c>
      <c r="CT823" s="198">
        <v>28.248709999999999</v>
      </c>
      <c r="CU823" s="198">
        <v>5.6140351999999998E-2</v>
      </c>
      <c r="CV823" s="198">
        <v>0.20366229</v>
      </c>
      <c r="CX823" s="166"/>
    </row>
    <row r="824" spans="1:102" ht="14.4">
      <c r="A824" t="s">
        <v>3123</v>
      </c>
      <c r="B824" s="85" t="s">
        <v>527</v>
      </c>
      <c r="C824" s="113" t="str">
        <f t="shared" si="454"/>
        <v>A.100.26.203</v>
      </c>
      <c r="D824" s="9" t="s">
        <v>236</v>
      </c>
      <c r="E824" s="112" t="s">
        <v>362</v>
      </c>
      <c r="F824" s="115" t="str">
        <f t="shared" si="455"/>
        <v>Erbium from South China clays</v>
      </c>
      <c r="G824" s="143">
        <f t="shared" si="461"/>
        <v>95.137619999999998</v>
      </c>
      <c r="I824" s="118">
        <f t="shared" si="462"/>
        <v>231.97837527000002</v>
      </c>
      <c r="K824" s="161">
        <f t="shared" si="463"/>
        <v>16.715295600000001</v>
      </c>
      <c r="L824" s="161">
        <f t="shared" si="464"/>
        <v>9.0066593700000013</v>
      </c>
      <c r="M824" s="162">
        <f t="shared" si="465"/>
        <v>191.9857773</v>
      </c>
      <c r="N824" s="161">
        <v>14.270643</v>
      </c>
      <c r="O824" s="132">
        <v>6.1715403000000002</v>
      </c>
      <c r="P824" s="132">
        <v>2.2431534000000002</v>
      </c>
      <c r="Q824" s="132">
        <v>1.826514</v>
      </c>
      <c r="R824" s="132">
        <v>2.920884</v>
      </c>
      <c r="S824" s="132">
        <v>4.0005376000000004</v>
      </c>
      <c r="T824" s="132">
        <v>7.9673600000000002</v>
      </c>
      <c r="U824" s="132">
        <v>0.59196567</v>
      </c>
      <c r="V824" s="132">
        <v>191.03</v>
      </c>
      <c r="W824" s="132">
        <v>0</v>
      </c>
      <c r="X824" s="132">
        <v>0</v>
      </c>
      <c r="Y824" s="132">
        <v>0</v>
      </c>
      <c r="Z824" s="132">
        <v>0.95577730000000005</v>
      </c>
      <c r="AA824" s="132">
        <v>0</v>
      </c>
      <c r="AC824" s="118">
        <f t="shared" si="446"/>
        <v>14.270643</v>
      </c>
      <c r="AD824" s="118">
        <f t="shared" si="447"/>
        <v>25.721954970000002</v>
      </c>
      <c r="AE824" s="118">
        <f t="shared" si="448"/>
        <v>9.9624366700000007</v>
      </c>
      <c r="AF824" s="118">
        <f t="shared" si="449"/>
        <v>9.0066593700000013</v>
      </c>
      <c r="AG824" s="118">
        <f t="shared" si="450"/>
        <v>191.03</v>
      </c>
      <c r="AI824" s="69">
        <v>1198.05</v>
      </c>
      <c r="AJ824" s="69">
        <v>1198.05</v>
      </c>
      <c r="AK824" s="69">
        <v>0</v>
      </c>
      <c r="AL824" s="69">
        <v>0</v>
      </c>
      <c r="AM824" s="69">
        <v>0</v>
      </c>
      <c r="AN824" s="69">
        <v>0</v>
      </c>
      <c r="AO824" s="69">
        <v>0</v>
      </c>
      <c r="AQ824" s="116">
        <v>4.6726961999999999</v>
      </c>
      <c r="AR824" s="116">
        <v>4.4614332000000001</v>
      </c>
      <c r="AS824" s="116">
        <v>0.12572220000000001</v>
      </c>
      <c r="AT824" s="116">
        <v>8.5540770000000002E-2</v>
      </c>
      <c r="AU824" s="150">
        <f t="shared" si="451"/>
        <v>2.6747201679999997E-4</v>
      </c>
      <c r="AV824" s="150">
        <f t="shared" si="452"/>
        <v>4.6494897048789994E-7</v>
      </c>
      <c r="AW824" s="163">
        <f t="shared" si="453"/>
        <v>11.980499999999999</v>
      </c>
      <c r="AX824" s="196">
        <v>8.8287710999999995E-5</v>
      </c>
      <c r="AY824" s="196">
        <v>2.6638533999999998E-7</v>
      </c>
      <c r="AZ824" s="196">
        <v>7.2780279000000002E-12</v>
      </c>
      <c r="BA824" s="108">
        <v>0</v>
      </c>
      <c r="BB824" s="108">
        <v>0</v>
      </c>
      <c r="BC824" s="196">
        <v>4.8945800000000003E-8</v>
      </c>
      <c r="BD824" s="108">
        <v>1.6957878000000001E-4</v>
      </c>
      <c r="BE824" s="196">
        <v>1.1162030000000001E-8</v>
      </c>
      <c r="BF824" s="196">
        <v>1.6273772E-7</v>
      </c>
      <c r="BG824" s="196">
        <v>1.898832E-8</v>
      </c>
      <c r="BH824" s="108">
        <v>0</v>
      </c>
      <c r="BI824" s="196">
        <v>5.6523307000000003E-9</v>
      </c>
      <c r="BJ824" s="196">
        <v>1.1677600000000001E-12</v>
      </c>
      <c r="BK824" s="196">
        <v>1.4783999999999998E-11</v>
      </c>
      <c r="BL824" s="196">
        <v>1.18298E-6</v>
      </c>
      <c r="BM824" s="196">
        <v>8.3736000000000006E-6</v>
      </c>
      <c r="BN824" s="108">
        <v>0</v>
      </c>
      <c r="BO824" s="108">
        <v>0</v>
      </c>
      <c r="BP824" s="108">
        <v>11.980499999999999</v>
      </c>
      <c r="BQ824" s="108">
        <v>0</v>
      </c>
      <c r="BR824" s="108">
        <v>0</v>
      </c>
      <c r="BS824" s="108">
        <v>0</v>
      </c>
      <c r="BU824" s="69">
        <v>2.1043233000000001E-2</v>
      </c>
      <c r="BV824" s="69">
        <v>1.1607545999999999E-3</v>
      </c>
      <c r="BW824" s="69">
        <v>2.6526892999999998E-3</v>
      </c>
      <c r="BX824" s="172">
        <v>7.5182013000000002E-5</v>
      </c>
      <c r="BY824" s="69">
        <v>3.6003510999999999E-3</v>
      </c>
      <c r="BZ824" s="172">
        <v>1.0778449000000001E-5</v>
      </c>
      <c r="CA824" s="69">
        <v>4.9407209999999995E-4</v>
      </c>
      <c r="CB824" s="69">
        <v>2.1871887000000001E-4</v>
      </c>
      <c r="CC824" s="69">
        <v>5.6878787999999998E-3</v>
      </c>
      <c r="CD824" s="69">
        <v>5.2748478000000003E-3</v>
      </c>
      <c r="CE824" s="69">
        <v>0</v>
      </c>
      <c r="CF824" s="69">
        <v>0</v>
      </c>
      <c r="CG824" s="69">
        <v>0</v>
      </c>
      <c r="CH824" s="69">
        <v>4.0757590000000001E-4</v>
      </c>
      <c r="CI824" s="69">
        <v>1.4603843E-3</v>
      </c>
      <c r="CJ824" s="69">
        <v>0</v>
      </c>
      <c r="CK824" s="69">
        <v>0</v>
      </c>
      <c r="CM824" s="198">
        <v>0</v>
      </c>
      <c r="CN824" s="198">
        <v>95.137619999999998</v>
      </c>
      <c r="CO824" s="198">
        <v>0</v>
      </c>
      <c r="CP824" s="198">
        <v>0.76126680000000002</v>
      </c>
      <c r="CQ824" s="197">
        <v>1.9180140000000001E-6</v>
      </c>
      <c r="CR824" s="198">
        <v>2.3953000000000001E-4</v>
      </c>
      <c r="CS824" s="198">
        <v>0.11563138000000001</v>
      </c>
      <c r="CT824" s="198">
        <v>6.4298200000000003</v>
      </c>
      <c r="CU824" s="198">
        <v>1.2610994E-2</v>
      </c>
      <c r="CV824" s="198">
        <v>4.5931184999999999E-2</v>
      </c>
      <c r="CX824" s="166"/>
    </row>
    <row r="825" spans="1:102" ht="14.4">
      <c r="A825" t="s">
        <v>3124</v>
      </c>
      <c r="B825" s="85" t="s">
        <v>527</v>
      </c>
      <c r="C825" s="113" t="str">
        <f t="shared" si="454"/>
        <v>A.100.26.204</v>
      </c>
      <c r="D825" s="9" t="s">
        <v>236</v>
      </c>
      <c r="E825" s="112" t="s">
        <v>362</v>
      </c>
      <c r="F825" s="115" t="str">
        <f t="shared" si="455"/>
        <v>Europium from South China clays</v>
      </c>
      <c r="G825" s="143">
        <f t="shared" si="461"/>
        <v>840.35346666666669</v>
      </c>
      <c r="I825" s="118">
        <f t="shared" si="462"/>
        <v>2857.9678392999999</v>
      </c>
      <c r="K825" s="161">
        <f t="shared" si="463"/>
        <v>147.41763900000001</v>
      </c>
      <c r="L825" s="161">
        <f t="shared" si="464"/>
        <v>79.624402099999998</v>
      </c>
      <c r="M825" s="162">
        <f t="shared" si="465"/>
        <v>2504.8727782000001</v>
      </c>
      <c r="N825" s="161">
        <v>126.05302</v>
      </c>
      <c r="O825" s="132">
        <v>54.581256000000003</v>
      </c>
      <c r="P825" s="132">
        <v>19.829540999999999</v>
      </c>
      <c r="Q825" s="132">
        <v>16.207699000000002</v>
      </c>
      <c r="R825" s="132">
        <v>25.836708000000002</v>
      </c>
      <c r="S825" s="132">
        <v>35.608618</v>
      </c>
      <c r="T825" s="132">
        <v>69.764613999999995</v>
      </c>
      <c r="U825" s="132">
        <v>5.2136050999999997</v>
      </c>
      <c r="V825" s="132">
        <v>2496.4059000000002</v>
      </c>
      <c r="W825" s="132">
        <v>0</v>
      </c>
      <c r="X825" s="132">
        <v>0</v>
      </c>
      <c r="Y825" s="132">
        <v>0</v>
      </c>
      <c r="Z825" s="132">
        <v>8.4668782</v>
      </c>
      <c r="AA825" s="132">
        <v>0</v>
      </c>
      <c r="AC825" s="118">
        <f t="shared" si="446"/>
        <v>126.05302</v>
      </c>
      <c r="AD825" s="118">
        <f t="shared" si="447"/>
        <v>227.04204110000001</v>
      </c>
      <c r="AE825" s="118">
        <f t="shared" si="448"/>
        <v>88.091280299999994</v>
      </c>
      <c r="AF825" s="118">
        <f t="shared" si="449"/>
        <v>79.624402099999998</v>
      </c>
      <c r="AG825" s="118">
        <f t="shared" si="450"/>
        <v>2496.4059000000002</v>
      </c>
      <c r="AI825" s="69">
        <v>10588.366</v>
      </c>
      <c r="AJ825" s="69">
        <v>10588.366</v>
      </c>
      <c r="AK825" s="69">
        <v>0</v>
      </c>
      <c r="AL825" s="69">
        <v>0</v>
      </c>
      <c r="AM825" s="69">
        <v>0</v>
      </c>
      <c r="AN825" s="69">
        <v>0</v>
      </c>
      <c r="AO825" s="69">
        <v>0</v>
      </c>
      <c r="AQ825" s="116">
        <v>41.301023999999998</v>
      </c>
      <c r="AR825" s="116">
        <v>39.433962999999999</v>
      </c>
      <c r="AS825" s="116">
        <v>1.1110521</v>
      </c>
      <c r="AT825" s="116">
        <v>0.75600935999999996</v>
      </c>
      <c r="AU825" s="150">
        <f t="shared" si="451"/>
        <v>2.3641463979600002E-3</v>
      </c>
      <c r="AV825" s="150">
        <f t="shared" si="452"/>
        <v>4.1089203923120012E-6</v>
      </c>
      <c r="AW825" s="163">
        <f t="shared" si="453"/>
        <v>105.88366000000001</v>
      </c>
      <c r="AX825" s="108">
        <v>7.7984802999999997E-4</v>
      </c>
      <c r="AY825" s="196">
        <v>2.3529898E-6</v>
      </c>
      <c r="AZ825" s="196">
        <v>6.4287042000000003E-11</v>
      </c>
      <c r="BA825" s="108">
        <v>0</v>
      </c>
      <c r="BB825" s="108">
        <v>0</v>
      </c>
      <c r="BC825" s="196">
        <v>4.3432396000000001E-7</v>
      </c>
      <c r="BD825" s="108">
        <v>1.4997394000000001E-3</v>
      </c>
      <c r="BE825" s="196">
        <v>9.9047049999999996E-8</v>
      </c>
      <c r="BF825" s="196">
        <v>1.4390152999999999E-6</v>
      </c>
      <c r="BG825" s="196">
        <v>1.6811317E-7</v>
      </c>
      <c r="BH825" s="108">
        <v>0</v>
      </c>
      <c r="BI825" s="196">
        <v>4.9550364000000001E-8</v>
      </c>
      <c r="BJ825" s="196">
        <v>1.0303050000000001E-11</v>
      </c>
      <c r="BK825" s="196">
        <v>1.3011821999999999E-10</v>
      </c>
      <c r="BL825" s="196">
        <v>1.0459297E-5</v>
      </c>
      <c r="BM825" s="196">
        <v>7.3665347000000003E-5</v>
      </c>
      <c r="BN825" s="108">
        <v>0</v>
      </c>
      <c r="BO825" s="108">
        <v>0</v>
      </c>
      <c r="BP825" s="108">
        <v>105.88366000000001</v>
      </c>
      <c r="BQ825" s="108">
        <v>0</v>
      </c>
      <c r="BR825" s="108">
        <v>0</v>
      </c>
      <c r="BS825" s="108">
        <v>0</v>
      </c>
      <c r="BU825" s="69">
        <v>0.18589151000000001</v>
      </c>
      <c r="BV825" s="69">
        <v>1.0263789000000001E-2</v>
      </c>
      <c r="BW825" s="69">
        <v>2.3431285E-2</v>
      </c>
      <c r="BX825" s="69">
        <v>6.6224416999999995E-4</v>
      </c>
      <c r="BY825" s="69">
        <v>3.1843644999999997E-2</v>
      </c>
      <c r="BZ825" s="172">
        <v>9.5244105999999995E-5</v>
      </c>
      <c r="CA825" s="69">
        <v>4.3742692999999997E-3</v>
      </c>
      <c r="CB825" s="69">
        <v>1.9327162E-3</v>
      </c>
      <c r="CC825" s="69">
        <v>5.0578032000000002E-2</v>
      </c>
      <c r="CD825" s="69">
        <v>4.6188485000000001E-2</v>
      </c>
      <c r="CE825" s="69">
        <v>0</v>
      </c>
      <c r="CF825" s="69">
        <v>0</v>
      </c>
      <c r="CG825" s="69">
        <v>0</v>
      </c>
      <c r="CH825" s="69">
        <v>3.6149268999999999E-3</v>
      </c>
      <c r="CI825" s="69">
        <v>1.2906877000000001E-2</v>
      </c>
      <c r="CJ825" s="69">
        <v>0</v>
      </c>
      <c r="CK825" s="69">
        <v>0</v>
      </c>
      <c r="CM825" s="198">
        <v>0</v>
      </c>
      <c r="CN825" s="198">
        <v>840.35348999999997</v>
      </c>
      <c r="CO825" s="198">
        <v>0</v>
      </c>
      <c r="CP825" s="198">
        <v>6.7315727000000001</v>
      </c>
      <c r="CQ825" s="197">
        <v>1.6791928000000001E-5</v>
      </c>
      <c r="CR825" s="198">
        <v>2.0973020000000001E-3</v>
      </c>
      <c r="CS825" s="198">
        <v>1.0227164</v>
      </c>
      <c r="CT825" s="198">
        <v>56.460109000000003</v>
      </c>
      <c r="CU825" s="198">
        <v>0.11165149000000001</v>
      </c>
      <c r="CV825" s="198">
        <v>0.40587234999999999</v>
      </c>
      <c r="CX825" s="166"/>
    </row>
    <row r="826" spans="1:102" ht="14.4">
      <c r="A826" t="s">
        <v>3125</v>
      </c>
      <c r="B826" s="85" t="s">
        <v>527</v>
      </c>
      <c r="C826" s="113" t="str">
        <f t="shared" si="454"/>
        <v>A.100.26.205</v>
      </c>
      <c r="D826" s="9" t="s">
        <v>236</v>
      </c>
      <c r="E826" s="112" t="s">
        <v>362</v>
      </c>
      <c r="F826" s="115" t="str">
        <f t="shared" si="455"/>
        <v>Gadolinium from South China clays</v>
      </c>
      <c r="G826" s="143">
        <f t="shared" si="461"/>
        <v>48.044594000000004</v>
      </c>
      <c r="I826" s="118">
        <f t="shared" si="462"/>
        <v>65.667457740000003</v>
      </c>
      <c r="K826" s="161">
        <f t="shared" si="463"/>
        <v>8.4101498100000001</v>
      </c>
      <c r="L826" s="161">
        <f t="shared" si="464"/>
        <v>4.54734908</v>
      </c>
      <c r="M826" s="162">
        <f t="shared" si="465"/>
        <v>45.503269750000001</v>
      </c>
      <c r="N826" s="161">
        <v>7.2066891000000002</v>
      </c>
      <c r="O826" s="132">
        <v>3.1146028000000001</v>
      </c>
      <c r="P826" s="132">
        <v>1.1328788000000001</v>
      </c>
      <c r="Q826" s="132">
        <v>0.92193860999999999</v>
      </c>
      <c r="R826" s="132">
        <v>1.4733772000000001</v>
      </c>
      <c r="S826" s="132">
        <v>2.0550185000000001</v>
      </c>
      <c r="T826" s="132">
        <v>3.9598154999999999</v>
      </c>
      <c r="U826" s="132">
        <v>0.29986748000000002</v>
      </c>
      <c r="V826" s="132">
        <v>45.019801999999999</v>
      </c>
      <c r="W826" s="132">
        <v>0</v>
      </c>
      <c r="X826" s="132">
        <v>0</v>
      </c>
      <c r="Y826" s="132">
        <v>0</v>
      </c>
      <c r="Z826" s="132">
        <v>0.48346774999999997</v>
      </c>
      <c r="AA826" s="132">
        <v>0</v>
      </c>
      <c r="AC826" s="118">
        <f t="shared" si="446"/>
        <v>7.2066891000000002</v>
      </c>
      <c r="AD826" s="118">
        <f t="shared" si="447"/>
        <v>12.957498889999998</v>
      </c>
      <c r="AE826" s="118">
        <f t="shared" si="448"/>
        <v>5.03081683</v>
      </c>
      <c r="AF826" s="118">
        <f t="shared" si="449"/>
        <v>4.54734908</v>
      </c>
      <c r="AG826" s="118">
        <f t="shared" si="450"/>
        <v>45.019801999999999</v>
      </c>
      <c r="AI826" s="69">
        <v>605.04949999999997</v>
      </c>
      <c r="AJ826" s="69">
        <v>605.04949999999997</v>
      </c>
      <c r="AK826" s="69">
        <v>0</v>
      </c>
      <c r="AL826" s="69">
        <v>0</v>
      </c>
      <c r="AM826" s="69">
        <v>0</v>
      </c>
      <c r="AN826" s="69">
        <v>0</v>
      </c>
      <c r="AO826" s="69">
        <v>0</v>
      </c>
      <c r="AQ826" s="116">
        <v>2.35859</v>
      </c>
      <c r="AR826" s="116">
        <v>2.2519151000000002</v>
      </c>
      <c r="AS826" s="116">
        <v>6.3474378999999997E-2</v>
      </c>
      <c r="AT826" s="116">
        <v>4.3200534999999998E-2</v>
      </c>
      <c r="AU826" s="150">
        <f t="shared" si="451"/>
        <v>1.35006900645E-4</v>
      </c>
      <c r="AV826" s="150">
        <f t="shared" si="452"/>
        <v>2.3474252128468E-7</v>
      </c>
      <c r="AW826" s="163">
        <f t="shared" si="453"/>
        <v>6.0504949999999997</v>
      </c>
      <c r="AX826" s="196">
        <v>4.4585383000000002E-5</v>
      </c>
      <c r="AY826" s="196">
        <v>1.3452485999999999E-7</v>
      </c>
      <c r="AZ826" s="196">
        <v>3.6754114000000004E-12</v>
      </c>
      <c r="BA826" s="108">
        <v>0</v>
      </c>
      <c r="BB826" s="108">
        <v>0</v>
      </c>
      <c r="BC826" s="196">
        <v>2.4705545E-8</v>
      </c>
      <c r="BD826" s="196">
        <v>8.5568723000000002E-5</v>
      </c>
      <c r="BE826" s="196">
        <v>5.6340692999999999E-9</v>
      </c>
      <c r="BF826" s="196">
        <v>8.2124277E-8</v>
      </c>
      <c r="BG826" s="196">
        <v>9.6277227999999996E-9</v>
      </c>
      <c r="BH826" s="108">
        <v>0</v>
      </c>
      <c r="BI826" s="196">
        <v>2.8198841000000001E-9</v>
      </c>
      <c r="BJ826" s="196">
        <v>5.9178218000000002E-13</v>
      </c>
      <c r="BK826" s="196">
        <v>7.4408910999999996E-12</v>
      </c>
      <c r="BL826" s="196">
        <v>6.0195050000000003E-7</v>
      </c>
      <c r="BM826" s="196">
        <v>4.2261386000000003E-6</v>
      </c>
      <c r="BN826" s="108">
        <v>0</v>
      </c>
      <c r="BO826" s="108">
        <v>0</v>
      </c>
      <c r="BP826" s="108">
        <v>6.0504949999999997</v>
      </c>
      <c r="BQ826" s="108">
        <v>0</v>
      </c>
      <c r="BR826" s="108">
        <v>0</v>
      </c>
      <c r="BS826" s="108">
        <v>0</v>
      </c>
      <c r="BU826" s="69">
        <v>1.0626784E-2</v>
      </c>
      <c r="BV826" s="69">
        <v>5.8576072E-4</v>
      </c>
      <c r="BW826" s="69">
        <v>1.3396108E-3</v>
      </c>
      <c r="BX826" s="172">
        <v>3.8061771999999999E-5</v>
      </c>
      <c r="BY826" s="69">
        <v>1.8163227E-3</v>
      </c>
      <c r="BZ826" s="172">
        <v>5.4379483000000004E-6</v>
      </c>
      <c r="CA826" s="69">
        <v>2.5051132E-4</v>
      </c>
      <c r="CB826" s="69">
        <v>1.1034815E-4</v>
      </c>
      <c r="CC826" s="69">
        <v>2.9158282000000002E-3</v>
      </c>
      <c r="CD826" s="69">
        <v>2.6216459E-3</v>
      </c>
      <c r="CE826" s="69">
        <v>0</v>
      </c>
      <c r="CF826" s="69">
        <v>0</v>
      </c>
      <c r="CG826" s="69">
        <v>0</v>
      </c>
      <c r="CH826" s="69">
        <v>2.0572044999999999E-4</v>
      </c>
      <c r="CI826" s="69">
        <v>7.3753583000000004E-4</v>
      </c>
      <c r="CJ826" s="69">
        <v>0</v>
      </c>
      <c r="CK826" s="69">
        <v>0</v>
      </c>
      <c r="CM826" s="198">
        <v>0</v>
      </c>
      <c r="CN826" s="198">
        <v>48.044593999999996</v>
      </c>
      <c r="CO826" s="198">
        <v>0</v>
      </c>
      <c r="CP826" s="198">
        <v>0.38416792</v>
      </c>
      <c r="CQ826" s="197">
        <v>9.5235148999999998E-7</v>
      </c>
      <c r="CR826" s="198">
        <v>1.190297E-4</v>
      </c>
      <c r="CS826" s="198">
        <v>5.8337401999999997E-2</v>
      </c>
      <c r="CT826" s="198">
        <v>3.2242079000000001</v>
      </c>
      <c r="CU826" s="198">
        <v>6.3942019999999999E-3</v>
      </c>
      <c r="CV826" s="198">
        <v>2.3173223E-2</v>
      </c>
      <c r="CX826" s="166"/>
    </row>
    <row r="827" spans="1:102" ht="14.4">
      <c r="A827" t="s">
        <v>3126</v>
      </c>
      <c r="B827" s="85" t="s">
        <v>527</v>
      </c>
      <c r="C827" s="113" t="str">
        <f t="shared" si="454"/>
        <v>A.100.26.206</v>
      </c>
      <c r="D827" s="9" t="s">
        <v>236</v>
      </c>
      <c r="E827" s="112" t="s">
        <v>362</v>
      </c>
      <c r="F827" s="115" t="str">
        <f t="shared" si="455"/>
        <v>Holmium from South China clays</v>
      </c>
      <c r="G827" s="143">
        <f t="shared" si="461"/>
        <v>73.380506666666662</v>
      </c>
      <c r="I827" s="118">
        <f t="shared" si="462"/>
        <v>486.87896474999997</v>
      </c>
      <c r="K827" s="161">
        <f t="shared" si="463"/>
        <v>12.721661599999999</v>
      </c>
      <c r="L827" s="161">
        <f t="shared" si="464"/>
        <v>6.9545629900000003</v>
      </c>
      <c r="M827" s="162">
        <f t="shared" si="465"/>
        <v>456.19566415999998</v>
      </c>
      <c r="N827" s="161">
        <v>11.007076</v>
      </c>
      <c r="O827" s="132">
        <v>4.7648760000000001</v>
      </c>
      <c r="P827" s="132">
        <v>1.7330706</v>
      </c>
      <c r="Q827" s="132">
        <v>1.4090543</v>
      </c>
      <c r="R827" s="132">
        <v>2.2559228</v>
      </c>
      <c r="S827" s="132">
        <v>3.1013834</v>
      </c>
      <c r="T827" s="132">
        <v>5.9553010999999998</v>
      </c>
      <c r="U827" s="132">
        <v>0.45661638999999998</v>
      </c>
      <c r="V827" s="132">
        <v>455.45544999999998</v>
      </c>
      <c r="W827" s="132">
        <v>0</v>
      </c>
      <c r="X827" s="132">
        <v>0</v>
      </c>
      <c r="Y827" s="132">
        <v>0</v>
      </c>
      <c r="Z827" s="132">
        <v>0.74021415999999995</v>
      </c>
      <c r="AA827" s="132">
        <v>0</v>
      </c>
      <c r="AC827" s="118">
        <f t="shared" si="446"/>
        <v>11.007076</v>
      </c>
      <c r="AD827" s="118">
        <f t="shared" si="447"/>
        <v>19.67622459</v>
      </c>
      <c r="AE827" s="118">
        <f t="shared" si="448"/>
        <v>7.6947771500000002</v>
      </c>
      <c r="AF827" s="118">
        <f t="shared" si="449"/>
        <v>6.9545629900000003</v>
      </c>
      <c r="AG827" s="118">
        <f t="shared" si="450"/>
        <v>455.45544999999998</v>
      </c>
      <c r="AI827" s="69">
        <v>924.20791999999994</v>
      </c>
      <c r="AJ827" s="69">
        <v>924.20791999999994</v>
      </c>
      <c r="AK827" s="69">
        <v>0</v>
      </c>
      <c r="AL827" s="69">
        <v>0</v>
      </c>
      <c r="AM827" s="69">
        <v>0</v>
      </c>
      <c r="AN827" s="69">
        <v>0</v>
      </c>
      <c r="AO827" s="69">
        <v>0</v>
      </c>
      <c r="AQ827" s="116">
        <v>3.6057923999999999</v>
      </c>
      <c r="AR827" s="116">
        <v>3.4428079</v>
      </c>
      <c r="AS827" s="116">
        <v>9.6996065000000006E-2</v>
      </c>
      <c r="AT827" s="116">
        <v>6.5988446000000006E-2</v>
      </c>
      <c r="AU827" s="150">
        <f t="shared" si="451"/>
        <v>2.0640335074E-4</v>
      </c>
      <c r="AV827" s="150">
        <f t="shared" si="452"/>
        <v>3.5871325680351003E-7</v>
      </c>
      <c r="AW827" s="163">
        <f t="shared" si="453"/>
        <v>9.2420791999999992</v>
      </c>
      <c r="AX827" s="196">
        <v>6.8097108999999993E-5</v>
      </c>
      <c r="AY827" s="196">
        <v>2.0546541E-7</v>
      </c>
      <c r="AZ827" s="196">
        <v>5.6136086000000004E-12</v>
      </c>
      <c r="BA827" s="108">
        <v>0</v>
      </c>
      <c r="BB827" s="108">
        <v>0</v>
      </c>
      <c r="BC827" s="196">
        <v>3.7758969999999998E-8</v>
      </c>
      <c r="BD827" s="108">
        <v>1.3093575999999999E-4</v>
      </c>
      <c r="BE827" s="196">
        <v>8.6108871000000006E-9</v>
      </c>
      <c r="BF827" s="196">
        <v>1.2563509000000001E-7</v>
      </c>
      <c r="BG827" s="196">
        <v>1.4732604E-8</v>
      </c>
      <c r="BH827" s="108">
        <v>0</v>
      </c>
      <c r="BI827" s="196">
        <v>4.2515136000000003E-9</v>
      </c>
      <c r="BJ827" s="196">
        <v>8.9710890999999996E-13</v>
      </c>
      <c r="BK827" s="196">
        <v>1.1241386E-11</v>
      </c>
      <c r="BL827" s="196">
        <v>9.1272276999999997E-7</v>
      </c>
      <c r="BM827" s="196">
        <v>6.4200000000000004E-6</v>
      </c>
      <c r="BN827" s="108">
        <v>0</v>
      </c>
      <c r="BO827" s="108">
        <v>0</v>
      </c>
      <c r="BP827" s="108">
        <v>9.2420791999999992</v>
      </c>
      <c r="BQ827" s="108">
        <v>0</v>
      </c>
      <c r="BR827" s="108">
        <v>0</v>
      </c>
      <c r="BS827" s="108">
        <v>0</v>
      </c>
      <c r="BU827" s="69">
        <v>1.6123820000000001E-2</v>
      </c>
      <c r="BV827" s="69">
        <v>8.9610384999999995E-4</v>
      </c>
      <c r="BW827" s="69">
        <v>2.0460432000000001E-3</v>
      </c>
      <c r="BX827" s="172">
        <v>5.7956842999999998E-5</v>
      </c>
      <c r="BY827" s="69">
        <v>2.7803602E-3</v>
      </c>
      <c r="BZ827" s="172">
        <v>8.3183227999999993E-6</v>
      </c>
      <c r="CA827" s="69">
        <v>3.8333926E-4</v>
      </c>
      <c r="CB827" s="69">
        <v>1.6879739E-4</v>
      </c>
      <c r="CC827" s="69">
        <v>4.3990451999999999E-3</v>
      </c>
      <c r="CD827" s="69">
        <v>3.9428170000000004E-3</v>
      </c>
      <c r="CE827" s="69">
        <v>0</v>
      </c>
      <c r="CF827" s="69">
        <v>0</v>
      </c>
      <c r="CG827" s="69">
        <v>0</v>
      </c>
      <c r="CH827" s="69">
        <v>3.1445889000000001E-4</v>
      </c>
      <c r="CI827" s="69">
        <v>1.1265795999999999E-3</v>
      </c>
      <c r="CJ827" s="69">
        <v>0</v>
      </c>
      <c r="CK827" s="69">
        <v>0</v>
      </c>
      <c r="CM827" s="198">
        <v>0</v>
      </c>
      <c r="CN827" s="198">
        <v>73.380504999999999</v>
      </c>
      <c r="CO827" s="198">
        <v>0</v>
      </c>
      <c r="CP827" s="198">
        <v>0.58770692999999996</v>
      </c>
      <c r="CQ827" s="197">
        <v>1.4308485000000001E-6</v>
      </c>
      <c r="CR827" s="198">
        <v>1.7899505000000001E-4</v>
      </c>
      <c r="CS827" s="198">
        <v>8.9293836000000001E-2</v>
      </c>
      <c r="CT827" s="198">
        <v>4.8758514999999996</v>
      </c>
      <c r="CU827" s="198">
        <v>9.7845823000000005E-3</v>
      </c>
      <c r="CV827" s="198">
        <v>3.5447623999999997E-2</v>
      </c>
      <c r="CX827" s="166"/>
    </row>
    <row r="828" spans="1:102" ht="14.4">
      <c r="A828" t="s">
        <v>3127</v>
      </c>
      <c r="B828" s="85" t="s">
        <v>527</v>
      </c>
      <c r="C828" s="113" t="str">
        <f t="shared" si="454"/>
        <v>A.100.26.207</v>
      </c>
      <c r="D828" s="9" t="s">
        <v>236</v>
      </c>
      <c r="E828" s="112" t="s">
        <v>362</v>
      </c>
      <c r="F828" s="115" t="str">
        <f t="shared" si="455"/>
        <v>Lanthanum from South China clays</v>
      </c>
      <c r="G828" s="143">
        <f t="shared" si="461"/>
        <v>6.0147920666666668</v>
      </c>
      <c r="I828" s="118">
        <f t="shared" si="462"/>
        <v>117.12048719699999</v>
      </c>
      <c r="K828" s="161">
        <f t="shared" si="463"/>
        <v>1.1858667399999998</v>
      </c>
      <c r="L828" s="161">
        <f t="shared" si="464"/>
        <v>0.56596937000000003</v>
      </c>
      <c r="M828" s="162">
        <f t="shared" si="465"/>
        <v>114.466432277</v>
      </c>
      <c r="N828" s="161">
        <v>0.90221881000000004</v>
      </c>
      <c r="O828" s="132">
        <v>0.3899455</v>
      </c>
      <c r="P828" s="132">
        <v>0.14194802000000001</v>
      </c>
      <c r="Q828" s="132">
        <v>0.11585584</v>
      </c>
      <c r="R828" s="132">
        <v>0.18501583999999999</v>
      </c>
      <c r="S828" s="132">
        <v>0.26137419000000001</v>
      </c>
      <c r="T828" s="132">
        <v>0.62362086999999999</v>
      </c>
      <c r="U828" s="132">
        <v>3.4075849999999998E-2</v>
      </c>
      <c r="V828" s="132">
        <v>114.40594</v>
      </c>
      <c r="W828" s="132">
        <v>0</v>
      </c>
      <c r="X828" s="132">
        <v>0</v>
      </c>
      <c r="Y828" s="132">
        <v>0</v>
      </c>
      <c r="Z828" s="132">
        <v>6.0492276999999997E-2</v>
      </c>
      <c r="AA828" s="132">
        <v>0</v>
      </c>
      <c r="AC828" s="118">
        <f t="shared" si="446"/>
        <v>0.90221881000000004</v>
      </c>
      <c r="AD828" s="118">
        <f t="shared" si="447"/>
        <v>1.7518361099999999</v>
      </c>
      <c r="AE828" s="118">
        <f t="shared" si="448"/>
        <v>0.62646164700000007</v>
      </c>
      <c r="AF828" s="118">
        <f t="shared" si="449"/>
        <v>0.56596937000000003</v>
      </c>
      <c r="AG828" s="118">
        <f t="shared" si="450"/>
        <v>114.40594</v>
      </c>
      <c r="AI828" s="69">
        <v>75.891088999999994</v>
      </c>
      <c r="AJ828" s="69">
        <v>75.891088999999994</v>
      </c>
      <c r="AK828" s="69">
        <v>0</v>
      </c>
      <c r="AL828" s="69">
        <v>0</v>
      </c>
      <c r="AM828" s="69">
        <v>0</v>
      </c>
      <c r="AN828" s="69">
        <v>0</v>
      </c>
      <c r="AO828" s="69">
        <v>0</v>
      </c>
      <c r="AQ828" s="116">
        <v>0.29521396</v>
      </c>
      <c r="AR828" s="116">
        <v>0.28182941</v>
      </c>
      <c r="AS828" s="116">
        <v>7.9659320999999998E-3</v>
      </c>
      <c r="AT828" s="116">
        <v>5.4186238000000003E-3</v>
      </c>
      <c r="AU828" s="150">
        <f t="shared" si="451"/>
        <v>1.6896247025700001E-5</v>
      </c>
      <c r="AV828" s="150">
        <f t="shared" si="452"/>
        <v>2.9459808460268001E-8</v>
      </c>
      <c r="AW828" s="163">
        <f t="shared" si="453"/>
        <v>0.75891089</v>
      </c>
      <c r="AX828" s="196">
        <v>5.581727E-6</v>
      </c>
      <c r="AY828" s="196">
        <v>1.6841417999999999E-8</v>
      </c>
      <c r="AZ828" s="196">
        <v>4.6013159000000001E-13</v>
      </c>
      <c r="BA828" s="108">
        <v>0</v>
      </c>
      <c r="BB828" s="108">
        <v>0</v>
      </c>
      <c r="BC828" s="196">
        <v>3.1046336999999998E-9</v>
      </c>
      <c r="BD828" s="196">
        <v>1.0722455E-5</v>
      </c>
      <c r="BE828" s="196">
        <v>7.0800791999999996E-10</v>
      </c>
      <c r="BF828" s="196">
        <v>1.0283801999999999E-8</v>
      </c>
      <c r="BG828" s="196">
        <v>1.2056534999999999E-9</v>
      </c>
      <c r="BH828" s="108">
        <v>0</v>
      </c>
      <c r="BI828" s="196">
        <v>4.1936778000000001E-10</v>
      </c>
      <c r="BJ828" s="196">
        <v>7.3782178000000001E-14</v>
      </c>
      <c r="BK828" s="196">
        <v>1.0253465000000001E-12</v>
      </c>
      <c r="BL828" s="196">
        <v>7.3118812000000001E-8</v>
      </c>
      <c r="BM828" s="196">
        <v>5.1584157999999995E-7</v>
      </c>
      <c r="BN828" s="108">
        <v>0</v>
      </c>
      <c r="BO828" s="108">
        <v>0</v>
      </c>
      <c r="BP828" s="108">
        <v>0.75891089</v>
      </c>
      <c r="BQ828" s="108">
        <v>0</v>
      </c>
      <c r="BR828" s="108">
        <v>0</v>
      </c>
      <c r="BS828" s="108">
        <v>0</v>
      </c>
      <c r="BU828" s="69">
        <v>1.4275170999999999E-3</v>
      </c>
      <c r="BV828" s="172">
        <v>7.3352236000000004E-5</v>
      </c>
      <c r="BW828" s="69">
        <v>1.6770836E-4</v>
      </c>
      <c r="BX828" s="172">
        <v>4.3863709999999999E-6</v>
      </c>
      <c r="BY828" s="69">
        <v>2.2790913000000001E-4</v>
      </c>
      <c r="BZ828" s="172">
        <v>6.8146789999999998E-7</v>
      </c>
      <c r="CA828" s="172">
        <v>3.1370849999999998E-5</v>
      </c>
      <c r="CB828" s="172">
        <v>1.3828510000000001E-5</v>
      </c>
      <c r="CC828" s="69">
        <v>3.7710210000000002E-4</v>
      </c>
      <c r="CD828" s="69">
        <v>4.1283109000000003E-4</v>
      </c>
      <c r="CE828" s="69">
        <v>0</v>
      </c>
      <c r="CF828" s="69">
        <v>0</v>
      </c>
      <c r="CG828" s="69">
        <v>0</v>
      </c>
      <c r="CH828" s="172">
        <v>2.5838205E-5</v>
      </c>
      <c r="CI828" s="172">
        <v>9.2508788999999994E-5</v>
      </c>
      <c r="CJ828" s="69">
        <v>0</v>
      </c>
      <c r="CK828" s="69">
        <v>0</v>
      </c>
      <c r="CM828" s="198">
        <v>0</v>
      </c>
      <c r="CN828" s="198">
        <v>6.0147921000000002</v>
      </c>
      <c r="CO828" s="198">
        <v>0</v>
      </c>
      <c r="CP828" s="198">
        <v>4.8106138999999999E-2</v>
      </c>
      <c r="CQ828" s="197">
        <v>1.5296337000000001E-7</v>
      </c>
      <c r="CR828" s="197">
        <v>1.8787129000000001E-5</v>
      </c>
      <c r="CS828" s="198">
        <v>7.3178215000000001E-3</v>
      </c>
      <c r="CT828" s="198">
        <v>0.44404949999999999</v>
      </c>
      <c r="CU828" s="198">
        <v>8.0072848000000004E-4</v>
      </c>
      <c r="CV828" s="198">
        <v>2.9040009999999998E-3</v>
      </c>
      <c r="CX828" s="166"/>
    </row>
    <row r="829" spans="1:102" ht="14.4">
      <c r="A829" t="s">
        <v>3128</v>
      </c>
      <c r="B829" s="85" t="s">
        <v>527</v>
      </c>
      <c r="C829" s="113" t="str">
        <f t="shared" si="454"/>
        <v>A.100.26.208</v>
      </c>
      <c r="D829" s="9" t="s">
        <v>236</v>
      </c>
      <c r="E829" s="112" t="s">
        <v>362</v>
      </c>
      <c r="F829" s="115" t="str">
        <f t="shared" si="455"/>
        <v>Lutetium from South China clays</v>
      </c>
      <c r="G829" s="143">
        <f t="shared" si="461"/>
        <v>1519.9667333333334</v>
      </c>
      <c r="I829" s="118">
        <f t="shared" si="462"/>
        <v>2695.6606167</v>
      </c>
      <c r="K829" s="161">
        <f t="shared" si="463"/>
        <v>265.68132200000002</v>
      </c>
      <c r="L829" s="161">
        <f t="shared" si="464"/>
        <v>143.52957370000001</v>
      </c>
      <c r="M829" s="162">
        <f t="shared" si="465"/>
        <v>2058.4547109999999</v>
      </c>
      <c r="N829" s="161">
        <v>227.99501000000001</v>
      </c>
      <c r="O829" s="132">
        <v>98.401009000000002</v>
      </c>
      <c r="P829" s="132">
        <v>35.72363</v>
      </c>
      <c r="Q829" s="132">
        <v>29.215789000000001</v>
      </c>
      <c r="R829" s="132">
        <v>46.503295000000001</v>
      </c>
      <c r="S829" s="132">
        <v>64.230058</v>
      </c>
      <c r="T829" s="132">
        <v>125.73218</v>
      </c>
      <c r="U829" s="132">
        <v>9.4049347000000001</v>
      </c>
      <c r="V829" s="132">
        <v>2043.1782000000001</v>
      </c>
      <c r="W829" s="132">
        <v>0</v>
      </c>
      <c r="X829" s="132">
        <v>0</v>
      </c>
      <c r="Y829" s="132">
        <v>0</v>
      </c>
      <c r="Z829" s="132">
        <v>15.276510999999999</v>
      </c>
      <c r="AA829" s="132">
        <v>0</v>
      </c>
      <c r="AC829" s="118">
        <f t="shared" si="446"/>
        <v>227.99501000000001</v>
      </c>
      <c r="AD829" s="118">
        <f t="shared" si="447"/>
        <v>409.21089570000004</v>
      </c>
      <c r="AE829" s="118">
        <f t="shared" si="448"/>
        <v>158.80608470000001</v>
      </c>
      <c r="AF829" s="118">
        <f t="shared" si="449"/>
        <v>143.52957370000001</v>
      </c>
      <c r="AG829" s="118">
        <f t="shared" si="450"/>
        <v>2043.1782000000001</v>
      </c>
      <c r="AI829" s="69">
        <v>19149.505000000001</v>
      </c>
      <c r="AJ829" s="69">
        <v>19149.505000000001</v>
      </c>
      <c r="AK829" s="69">
        <v>0</v>
      </c>
      <c r="AL829" s="69">
        <v>0</v>
      </c>
      <c r="AM829" s="69">
        <v>0</v>
      </c>
      <c r="AN829" s="69">
        <v>0</v>
      </c>
      <c r="AO829" s="69">
        <v>0</v>
      </c>
      <c r="AQ829" s="116">
        <v>74.519998000000001</v>
      </c>
      <c r="AR829" s="116">
        <v>71.145959000000005</v>
      </c>
      <c r="AS829" s="116">
        <v>2.0067645999999999</v>
      </c>
      <c r="AT829" s="116">
        <v>1.3672747000000001</v>
      </c>
      <c r="AU829" s="150">
        <f t="shared" si="451"/>
        <v>4.2653452547700005E-3</v>
      </c>
      <c r="AV829" s="150">
        <f t="shared" si="452"/>
        <v>7.4214668555549994E-6</v>
      </c>
      <c r="AW829" s="163">
        <f t="shared" si="453"/>
        <v>191.49504999999999</v>
      </c>
      <c r="AX829" s="108">
        <v>1.4105291E-3</v>
      </c>
      <c r="AY829" s="196">
        <v>4.2559069000000002E-6</v>
      </c>
      <c r="AZ829" s="196">
        <v>1.1627746000000001E-10</v>
      </c>
      <c r="BA829" s="108">
        <v>0</v>
      </c>
      <c r="BB829" s="108">
        <v>0</v>
      </c>
      <c r="BC829" s="196">
        <v>7.8290677000000005E-7</v>
      </c>
      <c r="BD829" s="108">
        <v>2.7023046999999998E-3</v>
      </c>
      <c r="BE829" s="196">
        <v>1.7854092999999999E-7</v>
      </c>
      <c r="BF829" s="196">
        <v>2.5935200999999999E-6</v>
      </c>
      <c r="BG829" s="196">
        <v>3.0381153999999999E-7</v>
      </c>
      <c r="BH829" s="108">
        <v>0</v>
      </c>
      <c r="BI829" s="196">
        <v>8.9317913999999999E-8</v>
      </c>
      <c r="BJ829" s="196">
        <v>1.8582515E-11</v>
      </c>
      <c r="BK829" s="196">
        <v>2.3461157999999999E-10</v>
      </c>
      <c r="BL829" s="196">
        <v>1.8866168000000002E-5</v>
      </c>
      <c r="BM829" s="108">
        <v>1.3286238E-4</v>
      </c>
      <c r="BN829" s="108">
        <v>0</v>
      </c>
      <c r="BO829" s="108">
        <v>0</v>
      </c>
      <c r="BP829" s="108">
        <v>191.49504999999999</v>
      </c>
      <c r="BQ829" s="108">
        <v>0</v>
      </c>
      <c r="BR829" s="108">
        <v>0</v>
      </c>
      <c r="BS829" s="108">
        <v>0</v>
      </c>
      <c r="BU829" s="69">
        <v>0.33529084999999997</v>
      </c>
      <c r="BV829" s="69">
        <v>1.8497543000000002E-2</v>
      </c>
      <c r="BW829" s="69">
        <v>4.2380705999999997E-2</v>
      </c>
      <c r="BX829" s="69">
        <v>1.1944830000000001E-3</v>
      </c>
      <c r="BY829" s="69">
        <v>5.7334808000000001E-2</v>
      </c>
      <c r="BZ829" s="69">
        <v>1.7144573999999999E-4</v>
      </c>
      <c r="CA829" s="69">
        <v>7.9051125999999999E-3</v>
      </c>
      <c r="CB829" s="69">
        <v>3.4790178999999999E-3</v>
      </c>
      <c r="CC829" s="69">
        <v>9.1226277999999994E-2</v>
      </c>
      <c r="CD829" s="69">
        <v>8.3242480999999993E-2</v>
      </c>
      <c r="CE829" s="69">
        <v>0</v>
      </c>
      <c r="CF829" s="69">
        <v>0</v>
      </c>
      <c r="CG829" s="69">
        <v>0</v>
      </c>
      <c r="CH829" s="69">
        <v>6.5163486999999997E-3</v>
      </c>
      <c r="CI829" s="69">
        <v>2.3342629E-2</v>
      </c>
      <c r="CJ829" s="69">
        <v>0</v>
      </c>
      <c r="CK829" s="69">
        <v>0</v>
      </c>
      <c r="CM829" s="198">
        <v>0</v>
      </c>
      <c r="CN829" s="198">
        <v>1519.9666999999999</v>
      </c>
      <c r="CO829" s="198">
        <v>0</v>
      </c>
      <c r="CP829" s="198">
        <v>12.132358</v>
      </c>
      <c r="CQ829" s="197">
        <v>3.0261119999999999E-5</v>
      </c>
      <c r="CR829" s="198">
        <v>3.7798020000000001E-3</v>
      </c>
      <c r="CS829" s="198">
        <v>1.8417668</v>
      </c>
      <c r="CT829" s="198">
        <v>101.79736</v>
      </c>
      <c r="CU829" s="198">
        <v>0.20177486</v>
      </c>
      <c r="CV829" s="198">
        <v>0.73059726999999997</v>
      </c>
      <c r="CX829" s="166"/>
    </row>
    <row r="830" spans="1:102" ht="14.4">
      <c r="A830" t="s">
        <v>3129</v>
      </c>
      <c r="B830" s="85" t="s">
        <v>527</v>
      </c>
      <c r="C830" s="113" t="str">
        <f t="shared" si="454"/>
        <v>A.100.26.209</v>
      </c>
      <c r="D830" s="9" t="s">
        <v>236</v>
      </c>
      <c r="E830" s="112" t="s">
        <v>362</v>
      </c>
      <c r="F830" s="115" t="str">
        <f t="shared" si="455"/>
        <v>Neodymium from South China clays</v>
      </c>
      <c r="G830" s="143">
        <f t="shared" si="461"/>
        <v>73.44708</v>
      </c>
      <c r="I830" s="118">
        <f t="shared" si="462"/>
        <v>246.09988999000004</v>
      </c>
      <c r="K830" s="161">
        <f t="shared" si="463"/>
        <v>13.0029816</v>
      </c>
      <c r="L830" s="161">
        <f t="shared" si="464"/>
        <v>6.9532314900000003</v>
      </c>
      <c r="M830" s="162">
        <f t="shared" si="465"/>
        <v>215.12661490000002</v>
      </c>
      <c r="N830" s="161">
        <v>11.017061999999999</v>
      </c>
      <c r="O830" s="132">
        <v>4.7631892000000002</v>
      </c>
      <c r="P830" s="132">
        <v>1.7334259000000001</v>
      </c>
      <c r="Q830" s="132">
        <v>1.4135382000000001</v>
      </c>
      <c r="R830" s="132">
        <v>2.2598931000000002</v>
      </c>
      <c r="S830" s="132">
        <v>3.1013834</v>
      </c>
      <c r="T830" s="132">
        <v>6.2281668999999997</v>
      </c>
      <c r="U830" s="132">
        <v>0.45661638999999998</v>
      </c>
      <c r="V830" s="132">
        <v>214.38614000000001</v>
      </c>
      <c r="W830" s="132">
        <v>0</v>
      </c>
      <c r="X830" s="132">
        <v>0</v>
      </c>
      <c r="Y830" s="132">
        <v>0</v>
      </c>
      <c r="Z830" s="132">
        <v>0.74047490000000005</v>
      </c>
      <c r="AA830" s="132">
        <v>0</v>
      </c>
      <c r="AC830" s="118">
        <f t="shared" si="446"/>
        <v>11.017061999999999</v>
      </c>
      <c r="AD830" s="118">
        <f t="shared" si="447"/>
        <v>19.956213089999999</v>
      </c>
      <c r="AE830" s="118">
        <f t="shared" si="448"/>
        <v>7.69370639</v>
      </c>
      <c r="AF830" s="118">
        <f t="shared" si="449"/>
        <v>6.9532314900000003</v>
      </c>
      <c r="AG830" s="118">
        <f t="shared" si="450"/>
        <v>214.38614000000001</v>
      </c>
      <c r="AI830" s="69">
        <v>925.24752000000001</v>
      </c>
      <c r="AJ830" s="69">
        <v>925.24752000000001</v>
      </c>
      <c r="AK830" s="69">
        <v>0</v>
      </c>
      <c r="AL830" s="69">
        <v>0</v>
      </c>
      <c r="AM830" s="69">
        <v>0</v>
      </c>
      <c r="AN830" s="69">
        <v>0</v>
      </c>
      <c r="AO830" s="69">
        <v>0</v>
      </c>
      <c r="AQ830" s="116">
        <v>3.6086336000000001</v>
      </c>
      <c r="AR830" s="116">
        <v>3.4454891000000001</v>
      </c>
      <c r="AS830" s="116">
        <v>9.7081774999999995E-2</v>
      </c>
      <c r="AT830" s="116">
        <v>6.6062673000000002E-2</v>
      </c>
      <c r="AU830" s="150">
        <f t="shared" si="451"/>
        <v>2.0656409962899997E-4</v>
      </c>
      <c r="AV830" s="150">
        <f t="shared" si="452"/>
        <v>3.5903023183220007E-7</v>
      </c>
      <c r="AW830" s="163">
        <f t="shared" si="453"/>
        <v>9.2524751999999992</v>
      </c>
      <c r="AX830" s="196">
        <v>6.8158890000000002E-5</v>
      </c>
      <c r="AY830" s="196">
        <v>2.0565182E-7</v>
      </c>
      <c r="AZ830" s="196">
        <v>5.6187016E-12</v>
      </c>
      <c r="BA830" s="108">
        <v>0</v>
      </c>
      <c r="BB830" s="108">
        <v>0</v>
      </c>
      <c r="BC830" s="196">
        <v>3.7879129000000003E-8</v>
      </c>
      <c r="BD830" s="108">
        <v>1.3097637999999999E-4</v>
      </c>
      <c r="BE830" s="196">
        <v>8.6382891000000005E-9</v>
      </c>
      <c r="BF830" s="196">
        <v>1.2562412E-7</v>
      </c>
      <c r="BG830" s="196">
        <v>1.469103E-8</v>
      </c>
      <c r="BH830" s="108">
        <v>0</v>
      </c>
      <c r="BI830" s="196">
        <v>4.4069591000000004E-9</v>
      </c>
      <c r="BJ830" s="196">
        <v>9.0403960000000002E-13</v>
      </c>
      <c r="BK830" s="196">
        <v>1.1490890999999999E-11</v>
      </c>
      <c r="BL830" s="196">
        <v>9.1500990000000005E-7</v>
      </c>
      <c r="BM830" s="196">
        <v>6.4759406E-6</v>
      </c>
      <c r="BN830" s="108">
        <v>0</v>
      </c>
      <c r="BO830" s="108">
        <v>0</v>
      </c>
      <c r="BP830" s="108">
        <v>9.2524751999999992</v>
      </c>
      <c r="BQ830" s="108">
        <v>0</v>
      </c>
      <c r="BR830" s="108">
        <v>0</v>
      </c>
      <c r="BS830" s="108">
        <v>0</v>
      </c>
      <c r="BU830" s="69">
        <v>1.6324172000000001E-2</v>
      </c>
      <c r="BV830" s="69">
        <v>8.9605800000000003E-4</v>
      </c>
      <c r="BW830" s="69">
        <v>2.0478994999999999E-3</v>
      </c>
      <c r="BX830" s="172">
        <v>5.8015217E-5</v>
      </c>
      <c r="BY830" s="69">
        <v>2.7838990999999999E-3</v>
      </c>
      <c r="BZ830" s="172">
        <v>8.3265996999999994E-6</v>
      </c>
      <c r="CA830" s="69">
        <v>3.8225751000000002E-4</v>
      </c>
      <c r="CB830" s="69">
        <v>1.6896534999999999E-4</v>
      </c>
      <c r="CC830" s="69">
        <v>4.4122234E-3</v>
      </c>
      <c r="CD830" s="69">
        <v>4.1233805E-3</v>
      </c>
      <c r="CE830" s="69">
        <v>0</v>
      </c>
      <c r="CF830" s="69">
        <v>0</v>
      </c>
      <c r="CG830" s="69">
        <v>0</v>
      </c>
      <c r="CH830" s="69">
        <v>3.1530004999999998E-4</v>
      </c>
      <c r="CI830" s="69">
        <v>1.1278468999999999E-3</v>
      </c>
      <c r="CJ830" s="69">
        <v>0</v>
      </c>
      <c r="CK830" s="69">
        <v>0</v>
      </c>
      <c r="CM830" s="198">
        <v>0</v>
      </c>
      <c r="CN830" s="198">
        <v>73.447079000000002</v>
      </c>
      <c r="CO830" s="198">
        <v>0</v>
      </c>
      <c r="CP830" s="198">
        <v>0.58765029999999996</v>
      </c>
      <c r="CQ830" s="197">
        <v>1.5007495000000001E-6</v>
      </c>
      <c r="CR830" s="198">
        <v>1.8726238E-4</v>
      </c>
      <c r="CS830" s="198">
        <v>8.9386519999999997E-2</v>
      </c>
      <c r="CT830" s="198">
        <v>4.9966435999999996</v>
      </c>
      <c r="CU830" s="198">
        <v>9.7569709000000001E-3</v>
      </c>
      <c r="CV830" s="198">
        <v>3.5482895E-2</v>
      </c>
      <c r="CX830" s="166"/>
    </row>
    <row r="831" spans="1:102" ht="14.4">
      <c r="A831" t="s">
        <v>3130</v>
      </c>
      <c r="B831" s="85" t="s">
        <v>527</v>
      </c>
      <c r="C831" s="113" t="str">
        <f t="shared" si="454"/>
        <v>A.100.26.210</v>
      </c>
      <c r="D831" s="9" t="s">
        <v>236</v>
      </c>
      <c r="E831" s="112" t="s">
        <v>362</v>
      </c>
      <c r="F831" s="115" t="str">
        <f t="shared" si="455"/>
        <v>Praseodymium from South China clays</v>
      </c>
      <c r="G831" s="143">
        <f t="shared" si="461"/>
        <v>135.17050666666668</v>
      </c>
      <c r="I831" s="118">
        <f t="shared" si="462"/>
        <v>169.75343812</v>
      </c>
      <c r="K831" s="161">
        <f t="shared" si="463"/>
        <v>23.7173695</v>
      </c>
      <c r="L831" s="161">
        <f t="shared" si="464"/>
        <v>12.82343322</v>
      </c>
      <c r="M831" s="162">
        <f t="shared" si="465"/>
        <v>112.9370594</v>
      </c>
      <c r="N831" s="161">
        <v>20.275576000000001</v>
      </c>
      <c r="O831" s="132">
        <v>8.7854819000000006</v>
      </c>
      <c r="P831" s="132">
        <v>3.1996853999999999</v>
      </c>
      <c r="Q831" s="132">
        <v>2.6062110999999999</v>
      </c>
      <c r="R831" s="132">
        <v>4.1636505000000001</v>
      </c>
      <c r="S831" s="132">
        <v>5.7539939000000002</v>
      </c>
      <c r="T831" s="132">
        <v>11.193514</v>
      </c>
      <c r="U831" s="132">
        <v>0.83826592</v>
      </c>
      <c r="V831" s="132">
        <v>111.57426</v>
      </c>
      <c r="W831" s="132">
        <v>0</v>
      </c>
      <c r="X831" s="132">
        <v>0</v>
      </c>
      <c r="Y831" s="132">
        <v>0</v>
      </c>
      <c r="Z831" s="132">
        <v>1.3627994000000001</v>
      </c>
      <c r="AA831" s="132">
        <v>0</v>
      </c>
      <c r="AC831" s="118">
        <f t="shared" si="446"/>
        <v>20.275576000000001</v>
      </c>
      <c r="AD831" s="118">
        <f t="shared" si="447"/>
        <v>36.540802720000002</v>
      </c>
      <c r="AE831" s="118">
        <f t="shared" si="448"/>
        <v>14.18623262</v>
      </c>
      <c r="AF831" s="118">
        <f t="shared" si="449"/>
        <v>12.82343322</v>
      </c>
      <c r="AG831" s="118">
        <f t="shared" si="450"/>
        <v>111.57426</v>
      </c>
      <c r="AI831" s="69">
        <v>1702.8713</v>
      </c>
      <c r="AJ831" s="69">
        <v>1702.8713</v>
      </c>
      <c r="AK831" s="69">
        <v>0</v>
      </c>
      <c r="AL831" s="69">
        <v>0</v>
      </c>
      <c r="AM831" s="69">
        <v>0</v>
      </c>
      <c r="AN831" s="69">
        <v>0</v>
      </c>
      <c r="AO831" s="69">
        <v>0</v>
      </c>
      <c r="AQ831" s="116">
        <v>6.6479175000000001</v>
      </c>
      <c r="AR831" s="116">
        <v>6.3475248000000004</v>
      </c>
      <c r="AS831" s="116">
        <v>0.17880768</v>
      </c>
      <c r="AT831" s="116">
        <v>0.12158500999999999</v>
      </c>
      <c r="AU831" s="150">
        <f t="shared" si="451"/>
        <v>3.8054704714399998E-4</v>
      </c>
      <c r="AV831" s="150">
        <f t="shared" si="452"/>
        <v>6.6127101879140007E-7</v>
      </c>
      <c r="AW831" s="163">
        <f t="shared" si="453"/>
        <v>17.028713</v>
      </c>
      <c r="AX831" s="108">
        <v>1.2543822999999999E-4</v>
      </c>
      <c r="AY831" s="196">
        <v>3.7847741000000001E-7</v>
      </c>
      <c r="AZ831" s="196">
        <v>1.0340544000000001E-11</v>
      </c>
      <c r="BA831" s="108">
        <v>0</v>
      </c>
      <c r="BB831" s="108">
        <v>0</v>
      </c>
      <c r="BC831" s="196">
        <v>6.9839644000000001E-8</v>
      </c>
      <c r="BD831" s="108">
        <v>2.4151471999999999E-4</v>
      </c>
      <c r="BE831" s="196">
        <v>1.5926846000000001E-8</v>
      </c>
      <c r="BF831" s="196">
        <v>2.3172796000000001E-7</v>
      </c>
      <c r="BG831" s="196">
        <v>2.7152366000000001E-8</v>
      </c>
      <c r="BH831" s="108">
        <v>0</v>
      </c>
      <c r="BI831" s="196">
        <v>7.9535169999999995E-9</v>
      </c>
      <c r="BJ831" s="196">
        <v>1.6581584E-12</v>
      </c>
      <c r="BK831" s="196">
        <v>2.0921088999999999E-11</v>
      </c>
      <c r="BL831" s="196">
        <v>1.6848515E-6</v>
      </c>
      <c r="BM831" s="196">
        <v>1.1839406E-5</v>
      </c>
      <c r="BN831" s="108">
        <v>0</v>
      </c>
      <c r="BO831" s="108">
        <v>0</v>
      </c>
      <c r="BP831" s="108">
        <v>17.028713</v>
      </c>
      <c r="BQ831" s="108">
        <v>0</v>
      </c>
      <c r="BR831" s="108">
        <v>0</v>
      </c>
      <c r="BS831" s="108">
        <v>0</v>
      </c>
      <c r="BU831" s="69">
        <v>2.9930176999999999E-2</v>
      </c>
      <c r="BV831" s="69">
        <v>1.6529002E-3</v>
      </c>
      <c r="BW831" s="69">
        <v>3.7689122999999998E-3</v>
      </c>
      <c r="BX831" s="69">
        <v>1.0649175000000001E-4</v>
      </c>
      <c r="BY831" s="69">
        <v>5.1307923999999996E-3</v>
      </c>
      <c r="BZ831" s="172">
        <v>1.5364755999999999E-5</v>
      </c>
      <c r="CA831" s="69">
        <v>7.0649886999999995E-4</v>
      </c>
      <c r="CB831" s="69">
        <v>3.1178530000000002E-4</v>
      </c>
      <c r="CC831" s="69">
        <v>8.1695125999999996E-3</v>
      </c>
      <c r="CD831" s="69">
        <v>7.4108074999999999E-3</v>
      </c>
      <c r="CE831" s="69">
        <v>0</v>
      </c>
      <c r="CF831" s="69">
        <v>0</v>
      </c>
      <c r="CG831" s="69">
        <v>0</v>
      </c>
      <c r="CH831" s="69">
        <v>5.813662E-4</v>
      </c>
      <c r="CI831" s="69">
        <v>2.0757452E-3</v>
      </c>
      <c r="CJ831" s="69">
        <v>0</v>
      </c>
      <c r="CK831" s="69">
        <v>0</v>
      </c>
      <c r="CM831" s="198">
        <v>0</v>
      </c>
      <c r="CN831" s="198">
        <v>135.1705</v>
      </c>
      <c r="CO831" s="198">
        <v>0</v>
      </c>
      <c r="CP831" s="198">
        <v>1.0839846</v>
      </c>
      <c r="CQ831" s="197">
        <v>2.6941149E-6</v>
      </c>
      <c r="CR831" s="198">
        <v>3.3649999999999999E-4</v>
      </c>
      <c r="CS831" s="198">
        <v>0.16475735999999999</v>
      </c>
      <c r="CT831" s="198">
        <v>9.0682969999999994</v>
      </c>
      <c r="CU831" s="198">
        <v>1.8033103000000002E-2</v>
      </c>
      <c r="CV831" s="198">
        <v>6.5475228999999996E-2</v>
      </c>
      <c r="CX831" s="166"/>
    </row>
    <row r="832" spans="1:102" ht="14.4">
      <c r="A832" t="s">
        <v>3131</v>
      </c>
      <c r="B832" s="85" t="s">
        <v>527</v>
      </c>
      <c r="C832" s="113" t="str">
        <f t="shared" si="454"/>
        <v>A.100.26.211</v>
      </c>
      <c r="D832" s="9" t="s">
        <v>236</v>
      </c>
      <c r="E832" s="112" t="s">
        <v>362</v>
      </c>
      <c r="F832" s="115" t="str">
        <f t="shared" si="455"/>
        <v>Samarium from South China clays</v>
      </c>
      <c r="G832" s="143">
        <f t="shared" si="461"/>
        <v>28.473514666666667</v>
      </c>
      <c r="I832" s="118">
        <f t="shared" si="462"/>
        <v>131.13861852000002</v>
      </c>
      <c r="K832" s="161">
        <f t="shared" si="463"/>
        <v>4.9335776100000004</v>
      </c>
      <c r="L832" s="161">
        <f t="shared" si="464"/>
        <v>2.6969292800000004</v>
      </c>
      <c r="M832" s="162">
        <f t="shared" si="465"/>
        <v>119.23708443000001</v>
      </c>
      <c r="N832" s="161">
        <v>4.2710271999999998</v>
      </c>
      <c r="O832" s="132">
        <v>1.8484210000000001</v>
      </c>
      <c r="P832" s="132">
        <v>0.67131386000000004</v>
      </c>
      <c r="Q832" s="132">
        <v>0.54807326999999995</v>
      </c>
      <c r="R832" s="132">
        <v>0.87465643999999998</v>
      </c>
      <c r="S832" s="132">
        <v>1.1957629000000001</v>
      </c>
      <c r="T832" s="132">
        <v>2.3150849999999998</v>
      </c>
      <c r="U832" s="132">
        <v>0.17719441999999999</v>
      </c>
      <c r="V832" s="132">
        <v>118.95050000000001</v>
      </c>
      <c r="W832" s="132">
        <v>0</v>
      </c>
      <c r="X832" s="132">
        <v>0</v>
      </c>
      <c r="Y832" s="132">
        <v>0</v>
      </c>
      <c r="Z832" s="132">
        <v>0.28658443</v>
      </c>
      <c r="AA832" s="132">
        <v>0</v>
      </c>
      <c r="AC832" s="118">
        <f t="shared" si="446"/>
        <v>4.2710271999999998</v>
      </c>
      <c r="AD832" s="118">
        <f t="shared" si="447"/>
        <v>7.6305068900000004</v>
      </c>
      <c r="AE832" s="118">
        <f t="shared" si="448"/>
        <v>2.9835137100000004</v>
      </c>
      <c r="AF832" s="118">
        <f t="shared" si="449"/>
        <v>2.6969292800000004</v>
      </c>
      <c r="AG832" s="118">
        <f t="shared" si="450"/>
        <v>118.95050000000001</v>
      </c>
      <c r="AI832" s="69">
        <v>358.66336999999999</v>
      </c>
      <c r="AJ832" s="69">
        <v>358.66336999999999</v>
      </c>
      <c r="AK832" s="69">
        <v>0</v>
      </c>
      <c r="AL832" s="69">
        <v>0</v>
      </c>
      <c r="AM832" s="69">
        <v>0</v>
      </c>
      <c r="AN832" s="69">
        <v>0</v>
      </c>
      <c r="AO832" s="69">
        <v>0</v>
      </c>
      <c r="AQ832" s="116">
        <v>1.398719</v>
      </c>
      <c r="AR832" s="116">
        <v>1.3354809000000001</v>
      </c>
      <c r="AS832" s="116">
        <v>3.7629580000000003E-2</v>
      </c>
      <c r="AT832" s="116">
        <v>2.5608564E-2</v>
      </c>
      <c r="AU832" s="150">
        <f t="shared" si="451"/>
        <v>8.0064801961000006E-5</v>
      </c>
      <c r="AV832" s="150">
        <f t="shared" si="452"/>
        <v>1.3916264976546001E-7</v>
      </c>
      <c r="AW832" s="163">
        <f t="shared" si="453"/>
        <v>3.5866337000000001</v>
      </c>
      <c r="AX832" s="196">
        <v>2.6423421999999999E-5</v>
      </c>
      <c r="AY832" s="196">
        <v>7.9725842000000005E-8</v>
      </c>
      <c r="AZ832" s="196">
        <v>2.1782238999999998E-12</v>
      </c>
      <c r="BA832" s="108">
        <v>0</v>
      </c>
      <c r="BB832" s="108">
        <v>0</v>
      </c>
      <c r="BC832" s="196">
        <v>1.4686931000000001E-8</v>
      </c>
      <c r="BD832" s="196">
        <v>5.0781198000000002E-5</v>
      </c>
      <c r="BE832" s="196">
        <v>3.3493366000000001E-9</v>
      </c>
      <c r="BF832" s="196">
        <v>4.8724E-8</v>
      </c>
      <c r="BG832" s="196">
        <v>5.7044257000000002E-9</v>
      </c>
      <c r="BH832" s="108">
        <v>0</v>
      </c>
      <c r="BI832" s="196">
        <v>1.6521594E-9</v>
      </c>
      <c r="BJ832" s="196">
        <v>3.4764355999999999E-13</v>
      </c>
      <c r="BK832" s="196">
        <v>4.3601980000000004E-12</v>
      </c>
      <c r="BL832" s="196">
        <v>3.5331682999999998E-7</v>
      </c>
      <c r="BM832" s="196">
        <v>2.4921782000000002E-6</v>
      </c>
      <c r="BN832" s="108">
        <v>0</v>
      </c>
      <c r="BO832" s="108">
        <v>0</v>
      </c>
      <c r="BP832" s="108">
        <v>3.5866337000000001</v>
      </c>
      <c r="BQ832" s="108">
        <v>0</v>
      </c>
      <c r="BR832" s="108">
        <v>0</v>
      </c>
      <c r="BS832" s="108">
        <v>0</v>
      </c>
      <c r="BU832" s="69">
        <v>6.2481018999999997E-3</v>
      </c>
      <c r="BV832" s="69">
        <v>3.4751569000000002E-4</v>
      </c>
      <c r="BW832" s="69">
        <v>7.9391715000000005E-4</v>
      </c>
      <c r="BX832" s="172">
        <v>2.2490020000000001E-5</v>
      </c>
      <c r="BY832" s="69">
        <v>1.0780493999999999E-3</v>
      </c>
      <c r="BZ832" s="172">
        <v>3.2224878999999998E-6</v>
      </c>
      <c r="CA832" s="69">
        <v>1.4842796000000001E-4</v>
      </c>
      <c r="CB832" s="172">
        <v>6.5391494000000003E-5</v>
      </c>
      <c r="CC832" s="69">
        <v>1.6968768E-3</v>
      </c>
      <c r="CD832" s="69">
        <v>1.5327450000000001E-3</v>
      </c>
      <c r="CE832" s="69">
        <v>0</v>
      </c>
      <c r="CF832" s="69">
        <v>0</v>
      </c>
      <c r="CG832" s="69">
        <v>0</v>
      </c>
      <c r="CH832" s="69">
        <v>1.2226674E-4</v>
      </c>
      <c r="CI832" s="69">
        <v>4.3719906999999998E-4</v>
      </c>
      <c r="CJ832" s="69">
        <v>0</v>
      </c>
      <c r="CK832" s="69">
        <v>0</v>
      </c>
      <c r="CM832" s="198">
        <v>0</v>
      </c>
      <c r="CN832" s="198">
        <v>28.473514999999999</v>
      </c>
      <c r="CO832" s="198">
        <v>0</v>
      </c>
      <c r="CP832" s="198">
        <v>0.22792751999999999</v>
      </c>
      <c r="CQ832" s="197">
        <v>5.5622573999999995E-7</v>
      </c>
      <c r="CR832" s="197">
        <v>6.9584157999999995E-5</v>
      </c>
      <c r="CS832" s="198">
        <v>3.4625466000000001E-2</v>
      </c>
      <c r="CT832" s="198">
        <v>1.8937029999999999</v>
      </c>
      <c r="CU832" s="198">
        <v>3.7885647000000001E-3</v>
      </c>
      <c r="CV832" s="198">
        <v>1.3732279999999999E-2</v>
      </c>
      <c r="CX832" s="166"/>
    </row>
    <row r="833" spans="1:103" ht="14.4">
      <c r="A833" t="s">
        <v>3132</v>
      </c>
      <c r="B833" s="85" t="s">
        <v>527</v>
      </c>
      <c r="C833" s="113" t="str">
        <f t="shared" si="454"/>
        <v>A.100.26.212</v>
      </c>
      <c r="D833" s="9" t="s">
        <v>236</v>
      </c>
      <c r="E833" s="112" t="s">
        <v>362</v>
      </c>
      <c r="F833" s="115" t="str">
        <f t="shared" si="455"/>
        <v>Thulium from South China clays</v>
      </c>
      <c r="G833" s="143">
        <f t="shared" si="461"/>
        <v>9147.7733333333326</v>
      </c>
      <c r="I833" s="118">
        <f t="shared" si="462"/>
        <v>8185.6876270000002</v>
      </c>
      <c r="K833" s="161">
        <f t="shared" si="463"/>
        <v>1603.6334999999999</v>
      </c>
      <c r="L833" s="161">
        <f t="shared" si="464"/>
        <v>865.58754600000009</v>
      </c>
      <c r="M833" s="162">
        <f t="shared" si="465"/>
        <v>4344.3005809999995</v>
      </c>
      <c r="N833" s="161">
        <v>1372.1659999999999</v>
      </c>
      <c r="O833" s="132">
        <v>592.94874000000004</v>
      </c>
      <c r="P833" s="132">
        <v>215.88207</v>
      </c>
      <c r="Q833" s="132">
        <v>175.77294000000001</v>
      </c>
      <c r="R833" s="132">
        <v>281.12720000000002</v>
      </c>
      <c r="S833" s="132">
        <v>386.9538</v>
      </c>
      <c r="T833" s="132">
        <v>759.77955999999995</v>
      </c>
      <c r="U833" s="132">
        <v>56.756735999999997</v>
      </c>
      <c r="V833" s="132">
        <v>4252.3761999999997</v>
      </c>
      <c r="W833" s="132">
        <v>0</v>
      </c>
      <c r="X833" s="132">
        <v>0</v>
      </c>
      <c r="Y833" s="132">
        <v>0</v>
      </c>
      <c r="Z833" s="132">
        <v>91.924380999999997</v>
      </c>
      <c r="AA833" s="132">
        <v>0</v>
      </c>
      <c r="AC833" s="118">
        <f t="shared" si="446"/>
        <v>1372.1659999999999</v>
      </c>
      <c r="AD833" s="118">
        <f t="shared" si="447"/>
        <v>2469.2210460000001</v>
      </c>
      <c r="AE833" s="118">
        <f t="shared" si="448"/>
        <v>957.51192700000013</v>
      </c>
      <c r="AF833" s="118">
        <f t="shared" si="449"/>
        <v>865.58754600000009</v>
      </c>
      <c r="AG833" s="118">
        <f t="shared" si="450"/>
        <v>4252.3761999999997</v>
      </c>
      <c r="AI833" s="69">
        <v>115261.93</v>
      </c>
      <c r="AJ833" s="69">
        <v>115261.93</v>
      </c>
      <c r="AK833" s="69">
        <v>0</v>
      </c>
      <c r="AL833" s="69">
        <v>0</v>
      </c>
      <c r="AM833" s="69">
        <v>0</v>
      </c>
      <c r="AN833" s="69">
        <v>0</v>
      </c>
      <c r="AO833" s="69">
        <v>0</v>
      </c>
      <c r="AQ833" s="116">
        <v>449.18126999999998</v>
      </c>
      <c r="AR833" s="116">
        <v>428.86452000000003</v>
      </c>
      <c r="AS833" s="116">
        <v>12.087045</v>
      </c>
      <c r="AT833" s="116">
        <v>8.2297019000000002</v>
      </c>
      <c r="AU833" s="150">
        <f t="shared" si="451"/>
        <v>2.5711302715400002E-2</v>
      </c>
      <c r="AV833" s="150">
        <f t="shared" si="452"/>
        <v>4.4700609389259996E-5</v>
      </c>
      <c r="AW833" s="163">
        <f t="shared" si="453"/>
        <v>1152.6193000000001</v>
      </c>
      <c r="AX833" s="108">
        <v>8.4891337999999997E-3</v>
      </c>
      <c r="AY833" s="196">
        <v>2.5613765999999999E-5</v>
      </c>
      <c r="AZ833" s="196">
        <v>6.9980467000000002E-10</v>
      </c>
      <c r="BA833" s="108">
        <v>0</v>
      </c>
      <c r="BB833" s="108">
        <v>0</v>
      </c>
      <c r="BC833" s="196">
        <v>4.7102553999999996E-6</v>
      </c>
      <c r="BD833" s="108">
        <v>1.6301671E-2</v>
      </c>
      <c r="BE833" s="196">
        <v>1.074168E-6</v>
      </c>
      <c r="BF833" s="196">
        <v>1.5638626000000001E-5</v>
      </c>
      <c r="BG833" s="196">
        <v>1.83223E-6</v>
      </c>
      <c r="BH833" s="108">
        <v>0</v>
      </c>
      <c r="BI833" s="196">
        <v>5.3959120999999997E-7</v>
      </c>
      <c r="BJ833" s="196">
        <v>1.1211679E-10</v>
      </c>
      <c r="BK833" s="196">
        <v>1.4162577999999999E-9</v>
      </c>
      <c r="BL833" s="108">
        <v>1.1378438999999999E-4</v>
      </c>
      <c r="BM833" s="108">
        <v>8.0200327000000003E-4</v>
      </c>
      <c r="BN833" s="108">
        <v>0</v>
      </c>
      <c r="BO833" s="108">
        <v>0</v>
      </c>
      <c r="BP833" s="108">
        <v>1152.6193000000001</v>
      </c>
      <c r="BQ833" s="108">
        <v>0</v>
      </c>
      <c r="BR833" s="108">
        <v>0</v>
      </c>
      <c r="BS833" s="108">
        <v>0</v>
      </c>
      <c r="BU833" s="69">
        <v>2.0223756000000002</v>
      </c>
      <c r="BV833" s="69">
        <v>0.11154819000000001</v>
      </c>
      <c r="BW833" s="69">
        <v>0.25506420000000002</v>
      </c>
      <c r="BX833" s="69">
        <v>7.2090091999999998E-3</v>
      </c>
      <c r="BY833" s="69">
        <v>0.34638081999999998</v>
      </c>
      <c r="BZ833" s="69">
        <v>1.0366175E-3</v>
      </c>
      <c r="CA833" s="69">
        <v>4.7674240999999999E-2</v>
      </c>
      <c r="CB833" s="69">
        <v>2.1035290000000002E-2</v>
      </c>
      <c r="CC833" s="69">
        <v>0.54969316000000001</v>
      </c>
      <c r="CD833" s="69">
        <v>0.50301994000000005</v>
      </c>
      <c r="CE833" s="69">
        <v>0</v>
      </c>
      <c r="CF833" s="69">
        <v>0</v>
      </c>
      <c r="CG833" s="69">
        <v>0</v>
      </c>
      <c r="CH833" s="69">
        <v>3.9213576999999999E-2</v>
      </c>
      <c r="CI833" s="69">
        <v>0.14050056999999999</v>
      </c>
      <c r="CJ833" s="69">
        <v>0</v>
      </c>
      <c r="CK833" s="69">
        <v>0</v>
      </c>
      <c r="CM833" s="198">
        <v>0</v>
      </c>
      <c r="CN833" s="198">
        <v>9147.7734999999993</v>
      </c>
      <c r="CO833" s="198">
        <v>0</v>
      </c>
      <c r="CP833" s="198">
        <v>73.155050000000003</v>
      </c>
      <c r="CQ833" s="198">
        <v>1.8287267999999999E-4</v>
      </c>
      <c r="CR833" s="198">
        <v>2.284098E-2</v>
      </c>
      <c r="CS833" s="198">
        <v>11.122460999999999</v>
      </c>
      <c r="CT833" s="198">
        <v>614.75456999999994</v>
      </c>
      <c r="CU833" s="198">
        <v>1.216866</v>
      </c>
      <c r="CV833" s="198">
        <v>4.4174322999999998</v>
      </c>
      <c r="CX833" s="166"/>
    </row>
    <row r="834" spans="1:103" ht="14.4">
      <c r="A834" t="s">
        <v>3133</v>
      </c>
      <c r="B834" s="85" t="s">
        <v>527</v>
      </c>
      <c r="C834" s="113" t="str">
        <f t="shared" si="454"/>
        <v>A.100.26.213</v>
      </c>
      <c r="D834" s="9" t="s">
        <v>236</v>
      </c>
      <c r="E834" s="112" t="s">
        <v>362</v>
      </c>
      <c r="F834" s="115" t="str">
        <f t="shared" si="455"/>
        <v>Terbium from South China clays</v>
      </c>
      <c r="G834" s="143">
        <f t="shared" si="461"/>
        <v>753.44899999999996</v>
      </c>
      <c r="I834" s="118">
        <f t="shared" si="462"/>
        <v>2149.1304067999999</v>
      </c>
      <c r="K834" s="161">
        <f t="shared" si="463"/>
        <v>132.01709599999998</v>
      </c>
      <c r="L834" s="161">
        <f t="shared" si="464"/>
        <v>71.386777499999994</v>
      </c>
      <c r="M834" s="162">
        <f t="shared" si="465"/>
        <v>1832.7091832999999</v>
      </c>
      <c r="N834" s="161">
        <v>113.01734999999999</v>
      </c>
      <c r="O834" s="132">
        <v>48.924267999999998</v>
      </c>
      <c r="P834" s="132">
        <v>17.794118000000001</v>
      </c>
      <c r="Q834" s="132">
        <v>14.467618999999999</v>
      </c>
      <c r="R834" s="132">
        <v>23.161919000000001</v>
      </c>
      <c r="S834" s="132">
        <v>31.872221</v>
      </c>
      <c r="T834" s="132">
        <v>62.515337000000002</v>
      </c>
      <c r="U834" s="132">
        <v>4.6683915000000002</v>
      </c>
      <c r="V834" s="132">
        <v>1825.1088999999999</v>
      </c>
      <c r="W834" s="132">
        <v>0</v>
      </c>
      <c r="X834" s="132">
        <v>0</v>
      </c>
      <c r="Y834" s="132">
        <v>0</v>
      </c>
      <c r="Z834" s="132">
        <v>7.6002833000000001</v>
      </c>
      <c r="AA834" s="132">
        <v>0</v>
      </c>
      <c r="AC834" s="118">
        <f t="shared" si="446"/>
        <v>113.01734999999999</v>
      </c>
      <c r="AD834" s="118">
        <f t="shared" si="447"/>
        <v>203.4038735</v>
      </c>
      <c r="AE834" s="118">
        <f t="shared" si="448"/>
        <v>78.987060799999995</v>
      </c>
      <c r="AF834" s="118">
        <f t="shared" si="449"/>
        <v>71.386777499999994</v>
      </c>
      <c r="AG834" s="118">
        <f t="shared" si="450"/>
        <v>1825.1088999999999</v>
      </c>
      <c r="AI834" s="69">
        <v>9492.6237999999994</v>
      </c>
      <c r="AJ834" s="69">
        <v>9492.6237999999994</v>
      </c>
      <c r="AK834" s="69">
        <v>0</v>
      </c>
      <c r="AL834" s="69">
        <v>0</v>
      </c>
      <c r="AM834" s="69">
        <v>0</v>
      </c>
      <c r="AN834" s="69">
        <v>0</v>
      </c>
      <c r="AO834" s="69">
        <v>0</v>
      </c>
      <c r="AQ834" s="116">
        <v>37.023986000000001</v>
      </c>
      <c r="AR834" s="116">
        <v>35.350088999999997</v>
      </c>
      <c r="AS834" s="116">
        <v>0.99612416000000004</v>
      </c>
      <c r="AT834" s="116">
        <v>0.67777334</v>
      </c>
      <c r="AU834" s="150">
        <f t="shared" si="451"/>
        <v>2.1193098870799999E-3</v>
      </c>
      <c r="AV834" s="150">
        <f t="shared" si="452"/>
        <v>3.683891107630799E-6</v>
      </c>
      <c r="AW834" s="163">
        <f t="shared" si="453"/>
        <v>94.926237999999998</v>
      </c>
      <c r="AX834" s="108">
        <v>6.9920067999999997E-4</v>
      </c>
      <c r="AY834" s="196">
        <v>2.1096572000000001E-6</v>
      </c>
      <c r="AZ834" s="196">
        <v>5.7638849000000002E-11</v>
      </c>
      <c r="BA834" s="108">
        <v>0</v>
      </c>
      <c r="BB834" s="108">
        <v>0</v>
      </c>
      <c r="BC834" s="196">
        <v>3.8769438000000001E-7</v>
      </c>
      <c r="BD834" s="108">
        <v>1.3443858000000001E-3</v>
      </c>
      <c r="BE834" s="196">
        <v>8.841323E-8</v>
      </c>
      <c r="BF834" s="196">
        <v>1.2899731999999999E-6</v>
      </c>
      <c r="BG834" s="196">
        <v>1.5126903000000001E-7</v>
      </c>
      <c r="BH834" s="108">
        <v>0</v>
      </c>
      <c r="BI834" s="196">
        <v>4.4395038999999997E-8</v>
      </c>
      <c r="BJ834" s="196">
        <v>9.2258218000000002E-12</v>
      </c>
      <c r="BK834" s="196">
        <v>1.1654396E-10</v>
      </c>
      <c r="BL834" s="196">
        <v>9.3644256999999993E-6</v>
      </c>
      <c r="BM834" s="196">
        <v>6.5971287000000001E-5</v>
      </c>
      <c r="BN834" s="108">
        <v>0</v>
      </c>
      <c r="BO834" s="108">
        <v>0</v>
      </c>
      <c r="BP834" s="108">
        <v>94.926237999999998</v>
      </c>
      <c r="BQ834" s="108">
        <v>0</v>
      </c>
      <c r="BR834" s="108">
        <v>0</v>
      </c>
      <c r="BS834" s="108">
        <v>0</v>
      </c>
      <c r="BU834" s="69">
        <v>0.16656625999999999</v>
      </c>
      <c r="BV834" s="69">
        <v>9.2008439000000001E-3</v>
      </c>
      <c r="BW834" s="69">
        <v>2.1008157999999999E-2</v>
      </c>
      <c r="BX834" s="69">
        <v>5.9301717000000002E-4</v>
      </c>
      <c r="BY834" s="69">
        <v>2.8546737999999999E-2</v>
      </c>
      <c r="BZ834" s="172">
        <v>8.5406964999999995E-5</v>
      </c>
      <c r="CA834" s="69">
        <v>3.9359883999999998E-3</v>
      </c>
      <c r="CB834" s="69">
        <v>1.7330984999999999E-3</v>
      </c>
      <c r="CC834" s="69">
        <v>4.5274130000000003E-2</v>
      </c>
      <c r="CD834" s="69">
        <v>4.1388936000000001E-2</v>
      </c>
      <c r="CE834" s="69">
        <v>0</v>
      </c>
      <c r="CF834" s="69">
        <v>0</v>
      </c>
      <c r="CG834" s="69">
        <v>0</v>
      </c>
      <c r="CH834" s="69">
        <v>3.2287447999999998E-3</v>
      </c>
      <c r="CI834" s="69">
        <v>1.1571201999999999E-2</v>
      </c>
      <c r="CJ834" s="69">
        <v>0</v>
      </c>
      <c r="CK834" s="69">
        <v>0</v>
      </c>
      <c r="CM834" s="198">
        <v>0</v>
      </c>
      <c r="CN834" s="198">
        <v>753.44901000000004</v>
      </c>
      <c r="CO834" s="198">
        <v>0</v>
      </c>
      <c r="CP834" s="198">
        <v>6.0343521000000004</v>
      </c>
      <c r="CQ834" s="197">
        <v>1.504767E-5</v>
      </c>
      <c r="CR834" s="198">
        <v>1.8793811999999999E-3</v>
      </c>
      <c r="CS834" s="198">
        <v>0.91681014000000005</v>
      </c>
      <c r="CT834" s="198">
        <v>50.575949999999999</v>
      </c>
      <c r="CU834" s="198">
        <v>0.10046454</v>
      </c>
      <c r="CV834" s="198">
        <v>0.36395244999999998</v>
      </c>
      <c r="CX834" s="166"/>
    </row>
    <row r="835" spans="1:103" ht="14.4">
      <c r="A835" t="s">
        <v>3134</v>
      </c>
      <c r="B835" s="85" t="s">
        <v>527</v>
      </c>
      <c r="C835" s="113" t="str">
        <f t="shared" si="454"/>
        <v>A.100.26.214</v>
      </c>
      <c r="D835" s="9" t="s">
        <v>236</v>
      </c>
      <c r="E835" s="112" t="s">
        <v>362</v>
      </c>
      <c r="F835" s="115" t="str">
        <f t="shared" si="455"/>
        <v>Ytterbium from South China clays</v>
      </c>
      <c r="G835" s="143">
        <f t="shared" si="461"/>
        <v>83.879266666666666</v>
      </c>
      <c r="I835" s="118">
        <f t="shared" si="462"/>
        <v>102.43194562000001</v>
      </c>
      <c r="K835" s="161">
        <f t="shared" si="463"/>
        <v>14.654928200000001</v>
      </c>
      <c r="L835" s="161">
        <f t="shared" si="464"/>
        <v>7.9436549299999992</v>
      </c>
      <c r="M835" s="162">
        <f t="shared" si="465"/>
        <v>67.251472489999998</v>
      </c>
      <c r="N835" s="161">
        <v>12.58189</v>
      </c>
      <c r="O835" s="132">
        <v>5.4452464999999997</v>
      </c>
      <c r="P835" s="132">
        <v>1.9804554999999999</v>
      </c>
      <c r="Q835" s="132">
        <v>1.6145286999999999</v>
      </c>
      <c r="R835" s="132">
        <v>2.5767228000000002</v>
      </c>
      <c r="S835" s="132">
        <v>3.5495774</v>
      </c>
      <c r="T835" s="132">
        <v>6.9140993000000002</v>
      </c>
      <c r="U835" s="132">
        <v>0.51795292999999998</v>
      </c>
      <c r="V835" s="132">
        <v>66.405940999999999</v>
      </c>
      <c r="W835" s="132">
        <v>0</v>
      </c>
      <c r="X835" s="132">
        <v>0</v>
      </c>
      <c r="Y835" s="132">
        <v>0</v>
      </c>
      <c r="Z835" s="132">
        <v>0.84553149000000005</v>
      </c>
      <c r="AA835" s="132">
        <v>0</v>
      </c>
      <c r="AC835" s="118">
        <f t="shared" si="446"/>
        <v>12.58189</v>
      </c>
      <c r="AD835" s="118">
        <f t="shared" si="447"/>
        <v>22.598583130000002</v>
      </c>
      <c r="AE835" s="118">
        <f t="shared" si="448"/>
        <v>8.7891864200000001</v>
      </c>
      <c r="AF835" s="118">
        <f t="shared" si="449"/>
        <v>7.9436549299999992</v>
      </c>
      <c r="AG835" s="118">
        <f t="shared" si="450"/>
        <v>66.405940999999999</v>
      </c>
      <c r="AI835" s="69">
        <v>1056.2375999999999</v>
      </c>
      <c r="AJ835" s="69">
        <v>1056.2375999999999</v>
      </c>
      <c r="AK835" s="69">
        <v>0</v>
      </c>
      <c r="AL835" s="69">
        <v>0</v>
      </c>
      <c r="AM835" s="69">
        <v>0</v>
      </c>
      <c r="AN835" s="69">
        <v>0</v>
      </c>
      <c r="AO835" s="69">
        <v>0</v>
      </c>
      <c r="AQ835" s="116">
        <v>4.1202712999999997</v>
      </c>
      <c r="AR835" s="116">
        <v>3.9339732000000001</v>
      </c>
      <c r="AS835" s="116">
        <v>0.11088278999999999</v>
      </c>
      <c r="AT835" s="116">
        <v>7.5415365999999998E-2</v>
      </c>
      <c r="AU835" s="150">
        <f t="shared" si="451"/>
        <v>2.35849712049E-4</v>
      </c>
      <c r="AV835" s="150">
        <f t="shared" si="452"/>
        <v>4.1006947681839997E-7</v>
      </c>
      <c r="AW835" s="163">
        <f t="shared" si="453"/>
        <v>10.562376</v>
      </c>
      <c r="AX835" s="196">
        <v>7.7839959999999997E-5</v>
      </c>
      <c r="AY835" s="196">
        <v>2.3486195000000001E-7</v>
      </c>
      <c r="AZ835" s="196">
        <v>6.4167640000000001E-12</v>
      </c>
      <c r="BA835" s="108">
        <v>0</v>
      </c>
      <c r="BB835" s="108">
        <v>0</v>
      </c>
      <c r="BC835" s="196">
        <v>4.3265149000000002E-8</v>
      </c>
      <c r="BD835" s="108">
        <v>1.4961118E-4</v>
      </c>
      <c r="BE835" s="196">
        <v>9.8665644000000001E-9</v>
      </c>
      <c r="BF835" s="196">
        <v>1.4357429999999999E-7</v>
      </c>
      <c r="BG835" s="196">
        <v>1.6833198E-8</v>
      </c>
      <c r="BH835" s="108">
        <v>0</v>
      </c>
      <c r="BI835" s="196">
        <v>4.9131030999999997E-9</v>
      </c>
      <c r="BJ835" s="196">
        <v>1.0240594E-12</v>
      </c>
      <c r="BK835" s="196">
        <v>1.2920495E-11</v>
      </c>
      <c r="BL835" s="196">
        <v>1.0403564000000001E-6</v>
      </c>
      <c r="BM835" s="196">
        <v>7.3149504999999999E-6</v>
      </c>
      <c r="BN835" s="108">
        <v>0</v>
      </c>
      <c r="BO835" s="108">
        <v>0</v>
      </c>
      <c r="BP835" s="108">
        <v>10.562376</v>
      </c>
      <c r="BQ835" s="108">
        <v>0</v>
      </c>
      <c r="BR835" s="108">
        <v>0</v>
      </c>
      <c r="BS835" s="108">
        <v>0</v>
      </c>
      <c r="BU835" s="69">
        <v>1.8510518E-2</v>
      </c>
      <c r="BV835" s="69">
        <v>1.0240568E-3</v>
      </c>
      <c r="BW835" s="69">
        <v>2.3387765E-3</v>
      </c>
      <c r="BX835" s="172">
        <v>6.5805162999999997E-5</v>
      </c>
      <c r="BY835" s="69">
        <v>3.1761820000000001E-3</v>
      </c>
      <c r="BZ835" s="172">
        <v>9.5060634000000006E-6</v>
      </c>
      <c r="CA835" s="69">
        <v>4.3799627999999998E-4</v>
      </c>
      <c r="CB835" s="69">
        <v>1.9289930999999999E-4</v>
      </c>
      <c r="CC835" s="69">
        <v>5.0400245999999999E-3</v>
      </c>
      <c r="CD835" s="69">
        <v>4.5775738999999996E-3</v>
      </c>
      <c r="CE835" s="69">
        <v>0</v>
      </c>
      <c r="CF835" s="69">
        <v>0</v>
      </c>
      <c r="CG835" s="69">
        <v>0</v>
      </c>
      <c r="CH835" s="69">
        <v>3.6017771999999999E-4</v>
      </c>
      <c r="CI835" s="69">
        <v>1.2875196E-3</v>
      </c>
      <c r="CJ835" s="69">
        <v>0</v>
      </c>
      <c r="CK835" s="69">
        <v>0</v>
      </c>
      <c r="CM835" s="198">
        <v>0</v>
      </c>
      <c r="CN835" s="198">
        <v>83.879266999999999</v>
      </c>
      <c r="CO835" s="198">
        <v>0</v>
      </c>
      <c r="CP835" s="198">
        <v>0.67162454999999999</v>
      </c>
      <c r="CQ835" s="197">
        <v>1.6640347E-6</v>
      </c>
      <c r="CR835" s="198">
        <v>2.0785148999999999E-4</v>
      </c>
      <c r="CS835" s="198">
        <v>0.10201105000000001</v>
      </c>
      <c r="CT835" s="198">
        <v>5.6020297000000001</v>
      </c>
      <c r="CU835" s="198">
        <v>1.1179681E-2</v>
      </c>
      <c r="CV835" s="198">
        <v>4.0509050999999997E-2</v>
      </c>
      <c r="CX835" s="166"/>
    </row>
    <row r="836" spans="1:103" ht="14.4">
      <c r="A836" t="s">
        <v>3135</v>
      </c>
      <c r="B836" s="85" t="s">
        <v>527</v>
      </c>
      <c r="C836" s="113" t="str">
        <f t="shared" si="454"/>
        <v>A.100.26.215</v>
      </c>
      <c r="D836" s="9" t="s">
        <v>236</v>
      </c>
      <c r="E836" s="112" t="s">
        <v>362</v>
      </c>
      <c r="F836" s="115" t="str">
        <f t="shared" si="455"/>
        <v>Yttrium from South China clays</v>
      </c>
      <c r="G836" s="143">
        <f t="shared" si="461"/>
        <v>67.771606666666671</v>
      </c>
      <c r="I836" s="118">
        <f t="shared" si="462"/>
        <v>185.5860797</v>
      </c>
      <c r="K836" s="161">
        <f t="shared" si="463"/>
        <v>11.8645782</v>
      </c>
      <c r="L836" s="161">
        <f t="shared" si="464"/>
        <v>6.4179018400000007</v>
      </c>
      <c r="M836" s="162">
        <f t="shared" si="465"/>
        <v>157.13785866000001</v>
      </c>
      <c r="N836" s="161">
        <v>10.165741000000001</v>
      </c>
      <c r="O836" s="132">
        <v>4.3955688000000004</v>
      </c>
      <c r="P836" s="132">
        <v>1.5997925</v>
      </c>
      <c r="Q836" s="132">
        <v>1.3004697000000001</v>
      </c>
      <c r="R836" s="132">
        <v>2.0824208</v>
      </c>
      <c r="S836" s="132">
        <v>2.8771417000000001</v>
      </c>
      <c r="T836" s="132">
        <v>5.604546</v>
      </c>
      <c r="U836" s="132">
        <v>0.42254054000000002</v>
      </c>
      <c r="V836" s="132">
        <v>156.45545000000001</v>
      </c>
      <c r="W836" s="132">
        <v>0</v>
      </c>
      <c r="X836" s="132">
        <v>0</v>
      </c>
      <c r="Y836" s="132">
        <v>0</v>
      </c>
      <c r="Z836" s="132">
        <v>0.68240866</v>
      </c>
      <c r="AA836" s="132">
        <v>0</v>
      </c>
      <c r="AC836" s="118">
        <f t="shared" si="446"/>
        <v>10.165741000000001</v>
      </c>
      <c r="AD836" s="118">
        <f t="shared" si="447"/>
        <v>18.282480039999999</v>
      </c>
      <c r="AE836" s="118">
        <f t="shared" si="448"/>
        <v>7.1003105000000009</v>
      </c>
      <c r="AF836" s="118">
        <f t="shared" si="449"/>
        <v>6.4179018400000007</v>
      </c>
      <c r="AG836" s="118">
        <f t="shared" si="450"/>
        <v>156.45545000000001</v>
      </c>
      <c r="AI836" s="69">
        <v>853.51485000000002</v>
      </c>
      <c r="AJ836" s="69">
        <v>853.51485000000002</v>
      </c>
      <c r="AK836" s="69">
        <v>0</v>
      </c>
      <c r="AL836" s="69">
        <v>0</v>
      </c>
      <c r="AM836" s="69">
        <v>0</v>
      </c>
      <c r="AN836" s="69">
        <v>0</v>
      </c>
      <c r="AO836" s="69">
        <v>0</v>
      </c>
      <c r="AQ836" s="116">
        <v>3.3289426999999998</v>
      </c>
      <c r="AR836" s="116">
        <v>3.1784455</v>
      </c>
      <c r="AS836" s="116">
        <v>8.9556305000000003E-2</v>
      </c>
      <c r="AT836" s="116">
        <v>6.0940960000000002E-2</v>
      </c>
      <c r="AU836" s="150">
        <f t="shared" si="451"/>
        <v>1.90554283808E-4</v>
      </c>
      <c r="AV836" s="150">
        <f t="shared" si="452"/>
        <v>3.3119935218081002E-7</v>
      </c>
      <c r="AW836" s="163">
        <f t="shared" si="453"/>
        <v>8.5351485</v>
      </c>
      <c r="AX836" s="196">
        <v>6.2892048000000005E-5</v>
      </c>
      <c r="AY836" s="196">
        <v>1.8976049E-7</v>
      </c>
      <c r="AZ836" s="196">
        <v>5.1845276999999998E-12</v>
      </c>
      <c r="BA836" s="108">
        <v>0</v>
      </c>
      <c r="BB836" s="108">
        <v>0</v>
      </c>
      <c r="BC836" s="196">
        <v>3.4849187999999997E-8</v>
      </c>
      <c r="BD836" s="108">
        <v>1.2082105E-4</v>
      </c>
      <c r="BE836" s="196">
        <v>7.9473148999999994E-9</v>
      </c>
      <c r="BF836" s="196">
        <v>1.1593203999999999E-7</v>
      </c>
      <c r="BG836" s="196">
        <v>1.3555396E-8</v>
      </c>
      <c r="BH836" s="108">
        <v>0</v>
      </c>
      <c r="BI836" s="196">
        <v>3.9876000999999998E-9</v>
      </c>
      <c r="BJ836" s="196">
        <v>8.3308911000000001E-13</v>
      </c>
      <c r="BK836" s="196">
        <v>1.0493564E-11</v>
      </c>
      <c r="BL836" s="196">
        <v>8.4623762000000003E-7</v>
      </c>
      <c r="BM836" s="196">
        <v>5.9600989999999997E-6</v>
      </c>
      <c r="BN836" s="108">
        <v>0</v>
      </c>
      <c r="BO836" s="108">
        <v>0</v>
      </c>
      <c r="BP836" s="108">
        <v>8.5351485</v>
      </c>
      <c r="BQ836" s="108">
        <v>0</v>
      </c>
      <c r="BR836" s="108">
        <v>0</v>
      </c>
      <c r="BS836" s="108">
        <v>0</v>
      </c>
      <c r="BU836" s="69">
        <v>1.4979686000000001E-2</v>
      </c>
      <c r="BV836" s="69">
        <v>8.2692925999999995E-4</v>
      </c>
      <c r="BW836" s="69">
        <v>1.8896520999999999E-3</v>
      </c>
      <c r="BX836" s="172">
        <v>5.3644672999999998E-5</v>
      </c>
      <c r="BY836" s="69">
        <v>2.5663316E-3</v>
      </c>
      <c r="BZ836" s="172">
        <v>7.6851369999999999E-6</v>
      </c>
      <c r="CA836" s="69">
        <v>3.5270856000000001E-4</v>
      </c>
      <c r="CB836" s="69">
        <v>1.5594864000000001E-4</v>
      </c>
      <c r="CC836" s="69">
        <v>4.0849505000000001E-3</v>
      </c>
      <c r="CD836" s="69">
        <v>3.710554E-3</v>
      </c>
      <c r="CE836" s="69">
        <v>0</v>
      </c>
      <c r="CF836" s="69">
        <v>0</v>
      </c>
      <c r="CG836" s="69">
        <v>0</v>
      </c>
      <c r="CH836" s="69">
        <v>2.9020602000000002E-4</v>
      </c>
      <c r="CI836" s="69">
        <v>1.0404071E-3</v>
      </c>
      <c r="CJ836" s="172">
        <v>6.6853835000000003E-7</v>
      </c>
      <c r="CK836" s="69">
        <v>0</v>
      </c>
      <c r="CM836" s="198">
        <v>0</v>
      </c>
      <c r="CN836" s="198">
        <v>67.771603999999996</v>
      </c>
      <c r="CO836" s="198">
        <v>0</v>
      </c>
      <c r="CP836" s="198">
        <v>0.54231167999999996</v>
      </c>
      <c r="CQ836" s="197">
        <v>1.3481317000000001E-6</v>
      </c>
      <c r="CR836" s="198">
        <v>1.6847524999999999E-4</v>
      </c>
      <c r="CS836" s="198">
        <v>8.2412098000000003E-2</v>
      </c>
      <c r="CT836" s="198">
        <v>4.5536535000000002</v>
      </c>
      <c r="CU836" s="198">
        <v>9.0027457000000002E-3</v>
      </c>
      <c r="CV836" s="198">
        <v>3.2749371999999999E-2</v>
      </c>
      <c r="CX836" s="166"/>
    </row>
    <row r="837" spans="1:103" ht="14.4">
      <c r="B837" s="85"/>
      <c r="C837" s="113"/>
      <c r="D837" s="1" t="s">
        <v>9</v>
      </c>
      <c r="E837" s="112"/>
      <c r="AC837" s="142"/>
      <c r="AD837" s="142"/>
      <c r="AE837" s="142"/>
      <c r="AF837" s="142"/>
      <c r="AG837" s="142"/>
      <c r="AU837" s="86"/>
      <c r="AV837" s="86"/>
      <c r="AW837" s="86"/>
      <c r="AX837" s="3"/>
      <c r="AY837" s="3"/>
      <c r="AZ837" s="3"/>
      <c r="BC837" s="3"/>
      <c r="BE837" s="3"/>
      <c r="BF837" s="3"/>
      <c r="BG837" s="3"/>
      <c r="BI837" s="3"/>
      <c r="BJ837" s="3"/>
      <c r="BK837" s="3"/>
      <c r="BL837" s="3"/>
      <c r="BM837" s="3"/>
      <c r="BX837" s="3"/>
      <c r="BZ837" s="3"/>
      <c r="CJ837" s="3"/>
      <c r="CQ837" s="3"/>
    </row>
    <row r="838" spans="1:103" ht="14.4">
      <c r="A838" t="s">
        <v>1719</v>
      </c>
      <c r="B838" s="85" t="s">
        <v>527</v>
      </c>
      <c r="C838" s="113" t="str">
        <f t="shared" si="454"/>
        <v>A.100.28.100</v>
      </c>
      <c r="D838" s="9" t="s">
        <v>9</v>
      </c>
      <c r="E838" s="112" t="s">
        <v>362</v>
      </c>
      <c r="F838" s="115" t="str">
        <f t="shared" si="455"/>
        <v>Al99</v>
      </c>
      <c r="G838" s="143">
        <f t="shared" ref="G838:G859" si="466">N838/0.15</f>
        <v>7.7754300000000001</v>
      </c>
      <c r="I838" s="118">
        <f t="shared" ref="I838:I859" si="467">K838+L838+M838+N838</f>
        <v>2.1243511307102301</v>
      </c>
      <c r="K838" s="161">
        <f t="shared" ref="K838:K859" si="468">Q838+R838+S838+T838</f>
        <v>8.0110053199000011E-2</v>
      </c>
      <c r="L838" s="161">
        <f t="shared" ref="L838:L859" si="469">O838+P838+U838+Y838+W838</f>
        <v>0.20688120054</v>
      </c>
      <c r="M838" s="162">
        <f t="shared" ref="M838:M859" si="470">V838+X838+Z838+AA838</f>
        <v>0.6710453769712299</v>
      </c>
      <c r="N838" s="161">
        <v>1.1663144999999999</v>
      </c>
      <c r="O838" s="132">
        <v>0.11690058</v>
      </c>
      <c r="P838" s="132">
        <v>8.8908972000000003E-2</v>
      </c>
      <c r="Q838" s="132">
        <v>7.5310835000000007E-2</v>
      </c>
      <c r="R838" s="132">
        <v>4.3163228999999999E-3</v>
      </c>
      <c r="S838" s="164">
        <v>1.6352628999999999E-5</v>
      </c>
      <c r="T838" s="132">
        <v>4.6654267E-4</v>
      </c>
      <c r="U838" s="132">
        <v>4.3918358000000001E-4</v>
      </c>
      <c r="V838" s="132">
        <v>0.65497813999999999</v>
      </c>
      <c r="W838" s="132">
        <v>4.6837681000000002E-4</v>
      </c>
      <c r="X838" s="132">
        <v>1.6063320999999998E-2</v>
      </c>
      <c r="Y838" s="132">
        <v>1.6408815E-4</v>
      </c>
      <c r="Z838" s="164">
        <v>3.5986606000000002E-6</v>
      </c>
      <c r="AA838" s="164">
        <v>3.1731062999999998E-7</v>
      </c>
      <c r="AC838" s="118">
        <f t="shared" si="446"/>
        <v>1.1663144999999999</v>
      </c>
      <c r="AD838" s="118">
        <f t="shared" si="447"/>
        <v>0.28635878877900006</v>
      </c>
      <c r="AE838" s="118">
        <f t="shared" si="448"/>
        <v>0.20625233424060002</v>
      </c>
      <c r="AF838" s="118">
        <f t="shared" si="449"/>
        <v>0.20688120054000003</v>
      </c>
      <c r="AG838" s="118">
        <f t="shared" si="450"/>
        <v>0.67104177831062994</v>
      </c>
      <c r="AI838" s="69">
        <v>79.648298999999994</v>
      </c>
      <c r="AJ838" s="69">
        <v>68.346430999999995</v>
      </c>
      <c r="AK838" s="69">
        <v>1.0157631</v>
      </c>
      <c r="AL838" s="69">
        <v>0</v>
      </c>
      <c r="AM838" s="69">
        <v>3.8667153000000003E-2</v>
      </c>
      <c r="AN838" s="69">
        <v>2.2101090000000001</v>
      </c>
      <c r="AO838" s="69">
        <v>8.0373289999999997</v>
      </c>
      <c r="AQ838" s="116">
        <v>0.18078965999999999</v>
      </c>
      <c r="AR838" s="116">
        <v>0.17200238000000001</v>
      </c>
      <c r="AS838" s="116">
        <v>7.2803761999999999E-3</v>
      </c>
      <c r="AT838" s="116">
        <v>1.5069115000000001E-3</v>
      </c>
      <c r="AU838" s="150">
        <f t="shared" si="451"/>
        <v>1.0311892959319907E-5</v>
      </c>
      <c r="AV838" s="150">
        <f t="shared" si="452"/>
        <v>2.6924468396532294E-8</v>
      </c>
      <c r="AW838" s="163">
        <f t="shared" si="453"/>
        <v>0.211052026</v>
      </c>
      <c r="AX838" s="196">
        <v>7.2820279999999998E-6</v>
      </c>
      <c r="AY838" s="196">
        <v>2.1974227999999999E-8</v>
      </c>
      <c r="AZ838" s="196">
        <v>6.0025786999999995E-13</v>
      </c>
      <c r="BA838" s="196">
        <v>4.5012227999999999E-14</v>
      </c>
      <c r="BB838" s="196">
        <v>9.6768030999999992E-16</v>
      </c>
      <c r="BC838" s="196">
        <v>1.0986488E-8</v>
      </c>
      <c r="BD838" s="196">
        <v>3.0159233E-6</v>
      </c>
      <c r="BE838" s="196">
        <v>1.5592521E-9</v>
      </c>
      <c r="BF838" s="196">
        <v>3.3899704000000002E-9</v>
      </c>
      <c r="BG838" s="196">
        <v>2.2909699999999999E-13</v>
      </c>
      <c r="BH838" s="196">
        <v>7.3856354999999997E-16</v>
      </c>
      <c r="BI838" s="196">
        <v>1.6454614999999999E-13</v>
      </c>
      <c r="BJ838" s="196">
        <v>1.9359316999999999E-14</v>
      </c>
      <c r="BK838" s="196">
        <v>3.8976223E-15</v>
      </c>
      <c r="BL838" s="196">
        <v>2.3016124E-10</v>
      </c>
      <c r="BM838" s="196">
        <v>2.7249641000000001E-9</v>
      </c>
      <c r="BN838" s="196">
        <v>9.4484098000000001E-21</v>
      </c>
      <c r="BO838" s="108">
        <v>2.5186236000000001E-2</v>
      </c>
      <c r="BP838" s="108">
        <v>0.18586579</v>
      </c>
      <c r="BQ838" s="108">
        <v>0</v>
      </c>
      <c r="BR838" s="108">
        <v>0</v>
      </c>
      <c r="BS838" s="108">
        <v>0</v>
      </c>
      <c r="BU838" s="69">
        <v>3.8221148000000001E-4</v>
      </c>
      <c r="BV838" s="172">
        <v>2.6981643E-5</v>
      </c>
      <c r="BW838" s="69">
        <v>2.1679962000000001E-4</v>
      </c>
      <c r="BX838" s="172">
        <v>5.1877602999999999E-8</v>
      </c>
      <c r="BY838" s="172">
        <v>2.0421962000000001E-5</v>
      </c>
      <c r="BZ838" s="172">
        <v>7.0989292E-6</v>
      </c>
      <c r="CA838" s="172">
        <v>5.9272179999999999E-9</v>
      </c>
      <c r="CB838" s="172">
        <v>1.0774861000000001E-5</v>
      </c>
      <c r="CC838" s="172">
        <v>3.5169764000000001E-8</v>
      </c>
      <c r="CD838" s="172">
        <v>3.2032562999999999E-7</v>
      </c>
      <c r="CE838" s="172">
        <v>2.7439254000000002E-12</v>
      </c>
      <c r="CF838" s="172">
        <v>2.0893953E-17</v>
      </c>
      <c r="CG838" s="172">
        <v>1.7940001999999999E-13</v>
      </c>
      <c r="CH838" s="172">
        <v>1.5501699000000002E-5</v>
      </c>
      <c r="CI838" s="172">
        <v>8.3877786999999996E-5</v>
      </c>
      <c r="CJ838" s="172">
        <v>3.4167333000000002E-7</v>
      </c>
      <c r="CK838" s="69">
        <v>0</v>
      </c>
      <c r="CM838" s="197">
        <v>2.116177E-13</v>
      </c>
      <c r="CN838" s="198">
        <v>7.7199342</v>
      </c>
      <c r="CO838" s="198">
        <v>0.20381125999999999</v>
      </c>
      <c r="CP838" s="198">
        <v>2.0088479999999999E-2</v>
      </c>
      <c r="CQ838" s="197">
        <v>1.4941799E-10</v>
      </c>
      <c r="CR838" s="197">
        <v>1.1071499000000001E-8</v>
      </c>
      <c r="CS838" s="198">
        <v>8.9640634999999999E-4</v>
      </c>
      <c r="CT838" s="198">
        <v>1.0102722E-2</v>
      </c>
      <c r="CU838" s="197">
        <v>1.5220413E-7</v>
      </c>
      <c r="CV838" s="198">
        <v>2.4967980000000002E-3</v>
      </c>
      <c r="CX838" s="166"/>
    </row>
    <row r="839" spans="1:103" ht="14.4">
      <c r="A839" t="s">
        <v>662</v>
      </c>
      <c r="B839" s="85" t="s">
        <v>527</v>
      </c>
      <c r="C839" s="113" t="str">
        <f t="shared" si="454"/>
        <v>A.100.28.101</v>
      </c>
      <c r="D839" s="9" t="s">
        <v>9</v>
      </c>
      <c r="E839" s="112" t="s">
        <v>362</v>
      </c>
      <c r="F839" s="115" t="str">
        <f t="shared" si="455"/>
        <v>AlCuMg1 (2017)</v>
      </c>
      <c r="G839" s="143">
        <f t="shared" si="466"/>
        <v>8.0328780000000002</v>
      </c>
      <c r="I839" s="118">
        <f t="shared" si="467"/>
        <v>2.26027835932826</v>
      </c>
      <c r="K839" s="161">
        <f t="shared" si="468"/>
        <v>8.2237056200000005E-2</v>
      </c>
      <c r="L839" s="161">
        <f t="shared" si="469"/>
        <v>0.21494084969000002</v>
      </c>
      <c r="M839" s="162">
        <f t="shared" si="470"/>
        <v>0.75816875343826007</v>
      </c>
      <c r="N839" s="161">
        <v>1.2049316999999999</v>
      </c>
      <c r="O839" s="132">
        <v>0.12449345000000001</v>
      </c>
      <c r="P839" s="132">
        <v>8.8493706000000005E-2</v>
      </c>
      <c r="Q839" s="132">
        <v>7.4643242999999998E-2</v>
      </c>
      <c r="R839" s="132">
        <v>5.551762E-3</v>
      </c>
      <c r="S839" s="132">
        <v>1.0041712E-3</v>
      </c>
      <c r="T839" s="132">
        <v>1.0378799999999999E-3</v>
      </c>
      <c r="U839" s="132">
        <v>1.3343878000000001E-3</v>
      </c>
      <c r="V839" s="132">
        <v>0.74171845000000003</v>
      </c>
      <c r="W839" s="132">
        <v>4.5904706E-4</v>
      </c>
      <c r="X839" s="132">
        <v>1.6323087999999999E-2</v>
      </c>
      <c r="Y839" s="132">
        <v>1.6025883E-4</v>
      </c>
      <c r="Z839" s="132">
        <v>1.2691669000000001E-4</v>
      </c>
      <c r="AA839" s="164">
        <v>2.9874825999999999E-7</v>
      </c>
      <c r="AC839" s="118">
        <f t="shared" ref="AC839:AC902" si="471">N839</f>
        <v>1.2049316999999999</v>
      </c>
      <c r="AD839" s="118">
        <f t="shared" ref="AD839:AD902" si="472">O839+P839+Q839+R839+S839+T839+U839</f>
        <v>0.29655860000000001</v>
      </c>
      <c r="AE839" s="118">
        <f t="shared" ref="AE839:AE902" si="473">O839+P839+U839+Z839</f>
        <v>0.21444846049000002</v>
      </c>
      <c r="AF839" s="118">
        <f t="shared" ref="AF839:AF902" si="474">Y839+O839+P839+U839+W839</f>
        <v>0.21494084968999999</v>
      </c>
      <c r="AG839" s="118">
        <f t="shared" ref="AG839:AG902" si="475">V839+X839+AA839</f>
        <v>0.75804183674826009</v>
      </c>
      <c r="AI839" s="69">
        <v>84.227236000000005</v>
      </c>
      <c r="AJ839" s="69">
        <v>73.148270999999994</v>
      </c>
      <c r="AK839" s="69">
        <v>1.0931009</v>
      </c>
      <c r="AL839" s="69">
        <v>0</v>
      </c>
      <c r="AM839" s="69">
        <v>4.0227696E-2</v>
      </c>
      <c r="AN839" s="69">
        <v>2.2794536999999999</v>
      </c>
      <c r="AO839" s="69">
        <v>7.6661830999999996</v>
      </c>
      <c r="AQ839" s="116">
        <v>0.19628582999999999</v>
      </c>
      <c r="AR839" s="116">
        <v>0.18681602</v>
      </c>
      <c r="AS839" s="116">
        <v>7.5120355E-3</v>
      </c>
      <c r="AT839" s="116">
        <v>1.9577790999999998E-3</v>
      </c>
      <c r="AU839" s="150">
        <f t="shared" ref="AU839:AU902" si="476">AX839+BA839+BB839+BC839+BD839+BL839+BM839+BQ839</f>
        <v>1.1200001185282584E-5</v>
      </c>
      <c r="AV839" s="150">
        <f t="shared" ref="AV839:AV902" si="477">AY839+AZ839+BE839+BF839+BG839+BH839+BI839+BJ839+BK839+BN839+BR839+BS839</f>
        <v>2.7781196415522711E-8</v>
      </c>
      <c r="AW839" s="163">
        <f t="shared" ref="AW839:AW902" si="478">BO839+BP839</f>
        <v>0.27419875199999999</v>
      </c>
      <c r="AX839" s="196">
        <v>7.5181736000000002E-6</v>
      </c>
      <c r="AY839" s="196">
        <v>2.2686607E-8</v>
      </c>
      <c r="AZ839" s="196">
        <v>6.1972605999999995E-13</v>
      </c>
      <c r="BA839" s="196">
        <v>4.5711329000000001E-11</v>
      </c>
      <c r="BB839" s="196">
        <v>9.5358373999999992E-16</v>
      </c>
      <c r="BC839" s="196">
        <v>1.0849276E-8</v>
      </c>
      <c r="BD839" s="196">
        <v>3.1573248E-6</v>
      </c>
      <c r="BE839" s="196">
        <v>1.5406060999999999E-9</v>
      </c>
      <c r="BF839" s="196">
        <v>3.5384406999999998E-9</v>
      </c>
      <c r="BG839" s="196">
        <v>1.236602E-11</v>
      </c>
      <c r="BH839" s="196">
        <v>3.9677034000000003E-15</v>
      </c>
      <c r="BI839" s="196">
        <v>1.0636872999999999E-12</v>
      </c>
      <c r="BJ839" s="196">
        <v>1.2101025000000001E-12</v>
      </c>
      <c r="BK839" s="196">
        <v>2.7911195000000002E-13</v>
      </c>
      <c r="BL839" s="196">
        <v>4.8432168000000004E-7</v>
      </c>
      <c r="BM839" s="196">
        <v>2.9286116999999999E-8</v>
      </c>
      <c r="BN839" s="196">
        <v>9.3107711999999999E-21</v>
      </c>
      <c r="BO839" s="108">
        <v>3.1718481999999999E-2</v>
      </c>
      <c r="BP839" s="108">
        <v>0.24248027</v>
      </c>
      <c r="BQ839" s="108">
        <v>0</v>
      </c>
      <c r="BR839" s="108">
        <v>0</v>
      </c>
      <c r="BS839" s="108">
        <v>0</v>
      </c>
      <c r="BU839" s="69">
        <v>4.4359061E-4</v>
      </c>
      <c r="BV839" s="172">
        <v>2.7956990999999999E-5</v>
      </c>
      <c r="BW839" s="69">
        <v>2.2397795000000001E-4</v>
      </c>
      <c r="BX839" s="172">
        <v>1.5692303999999999E-7</v>
      </c>
      <c r="BY839" s="172">
        <v>2.2125515000000001E-5</v>
      </c>
      <c r="BZ839" s="172">
        <v>7.0138553999999999E-6</v>
      </c>
      <c r="CA839" s="172">
        <v>3.0298318000000002E-7</v>
      </c>
      <c r="CB839" s="172">
        <v>1.0630842E-5</v>
      </c>
      <c r="CC839" s="172">
        <v>1.3616518000000001E-6</v>
      </c>
      <c r="CD839" s="172">
        <v>7.0064793000000003E-7</v>
      </c>
      <c r="CE839" s="172">
        <v>2.7039536000000001E-12</v>
      </c>
      <c r="CF839" s="172">
        <v>2.0589583000000001E-17</v>
      </c>
      <c r="CG839" s="172">
        <v>1.7678663000000001E-13</v>
      </c>
      <c r="CH839" s="172">
        <v>1.544603E-5</v>
      </c>
      <c r="CI839" s="172">
        <v>8.9354250000000003E-5</v>
      </c>
      <c r="CJ839" s="172">
        <v>4.4562967000000003E-5</v>
      </c>
      <c r="CK839" s="69">
        <v>0</v>
      </c>
      <c r="CM839" s="197">
        <v>2.0853498000000001E-13</v>
      </c>
      <c r="CN839" s="198">
        <v>7.9800430999999996</v>
      </c>
      <c r="CO839" s="198">
        <v>0.20106992000000001</v>
      </c>
      <c r="CP839" s="198">
        <v>2.0734044E-2</v>
      </c>
      <c r="CQ839" s="197">
        <v>2.0711254000000001E-7</v>
      </c>
      <c r="CR839" s="197">
        <v>3.5620284999999999E-8</v>
      </c>
      <c r="CS839" s="198">
        <v>9.6830810999999997E-4</v>
      </c>
      <c r="CT839" s="198">
        <v>2.066948</v>
      </c>
      <c r="CU839" s="197">
        <v>8.2174983999999998E-6</v>
      </c>
      <c r="CV839" s="198">
        <v>2.4645327E-3</v>
      </c>
      <c r="CX839" s="166"/>
      <c r="CY839" t="s">
        <v>2297</v>
      </c>
    </row>
    <row r="840" spans="1:103" ht="14.4">
      <c r="A840" t="s">
        <v>663</v>
      </c>
      <c r="B840" s="85" t="s">
        <v>527</v>
      </c>
      <c r="C840" s="113" t="str">
        <f t="shared" si="454"/>
        <v>A.100.28.102</v>
      </c>
      <c r="D840" s="9" t="s">
        <v>9</v>
      </c>
      <c r="E840" s="112" t="s">
        <v>362</v>
      </c>
      <c r="F840" s="115" t="str">
        <f t="shared" si="455"/>
        <v>AlCuMg2 (2024)</v>
      </c>
      <c r="G840" s="143">
        <f t="shared" si="466"/>
        <v>8.2029820000000004</v>
      </c>
      <c r="I840" s="118">
        <f t="shared" si="467"/>
        <v>2.2901497335657197</v>
      </c>
      <c r="K840" s="161">
        <f t="shared" si="468"/>
        <v>8.2577988240000011E-2</v>
      </c>
      <c r="L840" s="161">
        <f t="shared" si="469"/>
        <v>0.21718068821</v>
      </c>
      <c r="M840" s="162">
        <f t="shared" si="470"/>
        <v>0.75994375711571993</v>
      </c>
      <c r="N840" s="161">
        <v>1.2304473</v>
      </c>
      <c r="O840" s="132">
        <v>0.12651997000000001</v>
      </c>
      <c r="P840" s="132">
        <v>8.8815483000000001E-2</v>
      </c>
      <c r="Q840" s="132">
        <v>7.4971713999999995E-2</v>
      </c>
      <c r="R840" s="132">
        <v>5.6529340999999997E-3</v>
      </c>
      <c r="S840" s="132">
        <v>8.7269194000000002E-4</v>
      </c>
      <c r="T840" s="132">
        <v>1.0806482000000001E-3</v>
      </c>
      <c r="U840" s="132">
        <v>1.2320241E-3</v>
      </c>
      <c r="V840" s="132">
        <v>0.74362229999999996</v>
      </c>
      <c r="W840" s="132">
        <v>4.5448487E-4</v>
      </c>
      <c r="X840" s="132">
        <v>1.6211910999999999E-2</v>
      </c>
      <c r="Y840" s="132">
        <v>1.5872624E-4</v>
      </c>
      <c r="Z840" s="132">
        <v>1.0924943E-4</v>
      </c>
      <c r="AA840" s="164">
        <v>2.9668571999999998E-7</v>
      </c>
      <c r="AC840" s="118">
        <f t="shared" si="471"/>
        <v>1.2304473</v>
      </c>
      <c r="AD840" s="118">
        <f t="shared" si="472"/>
        <v>0.29914546534000003</v>
      </c>
      <c r="AE840" s="118">
        <f t="shared" si="473"/>
        <v>0.21667672653000003</v>
      </c>
      <c r="AF840" s="118">
        <f t="shared" si="474"/>
        <v>0.21718068821</v>
      </c>
      <c r="AG840" s="118">
        <f t="shared" si="475"/>
        <v>0.75983450768571992</v>
      </c>
      <c r="AI840" s="69">
        <v>86.818956999999997</v>
      </c>
      <c r="AJ840" s="69">
        <v>75.781492999999998</v>
      </c>
      <c r="AK840" s="69">
        <v>1.0882662999999999</v>
      </c>
      <c r="AL840" s="69">
        <v>0</v>
      </c>
      <c r="AM840" s="69">
        <v>4.0355207999999997E-2</v>
      </c>
      <c r="AN840" s="69">
        <v>2.2849344999999999</v>
      </c>
      <c r="AO840" s="69">
        <v>7.6239080000000001</v>
      </c>
      <c r="AQ840" s="116">
        <v>0.19880776999999999</v>
      </c>
      <c r="AR840" s="116">
        <v>0.18902199</v>
      </c>
      <c r="AS840" s="116">
        <v>7.6538683E-3</v>
      </c>
      <c r="AT840" s="116">
        <v>2.1319198000000002E-3</v>
      </c>
      <c r="AU840" s="150">
        <f t="shared" si="476"/>
        <v>1.1332253339847723E-5</v>
      </c>
      <c r="AV840" s="150">
        <f t="shared" si="477"/>
        <v>2.8305725523618212E-8</v>
      </c>
      <c r="AW840" s="163">
        <f t="shared" si="478"/>
        <v>0.29858821399999996</v>
      </c>
      <c r="AX840" s="196">
        <v>7.6757557000000001E-6</v>
      </c>
      <c r="AY840" s="196">
        <v>2.3162057000000001E-8</v>
      </c>
      <c r="AZ840" s="196">
        <v>6.3271654E-13</v>
      </c>
      <c r="BA840" s="196">
        <v>5.0277903999999998E-11</v>
      </c>
      <c r="BB840" s="196">
        <v>9.4372312999999991E-16</v>
      </c>
      <c r="BC840" s="196">
        <v>1.0884479000000001E-8</v>
      </c>
      <c r="BD840" s="196">
        <v>3.1983955999999999E-6</v>
      </c>
      <c r="BE840" s="196">
        <v>1.5458672999999999E-9</v>
      </c>
      <c r="BF840" s="196">
        <v>3.5840155E-9</v>
      </c>
      <c r="BG840" s="196">
        <v>1.0831115E-11</v>
      </c>
      <c r="BH840" s="196">
        <v>4.2891689999999996E-15</v>
      </c>
      <c r="BI840" s="196">
        <v>1.0354036000000001E-12</v>
      </c>
      <c r="BJ840" s="196">
        <v>1.0414465E-12</v>
      </c>
      <c r="BK840" s="196">
        <v>2.4075280000000001E-13</v>
      </c>
      <c r="BL840" s="196">
        <v>4.1578323999999998E-7</v>
      </c>
      <c r="BM840" s="196">
        <v>3.1384041999999998E-8</v>
      </c>
      <c r="BN840" s="196">
        <v>9.2144924000000005E-21</v>
      </c>
      <c r="BO840" s="108">
        <v>3.3117474000000001E-2</v>
      </c>
      <c r="BP840" s="108">
        <v>0.26547073999999998</v>
      </c>
      <c r="BQ840" s="108">
        <v>0</v>
      </c>
      <c r="BR840" s="108">
        <v>0</v>
      </c>
      <c r="BS840" s="108">
        <v>0</v>
      </c>
      <c r="BU840" s="69">
        <v>4.5638138000000001E-4</v>
      </c>
      <c r="BV840" s="172">
        <v>2.8281753999999998E-5</v>
      </c>
      <c r="BW840" s="69">
        <v>2.2872090999999999E-4</v>
      </c>
      <c r="BX840" s="172">
        <v>1.4498547000000001E-7</v>
      </c>
      <c r="BY840" s="172">
        <v>2.2481105000000001E-5</v>
      </c>
      <c r="BZ840" s="172">
        <v>7.0355931999999999E-6</v>
      </c>
      <c r="CA840" s="172">
        <v>2.6117099999999998E-7</v>
      </c>
      <c r="CB840" s="172">
        <v>1.0662344999999999E-5</v>
      </c>
      <c r="CC840" s="172">
        <v>1.1850807999999999E-6</v>
      </c>
      <c r="CD840" s="172">
        <v>7.2966222000000004E-7</v>
      </c>
      <c r="CE840" s="172">
        <v>2.6759931E-12</v>
      </c>
      <c r="CF840" s="172">
        <v>2.0376674999999999E-17</v>
      </c>
      <c r="CG840" s="172">
        <v>1.7495854999999999E-13</v>
      </c>
      <c r="CH840" s="172">
        <v>1.5528013E-5</v>
      </c>
      <c r="CI840" s="172">
        <v>9.2370562000000002E-5</v>
      </c>
      <c r="CJ840" s="172">
        <v>4.8980202000000001E-5</v>
      </c>
      <c r="CK840" s="69">
        <v>0</v>
      </c>
      <c r="CM840" s="197">
        <v>2.0637861000000001E-13</v>
      </c>
      <c r="CN840" s="198">
        <v>8.1504113999999994</v>
      </c>
      <c r="CO840" s="198">
        <v>0.20166364000000001</v>
      </c>
      <c r="CP840" s="198">
        <v>2.0961002999999999E-2</v>
      </c>
      <c r="CQ840" s="197">
        <v>1.7763051000000001E-7</v>
      </c>
      <c r="CR840" s="197">
        <v>3.7089724999999998E-8</v>
      </c>
      <c r="CS840" s="198">
        <v>9.8417183999999994E-4</v>
      </c>
      <c r="CT840" s="198">
        <v>1.7754235</v>
      </c>
      <c r="CU840" s="197">
        <v>7.1985610999999999E-6</v>
      </c>
      <c r="CV840" s="198">
        <v>2.471942E-3</v>
      </c>
      <c r="CX840" s="166"/>
      <c r="CY840" t="s">
        <v>2298</v>
      </c>
    </row>
    <row r="841" spans="1:103" ht="14.4">
      <c r="A841" t="s">
        <v>664</v>
      </c>
      <c r="B841" s="85" t="s">
        <v>527</v>
      </c>
      <c r="C841" s="113" t="str">
        <f t="shared" si="454"/>
        <v>A.100.28.103</v>
      </c>
      <c r="D841" s="9" t="s">
        <v>9</v>
      </c>
      <c r="E841" s="112" t="s">
        <v>362</v>
      </c>
      <c r="F841" s="115" t="str">
        <f t="shared" si="455"/>
        <v>AlCuMgPb (2011)</v>
      </c>
      <c r="G841" s="143">
        <f t="shared" si="466"/>
        <v>8.1627633333333343</v>
      </c>
      <c r="I841" s="118">
        <f t="shared" si="467"/>
        <v>2.3605830689156999</v>
      </c>
      <c r="K841" s="161">
        <f t="shared" si="468"/>
        <v>8.5236699000000013E-2</v>
      </c>
      <c r="L841" s="161">
        <f t="shared" si="469"/>
        <v>0.23025136584000003</v>
      </c>
      <c r="M841" s="162">
        <f t="shared" si="470"/>
        <v>0.82068050407570003</v>
      </c>
      <c r="N841" s="161">
        <v>1.2244145</v>
      </c>
      <c r="O841" s="132">
        <v>0.13850625999999999</v>
      </c>
      <c r="P841" s="132">
        <v>8.9218114000000001E-2</v>
      </c>
      <c r="Q841" s="132">
        <v>7.5944175000000003E-2</v>
      </c>
      <c r="R841" s="132">
        <v>6.2606993000000003E-3</v>
      </c>
      <c r="S841" s="132">
        <v>1.0251211E-3</v>
      </c>
      <c r="T841" s="132">
        <v>2.0067036000000001E-3</v>
      </c>
      <c r="U841" s="132">
        <v>1.9149462999999999E-3</v>
      </c>
      <c r="V841" s="132">
        <v>0.80299412999999997</v>
      </c>
      <c r="W841" s="132">
        <v>4.5360084999999999E-4</v>
      </c>
      <c r="X841" s="132">
        <v>1.7559190999999998E-2</v>
      </c>
      <c r="Y841" s="132">
        <v>1.5844469E-4</v>
      </c>
      <c r="Z841" s="132">
        <v>1.2688639E-4</v>
      </c>
      <c r="AA841" s="164">
        <v>2.9668570000000001E-7</v>
      </c>
      <c r="AC841" s="118">
        <f t="shared" si="471"/>
        <v>1.2244145</v>
      </c>
      <c r="AD841" s="118">
        <f t="shared" si="472"/>
        <v>0.31487601930000003</v>
      </c>
      <c r="AE841" s="118">
        <f t="shared" si="473"/>
        <v>0.22976620669</v>
      </c>
      <c r="AF841" s="118">
        <f t="shared" si="474"/>
        <v>0.23025136584</v>
      </c>
      <c r="AG841" s="118">
        <f t="shared" si="475"/>
        <v>0.82055361768570001</v>
      </c>
      <c r="AI841" s="69">
        <v>86.451443999999995</v>
      </c>
      <c r="AJ841" s="69">
        <v>75.209168000000005</v>
      </c>
      <c r="AK841" s="69">
        <v>1.2561448</v>
      </c>
      <c r="AL841" s="69">
        <v>0</v>
      </c>
      <c r="AM841" s="69">
        <v>4.0194438999999998E-2</v>
      </c>
      <c r="AN841" s="69">
        <v>2.2841263000000001</v>
      </c>
      <c r="AO841" s="69">
        <v>7.6618104999999996</v>
      </c>
      <c r="AQ841" s="116">
        <v>0.20309021999999999</v>
      </c>
      <c r="AR841" s="116">
        <v>0.19325136000000001</v>
      </c>
      <c r="AS841" s="116">
        <v>7.6915157999999997E-3</v>
      </c>
      <c r="AT841" s="116">
        <v>2.1473400000000002E-3</v>
      </c>
      <c r="AU841" s="150">
        <f t="shared" si="476"/>
        <v>1.1585813014397643E-5</v>
      </c>
      <c r="AV841" s="150">
        <f t="shared" si="477"/>
        <v>2.8444954659726596E-8</v>
      </c>
      <c r="AW841" s="163">
        <f t="shared" si="478"/>
        <v>0.30074790400000001</v>
      </c>
      <c r="AX841" s="196">
        <v>7.6383526999999995E-6</v>
      </c>
      <c r="AY841" s="196">
        <v>2.3049201000000001E-8</v>
      </c>
      <c r="AZ841" s="196">
        <v>6.2963325999999996E-13</v>
      </c>
      <c r="BA841" s="196">
        <v>4.7994456000000001E-11</v>
      </c>
      <c r="BB841" s="196">
        <v>9.4164338000000004E-16</v>
      </c>
      <c r="BC841" s="196">
        <v>1.0867028E-8</v>
      </c>
      <c r="BD841" s="196">
        <v>3.4213164E-6</v>
      </c>
      <c r="BE841" s="196">
        <v>1.5464676E-9</v>
      </c>
      <c r="BF841" s="196">
        <v>3.8331298000000003E-9</v>
      </c>
      <c r="BG841" s="196">
        <v>1.2406165E-11</v>
      </c>
      <c r="BH841" s="196">
        <v>4.1255573999999996E-15</v>
      </c>
      <c r="BI841" s="196">
        <v>1.6219803000000001E-12</v>
      </c>
      <c r="BJ841" s="196">
        <v>1.2136105E-12</v>
      </c>
      <c r="BK841" s="196">
        <v>2.8074509999999999E-13</v>
      </c>
      <c r="BL841" s="196">
        <v>4.8445951999999999E-7</v>
      </c>
      <c r="BM841" s="196">
        <v>3.0769370999999998E-8</v>
      </c>
      <c r="BN841" s="196">
        <v>9.1941858000000005E-21</v>
      </c>
      <c r="BO841" s="108">
        <v>3.7604593999999998E-2</v>
      </c>
      <c r="BP841" s="108">
        <v>0.26314331000000002</v>
      </c>
      <c r="BQ841" s="108">
        <v>0</v>
      </c>
      <c r="BR841" s="108">
        <v>0</v>
      </c>
      <c r="BS841" s="108">
        <v>0</v>
      </c>
      <c r="BU841" s="69">
        <v>4.5754349999999999E-4</v>
      </c>
      <c r="BV841" s="172">
        <v>2.9981748999999999E-5</v>
      </c>
      <c r="BW841" s="69">
        <v>2.2759949000000001E-4</v>
      </c>
      <c r="BX841" s="172">
        <v>2.2580238E-7</v>
      </c>
      <c r="BY841" s="172">
        <v>2.4436281999999999E-5</v>
      </c>
      <c r="BZ841" s="172">
        <v>7.0007421000000004E-6</v>
      </c>
      <c r="CA841" s="172">
        <v>3.0309076999999998E-7</v>
      </c>
      <c r="CB841" s="172">
        <v>1.0610193E-5</v>
      </c>
      <c r="CC841" s="172">
        <v>1.4359859999999999E-6</v>
      </c>
      <c r="CD841" s="172">
        <v>1.3637713E-6</v>
      </c>
      <c r="CE841" s="172">
        <v>2.6700958000000001E-12</v>
      </c>
      <c r="CF841" s="172">
        <v>2.0331769E-17</v>
      </c>
      <c r="CG841" s="172">
        <v>1.7457298E-13</v>
      </c>
      <c r="CH841" s="172">
        <v>1.5827382000000001E-5</v>
      </c>
      <c r="CI841" s="172">
        <v>9.1987176999999996E-5</v>
      </c>
      <c r="CJ841" s="172">
        <v>4.677183E-5</v>
      </c>
      <c r="CK841" s="69">
        <v>0</v>
      </c>
      <c r="CM841" s="197">
        <v>2.0592379999999999E-13</v>
      </c>
      <c r="CN841" s="198">
        <v>8.1102415000000008</v>
      </c>
      <c r="CO841" s="198">
        <v>0.20067565000000001</v>
      </c>
      <c r="CP841" s="198">
        <v>2.2116233999999999E-2</v>
      </c>
      <c r="CQ841" s="197">
        <v>2.0737202999999999E-7</v>
      </c>
      <c r="CR841" s="197">
        <v>6.5358845999999994E-8</v>
      </c>
      <c r="CS841" s="198">
        <v>1.0714065E-3</v>
      </c>
      <c r="CT841" s="198">
        <v>2.0705767000000002</v>
      </c>
      <c r="CU841" s="197">
        <v>8.2443911000000005E-6</v>
      </c>
      <c r="CV841" s="198">
        <v>2.4598023000000002E-3</v>
      </c>
      <c r="CX841" s="166"/>
      <c r="CY841" t="s">
        <v>2299</v>
      </c>
    </row>
    <row r="842" spans="1:103" ht="14.4">
      <c r="A842" t="s">
        <v>665</v>
      </c>
      <c r="B842" s="85" t="s">
        <v>527</v>
      </c>
      <c r="C842" s="113" t="str">
        <f t="shared" si="454"/>
        <v>A.100.28.104</v>
      </c>
      <c r="D842" s="9" t="s">
        <v>9</v>
      </c>
      <c r="E842" s="112" t="s">
        <v>362</v>
      </c>
      <c r="F842" s="115" t="str">
        <f t="shared" si="455"/>
        <v>AlCuSiMg (2036)</v>
      </c>
      <c r="G842" s="143">
        <f t="shared" si="466"/>
        <v>7.9802926666666663</v>
      </c>
      <c r="I842" s="118">
        <f t="shared" si="467"/>
        <v>2.2220792507392799</v>
      </c>
      <c r="K842" s="161">
        <f t="shared" si="468"/>
        <v>8.1591766269999991E-2</v>
      </c>
      <c r="L842" s="161">
        <f t="shared" si="469"/>
        <v>0.21235223647000001</v>
      </c>
      <c r="M842" s="162">
        <f t="shared" si="470"/>
        <v>0.73109134799927999</v>
      </c>
      <c r="N842" s="161">
        <v>1.1970438999999999</v>
      </c>
      <c r="O842" s="132">
        <v>0.12194028</v>
      </c>
      <c r="P842" s="132">
        <v>8.8948253000000005E-2</v>
      </c>
      <c r="Q842" s="132">
        <v>7.5216116999999999E-2</v>
      </c>
      <c r="R842" s="132">
        <v>5.1014143E-3</v>
      </c>
      <c r="S842" s="132">
        <v>4.4816848000000002E-4</v>
      </c>
      <c r="T842" s="132">
        <v>8.2606648999999997E-4</v>
      </c>
      <c r="U842" s="132">
        <v>8.3594227999999997E-4</v>
      </c>
      <c r="V842" s="132">
        <v>0.71481720999999998</v>
      </c>
      <c r="W842" s="132">
        <v>4.6518705000000001E-4</v>
      </c>
      <c r="X842" s="132">
        <v>1.62174E-2</v>
      </c>
      <c r="Y842" s="132">
        <v>1.6257414E-4</v>
      </c>
      <c r="Z842" s="164">
        <v>5.6431477E-5</v>
      </c>
      <c r="AA842" s="164">
        <v>3.0652227999999998E-7</v>
      </c>
      <c r="AC842" s="118">
        <f t="shared" si="471"/>
        <v>1.1970438999999999</v>
      </c>
      <c r="AD842" s="118">
        <f t="shared" si="472"/>
        <v>0.29331624154999997</v>
      </c>
      <c r="AE842" s="118">
        <f t="shared" si="473"/>
        <v>0.21178090675699998</v>
      </c>
      <c r="AF842" s="118">
        <f t="shared" si="474"/>
        <v>0.21235223647000001</v>
      </c>
      <c r="AG842" s="118">
        <f t="shared" si="475"/>
        <v>0.73103491652228003</v>
      </c>
      <c r="AI842" s="69">
        <v>83.082177999999999</v>
      </c>
      <c r="AJ842" s="69">
        <v>71.890718000000007</v>
      </c>
      <c r="AK842" s="69">
        <v>1.0590751</v>
      </c>
      <c r="AL842" s="69">
        <v>0</v>
      </c>
      <c r="AM842" s="69">
        <v>3.9838156E-2</v>
      </c>
      <c r="AN842" s="69">
        <v>2.2641065</v>
      </c>
      <c r="AO842" s="69">
        <v>7.8284412000000003</v>
      </c>
      <c r="AQ842" s="116">
        <v>0.18979985999999999</v>
      </c>
      <c r="AR842" s="116">
        <v>0.18052715</v>
      </c>
      <c r="AS842" s="116">
        <v>7.4623299999999997E-3</v>
      </c>
      <c r="AT842" s="116">
        <v>1.8103723000000001E-3</v>
      </c>
      <c r="AU842" s="150">
        <f t="shared" si="476"/>
        <v>1.0822970784271739E-5</v>
      </c>
      <c r="AV842" s="150">
        <f t="shared" si="477"/>
        <v>2.7597374116574718E-8</v>
      </c>
      <c r="AW842" s="163">
        <f t="shared" si="478"/>
        <v>0.25355354499999999</v>
      </c>
      <c r="AX842" s="196">
        <v>7.4706130999999998E-6</v>
      </c>
      <c r="AY842" s="196">
        <v>2.2543161E-8</v>
      </c>
      <c r="AZ842" s="196">
        <v>6.1580473000000001E-13</v>
      </c>
      <c r="BA842" s="196">
        <v>2.9728307000000002E-11</v>
      </c>
      <c r="BB842" s="196">
        <v>9.6474006999999996E-16</v>
      </c>
      <c r="BC842" s="196">
        <v>1.0945522000000001E-8</v>
      </c>
      <c r="BD842" s="196">
        <v>3.1136290999999998E-6</v>
      </c>
      <c r="BE842" s="196">
        <v>1.5540045E-9</v>
      </c>
      <c r="BF842" s="196">
        <v>3.4926811999999999E-9</v>
      </c>
      <c r="BG842" s="196">
        <v>5.6131196E-12</v>
      </c>
      <c r="BH842" s="196">
        <v>2.8407652999999999E-15</v>
      </c>
      <c r="BI842" s="196">
        <v>6.4150136999999999E-13</v>
      </c>
      <c r="BJ842" s="196">
        <v>5.3136370999999997E-13</v>
      </c>
      <c r="BK842" s="196">
        <v>1.2278639000000001E-13</v>
      </c>
      <c r="BL842" s="196">
        <v>2.0826194000000001E-7</v>
      </c>
      <c r="BM842" s="196">
        <v>1.9491392999999999E-8</v>
      </c>
      <c r="BN842" s="196">
        <v>9.4197012999999996E-21</v>
      </c>
      <c r="BO842" s="108">
        <v>2.8961005000000001E-2</v>
      </c>
      <c r="BP842" s="108">
        <v>0.22459254000000001</v>
      </c>
      <c r="BQ842" s="108">
        <v>0</v>
      </c>
      <c r="BR842" s="108">
        <v>0</v>
      </c>
      <c r="BS842" s="108">
        <v>0</v>
      </c>
      <c r="BU842" s="69">
        <v>4.2351173000000002E-4</v>
      </c>
      <c r="BV842" s="172">
        <v>2.7674137000000001E-5</v>
      </c>
      <c r="BW842" s="69">
        <v>2.2251174E-4</v>
      </c>
      <c r="BX842" s="172">
        <v>9.8475669000000005E-8</v>
      </c>
      <c r="BY842" s="172">
        <v>2.1570020999999999E-5</v>
      </c>
      <c r="BZ842" s="172">
        <v>7.0745777E-6</v>
      </c>
      <c r="CA842" s="172">
        <v>1.3383443E-7</v>
      </c>
      <c r="CB842" s="172">
        <v>1.072822E-5</v>
      </c>
      <c r="CC842" s="172">
        <v>6.1502253000000003E-7</v>
      </c>
      <c r="CD842" s="172">
        <v>5.5968479E-7</v>
      </c>
      <c r="CE842" s="172">
        <v>2.7355881000000002E-12</v>
      </c>
      <c r="CF842" s="172">
        <v>2.0830468E-17</v>
      </c>
      <c r="CG842" s="172">
        <v>1.7885491999999999E-13</v>
      </c>
      <c r="CH842" s="172">
        <v>1.5531341E-5</v>
      </c>
      <c r="CI842" s="172">
        <v>8.7932034999999993E-5</v>
      </c>
      <c r="CJ842" s="172">
        <v>2.9082642E-5</v>
      </c>
      <c r="CK842" s="69">
        <v>0</v>
      </c>
      <c r="CM842" s="197">
        <v>2.1097471000000001E-13</v>
      </c>
      <c r="CN842" s="198">
        <v>7.9263006999999996</v>
      </c>
      <c r="CO842" s="198">
        <v>0.20292333000000001</v>
      </c>
      <c r="CP842" s="198">
        <v>2.0555231E-2</v>
      </c>
      <c r="CQ842" s="197">
        <v>8.8925068000000006E-8</v>
      </c>
      <c r="CR842" s="197">
        <v>2.6152758999999999E-8</v>
      </c>
      <c r="CS842" s="198">
        <v>9.4459041000000002E-4</v>
      </c>
      <c r="CT842" s="198">
        <v>0.89387134000000001</v>
      </c>
      <c r="CU842" s="197">
        <v>3.7309780000000002E-6</v>
      </c>
      <c r="CV842" s="198">
        <v>2.4867099E-3</v>
      </c>
      <c r="CX842" s="166"/>
      <c r="CY842" t="s">
        <v>2300</v>
      </c>
    </row>
    <row r="843" spans="1:103" ht="14.4">
      <c r="A843" t="s">
        <v>666</v>
      </c>
      <c r="B843" s="85" t="s">
        <v>527</v>
      </c>
      <c r="C843" s="113" t="str">
        <f t="shared" si="454"/>
        <v>A.100.28.105</v>
      </c>
      <c r="D843" s="9" t="s">
        <v>9</v>
      </c>
      <c r="E843" s="112" t="s">
        <v>362</v>
      </c>
      <c r="F843" s="115" t="str">
        <f t="shared" si="455"/>
        <v>AlMg1 (5005)</v>
      </c>
      <c r="G843" s="143">
        <f t="shared" si="466"/>
        <v>8.3464693333333333</v>
      </c>
      <c r="I843" s="118">
        <f t="shared" si="467"/>
        <v>2.2128978069060299</v>
      </c>
      <c r="K843" s="161">
        <f t="shared" si="468"/>
        <v>8.1132720012999995E-2</v>
      </c>
      <c r="L843" s="161">
        <f t="shared" si="469"/>
        <v>0.21423914594000001</v>
      </c>
      <c r="M843" s="162">
        <f t="shared" si="470"/>
        <v>0.66555554095303004</v>
      </c>
      <c r="N843" s="161">
        <v>1.2519704</v>
      </c>
      <c r="O843" s="132">
        <v>0.12308959</v>
      </c>
      <c r="P843" s="132">
        <v>9.0029446999999999E-2</v>
      </c>
      <c r="Q843" s="132">
        <v>7.6272035000000002E-2</v>
      </c>
      <c r="R843" s="132">
        <v>4.3736130999999998E-3</v>
      </c>
      <c r="S843" s="164">
        <v>1.8121303E-5</v>
      </c>
      <c r="T843" s="132">
        <v>4.6895060999999999E-4</v>
      </c>
      <c r="U843" s="132">
        <v>4.9340115999999999E-4</v>
      </c>
      <c r="V843" s="132">
        <v>0.64963899000000003</v>
      </c>
      <c r="W843" s="132">
        <v>4.6408970999999998E-4</v>
      </c>
      <c r="X843" s="132">
        <v>1.5912672999999999E-2</v>
      </c>
      <c r="Y843" s="132">
        <v>1.6261807E-4</v>
      </c>
      <c r="Z843" s="164">
        <v>3.5638155E-6</v>
      </c>
      <c r="AA843" s="164">
        <v>3.1413753000000002E-7</v>
      </c>
      <c r="AC843" s="118">
        <f t="shared" si="471"/>
        <v>1.2519704</v>
      </c>
      <c r="AD843" s="118">
        <f t="shared" si="472"/>
        <v>0.29474515817300007</v>
      </c>
      <c r="AE843" s="118">
        <f t="shared" si="473"/>
        <v>0.21361600197550001</v>
      </c>
      <c r="AF843" s="118">
        <f t="shared" si="474"/>
        <v>0.21423914593999999</v>
      </c>
      <c r="AG843" s="118">
        <f t="shared" si="475"/>
        <v>0.66555197713753</v>
      </c>
      <c r="AI843" s="69">
        <v>87.417390999999995</v>
      </c>
      <c r="AJ843" s="69">
        <v>76.227005000000005</v>
      </c>
      <c r="AK843" s="69">
        <v>1.0066149</v>
      </c>
      <c r="AL843" s="69">
        <v>0</v>
      </c>
      <c r="AM843" s="69">
        <v>3.8280887999999999E-2</v>
      </c>
      <c r="AN843" s="69">
        <v>2.1882590999999998</v>
      </c>
      <c r="AO843" s="69">
        <v>7.9572311999999998</v>
      </c>
      <c r="AQ843" s="116">
        <v>0.19259789999999999</v>
      </c>
      <c r="AR843" s="116">
        <v>0.18285367</v>
      </c>
      <c r="AS843" s="116">
        <v>7.7543587000000001E-3</v>
      </c>
      <c r="AT843" s="116">
        <v>1.9898629000000001E-3</v>
      </c>
      <c r="AU843" s="150">
        <f t="shared" si="476"/>
        <v>1.0962450460034333E-5</v>
      </c>
      <c r="AV843" s="150">
        <f t="shared" si="477"/>
        <v>2.867736193629071E-8</v>
      </c>
      <c r="AW843" s="163">
        <f t="shared" si="478"/>
        <v>0.27869229000000001</v>
      </c>
      <c r="AX843" s="196">
        <v>7.8114648000000007E-6</v>
      </c>
      <c r="AY843" s="196">
        <v>2.3571647000000001E-8</v>
      </c>
      <c r="AZ843" s="196">
        <v>6.4390246E-13</v>
      </c>
      <c r="BA843" s="196">
        <v>4.4565396000000002E-14</v>
      </c>
      <c r="BB843" s="196">
        <v>9.5893672999999996E-16</v>
      </c>
      <c r="BC843" s="196">
        <v>1.1094918E-8</v>
      </c>
      <c r="BD843" s="196">
        <v>3.1369545999999998E-6</v>
      </c>
      <c r="BE843" s="196">
        <v>1.5752939E-9</v>
      </c>
      <c r="BF843" s="196">
        <v>3.5293594000000001E-9</v>
      </c>
      <c r="BG843" s="196">
        <v>2.2680987999999999E-13</v>
      </c>
      <c r="BH843" s="196">
        <v>7.3129344999999997E-16</v>
      </c>
      <c r="BI843" s="196">
        <v>1.6674679000000001E-13</v>
      </c>
      <c r="BJ843" s="196">
        <v>1.9517670000000001E-14</v>
      </c>
      <c r="BK843" s="196">
        <v>3.9281879E-15</v>
      </c>
      <c r="BL843" s="196">
        <v>2.2828091000000001E-10</v>
      </c>
      <c r="BM843" s="196">
        <v>2.7078156000000001E-9</v>
      </c>
      <c r="BN843" s="196">
        <v>9.3630376999999997E-21</v>
      </c>
      <c r="BO843" s="108">
        <v>2.6636409999999999E-2</v>
      </c>
      <c r="BP843" s="108">
        <v>0.25205588000000001</v>
      </c>
      <c r="BQ843" s="108">
        <v>0</v>
      </c>
      <c r="BR843" s="108">
        <v>0</v>
      </c>
      <c r="BS843" s="108">
        <v>0</v>
      </c>
      <c r="BU843" s="69">
        <v>4.0942528000000001E-4</v>
      </c>
      <c r="BV843" s="172">
        <v>2.7975771000000001E-5</v>
      </c>
      <c r="BW843" s="69">
        <v>2.3272171999999999E-4</v>
      </c>
      <c r="BX843" s="172">
        <v>5.8367432999999998E-8</v>
      </c>
      <c r="BY843" s="172">
        <v>2.1246923000000001E-5</v>
      </c>
      <c r="BZ843" s="172">
        <v>7.1640899999999999E-6</v>
      </c>
      <c r="CA843" s="172">
        <v>5.8680299999999996E-9</v>
      </c>
      <c r="CB843" s="172">
        <v>1.0873759E-5</v>
      </c>
      <c r="CC843" s="172">
        <v>3.7801762999999997E-8</v>
      </c>
      <c r="CD843" s="172">
        <v>3.2424842999999998E-7</v>
      </c>
      <c r="CE843" s="172">
        <v>2.7191324000000001E-12</v>
      </c>
      <c r="CF843" s="172">
        <v>2.0705163000000001E-17</v>
      </c>
      <c r="CG843" s="172">
        <v>1.7777903000000001E-13</v>
      </c>
      <c r="CH843" s="172">
        <v>1.5744040999999999E-5</v>
      </c>
      <c r="CI843" s="172">
        <v>9.2934410999999999E-5</v>
      </c>
      <c r="CJ843" s="172">
        <v>3.3828262000000001E-7</v>
      </c>
      <c r="CK843" s="69">
        <v>0</v>
      </c>
      <c r="CM843" s="197">
        <v>2.0970560000000001E-13</v>
      </c>
      <c r="CN843" s="198">
        <v>8.2913811000000006</v>
      </c>
      <c r="CO843" s="198">
        <v>0.20566693999999999</v>
      </c>
      <c r="CP843" s="198">
        <v>2.0783593E-2</v>
      </c>
      <c r="CQ843" s="197">
        <v>1.4971894000000001E-10</v>
      </c>
      <c r="CR843" s="197">
        <v>1.1178145000000001E-8</v>
      </c>
      <c r="CS843" s="198">
        <v>9.3647558000000005E-4</v>
      </c>
      <c r="CT843" s="198">
        <v>1.0296553E-2</v>
      </c>
      <c r="CU843" s="197">
        <v>1.5068465E-7</v>
      </c>
      <c r="CV843" s="198">
        <v>2.5197104999999998E-3</v>
      </c>
      <c r="CX843" s="166"/>
      <c r="CY843" t="s">
        <v>2301</v>
      </c>
    </row>
    <row r="844" spans="1:103" ht="14.4">
      <c r="A844" t="s">
        <v>667</v>
      </c>
      <c r="B844" s="85" t="s">
        <v>527</v>
      </c>
      <c r="C844" s="113" t="str">
        <f t="shared" si="454"/>
        <v>A.100.28.106</v>
      </c>
      <c r="D844" s="9" t="s">
        <v>9</v>
      </c>
      <c r="E844" s="112" t="s">
        <v>362</v>
      </c>
      <c r="F844" s="115" t="str">
        <f t="shared" si="455"/>
        <v>AlMg3 (5754a)</v>
      </c>
      <c r="G844" s="143">
        <f t="shared" si="466"/>
        <v>8.5723440000000011</v>
      </c>
      <c r="I844" s="118">
        <f t="shared" si="467"/>
        <v>2.2140980983154601</v>
      </c>
      <c r="K844" s="161">
        <f t="shared" si="468"/>
        <v>7.9015582820000013E-2</v>
      </c>
      <c r="L844" s="161">
        <f t="shared" si="469"/>
        <v>0.21484020659000003</v>
      </c>
      <c r="M844" s="162">
        <f t="shared" si="470"/>
        <v>0.63439070890546001</v>
      </c>
      <c r="N844" s="161">
        <v>1.2858516</v>
      </c>
      <c r="O844" s="132">
        <v>0.12579006000000001</v>
      </c>
      <c r="P844" s="132">
        <v>8.7427000000000005E-2</v>
      </c>
      <c r="Q844" s="132">
        <v>7.3741491000000006E-2</v>
      </c>
      <c r="R844" s="132">
        <v>4.3776083000000004E-3</v>
      </c>
      <c r="S844" s="132">
        <v>3.6822082999999999E-4</v>
      </c>
      <c r="T844" s="132">
        <v>5.2826269E-4</v>
      </c>
      <c r="U844" s="132">
        <v>1.030085E-3</v>
      </c>
      <c r="V844" s="132">
        <v>0.61863509000000005</v>
      </c>
      <c r="W844" s="132">
        <v>4.3916199999999999E-4</v>
      </c>
      <c r="X844" s="132">
        <v>1.5627419E-2</v>
      </c>
      <c r="Y844" s="132">
        <v>1.5389959000000001E-4</v>
      </c>
      <c r="Z844" s="132">
        <v>1.2790322E-4</v>
      </c>
      <c r="AA844" s="164">
        <v>2.9668545999999999E-7</v>
      </c>
      <c r="AC844" s="118">
        <f t="shared" si="471"/>
        <v>1.2858516</v>
      </c>
      <c r="AD844" s="118">
        <f t="shared" si="472"/>
        <v>0.29326272782000001</v>
      </c>
      <c r="AE844" s="118">
        <f t="shared" si="473"/>
        <v>0.21437504822000003</v>
      </c>
      <c r="AF844" s="118">
        <f t="shared" si="474"/>
        <v>0.21484020659000003</v>
      </c>
      <c r="AG844" s="118">
        <f t="shared" si="475"/>
        <v>0.63426280568546001</v>
      </c>
      <c r="AI844" s="69">
        <v>91.143591999999998</v>
      </c>
      <c r="AJ844" s="69">
        <v>80.500473</v>
      </c>
      <c r="AK844" s="69">
        <v>1.0245770999999999</v>
      </c>
      <c r="AL844" s="69">
        <v>0</v>
      </c>
      <c r="AM844" s="69">
        <v>3.6155049000000002E-2</v>
      </c>
      <c r="AN844" s="69">
        <v>2.0669495000000002</v>
      </c>
      <c r="AO844" s="69">
        <v>7.5154370999999998</v>
      </c>
      <c r="AQ844" s="116">
        <v>0.19977616000000001</v>
      </c>
      <c r="AR844" s="116">
        <v>0.1894701</v>
      </c>
      <c r="AS844" s="116">
        <v>7.9173474999999997E-3</v>
      </c>
      <c r="AT844" s="116">
        <v>2.3887168000000002E-3</v>
      </c>
      <c r="AU844" s="150">
        <f t="shared" si="476"/>
        <v>1.1359118464604306E-5</v>
      </c>
      <c r="AV844" s="150">
        <f t="shared" si="477"/>
        <v>2.9280131170773942E-8</v>
      </c>
      <c r="AW844" s="163">
        <f t="shared" si="478"/>
        <v>0.33455418100000001</v>
      </c>
      <c r="AX844" s="196">
        <v>8.0175884999999995E-6</v>
      </c>
      <c r="AY844" s="196">
        <v>2.4193436E-8</v>
      </c>
      <c r="AZ844" s="196">
        <v>6.6089636000000004E-13</v>
      </c>
      <c r="BA844" s="196">
        <v>4.2096631999999999E-14</v>
      </c>
      <c r="BB844" s="196">
        <v>9.0767408000000007E-16</v>
      </c>
      <c r="BC844" s="196">
        <v>1.0695542E-8</v>
      </c>
      <c r="BD844" s="196">
        <v>3.1533620999999999E-6</v>
      </c>
      <c r="BE844" s="196">
        <v>1.5192344999999999E-9</v>
      </c>
      <c r="BF844" s="196">
        <v>3.5525926E-9</v>
      </c>
      <c r="BG844" s="196">
        <v>1.2984795999999999E-11</v>
      </c>
      <c r="BH844" s="196">
        <v>6.9091507999999999E-16</v>
      </c>
      <c r="BI844" s="196">
        <v>6.7242381000000003E-13</v>
      </c>
      <c r="BJ844" s="196">
        <v>4.4629232999999998E-13</v>
      </c>
      <c r="BK844" s="196">
        <v>1.0297135E-13</v>
      </c>
      <c r="BL844" s="196">
        <v>1.7232368000000001E-7</v>
      </c>
      <c r="BM844" s="196">
        <v>5.1485996000000001E-9</v>
      </c>
      <c r="BN844" s="196">
        <v>8.8625103000000004E-21</v>
      </c>
      <c r="BO844" s="108">
        <v>2.8894660999999999E-2</v>
      </c>
      <c r="BP844" s="108">
        <v>0.30565952000000002</v>
      </c>
      <c r="BQ844" s="108">
        <v>0</v>
      </c>
      <c r="BR844" s="108">
        <v>0</v>
      </c>
      <c r="BS844" s="108">
        <v>0</v>
      </c>
      <c r="BU844" s="69">
        <v>4.2102224000000003E-4</v>
      </c>
      <c r="BV844" s="172">
        <v>2.8002337999999998E-5</v>
      </c>
      <c r="BW844" s="69">
        <v>2.390197E-4</v>
      </c>
      <c r="BX844" s="172">
        <v>1.2134962999999999E-7</v>
      </c>
      <c r="BY844" s="172">
        <v>2.1356781999999999E-5</v>
      </c>
      <c r="BZ844" s="172">
        <v>6.9013641000000003E-6</v>
      </c>
      <c r="CA844" s="172">
        <v>3.3782997E-7</v>
      </c>
      <c r="CB844" s="172">
        <v>1.0474986000000001E-5</v>
      </c>
      <c r="CC844" s="172">
        <v>5.0868815E-7</v>
      </c>
      <c r="CD844" s="172">
        <v>3.6533113000000003E-7</v>
      </c>
      <c r="CE844" s="172">
        <v>2.5737734999999998E-12</v>
      </c>
      <c r="CF844" s="172">
        <v>1.9598311000000001E-17</v>
      </c>
      <c r="CG844" s="172">
        <v>1.6827535000000001E-13</v>
      </c>
      <c r="CH844" s="172">
        <v>1.5285941000000001E-5</v>
      </c>
      <c r="CI844" s="172">
        <v>9.76957E-5</v>
      </c>
      <c r="CJ844" s="172">
        <v>9.5223067999999998E-7</v>
      </c>
      <c r="CK844" s="69">
        <v>0</v>
      </c>
      <c r="CM844" s="197">
        <v>1.9849519999999999E-13</v>
      </c>
      <c r="CN844" s="198">
        <v>8.5201697999999997</v>
      </c>
      <c r="CO844" s="198">
        <v>0.19811309999999999</v>
      </c>
      <c r="CP844" s="198">
        <v>2.0741519999999999E-2</v>
      </c>
      <c r="CQ844" s="197">
        <v>7.3971336999999999E-8</v>
      </c>
      <c r="CR844" s="197">
        <v>1.5530051E-8</v>
      </c>
      <c r="CS844" s="198">
        <v>9.4675406000000004E-4</v>
      </c>
      <c r="CT844" s="198">
        <v>0.74567335000000001</v>
      </c>
      <c r="CU844" s="197">
        <v>8.6238318999999996E-6</v>
      </c>
      <c r="CV844" s="198">
        <v>2.4273008000000001E-3</v>
      </c>
      <c r="CX844" s="166"/>
      <c r="CY844" t="s">
        <v>2302</v>
      </c>
    </row>
    <row r="845" spans="1:103" ht="14.4">
      <c r="A845" t="s">
        <v>668</v>
      </c>
      <c r="B845" s="85" t="s">
        <v>527</v>
      </c>
      <c r="C845" s="113" t="str">
        <f t="shared" si="454"/>
        <v>A.100.28.107</v>
      </c>
      <c r="D845" s="9" t="s">
        <v>9</v>
      </c>
      <c r="E845" s="112" t="s">
        <v>362</v>
      </c>
      <c r="F845" s="115" t="str">
        <f t="shared" si="455"/>
        <v>AlMg4.5Mn (5182)</v>
      </c>
      <c r="G845" s="143">
        <f t="shared" si="466"/>
        <v>9.0773566666666667</v>
      </c>
      <c r="I845" s="118">
        <f t="shared" si="467"/>
        <v>2.3118419648364297</v>
      </c>
      <c r="K845" s="161">
        <f t="shared" si="468"/>
        <v>8.1522942260000009E-2</v>
      </c>
      <c r="L845" s="161">
        <f t="shared" si="469"/>
        <v>0.22288594231999997</v>
      </c>
      <c r="M845" s="162">
        <f t="shared" si="470"/>
        <v>0.64582958025643</v>
      </c>
      <c r="N845" s="161">
        <v>1.3616035</v>
      </c>
      <c r="O845" s="132">
        <v>0.13130791</v>
      </c>
      <c r="P845" s="132">
        <v>8.9920878999999995E-2</v>
      </c>
      <c r="Q845" s="132">
        <v>7.6000120000000004E-2</v>
      </c>
      <c r="R845" s="132">
        <v>4.4613745999999999E-3</v>
      </c>
      <c r="S845" s="132">
        <v>5.6339900000000002E-4</v>
      </c>
      <c r="T845" s="132">
        <v>4.9804866000000003E-4</v>
      </c>
      <c r="U845" s="132">
        <v>1.0532127E-3</v>
      </c>
      <c r="V845" s="132">
        <v>0.63021985999999997</v>
      </c>
      <c r="W845" s="132">
        <v>4.4721137000000002E-4</v>
      </c>
      <c r="X845" s="132">
        <v>1.5535433E-2</v>
      </c>
      <c r="Y845" s="132">
        <v>1.5672924999999999E-4</v>
      </c>
      <c r="Z845" s="164">
        <v>7.3985493999999995E-5</v>
      </c>
      <c r="AA845" s="164">
        <v>3.0176243E-7</v>
      </c>
      <c r="AC845" s="118">
        <f t="shared" si="471"/>
        <v>1.3616035</v>
      </c>
      <c r="AD845" s="118">
        <f t="shared" si="472"/>
        <v>0.30380494395999996</v>
      </c>
      <c r="AE845" s="118">
        <f t="shared" si="473"/>
        <v>0.22235598719399999</v>
      </c>
      <c r="AF845" s="118">
        <f t="shared" si="474"/>
        <v>0.22288594231999997</v>
      </c>
      <c r="AG845" s="118">
        <f t="shared" si="475"/>
        <v>0.64575559476243005</v>
      </c>
      <c r="AI845" s="69">
        <v>97.729640000000003</v>
      </c>
      <c r="AJ845" s="69">
        <v>86.949031000000005</v>
      </c>
      <c r="AK845" s="69">
        <v>0.99715198999999999</v>
      </c>
      <c r="AL845" s="69">
        <v>0</v>
      </c>
      <c r="AM845" s="69">
        <v>3.6774293E-2</v>
      </c>
      <c r="AN845" s="69">
        <v>2.1024756</v>
      </c>
      <c r="AO845" s="69">
        <v>7.6442071</v>
      </c>
      <c r="AQ845" s="116">
        <v>0.21218704999999999</v>
      </c>
      <c r="AR845" s="116">
        <v>0.20110383000000001</v>
      </c>
      <c r="AS845" s="116">
        <v>8.3495717000000007E-3</v>
      </c>
      <c r="AT845" s="116">
        <v>2.7336512000000002E-3</v>
      </c>
      <c r="AU845" s="150">
        <f t="shared" si="476"/>
        <v>1.2056584299845898E-5</v>
      </c>
      <c r="AV845" s="150">
        <f t="shared" si="477"/>
        <v>3.0878593220912864E-8</v>
      </c>
      <c r="AW845" s="163">
        <f t="shared" si="478"/>
        <v>0.38286431700000001</v>
      </c>
      <c r="AX845" s="196">
        <v>8.4874134999999997E-6</v>
      </c>
      <c r="AY845" s="196">
        <v>2.5611056999999998E-8</v>
      </c>
      <c r="AZ845" s="196">
        <v>6.9962587000000002E-13</v>
      </c>
      <c r="BA845" s="196">
        <v>4.2821434000000001E-14</v>
      </c>
      <c r="BB845" s="196">
        <v>9.2446348E-16</v>
      </c>
      <c r="BC845" s="196">
        <v>1.1007252E-8</v>
      </c>
      <c r="BD845" s="196">
        <v>3.2788406000000002E-6</v>
      </c>
      <c r="BE845" s="196">
        <v>1.5638311999999999E-9</v>
      </c>
      <c r="BF845" s="196">
        <v>3.6950194000000001E-9</v>
      </c>
      <c r="BG845" s="196">
        <v>6.6847504000000004E-12</v>
      </c>
      <c r="BH845" s="196">
        <v>7.0289384999999997E-16</v>
      </c>
      <c r="BI845" s="196">
        <v>4.4589202999999998E-13</v>
      </c>
      <c r="BJ845" s="196">
        <v>6.9583817000000001E-13</v>
      </c>
      <c r="BK845" s="196">
        <v>1.5881154000000001E-13</v>
      </c>
      <c r="BL845" s="196">
        <v>2.7539065000000001E-7</v>
      </c>
      <c r="BM845" s="196">
        <v>3.9322541E-9</v>
      </c>
      <c r="BN845" s="196">
        <v>9.0264416000000005E-21</v>
      </c>
      <c r="BO845" s="108">
        <v>3.1680106999999999E-2</v>
      </c>
      <c r="BP845" s="108">
        <v>0.35118421</v>
      </c>
      <c r="BQ845" s="108">
        <v>0</v>
      </c>
      <c r="BR845" s="108">
        <v>0</v>
      </c>
      <c r="BS845" s="108">
        <v>0</v>
      </c>
      <c r="BU845" s="69">
        <v>4.4496537000000001E-4</v>
      </c>
      <c r="BV845" s="172">
        <v>2.9085334000000001E-5</v>
      </c>
      <c r="BW845" s="69">
        <v>2.5310079999999997E-4</v>
      </c>
      <c r="BX845" s="172">
        <v>1.2415196E-7</v>
      </c>
      <c r="BY845" s="172">
        <v>2.2212535E-5</v>
      </c>
      <c r="BZ845" s="172">
        <v>7.1000904999999998E-6</v>
      </c>
      <c r="CA845" s="172">
        <v>1.7390355E-7</v>
      </c>
      <c r="CB845" s="172">
        <v>1.0776613E-5</v>
      </c>
      <c r="CC845" s="172">
        <v>7.7031184000000002E-7</v>
      </c>
      <c r="CD845" s="172">
        <v>3.4714944000000002E-7</v>
      </c>
      <c r="CE845" s="172">
        <v>2.6213810000000001E-12</v>
      </c>
      <c r="CF845" s="172">
        <v>1.9960824E-17</v>
      </c>
      <c r="CG845" s="172">
        <v>1.7138796999999999E-13</v>
      </c>
      <c r="CH845" s="172">
        <v>1.5769911999999999E-5</v>
      </c>
      <c r="CI845" s="69">
        <v>1.0516856000000001E-4</v>
      </c>
      <c r="CJ845" s="172">
        <v>3.3600910000000002E-7</v>
      </c>
      <c r="CK845" s="69">
        <v>0</v>
      </c>
      <c r="CM845" s="197">
        <v>2.0216680000000001E-13</v>
      </c>
      <c r="CN845" s="198">
        <v>9.0242024000000001</v>
      </c>
      <c r="CO845" s="198">
        <v>0.20379326</v>
      </c>
      <c r="CP845" s="198">
        <v>2.1528065999999998E-2</v>
      </c>
      <c r="CQ845" s="197">
        <v>1.1821395000000001E-7</v>
      </c>
      <c r="CR845" s="197">
        <v>1.3485298E-8</v>
      </c>
      <c r="CS845" s="198">
        <v>9.8594277999999999E-4</v>
      </c>
      <c r="CT845" s="198">
        <v>1.180097</v>
      </c>
      <c r="CU845" s="197">
        <v>4.4396903E-6</v>
      </c>
      <c r="CV845" s="198">
        <v>2.4971924000000002E-3</v>
      </c>
      <c r="CX845" s="166"/>
      <c r="CY845" t="s">
        <v>2303</v>
      </c>
    </row>
    <row r="846" spans="1:103" ht="14.4">
      <c r="A846" t="s">
        <v>1514</v>
      </c>
      <c r="B846" s="85" t="s">
        <v>527</v>
      </c>
      <c r="C846" s="113" t="str">
        <f t="shared" si="454"/>
        <v>A.100.28.108</v>
      </c>
      <c r="D846" s="9" t="s">
        <v>9</v>
      </c>
      <c r="E846" s="112" t="s">
        <v>362</v>
      </c>
      <c r="F846" s="115" t="str">
        <f t="shared" si="455"/>
        <v>AlMgSi0.5 (6060 and 6063)</v>
      </c>
      <c r="G846" s="143">
        <f t="shared" si="466"/>
        <v>8.2199580000000001</v>
      </c>
      <c r="I846" s="118">
        <f t="shared" si="467"/>
        <v>2.1946053658187599</v>
      </c>
      <c r="K846" s="161">
        <f t="shared" si="468"/>
        <v>8.0767315328999986E-2</v>
      </c>
      <c r="L846" s="161">
        <f t="shared" si="469"/>
        <v>0.2123383234</v>
      </c>
      <c r="M846" s="162">
        <f t="shared" si="470"/>
        <v>0.66850602708975992</v>
      </c>
      <c r="N846" s="161">
        <v>1.2329937</v>
      </c>
      <c r="O846" s="132">
        <v>0.12160314</v>
      </c>
      <c r="P846" s="132">
        <v>8.9624357000000002E-2</v>
      </c>
      <c r="Q846" s="132">
        <v>7.5926521999999996E-2</v>
      </c>
      <c r="R846" s="132">
        <v>4.3552466999999999E-3</v>
      </c>
      <c r="S846" s="164">
        <v>1.7740028999999999E-5</v>
      </c>
      <c r="T846" s="132">
        <v>4.6780660000000001E-4</v>
      </c>
      <c r="U846" s="132">
        <v>4.8177651000000003E-4</v>
      </c>
      <c r="V846" s="132">
        <v>0.65257430999999999</v>
      </c>
      <c r="W846" s="132">
        <v>4.6587473999999999E-4</v>
      </c>
      <c r="X846" s="132">
        <v>1.5927833999999998E-2</v>
      </c>
      <c r="Y846" s="132">
        <v>1.6317514999999999E-4</v>
      </c>
      <c r="Z846" s="164">
        <v>3.5689521999999999E-6</v>
      </c>
      <c r="AA846" s="164">
        <v>3.1413756000000002E-7</v>
      </c>
      <c r="AC846" s="118">
        <f t="shared" si="471"/>
        <v>1.2329937</v>
      </c>
      <c r="AD846" s="118">
        <f t="shared" si="472"/>
        <v>0.29247658883899996</v>
      </c>
      <c r="AE846" s="118">
        <f t="shared" si="473"/>
        <v>0.21171284246219998</v>
      </c>
      <c r="AF846" s="118">
        <f t="shared" si="474"/>
        <v>0.21233832340000003</v>
      </c>
      <c r="AG846" s="118">
        <f t="shared" si="475"/>
        <v>0.66850245813755993</v>
      </c>
      <c r="AI846" s="69">
        <v>85.685329999999993</v>
      </c>
      <c r="AJ846" s="69">
        <v>74.495191000000005</v>
      </c>
      <c r="AK846" s="69">
        <v>1.0064244</v>
      </c>
      <c r="AL846" s="69">
        <v>0</v>
      </c>
      <c r="AM846" s="69">
        <v>3.8282718E-2</v>
      </c>
      <c r="AN846" s="69">
        <v>2.1882527000000001</v>
      </c>
      <c r="AO846" s="69">
        <v>7.9571791999999997</v>
      </c>
      <c r="AQ846" s="116">
        <v>0.18991965</v>
      </c>
      <c r="AR846" s="116">
        <v>0.18038460000000001</v>
      </c>
      <c r="AS846" s="116">
        <v>7.6473501000000003E-3</v>
      </c>
      <c r="AT846" s="116">
        <v>1.8876982E-3</v>
      </c>
      <c r="AU846" s="150">
        <f t="shared" si="476"/>
        <v>1.0814424278093334E-5</v>
      </c>
      <c r="AV846" s="150">
        <f t="shared" si="477"/>
        <v>2.8281620755407553E-8</v>
      </c>
      <c r="AW846" s="163">
        <f t="shared" si="478"/>
        <v>0.26438350599999999</v>
      </c>
      <c r="AX846" s="196">
        <v>7.6940263000000005E-6</v>
      </c>
      <c r="AY846" s="196">
        <v>2.3217306E-8</v>
      </c>
      <c r="AZ846" s="196">
        <v>6.342214E-13</v>
      </c>
      <c r="BA846" s="196">
        <v>4.45802E-14</v>
      </c>
      <c r="BB846" s="196">
        <v>9.6313623E-16</v>
      </c>
      <c r="BC846" s="196">
        <v>1.1050857E-8</v>
      </c>
      <c r="BD846" s="196">
        <v>3.1064130000000002E-6</v>
      </c>
      <c r="BE846" s="196">
        <v>1.5689102E-9</v>
      </c>
      <c r="BF846" s="196">
        <v>3.4943531000000002E-9</v>
      </c>
      <c r="BG846" s="196">
        <v>2.2682718000000001E-13</v>
      </c>
      <c r="BH846" s="196">
        <v>7.3181335000000004E-16</v>
      </c>
      <c r="BI846" s="196">
        <v>1.6613043000000001E-13</v>
      </c>
      <c r="BJ846" s="196">
        <v>1.9602003999999999E-14</v>
      </c>
      <c r="BK846" s="196">
        <v>3.9425708000000003E-15</v>
      </c>
      <c r="BL846" s="196">
        <v>2.2820105E-10</v>
      </c>
      <c r="BM846" s="196">
        <v>2.7058745000000001E-9</v>
      </c>
      <c r="BN846" s="196">
        <v>9.4040415E-21</v>
      </c>
      <c r="BO846" s="108">
        <v>2.6082445999999999E-2</v>
      </c>
      <c r="BP846" s="108">
        <v>0.23830106000000001</v>
      </c>
      <c r="BQ846" s="108">
        <v>0</v>
      </c>
      <c r="BR846" s="108">
        <v>0</v>
      </c>
      <c r="BS846" s="108">
        <v>0</v>
      </c>
      <c r="BU846" s="69">
        <v>4.0328120999999999E-4</v>
      </c>
      <c r="BV846" s="172">
        <v>2.7720445999999999E-5</v>
      </c>
      <c r="BW846" s="69">
        <v>2.2919423999999999E-4</v>
      </c>
      <c r="BX846" s="172">
        <v>5.6977188999999999E-8</v>
      </c>
      <c r="BY846" s="172">
        <v>2.1039045999999999E-5</v>
      </c>
      <c r="BZ846" s="172">
        <v>7.1365989000000002E-6</v>
      </c>
      <c r="CA846" s="172">
        <v>5.8684087999999996E-9</v>
      </c>
      <c r="CB846" s="172">
        <v>1.0832032999999999E-5</v>
      </c>
      <c r="CC846" s="172">
        <v>3.7224999E-8</v>
      </c>
      <c r="CD846" s="172">
        <v>3.2300567999999998E-7</v>
      </c>
      <c r="CE846" s="172">
        <v>2.7310402999999998E-12</v>
      </c>
      <c r="CF846" s="172">
        <v>2.0795838000000001E-17</v>
      </c>
      <c r="CG846" s="172">
        <v>1.7855758000000001E-13</v>
      </c>
      <c r="CH846" s="172">
        <v>1.5663922000000001E-5</v>
      </c>
      <c r="CI846" s="172">
        <v>9.0933561999999996E-5</v>
      </c>
      <c r="CJ846" s="172">
        <v>3.3828831E-7</v>
      </c>
      <c r="CK846" s="69">
        <v>0</v>
      </c>
      <c r="CM846" s="197">
        <v>2.1062396999999999E-13</v>
      </c>
      <c r="CN846" s="198">
        <v>8.1648993999999995</v>
      </c>
      <c r="CO846" s="198">
        <v>0.20488192</v>
      </c>
      <c r="CP846" s="198">
        <v>2.0602598E-2</v>
      </c>
      <c r="CQ846" s="197">
        <v>1.4942898999999999E-10</v>
      </c>
      <c r="CR846" s="197">
        <v>1.1142818999999999E-8</v>
      </c>
      <c r="CS846" s="198">
        <v>9.2657088999999995E-4</v>
      </c>
      <c r="CT846" s="198">
        <v>1.0314141000000001E-2</v>
      </c>
      <c r="CU846" s="197">
        <v>1.5069616000000001E-7</v>
      </c>
      <c r="CV846" s="198">
        <v>2.5100427999999999E-3</v>
      </c>
      <c r="CX846" s="166"/>
      <c r="CY846" t="s">
        <v>2304</v>
      </c>
    </row>
    <row r="847" spans="1:103" ht="14.4">
      <c r="A847" t="s">
        <v>669</v>
      </c>
      <c r="B847" s="85" t="s">
        <v>527</v>
      </c>
      <c r="C847" s="113" t="str">
        <f t="shared" si="454"/>
        <v>A.100.28.109</v>
      </c>
      <c r="D847" s="9" t="s">
        <v>9</v>
      </c>
      <c r="E847" s="112" t="s">
        <v>362</v>
      </c>
      <c r="F847" s="115" t="str">
        <f t="shared" si="455"/>
        <v>AlMgSi0.7 (6005)</v>
      </c>
      <c r="G847" s="143">
        <f t="shared" si="466"/>
        <v>8.2501080000000009</v>
      </c>
      <c r="I847" s="118">
        <f t="shared" si="467"/>
        <v>2.2019508462059703</v>
      </c>
      <c r="K847" s="161">
        <f t="shared" si="468"/>
        <v>8.0664580080000006E-2</v>
      </c>
      <c r="L847" s="161">
        <f t="shared" si="469"/>
        <v>0.21241148306000002</v>
      </c>
      <c r="M847" s="162">
        <f t="shared" si="470"/>
        <v>0.67135858306597007</v>
      </c>
      <c r="N847" s="161">
        <v>1.2375162</v>
      </c>
      <c r="O847" s="132">
        <v>0.12178999</v>
      </c>
      <c r="P847" s="132">
        <v>8.9505751999999994E-2</v>
      </c>
      <c r="Q847" s="132">
        <v>7.5827025000000006E-2</v>
      </c>
      <c r="R847" s="132">
        <v>4.3523811000000003E-3</v>
      </c>
      <c r="S847" s="164">
        <v>1.7844999999999999E-5</v>
      </c>
      <c r="T847" s="132">
        <v>4.6732898000000002E-4</v>
      </c>
      <c r="U847" s="132">
        <v>4.8504981E-4</v>
      </c>
      <c r="V847" s="132">
        <v>0.65545063000000003</v>
      </c>
      <c r="W847" s="132">
        <v>4.6715374999999998E-4</v>
      </c>
      <c r="X847" s="132">
        <v>1.5904074000000001E-2</v>
      </c>
      <c r="Y847" s="132">
        <v>1.6353750000000001E-4</v>
      </c>
      <c r="Z847" s="164">
        <v>3.5658803000000001E-6</v>
      </c>
      <c r="AA847" s="164">
        <v>3.1318566999999998E-7</v>
      </c>
      <c r="AC847" s="118">
        <f t="shared" si="471"/>
        <v>1.2375162</v>
      </c>
      <c r="AD847" s="118">
        <f t="shared" si="472"/>
        <v>0.29244537189000008</v>
      </c>
      <c r="AE847" s="118">
        <f t="shared" si="473"/>
        <v>0.21178435769030002</v>
      </c>
      <c r="AF847" s="118">
        <f t="shared" si="474"/>
        <v>0.21241148305999999</v>
      </c>
      <c r="AG847" s="118">
        <f t="shared" si="475"/>
        <v>0.67135501718567003</v>
      </c>
      <c r="AI847" s="69">
        <v>86.070009999999996</v>
      </c>
      <c r="AJ847" s="69">
        <v>74.913574999999994</v>
      </c>
      <c r="AK847" s="69">
        <v>1.0034695</v>
      </c>
      <c r="AL847" s="69">
        <v>0</v>
      </c>
      <c r="AM847" s="69">
        <v>3.8169468999999998E-2</v>
      </c>
      <c r="AN847" s="69">
        <v>2.1817038000000002</v>
      </c>
      <c r="AO847" s="69">
        <v>7.9330926000000002</v>
      </c>
      <c r="AQ847" s="116">
        <v>0.19047385</v>
      </c>
      <c r="AR847" s="116">
        <v>0.18088114</v>
      </c>
      <c r="AS847" s="116">
        <v>7.6700607999999997E-3</v>
      </c>
      <c r="AT847" s="116">
        <v>1.9226482E-3</v>
      </c>
      <c r="AU847" s="150">
        <f t="shared" si="476"/>
        <v>1.0844192782753973E-5</v>
      </c>
      <c r="AV847" s="150">
        <f t="shared" si="477"/>
        <v>2.8365609206063888E-8</v>
      </c>
      <c r="AW847" s="163">
        <f t="shared" si="478"/>
        <v>0.26927846599999999</v>
      </c>
      <c r="AX847" s="196">
        <v>7.7218191999999997E-6</v>
      </c>
      <c r="AY847" s="196">
        <v>2.3301156000000001E-8</v>
      </c>
      <c r="AZ847" s="196">
        <v>6.3651262000000004E-13</v>
      </c>
      <c r="BA847" s="196">
        <v>4.4467426000000002E-14</v>
      </c>
      <c r="BB847" s="196">
        <v>9.6654800000000006E-16</v>
      </c>
      <c r="BC847" s="196">
        <v>1.1033909000000001E-8</v>
      </c>
      <c r="BD847" s="196">
        <v>3.1084135E-6</v>
      </c>
      <c r="BE847" s="196">
        <v>1.5665547E-9</v>
      </c>
      <c r="BF847" s="196">
        <v>3.4968452000000001E-9</v>
      </c>
      <c r="BG847" s="196">
        <v>2.2616591E-13</v>
      </c>
      <c r="BH847" s="196">
        <v>7.3037945000000005E-16</v>
      </c>
      <c r="BI847" s="196">
        <v>1.6614620999999999E-13</v>
      </c>
      <c r="BJ847" s="196">
        <v>1.9777019999999999E-14</v>
      </c>
      <c r="BK847" s="196">
        <v>3.9739149999999998E-15</v>
      </c>
      <c r="BL847" s="196">
        <v>2.2754882E-10</v>
      </c>
      <c r="BM847" s="196">
        <v>2.6985794999999998E-9</v>
      </c>
      <c r="BN847" s="196">
        <v>9.4373539000000005E-21</v>
      </c>
      <c r="BO847" s="108">
        <v>2.6573105999999999E-2</v>
      </c>
      <c r="BP847" s="108">
        <v>0.24270536000000001</v>
      </c>
      <c r="BQ847" s="108">
        <v>0</v>
      </c>
      <c r="BR847" s="108">
        <v>0</v>
      </c>
      <c r="BS847" s="108">
        <v>0</v>
      </c>
      <c r="BU847" s="69">
        <v>4.0456986E-4</v>
      </c>
      <c r="BV847" s="172">
        <v>2.7731868E-5</v>
      </c>
      <c r="BW847" s="69">
        <v>2.3003490000000001E-4</v>
      </c>
      <c r="BX847" s="172">
        <v>5.7370311E-8</v>
      </c>
      <c r="BY847" s="172">
        <v>2.1053023999999999E-5</v>
      </c>
      <c r="BZ847" s="172">
        <v>7.1252735000000002E-6</v>
      </c>
      <c r="CA847" s="172">
        <v>5.8511967999999996E-9</v>
      </c>
      <c r="CB847" s="172">
        <v>1.0814842999999999E-5</v>
      </c>
      <c r="CC847" s="172">
        <v>3.7374409999999999E-8</v>
      </c>
      <c r="CD847" s="172">
        <v>3.2284533000000001E-7</v>
      </c>
      <c r="CE847" s="172">
        <v>2.7407146000000002E-12</v>
      </c>
      <c r="CF847" s="172">
        <v>2.0869503999999999E-17</v>
      </c>
      <c r="CG847" s="172">
        <v>1.791901E-13</v>
      </c>
      <c r="CH847" s="172">
        <v>1.5646673999999999E-5</v>
      </c>
      <c r="CI847" s="172">
        <v>9.1402536000000003E-5</v>
      </c>
      <c r="CJ847" s="172">
        <v>3.3729083000000002E-7</v>
      </c>
      <c r="CK847" s="69">
        <v>0</v>
      </c>
      <c r="CM847" s="197">
        <v>2.1137008E-13</v>
      </c>
      <c r="CN847" s="198">
        <v>8.1952054000000008</v>
      </c>
      <c r="CO847" s="198">
        <v>0.20455736999999999</v>
      </c>
      <c r="CP847" s="198">
        <v>2.0607816000000001E-2</v>
      </c>
      <c r="CQ847" s="197">
        <v>1.4921529000000001E-10</v>
      </c>
      <c r="CR847" s="197">
        <v>1.1137694E-8</v>
      </c>
      <c r="CS847" s="198">
        <v>9.2746527000000004E-4</v>
      </c>
      <c r="CT847" s="198">
        <v>1.0408367999999999E-2</v>
      </c>
      <c r="CU847" s="197">
        <v>1.5025685000000001E-7</v>
      </c>
      <c r="CV847" s="198">
        <v>2.5060593999999999E-3</v>
      </c>
      <c r="CX847" s="166"/>
      <c r="CY847" t="s">
        <v>2305</v>
      </c>
    </row>
    <row r="848" spans="1:103" ht="14.4">
      <c r="A848" t="s">
        <v>670</v>
      </c>
      <c r="B848" s="85" t="s">
        <v>527</v>
      </c>
      <c r="C848" s="113" t="str">
        <f t="shared" si="454"/>
        <v>A.100.28.110</v>
      </c>
      <c r="D848" s="9" t="s">
        <v>9</v>
      </c>
      <c r="E848" s="112" t="s">
        <v>362</v>
      </c>
      <c r="F848" s="115" t="str">
        <f t="shared" si="455"/>
        <v>AlMn1 (3003)</v>
      </c>
      <c r="G848" s="143">
        <f t="shared" si="466"/>
        <v>8.1065153333333342</v>
      </c>
      <c r="I848" s="118">
        <f t="shared" si="467"/>
        <v>2.1827418067275199</v>
      </c>
      <c r="K848" s="161">
        <f t="shared" si="468"/>
        <v>8.1973176319999994E-2</v>
      </c>
      <c r="L848" s="161">
        <f t="shared" si="469"/>
        <v>0.21497240351999999</v>
      </c>
      <c r="M848" s="162">
        <f t="shared" si="470"/>
        <v>0.66981892688751998</v>
      </c>
      <c r="N848" s="161">
        <v>1.2159773</v>
      </c>
      <c r="O848" s="132">
        <v>0.12299197000000001</v>
      </c>
      <c r="P848" s="132">
        <v>8.9674014999999996E-2</v>
      </c>
      <c r="Q848" s="132">
        <v>7.5468436999999999E-2</v>
      </c>
      <c r="R848" s="132">
        <v>4.5741934999999996E-3</v>
      </c>
      <c r="S848" s="132">
        <v>1.3744860000000001E-3</v>
      </c>
      <c r="T848" s="132">
        <v>5.5605982E-4</v>
      </c>
      <c r="U848" s="132">
        <v>1.6802532999999999E-3</v>
      </c>
      <c r="V848" s="132">
        <v>0.65315650999999997</v>
      </c>
      <c r="W848" s="132">
        <v>4.6369304E-4</v>
      </c>
      <c r="X848" s="132">
        <v>1.6482145E-2</v>
      </c>
      <c r="Y848" s="132">
        <v>1.6247218E-4</v>
      </c>
      <c r="Z848" s="132">
        <v>1.7995775E-4</v>
      </c>
      <c r="AA848" s="164">
        <v>3.1413751999999998E-7</v>
      </c>
      <c r="AC848" s="118">
        <f t="shared" si="471"/>
        <v>1.2159773</v>
      </c>
      <c r="AD848" s="118">
        <f t="shared" si="472"/>
        <v>0.29631941462</v>
      </c>
      <c r="AE848" s="118">
        <f t="shared" si="473"/>
        <v>0.21452619604999998</v>
      </c>
      <c r="AF848" s="118">
        <f t="shared" si="474"/>
        <v>0.21497240351999997</v>
      </c>
      <c r="AG848" s="118">
        <f t="shared" si="475"/>
        <v>0.66963896913751997</v>
      </c>
      <c r="AI848" s="69">
        <v>83.663111999999998</v>
      </c>
      <c r="AJ848" s="69">
        <v>72.401994999999999</v>
      </c>
      <c r="AK848" s="69">
        <v>1.0775877</v>
      </c>
      <c r="AL848" s="69">
        <v>0</v>
      </c>
      <c r="AM848" s="69">
        <v>3.8280481999999998E-2</v>
      </c>
      <c r="AN848" s="69">
        <v>2.1881417999999999</v>
      </c>
      <c r="AO848" s="69">
        <v>7.9571078000000002</v>
      </c>
      <c r="AQ848" s="116">
        <v>0.19983849000000001</v>
      </c>
      <c r="AR848" s="116">
        <v>0.19050540999999999</v>
      </c>
      <c r="AS848" s="116">
        <v>7.5711531000000002E-3</v>
      </c>
      <c r="AT848" s="116">
        <v>1.7619349E-3</v>
      </c>
      <c r="AU848" s="150">
        <f t="shared" si="476"/>
        <v>1.1421187339920108E-5</v>
      </c>
      <c r="AV848" s="150">
        <f t="shared" si="477"/>
        <v>2.7999826940407275E-8</v>
      </c>
      <c r="AW848" s="163">
        <f t="shared" si="478"/>
        <v>0.24676959500000001</v>
      </c>
      <c r="AX848" s="196">
        <v>7.5887087999999996E-6</v>
      </c>
      <c r="AY848" s="196">
        <v>2.2899536000000001E-8</v>
      </c>
      <c r="AZ848" s="196">
        <v>6.2553954000000004E-13</v>
      </c>
      <c r="BA848" s="196">
        <v>4.4562106000000001E-14</v>
      </c>
      <c r="BB848" s="196">
        <v>9.5800350999999995E-16</v>
      </c>
      <c r="BC848" s="196">
        <v>1.0996200999999999E-8</v>
      </c>
      <c r="BD848" s="196">
        <v>3.1273370000000001E-6</v>
      </c>
      <c r="BE848" s="196">
        <v>1.5608874E-9</v>
      </c>
      <c r="BF848" s="196">
        <v>3.5194176999999999E-9</v>
      </c>
      <c r="BG848" s="196">
        <v>1.6393961E-11</v>
      </c>
      <c r="BH848" s="196">
        <v>7.3117791999999996E-16</v>
      </c>
      <c r="BI848" s="196">
        <v>8.6372341999999999E-13</v>
      </c>
      <c r="BJ848" s="196">
        <v>1.7106721E-12</v>
      </c>
      <c r="BK848" s="196">
        <v>3.9121315999999999E-13</v>
      </c>
      <c r="BL848" s="196">
        <v>6.8815479999999997E-7</v>
      </c>
      <c r="BM848" s="196">
        <v>5.9904934000000003E-9</v>
      </c>
      <c r="BN848" s="196">
        <v>9.3539256999999998E-21</v>
      </c>
      <c r="BO848" s="108">
        <v>2.5107174999999999E-2</v>
      </c>
      <c r="BP848" s="108">
        <v>0.22166242</v>
      </c>
      <c r="BQ848" s="108">
        <v>0</v>
      </c>
      <c r="BR848" s="108">
        <v>0</v>
      </c>
      <c r="BS848" s="108">
        <v>0</v>
      </c>
      <c r="BU848" s="69">
        <v>4.0038869000000001E-4</v>
      </c>
      <c r="BV848" s="172">
        <v>2.7876300999999999E-5</v>
      </c>
      <c r="BW848" s="69">
        <v>2.2603116999999999E-4</v>
      </c>
      <c r="BX848" s="172">
        <v>1.9733437999999999E-7</v>
      </c>
      <c r="BY848" s="172">
        <v>2.1170334999999999E-5</v>
      </c>
      <c r="BZ848" s="172">
        <v>7.1032731999999996E-6</v>
      </c>
      <c r="CA848" s="172">
        <v>4.2653390999999999E-7</v>
      </c>
      <c r="CB848" s="172">
        <v>1.0781452E-5</v>
      </c>
      <c r="CC848" s="172">
        <v>1.8594842E-6</v>
      </c>
      <c r="CD848" s="172">
        <v>3.8147809999999999E-7</v>
      </c>
      <c r="CE848" s="172">
        <v>2.7164861E-12</v>
      </c>
      <c r="CF848" s="172">
        <v>2.0685014E-17</v>
      </c>
      <c r="CG848" s="172">
        <v>1.7760602E-13</v>
      </c>
      <c r="CH848" s="172">
        <v>1.5589505000000001E-5</v>
      </c>
      <c r="CI848" s="172">
        <v>8.8606169000000001E-5</v>
      </c>
      <c r="CJ848" s="172">
        <v>3.6565822999999999E-7</v>
      </c>
      <c r="CK848" s="69">
        <v>0</v>
      </c>
      <c r="CM848" s="197">
        <v>2.0950151999999999E-13</v>
      </c>
      <c r="CN848" s="198">
        <v>8.0514931999999995</v>
      </c>
      <c r="CO848" s="198">
        <v>0.20389462</v>
      </c>
      <c r="CP848" s="198">
        <v>2.0701588999999999E-2</v>
      </c>
      <c r="CQ848" s="197">
        <v>2.9531696000000001E-7</v>
      </c>
      <c r="CR848" s="197">
        <v>1.7069272E-8</v>
      </c>
      <c r="CS848" s="198">
        <v>9.3402022999999998E-4</v>
      </c>
      <c r="CT848" s="198">
        <v>2.9344971000000002</v>
      </c>
      <c r="CU848" s="197">
        <v>1.0888014E-5</v>
      </c>
      <c r="CV848" s="198">
        <v>2.4983228000000001E-3</v>
      </c>
      <c r="CX848" s="166"/>
      <c r="CY848" t="s">
        <v>2306</v>
      </c>
    </row>
    <row r="849" spans="1:103" ht="14.4">
      <c r="A849" t="s">
        <v>671</v>
      </c>
      <c r="B849" s="85" t="s">
        <v>527</v>
      </c>
      <c r="C849" s="113" t="str">
        <f t="shared" si="454"/>
        <v>A.100.28.111</v>
      </c>
      <c r="D849" s="9" t="s">
        <v>9</v>
      </c>
      <c r="E849" s="112" t="s">
        <v>362</v>
      </c>
      <c r="F849" s="115" t="str">
        <f t="shared" si="455"/>
        <v>AlMn1.2Mg1 (3004)</v>
      </c>
      <c r="G849" s="143">
        <f t="shared" si="466"/>
        <v>8.3129460000000002</v>
      </c>
      <c r="I849" s="118">
        <f t="shared" si="467"/>
        <v>2.2108665133198002</v>
      </c>
      <c r="K849" s="161">
        <f t="shared" si="468"/>
        <v>8.2157895669999995E-2</v>
      </c>
      <c r="L849" s="161">
        <f t="shared" si="469"/>
        <v>0.21768935660000002</v>
      </c>
      <c r="M849" s="162">
        <f t="shared" si="470"/>
        <v>0.66407736104979997</v>
      </c>
      <c r="N849" s="161">
        <v>1.2469418999999999</v>
      </c>
      <c r="O849" s="132">
        <v>0.12551317000000001</v>
      </c>
      <c r="P849" s="132">
        <v>8.9613268999999995E-2</v>
      </c>
      <c r="Q849" s="132">
        <v>7.5322955999999996E-2</v>
      </c>
      <c r="R849" s="132">
        <v>4.6166263999999997E-3</v>
      </c>
      <c r="S849" s="132">
        <v>1.6465995000000001E-3</v>
      </c>
      <c r="T849" s="132">
        <v>5.7171377000000002E-4</v>
      </c>
      <c r="U849" s="132">
        <v>1.9437994000000001E-3</v>
      </c>
      <c r="V849" s="132">
        <v>0.64745198000000004</v>
      </c>
      <c r="W849" s="132">
        <v>4.5846918999999998E-4</v>
      </c>
      <c r="X849" s="132">
        <v>1.6409876E-2</v>
      </c>
      <c r="Y849" s="132">
        <v>1.6064901E-4</v>
      </c>
      <c r="Z849" s="132">
        <v>2.1519472000000001E-4</v>
      </c>
      <c r="AA849" s="164">
        <v>3.1032980000000002E-7</v>
      </c>
      <c r="AC849" s="118">
        <f t="shared" si="471"/>
        <v>1.2469418999999999</v>
      </c>
      <c r="AD849" s="118">
        <f t="shared" si="472"/>
        <v>0.29922813406999998</v>
      </c>
      <c r="AE849" s="118">
        <f t="shared" si="473"/>
        <v>0.21728543312000001</v>
      </c>
      <c r="AF849" s="118">
        <f t="shared" si="474"/>
        <v>0.21768935660000002</v>
      </c>
      <c r="AG849" s="118">
        <f t="shared" si="475"/>
        <v>0.6638621663298</v>
      </c>
      <c r="AI849" s="69">
        <v>86.547320999999997</v>
      </c>
      <c r="AJ849" s="69">
        <v>75.406847999999997</v>
      </c>
      <c r="AK849" s="69">
        <v>1.0801354999999999</v>
      </c>
      <c r="AL849" s="69">
        <v>0</v>
      </c>
      <c r="AM849" s="69">
        <v>3.7816883000000003E-2</v>
      </c>
      <c r="AN849" s="69">
        <v>2.1617378</v>
      </c>
      <c r="AO849" s="69">
        <v>7.8607832000000002</v>
      </c>
      <c r="AQ849" s="116">
        <v>0.20642289999999999</v>
      </c>
      <c r="AR849" s="116">
        <v>0.19670942999999999</v>
      </c>
      <c r="AS849" s="116">
        <v>7.7402028000000001E-3</v>
      </c>
      <c r="AT849" s="116">
        <v>1.9732599000000001E-3</v>
      </c>
      <c r="AU849" s="150">
        <f t="shared" si="476"/>
        <v>1.1793131405372573E-5</v>
      </c>
      <c r="AV849" s="150">
        <f t="shared" si="477"/>
        <v>2.8625010789339941E-8</v>
      </c>
      <c r="AW849" s="163">
        <f t="shared" si="478"/>
        <v>0.27636693800000001</v>
      </c>
      <c r="AX849" s="196">
        <v>7.7795579999999993E-6</v>
      </c>
      <c r="AY849" s="196">
        <v>2.3475346000000001E-8</v>
      </c>
      <c r="AZ849" s="196">
        <v>6.4127267000000004E-13</v>
      </c>
      <c r="BA849" s="196">
        <v>4.4025249E-14</v>
      </c>
      <c r="BB849" s="196">
        <v>9.4732456999999995E-16</v>
      </c>
      <c r="BC849" s="196">
        <v>1.0961633E-8</v>
      </c>
      <c r="BD849" s="196">
        <v>3.1702544000000001E-6</v>
      </c>
      <c r="BE849" s="196">
        <v>1.5562522E-9</v>
      </c>
      <c r="BF849" s="196">
        <v>3.5696251999999999E-9</v>
      </c>
      <c r="BG849" s="196">
        <v>1.9624645999999999E-11</v>
      </c>
      <c r="BH849" s="196">
        <v>7.2243068999999996E-16</v>
      </c>
      <c r="BI849" s="196">
        <v>1.0032279E-12</v>
      </c>
      <c r="BJ849" s="196">
        <v>2.0488596E-12</v>
      </c>
      <c r="BK849" s="196">
        <v>4.6866073E-13</v>
      </c>
      <c r="BL849" s="196">
        <v>8.2573757000000001E-7</v>
      </c>
      <c r="BM849" s="196">
        <v>6.6197574000000003E-9</v>
      </c>
      <c r="BN849" s="196">
        <v>9.2496567999999997E-21</v>
      </c>
      <c r="BO849" s="108">
        <v>2.6541447999999999E-2</v>
      </c>
      <c r="BP849" s="108">
        <v>0.24982549000000001</v>
      </c>
      <c r="BQ849" s="108">
        <v>0</v>
      </c>
      <c r="BR849" s="108">
        <v>0</v>
      </c>
      <c r="BS849" s="108">
        <v>0</v>
      </c>
      <c r="BU849" s="69">
        <v>4.1062898E-4</v>
      </c>
      <c r="BV849" s="172">
        <v>2.8210054E-5</v>
      </c>
      <c r="BW849" s="69">
        <v>2.3178700000000001E-4</v>
      </c>
      <c r="BX849" s="172">
        <v>2.2826554000000001E-7</v>
      </c>
      <c r="BY849" s="172">
        <v>2.1461555000000002E-5</v>
      </c>
      <c r="BZ849" s="172">
        <v>7.0789028000000001E-6</v>
      </c>
      <c r="CA849" s="172">
        <v>5.1059606000000003E-7</v>
      </c>
      <c r="CB849" s="172">
        <v>1.0744460000000001E-5</v>
      </c>
      <c r="CC849" s="172">
        <v>2.2250012999999999E-6</v>
      </c>
      <c r="CD849" s="172">
        <v>3.9292683999999998E-7</v>
      </c>
      <c r="CE849" s="172">
        <v>2.6862052999999998E-12</v>
      </c>
      <c r="CF849" s="172">
        <v>2.0454435999999999E-17</v>
      </c>
      <c r="CG849" s="172">
        <v>1.7562622999999999E-13</v>
      </c>
      <c r="CH849" s="172">
        <v>1.5585577999999998E-5</v>
      </c>
      <c r="CI849" s="172">
        <v>9.2037579000000004E-5</v>
      </c>
      <c r="CJ849" s="172">
        <v>3.6706450000000002E-7</v>
      </c>
      <c r="CK849" s="69">
        <v>0</v>
      </c>
      <c r="CM849" s="197">
        <v>2.0716619000000001E-13</v>
      </c>
      <c r="CN849" s="198">
        <v>8.2585236999999996</v>
      </c>
      <c r="CO849" s="198">
        <v>0.20318177000000001</v>
      </c>
      <c r="CP849" s="198">
        <v>2.0924350000000001E-2</v>
      </c>
      <c r="CQ849" s="197">
        <v>3.5434958999999999E-7</v>
      </c>
      <c r="CR849" s="197">
        <v>1.8232329E-8</v>
      </c>
      <c r="CS849" s="198">
        <v>9.4905203000000002E-4</v>
      </c>
      <c r="CT849" s="198">
        <v>3.5193742000000001</v>
      </c>
      <c r="CU849" s="197">
        <v>1.3033656E-5</v>
      </c>
      <c r="CV849" s="198">
        <v>2.4897489999999999E-3</v>
      </c>
      <c r="CX849" s="166"/>
      <c r="CY849" t="s">
        <v>2307</v>
      </c>
    </row>
    <row r="850" spans="1:103" ht="14.4">
      <c r="A850" t="s">
        <v>672</v>
      </c>
      <c r="B850" s="85" t="s">
        <v>527</v>
      </c>
      <c r="C850" s="113" t="str">
        <f t="shared" si="454"/>
        <v>A.100.28.112</v>
      </c>
      <c r="D850" s="9" t="s">
        <v>9</v>
      </c>
      <c r="E850" s="112" t="s">
        <v>362</v>
      </c>
      <c r="F850" s="115" t="str">
        <f t="shared" si="455"/>
        <v>AlSiMgMn (6009)</v>
      </c>
      <c r="G850" s="143">
        <f t="shared" si="466"/>
        <v>8.2323313333333346</v>
      </c>
      <c r="I850" s="118">
        <f t="shared" si="467"/>
        <v>2.2015242584992301</v>
      </c>
      <c r="K850" s="161">
        <f t="shared" si="468"/>
        <v>8.0741963569999992E-2</v>
      </c>
      <c r="L850" s="161">
        <f t="shared" si="469"/>
        <v>0.21300675654999998</v>
      </c>
      <c r="M850" s="162">
        <f t="shared" si="470"/>
        <v>0.67292583837923003</v>
      </c>
      <c r="N850" s="161">
        <v>1.2348497000000001</v>
      </c>
      <c r="O850" s="132">
        <v>0.12233917</v>
      </c>
      <c r="P850" s="132">
        <v>8.9069740999999994E-2</v>
      </c>
      <c r="Q850" s="132">
        <v>7.5259276E-2</v>
      </c>
      <c r="R850" s="132">
        <v>4.4216943E-3</v>
      </c>
      <c r="S850" s="132">
        <v>5.6067328999999996E-4</v>
      </c>
      <c r="T850" s="132">
        <v>5.0031998000000003E-4</v>
      </c>
      <c r="U850" s="132">
        <v>9.6872951000000001E-4</v>
      </c>
      <c r="V850" s="132">
        <v>0.65682198999999997</v>
      </c>
      <c r="W850" s="132">
        <v>4.6605121999999998E-4</v>
      </c>
      <c r="X850" s="132">
        <v>1.6029435000000002E-2</v>
      </c>
      <c r="Y850" s="132">
        <v>1.6306482000000001E-4</v>
      </c>
      <c r="Z850" s="164">
        <v>7.4102732000000005E-5</v>
      </c>
      <c r="AA850" s="164">
        <v>3.1064723E-7</v>
      </c>
      <c r="AC850" s="118">
        <f t="shared" si="471"/>
        <v>1.2348497000000001</v>
      </c>
      <c r="AD850" s="118">
        <f t="shared" si="472"/>
        <v>0.29311960407999993</v>
      </c>
      <c r="AE850" s="118">
        <f t="shared" si="473"/>
        <v>0.21245174324199997</v>
      </c>
      <c r="AF850" s="118">
        <f t="shared" si="474"/>
        <v>0.21300675654999998</v>
      </c>
      <c r="AG850" s="118">
        <f t="shared" si="475"/>
        <v>0.67285173564723</v>
      </c>
      <c r="AI850" s="69">
        <v>85.702448000000004</v>
      </c>
      <c r="AJ850" s="69">
        <v>74.607725000000002</v>
      </c>
      <c r="AK850" s="69">
        <v>1.0239606000000001</v>
      </c>
      <c r="AL850" s="69">
        <v>0</v>
      </c>
      <c r="AM850" s="69">
        <v>3.7862843E-2</v>
      </c>
      <c r="AN850" s="69">
        <v>2.1640926</v>
      </c>
      <c r="AO850" s="69">
        <v>7.8688069</v>
      </c>
      <c r="AQ850" s="116">
        <v>0.19484678</v>
      </c>
      <c r="AR850" s="116">
        <v>0.18526277999999999</v>
      </c>
      <c r="AS850" s="116">
        <v>7.6563511000000001E-3</v>
      </c>
      <c r="AT850" s="116">
        <v>1.9276409000000001E-3</v>
      </c>
      <c r="AU850" s="150">
        <f t="shared" si="476"/>
        <v>1.1106881437894289E-5</v>
      </c>
      <c r="AV850" s="150">
        <f t="shared" si="477"/>
        <v>2.8314908279600602E-8</v>
      </c>
      <c r="AW850" s="163">
        <f t="shared" si="478"/>
        <v>0.26997770999999998</v>
      </c>
      <c r="AX850" s="196">
        <v>7.7047957000000004E-6</v>
      </c>
      <c r="AY850" s="196">
        <v>2.3249772E-8</v>
      </c>
      <c r="AZ850" s="196">
        <v>6.3510958999999999E-13</v>
      </c>
      <c r="BA850" s="196">
        <v>4.4129261999999998E-14</v>
      </c>
      <c r="BB850" s="196">
        <v>9.6502803999999998E-16</v>
      </c>
      <c r="BC850" s="196">
        <v>1.0951795E-8</v>
      </c>
      <c r="BD850" s="196">
        <v>3.1117454000000001E-6</v>
      </c>
      <c r="BE850" s="196">
        <v>1.5548796E-9</v>
      </c>
      <c r="BF850" s="196">
        <v>3.5016296999999999E-9</v>
      </c>
      <c r="BG850" s="196">
        <v>6.6912206000000002E-12</v>
      </c>
      <c r="BH850" s="196">
        <v>7.2524118000000001E-16</v>
      </c>
      <c r="BI850" s="196">
        <v>4.4465082000000001E-13</v>
      </c>
      <c r="BJ850" s="196">
        <v>6.9636424000000002E-13</v>
      </c>
      <c r="BK850" s="196">
        <v>1.5890910000000001E-13</v>
      </c>
      <c r="BL850" s="196">
        <v>2.7539640999999999E-7</v>
      </c>
      <c r="BM850" s="196">
        <v>3.9920878000000001E-9</v>
      </c>
      <c r="BN850" s="196">
        <v>9.4225130999999996E-21</v>
      </c>
      <c r="BO850" s="108">
        <v>2.683673E-2</v>
      </c>
      <c r="BP850" s="108">
        <v>0.24314098000000001</v>
      </c>
      <c r="BQ850" s="108">
        <v>0</v>
      </c>
      <c r="BR850" s="108">
        <v>0</v>
      </c>
      <c r="BS850" s="108">
        <v>0</v>
      </c>
      <c r="BU850" s="69">
        <v>4.0449135E-4</v>
      </c>
      <c r="BV850" s="172">
        <v>2.7737950000000001E-5</v>
      </c>
      <c r="BW850" s="69">
        <v>2.2953924E-4</v>
      </c>
      <c r="BX850" s="172">
        <v>1.140309E-7</v>
      </c>
      <c r="BY850" s="172">
        <v>2.1072156000000001E-5</v>
      </c>
      <c r="BZ850" s="172">
        <v>7.0723717999999996E-6</v>
      </c>
      <c r="CA850" s="172">
        <v>1.7407073E-7</v>
      </c>
      <c r="CB850" s="172">
        <v>1.0734548999999999E-5</v>
      </c>
      <c r="CC850" s="172">
        <v>7.6642161000000002E-7</v>
      </c>
      <c r="CD850" s="172">
        <v>3.4493689999999999E-7</v>
      </c>
      <c r="CE850" s="172">
        <v>2.7364046999999998E-12</v>
      </c>
      <c r="CF850" s="172">
        <v>2.0836686E-17</v>
      </c>
      <c r="CG850" s="172">
        <v>1.7890831000000001E-13</v>
      </c>
      <c r="CH850" s="172">
        <v>1.5543353999999998E-5</v>
      </c>
      <c r="CI850" s="172">
        <v>9.1046723000000007E-5</v>
      </c>
      <c r="CJ850" s="172">
        <v>3.4554304000000003E-7</v>
      </c>
      <c r="CK850" s="69">
        <v>0</v>
      </c>
      <c r="CM850" s="197">
        <v>2.1103767999999999E-13</v>
      </c>
      <c r="CN850" s="198">
        <v>8.1778683999999995</v>
      </c>
      <c r="CO850" s="198">
        <v>0.20302666999999999</v>
      </c>
      <c r="CP850" s="198">
        <v>2.0599844999999999E-2</v>
      </c>
      <c r="CQ850" s="197">
        <v>1.182154E-7</v>
      </c>
      <c r="CR850" s="197">
        <v>1.3463085E-8</v>
      </c>
      <c r="CS850" s="198">
        <v>9.2946540000000001E-4</v>
      </c>
      <c r="CT850" s="198">
        <v>1.1801718999999999</v>
      </c>
      <c r="CU850" s="197">
        <v>4.4439889000000001E-6</v>
      </c>
      <c r="CV850" s="198">
        <v>2.4874532999999998E-3</v>
      </c>
      <c r="CX850" s="166"/>
      <c r="CY850" t="s">
        <v>2308</v>
      </c>
    </row>
    <row r="851" spans="1:103" ht="14.4">
      <c r="A851" t="s">
        <v>673</v>
      </c>
      <c r="B851" s="85" t="s">
        <v>527</v>
      </c>
      <c r="C851" s="113" t="str">
        <f t="shared" si="454"/>
        <v>A.100.28.113</v>
      </c>
      <c r="D851" s="9" t="s">
        <v>9</v>
      </c>
      <c r="E851" s="112" t="s">
        <v>362</v>
      </c>
      <c r="F851" s="115" t="str">
        <f t="shared" si="455"/>
        <v>AlZnCuMg (7075)</v>
      </c>
      <c r="G851" s="143">
        <f t="shared" si="466"/>
        <v>8.3340793333333334</v>
      </c>
      <c r="I851" s="118">
        <f t="shared" si="467"/>
        <v>2.28993612012607</v>
      </c>
      <c r="K851" s="161">
        <f t="shared" si="468"/>
        <v>7.8471201770000013E-2</v>
      </c>
      <c r="L851" s="161">
        <f t="shared" si="469"/>
        <v>0.22919592233</v>
      </c>
      <c r="M851" s="162">
        <f t="shared" si="470"/>
        <v>0.73215709602607004</v>
      </c>
      <c r="N851" s="161">
        <v>1.2501119000000001</v>
      </c>
      <c r="O851" s="132">
        <v>0.14111750000000001</v>
      </c>
      <c r="P851" s="132">
        <v>8.4848042999999998E-2</v>
      </c>
      <c r="Q851" s="132">
        <v>7.0518615000000007E-2</v>
      </c>
      <c r="R851" s="132">
        <v>5.0016204999999998E-3</v>
      </c>
      <c r="S851" s="132">
        <v>2.0848794000000001E-3</v>
      </c>
      <c r="T851" s="132">
        <v>8.6608686999999995E-4</v>
      </c>
      <c r="U851" s="132">
        <v>2.6537780999999999E-3</v>
      </c>
      <c r="V851" s="132">
        <v>0.71556739000000003</v>
      </c>
      <c r="W851" s="132">
        <v>4.2724652999999999E-4</v>
      </c>
      <c r="X851" s="132">
        <v>1.6187547E-2</v>
      </c>
      <c r="Y851" s="132">
        <v>1.493547E-4</v>
      </c>
      <c r="Z851" s="132">
        <v>4.0187772999999998E-4</v>
      </c>
      <c r="AA851" s="164">
        <v>2.8129607E-7</v>
      </c>
      <c r="AC851" s="118">
        <f t="shared" si="471"/>
        <v>1.2501119000000001</v>
      </c>
      <c r="AD851" s="118">
        <f t="shared" si="472"/>
        <v>0.30709052287000005</v>
      </c>
      <c r="AE851" s="118">
        <f t="shared" si="473"/>
        <v>0.22902119882999999</v>
      </c>
      <c r="AF851" s="118">
        <f t="shared" si="474"/>
        <v>0.22919592233</v>
      </c>
      <c r="AG851" s="118">
        <f t="shared" si="475"/>
        <v>0.73175521829607004</v>
      </c>
      <c r="AI851" s="69">
        <v>89.589776000000001</v>
      </c>
      <c r="AJ851" s="69">
        <v>79.214348999999999</v>
      </c>
      <c r="AK851" s="69">
        <v>1.1353854000000001</v>
      </c>
      <c r="AL851" s="69">
        <v>0</v>
      </c>
      <c r="AM851" s="69">
        <v>3.5812383000000003E-2</v>
      </c>
      <c r="AN851" s="69">
        <v>2.0391499</v>
      </c>
      <c r="AO851" s="69">
        <v>7.1650796999999997</v>
      </c>
      <c r="AQ851" s="116">
        <v>0.21475658</v>
      </c>
      <c r="AR851" s="116">
        <v>0.20445200999999999</v>
      </c>
      <c r="AS851" s="116">
        <v>7.8021508999999998E-3</v>
      </c>
      <c r="AT851" s="116">
        <v>2.5024246999999999E-3</v>
      </c>
      <c r="AU851" s="150">
        <f t="shared" si="476"/>
        <v>1.2257314578409152E-5</v>
      </c>
      <c r="AV851" s="150">
        <f t="shared" si="477"/>
        <v>2.885410799318235E-8</v>
      </c>
      <c r="AW851" s="163">
        <f t="shared" si="478"/>
        <v>0.35047965000000003</v>
      </c>
      <c r="AX851" s="196">
        <v>7.7935978000000007E-6</v>
      </c>
      <c r="AY851" s="196">
        <v>2.3517480999999999E-8</v>
      </c>
      <c r="AZ851" s="196">
        <v>6.4243322000000002E-13</v>
      </c>
      <c r="BA851" s="196">
        <v>1.8307523000000001E-11</v>
      </c>
      <c r="BB851" s="196">
        <v>8.8615189999999997E-16</v>
      </c>
      <c r="BC851" s="196">
        <v>1.0231837E-8</v>
      </c>
      <c r="BD851" s="196">
        <v>3.4000792000000002E-6</v>
      </c>
      <c r="BE851" s="196">
        <v>1.4532829000000001E-9</v>
      </c>
      <c r="BF851" s="196">
        <v>3.8382809000000004E-9</v>
      </c>
      <c r="BG851" s="196">
        <v>3.9335182000000001E-11</v>
      </c>
      <c r="BH851" s="196">
        <v>1.9650736999999999E-15</v>
      </c>
      <c r="BI851" s="196">
        <v>1.9279576E-12</v>
      </c>
      <c r="BJ851" s="196">
        <v>2.5654836999999998E-12</v>
      </c>
      <c r="BK851" s="196">
        <v>5.9017158000000004E-13</v>
      </c>
      <c r="BL851" s="196">
        <v>1.0333271999999999E-6</v>
      </c>
      <c r="BM851" s="196">
        <v>2.0060233E-8</v>
      </c>
      <c r="BN851" s="196">
        <v>8.6523681999999999E-21</v>
      </c>
      <c r="BO851" s="108">
        <v>3.1077850000000001E-2</v>
      </c>
      <c r="BP851" s="108">
        <v>0.31940180000000001</v>
      </c>
      <c r="BQ851" s="108">
        <v>0</v>
      </c>
      <c r="BR851" s="108">
        <v>0</v>
      </c>
      <c r="BS851" s="108">
        <v>0</v>
      </c>
      <c r="BU851" s="69">
        <v>4.6734005999999999E-4</v>
      </c>
      <c r="BV851" s="172">
        <v>2.9820120000000001E-5</v>
      </c>
      <c r="BW851" s="69">
        <v>2.3237624999999999E-4</v>
      </c>
      <c r="BX851" s="172">
        <v>3.1152989000000001E-7</v>
      </c>
      <c r="BY851" s="172">
        <v>2.3266712000000002E-5</v>
      </c>
      <c r="BZ851" s="172">
        <v>6.6067124999999998E-6</v>
      </c>
      <c r="CA851" s="172">
        <v>1.0159645000000001E-6</v>
      </c>
      <c r="CB851" s="172">
        <v>1.0021805E-5</v>
      </c>
      <c r="CC851" s="172">
        <v>2.8144738000000002E-6</v>
      </c>
      <c r="CD851" s="172">
        <v>5.8868752000000002E-7</v>
      </c>
      <c r="CE851" s="172">
        <v>2.5127458999999998E-12</v>
      </c>
      <c r="CF851" s="172">
        <v>1.9133608E-17</v>
      </c>
      <c r="CG851" s="172">
        <v>1.6428532000000001E-13</v>
      </c>
      <c r="CH851" s="172">
        <v>1.4815032E-5</v>
      </c>
      <c r="CI851" s="172">
        <v>9.6428741999999995E-5</v>
      </c>
      <c r="CJ851" s="172">
        <v>4.9274036000000001E-5</v>
      </c>
      <c r="CK851" s="69">
        <v>0</v>
      </c>
      <c r="CM851" s="197">
        <v>1.9378861000000001E-13</v>
      </c>
      <c r="CN851" s="198">
        <v>8.2844517999999994</v>
      </c>
      <c r="CO851" s="198">
        <v>0.18952121999999999</v>
      </c>
      <c r="CP851" s="198">
        <v>2.1916747E-2</v>
      </c>
      <c r="CQ851" s="197">
        <v>4.4308897999999999E-7</v>
      </c>
      <c r="CR851" s="197">
        <v>3.2938212000000002E-8</v>
      </c>
      <c r="CS851" s="198">
        <v>1.0433318E-3</v>
      </c>
      <c r="CT851" s="198">
        <v>4.4075819000000003</v>
      </c>
      <c r="CU851" s="197">
        <v>2.6126151E-5</v>
      </c>
      <c r="CV851" s="198">
        <v>2.3227338999999999E-3</v>
      </c>
      <c r="CX851" s="166"/>
      <c r="CY851" t="s">
        <v>2309</v>
      </c>
    </row>
    <row r="852" spans="1:103" ht="14.4">
      <c r="A852" t="s">
        <v>674</v>
      </c>
      <c r="B852" s="85" t="s">
        <v>527</v>
      </c>
      <c r="C852" s="113" t="str">
        <f t="shared" si="454"/>
        <v>A.100.28.114</v>
      </c>
      <c r="D852" s="9" t="s">
        <v>9</v>
      </c>
      <c r="E852" s="112" t="s">
        <v>362</v>
      </c>
      <c r="F852" s="115" t="str">
        <f t="shared" si="455"/>
        <v>G-AlCu4TiMg (204)</v>
      </c>
      <c r="G852" s="143">
        <f t="shared" si="466"/>
        <v>7.9192606666666672</v>
      </c>
      <c r="I852" s="118">
        <f t="shared" si="467"/>
        <v>2.2526609488581202</v>
      </c>
      <c r="K852" s="161">
        <f t="shared" si="468"/>
        <v>8.1803042800000003E-2</v>
      </c>
      <c r="L852" s="161">
        <f t="shared" si="469"/>
        <v>0.21242604365000001</v>
      </c>
      <c r="M852" s="162">
        <f t="shared" si="470"/>
        <v>0.77054276240812003</v>
      </c>
      <c r="N852" s="161">
        <v>1.1878891</v>
      </c>
      <c r="O852" s="132">
        <v>0.12265679</v>
      </c>
      <c r="P852" s="132">
        <v>8.8608723E-2</v>
      </c>
      <c r="Q852" s="132">
        <v>7.5083922999999997E-2</v>
      </c>
      <c r="R852" s="132">
        <v>5.5466630000000003E-3</v>
      </c>
      <c r="S852" s="132">
        <v>1.2625709999999999E-4</v>
      </c>
      <c r="T852" s="132">
        <v>1.0461997000000001E-3</v>
      </c>
      <c r="U852" s="132">
        <v>5.3777375E-4</v>
      </c>
      <c r="V852" s="132">
        <v>0.75440949000000002</v>
      </c>
      <c r="W852" s="132">
        <v>4.6160401000000002E-4</v>
      </c>
      <c r="X852" s="132">
        <v>1.6120690999999999E-2</v>
      </c>
      <c r="Y852" s="132">
        <v>1.6115289000000001E-4</v>
      </c>
      <c r="Z852" s="164">
        <v>1.2280756000000001E-5</v>
      </c>
      <c r="AA852" s="164">
        <v>3.0065212E-7</v>
      </c>
      <c r="AC852" s="118">
        <f t="shared" si="471"/>
        <v>1.1878891</v>
      </c>
      <c r="AD852" s="118">
        <f t="shared" si="472"/>
        <v>0.29360632955000004</v>
      </c>
      <c r="AE852" s="118">
        <f t="shared" si="473"/>
        <v>0.211815567506</v>
      </c>
      <c r="AF852" s="118">
        <f t="shared" si="474"/>
        <v>0.21242604365000001</v>
      </c>
      <c r="AG852" s="118">
        <f t="shared" si="475"/>
        <v>0.77053048165212001</v>
      </c>
      <c r="AI852" s="69">
        <v>83.081174000000004</v>
      </c>
      <c r="AJ852" s="69">
        <v>71.932880999999995</v>
      </c>
      <c r="AK852" s="69">
        <v>1.0632628</v>
      </c>
      <c r="AL852" s="69">
        <v>0</v>
      </c>
      <c r="AM852" s="69">
        <v>4.0934945E-2</v>
      </c>
      <c r="AN852" s="69">
        <v>2.3174039</v>
      </c>
      <c r="AO852" s="69">
        <v>7.7266906000000004</v>
      </c>
      <c r="AQ852" s="116">
        <v>0.18644574</v>
      </c>
      <c r="AR852" s="116">
        <v>0.17715827000000001</v>
      </c>
      <c r="AS852" s="116">
        <v>7.4158043999999999E-3</v>
      </c>
      <c r="AT852" s="116">
        <v>1.8716729999999999E-3</v>
      </c>
      <c r="AU852" s="150">
        <f t="shared" si="476"/>
        <v>1.0620999102155793E-5</v>
      </c>
      <c r="AV852" s="150">
        <f t="shared" si="477"/>
        <v>2.7425312296248757E-8</v>
      </c>
      <c r="AW852" s="163">
        <f t="shared" si="478"/>
        <v>0.262139077</v>
      </c>
      <c r="AX852" s="196">
        <v>7.4132166999999996E-6</v>
      </c>
      <c r="AY852" s="196">
        <v>2.2369943E-8</v>
      </c>
      <c r="AZ852" s="196">
        <v>6.110736E-13</v>
      </c>
      <c r="BA852" s="196">
        <v>5.1420196999999999E-11</v>
      </c>
      <c r="BB852" s="196">
        <v>9.5879389000000003E-16</v>
      </c>
      <c r="BC852" s="196">
        <v>1.0908550000000001E-8</v>
      </c>
      <c r="BD852" s="196">
        <v>3.1291176000000001E-6</v>
      </c>
      <c r="BE852" s="196">
        <v>1.5491352E-9</v>
      </c>
      <c r="BF852" s="196">
        <v>3.5028537000000001E-9</v>
      </c>
      <c r="BG852" s="196">
        <v>1.9628841999999998E-12</v>
      </c>
      <c r="BH852" s="196">
        <v>5.5318464E-15</v>
      </c>
      <c r="BI852" s="196">
        <v>6.6148812000000003E-13</v>
      </c>
      <c r="BJ852" s="196">
        <v>1.1155594000000001E-13</v>
      </c>
      <c r="BK852" s="196">
        <v>2.7862532999999999E-14</v>
      </c>
      <c r="BL852" s="196">
        <v>3.7490084999999998E-8</v>
      </c>
      <c r="BM852" s="196">
        <v>3.0214746000000001E-8</v>
      </c>
      <c r="BN852" s="196">
        <v>9.3616430000000006E-21</v>
      </c>
      <c r="BO852" s="108">
        <v>3.1534686999999999E-2</v>
      </c>
      <c r="BP852" s="108">
        <v>0.23060438999999999</v>
      </c>
      <c r="BQ852" s="108">
        <v>0</v>
      </c>
      <c r="BR852" s="108">
        <v>0</v>
      </c>
      <c r="BS852" s="108">
        <v>0</v>
      </c>
      <c r="BU852" s="69">
        <v>4.4337587999999998E-4</v>
      </c>
      <c r="BV852" s="172">
        <v>2.7730679000000001E-5</v>
      </c>
      <c r="BW852" s="69">
        <v>2.2080999999999999E-4</v>
      </c>
      <c r="BX852" s="172">
        <v>6.3608236999999996E-8</v>
      </c>
      <c r="BY852" s="172">
        <v>2.2031541999999999E-5</v>
      </c>
      <c r="BZ852" s="172">
        <v>7.0525103000000003E-6</v>
      </c>
      <c r="CA852" s="172">
        <v>2.9952394999999999E-8</v>
      </c>
      <c r="CB852" s="172">
        <v>1.0687653000000001E-5</v>
      </c>
      <c r="CC852" s="172">
        <v>1.8243097E-7</v>
      </c>
      <c r="CD852" s="172">
        <v>7.0533345999999998E-7</v>
      </c>
      <c r="CE852" s="172">
        <v>2.7187273000000001E-12</v>
      </c>
      <c r="CF852" s="172">
        <v>2.0702079E-17</v>
      </c>
      <c r="CG852" s="172">
        <v>1.7775255000000001E-13</v>
      </c>
      <c r="CH852" s="172">
        <v>1.5512173E-5</v>
      </c>
      <c r="CI852" s="172">
        <v>8.7945905000000001E-5</v>
      </c>
      <c r="CJ852" s="172">
        <v>5.0624093999999999E-5</v>
      </c>
      <c r="CK852" s="69">
        <v>0</v>
      </c>
      <c r="CM852" s="197">
        <v>2.0967436999999999E-13</v>
      </c>
      <c r="CN852" s="198">
        <v>7.8660683999999996</v>
      </c>
      <c r="CO852" s="198">
        <v>0.20218467000000001</v>
      </c>
      <c r="CP852" s="198">
        <v>2.0587787999999999E-2</v>
      </c>
      <c r="CQ852" s="197">
        <v>1.5297788000000001E-8</v>
      </c>
      <c r="CR852" s="197">
        <v>3.4336138000000002E-8</v>
      </c>
      <c r="CS852" s="198">
        <v>9.6091663999999996E-4</v>
      </c>
      <c r="CT852" s="198">
        <v>0.16730176999999999</v>
      </c>
      <c r="CU852" s="197">
        <v>1.3088882000000001E-6</v>
      </c>
      <c r="CV852" s="198">
        <v>2.4782302000000002E-3</v>
      </c>
      <c r="CX852" s="166"/>
      <c r="CY852" t="s">
        <v>2310</v>
      </c>
    </row>
    <row r="853" spans="1:103" ht="14.4">
      <c r="A853" t="s">
        <v>675</v>
      </c>
      <c r="B853" s="85" t="s">
        <v>527</v>
      </c>
      <c r="C853" s="113" t="str">
        <f t="shared" si="454"/>
        <v>A.100.28.115</v>
      </c>
      <c r="D853" s="9" t="s">
        <v>9</v>
      </c>
      <c r="E853" s="112" t="s">
        <v>362</v>
      </c>
      <c r="F853" s="115" t="str">
        <f t="shared" si="455"/>
        <v>G-AlMg3 (242)</v>
      </c>
      <c r="G853" s="143">
        <f t="shared" si="466"/>
        <v>8.7292086666666684</v>
      </c>
      <c r="I853" s="118">
        <f t="shared" si="467"/>
        <v>2.264717781461</v>
      </c>
      <c r="K853" s="161">
        <f t="shared" si="468"/>
        <v>8.076555765E-2</v>
      </c>
      <c r="L853" s="161">
        <f t="shared" si="469"/>
        <v>0.21816957051999999</v>
      </c>
      <c r="M853" s="162">
        <f t="shared" si="470"/>
        <v>0.65640135329100002</v>
      </c>
      <c r="N853" s="161">
        <v>1.3093813000000001</v>
      </c>
      <c r="O853" s="132">
        <v>0.12751693</v>
      </c>
      <c r="P853" s="132">
        <v>8.9263969999999998E-2</v>
      </c>
      <c r="Q853" s="132">
        <v>7.5593907000000002E-2</v>
      </c>
      <c r="R853" s="132">
        <v>4.3947539999999998E-3</v>
      </c>
      <c r="S853" s="132">
        <v>2.9130581000000002E-4</v>
      </c>
      <c r="T853" s="132">
        <v>4.8559084E-4</v>
      </c>
      <c r="U853" s="132">
        <v>7.7671298999999999E-4</v>
      </c>
      <c r="V853" s="132">
        <v>0.64080594000000002</v>
      </c>
      <c r="W853" s="132">
        <v>4.5324295000000002E-4</v>
      </c>
      <c r="X853" s="132">
        <v>1.5556370999999999E-2</v>
      </c>
      <c r="Y853" s="132">
        <v>1.5871458E-4</v>
      </c>
      <c r="Z853" s="164">
        <v>3.8738466000000002E-5</v>
      </c>
      <c r="AA853" s="164">
        <v>3.0382500000000001E-7</v>
      </c>
      <c r="AC853" s="118">
        <f t="shared" si="471"/>
        <v>1.3093813000000001</v>
      </c>
      <c r="AD853" s="118">
        <f t="shared" si="472"/>
        <v>0.29832317063999997</v>
      </c>
      <c r="AE853" s="118">
        <f t="shared" si="473"/>
        <v>0.21759635145600001</v>
      </c>
      <c r="AF853" s="118">
        <f t="shared" si="474"/>
        <v>0.21816957051999999</v>
      </c>
      <c r="AG853" s="118">
        <f t="shared" si="475"/>
        <v>0.65636261482500002</v>
      </c>
      <c r="AI853" s="69">
        <v>92.980459999999994</v>
      </c>
      <c r="AJ853" s="69">
        <v>82.136713999999998</v>
      </c>
      <c r="AK853" s="69">
        <v>0.98992148999999996</v>
      </c>
      <c r="AL853" s="69">
        <v>0</v>
      </c>
      <c r="AM853" s="69">
        <v>3.7076242000000002E-2</v>
      </c>
      <c r="AN853" s="69">
        <v>2.1192331000000002</v>
      </c>
      <c r="AO853" s="69">
        <v>7.6975151999999998</v>
      </c>
      <c r="AQ853" s="116">
        <v>0.20262643</v>
      </c>
      <c r="AR853" s="116">
        <v>0.19213346000000001</v>
      </c>
      <c r="AS853" s="116">
        <v>8.0588836000000004E-3</v>
      </c>
      <c r="AT853" s="116">
        <v>2.4340912999999999E-3</v>
      </c>
      <c r="AU853" s="150">
        <f t="shared" si="476"/>
        <v>1.1518792484136559E-5</v>
      </c>
      <c r="AV853" s="150">
        <f t="shared" si="477"/>
        <v>2.9803563689440254E-8</v>
      </c>
      <c r="AW853" s="163">
        <f t="shared" si="478"/>
        <v>0.34090915399999999</v>
      </c>
      <c r="AX853" s="196">
        <v>8.1646631000000003E-6</v>
      </c>
      <c r="AY853" s="196">
        <v>2.4637253999999999E-8</v>
      </c>
      <c r="AZ853" s="196">
        <v>6.7301963000000002E-13</v>
      </c>
      <c r="BA853" s="196">
        <v>6.1399877999999995E-13</v>
      </c>
      <c r="BB853" s="196">
        <v>9.3778101000000004E-16</v>
      </c>
      <c r="BC853" s="196">
        <v>1.0948295E-8</v>
      </c>
      <c r="BD853" s="196">
        <v>3.2017505999999999E-6</v>
      </c>
      <c r="BE853" s="196">
        <v>1.5554623E-9</v>
      </c>
      <c r="BF853" s="196">
        <v>3.605958E-9</v>
      </c>
      <c r="BG853" s="196">
        <v>3.4632518E-12</v>
      </c>
      <c r="BH853" s="196">
        <v>3.6279030999999999E-15</v>
      </c>
      <c r="BI853" s="196">
        <v>3.1023195E-13</v>
      </c>
      <c r="BJ853" s="196">
        <v>3.5782877000000001E-13</v>
      </c>
      <c r="BK853" s="196">
        <v>8.1429377999999998E-14</v>
      </c>
      <c r="BL853" s="196">
        <v>1.3783849E-7</v>
      </c>
      <c r="BM853" s="196">
        <v>3.5913842000000002E-9</v>
      </c>
      <c r="BN853" s="196">
        <v>9.1564737000000007E-21</v>
      </c>
      <c r="BO853" s="108">
        <v>2.9921204E-2</v>
      </c>
      <c r="BP853" s="108">
        <v>0.31098795000000001</v>
      </c>
      <c r="BQ853" s="108">
        <v>0</v>
      </c>
      <c r="BR853" s="108">
        <v>0</v>
      </c>
      <c r="BS853" s="108">
        <v>0</v>
      </c>
      <c r="BU853" s="69">
        <v>4.2897223000000001E-4</v>
      </c>
      <c r="BV853" s="172">
        <v>2.8451952999999999E-5</v>
      </c>
      <c r="BW853" s="69">
        <v>2.4339350000000001E-4</v>
      </c>
      <c r="BX853" s="172">
        <v>9.1731333999999997E-8</v>
      </c>
      <c r="BY853" s="172">
        <v>2.1696807000000001E-5</v>
      </c>
      <c r="BZ853" s="172">
        <v>7.0621351000000004E-6</v>
      </c>
      <c r="CA853" s="172">
        <v>8.9846174999999996E-8</v>
      </c>
      <c r="CB853" s="172">
        <v>1.0718821000000001E-5</v>
      </c>
      <c r="CC853" s="172">
        <v>4.0470036999999998E-7</v>
      </c>
      <c r="CD853" s="172">
        <v>3.3747481999999998E-7</v>
      </c>
      <c r="CE853" s="172">
        <v>2.6591438000000001E-12</v>
      </c>
      <c r="CF853" s="172">
        <v>2.0248373E-17</v>
      </c>
      <c r="CG853" s="172">
        <v>1.7385692999999999E-13</v>
      </c>
      <c r="CH853" s="172">
        <v>1.5654611000000001E-5</v>
      </c>
      <c r="CI853" s="172">
        <v>9.9635811000000003E-5</v>
      </c>
      <c r="CJ853" s="172">
        <v>1.434838E-6</v>
      </c>
      <c r="CK853" s="69">
        <v>0</v>
      </c>
      <c r="CM853" s="197">
        <v>2.0507915000000001E-13</v>
      </c>
      <c r="CN853" s="198">
        <v>8.6757816999999999</v>
      </c>
      <c r="CO853" s="198">
        <v>0.20275492000000001</v>
      </c>
      <c r="CP853" s="198">
        <v>2.1085982E-2</v>
      </c>
      <c r="CQ853" s="197">
        <v>5.9184691000000001E-8</v>
      </c>
      <c r="CR853" s="197">
        <v>1.2494985000000001E-8</v>
      </c>
      <c r="CS853" s="198">
        <v>9.6064614999999995E-4</v>
      </c>
      <c r="CT853" s="198">
        <v>0.59536204999999998</v>
      </c>
      <c r="CU853" s="197">
        <v>2.3002069000000001E-6</v>
      </c>
      <c r="CV853" s="198">
        <v>2.484801E-3</v>
      </c>
      <c r="CX853" s="166"/>
      <c r="CY853" t="s">
        <v>2311</v>
      </c>
    </row>
    <row r="854" spans="1:103" ht="14.4">
      <c r="A854" t="s">
        <v>676</v>
      </c>
      <c r="B854" s="85" t="s">
        <v>527</v>
      </c>
      <c r="C854" s="113" t="str">
        <f t="shared" si="454"/>
        <v>A.100.28.116</v>
      </c>
      <c r="D854" s="9" t="s">
        <v>9</v>
      </c>
      <c r="E854" s="112" t="s">
        <v>362</v>
      </c>
      <c r="F854" s="115" t="str">
        <f t="shared" si="455"/>
        <v>G-AlMg5 (314)</v>
      </c>
      <c r="G854" s="143">
        <f t="shared" si="466"/>
        <v>8.9913453333333333</v>
      </c>
      <c r="I854" s="118">
        <f t="shared" si="467"/>
        <v>2.3627734950050101</v>
      </c>
      <c r="K854" s="161">
        <f t="shared" si="468"/>
        <v>8.1339215320000005E-2</v>
      </c>
      <c r="L854" s="161">
        <f t="shared" si="469"/>
        <v>0.22237188708</v>
      </c>
      <c r="M854" s="162">
        <f t="shared" si="470"/>
        <v>0.71036059260500994</v>
      </c>
      <c r="N854" s="161">
        <v>1.3487018</v>
      </c>
      <c r="O854" s="132">
        <v>0.13243399</v>
      </c>
      <c r="P854" s="132">
        <v>8.8520942000000005E-2</v>
      </c>
      <c r="Q854" s="132">
        <v>7.4991145999999995E-2</v>
      </c>
      <c r="R854" s="132">
        <v>5.1702088000000002E-3</v>
      </c>
      <c r="S854" s="132">
        <v>3.1950172999999999E-4</v>
      </c>
      <c r="T854" s="132">
        <v>8.5835879000000003E-4</v>
      </c>
      <c r="U854" s="132">
        <v>8.2176041999999999E-4</v>
      </c>
      <c r="V854" s="132">
        <v>0.69500569999999995</v>
      </c>
      <c r="W854" s="132">
        <v>4.4108207000000002E-4</v>
      </c>
      <c r="X854" s="132">
        <v>1.5316015000000001E-2</v>
      </c>
      <c r="Y854" s="132">
        <v>1.5411259000000001E-4</v>
      </c>
      <c r="Z854" s="164">
        <v>3.8589803999999999E-5</v>
      </c>
      <c r="AA854" s="164">
        <v>2.8780100999999998E-7</v>
      </c>
      <c r="AC854" s="118">
        <f t="shared" si="471"/>
        <v>1.3487018</v>
      </c>
      <c r="AD854" s="118">
        <f t="shared" si="472"/>
        <v>0.30311590774000002</v>
      </c>
      <c r="AE854" s="118">
        <f t="shared" si="473"/>
        <v>0.22181528222400002</v>
      </c>
      <c r="AF854" s="118">
        <f t="shared" si="474"/>
        <v>0.22237188708000002</v>
      </c>
      <c r="AG854" s="118">
        <f t="shared" si="475"/>
        <v>0.71032200280100999</v>
      </c>
      <c r="AI854" s="69">
        <v>97.859503000000004</v>
      </c>
      <c r="AJ854" s="69">
        <v>87.299846000000002</v>
      </c>
      <c r="AK854" s="69">
        <v>1.0028485</v>
      </c>
      <c r="AL854" s="69">
        <v>0</v>
      </c>
      <c r="AM854" s="69">
        <v>3.7940816000000002E-2</v>
      </c>
      <c r="AN854" s="69">
        <v>2.1541329</v>
      </c>
      <c r="AO854" s="69">
        <v>7.3647346999999996</v>
      </c>
      <c r="AQ854" s="116">
        <v>0.20914034000000001</v>
      </c>
      <c r="AR854" s="116">
        <v>0.19797314999999999</v>
      </c>
      <c r="AS854" s="116">
        <v>8.2759452000000008E-3</v>
      </c>
      <c r="AT854" s="116">
        <v>2.8912415999999999E-3</v>
      </c>
      <c r="AU854" s="150">
        <f t="shared" si="476"/>
        <v>1.186889387247695E-5</v>
      </c>
      <c r="AV854" s="150">
        <f t="shared" si="477"/>
        <v>3.0606306240442248E-8</v>
      </c>
      <c r="AW854" s="163">
        <f t="shared" si="478"/>
        <v>0.40493580799999995</v>
      </c>
      <c r="AX854" s="196">
        <v>8.4054411999999996E-6</v>
      </c>
      <c r="AY854" s="196">
        <v>2.5363627000000002E-8</v>
      </c>
      <c r="AZ854" s="196">
        <v>6.9286957999999995E-13</v>
      </c>
      <c r="BA854" s="196">
        <v>3.4292560999999997E-11</v>
      </c>
      <c r="BB854" s="196">
        <v>9.1594994000000003E-16</v>
      </c>
      <c r="BC854" s="196">
        <v>1.0820977000000001E-8</v>
      </c>
      <c r="BD854" s="196">
        <v>3.2914195999999999E-6</v>
      </c>
      <c r="BE854" s="196">
        <v>1.5382173000000001E-9</v>
      </c>
      <c r="BF854" s="196">
        <v>3.6986376E-9</v>
      </c>
      <c r="BG854" s="196">
        <v>4.0662358000000003E-12</v>
      </c>
      <c r="BH854" s="196">
        <v>6.0034262999999997E-15</v>
      </c>
      <c r="BI854" s="196">
        <v>6.1221369E-13</v>
      </c>
      <c r="BJ854" s="196">
        <v>3.6261620999999999E-13</v>
      </c>
      <c r="BK854" s="196">
        <v>8.4401726999999997E-14</v>
      </c>
      <c r="BL854" s="196">
        <v>1.3971222999999999E-7</v>
      </c>
      <c r="BM854" s="196">
        <v>2.1465572000000001E-8</v>
      </c>
      <c r="BN854" s="196">
        <v>8.9433155999999997E-21</v>
      </c>
      <c r="BO854" s="108">
        <v>3.6687197999999997E-2</v>
      </c>
      <c r="BP854" s="108">
        <v>0.36824860999999998</v>
      </c>
      <c r="BQ854" s="108">
        <v>0</v>
      </c>
      <c r="BR854" s="108">
        <v>0</v>
      </c>
      <c r="BS854" s="108">
        <v>0</v>
      </c>
      <c r="BU854" s="69">
        <v>4.7647379999999999E-4</v>
      </c>
      <c r="BV854" s="172">
        <v>2.9045928999999998E-5</v>
      </c>
      <c r="BW854" s="69">
        <v>2.5070255999999998E-4</v>
      </c>
      <c r="BX854" s="172">
        <v>9.7172157999999996E-8</v>
      </c>
      <c r="BY854" s="172">
        <v>2.2860198E-5</v>
      </c>
      <c r="BZ854" s="172">
        <v>6.9809088000000001E-6</v>
      </c>
      <c r="CA854" s="172">
        <v>9.1712149000000005E-8</v>
      </c>
      <c r="CB854" s="172">
        <v>1.058455E-5</v>
      </c>
      <c r="CC854" s="172">
        <v>4.4230145999999999E-7</v>
      </c>
      <c r="CD854" s="172">
        <v>5.8596794000000004E-7</v>
      </c>
      <c r="CE854" s="172">
        <v>2.5972403000000001E-12</v>
      </c>
      <c r="CF854" s="172">
        <v>1.9777002000000001E-17</v>
      </c>
      <c r="CG854" s="172">
        <v>1.6980962999999999E-13</v>
      </c>
      <c r="CH854" s="172">
        <v>1.5585994999999999E-5</v>
      </c>
      <c r="CI854" s="69">
        <v>1.054651E-4</v>
      </c>
      <c r="CJ854" s="172">
        <v>3.4031398999999998E-5</v>
      </c>
      <c r="CK854" s="69">
        <v>0</v>
      </c>
      <c r="CM854" s="197">
        <v>2.0030501000000001E-13</v>
      </c>
      <c r="CN854" s="198">
        <v>8.9402524999999997</v>
      </c>
      <c r="CO854" s="198">
        <v>0.20021448</v>
      </c>
      <c r="CP854" s="198">
        <v>2.1472089E-2</v>
      </c>
      <c r="CQ854" s="197">
        <v>5.9438754000000001E-8</v>
      </c>
      <c r="CR854" s="197">
        <v>2.7471288000000001E-8</v>
      </c>
      <c r="CS854" s="198">
        <v>1.0091917E-3</v>
      </c>
      <c r="CT854" s="198">
        <v>0.60250298999999996</v>
      </c>
      <c r="CU854" s="197">
        <v>2.7040826000000001E-6</v>
      </c>
      <c r="CV854" s="198">
        <v>2.4545025000000001E-3</v>
      </c>
      <c r="CX854" s="166"/>
      <c r="CY854" t="s">
        <v>2312</v>
      </c>
    </row>
    <row r="855" spans="1:103" ht="14.4">
      <c r="A855" t="s">
        <v>677</v>
      </c>
      <c r="B855" s="85" t="s">
        <v>527</v>
      </c>
      <c r="C855" s="113" t="str">
        <f t="shared" si="454"/>
        <v>A.100.28.117</v>
      </c>
      <c r="D855" s="9" t="s">
        <v>9</v>
      </c>
      <c r="E855" s="112" t="s">
        <v>362</v>
      </c>
      <c r="F855" s="115" t="str">
        <f t="shared" si="455"/>
        <v>G-AlSi12 (230)</v>
      </c>
      <c r="G855" s="143">
        <f t="shared" si="466"/>
        <v>7.8842726666666669</v>
      </c>
      <c r="I855" s="118">
        <f t="shared" si="467"/>
        <v>2.1926975097140398</v>
      </c>
      <c r="K855" s="161">
        <f t="shared" si="468"/>
        <v>7.3144819250000007E-2</v>
      </c>
      <c r="L855" s="161">
        <f t="shared" si="469"/>
        <v>0.19573627141000002</v>
      </c>
      <c r="M855" s="162">
        <f t="shared" si="470"/>
        <v>0.74117551905404</v>
      </c>
      <c r="N855" s="161">
        <v>1.1826409</v>
      </c>
      <c r="O855" s="132">
        <v>0.11385732</v>
      </c>
      <c r="P855" s="132">
        <v>8.0505322000000004E-2</v>
      </c>
      <c r="Q855" s="132">
        <v>6.8173660999999997E-2</v>
      </c>
      <c r="R855" s="132">
        <v>4.1672276000000001E-3</v>
      </c>
      <c r="S855" s="132">
        <v>2.9338157E-4</v>
      </c>
      <c r="T855" s="132">
        <v>5.1054908000000001E-4</v>
      </c>
      <c r="U855" s="132">
        <v>7.1849754999999999E-4</v>
      </c>
      <c r="V855" s="132">
        <v>0.72628625000000002</v>
      </c>
      <c r="W855" s="132">
        <v>4.8711126000000002E-4</v>
      </c>
      <c r="X855" s="132">
        <v>1.4850363E-2</v>
      </c>
      <c r="Y855" s="132">
        <v>1.680206E-4</v>
      </c>
      <c r="Z855" s="164">
        <v>3.8631102999999998E-5</v>
      </c>
      <c r="AA855" s="164">
        <v>2.7495104000000002E-7</v>
      </c>
      <c r="AC855" s="118">
        <f t="shared" si="471"/>
        <v>1.1826409</v>
      </c>
      <c r="AD855" s="118">
        <f t="shared" si="472"/>
        <v>0.26822595879999989</v>
      </c>
      <c r="AE855" s="118">
        <f t="shared" si="473"/>
        <v>0.19511977065300001</v>
      </c>
      <c r="AF855" s="118">
        <f t="shared" si="474"/>
        <v>0.19573627141000002</v>
      </c>
      <c r="AG855" s="118">
        <f t="shared" si="475"/>
        <v>0.74113688795104005</v>
      </c>
      <c r="AI855" s="69">
        <v>81.589037000000005</v>
      </c>
      <c r="AJ855" s="69">
        <v>71.728472999999994</v>
      </c>
      <c r="AK855" s="69">
        <v>0.90717369000000003</v>
      </c>
      <c r="AL855" s="69">
        <v>0</v>
      </c>
      <c r="AM855" s="69">
        <v>3.4063903E-2</v>
      </c>
      <c r="AN855" s="69">
        <v>1.9420839000000001</v>
      </c>
      <c r="AO855" s="69">
        <v>6.9772423999999997</v>
      </c>
      <c r="AQ855" s="116">
        <v>0.18280051999999999</v>
      </c>
      <c r="AR855" s="116">
        <v>0.17342024</v>
      </c>
      <c r="AS855" s="116">
        <v>7.2707489000000004E-3</v>
      </c>
      <c r="AT855" s="116">
        <v>2.1095263000000001E-3</v>
      </c>
      <c r="AU855" s="150">
        <f t="shared" si="476"/>
        <v>1.0396896856106777E-5</v>
      </c>
      <c r="AV855" s="150">
        <f t="shared" si="477"/>
        <v>2.6888864603909457E-8</v>
      </c>
      <c r="AW855" s="163">
        <f t="shared" si="478"/>
        <v>0.29545186600000001</v>
      </c>
      <c r="AX855" s="196">
        <v>7.3745351000000001E-6</v>
      </c>
      <c r="AY855" s="196">
        <v>2.2253010000000001E-8</v>
      </c>
      <c r="AZ855" s="196">
        <v>6.0788863999999999E-13</v>
      </c>
      <c r="BA855" s="196">
        <v>5.7482771000000002E-12</v>
      </c>
      <c r="BB855" s="196">
        <v>1.0296763000000001E-15</v>
      </c>
      <c r="BC855" s="196">
        <v>9.8768496999999998E-9</v>
      </c>
      <c r="BD855" s="196">
        <v>2.8682855000000001E-6</v>
      </c>
      <c r="BE855" s="196">
        <v>1.4031706E-9</v>
      </c>
      <c r="BF855" s="196">
        <v>3.2277434000000001E-9</v>
      </c>
      <c r="BG855" s="196">
        <v>3.5368738999999999E-12</v>
      </c>
      <c r="BH855" s="196">
        <v>3.9505194000000003E-15</v>
      </c>
      <c r="BI855" s="196">
        <v>3.4660186999999999E-13</v>
      </c>
      <c r="BJ855" s="196">
        <v>3.6268412999999998E-13</v>
      </c>
      <c r="BK855" s="196">
        <v>8.2604839999999996E-14</v>
      </c>
      <c r="BL855" s="196">
        <v>1.3810508999999999E-7</v>
      </c>
      <c r="BM855" s="196">
        <v>6.0885671000000001E-9</v>
      </c>
      <c r="BN855" s="196">
        <v>1.0053736999999999E-20</v>
      </c>
      <c r="BO855" s="108">
        <v>3.4700995999999998E-2</v>
      </c>
      <c r="BP855" s="108">
        <v>0.26075087000000002</v>
      </c>
      <c r="BQ855" s="108">
        <v>0</v>
      </c>
      <c r="BR855" s="108">
        <v>0</v>
      </c>
      <c r="BS855" s="108">
        <v>0</v>
      </c>
      <c r="BU855" s="69">
        <v>3.8949927999999998E-4</v>
      </c>
      <c r="BV855" s="172">
        <v>2.5493220999999999E-5</v>
      </c>
      <c r="BW855" s="69">
        <v>2.1983444E-4</v>
      </c>
      <c r="BX855" s="172">
        <v>8.4825142999999996E-8</v>
      </c>
      <c r="BY855" s="172">
        <v>1.9521208000000001E-5</v>
      </c>
      <c r="BZ855" s="172">
        <v>6.3726338000000004E-6</v>
      </c>
      <c r="CA855" s="172">
        <v>8.9652960000000003E-8</v>
      </c>
      <c r="CB855" s="172">
        <v>9.6706199E-6</v>
      </c>
      <c r="CC855" s="172">
        <v>4.0665584000000001E-7</v>
      </c>
      <c r="CD855" s="172">
        <v>3.5208369999999999E-7</v>
      </c>
      <c r="CE855" s="172">
        <v>2.9197193E-12</v>
      </c>
      <c r="CF855" s="172">
        <v>2.2232557000000001E-17</v>
      </c>
      <c r="CG855" s="172">
        <v>1.9089356E-13</v>
      </c>
      <c r="CH855" s="172">
        <v>1.4106958000000001E-5</v>
      </c>
      <c r="CI855" s="172">
        <v>8.7187611999999998E-5</v>
      </c>
      <c r="CJ855" s="172">
        <v>6.3793668000000001E-6</v>
      </c>
      <c r="CK855" s="69">
        <v>0</v>
      </c>
      <c r="CM855" s="197">
        <v>2.2517531999999999E-13</v>
      </c>
      <c r="CN855" s="198">
        <v>7.8359208000000002</v>
      </c>
      <c r="CO855" s="198">
        <v>0.18298528</v>
      </c>
      <c r="CP855" s="198">
        <v>1.8903277999999999E-2</v>
      </c>
      <c r="CQ855" s="197">
        <v>5.9212781999999999E-8</v>
      </c>
      <c r="CR855" s="197">
        <v>1.40642E-8</v>
      </c>
      <c r="CS855" s="198">
        <v>8.6228705999999997E-4</v>
      </c>
      <c r="CT855" s="198">
        <v>0.59838270999999998</v>
      </c>
      <c r="CU855" s="197">
        <v>2.3496188999999999E-6</v>
      </c>
      <c r="CV855" s="198">
        <v>2.2420418E-3</v>
      </c>
      <c r="CX855" s="166"/>
      <c r="CY855" t="s">
        <v>2313</v>
      </c>
    </row>
    <row r="856" spans="1:103" ht="14.4">
      <c r="A856" t="s">
        <v>678</v>
      </c>
      <c r="B856" s="85" t="s">
        <v>527</v>
      </c>
      <c r="C856" s="113" t="str">
        <f t="shared" si="454"/>
        <v>A.100.28.118</v>
      </c>
      <c r="D856" s="9" t="s">
        <v>9</v>
      </c>
      <c r="E856" s="112" t="s">
        <v>362</v>
      </c>
      <c r="F856" s="115" t="str">
        <f t="shared" si="455"/>
        <v>G-AlSi12Cu (231)</v>
      </c>
      <c r="G856" s="143">
        <f t="shared" si="466"/>
        <v>7.8965766666666672</v>
      </c>
      <c r="I856" s="118">
        <f t="shared" si="467"/>
        <v>2.2022282933933099</v>
      </c>
      <c r="K856" s="161">
        <f t="shared" si="468"/>
        <v>7.3273787999999992E-2</v>
      </c>
      <c r="L856" s="161">
        <f t="shared" si="469"/>
        <v>0.19618887271999999</v>
      </c>
      <c r="M856" s="162">
        <f t="shared" si="470"/>
        <v>0.74827913267331003</v>
      </c>
      <c r="N856" s="161">
        <v>1.1844865</v>
      </c>
      <c r="O856" s="132">
        <v>0.11445197</v>
      </c>
      <c r="P856" s="132">
        <v>8.0241813999999995E-2</v>
      </c>
      <c r="Q856" s="132">
        <v>6.7947797000000004E-2</v>
      </c>
      <c r="R856" s="132">
        <v>4.3106663999999996E-3</v>
      </c>
      <c r="S856" s="132">
        <v>4.3377294E-4</v>
      </c>
      <c r="T856" s="132">
        <v>5.8155165999999999E-4</v>
      </c>
      <c r="U856" s="132">
        <v>8.4419914999999996E-4</v>
      </c>
      <c r="V856" s="132">
        <v>0.73338762000000002</v>
      </c>
      <c r="W856" s="132">
        <v>4.8401062000000001E-4</v>
      </c>
      <c r="X856" s="132">
        <v>1.4835002999999999E-2</v>
      </c>
      <c r="Y856" s="132">
        <v>1.6687895E-4</v>
      </c>
      <c r="Z856" s="164">
        <v>5.6238054E-5</v>
      </c>
      <c r="AA856" s="164">
        <v>2.7161930999999998E-7</v>
      </c>
      <c r="AC856" s="118">
        <f t="shared" si="471"/>
        <v>1.1844865</v>
      </c>
      <c r="AD856" s="118">
        <f t="shared" si="472"/>
        <v>0.26881177115000005</v>
      </c>
      <c r="AE856" s="118">
        <f t="shared" si="473"/>
        <v>0.195594221204</v>
      </c>
      <c r="AF856" s="118">
        <f t="shared" si="474"/>
        <v>0.19618887271999999</v>
      </c>
      <c r="AG856" s="118">
        <f t="shared" si="475"/>
        <v>0.74822289461931002</v>
      </c>
      <c r="AI856" s="69">
        <v>81.926383999999999</v>
      </c>
      <c r="AJ856" s="69">
        <v>72.128827000000001</v>
      </c>
      <c r="AK856" s="69">
        <v>0.91449446999999995</v>
      </c>
      <c r="AL856" s="69">
        <v>0</v>
      </c>
      <c r="AM856" s="69">
        <v>3.4135266999999997E-2</v>
      </c>
      <c r="AN856" s="69">
        <v>1.9436971000000001</v>
      </c>
      <c r="AO856" s="69">
        <v>6.9052296999999996</v>
      </c>
      <c r="AQ856" s="116">
        <v>0.18435988</v>
      </c>
      <c r="AR856" s="116">
        <v>0.17491612000000001</v>
      </c>
      <c r="AS856" s="116">
        <v>7.2799338999999996E-3</v>
      </c>
      <c r="AT856" s="116">
        <v>2.1638253E-3</v>
      </c>
      <c r="AU856" s="150">
        <f t="shared" si="476"/>
        <v>1.0486577723242791E-5</v>
      </c>
      <c r="AV856" s="150">
        <f t="shared" si="477"/>
        <v>2.6922832583769094E-8</v>
      </c>
      <c r="AW856" s="163">
        <f t="shared" si="478"/>
        <v>0.30305675700000001</v>
      </c>
      <c r="AX856" s="196">
        <v>7.3853962000000002E-6</v>
      </c>
      <c r="AY856" s="196">
        <v>2.2285756E-8</v>
      </c>
      <c r="AZ856" s="196">
        <v>6.0878429000000003E-13</v>
      </c>
      <c r="BA856" s="196">
        <v>1.1456419000000001E-11</v>
      </c>
      <c r="BB856" s="196">
        <v>1.0237911E-15</v>
      </c>
      <c r="BC856" s="196">
        <v>9.8276786000000005E-9</v>
      </c>
      <c r="BD856" s="196">
        <v>2.8746864E-6</v>
      </c>
      <c r="BE856" s="196">
        <v>1.3965271E-9</v>
      </c>
      <c r="BF856" s="196">
        <v>3.2335576999999998E-9</v>
      </c>
      <c r="BG856" s="196">
        <v>5.2553441999999997E-12</v>
      </c>
      <c r="BH856" s="196">
        <v>6.0787790999999999E-15</v>
      </c>
      <c r="BI856" s="196">
        <v>4.6717182000000002E-13</v>
      </c>
      <c r="BJ856" s="196">
        <v>5.3257484000000001E-13</v>
      </c>
      <c r="BK856" s="196">
        <v>1.2182982999999999E-13</v>
      </c>
      <c r="BL856" s="196">
        <v>2.0721488000000001E-7</v>
      </c>
      <c r="BM856" s="196">
        <v>9.4411071999999994E-9</v>
      </c>
      <c r="BN856" s="196">
        <v>9.9962745E-21</v>
      </c>
      <c r="BO856" s="108">
        <v>3.5670657000000001E-2</v>
      </c>
      <c r="BP856" s="108">
        <v>0.26738610000000002</v>
      </c>
      <c r="BQ856" s="108">
        <v>0</v>
      </c>
      <c r="BR856" s="108">
        <v>0</v>
      </c>
      <c r="BS856" s="108">
        <v>0</v>
      </c>
      <c r="BU856" s="69">
        <v>3.9558858000000001E-4</v>
      </c>
      <c r="BV856" s="172">
        <v>2.5515871000000001E-5</v>
      </c>
      <c r="BW856" s="69">
        <v>2.2017752000000001E-4</v>
      </c>
      <c r="BX856" s="172">
        <v>9.9604838999999996E-8</v>
      </c>
      <c r="BY856" s="172">
        <v>1.9658107999999999E-5</v>
      </c>
      <c r="BZ856" s="172">
        <v>6.3395748000000003E-6</v>
      </c>
      <c r="CA856" s="172">
        <v>1.3202429000000001E-7</v>
      </c>
      <c r="CB856" s="172">
        <v>9.6185808999999994E-6</v>
      </c>
      <c r="CC856" s="172">
        <v>5.9514014000000005E-7</v>
      </c>
      <c r="CD856" s="172">
        <v>3.9942531E-7</v>
      </c>
      <c r="CE856" s="172">
        <v>2.9030315000000001E-12</v>
      </c>
      <c r="CF856" s="172">
        <v>2.2105486000000001E-17</v>
      </c>
      <c r="CG856" s="172">
        <v>1.8980249999999999E-13</v>
      </c>
      <c r="CH856" s="172">
        <v>1.4068373E-5</v>
      </c>
      <c r="CI856" s="172">
        <v>8.7626971E-5</v>
      </c>
      <c r="CJ856" s="172">
        <v>1.1357385E-5</v>
      </c>
      <c r="CK856" s="69">
        <v>0</v>
      </c>
      <c r="CM856" s="197">
        <v>2.2388831999999999E-13</v>
      </c>
      <c r="CN856" s="198">
        <v>7.8487342</v>
      </c>
      <c r="CO856" s="198">
        <v>0.18201998999999999</v>
      </c>
      <c r="CP856" s="198">
        <v>1.8910911999999998E-2</v>
      </c>
      <c r="CQ856" s="197">
        <v>8.8772282E-8</v>
      </c>
      <c r="CR856" s="197">
        <v>1.7170674000000001E-8</v>
      </c>
      <c r="CS856" s="198">
        <v>8.6785705E-4</v>
      </c>
      <c r="CT856" s="198">
        <v>0.89199466000000005</v>
      </c>
      <c r="CU856" s="197">
        <v>3.4915092999999998E-6</v>
      </c>
      <c r="CV856" s="198">
        <v>2.2307115E-3</v>
      </c>
      <c r="CX856" s="166"/>
      <c r="CY856" t="s">
        <v>2314</v>
      </c>
    </row>
    <row r="857" spans="1:103" ht="14.4">
      <c r="A857" t="s">
        <v>679</v>
      </c>
      <c r="B857" s="85" t="s">
        <v>527</v>
      </c>
      <c r="C857" s="113" t="str">
        <f t="shared" si="454"/>
        <v>A.100.28.119</v>
      </c>
      <c r="D857" s="9" t="s">
        <v>9</v>
      </c>
      <c r="E857" s="112" t="s">
        <v>362</v>
      </c>
      <c r="F857" s="115" t="str">
        <f t="shared" si="455"/>
        <v>G-AlSi7Mg (Thixo)</v>
      </c>
      <c r="G857" s="143">
        <f t="shared" si="466"/>
        <v>8.0622033333333345</v>
      </c>
      <c r="I857" s="118">
        <f t="shared" si="467"/>
        <v>2.19491703577485</v>
      </c>
      <c r="K857" s="161">
        <f t="shared" si="468"/>
        <v>7.6417070780000013E-2</v>
      </c>
      <c r="L857" s="161">
        <f t="shared" si="469"/>
        <v>0.20320529968999998</v>
      </c>
      <c r="M857" s="162">
        <f t="shared" si="470"/>
        <v>0.70596416530485007</v>
      </c>
      <c r="N857" s="161">
        <v>1.2093305000000001</v>
      </c>
      <c r="O857" s="132">
        <v>0.11739877999999999</v>
      </c>
      <c r="P857" s="132">
        <v>8.4560066000000003E-2</v>
      </c>
      <c r="Q857" s="132">
        <v>7.1613625E-2</v>
      </c>
      <c r="R857" s="132">
        <v>4.1882348999999998E-3</v>
      </c>
      <c r="S857" s="132">
        <v>1.5378249999999999E-4</v>
      </c>
      <c r="T857" s="132">
        <v>4.6142838E-4</v>
      </c>
      <c r="U857" s="132">
        <v>6.0147401000000002E-4</v>
      </c>
      <c r="V857" s="132">
        <v>0.69063289000000005</v>
      </c>
      <c r="W857" s="132">
        <v>4.7875152000000001E-4</v>
      </c>
      <c r="X857" s="132">
        <v>1.5309889E-2</v>
      </c>
      <c r="Y857" s="132">
        <v>1.6622815999999999E-4</v>
      </c>
      <c r="Z857" s="164">
        <v>2.1093585E-5</v>
      </c>
      <c r="AA857" s="164">
        <v>2.9271984999999998E-7</v>
      </c>
      <c r="AC857" s="118">
        <f t="shared" si="471"/>
        <v>1.2093305000000001</v>
      </c>
      <c r="AD857" s="118">
        <f t="shared" si="472"/>
        <v>0.27897739078999995</v>
      </c>
      <c r="AE857" s="118">
        <f t="shared" si="473"/>
        <v>0.20258141359499998</v>
      </c>
      <c r="AF857" s="118">
        <f t="shared" si="474"/>
        <v>0.20320529968999998</v>
      </c>
      <c r="AG857" s="118">
        <f t="shared" si="475"/>
        <v>0.70594307171985005</v>
      </c>
      <c r="AI857" s="69">
        <v>83.726761999999994</v>
      </c>
      <c r="AJ857" s="69">
        <v>73.285436000000004</v>
      </c>
      <c r="AK857" s="69">
        <v>0.94677785000000003</v>
      </c>
      <c r="AL857" s="69">
        <v>0</v>
      </c>
      <c r="AM857" s="69">
        <v>3.5765849000000002E-2</v>
      </c>
      <c r="AN857" s="69">
        <v>2.0426953000000001</v>
      </c>
      <c r="AO857" s="69">
        <v>7.4160874999999997</v>
      </c>
      <c r="AQ857" s="116">
        <v>0.18632298999999999</v>
      </c>
      <c r="AR857" s="116">
        <v>0.17683478999999999</v>
      </c>
      <c r="AS857" s="116">
        <v>7.4606600999999996E-3</v>
      </c>
      <c r="AT857" s="116">
        <v>2.0275444000000002E-3</v>
      </c>
      <c r="AU857" s="150">
        <f t="shared" si="476"/>
        <v>1.0601605823873382E-5</v>
      </c>
      <c r="AV857" s="150">
        <f t="shared" si="477"/>
        <v>2.7591198839365485E-8</v>
      </c>
      <c r="AW857" s="163">
        <f t="shared" si="478"/>
        <v>0.28396979699999997</v>
      </c>
      <c r="AX857" s="196">
        <v>7.5432243999999996E-6</v>
      </c>
      <c r="AY857" s="196">
        <v>2.2762128E-8</v>
      </c>
      <c r="AZ857" s="196">
        <v>6.2179254999999998E-13</v>
      </c>
      <c r="BA857" s="196">
        <v>6.1277088999999995E-13</v>
      </c>
      <c r="BB857" s="196">
        <v>1.0024916E-15</v>
      </c>
      <c r="BC857" s="196">
        <v>1.0400284E-8</v>
      </c>
      <c r="BD857" s="196">
        <v>2.9757809000000001E-6</v>
      </c>
      <c r="BE857" s="196">
        <v>1.4770147000000001E-9</v>
      </c>
      <c r="BF857" s="196">
        <v>3.3491239000000001E-9</v>
      </c>
      <c r="BG857" s="196">
        <v>1.8389242E-12</v>
      </c>
      <c r="BH857" s="196">
        <v>1.8871577000000001E-15</v>
      </c>
      <c r="BI857" s="196">
        <v>2.3538093000000002E-13</v>
      </c>
      <c r="BJ857" s="196">
        <v>1.9112821E-13</v>
      </c>
      <c r="BK857" s="196">
        <v>4.3126307999999997E-14</v>
      </c>
      <c r="BL857" s="196">
        <v>6.9037571999999995E-8</v>
      </c>
      <c r="BM857" s="196">
        <v>3.1620540999999999E-9</v>
      </c>
      <c r="BN857" s="196">
        <v>9.7883064000000007E-21</v>
      </c>
      <c r="BO857" s="108">
        <v>3.0826017000000001E-2</v>
      </c>
      <c r="BP857" s="108">
        <v>0.25314377999999998</v>
      </c>
      <c r="BQ857" s="108">
        <v>0</v>
      </c>
      <c r="BR857" s="108">
        <v>0</v>
      </c>
      <c r="BS857" s="108">
        <v>0</v>
      </c>
      <c r="BU857" s="69">
        <v>3.9447020999999998E-4</v>
      </c>
      <c r="BV857" s="172">
        <v>2.6503748E-5</v>
      </c>
      <c r="BW857" s="69">
        <v>2.2479562000000001E-4</v>
      </c>
      <c r="BX857" s="172">
        <v>7.1057181999999997E-8</v>
      </c>
      <c r="BY857" s="172">
        <v>2.0164539999999999E-5</v>
      </c>
      <c r="BZ857" s="172">
        <v>6.7130767999999999E-6</v>
      </c>
      <c r="CA857" s="172">
        <v>4.7581018999999997E-8</v>
      </c>
      <c r="CB857" s="172">
        <v>1.0189022E-5</v>
      </c>
      <c r="CC857" s="172">
        <v>2.1954252E-7</v>
      </c>
      <c r="CD857" s="172">
        <v>3.1928415999999999E-7</v>
      </c>
      <c r="CE857" s="172">
        <v>2.8426352000000001E-12</v>
      </c>
      <c r="CF857" s="172">
        <v>2.1645591000000001E-17</v>
      </c>
      <c r="CG857" s="172">
        <v>1.8585375E-13</v>
      </c>
      <c r="CH857" s="172">
        <v>1.479905E-5</v>
      </c>
      <c r="CI857" s="172">
        <v>8.9227373000000005E-5</v>
      </c>
      <c r="CJ857" s="172">
        <v>1.4203157E-6</v>
      </c>
      <c r="CK857" s="69">
        <v>0</v>
      </c>
      <c r="CM857" s="197">
        <v>2.1923041999999999E-13</v>
      </c>
      <c r="CN857" s="198">
        <v>8.0108294000000004</v>
      </c>
      <c r="CO857" s="198">
        <v>0.19275312999999999</v>
      </c>
      <c r="CP857" s="198">
        <v>1.9672993999999999E-2</v>
      </c>
      <c r="CQ857" s="197">
        <v>2.9662968999999999E-8</v>
      </c>
      <c r="CR857" s="197">
        <v>1.1541483999999999E-8</v>
      </c>
      <c r="CS857" s="198">
        <v>8.9013277000000003E-4</v>
      </c>
      <c r="CT857" s="198">
        <v>0.30402953999999999</v>
      </c>
      <c r="CU857" s="197">
        <v>1.2214168E-6</v>
      </c>
      <c r="CV857" s="198">
        <v>2.3614512000000002E-3</v>
      </c>
      <c r="CX857" s="166"/>
      <c r="CY857" t="s">
        <v>2315</v>
      </c>
    </row>
    <row r="858" spans="1:103" ht="14.4">
      <c r="A858" t="s">
        <v>680</v>
      </c>
      <c r="B858" s="85" t="s">
        <v>527</v>
      </c>
      <c r="C858" s="113" t="str">
        <f t="shared" si="454"/>
        <v>A.100.28.120</v>
      </c>
      <c r="D858" s="9" t="s">
        <v>9</v>
      </c>
      <c r="E858" s="112" t="s">
        <v>362</v>
      </c>
      <c r="F858" s="115" t="str">
        <f t="shared" si="455"/>
        <v>G-AlSi8Cu3 (380)</v>
      </c>
      <c r="G858" s="143">
        <f t="shared" si="466"/>
        <v>7.7807400000000007</v>
      </c>
      <c r="I858" s="118">
        <f t="shared" si="467"/>
        <v>2.2267522923454903</v>
      </c>
      <c r="K858" s="161">
        <f t="shared" si="468"/>
        <v>7.5467958010000002E-2</v>
      </c>
      <c r="L858" s="161">
        <f t="shared" si="469"/>
        <v>0.20290767588</v>
      </c>
      <c r="M858" s="162">
        <f t="shared" si="470"/>
        <v>0.78126565845549001</v>
      </c>
      <c r="N858" s="161">
        <v>1.167111</v>
      </c>
      <c r="O858" s="132">
        <v>0.11958687</v>
      </c>
      <c r="P858" s="132">
        <v>8.1731764999999998E-2</v>
      </c>
      <c r="Q858" s="132">
        <v>6.9104919000000001E-2</v>
      </c>
      <c r="R858" s="132">
        <v>4.9231507000000001E-3</v>
      </c>
      <c r="S858" s="132">
        <v>5.8737499000000005E-4</v>
      </c>
      <c r="T858" s="132">
        <v>8.5251331999999997E-4</v>
      </c>
      <c r="U858" s="132">
        <v>9.5693264000000001E-4</v>
      </c>
      <c r="V858" s="132">
        <v>0.76602490999999995</v>
      </c>
      <c r="W858" s="132">
        <v>4.6966903000000002E-4</v>
      </c>
      <c r="X858" s="132">
        <v>1.516662E-2</v>
      </c>
      <c r="Y858" s="132">
        <v>1.6243921000000001E-4</v>
      </c>
      <c r="Z858" s="164">
        <v>7.3854298000000003E-5</v>
      </c>
      <c r="AA858" s="164">
        <v>2.7415749000000002E-7</v>
      </c>
      <c r="AC858" s="118">
        <f t="shared" si="471"/>
        <v>1.167111</v>
      </c>
      <c r="AD858" s="118">
        <f t="shared" si="472"/>
        <v>0.27774352565000004</v>
      </c>
      <c r="AE858" s="118">
        <f t="shared" si="473"/>
        <v>0.20234942193799998</v>
      </c>
      <c r="AF858" s="118">
        <f t="shared" si="474"/>
        <v>0.20290767588</v>
      </c>
      <c r="AG858" s="118">
        <f t="shared" si="475"/>
        <v>0.78119180415749001</v>
      </c>
      <c r="AI858" s="69">
        <v>81.440065000000004</v>
      </c>
      <c r="AJ858" s="69">
        <v>71.352907000000002</v>
      </c>
      <c r="AK858" s="69">
        <v>0.97218008</v>
      </c>
      <c r="AL858" s="69">
        <v>0</v>
      </c>
      <c r="AM858" s="69">
        <v>3.6328082999999997E-2</v>
      </c>
      <c r="AN858" s="69">
        <v>2.0598664000000002</v>
      </c>
      <c r="AO858" s="69">
        <v>7.0187831999999997</v>
      </c>
      <c r="AQ858" s="116">
        <v>0.18576808</v>
      </c>
      <c r="AR858" s="116">
        <v>0.17643538</v>
      </c>
      <c r="AS858" s="116">
        <v>7.2336394000000002E-3</v>
      </c>
      <c r="AT858" s="116">
        <v>2.0990610000000002E-3</v>
      </c>
      <c r="AU858" s="150">
        <f t="shared" si="476"/>
        <v>1.0577660806018978E-5</v>
      </c>
      <c r="AV858" s="150">
        <f t="shared" si="477"/>
        <v>2.6751624607300051E-8</v>
      </c>
      <c r="AW858" s="163">
        <f t="shared" si="478"/>
        <v>0.29398614199999995</v>
      </c>
      <c r="AX858" s="196">
        <v>7.2788569999999998E-6</v>
      </c>
      <c r="AY858" s="196">
        <v>2.1964327999999999E-8</v>
      </c>
      <c r="AZ858" s="196">
        <v>6.0000104999999997E-13</v>
      </c>
      <c r="BA858" s="196">
        <v>3.4291029999999999E-11</v>
      </c>
      <c r="BB858" s="196">
        <v>9.8897672999999995E-16</v>
      </c>
      <c r="BC858" s="196">
        <v>1.0000959E-8</v>
      </c>
      <c r="BD858" s="196">
        <v>2.9894892000000001E-6</v>
      </c>
      <c r="BE858" s="196">
        <v>1.4210380999999999E-9</v>
      </c>
      <c r="BF858" s="196">
        <v>3.3567519000000002E-9</v>
      </c>
      <c r="BG858" s="196">
        <v>7.2902877999999996E-12</v>
      </c>
      <c r="BH858" s="196">
        <v>7.7129603999999997E-15</v>
      </c>
      <c r="BI858" s="196">
        <v>7.4294051000000003E-13</v>
      </c>
      <c r="BJ858" s="196">
        <v>7.0336794E-13</v>
      </c>
      <c r="BK858" s="196">
        <v>1.6229702999999999E-13</v>
      </c>
      <c r="BL858" s="196">
        <v>2.7728712999999998E-7</v>
      </c>
      <c r="BM858" s="196">
        <v>2.1992225000000002E-8</v>
      </c>
      <c r="BN858" s="196">
        <v>9.6563475999999996E-21</v>
      </c>
      <c r="BO858" s="108">
        <v>3.5267041999999998E-2</v>
      </c>
      <c r="BP858" s="108">
        <v>0.25871909999999998</v>
      </c>
      <c r="BQ858" s="108">
        <v>0</v>
      </c>
      <c r="BR858" s="108">
        <v>0</v>
      </c>
      <c r="BS858" s="108">
        <v>0</v>
      </c>
      <c r="BU858" s="69">
        <v>4.2338446999999998E-4</v>
      </c>
      <c r="BV858" s="172">
        <v>2.642246E-5</v>
      </c>
      <c r="BW858" s="69">
        <v>2.1694767999999999E-4</v>
      </c>
      <c r="BX858" s="172">
        <v>1.1280146000000001E-7</v>
      </c>
      <c r="BY858" s="172">
        <v>2.0796587000000001E-5</v>
      </c>
      <c r="BZ858" s="172">
        <v>6.4570547E-6</v>
      </c>
      <c r="CA858" s="172">
        <v>1.7560081000000001E-7</v>
      </c>
      <c r="CB858" s="172">
        <v>9.7894477999999996E-6</v>
      </c>
      <c r="CC858" s="172">
        <v>8.0127935000000001E-7</v>
      </c>
      <c r="CD858" s="172">
        <v>5.7812545000000001E-7</v>
      </c>
      <c r="CE858" s="172">
        <v>2.8043128999999998E-12</v>
      </c>
      <c r="CF858" s="172">
        <v>2.1353781E-17</v>
      </c>
      <c r="CG858" s="172">
        <v>1.8334819999999999E-13</v>
      </c>
      <c r="CH858" s="172">
        <v>1.4338171E-5</v>
      </c>
      <c r="CI858" s="172">
        <v>8.6902953999999999E-5</v>
      </c>
      <c r="CJ858" s="172">
        <v>4.0062307999999999E-5</v>
      </c>
      <c r="CK858" s="69">
        <v>0</v>
      </c>
      <c r="CM858" s="197">
        <v>2.1627491999999999E-13</v>
      </c>
      <c r="CN858" s="198">
        <v>7.7322724999999997</v>
      </c>
      <c r="CO858" s="198">
        <v>0.18524593</v>
      </c>
      <c r="CP858" s="198">
        <v>1.9557007000000001E-2</v>
      </c>
      <c r="CQ858" s="197">
        <v>1.1846497000000001E-7</v>
      </c>
      <c r="CR858" s="197">
        <v>2.8070387E-8</v>
      </c>
      <c r="CS858" s="198">
        <v>9.1560641E-4</v>
      </c>
      <c r="CT858" s="198">
        <v>1.1883915</v>
      </c>
      <c r="CU858" s="197">
        <v>4.8453182999999999E-6</v>
      </c>
      <c r="CV858" s="198">
        <v>2.2708601E-3</v>
      </c>
      <c r="CX858" s="166"/>
      <c r="CY858" t="s">
        <v>2316</v>
      </c>
    </row>
    <row r="859" spans="1:103" ht="14.4">
      <c r="A859" t="s">
        <v>3551</v>
      </c>
      <c r="B859" s="85" t="s">
        <v>527</v>
      </c>
      <c r="C859" s="113" t="str">
        <f t="shared" si="454"/>
        <v>A.100.28.121</v>
      </c>
      <c r="D859" s="9" t="s">
        <v>9</v>
      </c>
      <c r="E859" s="112" t="s">
        <v>362</v>
      </c>
      <c r="F859" s="115" t="str">
        <f t="shared" si="455"/>
        <v>AlLi (2195)</v>
      </c>
      <c r="G859" s="143">
        <f t="shared" si="466"/>
        <v>10.187986666666667</v>
      </c>
      <c r="I859" s="118">
        <f t="shared" si="467"/>
        <v>5.1647385078608998</v>
      </c>
      <c r="K859" s="161">
        <f t="shared" si="468"/>
        <v>0.1028355177</v>
      </c>
      <c r="L859" s="161">
        <f t="shared" si="469"/>
        <v>0.58383857937999983</v>
      </c>
      <c r="M859" s="162">
        <f t="shared" si="470"/>
        <v>2.9498664107809001</v>
      </c>
      <c r="N859" s="161">
        <v>1.5281979999999999</v>
      </c>
      <c r="O859" s="132">
        <v>0.36061634999999997</v>
      </c>
      <c r="P859" s="132">
        <v>0.18317217999999999</v>
      </c>
      <c r="Q859" s="132">
        <v>6.8430318000000004E-2</v>
      </c>
      <c r="R859" s="132">
        <v>1.695574E-2</v>
      </c>
      <c r="S859" s="132">
        <v>1.8874217E-3</v>
      </c>
      <c r="T859" s="132">
        <v>1.5562038E-2</v>
      </c>
      <c r="U859" s="132">
        <v>3.9437604000000001E-2</v>
      </c>
      <c r="V859" s="132">
        <v>2.8865940000000001</v>
      </c>
      <c r="W859" s="132">
        <v>4.5390060000000002E-4</v>
      </c>
      <c r="X859" s="132">
        <v>4.4675230000000003E-2</v>
      </c>
      <c r="Y859" s="132">
        <v>1.5854477999999999E-4</v>
      </c>
      <c r="Z859" s="132">
        <v>1.8596884000000001E-2</v>
      </c>
      <c r="AA859" s="164">
        <v>2.9678090000000002E-7</v>
      </c>
      <c r="AC859" s="118">
        <f t="shared" si="471"/>
        <v>1.5281979999999999</v>
      </c>
      <c r="AD859" s="118">
        <f t="shared" si="472"/>
        <v>0.68606165169999989</v>
      </c>
      <c r="AE859" s="118">
        <f t="shared" si="473"/>
        <v>0.60182301799999993</v>
      </c>
      <c r="AF859" s="118">
        <f t="shared" si="474"/>
        <v>0.58383857937999983</v>
      </c>
      <c r="AG859" s="118">
        <f t="shared" si="475"/>
        <v>2.9312695267809001</v>
      </c>
      <c r="AI859" s="69">
        <v>87.171493999999996</v>
      </c>
      <c r="AJ859" s="69">
        <v>72.625085999999996</v>
      </c>
      <c r="AK859" s="69">
        <v>4.6242102000000003</v>
      </c>
      <c r="AL859" s="69">
        <v>0</v>
      </c>
      <c r="AM859" s="69">
        <v>3.9985660999999999E-2</v>
      </c>
      <c r="AN859" s="69">
        <v>2.2657759999999998</v>
      </c>
      <c r="AO859" s="69">
        <v>7.6164360999999996</v>
      </c>
      <c r="AQ859" s="116">
        <v>0.31736985000000001</v>
      </c>
      <c r="AR859" s="116">
        <v>0.30305778999999999</v>
      </c>
      <c r="AS859" s="116">
        <v>1.14602E-2</v>
      </c>
      <c r="AT859" s="116">
        <v>2.8518608000000002E-3</v>
      </c>
      <c r="AU859" s="150">
        <f t="shared" si="476"/>
        <v>1.8168932414973305E-5</v>
      </c>
      <c r="AV859" s="150">
        <f t="shared" si="477"/>
        <v>4.2382394511550383E-8</v>
      </c>
      <c r="AW859" s="163">
        <f t="shared" si="478"/>
        <v>0.39942028000000002</v>
      </c>
      <c r="AX859" s="196">
        <v>9.5177601999999994E-6</v>
      </c>
      <c r="AY859" s="196">
        <v>2.8719828E-8</v>
      </c>
      <c r="AZ859" s="196">
        <v>7.8456287000000004E-13</v>
      </c>
      <c r="BA859" s="196">
        <v>4.5711030999999997E-11</v>
      </c>
      <c r="BB859" s="196">
        <v>9.4230831000000003E-16</v>
      </c>
      <c r="BC859" s="196">
        <v>1.0577173E-8</v>
      </c>
      <c r="BD859" s="196">
        <v>7.4385660999999997E-6</v>
      </c>
      <c r="BE859" s="196">
        <v>1.4865539E-9</v>
      </c>
      <c r="BF859" s="196">
        <v>8.5256720999999994E-9</v>
      </c>
      <c r="BG859" s="196">
        <v>3.4275398999999999E-9</v>
      </c>
      <c r="BH859" s="196">
        <v>3.9624711999999997E-15</v>
      </c>
      <c r="BI859" s="196">
        <v>2.0459024999999999E-10</v>
      </c>
      <c r="BJ859" s="196">
        <v>1.3674403E-11</v>
      </c>
      <c r="BK859" s="196">
        <v>3.7474331999999997E-12</v>
      </c>
      <c r="BL859" s="196">
        <v>6.0676871999999999E-7</v>
      </c>
      <c r="BM859" s="196">
        <v>5.9521451000000005E-7</v>
      </c>
      <c r="BN859" s="196">
        <v>9.2006781000000002E-21</v>
      </c>
      <c r="BO859" s="108">
        <v>0.15695479000000001</v>
      </c>
      <c r="BP859" s="108">
        <v>0.24246549000000001</v>
      </c>
      <c r="BQ859" s="108">
        <v>0</v>
      </c>
      <c r="BR859" s="108">
        <v>0</v>
      </c>
      <c r="BS859" s="108">
        <v>0</v>
      </c>
      <c r="BU859" s="69">
        <v>5.2191110999999998E-3</v>
      </c>
      <c r="BV859" s="172">
        <v>6.2309645999999996E-5</v>
      </c>
      <c r="BW859" s="69">
        <v>2.8406809999999998E-4</v>
      </c>
      <c r="BX859" s="172">
        <v>4.6205646999999997E-6</v>
      </c>
      <c r="BY859" s="172">
        <v>5.0475610000000002E-5</v>
      </c>
      <c r="BZ859" s="172">
        <v>6.9532401E-6</v>
      </c>
      <c r="CA859" s="172">
        <v>8.9165089000000001E-5</v>
      </c>
      <c r="CB859" s="172">
        <v>1.0538839999999999E-5</v>
      </c>
      <c r="CC859" s="172">
        <v>2.6230335000000001E-6</v>
      </c>
      <c r="CD859" s="172">
        <v>1.0336343000000001E-5</v>
      </c>
      <c r="CE859" s="172">
        <v>2.6719813E-12</v>
      </c>
      <c r="CF859" s="172">
        <v>2.0346126E-17</v>
      </c>
      <c r="CG859" s="172">
        <v>1.7469625999999999E-13</v>
      </c>
      <c r="CH859" s="172">
        <v>1.6493850000000001E-5</v>
      </c>
      <c r="CI859" s="172">
        <v>9.3306669999999997E-5</v>
      </c>
      <c r="CJ859" s="69">
        <v>4.5882201000000001E-3</v>
      </c>
      <c r="CK859" s="69">
        <v>0</v>
      </c>
      <c r="CM859" s="197">
        <v>2.0606921E-13</v>
      </c>
      <c r="CN859" s="198">
        <v>10.135448</v>
      </c>
      <c r="CO859" s="198">
        <v>0.19439925</v>
      </c>
      <c r="CP859" s="198">
        <v>4.4223727999999997E-2</v>
      </c>
      <c r="CQ859" s="197">
        <v>2.5176871000000002E-7</v>
      </c>
      <c r="CR859" s="197">
        <v>9.5573882000000001E-7</v>
      </c>
      <c r="CS859" s="198">
        <v>2.407654E-3</v>
      </c>
      <c r="CT859" s="198">
        <v>6.9580590999999998</v>
      </c>
      <c r="CU859" s="198">
        <v>2.2763874000000001E-3</v>
      </c>
      <c r="CV859" s="198">
        <v>2.4432138999999999E-3</v>
      </c>
      <c r="CX859" s="166"/>
    </row>
    <row r="860" spans="1:103" ht="14.4">
      <c r="B860" s="85"/>
      <c r="C860" s="113"/>
      <c r="D860" s="1" t="s">
        <v>10</v>
      </c>
      <c r="E860" s="112"/>
      <c r="AA860" s="3"/>
      <c r="AC860" s="142"/>
      <c r="AD860" s="142"/>
      <c r="AE860" s="142"/>
      <c r="AF860" s="142"/>
      <c r="AG860" s="142"/>
      <c r="AU860" s="86"/>
      <c r="AV860" s="86"/>
      <c r="AW860" s="86"/>
      <c r="AX860" s="3"/>
      <c r="AY860" s="3"/>
      <c r="AZ860" s="3"/>
      <c r="BA860" s="3"/>
      <c r="BB860" s="3"/>
      <c r="BC860" s="3"/>
      <c r="BD860" s="3"/>
      <c r="BE860" s="3"/>
      <c r="BF860" s="3"/>
      <c r="BG860" s="3"/>
      <c r="BH860" s="3"/>
      <c r="BI860" s="3"/>
      <c r="BJ860" s="3"/>
      <c r="BK860" s="3"/>
      <c r="BL860" s="3"/>
      <c r="BM860" s="3"/>
      <c r="BN860" s="3"/>
      <c r="BV860" s="3"/>
      <c r="BX860" s="3"/>
      <c r="BY860" s="3"/>
      <c r="BZ860" s="3"/>
      <c r="CA860" s="3"/>
      <c r="CB860" s="3"/>
      <c r="CC860" s="3"/>
      <c r="CD860" s="3"/>
      <c r="CE860" s="3"/>
      <c r="CF860" s="3"/>
      <c r="CG860" s="3"/>
      <c r="CH860" s="3"/>
      <c r="CI860" s="3"/>
      <c r="CM860" s="3"/>
      <c r="CQ860" s="3"/>
      <c r="CR860" s="3"/>
    </row>
    <row r="861" spans="1:103" ht="14.4">
      <c r="A861" t="s">
        <v>1720</v>
      </c>
      <c r="B861" s="85" t="s">
        <v>527</v>
      </c>
      <c r="C861" s="113" t="str">
        <f t="shared" ref="C861:C910" si="479">MID(A861,1,12)</f>
        <v>A.100.30.097</v>
      </c>
      <c r="D861" s="9" t="s">
        <v>10</v>
      </c>
      <c r="E861" s="112" t="s">
        <v>362</v>
      </c>
      <c r="F861" s="115" t="str">
        <f t="shared" ref="F861:F910" si="480">MID(A861, 21,85)</f>
        <v>Copper wire rod</v>
      </c>
      <c r="G861" s="143">
        <f t="shared" ref="G861:G885" si="481">N861/0.15</f>
        <v>3.5209000000000001</v>
      </c>
      <c r="I861" s="118">
        <f t="shared" ref="I861:I885" si="482">K861+L861+M861+N861</f>
        <v>5.2522127299900001</v>
      </c>
      <c r="K861" s="161">
        <f t="shared" ref="K861:K885" si="483">Q861+R861+S861+T861</f>
        <v>0.15300252660000002</v>
      </c>
      <c r="L861" s="161">
        <f t="shared" ref="L861:L885" si="484">O861+P861+U861+Y861+W861</f>
        <v>0.32095020339000002</v>
      </c>
      <c r="M861" s="162">
        <f t="shared" ref="M861:M885" si="485">V861+X861+Z861+AA861</f>
        <v>4.2501250000000006</v>
      </c>
      <c r="N861" s="161">
        <v>0.52813500000000002</v>
      </c>
      <c r="O861" s="132">
        <v>0.220473</v>
      </c>
      <c r="P861" s="132">
        <v>9.9780800000000003E-2</v>
      </c>
      <c r="Q861" s="132">
        <v>8.5989060000000006E-2</v>
      </c>
      <c r="R861" s="132">
        <v>4.5585680000000003E-2</v>
      </c>
      <c r="S861" s="132">
        <v>1.3952026000000001E-3</v>
      </c>
      <c r="T861" s="132">
        <v>2.0032583999999999E-2</v>
      </c>
      <c r="U861" s="132">
        <v>6.9640339000000002E-4</v>
      </c>
      <c r="V861" s="132">
        <v>4.2300000000000004</v>
      </c>
      <c r="W861" s="132">
        <v>0</v>
      </c>
      <c r="X861" s="132">
        <v>2.0125000000000001E-2</v>
      </c>
      <c r="Y861" s="132">
        <v>0</v>
      </c>
      <c r="Z861" s="132">
        <v>0</v>
      </c>
      <c r="AA861" s="132">
        <v>0</v>
      </c>
      <c r="AC861" s="118">
        <f t="shared" si="471"/>
        <v>0.52813500000000002</v>
      </c>
      <c r="AD861" s="118">
        <f t="shared" si="472"/>
        <v>0.47395272999000004</v>
      </c>
      <c r="AE861" s="118">
        <f t="shared" si="473"/>
        <v>0.32095020339000002</v>
      </c>
      <c r="AF861" s="118">
        <f t="shared" si="474"/>
        <v>0.32095020339000002</v>
      </c>
      <c r="AG861" s="118">
        <f t="shared" si="475"/>
        <v>4.2501250000000006</v>
      </c>
      <c r="AI861" s="69">
        <v>57.261000000000003</v>
      </c>
      <c r="AJ861" s="69">
        <v>44.360999999999997</v>
      </c>
      <c r="AK861" s="69">
        <v>2.5</v>
      </c>
      <c r="AL861" s="69">
        <v>0</v>
      </c>
      <c r="AM861" s="69">
        <v>0</v>
      </c>
      <c r="AN861" s="69">
        <v>6.8</v>
      </c>
      <c r="AO861" s="69">
        <v>3.6</v>
      </c>
      <c r="AQ861" s="116">
        <v>0.17315449999999999</v>
      </c>
      <c r="AR861" s="116">
        <v>0.16491296999999999</v>
      </c>
      <c r="AS861" s="116">
        <v>4.7011958000000003E-3</v>
      </c>
      <c r="AT861" s="116">
        <v>3.5403404E-3</v>
      </c>
      <c r="AU861" s="150">
        <f t="shared" si="476"/>
        <v>9.8868684860000012E-6</v>
      </c>
      <c r="AV861" s="150">
        <f t="shared" si="477"/>
        <v>1.7386079080959998E-8</v>
      </c>
      <c r="AW861" s="163">
        <f t="shared" si="478"/>
        <v>0.49584600000000001</v>
      </c>
      <c r="AX861" s="196">
        <v>3.3032200000000001E-6</v>
      </c>
      <c r="AY861" s="196">
        <v>9.9672000000000001E-9</v>
      </c>
      <c r="AZ861" s="196">
        <v>2.7227500000000002E-13</v>
      </c>
      <c r="BA861" s="196">
        <v>1.7519999999999999E-9</v>
      </c>
      <c r="BB861" s="108">
        <v>0</v>
      </c>
      <c r="BC861" s="196">
        <v>1.1994E-8</v>
      </c>
      <c r="BD861" s="196">
        <v>5.5326000000000002E-6</v>
      </c>
      <c r="BE861" s="196">
        <v>1.7144E-9</v>
      </c>
      <c r="BF861" s="196">
        <v>5.6558999999999999E-9</v>
      </c>
      <c r="BG861" s="196">
        <v>3.262E-11</v>
      </c>
      <c r="BH861" s="196">
        <v>1.2447999999999999E-13</v>
      </c>
      <c r="BI861" s="196">
        <v>1.5086600000000002E-11</v>
      </c>
      <c r="BJ861" s="196">
        <v>3.1354112999999998E-13</v>
      </c>
      <c r="BK861" s="196">
        <v>1.6218483E-13</v>
      </c>
      <c r="BL861" s="196">
        <v>9.6443075999999997E-8</v>
      </c>
      <c r="BM861" s="196">
        <v>9.4085941E-7</v>
      </c>
      <c r="BN861" s="108">
        <v>0</v>
      </c>
      <c r="BO861" s="108">
        <v>0.23100000000000001</v>
      </c>
      <c r="BP861" s="108">
        <v>0.26484600000000003</v>
      </c>
      <c r="BQ861" s="108">
        <v>0</v>
      </c>
      <c r="BR861" s="108">
        <v>0</v>
      </c>
      <c r="BS861" s="108">
        <v>0</v>
      </c>
      <c r="BU861" s="69">
        <v>1.9417783E-3</v>
      </c>
      <c r="BV861" s="172">
        <v>4.2888242999999998E-5</v>
      </c>
      <c r="BW861" s="172">
        <v>9.8172033999999994E-5</v>
      </c>
      <c r="BX861" s="172">
        <v>8.4488102999999998E-8</v>
      </c>
      <c r="BY861" s="172">
        <v>6.5510220000000003E-5</v>
      </c>
      <c r="BZ861" s="172">
        <v>8.0321644000000004E-6</v>
      </c>
      <c r="CA861" s="172">
        <v>1.1500747E-7</v>
      </c>
      <c r="CB861" s="172">
        <v>1.1623988E-5</v>
      </c>
      <c r="CC861" s="172">
        <v>1.8722637000000001E-6</v>
      </c>
      <c r="CD861" s="172">
        <v>1.3264566E-5</v>
      </c>
      <c r="CE861" s="69">
        <v>0</v>
      </c>
      <c r="CF861" s="69">
        <v>0</v>
      </c>
      <c r="CG861" s="69">
        <v>0</v>
      </c>
      <c r="CH861" s="172">
        <v>1.8524559999999999E-5</v>
      </c>
      <c r="CI861" s="172">
        <v>5.5932335000000002E-5</v>
      </c>
      <c r="CJ861" s="69">
        <v>1.6257584000000001E-3</v>
      </c>
      <c r="CK861" s="69">
        <v>0</v>
      </c>
      <c r="CM861" s="198">
        <v>0</v>
      </c>
      <c r="CN861" s="198">
        <v>3.5044</v>
      </c>
      <c r="CO861" s="198">
        <v>0.21939453</v>
      </c>
      <c r="CP861" s="198">
        <v>3.1099999999999999E-2</v>
      </c>
      <c r="CQ861" s="197">
        <v>1.3742246000000001E-8</v>
      </c>
      <c r="CR861" s="197">
        <v>8.2023760000000002E-7</v>
      </c>
      <c r="CS861" s="198">
        <v>2.5771332000000002E-3</v>
      </c>
      <c r="CT861" s="198">
        <v>0.40053699999999998</v>
      </c>
      <c r="CU861" s="197">
        <v>2.184536E-5</v>
      </c>
      <c r="CV861" s="198">
        <v>2.7358399000000002E-3</v>
      </c>
      <c r="CX861" s="166"/>
    </row>
    <row r="862" spans="1:103" ht="14.4">
      <c r="A862" t="s">
        <v>1721</v>
      </c>
      <c r="B862" s="85" t="s">
        <v>527</v>
      </c>
      <c r="C862" s="113" t="str">
        <f t="shared" si="479"/>
        <v>A.100.30.098</v>
      </c>
      <c r="D862" s="9" t="s">
        <v>10</v>
      </c>
      <c r="E862" s="112" t="s">
        <v>362</v>
      </c>
      <c r="F862" s="115" t="str">
        <f t="shared" si="480"/>
        <v>Copper tube</v>
      </c>
      <c r="G862" s="143">
        <f t="shared" si="481"/>
        <v>2.6838000000000002</v>
      </c>
      <c r="I862" s="118">
        <f t="shared" si="482"/>
        <v>4.9856624265100002</v>
      </c>
      <c r="K862" s="161">
        <f t="shared" si="483"/>
        <v>0.1136569113</v>
      </c>
      <c r="L862" s="161">
        <f t="shared" si="484"/>
        <v>0.22011551521</v>
      </c>
      <c r="M862" s="162">
        <f t="shared" si="485"/>
        <v>4.24932</v>
      </c>
      <c r="N862" s="161">
        <v>0.40256999999999998</v>
      </c>
      <c r="O862" s="132">
        <v>0.1503225</v>
      </c>
      <c r="P862" s="132">
        <v>6.9289481E-2</v>
      </c>
      <c r="Q862" s="132">
        <v>5.9611247999999999E-2</v>
      </c>
      <c r="R862" s="132">
        <v>3.5737119999999997E-2</v>
      </c>
      <c r="S862" s="132">
        <v>1.2354912999999999E-3</v>
      </c>
      <c r="T862" s="132">
        <v>1.7073051999999998E-2</v>
      </c>
      <c r="U862" s="132">
        <v>5.0353420999999995E-4</v>
      </c>
      <c r="V862" s="132">
        <v>4.2300000000000004</v>
      </c>
      <c r="W862" s="132">
        <v>0</v>
      </c>
      <c r="X862" s="132">
        <v>1.932E-2</v>
      </c>
      <c r="Y862" s="132">
        <v>0</v>
      </c>
      <c r="Z862" s="132">
        <v>0</v>
      </c>
      <c r="AA862" s="132">
        <v>0</v>
      </c>
      <c r="AC862" s="118">
        <f t="shared" si="471"/>
        <v>0.40256999999999998</v>
      </c>
      <c r="AD862" s="118">
        <f t="shared" si="472"/>
        <v>0.33377242651</v>
      </c>
      <c r="AE862" s="118">
        <f t="shared" si="473"/>
        <v>0.22011551521</v>
      </c>
      <c r="AF862" s="118">
        <f t="shared" si="474"/>
        <v>0.22011551521</v>
      </c>
      <c r="AG862" s="118">
        <f t="shared" si="475"/>
        <v>4.24932</v>
      </c>
      <c r="AI862" s="69">
        <v>46.688000000000002</v>
      </c>
      <c r="AJ862" s="69">
        <v>35.887999999999998</v>
      </c>
      <c r="AK862" s="69">
        <v>2.4</v>
      </c>
      <c r="AL862" s="69">
        <v>0</v>
      </c>
      <c r="AM862" s="69">
        <v>0</v>
      </c>
      <c r="AN862" s="69">
        <v>5.8</v>
      </c>
      <c r="AO862" s="69">
        <v>2.6</v>
      </c>
      <c r="AQ862" s="116">
        <v>0.12720223</v>
      </c>
      <c r="AR862" s="116">
        <v>0.12051591</v>
      </c>
      <c r="AS862" s="116">
        <v>3.4313666000000001E-3</v>
      </c>
      <c r="AT862" s="116">
        <v>3.2549546000000002E-3</v>
      </c>
      <c r="AU862" s="150">
        <f t="shared" si="476"/>
        <v>7.2251745889999991E-6</v>
      </c>
      <c r="AV862" s="150">
        <f t="shared" si="477"/>
        <v>1.2689965343630001E-8</v>
      </c>
      <c r="AW862" s="163">
        <f t="shared" si="478"/>
        <v>0.455876</v>
      </c>
      <c r="AX862" s="196">
        <v>2.51828E-6</v>
      </c>
      <c r="AY862" s="196">
        <v>7.5987999999999999E-9</v>
      </c>
      <c r="AZ862" s="196">
        <v>2.07575E-13</v>
      </c>
      <c r="BA862" s="196">
        <v>1.1680000000000001E-9</v>
      </c>
      <c r="BB862" s="108">
        <v>0</v>
      </c>
      <c r="BC862" s="196">
        <v>8.3047999999999997E-9</v>
      </c>
      <c r="BD862" s="196">
        <v>3.856E-6</v>
      </c>
      <c r="BE862" s="196">
        <v>1.18718E-9</v>
      </c>
      <c r="BF862" s="196">
        <v>3.8667000000000003E-9</v>
      </c>
      <c r="BG862" s="196">
        <v>2.101E-11</v>
      </c>
      <c r="BH862" s="196">
        <v>9.3360000000000006E-14</v>
      </c>
      <c r="BI862" s="196">
        <v>1.5721399999999999E-11</v>
      </c>
      <c r="BJ862" s="196">
        <v>1.2422194E-13</v>
      </c>
      <c r="BK862" s="196">
        <v>1.2878669E-13</v>
      </c>
      <c r="BL862" s="196">
        <v>8.5928979000000005E-8</v>
      </c>
      <c r="BM862" s="196">
        <v>7.5549280999999997E-7</v>
      </c>
      <c r="BN862" s="108">
        <v>0</v>
      </c>
      <c r="BO862" s="108">
        <v>0.23100000000000001</v>
      </c>
      <c r="BP862" s="108">
        <v>0.22487599999999999</v>
      </c>
      <c r="BQ862" s="108">
        <v>0</v>
      </c>
      <c r="BR862" s="108">
        <v>0</v>
      </c>
      <c r="BS862" s="108">
        <v>0</v>
      </c>
      <c r="BU862" s="69">
        <v>1.8639780000000001E-3</v>
      </c>
      <c r="BV862" s="172">
        <v>2.935457E-5</v>
      </c>
      <c r="BW862" s="172">
        <v>7.4831465000000001E-5</v>
      </c>
      <c r="BX862" s="172">
        <v>6.1021934000000001E-8</v>
      </c>
      <c r="BY862" s="172">
        <v>4.8940760000000001E-5</v>
      </c>
      <c r="BZ862" s="172">
        <v>5.5822855000000002E-6</v>
      </c>
      <c r="CA862" s="172">
        <v>5.7503735999999999E-8</v>
      </c>
      <c r="CB862" s="172">
        <v>8.0473762999999994E-6</v>
      </c>
      <c r="CC862" s="172">
        <v>1.6579423E-6</v>
      </c>
      <c r="CD862" s="172">
        <v>1.130356E-5</v>
      </c>
      <c r="CE862" s="69">
        <v>0</v>
      </c>
      <c r="CF862" s="69">
        <v>0</v>
      </c>
      <c r="CG862" s="69">
        <v>0</v>
      </c>
      <c r="CH862" s="172">
        <v>1.2818162E-5</v>
      </c>
      <c r="CI862" s="172">
        <v>4.5565014E-5</v>
      </c>
      <c r="CJ862" s="69">
        <v>1.6257584000000001E-3</v>
      </c>
      <c r="CK862" s="69">
        <v>0</v>
      </c>
      <c r="CM862" s="198">
        <v>0</v>
      </c>
      <c r="CN862" s="198">
        <v>2.6696</v>
      </c>
      <c r="CO862" s="198">
        <v>0.15188771000000001</v>
      </c>
      <c r="CP862" s="198">
        <v>2.1299999999999999E-2</v>
      </c>
      <c r="CQ862" s="197">
        <v>1.0334842E-8</v>
      </c>
      <c r="CR862" s="197">
        <v>5.726342E-7</v>
      </c>
      <c r="CS862" s="198">
        <v>1.8741999000000001E-3</v>
      </c>
      <c r="CT862" s="198">
        <v>0.25984724999999997</v>
      </c>
      <c r="CU862" s="197">
        <v>1.407432E-5</v>
      </c>
      <c r="CV862" s="198">
        <v>1.8964972000000001E-3</v>
      </c>
      <c r="CX862" s="166"/>
    </row>
    <row r="863" spans="1:103" ht="14.4">
      <c r="A863" t="s">
        <v>1722</v>
      </c>
      <c r="B863" s="85" t="s">
        <v>527</v>
      </c>
      <c r="C863" s="113" t="str">
        <f t="shared" si="479"/>
        <v>A.100.30.099</v>
      </c>
      <c r="D863" s="9" t="s">
        <v>10</v>
      </c>
      <c r="E863" s="112" t="s">
        <v>362</v>
      </c>
      <c r="F863" s="115" t="str">
        <f t="shared" si="480"/>
        <v>Copper flat rolled product</v>
      </c>
      <c r="G863" s="143">
        <f t="shared" si="481"/>
        <v>3.8207</v>
      </c>
      <c r="I863" s="118">
        <f t="shared" si="482"/>
        <v>5.2661747247999999</v>
      </c>
      <c r="K863" s="161">
        <f t="shared" si="483"/>
        <v>0.14351512350000001</v>
      </c>
      <c r="L863" s="161">
        <f t="shared" si="484"/>
        <v>0.29339210129999999</v>
      </c>
      <c r="M863" s="162">
        <f t="shared" si="485"/>
        <v>4.2561625000000003</v>
      </c>
      <c r="N863" s="161">
        <v>0.57310499999999998</v>
      </c>
      <c r="O863" s="132">
        <v>0.20043</v>
      </c>
      <c r="P863" s="132">
        <v>9.2382539E-2</v>
      </c>
      <c r="Q863" s="132">
        <v>7.9318871999999999E-2</v>
      </c>
      <c r="R863" s="132">
        <v>4.5585680000000003E-2</v>
      </c>
      <c r="S863" s="132">
        <v>1.2427334999999999E-3</v>
      </c>
      <c r="T863" s="132">
        <v>1.7367838E-2</v>
      </c>
      <c r="U863" s="132">
        <v>5.7956230000000004E-4</v>
      </c>
      <c r="V863" s="132">
        <v>4.2300000000000004</v>
      </c>
      <c r="W863" s="132">
        <v>0</v>
      </c>
      <c r="X863" s="132">
        <v>2.6162500000000002E-2</v>
      </c>
      <c r="Y863" s="132">
        <v>0</v>
      </c>
      <c r="Z863" s="132">
        <v>0</v>
      </c>
      <c r="AA863" s="132">
        <v>0</v>
      </c>
      <c r="AC863" s="118">
        <f t="shared" si="471"/>
        <v>0.57310499999999998</v>
      </c>
      <c r="AD863" s="118">
        <f t="shared" si="472"/>
        <v>0.43690722479999999</v>
      </c>
      <c r="AE863" s="118">
        <f t="shared" si="473"/>
        <v>0.29339210129999999</v>
      </c>
      <c r="AF863" s="118">
        <f t="shared" si="474"/>
        <v>0.29339210129999999</v>
      </c>
      <c r="AG863" s="118">
        <f t="shared" si="475"/>
        <v>4.2561625000000003</v>
      </c>
      <c r="AI863" s="69">
        <v>70.414000000000001</v>
      </c>
      <c r="AJ863" s="69">
        <v>54.363999999999997</v>
      </c>
      <c r="AK863" s="69">
        <v>3.25</v>
      </c>
      <c r="AL863" s="69">
        <v>0</v>
      </c>
      <c r="AM863" s="69">
        <v>0</v>
      </c>
      <c r="AN863" s="69">
        <v>9.1</v>
      </c>
      <c r="AO863" s="69">
        <v>3.7</v>
      </c>
      <c r="AQ863" s="116">
        <v>0.16814531999999999</v>
      </c>
      <c r="AR863" s="116">
        <v>0.15928750999999999</v>
      </c>
      <c r="AS863" s="116">
        <v>4.7606332999999999E-3</v>
      </c>
      <c r="AT863" s="116">
        <v>4.0971747999999997E-3</v>
      </c>
      <c r="AU863" s="150">
        <f t="shared" si="476"/>
        <v>9.549610765E-6</v>
      </c>
      <c r="AV863" s="150">
        <f t="shared" si="477"/>
        <v>1.7605892434080001E-8</v>
      </c>
      <c r="AW863" s="163">
        <f t="shared" si="478"/>
        <v>0.57383400000000007</v>
      </c>
      <c r="AX863" s="196">
        <v>3.58718E-6</v>
      </c>
      <c r="AY863" s="196">
        <v>1.0824200000000001E-8</v>
      </c>
      <c r="AZ863" s="196">
        <v>2.9568000000000001E-13</v>
      </c>
      <c r="BA863" s="196">
        <v>1.7519999999999999E-9</v>
      </c>
      <c r="BB863" s="108">
        <v>0</v>
      </c>
      <c r="BC863" s="196">
        <v>1.10676E-8</v>
      </c>
      <c r="BD863" s="196">
        <v>5.0993999999999998E-6</v>
      </c>
      <c r="BE863" s="196">
        <v>1.5816600000000001E-9</v>
      </c>
      <c r="BF863" s="196">
        <v>5.1555999999999999E-9</v>
      </c>
      <c r="BG863" s="196">
        <v>2.7919999999999999E-11</v>
      </c>
      <c r="BH863" s="196">
        <v>1.2032000000000001E-13</v>
      </c>
      <c r="BI863" s="196">
        <v>1.5812400000000001E-11</v>
      </c>
      <c r="BJ863" s="196">
        <v>1.5058019E-13</v>
      </c>
      <c r="BK863" s="196">
        <v>1.3345389E-13</v>
      </c>
      <c r="BL863" s="196">
        <v>8.6290705000000003E-8</v>
      </c>
      <c r="BM863" s="196">
        <v>7.6392046E-7</v>
      </c>
      <c r="BN863" s="108">
        <v>0</v>
      </c>
      <c r="BO863" s="108">
        <v>0.23100000000000001</v>
      </c>
      <c r="BP863" s="108">
        <v>0.34283400000000003</v>
      </c>
      <c r="BQ863" s="108">
        <v>0</v>
      </c>
      <c r="BR863" s="108">
        <v>0</v>
      </c>
      <c r="BS863" s="108">
        <v>0</v>
      </c>
      <c r="BU863" s="69">
        <v>1.9512758E-3</v>
      </c>
      <c r="BV863" s="172">
        <v>3.9139427000000001E-5</v>
      </c>
      <c r="BW863" s="69">
        <v>1.0653125E-4</v>
      </c>
      <c r="BX863" s="172">
        <v>7.051035E-8</v>
      </c>
      <c r="BY863" s="172">
        <v>6.2861500000000001E-5</v>
      </c>
      <c r="BZ863" s="172">
        <v>7.4305684000000002E-6</v>
      </c>
      <c r="CA863" s="172">
        <v>1.1500747E-7</v>
      </c>
      <c r="CB863" s="172">
        <v>1.0729834999999999E-5</v>
      </c>
      <c r="CC863" s="172">
        <v>1.6676609E-6</v>
      </c>
      <c r="CD863" s="172">
        <v>1.1500399E-5</v>
      </c>
      <c r="CE863" s="69">
        <v>0</v>
      </c>
      <c r="CF863" s="69">
        <v>0</v>
      </c>
      <c r="CG863" s="69">
        <v>0</v>
      </c>
      <c r="CH863" s="172">
        <v>1.7059764E-5</v>
      </c>
      <c r="CI863" s="172">
        <v>6.8411517E-5</v>
      </c>
      <c r="CJ863" s="69">
        <v>1.6257584000000001E-3</v>
      </c>
      <c r="CK863" s="69">
        <v>0</v>
      </c>
      <c r="CM863" s="198">
        <v>0</v>
      </c>
      <c r="CN863" s="198">
        <v>3.7993999999999999</v>
      </c>
      <c r="CO863" s="198">
        <v>0.20250799</v>
      </c>
      <c r="CP863" s="198">
        <v>2.8400000000000002E-2</v>
      </c>
      <c r="CQ863" s="197">
        <v>1.0455391000000001E-8</v>
      </c>
      <c r="CR863" s="197">
        <v>5.8393439999999999E-7</v>
      </c>
      <c r="CS863" s="198">
        <v>2.4473332E-3</v>
      </c>
      <c r="CT863" s="198">
        <v>0.26855024999999999</v>
      </c>
      <c r="CU863" s="197">
        <v>1.8693720000000002E-5</v>
      </c>
      <c r="CV863" s="198">
        <v>2.5272446999999999E-3</v>
      </c>
      <c r="CX863" s="166"/>
    </row>
    <row r="864" spans="1:103" ht="14.4">
      <c r="A864" t="s">
        <v>1723</v>
      </c>
      <c r="B864" s="85" t="s">
        <v>527</v>
      </c>
      <c r="C864" s="113" t="str">
        <f t="shared" si="479"/>
        <v>A.100.30.100</v>
      </c>
      <c r="D864" s="9" t="s">
        <v>10</v>
      </c>
      <c r="E864" s="112" t="s">
        <v>362</v>
      </c>
      <c r="F864" s="115" t="str">
        <f t="shared" si="480"/>
        <v>Cu-E</v>
      </c>
      <c r="G864" s="143">
        <f t="shared" si="481"/>
        <v>2.4860077333333335</v>
      </c>
      <c r="I864" s="118">
        <f t="shared" si="482"/>
        <v>3.5797136566777663</v>
      </c>
      <c r="K864" s="161">
        <f t="shared" si="483"/>
        <v>0.10114988150999998</v>
      </c>
      <c r="L864" s="161">
        <f t="shared" si="484"/>
        <v>0.21018742451</v>
      </c>
      <c r="M864" s="162">
        <f t="shared" si="485"/>
        <v>2.8954751906577663</v>
      </c>
      <c r="N864" s="161">
        <v>0.37290116000000001</v>
      </c>
      <c r="O864" s="132">
        <v>0.1432631</v>
      </c>
      <c r="P864" s="132">
        <v>6.5950254999999999E-2</v>
      </c>
      <c r="Q864" s="132">
        <v>5.6398777999999997E-2</v>
      </c>
      <c r="R864" s="132">
        <v>3.0608347000000001E-2</v>
      </c>
      <c r="S864" s="132">
        <v>9.2501851000000002E-4</v>
      </c>
      <c r="T864" s="132">
        <v>1.3217738E-2</v>
      </c>
      <c r="U864" s="132">
        <v>4.9639664000000001E-4</v>
      </c>
      <c r="V864" s="132">
        <v>2.8764970999999999</v>
      </c>
      <c r="W864" s="132">
        <v>3.6267135000000002E-4</v>
      </c>
      <c r="X864" s="132">
        <v>1.8977047E-2</v>
      </c>
      <c r="Y864" s="132">
        <v>1.1500152E-4</v>
      </c>
      <c r="Z864" s="164">
        <v>1.0436516E-6</v>
      </c>
      <c r="AA864" s="164">
        <v>6.1667256999999999E-12</v>
      </c>
      <c r="AC864" s="118">
        <f t="shared" si="471"/>
        <v>0.37290116000000001</v>
      </c>
      <c r="AD864" s="118">
        <f t="shared" si="472"/>
        <v>0.31085963314999993</v>
      </c>
      <c r="AE864" s="118">
        <f t="shared" si="473"/>
        <v>0.2097107952916</v>
      </c>
      <c r="AF864" s="118">
        <f t="shared" si="474"/>
        <v>0.21018742451</v>
      </c>
      <c r="AG864" s="118">
        <f t="shared" si="475"/>
        <v>2.8954741470061665</v>
      </c>
      <c r="AI864" s="69">
        <v>41.511710000000001</v>
      </c>
      <c r="AJ864" s="69">
        <v>31.841726000000001</v>
      </c>
      <c r="AK864" s="69">
        <v>2.1463078000000002</v>
      </c>
      <c r="AL864" s="69">
        <v>0</v>
      </c>
      <c r="AM864" s="69">
        <v>9.5472955999999998E-2</v>
      </c>
      <c r="AN864" s="69">
        <v>4.9584707999999997</v>
      </c>
      <c r="AO864" s="69">
        <v>2.4697322000000002</v>
      </c>
      <c r="AQ864" s="116">
        <v>0.11618197</v>
      </c>
      <c r="AR864" s="116">
        <v>0.11048115</v>
      </c>
      <c r="AS864" s="116">
        <v>3.2095346000000002E-3</v>
      </c>
      <c r="AT864" s="116">
        <v>2.4912824000000002E-3</v>
      </c>
      <c r="AU864" s="150">
        <f t="shared" si="476"/>
        <v>6.6235703166532325E-6</v>
      </c>
      <c r="AV864" s="150">
        <f t="shared" si="477"/>
        <v>1.1869580573117332E-8</v>
      </c>
      <c r="AW864" s="163">
        <f t="shared" si="478"/>
        <v>0.34891910000000004</v>
      </c>
      <c r="AX864" s="196">
        <v>2.3311381000000002E-6</v>
      </c>
      <c r="AY864" s="196">
        <v>7.0340199E-9</v>
      </c>
      <c r="AZ864" s="196">
        <v>1.9215008E-13</v>
      </c>
      <c r="BA864" s="196">
        <v>1.141723E-9</v>
      </c>
      <c r="BB864" s="196">
        <v>8.5323194000000001E-16</v>
      </c>
      <c r="BC864" s="196">
        <v>7.8587598000000006E-9</v>
      </c>
      <c r="BD864" s="196">
        <v>3.6092724000000002E-6</v>
      </c>
      <c r="BE864" s="196">
        <v>1.1234564000000001E-9</v>
      </c>
      <c r="BF864" s="196">
        <v>3.6803079999999999E-9</v>
      </c>
      <c r="BG864" s="196">
        <v>2.0832056999999999E-11</v>
      </c>
      <c r="BH864" s="196">
        <v>8.1782699000000006E-14</v>
      </c>
      <c r="BI864" s="196">
        <v>1.0400248E-11</v>
      </c>
      <c r="BJ864" s="196">
        <v>1.8472241999999999E-13</v>
      </c>
      <c r="BK864" s="196">
        <v>1.0531291E-13</v>
      </c>
      <c r="BL864" s="196">
        <v>6.3897583000000004E-8</v>
      </c>
      <c r="BM864" s="196">
        <v>6.1026174999999996E-7</v>
      </c>
      <c r="BN864" s="196">
        <v>8.3309384000000002E-21</v>
      </c>
      <c r="BO864" s="108">
        <v>0.15708385</v>
      </c>
      <c r="BP864" s="108">
        <v>0.19183525000000001</v>
      </c>
      <c r="BQ864" s="108">
        <v>0</v>
      </c>
      <c r="BR864" s="108">
        <v>0</v>
      </c>
      <c r="BS864" s="108">
        <v>0</v>
      </c>
      <c r="BU864" s="69">
        <v>1.3216300000000001E-3</v>
      </c>
      <c r="BV864" s="172">
        <v>2.7924573E-5</v>
      </c>
      <c r="BW864" s="172">
        <v>6.9316491999999998E-5</v>
      </c>
      <c r="BX864" s="172">
        <v>6.0095254000000005E-8</v>
      </c>
      <c r="BY864" s="172">
        <v>4.3129736E-5</v>
      </c>
      <c r="BZ864" s="172">
        <v>5.2621791000000002E-6</v>
      </c>
      <c r="CA864" s="172">
        <v>7.3394231999999996E-8</v>
      </c>
      <c r="CB864" s="172">
        <v>7.6147855999999998E-6</v>
      </c>
      <c r="CC864" s="172">
        <v>1.2439737999999999E-6</v>
      </c>
      <c r="CD864" s="172">
        <v>8.7538121000000002E-6</v>
      </c>
      <c r="CE864" s="172">
        <v>2.4193990000000002E-12</v>
      </c>
      <c r="CF864" s="172">
        <v>1.8422807999999999E-17</v>
      </c>
      <c r="CG864" s="172">
        <v>1.5818223E-13</v>
      </c>
      <c r="CH864" s="172">
        <v>1.2137183E-5</v>
      </c>
      <c r="CI864" s="172">
        <v>4.0562461000000003E-5</v>
      </c>
      <c r="CJ864" s="69">
        <v>1.1055513000000001E-3</v>
      </c>
      <c r="CK864" s="69">
        <v>0</v>
      </c>
      <c r="CM864" s="197">
        <v>1.865895E-13</v>
      </c>
      <c r="CN864" s="198">
        <v>2.4746060999999999</v>
      </c>
      <c r="CO864" s="198">
        <v>0.14446163000000001</v>
      </c>
      <c r="CP864" s="198">
        <v>2.0256231E-2</v>
      </c>
      <c r="CQ864" s="197">
        <v>8.8129679000000006E-9</v>
      </c>
      <c r="CR864" s="197">
        <v>5.1995351000000002E-7</v>
      </c>
      <c r="CS864" s="198">
        <v>1.6905010000000001E-3</v>
      </c>
      <c r="CT864" s="198">
        <v>0.25039177000000001</v>
      </c>
      <c r="CU864" s="197">
        <v>1.395108E-5</v>
      </c>
      <c r="CV864" s="198">
        <v>1.7923076999999999E-3</v>
      </c>
      <c r="CX864" s="166"/>
    </row>
    <row r="865" spans="1:103" ht="14.4">
      <c r="A865" t="s">
        <v>681</v>
      </c>
      <c r="B865" s="85" t="s">
        <v>527</v>
      </c>
      <c r="C865" s="113" t="str">
        <f t="shared" si="479"/>
        <v>A.100.30.101</v>
      </c>
      <c r="D865" s="9" t="s">
        <v>10</v>
      </c>
      <c r="E865" s="112" t="s">
        <v>362</v>
      </c>
      <c r="F865" s="115" t="str">
        <f t="shared" si="480"/>
        <v>CuAg-E</v>
      </c>
      <c r="G865" s="143">
        <f t="shared" si="481"/>
        <v>3.0538966666666667</v>
      </c>
      <c r="I865" s="118">
        <f t="shared" si="482"/>
        <v>4.2776450809561668</v>
      </c>
      <c r="K865" s="161">
        <f t="shared" si="483"/>
        <v>0.105701766</v>
      </c>
      <c r="L865" s="161">
        <f t="shared" si="484"/>
        <v>0.28299219535000003</v>
      </c>
      <c r="M865" s="162">
        <f t="shared" si="485"/>
        <v>3.4308666196061668</v>
      </c>
      <c r="N865" s="161">
        <v>0.45808450000000001</v>
      </c>
      <c r="O865" s="132">
        <v>0.19135031999999999</v>
      </c>
      <c r="P865" s="132">
        <v>8.6733779999999996E-2</v>
      </c>
      <c r="Q865" s="132">
        <v>5.5530963000000003E-2</v>
      </c>
      <c r="R865" s="132">
        <v>3.2822783000000001E-2</v>
      </c>
      <c r="S865" s="132">
        <v>1.159132E-3</v>
      </c>
      <c r="T865" s="132">
        <v>1.6188887999999999E-2</v>
      </c>
      <c r="U865" s="132">
        <v>4.4304035E-3</v>
      </c>
      <c r="V865" s="132">
        <v>3.4032002000000001</v>
      </c>
      <c r="W865" s="132">
        <v>3.6267135000000002E-4</v>
      </c>
      <c r="X865" s="132">
        <v>2.4205081999999999E-2</v>
      </c>
      <c r="Y865" s="132">
        <v>1.150205E-4</v>
      </c>
      <c r="Z865" s="132">
        <v>3.4613375999999999E-3</v>
      </c>
      <c r="AA865" s="164">
        <v>6.1667256999999999E-12</v>
      </c>
      <c r="AC865" s="118">
        <f t="shared" si="471"/>
        <v>0.45808450000000001</v>
      </c>
      <c r="AD865" s="118">
        <f t="shared" si="472"/>
        <v>0.38821626950000004</v>
      </c>
      <c r="AE865" s="118">
        <f t="shared" si="473"/>
        <v>0.28597584110000002</v>
      </c>
      <c r="AF865" s="118">
        <f t="shared" si="474"/>
        <v>0.28299219535000003</v>
      </c>
      <c r="AG865" s="118">
        <f t="shared" si="475"/>
        <v>3.4274052820061667</v>
      </c>
      <c r="AI865" s="69">
        <v>44.8476</v>
      </c>
      <c r="AJ865" s="69">
        <v>34.527952999999997</v>
      </c>
      <c r="AK865" s="69">
        <v>2.7957532</v>
      </c>
      <c r="AL865" s="69">
        <v>0</v>
      </c>
      <c r="AM865" s="69">
        <v>9.5472955999999998E-2</v>
      </c>
      <c r="AN865" s="69">
        <v>4.9585729000000001</v>
      </c>
      <c r="AO865" s="69">
        <v>2.4698481000000001</v>
      </c>
      <c r="AQ865" s="116">
        <v>0.14386681000000001</v>
      </c>
      <c r="AR865" s="116">
        <v>0.13689471</v>
      </c>
      <c r="AS865" s="116">
        <v>4.1232085999999999E-3</v>
      </c>
      <c r="AT865" s="116">
        <v>2.8488874000000002E-3</v>
      </c>
      <c r="AU865" s="150">
        <f t="shared" si="476"/>
        <v>8.207116959453232E-6</v>
      </c>
      <c r="AV865" s="150">
        <f t="shared" si="477"/>
        <v>1.5248552437937335E-8</v>
      </c>
      <c r="AW865" s="163">
        <f t="shared" si="478"/>
        <v>0.39900383</v>
      </c>
      <c r="AX865" s="196">
        <v>2.8582133999999999E-6</v>
      </c>
      <c r="AY865" s="196">
        <v>8.6243361999999996E-9</v>
      </c>
      <c r="AZ865" s="196">
        <v>2.3559967E-13</v>
      </c>
      <c r="BA865" s="196">
        <v>1.141723E-9</v>
      </c>
      <c r="BB865" s="196">
        <v>8.5323194000000001E-16</v>
      </c>
      <c r="BC865" s="196">
        <v>7.8815855999999993E-9</v>
      </c>
      <c r="BD865" s="196">
        <v>4.4881993000000001E-6</v>
      </c>
      <c r="BE865" s="196">
        <v>1.1230186999999999E-9</v>
      </c>
      <c r="BF865" s="196">
        <v>4.7030339E-9</v>
      </c>
      <c r="BG865" s="196">
        <v>7.4228174000000004E-10</v>
      </c>
      <c r="BH865" s="196">
        <v>8.1782699000000006E-14</v>
      </c>
      <c r="BI865" s="196">
        <v>5.1368132E-11</v>
      </c>
      <c r="BJ865" s="196">
        <v>3.2710881000000001E-12</v>
      </c>
      <c r="BK865" s="196">
        <v>9.2529545999999999E-13</v>
      </c>
      <c r="BL865" s="196">
        <v>1.1980371000000001E-7</v>
      </c>
      <c r="BM865" s="196">
        <v>7.3187723999999995E-7</v>
      </c>
      <c r="BN865" s="196">
        <v>8.3309384000000002E-21</v>
      </c>
      <c r="BO865" s="108">
        <v>0.18575791</v>
      </c>
      <c r="BP865" s="108">
        <v>0.21324592000000001</v>
      </c>
      <c r="BQ865" s="108">
        <v>0</v>
      </c>
      <c r="BR865" s="108">
        <v>0</v>
      </c>
      <c r="BS865" s="108">
        <v>0</v>
      </c>
      <c r="BU865" s="69">
        <v>2.5104674999999999E-3</v>
      </c>
      <c r="BV865" s="172">
        <v>3.4997009000000002E-5</v>
      </c>
      <c r="BW865" s="172">
        <v>8.5150741999999999E-5</v>
      </c>
      <c r="BX865" s="172">
        <v>5.2102416000000005E-7</v>
      </c>
      <c r="BY865" s="172">
        <v>4.8961841999999998E-5</v>
      </c>
      <c r="BZ865" s="172">
        <v>5.3043658E-6</v>
      </c>
      <c r="CA865" s="172">
        <v>1.8845363E-5</v>
      </c>
      <c r="CB865" s="172">
        <v>7.6788159000000006E-6</v>
      </c>
      <c r="CC865" s="172">
        <v>1.5710608E-6</v>
      </c>
      <c r="CD865" s="172">
        <v>1.0726789E-5</v>
      </c>
      <c r="CE865" s="172">
        <v>2.4193990000000002E-12</v>
      </c>
      <c r="CF865" s="172">
        <v>1.8422807999999999E-17</v>
      </c>
      <c r="CG865" s="172">
        <v>1.5818223E-13</v>
      </c>
      <c r="CH865" s="172">
        <v>1.2426551999999999E-5</v>
      </c>
      <c r="CI865" s="172">
        <v>4.4499171999999999E-5</v>
      </c>
      <c r="CJ865" s="69">
        <v>2.2397848000000001E-3</v>
      </c>
      <c r="CK865" s="69">
        <v>0</v>
      </c>
      <c r="CM865" s="197">
        <v>1.865895E-13</v>
      </c>
      <c r="CN865" s="198">
        <v>3.0424327999999998</v>
      </c>
      <c r="CO865" s="198">
        <v>0.14442231999999999</v>
      </c>
      <c r="CP865" s="198">
        <v>2.5104764000000002E-2</v>
      </c>
      <c r="CQ865" s="197">
        <v>3.1369553000000002E-8</v>
      </c>
      <c r="CR865" s="197">
        <v>7.0987430999999995E-7</v>
      </c>
      <c r="CS865" s="198">
        <v>1.985306E-3</v>
      </c>
      <c r="CT865" s="198">
        <v>1.5156988</v>
      </c>
      <c r="CU865" s="198">
        <v>4.9309813E-4</v>
      </c>
      <c r="CV865" s="198">
        <v>1.8071436E-3</v>
      </c>
      <c r="CX865" s="166"/>
      <c r="CY865" t="s">
        <v>2317</v>
      </c>
    </row>
    <row r="866" spans="1:103" ht="14.4">
      <c r="A866" t="s">
        <v>682</v>
      </c>
      <c r="B866" s="85" t="s">
        <v>527</v>
      </c>
      <c r="C866" s="113" t="str">
        <f t="shared" si="479"/>
        <v>A.100.30.102</v>
      </c>
      <c r="D866" s="9" t="s">
        <v>10</v>
      </c>
      <c r="E866" s="112" t="s">
        <v>362</v>
      </c>
      <c r="F866" s="115" t="str">
        <f t="shared" si="480"/>
        <v>CuAl5</v>
      </c>
      <c r="G866" s="143">
        <f t="shared" si="481"/>
        <v>3.0593767999999999</v>
      </c>
      <c r="I866" s="118">
        <f t="shared" si="482"/>
        <v>3.6991236052828445</v>
      </c>
      <c r="K866" s="161">
        <f t="shared" si="483"/>
        <v>0.10389869309999999</v>
      </c>
      <c r="L866" s="161">
        <f t="shared" si="484"/>
        <v>0.30717223648999997</v>
      </c>
      <c r="M866" s="162">
        <f t="shared" si="485"/>
        <v>2.8291461556928441</v>
      </c>
      <c r="N866" s="161">
        <v>0.45890651999999998</v>
      </c>
      <c r="O866" s="132">
        <v>0.23813780000000001</v>
      </c>
      <c r="P866" s="132">
        <v>6.7441849999999998E-2</v>
      </c>
      <c r="Q866" s="132">
        <v>6.1045042000000001E-2</v>
      </c>
      <c r="R866" s="132">
        <v>2.8919273999999998E-2</v>
      </c>
      <c r="S866" s="132">
        <v>1.5422431E-3</v>
      </c>
      <c r="T866" s="132">
        <v>1.2392134000000001E-2</v>
      </c>
      <c r="U866" s="132">
        <v>1.1116393000000001E-3</v>
      </c>
      <c r="V866" s="132">
        <v>2.8101376999999998</v>
      </c>
      <c r="W866" s="132">
        <v>3.6449577000000001E-4</v>
      </c>
      <c r="X866" s="132">
        <v>1.8919068000000001E-2</v>
      </c>
      <c r="Y866" s="132">
        <v>1.1645142E-4</v>
      </c>
      <c r="Z866" s="164">
        <v>8.9370235000000003E-5</v>
      </c>
      <c r="AA866" s="164">
        <v>1.7457844E-8</v>
      </c>
      <c r="AC866" s="118">
        <f t="shared" si="471"/>
        <v>0.45890651999999998</v>
      </c>
      <c r="AD866" s="118">
        <f t="shared" si="472"/>
        <v>0.4105899824</v>
      </c>
      <c r="AE866" s="118">
        <f t="shared" si="473"/>
        <v>0.306780659535</v>
      </c>
      <c r="AF866" s="118">
        <f t="shared" si="474"/>
        <v>0.30717223649000003</v>
      </c>
      <c r="AG866" s="118">
        <f t="shared" si="475"/>
        <v>2.8290567854578441</v>
      </c>
      <c r="AI866" s="69">
        <v>47.459899999999998</v>
      </c>
      <c r="AJ866" s="69">
        <v>37.789622000000001</v>
      </c>
      <c r="AK866" s="69">
        <v>2.0922839</v>
      </c>
      <c r="AL866" s="69">
        <v>0</v>
      </c>
      <c r="AM866" s="69">
        <v>9.1108230999999998E-2</v>
      </c>
      <c r="AN866" s="69">
        <v>4.7429486000000001</v>
      </c>
      <c r="AO866" s="69">
        <v>2.7439371000000001</v>
      </c>
      <c r="AQ866" s="116">
        <v>0.15981941</v>
      </c>
      <c r="AR866" s="116">
        <v>0.15290425999999999</v>
      </c>
      <c r="AS866" s="116">
        <v>4.2059345999999999E-3</v>
      </c>
      <c r="AT866" s="116">
        <v>2.7092219999999998E-3</v>
      </c>
      <c r="AU866" s="150">
        <f t="shared" si="476"/>
        <v>9.1669218866501412E-6</v>
      </c>
      <c r="AV866" s="150">
        <f t="shared" si="477"/>
        <v>1.5554492065125302E-8</v>
      </c>
      <c r="AW866" s="163">
        <f t="shared" si="478"/>
        <v>0.37944286000000005</v>
      </c>
      <c r="AX866" s="196">
        <v>2.8652927000000001E-6</v>
      </c>
      <c r="AY866" s="196">
        <v>8.6458098000000007E-9</v>
      </c>
      <c r="AZ866" s="196">
        <v>2.3618237000000002E-13</v>
      </c>
      <c r="BA866" s="196">
        <v>1.0640883000000001E-9</v>
      </c>
      <c r="BB866" s="196">
        <v>8.5014104999999995E-16</v>
      </c>
      <c r="BC866" s="196">
        <v>8.1179874999999996E-9</v>
      </c>
      <c r="BD866" s="196">
        <v>5.3183578E-6</v>
      </c>
      <c r="BE866" s="196">
        <v>1.1704089E-9</v>
      </c>
      <c r="BF866" s="196">
        <v>5.6990842999999999E-9</v>
      </c>
      <c r="BG866" s="196">
        <v>2.7511662E-11</v>
      </c>
      <c r="BH866" s="196">
        <v>7.6262307000000003E-14</v>
      </c>
      <c r="BI866" s="196">
        <v>1.0052712E-11</v>
      </c>
      <c r="BJ866" s="196">
        <v>1.0200150999999999E-12</v>
      </c>
      <c r="BK866" s="196">
        <v>2.9223133999999999E-13</v>
      </c>
      <c r="BL866" s="196">
        <v>4.0352868999999997E-7</v>
      </c>
      <c r="BM866" s="196">
        <v>5.7056061999999997E-7</v>
      </c>
      <c r="BN866" s="196">
        <v>8.3007589999999996E-21</v>
      </c>
      <c r="BO866" s="108">
        <v>0.15236277000000001</v>
      </c>
      <c r="BP866" s="108">
        <v>0.22708009000000001</v>
      </c>
      <c r="BQ866" s="108">
        <v>0</v>
      </c>
      <c r="BR866" s="108">
        <v>0</v>
      </c>
      <c r="BS866" s="108">
        <v>0</v>
      </c>
      <c r="BU866" s="69">
        <v>1.2965717000000001E-3</v>
      </c>
      <c r="BV866" s="172">
        <v>4.1889243000000003E-5</v>
      </c>
      <c r="BW866" s="172">
        <v>8.5303543000000005E-5</v>
      </c>
      <c r="BX866" s="172">
        <v>1.3210306999999999E-7</v>
      </c>
      <c r="BY866" s="172">
        <v>5.3161485000000001E-5</v>
      </c>
      <c r="BZ866" s="172">
        <v>5.3371735000000003E-6</v>
      </c>
      <c r="CA866" s="172">
        <v>2.7906255E-7</v>
      </c>
      <c r="CB866" s="172">
        <v>7.7539235999999996E-6</v>
      </c>
      <c r="CC866" s="172">
        <v>2.0737766000000002E-6</v>
      </c>
      <c r="CD866" s="172">
        <v>8.2087373999999992E-6</v>
      </c>
      <c r="CE866" s="172">
        <v>2.4106346E-12</v>
      </c>
      <c r="CF866" s="172">
        <v>1.835607E-17</v>
      </c>
      <c r="CG866" s="172">
        <v>1.5760919999999999E-13</v>
      </c>
      <c r="CH866" s="172">
        <v>1.3923493000000001E-5</v>
      </c>
      <c r="CI866" s="172">
        <v>4.7582074999999998E-5</v>
      </c>
      <c r="CJ866" s="69">
        <v>1.0309270000000001E-3</v>
      </c>
      <c r="CK866" s="69">
        <v>0</v>
      </c>
      <c r="CM866" s="197">
        <v>1.8591356E-13</v>
      </c>
      <c r="CN866" s="198">
        <v>3.0456523</v>
      </c>
      <c r="CO866" s="198">
        <v>0.15036844999999999</v>
      </c>
      <c r="CP866" s="198">
        <v>2.9831672E-2</v>
      </c>
      <c r="CQ866" s="197">
        <v>1.5580651999999999E-7</v>
      </c>
      <c r="CR866" s="197">
        <v>4.8827203000000002E-7</v>
      </c>
      <c r="CS866" s="198">
        <v>2.2248946E-3</v>
      </c>
      <c r="CT866" s="198">
        <v>1.6966834</v>
      </c>
      <c r="CU866" s="197">
        <v>1.8379448E-5</v>
      </c>
      <c r="CV866" s="198">
        <v>1.8226592E-3</v>
      </c>
      <c r="CX866" s="166"/>
      <c r="CY866" t="s">
        <v>2318</v>
      </c>
    </row>
    <row r="867" spans="1:103" ht="14.4">
      <c r="A867" t="s">
        <v>683</v>
      </c>
      <c r="B867" s="85" t="s">
        <v>527</v>
      </c>
      <c r="C867" s="113" t="str">
        <f t="shared" si="479"/>
        <v>A.100.30.103</v>
      </c>
      <c r="D867" s="9" t="s">
        <v>10</v>
      </c>
      <c r="E867" s="112" t="s">
        <v>362</v>
      </c>
      <c r="F867" s="115" t="str">
        <f t="shared" si="480"/>
        <v>CuNi10Fe</v>
      </c>
      <c r="G867" s="143">
        <f t="shared" si="481"/>
        <v>3.5638750000000003</v>
      </c>
      <c r="I867" s="118">
        <f t="shared" si="482"/>
        <v>5.7328519966355742</v>
      </c>
      <c r="K867" s="161">
        <f t="shared" si="483"/>
        <v>0.1388012958</v>
      </c>
      <c r="L867" s="161">
        <f t="shared" si="484"/>
        <v>1.37356709732</v>
      </c>
      <c r="M867" s="162">
        <f t="shared" si="485"/>
        <v>3.6859023535155746</v>
      </c>
      <c r="N867" s="161">
        <v>0.53458125000000001</v>
      </c>
      <c r="O867" s="132">
        <v>1.3102860999999999</v>
      </c>
      <c r="P867" s="132">
        <v>6.1664745E-2</v>
      </c>
      <c r="Q867" s="132">
        <v>9.8399247999999995E-2</v>
      </c>
      <c r="R867" s="132">
        <v>2.7096368999999999E-2</v>
      </c>
      <c r="S867" s="132">
        <v>1.6282008000000001E-3</v>
      </c>
      <c r="T867" s="132">
        <v>1.1677478E-2</v>
      </c>
      <c r="U867" s="132">
        <v>1.1844071E-3</v>
      </c>
      <c r="V867" s="132">
        <v>3.6680299999999999</v>
      </c>
      <c r="W867" s="132">
        <v>3.2785490000000002E-4</v>
      </c>
      <c r="X867" s="132">
        <v>1.7765573E-2</v>
      </c>
      <c r="Y867" s="132">
        <v>1.0399031999999999E-4</v>
      </c>
      <c r="Z867" s="132">
        <v>1.0678051E-4</v>
      </c>
      <c r="AA867" s="164">
        <v>5.5747199999999999E-12</v>
      </c>
      <c r="AC867" s="118">
        <f t="shared" si="471"/>
        <v>0.53458125000000001</v>
      </c>
      <c r="AD867" s="118">
        <f t="shared" si="472"/>
        <v>1.5119365478999998</v>
      </c>
      <c r="AE867" s="118">
        <f t="shared" si="473"/>
        <v>1.3732420326099999</v>
      </c>
      <c r="AF867" s="118">
        <f t="shared" si="474"/>
        <v>1.37356709732</v>
      </c>
      <c r="AG867" s="118">
        <f t="shared" si="475"/>
        <v>3.6857955730055747</v>
      </c>
      <c r="AI867" s="69">
        <v>60.798994</v>
      </c>
      <c r="AJ867" s="69">
        <v>52.254931999999997</v>
      </c>
      <c r="AK867" s="69">
        <v>1.9301902</v>
      </c>
      <c r="AL867" s="69">
        <v>0</v>
      </c>
      <c r="AM867" s="69">
        <v>8.3930023000000006E-2</v>
      </c>
      <c r="AN867" s="69">
        <v>4.3588560999999997</v>
      </c>
      <c r="AO867" s="69">
        <v>2.1710853000000001</v>
      </c>
      <c r="AQ867" s="116">
        <v>0.49912190000000001</v>
      </c>
      <c r="AR867" s="116">
        <v>0.48409859</v>
      </c>
      <c r="AS867" s="116">
        <v>1.0739106999999999E-2</v>
      </c>
      <c r="AT867" s="116">
        <v>4.2842115999999998E-3</v>
      </c>
      <c r="AU867" s="150">
        <f t="shared" si="476"/>
        <v>2.902269688677132E-5</v>
      </c>
      <c r="AV867" s="150">
        <f t="shared" si="477"/>
        <v>3.9715634326810536E-8</v>
      </c>
      <c r="AW867" s="163">
        <f t="shared" si="478"/>
        <v>0.60002964000000003</v>
      </c>
      <c r="AX867" s="196">
        <v>3.3285374000000001E-6</v>
      </c>
      <c r="AY867" s="196">
        <v>1.0043367000000001E-8</v>
      </c>
      <c r="AZ867" s="196">
        <v>2.7437319000000002E-13</v>
      </c>
      <c r="BA867" s="196">
        <v>1.0035746000000001E-9</v>
      </c>
      <c r="BB867" s="196">
        <v>7.7132167999999997E-16</v>
      </c>
      <c r="BC867" s="196">
        <v>8.5173614000000005E-9</v>
      </c>
      <c r="BD867" s="196">
        <v>2.467732E-5</v>
      </c>
      <c r="BE867" s="196">
        <v>1.3492838999999999E-9</v>
      </c>
      <c r="BF867" s="196">
        <v>2.8283536000000001E-8</v>
      </c>
      <c r="BG867" s="196">
        <v>2.8011759E-11</v>
      </c>
      <c r="BH867" s="196">
        <v>8.0525132999999998E-14</v>
      </c>
      <c r="BI867" s="196">
        <v>9.5633972000000002E-12</v>
      </c>
      <c r="BJ867" s="196">
        <v>1.1900687999999999E-12</v>
      </c>
      <c r="BK867" s="196">
        <v>3.2730348000000001E-13</v>
      </c>
      <c r="BL867" s="196">
        <v>4.6892218000000001E-7</v>
      </c>
      <c r="BM867" s="196">
        <v>5.3839636999999996E-7</v>
      </c>
      <c r="BN867" s="196">
        <v>7.5311683E-21</v>
      </c>
      <c r="BO867" s="108">
        <v>0.19447481999999999</v>
      </c>
      <c r="BP867" s="108">
        <v>0.40555481999999998</v>
      </c>
      <c r="BQ867" s="108">
        <v>0</v>
      </c>
      <c r="BR867" s="108">
        <v>0</v>
      </c>
      <c r="BS867" s="108">
        <v>0</v>
      </c>
      <c r="BU867" s="69">
        <v>1.5730087999999999E-3</v>
      </c>
      <c r="BV867" s="69">
        <v>1.9726063E-4</v>
      </c>
      <c r="BW867" s="172">
        <v>9.9370292000000004E-5</v>
      </c>
      <c r="BX867" s="172">
        <v>1.4068121999999999E-7</v>
      </c>
      <c r="BY867" s="69">
        <v>1.8018036E-4</v>
      </c>
      <c r="BZ867" s="172">
        <v>4.6700774999999997E-6</v>
      </c>
      <c r="CA867" s="172">
        <v>3.1691502999999998E-7</v>
      </c>
      <c r="CB867" s="172">
        <v>6.7611241000000001E-6</v>
      </c>
      <c r="CC867" s="172">
        <v>2.1885216999999998E-6</v>
      </c>
      <c r="CD867" s="172">
        <v>7.7354890000000006E-6</v>
      </c>
      <c r="CE867" s="172">
        <v>2.1871367E-12</v>
      </c>
      <c r="CF867" s="172">
        <v>1.6654217999999999E-17</v>
      </c>
      <c r="CG867" s="172">
        <v>1.4299672999999999E-13</v>
      </c>
      <c r="CH867" s="172">
        <v>3.1209106999999998E-5</v>
      </c>
      <c r="CI867" s="172">
        <v>6.4869502000000005E-5</v>
      </c>
      <c r="CJ867" s="69">
        <v>9.7830611999999992E-4</v>
      </c>
      <c r="CK867" s="69">
        <v>0</v>
      </c>
      <c r="CM867" s="197">
        <v>1.686769E-13</v>
      </c>
      <c r="CN867" s="198">
        <v>3.5538050000000001</v>
      </c>
      <c r="CO867" s="198">
        <v>0.16991057000000001</v>
      </c>
      <c r="CP867" s="198">
        <v>0.13598450000000001</v>
      </c>
      <c r="CQ867" s="197">
        <v>1.8484851000000001E-7</v>
      </c>
      <c r="CR867" s="197">
        <v>4.6076222000000001E-7</v>
      </c>
      <c r="CS867" s="198">
        <v>8.7061967999999997E-3</v>
      </c>
      <c r="CT867" s="198">
        <v>1.9810996000000001</v>
      </c>
      <c r="CU867" s="197">
        <v>1.8705455999999999E-5</v>
      </c>
      <c r="CV867" s="198">
        <v>1.5940821E-3</v>
      </c>
      <c r="CX867" s="166"/>
      <c r="CY867" t="s">
        <v>2319</v>
      </c>
    </row>
    <row r="868" spans="1:103" ht="14.4">
      <c r="A868" t="s">
        <v>684</v>
      </c>
      <c r="B868" s="85" t="s">
        <v>527</v>
      </c>
      <c r="C868" s="113" t="str">
        <f t="shared" si="479"/>
        <v>A.100.30.104</v>
      </c>
      <c r="D868" s="9" t="s">
        <v>10</v>
      </c>
      <c r="E868" s="112" t="s">
        <v>362</v>
      </c>
      <c r="F868" s="115" t="str">
        <f t="shared" si="480"/>
        <v>CuNi18Zn</v>
      </c>
      <c r="G868" s="143">
        <f t="shared" si="481"/>
        <v>4.4276754000000009</v>
      </c>
      <c r="I868" s="118">
        <f t="shared" si="482"/>
        <v>7.2513607241304356</v>
      </c>
      <c r="K868" s="161">
        <f t="shared" si="483"/>
        <v>0.14953544077</v>
      </c>
      <c r="L868" s="161">
        <f t="shared" si="484"/>
        <v>2.3181908895359995</v>
      </c>
      <c r="M868" s="162">
        <f t="shared" si="485"/>
        <v>4.1194830838244361</v>
      </c>
      <c r="N868" s="161">
        <v>0.66415131000000005</v>
      </c>
      <c r="O868" s="132">
        <v>2.2703593999999998</v>
      </c>
      <c r="P868" s="132">
        <v>4.7153859999999999E-2</v>
      </c>
      <c r="Q868" s="132">
        <v>0.1216991</v>
      </c>
      <c r="R868" s="132">
        <v>1.9056463999999999E-2</v>
      </c>
      <c r="S868" s="132">
        <v>5.7460116999999997E-4</v>
      </c>
      <c r="T868" s="132">
        <v>8.2052756000000008E-3</v>
      </c>
      <c r="U868" s="132">
        <v>3.3485627999999999E-4</v>
      </c>
      <c r="V868" s="132">
        <v>4.1062966000000003</v>
      </c>
      <c r="W868" s="132">
        <v>2.6021669999999998E-4</v>
      </c>
      <c r="X868" s="132">
        <v>1.3185735000000001E-2</v>
      </c>
      <c r="Y868" s="164">
        <v>8.2556556000000001E-5</v>
      </c>
      <c r="Z868" s="164">
        <v>7.4882000999999999E-7</v>
      </c>
      <c r="AA868" s="164">
        <v>4.4246256999999998E-12</v>
      </c>
      <c r="AC868" s="118">
        <f t="shared" si="471"/>
        <v>0.66415131000000005</v>
      </c>
      <c r="AD868" s="118">
        <f t="shared" si="472"/>
        <v>2.4673835570499993</v>
      </c>
      <c r="AE868" s="118">
        <f t="shared" si="473"/>
        <v>2.3178488651000095</v>
      </c>
      <c r="AF868" s="118">
        <f t="shared" si="474"/>
        <v>2.3181908895359995</v>
      </c>
      <c r="AG868" s="118">
        <f t="shared" si="475"/>
        <v>4.1194823350044256</v>
      </c>
      <c r="AI868" s="69">
        <v>80.518640000000005</v>
      </c>
      <c r="AJ868" s="69">
        <v>74.520644000000004</v>
      </c>
      <c r="AK868" s="69">
        <v>1.3319205000000001</v>
      </c>
      <c r="AL868" s="69">
        <v>0</v>
      </c>
      <c r="AM868" s="69">
        <v>5.9229482999999999E-2</v>
      </c>
      <c r="AN868" s="69">
        <v>3.0752966000000002</v>
      </c>
      <c r="AO868" s="69">
        <v>1.5315502000000001</v>
      </c>
      <c r="AQ868" s="116">
        <v>0.79718359999999999</v>
      </c>
      <c r="AR868" s="116">
        <v>0.77418222000000003</v>
      </c>
      <c r="AS868" s="116">
        <v>1.6829001E-2</v>
      </c>
      <c r="AT868" s="116">
        <v>6.1723843E-3</v>
      </c>
      <c r="AU868" s="150">
        <f t="shared" si="476"/>
        <v>4.6413801728472189E-5</v>
      </c>
      <c r="AV868" s="150">
        <f t="shared" si="477"/>
        <v>6.2237429926871968E-8</v>
      </c>
      <c r="AW868" s="163">
        <f t="shared" si="478"/>
        <v>0.86447959000000008</v>
      </c>
      <c r="AX868" s="196">
        <v>4.1239066999999998E-6</v>
      </c>
      <c r="AY868" s="196">
        <v>1.2443081E-8</v>
      </c>
      <c r="AZ868" s="196">
        <v>3.3994441000000001E-13</v>
      </c>
      <c r="BA868" s="196">
        <v>7.0786855999999995E-10</v>
      </c>
      <c r="BB868" s="196">
        <v>6.1219391999999998E-16</v>
      </c>
      <c r="BC868" s="196">
        <v>7.7039273000000007E-9</v>
      </c>
      <c r="BD868" s="196">
        <v>4.1863497999999998E-5</v>
      </c>
      <c r="BE868" s="196">
        <v>1.3363106000000001E-9</v>
      </c>
      <c r="BF868" s="196">
        <v>4.8438071E-8</v>
      </c>
      <c r="BG868" s="196">
        <v>1.2916218E-11</v>
      </c>
      <c r="BH868" s="196">
        <v>5.0715571999999999E-14</v>
      </c>
      <c r="BI868" s="196">
        <v>6.4532328000000004E-12</v>
      </c>
      <c r="BJ868" s="196">
        <v>1.3771185999999999E-13</v>
      </c>
      <c r="BK868" s="196">
        <v>6.9504224000000004E-14</v>
      </c>
      <c r="BL868" s="196">
        <v>3.9616792000000003E-8</v>
      </c>
      <c r="BM868" s="196">
        <v>3.7836844000000002E-7</v>
      </c>
      <c r="BN868" s="196">
        <v>5.9774483000000003E-21</v>
      </c>
      <c r="BO868" s="108">
        <v>0.20449996000000001</v>
      </c>
      <c r="BP868" s="108">
        <v>0.65997963000000004</v>
      </c>
      <c r="BQ868" s="108">
        <v>0</v>
      </c>
      <c r="BR868" s="108">
        <v>0</v>
      </c>
      <c r="BS868" s="108">
        <v>0</v>
      </c>
      <c r="BU868" s="69">
        <v>1.7053165999999999E-3</v>
      </c>
      <c r="BV868" s="69">
        <v>3.3555584999999999E-4</v>
      </c>
      <c r="BW868" s="69">
        <v>1.2345534000000001E-4</v>
      </c>
      <c r="BX868" s="172">
        <v>4.0511906000000002E-8</v>
      </c>
      <c r="BY868" s="69">
        <v>2.8888676000000002E-4</v>
      </c>
      <c r="BZ868" s="172">
        <v>3.3161818000000002E-6</v>
      </c>
      <c r="CA868" s="172">
        <v>4.5511928000000001E-8</v>
      </c>
      <c r="CB868" s="172">
        <v>4.8025705999999996E-6</v>
      </c>
      <c r="CC868" s="172">
        <v>7.7318607000000004E-7</v>
      </c>
      <c r="CD868" s="172">
        <v>5.4353287999999997E-6</v>
      </c>
      <c r="CE868" s="172">
        <v>1.7359188000000001E-12</v>
      </c>
      <c r="CF868" s="172">
        <v>1.3218364E-17</v>
      </c>
      <c r="CG868" s="172">
        <v>1.1349575E-13</v>
      </c>
      <c r="CH868" s="172">
        <v>4.4757572999999999E-5</v>
      </c>
      <c r="CI868" s="172">
        <v>9.1277970999999996E-5</v>
      </c>
      <c r="CJ868" s="69">
        <v>8.0696979000000003E-4</v>
      </c>
      <c r="CK868" s="69">
        <v>0</v>
      </c>
      <c r="CM868" s="197">
        <v>1.3387795999999999E-13</v>
      </c>
      <c r="CN868" s="198">
        <v>4.4205499000000001</v>
      </c>
      <c r="CO868" s="198">
        <v>0.16592535999999999</v>
      </c>
      <c r="CP868" s="198">
        <v>0.23030813</v>
      </c>
      <c r="CQ868" s="197">
        <v>5.4663602999999998E-9</v>
      </c>
      <c r="CR868" s="197">
        <v>3.2264729000000001E-7</v>
      </c>
      <c r="CS868" s="198">
        <v>1.4352854999999999E-2</v>
      </c>
      <c r="CT868" s="198">
        <v>0.16672761999999999</v>
      </c>
      <c r="CU868" s="197">
        <v>8.6498973999999999E-6</v>
      </c>
      <c r="CV868" s="198">
        <v>1.1300955E-3</v>
      </c>
      <c r="CX868" s="166"/>
      <c r="CY868" t="s">
        <v>2320</v>
      </c>
    </row>
    <row r="869" spans="1:103" ht="14.4">
      <c r="A869" t="s">
        <v>685</v>
      </c>
      <c r="B869" s="85" t="s">
        <v>527</v>
      </c>
      <c r="C869" s="113" t="str">
        <f t="shared" si="479"/>
        <v>A.100.30.105</v>
      </c>
      <c r="D869" s="9" t="s">
        <v>10</v>
      </c>
      <c r="E869" s="112" t="s">
        <v>362</v>
      </c>
      <c r="F869" s="115" t="str">
        <f t="shared" si="480"/>
        <v>CuNi44Mn</v>
      </c>
      <c r="G869" s="143">
        <f t="shared" si="481"/>
        <v>6.5027125333333338</v>
      </c>
      <c r="I869" s="118">
        <f t="shared" si="482"/>
        <v>13.148371540128037</v>
      </c>
      <c r="K869" s="161">
        <f t="shared" si="483"/>
        <v>0.26806359079999997</v>
      </c>
      <c r="L869" s="161">
        <f t="shared" si="484"/>
        <v>5.3207870006539997</v>
      </c>
      <c r="M869" s="162">
        <f t="shared" si="485"/>
        <v>6.5841140686740394</v>
      </c>
      <c r="N869" s="161">
        <v>0.97540687999999998</v>
      </c>
      <c r="O869" s="132">
        <v>5.2711573999999999</v>
      </c>
      <c r="P869" s="132">
        <v>4.7805693000000003E-2</v>
      </c>
      <c r="Q869" s="132">
        <v>0.24187628999999999</v>
      </c>
      <c r="R869" s="132">
        <v>1.7016420000000001E-2</v>
      </c>
      <c r="S869" s="132">
        <v>1.8627280999999999E-3</v>
      </c>
      <c r="T869" s="132">
        <v>7.3081526999999999E-3</v>
      </c>
      <c r="U869" s="132">
        <v>1.5109520000000001E-3</v>
      </c>
      <c r="V869" s="132">
        <v>6.5697730999999999</v>
      </c>
      <c r="W869" s="132">
        <v>2.3754974000000001E-4</v>
      </c>
      <c r="X869" s="132">
        <v>1.416389E-2</v>
      </c>
      <c r="Y869" s="164">
        <v>7.5405913999999994E-5</v>
      </c>
      <c r="Z869" s="132">
        <v>1.7707867000000001E-4</v>
      </c>
      <c r="AA869" s="164">
        <v>4.0392052999999998E-12</v>
      </c>
      <c r="AC869" s="118">
        <f t="shared" si="471"/>
        <v>0.97540687999999998</v>
      </c>
      <c r="AD869" s="118">
        <f t="shared" si="472"/>
        <v>5.5885376357999998</v>
      </c>
      <c r="AE869" s="118">
        <f t="shared" si="473"/>
        <v>5.3206511236700003</v>
      </c>
      <c r="AF869" s="118">
        <f t="shared" si="474"/>
        <v>5.3207870006539997</v>
      </c>
      <c r="AG869" s="118">
        <f t="shared" si="475"/>
        <v>6.5839369900040392</v>
      </c>
      <c r="AI869" s="69">
        <v>118.98536</v>
      </c>
      <c r="AJ869" s="69">
        <v>113.63972</v>
      </c>
      <c r="AK869" s="69">
        <v>1.2433164999999999</v>
      </c>
      <c r="AL869" s="69">
        <v>0</v>
      </c>
      <c r="AM869" s="69">
        <v>5.2073659000000001E-2</v>
      </c>
      <c r="AN869" s="69">
        <v>2.7036964999999999</v>
      </c>
      <c r="AO869" s="69">
        <v>1.3465536</v>
      </c>
      <c r="AQ869" s="116">
        <v>1.7704377</v>
      </c>
      <c r="AR869" s="116">
        <v>1.724712</v>
      </c>
      <c r="AS869" s="116">
        <v>3.5776323999999998E-2</v>
      </c>
      <c r="AT869" s="116">
        <v>9.9494162999999997E-3</v>
      </c>
      <c r="AU869" s="150">
        <f t="shared" si="476"/>
        <v>1.0339999899892886E-4</v>
      </c>
      <c r="AV869" s="150">
        <f t="shared" si="477"/>
        <v>1.3230888766259548E-7</v>
      </c>
      <c r="AW869" s="163">
        <f t="shared" si="478"/>
        <v>1.3934757100000001</v>
      </c>
      <c r="AX869" s="196">
        <v>6.0477306999999997E-6</v>
      </c>
      <c r="AY869" s="196">
        <v>1.8247691E-8</v>
      </c>
      <c r="AZ869" s="196">
        <v>4.9853686999999998E-13</v>
      </c>
      <c r="BA869" s="196">
        <v>6.2223937E-10</v>
      </c>
      <c r="BB869" s="196">
        <v>5.5886692000000001E-16</v>
      </c>
      <c r="BC869" s="196">
        <v>1.1082118999999999E-8</v>
      </c>
      <c r="BD869" s="196">
        <v>9.6281925999999995E-5</v>
      </c>
      <c r="BE869" s="196">
        <v>2.1586831E-9</v>
      </c>
      <c r="BF869" s="196">
        <v>1.1186577E-7</v>
      </c>
      <c r="BG869" s="196">
        <v>2.7521011999999998E-11</v>
      </c>
      <c r="BH869" s="196">
        <v>4.7461689999999999E-14</v>
      </c>
      <c r="BI869" s="196">
        <v>6.3731786000000001E-12</v>
      </c>
      <c r="BJ869" s="196">
        <v>1.8484223E-12</v>
      </c>
      <c r="BK869" s="196">
        <v>4.5495112999999998E-13</v>
      </c>
      <c r="BL869" s="196">
        <v>7.2275124000000003E-7</v>
      </c>
      <c r="BM869" s="196">
        <v>3.3588670000000002E-7</v>
      </c>
      <c r="BN869" s="196">
        <v>5.4567647000000002E-21</v>
      </c>
      <c r="BO869" s="108">
        <v>0.33273751000000001</v>
      </c>
      <c r="BP869" s="108">
        <v>1.0607382000000001</v>
      </c>
      <c r="BQ869" s="108">
        <v>0</v>
      </c>
      <c r="BR869" s="108">
        <v>0</v>
      </c>
      <c r="BS869" s="108">
        <v>0</v>
      </c>
      <c r="BU869" s="69">
        <v>2.4821648000000001E-3</v>
      </c>
      <c r="BV869" s="69">
        <v>7.7265384999999995E-4</v>
      </c>
      <c r="BW869" s="69">
        <v>1.8131288E-4</v>
      </c>
      <c r="BX869" s="172">
        <v>1.7821944E-7</v>
      </c>
      <c r="BY869" s="69">
        <v>6.4743516000000004E-4</v>
      </c>
      <c r="BZ869" s="172">
        <v>2.9207897999999999E-6</v>
      </c>
      <c r="CA869" s="172">
        <v>4.6067429000000001E-7</v>
      </c>
      <c r="CB869" s="172">
        <v>4.2303563999999996E-6</v>
      </c>
      <c r="CC869" s="172">
        <v>2.5033807999999998E-6</v>
      </c>
      <c r="CD869" s="172">
        <v>4.8420703E-6</v>
      </c>
      <c r="CE869" s="172">
        <v>1.5847064E-12</v>
      </c>
      <c r="CF869" s="172">
        <v>1.2066939E-17</v>
      </c>
      <c r="CG869" s="172">
        <v>1.0360936E-13</v>
      </c>
      <c r="CH869" s="172">
        <v>9.6137805999999996E-5</v>
      </c>
      <c r="CI869" s="69">
        <v>1.3829565000000001E-4</v>
      </c>
      <c r="CJ869" s="69">
        <v>6.3119399999999996E-4</v>
      </c>
      <c r="CK869" s="69">
        <v>0</v>
      </c>
      <c r="CM869" s="197">
        <v>1.2221612E-13</v>
      </c>
      <c r="CN869" s="198">
        <v>6.4964430999999996</v>
      </c>
      <c r="CO869" s="198">
        <v>0.26312478</v>
      </c>
      <c r="CP869" s="198">
        <v>0.52927774999999999</v>
      </c>
      <c r="CQ869" s="197">
        <v>2.9997400999999999E-7</v>
      </c>
      <c r="CR869" s="197">
        <v>2.8970682000000002E-7</v>
      </c>
      <c r="CS869" s="198">
        <v>3.2589447000000001E-2</v>
      </c>
      <c r="CT869" s="198">
        <v>3.0886708999999999</v>
      </c>
      <c r="CU869" s="197">
        <v>1.8340927E-5</v>
      </c>
      <c r="CV869" s="198">
        <v>9.964001699999999E-4</v>
      </c>
      <c r="CX869" s="166"/>
      <c r="CY869" t="s">
        <v>2321</v>
      </c>
    </row>
    <row r="870" spans="1:103" ht="14.4">
      <c r="A870" t="s">
        <v>686</v>
      </c>
      <c r="B870" s="85" t="s">
        <v>527</v>
      </c>
      <c r="C870" s="113" t="str">
        <f t="shared" si="479"/>
        <v>A.100.30.106</v>
      </c>
      <c r="D870" s="9" t="s">
        <v>10</v>
      </c>
      <c r="E870" s="112" t="s">
        <v>362</v>
      </c>
      <c r="F870" s="115" t="str">
        <f t="shared" si="480"/>
        <v>CuSn6.7P</v>
      </c>
      <c r="G870" s="143">
        <f t="shared" si="481"/>
        <v>3.1978474000000001</v>
      </c>
      <c r="I870" s="118">
        <f t="shared" si="482"/>
        <v>5.0090258021757474</v>
      </c>
      <c r="K870" s="161">
        <f t="shared" si="483"/>
        <v>0.11307661919999999</v>
      </c>
      <c r="L870" s="161">
        <f t="shared" si="484"/>
        <v>0.31651985496999996</v>
      </c>
      <c r="M870" s="162">
        <f t="shared" si="485"/>
        <v>4.0997522180057473</v>
      </c>
      <c r="N870" s="161">
        <v>0.47967711000000002</v>
      </c>
      <c r="O870" s="132">
        <v>0.21535096000000001</v>
      </c>
      <c r="P870" s="132">
        <v>9.4744603999999996E-2</v>
      </c>
      <c r="Q870" s="132">
        <v>5.1602693999999998E-2</v>
      </c>
      <c r="R870" s="132">
        <v>4.0286468999999998E-2</v>
      </c>
      <c r="S870" s="132">
        <v>1.2300481999999999E-3</v>
      </c>
      <c r="T870" s="132">
        <v>1.9957407999999999E-2</v>
      </c>
      <c r="U870" s="132">
        <v>5.9790859000000002E-3</v>
      </c>
      <c r="V870" s="132">
        <v>4.0537257000000002</v>
      </c>
      <c r="W870" s="132">
        <v>3.3800969999999998E-4</v>
      </c>
      <c r="X870" s="132">
        <v>2.5953284E-2</v>
      </c>
      <c r="Y870" s="132">
        <v>1.0719537E-4</v>
      </c>
      <c r="Z870" s="132">
        <v>2.0073233999999999E-2</v>
      </c>
      <c r="AA870" s="164">
        <v>5.7473883E-12</v>
      </c>
      <c r="AC870" s="118">
        <f t="shared" si="471"/>
        <v>0.47967711000000002</v>
      </c>
      <c r="AD870" s="118">
        <f t="shared" si="472"/>
        <v>0.42915126910000001</v>
      </c>
      <c r="AE870" s="118">
        <f t="shared" si="473"/>
        <v>0.3361478839</v>
      </c>
      <c r="AF870" s="118">
        <f t="shared" si="474"/>
        <v>0.31651985497000001</v>
      </c>
      <c r="AG870" s="118">
        <f t="shared" si="475"/>
        <v>4.0796789840057475</v>
      </c>
      <c r="AI870" s="69">
        <v>42.369846000000003</v>
      </c>
      <c r="AJ870" s="69">
        <v>32.330343999999997</v>
      </c>
      <c r="AK870" s="69">
        <v>3.0272752999999999</v>
      </c>
      <c r="AL870" s="69">
        <v>0</v>
      </c>
      <c r="AM870" s="69">
        <v>8.8980795000000001E-2</v>
      </c>
      <c r="AN870" s="69">
        <v>4.6213698000000001</v>
      </c>
      <c r="AO870" s="69">
        <v>2.3018755999999998</v>
      </c>
      <c r="AQ870" s="116">
        <v>0.15393026000000001</v>
      </c>
      <c r="AR870" s="116">
        <v>0.14644905</v>
      </c>
      <c r="AS870" s="116">
        <v>4.4538503999999998E-3</v>
      </c>
      <c r="AT870" s="116">
        <v>3.0273572000000001E-3</v>
      </c>
      <c r="AU870" s="150">
        <f t="shared" si="476"/>
        <v>8.7799192006952131E-6</v>
      </c>
      <c r="AV870" s="150">
        <f t="shared" si="477"/>
        <v>1.6471340198462769E-8</v>
      </c>
      <c r="AW870" s="163">
        <f t="shared" si="478"/>
        <v>0.42399960000000003</v>
      </c>
      <c r="AX870" s="196">
        <v>2.9901396E-6</v>
      </c>
      <c r="AY870" s="196">
        <v>9.0223605000000004E-9</v>
      </c>
      <c r="AZ870" s="196">
        <v>2.4647629000000003E-13</v>
      </c>
      <c r="BA870" s="196">
        <v>1.0640858000000001E-9</v>
      </c>
      <c r="BB870" s="196">
        <v>7.9521216999999996E-16</v>
      </c>
      <c r="BC870" s="196">
        <v>7.3443941000000002E-9</v>
      </c>
      <c r="BD870" s="196">
        <v>4.8553900000000003E-6</v>
      </c>
      <c r="BE870" s="196">
        <v>1.0459853E-9</v>
      </c>
      <c r="BF870" s="196">
        <v>5.1665799000000001E-9</v>
      </c>
      <c r="BG870" s="196">
        <v>1.1845611E-9</v>
      </c>
      <c r="BH870" s="196">
        <v>7.6221474999999996E-14</v>
      </c>
      <c r="BI870" s="196">
        <v>4.9381711000000001E-11</v>
      </c>
      <c r="BJ870" s="196">
        <v>1.5906655E-12</v>
      </c>
      <c r="BK870" s="196">
        <v>5.5832419E-13</v>
      </c>
      <c r="BL870" s="196">
        <v>1.0979712E-7</v>
      </c>
      <c r="BM870" s="196">
        <v>8.16184E-7</v>
      </c>
      <c r="BN870" s="196">
        <v>7.7644345999999993E-21</v>
      </c>
      <c r="BO870" s="108">
        <v>0.22412219</v>
      </c>
      <c r="BP870" s="108">
        <v>0.19987741000000001</v>
      </c>
      <c r="BQ870" s="108">
        <v>0</v>
      </c>
      <c r="BR870" s="108">
        <v>0</v>
      </c>
      <c r="BS870" s="108">
        <v>0</v>
      </c>
      <c r="BU870" s="69">
        <v>2.6079253999999998E-3</v>
      </c>
      <c r="BV870" s="172">
        <v>3.8019338999999997E-5</v>
      </c>
      <c r="BW870" s="172">
        <v>8.9164469999999994E-5</v>
      </c>
      <c r="BX870" s="172">
        <v>7.0260414999999997E-7</v>
      </c>
      <c r="BY870" s="172">
        <v>5.0072774000000002E-5</v>
      </c>
      <c r="BZ870" s="172">
        <v>4.9465376E-6</v>
      </c>
      <c r="CA870" s="172">
        <v>3.0385248E-5</v>
      </c>
      <c r="CB870" s="172">
        <v>7.1610105000000001E-6</v>
      </c>
      <c r="CC870" s="172">
        <v>1.7595474E-6</v>
      </c>
      <c r="CD870" s="172">
        <v>1.3224729999999999E-5</v>
      </c>
      <c r="CE870" s="172">
        <v>2.2548799000000001E-12</v>
      </c>
      <c r="CF870" s="172">
        <v>1.7170056999999999E-17</v>
      </c>
      <c r="CG870" s="172">
        <v>1.4742584E-13</v>
      </c>
      <c r="CH870" s="172">
        <v>1.1902868E-5</v>
      </c>
      <c r="CI870" s="172">
        <v>4.2184595999999998E-5</v>
      </c>
      <c r="CJ870" s="69">
        <v>2.3184016000000001E-3</v>
      </c>
      <c r="CK870" s="69">
        <v>0</v>
      </c>
      <c r="CM870" s="197">
        <v>1.7390141000000001E-13</v>
      </c>
      <c r="CN870" s="198">
        <v>3.1871752999999998</v>
      </c>
      <c r="CO870" s="198">
        <v>0.13454711</v>
      </c>
      <c r="CP870" s="198">
        <v>2.7094354000000001E-2</v>
      </c>
      <c r="CQ870" s="197">
        <v>2.7474572999999999E-8</v>
      </c>
      <c r="CR870" s="197">
        <v>9.1892692999999996E-7</v>
      </c>
      <c r="CS870" s="198">
        <v>2.0758349999999998E-3</v>
      </c>
      <c r="CT870" s="198">
        <v>1.1827133000000001</v>
      </c>
      <c r="CU870" s="198">
        <v>7.8682782000000001E-4</v>
      </c>
      <c r="CV870" s="198">
        <v>1.6852667E-3</v>
      </c>
      <c r="CX870" s="166"/>
      <c r="CY870" t="s">
        <v>2322</v>
      </c>
    </row>
    <row r="871" spans="1:103" ht="14.4">
      <c r="A871" t="s">
        <v>687</v>
      </c>
      <c r="B871" s="85" t="s">
        <v>527</v>
      </c>
      <c r="C871" s="113" t="str">
        <f t="shared" si="479"/>
        <v>A.100.30.107</v>
      </c>
      <c r="D871" s="9" t="s">
        <v>10</v>
      </c>
      <c r="E871" s="112" t="s">
        <v>362</v>
      </c>
      <c r="F871" s="115" t="str">
        <f t="shared" si="480"/>
        <v>CuSn8</v>
      </c>
      <c r="G871" s="143">
        <f t="shared" si="481"/>
        <v>3.2999238000000002</v>
      </c>
      <c r="I871" s="118">
        <f t="shared" si="482"/>
        <v>5.2841009235956742</v>
      </c>
      <c r="K871" s="161">
        <f t="shared" si="483"/>
        <v>0.1154019235</v>
      </c>
      <c r="L871" s="161">
        <f t="shared" si="484"/>
        <v>0.33683573608999995</v>
      </c>
      <c r="M871" s="162">
        <f t="shared" si="485"/>
        <v>4.3368746940056742</v>
      </c>
      <c r="N871" s="161">
        <v>0.49498857000000002</v>
      </c>
      <c r="O871" s="132">
        <v>0.22906679999999999</v>
      </c>
      <c r="P871" s="132">
        <v>0.1002895</v>
      </c>
      <c r="Q871" s="132">
        <v>5.0636391000000003E-2</v>
      </c>
      <c r="R871" s="132">
        <v>4.2194845000000002E-2</v>
      </c>
      <c r="S871" s="132">
        <v>1.2902215E-3</v>
      </c>
      <c r="T871" s="132">
        <v>2.1280466000000001E-2</v>
      </c>
      <c r="U871" s="132">
        <v>7.0399631000000002E-3</v>
      </c>
      <c r="V871" s="132">
        <v>4.2855778000000004</v>
      </c>
      <c r="W871" s="132">
        <v>3.3365764E-4</v>
      </c>
      <c r="X871" s="132">
        <v>2.7329053999999998E-2</v>
      </c>
      <c r="Y871" s="132">
        <v>1.0581535E-4</v>
      </c>
      <c r="Z871" s="132">
        <v>2.3967840000000001E-2</v>
      </c>
      <c r="AA871" s="164">
        <v>5.6733875999999997E-12</v>
      </c>
      <c r="AC871" s="118">
        <f t="shared" si="471"/>
        <v>0.49498857000000002</v>
      </c>
      <c r="AD871" s="118">
        <f t="shared" si="472"/>
        <v>0.45179818659999998</v>
      </c>
      <c r="AE871" s="118">
        <f t="shared" si="473"/>
        <v>0.3603641031</v>
      </c>
      <c r="AF871" s="118">
        <f t="shared" si="474"/>
        <v>0.33683573609</v>
      </c>
      <c r="AG871" s="118">
        <f t="shared" si="475"/>
        <v>4.3129068540056741</v>
      </c>
      <c r="AI871" s="69">
        <v>42.070897000000002</v>
      </c>
      <c r="AJ871" s="69">
        <v>31.948243999999999</v>
      </c>
      <c r="AK871" s="69">
        <v>3.2007113999999999</v>
      </c>
      <c r="AL871" s="69">
        <v>0</v>
      </c>
      <c r="AM871" s="69">
        <v>8.7835119000000003E-2</v>
      </c>
      <c r="AN871" s="69">
        <v>4.5618680999999999</v>
      </c>
      <c r="AO871" s="69">
        <v>2.2722387999999998</v>
      </c>
      <c r="AQ871" s="116">
        <v>0.16057531</v>
      </c>
      <c r="AR871" s="116">
        <v>0.15280394</v>
      </c>
      <c r="AS871" s="116">
        <v>4.6662405000000001E-3</v>
      </c>
      <c r="AT871" s="116">
        <v>3.1051329999999999E-3</v>
      </c>
      <c r="AU871" s="150">
        <f t="shared" si="476"/>
        <v>9.160907627384971E-6</v>
      </c>
      <c r="AV871" s="150">
        <f t="shared" si="477"/>
        <v>1.7256806572960665E-8</v>
      </c>
      <c r="AW871" s="163">
        <f t="shared" si="478"/>
        <v>0.43489257999999997</v>
      </c>
      <c r="AX871" s="196">
        <v>3.0845771E-6</v>
      </c>
      <c r="AY871" s="196">
        <v>9.3072961000000003E-9</v>
      </c>
      <c r="AZ871" s="196">
        <v>2.5426148999999999E-13</v>
      </c>
      <c r="BA871" s="196">
        <v>1.0503852000000001E-9</v>
      </c>
      <c r="BB871" s="196">
        <v>7.8497338999999999E-16</v>
      </c>
      <c r="BC871" s="196">
        <v>7.2408513999999999E-9</v>
      </c>
      <c r="BD871" s="196">
        <v>5.0923928999999998E-6</v>
      </c>
      <c r="BE871" s="196">
        <v>1.0303932E-9</v>
      </c>
      <c r="BF871" s="196">
        <v>5.4489361E-9</v>
      </c>
      <c r="BG871" s="196">
        <v>1.4103841999999999E-9</v>
      </c>
      <c r="BH871" s="196">
        <v>7.5240082999999994E-14</v>
      </c>
      <c r="BI871" s="196">
        <v>5.6957468000000002E-11</v>
      </c>
      <c r="BJ871" s="196">
        <v>1.8636599000000001E-12</v>
      </c>
      <c r="BK871" s="196">
        <v>6.4634347999999998E-13</v>
      </c>
      <c r="BL871" s="196">
        <v>1.1877926999999999E-7</v>
      </c>
      <c r="BM871" s="196">
        <v>8.5686711999999995E-7</v>
      </c>
      <c r="BN871" s="196">
        <v>7.6644632999999997E-21</v>
      </c>
      <c r="BO871" s="108">
        <v>0.23731719000000001</v>
      </c>
      <c r="BP871" s="108">
        <v>0.19757538999999999</v>
      </c>
      <c r="BQ871" s="108">
        <v>0</v>
      </c>
      <c r="BR871" s="108">
        <v>0</v>
      </c>
      <c r="BS871" s="108">
        <v>0</v>
      </c>
      <c r="BU871" s="69">
        <v>2.8572171E-3</v>
      </c>
      <c r="BV871" s="172">
        <v>3.9935370000000002E-5</v>
      </c>
      <c r="BW871" s="172">
        <v>9.2010630999999994E-5</v>
      </c>
      <c r="BX871" s="172">
        <v>8.2692076E-7</v>
      </c>
      <c r="BY871" s="172">
        <v>5.1409548000000001E-5</v>
      </c>
      <c r="BZ871" s="172">
        <v>4.8833914999999998E-6</v>
      </c>
      <c r="CA871" s="172">
        <v>3.6266739999999999E-5</v>
      </c>
      <c r="CB871" s="172">
        <v>7.0696330000000003E-6</v>
      </c>
      <c r="CC871" s="172">
        <v>1.8608903E-6</v>
      </c>
      <c r="CD871" s="172">
        <v>1.4102248E-5</v>
      </c>
      <c r="CE871" s="172">
        <v>2.2258471000000002E-12</v>
      </c>
      <c r="CF871" s="172">
        <v>1.6948982999999999E-17</v>
      </c>
      <c r="CG871" s="172">
        <v>1.4552764999999999E-13</v>
      </c>
      <c r="CH871" s="172">
        <v>1.1848006E-5</v>
      </c>
      <c r="CI871" s="172">
        <v>4.1952795000000002E-5</v>
      </c>
      <c r="CJ871" s="69">
        <v>2.5550509E-3</v>
      </c>
      <c r="CK871" s="69">
        <v>0</v>
      </c>
      <c r="CM871" s="197">
        <v>1.7166234000000001E-13</v>
      </c>
      <c r="CN871" s="198">
        <v>3.2893884999999998</v>
      </c>
      <c r="CO871" s="198">
        <v>0.13256180000000001</v>
      </c>
      <c r="CP871" s="198">
        <v>2.8391467E-2</v>
      </c>
      <c r="CQ871" s="197">
        <v>3.1105898000000001E-8</v>
      </c>
      <c r="CR871" s="197">
        <v>9.9694756000000009E-7</v>
      </c>
      <c r="CS871" s="198">
        <v>2.1496715999999999E-3</v>
      </c>
      <c r="CT871" s="198">
        <v>1.3638927999999999</v>
      </c>
      <c r="CU871" s="198">
        <v>9.3680564000000002E-4</v>
      </c>
      <c r="CV871" s="198">
        <v>1.6637589999999999E-3</v>
      </c>
      <c r="CX871" s="166"/>
      <c r="CY871" t="s">
        <v>2323</v>
      </c>
    </row>
    <row r="872" spans="1:103" ht="14.4">
      <c r="A872" t="s">
        <v>688</v>
      </c>
      <c r="B872" s="85" t="s">
        <v>527</v>
      </c>
      <c r="C872" s="113" t="str">
        <f t="shared" si="479"/>
        <v>A.100.30.108</v>
      </c>
      <c r="D872" s="9" t="s">
        <v>10</v>
      </c>
      <c r="E872" s="112" t="s">
        <v>362</v>
      </c>
      <c r="F872" s="115" t="str">
        <f t="shared" si="480"/>
        <v>CuZn15</v>
      </c>
      <c r="G872" s="143">
        <f t="shared" si="481"/>
        <v>2.8295028000000002</v>
      </c>
      <c r="I872" s="118">
        <f t="shared" si="482"/>
        <v>3.4067687455531144</v>
      </c>
      <c r="K872" s="161">
        <f t="shared" si="483"/>
        <v>8.6632779500000007E-2</v>
      </c>
      <c r="L872" s="161">
        <f t="shared" si="484"/>
        <v>0.22550461784999998</v>
      </c>
      <c r="M872" s="162">
        <f t="shared" si="485"/>
        <v>2.6702059282031145</v>
      </c>
      <c r="N872" s="161">
        <v>0.42442542</v>
      </c>
      <c r="O872" s="132">
        <v>0.16697134</v>
      </c>
      <c r="P872" s="132">
        <v>5.7664466999999997E-2</v>
      </c>
      <c r="Q872" s="132">
        <v>4.8539681000000001E-2</v>
      </c>
      <c r="R872" s="132">
        <v>2.6066457000000001E-2</v>
      </c>
      <c r="S872" s="132">
        <v>7.8699749999999995E-4</v>
      </c>
      <c r="T872" s="132">
        <v>1.1239644E-2</v>
      </c>
      <c r="U872" s="132">
        <v>4.4396506999999999E-4</v>
      </c>
      <c r="V872" s="132">
        <v>2.6540042000000001</v>
      </c>
      <c r="W872" s="132">
        <v>3.2255083E-4</v>
      </c>
      <c r="X872" s="132">
        <v>1.6200800000000001E-2</v>
      </c>
      <c r="Y872" s="132">
        <v>1.0229495000000001E-4</v>
      </c>
      <c r="Z872" s="164">
        <v>9.2819763000000005E-7</v>
      </c>
      <c r="AA872" s="164">
        <v>5.4845316000000004E-12</v>
      </c>
      <c r="AC872" s="118">
        <f t="shared" si="471"/>
        <v>0.42442542</v>
      </c>
      <c r="AD872" s="118">
        <f t="shared" si="472"/>
        <v>0.31171255157</v>
      </c>
      <c r="AE872" s="118">
        <f t="shared" si="473"/>
        <v>0.22508070026763</v>
      </c>
      <c r="AF872" s="118">
        <f t="shared" si="474"/>
        <v>0.22550461784999998</v>
      </c>
      <c r="AG872" s="118">
        <f t="shared" si="475"/>
        <v>2.6702050000054847</v>
      </c>
      <c r="AI872" s="69">
        <v>48.342185000000001</v>
      </c>
      <c r="AJ872" s="69">
        <v>40.121730999999997</v>
      </c>
      <c r="AK872" s="69">
        <v>1.8247818</v>
      </c>
      <c r="AL872" s="69">
        <v>0</v>
      </c>
      <c r="AM872" s="69">
        <v>8.1166652000000006E-2</v>
      </c>
      <c r="AN872" s="69">
        <v>4.2151173999999996</v>
      </c>
      <c r="AO872" s="69">
        <v>2.0993884</v>
      </c>
      <c r="AQ872" s="116">
        <v>0.12536712999999999</v>
      </c>
      <c r="AR872" s="116">
        <v>0.11879405</v>
      </c>
      <c r="AS872" s="116">
        <v>3.5337565E-3</v>
      </c>
      <c r="AT872" s="116">
        <v>3.0393233000000001E-3</v>
      </c>
      <c r="AU872" s="150">
        <f t="shared" si="476"/>
        <v>7.1219454874288433E-6</v>
      </c>
      <c r="AV872" s="150">
        <f t="shared" si="477"/>
        <v>1.306862625963341E-8</v>
      </c>
      <c r="AW872" s="163">
        <f t="shared" si="478"/>
        <v>0.42567553999999996</v>
      </c>
      <c r="AX872" s="196">
        <v>2.6463439E-6</v>
      </c>
      <c r="AY872" s="196">
        <v>7.9850122000000006E-9</v>
      </c>
      <c r="AZ872" s="196">
        <v>2.1813684999999999E-13</v>
      </c>
      <c r="BA872" s="196">
        <v>9.704646700000001E-10</v>
      </c>
      <c r="BB872" s="196">
        <v>7.5884316000000004E-16</v>
      </c>
      <c r="BC872" s="196">
        <v>6.7561519999999999E-9</v>
      </c>
      <c r="BD872" s="196">
        <v>3.8948351000000002E-6</v>
      </c>
      <c r="BE872" s="196">
        <v>9.6598778999999997E-10</v>
      </c>
      <c r="BF872" s="196">
        <v>4.0905418000000004E-9</v>
      </c>
      <c r="BG872" s="196">
        <v>1.7707387E-11</v>
      </c>
      <c r="BH872" s="196">
        <v>6.9519452999999994E-14</v>
      </c>
      <c r="BI872" s="196">
        <v>8.8427354999999994E-12</v>
      </c>
      <c r="BJ872" s="196">
        <v>1.5714687000000001E-13</v>
      </c>
      <c r="BK872" s="196">
        <v>8.9543953000000004E-14</v>
      </c>
      <c r="BL872" s="196">
        <v>5.431313E-8</v>
      </c>
      <c r="BM872" s="196">
        <v>5.1872674000000002E-7</v>
      </c>
      <c r="BN872" s="196">
        <v>7.4093284000000004E-21</v>
      </c>
      <c r="BO872" s="108">
        <v>0.13810091999999999</v>
      </c>
      <c r="BP872" s="108">
        <v>0.28757462</v>
      </c>
      <c r="BQ872" s="108">
        <v>0</v>
      </c>
      <c r="BR872" s="108">
        <v>0</v>
      </c>
      <c r="BS872" s="108">
        <v>0</v>
      </c>
      <c r="BU872" s="69">
        <v>1.2542562999999999E-3</v>
      </c>
      <c r="BV872" s="172">
        <v>3.0394284000000001E-5</v>
      </c>
      <c r="BW872" s="172">
        <v>7.8894046E-5</v>
      </c>
      <c r="BX872" s="172">
        <v>5.3713013E-8</v>
      </c>
      <c r="BY872" s="172">
        <v>4.2140859999999999E-5</v>
      </c>
      <c r="BZ872" s="172">
        <v>4.5203343000000001E-6</v>
      </c>
      <c r="CA872" s="172">
        <v>6.2388127E-8</v>
      </c>
      <c r="CB872" s="172">
        <v>6.5446366999999997E-6</v>
      </c>
      <c r="CC872" s="172">
        <v>1.0585978999999999E-6</v>
      </c>
      <c r="CD872" s="172">
        <v>7.4446733000000002E-6</v>
      </c>
      <c r="CE872" s="172">
        <v>2.1517530000000001E-12</v>
      </c>
      <c r="CF872" s="172">
        <v>1.6384784000000001E-17</v>
      </c>
      <c r="CG872" s="172">
        <v>1.4068332E-13</v>
      </c>
      <c r="CH872" s="172">
        <v>1.0859333999999999E-5</v>
      </c>
      <c r="CI872" s="172">
        <v>5.0206383999999997E-5</v>
      </c>
      <c r="CJ872" s="69">
        <v>1.0220771E-3</v>
      </c>
      <c r="CK872" s="69">
        <v>0</v>
      </c>
      <c r="CM872" s="197">
        <v>1.6594803E-13</v>
      </c>
      <c r="CN872" s="198">
        <v>2.8197606</v>
      </c>
      <c r="CO872" s="198">
        <v>0.12415945</v>
      </c>
      <c r="CP872" s="198">
        <v>2.1784263000000002E-2</v>
      </c>
      <c r="CQ872" s="197">
        <v>7.4921844999999994E-9</v>
      </c>
      <c r="CR872" s="197">
        <v>4.4209953999999999E-7</v>
      </c>
      <c r="CS872" s="198">
        <v>1.7139923E-3</v>
      </c>
      <c r="CT872" s="198">
        <v>0.21294484</v>
      </c>
      <c r="CU872" s="197">
        <v>1.1858510000000001E-5</v>
      </c>
      <c r="CV872" s="198">
        <v>1.5401614000000001E-3</v>
      </c>
      <c r="CX872" s="166"/>
      <c r="CY872" t="s">
        <v>2324</v>
      </c>
    </row>
    <row r="873" spans="1:103" ht="14.4">
      <c r="A873" t="s">
        <v>689</v>
      </c>
      <c r="B873" s="85" t="s">
        <v>527</v>
      </c>
      <c r="C873" s="113" t="str">
        <f t="shared" si="479"/>
        <v>A.100.30.109</v>
      </c>
      <c r="D873" s="9" t="s">
        <v>10</v>
      </c>
      <c r="E873" s="112" t="s">
        <v>362</v>
      </c>
      <c r="F873" s="115" t="str">
        <f t="shared" si="480"/>
        <v>CuZn30</v>
      </c>
      <c r="G873" s="143">
        <f t="shared" si="481"/>
        <v>2.9719457333333335</v>
      </c>
      <c r="I873" s="118">
        <f t="shared" si="482"/>
        <v>3.2001771979154725</v>
      </c>
      <c r="K873" s="161">
        <f t="shared" si="483"/>
        <v>7.1550744479999998E-2</v>
      </c>
      <c r="L873" s="161">
        <f t="shared" si="484"/>
        <v>0.23790084068699999</v>
      </c>
      <c r="M873" s="162">
        <f t="shared" si="485"/>
        <v>2.4449337527484727</v>
      </c>
      <c r="N873" s="161">
        <v>0.44579185999999998</v>
      </c>
      <c r="O873" s="132">
        <v>0.18839940999999999</v>
      </c>
      <c r="P873" s="132">
        <v>4.8756039000000001E-2</v>
      </c>
      <c r="Q873" s="132">
        <v>4.0149422999999997E-2</v>
      </c>
      <c r="R873" s="132">
        <v>2.1493565999999999E-2</v>
      </c>
      <c r="S873" s="132">
        <v>6.4837827999999998E-4</v>
      </c>
      <c r="T873" s="132">
        <v>9.2593772000000001E-3</v>
      </c>
      <c r="U873" s="132">
        <v>3.7338694E-4</v>
      </c>
      <c r="V873" s="132">
        <v>2.4315109000000001</v>
      </c>
      <c r="W873" s="132">
        <v>2.8243031999999999E-4</v>
      </c>
      <c r="X873" s="132">
        <v>1.342204E-2</v>
      </c>
      <c r="Y873" s="164">
        <v>8.9574426999999995E-5</v>
      </c>
      <c r="Z873" s="164">
        <v>8.1274366999999998E-7</v>
      </c>
      <c r="AA873" s="164">
        <v>4.8023376000000001E-12</v>
      </c>
      <c r="AC873" s="118">
        <f t="shared" si="471"/>
        <v>0.44579185999999998</v>
      </c>
      <c r="AD873" s="118">
        <f t="shared" si="472"/>
        <v>0.30907958041999994</v>
      </c>
      <c r="AE873" s="118">
        <f t="shared" si="473"/>
        <v>0.23752964868366999</v>
      </c>
      <c r="AF873" s="118">
        <f t="shared" si="474"/>
        <v>0.23790084068699999</v>
      </c>
      <c r="AG873" s="118">
        <f t="shared" si="475"/>
        <v>2.4449329400048025</v>
      </c>
      <c r="AI873" s="69">
        <v>52.518332000000001</v>
      </c>
      <c r="AJ873" s="69">
        <v>45.747880000000002</v>
      </c>
      <c r="AK873" s="69">
        <v>1.5029436</v>
      </c>
      <c r="AL873" s="69">
        <v>0</v>
      </c>
      <c r="AM873" s="69">
        <v>6.6860348999999999E-2</v>
      </c>
      <c r="AN873" s="69">
        <v>3.4716890999999999</v>
      </c>
      <c r="AO873" s="69">
        <v>1.7289593000000001</v>
      </c>
      <c r="AQ873" s="116">
        <v>0.13033660999999999</v>
      </c>
      <c r="AR873" s="116">
        <v>0.12321127</v>
      </c>
      <c r="AS873" s="116">
        <v>3.6885373000000001E-3</v>
      </c>
      <c r="AT873" s="116">
        <v>3.4368031E-3</v>
      </c>
      <c r="AU873" s="150">
        <f t="shared" si="476"/>
        <v>7.3867668692044544E-6</v>
      </c>
      <c r="AV873" s="150">
        <f t="shared" si="477"/>
        <v>1.3641040389508489E-8</v>
      </c>
      <c r="AW873" s="163">
        <f t="shared" si="478"/>
        <v>0.48134496999999998</v>
      </c>
      <c r="AX873" s="196">
        <v>2.7749186E-6</v>
      </c>
      <c r="AY873" s="196">
        <v>8.3728913E-9</v>
      </c>
      <c r="AZ873" s="196">
        <v>2.2873866000000001E-13</v>
      </c>
      <c r="BA873" s="196">
        <v>7.9920634000000001E-10</v>
      </c>
      <c r="BB873" s="196">
        <v>6.6445437999999998E-16</v>
      </c>
      <c r="BC873" s="196">
        <v>5.5859051999999999E-9</v>
      </c>
      <c r="BD873" s="196">
        <v>4.1335460000000003E-6</v>
      </c>
      <c r="BE873" s="196">
        <v>7.9871731999999996E-10</v>
      </c>
      <c r="BF873" s="196">
        <v>4.4470758000000002E-9</v>
      </c>
      <c r="BG873" s="196">
        <v>1.4582717000000001E-11</v>
      </c>
      <c r="BH873" s="196">
        <v>5.7256208000000002E-14</v>
      </c>
      <c r="BI873" s="196">
        <v>7.2840418E-12</v>
      </c>
      <c r="BJ873" s="196">
        <v>1.2946235E-13</v>
      </c>
      <c r="BK873" s="196">
        <v>7.3753484000000005E-14</v>
      </c>
      <c r="BL873" s="196">
        <v>4.4728547000000001E-8</v>
      </c>
      <c r="BM873" s="196">
        <v>4.2718860999999999E-7</v>
      </c>
      <c r="BN873" s="196">
        <v>6.4877183000000003E-21</v>
      </c>
      <c r="BO873" s="108">
        <v>0.11911795</v>
      </c>
      <c r="BP873" s="108">
        <v>0.36222702000000001</v>
      </c>
      <c r="BQ873" s="108">
        <v>0</v>
      </c>
      <c r="BR873" s="108">
        <v>0</v>
      </c>
      <c r="BS873" s="108">
        <v>0</v>
      </c>
      <c r="BU873" s="69">
        <v>1.1772651000000001E-3</v>
      </c>
      <c r="BV873" s="172">
        <v>3.2472316999999997E-5</v>
      </c>
      <c r="BW873" s="172">
        <v>8.2865732999999999E-5</v>
      </c>
      <c r="BX873" s="172">
        <v>4.5160759999999999E-8</v>
      </c>
      <c r="BY873" s="172">
        <v>4.0833057999999999E-5</v>
      </c>
      <c r="BZ873" s="172">
        <v>3.7363027000000002E-6</v>
      </c>
      <c r="CA873" s="172">
        <v>5.1382023000000001E-8</v>
      </c>
      <c r="CB873" s="172">
        <v>5.4104574999999997E-6</v>
      </c>
      <c r="CC873" s="172">
        <v>8.7229907000000001E-7</v>
      </c>
      <c r="CD873" s="172">
        <v>6.1333391000000002E-6</v>
      </c>
      <c r="CE873" s="172">
        <v>1.884107E-12</v>
      </c>
      <c r="CF873" s="172">
        <v>1.4346761E-17</v>
      </c>
      <c r="CG873" s="172">
        <v>1.2318441000000001E-13</v>
      </c>
      <c r="CH873" s="172">
        <v>9.4583642000000005E-6</v>
      </c>
      <c r="CI873" s="172">
        <v>5.6783892999999998E-5</v>
      </c>
      <c r="CJ873" s="69">
        <v>9.3860280000000003E-4</v>
      </c>
      <c r="CK873" s="69">
        <v>0</v>
      </c>
      <c r="CM873" s="197">
        <v>1.4530656999999999E-13</v>
      </c>
      <c r="CN873" s="198">
        <v>2.9639085999999999</v>
      </c>
      <c r="CO873" s="198">
        <v>0.10265083999999999</v>
      </c>
      <c r="CP873" s="198">
        <v>2.3034641000000002E-2</v>
      </c>
      <c r="CQ873" s="197">
        <v>6.1708495000000003E-9</v>
      </c>
      <c r="CR873" s="197">
        <v>3.6417877999999999E-7</v>
      </c>
      <c r="CS873" s="198">
        <v>1.7222889000000001E-3</v>
      </c>
      <c r="CT873" s="198">
        <v>0.17540662000000001</v>
      </c>
      <c r="CU873" s="197">
        <v>9.7659399000000003E-6</v>
      </c>
      <c r="CV873" s="198">
        <v>1.2731792E-3</v>
      </c>
      <c r="CX873" s="166"/>
      <c r="CY873" t="s">
        <v>2325</v>
      </c>
    </row>
    <row r="874" spans="1:103" ht="14.4">
      <c r="A874" t="s">
        <v>1724</v>
      </c>
      <c r="B874" s="85" t="s">
        <v>527</v>
      </c>
      <c r="C874" s="113" t="str">
        <f t="shared" si="479"/>
        <v>A.100.30.110</v>
      </c>
      <c r="D874" s="9" t="s">
        <v>10</v>
      </c>
      <c r="E874" s="112" t="s">
        <v>362</v>
      </c>
      <c r="F874" s="115" t="str">
        <f t="shared" si="480"/>
        <v>CuZn37 (Brass)</v>
      </c>
      <c r="G874" s="143">
        <f t="shared" si="481"/>
        <v>3.0384190666666666</v>
      </c>
      <c r="I874" s="118">
        <f t="shared" si="482"/>
        <v>3.1037678136526443</v>
      </c>
      <c r="K874" s="161">
        <f t="shared" si="483"/>
        <v>6.4512461709999996E-2</v>
      </c>
      <c r="L874" s="161">
        <f t="shared" si="484"/>
        <v>0.24368574807300003</v>
      </c>
      <c r="M874" s="162">
        <f t="shared" si="485"/>
        <v>2.3398067438696444</v>
      </c>
      <c r="N874" s="161">
        <v>0.45576285999999999</v>
      </c>
      <c r="O874" s="132">
        <v>0.19839918000000001</v>
      </c>
      <c r="P874" s="132">
        <v>4.4598772000000002E-2</v>
      </c>
      <c r="Q874" s="132">
        <v>3.6233969999999997E-2</v>
      </c>
      <c r="R874" s="132">
        <v>1.935955E-2</v>
      </c>
      <c r="S874" s="132">
        <v>5.8368931000000004E-4</v>
      </c>
      <c r="T874" s="132">
        <v>8.3352523999999997E-3</v>
      </c>
      <c r="U874" s="132">
        <v>3.4045047999999999E-4</v>
      </c>
      <c r="V874" s="132">
        <v>2.3276807000000002</v>
      </c>
      <c r="W874" s="132">
        <v>2.6370741E-4</v>
      </c>
      <c r="X874" s="132">
        <v>1.2125285E-2</v>
      </c>
      <c r="Y874" s="164">
        <v>8.3638183000000002E-5</v>
      </c>
      <c r="Z874" s="164">
        <v>7.5886515999999998E-7</v>
      </c>
      <c r="AA874" s="164">
        <v>4.4839803999999999E-12</v>
      </c>
      <c r="AC874" s="118">
        <f t="shared" si="471"/>
        <v>0.45576285999999999</v>
      </c>
      <c r="AD874" s="118">
        <f t="shared" si="472"/>
        <v>0.30785086419000002</v>
      </c>
      <c r="AE874" s="118">
        <f t="shared" si="473"/>
        <v>0.24333916134516001</v>
      </c>
      <c r="AF874" s="118">
        <f t="shared" si="474"/>
        <v>0.24368574807300003</v>
      </c>
      <c r="AG874" s="118">
        <f t="shared" si="475"/>
        <v>2.3398059850044843</v>
      </c>
      <c r="AI874" s="69">
        <v>54.467201000000003</v>
      </c>
      <c r="AJ874" s="69">
        <v>48.373415999999999</v>
      </c>
      <c r="AK874" s="69">
        <v>1.3527525</v>
      </c>
      <c r="AL874" s="69">
        <v>0</v>
      </c>
      <c r="AM874" s="69">
        <v>6.0184073999999997E-2</v>
      </c>
      <c r="AN874" s="69">
        <v>3.1247558</v>
      </c>
      <c r="AO874" s="69">
        <v>1.5560924</v>
      </c>
      <c r="AQ874" s="116">
        <v>0.13265569999999999</v>
      </c>
      <c r="AR874" s="116">
        <v>0.12527263999999999</v>
      </c>
      <c r="AS874" s="116">
        <v>3.7607684E-3</v>
      </c>
      <c r="AT874" s="116">
        <v>3.6222936000000002E-3</v>
      </c>
      <c r="AU874" s="150">
        <f t="shared" si="476"/>
        <v>7.5103502285104055E-6</v>
      </c>
      <c r="AV874" s="150">
        <f t="shared" si="477"/>
        <v>1.3908167006454058E-8</v>
      </c>
      <c r="AW874" s="163">
        <f t="shared" si="478"/>
        <v>0.50732403000000004</v>
      </c>
      <c r="AX874" s="196">
        <v>2.8349200999999998E-6</v>
      </c>
      <c r="AY874" s="196">
        <v>8.5539015000000001E-9</v>
      </c>
      <c r="AZ874" s="196">
        <v>2.3368617999999999E-13</v>
      </c>
      <c r="BA874" s="196">
        <v>7.1928578999999997E-10</v>
      </c>
      <c r="BB874" s="196">
        <v>6.2040628000000004E-16</v>
      </c>
      <c r="BC874" s="196">
        <v>5.0397901000000001E-9</v>
      </c>
      <c r="BD874" s="196">
        <v>4.2449444999999999E-6</v>
      </c>
      <c r="BE874" s="196">
        <v>7.2065776999999996E-10</v>
      </c>
      <c r="BF874" s="196">
        <v>4.6134584000000002E-9</v>
      </c>
      <c r="BG874" s="196">
        <v>1.3124538E-11</v>
      </c>
      <c r="BH874" s="196">
        <v>5.1533359999999997E-14</v>
      </c>
      <c r="BI874" s="196">
        <v>6.5566514000000003E-12</v>
      </c>
      <c r="BJ874" s="196">
        <v>1.1654290999999999E-13</v>
      </c>
      <c r="BK874" s="196">
        <v>6.6384597999999996E-14</v>
      </c>
      <c r="BL874" s="196">
        <v>4.0255741999999997E-8</v>
      </c>
      <c r="BM874" s="196">
        <v>3.8447080999999997E-7</v>
      </c>
      <c r="BN874" s="196">
        <v>6.0576336000000002E-21</v>
      </c>
      <c r="BO874" s="108">
        <v>0.11025922000000001</v>
      </c>
      <c r="BP874" s="108">
        <v>0.39706480999999999</v>
      </c>
      <c r="BQ874" s="108">
        <v>0</v>
      </c>
      <c r="BR874" s="108">
        <v>0</v>
      </c>
      <c r="BS874" s="108">
        <v>0</v>
      </c>
      <c r="BU874" s="69">
        <v>1.1413358999999999E-3</v>
      </c>
      <c r="BV874" s="172">
        <v>3.3442066000000003E-5</v>
      </c>
      <c r="BW874" s="172">
        <v>8.4719186000000002E-5</v>
      </c>
      <c r="BX874" s="172">
        <v>4.1169707999999997E-8</v>
      </c>
      <c r="BY874" s="172">
        <v>4.022275E-5</v>
      </c>
      <c r="BZ874" s="172">
        <v>3.3704213000000001E-6</v>
      </c>
      <c r="CA874" s="172">
        <v>4.6245841000000002E-8</v>
      </c>
      <c r="CB874" s="172">
        <v>4.8811737999999998E-6</v>
      </c>
      <c r="CC874" s="172">
        <v>7.8535961999999998E-7</v>
      </c>
      <c r="CD874" s="172">
        <v>5.5213831000000003E-6</v>
      </c>
      <c r="CE874" s="172">
        <v>1.7592055E-12</v>
      </c>
      <c r="CF874" s="172">
        <v>1.3395684E-17</v>
      </c>
      <c r="CG874" s="172">
        <v>1.1501825E-13</v>
      </c>
      <c r="CH874" s="172">
        <v>8.8045781000000001E-6</v>
      </c>
      <c r="CI874" s="172">
        <v>5.9853396999999997E-5</v>
      </c>
      <c r="CJ874" s="69">
        <v>8.9964815000000001E-4</v>
      </c>
      <c r="CK874" s="69">
        <v>0</v>
      </c>
      <c r="CM874" s="197">
        <v>1.3567389000000001E-13</v>
      </c>
      <c r="CN874" s="198">
        <v>3.0311777000000002</v>
      </c>
      <c r="CO874" s="198">
        <v>9.2613483999999996E-2</v>
      </c>
      <c r="CP874" s="198">
        <v>2.3618151E-2</v>
      </c>
      <c r="CQ874" s="197">
        <v>5.5542264999999999E-9</v>
      </c>
      <c r="CR874" s="197">
        <v>3.2781575000000002E-7</v>
      </c>
      <c r="CS874" s="198">
        <v>1.7261606E-3</v>
      </c>
      <c r="CT874" s="198">
        <v>0.15788879</v>
      </c>
      <c r="CU874" s="197">
        <v>8.7894072999999999E-6</v>
      </c>
      <c r="CV874" s="198">
        <v>1.1485874999999999E-3</v>
      </c>
      <c r="CX874" s="166"/>
      <c r="CY874" t="s">
        <v>2326</v>
      </c>
    </row>
    <row r="875" spans="1:103" ht="14.4">
      <c r="A875" t="s">
        <v>1725</v>
      </c>
      <c r="B875" s="85" t="s">
        <v>527</v>
      </c>
      <c r="C875" s="113" t="str">
        <f t="shared" si="479"/>
        <v>A.100.30.111</v>
      </c>
      <c r="D875" s="9" t="s">
        <v>10</v>
      </c>
      <c r="E875" s="112" t="s">
        <v>362</v>
      </c>
      <c r="F875" s="115" t="str">
        <f t="shared" si="480"/>
        <v>CuZn40 (Muntz metal)</v>
      </c>
      <c r="G875" s="143">
        <f t="shared" si="481"/>
        <v>3.0669076666666668</v>
      </c>
      <c r="I875" s="118">
        <f t="shared" si="482"/>
        <v>3.0624495614877172</v>
      </c>
      <c r="K875" s="161">
        <f t="shared" si="483"/>
        <v>6.1496053469999999E-2</v>
      </c>
      <c r="L875" s="161">
        <f t="shared" si="484"/>
        <v>0.24616498923900001</v>
      </c>
      <c r="M875" s="162">
        <f t="shared" si="485"/>
        <v>2.2947523687787172</v>
      </c>
      <c r="N875" s="161">
        <v>0.46003614999999998</v>
      </c>
      <c r="O875" s="132">
        <v>0.20268479</v>
      </c>
      <c r="P875" s="132">
        <v>4.2817086999999997E-2</v>
      </c>
      <c r="Q875" s="132">
        <v>3.4555917999999998E-2</v>
      </c>
      <c r="R875" s="132">
        <v>1.8444971000000001E-2</v>
      </c>
      <c r="S875" s="132">
        <v>5.5596547000000003E-4</v>
      </c>
      <c r="T875" s="132">
        <v>7.9391989999999992E-3</v>
      </c>
      <c r="U875" s="132">
        <v>3.2633485999999999E-4</v>
      </c>
      <c r="V875" s="132">
        <v>2.2831820999999999</v>
      </c>
      <c r="W875" s="132">
        <v>2.5568329999999998E-4</v>
      </c>
      <c r="X875" s="132">
        <v>1.1569533E-2</v>
      </c>
      <c r="Y875" s="164">
        <v>8.1094079000000003E-5</v>
      </c>
      <c r="Z875" s="164">
        <v>7.3577437E-7</v>
      </c>
      <c r="AA875" s="164">
        <v>4.3475416E-12</v>
      </c>
      <c r="AC875" s="118">
        <f t="shared" si="471"/>
        <v>0.46003614999999998</v>
      </c>
      <c r="AD875" s="118">
        <f t="shared" si="472"/>
        <v>0.30732426532999996</v>
      </c>
      <c r="AE875" s="118">
        <f t="shared" si="473"/>
        <v>0.24582894763436999</v>
      </c>
      <c r="AF875" s="118">
        <f t="shared" si="474"/>
        <v>0.24616498923900001</v>
      </c>
      <c r="AG875" s="118">
        <f t="shared" si="475"/>
        <v>2.2947516330043474</v>
      </c>
      <c r="AI875" s="69">
        <v>55.302430000000001</v>
      </c>
      <c r="AJ875" s="69">
        <v>49.498646000000001</v>
      </c>
      <c r="AK875" s="69">
        <v>1.2883848</v>
      </c>
      <c r="AL875" s="69">
        <v>0</v>
      </c>
      <c r="AM875" s="69">
        <v>5.7322813E-2</v>
      </c>
      <c r="AN875" s="69">
        <v>2.9760702000000001</v>
      </c>
      <c r="AO875" s="69">
        <v>1.4820066000000001</v>
      </c>
      <c r="AQ875" s="116">
        <v>0.13364960000000001</v>
      </c>
      <c r="AR875" s="116">
        <v>0.12615609</v>
      </c>
      <c r="AS875" s="116">
        <v>3.7917245E-3</v>
      </c>
      <c r="AT875" s="116">
        <v>3.7017895000000002E-3</v>
      </c>
      <c r="AU875" s="150">
        <f t="shared" si="476"/>
        <v>7.5633144814215289E-6</v>
      </c>
      <c r="AV875" s="150">
        <f t="shared" si="477"/>
        <v>1.4022649916471873E-8</v>
      </c>
      <c r="AW875" s="163">
        <f t="shared" si="478"/>
        <v>0.51845792000000002</v>
      </c>
      <c r="AX875" s="196">
        <v>2.8606351E-6</v>
      </c>
      <c r="AY875" s="196">
        <v>8.6314773999999996E-9</v>
      </c>
      <c r="AZ875" s="196">
        <v>2.3580654000000002E-13</v>
      </c>
      <c r="BA875" s="196">
        <v>6.8503412000000001E-10</v>
      </c>
      <c r="BB875" s="196">
        <v>6.0152852E-16</v>
      </c>
      <c r="BC875" s="196">
        <v>4.8057407000000002E-9</v>
      </c>
      <c r="BD875" s="196">
        <v>4.2926866000000001E-6</v>
      </c>
      <c r="BE875" s="196">
        <v>6.8720368000000002E-10</v>
      </c>
      <c r="BF875" s="196">
        <v>4.6847651999999999E-9</v>
      </c>
      <c r="BG875" s="196">
        <v>1.2499604E-11</v>
      </c>
      <c r="BH875" s="196">
        <v>4.9080711000000002E-14</v>
      </c>
      <c r="BI875" s="196">
        <v>6.2449126999999998E-12</v>
      </c>
      <c r="BJ875" s="196">
        <v>1.1100601E-13</v>
      </c>
      <c r="BK875" s="196">
        <v>6.3226505000000004E-14</v>
      </c>
      <c r="BL875" s="196">
        <v>3.8338826000000001E-8</v>
      </c>
      <c r="BM875" s="196">
        <v>3.6616317999999999E-7</v>
      </c>
      <c r="BN875" s="196">
        <v>5.8733116000000004E-21</v>
      </c>
      <c r="BO875" s="108">
        <v>0.10646263</v>
      </c>
      <c r="BP875" s="108">
        <v>0.41199529000000001</v>
      </c>
      <c r="BQ875" s="108">
        <v>0</v>
      </c>
      <c r="BR875" s="108">
        <v>0</v>
      </c>
      <c r="BS875" s="108">
        <v>0</v>
      </c>
      <c r="BU875" s="69">
        <v>1.1259376E-3</v>
      </c>
      <c r="BV875" s="172">
        <v>3.3857672999999999E-5</v>
      </c>
      <c r="BW875" s="172">
        <v>8.5513523999999999E-5</v>
      </c>
      <c r="BX875" s="172">
        <v>3.9459257999999999E-8</v>
      </c>
      <c r="BY875" s="172">
        <v>3.9961189999999999E-5</v>
      </c>
      <c r="BZ875" s="172">
        <v>3.2136149999999998E-6</v>
      </c>
      <c r="CA875" s="172">
        <v>4.4044621000000003E-8</v>
      </c>
      <c r="CB875" s="172">
        <v>4.6543380000000003E-6</v>
      </c>
      <c r="CC875" s="172">
        <v>7.4809984999999997E-7</v>
      </c>
      <c r="CD875" s="172">
        <v>5.2591161999999997E-6</v>
      </c>
      <c r="CE875" s="172">
        <v>1.7056762999999999E-12</v>
      </c>
      <c r="CF875" s="172">
        <v>1.2988079E-17</v>
      </c>
      <c r="CG875" s="172">
        <v>1.1151847E-13</v>
      </c>
      <c r="CH875" s="172">
        <v>8.5243841000000004E-6</v>
      </c>
      <c r="CI875" s="172">
        <v>6.1168897999999998E-5</v>
      </c>
      <c r="CJ875" s="69">
        <v>8.8295330000000001E-4</v>
      </c>
      <c r="CK875" s="69">
        <v>0</v>
      </c>
      <c r="CM875" s="197">
        <v>1.3154559E-13</v>
      </c>
      <c r="CN875" s="198">
        <v>3.0600073000000001</v>
      </c>
      <c r="CO875" s="198">
        <v>8.8311762000000002E-2</v>
      </c>
      <c r="CP875" s="198">
        <v>2.3868225999999999E-2</v>
      </c>
      <c r="CQ875" s="197">
        <v>5.2899595E-9</v>
      </c>
      <c r="CR875" s="197">
        <v>3.1223160000000002E-7</v>
      </c>
      <c r="CS875" s="198">
        <v>1.7278199000000001E-3</v>
      </c>
      <c r="CT875" s="198">
        <v>0.15038114999999999</v>
      </c>
      <c r="CU875" s="197">
        <v>8.3708933000000004E-6</v>
      </c>
      <c r="CV875" s="198">
        <v>1.0951909999999999E-3</v>
      </c>
      <c r="CX875" s="166"/>
      <c r="CY875" t="s">
        <v>2327</v>
      </c>
    </row>
    <row r="876" spans="1:103" ht="14.4">
      <c r="A876" t="s">
        <v>1726</v>
      </c>
      <c r="B876" s="85" t="s">
        <v>527</v>
      </c>
      <c r="C876" s="113" t="str">
        <f t="shared" si="479"/>
        <v>A.100.30.112</v>
      </c>
      <c r="D876" s="9" t="s">
        <v>10</v>
      </c>
      <c r="E876" s="112" t="s">
        <v>362</v>
      </c>
      <c r="F876" s="115" t="str">
        <f t="shared" si="480"/>
        <v>CuZn40Pb (Brass alloy, alpha-beta, machinable)</v>
      </c>
      <c r="G876" s="143">
        <f t="shared" si="481"/>
        <v>3.0424401333333333</v>
      </c>
      <c r="I876" s="118">
        <f t="shared" si="482"/>
        <v>3.0363393418458644</v>
      </c>
      <c r="K876" s="161">
        <f t="shared" si="483"/>
        <v>6.1431473749999993E-2</v>
      </c>
      <c r="L876" s="161">
        <f t="shared" si="484"/>
        <v>0.25029158923900002</v>
      </c>
      <c r="M876" s="162">
        <f t="shared" si="485"/>
        <v>2.2682502588568645</v>
      </c>
      <c r="N876" s="161">
        <v>0.45636601999999998</v>
      </c>
      <c r="O876" s="132">
        <v>0.20733826999999999</v>
      </c>
      <c r="P876" s="132">
        <v>4.1883846000000002E-2</v>
      </c>
      <c r="Q876" s="132">
        <v>3.4302020000000003E-2</v>
      </c>
      <c r="R876" s="132">
        <v>1.8236960999999999E-2</v>
      </c>
      <c r="S876" s="132">
        <v>5.4886024999999995E-4</v>
      </c>
      <c r="T876" s="132">
        <v>8.3436324999999999E-3</v>
      </c>
      <c r="U876" s="132">
        <v>7.4455501999999996E-4</v>
      </c>
      <c r="V876" s="132">
        <v>2.2561222000000001</v>
      </c>
      <c r="W876" s="132">
        <v>2.4667545000000001E-4</v>
      </c>
      <c r="X876" s="132">
        <v>1.2127349000000001E-2</v>
      </c>
      <c r="Y876" s="164">
        <v>7.8242769000000004E-5</v>
      </c>
      <c r="Z876" s="164">
        <v>7.0985267000000002E-7</v>
      </c>
      <c r="AA876" s="164">
        <v>4.1943755000000004E-12</v>
      </c>
      <c r="AC876" s="118">
        <f t="shared" si="471"/>
        <v>0.45636601999999998</v>
      </c>
      <c r="AD876" s="118">
        <f t="shared" si="472"/>
        <v>0.31139814476999994</v>
      </c>
      <c r="AE876" s="118">
        <f t="shared" si="473"/>
        <v>0.24996738087267001</v>
      </c>
      <c r="AF876" s="118">
        <f t="shared" si="474"/>
        <v>0.25029158923900002</v>
      </c>
      <c r="AG876" s="118">
        <f t="shared" si="475"/>
        <v>2.2682495490041945</v>
      </c>
      <c r="AI876" s="69">
        <v>54.791179</v>
      </c>
      <c r="AJ876" s="69">
        <v>49.046863000000002</v>
      </c>
      <c r="AK876" s="69">
        <v>1.3629218000000001</v>
      </c>
      <c r="AL876" s="69">
        <v>0</v>
      </c>
      <c r="AM876" s="69">
        <v>5.5149006E-2</v>
      </c>
      <c r="AN876" s="69">
        <v>2.8688761</v>
      </c>
      <c r="AO876" s="69">
        <v>1.4573699</v>
      </c>
      <c r="AQ876" s="116">
        <v>0.13414512000000001</v>
      </c>
      <c r="AR876" s="116">
        <v>0.12666271000000001</v>
      </c>
      <c r="AS876" s="116">
        <v>3.7899536999999998E-3</v>
      </c>
      <c r="AT876" s="116">
        <v>3.6924599999999998E-3</v>
      </c>
      <c r="AU876" s="150">
        <f t="shared" si="476"/>
        <v>7.593687519470337E-6</v>
      </c>
      <c r="AV876" s="150">
        <f t="shared" si="477"/>
        <v>1.4016100955585664E-8</v>
      </c>
      <c r="AW876" s="163">
        <f t="shared" si="478"/>
        <v>0.51715126</v>
      </c>
      <c r="AX876" s="196">
        <v>2.8373741000000002E-6</v>
      </c>
      <c r="AY876" s="196">
        <v>8.5612837999999992E-9</v>
      </c>
      <c r="AZ876" s="196">
        <v>2.3388942999999999E-13</v>
      </c>
      <c r="BA876" s="196">
        <v>6.5877449000000004E-10</v>
      </c>
      <c r="BB876" s="196">
        <v>5.8033637000000004E-16</v>
      </c>
      <c r="BC876" s="196">
        <v>4.6526334000000001E-9</v>
      </c>
      <c r="BD876" s="196">
        <v>4.3617879E-6</v>
      </c>
      <c r="BE876" s="196">
        <v>6.6770133999999995E-10</v>
      </c>
      <c r="BF876" s="196">
        <v>4.7682337000000001E-9</v>
      </c>
      <c r="BG876" s="196">
        <v>1.202046E-11</v>
      </c>
      <c r="BH876" s="196">
        <v>4.7199515000000002E-14</v>
      </c>
      <c r="BI876" s="196">
        <v>6.4092946000000003E-12</v>
      </c>
      <c r="BJ876" s="196">
        <v>1.0935521E-13</v>
      </c>
      <c r="BK876" s="196">
        <v>6.1916825E-14</v>
      </c>
      <c r="BL876" s="196">
        <v>3.6877790999999997E-8</v>
      </c>
      <c r="BM876" s="196">
        <v>3.5233631999999998E-7</v>
      </c>
      <c r="BN876" s="196">
        <v>5.6663918999999997E-21</v>
      </c>
      <c r="BO876" s="108">
        <v>0.10673459</v>
      </c>
      <c r="BP876" s="108">
        <v>0.41041666999999998</v>
      </c>
      <c r="BQ876" s="108">
        <v>0</v>
      </c>
      <c r="BR876" s="108">
        <v>0</v>
      </c>
      <c r="BS876" s="108">
        <v>0</v>
      </c>
      <c r="BU876" s="69">
        <v>1.0965323E-3</v>
      </c>
      <c r="BV876" s="172">
        <v>3.4374322000000001E-5</v>
      </c>
      <c r="BW876" s="172">
        <v>8.4831302999999997E-5</v>
      </c>
      <c r="BX876" s="172">
        <v>8.9040871000000005E-8</v>
      </c>
      <c r="BY876" s="172">
        <v>4.0368575000000003E-5</v>
      </c>
      <c r="BZ876" s="172">
        <v>3.0923377999999999E-6</v>
      </c>
      <c r="CA876" s="172">
        <v>4.2356411999999998E-8</v>
      </c>
      <c r="CB876" s="172">
        <v>4.4788227999999999E-6</v>
      </c>
      <c r="CC876" s="172">
        <v>7.7319372000000005E-7</v>
      </c>
      <c r="CD876" s="172">
        <v>5.5428390999999996E-6</v>
      </c>
      <c r="CE876" s="172">
        <v>1.6455844999999999E-12</v>
      </c>
      <c r="CF876" s="172">
        <v>1.2530503E-17</v>
      </c>
      <c r="CG876" s="172">
        <v>1.0758962E-13</v>
      </c>
      <c r="CH876" s="172">
        <v>8.5199076E-6</v>
      </c>
      <c r="CI876" s="172">
        <v>6.0737421000000003E-5</v>
      </c>
      <c r="CJ876" s="69">
        <v>8.5368222000000002E-4</v>
      </c>
      <c r="CK876" s="69">
        <v>0</v>
      </c>
      <c r="CM876" s="197">
        <v>1.2691118E-13</v>
      </c>
      <c r="CN876" s="198">
        <v>3.0358022999999998</v>
      </c>
      <c r="CO876" s="198">
        <v>8.4981649000000006E-2</v>
      </c>
      <c r="CP876" s="198">
        <v>2.4195187999999999E-2</v>
      </c>
      <c r="CQ876" s="197">
        <v>5.2692278999999998E-9</v>
      </c>
      <c r="CR876" s="197">
        <v>3.2183130000000002E-7</v>
      </c>
      <c r="CS876" s="198">
        <v>1.7497910000000001E-3</v>
      </c>
      <c r="CT876" s="198">
        <v>0.14707629999999999</v>
      </c>
      <c r="CU876" s="197">
        <v>8.0500142000000007E-6</v>
      </c>
      <c r="CV876" s="198">
        <v>1.053881E-3</v>
      </c>
      <c r="CX876" s="166"/>
      <c r="CY876" t="s">
        <v>2328</v>
      </c>
    </row>
    <row r="877" spans="1:103" ht="14.4">
      <c r="A877" t="s">
        <v>690</v>
      </c>
      <c r="B877" s="85" t="s">
        <v>527</v>
      </c>
      <c r="C877" s="113" t="str">
        <f t="shared" si="479"/>
        <v>A.100.30.113</v>
      </c>
      <c r="D877" s="9" t="s">
        <v>10</v>
      </c>
      <c r="E877" s="112" t="s">
        <v>362</v>
      </c>
      <c r="F877" s="115" t="str">
        <f t="shared" si="480"/>
        <v>G-CuAl10Fe</v>
      </c>
      <c r="G877" s="143">
        <f t="shared" si="481"/>
        <v>3.2166918666666668</v>
      </c>
      <c r="I877" s="118">
        <f t="shared" si="482"/>
        <v>3.3780188310493284</v>
      </c>
      <c r="K877" s="161">
        <f t="shared" si="483"/>
        <v>9.753331556E-2</v>
      </c>
      <c r="L877" s="161">
        <f t="shared" si="484"/>
        <v>0.20966885991000003</v>
      </c>
      <c r="M877" s="162">
        <f t="shared" si="485"/>
        <v>2.5883128755793283</v>
      </c>
      <c r="N877" s="161">
        <v>0.48250377999999999</v>
      </c>
      <c r="O877" s="132">
        <v>0.14112392000000001</v>
      </c>
      <c r="P877" s="132">
        <v>6.7572173999999999E-2</v>
      </c>
      <c r="Q877" s="132">
        <v>5.8086156E-2</v>
      </c>
      <c r="R877" s="132">
        <v>2.7091896000000001E-2</v>
      </c>
      <c r="S877" s="132">
        <v>8.0699956000000002E-4</v>
      </c>
      <c r="T877" s="132">
        <v>1.1548264000000001E-2</v>
      </c>
      <c r="U877" s="132">
        <v>4.9393007E-4</v>
      </c>
      <c r="V877" s="132">
        <v>2.5701927000000002</v>
      </c>
      <c r="W877" s="132">
        <v>3.6236174999999999E-4</v>
      </c>
      <c r="X877" s="132">
        <v>1.8118875999999999E-2</v>
      </c>
      <c r="Y877" s="132">
        <v>1.1647409E-4</v>
      </c>
      <c r="Z877" s="164">
        <v>1.2678428999999999E-6</v>
      </c>
      <c r="AA877" s="164">
        <v>3.1736427999999998E-8</v>
      </c>
      <c r="AC877" s="118">
        <f t="shared" si="471"/>
        <v>0.48250377999999999</v>
      </c>
      <c r="AD877" s="118">
        <f t="shared" si="472"/>
        <v>0.30672333962999998</v>
      </c>
      <c r="AE877" s="118">
        <f t="shared" si="473"/>
        <v>0.20919129191290001</v>
      </c>
      <c r="AF877" s="118">
        <f t="shared" si="474"/>
        <v>0.20966885991000006</v>
      </c>
      <c r="AG877" s="118">
        <f t="shared" si="475"/>
        <v>2.5883116077364283</v>
      </c>
      <c r="AI877" s="69">
        <v>47.453144000000002</v>
      </c>
      <c r="AJ877" s="69">
        <v>37.909599</v>
      </c>
      <c r="AK877" s="69">
        <v>1.9691763</v>
      </c>
      <c r="AL877" s="69">
        <v>0</v>
      </c>
      <c r="AM877" s="69">
        <v>8.6928187000000004E-2</v>
      </c>
      <c r="AN877" s="69">
        <v>4.5349554999999997</v>
      </c>
      <c r="AO877" s="69">
        <v>2.9524851000000001</v>
      </c>
      <c r="AQ877" s="116">
        <v>0.12508443999999999</v>
      </c>
      <c r="AR877" s="116">
        <v>0.11880538</v>
      </c>
      <c r="AS877" s="116">
        <v>3.7564614000000001E-3</v>
      </c>
      <c r="AT877" s="116">
        <v>2.5225937999999999E-3</v>
      </c>
      <c r="AU877" s="150">
        <f t="shared" si="476"/>
        <v>7.1226249277490792E-6</v>
      </c>
      <c r="AV877" s="150">
        <f t="shared" si="477"/>
        <v>1.3892238872688193E-8</v>
      </c>
      <c r="AW877" s="163">
        <f t="shared" si="478"/>
        <v>0.35330445999999999</v>
      </c>
      <c r="AX877" s="196">
        <v>3.0127746E-6</v>
      </c>
      <c r="AY877" s="196">
        <v>9.0908891999999996E-9</v>
      </c>
      <c r="AZ877" s="196">
        <v>2.4833946999999999E-13</v>
      </c>
      <c r="BA877" s="196">
        <v>9.9330350999999999E-10</v>
      </c>
      <c r="BB877" s="196">
        <v>8.3907981999999995E-16</v>
      </c>
      <c r="BC877" s="196">
        <v>8.0303404000000008E-9</v>
      </c>
      <c r="BD877" s="196">
        <v>3.5140093E-6</v>
      </c>
      <c r="BE877" s="196">
        <v>1.1492794E-9</v>
      </c>
      <c r="BF877" s="196">
        <v>3.6242659999999999E-9</v>
      </c>
      <c r="BG877" s="196">
        <v>1.8146799E-11</v>
      </c>
      <c r="BH877" s="196">
        <v>8.8495804E-14</v>
      </c>
      <c r="BI877" s="196">
        <v>9.0658515000000002E-12</v>
      </c>
      <c r="BJ877" s="196">
        <v>1.6275340000000001E-13</v>
      </c>
      <c r="BK877" s="196">
        <v>9.2033506E-14</v>
      </c>
      <c r="BL877" s="196">
        <v>5.5614043000000001E-8</v>
      </c>
      <c r="BM877" s="196">
        <v>5.3120334000000004E-7</v>
      </c>
      <c r="BN877" s="196">
        <v>8.1927572999999994E-21</v>
      </c>
      <c r="BO877" s="108">
        <v>0.13954627</v>
      </c>
      <c r="BP877" s="108">
        <v>0.21375818999999999</v>
      </c>
      <c r="BQ877" s="108">
        <v>0</v>
      </c>
      <c r="BR877" s="108">
        <v>0</v>
      </c>
      <c r="BS877" s="108">
        <v>0</v>
      </c>
      <c r="BU877" s="69">
        <v>1.2012043000000001E-3</v>
      </c>
      <c r="BV877" s="172">
        <v>2.7588989E-5</v>
      </c>
      <c r="BW877" s="172">
        <v>8.9689905000000004E-5</v>
      </c>
      <c r="BX877" s="172">
        <v>5.9976306000000005E-8</v>
      </c>
      <c r="BY877" s="172">
        <v>4.0052668999999999E-5</v>
      </c>
      <c r="BZ877" s="172">
        <v>5.3301753999999999E-6</v>
      </c>
      <c r="CA877" s="172">
        <v>6.4445703000000001E-8</v>
      </c>
      <c r="CB877" s="172">
        <v>7.7663797999999994E-6</v>
      </c>
      <c r="CC877" s="172">
        <v>1.0866971E-6</v>
      </c>
      <c r="CD877" s="172">
        <v>7.6510707999999994E-6</v>
      </c>
      <c r="CE877" s="172">
        <v>2.3792697E-12</v>
      </c>
      <c r="CF877" s="172">
        <v>1.8117238000000001E-17</v>
      </c>
      <c r="CG877" s="172">
        <v>1.5555854000000001E-13</v>
      </c>
      <c r="CH877" s="172">
        <v>1.2428864E-5</v>
      </c>
      <c r="CI877" s="172">
        <v>4.7619727000000001E-5</v>
      </c>
      <c r="CJ877" s="69">
        <v>9.6186538000000001E-4</v>
      </c>
      <c r="CK877" s="69">
        <v>0</v>
      </c>
      <c r="CM877" s="197">
        <v>1.8349463E-13</v>
      </c>
      <c r="CN877" s="198">
        <v>3.2011771000000002</v>
      </c>
      <c r="CO877" s="198">
        <v>0.14748828999999999</v>
      </c>
      <c r="CP877" s="198">
        <v>2.0049523999999999E-2</v>
      </c>
      <c r="CQ877" s="197">
        <v>7.6827753999999996E-9</v>
      </c>
      <c r="CR877" s="197">
        <v>4.5353350999999999E-7</v>
      </c>
      <c r="CS877" s="198">
        <v>1.5841329999999999E-3</v>
      </c>
      <c r="CT877" s="198">
        <v>0.21894240000000001</v>
      </c>
      <c r="CU877" s="197">
        <v>1.215266E-5</v>
      </c>
      <c r="CV877" s="198">
        <v>1.8297239E-3</v>
      </c>
      <c r="CX877" s="166"/>
      <c r="CY877" t="s">
        <v>2329</v>
      </c>
    </row>
    <row r="878" spans="1:103" ht="14.4">
      <c r="A878" t="s">
        <v>691</v>
      </c>
      <c r="B878" s="85" t="s">
        <v>527</v>
      </c>
      <c r="C878" s="113" t="str">
        <f t="shared" si="479"/>
        <v>A.100.30.114</v>
      </c>
      <c r="D878" s="9" t="s">
        <v>10</v>
      </c>
      <c r="E878" s="112" t="s">
        <v>362</v>
      </c>
      <c r="F878" s="115" t="str">
        <f t="shared" si="480"/>
        <v>G-CuAl10Ni</v>
      </c>
      <c r="G878" s="143">
        <f t="shared" si="481"/>
        <v>3.6908592000000002</v>
      </c>
      <c r="I878" s="118">
        <f t="shared" si="482"/>
        <v>4.5288943707735809</v>
      </c>
      <c r="K878" s="161">
        <f t="shared" si="483"/>
        <v>0.11725094503</v>
      </c>
      <c r="L878" s="161">
        <f t="shared" si="484"/>
        <v>0.84628373286999992</v>
      </c>
      <c r="M878" s="162">
        <f t="shared" si="485"/>
        <v>3.0117308128735809</v>
      </c>
      <c r="N878" s="161">
        <v>0.55362887999999999</v>
      </c>
      <c r="O878" s="132">
        <v>0.78075178000000001</v>
      </c>
      <c r="P878" s="132">
        <v>6.4619644000000004E-2</v>
      </c>
      <c r="Q878" s="132">
        <v>8.0927490000000005E-2</v>
      </c>
      <c r="R878" s="132">
        <v>2.4956585999999999E-2</v>
      </c>
      <c r="S878" s="132">
        <v>7.4234403000000002E-4</v>
      </c>
      <c r="T878" s="132">
        <v>1.0624524999999999E-2</v>
      </c>
      <c r="U878" s="132">
        <v>4.6033388000000001E-4</v>
      </c>
      <c r="V878" s="132">
        <v>2.9945336</v>
      </c>
      <c r="W878" s="132">
        <v>3.4196148999999999E-4</v>
      </c>
      <c r="X878" s="132">
        <v>1.7195972E-2</v>
      </c>
      <c r="Y878" s="132">
        <v>1.100135E-4</v>
      </c>
      <c r="Z878" s="164">
        <v>1.2091375000000001E-6</v>
      </c>
      <c r="AA878" s="164">
        <v>3.1736081000000003E-8</v>
      </c>
      <c r="AC878" s="118">
        <f t="shared" si="471"/>
        <v>0.55362887999999999</v>
      </c>
      <c r="AD878" s="118">
        <f t="shared" si="472"/>
        <v>0.96308270290999987</v>
      </c>
      <c r="AE878" s="118">
        <f t="shared" si="473"/>
        <v>0.84583296701749999</v>
      </c>
      <c r="AF878" s="118">
        <f t="shared" si="474"/>
        <v>0.84628373286999992</v>
      </c>
      <c r="AG878" s="118">
        <f t="shared" si="475"/>
        <v>3.011729603736081</v>
      </c>
      <c r="AI878" s="69">
        <v>56.596214000000003</v>
      </c>
      <c r="AJ878" s="69">
        <v>47.729117000000002</v>
      </c>
      <c r="AK878" s="69">
        <v>1.8191649999999999</v>
      </c>
      <c r="AL878" s="69">
        <v>0</v>
      </c>
      <c r="AM878" s="69">
        <v>8.0250191999999998E-2</v>
      </c>
      <c r="AN878" s="69">
        <v>4.1880193999999999</v>
      </c>
      <c r="AO878" s="69">
        <v>2.7796618999999998</v>
      </c>
      <c r="AQ878" s="116">
        <v>0.32896855000000003</v>
      </c>
      <c r="AR878" s="116">
        <v>0.31775119000000002</v>
      </c>
      <c r="AS878" s="116">
        <v>7.7883331999999998E-3</v>
      </c>
      <c r="AT878" s="116">
        <v>3.4290276000000001E-3</v>
      </c>
      <c r="AU878" s="150">
        <f t="shared" si="476"/>
        <v>1.9049831627331086E-5</v>
      </c>
      <c r="AV878" s="150">
        <f t="shared" si="477"/>
        <v>2.8803006867895721E-8</v>
      </c>
      <c r="AW878" s="163">
        <f t="shared" si="478"/>
        <v>0.48025596999999998</v>
      </c>
      <c r="AX878" s="196">
        <v>3.4511148000000002E-6</v>
      </c>
      <c r="AY878" s="196">
        <v>1.0413437999999999E-8</v>
      </c>
      <c r="AZ878" s="196">
        <v>2.8447546E-13</v>
      </c>
      <c r="BA878" s="196">
        <v>9.1338293999999997E-10</v>
      </c>
      <c r="BB878" s="196">
        <v>7.9108552000000002E-16</v>
      </c>
      <c r="BC878" s="196">
        <v>8.3347145999999999E-9</v>
      </c>
      <c r="BD878" s="196">
        <v>1.5049841999999999E-5</v>
      </c>
      <c r="BE878" s="196">
        <v>1.2656910999999999E-9</v>
      </c>
      <c r="BF878" s="196">
        <v>1.7098232E-8</v>
      </c>
      <c r="BG878" s="196">
        <v>1.6688604000000001E-11</v>
      </c>
      <c r="BH878" s="196">
        <v>9.1407967999999999E-14</v>
      </c>
      <c r="BI878" s="196">
        <v>8.3384778000000006E-12</v>
      </c>
      <c r="BJ878" s="196">
        <v>1.5686381000000001E-13</v>
      </c>
      <c r="BK878" s="196">
        <v>8.5938850000000003E-14</v>
      </c>
      <c r="BL878" s="196">
        <v>5.1141239000000001E-8</v>
      </c>
      <c r="BM878" s="196">
        <v>4.8848548999999995E-7</v>
      </c>
      <c r="BN878" s="196">
        <v>7.7241420000000003E-21</v>
      </c>
      <c r="BO878" s="108">
        <v>0.15959438000000001</v>
      </c>
      <c r="BP878" s="108">
        <v>0.32066159</v>
      </c>
      <c r="BQ878" s="108">
        <v>0</v>
      </c>
      <c r="BR878" s="108">
        <v>0</v>
      </c>
      <c r="BS878" s="108">
        <v>0</v>
      </c>
      <c r="BU878" s="69">
        <v>1.3288193000000001E-3</v>
      </c>
      <c r="BV878" s="69">
        <v>1.2030467E-4</v>
      </c>
      <c r="BW878" s="69">
        <v>1.0291095E-4</v>
      </c>
      <c r="BX878" s="172">
        <v>5.6080100000000002E-8</v>
      </c>
      <c r="BY878" s="69">
        <v>1.1501784E-4</v>
      </c>
      <c r="BZ878" s="172">
        <v>4.9631623000000002E-6</v>
      </c>
      <c r="CA878" s="172">
        <v>5.9309165000000002E-8</v>
      </c>
      <c r="CB878" s="172">
        <v>7.2353782999999999E-6</v>
      </c>
      <c r="CC878" s="172">
        <v>9.9980323000000001E-7</v>
      </c>
      <c r="CD878" s="172">
        <v>7.0398723E-6</v>
      </c>
      <c r="CE878" s="172">
        <v>2.2431785000000001E-12</v>
      </c>
      <c r="CF878" s="172">
        <v>1.7080954999999999E-17</v>
      </c>
      <c r="CG878" s="172">
        <v>1.4666079E-13</v>
      </c>
      <c r="CH878" s="172">
        <v>2.2845404000000001E-5</v>
      </c>
      <c r="CI878" s="172">
        <v>5.9329105999999997E-5</v>
      </c>
      <c r="CJ878" s="69">
        <v>8.8805769999999995E-4</v>
      </c>
      <c r="CK878" s="69">
        <v>0</v>
      </c>
      <c r="CM878" s="197">
        <v>1.7299896999999999E-13</v>
      </c>
      <c r="CN878" s="198">
        <v>3.6761414000000001</v>
      </c>
      <c r="CO878" s="198">
        <v>0.16038342</v>
      </c>
      <c r="CP878" s="198">
        <v>8.3404002000000005E-2</v>
      </c>
      <c r="CQ878" s="197">
        <v>7.0661594999999998E-9</v>
      </c>
      <c r="CR878" s="197">
        <v>4.1717128000000001E-7</v>
      </c>
      <c r="CS878" s="198">
        <v>5.4240859999999998E-3</v>
      </c>
      <c r="CT878" s="198">
        <v>0.20488793</v>
      </c>
      <c r="CU878" s="197">
        <v>1.1176116E-5</v>
      </c>
      <c r="CV878" s="198">
        <v>1.7076842E-3</v>
      </c>
      <c r="CX878" s="166"/>
      <c r="CY878" t="s">
        <v>2330</v>
      </c>
    </row>
    <row r="879" spans="1:103" ht="14.4">
      <c r="A879" t="s">
        <v>692</v>
      </c>
      <c r="B879" s="85" t="s">
        <v>527</v>
      </c>
      <c r="C879" s="113" t="str">
        <f t="shared" si="479"/>
        <v>A.100.30.115</v>
      </c>
      <c r="D879" s="9" t="s">
        <v>10</v>
      </c>
      <c r="E879" s="112" t="s">
        <v>362</v>
      </c>
      <c r="F879" s="115" t="str">
        <f t="shared" si="480"/>
        <v>G-CuNi10</v>
      </c>
      <c r="G879" s="143">
        <f t="shared" si="481"/>
        <v>3.5873523999999999</v>
      </c>
      <c r="I879" s="118">
        <f t="shared" si="482"/>
        <v>5.7224999522255509</v>
      </c>
      <c r="K879" s="161">
        <f t="shared" si="483"/>
        <v>0.13911484059999998</v>
      </c>
      <c r="L879" s="161">
        <f t="shared" si="484"/>
        <v>1.3752341033300002</v>
      </c>
      <c r="M879" s="162">
        <f t="shared" si="485"/>
        <v>3.6700481482955509</v>
      </c>
      <c r="N879" s="161">
        <v>0.53810285999999996</v>
      </c>
      <c r="O879" s="132">
        <v>1.3113049000000001</v>
      </c>
      <c r="P879" s="132">
        <v>6.1529041999999999E-2</v>
      </c>
      <c r="Q879" s="132">
        <v>9.7944720999999998E-2</v>
      </c>
      <c r="R879" s="132">
        <v>2.7029282000000002E-2</v>
      </c>
      <c r="S879" s="132">
        <v>2.5034955999999999E-3</v>
      </c>
      <c r="T879" s="132">
        <v>1.1637342E-2</v>
      </c>
      <c r="U879" s="132">
        <v>1.9701564E-3</v>
      </c>
      <c r="V879" s="132">
        <v>3.6518177999999999</v>
      </c>
      <c r="W879" s="132">
        <v>3.2645710999999999E-4</v>
      </c>
      <c r="X879" s="132">
        <v>1.8008915E-2</v>
      </c>
      <c r="Y879" s="132">
        <v>1.0354782000000001E-4</v>
      </c>
      <c r="Z879" s="132">
        <v>2.2143329E-4</v>
      </c>
      <c r="AA879" s="164">
        <v>5.5509524000000001E-12</v>
      </c>
      <c r="AC879" s="118">
        <f t="shared" si="471"/>
        <v>0.53810285999999996</v>
      </c>
      <c r="AD879" s="118">
        <f t="shared" si="472"/>
        <v>1.5139189390000003</v>
      </c>
      <c r="AE879" s="118">
        <f t="shared" si="473"/>
        <v>1.3750255316900002</v>
      </c>
      <c r="AF879" s="118">
        <f t="shared" si="474"/>
        <v>1.3752341033300002</v>
      </c>
      <c r="AG879" s="118">
        <f t="shared" si="475"/>
        <v>3.6698267150055508</v>
      </c>
      <c r="AI879" s="69">
        <v>60.630650000000003</v>
      </c>
      <c r="AJ879" s="69">
        <v>52.11262</v>
      </c>
      <c r="AK879" s="69">
        <v>1.9605427</v>
      </c>
      <c r="AL879" s="69">
        <v>0</v>
      </c>
      <c r="AM879" s="69">
        <v>8.3215331000000003E-2</v>
      </c>
      <c r="AN879" s="69">
        <v>4.3217024000000004</v>
      </c>
      <c r="AO879" s="69">
        <v>2.1525688000000001</v>
      </c>
      <c r="AQ879" s="116">
        <v>0.50710104</v>
      </c>
      <c r="AR879" s="116">
        <v>0.49206569999999999</v>
      </c>
      <c r="AS879" s="116">
        <v>1.0762532999999999E-2</v>
      </c>
      <c r="AT879" s="116">
        <v>4.2728083999999996E-3</v>
      </c>
      <c r="AU879" s="150">
        <f t="shared" si="476"/>
        <v>2.9500341501658033E-5</v>
      </c>
      <c r="AV879" s="150">
        <f t="shared" si="477"/>
        <v>3.9802267433645496E-8</v>
      </c>
      <c r="AW879" s="163">
        <f t="shared" si="478"/>
        <v>0.59843255000000006</v>
      </c>
      <c r="AX879" s="196">
        <v>3.3501459999999999E-6</v>
      </c>
      <c r="AY879" s="196">
        <v>1.0108562000000001E-8</v>
      </c>
      <c r="AZ879" s="196">
        <v>2.7615462999999998E-13</v>
      </c>
      <c r="BA879" s="196">
        <v>9.9501168999999994E-10</v>
      </c>
      <c r="BB879" s="196">
        <v>7.6803318E-16</v>
      </c>
      <c r="BC879" s="196">
        <v>8.4598692000000006E-9</v>
      </c>
      <c r="BD879" s="196">
        <v>2.4689189000000001E-5</v>
      </c>
      <c r="BE879" s="196">
        <v>1.3409286E-9</v>
      </c>
      <c r="BF879" s="196">
        <v>2.8301251E-8</v>
      </c>
      <c r="BG879" s="196">
        <v>3.8364182000000001E-11</v>
      </c>
      <c r="BH879" s="196">
        <v>7.9336448000000002E-14</v>
      </c>
      <c r="BI879" s="196">
        <v>9.9397267000000006E-12</v>
      </c>
      <c r="BJ879" s="196">
        <v>2.2881447999999999E-12</v>
      </c>
      <c r="BK879" s="196">
        <v>5.7828906E-13</v>
      </c>
      <c r="BL879" s="196">
        <v>9.1559532000000004E-7</v>
      </c>
      <c r="BM879" s="196">
        <v>5.3595630000000001E-7</v>
      </c>
      <c r="BN879" s="196">
        <v>7.4990595000000005E-21</v>
      </c>
      <c r="BO879" s="108">
        <v>0.19359482</v>
      </c>
      <c r="BP879" s="108">
        <v>0.40483773000000001</v>
      </c>
      <c r="BQ879" s="108">
        <v>0</v>
      </c>
      <c r="BR879" s="108">
        <v>0</v>
      </c>
      <c r="BS879" s="108">
        <v>0</v>
      </c>
      <c r="BU879" s="69">
        <v>1.5666393E-3</v>
      </c>
      <c r="BV879" s="69">
        <v>1.9736461E-4</v>
      </c>
      <c r="BW879" s="69">
        <v>1.000249E-4</v>
      </c>
      <c r="BX879" s="172">
        <v>2.3270236E-7</v>
      </c>
      <c r="BY879" s="69">
        <v>1.8011491000000001E-4</v>
      </c>
      <c r="BZ879" s="172">
        <v>4.632556E-6</v>
      </c>
      <c r="CA879" s="172">
        <v>5.8979772999999997E-7</v>
      </c>
      <c r="CB879" s="172">
        <v>6.7069652000000003E-6</v>
      </c>
      <c r="CC879" s="172">
        <v>3.3642143000000001E-6</v>
      </c>
      <c r="CD879" s="172">
        <v>7.7093241999999997E-6</v>
      </c>
      <c r="CE879" s="172">
        <v>2.1778118999999999E-12</v>
      </c>
      <c r="CF879" s="172">
        <v>1.6583213000000001E-17</v>
      </c>
      <c r="CG879" s="172">
        <v>1.4238707E-13</v>
      </c>
      <c r="CH879" s="172">
        <v>3.1132218000000002E-5</v>
      </c>
      <c r="CI879" s="172">
        <v>6.4734819999999997E-5</v>
      </c>
      <c r="CJ879" s="69">
        <v>9.7003225999999995E-4</v>
      </c>
      <c r="CK879" s="69">
        <v>0</v>
      </c>
      <c r="CM879" s="197">
        <v>1.6795776E-13</v>
      </c>
      <c r="CN879" s="198">
        <v>3.5773657999999999</v>
      </c>
      <c r="CO879" s="198">
        <v>0.16885491</v>
      </c>
      <c r="CP879" s="198">
        <v>0.13604746000000001</v>
      </c>
      <c r="CQ879" s="197">
        <v>3.7664172999999999E-7</v>
      </c>
      <c r="CR879" s="197">
        <v>4.6076469000000002E-7</v>
      </c>
      <c r="CS879" s="198">
        <v>8.7065683999999997E-3</v>
      </c>
      <c r="CT879" s="198">
        <v>3.8800933999999998</v>
      </c>
      <c r="CU879" s="197">
        <v>2.5580097000000001E-5</v>
      </c>
      <c r="CV879" s="198">
        <v>1.5811273E-3</v>
      </c>
      <c r="CX879" s="166"/>
      <c r="CY879" t="s">
        <v>2331</v>
      </c>
    </row>
    <row r="880" spans="1:103" ht="14.4">
      <c r="A880" t="s">
        <v>693</v>
      </c>
      <c r="B880" s="85" t="s">
        <v>527</v>
      </c>
      <c r="C880" s="113" t="str">
        <f t="shared" si="479"/>
        <v>A.100.30.116</v>
      </c>
      <c r="D880" s="9" t="s">
        <v>10</v>
      </c>
      <c r="E880" s="112" t="s">
        <v>362</v>
      </c>
      <c r="F880" s="115" t="str">
        <f t="shared" si="480"/>
        <v>G-CuSn10</v>
      </c>
      <c r="G880" s="143">
        <f t="shared" si="481"/>
        <v>3.4531397333333333</v>
      </c>
      <c r="I880" s="118">
        <f t="shared" si="482"/>
        <v>5.70178600524555</v>
      </c>
      <c r="K880" s="161">
        <f t="shared" si="483"/>
        <v>0.11882370069999999</v>
      </c>
      <c r="L880" s="161">
        <f t="shared" si="484"/>
        <v>0.36776757754</v>
      </c>
      <c r="M880" s="162">
        <f t="shared" si="485"/>
        <v>4.6972237670055508</v>
      </c>
      <c r="N880" s="161">
        <v>0.51797095999999998</v>
      </c>
      <c r="O880" s="132">
        <v>0.24994768000000001</v>
      </c>
      <c r="P880" s="132">
        <v>0.10871865999999999</v>
      </c>
      <c r="Q880" s="132">
        <v>4.9063004E-2</v>
      </c>
      <c r="R880" s="132">
        <v>4.5083720000000001E-2</v>
      </c>
      <c r="S880" s="132">
        <v>1.3813727000000001E-3</v>
      </c>
      <c r="T880" s="132">
        <v>2.3295604000000001E-2</v>
      </c>
      <c r="U880" s="132">
        <v>8.6713180000000008E-3</v>
      </c>
      <c r="V880" s="132">
        <v>4.6378478000000003</v>
      </c>
      <c r="W880" s="132">
        <v>3.2640422000000002E-4</v>
      </c>
      <c r="X880" s="132">
        <v>2.9416428000000001E-2</v>
      </c>
      <c r="Y880" s="132">
        <v>1.0351532E-4</v>
      </c>
      <c r="Z880" s="132">
        <v>2.9959539E-2</v>
      </c>
      <c r="AA880" s="164">
        <v>5.5500531000000003E-12</v>
      </c>
      <c r="AC880" s="118">
        <f t="shared" si="471"/>
        <v>0.51797095999999998</v>
      </c>
      <c r="AD880" s="118">
        <f t="shared" si="472"/>
        <v>0.48616135869999999</v>
      </c>
      <c r="AE880" s="118">
        <f t="shared" si="473"/>
        <v>0.39729719699999994</v>
      </c>
      <c r="AF880" s="118">
        <f t="shared" si="474"/>
        <v>0.36776757754000006</v>
      </c>
      <c r="AG880" s="118">
        <f t="shared" si="475"/>
        <v>4.6672642280055507</v>
      </c>
      <c r="AI880" s="69">
        <v>41.547111999999998</v>
      </c>
      <c r="AJ880" s="69">
        <v>31.311409000000001</v>
      </c>
      <c r="AK880" s="69">
        <v>3.4642343000000002</v>
      </c>
      <c r="AL880" s="69">
        <v>0</v>
      </c>
      <c r="AM880" s="69">
        <v>8.5925660000000001E-2</v>
      </c>
      <c r="AN880" s="69">
        <v>4.4626986999999998</v>
      </c>
      <c r="AO880" s="69">
        <v>2.2228441999999999</v>
      </c>
      <c r="AQ880" s="116">
        <v>0.17061973</v>
      </c>
      <c r="AR880" s="116">
        <v>0.16241072000000001</v>
      </c>
      <c r="AS880" s="116">
        <v>4.9880567000000001E-3</v>
      </c>
      <c r="AT880" s="116">
        <v>3.2209553999999999E-3</v>
      </c>
      <c r="AU880" s="150">
        <f t="shared" si="476"/>
        <v>9.7368534660679086E-6</v>
      </c>
      <c r="AV880" s="150">
        <f t="shared" si="477"/>
        <v>1.8446955087276493E-8</v>
      </c>
      <c r="AW880" s="163">
        <f t="shared" si="478"/>
        <v>0.45111419999999997</v>
      </c>
      <c r="AX880" s="196">
        <v>3.226279E-6</v>
      </c>
      <c r="AY880" s="196">
        <v>9.7348368000000001E-9</v>
      </c>
      <c r="AZ880" s="196">
        <v>2.659431E-13</v>
      </c>
      <c r="BA880" s="196">
        <v>1.0275507000000001E-9</v>
      </c>
      <c r="BB880" s="196">
        <v>7.6790875000000002E-16</v>
      </c>
      <c r="BC880" s="196">
        <v>7.0694646000000003E-9</v>
      </c>
      <c r="BD880" s="196">
        <v>5.4514600999999999E-6</v>
      </c>
      <c r="BE880" s="196">
        <v>1.0046768999999999E-9</v>
      </c>
      <c r="BF880" s="196">
        <v>5.8776681999999999E-9</v>
      </c>
      <c r="BG880" s="196">
        <v>1.7577722000000001E-9</v>
      </c>
      <c r="BH880" s="196">
        <v>7.3604429000000001E-14</v>
      </c>
      <c r="BI880" s="196">
        <v>6.8596477000000003E-11</v>
      </c>
      <c r="BJ880" s="196">
        <v>2.2833670000000001E-12</v>
      </c>
      <c r="BK880" s="196">
        <v>7.8159574000000001E-13</v>
      </c>
      <c r="BL880" s="196">
        <v>1.3249966000000001E-7</v>
      </c>
      <c r="BM880" s="196">
        <v>9.1851768999999998E-7</v>
      </c>
      <c r="BN880" s="196">
        <v>7.4978445999999998E-21</v>
      </c>
      <c r="BO880" s="108">
        <v>0.25737550999999997</v>
      </c>
      <c r="BP880" s="108">
        <v>0.19373868999999999</v>
      </c>
      <c r="BQ880" s="108">
        <v>0</v>
      </c>
      <c r="BR880" s="108">
        <v>0</v>
      </c>
      <c r="BS880" s="108">
        <v>0</v>
      </c>
      <c r="BU880" s="69">
        <v>3.2387094999999999E-3</v>
      </c>
      <c r="BV880" s="172">
        <v>4.2840151000000003E-5</v>
      </c>
      <c r="BW880" s="172">
        <v>9.6282698999999996E-5</v>
      </c>
      <c r="BX880" s="172">
        <v>1.0180846000000001E-6</v>
      </c>
      <c r="BY880" s="172">
        <v>5.3399768999999998E-5</v>
      </c>
      <c r="BZ880" s="172">
        <v>4.7781478999999997E-6</v>
      </c>
      <c r="CA880" s="172">
        <v>4.5315077E-5</v>
      </c>
      <c r="CB880" s="172">
        <v>6.9173373E-6</v>
      </c>
      <c r="CC880" s="172">
        <v>2.0148887000000001E-6</v>
      </c>
      <c r="CD880" s="172">
        <v>1.5438808000000001E-5</v>
      </c>
      <c r="CE880" s="172">
        <v>2.1774591000000002E-12</v>
      </c>
      <c r="CF880" s="172">
        <v>1.6580527E-17</v>
      </c>
      <c r="CG880" s="172">
        <v>1.42364E-13</v>
      </c>
      <c r="CH880" s="172">
        <v>1.1744931999999999E-5</v>
      </c>
      <c r="CI880" s="172">
        <v>4.1533774999999997E-5</v>
      </c>
      <c r="CJ880" s="69">
        <v>2.9174257999999998E-3</v>
      </c>
      <c r="CK880" s="69">
        <v>0</v>
      </c>
      <c r="CM880" s="197">
        <v>1.6793055000000001E-13</v>
      </c>
      <c r="CN880" s="198">
        <v>3.4428325000000002</v>
      </c>
      <c r="CO880" s="198">
        <v>0.12928524</v>
      </c>
      <c r="CP880" s="198">
        <v>3.0355863E-2</v>
      </c>
      <c r="CQ880" s="197">
        <v>3.6678993000000001E-8</v>
      </c>
      <c r="CR880" s="197">
        <v>1.1161794E-6</v>
      </c>
      <c r="CS880" s="198">
        <v>2.2606656E-3</v>
      </c>
      <c r="CT880" s="198">
        <v>1.6422452999999999</v>
      </c>
      <c r="CU880" s="198">
        <v>1.1675193E-3</v>
      </c>
      <c r="CV880" s="198">
        <v>1.6279128000000001E-3</v>
      </c>
      <c r="CX880" s="166"/>
      <c r="CY880" t="s">
        <v>2332</v>
      </c>
    </row>
    <row r="881" spans="1:103" ht="14.4">
      <c r="A881" t="s">
        <v>694</v>
      </c>
      <c r="B881" s="85" t="s">
        <v>527</v>
      </c>
      <c r="C881" s="113" t="str">
        <f t="shared" si="479"/>
        <v>A.100.30.117</v>
      </c>
      <c r="D881" s="9" t="s">
        <v>10</v>
      </c>
      <c r="E881" s="112" t="s">
        <v>362</v>
      </c>
      <c r="F881" s="115" t="str">
        <f t="shared" si="480"/>
        <v>G-CuSn12</v>
      </c>
      <c r="G881" s="143">
        <f t="shared" si="481"/>
        <v>3.6063557333333338</v>
      </c>
      <c r="I881" s="118">
        <f t="shared" si="482"/>
        <v>6.1194711959854278</v>
      </c>
      <c r="K881" s="161">
        <f t="shared" si="483"/>
        <v>0.12224547789999998</v>
      </c>
      <c r="L881" s="161">
        <f t="shared" si="484"/>
        <v>0.39869941908000001</v>
      </c>
      <c r="M881" s="162">
        <f t="shared" si="485"/>
        <v>5.0575729390054276</v>
      </c>
      <c r="N881" s="161">
        <v>0.54095336000000005</v>
      </c>
      <c r="O881" s="132">
        <v>0.27082856999999999</v>
      </c>
      <c r="P881" s="132">
        <v>0.11714781</v>
      </c>
      <c r="Q881" s="132">
        <v>4.7489616999999998E-2</v>
      </c>
      <c r="R881" s="132">
        <v>4.7972594E-2</v>
      </c>
      <c r="S881" s="132">
        <v>1.4725239E-3</v>
      </c>
      <c r="T881" s="132">
        <v>2.5310743E-2</v>
      </c>
      <c r="U881" s="132">
        <v>1.0302673E-2</v>
      </c>
      <c r="V881" s="132">
        <v>4.9901179000000004</v>
      </c>
      <c r="W881" s="132">
        <v>3.1915079000000002E-4</v>
      </c>
      <c r="X881" s="132">
        <v>3.1503800999999998E-2</v>
      </c>
      <c r="Y881" s="132">
        <v>1.0121529000000001E-4</v>
      </c>
      <c r="Z881" s="132">
        <v>3.5951238000000003E-2</v>
      </c>
      <c r="AA881" s="164">
        <v>5.4267186000000001E-12</v>
      </c>
      <c r="AC881" s="118">
        <f t="shared" si="471"/>
        <v>0.54095336000000005</v>
      </c>
      <c r="AD881" s="118">
        <f t="shared" si="472"/>
        <v>0.52052453089999995</v>
      </c>
      <c r="AE881" s="118">
        <f t="shared" si="473"/>
        <v>0.43423029099999999</v>
      </c>
      <c r="AF881" s="118">
        <f t="shared" si="474"/>
        <v>0.39869941908000001</v>
      </c>
      <c r="AG881" s="118">
        <f t="shared" si="475"/>
        <v>5.0216217010054276</v>
      </c>
      <c r="AI881" s="69">
        <v>41.023327000000002</v>
      </c>
      <c r="AJ881" s="69">
        <v>30.674575000000001</v>
      </c>
      <c r="AK881" s="69">
        <v>3.7277570999999998</v>
      </c>
      <c r="AL881" s="69">
        <v>0</v>
      </c>
      <c r="AM881" s="69">
        <v>8.4016200999999999E-2</v>
      </c>
      <c r="AN881" s="69">
        <v>4.3635292999999997</v>
      </c>
      <c r="AO881" s="69">
        <v>2.1734494999999998</v>
      </c>
      <c r="AQ881" s="116">
        <v>0.18066414</v>
      </c>
      <c r="AR881" s="116">
        <v>0.17201749</v>
      </c>
      <c r="AS881" s="116">
        <v>5.3098727999999996E-3</v>
      </c>
      <c r="AT881" s="116">
        <v>3.3367777000000002E-3</v>
      </c>
      <c r="AU881" s="150">
        <f t="shared" si="476"/>
        <v>1.0312799394650842E-5</v>
      </c>
      <c r="AV881" s="150">
        <f t="shared" si="477"/>
        <v>1.9637104112612331E-8</v>
      </c>
      <c r="AW881" s="163">
        <f t="shared" si="478"/>
        <v>0.46733581000000002</v>
      </c>
      <c r="AX881" s="196">
        <v>3.3679809999999999E-6</v>
      </c>
      <c r="AY881" s="196">
        <v>1.0162378E-8</v>
      </c>
      <c r="AZ881" s="196">
        <v>2.7762471999999999E-13</v>
      </c>
      <c r="BA881" s="196">
        <v>1.0047162000000001E-9</v>
      </c>
      <c r="BB881" s="196">
        <v>7.5084411000000004E-16</v>
      </c>
      <c r="BC881" s="196">
        <v>6.8980776999999999E-9</v>
      </c>
      <c r="BD881" s="196">
        <v>5.8105273E-6</v>
      </c>
      <c r="BE881" s="196">
        <v>9.7896060999999992E-10</v>
      </c>
      <c r="BF881" s="196">
        <v>6.3064002999999997E-9</v>
      </c>
      <c r="BG881" s="196">
        <v>2.1051601999999999E-9</v>
      </c>
      <c r="BH881" s="196">
        <v>7.1968774999999995E-14</v>
      </c>
      <c r="BI881" s="196">
        <v>8.0235486999999998E-11</v>
      </c>
      <c r="BJ881" s="196">
        <v>2.7030741000000001E-12</v>
      </c>
      <c r="BK881" s="196">
        <v>9.1684801000000002E-13</v>
      </c>
      <c r="BL881" s="196">
        <v>1.4622004999999999E-7</v>
      </c>
      <c r="BM881" s="196">
        <v>9.8016824999999997E-7</v>
      </c>
      <c r="BN881" s="196">
        <v>7.3312257999999996E-21</v>
      </c>
      <c r="BO881" s="108">
        <v>0.27743382999999999</v>
      </c>
      <c r="BP881" s="108">
        <v>0.18990198</v>
      </c>
      <c r="BQ881" s="108">
        <v>0</v>
      </c>
      <c r="BR881" s="108">
        <v>0</v>
      </c>
      <c r="BS881" s="108">
        <v>0</v>
      </c>
      <c r="BU881" s="69">
        <v>3.6202017999999998E-3</v>
      </c>
      <c r="BV881" s="172">
        <v>4.5744931000000001E-5</v>
      </c>
      <c r="BW881" s="69">
        <v>1.0055477E-4</v>
      </c>
      <c r="BX881" s="172">
        <v>1.2092485E-6</v>
      </c>
      <c r="BY881" s="172">
        <v>5.5389990000000003E-5</v>
      </c>
      <c r="BZ881" s="172">
        <v>4.6729042999999997E-6</v>
      </c>
      <c r="CA881" s="172">
        <v>5.4363414E-5</v>
      </c>
      <c r="CB881" s="172">
        <v>6.7650415999999997E-6</v>
      </c>
      <c r="CC881" s="172">
        <v>2.1688870999999999E-6</v>
      </c>
      <c r="CD881" s="172">
        <v>1.6775369000000001E-5</v>
      </c>
      <c r="CE881" s="172">
        <v>2.1290711000000002E-12</v>
      </c>
      <c r="CF881" s="172">
        <v>1.6212071E-17</v>
      </c>
      <c r="CG881" s="172">
        <v>1.3920035999999999E-13</v>
      </c>
      <c r="CH881" s="172">
        <v>1.1641857E-5</v>
      </c>
      <c r="CI881" s="172">
        <v>4.1114754999999998E-5</v>
      </c>
      <c r="CJ881" s="69">
        <v>3.2798007000000001E-3</v>
      </c>
      <c r="CK881" s="69">
        <v>0</v>
      </c>
      <c r="CM881" s="197">
        <v>1.6419875999999999E-13</v>
      </c>
      <c r="CN881" s="198">
        <v>3.5962765000000001</v>
      </c>
      <c r="CO881" s="198">
        <v>0.12600868000000001</v>
      </c>
      <c r="CP881" s="198">
        <v>3.2320257999999998E-2</v>
      </c>
      <c r="CQ881" s="197">
        <v>4.2252086999999998E-8</v>
      </c>
      <c r="CR881" s="197">
        <v>1.2354112E-6</v>
      </c>
      <c r="CS881" s="198">
        <v>2.3716595000000001E-3</v>
      </c>
      <c r="CT881" s="198">
        <v>1.9205977000000001</v>
      </c>
      <c r="CU881" s="198">
        <v>1.3982329E-3</v>
      </c>
      <c r="CV881" s="198">
        <v>1.5920667000000001E-3</v>
      </c>
      <c r="CX881" s="166"/>
      <c r="CY881" t="s">
        <v>2333</v>
      </c>
    </row>
    <row r="882" spans="1:103" ht="14.4">
      <c r="A882" t="s">
        <v>695</v>
      </c>
      <c r="B882" s="85" t="s">
        <v>527</v>
      </c>
      <c r="C882" s="113" t="str">
        <f t="shared" si="479"/>
        <v>A.100.30.118</v>
      </c>
      <c r="D882" s="9" t="s">
        <v>10</v>
      </c>
      <c r="E882" s="112" t="s">
        <v>362</v>
      </c>
      <c r="F882" s="115" t="str">
        <f t="shared" si="480"/>
        <v>G-CuSn5Zn5Pb5</v>
      </c>
      <c r="G882" s="143">
        <f t="shared" si="481"/>
        <v>3.0878804</v>
      </c>
      <c r="I882" s="118">
        <f t="shared" si="482"/>
        <v>4.5291240759803228</v>
      </c>
      <c r="K882" s="161">
        <f t="shared" si="483"/>
        <v>0.10396123379999998</v>
      </c>
      <c r="L882" s="161">
        <f t="shared" si="484"/>
        <v>0.30241187317500001</v>
      </c>
      <c r="M882" s="162">
        <f t="shared" si="485"/>
        <v>3.6595689090053227</v>
      </c>
      <c r="N882" s="161">
        <v>0.46318206000000001</v>
      </c>
      <c r="O882" s="132">
        <v>0.21431059</v>
      </c>
      <c r="P882" s="132">
        <v>8.2428020000000005E-2</v>
      </c>
      <c r="Q882" s="132">
        <v>4.9123979999999998E-2</v>
      </c>
      <c r="R882" s="132">
        <v>3.5634884999999998E-2</v>
      </c>
      <c r="S882" s="132">
        <v>1.0846648E-3</v>
      </c>
      <c r="T882" s="132">
        <v>1.8117703999999998E-2</v>
      </c>
      <c r="U882" s="132">
        <v>5.2609487999999999E-3</v>
      </c>
      <c r="V882" s="132">
        <v>3.6206033999999998</v>
      </c>
      <c r="W882" s="132">
        <v>3.1303070999999999E-4</v>
      </c>
      <c r="X882" s="132">
        <v>2.3985308E-2</v>
      </c>
      <c r="Y882" s="164">
        <v>9.9283665000000004E-5</v>
      </c>
      <c r="Z882" s="132">
        <v>1.4980201E-2</v>
      </c>
      <c r="AA882" s="164">
        <v>5.3226551000000003E-12</v>
      </c>
      <c r="AC882" s="118">
        <f t="shared" si="471"/>
        <v>0.46318206000000001</v>
      </c>
      <c r="AD882" s="118">
        <f t="shared" si="472"/>
        <v>0.40596079260000006</v>
      </c>
      <c r="AE882" s="118">
        <f t="shared" si="473"/>
        <v>0.31697975980000004</v>
      </c>
      <c r="AF882" s="118">
        <f t="shared" si="474"/>
        <v>0.30241187317500001</v>
      </c>
      <c r="AG882" s="118">
        <f t="shared" si="475"/>
        <v>3.6445887080053225</v>
      </c>
      <c r="AI882" s="69">
        <v>43.721350000000001</v>
      </c>
      <c r="AJ882" s="69">
        <v>34.463495000000002</v>
      </c>
      <c r="AK882" s="69">
        <v>2.7973441999999999</v>
      </c>
      <c r="AL882" s="69">
        <v>0</v>
      </c>
      <c r="AM882" s="69">
        <v>8.1194816000000003E-2</v>
      </c>
      <c r="AN882" s="69">
        <v>4.2263339000000002</v>
      </c>
      <c r="AO882" s="69">
        <v>2.1529820000000002</v>
      </c>
      <c r="AQ882" s="116">
        <v>0.14837756999999999</v>
      </c>
      <c r="AR882" s="116">
        <v>0.14105411000000001</v>
      </c>
      <c r="AS882" s="116">
        <v>4.2441969000000003E-3</v>
      </c>
      <c r="AT882" s="116">
        <v>3.0792585999999999E-3</v>
      </c>
      <c r="AU882" s="150">
        <f t="shared" si="476"/>
        <v>8.4564814767364473E-6</v>
      </c>
      <c r="AV882" s="150">
        <f t="shared" si="477"/>
        <v>1.5695994513148192E-8</v>
      </c>
      <c r="AW882" s="163">
        <f t="shared" si="478"/>
        <v>0.4312687</v>
      </c>
      <c r="AX882" s="196">
        <v>2.8861142E-6</v>
      </c>
      <c r="AY882" s="196">
        <v>8.7084569999999994E-9</v>
      </c>
      <c r="AZ882" s="196">
        <v>2.3790240999999998E-13</v>
      </c>
      <c r="BA882" s="196">
        <v>9.7046459999999999E-10</v>
      </c>
      <c r="BB882" s="196">
        <v>7.3644582000000003E-16</v>
      </c>
      <c r="BC882" s="196">
        <v>6.7616514000000001E-9</v>
      </c>
      <c r="BD882" s="196">
        <v>4.7670977000000002E-6</v>
      </c>
      <c r="BE882" s="196">
        <v>9.6769693000000005E-10</v>
      </c>
      <c r="BF882" s="196">
        <v>5.0915273000000001E-9</v>
      </c>
      <c r="BG882" s="196">
        <v>8.8721897999999997E-10</v>
      </c>
      <c r="BH882" s="196">
        <v>6.9516681000000001E-14</v>
      </c>
      <c r="BI882" s="196">
        <v>3.9132126999999998E-11</v>
      </c>
      <c r="BJ882" s="196">
        <v>1.2199664E-12</v>
      </c>
      <c r="BK882" s="196">
        <v>4.3479064999999998E-13</v>
      </c>
      <c r="BL882" s="196">
        <v>9.1823300000000004E-8</v>
      </c>
      <c r="BM882" s="196">
        <v>7.0371416000000005E-7</v>
      </c>
      <c r="BN882" s="196">
        <v>7.1906411999999997E-21</v>
      </c>
      <c r="BO882" s="108">
        <v>0.19987885</v>
      </c>
      <c r="BP882" s="108">
        <v>0.23138985000000001</v>
      </c>
      <c r="BQ882" s="108">
        <v>0</v>
      </c>
      <c r="BR882" s="108">
        <v>0</v>
      </c>
      <c r="BS882" s="108">
        <v>0</v>
      </c>
      <c r="BU882" s="69">
        <v>2.2043177000000001E-3</v>
      </c>
      <c r="BV882" s="172">
        <v>3.7293584000000001E-5</v>
      </c>
      <c r="BW882" s="172">
        <v>8.6098298999999999E-5</v>
      </c>
      <c r="BX882" s="172">
        <v>6.1929504999999998E-7</v>
      </c>
      <c r="BY882" s="172">
        <v>4.8565539000000001E-5</v>
      </c>
      <c r="BZ882" s="172">
        <v>4.5168039999999998E-6</v>
      </c>
      <c r="CA882" s="172">
        <v>2.2686897E-5</v>
      </c>
      <c r="CB882" s="172">
        <v>6.5392776000000003E-6</v>
      </c>
      <c r="CC882" s="172">
        <v>1.5951263000000001E-6</v>
      </c>
      <c r="CD882" s="172">
        <v>1.2031174999999999E-5</v>
      </c>
      <c r="CE882" s="172">
        <v>2.0882438000000002E-12</v>
      </c>
      <c r="CF882" s="172">
        <v>1.5901186E-17</v>
      </c>
      <c r="CG882" s="172">
        <v>1.3653103E-13</v>
      </c>
      <c r="CH882" s="172">
        <v>1.1419203000000001E-5</v>
      </c>
      <c r="CI882" s="172">
        <v>4.4566283000000001E-5</v>
      </c>
      <c r="CJ882" s="69">
        <v>1.9283862000000001E-3</v>
      </c>
      <c r="CK882" s="69">
        <v>0</v>
      </c>
      <c r="CM882" s="197">
        <v>1.6105005999999999E-13</v>
      </c>
      <c r="CN882" s="198">
        <v>3.0781415999999999</v>
      </c>
      <c r="CO882" s="198">
        <v>0.12308403</v>
      </c>
      <c r="CP882" s="198">
        <v>2.6503855E-2</v>
      </c>
      <c r="CQ882" s="197">
        <v>2.2168488E-8</v>
      </c>
      <c r="CR882" s="197">
        <v>8.0206524999999996E-7</v>
      </c>
      <c r="CS882" s="198">
        <v>2.0232100000000001E-3</v>
      </c>
      <c r="CT882" s="198">
        <v>0.92542369999999996</v>
      </c>
      <c r="CU882" s="198">
        <v>5.8934011000000004E-4</v>
      </c>
      <c r="CV882" s="198">
        <v>1.5389188000000001E-3</v>
      </c>
      <c r="CX882" s="166"/>
      <c r="CY882" t="s">
        <v>2334</v>
      </c>
    </row>
    <row r="883" spans="1:103" ht="14.4">
      <c r="A883" t="s">
        <v>696</v>
      </c>
      <c r="B883" s="85" t="s">
        <v>527</v>
      </c>
      <c r="C883" s="113" t="str">
        <f t="shared" si="479"/>
        <v>A.100.30.119</v>
      </c>
      <c r="D883" s="9" t="s">
        <v>10</v>
      </c>
      <c r="E883" s="112" t="s">
        <v>362</v>
      </c>
      <c r="F883" s="115" t="str">
        <f t="shared" si="480"/>
        <v>G-CuZn15</v>
      </c>
      <c r="G883" s="143">
        <f t="shared" si="481"/>
        <v>2.8295028000000002</v>
      </c>
      <c r="I883" s="118">
        <f t="shared" si="482"/>
        <v>3.4067687455531144</v>
      </c>
      <c r="K883" s="161">
        <f t="shared" si="483"/>
        <v>8.6632779500000007E-2</v>
      </c>
      <c r="L883" s="161">
        <f t="shared" si="484"/>
        <v>0.22550461784999998</v>
      </c>
      <c r="M883" s="162">
        <f t="shared" si="485"/>
        <v>2.6702059282031145</v>
      </c>
      <c r="N883" s="161">
        <v>0.42442542</v>
      </c>
      <c r="O883" s="132">
        <v>0.16697134</v>
      </c>
      <c r="P883" s="132">
        <v>5.7664466999999997E-2</v>
      </c>
      <c r="Q883" s="132">
        <v>4.8539681000000001E-2</v>
      </c>
      <c r="R883" s="132">
        <v>2.6066457000000001E-2</v>
      </c>
      <c r="S883" s="132">
        <v>7.8699749999999995E-4</v>
      </c>
      <c r="T883" s="132">
        <v>1.1239644E-2</v>
      </c>
      <c r="U883" s="132">
        <v>4.4396506999999999E-4</v>
      </c>
      <c r="V883" s="132">
        <v>2.6540042000000001</v>
      </c>
      <c r="W883" s="132">
        <v>3.2255083E-4</v>
      </c>
      <c r="X883" s="132">
        <v>1.6200800000000001E-2</v>
      </c>
      <c r="Y883" s="132">
        <v>1.0229495000000001E-4</v>
      </c>
      <c r="Z883" s="164">
        <v>9.2819763000000005E-7</v>
      </c>
      <c r="AA883" s="164">
        <v>5.4845316000000004E-12</v>
      </c>
      <c r="AC883" s="118">
        <f t="shared" si="471"/>
        <v>0.42442542</v>
      </c>
      <c r="AD883" s="118">
        <f t="shared" si="472"/>
        <v>0.31171255157</v>
      </c>
      <c r="AE883" s="118">
        <f t="shared" si="473"/>
        <v>0.22508070026763</v>
      </c>
      <c r="AF883" s="118">
        <f t="shared" si="474"/>
        <v>0.22550461784999998</v>
      </c>
      <c r="AG883" s="118">
        <f t="shared" si="475"/>
        <v>2.6702050000054847</v>
      </c>
      <c r="AI883" s="69">
        <v>48.342185000000001</v>
      </c>
      <c r="AJ883" s="69">
        <v>40.121730999999997</v>
      </c>
      <c r="AK883" s="69">
        <v>1.8247818</v>
      </c>
      <c r="AL883" s="69">
        <v>0</v>
      </c>
      <c r="AM883" s="69">
        <v>8.1166652000000006E-2</v>
      </c>
      <c r="AN883" s="69">
        <v>4.2151173999999996</v>
      </c>
      <c r="AO883" s="69">
        <v>2.0993884</v>
      </c>
      <c r="AQ883" s="116">
        <v>0.12536712999999999</v>
      </c>
      <c r="AR883" s="116">
        <v>0.11879405</v>
      </c>
      <c r="AS883" s="116">
        <v>3.5337565E-3</v>
      </c>
      <c r="AT883" s="116">
        <v>3.0393233000000001E-3</v>
      </c>
      <c r="AU883" s="150">
        <f t="shared" si="476"/>
        <v>7.1219454874288433E-6</v>
      </c>
      <c r="AV883" s="150">
        <f t="shared" si="477"/>
        <v>1.306862625963341E-8</v>
      </c>
      <c r="AW883" s="163">
        <f t="shared" si="478"/>
        <v>0.42567553999999996</v>
      </c>
      <c r="AX883" s="196">
        <v>2.6463439E-6</v>
      </c>
      <c r="AY883" s="196">
        <v>7.9850122000000006E-9</v>
      </c>
      <c r="AZ883" s="196">
        <v>2.1813684999999999E-13</v>
      </c>
      <c r="BA883" s="196">
        <v>9.704646700000001E-10</v>
      </c>
      <c r="BB883" s="196">
        <v>7.5884316000000004E-16</v>
      </c>
      <c r="BC883" s="196">
        <v>6.7561519999999999E-9</v>
      </c>
      <c r="BD883" s="196">
        <v>3.8948351000000002E-6</v>
      </c>
      <c r="BE883" s="196">
        <v>9.6598778999999997E-10</v>
      </c>
      <c r="BF883" s="196">
        <v>4.0905418000000004E-9</v>
      </c>
      <c r="BG883" s="196">
        <v>1.7707387E-11</v>
      </c>
      <c r="BH883" s="196">
        <v>6.9519452999999994E-14</v>
      </c>
      <c r="BI883" s="196">
        <v>8.8427354999999994E-12</v>
      </c>
      <c r="BJ883" s="196">
        <v>1.5714687000000001E-13</v>
      </c>
      <c r="BK883" s="196">
        <v>8.9543953000000004E-14</v>
      </c>
      <c r="BL883" s="196">
        <v>5.431313E-8</v>
      </c>
      <c r="BM883" s="196">
        <v>5.1872674000000002E-7</v>
      </c>
      <c r="BN883" s="196">
        <v>7.4093284000000004E-21</v>
      </c>
      <c r="BO883" s="108">
        <v>0.13810091999999999</v>
      </c>
      <c r="BP883" s="108">
        <v>0.28757462</v>
      </c>
      <c r="BQ883" s="108">
        <v>0</v>
      </c>
      <c r="BR883" s="108">
        <v>0</v>
      </c>
      <c r="BS883" s="108">
        <v>0</v>
      </c>
      <c r="BU883" s="69">
        <v>1.2542562999999999E-3</v>
      </c>
      <c r="BV883" s="172">
        <v>3.0394284000000001E-5</v>
      </c>
      <c r="BW883" s="172">
        <v>7.8894046E-5</v>
      </c>
      <c r="BX883" s="172">
        <v>5.3713013E-8</v>
      </c>
      <c r="BY883" s="172">
        <v>4.2140859999999999E-5</v>
      </c>
      <c r="BZ883" s="172">
        <v>4.5203343000000001E-6</v>
      </c>
      <c r="CA883" s="172">
        <v>6.2388127E-8</v>
      </c>
      <c r="CB883" s="172">
        <v>6.5446366999999997E-6</v>
      </c>
      <c r="CC883" s="172">
        <v>1.0585978999999999E-6</v>
      </c>
      <c r="CD883" s="172">
        <v>7.4446733000000002E-6</v>
      </c>
      <c r="CE883" s="172">
        <v>2.1517530000000001E-12</v>
      </c>
      <c r="CF883" s="172">
        <v>1.6384784000000001E-17</v>
      </c>
      <c r="CG883" s="172">
        <v>1.4068332E-13</v>
      </c>
      <c r="CH883" s="172">
        <v>1.0859333999999999E-5</v>
      </c>
      <c r="CI883" s="172">
        <v>5.0206383999999997E-5</v>
      </c>
      <c r="CJ883" s="69">
        <v>1.0220771E-3</v>
      </c>
      <c r="CK883" s="69">
        <v>0</v>
      </c>
      <c r="CM883" s="197">
        <v>1.6594803E-13</v>
      </c>
      <c r="CN883" s="198">
        <v>2.8197606</v>
      </c>
      <c r="CO883" s="198">
        <v>0.12415945</v>
      </c>
      <c r="CP883" s="198">
        <v>2.1784263000000002E-2</v>
      </c>
      <c r="CQ883" s="197">
        <v>7.4921844999999994E-9</v>
      </c>
      <c r="CR883" s="197">
        <v>4.4209953999999999E-7</v>
      </c>
      <c r="CS883" s="198">
        <v>1.7139923E-3</v>
      </c>
      <c r="CT883" s="198">
        <v>0.21294484</v>
      </c>
      <c r="CU883" s="197">
        <v>1.1858510000000001E-5</v>
      </c>
      <c r="CV883" s="198">
        <v>1.5401614000000001E-3</v>
      </c>
      <c r="CX883" s="166"/>
      <c r="CY883" t="s">
        <v>2335</v>
      </c>
    </row>
    <row r="884" spans="1:103" ht="14.4">
      <c r="A884" t="s">
        <v>697</v>
      </c>
      <c r="B884" s="85" t="s">
        <v>527</v>
      </c>
      <c r="C884" s="113" t="str">
        <f t="shared" si="479"/>
        <v>A.100.30.120</v>
      </c>
      <c r="D884" s="9" t="s">
        <v>10</v>
      </c>
      <c r="E884" s="112" t="s">
        <v>362</v>
      </c>
      <c r="F884" s="115" t="str">
        <f t="shared" si="480"/>
        <v>G-CuZn37Pb</v>
      </c>
      <c r="G884" s="143">
        <f t="shared" si="481"/>
        <v>3.055956066666667</v>
      </c>
      <c r="I884" s="118">
        <f t="shared" si="482"/>
        <v>3.0786154691753431</v>
      </c>
      <c r="K884" s="161">
        <f t="shared" si="483"/>
        <v>6.4023057920000001E-2</v>
      </c>
      <c r="L884" s="161">
        <f t="shared" si="484"/>
        <v>0.246021756679</v>
      </c>
      <c r="M884" s="162">
        <f t="shared" si="485"/>
        <v>2.3101772445763431</v>
      </c>
      <c r="N884" s="161">
        <v>0.45839341</v>
      </c>
      <c r="O884" s="132">
        <v>0.20109409</v>
      </c>
      <c r="P884" s="132">
        <v>4.4039082E-2</v>
      </c>
      <c r="Q884" s="132">
        <v>3.6005808E-2</v>
      </c>
      <c r="R884" s="132">
        <v>1.9017383999999998E-2</v>
      </c>
      <c r="S884" s="132">
        <v>5.7235892000000003E-4</v>
      </c>
      <c r="T884" s="132">
        <v>8.4275070000000007E-3</v>
      </c>
      <c r="U884" s="132">
        <v>5.4762767E-4</v>
      </c>
      <c r="V884" s="132">
        <v>2.2978516999999998</v>
      </c>
      <c r="W884" s="132">
        <v>2.5879586000000001E-4</v>
      </c>
      <c r="X884" s="132">
        <v>1.2324787E-2</v>
      </c>
      <c r="Y884" s="164">
        <v>8.2161149000000003E-5</v>
      </c>
      <c r="Z884" s="164">
        <v>7.5598543000000003E-7</v>
      </c>
      <c r="AA884" s="164">
        <v>1.5909138E-9</v>
      </c>
      <c r="AC884" s="118">
        <f t="shared" si="471"/>
        <v>0.45839341</v>
      </c>
      <c r="AD884" s="118">
        <f t="shared" si="472"/>
        <v>0.30970385759000002</v>
      </c>
      <c r="AE884" s="118">
        <f t="shared" si="473"/>
        <v>0.24568155565543001</v>
      </c>
      <c r="AF884" s="118">
        <f t="shared" si="474"/>
        <v>0.246021756679</v>
      </c>
      <c r="AG884" s="118">
        <f t="shared" si="475"/>
        <v>2.3101764885909133</v>
      </c>
      <c r="AI884" s="69">
        <v>54.499701999999999</v>
      </c>
      <c r="AJ884" s="69">
        <v>48.461325000000002</v>
      </c>
      <c r="AK884" s="69">
        <v>1.3768587000000001</v>
      </c>
      <c r="AL884" s="69">
        <v>0</v>
      </c>
      <c r="AM884" s="69">
        <v>5.8479326999999998E-2</v>
      </c>
      <c r="AN884" s="69">
        <v>3.0400703</v>
      </c>
      <c r="AO884" s="69">
        <v>1.5629687000000001</v>
      </c>
      <c r="AQ884" s="116">
        <v>0.13334246</v>
      </c>
      <c r="AR884" s="116">
        <v>0.12593662999999999</v>
      </c>
      <c r="AS884" s="116">
        <v>3.7838487000000001E-3</v>
      </c>
      <c r="AT884" s="116">
        <v>3.6219815E-3</v>
      </c>
      <c r="AU884" s="150">
        <f t="shared" si="476"/>
        <v>7.5501575694581803E-6</v>
      </c>
      <c r="AV884" s="150">
        <f t="shared" si="477"/>
        <v>1.3993523352292937E-8</v>
      </c>
      <c r="AW884" s="163">
        <f t="shared" si="478"/>
        <v>0.50728032000000001</v>
      </c>
      <c r="AX884" s="196">
        <v>2.8510442000000001E-6</v>
      </c>
      <c r="AY884" s="196">
        <v>8.6025563000000002E-9</v>
      </c>
      <c r="AZ884" s="196">
        <v>2.3501552999999998E-13</v>
      </c>
      <c r="BA884" s="196">
        <v>6.9645154999999999E-10</v>
      </c>
      <c r="BB884" s="196">
        <v>6.0818004000000005E-16</v>
      </c>
      <c r="BC884" s="196">
        <v>4.9515693000000003E-9</v>
      </c>
      <c r="BD884" s="196">
        <v>4.2820983000000002E-6</v>
      </c>
      <c r="BE884" s="196">
        <v>7.0918260000000003E-10</v>
      </c>
      <c r="BF884" s="196">
        <v>4.6620601E-9</v>
      </c>
      <c r="BG884" s="196">
        <v>1.2709042E-11</v>
      </c>
      <c r="BH884" s="196">
        <v>4.9901399000000001E-14</v>
      </c>
      <c r="BI884" s="196">
        <v>6.5512944000000002E-12</v>
      </c>
      <c r="BJ884" s="196">
        <v>1.1424472000000001E-13</v>
      </c>
      <c r="BK884" s="196">
        <v>6.4854238000000003E-14</v>
      </c>
      <c r="BL884" s="196">
        <v>3.8983247999999999E-8</v>
      </c>
      <c r="BM884" s="196">
        <v>3.7238380000000002E-7</v>
      </c>
      <c r="BN884" s="196">
        <v>5.9382569000000003E-21</v>
      </c>
      <c r="BO884" s="108">
        <v>0.10929278000000001</v>
      </c>
      <c r="BP884" s="108">
        <v>0.39798753999999997</v>
      </c>
      <c r="BQ884" s="108">
        <v>0</v>
      </c>
      <c r="BR884" s="108">
        <v>0</v>
      </c>
      <c r="BS884" s="108">
        <v>0</v>
      </c>
      <c r="BU884" s="69">
        <v>1.1201397000000001E-3</v>
      </c>
      <c r="BV884" s="172">
        <v>3.3744164000000003E-5</v>
      </c>
      <c r="BW884" s="172">
        <v>8.5208163999999997E-5</v>
      </c>
      <c r="BX884" s="172">
        <v>6.5719874000000002E-8</v>
      </c>
      <c r="BY884" s="172">
        <v>4.0282389000000002E-5</v>
      </c>
      <c r="BZ884" s="172">
        <v>3.3006723999999998E-6</v>
      </c>
      <c r="CA884" s="172">
        <v>4.4807592999999999E-8</v>
      </c>
      <c r="CB884" s="172">
        <v>4.7827524000000003E-6</v>
      </c>
      <c r="CC884" s="172">
        <v>7.8751555999999999E-7</v>
      </c>
      <c r="CD884" s="172">
        <v>5.5904793E-6</v>
      </c>
      <c r="CE884" s="172">
        <v>1.7245372E-12</v>
      </c>
      <c r="CF884" s="172">
        <v>1.3131698E-17</v>
      </c>
      <c r="CG884" s="172">
        <v>1.1275161E-13</v>
      </c>
      <c r="CH884" s="172">
        <v>8.7864732000000007E-6</v>
      </c>
      <c r="CI884" s="172">
        <v>6.0007709999999999E-5</v>
      </c>
      <c r="CJ884" s="69">
        <v>8.7753883000000002E-4</v>
      </c>
      <c r="CK884" s="69">
        <v>0</v>
      </c>
      <c r="CM884" s="197">
        <v>1.3300018999999999E-13</v>
      </c>
      <c r="CN884" s="198">
        <v>3.0486653000000001</v>
      </c>
      <c r="CO884" s="198">
        <v>9.0743307999999995E-2</v>
      </c>
      <c r="CP884" s="198">
        <v>2.3809969E-2</v>
      </c>
      <c r="CQ884" s="197">
        <v>5.4697118000000003E-9</v>
      </c>
      <c r="CR884" s="197">
        <v>3.2825304000000001E-7</v>
      </c>
      <c r="CS884" s="198">
        <v>1.7333692000000001E-3</v>
      </c>
      <c r="CT884" s="198">
        <v>0.15415903</v>
      </c>
      <c r="CU884" s="197">
        <v>8.5111466999999993E-6</v>
      </c>
      <c r="CV884" s="198">
        <v>1.1252253E-3</v>
      </c>
      <c r="CX884" s="166"/>
      <c r="CY884" t="s">
        <v>2336</v>
      </c>
    </row>
    <row r="885" spans="1:103" ht="14.4">
      <c r="A885" t="s">
        <v>698</v>
      </c>
      <c r="B885" s="85" t="s">
        <v>527</v>
      </c>
      <c r="C885" s="113" t="str">
        <f t="shared" si="479"/>
        <v>A.100.30.121</v>
      </c>
      <c r="D885" s="9" t="s">
        <v>10</v>
      </c>
      <c r="E885" s="112" t="s">
        <v>362</v>
      </c>
      <c r="F885" s="115" t="str">
        <f t="shared" si="480"/>
        <v>G-CuZn40</v>
      </c>
      <c r="G885" s="143">
        <f t="shared" si="481"/>
        <v>3.0669076666666668</v>
      </c>
      <c r="I885" s="118">
        <f t="shared" si="482"/>
        <v>3.0624495614877172</v>
      </c>
      <c r="K885" s="161">
        <f t="shared" si="483"/>
        <v>6.1496053469999999E-2</v>
      </c>
      <c r="L885" s="161">
        <f t="shared" si="484"/>
        <v>0.24616498923900001</v>
      </c>
      <c r="M885" s="162">
        <f t="shared" si="485"/>
        <v>2.2947523687787172</v>
      </c>
      <c r="N885" s="161">
        <v>0.46003614999999998</v>
      </c>
      <c r="O885" s="132">
        <v>0.20268479</v>
      </c>
      <c r="P885" s="132">
        <v>4.2817086999999997E-2</v>
      </c>
      <c r="Q885" s="132">
        <v>3.4555917999999998E-2</v>
      </c>
      <c r="R885" s="132">
        <v>1.8444971000000001E-2</v>
      </c>
      <c r="S885" s="132">
        <v>5.5596547000000003E-4</v>
      </c>
      <c r="T885" s="132">
        <v>7.9391989999999992E-3</v>
      </c>
      <c r="U885" s="132">
        <v>3.2633485999999999E-4</v>
      </c>
      <c r="V885" s="132">
        <v>2.2831820999999999</v>
      </c>
      <c r="W885" s="132">
        <v>2.5568329999999998E-4</v>
      </c>
      <c r="X885" s="132">
        <v>1.1569533E-2</v>
      </c>
      <c r="Y885" s="164">
        <v>8.1094079000000003E-5</v>
      </c>
      <c r="Z885" s="164">
        <v>7.3577437E-7</v>
      </c>
      <c r="AA885" s="164">
        <v>4.3475416E-12</v>
      </c>
      <c r="AC885" s="118">
        <f t="shared" si="471"/>
        <v>0.46003614999999998</v>
      </c>
      <c r="AD885" s="118">
        <f t="shared" si="472"/>
        <v>0.30732426532999996</v>
      </c>
      <c r="AE885" s="118">
        <f t="shared" si="473"/>
        <v>0.24582894763436999</v>
      </c>
      <c r="AF885" s="118">
        <f t="shared" si="474"/>
        <v>0.24616498923900001</v>
      </c>
      <c r="AG885" s="118">
        <f t="shared" si="475"/>
        <v>2.2947516330043474</v>
      </c>
      <c r="AI885" s="69">
        <v>55.302430000000001</v>
      </c>
      <c r="AJ885" s="69">
        <v>49.498646000000001</v>
      </c>
      <c r="AK885" s="69">
        <v>1.2883848</v>
      </c>
      <c r="AL885" s="69">
        <v>0</v>
      </c>
      <c r="AM885" s="69">
        <v>5.7322813E-2</v>
      </c>
      <c r="AN885" s="69">
        <v>2.9760702000000001</v>
      </c>
      <c r="AO885" s="69">
        <v>1.4820066000000001</v>
      </c>
      <c r="AQ885" s="116">
        <v>0.13364960000000001</v>
      </c>
      <c r="AR885" s="116">
        <v>0.12615609</v>
      </c>
      <c r="AS885" s="116">
        <v>3.7917245E-3</v>
      </c>
      <c r="AT885" s="116">
        <v>3.7017895000000002E-3</v>
      </c>
      <c r="AU885" s="150">
        <f t="shared" si="476"/>
        <v>7.5633144814215289E-6</v>
      </c>
      <c r="AV885" s="150">
        <f t="shared" si="477"/>
        <v>1.4022649916471873E-8</v>
      </c>
      <c r="AW885" s="163">
        <f t="shared" si="478"/>
        <v>0.51845792000000002</v>
      </c>
      <c r="AX885" s="196">
        <v>2.8606351E-6</v>
      </c>
      <c r="AY885" s="196">
        <v>8.6314773999999996E-9</v>
      </c>
      <c r="AZ885" s="196">
        <v>2.3580654000000002E-13</v>
      </c>
      <c r="BA885" s="196">
        <v>6.8503412000000001E-10</v>
      </c>
      <c r="BB885" s="196">
        <v>6.0152852E-16</v>
      </c>
      <c r="BC885" s="196">
        <v>4.8057407000000002E-9</v>
      </c>
      <c r="BD885" s="196">
        <v>4.2926866000000001E-6</v>
      </c>
      <c r="BE885" s="196">
        <v>6.8720368000000002E-10</v>
      </c>
      <c r="BF885" s="196">
        <v>4.6847651999999999E-9</v>
      </c>
      <c r="BG885" s="196">
        <v>1.2499604E-11</v>
      </c>
      <c r="BH885" s="196">
        <v>4.9080711000000002E-14</v>
      </c>
      <c r="BI885" s="196">
        <v>6.2449126999999998E-12</v>
      </c>
      <c r="BJ885" s="196">
        <v>1.1100601E-13</v>
      </c>
      <c r="BK885" s="196">
        <v>6.3226505000000004E-14</v>
      </c>
      <c r="BL885" s="196">
        <v>3.8338826000000001E-8</v>
      </c>
      <c r="BM885" s="196">
        <v>3.6616317999999999E-7</v>
      </c>
      <c r="BN885" s="196">
        <v>5.8733116000000004E-21</v>
      </c>
      <c r="BO885" s="108">
        <v>0.10646263</v>
      </c>
      <c r="BP885" s="108">
        <v>0.41199529000000001</v>
      </c>
      <c r="BQ885" s="108">
        <v>0</v>
      </c>
      <c r="BR885" s="108">
        <v>0</v>
      </c>
      <c r="BS885" s="108">
        <v>0</v>
      </c>
      <c r="BU885" s="69">
        <v>1.1259376E-3</v>
      </c>
      <c r="BV885" s="172">
        <v>3.3857672999999999E-5</v>
      </c>
      <c r="BW885" s="172">
        <v>8.5513523999999999E-5</v>
      </c>
      <c r="BX885" s="172">
        <v>3.9459257999999999E-8</v>
      </c>
      <c r="BY885" s="172">
        <v>3.9961189999999999E-5</v>
      </c>
      <c r="BZ885" s="172">
        <v>3.2136149999999998E-6</v>
      </c>
      <c r="CA885" s="172">
        <v>4.4044621000000003E-8</v>
      </c>
      <c r="CB885" s="172">
        <v>4.6543380000000003E-6</v>
      </c>
      <c r="CC885" s="172">
        <v>7.4809984999999997E-7</v>
      </c>
      <c r="CD885" s="172">
        <v>5.2591161999999997E-6</v>
      </c>
      <c r="CE885" s="172">
        <v>1.7056762999999999E-12</v>
      </c>
      <c r="CF885" s="172">
        <v>1.2988079E-17</v>
      </c>
      <c r="CG885" s="172">
        <v>1.1151847E-13</v>
      </c>
      <c r="CH885" s="172">
        <v>8.5243841000000004E-6</v>
      </c>
      <c r="CI885" s="172">
        <v>6.1168897999999998E-5</v>
      </c>
      <c r="CJ885" s="69">
        <v>8.8295330000000001E-4</v>
      </c>
      <c r="CK885" s="69">
        <v>0</v>
      </c>
      <c r="CM885" s="197">
        <v>1.3154559E-13</v>
      </c>
      <c r="CN885" s="198">
        <v>3.0600073000000001</v>
      </c>
      <c r="CO885" s="198">
        <v>8.8311762000000002E-2</v>
      </c>
      <c r="CP885" s="198">
        <v>2.3868225999999999E-2</v>
      </c>
      <c r="CQ885" s="197">
        <v>5.2899595E-9</v>
      </c>
      <c r="CR885" s="197">
        <v>3.1223160000000002E-7</v>
      </c>
      <c r="CS885" s="198">
        <v>1.7278199000000001E-3</v>
      </c>
      <c r="CT885" s="198">
        <v>0.15038114999999999</v>
      </c>
      <c r="CU885" s="197">
        <v>8.3708933000000004E-6</v>
      </c>
      <c r="CV885" s="198">
        <v>1.0951909999999999E-3</v>
      </c>
      <c r="CX885" s="166"/>
      <c r="CY885" t="s">
        <v>2337</v>
      </c>
    </row>
    <row r="886" spans="1:103" ht="14.4">
      <c r="B886" s="85"/>
      <c r="C886" s="113"/>
      <c r="D886" s="1" t="s">
        <v>175</v>
      </c>
      <c r="E886" s="112"/>
      <c r="Y886" s="3"/>
      <c r="Z886" s="3"/>
      <c r="AA886" s="3"/>
      <c r="AC886" s="142"/>
      <c r="AD886" s="142"/>
      <c r="AE886" s="142"/>
      <c r="AF886" s="142"/>
      <c r="AG886" s="142"/>
      <c r="AU886" s="86"/>
      <c r="AV886" s="86"/>
      <c r="AW886" s="86"/>
      <c r="AX886" s="3"/>
      <c r="AY886" s="3"/>
      <c r="AZ886" s="3"/>
      <c r="BA886" s="3"/>
      <c r="BB886" s="3"/>
      <c r="BC886" s="3"/>
      <c r="BD886" s="3"/>
      <c r="BE886" s="3"/>
      <c r="BF886" s="3"/>
      <c r="BG886" s="3"/>
      <c r="BH886" s="3"/>
      <c r="BI886" s="3"/>
      <c r="BJ886" s="3"/>
      <c r="BK886" s="3"/>
      <c r="BL886" s="3"/>
      <c r="BM886" s="3"/>
      <c r="BN886" s="3"/>
      <c r="BV886" s="3"/>
      <c r="BW886" s="3"/>
      <c r="BX886" s="3"/>
      <c r="BY886" s="3"/>
      <c r="BZ886" s="3"/>
      <c r="CA886" s="3"/>
      <c r="CB886" s="3"/>
      <c r="CC886" s="3"/>
      <c r="CD886" s="3"/>
      <c r="CE886" s="3"/>
      <c r="CF886" s="3"/>
      <c r="CG886" s="3"/>
      <c r="CH886" s="3"/>
      <c r="CI886" s="3"/>
      <c r="CM886" s="3"/>
      <c r="CQ886" s="3"/>
      <c r="CR886" s="3"/>
      <c r="CU886" s="3"/>
    </row>
    <row r="887" spans="1:103" ht="14.4">
      <c r="A887" t="s">
        <v>699</v>
      </c>
      <c r="B887" s="85" t="s">
        <v>527</v>
      </c>
      <c r="C887" s="113" t="str">
        <f t="shared" si="479"/>
        <v>A.100.32.101</v>
      </c>
      <c r="D887" s="9" t="s">
        <v>175</v>
      </c>
      <c r="E887" s="112" t="s">
        <v>362</v>
      </c>
      <c r="F887" s="115" t="str">
        <f t="shared" si="480"/>
        <v>AM100A</v>
      </c>
      <c r="G887" s="143">
        <f t="shared" ref="G887:G896" si="486">N887/0.15</f>
        <v>27.369166000000003</v>
      </c>
      <c r="I887" s="118">
        <f t="shared" ref="I887:I896" si="487">K887+L887+M887+N887</f>
        <v>4.7727504447576692</v>
      </c>
      <c r="K887" s="161">
        <f t="shared" ref="K887:K896" si="488">Q887+R887+S887+T887</f>
        <v>8.2947670520000003E-2</v>
      </c>
      <c r="L887" s="161">
        <f t="shared" ref="L887:L896" si="489">O887+P887+U887+Y887+W887</f>
        <v>0.40751684871200006</v>
      </c>
      <c r="M887" s="162">
        <f t="shared" ref="M887:M896" si="490">V887+X887+Z887+AA887</f>
        <v>0.17691102552566901</v>
      </c>
      <c r="N887" s="161">
        <v>4.1053749000000002</v>
      </c>
      <c r="O887" s="132">
        <v>0.31352606</v>
      </c>
      <c r="P887" s="132">
        <v>9.1309298999999997E-2</v>
      </c>
      <c r="Q887" s="132">
        <v>7.7789780000000003E-2</v>
      </c>
      <c r="R887" s="132">
        <v>4.5928063000000002E-3</v>
      </c>
      <c r="S887" s="132">
        <v>2.166262E-4</v>
      </c>
      <c r="T887" s="132">
        <v>3.4845801999999998E-4</v>
      </c>
      <c r="U887" s="132">
        <v>2.5694298000000001E-3</v>
      </c>
      <c r="V887" s="132">
        <v>0.17472813000000001</v>
      </c>
      <c r="W887" s="164">
        <v>8.2498474999999995E-5</v>
      </c>
      <c r="X887" s="132">
        <v>2.1647618000000001E-3</v>
      </c>
      <c r="Y887" s="164">
        <v>2.9561436999999999E-5</v>
      </c>
      <c r="Z887" s="164">
        <v>1.8101994000000001E-5</v>
      </c>
      <c r="AA887" s="164">
        <v>3.1731669E-8</v>
      </c>
      <c r="AC887" s="118">
        <f t="shared" si="471"/>
        <v>4.1053749000000002</v>
      </c>
      <c r="AD887" s="118">
        <f t="shared" si="472"/>
        <v>0.49035245932000004</v>
      </c>
      <c r="AE887" s="118">
        <f t="shared" si="473"/>
        <v>0.40742289079400001</v>
      </c>
      <c r="AF887" s="118">
        <f t="shared" si="474"/>
        <v>0.40751684871200006</v>
      </c>
      <c r="AG887" s="118">
        <f t="shared" si="475"/>
        <v>0.17689292353166899</v>
      </c>
      <c r="AI887" s="69">
        <v>358.98092000000003</v>
      </c>
      <c r="AJ887" s="69">
        <v>357.78003000000001</v>
      </c>
      <c r="AK887" s="69">
        <v>0.15018456999999999</v>
      </c>
      <c r="AL887" s="69">
        <v>0</v>
      </c>
      <c r="AM887" s="69">
        <v>3.903274E-3</v>
      </c>
      <c r="AN887" s="69">
        <v>0.23175960000000001</v>
      </c>
      <c r="AO887" s="69">
        <v>0.81505103999999995</v>
      </c>
      <c r="AQ887" s="116">
        <v>0.57797664999999998</v>
      </c>
      <c r="AR887" s="116">
        <v>0.53368201999999998</v>
      </c>
      <c r="AS887" s="116">
        <v>2.3140712000000001E-2</v>
      </c>
      <c r="AT887" s="116">
        <v>2.1153912E-2</v>
      </c>
      <c r="AU887" s="150">
        <f t="shared" si="476"/>
        <v>3.1995324968277657E-5</v>
      </c>
      <c r="AV887" s="150">
        <f t="shared" si="477"/>
        <v>8.5579556090560746E-8</v>
      </c>
      <c r="AW887" s="163">
        <f t="shared" si="478"/>
        <v>2.9627327499999998</v>
      </c>
      <c r="AX887" s="196">
        <v>2.5412461000000001E-5</v>
      </c>
      <c r="AY887" s="196">
        <v>7.6676070999999997E-8</v>
      </c>
      <c r="AZ887" s="196">
        <v>2.0948768999999999E-12</v>
      </c>
      <c r="BA887" s="196">
        <v>4.7969947999999998E-15</v>
      </c>
      <c r="BB887" s="196">
        <v>1.8066473E-16</v>
      </c>
      <c r="BC887" s="196">
        <v>1.0045163999999999E-8</v>
      </c>
      <c r="BD887" s="196">
        <v>6.5029696000000001E-6</v>
      </c>
      <c r="BE887" s="196">
        <v>1.4524095E-9</v>
      </c>
      <c r="BF887" s="196">
        <v>7.4468675999999996E-9</v>
      </c>
      <c r="BG887" s="196">
        <v>1.6399708E-12</v>
      </c>
      <c r="BH887" s="196">
        <v>8.4242983000000004E-17</v>
      </c>
      <c r="BI887" s="196">
        <v>2.4557706999999998E-13</v>
      </c>
      <c r="BJ887" s="196">
        <v>1.8550498E-13</v>
      </c>
      <c r="BK887" s="196">
        <v>4.1976566000000001E-14</v>
      </c>
      <c r="BL887" s="196">
        <v>6.8833004999999997E-8</v>
      </c>
      <c r="BM887" s="196">
        <v>1.0161942999999999E-9</v>
      </c>
      <c r="BN887" s="196">
        <v>1.7640064999999998E-21</v>
      </c>
      <c r="BO887" s="108">
        <v>0.15554245</v>
      </c>
      <c r="BP887" s="108">
        <v>2.8071902999999998</v>
      </c>
      <c r="BQ887" s="108">
        <v>0</v>
      </c>
      <c r="BR887" s="108">
        <v>0</v>
      </c>
      <c r="BS887" s="108">
        <v>0</v>
      </c>
      <c r="BU887" s="69">
        <v>1.3105250000000001E-3</v>
      </c>
      <c r="BV887" s="172">
        <v>5.4539656999999998E-5</v>
      </c>
      <c r="BW887" s="69">
        <v>7.6312495999999997E-4</v>
      </c>
      <c r="BX887" s="172">
        <v>3.0689363E-7</v>
      </c>
      <c r="BY887" s="172">
        <v>4.4255105000000003E-5</v>
      </c>
      <c r="BZ887" s="172">
        <v>6.2898196000000003E-6</v>
      </c>
      <c r="CA887" s="172">
        <v>4.2666885999999998E-8</v>
      </c>
      <c r="CB887" s="172">
        <v>9.5466177000000005E-6</v>
      </c>
      <c r="CC887" s="172">
        <v>3.0834795999999999E-7</v>
      </c>
      <c r="CD887" s="172">
        <v>3.3211420000000002E-7</v>
      </c>
      <c r="CE887" s="172">
        <v>5.1228750999999999E-13</v>
      </c>
      <c r="CF887" s="172">
        <v>3.9008753999999998E-18</v>
      </c>
      <c r="CG887" s="172">
        <v>3.3493764000000002E-14</v>
      </c>
      <c r="CH887" s="172">
        <v>1.7838067000000001E-5</v>
      </c>
      <c r="CI887" s="69">
        <v>4.1390148999999999E-4</v>
      </c>
      <c r="CJ887" s="172">
        <v>3.9247031999999998E-8</v>
      </c>
      <c r="CK887" s="69">
        <v>0</v>
      </c>
      <c r="CM887" s="197">
        <v>3.9508765000000002E-14</v>
      </c>
      <c r="CN887" s="198">
        <v>27.357574</v>
      </c>
      <c r="CO887" s="198">
        <v>0.17997216999999999</v>
      </c>
      <c r="CP887" s="198">
        <v>3.8757802000000001E-2</v>
      </c>
      <c r="CQ887" s="197">
        <v>2.9606053000000001E-8</v>
      </c>
      <c r="CR887" s="197">
        <v>1.0701097E-8</v>
      </c>
      <c r="CS887" s="198">
        <v>2.1008956E-3</v>
      </c>
      <c r="CT887" s="198">
        <v>0.30554021999999997</v>
      </c>
      <c r="CU887" s="197">
        <v>1.0891835E-6</v>
      </c>
      <c r="CV887" s="198">
        <v>2.2119978000000001E-3</v>
      </c>
      <c r="CX887" s="166"/>
      <c r="CY887" t="s">
        <v>2338</v>
      </c>
    </row>
    <row r="888" spans="1:103" ht="14.4">
      <c r="A888" t="s">
        <v>700</v>
      </c>
      <c r="B888" s="85" t="s">
        <v>527</v>
      </c>
      <c r="C888" s="113" t="str">
        <f t="shared" si="479"/>
        <v>A.100.32.102</v>
      </c>
      <c r="D888" s="9" t="s">
        <v>175</v>
      </c>
      <c r="E888" s="112" t="s">
        <v>362</v>
      </c>
      <c r="F888" s="115" t="str">
        <f t="shared" si="480"/>
        <v>AM503</v>
      </c>
      <c r="G888" s="143">
        <f t="shared" si="486"/>
        <v>29.225393333333336</v>
      </c>
      <c r="I888" s="118">
        <f t="shared" si="487"/>
        <v>5.0242110693476665</v>
      </c>
      <c r="K888" s="161">
        <f t="shared" si="488"/>
        <v>8.4010737769999982E-2</v>
      </c>
      <c r="L888" s="161">
        <f t="shared" si="489"/>
        <v>0.42974266040700004</v>
      </c>
      <c r="M888" s="162">
        <f t="shared" si="490"/>
        <v>0.12664867117066639</v>
      </c>
      <c r="N888" s="161">
        <v>4.3838090000000003</v>
      </c>
      <c r="O888" s="132">
        <v>0.33459143000000002</v>
      </c>
      <c r="P888" s="132">
        <v>9.1004491000000007E-2</v>
      </c>
      <c r="Q888" s="132">
        <v>7.7032808999999994E-2</v>
      </c>
      <c r="R888" s="132">
        <v>4.8327509999999997E-3</v>
      </c>
      <c r="S888" s="132">
        <v>1.7156319999999999E-3</v>
      </c>
      <c r="T888" s="132">
        <v>4.2954576999999999E-4</v>
      </c>
      <c r="U888" s="132">
        <v>4.0930971999999996E-3</v>
      </c>
      <c r="V888" s="132">
        <v>0.12519706</v>
      </c>
      <c r="W888" s="164">
        <v>3.9191172999999998E-5</v>
      </c>
      <c r="X888" s="132">
        <v>1.2398242999999999E-3</v>
      </c>
      <c r="Y888" s="164">
        <v>1.4451034000000001E-5</v>
      </c>
      <c r="Z888" s="132">
        <v>2.1178686999999999E-4</v>
      </c>
      <c r="AA888" s="164">
        <v>6.6639178999999999E-13</v>
      </c>
      <c r="AC888" s="118">
        <f t="shared" si="471"/>
        <v>4.3838090000000003</v>
      </c>
      <c r="AD888" s="118">
        <f t="shared" si="472"/>
        <v>0.51369975597000006</v>
      </c>
      <c r="AE888" s="118">
        <f t="shared" si="473"/>
        <v>0.42990080507000006</v>
      </c>
      <c r="AF888" s="118">
        <f t="shared" si="474"/>
        <v>0.42974266040700004</v>
      </c>
      <c r="AG888" s="118">
        <f t="shared" si="475"/>
        <v>0.12643688430066638</v>
      </c>
      <c r="AI888" s="69">
        <v>385.14341999999999</v>
      </c>
      <c r="AJ888" s="69">
        <v>384.98797999999999</v>
      </c>
      <c r="AK888" s="69">
        <v>0.13119815000000001</v>
      </c>
      <c r="AL888" s="69">
        <v>0</v>
      </c>
      <c r="AM888" s="172">
        <v>4.0177968E-5</v>
      </c>
      <c r="AN888" s="69">
        <v>1.1793015E-2</v>
      </c>
      <c r="AO888" s="69">
        <v>1.2416140000000001E-2</v>
      </c>
      <c r="AQ888" s="116">
        <v>0.62874366000000004</v>
      </c>
      <c r="AR888" s="116">
        <v>0.58104626999999998</v>
      </c>
      <c r="AS888" s="116">
        <v>2.4653275999999998E-2</v>
      </c>
      <c r="AT888" s="116">
        <v>2.3044113000000001E-2</v>
      </c>
      <c r="AU888" s="150">
        <f t="shared" si="476"/>
        <v>3.4834907666517256E-5</v>
      </c>
      <c r="AV888" s="150">
        <f t="shared" si="477"/>
        <v>9.1173359153105795E-8</v>
      </c>
      <c r="AW888" s="163">
        <f t="shared" si="478"/>
        <v>3.2274667899999998</v>
      </c>
      <c r="AX888" s="196">
        <v>2.7129099000000001E-5</v>
      </c>
      <c r="AY888" s="196">
        <v>8.1855351000000003E-8</v>
      </c>
      <c r="AZ888" s="196">
        <v>2.2363919999999999E-12</v>
      </c>
      <c r="BA888" s="196">
        <v>3.2505317E-16</v>
      </c>
      <c r="BB888" s="196">
        <v>9.2202377000000005E-17</v>
      </c>
      <c r="BC888" s="196">
        <v>9.8130391000000008E-9</v>
      </c>
      <c r="BD888" s="196">
        <v>6.8660646999999996E-6</v>
      </c>
      <c r="BE888" s="196">
        <v>1.4219468000000001E-9</v>
      </c>
      <c r="BF888" s="196">
        <v>7.8708975000000002E-9</v>
      </c>
      <c r="BG888" s="196">
        <v>1.9400965E-11</v>
      </c>
      <c r="BH888" s="196">
        <v>1.1414894000000001E-17</v>
      </c>
      <c r="BI888" s="196">
        <v>1.0131606E-12</v>
      </c>
      <c r="BJ888" s="196">
        <v>2.0454126000000002E-12</v>
      </c>
      <c r="BK888" s="196">
        <v>4.6791149000000004E-13</v>
      </c>
      <c r="BL888" s="196">
        <v>8.2553104999999995E-7</v>
      </c>
      <c r="BM888" s="196">
        <v>4.3998770000000002E-9</v>
      </c>
      <c r="BN888" s="196">
        <v>9.0026202999999996E-22</v>
      </c>
      <c r="BO888" s="108">
        <v>0.16836129</v>
      </c>
      <c r="BP888" s="108">
        <v>3.0591054999999998</v>
      </c>
      <c r="BQ888" s="108">
        <v>0</v>
      </c>
      <c r="BR888" s="108">
        <v>0</v>
      </c>
      <c r="BS888" s="108">
        <v>0</v>
      </c>
      <c r="BU888" s="69">
        <v>1.4009815000000001E-3</v>
      </c>
      <c r="BV888" s="172">
        <v>5.7377294999999997E-5</v>
      </c>
      <c r="BW888" s="69">
        <v>8.1488152000000003E-4</v>
      </c>
      <c r="BX888" s="172">
        <v>4.8590535000000001E-7</v>
      </c>
      <c r="BY888" s="172">
        <v>4.6725338999999998E-5</v>
      </c>
      <c r="BZ888" s="172">
        <v>6.1211960999999998E-6</v>
      </c>
      <c r="CA888" s="172">
        <v>5.0480747000000001E-7</v>
      </c>
      <c r="CB888" s="172">
        <v>9.2906623999999998E-6</v>
      </c>
      <c r="CC888" s="172">
        <v>2.3220374000000001E-6</v>
      </c>
      <c r="CD888" s="172">
        <v>3.9509027999999998E-7</v>
      </c>
      <c r="CE888" s="172">
        <v>2.6144630999999998E-13</v>
      </c>
      <c r="CF888" s="172">
        <v>1.9908146000000001E-18</v>
      </c>
      <c r="CG888" s="172">
        <v>1.7093567000000001E-14</v>
      </c>
      <c r="CH888" s="172">
        <v>1.7892910999999999E-5</v>
      </c>
      <c r="CI888" s="69">
        <v>4.4494925000000002E-4</v>
      </c>
      <c r="CJ888" s="172">
        <v>3.5453108000000001E-8</v>
      </c>
      <c r="CK888" s="69">
        <v>0</v>
      </c>
      <c r="CM888" s="197">
        <v>2.0163327E-14</v>
      </c>
      <c r="CN888" s="198">
        <v>29.218765000000001</v>
      </c>
      <c r="CO888" s="198">
        <v>0.17503605999999999</v>
      </c>
      <c r="CP888" s="198">
        <v>4.066061E-2</v>
      </c>
      <c r="CQ888" s="197">
        <v>3.5428318000000001E-7</v>
      </c>
      <c r="CR888" s="197">
        <v>1.7054932000000001E-8</v>
      </c>
      <c r="CS888" s="198">
        <v>2.2275519999999998E-3</v>
      </c>
      <c r="CT888" s="198">
        <v>3.5224690999999999</v>
      </c>
      <c r="CU888" s="197">
        <v>1.2885051000000001E-5</v>
      </c>
      <c r="CV888" s="198">
        <v>2.1526686000000001E-3</v>
      </c>
      <c r="CX888" s="166"/>
      <c r="CY888" t="s">
        <v>2339</v>
      </c>
    </row>
    <row r="889" spans="1:103" ht="14.4">
      <c r="A889" t="s">
        <v>701</v>
      </c>
      <c r="B889" s="85" t="s">
        <v>527</v>
      </c>
      <c r="C889" s="113" t="str">
        <f t="shared" si="479"/>
        <v>A.100.32.103</v>
      </c>
      <c r="D889" s="9" t="s">
        <v>175</v>
      </c>
      <c r="E889" s="112" t="s">
        <v>362</v>
      </c>
      <c r="F889" s="115" t="str">
        <f t="shared" si="480"/>
        <v>G-MgAl6Zn3</v>
      </c>
      <c r="G889" s="143">
        <f t="shared" si="486"/>
        <v>27.450989333333336</v>
      </c>
      <c r="I889" s="118">
        <f t="shared" si="487"/>
        <v>4.8035561841902989</v>
      </c>
      <c r="K889" s="161">
        <f t="shared" si="488"/>
        <v>8.0576314390000001E-2</v>
      </c>
      <c r="L889" s="161">
        <f t="shared" si="489"/>
        <v>0.41223719745299997</v>
      </c>
      <c r="M889" s="162">
        <f t="shared" si="490"/>
        <v>0.19309427234729901</v>
      </c>
      <c r="N889" s="161">
        <v>4.1176484000000002</v>
      </c>
      <c r="O889" s="132">
        <v>0.32071981999999999</v>
      </c>
      <c r="P889" s="132">
        <v>8.8847467999999999E-2</v>
      </c>
      <c r="Q889" s="132">
        <v>7.5557065000000007E-2</v>
      </c>
      <c r="R889" s="132">
        <v>4.4689194000000002E-3</v>
      </c>
      <c r="S889" s="132">
        <v>2.1686280000000001E-4</v>
      </c>
      <c r="T889" s="132">
        <v>3.3346719E-4</v>
      </c>
      <c r="U889" s="132">
        <v>2.5788436000000001E-3</v>
      </c>
      <c r="V889" s="132">
        <v>0.19153500000000001</v>
      </c>
      <c r="W889" s="164">
        <v>6.7016111999999996E-5</v>
      </c>
      <c r="X889" s="132">
        <v>1.5412859E-3</v>
      </c>
      <c r="Y889" s="164">
        <v>2.4049741E-5</v>
      </c>
      <c r="Z889" s="164">
        <v>1.7967407999999999E-5</v>
      </c>
      <c r="AA889" s="164">
        <v>1.9039298999999999E-8</v>
      </c>
      <c r="AC889" s="118">
        <f t="shared" si="471"/>
        <v>4.1176484000000002</v>
      </c>
      <c r="AD889" s="118">
        <f t="shared" si="472"/>
        <v>0.49272244598999998</v>
      </c>
      <c r="AE889" s="118">
        <f t="shared" si="473"/>
        <v>0.41216409900799994</v>
      </c>
      <c r="AF889" s="118">
        <f t="shared" si="474"/>
        <v>0.41223719745299997</v>
      </c>
      <c r="AG889" s="118">
        <f t="shared" si="475"/>
        <v>0.193076304939299</v>
      </c>
      <c r="AI889" s="69">
        <v>361.70128</v>
      </c>
      <c r="AJ889" s="69">
        <v>360.95166</v>
      </c>
      <c r="AK889" s="69">
        <v>0.11002762000000001</v>
      </c>
      <c r="AL889" s="69">
        <v>0</v>
      </c>
      <c r="AM889" s="69">
        <v>2.3599225000000001E-3</v>
      </c>
      <c r="AN889" s="69">
        <v>0.14354102999999999</v>
      </c>
      <c r="AO889" s="69">
        <v>0.49368740999999999</v>
      </c>
      <c r="AQ889" s="116">
        <v>0.58131255000000004</v>
      </c>
      <c r="AR889" s="116">
        <v>0.53661457000000001</v>
      </c>
      <c r="AS889" s="116">
        <v>2.3220952E-2</v>
      </c>
      <c r="AT889" s="116">
        <v>2.1477031000000001E-2</v>
      </c>
      <c r="AU889" s="150">
        <f t="shared" si="476"/>
        <v>3.2171137574853095E-5</v>
      </c>
      <c r="AV889" s="150">
        <f t="shared" si="477"/>
        <v>8.5876301665775282E-8</v>
      </c>
      <c r="AW889" s="163">
        <f t="shared" si="478"/>
        <v>3.00798758</v>
      </c>
      <c r="AX889" s="196">
        <v>2.5485816999999999E-5</v>
      </c>
      <c r="AY889" s="196">
        <v>7.6897300999999997E-8</v>
      </c>
      <c r="AZ889" s="196">
        <v>2.1009254999999998E-12</v>
      </c>
      <c r="BA889" s="196">
        <v>3.0234838000000001E-15</v>
      </c>
      <c r="BB889" s="196">
        <v>1.4960993999999999E-16</v>
      </c>
      <c r="BC889" s="196">
        <v>9.7049289000000004E-9</v>
      </c>
      <c r="BD889" s="196">
        <v>6.6058797000000002E-6</v>
      </c>
      <c r="BE889" s="196">
        <v>1.40442E-9</v>
      </c>
      <c r="BF889" s="196">
        <v>7.5703811E-9</v>
      </c>
      <c r="BG889" s="196">
        <v>1.6308385000000001E-12</v>
      </c>
      <c r="BH889" s="196">
        <v>5.5647832E-17</v>
      </c>
      <c r="BI889" s="196">
        <v>2.4100030999999999E-13</v>
      </c>
      <c r="BJ889" s="196">
        <v>1.8489273999999999E-13</v>
      </c>
      <c r="BK889" s="196">
        <v>4.1853076000000001E-14</v>
      </c>
      <c r="BL889" s="196">
        <v>6.8823998000000001E-8</v>
      </c>
      <c r="BM889" s="196">
        <v>9.1194478000000005E-10</v>
      </c>
      <c r="BN889" s="196">
        <v>1.4607881999999999E-21</v>
      </c>
      <c r="BO889" s="108">
        <v>0.15715287999999999</v>
      </c>
      <c r="BP889" s="108">
        <v>2.8508347000000001</v>
      </c>
      <c r="BQ889" s="108">
        <v>0</v>
      </c>
      <c r="BR889" s="108">
        <v>0</v>
      </c>
      <c r="BS889" s="108">
        <v>0</v>
      </c>
      <c r="BU889" s="69">
        <v>1.3333489999999999E-3</v>
      </c>
      <c r="BV889" s="172">
        <v>5.5278256999999998E-5</v>
      </c>
      <c r="BW889" s="69">
        <v>7.6540642E-4</v>
      </c>
      <c r="BX889" s="172">
        <v>3.0804451999999998E-7</v>
      </c>
      <c r="BY889" s="172">
        <v>4.4930225999999997E-5</v>
      </c>
      <c r="BZ889" s="172">
        <v>6.0677383E-6</v>
      </c>
      <c r="CA889" s="172">
        <v>4.2430488E-8</v>
      </c>
      <c r="CB889" s="172">
        <v>9.2095377999999996E-6</v>
      </c>
      <c r="CC889" s="172">
        <v>3.0833619000000002E-7</v>
      </c>
      <c r="CD889" s="172">
        <v>3.2285428000000002E-7</v>
      </c>
      <c r="CE889" s="172">
        <v>4.2422947999999999E-13</v>
      </c>
      <c r="CF889" s="172">
        <v>3.2303468999999998E-18</v>
      </c>
      <c r="CG889" s="172">
        <v>2.773646E-14</v>
      </c>
      <c r="CH889" s="172">
        <v>1.7479421000000002E-5</v>
      </c>
      <c r="CI889" s="69">
        <v>4.1749841999999998E-4</v>
      </c>
      <c r="CJ889" s="172">
        <v>1.6497294999999998E-5</v>
      </c>
      <c r="CK889" s="69">
        <v>0</v>
      </c>
      <c r="CM889" s="197">
        <v>3.2717532000000001E-14</v>
      </c>
      <c r="CN889" s="198">
        <v>27.441551</v>
      </c>
      <c r="CO889" s="198">
        <v>0.1735913</v>
      </c>
      <c r="CP889" s="198">
        <v>3.9212210999999997E-2</v>
      </c>
      <c r="CQ889" s="197">
        <v>2.9601009000000001E-8</v>
      </c>
      <c r="CR889" s="197">
        <v>1.0370763E-8</v>
      </c>
      <c r="CS889" s="198">
        <v>2.1393135000000001E-3</v>
      </c>
      <c r="CT889" s="198">
        <v>0.30527207000000001</v>
      </c>
      <c r="CU889" s="197">
        <v>1.0831163000000001E-6</v>
      </c>
      <c r="CV889" s="198">
        <v>2.1338862999999999E-3</v>
      </c>
      <c r="CX889" s="166"/>
      <c r="CY889" t="s">
        <v>2340</v>
      </c>
    </row>
    <row r="890" spans="1:103" ht="14.4">
      <c r="A890" t="s">
        <v>702</v>
      </c>
      <c r="B890" s="85" t="s">
        <v>527</v>
      </c>
      <c r="C890" s="113" t="str">
        <f t="shared" si="479"/>
        <v>A.100.32.104</v>
      </c>
      <c r="D890" s="9" t="s">
        <v>175</v>
      </c>
      <c r="E890" s="112" t="s">
        <v>362</v>
      </c>
      <c r="F890" s="115" t="str">
        <f t="shared" si="480"/>
        <v>G-MgAl8Zn1</v>
      </c>
      <c r="G890" s="143">
        <f t="shared" si="486"/>
        <v>27.692018666666669</v>
      </c>
      <c r="I890" s="118">
        <f t="shared" si="487"/>
        <v>4.8207798070332366</v>
      </c>
      <c r="K890" s="161">
        <f t="shared" si="488"/>
        <v>8.2439890790000012E-2</v>
      </c>
      <c r="L890" s="161">
        <f t="shared" si="489"/>
        <v>0.41178174492400005</v>
      </c>
      <c r="M890" s="162">
        <f t="shared" si="490"/>
        <v>0.17275537131923602</v>
      </c>
      <c r="N890" s="161">
        <v>4.1538028000000002</v>
      </c>
      <c r="O890" s="132">
        <v>0.31830701</v>
      </c>
      <c r="P890" s="132">
        <v>9.0736845999999996E-2</v>
      </c>
      <c r="Q890" s="132">
        <v>7.7263330000000005E-2</v>
      </c>
      <c r="R890" s="132">
        <v>4.5727483999999999E-3</v>
      </c>
      <c r="S890" s="132">
        <v>2.583997E-4</v>
      </c>
      <c r="T890" s="132">
        <v>3.4541269000000003E-4</v>
      </c>
      <c r="U890" s="132">
        <v>2.6392243E-3</v>
      </c>
      <c r="V890" s="132">
        <v>0.1709232</v>
      </c>
      <c r="W890" s="164">
        <v>7.2586281999999997E-5</v>
      </c>
      <c r="X890" s="132">
        <v>1.8088359E-3</v>
      </c>
      <c r="Y890" s="164">
        <v>2.6078341999999999E-5</v>
      </c>
      <c r="Z890" s="164">
        <v>2.3311303E-5</v>
      </c>
      <c r="AA890" s="164">
        <v>2.4116236000000001E-8</v>
      </c>
      <c r="AC890" s="118">
        <f t="shared" si="471"/>
        <v>4.1538028000000002</v>
      </c>
      <c r="AD890" s="118">
        <f t="shared" si="472"/>
        <v>0.49412297109000003</v>
      </c>
      <c r="AE890" s="118">
        <f t="shared" si="473"/>
        <v>0.41170639160299999</v>
      </c>
      <c r="AF890" s="118">
        <f t="shared" si="474"/>
        <v>0.41178174492400005</v>
      </c>
      <c r="AG890" s="118">
        <f t="shared" si="475"/>
        <v>0.17273206001623601</v>
      </c>
      <c r="AI890" s="69">
        <v>363.94589999999999</v>
      </c>
      <c r="AJ890" s="69">
        <v>363.01292000000001</v>
      </c>
      <c r="AK890" s="69">
        <v>0.12870885000000001</v>
      </c>
      <c r="AL890" s="69">
        <v>0</v>
      </c>
      <c r="AM890" s="69">
        <v>2.9766247E-3</v>
      </c>
      <c r="AN890" s="69">
        <v>0.17892891</v>
      </c>
      <c r="AO890" s="69">
        <v>0.62236261000000004</v>
      </c>
      <c r="AQ890" s="116">
        <v>0.58524991999999998</v>
      </c>
      <c r="AR890" s="116">
        <v>0.54030811000000001</v>
      </c>
      <c r="AS890" s="116">
        <v>2.3405338000000001E-2</v>
      </c>
      <c r="AT890" s="116">
        <v>2.1536469999999999E-2</v>
      </c>
      <c r="AU890" s="150">
        <f t="shared" si="476"/>
        <v>3.2392572317288292E-5</v>
      </c>
      <c r="AV890" s="150">
        <f t="shared" si="477"/>
        <v>8.6558204372617058E-8</v>
      </c>
      <c r="AW890" s="163">
        <f t="shared" si="478"/>
        <v>3.0163123500000002</v>
      </c>
      <c r="AX890" s="196">
        <v>2.5710606000000001E-5</v>
      </c>
      <c r="AY890" s="196">
        <v>7.7575590000000001E-8</v>
      </c>
      <c r="AZ890" s="196">
        <v>2.1194555000000002E-12</v>
      </c>
      <c r="BA890" s="196">
        <v>3.7277229E-15</v>
      </c>
      <c r="BB890" s="196">
        <v>1.6056669999999999E-16</v>
      </c>
      <c r="BC890" s="196">
        <v>9.9446954999999996E-9</v>
      </c>
      <c r="BD890" s="196">
        <v>6.5814990000000002E-6</v>
      </c>
      <c r="BE890" s="196">
        <v>1.4386360999999999E-9</v>
      </c>
      <c r="BF890" s="196">
        <v>7.5391840999999997E-9</v>
      </c>
      <c r="BG890" s="196">
        <v>2.1195E-12</v>
      </c>
      <c r="BH890" s="196">
        <v>6.6904502000000005E-17</v>
      </c>
      <c r="BI890" s="196">
        <v>2.6555180999999998E-13</v>
      </c>
      <c r="BJ890" s="196">
        <v>2.3604362E-13</v>
      </c>
      <c r="BK890" s="196">
        <v>5.3554781E-14</v>
      </c>
      <c r="BL890" s="196">
        <v>8.9465599999999993E-8</v>
      </c>
      <c r="BM890" s="196">
        <v>1.0570179000000001E-9</v>
      </c>
      <c r="BN890" s="196">
        <v>1.5677698000000001E-21</v>
      </c>
      <c r="BO890" s="108">
        <v>0.15799915</v>
      </c>
      <c r="BP890" s="108">
        <v>2.8583132</v>
      </c>
      <c r="BQ890" s="108">
        <v>0</v>
      </c>
      <c r="BR890" s="108">
        <v>0</v>
      </c>
      <c r="BS890" s="108">
        <v>0</v>
      </c>
      <c r="BU890" s="69">
        <v>1.3303042999999999E-3</v>
      </c>
      <c r="BV890" s="172">
        <v>5.5141247000000002E-5</v>
      </c>
      <c r="BW890" s="69">
        <v>7.7212696E-4</v>
      </c>
      <c r="BX890" s="172">
        <v>3.1516623000000002E-7</v>
      </c>
      <c r="BY890" s="172">
        <v>4.4784993E-5</v>
      </c>
      <c r="BZ890" s="172">
        <v>6.2212565000000002E-6</v>
      </c>
      <c r="CA890" s="172">
        <v>5.5144894000000001E-8</v>
      </c>
      <c r="CB890" s="172">
        <v>9.4425486000000008E-6</v>
      </c>
      <c r="CC890" s="172">
        <v>3.644387E-7</v>
      </c>
      <c r="CD890" s="172">
        <v>3.3167388E-7</v>
      </c>
      <c r="CE890" s="172">
        <v>4.5529812999999996E-13</v>
      </c>
      <c r="CF890" s="172">
        <v>3.4669228999999999E-18</v>
      </c>
      <c r="CG890" s="172">
        <v>2.9767753000000003E-14</v>
      </c>
      <c r="CH890" s="172">
        <v>1.7782721999999999E-5</v>
      </c>
      <c r="CI890" s="69">
        <v>4.1986288999999998E-4</v>
      </c>
      <c r="CJ890" s="172">
        <v>3.8753064000000003E-6</v>
      </c>
      <c r="CK890" s="69">
        <v>0</v>
      </c>
      <c r="CM890" s="197">
        <v>3.5113616E-14</v>
      </c>
      <c r="CN890" s="198">
        <v>27.681649</v>
      </c>
      <c r="CO890" s="198">
        <v>0.17799209999999999</v>
      </c>
      <c r="CP890" s="198">
        <v>3.9153678999999997E-2</v>
      </c>
      <c r="CQ890" s="197">
        <v>3.8458889999999998E-8</v>
      </c>
      <c r="CR890" s="197">
        <v>1.0782214000000001E-8</v>
      </c>
      <c r="CS890" s="198">
        <v>2.1287584999999999E-3</v>
      </c>
      <c r="CT890" s="198">
        <v>0.39324888000000002</v>
      </c>
      <c r="CU890" s="197">
        <v>1.4076591E-6</v>
      </c>
      <c r="CV890" s="198">
        <v>2.1878790999999998E-3</v>
      </c>
      <c r="CX890" s="166"/>
      <c r="CY890" t="s">
        <v>2341</v>
      </c>
    </row>
    <row r="891" spans="1:103" ht="14.4">
      <c r="A891" t="s">
        <v>703</v>
      </c>
      <c r="B891" s="85" t="s">
        <v>527</v>
      </c>
      <c r="C891" s="113" t="str">
        <f t="shared" si="479"/>
        <v>A.100.32.105</v>
      </c>
      <c r="D891" s="9" t="s">
        <v>175</v>
      </c>
      <c r="E891" s="112" t="s">
        <v>362</v>
      </c>
      <c r="F891" s="115" t="str">
        <f t="shared" si="480"/>
        <v>G-MgAl9Zn2</v>
      </c>
      <c r="G891" s="143">
        <f t="shared" si="486"/>
        <v>27.070352</v>
      </c>
      <c r="I891" s="118">
        <f t="shared" si="487"/>
        <v>4.7458488801105876</v>
      </c>
      <c r="K891" s="161">
        <f t="shared" si="488"/>
        <v>8.1343672319999991E-2</v>
      </c>
      <c r="L891" s="161">
        <f t="shared" si="489"/>
        <v>0.407093878287</v>
      </c>
      <c r="M891" s="162">
        <f t="shared" si="490"/>
        <v>0.19685852950358801</v>
      </c>
      <c r="N891" s="161">
        <v>4.0605528</v>
      </c>
      <c r="O891" s="132">
        <v>0.31479310999999999</v>
      </c>
      <c r="P891" s="132">
        <v>8.9653716999999994E-2</v>
      </c>
      <c r="Q891" s="132">
        <v>7.6280138999999997E-2</v>
      </c>
      <c r="R891" s="132">
        <v>4.5069973000000001E-3</v>
      </c>
      <c r="S891" s="132">
        <v>2.1561649000000001E-4</v>
      </c>
      <c r="T891" s="132">
        <v>3.4091953000000002E-4</v>
      </c>
      <c r="U891" s="132">
        <v>2.5393505999999999E-3</v>
      </c>
      <c r="V891" s="132">
        <v>0.19483275999999999</v>
      </c>
      <c r="W891" s="164">
        <v>7.9322060000000001E-5</v>
      </c>
      <c r="X891" s="132">
        <v>2.0076705999999998E-3</v>
      </c>
      <c r="Y891" s="164">
        <v>2.8378627E-5</v>
      </c>
      <c r="Z891" s="164">
        <v>1.8070344999999999E-5</v>
      </c>
      <c r="AA891" s="164">
        <v>2.8558587999999999E-8</v>
      </c>
      <c r="AC891" s="118">
        <f t="shared" si="471"/>
        <v>4.0605528</v>
      </c>
      <c r="AD891" s="118">
        <f t="shared" si="472"/>
        <v>0.48832984991999995</v>
      </c>
      <c r="AE891" s="118">
        <f t="shared" si="473"/>
        <v>0.40700424794500001</v>
      </c>
      <c r="AF891" s="118">
        <f t="shared" si="474"/>
        <v>0.407093878287</v>
      </c>
      <c r="AG891" s="118">
        <f t="shared" si="475"/>
        <v>0.196840459158588</v>
      </c>
      <c r="AI891" s="69">
        <v>355.74579</v>
      </c>
      <c r="AJ891" s="69">
        <v>354.65854000000002</v>
      </c>
      <c r="AK891" s="69">
        <v>0.13958935</v>
      </c>
      <c r="AL891" s="69">
        <v>0</v>
      </c>
      <c r="AM891" s="69">
        <v>3.5181478E-3</v>
      </c>
      <c r="AN891" s="69">
        <v>0.20958679999999999</v>
      </c>
      <c r="AO891" s="69">
        <v>0.73455848999999995</v>
      </c>
      <c r="AQ891" s="116">
        <v>0.57306685999999996</v>
      </c>
      <c r="AR891" s="116">
        <v>0.52914583000000004</v>
      </c>
      <c r="AS891" s="116">
        <v>2.2908524E-2</v>
      </c>
      <c r="AT891" s="116">
        <v>2.1012504000000001E-2</v>
      </c>
      <c r="AU891" s="150">
        <f t="shared" si="476"/>
        <v>3.1723371228133907E-5</v>
      </c>
      <c r="AV891" s="150">
        <f t="shared" si="477"/>
        <v>8.4720871167589085E-8</v>
      </c>
      <c r="AW891" s="163">
        <f t="shared" si="478"/>
        <v>2.94292774</v>
      </c>
      <c r="AX891" s="196">
        <v>2.5134419999999999E-5</v>
      </c>
      <c r="AY891" s="196">
        <v>7.5837124000000006E-8</v>
      </c>
      <c r="AZ891" s="196">
        <v>2.0719568999999998E-12</v>
      </c>
      <c r="BA891" s="196">
        <v>4.3593745999999996E-15</v>
      </c>
      <c r="BB891" s="196">
        <v>1.7453417000000001E-16</v>
      </c>
      <c r="BC891" s="196">
        <v>9.8389298000000004E-9</v>
      </c>
      <c r="BD891" s="196">
        <v>6.5092971999999997E-6</v>
      </c>
      <c r="BE891" s="196">
        <v>1.4228524E-9</v>
      </c>
      <c r="BF891" s="196">
        <v>7.4567156000000005E-9</v>
      </c>
      <c r="BG891" s="196">
        <v>1.6376945E-12</v>
      </c>
      <c r="BH891" s="196">
        <v>7.7296381999999994E-17</v>
      </c>
      <c r="BI891" s="196">
        <v>2.4237435999999998E-13</v>
      </c>
      <c r="BJ891" s="196">
        <v>1.8515719999999999E-13</v>
      </c>
      <c r="BK891" s="196">
        <v>4.1907331000000002E-14</v>
      </c>
      <c r="BL891" s="196">
        <v>6.8830522000000003E-8</v>
      </c>
      <c r="BM891" s="196">
        <v>9.845718E-10</v>
      </c>
      <c r="BN891" s="196">
        <v>1.7041478999999998E-21</v>
      </c>
      <c r="BO891" s="108">
        <v>0.15419923999999999</v>
      </c>
      <c r="BP891" s="108">
        <v>2.7887284999999999</v>
      </c>
      <c r="BQ891" s="108">
        <v>0</v>
      </c>
      <c r="BR891" s="108">
        <v>0</v>
      </c>
      <c r="BS891" s="108">
        <v>0</v>
      </c>
      <c r="BU891" s="69">
        <v>1.3090082E-3</v>
      </c>
      <c r="BV891" s="172">
        <v>5.4540881E-5</v>
      </c>
      <c r="BW891" s="69">
        <v>7.5479324000000004E-4</v>
      </c>
      <c r="BX891" s="172">
        <v>3.0330287999999999E-7</v>
      </c>
      <c r="BY891" s="172">
        <v>4.4279439000000002E-5</v>
      </c>
      <c r="BZ891" s="172">
        <v>6.1587196E-6</v>
      </c>
      <c r="CA891" s="172">
        <v>4.2607933999999999E-8</v>
      </c>
      <c r="CB891" s="172">
        <v>9.3476339999999998E-6</v>
      </c>
      <c r="CC891" s="172">
        <v>3.0670032000000001E-7</v>
      </c>
      <c r="CD891" s="172">
        <v>3.2593701000000003E-7</v>
      </c>
      <c r="CE891" s="172">
        <v>4.9490388E-13</v>
      </c>
      <c r="CF891" s="172">
        <v>3.7685057000000001E-18</v>
      </c>
      <c r="CG891" s="172">
        <v>3.2357207999999998E-14</v>
      </c>
      <c r="CH891" s="172">
        <v>1.7561497E-5</v>
      </c>
      <c r="CI891" s="69">
        <v>4.1033131000000001E-4</v>
      </c>
      <c r="CJ891" s="172">
        <v>1.101693E-5</v>
      </c>
      <c r="CK891" s="69">
        <v>0</v>
      </c>
      <c r="CM891" s="197">
        <v>3.8168100999999998E-14</v>
      </c>
      <c r="CN891" s="198">
        <v>27.059380000000001</v>
      </c>
      <c r="CO891" s="198">
        <v>0.17621602</v>
      </c>
      <c r="CP891" s="198">
        <v>3.8728573000000002E-2</v>
      </c>
      <c r="CQ891" s="197">
        <v>2.960383E-8</v>
      </c>
      <c r="CR891" s="197">
        <v>1.0501942E-8</v>
      </c>
      <c r="CS891" s="198">
        <v>2.1049480000000001E-3</v>
      </c>
      <c r="CT891" s="198">
        <v>0.30531008999999998</v>
      </c>
      <c r="CU891" s="197">
        <v>1.0876711999999999E-6</v>
      </c>
      <c r="CV891" s="198">
        <v>2.1658905999999999E-3</v>
      </c>
      <c r="CX891" s="166"/>
      <c r="CY891" t="s">
        <v>2342</v>
      </c>
    </row>
    <row r="892" spans="1:103" ht="14.4">
      <c r="A892" t="s">
        <v>704</v>
      </c>
      <c r="B892" s="85" t="s">
        <v>527</v>
      </c>
      <c r="C892" s="113" t="str">
        <f t="shared" si="479"/>
        <v>A.100.32.106</v>
      </c>
      <c r="D892" s="9" t="s">
        <v>175</v>
      </c>
      <c r="E892" s="112" t="s">
        <v>362</v>
      </c>
      <c r="F892" s="115" t="str">
        <f t="shared" si="480"/>
        <v>GD-MgAl9Zn1</v>
      </c>
      <c r="G892" s="143">
        <f t="shared" si="486"/>
        <v>27.395194000000004</v>
      </c>
      <c r="I892" s="118">
        <f t="shared" si="487"/>
        <v>4.780931304963576</v>
      </c>
      <c r="K892" s="161">
        <f t="shared" si="488"/>
        <v>8.2420491769999993E-2</v>
      </c>
      <c r="L892" s="161">
        <f t="shared" si="489"/>
        <v>0.408783048649</v>
      </c>
      <c r="M892" s="162">
        <f t="shared" si="490"/>
        <v>0.18044866454457603</v>
      </c>
      <c r="N892" s="161">
        <v>4.1092791000000002</v>
      </c>
      <c r="O892" s="132">
        <v>0.31534282000000002</v>
      </c>
      <c r="P892" s="132">
        <v>9.0724783000000003E-2</v>
      </c>
      <c r="Q892" s="132">
        <v>7.7245551999999995E-2</v>
      </c>
      <c r="R892" s="132">
        <v>4.5700454999999997E-3</v>
      </c>
      <c r="S892" s="132">
        <v>2.5741905000000001E-4</v>
      </c>
      <c r="T892" s="132">
        <v>3.4747522000000002E-4</v>
      </c>
      <c r="U892" s="132">
        <v>2.6086860999999999E-3</v>
      </c>
      <c r="V892" s="132">
        <v>0.17839925000000001</v>
      </c>
      <c r="W892" s="164">
        <v>7.8588217000000001E-5</v>
      </c>
      <c r="X892" s="132">
        <v>2.0260259000000002E-3</v>
      </c>
      <c r="Y892" s="164">
        <v>2.8171332E-5</v>
      </c>
      <c r="Z892" s="164">
        <v>2.3360085999999999E-5</v>
      </c>
      <c r="AA892" s="164">
        <v>2.8558575999999998E-8</v>
      </c>
      <c r="AC892" s="118">
        <f t="shared" si="471"/>
        <v>4.1092791000000002</v>
      </c>
      <c r="AD892" s="118">
        <f t="shared" si="472"/>
        <v>0.49109678086999997</v>
      </c>
      <c r="AE892" s="118">
        <f t="shared" si="473"/>
        <v>0.40869964918599999</v>
      </c>
      <c r="AF892" s="118">
        <f t="shared" si="474"/>
        <v>0.40878304864900006</v>
      </c>
      <c r="AG892" s="118">
        <f t="shared" si="475"/>
        <v>0.18042530445857602</v>
      </c>
      <c r="AI892" s="69">
        <v>359.70499000000001</v>
      </c>
      <c r="AJ892" s="69">
        <v>358.61475999999999</v>
      </c>
      <c r="AK892" s="69">
        <v>0.14229675</v>
      </c>
      <c r="AL892" s="69">
        <v>0</v>
      </c>
      <c r="AM892" s="69">
        <v>3.5173955000000002E-3</v>
      </c>
      <c r="AN892" s="69">
        <v>0.20970616</v>
      </c>
      <c r="AO892" s="69">
        <v>0.73471249999999999</v>
      </c>
      <c r="AQ892" s="116">
        <v>0.57925758999999999</v>
      </c>
      <c r="AR892" s="116">
        <v>0.53485548999999999</v>
      </c>
      <c r="AS892" s="116">
        <v>2.3165366E-2</v>
      </c>
      <c r="AT892" s="116">
        <v>2.1236741E-2</v>
      </c>
      <c r="AU892" s="150">
        <f t="shared" si="476"/>
        <v>3.2065676987726104E-5</v>
      </c>
      <c r="AV892" s="150">
        <f t="shared" si="477"/>
        <v>8.5670730879221337E-8</v>
      </c>
      <c r="AW892" s="163">
        <f t="shared" si="478"/>
        <v>2.9743335100000001</v>
      </c>
      <c r="AX892" s="196">
        <v>2.5435973000000001E-5</v>
      </c>
      <c r="AY892" s="196">
        <v>7.6746985000000004E-8</v>
      </c>
      <c r="AZ892" s="196">
        <v>2.0968155000000002E-12</v>
      </c>
      <c r="BA892" s="196">
        <v>4.3532880999999997E-15</v>
      </c>
      <c r="BB892" s="196">
        <v>1.7280771000000001E-16</v>
      </c>
      <c r="BC892" s="196">
        <v>9.9619905000000004E-9</v>
      </c>
      <c r="BD892" s="196">
        <v>6.5291846000000001E-6</v>
      </c>
      <c r="BE892" s="196">
        <v>1.4406822999999999E-9</v>
      </c>
      <c r="BF892" s="196">
        <v>7.4782889000000003E-9</v>
      </c>
      <c r="BG892" s="196">
        <v>2.1227020000000002E-12</v>
      </c>
      <c r="BH892" s="196">
        <v>7.7082641999999995E-17</v>
      </c>
      <c r="BI892" s="196">
        <v>2.6542451999999999E-13</v>
      </c>
      <c r="BJ892" s="196">
        <v>2.3609434000000001E-13</v>
      </c>
      <c r="BK892" s="196">
        <v>5.3565777000000002E-14</v>
      </c>
      <c r="BL892" s="196">
        <v>8.9468558000000003E-8</v>
      </c>
      <c r="BM892" s="196">
        <v>1.0888346999999999E-9</v>
      </c>
      <c r="BN892" s="196">
        <v>1.6872907999999999E-21</v>
      </c>
      <c r="BO892" s="108">
        <v>0.15596900999999999</v>
      </c>
      <c r="BP892" s="108">
        <v>2.8183644999999999</v>
      </c>
      <c r="BQ892" s="108">
        <v>0</v>
      </c>
      <c r="BR892" s="108">
        <v>0</v>
      </c>
      <c r="BS892" s="108">
        <v>0</v>
      </c>
      <c r="BU892" s="69">
        <v>1.3162488E-3</v>
      </c>
      <c r="BV892" s="172">
        <v>5.4728660000000001E-5</v>
      </c>
      <c r="BW892" s="69">
        <v>7.6385069999999997E-4</v>
      </c>
      <c r="BX892" s="172">
        <v>3.115055E-7</v>
      </c>
      <c r="BY892" s="172">
        <v>4.4427364999999998E-5</v>
      </c>
      <c r="BZ892" s="172">
        <v>6.2354980000000002E-6</v>
      </c>
      <c r="CA892" s="172">
        <v>5.5227757000000002E-8</v>
      </c>
      <c r="CB892" s="172">
        <v>9.4641669999999997E-6</v>
      </c>
      <c r="CC892" s="172">
        <v>3.6306127000000002E-7</v>
      </c>
      <c r="CD892" s="172">
        <v>3.3167060000000001E-7</v>
      </c>
      <c r="CE892" s="172">
        <v>4.9000837999999996E-13</v>
      </c>
      <c r="CF892" s="172">
        <v>3.7312282999999997E-18</v>
      </c>
      <c r="CG892" s="172">
        <v>3.2037137E-14</v>
      </c>
      <c r="CH892" s="172">
        <v>1.7751246E-5</v>
      </c>
      <c r="CI892" s="69">
        <v>4.1484965000000002E-4</v>
      </c>
      <c r="CJ892" s="172">
        <v>3.8800533999999999E-6</v>
      </c>
      <c r="CK892" s="69">
        <v>0</v>
      </c>
      <c r="CM892" s="197">
        <v>3.7790548999999998E-14</v>
      </c>
      <c r="CN892" s="198">
        <v>27.384139000000001</v>
      </c>
      <c r="CO892" s="198">
        <v>0.17841022000000001</v>
      </c>
      <c r="CP892" s="198">
        <v>3.8874657E-2</v>
      </c>
      <c r="CQ892" s="197">
        <v>3.8459847999999999E-8</v>
      </c>
      <c r="CR892" s="197">
        <v>1.079991E-8</v>
      </c>
      <c r="CS892" s="198">
        <v>2.1106484999999999E-3</v>
      </c>
      <c r="CT892" s="198">
        <v>0.39320572999999998</v>
      </c>
      <c r="CU892" s="197">
        <v>1.4097864E-6</v>
      </c>
      <c r="CV892" s="198">
        <v>2.1928913999999999E-3</v>
      </c>
      <c r="CX892" s="166"/>
      <c r="CY892" t="s">
        <v>2343</v>
      </c>
    </row>
    <row r="893" spans="1:103" ht="14.4">
      <c r="A893" t="s">
        <v>705</v>
      </c>
      <c r="B893" s="85" t="s">
        <v>527</v>
      </c>
      <c r="C893" s="113" t="str">
        <f t="shared" si="479"/>
        <v>A.100.32.107</v>
      </c>
      <c r="D893" s="9" t="s">
        <v>175</v>
      </c>
      <c r="E893" s="112" t="s">
        <v>362</v>
      </c>
      <c r="F893" s="115" t="str">
        <f t="shared" si="480"/>
        <v>MgAl3Zn</v>
      </c>
      <c r="G893" s="143">
        <f t="shared" si="486"/>
        <v>28.573878666666666</v>
      </c>
      <c r="I893" s="118">
        <f t="shared" si="487"/>
        <v>4.9412950279459809</v>
      </c>
      <c r="K893" s="161">
        <f t="shared" si="488"/>
        <v>8.2319783290000004E-2</v>
      </c>
      <c r="L893" s="161">
        <f t="shared" si="489"/>
        <v>0.42130118436599995</v>
      </c>
      <c r="M893" s="162">
        <f t="shared" si="490"/>
        <v>0.1515922602899811</v>
      </c>
      <c r="N893" s="161">
        <v>4.2860817999999998</v>
      </c>
      <c r="O893" s="132">
        <v>0.32791210999999998</v>
      </c>
      <c r="P893" s="132">
        <v>9.0501972E-2</v>
      </c>
      <c r="Q893" s="132">
        <v>7.7037140000000004E-2</v>
      </c>
      <c r="R893" s="132">
        <v>4.5825088000000002E-3</v>
      </c>
      <c r="S893" s="132">
        <v>3.5631083999999999E-4</v>
      </c>
      <c r="T893" s="132">
        <v>3.4382365E-4</v>
      </c>
      <c r="U893" s="132">
        <v>2.8148599000000002E-3</v>
      </c>
      <c r="V893" s="132">
        <v>0.15042196999999999</v>
      </c>
      <c r="W893" s="164">
        <v>5.3004473999999999E-5</v>
      </c>
      <c r="X893" s="132">
        <v>1.1347817000000001E-3</v>
      </c>
      <c r="Y893" s="164">
        <v>1.9237991999999999E-5</v>
      </c>
      <c r="Z893" s="164">
        <v>3.5499069999999998E-5</v>
      </c>
      <c r="AA893" s="164">
        <v>9.5199811000000008E-9</v>
      </c>
      <c r="AC893" s="118">
        <f t="shared" si="471"/>
        <v>4.2860817999999998</v>
      </c>
      <c r="AD893" s="118">
        <f t="shared" si="472"/>
        <v>0.50354872518999994</v>
      </c>
      <c r="AE893" s="118">
        <f t="shared" si="473"/>
        <v>0.42126444096999999</v>
      </c>
      <c r="AF893" s="118">
        <f t="shared" si="474"/>
        <v>0.42130118436599995</v>
      </c>
      <c r="AG893" s="118">
        <f t="shared" si="475"/>
        <v>0.1515567612199811</v>
      </c>
      <c r="AI893" s="69">
        <v>376.67786000000001</v>
      </c>
      <c r="AJ893" s="69">
        <v>376.25682999999998</v>
      </c>
      <c r="AK893" s="69">
        <v>8.8897525000000005E-2</v>
      </c>
      <c r="AL893" s="69">
        <v>0</v>
      </c>
      <c r="AM893" s="69">
        <v>1.1999485999999999E-3</v>
      </c>
      <c r="AN893" s="69">
        <v>7.7767085E-2</v>
      </c>
      <c r="AO893" s="69">
        <v>0.25316794999999997</v>
      </c>
      <c r="AQ893" s="116">
        <v>0.60406733999999995</v>
      </c>
      <c r="AR893" s="116">
        <v>0.55749486000000004</v>
      </c>
      <c r="AS893" s="116">
        <v>2.4120455999999998E-2</v>
      </c>
      <c r="AT893" s="116">
        <v>2.2452013999999999E-2</v>
      </c>
      <c r="AU893" s="150">
        <f t="shared" si="476"/>
        <v>3.3422953488394115E-5</v>
      </c>
      <c r="AV893" s="150">
        <f t="shared" si="477"/>
        <v>8.9202868804603643E-8</v>
      </c>
      <c r="AW893" s="163">
        <f t="shared" si="478"/>
        <v>3.14453987</v>
      </c>
      <c r="AX893" s="196">
        <v>2.652625E-5</v>
      </c>
      <c r="AY893" s="196">
        <v>8.0036476999999999E-8</v>
      </c>
      <c r="AZ893" s="196">
        <v>2.1866948999999998E-12</v>
      </c>
      <c r="BA893" s="196">
        <v>1.6734459999999999E-15</v>
      </c>
      <c r="BB893" s="196">
        <v>1.2067285E-16</v>
      </c>
      <c r="BC893" s="196">
        <v>9.8518766999999999E-9</v>
      </c>
      <c r="BD893" s="196">
        <v>6.7480600000000004E-6</v>
      </c>
      <c r="BE893" s="196">
        <v>1.4266902E-9</v>
      </c>
      <c r="BF893" s="196">
        <v>7.7335251000000008E-9</v>
      </c>
      <c r="BG893" s="196">
        <v>3.2406813999999999E-12</v>
      </c>
      <c r="BH893" s="196">
        <v>3.3502478999999998E-17</v>
      </c>
      <c r="BI893" s="196">
        <v>3.1426435E-13</v>
      </c>
      <c r="BJ893" s="196">
        <v>3.5421106E-13</v>
      </c>
      <c r="BK893" s="196">
        <v>8.0619389999999998E-14</v>
      </c>
      <c r="BL893" s="196">
        <v>1.3761068E-7</v>
      </c>
      <c r="BM893" s="196">
        <v>1.1809298999999999E-9</v>
      </c>
      <c r="BN893" s="196">
        <v>1.1782470999999999E-21</v>
      </c>
      <c r="BO893" s="108">
        <v>0.16414356999999999</v>
      </c>
      <c r="BP893" s="108">
        <v>2.9803963000000002</v>
      </c>
      <c r="BQ893" s="108">
        <v>0</v>
      </c>
      <c r="BR893" s="108">
        <v>0</v>
      </c>
      <c r="BS893" s="108">
        <v>0</v>
      </c>
      <c r="BU893" s="69">
        <v>1.3741208E-3</v>
      </c>
      <c r="BV893" s="172">
        <v>5.6445907E-5</v>
      </c>
      <c r="BW893" s="69">
        <v>7.9671555E-4</v>
      </c>
      <c r="BX893" s="172">
        <v>3.3599119000000001E-7</v>
      </c>
      <c r="BY893" s="172">
        <v>4.5920025000000003E-5</v>
      </c>
      <c r="BZ893" s="172">
        <v>6.1520665999999999E-6</v>
      </c>
      <c r="CA893" s="172">
        <v>8.4319275999999998E-8</v>
      </c>
      <c r="CB893" s="172">
        <v>9.3375235999999992E-6</v>
      </c>
      <c r="CC893" s="172">
        <v>4.9608755999999998E-7</v>
      </c>
      <c r="CD893" s="172">
        <v>3.3476381000000002E-7</v>
      </c>
      <c r="CE893" s="172">
        <v>3.4217633999999999E-13</v>
      </c>
      <c r="CF893" s="172">
        <v>2.6055433E-18</v>
      </c>
      <c r="CG893" s="172">
        <v>2.2371759999999999E-14</v>
      </c>
      <c r="CH893" s="172">
        <v>1.7830469999999999E-5</v>
      </c>
      <c r="CI893" s="69">
        <v>4.3495931000000002E-4</v>
      </c>
      <c r="CJ893" s="172">
        <v>5.5087865000000003E-6</v>
      </c>
      <c r="CK893" s="69">
        <v>0</v>
      </c>
      <c r="CM893" s="197">
        <v>2.6389409000000001E-14</v>
      </c>
      <c r="CN893" s="198">
        <v>28.565781999999999</v>
      </c>
      <c r="CO893" s="198">
        <v>0.17597560000000001</v>
      </c>
      <c r="CP893" s="198">
        <v>4.0030444999999998E-2</v>
      </c>
      <c r="CQ893" s="197">
        <v>5.9117220000000003E-8</v>
      </c>
      <c r="CR893" s="197">
        <v>1.1108469E-8</v>
      </c>
      <c r="CS893" s="198">
        <v>2.1867585000000002E-3</v>
      </c>
      <c r="CT893" s="198">
        <v>0.59804555999999998</v>
      </c>
      <c r="CU893" s="197">
        <v>2.1522835999999999E-6</v>
      </c>
      <c r="CV893" s="198">
        <v>2.1635336999999998E-3</v>
      </c>
      <c r="CX893" s="166"/>
      <c r="CY893" t="s">
        <v>2344</v>
      </c>
    </row>
    <row r="894" spans="1:103" ht="14.4">
      <c r="A894" t="s">
        <v>706</v>
      </c>
      <c r="B894" s="85" t="s">
        <v>527</v>
      </c>
      <c r="C894" s="113" t="str">
        <f t="shared" si="479"/>
        <v>A.100.32.108</v>
      </c>
      <c r="D894" s="9" t="s">
        <v>175</v>
      </c>
      <c r="E894" s="112" t="s">
        <v>362</v>
      </c>
      <c r="F894" s="115" t="str">
        <f t="shared" si="480"/>
        <v>MgZn6Zr</v>
      </c>
      <c r="G894" s="143">
        <f t="shared" si="486"/>
        <v>28.108552000000003</v>
      </c>
      <c r="I894" s="118">
        <f t="shared" si="487"/>
        <v>4.9084467748886267</v>
      </c>
      <c r="K894" s="161">
        <f t="shared" si="488"/>
        <v>7.8553090184000002E-2</v>
      </c>
      <c r="L894" s="161">
        <f t="shared" si="489"/>
        <v>0.421809301355</v>
      </c>
      <c r="M894" s="162">
        <f t="shared" si="490"/>
        <v>0.19180158334962641</v>
      </c>
      <c r="N894" s="161">
        <v>4.2162828000000001</v>
      </c>
      <c r="O894" s="132">
        <v>0.33237045999999998</v>
      </c>
      <c r="P894" s="132">
        <v>8.6854464000000006E-2</v>
      </c>
      <c r="Q894" s="132">
        <v>7.3810692999999997E-2</v>
      </c>
      <c r="R894" s="132">
        <v>4.3507705000000001E-3</v>
      </c>
      <c r="S894" s="164">
        <v>8.3291403999999998E-5</v>
      </c>
      <c r="T894" s="132">
        <v>3.0833527999999999E-4</v>
      </c>
      <c r="U894" s="132">
        <v>2.5261711999999999E-3</v>
      </c>
      <c r="V894" s="132">
        <v>0.19125038</v>
      </c>
      <c r="W894" s="164">
        <v>4.2721552000000003E-5</v>
      </c>
      <c r="X894" s="132">
        <v>5.5108041E-4</v>
      </c>
      <c r="Y894" s="164">
        <v>1.5484602999999999E-5</v>
      </c>
      <c r="Z894" s="164">
        <v>1.2293889999999999E-7</v>
      </c>
      <c r="AA894" s="164">
        <v>7.2642101000000001E-13</v>
      </c>
      <c r="AC894" s="118">
        <f t="shared" si="471"/>
        <v>4.2162828000000001</v>
      </c>
      <c r="AD894" s="118">
        <f t="shared" si="472"/>
        <v>0.50030418538400001</v>
      </c>
      <c r="AE894" s="118">
        <f t="shared" si="473"/>
        <v>0.42175121813889999</v>
      </c>
      <c r="AF894" s="118">
        <f t="shared" si="474"/>
        <v>0.421809301355</v>
      </c>
      <c r="AG894" s="118">
        <f t="shared" si="475"/>
        <v>0.1918014604107264</v>
      </c>
      <c r="AI894" s="69">
        <v>372.42158999999998</v>
      </c>
      <c r="AJ894" s="69">
        <v>372.35464999999999</v>
      </c>
      <c r="AK894" s="69">
        <v>4.3584496E-2</v>
      </c>
      <c r="AL894" s="69">
        <v>0</v>
      </c>
      <c r="AM894" s="172">
        <v>4.3797237999999999E-5</v>
      </c>
      <c r="AN894" s="69">
        <v>1.1413951E-2</v>
      </c>
      <c r="AO894" s="69">
        <v>1.189694E-2</v>
      </c>
      <c r="AQ894" s="116">
        <v>0.59478237</v>
      </c>
      <c r="AR894" s="116">
        <v>0.54867913000000001</v>
      </c>
      <c r="AS894" s="116">
        <v>2.376323E-2</v>
      </c>
      <c r="AT894" s="116">
        <v>2.2340003000000001E-2</v>
      </c>
      <c r="AU894" s="150">
        <f t="shared" si="476"/>
        <v>3.2894432134134846E-5</v>
      </c>
      <c r="AV894" s="150">
        <f t="shared" si="477"/>
        <v>8.7881767255015714E-8</v>
      </c>
      <c r="AW894" s="163">
        <f t="shared" si="478"/>
        <v>3.1288518700000001</v>
      </c>
      <c r="AX894" s="196">
        <v>2.6092333000000001E-5</v>
      </c>
      <c r="AY894" s="196">
        <v>7.8727164E-8</v>
      </c>
      <c r="AZ894" s="196">
        <v>2.1509261000000002E-12</v>
      </c>
      <c r="BA894" s="196">
        <v>3.5433428E-16</v>
      </c>
      <c r="BB894" s="196">
        <v>1.0050806E-16</v>
      </c>
      <c r="BC894" s="196">
        <v>9.3983287999999998E-9</v>
      </c>
      <c r="BD894" s="196">
        <v>6.7922463999999997E-6</v>
      </c>
      <c r="BE894" s="196">
        <v>1.3619719E-9</v>
      </c>
      <c r="BF894" s="196">
        <v>7.7902941000000001E-9</v>
      </c>
      <c r="BG894" s="196">
        <v>4.1413298999999999E-16</v>
      </c>
      <c r="BH894" s="196">
        <v>1.2443158000000001E-17</v>
      </c>
      <c r="BI894" s="196">
        <v>1.6773112000000001E-13</v>
      </c>
      <c r="BJ894" s="196">
        <v>1.5170493999999999E-14</v>
      </c>
      <c r="BK894" s="196">
        <v>3.0007245999999999E-15</v>
      </c>
      <c r="BL894" s="196">
        <v>1.820599E-11</v>
      </c>
      <c r="BM894" s="196">
        <v>4.3619889000000002E-10</v>
      </c>
      <c r="BN894" s="196">
        <v>9.8135850999999995E-22</v>
      </c>
      <c r="BO894" s="108">
        <v>0.16251477</v>
      </c>
      <c r="BP894" s="108">
        <v>2.9663371000000001</v>
      </c>
      <c r="BQ894" s="108">
        <v>0</v>
      </c>
      <c r="BR894" s="108">
        <v>0</v>
      </c>
      <c r="BS894" s="108">
        <v>0</v>
      </c>
      <c r="BU894" s="69">
        <v>1.380048E-3</v>
      </c>
      <c r="BV894" s="172">
        <v>5.6689584999999999E-5</v>
      </c>
      <c r="BW894" s="69">
        <v>7.8374100999999998E-4</v>
      </c>
      <c r="BX894" s="172">
        <v>3.0207972000000001E-7</v>
      </c>
      <c r="BY894" s="172">
        <v>4.6181679999999997E-5</v>
      </c>
      <c r="BZ894" s="172">
        <v>5.8616255999999996E-6</v>
      </c>
      <c r="CA894" s="172">
        <v>9.0666661000000004E-12</v>
      </c>
      <c r="CB894" s="172">
        <v>8.8966905999999997E-6</v>
      </c>
      <c r="CC894" s="172">
        <v>1.2878180000000001E-7</v>
      </c>
      <c r="CD894" s="172">
        <v>3.0942097999999998E-7</v>
      </c>
      <c r="CE894" s="172">
        <v>2.8499764000000002E-13</v>
      </c>
      <c r="CF894" s="172">
        <v>2.1701492000000001E-18</v>
      </c>
      <c r="CG894" s="172">
        <v>1.8633372000000001E-14</v>
      </c>
      <c r="CH894" s="172">
        <v>1.7255958000000001E-5</v>
      </c>
      <c r="CI894" s="69">
        <v>4.3047769999999999E-4</v>
      </c>
      <c r="CJ894" s="172">
        <v>3.020346E-5</v>
      </c>
      <c r="CK894" s="69">
        <v>0</v>
      </c>
      <c r="CM894" s="197">
        <v>2.1979659E-14</v>
      </c>
      <c r="CN894" s="198">
        <v>28.102205000000001</v>
      </c>
      <c r="CO894" s="198">
        <v>0.16765473</v>
      </c>
      <c r="CP894" s="198">
        <v>4.0130555999999998E-2</v>
      </c>
      <c r="CQ894" s="197">
        <v>7.8256476000000004E-11</v>
      </c>
      <c r="CR894" s="197">
        <v>9.4726642000000003E-9</v>
      </c>
      <c r="CS894" s="198">
        <v>2.2060691999999998E-3</v>
      </c>
      <c r="CT894" s="198">
        <v>1.271075E-2</v>
      </c>
      <c r="CU894" s="197">
        <v>2.7547321000000001E-10</v>
      </c>
      <c r="CV894" s="198">
        <v>2.0613849000000002E-3</v>
      </c>
      <c r="CX894" s="166"/>
      <c r="CY894" t="s">
        <v>2345</v>
      </c>
    </row>
    <row r="895" spans="1:103" ht="14.4">
      <c r="A895" t="s">
        <v>707</v>
      </c>
      <c r="B895" s="85" t="s">
        <v>527</v>
      </c>
      <c r="C895" s="113" t="str">
        <f t="shared" si="479"/>
        <v>A.100.32.109</v>
      </c>
      <c r="D895" s="9" t="s">
        <v>175</v>
      </c>
      <c r="E895" s="112" t="s">
        <v>362</v>
      </c>
      <c r="F895" s="115" t="str">
        <f t="shared" si="480"/>
        <v>MgMn1.5</v>
      </c>
      <c r="G895" s="143">
        <f t="shared" si="486"/>
        <v>29.153407333333337</v>
      </c>
      <c r="I895" s="118">
        <f t="shared" si="487"/>
        <v>5.0151642992196646</v>
      </c>
      <c r="K895" s="161">
        <f t="shared" si="488"/>
        <v>8.4262875030000003E-2</v>
      </c>
      <c r="L895" s="161">
        <f t="shared" si="489"/>
        <v>0.42996263333900003</v>
      </c>
      <c r="M895" s="162">
        <f t="shared" si="490"/>
        <v>0.12792769085066436</v>
      </c>
      <c r="N895" s="161">
        <v>4.3730111000000003</v>
      </c>
      <c r="O895" s="132">
        <v>0.33456214000000001</v>
      </c>
      <c r="P895" s="132">
        <v>9.0897860999999996E-2</v>
      </c>
      <c r="Q895" s="132">
        <v>7.6791730000000002E-2</v>
      </c>
      <c r="R895" s="132">
        <v>4.8929250999999998E-3</v>
      </c>
      <c r="S895" s="132">
        <v>2.1225414000000001E-3</v>
      </c>
      <c r="T895" s="132">
        <v>4.5567852999999999E-4</v>
      </c>
      <c r="U895" s="132">
        <v>4.4491529000000004E-3</v>
      </c>
      <c r="V895" s="132">
        <v>0.12625232</v>
      </c>
      <c r="W895" s="164">
        <v>3.9072171999999998E-5</v>
      </c>
      <c r="X895" s="132">
        <v>1.4106658E-3</v>
      </c>
      <c r="Y895" s="164">
        <v>1.4407267E-5</v>
      </c>
      <c r="Z895" s="132">
        <v>2.6470505000000002E-4</v>
      </c>
      <c r="AA895" s="164">
        <v>6.6436833000000001E-13</v>
      </c>
      <c r="AC895" s="118">
        <f t="shared" si="471"/>
        <v>4.3730111000000003</v>
      </c>
      <c r="AD895" s="118">
        <f t="shared" si="472"/>
        <v>0.51417202893000002</v>
      </c>
      <c r="AE895" s="118">
        <f t="shared" si="473"/>
        <v>0.43017385894999999</v>
      </c>
      <c r="AF895" s="118">
        <f t="shared" si="474"/>
        <v>0.42996263333899998</v>
      </c>
      <c r="AG895" s="118">
        <f t="shared" si="475"/>
        <v>0.12766298580066435</v>
      </c>
      <c r="AI895" s="69">
        <v>384.01713999999998</v>
      </c>
      <c r="AJ895" s="69">
        <v>383.84046999999998</v>
      </c>
      <c r="AK895" s="69">
        <v>0.15248998</v>
      </c>
      <c r="AL895" s="69">
        <v>0</v>
      </c>
      <c r="AM895" s="172">
        <v>4.0055970000000002E-5</v>
      </c>
      <c r="AN895" s="69">
        <v>1.1757813000000001E-2</v>
      </c>
      <c r="AO895" s="69">
        <v>1.2379128999999999E-2</v>
      </c>
      <c r="AQ895" s="116">
        <v>0.63091584000000001</v>
      </c>
      <c r="AR895" s="116">
        <v>0.58334178999999997</v>
      </c>
      <c r="AS895" s="116">
        <v>2.4598314999999999E-2</v>
      </c>
      <c r="AT895" s="116">
        <v>2.2975735000000001E-2</v>
      </c>
      <c r="AU895" s="150">
        <f t="shared" si="476"/>
        <v>3.497252950481598E-5</v>
      </c>
      <c r="AV895" s="150">
        <f t="shared" si="477"/>
        <v>9.0970097915061149E-8</v>
      </c>
      <c r="AW895" s="163">
        <f t="shared" si="478"/>
        <v>3.21789002</v>
      </c>
      <c r="AX895" s="196">
        <v>2.7062273E-5</v>
      </c>
      <c r="AY895" s="196">
        <v>8.1653717000000004E-8</v>
      </c>
      <c r="AZ895" s="196">
        <v>2.2308832000000001E-12</v>
      </c>
      <c r="BA895" s="196">
        <v>3.2406617000000001E-16</v>
      </c>
      <c r="BB895" s="196">
        <v>9.1922409999999995E-17</v>
      </c>
      <c r="BC895" s="196">
        <v>9.7834240000000001E-9</v>
      </c>
      <c r="BD895" s="196">
        <v>6.8631793999999996E-6</v>
      </c>
      <c r="BE895" s="196">
        <v>1.4176249E-9</v>
      </c>
      <c r="BF895" s="196">
        <v>7.8679149000000007E-9</v>
      </c>
      <c r="BG895" s="196">
        <v>2.4251110999999999E-11</v>
      </c>
      <c r="BH895" s="196">
        <v>1.1380233E-17</v>
      </c>
      <c r="BI895" s="196">
        <v>1.2222535E-12</v>
      </c>
      <c r="BJ895" s="196">
        <v>2.5527589999999999E-12</v>
      </c>
      <c r="BK895" s="196">
        <v>5.8409698000000002E-13</v>
      </c>
      <c r="BL895" s="196">
        <v>1.0319090000000001E-6</v>
      </c>
      <c r="BM895" s="196">
        <v>5.3846803999999998E-9</v>
      </c>
      <c r="BN895" s="196">
        <v>8.9752843999999991E-22</v>
      </c>
      <c r="BO895" s="108">
        <v>0.16790252</v>
      </c>
      <c r="BP895" s="108">
        <v>3.0499874999999999</v>
      </c>
      <c r="BQ895" s="108">
        <v>0</v>
      </c>
      <c r="BR895" s="108">
        <v>0</v>
      </c>
      <c r="BS895" s="108">
        <v>0</v>
      </c>
      <c r="BU895" s="69">
        <v>1.3982705E-3</v>
      </c>
      <c r="BV895" s="172">
        <v>5.7347454E-5</v>
      </c>
      <c r="BW895" s="69">
        <v>8.1287435999999997E-4</v>
      </c>
      <c r="BX895" s="172">
        <v>5.2759542999999998E-7</v>
      </c>
      <c r="BY895" s="172">
        <v>4.6702361999999998E-5</v>
      </c>
      <c r="BZ895" s="172">
        <v>6.1029510999999999E-6</v>
      </c>
      <c r="CA895" s="172">
        <v>6.3100723999999998E-7</v>
      </c>
      <c r="CB895" s="172">
        <v>9.2629704000000003E-6</v>
      </c>
      <c r="CC895" s="172">
        <v>2.8685421E-6</v>
      </c>
      <c r="CD895" s="172">
        <v>4.1225918E-7</v>
      </c>
      <c r="CE895" s="172">
        <v>2.6065244000000002E-13</v>
      </c>
      <c r="CF895" s="172">
        <v>1.9847696999999999E-18</v>
      </c>
      <c r="CG895" s="172">
        <v>1.7041663E-14</v>
      </c>
      <c r="CH895" s="172">
        <v>1.7846549999999999E-5</v>
      </c>
      <c r="CI895" s="69">
        <v>4.4365078E-4</v>
      </c>
      <c r="CJ895" s="172">
        <v>4.3665790999999998E-8</v>
      </c>
      <c r="CK895" s="69">
        <v>0</v>
      </c>
      <c r="CM895" s="197">
        <v>2.0102103000000001E-14</v>
      </c>
      <c r="CN895" s="198">
        <v>29.146799000000001</v>
      </c>
      <c r="CO895" s="198">
        <v>0.17450436999999999</v>
      </c>
      <c r="CP895" s="198">
        <v>4.0636008000000001E-2</v>
      </c>
      <c r="CQ895" s="197">
        <v>4.4283336000000001E-7</v>
      </c>
      <c r="CR895" s="197">
        <v>1.8822270000000001E-8</v>
      </c>
      <c r="CS895" s="198">
        <v>2.2268154000000002E-3</v>
      </c>
      <c r="CT895" s="198">
        <v>4.3997292999999997</v>
      </c>
      <c r="CU895" s="197">
        <v>1.6106248999999999E-5</v>
      </c>
      <c r="CV895" s="198">
        <v>2.1462523000000001E-3</v>
      </c>
      <c r="CX895" s="166"/>
      <c r="CY895" t="s">
        <v>2346</v>
      </c>
    </row>
    <row r="896" spans="1:103" ht="14.4">
      <c r="A896" t="s">
        <v>708</v>
      </c>
      <c r="B896" s="85" t="s">
        <v>527</v>
      </c>
      <c r="C896" s="113" t="str">
        <f t="shared" si="479"/>
        <v>A.100.32.110</v>
      </c>
      <c r="D896" s="9" t="s">
        <v>175</v>
      </c>
      <c r="E896" s="112" t="s">
        <v>362</v>
      </c>
      <c r="F896" s="115" t="str">
        <f t="shared" si="480"/>
        <v>MgAl6Zn</v>
      </c>
      <c r="G896" s="143">
        <f t="shared" si="486"/>
        <v>27.843813999999998</v>
      </c>
      <c r="I896" s="118">
        <f t="shared" si="487"/>
        <v>4.84318148266183</v>
      </c>
      <c r="K896" s="161">
        <f t="shared" si="488"/>
        <v>8.22292632E-2</v>
      </c>
      <c r="L896" s="161">
        <f t="shared" si="489"/>
        <v>0.41376779470499997</v>
      </c>
      <c r="M896" s="162">
        <f t="shared" si="490"/>
        <v>0.17061232475683</v>
      </c>
      <c r="N896" s="161">
        <v>4.1765720999999996</v>
      </c>
      <c r="O896" s="132">
        <v>0.32050653000000001</v>
      </c>
      <c r="P896" s="132">
        <v>9.0489585999999997E-2</v>
      </c>
      <c r="Q896" s="132">
        <v>7.7032875000000001E-2</v>
      </c>
      <c r="R896" s="132">
        <v>4.5657227000000002E-3</v>
      </c>
      <c r="S896" s="132">
        <v>2.8604097999999998E-4</v>
      </c>
      <c r="T896" s="132">
        <v>3.4462452000000001E-4</v>
      </c>
      <c r="U896" s="132">
        <v>2.6791718E-3</v>
      </c>
      <c r="V896" s="132">
        <v>0.16893622</v>
      </c>
      <c r="W896" s="164">
        <v>6.8029144999999999E-5</v>
      </c>
      <c r="X896" s="132">
        <v>1.6492828E-3</v>
      </c>
      <c r="Y896" s="164">
        <v>2.4477759999999999E-5</v>
      </c>
      <c r="Z896" s="164">
        <v>2.6801330999999998E-5</v>
      </c>
      <c r="AA896" s="164">
        <v>2.0625830000000001E-8</v>
      </c>
      <c r="AC896" s="118">
        <f t="shared" si="471"/>
        <v>4.1765720999999996</v>
      </c>
      <c r="AD896" s="118">
        <f t="shared" si="472"/>
        <v>0.49590455100000003</v>
      </c>
      <c r="AE896" s="118">
        <f t="shared" si="473"/>
        <v>0.41370208913100004</v>
      </c>
      <c r="AF896" s="118">
        <f t="shared" si="474"/>
        <v>0.41376779470499997</v>
      </c>
      <c r="AG896" s="118">
        <f t="shared" si="475"/>
        <v>0.17058552342583</v>
      </c>
      <c r="AI896" s="69">
        <v>366.26330999999999</v>
      </c>
      <c r="AJ896" s="69">
        <v>365.45267000000001</v>
      </c>
      <c r="AK896" s="69">
        <v>0.11931865</v>
      </c>
      <c r="AL896" s="69">
        <v>0</v>
      </c>
      <c r="AM896" s="69">
        <v>2.5518960000000001E-3</v>
      </c>
      <c r="AN896" s="69">
        <v>0.15471608000000001</v>
      </c>
      <c r="AO896" s="69">
        <v>0.53404883999999997</v>
      </c>
      <c r="AQ896" s="116">
        <v>0.58872449000000004</v>
      </c>
      <c r="AR896" s="116">
        <v>0.54348070999999998</v>
      </c>
      <c r="AS896" s="116">
        <v>2.3529685000000002E-2</v>
      </c>
      <c r="AT896" s="116">
        <v>2.1714087999999999E-2</v>
      </c>
      <c r="AU896" s="150">
        <f t="shared" si="476"/>
        <v>3.258277704168884E-5</v>
      </c>
      <c r="AV896" s="150">
        <f t="shared" si="477"/>
        <v>8.7018064760928077E-8</v>
      </c>
      <c r="AW896" s="163">
        <f t="shared" si="478"/>
        <v>3.04118888</v>
      </c>
      <c r="AX896" s="196">
        <v>2.5850804000000001E-5</v>
      </c>
      <c r="AY896" s="196">
        <v>7.7998572999999995E-8</v>
      </c>
      <c r="AZ896" s="196">
        <v>2.1310131E-12</v>
      </c>
      <c r="BA896" s="196">
        <v>3.2375234E-15</v>
      </c>
      <c r="BB896" s="196">
        <v>1.5132205000000001E-16</v>
      </c>
      <c r="BC896" s="196">
        <v>9.9000502000000004E-9</v>
      </c>
      <c r="BD896" s="196">
        <v>6.6177548999999999E-6</v>
      </c>
      <c r="BE896" s="196">
        <v>1.432526E-9</v>
      </c>
      <c r="BF896" s="196">
        <v>7.5817842000000004E-9</v>
      </c>
      <c r="BG896" s="196">
        <v>2.4403288000000001E-12</v>
      </c>
      <c r="BH896" s="196">
        <v>5.8953606000000001E-17</v>
      </c>
      <c r="BI896" s="196">
        <v>2.7909730999999998E-13</v>
      </c>
      <c r="BJ896" s="196">
        <v>2.6978013E-13</v>
      </c>
      <c r="BK896" s="196">
        <v>6.1282633000000004E-14</v>
      </c>
      <c r="BL896" s="196">
        <v>1.0322175E-7</v>
      </c>
      <c r="BM896" s="196">
        <v>1.0963381E-9</v>
      </c>
      <c r="BN896" s="196">
        <v>1.4775052E-21</v>
      </c>
      <c r="BO896" s="108">
        <v>0.15914468000000001</v>
      </c>
      <c r="BP896" s="108">
        <v>2.8820442000000002</v>
      </c>
      <c r="BQ896" s="108">
        <v>0</v>
      </c>
      <c r="BR896" s="108">
        <v>0</v>
      </c>
      <c r="BS896" s="108">
        <v>0</v>
      </c>
      <c r="BU896" s="69">
        <v>1.3394338E-3</v>
      </c>
      <c r="BV896" s="172">
        <v>5.5419411999999999E-5</v>
      </c>
      <c r="BW896" s="69">
        <v>7.7635941999999996E-4</v>
      </c>
      <c r="BX896" s="172">
        <v>3.1989101999999998E-7</v>
      </c>
      <c r="BY896" s="172">
        <v>4.5029786999999998E-5</v>
      </c>
      <c r="BZ896" s="172">
        <v>6.1907112999999998E-6</v>
      </c>
      <c r="CA896" s="172">
        <v>6.3493140000000003E-8</v>
      </c>
      <c r="CB896" s="172">
        <v>9.3961852000000004E-6</v>
      </c>
      <c r="CC896" s="172">
        <v>4.0155987999999999E-7</v>
      </c>
      <c r="CD896" s="172">
        <v>3.3189412000000001E-7</v>
      </c>
      <c r="CE896" s="172">
        <v>4.2908428000000001E-13</v>
      </c>
      <c r="CF896" s="172">
        <v>3.2673143000000001E-18</v>
      </c>
      <c r="CG896" s="172">
        <v>2.8053869999999998E-14</v>
      </c>
      <c r="CH896" s="172">
        <v>1.7759504999999999E-5</v>
      </c>
      <c r="CI896" s="69">
        <v>4.2264263999999997E-4</v>
      </c>
      <c r="CJ896" s="172">
        <v>5.5192852000000003E-6</v>
      </c>
      <c r="CK896" s="69">
        <v>0</v>
      </c>
      <c r="CM896" s="197">
        <v>3.3091944999999998E-14</v>
      </c>
      <c r="CN896" s="198">
        <v>27.834002999999999</v>
      </c>
      <c r="CO896" s="198">
        <v>0.17710951</v>
      </c>
      <c r="CP896" s="198">
        <v>3.9336991000000002E-2</v>
      </c>
      <c r="CQ896" s="197">
        <v>4.4361251999999997E-8</v>
      </c>
      <c r="CR896" s="197">
        <v>1.0858155E-8</v>
      </c>
      <c r="CS896" s="198">
        <v>2.1416062E-3</v>
      </c>
      <c r="CT896" s="198">
        <v>0.45172764999999998</v>
      </c>
      <c r="CU896" s="197">
        <v>1.6207354000000001E-6</v>
      </c>
      <c r="CV896" s="198">
        <v>2.1771339999999998E-3</v>
      </c>
      <c r="CX896" s="166"/>
      <c r="CY896" t="s">
        <v>2347</v>
      </c>
    </row>
    <row r="897" spans="1:103" ht="14.4">
      <c r="B897" s="85"/>
      <c r="C897" s="113"/>
      <c r="D897" s="1" t="s">
        <v>135</v>
      </c>
      <c r="E897" s="112"/>
      <c r="W897" s="3"/>
      <c r="Y897" s="3"/>
      <c r="Z897" s="3"/>
      <c r="AA897" s="3"/>
      <c r="AC897" s="142"/>
      <c r="AD897" s="142"/>
      <c r="AE897" s="142"/>
      <c r="AF897" s="142"/>
      <c r="AG897" s="142"/>
      <c r="AU897" s="86"/>
      <c r="AV897" s="86"/>
      <c r="AW897" s="86"/>
      <c r="AX897" s="3"/>
      <c r="AY897" s="3"/>
      <c r="AZ897" s="3"/>
      <c r="BA897" s="3"/>
      <c r="BB897" s="3"/>
      <c r="BC897" s="3"/>
      <c r="BD897" s="3"/>
      <c r="BE897" s="3"/>
      <c r="BF897" s="3"/>
      <c r="BG897" s="3"/>
      <c r="BH897" s="3"/>
      <c r="BI897" s="3"/>
      <c r="BJ897" s="3"/>
      <c r="BK897" s="3"/>
      <c r="BL897" s="3"/>
      <c r="BM897" s="3"/>
      <c r="BN897" s="3"/>
      <c r="BV897" s="3"/>
      <c r="BX897" s="3"/>
      <c r="BY897" s="3"/>
      <c r="BZ897" s="3"/>
      <c r="CA897" s="3"/>
      <c r="CB897" s="3"/>
      <c r="CC897" s="3"/>
      <c r="CD897" s="3"/>
      <c r="CE897" s="3"/>
      <c r="CF897" s="3"/>
      <c r="CG897" s="3"/>
      <c r="CH897" s="3"/>
      <c r="CJ897" s="3"/>
      <c r="CM897" s="3"/>
      <c r="CQ897" s="3"/>
      <c r="CR897" s="3"/>
      <c r="CU897" s="3"/>
    </row>
    <row r="898" spans="1:103" ht="14.4">
      <c r="A898" t="s">
        <v>1727</v>
      </c>
      <c r="B898" s="85" t="s">
        <v>527</v>
      </c>
      <c r="C898" s="113" t="str">
        <f t="shared" si="479"/>
        <v>A.100.34.101</v>
      </c>
      <c r="D898" s="9" t="s">
        <v>135</v>
      </c>
      <c r="E898" s="112" t="s">
        <v>362</v>
      </c>
      <c r="F898" s="115" t="str">
        <f t="shared" si="480"/>
        <v>Duranickel</v>
      </c>
      <c r="G898" s="143">
        <f t="shared" ref="G898:G910" si="491">N898/0.15</f>
        <v>11.598984666666668</v>
      </c>
      <c r="I898" s="118">
        <f t="shared" ref="I898:I910" si="492">K898+L898+M898+N898</f>
        <v>24.180517611334075</v>
      </c>
      <c r="K898" s="161">
        <f t="shared" ref="K898:K910" si="493">Q898+R898+S898+T898</f>
        <v>0.45738127623659997</v>
      </c>
      <c r="L898" s="161">
        <f t="shared" ref="L898:L910" si="494">O898+P898+U898+Y898+W898</f>
        <v>11.150124027802997</v>
      </c>
      <c r="M898" s="162">
        <f t="shared" ref="M898:M910" si="495">V898+X898+Z898+AA898</f>
        <v>10.833164607294478</v>
      </c>
      <c r="N898" s="161">
        <v>1.7398477000000001</v>
      </c>
      <c r="O898" s="132">
        <v>11.119676999999999</v>
      </c>
      <c r="P898" s="132">
        <v>3.0203052000000001E-2</v>
      </c>
      <c r="Q898" s="132">
        <v>0.45685135999999998</v>
      </c>
      <c r="R898" s="132">
        <v>4.6576229000000002E-4</v>
      </c>
      <c r="S898" s="164">
        <v>4.6790506000000002E-6</v>
      </c>
      <c r="T898" s="164">
        <v>5.9474895999999998E-5</v>
      </c>
      <c r="U898" s="164">
        <v>9.8611533000000006E-5</v>
      </c>
      <c r="V898" s="132">
        <v>10.823326</v>
      </c>
      <c r="W898" s="132">
        <v>1.0935728E-4</v>
      </c>
      <c r="X898" s="132">
        <v>9.8381796000000001E-3</v>
      </c>
      <c r="Y898" s="164">
        <v>3.6006990000000002E-5</v>
      </c>
      <c r="Z898" s="164">
        <v>4.1373129999999999E-7</v>
      </c>
      <c r="AA898" s="164">
        <v>1.3963176999999999E-8</v>
      </c>
      <c r="AC898" s="118">
        <f t="shared" si="471"/>
        <v>1.7398477000000001</v>
      </c>
      <c r="AD898" s="118">
        <f t="shared" si="472"/>
        <v>11.607359939769598</v>
      </c>
      <c r="AE898" s="118">
        <f t="shared" si="473"/>
        <v>11.149979077264298</v>
      </c>
      <c r="AF898" s="118">
        <f t="shared" si="474"/>
        <v>11.150124027802997</v>
      </c>
      <c r="AG898" s="118">
        <f t="shared" si="475"/>
        <v>10.833164193563178</v>
      </c>
      <c r="AI898" s="69">
        <v>214.44216</v>
      </c>
      <c r="AJ898" s="69">
        <v>213.40006</v>
      </c>
      <c r="AK898" s="69">
        <v>0.30759760000000003</v>
      </c>
      <c r="AL898" s="69">
        <v>0</v>
      </c>
      <c r="AM898" s="69">
        <v>6.3643853E-2</v>
      </c>
      <c r="AN898" s="69">
        <v>0.25161261000000001</v>
      </c>
      <c r="AO898" s="69">
        <v>0.41924628000000003</v>
      </c>
      <c r="AQ898" s="116">
        <v>3.6414558000000001</v>
      </c>
      <c r="AR898" s="116">
        <v>3.5494615</v>
      </c>
      <c r="AS898" s="116">
        <v>7.3333484000000004E-2</v>
      </c>
      <c r="AT898" s="116">
        <v>1.8660812999999998E-2</v>
      </c>
      <c r="AU898" s="150">
        <f t="shared" si="476"/>
        <v>2.1279745776402E-4</v>
      </c>
      <c r="AV898" s="150">
        <f t="shared" si="477"/>
        <v>2.7120371207124634E-7</v>
      </c>
      <c r="AW898" s="163">
        <f t="shared" si="478"/>
        <v>2.61355922</v>
      </c>
      <c r="AX898" s="196">
        <v>1.0767796E-5</v>
      </c>
      <c r="AY898" s="196">
        <v>3.2489192000000002E-8</v>
      </c>
      <c r="AZ898" s="196">
        <v>8.8764465E-13</v>
      </c>
      <c r="BA898" s="196">
        <v>2.7166233000000002E-15</v>
      </c>
      <c r="BB898" s="196">
        <v>2.5137090000000002E-16</v>
      </c>
      <c r="BC898" s="196">
        <v>1.5261497E-8</v>
      </c>
      <c r="BD898" s="108">
        <v>2.0201425000000001E-4</v>
      </c>
      <c r="BE898" s="196">
        <v>3.4107828000000002E-9</v>
      </c>
      <c r="BF898" s="196">
        <v>2.3530260999999999E-7</v>
      </c>
      <c r="BG898" s="196">
        <v>1.0940578E-14</v>
      </c>
      <c r="BH898" s="196">
        <v>1.7854458999999998E-15</v>
      </c>
      <c r="BI898" s="196">
        <v>2.4768239E-14</v>
      </c>
      <c r="BJ898" s="196">
        <v>1.7107859E-13</v>
      </c>
      <c r="BK898" s="196">
        <v>3.1053740999999999E-14</v>
      </c>
      <c r="BL898" s="196">
        <v>1.1094632000000001E-11</v>
      </c>
      <c r="BM898" s="196">
        <v>1.3916942E-10</v>
      </c>
      <c r="BN898" s="196">
        <v>2.4543801000000001E-21</v>
      </c>
      <c r="BO898" s="108">
        <v>0.53142272000000002</v>
      </c>
      <c r="BP898" s="108">
        <v>2.0821364999999998</v>
      </c>
      <c r="BQ898" s="108">
        <v>0</v>
      </c>
      <c r="BR898" s="108">
        <v>0</v>
      </c>
      <c r="BS898" s="108">
        <v>0</v>
      </c>
      <c r="BU898" s="69">
        <v>3.7954023999999999E-3</v>
      </c>
      <c r="BV898" s="69">
        <v>1.6225367E-3</v>
      </c>
      <c r="BW898" s="69">
        <v>3.2341047000000001E-4</v>
      </c>
      <c r="BX898" s="172">
        <v>1.1915132E-8</v>
      </c>
      <c r="BY898" s="69">
        <v>1.336435E-3</v>
      </c>
      <c r="BZ898" s="172">
        <v>5.6903551999999997E-7</v>
      </c>
      <c r="CA898" s="172">
        <v>2.7963245999999999E-10</v>
      </c>
      <c r="CB898" s="172">
        <v>8.6369202000000005E-7</v>
      </c>
      <c r="CC898" s="172">
        <v>8.4315651999999994E-9</v>
      </c>
      <c r="CD898" s="172">
        <v>4.3564325E-8</v>
      </c>
      <c r="CE898" s="172">
        <v>7.1277980999999999E-13</v>
      </c>
      <c r="CF898" s="172">
        <v>5.4275484000000004E-18</v>
      </c>
      <c r="CG898" s="172">
        <v>4.6602109999999997E-14</v>
      </c>
      <c r="CH898" s="69">
        <v>1.9260183E-4</v>
      </c>
      <c r="CI898" s="69">
        <v>2.5756770000000002E-4</v>
      </c>
      <c r="CJ898" s="172">
        <v>6.1353866999999999E-5</v>
      </c>
      <c r="CK898" s="69">
        <v>0</v>
      </c>
      <c r="CM898" s="197">
        <v>5.4971183E-14</v>
      </c>
      <c r="CN898" s="198">
        <v>11.595694999999999</v>
      </c>
      <c r="CO898" s="198">
        <v>0.40818905999999999</v>
      </c>
      <c r="CP898" s="198">
        <v>1.1102464999999999</v>
      </c>
      <c r="CQ898" s="197">
        <v>1.4566708000000001E-11</v>
      </c>
      <c r="CR898" s="197">
        <v>1.4373801000000001E-9</v>
      </c>
      <c r="CS898" s="198">
        <v>6.7822955000000004E-2</v>
      </c>
      <c r="CT898" s="198">
        <v>8.4511933999999997E-2</v>
      </c>
      <c r="CU898" s="197">
        <v>7.2692431000000002E-9</v>
      </c>
      <c r="CV898" s="198">
        <v>2.0072834E-4</v>
      </c>
      <c r="CX898" s="166"/>
      <c r="CY898" t="s">
        <v>2348</v>
      </c>
    </row>
    <row r="899" spans="1:103" ht="14.4">
      <c r="A899" t="s">
        <v>709</v>
      </c>
      <c r="B899" s="85" t="s">
        <v>527</v>
      </c>
      <c r="C899" s="113" t="str">
        <f t="shared" si="479"/>
        <v>A.100.34.102</v>
      </c>
      <c r="D899" s="9" t="s">
        <v>135</v>
      </c>
      <c r="E899" s="112" t="s">
        <v>362</v>
      </c>
      <c r="F899" s="115" t="str">
        <f t="shared" si="480"/>
        <v>Invar</v>
      </c>
      <c r="G899" s="143">
        <f t="shared" si="491"/>
        <v>9.5662040000000008</v>
      </c>
      <c r="I899" s="118">
        <f t="shared" si="492"/>
        <v>10.574531054152759</v>
      </c>
      <c r="K899" s="161">
        <f t="shared" si="493"/>
        <v>0.22521229735200002</v>
      </c>
      <c r="L899" s="161">
        <f t="shared" si="494"/>
        <v>4.3938035976499989</v>
      </c>
      <c r="M899" s="162">
        <f t="shared" si="495"/>
        <v>4.5205845591507607</v>
      </c>
      <c r="N899" s="161">
        <v>1.4349305999999999</v>
      </c>
      <c r="O899" s="132">
        <v>4.3256136999999999</v>
      </c>
      <c r="P899" s="132">
        <v>6.7399844E-2</v>
      </c>
      <c r="Q899" s="132">
        <v>0.22198302</v>
      </c>
      <c r="R899" s="132">
        <v>2.9015883000000002E-3</v>
      </c>
      <c r="S899" s="164">
        <v>1.2858612E-5</v>
      </c>
      <c r="T899" s="132">
        <v>3.1483044000000002E-4</v>
      </c>
      <c r="U899" s="132">
        <v>3.4219034999999999E-4</v>
      </c>
      <c r="V899" s="132">
        <v>4.5076399</v>
      </c>
      <c r="W899" s="132">
        <v>3.3240157999999998E-4</v>
      </c>
      <c r="X899" s="132">
        <v>1.2942059000000001E-2</v>
      </c>
      <c r="Y899" s="132">
        <v>1.1546171999999999E-4</v>
      </c>
      <c r="Z899" s="164">
        <v>2.3970713999999999E-6</v>
      </c>
      <c r="AA899" s="164">
        <v>2.0307936E-7</v>
      </c>
      <c r="AC899" s="118">
        <f t="shared" si="471"/>
        <v>1.4349305999999999</v>
      </c>
      <c r="AD899" s="118">
        <f t="shared" si="472"/>
        <v>4.618568031701999</v>
      </c>
      <c r="AE899" s="118">
        <f t="shared" si="473"/>
        <v>4.3933581314213992</v>
      </c>
      <c r="AF899" s="118">
        <f t="shared" si="474"/>
        <v>4.3938035976499989</v>
      </c>
      <c r="AG899" s="118">
        <f t="shared" si="475"/>
        <v>4.5205821620793607</v>
      </c>
      <c r="AI899" s="69">
        <v>135.32453000000001</v>
      </c>
      <c r="AJ899" s="69">
        <v>128.08698999999999</v>
      </c>
      <c r="AK899" s="69">
        <v>0.65251700000000001</v>
      </c>
      <c r="AL899" s="69">
        <v>0</v>
      </c>
      <c r="AM899" s="69">
        <v>2.4780440000000001E-2</v>
      </c>
      <c r="AN899" s="69">
        <v>1.4157179</v>
      </c>
      <c r="AO899" s="69">
        <v>5.1445220000000003</v>
      </c>
      <c r="AQ899" s="116">
        <v>1.5102971000000001</v>
      </c>
      <c r="AR899" s="116">
        <v>1.4691878</v>
      </c>
      <c r="AS899" s="116">
        <v>3.280243E-2</v>
      </c>
      <c r="AT899" s="116">
        <v>8.3069344000000003E-3</v>
      </c>
      <c r="AU899" s="150">
        <f t="shared" si="476"/>
        <v>8.8080801853814654E-5</v>
      </c>
      <c r="AV899" s="150">
        <f t="shared" si="477"/>
        <v>1.2131076215608742E-7</v>
      </c>
      <c r="AW899" s="163">
        <f t="shared" si="478"/>
        <v>1.1634361900000001</v>
      </c>
      <c r="AX899" s="196">
        <v>8.9201227999999992E-6</v>
      </c>
      <c r="AY899" s="196">
        <v>2.6915828999999999E-8</v>
      </c>
      <c r="AZ899" s="196">
        <v>7.3530857999999995E-13</v>
      </c>
      <c r="BA899" s="196">
        <v>2.9078546999999997E-14</v>
      </c>
      <c r="BB899" s="196">
        <v>6.9610627999999996E-16</v>
      </c>
      <c r="BC899" s="196">
        <v>1.2735917000000001E-8</v>
      </c>
      <c r="BD899" s="196">
        <v>7.9146038999999997E-5</v>
      </c>
      <c r="BE899" s="196">
        <v>2.2834636999999998E-9</v>
      </c>
      <c r="BF899" s="196">
        <v>9.2110404000000005E-8</v>
      </c>
      <c r="BG899" s="196">
        <v>1.4693849000000001E-13</v>
      </c>
      <c r="BH899" s="196">
        <v>4.8218757999999999E-16</v>
      </c>
      <c r="BI899" s="196">
        <v>1.1301059E-13</v>
      </c>
      <c r="BJ899" s="196">
        <v>5.8798063999999995E-14</v>
      </c>
      <c r="BK899" s="196">
        <v>1.0918169000000001E-14</v>
      </c>
      <c r="BL899" s="196">
        <v>1.4786364E-10</v>
      </c>
      <c r="BM899" s="196">
        <v>1.7562434E-9</v>
      </c>
      <c r="BN899" s="196">
        <v>6.7967666999999996E-21</v>
      </c>
      <c r="BO899" s="108">
        <v>0.21812290000000001</v>
      </c>
      <c r="BP899" s="108">
        <v>0.94531328999999997</v>
      </c>
      <c r="BQ899" s="108">
        <v>0</v>
      </c>
      <c r="BR899" s="108">
        <v>0</v>
      </c>
      <c r="BS899" s="108">
        <v>0</v>
      </c>
      <c r="BU899" s="69">
        <v>1.7022446999999999E-3</v>
      </c>
      <c r="BV899" s="69">
        <v>6.3741526000000005E-4</v>
      </c>
      <c r="BW899" s="69">
        <v>2.6673114999999997E-4</v>
      </c>
      <c r="BX899" s="172">
        <v>4.0541949999999997E-8</v>
      </c>
      <c r="BY899" s="69">
        <v>5.2390201999999995E-4</v>
      </c>
      <c r="BZ899" s="172">
        <v>4.6766329999999997E-6</v>
      </c>
      <c r="CA899" s="172">
        <v>3.8003466999999998E-9</v>
      </c>
      <c r="CB899" s="172">
        <v>7.0982628E-6</v>
      </c>
      <c r="CC899" s="172">
        <v>2.6439653999999999E-8</v>
      </c>
      <c r="CD899" s="172">
        <v>2.1839645000000001E-7</v>
      </c>
      <c r="CE899" s="172">
        <v>1.9738582E-12</v>
      </c>
      <c r="CF899" s="172">
        <v>1.5030182999999999E-17</v>
      </c>
      <c r="CG899" s="172">
        <v>1.2905241E-13</v>
      </c>
      <c r="CH899" s="172">
        <v>8.3384430000000003E-5</v>
      </c>
      <c r="CI899" s="69">
        <v>1.5509566E-4</v>
      </c>
      <c r="CJ899" s="172">
        <v>2.3652112999999999E-5</v>
      </c>
      <c r="CK899" s="69">
        <v>0</v>
      </c>
      <c r="CM899" s="197">
        <v>1.5222838000000001E-13</v>
      </c>
      <c r="CN899" s="198">
        <v>9.5305435999999997</v>
      </c>
      <c r="CO899" s="198">
        <v>0.28387813000000001</v>
      </c>
      <c r="CP899" s="198">
        <v>0.43718275000000001</v>
      </c>
      <c r="CQ899" s="197">
        <v>9.9166124999999998E-11</v>
      </c>
      <c r="CR899" s="197">
        <v>7.5089214999999994E-9</v>
      </c>
      <c r="CS899" s="198">
        <v>2.6499335999999998E-2</v>
      </c>
      <c r="CT899" s="198">
        <v>2.9467324999999999E-2</v>
      </c>
      <c r="CU899" s="197">
        <v>9.7621112999999997E-8</v>
      </c>
      <c r="CV899" s="198">
        <v>1.6448392E-3</v>
      </c>
      <c r="CX899" s="166"/>
      <c r="CY899" t="s">
        <v>2349</v>
      </c>
    </row>
    <row r="900" spans="1:103" ht="14.4">
      <c r="A900" t="s">
        <v>710</v>
      </c>
      <c r="B900" s="85" t="s">
        <v>527</v>
      </c>
      <c r="C900" s="113" t="str">
        <f t="shared" si="479"/>
        <v>A.100.34.103</v>
      </c>
      <c r="D900" s="9" t="s">
        <v>135</v>
      </c>
      <c r="E900" s="112" t="s">
        <v>362</v>
      </c>
      <c r="F900" s="115" t="str">
        <f t="shared" si="480"/>
        <v>Mumetal</v>
      </c>
      <c r="G900" s="143">
        <f t="shared" si="491"/>
        <v>10.173110666666668</v>
      </c>
      <c r="I900" s="118">
        <f t="shared" si="492"/>
        <v>20.082505030217501</v>
      </c>
      <c r="K900" s="161">
        <f t="shared" si="493"/>
        <v>0.38333934344000004</v>
      </c>
      <c r="L900" s="161">
        <f t="shared" si="494"/>
        <v>9.1555798359060017</v>
      </c>
      <c r="M900" s="162">
        <f t="shared" si="495"/>
        <v>9.0176192508714976</v>
      </c>
      <c r="N900" s="161">
        <v>1.5259666000000001</v>
      </c>
      <c r="O900" s="132">
        <v>9.1216114000000008</v>
      </c>
      <c r="P900" s="132">
        <v>3.1728448999999999E-2</v>
      </c>
      <c r="Q900" s="132">
        <v>0.37931008999999999</v>
      </c>
      <c r="R900" s="132">
        <v>2.6293184E-3</v>
      </c>
      <c r="S900" s="132">
        <v>1.4860004000000001E-4</v>
      </c>
      <c r="T900" s="132">
        <v>1.2513349999999999E-3</v>
      </c>
      <c r="U900" s="132">
        <v>2.1234888E-3</v>
      </c>
      <c r="V900" s="132">
        <v>9.0036029000000006</v>
      </c>
      <c r="W900" s="164">
        <v>8.7981803999999996E-5</v>
      </c>
      <c r="X900" s="132">
        <v>1.3211736E-2</v>
      </c>
      <c r="Y900" s="164">
        <v>2.8516301999999999E-5</v>
      </c>
      <c r="Z900" s="132">
        <v>8.0461487000000004E-4</v>
      </c>
      <c r="AA900" s="164">
        <v>1.4960091000000001E-12</v>
      </c>
      <c r="AC900" s="118">
        <f t="shared" si="471"/>
        <v>1.5259666000000001</v>
      </c>
      <c r="AD900" s="118">
        <f t="shared" si="472"/>
        <v>9.53880268124</v>
      </c>
      <c r="AE900" s="118">
        <f t="shared" si="473"/>
        <v>9.1562679526700013</v>
      </c>
      <c r="AF900" s="118">
        <f t="shared" si="474"/>
        <v>9.1555798359060017</v>
      </c>
      <c r="AG900" s="118">
        <f t="shared" si="475"/>
        <v>9.0168146360014969</v>
      </c>
      <c r="AI900" s="69">
        <v>180.58743000000001</v>
      </c>
      <c r="AJ900" s="69">
        <v>179.01044999999999</v>
      </c>
      <c r="AK900" s="69">
        <v>0.91967847999999996</v>
      </c>
      <c r="AL900" s="69">
        <v>0</v>
      </c>
      <c r="AM900" s="69">
        <v>6.6696769000000003E-2</v>
      </c>
      <c r="AN900" s="69">
        <v>0.40171370000000001</v>
      </c>
      <c r="AO900" s="69">
        <v>0.18889264</v>
      </c>
      <c r="AQ900" s="116">
        <v>2.9976284999999998</v>
      </c>
      <c r="AR900" s="116">
        <v>2.9212782000000002</v>
      </c>
      <c r="AS900" s="116">
        <v>6.0654596999999998E-2</v>
      </c>
      <c r="AT900" s="116">
        <v>1.5695739E-2</v>
      </c>
      <c r="AU900" s="150">
        <f t="shared" si="476"/>
        <v>1.75136576464737E-4</v>
      </c>
      <c r="AV900" s="150">
        <f t="shared" si="477"/>
        <v>2.2431433804898401E-7</v>
      </c>
      <c r="AW900" s="163">
        <f t="shared" si="478"/>
        <v>2.19828278</v>
      </c>
      <c r="AX900" s="196">
        <v>9.4428571999999996E-6</v>
      </c>
      <c r="AY900" s="196">
        <v>2.8491439000000001E-8</v>
      </c>
      <c r="AZ900" s="196">
        <v>7.7842370000000004E-13</v>
      </c>
      <c r="BA900" s="196">
        <v>5.7086729999999999E-11</v>
      </c>
      <c r="BB900" s="196">
        <v>2.0698873999999999E-16</v>
      </c>
      <c r="BC900" s="196">
        <v>1.2682617E-8</v>
      </c>
      <c r="BD900" s="108">
        <v>1.6562839999999999E-4</v>
      </c>
      <c r="BE900" s="196">
        <v>2.8309525E-9</v>
      </c>
      <c r="BF900" s="196">
        <v>1.9289858E-7</v>
      </c>
      <c r="BG900" s="196">
        <v>8.8330176000000005E-11</v>
      </c>
      <c r="BH900" s="196">
        <v>9.9099978999999999E-14</v>
      </c>
      <c r="BI900" s="196">
        <v>3.8991319999999997E-12</v>
      </c>
      <c r="BJ900" s="196">
        <v>2.0398207E-13</v>
      </c>
      <c r="BK900" s="196">
        <v>5.5735232999999998E-14</v>
      </c>
      <c r="BL900" s="196">
        <v>4.4556137999999996E-9</v>
      </c>
      <c r="BM900" s="196">
        <v>4.8123947000000001E-8</v>
      </c>
      <c r="BN900" s="196">
        <v>2.0210336000000001E-21</v>
      </c>
      <c r="BO900" s="108">
        <v>0.44339188000000002</v>
      </c>
      <c r="BP900" s="108">
        <v>1.7548908999999999</v>
      </c>
      <c r="BQ900" s="108">
        <v>0</v>
      </c>
      <c r="BR900" s="108">
        <v>0</v>
      </c>
      <c r="BS900" s="108">
        <v>0</v>
      </c>
      <c r="BU900" s="69">
        <v>3.2026807000000001E-3</v>
      </c>
      <c r="BV900" s="69">
        <v>1.3301546E-3</v>
      </c>
      <c r="BW900" s="69">
        <v>2.8365332E-4</v>
      </c>
      <c r="BX900" s="172">
        <v>2.5100763999999998E-7</v>
      </c>
      <c r="BY900" s="69">
        <v>1.0966728E-3</v>
      </c>
      <c r="BZ900" s="172">
        <v>5.1074066999999997E-7</v>
      </c>
      <c r="CA900" s="172">
        <v>2.2748973E-6</v>
      </c>
      <c r="CB900" s="172">
        <v>7.5659812999999998E-7</v>
      </c>
      <c r="CC900" s="172">
        <v>2.1097007999999999E-7</v>
      </c>
      <c r="CD900" s="172">
        <v>8.3740321000000002E-7</v>
      </c>
      <c r="CE900" s="172">
        <v>5.8693107999999996E-13</v>
      </c>
      <c r="CF900" s="172">
        <v>4.4692580000000003E-18</v>
      </c>
      <c r="CG900" s="172">
        <v>3.837402E-14</v>
      </c>
      <c r="CH900" s="69">
        <v>1.5880637000000001E-4</v>
      </c>
      <c r="CI900" s="69">
        <v>2.1686473E-4</v>
      </c>
      <c r="CJ900" s="69">
        <v>1.116873E-4</v>
      </c>
      <c r="CK900" s="69">
        <v>0</v>
      </c>
      <c r="CM900" s="197">
        <v>4.5265444999999999E-14</v>
      </c>
      <c r="CN900" s="198">
        <v>10.171702</v>
      </c>
      <c r="CO900" s="198">
        <v>0.33598995999999998</v>
      </c>
      <c r="CP900" s="198">
        <v>0.91018673000000005</v>
      </c>
      <c r="CQ900" s="197">
        <v>8.0874164000000001E-10</v>
      </c>
      <c r="CR900" s="197">
        <v>5.9392925E-8</v>
      </c>
      <c r="CS900" s="198">
        <v>5.5634572E-2</v>
      </c>
      <c r="CT900" s="198">
        <v>0.13131147000000001</v>
      </c>
      <c r="CU900" s="197">
        <v>5.8669806000000002E-5</v>
      </c>
      <c r="CV900" s="198">
        <v>2.0916203E-4</v>
      </c>
      <c r="CX900" s="166"/>
      <c r="CY900" t="s">
        <v>2350</v>
      </c>
    </row>
    <row r="901" spans="1:103" ht="14.4">
      <c r="A901" t="s">
        <v>711</v>
      </c>
      <c r="B901" s="85" t="s">
        <v>527</v>
      </c>
      <c r="C901" s="113" t="str">
        <f t="shared" si="479"/>
        <v>A.100.34.104</v>
      </c>
      <c r="D901" s="9" t="s">
        <v>135</v>
      </c>
      <c r="E901" s="112" t="s">
        <v>362</v>
      </c>
      <c r="F901" s="115" t="str">
        <f t="shared" si="480"/>
        <v>Ni 99.6</v>
      </c>
      <c r="G901" s="143">
        <f t="shared" si="491"/>
        <v>11.100961333333334</v>
      </c>
      <c r="I901" s="118">
        <f t="shared" si="492"/>
        <v>25.321134362679743</v>
      </c>
      <c r="K901" s="161">
        <f t="shared" si="493"/>
        <v>0.47853877690130003</v>
      </c>
      <c r="L901" s="161">
        <f t="shared" si="494"/>
        <v>11.813266586064001</v>
      </c>
      <c r="M901" s="162">
        <f t="shared" si="495"/>
        <v>11.364184799714442</v>
      </c>
      <c r="N901" s="161">
        <v>1.6651442000000001</v>
      </c>
      <c r="O901" s="132">
        <v>11.789071</v>
      </c>
      <c r="P901" s="132">
        <v>2.4055080999999999E-2</v>
      </c>
      <c r="Q901" s="132">
        <v>0.47837748000000002</v>
      </c>
      <c r="R901" s="132">
        <v>1.3226059000000001E-4</v>
      </c>
      <c r="S901" s="164">
        <v>1.7411793E-6</v>
      </c>
      <c r="T901" s="164">
        <v>2.7295132E-5</v>
      </c>
      <c r="U901" s="164">
        <v>2.0936922E-5</v>
      </c>
      <c r="V901" s="132">
        <v>11.356812</v>
      </c>
      <c r="W901" s="164">
        <v>9.0667838000000004E-5</v>
      </c>
      <c r="X901" s="132">
        <v>7.3725387999999999E-3</v>
      </c>
      <c r="Y901" s="164">
        <v>2.8900303999999999E-5</v>
      </c>
      <c r="Z901" s="164">
        <v>2.6091290000000001E-7</v>
      </c>
      <c r="AA901" s="164">
        <v>1.5416814E-12</v>
      </c>
      <c r="AC901" s="118">
        <f t="shared" si="471"/>
        <v>1.6651442000000001</v>
      </c>
      <c r="AD901" s="118">
        <f t="shared" si="472"/>
        <v>12.291685794823302</v>
      </c>
      <c r="AE901" s="118">
        <f t="shared" si="473"/>
        <v>11.813147278834901</v>
      </c>
      <c r="AF901" s="118">
        <f t="shared" si="474"/>
        <v>11.813266586064001</v>
      </c>
      <c r="AG901" s="118">
        <f t="shared" si="475"/>
        <v>11.364184538801542</v>
      </c>
      <c r="AI901" s="69">
        <v>212.53619</v>
      </c>
      <c r="AJ901" s="69">
        <v>212.52799999999999</v>
      </c>
      <c r="AK901" s="69">
        <v>4.1858616000000001E-3</v>
      </c>
      <c r="AL901" s="69">
        <v>0</v>
      </c>
      <c r="AM901" s="172">
        <v>9.2950764000000006E-5</v>
      </c>
      <c r="AN901" s="69">
        <v>2.8521961E-3</v>
      </c>
      <c r="AO901" s="69">
        <v>1.0554653999999999E-3</v>
      </c>
      <c r="AQ901" s="116">
        <v>3.8392930000000001</v>
      </c>
      <c r="AR901" s="116">
        <v>3.7433464999999999</v>
      </c>
      <c r="AS901" s="116">
        <v>7.6785373000000004E-2</v>
      </c>
      <c r="AT901" s="116">
        <v>1.9161102999999999E-2</v>
      </c>
      <c r="AU901" s="150">
        <f t="shared" si="476"/>
        <v>2.2442124924901722E-4</v>
      </c>
      <c r="AV901" s="150">
        <f t="shared" si="477"/>
        <v>2.8396957247425555E-7</v>
      </c>
      <c r="AW901" s="163">
        <f t="shared" si="478"/>
        <v>2.68362787</v>
      </c>
      <c r="AX901" s="196">
        <v>1.0301719E-5</v>
      </c>
      <c r="AY901" s="196">
        <v>3.1082774000000002E-8</v>
      </c>
      <c r="AZ901" s="196">
        <v>8.4922573999999999E-13</v>
      </c>
      <c r="BA901" s="196">
        <v>7.5200272E-16</v>
      </c>
      <c r="BB901" s="196">
        <v>2.1330799E-16</v>
      </c>
      <c r="BC901" s="196">
        <v>1.5291302000000001E-8</v>
      </c>
      <c r="BD901" s="108">
        <v>2.1410423000000001E-4</v>
      </c>
      <c r="BE901" s="196">
        <v>3.4905654000000001E-9</v>
      </c>
      <c r="BF901" s="196">
        <v>2.4939522000000002E-7</v>
      </c>
      <c r="BG901" s="196">
        <v>8.7891337E-16</v>
      </c>
      <c r="BH901" s="196">
        <v>2.6408083000000001E-17</v>
      </c>
      <c r="BI901" s="196">
        <v>1.1702731000000001E-14</v>
      </c>
      <c r="BJ901" s="196">
        <v>1.2801777E-13</v>
      </c>
      <c r="BK901" s="196">
        <v>2.3222690999999999E-14</v>
      </c>
      <c r="BL901" s="196">
        <v>4.8896529000000001E-13</v>
      </c>
      <c r="BM901" s="196">
        <v>8.4570866000000007E-12</v>
      </c>
      <c r="BN901" s="196">
        <v>2.0827346E-21</v>
      </c>
      <c r="BO901" s="108">
        <v>0.56112107</v>
      </c>
      <c r="BP901" s="108">
        <v>2.1225068</v>
      </c>
      <c r="BQ901" s="108">
        <v>0</v>
      </c>
      <c r="BR901" s="108">
        <v>0</v>
      </c>
      <c r="BS901" s="108">
        <v>0</v>
      </c>
      <c r="BU901" s="69">
        <v>3.9700967E-3</v>
      </c>
      <c r="BV901" s="69">
        <v>1.7194184E-3</v>
      </c>
      <c r="BW901" s="69">
        <v>3.0952425999999998E-4</v>
      </c>
      <c r="BX901" s="172">
        <v>2.5932752000000001E-9</v>
      </c>
      <c r="BY901" s="69">
        <v>1.4163621E-3</v>
      </c>
      <c r="BZ901" s="172">
        <v>2.4353406E-8</v>
      </c>
      <c r="CA901" s="172">
        <v>1.9242162E-11</v>
      </c>
      <c r="CB901" s="172">
        <v>3.6972580000000001E-8</v>
      </c>
      <c r="CC901" s="172">
        <v>3.3502965E-9</v>
      </c>
      <c r="CD901" s="172">
        <v>1.9183984E-8</v>
      </c>
      <c r="CE901" s="172">
        <v>6.0484976000000004E-13</v>
      </c>
      <c r="CF901" s="172">
        <v>4.6057019000000002E-18</v>
      </c>
      <c r="CG901" s="172">
        <v>3.9545556999999998E-14</v>
      </c>
      <c r="CH901" s="69">
        <v>2.0305512000000001E-4</v>
      </c>
      <c r="CI901" s="69">
        <v>2.5655737000000002E-4</v>
      </c>
      <c r="CJ901" s="172">
        <v>6.5092896000000004E-5</v>
      </c>
      <c r="CK901" s="69">
        <v>0</v>
      </c>
      <c r="CM901" s="197">
        <v>4.6647374000000001E-14</v>
      </c>
      <c r="CN901" s="198">
        <v>11.100939</v>
      </c>
      <c r="CO901" s="198">
        <v>0.41632524999999998</v>
      </c>
      <c r="CP901" s="198">
        <v>1.1764066</v>
      </c>
      <c r="CQ901" s="197">
        <v>5.3060122E-12</v>
      </c>
      <c r="CR901" s="197">
        <v>6.2761644000000001E-10</v>
      </c>
      <c r="CS901" s="198">
        <v>7.1891041000000003E-2</v>
      </c>
      <c r="CT901" s="198">
        <v>6.3144654999999994E-2</v>
      </c>
      <c r="CU901" s="197">
        <v>5.8463607999999997E-10</v>
      </c>
      <c r="CV901" s="197">
        <v>8.5753178000000001E-6</v>
      </c>
      <c r="CX901" s="166"/>
      <c r="CY901" t="s">
        <v>2351</v>
      </c>
    </row>
    <row r="902" spans="1:103" ht="14.4">
      <c r="A902" t="s">
        <v>712</v>
      </c>
      <c r="B902" s="85" t="s">
        <v>527</v>
      </c>
      <c r="C902" s="113" t="str">
        <f t="shared" si="479"/>
        <v>A.100.34.105</v>
      </c>
      <c r="D902" s="9" t="s">
        <v>135</v>
      </c>
      <c r="E902" s="112" t="s">
        <v>362</v>
      </c>
      <c r="F902" s="115" t="str">
        <f t="shared" si="480"/>
        <v>Ni span C902</v>
      </c>
      <c r="G902" s="143">
        <f t="shared" si="491"/>
        <v>8.3587706666666666</v>
      </c>
      <c r="I902" s="118">
        <f t="shared" si="492"/>
        <v>11.840949773353202</v>
      </c>
      <c r="K902" s="161">
        <f t="shared" si="493"/>
        <v>0.22967385757000003</v>
      </c>
      <c r="L902" s="161">
        <f t="shared" si="494"/>
        <v>5.1050592513959989</v>
      </c>
      <c r="M902" s="162">
        <f t="shared" si="495"/>
        <v>5.252401064387203</v>
      </c>
      <c r="N902" s="161">
        <v>1.2538156</v>
      </c>
      <c r="O902" s="132">
        <v>5.0582038999999996</v>
      </c>
      <c r="P902" s="132">
        <v>3.9699354999999999E-2</v>
      </c>
      <c r="Q902" s="132">
        <v>0.22401085000000001</v>
      </c>
      <c r="R902" s="132">
        <v>3.3403733999999999E-3</v>
      </c>
      <c r="S902" s="132">
        <v>3.4690817000000002E-4</v>
      </c>
      <c r="T902" s="132">
        <v>1.9757260000000001E-3</v>
      </c>
      <c r="U902" s="132">
        <v>7.1005089E-3</v>
      </c>
      <c r="V902" s="132">
        <v>5.2222970999999996</v>
      </c>
      <c r="W902" s="164">
        <v>4.0561210999999997E-5</v>
      </c>
      <c r="X902" s="132">
        <v>2.7315381E-2</v>
      </c>
      <c r="Y902" s="164">
        <v>1.4926285E-5</v>
      </c>
      <c r="Z902" s="132">
        <v>2.7885817999999999E-3</v>
      </c>
      <c r="AA902" s="164">
        <v>1.587203E-9</v>
      </c>
      <c r="AC902" s="118">
        <f t="shared" si="471"/>
        <v>1.2538156</v>
      </c>
      <c r="AD902" s="118">
        <f t="shared" si="472"/>
        <v>5.33467762147</v>
      </c>
      <c r="AE902" s="118">
        <f t="shared" si="473"/>
        <v>5.1077923456999992</v>
      </c>
      <c r="AF902" s="118">
        <f t="shared" si="474"/>
        <v>5.1050592513959989</v>
      </c>
      <c r="AG902" s="118">
        <f t="shared" si="475"/>
        <v>5.249612482587203</v>
      </c>
      <c r="AI902" s="69">
        <v>121.62451</v>
      </c>
      <c r="AJ902" s="69">
        <v>117.46886000000001</v>
      </c>
      <c r="AK902" s="69">
        <v>2.9686696000000001</v>
      </c>
      <c r="AL902" s="69">
        <v>0</v>
      </c>
      <c r="AM902" s="69">
        <v>0.25279287</v>
      </c>
      <c r="AN902" s="69">
        <v>0.63057459999999999</v>
      </c>
      <c r="AO902" s="69">
        <v>0.30361048000000002</v>
      </c>
      <c r="AQ902" s="116">
        <v>1.7040294</v>
      </c>
      <c r="AR902" s="116">
        <v>1.6585981999999999</v>
      </c>
      <c r="AS902" s="116">
        <v>3.5727025000000003E-2</v>
      </c>
      <c r="AT902" s="116">
        <v>9.7041404999999997E-3</v>
      </c>
      <c r="AU902" s="150">
        <f t="shared" si="476"/>
        <v>9.9436342710836802E-5</v>
      </c>
      <c r="AV902" s="150">
        <f t="shared" si="477"/>
        <v>1.3212657499567092E-7</v>
      </c>
      <c r="AW902" s="163">
        <f t="shared" si="478"/>
        <v>1.3591233599999999</v>
      </c>
      <c r="AX902" s="196">
        <v>7.7608014999999994E-6</v>
      </c>
      <c r="AY902" s="196">
        <v>2.3416361999999999E-8</v>
      </c>
      <c r="AZ902" s="196">
        <v>6.3976209999999999E-13</v>
      </c>
      <c r="BA902" s="196">
        <v>5.4205378000000001E-16</v>
      </c>
      <c r="BB902" s="196">
        <v>9.4754382999999996E-17</v>
      </c>
      <c r="BC902" s="196">
        <v>7.8057108999999994E-9</v>
      </c>
      <c r="BD902" s="196">
        <v>9.1602341999999997E-5</v>
      </c>
      <c r="BE902" s="196">
        <v>1.7034604E-9</v>
      </c>
      <c r="BF902" s="196">
        <v>1.06691E-7</v>
      </c>
      <c r="BG902" s="196">
        <v>3.0259956000000002E-10</v>
      </c>
      <c r="BH902" s="196">
        <v>2.8671342000000001E-13</v>
      </c>
      <c r="BI902" s="196">
        <v>1.1681778000000001E-11</v>
      </c>
      <c r="BJ902" s="196">
        <v>4.1670964000000001E-13</v>
      </c>
      <c r="BK902" s="196">
        <v>1.2807250999999999E-13</v>
      </c>
      <c r="BL902" s="196">
        <v>4.3697102999999999E-9</v>
      </c>
      <c r="BM902" s="196">
        <v>6.1023789000000007E-8</v>
      </c>
      <c r="BN902" s="196">
        <v>9.2517977000000005E-22</v>
      </c>
      <c r="BO902" s="108">
        <v>0.24768606000000001</v>
      </c>
      <c r="BP902" s="108">
        <v>1.1114373</v>
      </c>
      <c r="BQ902" s="108">
        <v>0</v>
      </c>
      <c r="BR902" s="108">
        <v>0</v>
      </c>
      <c r="BS902" s="108">
        <v>0</v>
      </c>
      <c r="BU902" s="69">
        <v>1.8719546999999999E-3</v>
      </c>
      <c r="BV902" s="69">
        <v>7.3586322E-4</v>
      </c>
      <c r="BW902" s="69">
        <v>2.3306471000000001E-4</v>
      </c>
      <c r="BX902" s="172">
        <v>8.3781903999999998E-7</v>
      </c>
      <c r="BY902" s="69">
        <v>6.0601847999999998E-4</v>
      </c>
      <c r="BZ902" s="172">
        <v>5.9628208999999995E-7</v>
      </c>
      <c r="CA902" s="172">
        <v>7.8735752000000001E-6</v>
      </c>
      <c r="CB902" s="172">
        <v>9.0503290999999997E-7</v>
      </c>
      <c r="CC902" s="172">
        <v>5.0218441999999995E-7</v>
      </c>
      <c r="CD902" s="172">
        <v>1.3281994999999999E-6</v>
      </c>
      <c r="CE902" s="172">
        <v>2.6868270000000002E-13</v>
      </c>
      <c r="CF902" s="172">
        <v>2.0459169999999998E-18</v>
      </c>
      <c r="CG902" s="172">
        <v>1.7566688000000001E-14</v>
      </c>
      <c r="CH902" s="172">
        <v>9.0533850000000001E-5</v>
      </c>
      <c r="CI902" s="69">
        <v>1.452824E-4</v>
      </c>
      <c r="CJ902" s="172">
        <v>4.9148966E-5</v>
      </c>
      <c r="CK902" s="69">
        <v>0</v>
      </c>
      <c r="CM902" s="197">
        <v>2.0721414E-14</v>
      </c>
      <c r="CN902" s="198">
        <v>8.3555440999999995</v>
      </c>
      <c r="CO902" s="198">
        <v>0.19700972</v>
      </c>
      <c r="CP902" s="198">
        <v>0.50360366000000001</v>
      </c>
      <c r="CQ902" s="197">
        <v>1.2615755999999999E-9</v>
      </c>
      <c r="CR902" s="197">
        <v>1.1401304E-7</v>
      </c>
      <c r="CS902" s="198">
        <v>3.0748345999999999E-2</v>
      </c>
      <c r="CT902" s="198">
        <v>0.28407303</v>
      </c>
      <c r="CU902" s="198">
        <v>2.0096991999999999E-4</v>
      </c>
      <c r="CV902" s="198">
        <v>3.0765095000000002E-4</v>
      </c>
      <c r="CX902" s="166"/>
      <c r="CY902" t="s">
        <v>2352</v>
      </c>
    </row>
    <row r="903" spans="1:103" ht="14.4">
      <c r="A903" t="s">
        <v>713</v>
      </c>
      <c r="B903" s="85" t="s">
        <v>527</v>
      </c>
      <c r="C903" s="113" t="str">
        <f t="shared" si="479"/>
        <v>A.100.34.106</v>
      </c>
      <c r="D903" s="9" t="s">
        <v>135</v>
      </c>
      <c r="E903" s="112" t="s">
        <v>362</v>
      </c>
      <c r="F903" s="115" t="str">
        <f t="shared" si="480"/>
        <v>NiCr 80 20</v>
      </c>
      <c r="G903" s="143">
        <f t="shared" si="491"/>
        <v>13.814033999999999</v>
      </c>
      <c r="I903" s="118">
        <f t="shared" si="492"/>
        <v>21.525282164505235</v>
      </c>
      <c r="K903" s="161">
        <f t="shared" si="493"/>
        <v>0.40631933180000002</v>
      </c>
      <c r="L903" s="161">
        <f t="shared" si="494"/>
        <v>9.712701061704001</v>
      </c>
      <c r="M903" s="162">
        <f t="shared" si="495"/>
        <v>9.3341566710012316</v>
      </c>
      <c r="N903" s="161">
        <v>2.0721050999999999</v>
      </c>
      <c r="O903" s="132">
        <v>9.6288741000000009</v>
      </c>
      <c r="P903" s="132">
        <v>5.6655005000000001E-2</v>
      </c>
      <c r="Q903" s="132">
        <v>0.38597756</v>
      </c>
      <c r="R903" s="132">
        <v>1.1567647E-2</v>
      </c>
      <c r="S903" s="132">
        <v>1.3201403999999999E-3</v>
      </c>
      <c r="T903" s="132">
        <v>7.4539843999999996E-3</v>
      </c>
      <c r="U903" s="132">
        <v>2.7076261000000001E-2</v>
      </c>
      <c r="V903" s="132">
        <v>9.2584672999999995</v>
      </c>
      <c r="W903" s="164">
        <v>7.2534270999999995E-5</v>
      </c>
      <c r="X903" s="132">
        <v>6.4964339999999995E-2</v>
      </c>
      <c r="Y903" s="164">
        <v>2.3161432999999998E-5</v>
      </c>
      <c r="Z903" s="132">
        <v>1.0725030999999999E-2</v>
      </c>
      <c r="AA903" s="164">
        <v>1.2333451E-12</v>
      </c>
      <c r="AC903" s="118">
        <f t="shared" ref="AC903:AC966" si="496">N903</f>
        <v>2.0721050999999999</v>
      </c>
      <c r="AD903" s="118">
        <f t="shared" ref="AD903:AD966" si="497">O903+P903+Q903+R903+S903+T903+U903</f>
        <v>10.118924697800001</v>
      </c>
      <c r="AE903" s="118">
        <f t="shared" ref="AE903:AE966" si="498">O903+P903+U903+Z903</f>
        <v>9.7233303969999998</v>
      </c>
      <c r="AF903" s="118">
        <f t="shared" ref="AF903:AF966" si="499">Y903+O903+P903+U903+W903</f>
        <v>9.712701061704001</v>
      </c>
      <c r="AG903" s="118">
        <f t="shared" ref="AG903:AG966" si="500">V903+X903+AA903</f>
        <v>9.3234316400012318</v>
      </c>
      <c r="AI903" s="69">
        <v>185.20205000000001</v>
      </c>
      <c r="AJ903" s="69">
        <v>177.85759999999999</v>
      </c>
      <c r="AK903" s="69">
        <v>7.3407783999999996</v>
      </c>
      <c r="AL903" s="69">
        <v>0</v>
      </c>
      <c r="AM903" s="172">
        <v>7.4360610999999998E-5</v>
      </c>
      <c r="AN903" s="69">
        <v>2.5031287000000001E-3</v>
      </c>
      <c r="AO903" s="69">
        <v>1.0958875E-3</v>
      </c>
      <c r="AQ903" s="116">
        <v>3.2178057</v>
      </c>
      <c r="AR903" s="116">
        <v>3.1353707000000002</v>
      </c>
      <c r="AS903" s="116">
        <v>6.6636655000000003E-2</v>
      </c>
      <c r="AT903" s="116">
        <v>1.5798329999999999E-2</v>
      </c>
      <c r="AU903" s="150">
        <f t="shared" ref="AU903:AU966" si="501">AX903+BA903+BB903+BC903+BD903+BL903+BM903+BQ903</f>
        <v>1.8797187034777225E-4</v>
      </c>
      <c r="AV903" s="150">
        <f t="shared" ref="AV903:AV966" si="502">AY903+AZ903+BE903+BF903+BG903+BH903+BI903+BJ903+BK903+BN903+BR903+BS903</f>
        <v>2.4643733591081818E-7</v>
      </c>
      <c r="AW903" s="163">
        <f t="shared" ref="AW903:AW966" si="503">BO903+BP903</f>
        <v>2.21265124</v>
      </c>
      <c r="AX903" s="196">
        <v>1.2819606999999999E-5</v>
      </c>
      <c r="AY903" s="196">
        <v>3.8679855000000003E-8</v>
      </c>
      <c r="AZ903" s="196">
        <v>1.0567886E-12</v>
      </c>
      <c r="BA903" s="196">
        <v>6.0160216999999996E-16</v>
      </c>
      <c r="BB903" s="196">
        <v>1.7064639000000001E-16</v>
      </c>
      <c r="BC903" s="196">
        <v>1.2487211999999999E-8</v>
      </c>
      <c r="BD903" s="108">
        <v>1.7488838E-4</v>
      </c>
      <c r="BE903" s="196">
        <v>2.8338376999999999E-9</v>
      </c>
      <c r="BF903" s="196">
        <v>2.0371282E-7</v>
      </c>
      <c r="BG903" s="196">
        <v>1.1638393E-9</v>
      </c>
      <c r="BH903" s="196">
        <v>2.1126466E-17</v>
      </c>
      <c r="BI903" s="196">
        <v>4.4866504000000001E-11</v>
      </c>
      <c r="BJ903" s="196">
        <v>7.2686806999999997E-13</v>
      </c>
      <c r="BK903" s="196">
        <v>3.3372901999999998E-13</v>
      </c>
      <c r="BL903" s="196">
        <v>1.6799115000000001E-8</v>
      </c>
      <c r="BM903" s="196">
        <v>2.3459702000000001E-7</v>
      </c>
      <c r="BN903" s="196">
        <v>1.6661877000000001E-21</v>
      </c>
      <c r="BO903" s="108">
        <v>0.45238904000000002</v>
      </c>
      <c r="BP903" s="108">
        <v>1.7602622000000001</v>
      </c>
      <c r="BQ903" s="108">
        <v>0</v>
      </c>
      <c r="BR903" s="108">
        <v>0</v>
      </c>
      <c r="BS903" s="108">
        <v>0</v>
      </c>
      <c r="BU903" s="69">
        <v>3.5114776E-3</v>
      </c>
      <c r="BV903" s="69">
        <v>1.4045310000000001E-3</v>
      </c>
      <c r="BW903" s="69">
        <v>3.8517192999999999E-4</v>
      </c>
      <c r="BX903" s="172">
        <v>3.1724556E-6</v>
      </c>
      <c r="BY903" s="69">
        <v>1.1569639000000001E-3</v>
      </c>
      <c r="BZ903" s="172">
        <v>1.4403384999999999E-7</v>
      </c>
      <c r="CA903" s="172">
        <v>3.0282852E-5</v>
      </c>
      <c r="CB903" s="172">
        <v>2.1861987000000001E-7</v>
      </c>
      <c r="CC903" s="172">
        <v>1.9069417999999999E-6</v>
      </c>
      <c r="CD903" s="172">
        <v>4.9365001E-6</v>
      </c>
      <c r="CE903" s="172">
        <v>4.8387980000000004E-13</v>
      </c>
      <c r="CF903" s="172">
        <v>3.6845614999999999E-18</v>
      </c>
      <c r="CG903" s="172">
        <v>3.1636445000000001E-14</v>
      </c>
      <c r="CH903" s="69">
        <v>1.6494114E-4</v>
      </c>
      <c r="CI903" s="69">
        <v>2.2368924E-4</v>
      </c>
      <c r="CJ903" s="69">
        <v>1.3551899E-4</v>
      </c>
      <c r="CK903" s="69">
        <v>0</v>
      </c>
      <c r="CM903" s="197">
        <v>3.7317898999999999E-14</v>
      </c>
      <c r="CN903" s="198">
        <v>13.813881</v>
      </c>
      <c r="CO903" s="198">
        <v>0.33810723999999998</v>
      </c>
      <c r="CP903" s="198">
        <v>0.96099266000000005</v>
      </c>
      <c r="CQ903" s="197">
        <v>4.8219464000000004E-9</v>
      </c>
      <c r="CR903" s="197">
        <v>4.3504355000000002E-7</v>
      </c>
      <c r="CS903" s="198">
        <v>5.8721715000000001E-2</v>
      </c>
      <c r="CT903" s="198">
        <v>0.66044574</v>
      </c>
      <c r="CU903" s="198">
        <v>7.7295783000000005E-4</v>
      </c>
      <c r="CV903" s="197">
        <v>5.0661614999999997E-5</v>
      </c>
      <c r="CX903" s="166"/>
      <c r="CY903" t="s">
        <v>2353</v>
      </c>
    </row>
    <row r="904" spans="1:103" ht="14.4">
      <c r="A904" t="s">
        <v>714</v>
      </c>
      <c r="B904" s="85" t="s">
        <v>527</v>
      </c>
      <c r="C904" s="113" t="str">
        <f t="shared" si="479"/>
        <v>A.100.34.107</v>
      </c>
      <c r="D904" s="9" t="s">
        <v>135</v>
      </c>
      <c r="E904" s="112" t="s">
        <v>362</v>
      </c>
      <c r="F904" s="115" t="str">
        <f t="shared" si="480"/>
        <v>NiCr20Co18Ti</v>
      </c>
      <c r="G904" s="143">
        <f t="shared" si="491"/>
        <v>18.343836000000003</v>
      </c>
      <c r="I904" s="118">
        <f t="shared" si="492"/>
        <v>25.42100624175691</v>
      </c>
      <c r="K904" s="161">
        <f t="shared" si="493"/>
        <v>0.53080824999999998</v>
      </c>
      <c r="L904" s="161">
        <f t="shared" si="494"/>
        <v>8.1342453017559997</v>
      </c>
      <c r="M904" s="162">
        <f t="shared" si="495"/>
        <v>14.00437729000091</v>
      </c>
      <c r="N904" s="161">
        <v>2.7515754000000001</v>
      </c>
      <c r="O904" s="132">
        <v>7.8275229</v>
      </c>
      <c r="P904" s="132">
        <v>0.14060296999999999</v>
      </c>
      <c r="Q904" s="132">
        <v>0.30013412</v>
      </c>
      <c r="R904" s="132">
        <v>3.5490821999999998E-2</v>
      </c>
      <c r="S904" s="132">
        <v>0.12163973</v>
      </c>
      <c r="T904" s="132">
        <v>7.3543577999999998E-2</v>
      </c>
      <c r="U904" s="132">
        <v>0.16604678</v>
      </c>
      <c r="V904" s="132">
        <v>13.500299999999999</v>
      </c>
      <c r="W904" s="164">
        <v>5.3632859999999997E-5</v>
      </c>
      <c r="X904" s="132">
        <v>0.33057810999999998</v>
      </c>
      <c r="Y904" s="164">
        <v>1.9018896000000001E-5</v>
      </c>
      <c r="Z904" s="132">
        <v>0.17349918</v>
      </c>
      <c r="AA904" s="164">
        <v>9.1195272999999997E-13</v>
      </c>
      <c r="AC904" s="118">
        <f t="shared" si="496"/>
        <v>2.7515754000000001</v>
      </c>
      <c r="AD904" s="118">
        <f t="shared" si="497"/>
        <v>8.6649808999999998</v>
      </c>
      <c r="AE904" s="118">
        <f t="shared" si="498"/>
        <v>8.3076718300000003</v>
      </c>
      <c r="AF904" s="118">
        <f t="shared" si="499"/>
        <v>8.1342453017559997</v>
      </c>
      <c r="AG904" s="118">
        <f t="shared" si="500"/>
        <v>13.83087811000091</v>
      </c>
      <c r="AI904" s="69">
        <v>183.29945000000001</v>
      </c>
      <c r="AJ904" s="69">
        <v>141.67224999999999</v>
      </c>
      <c r="AK904" s="69">
        <v>40.490974999999999</v>
      </c>
      <c r="AL904" s="69">
        <v>0</v>
      </c>
      <c r="AM904" s="69">
        <v>0.25261534000000002</v>
      </c>
      <c r="AN904" s="69">
        <v>0.62000893000000001</v>
      </c>
      <c r="AO904" s="69">
        <v>0.26360327</v>
      </c>
      <c r="AQ904" s="116">
        <v>4.5754843000000003</v>
      </c>
      <c r="AR904" s="116">
        <v>4.5002446999999997</v>
      </c>
      <c r="AS904" s="116">
        <v>6.1737281999999997E-2</v>
      </c>
      <c r="AT904" s="116">
        <v>1.3502334E-2</v>
      </c>
      <c r="AU904" s="150">
        <f t="shared" si="501"/>
        <v>2.6979884521857099E-4</v>
      </c>
      <c r="AV904" s="150">
        <f t="shared" si="502"/>
        <v>2.2831834819307246E-7</v>
      </c>
      <c r="AW904" s="163">
        <f t="shared" si="503"/>
        <v>1.89108309</v>
      </c>
      <c r="AX904" s="196">
        <v>1.7026615000000002E-5</v>
      </c>
      <c r="AY904" s="196">
        <v>5.1373544000000001E-8</v>
      </c>
      <c r="AZ904" s="196">
        <v>1.4035928000000001E-12</v>
      </c>
      <c r="BA904" s="196">
        <v>4.4483311E-16</v>
      </c>
      <c r="BB904" s="196">
        <v>1.2617833999999999E-16</v>
      </c>
      <c r="BC904" s="196">
        <v>1.0254418E-8</v>
      </c>
      <c r="BD904" s="108">
        <v>1.4221705999999999E-4</v>
      </c>
      <c r="BE904" s="196">
        <v>2.2672855000000002E-9</v>
      </c>
      <c r="BF904" s="196">
        <v>1.6564925999999999E-7</v>
      </c>
      <c r="BG904" s="196">
        <v>3.9535625999999997E-9</v>
      </c>
      <c r="BH904" s="196">
        <v>8.3632711999999997E-15</v>
      </c>
      <c r="BI904" s="196">
        <v>4.9707552E-9</v>
      </c>
      <c r="BJ904" s="196">
        <v>6.3097710999999997E-11</v>
      </c>
      <c r="BK904" s="196">
        <v>3.9431226000000003E-11</v>
      </c>
      <c r="BL904" s="108">
        <v>1.059643E-4</v>
      </c>
      <c r="BM904" s="196">
        <v>4.5806158000000004E-6</v>
      </c>
      <c r="BN904" s="196">
        <v>1.2320026000000001E-21</v>
      </c>
      <c r="BO904" s="108">
        <v>0.53559539</v>
      </c>
      <c r="BP904" s="108">
        <v>1.3554877000000001</v>
      </c>
      <c r="BQ904" s="108">
        <v>0</v>
      </c>
      <c r="BR904" s="108">
        <v>0</v>
      </c>
      <c r="BS904" s="108">
        <v>0</v>
      </c>
      <c r="BU904" s="69">
        <v>3.4086831000000001E-3</v>
      </c>
      <c r="BV904" s="69">
        <v>1.1423233999999999E-3</v>
      </c>
      <c r="BW904" s="69">
        <v>5.1147482999999998E-4</v>
      </c>
      <c r="BX904" s="172">
        <v>1.9451350000000001E-5</v>
      </c>
      <c r="BY904" s="69">
        <v>9.4084576000000005E-4</v>
      </c>
      <c r="BZ904" s="172">
        <v>5.6492753E-7</v>
      </c>
      <c r="CA904" s="69">
        <v>1.0287087E-4</v>
      </c>
      <c r="CB904" s="172">
        <v>8.5744393999999998E-7</v>
      </c>
      <c r="CC904" s="69">
        <v>1.6336987999999999E-4</v>
      </c>
      <c r="CD904" s="172">
        <v>4.8726308000000003E-5</v>
      </c>
      <c r="CE904" s="172">
        <v>3.5778753000000001E-13</v>
      </c>
      <c r="CF904" s="172">
        <v>2.7244166E-18</v>
      </c>
      <c r="CG904" s="172">
        <v>2.3392432999999999E-14</v>
      </c>
      <c r="CH904" s="69">
        <v>1.3147269E-4</v>
      </c>
      <c r="CI904" s="69">
        <v>2.2238746E-4</v>
      </c>
      <c r="CJ904" s="69">
        <v>1.243382E-4</v>
      </c>
      <c r="CK904" s="69">
        <v>0</v>
      </c>
      <c r="CM904" s="197">
        <v>2.7593379E-14</v>
      </c>
      <c r="CN904" s="198">
        <v>18.340883000000002</v>
      </c>
      <c r="CO904" s="198">
        <v>0.2724531</v>
      </c>
      <c r="CP904" s="198">
        <v>0.78169056999999997</v>
      </c>
      <c r="CQ904" s="197">
        <v>7.7463016999999997E-6</v>
      </c>
      <c r="CR904" s="197">
        <v>5.3496608999999998E-6</v>
      </c>
      <c r="CS904" s="198">
        <v>4.7744121E-2</v>
      </c>
      <c r="CT904" s="198">
        <v>92.069267999999994</v>
      </c>
      <c r="CU904" s="198">
        <v>2.6257379999999999E-3</v>
      </c>
      <c r="CV904" s="198">
        <v>2.0152850999999999E-4</v>
      </c>
      <c r="CX904" s="166"/>
      <c r="CY904" t="s">
        <v>2354</v>
      </c>
    </row>
    <row r="905" spans="1:103" ht="14.4">
      <c r="A905" t="s">
        <v>715</v>
      </c>
      <c r="B905" s="85" t="s">
        <v>527</v>
      </c>
      <c r="C905" s="113" t="str">
        <f t="shared" si="479"/>
        <v>A.100.34.108</v>
      </c>
      <c r="D905" s="9" t="s">
        <v>135</v>
      </c>
      <c r="E905" s="112" t="s">
        <v>362</v>
      </c>
      <c r="F905" s="115" t="str">
        <f t="shared" si="480"/>
        <v>NiCr20TiAl</v>
      </c>
      <c r="G905" s="143">
        <f t="shared" si="491"/>
        <v>14.168847333333332</v>
      </c>
      <c r="I905" s="118">
        <f t="shared" si="492"/>
        <v>21.04347329128418</v>
      </c>
      <c r="K905" s="161">
        <f t="shared" si="493"/>
        <v>0.39339934860000003</v>
      </c>
      <c r="L905" s="161">
        <f t="shared" si="494"/>
        <v>9.2580333420820011</v>
      </c>
      <c r="M905" s="162">
        <f t="shared" si="495"/>
        <v>9.2667135006021777</v>
      </c>
      <c r="N905" s="161">
        <v>2.1253270999999998</v>
      </c>
      <c r="O905" s="132">
        <v>9.1671083000000007</v>
      </c>
      <c r="P905" s="132">
        <v>6.3726701999999996E-2</v>
      </c>
      <c r="Q905" s="132">
        <v>0.37275233000000002</v>
      </c>
      <c r="R905" s="132">
        <v>1.1840376999999999E-2</v>
      </c>
      <c r="S905" s="132">
        <v>1.3222217E-3</v>
      </c>
      <c r="T905" s="132">
        <v>7.4844198999999998E-3</v>
      </c>
      <c r="U905" s="132">
        <v>2.7096190999999999E-2</v>
      </c>
      <c r="V905" s="132">
        <v>9.1823101999999999</v>
      </c>
      <c r="W905" s="164">
        <v>7.5837855999999994E-5</v>
      </c>
      <c r="X905" s="132">
        <v>7.3678223000000001E-2</v>
      </c>
      <c r="Y905" s="164">
        <v>2.6311226000000001E-5</v>
      </c>
      <c r="Z905" s="132">
        <v>1.0725073E-2</v>
      </c>
      <c r="AA905" s="164">
        <v>4.6021781000000001E-9</v>
      </c>
      <c r="AC905" s="118">
        <f t="shared" si="496"/>
        <v>2.1253270999999998</v>
      </c>
      <c r="AD905" s="118">
        <f t="shared" si="497"/>
        <v>9.6513305416000037</v>
      </c>
      <c r="AE905" s="118">
        <f t="shared" si="498"/>
        <v>9.2686562660000007</v>
      </c>
      <c r="AF905" s="118">
        <f t="shared" si="499"/>
        <v>9.2580333420820011</v>
      </c>
      <c r="AG905" s="118">
        <f t="shared" si="500"/>
        <v>9.255988427602178</v>
      </c>
      <c r="AI905" s="69">
        <v>188.14043000000001</v>
      </c>
      <c r="AJ905" s="69">
        <v>178.44560999999999</v>
      </c>
      <c r="AK905" s="69">
        <v>8.4087584</v>
      </c>
      <c r="AL905" s="69">
        <v>0</v>
      </c>
      <c r="AM905" s="69">
        <v>0.25319181000000002</v>
      </c>
      <c r="AN905" s="69">
        <v>0.65254038000000003</v>
      </c>
      <c r="AO905" s="69">
        <v>0.38032397000000001</v>
      </c>
      <c r="AQ905" s="116">
        <v>3.0818004999999999</v>
      </c>
      <c r="AR905" s="116">
        <v>3.0021637000000001</v>
      </c>
      <c r="AS905" s="116">
        <v>6.4280197999999997E-2</v>
      </c>
      <c r="AT905" s="116">
        <v>1.5356513E-2</v>
      </c>
      <c r="AU905" s="150">
        <f t="shared" si="501"/>
        <v>1.7998584072740183E-4</v>
      </c>
      <c r="AV905" s="150">
        <f t="shared" si="502"/>
        <v>2.3772262568748146E-7</v>
      </c>
      <c r="AW905" s="163">
        <f t="shared" si="503"/>
        <v>2.1507722299999998</v>
      </c>
      <c r="AX905" s="196">
        <v>1.3153193000000001E-5</v>
      </c>
      <c r="AY905" s="196">
        <v>3.9686533000000003E-8</v>
      </c>
      <c r="AZ905" s="196">
        <v>1.0842854E-12</v>
      </c>
      <c r="BA905" s="196">
        <v>1.2253508999999999E-15</v>
      </c>
      <c r="BB905" s="196">
        <v>1.7647206000000001E-16</v>
      </c>
      <c r="BC905" s="196">
        <v>1.2702372E-8</v>
      </c>
      <c r="BD905" s="108">
        <v>1.665685E-4</v>
      </c>
      <c r="BE905" s="196">
        <v>2.8122653E-9</v>
      </c>
      <c r="BF905" s="196">
        <v>1.9401273E-7</v>
      </c>
      <c r="BG905" s="196">
        <v>1.1638426E-9</v>
      </c>
      <c r="BH905" s="196">
        <v>3.0819751999999999E-17</v>
      </c>
      <c r="BI905" s="196">
        <v>4.4879024000000003E-11</v>
      </c>
      <c r="BJ905" s="196">
        <v>9.2227737999999993E-13</v>
      </c>
      <c r="BK905" s="196">
        <v>3.6916988E-13</v>
      </c>
      <c r="BL905" s="196">
        <v>1.6802833999999998E-8</v>
      </c>
      <c r="BM905" s="196">
        <v>2.3464252E-7</v>
      </c>
      <c r="BN905" s="196">
        <v>1.7230694E-21</v>
      </c>
      <c r="BO905" s="108">
        <v>0.43523742999999998</v>
      </c>
      <c r="BP905" s="108">
        <v>1.7155347999999999</v>
      </c>
      <c r="BQ905" s="108">
        <v>0</v>
      </c>
      <c r="BR905" s="108">
        <v>0</v>
      </c>
      <c r="BS905" s="108">
        <v>0</v>
      </c>
      <c r="BU905" s="69">
        <v>3.3937136999999998E-3</v>
      </c>
      <c r="BV905" s="69">
        <v>1.3379240999999999E-3</v>
      </c>
      <c r="BW905" s="69">
        <v>3.9506505999999998E-4</v>
      </c>
      <c r="BX905" s="172">
        <v>3.1749625E-6</v>
      </c>
      <c r="BY905" s="69">
        <v>1.1019458000000001E-3</v>
      </c>
      <c r="BZ905" s="172">
        <v>6.7200208000000001E-7</v>
      </c>
      <c r="CA905" s="172">
        <v>3.0282936999999999E-5</v>
      </c>
      <c r="CB905" s="172">
        <v>1.0199648E-6</v>
      </c>
      <c r="CC905" s="172">
        <v>1.9107946999999998E-6</v>
      </c>
      <c r="CD905" s="172">
        <v>4.9575853000000002E-6</v>
      </c>
      <c r="CE905" s="172">
        <v>5.0039891000000003E-13</v>
      </c>
      <c r="CF905" s="172">
        <v>3.8103482000000002E-18</v>
      </c>
      <c r="CG905" s="172">
        <v>3.2716477000000002E-14</v>
      </c>
      <c r="CH905" s="69">
        <v>1.5804138000000001E-4</v>
      </c>
      <c r="CI905" s="69">
        <v>2.2571264E-4</v>
      </c>
      <c r="CJ905" s="69">
        <v>1.3300652999999999E-4</v>
      </c>
      <c r="CK905" s="69">
        <v>0</v>
      </c>
      <c r="CM905" s="197">
        <v>3.8591888999999997E-14</v>
      </c>
      <c r="CN905" s="198">
        <v>14.165086000000001</v>
      </c>
      <c r="CO905" s="198">
        <v>0.33795818999999999</v>
      </c>
      <c r="CP905" s="198">
        <v>0.91554232999999996</v>
      </c>
      <c r="CQ905" s="197">
        <v>4.8286932999999996E-9</v>
      </c>
      <c r="CR905" s="197">
        <v>4.3574635000000002E-7</v>
      </c>
      <c r="CS905" s="198">
        <v>5.5919068000000002E-2</v>
      </c>
      <c r="CT905" s="198">
        <v>0.75678696999999995</v>
      </c>
      <c r="CU905" s="198">
        <v>7.7296001000000001E-4</v>
      </c>
      <c r="CV905" s="198">
        <v>2.3633798E-4</v>
      </c>
      <c r="CX905" s="166"/>
      <c r="CY905" t="s">
        <v>2355</v>
      </c>
    </row>
    <row r="906" spans="1:103" ht="14.4">
      <c r="A906" t="s">
        <v>716</v>
      </c>
      <c r="B906" s="85" t="s">
        <v>527</v>
      </c>
      <c r="C906" s="113" t="str">
        <f t="shared" si="479"/>
        <v>A.100.34.109</v>
      </c>
      <c r="D906" s="9" t="s">
        <v>135</v>
      </c>
      <c r="E906" s="112" t="s">
        <v>362</v>
      </c>
      <c r="F906" s="115" t="str">
        <f t="shared" si="480"/>
        <v>NiCu30Al</v>
      </c>
      <c r="G906" s="143">
        <f t="shared" si="491"/>
        <v>10.624384666666668</v>
      </c>
      <c r="I906" s="118">
        <f t="shared" si="492"/>
        <v>19.282188758582791</v>
      </c>
      <c r="K906" s="161">
        <f t="shared" si="493"/>
        <v>0.36460914138</v>
      </c>
      <c r="L906" s="161">
        <f t="shared" si="494"/>
        <v>7.969502013106001</v>
      </c>
      <c r="M906" s="162">
        <f t="shared" si="495"/>
        <v>9.3544199040967868</v>
      </c>
      <c r="N906" s="161">
        <v>1.5936577000000001</v>
      </c>
      <c r="O906" s="132">
        <v>7.9125626000000002</v>
      </c>
      <c r="P906" s="132">
        <v>5.6435753999999998E-2</v>
      </c>
      <c r="Q906" s="132">
        <v>0.35047809000000002</v>
      </c>
      <c r="R906" s="132">
        <v>9.8530768000000008E-3</v>
      </c>
      <c r="S906" s="132">
        <v>2.8093298E-4</v>
      </c>
      <c r="T906" s="132">
        <v>3.9970416E-3</v>
      </c>
      <c r="U906" s="132">
        <v>2.6105702000000001E-4</v>
      </c>
      <c r="V906" s="132">
        <v>9.3219852999999997</v>
      </c>
      <c r="W906" s="132">
        <v>1.8026834E-4</v>
      </c>
      <c r="X906" s="132">
        <v>3.2434016000000003E-2</v>
      </c>
      <c r="Y906" s="164">
        <v>6.2333746000000002E-5</v>
      </c>
      <c r="Z906" s="164">
        <v>5.7952654999999998E-7</v>
      </c>
      <c r="AA906" s="164">
        <v>8.5702370999999995E-9</v>
      </c>
      <c r="AC906" s="118">
        <f t="shared" si="496"/>
        <v>1.5936577000000001</v>
      </c>
      <c r="AD906" s="118">
        <f t="shared" si="497"/>
        <v>8.3338685524000002</v>
      </c>
      <c r="AE906" s="118">
        <f t="shared" si="498"/>
        <v>7.9692599905465507</v>
      </c>
      <c r="AF906" s="118">
        <f t="shared" si="499"/>
        <v>7.969502013106001</v>
      </c>
      <c r="AG906" s="118">
        <f t="shared" si="500"/>
        <v>9.3544193245702374</v>
      </c>
      <c r="AI906" s="69">
        <v>188.99679</v>
      </c>
      <c r="AJ906" s="69">
        <v>180.47669999999999</v>
      </c>
      <c r="AK906" s="69">
        <v>3.2440932</v>
      </c>
      <c r="AL906" s="69">
        <v>0</v>
      </c>
      <c r="AM906" s="69">
        <v>0.64778585</v>
      </c>
      <c r="AN906" s="69">
        <v>3.0382658999999999</v>
      </c>
      <c r="AO906" s="69">
        <v>1.5899502999999999</v>
      </c>
      <c r="AQ906" s="116">
        <v>2.6419016000000002</v>
      </c>
      <c r="AR906" s="116">
        <v>2.5729592999999999</v>
      </c>
      <c r="AS906" s="116">
        <v>5.4220531000000002E-2</v>
      </c>
      <c r="AT906" s="116">
        <v>1.4721734E-2</v>
      </c>
      <c r="AU906" s="150">
        <f t="shared" si="501"/>
        <v>1.5425415299542047E-4</v>
      </c>
      <c r="AV906" s="150">
        <f t="shared" si="502"/>
        <v>2.0051971736803211E-7</v>
      </c>
      <c r="AW906" s="163">
        <f t="shared" si="503"/>
        <v>2.06186749</v>
      </c>
      <c r="AX906" s="196">
        <v>9.8767403000000007E-6</v>
      </c>
      <c r="AY906" s="196">
        <v>2.9801028999999999E-8</v>
      </c>
      <c r="AZ906" s="196">
        <v>8.1418122000000003E-13</v>
      </c>
      <c r="BA906" s="196">
        <v>3.3681E-10</v>
      </c>
      <c r="BB906" s="196">
        <v>4.2048050999999999E-16</v>
      </c>
      <c r="BC906" s="196">
        <v>1.4627071E-8</v>
      </c>
      <c r="BD906" s="108">
        <v>1.4416346E-4</v>
      </c>
      <c r="BE906" s="196">
        <v>2.9594657999999998E-9</v>
      </c>
      <c r="BF906" s="196">
        <v>1.6774835E-7</v>
      </c>
      <c r="BG906" s="196">
        <v>6.1522303000000001E-12</v>
      </c>
      <c r="BH906" s="196">
        <v>2.9920497999999999E-14</v>
      </c>
      <c r="BI906" s="196">
        <v>3.1097506000000001E-12</v>
      </c>
      <c r="BJ906" s="196">
        <v>6.3087582999999999E-13</v>
      </c>
      <c r="BK906" s="196">
        <v>1.3560957999999999E-13</v>
      </c>
      <c r="BL906" s="196">
        <v>1.8857694000000001E-8</v>
      </c>
      <c r="BM906" s="196">
        <v>1.8013112E-7</v>
      </c>
      <c r="BN906" s="196">
        <v>4.1055625999999998E-21</v>
      </c>
      <c r="BO906" s="108">
        <v>0.43235559000000001</v>
      </c>
      <c r="BP906" s="108">
        <v>1.6295119</v>
      </c>
      <c r="BQ906" s="108">
        <v>0</v>
      </c>
      <c r="BR906" s="108">
        <v>0</v>
      </c>
      <c r="BS906" s="108">
        <v>0</v>
      </c>
      <c r="BU906" s="69">
        <v>3.1568256E-3</v>
      </c>
      <c r="BV906" s="69">
        <v>1.1579601E-3</v>
      </c>
      <c r="BW906" s="69">
        <v>2.9623604000000002E-4</v>
      </c>
      <c r="BX906" s="172">
        <v>3.1923274000000002E-8</v>
      </c>
      <c r="BY906" s="69">
        <v>9.5943538000000002E-4</v>
      </c>
      <c r="BZ906" s="172">
        <v>2.9280447000000001E-6</v>
      </c>
      <c r="CA906" s="172">
        <v>2.1824200999999999E-8</v>
      </c>
      <c r="CB906" s="172">
        <v>4.3343931000000003E-6</v>
      </c>
      <c r="CC906" s="172">
        <v>3.8138984E-7</v>
      </c>
      <c r="CD906" s="172">
        <v>2.6527461999999999E-6</v>
      </c>
      <c r="CE906" s="172">
        <v>1.192302E-12</v>
      </c>
      <c r="CF906" s="172">
        <v>9.0789280000000005E-18</v>
      </c>
      <c r="CG906" s="172">
        <v>7.7953647999999998E-14</v>
      </c>
      <c r="CH906" s="69">
        <v>1.4190283999999999E-4</v>
      </c>
      <c r="CI906" s="69">
        <v>2.2129545999999999E-4</v>
      </c>
      <c r="CJ906" s="69">
        <v>3.6964552000000003E-4</v>
      </c>
      <c r="CK906" s="69">
        <v>0</v>
      </c>
      <c r="CM906" s="197">
        <v>9.1953010000000003E-14</v>
      </c>
      <c r="CN906" s="198">
        <v>10.612503999999999</v>
      </c>
      <c r="CO906" s="198">
        <v>0.36179073</v>
      </c>
      <c r="CP906" s="198">
        <v>0.79291436999999998</v>
      </c>
      <c r="CQ906" s="197">
        <v>2.6207536E-9</v>
      </c>
      <c r="CR906" s="197">
        <v>1.5568927000000001E-7</v>
      </c>
      <c r="CS906" s="198">
        <v>4.852509E-2</v>
      </c>
      <c r="CT906" s="198">
        <v>0.35816360000000003</v>
      </c>
      <c r="CU906" s="197">
        <v>4.1200689999999999E-6</v>
      </c>
      <c r="CV906" s="198">
        <v>1.0145109E-3</v>
      </c>
      <c r="CX906" s="166"/>
      <c r="CY906" t="s">
        <v>2356</v>
      </c>
    </row>
    <row r="907" spans="1:103" ht="14.4">
      <c r="A907" t="s">
        <v>717</v>
      </c>
      <c r="B907" s="85" t="s">
        <v>527</v>
      </c>
      <c r="C907" s="113" t="str">
        <f t="shared" si="479"/>
        <v>A.100.34.110</v>
      </c>
      <c r="D907" s="9" t="s">
        <v>135</v>
      </c>
      <c r="E907" s="112" t="s">
        <v>362</v>
      </c>
      <c r="F907" s="115" t="str">
        <f t="shared" si="480"/>
        <v>NiCu30Fe</v>
      </c>
      <c r="G907" s="143">
        <f t="shared" si="491"/>
        <v>8.8089940000000002</v>
      </c>
      <c r="I907" s="118">
        <f t="shared" si="492"/>
        <v>18.077226240361298</v>
      </c>
      <c r="K907" s="161">
        <f t="shared" si="493"/>
        <v>0.35239638352000002</v>
      </c>
      <c r="L907" s="161">
        <f t="shared" si="494"/>
        <v>7.9327860265809997</v>
      </c>
      <c r="M907" s="162">
        <f t="shared" si="495"/>
        <v>8.4706947302603002</v>
      </c>
      <c r="N907" s="161">
        <v>1.3213490999999999</v>
      </c>
      <c r="O907" s="132">
        <v>7.8932682999999999</v>
      </c>
      <c r="P907" s="132">
        <v>3.9063842000000001E-2</v>
      </c>
      <c r="Q907" s="132">
        <v>0.33809281000000002</v>
      </c>
      <c r="R907" s="132">
        <v>9.8211106000000003E-3</v>
      </c>
      <c r="S907" s="132">
        <v>2.9430481999999998E-4</v>
      </c>
      <c r="T907" s="132">
        <v>4.1881580999999996E-3</v>
      </c>
      <c r="U907" s="132">
        <v>2.2386362E-4</v>
      </c>
      <c r="V907" s="132">
        <v>8.4598063000000003</v>
      </c>
      <c r="W907" s="132">
        <v>1.7453559E-4</v>
      </c>
      <c r="X907" s="132">
        <v>1.0887928E-2</v>
      </c>
      <c r="Y907" s="164">
        <v>5.5485371000000003E-5</v>
      </c>
      <c r="Z907" s="164">
        <v>5.0225732999999995E-7</v>
      </c>
      <c r="AA907" s="164">
        <v>2.9677367000000001E-12</v>
      </c>
      <c r="AC907" s="118">
        <f t="shared" si="496"/>
        <v>1.3213490999999999</v>
      </c>
      <c r="AD907" s="118">
        <f t="shared" si="497"/>
        <v>8.2849523891400008</v>
      </c>
      <c r="AE907" s="118">
        <f t="shared" si="498"/>
        <v>7.9325565078773295</v>
      </c>
      <c r="AF907" s="118">
        <f t="shared" si="499"/>
        <v>7.9327860265809997</v>
      </c>
      <c r="AG907" s="118">
        <f t="shared" si="500"/>
        <v>8.4706942280029693</v>
      </c>
      <c r="AI907" s="69">
        <v>162.72854000000001</v>
      </c>
      <c r="AJ907" s="69">
        <v>159.67565999999999</v>
      </c>
      <c r="AK907" s="69">
        <v>0.67979230000000002</v>
      </c>
      <c r="AL907" s="69">
        <v>0</v>
      </c>
      <c r="AM907" s="69">
        <v>3.0135793000000001E-2</v>
      </c>
      <c r="AN907" s="69">
        <v>1.5640364</v>
      </c>
      <c r="AO907" s="69">
        <v>0.77891904000000001</v>
      </c>
      <c r="AQ907" s="116">
        <v>2.6033143999999999</v>
      </c>
      <c r="AR907" s="116">
        <v>2.5366890999999998</v>
      </c>
      <c r="AS907" s="116">
        <v>5.2617990000000003E-2</v>
      </c>
      <c r="AT907" s="116">
        <v>1.4007352000000001E-2</v>
      </c>
      <c r="AU907" s="150">
        <f t="shared" si="501"/>
        <v>1.5207968196666061E-4</v>
      </c>
      <c r="AV907" s="150">
        <f t="shared" si="502"/>
        <v>1.9459315356871298E-7</v>
      </c>
      <c r="AW907" s="163">
        <f t="shared" si="503"/>
        <v>1.9618140500000001</v>
      </c>
      <c r="AX907" s="196">
        <v>8.1825247000000002E-6</v>
      </c>
      <c r="AY907" s="196">
        <v>2.4688788999999999E-8</v>
      </c>
      <c r="AZ907" s="196">
        <v>6.7452344000000002E-13</v>
      </c>
      <c r="BA907" s="196">
        <v>3.5964325000000001E-10</v>
      </c>
      <c r="BB907" s="196">
        <v>4.1061786999999999E-16</v>
      </c>
      <c r="BC907" s="196">
        <v>1.2861874999999999E-8</v>
      </c>
      <c r="BD907" s="108">
        <v>1.4367156000000001E-4</v>
      </c>
      <c r="BE907" s="196">
        <v>2.7081504000000001E-9</v>
      </c>
      <c r="BF907" s="196">
        <v>1.6718546E-7</v>
      </c>
      <c r="BG907" s="196">
        <v>6.5626825000000003E-12</v>
      </c>
      <c r="BH907" s="196">
        <v>3.7293112E-14</v>
      </c>
      <c r="BI907" s="196">
        <v>3.2873484E-12</v>
      </c>
      <c r="BJ907" s="196">
        <v>1.4364107999999999E-13</v>
      </c>
      <c r="BK907" s="196">
        <v>4.8680177E-14</v>
      </c>
      <c r="BL907" s="196">
        <v>2.0128448000000001E-8</v>
      </c>
      <c r="BM907" s="196">
        <v>1.9224729999999999E-7</v>
      </c>
      <c r="BN907" s="196">
        <v>4.0092641000000004E-21</v>
      </c>
      <c r="BO907" s="108">
        <v>0.42287015</v>
      </c>
      <c r="BP907" s="108">
        <v>1.5389439</v>
      </c>
      <c r="BQ907" s="108">
        <v>0</v>
      </c>
      <c r="BR907" s="108">
        <v>0</v>
      </c>
      <c r="BS907" s="108">
        <v>0</v>
      </c>
      <c r="BU907" s="69">
        <v>3.0871873E-3</v>
      </c>
      <c r="BV907" s="69">
        <v>1.1535024E-3</v>
      </c>
      <c r="BW907" s="69">
        <v>2.4561812999999999E-4</v>
      </c>
      <c r="BX907" s="172">
        <v>2.7285012E-8</v>
      </c>
      <c r="BY907" s="69">
        <v>9.5652072999999999E-4</v>
      </c>
      <c r="BZ907" s="172">
        <v>1.7983326000000001E-6</v>
      </c>
      <c r="CA907" s="172">
        <v>2.3131979000000002E-8</v>
      </c>
      <c r="CB907" s="172">
        <v>2.612286E-6</v>
      </c>
      <c r="CC907" s="172">
        <v>3.9680458999999998E-7</v>
      </c>
      <c r="CD907" s="172">
        <v>2.7773741999999999E-6</v>
      </c>
      <c r="CE907" s="172">
        <v>1.1643358000000001E-12</v>
      </c>
      <c r="CF907" s="172">
        <v>8.8659761000000002E-18</v>
      </c>
      <c r="CG907" s="172">
        <v>7.6125197E-14</v>
      </c>
      <c r="CH907" s="69">
        <v>1.3934918E-4</v>
      </c>
      <c r="CI907" s="69">
        <v>1.9302518E-4</v>
      </c>
      <c r="CJ907" s="69">
        <v>3.9153648999999999E-4</v>
      </c>
      <c r="CK907" s="69">
        <v>0</v>
      </c>
      <c r="CM907" s="197">
        <v>8.9796195000000003E-14</v>
      </c>
      <c r="CN907" s="198">
        <v>8.8052528999999993</v>
      </c>
      <c r="CO907" s="198">
        <v>0.32606962</v>
      </c>
      <c r="CP907" s="198">
        <v>0.78960425999999995</v>
      </c>
      <c r="CQ907" s="197">
        <v>2.7812418E-9</v>
      </c>
      <c r="CR907" s="197">
        <v>1.6439994000000001E-7</v>
      </c>
      <c r="CS907" s="198">
        <v>4.8390619000000003E-2</v>
      </c>
      <c r="CT907" s="198">
        <v>0.12113411</v>
      </c>
      <c r="CU907" s="197">
        <v>4.3949789000000004E-6</v>
      </c>
      <c r="CV907" s="198">
        <v>6.1801452000000005E-4</v>
      </c>
      <c r="CX907" s="166"/>
      <c r="CY907" t="s">
        <v>2357</v>
      </c>
    </row>
    <row r="908" spans="1:103" ht="14.4">
      <c r="A908" t="s">
        <v>718</v>
      </c>
      <c r="B908" s="85" t="s">
        <v>527</v>
      </c>
      <c r="C908" s="113" t="str">
        <f t="shared" si="479"/>
        <v>A.100.34.111</v>
      </c>
      <c r="D908" s="9" t="s">
        <v>135</v>
      </c>
      <c r="E908" s="112" t="s">
        <v>362</v>
      </c>
      <c r="F908" s="115" t="str">
        <f t="shared" si="480"/>
        <v>NiFe 50 50</v>
      </c>
      <c r="G908" s="143">
        <f t="shared" si="491"/>
        <v>7.5365486666666666</v>
      </c>
      <c r="I908" s="118">
        <f t="shared" si="492"/>
        <v>13.103609807018721</v>
      </c>
      <c r="K908" s="161">
        <f t="shared" si="493"/>
        <v>0.26555915402649993</v>
      </c>
      <c r="L908" s="161">
        <f t="shared" si="494"/>
        <v>5.9887392555350001</v>
      </c>
      <c r="M908" s="162">
        <f t="shared" si="495"/>
        <v>5.7188290974572205</v>
      </c>
      <c r="N908" s="161">
        <v>1.1304822999999999</v>
      </c>
      <c r="O908" s="132">
        <v>5.9531029000000002</v>
      </c>
      <c r="P908" s="132">
        <v>3.5521267000000002E-2</v>
      </c>
      <c r="Q908" s="132">
        <v>0.26542529999999998</v>
      </c>
      <c r="R908" s="164">
        <v>7.2691424999999995E-5</v>
      </c>
      <c r="S908" s="164">
        <v>1.7124415000000001E-6</v>
      </c>
      <c r="T908" s="164">
        <v>5.9450159999999999E-5</v>
      </c>
      <c r="U908" s="164">
        <v>5.0317744999999997E-5</v>
      </c>
      <c r="V908" s="132">
        <v>5.7141095999999996</v>
      </c>
      <c r="W908" s="164">
        <v>4.5333919000000002E-5</v>
      </c>
      <c r="X908" s="132">
        <v>4.7193670000000004E-3</v>
      </c>
      <c r="Y908" s="164">
        <v>1.9436871000000001E-5</v>
      </c>
      <c r="Z908" s="164">
        <v>1.3045645E-7</v>
      </c>
      <c r="AA908" s="164">
        <v>7.7084070999999996E-13</v>
      </c>
      <c r="AC908" s="118">
        <f t="shared" si="496"/>
        <v>1.1304822999999999</v>
      </c>
      <c r="AD908" s="118">
        <f t="shared" si="497"/>
        <v>6.2542336387714998</v>
      </c>
      <c r="AE908" s="118">
        <f t="shared" si="498"/>
        <v>5.9886746152014503</v>
      </c>
      <c r="AF908" s="118">
        <f t="shared" si="499"/>
        <v>5.9887392555350001</v>
      </c>
      <c r="AG908" s="118">
        <f t="shared" si="500"/>
        <v>5.7188289670007704</v>
      </c>
      <c r="AI908" s="69">
        <v>127.36481000000001</v>
      </c>
      <c r="AJ908" s="69">
        <v>127.32384999999999</v>
      </c>
      <c r="AK908" s="69">
        <v>1.7886918000000002E-2</v>
      </c>
      <c r="AL908" s="69">
        <v>0</v>
      </c>
      <c r="AM908" s="69">
        <v>3.7366327E-3</v>
      </c>
      <c r="AN908" s="69">
        <v>1.4859435000000001E-2</v>
      </c>
      <c r="AO908" s="69">
        <v>4.4756665999999999E-3</v>
      </c>
      <c r="AQ908" s="116">
        <v>1.9675225999999999</v>
      </c>
      <c r="AR908" s="116">
        <v>1.9166634</v>
      </c>
      <c r="AS908" s="116">
        <v>4.0253637000000002E-2</v>
      </c>
      <c r="AT908" s="116">
        <v>1.0605577E-2</v>
      </c>
      <c r="AU908" s="150">
        <f t="shared" si="501"/>
        <v>1.1490787015821206E-4</v>
      </c>
      <c r="AV908" s="150">
        <f t="shared" si="502"/>
        <v>1.4886700176860472E-7</v>
      </c>
      <c r="AW908" s="163">
        <f t="shared" si="503"/>
        <v>1.48537495</v>
      </c>
      <c r="AX908" s="196">
        <v>7.0040238000000001E-6</v>
      </c>
      <c r="AY908" s="196">
        <v>2.1133225E-8</v>
      </c>
      <c r="AZ908" s="196">
        <v>5.7737323999999996E-13</v>
      </c>
      <c r="BA908" s="196">
        <v>3.7600136E-16</v>
      </c>
      <c r="BB908" s="196">
        <v>1.0665399E-16</v>
      </c>
      <c r="BC908" s="196">
        <v>9.6022899000000003E-9</v>
      </c>
      <c r="BD908" s="108">
        <v>1.0789423E-4</v>
      </c>
      <c r="BE908" s="196">
        <v>2.0615239000000001E-9</v>
      </c>
      <c r="BF908" s="196">
        <v>1.2567129000000001E-7</v>
      </c>
      <c r="BG908" s="196">
        <v>4.3945668E-16</v>
      </c>
      <c r="BH908" s="196">
        <v>2.8786319999999998E-13</v>
      </c>
      <c r="BI908" s="196">
        <v>2.1374209000000001E-14</v>
      </c>
      <c r="BJ908" s="196">
        <v>6.4155856999999996E-14</v>
      </c>
      <c r="BK908" s="196">
        <v>1.1662641E-14</v>
      </c>
      <c r="BL908" s="196">
        <v>6.2890341000000001E-13</v>
      </c>
      <c r="BM908" s="196">
        <v>1.3438926E-11</v>
      </c>
      <c r="BN908" s="196">
        <v>1.0413673E-21</v>
      </c>
      <c r="BO908" s="108">
        <v>0.28663814999999998</v>
      </c>
      <c r="BP908" s="108">
        <v>1.1987368</v>
      </c>
      <c r="BQ908" s="108">
        <v>0</v>
      </c>
      <c r="BR908" s="108">
        <v>0</v>
      </c>
      <c r="BS908" s="108">
        <v>0</v>
      </c>
      <c r="BU908" s="69">
        <v>2.0864487000000001E-3</v>
      </c>
      <c r="BV908" s="69">
        <v>8.6691812999999996E-4</v>
      </c>
      <c r="BW908" s="69">
        <v>2.1013898E-4</v>
      </c>
      <c r="BX908" s="172">
        <v>1.1580666999999999E-8</v>
      </c>
      <c r="BY908" s="69">
        <v>7.1339774000000002E-4</v>
      </c>
      <c r="BZ908" s="172">
        <v>9.8767920000000002E-7</v>
      </c>
      <c r="CA908" s="172">
        <v>9.6210809000000002E-12</v>
      </c>
      <c r="CB908" s="172">
        <v>1.4990892E-6</v>
      </c>
      <c r="CC908" s="172">
        <v>4.1477622999999997E-9</v>
      </c>
      <c r="CD908" s="172">
        <v>5.7852781000000002E-8</v>
      </c>
      <c r="CE908" s="172">
        <v>3.0242488000000002E-13</v>
      </c>
      <c r="CF908" s="172">
        <v>2.3028508999999999E-18</v>
      </c>
      <c r="CG908" s="172">
        <v>1.9772777999999999E-14</v>
      </c>
      <c r="CH908" s="69">
        <v>1.0692203000000001E-4</v>
      </c>
      <c r="CI908" s="69">
        <v>1.5393738000000001E-4</v>
      </c>
      <c r="CJ908" s="172">
        <v>3.2574124999999999E-5</v>
      </c>
      <c r="CK908" s="69">
        <v>0</v>
      </c>
      <c r="CM908" s="197">
        <v>2.3323687000000001E-14</v>
      </c>
      <c r="CN908" s="198">
        <v>7.5281056</v>
      </c>
      <c r="CO908" s="198">
        <v>0.23977715999999999</v>
      </c>
      <c r="CP908" s="198">
        <v>0.59335928000000004</v>
      </c>
      <c r="CQ908" s="197">
        <v>9.6609581999999994E-12</v>
      </c>
      <c r="CR908" s="197">
        <v>1.1447120999999999E-9</v>
      </c>
      <c r="CS908" s="198">
        <v>3.6201895999999997E-2</v>
      </c>
      <c r="CT908" s="198">
        <v>3.1705761999999998E-2</v>
      </c>
      <c r="CU908" s="197">
        <v>2.9231803999999998E-10</v>
      </c>
      <c r="CV908" s="198">
        <v>4.4568780000000001E-4</v>
      </c>
      <c r="CX908" s="166"/>
      <c r="CY908" t="s">
        <v>2358</v>
      </c>
    </row>
    <row r="909" spans="1:103" ht="14.4">
      <c r="A909" t="s">
        <v>719</v>
      </c>
      <c r="B909" s="85" t="s">
        <v>527</v>
      </c>
      <c r="C909" s="113" t="str">
        <f t="shared" si="479"/>
        <v>A.100.34.112</v>
      </c>
      <c r="D909" s="9" t="s">
        <v>135</v>
      </c>
      <c r="E909" s="112" t="s">
        <v>362</v>
      </c>
      <c r="F909" s="115" t="str">
        <f t="shared" si="480"/>
        <v>NiMo30</v>
      </c>
      <c r="G909" s="143">
        <f t="shared" si="491"/>
        <v>13.580254000000002</v>
      </c>
      <c r="I909" s="118">
        <f t="shared" si="492"/>
        <v>34.256544734277028</v>
      </c>
      <c r="K909" s="161">
        <f t="shared" si="493"/>
        <v>0.46504983999999994</v>
      </c>
      <c r="L909" s="161">
        <f t="shared" si="494"/>
        <v>9.7929389442759991</v>
      </c>
      <c r="M909" s="162">
        <f t="shared" si="495"/>
        <v>21.961517850001027</v>
      </c>
      <c r="N909" s="161">
        <v>2.0370381000000002</v>
      </c>
      <c r="O909" s="132">
        <v>9.0670941999999997</v>
      </c>
      <c r="P909" s="132">
        <v>0.66224128000000004</v>
      </c>
      <c r="Q909" s="132">
        <v>0.30108109999999999</v>
      </c>
      <c r="R909" s="132">
        <v>6.0411606999999999E-2</v>
      </c>
      <c r="S909" s="132">
        <v>2.1937782999999999E-2</v>
      </c>
      <c r="T909" s="132">
        <v>8.1619349999999993E-2</v>
      </c>
      <c r="U909" s="132">
        <v>6.3523020999999999E-2</v>
      </c>
      <c r="V909" s="132">
        <v>21.761837</v>
      </c>
      <c r="W909" s="164">
        <v>6.0294112000000002E-5</v>
      </c>
      <c r="X909" s="132">
        <v>8.4387519999999994E-2</v>
      </c>
      <c r="Y909" s="164">
        <v>2.0149164000000002E-5</v>
      </c>
      <c r="Z909" s="132">
        <v>0.11529333</v>
      </c>
      <c r="AA909" s="164">
        <v>1.0252181000000001E-12</v>
      </c>
      <c r="AC909" s="118">
        <f t="shared" si="496"/>
        <v>2.0370381000000002</v>
      </c>
      <c r="AD909" s="118">
        <f t="shared" si="497"/>
        <v>10.257908341</v>
      </c>
      <c r="AE909" s="118">
        <f t="shared" si="498"/>
        <v>9.9081518309999996</v>
      </c>
      <c r="AF909" s="118">
        <f t="shared" si="499"/>
        <v>9.7929389442759991</v>
      </c>
      <c r="AG909" s="118">
        <f t="shared" si="500"/>
        <v>21.846224520001027</v>
      </c>
      <c r="AI909" s="69">
        <v>167.79316</v>
      </c>
      <c r="AJ909" s="69">
        <v>150.3914</v>
      </c>
      <c r="AK909" s="69">
        <v>9.8547753999999994</v>
      </c>
      <c r="AL909" s="69">
        <v>0</v>
      </c>
      <c r="AM909" s="69">
        <v>7.4449870999999996</v>
      </c>
      <c r="AN909" s="69">
        <v>7.1767654E-2</v>
      </c>
      <c r="AO909" s="69">
        <v>3.0229195E-2</v>
      </c>
      <c r="AQ909" s="116">
        <v>3.3799483000000001</v>
      </c>
      <c r="AR909" s="116">
        <v>3.2843369999999998</v>
      </c>
      <c r="AS909" s="116">
        <v>6.9852938000000003E-2</v>
      </c>
      <c r="AT909" s="116">
        <v>2.5758361E-2</v>
      </c>
      <c r="AU909" s="150">
        <f t="shared" si="501"/>
        <v>1.9690269363444192E-4</v>
      </c>
      <c r="AV909" s="150">
        <f t="shared" si="502"/>
        <v>2.5833187383486238E-7</v>
      </c>
      <c r="AW909" s="163">
        <f t="shared" si="503"/>
        <v>3.6076136000000005</v>
      </c>
      <c r="AX909" s="196">
        <v>1.2602664E-5</v>
      </c>
      <c r="AY909" s="196">
        <v>3.8025286000000003E-8</v>
      </c>
      <c r="AZ909" s="196">
        <v>1.0389048000000001E-12</v>
      </c>
      <c r="BA909" s="196">
        <v>5.0008181E-16</v>
      </c>
      <c r="BB909" s="196">
        <v>1.4184981000000001E-16</v>
      </c>
      <c r="BC909" s="196">
        <v>9.8079337999999996E-9</v>
      </c>
      <c r="BD909" s="108">
        <v>1.6468898999999999E-4</v>
      </c>
      <c r="BE909" s="196">
        <v>2.2180850999999998E-9</v>
      </c>
      <c r="BF909" s="196">
        <v>1.9181250999999999E-7</v>
      </c>
      <c r="BG909" s="196">
        <v>2.4297365E-8</v>
      </c>
      <c r="BH909" s="196">
        <v>1.4410061E-14</v>
      </c>
      <c r="BI909" s="196">
        <v>1.9201499999999998E-9</v>
      </c>
      <c r="BJ909" s="196">
        <v>3.8107233999999998E-11</v>
      </c>
      <c r="BK909" s="196">
        <v>1.9317185999999999E-11</v>
      </c>
      <c r="BL909" s="196">
        <v>1.7042591E-5</v>
      </c>
      <c r="BM909" s="196">
        <v>2.5586407000000002E-6</v>
      </c>
      <c r="BN909" s="196">
        <v>1.3850185E-21</v>
      </c>
      <c r="BO909" s="108">
        <v>2.1242181000000002</v>
      </c>
      <c r="BP909" s="108">
        <v>1.4833955000000001</v>
      </c>
      <c r="BQ909" s="108">
        <v>0</v>
      </c>
      <c r="BR909" s="108">
        <v>0</v>
      </c>
      <c r="BS909" s="108">
        <v>0</v>
      </c>
      <c r="BU909" s="69">
        <v>9.2788169000000004E-3</v>
      </c>
      <c r="BV909" s="69">
        <v>1.3225002E-3</v>
      </c>
      <c r="BW909" s="69">
        <v>3.7865351999999999E-4</v>
      </c>
      <c r="BX909" s="172">
        <v>7.4494059E-6</v>
      </c>
      <c r="BY909" s="69">
        <v>1.0903283000000001E-3</v>
      </c>
      <c r="BZ909" s="172">
        <v>1.7069395999999999E-7</v>
      </c>
      <c r="CA909" s="69">
        <v>6.3221231999999997E-4</v>
      </c>
      <c r="CB909" s="172">
        <v>2.5908290999999998E-7</v>
      </c>
      <c r="CC909" s="172">
        <v>3.1406243000000002E-5</v>
      </c>
      <c r="CD909" s="172">
        <v>5.4113797000000002E-5</v>
      </c>
      <c r="CE909" s="172">
        <v>4.0222509000000001E-13</v>
      </c>
      <c r="CF909" s="172">
        <v>3.0627918E-18</v>
      </c>
      <c r="CG909" s="172">
        <v>2.6297795000000002E-14</v>
      </c>
      <c r="CH909" s="69">
        <v>1.4338542E-4</v>
      </c>
      <c r="CI909" s="69">
        <v>1.9373981E-4</v>
      </c>
      <c r="CJ909" s="69">
        <v>5.4245980999999997E-3</v>
      </c>
      <c r="CK909" s="69">
        <v>0</v>
      </c>
      <c r="CM909" s="197">
        <v>3.1020504000000001E-14</v>
      </c>
      <c r="CN909" s="198">
        <v>13.580097</v>
      </c>
      <c r="CO909" s="198">
        <v>0.26468915999999998</v>
      </c>
      <c r="CP909" s="198">
        <v>0.90487580999999995</v>
      </c>
      <c r="CQ909" s="197">
        <v>1.5320243999999999E-6</v>
      </c>
      <c r="CR909" s="197">
        <v>1.1694678999999999E-5</v>
      </c>
      <c r="CS909" s="198">
        <v>5.5317421999999998E-2</v>
      </c>
      <c r="CT909" s="198">
        <v>35.531905000000002</v>
      </c>
      <c r="CU909" s="198">
        <v>1.6136968000000002E-2</v>
      </c>
      <c r="CV909" s="197">
        <v>6.4952884000000002E-5</v>
      </c>
      <c r="CX909" s="166"/>
      <c r="CY909" t="s">
        <v>2359</v>
      </c>
    </row>
    <row r="910" spans="1:103" ht="14.4">
      <c r="A910" t="s">
        <v>720</v>
      </c>
      <c r="B910" s="85" t="s">
        <v>527</v>
      </c>
      <c r="C910" s="113" t="str">
        <f t="shared" si="479"/>
        <v>A.100.34.113</v>
      </c>
      <c r="D910" s="9" t="s">
        <v>135</v>
      </c>
      <c r="E910" s="112" t="s">
        <v>362</v>
      </c>
      <c r="F910" s="115" t="str">
        <f t="shared" si="480"/>
        <v>Supermalloy</v>
      </c>
      <c r="G910" s="143">
        <f t="shared" si="491"/>
        <v>10.197039999999999</v>
      </c>
      <c r="I910" s="118">
        <f t="shared" si="492"/>
        <v>22.032987258278158</v>
      </c>
      <c r="K910" s="161">
        <f t="shared" si="493"/>
        <v>0.38461658277999994</v>
      </c>
      <c r="L910" s="161">
        <f t="shared" si="494"/>
        <v>9.205188494497003</v>
      </c>
      <c r="M910" s="162">
        <f t="shared" si="495"/>
        <v>10.913626181001156</v>
      </c>
      <c r="N910" s="161">
        <v>1.5295559999999999</v>
      </c>
      <c r="O910" s="132">
        <v>9.0609335000000009</v>
      </c>
      <c r="P910" s="132">
        <v>0.13676938</v>
      </c>
      <c r="Q910" s="132">
        <v>0.36293977999999999</v>
      </c>
      <c r="R910" s="132">
        <v>1.0011079000000001E-2</v>
      </c>
      <c r="S910" s="132">
        <v>6.4971878E-4</v>
      </c>
      <c r="T910" s="132">
        <v>1.1016005000000001E-2</v>
      </c>
      <c r="U910" s="132">
        <v>7.3958972000000003E-3</v>
      </c>
      <c r="V910" s="132">
        <v>10.885527</v>
      </c>
      <c r="W910" s="164">
        <v>6.8000878999999997E-5</v>
      </c>
      <c r="X910" s="132">
        <v>1.2010744E-2</v>
      </c>
      <c r="Y910" s="164">
        <v>2.1716418E-5</v>
      </c>
      <c r="Z910" s="132">
        <v>1.6088437000000001E-2</v>
      </c>
      <c r="AA910" s="164">
        <v>1.1562611E-12</v>
      </c>
      <c r="AC910" s="118">
        <f t="shared" si="496"/>
        <v>1.5295559999999999</v>
      </c>
      <c r="AD910" s="118">
        <f t="shared" si="497"/>
        <v>9.5897153599800014</v>
      </c>
      <c r="AE910" s="118">
        <f t="shared" si="498"/>
        <v>9.2211872142000022</v>
      </c>
      <c r="AF910" s="118">
        <f t="shared" si="499"/>
        <v>9.205188494497003</v>
      </c>
      <c r="AG910" s="118">
        <f t="shared" si="500"/>
        <v>10.897537744001156</v>
      </c>
      <c r="AI910" s="69">
        <v>174.15933999999999</v>
      </c>
      <c r="AJ910" s="69">
        <v>172.02319</v>
      </c>
      <c r="AK910" s="69">
        <v>0.80827477000000003</v>
      </c>
      <c r="AL910" s="69">
        <v>0</v>
      </c>
      <c r="AM910" s="69">
        <v>1.3244733</v>
      </c>
      <c r="AN910" s="69">
        <v>2.3605189000000001E-3</v>
      </c>
      <c r="AO910" s="69">
        <v>1.0431142E-3</v>
      </c>
      <c r="AQ910" s="116">
        <v>2.9882347999999999</v>
      </c>
      <c r="AR910" s="116">
        <v>2.9094283000000001</v>
      </c>
      <c r="AS910" s="116">
        <v>6.1440960000000003E-2</v>
      </c>
      <c r="AT910" s="116">
        <v>1.7365528000000002E-2</v>
      </c>
      <c r="AU910" s="150">
        <f t="shared" si="501"/>
        <v>1.7442616087872398E-4</v>
      </c>
      <c r="AV910" s="150">
        <f t="shared" si="502"/>
        <v>2.2722248922293155E-7</v>
      </c>
      <c r="AW910" s="163">
        <f t="shared" si="503"/>
        <v>2.4321468099999999</v>
      </c>
      <c r="AX910" s="196">
        <v>9.4630346E-6</v>
      </c>
      <c r="AY910" s="196">
        <v>2.8552266999999999E-8</v>
      </c>
      <c r="AZ910" s="196">
        <v>7.8008842000000002E-13</v>
      </c>
      <c r="BA910" s="196">
        <v>5.6400204000000002E-16</v>
      </c>
      <c r="BB910" s="196">
        <v>1.5998099000000001E-16</v>
      </c>
      <c r="BC910" s="196">
        <v>1.1726748E-8</v>
      </c>
      <c r="BD910" s="108">
        <v>1.6443938E-4</v>
      </c>
      <c r="BE910" s="196">
        <v>2.6601915000000002E-9</v>
      </c>
      <c r="BF910" s="196">
        <v>1.9154149999999999E-7</v>
      </c>
      <c r="BG910" s="196">
        <v>4.2529447999999999E-9</v>
      </c>
      <c r="BH910" s="196">
        <v>1.1515981000000001E-13</v>
      </c>
      <c r="BI910" s="196">
        <v>2.0710138000000001E-10</v>
      </c>
      <c r="BJ910" s="196">
        <v>5.1947476000000001E-12</v>
      </c>
      <c r="BK910" s="196">
        <v>2.3945471000000001E-12</v>
      </c>
      <c r="BL910" s="196">
        <v>1.7658229999999999E-7</v>
      </c>
      <c r="BM910" s="196">
        <v>3.3543723E-7</v>
      </c>
      <c r="BN910" s="196">
        <v>1.5620509999999999E-21</v>
      </c>
      <c r="BO910" s="108">
        <v>0.73009011000000001</v>
      </c>
      <c r="BP910" s="108">
        <v>1.7020567</v>
      </c>
      <c r="BQ910" s="108">
        <v>0</v>
      </c>
      <c r="BR910" s="108">
        <v>0</v>
      </c>
      <c r="BS910" s="108">
        <v>0</v>
      </c>
      <c r="BU910" s="69">
        <v>4.1855242000000004E-3</v>
      </c>
      <c r="BV910" s="69">
        <v>1.3206176E-3</v>
      </c>
      <c r="BW910" s="69">
        <v>2.8432053000000001E-4</v>
      </c>
      <c r="BX910" s="172">
        <v>8.6989728000000001E-7</v>
      </c>
      <c r="BY910" s="69">
        <v>1.0878407000000001E-3</v>
      </c>
      <c r="BZ910" s="172">
        <v>1.4281617999999999E-7</v>
      </c>
      <c r="CA910" s="69">
        <v>1.1066073E-4</v>
      </c>
      <c r="CB910" s="172">
        <v>2.1677124E-7</v>
      </c>
      <c r="CC910" s="172">
        <v>1.1407982999999999E-6</v>
      </c>
      <c r="CD910" s="172">
        <v>7.3158801999999999E-6</v>
      </c>
      <c r="CE910" s="172">
        <v>4.5363732E-13</v>
      </c>
      <c r="CF910" s="172">
        <v>3.4542764000000001E-18</v>
      </c>
      <c r="CG910" s="172">
        <v>2.9659168000000001E-14</v>
      </c>
      <c r="CH910" s="69">
        <v>1.5509038000000001E-4</v>
      </c>
      <c r="CI910" s="69">
        <v>2.0834186E-4</v>
      </c>
      <c r="CJ910" s="69">
        <v>1.0089662000000001E-3</v>
      </c>
      <c r="CK910" s="69">
        <v>0</v>
      </c>
      <c r="CM910" s="197">
        <v>3.4985530000000001E-14</v>
      </c>
      <c r="CN910" s="198">
        <v>10.196888</v>
      </c>
      <c r="CO910" s="198">
        <v>0.31396942</v>
      </c>
      <c r="CP910" s="198">
        <v>0.90358006999999996</v>
      </c>
      <c r="CQ910" s="197">
        <v>6.3567041999999996E-8</v>
      </c>
      <c r="CR910" s="197">
        <v>1.8902242E-6</v>
      </c>
      <c r="CS910" s="198">
        <v>5.5213192000000001E-2</v>
      </c>
      <c r="CT910" s="198">
        <v>3.8963629000000002</v>
      </c>
      <c r="CU910" s="198">
        <v>2.8245711000000001E-3</v>
      </c>
      <c r="CV910" s="197">
        <v>8.9569460999999997E-5</v>
      </c>
      <c r="CX910" s="166"/>
      <c r="CY910" t="s">
        <v>2360</v>
      </c>
    </row>
    <row r="911" spans="1:103" ht="14.4">
      <c r="B911" s="85"/>
      <c r="C911" s="113"/>
      <c r="D911" s="1" t="s">
        <v>136</v>
      </c>
      <c r="E911" s="112"/>
      <c r="W911" s="3"/>
      <c r="Y911" s="3"/>
      <c r="AA911" s="3"/>
      <c r="AC911" s="142"/>
      <c r="AD911" s="142"/>
      <c r="AE911" s="142"/>
      <c r="AF911" s="142"/>
      <c r="AG911" s="142"/>
      <c r="AU911" s="86"/>
      <c r="AV911" s="86"/>
      <c r="AW911" s="86"/>
      <c r="AX911" s="3"/>
      <c r="AY911" s="3"/>
      <c r="AZ911" s="3"/>
      <c r="BA911" s="3"/>
      <c r="BB911" s="3"/>
      <c r="BC911" s="3"/>
      <c r="BE911" s="3"/>
      <c r="BF911" s="3"/>
      <c r="BG911" s="3"/>
      <c r="BH911" s="3"/>
      <c r="BI911" s="3"/>
      <c r="BJ911" s="3"/>
      <c r="BK911" s="3"/>
      <c r="BL911" s="3"/>
      <c r="BM911" s="3"/>
      <c r="BN911" s="3"/>
      <c r="BX911" s="3"/>
      <c r="BZ911" s="3"/>
      <c r="CB911" s="3"/>
      <c r="CC911" s="3"/>
      <c r="CD911" s="3"/>
      <c r="CE911" s="3"/>
      <c r="CF911" s="3"/>
      <c r="CG911" s="3"/>
      <c r="CM911" s="3"/>
      <c r="CQ911" s="3"/>
      <c r="CR911" s="3"/>
      <c r="CV911" s="3"/>
    </row>
    <row r="912" spans="1:103" ht="14.4">
      <c r="A912" t="s">
        <v>721</v>
      </c>
      <c r="B912" s="85" t="s">
        <v>527</v>
      </c>
      <c r="C912" s="113" t="str">
        <f t="shared" ref="C912:C982" si="504">MID(A912,1,12)</f>
        <v>A.100.36.101</v>
      </c>
      <c r="D912" s="9" t="s">
        <v>136</v>
      </c>
      <c r="E912" s="112" t="s">
        <v>362</v>
      </c>
      <c r="F912" s="115" t="str">
        <f t="shared" ref="F912:F982" si="505">MID(A912, 21,85)</f>
        <v>TiAl5Sn2</v>
      </c>
      <c r="G912" s="143">
        <f t="shared" ref="G912:G914" si="506">N912/0.15</f>
        <v>36.576073999999998</v>
      </c>
      <c r="I912" s="118">
        <f t="shared" ref="I912:I914" si="507">K912+L912+M912+N912</f>
        <v>21.659801425820618</v>
      </c>
      <c r="K912" s="161">
        <f t="shared" ref="K912:K914" si="508">Q912+R912+S912+T912</f>
        <v>0.34361124823999994</v>
      </c>
      <c r="L912" s="161">
        <f t="shared" ref="L912:L914" si="509">O912+P912+U912+Y912+W912</f>
        <v>1.0106412168150001</v>
      </c>
      <c r="M912" s="162">
        <f t="shared" ref="M912:M914" si="510">V912+X912+Z912+AA912</f>
        <v>14.81913786076562</v>
      </c>
      <c r="N912" s="161">
        <v>5.4864110999999998</v>
      </c>
      <c r="O912" s="132">
        <v>0.56974404000000001</v>
      </c>
      <c r="P912" s="132">
        <v>0.43755569999999999</v>
      </c>
      <c r="Q912" s="132">
        <v>0.32613905999999998</v>
      </c>
      <c r="R912" s="132">
        <v>1.2815785999999999E-2</v>
      </c>
      <c r="S912" s="132">
        <v>2.2168173999999999E-4</v>
      </c>
      <c r="T912" s="132">
        <v>4.4347205000000002E-3</v>
      </c>
      <c r="U912" s="132">
        <v>3.1635093000000002E-3</v>
      </c>
      <c r="V912" s="132">
        <v>14.462263999999999</v>
      </c>
      <c r="W912" s="164">
        <v>2.8660575E-5</v>
      </c>
      <c r="X912" s="132">
        <v>0.34938399999999997</v>
      </c>
      <c r="Y912" s="132">
        <v>1.4930693999999999E-4</v>
      </c>
      <c r="Z912" s="132">
        <v>7.4898448999999997E-3</v>
      </c>
      <c r="AA912" s="164">
        <v>1.5865619999999999E-8</v>
      </c>
      <c r="AC912" s="118">
        <f t="shared" si="496"/>
        <v>5.4864110999999998</v>
      </c>
      <c r="AD912" s="118">
        <f t="shared" si="497"/>
        <v>1.3540744975400001</v>
      </c>
      <c r="AE912" s="118">
        <f t="shared" si="498"/>
        <v>1.0179530942000001</v>
      </c>
      <c r="AF912" s="118">
        <f t="shared" si="499"/>
        <v>1.0106412168150001</v>
      </c>
      <c r="AG912" s="118">
        <f t="shared" si="500"/>
        <v>14.81164801586562</v>
      </c>
      <c r="AI912" s="69">
        <v>517.66152999999997</v>
      </c>
      <c r="AJ912" s="69">
        <v>433.64461</v>
      </c>
      <c r="AK912" s="69">
        <v>40.422319000000002</v>
      </c>
      <c r="AL912" s="69">
        <v>0</v>
      </c>
      <c r="AM912" s="69">
        <v>9.5879715000000001</v>
      </c>
      <c r="AN912" s="69">
        <v>23.63128</v>
      </c>
      <c r="AO912" s="69">
        <v>10.375353</v>
      </c>
      <c r="AQ912" s="116">
        <v>0.85405120999999995</v>
      </c>
      <c r="AR912" s="116">
        <v>0.80647689</v>
      </c>
      <c r="AS912" s="116">
        <v>3.4129505999999997E-2</v>
      </c>
      <c r="AT912" s="116">
        <v>1.3444813999999999E-2</v>
      </c>
      <c r="AU912" s="150">
        <f t="shared" si="501"/>
        <v>4.8349933360354798E-5</v>
      </c>
      <c r="AV912" s="150">
        <f t="shared" si="502"/>
        <v>1.2621858790135546E-7</v>
      </c>
      <c r="AW912" s="163">
        <f t="shared" si="503"/>
        <v>1.88302719</v>
      </c>
      <c r="AX912" s="196">
        <v>3.4211049999999998E-5</v>
      </c>
      <c r="AY912" s="196">
        <v>1.0323347000000001E-7</v>
      </c>
      <c r="AZ912" s="196">
        <v>2.8200435999999998E-12</v>
      </c>
      <c r="BA912" s="196">
        <v>2.2940865E-15</v>
      </c>
      <c r="BB912" s="196">
        <v>6.0715883999999998E-17</v>
      </c>
      <c r="BC912" s="196">
        <v>4.6404547000000002E-8</v>
      </c>
      <c r="BD912" s="196">
        <v>1.3980878E-5</v>
      </c>
      <c r="BE912" s="196">
        <v>6.6087040999999998E-9</v>
      </c>
      <c r="BF912" s="196">
        <v>1.5913759999999999E-8</v>
      </c>
      <c r="BG912" s="196">
        <v>4.3476735000000002E-10</v>
      </c>
      <c r="BH912" s="196">
        <v>3.8454895000000001E-17</v>
      </c>
      <c r="BI912" s="196">
        <v>1.5430094000000001E-11</v>
      </c>
      <c r="BJ912" s="196">
        <v>8.0926683000000003E-12</v>
      </c>
      <c r="BK912" s="196">
        <v>1.543607E-12</v>
      </c>
      <c r="BL912" s="196">
        <v>1.8779858000000001E-8</v>
      </c>
      <c r="BM912" s="196">
        <v>9.2820952999999996E-8</v>
      </c>
      <c r="BN912" s="196">
        <v>5.9282859E-22</v>
      </c>
      <c r="BO912" s="108">
        <v>0.21631918999999999</v>
      </c>
      <c r="BP912" s="108">
        <v>1.6667080000000001</v>
      </c>
      <c r="BQ912" s="108">
        <v>0</v>
      </c>
      <c r="BR912" s="108">
        <v>0</v>
      </c>
      <c r="BS912" s="108">
        <v>0</v>
      </c>
      <c r="BU912" s="69">
        <v>2.4488194999999998E-3</v>
      </c>
      <c r="BV912" s="69">
        <v>1.2487560999999999E-4</v>
      </c>
      <c r="BW912" s="69">
        <v>1.0198379999999999E-3</v>
      </c>
      <c r="BX912" s="172">
        <v>3.7751156999999997E-7</v>
      </c>
      <c r="BY912" s="172">
        <v>8.8163346999999999E-5</v>
      </c>
      <c r="BZ912" s="172">
        <v>2.9812742000000002E-5</v>
      </c>
      <c r="CA912" s="172">
        <v>1.1312553000000001E-5</v>
      </c>
      <c r="CB912" s="172">
        <v>4.5249337999999998E-5</v>
      </c>
      <c r="CC912" s="172">
        <v>3.9052964000000001E-7</v>
      </c>
      <c r="CD912" s="172">
        <v>2.9823800999999998E-6</v>
      </c>
      <c r="CE912" s="172">
        <v>1.7216414999999999E-13</v>
      </c>
      <c r="CF912" s="172">
        <v>1.3109648000000001E-18</v>
      </c>
      <c r="CG912" s="172">
        <v>1.1256228E-14</v>
      </c>
      <c r="CH912" s="172">
        <v>6.7737133999999999E-5</v>
      </c>
      <c r="CI912" s="69">
        <v>5.7418023000000004E-4</v>
      </c>
      <c r="CJ912" s="69">
        <v>4.8390008E-4</v>
      </c>
      <c r="CK912" s="69">
        <v>0</v>
      </c>
      <c r="CM912" s="197">
        <v>1.3277686E-14</v>
      </c>
      <c r="CN912" s="198">
        <v>36.351801999999999</v>
      </c>
      <c r="CO912" s="198">
        <v>0.90459630999999996</v>
      </c>
      <c r="CP912" s="198">
        <v>9.2275646000000003E-2</v>
      </c>
      <c r="CQ912" s="197">
        <v>7.4711841000000003E-9</v>
      </c>
      <c r="CR912" s="197">
        <v>1.9540452E-7</v>
      </c>
      <c r="CS912" s="198">
        <v>4.0495569999999996E-3</v>
      </c>
      <c r="CT912" s="198">
        <v>4.0837383000000003</v>
      </c>
      <c r="CU912" s="198">
        <v>2.8874846999999999E-4</v>
      </c>
      <c r="CV912" s="198">
        <v>1.0484373999999999E-2</v>
      </c>
      <c r="CX912" s="166"/>
      <c r="CY912" t="s">
        <v>2361</v>
      </c>
    </row>
    <row r="913" spans="1:103" ht="14.4">
      <c r="A913" t="s">
        <v>722</v>
      </c>
      <c r="B913" s="85" t="s">
        <v>527</v>
      </c>
      <c r="C913" s="113" t="str">
        <f t="shared" si="504"/>
        <v>A.100.36.102</v>
      </c>
      <c r="D913" s="9" t="s">
        <v>136</v>
      </c>
      <c r="E913" s="112" t="s">
        <v>362</v>
      </c>
      <c r="F913" s="115" t="str">
        <f t="shared" si="505"/>
        <v>TiAl6V4</v>
      </c>
      <c r="G913" s="143">
        <f t="shared" si="506"/>
        <v>36.360067333333333</v>
      </c>
      <c r="I913" s="118">
        <f t="shared" si="507"/>
        <v>21.939958345629705</v>
      </c>
      <c r="K913" s="161">
        <f t="shared" si="508"/>
        <v>0.48032476086999998</v>
      </c>
      <c r="L913" s="161">
        <f t="shared" si="509"/>
        <v>1.1299558551250002</v>
      </c>
      <c r="M913" s="162">
        <f t="shared" si="510"/>
        <v>14.875667629634703</v>
      </c>
      <c r="N913" s="161">
        <v>5.4540100999999996</v>
      </c>
      <c r="O913" s="132">
        <v>0.70203722999999996</v>
      </c>
      <c r="P913" s="132">
        <v>0.42633578999999999</v>
      </c>
      <c r="Q913" s="132">
        <v>0.32688113000000002</v>
      </c>
      <c r="R913" s="132">
        <v>2.2573856E-2</v>
      </c>
      <c r="S913" s="132">
        <v>3.1991487000000002E-4</v>
      </c>
      <c r="T913" s="132">
        <v>0.13054985999999999</v>
      </c>
      <c r="U913" s="132">
        <v>1.3887935000000001E-3</v>
      </c>
      <c r="V913" s="132">
        <v>14.523213999999999</v>
      </c>
      <c r="W913" s="164">
        <v>3.3202674999999998E-5</v>
      </c>
      <c r="X913" s="132">
        <v>0.35245337999999998</v>
      </c>
      <c r="Y913" s="132">
        <v>1.6083895000000001E-4</v>
      </c>
      <c r="Z913" s="164">
        <v>2.3059597999999999E-7</v>
      </c>
      <c r="AA913" s="164">
        <v>1.9038724000000001E-8</v>
      </c>
      <c r="AC913" s="118">
        <f t="shared" si="496"/>
        <v>5.4540100999999996</v>
      </c>
      <c r="AD913" s="118">
        <f t="shared" si="497"/>
        <v>1.6100865743699999</v>
      </c>
      <c r="AE913" s="118">
        <f t="shared" si="498"/>
        <v>1.1297620440959801</v>
      </c>
      <c r="AF913" s="118">
        <f t="shared" si="499"/>
        <v>1.1299558551250002</v>
      </c>
      <c r="AG913" s="118">
        <f t="shared" si="500"/>
        <v>14.875667399038724</v>
      </c>
      <c r="AI913" s="69">
        <v>519.18867</v>
      </c>
      <c r="AJ913" s="69">
        <v>434.41246000000001</v>
      </c>
      <c r="AK913" s="69">
        <v>40.539391000000002</v>
      </c>
      <c r="AL913" s="69">
        <v>0</v>
      </c>
      <c r="AM913" s="69">
        <v>9.7075139999999998</v>
      </c>
      <c r="AN913" s="69">
        <v>23.951322999999999</v>
      </c>
      <c r="AO913" s="69">
        <v>10.577978999999999</v>
      </c>
      <c r="AQ913" s="116">
        <v>0.89556784</v>
      </c>
      <c r="AR913" s="116">
        <v>0.84736822000000001</v>
      </c>
      <c r="AS913" s="116">
        <v>3.4645861E-2</v>
      </c>
      <c r="AT913" s="116">
        <v>1.3553763E-2</v>
      </c>
      <c r="AU913" s="150">
        <f t="shared" si="501"/>
        <v>5.0801452818513091E-5</v>
      </c>
      <c r="AV913" s="150">
        <f t="shared" si="502"/>
        <v>1.2812818062175894E-7</v>
      </c>
      <c r="AW913" s="163">
        <f t="shared" si="503"/>
        <v>1.8982861099999999</v>
      </c>
      <c r="AX913" s="196">
        <v>3.400795E-5</v>
      </c>
      <c r="AY913" s="196">
        <v>1.0262055999999999E-7</v>
      </c>
      <c r="AZ913" s="196">
        <v>2.8033024999999998E-12</v>
      </c>
      <c r="BA913" s="196">
        <v>2.7430338E-15</v>
      </c>
      <c r="BB913" s="196">
        <v>7.0059392999999994E-17</v>
      </c>
      <c r="BC913" s="196">
        <v>4.6473047E-8</v>
      </c>
      <c r="BD913" s="196">
        <v>1.6609254000000001E-5</v>
      </c>
      <c r="BE913" s="196">
        <v>6.6195893999999997E-9</v>
      </c>
      <c r="BF913" s="196">
        <v>1.8716944E-8</v>
      </c>
      <c r="BG913" s="196">
        <v>1.3795259E-14</v>
      </c>
      <c r="BH913" s="196">
        <v>4.5799268E-17</v>
      </c>
      <c r="BI913" s="196">
        <v>1.5863118000000001E-10</v>
      </c>
      <c r="BJ913" s="196">
        <v>7.5673111999999999E-12</v>
      </c>
      <c r="BK913" s="196">
        <v>2.0715869999999999E-12</v>
      </c>
      <c r="BL913" s="196">
        <v>3.2747187E-9</v>
      </c>
      <c r="BM913" s="196">
        <v>1.3450104999999999E-7</v>
      </c>
      <c r="BN913" s="196">
        <v>6.8405841E-22</v>
      </c>
      <c r="BO913" s="108">
        <v>0.21887201000000001</v>
      </c>
      <c r="BP913" s="108">
        <v>1.6794141</v>
      </c>
      <c r="BQ913" s="108">
        <v>0</v>
      </c>
      <c r="BR913" s="108">
        <v>0</v>
      </c>
      <c r="BS913" s="108">
        <v>0</v>
      </c>
      <c r="BU913" s="69">
        <v>2.0907102E-3</v>
      </c>
      <c r="BV913" s="69">
        <v>1.4421970999999999E-4</v>
      </c>
      <c r="BW913" s="69">
        <v>1.0138151E-3</v>
      </c>
      <c r="BX913" s="172">
        <v>1.9429878999999999E-7</v>
      </c>
      <c r="BY913" s="69">
        <v>1.1671899E-4</v>
      </c>
      <c r="BZ913" s="172">
        <v>2.9848334E-5</v>
      </c>
      <c r="CA913" s="172">
        <v>3.5671544999999998E-10</v>
      </c>
      <c r="CB913" s="172">
        <v>4.5303360999999997E-5</v>
      </c>
      <c r="CC913" s="172">
        <v>6.6092200999999998E-6</v>
      </c>
      <c r="CD913" s="172">
        <v>8.6431522999999997E-5</v>
      </c>
      <c r="CE913" s="172">
        <v>1.9865832000000001E-13</v>
      </c>
      <c r="CF913" s="172">
        <v>1.5127079E-18</v>
      </c>
      <c r="CG913" s="172">
        <v>1.2988439E-14</v>
      </c>
      <c r="CH913" s="172">
        <v>6.9131433000000004E-5</v>
      </c>
      <c r="CI913" s="69">
        <v>5.7506601999999997E-4</v>
      </c>
      <c r="CJ913" s="172">
        <v>3.3717686000000001E-6</v>
      </c>
      <c r="CK913" s="69">
        <v>0</v>
      </c>
      <c r="CM913" s="197">
        <v>1.5320976999999999E-14</v>
      </c>
      <c r="CN913" s="198">
        <v>36.138005999999997</v>
      </c>
      <c r="CO913" s="198">
        <v>0.90993327999999996</v>
      </c>
      <c r="CP913" s="198">
        <v>0.10553588</v>
      </c>
      <c r="CQ913" s="197">
        <v>3.8727188999999997E-8</v>
      </c>
      <c r="CR913" s="197">
        <v>4.6496829999999999E-6</v>
      </c>
      <c r="CS913" s="198">
        <v>5.2107819000000001E-3</v>
      </c>
      <c r="CT913" s="198">
        <v>4.5538737999999999</v>
      </c>
      <c r="CU913" s="197">
        <v>9.1651336999999993E-9</v>
      </c>
      <c r="CV913" s="198">
        <v>1.0496893E-2</v>
      </c>
      <c r="CX913" s="166"/>
      <c r="CY913" t="s">
        <v>2362</v>
      </c>
    </row>
    <row r="914" spans="1:103" ht="14.4">
      <c r="A914" t="s">
        <v>723</v>
      </c>
      <c r="B914" s="85" t="s">
        <v>527</v>
      </c>
      <c r="C914" s="113" t="str">
        <f t="shared" si="504"/>
        <v>A.100.36.103</v>
      </c>
      <c r="D914" s="9" t="s">
        <v>136</v>
      </c>
      <c r="E914" s="112" t="s">
        <v>362</v>
      </c>
      <c r="F914" s="115" t="str">
        <f t="shared" si="505"/>
        <v>TiV15SnCrAl3</v>
      </c>
      <c r="G914" s="143">
        <f t="shared" si="506"/>
        <v>34.976596666666666</v>
      </c>
      <c r="I914" s="118">
        <f t="shared" si="507"/>
        <v>23.72465359067639</v>
      </c>
      <c r="K914" s="161">
        <f t="shared" si="508"/>
        <v>0.86712199370000009</v>
      </c>
      <c r="L914" s="161">
        <f t="shared" si="509"/>
        <v>1.6144525334569999</v>
      </c>
      <c r="M914" s="162">
        <f t="shared" si="510"/>
        <v>15.99658956351939</v>
      </c>
      <c r="N914" s="161">
        <v>5.2464895</v>
      </c>
      <c r="O914" s="132">
        <v>1.1814393000000001</v>
      </c>
      <c r="P914" s="132">
        <v>0.42422144000000001</v>
      </c>
      <c r="Q914" s="132">
        <v>0.30863719000000001</v>
      </c>
      <c r="R914" s="132">
        <v>6.7525782000000006E-2</v>
      </c>
      <c r="S914" s="132">
        <v>1.3225017E-3</v>
      </c>
      <c r="T914" s="132">
        <v>0.48963652000000002</v>
      </c>
      <c r="U914" s="132">
        <v>8.5959212000000004E-3</v>
      </c>
      <c r="V914" s="132">
        <v>15.630504999999999</v>
      </c>
      <c r="W914" s="164">
        <v>1.8358027E-5</v>
      </c>
      <c r="X914" s="132">
        <v>0.35548813000000001</v>
      </c>
      <c r="Y914" s="132">
        <v>1.7751423000000001E-4</v>
      </c>
      <c r="Z914" s="132">
        <v>1.0596424E-2</v>
      </c>
      <c r="AA914" s="164">
        <v>9.519392E-9</v>
      </c>
      <c r="AC914" s="118">
        <f t="shared" si="496"/>
        <v>5.2464895</v>
      </c>
      <c r="AD914" s="118">
        <f t="shared" si="497"/>
        <v>2.4813786548999999</v>
      </c>
      <c r="AE914" s="118">
        <f t="shared" si="498"/>
        <v>1.6248530852</v>
      </c>
      <c r="AF914" s="118">
        <f t="shared" si="499"/>
        <v>1.6144525334569999</v>
      </c>
      <c r="AG914" s="118">
        <f t="shared" si="500"/>
        <v>15.98599313951939</v>
      </c>
      <c r="AI914" s="69">
        <v>491.51184000000001</v>
      </c>
      <c r="AJ914" s="69">
        <v>409.04349999999999</v>
      </c>
      <c r="AK914" s="69">
        <v>40.352989000000001</v>
      </c>
      <c r="AL914" s="69">
        <v>0</v>
      </c>
      <c r="AM914" s="69">
        <v>9.2995453000000001</v>
      </c>
      <c r="AN914" s="69">
        <v>22.906811000000001</v>
      </c>
      <c r="AO914" s="69">
        <v>9.9089962000000007</v>
      </c>
      <c r="AQ914" s="116">
        <v>1.0370367</v>
      </c>
      <c r="AR914" s="116">
        <v>0.98684176999999995</v>
      </c>
      <c r="AS914" s="116">
        <v>3.6487125000000002E-2</v>
      </c>
      <c r="AT914" s="116">
        <v>1.3707825999999999E-2</v>
      </c>
      <c r="AU914" s="150">
        <f t="shared" si="501"/>
        <v>5.9163176112425244E-5</v>
      </c>
      <c r="AV914" s="150">
        <f t="shared" si="502"/>
        <v>1.3493759281981168E-7</v>
      </c>
      <c r="AW914" s="163">
        <f t="shared" si="503"/>
        <v>1.9198636500000001</v>
      </c>
      <c r="AX914" s="196">
        <v>3.2703229000000002E-5</v>
      </c>
      <c r="AY914" s="196">
        <v>9.8683090999999997E-8</v>
      </c>
      <c r="AZ914" s="196">
        <v>2.6957594999999999E-12</v>
      </c>
      <c r="BA914" s="196">
        <v>1.386087E-15</v>
      </c>
      <c r="BB914" s="196">
        <v>3.9162539000000002E-17</v>
      </c>
      <c r="BC914" s="196">
        <v>4.4026478999999997E-8</v>
      </c>
      <c r="BD914" s="196">
        <v>2.5729928999999998E-5</v>
      </c>
      <c r="BE914" s="196">
        <v>6.2681432999999996E-9</v>
      </c>
      <c r="BF914" s="196">
        <v>2.8657889999999999E-8</v>
      </c>
      <c r="BG914" s="196">
        <v>6.9628971999999997E-10</v>
      </c>
      <c r="BH914" s="196">
        <v>2.341129E-17</v>
      </c>
      <c r="BI914" s="196">
        <v>6.1761657000000001E-10</v>
      </c>
      <c r="BJ914" s="196">
        <v>7.7232732999999995E-12</v>
      </c>
      <c r="BK914" s="196">
        <v>4.1431735999999997E-12</v>
      </c>
      <c r="BL914" s="196">
        <v>3.7195242000000001E-8</v>
      </c>
      <c r="BM914" s="196">
        <v>6.4879638999999997E-7</v>
      </c>
      <c r="BN914" s="196">
        <v>3.8238218999999998E-22</v>
      </c>
      <c r="BO914" s="108">
        <v>0.32518635000000001</v>
      </c>
      <c r="BP914" s="108">
        <v>1.5946773000000001</v>
      </c>
      <c r="BQ914" s="108">
        <v>0</v>
      </c>
      <c r="BR914" s="108">
        <v>0</v>
      </c>
      <c r="BS914" s="108">
        <v>0</v>
      </c>
      <c r="BU914" s="69">
        <v>3.0408790999999998E-3</v>
      </c>
      <c r="BV914" s="69">
        <v>2.1196774E-4</v>
      </c>
      <c r="BW914" s="69">
        <v>9.7524031999999996E-4</v>
      </c>
      <c r="BX914" s="172">
        <v>1.1064781000000001E-6</v>
      </c>
      <c r="BY914" s="69">
        <v>2.0770097000000001E-4</v>
      </c>
      <c r="BZ914" s="172">
        <v>2.8299122000000002E-5</v>
      </c>
      <c r="CA914" s="172">
        <v>1.8117311E-5</v>
      </c>
      <c r="CB914" s="172">
        <v>4.2951984000000001E-5</v>
      </c>
      <c r="CC914" s="172">
        <v>2.4866924999999999E-5</v>
      </c>
      <c r="CD914" s="69">
        <v>3.2404911000000002E-4</v>
      </c>
      <c r="CE914" s="172">
        <v>1.1104813E-13</v>
      </c>
      <c r="CF914" s="172">
        <v>8.4558942999999999E-19</v>
      </c>
      <c r="CG914" s="172">
        <v>7.2604145E-15</v>
      </c>
      <c r="CH914" s="172">
        <v>7.0182681999999999E-5</v>
      </c>
      <c r="CI914" s="69">
        <v>5.4383228999999999E-4</v>
      </c>
      <c r="CJ914" s="69">
        <v>5.9256421999999995E-4</v>
      </c>
      <c r="CK914" s="69">
        <v>0</v>
      </c>
      <c r="CM914" s="197">
        <v>8.5642811999999994E-15</v>
      </c>
      <c r="CN914" s="198">
        <v>34.771963</v>
      </c>
      <c r="CO914" s="198">
        <v>0.87179930999999999</v>
      </c>
      <c r="CP914" s="198">
        <v>0.15157987000000001</v>
      </c>
      <c r="CQ914" s="197">
        <v>1.5376852000000001E-7</v>
      </c>
      <c r="CR914" s="197">
        <v>1.7601865999999999E-5</v>
      </c>
      <c r="CS914" s="198">
        <v>9.0676982E-3</v>
      </c>
      <c r="CT914" s="198">
        <v>7.0496103999999997</v>
      </c>
      <c r="CU914" s="198">
        <v>4.6243719E-4</v>
      </c>
      <c r="CV914" s="198">
        <v>9.9520671999999994E-3</v>
      </c>
      <c r="CX914" s="166"/>
      <c r="CY914" t="s">
        <v>2363</v>
      </c>
    </row>
    <row r="915" spans="1:103" ht="14.4">
      <c r="B915" s="85"/>
      <c r="C915" s="113"/>
      <c r="D915" s="1" t="s">
        <v>137</v>
      </c>
      <c r="E915" s="112"/>
      <c r="W915" s="3"/>
      <c r="AA915" s="3"/>
      <c r="AC915" s="142"/>
      <c r="AD915" s="142"/>
      <c r="AE915" s="142"/>
      <c r="AF915" s="142"/>
      <c r="AG915" s="142"/>
      <c r="AU915" s="86"/>
      <c r="AV915" s="86"/>
      <c r="AW915" s="86"/>
      <c r="AX915" s="3"/>
      <c r="AY915" s="3"/>
      <c r="AZ915" s="3"/>
      <c r="BA915" s="3"/>
      <c r="BB915" s="3"/>
      <c r="BC915" s="3"/>
      <c r="BD915" s="3"/>
      <c r="BE915" s="3"/>
      <c r="BF915" s="3"/>
      <c r="BG915" s="3"/>
      <c r="BH915" s="3"/>
      <c r="BI915" s="3"/>
      <c r="BJ915" s="3"/>
      <c r="BK915" s="3"/>
      <c r="BL915" s="3"/>
      <c r="BM915" s="3"/>
      <c r="BN915" s="3"/>
      <c r="BX915" s="3"/>
      <c r="BZ915" s="3"/>
      <c r="CA915" s="3"/>
      <c r="CB915" s="3"/>
      <c r="CC915" s="3"/>
      <c r="CE915" s="3"/>
      <c r="CF915" s="3"/>
      <c r="CG915" s="3"/>
      <c r="CH915" s="3"/>
      <c r="CM915" s="3"/>
      <c r="CQ915" s="3"/>
      <c r="CR915" s="3"/>
    </row>
    <row r="916" spans="1:103" ht="14.4">
      <c r="A916" t="s">
        <v>724</v>
      </c>
      <c r="B916" s="85" t="s">
        <v>527</v>
      </c>
      <c r="C916" s="113" t="str">
        <f t="shared" si="504"/>
        <v>A.100.38.101</v>
      </c>
      <c r="D916" s="9" t="s">
        <v>137</v>
      </c>
      <c r="E916" s="112" t="s">
        <v>362</v>
      </c>
      <c r="F916" s="115" t="str">
        <f t="shared" si="505"/>
        <v>G-ZnAlCu</v>
      </c>
      <c r="G916" s="143">
        <f t="shared" ref="G916:G920" si="511">N916/0.15</f>
        <v>4.6727629999999998</v>
      </c>
      <c r="I916" s="118">
        <f t="shared" ref="I916:I920" si="512">K916+L916+M916+N916</f>
        <v>2.4549814584722052</v>
      </c>
      <c r="K916" s="161">
        <f t="shared" ref="K916:K920" si="513">Q916+R916+S916+T916</f>
        <v>8.1702094319999995E-3</v>
      </c>
      <c r="L916" s="161">
        <f t="shared" ref="L916:L920" si="514">O916+P916+U916+Y916+W916</f>
        <v>0.31016216892500004</v>
      </c>
      <c r="M916" s="162">
        <f t="shared" ref="M916:M920" si="515">V916+X916+Z916+AA916</f>
        <v>1.435734630115205</v>
      </c>
      <c r="N916" s="161">
        <v>0.70091444999999997</v>
      </c>
      <c r="O916" s="132">
        <v>0.29612597000000002</v>
      </c>
      <c r="P916" s="132">
        <v>1.3740819E-2</v>
      </c>
      <c r="Q916" s="132">
        <v>6.7298632000000001E-3</v>
      </c>
      <c r="R916" s="132">
        <v>1.0838695000000001E-3</v>
      </c>
      <c r="S916" s="164">
        <v>2.4835532000000001E-5</v>
      </c>
      <c r="T916" s="132">
        <v>3.3164119999999999E-4</v>
      </c>
      <c r="U916" s="132">
        <v>1.4417119000000001E-4</v>
      </c>
      <c r="V916" s="132">
        <v>1.4343832000000001</v>
      </c>
      <c r="W916" s="132">
        <v>1.1438717E-4</v>
      </c>
      <c r="X916" s="132">
        <v>1.3510238999999999E-3</v>
      </c>
      <c r="Y916" s="164">
        <v>3.6821564999999998E-5</v>
      </c>
      <c r="Z916" s="164">
        <v>3.9669418000000001E-7</v>
      </c>
      <c r="AA916" s="164">
        <v>9.5210247999999993E-9</v>
      </c>
      <c r="AC916" s="118">
        <f t="shared" si="496"/>
        <v>0.70091444999999997</v>
      </c>
      <c r="AD916" s="118">
        <f t="shared" si="497"/>
        <v>0.31818116962200005</v>
      </c>
      <c r="AE916" s="118">
        <f t="shared" si="498"/>
        <v>0.31001135688418002</v>
      </c>
      <c r="AF916" s="118">
        <f t="shared" si="499"/>
        <v>0.31016216892500004</v>
      </c>
      <c r="AG916" s="118">
        <f t="shared" si="500"/>
        <v>1.435734233421025</v>
      </c>
      <c r="AI916" s="69">
        <v>84.466814999999997</v>
      </c>
      <c r="AJ916" s="69">
        <v>83.909341999999995</v>
      </c>
      <c r="AK916" s="69">
        <v>8.0023925999999995E-2</v>
      </c>
      <c r="AL916" s="69">
        <v>0</v>
      </c>
      <c r="AM916" s="69">
        <v>3.3551022000000001E-3</v>
      </c>
      <c r="AN916" s="69">
        <v>0.17799556999999999</v>
      </c>
      <c r="AO916" s="69">
        <v>0.29609899000000001</v>
      </c>
      <c r="AQ916" s="116">
        <v>0.17487621</v>
      </c>
      <c r="AR916" s="116">
        <v>0.16371093</v>
      </c>
      <c r="AS916" s="116">
        <v>5.2899920999999999E-3</v>
      </c>
      <c r="AT916" s="116">
        <v>5.8752874999999996E-3</v>
      </c>
      <c r="AU916" s="150">
        <f t="shared" si="501"/>
        <v>9.8148040514680857E-6</v>
      </c>
      <c r="AV916" s="150">
        <f t="shared" si="502"/>
        <v>1.9563580002722682E-8</v>
      </c>
      <c r="AW916" s="163">
        <f t="shared" si="503"/>
        <v>0.82286939399999992</v>
      </c>
      <c r="AX916" s="196">
        <v>4.3391734E-6</v>
      </c>
      <c r="AY916" s="196">
        <v>1.3092433E-8</v>
      </c>
      <c r="AZ916" s="196">
        <v>3.5769950999999998E-13</v>
      </c>
      <c r="BA916" s="196">
        <v>2.5120023E-11</v>
      </c>
      <c r="BB916" s="196">
        <v>2.6508368999999999E-16</v>
      </c>
      <c r="BC916" s="196">
        <v>9.1189248000000003E-10</v>
      </c>
      <c r="BD916" s="196">
        <v>5.4597488000000004E-6</v>
      </c>
      <c r="BE916" s="196">
        <v>1.3086420999999999E-10</v>
      </c>
      <c r="BF916" s="196">
        <v>6.3392006E-9</v>
      </c>
      <c r="BG916" s="196">
        <v>4.6607346000000001E-13</v>
      </c>
      <c r="BH916" s="196">
        <v>1.8482764E-15</v>
      </c>
      <c r="BI916" s="196">
        <v>2.4861405999999999E-13</v>
      </c>
      <c r="BJ916" s="196">
        <v>5.3691721000000001E-15</v>
      </c>
      <c r="BK916" s="196">
        <v>2.5882416000000001E-15</v>
      </c>
      <c r="BL916" s="196">
        <v>1.4136867000000001E-9</v>
      </c>
      <c r="BM916" s="196">
        <v>1.3531151999999999E-8</v>
      </c>
      <c r="BN916" s="196">
        <v>2.5882715000000001E-21</v>
      </c>
      <c r="BO916" s="108">
        <v>3.3877473999999998E-2</v>
      </c>
      <c r="BP916" s="108">
        <v>0.78899191999999996</v>
      </c>
      <c r="BQ916" s="108">
        <v>0</v>
      </c>
      <c r="BR916" s="108">
        <v>0</v>
      </c>
      <c r="BS916" s="108">
        <v>0</v>
      </c>
      <c r="BU916" s="69">
        <v>8.7498220000000002E-4</v>
      </c>
      <c r="BV916" s="172">
        <v>4.3998500000000002E-5</v>
      </c>
      <c r="BW916" s="69">
        <v>1.3028903E-4</v>
      </c>
      <c r="BX916" s="172">
        <v>1.7223654999999998E-8</v>
      </c>
      <c r="BY916" s="172">
        <v>3.6609409E-5</v>
      </c>
      <c r="BZ916" s="172">
        <v>5.8377230999999995E-7</v>
      </c>
      <c r="CA916" s="172">
        <v>1.8120903E-9</v>
      </c>
      <c r="CB916" s="172">
        <v>8.7787114000000002E-7</v>
      </c>
      <c r="CC916" s="172">
        <v>3.5175228999999999E-8</v>
      </c>
      <c r="CD916" s="172">
        <v>2.2492146000000001E-7</v>
      </c>
      <c r="CE916" s="172">
        <v>7.5166339999999999E-13</v>
      </c>
      <c r="CF916" s="172">
        <v>5.7236322E-18</v>
      </c>
      <c r="CG916" s="172">
        <v>4.9144348999999999E-14</v>
      </c>
      <c r="CH916" s="172">
        <v>4.0899124999999996E-6</v>
      </c>
      <c r="CI916" s="69">
        <v>1.0133759E-4</v>
      </c>
      <c r="CJ916" s="69">
        <v>5.5691697999999995E-4</v>
      </c>
      <c r="CK916" s="69">
        <v>0</v>
      </c>
      <c r="CM916" s="197">
        <v>5.7969971999999997E-14</v>
      </c>
      <c r="CN916" s="198">
        <v>4.6705750999999998</v>
      </c>
      <c r="CO916" s="198">
        <v>1.6645383999999999E-2</v>
      </c>
      <c r="CP916" s="198">
        <v>3.0235778000000001E-2</v>
      </c>
      <c r="CQ916" s="197">
        <v>2.0520109E-10</v>
      </c>
      <c r="CR916" s="197">
        <v>1.2588056E-8</v>
      </c>
      <c r="CS916" s="198">
        <v>1.8370451999999999E-3</v>
      </c>
      <c r="CT916" s="198">
        <v>6.4223574000000002E-3</v>
      </c>
      <c r="CU916" s="197">
        <v>3.1208541000000001E-7</v>
      </c>
      <c r="CV916" s="198">
        <v>2.0403541E-4</v>
      </c>
      <c r="CX916" s="166"/>
      <c r="CY916" t="s">
        <v>2364</v>
      </c>
    </row>
    <row r="917" spans="1:103" ht="14.4">
      <c r="A917" t="s">
        <v>725</v>
      </c>
      <c r="B917" s="85" t="s">
        <v>527</v>
      </c>
      <c r="C917" s="113" t="str">
        <f t="shared" si="504"/>
        <v>A.100.38.102</v>
      </c>
      <c r="D917" s="9" t="s">
        <v>137</v>
      </c>
      <c r="E917" s="112" t="s">
        <v>362</v>
      </c>
      <c r="F917" s="115" t="str">
        <f t="shared" si="505"/>
        <v>Zamak3</v>
      </c>
      <c r="G917" s="143">
        <f t="shared" si="511"/>
        <v>4.6180708000000008</v>
      </c>
      <c r="I917" s="118">
        <f t="shared" si="512"/>
        <v>2.3762277876125393</v>
      </c>
      <c r="K917" s="161">
        <f t="shared" si="513"/>
        <v>5.9449120667999997E-3</v>
      </c>
      <c r="L917" s="161">
        <f t="shared" si="514"/>
        <v>0.30553804340099994</v>
      </c>
      <c r="M917" s="162">
        <f t="shared" si="515"/>
        <v>1.3720342121447393</v>
      </c>
      <c r="N917" s="161">
        <v>0.69271062000000005</v>
      </c>
      <c r="O917" s="132">
        <v>0.29297417999999997</v>
      </c>
      <c r="P917" s="132">
        <v>1.2289913E-2</v>
      </c>
      <c r="Q917" s="132">
        <v>5.4890900999999999E-3</v>
      </c>
      <c r="R917" s="132">
        <v>4.1048589000000001E-4</v>
      </c>
      <c r="S917" s="164">
        <v>4.4851247999999998E-6</v>
      </c>
      <c r="T917" s="164">
        <v>4.0850952000000001E-5</v>
      </c>
      <c r="U917" s="132">
        <v>1.3325047000000001E-4</v>
      </c>
      <c r="V917" s="132">
        <v>1.3711002999999999</v>
      </c>
      <c r="W917" s="132">
        <v>1.064084E-4</v>
      </c>
      <c r="X917" s="132">
        <v>9.3352889000000001E-4</v>
      </c>
      <c r="Y917" s="164">
        <v>3.4291531E-5</v>
      </c>
      <c r="Z917" s="164">
        <v>3.7373384999999999E-7</v>
      </c>
      <c r="AA917" s="164">
        <v>9.5208892000000008E-9</v>
      </c>
      <c r="AC917" s="118">
        <f t="shared" si="496"/>
        <v>0.69271062000000005</v>
      </c>
      <c r="AD917" s="118">
        <f t="shared" si="497"/>
        <v>0.31134225553679995</v>
      </c>
      <c r="AE917" s="118">
        <f t="shared" si="498"/>
        <v>0.30539771720384995</v>
      </c>
      <c r="AF917" s="118">
        <f t="shared" si="499"/>
        <v>0.30553804340099994</v>
      </c>
      <c r="AG917" s="118">
        <f t="shared" si="500"/>
        <v>1.3720338384108892</v>
      </c>
      <c r="AI917" s="69">
        <v>83.553557999999995</v>
      </c>
      <c r="AJ917" s="69">
        <v>83.208824000000007</v>
      </c>
      <c r="AK917" s="69">
        <v>3.2805154000000003E-2</v>
      </c>
      <c r="AL917" s="69">
        <v>0</v>
      </c>
      <c r="AM917" s="69">
        <v>1.2546972E-3</v>
      </c>
      <c r="AN917" s="69">
        <v>6.8909207E-2</v>
      </c>
      <c r="AO917" s="69">
        <v>0.24176487999999999</v>
      </c>
      <c r="AQ917" s="116">
        <v>0.17232021</v>
      </c>
      <c r="AR917" s="116">
        <v>0.16128034999999999</v>
      </c>
      <c r="AS917" s="116">
        <v>5.2193823000000004E-3</v>
      </c>
      <c r="AT917" s="116">
        <v>5.8204792999999996E-3</v>
      </c>
      <c r="AU917" s="150">
        <f t="shared" si="501"/>
        <v>9.6690855353816934E-6</v>
      </c>
      <c r="AV917" s="150">
        <f t="shared" si="502"/>
        <v>1.9302449644716607E-8</v>
      </c>
      <c r="AW917" s="163">
        <f t="shared" si="503"/>
        <v>0.81519316900000005</v>
      </c>
      <c r="AX917" s="196">
        <v>4.2878884000000003E-6</v>
      </c>
      <c r="AY917" s="196">
        <v>1.2937685E-8</v>
      </c>
      <c r="AZ917" s="196">
        <v>3.5347221E-13</v>
      </c>
      <c r="BA917" s="196">
        <v>2.1163802999999998E-15</v>
      </c>
      <c r="BB917" s="196">
        <v>2.4631258999999998E-16</v>
      </c>
      <c r="BC917" s="196">
        <v>7.3899976E-10</v>
      </c>
      <c r="BD917" s="196">
        <v>5.3803447999999999E-6</v>
      </c>
      <c r="BE917" s="196">
        <v>1.0614816999999999E-10</v>
      </c>
      <c r="BF917" s="196">
        <v>6.2582337999999998E-9</v>
      </c>
      <c r="BG917" s="196">
        <v>7.7681987000000005E-15</v>
      </c>
      <c r="BH917" s="196">
        <v>4.9057004999999999E-17</v>
      </c>
      <c r="BI917" s="196">
        <v>1.9808612E-14</v>
      </c>
      <c r="BJ917" s="196">
        <v>1.3052788E-15</v>
      </c>
      <c r="BK917" s="196">
        <v>2.7135770000000001E-16</v>
      </c>
      <c r="BL917" s="196">
        <v>7.9398889999999994E-12</v>
      </c>
      <c r="BM917" s="196">
        <v>1.0539337E-10</v>
      </c>
      <c r="BN917" s="196">
        <v>2.4049908E-21</v>
      </c>
      <c r="BO917" s="108">
        <v>3.0421628999999999E-2</v>
      </c>
      <c r="BP917" s="108">
        <v>0.78477154000000005</v>
      </c>
      <c r="BQ917" s="108">
        <v>0</v>
      </c>
      <c r="BR917" s="108">
        <v>0</v>
      </c>
      <c r="BS917" s="108">
        <v>0</v>
      </c>
      <c r="BU917" s="69">
        <v>8.4590634000000005E-4</v>
      </c>
      <c r="BV917" s="172">
        <v>4.3384160000000001E-5</v>
      </c>
      <c r="BW917" s="69">
        <v>1.2876407000000001E-4</v>
      </c>
      <c r="BX917" s="172">
        <v>1.5901560000000001E-8</v>
      </c>
      <c r="BY917" s="172">
        <v>3.5660554999999999E-5</v>
      </c>
      <c r="BZ917" s="172">
        <v>4.6800436999999998E-7</v>
      </c>
      <c r="CA917" s="172">
        <v>1.9741721000000001E-10</v>
      </c>
      <c r="CB917" s="172">
        <v>7.1034586000000002E-7</v>
      </c>
      <c r="CC917" s="172">
        <v>7.8078051000000002E-9</v>
      </c>
      <c r="CD917" s="172">
        <v>3.2337591999999997E-8</v>
      </c>
      <c r="CE917" s="172">
        <v>6.9843662000000003E-13</v>
      </c>
      <c r="CF917" s="172">
        <v>5.3183303999999998E-18</v>
      </c>
      <c r="CG917" s="172">
        <v>4.5664339999999999E-14</v>
      </c>
      <c r="CH917" s="172">
        <v>3.8228945000000002E-6</v>
      </c>
      <c r="CI917" s="69">
        <v>1.0044522000000001E-4</v>
      </c>
      <c r="CJ917" s="69">
        <v>5.3259485000000002E-4</v>
      </c>
      <c r="CK917" s="69">
        <v>0</v>
      </c>
      <c r="CM917" s="197">
        <v>5.3865002999999999E-14</v>
      </c>
      <c r="CN917" s="198">
        <v>4.6161338000000001</v>
      </c>
      <c r="CO917" s="198">
        <v>1.3467227999999999E-2</v>
      </c>
      <c r="CP917" s="198">
        <v>2.9790140999999999E-2</v>
      </c>
      <c r="CQ917" s="197">
        <v>1.13158E-11</v>
      </c>
      <c r="CR917" s="197">
        <v>1.1490789E-9</v>
      </c>
      <c r="CS917" s="198">
        <v>1.7998541000000001E-3</v>
      </c>
      <c r="CT917" s="198">
        <v>9.1373842000000004E-4</v>
      </c>
      <c r="CU917" s="197">
        <v>5.1616525000000002E-9</v>
      </c>
      <c r="CV917" s="198">
        <v>1.6460465E-4</v>
      </c>
      <c r="CX917" s="166"/>
      <c r="CY917" t="s">
        <v>2365</v>
      </c>
    </row>
    <row r="918" spans="1:103" ht="14.4">
      <c r="A918" t="s">
        <v>726</v>
      </c>
      <c r="B918" s="85" t="s">
        <v>527</v>
      </c>
      <c r="C918" s="113" t="str">
        <f t="shared" si="504"/>
        <v>A.100.38.103</v>
      </c>
      <c r="D918" s="9" t="s">
        <v>137</v>
      </c>
      <c r="E918" s="112" t="s">
        <v>362</v>
      </c>
      <c r="F918" s="115" t="str">
        <f t="shared" si="505"/>
        <v>Zamak5</v>
      </c>
      <c r="G918" s="143">
        <f t="shared" si="511"/>
        <v>4.636715866666667</v>
      </c>
      <c r="I918" s="118">
        <f t="shared" si="512"/>
        <v>2.4030756098491652</v>
      </c>
      <c r="K918" s="161">
        <f t="shared" si="513"/>
        <v>6.7035361540000006E-3</v>
      </c>
      <c r="L918" s="161">
        <f t="shared" si="514"/>
        <v>0.30711444591300002</v>
      </c>
      <c r="M918" s="162">
        <f t="shared" si="515"/>
        <v>1.3937502477821653</v>
      </c>
      <c r="N918" s="161">
        <v>0.69550738000000001</v>
      </c>
      <c r="O918" s="132">
        <v>0.29404865000000002</v>
      </c>
      <c r="P918" s="132">
        <v>1.278454E-2</v>
      </c>
      <c r="Q918" s="132">
        <v>5.9120809E-3</v>
      </c>
      <c r="R918" s="132">
        <v>6.400485E-4</v>
      </c>
      <c r="S918" s="164">
        <v>1.1422764E-5</v>
      </c>
      <c r="T918" s="132">
        <v>1.3998398999999999E-4</v>
      </c>
      <c r="U918" s="132">
        <v>1.3697344000000001E-4</v>
      </c>
      <c r="V918" s="132">
        <v>1.392674</v>
      </c>
      <c r="W918" s="132">
        <v>1.0912843000000001E-4</v>
      </c>
      <c r="X918" s="132">
        <v>1.0758567000000001E-3</v>
      </c>
      <c r="Y918" s="164">
        <v>3.5154043E-5</v>
      </c>
      <c r="Z918" s="164">
        <v>3.8156123E-7</v>
      </c>
      <c r="AA918" s="164">
        <v>9.5209354000000006E-9</v>
      </c>
      <c r="AC918" s="118">
        <f t="shared" si="496"/>
        <v>0.69550738000000001</v>
      </c>
      <c r="AD918" s="118">
        <f t="shared" si="497"/>
        <v>0.31367369959400004</v>
      </c>
      <c r="AE918" s="118">
        <f t="shared" si="498"/>
        <v>0.30697054500123006</v>
      </c>
      <c r="AF918" s="118">
        <f t="shared" si="499"/>
        <v>0.30711444591300002</v>
      </c>
      <c r="AG918" s="118">
        <f t="shared" si="500"/>
        <v>1.3937498662209353</v>
      </c>
      <c r="AI918" s="69">
        <v>83.864895000000004</v>
      </c>
      <c r="AJ918" s="69">
        <v>83.447637</v>
      </c>
      <c r="AK918" s="69">
        <v>4.8902463E-2</v>
      </c>
      <c r="AL918" s="69">
        <v>0</v>
      </c>
      <c r="AM918" s="69">
        <v>1.9707443000000001E-3</v>
      </c>
      <c r="AN918" s="69">
        <v>0.10609774</v>
      </c>
      <c r="AO918" s="69">
        <v>0.26028788000000003</v>
      </c>
      <c r="AQ918" s="116">
        <v>0.17319156999999999</v>
      </c>
      <c r="AR918" s="116">
        <v>0.16210895</v>
      </c>
      <c r="AS918" s="116">
        <v>5.2434537999999998E-3</v>
      </c>
      <c r="AT918" s="116">
        <v>5.8391639000000004E-3</v>
      </c>
      <c r="AU918" s="150">
        <f t="shared" si="501"/>
        <v>9.7187622340116103E-6</v>
      </c>
      <c r="AV918" s="150">
        <f t="shared" si="502"/>
        <v>1.939147133677122E-8</v>
      </c>
      <c r="AW918" s="163">
        <f t="shared" si="503"/>
        <v>0.817810068</v>
      </c>
      <c r="AX918" s="196">
        <v>4.3053718999999996E-6</v>
      </c>
      <c r="AY918" s="196">
        <v>1.299044E-8</v>
      </c>
      <c r="AZ918" s="196">
        <v>3.5491333999999998E-13</v>
      </c>
      <c r="BA918" s="196">
        <v>8.5650388999999998E-12</v>
      </c>
      <c r="BB918" s="196">
        <v>2.5271182999999998E-16</v>
      </c>
      <c r="BC918" s="196">
        <v>7.9794046000000002E-10</v>
      </c>
      <c r="BD918" s="196">
        <v>5.4074142999999999E-6</v>
      </c>
      <c r="BE918" s="196">
        <v>1.1457408999999999E-10</v>
      </c>
      <c r="BF918" s="196">
        <v>6.2858360999999999E-9</v>
      </c>
      <c r="BG918" s="196">
        <v>1.6400863000000001E-13</v>
      </c>
      <c r="BH918" s="196">
        <v>6.6242725E-16</v>
      </c>
      <c r="BI918" s="196">
        <v>9.7810470000000005E-14</v>
      </c>
      <c r="BJ918" s="196">
        <v>2.6906969999999999E-15</v>
      </c>
      <c r="BK918" s="196">
        <v>1.0612044999999999E-15</v>
      </c>
      <c r="BL918" s="196">
        <v>4.8717175999999997E-10</v>
      </c>
      <c r="BM918" s="196">
        <v>4.6823564999999997E-9</v>
      </c>
      <c r="BN918" s="196">
        <v>2.4674728999999999E-21</v>
      </c>
      <c r="BO918" s="108">
        <v>3.1599757999999999E-2</v>
      </c>
      <c r="BP918" s="108">
        <v>0.78621030999999997</v>
      </c>
      <c r="BQ918" s="108">
        <v>0</v>
      </c>
      <c r="BR918" s="108">
        <v>0</v>
      </c>
      <c r="BS918" s="108">
        <v>0</v>
      </c>
      <c r="BU918" s="69">
        <v>8.5581857000000005E-4</v>
      </c>
      <c r="BV918" s="172">
        <v>4.3593593999999999E-5</v>
      </c>
      <c r="BW918" s="69">
        <v>1.2928393999999999E-4</v>
      </c>
      <c r="BX918" s="172">
        <v>1.6352274000000001E-8</v>
      </c>
      <c r="BY918" s="172">
        <v>3.5984028000000003E-5</v>
      </c>
      <c r="BZ918" s="172">
        <v>5.0747070999999996E-7</v>
      </c>
      <c r="CA918" s="172">
        <v>7.4787394E-10</v>
      </c>
      <c r="CB918" s="172">
        <v>7.6745674999999998E-7</v>
      </c>
      <c r="CC918" s="172">
        <v>1.7137608999999999E-8</v>
      </c>
      <c r="CD918" s="172">
        <v>9.7991182999999996E-8</v>
      </c>
      <c r="CE918" s="172">
        <v>7.1658211000000005E-13</v>
      </c>
      <c r="CF918" s="172">
        <v>5.4565015000000002E-18</v>
      </c>
      <c r="CG918" s="172">
        <v>4.6850707000000003E-14</v>
      </c>
      <c r="CH918" s="172">
        <v>3.9139233000000002E-6</v>
      </c>
      <c r="CI918" s="69">
        <v>1.0074944E-4</v>
      </c>
      <c r="CJ918" s="69">
        <v>5.4088648999999996E-4</v>
      </c>
      <c r="CK918" s="69">
        <v>0</v>
      </c>
      <c r="CM918" s="197">
        <v>5.5264425000000001E-14</v>
      </c>
      <c r="CN918" s="198">
        <v>4.6346933000000003</v>
      </c>
      <c r="CO918" s="198">
        <v>1.455069E-2</v>
      </c>
      <c r="CP918" s="198">
        <v>2.9942063000000001E-2</v>
      </c>
      <c r="CQ918" s="197">
        <v>7.7413058999999996E-11</v>
      </c>
      <c r="CR918" s="197">
        <v>5.0487302000000003E-9</v>
      </c>
      <c r="CS918" s="198">
        <v>1.8125329E-3</v>
      </c>
      <c r="CT918" s="198">
        <v>2.7916767000000001E-3</v>
      </c>
      <c r="CU918" s="197">
        <v>1.0979475E-7</v>
      </c>
      <c r="CV918" s="198">
        <v>1.7804695000000001E-4</v>
      </c>
      <c r="CX918" s="166"/>
      <c r="CY918" t="s">
        <v>2366</v>
      </c>
    </row>
    <row r="919" spans="1:103" ht="14.4">
      <c r="A919" t="s">
        <v>727</v>
      </c>
      <c r="B919" s="85" t="s">
        <v>527</v>
      </c>
      <c r="C919" s="113" t="str">
        <f t="shared" si="504"/>
        <v>A.100.38.104</v>
      </c>
      <c r="D919" s="9" t="s">
        <v>137</v>
      </c>
      <c r="E919" s="112" t="s">
        <v>362</v>
      </c>
      <c r="F919" s="115" t="str">
        <f t="shared" si="505"/>
        <v>ZnCuTi</v>
      </c>
      <c r="G919" s="143">
        <f t="shared" si="511"/>
        <v>4.6735053333333338</v>
      </c>
      <c r="I919" s="118">
        <f t="shared" si="512"/>
        <v>2.5350352322002996</v>
      </c>
      <c r="K919" s="161">
        <f t="shared" si="513"/>
        <v>5.8368177100000009E-3</v>
      </c>
      <c r="L919" s="161">
        <f t="shared" si="514"/>
        <v>0.31118821372</v>
      </c>
      <c r="M919" s="162">
        <f t="shared" si="515"/>
        <v>1.5169844007702995</v>
      </c>
      <c r="N919" s="161">
        <v>0.70102580000000003</v>
      </c>
      <c r="O919" s="132">
        <v>0.29864558000000002</v>
      </c>
      <c r="P919" s="132">
        <v>1.2286264E-2</v>
      </c>
      <c r="Q919" s="132">
        <v>5.1139132000000004E-3</v>
      </c>
      <c r="R919" s="132">
        <v>5.7760313000000001E-4</v>
      </c>
      <c r="S919" s="164">
        <v>1.150995E-5</v>
      </c>
      <c r="T919" s="132">
        <v>1.3379143000000001E-4</v>
      </c>
      <c r="U919" s="132">
        <v>1.2793723000000001E-4</v>
      </c>
      <c r="V919" s="132">
        <v>1.5136947999999999</v>
      </c>
      <c r="W919" s="164">
        <v>9.7011754000000006E-5</v>
      </c>
      <c r="X919" s="132">
        <v>3.2893216000000002E-3</v>
      </c>
      <c r="Y919" s="164">
        <v>3.1420736000000001E-5</v>
      </c>
      <c r="Z919" s="164">
        <v>2.7916865E-7</v>
      </c>
      <c r="AA919" s="164">
        <v>1.6495509000000001E-12</v>
      </c>
      <c r="AC919" s="118">
        <f t="shared" si="496"/>
        <v>0.70102580000000003</v>
      </c>
      <c r="AD919" s="118">
        <f t="shared" si="497"/>
        <v>0.31689659893999994</v>
      </c>
      <c r="AE919" s="118">
        <f t="shared" si="498"/>
        <v>0.31106006039864997</v>
      </c>
      <c r="AF919" s="118">
        <f t="shared" si="499"/>
        <v>0.31118821372</v>
      </c>
      <c r="AG919" s="118">
        <f t="shared" si="500"/>
        <v>1.5169841216016495</v>
      </c>
      <c r="AI919" s="69">
        <v>85.896176999999994</v>
      </c>
      <c r="AJ919" s="69">
        <v>85.148495999999994</v>
      </c>
      <c r="AK919" s="69">
        <v>0.34090558999999998</v>
      </c>
      <c r="AL919" s="69">
        <v>0</v>
      </c>
      <c r="AM919" s="69">
        <v>7.8127106000000002E-2</v>
      </c>
      <c r="AN919" s="69">
        <v>0.22905232</v>
      </c>
      <c r="AO919" s="69">
        <v>9.9595664E-2</v>
      </c>
      <c r="AQ919" s="116">
        <v>0.17514647</v>
      </c>
      <c r="AR919" s="116">
        <v>0.16387478999999999</v>
      </c>
      <c r="AS919" s="116">
        <v>5.2890931000000004E-3</v>
      </c>
      <c r="AT919" s="116">
        <v>5.9825916999999996E-3</v>
      </c>
      <c r="AU919" s="150">
        <f t="shared" si="501"/>
        <v>9.8246277148428337E-6</v>
      </c>
      <c r="AV919" s="150">
        <f t="shared" si="502"/>
        <v>1.9560255402294053E-8</v>
      </c>
      <c r="AW919" s="163">
        <f t="shared" si="503"/>
        <v>0.83789798700000007</v>
      </c>
      <c r="AX919" s="196">
        <v>4.3385459000000001E-6</v>
      </c>
      <c r="AY919" s="196">
        <v>1.3090495999999999E-8</v>
      </c>
      <c r="AZ919" s="196">
        <v>3.5764860999999998E-13</v>
      </c>
      <c r="BA919" s="196">
        <v>8.5637046000000002E-12</v>
      </c>
      <c r="BB919" s="196">
        <v>2.2823287999999999E-16</v>
      </c>
      <c r="BC919" s="196">
        <v>6.7090188999999997E-10</v>
      </c>
      <c r="BD919" s="196">
        <v>5.4803193999999999E-6</v>
      </c>
      <c r="BE919" s="196">
        <v>9.6755642000000002E-11</v>
      </c>
      <c r="BF919" s="196">
        <v>6.3723165999999999E-9</v>
      </c>
      <c r="BG919" s="196">
        <v>1.5715447000000001E-13</v>
      </c>
      <c r="BH919" s="196">
        <v>6.4083382E-16</v>
      </c>
      <c r="BI919" s="196">
        <v>9.6246683000000004E-14</v>
      </c>
      <c r="BJ919" s="196">
        <v>6.3409187000000006E-14</v>
      </c>
      <c r="BK919" s="196">
        <v>1.2060508E-14</v>
      </c>
      <c r="BL919" s="196">
        <v>4.8039141999999995E-10</v>
      </c>
      <c r="BM919" s="196">
        <v>4.6025576000000003E-9</v>
      </c>
      <c r="BN919" s="196">
        <v>2.2284609000000001E-21</v>
      </c>
      <c r="BO919" s="108">
        <v>3.2912307000000002E-2</v>
      </c>
      <c r="BP919" s="108">
        <v>0.80498568000000004</v>
      </c>
      <c r="BQ919" s="108">
        <v>0</v>
      </c>
      <c r="BR919" s="108">
        <v>0</v>
      </c>
      <c r="BS919" s="108">
        <v>0</v>
      </c>
      <c r="BU919" s="69">
        <v>8.7097018999999999E-4</v>
      </c>
      <c r="BV919" s="172">
        <v>4.4147263999999998E-5</v>
      </c>
      <c r="BW919" s="69">
        <v>1.3030973000000001E-4</v>
      </c>
      <c r="BX919" s="172">
        <v>1.5332463E-8</v>
      </c>
      <c r="BY919" s="172">
        <v>3.6456060000000002E-5</v>
      </c>
      <c r="BZ919" s="172">
        <v>4.2379496E-7</v>
      </c>
      <c r="CA919" s="172">
        <v>5.7046797999999999E-10</v>
      </c>
      <c r="CB919" s="172">
        <v>6.4044874000000003E-7</v>
      </c>
      <c r="CC919" s="172">
        <v>1.7146471999999998E-8</v>
      </c>
      <c r="CD919" s="172">
        <v>9.3784611999999998E-8</v>
      </c>
      <c r="CE919" s="172">
        <v>6.4717033999999997E-13</v>
      </c>
      <c r="CF919" s="172">
        <v>4.9279571000000001E-18</v>
      </c>
      <c r="CG919" s="172">
        <v>4.2312510000000001E-14</v>
      </c>
      <c r="CH919" s="172">
        <v>3.8049026999999998E-6</v>
      </c>
      <c r="CI919" s="69">
        <v>1.0317738E-4</v>
      </c>
      <c r="CJ919" s="69">
        <v>5.5188378E-4</v>
      </c>
      <c r="CK919" s="69">
        <v>0</v>
      </c>
      <c r="CM919" s="197">
        <v>4.9911231999999998E-14</v>
      </c>
      <c r="CN919" s="198">
        <v>4.6722903999999996</v>
      </c>
      <c r="CO919" s="198">
        <v>1.2553145999999999E-2</v>
      </c>
      <c r="CP919" s="198">
        <v>3.0301688E-2</v>
      </c>
      <c r="CQ919" s="197">
        <v>7.4454688000000004E-11</v>
      </c>
      <c r="CR919" s="197">
        <v>4.8969604999999998E-9</v>
      </c>
      <c r="CS919" s="198">
        <v>1.8382664E-3</v>
      </c>
      <c r="CT919" s="198">
        <v>3.2707948000000001E-2</v>
      </c>
      <c r="CU919" s="197">
        <v>1.052411E-7</v>
      </c>
      <c r="CV919" s="198">
        <v>1.4861189000000001E-4</v>
      </c>
      <c r="CX919" s="166"/>
      <c r="CY919" t="s">
        <v>2360</v>
      </c>
    </row>
    <row r="920" spans="1:103" ht="14.4">
      <c r="A920" t="s">
        <v>728</v>
      </c>
      <c r="B920" s="85" t="s">
        <v>527</v>
      </c>
      <c r="C920" s="113" t="str">
        <f t="shared" si="504"/>
        <v>A.100.38.105</v>
      </c>
      <c r="D920" s="9" t="s">
        <v>137</v>
      </c>
      <c r="E920" s="112" t="s">
        <v>362</v>
      </c>
      <c r="F920" s="115" t="str">
        <f t="shared" si="505"/>
        <v>Zinc (super plastic)</v>
      </c>
      <c r="G920" s="143">
        <f t="shared" si="511"/>
        <v>5.1952510666666676</v>
      </c>
      <c r="I920" s="118">
        <f t="shared" si="512"/>
        <v>2.364195030516385</v>
      </c>
      <c r="K920" s="161">
        <f t="shared" si="513"/>
        <v>1.6653918124399997E-2</v>
      </c>
      <c r="L920" s="161">
        <f t="shared" si="514"/>
        <v>0.29380878240000002</v>
      </c>
      <c r="M920" s="162">
        <f t="shared" si="515"/>
        <v>1.2744446699919849</v>
      </c>
      <c r="N920" s="161">
        <v>0.77928766000000005</v>
      </c>
      <c r="O920" s="132">
        <v>0.27003138999999998</v>
      </c>
      <c r="P920" s="132">
        <v>2.3379994000000001E-2</v>
      </c>
      <c r="Q920" s="132">
        <v>1.5570475E-2</v>
      </c>
      <c r="R920" s="132">
        <v>9.7531216999999996E-4</v>
      </c>
      <c r="S920" s="164">
        <v>6.5466044E-6</v>
      </c>
      <c r="T920" s="132">
        <v>1.0158435000000001E-4</v>
      </c>
      <c r="U920" s="132">
        <v>1.8826088E-4</v>
      </c>
      <c r="V920" s="132">
        <v>1.2714029</v>
      </c>
      <c r="W920" s="132">
        <v>1.5677519999999999E-4</v>
      </c>
      <c r="X920" s="132">
        <v>3.0408951000000001E-3</v>
      </c>
      <c r="Y920" s="164">
        <v>5.236232E-5</v>
      </c>
      <c r="Z920" s="164">
        <v>8.2253437999999995E-7</v>
      </c>
      <c r="AA920" s="164">
        <v>5.2357605000000001E-8</v>
      </c>
      <c r="AC920" s="118">
        <f t="shared" si="496"/>
        <v>0.77928766000000005</v>
      </c>
      <c r="AD920" s="118">
        <f t="shared" si="497"/>
        <v>0.31025356300440005</v>
      </c>
      <c r="AE920" s="118">
        <f t="shared" si="498"/>
        <v>0.29360046741438001</v>
      </c>
      <c r="AF920" s="118">
        <f t="shared" si="499"/>
        <v>0.29380878240000002</v>
      </c>
      <c r="AG920" s="118">
        <f t="shared" si="500"/>
        <v>1.274443847457605</v>
      </c>
      <c r="AI920" s="69">
        <v>84.828693000000001</v>
      </c>
      <c r="AJ920" s="69">
        <v>82.958674000000002</v>
      </c>
      <c r="AK920" s="69">
        <v>0.16982243</v>
      </c>
      <c r="AL920" s="69">
        <v>0</v>
      </c>
      <c r="AM920" s="69">
        <v>6.4615749000000002E-3</v>
      </c>
      <c r="AN920" s="69">
        <v>0.36696236999999998</v>
      </c>
      <c r="AO920" s="69">
        <v>1.3267728999999999</v>
      </c>
      <c r="AQ920" s="116">
        <v>0.17638707000000001</v>
      </c>
      <c r="AR920" s="116">
        <v>0.16544176999999999</v>
      </c>
      <c r="AS920" s="116">
        <v>5.6223167999999999E-3</v>
      </c>
      <c r="AT920" s="116">
        <v>5.3229825999999997E-3</v>
      </c>
      <c r="AU920" s="150">
        <f t="shared" si="501"/>
        <v>9.9185713173990197E-6</v>
      </c>
      <c r="AV920" s="150">
        <f t="shared" si="502"/>
        <v>2.0792591301023084E-8</v>
      </c>
      <c r="AW920" s="163">
        <f t="shared" si="503"/>
        <v>0.74551576899999994</v>
      </c>
      <c r="AX920" s="196">
        <v>4.8324717000000002E-6</v>
      </c>
      <c r="AY920" s="196">
        <v>1.4581173000000001E-8</v>
      </c>
      <c r="AZ920" s="196">
        <v>3.9835991000000001E-13</v>
      </c>
      <c r="BA920" s="196">
        <v>8.0863360000000003E-15</v>
      </c>
      <c r="BB920" s="196">
        <v>3.4668502999999998E-16</v>
      </c>
      <c r="BC920" s="196">
        <v>2.2115397999999999E-9</v>
      </c>
      <c r="BD920" s="196">
        <v>5.0833769999999999E-6</v>
      </c>
      <c r="BE920" s="196">
        <v>3.1510008000000002E-10</v>
      </c>
      <c r="BF920" s="196">
        <v>5.8958357000000001E-9</v>
      </c>
      <c r="BG920" s="196">
        <v>3.8571592999999997E-14</v>
      </c>
      <c r="BH920" s="196">
        <v>1.4501626999999999E-16</v>
      </c>
      <c r="BI920" s="196">
        <v>4.0761113000000003E-14</v>
      </c>
      <c r="BJ920" s="196">
        <v>3.8926047000000001E-15</v>
      </c>
      <c r="BK920" s="196">
        <v>7.9078273E-16</v>
      </c>
      <c r="BL920" s="196">
        <v>3.8956786E-11</v>
      </c>
      <c r="BM920" s="196">
        <v>4.7211237999999999E-10</v>
      </c>
      <c r="BN920" s="196">
        <v>3.3850252E-21</v>
      </c>
      <c r="BO920" s="108">
        <v>2.9649069E-2</v>
      </c>
      <c r="BP920" s="108">
        <v>0.71586669999999997</v>
      </c>
      <c r="BQ920" s="108">
        <v>0</v>
      </c>
      <c r="BR920" s="108">
        <v>0</v>
      </c>
      <c r="BS920" s="108">
        <v>0</v>
      </c>
      <c r="BU920" s="69">
        <v>7.8796107000000005E-4</v>
      </c>
      <c r="BV920" s="172">
        <v>4.1369697999999999E-5</v>
      </c>
      <c r="BW920" s="69">
        <v>1.4485738E-4</v>
      </c>
      <c r="BX920" s="172">
        <v>2.2395197E-8</v>
      </c>
      <c r="BY920" s="172">
        <v>3.3758236999999999E-5</v>
      </c>
      <c r="BZ920" s="172">
        <v>1.4197695000000001E-6</v>
      </c>
      <c r="CA920" s="172">
        <v>9.9486153000000001E-10</v>
      </c>
      <c r="CB920" s="172">
        <v>2.1549480999999999E-6</v>
      </c>
      <c r="CC920" s="172">
        <v>1.2248148000000001E-8</v>
      </c>
      <c r="CD920" s="172">
        <v>7.3921581999999998E-8</v>
      </c>
      <c r="CE920" s="172">
        <v>9.8304971000000005E-13</v>
      </c>
      <c r="CF920" s="172">
        <v>7.4855514000000006E-18</v>
      </c>
      <c r="CG920" s="172">
        <v>6.4272570000000005E-14</v>
      </c>
      <c r="CH920" s="172">
        <v>5.5326521999999998E-6</v>
      </c>
      <c r="CI920" s="69">
        <v>1.0024044000000001E-4</v>
      </c>
      <c r="CJ920" s="69">
        <v>4.5851837999999999E-4</v>
      </c>
      <c r="CK920" s="69">
        <v>0</v>
      </c>
      <c r="CM920" s="197">
        <v>7.5815004999999996E-14</v>
      </c>
      <c r="CN920" s="198">
        <v>5.1858285999999998</v>
      </c>
      <c r="CO920" s="198">
        <v>4.0784993999999998E-2</v>
      </c>
      <c r="CP920" s="198">
        <v>2.8630149000000001E-2</v>
      </c>
      <c r="CQ920" s="197">
        <v>3.0913733000000003E-11</v>
      </c>
      <c r="CR920" s="197">
        <v>2.5757572000000001E-9</v>
      </c>
      <c r="CS920" s="198">
        <v>1.6845275000000001E-3</v>
      </c>
      <c r="CT920" s="198">
        <v>2.2551554000000001E-3</v>
      </c>
      <c r="CU920" s="197">
        <v>2.5626261000000001E-8</v>
      </c>
      <c r="CV920" s="198">
        <v>4.9935321000000004E-4</v>
      </c>
      <c r="CX920" s="166"/>
      <c r="CY920" t="s">
        <v>2360</v>
      </c>
    </row>
    <row r="921" spans="1:103" ht="14.4">
      <c r="B921" s="85"/>
      <c r="C921" s="113"/>
      <c r="D921" s="1" t="s">
        <v>1256</v>
      </c>
      <c r="E921" s="112"/>
      <c r="S921" s="3"/>
      <c r="Y921" s="3"/>
      <c r="Z921" s="3"/>
      <c r="AA921" s="3"/>
      <c r="AC921" s="142"/>
      <c r="AD921" s="142"/>
      <c r="AE921" s="142"/>
      <c r="AF921" s="142"/>
      <c r="AG921" s="142"/>
      <c r="AU921" s="86"/>
      <c r="AV921" s="86"/>
      <c r="AW921" s="86"/>
      <c r="AX921" s="3"/>
      <c r="AY921" s="3"/>
      <c r="AZ921" s="3"/>
      <c r="BA921" s="3"/>
      <c r="BB921" s="3"/>
      <c r="BC921" s="3"/>
      <c r="BD921" s="3"/>
      <c r="BE921" s="3"/>
      <c r="BF921" s="3"/>
      <c r="BG921" s="3"/>
      <c r="BH921" s="3"/>
      <c r="BI921" s="3"/>
      <c r="BJ921" s="3"/>
      <c r="BK921" s="3"/>
      <c r="BL921" s="3"/>
      <c r="BM921" s="3"/>
      <c r="BN921" s="3"/>
      <c r="BV921" s="3"/>
      <c r="BX921" s="3"/>
      <c r="BY921" s="3"/>
      <c r="BZ921" s="3"/>
      <c r="CA921" s="3"/>
      <c r="CB921" s="3"/>
      <c r="CC921" s="3"/>
      <c r="CD921" s="3"/>
      <c r="CE921" s="3"/>
      <c r="CF921" s="3"/>
      <c r="CG921" s="3"/>
      <c r="CH921" s="3"/>
      <c r="CM921" s="3"/>
      <c r="CQ921" s="3"/>
      <c r="CR921" s="3"/>
      <c r="CU921" s="3"/>
    </row>
    <row r="922" spans="1:103" ht="14.4">
      <c r="A922" t="s">
        <v>729</v>
      </c>
      <c r="B922" s="85" t="s">
        <v>527</v>
      </c>
      <c r="C922" s="113" t="str">
        <f t="shared" si="504"/>
        <v>A.100.40.101</v>
      </c>
      <c r="D922" s="9" t="s">
        <v>1256</v>
      </c>
      <c r="E922" s="112" t="s">
        <v>362</v>
      </c>
      <c r="F922" s="115" t="str">
        <f t="shared" si="505"/>
        <v>Barium Ferrite magnet, ceramic 4 MGOe</v>
      </c>
      <c r="G922" s="143">
        <f t="shared" ref="G922:G928" si="516">N922/0.15</f>
        <v>6.7095346666666673</v>
      </c>
      <c r="I922" s="118">
        <f t="shared" ref="I922:I928" si="517">K922+L922+M922+N922</f>
        <v>1.3851319940861029</v>
      </c>
      <c r="K922" s="161">
        <f t="shared" ref="K922:K928" si="518">Q922+R922+S922+T922</f>
        <v>4.1203089273789004E-2</v>
      </c>
      <c r="L922" s="161">
        <f t="shared" ref="L922:L928" si="519">O922+P922+U922+Y922+W922</f>
        <v>0.1401682448123138</v>
      </c>
      <c r="M922" s="162">
        <f t="shared" ref="M922:M928" si="520">V922+X922+Z922+AA922</f>
        <v>0.19733046000000001</v>
      </c>
      <c r="N922" s="161">
        <v>1.0064302000000001</v>
      </c>
      <c r="O922" s="132">
        <v>8.5476578999999997E-2</v>
      </c>
      <c r="P922" s="132">
        <v>5.4691664000000001E-2</v>
      </c>
      <c r="Q922" s="132">
        <v>3.8326603000000001E-2</v>
      </c>
      <c r="R922" s="132">
        <v>2.8764056000000001E-3</v>
      </c>
      <c r="S922" s="132">
        <v>0</v>
      </c>
      <c r="T922" s="164">
        <v>8.0673789000000001E-8</v>
      </c>
      <c r="U922" s="164">
        <v>1.8123138000000001E-9</v>
      </c>
      <c r="V922" s="132">
        <v>6.0469139999999998E-2</v>
      </c>
      <c r="W922" s="132">
        <v>0</v>
      </c>
      <c r="X922" s="132">
        <v>0.13686132000000001</v>
      </c>
      <c r="Y922" s="132">
        <v>0</v>
      </c>
      <c r="Z922" s="132">
        <v>0</v>
      </c>
      <c r="AA922" s="132">
        <v>0</v>
      </c>
      <c r="AC922" s="118">
        <f t="shared" si="496"/>
        <v>1.0064302000000001</v>
      </c>
      <c r="AD922" s="118">
        <f t="shared" si="497"/>
        <v>0.18137133408610279</v>
      </c>
      <c r="AE922" s="118">
        <f t="shared" si="498"/>
        <v>0.1401682448123138</v>
      </c>
      <c r="AF922" s="118">
        <f t="shared" si="499"/>
        <v>0.1401682448123138</v>
      </c>
      <c r="AG922" s="118">
        <f t="shared" si="500"/>
        <v>0.19733046000000001</v>
      </c>
      <c r="AI922" s="69">
        <v>105.3814</v>
      </c>
      <c r="AJ922" s="69">
        <v>70.046667999999997</v>
      </c>
      <c r="AK922" s="69">
        <v>17.003983000000002</v>
      </c>
      <c r="AL922" s="69">
        <v>0</v>
      </c>
      <c r="AM922" s="69">
        <v>4.0991875999999996</v>
      </c>
      <c r="AN922" s="69">
        <v>9.9904285999999995</v>
      </c>
      <c r="AO922" s="69">
        <v>4.2411336999999998</v>
      </c>
      <c r="AQ922" s="116">
        <v>0.13470916999999999</v>
      </c>
      <c r="AR922" s="116">
        <v>0.12620303999999999</v>
      </c>
      <c r="AS922" s="116">
        <v>5.6172115999999998E-3</v>
      </c>
      <c r="AT922" s="116">
        <v>2.8889172E-3</v>
      </c>
      <c r="AU922" s="150">
        <f t="shared" si="501"/>
        <v>7.5661295447000006E-6</v>
      </c>
      <c r="AV922" s="150">
        <f t="shared" si="502"/>
        <v>2.0773711619829999E-8</v>
      </c>
      <c r="AW922" s="163">
        <f t="shared" si="503"/>
        <v>0.40461025480000001</v>
      </c>
      <c r="AX922" s="196">
        <v>6.2264485000000004E-6</v>
      </c>
      <c r="AY922" s="196">
        <v>1.8786698000000001E-8</v>
      </c>
      <c r="AZ922" s="196">
        <v>5.1327943000000002E-13</v>
      </c>
      <c r="BA922" s="108">
        <v>0</v>
      </c>
      <c r="BB922" s="108">
        <v>0</v>
      </c>
      <c r="BC922" s="196">
        <v>3.1147447000000002E-9</v>
      </c>
      <c r="BD922" s="196">
        <v>1.3365663E-6</v>
      </c>
      <c r="BE922" s="196">
        <v>4.9367557000000001E-10</v>
      </c>
      <c r="BF922" s="196">
        <v>1.4924379E-9</v>
      </c>
      <c r="BG922" s="108">
        <v>0</v>
      </c>
      <c r="BH922" s="196">
        <v>3.8687039999999997E-13</v>
      </c>
      <c r="BI922" s="108">
        <v>0</v>
      </c>
      <c r="BJ922" s="108">
        <v>0</v>
      </c>
      <c r="BK922" s="108">
        <v>0</v>
      </c>
      <c r="BL922" s="108">
        <v>0</v>
      </c>
      <c r="BM922" s="108">
        <v>0</v>
      </c>
      <c r="BN922" s="108">
        <v>0</v>
      </c>
      <c r="BO922" s="108">
        <v>8.2262347999999992E-3</v>
      </c>
      <c r="BP922" s="108">
        <v>0.39638402</v>
      </c>
      <c r="BQ922" s="108">
        <v>0</v>
      </c>
      <c r="BR922" s="108">
        <v>0</v>
      </c>
      <c r="BS922" s="108">
        <v>0</v>
      </c>
      <c r="BU922" s="69">
        <v>3.2857256E-4</v>
      </c>
      <c r="BV922" s="172">
        <v>1.1116165E-5</v>
      </c>
      <c r="BW922" s="69">
        <v>1.8707964000000001E-4</v>
      </c>
      <c r="BX922" s="172">
        <v>7.5188369000000003E-9</v>
      </c>
      <c r="BY922" s="172">
        <v>1.0518948E-5</v>
      </c>
      <c r="BZ922" s="172">
        <v>1.6258834000000001E-6</v>
      </c>
      <c r="CA922" s="69">
        <v>0</v>
      </c>
      <c r="CB922" s="172">
        <v>2.4677411000000001E-6</v>
      </c>
      <c r="CC922" s="69">
        <v>0</v>
      </c>
      <c r="CD922" s="172">
        <v>2.2989072999999998E-8</v>
      </c>
      <c r="CE922" s="69">
        <v>0</v>
      </c>
      <c r="CF922" s="69">
        <v>0</v>
      </c>
      <c r="CG922" s="69">
        <v>0</v>
      </c>
      <c r="CH922" s="172">
        <v>7.9000104999999993E-6</v>
      </c>
      <c r="CI922" s="69">
        <v>1.0542632E-4</v>
      </c>
      <c r="CJ922" s="172">
        <v>2.4073533E-6</v>
      </c>
      <c r="CK922" s="69">
        <v>0</v>
      </c>
      <c r="CM922" s="198">
        <v>0</v>
      </c>
      <c r="CN922" s="198">
        <v>6.7095349999999998</v>
      </c>
      <c r="CO922" s="198">
        <v>7.3325311000000004E-2</v>
      </c>
      <c r="CP922" s="198">
        <v>7.9784160000000003E-3</v>
      </c>
      <c r="CQ922" s="198">
        <v>0</v>
      </c>
      <c r="CR922" s="198">
        <v>0</v>
      </c>
      <c r="CS922" s="198">
        <v>4.6117207999999999E-4</v>
      </c>
      <c r="CT922" s="198">
        <v>0</v>
      </c>
      <c r="CU922" s="198">
        <v>0</v>
      </c>
      <c r="CV922" s="198">
        <v>7.0395150999999999E-4</v>
      </c>
      <c r="CX922" s="166"/>
    </row>
    <row r="923" spans="1:103" ht="14.4">
      <c r="A923" t="s">
        <v>730</v>
      </c>
      <c r="B923" s="85" t="s">
        <v>527</v>
      </c>
      <c r="C923" s="113" t="str">
        <f t="shared" si="504"/>
        <v>A.100.40.102</v>
      </c>
      <c r="D923" s="9" t="s">
        <v>1256</v>
      </c>
      <c r="E923" s="112" t="s">
        <v>362</v>
      </c>
      <c r="F923" s="115" t="str">
        <f t="shared" si="505"/>
        <v>Neodymium magnet (NdFeB) 50 MGOe</v>
      </c>
      <c r="G923" s="143">
        <f t="shared" si="516"/>
        <v>41.994123999999999</v>
      </c>
      <c r="I923" s="118">
        <f t="shared" si="517"/>
        <v>97.963762542614333</v>
      </c>
      <c r="K923" s="161">
        <f t="shared" si="518"/>
        <v>7.5665531000000001</v>
      </c>
      <c r="L923" s="161">
        <f t="shared" si="519"/>
        <v>4.474693407735999</v>
      </c>
      <c r="M923" s="162">
        <f t="shared" si="520"/>
        <v>79.623397434878342</v>
      </c>
      <c r="N923" s="161">
        <v>6.2991185999999999</v>
      </c>
      <c r="O923" s="132">
        <v>2.7164302999999999</v>
      </c>
      <c r="P923" s="132">
        <v>1.6302216</v>
      </c>
      <c r="Q923" s="132">
        <v>1.4547399999999999</v>
      </c>
      <c r="R923" s="132">
        <v>2.7020757</v>
      </c>
      <c r="S923" s="132">
        <v>1.6996844</v>
      </c>
      <c r="T923" s="132">
        <v>1.710053</v>
      </c>
      <c r="U923" s="132">
        <v>0.12767052000000001</v>
      </c>
      <c r="V923" s="132">
        <v>79.325834999999998</v>
      </c>
      <c r="W923" s="132">
        <v>2.8111734E-4</v>
      </c>
      <c r="X923" s="132">
        <v>0.10290165</v>
      </c>
      <c r="Y923" s="164">
        <v>8.9870395999999995E-5</v>
      </c>
      <c r="Z923" s="132">
        <v>0.19466077000000001</v>
      </c>
      <c r="AA923" s="164">
        <v>1.4878342000000001E-8</v>
      </c>
      <c r="AC923" s="118">
        <f t="shared" si="496"/>
        <v>6.2991185999999999</v>
      </c>
      <c r="AD923" s="118">
        <f t="shared" si="497"/>
        <v>12.040875520000002</v>
      </c>
      <c r="AE923" s="118">
        <f t="shared" si="498"/>
        <v>4.6689831899999987</v>
      </c>
      <c r="AF923" s="118">
        <f t="shared" si="499"/>
        <v>4.4746934077359999</v>
      </c>
      <c r="AG923" s="118">
        <f t="shared" si="500"/>
        <v>79.428736664878343</v>
      </c>
      <c r="AI923" s="69">
        <v>541.64723000000004</v>
      </c>
      <c r="AJ923" s="69">
        <v>515.05312000000004</v>
      </c>
      <c r="AK923" s="69">
        <v>12.587904999999999</v>
      </c>
      <c r="AL923" s="69">
        <v>0</v>
      </c>
      <c r="AM923" s="69">
        <v>3.0248727999999998</v>
      </c>
      <c r="AN923" s="69">
        <v>7.4767323000000001</v>
      </c>
      <c r="AO923" s="69">
        <v>3.5046048999999999</v>
      </c>
      <c r="AQ923" s="116">
        <v>2.4686689999999998</v>
      </c>
      <c r="AR923" s="116">
        <v>2.3752297000000002</v>
      </c>
      <c r="AS923" s="116">
        <v>5.8366501000000001E-2</v>
      </c>
      <c r="AT923" s="116">
        <v>3.5072804999999999E-2</v>
      </c>
      <c r="AU923" s="150">
        <f t="shared" si="501"/>
        <v>1.4239986568951446E-4</v>
      </c>
      <c r="AV923" s="150">
        <f t="shared" si="502"/>
        <v>2.1585244186293642E-7</v>
      </c>
      <c r="AW923" s="163">
        <f t="shared" si="503"/>
        <v>4.9121575788999996</v>
      </c>
      <c r="AX923" s="196">
        <v>3.8974531000000002E-5</v>
      </c>
      <c r="AY923" s="196">
        <v>1.1759572000000001E-7</v>
      </c>
      <c r="AZ923" s="196">
        <v>3.2128766E-12</v>
      </c>
      <c r="BA923" s="196">
        <v>4.6178594000000003E-12</v>
      </c>
      <c r="BB923" s="196">
        <v>6.5507303999999996E-16</v>
      </c>
      <c r="BC923" s="196">
        <v>4.1071541000000001E-8</v>
      </c>
      <c r="BD923" s="108">
        <v>1.0122751999999999E-4</v>
      </c>
      <c r="BE923" s="196">
        <v>9.1493350000000006E-9</v>
      </c>
      <c r="BF923" s="196">
        <v>8.4067602999999998E-8</v>
      </c>
      <c r="BG923" s="196">
        <v>3.8176557000000001E-9</v>
      </c>
      <c r="BH923" s="196">
        <v>3.6855810000000001E-13</v>
      </c>
      <c r="BI923" s="196">
        <v>1.214418E-9</v>
      </c>
      <c r="BJ923" s="196">
        <v>3.1652093000000002E-13</v>
      </c>
      <c r="BK923" s="196">
        <v>3.8122072999999996E-12</v>
      </c>
      <c r="BL923" s="196">
        <v>3.5297813000000002E-7</v>
      </c>
      <c r="BM923" s="196">
        <v>1.8037603999999999E-6</v>
      </c>
      <c r="BN923" s="196">
        <v>6.3961191000000001E-21</v>
      </c>
      <c r="BO923" s="108">
        <v>9.0516789000000004E-3</v>
      </c>
      <c r="BP923" s="108">
        <v>4.9031058999999999</v>
      </c>
      <c r="BQ923" s="108">
        <v>0</v>
      </c>
      <c r="BR923" s="108">
        <v>0</v>
      </c>
      <c r="BS923" s="108">
        <v>0</v>
      </c>
      <c r="BU923" s="69">
        <v>9.4840613000000008E-3</v>
      </c>
      <c r="BV923" s="69">
        <v>6.1283265999999997E-4</v>
      </c>
      <c r="BW923" s="69">
        <v>1.1709076000000001E-3</v>
      </c>
      <c r="BX923" s="172">
        <v>1.892235E-5</v>
      </c>
      <c r="BY923" s="69">
        <v>2.9468027999999999E-3</v>
      </c>
      <c r="BZ923" s="172">
        <v>1.0635696E-5</v>
      </c>
      <c r="CA923" s="172">
        <v>9.9334588000000003E-5</v>
      </c>
      <c r="CB923" s="69">
        <v>1.8524907999999999E-4</v>
      </c>
      <c r="CC923" s="69">
        <v>2.3493563E-3</v>
      </c>
      <c r="CD923" s="69">
        <v>1.1337565E-3</v>
      </c>
      <c r="CE923" s="172">
        <v>1.8575056000000001E-12</v>
      </c>
      <c r="CF923" s="172">
        <v>1.4144202000000001E-17</v>
      </c>
      <c r="CG923" s="172">
        <v>1.2144519E-13</v>
      </c>
      <c r="CH923" s="69">
        <v>3.0357426999999998E-4</v>
      </c>
      <c r="CI923" s="69">
        <v>6.4264491999999995E-4</v>
      </c>
      <c r="CJ923" s="172">
        <v>1.0044453999999999E-5</v>
      </c>
      <c r="CK923" s="69">
        <v>0</v>
      </c>
      <c r="CM923" s="197">
        <v>1.4325500999999999E-13</v>
      </c>
      <c r="CN923" s="198">
        <v>41.990831</v>
      </c>
      <c r="CO923" s="198">
        <v>6.8771887000000004E-2</v>
      </c>
      <c r="CP923" s="198">
        <v>0.39216719</v>
      </c>
      <c r="CQ923" s="197">
        <v>4.1934339000000001E-7</v>
      </c>
      <c r="CR923" s="197">
        <v>5.1408912999999997E-5</v>
      </c>
      <c r="CS923" s="198">
        <v>8.8114156999999999E-2</v>
      </c>
      <c r="CT923" s="198">
        <v>1.4073199000000001</v>
      </c>
      <c r="CU923" s="198">
        <v>2.5354762000000001E-3</v>
      </c>
      <c r="CV923" s="198">
        <v>3.9082046000000002E-2</v>
      </c>
      <c r="CX923" s="166"/>
    </row>
    <row r="924" spans="1:103" ht="14.4">
      <c r="A924" t="s">
        <v>731</v>
      </c>
      <c r="B924" s="85" t="s">
        <v>527</v>
      </c>
      <c r="C924" s="113" t="str">
        <f t="shared" si="504"/>
        <v>A.100.40.103</v>
      </c>
      <c r="D924" s="9" t="s">
        <v>1256</v>
      </c>
      <c r="E924" s="112" t="s">
        <v>362</v>
      </c>
      <c r="F924" s="115" t="str">
        <f t="shared" si="505"/>
        <v>Neodymium magnet (NdFeB) 50 MGOe recycled</v>
      </c>
      <c r="G924" s="143">
        <f t="shared" si="516"/>
        <v>5.591607333333334</v>
      </c>
      <c r="I924" s="118">
        <f t="shared" si="517"/>
        <v>5.5805063758307174</v>
      </c>
      <c r="K924" s="161">
        <f t="shared" si="518"/>
        <v>0.39206784100000003</v>
      </c>
      <c r="L924" s="161">
        <f t="shared" si="519"/>
        <v>0.27139315548679993</v>
      </c>
      <c r="M924" s="162">
        <f t="shared" si="520"/>
        <v>4.078304279343917</v>
      </c>
      <c r="N924" s="161">
        <v>0.83874110000000002</v>
      </c>
      <c r="O924" s="132">
        <v>0.15608080999999999</v>
      </c>
      <c r="P924" s="132">
        <v>0.10891027</v>
      </c>
      <c r="Q924" s="132">
        <v>8.4477749000000005E-2</v>
      </c>
      <c r="R924" s="132">
        <v>0.13710322</v>
      </c>
      <c r="S924" s="132">
        <v>8.4984220999999999E-2</v>
      </c>
      <c r="T924" s="132">
        <v>8.5502650999999999E-2</v>
      </c>
      <c r="U924" s="132">
        <v>6.3835261000000001E-3</v>
      </c>
      <c r="V924" s="132">
        <v>3.9682917999999998</v>
      </c>
      <c r="W924" s="164">
        <v>1.4055867E-5</v>
      </c>
      <c r="X924" s="132">
        <v>0.10027944</v>
      </c>
      <c r="Y924" s="164">
        <v>4.4935198000000001E-6</v>
      </c>
      <c r="Z924" s="132">
        <v>9.7330386000000005E-3</v>
      </c>
      <c r="AA924" s="164">
        <v>7.4391711E-10</v>
      </c>
      <c r="AC924" s="118">
        <f t="shared" si="496"/>
        <v>0.83874110000000002</v>
      </c>
      <c r="AD924" s="118">
        <f t="shared" si="497"/>
        <v>0.6634424471</v>
      </c>
      <c r="AE924" s="118">
        <f t="shared" si="498"/>
        <v>0.28110764469999999</v>
      </c>
      <c r="AF924" s="118">
        <f t="shared" si="499"/>
        <v>0.27139315548679993</v>
      </c>
      <c r="AG924" s="118">
        <f t="shared" si="500"/>
        <v>4.0685712407439167</v>
      </c>
      <c r="AI924" s="69">
        <v>89.142447000000004</v>
      </c>
      <c r="AJ924" s="69">
        <v>63.251038999999999</v>
      </c>
      <c r="AK924" s="69">
        <v>12.449119</v>
      </c>
      <c r="AL924" s="69">
        <v>0</v>
      </c>
      <c r="AM924" s="69">
        <v>3.0006504000000001</v>
      </c>
      <c r="AN924" s="69">
        <v>7.3183334000000002</v>
      </c>
      <c r="AO924" s="69">
        <v>3.1233059000000001</v>
      </c>
      <c r="AQ924" s="116">
        <v>0.19042308999999999</v>
      </c>
      <c r="AR924" s="116">
        <v>0.1817164</v>
      </c>
      <c r="AS924" s="116">
        <v>5.7845700000000002E-3</v>
      </c>
      <c r="AT924" s="116">
        <v>2.922114E-3</v>
      </c>
      <c r="AU924" s="150">
        <f t="shared" si="501"/>
        <v>1.0894268699225724E-5</v>
      </c>
      <c r="AV924" s="150">
        <f t="shared" si="502"/>
        <v>2.1392640096591322E-8</v>
      </c>
      <c r="AW924" s="163">
        <f t="shared" si="503"/>
        <v>0.40925966257999996</v>
      </c>
      <c r="AX924" s="196">
        <v>5.1892107999999996E-6</v>
      </c>
      <c r="AY924" s="196">
        <v>1.5657109000000001E-8</v>
      </c>
      <c r="AZ924" s="196">
        <v>4.2777427000000001E-13</v>
      </c>
      <c r="BA924" s="196">
        <v>2.3089297E-13</v>
      </c>
      <c r="BB924" s="196">
        <v>3.2753652E-17</v>
      </c>
      <c r="BC924" s="196">
        <v>3.7993422999999997E-9</v>
      </c>
      <c r="BD924" s="196">
        <v>5.5934214000000002E-6</v>
      </c>
      <c r="BE924" s="196">
        <v>7.0494336999999997E-10</v>
      </c>
      <c r="BF924" s="196">
        <v>4.7783313999999996E-9</v>
      </c>
      <c r="BG924" s="196">
        <v>1.9088279000000001E-10</v>
      </c>
      <c r="BH924" s="196">
        <v>1.8427904999999999E-14</v>
      </c>
      <c r="BI924" s="196">
        <v>6.0720898E-11</v>
      </c>
      <c r="BJ924" s="196">
        <v>1.5826045999999999E-14</v>
      </c>
      <c r="BK924" s="196">
        <v>1.9061037E-13</v>
      </c>
      <c r="BL924" s="196">
        <v>1.7648906000000001E-8</v>
      </c>
      <c r="BM924" s="196">
        <v>9.0188020000000006E-8</v>
      </c>
      <c r="BN924" s="196">
        <v>3.1980596000000002E-22</v>
      </c>
      <c r="BO924" s="108">
        <v>4.9295258000000002E-4</v>
      </c>
      <c r="BP924" s="108">
        <v>0.40876670999999998</v>
      </c>
      <c r="BQ924" s="108">
        <v>0</v>
      </c>
      <c r="BR924" s="108">
        <v>0</v>
      </c>
      <c r="BS924" s="108">
        <v>0</v>
      </c>
      <c r="BU924" s="69">
        <v>6.4667755999999995E-4</v>
      </c>
      <c r="BV924" s="172">
        <v>3.5180274000000002E-5</v>
      </c>
      <c r="BW924" s="69">
        <v>1.5590885E-4</v>
      </c>
      <c r="BX924" s="172">
        <v>9.4611749999999999E-7</v>
      </c>
      <c r="BY924" s="69">
        <v>1.5202565E-4</v>
      </c>
      <c r="BZ924" s="172">
        <v>1.6619608E-6</v>
      </c>
      <c r="CA924" s="172">
        <v>4.9667294000000002E-6</v>
      </c>
      <c r="CB924" s="172">
        <v>1.0977817999999999E-5</v>
      </c>
      <c r="CC924" s="69">
        <v>1.1746782E-4</v>
      </c>
      <c r="CD924" s="172">
        <v>5.6687826000000001E-5</v>
      </c>
      <c r="CE924" s="172">
        <v>9.2875277999999996E-14</v>
      </c>
      <c r="CF924" s="172">
        <v>7.0721007999999997E-19</v>
      </c>
      <c r="CG924" s="172">
        <v>6.0722592999999999E-15</v>
      </c>
      <c r="CH924" s="172">
        <v>1.7614822E-5</v>
      </c>
      <c r="CI924" s="172">
        <v>9.1772842999999994E-5</v>
      </c>
      <c r="CJ924" s="172">
        <v>1.4668521999999999E-6</v>
      </c>
      <c r="CK924" s="69">
        <v>0</v>
      </c>
      <c r="CM924" s="197">
        <v>7.1627503999999998E-15</v>
      </c>
      <c r="CN924" s="198">
        <v>5.5914427</v>
      </c>
      <c r="CO924" s="198">
        <v>5.0996310000000003E-2</v>
      </c>
      <c r="CP924" s="198">
        <v>2.2972837999999999E-2</v>
      </c>
      <c r="CQ924" s="197">
        <v>2.096717E-8</v>
      </c>
      <c r="CR924" s="197">
        <v>2.5704457000000002E-6</v>
      </c>
      <c r="CS924" s="198">
        <v>4.5929654000000002E-3</v>
      </c>
      <c r="CT924" s="198">
        <v>7.0365995000000001E-2</v>
      </c>
      <c r="CU924" s="198">
        <v>1.2677380999999999E-4</v>
      </c>
      <c r="CV924" s="198">
        <v>2.3515555000000001E-3</v>
      </c>
      <c r="CX924" s="166"/>
    </row>
    <row r="925" spans="1:103" ht="14.4">
      <c r="A925" t="s">
        <v>2640</v>
      </c>
      <c r="B925" s="85" t="s">
        <v>527</v>
      </c>
      <c r="C925" s="113" t="str">
        <f t="shared" si="504"/>
        <v>A.100.40.104</v>
      </c>
      <c r="D925" s="9" t="s">
        <v>1256</v>
      </c>
      <c r="E925" s="112" t="s">
        <v>362</v>
      </c>
      <c r="F925" s="115" t="str">
        <f t="shared" si="505"/>
        <v>Neodymium magnet (NdFeB) corrosion resistant 40 MGOe</v>
      </c>
      <c r="G925" s="143">
        <f t="shared" si="516"/>
        <v>57.381628000000006</v>
      </c>
      <c r="I925" s="118">
        <f t="shared" si="517"/>
        <v>130.38409157439182</v>
      </c>
      <c r="K925" s="161">
        <f t="shared" si="518"/>
        <v>10.315070200000001</v>
      </c>
      <c r="L925" s="161">
        <f t="shared" si="519"/>
        <v>6.0597812928010004</v>
      </c>
      <c r="M925" s="162">
        <f t="shared" si="520"/>
        <v>105.40199588159081</v>
      </c>
      <c r="N925" s="161">
        <v>8.6072442000000002</v>
      </c>
      <c r="O925" s="132">
        <v>3.7818100000000001</v>
      </c>
      <c r="P925" s="132">
        <v>2.0500371999999998</v>
      </c>
      <c r="Q925" s="132">
        <v>1.8013733000000001</v>
      </c>
      <c r="R925" s="132">
        <v>3.2914094999999999</v>
      </c>
      <c r="S925" s="132">
        <v>2.3629935</v>
      </c>
      <c r="T925" s="132">
        <v>2.8592938999999999</v>
      </c>
      <c r="U925" s="132">
        <v>0.22760177000000001</v>
      </c>
      <c r="V925" s="132">
        <v>104.92281</v>
      </c>
      <c r="W925" s="132">
        <v>2.5219685999999997E-4</v>
      </c>
      <c r="X925" s="132">
        <v>0.12981902000000001</v>
      </c>
      <c r="Y925" s="164">
        <v>8.0125941000000004E-5</v>
      </c>
      <c r="Z925" s="132">
        <v>0.34936686</v>
      </c>
      <c r="AA925" s="164">
        <v>1.5908016E-9</v>
      </c>
      <c r="AC925" s="118">
        <f t="shared" si="496"/>
        <v>8.6072442000000002</v>
      </c>
      <c r="AD925" s="118">
        <f t="shared" si="497"/>
        <v>16.374519169999999</v>
      </c>
      <c r="AE925" s="118">
        <f t="shared" si="498"/>
        <v>6.40881583</v>
      </c>
      <c r="AF925" s="118">
        <f t="shared" si="499"/>
        <v>6.0597812928009995</v>
      </c>
      <c r="AG925" s="118">
        <f t="shared" si="500"/>
        <v>105.0526290215908</v>
      </c>
      <c r="AI925" s="69">
        <v>731.61383999999998</v>
      </c>
      <c r="AJ925" s="69">
        <v>701.98753999999997</v>
      </c>
      <c r="AK925" s="69">
        <v>15.976608000000001</v>
      </c>
      <c r="AL925" s="69">
        <v>0</v>
      </c>
      <c r="AM925" s="69">
        <v>3.0323954</v>
      </c>
      <c r="AN925" s="69">
        <v>7.4285807999999998</v>
      </c>
      <c r="AO925" s="69">
        <v>3.1887137000000001</v>
      </c>
      <c r="AQ925" s="116">
        <v>3.4726338999999999</v>
      </c>
      <c r="AR925" s="116">
        <v>3.344392</v>
      </c>
      <c r="AS925" s="116">
        <v>7.9543205000000006E-2</v>
      </c>
      <c r="AT925" s="116">
        <v>4.8698648999999997E-2</v>
      </c>
      <c r="AU925" s="150">
        <f t="shared" si="501"/>
        <v>2.0050312259133795E-4</v>
      </c>
      <c r="AV925" s="150">
        <f t="shared" si="502"/>
        <v>2.9416866292362575E-7</v>
      </c>
      <c r="AW925" s="163">
        <f t="shared" si="503"/>
        <v>6.8205391750000004</v>
      </c>
      <c r="AX925" s="196">
        <v>5.3251546000000003E-5</v>
      </c>
      <c r="AY925" s="196">
        <v>1.6067282000000001E-7</v>
      </c>
      <c r="AZ925" s="196">
        <v>4.3898086999999999E-12</v>
      </c>
      <c r="BA925" s="196">
        <v>9.6657453000000002E-12</v>
      </c>
      <c r="BB925" s="196">
        <v>5.9265501999999996E-16</v>
      </c>
      <c r="BC925" s="196">
        <v>5.0034625000000001E-8</v>
      </c>
      <c r="BD925" s="108">
        <v>1.3202637E-4</v>
      </c>
      <c r="BE925" s="196">
        <v>1.1228303E-8</v>
      </c>
      <c r="BF925" s="196">
        <v>1.1284675E-7</v>
      </c>
      <c r="BG925" s="196">
        <v>6.8537788000000003E-9</v>
      </c>
      <c r="BH925" s="196">
        <v>3.7219032E-13</v>
      </c>
      <c r="BI925" s="196">
        <v>2.5450768999999999E-9</v>
      </c>
      <c r="BJ925" s="196">
        <v>7.0576056000000001E-12</v>
      </c>
      <c r="BK925" s="196">
        <v>1.0114619E-11</v>
      </c>
      <c r="BL925" s="196">
        <v>1.1705001999999999E-5</v>
      </c>
      <c r="BM925" s="196">
        <v>3.4701602999999998E-6</v>
      </c>
      <c r="BN925" s="196">
        <v>5.7866708999999997E-21</v>
      </c>
      <c r="BO925" s="108">
        <v>2.9667775E-2</v>
      </c>
      <c r="BP925" s="108">
        <v>6.7908714000000003</v>
      </c>
      <c r="BQ925" s="108">
        <v>0</v>
      </c>
      <c r="BR925" s="108">
        <v>0</v>
      </c>
      <c r="BS925" s="108">
        <v>0</v>
      </c>
      <c r="BU925" s="69">
        <v>1.2965928E-2</v>
      </c>
      <c r="BV925" s="69">
        <v>8.1868116000000004E-4</v>
      </c>
      <c r="BW925" s="69">
        <v>1.599952E-3</v>
      </c>
      <c r="BX925" s="172">
        <v>3.1691593000000001E-5</v>
      </c>
      <c r="BY925" s="69">
        <v>3.6476416999999999E-3</v>
      </c>
      <c r="BZ925" s="172">
        <v>1.2478035000000001E-5</v>
      </c>
      <c r="CA925" s="69">
        <v>1.7833167E-4</v>
      </c>
      <c r="CB925" s="69">
        <v>2.2753144E-4</v>
      </c>
      <c r="CC925" s="69">
        <v>3.2852188000000002E-3</v>
      </c>
      <c r="CD925" s="69">
        <v>1.894756E-3</v>
      </c>
      <c r="CE925" s="172">
        <v>1.6805149000000001E-12</v>
      </c>
      <c r="CF925" s="172">
        <v>1.2796484999999999E-17</v>
      </c>
      <c r="CG925" s="172">
        <v>1.098734E-13</v>
      </c>
      <c r="CH925" s="69">
        <v>3.7991943000000001E-4</v>
      </c>
      <c r="CI925" s="69">
        <v>8.7486501999999998E-4</v>
      </c>
      <c r="CJ925" s="172">
        <v>1.4861364E-5</v>
      </c>
      <c r="CK925" s="69">
        <v>0</v>
      </c>
      <c r="CM925" s="197">
        <v>1.2960509E-13</v>
      </c>
      <c r="CN925" s="198">
        <v>57.380536999999997</v>
      </c>
      <c r="CO925" s="198">
        <v>6.210475E-2</v>
      </c>
      <c r="CP925" s="198">
        <v>0.52652473</v>
      </c>
      <c r="CQ925" s="197">
        <v>1.5113278000000001E-6</v>
      </c>
      <c r="CR925" s="197">
        <v>8.6267692000000006E-5</v>
      </c>
      <c r="CS925" s="198">
        <v>0.11024848</v>
      </c>
      <c r="CT925" s="198">
        <v>11.968619</v>
      </c>
      <c r="CU925" s="198">
        <v>4.5519020999999996E-3</v>
      </c>
      <c r="CV925" s="198">
        <v>4.7953993E-2</v>
      </c>
      <c r="CX925" s="166"/>
    </row>
    <row r="926" spans="1:103" ht="14.4">
      <c r="A926" t="s">
        <v>2641</v>
      </c>
      <c r="B926" s="85" t="s">
        <v>527</v>
      </c>
      <c r="C926" s="113" t="str">
        <f t="shared" si="504"/>
        <v>A.100.40.105</v>
      </c>
      <c r="D926" s="9" t="s">
        <v>1256</v>
      </c>
      <c r="E926" s="112" t="s">
        <v>362</v>
      </c>
      <c r="F926" s="115" t="str">
        <f t="shared" si="505"/>
        <v>Neodymium magnet (NdFeB) corrosion resistant 40 MGOe recycled</v>
      </c>
      <c r="G926" s="143">
        <f t="shared" si="516"/>
        <v>6.3647452000000007</v>
      </c>
      <c r="I926" s="118">
        <f t="shared" si="517"/>
        <v>7.2236109507489399</v>
      </c>
      <c r="K926" s="161">
        <f t="shared" si="518"/>
        <v>0.53003118999999999</v>
      </c>
      <c r="L926" s="161">
        <f t="shared" si="519"/>
        <v>0.35089262666940002</v>
      </c>
      <c r="M926" s="162">
        <f t="shared" si="520"/>
        <v>5.3879753540795399</v>
      </c>
      <c r="N926" s="161">
        <v>0.95471178000000001</v>
      </c>
      <c r="O926" s="132">
        <v>0.20956427</v>
      </c>
      <c r="P926" s="132">
        <v>0.12989347000000001</v>
      </c>
      <c r="Q926" s="132">
        <v>0.10178337</v>
      </c>
      <c r="R926" s="132">
        <v>0.16647512</v>
      </c>
      <c r="S926" s="132">
        <v>0.11829729</v>
      </c>
      <c r="T926" s="132">
        <v>0.14347541</v>
      </c>
      <c r="U926" s="132">
        <v>1.1418306E-2</v>
      </c>
      <c r="V926" s="132">
        <v>5.2688183999999998</v>
      </c>
      <c r="W926" s="164">
        <v>1.2582912000000001E-5</v>
      </c>
      <c r="X926" s="132">
        <v>0.10162478</v>
      </c>
      <c r="Y926" s="164">
        <v>3.9977573999999997E-6</v>
      </c>
      <c r="Z926" s="132">
        <v>1.7532174000000001E-2</v>
      </c>
      <c r="AA926" s="164">
        <v>7.9539620000000004E-11</v>
      </c>
      <c r="AC926" s="118">
        <f t="shared" si="496"/>
        <v>0.95471178000000001</v>
      </c>
      <c r="AD926" s="118">
        <f t="shared" si="497"/>
        <v>0.88090723599999998</v>
      </c>
      <c r="AE926" s="118">
        <f t="shared" si="498"/>
        <v>0.36840822000000001</v>
      </c>
      <c r="AF926" s="118">
        <f t="shared" si="499"/>
        <v>0.35089262666940002</v>
      </c>
      <c r="AG926" s="118">
        <f t="shared" si="500"/>
        <v>5.3704431800795396</v>
      </c>
      <c r="AI926" s="69">
        <v>98.689132000000001</v>
      </c>
      <c r="AJ926" s="69">
        <v>72.64622</v>
      </c>
      <c r="AK926" s="69">
        <v>12.618504</v>
      </c>
      <c r="AL926" s="69">
        <v>0</v>
      </c>
      <c r="AM926" s="69">
        <v>3.0010145000000001</v>
      </c>
      <c r="AN926" s="69">
        <v>7.3158957999999998</v>
      </c>
      <c r="AO926" s="69">
        <v>3.1074988000000001</v>
      </c>
      <c r="AQ926" s="116">
        <v>0.24073453</v>
      </c>
      <c r="AR926" s="116">
        <v>0.23027995000000001</v>
      </c>
      <c r="AS926" s="116">
        <v>6.8477195999999997E-3</v>
      </c>
      <c r="AT926" s="116">
        <v>3.6068649999999999E-3</v>
      </c>
      <c r="AU926" s="150">
        <f t="shared" si="501"/>
        <v>1.3805752384209809E-5</v>
      </c>
      <c r="AV926" s="150">
        <f t="shared" si="502"/>
        <v>2.532440658497429E-8</v>
      </c>
      <c r="AW926" s="163">
        <f t="shared" si="503"/>
        <v>0.50516317020000001</v>
      </c>
      <c r="AX926" s="196">
        <v>5.9065528000000002E-6</v>
      </c>
      <c r="AY926" s="196">
        <v>1.7821498000000001E-8</v>
      </c>
      <c r="AZ926" s="196">
        <v>4.8690867999999998E-13</v>
      </c>
      <c r="BA926" s="196">
        <v>4.8098023999999999E-13</v>
      </c>
      <c r="BB926" s="196">
        <v>2.9569392E-17</v>
      </c>
      <c r="BC926" s="196">
        <v>4.2467332000000001E-9</v>
      </c>
      <c r="BD926" s="196">
        <v>7.1355910000000003E-6</v>
      </c>
      <c r="BE926" s="196">
        <v>8.0872419999999997E-10</v>
      </c>
      <c r="BF926" s="196">
        <v>6.2212324999999996E-9</v>
      </c>
      <c r="BG926" s="196">
        <v>3.4397021000000001E-10</v>
      </c>
      <c r="BH926" s="196">
        <v>1.8560573999999999E-14</v>
      </c>
      <c r="BI926" s="196">
        <v>1.2761666000000001E-10</v>
      </c>
      <c r="BJ926" s="196">
        <v>3.5294711999999999E-13</v>
      </c>
      <c r="BK926" s="196">
        <v>5.0659859999999998E-13</v>
      </c>
      <c r="BL926" s="196">
        <v>5.8531346999999998E-7</v>
      </c>
      <c r="BM926" s="196">
        <v>1.7404790000000001E-7</v>
      </c>
      <c r="BN926" s="196">
        <v>2.8871491000000001E-22</v>
      </c>
      <c r="BO926" s="108">
        <v>1.5227001999999999E-3</v>
      </c>
      <c r="BP926" s="108">
        <v>0.50364047000000001</v>
      </c>
      <c r="BQ926" s="108">
        <v>0</v>
      </c>
      <c r="BR926" s="108">
        <v>0</v>
      </c>
      <c r="BS926" s="108">
        <v>0</v>
      </c>
      <c r="BU926" s="69">
        <v>8.2147961999999998E-4</v>
      </c>
      <c r="BV926" s="172">
        <v>4.5499077000000003E-5</v>
      </c>
      <c r="BW926" s="69">
        <v>1.7746598000000001E-4</v>
      </c>
      <c r="BX926" s="172">
        <v>1.5890616E-6</v>
      </c>
      <c r="BY926" s="69">
        <v>1.8700394E-4</v>
      </c>
      <c r="BZ926" s="172">
        <v>1.7538099999999999E-6</v>
      </c>
      <c r="CA926" s="172">
        <v>8.9499218000000008E-6</v>
      </c>
      <c r="CB926" s="172">
        <v>1.3087420000000001E-5</v>
      </c>
      <c r="CC926" s="69">
        <v>1.6447947999999999E-4</v>
      </c>
      <c r="CD926" s="172">
        <v>9.5075703999999999E-5</v>
      </c>
      <c r="CE926" s="172">
        <v>8.3846086000000002E-14</v>
      </c>
      <c r="CF926" s="172">
        <v>6.3845619999999998E-19</v>
      </c>
      <c r="CG926" s="172">
        <v>5.4819235999999999E-15</v>
      </c>
      <c r="CH926" s="172">
        <v>2.1429162000000001E-5</v>
      </c>
      <c r="CI926" s="69">
        <v>1.0344286E-4</v>
      </c>
      <c r="CJ926" s="172">
        <v>1.7032043999999999E-6</v>
      </c>
      <c r="CK926" s="69">
        <v>0</v>
      </c>
      <c r="CM926" s="197">
        <v>6.4663986999999998E-15</v>
      </c>
      <c r="CN926" s="198">
        <v>6.3646909999999997</v>
      </c>
      <c r="CO926" s="198">
        <v>5.0660274999999998E-2</v>
      </c>
      <c r="CP926" s="198">
        <v>2.970942E-2</v>
      </c>
      <c r="CQ926" s="197">
        <v>7.5688250000000003E-8</v>
      </c>
      <c r="CR926" s="197">
        <v>4.3287378999999996E-6</v>
      </c>
      <c r="CS926" s="198">
        <v>5.6985465000000003E-3</v>
      </c>
      <c r="CT926" s="198">
        <v>0.59884126999999998</v>
      </c>
      <c r="CU926" s="198">
        <v>2.2844605E-4</v>
      </c>
      <c r="CV926" s="198">
        <v>2.7941861000000002E-3</v>
      </c>
      <c r="CX926" s="166"/>
    </row>
    <row r="927" spans="1:103" ht="14.4">
      <c r="A927" t="s">
        <v>732</v>
      </c>
      <c r="B927" s="85" t="s">
        <v>527</v>
      </c>
      <c r="C927" s="113" t="str">
        <f t="shared" si="504"/>
        <v>A.100.40.106</v>
      </c>
      <c r="D927" s="9" t="s">
        <v>1256</v>
      </c>
      <c r="E927" s="112" t="s">
        <v>362</v>
      </c>
      <c r="F927" s="115" t="str">
        <f t="shared" si="505"/>
        <v>SmCo (1:5) magnet, 20 MGOe</v>
      </c>
      <c r="G927" s="143">
        <f t="shared" si="516"/>
        <v>53.322876666666666</v>
      </c>
      <c r="I927" s="118">
        <f t="shared" si="517"/>
        <v>89.548006059095499</v>
      </c>
      <c r="K927" s="161">
        <f t="shared" si="518"/>
        <v>6.0494012000000001</v>
      </c>
      <c r="L927" s="161">
        <f t="shared" si="519"/>
        <v>6.5169237290900002</v>
      </c>
      <c r="M927" s="162">
        <f t="shared" si="520"/>
        <v>68.983249630005503</v>
      </c>
      <c r="N927" s="161">
        <v>7.9984314999999997</v>
      </c>
      <c r="O927" s="132">
        <v>4.4118594</v>
      </c>
      <c r="P927" s="132">
        <v>1.4880138999999999</v>
      </c>
      <c r="Q927" s="132">
        <v>1.0727732999999999</v>
      </c>
      <c r="R927" s="132">
        <v>2.0510529000000002</v>
      </c>
      <c r="S927" s="132">
        <v>1.6286552999999999</v>
      </c>
      <c r="T927" s="132">
        <v>1.2969196999999999</v>
      </c>
      <c r="U927" s="132">
        <v>0.61662477999999998</v>
      </c>
      <c r="V927" s="132">
        <v>67.095083000000002</v>
      </c>
      <c r="W927" s="132">
        <v>3.2317248999999998E-4</v>
      </c>
      <c r="X927" s="132">
        <v>1.1406144</v>
      </c>
      <c r="Y927" s="132">
        <v>1.024766E-4</v>
      </c>
      <c r="Z927" s="132">
        <v>0.74755223000000004</v>
      </c>
      <c r="AA927" s="164">
        <v>5.4951021000000003E-12</v>
      </c>
      <c r="AC927" s="118">
        <f t="shared" si="496"/>
        <v>7.9984314999999997</v>
      </c>
      <c r="AD927" s="118">
        <f t="shared" si="497"/>
        <v>12.56589928</v>
      </c>
      <c r="AE927" s="118">
        <f t="shared" si="498"/>
        <v>7.26405031</v>
      </c>
      <c r="AF927" s="118">
        <f t="shared" si="499"/>
        <v>6.5169237290900002</v>
      </c>
      <c r="AG927" s="118">
        <f t="shared" si="500"/>
        <v>68.235697400005506</v>
      </c>
      <c r="AI927" s="69">
        <v>522.12992999999994</v>
      </c>
      <c r="AJ927" s="69">
        <v>362.28514999999999</v>
      </c>
      <c r="AK927" s="69">
        <v>141.50566000000001</v>
      </c>
      <c r="AL927" s="69">
        <v>0</v>
      </c>
      <c r="AM927" s="69">
        <v>4.0995188999999996</v>
      </c>
      <c r="AN927" s="69">
        <v>9.9979890999999999</v>
      </c>
      <c r="AO927" s="69">
        <v>4.2416204000000004</v>
      </c>
      <c r="AQ927" s="116">
        <v>10.064511</v>
      </c>
      <c r="AR927" s="116">
        <v>9.9536016000000007</v>
      </c>
      <c r="AS927" s="116">
        <v>8.1787114999999994E-2</v>
      </c>
      <c r="AT927" s="116">
        <v>2.9122490000000001E-2</v>
      </c>
      <c r="AU927" s="150">
        <f t="shared" si="501"/>
        <v>5.9673869832144069E-4</v>
      </c>
      <c r="AV927" s="150">
        <f t="shared" si="502"/>
        <v>3.0246714919443516E-7</v>
      </c>
      <c r="AW927" s="163">
        <f t="shared" si="503"/>
        <v>4.0787802099999997</v>
      </c>
      <c r="AX927" s="196">
        <v>4.9483632999999999E-5</v>
      </c>
      <c r="AY927" s="196">
        <v>1.4930406999999999E-7</v>
      </c>
      <c r="AZ927" s="196">
        <v>4.0792003E-12</v>
      </c>
      <c r="BA927" s="196">
        <v>2.6804057000000001E-15</v>
      </c>
      <c r="BB927" s="196">
        <v>7.6030569000000001E-16</v>
      </c>
      <c r="BC927" s="196">
        <v>3.1011318000000001E-8</v>
      </c>
      <c r="BD927" s="108">
        <v>1.1809254E-4</v>
      </c>
      <c r="BE927" s="196">
        <v>6.8537796999999998E-9</v>
      </c>
      <c r="BF927" s="196">
        <v>1.1297435E-7</v>
      </c>
      <c r="BG927" s="196">
        <v>1.3090109E-8</v>
      </c>
      <c r="BH927" s="196">
        <v>9.4127819000000004E-17</v>
      </c>
      <c r="BI927" s="196">
        <v>1.9845364E-8</v>
      </c>
      <c r="BJ927" s="196">
        <v>2.4145268000000003E-10</v>
      </c>
      <c r="BK927" s="196">
        <v>1.5394452000000001E-10</v>
      </c>
      <c r="BL927" s="108">
        <v>4.1117752000000002E-4</v>
      </c>
      <c r="BM927" s="196">
        <v>1.7953994000000001E-5</v>
      </c>
      <c r="BN927" s="196">
        <v>7.4236085000000003E-21</v>
      </c>
      <c r="BO927" s="108">
        <v>0.76006030999999996</v>
      </c>
      <c r="BP927" s="108">
        <v>3.3187199000000001</v>
      </c>
      <c r="BQ927" s="108">
        <v>0</v>
      </c>
      <c r="BR927" s="108">
        <v>0</v>
      </c>
      <c r="BS927" s="108">
        <v>0</v>
      </c>
      <c r="BU927" s="69">
        <v>9.2455187000000001E-3</v>
      </c>
      <c r="BV927" s="69">
        <v>8.0313618000000002E-4</v>
      </c>
      <c r="BW927" s="69">
        <v>1.4867833000000001E-3</v>
      </c>
      <c r="BX927" s="172">
        <v>7.5054564999999996E-5</v>
      </c>
      <c r="BY927" s="69">
        <v>2.4314813000000002E-3</v>
      </c>
      <c r="BZ927" s="172">
        <v>8.1495979000000003E-6</v>
      </c>
      <c r="CA927" s="69">
        <v>3.4060186999999999E-4</v>
      </c>
      <c r="CB927" s="69">
        <v>1.3455242E-4</v>
      </c>
      <c r="CC927" s="69">
        <v>2.2272416999999998E-3</v>
      </c>
      <c r="CD927" s="69">
        <v>8.599705E-4</v>
      </c>
      <c r="CE927" s="172">
        <v>2.1559001000000002E-12</v>
      </c>
      <c r="CF927" s="172">
        <v>1.6416363E-17</v>
      </c>
      <c r="CG927" s="172">
        <v>1.4095446E-13</v>
      </c>
      <c r="CH927" s="69">
        <v>2.4683479000000002E-4</v>
      </c>
      <c r="CI927" s="69">
        <v>6.2100627000000002E-4</v>
      </c>
      <c r="CJ927" s="172">
        <v>1.0706243E-5</v>
      </c>
      <c r="CK927" s="69">
        <v>0</v>
      </c>
      <c r="CM927" s="197">
        <v>1.6626787E-13</v>
      </c>
      <c r="CN927" s="198">
        <v>53.322873999999999</v>
      </c>
      <c r="CO927" s="198">
        <v>0.1005704</v>
      </c>
      <c r="CP927" s="198">
        <v>0.53000305999999997</v>
      </c>
      <c r="CQ927" s="197">
        <v>3.0283940999999999E-5</v>
      </c>
      <c r="CR927" s="197">
        <v>5.0346114999999997E-5</v>
      </c>
      <c r="CS927" s="198">
        <v>7.8881966999999997E-2</v>
      </c>
      <c r="CT927" s="198">
        <v>355.08348000000001</v>
      </c>
      <c r="CU927" s="198">
        <v>8.6937275999999994E-3</v>
      </c>
      <c r="CV927" s="198">
        <v>2.8310247E-2</v>
      </c>
      <c r="CX927" s="166"/>
    </row>
    <row r="928" spans="1:103" ht="14.4">
      <c r="A928" t="s">
        <v>733</v>
      </c>
      <c r="B928" s="85" t="s">
        <v>527</v>
      </c>
      <c r="C928" s="113" t="str">
        <f t="shared" si="504"/>
        <v>A.100.40.107</v>
      </c>
      <c r="D928" s="9" t="s">
        <v>1256</v>
      </c>
      <c r="E928" s="112" t="s">
        <v>362</v>
      </c>
      <c r="F928" s="115" t="str">
        <f t="shared" si="505"/>
        <v>Nitride magnet (Fe16N2), 20-80 MGOe</v>
      </c>
      <c r="G928" s="143">
        <f t="shared" si="516"/>
        <v>7.2715506666666663</v>
      </c>
      <c r="I928" s="118">
        <f t="shared" si="517"/>
        <v>1.5068311765814684</v>
      </c>
      <c r="K928" s="161">
        <f t="shared" si="518"/>
        <v>4.8348527165049997E-2</v>
      </c>
      <c r="L928" s="161">
        <f t="shared" si="519"/>
        <v>0.16403698941641839</v>
      </c>
      <c r="M928" s="162">
        <f t="shared" si="520"/>
        <v>0.20371306</v>
      </c>
      <c r="N928" s="161">
        <v>1.0907325999999999</v>
      </c>
      <c r="O928" s="132">
        <v>0.10425369</v>
      </c>
      <c r="P928" s="132">
        <v>5.9783296999999999E-2</v>
      </c>
      <c r="Q928" s="132">
        <v>4.5472013999999998E-2</v>
      </c>
      <c r="R928" s="132">
        <v>2.8764056000000001E-3</v>
      </c>
      <c r="S928" s="132">
        <v>0</v>
      </c>
      <c r="T928" s="164">
        <v>1.0756504999999999E-7</v>
      </c>
      <c r="U928" s="164">
        <v>2.4164184000000001E-9</v>
      </c>
      <c r="V928" s="132">
        <v>6.6851740000000007E-2</v>
      </c>
      <c r="W928" s="132">
        <v>0</v>
      </c>
      <c r="X928" s="132">
        <v>0.13686132000000001</v>
      </c>
      <c r="Y928" s="132">
        <v>0</v>
      </c>
      <c r="Z928" s="132">
        <v>0</v>
      </c>
      <c r="AA928" s="132">
        <v>0</v>
      </c>
      <c r="AC928" s="118">
        <f t="shared" si="496"/>
        <v>1.0907325999999999</v>
      </c>
      <c r="AD928" s="118">
        <f t="shared" si="497"/>
        <v>0.2123855165814684</v>
      </c>
      <c r="AE928" s="118">
        <f t="shared" si="498"/>
        <v>0.16403698941641839</v>
      </c>
      <c r="AF928" s="118">
        <f t="shared" si="499"/>
        <v>0.16403698941641839</v>
      </c>
      <c r="AG928" s="118">
        <f t="shared" si="500"/>
        <v>0.20371306</v>
      </c>
      <c r="AI928" s="69">
        <v>110.74843</v>
      </c>
      <c r="AJ928" s="69">
        <v>75.413696999999999</v>
      </c>
      <c r="AK928" s="69">
        <v>17.003983000000002</v>
      </c>
      <c r="AL928" s="69">
        <v>0</v>
      </c>
      <c r="AM928" s="69">
        <v>4.0991875999999996</v>
      </c>
      <c r="AN928" s="69">
        <v>9.9904285999999995</v>
      </c>
      <c r="AO928" s="69">
        <v>4.2411336999999998</v>
      </c>
      <c r="AQ928" s="116">
        <v>0.14748822</v>
      </c>
      <c r="AR928" s="116">
        <v>0.13808150999999999</v>
      </c>
      <c r="AS928" s="116">
        <v>6.1151451000000003E-3</v>
      </c>
      <c r="AT928" s="116">
        <v>3.2915633000000001E-3</v>
      </c>
      <c r="AU928" s="150">
        <f t="shared" si="501"/>
        <v>8.2782679339999999E-6</v>
      </c>
      <c r="AV928" s="150">
        <f t="shared" si="502"/>
        <v>2.2615181910849997E-8</v>
      </c>
      <c r="AW928" s="163">
        <f t="shared" si="503"/>
        <v>0.461003265</v>
      </c>
      <c r="AX928" s="196">
        <v>6.7479993E-6</v>
      </c>
      <c r="AY928" s="196">
        <v>2.0360342999999998E-8</v>
      </c>
      <c r="AZ928" s="196">
        <v>5.5627365E-13</v>
      </c>
      <c r="BA928" s="108">
        <v>0</v>
      </c>
      <c r="BB928" s="108">
        <v>0</v>
      </c>
      <c r="BC928" s="196">
        <v>3.3158340000000002E-9</v>
      </c>
      <c r="BD928" s="196">
        <v>1.5269528E-6</v>
      </c>
      <c r="BE928" s="196">
        <v>5.3955990999999996E-10</v>
      </c>
      <c r="BF928" s="196">
        <v>1.7142069000000001E-9</v>
      </c>
      <c r="BG928" s="108">
        <v>0</v>
      </c>
      <c r="BH928" s="196">
        <v>5.1582720000000003E-13</v>
      </c>
      <c r="BI928" s="108">
        <v>0</v>
      </c>
      <c r="BJ928" s="108">
        <v>0</v>
      </c>
      <c r="BK928" s="108">
        <v>0</v>
      </c>
      <c r="BL928" s="108">
        <v>0</v>
      </c>
      <c r="BM928" s="108">
        <v>0</v>
      </c>
      <c r="BN928" s="108">
        <v>0</v>
      </c>
      <c r="BO928" s="108">
        <v>1.0948955E-2</v>
      </c>
      <c r="BP928" s="108">
        <v>0.45005431000000001</v>
      </c>
      <c r="BQ928" s="108">
        <v>0</v>
      </c>
      <c r="BR928" s="108">
        <v>0</v>
      </c>
      <c r="BS928" s="108">
        <v>0</v>
      </c>
      <c r="BU928" s="69">
        <v>3.5407671000000003E-4</v>
      </c>
      <c r="BV928" s="172">
        <v>1.2645106999999999E-5</v>
      </c>
      <c r="BW928" s="69">
        <v>2.0275014E-4</v>
      </c>
      <c r="BX928" s="172">
        <v>1.0025115999999999E-8</v>
      </c>
      <c r="BY928" s="172">
        <v>1.177839E-5</v>
      </c>
      <c r="BZ928" s="172">
        <v>1.6258834000000001E-6</v>
      </c>
      <c r="CA928" s="69">
        <v>0</v>
      </c>
      <c r="CB928" s="172">
        <v>2.4677411000000001E-6</v>
      </c>
      <c r="CC928" s="69">
        <v>0</v>
      </c>
      <c r="CD928" s="172">
        <v>3.0652098E-8</v>
      </c>
      <c r="CE928" s="69">
        <v>0</v>
      </c>
      <c r="CF928" s="69">
        <v>0</v>
      </c>
      <c r="CG928" s="69">
        <v>0</v>
      </c>
      <c r="CH928" s="172">
        <v>9.3651429000000005E-6</v>
      </c>
      <c r="CI928" s="69">
        <v>1.1196854999999999E-4</v>
      </c>
      <c r="CJ928" s="172">
        <v>1.4350844E-6</v>
      </c>
      <c r="CK928" s="69">
        <v>0</v>
      </c>
      <c r="CM928" s="198">
        <v>0</v>
      </c>
      <c r="CN928" s="198">
        <v>7.2715509999999997</v>
      </c>
      <c r="CO928" s="198">
        <v>7.4961398999999998E-2</v>
      </c>
      <c r="CP928" s="198">
        <v>9.0244959999999999E-3</v>
      </c>
      <c r="CQ928" s="198">
        <v>0</v>
      </c>
      <c r="CR928" s="198">
        <v>0</v>
      </c>
      <c r="CS928" s="198">
        <v>5.2509918000000005E-4</v>
      </c>
      <c r="CT928" s="198">
        <v>0</v>
      </c>
      <c r="CU928" s="198">
        <v>0</v>
      </c>
      <c r="CV928" s="198">
        <v>7.4800851999999997E-4</v>
      </c>
      <c r="CX928" s="166"/>
    </row>
    <row r="929" spans="1:102" ht="14.4">
      <c r="B929" s="85"/>
      <c r="C929" s="113"/>
      <c r="D929" s="1" t="s">
        <v>264</v>
      </c>
      <c r="E929" s="112"/>
      <c r="T929" s="3"/>
      <c r="U929" s="3"/>
      <c r="AC929" s="142"/>
      <c r="AD929" s="142"/>
      <c r="AE929" s="142"/>
      <c r="AF929" s="142"/>
      <c r="AG929" s="142"/>
      <c r="AU929" s="86"/>
      <c r="AV929" s="86"/>
      <c r="AW929" s="86"/>
      <c r="AX929" s="3"/>
      <c r="AY929" s="3"/>
      <c r="AZ929" s="3"/>
      <c r="BC929" s="3"/>
      <c r="BD929" s="3"/>
      <c r="BE929" s="3"/>
      <c r="BF929" s="3"/>
      <c r="BH929" s="3"/>
      <c r="BV929" s="3"/>
      <c r="BX929" s="3"/>
      <c r="BY929" s="3"/>
      <c r="BZ929" s="3"/>
      <c r="CB929" s="3"/>
      <c r="CD929" s="3"/>
      <c r="CH929" s="3"/>
      <c r="CJ929" s="3"/>
    </row>
    <row r="930" spans="1:102" ht="14.4">
      <c r="A930" t="s">
        <v>3064</v>
      </c>
      <c r="B930" s="85" t="s">
        <v>734</v>
      </c>
      <c r="C930" s="113" t="str">
        <f t="shared" si="504"/>
        <v>A.120.01.101</v>
      </c>
      <c r="D930" s="9" t="s">
        <v>264</v>
      </c>
      <c r="E930" s="112" t="s">
        <v>362</v>
      </c>
      <c r="F930" s="115" t="str">
        <f t="shared" si="505"/>
        <v>Recycled paper (testliner and fluting) in Europe</v>
      </c>
      <c r="G930" s="143">
        <f t="shared" ref="G930:G946" si="521">N930/0.15</f>
        <v>0.61680520666666672</v>
      </c>
      <c r="I930" s="118">
        <f t="shared" ref="I930:I946" si="522">K930+L930+M930+N930</f>
        <v>7.163912055323414E-2</v>
      </c>
      <c r="K930" s="161">
        <f t="shared" ref="K930:K946" si="523">Q930+R930+S930+T930</f>
        <v>7.3314186214000002E-3</v>
      </c>
      <c r="L930" s="161">
        <f t="shared" ref="L930:L946" si="524">O930+P930+U930+Y930+W930</f>
        <v>-3.4175618419999998E-2</v>
      </c>
      <c r="M930" s="162">
        <f t="shared" ref="M930:M946" si="525">V930+X930+Z930+AA930</f>
        <v>5.9625393518341419E-3</v>
      </c>
      <c r="N930" s="161">
        <v>9.2520780999999996E-2</v>
      </c>
      <c r="O930" s="132">
        <v>2.9508933000000001E-3</v>
      </c>
      <c r="P930" s="132">
        <v>3.9996375999999997E-3</v>
      </c>
      <c r="Q930" s="132">
        <v>2.7287945999999999E-3</v>
      </c>
      <c r="R930" s="132">
        <v>4.4555319999999999E-3</v>
      </c>
      <c r="S930" s="164">
        <v>4.0478513999999997E-6</v>
      </c>
      <c r="T930" s="132">
        <v>1.4304416999999999E-4</v>
      </c>
      <c r="U930" s="132">
        <v>4.2852682999999997E-4</v>
      </c>
      <c r="V930" s="164">
        <v>9.7860564999999994E-5</v>
      </c>
      <c r="W930" s="132">
        <v>3.3340485E-4</v>
      </c>
      <c r="X930" s="132">
        <v>5.8637257999999996E-3</v>
      </c>
      <c r="Y930" s="132">
        <v>-4.1888081000000001E-2</v>
      </c>
      <c r="Z930" s="164">
        <v>9.5298126999999995E-7</v>
      </c>
      <c r="AA930" s="164">
        <v>5.5641422999999999E-12</v>
      </c>
      <c r="AC930" s="118">
        <f t="shared" si="496"/>
        <v>9.2520780999999996E-2</v>
      </c>
      <c r="AD930" s="118">
        <f t="shared" si="497"/>
        <v>1.4710476351399998E-2</v>
      </c>
      <c r="AE930" s="118">
        <f t="shared" si="498"/>
        <v>7.3800107112699997E-3</v>
      </c>
      <c r="AF930" s="118">
        <f t="shared" si="499"/>
        <v>-3.4175618419999998E-2</v>
      </c>
      <c r="AG930" s="118">
        <f t="shared" si="500"/>
        <v>5.9615863705641415E-3</v>
      </c>
      <c r="AI930" s="69">
        <v>21.911802999999999</v>
      </c>
      <c r="AJ930" s="69">
        <v>21.137243999999999</v>
      </c>
      <c r="AK930" s="69">
        <v>0.34941337</v>
      </c>
      <c r="AL930" s="69">
        <v>0</v>
      </c>
      <c r="AM930" s="69">
        <v>9.8711046999999996E-2</v>
      </c>
      <c r="AN930" s="69">
        <v>0.23770573</v>
      </c>
      <c r="AO930" s="69">
        <v>8.8728287000000003E-2</v>
      </c>
      <c r="AQ930" s="116">
        <v>1.2107486000000001E-2</v>
      </c>
      <c r="AR930" s="116">
        <v>1.1050587000000001E-2</v>
      </c>
      <c r="AS930" s="116">
        <v>5.1301430999999996E-4</v>
      </c>
      <c r="AT930" s="116">
        <v>5.4388457999999997E-4</v>
      </c>
      <c r="AU930" s="150">
        <f t="shared" si="501"/>
        <v>6.6250522359994052E-7</v>
      </c>
      <c r="AV930" s="150">
        <f t="shared" si="502"/>
        <v>1.8972422795355168E-9</v>
      </c>
      <c r="AW930" s="163">
        <f t="shared" si="503"/>
        <v>7.6174310731899994E-2</v>
      </c>
      <c r="AX930" s="196">
        <v>5.7876925000000002E-7</v>
      </c>
      <c r="AY930" s="196">
        <v>1.7465352E-9</v>
      </c>
      <c r="AZ930" s="196">
        <v>4.7707336999999999E-14</v>
      </c>
      <c r="BA930" s="196">
        <v>2.7140822000000001E-15</v>
      </c>
      <c r="BB930" s="196">
        <v>7.6985813999999999E-16</v>
      </c>
      <c r="BC930" s="196">
        <v>3.5123087999999998E-10</v>
      </c>
      <c r="BD930" s="196">
        <v>8.3299767E-8</v>
      </c>
      <c r="BE930" s="196">
        <v>5.058733E-11</v>
      </c>
      <c r="BF930" s="196">
        <v>9.1095502000000002E-11</v>
      </c>
      <c r="BG930" s="196">
        <v>3.8102186000000003E-12</v>
      </c>
      <c r="BH930" s="196">
        <v>2.2821881E-14</v>
      </c>
      <c r="BI930" s="196">
        <v>2.3888624000000002E-12</v>
      </c>
      <c r="BJ930" s="196">
        <v>2.5155408000000001E-12</v>
      </c>
      <c r="BK930" s="196">
        <v>2.3909651E-13</v>
      </c>
      <c r="BL930" s="196">
        <v>4.33332E-12</v>
      </c>
      <c r="BM930" s="196">
        <v>8.0638916E-11</v>
      </c>
      <c r="BN930" s="196">
        <v>7.5168784000000006E-21</v>
      </c>
      <c r="BO930" s="196">
        <v>3.9317319000000001E-6</v>
      </c>
      <c r="BP930" s="108">
        <v>7.6170378999999996E-2</v>
      </c>
      <c r="BQ930" s="108">
        <v>0</v>
      </c>
      <c r="BR930" s="108">
        <v>0</v>
      </c>
      <c r="BS930" s="108">
        <v>0</v>
      </c>
      <c r="BU930" s="172">
        <v>4.5780091999999997E-5</v>
      </c>
      <c r="BV930" s="172">
        <v>7.4078438999999998E-7</v>
      </c>
      <c r="BW930" s="172">
        <v>1.7198166000000001E-5</v>
      </c>
      <c r="BX930" s="172">
        <v>5.0392670000000001E-8</v>
      </c>
      <c r="BY930" s="172">
        <v>6.6031059000000004E-7</v>
      </c>
      <c r="BZ930" s="172">
        <v>2.8960504000000002E-7</v>
      </c>
      <c r="CA930" s="172">
        <v>7.0654591999999998E-11</v>
      </c>
      <c r="CB930" s="172">
        <v>3.3689196999999999E-7</v>
      </c>
      <c r="CC930" s="172">
        <v>1.0186749E-8</v>
      </c>
      <c r="CD930" s="172">
        <v>9.9139858000000001E-8</v>
      </c>
      <c r="CE930" s="172">
        <v>2.1829867999999999E-12</v>
      </c>
      <c r="CF930" s="172">
        <v>1.6622618E-17</v>
      </c>
      <c r="CG930" s="172">
        <v>1.4272540999999999E-13</v>
      </c>
      <c r="CH930" s="172">
        <v>5.4950273999999998E-7</v>
      </c>
      <c r="CI930" s="172">
        <v>2.5811782999999999E-5</v>
      </c>
      <c r="CJ930" s="172">
        <v>3.3256753999999999E-8</v>
      </c>
      <c r="CK930" s="69">
        <v>0</v>
      </c>
      <c r="CM930" s="197">
        <v>1.6835685E-13</v>
      </c>
      <c r="CN930" s="198">
        <v>0.61148022999999996</v>
      </c>
      <c r="CO930" s="198">
        <v>9.2183853999999992E-3</v>
      </c>
      <c r="CP930" s="198">
        <v>5.5748259999999997E-4</v>
      </c>
      <c r="CQ930" s="197">
        <v>2.4977326999999999E-11</v>
      </c>
      <c r="CR930" s="197">
        <v>2.9504472999999998E-9</v>
      </c>
      <c r="CS930" s="197">
        <v>2.1925436E-5</v>
      </c>
      <c r="CT930" s="198">
        <v>1.2406581000000001</v>
      </c>
      <c r="CU930" s="197">
        <v>2.5549695999999999E-6</v>
      </c>
      <c r="CV930" s="197">
        <v>8.5836819000000003E-5</v>
      </c>
      <c r="CX930" s="166"/>
    </row>
    <row r="931" spans="1:102" ht="14.4">
      <c r="A931" t="s">
        <v>3065</v>
      </c>
      <c r="B931" s="85" t="s">
        <v>734</v>
      </c>
      <c r="C931" s="113" t="str">
        <f t="shared" si="504"/>
        <v>A.120.01.102</v>
      </c>
      <c r="D931" s="9" t="s">
        <v>264</v>
      </c>
      <c r="E931" s="112" t="s">
        <v>362</v>
      </c>
      <c r="F931" s="115" t="str">
        <f t="shared" si="505"/>
        <v>Brown paper (kraft liner)</v>
      </c>
      <c r="G931" s="143">
        <f t="shared" si="521"/>
        <v>0.31473998666666664</v>
      </c>
      <c r="I931" s="118">
        <f t="shared" si="522"/>
        <v>7.5676974685078252E-2</v>
      </c>
      <c r="K931" s="161">
        <f t="shared" si="523"/>
        <v>8.0767821722000002E-3</v>
      </c>
      <c r="L931" s="161">
        <f t="shared" si="524"/>
        <v>1.2499556090000001E-2</v>
      </c>
      <c r="M931" s="162">
        <f t="shared" si="525"/>
        <v>7.8896384228782472E-3</v>
      </c>
      <c r="N931" s="161">
        <v>4.7210997999999997E-2</v>
      </c>
      <c r="O931" s="132">
        <v>3.7526655999999999E-3</v>
      </c>
      <c r="P931" s="132">
        <v>8.0238518000000005E-3</v>
      </c>
      <c r="Q931" s="132">
        <v>6.1934948000000002E-3</v>
      </c>
      <c r="R931" s="132">
        <v>1.7863973E-3</v>
      </c>
      <c r="S931" s="164">
        <v>2.8668942000000002E-6</v>
      </c>
      <c r="T931" s="164">
        <v>9.4023177999999998E-5</v>
      </c>
      <c r="U931" s="132">
        <v>1.4809725000000001E-4</v>
      </c>
      <c r="V931" s="132">
        <v>1.5087050999999999E-4</v>
      </c>
      <c r="W931" s="132">
        <v>4.3535024E-4</v>
      </c>
      <c r="X931" s="132">
        <v>7.7375166E-3</v>
      </c>
      <c r="Y931" s="132">
        <v>1.3959120000000001E-4</v>
      </c>
      <c r="Z931" s="164">
        <v>1.2513055E-6</v>
      </c>
      <c r="AA931" s="164">
        <v>7.3782477999999995E-12</v>
      </c>
      <c r="AC931" s="118">
        <f t="shared" si="496"/>
        <v>4.7210997999999997E-2</v>
      </c>
      <c r="AD931" s="118">
        <f t="shared" si="497"/>
        <v>2.0001396822199997E-2</v>
      </c>
      <c r="AE931" s="118">
        <f t="shared" si="498"/>
        <v>1.1925865955499999E-2</v>
      </c>
      <c r="AF931" s="118">
        <f t="shared" si="499"/>
        <v>1.2499556090000001E-2</v>
      </c>
      <c r="AG931" s="118">
        <f t="shared" si="500"/>
        <v>7.8883871173782479E-3</v>
      </c>
      <c r="AI931" s="69">
        <v>8.3475774999999999</v>
      </c>
      <c r="AJ931" s="69">
        <v>7.2543880999999999</v>
      </c>
      <c r="AK931" s="69">
        <v>0.51774785999999995</v>
      </c>
      <c r="AL931" s="69">
        <v>0</v>
      </c>
      <c r="AM931" s="69">
        <v>0.12778707</v>
      </c>
      <c r="AN931" s="69">
        <v>0.31829654000000002</v>
      </c>
      <c r="AO931" s="69">
        <v>0.12935790999999999</v>
      </c>
      <c r="AQ931" s="116">
        <v>7.99126E-3</v>
      </c>
      <c r="AR931" s="116">
        <v>7.4480906000000003E-3</v>
      </c>
      <c r="AS931" s="116">
        <v>3.1663790000000002E-4</v>
      </c>
      <c r="AT931" s="116">
        <v>2.2653151E-4</v>
      </c>
      <c r="AU931" s="150">
        <f t="shared" si="501"/>
        <v>4.4652821109414886E-7</v>
      </c>
      <c r="AV931" s="150">
        <f t="shared" si="502"/>
        <v>1.1709981492160801E-9</v>
      </c>
      <c r="AW931" s="163">
        <f t="shared" si="503"/>
        <v>3.1727101826400005E-2</v>
      </c>
      <c r="AX931" s="196">
        <v>2.9364391000000002E-7</v>
      </c>
      <c r="AY931" s="196">
        <v>8.8605563000000001E-10</v>
      </c>
      <c r="AZ931" s="196">
        <v>2.4205727000000001E-14</v>
      </c>
      <c r="BA931" s="196">
        <v>2.4043148999999999E-13</v>
      </c>
      <c r="BB931" s="196">
        <v>1.0208589E-15</v>
      </c>
      <c r="BC931" s="196">
        <v>8.8382531000000003E-10</v>
      </c>
      <c r="BD931" s="196">
        <v>1.5195736E-7</v>
      </c>
      <c r="BE931" s="196">
        <v>1.2593750000000001E-10</v>
      </c>
      <c r="BF931" s="196">
        <v>1.5272769E-10</v>
      </c>
      <c r="BG931" s="196">
        <v>4.9863035999999999E-12</v>
      </c>
      <c r="BH931" s="196">
        <v>1.2866208E-16</v>
      </c>
      <c r="BI931" s="196">
        <v>5.8698910999999998E-13</v>
      </c>
      <c r="BJ931" s="196">
        <v>6.0378082000000001E-13</v>
      </c>
      <c r="BK931" s="196">
        <v>5.9318231000000003E-14</v>
      </c>
      <c r="BL931" s="196">
        <v>2.5198727999999998E-12</v>
      </c>
      <c r="BM931" s="196">
        <v>4.0354458999999997E-11</v>
      </c>
      <c r="BN931" s="196">
        <v>1.6603066E-14</v>
      </c>
      <c r="BO931" s="196">
        <v>5.8688263999999997E-6</v>
      </c>
      <c r="BP931" s="108">
        <v>3.1721233000000001E-2</v>
      </c>
      <c r="BQ931" s="108">
        <v>0</v>
      </c>
      <c r="BR931" s="108">
        <v>0</v>
      </c>
      <c r="BS931" s="108">
        <v>0</v>
      </c>
      <c r="BU931" s="172">
        <v>2.4003119999999999E-5</v>
      </c>
      <c r="BV931" s="172">
        <v>1.3415038999999999E-6</v>
      </c>
      <c r="BW931" s="172">
        <v>8.7757859999999999E-6</v>
      </c>
      <c r="BX931" s="172">
        <v>1.7498950000000001E-8</v>
      </c>
      <c r="BY931" s="172">
        <v>1.7367017000000001E-6</v>
      </c>
      <c r="BZ931" s="172">
        <v>5.6734476000000001E-7</v>
      </c>
      <c r="CA931" s="172">
        <v>9.2369255999999997E-11</v>
      </c>
      <c r="CB931" s="172">
        <v>8.6131376999999999E-7</v>
      </c>
      <c r="CC931" s="172">
        <v>7.9015119000000001E-9</v>
      </c>
      <c r="CD931" s="172">
        <v>6.5189847000000004E-8</v>
      </c>
      <c r="CE931" s="172">
        <v>2.8947169999999999E-12</v>
      </c>
      <c r="CF931" s="172">
        <v>3.6715562000000001E-11</v>
      </c>
      <c r="CG931" s="172">
        <v>4.3322946999999998E-10</v>
      </c>
      <c r="CH931" s="172">
        <v>1.2193709E-6</v>
      </c>
      <c r="CI931" s="172">
        <v>9.3635034000000007E-6</v>
      </c>
      <c r="CJ931" s="172">
        <v>4.6439682999999999E-8</v>
      </c>
      <c r="CK931" s="69">
        <v>0</v>
      </c>
      <c r="CM931" s="197">
        <v>3.6675439000000001E-10</v>
      </c>
      <c r="CN931" s="198">
        <v>0.31343191999999997</v>
      </c>
      <c r="CO931" s="198">
        <v>2.3925015000000001E-2</v>
      </c>
      <c r="CP931" s="198">
        <v>1.0479160999999999E-3</v>
      </c>
      <c r="CQ931" s="197">
        <v>2.1311984E-11</v>
      </c>
      <c r="CR931" s="197">
        <v>2.5150197999999998E-9</v>
      </c>
      <c r="CS931" s="197">
        <v>4.9705849000000002E-5</v>
      </c>
      <c r="CT931" s="198">
        <v>0.29789795000000002</v>
      </c>
      <c r="CU931" s="197">
        <v>3.3436015999999999E-6</v>
      </c>
      <c r="CV931" s="198">
        <v>1.9960647000000001E-4</v>
      </c>
      <c r="CX931" s="166"/>
    </row>
    <row r="932" spans="1:102" ht="14.4">
      <c r="A932" t="s">
        <v>3066</v>
      </c>
      <c r="B932" s="85" t="s">
        <v>734</v>
      </c>
      <c r="C932" s="113" t="str">
        <f t="shared" si="504"/>
        <v>A.120.01.103</v>
      </c>
      <c r="D932" s="9" t="s">
        <v>264</v>
      </c>
      <c r="E932" s="112" t="s">
        <v>361</v>
      </c>
      <c r="F932" s="115" t="str">
        <f t="shared" si="505"/>
        <v>Brown paper (kraft liner) 70 gr/m2</v>
      </c>
      <c r="G932" s="143">
        <f t="shared" si="521"/>
        <v>2.2031799333333334E-2</v>
      </c>
      <c r="I932" s="118">
        <f t="shared" si="522"/>
        <v>5.2973882610034776E-3</v>
      </c>
      <c r="K932" s="161">
        <f t="shared" si="523"/>
        <v>5.6537475500000002E-4</v>
      </c>
      <c r="L932" s="161">
        <f t="shared" si="524"/>
        <v>8.7496891909999994E-4</v>
      </c>
      <c r="M932" s="162">
        <f t="shared" si="525"/>
        <v>5.5227468690347741E-4</v>
      </c>
      <c r="N932" s="161">
        <v>3.3047698999999998E-3</v>
      </c>
      <c r="O932" s="132">
        <v>2.6268659000000001E-4</v>
      </c>
      <c r="P932" s="132">
        <v>5.6166962000000001E-4</v>
      </c>
      <c r="Q932" s="132">
        <v>4.3354464E-4</v>
      </c>
      <c r="R932" s="132">
        <v>1.2504781E-4</v>
      </c>
      <c r="S932" s="164">
        <v>2.006826E-7</v>
      </c>
      <c r="T932" s="164">
        <v>6.5816223999999997E-6</v>
      </c>
      <c r="U932" s="164">
        <v>1.0366808000000001E-5</v>
      </c>
      <c r="V932" s="164">
        <v>1.0560935E-5</v>
      </c>
      <c r="W932" s="164">
        <v>3.0474517000000001E-5</v>
      </c>
      <c r="X932" s="132">
        <v>5.4162616000000003E-4</v>
      </c>
      <c r="Y932" s="164">
        <v>9.7713841000000005E-6</v>
      </c>
      <c r="Z932" s="164">
        <v>8.7591386999999994E-8</v>
      </c>
      <c r="AA932" s="164">
        <v>5.1647735000000002E-13</v>
      </c>
      <c r="AC932" s="118">
        <f t="shared" si="496"/>
        <v>3.3047698999999998E-3</v>
      </c>
      <c r="AD932" s="118">
        <f t="shared" si="497"/>
        <v>1.4000977730000003E-3</v>
      </c>
      <c r="AE932" s="118">
        <f t="shared" si="498"/>
        <v>8.3481060938700002E-4</v>
      </c>
      <c r="AF932" s="118">
        <f t="shared" si="499"/>
        <v>8.7496891909999994E-4</v>
      </c>
      <c r="AG932" s="118">
        <f t="shared" si="500"/>
        <v>5.5218709551647742E-4</v>
      </c>
      <c r="AI932" s="69">
        <v>0.58433042000000002</v>
      </c>
      <c r="AJ932" s="69">
        <v>0.50780716999999997</v>
      </c>
      <c r="AK932" s="69">
        <v>3.6242350999999999E-2</v>
      </c>
      <c r="AL932" s="69">
        <v>0</v>
      </c>
      <c r="AM932" s="69">
        <v>8.9450950000000001E-3</v>
      </c>
      <c r="AN932" s="69">
        <v>2.2280758000000001E-2</v>
      </c>
      <c r="AO932" s="69">
        <v>9.0550536999999993E-3</v>
      </c>
      <c r="AQ932" s="116">
        <v>5.5938820000000003E-4</v>
      </c>
      <c r="AR932" s="116">
        <v>5.2136634000000005E-4</v>
      </c>
      <c r="AS932" s="199">
        <v>2.2164652999999999E-5</v>
      </c>
      <c r="AT932" s="199">
        <v>1.5857206000000001E-5</v>
      </c>
      <c r="AU932" s="150">
        <f t="shared" si="501"/>
        <v>3.1256974876864129E-8</v>
      </c>
      <c r="AV932" s="150">
        <f t="shared" si="502"/>
        <v>8.1969870042945788E-11</v>
      </c>
      <c r="AW932" s="163">
        <f t="shared" si="503"/>
        <v>2.22089711785E-3</v>
      </c>
      <c r="AX932" s="196">
        <v>2.0555074000000002E-8</v>
      </c>
      <c r="AY932" s="196">
        <v>6.2023893999999995E-11</v>
      </c>
      <c r="AZ932" s="196">
        <v>1.6944008999999999E-15</v>
      </c>
      <c r="BA932" s="196">
        <v>1.6830204E-14</v>
      </c>
      <c r="BB932" s="196">
        <v>7.1460122999999994E-17</v>
      </c>
      <c r="BC932" s="196">
        <v>6.1867771999999995E-11</v>
      </c>
      <c r="BD932" s="196">
        <v>1.0637014999999999E-8</v>
      </c>
      <c r="BE932" s="196">
        <v>8.8156249999999996E-12</v>
      </c>
      <c r="BF932" s="196">
        <v>1.0690937999999999E-11</v>
      </c>
      <c r="BG932" s="196">
        <v>3.4904125000000001E-13</v>
      </c>
      <c r="BH932" s="196">
        <v>9.0063457999999994E-18</v>
      </c>
      <c r="BI932" s="196">
        <v>4.1089238000000003E-14</v>
      </c>
      <c r="BJ932" s="196">
        <v>4.2264657000000002E-14</v>
      </c>
      <c r="BK932" s="196">
        <v>4.1522760999999996E-15</v>
      </c>
      <c r="BL932" s="196">
        <v>1.763911E-13</v>
      </c>
      <c r="BM932" s="196">
        <v>2.8248121E-12</v>
      </c>
      <c r="BN932" s="196">
        <v>1.1622146E-15</v>
      </c>
      <c r="BO932" s="196">
        <v>4.1081785E-7</v>
      </c>
      <c r="BP932" s="108">
        <v>2.2204862999999999E-3</v>
      </c>
      <c r="BQ932" s="108">
        <v>0</v>
      </c>
      <c r="BR932" s="108">
        <v>0</v>
      </c>
      <c r="BS932" s="108">
        <v>0</v>
      </c>
      <c r="BU932" s="172">
        <v>1.6802184000000001E-6</v>
      </c>
      <c r="BV932" s="172">
        <v>9.3905276000000001E-8</v>
      </c>
      <c r="BW932" s="172">
        <v>6.1430501999999999E-7</v>
      </c>
      <c r="BX932" s="172">
        <v>1.2249264999999999E-9</v>
      </c>
      <c r="BY932" s="172">
        <v>1.2156912000000001E-7</v>
      </c>
      <c r="BZ932" s="172">
        <v>3.9714133E-8</v>
      </c>
      <c r="CA932" s="172">
        <v>6.4658479000000004E-12</v>
      </c>
      <c r="CB932" s="172">
        <v>6.0291963999999997E-8</v>
      </c>
      <c r="CC932" s="172">
        <v>5.5310583E-10</v>
      </c>
      <c r="CD932" s="172">
        <v>4.5632892999999996E-9</v>
      </c>
      <c r="CE932" s="172">
        <v>2.0263018999999999E-13</v>
      </c>
      <c r="CF932" s="172">
        <v>2.5700894000000001E-12</v>
      </c>
      <c r="CG932" s="172">
        <v>3.0326063000000002E-11</v>
      </c>
      <c r="CH932" s="172">
        <v>8.5355961999999995E-8</v>
      </c>
      <c r="CI932" s="172">
        <v>6.5544522999999996E-7</v>
      </c>
      <c r="CJ932" s="172">
        <v>3.2507777999999999E-9</v>
      </c>
      <c r="CK932" s="69">
        <v>0</v>
      </c>
      <c r="CM932" s="197">
        <v>2.5672806999999999E-11</v>
      </c>
      <c r="CN932" s="198">
        <v>2.1940234999999999E-2</v>
      </c>
      <c r="CO932" s="198">
        <v>1.6747509999999999E-3</v>
      </c>
      <c r="CP932" s="197">
        <v>7.3354126000000001E-5</v>
      </c>
      <c r="CQ932" s="197">
        <v>1.4918389E-12</v>
      </c>
      <c r="CR932" s="197">
        <v>1.7605138999999999E-10</v>
      </c>
      <c r="CS932" s="197">
        <v>3.4794094999999998E-6</v>
      </c>
      <c r="CT932" s="198">
        <v>2.0852855999999999E-2</v>
      </c>
      <c r="CU932" s="197">
        <v>2.3405211000000001E-7</v>
      </c>
      <c r="CV932" s="197">
        <v>1.3972453E-5</v>
      </c>
      <c r="CX932" s="166"/>
    </row>
    <row r="933" spans="1:102" ht="14.4">
      <c r="A933" t="s">
        <v>3067</v>
      </c>
      <c r="B933" s="85" t="s">
        <v>734</v>
      </c>
      <c r="C933" s="113" t="str">
        <f t="shared" si="504"/>
        <v>A.120.01.104</v>
      </c>
      <c r="D933" s="9" t="s">
        <v>264</v>
      </c>
      <c r="E933" s="112" t="s">
        <v>362</v>
      </c>
      <c r="F933" s="115" t="str">
        <f t="shared" si="505"/>
        <v>Brown paper (kraft liner) - FSC or wood waste based</v>
      </c>
      <c r="G933" s="143">
        <f t="shared" si="521"/>
        <v>0.31473998666666664</v>
      </c>
      <c r="I933" s="118">
        <f t="shared" si="522"/>
        <v>7.5676974684078246E-2</v>
      </c>
      <c r="K933" s="161">
        <f t="shared" si="523"/>
        <v>8.0767821711999997E-3</v>
      </c>
      <c r="L933" s="161">
        <f t="shared" si="524"/>
        <v>1.2499556090000001E-2</v>
      </c>
      <c r="M933" s="162">
        <f t="shared" si="525"/>
        <v>7.8896384228782472E-3</v>
      </c>
      <c r="N933" s="161">
        <v>4.7210997999999997E-2</v>
      </c>
      <c r="O933" s="132">
        <v>3.7526655999999999E-3</v>
      </c>
      <c r="P933" s="132">
        <v>8.0238518000000005E-3</v>
      </c>
      <c r="Q933" s="132">
        <v>6.1934948000000002E-3</v>
      </c>
      <c r="R933" s="132">
        <v>1.7863973E-3</v>
      </c>
      <c r="S933" s="164">
        <v>2.8668942000000002E-6</v>
      </c>
      <c r="T933" s="164">
        <v>9.4023177000000002E-5</v>
      </c>
      <c r="U933" s="132">
        <v>1.4809725000000001E-4</v>
      </c>
      <c r="V933" s="132">
        <v>1.5087050999999999E-4</v>
      </c>
      <c r="W933" s="132">
        <v>4.3535024E-4</v>
      </c>
      <c r="X933" s="132">
        <v>7.7375166E-3</v>
      </c>
      <c r="Y933" s="132">
        <v>1.3959120000000001E-4</v>
      </c>
      <c r="Z933" s="164">
        <v>1.2513055E-6</v>
      </c>
      <c r="AA933" s="164">
        <v>7.3782477999999995E-12</v>
      </c>
      <c r="AC933" s="118">
        <f t="shared" si="496"/>
        <v>4.7210997999999997E-2</v>
      </c>
      <c r="AD933" s="118">
        <f t="shared" si="497"/>
        <v>2.0001396821199998E-2</v>
      </c>
      <c r="AE933" s="118">
        <f t="shared" si="498"/>
        <v>1.1925865955499999E-2</v>
      </c>
      <c r="AF933" s="118">
        <f t="shared" si="499"/>
        <v>1.2499556090000001E-2</v>
      </c>
      <c r="AG933" s="118">
        <f t="shared" si="500"/>
        <v>7.8883871173782479E-3</v>
      </c>
      <c r="AI933" s="69">
        <v>8.3475774999999999</v>
      </c>
      <c r="AJ933" s="69">
        <v>7.2543880999999999</v>
      </c>
      <c r="AK933" s="69">
        <v>0.51774787</v>
      </c>
      <c r="AL933" s="69">
        <v>0</v>
      </c>
      <c r="AM933" s="69">
        <v>0.12778707</v>
      </c>
      <c r="AN933" s="69">
        <v>0.31829654000000002</v>
      </c>
      <c r="AO933" s="69">
        <v>0.12935790999999999</v>
      </c>
      <c r="AQ933" s="116">
        <v>7.99126E-3</v>
      </c>
      <c r="AR933" s="116">
        <v>7.4480906000000003E-3</v>
      </c>
      <c r="AS933" s="116">
        <v>3.1663790000000002E-4</v>
      </c>
      <c r="AT933" s="116">
        <v>2.2653151E-4</v>
      </c>
      <c r="AU933" s="150">
        <f t="shared" si="501"/>
        <v>4.4652821109414886E-7</v>
      </c>
      <c r="AV933" s="150">
        <f t="shared" si="502"/>
        <v>1.1709981492160801E-9</v>
      </c>
      <c r="AW933" s="163">
        <f t="shared" si="503"/>
        <v>3.1727101826400005E-2</v>
      </c>
      <c r="AX933" s="196">
        <v>2.9364391000000002E-7</v>
      </c>
      <c r="AY933" s="196">
        <v>8.8605563000000001E-10</v>
      </c>
      <c r="AZ933" s="196">
        <v>2.4205727000000001E-14</v>
      </c>
      <c r="BA933" s="196">
        <v>2.4043148999999999E-13</v>
      </c>
      <c r="BB933" s="196">
        <v>1.0208589E-15</v>
      </c>
      <c r="BC933" s="196">
        <v>8.8382531000000003E-10</v>
      </c>
      <c r="BD933" s="196">
        <v>1.5195736E-7</v>
      </c>
      <c r="BE933" s="196">
        <v>1.2593750000000001E-10</v>
      </c>
      <c r="BF933" s="196">
        <v>1.5272769E-10</v>
      </c>
      <c r="BG933" s="196">
        <v>4.9863035999999999E-12</v>
      </c>
      <c r="BH933" s="196">
        <v>1.2866208E-16</v>
      </c>
      <c r="BI933" s="196">
        <v>5.8698910999999998E-13</v>
      </c>
      <c r="BJ933" s="196">
        <v>6.0378082000000001E-13</v>
      </c>
      <c r="BK933" s="196">
        <v>5.9318231000000003E-14</v>
      </c>
      <c r="BL933" s="196">
        <v>2.5198727999999998E-12</v>
      </c>
      <c r="BM933" s="196">
        <v>4.0354458999999997E-11</v>
      </c>
      <c r="BN933" s="196">
        <v>1.6603066E-14</v>
      </c>
      <c r="BO933" s="196">
        <v>5.8688263999999997E-6</v>
      </c>
      <c r="BP933" s="108">
        <v>3.1721233000000001E-2</v>
      </c>
      <c r="BQ933" s="108">
        <v>0</v>
      </c>
      <c r="BR933" s="108">
        <v>0</v>
      </c>
      <c r="BS933" s="108">
        <v>0</v>
      </c>
      <c r="BU933" s="172">
        <v>2.4003119999999999E-5</v>
      </c>
      <c r="BV933" s="172">
        <v>1.3415038999999999E-6</v>
      </c>
      <c r="BW933" s="172">
        <v>8.7757859999999999E-6</v>
      </c>
      <c r="BX933" s="172">
        <v>1.7498950000000001E-8</v>
      </c>
      <c r="BY933" s="172">
        <v>1.7367017000000001E-6</v>
      </c>
      <c r="BZ933" s="172">
        <v>5.6734476000000001E-7</v>
      </c>
      <c r="CA933" s="172">
        <v>9.2369255999999997E-11</v>
      </c>
      <c r="CB933" s="172">
        <v>8.6131376999999999E-7</v>
      </c>
      <c r="CC933" s="172">
        <v>7.9015118000000001E-9</v>
      </c>
      <c r="CD933" s="172">
        <v>6.5189846000000001E-8</v>
      </c>
      <c r="CE933" s="172">
        <v>2.8947169999999999E-12</v>
      </c>
      <c r="CF933" s="172">
        <v>3.6715562000000001E-11</v>
      </c>
      <c r="CG933" s="172">
        <v>4.3322946999999998E-10</v>
      </c>
      <c r="CH933" s="172">
        <v>1.2193709E-6</v>
      </c>
      <c r="CI933" s="172">
        <v>9.3635034000000007E-6</v>
      </c>
      <c r="CJ933" s="172">
        <v>4.6439682999999999E-8</v>
      </c>
      <c r="CK933" s="69">
        <v>0</v>
      </c>
      <c r="CM933" s="197">
        <v>3.6675439000000001E-10</v>
      </c>
      <c r="CN933" s="198">
        <v>0.31343191999999997</v>
      </c>
      <c r="CO933" s="198">
        <v>2.3925015000000001E-2</v>
      </c>
      <c r="CP933" s="198">
        <v>1.0479160999999999E-3</v>
      </c>
      <c r="CQ933" s="197">
        <v>2.1311984E-11</v>
      </c>
      <c r="CR933" s="197">
        <v>2.5150197999999998E-9</v>
      </c>
      <c r="CS933" s="197">
        <v>4.9705849000000002E-5</v>
      </c>
      <c r="CT933" s="198">
        <v>0.29789795000000002</v>
      </c>
      <c r="CU933" s="197">
        <v>3.3436015999999999E-6</v>
      </c>
      <c r="CV933" s="198">
        <v>1.9960647000000001E-4</v>
      </c>
      <c r="CX933" s="166"/>
    </row>
    <row r="934" spans="1:102" ht="14.4">
      <c r="A934" t="s">
        <v>3068</v>
      </c>
      <c r="B934" s="85" t="s">
        <v>734</v>
      </c>
      <c r="C934" s="113" t="str">
        <f t="shared" si="504"/>
        <v>A.120.01.105</v>
      </c>
      <c r="D934" s="9" t="s">
        <v>264</v>
      </c>
      <c r="E934" s="112" t="s">
        <v>362</v>
      </c>
      <c r="F934" s="115" t="str">
        <f t="shared" si="505"/>
        <v>Moulded fibre products</v>
      </c>
      <c r="G934" s="143">
        <f t="shared" si="521"/>
        <v>0.44101572</v>
      </c>
      <c r="I934" s="118">
        <f t="shared" si="522"/>
        <v>5.1221970732378358E-2</v>
      </c>
      <c r="K934" s="161">
        <f t="shared" si="523"/>
        <v>5.2419643938000004E-3</v>
      </c>
      <c r="L934" s="161">
        <f t="shared" si="524"/>
        <v>-2.4435567249999998E-2</v>
      </c>
      <c r="M934" s="162">
        <f t="shared" si="525"/>
        <v>4.2632155885783613E-3</v>
      </c>
      <c r="N934" s="161">
        <v>6.6152357999999994E-2</v>
      </c>
      <c r="O934" s="132">
        <v>2.1098887000000001E-3</v>
      </c>
      <c r="P934" s="132">
        <v>2.8597408999999998E-3</v>
      </c>
      <c r="Q934" s="132">
        <v>1.9510882E-3</v>
      </c>
      <c r="R934" s="132">
        <v>3.1857054000000002E-3</v>
      </c>
      <c r="S934" s="164">
        <v>2.8942137999999998E-6</v>
      </c>
      <c r="T934" s="132">
        <v>1.0227657999999999E-4</v>
      </c>
      <c r="U934" s="132">
        <v>3.0639668000000001E-4</v>
      </c>
      <c r="V934" s="164">
        <v>6.9970303000000005E-5</v>
      </c>
      <c r="W934" s="132">
        <v>2.3838447000000001E-4</v>
      </c>
      <c r="X934" s="132">
        <v>4.1925638999999997E-3</v>
      </c>
      <c r="Y934" s="132">
        <v>-2.9949977999999999E-2</v>
      </c>
      <c r="Z934" s="164">
        <v>6.8138160000000001E-7</v>
      </c>
      <c r="AA934" s="164">
        <v>3.9783616999999998E-12</v>
      </c>
      <c r="AC934" s="118">
        <f t="shared" si="496"/>
        <v>6.6152357999999994E-2</v>
      </c>
      <c r="AD934" s="118">
        <f t="shared" si="497"/>
        <v>1.05179906738E-2</v>
      </c>
      <c r="AE934" s="118">
        <f t="shared" si="498"/>
        <v>5.2767076615999999E-3</v>
      </c>
      <c r="AF934" s="118">
        <f t="shared" si="499"/>
        <v>-2.4435567249999998E-2</v>
      </c>
      <c r="AG934" s="118">
        <f t="shared" si="500"/>
        <v>4.2625342069783616E-3</v>
      </c>
      <c r="AI934" s="69">
        <v>15.666938999999999</v>
      </c>
      <c r="AJ934" s="69">
        <v>15.11313</v>
      </c>
      <c r="AK934" s="69">
        <v>0.24983056000000001</v>
      </c>
      <c r="AL934" s="69">
        <v>0</v>
      </c>
      <c r="AM934" s="69">
        <v>7.0578398000000001E-2</v>
      </c>
      <c r="AN934" s="69">
        <v>0.16995959999999999</v>
      </c>
      <c r="AO934" s="69">
        <v>6.3440725000000003E-2</v>
      </c>
      <c r="AQ934" s="116">
        <v>8.6568524999999993E-3</v>
      </c>
      <c r="AR934" s="116">
        <v>7.9011697999999998E-3</v>
      </c>
      <c r="AS934" s="116">
        <v>3.6680523E-4</v>
      </c>
      <c r="AT934" s="116">
        <v>3.8887747E-4</v>
      </c>
      <c r="AU934" s="150">
        <f t="shared" si="501"/>
        <v>4.7369123171981741E-7</v>
      </c>
      <c r="AV934" s="150">
        <f t="shared" si="502"/>
        <v>1.3565282619963747E-9</v>
      </c>
      <c r="AW934" s="163">
        <f t="shared" si="503"/>
        <v>5.44646321883E-2</v>
      </c>
      <c r="AX934" s="196">
        <v>4.1382001000000002E-7</v>
      </c>
      <c r="AY934" s="196">
        <v>1.2487727000000001E-9</v>
      </c>
      <c r="AZ934" s="196">
        <v>3.4110745999999998E-14</v>
      </c>
      <c r="BA934" s="196">
        <v>1.9405688000000001E-15</v>
      </c>
      <c r="BB934" s="196">
        <v>5.5044856999999996E-16</v>
      </c>
      <c r="BC934" s="196">
        <v>2.5113007999999998E-10</v>
      </c>
      <c r="BD934" s="196">
        <v>5.9559333999999998E-8</v>
      </c>
      <c r="BE934" s="196">
        <v>3.6169941000000001E-11</v>
      </c>
      <c r="BF934" s="196">
        <v>6.5133283999999995E-11</v>
      </c>
      <c r="BG934" s="196">
        <v>2.7243063E-12</v>
      </c>
      <c r="BH934" s="196">
        <v>1.6317645000000001E-14</v>
      </c>
      <c r="BI934" s="196">
        <v>1.7080365999999999E-12</v>
      </c>
      <c r="BJ934" s="196">
        <v>1.7986116999999999E-12</v>
      </c>
      <c r="BK934" s="196">
        <v>1.7095400000000001E-13</v>
      </c>
      <c r="BL934" s="196">
        <v>3.0983237999999998E-12</v>
      </c>
      <c r="BM934" s="196">
        <v>5.7656825E-11</v>
      </c>
      <c r="BN934" s="196">
        <v>5.3745680000000002E-21</v>
      </c>
      <c r="BO934" s="196">
        <v>2.8111883000000002E-6</v>
      </c>
      <c r="BP934" s="108">
        <v>5.4461821000000001E-2</v>
      </c>
      <c r="BQ934" s="108">
        <v>0</v>
      </c>
      <c r="BR934" s="108">
        <v>0</v>
      </c>
      <c r="BS934" s="108">
        <v>0</v>
      </c>
      <c r="BU934" s="172">
        <v>3.2732766E-5</v>
      </c>
      <c r="BV934" s="172">
        <v>5.2966082999999999E-7</v>
      </c>
      <c r="BW934" s="172">
        <v>1.2296689E-5</v>
      </c>
      <c r="BX934" s="172">
        <v>3.6030758999999999E-8</v>
      </c>
      <c r="BY934" s="172">
        <v>4.7212207000000001E-7</v>
      </c>
      <c r="BZ934" s="172">
        <v>2.0706759999999999E-7</v>
      </c>
      <c r="CA934" s="172">
        <v>5.0518032999999999E-11</v>
      </c>
      <c r="CB934" s="172">
        <v>2.4087776E-7</v>
      </c>
      <c r="CC934" s="172">
        <v>7.2835255000000002E-9</v>
      </c>
      <c r="CD934" s="172">
        <v>7.0884997999999995E-8</v>
      </c>
      <c r="CE934" s="172">
        <v>1.5608355000000001E-12</v>
      </c>
      <c r="CF934" s="172">
        <v>1.1885172E-17</v>
      </c>
      <c r="CG934" s="172">
        <v>1.0204866000000001E-13</v>
      </c>
      <c r="CH934" s="172">
        <v>3.9289446E-7</v>
      </c>
      <c r="CI934" s="172">
        <v>1.8455425000000001E-5</v>
      </c>
      <c r="CJ934" s="172">
        <v>2.3778578999999999E-8</v>
      </c>
      <c r="CK934" s="69">
        <v>0</v>
      </c>
      <c r="CM934" s="197">
        <v>1.2037514999999999E-13</v>
      </c>
      <c r="CN934" s="198">
        <v>0.43720837000000001</v>
      </c>
      <c r="CO934" s="198">
        <v>6.5911455000000002E-3</v>
      </c>
      <c r="CP934" s="198">
        <v>3.9860005E-4</v>
      </c>
      <c r="CQ934" s="197">
        <v>1.7858788999999999E-11</v>
      </c>
      <c r="CR934" s="197">
        <v>2.1095698000000001E-9</v>
      </c>
      <c r="CS934" s="197">
        <v>1.5676687E-5</v>
      </c>
      <c r="CT934" s="198">
        <v>0.88707051000000003</v>
      </c>
      <c r="CU934" s="197">
        <v>1.8268032999999999E-6</v>
      </c>
      <c r="CV934" s="197">
        <v>6.1373324999999999E-5</v>
      </c>
      <c r="CX934" s="166"/>
    </row>
    <row r="935" spans="1:102" ht="14.4">
      <c r="A935" t="s">
        <v>3069</v>
      </c>
      <c r="B935" s="85" t="s">
        <v>734</v>
      </c>
      <c r="C935" s="113" t="str">
        <f t="shared" si="504"/>
        <v>A.120.01.106</v>
      </c>
      <c r="D935" s="9" t="s">
        <v>264</v>
      </c>
      <c r="E935" s="112" t="s">
        <v>362</v>
      </c>
      <c r="F935" s="115" t="str">
        <f t="shared" si="505"/>
        <v>Office paper woodfree uncoated bleached -  FSC or waste wood based</v>
      </c>
      <c r="G935" s="143">
        <f t="shared" si="521"/>
        <v>0.35904637333333334</v>
      </c>
      <c r="I935" s="118">
        <f t="shared" si="522"/>
        <v>8.3995863495647596E-2</v>
      </c>
      <c r="K935" s="161">
        <f t="shared" si="523"/>
        <v>8.2864501358000005E-3</v>
      </c>
      <c r="L935" s="161">
        <f t="shared" si="524"/>
        <v>1.3440878099999998E-2</v>
      </c>
      <c r="M935" s="162">
        <f t="shared" si="525"/>
        <v>8.4115792598476024E-3</v>
      </c>
      <c r="N935" s="161">
        <v>5.3856955999999997E-2</v>
      </c>
      <c r="O935" s="132">
        <v>4.1861674999999999E-3</v>
      </c>
      <c r="P935" s="132">
        <v>8.2329428999999999E-3</v>
      </c>
      <c r="Q935" s="132">
        <v>6.338532E-3</v>
      </c>
      <c r="R935" s="132">
        <v>1.8072511E-3</v>
      </c>
      <c r="S935" s="164">
        <v>3.2664757999999999E-6</v>
      </c>
      <c r="T935" s="132">
        <v>1.3740055999999999E-4</v>
      </c>
      <c r="U935" s="132">
        <v>4.3388678E-4</v>
      </c>
      <c r="V935" s="132">
        <v>1.6704384E-4</v>
      </c>
      <c r="W935" s="132">
        <v>4.4530583E-4</v>
      </c>
      <c r="X935" s="132">
        <v>8.2432615999999993E-3</v>
      </c>
      <c r="Y935" s="132">
        <v>1.4257509E-4</v>
      </c>
      <c r="Z935" s="164">
        <v>1.2738124000000001E-6</v>
      </c>
      <c r="AA935" s="164">
        <v>7.4476033000000002E-12</v>
      </c>
      <c r="AC935" s="118">
        <f t="shared" si="496"/>
        <v>5.3856955999999997E-2</v>
      </c>
      <c r="AD935" s="118">
        <f t="shared" si="497"/>
        <v>2.1139447315799999E-2</v>
      </c>
      <c r="AE935" s="118">
        <f t="shared" si="498"/>
        <v>1.2854270992399998E-2</v>
      </c>
      <c r="AF935" s="118">
        <f t="shared" si="499"/>
        <v>1.3440878099999999E-2</v>
      </c>
      <c r="AG935" s="118">
        <f t="shared" si="500"/>
        <v>8.4103054474476031E-3</v>
      </c>
      <c r="AI935" s="69">
        <v>8.9866551000000001</v>
      </c>
      <c r="AJ935" s="69">
        <v>7.8076203</v>
      </c>
      <c r="AK935" s="69">
        <v>0.54193981000000002</v>
      </c>
      <c r="AL935" s="69">
        <v>0</v>
      </c>
      <c r="AM935" s="69">
        <v>0.14776868000000001</v>
      </c>
      <c r="AN935" s="69">
        <v>0.35248710999999999</v>
      </c>
      <c r="AO935" s="69">
        <v>0.13683925</v>
      </c>
      <c r="AQ935" s="116">
        <v>8.9010845999999994E-3</v>
      </c>
      <c r="AR935" s="116">
        <v>8.2891278000000006E-3</v>
      </c>
      <c r="AS935" s="116">
        <v>3.5495158000000001E-4</v>
      </c>
      <c r="AT935" s="116">
        <v>2.5700524E-4</v>
      </c>
      <c r="AU935" s="150">
        <f t="shared" si="501"/>
        <v>4.9695010340377512E-7</v>
      </c>
      <c r="AV935" s="150">
        <f t="shared" si="502"/>
        <v>1.31269072786699E-9</v>
      </c>
      <c r="AW935" s="163">
        <f t="shared" si="503"/>
        <v>3.5995131380399996E-2</v>
      </c>
      <c r="AX935" s="196">
        <v>3.3476927000000002E-7</v>
      </c>
      <c r="AY935" s="196">
        <v>1.0101410999999999E-9</v>
      </c>
      <c r="AZ935" s="196">
        <v>2.7595904999999999E-14</v>
      </c>
      <c r="BA935" s="196">
        <v>2.8825532000000001E-13</v>
      </c>
      <c r="BB935" s="196">
        <v>1.0304550000000001E-15</v>
      </c>
      <c r="BC935" s="196">
        <v>8.9920675999999998E-10</v>
      </c>
      <c r="BD935" s="196">
        <v>1.6119203000000001E-7</v>
      </c>
      <c r="BE935" s="196">
        <v>1.2824212999999999E-10</v>
      </c>
      <c r="BF935" s="196">
        <v>1.6317808E-10</v>
      </c>
      <c r="BG935" s="196">
        <v>4.9863873999999998E-12</v>
      </c>
      <c r="BH935" s="196">
        <v>1.3134599000000001E-16</v>
      </c>
      <c r="BI935" s="196">
        <v>2.8153347000000002E-12</v>
      </c>
      <c r="BJ935" s="196">
        <v>2.9968477E-12</v>
      </c>
      <c r="BK935" s="196">
        <v>2.8651774999999999E-13</v>
      </c>
      <c r="BL935" s="196">
        <v>5.1081879999999999E-12</v>
      </c>
      <c r="BM935" s="196">
        <v>8.4199170000000003E-11</v>
      </c>
      <c r="BN935" s="196">
        <v>1.6603066E-14</v>
      </c>
      <c r="BO935" s="196">
        <v>6.3773804000000002E-6</v>
      </c>
      <c r="BP935" s="108">
        <v>3.5988753999999998E-2</v>
      </c>
      <c r="BQ935" s="108">
        <v>0</v>
      </c>
      <c r="BR935" s="108">
        <v>0</v>
      </c>
      <c r="BS935" s="108">
        <v>0</v>
      </c>
      <c r="BU935" s="172">
        <v>2.6191565999999999E-5</v>
      </c>
      <c r="BV935" s="172">
        <v>1.4182790000000001E-6</v>
      </c>
      <c r="BW935" s="172">
        <v>1.0011166E-5</v>
      </c>
      <c r="BX935" s="172">
        <v>5.1007952E-8</v>
      </c>
      <c r="BY935" s="172">
        <v>1.8082859999999999E-6</v>
      </c>
      <c r="BZ935" s="172">
        <v>5.7641452999999998E-7</v>
      </c>
      <c r="CA935" s="172">
        <v>9.4384111000000003E-11</v>
      </c>
      <c r="CB935" s="172">
        <v>8.7578170000000005E-7</v>
      </c>
      <c r="CC935" s="172">
        <v>8.9403692999999996E-9</v>
      </c>
      <c r="CD935" s="172">
        <v>9.4328541E-8</v>
      </c>
      <c r="CE935" s="172">
        <v>2.9219272999999999E-12</v>
      </c>
      <c r="CF935" s="172">
        <v>3.6715563000000001E-11</v>
      </c>
      <c r="CG935" s="172">
        <v>5.4171598000000005E-10</v>
      </c>
      <c r="CH935" s="172">
        <v>1.2511986999999999E-6</v>
      </c>
      <c r="CI935" s="172">
        <v>1.0045217999999999E-5</v>
      </c>
      <c r="CJ935" s="172">
        <v>5.0270551999999997E-8</v>
      </c>
      <c r="CK935" s="69">
        <v>0</v>
      </c>
      <c r="CM935" s="197">
        <v>4.5675649000000001E-10</v>
      </c>
      <c r="CN935" s="198">
        <v>0.35773057000000003</v>
      </c>
      <c r="CO935" s="198">
        <v>2.4251874E-2</v>
      </c>
      <c r="CP935" s="198">
        <v>1.1023996E-3</v>
      </c>
      <c r="CQ935" s="197">
        <v>2.4160763000000001E-11</v>
      </c>
      <c r="CR935" s="197">
        <v>2.8452302000000002E-9</v>
      </c>
      <c r="CS935" s="197">
        <v>5.2882871999999998E-5</v>
      </c>
      <c r="CT935" s="198">
        <v>1.4779176999999999</v>
      </c>
      <c r="CU935" s="197">
        <v>3.3436576000000002E-6</v>
      </c>
      <c r="CV935" s="198">
        <v>2.0294301000000001E-4</v>
      </c>
      <c r="CX935" s="166"/>
    </row>
    <row r="936" spans="1:102" ht="14.4">
      <c r="A936" t="s">
        <v>3070</v>
      </c>
      <c r="B936" s="85" t="s">
        <v>734</v>
      </c>
      <c r="C936" s="113" t="str">
        <f t="shared" si="504"/>
        <v>A.120.01.107</v>
      </c>
      <c r="D936" s="9" t="s">
        <v>264</v>
      </c>
      <c r="E936" s="112" t="s">
        <v>361</v>
      </c>
      <c r="F936" s="115" t="str">
        <f t="shared" si="505"/>
        <v>Office paper woodfree uncoated bleached 80 gr/m2</v>
      </c>
      <c r="G936" s="143">
        <f t="shared" si="521"/>
        <v>2.872371E-2</v>
      </c>
      <c r="I936" s="118">
        <f t="shared" si="522"/>
        <v>6.7196691016558081E-3</v>
      </c>
      <c r="K936" s="161">
        <f t="shared" si="523"/>
        <v>6.6291601306999999E-4</v>
      </c>
      <c r="L936" s="161">
        <f t="shared" si="524"/>
        <v>1.075270246E-3</v>
      </c>
      <c r="M936" s="162">
        <f t="shared" si="525"/>
        <v>6.7292634258580826E-4</v>
      </c>
      <c r="N936" s="161">
        <v>4.3085564999999996E-3</v>
      </c>
      <c r="O936" s="132">
        <v>3.3489339999999998E-4</v>
      </c>
      <c r="P936" s="132">
        <v>6.5863542999999999E-4</v>
      </c>
      <c r="Q936" s="132">
        <v>5.0708255999999999E-4</v>
      </c>
      <c r="R936" s="132">
        <v>1.4458008999999999E-4</v>
      </c>
      <c r="S936" s="164">
        <v>2.6131807E-7</v>
      </c>
      <c r="T936" s="164">
        <v>1.0992045000000001E-5</v>
      </c>
      <c r="U936" s="164">
        <v>3.4710942999999998E-5</v>
      </c>
      <c r="V936" s="164">
        <v>1.3363506999999999E-5</v>
      </c>
      <c r="W936" s="164">
        <v>3.5624465999999998E-5</v>
      </c>
      <c r="X936" s="132">
        <v>6.5946093000000003E-4</v>
      </c>
      <c r="Y936" s="164">
        <v>1.1406007E-5</v>
      </c>
      <c r="Z936" s="164">
        <v>1.0190499E-7</v>
      </c>
      <c r="AA936" s="164">
        <v>5.9580826000000005E-13</v>
      </c>
      <c r="AC936" s="118">
        <f t="shared" si="496"/>
        <v>4.3085564999999996E-3</v>
      </c>
      <c r="AD936" s="118">
        <f t="shared" si="497"/>
        <v>1.6911557860699998E-3</v>
      </c>
      <c r="AE936" s="118">
        <f t="shared" si="498"/>
        <v>1.02834167799E-3</v>
      </c>
      <c r="AF936" s="118">
        <f t="shared" si="499"/>
        <v>1.075270246E-3</v>
      </c>
      <c r="AG936" s="118">
        <f t="shared" si="500"/>
        <v>6.7282443759580826E-4</v>
      </c>
      <c r="AI936" s="69">
        <v>0.71893240999999997</v>
      </c>
      <c r="AJ936" s="69">
        <v>0.62460961999999998</v>
      </c>
      <c r="AK936" s="69">
        <v>4.3355184999999997E-2</v>
      </c>
      <c r="AL936" s="69">
        <v>0</v>
      </c>
      <c r="AM936" s="69">
        <v>1.1821495E-2</v>
      </c>
      <c r="AN936" s="69">
        <v>2.8198969000000001E-2</v>
      </c>
      <c r="AO936" s="69">
        <v>1.0947139999999999E-2</v>
      </c>
      <c r="AQ936" s="116">
        <v>7.1208676999999997E-4</v>
      </c>
      <c r="AR936" s="116">
        <v>6.6313022000000004E-4</v>
      </c>
      <c r="AS936" s="199">
        <v>2.8396125999999999E-5</v>
      </c>
      <c r="AT936" s="199">
        <v>2.0560418999999999E-5</v>
      </c>
      <c r="AU936" s="150">
        <f t="shared" si="501"/>
        <v>3.9756009272501393E-8</v>
      </c>
      <c r="AV936" s="150">
        <f t="shared" si="502"/>
        <v>1.0501525942537901E-10</v>
      </c>
      <c r="AW936" s="163">
        <f t="shared" si="503"/>
        <v>2.8796104904299999E-3</v>
      </c>
      <c r="AX936" s="196">
        <v>2.6781542000000001E-8</v>
      </c>
      <c r="AY936" s="196">
        <v>8.0811289000000004E-11</v>
      </c>
      <c r="AZ936" s="196">
        <v>2.2076724000000002E-15</v>
      </c>
      <c r="BA936" s="196">
        <v>2.3060425000000001E-14</v>
      </c>
      <c r="BB936" s="196">
        <v>8.2436396000000005E-17</v>
      </c>
      <c r="BC936" s="196">
        <v>7.1936540999999999E-11</v>
      </c>
      <c r="BD936" s="196">
        <v>1.2895363000000001E-8</v>
      </c>
      <c r="BE936" s="196">
        <v>1.025937E-11</v>
      </c>
      <c r="BF936" s="196">
        <v>1.3054247E-11</v>
      </c>
      <c r="BG936" s="196">
        <v>3.9891099E-13</v>
      </c>
      <c r="BH936" s="196">
        <v>1.0507678999999999E-17</v>
      </c>
      <c r="BI936" s="196">
        <v>2.2522677E-13</v>
      </c>
      <c r="BJ936" s="196">
        <v>2.3974781999999998E-13</v>
      </c>
      <c r="BK936" s="196">
        <v>2.2921419999999998E-14</v>
      </c>
      <c r="BL936" s="196">
        <v>4.0865503999999998E-13</v>
      </c>
      <c r="BM936" s="196">
        <v>6.7359336E-12</v>
      </c>
      <c r="BN936" s="196">
        <v>1.3282453000000001E-15</v>
      </c>
      <c r="BO936" s="196">
        <v>5.1019043000000002E-7</v>
      </c>
      <c r="BP936" s="108">
        <v>2.8791003E-3</v>
      </c>
      <c r="BQ936" s="108">
        <v>0</v>
      </c>
      <c r="BR936" s="108">
        <v>0</v>
      </c>
      <c r="BS936" s="108">
        <v>0</v>
      </c>
      <c r="BU936" s="172">
        <v>2.0953253E-6</v>
      </c>
      <c r="BV936" s="172">
        <v>1.1346232E-7</v>
      </c>
      <c r="BW936" s="172">
        <v>8.0089325E-7</v>
      </c>
      <c r="BX936" s="172">
        <v>4.0806361000000001E-9</v>
      </c>
      <c r="BY936" s="172">
        <v>1.4466287999999999E-7</v>
      </c>
      <c r="BZ936" s="172">
        <v>4.6113162000000003E-8</v>
      </c>
      <c r="CA936" s="172">
        <v>7.5507288999999998E-12</v>
      </c>
      <c r="CB936" s="172">
        <v>7.0062535999999994E-8</v>
      </c>
      <c r="CC936" s="172">
        <v>7.1522954999999998E-10</v>
      </c>
      <c r="CD936" s="172">
        <v>7.5462832999999995E-9</v>
      </c>
      <c r="CE936" s="172">
        <v>2.3375418000000002E-13</v>
      </c>
      <c r="CF936" s="172">
        <v>2.9372450000000002E-12</v>
      </c>
      <c r="CG936" s="172">
        <v>4.3337278000000001E-11</v>
      </c>
      <c r="CH936" s="172">
        <v>1.0009590000000001E-7</v>
      </c>
      <c r="CI936" s="172">
        <v>8.0361740999999997E-7</v>
      </c>
      <c r="CJ936" s="172">
        <v>4.0216442000000003E-9</v>
      </c>
      <c r="CK936" s="69">
        <v>0</v>
      </c>
      <c r="CM936" s="197">
        <v>3.6540519E-11</v>
      </c>
      <c r="CN936" s="198">
        <v>2.8618444999999999E-2</v>
      </c>
      <c r="CO936" s="198">
        <v>1.9401499E-3</v>
      </c>
      <c r="CP936" s="197">
        <v>8.8191965999999999E-5</v>
      </c>
      <c r="CQ936" s="197">
        <v>1.9328610000000001E-12</v>
      </c>
      <c r="CR936" s="197">
        <v>2.2761841000000001E-10</v>
      </c>
      <c r="CS936" s="197">
        <v>4.2306298000000003E-6</v>
      </c>
      <c r="CT936" s="198">
        <v>0.11823341</v>
      </c>
      <c r="CU936" s="197">
        <v>2.6749259999999998E-7</v>
      </c>
      <c r="CV936" s="197">
        <v>1.623544E-5</v>
      </c>
      <c r="CX936" s="166"/>
    </row>
    <row r="937" spans="1:102" ht="14.4">
      <c r="A937" t="s">
        <v>3071</v>
      </c>
      <c r="B937" s="85" t="s">
        <v>734</v>
      </c>
      <c r="C937" s="113" t="str">
        <f t="shared" si="504"/>
        <v>A.120.01.108</v>
      </c>
      <c r="D937" s="9" t="s">
        <v>264</v>
      </c>
      <c r="E937" s="112" t="s">
        <v>362</v>
      </c>
      <c r="F937" s="115" t="str">
        <f t="shared" si="505"/>
        <v>Office paper uncoated bleached -  from recycled (office) paper</v>
      </c>
      <c r="G937" s="143">
        <f t="shared" si="521"/>
        <v>0.6611115866666667</v>
      </c>
      <c r="I937" s="118">
        <f t="shared" si="522"/>
        <v>7.9958008386793497E-2</v>
      </c>
      <c r="K937" s="161">
        <f t="shared" si="523"/>
        <v>7.5410865930000005E-3</v>
      </c>
      <c r="L937" s="161">
        <f t="shared" si="524"/>
        <v>-3.3234296400000002E-2</v>
      </c>
      <c r="M937" s="162">
        <f t="shared" si="525"/>
        <v>6.4844801937934977E-3</v>
      </c>
      <c r="N937" s="161">
        <v>9.9166738000000004E-2</v>
      </c>
      <c r="O937" s="132">
        <v>3.3843951000000001E-3</v>
      </c>
      <c r="P937" s="132">
        <v>4.2087286999999999E-3</v>
      </c>
      <c r="Q937" s="132">
        <v>2.8738318000000001E-3</v>
      </c>
      <c r="R937" s="132">
        <v>4.4763857999999997E-3</v>
      </c>
      <c r="S937" s="164">
        <v>4.4474330000000002E-6</v>
      </c>
      <c r="T937" s="132">
        <v>1.8642155999999999E-4</v>
      </c>
      <c r="U937" s="132">
        <v>7.1431635999999997E-4</v>
      </c>
      <c r="V937" s="132">
        <v>1.1403390000000001E-4</v>
      </c>
      <c r="W937" s="132">
        <v>3.4336044E-4</v>
      </c>
      <c r="X937" s="132">
        <v>6.3694707999999997E-3</v>
      </c>
      <c r="Y937" s="132">
        <v>-4.1885097000000003E-2</v>
      </c>
      <c r="Z937" s="164">
        <v>9.7548816000000006E-7</v>
      </c>
      <c r="AA937" s="164">
        <v>5.6334976999999997E-12</v>
      </c>
      <c r="AC937" s="118">
        <f t="shared" si="496"/>
        <v>9.9166738000000004E-2</v>
      </c>
      <c r="AD937" s="118">
        <f t="shared" si="497"/>
        <v>1.5848526753000001E-2</v>
      </c>
      <c r="AE937" s="118">
        <f t="shared" si="498"/>
        <v>8.3084156481600009E-3</v>
      </c>
      <c r="AF937" s="118">
        <f t="shared" si="499"/>
        <v>-3.3234296400000002E-2</v>
      </c>
      <c r="AG937" s="118">
        <f t="shared" si="500"/>
        <v>6.483504705633498E-3</v>
      </c>
      <c r="AI937" s="69">
        <v>22.550881</v>
      </c>
      <c r="AJ937" s="69">
        <v>21.690477000000001</v>
      </c>
      <c r="AK937" s="69">
        <v>0.37360531000000002</v>
      </c>
      <c r="AL937" s="69">
        <v>0</v>
      </c>
      <c r="AM937" s="69">
        <v>0.11869266000000001</v>
      </c>
      <c r="AN937" s="69">
        <v>0.27189629999999998</v>
      </c>
      <c r="AO937" s="69">
        <v>9.6209627000000006E-2</v>
      </c>
      <c r="AQ937" s="116">
        <v>1.3017311E-2</v>
      </c>
      <c r="AR937" s="116">
        <v>1.1891624E-2</v>
      </c>
      <c r="AS937" s="116">
        <v>5.5132798999999995E-4</v>
      </c>
      <c r="AT937" s="116">
        <v>5.7435831000000003E-4</v>
      </c>
      <c r="AU937" s="150">
        <f t="shared" si="501"/>
        <v>7.1292711791256618E-7</v>
      </c>
      <c r="AV937" s="150">
        <f t="shared" si="502"/>
        <v>2.0389348932166099E-9</v>
      </c>
      <c r="AW937" s="163">
        <f t="shared" si="503"/>
        <v>8.0442340285900013E-2</v>
      </c>
      <c r="AX937" s="196">
        <v>6.1989461000000002E-7</v>
      </c>
      <c r="AY937" s="196">
        <v>1.8706207000000001E-9</v>
      </c>
      <c r="AZ937" s="196">
        <v>5.1097513999999998E-14</v>
      </c>
      <c r="BA937" s="196">
        <v>5.0537912000000002E-14</v>
      </c>
      <c r="BB937" s="196">
        <v>7.7945420000000001E-16</v>
      </c>
      <c r="BC937" s="196">
        <v>3.6661232999999998E-10</v>
      </c>
      <c r="BD937" s="196">
        <v>9.2534439000000004E-8</v>
      </c>
      <c r="BE937" s="196">
        <v>5.2891957000000003E-11</v>
      </c>
      <c r="BF937" s="196">
        <v>1.015459E-10</v>
      </c>
      <c r="BG937" s="196">
        <v>3.8103024000000002E-12</v>
      </c>
      <c r="BH937" s="196">
        <v>2.2824564999999999E-14</v>
      </c>
      <c r="BI937" s="196">
        <v>4.6172079999999999E-12</v>
      </c>
      <c r="BJ937" s="196">
        <v>4.9086076999999999E-12</v>
      </c>
      <c r="BK937" s="196">
        <v>4.6629603000000001E-13</v>
      </c>
      <c r="BL937" s="196">
        <v>6.9216352E-12</v>
      </c>
      <c r="BM937" s="196">
        <v>1.2448363000000001E-10</v>
      </c>
      <c r="BN937" s="196">
        <v>7.6105739999999997E-21</v>
      </c>
      <c r="BO937" s="196">
        <v>4.4402858999999998E-6</v>
      </c>
      <c r="BP937" s="108">
        <v>8.0437900000000007E-2</v>
      </c>
      <c r="BQ937" s="108">
        <v>0</v>
      </c>
      <c r="BR937" s="108">
        <v>0</v>
      </c>
      <c r="BS937" s="108">
        <v>0</v>
      </c>
      <c r="BU937" s="172">
        <v>4.7968539E-5</v>
      </c>
      <c r="BV937" s="172">
        <v>8.1755938999999998E-7</v>
      </c>
      <c r="BW937" s="172">
        <v>1.8433544999999999E-5</v>
      </c>
      <c r="BX937" s="172">
        <v>8.3901671000000003E-8</v>
      </c>
      <c r="BY937" s="172">
        <v>7.3189489999999996E-7</v>
      </c>
      <c r="BZ937" s="172">
        <v>2.9867480000000001E-7</v>
      </c>
      <c r="CA937" s="172">
        <v>7.2669445999999996E-11</v>
      </c>
      <c r="CB937" s="172">
        <v>3.5135990999999998E-7</v>
      </c>
      <c r="CC937" s="172">
        <v>1.1225605999999999E-8</v>
      </c>
      <c r="CD937" s="172">
        <v>1.2827854999999999E-7</v>
      </c>
      <c r="CE937" s="172">
        <v>2.2101969999999999E-12</v>
      </c>
      <c r="CF937" s="172">
        <v>1.6829813999999999E-17</v>
      </c>
      <c r="CG937" s="172">
        <v>1.0862923E-10</v>
      </c>
      <c r="CH937" s="172">
        <v>5.8133055000000001E-7</v>
      </c>
      <c r="CI937" s="172">
        <v>2.6493497000000002E-5</v>
      </c>
      <c r="CJ937" s="172">
        <v>3.7087624E-8</v>
      </c>
      <c r="CK937" s="69">
        <v>0</v>
      </c>
      <c r="CM937" s="197">
        <v>9.0170454999999995E-11</v>
      </c>
      <c r="CN937" s="198">
        <v>0.65577887999999995</v>
      </c>
      <c r="CO937" s="198">
        <v>9.5452443999999997E-3</v>
      </c>
      <c r="CP937" s="198">
        <v>6.1196608000000003E-4</v>
      </c>
      <c r="CQ937" s="197">
        <v>2.7826106E-11</v>
      </c>
      <c r="CR937" s="197">
        <v>3.2806576000000002E-9</v>
      </c>
      <c r="CS937" s="197">
        <v>2.5102459E-5</v>
      </c>
      <c r="CT937" s="198">
        <v>2.4206778</v>
      </c>
      <c r="CU937" s="197">
        <v>2.5550255999999998E-6</v>
      </c>
      <c r="CV937" s="197">
        <v>8.9173354999999999E-5</v>
      </c>
      <c r="CX937" s="166"/>
    </row>
    <row r="938" spans="1:102" ht="14.4">
      <c r="A938" t="s">
        <v>3072</v>
      </c>
      <c r="B938" s="85" t="s">
        <v>734</v>
      </c>
      <c r="C938" s="113" t="str">
        <f t="shared" si="504"/>
        <v>A.120.01.109</v>
      </c>
      <c r="D938" s="9" t="s">
        <v>264</v>
      </c>
      <c r="E938" s="112" t="s">
        <v>362</v>
      </c>
      <c r="F938" s="115" t="str">
        <f t="shared" si="505"/>
        <v>Semichemical fluting</v>
      </c>
      <c r="G938" s="143">
        <f t="shared" si="521"/>
        <v>1.9078933333333334</v>
      </c>
      <c r="I938" s="118">
        <f t="shared" si="522"/>
        <v>0.37593887278577665</v>
      </c>
      <c r="K938" s="161">
        <f t="shared" si="523"/>
        <v>1.4319930592000001E-2</v>
      </c>
      <c r="L938" s="161">
        <f t="shared" si="524"/>
        <v>3.1903627280000006E-2</v>
      </c>
      <c r="M938" s="162">
        <f t="shared" si="525"/>
        <v>4.3531314913776646E-2</v>
      </c>
      <c r="N938" s="161">
        <v>0.28618399999999999</v>
      </c>
      <c r="O938" s="132">
        <v>1.1359833999999999E-2</v>
      </c>
      <c r="P938" s="132">
        <v>1.8082349000000001E-2</v>
      </c>
      <c r="Q938" s="132">
        <v>1.0689739E-2</v>
      </c>
      <c r="R938" s="132">
        <v>2.2836179999999998E-3</v>
      </c>
      <c r="S938" s="164">
        <v>3.2128492000000001E-5</v>
      </c>
      <c r="T938" s="132">
        <v>1.3144451000000001E-3</v>
      </c>
      <c r="U938" s="132">
        <v>1.5896657999999999E-3</v>
      </c>
      <c r="V938" s="132">
        <v>2.6221078E-4</v>
      </c>
      <c r="W938" s="132">
        <v>5.3380690000000004E-4</v>
      </c>
      <c r="X938" s="132">
        <v>4.3267567999999999E-2</v>
      </c>
      <c r="Y938" s="132">
        <v>3.3797158000000002E-4</v>
      </c>
      <c r="Z938" s="164">
        <v>1.5361247E-6</v>
      </c>
      <c r="AA938" s="164">
        <v>9.0766493000000005E-12</v>
      </c>
      <c r="AC938" s="118">
        <f t="shared" si="496"/>
        <v>0.28618399999999999</v>
      </c>
      <c r="AD938" s="118">
        <f t="shared" si="497"/>
        <v>4.5351779392000004E-2</v>
      </c>
      <c r="AE938" s="118">
        <f t="shared" si="498"/>
        <v>3.1033384924700001E-2</v>
      </c>
      <c r="AF938" s="118">
        <f t="shared" si="499"/>
        <v>3.1903627280000006E-2</v>
      </c>
      <c r="AG938" s="118">
        <f t="shared" si="500"/>
        <v>4.3529778789076649E-2</v>
      </c>
      <c r="AI938" s="69">
        <v>412.62263000000002</v>
      </c>
      <c r="AJ938" s="69">
        <v>410.09652</v>
      </c>
      <c r="AK938" s="69">
        <v>1.1443478</v>
      </c>
      <c r="AL938" s="69">
        <v>0</v>
      </c>
      <c r="AM938" s="69">
        <v>0.27147494</v>
      </c>
      <c r="AN938" s="69">
        <v>0.82478233999999995</v>
      </c>
      <c r="AO938" s="69">
        <v>0.28549693999999998</v>
      </c>
      <c r="AQ938" s="116">
        <v>4.4887403999999999E-2</v>
      </c>
      <c r="AR938" s="116">
        <v>3.7481368000000001E-2</v>
      </c>
      <c r="AS938" s="116">
        <v>1.720718E-3</v>
      </c>
      <c r="AT938" s="116">
        <v>5.6853177999999999E-3</v>
      </c>
      <c r="AU938" s="150">
        <f t="shared" si="501"/>
        <v>2.2470843943762664E-6</v>
      </c>
      <c r="AV938" s="150">
        <f t="shared" si="502"/>
        <v>6.3636022132580613E-9</v>
      </c>
      <c r="AW938" s="163">
        <f t="shared" si="503"/>
        <v>0.79626299471109996</v>
      </c>
      <c r="AX938" s="196">
        <v>1.9379783E-6</v>
      </c>
      <c r="AY938" s="196">
        <v>5.8538807999999999E-9</v>
      </c>
      <c r="AZ938" s="196">
        <v>1.5966054999999999E-13</v>
      </c>
      <c r="BA938" s="196">
        <v>4.4274160000000004E-15</v>
      </c>
      <c r="BB938" s="196">
        <v>1.2558507999999999E-15</v>
      </c>
      <c r="BC938" s="196">
        <v>1.0689934000000001E-9</v>
      </c>
      <c r="BD938" s="196">
        <v>3.0767431000000002E-7</v>
      </c>
      <c r="BE938" s="196">
        <v>1.5511820999999999E-10</v>
      </c>
      <c r="BF938" s="196">
        <v>3.2626637000000001E-10</v>
      </c>
      <c r="BG938" s="196">
        <v>2.7214275000000001E-11</v>
      </c>
      <c r="BH938" s="196">
        <v>3.7385547999999999E-13</v>
      </c>
      <c r="BI938" s="196">
        <v>5.7231712000000004E-13</v>
      </c>
      <c r="BJ938" s="196">
        <v>1.338893E-14</v>
      </c>
      <c r="BK938" s="196">
        <v>3.3361657999999999E-15</v>
      </c>
      <c r="BL938" s="196">
        <v>1.4772112999999999E-11</v>
      </c>
      <c r="BM938" s="196">
        <v>3.4801318000000002E-10</v>
      </c>
      <c r="BN938" s="196">
        <v>1.2262099999999999E-20</v>
      </c>
      <c r="BO938" s="196">
        <v>9.8447111000000008E-6</v>
      </c>
      <c r="BP938" s="108">
        <v>0.79625314999999997</v>
      </c>
      <c r="BQ938" s="108">
        <v>0</v>
      </c>
      <c r="BR938" s="108">
        <v>0</v>
      </c>
      <c r="BS938" s="108">
        <v>0</v>
      </c>
      <c r="BU938" s="69">
        <v>5.6503843000000004E-4</v>
      </c>
      <c r="BV938" s="172">
        <v>2.5876794E-6</v>
      </c>
      <c r="BW938" s="172">
        <v>5.3197128999999999E-5</v>
      </c>
      <c r="BX938" s="172">
        <v>1.8714215000000001E-7</v>
      </c>
      <c r="BY938" s="172">
        <v>3.0345661999999999E-6</v>
      </c>
      <c r="BZ938" s="172">
        <v>1.7858987000000001E-6</v>
      </c>
      <c r="CA938" s="172">
        <v>1.586842E-7</v>
      </c>
      <c r="CB938" s="172">
        <v>1.0097057E-6</v>
      </c>
      <c r="CC938" s="172">
        <v>9.2662978E-8</v>
      </c>
      <c r="CD938" s="172">
        <v>9.0421023000000001E-7</v>
      </c>
      <c r="CE938" s="172">
        <v>3.5610529000000001E-12</v>
      </c>
      <c r="CF938" s="172">
        <v>2.7116069999999999E-17</v>
      </c>
      <c r="CG938" s="172">
        <v>2.3282446999999998E-13</v>
      </c>
      <c r="CH938" s="172">
        <v>2.150854E-6</v>
      </c>
      <c r="CI938" s="69">
        <v>4.9983324999999996E-4</v>
      </c>
      <c r="CJ938" s="172">
        <v>9.6641640000000004E-8</v>
      </c>
      <c r="CK938" s="69">
        <v>0</v>
      </c>
      <c r="CM938" s="197">
        <v>2.7463641000000001E-13</v>
      </c>
      <c r="CN938" s="198">
        <v>1.7679992</v>
      </c>
      <c r="CO938" s="198">
        <v>2.9488024000000002E-2</v>
      </c>
      <c r="CP938" s="198">
        <v>1.9230016999999999E-3</v>
      </c>
      <c r="CQ938" s="197">
        <v>2.5848347000000002E-10</v>
      </c>
      <c r="CR938" s="197">
        <v>3.0641926999999997E-8</v>
      </c>
      <c r="CS938" s="197">
        <v>8.0279269000000004E-5</v>
      </c>
      <c r="CT938" s="198">
        <v>8.9250249E-3</v>
      </c>
      <c r="CU938" s="197">
        <v>1.8251434999999998E-5</v>
      </c>
      <c r="CV938" s="198">
        <v>3.6167348E-4</v>
      </c>
      <c r="CX938" s="166"/>
    </row>
    <row r="939" spans="1:102" ht="14.4">
      <c r="A939" t="s">
        <v>3361</v>
      </c>
      <c r="B939" s="85" t="s">
        <v>734</v>
      </c>
      <c r="C939" s="113" t="str">
        <f t="shared" si="504"/>
        <v>A.120.01.110</v>
      </c>
      <c r="D939" s="9" t="s">
        <v>264</v>
      </c>
      <c r="E939" s="112" t="s">
        <v>362</v>
      </c>
      <c r="F939" s="115" t="str">
        <f t="shared" si="505"/>
        <v>Semichemical fluting - FSC or wood waste based</v>
      </c>
      <c r="G939" s="143">
        <f t="shared" si="521"/>
        <v>1.9078933333333334</v>
      </c>
      <c r="I939" s="118">
        <f t="shared" si="522"/>
        <v>0.37593887278577665</v>
      </c>
      <c r="K939" s="161">
        <f t="shared" si="523"/>
        <v>1.4319930592000001E-2</v>
      </c>
      <c r="L939" s="161">
        <f t="shared" si="524"/>
        <v>3.1903627280000006E-2</v>
      </c>
      <c r="M939" s="162">
        <f t="shared" si="525"/>
        <v>4.3531314913776646E-2</v>
      </c>
      <c r="N939" s="161">
        <v>0.28618399999999999</v>
      </c>
      <c r="O939" s="132">
        <v>1.1359833999999999E-2</v>
      </c>
      <c r="P939" s="132">
        <v>1.8082349000000001E-2</v>
      </c>
      <c r="Q939" s="132">
        <v>1.0689739E-2</v>
      </c>
      <c r="R939" s="132">
        <v>2.2836179999999998E-3</v>
      </c>
      <c r="S939" s="164">
        <v>3.2128492000000001E-5</v>
      </c>
      <c r="T939" s="132">
        <v>1.3144451000000001E-3</v>
      </c>
      <c r="U939" s="132">
        <v>1.5896657999999999E-3</v>
      </c>
      <c r="V939" s="132">
        <v>2.6221078E-4</v>
      </c>
      <c r="W939" s="132">
        <v>5.3380690000000004E-4</v>
      </c>
      <c r="X939" s="132">
        <v>4.3267567999999999E-2</v>
      </c>
      <c r="Y939" s="132">
        <v>3.3797158000000002E-4</v>
      </c>
      <c r="Z939" s="164">
        <v>1.5361247E-6</v>
      </c>
      <c r="AA939" s="164">
        <v>9.0766493000000005E-12</v>
      </c>
      <c r="AC939" s="118">
        <f t="shared" si="496"/>
        <v>0.28618399999999999</v>
      </c>
      <c r="AD939" s="118">
        <f t="shared" si="497"/>
        <v>4.5351779392000004E-2</v>
      </c>
      <c r="AE939" s="118">
        <f t="shared" si="498"/>
        <v>3.1033384924700001E-2</v>
      </c>
      <c r="AF939" s="118">
        <f t="shared" si="499"/>
        <v>3.1903627280000006E-2</v>
      </c>
      <c r="AG939" s="118">
        <f t="shared" si="500"/>
        <v>4.3529778789076649E-2</v>
      </c>
      <c r="AI939" s="69">
        <v>412.62263000000002</v>
      </c>
      <c r="AJ939" s="69">
        <v>410.09652</v>
      </c>
      <c r="AK939" s="69">
        <v>1.1443478</v>
      </c>
      <c r="AL939" s="69">
        <v>0</v>
      </c>
      <c r="AM939" s="69">
        <v>0.27147494</v>
      </c>
      <c r="AN939" s="69">
        <v>0.82478233999999995</v>
      </c>
      <c r="AO939" s="69">
        <v>0.28549693999999998</v>
      </c>
      <c r="AQ939" s="116">
        <v>4.4887403999999999E-2</v>
      </c>
      <c r="AR939" s="116">
        <v>3.7481368000000001E-2</v>
      </c>
      <c r="AS939" s="116">
        <v>1.720718E-3</v>
      </c>
      <c r="AT939" s="116">
        <v>5.6853177999999999E-3</v>
      </c>
      <c r="AU939" s="150">
        <f t="shared" si="501"/>
        <v>2.2470843943762664E-6</v>
      </c>
      <c r="AV939" s="150">
        <f t="shared" si="502"/>
        <v>6.3636022132580613E-9</v>
      </c>
      <c r="AW939" s="163">
        <f t="shared" si="503"/>
        <v>0.79626299471109996</v>
      </c>
      <c r="AX939" s="196">
        <v>1.9379783E-6</v>
      </c>
      <c r="AY939" s="196">
        <v>5.8538807999999999E-9</v>
      </c>
      <c r="AZ939" s="196">
        <v>1.5966054999999999E-13</v>
      </c>
      <c r="BA939" s="196">
        <v>4.4274160000000004E-15</v>
      </c>
      <c r="BB939" s="196">
        <v>1.2558507999999999E-15</v>
      </c>
      <c r="BC939" s="196">
        <v>1.0689934000000001E-9</v>
      </c>
      <c r="BD939" s="196">
        <v>3.0767431000000002E-7</v>
      </c>
      <c r="BE939" s="196">
        <v>1.5511820999999999E-10</v>
      </c>
      <c r="BF939" s="196">
        <v>3.2626637000000001E-10</v>
      </c>
      <c r="BG939" s="196">
        <v>2.7214275000000001E-11</v>
      </c>
      <c r="BH939" s="196">
        <v>3.7385547999999999E-13</v>
      </c>
      <c r="BI939" s="196">
        <v>5.7231712000000004E-13</v>
      </c>
      <c r="BJ939" s="196">
        <v>1.338893E-14</v>
      </c>
      <c r="BK939" s="196">
        <v>3.3361657999999999E-15</v>
      </c>
      <c r="BL939" s="196">
        <v>1.4772112999999999E-11</v>
      </c>
      <c r="BM939" s="196">
        <v>3.4801318000000002E-10</v>
      </c>
      <c r="BN939" s="196">
        <v>1.2262099999999999E-20</v>
      </c>
      <c r="BO939" s="196">
        <v>9.8447111000000008E-6</v>
      </c>
      <c r="BP939" s="108">
        <v>0.79625314999999997</v>
      </c>
      <c r="BQ939" s="108">
        <v>0</v>
      </c>
      <c r="BR939" s="108">
        <v>0</v>
      </c>
      <c r="BS939" s="108">
        <v>0</v>
      </c>
      <c r="BU939" s="69">
        <v>5.6503843000000004E-4</v>
      </c>
      <c r="BV939" s="172">
        <v>2.5876794E-6</v>
      </c>
      <c r="BW939" s="172">
        <v>5.3197128999999999E-5</v>
      </c>
      <c r="BX939" s="172">
        <v>1.8714215000000001E-7</v>
      </c>
      <c r="BY939" s="172">
        <v>3.0345661999999999E-6</v>
      </c>
      <c r="BZ939" s="172">
        <v>1.7858987000000001E-6</v>
      </c>
      <c r="CA939" s="172">
        <v>1.586842E-7</v>
      </c>
      <c r="CB939" s="172">
        <v>1.0097057E-6</v>
      </c>
      <c r="CC939" s="172">
        <v>9.2662978E-8</v>
      </c>
      <c r="CD939" s="172">
        <v>9.0421023000000001E-7</v>
      </c>
      <c r="CE939" s="172">
        <v>3.5610529000000001E-12</v>
      </c>
      <c r="CF939" s="172">
        <v>2.7116069999999999E-17</v>
      </c>
      <c r="CG939" s="172">
        <v>2.3282446999999998E-13</v>
      </c>
      <c r="CH939" s="172">
        <v>2.150854E-6</v>
      </c>
      <c r="CI939" s="69">
        <v>4.9983324999999996E-4</v>
      </c>
      <c r="CJ939" s="172">
        <v>9.6641640000000004E-8</v>
      </c>
      <c r="CK939" s="69">
        <v>0</v>
      </c>
      <c r="CM939" s="197">
        <v>2.7463641000000001E-13</v>
      </c>
      <c r="CN939" s="198">
        <v>1.7679992</v>
      </c>
      <c r="CO939" s="198">
        <v>2.9488024000000002E-2</v>
      </c>
      <c r="CP939" s="198">
        <v>1.9230016999999999E-3</v>
      </c>
      <c r="CQ939" s="197">
        <v>2.5848347000000002E-10</v>
      </c>
      <c r="CR939" s="197">
        <v>3.0641926999999997E-8</v>
      </c>
      <c r="CS939" s="197">
        <v>8.0279269000000004E-5</v>
      </c>
      <c r="CT939" s="198">
        <v>8.9250249E-3</v>
      </c>
      <c r="CU939" s="197">
        <v>1.8251434999999998E-5</v>
      </c>
      <c r="CV939" s="198">
        <v>3.6167348E-4</v>
      </c>
      <c r="CX939" s="166"/>
    </row>
    <row r="940" spans="1:102" ht="14.4">
      <c r="A940" t="s">
        <v>1257</v>
      </c>
      <c r="B940" s="85" t="s">
        <v>734</v>
      </c>
      <c r="C940" s="113" t="str">
        <f t="shared" si="504"/>
        <v>A.120.01.111</v>
      </c>
      <c r="D940" s="9" t="s">
        <v>264</v>
      </c>
      <c r="E940" s="112" t="s">
        <v>362</v>
      </c>
      <c r="F940" s="115" t="str">
        <f t="shared" si="505"/>
        <v>Folding Boxboard GC1</v>
      </c>
      <c r="G940" s="143">
        <f t="shared" si="521"/>
        <v>0.45599728666666667</v>
      </c>
      <c r="I940" s="118">
        <f t="shared" si="522"/>
        <v>0.10292471868887312</v>
      </c>
      <c r="K940" s="161">
        <f t="shared" si="523"/>
        <v>9.2568606614999993E-3</v>
      </c>
      <c r="L940" s="161">
        <f t="shared" si="524"/>
        <v>1.5693455560000003E-2</v>
      </c>
      <c r="M940" s="162">
        <f t="shared" si="525"/>
        <v>9.5748094673731247E-3</v>
      </c>
      <c r="N940" s="161">
        <v>6.8399592999999995E-2</v>
      </c>
      <c r="O940" s="132">
        <v>5.6590555999999998E-3</v>
      </c>
      <c r="P940" s="132">
        <v>8.9238825000000008E-3</v>
      </c>
      <c r="Q940" s="132">
        <v>7.2170610000000003E-3</v>
      </c>
      <c r="R940" s="132">
        <v>1.8830056999999999E-3</v>
      </c>
      <c r="S940" s="164">
        <v>6.4379815000000003E-6</v>
      </c>
      <c r="T940" s="132">
        <v>1.5035598000000001E-4</v>
      </c>
      <c r="U940" s="132">
        <v>5.2848738000000001E-4</v>
      </c>
      <c r="V940" s="132">
        <v>1.8964700000000001E-4</v>
      </c>
      <c r="W940" s="132">
        <v>4.4085277E-4</v>
      </c>
      <c r="X940" s="132">
        <v>9.2732006999999995E-3</v>
      </c>
      <c r="Y940" s="132">
        <v>1.4117730999999999E-4</v>
      </c>
      <c r="Z940" s="132">
        <v>1.1196176000000001E-4</v>
      </c>
      <c r="AA940" s="164">
        <v>7.3731272000000001E-12</v>
      </c>
      <c r="AC940" s="118">
        <f t="shared" si="496"/>
        <v>6.8399592999999995E-2</v>
      </c>
      <c r="AD940" s="118">
        <f t="shared" si="497"/>
        <v>2.4368286141500002E-2</v>
      </c>
      <c r="AE940" s="118">
        <f t="shared" si="498"/>
        <v>1.522338724E-2</v>
      </c>
      <c r="AF940" s="118">
        <f t="shared" si="499"/>
        <v>1.569345556E-2</v>
      </c>
      <c r="AG940" s="118">
        <f t="shared" si="500"/>
        <v>9.4628477073731253E-3</v>
      </c>
      <c r="AI940" s="69">
        <v>10.882315</v>
      </c>
      <c r="AJ940" s="69">
        <v>9.4234152000000009</v>
      </c>
      <c r="AK940" s="69">
        <v>0.67472407000000001</v>
      </c>
      <c r="AL940" s="69">
        <v>0</v>
      </c>
      <c r="AM940" s="69">
        <v>0.17945715000000001</v>
      </c>
      <c r="AN940" s="69">
        <v>0.43476240999999999</v>
      </c>
      <c r="AO940" s="69">
        <v>0.1699563</v>
      </c>
      <c r="AQ940" s="116">
        <v>1.0987901E-2</v>
      </c>
      <c r="AR940" s="116">
        <v>1.0197896E-2</v>
      </c>
      <c r="AS940" s="116">
        <v>4.3775056999999999E-4</v>
      </c>
      <c r="AT940" s="116">
        <v>3.5225432E-4</v>
      </c>
      <c r="AU940" s="150">
        <f t="shared" si="501"/>
        <v>6.113846746215104E-7</v>
      </c>
      <c r="AV940" s="150">
        <f t="shared" si="502"/>
        <v>1.6188999990545304E-9</v>
      </c>
      <c r="AW940" s="163">
        <f t="shared" si="503"/>
        <v>4.9335338820799997E-2</v>
      </c>
      <c r="AX940" s="196">
        <v>4.2483364E-7</v>
      </c>
      <c r="AY940" s="196">
        <v>1.2818907E-9</v>
      </c>
      <c r="AZ940" s="196">
        <v>3.5020337000000001E-14</v>
      </c>
      <c r="BA940" s="196">
        <v>2.8537275999999998E-13</v>
      </c>
      <c r="BB940" s="196">
        <v>1.0201503999999999E-15</v>
      </c>
      <c r="BC940" s="196">
        <v>9.397135399999999E-10</v>
      </c>
      <c r="BD940" s="196">
        <v>1.8550428E-7</v>
      </c>
      <c r="BE940" s="196">
        <v>1.3569112E-10</v>
      </c>
      <c r="BF940" s="196">
        <v>1.9004249999999999E-10</v>
      </c>
      <c r="BG940" s="196">
        <v>5.1776144000000003E-12</v>
      </c>
      <c r="BH940" s="196">
        <v>1.3003253E-16</v>
      </c>
      <c r="BI940" s="196">
        <v>2.7952311999999999E-12</v>
      </c>
      <c r="BJ940" s="196">
        <v>2.9674736000000001E-12</v>
      </c>
      <c r="BK940" s="196">
        <v>2.8377245000000001E-13</v>
      </c>
      <c r="BL940" s="196">
        <v>5.7840386000000001E-12</v>
      </c>
      <c r="BM940" s="196">
        <v>1.0097065E-10</v>
      </c>
      <c r="BN940" s="196">
        <v>1.6437035000000001E-14</v>
      </c>
      <c r="BO940" s="196">
        <v>6.8668208000000001E-6</v>
      </c>
      <c r="BP940" s="108">
        <v>4.9328471999999998E-2</v>
      </c>
      <c r="BQ940" s="108">
        <v>0</v>
      </c>
      <c r="BR940" s="108">
        <v>0</v>
      </c>
      <c r="BS940" s="108">
        <v>0</v>
      </c>
      <c r="BU940" s="172">
        <v>3.1669878E-5</v>
      </c>
      <c r="BV940" s="172">
        <v>1.6103123E-6</v>
      </c>
      <c r="BW940" s="172">
        <v>1.2714414E-5</v>
      </c>
      <c r="BX940" s="172">
        <v>6.2443225999999998E-8</v>
      </c>
      <c r="BY940" s="172">
        <v>2.0298154E-6</v>
      </c>
      <c r="BZ940" s="172">
        <v>5.8983192000000001E-7</v>
      </c>
      <c r="CA940" s="172">
        <v>6.3665751000000002E-9</v>
      </c>
      <c r="CB940" s="172">
        <v>8.9613734000000002E-7</v>
      </c>
      <c r="CC940" s="172">
        <v>1.3910095999999999E-8</v>
      </c>
      <c r="CD940" s="172">
        <v>1.0633499E-7</v>
      </c>
      <c r="CE940" s="172">
        <v>2.8927080000000002E-12</v>
      </c>
      <c r="CF940" s="172">
        <v>3.6348407E-11</v>
      </c>
      <c r="CG940" s="172">
        <v>5.3629882000000002E-10</v>
      </c>
      <c r="CH940" s="172">
        <v>1.4303799E-6</v>
      </c>
      <c r="CI940" s="172">
        <v>1.2148361E-5</v>
      </c>
      <c r="CJ940" s="172">
        <v>6.0995815000000003E-8</v>
      </c>
      <c r="CK940" s="69">
        <v>0</v>
      </c>
      <c r="CM940" s="197">
        <v>4.5218893000000001E-10</v>
      </c>
      <c r="CN940" s="198">
        <v>0.45460302000000002</v>
      </c>
      <c r="CO940" s="198">
        <v>2.4735513000000001E-2</v>
      </c>
      <c r="CP940" s="198">
        <v>1.236865E-3</v>
      </c>
      <c r="CQ940" s="197">
        <v>2.7649206E-11</v>
      </c>
      <c r="CR940" s="197">
        <v>3.2665377999999999E-9</v>
      </c>
      <c r="CS940" s="197">
        <v>6.2217862000000002E-5</v>
      </c>
      <c r="CT940" s="198">
        <v>1.4636376</v>
      </c>
      <c r="CU940" s="197">
        <v>3.4703403000000001E-6</v>
      </c>
      <c r="CV940" s="198">
        <v>2.0765922E-4</v>
      </c>
      <c r="CX940" s="166"/>
    </row>
    <row r="941" spans="1:102" ht="14.4">
      <c r="A941" t="s">
        <v>1258</v>
      </c>
      <c r="B941" s="85" t="s">
        <v>734</v>
      </c>
      <c r="C941" s="113" t="str">
        <f t="shared" si="504"/>
        <v>A.120.01.112</v>
      </c>
      <c r="D941" s="9" t="s">
        <v>264</v>
      </c>
      <c r="E941" s="112" t="s">
        <v>362</v>
      </c>
      <c r="F941" s="115" t="str">
        <f t="shared" si="505"/>
        <v>Folding Boxboard GC2 or GC3</v>
      </c>
      <c r="G941" s="143">
        <f t="shared" si="521"/>
        <v>0.60190374666666668</v>
      </c>
      <c r="I941" s="118">
        <f t="shared" si="522"/>
        <v>0.12875955350068943</v>
      </c>
      <c r="K941" s="161">
        <f t="shared" si="523"/>
        <v>9.9861561533000007E-3</v>
      </c>
      <c r="L941" s="161">
        <f t="shared" si="524"/>
        <v>1.7256794910000001E-2</v>
      </c>
      <c r="M941" s="162">
        <f t="shared" si="525"/>
        <v>1.123104043738944E-2</v>
      </c>
      <c r="N941" s="161">
        <v>9.0285562E-2</v>
      </c>
      <c r="O941" s="132">
        <v>6.4248201E-3</v>
      </c>
      <c r="P941" s="132">
        <v>9.6166615999999996E-3</v>
      </c>
      <c r="Q941" s="132">
        <v>7.6162820999999999E-3</v>
      </c>
      <c r="R941" s="132">
        <v>2.1975711000000002E-3</v>
      </c>
      <c r="S941" s="164">
        <v>6.8270632999999997E-6</v>
      </c>
      <c r="T941" s="132">
        <v>1.6547588999999999E-4</v>
      </c>
      <c r="U941" s="132">
        <v>6.2954063000000002E-4</v>
      </c>
      <c r="V941" s="132">
        <v>2.249644E-4</v>
      </c>
      <c r="W941" s="132">
        <v>4.4372660999999997E-4</v>
      </c>
      <c r="X941" s="132">
        <v>1.0894108E-2</v>
      </c>
      <c r="Y941" s="132">
        <v>1.4204597000000001E-4</v>
      </c>
      <c r="Z941" s="132">
        <v>1.1196803E-4</v>
      </c>
      <c r="AA941" s="164">
        <v>7.3894421999999993E-12</v>
      </c>
      <c r="AC941" s="118">
        <f t="shared" si="496"/>
        <v>9.0285562E-2</v>
      </c>
      <c r="AD941" s="118">
        <f t="shared" si="497"/>
        <v>2.6657178483300001E-2</v>
      </c>
      <c r="AE941" s="118">
        <f t="shared" si="498"/>
        <v>1.678299036E-2</v>
      </c>
      <c r="AF941" s="118">
        <f t="shared" si="499"/>
        <v>1.7256794910000001E-2</v>
      </c>
      <c r="AG941" s="118">
        <f t="shared" si="500"/>
        <v>1.1119072407389441E-2</v>
      </c>
      <c r="AI941" s="69">
        <v>13.239756</v>
      </c>
      <c r="AJ941" s="69">
        <v>11.377174</v>
      </c>
      <c r="AK941" s="69">
        <v>0.86356047999999996</v>
      </c>
      <c r="AL941" s="69">
        <v>0</v>
      </c>
      <c r="AM941" s="69">
        <v>0.22951945000000001</v>
      </c>
      <c r="AN941" s="69">
        <v>0.55202660999999997</v>
      </c>
      <c r="AO941" s="69">
        <v>0.21747569999999999</v>
      </c>
      <c r="AQ941" s="116">
        <v>1.3783658000000001E-2</v>
      </c>
      <c r="AR941" s="116">
        <v>1.2779535E-2</v>
      </c>
      <c r="AS941" s="116">
        <v>5.5629834000000004E-4</v>
      </c>
      <c r="AT941" s="116">
        <v>4.4782443E-4</v>
      </c>
      <c r="AU941" s="150">
        <f t="shared" si="501"/>
        <v>7.6615918048482791E-7</v>
      </c>
      <c r="AV941" s="150">
        <f t="shared" si="502"/>
        <v>2.0573163384766798E-9</v>
      </c>
      <c r="AW941" s="163">
        <f t="shared" si="503"/>
        <v>6.2720508572200004E-2</v>
      </c>
      <c r="AX941" s="196">
        <v>5.6028222000000004E-7</v>
      </c>
      <c r="AY941" s="196">
        <v>1.6905736E-9</v>
      </c>
      <c r="AZ941" s="196">
        <v>4.6186059999999999E-14</v>
      </c>
      <c r="BA941" s="196">
        <v>2.8538072000000001E-13</v>
      </c>
      <c r="BB941" s="196">
        <v>1.0224078E-15</v>
      </c>
      <c r="BC941" s="196">
        <v>9.9241473000000007E-10</v>
      </c>
      <c r="BD941" s="196">
        <v>2.0476097000000001E-7</v>
      </c>
      <c r="BE941" s="196">
        <v>1.4328679999999999E-10</v>
      </c>
      <c r="BF941" s="196">
        <v>2.1057554999999999E-10</v>
      </c>
      <c r="BG941" s="196">
        <v>5.1823832000000002E-12</v>
      </c>
      <c r="BH941" s="196">
        <v>2.3279767999999998E-16</v>
      </c>
      <c r="BI941" s="196">
        <v>3.5216326000000001E-12</v>
      </c>
      <c r="BJ941" s="196">
        <v>3.7470622999999997E-12</v>
      </c>
      <c r="BK941" s="196">
        <v>3.5779202E-13</v>
      </c>
      <c r="BL941" s="196">
        <v>6.6833817000000003E-12</v>
      </c>
      <c r="BM941" s="196">
        <v>1.1660597000000001E-10</v>
      </c>
      <c r="BN941" s="196">
        <v>2.5099499E-14</v>
      </c>
      <c r="BO941" s="196">
        <v>7.6375721999999995E-6</v>
      </c>
      <c r="BP941" s="108">
        <v>6.2712871000000003E-2</v>
      </c>
      <c r="BQ941" s="108">
        <v>0</v>
      </c>
      <c r="BR941" s="108">
        <v>0</v>
      </c>
      <c r="BS941" s="108">
        <v>0</v>
      </c>
      <c r="BU941" s="172">
        <v>3.8815632000000002E-5</v>
      </c>
      <c r="BV941" s="172">
        <v>1.7687919999999999E-6</v>
      </c>
      <c r="BW941" s="172">
        <v>1.6782674E-5</v>
      </c>
      <c r="BX941" s="172">
        <v>7.4310841000000002E-8</v>
      </c>
      <c r="BY941" s="172">
        <v>2.2177779000000001E-6</v>
      </c>
      <c r="BZ941" s="172">
        <v>6.2333269999999996E-7</v>
      </c>
      <c r="CA941" s="172">
        <v>6.3671531E-9</v>
      </c>
      <c r="CB941" s="172">
        <v>9.4674867999999995E-7</v>
      </c>
      <c r="CC941" s="172">
        <v>1.464854E-8</v>
      </c>
      <c r="CD941" s="172">
        <v>1.1681204E-7</v>
      </c>
      <c r="CE941" s="172">
        <v>2.8991088999999999E-12</v>
      </c>
      <c r="CF941" s="172">
        <v>5.5504341000000001E-11</v>
      </c>
      <c r="CG941" s="172">
        <v>5.3629924000000003E-10</v>
      </c>
      <c r="CH941" s="172">
        <v>1.5139426E-6</v>
      </c>
      <c r="CI941" s="172">
        <v>1.4672654E-5</v>
      </c>
      <c r="CJ941" s="172">
        <v>7.6977402999999994E-8</v>
      </c>
      <c r="CK941" s="69">
        <v>0</v>
      </c>
      <c r="CM941" s="197">
        <v>4.5218942000000002E-10</v>
      </c>
      <c r="CN941" s="198">
        <v>0.6004699</v>
      </c>
      <c r="CO941" s="198">
        <v>2.5941984000000001E-2</v>
      </c>
      <c r="CP941" s="198">
        <v>1.3528686999999999E-3</v>
      </c>
      <c r="CQ941" s="197">
        <v>2.8818787999999999E-11</v>
      </c>
      <c r="CR941" s="197">
        <v>3.4033614000000002E-9</v>
      </c>
      <c r="CS941" s="197">
        <v>6.9677576000000006E-5</v>
      </c>
      <c r="CT941" s="198">
        <v>1.8480686</v>
      </c>
      <c r="CU941" s="197">
        <v>3.4735380000000001E-6</v>
      </c>
      <c r="CV941" s="198">
        <v>2.1941566E-4</v>
      </c>
      <c r="CX941" s="166"/>
    </row>
    <row r="942" spans="1:102" ht="14.4">
      <c r="A942" t="s">
        <v>3073</v>
      </c>
      <c r="B942" s="85" t="s">
        <v>734</v>
      </c>
      <c r="C942" s="113" t="str">
        <f t="shared" si="504"/>
        <v>A.120.01.113</v>
      </c>
      <c r="D942" s="9" t="s">
        <v>264</v>
      </c>
      <c r="E942" s="112" t="s">
        <v>362</v>
      </c>
      <c r="F942" s="115" t="str">
        <f t="shared" si="505"/>
        <v>Paper and board for (fat) food packaging</v>
      </c>
      <c r="G942" s="143">
        <f t="shared" si="521"/>
        <v>0.41213396666666668</v>
      </c>
      <c r="I942" s="118">
        <f t="shared" si="522"/>
        <v>9.4689019083004464E-2</v>
      </c>
      <c r="K942" s="161">
        <f t="shared" si="523"/>
        <v>9.0492893657000001E-3</v>
      </c>
      <c r="L942" s="161">
        <f t="shared" si="524"/>
        <v>1.4761546740000001E-2</v>
      </c>
      <c r="M942" s="162">
        <f t="shared" si="525"/>
        <v>9.0580879773044676E-3</v>
      </c>
      <c r="N942" s="161">
        <v>6.1820094999999999E-2</v>
      </c>
      <c r="O942" s="132">
        <v>5.2298887E-3</v>
      </c>
      <c r="P942" s="132">
        <v>8.7168822999999993E-3</v>
      </c>
      <c r="Q942" s="132">
        <v>7.0734741000000002E-3</v>
      </c>
      <c r="R942" s="132">
        <v>1.8623604999999999E-3</v>
      </c>
      <c r="S942" s="164">
        <v>6.0423957E-6</v>
      </c>
      <c r="T942" s="132">
        <v>1.0741237000000001E-4</v>
      </c>
      <c r="U942" s="132">
        <v>2.4555573999999997E-4</v>
      </c>
      <c r="V942" s="132">
        <v>1.736354E-4</v>
      </c>
      <c r="W942" s="132">
        <v>4.3099673999999998E-4</v>
      </c>
      <c r="X942" s="132">
        <v>8.7725131000000005E-3</v>
      </c>
      <c r="Y942" s="132">
        <v>1.3822326E-4</v>
      </c>
      <c r="Z942" s="132">
        <v>1.1193947000000001E-4</v>
      </c>
      <c r="AA942" s="164">
        <v>7.3044653999999992E-12</v>
      </c>
      <c r="AC942" s="118">
        <f t="shared" si="496"/>
        <v>6.1820094999999999E-2</v>
      </c>
      <c r="AD942" s="118">
        <f t="shared" si="497"/>
        <v>2.32416161057E-2</v>
      </c>
      <c r="AE942" s="118">
        <f t="shared" si="498"/>
        <v>1.4304266210000001E-2</v>
      </c>
      <c r="AF942" s="118">
        <f t="shared" si="499"/>
        <v>1.4761546739999999E-2</v>
      </c>
      <c r="AG942" s="118">
        <f t="shared" si="500"/>
        <v>8.9461485073044668E-3</v>
      </c>
      <c r="AI942" s="69">
        <v>10.249628</v>
      </c>
      <c r="AJ942" s="69">
        <v>8.8757152999999995</v>
      </c>
      <c r="AK942" s="69">
        <v>0.65077404999999999</v>
      </c>
      <c r="AL942" s="69">
        <v>0</v>
      </c>
      <c r="AM942" s="69">
        <v>0.15967535999999999</v>
      </c>
      <c r="AN942" s="69">
        <v>0.40091374000000002</v>
      </c>
      <c r="AO942" s="69">
        <v>0.16254977000000001</v>
      </c>
      <c r="AQ942" s="116">
        <v>1.0087175E-2</v>
      </c>
      <c r="AR942" s="116">
        <v>9.3652696000000001E-3</v>
      </c>
      <c r="AS942" s="116">
        <v>3.9982001999999998E-4</v>
      </c>
      <c r="AT942" s="116">
        <v>3.2208532999999999E-4</v>
      </c>
      <c r="AU942" s="150">
        <f t="shared" si="501"/>
        <v>5.6146700093042025E-7</v>
      </c>
      <c r="AV942" s="150">
        <f t="shared" si="502"/>
        <v>1.4786243512584603E-9</v>
      </c>
      <c r="AW942" s="163">
        <f t="shared" si="503"/>
        <v>4.5109989352299998E-2</v>
      </c>
      <c r="AX942" s="196">
        <v>3.8411954E-7</v>
      </c>
      <c r="AY942" s="196">
        <v>1.1590461E-9</v>
      </c>
      <c r="AZ942" s="196">
        <v>3.1664062000000002E-14</v>
      </c>
      <c r="BA942" s="196">
        <v>2.3802716999999999E-13</v>
      </c>
      <c r="BB942" s="196">
        <v>1.0106502999999999E-15</v>
      </c>
      <c r="BC942" s="196">
        <v>9.2448590000000002E-10</v>
      </c>
      <c r="BD942" s="196">
        <v>1.7636195000000001E-7</v>
      </c>
      <c r="BE942" s="196">
        <v>1.3340954E-10</v>
      </c>
      <c r="BF942" s="196">
        <v>1.7969660000000001E-10</v>
      </c>
      <c r="BG942" s="196">
        <v>5.1775314000000001E-12</v>
      </c>
      <c r="BH942" s="196">
        <v>1.2737545999999999E-16</v>
      </c>
      <c r="BI942" s="196">
        <v>5.8916909999999999E-13</v>
      </c>
      <c r="BJ942" s="196">
        <v>5.9833736000000002E-13</v>
      </c>
      <c r="BK942" s="196">
        <v>5.8844926000000001E-14</v>
      </c>
      <c r="BL942" s="196">
        <v>3.2216066000000001E-12</v>
      </c>
      <c r="BM942" s="196">
        <v>5.7564385999999998E-11</v>
      </c>
      <c r="BN942" s="196">
        <v>1.6437035000000001E-14</v>
      </c>
      <c r="BO942" s="196">
        <v>6.3633523000000001E-6</v>
      </c>
      <c r="BP942" s="108">
        <v>4.5103626000000001E-2</v>
      </c>
      <c r="BQ942" s="108">
        <v>0</v>
      </c>
      <c r="BR942" s="108">
        <v>0</v>
      </c>
      <c r="BS942" s="108">
        <v>0</v>
      </c>
      <c r="BU942" s="172">
        <v>2.9503316E-5</v>
      </c>
      <c r="BV942" s="172">
        <v>1.5343050999999999E-6</v>
      </c>
      <c r="BW942" s="172">
        <v>1.1491389E-5</v>
      </c>
      <c r="BX942" s="172">
        <v>2.9269315E-8</v>
      </c>
      <c r="BY942" s="172">
        <v>1.9589469999999998E-6</v>
      </c>
      <c r="BZ942" s="172">
        <v>5.8085286000000001E-7</v>
      </c>
      <c r="CA942" s="172">
        <v>6.3645803999999997E-9</v>
      </c>
      <c r="CB942" s="172">
        <v>8.8181408000000001E-7</v>
      </c>
      <c r="CC942" s="172">
        <v>1.2881626999999999E-8</v>
      </c>
      <c r="CD942" s="172">
        <v>7.7487677999999995E-8</v>
      </c>
      <c r="CE942" s="172">
        <v>2.8657698000000001E-12</v>
      </c>
      <c r="CF942" s="172">
        <v>3.6348407E-11</v>
      </c>
      <c r="CG942" s="172">
        <v>4.2889717999999999E-10</v>
      </c>
      <c r="CH942" s="172">
        <v>1.3988702999999999E-6</v>
      </c>
      <c r="CI942" s="172">
        <v>1.1473463999999999E-5</v>
      </c>
      <c r="CJ942" s="172">
        <v>5.7203254000000001E-8</v>
      </c>
      <c r="CK942" s="69">
        <v>0</v>
      </c>
      <c r="CM942" s="197">
        <v>3.6308685000000001E-10</v>
      </c>
      <c r="CN942" s="198">
        <v>0.41074736000000001</v>
      </c>
      <c r="CO942" s="198">
        <v>2.4411922999999999E-2</v>
      </c>
      <c r="CP942" s="198">
        <v>1.1829263E-3</v>
      </c>
      <c r="CQ942" s="197">
        <v>2.4828915E-11</v>
      </c>
      <c r="CR942" s="197">
        <v>2.9396295E-9</v>
      </c>
      <c r="CS942" s="197">
        <v>5.9072610000000002E-5</v>
      </c>
      <c r="CT942" s="198">
        <v>0.29541806999999998</v>
      </c>
      <c r="CU942" s="197">
        <v>3.4702848E-6</v>
      </c>
      <c r="CV942" s="198">
        <v>2.0435605000000001E-4</v>
      </c>
      <c r="CX942" s="166"/>
    </row>
    <row r="943" spans="1:102" ht="14.4">
      <c r="A943" t="s">
        <v>1728</v>
      </c>
      <c r="B943" s="85" t="s">
        <v>734</v>
      </c>
      <c r="C943" s="113" t="str">
        <f t="shared" si="504"/>
        <v>A.120.01.114</v>
      </c>
      <c r="D943" s="9" t="s">
        <v>264</v>
      </c>
      <c r="E943" s="112" t="s">
        <v>362</v>
      </c>
      <c r="F943" s="115" t="str">
        <f t="shared" si="505"/>
        <v>Bamboo paper in Shenzhen produced in Sichuan proxi</v>
      </c>
      <c r="G943" s="143">
        <f t="shared" si="521"/>
        <v>0.28580008000000001</v>
      </c>
      <c r="I943" s="118">
        <f t="shared" si="522"/>
        <v>7.3921230554605491E-2</v>
      </c>
      <c r="K943" s="161">
        <f t="shared" si="523"/>
        <v>9.5721778100000005E-3</v>
      </c>
      <c r="L943" s="161">
        <f t="shared" si="524"/>
        <v>1.3345159129999999E-2</v>
      </c>
      <c r="M943" s="162">
        <f t="shared" si="525"/>
        <v>8.1338816146054906E-3</v>
      </c>
      <c r="N943" s="161">
        <v>4.2870011999999999E-2</v>
      </c>
      <c r="O943" s="132">
        <v>3.1931503000000002E-3</v>
      </c>
      <c r="P943" s="132">
        <v>8.0021984000000004E-3</v>
      </c>
      <c r="Q943" s="132">
        <v>6.5627504000000001E-3</v>
      </c>
      <c r="R943" s="132">
        <v>2.7601792999999999E-3</v>
      </c>
      <c r="S943" s="164">
        <v>7.4433499999999996E-6</v>
      </c>
      <c r="T943" s="132">
        <v>2.4180476E-4</v>
      </c>
      <c r="U943" s="132">
        <v>2.7919985999999997E-4</v>
      </c>
      <c r="V943" s="132">
        <v>3.4030568E-4</v>
      </c>
      <c r="W943" s="132">
        <v>1.4190963E-3</v>
      </c>
      <c r="X943" s="132">
        <v>7.7894936999999996E-3</v>
      </c>
      <c r="Y943" s="132">
        <v>4.5151426999999998E-4</v>
      </c>
      <c r="Z943" s="164">
        <v>4.0822105E-6</v>
      </c>
      <c r="AA943" s="164">
        <v>2.4105490999999999E-11</v>
      </c>
      <c r="AC943" s="118">
        <f t="shared" si="496"/>
        <v>4.2870011999999999E-2</v>
      </c>
      <c r="AD943" s="118">
        <f t="shared" si="497"/>
        <v>2.1046726369999998E-2</v>
      </c>
      <c r="AE943" s="118">
        <f t="shared" si="498"/>
        <v>1.1478630770499999E-2</v>
      </c>
      <c r="AF943" s="118">
        <f t="shared" si="499"/>
        <v>1.3345159130000001E-2</v>
      </c>
      <c r="AG943" s="118">
        <f t="shared" si="500"/>
        <v>8.1297994041054904E-3</v>
      </c>
      <c r="AI943" s="69">
        <v>8.2833661999999997</v>
      </c>
      <c r="AJ943" s="69">
        <v>7.1862877999999997</v>
      </c>
      <c r="AK943" s="69">
        <v>6.2599708000000004E-2</v>
      </c>
      <c r="AL943" s="69">
        <v>0</v>
      </c>
      <c r="AM943" s="69">
        <v>4.0103536000000002E-2</v>
      </c>
      <c r="AN943" s="69">
        <v>0.13226798000000001</v>
      </c>
      <c r="AO943" s="69">
        <v>0.86210724000000005</v>
      </c>
      <c r="AQ943" s="116">
        <v>7.3802032000000002E-3</v>
      </c>
      <c r="AR943" s="116">
        <v>6.8381935E-3</v>
      </c>
      <c r="AS943" s="116">
        <v>2.9274960000000001E-4</v>
      </c>
      <c r="AT943" s="116">
        <v>2.4926005000000003E-4</v>
      </c>
      <c r="AU943" s="150">
        <f t="shared" si="501"/>
        <v>4.0996363252386065E-7</v>
      </c>
      <c r="AV943" s="150">
        <f t="shared" si="502"/>
        <v>1.0826538315887802E-9</v>
      </c>
      <c r="AW943" s="163">
        <f t="shared" si="503"/>
        <v>3.4910371117000003E-2</v>
      </c>
      <c r="AX943" s="196">
        <v>2.6679810000000002E-7</v>
      </c>
      <c r="AY943" s="196">
        <v>8.0505575E-10</v>
      </c>
      <c r="AZ943" s="196">
        <v>2.1992677E-14</v>
      </c>
      <c r="BA943" s="196">
        <v>2.4859070999999999E-13</v>
      </c>
      <c r="BB943" s="196">
        <v>3.3352505999999998E-15</v>
      </c>
      <c r="BC943" s="196">
        <v>9.0495384000000001E-10</v>
      </c>
      <c r="BD943" s="196">
        <v>1.4216066999999999E-7</v>
      </c>
      <c r="BE943" s="196">
        <v>1.2957465000000001E-10</v>
      </c>
      <c r="BF943" s="196">
        <v>1.4167371E-10</v>
      </c>
      <c r="BG943" s="196">
        <v>4.9958397999999997E-12</v>
      </c>
      <c r="BH943" s="196">
        <v>4.1518977999999999E-16</v>
      </c>
      <c r="BI943" s="196">
        <v>6.7022474999999996E-13</v>
      </c>
      <c r="BJ943" s="196">
        <v>5.8804607000000002E-13</v>
      </c>
      <c r="BK943" s="196">
        <v>5.6600012999999998E-14</v>
      </c>
      <c r="BL943" s="196">
        <v>5.2865928999999996E-12</v>
      </c>
      <c r="BM943" s="196">
        <v>9.4370165000000004E-11</v>
      </c>
      <c r="BN943" s="196">
        <v>1.6603088999999999E-14</v>
      </c>
      <c r="BO943" s="196">
        <v>1.4790117000000001E-5</v>
      </c>
      <c r="BP943" s="108">
        <v>3.4895581000000002E-2</v>
      </c>
      <c r="BQ943" s="108">
        <v>0</v>
      </c>
      <c r="BR943" s="108">
        <v>0</v>
      </c>
      <c r="BS943" s="108">
        <v>0</v>
      </c>
      <c r="BU943" s="172">
        <v>2.2692659000000002E-5</v>
      </c>
      <c r="BV943" s="172">
        <v>1.2698300000000001E-6</v>
      </c>
      <c r="BW943" s="172">
        <v>7.9688645000000005E-6</v>
      </c>
      <c r="BX943" s="172">
        <v>3.3017875000000001E-8</v>
      </c>
      <c r="BY943" s="172">
        <v>1.6512211000000001E-6</v>
      </c>
      <c r="BZ943" s="172">
        <v>5.7624660999999997E-7</v>
      </c>
      <c r="CA943" s="172">
        <v>3.0114671000000002E-10</v>
      </c>
      <c r="CB943" s="172">
        <v>8.7492631000000002E-7</v>
      </c>
      <c r="CC943" s="172">
        <v>2.1231450000000001E-8</v>
      </c>
      <c r="CD943" s="172">
        <v>1.6784619999999999E-7</v>
      </c>
      <c r="CE943" s="172">
        <v>9.4573368999999996E-12</v>
      </c>
      <c r="CF943" s="172">
        <v>3.6715611999999997E-11</v>
      </c>
      <c r="CG943" s="172">
        <v>4.3365853999999999E-10</v>
      </c>
      <c r="CH943" s="172">
        <v>1.2844848000000001E-6</v>
      </c>
      <c r="CI943" s="172">
        <v>8.7365136000000003E-6</v>
      </c>
      <c r="CJ943" s="172">
        <v>1.0769518E-7</v>
      </c>
      <c r="CK943" s="69">
        <v>0</v>
      </c>
      <c r="CM943" s="197">
        <v>3.6726052000000002E-10</v>
      </c>
      <c r="CN943" s="198">
        <v>0.28448336000000002</v>
      </c>
      <c r="CO943" s="198">
        <v>2.4286151999999998E-2</v>
      </c>
      <c r="CP943" s="198">
        <v>1.0008860999999999E-3</v>
      </c>
      <c r="CQ943" s="197">
        <v>5.9006066000000002E-11</v>
      </c>
      <c r="CR943" s="197">
        <v>6.9674073999999996E-9</v>
      </c>
      <c r="CS943" s="197">
        <v>4.5734746E-5</v>
      </c>
      <c r="CT943" s="198">
        <v>0.29046650000000002</v>
      </c>
      <c r="CU943" s="197">
        <v>3.3499449000000001E-6</v>
      </c>
      <c r="CV943" s="198">
        <v>2.0285489E-4</v>
      </c>
      <c r="CX943" s="166"/>
    </row>
    <row r="944" spans="1:102" ht="14.4">
      <c r="A944" t="s">
        <v>3074</v>
      </c>
      <c r="B944" s="85" t="s">
        <v>734</v>
      </c>
      <c r="C944" s="113" t="str">
        <f t="shared" si="504"/>
        <v>A.120.01.115</v>
      </c>
      <c r="D944" s="9" t="s">
        <v>264</v>
      </c>
      <c r="E944" s="112" t="s">
        <v>362</v>
      </c>
      <c r="F944" s="115" t="str">
        <f t="shared" si="505"/>
        <v>Solid board (from recycling paper) in Europe</v>
      </c>
      <c r="G944" s="143">
        <f t="shared" si="521"/>
        <v>0.61680520666666672</v>
      </c>
      <c r="I944" s="118">
        <f t="shared" si="522"/>
        <v>7.163912055323414E-2</v>
      </c>
      <c r="K944" s="161">
        <f t="shared" si="523"/>
        <v>7.3314186214000002E-3</v>
      </c>
      <c r="L944" s="161">
        <f t="shared" si="524"/>
        <v>-3.4175618419999998E-2</v>
      </c>
      <c r="M944" s="162">
        <f t="shared" si="525"/>
        <v>5.9625393518341419E-3</v>
      </c>
      <c r="N944" s="161">
        <v>9.2520780999999996E-2</v>
      </c>
      <c r="O944" s="132">
        <v>2.9508933000000001E-3</v>
      </c>
      <c r="P944" s="132">
        <v>3.9996375999999997E-3</v>
      </c>
      <c r="Q944" s="132">
        <v>2.7287945999999999E-3</v>
      </c>
      <c r="R944" s="132">
        <v>4.4555319999999999E-3</v>
      </c>
      <c r="S944" s="164">
        <v>4.0478513999999997E-6</v>
      </c>
      <c r="T944" s="132">
        <v>1.4304416999999999E-4</v>
      </c>
      <c r="U944" s="132">
        <v>4.2852682999999997E-4</v>
      </c>
      <c r="V944" s="164">
        <v>9.7860564999999994E-5</v>
      </c>
      <c r="W944" s="132">
        <v>3.3340485E-4</v>
      </c>
      <c r="X944" s="132">
        <v>5.8637257999999996E-3</v>
      </c>
      <c r="Y944" s="132">
        <v>-4.1888081000000001E-2</v>
      </c>
      <c r="Z944" s="164">
        <v>9.5298126999999995E-7</v>
      </c>
      <c r="AA944" s="164">
        <v>5.5641422999999999E-12</v>
      </c>
      <c r="AC944" s="118">
        <f t="shared" si="496"/>
        <v>9.2520780999999996E-2</v>
      </c>
      <c r="AD944" s="118">
        <f t="shared" si="497"/>
        <v>1.4710476351399998E-2</v>
      </c>
      <c r="AE944" s="118">
        <f t="shared" si="498"/>
        <v>7.3800107112699997E-3</v>
      </c>
      <c r="AF944" s="118">
        <f t="shared" si="499"/>
        <v>-3.4175618419999998E-2</v>
      </c>
      <c r="AG944" s="118">
        <f t="shared" si="500"/>
        <v>5.9615863705641415E-3</v>
      </c>
      <c r="AI944" s="69">
        <v>21.911802999999999</v>
      </c>
      <c r="AJ944" s="69">
        <v>21.137243999999999</v>
      </c>
      <c r="AK944" s="69">
        <v>0.34941337</v>
      </c>
      <c r="AL944" s="69">
        <v>0</v>
      </c>
      <c r="AM944" s="69">
        <v>9.8711046999999996E-2</v>
      </c>
      <c r="AN944" s="69">
        <v>0.23770573</v>
      </c>
      <c r="AO944" s="69">
        <v>8.8728287000000003E-2</v>
      </c>
      <c r="AQ944" s="116">
        <v>1.2107486000000001E-2</v>
      </c>
      <c r="AR944" s="116">
        <v>1.1050587000000001E-2</v>
      </c>
      <c r="AS944" s="116">
        <v>5.1301430999999996E-4</v>
      </c>
      <c r="AT944" s="116">
        <v>5.4388457999999997E-4</v>
      </c>
      <c r="AU944" s="150">
        <f t="shared" si="501"/>
        <v>6.6250522359994052E-7</v>
      </c>
      <c r="AV944" s="150">
        <f t="shared" si="502"/>
        <v>1.8972422795355168E-9</v>
      </c>
      <c r="AW944" s="163">
        <f t="shared" si="503"/>
        <v>7.6174310731899994E-2</v>
      </c>
      <c r="AX944" s="196">
        <v>5.7876925000000002E-7</v>
      </c>
      <c r="AY944" s="196">
        <v>1.7465352E-9</v>
      </c>
      <c r="AZ944" s="196">
        <v>4.7707336999999999E-14</v>
      </c>
      <c r="BA944" s="196">
        <v>2.7140822000000001E-15</v>
      </c>
      <c r="BB944" s="196">
        <v>7.6985813999999999E-16</v>
      </c>
      <c r="BC944" s="196">
        <v>3.5123087999999998E-10</v>
      </c>
      <c r="BD944" s="196">
        <v>8.3299767E-8</v>
      </c>
      <c r="BE944" s="196">
        <v>5.058733E-11</v>
      </c>
      <c r="BF944" s="196">
        <v>9.1095502000000002E-11</v>
      </c>
      <c r="BG944" s="196">
        <v>3.8102186000000003E-12</v>
      </c>
      <c r="BH944" s="196">
        <v>2.2821881E-14</v>
      </c>
      <c r="BI944" s="196">
        <v>2.3888624000000002E-12</v>
      </c>
      <c r="BJ944" s="196">
        <v>2.5155408000000001E-12</v>
      </c>
      <c r="BK944" s="196">
        <v>2.3909651E-13</v>
      </c>
      <c r="BL944" s="196">
        <v>4.33332E-12</v>
      </c>
      <c r="BM944" s="196">
        <v>8.0638916E-11</v>
      </c>
      <c r="BN944" s="196">
        <v>7.5168784000000006E-21</v>
      </c>
      <c r="BO944" s="196">
        <v>3.9317319000000001E-6</v>
      </c>
      <c r="BP944" s="108">
        <v>7.6170378999999996E-2</v>
      </c>
      <c r="BQ944" s="108">
        <v>0</v>
      </c>
      <c r="BR944" s="108">
        <v>0</v>
      </c>
      <c r="BS944" s="108">
        <v>0</v>
      </c>
      <c r="BU944" s="172">
        <v>4.5780091999999997E-5</v>
      </c>
      <c r="BV944" s="172">
        <v>7.4078438999999998E-7</v>
      </c>
      <c r="BW944" s="172">
        <v>1.7198166000000001E-5</v>
      </c>
      <c r="BX944" s="172">
        <v>5.0392670000000001E-8</v>
      </c>
      <c r="BY944" s="172">
        <v>6.6031059000000004E-7</v>
      </c>
      <c r="BZ944" s="172">
        <v>2.8960504000000002E-7</v>
      </c>
      <c r="CA944" s="172">
        <v>7.0654591999999998E-11</v>
      </c>
      <c r="CB944" s="172">
        <v>3.3689196999999999E-7</v>
      </c>
      <c r="CC944" s="172">
        <v>1.0186749E-8</v>
      </c>
      <c r="CD944" s="172">
        <v>9.9139858000000001E-8</v>
      </c>
      <c r="CE944" s="172">
        <v>2.1829867999999999E-12</v>
      </c>
      <c r="CF944" s="172">
        <v>1.6622618E-17</v>
      </c>
      <c r="CG944" s="172">
        <v>1.4272540999999999E-13</v>
      </c>
      <c r="CH944" s="172">
        <v>5.4950273999999998E-7</v>
      </c>
      <c r="CI944" s="172">
        <v>2.5811782999999999E-5</v>
      </c>
      <c r="CJ944" s="172">
        <v>3.3256753999999999E-8</v>
      </c>
      <c r="CK944" s="69">
        <v>0</v>
      </c>
      <c r="CM944" s="197">
        <v>1.6835685E-13</v>
      </c>
      <c r="CN944" s="198">
        <v>0.61148022999999996</v>
      </c>
      <c r="CO944" s="198">
        <v>9.2183853999999992E-3</v>
      </c>
      <c r="CP944" s="198">
        <v>5.5748259999999997E-4</v>
      </c>
      <c r="CQ944" s="197">
        <v>2.4977326999999999E-11</v>
      </c>
      <c r="CR944" s="197">
        <v>2.9504472999999998E-9</v>
      </c>
      <c r="CS944" s="197">
        <v>2.1925436E-5</v>
      </c>
      <c r="CT944" s="198">
        <v>1.2406581000000001</v>
      </c>
      <c r="CU944" s="197">
        <v>2.5549695999999999E-6</v>
      </c>
      <c r="CV944" s="197">
        <v>8.5836819000000003E-5</v>
      </c>
      <c r="CX944" s="166"/>
    </row>
    <row r="945" spans="1:102" ht="14.4">
      <c r="A945" t="s">
        <v>3075</v>
      </c>
      <c r="B945" s="85" t="s">
        <v>734</v>
      </c>
      <c r="C945" s="113" t="str">
        <f t="shared" si="504"/>
        <v>A.120.01.116</v>
      </c>
      <c r="D945" s="9" t="s">
        <v>264</v>
      </c>
      <c r="E945" s="112" t="s">
        <v>362</v>
      </c>
      <c r="F945" s="115" t="str">
        <f t="shared" si="505"/>
        <v>Sanitary paper (virgin) in Europe</v>
      </c>
      <c r="G945" s="143">
        <f t="shared" si="521"/>
        <v>1.0675158666666669</v>
      </c>
      <c r="I945" s="118">
        <f t="shared" si="522"/>
        <v>0.20256055566814762</v>
      </c>
      <c r="K945" s="161">
        <f t="shared" si="523"/>
        <v>1.02771677183E-2</v>
      </c>
      <c r="L945" s="161">
        <f t="shared" si="524"/>
        <v>2.3733826900000001E-2</v>
      </c>
      <c r="M945" s="162">
        <f t="shared" si="525"/>
        <v>8.4221810498476025E-3</v>
      </c>
      <c r="N945" s="161">
        <v>0.16012738000000001</v>
      </c>
      <c r="O945" s="132">
        <v>1.2221055E-2</v>
      </c>
      <c r="P945" s="132">
        <v>1.042701E-2</v>
      </c>
      <c r="Q945" s="132">
        <v>8.2102398999999993E-3</v>
      </c>
      <c r="R945" s="132">
        <v>1.9164939999999999E-3</v>
      </c>
      <c r="S945" s="164">
        <v>5.3744082999999998E-6</v>
      </c>
      <c r="T945" s="132">
        <v>1.4505941E-4</v>
      </c>
      <c r="U945" s="132">
        <v>4.9783181999999999E-4</v>
      </c>
      <c r="V945" s="132">
        <v>1.6878953E-4</v>
      </c>
      <c r="W945" s="132">
        <v>4.4530583E-4</v>
      </c>
      <c r="X945" s="132">
        <v>8.2521177000000005E-3</v>
      </c>
      <c r="Y945" s="132">
        <v>1.4262425E-4</v>
      </c>
      <c r="Z945" s="164">
        <v>1.2738124000000001E-6</v>
      </c>
      <c r="AA945" s="164">
        <v>7.4476033000000002E-12</v>
      </c>
      <c r="AC945" s="118">
        <f t="shared" si="496"/>
        <v>0.16012738000000001</v>
      </c>
      <c r="AD945" s="118">
        <f t="shared" si="497"/>
        <v>3.3423064538300004E-2</v>
      </c>
      <c r="AE945" s="118">
        <f t="shared" si="498"/>
        <v>2.3147170632400002E-2</v>
      </c>
      <c r="AF945" s="118">
        <f t="shared" si="499"/>
        <v>2.3733826900000001E-2</v>
      </c>
      <c r="AG945" s="118">
        <f t="shared" si="500"/>
        <v>8.4209072374476033E-3</v>
      </c>
      <c r="AI945" s="69">
        <v>18.340001999999998</v>
      </c>
      <c r="AJ945" s="69">
        <v>17.159303000000001</v>
      </c>
      <c r="AK945" s="69">
        <v>0.54303995000000005</v>
      </c>
      <c r="AL945" s="69">
        <v>0</v>
      </c>
      <c r="AM945" s="69">
        <v>0.14776868000000001</v>
      </c>
      <c r="AN945" s="69">
        <v>0.35275132999999997</v>
      </c>
      <c r="AO945" s="69">
        <v>0.13713945</v>
      </c>
      <c r="AQ945" s="116">
        <v>2.3756334E-2</v>
      </c>
      <c r="AR945" s="116">
        <v>2.2016750000000002E-2</v>
      </c>
      <c r="AS945" s="116">
        <v>9.5202994E-4</v>
      </c>
      <c r="AT945" s="116">
        <v>7.8755415000000004E-4</v>
      </c>
      <c r="AU945" s="150">
        <f t="shared" si="501"/>
        <v>1.319949055826075E-6</v>
      </c>
      <c r="AV945" s="150">
        <f t="shared" si="502"/>
        <v>3.5208207645779897E-9</v>
      </c>
      <c r="AW945" s="163">
        <f t="shared" si="503"/>
        <v>0.1103017038409</v>
      </c>
      <c r="AX945" s="196">
        <v>9.9242168999999993E-7</v>
      </c>
      <c r="AY945" s="196">
        <v>2.9944447000000001E-9</v>
      </c>
      <c r="AZ945" s="196">
        <v>8.1809596000000004E-14</v>
      </c>
      <c r="BA945" s="196">
        <v>2.8825532000000001E-13</v>
      </c>
      <c r="BB945" s="196">
        <v>1.0304550000000001E-15</v>
      </c>
      <c r="BC945" s="196">
        <v>1.1375537E-9</v>
      </c>
      <c r="BD945" s="196">
        <v>3.2628875000000001E-7</v>
      </c>
      <c r="BE945" s="196">
        <v>1.6278200999999999E-10</v>
      </c>
      <c r="BF945" s="196">
        <v>3.5240579999999998E-10</v>
      </c>
      <c r="BG945" s="196">
        <v>4.9863873999999998E-12</v>
      </c>
      <c r="BH945" s="196">
        <v>1.3134599000000001E-16</v>
      </c>
      <c r="BI945" s="196">
        <v>2.8194978999999998E-12</v>
      </c>
      <c r="BJ945" s="196">
        <v>2.9972316999999999E-12</v>
      </c>
      <c r="BK945" s="196">
        <v>2.8659356999999999E-13</v>
      </c>
      <c r="BL945" s="196">
        <v>5.5670052999999998E-12</v>
      </c>
      <c r="BM945" s="196">
        <v>9.5205835000000006E-11</v>
      </c>
      <c r="BN945" s="196">
        <v>1.6603066E-14</v>
      </c>
      <c r="BO945" s="196">
        <v>6.5238408999999998E-6</v>
      </c>
      <c r="BP945" s="108">
        <v>0.11029518000000001</v>
      </c>
      <c r="BQ945" s="108">
        <v>0</v>
      </c>
      <c r="BR945" s="108">
        <v>0</v>
      </c>
      <c r="BS945" s="108">
        <v>0</v>
      </c>
      <c r="BU945" s="172">
        <v>6.0081850000000001E-5</v>
      </c>
      <c r="BV945" s="172">
        <v>2.7984722999999999E-6</v>
      </c>
      <c r="BW945" s="172">
        <v>2.9765174999999999E-5</v>
      </c>
      <c r="BX945" s="172">
        <v>5.8654663E-8</v>
      </c>
      <c r="BY945" s="172">
        <v>2.9321247000000001E-6</v>
      </c>
      <c r="BZ945" s="172">
        <v>7.2507232999999995E-7</v>
      </c>
      <c r="CA945" s="172">
        <v>9.4384111000000003E-11</v>
      </c>
      <c r="CB945" s="172">
        <v>1.1014123000000001E-6</v>
      </c>
      <c r="CC945" s="172">
        <v>1.2192667E-8</v>
      </c>
      <c r="CD945" s="172">
        <v>1.020649E-7</v>
      </c>
      <c r="CE945" s="172">
        <v>2.9219272999999999E-12</v>
      </c>
      <c r="CF945" s="172">
        <v>3.6715563000000001E-11</v>
      </c>
      <c r="CG945" s="172">
        <v>5.4171598000000005E-10</v>
      </c>
      <c r="CH945" s="172">
        <v>1.6850545000000001E-6</v>
      </c>
      <c r="CI945" s="172">
        <v>2.0850681000000001E-5</v>
      </c>
      <c r="CJ945" s="172">
        <v>5.0270551999999997E-8</v>
      </c>
      <c r="CK945" s="69">
        <v>0</v>
      </c>
      <c r="CM945" s="197">
        <v>4.5675649000000001E-10</v>
      </c>
      <c r="CN945" s="198">
        <v>1.066039</v>
      </c>
      <c r="CO945" s="198">
        <v>2.8503099E-2</v>
      </c>
      <c r="CP945" s="198">
        <v>2.0808024999999998E-3</v>
      </c>
      <c r="CQ945" s="197">
        <v>2.6104395E-11</v>
      </c>
      <c r="CR945" s="197">
        <v>3.0806219999999999E-9</v>
      </c>
      <c r="CS945" s="198">
        <v>1.0642633E-4</v>
      </c>
      <c r="CT945" s="198">
        <v>1.4782393</v>
      </c>
      <c r="CU945" s="197">
        <v>3.3436576000000002E-6</v>
      </c>
      <c r="CV945" s="198">
        <v>2.5522205000000001E-4</v>
      </c>
      <c r="CX945" s="166"/>
    </row>
    <row r="946" spans="1:102" ht="14.4">
      <c r="A946" t="s">
        <v>3076</v>
      </c>
      <c r="B946" s="85" t="s">
        <v>734</v>
      </c>
      <c r="C946" s="113" t="str">
        <f t="shared" si="504"/>
        <v>A.120.01.117</v>
      </c>
      <c r="D946" s="9" t="s">
        <v>264</v>
      </c>
      <c r="E946" s="112" t="s">
        <v>362</v>
      </c>
      <c r="F946" s="115" t="str">
        <f t="shared" si="505"/>
        <v>Sanitary paper (from recycled paper) in Europe</v>
      </c>
      <c r="G946" s="143">
        <f t="shared" si="521"/>
        <v>1.1015115333333334</v>
      </c>
      <c r="I946" s="118">
        <f t="shared" si="522"/>
        <v>0.15366038300320348</v>
      </c>
      <c r="K946" s="161">
        <f t="shared" si="523"/>
        <v>8.7785596294000009E-3</v>
      </c>
      <c r="L946" s="161">
        <f t="shared" si="524"/>
        <v>-2.6835977180000001E-2</v>
      </c>
      <c r="M946" s="162">
        <f t="shared" si="525"/>
        <v>6.4910705538034985E-3</v>
      </c>
      <c r="N946" s="161">
        <v>0.16522672999999999</v>
      </c>
      <c r="O946" s="132">
        <v>8.3790549999999998E-3</v>
      </c>
      <c r="P946" s="132">
        <v>5.5726083999999999E-3</v>
      </c>
      <c r="Q946" s="132">
        <v>4.0373259000000003E-3</v>
      </c>
      <c r="R946" s="132">
        <v>4.5442935000000002E-3</v>
      </c>
      <c r="S946" s="164">
        <v>5.7577694000000001E-6</v>
      </c>
      <c r="T946" s="132">
        <v>1.9118246000000001E-4</v>
      </c>
      <c r="U946" s="132">
        <v>7.5406598000000004E-4</v>
      </c>
      <c r="V946" s="132">
        <v>1.1511906E-4</v>
      </c>
      <c r="W946" s="132">
        <v>3.4336044E-4</v>
      </c>
      <c r="X946" s="132">
        <v>6.3749760000000001E-3</v>
      </c>
      <c r="Y946" s="132">
        <v>-4.1885066999999998E-2</v>
      </c>
      <c r="Z946" s="164">
        <v>9.7548817000000009E-7</v>
      </c>
      <c r="AA946" s="164">
        <v>5.6334976999999997E-12</v>
      </c>
      <c r="AC946" s="118">
        <f t="shared" si="496"/>
        <v>0.16522672999999999</v>
      </c>
      <c r="AD946" s="118">
        <f t="shared" si="497"/>
        <v>2.3484289009400004E-2</v>
      </c>
      <c r="AE946" s="118">
        <f t="shared" si="498"/>
        <v>1.4706704868169999E-2</v>
      </c>
      <c r="AF946" s="118">
        <f t="shared" si="499"/>
        <v>-2.6835977180000005E-2</v>
      </c>
      <c r="AG946" s="118">
        <f t="shared" si="500"/>
        <v>6.4900950656334982E-3</v>
      </c>
      <c r="AI946" s="69">
        <v>28.365123000000001</v>
      </c>
      <c r="AJ946" s="69">
        <v>27.503685000000001</v>
      </c>
      <c r="AK946" s="69">
        <v>0.37428918</v>
      </c>
      <c r="AL946" s="69">
        <v>0</v>
      </c>
      <c r="AM946" s="69">
        <v>0.11869266000000001</v>
      </c>
      <c r="AN946" s="69">
        <v>0.27206055000000001</v>
      </c>
      <c r="AO946" s="69">
        <v>9.6396234999999997E-2</v>
      </c>
      <c r="AQ946" s="116">
        <v>2.2251654999999999E-2</v>
      </c>
      <c r="AR946" s="116">
        <v>2.0425011E-2</v>
      </c>
      <c r="AS946" s="116">
        <v>9.2248481000000002E-4</v>
      </c>
      <c r="AT946" s="116">
        <v>9.0415899000000001E-4</v>
      </c>
      <c r="AU946" s="150">
        <f t="shared" si="501"/>
        <v>1.2245210877232658E-6</v>
      </c>
      <c r="AV946" s="150">
        <f t="shared" si="502"/>
        <v>3.4115562483496107E-9</v>
      </c>
      <c r="AW946" s="163">
        <f t="shared" si="503"/>
        <v>0.12663291132900001</v>
      </c>
      <c r="AX946" s="196">
        <v>1.0287056E-6</v>
      </c>
      <c r="AY946" s="196">
        <v>3.1041067000000001E-9</v>
      </c>
      <c r="AZ946" s="196">
        <v>8.4797917000000005E-14</v>
      </c>
      <c r="BA946" s="196">
        <v>5.0537912000000002E-14</v>
      </c>
      <c r="BB946" s="196">
        <v>7.7945420000000001E-16</v>
      </c>
      <c r="BC946" s="196">
        <v>5.1477394999999999E-10</v>
      </c>
      <c r="BD946" s="196">
        <v>1.9516213000000001E-7</v>
      </c>
      <c r="BE946" s="196">
        <v>7.4362697999999996E-11</v>
      </c>
      <c r="BF946" s="196">
        <v>2.1917394E-10</v>
      </c>
      <c r="BG946" s="196">
        <v>3.8103024000000002E-12</v>
      </c>
      <c r="BH946" s="196">
        <v>2.2824564999999999E-14</v>
      </c>
      <c r="BI946" s="196">
        <v>4.6197959000000002E-12</v>
      </c>
      <c r="BJ946" s="196">
        <v>4.9088464000000004E-12</v>
      </c>
      <c r="BK946" s="196">
        <v>4.6634316E-13</v>
      </c>
      <c r="BL946" s="196">
        <v>7.2068459000000002E-12</v>
      </c>
      <c r="BM946" s="196">
        <v>1.3132561000000001E-10</v>
      </c>
      <c r="BN946" s="196">
        <v>7.6105741000000001E-21</v>
      </c>
      <c r="BO946" s="196">
        <v>4.5313290000000003E-6</v>
      </c>
      <c r="BP946" s="108">
        <v>0.12662838000000001</v>
      </c>
      <c r="BQ946" s="108">
        <v>0</v>
      </c>
      <c r="BR946" s="108">
        <v>0</v>
      </c>
      <c r="BS946" s="108">
        <v>0</v>
      </c>
      <c r="BU946" s="172">
        <v>6.9035472000000003E-5</v>
      </c>
      <c r="BV946" s="172">
        <v>1.6755173999999999E-6</v>
      </c>
      <c r="BW946" s="172">
        <v>3.0713063999999997E-5</v>
      </c>
      <c r="BX946" s="172">
        <v>8.8655032999999996E-8</v>
      </c>
      <c r="BY946" s="172">
        <v>1.4304973000000001E-6</v>
      </c>
      <c r="BZ946" s="172">
        <v>3.9108370000000001E-7</v>
      </c>
      <c r="CA946" s="172">
        <v>7.2669445999999996E-11</v>
      </c>
      <c r="CB946" s="172">
        <v>4.9161673E-7</v>
      </c>
      <c r="CC946" s="172">
        <v>1.3247305000000001E-8</v>
      </c>
      <c r="CD946" s="172">
        <v>1.3308764E-7</v>
      </c>
      <c r="CE946" s="172">
        <v>2.2101969999999999E-12</v>
      </c>
      <c r="CF946" s="172">
        <v>1.6829813999999999E-17</v>
      </c>
      <c r="CG946" s="172">
        <v>1.0862923E-10</v>
      </c>
      <c r="CH946" s="172">
        <v>8.5102471999999998E-7</v>
      </c>
      <c r="CI946" s="172">
        <v>3.3210407000000002E-5</v>
      </c>
      <c r="CJ946" s="172">
        <v>3.7087624E-8</v>
      </c>
      <c r="CK946" s="69">
        <v>0</v>
      </c>
      <c r="CM946" s="197">
        <v>9.0170454999999995E-11</v>
      </c>
      <c r="CN946" s="198">
        <v>1.0960787000000001</v>
      </c>
      <c r="CO946" s="198">
        <v>1.2187898000000001E-2</v>
      </c>
      <c r="CP946" s="198">
        <v>1.2201625000000001E-3</v>
      </c>
      <c r="CQ946" s="197">
        <v>2.9034309999999999E-11</v>
      </c>
      <c r="CR946" s="197">
        <v>3.4269823E-9</v>
      </c>
      <c r="CS946" s="197">
        <v>5.8386228999999999E-5</v>
      </c>
      <c r="CT946" s="198">
        <v>2.4208778</v>
      </c>
      <c r="CU946" s="197">
        <v>2.5550255999999998E-6</v>
      </c>
      <c r="CV946" s="198">
        <v>1.2167114E-4</v>
      </c>
      <c r="CX946" s="166"/>
    </row>
    <row r="947" spans="1:102" ht="14.4">
      <c r="B947" s="85"/>
      <c r="C947" s="113"/>
      <c r="D947" s="1" t="s">
        <v>185</v>
      </c>
      <c r="E947" s="112"/>
      <c r="S947" s="3"/>
      <c r="Z947" s="3"/>
      <c r="AA947" s="3"/>
      <c r="AC947" s="142"/>
      <c r="AD947" s="142"/>
      <c r="AE947" s="142"/>
      <c r="AF947" s="142"/>
      <c r="AG947" s="142"/>
      <c r="AU947" s="86"/>
      <c r="AV947" s="86"/>
      <c r="AW947" s="86"/>
      <c r="AX947" s="3"/>
      <c r="AY947" s="3"/>
      <c r="AZ947" s="3"/>
      <c r="BA947" s="3"/>
      <c r="BB947" s="3"/>
      <c r="BC947" s="3"/>
      <c r="BD947" s="3"/>
      <c r="BE947" s="3"/>
      <c r="BF947" s="3"/>
      <c r="BG947" s="3"/>
      <c r="BH947" s="3"/>
      <c r="BI947" s="3"/>
      <c r="BJ947" s="3"/>
      <c r="BK947" s="3"/>
      <c r="BL947" s="3"/>
      <c r="BM947" s="3"/>
      <c r="BN947" s="3"/>
      <c r="BO947" s="3"/>
      <c r="BU947" s="3"/>
      <c r="BV947" s="3"/>
      <c r="BW947" s="3"/>
      <c r="BX947" s="3"/>
      <c r="BY947" s="3"/>
      <c r="BZ947" s="3"/>
      <c r="CA947" s="3"/>
      <c r="CB947" s="3"/>
      <c r="CC947" s="3"/>
      <c r="CD947" s="3"/>
      <c r="CE947" s="3"/>
      <c r="CF947" s="3"/>
      <c r="CG947" s="3"/>
      <c r="CH947" s="3"/>
      <c r="CI947" s="3"/>
      <c r="CJ947" s="3"/>
      <c r="CM947" s="3"/>
      <c r="CQ947" s="3"/>
      <c r="CR947" s="3"/>
      <c r="CS947" s="3"/>
      <c r="CU947" s="3"/>
    </row>
    <row r="948" spans="1:102" ht="14.4">
      <c r="A948" t="s">
        <v>735</v>
      </c>
      <c r="B948" s="85" t="s">
        <v>734</v>
      </c>
      <c r="C948" s="113" t="str">
        <f t="shared" si="504"/>
        <v>A.120.10.101</v>
      </c>
      <c r="D948" s="9" t="s">
        <v>185</v>
      </c>
      <c r="E948" s="112" t="s">
        <v>361</v>
      </c>
      <c r="F948" s="115" t="str">
        <f t="shared" si="505"/>
        <v>film HDPE 50 mu</v>
      </c>
      <c r="G948" s="143">
        <f t="shared" ref="G948:G960" si="526">N948/0.15</f>
        <v>0.11720328000000001</v>
      </c>
      <c r="I948" s="118">
        <f t="shared" ref="I948:I960" si="527">K948+L948+M948+N948</f>
        <v>6.2185858722500001E-2</v>
      </c>
      <c r="K948" s="161">
        <f t="shared" ref="K948:K960" si="528">Q948+R948+S948+T948</f>
        <v>3.8568006350000001E-3</v>
      </c>
      <c r="L948" s="161">
        <f t="shared" ref="L948:L960" si="529">O948+P948+U948+Y948+W948</f>
        <v>3.9534963350000001E-2</v>
      </c>
      <c r="M948" s="162">
        <f t="shared" ref="M948:M960" si="530">V948+X948+Z948+AA948</f>
        <v>1.2136027375000001E-3</v>
      </c>
      <c r="N948" s="161">
        <v>1.7580492E-2</v>
      </c>
      <c r="O948" s="132">
        <v>1.7925877E-3</v>
      </c>
      <c r="P948" s="132">
        <v>2.8497290999999998E-4</v>
      </c>
      <c r="Q948" s="132">
        <v>3.5375002999999999E-3</v>
      </c>
      <c r="R948" s="132">
        <v>2.4074120999999999E-4</v>
      </c>
      <c r="S948" s="164">
        <v>1.3093513999999999E-5</v>
      </c>
      <c r="T948" s="164">
        <v>6.5465610999999995E-5</v>
      </c>
      <c r="U948" s="132">
        <v>4.0740273999999998E-4</v>
      </c>
      <c r="V948" s="164">
        <v>8.3644274999999993E-6</v>
      </c>
      <c r="W948" s="132">
        <v>3.705E-2</v>
      </c>
      <c r="X948" s="132">
        <v>3.9785587000000001E-4</v>
      </c>
      <c r="Y948" s="132">
        <v>0</v>
      </c>
      <c r="Z948" s="132">
        <v>8.0738244000000002E-4</v>
      </c>
      <c r="AA948" s="132">
        <v>0</v>
      </c>
      <c r="AC948" s="118">
        <f t="shared" si="496"/>
        <v>1.7580492E-2</v>
      </c>
      <c r="AD948" s="118">
        <f t="shared" si="497"/>
        <v>6.3417639850000011E-3</v>
      </c>
      <c r="AE948" s="118">
        <f t="shared" si="498"/>
        <v>3.2923457900000002E-3</v>
      </c>
      <c r="AF948" s="118">
        <f t="shared" si="499"/>
        <v>3.9534963350000001E-2</v>
      </c>
      <c r="AG948" s="118">
        <f t="shared" si="500"/>
        <v>4.062202975E-4</v>
      </c>
      <c r="AI948" s="69">
        <v>4.4767684000000001</v>
      </c>
      <c r="AJ948" s="69">
        <v>4.3034273000000001</v>
      </c>
      <c r="AK948" s="69">
        <v>4.9430578000000003E-2</v>
      </c>
      <c r="AL948" s="69">
        <v>0</v>
      </c>
      <c r="AM948" s="69">
        <v>8.2539338000000004E-2</v>
      </c>
      <c r="AN948" s="69">
        <v>2.9042175999999999E-2</v>
      </c>
      <c r="AO948" s="69">
        <v>1.2328976E-2</v>
      </c>
      <c r="AQ948" s="116">
        <v>2.3114730000000001E-3</v>
      </c>
      <c r="AR948" s="116">
        <v>1.9150739000000001E-3</v>
      </c>
      <c r="AS948" s="199">
        <v>9.5444658000000003E-5</v>
      </c>
      <c r="AT948" s="116">
        <v>3.0095437999999998E-4</v>
      </c>
      <c r="AU948" s="150">
        <f t="shared" si="501"/>
        <v>1.1481258419370001E-7</v>
      </c>
      <c r="AV948" s="150">
        <f t="shared" si="502"/>
        <v>3.5297580284693999E-10</v>
      </c>
      <c r="AW948" s="163">
        <f t="shared" si="503"/>
        <v>4.2150473823309997E-2</v>
      </c>
      <c r="AX948" s="196">
        <v>1.0876464E-7</v>
      </c>
      <c r="AY948" s="196">
        <v>3.2816916999999999E-10</v>
      </c>
      <c r="AZ948" s="196">
        <v>8.9660506999999997E-15</v>
      </c>
      <c r="BA948" s="108">
        <v>0</v>
      </c>
      <c r="BB948" s="108">
        <v>0</v>
      </c>
      <c r="BC948" s="196">
        <v>1.0078086000000001E-10</v>
      </c>
      <c r="BD948" s="196">
        <v>5.8700919000000001E-9</v>
      </c>
      <c r="BE948" s="196">
        <v>2.2352958000000001E-11</v>
      </c>
      <c r="BF948" s="196">
        <v>2.4044700000000002E-12</v>
      </c>
      <c r="BG948" s="108">
        <v>0</v>
      </c>
      <c r="BH948" s="108">
        <v>0</v>
      </c>
      <c r="BI948" s="196">
        <v>3.7290564999999997E-14</v>
      </c>
      <c r="BJ948" s="196">
        <v>2.4479609999999999E-15</v>
      </c>
      <c r="BK948" s="196">
        <v>5.0027024E-16</v>
      </c>
      <c r="BL948" s="196">
        <v>3.0426836999999998E-12</v>
      </c>
      <c r="BM948" s="196">
        <v>7.4028750000000004E-11</v>
      </c>
      <c r="BN948" s="108">
        <v>0</v>
      </c>
      <c r="BO948" s="196">
        <v>1.6882330999999999E-7</v>
      </c>
      <c r="BP948" s="108">
        <v>4.2150304999999999E-2</v>
      </c>
      <c r="BQ948" s="108">
        <v>0</v>
      </c>
      <c r="BR948" s="108">
        <v>0</v>
      </c>
      <c r="BS948" s="108">
        <v>0</v>
      </c>
      <c r="BU948" s="172">
        <v>9.6108976999999995E-6</v>
      </c>
      <c r="BV948" s="172">
        <v>1.8980787000000001E-8</v>
      </c>
      <c r="BW948" s="172">
        <v>3.2679383000000001E-6</v>
      </c>
      <c r="BX948" s="172">
        <v>4.9395993999999999E-8</v>
      </c>
      <c r="BY948" s="172">
        <v>2.2759326000000001E-7</v>
      </c>
      <c r="BZ948" s="172">
        <v>4.7264431000000002E-9</v>
      </c>
      <c r="CA948" s="69">
        <v>0</v>
      </c>
      <c r="CB948" s="172">
        <v>7.1737233999999998E-9</v>
      </c>
      <c r="CC948" s="172">
        <v>2.0971034000000001E-8</v>
      </c>
      <c r="CD948" s="172">
        <v>5.5819477000000002E-8</v>
      </c>
      <c r="CE948" s="69">
        <v>0</v>
      </c>
      <c r="CF948" s="69">
        <v>0</v>
      </c>
      <c r="CG948" s="69">
        <v>0</v>
      </c>
      <c r="CH948" s="172">
        <v>6.7701450999999995E-7</v>
      </c>
      <c r="CI948" s="172">
        <v>5.2772500000000002E-6</v>
      </c>
      <c r="CJ948" s="172">
        <v>4.0341207000000004E-9</v>
      </c>
      <c r="CK948" s="69">
        <v>0</v>
      </c>
      <c r="CM948" s="198">
        <v>0</v>
      </c>
      <c r="CN948" s="198">
        <v>0.11720328000000001</v>
      </c>
      <c r="CO948" s="198">
        <v>1.9888834999999999E-4</v>
      </c>
      <c r="CP948" s="197">
        <v>1.4070392E-5</v>
      </c>
      <c r="CQ948" s="197">
        <v>1.7221654999999999E-11</v>
      </c>
      <c r="CR948" s="197">
        <v>2.0723680000000001E-9</v>
      </c>
      <c r="CS948" s="197">
        <v>6.5781190000000001E-6</v>
      </c>
      <c r="CT948" s="198">
        <v>2.0587385999999998E-3</v>
      </c>
      <c r="CU948" s="198">
        <v>0</v>
      </c>
      <c r="CV948" s="197">
        <v>1.6621658999999999E-6</v>
      </c>
      <c r="CX948" s="166"/>
    </row>
    <row r="949" spans="1:102" ht="14.4">
      <c r="A949" t="s">
        <v>736</v>
      </c>
      <c r="B949" s="85" t="s">
        <v>734</v>
      </c>
      <c r="C949" s="113" t="str">
        <f t="shared" si="504"/>
        <v>A.120.10.102</v>
      </c>
      <c r="D949" s="9" t="s">
        <v>185</v>
      </c>
      <c r="E949" s="112" t="s">
        <v>361</v>
      </c>
      <c r="F949" s="115" t="str">
        <f t="shared" si="505"/>
        <v>film LDPE 50 mu</v>
      </c>
      <c r="G949" s="143">
        <f t="shared" si="526"/>
        <v>0.11350212000000001</v>
      </c>
      <c r="I949" s="118">
        <f t="shared" si="527"/>
        <v>6.1189613705700002E-2</v>
      </c>
      <c r="K949" s="161">
        <f t="shared" si="528"/>
        <v>4.3735050980000011E-3</v>
      </c>
      <c r="L949" s="161">
        <f t="shared" si="529"/>
        <v>3.8461189069999999E-2</v>
      </c>
      <c r="M949" s="162">
        <f t="shared" si="530"/>
        <v>1.3296015377000001E-3</v>
      </c>
      <c r="N949" s="161">
        <v>1.7025318000000001E-2</v>
      </c>
      <c r="O949" s="132">
        <v>1.8415497000000001E-3</v>
      </c>
      <c r="P949" s="132">
        <v>2.9847481999999999E-4</v>
      </c>
      <c r="Q949" s="132">
        <v>3.9888298000000004E-3</v>
      </c>
      <c r="R949" s="132">
        <v>2.6265246E-4</v>
      </c>
      <c r="S949" s="164">
        <v>1.3111327999999999E-5</v>
      </c>
      <c r="T949" s="132">
        <v>1.0891151E-4</v>
      </c>
      <c r="U949" s="132">
        <v>4.4116454999999999E-4</v>
      </c>
      <c r="V949" s="164">
        <v>8.1002877E-6</v>
      </c>
      <c r="W949" s="132">
        <v>3.5880000000000002E-2</v>
      </c>
      <c r="X949" s="132">
        <v>3.8529200000000002E-4</v>
      </c>
      <c r="Y949" s="132">
        <v>0</v>
      </c>
      <c r="Z949" s="132">
        <v>9.3620925E-4</v>
      </c>
      <c r="AA949" s="132">
        <v>0</v>
      </c>
      <c r="AC949" s="118">
        <f t="shared" si="496"/>
        <v>1.7025318000000001E-2</v>
      </c>
      <c r="AD949" s="118">
        <f t="shared" si="497"/>
        <v>6.954694168000001E-3</v>
      </c>
      <c r="AE949" s="118">
        <f t="shared" si="498"/>
        <v>3.5173983200000002E-3</v>
      </c>
      <c r="AF949" s="118">
        <f t="shared" si="499"/>
        <v>3.8461189069999999E-2</v>
      </c>
      <c r="AG949" s="118">
        <f t="shared" si="500"/>
        <v>3.933922877E-4</v>
      </c>
      <c r="AI949" s="69">
        <v>4.4776471000000004</v>
      </c>
      <c r="AJ949" s="69">
        <v>4.2592996000000003</v>
      </c>
      <c r="AK949" s="69">
        <v>4.7869611999999999E-2</v>
      </c>
      <c r="AL949" s="69">
        <v>0</v>
      </c>
      <c r="AM949" s="69">
        <v>0.13041322999999999</v>
      </c>
      <c r="AN949" s="69">
        <v>2.8125054999999999E-2</v>
      </c>
      <c r="AO949" s="69">
        <v>1.193964E-2</v>
      </c>
      <c r="AQ949" s="116">
        <v>2.2542229E-3</v>
      </c>
      <c r="AR949" s="116">
        <v>1.8628519000000001E-3</v>
      </c>
      <c r="AS949" s="199">
        <v>9.3368119999999999E-5</v>
      </c>
      <c r="AT949" s="116">
        <v>2.9800294E-4</v>
      </c>
      <c r="AU949" s="150">
        <f t="shared" si="501"/>
        <v>1.116817677094E-7</v>
      </c>
      <c r="AV949" s="150">
        <f t="shared" si="502"/>
        <v>3.4529630475916002E-10</v>
      </c>
      <c r="AW949" s="163">
        <f t="shared" si="503"/>
        <v>4.1737106492050001E-2</v>
      </c>
      <c r="AX949" s="196">
        <v>1.0532997E-7</v>
      </c>
      <c r="AY949" s="196">
        <v>3.1780594000000002E-10</v>
      </c>
      <c r="AZ949" s="196">
        <v>8.6829122000000001E-15</v>
      </c>
      <c r="BA949" s="108">
        <v>0</v>
      </c>
      <c r="BB949" s="108">
        <v>0</v>
      </c>
      <c r="BC949" s="196">
        <v>1.1268631E-10</v>
      </c>
      <c r="BD949" s="196">
        <v>6.1476645999999997E-9</v>
      </c>
      <c r="BE949" s="196">
        <v>2.5087874999999999E-11</v>
      </c>
      <c r="BF949" s="196">
        <v>2.3285394000000002E-12</v>
      </c>
      <c r="BG949" s="108">
        <v>0</v>
      </c>
      <c r="BH949" s="108">
        <v>0</v>
      </c>
      <c r="BI949" s="196">
        <v>6.2040049000000004E-14</v>
      </c>
      <c r="BJ949" s="196">
        <v>2.6517097999999999E-15</v>
      </c>
      <c r="BK949" s="196">
        <v>5.7568816000000003E-16</v>
      </c>
      <c r="BL949" s="196">
        <v>3.4885893999999998E-12</v>
      </c>
      <c r="BM949" s="196">
        <v>8.795821E-11</v>
      </c>
      <c r="BN949" s="108">
        <v>0</v>
      </c>
      <c r="BO949" s="196">
        <v>1.6349204999999999E-7</v>
      </c>
      <c r="BP949" s="108">
        <v>4.1736942999999999E-2</v>
      </c>
      <c r="BQ949" s="108">
        <v>0</v>
      </c>
      <c r="BR949" s="108">
        <v>0</v>
      </c>
      <c r="BS949" s="108">
        <v>0</v>
      </c>
      <c r="BU949" s="172">
        <v>9.5936334000000008E-6</v>
      </c>
      <c r="BV949" s="172">
        <v>1.8381393E-8</v>
      </c>
      <c r="BW949" s="172">
        <v>3.1647403E-6</v>
      </c>
      <c r="BX949" s="172">
        <v>5.3574881E-8</v>
      </c>
      <c r="BY949" s="172">
        <v>2.4682314999999997E-7</v>
      </c>
      <c r="BZ949" s="172">
        <v>4.5771870000000003E-9</v>
      </c>
      <c r="CA949" s="69">
        <v>0</v>
      </c>
      <c r="CB949" s="172">
        <v>6.9471848000000003E-9</v>
      </c>
      <c r="CC949" s="172">
        <v>2.3112954999999999E-8</v>
      </c>
      <c r="CD949" s="172">
        <v>8.5841688000000002E-8</v>
      </c>
      <c r="CE949" s="69">
        <v>0</v>
      </c>
      <c r="CF949" s="69">
        <v>0</v>
      </c>
      <c r="CG949" s="69">
        <v>0</v>
      </c>
      <c r="CH949" s="172">
        <v>7.6326325999999999E-7</v>
      </c>
      <c r="CI949" s="172">
        <v>5.2224646999999998E-6</v>
      </c>
      <c r="CJ949" s="172">
        <v>3.9067273999999998E-9</v>
      </c>
      <c r="CK949" s="69">
        <v>0</v>
      </c>
      <c r="CM949" s="198">
        <v>0</v>
      </c>
      <c r="CN949" s="198">
        <v>0.11350212</v>
      </c>
      <c r="CO949" s="198">
        <v>1.9260767E-4</v>
      </c>
      <c r="CP949" s="197">
        <v>1.3626063E-5</v>
      </c>
      <c r="CQ949" s="197">
        <v>2.8378743000000001E-11</v>
      </c>
      <c r="CR949" s="197">
        <v>3.3960576E-9</v>
      </c>
      <c r="CS949" s="197">
        <v>7.1063889000000002E-6</v>
      </c>
      <c r="CT949" s="198">
        <v>2.2461484E-3</v>
      </c>
      <c r="CU949" s="198">
        <v>0</v>
      </c>
      <c r="CV949" s="197">
        <v>1.6096764999999999E-6</v>
      </c>
      <c r="CX949" s="166"/>
    </row>
    <row r="950" spans="1:102" ht="14.4">
      <c r="A950" t="s">
        <v>737</v>
      </c>
      <c r="B950" s="85" t="s">
        <v>734</v>
      </c>
      <c r="C950" s="113" t="str">
        <f t="shared" si="504"/>
        <v>A.120.10.103</v>
      </c>
      <c r="D950" s="9" t="s">
        <v>185</v>
      </c>
      <c r="E950" s="112" t="s">
        <v>361</v>
      </c>
      <c r="F950" s="115" t="str">
        <f t="shared" si="505"/>
        <v>film PC 50 mu</v>
      </c>
      <c r="G950" s="143">
        <f t="shared" si="526"/>
        <v>0.22244624666666668</v>
      </c>
      <c r="I950" s="118">
        <f t="shared" si="527"/>
        <v>9.003092255287061E-2</v>
      </c>
      <c r="K950" s="161">
        <f t="shared" si="528"/>
        <v>8.685745449999999E-3</v>
      </c>
      <c r="L950" s="161">
        <f t="shared" si="529"/>
        <v>4.7465119729870615E-2</v>
      </c>
      <c r="M950" s="162">
        <f t="shared" si="530"/>
        <v>5.1312037300000007E-4</v>
      </c>
      <c r="N950" s="161">
        <v>3.3366936999999999E-2</v>
      </c>
      <c r="O950" s="132">
        <v>3.3299356999999998E-3</v>
      </c>
      <c r="P950" s="132">
        <v>3.7718391000000001E-4</v>
      </c>
      <c r="Q950" s="132">
        <v>5.1503609000000004E-4</v>
      </c>
      <c r="R950" s="132">
        <v>2.4382162000000001E-3</v>
      </c>
      <c r="S950" s="132">
        <v>4.9730039E-3</v>
      </c>
      <c r="T950" s="132">
        <v>7.5948925999999996E-4</v>
      </c>
      <c r="U950" s="164">
        <v>1.1987061999999999E-10</v>
      </c>
      <c r="V950" s="164">
        <v>1.0565593E-5</v>
      </c>
      <c r="W950" s="132">
        <v>4.3757999999999998E-2</v>
      </c>
      <c r="X950" s="132">
        <v>5.0255478000000003E-4</v>
      </c>
      <c r="Y950" s="132">
        <v>0</v>
      </c>
      <c r="Z950" s="132">
        <v>0</v>
      </c>
      <c r="AA950" s="132">
        <v>0</v>
      </c>
      <c r="AC950" s="118">
        <f t="shared" si="496"/>
        <v>3.3366936999999999E-2</v>
      </c>
      <c r="AD950" s="118">
        <f t="shared" si="497"/>
        <v>1.239286517987062E-2</v>
      </c>
      <c r="AE950" s="118">
        <f t="shared" si="498"/>
        <v>3.7071197298706197E-3</v>
      </c>
      <c r="AF950" s="118">
        <f t="shared" si="499"/>
        <v>4.7465119729870615E-2</v>
      </c>
      <c r="AG950" s="118">
        <f t="shared" si="500"/>
        <v>5.1312037300000007E-4</v>
      </c>
      <c r="AI950" s="69">
        <v>6.9570452999999999</v>
      </c>
      <c r="AJ950" s="69">
        <v>6.4548882000000001</v>
      </c>
      <c r="AK950" s="69">
        <v>6.2438624999999998E-2</v>
      </c>
      <c r="AL950" s="69">
        <v>0</v>
      </c>
      <c r="AM950" s="69">
        <v>0.38746022000000002</v>
      </c>
      <c r="AN950" s="69">
        <v>3.6684854000000003E-2</v>
      </c>
      <c r="AO950" s="69">
        <v>1.5573442999999999E-2</v>
      </c>
      <c r="AQ950" s="116">
        <v>5.7563648999999998E-3</v>
      </c>
      <c r="AR950" s="116">
        <v>5.1144116999999999E-3</v>
      </c>
      <c r="AS950" s="116">
        <v>1.8904514E-4</v>
      </c>
      <c r="AT950" s="116">
        <v>4.5290807000000001E-4</v>
      </c>
      <c r="AU950" s="150">
        <f t="shared" si="501"/>
        <v>3.0661940174300002E-7</v>
      </c>
      <c r="AV950" s="150">
        <f t="shared" si="502"/>
        <v>6.9913142733619988E-10</v>
      </c>
      <c r="AW950" s="163">
        <f t="shared" si="503"/>
        <v>6.3432503250490005E-2</v>
      </c>
      <c r="AX950" s="196">
        <v>2.0643011E-7</v>
      </c>
      <c r="AY950" s="196">
        <v>6.2284948000000004E-10</v>
      </c>
      <c r="AZ950" s="196">
        <v>1.7017138000000001E-14</v>
      </c>
      <c r="BA950" s="108">
        <v>0</v>
      </c>
      <c r="BB950" s="108">
        <v>0</v>
      </c>
      <c r="BC950" s="196">
        <v>2.3676142999999999E-11</v>
      </c>
      <c r="BD950" s="196">
        <v>9.9421432999999996E-8</v>
      </c>
      <c r="BE950" s="196">
        <v>4.6098347999999999E-12</v>
      </c>
      <c r="BF950" s="196">
        <v>7.1216424999999998E-11</v>
      </c>
      <c r="BG950" s="108">
        <v>0</v>
      </c>
      <c r="BH950" s="108">
        <v>0</v>
      </c>
      <c r="BI950" s="196">
        <v>4.3382483000000001E-13</v>
      </c>
      <c r="BJ950" s="196">
        <v>3.9852660000000001E-16</v>
      </c>
      <c r="BK950" s="196">
        <v>4.4470416000000003E-15</v>
      </c>
      <c r="BL950" s="196">
        <v>5.8847989999999999E-10</v>
      </c>
      <c r="BM950" s="196">
        <v>1.557027E-10</v>
      </c>
      <c r="BN950" s="108">
        <v>0</v>
      </c>
      <c r="BO950" s="196">
        <v>2.1325049000000001E-7</v>
      </c>
      <c r="BP950" s="108">
        <v>6.3432290000000002E-2</v>
      </c>
      <c r="BQ950" s="108">
        <v>0</v>
      </c>
      <c r="BR950" s="108">
        <v>0</v>
      </c>
      <c r="BS950" s="108">
        <v>0</v>
      </c>
      <c r="BU950" s="172">
        <v>2.4562170000000001E-5</v>
      </c>
      <c r="BV950" s="172">
        <v>4.9402373999999999E-7</v>
      </c>
      <c r="BW950" s="172">
        <v>6.2023915000000002E-6</v>
      </c>
      <c r="BX950" s="172">
        <v>3.4115622E-10</v>
      </c>
      <c r="BY950" s="172">
        <v>2.5848911999999999E-6</v>
      </c>
      <c r="BZ950" s="172">
        <v>5.9702438999999999E-9</v>
      </c>
      <c r="CA950" s="69">
        <v>0</v>
      </c>
      <c r="CB950" s="172">
        <v>9.0615453999999994E-9</v>
      </c>
      <c r="CC950" s="172">
        <v>6.7101006E-6</v>
      </c>
      <c r="CD950" s="172">
        <v>5.0255846000000005E-7</v>
      </c>
      <c r="CE950" s="69">
        <v>0</v>
      </c>
      <c r="CF950" s="69">
        <v>0</v>
      </c>
      <c r="CG950" s="69">
        <v>0</v>
      </c>
      <c r="CH950" s="172">
        <v>1.2997744999999999E-7</v>
      </c>
      <c r="CI950" s="172">
        <v>7.9177579000000008E-6</v>
      </c>
      <c r="CJ950" s="172">
        <v>5.0957314000000002E-9</v>
      </c>
      <c r="CK950" s="69">
        <v>0</v>
      </c>
      <c r="CM950" s="198">
        <v>0</v>
      </c>
      <c r="CN950" s="198">
        <v>0.22244623999999999</v>
      </c>
      <c r="CO950" s="198">
        <v>6.4520970999999998E-4</v>
      </c>
      <c r="CP950" s="198">
        <v>3.3937312999999999E-4</v>
      </c>
      <c r="CQ950" s="197">
        <v>2.4083687999999997E-10</v>
      </c>
      <c r="CR950" s="197">
        <v>2.3010930000000001E-8</v>
      </c>
      <c r="CS950" s="197">
        <v>8.1182532999999994E-5</v>
      </c>
      <c r="CT950" s="198">
        <v>4.780896E-4</v>
      </c>
      <c r="CU950" s="198">
        <v>0</v>
      </c>
      <c r="CV950" s="197">
        <v>2.099578E-6</v>
      </c>
      <c r="CX950" s="166"/>
    </row>
    <row r="951" spans="1:102" ht="14.4">
      <c r="A951" t="s">
        <v>738</v>
      </c>
      <c r="B951" s="85" t="s">
        <v>734</v>
      </c>
      <c r="C951" s="113" t="str">
        <f t="shared" si="504"/>
        <v>A.120.10.104</v>
      </c>
      <c r="D951" s="9" t="s">
        <v>185</v>
      </c>
      <c r="E951" s="112" t="s">
        <v>361</v>
      </c>
      <c r="F951" s="115" t="str">
        <f t="shared" si="505"/>
        <v>film PET / PE+EVOH+PE 62 mu for MAP</v>
      </c>
      <c r="G951" s="143">
        <f t="shared" si="526"/>
        <v>0.17656584666666666</v>
      </c>
      <c r="I951" s="118">
        <f t="shared" si="527"/>
        <v>8.2026066000689998E-2</v>
      </c>
      <c r="K951" s="161">
        <f t="shared" si="528"/>
        <v>4.7325589139999994E-3</v>
      </c>
      <c r="L951" s="161">
        <f t="shared" si="529"/>
        <v>4.9378867042689997E-2</v>
      </c>
      <c r="M951" s="162">
        <f t="shared" si="530"/>
        <v>1.429763044E-3</v>
      </c>
      <c r="N951" s="161">
        <v>2.6484877E-2</v>
      </c>
      <c r="O951" s="132">
        <v>3.2962932000000001E-3</v>
      </c>
      <c r="P951" s="132">
        <v>7.7986853999999998E-4</v>
      </c>
      <c r="Q951" s="132">
        <v>4.2457885999999997E-3</v>
      </c>
      <c r="R951" s="132">
        <v>2.9590496E-4</v>
      </c>
      <c r="S951" s="164">
        <v>7.3630904000000004E-5</v>
      </c>
      <c r="T951" s="132">
        <v>1.1723445E-4</v>
      </c>
      <c r="U951" s="132">
        <v>5.5091033000000003E-4</v>
      </c>
      <c r="V951" s="164">
        <v>1.8358674E-5</v>
      </c>
      <c r="W951" s="132">
        <v>4.4751301E-2</v>
      </c>
      <c r="X951" s="132">
        <v>5.3110435999999999E-4</v>
      </c>
      <c r="Y951" s="164">
        <v>4.9397268999999999E-7</v>
      </c>
      <c r="Z951" s="132">
        <v>8.3648708000000002E-4</v>
      </c>
      <c r="AA951" s="164">
        <v>4.3812929999999997E-5</v>
      </c>
      <c r="AC951" s="118">
        <f t="shared" si="496"/>
        <v>2.6484877E-2</v>
      </c>
      <c r="AD951" s="118">
        <f t="shared" si="497"/>
        <v>9.3596309839999985E-3</v>
      </c>
      <c r="AE951" s="118">
        <f t="shared" si="498"/>
        <v>5.4635591500000009E-3</v>
      </c>
      <c r="AF951" s="118">
        <f t="shared" si="499"/>
        <v>4.9378867042689997E-2</v>
      </c>
      <c r="AG951" s="118">
        <f t="shared" si="500"/>
        <v>5.9327596400000004E-4</v>
      </c>
      <c r="AI951" s="69">
        <v>6.0453485999999996</v>
      </c>
      <c r="AJ951" s="69">
        <v>5.8051114999999998</v>
      </c>
      <c r="AK951" s="69">
        <v>6.5082702000000006E-2</v>
      </c>
      <c r="AL951" s="69">
        <v>0</v>
      </c>
      <c r="AM951" s="69">
        <v>0.12161565000000001</v>
      </c>
      <c r="AN951" s="69">
        <v>3.7587635000000001E-2</v>
      </c>
      <c r="AO951" s="69">
        <v>1.5951091000000001E-2</v>
      </c>
      <c r="AQ951" s="116">
        <v>3.9538382000000004E-3</v>
      </c>
      <c r="AR951" s="116">
        <v>3.4023630999999999E-3</v>
      </c>
      <c r="AS951" s="116">
        <v>1.5327061999999999E-4</v>
      </c>
      <c r="AT951" s="116">
        <v>3.9820449999999999E-4</v>
      </c>
      <c r="AU951" s="150">
        <f t="shared" si="501"/>
        <v>2.0397860799051981E-7</v>
      </c>
      <c r="AV951" s="150">
        <f t="shared" si="502"/>
        <v>5.6682920511412959E-10</v>
      </c>
      <c r="AW951" s="163">
        <f t="shared" si="503"/>
        <v>5.5770938019299998E-2</v>
      </c>
      <c r="AX951" s="196">
        <v>1.6395837000000001E-7</v>
      </c>
      <c r="AY951" s="196">
        <v>4.9470607000000001E-10</v>
      </c>
      <c r="AZ951" s="196">
        <v>1.3515903E-14</v>
      </c>
      <c r="BA951" s="196">
        <v>1.2869378E-17</v>
      </c>
      <c r="BB951" s="196">
        <v>3.6504404000000001E-18</v>
      </c>
      <c r="BC951" s="196">
        <v>1.5645996E-10</v>
      </c>
      <c r="BD951" s="196">
        <v>3.9714261000000001E-8</v>
      </c>
      <c r="BE951" s="196">
        <v>3.1391312000000002E-11</v>
      </c>
      <c r="BF951" s="196">
        <v>4.0647190000000003E-11</v>
      </c>
      <c r="BG951" s="196">
        <v>1.5041260000000001E-17</v>
      </c>
      <c r="BH951" s="196">
        <v>4.5193400000000004E-19</v>
      </c>
      <c r="BI951" s="196">
        <v>6.6747502000000001E-14</v>
      </c>
      <c r="BJ951" s="196">
        <v>3.3502757000000001E-15</v>
      </c>
      <c r="BK951" s="196">
        <v>1.0039402000000001E-15</v>
      </c>
      <c r="BL951" s="196">
        <v>4.3321964000000002E-11</v>
      </c>
      <c r="BM951" s="196">
        <v>1.0619505E-10</v>
      </c>
      <c r="BN951" s="196">
        <v>3.5642820999999998E-23</v>
      </c>
      <c r="BO951" s="196">
        <v>6.3601929999999995E-7</v>
      </c>
      <c r="BP951" s="108">
        <v>5.5770302000000001E-2</v>
      </c>
      <c r="BQ951" s="108">
        <v>0</v>
      </c>
      <c r="BR951" s="108">
        <v>0</v>
      </c>
      <c r="BS951" s="108">
        <v>0</v>
      </c>
      <c r="BU951" s="172">
        <v>1.3975088999999999E-5</v>
      </c>
      <c r="BV951" s="172">
        <v>2.9661867000000001E-7</v>
      </c>
      <c r="BW951" s="172">
        <v>4.9231243E-6</v>
      </c>
      <c r="BX951" s="172">
        <v>6.6240580000000002E-8</v>
      </c>
      <c r="BY951" s="172">
        <v>4.8376229000000003E-7</v>
      </c>
      <c r="BZ951" s="172">
        <v>3.2218214999999997E-8</v>
      </c>
      <c r="CA951" s="172">
        <v>3.2930021000000002E-13</v>
      </c>
      <c r="CB951" s="172">
        <v>4.8900476999999998E-8</v>
      </c>
      <c r="CC951" s="172">
        <v>1.0485947E-7</v>
      </c>
      <c r="CD951" s="172">
        <v>9.5253078999999995E-8</v>
      </c>
      <c r="CE951" s="172">
        <v>1.0351079999999999E-14</v>
      </c>
      <c r="CF951" s="172">
        <v>7.8819553000000005E-20</v>
      </c>
      <c r="CG951" s="172">
        <v>6.7676180000000005E-16</v>
      </c>
      <c r="CH951" s="172">
        <v>8.2792895999999996E-7</v>
      </c>
      <c r="CI951" s="172">
        <v>7.0881290000000001E-6</v>
      </c>
      <c r="CJ951" s="172">
        <v>8.0531671999999997E-9</v>
      </c>
      <c r="CK951" s="69">
        <v>0</v>
      </c>
      <c r="CM951" s="197">
        <v>7.9829855000000004E-16</v>
      </c>
      <c r="CN951" s="198">
        <v>0.17647790999999999</v>
      </c>
      <c r="CO951" s="198">
        <v>1.6032272999999999E-3</v>
      </c>
      <c r="CP951" s="198">
        <v>2.1039934E-4</v>
      </c>
      <c r="CQ951" s="197">
        <v>3.3435328000000001E-11</v>
      </c>
      <c r="CR951" s="197">
        <v>3.6638094999999998E-9</v>
      </c>
      <c r="CS951" s="197">
        <v>1.8253536999999998E-5</v>
      </c>
      <c r="CT951" s="198">
        <v>2.8021719999999999E-3</v>
      </c>
      <c r="CU951" s="197">
        <v>1.0005153E-11</v>
      </c>
      <c r="CV951" s="197">
        <v>1.1330485999999999E-5</v>
      </c>
      <c r="CX951" s="166"/>
    </row>
    <row r="952" spans="1:102" ht="14.4">
      <c r="A952" t="s">
        <v>739</v>
      </c>
      <c r="B952" s="85" t="s">
        <v>734</v>
      </c>
      <c r="C952" s="113" t="str">
        <f t="shared" si="504"/>
        <v>A.120.10.105</v>
      </c>
      <c r="D952" s="9" t="s">
        <v>185</v>
      </c>
      <c r="E952" s="112" t="s">
        <v>361</v>
      </c>
      <c r="F952" s="115" t="str">
        <f t="shared" si="505"/>
        <v>film PET 50 mu</v>
      </c>
      <c r="G952" s="143">
        <f t="shared" si="526"/>
        <v>0.17232318000000002</v>
      </c>
      <c r="I952" s="118">
        <f t="shared" si="527"/>
        <v>7.3977440820999996E-2</v>
      </c>
      <c r="K952" s="161">
        <f t="shared" si="528"/>
        <v>2.3149800090000003E-3</v>
      </c>
      <c r="L952" s="161">
        <f t="shared" si="529"/>
        <v>4.5223895379999997E-2</v>
      </c>
      <c r="M952" s="162">
        <f t="shared" si="530"/>
        <v>5.9008843199999991E-4</v>
      </c>
      <c r="N952" s="161">
        <v>2.5848477000000002E-2</v>
      </c>
      <c r="O952" s="132">
        <v>4.5969727000000002E-3</v>
      </c>
      <c r="P952" s="132">
        <v>7.1963723999999998E-4</v>
      </c>
      <c r="Q952" s="132">
        <v>1.7198636000000001E-3</v>
      </c>
      <c r="R952" s="132">
        <v>2.3930897999999999E-4</v>
      </c>
      <c r="S952" s="132">
        <v>2.7171503E-4</v>
      </c>
      <c r="T952" s="164">
        <v>8.4092398999999999E-5</v>
      </c>
      <c r="U952" s="132">
        <v>6.7250543999999998E-4</v>
      </c>
      <c r="V952" s="164">
        <v>1.2150432000000001E-5</v>
      </c>
      <c r="W952" s="132">
        <v>3.9234779999999997E-2</v>
      </c>
      <c r="X952" s="132">
        <v>5.7793799999999995E-4</v>
      </c>
      <c r="Y952" s="132">
        <v>0</v>
      </c>
      <c r="Z952" s="132">
        <v>0</v>
      </c>
      <c r="AA952" s="132">
        <v>0</v>
      </c>
      <c r="AC952" s="118">
        <f t="shared" si="496"/>
        <v>2.5848477000000002E-2</v>
      </c>
      <c r="AD952" s="118">
        <f t="shared" si="497"/>
        <v>8.3040953890000015E-3</v>
      </c>
      <c r="AE952" s="118">
        <f t="shared" si="498"/>
        <v>5.9891153800000008E-3</v>
      </c>
      <c r="AF952" s="118">
        <f t="shared" si="499"/>
        <v>4.5223895379999997E-2</v>
      </c>
      <c r="AG952" s="118">
        <f t="shared" si="500"/>
        <v>5.9008843199999991E-4</v>
      </c>
      <c r="AI952" s="69">
        <v>5.4430619</v>
      </c>
      <c r="AJ952" s="69">
        <v>5.2938504000000002</v>
      </c>
      <c r="AK952" s="69">
        <v>7.1804417999999995E-2</v>
      </c>
      <c r="AL952" s="69">
        <v>0</v>
      </c>
      <c r="AM952" s="69">
        <v>1.731005E-2</v>
      </c>
      <c r="AN952" s="69">
        <v>4.2187582000000001E-2</v>
      </c>
      <c r="AO952" s="69">
        <v>1.7909458999999999E-2</v>
      </c>
      <c r="AQ952" s="116">
        <v>4.6690717000000001E-3</v>
      </c>
      <c r="AR952" s="116">
        <v>4.1395779999999997E-3</v>
      </c>
      <c r="AS952" s="116">
        <v>1.6067938E-4</v>
      </c>
      <c r="AT952" s="116">
        <v>3.6881434000000002E-4</v>
      </c>
      <c r="AU952" s="150">
        <f t="shared" si="501"/>
        <v>2.4817613764800001E-7</v>
      </c>
      <c r="AV952" s="150">
        <f t="shared" si="502"/>
        <v>5.9422848798884995E-10</v>
      </c>
      <c r="AW952" s="163">
        <f t="shared" si="503"/>
        <v>5.1654669238069995E-2</v>
      </c>
      <c r="AX952" s="196">
        <v>1.5991591000000001E-7</v>
      </c>
      <c r="AY952" s="196">
        <v>4.8250490999999999E-10</v>
      </c>
      <c r="AZ952" s="196">
        <v>1.3182722999999999E-14</v>
      </c>
      <c r="BA952" s="108">
        <v>0</v>
      </c>
      <c r="BB952" s="108">
        <v>0</v>
      </c>
      <c r="BC952" s="196">
        <v>6.3204165000000006E-11</v>
      </c>
      <c r="BD952" s="196">
        <v>8.8045641000000001E-8</v>
      </c>
      <c r="BE952" s="196">
        <v>1.3521418E-11</v>
      </c>
      <c r="BF952" s="196">
        <v>9.8135969000000003E-11</v>
      </c>
      <c r="BG952" s="108">
        <v>0</v>
      </c>
      <c r="BH952" s="108">
        <v>0</v>
      </c>
      <c r="BI952" s="196">
        <v>4.7956304000000001E-14</v>
      </c>
      <c r="BJ952" s="196">
        <v>4.0593559999999997E-15</v>
      </c>
      <c r="BK952" s="196">
        <v>9.9260584999999993E-16</v>
      </c>
      <c r="BL952" s="196">
        <v>3.4097212999999998E-11</v>
      </c>
      <c r="BM952" s="196">
        <v>1.1728527000000001E-10</v>
      </c>
      <c r="BN952" s="108">
        <v>0</v>
      </c>
      <c r="BO952" s="196">
        <v>2.4523806999999998E-7</v>
      </c>
      <c r="BP952" s="108">
        <v>5.1654423999999997E-2</v>
      </c>
      <c r="BQ952" s="108">
        <v>0</v>
      </c>
      <c r="BR952" s="108">
        <v>0</v>
      </c>
      <c r="BS952" s="108">
        <v>0</v>
      </c>
      <c r="BU952" s="172">
        <v>1.3685569E-5</v>
      </c>
      <c r="BV952" s="172">
        <v>6.8007063000000004E-7</v>
      </c>
      <c r="BW952" s="172">
        <v>4.8048275000000004E-6</v>
      </c>
      <c r="BX952" s="172">
        <v>7.8802145000000003E-8</v>
      </c>
      <c r="BY952" s="172">
        <v>7.6927841999999995E-7</v>
      </c>
      <c r="BZ952" s="172">
        <v>6.8657805000000004E-9</v>
      </c>
      <c r="CA952" s="69">
        <v>0</v>
      </c>
      <c r="CB952" s="172">
        <v>1.0420777E-8</v>
      </c>
      <c r="CC952" s="172">
        <v>3.6942656000000001E-7</v>
      </c>
      <c r="CD952" s="172">
        <v>7.8750752000000002E-8</v>
      </c>
      <c r="CE952" s="69">
        <v>0</v>
      </c>
      <c r="CF952" s="69">
        <v>0</v>
      </c>
      <c r="CG952" s="69">
        <v>0</v>
      </c>
      <c r="CH952" s="172">
        <v>3.7228218000000002E-7</v>
      </c>
      <c r="CI952" s="172">
        <v>6.5089838000000004E-6</v>
      </c>
      <c r="CJ952" s="172">
        <v>5.8600911000000001E-9</v>
      </c>
      <c r="CK952" s="69">
        <v>0</v>
      </c>
      <c r="CM952" s="198">
        <v>0</v>
      </c>
      <c r="CN952" s="198">
        <v>0.17232317999999999</v>
      </c>
      <c r="CO952" s="198">
        <v>1.7226292999999999E-3</v>
      </c>
      <c r="CP952" s="198">
        <v>4.668691E-4</v>
      </c>
      <c r="CQ952" s="197">
        <v>2.4613513999999999E-11</v>
      </c>
      <c r="CR952" s="197">
        <v>2.6944741000000002E-9</v>
      </c>
      <c r="CS952" s="197">
        <v>3.4084312000000001E-5</v>
      </c>
      <c r="CT952" s="198">
        <v>3.3949180999999998E-3</v>
      </c>
      <c r="CU952" s="198">
        <v>0</v>
      </c>
      <c r="CV952" s="197">
        <v>2.4145146999999999E-6</v>
      </c>
      <c r="CX952" s="166"/>
    </row>
    <row r="953" spans="1:102" ht="14.4">
      <c r="A953" t="s">
        <v>740</v>
      </c>
      <c r="B953" s="85" t="s">
        <v>734</v>
      </c>
      <c r="C953" s="113" t="str">
        <f t="shared" si="504"/>
        <v>A.120.10.106</v>
      </c>
      <c r="D953" s="9" t="s">
        <v>185</v>
      </c>
      <c r="E953" s="112" t="s">
        <v>361</v>
      </c>
      <c r="F953" s="115" t="str">
        <f t="shared" si="505"/>
        <v>film PET+ALOx / LDPE 62 mu for MAP</v>
      </c>
      <c r="G953" s="143">
        <f t="shared" si="526"/>
        <v>0.15933050000000001</v>
      </c>
      <c r="I953" s="118">
        <f t="shared" si="527"/>
        <v>8.0072595254734008E-2</v>
      </c>
      <c r="K953" s="161">
        <f t="shared" si="528"/>
        <v>5.0197666990000004E-3</v>
      </c>
      <c r="L953" s="161">
        <f t="shared" si="529"/>
        <v>4.9424559581734001E-2</v>
      </c>
      <c r="M953" s="162">
        <f t="shared" si="530"/>
        <v>1.7286939739999999E-3</v>
      </c>
      <c r="N953" s="161">
        <v>2.3899574999999999E-2</v>
      </c>
      <c r="O953" s="132">
        <v>3.1767970999999999E-3</v>
      </c>
      <c r="P953" s="132">
        <v>7.3895171000000004E-4</v>
      </c>
      <c r="Q953" s="132">
        <v>4.5059591E-3</v>
      </c>
      <c r="R953" s="132">
        <v>3.1205132000000001E-4</v>
      </c>
      <c r="S953" s="164">
        <v>7.6118348999999993E-5</v>
      </c>
      <c r="T953" s="132">
        <v>1.2563793E-4</v>
      </c>
      <c r="U953" s="132">
        <v>5.8578570000000004E-4</v>
      </c>
      <c r="V953" s="132">
        <v>2.538285E-4</v>
      </c>
      <c r="W953" s="132">
        <v>4.4922966000000002E-2</v>
      </c>
      <c r="X953" s="132">
        <v>5.2333521000000002E-4</v>
      </c>
      <c r="Y953" s="164">
        <v>5.9071734000000002E-8</v>
      </c>
      <c r="Z953" s="132">
        <v>9.0771722000000004E-4</v>
      </c>
      <c r="AA953" s="164">
        <v>4.3813044000000003E-5</v>
      </c>
      <c r="AC953" s="118">
        <f t="shared" si="496"/>
        <v>2.3899574999999999E-2</v>
      </c>
      <c r="AD953" s="118">
        <f t="shared" si="497"/>
        <v>9.5213012090000007E-3</v>
      </c>
      <c r="AE953" s="118">
        <f t="shared" si="498"/>
        <v>5.4092517299999992E-3</v>
      </c>
      <c r="AF953" s="118">
        <f t="shared" si="499"/>
        <v>4.9424559581734001E-2</v>
      </c>
      <c r="AG953" s="118">
        <f t="shared" si="500"/>
        <v>8.2097675399999998E-4</v>
      </c>
      <c r="AI953" s="69">
        <v>5.884296</v>
      </c>
      <c r="AJ953" s="69">
        <v>5.6325737</v>
      </c>
      <c r="AK953" s="69">
        <v>6.4668168999999998E-2</v>
      </c>
      <c r="AL953" s="69">
        <v>0</v>
      </c>
      <c r="AM953" s="69">
        <v>0.13049706999999999</v>
      </c>
      <c r="AN953" s="69">
        <v>3.7908483E-2</v>
      </c>
      <c r="AO953" s="69">
        <v>1.8648570999999999E-2</v>
      </c>
      <c r="AQ953" s="116">
        <v>3.586208E-3</v>
      </c>
      <c r="AR953" s="116">
        <v>3.0570162000000001E-3</v>
      </c>
      <c r="AS953" s="116">
        <v>1.3894950000000001E-4</v>
      </c>
      <c r="AT953" s="116">
        <v>3.9024228999999999E-4</v>
      </c>
      <c r="AU953" s="150">
        <f t="shared" si="501"/>
        <v>1.8327435270555275E-7</v>
      </c>
      <c r="AV953" s="150">
        <f t="shared" si="502"/>
        <v>5.1386647962530718E-10</v>
      </c>
      <c r="AW953" s="163">
        <f t="shared" si="503"/>
        <v>5.4655783030199995E-2</v>
      </c>
      <c r="AX953" s="196">
        <v>1.4798019999999999E-7</v>
      </c>
      <c r="AY953" s="196">
        <v>4.4649671999999998E-10</v>
      </c>
      <c r="AZ953" s="196">
        <v>1.2198728E-14</v>
      </c>
      <c r="BA953" s="196">
        <v>1.6204401999999999E-17</v>
      </c>
      <c r="BB953" s="196">
        <v>3.4836491000000001E-19</v>
      </c>
      <c r="BC953" s="196">
        <v>1.5904600999999999E-10</v>
      </c>
      <c r="BD953" s="196">
        <v>3.4977235999999999E-8</v>
      </c>
      <c r="BE953" s="196">
        <v>3.2447427999999997E-11</v>
      </c>
      <c r="BF953" s="196">
        <v>3.4833925000000002E-11</v>
      </c>
      <c r="BG953" s="196">
        <v>8.2474920999999996E-17</v>
      </c>
      <c r="BH953" s="196">
        <v>2.6588287999999999E-19</v>
      </c>
      <c r="BI953" s="196">
        <v>7.1507740000000006E-14</v>
      </c>
      <c r="BJ953" s="196">
        <v>3.5659776000000001E-15</v>
      </c>
      <c r="BK953" s="196">
        <v>1.0514389E-15</v>
      </c>
      <c r="BL953" s="196">
        <v>4.3845288999999997E-11</v>
      </c>
      <c r="BM953" s="196">
        <v>1.1402538999999999E-10</v>
      </c>
      <c r="BN953" s="196">
        <v>3.4014275000000002E-24</v>
      </c>
      <c r="BO953" s="196">
        <v>9.6840301999999994E-6</v>
      </c>
      <c r="BP953" s="108">
        <v>5.4646098999999997E-2</v>
      </c>
      <c r="BQ953" s="108">
        <v>0</v>
      </c>
      <c r="BR953" s="108">
        <v>0</v>
      </c>
      <c r="BS953" s="108">
        <v>0</v>
      </c>
      <c r="BU953" s="172">
        <v>1.3302117000000001E-5</v>
      </c>
      <c r="BV953" s="172">
        <v>2.5476139999999998E-7</v>
      </c>
      <c r="BW953" s="172">
        <v>4.4425571000000003E-6</v>
      </c>
      <c r="BX953" s="172">
        <v>7.0464023999999996E-8</v>
      </c>
      <c r="BY953" s="172">
        <v>4.6761524999999998E-7</v>
      </c>
      <c r="BZ953" s="172">
        <v>2.8720339000000001E-8</v>
      </c>
      <c r="CA953" s="172">
        <v>2.1337985E-12</v>
      </c>
      <c r="CB953" s="172">
        <v>4.3591370999999999E-8</v>
      </c>
      <c r="CC953" s="172">
        <v>1.0862171E-7</v>
      </c>
      <c r="CD953" s="172">
        <v>1.0188609E-7</v>
      </c>
      <c r="CE953" s="172">
        <v>9.8781314E-16</v>
      </c>
      <c r="CF953" s="172">
        <v>7.5218230999999994E-21</v>
      </c>
      <c r="CG953" s="172">
        <v>6.4584007000000002E-17</v>
      </c>
      <c r="CH953" s="172">
        <v>8.7526311000000002E-7</v>
      </c>
      <c r="CI953" s="172">
        <v>6.9005326999999999E-6</v>
      </c>
      <c r="CJ953" s="172">
        <v>8.1021261999999992E-9</v>
      </c>
      <c r="CK953" s="69">
        <v>0</v>
      </c>
      <c r="CM953" s="197">
        <v>7.6182371999999994E-17</v>
      </c>
      <c r="CN953" s="198">
        <v>0.15922900000000001</v>
      </c>
      <c r="CO953" s="198">
        <v>1.5098577999999999E-3</v>
      </c>
      <c r="CP953" s="198">
        <v>1.8095897E-4</v>
      </c>
      <c r="CQ953" s="197">
        <v>3.5654041000000001E-11</v>
      </c>
      <c r="CR953" s="197">
        <v>3.9253957E-9</v>
      </c>
      <c r="CS953" s="197">
        <v>1.7103604000000001E-5</v>
      </c>
      <c r="CT953" s="198">
        <v>2.9824563999999998E-3</v>
      </c>
      <c r="CU953" s="197">
        <v>5.4793488000000003E-11</v>
      </c>
      <c r="CV953" s="197">
        <v>1.0100294000000001E-5</v>
      </c>
      <c r="CX953" s="166"/>
    </row>
    <row r="954" spans="1:102" ht="14.4">
      <c r="A954" t="s">
        <v>741</v>
      </c>
      <c r="B954" s="85" t="s">
        <v>734</v>
      </c>
      <c r="C954" s="113" t="str">
        <f t="shared" si="504"/>
        <v>A.120.10.107</v>
      </c>
      <c r="D954" s="9" t="s">
        <v>185</v>
      </c>
      <c r="E954" s="112" t="s">
        <v>361</v>
      </c>
      <c r="F954" s="115" t="str">
        <f t="shared" si="505"/>
        <v>film PET+PVOH / LDPE 62 mu for MAP</v>
      </c>
      <c r="G954" s="143">
        <f t="shared" si="526"/>
        <v>0.15917462666666668</v>
      </c>
      <c r="I954" s="118">
        <f t="shared" si="527"/>
        <v>8.0401031853999994E-2</v>
      </c>
      <c r="K954" s="161">
        <f t="shared" si="528"/>
        <v>5.0681578420000012E-3</v>
      </c>
      <c r="L954" s="161">
        <f t="shared" si="529"/>
        <v>4.9941789369999996E-2</v>
      </c>
      <c r="M954" s="162">
        <f t="shared" si="530"/>
        <v>1.5148906419999999E-3</v>
      </c>
      <c r="N954" s="161">
        <v>2.3876194E-2</v>
      </c>
      <c r="O954" s="132">
        <v>3.2386397E-3</v>
      </c>
      <c r="P954" s="132">
        <v>7.9633804999999997E-4</v>
      </c>
      <c r="Q954" s="132">
        <v>4.5550049000000004E-3</v>
      </c>
      <c r="R954" s="132">
        <v>3.109675E-4</v>
      </c>
      <c r="S954" s="164">
        <v>7.6506251999999998E-5</v>
      </c>
      <c r="T954" s="132">
        <v>1.2567918999999999E-4</v>
      </c>
      <c r="U954" s="132">
        <v>5.8693961999999999E-4</v>
      </c>
      <c r="V954" s="164">
        <v>2.0727931999999999E-5</v>
      </c>
      <c r="W954" s="132">
        <v>4.5319871999999997E-2</v>
      </c>
      <c r="X954" s="132">
        <v>5.2742418999999997E-4</v>
      </c>
      <c r="Y954" s="132">
        <v>0</v>
      </c>
      <c r="Z954" s="132">
        <v>9.0771592000000003E-4</v>
      </c>
      <c r="AA954" s="164">
        <v>5.90226E-5</v>
      </c>
      <c r="AC954" s="118">
        <f t="shared" si="496"/>
        <v>2.3876194E-2</v>
      </c>
      <c r="AD954" s="118">
        <f t="shared" si="497"/>
        <v>9.6900752120000003E-3</v>
      </c>
      <c r="AE954" s="118">
        <f t="shared" si="498"/>
        <v>5.5296332899999997E-3</v>
      </c>
      <c r="AF954" s="118">
        <f t="shared" si="499"/>
        <v>4.9941789369999996E-2</v>
      </c>
      <c r="AG954" s="118">
        <f t="shared" si="500"/>
        <v>6.0717472199999997E-4</v>
      </c>
      <c r="AI954" s="69">
        <v>5.9521113000000003</v>
      </c>
      <c r="AJ954" s="69">
        <v>5.7023334999999999</v>
      </c>
      <c r="AK954" s="69">
        <v>6.5529169999999998E-2</v>
      </c>
      <c r="AL954" s="69">
        <v>0</v>
      </c>
      <c r="AM954" s="69">
        <v>0.13068384</v>
      </c>
      <c r="AN954" s="69">
        <v>3.7601975000000003E-2</v>
      </c>
      <c r="AO954" s="69">
        <v>1.5962779E-2</v>
      </c>
      <c r="AQ954" s="116">
        <v>3.6174380000000002E-3</v>
      </c>
      <c r="AR954" s="116">
        <v>3.0824022000000002E-3</v>
      </c>
      <c r="AS954" s="116">
        <v>1.3962297E-4</v>
      </c>
      <c r="AT954" s="116">
        <v>3.9541285000000001E-4</v>
      </c>
      <c r="AU954" s="150">
        <f t="shared" si="501"/>
        <v>1.8479629266800002E-7</v>
      </c>
      <c r="AV954" s="150">
        <f t="shared" si="502"/>
        <v>5.1635714959460001E-10</v>
      </c>
      <c r="AW954" s="163">
        <f t="shared" si="503"/>
        <v>5.5379951121760002E-2</v>
      </c>
      <c r="AX954" s="196">
        <v>1.4784551000000001E-7</v>
      </c>
      <c r="AY954" s="196">
        <v>4.4609072000000001E-10</v>
      </c>
      <c r="AZ954" s="196">
        <v>1.2187618999999999E-14</v>
      </c>
      <c r="BA954" s="108">
        <v>0</v>
      </c>
      <c r="BB954" s="108">
        <v>0</v>
      </c>
      <c r="BC954" s="196">
        <v>1.6608175999999999E-10</v>
      </c>
      <c r="BD954" s="196">
        <v>3.6616281000000002E-8</v>
      </c>
      <c r="BE954" s="196">
        <v>3.3450756000000002E-11</v>
      </c>
      <c r="BF954" s="196">
        <v>3.6727209999999997E-11</v>
      </c>
      <c r="BG954" s="108">
        <v>0</v>
      </c>
      <c r="BH954" s="108">
        <v>0</v>
      </c>
      <c r="BI954" s="196">
        <v>7.1555090000000001E-14</v>
      </c>
      <c r="BJ954" s="196">
        <v>3.5790617999999999E-15</v>
      </c>
      <c r="BK954" s="196">
        <v>1.1418238E-15</v>
      </c>
      <c r="BL954" s="196">
        <v>5.5067848000000002E-11</v>
      </c>
      <c r="BM954" s="196">
        <v>1.1335206E-10</v>
      </c>
      <c r="BN954" s="108">
        <v>0</v>
      </c>
      <c r="BO954" s="196">
        <v>7.5912176000000002E-7</v>
      </c>
      <c r="BP954" s="108">
        <v>5.5379192000000001E-2</v>
      </c>
      <c r="BQ954" s="108">
        <v>0</v>
      </c>
      <c r="BR954" s="108">
        <v>0</v>
      </c>
      <c r="BS954" s="108">
        <v>0</v>
      </c>
      <c r="BU954" s="172">
        <v>1.3427426000000001E-5</v>
      </c>
      <c r="BV954" s="172">
        <v>2.7010801999999999E-7</v>
      </c>
      <c r="BW954" s="172">
        <v>4.4382109000000003E-6</v>
      </c>
      <c r="BX954" s="172">
        <v>7.0599074E-8</v>
      </c>
      <c r="BY954" s="172">
        <v>4.7605774999999998E-7</v>
      </c>
      <c r="BZ954" s="172">
        <v>3.3230666999999998E-8</v>
      </c>
      <c r="CA954" s="69">
        <v>0</v>
      </c>
      <c r="CB954" s="172">
        <v>5.0437001999999998E-8</v>
      </c>
      <c r="CC954" s="172">
        <v>1.0914445000000001E-7</v>
      </c>
      <c r="CD954" s="172">
        <v>1.019427E-7</v>
      </c>
      <c r="CE954" s="69">
        <v>0</v>
      </c>
      <c r="CF954" s="69">
        <v>0</v>
      </c>
      <c r="CG954" s="69">
        <v>0</v>
      </c>
      <c r="CH954" s="172">
        <v>8.8522435999999997E-7</v>
      </c>
      <c r="CI954" s="172">
        <v>6.9834435999999997E-6</v>
      </c>
      <c r="CJ954" s="172">
        <v>9.0273993000000003E-9</v>
      </c>
      <c r="CK954" s="69">
        <v>0</v>
      </c>
      <c r="CM954" s="198">
        <v>0</v>
      </c>
      <c r="CN954" s="198">
        <v>0.15906480000000001</v>
      </c>
      <c r="CO954" s="198">
        <v>1.7362249000000001E-3</v>
      </c>
      <c r="CP954" s="198">
        <v>1.9251697E-4</v>
      </c>
      <c r="CQ954" s="197">
        <v>3.6448966999999999E-11</v>
      </c>
      <c r="CR954" s="197">
        <v>3.9253149999999999E-9</v>
      </c>
      <c r="CS954" s="197">
        <v>1.7514538E-5</v>
      </c>
      <c r="CT954" s="198">
        <v>2.9868238999999999E-3</v>
      </c>
      <c r="CU954" s="198">
        <v>0</v>
      </c>
      <c r="CV954" s="197">
        <v>1.1686353E-5</v>
      </c>
      <c r="CX954" s="166"/>
    </row>
    <row r="955" spans="1:102" ht="14.4">
      <c r="A955" t="s">
        <v>742</v>
      </c>
      <c r="B955" s="85" t="s">
        <v>734</v>
      </c>
      <c r="C955" s="113" t="str">
        <f t="shared" si="504"/>
        <v>A.120.10.108</v>
      </c>
      <c r="D955" s="9" t="s">
        <v>185</v>
      </c>
      <c r="E955" s="112" t="s">
        <v>361</v>
      </c>
      <c r="F955" s="115" t="str">
        <f t="shared" si="505"/>
        <v>film PLA (biobased) 50 mu</v>
      </c>
      <c r="G955" s="143">
        <f t="shared" si="526"/>
        <v>0.29017427333333334</v>
      </c>
      <c r="I955" s="118">
        <f t="shared" si="527"/>
        <v>4.9076971756705001E-2</v>
      </c>
      <c r="K955" s="161">
        <f t="shared" si="528"/>
        <v>8.3053167308999999E-4</v>
      </c>
      <c r="L955" s="161">
        <f t="shared" si="529"/>
        <v>4.160414352615E-3</v>
      </c>
      <c r="M955" s="162">
        <f t="shared" si="530"/>
        <v>5.5988473099999997E-4</v>
      </c>
      <c r="N955" s="161">
        <v>4.3526140999999997E-2</v>
      </c>
      <c r="O955" s="132">
        <v>3.1507384999999999E-3</v>
      </c>
      <c r="P955" s="132">
        <v>9.8550506999999996E-4</v>
      </c>
      <c r="Q955" s="132">
        <v>7.7413904999999999E-4</v>
      </c>
      <c r="R955" s="164">
        <v>5.2703681999999999E-5</v>
      </c>
      <c r="S955" s="164">
        <v>7.9617179000000005E-7</v>
      </c>
      <c r="T955" s="164">
        <v>2.8927693000000001E-6</v>
      </c>
      <c r="U955" s="164">
        <v>2.4152214000000001E-5</v>
      </c>
      <c r="V955" s="164">
        <v>1.2105410999999999E-5</v>
      </c>
      <c r="W955" s="132">
        <v>0</v>
      </c>
      <c r="X955" s="132">
        <v>5.4777932E-4</v>
      </c>
      <c r="Y955" s="164">
        <v>1.8568614999999999E-8</v>
      </c>
      <c r="Z955" s="132">
        <v>0</v>
      </c>
      <c r="AA955" s="132">
        <v>0</v>
      </c>
      <c r="AC955" s="118">
        <f t="shared" si="496"/>
        <v>4.3526140999999997E-2</v>
      </c>
      <c r="AD955" s="118">
        <f t="shared" si="497"/>
        <v>4.9909274570899996E-3</v>
      </c>
      <c r="AE955" s="118">
        <f t="shared" si="498"/>
        <v>4.1603957840000002E-3</v>
      </c>
      <c r="AF955" s="118">
        <f t="shared" si="499"/>
        <v>4.160414352615E-3</v>
      </c>
      <c r="AG955" s="118">
        <f t="shared" si="500"/>
        <v>5.5988473099999997E-4</v>
      </c>
      <c r="AI955" s="69">
        <v>5.2854415000000001</v>
      </c>
      <c r="AJ955" s="69">
        <v>3.7467511999999998</v>
      </c>
      <c r="AK955" s="69">
        <v>6.8057367999999993E-2</v>
      </c>
      <c r="AL955" s="69">
        <v>0</v>
      </c>
      <c r="AM955" s="69">
        <v>1.4138066</v>
      </c>
      <c r="AN955" s="69">
        <v>3.9841720999999997E-2</v>
      </c>
      <c r="AO955" s="69">
        <v>1.6984613999999999E-2</v>
      </c>
      <c r="AQ955" s="116">
        <v>6.0364499E-3</v>
      </c>
      <c r="AR955" s="116">
        <v>5.5854835999999998E-3</v>
      </c>
      <c r="AS955" s="116">
        <v>2.4388961000000001E-4</v>
      </c>
      <c r="AT955" s="116">
        <v>2.0707669E-4</v>
      </c>
      <c r="AU955" s="150">
        <f t="shared" si="501"/>
        <v>3.3486112748352996E-7</v>
      </c>
      <c r="AV955" s="150">
        <f t="shared" si="502"/>
        <v>9.0195860439659599E-10</v>
      </c>
      <c r="AW955" s="163">
        <f t="shared" si="503"/>
        <v>2.9002338339890001E-2</v>
      </c>
      <c r="AX955" s="196">
        <v>2.6935452E-7</v>
      </c>
      <c r="AY955" s="196">
        <v>8.1271043999999997E-10</v>
      </c>
      <c r="AZ955" s="196">
        <v>2.220429E-14</v>
      </c>
      <c r="BA955" s="108">
        <v>0</v>
      </c>
      <c r="BB955" s="108">
        <v>0</v>
      </c>
      <c r="BC955" s="196">
        <v>1.0001493999999999E-10</v>
      </c>
      <c r="BD955" s="196">
        <v>6.5402262000000003E-8</v>
      </c>
      <c r="BE955" s="196">
        <v>1.4462067E-11</v>
      </c>
      <c r="BF955" s="196">
        <v>7.4762147000000001E-11</v>
      </c>
      <c r="BG955" s="108">
        <v>0</v>
      </c>
      <c r="BH955" s="108">
        <v>0</v>
      </c>
      <c r="BI955" s="196">
        <v>1.572444E-15</v>
      </c>
      <c r="BJ955" s="196">
        <v>1.4502662E-16</v>
      </c>
      <c r="BK955" s="196">
        <v>2.8635976E-17</v>
      </c>
      <c r="BL955" s="196">
        <v>1.7329653000000001E-13</v>
      </c>
      <c r="BM955" s="196">
        <v>4.1572469999999998E-12</v>
      </c>
      <c r="BN955" s="108">
        <v>0</v>
      </c>
      <c r="BO955" s="196">
        <v>2.8633988999999998E-7</v>
      </c>
      <c r="BP955" s="108">
        <v>2.9002052E-2</v>
      </c>
      <c r="BQ955" s="108">
        <v>0</v>
      </c>
      <c r="BR955" s="108">
        <v>0</v>
      </c>
      <c r="BS955" s="108">
        <v>0</v>
      </c>
      <c r="BU955" s="172">
        <v>1.3859983E-5</v>
      </c>
      <c r="BV955" s="172">
        <v>5.4727645999999998E-7</v>
      </c>
      <c r="BW955" s="172">
        <v>8.0908286000000001E-6</v>
      </c>
      <c r="BX955" s="172">
        <v>2.8881837000000002E-9</v>
      </c>
      <c r="BY955" s="172">
        <v>4.5129109E-7</v>
      </c>
      <c r="BZ955" s="172">
        <v>6.2616217000000003E-8</v>
      </c>
      <c r="CA955" s="69">
        <v>0</v>
      </c>
      <c r="CB955" s="172">
        <v>9.5037941999999995E-8</v>
      </c>
      <c r="CC955" s="172">
        <v>1.2284016999999999E-9</v>
      </c>
      <c r="CD955" s="172">
        <v>2.9220443000000001E-9</v>
      </c>
      <c r="CE955" s="69">
        <v>0</v>
      </c>
      <c r="CF955" s="69">
        <v>0</v>
      </c>
      <c r="CG955" s="69">
        <v>0</v>
      </c>
      <c r="CH955" s="172">
        <v>1.7780987000000001E-7</v>
      </c>
      <c r="CI955" s="172">
        <v>4.4225635999999999E-6</v>
      </c>
      <c r="CJ955" s="172">
        <v>5.5203756999999998E-9</v>
      </c>
      <c r="CK955" s="69">
        <v>0</v>
      </c>
      <c r="CM955" s="198">
        <v>0</v>
      </c>
      <c r="CN955" s="198">
        <v>0.29011344999999999</v>
      </c>
      <c r="CO955" s="198">
        <v>1.8778623E-3</v>
      </c>
      <c r="CP955" s="198">
        <v>3.8879966999999998E-4</v>
      </c>
      <c r="CQ955" s="197">
        <v>7.3411510999999999E-13</v>
      </c>
      <c r="CR955" s="197">
        <v>8.8908145999999996E-11</v>
      </c>
      <c r="CS955" s="197">
        <v>2.1295144999999999E-5</v>
      </c>
      <c r="CT955" s="198">
        <v>1.214956E-4</v>
      </c>
      <c r="CU955" s="198">
        <v>0</v>
      </c>
      <c r="CV955" s="197">
        <v>2.2020479E-5</v>
      </c>
      <c r="CX955" s="166"/>
    </row>
    <row r="956" spans="1:102" ht="14.4">
      <c r="A956" t="s">
        <v>743</v>
      </c>
      <c r="B956" s="85" t="s">
        <v>734</v>
      </c>
      <c r="C956" s="113" t="str">
        <f t="shared" si="504"/>
        <v>A.120.10.109</v>
      </c>
      <c r="D956" s="9" t="s">
        <v>185</v>
      </c>
      <c r="E956" s="112" t="s">
        <v>361</v>
      </c>
      <c r="F956" s="115" t="str">
        <f t="shared" si="505"/>
        <v>film PP 50 mu</v>
      </c>
      <c r="G956" s="143">
        <f t="shared" si="526"/>
        <v>0.10134840000000001</v>
      </c>
      <c r="I956" s="118">
        <f t="shared" si="527"/>
        <v>5.7755163267100007E-2</v>
      </c>
      <c r="K956" s="161">
        <f t="shared" si="528"/>
        <v>3.4571976959999998E-3</v>
      </c>
      <c r="L956" s="161">
        <f t="shared" si="529"/>
        <v>3.783343519E-2</v>
      </c>
      <c r="M956" s="162">
        <f t="shared" si="530"/>
        <v>1.2622703811000001E-3</v>
      </c>
      <c r="N956" s="161">
        <v>1.520226E-2</v>
      </c>
      <c r="O956" s="132">
        <v>1.8215327999999999E-3</v>
      </c>
      <c r="P956" s="132">
        <v>1.5382773E-4</v>
      </c>
      <c r="Q956" s="132">
        <v>3.1100928999999999E-3</v>
      </c>
      <c r="R956" s="132">
        <v>2.7074484000000001E-4</v>
      </c>
      <c r="S956" s="164">
        <v>1.1706061E-5</v>
      </c>
      <c r="T956" s="164">
        <v>6.4653894999999994E-5</v>
      </c>
      <c r="U956" s="132">
        <v>3.6807465999999999E-4</v>
      </c>
      <c r="V956" s="164">
        <v>8.0122410999999997E-6</v>
      </c>
      <c r="W956" s="132">
        <v>3.5490000000000001E-2</v>
      </c>
      <c r="X956" s="132">
        <v>3.8110404000000001E-4</v>
      </c>
      <c r="Y956" s="132">
        <v>0</v>
      </c>
      <c r="Z956" s="132">
        <v>8.7315410000000004E-4</v>
      </c>
      <c r="AA956" s="132">
        <v>0</v>
      </c>
      <c r="AC956" s="118">
        <f t="shared" si="496"/>
        <v>1.520226E-2</v>
      </c>
      <c r="AD956" s="118">
        <f t="shared" si="497"/>
        <v>5.8006328859999999E-3</v>
      </c>
      <c r="AE956" s="118">
        <f t="shared" si="498"/>
        <v>3.2165892899999999E-3</v>
      </c>
      <c r="AF956" s="118">
        <f t="shared" si="499"/>
        <v>3.783343519E-2</v>
      </c>
      <c r="AG956" s="118">
        <f t="shared" si="500"/>
        <v>3.891162811E-4</v>
      </c>
      <c r="AI956" s="69">
        <v>4.0217339000000001</v>
      </c>
      <c r="AJ956" s="69">
        <v>3.8691138999999999</v>
      </c>
      <c r="AK956" s="69">
        <v>4.7349290000000002E-2</v>
      </c>
      <c r="AL956" s="69">
        <v>0</v>
      </c>
      <c r="AM956" s="69">
        <v>6.5641498000000006E-2</v>
      </c>
      <c r="AN956" s="69">
        <v>2.7819347000000001E-2</v>
      </c>
      <c r="AO956" s="69">
        <v>1.1809861E-2</v>
      </c>
      <c r="AQ956" s="116">
        <v>2.0286434999999998E-3</v>
      </c>
      <c r="AR956" s="116">
        <v>1.6757352999999999E-3</v>
      </c>
      <c r="AS956" s="199">
        <v>8.2698078999999996E-5</v>
      </c>
      <c r="AT956" s="116">
        <v>2.7021009999999998E-4</v>
      </c>
      <c r="AU956" s="150">
        <f t="shared" si="501"/>
        <v>1.0046374646309999E-7</v>
      </c>
      <c r="AV956" s="150">
        <f t="shared" si="502"/>
        <v>3.0583609559857005E-10</v>
      </c>
      <c r="AW956" s="163">
        <f t="shared" si="503"/>
        <v>3.7844551714959998E-2</v>
      </c>
      <c r="AX956" s="196">
        <v>9.4051316999999998E-8</v>
      </c>
      <c r="AY956" s="196">
        <v>2.8377553000000002E-10</v>
      </c>
      <c r="AZ956" s="196">
        <v>7.7531527000000005E-15</v>
      </c>
      <c r="BA956" s="108">
        <v>0</v>
      </c>
      <c r="BB956" s="108">
        <v>0</v>
      </c>
      <c r="BC956" s="196">
        <v>8.9075459E-11</v>
      </c>
      <c r="BD956" s="196">
        <v>6.2525591999999999E-9</v>
      </c>
      <c r="BE956" s="196">
        <v>1.971008E-11</v>
      </c>
      <c r="BF956" s="196">
        <v>2.3032291E-12</v>
      </c>
      <c r="BG956" s="108">
        <v>0</v>
      </c>
      <c r="BH956" s="108">
        <v>0</v>
      </c>
      <c r="BI956" s="196">
        <v>3.6834626999999999E-14</v>
      </c>
      <c r="BJ956" s="196">
        <v>2.2117874000000001E-15</v>
      </c>
      <c r="BK956" s="196">
        <v>4.5693147000000004E-16</v>
      </c>
      <c r="BL956" s="196">
        <v>2.7807671E-12</v>
      </c>
      <c r="BM956" s="196">
        <v>6.8014037000000004E-11</v>
      </c>
      <c r="BN956" s="108">
        <v>0</v>
      </c>
      <c r="BO956" s="196">
        <v>1.6171496E-7</v>
      </c>
      <c r="BP956" s="108">
        <v>3.7844389999999999E-2</v>
      </c>
      <c r="BQ956" s="108">
        <v>0</v>
      </c>
      <c r="BR956" s="108">
        <v>0</v>
      </c>
      <c r="BS956" s="108">
        <v>0</v>
      </c>
      <c r="BU956" s="172">
        <v>8.572505E-6</v>
      </c>
      <c r="BV956" s="172">
        <v>1.8181596000000001E-8</v>
      </c>
      <c r="BW956" s="172">
        <v>2.8258623999999999E-6</v>
      </c>
      <c r="BX956" s="172">
        <v>4.4586517999999999E-8</v>
      </c>
      <c r="BY956" s="172">
        <v>2.5393899999999998E-7</v>
      </c>
      <c r="BZ956" s="172">
        <v>4.5274350000000003E-9</v>
      </c>
      <c r="CA956" s="69">
        <v>0</v>
      </c>
      <c r="CB956" s="172">
        <v>6.8716718999999999E-9</v>
      </c>
      <c r="CC956" s="172">
        <v>1.904744E-8</v>
      </c>
      <c r="CD956" s="172">
        <v>5.3946997000000002E-8</v>
      </c>
      <c r="CE956" s="69">
        <v>0</v>
      </c>
      <c r="CF956" s="69">
        <v>0</v>
      </c>
      <c r="CG956" s="69">
        <v>0</v>
      </c>
      <c r="CH956" s="172">
        <v>5.9527950000000001E-7</v>
      </c>
      <c r="CI956" s="172">
        <v>4.7463982000000002E-6</v>
      </c>
      <c r="CJ956" s="172">
        <v>3.8642630000000002E-9</v>
      </c>
      <c r="CK956" s="69">
        <v>0</v>
      </c>
      <c r="CM956" s="198">
        <v>0</v>
      </c>
      <c r="CN956" s="198">
        <v>0.10134840000000001</v>
      </c>
      <c r="CO956" s="198">
        <v>1.9051410999999999E-4</v>
      </c>
      <c r="CP956" s="197">
        <v>1.3477954E-5</v>
      </c>
      <c r="CQ956" s="197">
        <v>1.6971784E-11</v>
      </c>
      <c r="CR956" s="197">
        <v>2.0395216000000001E-9</v>
      </c>
      <c r="CS956" s="197">
        <v>7.3021456000000002E-6</v>
      </c>
      <c r="CT956" s="198">
        <v>1.8624456999999999E-3</v>
      </c>
      <c r="CU956" s="198">
        <v>0</v>
      </c>
      <c r="CV956" s="197">
        <v>1.5921800000000001E-6</v>
      </c>
      <c r="CX956" s="166"/>
    </row>
    <row r="957" spans="1:102" ht="14.4">
      <c r="A957" t="s">
        <v>744</v>
      </c>
      <c r="B957" s="85" t="s">
        <v>734</v>
      </c>
      <c r="C957" s="113" t="str">
        <f t="shared" si="504"/>
        <v>A.120.10.110</v>
      </c>
      <c r="D957" s="9" t="s">
        <v>185</v>
      </c>
      <c r="E957" s="112" t="s">
        <v>361</v>
      </c>
      <c r="F957" s="115" t="str">
        <f t="shared" si="505"/>
        <v>film PP+PVDC 62 mu for MAP</v>
      </c>
      <c r="G957" s="143">
        <f t="shared" si="526"/>
        <v>0.22159776000000003</v>
      </c>
      <c r="I957" s="118">
        <f t="shared" si="527"/>
        <v>0.15626428015799998</v>
      </c>
      <c r="K957" s="161">
        <f t="shared" si="528"/>
        <v>6.5428343479999998E-2</v>
      </c>
      <c r="L957" s="161">
        <f t="shared" si="529"/>
        <v>5.4113193599999998E-2</v>
      </c>
      <c r="M957" s="162">
        <f t="shared" si="530"/>
        <v>3.4830790779999997E-3</v>
      </c>
      <c r="N957" s="161">
        <v>3.3239664000000002E-2</v>
      </c>
      <c r="O957" s="132">
        <v>6.9345138999999997E-3</v>
      </c>
      <c r="P957" s="132">
        <v>2.2202017E-3</v>
      </c>
      <c r="Q957" s="132">
        <v>4.3541300999999999E-3</v>
      </c>
      <c r="R957" s="132">
        <v>2.5997808000000002E-3</v>
      </c>
      <c r="S957" s="132">
        <v>5.783953E-2</v>
      </c>
      <c r="T957" s="132">
        <v>6.3490257999999997E-4</v>
      </c>
      <c r="U957" s="132">
        <v>1.1909878E-2</v>
      </c>
      <c r="V957" s="164">
        <v>3.0545537999999998E-5</v>
      </c>
      <c r="W957" s="132">
        <v>3.3048599999999997E-2</v>
      </c>
      <c r="X957" s="132">
        <v>2.8058238000000001E-3</v>
      </c>
      <c r="Y957" s="132">
        <v>0</v>
      </c>
      <c r="Z957" s="132">
        <v>6.4670973999999995E-4</v>
      </c>
      <c r="AA957" s="132">
        <v>0</v>
      </c>
      <c r="AC957" s="118">
        <f t="shared" si="496"/>
        <v>3.3239664000000002E-2</v>
      </c>
      <c r="AD957" s="118">
        <f t="shared" si="497"/>
        <v>8.6492937079999999E-2</v>
      </c>
      <c r="AE957" s="118">
        <f t="shared" si="498"/>
        <v>2.1711303340000002E-2</v>
      </c>
      <c r="AF957" s="118">
        <f t="shared" si="499"/>
        <v>5.4113193599999998E-2</v>
      </c>
      <c r="AG957" s="118">
        <f t="shared" si="500"/>
        <v>2.836369338E-3</v>
      </c>
      <c r="AI957" s="69">
        <v>5.8774584000000001</v>
      </c>
      <c r="AJ957" s="69">
        <v>5.3306801000000004</v>
      </c>
      <c r="AK957" s="69">
        <v>0.34855957999999998</v>
      </c>
      <c r="AL957" s="69">
        <v>0</v>
      </c>
      <c r="AM957" s="69">
        <v>6.2849040999999994E-2</v>
      </c>
      <c r="AN957" s="69">
        <v>4.4499493000000001E-2</v>
      </c>
      <c r="AO957" s="69">
        <v>9.0870118E-2</v>
      </c>
      <c r="AQ957" s="116">
        <v>6.5602491999999998E-3</v>
      </c>
      <c r="AR957" s="116">
        <v>5.9801949000000002E-3</v>
      </c>
      <c r="AS957" s="116">
        <v>2.0789467999999999E-4</v>
      </c>
      <c r="AT957" s="116">
        <v>3.7215966000000002E-4</v>
      </c>
      <c r="AU957" s="150">
        <f t="shared" si="501"/>
        <v>3.5852486773999999E-7</v>
      </c>
      <c r="AV957" s="150">
        <f t="shared" si="502"/>
        <v>7.6884128010100001E-10</v>
      </c>
      <c r="AW957" s="163">
        <f t="shared" si="503"/>
        <v>5.2123201020900005E-2</v>
      </c>
      <c r="AX957" s="196">
        <v>2.0564272E-7</v>
      </c>
      <c r="AY957" s="196">
        <v>6.2047374000000004E-10</v>
      </c>
      <c r="AZ957" s="196">
        <v>1.6952228999999999E-14</v>
      </c>
      <c r="BA957" s="108">
        <v>0</v>
      </c>
      <c r="BB957" s="108">
        <v>0</v>
      </c>
      <c r="BC957" s="196">
        <v>1.2470563999999999E-10</v>
      </c>
      <c r="BD957" s="196">
        <v>1.440516E-7</v>
      </c>
      <c r="BE957" s="196">
        <v>2.7594113000000001E-11</v>
      </c>
      <c r="BF957" s="196">
        <v>1.2024852E-10</v>
      </c>
      <c r="BG957" s="108">
        <v>0</v>
      </c>
      <c r="BH957" s="108">
        <v>0</v>
      </c>
      <c r="BI957" s="196">
        <v>3.7523067E-13</v>
      </c>
      <c r="BJ957" s="196">
        <v>7.5912211000000001E-14</v>
      </c>
      <c r="BK957" s="196">
        <v>5.6811991000000001E-14</v>
      </c>
      <c r="BL957" s="196">
        <v>6.8038219000000004E-9</v>
      </c>
      <c r="BM957" s="196">
        <v>1.9020202000000001E-9</v>
      </c>
      <c r="BN957" s="108">
        <v>0</v>
      </c>
      <c r="BO957" s="196">
        <v>1.8480208999999999E-6</v>
      </c>
      <c r="BP957" s="108">
        <v>5.2121353000000002E-2</v>
      </c>
      <c r="BQ957" s="108">
        <v>0</v>
      </c>
      <c r="BR957" s="108">
        <v>0</v>
      </c>
      <c r="BS957" s="108">
        <v>0</v>
      </c>
      <c r="BU957" s="172">
        <v>9.7541639999999997E-5</v>
      </c>
      <c r="BV957" s="172">
        <v>8.3225305E-7</v>
      </c>
      <c r="BW957" s="172">
        <v>6.1787335999999997E-6</v>
      </c>
      <c r="BX957" s="172">
        <v>1.3994862E-6</v>
      </c>
      <c r="BY957" s="172">
        <v>3.0078409999999999E-6</v>
      </c>
      <c r="BZ957" s="172">
        <v>6.3384088999999999E-9</v>
      </c>
      <c r="CA957" s="69">
        <v>0</v>
      </c>
      <c r="CB957" s="172">
        <v>9.6203407000000005E-9</v>
      </c>
      <c r="CC957" s="172">
        <v>7.7654237000000001E-5</v>
      </c>
      <c r="CD957" s="172">
        <v>6.4367789999999996E-7</v>
      </c>
      <c r="CE957" s="69">
        <v>0</v>
      </c>
      <c r="CF957" s="69">
        <v>0</v>
      </c>
      <c r="CG957" s="69">
        <v>0</v>
      </c>
      <c r="CH957" s="172">
        <v>8.8576316000000004E-7</v>
      </c>
      <c r="CI957" s="172">
        <v>6.9182802999999996E-6</v>
      </c>
      <c r="CJ957" s="172">
        <v>5.4099684E-9</v>
      </c>
      <c r="CK957" s="69">
        <v>0</v>
      </c>
      <c r="CM957" s="198">
        <v>0</v>
      </c>
      <c r="CN957" s="198">
        <v>0.22159776</v>
      </c>
      <c r="CO957" s="198">
        <v>2.6671974999999999E-4</v>
      </c>
      <c r="CP957" s="198">
        <v>5.7086913999999998E-4</v>
      </c>
      <c r="CQ957" s="197">
        <v>7.1059861000000002E-10</v>
      </c>
      <c r="CR957" s="197">
        <v>2.1845281000000002E-8</v>
      </c>
      <c r="CS957" s="197">
        <v>9.9336331000000004E-5</v>
      </c>
      <c r="CT957" s="198">
        <v>6.1257937999999998E-2</v>
      </c>
      <c r="CU957" s="198">
        <v>0</v>
      </c>
      <c r="CV957" s="197">
        <v>2.2290519999999999E-6</v>
      </c>
      <c r="CX957" s="166"/>
    </row>
    <row r="958" spans="1:102" ht="14.4">
      <c r="A958" t="s">
        <v>745</v>
      </c>
      <c r="B958" s="85" t="s">
        <v>734</v>
      </c>
      <c r="C958" s="113" t="str">
        <f t="shared" si="504"/>
        <v>A.120.10.111</v>
      </c>
      <c r="D958" s="9" t="s">
        <v>185</v>
      </c>
      <c r="E958" s="112" t="s">
        <v>361</v>
      </c>
      <c r="F958" s="115" t="str">
        <f t="shared" si="505"/>
        <v>film PS (shrink) 50 mu</v>
      </c>
      <c r="G958" s="143">
        <f t="shared" si="526"/>
        <v>0.12954046666666669</v>
      </c>
      <c r="I958" s="118">
        <f t="shared" si="527"/>
        <v>6.7640574280323745E-2</v>
      </c>
      <c r="K958" s="161">
        <f t="shared" si="528"/>
        <v>2.065947945E-3</v>
      </c>
      <c r="L958" s="161">
        <f t="shared" si="529"/>
        <v>4.5694576001723747E-2</v>
      </c>
      <c r="M958" s="162">
        <f t="shared" si="530"/>
        <v>4.4898033359999997E-4</v>
      </c>
      <c r="N958" s="161">
        <v>1.9431070000000002E-2</v>
      </c>
      <c r="O958" s="132">
        <v>1.4615784E-3</v>
      </c>
      <c r="P958" s="132">
        <v>1.2984758000000001E-4</v>
      </c>
      <c r="Q958" s="132">
        <v>1.3812378000000001E-3</v>
      </c>
      <c r="R958" s="132">
        <v>2.2797736999999999E-4</v>
      </c>
      <c r="S958" s="164">
        <v>4.0757255E-5</v>
      </c>
      <c r="T958" s="132">
        <v>4.1597552E-4</v>
      </c>
      <c r="U958" s="164">
        <v>2.1723746000000001E-11</v>
      </c>
      <c r="V958" s="164">
        <v>9.2448936000000007E-6</v>
      </c>
      <c r="W958" s="132">
        <v>4.4103150000000001E-2</v>
      </c>
      <c r="X958" s="132">
        <v>4.3973543999999999E-4</v>
      </c>
      <c r="Y958" s="132">
        <v>0</v>
      </c>
      <c r="Z958" s="132">
        <v>0</v>
      </c>
      <c r="AA958" s="132">
        <v>0</v>
      </c>
      <c r="AC958" s="118">
        <f t="shared" si="496"/>
        <v>1.9431070000000002E-2</v>
      </c>
      <c r="AD958" s="118">
        <f t="shared" si="497"/>
        <v>3.6573739467237461E-3</v>
      </c>
      <c r="AE958" s="118">
        <f t="shared" si="498"/>
        <v>1.5914260017237461E-3</v>
      </c>
      <c r="AF958" s="118">
        <f t="shared" si="499"/>
        <v>4.5694576001723747E-2</v>
      </c>
      <c r="AG958" s="118">
        <f t="shared" si="500"/>
        <v>4.4898033359999997E-4</v>
      </c>
      <c r="AI958" s="69">
        <v>4.9370713999999998</v>
      </c>
      <c r="AJ958" s="69">
        <v>4.7615908999999998</v>
      </c>
      <c r="AK958" s="69">
        <v>5.4633796999999998E-2</v>
      </c>
      <c r="AL958" s="69">
        <v>0</v>
      </c>
      <c r="AM958" s="69">
        <v>7.5120690000000004E-2</v>
      </c>
      <c r="AN958" s="69">
        <v>3.2099246999999997E-2</v>
      </c>
      <c r="AO958" s="69">
        <v>1.3626763E-2</v>
      </c>
      <c r="AQ958" s="116">
        <v>2.9622743000000001E-3</v>
      </c>
      <c r="AR958" s="116">
        <v>2.5200812E-3</v>
      </c>
      <c r="AS958" s="116">
        <v>1.0919005000000001E-4</v>
      </c>
      <c r="AT958" s="116">
        <v>3.3300301999999998E-4</v>
      </c>
      <c r="AU958" s="150">
        <f t="shared" si="501"/>
        <v>1.5108400485069998E-7</v>
      </c>
      <c r="AV958" s="150">
        <f t="shared" si="502"/>
        <v>4.0380934355675E-10</v>
      </c>
      <c r="AW958" s="163">
        <f t="shared" si="503"/>
        <v>4.6639077594180005E-2</v>
      </c>
      <c r="AX958" s="196">
        <v>1.2021355E-7</v>
      </c>
      <c r="AY958" s="196">
        <v>3.627133E-10</v>
      </c>
      <c r="AZ958" s="196">
        <v>9.9098454999999999E-15</v>
      </c>
      <c r="BA958" s="108">
        <v>0</v>
      </c>
      <c r="BB958" s="108">
        <v>0</v>
      </c>
      <c r="BC958" s="196">
        <v>4.3628675E-11</v>
      </c>
      <c r="BD958" s="196">
        <v>3.0733288999999997E-8</v>
      </c>
      <c r="BE958" s="196">
        <v>9.2531554999999995E-12</v>
      </c>
      <c r="BF958" s="196">
        <v>3.1595572000000002E-11</v>
      </c>
      <c r="BG958" s="108">
        <v>0</v>
      </c>
      <c r="BH958" s="108">
        <v>0</v>
      </c>
      <c r="BI958" s="196">
        <v>2.3698141999999999E-13</v>
      </c>
      <c r="BJ958" s="196">
        <v>1.3673730000000001E-17</v>
      </c>
      <c r="BK958" s="196">
        <v>4.1111752000000002E-16</v>
      </c>
      <c r="BL958" s="196">
        <v>8.2574887000000002E-12</v>
      </c>
      <c r="BM958" s="196">
        <v>8.5279686999999996E-11</v>
      </c>
      <c r="BN958" s="108">
        <v>0</v>
      </c>
      <c r="BO958" s="196">
        <v>1.8659418E-7</v>
      </c>
      <c r="BP958" s="108">
        <v>4.6638891000000002E-2</v>
      </c>
      <c r="BQ958" s="108">
        <v>0</v>
      </c>
      <c r="BR958" s="108">
        <v>0</v>
      </c>
      <c r="BS958" s="108">
        <v>0</v>
      </c>
      <c r="BU958" s="172">
        <v>1.0703846E-5</v>
      </c>
      <c r="BV958" s="172">
        <v>2.2048608000000001E-7</v>
      </c>
      <c r="BW958" s="172">
        <v>3.6119319000000002E-6</v>
      </c>
      <c r="BX958" s="172">
        <v>7.1494448999999996E-10</v>
      </c>
      <c r="BY958" s="172">
        <v>3.8178443E-7</v>
      </c>
      <c r="BZ958" s="172">
        <v>5.2239634000000001E-9</v>
      </c>
      <c r="CA958" s="69">
        <v>0</v>
      </c>
      <c r="CB958" s="172">
        <v>7.9288522000000003E-9</v>
      </c>
      <c r="CC958" s="172">
        <v>7.4783080000000001E-8</v>
      </c>
      <c r="CD958" s="172">
        <v>2.771806E-7</v>
      </c>
      <c r="CE958" s="69">
        <v>0</v>
      </c>
      <c r="CF958" s="69">
        <v>0</v>
      </c>
      <c r="CG958" s="69">
        <v>0</v>
      </c>
      <c r="CH958" s="172">
        <v>2.7786830000000001E-7</v>
      </c>
      <c r="CI958" s="172">
        <v>5.8414854000000003E-6</v>
      </c>
      <c r="CJ958" s="172">
        <v>4.4587648999999999E-9</v>
      </c>
      <c r="CK958" s="69">
        <v>0</v>
      </c>
      <c r="CM958" s="198">
        <v>0</v>
      </c>
      <c r="CN958" s="198">
        <v>0.12954046</v>
      </c>
      <c r="CO958" s="198">
        <v>2.1982397000000001E-4</v>
      </c>
      <c r="CP958" s="198">
        <v>1.5205148999999999E-4</v>
      </c>
      <c r="CQ958" s="197">
        <v>1.0694115E-10</v>
      </c>
      <c r="CR958" s="197">
        <v>1.2603281000000001E-8</v>
      </c>
      <c r="CS958" s="197">
        <v>1.4661968E-5</v>
      </c>
      <c r="CT958" s="198">
        <v>1.8530656999999999E-4</v>
      </c>
      <c r="CU958" s="198">
        <v>0</v>
      </c>
      <c r="CV958" s="197">
        <v>1.8371306999999999E-6</v>
      </c>
      <c r="CX958" s="166"/>
    </row>
    <row r="959" spans="1:102" ht="14.4">
      <c r="A959" t="s">
        <v>1729</v>
      </c>
      <c r="B959" s="85" t="s">
        <v>734</v>
      </c>
      <c r="C959" s="113" t="str">
        <f t="shared" si="504"/>
        <v>A.120.10.112</v>
      </c>
      <c r="D959" s="9" t="s">
        <v>185</v>
      </c>
      <c r="E959" s="112" t="s">
        <v>361</v>
      </c>
      <c r="F959" s="115" t="str">
        <f t="shared" si="505"/>
        <v>film PVC (stiff shrink) 50 mu</v>
      </c>
      <c r="G959" s="143">
        <f t="shared" si="526"/>
        <v>0.17230062000000002</v>
      </c>
      <c r="I959" s="118">
        <f t="shared" si="527"/>
        <v>6.3227092075000005E-2</v>
      </c>
      <c r="K959" s="161">
        <f t="shared" si="528"/>
        <v>3.8816062400000005E-3</v>
      </c>
      <c r="L959" s="161">
        <f t="shared" si="529"/>
        <v>3.0955630300000002E-2</v>
      </c>
      <c r="M959" s="162">
        <f t="shared" si="530"/>
        <v>2.5447625349999999E-3</v>
      </c>
      <c r="N959" s="161">
        <v>2.5845093E-2</v>
      </c>
      <c r="O959" s="132">
        <v>2.6738382000000001E-3</v>
      </c>
      <c r="P959" s="132">
        <v>1.8424629000000001E-3</v>
      </c>
      <c r="Q959" s="132">
        <v>3.0711584000000002E-3</v>
      </c>
      <c r="R959" s="132">
        <v>3.4410992E-4</v>
      </c>
      <c r="S959" s="132">
        <v>3.3708415000000002E-4</v>
      </c>
      <c r="T959" s="132">
        <v>1.2925377E-4</v>
      </c>
      <c r="U959" s="132">
        <v>1.9785292000000002E-3</v>
      </c>
      <c r="V959" s="164">
        <v>1.2326525E-5</v>
      </c>
      <c r="W959" s="132">
        <v>2.4460800000000001E-2</v>
      </c>
      <c r="X959" s="132">
        <v>5.8631391000000003E-4</v>
      </c>
      <c r="Y959" s="132">
        <v>0</v>
      </c>
      <c r="Z959" s="132">
        <v>1.9461221E-3</v>
      </c>
      <c r="AA959" s="132">
        <v>0</v>
      </c>
      <c r="AC959" s="118">
        <f t="shared" si="496"/>
        <v>2.5845093E-2</v>
      </c>
      <c r="AD959" s="118">
        <f t="shared" si="497"/>
        <v>1.0376436540000001E-2</v>
      </c>
      <c r="AE959" s="118">
        <f t="shared" si="498"/>
        <v>8.4409524E-3</v>
      </c>
      <c r="AF959" s="118">
        <f t="shared" si="499"/>
        <v>3.0955630300000002E-2</v>
      </c>
      <c r="AG959" s="118">
        <f t="shared" si="500"/>
        <v>5.98640435E-4</v>
      </c>
      <c r="AI959" s="69">
        <v>0.59277647</v>
      </c>
      <c r="AJ959" s="69">
        <v>0.23110286999999999</v>
      </c>
      <c r="AK959" s="69">
        <v>7.2845062000000002E-2</v>
      </c>
      <c r="AL959" s="69">
        <v>0</v>
      </c>
      <c r="AM959" s="69">
        <v>0.22786052000000001</v>
      </c>
      <c r="AN959" s="69">
        <v>4.2798995999999999E-2</v>
      </c>
      <c r="AO959" s="69">
        <v>1.8169016999999999E-2</v>
      </c>
      <c r="AQ959" s="116">
        <v>2.9628266999999998E-3</v>
      </c>
      <c r="AR959" s="116">
        <v>2.8161761000000001E-3</v>
      </c>
      <c r="AS959" s="116">
        <v>1.3944924E-4</v>
      </c>
      <c r="AT959" s="199">
        <v>7.2013139E-6</v>
      </c>
      <c r="AU959" s="150">
        <f t="shared" si="501"/>
        <v>1.6883549517699999E-7</v>
      </c>
      <c r="AV959" s="150">
        <f t="shared" si="502"/>
        <v>5.1571466134939994E-10</v>
      </c>
      <c r="AW959" s="163">
        <f t="shared" si="503"/>
        <v>1.0085873922400001E-3</v>
      </c>
      <c r="AX959" s="196">
        <v>1.5989496999999999E-7</v>
      </c>
      <c r="AY959" s="196">
        <v>4.8244172999999999E-10</v>
      </c>
      <c r="AZ959" s="196">
        <v>1.3180997000000001E-14</v>
      </c>
      <c r="BA959" s="108">
        <v>0</v>
      </c>
      <c r="BB959" s="108">
        <v>0</v>
      </c>
      <c r="BC959" s="196">
        <v>9.1119166999999995E-11</v>
      </c>
      <c r="BD959" s="196">
        <v>8.4833478000000006E-9</v>
      </c>
      <c r="BE959" s="196">
        <v>1.9851201E-11</v>
      </c>
      <c r="BF959" s="196">
        <v>3.5434295000000001E-12</v>
      </c>
      <c r="BG959" s="196">
        <v>9.7770399999999997E-12</v>
      </c>
      <c r="BH959" s="108">
        <v>0</v>
      </c>
      <c r="BI959" s="196">
        <v>7.3711914999999998E-14</v>
      </c>
      <c r="BJ959" s="196">
        <v>1.1904489E-14</v>
      </c>
      <c r="BK959" s="196">
        <v>2.4634484000000001E-15</v>
      </c>
      <c r="BL959" s="196">
        <v>4.5209709999999999E-11</v>
      </c>
      <c r="BM959" s="196">
        <v>3.2084850000000002E-10</v>
      </c>
      <c r="BN959" s="108">
        <v>0</v>
      </c>
      <c r="BO959" s="196">
        <v>2.4879224000000002E-7</v>
      </c>
      <c r="BP959" s="108">
        <v>1.0083386000000001E-3</v>
      </c>
      <c r="BQ959" s="108">
        <v>0</v>
      </c>
      <c r="BR959" s="108">
        <v>0</v>
      </c>
      <c r="BS959" s="108">
        <v>0</v>
      </c>
      <c r="BU959" s="172">
        <v>7.2106781E-6</v>
      </c>
      <c r="BV959" s="172">
        <v>2.7971686E-8</v>
      </c>
      <c r="BW959" s="172">
        <v>4.8041983999999998E-6</v>
      </c>
      <c r="BX959" s="172">
        <v>2.3322471000000001E-7</v>
      </c>
      <c r="BY959" s="172">
        <v>3.2585313999999998E-7</v>
      </c>
      <c r="BZ959" s="172">
        <v>6.9652845000000004E-9</v>
      </c>
      <c r="CA959" s="172">
        <v>2.5439653000000001E-7</v>
      </c>
      <c r="CB959" s="172">
        <v>1.0571803E-8</v>
      </c>
      <c r="CC959" s="172">
        <v>4.5974794000000002E-7</v>
      </c>
      <c r="CD959" s="172">
        <v>1.2598733000000001E-7</v>
      </c>
      <c r="CE959" s="69">
        <v>0</v>
      </c>
      <c r="CF959" s="69">
        <v>0</v>
      </c>
      <c r="CG959" s="69">
        <v>0</v>
      </c>
      <c r="CH959" s="172">
        <v>5.8825067000000004E-7</v>
      </c>
      <c r="CI959" s="172">
        <v>3.6756554000000002E-7</v>
      </c>
      <c r="CJ959" s="172">
        <v>5.9450199000000002E-9</v>
      </c>
      <c r="CK959" s="69">
        <v>0</v>
      </c>
      <c r="CM959" s="198">
        <v>0</v>
      </c>
      <c r="CN959" s="198">
        <v>0.17230061999999999</v>
      </c>
      <c r="CO959" s="198">
        <v>2.9309863000000002E-4</v>
      </c>
      <c r="CP959" s="197">
        <v>2.0735313999999999E-5</v>
      </c>
      <c r="CQ959" s="197">
        <v>3.7862062E-11</v>
      </c>
      <c r="CR959" s="197">
        <v>4.3495549999999997E-9</v>
      </c>
      <c r="CS959" s="197">
        <v>9.4280700999999999E-6</v>
      </c>
      <c r="CT959" s="198">
        <v>9.9224851999999992E-3</v>
      </c>
      <c r="CU959" s="197">
        <v>6.4933701999999998E-6</v>
      </c>
      <c r="CV959" s="197">
        <v>2.4495076000000001E-6</v>
      </c>
      <c r="CX959" s="166"/>
    </row>
    <row r="960" spans="1:102" ht="14.4">
      <c r="A960" t="s">
        <v>1730</v>
      </c>
      <c r="B960" s="85" t="s">
        <v>734</v>
      </c>
      <c r="C960" s="113" t="str">
        <f t="shared" si="504"/>
        <v>A.120.10.113</v>
      </c>
      <c r="D960" s="9" t="s">
        <v>185</v>
      </c>
      <c r="E960" s="112" t="s">
        <v>361</v>
      </c>
      <c r="F960" s="115" t="str">
        <f t="shared" si="505"/>
        <v>Printing of multilayer film - UV Inkjet</v>
      </c>
      <c r="G960" s="143">
        <f t="shared" si="526"/>
        <v>5.0545946666666668E-2</v>
      </c>
      <c r="I960" s="118">
        <f t="shared" si="527"/>
        <v>2.2951072199999999E-2</v>
      </c>
      <c r="K960" s="161">
        <f t="shared" si="528"/>
        <v>1.8910990699999998E-3</v>
      </c>
      <c r="L960" s="161">
        <f t="shared" si="529"/>
        <v>1.1708858549999999E-2</v>
      </c>
      <c r="M960" s="162">
        <f t="shared" si="530"/>
        <v>1.7692225799999998E-3</v>
      </c>
      <c r="N960" s="161">
        <v>7.5818919999999998E-3</v>
      </c>
      <c r="O960" s="132">
        <v>1.2532717000000001E-3</v>
      </c>
      <c r="P960" s="132">
        <v>2.4021919E-3</v>
      </c>
      <c r="Q960" s="132">
        <v>1.0797815999999999E-3</v>
      </c>
      <c r="R960" s="132">
        <v>4.9501346999999995E-4</v>
      </c>
      <c r="S960" s="132">
        <v>1.5877535999999999E-4</v>
      </c>
      <c r="T960" s="132">
        <v>1.5752864E-4</v>
      </c>
      <c r="U960" s="132">
        <v>1.5869057E-3</v>
      </c>
      <c r="V960" s="132">
        <v>5.1274524999999997E-4</v>
      </c>
      <c r="W960" s="132">
        <v>6.0683404999999999E-3</v>
      </c>
      <c r="X960" s="132">
        <v>5.6489159000000001E-4</v>
      </c>
      <c r="Y960" s="132">
        <v>3.9814875000000001E-4</v>
      </c>
      <c r="Z960" s="132">
        <v>6.9158573999999996E-4</v>
      </c>
      <c r="AA960" s="132">
        <v>0</v>
      </c>
      <c r="AC960" s="118">
        <f t="shared" si="496"/>
        <v>7.5818919999999998E-3</v>
      </c>
      <c r="AD960" s="118">
        <f t="shared" si="497"/>
        <v>7.1334683699999998E-3</v>
      </c>
      <c r="AE960" s="118">
        <f t="shared" si="498"/>
        <v>5.9339550400000001E-3</v>
      </c>
      <c r="AF960" s="118">
        <f t="shared" si="499"/>
        <v>1.1708858549999999E-2</v>
      </c>
      <c r="AG960" s="118">
        <f t="shared" si="500"/>
        <v>1.07763684E-3</v>
      </c>
      <c r="AI960" s="69">
        <v>1.2476151</v>
      </c>
      <c r="AJ960" s="69">
        <v>0.91782967999999998</v>
      </c>
      <c r="AK960" s="69">
        <v>7.0177349E-2</v>
      </c>
      <c r="AL960" s="69">
        <v>0</v>
      </c>
      <c r="AM960" s="69">
        <v>0.21758810000000001</v>
      </c>
      <c r="AN960" s="69">
        <v>2.1910664E-2</v>
      </c>
      <c r="AO960" s="69">
        <v>2.0109347E-2</v>
      </c>
      <c r="AQ960" s="116">
        <v>1.4337944999999999E-3</v>
      </c>
      <c r="AR960" s="116">
        <v>1.3242899000000001E-3</v>
      </c>
      <c r="AS960" s="199">
        <v>4.7674228000000002E-5</v>
      </c>
      <c r="AT960" s="199">
        <v>6.1830358000000002E-5</v>
      </c>
      <c r="AU960" s="150">
        <f t="shared" si="501"/>
        <v>7.9393879878999998E-8</v>
      </c>
      <c r="AV960" s="150">
        <f t="shared" si="502"/>
        <v>1.7631001318790001E-10</v>
      </c>
      <c r="AW960" s="163">
        <f t="shared" si="503"/>
        <v>8.6597139869999985E-3</v>
      </c>
      <c r="AX960" s="196">
        <v>4.6906638999999998E-8</v>
      </c>
      <c r="AY960" s="196">
        <v>1.4152865000000001E-10</v>
      </c>
      <c r="AZ960" s="196">
        <v>3.8667648999999997E-15</v>
      </c>
      <c r="BA960" s="108">
        <v>0</v>
      </c>
      <c r="BB960" s="108">
        <v>0</v>
      </c>
      <c r="BC960" s="196">
        <v>3.2516573E-11</v>
      </c>
      <c r="BD960" s="196">
        <v>3.0857487000000003E-8</v>
      </c>
      <c r="BE960" s="196">
        <v>7.0384002999999997E-12</v>
      </c>
      <c r="BF960" s="196">
        <v>2.6878645999999999E-11</v>
      </c>
      <c r="BG960" s="108">
        <v>0</v>
      </c>
      <c r="BH960" s="108">
        <v>0</v>
      </c>
      <c r="BI960" s="196">
        <v>8.8871503000000005E-14</v>
      </c>
      <c r="BJ960" s="196">
        <v>6.4960474999999999E-13</v>
      </c>
      <c r="BK960" s="196">
        <v>1.2197387000000001E-13</v>
      </c>
      <c r="BL960" s="196">
        <v>1.5449584999999999E-9</v>
      </c>
      <c r="BM960" s="196">
        <v>5.2278806000000002E-11</v>
      </c>
      <c r="BN960" s="108">
        <v>0</v>
      </c>
      <c r="BO960" s="196">
        <v>1.0348987E-5</v>
      </c>
      <c r="BP960" s="108">
        <v>8.6493649999999991E-3</v>
      </c>
      <c r="BQ960" s="108">
        <v>0</v>
      </c>
      <c r="BR960" s="108">
        <v>0</v>
      </c>
      <c r="BS960" s="108">
        <v>0</v>
      </c>
      <c r="BU960" s="172">
        <v>4.3725216999999996E-6</v>
      </c>
      <c r="BV960" s="172">
        <v>1.8674774999999999E-7</v>
      </c>
      <c r="BW960" s="172">
        <v>1.4093551E-6</v>
      </c>
      <c r="BX960" s="172">
        <v>1.8641750999999999E-7</v>
      </c>
      <c r="BY960" s="172">
        <v>5.9479832999999998E-7</v>
      </c>
      <c r="BZ960" s="172">
        <v>2.8281172999999999E-9</v>
      </c>
      <c r="CA960" s="69">
        <v>0</v>
      </c>
      <c r="CB960" s="172">
        <v>4.2924734E-9</v>
      </c>
      <c r="CC960" s="172">
        <v>2.2059876000000001E-7</v>
      </c>
      <c r="CD960" s="172">
        <v>1.0576313E-7</v>
      </c>
      <c r="CE960" s="69">
        <v>0</v>
      </c>
      <c r="CF960" s="69">
        <v>0</v>
      </c>
      <c r="CG960" s="69">
        <v>0</v>
      </c>
      <c r="CH960" s="172">
        <v>2.1827121E-7</v>
      </c>
      <c r="CI960" s="172">
        <v>1.1961549E-6</v>
      </c>
      <c r="CJ960" s="172">
        <v>2.4729441999999998E-7</v>
      </c>
      <c r="CK960" s="69">
        <v>0</v>
      </c>
      <c r="CM960" s="198">
        <v>0</v>
      </c>
      <c r="CN960" s="198">
        <v>5.0545947000000001E-2</v>
      </c>
      <c r="CO960" s="198">
        <v>1.1900695E-4</v>
      </c>
      <c r="CP960" s="198">
        <v>1.2841872000000001E-4</v>
      </c>
      <c r="CQ960" s="197">
        <v>8.1783744000000001E-10</v>
      </c>
      <c r="CR960" s="197">
        <v>4.7697272999999998E-9</v>
      </c>
      <c r="CS960" s="197">
        <v>2.0021597E-5</v>
      </c>
      <c r="CT960" s="198">
        <v>0.30253912999999999</v>
      </c>
      <c r="CU960" s="198">
        <v>0</v>
      </c>
      <c r="CV960" s="197">
        <v>9.9457457000000005E-7</v>
      </c>
      <c r="CX960" s="166"/>
    </row>
    <row r="961" spans="1:103" ht="14.4">
      <c r="B961" s="85"/>
      <c r="C961" s="113"/>
      <c r="D961" s="1" t="s">
        <v>186</v>
      </c>
      <c r="E961" s="112"/>
      <c r="AC961" s="142"/>
      <c r="AD961" s="142"/>
      <c r="AE961" s="142"/>
      <c r="AF961" s="142"/>
      <c r="AG961" s="142"/>
      <c r="AS961" s="3"/>
      <c r="AT961" s="3"/>
      <c r="AU961" s="86"/>
      <c r="AV961" s="86"/>
      <c r="AW961" s="86"/>
      <c r="AX961" s="3"/>
      <c r="AY961" s="3"/>
      <c r="AZ961" s="3"/>
      <c r="BC961" s="3"/>
      <c r="BD961" s="3"/>
      <c r="BE961" s="3"/>
      <c r="BF961" s="3"/>
      <c r="BI961" s="3"/>
      <c r="BJ961" s="3"/>
      <c r="BK961" s="3"/>
      <c r="BL961" s="3"/>
      <c r="BM961" s="3"/>
      <c r="BO961" s="3"/>
      <c r="BU961" s="3"/>
      <c r="BV961" s="3"/>
      <c r="BW961" s="3"/>
      <c r="BX961" s="3"/>
      <c r="BY961" s="3"/>
      <c r="BZ961" s="3"/>
      <c r="CB961" s="3"/>
      <c r="CC961" s="3"/>
      <c r="CD961" s="3"/>
      <c r="CH961" s="3"/>
      <c r="CI961" s="3"/>
      <c r="CJ961" s="3"/>
      <c r="CQ961" s="3"/>
      <c r="CR961" s="3"/>
      <c r="CS961" s="3"/>
      <c r="CV961" s="3"/>
    </row>
    <row r="962" spans="1:103" ht="14.4">
      <c r="A962" t="s">
        <v>746</v>
      </c>
      <c r="B962" s="85" t="s">
        <v>734</v>
      </c>
      <c r="C962" s="113" t="str">
        <f t="shared" si="504"/>
        <v>A.120.20.101</v>
      </c>
      <c r="D962" s="9" t="s">
        <v>186</v>
      </c>
      <c r="E962" s="112" t="s">
        <v>483</v>
      </c>
      <c r="F962" s="115" t="str">
        <f t="shared" si="505"/>
        <v>MAP Carbon Dioxide gas at 1 bar 0 degr C</v>
      </c>
      <c r="G962" s="143">
        <f t="shared" ref="G962:G964" si="531">N962/0.15</f>
        <v>1.0123707333333334</v>
      </c>
      <c r="I962" s="118">
        <f t="shared" ref="I962:I964" si="532">K962+L962+M962+N962</f>
        <v>0.17983206660054202</v>
      </c>
      <c r="K962" s="161">
        <f t="shared" ref="K962:K964" si="533">Q962+R962+S962+T962</f>
        <v>3.2621392202999999E-3</v>
      </c>
      <c r="L962" s="161">
        <f t="shared" ref="L962:L964" si="534">O962+P962+U962+Y962+W962</f>
        <v>1.4381527800241999E-2</v>
      </c>
      <c r="M962" s="162">
        <f t="shared" ref="M962:M964" si="535">V962+X962+Z962+AA962</f>
        <v>1.033278958E-2</v>
      </c>
      <c r="N962" s="161">
        <v>0.15185561</v>
      </c>
      <c r="O962" s="132">
        <v>9.4257633000000007E-3</v>
      </c>
      <c r="P962" s="132">
        <v>4.8978410999999996E-3</v>
      </c>
      <c r="Q962" s="132">
        <v>2.9419249000000001E-3</v>
      </c>
      <c r="R962" s="132">
        <v>3.1137405999999998E-4</v>
      </c>
      <c r="S962" s="164">
        <v>1.9079636999999998E-6</v>
      </c>
      <c r="T962" s="164">
        <v>6.9322966000000001E-6</v>
      </c>
      <c r="U962" s="164">
        <v>5.7878901999999998E-5</v>
      </c>
      <c r="V962" s="132">
        <v>2.1414358000000001E-4</v>
      </c>
      <c r="W962" s="132">
        <v>0</v>
      </c>
      <c r="X962" s="132">
        <v>1.0118646E-2</v>
      </c>
      <c r="Y962" s="164">
        <v>4.4498241999999997E-8</v>
      </c>
      <c r="Z962" s="132">
        <v>0</v>
      </c>
      <c r="AA962" s="132">
        <v>0</v>
      </c>
      <c r="AC962" s="118">
        <f t="shared" si="496"/>
        <v>0.15185561</v>
      </c>
      <c r="AD962" s="118">
        <f t="shared" si="497"/>
        <v>1.76436225223E-2</v>
      </c>
      <c r="AE962" s="118">
        <f t="shared" si="498"/>
        <v>1.4381483302E-2</v>
      </c>
      <c r="AF962" s="118">
        <f t="shared" si="499"/>
        <v>1.4381527800242001E-2</v>
      </c>
      <c r="AG962" s="118">
        <f t="shared" si="500"/>
        <v>1.033278958E-2</v>
      </c>
      <c r="AI962" s="69">
        <v>15.061626</v>
      </c>
      <c r="AJ962" s="69">
        <v>12.449766</v>
      </c>
      <c r="AK962" s="69">
        <v>1.2571650000000001</v>
      </c>
      <c r="AL962" s="69">
        <v>0</v>
      </c>
      <c r="AM962" s="69">
        <v>0.30282748999999998</v>
      </c>
      <c r="AN962" s="69">
        <v>0.73828205999999996</v>
      </c>
      <c r="AO962" s="69">
        <v>0.31358546999999998</v>
      </c>
      <c r="AQ962" s="116">
        <v>2.0565491000000002E-2</v>
      </c>
      <c r="AR962" s="116">
        <v>1.9116036999999999E-2</v>
      </c>
      <c r="AS962" s="116">
        <v>8.450536E-4</v>
      </c>
      <c r="AT962" s="116">
        <v>6.0440077999999997E-4</v>
      </c>
      <c r="AU962" s="150">
        <f t="shared" si="501"/>
        <v>1.1460453793704502E-6</v>
      </c>
      <c r="AV962" s="150">
        <f t="shared" si="502"/>
        <v>3.1251982370484992E-9</v>
      </c>
      <c r="AW962" s="163">
        <f t="shared" si="503"/>
        <v>8.4649969838899997E-2</v>
      </c>
      <c r="AX962" s="196">
        <v>9.3965448000000003E-7</v>
      </c>
      <c r="AY962" s="196">
        <v>2.8351711999999998E-9</v>
      </c>
      <c r="AZ962" s="196">
        <v>7.7460640000000004E-14</v>
      </c>
      <c r="BA962" s="108">
        <v>0</v>
      </c>
      <c r="BB962" s="108">
        <v>0</v>
      </c>
      <c r="BC962" s="196">
        <v>4.0127156000000002E-10</v>
      </c>
      <c r="BD962" s="196">
        <v>2.0597925E-7</v>
      </c>
      <c r="BE962" s="196">
        <v>5.7564431999999999E-11</v>
      </c>
      <c r="BF962" s="196">
        <v>2.3238095999999999E-10</v>
      </c>
      <c r="BG962" s="108">
        <v>0</v>
      </c>
      <c r="BH962" s="108">
        <v>0</v>
      </c>
      <c r="BI962" s="196">
        <v>3.7682395999999999E-15</v>
      </c>
      <c r="BJ962" s="196">
        <v>3.4754501000000001E-16</v>
      </c>
      <c r="BK962" s="196">
        <v>6.8623889000000001E-17</v>
      </c>
      <c r="BL962" s="196">
        <v>4.1529164999999998E-13</v>
      </c>
      <c r="BM962" s="196">
        <v>9.9625188000000004E-12</v>
      </c>
      <c r="BN962" s="108">
        <v>0</v>
      </c>
      <c r="BO962" s="196">
        <v>4.4228389000000003E-6</v>
      </c>
      <c r="BP962" s="108">
        <v>8.4645547000000002E-2</v>
      </c>
      <c r="BQ962" s="108">
        <v>0</v>
      </c>
      <c r="BR962" s="108">
        <v>0</v>
      </c>
      <c r="BS962" s="108">
        <v>0</v>
      </c>
      <c r="BU962" s="172">
        <v>4.9005424000000002E-5</v>
      </c>
      <c r="BV962" s="172">
        <v>1.7316162999999999E-6</v>
      </c>
      <c r="BW962" s="172">
        <v>2.8227582000000001E-5</v>
      </c>
      <c r="BX962" s="172">
        <v>6.9213075E-9</v>
      </c>
      <c r="BY962" s="172">
        <v>1.5151891999999999E-6</v>
      </c>
      <c r="BZ962" s="172">
        <v>2.5466754000000001E-7</v>
      </c>
      <c r="CA962" s="69">
        <v>0</v>
      </c>
      <c r="CB962" s="172">
        <v>3.8653051E-7</v>
      </c>
      <c r="CC962" s="172">
        <v>2.9437691000000002E-9</v>
      </c>
      <c r="CD962" s="172">
        <v>7.0024516999999997E-9</v>
      </c>
      <c r="CE962" s="69">
        <v>0</v>
      </c>
      <c r="CF962" s="69">
        <v>0</v>
      </c>
      <c r="CG962" s="69">
        <v>0</v>
      </c>
      <c r="CH962" s="172">
        <v>6.5160145E-7</v>
      </c>
      <c r="CI962" s="172">
        <v>1.6118850999999998E-5</v>
      </c>
      <c r="CJ962" s="172">
        <v>1.0251829E-7</v>
      </c>
      <c r="CK962" s="69">
        <v>0</v>
      </c>
      <c r="CM962" s="198">
        <v>0</v>
      </c>
      <c r="CN962" s="198">
        <v>1.0122249999999999</v>
      </c>
      <c r="CO962" s="198">
        <v>8.9022427999999997E-3</v>
      </c>
      <c r="CP962" s="198">
        <v>1.2431549000000001E-3</v>
      </c>
      <c r="CQ962" s="197">
        <v>1.7592497E-12</v>
      </c>
      <c r="CR962" s="197">
        <v>2.1306145000000001E-10</v>
      </c>
      <c r="CS962" s="197">
        <v>6.8365308000000003E-5</v>
      </c>
      <c r="CT962" s="198">
        <v>2.9115476000000001E-4</v>
      </c>
      <c r="CU962" s="198">
        <v>0</v>
      </c>
      <c r="CV962" s="197">
        <v>8.9559884000000006E-5</v>
      </c>
      <c r="CX962" s="166"/>
    </row>
    <row r="963" spans="1:103" ht="14.4">
      <c r="A963" t="s">
        <v>747</v>
      </c>
      <c r="B963" s="85" t="s">
        <v>734</v>
      </c>
      <c r="C963" s="113" t="str">
        <f t="shared" si="504"/>
        <v>A.120.20.102</v>
      </c>
      <c r="D963" s="9" t="s">
        <v>186</v>
      </c>
      <c r="E963" s="112" t="s">
        <v>483</v>
      </c>
      <c r="F963" s="115" t="str">
        <f t="shared" si="505"/>
        <v>MAP Nitrogen gas at 1 bar 0 degr C</v>
      </c>
      <c r="G963" s="143">
        <f t="shared" si="531"/>
        <v>0.27354470000000003</v>
      </c>
      <c r="I963" s="118">
        <f t="shared" si="532"/>
        <v>5.3943273690294072E-2</v>
      </c>
      <c r="K963" s="161">
        <f t="shared" si="533"/>
        <v>1.2028556008699999E-3</v>
      </c>
      <c r="L963" s="161">
        <f t="shared" si="534"/>
        <v>3.8819210993000001E-3</v>
      </c>
      <c r="M963" s="162">
        <f t="shared" si="535"/>
        <v>7.8267919901240744E-3</v>
      </c>
      <c r="N963" s="161">
        <v>4.1031705000000002E-2</v>
      </c>
      <c r="O963" s="132">
        <v>1.5980873999999999E-3</v>
      </c>
      <c r="P963" s="132">
        <v>2.1802749000000001E-3</v>
      </c>
      <c r="Q963" s="132">
        <v>9.6279258999999999E-4</v>
      </c>
      <c r="R963" s="132">
        <v>2.2893851999999999E-4</v>
      </c>
      <c r="S963" s="164">
        <v>3.4179087000000002E-7</v>
      </c>
      <c r="T963" s="164">
        <v>1.0782699999999999E-5</v>
      </c>
      <c r="U963" s="164">
        <v>9.5169533000000001E-6</v>
      </c>
      <c r="V963" s="132">
        <v>1.6004811999999999E-4</v>
      </c>
      <c r="W963" s="164">
        <v>7.1400922000000003E-5</v>
      </c>
      <c r="X963" s="132">
        <v>7.6665383999999998E-3</v>
      </c>
      <c r="Y963" s="164">
        <v>2.2640924000000001E-5</v>
      </c>
      <c r="Z963" s="164">
        <v>2.0546890999999999E-7</v>
      </c>
      <c r="AA963" s="164">
        <v>1.2140741E-12</v>
      </c>
      <c r="AC963" s="118">
        <f t="shared" si="496"/>
        <v>4.1031705000000002E-2</v>
      </c>
      <c r="AD963" s="118">
        <f t="shared" si="497"/>
        <v>4.9907348541699996E-3</v>
      </c>
      <c r="AE963" s="118">
        <f t="shared" si="498"/>
        <v>3.7880847222099999E-3</v>
      </c>
      <c r="AF963" s="118">
        <f t="shared" si="499"/>
        <v>3.8819210992999996E-3</v>
      </c>
      <c r="AG963" s="118">
        <f t="shared" si="500"/>
        <v>7.8265865212140736E-3</v>
      </c>
      <c r="AI963" s="69">
        <v>4.8551419999999998</v>
      </c>
      <c r="AJ963" s="69">
        <v>2.9607462</v>
      </c>
      <c r="AK963" s="69">
        <v>0.91093299000000005</v>
      </c>
      <c r="AL963" s="69">
        <v>0</v>
      </c>
      <c r="AM963" s="69">
        <v>0.21958469</v>
      </c>
      <c r="AN963" s="69">
        <v>0.53665784000000005</v>
      </c>
      <c r="AO963" s="69">
        <v>0.22722025000000001</v>
      </c>
      <c r="AQ963" s="116">
        <v>5.2586313999999999E-3</v>
      </c>
      <c r="AR963" s="116">
        <v>4.9387331000000003E-3</v>
      </c>
      <c r="AS963" s="116">
        <v>2.2481756E-4</v>
      </c>
      <c r="AT963" s="199">
        <v>9.5080705000000006E-5</v>
      </c>
      <c r="AU963" s="150">
        <f t="shared" si="501"/>
        <v>2.9608711956035214E-7</v>
      </c>
      <c r="AV963" s="150">
        <f t="shared" si="502"/>
        <v>8.3142587117554814E-10</v>
      </c>
      <c r="AW963" s="163">
        <f t="shared" si="503"/>
        <v>1.3316625437000001E-2</v>
      </c>
      <c r="AX963" s="196">
        <v>2.5385023999999998E-7</v>
      </c>
      <c r="AY963" s="196">
        <v>7.6592746999999996E-10</v>
      </c>
      <c r="AZ963" s="196">
        <v>2.0926230999999999E-14</v>
      </c>
      <c r="BA963" s="196">
        <v>5.9220214000000005E-16</v>
      </c>
      <c r="BB963" s="196">
        <v>1.6798003999999999E-16</v>
      </c>
      <c r="BC963" s="196">
        <v>1.4046228999999999E-10</v>
      </c>
      <c r="BD963" s="196">
        <v>4.2092275000000002E-8</v>
      </c>
      <c r="BE963" s="196">
        <v>1.9962960000000001E-11</v>
      </c>
      <c r="BF963" s="196">
        <v>4.5507647999999999E-11</v>
      </c>
      <c r="BG963" s="196">
        <v>6.9214426999999996E-16</v>
      </c>
      <c r="BH963" s="196">
        <v>2.0796365000000001E-17</v>
      </c>
      <c r="BI963" s="196">
        <v>6.0735515E-15</v>
      </c>
      <c r="BJ963" s="196">
        <v>5.9841457000000001E-17</v>
      </c>
      <c r="BK963" s="196">
        <v>2.0609315999999999E-17</v>
      </c>
      <c r="BL963" s="196">
        <v>2.0241197E-13</v>
      </c>
      <c r="BM963" s="196">
        <v>3.9390982000000002E-12</v>
      </c>
      <c r="BN963" s="196">
        <v>1.6401535E-21</v>
      </c>
      <c r="BO963" s="196">
        <v>3.6034370000000001E-6</v>
      </c>
      <c r="BP963" s="108">
        <v>1.3313022000000001E-2</v>
      </c>
      <c r="BQ963" s="108">
        <v>0</v>
      </c>
      <c r="BR963" s="108">
        <v>0</v>
      </c>
      <c r="BS963" s="108">
        <v>0</v>
      </c>
      <c r="BU963" s="172">
        <v>1.3550307000000001E-5</v>
      </c>
      <c r="BV963" s="172">
        <v>3.5979398000000001E-7</v>
      </c>
      <c r="BW963" s="172">
        <v>7.627152E-6</v>
      </c>
      <c r="BX963" s="172">
        <v>1.1275166E-9</v>
      </c>
      <c r="BY963" s="172">
        <v>3.6906902999999998E-7</v>
      </c>
      <c r="BZ963" s="172">
        <v>9.0550921000000006E-8</v>
      </c>
      <c r="CA963" s="172">
        <v>1.5153202000000001E-11</v>
      </c>
      <c r="CB963" s="172">
        <v>1.3744417E-7</v>
      </c>
      <c r="CC963" s="172">
        <v>9.8315087000000001E-10</v>
      </c>
      <c r="CD963" s="172">
        <v>7.4912650999999992E-9</v>
      </c>
      <c r="CE963" s="172">
        <v>4.7631918000000001E-13</v>
      </c>
      <c r="CF963" s="172">
        <v>3.6269902000000004E-18</v>
      </c>
      <c r="CG963" s="172">
        <v>3.1142126000000003E-14</v>
      </c>
      <c r="CH963" s="172">
        <v>1.9915996000000001E-7</v>
      </c>
      <c r="CI963" s="172">
        <v>4.6825345999999998E-6</v>
      </c>
      <c r="CJ963" s="172">
        <v>7.4984270999999995E-8</v>
      </c>
      <c r="CK963" s="69">
        <v>0</v>
      </c>
      <c r="CM963" s="197">
        <v>3.6734806999999998E-14</v>
      </c>
      <c r="CN963" s="198">
        <v>0.27354406999999997</v>
      </c>
      <c r="CO963" s="198">
        <v>3.8093992999999999E-3</v>
      </c>
      <c r="CP963" s="198">
        <v>2.6693130999999999E-4</v>
      </c>
      <c r="CQ963" s="197">
        <v>2.7504538E-12</v>
      </c>
      <c r="CR963" s="197">
        <v>3.2488176999999999E-10</v>
      </c>
      <c r="CS963" s="197">
        <v>1.4753382000000001E-5</v>
      </c>
      <c r="CT963" s="197">
        <v>5.2999951E-5</v>
      </c>
      <c r="CU963" s="197">
        <v>4.6040091E-10</v>
      </c>
      <c r="CV963" s="197">
        <v>3.1852937000000002E-5</v>
      </c>
      <c r="CX963" s="166"/>
    </row>
    <row r="964" spans="1:103" ht="14.4">
      <c r="A964" t="s">
        <v>748</v>
      </c>
      <c r="B964" s="85" t="s">
        <v>734</v>
      </c>
      <c r="C964" s="113" t="str">
        <f t="shared" si="504"/>
        <v>A.120.20.103</v>
      </c>
      <c r="D964" s="9" t="s">
        <v>186</v>
      </c>
      <c r="E964" s="112" t="s">
        <v>483</v>
      </c>
      <c r="F964" s="115" t="str">
        <f t="shared" si="505"/>
        <v>MAP Oxygen gas at 1 bar 0 degr C</v>
      </c>
      <c r="G964" s="143">
        <f t="shared" si="531"/>
        <v>0.45412325333333337</v>
      </c>
      <c r="I964" s="118">
        <f t="shared" si="532"/>
        <v>8.9294823115797881E-2</v>
      </c>
      <c r="K964" s="161">
        <f t="shared" si="533"/>
        <v>1.9304754645199998E-3</v>
      </c>
      <c r="L964" s="161">
        <f t="shared" si="534"/>
        <v>6.3665456190000001E-3</v>
      </c>
      <c r="M964" s="162">
        <f t="shared" si="535"/>
        <v>1.2879314032277876E-2</v>
      </c>
      <c r="N964" s="161">
        <v>6.8118488000000005E-2</v>
      </c>
      <c r="O964" s="132">
        <v>2.6472561000000002E-3</v>
      </c>
      <c r="P964" s="132">
        <v>3.6017585000000002E-3</v>
      </c>
      <c r="Q964" s="132">
        <v>1.5757578E-3</v>
      </c>
      <c r="R964" s="132">
        <v>3.4209224999999998E-4</v>
      </c>
      <c r="S964" s="164">
        <v>3.8790551999999999E-7</v>
      </c>
      <c r="T964" s="164">
        <v>1.2237509000000001E-5</v>
      </c>
      <c r="U964" s="164">
        <v>1.0800987E-5</v>
      </c>
      <c r="V964" s="132">
        <v>2.6393384E-4</v>
      </c>
      <c r="W964" s="164">
        <v>8.1034379999999996E-5</v>
      </c>
      <c r="X964" s="132">
        <v>1.2615147E-2</v>
      </c>
      <c r="Y964" s="164">
        <v>2.5695652000000001E-5</v>
      </c>
      <c r="Z964" s="164">
        <v>2.3319089999999999E-7</v>
      </c>
      <c r="AA964" s="164">
        <v>1.3778777999999999E-12</v>
      </c>
      <c r="AC964" s="118">
        <f t="shared" si="496"/>
        <v>6.8118488000000005E-2</v>
      </c>
      <c r="AD964" s="118">
        <f t="shared" si="497"/>
        <v>8.1902910515199989E-3</v>
      </c>
      <c r="AE964" s="118">
        <f t="shared" si="498"/>
        <v>6.2600487779000003E-3</v>
      </c>
      <c r="AF964" s="118">
        <f t="shared" si="499"/>
        <v>6.3665456190000001E-3</v>
      </c>
      <c r="AG964" s="118">
        <f t="shared" si="500"/>
        <v>1.2879080841377876E-2</v>
      </c>
      <c r="AI964" s="69">
        <v>8.0636179000000006</v>
      </c>
      <c r="AJ964" s="69">
        <v>4.9030556000000001</v>
      </c>
      <c r="AK964" s="69">
        <v>1.5201506</v>
      </c>
      <c r="AL964" s="69">
        <v>0</v>
      </c>
      <c r="AM964" s="69">
        <v>0.36644797000000001</v>
      </c>
      <c r="AN964" s="69">
        <v>0.89479032000000003</v>
      </c>
      <c r="AO964" s="69">
        <v>0.37917337000000001</v>
      </c>
      <c r="AQ964" s="116">
        <v>8.7243689999999992E-3</v>
      </c>
      <c r="AR964" s="116">
        <v>8.1953042999999993E-3</v>
      </c>
      <c r="AS964" s="116">
        <v>3.7307964E-4</v>
      </c>
      <c r="AT964" s="116">
        <v>1.5598504999999999E-4</v>
      </c>
      <c r="AU964" s="150">
        <f t="shared" si="501"/>
        <v>4.913252029381665E-7</v>
      </c>
      <c r="AV964" s="150">
        <f t="shared" si="502"/>
        <v>1.3797323709361494E-9</v>
      </c>
      <c r="AW964" s="163">
        <f t="shared" si="503"/>
        <v>2.1846645552899998E-2</v>
      </c>
      <c r="AX964" s="196">
        <v>4.2142723999999998E-7</v>
      </c>
      <c r="AY964" s="196">
        <v>1.2715476999999999E-9</v>
      </c>
      <c r="AZ964" s="196">
        <v>3.4740498999999997E-14</v>
      </c>
      <c r="BA964" s="196">
        <v>6.7210242999999997E-16</v>
      </c>
      <c r="BB964" s="196">
        <v>1.9064401E-16</v>
      </c>
      <c r="BC964" s="196">
        <v>2.3124179000000001E-10</v>
      </c>
      <c r="BD964" s="196">
        <v>6.9662019999999998E-8</v>
      </c>
      <c r="BE964" s="196">
        <v>3.2838619999999998E-11</v>
      </c>
      <c r="BF964" s="196">
        <v>7.5303516999999996E-11</v>
      </c>
      <c r="BG964" s="196">
        <v>7.8552881999999998E-16</v>
      </c>
      <c r="BH964" s="196">
        <v>2.3602224E-17</v>
      </c>
      <c r="BI964" s="196">
        <v>6.892999E-15</v>
      </c>
      <c r="BJ964" s="196">
        <v>6.7915304999999997E-17</v>
      </c>
      <c r="BK964" s="196">
        <v>2.3389939E-17</v>
      </c>
      <c r="BL964" s="196">
        <v>2.2972151999999998E-13</v>
      </c>
      <c r="BM964" s="196">
        <v>4.4705639000000001E-12</v>
      </c>
      <c r="BN964" s="196">
        <v>1.8614441E-21</v>
      </c>
      <c r="BO964" s="196">
        <v>5.7505529000000003E-6</v>
      </c>
      <c r="BP964" s="108">
        <v>2.1840894999999999E-2</v>
      </c>
      <c r="BQ964" s="108">
        <v>0</v>
      </c>
      <c r="BR964" s="108">
        <v>0</v>
      </c>
      <c r="BS964" s="108">
        <v>0</v>
      </c>
      <c r="BU964" s="172">
        <v>2.2474860000000001E-5</v>
      </c>
      <c r="BV964" s="172">
        <v>5.9507668999999996E-7</v>
      </c>
      <c r="BW964" s="172">
        <v>1.2662161E-5</v>
      </c>
      <c r="BX964" s="172">
        <v>1.2796418000000001E-9</v>
      </c>
      <c r="BY964" s="172">
        <v>6.1164581999999998E-7</v>
      </c>
      <c r="BZ964" s="172">
        <v>1.4926837E-7</v>
      </c>
      <c r="CA964" s="172">
        <v>1.7197681999999999E-11</v>
      </c>
      <c r="CB964" s="172">
        <v>2.2656563E-7</v>
      </c>
      <c r="CC964" s="172">
        <v>1.1157982000000001E-9</v>
      </c>
      <c r="CD964" s="172">
        <v>8.5019913999999995E-9</v>
      </c>
      <c r="CE964" s="172">
        <v>5.4058447000000002E-13</v>
      </c>
      <c r="CF964" s="172">
        <v>4.1163460999999997E-18</v>
      </c>
      <c r="CG964" s="172">
        <v>3.5343841E-14</v>
      </c>
      <c r="CH964" s="172">
        <v>3.2626267999999999E-7</v>
      </c>
      <c r="CI964" s="172">
        <v>7.7681740000000001E-6</v>
      </c>
      <c r="CJ964" s="172">
        <v>1.2479017E-7</v>
      </c>
      <c r="CK964" s="69">
        <v>0</v>
      </c>
      <c r="CM964" s="197">
        <v>4.1691090000000003E-14</v>
      </c>
      <c r="CN964" s="198">
        <v>0.45412254000000002</v>
      </c>
      <c r="CO964" s="198">
        <v>6.2800933999999997E-3</v>
      </c>
      <c r="CP964" s="198">
        <v>4.4137487999999997E-4</v>
      </c>
      <c r="CQ964" s="197">
        <v>3.1215467999999999E-12</v>
      </c>
      <c r="CR964" s="197">
        <v>3.6871502999999998E-10</v>
      </c>
      <c r="CS964" s="197">
        <v>2.4448493999999998E-5</v>
      </c>
      <c r="CT964" s="197">
        <v>6.0150737999999997E-5</v>
      </c>
      <c r="CU964" s="197">
        <v>5.2251850000000001E-10</v>
      </c>
      <c r="CV964" s="197">
        <v>5.2503477E-5</v>
      </c>
      <c r="CX964" s="166"/>
    </row>
    <row r="965" spans="1:103" ht="14.4">
      <c r="B965" s="85"/>
      <c r="C965" s="113"/>
      <c r="D965" s="1" t="s">
        <v>1731</v>
      </c>
      <c r="E965" s="112"/>
      <c r="S965" s="3"/>
      <c r="T965" s="3"/>
      <c r="U965" s="3"/>
      <c r="W965" s="3"/>
      <c r="Y965" s="3"/>
      <c r="Z965" s="3"/>
      <c r="AA965" s="3"/>
      <c r="AC965" s="142"/>
      <c r="AD965" s="142"/>
      <c r="AE965" s="142"/>
      <c r="AF965" s="142"/>
      <c r="AG965" s="142"/>
      <c r="AU965" s="86"/>
      <c r="AV965" s="86"/>
      <c r="AW965" s="86"/>
      <c r="AX965" s="3"/>
      <c r="AY965" s="3"/>
      <c r="AZ965" s="3"/>
      <c r="BA965" s="3"/>
      <c r="BB965" s="3"/>
      <c r="BC965" s="3"/>
      <c r="BD965" s="3"/>
      <c r="BE965" s="3"/>
      <c r="BF965" s="3"/>
      <c r="BG965" s="3"/>
      <c r="BH965" s="3"/>
      <c r="BI965" s="3"/>
      <c r="BJ965" s="3"/>
      <c r="BK965" s="3"/>
      <c r="BL965" s="3"/>
      <c r="BM965" s="3"/>
      <c r="BN965" s="3"/>
      <c r="BO965" s="3"/>
      <c r="BU965" s="3"/>
      <c r="BV965" s="3"/>
      <c r="BW965" s="3"/>
      <c r="BX965" s="3"/>
      <c r="BY965" s="3"/>
      <c r="BZ965" s="3"/>
      <c r="CA965" s="3"/>
      <c r="CB965" s="3"/>
      <c r="CC965" s="3"/>
      <c r="CD965" s="3"/>
      <c r="CE965" s="3"/>
      <c r="CF965" s="3"/>
      <c r="CG965" s="3"/>
      <c r="CH965" s="3"/>
      <c r="CI965" s="3"/>
      <c r="CJ965" s="3"/>
      <c r="CM965" s="3"/>
      <c r="CQ965" s="3"/>
      <c r="CR965" s="3"/>
      <c r="CS965" s="3"/>
      <c r="CT965" s="3"/>
      <c r="CU965" s="3"/>
      <c r="CV965" s="3"/>
    </row>
    <row r="966" spans="1:103" ht="14.4">
      <c r="A966" t="s">
        <v>1732</v>
      </c>
      <c r="B966" s="85" t="s">
        <v>734</v>
      </c>
      <c r="C966" s="113" t="str">
        <f t="shared" si="504"/>
        <v>A.120.30.101</v>
      </c>
      <c r="D966" s="9" t="s">
        <v>2642</v>
      </c>
      <c r="E966" s="112" t="s">
        <v>362</v>
      </c>
      <c r="F966" s="115" t="str">
        <f t="shared" si="505"/>
        <v>Mycelium composite protective packaging - Grown Bio 121 kg/m3</v>
      </c>
      <c r="G966" s="143">
        <f t="shared" ref="G966:G970" si="536">N966/0.15</f>
        <v>0.22311554666666669</v>
      </c>
      <c r="I966" s="118">
        <f t="shared" ref="I966:I970" si="537">K966+L966+M966+N966</f>
        <v>5.0461286287595393E-2</v>
      </c>
      <c r="K966" s="161">
        <f t="shared" ref="K966:K970" si="538">Q966+R966+S966+T966</f>
        <v>4.9283305300000003E-3</v>
      </c>
      <c r="L966" s="161">
        <f t="shared" ref="L966:L970" si="539">O966+P966+U966+Y966+W966</f>
        <v>1.0020693612499999E-2</v>
      </c>
      <c r="M966" s="162">
        <f t="shared" ref="M966:M970" si="540">V966+X966+Z966+AA966</f>
        <v>2.0449301450953918E-3</v>
      </c>
      <c r="N966" s="161">
        <v>3.3467332000000002E-2</v>
      </c>
      <c r="O966" s="132">
        <v>6.4241352999999998E-3</v>
      </c>
      <c r="P966" s="132">
        <v>2.1091978E-3</v>
      </c>
      <c r="Q966" s="132">
        <v>2.3907119000000001E-3</v>
      </c>
      <c r="R966" s="164">
        <v>5.7281139999999999E-5</v>
      </c>
      <c r="S966" s="132">
        <v>6.1573238999999998E-4</v>
      </c>
      <c r="T966" s="132">
        <v>1.8646050999999999E-3</v>
      </c>
      <c r="U966" s="132">
        <v>8.2318856999999998E-4</v>
      </c>
      <c r="V966" s="164">
        <v>3.9513664999999998E-5</v>
      </c>
      <c r="W966" s="164">
        <v>5.6100724999999996E-6</v>
      </c>
      <c r="X966" s="132">
        <v>1.8751733E-3</v>
      </c>
      <c r="Y966" s="132">
        <v>6.5856186999999999E-4</v>
      </c>
      <c r="Z966" s="132">
        <v>1.3024318000000001E-4</v>
      </c>
      <c r="AA966" s="164">
        <v>9.5391537999999999E-14</v>
      </c>
      <c r="AC966" s="118">
        <f t="shared" si="496"/>
        <v>3.3467332000000002E-2</v>
      </c>
      <c r="AD966" s="118">
        <f t="shared" si="497"/>
        <v>1.42848522E-2</v>
      </c>
      <c r="AE966" s="118">
        <f t="shared" si="498"/>
        <v>9.4867648499999992E-3</v>
      </c>
      <c r="AF966" s="118">
        <f t="shared" si="499"/>
        <v>1.0020693612499999E-2</v>
      </c>
      <c r="AG966" s="118">
        <f t="shared" si="500"/>
        <v>1.9146869650953917E-3</v>
      </c>
      <c r="AI966" s="69">
        <v>2.3257370000000002</v>
      </c>
      <c r="AJ966" s="69">
        <v>1.8429070999999999</v>
      </c>
      <c r="AK966" s="69">
        <v>0.22970934000000001</v>
      </c>
      <c r="AL966" s="69">
        <v>0</v>
      </c>
      <c r="AM966" s="69">
        <v>5.5344784000000001E-2</v>
      </c>
      <c r="AN966" s="69">
        <v>0.14047741999999999</v>
      </c>
      <c r="AO966" s="69">
        <v>5.729828E-2</v>
      </c>
      <c r="AQ966" s="116">
        <v>5.2142569999999999E-3</v>
      </c>
      <c r="AR966" s="116">
        <v>4.8439036000000003E-3</v>
      </c>
      <c r="AS966" s="116">
        <v>2.843632E-4</v>
      </c>
      <c r="AT966" s="199">
        <v>8.5990141999999997E-5</v>
      </c>
      <c r="AU966" s="150">
        <f t="shared" si="501"/>
        <v>2.9040189584972863E-7</v>
      </c>
      <c r="AV966" s="150">
        <f t="shared" si="502"/>
        <v>1.0516390631406001E-9</v>
      </c>
      <c r="AW966" s="163">
        <f t="shared" si="503"/>
        <v>1.2043437631379999E-2</v>
      </c>
      <c r="AX966" s="196">
        <v>2.0707345000000001E-7</v>
      </c>
      <c r="AY966" s="196">
        <v>6.2479145000000002E-10</v>
      </c>
      <c r="AZ966" s="196">
        <v>1.7070158E-14</v>
      </c>
      <c r="BA966" s="196">
        <v>4.6530167999999999E-17</v>
      </c>
      <c r="BB966" s="196">
        <v>1.3198432E-17</v>
      </c>
      <c r="BC966" s="196">
        <v>1.138704E-10</v>
      </c>
      <c r="BD966" s="196">
        <v>7.2571819000000001E-8</v>
      </c>
      <c r="BE966" s="196">
        <v>2.0726998999999999E-11</v>
      </c>
      <c r="BF966" s="196">
        <v>9.2923797999999996E-11</v>
      </c>
      <c r="BG966" s="196">
        <v>1.1472091999999999E-11</v>
      </c>
      <c r="BH966" s="196">
        <v>4.5383854999999998E-14</v>
      </c>
      <c r="BI966" s="196">
        <v>2.5940520000000002E-12</v>
      </c>
      <c r="BJ966" s="196">
        <v>1.0521981999999999E-15</v>
      </c>
      <c r="BK966" s="196">
        <v>8.3459293999999996E-15</v>
      </c>
      <c r="BL966" s="196">
        <v>9.7974099000000004E-10</v>
      </c>
      <c r="BM966" s="196">
        <v>9.6630154000000002E-9</v>
      </c>
      <c r="BN966" s="196">
        <v>2.9905882000000002E-10</v>
      </c>
      <c r="BO966" s="196">
        <v>8.3963137999999998E-7</v>
      </c>
      <c r="BP966" s="108">
        <v>1.2042598E-2</v>
      </c>
      <c r="BQ966" s="108">
        <v>0</v>
      </c>
      <c r="BR966" s="108">
        <v>0</v>
      </c>
      <c r="BS966" s="108">
        <v>0</v>
      </c>
      <c r="BU966" s="172">
        <v>1.3338975E-5</v>
      </c>
      <c r="BV966" s="172">
        <v>6.8073109000000002E-7</v>
      </c>
      <c r="BW966" s="172">
        <v>6.2210534E-6</v>
      </c>
      <c r="BX966" s="172">
        <v>9.9213143000000006E-8</v>
      </c>
      <c r="BY966" s="172">
        <v>5.9302654000000001E-7</v>
      </c>
      <c r="BZ966" s="172">
        <v>4.4902546000000003E-8</v>
      </c>
      <c r="CA966" s="172">
        <v>2.9792153999999998E-7</v>
      </c>
      <c r="CB966" s="172">
        <v>1.7295301999999999E-7</v>
      </c>
      <c r="CC966" s="172">
        <v>8.2635945000000001E-7</v>
      </c>
      <c r="CD966" s="172">
        <v>1.2370466E-6</v>
      </c>
      <c r="CE966" s="172">
        <v>3.7425079E-14</v>
      </c>
      <c r="CF966" s="172">
        <v>2.116212E-7</v>
      </c>
      <c r="CG966" s="172">
        <v>2.4468813000000002E-15</v>
      </c>
      <c r="CH966" s="172">
        <v>4.8884584999999997E-7</v>
      </c>
      <c r="CI966" s="172">
        <v>2.4465140000000002E-6</v>
      </c>
      <c r="CJ966" s="172">
        <v>1.8787069E-8</v>
      </c>
      <c r="CK966" s="69">
        <v>0</v>
      </c>
      <c r="CM966" s="197">
        <v>2.8863063E-15</v>
      </c>
      <c r="CN966" s="198">
        <v>0.22309698</v>
      </c>
      <c r="CO966" s="198">
        <v>1.4275149E-3</v>
      </c>
      <c r="CP966" s="198">
        <v>4.5772333999999999E-4</v>
      </c>
      <c r="CQ966" s="197">
        <v>2.6277296000000002E-10</v>
      </c>
      <c r="CR966" s="197">
        <v>5.3924599000000003E-8</v>
      </c>
      <c r="CS966" s="197">
        <v>2.4953636E-5</v>
      </c>
      <c r="CT966" s="198">
        <v>4.7226919999999997E-3</v>
      </c>
      <c r="CU966" s="197">
        <v>7.6976539000000001E-6</v>
      </c>
      <c r="CV966" s="197">
        <v>5.3120429E-5</v>
      </c>
      <c r="CX966" s="166"/>
    </row>
    <row r="967" spans="1:103" ht="14.4">
      <c r="A967" t="s">
        <v>1259</v>
      </c>
      <c r="B967" s="85" t="s">
        <v>734</v>
      </c>
      <c r="C967" s="113" t="str">
        <f t="shared" si="504"/>
        <v>A.120.30.102</v>
      </c>
      <c r="D967" s="9" t="s">
        <v>2642</v>
      </c>
      <c r="E967" s="112" t="s">
        <v>362</v>
      </c>
      <c r="F967" s="115" t="str">
        <f t="shared" si="505"/>
        <v>Paperfoam</v>
      </c>
      <c r="G967" s="143">
        <f t="shared" si="536"/>
        <v>0.74273213333333343</v>
      </c>
      <c r="I967" s="118">
        <f t="shared" si="537"/>
        <v>0.15313100188270001</v>
      </c>
      <c r="K967" s="161">
        <f t="shared" si="538"/>
        <v>5.8814300549999993E-3</v>
      </c>
      <c r="L967" s="161">
        <f t="shared" si="539"/>
        <v>2.187119542E-2</v>
      </c>
      <c r="M967" s="162">
        <f t="shared" si="540"/>
        <v>1.3968556407700001E-2</v>
      </c>
      <c r="N967" s="161">
        <v>0.11140982000000001</v>
      </c>
      <c r="O967" s="132">
        <v>7.4807390999999997E-3</v>
      </c>
      <c r="P967" s="132">
        <v>5.0766713000000002E-3</v>
      </c>
      <c r="Q967" s="132">
        <v>3.5467921E-3</v>
      </c>
      <c r="R967" s="132">
        <v>1.0233832E-3</v>
      </c>
      <c r="S967" s="164">
        <v>1.3388655E-5</v>
      </c>
      <c r="T967" s="132">
        <v>1.2978661E-3</v>
      </c>
      <c r="U967" s="132">
        <v>8.4661523999999995E-3</v>
      </c>
      <c r="V967" s="132">
        <v>2.7933620999999998E-3</v>
      </c>
      <c r="W967" s="132">
        <v>7.4287210000000003E-4</v>
      </c>
      <c r="X967" s="132">
        <v>1.1156915999999999E-2</v>
      </c>
      <c r="Y967" s="132">
        <v>1.0476052E-4</v>
      </c>
      <c r="Z967" s="164">
        <v>1.5488923999999999E-5</v>
      </c>
      <c r="AA967" s="164">
        <v>2.7893837000000001E-6</v>
      </c>
      <c r="AC967" s="118">
        <f t="shared" ref="AC967:AC1030" si="541">N967</f>
        <v>0.11140982000000001</v>
      </c>
      <c r="AD967" s="118">
        <f t="shared" ref="AD967:AD1030" si="542">O967+P967+Q967+R967+S967+T967+U967</f>
        <v>2.6904992854999997E-2</v>
      </c>
      <c r="AE967" s="118">
        <f t="shared" ref="AE967:AE1030" si="543">O967+P967+U967+Z967</f>
        <v>2.1039051723999998E-2</v>
      </c>
      <c r="AF967" s="118">
        <f t="shared" ref="AF967:AF1030" si="544">Y967+O967+P967+U967+W967</f>
        <v>2.187119542E-2</v>
      </c>
      <c r="AG967" s="118">
        <f t="shared" ref="AG967:AG1030" si="545">V967+X967+AA967</f>
        <v>1.39530674837E-2</v>
      </c>
      <c r="AI967" s="69">
        <v>18.474792999999998</v>
      </c>
      <c r="AJ967" s="69">
        <v>7.9330322999999998</v>
      </c>
      <c r="AK967" s="69">
        <v>0.18010107</v>
      </c>
      <c r="AL967" s="69">
        <v>0</v>
      </c>
      <c r="AM967" s="69">
        <v>0.45870187000000001</v>
      </c>
      <c r="AN967" s="69">
        <v>9.8083281000000007</v>
      </c>
      <c r="AO967" s="69">
        <v>9.4629661000000004E-2</v>
      </c>
      <c r="AQ967" s="116">
        <v>1.5590456000000001E-2</v>
      </c>
      <c r="AR967" s="116">
        <v>1.4505583000000001E-2</v>
      </c>
      <c r="AS967" s="116">
        <v>6.7001154999999995E-4</v>
      </c>
      <c r="AT967" s="116">
        <v>4.1486232000000002E-4</v>
      </c>
      <c r="AU967" s="150">
        <f t="shared" ref="AU967:AU1030" si="546">AX967+BA967+BB967+BC967+BD967+BL967+BM967+BQ967</f>
        <v>8.696392497177794E-7</v>
      </c>
      <c r="AV967" s="150">
        <f t="shared" ref="AV967:AV1030" si="547">AY967+AZ967+BE967+BF967+BG967+BH967+BI967+BJ967+BK967+BN967+BR967+BS967</f>
        <v>2.4778534079137101E-9</v>
      </c>
      <c r="AW967" s="163">
        <f t="shared" ref="AW967:AW1030" si="548">BO967+BP967</f>
        <v>5.8103966159999999E-2</v>
      </c>
      <c r="AX967" s="196">
        <v>6.8970227999999995E-7</v>
      </c>
      <c r="AY967" s="196">
        <v>2.0810157000000002E-9</v>
      </c>
      <c r="AZ967" s="196">
        <v>5.6855585000000003E-14</v>
      </c>
      <c r="BA967" s="196">
        <v>9.7463820999999996E-14</v>
      </c>
      <c r="BB967" s="196">
        <v>4.0395849999999998E-16</v>
      </c>
      <c r="BC967" s="196">
        <v>3.9936162999999998E-10</v>
      </c>
      <c r="BD967" s="196">
        <v>1.7772853000000001E-7</v>
      </c>
      <c r="BE967" s="196">
        <v>5.9028184000000001E-11</v>
      </c>
      <c r="BF967" s="196">
        <v>1.9236139000000001E-10</v>
      </c>
      <c r="BG967" s="196">
        <v>2.2656227000000001E-12</v>
      </c>
      <c r="BH967" s="196">
        <v>1.0627960999999999E-16</v>
      </c>
      <c r="BI967" s="196">
        <v>6.5822207999999994E-11</v>
      </c>
      <c r="BJ967" s="196">
        <v>7.0597132000000006E-11</v>
      </c>
      <c r="BK967" s="196">
        <v>6.7040324999999999E-12</v>
      </c>
      <c r="BL967" s="196">
        <v>2.0169861999999999E-10</v>
      </c>
      <c r="BM967" s="196">
        <v>1.6072815999999999E-9</v>
      </c>
      <c r="BN967" s="196">
        <v>2.1768491E-15</v>
      </c>
      <c r="BO967" s="108">
        <v>1.4708216E-4</v>
      </c>
      <c r="BP967" s="108">
        <v>5.7956884E-2</v>
      </c>
      <c r="BQ967" s="108">
        <v>0</v>
      </c>
      <c r="BR967" s="108">
        <v>0</v>
      </c>
      <c r="BS967" s="108">
        <v>0</v>
      </c>
      <c r="BU967" s="172">
        <v>3.9421417000000002E-5</v>
      </c>
      <c r="BV967" s="172">
        <v>1.4524736E-6</v>
      </c>
      <c r="BW967" s="172">
        <v>2.0709342999999999E-5</v>
      </c>
      <c r="BX967" s="172">
        <v>9.9261835999999993E-7</v>
      </c>
      <c r="BY967" s="172">
        <v>1.7556702000000001E-6</v>
      </c>
      <c r="BZ967" s="172">
        <v>2.4168472E-7</v>
      </c>
      <c r="CA967" s="172">
        <v>4.1923685000000001E-8</v>
      </c>
      <c r="CB967" s="172">
        <v>3.8751658E-7</v>
      </c>
      <c r="CC967" s="172">
        <v>3.3358338999999999E-8</v>
      </c>
      <c r="CD967" s="172">
        <v>8.7240106000000004E-7</v>
      </c>
      <c r="CE967" s="172">
        <v>1.1454527000000001E-12</v>
      </c>
      <c r="CF967" s="172">
        <v>4.8138239999999997E-12</v>
      </c>
      <c r="CG967" s="172">
        <v>7.1074828000000002E-11</v>
      </c>
      <c r="CH967" s="172">
        <v>7.4865199000000004E-7</v>
      </c>
      <c r="CI967" s="172">
        <v>9.6102083999999999E-6</v>
      </c>
      <c r="CJ967" s="172">
        <v>2.5754902000000002E-6</v>
      </c>
      <c r="CK967" s="69">
        <v>0</v>
      </c>
      <c r="CM967" s="197">
        <v>5.9944645999999996E-11</v>
      </c>
      <c r="CN967" s="198">
        <v>0.74235923999999998</v>
      </c>
      <c r="CO967" s="198">
        <v>8.8085978999999995E-3</v>
      </c>
      <c r="CP967" s="198">
        <v>1.0455044E-3</v>
      </c>
      <c r="CQ967" s="197">
        <v>1.3549138000000001E-10</v>
      </c>
      <c r="CR967" s="197">
        <v>1.0521829E-8</v>
      </c>
      <c r="CS967" s="197">
        <v>6.7896621000000001E-5</v>
      </c>
      <c r="CT967" s="198">
        <v>34.810963999999998</v>
      </c>
      <c r="CU967" s="197">
        <v>1.5089094000000001E-6</v>
      </c>
      <c r="CV967" s="197">
        <v>8.9333944000000002E-5</v>
      </c>
      <c r="CX967" s="166"/>
    </row>
    <row r="968" spans="1:103" ht="14.4">
      <c r="A968" t="s">
        <v>1733</v>
      </c>
      <c r="B968" s="85" t="s">
        <v>734</v>
      </c>
      <c r="C968" s="113" t="str">
        <f t="shared" si="504"/>
        <v>A.120.30.103</v>
      </c>
      <c r="D968" s="9" t="s">
        <v>2642</v>
      </c>
      <c r="E968" s="112" t="s">
        <v>362</v>
      </c>
      <c r="F968" s="115" t="str">
        <f t="shared" si="505"/>
        <v>Stonepaper from Taiwan in Rotterdam</v>
      </c>
      <c r="G968" s="143">
        <f t="shared" si="536"/>
        <v>1.3003379333333334</v>
      </c>
      <c r="I968" s="118">
        <f t="shared" si="537"/>
        <v>0.47289369748631183</v>
      </c>
      <c r="K968" s="161">
        <f t="shared" si="538"/>
        <v>2.7008463133000003E-2</v>
      </c>
      <c r="L968" s="161">
        <f t="shared" si="539"/>
        <v>0.22973855577999999</v>
      </c>
      <c r="M968" s="162">
        <f t="shared" si="540"/>
        <v>2.1095988573311856E-2</v>
      </c>
      <c r="N968" s="161">
        <v>0.19505069</v>
      </c>
      <c r="O968" s="132">
        <v>1.9606472E-2</v>
      </c>
      <c r="P968" s="132">
        <v>1.3503279E-2</v>
      </c>
      <c r="Q968" s="132">
        <v>2.1842468E-2</v>
      </c>
      <c r="R968" s="132">
        <v>4.5367380000000002E-3</v>
      </c>
      <c r="S968" s="164">
        <v>6.7724832999999996E-5</v>
      </c>
      <c r="T968" s="132">
        <v>5.615323E-4</v>
      </c>
      <c r="U968" s="132">
        <v>2.0456364000000001E-3</v>
      </c>
      <c r="V968" s="132">
        <v>1.0443106999999999E-4</v>
      </c>
      <c r="W968" s="132">
        <v>0.19447872999999999</v>
      </c>
      <c r="X968" s="132">
        <v>1.7379023E-2</v>
      </c>
      <c r="Y968" s="132">
        <v>1.0443838E-4</v>
      </c>
      <c r="Z968" s="132">
        <v>3.6125344999999999E-3</v>
      </c>
      <c r="AA968" s="164">
        <v>3.3118545E-12</v>
      </c>
      <c r="AC968" s="118">
        <f t="shared" si="541"/>
        <v>0.19505069</v>
      </c>
      <c r="AD968" s="118">
        <f t="shared" si="542"/>
        <v>6.2163850532999998E-2</v>
      </c>
      <c r="AE968" s="118">
        <f t="shared" si="543"/>
        <v>3.8767921900000002E-2</v>
      </c>
      <c r="AF968" s="118">
        <f t="shared" si="544"/>
        <v>0.22973855577999999</v>
      </c>
      <c r="AG968" s="118">
        <f t="shared" si="545"/>
        <v>1.7483454073311856E-2</v>
      </c>
      <c r="AI968" s="69">
        <v>32.252752999999998</v>
      </c>
      <c r="AJ968" s="69">
        <v>31.241672999999999</v>
      </c>
      <c r="AK968" s="69">
        <v>0.19411055999999999</v>
      </c>
      <c r="AL968" s="69">
        <v>0</v>
      </c>
      <c r="AM968" s="69">
        <v>0.42922462</v>
      </c>
      <c r="AN968" s="69">
        <v>0.32736188999999999</v>
      </c>
      <c r="AO968" s="69">
        <v>6.0383322000000003E-2</v>
      </c>
      <c r="AQ968" s="116">
        <v>2.8948971E-2</v>
      </c>
      <c r="AR968" s="116">
        <v>2.5876020999999999E-2</v>
      </c>
      <c r="AS968" s="116">
        <v>1.1272158E-3</v>
      </c>
      <c r="AT968" s="116">
        <v>1.9457337999999999E-3</v>
      </c>
      <c r="AU968" s="150">
        <f t="shared" si="546"/>
        <v>1.5513202745386894E-6</v>
      </c>
      <c r="AV968" s="150">
        <f t="shared" si="547"/>
        <v>4.1686973622045647E-9</v>
      </c>
      <c r="AW968" s="163">
        <f t="shared" si="548"/>
        <v>0.27251174220410002</v>
      </c>
      <c r="AX968" s="196">
        <v>1.2067157E-6</v>
      </c>
      <c r="AY968" s="196">
        <v>3.6409524999999999E-9</v>
      </c>
      <c r="AZ968" s="196">
        <v>9.9476020000000006E-14</v>
      </c>
      <c r="BA968" s="196">
        <v>1.6154593E-15</v>
      </c>
      <c r="BB968" s="196">
        <v>4.5823022000000001E-16</v>
      </c>
      <c r="BC968" s="196">
        <v>1.2099445000000001E-9</v>
      </c>
      <c r="BD968" s="196">
        <v>3.4295595000000002E-7</v>
      </c>
      <c r="BE968" s="196">
        <v>2.1048993000000001E-10</v>
      </c>
      <c r="BF968" s="196">
        <v>3.1665376999999998E-10</v>
      </c>
      <c r="BG968" s="196">
        <v>1.8880899999999999E-15</v>
      </c>
      <c r="BH968" s="196">
        <v>5.6730091000000003E-17</v>
      </c>
      <c r="BI968" s="196">
        <v>3.1968459999999999E-13</v>
      </c>
      <c r="BJ968" s="196">
        <v>1.5200795999999999E-13</v>
      </c>
      <c r="BK968" s="196">
        <v>2.8048799999999999E-14</v>
      </c>
      <c r="BL968" s="196">
        <v>1.7595865E-11</v>
      </c>
      <c r="BM968" s="196">
        <v>4.2108210000000001E-10</v>
      </c>
      <c r="BN968" s="196">
        <v>4.4741501000000001E-21</v>
      </c>
      <c r="BO968" s="196">
        <v>3.8822040999999999E-6</v>
      </c>
      <c r="BP968" s="108">
        <v>0.27250785999999999</v>
      </c>
      <c r="BQ968" s="108">
        <v>0</v>
      </c>
      <c r="BR968" s="108">
        <v>0</v>
      </c>
      <c r="BS968" s="108">
        <v>0</v>
      </c>
      <c r="BU968" s="172">
        <v>8.8279586999999999E-5</v>
      </c>
      <c r="BV968" s="172">
        <v>2.4328045E-6</v>
      </c>
      <c r="BW968" s="172">
        <v>3.6256871000000002E-5</v>
      </c>
      <c r="BX968" s="172">
        <v>2.4743405000000001E-7</v>
      </c>
      <c r="BY968" s="172">
        <v>5.5200483999999999E-6</v>
      </c>
      <c r="BZ968" s="172">
        <v>4.9099363000000002E-7</v>
      </c>
      <c r="CA968" s="172">
        <v>4.1336193000000002E-11</v>
      </c>
      <c r="CB968" s="172">
        <v>7.4524275000000004E-7</v>
      </c>
      <c r="CC968" s="172">
        <v>1.1929721999999999E-7</v>
      </c>
      <c r="CD968" s="172">
        <v>4.3597199000000002E-7</v>
      </c>
      <c r="CE968" s="172">
        <v>1.2993439E-12</v>
      </c>
      <c r="CF968" s="172">
        <v>9.8940121000000006E-18</v>
      </c>
      <c r="CG968" s="172">
        <v>8.4952136999999994E-14</v>
      </c>
      <c r="CH968" s="172">
        <v>4.288558E-6</v>
      </c>
      <c r="CI968" s="172">
        <v>3.7703393999999999E-5</v>
      </c>
      <c r="CJ968" s="172">
        <v>3.8928408999999998E-8</v>
      </c>
      <c r="CK968" s="69">
        <v>0</v>
      </c>
      <c r="CM968" s="197">
        <v>1.0020832999999999E-13</v>
      </c>
      <c r="CN968" s="198">
        <v>1.3003362000000001</v>
      </c>
      <c r="CO968" s="198">
        <v>2.1149438999999999E-2</v>
      </c>
      <c r="CP968" s="198">
        <v>1.7770926000000001E-3</v>
      </c>
      <c r="CQ968" s="197">
        <v>1.4607067E-10</v>
      </c>
      <c r="CR968" s="197">
        <v>1.7450038E-8</v>
      </c>
      <c r="CS968" s="198">
        <v>1.8712633000000001E-4</v>
      </c>
      <c r="CT968" s="198">
        <v>7.9296212000000005E-2</v>
      </c>
      <c r="CU968" s="197">
        <v>1.2559207E-9</v>
      </c>
      <c r="CV968" s="198">
        <v>1.7269289999999999E-4</v>
      </c>
      <c r="CX968" s="166"/>
      <c r="CY968" t="s">
        <v>2367</v>
      </c>
    </row>
    <row r="969" spans="1:103" ht="14.4">
      <c r="A969" t="s">
        <v>1734</v>
      </c>
      <c r="B969" s="85" t="s">
        <v>734</v>
      </c>
      <c r="C969" s="113" t="str">
        <f t="shared" si="504"/>
        <v>A.120.30.104</v>
      </c>
      <c r="D969" s="9" t="s">
        <v>2642</v>
      </c>
      <c r="E969" s="112" t="s">
        <v>362</v>
      </c>
      <c r="F969" s="115" t="str">
        <f t="shared" si="505"/>
        <v>Stonepaper from Germany in Rotterdam</v>
      </c>
      <c r="G969" s="143">
        <f t="shared" si="536"/>
        <v>0.93028946666666668</v>
      </c>
      <c r="I969" s="118">
        <f t="shared" si="537"/>
        <v>0.38729462603704623</v>
      </c>
      <c r="K969" s="161">
        <f t="shared" si="538"/>
        <v>2.0534112002000001E-2</v>
      </c>
      <c r="L969" s="161">
        <f t="shared" si="539"/>
        <v>0.21397701429000002</v>
      </c>
      <c r="M969" s="162">
        <f t="shared" si="540"/>
        <v>1.3240079745046247E-2</v>
      </c>
      <c r="N969" s="161">
        <v>0.13954342</v>
      </c>
      <c r="O969" s="132">
        <v>1.2450124999999999E-2</v>
      </c>
      <c r="P969" s="132">
        <v>4.7504688000000002E-3</v>
      </c>
      <c r="Q969" s="132">
        <v>1.8032006E-2</v>
      </c>
      <c r="R969" s="132">
        <v>1.8646571000000001E-3</v>
      </c>
      <c r="S969" s="164">
        <v>6.7093872000000002E-5</v>
      </c>
      <c r="T969" s="132">
        <v>5.7035503000000003E-4</v>
      </c>
      <c r="U969" s="132">
        <v>2.0590644999999999E-3</v>
      </c>
      <c r="V969" s="132">
        <v>3.1027293999999998E-4</v>
      </c>
      <c r="W969" s="132">
        <v>0.19458073000000001</v>
      </c>
      <c r="X969" s="132">
        <v>9.3169787000000007E-3</v>
      </c>
      <c r="Y969" s="132">
        <v>1.3662599E-4</v>
      </c>
      <c r="Z969" s="132">
        <v>3.6128280999999998E-3</v>
      </c>
      <c r="AA969" s="164">
        <v>5.0462461E-12</v>
      </c>
      <c r="AC969" s="118">
        <f t="shared" si="541"/>
        <v>0.13954342</v>
      </c>
      <c r="AD969" s="118">
        <f t="shared" si="542"/>
        <v>3.9793770301999994E-2</v>
      </c>
      <c r="AE969" s="118">
        <f t="shared" si="543"/>
        <v>2.2872486399999999E-2</v>
      </c>
      <c r="AF969" s="118">
        <f t="shared" si="544"/>
        <v>0.21397701429000002</v>
      </c>
      <c r="AG969" s="118">
        <f t="shared" si="545"/>
        <v>9.6272516450462472E-3</v>
      </c>
      <c r="AI969" s="69">
        <v>29.840924999999999</v>
      </c>
      <c r="AJ969" s="69">
        <v>26.891098</v>
      </c>
      <c r="AK969" s="69">
        <v>7.1424057999999999E-2</v>
      </c>
      <c r="AL969" s="69">
        <v>0</v>
      </c>
      <c r="AM969" s="69">
        <v>1.3696280000000001</v>
      </c>
      <c r="AN969" s="69">
        <v>1.3888486</v>
      </c>
      <c r="AO969" s="69">
        <v>0.11992650000000001</v>
      </c>
      <c r="AQ969" s="116">
        <v>1.9084014999999999E-2</v>
      </c>
      <c r="AR969" s="116">
        <v>1.6564222E-2</v>
      </c>
      <c r="AS969" s="116">
        <v>7.7299430000000004E-4</v>
      </c>
      <c r="AT969" s="116">
        <v>1.7467988E-3</v>
      </c>
      <c r="AU969" s="150">
        <f t="shared" si="546"/>
        <v>9.9305885139266413E-7</v>
      </c>
      <c r="AV969" s="150">
        <f t="shared" si="547"/>
        <v>2.858706720973402E-9</v>
      </c>
      <c r="AW969" s="163">
        <f t="shared" si="548"/>
        <v>0.24464968899199999</v>
      </c>
      <c r="AX969" s="196">
        <v>8.6331176999999998E-7</v>
      </c>
      <c r="AY969" s="196">
        <v>2.6048201000000001E-9</v>
      </c>
      <c r="AZ969" s="196">
        <v>7.1167400999999996E-14</v>
      </c>
      <c r="BA969" s="196">
        <v>2.4614623999999999E-15</v>
      </c>
      <c r="BB969" s="196">
        <v>6.9820170999999997E-16</v>
      </c>
      <c r="BC969" s="196">
        <v>6.6815242999999998E-10</v>
      </c>
      <c r="BD969" s="196">
        <v>1.2863667999999999E-7</v>
      </c>
      <c r="BE969" s="196">
        <v>1.3321618E-10</v>
      </c>
      <c r="BF969" s="196">
        <v>1.2025656000000001E-10</v>
      </c>
      <c r="BG969" s="196">
        <v>2.8768674999999998E-15</v>
      </c>
      <c r="BH969" s="196">
        <v>8.6439183999999997E-17</v>
      </c>
      <c r="BI969" s="196">
        <v>3.2461183999999999E-13</v>
      </c>
      <c r="BJ969" s="196">
        <v>1.2388511999999999E-14</v>
      </c>
      <c r="BK969" s="196">
        <v>2.7499068999999999E-15</v>
      </c>
      <c r="BL969" s="196">
        <v>1.7698853000000001E-11</v>
      </c>
      <c r="BM969" s="196">
        <v>4.2454695000000001E-10</v>
      </c>
      <c r="BN969" s="196">
        <v>6.8172264999999994E-21</v>
      </c>
      <c r="BO969" s="196">
        <v>8.2089920000000003E-6</v>
      </c>
      <c r="BP969" s="108">
        <v>0.24464147999999999</v>
      </c>
      <c r="BQ969" s="108">
        <v>0</v>
      </c>
      <c r="BR969" s="108">
        <v>0</v>
      </c>
      <c r="BS969" s="108">
        <v>0</v>
      </c>
      <c r="BU969" s="172">
        <v>6.6092217000000004E-5</v>
      </c>
      <c r="BV969" s="172">
        <v>9.0220710999999998E-7</v>
      </c>
      <c r="BW969" s="172">
        <v>2.5938939E-5</v>
      </c>
      <c r="BX969" s="172">
        <v>2.4891192E-7</v>
      </c>
      <c r="BY969" s="172">
        <v>2.0340082E-6</v>
      </c>
      <c r="BZ969" s="172">
        <v>1.4377972E-7</v>
      </c>
      <c r="CA969" s="172">
        <v>6.2983625000000004E-11</v>
      </c>
      <c r="CB969" s="172">
        <v>2.1825728E-7</v>
      </c>
      <c r="CC969" s="172">
        <v>1.1888196000000001E-7</v>
      </c>
      <c r="CD969" s="172">
        <v>4.4197767000000001E-7</v>
      </c>
      <c r="CE969" s="172">
        <v>1.9797999E-12</v>
      </c>
      <c r="CF969" s="172">
        <v>1.5075427E-17</v>
      </c>
      <c r="CG969" s="172">
        <v>1.2944089000000001E-13</v>
      </c>
      <c r="CH969" s="172">
        <v>3.4923980000000002E-6</v>
      </c>
      <c r="CI969" s="172">
        <v>3.2415313999999999E-5</v>
      </c>
      <c r="CJ969" s="172">
        <v>1.374774E-7</v>
      </c>
      <c r="CK969" s="69">
        <v>0</v>
      </c>
      <c r="CM969" s="197">
        <v>1.5268662000000001E-13</v>
      </c>
      <c r="CN969" s="198">
        <v>0.93028685</v>
      </c>
      <c r="CO969" s="198">
        <v>6.5373096999999996E-3</v>
      </c>
      <c r="CP969" s="198">
        <v>6.5024289999999997E-4</v>
      </c>
      <c r="CQ969" s="197">
        <v>1.4830361999999999E-10</v>
      </c>
      <c r="CR969" s="197">
        <v>1.7713688999999999E-8</v>
      </c>
      <c r="CS969" s="197">
        <v>7.0007656000000004E-5</v>
      </c>
      <c r="CT969" s="198">
        <v>1.0514533E-2</v>
      </c>
      <c r="CU969" s="197">
        <v>1.9136363000000001E-9</v>
      </c>
      <c r="CV969" s="197">
        <v>5.0599112999999997E-5</v>
      </c>
      <c r="CX969" s="166"/>
      <c r="CY969" t="s">
        <v>2367</v>
      </c>
    </row>
    <row r="970" spans="1:103" ht="14.4">
      <c r="A970" t="s">
        <v>3258</v>
      </c>
      <c r="B970" s="85" t="s">
        <v>734</v>
      </c>
      <c r="C970" s="113" t="str">
        <f t="shared" si="504"/>
        <v>A.120.30.105</v>
      </c>
      <c r="D970" s="9" t="s">
        <v>2642</v>
      </c>
      <c r="E970" s="117" t="s">
        <v>2643</v>
      </c>
      <c r="F970" s="115" t="str">
        <f t="shared" si="505"/>
        <v>pallet Euro 1 Euro 2 Euro 3 and ISO wood per m2 per round trip (30)</v>
      </c>
      <c r="G970" s="143">
        <f t="shared" si="536"/>
        <v>0.26050614666666666</v>
      </c>
      <c r="I970" s="118">
        <f t="shared" si="537"/>
        <v>5.931311214320361E-2</v>
      </c>
      <c r="K970" s="161">
        <f t="shared" si="538"/>
        <v>2.3049214946999999E-3</v>
      </c>
      <c r="L970" s="161">
        <f t="shared" si="539"/>
        <v>7.8825515409999998E-3</v>
      </c>
      <c r="M970" s="162">
        <f t="shared" si="540"/>
        <v>1.004971710750361E-2</v>
      </c>
      <c r="N970" s="161">
        <v>3.9075921999999999E-2</v>
      </c>
      <c r="O970" s="132">
        <v>5.4481041000000001E-3</v>
      </c>
      <c r="P970" s="132">
        <v>2.1192169E-3</v>
      </c>
      <c r="Q970" s="132">
        <v>1.9722620999999998E-3</v>
      </c>
      <c r="R970" s="132">
        <v>2.9475801000000001E-4</v>
      </c>
      <c r="S970" s="164">
        <v>1.6289047000000001E-6</v>
      </c>
      <c r="T970" s="164">
        <v>3.6272480000000001E-5</v>
      </c>
      <c r="U970" s="164">
        <v>2.9041985E-5</v>
      </c>
      <c r="V970" s="132">
        <v>2.4642676999999998E-3</v>
      </c>
      <c r="W970" s="132">
        <v>2.1722503E-4</v>
      </c>
      <c r="X970" s="132">
        <v>7.5848243000000001E-3</v>
      </c>
      <c r="Y970" s="164">
        <v>6.8963525999999996E-5</v>
      </c>
      <c r="Z970" s="164">
        <v>6.2510381000000001E-7</v>
      </c>
      <c r="AA970" s="164">
        <v>3.6936116999999998E-12</v>
      </c>
      <c r="AC970" s="118">
        <f t="shared" si="541"/>
        <v>3.9075921999999999E-2</v>
      </c>
      <c r="AD970" s="118">
        <f t="shared" si="542"/>
        <v>9.9012844797000017E-3</v>
      </c>
      <c r="AE970" s="118">
        <f t="shared" si="543"/>
        <v>7.59698808881E-3</v>
      </c>
      <c r="AF970" s="118">
        <f t="shared" si="544"/>
        <v>7.8825515409999998E-3</v>
      </c>
      <c r="AG970" s="118">
        <f t="shared" si="545"/>
        <v>1.004909200369361E-2</v>
      </c>
      <c r="AI970" s="69">
        <v>21.839137000000001</v>
      </c>
      <c r="AJ970" s="69">
        <v>2.9752303000000002</v>
      </c>
      <c r="AK970" s="69">
        <v>0.32200136000000001</v>
      </c>
      <c r="AL970" s="69">
        <v>0</v>
      </c>
      <c r="AM970" s="69">
        <v>18.268749</v>
      </c>
      <c r="AN970" s="69">
        <v>0.19280238</v>
      </c>
      <c r="AO970" s="69">
        <v>8.0353601999999996E-2</v>
      </c>
      <c r="AQ970" s="116">
        <v>5.6702530999999997E-3</v>
      </c>
      <c r="AR970" s="116">
        <v>5.2713357999999997E-3</v>
      </c>
      <c r="AS970" s="116">
        <v>2.2526156E-4</v>
      </c>
      <c r="AT970" s="116">
        <v>1.7365577E-4</v>
      </c>
      <c r="AU970" s="150">
        <f t="shared" si="546"/>
        <v>3.1602732609671363E-7</v>
      </c>
      <c r="AV970" s="150">
        <f t="shared" si="547"/>
        <v>8.3306788900488994E-10</v>
      </c>
      <c r="AW970" s="163">
        <f t="shared" si="548"/>
        <v>2.432153603E-2</v>
      </c>
      <c r="AX970" s="196">
        <v>2.4175200999999999E-7</v>
      </c>
      <c r="AY970" s="196">
        <v>7.2942424999999996E-10</v>
      </c>
      <c r="AZ970" s="196">
        <v>1.9928909000000001E-14</v>
      </c>
      <c r="BA970" s="196">
        <v>1.8016732000000002E-15</v>
      </c>
      <c r="BB970" s="196">
        <v>5.1105038000000002E-16</v>
      </c>
      <c r="BC970" s="196">
        <v>1.0630785000000001E-10</v>
      </c>
      <c r="BD970" s="196">
        <v>7.4155169999999999E-8</v>
      </c>
      <c r="BE970" s="196">
        <v>1.8771859000000001E-11</v>
      </c>
      <c r="BF970" s="196">
        <v>8.4714679000000004E-11</v>
      </c>
      <c r="BG970" s="196">
        <v>2.1057299E-15</v>
      </c>
      <c r="BH970" s="196">
        <v>2.7511837000000002E-14</v>
      </c>
      <c r="BI970" s="196">
        <v>2.0451013000000001E-14</v>
      </c>
      <c r="BJ970" s="196">
        <v>7.3710240000000003E-14</v>
      </c>
      <c r="BK970" s="196">
        <v>1.3393271E-14</v>
      </c>
      <c r="BL970" s="196">
        <v>7.1378799E-13</v>
      </c>
      <c r="BM970" s="196">
        <v>1.3122146E-11</v>
      </c>
      <c r="BN970" s="196">
        <v>4.989885E-21</v>
      </c>
      <c r="BO970" s="108">
        <v>4.0962102999999998E-4</v>
      </c>
      <c r="BP970" s="108">
        <v>2.3911914999999999E-2</v>
      </c>
      <c r="BQ970" s="108">
        <v>0</v>
      </c>
      <c r="BR970" s="108">
        <v>0</v>
      </c>
      <c r="BS970" s="108">
        <v>0</v>
      </c>
      <c r="BU970" s="172">
        <v>1.2980457E-5</v>
      </c>
      <c r="BV970" s="172">
        <v>6.0494556000000001E-7</v>
      </c>
      <c r="BW970" s="172">
        <v>7.2636026000000003E-6</v>
      </c>
      <c r="BX970" s="172">
        <v>4.0112413000000003E-9</v>
      </c>
      <c r="BY970" s="172">
        <v>5.3467026999999998E-7</v>
      </c>
      <c r="BZ970" s="172">
        <v>4.1087416000000003E-8</v>
      </c>
      <c r="CA970" s="172">
        <v>4.6101012999999998E-11</v>
      </c>
      <c r="CB970" s="172">
        <v>6.2384257000000004E-8</v>
      </c>
      <c r="CC970" s="172">
        <v>3.9488272999999999E-9</v>
      </c>
      <c r="CD970" s="172">
        <v>2.6824215999999999E-8</v>
      </c>
      <c r="CE970" s="172">
        <v>1.4491191999999999E-12</v>
      </c>
      <c r="CF970" s="172">
        <v>1.1034494000000001E-17</v>
      </c>
      <c r="CG970" s="172">
        <v>9.4744563000000001E-14</v>
      </c>
      <c r="CH970" s="172">
        <v>4.1253768000000002E-7</v>
      </c>
      <c r="CI970" s="172">
        <v>3.9965652E-6</v>
      </c>
      <c r="CJ970" s="172">
        <v>2.9831740999999999E-8</v>
      </c>
      <c r="CK970" s="69">
        <v>0</v>
      </c>
      <c r="CM970" s="197">
        <v>1.1175933E-13</v>
      </c>
      <c r="CN970" s="198">
        <v>0.26050424</v>
      </c>
      <c r="CO970" s="198">
        <v>1.9704241000000002E-3</v>
      </c>
      <c r="CP970" s="198">
        <v>4.2331101000000001E-4</v>
      </c>
      <c r="CQ970" s="197">
        <v>9.2605485000000005E-12</v>
      </c>
      <c r="CR970" s="197">
        <v>1.0939043E-9</v>
      </c>
      <c r="CS970" s="197">
        <v>2.5253963000000001E-5</v>
      </c>
      <c r="CT970" s="198">
        <v>3.6401617999999997E-2</v>
      </c>
      <c r="CU970" s="197">
        <v>1.4006906E-9</v>
      </c>
      <c r="CV970" s="197">
        <v>2.3852967E-5</v>
      </c>
      <c r="CX970" s="166"/>
    </row>
    <row r="971" spans="1:103" ht="14.4">
      <c r="B971" s="85"/>
      <c r="C971" s="113"/>
      <c r="D971" s="1" t="s">
        <v>262</v>
      </c>
      <c r="E971" s="112"/>
      <c r="S971" s="3"/>
      <c r="T971" s="3"/>
      <c r="U971" s="3"/>
      <c r="Y971" s="3"/>
      <c r="Z971" s="3"/>
      <c r="AA971" s="3"/>
      <c r="AC971" s="142"/>
      <c r="AD971" s="142"/>
      <c r="AE971" s="142"/>
      <c r="AF971" s="142"/>
      <c r="AG971" s="142"/>
      <c r="AU971" s="86"/>
      <c r="AV971" s="86"/>
      <c r="AW971" s="86"/>
      <c r="AX971" s="3"/>
      <c r="AY971" s="3"/>
      <c r="AZ971" s="3"/>
      <c r="BA971" s="3"/>
      <c r="BB971" s="3"/>
      <c r="BC971" s="3"/>
      <c r="BD971" s="3"/>
      <c r="BE971" s="3"/>
      <c r="BF971" s="3"/>
      <c r="BG971" s="3"/>
      <c r="BH971" s="3"/>
      <c r="BI971" s="3"/>
      <c r="BJ971" s="3"/>
      <c r="BK971" s="3"/>
      <c r="BL971" s="3"/>
      <c r="BM971" s="3"/>
      <c r="BN971" s="3"/>
      <c r="BU971" s="3"/>
      <c r="BV971" s="3"/>
      <c r="BW971" s="3"/>
      <c r="BX971" s="3"/>
      <c r="BY971" s="3"/>
      <c r="BZ971" s="3"/>
      <c r="CA971" s="3"/>
      <c r="CB971" s="3"/>
      <c r="CC971" s="3"/>
      <c r="CD971" s="3"/>
      <c r="CE971" s="3"/>
      <c r="CF971" s="3"/>
      <c r="CG971" s="3"/>
      <c r="CH971" s="3"/>
      <c r="CI971" s="3"/>
      <c r="CJ971" s="3"/>
      <c r="CM971" s="3"/>
      <c r="CQ971" s="3"/>
      <c r="CR971" s="3"/>
      <c r="CS971" s="3"/>
      <c r="CU971" s="3"/>
      <c r="CV971" s="3"/>
    </row>
    <row r="972" spans="1:103" ht="14.4">
      <c r="A972" t="s">
        <v>2644</v>
      </c>
      <c r="B972" s="85" t="s">
        <v>749</v>
      </c>
      <c r="C972" s="113" t="str">
        <f t="shared" si="504"/>
        <v>A.130.01.101</v>
      </c>
      <c r="D972" s="9" t="s">
        <v>262</v>
      </c>
      <c r="E972" s="112" t="s">
        <v>2613</v>
      </c>
      <c r="F972" s="115" t="str">
        <f t="shared" si="505"/>
        <v>bio-HDPE (Polyethylene) - not biodegradable - from ethanol (Brazil Braskem)</v>
      </c>
      <c r="G972" s="143">
        <f t="shared" ref="G972:G983" si="549">N972/0.15</f>
        <v>1.46</v>
      </c>
      <c r="I972" s="118">
        <f t="shared" ref="I972:I983" si="550">K972+L972+M972+N972</f>
        <v>2.2042179640600001</v>
      </c>
      <c r="K972" s="161">
        <f t="shared" ref="K972:K983" si="551">Q972+R972+S972+T972</f>
        <v>0.25049575206000002</v>
      </c>
      <c r="L972" s="161">
        <f t="shared" ref="L972:L983" si="552">O972+P972+U972+Y972+W972</f>
        <v>1.7347222120000001</v>
      </c>
      <c r="M972" s="162">
        <f t="shared" ref="M972:M983" si="553">V972+X972+Z972+AA972</f>
        <v>0</v>
      </c>
      <c r="N972" s="161">
        <v>0.219</v>
      </c>
      <c r="O972" s="132">
        <v>0.41088150000000001</v>
      </c>
      <c r="P972" s="132">
        <v>5.6518222E-2</v>
      </c>
      <c r="Q972" s="132">
        <v>0.16560720000000001</v>
      </c>
      <c r="R972" s="132">
        <v>5.2130000000000003E-2</v>
      </c>
      <c r="S972" s="132">
        <v>5.1380206000000003E-4</v>
      </c>
      <c r="T972" s="132">
        <v>3.2244750000000003E-2</v>
      </c>
      <c r="U972" s="132">
        <v>0.48732249</v>
      </c>
      <c r="V972" s="132">
        <v>0</v>
      </c>
      <c r="W972" s="132">
        <v>0.78</v>
      </c>
      <c r="X972" s="132">
        <v>0</v>
      </c>
      <c r="Y972" s="132">
        <v>0</v>
      </c>
      <c r="Z972" s="132">
        <v>0</v>
      </c>
      <c r="AA972" s="132">
        <v>0</v>
      </c>
      <c r="AC972" s="118">
        <f t="shared" si="541"/>
        <v>0.219</v>
      </c>
      <c r="AD972" s="118">
        <f t="shared" si="542"/>
        <v>1.20521796406</v>
      </c>
      <c r="AE972" s="118">
        <f t="shared" si="543"/>
        <v>0.95472221200000007</v>
      </c>
      <c r="AF972" s="118">
        <f t="shared" si="544"/>
        <v>1.7347222120000001</v>
      </c>
      <c r="AG972" s="118">
        <f t="shared" si="545"/>
        <v>0</v>
      </c>
      <c r="AI972" s="69">
        <v>18.805299999999999</v>
      </c>
      <c r="AJ972" s="69">
        <v>5.8052999999999999</v>
      </c>
      <c r="AK972" s="69">
        <v>0</v>
      </c>
      <c r="AL972" s="69">
        <v>0</v>
      </c>
      <c r="AM972" s="69">
        <v>13</v>
      </c>
      <c r="AN972" s="69">
        <v>0</v>
      </c>
      <c r="AO972" s="69">
        <v>0</v>
      </c>
      <c r="AQ972" s="116">
        <v>0.17510580000000001</v>
      </c>
      <c r="AR972" s="116">
        <v>0.17070998000000001</v>
      </c>
      <c r="AS972" s="116">
        <v>4.0694496000000004E-3</v>
      </c>
      <c r="AT972" s="116">
        <v>3.2637083000000002E-4</v>
      </c>
      <c r="AU972" s="150">
        <f t="shared" si="546"/>
        <v>1.0234411312999999E-5</v>
      </c>
      <c r="AV972" s="150">
        <f t="shared" si="547"/>
        <v>1.5049739539909999E-8</v>
      </c>
      <c r="AW972" s="163">
        <f t="shared" si="548"/>
        <v>4.5710199999999999E-2</v>
      </c>
      <c r="AX972" s="196">
        <v>1.35488E-6</v>
      </c>
      <c r="AY972" s="196">
        <v>4.0879999999999999E-9</v>
      </c>
      <c r="AZ972" s="196">
        <v>1.1169E-13</v>
      </c>
      <c r="BA972" s="108">
        <v>0</v>
      </c>
      <c r="BB972" s="108">
        <v>0</v>
      </c>
      <c r="BC972" s="196">
        <v>9.9283999999999998E-9</v>
      </c>
      <c r="BD972" s="196">
        <v>8.7890119999999995E-6</v>
      </c>
      <c r="BE972" s="196">
        <v>1.68622E-9</v>
      </c>
      <c r="BF972" s="196">
        <v>9.2535679999999993E-9</v>
      </c>
      <c r="BG972" s="108">
        <v>0</v>
      </c>
      <c r="BH972" s="108">
        <v>0</v>
      </c>
      <c r="BI972" s="196">
        <v>1.836912E-11</v>
      </c>
      <c r="BJ972" s="196">
        <v>2.9258582E-12</v>
      </c>
      <c r="BK972" s="196">
        <v>5.4487171000000004E-13</v>
      </c>
      <c r="BL972" s="196">
        <v>1.480413E-9</v>
      </c>
      <c r="BM972" s="196">
        <v>7.9110499999999999E-8</v>
      </c>
      <c r="BN972" s="108">
        <v>0</v>
      </c>
      <c r="BO972" s="108">
        <v>0</v>
      </c>
      <c r="BP972" s="108">
        <v>4.5710199999999999E-2</v>
      </c>
      <c r="BQ972" s="108">
        <v>0</v>
      </c>
      <c r="BR972" s="108">
        <v>0</v>
      </c>
      <c r="BS972" s="108">
        <v>0</v>
      </c>
      <c r="BU972" s="69">
        <v>3.4774784999999999E-4</v>
      </c>
      <c r="BV972" s="172">
        <v>6.6001927000000003E-5</v>
      </c>
      <c r="BW972" s="172">
        <v>4.0708674000000001E-5</v>
      </c>
      <c r="BX972" s="172">
        <v>5.7147154999999997E-5</v>
      </c>
      <c r="BY972" s="172">
        <v>9.7795272000000005E-5</v>
      </c>
      <c r="BZ972" s="172">
        <v>4.3359016000000002E-6</v>
      </c>
      <c r="CA972" s="69">
        <v>0</v>
      </c>
      <c r="CB972" s="172">
        <v>6.5809655E-6</v>
      </c>
      <c r="CC972" s="172">
        <v>2.533049E-6</v>
      </c>
      <c r="CD972" s="172">
        <v>3.0404287000000001E-5</v>
      </c>
      <c r="CE972" s="69">
        <v>0</v>
      </c>
      <c r="CF972" s="69">
        <v>0</v>
      </c>
      <c r="CG972" s="69">
        <v>0</v>
      </c>
      <c r="CH972" s="172">
        <v>3.5546653999999997E-5</v>
      </c>
      <c r="CI972" s="172">
        <v>6.6939613000000004E-6</v>
      </c>
      <c r="CJ972" s="69">
        <v>0</v>
      </c>
      <c r="CK972" s="69">
        <v>0</v>
      </c>
      <c r="CM972" s="198">
        <v>0</v>
      </c>
      <c r="CN972" s="198">
        <v>1.46</v>
      </c>
      <c r="CO972" s="198">
        <v>0.12398141</v>
      </c>
      <c r="CP972" s="198">
        <v>4.6151999999999999E-2</v>
      </c>
      <c r="CQ972" s="197">
        <v>8.6624812999999996E-9</v>
      </c>
      <c r="CR972" s="197">
        <v>1.0837000000000001E-6</v>
      </c>
      <c r="CS972" s="198">
        <v>3.8587106000000002E-3</v>
      </c>
      <c r="CT972" s="198">
        <v>2.4417887</v>
      </c>
      <c r="CU972" s="198">
        <v>0</v>
      </c>
      <c r="CV972" s="198">
        <v>1.5248226999999999E-3</v>
      </c>
      <c r="CX972" s="166"/>
      <c r="CY972" t="s">
        <v>2368</v>
      </c>
    </row>
    <row r="973" spans="1:103" ht="14.4">
      <c r="A973" t="s">
        <v>2645</v>
      </c>
      <c r="B973" s="85" t="s">
        <v>749</v>
      </c>
      <c r="C973" s="113" t="str">
        <f t="shared" si="504"/>
        <v>A.130.01.102</v>
      </c>
      <c r="D973" s="9" t="s">
        <v>262</v>
      </c>
      <c r="E973" s="112" t="s">
        <v>362</v>
      </c>
      <c r="F973" s="115" t="str">
        <f t="shared" si="505"/>
        <v>CA (Cellulose polymers) - biodegradable</v>
      </c>
      <c r="G973" s="143">
        <f t="shared" si="549"/>
        <v>6.2557073333333335</v>
      </c>
      <c r="I973" s="118">
        <f t="shared" si="550"/>
        <v>1.1212327395199999</v>
      </c>
      <c r="K973" s="161">
        <f t="shared" si="551"/>
        <v>2.4124115520000003E-2</v>
      </c>
      <c r="L973" s="161">
        <f t="shared" si="552"/>
        <v>9.4962549999999993E-2</v>
      </c>
      <c r="M973" s="162">
        <f t="shared" si="553"/>
        <v>6.3789973999999999E-2</v>
      </c>
      <c r="N973" s="161">
        <v>0.93835610000000003</v>
      </c>
      <c r="O973" s="132">
        <v>5.5574489999999997E-2</v>
      </c>
      <c r="P973" s="132">
        <v>3.6878638999999998E-2</v>
      </c>
      <c r="Q973" s="132">
        <v>2.0202713000000001E-2</v>
      </c>
      <c r="R973" s="132">
        <v>2.9025433000000002E-3</v>
      </c>
      <c r="S973" s="132">
        <v>1.1023253999999999E-4</v>
      </c>
      <c r="T973" s="132">
        <v>9.0862668000000005E-4</v>
      </c>
      <c r="U973" s="132">
        <v>2.0199486999999999E-3</v>
      </c>
      <c r="V973" s="132">
        <v>9.029264E-4</v>
      </c>
      <c r="W973" s="132">
        <v>2.7254942000000002E-4</v>
      </c>
      <c r="X973" s="132">
        <v>4.8191150000000002E-2</v>
      </c>
      <c r="Y973" s="132">
        <v>2.1692287999999999E-4</v>
      </c>
      <c r="Z973" s="132">
        <v>1.4313279999999999E-2</v>
      </c>
      <c r="AA973" s="132">
        <v>3.8261760000000001E-4</v>
      </c>
      <c r="AC973" s="118">
        <f t="shared" si="541"/>
        <v>0.93835610000000003</v>
      </c>
      <c r="AD973" s="118">
        <f t="shared" si="542"/>
        <v>0.11859719321999999</v>
      </c>
      <c r="AE973" s="118">
        <f t="shared" si="543"/>
        <v>0.10878635769999999</v>
      </c>
      <c r="AF973" s="118">
        <f t="shared" si="544"/>
        <v>9.4962549999999993E-2</v>
      </c>
      <c r="AG973" s="118">
        <f t="shared" si="545"/>
        <v>4.9476694000000002E-2</v>
      </c>
      <c r="AI973" s="69">
        <v>150.81981999999999</v>
      </c>
      <c r="AJ973" s="69">
        <v>144.61877999999999</v>
      </c>
      <c r="AK973" s="69">
        <v>2.9218324</v>
      </c>
      <c r="AL973" s="69">
        <v>0</v>
      </c>
      <c r="AM973" s="69">
        <v>0.70477087999999999</v>
      </c>
      <c r="AN973" s="69">
        <v>1.8407551</v>
      </c>
      <c r="AO973" s="69">
        <v>0.73368129000000004</v>
      </c>
      <c r="AQ973" s="116">
        <v>0.13179251</v>
      </c>
      <c r="AR973" s="116">
        <v>0.11834145</v>
      </c>
      <c r="AS973" s="116">
        <v>5.2495010000000002E-3</v>
      </c>
      <c r="AT973" s="116">
        <v>8.2015616000000006E-3</v>
      </c>
      <c r="AU973" s="150">
        <f t="shared" si="546"/>
        <v>7.0948111372675873E-6</v>
      </c>
      <c r="AV973" s="150">
        <f t="shared" si="547"/>
        <v>1.9413835397478795E-8</v>
      </c>
      <c r="AW973" s="163">
        <f t="shared" si="548"/>
        <v>1.14867803943</v>
      </c>
      <c r="AX973" s="196">
        <v>5.8088419000000001E-6</v>
      </c>
      <c r="AY973" s="196">
        <v>1.7526817E-8</v>
      </c>
      <c r="AZ973" s="196">
        <v>4.7885183000000001E-13</v>
      </c>
      <c r="BA973" s="196">
        <v>1.7299768999999999E-13</v>
      </c>
      <c r="BB973" s="196">
        <v>6.3089701E-16</v>
      </c>
      <c r="BC973" s="196">
        <v>2.1908093E-9</v>
      </c>
      <c r="BD973" s="196">
        <v>1.2773287999999999E-6</v>
      </c>
      <c r="BE973" s="196">
        <v>3.2538169999999999E-10</v>
      </c>
      <c r="BF973" s="196">
        <v>1.5532186999999999E-9</v>
      </c>
      <c r="BG973" s="196">
        <v>3.0129489000000002E-12</v>
      </c>
      <c r="BH973" s="196">
        <v>1.9081919000000001E-14</v>
      </c>
      <c r="BI973" s="196">
        <v>2.2587070000000001E-12</v>
      </c>
      <c r="BJ973" s="196">
        <v>2.3502188999999998E-12</v>
      </c>
      <c r="BK973" s="196">
        <v>2.8822708999999998E-13</v>
      </c>
      <c r="BL973" s="196">
        <v>1.8400239000000001E-11</v>
      </c>
      <c r="BM973" s="196">
        <v>6.4310540999999997E-9</v>
      </c>
      <c r="BN973" s="196">
        <v>9.9618397999999994E-15</v>
      </c>
      <c r="BO973" s="196">
        <v>2.8539429999999999E-5</v>
      </c>
      <c r="BP973" s="108">
        <v>1.1486495000000001</v>
      </c>
      <c r="BQ973" s="108">
        <v>0</v>
      </c>
      <c r="BR973" s="108">
        <v>0</v>
      </c>
      <c r="BS973" s="108">
        <v>0</v>
      </c>
      <c r="BU973" s="69">
        <v>3.8015658E-4</v>
      </c>
      <c r="BV973" s="172">
        <v>1.1624289E-5</v>
      </c>
      <c r="BW973" s="69">
        <v>1.7442571999999999E-4</v>
      </c>
      <c r="BX973" s="172">
        <v>2.6252533000000001E-7</v>
      </c>
      <c r="BY973" s="172">
        <v>1.1057709E-5</v>
      </c>
      <c r="BZ973" s="172">
        <v>1.4339578E-6</v>
      </c>
      <c r="CA973" s="172">
        <v>5.7769259999999997E-11</v>
      </c>
      <c r="CB973" s="172">
        <v>3.4001787999999998E-6</v>
      </c>
      <c r="CC973" s="172">
        <v>1.9043215999999999E-7</v>
      </c>
      <c r="CD973" s="172">
        <v>6.5923787000000002E-7</v>
      </c>
      <c r="CE973" s="172">
        <v>1.7889526999999999E-12</v>
      </c>
      <c r="CF973" s="172">
        <v>2.2029338E-11</v>
      </c>
      <c r="CG973" s="172">
        <v>3.2503192999999998E-10</v>
      </c>
      <c r="CH973" s="172">
        <v>4.3879511000000002E-6</v>
      </c>
      <c r="CI973" s="69">
        <v>1.7247310999999999E-4</v>
      </c>
      <c r="CJ973" s="172">
        <v>2.4106211999999998E-7</v>
      </c>
      <c r="CK973" s="69">
        <v>0</v>
      </c>
      <c r="CM973" s="197">
        <v>2.7405665E-10</v>
      </c>
      <c r="CN973" s="198">
        <v>6.2527448999999997</v>
      </c>
      <c r="CO973" s="198">
        <v>4.6942917000000001E-2</v>
      </c>
      <c r="CP973" s="198">
        <v>8.0399114000000004E-3</v>
      </c>
      <c r="CQ973" s="197">
        <v>7.0287457999999996E-9</v>
      </c>
      <c r="CR973" s="197">
        <v>3.0131964000000003E-8</v>
      </c>
      <c r="CS973" s="198">
        <v>4.4714024999999998E-4</v>
      </c>
      <c r="CT973" s="198">
        <v>1.1219949</v>
      </c>
      <c r="CU973" s="197">
        <v>2.0203542000000001E-6</v>
      </c>
      <c r="CV973" s="198">
        <v>7.6360046000000003E-4</v>
      </c>
      <c r="CX973" s="166"/>
      <c r="CY973" t="s">
        <v>2369</v>
      </c>
    </row>
    <row r="974" spans="1:103" ht="14.4">
      <c r="A974" t="s">
        <v>2646</v>
      </c>
      <c r="B974" s="85" t="s">
        <v>749</v>
      </c>
      <c r="C974" s="113" t="str">
        <f t="shared" si="504"/>
        <v>A.130.01.103</v>
      </c>
      <c r="D974" s="9" t="s">
        <v>262</v>
      </c>
      <c r="E974" s="112" t="s">
        <v>362</v>
      </c>
      <c r="F974" s="115" t="str">
        <f t="shared" si="505"/>
        <v>PA-11 (Nylon-11) - bio-based not biodegradable</v>
      </c>
      <c r="G974" s="143">
        <f t="shared" si="549"/>
        <v>3.6350000000000002</v>
      </c>
      <c r="I974" s="118">
        <f t="shared" si="550"/>
        <v>1.4118301666999999</v>
      </c>
      <c r="K974" s="161">
        <f t="shared" si="551"/>
        <v>8.05332307E-2</v>
      </c>
      <c r="L974" s="161">
        <f t="shared" si="552"/>
        <v>0.78604693599999997</v>
      </c>
      <c r="M974" s="162">
        <f t="shared" si="553"/>
        <v>0</v>
      </c>
      <c r="N974" s="161">
        <v>0.54525000000000001</v>
      </c>
      <c r="O974" s="132">
        <v>0.12927735000000001</v>
      </c>
      <c r="P974" s="132">
        <v>1.9908531E-2</v>
      </c>
      <c r="Q974" s="132">
        <v>1.0342799999999999E-2</v>
      </c>
      <c r="R974" s="132">
        <v>5.9468300000000002E-2</v>
      </c>
      <c r="S974" s="132">
        <v>4.3129369999999999E-4</v>
      </c>
      <c r="T974" s="132">
        <v>1.0290837000000001E-2</v>
      </c>
      <c r="U974" s="132">
        <v>2.4561054999999998E-2</v>
      </c>
      <c r="V974" s="132">
        <v>0</v>
      </c>
      <c r="W974" s="132">
        <v>0.61229999999999996</v>
      </c>
      <c r="X974" s="132">
        <v>0</v>
      </c>
      <c r="Y974" s="132">
        <v>0</v>
      </c>
      <c r="Z974" s="132">
        <v>0</v>
      </c>
      <c r="AA974" s="132">
        <v>0</v>
      </c>
      <c r="AC974" s="118">
        <f t="shared" si="541"/>
        <v>0.54525000000000001</v>
      </c>
      <c r="AD974" s="118">
        <f t="shared" si="542"/>
        <v>0.25428016669999998</v>
      </c>
      <c r="AE974" s="118">
        <f t="shared" si="543"/>
        <v>0.17374693600000002</v>
      </c>
      <c r="AF974" s="118">
        <f t="shared" si="544"/>
        <v>0.78604693599999997</v>
      </c>
      <c r="AG974" s="118">
        <f t="shared" si="545"/>
        <v>0</v>
      </c>
      <c r="AI974" s="69">
        <v>66.069800000000001</v>
      </c>
      <c r="AJ974" s="69">
        <v>9.3239999999999998</v>
      </c>
      <c r="AK974" s="69">
        <v>0</v>
      </c>
      <c r="AL974" s="69">
        <v>0</v>
      </c>
      <c r="AM974" s="69">
        <v>56.745800000000003</v>
      </c>
      <c r="AN974" s="69">
        <v>0</v>
      </c>
      <c r="AO974" s="69">
        <v>0</v>
      </c>
      <c r="AQ974" s="116">
        <v>0.11512964000000001</v>
      </c>
      <c r="AR974" s="116">
        <v>0.11109173</v>
      </c>
      <c r="AS974" s="116">
        <v>3.5137192999999999E-3</v>
      </c>
      <c r="AT974" s="116">
        <v>5.2419024000000002E-4</v>
      </c>
      <c r="AU974" s="150">
        <f t="shared" si="546"/>
        <v>6.6601754103999992E-6</v>
      </c>
      <c r="AV974" s="150">
        <f t="shared" si="547"/>
        <v>1.29945239639E-8</v>
      </c>
      <c r="AW974" s="163">
        <f t="shared" si="548"/>
        <v>7.3415999999999995E-2</v>
      </c>
      <c r="AX974" s="196">
        <v>3.3732799999999998E-6</v>
      </c>
      <c r="AY974" s="196">
        <v>1.0178E-8</v>
      </c>
      <c r="AZ974" s="196">
        <v>2.7807749999999998E-13</v>
      </c>
      <c r="BA974" s="108">
        <v>0</v>
      </c>
      <c r="BB974" s="108">
        <v>0</v>
      </c>
      <c r="BC974" s="196">
        <v>3.3E-10</v>
      </c>
      <c r="BD974" s="196">
        <v>3.280607E-6</v>
      </c>
      <c r="BE974" s="196">
        <v>7.5400000000000006E-11</v>
      </c>
      <c r="BF974" s="196">
        <v>2.7348000000000001E-9</v>
      </c>
      <c r="BG974" s="108">
        <v>0</v>
      </c>
      <c r="BH974" s="108">
        <v>0</v>
      </c>
      <c r="BI974" s="196">
        <v>5.8624809999999996E-12</v>
      </c>
      <c r="BJ974" s="196">
        <v>1.4771427000000001E-13</v>
      </c>
      <c r="BK974" s="196">
        <v>3.5691130000000002E-14</v>
      </c>
      <c r="BL974" s="196">
        <v>1.9470040000000001E-10</v>
      </c>
      <c r="BM974" s="196">
        <v>5.7637099999999997E-9</v>
      </c>
      <c r="BN974" s="108">
        <v>0</v>
      </c>
      <c r="BO974" s="108">
        <v>0</v>
      </c>
      <c r="BP974" s="108">
        <v>7.3415999999999995E-2</v>
      </c>
      <c r="BQ974" s="108">
        <v>0</v>
      </c>
      <c r="BR974" s="108">
        <v>0</v>
      </c>
      <c r="BS974" s="108">
        <v>0</v>
      </c>
      <c r="BU974" s="69">
        <v>2.1414722E-4</v>
      </c>
      <c r="BV974" s="172">
        <v>1.8854538000000001E-5</v>
      </c>
      <c r="BW974" s="69">
        <v>1.0135344999999999E-4</v>
      </c>
      <c r="BX974" s="172">
        <v>2.8790396999999999E-6</v>
      </c>
      <c r="BY974" s="172">
        <v>6.8760026000000003E-5</v>
      </c>
      <c r="BZ974" s="69">
        <v>0</v>
      </c>
      <c r="CA974" s="69">
        <v>0</v>
      </c>
      <c r="CB974" s="69">
        <v>0</v>
      </c>
      <c r="CC974" s="172">
        <v>1.0901888999999999E-6</v>
      </c>
      <c r="CD974" s="172">
        <v>7.2576961999999998E-6</v>
      </c>
      <c r="CE974" s="69">
        <v>0</v>
      </c>
      <c r="CF974" s="69">
        <v>0</v>
      </c>
      <c r="CG974" s="69">
        <v>0</v>
      </c>
      <c r="CH974" s="172">
        <v>3.2009900000000001E-6</v>
      </c>
      <c r="CI974" s="172">
        <v>1.0751295E-5</v>
      </c>
      <c r="CJ974" s="69">
        <v>0</v>
      </c>
      <c r="CK974" s="69">
        <v>0</v>
      </c>
      <c r="CM974" s="198">
        <v>0</v>
      </c>
      <c r="CN974" s="198">
        <v>3.6349999999999998</v>
      </c>
      <c r="CO974" s="198">
        <v>8.9950299999999993E-3</v>
      </c>
      <c r="CP974" s="198">
        <v>1.29E-2</v>
      </c>
      <c r="CQ974" s="197">
        <v>2.6602514999999998E-9</v>
      </c>
      <c r="CR974" s="197">
        <v>3.1716919999999998E-7</v>
      </c>
      <c r="CS974" s="198">
        <v>2.2713332E-3</v>
      </c>
      <c r="CT974" s="198">
        <v>0.12691379</v>
      </c>
      <c r="CU974" s="198">
        <v>0</v>
      </c>
      <c r="CV974" s="198">
        <v>0</v>
      </c>
      <c r="CX974" s="166"/>
      <c r="CY974" t="s">
        <v>2370</v>
      </c>
    </row>
    <row r="975" spans="1:103" ht="14.4">
      <c r="A975" t="s">
        <v>1735</v>
      </c>
      <c r="B975" s="85" t="s">
        <v>749</v>
      </c>
      <c r="C975" s="113" t="str">
        <f t="shared" si="504"/>
        <v>A.130.01.104</v>
      </c>
      <c r="D975" s="9" t="s">
        <v>262</v>
      </c>
      <c r="E975" s="112" t="s">
        <v>362</v>
      </c>
      <c r="F975" s="115" t="str">
        <f t="shared" si="505"/>
        <v>bio-PET (Polyethylene terephthalate) from sugarcane - not biodegradable</v>
      </c>
      <c r="G975" s="143">
        <f t="shared" si="549"/>
        <v>2.1900000000000004</v>
      </c>
      <c r="I975" s="118">
        <f t="shared" si="550"/>
        <v>1.0120634871</v>
      </c>
      <c r="K975" s="161">
        <f t="shared" si="551"/>
        <v>3.2340707400000002E-2</v>
      </c>
      <c r="L975" s="161">
        <f t="shared" si="552"/>
        <v>0.65122277969999998</v>
      </c>
      <c r="M975" s="162">
        <f t="shared" si="553"/>
        <v>0</v>
      </c>
      <c r="N975" s="161">
        <v>0.32850000000000001</v>
      </c>
      <c r="O975" s="132">
        <v>6.4839104999999994E-2</v>
      </c>
      <c r="P975" s="132">
        <v>8.0172191000000004E-3</v>
      </c>
      <c r="Q975" s="132">
        <v>2.3891868E-2</v>
      </c>
      <c r="R975" s="132">
        <v>3.2922099999999998E-3</v>
      </c>
      <c r="S975" s="132">
        <v>3.9378989999999999E-3</v>
      </c>
      <c r="T975" s="132">
        <v>1.2187304E-3</v>
      </c>
      <c r="U975" s="132">
        <v>9.7464556000000004E-3</v>
      </c>
      <c r="V975" s="132">
        <v>0</v>
      </c>
      <c r="W975" s="132">
        <v>0.56862000000000001</v>
      </c>
      <c r="X975" s="132">
        <v>0</v>
      </c>
      <c r="Y975" s="132">
        <v>0</v>
      </c>
      <c r="Z975" s="132">
        <v>0</v>
      </c>
      <c r="AA975" s="132">
        <v>0</v>
      </c>
      <c r="AC975" s="118">
        <f t="shared" si="541"/>
        <v>0.32850000000000001</v>
      </c>
      <c r="AD975" s="118">
        <f t="shared" si="542"/>
        <v>0.11494348709999999</v>
      </c>
      <c r="AE975" s="118">
        <f t="shared" si="543"/>
        <v>8.260277969999999E-2</v>
      </c>
      <c r="AF975" s="118">
        <f t="shared" si="544"/>
        <v>0.65122277969999998</v>
      </c>
      <c r="AG975" s="118">
        <f t="shared" si="545"/>
        <v>0</v>
      </c>
      <c r="AI975" s="69">
        <v>74.000699999999995</v>
      </c>
      <c r="AJ975" s="69">
        <v>63.770699999999998</v>
      </c>
      <c r="AK975" s="69">
        <v>0</v>
      </c>
      <c r="AL975" s="69">
        <v>0</v>
      </c>
      <c r="AM975" s="69">
        <v>10.23</v>
      </c>
      <c r="AN975" s="69">
        <v>0</v>
      </c>
      <c r="AO975" s="69">
        <v>0</v>
      </c>
      <c r="AQ975" s="116">
        <v>6.0678488000000003E-2</v>
      </c>
      <c r="AR975" s="116">
        <v>5.4451144999999999E-2</v>
      </c>
      <c r="AS975" s="116">
        <v>2.0763339E-3</v>
      </c>
      <c r="AT975" s="116">
        <v>4.1510089000000002E-3</v>
      </c>
      <c r="AU975" s="150">
        <f t="shared" si="546"/>
        <v>3.2644571490100002E-6</v>
      </c>
      <c r="AV975" s="150">
        <f t="shared" si="547"/>
        <v>7.6787497707390005E-9</v>
      </c>
      <c r="AW975" s="163">
        <f t="shared" si="548"/>
        <v>0.58137380000000005</v>
      </c>
      <c r="AX975" s="196">
        <v>2.0323200000000001E-6</v>
      </c>
      <c r="AY975" s="196">
        <v>6.1319999999999999E-9</v>
      </c>
      <c r="AZ975" s="196">
        <v>1.67535E-13</v>
      </c>
      <c r="BA975" s="108">
        <v>0</v>
      </c>
      <c r="BB975" s="108">
        <v>0</v>
      </c>
      <c r="BC975" s="196">
        <v>7.6230000000000005E-10</v>
      </c>
      <c r="BD975" s="196">
        <v>1.2291809E-6</v>
      </c>
      <c r="BE975" s="196">
        <v>1.7417400000000001E-10</v>
      </c>
      <c r="BF975" s="196">
        <v>1.37164E-9</v>
      </c>
      <c r="BG975" s="108">
        <v>0</v>
      </c>
      <c r="BH975" s="108">
        <v>0</v>
      </c>
      <c r="BI975" s="196">
        <v>6.9501889999999997E-13</v>
      </c>
      <c r="BJ975" s="196">
        <v>5.8831246999999997E-14</v>
      </c>
      <c r="BK975" s="196">
        <v>1.4385592000000001E-14</v>
      </c>
      <c r="BL975" s="196">
        <v>4.9416250999999999E-10</v>
      </c>
      <c r="BM975" s="196">
        <v>1.6997864999999999E-9</v>
      </c>
      <c r="BN975" s="108">
        <v>0</v>
      </c>
      <c r="BO975" s="108">
        <v>0</v>
      </c>
      <c r="BP975" s="108">
        <v>0.58137380000000005</v>
      </c>
      <c r="BQ975" s="108">
        <v>0</v>
      </c>
      <c r="BR975" s="108">
        <v>0</v>
      </c>
      <c r="BS975" s="108">
        <v>0</v>
      </c>
      <c r="BU975" s="69">
        <v>1.7006285999999999E-4</v>
      </c>
      <c r="BV975" s="172">
        <v>9.4565005999999996E-6</v>
      </c>
      <c r="BW975" s="172">
        <v>6.1063011000000005E-5</v>
      </c>
      <c r="BX975" s="172">
        <v>1.1420600999999999E-6</v>
      </c>
      <c r="BY975" s="172">
        <v>1.0736437000000001E-5</v>
      </c>
      <c r="BZ975" s="69">
        <v>0</v>
      </c>
      <c r="CA975" s="69">
        <v>0</v>
      </c>
      <c r="CB975" s="69">
        <v>0</v>
      </c>
      <c r="CC975" s="172">
        <v>5.3540081000000001E-6</v>
      </c>
      <c r="CD975" s="172">
        <v>1.1413152000000001E-6</v>
      </c>
      <c r="CE975" s="69">
        <v>0</v>
      </c>
      <c r="CF975" s="69">
        <v>0</v>
      </c>
      <c r="CG975" s="69">
        <v>0</v>
      </c>
      <c r="CH975" s="172">
        <v>5.1809116000000004E-6</v>
      </c>
      <c r="CI975" s="172">
        <v>7.5988619999999994E-5</v>
      </c>
      <c r="CJ975" s="69">
        <v>0</v>
      </c>
      <c r="CK975" s="69">
        <v>0</v>
      </c>
      <c r="CM975" s="198">
        <v>0</v>
      </c>
      <c r="CN975" s="198">
        <v>2.19</v>
      </c>
      <c r="CO975" s="198">
        <v>2.0778518999999999E-2</v>
      </c>
      <c r="CP975" s="198">
        <v>6.4700000000000001E-3</v>
      </c>
      <c r="CQ975" s="197">
        <v>3.5671759999999999E-10</v>
      </c>
      <c r="CR975" s="197">
        <v>3.9050350000000001E-8</v>
      </c>
      <c r="CS975" s="198">
        <v>4.7748882000000001E-4</v>
      </c>
      <c r="CT975" s="198">
        <v>4.9201712000000002E-2</v>
      </c>
      <c r="CU975" s="198">
        <v>0</v>
      </c>
      <c r="CV975" s="198">
        <v>0</v>
      </c>
      <c r="CX975" s="166"/>
      <c r="CY975" t="s">
        <v>2371</v>
      </c>
    </row>
    <row r="976" spans="1:103" ht="14.4">
      <c r="A976" t="s">
        <v>1736</v>
      </c>
      <c r="B976" s="85" t="s">
        <v>749</v>
      </c>
      <c r="C976" s="113" t="str">
        <f t="shared" si="504"/>
        <v>A.130.01.105</v>
      </c>
      <c r="D976" s="9" t="s">
        <v>262</v>
      </c>
      <c r="E976" s="112" t="s">
        <v>362</v>
      </c>
      <c r="F976" s="115" t="str">
        <f t="shared" si="505"/>
        <v>PHA and PHB (Polyhydroxyalkanoates) from wastewater sludge - biodegradable)</v>
      </c>
      <c r="G976" s="143">
        <f t="shared" si="549"/>
        <v>2.7161298666666669</v>
      </c>
      <c r="I976" s="118">
        <f t="shared" si="550"/>
        <v>0.48991749948558</v>
      </c>
      <c r="K976" s="161">
        <f t="shared" si="551"/>
        <v>9.0505028442000018E-3</v>
      </c>
      <c r="L976" s="161">
        <f t="shared" si="552"/>
        <v>3.8351335551380004E-2</v>
      </c>
      <c r="M976" s="162">
        <f t="shared" si="553"/>
        <v>3.5096181089999998E-2</v>
      </c>
      <c r="N976" s="161">
        <v>0.40741948</v>
      </c>
      <c r="O976" s="132">
        <v>2.3819547E-2</v>
      </c>
      <c r="P976" s="132">
        <v>1.4400341000000001E-2</v>
      </c>
      <c r="Q976" s="132">
        <v>8.0840727000000001E-3</v>
      </c>
      <c r="R976" s="132">
        <v>9.4636863999999999E-4</v>
      </c>
      <c r="S976" s="164">
        <v>4.3298072000000003E-6</v>
      </c>
      <c r="T976" s="164">
        <v>1.5731696999999999E-5</v>
      </c>
      <c r="U976" s="132">
        <v>1.3134657000000001E-4</v>
      </c>
      <c r="V976" s="132">
        <v>7.2579809000000001E-4</v>
      </c>
      <c r="W976" s="132">
        <v>0</v>
      </c>
      <c r="X976" s="132">
        <v>3.4370382999999997E-2</v>
      </c>
      <c r="Y976" s="164">
        <v>1.0098138E-7</v>
      </c>
      <c r="Z976" s="132">
        <v>0</v>
      </c>
      <c r="AA976" s="132">
        <v>0</v>
      </c>
      <c r="AC976" s="118">
        <f t="shared" si="541"/>
        <v>0.40741948</v>
      </c>
      <c r="AD976" s="118">
        <f t="shared" si="542"/>
        <v>4.74017374142E-2</v>
      </c>
      <c r="AE976" s="118">
        <f t="shared" si="543"/>
        <v>3.8351234570000003E-2</v>
      </c>
      <c r="AF976" s="118">
        <f t="shared" si="544"/>
        <v>3.8351335551380004E-2</v>
      </c>
      <c r="AG976" s="118">
        <f t="shared" si="545"/>
        <v>3.5096181089999998E-2</v>
      </c>
      <c r="AI976" s="69">
        <v>69.121639000000002</v>
      </c>
      <c r="AJ976" s="69">
        <v>32.749201999999997</v>
      </c>
      <c r="AK976" s="69">
        <v>4.2702593999999996</v>
      </c>
      <c r="AL976" s="69">
        <v>0</v>
      </c>
      <c r="AM976" s="69">
        <v>28.528896</v>
      </c>
      <c r="AN976" s="69">
        <v>2.5081403</v>
      </c>
      <c r="AO976" s="69">
        <v>1.0651412</v>
      </c>
      <c r="AQ976" s="116">
        <v>5.4702862999999997E-2</v>
      </c>
      <c r="AR976" s="116">
        <v>5.0929753000000001E-2</v>
      </c>
      <c r="AS976" s="116">
        <v>2.2614074000000001E-3</v>
      </c>
      <c r="AT976" s="116">
        <v>1.5117018999999999E-3</v>
      </c>
      <c r="AU976" s="150">
        <f t="shared" si="546"/>
        <v>3.0533425389195305E-6</v>
      </c>
      <c r="AV976" s="150">
        <f t="shared" si="547"/>
        <v>8.3631931221609897E-9</v>
      </c>
      <c r="AW976" s="163">
        <f t="shared" si="548"/>
        <v>0.21172294760099999</v>
      </c>
      <c r="AX976" s="196">
        <v>2.5209644000000001E-6</v>
      </c>
      <c r="AY976" s="196">
        <v>7.6063735000000004E-9</v>
      </c>
      <c r="AZ976" s="196">
        <v>2.0781633999999999E-13</v>
      </c>
      <c r="BA976" s="108">
        <v>0</v>
      </c>
      <c r="BB976" s="108">
        <v>0</v>
      </c>
      <c r="BC976" s="196">
        <v>1.1199582E-9</v>
      </c>
      <c r="BD976" s="196">
        <v>5.3123463000000004E-7</v>
      </c>
      <c r="BE976" s="196">
        <v>1.6030846E-10</v>
      </c>
      <c r="BF976" s="196">
        <v>5.9629385E-10</v>
      </c>
      <c r="BG976" s="108">
        <v>0</v>
      </c>
      <c r="BH976" s="108">
        <v>0</v>
      </c>
      <c r="BI976" s="196">
        <v>8.5513947000000002E-15</v>
      </c>
      <c r="BJ976" s="196">
        <v>7.8869575999999995E-16</v>
      </c>
      <c r="BK976" s="196">
        <v>1.5573053E-16</v>
      </c>
      <c r="BL976" s="196">
        <v>9.4243553000000006E-13</v>
      </c>
      <c r="BM976" s="196">
        <v>2.2608284000000001E-11</v>
      </c>
      <c r="BN976" s="108">
        <v>0</v>
      </c>
      <c r="BO976" s="196">
        <v>1.4877601000000001E-5</v>
      </c>
      <c r="BP976" s="108">
        <v>0.21170807</v>
      </c>
      <c r="BQ976" s="108">
        <v>0</v>
      </c>
      <c r="BR976" s="108">
        <v>0</v>
      </c>
      <c r="BS976" s="108">
        <v>0</v>
      </c>
      <c r="BU976" s="69">
        <v>1.3189152000000001E-4</v>
      </c>
      <c r="BV976" s="172">
        <v>4.4738556000000004E-6</v>
      </c>
      <c r="BW976" s="172">
        <v>7.5732906999999994E-5</v>
      </c>
      <c r="BX976" s="172">
        <v>1.5706758999999999E-8</v>
      </c>
      <c r="BY976" s="172">
        <v>4.0003212000000003E-6</v>
      </c>
      <c r="BZ976" s="172">
        <v>7.1344789E-7</v>
      </c>
      <c r="CA976" s="69">
        <v>0</v>
      </c>
      <c r="CB976" s="172">
        <v>1.0828604E-6</v>
      </c>
      <c r="CC976" s="172">
        <v>6.6803957999999997E-9</v>
      </c>
      <c r="CD976" s="172">
        <v>1.5890902999999999E-8</v>
      </c>
      <c r="CE976" s="69">
        <v>0</v>
      </c>
      <c r="CF976" s="69">
        <v>0</v>
      </c>
      <c r="CG976" s="69">
        <v>0</v>
      </c>
      <c r="CH976" s="172">
        <v>1.7708212000000001E-6</v>
      </c>
      <c r="CI976" s="172">
        <v>4.3730708E-5</v>
      </c>
      <c r="CJ976" s="172">
        <v>3.4831932999999999E-7</v>
      </c>
      <c r="CK976" s="69">
        <v>0</v>
      </c>
      <c r="CM976" s="198">
        <v>0</v>
      </c>
      <c r="CN976" s="198">
        <v>2.7157990999999999</v>
      </c>
      <c r="CO976" s="198">
        <v>2.5904924999999999E-2</v>
      </c>
      <c r="CP976" s="198">
        <v>3.2245768000000001E-3</v>
      </c>
      <c r="CQ976" s="197">
        <v>3.9923254999999996E-12</v>
      </c>
      <c r="CR976" s="197">
        <v>4.8350763000000001E-10</v>
      </c>
      <c r="CS976" s="198">
        <v>1.7759823999999999E-4</v>
      </c>
      <c r="CT976" s="198">
        <v>6.6072744000000004E-4</v>
      </c>
      <c r="CU976" s="198">
        <v>0</v>
      </c>
      <c r="CV976" s="198">
        <v>2.5090088999999999E-4</v>
      </c>
      <c r="CX976" s="166"/>
      <c r="CY976" t="s">
        <v>2372</v>
      </c>
    </row>
    <row r="977" spans="1:103" ht="14.4">
      <c r="A977" t="s">
        <v>1737</v>
      </c>
      <c r="B977" s="85" t="s">
        <v>749</v>
      </c>
      <c r="C977" s="113" t="str">
        <f t="shared" si="504"/>
        <v>A.130.01.106</v>
      </c>
      <c r="D977" s="9" t="s">
        <v>262</v>
      </c>
      <c r="E977" s="112" t="s">
        <v>362</v>
      </c>
      <c r="F977" s="115" t="str">
        <f t="shared" si="505"/>
        <v>PLA (Polylactide) of corn stover - biodegradable</v>
      </c>
      <c r="G977" s="143">
        <f t="shared" si="549"/>
        <v>4.1567821333333335</v>
      </c>
      <c r="I977" s="118">
        <f t="shared" si="550"/>
        <v>0.69495698895900004</v>
      </c>
      <c r="K977" s="161">
        <f t="shared" si="551"/>
        <v>1.1567683801000001E-2</v>
      </c>
      <c r="L977" s="161">
        <f t="shared" si="552"/>
        <v>5.9810380201000005E-2</v>
      </c>
      <c r="M977" s="162">
        <f t="shared" si="553"/>
        <v>6.1604957E-5</v>
      </c>
      <c r="N977" s="161">
        <v>0.62351732000000004</v>
      </c>
      <c r="O977" s="132">
        <v>4.6689212000000001E-2</v>
      </c>
      <c r="P977" s="132">
        <v>1.274931E-2</v>
      </c>
      <c r="Q977" s="132">
        <v>1.0876141000000001E-2</v>
      </c>
      <c r="R977" s="132">
        <v>6.3478986E-4</v>
      </c>
      <c r="S977" s="164">
        <v>1.2248797E-5</v>
      </c>
      <c r="T977" s="164">
        <v>4.4504144E-5</v>
      </c>
      <c r="U977" s="132">
        <v>3.7157253000000002E-4</v>
      </c>
      <c r="V977" s="164">
        <v>1.0143879E-5</v>
      </c>
      <c r="W977" s="132">
        <v>0</v>
      </c>
      <c r="X977" s="164">
        <v>5.1461078000000001E-5</v>
      </c>
      <c r="Y977" s="164">
        <v>2.8567100000000002E-7</v>
      </c>
      <c r="Z977" s="132">
        <v>0</v>
      </c>
      <c r="AA977" s="132">
        <v>0</v>
      </c>
      <c r="AC977" s="118">
        <f t="shared" si="541"/>
        <v>0.62351732000000004</v>
      </c>
      <c r="AD977" s="118">
        <f t="shared" si="542"/>
        <v>7.1377778330999994E-2</v>
      </c>
      <c r="AE977" s="118">
        <f t="shared" si="543"/>
        <v>5.9810094530000003E-2</v>
      </c>
      <c r="AF977" s="118">
        <f t="shared" si="544"/>
        <v>5.9810380201000005E-2</v>
      </c>
      <c r="AG977" s="118">
        <f t="shared" si="545"/>
        <v>6.1604957E-5</v>
      </c>
      <c r="AI977" s="69">
        <v>75.850530000000006</v>
      </c>
      <c r="AJ977" s="69">
        <v>54.340857</v>
      </c>
      <c r="AK977" s="69">
        <v>6.3926805999999997E-3</v>
      </c>
      <c r="AL977" s="69">
        <v>0</v>
      </c>
      <c r="AM977" s="69">
        <v>21.5</v>
      </c>
      <c r="AN977" s="69">
        <v>1.5353209E-3</v>
      </c>
      <c r="AO977" s="69">
        <v>1.7443790999999999E-3</v>
      </c>
      <c r="AQ977" s="116">
        <v>8.6970491999999996E-2</v>
      </c>
      <c r="AR977" s="116">
        <v>8.0387777999999993E-2</v>
      </c>
      <c r="AS977" s="116">
        <v>3.499795E-3</v>
      </c>
      <c r="AT977" s="116">
        <v>3.0829194000000001E-3</v>
      </c>
      <c r="AU977" s="150">
        <f t="shared" si="546"/>
        <v>4.8194111828454999E-6</v>
      </c>
      <c r="AV977" s="150">
        <f t="shared" si="547"/>
        <v>1.2943029198688282E-8</v>
      </c>
      <c r="AW977" s="163">
        <f t="shared" si="548"/>
        <v>0.43178142105422995</v>
      </c>
      <c r="AX977" s="196">
        <v>3.8586137999999999E-6</v>
      </c>
      <c r="AY977" s="196">
        <v>1.1642413E-8</v>
      </c>
      <c r="AZ977" s="196">
        <v>3.1808551000000002E-13</v>
      </c>
      <c r="BA977" s="108">
        <v>0</v>
      </c>
      <c r="BB977" s="108">
        <v>0</v>
      </c>
      <c r="BC977" s="196">
        <v>1.3849890999999999E-9</v>
      </c>
      <c r="BD977" s="196">
        <v>9.5934577000000009E-7</v>
      </c>
      <c r="BE977" s="196">
        <v>2.0070475E-10</v>
      </c>
      <c r="BF977" s="196">
        <v>1.0995665000000001E-9</v>
      </c>
      <c r="BG977" s="108">
        <v>0</v>
      </c>
      <c r="BH977" s="108">
        <v>0</v>
      </c>
      <c r="BI977" s="196">
        <v>2.4191446000000001E-14</v>
      </c>
      <c r="BJ977" s="196">
        <v>2.2311787999999999E-15</v>
      </c>
      <c r="BK977" s="196">
        <v>4.4055347999999999E-16</v>
      </c>
      <c r="BL977" s="196">
        <v>2.6661005E-12</v>
      </c>
      <c r="BM977" s="196">
        <v>6.3957644999999996E-11</v>
      </c>
      <c r="BN977" s="108">
        <v>0</v>
      </c>
      <c r="BO977" s="196">
        <v>8.5105422999999998E-7</v>
      </c>
      <c r="BP977" s="108">
        <v>0.43178056999999997</v>
      </c>
      <c r="BQ977" s="108">
        <v>0</v>
      </c>
      <c r="BR977" s="108">
        <v>0</v>
      </c>
      <c r="BS977" s="108">
        <v>0</v>
      </c>
      <c r="BU977" s="69">
        <v>1.9804533E-4</v>
      </c>
      <c r="BV977" s="172">
        <v>8.0200423000000008E-6</v>
      </c>
      <c r="BW977" s="69">
        <v>1.1590212E-4</v>
      </c>
      <c r="BX977" s="172">
        <v>4.4433594999999999E-8</v>
      </c>
      <c r="BY977" s="172">
        <v>6.5304138000000003E-6</v>
      </c>
      <c r="BZ977" s="172">
        <v>8.6382234999999996E-7</v>
      </c>
      <c r="CA977" s="69">
        <v>0</v>
      </c>
      <c r="CB977" s="172">
        <v>1.3110964000000001E-6</v>
      </c>
      <c r="CC977" s="172">
        <v>1.8898488000000002E-8</v>
      </c>
      <c r="CD977" s="172">
        <v>4.4954526999999999E-8</v>
      </c>
      <c r="CE977" s="69">
        <v>0</v>
      </c>
      <c r="CF977" s="69">
        <v>0</v>
      </c>
      <c r="CG977" s="69">
        <v>0</v>
      </c>
      <c r="CH977" s="172">
        <v>2.5210542000000002E-6</v>
      </c>
      <c r="CI977" s="172">
        <v>6.2788503000000005E-5</v>
      </c>
      <c r="CJ977" s="172">
        <v>1.4281884000000001E-16</v>
      </c>
      <c r="CK977" s="69">
        <v>0</v>
      </c>
      <c r="CM977" s="198">
        <v>0</v>
      </c>
      <c r="CN977" s="198">
        <v>4.1558465</v>
      </c>
      <c r="CO977" s="198">
        <v>2.4703065999999999E-2</v>
      </c>
      <c r="CP977" s="198">
        <v>5.6853145999999997E-3</v>
      </c>
      <c r="CQ977" s="197">
        <v>1.1294079E-11</v>
      </c>
      <c r="CR977" s="197">
        <v>1.3678176E-9</v>
      </c>
      <c r="CS977" s="198">
        <v>3.1113089999999999E-4</v>
      </c>
      <c r="CT977" s="198">
        <v>1.8691630999999999E-3</v>
      </c>
      <c r="CU977" s="198">
        <v>0</v>
      </c>
      <c r="CV977" s="198">
        <v>3.0378364000000001E-4</v>
      </c>
      <c r="CX977" s="166"/>
      <c r="CY977" t="s">
        <v>2373</v>
      </c>
    </row>
    <row r="978" spans="1:103" ht="14.4">
      <c r="A978" t="s">
        <v>1738</v>
      </c>
      <c r="B978" s="85" t="s">
        <v>749</v>
      </c>
      <c r="C978" s="113" t="str">
        <f t="shared" si="504"/>
        <v>A.130.01.107</v>
      </c>
      <c r="D978" s="9" t="s">
        <v>262</v>
      </c>
      <c r="E978" s="112" t="s">
        <v>362</v>
      </c>
      <c r="F978" s="115" t="str">
        <f t="shared" si="505"/>
        <v>PBS-Starch 50%-50% blend - biodegradable</v>
      </c>
      <c r="G978" s="143">
        <f t="shared" si="549"/>
        <v>2.2877558666666671</v>
      </c>
      <c r="I978" s="118">
        <f t="shared" si="550"/>
        <v>0.43314219750386351</v>
      </c>
      <c r="K978" s="161">
        <f t="shared" si="551"/>
        <v>2.0635595680000004E-2</v>
      </c>
      <c r="L978" s="161">
        <f t="shared" si="552"/>
        <v>5.9265211126E-2</v>
      </c>
      <c r="M978" s="162">
        <f t="shared" si="553"/>
        <v>1.0078010697863507E-2</v>
      </c>
      <c r="N978" s="161">
        <v>0.34316338000000002</v>
      </c>
      <c r="O978" s="132">
        <v>3.3487495999999999E-2</v>
      </c>
      <c r="P978" s="132">
        <v>2.1548165000000001E-2</v>
      </c>
      <c r="Q978" s="132">
        <v>1.8443612000000002E-2</v>
      </c>
      <c r="R978" s="132">
        <v>1.3751130000000001E-3</v>
      </c>
      <c r="S978" s="132">
        <v>1.9337305000000001E-4</v>
      </c>
      <c r="T978" s="132">
        <v>6.2349762999999996E-4</v>
      </c>
      <c r="U978" s="132">
        <v>3.958502E-3</v>
      </c>
      <c r="V978" s="132">
        <v>1.2063461999999999E-3</v>
      </c>
      <c r="W978" s="132">
        <v>2.0838696000000001E-4</v>
      </c>
      <c r="X978" s="132">
        <v>8.8604307999999993E-3</v>
      </c>
      <c r="Y978" s="164">
        <v>6.2661166000000003E-5</v>
      </c>
      <c r="Z978" s="164">
        <v>1.1233696E-5</v>
      </c>
      <c r="AA978" s="164">
        <v>1.8635082000000002E-12</v>
      </c>
      <c r="AC978" s="118">
        <f t="shared" si="541"/>
        <v>0.34316338000000002</v>
      </c>
      <c r="AD978" s="118">
        <f t="shared" si="542"/>
        <v>7.9629758679999996E-2</v>
      </c>
      <c r="AE978" s="118">
        <f t="shared" si="543"/>
        <v>5.9005396696000002E-2</v>
      </c>
      <c r="AF978" s="118">
        <f t="shared" si="544"/>
        <v>5.9265211126E-2</v>
      </c>
      <c r="AG978" s="118">
        <f t="shared" si="545"/>
        <v>1.0066777001863507E-2</v>
      </c>
      <c r="AI978" s="69">
        <v>77.545561000000006</v>
      </c>
      <c r="AJ978" s="69">
        <v>54.432096000000001</v>
      </c>
      <c r="AK978" s="69">
        <v>0.43656128999999999</v>
      </c>
      <c r="AL978" s="69">
        <v>0</v>
      </c>
      <c r="AM978" s="69">
        <v>22.097950999999998</v>
      </c>
      <c r="AN978" s="69">
        <v>0.46852867999999998</v>
      </c>
      <c r="AO978" s="69">
        <v>0.1104241</v>
      </c>
      <c r="AQ978" s="116">
        <v>5.4284311000000002E-2</v>
      </c>
      <c r="AR978" s="116">
        <v>4.9012643000000002E-2</v>
      </c>
      <c r="AS978" s="116">
        <v>2.0982442E-3</v>
      </c>
      <c r="AT978" s="116">
        <v>3.1734239000000002E-3</v>
      </c>
      <c r="AU978" s="150">
        <f t="shared" si="546"/>
        <v>2.9384078650647529E-6</v>
      </c>
      <c r="AV978" s="150">
        <f t="shared" si="547"/>
        <v>7.759778716362101E-9</v>
      </c>
      <c r="AW978" s="163">
        <f t="shared" si="548"/>
        <v>0.44445713142500004</v>
      </c>
      <c r="AX978" s="196">
        <v>2.1299505999999999E-6</v>
      </c>
      <c r="AY978" s="196">
        <v>6.4268447000000004E-9</v>
      </c>
      <c r="AZ978" s="196">
        <v>1.7557919E-13</v>
      </c>
      <c r="BA978" s="196">
        <v>9.0476917000000003E-14</v>
      </c>
      <c r="BB978" s="196">
        <v>2.5783614000000002E-16</v>
      </c>
      <c r="BC978" s="196">
        <v>2.3948730000000002E-9</v>
      </c>
      <c r="BD978" s="196">
        <v>8.0231325000000003E-7</v>
      </c>
      <c r="BE978" s="196">
        <v>3.4629199000000002E-10</v>
      </c>
      <c r="BF978" s="196">
        <v>9.0397896999999998E-10</v>
      </c>
      <c r="BG978" s="196">
        <v>1.4676453999999999E-13</v>
      </c>
      <c r="BH978" s="196">
        <v>1.4589468999999999E-15</v>
      </c>
      <c r="BI978" s="196">
        <v>3.6056533999999999E-11</v>
      </c>
      <c r="BJ978" s="196">
        <v>2.9967527000000002E-11</v>
      </c>
      <c r="BK978" s="196">
        <v>2.8801519999999999E-12</v>
      </c>
      <c r="BL978" s="196">
        <v>2.8934365E-9</v>
      </c>
      <c r="BM978" s="196">
        <v>6.4653345E-10</v>
      </c>
      <c r="BN978" s="196">
        <v>1.2163543E-11</v>
      </c>
      <c r="BO978" s="196">
        <v>5.6391424999999999E-5</v>
      </c>
      <c r="BP978" s="108">
        <v>0.44440074000000002</v>
      </c>
      <c r="BQ978" s="196">
        <v>2.0908138000000001E-10</v>
      </c>
      <c r="BR978" s="196">
        <v>1.2714407999999999E-12</v>
      </c>
      <c r="BS978" s="196">
        <v>5.6885202999999997E-17</v>
      </c>
      <c r="BU978" s="69">
        <v>1.5089347E-4</v>
      </c>
      <c r="BV978" s="172">
        <v>6.9965646000000004E-6</v>
      </c>
      <c r="BW978" s="172">
        <v>6.3788703000000003E-5</v>
      </c>
      <c r="BX978" s="172">
        <v>4.6480393E-7</v>
      </c>
      <c r="BY978" s="172">
        <v>5.7290776999999999E-6</v>
      </c>
      <c r="BZ978" s="172">
        <v>1.5042284E-6</v>
      </c>
      <c r="CA978" s="172">
        <v>4.3375839999999999E-11</v>
      </c>
      <c r="CB978" s="172">
        <v>2.2854637E-6</v>
      </c>
      <c r="CC978" s="172">
        <v>2.6915746999999999E-7</v>
      </c>
      <c r="CD978" s="172">
        <v>4.257204E-7</v>
      </c>
      <c r="CE978" s="172">
        <v>7.3111245999999999E-13</v>
      </c>
      <c r="CF978" s="172">
        <v>2.6898124E-8</v>
      </c>
      <c r="CG978" s="172">
        <v>4.7800713E-14</v>
      </c>
      <c r="CH978" s="172">
        <v>3.8426108999999996E-6</v>
      </c>
      <c r="CI978" s="172">
        <v>6.5386124000000006E-5</v>
      </c>
      <c r="CJ978" s="172">
        <v>1.4406043999999999E-7</v>
      </c>
      <c r="CK978" s="172">
        <v>3.0015155000000001E-8</v>
      </c>
      <c r="CM978" s="197">
        <v>5.6385037999999997E-14</v>
      </c>
      <c r="CN978" s="198">
        <v>2.2819810999999999</v>
      </c>
      <c r="CO978" s="198">
        <v>5.2769477000000002E-2</v>
      </c>
      <c r="CP978" s="198">
        <v>5.1317973999999997E-3</v>
      </c>
      <c r="CQ978" s="197">
        <v>2.6203959999999998E-10</v>
      </c>
      <c r="CR978" s="197">
        <v>6.2265381000000001E-9</v>
      </c>
      <c r="CS978" s="198">
        <v>2.5057969999999998E-4</v>
      </c>
      <c r="CT978" s="198">
        <v>14.789895</v>
      </c>
      <c r="CU978" s="197">
        <v>9.8407635000000003E-8</v>
      </c>
      <c r="CV978" s="198">
        <v>5.2983578000000001E-4</v>
      </c>
      <c r="CX978" s="166"/>
      <c r="CY978" t="s">
        <v>2374</v>
      </c>
    </row>
    <row r="979" spans="1:103" ht="14.4">
      <c r="A979" t="s">
        <v>1739</v>
      </c>
      <c r="B979" s="85" t="s">
        <v>749</v>
      </c>
      <c r="C979" s="113" t="str">
        <f t="shared" si="504"/>
        <v>A.130.01.108</v>
      </c>
      <c r="D979" s="9" t="s">
        <v>262</v>
      </c>
      <c r="E979" s="112" t="s">
        <v>362</v>
      </c>
      <c r="F979" s="115" t="str">
        <f t="shared" si="505"/>
        <v>PBS (Polybutylene succinate) - biodegradable</v>
      </c>
      <c r="G979" s="143">
        <f t="shared" si="549"/>
        <v>3.9628950666666669</v>
      </c>
      <c r="I979" s="118">
        <f t="shared" si="550"/>
        <v>0.74599183519647494</v>
      </c>
      <c r="K979" s="161">
        <f t="shared" si="551"/>
        <v>3.7678708039999995E-2</v>
      </c>
      <c r="L979" s="161">
        <f t="shared" si="552"/>
        <v>0.10221024390000001</v>
      </c>
      <c r="M979" s="162">
        <f t="shared" si="553"/>
        <v>1.1668623256474905E-2</v>
      </c>
      <c r="N979" s="161">
        <v>0.59443425999999999</v>
      </c>
      <c r="O979" s="132">
        <v>6.1199940000000001E-2</v>
      </c>
      <c r="P979" s="132">
        <v>3.9960155999999997E-2</v>
      </c>
      <c r="Q979" s="132">
        <v>3.4752671999999998E-2</v>
      </c>
      <c r="R979" s="132">
        <v>2.3795255000000001E-3</v>
      </c>
      <c r="S979" s="132">
        <v>3.7749095999999998E-4</v>
      </c>
      <c r="T979" s="132">
        <v>1.6901958E-4</v>
      </c>
      <c r="U979" s="132">
        <v>7.9420640999999998E-4</v>
      </c>
      <c r="V979" s="132">
        <v>2.1559953000000001E-3</v>
      </c>
      <c r="W979" s="132">
        <v>1.962179E-4</v>
      </c>
      <c r="X979" s="132">
        <v>9.4906417E-3</v>
      </c>
      <c r="Y979" s="164">
        <v>5.9723589999999998E-5</v>
      </c>
      <c r="Z979" s="164">
        <v>2.1986254000000001E-5</v>
      </c>
      <c r="AA979" s="164">
        <v>2.4749065E-12</v>
      </c>
      <c r="AC979" s="118">
        <f t="shared" si="541"/>
        <v>0.59443425999999999</v>
      </c>
      <c r="AD979" s="118">
        <f t="shared" si="542"/>
        <v>0.13963301045000004</v>
      </c>
      <c r="AE979" s="118">
        <f t="shared" si="543"/>
        <v>0.10197628866400001</v>
      </c>
      <c r="AF979" s="118">
        <f t="shared" si="544"/>
        <v>0.1022102439</v>
      </c>
      <c r="AG979" s="118">
        <f t="shared" si="545"/>
        <v>1.1646637002474905E-2</v>
      </c>
      <c r="AI979" s="69">
        <v>129.05549999999999</v>
      </c>
      <c r="AJ979" s="69">
        <v>101.36914</v>
      </c>
      <c r="AK979" s="69">
        <v>0.80015760000000002</v>
      </c>
      <c r="AL979" s="69">
        <v>0</v>
      </c>
      <c r="AM979" s="69">
        <v>26.324490999999998</v>
      </c>
      <c r="AN979" s="69">
        <v>0.39523187999999998</v>
      </c>
      <c r="AO979" s="69">
        <v>0.16647808</v>
      </c>
      <c r="AQ979" s="116">
        <v>9.5998599000000004E-2</v>
      </c>
      <c r="AR979" s="116">
        <v>8.6416124999999996E-2</v>
      </c>
      <c r="AS979" s="116">
        <v>3.652307E-3</v>
      </c>
      <c r="AT979" s="116">
        <v>5.9301668E-3</v>
      </c>
      <c r="AU979" s="150">
        <f t="shared" si="546"/>
        <v>5.1808227476155084E-6</v>
      </c>
      <c r="AV979" s="150">
        <f t="shared" si="547"/>
        <v>1.3507052218614211E-8</v>
      </c>
      <c r="AW979" s="163">
        <f t="shared" si="548"/>
        <v>0.83055557537000002</v>
      </c>
      <c r="AX979" s="196">
        <v>3.6912202999999999E-6</v>
      </c>
      <c r="AY979" s="196">
        <v>1.1137835000000001E-8</v>
      </c>
      <c r="AZ979" s="196">
        <v>3.0427908000000001E-13</v>
      </c>
      <c r="BA979" s="196">
        <v>1.8034307999999999E-13</v>
      </c>
      <c r="BB979" s="196">
        <v>3.4242958E-16</v>
      </c>
      <c r="BC979" s="196">
        <v>4.5663725999999998E-9</v>
      </c>
      <c r="BD979" s="196">
        <v>1.4786936999999999E-6</v>
      </c>
      <c r="BE979" s="196">
        <v>6.5914060999999999E-10</v>
      </c>
      <c r="BF979" s="196">
        <v>1.6660108E-9</v>
      </c>
      <c r="BG979" s="196">
        <v>2.9170900999999999E-13</v>
      </c>
      <c r="BH979" s="196">
        <v>2.8590488E-15</v>
      </c>
      <c r="BI979" s="196">
        <v>1.6408021E-11</v>
      </c>
      <c r="BJ979" s="196">
        <v>1.085133E-13</v>
      </c>
      <c r="BK979" s="196">
        <v>8.0345804999999998E-14</v>
      </c>
      <c r="BL979" s="196">
        <v>5.7223756999999997E-9</v>
      </c>
      <c r="BM979" s="196">
        <v>2.0165588E-10</v>
      </c>
      <c r="BN979" s="196">
        <v>2.4327086E-11</v>
      </c>
      <c r="BO979" s="108">
        <v>1.0423537000000001E-4</v>
      </c>
      <c r="BP979" s="108">
        <v>0.83045133999999998</v>
      </c>
      <c r="BQ979" s="196">
        <v>4.1816274999999998E-10</v>
      </c>
      <c r="BR979" s="196">
        <v>2.5428815999999999E-12</v>
      </c>
      <c r="BS979" s="196">
        <v>1.1377041E-16</v>
      </c>
      <c r="BU979" s="69">
        <v>2.7128849E-4</v>
      </c>
      <c r="BV979" s="172">
        <v>1.2944350000000001E-5</v>
      </c>
      <c r="BW979" s="69">
        <v>1.1049603E-4</v>
      </c>
      <c r="BX979" s="172">
        <v>9.4543089999999997E-8</v>
      </c>
      <c r="BY979" s="172">
        <v>1.0424442E-5</v>
      </c>
      <c r="BZ979" s="172">
        <v>2.8761319999999999E-6</v>
      </c>
      <c r="CA979" s="172">
        <v>4.2393486999999998E-11</v>
      </c>
      <c r="CB979" s="172">
        <v>4.3525402000000004E-6</v>
      </c>
      <c r="CC979" s="172">
        <v>5.1365749000000001E-7</v>
      </c>
      <c r="CD979" s="172">
        <v>1.2827090000000001E-7</v>
      </c>
      <c r="CE979" s="172">
        <v>9.7098309999999994E-13</v>
      </c>
      <c r="CF979" s="172">
        <v>5.3796248E-8</v>
      </c>
      <c r="CG979" s="172">
        <v>6.3483645000000004E-14</v>
      </c>
      <c r="CH979" s="172">
        <v>7.2225344000000002E-6</v>
      </c>
      <c r="CI979" s="69">
        <v>1.2188613E-4</v>
      </c>
      <c r="CJ979" s="172">
        <v>2.3598416E-7</v>
      </c>
      <c r="CK979" s="172">
        <v>6.0030308999999998E-8</v>
      </c>
      <c r="CM979" s="197">
        <v>7.4884401000000002E-14</v>
      </c>
      <c r="CN979" s="198">
        <v>3.9514898999999999</v>
      </c>
      <c r="CO979" s="198">
        <v>0.10105201</v>
      </c>
      <c r="CP979" s="198">
        <v>9.5188107999999994E-3</v>
      </c>
      <c r="CQ979" s="197">
        <v>4.545033E-10</v>
      </c>
      <c r="CR979" s="197">
        <v>4.3936085999999996E-9</v>
      </c>
      <c r="CS979" s="198">
        <v>4.5680048999999998E-4</v>
      </c>
      <c r="CT979" s="198">
        <v>7.9408398000000005E-2</v>
      </c>
      <c r="CU979" s="197">
        <v>1.9559846E-7</v>
      </c>
      <c r="CV979" s="198">
        <v>1.0094664E-3</v>
      </c>
      <c r="CX979" s="166"/>
      <c r="CY979" t="s">
        <v>2374</v>
      </c>
    </row>
    <row r="980" spans="1:103" ht="14.4">
      <c r="A980" t="s">
        <v>1740</v>
      </c>
      <c r="B980" s="85" t="s">
        <v>749</v>
      </c>
      <c r="C980" s="113" t="str">
        <f t="shared" si="504"/>
        <v>A.130.01.109</v>
      </c>
      <c r="D980" s="9" t="s">
        <v>262</v>
      </c>
      <c r="E980" s="112" t="s">
        <v>362</v>
      </c>
      <c r="F980" s="115" t="str">
        <f t="shared" si="505"/>
        <v>PBAT (polybutylene adipate-co-terephthalate) -  biodegradable</v>
      </c>
      <c r="G980" s="143">
        <f t="shared" si="549"/>
        <v>4.2065634666666671</v>
      </c>
      <c r="I980" s="118">
        <f t="shared" si="550"/>
        <v>0.79308386811762599</v>
      </c>
      <c r="K980" s="161">
        <f t="shared" si="551"/>
        <v>4.221911535000001E-2</v>
      </c>
      <c r="L980" s="161">
        <f t="shared" si="552"/>
        <v>8.9821439065000008E-2</v>
      </c>
      <c r="M980" s="162">
        <f t="shared" si="553"/>
        <v>3.0058793702625916E-2</v>
      </c>
      <c r="N980" s="161">
        <v>0.63098452000000005</v>
      </c>
      <c r="O980" s="132">
        <v>4.7543370000000001E-2</v>
      </c>
      <c r="P980" s="132">
        <v>1.8883654E-2</v>
      </c>
      <c r="Q980" s="132">
        <v>3.9376648E-2</v>
      </c>
      <c r="R980" s="132">
        <v>1.6866317000000001E-3</v>
      </c>
      <c r="S980" s="132">
        <v>4.5606396E-4</v>
      </c>
      <c r="T980" s="132">
        <v>6.9977169000000003E-4</v>
      </c>
      <c r="U980" s="132">
        <v>2.3147497E-2</v>
      </c>
      <c r="V980" s="132">
        <v>1.9416546999999999E-3</v>
      </c>
      <c r="W980" s="132">
        <v>1.9018002999999999E-4</v>
      </c>
      <c r="X980" s="132">
        <v>1.7909141E-2</v>
      </c>
      <c r="Y980" s="164">
        <v>5.6738035E-5</v>
      </c>
      <c r="Z980" s="132">
        <v>1.0207997999999999E-2</v>
      </c>
      <c r="AA980" s="164">
        <v>2.6259162E-12</v>
      </c>
      <c r="AC980" s="118">
        <f t="shared" si="541"/>
        <v>0.63098452000000005</v>
      </c>
      <c r="AD980" s="118">
        <f t="shared" si="542"/>
        <v>0.13179363634999999</v>
      </c>
      <c r="AE980" s="118">
        <f t="shared" si="543"/>
        <v>9.9782519E-2</v>
      </c>
      <c r="AF980" s="118">
        <f t="shared" si="544"/>
        <v>8.9821439065000008E-2</v>
      </c>
      <c r="AG980" s="118">
        <f t="shared" si="545"/>
        <v>1.9850795702625917E-2</v>
      </c>
      <c r="AI980" s="69">
        <v>105.09457</v>
      </c>
      <c r="AJ980" s="69">
        <v>74.759519999999995</v>
      </c>
      <c r="AK980" s="69">
        <v>1.9728296000000001</v>
      </c>
      <c r="AL980" s="69">
        <v>0</v>
      </c>
      <c r="AM980" s="69">
        <v>26.705400000000001</v>
      </c>
      <c r="AN980" s="69">
        <v>1.1653963000000001</v>
      </c>
      <c r="AO980" s="69">
        <v>0.49141938000000002</v>
      </c>
      <c r="AQ980" s="116">
        <v>8.8765350000000007E-2</v>
      </c>
      <c r="AR980" s="116">
        <v>8.0729392999999997E-2</v>
      </c>
      <c r="AS980" s="116">
        <v>3.4869644000000001E-3</v>
      </c>
      <c r="AT980" s="116">
        <v>4.5489926000000002E-3</v>
      </c>
      <c r="AU980" s="150">
        <f t="shared" si="546"/>
        <v>4.8398916627026033E-6</v>
      </c>
      <c r="AV980" s="150">
        <f t="shared" si="547"/>
        <v>1.2895578300193305E-8</v>
      </c>
      <c r="AW980" s="163">
        <f t="shared" si="548"/>
        <v>0.637113815355</v>
      </c>
      <c r="AX980" s="196">
        <v>3.9045398E-6</v>
      </c>
      <c r="AY980" s="196">
        <v>1.1780972000000001E-8</v>
      </c>
      <c r="AZ980" s="196">
        <v>3.2187159E-13</v>
      </c>
      <c r="BA980" s="196">
        <v>1.2766928E-13</v>
      </c>
      <c r="BB980" s="196">
        <v>3.6332337999999999E-16</v>
      </c>
      <c r="BC980" s="196">
        <v>1.7780055E-9</v>
      </c>
      <c r="BD980" s="196">
        <v>6.5390438000000001E-7</v>
      </c>
      <c r="BE980" s="196">
        <v>3.2935926999999999E-10</v>
      </c>
      <c r="BF980" s="196">
        <v>7.4245333E-10</v>
      </c>
      <c r="BG980" s="196">
        <v>2.4174635000000001E-12</v>
      </c>
      <c r="BH980" s="196">
        <v>5.4022028999999998E-17</v>
      </c>
      <c r="BI980" s="196">
        <v>1.1880532999999999E-11</v>
      </c>
      <c r="BJ980" s="196">
        <v>2.1311713999999999E-11</v>
      </c>
      <c r="BK980" s="196">
        <v>4.6072456999999997E-12</v>
      </c>
      <c r="BL980" s="196">
        <v>6.2443034000000003E-9</v>
      </c>
      <c r="BM980" s="196">
        <v>2.7305427E-7</v>
      </c>
      <c r="BN980" s="196">
        <v>3.5474816999999999E-21</v>
      </c>
      <c r="BO980" s="196">
        <v>8.3065354999999996E-5</v>
      </c>
      <c r="BP980" s="108">
        <v>0.63703074999999998</v>
      </c>
      <c r="BQ980" s="196">
        <v>3.7077577000000001E-10</v>
      </c>
      <c r="BR980" s="196">
        <v>2.2547175000000001E-12</v>
      </c>
      <c r="BS980" s="196">
        <v>1.0087773E-16</v>
      </c>
      <c r="BU980" s="69">
        <v>2.3248542E-4</v>
      </c>
      <c r="BV980" s="172">
        <v>5.4092288000000001E-6</v>
      </c>
      <c r="BW980" s="69">
        <v>1.1729014999999999E-4</v>
      </c>
      <c r="BX980" s="172">
        <v>2.7258186999999999E-6</v>
      </c>
      <c r="BY980" s="172">
        <v>5.4046720000000002E-6</v>
      </c>
      <c r="BZ980" s="172">
        <v>5.7131505E-7</v>
      </c>
      <c r="CA980" s="172">
        <v>4.0891023999999997E-11</v>
      </c>
      <c r="CB980" s="172">
        <v>8.6710803000000004E-7</v>
      </c>
      <c r="CC980" s="172">
        <v>6.4441608999999995E-7</v>
      </c>
      <c r="CD980" s="172">
        <v>5.6754041000000002E-7</v>
      </c>
      <c r="CE980" s="172">
        <v>1.0302288999999999E-12</v>
      </c>
      <c r="CF980" s="172">
        <v>7.8448032999999998E-18</v>
      </c>
      <c r="CG980" s="172">
        <v>6.7357184999999998E-14</v>
      </c>
      <c r="CH980" s="172">
        <v>7.8262164999999998E-6</v>
      </c>
      <c r="CI980" s="172">
        <v>9.0755995999999999E-5</v>
      </c>
      <c r="CJ980" s="172">
        <v>3.6968406000000002E-7</v>
      </c>
      <c r="CK980" s="172">
        <v>5.3227563000000002E-8</v>
      </c>
      <c r="CM980" s="197">
        <v>7.9453572999999999E-14</v>
      </c>
      <c r="CN980" s="198">
        <v>4.2058552999999996</v>
      </c>
      <c r="CO980" s="198">
        <v>2.0967194000000001E-2</v>
      </c>
      <c r="CP980" s="198">
        <v>3.8319357000000001E-3</v>
      </c>
      <c r="CQ980" s="197">
        <v>6.2379106000000004E-10</v>
      </c>
      <c r="CR980" s="197">
        <v>2.0525833E-7</v>
      </c>
      <c r="CS980" s="198">
        <v>2.2028797999999999E-4</v>
      </c>
      <c r="CT980" s="198">
        <v>5.7571257999999998</v>
      </c>
      <c r="CU980" s="197">
        <v>1.6210484E-6</v>
      </c>
      <c r="CV980" s="198">
        <v>2.0092855000000001E-4</v>
      </c>
      <c r="CX980" s="166"/>
      <c r="CY980" t="s">
        <v>2375</v>
      </c>
    </row>
    <row r="981" spans="1:103" ht="14.4">
      <c r="A981" t="s">
        <v>2647</v>
      </c>
      <c r="B981" s="85" t="s">
        <v>749</v>
      </c>
      <c r="C981" s="113" t="str">
        <f t="shared" si="504"/>
        <v>A.130.01.110</v>
      </c>
      <c r="D981" s="9" t="s">
        <v>262</v>
      </c>
      <c r="E981" s="112" t="s">
        <v>362</v>
      </c>
      <c r="F981" s="115" t="str">
        <f t="shared" si="505"/>
        <v>bio-PE (Polyethylene) from agricultural waste - not biodegradable</v>
      </c>
      <c r="G981" s="143">
        <f t="shared" si="549"/>
        <v>1.9976392666666669</v>
      </c>
      <c r="I981" s="118">
        <f t="shared" si="550"/>
        <v>1.160892340399287</v>
      </c>
      <c r="K981" s="161">
        <f t="shared" si="551"/>
        <v>6.6323669700000004E-2</v>
      </c>
      <c r="L981" s="161">
        <f t="shared" si="552"/>
        <v>0.77670704725000006</v>
      </c>
      <c r="M981" s="162">
        <f t="shared" si="553"/>
        <v>1.82157334492868E-2</v>
      </c>
      <c r="N981" s="161">
        <v>0.29964589000000003</v>
      </c>
      <c r="O981" s="132">
        <v>9.7302862000000004E-3</v>
      </c>
      <c r="P981" s="132">
        <v>-3.9612125000000002E-3</v>
      </c>
      <c r="Q981" s="132">
        <v>6.0070140000000001E-2</v>
      </c>
      <c r="R981" s="132">
        <v>4.9990629999999998E-3</v>
      </c>
      <c r="S981" s="132">
        <v>2.0742239999999999E-4</v>
      </c>
      <c r="T981" s="132">
        <v>1.0470442999999999E-3</v>
      </c>
      <c r="U981" s="132">
        <v>8.3191936000000005E-4</v>
      </c>
      <c r="V981" s="132">
        <v>-1.0824957E-4</v>
      </c>
      <c r="W981" s="132">
        <v>0.76974628</v>
      </c>
      <c r="X981" s="132">
        <v>6.513708E-3</v>
      </c>
      <c r="Y981" s="132">
        <v>3.5977418999999999E-4</v>
      </c>
      <c r="Z981" s="132">
        <v>1.1810275E-2</v>
      </c>
      <c r="AA981" s="164">
        <v>1.9286801E-11</v>
      </c>
      <c r="AC981" s="118">
        <f t="shared" si="541"/>
        <v>0.29964589000000003</v>
      </c>
      <c r="AD981" s="118">
        <f t="shared" si="542"/>
        <v>7.2924662759999995E-2</v>
      </c>
      <c r="AE981" s="118">
        <f t="shared" si="543"/>
        <v>1.8411268059999999E-2</v>
      </c>
      <c r="AF981" s="118">
        <f t="shared" si="544"/>
        <v>0.77670704725000006</v>
      </c>
      <c r="AG981" s="118">
        <f t="shared" si="545"/>
        <v>6.4054584492868015E-3</v>
      </c>
      <c r="AI981" s="69">
        <v>79.30847</v>
      </c>
      <c r="AJ981" s="69">
        <v>-13.746684999999999</v>
      </c>
      <c r="AK981" s="69">
        <v>-0.26244479999999998</v>
      </c>
      <c r="AL981" s="69">
        <v>0</v>
      </c>
      <c r="AM981" s="69">
        <v>93.306782999999996</v>
      </c>
      <c r="AN981" s="69">
        <v>5.6419842999999997E-2</v>
      </c>
      <c r="AO981" s="69">
        <v>-4.5603196999999998E-2</v>
      </c>
      <c r="AQ981" s="116">
        <v>2.4542206E-2</v>
      </c>
      <c r="AR981" s="116">
        <v>2.4148234000000001E-2</v>
      </c>
      <c r="AS981" s="116">
        <v>1.4675202E-3</v>
      </c>
      <c r="AT981" s="116">
        <v>-1.0735482E-3</v>
      </c>
      <c r="AU981" s="150">
        <f t="shared" si="546"/>
        <v>1.4477358888562663E-6</v>
      </c>
      <c r="AV981" s="150">
        <f t="shared" si="547"/>
        <v>5.4272195679674457E-9</v>
      </c>
      <c r="AW981" s="163">
        <f t="shared" si="548"/>
        <v>-0.150356888647</v>
      </c>
      <c r="AX981" s="196">
        <v>1.8539354E-6</v>
      </c>
      <c r="AY981" s="196">
        <v>5.5937753999999999E-9</v>
      </c>
      <c r="AZ981" s="196">
        <v>1.5282973E-13</v>
      </c>
      <c r="BA981" s="196">
        <v>9.4077326000000006E-15</v>
      </c>
      <c r="BB981" s="196">
        <v>2.6685336000000001E-15</v>
      </c>
      <c r="BC981" s="196">
        <v>1.6916300000000001E-9</v>
      </c>
      <c r="BD981" s="196">
        <v>-4.0864355E-7</v>
      </c>
      <c r="BE981" s="196">
        <v>3.7715051999999997E-10</v>
      </c>
      <c r="BF981" s="196">
        <v>-5.4681316999999995E-10</v>
      </c>
      <c r="BG981" s="196">
        <v>1.0995414999999999E-14</v>
      </c>
      <c r="BH981" s="196">
        <v>3.3037138999999998E-16</v>
      </c>
      <c r="BI981" s="196">
        <v>5.9516527000000003E-13</v>
      </c>
      <c r="BJ981" s="196">
        <v>6.6299090000000005E-14</v>
      </c>
      <c r="BK981" s="196">
        <v>1.3096593E-14</v>
      </c>
      <c r="BL981" s="196">
        <v>3.580246E-11</v>
      </c>
      <c r="BM981" s="196">
        <v>3.4363431999999999E-10</v>
      </c>
      <c r="BN981" s="196">
        <v>2.6055505000000001E-20</v>
      </c>
      <c r="BO981" s="196">
        <v>-1.0018646999999999E-5</v>
      </c>
      <c r="BP981" s="108">
        <v>-0.15034686999999999</v>
      </c>
      <c r="BQ981" s="196">
        <v>3.7296000000000002E-10</v>
      </c>
      <c r="BR981" s="196">
        <v>2.268E-12</v>
      </c>
      <c r="BS981" s="196">
        <v>1.01472E-16</v>
      </c>
      <c r="BU981" s="172">
        <v>4.7431386000000003E-5</v>
      </c>
      <c r="BV981" s="172">
        <v>-3.7369599000000002E-6</v>
      </c>
      <c r="BW981" s="172">
        <v>5.5699482000000002E-5</v>
      </c>
      <c r="BX981" s="172">
        <v>1.2594076999999999E-7</v>
      </c>
      <c r="BY981" s="172">
        <v>3.2020284999999998E-7</v>
      </c>
      <c r="BZ981" s="172">
        <v>6.4743725999999999E-8</v>
      </c>
      <c r="CA981" s="172">
        <v>2.4072401E-10</v>
      </c>
      <c r="CB981" s="172">
        <v>9.8384019000000005E-8</v>
      </c>
      <c r="CC981" s="172">
        <v>3.2525485999999998E-7</v>
      </c>
      <c r="CD981" s="172">
        <v>6.6945354000000003E-7</v>
      </c>
      <c r="CE981" s="172">
        <v>7.5668141000000005E-12</v>
      </c>
      <c r="CF981" s="172">
        <v>5.7618425E-17</v>
      </c>
      <c r="CG981" s="172">
        <v>4.9472430999999998E-13</v>
      </c>
      <c r="CH981" s="172">
        <v>1.1234255E-5</v>
      </c>
      <c r="CI981" s="172">
        <v>-1.7440206999999999E-5</v>
      </c>
      <c r="CJ981" s="172">
        <v>1.7044975E-8</v>
      </c>
      <c r="CK981" s="172">
        <v>5.3541125E-8</v>
      </c>
      <c r="CM981" s="197">
        <v>5.8356972999999999E-13</v>
      </c>
      <c r="CN981" s="198">
        <v>1.9975339000000001</v>
      </c>
      <c r="CO981" s="198">
        <v>2.6968401999999999E-3</v>
      </c>
      <c r="CP981" s="198">
        <v>-2.5419629999999999E-3</v>
      </c>
      <c r="CQ981" s="197">
        <v>2.7035485999999999E-10</v>
      </c>
      <c r="CR981" s="197">
        <v>3.1830317E-8</v>
      </c>
      <c r="CS981" s="197">
        <v>-6.3206075999999999E-5</v>
      </c>
      <c r="CT981" s="198">
        <v>3.4801037E-2</v>
      </c>
      <c r="CU981" s="197">
        <v>7.3139361999999997E-9</v>
      </c>
      <c r="CV981" s="197">
        <v>2.2904585999999999E-5</v>
      </c>
      <c r="CX981" s="166"/>
      <c r="CY981" t="s">
        <v>2368</v>
      </c>
    </row>
    <row r="982" spans="1:103" ht="14.4">
      <c r="A982" t="s">
        <v>2648</v>
      </c>
      <c r="B982" s="85" t="s">
        <v>749</v>
      </c>
      <c r="C982" s="113" t="str">
        <f t="shared" si="504"/>
        <v>A.130.01.111</v>
      </c>
      <c r="D982" s="9" t="s">
        <v>262</v>
      </c>
      <c r="E982" s="112" t="s">
        <v>362</v>
      </c>
      <c r="F982" s="115" t="str">
        <f t="shared" si="505"/>
        <v>bio-PP (Polypropylene) from agricultural waste - not biodegradable</v>
      </c>
      <c r="G982" s="143">
        <f t="shared" si="549"/>
        <v>1.7576392666666667</v>
      </c>
      <c r="I982" s="118">
        <f t="shared" si="550"/>
        <v>1.1210606222192869</v>
      </c>
      <c r="K982" s="161">
        <f t="shared" si="551"/>
        <v>6.1110234139999997E-2</v>
      </c>
      <c r="L982" s="161">
        <f t="shared" si="552"/>
        <v>0.77589608963000001</v>
      </c>
      <c r="M982" s="162">
        <f t="shared" si="553"/>
        <v>2.0408408449286802E-2</v>
      </c>
      <c r="N982" s="161">
        <v>0.26364588999999999</v>
      </c>
      <c r="O982" s="132">
        <v>1.2025286E-2</v>
      </c>
      <c r="P982" s="132">
        <v>-6.5798130999999999E-3</v>
      </c>
      <c r="Q982" s="132">
        <v>5.3950140000000001E-2</v>
      </c>
      <c r="R982" s="132">
        <v>5.8812630000000003E-3</v>
      </c>
      <c r="S982" s="132">
        <v>1.8904554E-4</v>
      </c>
      <c r="T982" s="132">
        <v>1.0897856E-3</v>
      </c>
      <c r="U982" s="132">
        <v>3.4457253999999998E-4</v>
      </c>
      <c r="V982" s="132">
        <v>-1.0824957E-4</v>
      </c>
      <c r="W982" s="132">
        <v>0.76974626999999995</v>
      </c>
      <c r="X982" s="132">
        <v>6.513708E-3</v>
      </c>
      <c r="Y982" s="132">
        <v>3.5977418999999999E-4</v>
      </c>
      <c r="Z982" s="132">
        <v>1.400295E-2</v>
      </c>
      <c r="AA982" s="164">
        <v>1.9286801E-11</v>
      </c>
      <c r="AC982" s="118">
        <f t="shared" si="541"/>
        <v>0.26364588999999999</v>
      </c>
      <c r="AD982" s="118">
        <f t="shared" si="542"/>
        <v>6.6900279580000013E-2</v>
      </c>
      <c r="AE982" s="118">
        <f t="shared" si="543"/>
        <v>1.9792995439999999E-2</v>
      </c>
      <c r="AF982" s="118">
        <f t="shared" si="544"/>
        <v>0.77589608963000001</v>
      </c>
      <c r="AG982" s="118">
        <f t="shared" si="545"/>
        <v>6.4054584492868015E-3</v>
      </c>
      <c r="AI982" s="69">
        <v>73.474469999999997</v>
      </c>
      <c r="AJ982" s="69">
        <v>-18.885684999999999</v>
      </c>
      <c r="AK982" s="69">
        <v>-0.26244479999999998</v>
      </c>
      <c r="AL982" s="69">
        <v>0</v>
      </c>
      <c r="AM982" s="69">
        <v>92.611783000000003</v>
      </c>
      <c r="AN982" s="69">
        <v>5.6419842999999997E-2</v>
      </c>
      <c r="AO982" s="69">
        <v>-4.5603196999999998E-2</v>
      </c>
      <c r="AQ982" s="116">
        <v>2.0495461999999999E-2</v>
      </c>
      <c r="AR982" s="116">
        <v>2.0660234999999999E-2</v>
      </c>
      <c r="AS982" s="116">
        <v>1.2756991E-3</v>
      </c>
      <c r="AT982" s="116">
        <v>-1.4404728E-3</v>
      </c>
      <c r="AU982" s="150">
        <f t="shared" si="546"/>
        <v>1.2386232620162662E-6</v>
      </c>
      <c r="AV982" s="150">
        <f t="shared" si="547"/>
        <v>4.7178222808034459E-9</v>
      </c>
      <c r="AW982" s="163">
        <f t="shared" si="548"/>
        <v>-0.20174688864700002</v>
      </c>
      <c r="AX982" s="196">
        <v>1.6312153999999999E-6</v>
      </c>
      <c r="AY982" s="196">
        <v>4.9217753999999997E-9</v>
      </c>
      <c r="AZ982" s="196">
        <v>1.3446972999999999E-13</v>
      </c>
      <c r="BA982" s="196">
        <v>9.4077326000000006E-15</v>
      </c>
      <c r="BB982" s="196">
        <v>2.6685336000000001E-15</v>
      </c>
      <c r="BC982" s="196">
        <v>1.5276299E-9</v>
      </c>
      <c r="BD982" s="196">
        <v>-3.9480554999999998E-7</v>
      </c>
      <c r="BE982" s="196">
        <v>3.3975051999999998E-10</v>
      </c>
      <c r="BF982" s="196">
        <v>-5.4681316999999995E-10</v>
      </c>
      <c r="BG982" s="196">
        <v>1.0995414999999999E-14</v>
      </c>
      <c r="BH982" s="196">
        <v>3.3037138999999998E-16</v>
      </c>
      <c r="BI982" s="196">
        <v>6.1965297000000005E-13</v>
      </c>
      <c r="BJ982" s="196">
        <v>6.3373781000000006E-14</v>
      </c>
      <c r="BK982" s="196">
        <v>1.2607037999999999E-14</v>
      </c>
      <c r="BL982" s="196">
        <v>3.2861720000000001E-11</v>
      </c>
      <c r="BM982" s="196">
        <v>2.7994832000000001E-10</v>
      </c>
      <c r="BN982" s="196">
        <v>2.6055505000000001E-20</v>
      </c>
      <c r="BO982" s="196">
        <v>-1.0018646999999999E-5</v>
      </c>
      <c r="BP982" s="108">
        <v>-0.20173687000000001</v>
      </c>
      <c r="BQ982" s="196">
        <v>3.7296000000000002E-10</v>
      </c>
      <c r="BR982" s="196">
        <v>2.268E-12</v>
      </c>
      <c r="BS982" s="196">
        <v>1.01472E-16</v>
      </c>
      <c r="BU982" s="172">
        <v>3.4015367000000003E-5</v>
      </c>
      <c r="BV982" s="172">
        <v>-3.7369599000000002E-6</v>
      </c>
      <c r="BW982" s="172">
        <v>4.9007646000000001E-5</v>
      </c>
      <c r="BX982" s="172">
        <v>6.5948587000000001E-8</v>
      </c>
      <c r="BY982" s="172">
        <v>1.1098426000000001E-6</v>
      </c>
      <c r="BZ982" s="172">
        <v>6.4743725999999999E-8</v>
      </c>
      <c r="CA982" s="172">
        <v>2.4072401E-10</v>
      </c>
      <c r="CB982" s="172">
        <v>9.8384019000000005E-8</v>
      </c>
      <c r="CC982" s="172">
        <v>3.0238446000000002E-7</v>
      </c>
      <c r="CD982" s="172">
        <v>6.7995493000000004E-7</v>
      </c>
      <c r="CE982" s="172">
        <v>7.5668141000000005E-12</v>
      </c>
      <c r="CF982" s="172">
        <v>5.7618425E-17</v>
      </c>
      <c r="CG982" s="172">
        <v>4.9472430999999998E-13</v>
      </c>
      <c r="CH982" s="172">
        <v>1.0064383999999999E-5</v>
      </c>
      <c r="CI982" s="172">
        <v>-2.3711796000000001E-5</v>
      </c>
      <c r="CJ982" s="172">
        <v>1.7044975E-8</v>
      </c>
      <c r="CK982" s="172">
        <v>5.3541125E-8</v>
      </c>
      <c r="CM982" s="197">
        <v>5.8356972999999999E-13</v>
      </c>
      <c r="CN982" s="198">
        <v>1.7575339000000001</v>
      </c>
      <c r="CO982" s="198">
        <v>2.6968401999999999E-3</v>
      </c>
      <c r="CP982" s="198">
        <v>-2.5419629999999999E-3</v>
      </c>
      <c r="CQ982" s="197">
        <v>2.8079994999999999E-10</v>
      </c>
      <c r="CR982" s="197">
        <v>3.3026166999999998E-8</v>
      </c>
      <c r="CS982" s="197">
        <v>-4.1206077000000002E-5</v>
      </c>
      <c r="CT982" s="198">
        <v>3.2392045000000001E-2</v>
      </c>
      <c r="CU982" s="197">
        <v>7.3139361999999997E-9</v>
      </c>
      <c r="CV982" s="197">
        <v>2.2904585999999999E-5</v>
      </c>
      <c r="CX982" s="166"/>
      <c r="CY982" t="s">
        <v>2376</v>
      </c>
    </row>
    <row r="983" spans="1:103" ht="14.4">
      <c r="A983" t="s">
        <v>1741</v>
      </c>
      <c r="B983" s="85" t="s">
        <v>749</v>
      </c>
      <c r="C983" s="113" t="str">
        <f t="shared" ref="C983:C1020" si="554">MID(A983,1,12)</f>
        <v>A.130.01.112</v>
      </c>
      <c r="D983" s="9" t="s">
        <v>262</v>
      </c>
      <c r="E983" s="112" t="s">
        <v>362</v>
      </c>
      <c r="F983" s="115" t="str">
        <f t="shared" ref="F983:F1020" si="555">MID(A983, 21,85)</f>
        <v>PEF (Polyethylene furan-2,5-dicarboxylate) from sugarcane - not biodegradable</v>
      </c>
      <c r="G983" s="143">
        <f t="shared" si="549"/>
        <v>1.0914259333333334</v>
      </c>
      <c r="I983" s="118">
        <f t="shared" si="550"/>
        <v>0.75127370909783397</v>
      </c>
      <c r="K983" s="161">
        <f t="shared" si="551"/>
        <v>3.0667812583999995E-3</v>
      </c>
      <c r="L983" s="161">
        <f t="shared" si="552"/>
        <v>0.584476705362034</v>
      </c>
      <c r="M983" s="162">
        <f t="shared" si="553"/>
        <v>1.63324774E-5</v>
      </c>
      <c r="N983" s="161">
        <v>0.16371389</v>
      </c>
      <c r="O983" s="132">
        <v>1.237807E-2</v>
      </c>
      <c r="P983" s="132">
        <v>3.3800496999999998E-3</v>
      </c>
      <c r="Q983" s="132">
        <v>2.8834419999999999E-3</v>
      </c>
      <c r="R983" s="132">
        <v>1.6829312999999999E-4</v>
      </c>
      <c r="S983" s="164">
        <v>3.2473554E-6</v>
      </c>
      <c r="T983" s="164">
        <v>1.1798773000000001E-5</v>
      </c>
      <c r="U983" s="164">
        <v>9.8509926000000001E-5</v>
      </c>
      <c r="V983" s="164">
        <v>2.6893074E-6</v>
      </c>
      <c r="W983" s="132">
        <v>0.56862000000000001</v>
      </c>
      <c r="X983" s="164">
        <v>1.364317E-5</v>
      </c>
      <c r="Y983" s="164">
        <v>7.5736034000000002E-8</v>
      </c>
      <c r="Z983" s="132">
        <v>0</v>
      </c>
      <c r="AA983" s="132">
        <v>0</v>
      </c>
      <c r="AC983" s="118">
        <f t="shared" si="541"/>
        <v>0.16371389</v>
      </c>
      <c r="AD983" s="118">
        <f t="shared" si="542"/>
        <v>1.8923410884399999E-2</v>
      </c>
      <c r="AE983" s="118">
        <f t="shared" si="543"/>
        <v>1.5856629625999999E-2</v>
      </c>
      <c r="AF983" s="118">
        <f t="shared" si="544"/>
        <v>0.584476705362034</v>
      </c>
      <c r="AG983" s="118">
        <f t="shared" si="545"/>
        <v>1.63324774E-5</v>
      </c>
      <c r="AI983" s="69">
        <v>48.409210000000002</v>
      </c>
      <c r="AJ983" s="69">
        <v>14.406646</v>
      </c>
      <c r="AK983" s="69">
        <v>1.6948037E-3</v>
      </c>
      <c r="AL983" s="69">
        <v>0</v>
      </c>
      <c r="AM983" s="69">
        <v>34</v>
      </c>
      <c r="AN983" s="69">
        <v>4.0703856000000001E-4</v>
      </c>
      <c r="AO983" s="69">
        <v>4.6246329999999997E-4</v>
      </c>
      <c r="AQ983" s="116">
        <v>2.2885114000000002E-2</v>
      </c>
      <c r="AR983" s="116">
        <v>2.1147959000000001E-2</v>
      </c>
      <c r="AS983" s="116">
        <v>9.1982342999999997E-4</v>
      </c>
      <c r="AT983" s="116">
        <v>8.1733211000000004E-4</v>
      </c>
      <c r="AU983" s="150">
        <f t="shared" si="546"/>
        <v>1.2678632261896401E-6</v>
      </c>
      <c r="AV983" s="150">
        <f t="shared" si="547"/>
        <v>3.4017138082558198E-9</v>
      </c>
      <c r="AW983" s="163">
        <f t="shared" si="548"/>
        <v>0.11447228562833001</v>
      </c>
      <c r="AX983" s="196">
        <v>1.0131402E-6</v>
      </c>
      <c r="AY983" s="196">
        <v>3.0569001000000001E-9</v>
      </c>
      <c r="AZ983" s="196">
        <v>8.3518390000000006E-14</v>
      </c>
      <c r="BA983" s="108">
        <v>0</v>
      </c>
      <c r="BB983" s="108">
        <v>0</v>
      </c>
      <c r="BC983" s="196">
        <v>3.6718314999999999E-10</v>
      </c>
      <c r="BD983" s="196">
        <v>2.5433818E-7</v>
      </c>
      <c r="BE983" s="196">
        <v>5.3210098000000001E-11</v>
      </c>
      <c r="BF983" s="196">
        <v>2.9151297000000001E-10</v>
      </c>
      <c r="BG983" s="108">
        <v>0</v>
      </c>
      <c r="BH983" s="108">
        <v>0</v>
      </c>
      <c r="BI983" s="196">
        <v>6.4135461000000002E-15</v>
      </c>
      <c r="BJ983" s="196">
        <v>5.9152181999999996E-16</v>
      </c>
      <c r="BK983" s="196">
        <v>1.167979E-16</v>
      </c>
      <c r="BL983" s="196">
        <v>7.0682664000000003E-13</v>
      </c>
      <c r="BM983" s="196">
        <v>1.6956213E-11</v>
      </c>
      <c r="BN983" s="108">
        <v>0</v>
      </c>
      <c r="BO983" s="196">
        <v>2.2562832999999999E-7</v>
      </c>
      <c r="BP983" s="108">
        <v>0.11447206</v>
      </c>
      <c r="BQ983" s="108">
        <v>0</v>
      </c>
      <c r="BR983" s="108">
        <v>0</v>
      </c>
      <c r="BS983" s="108">
        <v>0</v>
      </c>
      <c r="BU983" s="172">
        <v>5.2209356000000002E-5</v>
      </c>
      <c r="BV983" s="172">
        <v>2.1262438000000001E-6</v>
      </c>
      <c r="BW983" s="172">
        <v>3.0431852000000001E-5</v>
      </c>
      <c r="BX983" s="172">
        <v>1.1780069000000001E-8</v>
      </c>
      <c r="BY983" s="172">
        <v>1.7313189999999999E-6</v>
      </c>
      <c r="BZ983" s="172">
        <v>2.2901337000000001E-7</v>
      </c>
      <c r="CA983" s="69">
        <v>0</v>
      </c>
      <c r="CB983" s="172">
        <v>3.4759301000000002E-7</v>
      </c>
      <c r="CC983" s="172">
        <v>5.0102968000000002E-9</v>
      </c>
      <c r="CD983" s="172">
        <v>1.1918177E-8</v>
      </c>
      <c r="CE983" s="69">
        <v>0</v>
      </c>
      <c r="CF983" s="69">
        <v>0</v>
      </c>
      <c r="CG983" s="69">
        <v>0</v>
      </c>
      <c r="CH983" s="172">
        <v>6.6837251000000005E-7</v>
      </c>
      <c r="CI983" s="172">
        <v>1.6646254000000001E-5</v>
      </c>
      <c r="CJ983" s="172">
        <v>3.7863599999999999E-17</v>
      </c>
      <c r="CK983" s="69">
        <v>0</v>
      </c>
      <c r="CM983" s="198">
        <v>0</v>
      </c>
      <c r="CN983" s="198">
        <v>1.0911778999999999</v>
      </c>
      <c r="CO983" s="198">
        <v>6.5491849999999999E-3</v>
      </c>
      <c r="CP983" s="198">
        <v>1.5072694E-3</v>
      </c>
      <c r="CQ983" s="197">
        <v>2.9942440999999999E-12</v>
      </c>
      <c r="CR983" s="197">
        <v>3.6263072000000002E-10</v>
      </c>
      <c r="CS983" s="197">
        <v>8.2485864999999993E-5</v>
      </c>
      <c r="CT983" s="198">
        <v>4.9554557999999997E-4</v>
      </c>
      <c r="CU983" s="198">
        <v>0</v>
      </c>
      <c r="CV983" s="197">
        <v>8.0537987000000005E-5</v>
      </c>
      <c r="CX983" s="166"/>
      <c r="CY983" t="s">
        <v>2377</v>
      </c>
    </row>
    <row r="984" spans="1:103" ht="14.4">
      <c r="B984" s="85"/>
      <c r="C984" s="113"/>
      <c r="D984" s="1" t="s">
        <v>249</v>
      </c>
      <c r="E984" s="112"/>
      <c r="S984" s="3"/>
      <c r="T984" s="3"/>
      <c r="U984" s="3"/>
      <c r="V984" s="3"/>
      <c r="X984" s="3"/>
      <c r="Y984" s="3"/>
      <c r="AC984" s="142"/>
      <c r="AD984" s="142"/>
      <c r="AE984" s="142"/>
      <c r="AF984" s="142"/>
      <c r="AG984" s="142"/>
      <c r="AU984" s="86"/>
      <c r="AV984" s="86"/>
      <c r="AW984" s="86"/>
      <c r="AX984" s="3"/>
      <c r="AY984" s="3"/>
      <c r="AZ984" s="3"/>
      <c r="BC984" s="3"/>
      <c r="BD984" s="3"/>
      <c r="BE984" s="3"/>
      <c r="BF984" s="3"/>
      <c r="BI984" s="3"/>
      <c r="BJ984" s="3"/>
      <c r="BK984" s="3"/>
      <c r="BL984" s="3"/>
      <c r="BM984" s="3"/>
      <c r="BO984" s="3"/>
      <c r="BU984" s="3"/>
      <c r="BV984" s="3"/>
      <c r="BW984" s="3"/>
      <c r="BX984" s="3"/>
      <c r="BY984" s="3"/>
      <c r="BZ984" s="3"/>
      <c r="CB984" s="3"/>
      <c r="CC984" s="3"/>
      <c r="CD984" s="3"/>
      <c r="CH984" s="3"/>
      <c r="CI984" s="3"/>
      <c r="CJ984" s="3"/>
      <c r="CQ984" s="3"/>
      <c r="CR984" s="3"/>
      <c r="CS984" s="3"/>
      <c r="CV984" s="3"/>
    </row>
    <row r="985" spans="1:103" ht="14.4">
      <c r="A985" t="s">
        <v>2649</v>
      </c>
      <c r="B985" s="85" t="s">
        <v>749</v>
      </c>
      <c r="C985" s="113" t="str">
        <f t="shared" si="554"/>
        <v>A.130.03.091</v>
      </c>
      <c r="D985" s="9" t="s">
        <v>249</v>
      </c>
      <c r="E985" s="112" t="s">
        <v>362</v>
      </c>
      <c r="F985" s="115" t="str">
        <f t="shared" si="555"/>
        <v xml:space="preserve"> rABS - mechanical recycled in China - ex transport</v>
      </c>
      <c r="G985" s="143">
        <f t="shared" ref="G985:G1020" si="556">N985/0.15</f>
        <v>0.49892546666666671</v>
      </c>
      <c r="I985" s="118">
        <f t="shared" ref="I985:I1020" si="557">K985+L985+M985+N985</f>
        <v>8.9879907854185009E-2</v>
      </c>
      <c r="K985" s="161">
        <f t="shared" ref="K985:K1020" si="558">Q985+R985+S985+T985</f>
        <v>1.0257591108200001E-2</v>
      </c>
      <c r="L985" s="161">
        <f t="shared" ref="L985:L1020" si="559">O985+P985+U985+Y985+W985</f>
        <v>4.0432660189850004E-3</v>
      </c>
      <c r="M985" s="162">
        <f t="shared" ref="M985:M1020" si="560">V985+X985+Z985+AA985</f>
        <v>7.4023072699999995E-4</v>
      </c>
      <c r="N985" s="161">
        <v>7.483882E-2</v>
      </c>
      <c r="O985" s="132">
        <v>2.7113125000000002E-3</v>
      </c>
      <c r="P985" s="132">
        <v>1.3132719000000001E-3</v>
      </c>
      <c r="Q985" s="132">
        <v>4.2745556000000004E-3</v>
      </c>
      <c r="R985" s="132">
        <v>5.9801845000000001E-3</v>
      </c>
      <c r="S985" s="164">
        <v>6.1528840000000002E-7</v>
      </c>
      <c r="T985" s="164">
        <v>2.2357197999999999E-6</v>
      </c>
      <c r="U985" s="164">
        <v>1.8667268999999998E-5</v>
      </c>
      <c r="V985" s="164">
        <v>3.1482207000000001E-5</v>
      </c>
      <c r="W985" s="132">
        <v>0</v>
      </c>
      <c r="X985" s="132">
        <v>2.9654851999999998E-4</v>
      </c>
      <c r="Y985" s="164">
        <v>1.4349985E-8</v>
      </c>
      <c r="Z985" s="132">
        <v>4.1219999999999999E-4</v>
      </c>
      <c r="AA985" s="132">
        <v>0</v>
      </c>
      <c r="AC985" s="118">
        <f t="shared" si="541"/>
        <v>7.483882E-2</v>
      </c>
      <c r="AD985" s="118">
        <f t="shared" si="542"/>
        <v>1.43008427772E-2</v>
      </c>
      <c r="AE985" s="118">
        <f t="shared" si="543"/>
        <v>4.4554516690000004E-3</v>
      </c>
      <c r="AF985" s="118">
        <f t="shared" si="544"/>
        <v>4.0432660189850004E-3</v>
      </c>
      <c r="AG985" s="118">
        <f t="shared" si="545"/>
        <v>3.2803072699999996E-4</v>
      </c>
      <c r="AI985" s="69">
        <v>5.9899016999999999</v>
      </c>
      <c r="AJ985" s="69">
        <v>5.6865154999999996</v>
      </c>
      <c r="AK985" s="69">
        <v>3.6843859E-2</v>
      </c>
      <c r="AL985" s="69">
        <v>0</v>
      </c>
      <c r="AM985" s="69">
        <v>0.12679155</v>
      </c>
      <c r="AN985" s="69">
        <v>0.13966313999999999</v>
      </c>
      <c r="AO985" s="172">
        <v>8.7624624999999996E-5</v>
      </c>
      <c r="AQ985" s="116">
        <v>9.3309045000000007E-3</v>
      </c>
      <c r="AR985" s="116">
        <v>8.7241323999999992E-3</v>
      </c>
      <c r="AS985" s="116">
        <v>4.0614664000000001E-4</v>
      </c>
      <c r="AT985" s="116">
        <v>2.0062553999999999E-4</v>
      </c>
      <c r="AU985" s="150">
        <f t="shared" si="546"/>
        <v>5.2302951662115005E-7</v>
      </c>
      <c r="AV985" s="150">
        <f t="shared" si="547"/>
        <v>1.5020215672591483E-9</v>
      </c>
      <c r="AW985" s="163">
        <f t="shared" si="548"/>
        <v>2.8098814886760002E-2</v>
      </c>
      <c r="AX985" s="196">
        <v>4.6305909E-7</v>
      </c>
      <c r="AY985" s="196">
        <v>1.3971631999999999E-9</v>
      </c>
      <c r="AZ985" s="196">
        <v>3.8172402999999999E-14</v>
      </c>
      <c r="BA985" s="108">
        <v>0</v>
      </c>
      <c r="BB985" s="108">
        <v>0</v>
      </c>
      <c r="BC985" s="196">
        <v>2.0617094E-10</v>
      </c>
      <c r="BD985" s="196">
        <v>5.9760909000000002E-8</v>
      </c>
      <c r="BE985" s="196">
        <v>3.7370927000000001E-11</v>
      </c>
      <c r="BF985" s="196">
        <v>6.6729364000000006E-11</v>
      </c>
      <c r="BG985" s="196">
        <v>7.1557999999999997E-13</v>
      </c>
      <c r="BH985" s="196">
        <v>2.97445E-15</v>
      </c>
      <c r="BI985" s="196">
        <v>1.2151982E-15</v>
      </c>
      <c r="BJ985" s="196">
        <v>1.1207782000000001E-16</v>
      </c>
      <c r="BK985" s="196">
        <v>2.2130128000000001E-17</v>
      </c>
      <c r="BL985" s="196">
        <v>1.3392505000000001E-13</v>
      </c>
      <c r="BM985" s="196">
        <v>3.2127560999999999E-12</v>
      </c>
      <c r="BN985" s="108">
        <v>0</v>
      </c>
      <c r="BO985" s="196">
        <v>6.6788676000000003E-7</v>
      </c>
      <c r="BP985" s="108">
        <v>2.8098147E-2</v>
      </c>
      <c r="BQ985" s="108">
        <v>0</v>
      </c>
      <c r="BR985" s="108">
        <v>0</v>
      </c>
      <c r="BS985" s="108">
        <v>0</v>
      </c>
      <c r="BU985" s="172">
        <v>2.7984907999999999E-5</v>
      </c>
      <c r="BV985" s="172">
        <v>4.9685553E-7</v>
      </c>
      <c r="BW985" s="172">
        <v>1.3911366000000001E-5</v>
      </c>
      <c r="BX985" s="172">
        <v>3.8639204000000002E-9</v>
      </c>
      <c r="BY985" s="172">
        <v>5.7540071000000002E-6</v>
      </c>
      <c r="BZ985" s="172">
        <v>7.2368409000000005E-8</v>
      </c>
      <c r="CA985" s="172">
        <v>6.6216422999999998E-9</v>
      </c>
      <c r="CB985" s="172">
        <v>1.0983967E-7</v>
      </c>
      <c r="CC985" s="172">
        <v>9.493194E-10</v>
      </c>
      <c r="CD985" s="172">
        <v>7.2356521000000002E-9</v>
      </c>
      <c r="CE985" s="69">
        <v>0</v>
      </c>
      <c r="CF985" s="69">
        <v>0</v>
      </c>
      <c r="CG985" s="69">
        <v>0</v>
      </c>
      <c r="CH985" s="172">
        <v>8.4277333000000003E-7</v>
      </c>
      <c r="CI985" s="172">
        <v>6.7640892999999999E-6</v>
      </c>
      <c r="CJ985" s="172">
        <v>1.4937952999999999E-8</v>
      </c>
      <c r="CK985" s="69">
        <v>0</v>
      </c>
      <c r="CM985" s="198">
        <v>0</v>
      </c>
      <c r="CN985" s="198">
        <v>0.49887847000000002</v>
      </c>
      <c r="CO985" s="198">
        <v>2.4602229000000001E-3</v>
      </c>
      <c r="CP985" s="198">
        <v>3.5653907E-4</v>
      </c>
      <c r="CQ985" s="197">
        <v>5.6733046000000001E-13</v>
      </c>
      <c r="CR985" s="197">
        <v>6.8708979E-11</v>
      </c>
      <c r="CS985" s="197">
        <v>2.0632556999999999E-5</v>
      </c>
      <c r="CT985" s="197">
        <v>9.3892845999999996E-5</v>
      </c>
      <c r="CU985" s="197">
        <v>4.7994964000000002E-7</v>
      </c>
      <c r="CV985" s="197">
        <v>2.6466264999999999E-5</v>
      </c>
      <c r="CX985" s="166"/>
    </row>
    <row r="986" spans="1:103" ht="14.4">
      <c r="A986" t="s">
        <v>2650</v>
      </c>
      <c r="B986" s="85" t="s">
        <v>749</v>
      </c>
      <c r="C986" s="113" t="str">
        <f t="shared" si="554"/>
        <v>A.130.03.092</v>
      </c>
      <c r="D986" s="9" t="s">
        <v>249</v>
      </c>
      <c r="E986" s="112" t="s">
        <v>362</v>
      </c>
      <c r="F986" s="115" t="str">
        <f t="shared" si="555"/>
        <v xml:space="preserve"> rPE - mechanical recycled in China - ex transport</v>
      </c>
      <c r="G986" s="143">
        <f t="shared" si="556"/>
        <v>0.46566192000000001</v>
      </c>
      <c r="I986" s="118">
        <f t="shared" si="557"/>
        <v>8.2575541214837997E-2</v>
      </c>
      <c r="K986" s="161">
        <f t="shared" si="558"/>
        <v>7.8864058581499998E-3</v>
      </c>
      <c r="L986" s="161">
        <f t="shared" si="559"/>
        <v>4.1370174576879993E-3</v>
      </c>
      <c r="M986" s="162">
        <f t="shared" si="560"/>
        <v>7.0282989899999996E-4</v>
      </c>
      <c r="N986" s="161">
        <v>6.9849287999999995E-2</v>
      </c>
      <c r="O986" s="132">
        <v>2.8628080000000001E-3</v>
      </c>
      <c r="P986" s="132">
        <v>1.2537984999999999E-3</v>
      </c>
      <c r="Q986" s="132">
        <v>2.5575359E-3</v>
      </c>
      <c r="R986" s="132">
        <v>5.3257549999999997E-3</v>
      </c>
      <c r="S986" s="164">
        <v>6.7225955000000002E-7</v>
      </c>
      <c r="T986" s="164">
        <v>2.4426985999999999E-6</v>
      </c>
      <c r="U986" s="164">
        <v>2.0395279E-5</v>
      </c>
      <c r="V986" s="164">
        <v>2.5972528999999998E-5</v>
      </c>
      <c r="W986" s="132">
        <v>0</v>
      </c>
      <c r="X986" s="132">
        <v>2.4404736999999999E-4</v>
      </c>
      <c r="Y986" s="164">
        <v>1.5678688000000001E-8</v>
      </c>
      <c r="Z986" s="132">
        <v>4.3281E-4</v>
      </c>
      <c r="AA986" s="132">
        <v>0</v>
      </c>
      <c r="AC986" s="118">
        <f t="shared" si="541"/>
        <v>6.9849287999999995E-2</v>
      </c>
      <c r="AD986" s="118">
        <f t="shared" si="542"/>
        <v>1.2023407637149999E-2</v>
      </c>
      <c r="AE986" s="118">
        <f t="shared" si="543"/>
        <v>4.5698117789999991E-3</v>
      </c>
      <c r="AF986" s="118">
        <f t="shared" si="544"/>
        <v>4.1370174576879993E-3</v>
      </c>
      <c r="AG986" s="118">
        <f t="shared" si="545"/>
        <v>2.7001989899999996E-4</v>
      </c>
      <c r="AI986" s="69">
        <v>5.6578599000000001</v>
      </c>
      <c r="AJ986" s="69">
        <v>5.4087727000000001</v>
      </c>
      <c r="AK986" s="69">
        <v>3.0320982999999999E-2</v>
      </c>
      <c r="AL986" s="69">
        <v>0</v>
      </c>
      <c r="AM986" s="69">
        <v>0.10404365</v>
      </c>
      <c r="AN986" s="69">
        <v>0.11462691</v>
      </c>
      <c r="AO986" s="172">
        <v>9.5738016000000001E-5</v>
      </c>
      <c r="AQ986" s="116">
        <v>8.8339903000000004E-3</v>
      </c>
      <c r="AR986" s="116">
        <v>8.2483456999999996E-3</v>
      </c>
      <c r="AS986" s="116">
        <v>3.7889021999999999E-4</v>
      </c>
      <c r="AT986" s="116">
        <v>2.0675433999999999E-4</v>
      </c>
      <c r="AU986" s="150">
        <f t="shared" si="546"/>
        <v>4.9450514394911991E-7</v>
      </c>
      <c r="AV986" s="150">
        <f t="shared" si="547"/>
        <v>1.4012211928192038E-9</v>
      </c>
      <c r="AW986" s="163">
        <f t="shared" si="548"/>
        <v>2.895719068838E-2</v>
      </c>
      <c r="AX986" s="196">
        <v>4.3219572999999999E-7</v>
      </c>
      <c r="AY986" s="196">
        <v>1.3040411999999999E-9</v>
      </c>
      <c r="AZ986" s="196">
        <v>3.5628167999999997E-14</v>
      </c>
      <c r="BA986" s="108">
        <v>0</v>
      </c>
      <c r="BB986" s="108">
        <v>0</v>
      </c>
      <c r="BC986" s="196">
        <v>1.5866238999999999E-10</v>
      </c>
      <c r="BD986" s="196">
        <v>6.2147094999999994E-8</v>
      </c>
      <c r="BE986" s="196">
        <v>2.6694066999999999E-11</v>
      </c>
      <c r="BF986" s="196">
        <v>6.9781230000000003E-11</v>
      </c>
      <c r="BG986" s="196">
        <v>6.6524E-13</v>
      </c>
      <c r="BH986" s="196">
        <v>2.3533000000000002E-15</v>
      </c>
      <c r="BI986" s="196">
        <v>1.3277166E-15</v>
      </c>
      <c r="BJ986" s="196">
        <v>1.2245538999999999E-16</v>
      </c>
      <c r="BK986" s="196">
        <v>2.4179214000000001E-17</v>
      </c>
      <c r="BL986" s="196">
        <v>1.4632551999999999E-13</v>
      </c>
      <c r="BM986" s="196">
        <v>3.5102336000000001E-12</v>
      </c>
      <c r="BN986" s="108">
        <v>0</v>
      </c>
      <c r="BO986" s="196">
        <v>5.5968838E-7</v>
      </c>
      <c r="BP986" s="108">
        <v>2.8956631E-2</v>
      </c>
      <c r="BQ986" s="108">
        <v>0</v>
      </c>
      <c r="BR986" s="108">
        <v>0</v>
      </c>
      <c r="BS986" s="108">
        <v>0</v>
      </c>
      <c r="BU986" s="172">
        <v>2.5813214E-5</v>
      </c>
      <c r="BV986" s="172">
        <v>5.1729545000000002E-7</v>
      </c>
      <c r="BW986" s="172">
        <v>1.298389E-5</v>
      </c>
      <c r="BX986" s="172">
        <v>3.2547378E-9</v>
      </c>
      <c r="BY986" s="172">
        <v>5.1809320999999998E-6</v>
      </c>
      <c r="BZ986" s="172">
        <v>7.1187479999999995E-8</v>
      </c>
      <c r="CA986" s="172">
        <v>5.9246272999999996E-9</v>
      </c>
      <c r="CB986" s="172">
        <v>1.0804727E-7</v>
      </c>
      <c r="CC986" s="172">
        <v>1.0372193E-9</v>
      </c>
      <c r="CD986" s="172">
        <v>4.9560498E-9</v>
      </c>
      <c r="CE986" s="69">
        <v>0</v>
      </c>
      <c r="CF986" s="69">
        <v>0</v>
      </c>
      <c r="CG986" s="69">
        <v>0</v>
      </c>
      <c r="CH986" s="172">
        <v>5.1598994999999998E-7</v>
      </c>
      <c r="CI986" s="172">
        <v>6.4084411999999999E-6</v>
      </c>
      <c r="CJ986" s="172">
        <v>1.2257908E-8</v>
      </c>
      <c r="CK986" s="69">
        <v>0</v>
      </c>
      <c r="CM986" s="198">
        <v>0</v>
      </c>
      <c r="CN986" s="198">
        <v>0.46561057</v>
      </c>
      <c r="CO986" s="198">
        <v>2.3563596999999999E-3</v>
      </c>
      <c r="CP986" s="198">
        <v>3.7025292000000002E-4</v>
      </c>
      <c r="CQ986" s="197">
        <v>6.1986106000000003E-13</v>
      </c>
      <c r="CR986" s="197">
        <v>7.5070921000000001E-11</v>
      </c>
      <c r="CS986" s="197">
        <v>2.1181962000000001E-5</v>
      </c>
      <c r="CT986" s="198">
        <v>1.0258663E-4</v>
      </c>
      <c r="CU986" s="197">
        <v>4.4618208000000002E-7</v>
      </c>
      <c r="CV986" s="197">
        <v>2.5838751999999999E-5</v>
      </c>
      <c r="CX986" s="166"/>
    </row>
    <row r="987" spans="1:103" ht="14.4">
      <c r="A987" t="s">
        <v>2651</v>
      </c>
      <c r="B987" s="85" t="s">
        <v>749</v>
      </c>
      <c r="C987" s="113" t="str">
        <f t="shared" si="554"/>
        <v>A.130.03.093</v>
      </c>
      <c r="D987" s="9" t="s">
        <v>249</v>
      </c>
      <c r="E987" s="112" t="s">
        <v>362</v>
      </c>
      <c r="F987" s="115" t="str">
        <f t="shared" si="555"/>
        <v xml:space="preserve"> rPET - mechanical recycled in China - ex transport</v>
      </c>
      <c r="G987" s="143">
        <f t="shared" si="556"/>
        <v>0.45815248666666669</v>
      </c>
      <c r="I987" s="118">
        <f t="shared" si="557"/>
        <v>8.2452529116038009E-2</v>
      </c>
      <c r="K987" s="161">
        <f t="shared" si="558"/>
        <v>8.9460609153499994E-3</v>
      </c>
      <c r="L987" s="161">
        <f t="shared" si="559"/>
        <v>4.1097280706879997E-3</v>
      </c>
      <c r="M987" s="162">
        <f t="shared" si="560"/>
        <v>6.7386713E-4</v>
      </c>
      <c r="N987" s="161">
        <v>6.8722873000000004E-2</v>
      </c>
      <c r="O987" s="132">
        <v>2.8533997999999998E-3</v>
      </c>
      <c r="P987" s="132">
        <v>1.2359179000000001E-3</v>
      </c>
      <c r="Q987" s="132">
        <v>3.3453979999999999E-3</v>
      </c>
      <c r="R987" s="132">
        <v>5.5975479999999999E-3</v>
      </c>
      <c r="S987" s="164">
        <v>6.7225955000000002E-7</v>
      </c>
      <c r="T987" s="164">
        <v>2.4426558000000001E-6</v>
      </c>
      <c r="U987" s="164">
        <v>2.0394692000000001E-5</v>
      </c>
      <c r="V987" s="164">
        <v>2.5176350000000002E-5</v>
      </c>
      <c r="W987" s="132">
        <v>0</v>
      </c>
      <c r="X987" s="132">
        <v>2.3649078000000001E-4</v>
      </c>
      <c r="Y987" s="164">
        <v>1.5678688000000001E-8</v>
      </c>
      <c r="Z987" s="132">
        <v>4.1219999999999999E-4</v>
      </c>
      <c r="AA987" s="132">
        <v>0</v>
      </c>
      <c r="AC987" s="118">
        <f t="shared" si="541"/>
        <v>6.8722873000000004E-2</v>
      </c>
      <c r="AD987" s="118">
        <f t="shared" si="542"/>
        <v>1.3055773307350001E-2</v>
      </c>
      <c r="AE987" s="118">
        <f t="shared" si="543"/>
        <v>4.5219123919999996E-3</v>
      </c>
      <c r="AF987" s="118">
        <f t="shared" si="544"/>
        <v>4.1097280706879997E-3</v>
      </c>
      <c r="AG987" s="118">
        <f t="shared" si="545"/>
        <v>2.6166713000000001E-4</v>
      </c>
      <c r="AI987" s="69">
        <v>5.5740656</v>
      </c>
      <c r="AJ987" s="69">
        <v>5.3327646</v>
      </c>
      <c r="AK987" s="69">
        <v>2.9382134000000001E-2</v>
      </c>
      <c r="AL987" s="69">
        <v>0</v>
      </c>
      <c r="AM987" s="69">
        <v>0.10078437</v>
      </c>
      <c r="AN987" s="69">
        <v>0.11103873</v>
      </c>
      <c r="AO987" s="172">
        <v>9.5738016000000001E-5</v>
      </c>
      <c r="AQ987" s="116">
        <v>8.7074438000000007E-3</v>
      </c>
      <c r="AR987" s="116">
        <v>8.1274821999999993E-3</v>
      </c>
      <c r="AS987" s="116">
        <v>3.7438359999999998E-4</v>
      </c>
      <c r="AT987" s="116">
        <v>2.0557797999999999E-4</v>
      </c>
      <c r="AU987" s="150">
        <f t="shared" si="546"/>
        <v>4.8725912336911994E-7</v>
      </c>
      <c r="AV987" s="150">
        <f t="shared" si="547"/>
        <v>1.3845547031472038E-9</v>
      </c>
      <c r="AW987" s="163">
        <f t="shared" si="548"/>
        <v>2.87924336187E-2</v>
      </c>
      <c r="AX987" s="196">
        <v>4.2522697000000002E-7</v>
      </c>
      <c r="AY987" s="196">
        <v>1.2830148E-9</v>
      </c>
      <c r="AZ987" s="196">
        <v>3.5053696000000003E-14</v>
      </c>
      <c r="BA987" s="108">
        <v>0</v>
      </c>
      <c r="BB987" s="108">
        <v>0</v>
      </c>
      <c r="BC987" s="196">
        <v>1.7883180999999999E-10</v>
      </c>
      <c r="BD987" s="196">
        <v>6.1849665000000004E-8</v>
      </c>
      <c r="BE987" s="196">
        <v>3.1392962999999999E-11</v>
      </c>
      <c r="BF987" s="196">
        <v>6.9485732000000002E-11</v>
      </c>
      <c r="BG987" s="196">
        <v>6.2163999999999996E-13</v>
      </c>
      <c r="BH987" s="196">
        <v>3.0400999999999998E-15</v>
      </c>
      <c r="BI987" s="196">
        <v>1.3277166E-15</v>
      </c>
      <c r="BJ987" s="196">
        <v>1.2245538999999999E-16</v>
      </c>
      <c r="BK987" s="196">
        <v>2.4179214000000001E-17</v>
      </c>
      <c r="BL987" s="196">
        <v>1.4632551999999999E-13</v>
      </c>
      <c r="BM987" s="196">
        <v>3.5102336000000001E-12</v>
      </c>
      <c r="BN987" s="108">
        <v>0</v>
      </c>
      <c r="BO987" s="196">
        <v>5.4361870000000004E-7</v>
      </c>
      <c r="BP987" s="108">
        <v>2.8791890000000001E-2</v>
      </c>
      <c r="BQ987" s="108">
        <v>0</v>
      </c>
      <c r="BR987" s="108">
        <v>0</v>
      </c>
      <c r="BS987" s="108">
        <v>0</v>
      </c>
      <c r="BU987" s="172">
        <v>2.5900657999999999E-5</v>
      </c>
      <c r="BV987" s="172">
        <v>5.1487939000000003E-7</v>
      </c>
      <c r="BW987" s="172">
        <v>1.2774507E-5</v>
      </c>
      <c r="BX987" s="172">
        <v>3.6334439999999998E-9</v>
      </c>
      <c r="BY987" s="172">
        <v>5.4249278000000004E-6</v>
      </c>
      <c r="BZ987" s="172">
        <v>7.0442616000000001E-8</v>
      </c>
      <c r="CA987" s="172">
        <v>4.1820899000000004E-9</v>
      </c>
      <c r="CB987" s="172">
        <v>1.0691673E-7</v>
      </c>
      <c r="CC987" s="172">
        <v>1.0372193E-9</v>
      </c>
      <c r="CD987" s="172">
        <v>6.1114809000000004E-9</v>
      </c>
      <c r="CE987" s="69">
        <v>0</v>
      </c>
      <c r="CF987" s="69">
        <v>0</v>
      </c>
      <c r="CG987" s="69">
        <v>0</v>
      </c>
      <c r="CH987" s="172">
        <v>6.6650497999999995E-7</v>
      </c>
      <c r="CI987" s="172">
        <v>6.3156414000000004E-6</v>
      </c>
      <c r="CJ987" s="172">
        <v>1.1873915E-8</v>
      </c>
      <c r="CK987" s="69">
        <v>0</v>
      </c>
      <c r="CM987" s="198">
        <v>0</v>
      </c>
      <c r="CN987" s="198">
        <v>0.45810113000000002</v>
      </c>
      <c r="CO987" s="198">
        <v>2.3250159E-3</v>
      </c>
      <c r="CP987" s="198">
        <v>3.6842906000000001E-4</v>
      </c>
      <c r="CQ987" s="197">
        <v>6.1986106000000003E-13</v>
      </c>
      <c r="CR987" s="197">
        <v>7.5070921000000001E-11</v>
      </c>
      <c r="CS987" s="197">
        <v>2.1053339000000001E-5</v>
      </c>
      <c r="CT987" s="198">
        <v>1.0258663E-4</v>
      </c>
      <c r="CU987" s="197">
        <v>4.1691688000000001E-7</v>
      </c>
      <c r="CV987" s="197">
        <v>2.5811442E-5</v>
      </c>
      <c r="CX987" s="166"/>
    </row>
    <row r="988" spans="1:103" ht="14.4">
      <c r="A988" t="s">
        <v>2652</v>
      </c>
      <c r="B988" s="85" t="s">
        <v>749</v>
      </c>
      <c r="C988" s="113" t="str">
        <f t="shared" si="554"/>
        <v>A.130.03.094</v>
      </c>
      <c r="D988" s="9" t="s">
        <v>249</v>
      </c>
      <c r="E988" s="112" t="s">
        <v>362</v>
      </c>
      <c r="F988" s="115" t="str">
        <f t="shared" si="555"/>
        <v xml:space="preserve"> rPP - mechanical recycled in China - ex transport</v>
      </c>
      <c r="G988" s="143">
        <f t="shared" si="556"/>
        <v>0.47512563333333335</v>
      </c>
      <c r="I988" s="118">
        <f t="shared" si="557"/>
        <v>8.3742044328483992E-2</v>
      </c>
      <c r="K988" s="161">
        <f t="shared" si="558"/>
        <v>7.853659589589999E-3</v>
      </c>
      <c r="L988" s="161">
        <f t="shared" si="559"/>
        <v>3.8189384908939999E-3</v>
      </c>
      <c r="M988" s="162">
        <f t="shared" si="560"/>
        <v>8.0060124800000005E-4</v>
      </c>
      <c r="N988" s="161">
        <v>7.1268844999999997E-2</v>
      </c>
      <c r="O988" s="132">
        <v>2.5462760000000001E-3</v>
      </c>
      <c r="P988" s="132">
        <v>1.2551894E-3</v>
      </c>
      <c r="Q988" s="132">
        <v>2.8820322000000002E-3</v>
      </c>
      <c r="R988" s="132">
        <v>4.968961E-3</v>
      </c>
      <c r="S988" s="164">
        <v>5.7540858999999996E-7</v>
      </c>
      <c r="T988" s="164">
        <v>2.0909810000000001E-6</v>
      </c>
      <c r="U988" s="164">
        <v>1.7459670999999999E-5</v>
      </c>
      <c r="V988" s="164">
        <v>3.0346917999999998E-5</v>
      </c>
      <c r="W988" s="132">
        <v>0</v>
      </c>
      <c r="X988" s="132">
        <v>2.8591933000000002E-4</v>
      </c>
      <c r="Y988" s="164">
        <v>1.3419894E-8</v>
      </c>
      <c r="Z988" s="132">
        <v>4.8433500000000002E-4</v>
      </c>
      <c r="AA988" s="132">
        <v>0</v>
      </c>
      <c r="AC988" s="118">
        <f t="shared" si="541"/>
        <v>7.1268844999999997E-2</v>
      </c>
      <c r="AD988" s="118">
        <f t="shared" si="542"/>
        <v>1.1672584660589999E-2</v>
      </c>
      <c r="AE988" s="118">
        <f t="shared" si="543"/>
        <v>4.3032600709999999E-3</v>
      </c>
      <c r="AF988" s="118">
        <f t="shared" si="544"/>
        <v>3.8189384908939999E-3</v>
      </c>
      <c r="AG988" s="118">
        <f t="shared" si="545"/>
        <v>3.1626624800000004E-4</v>
      </c>
      <c r="AI988" s="69">
        <v>5.6969382</v>
      </c>
      <c r="AJ988" s="69">
        <v>5.4043631999999997</v>
      </c>
      <c r="AK988" s="69">
        <v>3.5523265999999998E-2</v>
      </c>
      <c r="AL988" s="69">
        <v>0</v>
      </c>
      <c r="AM988" s="69">
        <v>0.12227926</v>
      </c>
      <c r="AN988" s="69">
        <v>0.13469052000000001</v>
      </c>
      <c r="AO988" s="172">
        <v>8.1945251000000002E-5</v>
      </c>
      <c r="AQ988" s="116">
        <v>8.8696153999999992E-3</v>
      </c>
      <c r="AR988" s="116">
        <v>8.2959981999999998E-3</v>
      </c>
      <c r="AS988" s="116">
        <v>3.8465767999999999E-4</v>
      </c>
      <c r="AT988" s="116">
        <v>1.8895951000000001E-4</v>
      </c>
      <c r="AU988" s="150">
        <f t="shared" si="546"/>
        <v>4.9736200153662005E-7</v>
      </c>
      <c r="AV988" s="150">
        <f t="shared" si="547"/>
        <v>1.4225506059126878E-9</v>
      </c>
      <c r="AW988" s="163">
        <f t="shared" si="548"/>
        <v>2.6464917868399999E-2</v>
      </c>
      <c r="AX988" s="196">
        <v>4.4096920000000002E-7</v>
      </c>
      <c r="AY988" s="196">
        <v>1.3305126E-9</v>
      </c>
      <c r="AZ988" s="196">
        <v>3.6351418000000001E-14</v>
      </c>
      <c r="BA988" s="108">
        <v>0</v>
      </c>
      <c r="BB988" s="108">
        <v>0</v>
      </c>
      <c r="BC988" s="196">
        <v>1.6398876999999999E-10</v>
      </c>
      <c r="BD988" s="196">
        <v>5.6225682999999998E-8</v>
      </c>
      <c r="BE988" s="196">
        <v>2.8263661999999999E-11</v>
      </c>
      <c r="BF988" s="196">
        <v>6.2740282000000002E-11</v>
      </c>
      <c r="BG988" s="196">
        <v>9.9205E-13</v>
      </c>
      <c r="BH988" s="196">
        <v>4.3985499999999997E-15</v>
      </c>
      <c r="BI988" s="196">
        <v>1.1364354E-15</v>
      </c>
      <c r="BJ988" s="196">
        <v>1.0481352E-16</v>
      </c>
      <c r="BK988" s="196">
        <v>2.0695768000000001E-17</v>
      </c>
      <c r="BL988" s="196">
        <v>1.2524471999999999E-13</v>
      </c>
      <c r="BM988" s="196">
        <v>3.0045219000000001E-12</v>
      </c>
      <c r="BN988" s="108">
        <v>0</v>
      </c>
      <c r="BO988" s="196">
        <v>6.4286839999999995E-7</v>
      </c>
      <c r="BP988" s="108">
        <v>2.6464274999999999E-2</v>
      </c>
      <c r="BQ988" s="108">
        <v>0</v>
      </c>
      <c r="BR988" s="108">
        <v>0</v>
      </c>
      <c r="BS988" s="108">
        <v>0</v>
      </c>
      <c r="BU988" s="172">
        <v>2.5750061999999999E-5</v>
      </c>
      <c r="BV988" s="172">
        <v>4.6739887999999998E-7</v>
      </c>
      <c r="BW988" s="172">
        <v>1.3247762999999999E-5</v>
      </c>
      <c r="BX988" s="172">
        <v>3.0785036E-9</v>
      </c>
      <c r="BY988" s="172">
        <v>4.8195850000000002E-6</v>
      </c>
      <c r="BZ988" s="172">
        <v>6.8524745000000001E-8</v>
      </c>
      <c r="CA988" s="172">
        <v>1.3069030999999999E-8</v>
      </c>
      <c r="CB988" s="172">
        <v>1.0400581999999999E-7</v>
      </c>
      <c r="CC988" s="172">
        <v>8.8778943999999998E-10</v>
      </c>
      <c r="CD988" s="172">
        <v>5.1340006E-9</v>
      </c>
      <c r="CE988" s="69">
        <v>0</v>
      </c>
      <c r="CF988" s="69">
        <v>0</v>
      </c>
      <c r="CG988" s="69">
        <v>0</v>
      </c>
      <c r="CH988" s="172">
        <v>5.7502246999999998E-7</v>
      </c>
      <c r="CI988" s="172">
        <v>6.4311857999999997E-6</v>
      </c>
      <c r="CJ988" s="172">
        <v>1.4406337E-8</v>
      </c>
      <c r="CK988" s="69">
        <v>0</v>
      </c>
      <c r="CM988" s="198">
        <v>0</v>
      </c>
      <c r="CN988" s="198">
        <v>0.47508168000000001</v>
      </c>
      <c r="CO988" s="198">
        <v>2.3364007E-3</v>
      </c>
      <c r="CP988" s="198">
        <v>3.3550372000000001E-4</v>
      </c>
      <c r="CQ988" s="197">
        <v>5.3055903999999998E-13</v>
      </c>
      <c r="CR988" s="197">
        <v>6.4255619000000004E-11</v>
      </c>
      <c r="CS988" s="197">
        <v>1.9441501E-5</v>
      </c>
      <c r="CT988" s="197">
        <v>8.7807198999999999E-5</v>
      </c>
      <c r="CU988" s="197">
        <v>6.6544606000000002E-7</v>
      </c>
      <c r="CV988" s="197">
        <v>2.5601080999999999E-5</v>
      </c>
      <c r="CX988" s="166"/>
    </row>
    <row r="989" spans="1:103" ht="14.4">
      <c r="A989" t="s">
        <v>2653</v>
      </c>
      <c r="B989" s="85" t="s">
        <v>749</v>
      </c>
      <c r="C989" s="113" t="str">
        <f t="shared" si="554"/>
        <v>A.130.03.095</v>
      </c>
      <c r="D989" s="9" t="s">
        <v>249</v>
      </c>
      <c r="E989" s="112" t="s">
        <v>362</v>
      </c>
      <c r="F989" s="115" t="str">
        <f t="shared" si="555"/>
        <v xml:space="preserve"> rPS - mechanical recycled in China - ex transport</v>
      </c>
      <c r="G989" s="143">
        <f t="shared" si="556"/>
        <v>0.41309504000000002</v>
      </c>
      <c r="I989" s="118">
        <f t="shared" si="557"/>
        <v>7.4888323878286006E-2</v>
      </c>
      <c r="K989" s="161">
        <f t="shared" si="558"/>
        <v>8.9572290011400001E-3</v>
      </c>
      <c r="L989" s="161">
        <f t="shared" si="559"/>
        <v>3.3099187471460003E-3</v>
      </c>
      <c r="M989" s="162">
        <f t="shared" si="560"/>
        <v>6.5692012999999999E-4</v>
      </c>
      <c r="N989" s="161">
        <v>6.1964256000000002E-2</v>
      </c>
      <c r="O989" s="132">
        <v>2.2077818000000001E-3</v>
      </c>
      <c r="P989" s="132">
        <v>1.0870006000000001E-3</v>
      </c>
      <c r="Q989" s="132">
        <v>4.367658E-3</v>
      </c>
      <c r="R989" s="132">
        <v>4.5872611000000001E-3</v>
      </c>
      <c r="S989" s="164">
        <v>4.9849754000000005E-7</v>
      </c>
      <c r="T989" s="164">
        <v>1.8114036000000001E-6</v>
      </c>
      <c r="U989" s="164">
        <v>1.5124721E-5</v>
      </c>
      <c r="V989" s="164">
        <v>2.6447170000000001E-5</v>
      </c>
      <c r="W989" s="132">
        <v>0</v>
      </c>
      <c r="X989" s="132">
        <v>2.4918796000000001E-4</v>
      </c>
      <c r="Y989" s="164">
        <v>1.1626146E-8</v>
      </c>
      <c r="Z989" s="132">
        <v>3.8128499999999998E-4</v>
      </c>
      <c r="AA989" s="132">
        <v>0</v>
      </c>
      <c r="AC989" s="118">
        <f t="shared" si="541"/>
        <v>6.1964256000000002E-2</v>
      </c>
      <c r="AD989" s="118">
        <f t="shared" si="542"/>
        <v>1.2267136122139999E-2</v>
      </c>
      <c r="AE989" s="118">
        <f t="shared" si="543"/>
        <v>3.6911921210000002E-3</v>
      </c>
      <c r="AF989" s="118">
        <f t="shared" si="544"/>
        <v>3.3099187471460003E-3</v>
      </c>
      <c r="AG989" s="118">
        <f t="shared" si="545"/>
        <v>2.7563513000000001E-4</v>
      </c>
      <c r="AI989" s="69">
        <v>4.9519396000000002</v>
      </c>
      <c r="AJ989" s="69">
        <v>4.6969405000000002</v>
      </c>
      <c r="AK989" s="69">
        <v>3.0959677000000001E-2</v>
      </c>
      <c r="AL989" s="69">
        <v>0</v>
      </c>
      <c r="AM989" s="69">
        <v>0.10657576000000001</v>
      </c>
      <c r="AN989" s="69">
        <v>0.11739274</v>
      </c>
      <c r="AO989" s="172">
        <v>7.0992173000000001E-5</v>
      </c>
      <c r="AQ989" s="116">
        <v>7.7131598000000001E-3</v>
      </c>
      <c r="AR989" s="116">
        <v>7.2117934999999999E-3</v>
      </c>
      <c r="AS989" s="116">
        <v>3.3743248000000001E-4</v>
      </c>
      <c r="AT989" s="116">
        <v>1.6393380999999999E-4</v>
      </c>
      <c r="AU989" s="150">
        <f t="shared" si="546"/>
        <v>4.3236172217148996E-7</v>
      </c>
      <c r="AV989" s="150">
        <f t="shared" si="547"/>
        <v>1.2479011514208698E-9</v>
      </c>
      <c r="AW989" s="163">
        <f t="shared" si="548"/>
        <v>2.2959918099619999E-2</v>
      </c>
      <c r="AX989" s="196">
        <v>3.8339778E-7</v>
      </c>
      <c r="AY989" s="196">
        <v>1.1568054E-9</v>
      </c>
      <c r="AZ989" s="196">
        <v>3.1605501999999999E-14</v>
      </c>
      <c r="BA989" s="108">
        <v>0</v>
      </c>
      <c r="BB989" s="108">
        <v>0</v>
      </c>
      <c r="BC989" s="196">
        <v>1.9238873999999999E-10</v>
      </c>
      <c r="BD989" s="196">
        <v>4.8768842000000001E-8</v>
      </c>
      <c r="BE989" s="196">
        <v>3.5941573999999998E-11</v>
      </c>
      <c r="BF989" s="196">
        <v>5.4412296999999997E-11</v>
      </c>
      <c r="BG989" s="196">
        <v>7.0648999999999995E-13</v>
      </c>
      <c r="BH989" s="196">
        <v>2.6916499999999999E-15</v>
      </c>
      <c r="BI989" s="196">
        <v>9.8453558000000003E-16</v>
      </c>
      <c r="BJ989" s="196">
        <v>9.0803787999999997E-17</v>
      </c>
      <c r="BK989" s="196">
        <v>1.7929501999999999E-17</v>
      </c>
      <c r="BL989" s="196">
        <v>1.0850409E-13</v>
      </c>
      <c r="BM989" s="196">
        <v>2.6029273999999998E-12</v>
      </c>
      <c r="BN989" s="108">
        <v>0</v>
      </c>
      <c r="BO989" s="196">
        <v>5.6009962000000004E-7</v>
      </c>
      <c r="BP989" s="108">
        <v>2.2959357999999999E-2</v>
      </c>
      <c r="BQ989" s="108">
        <v>0</v>
      </c>
      <c r="BR989" s="108">
        <v>0</v>
      </c>
      <c r="BS989" s="108">
        <v>0</v>
      </c>
      <c r="BU989" s="172">
        <v>2.2981466E-5</v>
      </c>
      <c r="BV989" s="172">
        <v>4.0539975000000001E-7</v>
      </c>
      <c r="BW989" s="172">
        <v>1.1518185999999999E-5</v>
      </c>
      <c r="BX989" s="172">
        <v>3.5568386999999999E-9</v>
      </c>
      <c r="BY989" s="172">
        <v>4.4307110999999998E-6</v>
      </c>
      <c r="BZ989" s="172">
        <v>5.9511930999999998E-8</v>
      </c>
      <c r="CA989" s="172">
        <v>7.6671647999999997E-9</v>
      </c>
      <c r="CB989" s="172">
        <v>9.0326304000000002E-8</v>
      </c>
      <c r="CC989" s="172">
        <v>7.6912450999999996E-10</v>
      </c>
      <c r="CD989" s="172">
        <v>7.1625588000000002E-9</v>
      </c>
      <c r="CE989" s="69">
        <v>0</v>
      </c>
      <c r="CF989" s="69">
        <v>0</v>
      </c>
      <c r="CG989" s="69">
        <v>0</v>
      </c>
      <c r="CH989" s="172">
        <v>8.5580327999999996E-7</v>
      </c>
      <c r="CI989" s="172">
        <v>5.5898156000000001E-6</v>
      </c>
      <c r="CJ989" s="172">
        <v>1.2556228E-8</v>
      </c>
      <c r="CK989" s="69">
        <v>0</v>
      </c>
      <c r="CM989" s="198">
        <v>0</v>
      </c>
      <c r="CN989" s="198">
        <v>0.41305695999999997</v>
      </c>
      <c r="CO989" s="198">
        <v>2.0302714999999999E-3</v>
      </c>
      <c r="CP989" s="198">
        <v>2.9101772000000002E-4</v>
      </c>
      <c r="CQ989" s="197">
        <v>4.5964274000000004E-13</v>
      </c>
      <c r="CR989" s="197">
        <v>5.5666996999999998E-11</v>
      </c>
      <c r="CS989" s="197">
        <v>1.6868171E-5</v>
      </c>
      <c r="CT989" s="197">
        <v>7.6070592999999997E-5</v>
      </c>
      <c r="CU989" s="197">
        <v>4.7387146E-7</v>
      </c>
      <c r="CV989" s="197">
        <v>2.1848363000000001E-5</v>
      </c>
      <c r="CX989" s="166"/>
    </row>
    <row r="990" spans="1:103" ht="14.4">
      <c r="A990" t="s">
        <v>2654</v>
      </c>
      <c r="B990" s="85" t="s">
        <v>749</v>
      </c>
      <c r="C990" s="113" t="str">
        <f t="shared" si="554"/>
        <v>A.130.03.096</v>
      </c>
      <c r="D990" s="9" t="s">
        <v>249</v>
      </c>
      <c r="E990" s="112" t="s">
        <v>362</v>
      </c>
      <c r="F990" s="115" t="str">
        <f t="shared" si="555"/>
        <v xml:space="preserve"> rPVC - mechanical recycled in China - ex transport</v>
      </c>
      <c r="G990" s="143">
        <f t="shared" si="556"/>
        <v>0.52480917999999999</v>
      </c>
      <c r="I990" s="118">
        <f t="shared" si="557"/>
        <v>9.4786837287322998E-2</v>
      </c>
      <c r="K990" s="161">
        <f t="shared" si="558"/>
        <v>1.046872337636E-2</v>
      </c>
      <c r="L990" s="161">
        <f t="shared" si="559"/>
        <v>4.7898017849629998E-3</v>
      </c>
      <c r="M990" s="162">
        <f t="shared" si="560"/>
        <v>8.0693512599999998E-4</v>
      </c>
      <c r="N990" s="161">
        <v>7.8721376999999995E-2</v>
      </c>
      <c r="O990" s="132">
        <v>3.3425671999999999E-3</v>
      </c>
      <c r="P990" s="132">
        <v>1.4231917000000001E-3</v>
      </c>
      <c r="Q990" s="132">
        <v>4.0296810999999998E-3</v>
      </c>
      <c r="R990" s="132">
        <v>6.4353730000000003E-3</v>
      </c>
      <c r="S990" s="164">
        <v>7.9189896000000003E-7</v>
      </c>
      <c r="T990" s="164">
        <v>2.8773773999999999E-6</v>
      </c>
      <c r="U990" s="164">
        <v>2.4024416E-5</v>
      </c>
      <c r="V990" s="164">
        <v>2.8079366000000001E-5</v>
      </c>
      <c r="W990" s="132">
        <v>0</v>
      </c>
      <c r="X990" s="132">
        <v>2.6360575999999998E-4</v>
      </c>
      <c r="Y990" s="164">
        <v>1.8468963E-8</v>
      </c>
      <c r="Z990" s="132">
        <v>5.1524999999999997E-4</v>
      </c>
      <c r="AA990" s="132">
        <v>0</v>
      </c>
      <c r="AC990" s="118">
        <f t="shared" si="541"/>
        <v>7.8721376999999995E-2</v>
      </c>
      <c r="AD990" s="118">
        <f t="shared" si="542"/>
        <v>1.5258506692359999E-2</v>
      </c>
      <c r="AE990" s="118">
        <f t="shared" si="543"/>
        <v>5.3050333160000003E-3</v>
      </c>
      <c r="AF990" s="118">
        <f t="shared" si="544"/>
        <v>4.7898017849629998E-3</v>
      </c>
      <c r="AG990" s="118">
        <f t="shared" si="545"/>
        <v>2.9168512600000001E-4</v>
      </c>
      <c r="AI990" s="69">
        <v>6.4000330999999999</v>
      </c>
      <c r="AJ990" s="69">
        <v>6.1312163000000002</v>
      </c>
      <c r="AK990" s="69">
        <v>3.2750955999999998E-2</v>
      </c>
      <c r="AL990" s="69">
        <v>0</v>
      </c>
      <c r="AM990" s="69">
        <v>0.11226273000000001</v>
      </c>
      <c r="AN990" s="69">
        <v>0.12369036</v>
      </c>
      <c r="AO990" s="69">
        <v>1.1277614E-4</v>
      </c>
      <c r="AQ990" s="116">
        <v>1.0003279E-2</v>
      </c>
      <c r="AR990" s="116">
        <v>9.3337659000000007E-3</v>
      </c>
      <c r="AS990" s="116">
        <v>4.2967990000000001E-4</v>
      </c>
      <c r="AT990" s="116">
        <v>2.3983307E-4</v>
      </c>
      <c r="AU990" s="150">
        <f t="shared" si="546"/>
        <v>5.5957828995260017E-7</v>
      </c>
      <c r="AV990" s="150">
        <f t="shared" si="547"/>
        <v>1.589052901764695E-9</v>
      </c>
      <c r="AW990" s="163">
        <f t="shared" si="548"/>
        <v>3.3590066524530005E-2</v>
      </c>
      <c r="AX990" s="196">
        <v>4.8709532000000003E-7</v>
      </c>
      <c r="AY990" s="196">
        <v>1.469687E-9</v>
      </c>
      <c r="AZ990" s="196">
        <v>4.0153829000000003E-14</v>
      </c>
      <c r="BA990" s="108">
        <v>0</v>
      </c>
      <c r="BB990" s="108">
        <v>0</v>
      </c>
      <c r="BC990" s="196">
        <v>2.1117164999999999E-10</v>
      </c>
      <c r="BD990" s="196">
        <v>7.2267491000000002E-8</v>
      </c>
      <c r="BE990" s="196">
        <v>3.7293745999999999E-11</v>
      </c>
      <c r="BF990" s="196">
        <v>8.1266349E-11</v>
      </c>
      <c r="BG990" s="196">
        <v>7.6026000000000003E-13</v>
      </c>
      <c r="BH990" s="196">
        <v>3.6561999999999997E-15</v>
      </c>
      <c r="BI990" s="196">
        <v>1.5640051E-15</v>
      </c>
      <c r="BJ990" s="196">
        <v>1.4424830000000001E-16</v>
      </c>
      <c r="BK990" s="196">
        <v>2.8482295000000002E-17</v>
      </c>
      <c r="BL990" s="196">
        <v>1.723665E-13</v>
      </c>
      <c r="BM990" s="196">
        <v>4.1349360999999999E-12</v>
      </c>
      <c r="BN990" s="108">
        <v>0</v>
      </c>
      <c r="BO990" s="196">
        <v>6.0852453000000002E-7</v>
      </c>
      <c r="BP990" s="108">
        <v>3.3589458000000003E-2</v>
      </c>
      <c r="BQ990" s="108">
        <v>0</v>
      </c>
      <c r="BR990" s="108">
        <v>0</v>
      </c>
      <c r="BS990" s="108">
        <v>0</v>
      </c>
      <c r="BU990" s="172">
        <v>2.9773814000000001E-5</v>
      </c>
      <c r="BV990" s="172">
        <v>6.0172339000000003E-7</v>
      </c>
      <c r="BW990" s="172">
        <v>1.4633072000000001E-5</v>
      </c>
      <c r="BX990" s="172">
        <v>4.3297235000000001E-9</v>
      </c>
      <c r="BY990" s="172">
        <v>6.2445987000000003E-6</v>
      </c>
      <c r="BZ990" s="172">
        <v>8.1503166999999996E-8</v>
      </c>
      <c r="CA990" s="172">
        <v>5.4018660999999997E-9</v>
      </c>
      <c r="CB990" s="172">
        <v>1.2370427000000001E-7</v>
      </c>
      <c r="CC990" s="172">
        <v>1.2218092000000001E-9</v>
      </c>
      <c r="CD990" s="172">
        <v>7.3505247999999998E-9</v>
      </c>
      <c r="CE990" s="69">
        <v>0</v>
      </c>
      <c r="CF990" s="69">
        <v>0</v>
      </c>
      <c r="CG990" s="69">
        <v>0</v>
      </c>
      <c r="CH990" s="172">
        <v>8.0194052000000003E-7</v>
      </c>
      <c r="CI990" s="172">
        <v>7.2557412000000002E-6</v>
      </c>
      <c r="CJ990" s="172">
        <v>1.3226239000000001E-8</v>
      </c>
      <c r="CK990" s="69">
        <v>0</v>
      </c>
      <c r="CM990" s="198">
        <v>0</v>
      </c>
      <c r="CN990" s="198">
        <v>0.52474869000000002</v>
      </c>
      <c r="CO990" s="198">
        <v>2.6766863999999999E-3</v>
      </c>
      <c r="CP990" s="198">
        <v>4.3038320999999998E-4</v>
      </c>
      <c r="CQ990" s="197">
        <v>7.3017532000000001E-13</v>
      </c>
      <c r="CR990" s="197">
        <v>8.8431001000000001E-11</v>
      </c>
      <c r="CS990" s="197">
        <v>2.4545270000000002E-5</v>
      </c>
      <c r="CT990" s="198">
        <v>1.2084356999999999E-4</v>
      </c>
      <c r="CU990" s="197">
        <v>5.0989024000000005E-7</v>
      </c>
      <c r="CV990" s="197">
        <v>2.9911633E-5</v>
      </c>
      <c r="CX990" s="166"/>
    </row>
    <row r="991" spans="1:103" ht="14.4">
      <c r="A991" t="s">
        <v>2655</v>
      </c>
      <c r="B991" s="85" t="s">
        <v>749</v>
      </c>
      <c r="C991" s="113" t="str">
        <f t="shared" si="554"/>
        <v>A.130.03.101</v>
      </c>
      <c r="D991" s="9" t="s">
        <v>249</v>
      </c>
      <c r="E991" s="112" t="s">
        <v>362</v>
      </c>
      <c r="F991" s="115" t="str">
        <f t="shared" si="555"/>
        <v>average rPET/rPE/rPP - mechanical recycled in EU - ex transport</v>
      </c>
      <c r="G991" s="143">
        <f t="shared" si="556"/>
        <v>0.27919624666666665</v>
      </c>
      <c r="I991" s="118">
        <f t="shared" si="557"/>
        <v>6.0320400704339E-2</v>
      </c>
      <c r="K991" s="161">
        <f t="shared" si="558"/>
        <v>8.2298071668400006E-3</v>
      </c>
      <c r="L991" s="161">
        <f t="shared" si="559"/>
        <v>4.5081221584990002E-3</v>
      </c>
      <c r="M991" s="162">
        <f t="shared" si="560"/>
        <v>5.7030343790000007E-3</v>
      </c>
      <c r="N991" s="161">
        <v>4.1879436999999999E-2</v>
      </c>
      <c r="O991" s="132">
        <v>3.060363E-3</v>
      </c>
      <c r="P991" s="132">
        <v>1.428522E-3</v>
      </c>
      <c r="Q991" s="132">
        <v>2.9617900000000002E-3</v>
      </c>
      <c r="R991" s="132">
        <v>5.2650813999999997E-3</v>
      </c>
      <c r="S991" s="164">
        <v>6.3357614000000001E-7</v>
      </c>
      <c r="T991" s="164">
        <v>2.3021906999999999E-6</v>
      </c>
      <c r="U991" s="164">
        <v>1.9222382000000002E-5</v>
      </c>
      <c r="V991" s="164">
        <v>9.3645628999999996E-5</v>
      </c>
      <c r="W991" s="132">
        <v>0</v>
      </c>
      <c r="X991" s="132">
        <v>5.5153499E-3</v>
      </c>
      <c r="Y991" s="164">
        <v>1.4776499E-8</v>
      </c>
      <c r="Z991" s="164">
        <v>9.4038850000000002E-5</v>
      </c>
      <c r="AA991" s="132">
        <v>0</v>
      </c>
      <c r="AC991" s="118">
        <f t="shared" si="541"/>
        <v>4.1879436999999999E-2</v>
      </c>
      <c r="AD991" s="118">
        <f t="shared" si="542"/>
        <v>1.2737914548840001E-2</v>
      </c>
      <c r="AE991" s="118">
        <f t="shared" si="543"/>
        <v>4.6021462320000005E-3</v>
      </c>
      <c r="AF991" s="118">
        <f t="shared" si="544"/>
        <v>4.5081221584990002E-3</v>
      </c>
      <c r="AG991" s="118">
        <f t="shared" si="545"/>
        <v>5.6089955290000004E-3</v>
      </c>
      <c r="AI991" s="69">
        <v>4.9497948999999997</v>
      </c>
      <c r="AJ991" s="69">
        <v>3.5835477</v>
      </c>
      <c r="AK991" s="69">
        <v>0.68524039000000003</v>
      </c>
      <c r="AL991" s="69">
        <v>0</v>
      </c>
      <c r="AM991" s="69">
        <v>0.21012032999999999</v>
      </c>
      <c r="AN991" s="69">
        <v>0.33948379000000001</v>
      </c>
      <c r="AO991" s="69">
        <v>0.13140271000000001</v>
      </c>
      <c r="AQ991" s="116">
        <v>5.8685446E-3</v>
      </c>
      <c r="AR991" s="116">
        <v>5.4359789999999996E-3</v>
      </c>
      <c r="AS991" s="116">
        <v>2.3985234E-4</v>
      </c>
      <c r="AT991" s="116">
        <v>1.9271324999999999E-4</v>
      </c>
      <c r="AU991" s="150">
        <f t="shared" si="546"/>
        <v>3.2589801418199998E-7</v>
      </c>
      <c r="AV991" s="150">
        <f t="shared" si="547"/>
        <v>8.8702789401200495E-10</v>
      </c>
      <c r="AW991" s="163">
        <f t="shared" si="548"/>
        <v>2.6990651526300001E-2</v>
      </c>
      <c r="AX991" s="196">
        <v>2.5915203999999998E-7</v>
      </c>
      <c r="AY991" s="196">
        <v>7.8192652999999996E-10</v>
      </c>
      <c r="AZ991" s="196">
        <v>2.1363255000000001E-14</v>
      </c>
      <c r="BA991" s="108">
        <v>0</v>
      </c>
      <c r="BB991" s="108">
        <v>0</v>
      </c>
      <c r="BC991" s="196">
        <v>1.7482003E-10</v>
      </c>
      <c r="BD991" s="196">
        <v>6.6567708000000004E-8</v>
      </c>
      <c r="BE991" s="196">
        <v>2.9818424000000002E-11</v>
      </c>
      <c r="BF991" s="196">
        <v>7.4504908999999998E-11</v>
      </c>
      <c r="BG991" s="196">
        <v>7.5204690000000004E-13</v>
      </c>
      <c r="BH991" s="196">
        <v>3.2313434999999999E-15</v>
      </c>
      <c r="BI991" s="196">
        <v>1.2513166E-15</v>
      </c>
      <c r="BJ991" s="196">
        <v>1.1540901999999999E-16</v>
      </c>
      <c r="BK991" s="196">
        <v>2.2787885000000001E-17</v>
      </c>
      <c r="BL991" s="196">
        <v>1.379056E-13</v>
      </c>
      <c r="BM991" s="196">
        <v>3.3082464000000001E-12</v>
      </c>
      <c r="BN991" s="108">
        <v>0</v>
      </c>
      <c r="BO991" s="196">
        <v>1.9235263E-6</v>
      </c>
      <c r="BP991" s="108">
        <v>2.6988728E-2</v>
      </c>
      <c r="BQ991" s="108">
        <v>0</v>
      </c>
      <c r="BR991" s="108">
        <v>0</v>
      </c>
      <c r="BS991" s="108">
        <v>0</v>
      </c>
      <c r="BU991" s="172">
        <v>1.9370312999999999E-5</v>
      </c>
      <c r="BV991" s="172">
        <v>5.5199993000000003E-7</v>
      </c>
      <c r="BW991" s="172">
        <v>7.7847320999999993E-6</v>
      </c>
      <c r="BX991" s="172">
        <v>3.2890062E-9</v>
      </c>
      <c r="BY991" s="172">
        <v>5.1514303999999997E-6</v>
      </c>
      <c r="BZ991" s="172">
        <v>7.5391584000000004E-8</v>
      </c>
      <c r="CA991" s="172">
        <v>7.6479968000000007E-9</v>
      </c>
      <c r="CB991" s="172">
        <v>1.1442819999999999E-7</v>
      </c>
      <c r="CC991" s="172">
        <v>9.7753527999999998E-10</v>
      </c>
      <c r="CD991" s="172">
        <v>5.3465053000000001E-9</v>
      </c>
      <c r="CE991" s="69">
        <v>0</v>
      </c>
      <c r="CF991" s="69">
        <v>0</v>
      </c>
      <c r="CG991" s="69">
        <v>0</v>
      </c>
      <c r="CH991" s="172">
        <v>5.9513561000000003E-7</v>
      </c>
      <c r="CI991" s="172">
        <v>5.0350220000000003E-6</v>
      </c>
      <c r="CJ991" s="172">
        <v>4.4911749000000001E-8</v>
      </c>
      <c r="CK991" s="69">
        <v>0</v>
      </c>
      <c r="CM991" s="198">
        <v>0</v>
      </c>
      <c r="CN991" s="198">
        <v>0.27914784999999998</v>
      </c>
      <c r="CO991" s="198">
        <v>2.5700494000000002E-3</v>
      </c>
      <c r="CP991" s="198">
        <v>3.9496144000000002E-4</v>
      </c>
      <c r="CQ991" s="197">
        <v>5.8419278999999997E-13</v>
      </c>
      <c r="CR991" s="197">
        <v>7.0751162E-11</v>
      </c>
      <c r="CS991" s="197">
        <v>2.2977135E-5</v>
      </c>
      <c r="CT991" s="197">
        <v>9.6683549999999994E-5</v>
      </c>
      <c r="CU991" s="197">
        <v>5.0441986000000003E-7</v>
      </c>
      <c r="CV991" s="197">
        <v>2.7617201E-5</v>
      </c>
      <c r="CX991" s="166"/>
    </row>
    <row r="992" spans="1:103" ht="14.4">
      <c r="A992" t="s">
        <v>2656</v>
      </c>
      <c r="B992" s="85" t="s">
        <v>749</v>
      </c>
      <c r="C992" s="113" t="str">
        <f t="shared" si="554"/>
        <v>A.130.03.102</v>
      </c>
      <c r="D992" s="9" t="s">
        <v>249</v>
      </c>
      <c r="E992" s="112" t="s">
        <v>362</v>
      </c>
      <c r="F992" s="115" t="str">
        <f t="shared" si="555"/>
        <v xml:space="preserve"> rPVC - mechanical recycled in EU - ex transport</v>
      </c>
      <c r="G992" s="143">
        <f t="shared" si="556"/>
        <v>0.33670663333333334</v>
      </c>
      <c r="I992" s="118">
        <f t="shared" si="557"/>
        <v>7.2293573112322998E-2</v>
      </c>
      <c r="K992" s="161">
        <f t="shared" si="558"/>
        <v>1.0554690376360001E-2</v>
      </c>
      <c r="L992" s="161">
        <f t="shared" si="559"/>
        <v>5.3325463849629995E-3</v>
      </c>
      <c r="M992" s="162">
        <f t="shared" si="560"/>
        <v>5.9003413510000007E-3</v>
      </c>
      <c r="N992" s="161">
        <v>5.0505994999999998E-2</v>
      </c>
      <c r="O992" s="132">
        <v>3.6866428999999998E-3</v>
      </c>
      <c r="P992" s="132">
        <v>1.6218605999999999E-3</v>
      </c>
      <c r="Q992" s="132">
        <v>4.0943749999999999E-3</v>
      </c>
      <c r="R992" s="132">
        <v>6.4566461000000004E-3</v>
      </c>
      <c r="S992" s="164">
        <v>7.9189896000000003E-7</v>
      </c>
      <c r="T992" s="164">
        <v>2.8773773999999999E-6</v>
      </c>
      <c r="U992" s="164">
        <v>2.4024416E-5</v>
      </c>
      <c r="V992" s="164">
        <v>9.6897950999999999E-5</v>
      </c>
      <c r="W992" s="132">
        <v>0</v>
      </c>
      <c r="X992" s="132">
        <v>5.6889434000000003E-3</v>
      </c>
      <c r="Y992" s="164">
        <v>1.8468963E-8</v>
      </c>
      <c r="Z992" s="132">
        <v>1.145E-4</v>
      </c>
      <c r="AA992" s="132">
        <v>0</v>
      </c>
      <c r="AC992" s="118">
        <f t="shared" si="541"/>
        <v>5.0505994999999998E-2</v>
      </c>
      <c r="AD992" s="118">
        <f t="shared" si="542"/>
        <v>1.5887218292359999E-2</v>
      </c>
      <c r="AE992" s="118">
        <f t="shared" si="543"/>
        <v>5.4470279159999999E-3</v>
      </c>
      <c r="AF992" s="118">
        <f t="shared" si="544"/>
        <v>5.3325463849630004E-3</v>
      </c>
      <c r="AG992" s="118">
        <f t="shared" si="545"/>
        <v>5.7858413510000007E-3</v>
      </c>
      <c r="AI992" s="69">
        <v>5.7435906000000001</v>
      </c>
      <c r="AJ992" s="69">
        <v>4.3326060000000002</v>
      </c>
      <c r="AK992" s="69">
        <v>0.70680805999999996</v>
      </c>
      <c r="AL992" s="69">
        <v>0</v>
      </c>
      <c r="AM992" s="69">
        <v>0.21760088</v>
      </c>
      <c r="AN992" s="69">
        <v>0.35108510999999998</v>
      </c>
      <c r="AO992" s="69">
        <v>0.13549053999999999</v>
      </c>
      <c r="AQ992" s="116">
        <v>7.0680339999999999E-3</v>
      </c>
      <c r="AR992" s="116">
        <v>6.5442759999999999E-3</v>
      </c>
      <c r="AS992" s="116">
        <v>2.8981481000000002E-4</v>
      </c>
      <c r="AT992" s="116">
        <v>2.3394314999999999E-4</v>
      </c>
      <c r="AU992" s="150">
        <f t="shared" si="546"/>
        <v>3.9234268347259999E-7</v>
      </c>
      <c r="AV992" s="150">
        <f t="shared" si="547"/>
        <v>1.0718003409196952E-9</v>
      </c>
      <c r="AW992" s="163">
        <f t="shared" si="548"/>
        <v>3.2765146523499995E-2</v>
      </c>
      <c r="AX992" s="196">
        <v>3.1253616000000001E-7</v>
      </c>
      <c r="AY992" s="196">
        <v>9.4299986999999999E-10</v>
      </c>
      <c r="AZ992" s="196">
        <v>2.5763984000000001E-14</v>
      </c>
      <c r="BA992" s="108">
        <v>0</v>
      </c>
      <c r="BB992" s="108">
        <v>0</v>
      </c>
      <c r="BC992" s="196">
        <v>2.2079117000000001E-10</v>
      </c>
      <c r="BD992" s="196">
        <v>7.9581424999999996E-8</v>
      </c>
      <c r="BE992" s="196">
        <v>3.8657390999999998E-11</v>
      </c>
      <c r="BF992" s="196">
        <v>8.9351663000000004E-11</v>
      </c>
      <c r="BG992" s="196">
        <v>7.6026000000000003E-13</v>
      </c>
      <c r="BH992" s="196">
        <v>3.6561999999999997E-15</v>
      </c>
      <c r="BI992" s="196">
        <v>1.5640051E-15</v>
      </c>
      <c r="BJ992" s="196">
        <v>1.4424830000000001E-16</v>
      </c>
      <c r="BK992" s="196">
        <v>2.8482295000000002E-17</v>
      </c>
      <c r="BL992" s="196">
        <v>1.723665E-13</v>
      </c>
      <c r="BM992" s="196">
        <v>4.1349360999999999E-12</v>
      </c>
      <c r="BN992" s="108">
        <v>0</v>
      </c>
      <c r="BO992" s="196">
        <v>1.9975235000000001E-6</v>
      </c>
      <c r="BP992" s="108">
        <v>3.2763148999999998E-2</v>
      </c>
      <c r="BQ992" s="108">
        <v>0</v>
      </c>
      <c r="BR992" s="108">
        <v>0</v>
      </c>
      <c r="BS992" s="108">
        <v>0</v>
      </c>
      <c r="BU992" s="172">
        <v>2.3389306999999999E-5</v>
      </c>
      <c r="BV992" s="172">
        <v>6.6063300000000004E-7</v>
      </c>
      <c r="BW992" s="172">
        <v>9.3882743999999999E-6</v>
      </c>
      <c r="BX992" s="172">
        <v>4.3297235000000001E-9</v>
      </c>
      <c r="BY992" s="172">
        <v>6.3075217999999996E-6</v>
      </c>
      <c r="BZ992" s="172">
        <v>8.7730660000000004E-8</v>
      </c>
      <c r="CA992" s="172">
        <v>5.4018660999999997E-9</v>
      </c>
      <c r="CB992" s="172">
        <v>1.3315625999999999E-7</v>
      </c>
      <c r="CC992" s="172">
        <v>1.2218092000000001E-9</v>
      </c>
      <c r="CD992" s="172">
        <v>7.3505247999999998E-9</v>
      </c>
      <c r="CE992" s="69">
        <v>0</v>
      </c>
      <c r="CF992" s="69">
        <v>0</v>
      </c>
      <c r="CG992" s="69">
        <v>0</v>
      </c>
      <c r="CH992" s="172">
        <v>8.1756457000000003E-7</v>
      </c>
      <c r="CI992" s="172">
        <v>5.9297047999999998E-6</v>
      </c>
      <c r="CJ992" s="172">
        <v>4.6417090999999997E-8</v>
      </c>
      <c r="CK992" s="69">
        <v>0</v>
      </c>
      <c r="CM992" s="198">
        <v>0</v>
      </c>
      <c r="CN992" s="198">
        <v>0.33664614999999998</v>
      </c>
      <c r="CO992" s="198">
        <v>2.9387389000000001E-3</v>
      </c>
      <c r="CP992" s="198">
        <v>4.7211657999999998E-4</v>
      </c>
      <c r="CQ992" s="197">
        <v>7.3017532000000001E-13</v>
      </c>
      <c r="CR992" s="197">
        <v>8.8431001000000001E-11</v>
      </c>
      <c r="CS992" s="197">
        <v>2.7250290000000002E-5</v>
      </c>
      <c r="CT992" s="198">
        <v>1.2084356999999999E-4</v>
      </c>
      <c r="CU992" s="197">
        <v>5.0989024000000005E-7</v>
      </c>
      <c r="CV992" s="197">
        <v>3.2101679000000001E-5</v>
      </c>
      <c r="CX992" s="166"/>
    </row>
    <row r="993" spans="1:102" ht="14.4">
      <c r="A993" t="s">
        <v>750</v>
      </c>
      <c r="B993" s="85" t="s">
        <v>749</v>
      </c>
      <c r="C993" s="113" t="str">
        <f t="shared" si="554"/>
        <v>A.130.03.103</v>
      </c>
      <c r="D993" s="9" t="s">
        <v>249</v>
      </c>
      <c r="E993" s="112" t="s">
        <v>362</v>
      </c>
      <c r="F993" s="115" t="str">
        <f t="shared" si="555"/>
        <v>ABS (Acrylonitrile butadiene styrene) chemical upcycled</v>
      </c>
      <c r="G993" s="143">
        <f t="shared" si="556"/>
        <v>2.485141</v>
      </c>
      <c r="I993" s="118">
        <f t="shared" si="557"/>
        <v>0.53718232773813068</v>
      </c>
      <c r="K993" s="161">
        <f t="shared" si="558"/>
        <v>4.4568463459999999E-2</v>
      </c>
      <c r="L993" s="161">
        <f t="shared" si="559"/>
        <v>0.12132954162000001</v>
      </c>
      <c r="M993" s="162">
        <f t="shared" si="560"/>
        <v>-1.4868273418693668E-3</v>
      </c>
      <c r="N993" s="161">
        <v>0.37277115</v>
      </c>
      <c r="O993" s="132">
        <v>2.6028516000000002E-2</v>
      </c>
      <c r="P993" s="132">
        <v>-4.0877396000000002E-3</v>
      </c>
      <c r="Q993" s="132">
        <v>2.8302475000000001E-2</v>
      </c>
      <c r="R993" s="132">
        <v>6.7528210999999996E-3</v>
      </c>
      <c r="S993" s="132">
        <v>8.8994615999999998E-4</v>
      </c>
      <c r="T993" s="132">
        <v>8.6232211999999996E-3</v>
      </c>
      <c r="U993" s="132">
        <v>9.7596585999999999E-2</v>
      </c>
      <c r="V993" s="164">
        <v>-8.6462264999999998E-5</v>
      </c>
      <c r="W993" s="132">
        <v>1.3603355E-3</v>
      </c>
      <c r="X993" s="132">
        <v>3.7728263000000001E-3</v>
      </c>
      <c r="Y993" s="132">
        <v>4.3184372E-4</v>
      </c>
      <c r="Z993" s="132">
        <v>-5.1731913999999999E-3</v>
      </c>
      <c r="AA993" s="164">
        <v>2.3130632999999999E-11</v>
      </c>
      <c r="AC993" s="118">
        <f t="shared" si="541"/>
        <v>0.37277115</v>
      </c>
      <c r="AD993" s="118">
        <f t="shared" si="542"/>
        <v>0.16410582586</v>
      </c>
      <c r="AE993" s="118">
        <f t="shared" si="543"/>
        <v>0.114364171</v>
      </c>
      <c r="AF993" s="118">
        <f t="shared" si="544"/>
        <v>0.12132954162000001</v>
      </c>
      <c r="AG993" s="118">
        <f t="shared" si="545"/>
        <v>3.6863640581306328E-3</v>
      </c>
      <c r="AI993" s="69">
        <v>45.722203999999998</v>
      </c>
      <c r="AJ993" s="69">
        <v>46.081949000000002</v>
      </c>
      <c r="AK993" s="69">
        <v>-0.32333959000000001</v>
      </c>
      <c r="AL993" s="69">
        <v>0</v>
      </c>
      <c r="AM993" s="69">
        <v>2.7763449999999999E-3</v>
      </c>
      <c r="AN993" s="69">
        <v>2.1414391000000001E-2</v>
      </c>
      <c r="AO993" s="69">
        <v>-6.0595515000000003E-2</v>
      </c>
      <c r="AQ993" s="116">
        <v>5.3556444000000002E-2</v>
      </c>
      <c r="AR993" s="116">
        <v>4.8210320000000001E-2</v>
      </c>
      <c r="AS993" s="116">
        <v>2.0856111999999999E-3</v>
      </c>
      <c r="AT993" s="116">
        <v>3.2605129E-3</v>
      </c>
      <c r="AU993" s="150">
        <f t="shared" si="546"/>
        <v>2.8903069259630486E-6</v>
      </c>
      <c r="AV993" s="150">
        <f t="shared" si="547"/>
        <v>7.7130590827905785E-9</v>
      </c>
      <c r="AW993" s="163">
        <f t="shared" si="548"/>
        <v>0.45665446906509999</v>
      </c>
      <c r="AX993" s="196">
        <v>2.3081317000000002E-6</v>
      </c>
      <c r="AY993" s="196">
        <v>6.9642654999999998E-9</v>
      </c>
      <c r="AZ993" s="196">
        <v>1.9027051999999999E-13</v>
      </c>
      <c r="BA993" s="196">
        <v>1.1282680000000001E-14</v>
      </c>
      <c r="BB993" s="196">
        <v>3.2003684999999999E-15</v>
      </c>
      <c r="BC993" s="196">
        <v>8.4343608999999999E-10</v>
      </c>
      <c r="BD993" s="196">
        <v>5.6450352000000002E-7</v>
      </c>
      <c r="BE993" s="196">
        <v>1.8334091000000001E-10</v>
      </c>
      <c r="BF993" s="196">
        <v>5.58864E-10</v>
      </c>
      <c r="BG993" s="196">
        <v>1.3186785E-14</v>
      </c>
      <c r="BH993" s="196">
        <v>3.9621393000000002E-16</v>
      </c>
      <c r="BI993" s="196">
        <v>4.9093597000000002E-12</v>
      </c>
      <c r="BJ993" s="196">
        <v>5.8612388999999997E-13</v>
      </c>
      <c r="BK993" s="196">
        <v>1.1170086E-13</v>
      </c>
      <c r="BL993" s="196">
        <v>4.0767738999999999E-10</v>
      </c>
      <c r="BM993" s="196">
        <v>1.6292706000000001E-8</v>
      </c>
      <c r="BN993" s="196">
        <v>3.1248329E-20</v>
      </c>
      <c r="BO993" s="196">
        <v>-7.4509349000000001E-6</v>
      </c>
      <c r="BP993" s="108">
        <v>0.45666192</v>
      </c>
      <c r="BQ993" s="196">
        <v>1.2787200000000001E-10</v>
      </c>
      <c r="BR993" s="196">
        <v>7.7760000000000004E-13</v>
      </c>
      <c r="BS993" s="196">
        <v>3.4790400000000002E-17</v>
      </c>
      <c r="BU993" s="69">
        <v>1.6490084999999999E-4</v>
      </c>
      <c r="BV993" s="172">
        <v>3.8873692000000003E-6</v>
      </c>
      <c r="BW993" s="172">
        <v>6.9292325999999998E-5</v>
      </c>
      <c r="BX993" s="172">
        <v>1.1447012E-5</v>
      </c>
      <c r="BY993" s="172">
        <v>7.9634034000000003E-6</v>
      </c>
      <c r="BZ993" s="172">
        <v>6.7604170999999999E-8</v>
      </c>
      <c r="CA993" s="172">
        <v>2.8869997000000002E-10</v>
      </c>
      <c r="CB993" s="172">
        <v>1.0274886999999999E-7</v>
      </c>
      <c r="CC993" s="172">
        <v>1.7183708000000001E-6</v>
      </c>
      <c r="CD993" s="172">
        <v>9.0993066000000005E-6</v>
      </c>
      <c r="CE993" s="172">
        <v>9.0748694000000005E-12</v>
      </c>
      <c r="CF993" s="172">
        <v>6.9101693999999999E-17</v>
      </c>
      <c r="CG993" s="172">
        <v>5.9332215999999995E-13</v>
      </c>
      <c r="CH993" s="172">
        <v>5.6563506000000001E-6</v>
      </c>
      <c r="CI993" s="172">
        <v>5.5634438999999997E-5</v>
      </c>
      <c r="CJ993" s="172">
        <v>1.3267501E-8</v>
      </c>
      <c r="CK993" s="172">
        <v>1.8356957E-8</v>
      </c>
      <c r="CM993" s="197">
        <v>6.9987434000000003E-13</v>
      </c>
      <c r="CN993" s="198">
        <v>2.4835364000000002</v>
      </c>
      <c r="CO993" s="198">
        <v>2.8267146999999999E-3</v>
      </c>
      <c r="CP993" s="198">
        <v>2.6751404E-3</v>
      </c>
      <c r="CQ993" s="197">
        <v>2.2956035000000001E-9</v>
      </c>
      <c r="CR993" s="197">
        <v>2.8246651000000001E-7</v>
      </c>
      <c r="CS993" s="198">
        <v>2.9345422E-4</v>
      </c>
      <c r="CT993" s="198">
        <v>0.49001307</v>
      </c>
      <c r="CU993" s="197">
        <v>8.7715933000000001E-9</v>
      </c>
      <c r="CV993" s="197">
        <v>2.3937616999999999E-5</v>
      </c>
      <c r="CX993" s="166"/>
    </row>
    <row r="994" spans="1:102" ht="14.4">
      <c r="A994" t="s">
        <v>1742</v>
      </c>
      <c r="B994" s="85" t="s">
        <v>749</v>
      </c>
      <c r="C994" s="113" t="str">
        <f t="shared" si="554"/>
        <v>A.130.03.104</v>
      </c>
      <c r="D994" s="9" t="s">
        <v>249</v>
      </c>
      <c r="E994" s="112" t="s">
        <v>362</v>
      </c>
      <c r="F994" s="115" t="str">
        <f t="shared" si="555"/>
        <v>CA (Cellelose Acetate tetra) chemical upcycled</v>
      </c>
      <c r="G994" s="143">
        <f t="shared" si="556"/>
        <v>6.2557072666666667</v>
      </c>
      <c r="I994" s="118">
        <f t="shared" si="557"/>
        <v>1.12123272951</v>
      </c>
      <c r="K994" s="161">
        <f t="shared" si="558"/>
        <v>2.4124115520000003E-2</v>
      </c>
      <c r="L994" s="161">
        <f t="shared" si="559"/>
        <v>9.4962549999999993E-2</v>
      </c>
      <c r="M994" s="162">
        <f t="shared" si="560"/>
        <v>6.3789973989999998E-2</v>
      </c>
      <c r="N994" s="161">
        <v>0.93835608999999998</v>
      </c>
      <c r="O994" s="132">
        <v>5.5574489999999997E-2</v>
      </c>
      <c r="P994" s="132">
        <v>3.6878638999999998E-2</v>
      </c>
      <c r="Q994" s="132">
        <v>2.0202713000000001E-2</v>
      </c>
      <c r="R994" s="132">
        <v>2.9025433000000002E-3</v>
      </c>
      <c r="S994" s="132">
        <v>1.1023253999999999E-4</v>
      </c>
      <c r="T994" s="132">
        <v>9.0862668000000005E-4</v>
      </c>
      <c r="U994" s="132">
        <v>2.0199486999999999E-3</v>
      </c>
      <c r="V994" s="132">
        <v>9.0292639000000004E-4</v>
      </c>
      <c r="W994" s="132">
        <v>2.7254942000000002E-4</v>
      </c>
      <c r="X994" s="132">
        <v>4.8191150000000002E-2</v>
      </c>
      <c r="Y994" s="132">
        <v>2.1692287999999999E-4</v>
      </c>
      <c r="Z994" s="132">
        <v>1.4313279999999999E-2</v>
      </c>
      <c r="AA994" s="132">
        <v>3.8261760000000001E-4</v>
      </c>
      <c r="AC994" s="118">
        <f t="shared" si="541"/>
        <v>0.93835608999999998</v>
      </c>
      <c r="AD994" s="118">
        <f t="shared" si="542"/>
        <v>0.11859719321999999</v>
      </c>
      <c r="AE994" s="118">
        <f t="shared" si="543"/>
        <v>0.10878635769999999</v>
      </c>
      <c r="AF994" s="118">
        <f t="shared" si="544"/>
        <v>9.4962549999999993E-2</v>
      </c>
      <c r="AG994" s="118">
        <f t="shared" si="545"/>
        <v>4.9476693990000008E-2</v>
      </c>
      <c r="AI994" s="69">
        <v>150.81981999999999</v>
      </c>
      <c r="AJ994" s="69">
        <v>144.61877999999999</v>
      </c>
      <c r="AK994" s="69">
        <v>2.9218324</v>
      </c>
      <c r="AL994" s="69">
        <v>0</v>
      </c>
      <c r="AM994" s="69">
        <v>0.70477087999999999</v>
      </c>
      <c r="AN994" s="69">
        <v>1.8407551</v>
      </c>
      <c r="AO994" s="69">
        <v>0.73368129000000004</v>
      </c>
      <c r="AQ994" s="116">
        <v>0.13179251</v>
      </c>
      <c r="AR994" s="116">
        <v>0.11834145</v>
      </c>
      <c r="AS994" s="116">
        <v>5.2495010000000002E-3</v>
      </c>
      <c r="AT994" s="116">
        <v>8.2015614999999993E-3</v>
      </c>
      <c r="AU994" s="150">
        <f t="shared" si="546"/>
        <v>7.0948111372675873E-6</v>
      </c>
      <c r="AV994" s="150">
        <f t="shared" si="547"/>
        <v>1.9413835397478795E-8</v>
      </c>
      <c r="AW994" s="163">
        <f t="shared" si="548"/>
        <v>1.14867803943</v>
      </c>
      <c r="AX994" s="196">
        <v>5.8088419000000001E-6</v>
      </c>
      <c r="AY994" s="196">
        <v>1.7526817E-8</v>
      </c>
      <c r="AZ994" s="196">
        <v>4.7885183000000001E-13</v>
      </c>
      <c r="BA994" s="196">
        <v>1.7299768999999999E-13</v>
      </c>
      <c r="BB994" s="196">
        <v>6.3089701E-16</v>
      </c>
      <c r="BC994" s="196">
        <v>2.1908093E-9</v>
      </c>
      <c r="BD994" s="196">
        <v>1.2773287999999999E-6</v>
      </c>
      <c r="BE994" s="196">
        <v>3.2538169999999999E-10</v>
      </c>
      <c r="BF994" s="196">
        <v>1.5532186999999999E-9</v>
      </c>
      <c r="BG994" s="196">
        <v>3.0129489000000002E-12</v>
      </c>
      <c r="BH994" s="196">
        <v>1.9081919000000001E-14</v>
      </c>
      <c r="BI994" s="196">
        <v>2.2587070000000001E-12</v>
      </c>
      <c r="BJ994" s="196">
        <v>2.3502188999999998E-12</v>
      </c>
      <c r="BK994" s="196">
        <v>2.8822708999999998E-13</v>
      </c>
      <c r="BL994" s="196">
        <v>1.8400239000000001E-11</v>
      </c>
      <c r="BM994" s="196">
        <v>6.4310540999999997E-9</v>
      </c>
      <c r="BN994" s="196">
        <v>9.9618397999999994E-15</v>
      </c>
      <c r="BO994" s="196">
        <v>2.8539429999999999E-5</v>
      </c>
      <c r="BP994" s="108">
        <v>1.1486495000000001</v>
      </c>
      <c r="BQ994" s="108">
        <v>0</v>
      </c>
      <c r="BR994" s="108">
        <v>0</v>
      </c>
      <c r="BS994" s="108">
        <v>0</v>
      </c>
      <c r="BU994" s="69">
        <v>3.8015658E-4</v>
      </c>
      <c r="BV994" s="172">
        <v>1.1624289E-5</v>
      </c>
      <c r="BW994" s="69">
        <v>1.7442571999999999E-4</v>
      </c>
      <c r="BX994" s="172">
        <v>2.6252533000000001E-7</v>
      </c>
      <c r="BY994" s="172">
        <v>1.1057709E-5</v>
      </c>
      <c r="BZ994" s="172">
        <v>1.4339578E-6</v>
      </c>
      <c r="CA994" s="172">
        <v>5.7769259999999997E-11</v>
      </c>
      <c r="CB994" s="172">
        <v>3.4001787999999998E-6</v>
      </c>
      <c r="CC994" s="172">
        <v>1.9043215999999999E-7</v>
      </c>
      <c r="CD994" s="172">
        <v>6.5923787000000002E-7</v>
      </c>
      <c r="CE994" s="172">
        <v>1.7889526999999999E-12</v>
      </c>
      <c r="CF994" s="172">
        <v>2.2029338E-11</v>
      </c>
      <c r="CG994" s="172">
        <v>3.2503192999999998E-10</v>
      </c>
      <c r="CH994" s="172">
        <v>4.3879511000000002E-6</v>
      </c>
      <c r="CI994" s="69">
        <v>1.7247310999999999E-4</v>
      </c>
      <c r="CJ994" s="172">
        <v>2.4106211999999998E-7</v>
      </c>
      <c r="CK994" s="69">
        <v>0</v>
      </c>
      <c r="CM994" s="197">
        <v>2.7405665E-10</v>
      </c>
      <c r="CN994" s="198">
        <v>6.2527448999999997</v>
      </c>
      <c r="CO994" s="198">
        <v>4.6942917000000001E-2</v>
      </c>
      <c r="CP994" s="198">
        <v>8.0399114000000004E-3</v>
      </c>
      <c r="CQ994" s="197">
        <v>7.0287457999999996E-9</v>
      </c>
      <c r="CR994" s="197">
        <v>3.0131964000000003E-8</v>
      </c>
      <c r="CS994" s="198">
        <v>4.4714024999999998E-4</v>
      </c>
      <c r="CT994" s="198">
        <v>1.1219949</v>
      </c>
      <c r="CU994" s="197">
        <v>2.0203542000000001E-6</v>
      </c>
      <c r="CV994" s="198">
        <v>7.6360046000000003E-4</v>
      </c>
      <c r="CX994" s="166"/>
    </row>
    <row r="995" spans="1:102" ht="14.4">
      <c r="A995" t="s">
        <v>2657</v>
      </c>
      <c r="B995" s="85" t="s">
        <v>749</v>
      </c>
      <c r="C995" s="113" t="str">
        <f t="shared" si="554"/>
        <v>A.130.03.105</v>
      </c>
      <c r="D995" s="9" t="s">
        <v>249</v>
      </c>
      <c r="E995" s="112" t="s">
        <v>362</v>
      </c>
      <c r="F995" s="115" t="str">
        <f t="shared" si="555"/>
        <v>EVA (Ethylene vinyl acetate) chemical upcycled</v>
      </c>
      <c r="G995" s="143">
        <f t="shared" si="556"/>
        <v>2.5589165333333335</v>
      </c>
      <c r="I995" s="118">
        <f t="shared" si="557"/>
        <v>0.56161582733000004</v>
      </c>
      <c r="K995" s="161">
        <f t="shared" si="558"/>
        <v>6.760315955E-2</v>
      </c>
      <c r="L995" s="161">
        <f t="shared" si="559"/>
        <v>9.2121018479999983E-2</v>
      </c>
      <c r="M995" s="162">
        <f t="shared" si="560"/>
        <v>1.8054169299999999E-2</v>
      </c>
      <c r="N995" s="161">
        <v>0.38383748000000001</v>
      </c>
      <c r="O995" s="132">
        <v>4.5012709999999997E-2</v>
      </c>
      <c r="P995" s="132">
        <v>4.5634218999999997E-2</v>
      </c>
      <c r="Q995" s="132">
        <v>6.5543448000000004E-2</v>
      </c>
      <c r="R995" s="132">
        <v>1.2887999000000001E-3</v>
      </c>
      <c r="S995" s="132">
        <v>1.1086542000000001E-4</v>
      </c>
      <c r="T995" s="132">
        <v>6.6004623000000002E-4</v>
      </c>
      <c r="U995" s="132">
        <v>-5.3602824000000004E-4</v>
      </c>
      <c r="V995" s="132">
        <v>1.0198002E-3</v>
      </c>
      <c r="W995" s="132">
        <v>1.5787336999999999E-3</v>
      </c>
      <c r="X995" s="132">
        <v>5.7396710999999996E-3</v>
      </c>
      <c r="Y995" s="132">
        <v>4.3138402000000002E-4</v>
      </c>
      <c r="Z995" s="132">
        <v>4.938418E-3</v>
      </c>
      <c r="AA995" s="132">
        <v>6.3562799999999997E-3</v>
      </c>
      <c r="AC995" s="118">
        <f t="shared" si="541"/>
        <v>0.38383748000000001</v>
      </c>
      <c r="AD995" s="118">
        <f t="shared" si="542"/>
        <v>0.15771406030999996</v>
      </c>
      <c r="AE995" s="118">
        <f t="shared" si="543"/>
        <v>9.5049318759999987E-2</v>
      </c>
      <c r="AF995" s="118">
        <f t="shared" si="544"/>
        <v>9.2121018479999997E-2</v>
      </c>
      <c r="AG995" s="118">
        <f t="shared" si="545"/>
        <v>1.3115751299999999E-2</v>
      </c>
      <c r="AI995" s="69">
        <v>55.741846000000002</v>
      </c>
      <c r="AJ995" s="69">
        <v>55.459184</v>
      </c>
      <c r="AK995" s="69">
        <v>-7.8909649999999998E-2</v>
      </c>
      <c r="AL995" s="69">
        <v>0</v>
      </c>
      <c r="AM995" s="69">
        <v>2.7808084000000002E-3</v>
      </c>
      <c r="AN995" s="69">
        <v>0.40480486999999998</v>
      </c>
      <c r="AO995" s="69">
        <v>-4.6014013999999999E-2</v>
      </c>
      <c r="AQ995" s="116">
        <v>5.8489637999999997E-2</v>
      </c>
      <c r="AR995" s="116">
        <v>5.2564626000000003E-2</v>
      </c>
      <c r="AS995" s="116">
        <v>2.4250456E-3</v>
      </c>
      <c r="AT995" s="116">
        <v>3.4999663999999999E-3</v>
      </c>
      <c r="AU995" s="150">
        <f t="shared" si="546"/>
        <v>3.1513565399270484E-6</v>
      </c>
      <c r="AV995" s="150">
        <f t="shared" si="547"/>
        <v>8.9683637735556759E-9</v>
      </c>
      <c r="AW995" s="163">
        <f t="shared" si="548"/>
        <v>0.49019138237499998</v>
      </c>
      <c r="AX995" s="196">
        <v>2.3889504E-6</v>
      </c>
      <c r="AY995" s="196">
        <v>7.2085967999999999E-9</v>
      </c>
      <c r="AZ995" s="196">
        <v>1.9692564999999999E-13</v>
      </c>
      <c r="BA995" s="196">
        <v>1.1282680000000001E-14</v>
      </c>
      <c r="BB995" s="196">
        <v>3.2003684999999999E-15</v>
      </c>
      <c r="BC995" s="196">
        <v>5.5986075E-9</v>
      </c>
      <c r="BD995" s="196">
        <v>7.5186753000000001E-7</v>
      </c>
      <c r="BE995" s="196">
        <v>8.7189085999999998E-10</v>
      </c>
      <c r="BF995" s="196">
        <v>8.6738461999999996E-10</v>
      </c>
      <c r="BG995" s="196">
        <v>1.9107586999999999E-11</v>
      </c>
      <c r="BH995" s="196">
        <v>3.9621393000000002E-16</v>
      </c>
      <c r="BI995" s="196">
        <v>3.6931677999999998E-13</v>
      </c>
      <c r="BJ995" s="196">
        <v>1.9286610999999999E-15</v>
      </c>
      <c r="BK995" s="196">
        <v>3.7704428999999997E-14</v>
      </c>
      <c r="BL995" s="196">
        <v>4.7215488000000001E-9</v>
      </c>
      <c r="BM995" s="196">
        <v>9.0567143999999996E-11</v>
      </c>
      <c r="BN995" s="196">
        <v>3.1248329E-20</v>
      </c>
      <c r="BO995" s="196">
        <v>5.4142374999999997E-5</v>
      </c>
      <c r="BP995" s="108">
        <v>0.49013723999999997</v>
      </c>
      <c r="BQ995" s="196">
        <v>1.2787200000000001E-10</v>
      </c>
      <c r="BR995" s="196">
        <v>7.7760000000000004E-13</v>
      </c>
      <c r="BS995" s="196">
        <v>3.4790400000000002E-17</v>
      </c>
      <c r="BU995" s="69">
        <v>1.7034325E-4</v>
      </c>
      <c r="BV995" s="172">
        <v>7.5247464999999998E-6</v>
      </c>
      <c r="BW995" s="172">
        <v>7.1349382000000002E-5</v>
      </c>
      <c r="BX995" s="172">
        <v>-4.6552092999999999E-8</v>
      </c>
      <c r="BY995" s="172">
        <v>3.8594545999999997E-6</v>
      </c>
      <c r="BZ995" s="172">
        <v>3.0374905999999999E-6</v>
      </c>
      <c r="CA995" s="172">
        <v>4.9712097000000002E-7</v>
      </c>
      <c r="CB995" s="172">
        <v>4.6103972999999999E-6</v>
      </c>
      <c r="CC995" s="172">
        <v>1.7543057000000001E-7</v>
      </c>
      <c r="CD995" s="172">
        <v>3.8276312000000001E-7</v>
      </c>
      <c r="CE995" s="172">
        <v>9.0748694000000005E-12</v>
      </c>
      <c r="CF995" s="172">
        <v>6.9101693999999999E-17</v>
      </c>
      <c r="CG995" s="172">
        <v>5.9332215999999995E-13</v>
      </c>
      <c r="CH995" s="172">
        <v>1.2741096E-5</v>
      </c>
      <c r="CI995" s="172">
        <v>6.5770597000000002E-5</v>
      </c>
      <c r="CJ995" s="172">
        <v>4.2295861000000001E-7</v>
      </c>
      <c r="CK995" s="172">
        <v>1.8356957E-8</v>
      </c>
      <c r="CM995" s="197">
        <v>6.9987434000000003E-13</v>
      </c>
      <c r="CN995" s="198">
        <v>2.5469903</v>
      </c>
      <c r="CO995" s="198">
        <v>0.12725417</v>
      </c>
      <c r="CP995" s="198">
        <v>5.8547829000000001E-3</v>
      </c>
      <c r="CQ995" s="197">
        <v>4.9951324000000002E-10</v>
      </c>
      <c r="CR995" s="197">
        <v>1.8663893E-8</v>
      </c>
      <c r="CS995" s="198">
        <v>1.5572601999999999E-4</v>
      </c>
      <c r="CT995" s="198">
        <v>-1.7890404999999999E-3</v>
      </c>
      <c r="CU995" s="197">
        <v>1.2690218E-5</v>
      </c>
      <c r="CV995" s="198">
        <v>1.0683686999999999E-3</v>
      </c>
      <c r="CX995" s="166"/>
    </row>
    <row r="996" spans="1:102" ht="14.4">
      <c r="A996" t="s">
        <v>1743</v>
      </c>
      <c r="B996" s="85" t="s">
        <v>749</v>
      </c>
      <c r="C996" s="113" t="str">
        <f t="shared" si="554"/>
        <v>A.130.03.106</v>
      </c>
      <c r="D996" s="9" t="s">
        <v>249</v>
      </c>
      <c r="E996" s="112" t="s">
        <v>362</v>
      </c>
      <c r="F996" s="115" t="str">
        <f t="shared" si="555"/>
        <v>Flexible Polymeer Foam (PE) chemical upcycled</v>
      </c>
      <c r="G996" s="143">
        <f t="shared" si="556"/>
        <v>1.9227543333333335</v>
      </c>
      <c r="I996" s="118">
        <f t="shared" si="557"/>
        <v>0.40174875300313062</v>
      </c>
      <c r="K996" s="161">
        <f t="shared" si="558"/>
        <v>8.0947907479999998E-2</v>
      </c>
      <c r="L996" s="161">
        <f t="shared" si="559"/>
        <v>1.3662467020000001E-2</v>
      </c>
      <c r="M996" s="162">
        <f t="shared" si="560"/>
        <v>1.8725228503130634E-2</v>
      </c>
      <c r="N996" s="161">
        <v>0.28841315000000001</v>
      </c>
      <c r="O996" s="132">
        <v>1.2910427E-2</v>
      </c>
      <c r="P996" s="132">
        <v>-2.9123370000000001E-3</v>
      </c>
      <c r="Q996" s="132">
        <v>7.2813479E-2</v>
      </c>
      <c r="R996" s="132">
        <v>5.8497834999999996E-3</v>
      </c>
      <c r="S996" s="132">
        <v>2.1729257999999999E-4</v>
      </c>
      <c r="T996" s="132">
        <v>2.0673523999999999E-3</v>
      </c>
      <c r="U996" s="132">
        <v>1.8726572000000001E-3</v>
      </c>
      <c r="V996" s="132">
        <v>-1.0388302E-4</v>
      </c>
      <c r="W996" s="132">
        <v>1.3603357999999999E-3</v>
      </c>
      <c r="X996" s="132">
        <v>3.6759764999999998E-3</v>
      </c>
      <c r="Y996" s="132">
        <v>4.3138402000000002E-4</v>
      </c>
      <c r="Z996" s="132">
        <v>1.5153135E-2</v>
      </c>
      <c r="AA996" s="164">
        <v>2.3130632999999999E-11</v>
      </c>
      <c r="AC996" s="118">
        <f t="shared" si="541"/>
        <v>0.28841315000000001</v>
      </c>
      <c r="AD996" s="118">
        <f t="shared" si="542"/>
        <v>9.2818654680000001E-2</v>
      </c>
      <c r="AE996" s="118">
        <f t="shared" si="543"/>
        <v>2.7023882200000002E-2</v>
      </c>
      <c r="AF996" s="118">
        <f t="shared" si="544"/>
        <v>1.3662467019999999E-2</v>
      </c>
      <c r="AG996" s="118">
        <f t="shared" si="545"/>
        <v>3.5720935031306328E-3</v>
      </c>
      <c r="AI996" s="69">
        <v>40.188567999999997</v>
      </c>
      <c r="AJ996" s="69">
        <v>37.981839999999998</v>
      </c>
      <c r="AK996" s="69">
        <v>-0.33537063</v>
      </c>
      <c r="AL996" s="69">
        <v>0</v>
      </c>
      <c r="AM996" s="69">
        <v>2.5869762999999999</v>
      </c>
      <c r="AN996" s="69">
        <v>1.8861198999999999E-2</v>
      </c>
      <c r="AO996" s="69">
        <v>-6.3739527000000004E-2</v>
      </c>
      <c r="AQ996" s="116">
        <v>2.7608097000000002E-2</v>
      </c>
      <c r="AR996" s="116">
        <v>2.353154E-2</v>
      </c>
      <c r="AS996" s="116">
        <v>1.4407414999999999E-3</v>
      </c>
      <c r="AT996" s="116">
        <v>2.6358161000000001E-3</v>
      </c>
      <c r="AU996" s="150">
        <f t="shared" si="546"/>
        <v>1.4107637927990486E-6</v>
      </c>
      <c r="AV996" s="150">
        <f t="shared" si="547"/>
        <v>5.3281861204015781E-9</v>
      </c>
      <c r="AW996" s="163">
        <f t="shared" si="548"/>
        <v>0.36916192749310001</v>
      </c>
      <c r="AX996" s="196">
        <v>1.7844346999999999E-6</v>
      </c>
      <c r="AY996" s="196">
        <v>5.3840748000000003E-9</v>
      </c>
      <c r="AZ996" s="196">
        <v>1.4710042E-13</v>
      </c>
      <c r="BA996" s="196">
        <v>1.1282680000000001E-14</v>
      </c>
      <c r="BB996" s="196">
        <v>3.2003684999999999E-15</v>
      </c>
      <c r="BC996" s="196">
        <v>2.1003307000000001E-9</v>
      </c>
      <c r="BD996" s="196">
        <v>-3.7665553000000002E-7</v>
      </c>
      <c r="BE996" s="196">
        <v>4.6327998999999998E-10</v>
      </c>
      <c r="BF996" s="196">
        <v>-5.2129856999999999E-10</v>
      </c>
      <c r="BG996" s="196">
        <v>1.3186785E-14</v>
      </c>
      <c r="BH996" s="196">
        <v>3.9621393000000002E-16</v>
      </c>
      <c r="BI996" s="196">
        <v>1.1761861E-12</v>
      </c>
      <c r="BJ996" s="196">
        <v>1.1354925E-14</v>
      </c>
      <c r="BK996" s="196">
        <v>4.041136E-15</v>
      </c>
      <c r="BL996" s="196">
        <v>4.8122845999999999E-11</v>
      </c>
      <c r="BM996" s="196">
        <v>7.0828276999999999E-10</v>
      </c>
      <c r="BN996" s="196">
        <v>3.1248329E-20</v>
      </c>
      <c r="BO996" s="196">
        <v>-8.9125069000000007E-6</v>
      </c>
      <c r="BP996" s="108">
        <v>0.36917084</v>
      </c>
      <c r="BQ996" s="196">
        <v>1.2787200000000001E-10</v>
      </c>
      <c r="BR996" s="196">
        <v>7.7760000000000004E-13</v>
      </c>
      <c r="BS996" s="196">
        <v>3.4790400000000002E-17</v>
      </c>
      <c r="BU996" s="69">
        <v>1.1209403E-4</v>
      </c>
      <c r="BV996" s="172">
        <v>-3.5340572999999999E-6</v>
      </c>
      <c r="BW996" s="172">
        <v>5.3611491999999998E-5</v>
      </c>
      <c r="BX996" s="172">
        <v>2.5385476000000002E-7</v>
      </c>
      <c r="BY996" s="172">
        <v>1.0043771E-6</v>
      </c>
      <c r="BZ996" s="172">
        <v>1.1782639999999999E-7</v>
      </c>
      <c r="CA996" s="172">
        <v>2.8869997000000002E-10</v>
      </c>
      <c r="CB996" s="172">
        <v>1.7897541E-7</v>
      </c>
      <c r="CC996" s="172">
        <v>3.8837947000000002E-7</v>
      </c>
      <c r="CD996" s="172">
        <v>1.3817255999999999E-6</v>
      </c>
      <c r="CE996" s="172">
        <v>9.0748694000000005E-12</v>
      </c>
      <c r="CF996" s="172">
        <v>6.9101693999999999E-17</v>
      </c>
      <c r="CG996" s="172">
        <v>5.9332215999999995E-13</v>
      </c>
      <c r="CH996" s="172">
        <v>1.3678554000000001E-5</v>
      </c>
      <c r="CI996" s="172">
        <v>4.4980976000000003E-5</v>
      </c>
      <c r="CJ996" s="172">
        <v>1.3267501E-8</v>
      </c>
      <c r="CK996" s="172">
        <v>1.8356957E-8</v>
      </c>
      <c r="CM996" s="197">
        <v>6.9987434000000003E-13</v>
      </c>
      <c r="CN996" s="198">
        <v>1.9226553</v>
      </c>
      <c r="CO996" s="198">
        <v>4.2582660999999997E-3</v>
      </c>
      <c r="CP996" s="198">
        <v>-2.3909730999999998E-3</v>
      </c>
      <c r="CQ996" s="197">
        <v>5.3259553000000004E-10</v>
      </c>
      <c r="CR996" s="197">
        <v>6.2958453000000002E-8</v>
      </c>
      <c r="CS996" s="197">
        <v>-4.1692293000000001E-5</v>
      </c>
      <c r="CT996" s="198">
        <v>1.0264646000000001E-2</v>
      </c>
      <c r="CU996" s="197">
        <v>8.7715933000000001E-9</v>
      </c>
      <c r="CV996" s="197">
        <v>4.1599456E-5</v>
      </c>
      <c r="CX996" s="166"/>
    </row>
    <row r="997" spans="1:102" ht="14.4">
      <c r="A997" t="s">
        <v>1744</v>
      </c>
      <c r="B997" s="85" t="s">
        <v>749</v>
      </c>
      <c r="C997" s="113" t="str">
        <f t="shared" si="554"/>
        <v>A.130.03.107</v>
      </c>
      <c r="D997" s="9" t="s">
        <v>249</v>
      </c>
      <c r="E997" s="112" t="s">
        <v>362</v>
      </c>
      <c r="F997" s="115" t="str">
        <f t="shared" si="555"/>
        <v>Ionomer chemical upcycled</v>
      </c>
      <c r="G997" s="143">
        <f t="shared" si="556"/>
        <v>11.77854</v>
      </c>
      <c r="I997" s="118">
        <f t="shared" si="557"/>
        <v>2.6437483111631304</v>
      </c>
      <c r="K997" s="161">
        <f t="shared" si="558"/>
        <v>0.18083757079999999</v>
      </c>
      <c r="L997" s="161">
        <f t="shared" si="559"/>
        <v>0.69315524031999987</v>
      </c>
      <c r="M997" s="162">
        <f t="shared" si="560"/>
        <v>2.9745000431306325E-3</v>
      </c>
      <c r="N997" s="161">
        <v>1.7667809999999999</v>
      </c>
      <c r="O997" s="132">
        <v>0.52336304</v>
      </c>
      <c r="P997" s="132">
        <v>0.14794202000000001</v>
      </c>
      <c r="Q997" s="132">
        <v>0.12923409999999999</v>
      </c>
      <c r="R997" s="132">
        <v>4.7732275999999997E-2</v>
      </c>
      <c r="S997" s="132">
        <v>8.4720040000000002E-4</v>
      </c>
      <c r="T997" s="132">
        <v>3.0239944E-3</v>
      </c>
      <c r="U997" s="132">
        <v>2.0037122000000001E-2</v>
      </c>
      <c r="V997" s="132">
        <v>6.5382462000000002E-4</v>
      </c>
      <c r="W997" s="132">
        <v>1.3603357999999999E-3</v>
      </c>
      <c r="X997" s="132">
        <v>7.5199155999999996E-3</v>
      </c>
      <c r="Y997" s="132">
        <v>4.5272252E-4</v>
      </c>
      <c r="Z997" s="132">
        <v>-5.1992402E-3</v>
      </c>
      <c r="AA997" s="164">
        <v>2.3130632999999999E-11</v>
      </c>
      <c r="AC997" s="118">
        <f t="shared" si="541"/>
        <v>1.7667809999999999</v>
      </c>
      <c r="AD997" s="118">
        <f t="shared" si="542"/>
        <v>0.87217975279999993</v>
      </c>
      <c r="AE997" s="118">
        <f t="shared" si="543"/>
        <v>0.68614294180000002</v>
      </c>
      <c r="AF997" s="118">
        <f t="shared" si="544"/>
        <v>0.69315524031999987</v>
      </c>
      <c r="AG997" s="118">
        <f t="shared" si="545"/>
        <v>8.1737402431306325E-3</v>
      </c>
      <c r="AI997" s="69">
        <v>132.11552</v>
      </c>
      <c r="AJ997" s="69">
        <v>131.77051</v>
      </c>
      <c r="AK997" s="69">
        <v>0.14213734</v>
      </c>
      <c r="AL997" s="69">
        <v>0</v>
      </c>
      <c r="AM997" s="69">
        <v>2.7762584999999999E-3</v>
      </c>
      <c r="AN997" s="69">
        <v>0.13354360000000001</v>
      </c>
      <c r="AO997" s="69">
        <v>6.6558696000000001E-2</v>
      </c>
      <c r="AQ997" s="116">
        <v>0.37626166999999999</v>
      </c>
      <c r="AR997" s="116">
        <v>0.35473336</v>
      </c>
      <c r="AS997" s="116">
        <v>1.2202676000000001E-2</v>
      </c>
      <c r="AT997" s="116">
        <v>9.3256407000000003E-3</v>
      </c>
      <c r="AU997" s="150">
        <f t="shared" si="546"/>
        <v>2.1266987987393045E-5</v>
      </c>
      <c r="AV997" s="150">
        <f t="shared" si="547"/>
        <v>4.5128240211280572E-8</v>
      </c>
      <c r="AW997" s="163">
        <f t="shared" si="548"/>
        <v>1.3061121578800001</v>
      </c>
      <c r="AX997" s="196">
        <v>1.1014259999999999E-5</v>
      </c>
      <c r="AY997" s="196">
        <v>3.3235947999999997E-8</v>
      </c>
      <c r="AZ997" s="196">
        <v>9.0791558000000005E-13</v>
      </c>
      <c r="BA997" s="196">
        <v>1.1282680000000001E-14</v>
      </c>
      <c r="BB997" s="196">
        <v>3.2003684999999999E-15</v>
      </c>
      <c r="BC997" s="196">
        <v>3.5881387E-9</v>
      </c>
      <c r="BD997" s="196">
        <v>1.0245267E-5</v>
      </c>
      <c r="BE997" s="196">
        <v>8.0257278000000003E-10</v>
      </c>
      <c r="BF997" s="196">
        <v>1.1086241E-8</v>
      </c>
      <c r="BG997" s="196">
        <v>1.3186785E-14</v>
      </c>
      <c r="BH997" s="196">
        <v>3.9621393000000002E-16</v>
      </c>
      <c r="BI997" s="196">
        <v>1.6344948E-12</v>
      </c>
      <c r="BJ997" s="196">
        <v>1.203693E-13</v>
      </c>
      <c r="BK997" s="196">
        <v>2.4433780000000001E-14</v>
      </c>
      <c r="BL997" s="196">
        <v>1.7143111E-10</v>
      </c>
      <c r="BM997" s="196">
        <v>3.5735311000000001E-9</v>
      </c>
      <c r="BN997" s="196">
        <v>3.1248329E-20</v>
      </c>
      <c r="BO997" s="196">
        <v>5.4657880000000003E-5</v>
      </c>
      <c r="BP997" s="108">
        <v>1.3060575000000001</v>
      </c>
      <c r="BQ997" s="196">
        <v>1.2787200000000001E-10</v>
      </c>
      <c r="BR997" s="196">
        <v>7.7760000000000004E-13</v>
      </c>
      <c r="BS997" s="196">
        <v>3.4790400000000002E-17</v>
      </c>
      <c r="BU997" s="69">
        <v>7.0583213999999997E-4</v>
      </c>
      <c r="BV997" s="172">
        <v>7.6491826000000003E-5</v>
      </c>
      <c r="BW997" s="69">
        <v>3.2841694999999999E-4</v>
      </c>
      <c r="BX997" s="172">
        <v>2.4081974E-6</v>
      </c>
      <c r="BY997" s="69">
        <v>1.0441264000000001E-4</v>
      </c>
      <c r="BZ997" s="172">
        <v>1.1782639999999999E-7</v>
      </c>
      <c r="CA997" s="172">
        <v>2.8869997000000002E-10</v>
      </c>
      <c r="CB997" s="172">
        <v>1.7897541E-7</v>
      </c>
      <c r="CC997" s="172">
        <v>1.2975663E-6</v>
      </c>
      <c r="CD997" s="172">
        <v>2.8735274E-6</v>
      </c>
      <c r="CE997" s="172">
        <v>9.0748694000000005E-12</v>
      </c>
      <c r="CF997" s="172">
        <v>6.9101693999999999E-17</v>
      </c>
      <c r="CG997" s="172">
        <v>5.9332215999999995E-13</v>
      </c>
      <c r="CH997" s="172">
        <v>2.9658395E-5</v>
      </c>
      <c r="CI997" s="69">
        <v>1.5994431999999999E-4</v>
      </c>
      <c r="CJ997" s="172">
        <v>1.3267512E-8</v>
      </c>
      <c r="CK997" s="172">
        <v>1.8356957E-8</v>
      </c>
      <c r="CM997" s="197">
        <v>6.9987434000000003E-13</v>
      </c>
      <c r="CN997" s="198">
        <v>11.708553</v>
      </c>
      <c r="CO997" s="198">
        <v>4.4676317000000004E-3</v>
      </c>
      <c r="CP997" s="198">
        <v>5.2361571000000003E-2</v>
      </c>
      <c r="CQ997" s="197">
        <v>7.5928936000000001E-10</v>
      </c>
      <c r="CR997" s="197">
        <v>9.1301682999999994E-8</v>
      </c>
      <c r="CS997" s="198">
        <v>4.3487470999999996E-3</v>
      </c>
      <c r="CT997" s="198">
        <v>0.10105443</v>
      </c>
      <c r="CU997" s="197">
        <v>8.7715933000000001E-9</v>
      </c>
      <c r="CV997" s="197">
        <v>4.1599456E-5</v>
      </c>
      <c r="CX997" s="166"/>
    </row>
    <row r="998" spans="1:102" ht="14.4">
      <c r="A998" t="s">
        <v>2658</v>
      </c>
      <c r="B998" s="85" t="s">
        <v>749</v>
      </c>
      <c r="C998" s="113" t="str">
        <f t="shared" si="554"/>
        <v>A.130.03.108</v>
      </c>
      <c r="D998" s="9" t="s">
        <v>249</v>
      </c>
      <c r="E998" s="112" t="s">
        <v>362</v>
      </c>
      <c r="F998" s="115" t="str">
        <f t="shared" si="555"/>
        <v>PA-11 (Nylon-11) chemical upcycled - not biodegradable</v>
      </c>
      <c r="G998" s="143">
        <f t="shared" si="556"/>
        <v>3.6350000000000002</v>
      </c>
      <c r="I998" s="118">
        <f t="shared" si="557"/>
        <v>0.7995301667000001</v>
      </c>
      <c r="K998" s="161">
        <f t="shared" si="558"/>
        <v>8.05332307E-2</v>
      </c>
      <c r="L998" s="161">
        <f t="shared" si="559"/>
        <v>0.17374693600000002</v>
      </c>
      <c r="M998" s="162">
        <f t="shared" si="560"/>
        <v>0</v>
      </c>
      <c r="N998" s="161">
        <v>0.54525000000000001</v>
      </c>
      <c r="O998" s="132">
        <v>0.12927735000000001</v>
      </c>
      <c r="P998" s="132">
        <v>1.9908531E-2</v>
      </c>
      <c r="Q998" s="132">
        <v>1.0342799999999999E-2</v>
      </c>
      <c r="R998" s="132">
        <v>5.9468300000000002E-2</v>
      </c>
      <c r="S998" s="132">
        <v>4.3129369999999999E-4</v>
      </c>
      <c r="T998" s="132">
        <v>1.0290837000000001E-2</v>
      </c>
      <c r="U998" s="132">
        <v>2.4561054999999998E-2</v>
      </c>
      <c r="V998" s="132">
        <v>0</v>
      </c>
      <c r="W998" s="132">
        <v>0</v>
      </c>
      <c r="X998" s="132">
        <v>0</v>
      </c>
      <c r="Y998" s="132">
        <v>0</v>
      </c>
      <c r="Z998" s="132">
        <v>0</v>
      </c>
      <c r="AA998" s="132">
        <v>0</v>
      </c>
      <c r="AC998" s="118">
        <f t="shared" si="541"/>
        <v>0.54525000000000001</v>
      </c>
      <c r="AD998" s="118">
        <f t="shared" si="542"/>
        <v>0.25428016669999998</v>
      </c>
      <c r="AE998" s="118">
        <f t="shared" si="543"/>
        <v>0.17374693600000002</v>
      </c>
      <c r="AF998" s="118">
        <f t="shared" si="544"/>
        <v>0.17374693600000002</v>
      </c>
      <c r="AG998" s="118">
        <f t="shared" si="545"/>
        <v>0</v>
      </c>
      <c r="AI998" s="69">
        <v>66.069800000000001</v>
      </c>
      <c r="AJ998" s="69">
        <v>9.3239999999999998</v>
      </c>
      <c r="AK998" s="69">
        <v>0</v>
      </c>
      <c r="AL998" s="69">
        <v>0</v>
      </c>
      <c r="AM998" s="69">
        <v>56.745800000000003</v>
      </c>
      <c r="AN998" s="69">
        <v>0</v>
      </c>
      <c r="AO998" s="69">
        <v>0</v>
      </c>
      <c r="AQ998" s="116">
        <v>0.11512964000000001</v>
      </c>
      <c r="AR998" s="116">
        <v>0.11109173</v>
      </c>
      <c r="AS998" s="116">
        <v>3.5137192999999999E-3</v>
      </c>
      <c r="AT998" s="116">
        <v>5.2419024000000002E-4</v>
      </c>
      <c r="AU998" s="150">
        <f t="shared" si="546"/>
        <v>6.6601754103999992E-6</v>
      </c>
      <c r="AV998" s="150">
        <f t="shared" si="547"/>
        <v>1.29945239639E-8</v>
      </c>
      <c r="AW998" s="163">
        <f t="shared" si="548"/>
        <v>7.3415999999999995E-2</v>
      </c>
      <c r="AX998" s="196">
        <v>3.3732799999999998E-6</v>
      </c>
      <c r="AY998" s="196">
        <v>1.0178E-8</v>
      </c>
      <c r="AZ998" s="196">
        <v>2.7807749999999998E-13</v>
      </c>
      <c r="BA998" s="108">
        <v>0</v>
      </c>
      <c r="BB998" s="108">
        <v>0</v>
      </c>
      <c r="BC998" s="196">
        <v>3.3E-10</v>
      </c>
      <c r="BD998" s="196">
        <v>3.280607E-6</v>
      </c>
      <c r="BE998" s="196">
        <v>7.5400000000000006E-11</v>
      </c>
      <c r="BF998" s="196">
        <v>2.7348000000000001E-9</v>
      </c>
      <c r="BG998" s="108">
        <v>0</v>
      </c>
      <c r="BH998" s="108">
        <v>0</v>
      </c>
      <c r="BI998" s="196">
        <v>5.8624809999999996E-12</v>
      </c>
      <c r="BJ998" s="196">
        <v>1.4771427000000001E-13</v>
      </c>
      <c r="BK998" s="196">
        <v>3.5691130000000002E-14</v>
      </c>
      <c r="BL998" s="196">
        <v>1.9470040000000001E-10</v>
      </c>
      <c r="BM998" s="196">
        <v>5.7637099999999997E-9</v>
      </c>
      <c r="BN998" s="108">
        <v>0</v>
      </c>
      <c r="BO998" s="108">
        <v>0</v>
      </c>
      <c r="BP998" s="108">
        <v>7.3415999999999995E-2</v>
      </c>
      <c r="BQ998" s="108">
        <v>0</v>
      </c>
      <c r="BR998" s="108">
        <v>0</v>
      </c>
      <c r="BS998" s="108">
        <v>0</v>
      </c>
      <c r="BU998" s="69">
        <v>2.1414722E-4</v>
      </c>
      <c r="BV998" s="172">
        <v>1.8854538000000001E-5</v>
      </c>
      <c r="BW998" s="69">
        <v>1.0135344999999999E-4</v>
      </c>
      <c r="BX998" s="172">
        <v>2.8790396999999999E-6</v>
      </c>
      <c r="BY998" s="172">
        <v>6.8760026000000003E-5</v>
      </c>
      <c r="BZ998" s="69">
        <v>0</v>
      </c>
      <c r="CA998" s="69">
        <v>0</v>
      </c>
      <c r="CB998" s="69">
        <v>0</v>
      </c>
      <c r="CC998" s="172">
        <v>1.0901888999999999E-6</v>
      </c>
      <c r="CD998" s="172">
        <v>7.2576961999999998E-6</v>
      </c>
      <c r="CE998" s="69">
        <v>0</v>
      </c>
      <c r="CF998" s="69">
        <v>0</v>
      </c>
      <c r="CG998" s="69">
        <v>0</v>
      </c>
      <c r="CH998" s="172">
        <v>3.2009900000000001E-6</v>
      </c>
      <c r="CI998" s="172">
        <v>1.0751295E-5</v>
      </c>
      <c r="CJ998" s="69">
        <v>0</v>
      </c>
      <c r="CK998" s="69">
        <v>0</v>
      </c>
      <c r="CM998" s="198">
        <v>0</v>
      </c>
      <c r="CN998" s="198">
        <v>3.6349999999999998</v>
      </c>
      <c r="CO998" s="198">
        <v>8.9950299999999993E-3</v>
      </c>
      <c r="CP998" s="198">
        <v>1.29E-2</v>
      </c>
      <c r="CQ998" s="197">
        <v>2.6602514999999998E-9</v>
      </c>
      <c r="CR998" s="197">
        <v>3.1716919999999998E-7</v>
      </c>
      <c r="CS998" s="198">
        <v>2.2713332E-3</v>
      </c>
      <c r="CT998" s="198">
        <v>0.12691379</v>
      </c>
      <c r="CU998" s="198">
        <v>0</v>
      </c>
      <c r="CV998" s="198">
        <v>0</v>
      </c>
      <c r="CX998" s="166"/>
    </row>
    <row r="999" spans="1:102" ht="14.4">
      <c r="A999" t="s">
        <v>751</v>
      </c>
      <c r="B999" s="85" t="s">
        <v>749</v>
      </c>
      <c r="C999" s="113" t="str">
        <f t="shared" si="554"/>
        <v>A.130.03.109</v>
      </c>
      <c r="D999" s="9" t="s">
        <v>249</v>
      </c>
      <c r="E999" s="112" t="s">
        <v>362</v>
      </c>
      <c r="F999" s="115" t="str">
        <f t="shared" si="555"/>
        <v>PA (Nylons) chemical upcycled</v>
      </c>
      <c r="G999" s="143">
        <f t="shared" si="556"/>
        <v>4.6443293333333333</v>
      </c>
      <c r="I999" s="118">
        <f t="shared" si="557"/>
        <v>0.81590011794213058</v>
      </c>
      <c r="K999" s="161">
        <f t="shared" si="558"/>
        <v>2.9949155619999997E-2</v>
      </c>
      <c r="L999" s="161">
        <f t="shared" si="559"/>
        <v>8.9157722019999983E-2</v>
      </c>
      <c r="M999" s="162">
        <f t="shared" si="560"/>
        <v>1.4384030213063242E-4</v>
      </c>
      <c r="N999" s="161">
        <v>0.69664939999999997</v>
      </c>
      <c r="O999" s="132">
        <v>8.6683869E-3</v>
      </c>
      <c r="P999" s="132">
        <v>-4.9575686999999997E-3</v>
      </c>
      <c r="Q999" s="132">
        <v>1.7341799000000001E-2</v>
      </c>
      <c r="R999" s="132">
        <v>4.9871522999999996E-3</v>
      </c>
      <c r="S999" s="132">
        <v>7.0604771999999995E-4</v>
      </c>
      <c r="T999" s="132">
        <v>6.9141565999999996E-3</v>
      </c>
      <c r="U999" s="132">
        <v>8.3655183999999994E-2</v>
      </c>
      <c r="V999" s="164">
        <v>-5.6694821000000002E-5</v>
      </c>
      <c r="W999" s="132">
        <v>1.3603357999999999E-3</v>
      </c>
      <c r="X999" s="132">
        <v>4.2796789999999998E-3</v>
      </c>
      <c r="Y999" s="132">
        <v>4.3138402000000002E-4</v>
      </c>
      <c r="Z999" s="132">
        <v>-4.0791439000000002E-3</v>
      </c>
      <c r="AA999" s="164">
        <v>2.3130632999999999E-11</v>
      </c>
      <c r="AC999" s="118">
        <f t="shared" si="541"/>
        <v>0.69664939999999997</v>
      </c>
      <c r="AD999" s="118">
        <f t="shared" si="542"/>
        <v>0.11731515781999999</v>
      </c>
      <c r="AE999" s="118">
        <f t="shared" si="543"/>
        <v>8.3286858299999988E-2</v>
      </c>
      <c r="AF999" s="118">
        <f t="shared" si="544"/>
        <v>8.9157722019999996E-2</v>
      </c>
      <c r="AG999" s="118">
        <f t="shared" si="545"/>
        <v>4.2229842021306325E-3</v>
      </c>
      <c r="AI999" s="69">
        <v>62.344797</v>
      </c>
      <c r="AJ999" s="69">
        <v>58.08623</v>
      </c>
      <c r="AK999" s="69">
        <v>-0.26037652</v>
      </c>
      <c r="AL999" s="69">
        <v>0</v>
      </c>
      <c r="AM999" s="69">
        <v>4.5457799999999997</v>
      </c>
      <c r="AN999" s="69">
        <v>2.2412109E-2</v>
      </c>
      <c r="AO999" s="69">
        <v>-4.9249089000000003E-2</v>
      </c>
      <c r="AQ999" s="116">
        <v>8.3611063999999999E-2</v>
      </c>
      <c r="AR999" s="116">
        <v>7.5934637999999999E-2</v>
      </c>
      <c r="AS999" s="116">
        <v>3.6051286000000002E-3</v>
      </c>
      <c r="AT999" s="116">
        <v>4.0712978999999996E-3</v>
      </c>
      <c r="AU999" s="150">
        <f t="shared" si="546"/>
        <v>4.5524363511130485E-6</v>
      </c>
      <c r="AV999" s="150">
        <f t="shared" si="547"/>
        <v>1.3332576574892575E-8</v>
      </c>
      <c r="AW999" s="163">
        <f t="shared" si="548"/>
        <v>0.57020978650310006</v>
      </c>
      <c r="AX999" s="196">
        <v>4.3100562999999999E-6</v>
      </c>
      <c r="AY999" s="196">
        <v>1.3004484999999999E-8</v>
      </c>
      <c r="AZ999" s="196">
        <v>3.5530091000000001E-13</v>
      </c>
      <c r="BA999" s="196">
        <v>1.1282680000000001E-14</v>
      </c>
      <c r="BB999" s="196">
        <v>3.2003684999999999E-15</v>
      </c>
      <c r="BC999" s="196">
        <v>6.1383471000000003E-10</v>
      </c>
      <c r="BD999" s="196">
        <v>2.2743042000000001E-7</v>
      </c>
      <c r="BE999" s="196">
        <v>1.2428638999999999E-10</v>
      </c>
      <c r="BF999" s="196">
        <v>1.9812343000000001E-10</v>
      </c>
      <c r="BG999" s="196">
        <v>1.3186785E-14</v>
      </c>
      <c r="BH999" s="196">
        <v>3.9621393000000002E-16</v>
      </c>
      <c r="BI999" s="196">
        <v>3.9375773000000003E-12</v>
      </c>
      <c r="BJ999" s="196">
        <v>5.023894E-13</v>
      </c>
      <c r="BK999" s="196">
        <v>9.5269462000000003E-14</v>
      </c>
      <c r="BL999" s="196">
        <v>3.3895492E-10</v>
      </c>
      <c r="BM999" s="196">
        <v>1.3868955000000001E-8</v>
      </c>
      <c r="BN999" s="196">
        <v>3.1248329E-20</v>
      </c>
      <c r="BO999" s="196">
        <v>-4.9534969000000003E-6</v>
      </c>
      <c r="BP999" s="108">
        <v>0.57021474000000005</v>
      </c>
      <c r="BQ999" s="196">
        <v>1.2787200000000001E-10</v>
      </c>
      <c r="BR999" s="196">
        <v>7.7760000000000004E-13</v>
      </c>
      <c r="BS999" s="196">
        <v>3.4790400000000002E-17</v>
      </c>
      <c r="BU999" s="69">
        <v>2.2585895999999999E-4</v>
      </c>
      <c r="BV999" s="172">
        <v>1.4258553E-6</v>
      </c>
      <c r="BW999" s="69">
        <v>1.2949622000000001E-4</v>
      </c>
      <c r="BX999" s="172">
        <v>9.8081609000000004E-6</v>
      </c>
      <c r="BY999" s="172">
        <v>4.3179036000000001E-6</v>
      </c>
      <c r="BZ999" s="172">
        <v>1.1782639999999999E-7</v>
      </c>
      <c r="CA999" s="172">
        <v>2.8869997000000002E-10</v>
      </c>
      <c r="CB999" s="172">
        <v>1.7897541E-7</v>
      </c>
      <c r="CC999" s="172">
        <v>1.327278E-6</v>
      </c>
      <c r="CD999" s="172">
        <v>6.0281687999999996E-6</v>
      </c>
      <c r="CE999" s="172">
        <v>9.0748694000000005E-12</v>
      </c>
      <c r="CF999" s="172">
        <v>6.9101693999999999E-17</v>
      </c>
      <c r="CG999" s="172">
        <v>5.9332215999999995E-13</v>
      </c>
      <c r="CH999" s="172">
        <v>3.3968044000000001E-6</v>
      </c>
      <c r="CI999" s="172">
        <v>6.9729840999999997E-5</v>
      </c>
      <c r="CJ999" s="172">
        <v>1.3267502E-8</v>
      </c>
      <c r="CK999" s="172">
        <v>1.8356957E-8</v>
      </c>
      <c r="CM999" s="197">
        <v>6.9987434000000003E-13</v>
      </c>
      <c r="CN999" s="198">
        <v>4.6442303000000003</v>
      </c>
      <c r="CO999" s="198">
        <v>4.2582660999999997E-3</v>
      </c>
      <c r="CP999" s="198">
        <v>1.0025269E-3</v>
      </c>
      <c r="CQ999" s="197">
        <v>1.8455474000000001E-9</v>
      </c>
      <c r="CR999" s="197">
        <v>2.2773097000000001E-7</v>
      </c>
      <c r="CS999" s="198">
        <v>1.4417622E-4</v>
      </c>
      <c r="CT999" s="198">
        <v>0.41980782999999999</v>
      </c>
      <c r="CU999" s="197">
        <v>8.7715933000000001E-9</v>
      </c>
      <c r="CV999" s="197">
        <v>4.1599456E-5</v>
      </c>
      <c r="CX999" s="166"/>
    </row>
    <row r="1000" spans="1:102" ht="14.4">
      <c r="A1000" t="s">
        <v>752</v>
      </c>
      <c r="B1000" s="85" t="s">
        <v>749</v>
      </c>
      <c r="C1000" s="113" t="str">
        <f t="shared" si="554"/>
        <v>A.130.03.110</v>
      </c>
      <c r="D1000" s="9" t="s">
        <v>249</v>
      </c>
      <c r="E1000" s="112" t="s">
        <v>362</v>
      </c>
      <c r="F1000" s="115" t="str">
        <f t="shared" si="555"/>
        <v>PC (Polycarbonate) chemical upclycled</v>
      </c>
      <c r="G1000" s="143">
        <f t="shared" si="556"/>
        <v>3.3985793333333336</v>
      </c>
      <c r="I1000" s="118">
        <f t="shared" si="557"/>
        <v>0.66273246442213063</v>
      </c>
      <c r="K1000" s="161">
        <f t="shared" si="558"/>
        <v>0.13170300339999999</v>
      </c>
      <c r="L1000" s="161">
        <f t="shared" si="559"/>
        <v>2.2334293020000003E-2</v>
      </c>
      <c r="M1000" s="162">
        <f t="shared" si="560"/>
        <v>-1.0917319978693671E-3</v>
      </c>
      <c r="N1000" s="161">
        <v>0.50978690000000004</v>
      </c>
      <c r="O1000" s="132">
        <v>3.0264718999999999E-2</v>
      </c>
      <c r="P1000" s="132">
        <v>-2.5199558999999998E-3</v>
      </c>
      <c r="Q1000" s="132">
        <v>-4.3615566000000001E-3</v>
      </c>
      <c r="R1000" s="132">
        <v>4.0852992999999997E-2</v>
      </c>
      <c r="S1000" s="132">
        <v>8.2820562E-2</v>
      </c>
      <c r="T1000" s="132">
        <v>1.2391005E-2</v>
      </c>
      <c r="U1000" s="132">
        <v>-7.2021899000000002E-3</v>
      </c>
      <c r="V1000" s="164">
        <v>-8.9616821000000003E-5</v>
      </c>
      <c r="W1000" s="132">
        <v>1.3603357999999999E-3</v>
      </c>
      <c r="X1000" s="132">
        <v>3.8584912E-3</v>
      </c>
      <c r="Y1000" s="132">
        <v>4.3138402000000002E-4</v>
      </c>
      <c r="Z1000" s="132">
        <v>-4.8606064000000001E-3</v>
      </c>
      <c r="AA1000" s="164">
        <v>2.3130632999999999E-11</v>
      </c>
      <c r="AC1000" s="118">
        <f t="shared" si="541"/>
        <v>0.50978690000000004</v>
      </c>
      <c r="AD1000" s="118">
        <f t="shared" si="542"/>
        <v>0.15224557660000002</v>
      </c>
      <c r="AE1000" s="118">
        <f t="shared" si="543"/>
        <v>1.5681966800000002E-2</v>
      </c>
      <c r="AF1000" s="118">
        <f t="shared" si="544"/>
        <v>2.2334293020000003E-2</v>
      </c>
      <c r="AG1000" s="118">
        <f t="shared" si="545"/>
        <v>3.7688744021306328E-3</v>
      </c>
      <c r="AI1000" s="69">
        <v>62.579878999999998</v>
      </c>
      <c r="AJ1000" s="69">
        <v>56.722422999999999</v>
      </c>
      <c r="AK1000" s="69">
        <v>-0.31269798999999998</v>
      </c>
      <c r="AL1000" s="69">
        <v>0</v>
      </c>
      <c r="AM1000" s="69">
        <v>6.2095773999999997</v>
      </c>
      <c r="AN1000" s="69">
        <v>1.9934730000000001E-2</v>
      </c>
      <c r="AO1000" s="69">
        <v>-5.9358697000000002E-2</v>
      </c>
      <c r="AQ1000" s="116">
        <v>7.9245905000000005E-2</v>
      </c>
      <c r="AR1000" s="116">
        <v>7.2519308000000005E-2</v>
      </c>
      <c r="AS1000" s="116">
        <v>2.7526942E-3</v>
      </c>
      <c r="AT1000" s="116">
        <v>3.9739023000000002E-3</v>
      </c>
      <c r="AU1000" s="150">
        <f t="shared" si="546"/>
        <v>4.3476803580930483E-6</v>
      </c>
      <c r="AV1000" s="150">
        <f t="shared" si="547"/>
        <v>1.0180082289829578E-8</v>
      </c>
      <c r="AW1000" s="163">
        <f t="shared" si="548"/>
        <v>0.55656895440309995</v>
      </c>
      <c r="AX1000" s="196">
        <v>3.1540003E-6</v>
      </c>
      <c r="AY1000" s="196">
        <v>9.5163847999999992E-9</v>
      </c>
      <c r="AZ1000" s="196">
        <v>2.6000102999999998E-13</v>
      </c>
      <c r="BA1000" s="196">
        <v>1.1282680000000001E-14</v>
      </c>
      <c r="BB1000" s="196">
        <v>3.2003684999999999E-15</v>
      </c>
      <c r="BC1000" s="196">
        <v>7.0814710000000004E-11</v>
      </c>
      <c r="BD1000" s="196">
        <v>1.1822242999999999E-6</v>
      </c>
      <c r="BE1000" s="196">
        <v>5.5638725000000004E-13</v>
      </c>
      <c r="BF1000" s="196">
        <v>6.5498343000000002E-10</v>
      </c>
      <c r="BG1000" s="196">
        <v>1.3186785E-14</v>
      </c>
      <c r="BH1000" s="196">
        <v>3.9621393000000002E-16</v>
      </c>
      <c r="BI1000" s="196">
        <v>7.0767836000000001E-12</v>
      </c>
      <c r="BJ1000" s="196">
        <v>-3.655238E-14</v>
      </c>
      <c r="BK1000" s="196">
        <v>6.6222509000000003E-14</v>
      </c>
      <c r="BL1000" s="196">
        <v>9.7823505000000004E-9</v>
      </c>
      <c r="BM1000" s="196">
        <v>1.4747064000000001E-9</v>
      </c>
      <c r="BN1000" s="196">
        <v>3.1248329E-20</v>
      </c>
      <c r="BO1000" s="196">
        <v>-7.7155968999999996E-6</v>
      </c>
      <c r="BP1000" s="108">
        <v>0.55657667</v>
      </c>
      <c r="BQ1000" s="196">
        <v>1.2787200000000001E-10</v>
      </c>
      <c r="BR1000" s="196">
        <v>7.7760000000000004E-13</v>
      </c>
      <c r="BS1000" s="196">
        <v>3.4790400000000002E-17</v>
      </c>
      <c r="BU1000" s="69">
        <v>3.2496660999999999E-4</v>
      </c>
      <c r="BV1000" s="172">
        <v>4.5755861999999998E-6</v>
      </c>
      <c r="BW1000" s="172">
        <v>9.4761409000000002E-5</v>
      </c>
      <c r="BX1000" s="172">
        <v>-8.4426375000000001E-7</v>
      </c>
      <c r="BY1000" s="172">
        <v>3.9015247999999997E-5</v>
      </c>
      <c r="BZ1000" s="172">
        <v>1.1782639999999999E-7</v>
      </c>
      <c r="CA1000" s="172">
        <v>2.8869997000000002E-10</v>
      </c>
      <c r="CB1000" s="172">
        <v>1.7897541E-7</v>
      </c>
      <c r="CC1000" s="69">
        <v>1.1172967999999999E-4</v>
      </c>
      <c r="CD1000" s="172">
        <v>7.9326100999999999E-6</v>
      </c>
      <c r="CE1000" s="172">
        <v>9.0748694000000005E-12</v>
      </c>
      <c r="CF1000" s="172">
        <v>6.9101693999999999E-17</v>
      </c>
      <c r="CG1000" s="172">
        <v>5.9332215999999995E-13</v>
      </c>
      <c r="CH1000" s="172">
        <v>-5.4745093999999996E-7</v>
      </c>
      <c r="CI1000" s="172">
        <v>6.8015065000000003E-5</v>
      </c>
      <c r="CJ1000" s="172">
        <v>1.3267501E-8</v>
      </c>
      <c r="CK1000" s="172">
        <v>1.8356957E-8</v>
      </c>
      <c r="CM1000" s="197">
        <v>6.9987434000000003E-13</v>
      </c>
      <c r="CN1000" s="198">
        <v>3.3984803000000001</v>
      </c>
      <c r="CO1000" s="198">
        <v>1.0824637999999999E-2</v>
      </c>
      <c r="CP1000" s="198">
        <v>3.1575269000000002E-3</v>
      </c>
      <c r="CQ1000" s="197">
        <v>3.9385702E-9</v>
      </c>
      <c r="CR1000" s="197">
        <v>3.7376366000000002E-7</v>
      </c>
      <c r="CS1000" s="198">
        <v>1.1702806000000001E-3</v>
      </c>
      <c r="CT1000" s="198">
        <v>-2.8012914999999999E-2</v>
      </c>
      <c r="CU1000" s="197">
        <v>8.7715933000000001E-9</v>
      </c>
      <c r="CV1000" s="197">
        <v>4.1599456E-5</v>
      </c>
      <c r="CX1000" s="166"/>
    </row>
    <row r="1001" spans="1:102" ht="14.4">
      <c r="A1001" t="s">
        <v>1745</v>
      </c>
      <c r="B1001" s="85" t="s">
        <v>749</v>
      </c>
      <c r="C1001" s="113" t="str">
        <f t="shared" si="554"/>
        <v>A.130.03.111</v>
      </c>
      <c r="D1001" s="9" t="s">
        <v>249</v>
      </c>
      <c r="E1001" s="112" t="s">
        <v>362</v>
      </c>
      <c r="F1001" s="115" t="str">
        <f t="shared" si="555"/>
        <v>bio-PE (Polyethylene) chemical upcycled - non biodegradable</v>
      </c>
      <c r="G1001" s="143">
        <f t="shared" si="556"/>
        <v>1.9227543333333335</v>
      </c>
      <c r="I1001" s="118">
        <f t="shared" si="557"/>
        <v>0.38071572109313068</v>
      </c>
      <c r="K1001" s="161">
        <f t="shared" si="558"/>
        <v>6.7067513320000008E-2</v>
      </c>
      <c r="L1001" s="161">
        <f t="shared" si="559"/>
        <v>9.8646792699999993E-3</v>
      </c>
      <c r="M1001" s="162">
        <f t="shared" si="560"/>
        <v>1.5370378503130633E-2</v>
      </c>
      <c r="N1001" s="161">
        <v>0.28841315000000001</v>
      </c>
      <c r="O1001" s="132">
        <v>1.0615427E-2</v>
      </c>
      <c r="P1001" s="132">
        <v>-3.4014902000000001E-3</v>
      </c>
      <c r="Q1001" s="132">
        <v>6.0573479E-2</v>
      </c>
      <c r="R1001" s="132">
        <v>5.2081834999999996E-3</v>
      </c>
      <c r="S1001" s="132">
        <v>2.0791662000000001E-4</v>
      </c>
      <c r="T1001" s="132">
        <v>1.0779342000000001E-3</v>
      </c>
      <c r="U1001" s="132">
        <v>8.5902315000000004E-4</v>
      </c>
      <c r="V1001" s="132">
        <v>-1.0388302E-4</v>
      </c>
      <c r="W1001" s="132">
        <v>1.3603352999999999E-3</v>
      </c>
      <c r="X1001" s="132">
        <v>3.6759764999999998E-3</v>
      </c>
      <c r="Y1001" s="132">
        <v>4.3138402000000002E-4</v>
      </c>
      <c r="Z1001" s="132">
        <v>1.1798285E-2</v>
      </c>
      <c r="AA1001" s="164">
        <v>2.3130632999999999E-11</v>
      </c>
      <c r="AC1001" s="118">
        <f t="shared" si="541"/>
        <v>0.28841315000000001</v>
      </c>
      <c r="AD1001" s="118">
        <f t="shared" si="542"/>
        <v>7.5140473270000008E-2</v>
      </c>
      <c r="AE1001" s="118">
        <f t="shared" si="543"/>
        <v>1.9871244949999999E-2</v>
      </c>
      <c r="AF1001" s="118">
        <f t="shared" si="544"/>
        <v>9.8646792699999993E-3</v>
      </c>
      <c r="AG1001" s="118">
        <f t="shared" si="545"/>
        <v>3.5720935031306328E-3</v>
      </c>
      <c r="AI1001" s="69">
        <v>37.096167000000001</v>
      </c>
      <c r="AJ1001" s="69">
        <v>35.986840000000001</v>
      </c>
      <c r="AK1001" s="69">
        <v>-0.33537063</v>
      </c>
      <c r="AL1001" s="69">
        <v>0</v>
      </c>
      <c r="AM1001" s="69">
        <v>1.4895763</v>
      </c>
      <c r="AN1001" s="69">
        <v>1.8861198999999999E-2</v>
      </c>
      <c r="AO1001" s="69">
        <v>-6.3739527000000004E-2</v>
      </c>
      <c r="AQ1001" s="116">
        <v>2.726584E-2</v>
      </c>
      <c r="AR1001" s="116">
        <v>2.3352106000000001E-2</v>
      </c>
      <c r="AS1001" s="116">
        <v>1.420361E-3</v>
      </c>
      <c r="AT1001" s="116">
        <v>2.4933731000000002E-3</v>
      </c>
      <c r="AU1001" s="150">
        <f t="shared" si="546"/>
        <v>1.4000063753980486E-6</v>
      </c>
      <c r="AV1001" s="150">
        <f t="shared" si="547"/>
        <v>5.2528143954517784E-9</v>
      </c>
      <c r="AW1001" s="163">
        <f t="shared" si="548"/>
        <v>0.34921192749309998</v>
      </c>
      <c r="AX1001" s="196">
        <v>1.7844346999999999E-6</v>
      </c>
      <c r="AY1001" s="196">
        <v>5.3840748000000003E-9</v>
      </c>
      <c r="AZ1001" s="196">
        <v>1.4710042E-13</v>
      </c>
      <c r="BA1001" s="196">
        <v>1.1282680000000001E-14</v>
      </c>
      <c r="BB1001" s="196">
        <v>3.2003684999999999E-15</v>
      </c>
      <c r="BC1001" s="196">
        <v>1.7723307E-9</v>
      </c>
      <c r="BD1001" s="196">
        <v>-3.8671953E-7</v>
      </c>
      <c r="BE1001" s="196">
        <v>3.8847998999999999E-10</v>
      </c>
      <c r="BF1001" s="196">
        <v>-5.2129856999999999E-10</v>
      </c>
      <c r="BG1001" s="196">
        <v>1.3186785E-14</v>
      </c>
      <c r="BH1001" s="196">
        <v>3.9621393000000002E-16</v>
      </c>
      <c r="BI1001" s="196">
        <v>6.1255395000000001E-13</v>
      </c>
      <c r="BJ1001" s="196">
        <v>5.2450802000000004E-15</v>
      </c>
      <c r="BK1001" s="196">
        <v>2.0581810000000001E-15</v>
      </c>
      <c r="BL1001" s="196">
        <v>3.6340444999999999E-11</v>
      </c>
      <c r="BM1001" s="196">
        <v>3.5464777E-10</v>
      </c>
      <c r="BN1001" s="196">
        <v>3.1248329E-20</v>
      </c>
      <c r="BO1001" s="196">
        <v>-8.9125069000000007E-6</v>
      </c>
      <c r="BP1001" s="108">
        <v>0.34922083999999998</v>
      </c>
      <c r="BQ1001" s="196">
        <v>1.2787200000000001E-10</v>
      </c>
      <c r="BR1001" s="196">
        <v>7.7760000000000004E-13</v>
      </c>
      <c r="BS1001" s="196">
        <v>3.4790400000000002E-17</v>
      </c>
      <c r="BU1001" s="69">
        <v>1.0587147E-4</v>
      </c>
      <c r="BV1001" s="172">
        <v>-3.5340572999999999E-6</v>
      </c>
      <c r="BW1001" s="172">
        <v>5.3611491999999998E-5</v>
      </c>
      <c r="BX1001" s="172">
        <v>1.290991E-7</v>
      </c>
      <c r="BY1001" s="172">
        <v>4.3009366999999998E-7</v>
      </c>
      <c r="BZ1001" s="172">
        <v>1.1782639999999999E-7</v>
      </c>
      <c r="CA1001" s="172">
        <v>2.8869997000000002E-10</v>
      </c>
      <c r="CB1001" s="172">
        <v>1.7897541E-7</v>
      </c>
      <c r="CC1001" s="172">
        <v>3.2741936000000001E-7</v>
      </c>
      <c r="CD1001" s="172">
        <v>6.907488E-7</v>
      </c>
      <c r="CE1001" s="172">
        <v>9.0748694000000005E-12</v>
      </c>
      <c r="CF1001" s="172">
        <v>6.9101693999999999E-17</v>
      </c>
      <c r="CG1001" s="172">
        <v>5.9332215999999995E-13</v>
      </c>
      <c r="CH1001" s="172">
        <v>1.1338811000000001E-5</v>
      </c>
      <c r="CI1001" s="172">
        <v>4.2549136000000001E-5</v>
      </c>
      <c r="CJ1001" s="172">
        <v>1.3267501E-8</v>
      </c>
      <c r="CK1001" s="172">
        <v>1.8356957E-8</v>
      </c>
      <c r="CM1001" s="197">
        <v>6.9987434000000003E-13</v>
      </c>
      <c r="CN1001" s="198">
        <v>1.9226553</v>
      </c>
      <c r="CO1001" s="198">
        <v>4.2582660999999997E-3</v>
      </c>
      <c r="CP1001" s="198">
        <v>-2.3909730999999998E-3</v>
      </c>
      <c r="CQ1001" s="197">
        <v>2.7822748000000002E-10</v>
      </c>
      <c r="CR1001" s="197">
        <v>3.2759912999999999E-8</v>
      </c>
      <c r="CS1001" s="197">
        <v>-5.7692292999999997E-5</v>
      </c>
      <c r="CT1001" s="198">
        <v>4.7771984E-3</v>
      </c>
      <c r="CU1001" s="197">
        <v>8.7715933000000001E-9</v>
      </c>
      <c r="CV1001" s="197">
        <v>4.1599456E-5</v>
      </c>
      <c r="CX1001" s="166"/>
    </row>
    <row r="1002" spans="1:102" ht="14.4">
      <c r="A1002" t="s">
        <v>1746</v>
      </c>
      <c r="B1002" s="85" t="s">
        <v>749</v>
      </c>
      <c r="C1002" s="113" t="str">
        <f t="shared" si="554"/>
        <v>A.130.03.112</v>
      </c>
      <c r="D1002" s="9" t="s">
        <v>249</v>
      </c>
      <c r="E1002" s="112" t="s">
        <v>362</v>
      </c>
      <c r="F1002" s="115" t="str">
        <f t="shared" si="555"/>
        <v>PE (HDPE  High density Polyethylene) chemical upcycled</v>
      </c>
      <c r="G1002" s="143">
        <f t="shared" si="556"/>
        <v>1.9227543333333335</v>
      </c>
      <c r="I1002" s="118">
        <f t="shared" si="557"/>
        <v>0.38071572109313068</v>
      </c>
      <c r="K1002" s="161">
        <f t="shared" si="558"/>
        <v>6.7067513320000008E-2</v>
      </c>
      <c r="L1002" s="161">
        <f t="shared" si="559"/>
        <v>9.8646792699999993E-3</v>
      </c>
      <c r="M1002" s="162">
        <f t="shared" si="560"/>
        <v>1.5370378503130633E-2</v>
      </c>
      <c r="N1002" s="161">
        <v>0.28841315000000001</v>
      </c>
      <c r="O1002" s="132">
        <v>1.0615427E-2</v>
      </c>
      <c r="P1002" s="132">
        <v>-3.4014902000000001E-3</v>
      </c>
      <c r="Q1002" s="132">
        <v>6.0573479E-2</v>
      </c>
      <c r="R1002" s="132">
        <v>5.2081834999999996E-3</v>
      </c>
      <c r="S1002" s="132">
        <v>2.0791662000000001E-4</v>
      </c>
      <c r="T1002" s="132">
        <v>1.0779342000000001E-3</v>
      </c>
      <c r="U1002" s="132">
        <v>8.5902315000000004E-4</v>
      </c>
      <c r="V1002" s="132">
        <v>-1.0388302E-4</v>
      </c>
      <c r="W1002" s="132">
        <v>1.3603352999999999E-3</v>
      </c>
      <c r="X1002" s="132">
        <v>3.6759764999999998E-3</v>
      </c>
      <c r="Y1002" s="132">
        <v>4.3138402000000002E-4</v>
      </c>
      <c r="Z1002" s="132">
        <v>1.1798285E-2</v>
      </c>
      <c r="AA1002" s="164">
        <v>2.3130632999999999E-11</v>
      </c>
      <c r="AC1002" s="118">
        <f t="shared" si="541"/>
        <v>0.28841315000000001</v>
      </c>
      <c r="AD1002" s="118">
        <f t="shared" si="542"/>
        <v>7.5140473270000008E-2</v>
      </c>
      <c r="AE1002" s="118">
        <f t="shared" si="543"/>
        <v>1.9871244949999999E-2</v>
      </c>
      <c r="AF1002" s="118">
        <f t="shared" si="544"/>
        <v>9.8646792699999993E-3</v>
      </c>
      <c r="AG1002" s="118">
        <f t="shared" si="545"/>
        <v>3.5720935031306328E-3</v>
      </c>
      <c r="AI1002" s="69">
        <v>37.096167000000001</v>
      </c>
      <c r="AJ1002" s="69">
        <v>35.986840000000001</v>
      </c>
      <c r="AK1002" s="69">
        <v>-0.33537063</v>
      </c>
      <c r="AL1002" s="69">
        <v>0</v>
      </c>
      <c r="AM1002" s="69">
        <v>1.4895763</v>
      </c>
      <c r="AN1002" s="69">
        <v>1.8861198999999999E-2</v>
      </c>
      <c r="AO1002" s="69">
        <v>-6.3739527000000004E-2</v>
      </c>
      <c r="AQ1002" s="116">
        <v>2.726584E-2</v>
      </c>
      <c r="AR1002" s="116">
        <v>2.3352106000000001E-2</v>
      </c>
      <c r="AS1002" s="116">
        <v>1.420361E-3</v>
      </c>
      <c r="AT1002" s="116">
        <v>2.4933731000000002E-3</v>
      </c>
      <c r="AU1002" s="150">
        <f t="shared" si="546"/>
        <v>1.4000063753980486E-6</v>
      </c>
      <c r="AV1002" s="150">
        <f t="shared" si="547"/>
        <v>5.2528143954517784E-9</v>
      </c>
      <c r="AW1002" s="163">
        <f t="shared" si="548"/>
        <v>0.34921192749309998</v>
      </c>
      <c r="AX1002" s="196">
        <v>1.7844346999999999E-6</v>
      </c>
      <c r="AY1002" s="196">
        <v>5.3840748000000003E-9</v>
      </c>
      <c r="AZ1002" s="196">
        <v>1.4710042E-13</v>
      </c>
      <c r="BA1002" s="196">
        <v>1.1282680000000001E-14</v>
      </c>
      <c r="BB1002" s="196">
        <v>3.2003684999999999E-15</v>
      </c>
      <c r="BC1002" s="196">
        <v>1.7723307E-9</v>
      </c>
      <c r="BD1002" s="196">
        <v>-3.8671953E-7</v>
      </c>
      <c r="BE1002" s="196">
        <v>3.8847998999999999E-10</v>
      </c>
      <c r="BF1002" s="196">
        <v>-5.2129856999999999E-10</v>
      </c>
      <c r="BG1002" s="196">
        <v>1.3186785E-14</v>
      </c>
      <c r="BH1002" s="196">
        <v>3.9621393000000002E-16</v>
      </c>
      <c r="BI1002" s="196">
        <v>6.1255395000000001E-13</v>
      </c>
      <c r="BJ1002" s="196">
        <v>5.2450802000000004E-15</v>
      </c>
      <c r="BK1002" s="196">
        <v>2.0581810000000001E-15</v>
      </c>
      <c r="BL1002" s="196">
        <v>3.6340444999999999E-11</v>
      </c>
      <c r="BM1002" s="196">
        <v>3.5464777E-10</v>
      </c>
      <c r="BN1002" s="196">
        <v>3.1248329E-20</v>
      </c>
      <c r="BO1002" s="196">
        <v>-8.9125069000000007E-6</v>
      </c>
      <c r="BP1002" s="108">
        <v>0.34922083999999998</v>
      </c>
      <c r="BQ1002" s="196">
        <v>1.2787200000000001E-10</v>
      </c>
      <c r="BR1002" s="196">
        <v>7.7760000000000004E-13</v>
      </c>
      <c r="BS1002" s="196">
        <v>3.4790400000000002E-17</v>
      </c>
      <c r="BU1002" s="69">
        <v>1.0587147E-4</v>
      </c>
      <c r="BV1002" s="172">
        <v>-3.5340572999999999E-6</v>
      </c>
      <c r="BW1002" s="172">
        <v>5.3611491999999998E-5</v>
      </c>
      <c r="BX1002" s="172">
        <v>1.290991E-7</v>
      </c>
      <c r="BY1002" s="172">
        <v>4.3009366999999998E-7</v>
      </c>
      <c r="BZ1002" s="172">
        <v>1.1782639999999999E-7</v>
      </c>
      <c r="CA1002" s="172">
        <v>2.8869997000000002E-10</v>
      </c>
      <c r="CB1002" s="172">
        <v>1.7897541E-7</v>
      </c>
      <c r="CC1002" s="172">
        <v>3.2741936000000001E-7</v>
      </c>
      <c r="CD1002" s="172">
        <v>6.907488E-7</v>
      </c>
      <c r="CE1002" s="172">
        <v>9.0748694000000005E-12</v>
      </c>
      <c r="CF1002" s="172">
        <v>6.9101693999999999E-17</v>
      </c>
      <c r="CG1002" s="172">
        <v>5.9332215999999995E-13</v>
      </c>
      <c r="CH1002" s="172">
        <v>1.1338811000000001E-5</v>
      </c>
      <c r="CI1002" s="172">
        <v>4.2549136000000001E-5</v>
      </c>
      <c r="CJ1002" s="172">
        <v>1.3267501E-8</v>
      </c>
      <c r="CK1002" s="172">
        <v>1.8356957E-8</v>
      </c>
      <c r="CM1002" s="197">
        <v>6.9987434000000003E-13</v>
      </c>
      <c r="CN1002" s="198">
        <v>1.9226553</v>
      </c>
      <c r="CO1002" s="198">
        <v>4.2582660999999997E-3</v>
      </c>
      <c r="CP1002" s="198">
        <v>-2.3909730999999998E-3</v>
      </c>
      <c r="CQ1002" s="197">
        <v>2.7822748000000002E-10</v>
      </c>
      <c r="CR1002" s="197">
        <v>3.2759912999999999E-8</v>
      </c>
      <c r="CS1002" s="197">
        <v>-5.7692292999999997E-5</v>
      </c>
      <c r="CT1002" s="198">
        <v>4.7771984E-3</v>
      </c>
      <c r="CU1002" s="197">
        <v>8.7715933000000001E-9</v>
      </c>
      <c r="CV1002" s="197">
        <v>4.1599456E-5</v>
      </c>
      <c r="CX1002" s="166"/>
    </row>
    <row r="1003" spans="1:102" ht="14.4">
      <c r="A1003" t="s">
        <v>3259</v>
      </c>
      <c r="B1003" s="85" t="s">
        <v>749</v>
      </c>
      <c r="C1003" s="113" t="str">
        <f t="shared" si="554"/>
        <v>A.130.03.113</v>
      </c>
      <c r="D1003" s="9" t="s">
        <v>249</v>
      </c>
      <c r="E1003" s="112" t="s">
        <v>362</v>
      </c>
      <c r="F1003" s="115" t="str">
        <f t="shared" si="555"/>
        <v>PET (Polyethylene terephthalate) chemical upcycled by glycolysis</v>
      </c>
      <c r="G1003" s="143">
        <f t="shared" si="556"/>
        <v>1.3326738666666669</v>
      </c>
      <c r="I1003" s="118">
        <f t="shared" si="557"/>
        <v>0.27549015704854762</v>
      </c>
      <c r="K1003" s="161">
        <f t="shared" si="558"/>
        <v>1.6255725174000001E-2</v>
      </c>
      <c r="L1003" s="161">
        <f t="shared" si="559"/>
        <v>1.9068449059999999E-2</v>
      </c>
      <c r="M1003" s="162">
        <f t="shared" si="560"/>
        <v>4.0264902814547608E-2</v>
      </c>
      <c r="N1003" s="161">
        <v>0.19990108000000001</v>
      </c>
      <c r="O1003" s="132">
        <v>2.8368468999999999E-3</v>
      </c>
      <c r="P1003" s="132">
        <v>1.3356916E-2</v>
      </c>
      <c r="Q1003" s="132">
        <v>1.3611632E-2</v>
      </c>
      <c r="R1003" s="132">
        <v>2.2263713000000001E-3</v>
      </c>
      <c r="S1003" s="164">
        <v>3.8595174000000002E-5</v>
      </c>
      <c r="T1003" s="132">
        <v>3.791267E-4</v>
      </c>
      <c r="U1003" s="132">
        <v>9.7323055999999999E-4</v>
      </c>
      <c r="V1003" s="132">
        <v>6.4987609000000004E-4</v>
      </c>
      <c r="W1003" s="132">
        <v>1.4436694E-3</v>
      </c>
      <c r="X1003" s="132">
        <v>3.7337058999999999E-2</v>
      </c>
      <c r="Y1003" s="132">
        <v>4.5778620000000003E-4</v>
      </c>
      <c r="Z1003" s="132">
        <v>2.2779676999999999E-3</v>
      </c>
      <c r="AA1003" s="164">
        <v>2.4547606E-11</v>
      </c>
      <c r="AC1003" s="118">
        <f t="shared" si="541"/>
        <v>0.19990108000000001</v>
      </c>
      <c r="AD1003" s="118">
        <f t="shared" si="542"/>
        <v>3.3422718634000002E-2</v>
      </c>
      <c r="AE1003" s="118">
        <f t="shared" si="543"/>
        <v>1.944496116E-2</v>
      </c>
      <c r="AF1003" s="118">
        <f t="shared" si="544"/>
        <v>1.9068449059999999E-2</v>
      </c>
      <c r="AG1003" s="118">
        <f t="shared" si="545"/>
        <v>3.7986935114547607E-2</v>
      </c>
      <c r="AI1003" s="69">
        <v>14.265029</v>
      </c>
      <c r="AJ1003" s="69">
        <v>6.4182068000000001</v>
      </c>
      <c r="AK1003" s="69">
        <v>3.7982068</v>
      </c>
      <c r="AL1003" s="69">
        <v>0</v>
      </c>
      <c r="AM1003" s="69">
        <v>1.1435369</v>
      </c>
      <c r="AN1003" s="69">
        <v>2.1543127000000002</v>
      </c>
      <c r="AO1003" s="69">
        <v>0.75076562000000002</v>
      </c>
      <c r="AQ1003" s="116">
        <v>2.3349766000000001E-2</v>
      </c>
      <c r="AR1003" s="116">
        <v>2.1861408999999998E-2</v>
      </c>
      <c r="AS1003" s="116">
        <v>1.0805732999999999E-3</v>
      </c>
      <c r="AT1003" s="116">
        <v>4.0778389999999998E-4</v>
      </c>
      <c r="AU1003" s="150">
        <f t="shared" si="546"/>
        <v>1.3106360033942746E-6</v>
      </c>
      <c r="AV1003" s="150">
        <f t="shared" si="547"/>
        <v>3.9962031269785032E-9</v>
      </c>
      <c r="AW1003" s="163">
        <f t="shared" si="548"/>
        <v>5.7112591684E-2</v>
      </c>
      <c r="AX1003" s="196">
        <v>1.2367557E-6</v>
      </c>
      <c r="AY1003" s="196">
        <v>3.7315917999999997E-9</v>
      </c>
      <c r="AZ1003" s="196">
        <v>1.0195236E-13</v>
      </c>
      <c r="BA1003" s="196">
        <v>1.1973853000000001E-14</v>
      </c>
      <c r="BB1003" s="196">
        <v>3.3964218000000001E-15</v>
      </c>
      <c r="BC1003" s="196">
        <v>1.2216758E-9</v>
      </c>
      <c r="BD1003" s="196">
        <v>7.2418788999999997E-8</v>
      </c>
      <c r="BE1003" s="196">
        <v>1.8840308000000001E-10</v>
      </c>
      <c r="BF1003" s="196">
        <v>6.7648266999999995E-11</v>
      </c>
      <c r="BG1003" s="196">
        <v>8.2357208000000004E-12</v>
      </c>
      <c r="BH1003" s="196">
        <v>4.2048584000000001E-16</v>
      </c>
      <c r="BI1003" s="196">
        <v>2.1457027999999999E-13</v>
      </c>
      <c r="BJ1003" s="196">
        <v>5.9029743999999998E-15</v>
      </c>
      <c r="BK1003" s="196">
        <v>1.4130451E-15</v>
      </c>
      <c r="BL1003" s="196">
        <v>1.0994094E-11</v>
      </c>
      <c r="BM1003" s="196">
        <v>2.2882913E-10</v>
      </c>
      <c r="BN1003" s="196">
        <v>3.3162590000000002E-20</v>
      </c>
      <c r="BO1003" s="196">
        <v>2.0671684E-5</v>
      </c>
      <c r="BP1003" s="108">
        <v>5.7091919999999997E-2</v>
      </c>
      <c r="BQ1003" s="108">
        <v>0</v>
      </c>
      <c r="BR1003" s="108">
        <v>0</v>
      </c>
      <c r="BS1003" s="108">
        <v>0</v>
      </c>
      <c r="BU1003" s="172">
        <v>5.7050613999999997E-5</v>
      </c>
      <c r="BV1003" s="172">
        <v>8.1056787999999997E-7</v>
      </c>
      <c r="BW1003" s="172">
        <v>3.7158484000000003E-5</v>
      </c>
      <c r="BX1003" s="172">
        <v>1.1721164E-7</v>
      </c>
      <c r="BY1003" s="172">
        <v>8.4857712999999996E-7</v>
      </c>
      <c r="BZ1003" s="172">
        <v>6.7675993000000004E-7</v>
      </c>
      <c r="CA1003" s="172">
        <v>2.1423397000000001E-7</v>
      </c>
      <c r="CB1003" s="172">
        <v>1.0273248000000001E-6</v>
      </c>
      <c r="CC1003" s="172">
        <v>7.0637954000000005E-8</v>
      </c>
      <c r="CD1003" s="172">
        <v>2.8133225E-7</v>
      </c>
      <c r="CE1003" s="172">
        <v>9.6307922000000001E-12</v>
      </c>
      <c r="CF1003" s="172">
        <v>7.3334836999999995E-17</v>
      </c>
      <c r="CG1003" s="172">
        <v>6.2966884000000004E-13</v>
      </c>
      <c r="CH1003" s="172">
        <v>2.5929732000000002E-6</v>
      </c>
      <c r="CI1003" s="172">
        <v>1.2983757999999999E-5</v>
      </c>
      <c r="CJ1003" s="172">
        <v>2.6874283000000001E-7</v>
      </c>
      <c r="CK1003" s="69">
        <v>0</v>
      </c>
      <c r="CM1003" s="197">
        <v>7.4274835999999998E-13</v>
      </c>
      <c r="CN1003" s="198">
        <v>1.3326453</v>
      </c>
      <c r="CO1003" s="198">
        <v>2.2849674E-2</v>
      </c>
      <c r="CP1003" s="198">
        <v>7.0974524999999999E-4</v>
      </c>
      <c r="CQ1003" s="197">
        <v>9.7806715000000006E-11</v>
      </c>
      <c r="CR1003" s="197">
        <v>1.1620144E-8</v>
      </c>
      <c r="CS1003" s="197">
        <v>1.8604352E-5</v>
      </c>
      <c r="CT1003" s="198">
        <v>5.0332364999999997E-3</v>
      </c>
      <c r="CU1003" s="197">
        <v>5.4697256E-6</v>
      </c>
      <c r="CV1003" s="198">
        <v>2.3817167999999999E-4</v>
      </c>
      <c r="CX1003" s="166"/>
    </row>
    <row r="1004" spans="1:102" ht="14.4">
      <c r="A1004" t="s">
        <v>1747</v>
      </c>
      <c r="B1004" s="85" t="s">
        <v>749</v>
      </c>
      <c r="C1004" s="113" t="str">
        <f t="shared" si="554"/>
        <v>A.130.03.114</v>
      </c>
      <c r="D1004" s="9" t="s">
        <v>249</v>
      </c>
      <c r="E1004" s="112" t="s">
        <v>362</v>
      </c>
      <c r="F1004" s="115" t="str">
        <f t="shared" si="555"/>
        <v>PHA and PHB (Polyhydroxyalkanoates) chemical upcycled - biodegradeble</v>
      </c>
      <c r="G1004" s="143">
        <f t="shared" si="556"/>
        <v>2.7161298666666669</v>
      </c>
      <c r="I1004" s="118">
        <f t="shared" si="557"/>
        <v>0.48991749948558</v>
      </c>
      <c r="K1004" s="161">
        <f t="shared" si="558"/>
        <v>9.0505028442000018E-3</v>
      </c>
      <c r="L1004" s="161">
        <f t="shared" si="559"/>
        <v>3.8351335551380004E-2</v>
      </c>
      <c r="M1004" s="162">
        <f t="shared" si="560"/>
        <v>3.5096181089999998E-2</v>
      </c>
      <c r="N1004" s="161">
        <v>0.40741948</v>
      </c>
      <c r="O1004" s="132">
        <v>2.3819547E-2</v>
      </c>
      <c r="P1004" s="132">
        <v>1.4400341000000001E-2</v>
      </c>
      <c r="Q1004" s="132">
        <v>8.0840727000000001E-3</v>
      </c>
      <c r="R1004" s="132">
        <v>9.4636863999999999E-4</v>
      </c>
      <c r="S1004" s="164">
        <v>4.3298072000000003E-6</v>
      </c>
      <c r="T1004" s="164">
        <v>1.5731696999999999E-5</v>
      </c>
      <c r="U1004" s="132">
        <v>1.3134657000000001E-4</v>
      </c>
      <c r="V1004" s="132">
        <v>7.2579809000000001E-4</v>
      </c>
      <c r="W1004" s="132">
        <v>0</v>
      </c>
      <c r="X1004" s="132">
        <v>3.4370382999999997E-2</v>
      </c>
      <c r="Y1004" s="164">
        <v>1.0098138E-7</v>
      </c>
      <c r="Z1004" s="132">
        <v>0</v>
      </c>
      <c r="AA1004" s="132">
        <v>0</v>
      </c>
      <c r="AC1004" s="118">
        <f t="shared" si="541"/>
        <v>0.40741948</v>
      </c>
      <c r="AD1004" s="118">
        <f t="shared" si="542"/>
        <v>4.74017374142E-2</v>
      </c>
      <c r="AE1004" s="118">
        <f t="shared" si="543"/>
        <v>3.8351234570000003E-2</v>
      </c>
      <c r="AF1004" s="118">
        <f t="shared" si="544"/>
        <v>3.8351335551380004E-2</v>
      </c>
      <c r="AG1004" s="118">
        <f t="shared" si="545"/>
        <v>3.5096181089999998E-2</v>
      </c>
      <c r="AI1004" s="69">
        <v>69.121639000000002</v>
      </c>
      <c r="AJ1004" s="69">
        <v>32.749201999999997</v>
      </c>
      <c r="AK1004" s="69">
        <v>4.2702593999999996</v>
      </c>
      <c r="AL1004" s="69">
        <v>0</v>
      </c>
      <c r="AM1004" s="69">
        <v>28.528896</v>
      </c>
      <c r="AN1004" s="69">
        <v>2.5081403</v>
      </c>
      <c r="AO1004" s="69">
        <v>1.0651412</v>
      </c>
      <c r="AQ1004" s="116">
        <v>5.4702862999999997E-2</v>
      </c>
      <c r="AR1004" s="116">
        <v>5.0929753000000001E-2</v>
      </c>
      <c r="AS1004" s="116">
        <v>2.2614074000000001E-3</v>
      </c>
      <c r="AT1004" s="116">
        <v>1.5117018999999999E-3</v>
      </c>
      <c r="AU1004" s="150">
        <f t="shared" si="546"/>
        <v>3.0533425389195305E-6</v>
      </c>
      <c r="AV1004" s="150">
        <f t="shared" si="547"/>
        <v>8.3631931221609897E-9</v>
      </c>
      <c r="AW1004" s="163">
        <f t="shared" si="548"/>
        <v>0.21172294760099999</v>
      </c>
      <c r="AX1004" s="196">
        <v>2.5209644000000001E-6</v>
      </c>
      <c r="AY1004" s="196">
        <v>7.6063735000000004E-9</v>
      </c>
      <c r="AZ1004" s="196">
        <v>2.0781633999999999E-13</v>
      </c>
      <c r="BA1004" s="108">
        <v>0</v>
      </c>
      <c r="BB1004" s="108">
        <v>0</v>
      </c>
      <c r="BC1004" s="196">
        <v>1.1199582E-9</v>
      </c>
      <c r="BD1004" s="196">
        <v>5.3123463000000004E-7</v>
      </c>
      <c r="BE1004" s="196">
        <v>1.6030846E-10</v>
      </c>
      <c r="BF1004" s="196">
        <v>5.9629385E-10</v>
      </c>
      <c r="BG1004" s="108">
        <v>0</v>
      </c>
      <c r="BH1004" s="108">
        <v>0</v>
      </c>
      <c r="BI1004" s="196">
        <v>8.5513947000000002E-15</v>
      </c>
      <c r="BJ1004" s="196">
        <v>7.8869575999999995E-16</v>
      </c>
      <c r="BK1004" s="196">
        <v>1.5573053E-16</v>
      </c>
      <c r="BL1004" s="196">
        <v>9.4243553000000006E-13</v>
      </c>
      <c r="BM1004" s="196">
        <v>2.2608284000000001E-11</v>
      </c>
      <c r="BN1004" s="108">
        <v>0</v>
      </c>
      <c r="BO1004" s="196">
        <v>1.4877601000000001E-5</v>
      </c>
      <c r="BP1004" s="108">
        <v>0.21170807</v>
      </c>
      <c r="BQ1004" s="108">
        <v>0</v>
      </c>
      <c r="BR1004" s="108">
        <v>0</v>
      </c>
      <c r="BS1004" s="108">
        <v>0</v>
      </c>
      <c r="BU1004" s="69">
        <v>1.3189152000000001E-4</v>
      </c>
      <c r="BV1004" s="172">
        <v>4.4738556000000004E-6</v>
      </c>
      <c r="BW1004" s="172">
        <v>7.5732906999999994E-5</v>
      </c>
      <c r="BX1004" s="172">
        <v>1.5706758999999999E-8</v>
      </c>
      <c r="BY1004" s="172">
        <v>4.0003212000000003E-6</v>
      </c>
      <c r="BZ1004" s="172">
        <v>7.1344789E-7</v>
      </c>
      <c r="CA1004" s="69">
        <v>0</v>
      </c>
      <c r="CB1004" s="172">
        <v>1.0828604E-6</v>
      </c>
      <c r="CC1004" s="172">
        <v>6.6803957999999997E-9</v>
      </c>
      <c r="CD1004" s="172">
        <v>1.5890902999999999E-8</v>
      </c>
      <c r="CE1004" s="69">
        <v>0</v>
      </c>
      <c r="CF1004" s="69">
        <v>0</v>
      </c>
      <c r="CG1004" s="69">
        <v>0</v>
      </c>
      <c r="CH1004" s="172">
        <v>1.7708212000000001E-6</v>
      </c>
      <c r="CI1004" s="172">
        <v>4.3730708E-5</v>
      </c>
      <c r="CJ1004" s="172">
        <v>3.4831932999999999E-7</v>
      </c>
      <c r="CK1004" s="69">
        <v>0</v>
      </c>
      <c r="CM1004" s="198">
        <v>0</v>
      </c>
      <c r="CN1004" s="198">
        <v>2.7157990999999999</v>
      </c>
      <c r="CO1004" s="198">
        <v>2.5904924999999999E-2</v>
      </c>
      <c r="CP1004" s="198">
        <v>3.2245768000000001E-3</v>
      </c>
      <c r="CQ1004" s="197">
        <v>3.9923254999999996E-12</v>
      </c>
      <c r="CR1004" s="197">
        <v>4.8350763000000001E-10</v>
      </c>
      <c r="CS1004" s="198">
        <v>1.7759823999999999E-4</v>
      </c>
      <c r="CT1004" s="198">
        <v>6.6072744000000004E-4</v>
      </c>
      <c r="CU1004" s="198">
        <v>0</v>
      </c>
      <c r="CV1004" s="198">
        <v>2.5090088999999999E-4</v>
      </c>
      <c r="CX1004" s="166"/>
    </row>
    <row r="1005" spans="1:102" ht="14.4">
      <c r="A1005" t="s">
        <v>2659</v>
      </c>
      <c r="B1005" s="85" t="s">
        <v>749</v>
      </c>
      <c r="C1005" s="113" t="str">
        <f t="shared" si="554"/>
        <v>A.130.03.115</v>
      </c>
      <c r="D1005" s="9" t="s">
        <v>249</v>
      </c>
      <c r="E1005" s="112" t="s">
        <v>362</v>
      </c>
      <c r="F1005" s="115" t="str">
        <f t="shared" si="555"/>
        <v>PLA (Polylactide - starch based) chemical upcycled - biodegradeble</v>
      </c>
      <c r="G1005" s="143">
        <f t="shared" si="556"/>
        <v>4.1567821333333335</v>
      </c>
      <c r="I1005" s="118">
        <f t="shared" si="557"/>
        <v>0.69495698895900004</v>
      </c>
      <c r="K1005" s="161">
        <f t="shared" si="558"/>
        <v>1.1567683801000001E-2</v>
      </c>
      <c r="L1005" s="161">
        <f t="shared" si="559"/>
        <v>5.9810380201000005E-2</v>
      </c>
      <c r="M1005" s="162">
        <f t="shared" si="560"/>
        <v>6.1604957E-5</v>
      </c>
      <c r="N1005" s="161">
        <v>0.62351732000000004</v>
      </c>
      <c r="O1005" s="132">
        <v>4.6689212000000001E-2</v>
      </c>
      <c r="P1005" s="132">
        <v>1.274931E-2</v>
      </c>
      <c r="Q1005" s="132">
        <v>1.0876141000000001E-2</v>
      </c>
      <c r="R1005" s="132">
        <v>6.3478986E-4</v>
      </c>
      <c r="S1005" s="164">
        <v>1.2248797E-5</v>
      </c>
      <c r="T1005" s="164">
        <v>4.4504144E-5</v>
      </c>
      <c r="U1005" s="132">
        <v>3.7157253000000002E-4</v>
      </c>
      <c r="V1005" s="164">
        <v>1.0143879E-5</v>
      </c>
      <c r="W1005" s="132">
        <v>0</v>
      </c>
      <c r="X1005" s="164">
        <v>5.1461078000000001E-5</v>
      </c>
      <c r="Y1005" s="164">
        <v>2.8567100000000002E-7</v>
      </c>
      <c r="Z1005" s="132">
        <v>0</v>
      </c>
      <c r="AA1005" s="132">
        <v>0</v>
      </c>
      <c r="AC1005" s="118">
        <f t="shared" si="541"/>
        <v>0.62351732000000004</v>
      </c>
      <c r="AD1005" s="118">
        <f t="shared" si="542"/>
        <v>7.1377778330999994E-2</v>
      </c>
      <c r="AE1005" s="118">
        <f t="shared" si="543"/>
        <v>5.9810094530000003E-2</v>
      </c>
      <c r="AF1005" s="118">
        <f t="shared" si="544"/>
        <v>5.9810380201000005E-2</v>
      </c>
      <c r="AG1005" s="118">
        <f t="shared" si="545"/>
        <v>6.1604957E-5</v>
      </c>
      <c r="AI1005" s="69">
        <v>75.850530000000006</v>
      </c>
      <c r="AJ1005" s="69">
        <v>54.340857</v>
      </c>
      <c r="AK1005" s="69">
        <v>6.3926805999999997E-3</v>
      </c>
      <c r="AL1005" s="69">
        <v>0</v>
      </c>
      <c r="AM1005" s="69">
        <v>21.5</v>
      </c>
      <c r="AN1005" s="69">
        <v>1.5353209E-3</v>
      </c>
      <c r="AO1005" s="69">
        <v>1.7443790999999999E-3</v>
      </c>
      <c r="AQ1005" s="116">
        <v>8.6970491999999996E-2</v>
      </c>
      <c r="AR1005" s="116">
        <v>8.0387777999999993E-2</v>
      </c>
      <c r="AS1005" s="116">
        <v>3.499795E-3</v>
      </c>
      <c r="AT1005" s="116">
        <v>3.0829194000000001E-3</v>
      </c>
      <c r="AU1005" s="150">
        <f t="shared" si="546"/>
        <v>4.8194111828454999E-6</v>
      </c>
      <c r="AV1005" s="150">
        <f t="shared" si="547"/>
        <v>1.2943029198688282E-8</v>
      </c>
      <c r="AW1005" s="163">
        <f t="shared" si="548"/>
        <v>0.43178142105422995</v>
      </c>
      <c r="AX1005" s="196">
        <v>3.8586137999999999E-6</v>
      </c>
      <c r="AY1005" s="196">
        <v>1.1642413E-8</v>
      </c>
      <c r="AZ1005" s="196">
        <v>3.1808551000000002E-13</v>
      </c>
      <c r="BA1005" s="108">
        <v>0</v>
      </c>
      <c r="BB1005" s="108">
        <v>0</v>
      </c>
      <c r="BC1005" s="196">
        <v>1.3849890999999999E-9</v>
      </c>
      <c r="BD1005" s="196">
        <v>9.5934577000000009E-7</v>
      </c>
      <c r="BE1005" s="196">
        <v>2.0070475E-10</v>
      </c>
      <c r="BF1005" s="196">
        <v>1.0995665000000001E-9</v>
      </c>
      <c r="BG1005" s="108">
        <v>0</v>
      </c>
      <c r="BH1005" s="108">
        <v>0</v>
      </c>
      <c r="BI1005" s="196">
        <v>2.4191446000000001E-14</v>
      </c>
      <c r="BJ1005" s="196">
        <v>2.2311787999999999E-15</v>
      </c>
      <c r="BK1005" s="196">
        <v>4.4055347999999999E-16</v>
      </c>
      <c r="BL1005" s="196">
        <v>2.6661005E-12</v>
      </c>
      <c r="BM1005" s="196">
        <v>6.3957644999999996E-11</v>
      </c>
      <c r="BN1005" s="108">
        <v>0</v>
      </c>
      <c r="BO1005" s="196">
        <v>8.5105422999999998E-7</v>
      </c>
      <c r="BP1005" s="108">
        <v>0.43178056999999997</v>
      </c>
      <c r="BQ1005" s="108">
        <v>0</v>
      </c>
      <c r="BR1005" s="108">
        <v>0</v>
      </c>
      <c r="BS1005" s="108">
        <v>0</v>
      </c>
      <c r="BU1005" s="69">
        <v>1.9804533E-4</v>
      </c>
      <c r="BV1005" s="172">
        <v>8.0200423000000008E-6</v>
      </c>
      <c r="BW1005" s="69">
        <v>1.1590212E-4</v>
      </c>
      <c r="BX1005" s="172">
        <v>4.4433594999999999E-8</v>
      </c>
      <c r="BY1005" s="172">
        <v>6.5304138000000003E-6</v>
      </c>
      <c r="BZ1005" s="172">
        <v>8.6382234999999996E-7</v>
      </c>
      <c r="CA1005" s="69">
        <v>0</v>
      </c>
      <c r="CB1005" s="172">
        <v>1.3110964000000001E-6</v>
      </c>
      <c r="CC1005" s="172">
        <v>1.8898488000000002E-8</v>
      </c>
      <c r="CD1005" s="172">
        <v>4.4954526999999999E-8</v>
      </c>
      <c r="CE1005" s="69">
        <v>0</v>
      </c>
      <c r="CF1005" s="69">
        <v>0</v>
      </c>
      <c r="CG1005" s="69">
        <v>0</v>
      </c>
      <c r="CH1005" s="172">
        <v>2.5210542000000002E-6</v>
      </c>
      <c r="CI1005" s="172">
        <v>6.2788503000000005E-5</v>
      </c>
      <c r="CJ1005" s="172">
        <v>1.4281884000000001E-16</v>
      </c>
      <c r="CK1005" s="69">
        <v>0</v>
      </c>
      <c r="CM1005" s="198">
        <v>0</v>
      </c>
      <c r="CN1005" s="198">
        <v>4.1558465</v>
      </c>
      <c r="CO1005" s="198">
        <v>2.4703065999999999E-2</v>
      </c>
      <c r="CP1005" s="198">
        <v>5.6853145999999997E-3</v>
      </c>
      <c r="CQ1005" s="197">
        <v>1.1294079E-11</v>
      </c>
      <c r="CR1005" s="197">
        <v>1.3678176E-9</v>
      </c>
      <c r="CS1005" s="198">
        <v>3.1113089999999999E-4</v>
      </c>
      <c r="CT1005" s="198">
        <v>1.8691630999999999E-3</v>
      </c>
      <c r="CU1005" s="198">
        <v>0</v>
      </c>
      <c r="CV1005" s="198">
        <v>3.0378364000000001E-4</v>
      </c>
      <c r="CX1005" s="166"/>
    </row>
    <row r="1006" spans="1:102" ht="14.4">
      <c r="A1006" t="s">
        <v>753</v>
      </c>
      <c r="B1006" s="85" t="s">
        <v>749</v>
      </c>
      <c r="C1006" s="113" t="str">
        <f t="shared" si="554"/>
        <v>A.130.03.116</v>
      </c>
      <c r="D1006" s="9" t="s">
        <v>249</v>
      </c>
      <c r="E1006" s="112" t="s">
        <v>362</v>
      </c>
      <c r="F1006" s="115" t="str">
        <f t="shared" si="555"/>
        <v>PMMA (Polymethyl methacrylate) chemical upcycled</v>
      </c>
      <c r="G1006" s="143">
        <f t="shared" si="556"/>
        <v>4.3142543333333334</v>
      </c>
      <c r="I1006" s="118">
        <f t="shared" si="557"/>
        <v>0.61854532003213059</v>
      </c>
      <c r="K1006" s="161">
        <f t="shared" si="558"/>
        <v>5.4723224710000004E-2</v>
      </c>
      <c r="L1006" s="161">
        <f t="shared" si="559"/>
        <v>-8.4160052580000019E-2</v>
      </c>
      <c r="M1006" s="162">
        <f t="shared" si="560"/>
        <v>8.4399790213063384E-4</v>
      </c>
      <c r="N1006" s="161">
        <v>0.64713814999999997</v>
      </c>
      <c r="O1006" s="132">
        <v>5.0723612000000001E-2</v>
      </c>
      <c r="P1006" s="132">
        <v>-4.2438943999999999E-3</v>
      </c>
      <c r="Q1006" s="132">
        <v>3.9887879000000001E-2</v>
      </c>
      <c r="R1006" s="132">
        <v>8.5629495E-3</v>
      </c>
      <c r="S1006" s="132">
        <v>6.0744461000000001E-4</v>
      </c>
      <c r="T1006" s="132">
        <v>5.6649515999999999E-3</v>
      </c>
      <c r="U1006" s="132">
        <v>-0.13243149000000001</v>
      </c>
      <c r="V1006" s="164">
        <v>-3.8039020999999997E-5</v>
      </c>
      <c r="W1006" s="132">
        <v>1.3603357999999999E-3</v>
      </c>
      <c r="X1006" s="132">
        <v>4.5183521000000003E-3</v>
      </c>
      <c r="Y1006" s="132">
        <v>4.3138402000000002E-4</v>
      </c>
      <c r="Z1006" s="132">
        <v>-3.6363151999999998E-3</v>
      </c>
      <c r="AA1006" s="164">
        <v>2.3130632999999999E-11</v>
      </c>
      <c r="AC1006" s="118">
        <f t="shared" si="541"/>
        <v>0.64713814999999997</v>
      </c>
      <c r="AD1006" s="118">
        <f t="shared" si="542"/>
        <v>-3.1228547690000025E-2</v>
      </c>
      <c r="AE1006" s="118">
        <f t="shared" si="543"/>
        <v>-8.9588087600000019E-2</v>
      </c>
      <c r="AF1006" s="118">
        <f t="shared" si="544"/>
        <v>-8.4160052580000005E-2</v>
      </c>
      <c r="AG1006" s="118">
        <f t="shared" si="545"/>
        <v>4.4803131021306335E-3</v>
      </c>
      <c r="AI1006" s="69">
        <v>64.461804000000001</v>
      </c>
      <c r="AJ1006" s="69">
        <v>64.709453999999994</v>
      </c>
      <c r="AK1006" s="69">
        <v>-0.23072769000000001</v>
      </c>
      <c r="AL1006" s="69">
        <v>0</v>
      </c>
      <c r="AM1006" s="69">
        <v>2.7814484999999999E-3</v>
      </c>
      <c r="AN1006" s="69">
        <v>2.3815956999999999E-2</v>
      </c>
      <c r="AO1006" s="69">
        <v>-4.3520310999999999E-2</v>
      </c>
      <c r="AQ1006" s="116">
        <v>9.2137874999999994E-2</v>
      </c>
      <c r="AR1006" s="116">
        <v>8.3961237999999994E-2</v>
      </c>
      <c r="AS1006" s="116">
        <v>3.6324298999999998E-3</v>
      </c>
      <c r="AT1006" s="116">
        <v>4.5442071999999998E-3</v>
      </c>
      <c r="AU1006" s="150">
        <f t="shared" si="546"/>
        <v>5.0336473908530474E-6</v>
      </c>
      <c r="AV1006" s="150">
        <f t="shared" si="547"/>
        <v>1.3433542621710576E-8</v>
      </c>
      <c r="AW1006" s="163">
        <f t="shared" si="548"/>
        <v>0.63644359169309994</v>
      </c>
      <c r="AX1006" s="196">
        <v>4.0037466999999999E-6</v>
      </c>
      <c r="AY1006" s="196">
        <v>1.2080275E-8</v>
      </c>
      <c r="AZ1006" s="196">
        <v>3.3005017E-13</v>
      </c>
      <c r="BA1006" s="196">
        <v>1.1282680000000001E-14</v>
      </c>
      <c r="BB1006" s="196">
        <v>3.2003684999999999E-15</v>
      </c>
      <c r="BC1006" s="196">
        <v>1.2180107E-9</v>
      </c>
      <c r="BD1006" s="196">
        <v>1.0472826000000001E-6</v>
      </c>
      <c r="BE1006" s="196">
        <v>2.6206799E-10</v>
      </c>
      <c r="BF1006" s="196">
        <v>1.0877814E-9</v>
      </c>
      <c r="BG1006" s="196">
        <v>1.3186785E-14</v>
      </c>
      <c r="BH1006" s="196">
        <v>3.9621393000000002E-16</v>
      </c>
      <c r="BI1006" s="196">
        <v>3.2259125000000002E-12</v>
      </c>
      <c r="BJ1006" s="196">
        <v>-7.9464224000000004E-13</v>
      </c>
      <c r="BK1006" s="196">
        <v>-1.3430654E-13</v>
      </c>
      <c r="BL1006" s="196">
        <v>-1.9298633000000001E-10</v>
      </c>
      <c r="BM1006" s="196">
        <v>-1.8534819999999999E-8</v>
      </c>
      <c r="BN1006" s="196">
        <v>3.1248329E-20</v>
      </c>
      <c r="BO1006" s="196">
        <v>-3.3883068999999999E-6</v>
      </c>
      <c r="BP1006" s="108">
        <v>0.63644698</v>
      </c>
      <c r="BQ1006" s="196">
        <v>1.2787200000000001E-10</v>
      </c>
      <c r="BR1006" s="196">
        <v>7.7760000000000004E-13</v>
      </c>
      <c r="BS1006" s="196">
        <v>3.4790400000000002E-17</v>
      </c>
      <c r="BU1006" s="69">
        <v>2.139319E-4</v>
      </c>
      <c r="BV1006" s="172">
        <v>7.5594264E-6</v>
      </c>
      <c r="BW1006" s="69">
        <v>1.2029286E-4</v>
      </c>
      <c r="BX1006" s="172">
        <v>-1.5493061999999998E-5</v>
      </c>
      <c r="BY1006" s="172">
        <v>1.2570962E-5</v>
      </c>
      <c r="BZ1006" s="172">
        <v>1.1782639999999999E-7</v>
      </c>
      <c r="CA1006" s="172">
        <v>2.8869997000000002E-10</v>
      </c>
      <c r="CB1006" s="172">
        <v>1.7897541E-7</v>
      </c>
      <c r="CC1006" s="172">
        <v>1.0080295E-6</v>
      </c>
      <c r="CD1006" s="172">
        <v>1.3020251999999999E-6</v>
      </c>
      <c r="CE1006" s="172">
        <v>9.0748694000000005E-12</v>
      </c>
      <c r="CF1006" s="172">
        <v>6.9101693999999999E-17</v>
      </c>
      <c r="CG1006" s="172">
        <v>5.9332215999999995E-13</v>
      </c>
      <c r="CH1006" s="172">
        <v>8.1047594999999999E-6</v>
      </c>
      <c r="CI1006" s="172">
        <v>7.8258172999999995E-5</v>
      </c>
      <c r="CJ1006" s="172">
        <v>1.3267502E-8</v>
      </c>
      <c r="CK1006" s="172">
        <v>1.8356957E-8</v>
      </c>
      <c r="CM1006" s="197">
        <v>6.9987434000000003E-13</v>
      </c>
      <c r="CN1006" s="198">
        <v>4.3141553000000004</v>
      </c>
      <c r="CO1006" s="198">
        <v>4.2582660999999997E-3</v>
      </c>
      <c r="CP1006" s="198">
        <v>5.1990268999999997E-3</v>
      </c>
      <c r="CQ1006" s="197">
        <v>1.3483598E-9</v>
      </c>
      <c r="CR1006" s="197">
        <v>1.4254783000000001E-7</v>
      </c>
      <c r="CS1006" s="198">
        <v>4.8980096000000005E-4</v>
      </c>
      <c r="CT1006" s="198">
        <v>-0.65714079999999997</v>
      </c>
      <c r="CU1006" s="197">
        <v>8.7715933000000001E-9</v>
      </c>
      <c r="CV1006" s="197">
        <v>4.1599456E-5</v>
      </c>
      <c r="CX1006" s="166"/>
    </row>
    <row r="1007" spans="1:102" ht="14.4">
      <c r="A1007" t="s">
        <v>754</v>
      </c>
      <c r="B1007" s="85" t="s">
        <v>749</v>
      </c>
      <c r="C1007" s="113" t="str">
        <f t="shared" si="554"/>
        <v>A.130.03.117</v>
      </c>
      <c r="D1007" s="9" t="s">
        <v>249</v>
      </c>
      <c r="E1007" s="112" t="s">
        <v>362</v>
      </c>
      <c r="F1007" s="115" t="str">
        <f t="shared" si="555"/>
        <v>POM (Polyoxymethylene) chemical upcycled</v>
      </c>
      <c r="G1007" s="143">
        <f t="shared" si="556"/>
        <v>4.0685193333333336</v>
      </c>
      <c r="I1007" s="118">
        <f t="shared" si="557"/>
        <v>0.6641716373721307</v>
      </c>
      <c r="K1007" s="161">
        <f t="shared" si="558"/>
        <v>4.2176214099999996E-3</v>
      </c>
      <c r="L1007" s="161">
        <f t="shared" si="559"/>
        <v>4.6912862220000004E-2</v>
      </c>
      <c r="M1007" s="162">
        <f t="shared" si="560"/>
        <v>2.7632537421306324E-3</v>
      </c>
      <c r="N1007" s="161">
        <v>0.61027790000000004</v>
      </c>
      <c r="O1007" s="132">
        <v>4.4266759000000003E-2</v>
      </c>
      <c r="P1007" s="132">
        <v>4.3436446E-3</v>
      </c>
      <c r="Q1007" s="132">
        <v>1.3358339000000001E-4</v>
      </c>
      <c r="R1007" s="132">
        <v>4.1400637999999997E-3</v>
      </c>
      <c r="S1007" s="164">
        <v>-2.7557358999999999E-5</v>
      </c>
      <c r="T1007" s="164">
        <v>-2.8468421000000001E-5</v>
      </c>
      <c r="U1007" s="132">
        <v>-3.4892612000000001E-3</v>
      </c>
      <c r="V1007" s="164">
        <v>1.3099819E-5</v>
      </c>
      <c r="W1007" s="132">
        <v>1.3603357999999999E-3</v>
      </c>
      <c r="X1007" s="132">
        <v>5.1725972999999998E-3</v>
      </c>
      <c r="Y1007" s="132">
        <v>4.3138402000000002E-4</v>
      </c>
      <c r="Z1007" s="132">
        <v>-2.4224434E-3</v>
      </c>
      <c r="AA1007" s="164">
        <v>2.3130632999999999E-11</v>
      </c>
      <c r="AC1007" s="118">
        <f t="shared" si="541"/>
        <v>0.61027790000000004</v>
      </c>
      <c r="AD1007" s="118">
        <f t="shared" si="542"/>
        <v>4.9338763809999991E-2</v>
      </c>
      <c r="AE1007" s="118">
        <f t="shared" si="543"/>
        <v>4.2698699E-2</v>
      </c>
      <c r="AF1007" s="118">
        <f t="shared" si="544"/>
        <v>4.6912862220000004E-2</v>
      </c>
      <c r="AG1007" s="118">
        <f t="shared" si="545"/>
        <v>5.1856971421306323E-3</v>
      </c>
      <c r="AI1007" s="69">
        <v>69.866399000000001</v>
      </c>
      <c r="AJ1007" s="69">
        <v>68.904021</v>
      </c>
      <c r="AK1007" s="69">
        <v>-0.149455</v>
      </c>
      <c r="AL1007" s="69">
        <v>0</v>
      </c>
      <c r="AM1007" s="69">
        <v>1.1119855000000001</v>
      </c>
      <c r="AN1007" s="69">
        <v>2.7664153E-2</v>
      </c>
      <c r="AO1007" s="69">
        <v>-2.781672E-2</v>
      </c>
      <c r="AQ1007" s="116">
        <v>8.4681826000000002E-2</v>
      </c>
      <c r="AR1007" s="116">
        <v>7.6493331999999997E-2</v>
      </c>
      <c r="AS1007" s="116">
        <v>3.3447639E-3</v>
      </c>
      <c r="AT1007" s="116">
        <v>4.8437298999999996E-3</v>
      </c>
      <c r="AU1007" s="150">
        <f t="shared" si="546"/>
        <v>4.5859311791790477E-6</v>
      </c>
      <c r="AV1007" s="150">
        <f t="shared" si="547"/>
        <v>1.2369689048648376E-8</v>
      </c>
      <c r="AW1007" s="163">
        <f t="shared" si="548"/>
        <v>0.67839355215513009</v>
      </c>
      <c r="AX1007" s="196">
        <v>3.7757045999999999E-6</v>
      </c>
      <c r="AY1007" s="196">
        <v>1.1392217E-8</v>
      </c>
      <c r="AZ1007" s="196">
        <v>3.1125144E-13</v>
      </c>
      <c r="BA1007" s="196">
        <v>1.1282680000000001E-14</v>
      </c>
      <c r="BB1007" s="196">
        <v>3.2003684999999999E-15</v>
      </c>
      <c r="BC1007" s="196">
        <v>1.7911951000000001E-10</v>
      </c>
      <c r="BD1007" s="196">
        <v>8.1044937000000005E-7</v>
      </c>
      <c r="BE1007" s="196">
        <v>2.5222066999999999E-11</v>
      </c>
      <c r="BF1007" s="196">
        <v>9.5118982999999997E-10</v>
      </c>
      <c r="BG1007" s="196">
        <v>1.3186785E-14</v>
      </c>
      <c r="BH1007" s="196">
        <v>3.9621393000000002E-16</v>
      </c>
      <c r="BI1007" s="196">
        <v>-1.7691323E-14</v>
      </c>
      <c r="BJ1007" s="196">
        <v>-2.0900046999999999E-14</v>
      </c>
      <c r="BK1007" s="196">
        <v>-3.7262422E-15</v>
      </c>
      <c r="BL1007" s="196">
        <v>-1.0756314E-11</v>
      </c>
      <c r="BM1007" s="196">
        <v>-5.1904049999999995E-10</v>
      </c>
      <c r="BN1007" s="196">
        <v>3.1248329E-20</v>
      </c>
      <c r="BO1007" s="196">
        <v>9.0215512999999999E-7</v>
      </c>
      <c r="BP1007" s="108">
        <v>0.67839265000000004</v>
      </c>
      <c r="BQ1007" s="196">
        <v>1.2787200000000001E-10</v>
      </c>
      <c r="BR1007" s="196">
        <v>7.7760000000000004E-13</v>
      </c>
      <c r="BS1007" s="196">
        <v>3.4790400000000002E-17</v>
      </c>
      <c r="BU1007" s="69">
        <v>2.1133152E-4</v>
      </c>
      <c r="BV1007" s="172">
        <v>6.6177226E-6</v>
      </c>
      <c r="BW1007" s="69">
        <v>1.1344110999999999E-4</v>
      </c>
      <c r="BX1007" s="172">
        <v>-4.1170797000000002E-7</v>
      </c>
      <c r="BY1007" s="172">
        <v>7.8615407999999998E-6</v>
      </c>
      <c r="BZ1007" s="172">
        <v>1.1782639999999999E-7</v>
      </c>
      <c r="CA1007" s="172">
        <v>2.8869997000000002E-10</v>
      </c>
      <c r="CB1007" s="172">
        <v>1.7897541E-7</v>
      </c>
      <c r="CC1007" s="172">
        <v>-4.2356783E-8</v>
      </c>
      <c r="CD1007" s="172">
        <v>-1.4787377999999999E-7</v>
      </c>
      <c r="CE1007" s="172">
        <v>9.0748694000000005E-12</v>
      </c>
      <c r="CF1007" s="172">
        <v>6.9101693999999999E-17</v>
      </c>
      <c r="CG1007" s="172">
        <v>5.9332215999999995E-13</v>
      </c>
      <c r="CH1007" s="172">
        <v>4.4438101000000002E-7</v>
      </c>
      <c r="CI1007" s="172">
        <v>8.3239975999999997E-5</v>
      </c>
      <c r="CJ1007" s="172">
        <v>1.3267503E-8</v>
      </c>
      <c r="CK1007" s="172">
        <v>1.8356957E-8</v>
      </c>
      <c r="CM1007" s="197">
        <v>6.9987434000000003E-13</v>
      </c>
      <c r="CN1007" s="198">
        <v>4.0684202999999997</v>
      </c>
      <c r="CO1007" s="198">
        <v>8.7557811000000003E-3</v>
      </c>
      <c r="CP1007" s="198">
        <v>4.5547269000000001E-3</v>
      </c>
      <c r="CQ1007" s="197">
        <v>-1.089544E-11</v>
      </c>
      <c r="CR1007" s="197">
        <v>-1.7090743999999999E-9</v>
      </c>
      <c r="CS1007" s="198">
        <v>2.6033067E-4</v>
      </c>
      <c r="CT1007" s="198">
        <v>-1.7379222E-2</v>
      </c>
      <c r="CU1007" s="197">
        <v>8.7715933000000001E-9</v>
      </c>
      <c r="CV1007" s="197">
        <v>4.1599456E-5</v>
      </c>
      <c r="CX1007" s="166"/>
    </row>
    <row r="1008" spans="1:102" ht="14.4">
      <c r="A1008" t="s">
        <v>755</v>
      </c>
      <c r="B1008" s="85" t="s">
        <v>749</v>
      </c>
      <c r="C1008" s="113" t="str">
        <f t="shared" si="554"/>
        <v>A.130.03.118</v>
      </c>
      <c r="D1008" s="9" t="s">
        <v>249</v>
      </c>
      <c r="E1008" s="112" t="s">
        <v>362</v>
      </c>
      <c r="F1008" s="115" t="str">
        <f t="shared" si="555"/>
        <v>PP (Polypropylene) chemical upcycled</v>
      </c>
      <c r="G1008" s="143">
        <f t="shared" si="556"/>
        <v>1.6827543333333332</v>
      </c>
      <c r="I1008" s="118">
        <f t="shared" si="557"/>
        <v>0.34088401182313061</v>
      </c>
      <c r="K1008" s="161">
        <f t="shared" si="558"/>
        <v>6.1854077760000001E-2</v>
      </c>
      <c r="L1008" s="161">
        <f t="shared" si="559"/>
        <v>9.0537305600000006E-3</v>
      </c>
      <c r="M1008" s="162">
        <f t="shared" si="560"/>
        <v>1.7563053503130633E-2</v>
      </c>
      <c r="N1008" s="161">
        <v>0.25241314999999998</v>
      </c>
      <c r="O1008" s="132">
        <v>1.2910427E-2</v>
      </c>
      <c r="P1008" s="132">
        <v>-6.0200907999999999E-3</v>
      </c>
      <c r="Q1008" s="132">
        <v>5.4453478999999999E-2</v>
      </c>
      <c r="R1008" s="132">
        <v>6.0903835000000002E-3</v>
      </c>
      <c r="S1008" s="132">
        <v>1.8953975999999999E-4</v>
      </c>
      <c r="T1008" s="132">
        <v>1.1206755E-3</v>
      </c>
      <c r="U1008" s="132">
        <v>3.7167633999999998E-4</v>
      </c>
      <c r="V1008" s="132">
        <v>-1.0388302E-4</v>
      </c>
      <c r="W1008" s="132">
        <v>1.3603339999999999E-3</v>
      </c>
      <c r="X1008" s="132">
        <v>3.6759764999999998E-3</v>
      </c>
      <c r="Y1008" s="132">
        <v>4.3138402000000002E-4</v>
      </c>
      <c r="Z1008" s="132">
        <v>1.399096E-2</v>
      </c>
      <c r="AA1008" s="164">
        <v>2.3130632999999999E-11</v>
      </c>
      <c r="AC1008" s="118">
        <f t="shared" si="541"/>
        <v>0.25241314999999998</v>
      </c>
      <c r="AD1008" s="118">
        <f t="shared" si="542"/>
        <v>6.9116090300000002E-2</v>
      </c>
      <c r="AE1008" s="118">
        <f t="shared" si="543"/>
        <v>2.1252972540000001E-2</v>
      </c>
      <c r="AF1008" s="118">
        <f t="shared" si="544"/>
        <v>9.0537305600000006E-3</v>
      </c>
      <c r="AG1008" s="118">
        <f t="shared" si="545"/>
        <v>3.5720935031306328E-3</v>
      </c>
      <c r="AI1008" s="69">
        <v>31.238167000000001</v>
      </c>
      <c r="AJ1008" s="69">
        <v>30.423839999999998</v>
      </c>
      <c r="AK1008" s="69">
        <v>-0.33537063</v>
      </c>
      <c r="AL1008" s="69">
        <v>0</v>
      </c>
      <c r="AM1008" s="69">
        <v>1.1945763</v>
      </c>
      <c r="AN1008" s="69">
        <v>1.8861198999999999E-2</v>
      </c>
      <c r="AO1008" s="69">
        <v>-6.3739527000000004E-2</v>
      </c>
      <c r="AQ1008" s="116">
        <v>2.3188822000000001E-2</v>
      </c>
      <c r="AR1008" s="116">
        <v>1.9864106999999999E-2</v>
      </c>
      <c r="AS1008" s="116">
        <v>1.22854E-3</v>
      </c>
      <c r="AT1008" s="116">
        <v>2.0961749E-3</v>
      </c>
      <c r="AU1008" s="150">
        <f t="shared" si="546"/>
        <v>1.1908937486580485E-6</v>
      </c>
      <c r="AV1008" s="150">
        <f t="shared" si="547"/>
        <v>4.5434171082872789E-9</v>
      </c>
      <c r="AW1008" s="163">
        <f t="shared" si="548"/>
        <v>0.29358191749310003</v>
      </c>
      <c r="AX1008" s="196">
        <v>1.5617147E-6</v>
      </c>
      <c r="AY1008" s="196">
        <v>4.7120748000000001E-9</v>
      </c>
      <c r="AZ1008" s="196">
        <v>1.2874041999999999E-13</v>
      </c>
      <c r="BA1008" s="196">
        <v>1.1282680000000001E-14</v>
      </c>
      <c r="BB1008" s="196">
        <v>3.2003684999999999E-15</v>
      </c>
      <c r="BC1008" s="196">
        <v>1.6083307E-9</v>
      </c>
      <c r="BD1008" s="196">
        <v>-3.7288152999999998E-7</v>
      </c>
      <c r="BE1008" s="196">
        <v>3.5107999E-10</v>
      </c>
      <c r="BF1008" s="196">
        <v>-5.2129856999999999E-10</v>
      </c>
      <c r="BG1008" s="196">
        <v>1.3186785E-14</v>
      </c>
      <c r="BH1008" s="196">
        <v>3.9621393000000002E-16</v>
      </c>
      <c r="BI1008" s="196">
        <v>6.3704165000000002E-13</v>
      </c>
      <c r="BJ1008" s="196">
        <v>2.3197707000000001E-15</v>
      </c>
      <c r="BK1008" s="196">
        <v>1.5686259999999999E-15</v>
      </c>
      <c r="BL1008" s="196">
        <v>3.3399705E-11</v>
      </c>
      <c r="BM1008" s="196">
        <v>2.9096177000000002E-10</v>
      </c>
      <c r="BN1008" s="196">
        <v>3.1248329E-20</v>
      </c>
      <c r="BO1008" s="196">
        <v>-8.9125069000000007E-6</v>
      </c>
      <c r="BP1008" s="108">
        <v>0.29359083000000002</v>
      </c>
      <c r="BQ1008" s="196">
        <v>1.2787200000000001E-10</v>
      </c>
      <c r="BR1008" s="196">
        <v>7.7760000000000004E-13</v>
      </c>
      <c r="BS1008" s="196">
        <v>3.4790400000000002E-17</v>
      </c>
      <c r="BU1008" s="172">
        <v>9.1943481999999996E-5</v>
      </c>
      <c r="BV1008" s="172">
        <v>-3.5340572999999999E-6</v>
      </c>
      <c r="BW1008" s="172">
        <v>4.6919655000000001E-5</v>
      </c>
      <c r="BX1008" s="172">
        <v>6.9106908999999999E-8</v>
      </c>
      <c r="BY1008" s="172">
        <v>1.2197334E-6</v>
      </c>
      <c r="BZ1008" s="172">
        <v>1.1782639999999999E-7</v>
      </c>
      <c r="CA1008" s="172">
        <v>2.8869997000000002E-10</v>
      </c>
      <c r="CB1008" s="172">
        <v>1.7897541E-7</v>
      </c>
      <c r="CC1008" s="172">
        <v>3.0454896E-7</v>
      </c>
      <c r="CD1008" s="172">
        <v>7.0125020000000005E-7</v>
      </c>
      <c r="CE1008" s="172">
        <v>9.0748694000000005E-12</v>
      </c>
      <c r="CF1008" s="172">
        <v>6.9101693999999999E-17</v>
      </c>
      <c r="CG1008" s="172">
        <v>5.9332215999999995E-13</v>
      </c>
      <c r="CH1008" s="172">
        <v>1.016894E-5</v>
      </c>
      <c r="CI1008" s="172">
        <v>3.5765580000000001E-5</v>
      </c>
      <c r="CJ1008" s="172">
        <v>1.3267501E-8</v>
      </c>
      <c r="CK1008" s="172">
        <v>1.8356957E-8</v>
      </c>
      <c r="CM1008" s="197">
        <v>6.9987434000000003E-13</v>
      </c>
      <c r="CN1008" s="198">
        <v>1.6826553</v>
      </c>
      <c r="CO1008" s="198">
        <v>4.2582660999999997E-3</v>
      </c>
      <c r="CP1008" s="198">
        <v>-2.3909730999999998E-3</v>
      </c>
      <c r="CQ1008" s="197">
        <v>2.8867257000000002E-10</v>
      </c>
      <c r="CR1008" s="197">
        <v>3.3955762999999997E-8</v>
      </c>
      <c r="CS1008" s="197">
        <v>-3.5692294000000001E-5</v>
      </c>
      <c r="CT1008" s="198">
        <v>2.3682060999999999E-3</v>
      </c>
      <c r="CU1008" s="197">
        <v>8.7715933000000001E-9</v>
      </c>
      <c r="CV1008" s="197">
        <v>4.1599456E-5</v>
      </c>
      <c r="CX1008" s="166"/>
    </row>
    <row r="1009" spans="1:103" ht="14.4">
      <c r="A1009" t="s">
        <v>756</v>
      </c>
      <c r="B1009" s="85" t="s">
        <v>749</v>
      </c>
      <c r="C1009" s="113" t="str">
        <f t="shared" si="554"/>
        <v>A.130.03.119</v>
      </c>
      <c r="D1009" s="9" t="s">
        <v>249</v>
      </c>
      <c r="E1009" s="112" t="s">
        <v>362</v>
      </c>
      <c r="F1009" s="115" t="str">
        <f t="shared" si="555"/>
        <v>PS (Polystyrene) chemical upcycled</v>
      </c>
      <c r="G1009" s="143">
        <f t="shared" si="556"/>
        <v>1.9584693333333334</v>
      </c>
      <c r="I1009" s="118">
        <f t="shared" si="557"/>
        <v>0.3019849791031306</v>
      </c>
      <c r="K1009" s="161">
        <f t="shared" si="558"/>
        <v>2.5053994850000001E-2</v>
      </c>
      <c r="L1009" s="161">
        <f t="shared" si="559"/>
        <v>-1.4578008589999998E-2</v>
      </c>
      <c r="M1009" s="162">
        <f t="shared" si="560"/>
        <v>-2.2614071568693669E-3</v>
      </c>
      <c r="N1009" s="161">
        <v>0.29377039999999999</v>
      </c>
      <c r="O1009" s="132">
        <v>-4.1910930999999998E-4</v>
      </c>
      <c r="P1009" s="132">
        <v>-7.6218550999999999E-3</v>
      </c>
      <c r="Q1009" s="132">
        <v>1.1706503E-2</v>
      </c>
      <c r="R1009" s="132">
        <v>4.5606326000000004E-3</v>
      </c>
      <c r="S1009" s="132">
        <v>7.2904055E-4</v>
      </c>
      <c r="T1009" s="132">
        <v>8.0578187000000003E-3</v>
      </c>
      <c r="U1009" s="132">
        <v>-8.3287640000000007E-3</v>
      </c>
      <c r="V1009" s="132">
        <v>-1.2078298E-4</v>
      </c>
      <c r="W1009" s="132">
        <v>1.3603357999999999E-3</v>
      </c>
      <c r="X1009" s="132">
        <v>3.4597667000000002E-3</v>
      </c>
      <c r="Y1009" s="132">
        <v>4.3138402000000002E-4</v>
      </c>
      <c r="Z1009" s="132">
        <v>-5.6003909000000001E-3</v>
      </c>
      <c r="AA1009" s="164">
        <v>2.3130632999999999E-11</v>
      </c>
      <c r="AC1009" s="118">
        <f t="shared" si="541"/>
        <v>0.29377039999999999</v>
      </c>
      <c r="AD1009" s="118">
        <f t="shared" si="542"/>
        <v>8.6842664399999995E-3</v>
      </c>
      <c r="AE1009" s="118">
        <f t="shared" si="543"/>
        <v>-2.1970119310000001E-2</v>
      </c>
      <c r="AF1009" s="118">
        <f t="shared" si="544"/>
        <v>-1.4578008590000002E-2</v>
      </c>
      <c r="AG1009" s="118">
        <f t="shared" si="545"/>
        <v>3.3389837431306332E-3</v>
      </c>
      <c r="AI1009" s="69">
        <v>34.078378999999998</v>
      </c>
      <c r="AJ1009" s="69">
        <v>33.025973</v>
      </c>
      <c r="AK1009" s="69">
        <v>-0.36222897999999998</v>
      </c>
      <c r="AL1009" s="69">
        <v>0</v>
      </c>
      <c r="AM1009" s="69">
        <v>1.4659749</v>
      </c>
      <c r="AN1009" s="69">
        <v>1.7589477999999999E-2</v>
      </c>
      <c r="AO1009" s="69">
        <v>-6.8929125999999993E-2</v>
      </c>
      <c r="AQ1009" s="116">
        <v>3.5057616999999999E-2</v>
      </c>
      <c r="AR1009" s="116">
        <v>3.1265398E-2</v>
      </c>
      <c r="AS1009" s="116">
        <v>1.5102614999999999E-3</v>
      </c>
      <c r="AT1009" s="116">
        <v>2.2819570999999999E-3</v>
      </c>
      <c r="AU1009" s="150">
        <f t="shared" si="546"/>
        <v>1.8744243697930488E-6</v>
      </c>
      <c r="AV1009" s="150">
        <f t="shared" si="547"/>
        <v>5.5852866849657885E-9</v>
      </c>
      <c r="AW1009" s="163">
        <f t="shared" si="548"/>
        <v>0.319601829615</v>
      </c>
      <c r="AX1009" s="196">
        <v>1.8175782000000001E-6</v>
      </c>
      <c r="AY1009" s="196">
        <v>5.4840768000000002E-9</v>
      </c>
      <c r="AZ1009" s="196">
        <v>1.4983262000000001E-13</v>
      </c>
      <c r="BA1009" s="196">
        <v>1.1282680000000001E-14</v>
      </c>
      <c r="BB1009" s="196">
        <v>3.2003684999999999E-15</v>
      </c>
      <c r="BC1009" s="196">
        <v>4.6282350999999998E-10</v>
      </c>
      <c r="BD1009" s="196">
        <v>5.5702523000000003E-8</v>
      </c>
      <c r="BE1009" s="196">
        <v>8.9848467000000005E-11</v>
      </c>
      <c r="BF1009" s="196">
        <v>5.8818264000000001E-12</v>
      </c>
      <c r="BG1009" s="196">
        <v>1.3186785E-14</v>
      </c>
      <c r="BH1009" s="196">
        <v>3.9621393000000002E-16</v>
      </c>
      <c r="BI1009" s="196">
        <v>4.5891013000000002E-12</v>
      </c>
      <c r="BJ1009" s="196">
        <v>-4.9684549999999998E-14</v>
      </c>
      <c r="BK1009" s="196">
        <v>-8.7562479000000004E-16</v>
      </c>
      <c r="BL1009" s="196">
        <v>1.3416554999999999E-10</v>
      </c>
      <c r="BM1009" s="196">
        <v>4.1877124999999998E-10</v>
      </c>
      <c r="BN1009" s="196">
        <v>3.1248329E-20</v>
      </c>
      <c r="BO1009" s="196">
        <v>-1.0330384999999999E-5</v>
      </c>
      <c r="BP1009" s="108">
        <v>0.31961215999999998</v>
      </c>
      <c r="BQ1009" s="196">
        <v>1.2787200000000001E-10</v>
      </c>
      <c r="BR1009" s="196">
        <v>7.7760000000000004E-13</v>
      </c>
      <c r="BS1009" s="196">
        <v>3.4790400000000002E-17</v>
      </c>
      <c r="BU1009" s="69">
        <v>1.0451637E-4</v>
      </c>
      <c r="BV1009" s="172">
        <v>1.0048367E-7</v>
      </c>
      <c r="BW1009" s="172">
        <v>5.4607320999999999E-5</v>
      </c>
      <c r="BX1009" s="172">
        <v>-9.6900445E-7</v>
      </c>
      <c r="BY1009" s="172">
        <v>2.8443801000000001E-6</v>
      </c>
      <c r="BZ1009" s="172">
        <v>1.1782639999999999E-7</v>
      </c>
      <c r="CA1009" s="172">
        <v>2.8869997000000002E-10</v>
      </c>
      <c r="CB1009" s="172">
        <v>1.7897541E-7</v>
      </c>
      <c r="CC1009" s="172">
        <v>1.3581249000000001E-6</v>
      </c>
      <c r="CD1009" s="172">
        <v>5.0609089999999997E-6</v>
      </c>
      <c r="CE1009" s="172">
        <v>9.0748694000000005E-12</v>
      </c>
      <c r="CF1009" s="172">
        <v>6.9101693999999999E-17</v>
      </c>
      <c r="CG1009" s="172">
        <v>5.9332215999999995E-13</v>
      </c>
      <c r="CH1009" s="172">
        <v>2.2335528999999999E-6</v>
      </c>
      <c r="CI1009" s="172">
        <v>3.8951878000000002E-5</v>
      </c>
      <c r="CJ1009" s="172">
        <v>1.3267501E-8</v>
      </c>
      <c r="CK1009" s="172">
        <v>1.8356957E-8</v>
      </c>
      <c r="CM1009" s="197">
        <v>6.9987434000000003E-13</v>
      </c>
      <c r="CN1009" s="198">
        <v>1.9583702999999999</v>
      </c>
      <c r="CO1009" s="198">
        <v>4.2582660999999997E-3</v>
      </c>
      <c r="CP1009" s="197">
        <v>9.5726912999999995E-5</v>
      </c>
      <c r="CQ1009" s="197">
        <v>2.0637077000000002E-9</v>
      </c>
      <c r="CR1009" s="197">
        <v>2.4223233999999998E-7</v>
      </c>
      <c r="CS1009" s="197">
        <v>7.8124278999999996E-5</v>
      </c>
      <c r="CT1009" s="198">
        <v>-3.7884989000000001E-2</v>
      </c>
      <c r="CU1009" s="197">
        <v>8.7715933000000001E-9</v>
      </c>
      <c r="CV1009" s="197">
        <v>4.1599456E-5</v>
      </c>
      <c r="CX1009" s="166"/>
    </row>
    <row r="1010" spans="1:103" ht="14.4">
      <c r="A1010" t="s">
        <v>1748</v>
      </c>
      <c r="B1010" s="85" t="s">
        <v>749</v>
      </c>
      <c r="C1010" s="113" t="str">
        <f t="shared" si="554"/>
        <v>A.130.03.120</v>
      </c>
      <c r="D1010" s="9" t="s">
        <v>249</v>
      </c>
      <c r="E1010" s="112" t="s">
        <v>362</v>
      </c>
      <c r="F1010" s="115" t="str">
        <f t="shared" si="555"/>
        <v>PTFE (Teflon) chemical upcycled</v>
      </c>
      <c r="G1010" s="143">
        <f t="shared" si="556"/>
        <v>12.955386000000001</v>
      </c>
      <c r="I1010" s="118">
        <f t="shared" si="557"/>
        <v>2.4186179556101668</v>
      </c>
      <c r="K1010" s="161">
        <f t="shared" si="558"/>
        <v>0.14847483156999997</v>
      </c>
      <c r="L1010" s="161">
        <f t="shared" si="559"/>
        <v>0.32520023404999998</v>
      </c>
      <c r="M1010" s="162">
        <f t="shared" si="560"/>
        <v>1.6349899901667087E-3</v>
      </c>
      <c r="N1010" s="161">
        <v>1.9433079</v>
      </c>
      <c r="O1010" s="132">
        <v>0.33051840999999998</v>
      </c>
      <c r="P1010" s="132">
        <v>-2.5379132999999998E-3</v>
      </c>
      <c r="Q1010" s="132">
        <v>0.13354237999999999</v>
      </c>
      <c r="R1010" s="132">
        <v>8.7928207000000005E-4</v>
      </c>
      <c r="S1010" s="132">
        <v>1.2477784999999999E-3</v>
      </c>
      <c r="T1010" s="132">
        <v>1.2805390999999999E-2</v>
      </c>
      <c r="U1010" s="132">
        <v>-4.5748487999999997E-3</v>
      </c>
      <c r="V1010" s="164">
        <v>-1.8228733000000001E-5</v>
      </c>
      <c r="W1010" s="132">
        <v>1.3624574E-3</v>
      </c>
      <c r="X1010" s="132">
        <v>4.9902820000000004E-3</v>
      </c>
      <c r="Y1010" s="132">
        <v>4.3212874999999998E-4</v>
      </c>
      <c r="Z1010" s="132">
        <v>-3.3370633E-3</v>
      </c>
      <c r="AA1010" s="164">
        <v>2.3166707999999999E-11</v>
      </c>
      <c r="AC1010" s="118">
        <f t="shared" si="541"/>
        <v>1.9433079</v>
      </c>
      <c r="AD1010" s="118">
        <f t="shared" si="542"/>
        <v>0.47188047946999995</v>
      </c>
      <c r="AE1010" s="118">
        <f t="shared" si="543"/>
        <v>0.32006858459999998</v>
      </c>
      <c r="AF1010" s="118">
        <f t="shared" si="544"/>
        <v>0.32520023404999998</v>
      </c>
      <c r="AG1010" s="118">
        <f t="shared" si="545"/>
        <v>4.972053290166709E-3</v>
      </c>
      <c r="AI1010" s="69">
        <v>166.10697999999999</v>
      </c>
      <c r="AJ1010" s="69">
        <v>166.25074000000001</v>
      </c>
      <c r="AK1010" s="69">
        <v>-0.17346797</v>
      </c>
      <c r="AL1010" s="69">
        <v>0</v>
      </c>
      <c r="AM1010" s="69">
        <v>1.2110943000000001E-2</v>
      </c>
      <c r="AN1010" s="69">
        <v>4.7763268999999997E-2</v>
      </c>
      <c r="AO1010" s="69">
        <v>-3.0164209000000001E-2</v>
      </c>
      <c r="AQ1010" s="116">
        <v>0.32207001000000002</v>
      </c>
      <c r="AR1010" s="116">
        <v>0.30088909000000003</v>
      </c>
      <c r="AS1010" s="116">
        <v>1.1933806999999999E-2</v>
      </c>
      <c r="AT1010" s="116">
        <v>9.2471121999999992E-3</v>
      </c>
      <c r="AU1010" s="150">
        <f t="shared" si="546"/>
        <v>1.8038914633875635E-5</v>
      </c>
      <c r="AV1010" s="150">
        <f t="shared" si="547"/>
        <v>4.4133899672768777E-8</v>
      </c>
      <c r="AW1010" s="163">
        <f t="shared" si="548"/>
        <v>1.2951137564227</v>
      </c>
      <c r="AX1010" s="196">
        <v>1.2022978E-5</v>
      </c>
      <c r="AY1010" s="196">
        <v>3.6276241000000001E-8</v>
      </c>
      <c r="AZ1010" s="196">
        <v>9.9111810999999992E-13</v>
      </c>
      <c r="BA1010" s="196">
        <v>1.1300277E-14</v>
      </c>
      <c r="BB1010" s="196">
        <v>3.2053599000000001E-15</v>
      </c>
      <c r="BC1010" s="196">
        <v>3.7379794000000002E-9</v>
      </c>
      <c r="BD1010" s="196">
        <v>6.0090243E-6</v>
      </c>
      <c r="BE1010" s="196">
        <v>8.3565453999999996E-10</v>
      </c>
      <c r="BF1010" s="196">
        <v>7.0077632000000004E-9</v>
      </c>
      <c r="BG1010" s="196">
        <v>1.3207352E-14</v>
      </c>
      <c r="BH1010" s="196">
        <v>3.9683187999999999E-16</v>
      </c>
      <c r="BI1010" s="196">
        <v>7.2935131000000003E-12</v>
      </c>
      <c r="BJ1010" s="196">
        <v>-2.6992924000000001E-14</v>
      </c>
      <c r="BK1010" s="196">
        <v>7.8235411999999999E-15</v>
      </c>
      <c r="BL1010" s="196">
        <v>2.4353556999999998E-10</v>
      </c>
      <c r="BM1010" s="196">
        <v>1.9504524E-9</v>
      </c>
      <c r="BN1010" s="196">
        <v>3.1297065000000001E-20</v>
      </c>
      <c r="BO1010" s="196">
        <v>-2.1435772999999999E-6</v>
      </c>
      <c r="BP1010" s="108">
        <v>1.2951159000000001</v>
      </c>
      <c r="BQ1010" s="196">
        <v>9.8035200000000005E-10</v>
      </c>
      <c r="BR1010" s="196">
        <v>5.9616E-12</v>
      </c>
      <c r="BS1010" s="196">
        <v>2.667264E-16</v>
      </c>
      <c r="BU1010" s="69">
        <v>6.7943770999999995E-4</v>
      </c>
      <c r="BV1010" s="172">
        <v>4.8377724999999998E-5</v>
      </c>
      <c r="BW1010" s="69">
        <v>3.6123053999999999E-4</v>
      </c>
      <c r="BX1010" s="172">
        <v>-4.7036857E-7</v>
      </c>
      <c r="BY1010" s="172">
        <v>3.9308884000000002E-5</v>
      </c>
      <c r="BZ1010" s="172">
        <v>1.2599836E-7</v>
      </c>
      <c r="CA1010" s="172">
        <v>2.8915023000000002E-10</v>
      </c>
      <c r="CB1010" s="172">
        <v>1.9137889999999999E-7</v>
      </c>
      <c r="CC1010" s="172">
        <v>2.2874987000000001E-6</v>
      </c>
      <c r="CD1010" s="172">
        <v>8.5035511000000003E-6</v>
      </c>
      <c r="CE1010" s="172">
        <v>9.0890228000000008E-12</v>
      </c>
      <c r="CF1010" s="172">
        <v>6.9209468000000002E-17</v>
      </c>
      <c r="CG1010" s="172">
        <v>5.9424751999999996E-13</v>
      </c>
      <c r="CH1010" s="172">
        <v>2.8656227999999998E-5</v>
      </c>
      <c r="CI1010" s="69">
        <v>1.9106879000000001E-4</v>
      </c>
      <c r="CJ1010" s="172">
        <v>1.6444810999999999E-8</v>
      </c>
      <c r="CK1010" s="172">
        <v>1.4073666999999999E-7</v>
      </c>
      <c r="CM1010" s="197">
        <v>7.0096588999999996E-13</v>
      </c>
      <c r="CN1010" s="198">
        <v>12.955069</v>
      </c>
      <c r="CO1010" s="198">
        <v>4.5745469000000004E-3</v>
      </c>
      <c r="CP1010" s="198">
        <v>3.3128187000000003E-2</v>
      </c>
      <c r="CQ1010" s="197">
        <v>3.2876664999999998E-9</v>
      </c>
      <c r="CR1010" s="197">
        <v>3.8688154000000001E-7</v>
      </c>
      <c r="CS1010" s="198">
        <v>2.0044777E-3</v>
      </c>
      <c r="CT1010" s="198">
        <v>-1.7069586000000001E-2</v>
      </c>
      <c r="CU1010" s="197">
        <v>8.7852737000000001E-9</v>
      </c>
      <c r="CV1010" s="197">
        <v>4.4473574000000003E-5</v>
      </c>
      <c r="CX1010" s="166"/>
    </row>
    <row r="1011" spans="1:103" ht="14.4">
      <c r="A1011" t="s">
        <v>1749</v>
      </c>
      <c r="B1011" s="85" t="s">
        <v>749</v>
      </c>
      <c r="C1011" s="113" t="str">
        <f t="shared" si="554"/>
        <v>A.130.03.121</v>
      </c>
      <c r="D1011" s="9" t="s">
        <v>249</v>
      </c>
      <c r="E1011" s="112" t="s">
        <v>362</v>
      </c>
      <c r="F1011" s="115" t="str">
        <f t="shared" si="555"/>
        <v>PTT (Polyltrimethylene terephthalate) chemical upcycled</v>
      </c>
      <c r="G1011" s="143">
        <f t="shared" si="556"/>
        <v>4.4503904000000007</v>
      </c>
      <c r="I1011" s="118">
        <f t="shared" si="557"/>
        <v>0.71483906008323062</v>
      </c>
      <c r="K1011" s="161">
        <f t="shared" si="558"/>
        <v>5.5558193319999987E-3</v>
      </c>
      <c r="L1011" s="161">
        <f t="shared" si="559"/>
        <v>3.9537234480000003E-2</v>
      </c>
      <c r="M1011" s="162">
        <f t="shared" si="560"/>
        <v>2.187446271230633E-3</v>
      </c>
      <c r="N1011" s="161">
        <v>0.66755856000000002</v>
      </c>
      <c r="O1011" s="132">
        <v>3.2213319999999997E-2</v>
      </c>
      <c r="P1011" s="132">
        <v>9.2795123000000007E-3</v>
      </c>
      <c r="Q1011" s="132">
        <v>4.1508943999999997E-3</v>
      </c>
      <c r="R1011" s="132">
        <v>1.4522351999999999E-3</v>
      </c>
      <c r="S1011" s="164">
        <v>-2.1739708E-5</v>
      </c>
      <c r="T1011" s="164">
        <v>-2.5570559999999999E-5</v>
      </c>
      <c r="U1011" s="132">
        <v>-3.7475886999999999E-3</v>
      </c>
      <c r="V1011" s="164">
        <v>5.8247480999999999E-6</v>
      </c>
      <c r="W1011" s="132">
        <v>1.3603357999999999E-3</v>
      </c>
      <c r="X1011" s="132">
        <v>5.0052157000000002E-3</v>
      </c>
      <c r="Y1011" s="132">
        <v>4.3165507999999998E-4</v>
      </c>
      <c r="Z1011" s="132">
        <v>-2.8235942000000001E-3</v>
      </c>
      <c r="AA1011" s="164">
        <v>2.3130632999999999E-11</v>
      </c>
      <c r="AC1011" s="118">
        <f t="shared" si="541"/>
        <v>0.66755856000000002</v>
      </c>
      <c r="AD1011" s="118">
        <f t="shared" si="542"/>
        <v>4.3301062931999999E-2</v>
      </c>
      <c r="AE1011" s="118">
        <f t="shared" si="543"/>
        <v>3.4921649399999997E-2</v>
      </c>
      <c r="AF1011" s="118">
        <f t="shared" si="544"/>
        <v>3.9537234480000003E-2</v>
      </c>
      <c r="AG1011" s="118">
        <f t="shared" si="545"/>
        <v>5.0110404712306331E-3</v>
      </c>
      <c r="AI1011" s="69">
        <v>51.320515</v>
      </c>
      <c r="AJ1011" s="69">
        <v>51.491481</v>
      </c>
      <c r="AK1011" s="69">
        <v>-0.17024774000000001</v>
      </c>
      <c r="AL1011" s="69">
        <v>0</v>
      </c>
      <c r="AM1011" s="69">
        <v>2.7841472999999999E-3</v>
      </c>
      <c r="AN1011" s="69">
        <v>2.7849201000000001E-2</v>
      </c>
      <c r="AO1011" s="69">
        <v>-3.1351187000000003E-2</v>
      </c>
      <c r="AQ1011" s="116">
        <v>8.7002987000000004E-2</v>
      </c>
      <c r="AR1011" s="116">
        <v>8.0528687000000002E-2</v>
      </c>
      <c r="AS1011" s="116">
        <v>3.6339592E-3</v>
      </c>
      <c r="AT1011" s="116">
        <v>2.8403400999999998E-3</v>
      </c>
      <c r="AU1011" s="150">
        <f t="shared" si="546"/>
        <v>4.8278589546400468E-6</v>
      </c>
      <c r="AV1011" s="150">
        <f t="shared" si="547"/>
        <v>1.3439198710578175E-8</v>
      </c>
      <c r="AW1011" s="163">
        <f t="shared" si="548"/>
        <v>0.39780673178904996</v>
      </c>
      <c r="AX1011" s="196">
        <v>4.1311435999999999E-6</v>
      </c>
      <c r="AY1011" s="196">
        <v>1.2464703999999999E-8</v>
      </c>
      <c r="AZ1011" s="196">
        <v>3.4055156000000002E-13</v>
      </c>
      <c r="BA1011" s="196">
        <v>1.1282680000000001E-14</v>
      </c>
      <c r="BB1011" s="196">
        <v>3.2003684999999999E-15</v>
      </c>
      <c r="BC1011" s="196">
        <v>1.2979415E-9</v>
      </c>
      <c r="BD1011" s="196">
        <v>6.9585749000000004E-7</v>
      </c>
      <c r="BE1011" s="196">
        <v>1.7104669000000001E-10</v>
      </c>
      <c r="BF1011" s="196">
        <v>8.0235980000000005E-10</v>
      </c>
      <c r="BG1011" s="196">
        <v>1.3186785E-14</v>
      </c>
      <c r="BH1011" s="196">
        <v>3.9621393000000002E-16</v>
      </c>
      <c r="BI1011" s="196">
        <v>-1.7103587999999999E-14</v>
      </c>
      <c r="BJ1011" s="196">
        <v>-2.2451125000000001E-14</v>
      </c>
      <c r="BK1011" s="196">
        <v>-3.9940894000000003E-15</v>
      </c>
      <c r="BL1011" s="196">
        <v>-1.0676713E-11</v>
      </c>
      <c r="BM1011" s="196">
        <v>-5.5728663000000003E-10</v>
      </c>
      <c r="BN1011" s="196">
        <v>3.1248329E-20</v>
      </c>
      <c r="BO1011" s="196">
        <v>2.9178904999999999E-7</v>
      </c>
      <c r="BP1011" s="108">
        <v>0.39780643999999998</v>
      </c>
      <c r="BQ1011" s="196">
        <v>1.2787200000000001E-10</v>
      </c>
      <c r="BR1011" s="196">
        <v>7.7760000000000004E-13</v>
      </c>
      <c r="BS1011" s="196">
        <v>3.4790400000000002E-17</v>
      </c>
      <c r="BU1011" s="69">
        <v>1.9592403000000001E-4</v>
      </c>
      <c r="BV1011" s="172">
        <v>6.0084666000000001E-6</v>
      </c>
      <c r="BW1011" s="69">
        <v>1.2408868999999999E-4</v>
      </c>
      <c r="BX1011" s="172">
        <v>-4.4165173000000002E-7</v>
      </c>
      <c r="BY1011" s="172">
        <v>4.3175223999999997E-6</v>
      </c>
      <c r="BZ1011" s="172">
        <v>9.3745319000000005E-7</v>
      </c>
      <c r="CA1011" s="172">
        <v>2.8869997000000002E-10</v>
      </c>
      <c r="CB1011" s="172">
        <v>1.4229925000000001E-6</v>
      </c>
      <c r="CC1011" s="172">
        <v>-3.4786143999999998E-8</v>
      </c>
      <c r="CD1011" s="172">
        <v>-1.5387547E-7</v>
      </c>
      <c r="CE1011" s="172">
        <v>9.0748694000000005E-12</v>
      </c>
      <c r="CF1011" s="172">
        <v>6.9101693999999999E-17</v>
      </c>
      <c r="CG1011" s="172">
        <v>5.9332215999999995E-13</v>
      </c>
      <c r="CH1011" s="172">
        <v>1.0981982999999999E-6</v>
      </c>
      <c r="CI1011" s="172">
        <v>5.8649091000000003E-5</v>
      </c>
      <c r="CJ1011" s="172">
        <v>1.3267503E-8</v>
      </c>
      <c r="CK1011" s="172">
        <v>1.8356957E-8</v>
      </c>
      <c r="CM1011" s="197">
        <v>6.9987434000000003E-13</v>
      </c>
      <c r="CN1011" s="198">
        <v>4.4494036000000001</v>
      </c>
      <c r="CO1011" s="198">
        <v>2.7697454999999999E-2</v>
      </c>
      <c r="CP1011" s="198">
        <v>4.3258649000000003E-3</v>
      </c>
      <c r="CQ1011" s="197">
        <v>-1.0788473E-11</v>
      </c>
      <c r="CR1011" s="197">
        <v>-1.7345132E-9</v>
      </c>
      <c r="CS1011" s="198">
        <v>2.096488E-4</v>
      </c>
      <c r="CT1011" s="198">
        <v>-1.8666250999999998E-2</v>
      </c>
      <c r="CU1011" s="197">
        <v>8.7715933000000001E-9</v>
      </c>
      <c r="CV1011" s="198">
        <v>3.2984067000000001E-4</v>
      </c>
      <c r="CX1011" s="166"/>
    </row>
    <row r="1012" spans="1:103" ht="14.4">
      <c r="A1012" t="s">
        <v>757</v>
      </c>
      <c r="B1012" s="85" t="s">
        <v>749</v>
      </c>
      <c r="C1012" s="113" t="str">
        <f t="shared" si="554"/>
        <v>A.130.03.122</v>
      </c>
      <c r="D1012" s="9" t="s">
        <v>249</v>
      </c>
      <c r="E1012" s="112" t="s">
        <v>362</v>
      </c>
      <c r="F1012" s="115" t="str">
        <f t="shared" si="555"/>
        <v>PUR (Polyurethane) chemical upcycled</v>
      </c>
      <c r="G1012" s="143">
        <f t="shared" si="556"/>
        <v>3.5431330000000001</v>
      </c>
      <c r="I1012" s="118">
        <f t="shared" si="557"/>
        <v>0.61876878060313056</v>
      </c>
      <c r="K1012" s="161">
        <f t="shared" si="558"/>
        <v>3.6836276500000001E-2</v>
      </c>
      <c r="L1012" s="161">
        <f t="shared" si="559"/>
        <v>3.6913210720000006E-2</v>
      </c>
      <c r="M1012" s="162">
        <f t="shared" si="560"/>
        <v>1.3549343383130632E-2</v>
      </c>
      <c r="N1012" s="161">
        <v>0.53146994999999997</v>
      </c>
      <c r="O1012" s="132">
        <v>2.15062E-2</v>
      </c>
      <c r="P1012" s="132">
        <v>3.5137306999999999E-3</v>
      </c>
      <c r="Q1012" s="132">
        <v>-2.0806052000000002E-3</v>
      </c>
      <c r="R1012" s="132">
        <v>2.2026836999999998E-3</v>
      </c>
      <c r="S1012" s="132">
        <v>2.5078316E-2</v>
      </c>
      <c r="T1012" s="132">
        <v>1.1635882E-2</v>
      </c>
      <c r="U1012" s="132">
        <v>2.4656359999999999E-2</v>
      </c>
      <c r="V1012" s="132">
        <v>2.1589506E-4</v>
      </c>
      <c r="W1012" s="132">
        <v>-1.3194463999999999E-2</v>
      </c>
      <c r="X1012" s="132">
        <v>1.7772065E-2</v>
      </c>
      <c r="Y1012" s="132">
        <v>4.3138402000000002E-4</v>
      </c>
      <c r="Z1012" s="132">
        <v>-4.4386167000000001E-3</v>
      </c>
      <c r="AA1012" s="164">
        <v>2.3130632999999999E-11</v>
      </c>
      <c r="AC1012" s="118">
        <f t="shared" si="541"/>
        <v>0.53146994999999997</v>
      </c>
      <c r="AD1012" s="118">
        <f t="shared" si="542"/>
        <v>8.6512567200000001E-2</v>
      </c>
      <c r="AE1012" s="118">
        <f t="shared" si="543"/>
        <v>4.5237673999999999E-2</v>
      </c>
      <c r="AF1012" s="118">
        <f t="shared" si="544"/>
        <v>3.6913210719999992E-2</v>
      </c>
      <c r="AG1012" s="118">
        <f t="shared" si="545"/>
        <v>1.7987960083130632E-2</v>
      </c>
      <c r="AI1012" s="69">
        <v>59.905757999999999</v>
      </c>
      <c r="AJ1012" s="69">
        <v>49.117820999999999</v>
      </c>
      <c r="AK1012" s="69">
        <v>1.4159539000000001</v>
      </c>
      <c r="AL1012" s="69">
        <v>0</v>
      </c>
      <c r="AM1012" s="69">
        <v>7.9814534999999998</v>
      </c>
      <c r="AN1012" s="69">
        <v>1.0203154000000001</v>
      </c>
      <c r="AO1012" s="69">
        <v>0.37021386000000001</v>
      </c>
      <c r="AQ1012" s="116">
        <v>6.794741E-2</v>
      </c>
      <c r="AR1012" s="116">
        <v>6.1905462000000001E-2</v>
      </c>
      <c r="AS1012" s="116">
        <v>2.8280775000000002E-3</v>
      </c>
      <c r="AT1012" s="116">
        <v>3.2138708E-3</v>
      </c>
      <c r="AU1012" s="150">
        <f t="shared" si="546"/>
        <v>3.7113585947830482E-6</v>
      </c>
      <c r="AV1012" s="150">
        <f t="shared" si="547"/>
        <v>1.0458866357000576E-8</v>
      </c>
      <c r="AW1012" s="163">
        <f t="shared" si="548"/>
        <v>0.45012196341244998</v>
      </c>
      <c r="AX1012" s="196">
        <v>3.2881460999999998E-6</v>
      </c>
      <c r="AY1012" s="196">
        <v>9.9211351E-9</v>
      </c>
      <c r="AZ1012" s="196">
        <v>2.7105938999999998E-13</v>
      </c>
      <c r="BA1012" s="196">
        <v>1.1282680000000001E-14</v>
      </c>
      <c r="BB1012" s="196">
        <v>3.2003684999999999E-15</v>
      </c>
      <c r="BC1012" s="196">
        <v>3.3477000000000002E-10</v>
      </c>
      <c r="BD1012" s="196">
        <v>4.1359808000000002E-7</v>
      </c>
      <c r="BE1012" s="196">
        <v>3.9071081999999998E-11</v>
      </c>
      <c r="BF1012" s="196">
        <v>4.9075892999999996E-10</v>
      </c>
      <c r="BG1012" s="196">
        <v>1.3186785E-14</v>
      </c>
      <c r="BH1012" s="196">
        <v>3.9621393000000002E-16</v>
      </c>
      <c r="BI1012" s="196">
        <v>6.6330935000000004E-12</v>
      </c>
      <c r="BJ1012" s="196">
        <v>1.5024602E-13</v>
      </c>
      <c r="BK1012" s="196">
        <v>5.5628270000000001E-14</v>
      </c>
      <c r="BL1012" s="196">
        <v>3.0921948000000001E-9</v>
      </c>
      <c r="BM1012" s="196">
        <v>6.0595635E-9</v>
      </c>
      <c r="BN1012" s="196">
        <v>3.1248329E-20</v>
      </c>
      <c r="BO1012" s="196">
        <v>-4.1658755000000001E-7</v>
      </c>
      <c r="BP1012" s="108">
        <v>0.45012237999999999</v>
      </c>
      <c r="BQ1012" s="196">
        <v>1.2787200000000001E-10</v>
      </c>
      <c r="BR1012" s="196">
        <v>7.7760000000000004E-13</v>
      </c>
      <c r="BS1012" s="196">
        <v>3.4790400000000002E-17</v>
      </c>
      <c r="BU1012" s="69">
        <v>2.1229547999999999E-4</v>
      </c>
      <c r="BV1012" s="172">
        <v>3.5260575999999999E-6</v>
      </c>
      <c r="BW1012" s="172">
        <v>9.8791949999999995E-5</v>
      </c>
      <c r="BX1012" s="172">
        <v>2.8857331E-6</v>
      </c>
      <c r="BY1012" s="172">
        <v>3.4455616000000001E-6</v>
      </c>
      <c r="BZ1012" s="172">
        <v>2.8041474E-7</v>
      </c>
      <c r="CA1012" s="172">
        <v>2.8869997000000002E-10</v>
      </c>
      <c r="CB1012" s="172">
        <v>4.2574952000000002E-7</v>
      </c>
      <c r="CC1012" s="172">
        <v>3.4242427000000003E-5</v>
      </c>
      <c r="CD1012" s="172">
        <v>8.5292833999999997E-6</v>
      </c>
      <c r="CE1012" s="172">
        <v>9.0748694000000005E-12</v>
      </c>
      <c r="CF1012" s="172">
        <v>6.9101693999999999E-17</v>
      </c>
      <c r="CG1012" s="172">
        <v>5.9332215999999995E-13</v>
      </c>
      <c r="CH1012" s="172">
        <v>-1.9435423999999999E-7</v>
      </c>
      <c r="CI1012" s="172">
        <v>6.0191965E-5</v>
      </c>
      <c r="CJ1012" s="172">
        <v>1.5204014000000001E-7</v>
      </c>
      <c r="CK1012" s="172">
        <v>1.8356957E-8</v>
      </c>
      <c r="CM1012" s="197">
        <v>6.9987434000000003E-13</v>
      </c>
      <c r="CN1012" s="198">
        <v>3.543034</v>
      </c>
      <c r="CO1012" s="198">
        <v>1.7146430000000001E-2</v>
      </c>
      <c r="CP1012" s="198">
        <v>2.4767445000000001E-3</v>
      </c>
      <c r="CQ1012" s="197">
        <v>3.2337828E-9</v>
      </c>
      <c r="CR1012" s="197">
        <v>3.5786383000000003E-7</v>
      </c>
      <c r="CS1012" s="198">
        <v>1.1940271E-4</v>
      </c>
      <c r="CT1012" s="198">
        <v>0.12870243000000001</v>
      </c>
      <c r="CU1012" s="197">
        <v>8.7715933000000001E-9</v>
      </c>
      <c r="CV1012" s="197">
        <v>9.8777506000000004E-5</v>
      </c>
      <c r="CX1012" s="166"/>
    </row>
    <row r="1013" spans="1:103" ht="14.4">
      <c r="A1013" t="s">
        <v>758</v>
      </c>
      <c r="B1013" s="85" t="s">
        <v>749</v>
      </c>
      <c r="C1013" s="113" t="str">
        <f t="shared" si="554"/>
        <v>A.130.03.123</v>
      </c>
      <c r="D1013" s="9" t="s">
        <v>249</v>
      </c>
      <c r="E1013" s="112" t="s">
        <v>362</v>
      </c>
      <c r="F1013" s="115" t="str">
        <f t="shared" si="555"/>
        <v>PVC (Polyvinylchloride) chemical upcycled</v>
      </c>
      <c r="G1013" s="143">
        <f t="shared" si="556"/>
        <v>2.3059143333333334</v>
      </c>
      <c r="I1013" s="118">
        <f t="shared" si="557"/>
        <v>0.50281300878213064</v>
      </c>
      <c r="K1013" s="161">
        <f t="shared" si="558"/>
        <v>5.0400399400000004E-2</v>
      </c>
      <c r="L1013" s="161">
        <f t="shared" si="559"/>
        <v>7.5803954720000011E-2</v>
      </c>
      <c r="M1013" s="162">
        <f t="shared" si="560"/>
        <v>3.0721504662130632E-2</v>
      </c>
      <c r="N1013" s="161">
        <v>0.34588714999999998</v>
      </c>
      <c r="O1013" s="132">
        <v>2.7116844000000001E-2</v>
      </c>
      <c r="P1013" s="132">
        <v>2.1969211999999998E-2</v>
      </c>
      <c r="Q1013" s="132">
        <v>3.8081255000000001E-2</v>
      </c>
      <c r="R1013" s="132">
        <v>5.7021512999999996E-3</v>
      </c>
      <c r="S1013" s="132">
        <v>4.7893628000000004E-3</v>
      </c>
      <c r="T1013" s="132">
        <v>1.8276302999999999E-3</v>
      </c>
      <c r="U1013" s="132">
        <v>2.4926179E-2</v>
      </c>
      <c r="V1013" s="164">
        <v>1.7269938999999999E-5</v>
      </c>
      <c r="W1013" s="132">
        <v>1.3603357000000001E-3</v>
      </c>
      <c r="X1013" s="132">
        <v>5.2259476999999997E-3</v>
      </c>
      <c r="Y1013" s="132">
        <v>4.3138402000000002E-4</v>
      </c>
      <c r="Z1013" s="132">
        <v>2.5478286999999999E-2</v>
      </c>
      <c r="AA1013" s="164">
        <v>2.3130632999999999E-11</v>
      </c>
      <c r="AC1013" s="118">
        <f t="shared" si="541"/>
        <v>0.34588714999999998</v>
      </c>
      <c r="AD1013" s="118">
        <f t="shared" si="542"/>
        <v>0.1244126344</v>
      </c>
      <c r="AE1013" s="118">
        <f t="shared" si="543"/>
        <v>9.9490522000000012E-2</v>
      </c>
      <c r="AF1013" s="118">
        <f t="shared" si="544"/>
        <v>7.5803954719999997E-2</v>
      </c>
      <c r="AG1013" s="118">
        <f t="shared" si="545"/>
        <v>5.2432176621306321E-3</v>
      </c>
      <c r="AI1013" s="69">
        <v>-16.57639</v>
      </c>
      <c r="AJ1013" s="69">
        <v>-19.442070000000001</v>
      </c>
      <c r="AK1013" s="69">
        <v>-0.14282760999999999</v>
      </c>
      <c r="AL1013" s="69">
        <v>0</v>
      </c>
      <c r="AM1013" s="69">
        <v>3.0070657999999999</v>
      </c>
      <c r="AN1013" s="69">
        <v>2.7977953999999999E-2</v>
      </c>
      <c r="AO1013" s="69">
        <v>-2.6536168999999998E-2</v>
      </c>
      <c r="AQ1013" s="116">
        <v>3.4672989000000001E-2</v>
      </c>
      <c r="AR1013" s="116">
        <v>3.4334172000000003E-2</v>
      </c>
      <c r="AS1013" s="116">
        <v>1.8029957E-3</v>
      </c>
      <c r="AT1013" s="116">
        <v>-1.4641785E-3</v>
      </c>
      <c r="AU1013" s="150">
        <f t="shared" si="546"/>
        <v>2.0584036468330484E-6</v>
      </c>
      <c r="AV1013" s="150">
        <f t="shared" si="547"/>
        <v>6.6678835324015784E-9</v>
      </c>
      <c r="AW1013" s="163">
        <f t="shared" si="548"/>
        <v>-0.20506700797890001</v>
      </c>
      <c r="AX1013" s="196">
        <v>2.1400072000000001E-6</v>
      </c>
      <c r="AY1013" s="196">
        <v>6.4569227999999997E-9</v>
      </c>
      <c r="AZ1013" s="196">
        <v>1.7641215999999999E-13</v>
      </c>
      <c r="BA1013" s="196">
        <v>1.1282680000000001E-14</v>
      </c>
      <c r="BB1013" s="196">
        <v>3.2003684999999999E-15</v>
      </c>
      <c r="BC1013" s="196">
        <v>1.1695978999999999E-9</v>
      </c>
      <c r="BD1013" s="196">
        <v>-8.7625660000000004E-8</v>
      </c>
      <c r="BE1013" s="196">
        <v>2.5102750999999998E-10</v>
      </c>
      <c r="BF1013" s="196">
        <v>-1.8192897E-10</v>
      </c>
      <c r="BG1013" s="196">
        <v>1.3968518999999999E-10</v>
      </c>
      <c r="BH1013" s="196">
        <v>3.9621393000000002E-16</v>
      </c>
      <c r="BI1013" s="196">
        <v>1.0408549E-12</v>
      </c>
      <c r="BJ1013" s="196">
        <v>1.5006918999999999E-13</v>
      </c>
      <c r="BK1013" s="196">
        <v>3.1635116E-14</v>
      </c>
      <c r="BL1013" s="196">
        <v>6.3570124999999997E-10</v>
      </c>
      <c r="BM1013" s="196">
        <v>4.0889211999999999E-9</v>
      </c>
      <c r="BN1013" s="196">
        <v>3.1248329E-20</v>
      </c>
      <c r="BO1013" s="196">
        <v>1.2520210999999999E-6</v>
      </c>
      <c r="BP1013" s="108">
        <v>-0.20506826</v>
      </c>
      <c r="BQ1013" s="196">
        <v>1.2787200000000001E-10</v>
      </c>
      <c r="BR1013" s="196">
        <v>7.7760000000000004E-13</v>
      </c>
      <c r="BS1013" s="196">
        <v>3.4790400000000002E-17</v>
      </c>
      <c r="BU1013" s="172">
        <v>6.3976817999999996E-5</v>
      </c>
      <c r="BV1013" s="172">
        <v>-1.1943407E-6</v>
      </c>
      <c r="BW1013" s="172">
        <v>6.4295009999999994E-5</v>
      </c>
      <c r="BX1013" s="172">
        <v>2.9378653000000002E-6</v>
      </c>
      <c r="BY1013" s="172">
        <v>2.7995395000000002E-6</v>
      </c>
      <c r="BZ1013" s="172">
        <v>1.1782639999999999E-7</v>
      </c>
      <c r="CA1013" s="172">
        <v>3.6345247999999999E-6</v>
      </c>
      <c r="CB1013" s="172">
        <v>1.7897541E-7</v>
      </c>
      <c r="CC1013" s="172">
        <v>6.5280275000000002E-6</v>
      </c>
      <c r="CD1013" s="172">
        <v>1.6638928E-6</v>
      </c>
      <c r="CE1013" s="172">
        <v>9.0748694000000005E-12</v>
      </c>
      <c r="CF1013" s="172">
        <v>6.9101693999999999E-17</v>
      </c>
      <c r="CG1013" s="172">
        <v>5.9332215999999995E-13</v>
      </c>
      <c r="CH1013" s="172">
        <v>7.1911789E-6</v>
      </c>
      <c r="CI1013" s="172">
        <v>-2.4207314999999999E-5</v>
      </c>
      <c r="CJ1013" s="172">
        <v>1.3267503E-8</v>
      </c>
      <c r="CK1013" s="172">
        <v>1.8356957E-8</v>
      </c>
      <c r="CM1013" s="197">
        <v>6.9987434000000003E-13</v>
      </c>
      <c r="CN1013" s="198">
        <v>2.3058152999999999</v>
      </c>
      <c r="CO1013" s="198">
        <v>4.2582660999999997E-3</v>
      </c>
      <c r="CP1013" s="198">
        <v>-7.9017308999999999E-4</v>
      </c>
      <c r="CQ1013" s="197">
        <v>5.3260903000000001E-10</v>
      </c>
      <c r="CR1013" s="197">
        <v>6.0753947999999999E-8</v>
      </c>
      <c r="CS1013" s="197">
        <v>5.2452756E-5</v>
      </c>
      <c r="CT1013" s="198">
        <v>0.12512577</v>
      </c>
      <c r="CU1013" s="197">
        <v>9.2771203999999995E-5</v>
      </c>
      <c r="CV1013" s="197">
        <v>4.1599456E-5</v>
      </c>
      <c r="CX1013" s="166"/>
    </row>
    <row r="1014" spans="1:103" ht="14.4">
      <c r="A1014" t="s">
        <v>1750</v>
      </c>
      <c r="B1014" s="85" t="s">
        <v>749</v>
      </c>
      <c r="C1014" s="113" t="str">
        <f t="shared" si="554"/>
        <v>A.130.03.124</v>
      </c>
      <c r="D1014" s="9" t="s">
        <v>249</v>
      </c>
      <c r="E1014" s="112" t="s">
        <v>362</v>
      </c>
      <c r="F1014" s="115" t="str">
        <f t="shared" si="555"/>
        <v>Starch-PBS 50%-50% blend chemical upcycled - biodegradeble</v>
      </c>
      <c r="G1014" s="143">
        <f t="shared" si="556"/>
        <v>2.2877558666666671</v>
      </c>
      <c r="I1014" s="118">
        <f t="shared" si="557"/>
        <v>0.43314219750386351</v>
      </c>
      <c r="K1014" s="161">
        <f t="shared" si="558"/>
        <v>2.0635595680000004E-2</v>
      </c>
      <c r="L1014" s="161">
        <f t="shared" si="559"/>
        <v>5.9265211126E-2</v>
      </c>
      <c r="M1014" s="162">
        <f t="shared" si="560"/>
        <v>1.0078010697863507E-2</v>
      </c>
      <c r="N1014" s="161">
        <v>0.34316338000000002</v>
      </c>
      <c r="O1014" s="132">
        <v>3.3487495999999999E-2</v>
      </c>
      <c r="P1014" s="132">
        <v>2.1548165000000001E-2</v>
      </c>
      <c r="Q1014" s="132">
        <v>1.8443612000000002E-2</v>
      </c>
      <c r="R1014" s="132">
        <v>1.3751130000000001E-3</v>
      </c>
      <c r="S1014" s="132">
        <v>1.9337305000000001E-4</v>
      </c>
      <c r="T1014" s="132">
        <v>6.2349762999999996E-4</v>
      </c>
      <c r="U1014" s="132">
        <v>3.958502E-3</v>
      </c>
      <c r="V1014" s="132">
        <v>1.2063461999999999E-3</v>
      </c>
      <c r="W1014" s="132">
        <v>2.0838696000000001E-4</v>
      </c>
      <c r="X1014" s="132">
        <v>8.8604307999999993E-3</v>
      </c>
      <c r="Y1014" s="164">
        <v>6.2661166000000003E-5</v>
      </c>
      <c r="Z1014" s="164">
        <v>1.1233696E-5</v>
      </c>
      <c r="AA1014" s="164">
        <v>1.8635082000000002E-12</v>
      </c>
      <c r="AC1014" s="118">
        <f t="shared" si="541"/>
        <v>0.34316338000000002</v>
      </c>
      <c r="AD1014" s="118">
        <f t="shared" si="542"/>
        <v>7.9629758679999996E-2</v>
      </c>
      <c r="AE1014" s="118">
        <f t="shared" si="543"/>
        <v>5.9005396696000002E-2</v>
      </c>
      <c r="AF1014" s="118">
        <f t="shared" si="544"/>
        <v>5.9265211126E-2</v>
      </c>
      <c r="AG1014" s="118">
        <f t="shared" si="545"/>
        <v>1.0066777001863507E-2</v>
      </c>
      <c r="AI1014" s="69">
        <v>77.545561000000006</v>
      </c>
      <c r="AJ1014" s="69">
        <v>54.432096000000001</v>
      </c>
      <c r="AK1014" s="69">
        <v>0.43656128999999999</v>
      </c>
      <c r="AL1014" s="69">
        <v>0</v>
      </c>
      <c r="AM1014" s="69">
        <v>22.097950999999998</v>
      </c>
      <c r="AN1014" s="69">
        <v>0.46852867999999998</v>
      </c>
      <c r="AO1014" s="69">
        <v>0.1104241</v>
      </c>
      <c r="AQ1014" s="116">
        <v>5.4284311000000002E-2</v>
      </c>
      <c r="AR1014" s="116">
        <v>4.9012643000000002E-2</v>
      </c>
      <c r="AS1014" s="116">
        <v>2.0982442E-3</v>
      </c>
      <c r="AT1014" s="116">
        <v>3.1734239000000002E-3</v>
      </c>
      <c r="AU1014" s="150">
        <f t="shared" si="546"/>
        <v>2.9384078650647541E-6</v>
      </c>
      <c r="AV1014" s="150">
        <f t="shared" si="547"/>
        <v>7.759778716362101E-9</v>
      </c>
      <c r="AW1014" s="163">
        <f t="shared" si="548"/>
        <v>0.44445713142500004</v>
      </c>
      <c r="AX1014" s="196">
        <v>2.1299505999999999E-6</v>
      </c>
      <c r="AY1014" s="196">
        <v>6.4268447000000004E-9</v>
      </c>
      <c r="AZ1014" s="196">
        <v>1.7557919E-13</v>
      </c>
      <c r="BA1014" s="196">
        <v>9.0476917999999996E-14</v>
      </c>
      <c r="BB1014" s="196">
        <v>2.5783614000000002E-16</v>
      </c>
      <c r="BC1014" s="196">
        <v>2.3948730000000002E-9</v>
      </c>
      <c r="BD1014" s="196">
        <v>8.0231325000000003E-7</v>
      </c>
      <c r="BE1014" s="196">
        <v>3.4629199000000002E-10</v>
      </c>
      <c r="BF1014" s="196">
        <v>9.0397896999999998E-10</v>
      </c>
      <c r="BG1014" s="196">
        <v>1.4676453999999999E-13</v>
      </c>
      <c r="BH1014" s="196">
        <v>1.4589468999999999E-15</v>
      </c>
      <c r="BI1014" s="196">
        <v>3.6056533999999999E-11</v>
      </c>
      <c r="BJ1014" s="196">
        <v>2.9967527000000002E-11</v>
      </c>
      <c r="BK1014" s="196">
        <v>2.8801519999999999E-12</v>
      </c>
      <c r="BL1014" s="196">
        <v>2.8934365E-9</v>
      </c>
      <c r="BM1014" s="196">
        <v>6.4653345E-10</v>
      </c>
      <c r="BN1014" s="196">
        <v>1.2163543E-11</v>
      </c>
      <c r="BO1014" s="196">
        <v>5.6391424999999999E-5</v>
      </c>
      <c r="BP1014" s="108">
        <v>0.44440074000000002</v>
      </c>
      <c r="BQ1014" s="196">
        <v>2.0908138000000001E-10</v>
      </c>
      <c r="BR1014" s="196">
        <v>1.2714407999999999E-12</v>
      </c>
      <c r="BS1014" s="196">
        <v>5.6885202999999997E-17</v>
      </c>
      <c r="BU1014" s="69">
        <v>1.5089347E-4</v>
      </c>
      <c r="BV1014" s="172">
        <v>6.9965646000000004E-6</v>
      </c>
      <c r="BW1014" s="172">
        <v>6.3788703000000003E-5</v>
      </c>
      <c r="BX1014" s="172">
        <v>4.6480393E-7</v>
      </c>
      <c r="BY1014" s="172">
        <v>5.7290776999999999E-6</v>
      </c>
      <c r="BZ1014" s="172">
        <v>1.5042284E-6</v>
      </c>
      <c r="CA1014" s="172">
        <v>4.3375839999999999E-11</v>
      </c>
      <c r="CB1014" s="172">
        <v>2.2854637E-6</v>
      </c>
      <c r="CC1014" s="172">
        <v>2.6915746999999999E-7</v>
      </c>
      <c r="CD1014" s="172">
        <v>4.257204E-7</v>
      </c>
      <c r="CE1014" s="172">
        <v>7.3111246999999997E-13</v>
      </c>
      <c r="CF1014" s="172">
        <v>2.6898124E-8</v>
      </c>
      <c r="CG1014" s="172">
        <v>4.7800713E-14</v>
      </c>
      <c r="CH1014" s="172">
        <v>3.8426108999999996E-6</v>
      </c>
      <c r="CI1014" s="172">
        <v>6.5386124000000006E-5</v>
      </c>
      <c r="CJ1014" s="172">
        <v>1.4406043999999999E-7</v>
      </c>
      <c r="CK1014" s="172">
        <v>3.0015155000000001E-8</v>
      </c>
      <c r="CM1014" s="197">
        <v>5.6385037999999997E-14</v>
      </c>
      <c r="CN1014" s="198">
        <v>2.2819810999999999</v>
      </c>
      <c r="CO1014" s="198">
        <v>5.2769477000000002E-2</v>
      </c>
      <c r="CP1014" s="198">
        <v>5.1317973999999997E-3</v>
      </c>
      <c r="CQ1014" s="197">
        <v>2.6203959999999998E-10</v>
      </c>
      <c r="CR1014" s="197">
        <v>6.2265381000000001E-9</v>
      </c>
      <c r="CS1014" s="198">
        <v>2.5057969999999998E-4</v>
      </c>
      <c r="CT1014" s="198">
        <v>14.789895</v>
      </c>
      <c r="CU1014" s="197">
        <v>9.8407635000000003E-8</v>
      </c>
      <c r="CV1014" s="198">
        <v>5.2983578000000001E-4</v>
      </c>
      <c r="CX1014" s="166"/>
    </row>
    <row r="1015" spans="1:103" ht="14.4">
      <c r="A1015" t="s">
        <v>1751</v>
      </c>
      <c r="B1015" s="85" t="s">
        <v>749</v>
      </c>
      <c r="C1015" s="113" t="str">
        <f t="shared" si="554"/>
        <v>A.130.03.125</v>
      </c>
      <c r="D1015" s="9" t="s">
        <v>249</v>
      </c>
      <c r="E1015" s="112" t="s">
        <v>362</v>
      </c>
      <c r="F1015" s="115" t="str">
        <f t="shared" si="555"/>
        <v>PBS  chemical upcycled - biodegradeble</v>
      </c>
      <c r="G1015" s="143">
        <f t="shared" si="556"/>
        <v>3.9628950666666669</v>
      </c>
      <c r="I1015" s="118">
        <f t="shared" si="557"/>
        <v>0.74599183519647494</v>
      </c>
      <c r="K1015" s="161">
        <f t="shared" si="558"/>
        <v>3.7678708039999995E-2</v>
      </c>
      <c r="L1015" s="161">
        <f t="shared" si="559"/>
        <v>0.10221024390000001</v>
      </c>
      <c r="M1015" s="162">
        <f t="shared" si="560"/>
        <v>1.1668623256474905E-2</v>
      </c>
      <c r="N1015" s="161">
        <v>0.59443425999999999</v>
      </c>
      <c r="O1015" s="132">
        <v>6.1199940000000001E-2</v>
      </c>
      <c r="P1015" s="132">
        <v>3.9960155999999997E-2</v>
      </c>
      <c r="Q1015" s="132">
        <v>3.4752671999999998E-2</v>
      </c>
      <c r="R1015" s="132">
        <v>2.3795255000000001E-3</v>
      </c>
      <c r="S1015" s="132">
        <v>3.7749095999999998E-4</v>
      </c>
      <c r="T1015" s="132">
        <v>1.6901958E-4</v>
      </c>
      <c r="U1015" s="132">
        <v>7.9420640999999998E-4</v>
      </c>
      <c r="V1015" s="132">
        <v>2.1559953000000001E-3</v>
      </c>
      <c r="W1015" s="132">
        <v>1.962179E-4</v>
      </c>
      <c r="X1015" s="132">
        <v>9.4906417E-3</v>
      </c>
      <c r="Y1015" s="164">
        <v>5.9723589999999998E-5</v>
      </c>
      <c r="Z1015" s="164">
        <v>2.1986254000000001E-5</v>
      </c>
      <c r="AA1015" s="164">
        <v>2.4749065E-12</v>
      </c>
      <c r="AC1015" s="118">
        <f t="shared" si="541"/>
        <v>0.59443425999999999</v>
      </c>
      <c r="AD1015" s="118">
        <f t="shared" si="542"/>
        <v>0.13963301045000004</v>
      </c>
      <c r="AE1015" s="118">
        <f t="shared" si="543"/>
        <v>0.10197628866400001</v>
      </c>
      <c r="AF1015" s="118">
        <f t="shared" si="544"/>
        <v>0.1022102439</v>
      </c>
      <c r="AG1015" s="118">
        <f t="shared" si="545"/>
        <v>1.1646637002474905E-2</v>
      </c>
      <c r="AI1015" s="69">
        <v>129.05549999999999</v>
      </c>
      <c r="AJ1015" s="69">
        <v>101.36914</v>
      </c>
      <c r="AK1015" s="69">
        <v>0.80015760000000002</v>
      </c>
      <c r="AL1015" s="69">
        <v>0</v>
      </c>
      <c r="AM1015" s="69">
        <v>26.324490999999998</v>
      </c>
      <c r="AN1015" s="69">
        <v>0.39523187999999998</v>
      </c>
      <c r="AO1015" s="69">
        <v>0.16647808</v>
      </c>
      <c r="AQ1015" s="116">
        <v>9.5998599000000004E-2</v>
      </c>
      <c r="AR1015" s="116">
        <v>8.6416124999999996E-2</v>
      </c>
      <c r="AS1015" s="116">
        <v>3.652307E-3</v>
      </c>
      <c r="AT1015" s="116">
        <v>5.9301668E-3</v>
      </c>
      <c r="AU1015" s="150">
        <f t="shared" si="546"/>
        <v>5.1808227476155084E-6</v>
      </c>
      <c r="AV1015" s="150">
        <f t="shared" si="547"/>
        <v>1.3507052218614211E-8</v>
      </c>
      <c r="AW1015" s="163">
        <f t="shared" si="548"/>
        <v>0.83055557537000002</v>
      </c>
      <c r="AX1015" s="196">
        <v>3.6912202999999999E-6</v>
      </c>
      <c r="AY1015" s="196">
        <v>1.1137835000000001E-8</v>
      </c>
      <c r="AZ1015" s="196">
        <v>3.0427908000000001E-13</v>
      </c>
      <c r="BA1015" s="196">
        <v>1.8034307999999999E-13</v>
      </c>
      <c r="BB1015" s="196">
        <v>3.4242958E-16</v>
      </c>
      <c r="BC1015" s="196">
        <v>4.5663725999999998E-9</v>
      </c>
      <c r="BD1015" s="196">
        <v>1.4786936999999999E-6</v>
      </c>
      <c r="BE1015" s="196">
        <v>6.5914060999999999E-10</v>
      </c>
      <c r="BF1015" s="196">
        <v>1.6660108E-9</v>
      </c>
      <c r="BG1015" s="196">
        <v>2.9170900999999999E-13</v>
      </c>
      <c r="BH1015" s="196">
        <v>2.8590488E-15</v>
      </c>
      <c r="BI1015" s="196">
        <v>1.6408021E-11</v>
      </c>
      <c r="BJ1015" s="196">
        <v>1.085133E-13</v>
      </c>
      <c r="BK1015" s="196">
        <v>8.0345804999999998E-14</v>
      </c>
      <c r="BL1015" s="196">
        <v>5.7223756999999997E-9</v>
      </c>
      <c r="BM1015" s="196">
        <v>2.0165588E-10</v>
      </c>
      <c r="BN1015" s="196">
        <v>2.4327086E-11</v>
      </c>
      <c r="BO1015" s="108">
        <v>1.0423537000000001E-4</v>
      </c>
      <c r="BP1015" s="108">
        <v>0.83045133999999998</v>
      </c>
      <c r="BQ1015" s="196">
        <v>4.1816274999999998E-10</v>
      </c>
      <c r="BR1015" s="196">
        <v>2.5428815999999999E-12</v>
      </c>
      <c r="BS1015" s="196">
        <v>1.1377041E-16</v>
      </c>
      <c r="BU1015" s="69">
        <v>2.7128849E-4</v>
      </c>
      <c r="BV1015" s="172">
        <v>1.2944350000000001E-5</v>
      </c>
      <c r="BW1015" s="69">
        <v>1.1049603E-4</v>
      </c>
      <c r="BX1015" s="172">
        <v>9.4543089999999997E-8</v>
      </c>
      <c r="BY1015" s="172">
        <v>1.0424442E-5</v>
      </c>
      <c r="BZ1015" s="172">
        <v>2.8761319999999999E-6</v>
      </c>
      <c r="CA1015" s="172">
        <v>4.2393486999999998E-11</v>
      </c>
      <c r="CB1015" s="172">
        <v>4.3525402000000004E-6</v>
      </c>
      <c r="CC1015" s="172">
        <v>5.1365749000000001E-7</v>
      </c>
      <c r="CD1015" s="172">
        <v>1.2827090000000001E-7</v>
      </c>
      <c r="CE1015" s="172">
        <v>9.7098309999999994E-13</v>
      </c>
      <c r="CF1015" s="172">
        <v>5.3796248E-8</v>
      </c>
      <c r="CG1015" s="172">
        <v>6.3483645000000004E-14</v>
      </c>
      <c r="CH1015" s="172">
        <v>7.2225344000000002E-6</v>
      </c>
      <c r="CI1015" s="69">
        <v>1.2188613E-4</v>
      </c>
      <c r="CJ1015" s="172">
        <v>2.3598416E-7</v>
      </c>
      <c r="CK1015" s="172">
        <v>6.0030308999999998E-8</v>
      </c>
      <c r="CM1015" s="197">
        <v>7.4884401000000002E-14</v>
      </c>
      <c r="CN1015" s="198">
        <v>3.9514898999999999</v>
      </c>
      <c r="CO1015" s="198">
        <v>0.10105201</v>
      </c>
      <c r="CP1015" s="198">
        <v>9.5188107999999994E-3</v>
      </c>
      <c r="CQ1015" s="197">
        <v>4.545033E-10</v>
      </c>
      <c r="CR1015" s="197">
        <v>4.3936085999999996E-9</v>
      </c>
      <c r="CS1015" s="198">
        <v>4.5680048999999998E-4</v>
      </c>
      <c r="CT1015" s="198">
        <v>7.9408398000000005E-2</v>
      </c>
      <c r="CU1015" s="197">
        <v>1.9559846E-7</v>
      </c>
      <c r="CV1015" s="198">
        <v>1.0094664E-3</v>
      </c>
      <c r="CX1015" s="166"/>
    </row>
    <row r="1016" spans="1:103" ht="14.4">
      <c r="A1016" t="s">
        <v>1752</v>
      </c>
      <c r="B1016" s="85" t="s">
        <v>749</v>
      </c>
      <c r="C1016" s="113" t="str">
        <f t="shared" si="554"/>
        <v>A.130.03.126</v>
      </c>
      <c r="D1016" s="9" t="s">
        <v>249</v>
      </c>
      <c r="E1016" s="112" t="s">
        <v>362</v>
      </c>
      <c r="F1016" s="115" t="str">
        <f t="shared" si="555"/>
        <v>PBAT (polybutylene adipate-co-terephthalate) chemical upcycled - biodegradeble</v>
      </c>
      <c r="G1016" s="143">
        <f t="shared" si="556"/>
        <v>4.2065634666666671</v>
      </c>
      <c r="I1016" s="118">
        <f t="shared" si="557"/>
        <v>0.7930838681166259</v>
      </c>
      <c r="K1016" s="161">
        <f t="shared" si="558"/>
        <v>4.221911535000001E-2</v>
      </c>
      <c r="L1016" s="161">
        <f t="shared" si="559"/>
        <v>8.9821439064000003E-2</v>
      </c>
      <c r="M1016" s="162">
        <f t="shared" si="560"/>
        <v>3.0058793702625916E-2</v>
      </c>
      <c r="N1016" s="161">
        <v>0.63098452000000005</v>
      </c>
      <c r="O1016" s="132">
        <v>4.7543370000000001E-2</v>
      </c>
      <c r="P1016" s="132">
        <v>1.8883654E-2</v>
      </c>
      <c r="Q1016" s="132">
        <v>3.9376648E-2</v>
      </c>
      <c r="R1016" s="132">
        <v>1.6866317000000001E-3</v>
      </c>
      <c r="S1016" s="132">
        <v>4.5606396E-4</v>
      </c>
      <c r="T1016" s="132">
        <v>6.9977169000000003E-4</v>
      </c>
      <c r="U1016" s="132">
        <v>2.3147497E-2</v>
      </c>
      <c r="V1016" s="132">
        <v>1.9416546999999999E-3</v>
      </c>
      <c r="W1016" s="132">
        <v>1.9018002999999999E-4</v>
      </c>
      <c r="X1016" s="132">
        <v>1.7909141E-2</v>
      </c>
      <c r="Y1016" s="164">
        <v>5.6738033999999998E-5</v>
      </c>
      <c r="Z1016" s="132">
        <v>1.0207997999999999E-2</v>
      </c>
      <c r="AA1016" s="164">
        <v>2.6259162E-12</v>
      </c>
      <c r="AC1016" s="118">
        <f t="shared" si="541"/>
        <v>0.63098452000000005</v>
      </c>
      <c r="AD1016" s="118">
        <f t="shared" si="542"/>
        <v>0.13179363634999999</v>
      </c>
      <c r="AE1016" s="118">
        <f t="shared" si="543"/>
        <v>9.9782519E-2</v>
      </c>
      <c r="AF1016" s="118">
        <f t="shared" si="544"/>
        <v>8.9821439064000003E-2</v>
      </c>
      <c r="AG1016" s="118">
        <f t="shared" si="545"/>
        <v>1.9850795702625917E-2</v>
      </c>
      <c r="AI1016" s="69">
        <v>105.09457</v>
      </c>
      <c r="AJ1016" s="69">
        <v>74.759519999999995</v>
      </c>
      <c r="AK1016" s="69">
        <v>1.9728296000000001</v>
      </c>
      <c r="AL1016" s="69">
        <v>0</v>
      </c>
      <c r="AM1016" s="69">
        <v>26.705400000000001</v>
      </c>
      <c r="AN1016" s="69">
        <v>1.1653963000000001</v>
      </c>
      <c r="AO1016" s="69">
        <v>0.49141938000000002</v>
      </c>
      <c r="AQ1016" s="116">
        <v>8.8765350000000007E-2</v>
      </c>
      <c r="AR1016" s="116">
        <v>8.0729392999999997E-2</v>
      </c>
      <c r="AS1016" s="116">
        <v>3.4869644000000001E-3</v>
      </c>
      <c r="AT1016" s="116">
        <v>4.5489926000000002E-3</v>
      </c>
      <c r="AU1016" s="150">
        <f t="shared" si="546"/>
        <v>4.8398916627026033E-6</v>
      </c>
      <c r="AV1016" s="150">
        <f t="shared" si="547"/>
        <v>1.2895578300193305E-8</v>
      </c>
      <c r="AW1016" s="163">
        <f t="shared" si="548"/>
        <v>0.637113815355</v>
      </c>
      <c r="AX1016" s="196">
        <v>3.9045398E-6</v>
      </c>
      <c r="AY1016" s="196">
        <v>1.1780972000000001E-8</v>
      </c>
      <c r="AZ1016" s="196">
        <v>3.2187159E-13</v>
      </c>
      <c r="BA1016" s="196">
        <v>1.2766928E-13</v>
      </c>
      <c r="BB1016" s="196">
        <v>3.6332337999999999E-16</v>
      </c>
      <c r="BC1016" s="196">
        <v>1.7780055E-9</v>
      </c>
      <c r="BD1016" s="196">
        <v>6.5390438000000001E-7</v>
      </c>
      <c r="BE1016" s="196">
        <v>3.2935926999999999E-10</v>
      </c>
      <c r="BF1016" s="196">
        <v>7.4245333E-10</v>
      </c>
      <c r="BG1016" s="196">
        <v>2.4174635000000001E-12</v>
      </c>
      <c r="BH1016" s="196">
        <v>5.4022028999999998E-17</v>
      </c>
      <c r="BI1016" s="196">
        <v>1.1880532999999999E-11</v>
      </c>
      <c r="BJ1016" s="196">
        <v>2.1311713999999999E-11</v>
      </c>
      <c r="BK1016" s="196">
        <v>4.6072456999999997E-12</v>
      </c>
      <c r="BL1016" s="196">
        <v>6.2443034000000003E-9</v>
      </c>
      <c r="BM1016" s="196">
        <v>2.7305427E-7</v>
      </c>
      <c r="BN1016" s="196">
        <v>3.5474816999999999E-21</v>
      </c>
      <c r="BO1016" s="196">
        <v>8.3065354999999996E-5</v>
      </c>
      <c r="BP1016" s="108">
        <v>0.63703074999999998</v>
      </c>
      <c r="BQ1016" s="196">
        <v>3.7077577000000001E-10</v>
      </c>
      <c r="BR1016" s="196">
        <v>2.2547175000000001E-12</v>
      </c>
      <c r="BS1016" s="196">
        <v>1.0087773E-16</v>
      </c>
      <c r="BU1016" s="69">
        <v>2.3248542E-4</v>
      </c>
      <c r="BV1016" s="172">
        <v>5.4092288000000001E-6</v>
      </c>
      <c r="BW1016" s="69">
        <v>1.1729014999999999E-4</v>
      </c>
      <c r="BX1016" s="172">
        <v>2.7258186999999999E-6</v>
      </c>
      <c r="BY1016" s="172">
        <v>5.4046720000000002E-6</v>
      </c>
      <c r="BZ1016" s="172">
        <v>5.7131505E-7</v>
      </c>
      <c r="CA1016" s="172">
        <v>4.0891023999999997E-11</v>
      </c>
      <c r="CB1016" s="172">
        <v>8.6710803000000004E-7</v>
      </c>
      <c r="CC1016" s="172">
        <v>6.4441608999999995E-7</v>
      </c>
      <c r="CD1016" s="172">
        <v>5.6754041000000002E-7</v>
      </c>
      <c r="CE1016" s="172">
        <v>1.0302288999999999E-12</v>
      </c>
      <c r="CF1016" s="172">
        <v>7.8448032999999998E-18</v>
      </c>
      <c r="CG1016" s="172">
        <v>6.7357184999999998E-14</v>
      </c>
      <c r="CH1016" s="172">
        <v>7.8262164999999998E-6</v>
      </c>
      <c r="CI1016" s="172">
        <v>9.0755995000000003E-5</v>
      </c>
      <c r="CJ1016" s="172">
        <v>3.6968406000000002E-7</v>
      </c>
      <c r="CK1016" s="172">
        <v>5.3227563000000002E-8</v>
      </c>
      <c r="CM1016" s="197">
        <v>7.9453572999999999E-14</v>
      </c>
      <c r="CN1016" s="198">
        <v>4.2058552999999996</v>
      </c>
      <c r="CO1016" s="198">
        <v>2.0967194000000001E-2</v>
      </c>
      <c r="CP1016" s="198">
        <v>3.8319357000000001E-3</v>
      </c>
      <c r="CQ1016" s="197">
        <v>6.2379106000000004E-10</v>
      </c>
      <c r="CR1016" s="197">
        <v>2.0525833E-7</v>
      </c>
      <c r="CS1016" s="198">
        <v>2.2028797999999999E-4</v>
      </c>
      <c r="CT1016" s="198">
        <v>5.7571257999999998</v>
      </c>
      <c r="CU1016" s="197">
        <v>1.6210484E-6</v>
      </c>
      <c r="CV1016" s="198">
        <v>2.0092855000000001E-4</v>
      </c>
      <c r="CX1016" s="166"/>
    </row>
    <row r="1017" spans="1:103" ht="14.4">
      <c r="A1017" t="s">
        <v>1753</v>
      </c>
      <c r="B1017" s="85" t="s">
        <v>749</v>
      </c>
      <c r="C1017" s="113" t="str">
        <f t="shared" si="554"/>
        <v>A.130.03.127</v>
      </c>
      <c r="D1017" s="9" t="s">
        <v>249</v>
      </c>
      <c r="E1017" s="112" t="s">
        <v>362</v>
      </c>
      <c r="F1017" s="115" t="str">
        <f t="shared" si="555"/>
        <v>PAN (Polyacrylonitrile fibres) chemical upcycled</v>
      </c>
      <c r="G1017" s="143">
        <f t="shared" si="556"/>
        <v>4.8927543333333334</v>
      </c>
      <c r="I1017" s="118">
        <f t="shared" si="557"/>
        <v>0.81285703508813067</v>
      </c>
      <c r="K1017" s="161">
        <f t="shared" si="558"/>
        <v>-4.0360303500000001E-4</v>
      </c>
      <c r="L1017" s="161">
        <f t="shared" si="559"/>
        <v>8.0974634820000002E-2</v>
      </c>
      <c r="M1017" s="162">
        <f t="shared" si="560"/>
        <v>-1.627146696869367E-3</v>
      </c>
      <c r="N1017" s="161">
        <v>0.73391315000000001</v>
      </c>
      <c r="O1017" s="132">
        <v>8.1890477000000003E-2</v>
      </c>
      <c r="P1017" s="132">
        <v>5.0103112999999996E-3</v>
      </c>
      <c r="Q1017" s="132">
        <v>-3.5173261E-4</v>
      </c>
      <c r="R1017" s="132">
        <v>3.1598348000000002E-4</v>
      </c>
      <c r="S1017" s="164">
        <v>-6.7736305000000004E-5</v>
      </c>
      <c r="T1017" s="132">
        <v>-3.0011760000000001E-4</v>
      </c>
      <c r="U1017" s="132">
        <v>-7.7178732999999998E-3</v>
      </c>
      <c r="V1017" s="132">
        <v>-1.0388302E-4</v>
      </c>
      <c r="W1017" s="132">
        <v>1.3603357999999999E-3</v>
      </c>
      <c r="X1017" s="132">
        <v>3.6759764999999998E-3</v>
      </c>
      <c r="Y1017" s="132">
        <v>4.3138402000000002E-4</v>
      </c>
      <c r="Z1017" s="132">
        <v>-5.1992402E-3</v>
      </c>
      <c r="AA1017" s="164">
        <v>2.3130632999999999E-11</v>
      </c>
      <c r="AC1017" s="118">
        <f t="shared" si="541"/>
        <v>0.73391315000000001</v>
      </c>
      <c r="AD1017" s="118">
        <f t="shared" si="542"/>
        <v>7.8779311965000015E-2</v>
      </c>
      <c r="AE1017" s="118">
        <f t="shared" si="543"/>
        <v>7.398367480000001E-2</v>
      </c>
      <c r="AF1017" s="118">
        <f t="shared" si="544"/>
        <v>8.0974634820000002E-2</v>
      </c>
      <c r="AG1017" s="118">
        <f t="shared" si="545"/>
        <v>3.5720935031306328E-3</v>
      </c>
      <c r="AI1017" s="69">
        <v>48.650368</v>
      </c>
      <c r="AJ1017" s="69">
        <v>49.027839999999998</v>
      </c>
      <c r="AK1017" s="69">
        <v>-0.33537063</v>
      </c>
      <c r="AL1017" s="69">
        <v>0</v>
      </c>
      <c r="AM1017" s="69">
        <v>2.7762584999999999E-3</v>
      </c>
      <c r="AN1017" s="69">
        <v>1.8861198999999999E-2</v>
      </c>
      <c r="AO1017" s="69">
        <v>-6.3739527000000004E-2</v>
      </c>
      <c r="AQ1017" s="116">
        <v>0.10808429999999999</v>
      </c>
      <c r="AR1017" s="116">
        <v>0.10047427</v>
      </c>
      <c r="AS1017" s="116">
        <v>4.1855293E-3</v>
      </c>
      <c r="AT1017" s="116">
        <v>3.4245005000000002E-3</v>
      </c>
      <c r="AU1017" s="150">
        <f t="shared" si="546"/>
        <v>6.0236371489390477E-6</v>
      </c>
      <c r="AV1017" s="150">
        <f t="shared" si="547"/>
        <v>1.5479028634895575E-8</v>
      </c>
      <c r="AW1017" s="163">
        <f t="shared" si="548"/>
        <v>0.47962192749310001</v>
      </c>
      <c r="AX1017" s="196">
        <v>4.5405947E-6</v>
      </c>
      <c r="AY1017" s="196">
        <v>1.3700074999999999E-8</v>
      </c>
      <c r="AZ1017" s="196">
        <v>3.7430541999999999E-13</v>
      </c>
      <c r="BA1017" s="196">
        <v>1.1282680000000001E-14</v>
      </c>
      <c r="BB1017" s="196">
        <v>3.2003684999999999E-15</v>
      </c>
      <c r="BC1017" s="196">
        <v>2.0363071000000001E-10</v>
      </c>
      <c r="BD1017" s="196">
        <v>1.4839424999999999E-6</v>
      </c>
      <c r="BE1017" s="196">
        <v>3.0913987000000001E-11</v>
      </c>
      <c r="BF1017" s="196">
        <v>1.7471013999999999E-9</v>
      </c>
      <c r="BG1017" s="196">
        <v>1.3186785E-14</v>
      </c>
      <c r="BH1017" s="196">
        <v>3.9621393000000002E-16</v>
      </c>
      <c r="BI1017" s="196">
        <v>-1.7251058000000001E-13</v>
      </c>
      <c r="BJ1017" s="196">
        <v>-4.6290940999999999E-14</v>
      </c>
      <c r="BK1017" s="196">
        <v>-8.4738240000000002E-15</v>
      </c>
      <c r="BL1017" s="196">
        <v>-2.7716053999999999E-11</v>
      </c>
      <c r="BM1017" s="196">
        <v>-1.2038522E-9</v>
      </c>
      <c r="BN1017" s="196">
        <v>3.1248329E-20</v>
      </c>
      <c r="BO1017" s="196">
        <v>-8.9125069000000007E-6</v>
      </c>
      <c r="BP1017" s="108">
        <v>0.47963084</v>
      </c>
      <c r="BQ1017" s="196">
        <v>1.2787200000000001E-10</v>
      </c>
      <c r="BR1017" s="196">
        <v>7.7760000000000004E-13</v>
      </c>
      <c r="BS1017" s="196">
        <v>3.4790400000000002E-17</v>
      </c>
      <c r="BU1017" s="69">
        <v>2.1599775000000001E-4</v>
      </c>
      <c r="BV1017" s="172">
        <v>1.2104978E-5</v>
      </c>
      <c r="BW1017" s="69">
        <v>1.3642297E-4</v>
      </c>
      <c r="BX1017" s="172">
        <v>-9.1081617999999996E-7</v>
      </c>
      <c r="BY1017" s="172">
        <v>8.9335933999999993E-6</v>
      </c>
      <c r="BZ1017" s="172">
        <v>1.1782639999999999E-7</v>
      </c>
      <c r="CA1017" s="172">
        <v>2.8869997000000002E-10</v>
      </c>
      <c r="CB1017" s="172">
        <v>1.7897541E-7</v>
      </c>
      <c r="CC1017" s="172">
        <v>-1.1407607999999999E-7</v>
      </c>
      <c r="CD1017" s="172">
        <v>-4.8428454E-7</v>
      </c>
      <c r="CE1017" s="172">
        <v>9.0748694000000005E-12</v>
      </c>
      <c r="CF1017" s="172">
        <v>6.9101693999999999E-17</v>
      </c>
      <c r="CG1017" s="172">
        <v>5.9332215999999995E-13</v>
      </c>
      <c r="CH1017" s="172">
        <v>7.0780528000000001E-7</v>
      </c>
      <c r="CI1017" s="172">
        <v>5.9008856999999999E-5</v>
      </c>
      <c r="CJ1017" s="172">
        <v>1.3267501E-8</v>
      </c>
      <c r="CK1017" s="172">
        <v>1.8356957E-8</v>
      </c>
      <c r="CM1017" s="197">
        <v>6.9987434000000003E-13</v>
      </c>
      <c r="CN1017" s="198">
        <v>4.8926553000000004</v>
      </c>
      <c r="CO1017" s="198">
        <v>1.5142252E-2</v>
      </c>
      <c r="CP1017" s="198">
        <v>8.3090269000000005E-3</v>
      </c>
      <c r="CQ1017" s="197">
        <v>-8.4333666999999998E-11</v>
      </c>
      <c r="CR1017" s="197">
        <v>-1.0868887E-8</v>
      </c>
      <c r="CS1017" s="198">
        <v>4.7419648E-4</v>
      </c>
      <c r="CT1017" s="198">
        <v>-3.8564665999999997E-2</v>
      </c>
      <c r="CU1017" s="197">
        <v>8.7715933000000001E-9</v>
      </c>
      <c r="CV1017" s="197">
        <v>4.1599456E-5</v>
      </c>
      <c r="CX1017" s="166"/>
    </row>
    <row r="1018" spans="1:103" ht="14.4">
      <c r="A1018" t="s">
        <v>1754</v>
      </c>
      <c r="B1018" s="85" t="s">
        <v>749</v>
      </c>
      <c r="C1018" s="113" t="str">
        <f t="shared" si="554"/>
        <v>A.130.03.128</v>
      </c>
      <c r="D1018" s="9" t="s">
        <v>249</v>
      </c>
      <c r="E1018" s="112" t="s">
        <v>362</v>
      </c>
      <c r="F1018" s="115" t="str">
        <f t="shared" si="555"/>
        <v>bio-PP (Polypropylene) chemical upcycled - not biodegradable</v>
      </c>
      <c r="G1018" s="143">
        <f t="shared" si="556"/>
        <v>1.6827543333333332</v>
      </c>
      <c r="I1018" s="118">
        <f t="shared" si="557"/>
        <v>0.34088400950313058</v>
      </c>
      <c r="K1018" s="161">
        <f t="shared" si="558"/>
        <v>6.1854077760000001E-2</v>
      </c>
      <c r="L1018" s="161">
        <f t="shared" si="559"/>
        <v>9.0537282399999995E-3</v>
      </c>
      <c r="M1018" s="162">
        <f t="shared" si="560"/>
        <v>1.7563053503130633E-2</v>
      </c>
      <c r="N1018" s="161">
        <v>0.25241314999999998</v>
      </c>
      <c r="O1018" s="132">
        <v>1.2910425999999999E-2</v>
      </c>
      <c r="P1018" s="132">
        <v>-6.0200907999999999E-3</v>
      </c>
      <c r="Q1018" s="132">
        <v>5.4453478999999999E-2</v>
      </c>
      <c r="R1018" s="132">
        <v>6.0903835000000002E-3</v>
      </c>
      <c r="S1018" s="132">
        <v>1.8953975999999999E-4</v>
      </c>
      <c r="T1018" s="132">
        <v>1.1206755E-3</v>
      </c>
      <c r="U1018" s="132">
        <v>3.7167632000000001E-4</v>
      </c>
      <c r="V1018" s="132">
        <v>-1.0388302E-4</v>
      </c>
      <c r="W1018" s="132">
        <v>1.3603326999999999E-3</v>
      </c>
      <c r="X1018" s="132">
        <v>3.6759764999999998E-3</v>
      </c>
      <c r="Y1018" s="132">
        <v>4.3138402000000002E-4</v>
      </c>
      <c r="Z1018" s="132">
        <v>1.399096E-2</v>
      </c>
      <c r="AA1018" s="164">
        <v>2.3130632999999999E-11</v>
      </c>
      <c r="AC1018" s="118">
        <f t="shared" si="541"/>
        <v>0.25241314999999998</v>
      </c>
      <c r="AD1018" s="118">
        <f t="shared" si="542"/>
        <v>6.9116089280000001E-2</v>
      </c>
      <c r="AE1018" s="118">
        <f t="shared" si="543"/>
        <v>2.125297152E-2</v>
      </c>
      <c r="AF1018" s="118">
        <f t="shared" si="544"/>
        <v>9.0537282399999995E-3</v>
      </c>
      <c r="AG1018" s="118">
        <f t="shared" si="545"/>
        <v>3.5720935031306328E-3</v>
      </c>
      <c r="AI1018" s="69">
        <v>31.238167000000001</v>
      </c>
      <c r="AJ1018" s="69">
        <v>30.423839999999998</v>
      </c>
      <c r="AK1018" s="69">
        <v>-0.33537063</v>
      </c>
      <c r="AL1018" s="69">
        <v>0</v>
      </c>
      <c r="AM1018" s="69">
        <v>1.1945763</v>
      </c>
      <c r="AN1018" s="69">
        <v>1.8861198999999999E-2</v>
      </c>
      <c r="AO1018" s="69">
        <v>-6.3739527000000004E-2</v>
      </c>
      <c r="AQ1018" s="116">
        <v>2.3188822000000001E-2</v>
      </c>
      <c r="AR1018" s="116">
        <v>1.9864106999999999E-2</v>
      </c>
      <c r="AS1018" s="116">
        <v>1.22854E-3</v>
      </c>
      <c r="AT1018" s="116">
        <v>2.0961749E-3</v>
      </c>
      <c r="AU1018" s="150">
        <f t="shared" si="546"/>
        <v>1.1908937486580485E-6</v>
      </c>
      <c r="AV1018" s="150">
        <f t="shared" si="547"/>
        <v>4.5434171082871788E-9</v>
      </c>
      <c r="AW1018" s="163">
        <f t="shared" si="548"/>
        <v>0.29358191749310003</v>
      </c>
      <c r="AX1018" s="196">
        <v>1.5617147E-6</v>
      </c>
      <c r="AY1018" s="196">
        <v>4.7120748000000001E-9</v>
      </c>
      <c r="AZ1018" s="196">
        <v>1.2874041999999999E-13</v>
      </c>
      <c r="BA1018" s="196">
        <v>1.1282680000000001E-14</v>
      </c>
      <c r="BB1018" s="196">
        <v>3.2003684999999999E-15</v>
      </c>
      <c r="BC1018" s="196">
        <v>1.6083307E-9</v>
      </c>
      <c r="BD1018" s="196">
        <v>-3.7288152999999998E-7</v>
      </c>
      <c r="BE1018" s="196">
        <v>3.5107999E-10</v>
      </c>
      <c r="BF1018" s="196">
        <v>-5.2129856999999999E-10</v>
      </c>
      <c r="BG1018" s="196">
        <v>1.3186785E-14</v>
      </c>
      <c r="BH1018" s="196">
        <v>3.9621393000000002E-16</v>
      </c>
      <c r="BI1018" s="196">
        <v>6.3704165000000002E-13</v>
      </c>
      <c r="BJ1018" s="196">
        <v>2.3197706000000001E-15</v>
      </c>
      <c r="BK1018" s="196">
        <v>1.5686259999999999E-15</v>
      </c>
      <c r="BL1018" s="196">
        <v>3.3399705E-11</v>
      </c>
      <c r="BM1018" s="196">
        <v>2.9096177000000002E-10</v>
      </c>
      <c r="BN1018" s="196">
        <v>3.1248329E-20</v>
      </c>
      <c r="BO1018" s="196">
        <v>-8.9125069000000007E-6</v>
      </c>
      <c r="BP1018" s="108">
        <v>0.29359083000000002</v>
      </c>
      <c r="BQ1018" s="196">
        <v>1.2787200000000001E-10</v>
      </c>
      <c r="BR1018" s="196">
        <v>7.7760000000000004E-13</v>
      </c>
      <c r="BS1018" s="196">
        <v>3.4790400000000002E-17</v>
      </c>
      <c r="BU1018" s="172">
        <v>9.1943481999999996E-5</v>
      </c>
      <c r="BV1018" s="172">
        <v>-3.5340572999999999E-6</v>
      </c>
      <c r="BW1018" s="172">
        <v>4.6919655000000001E-5</v>
      </c>
      <c r="BX1018" s="172">
        <v>6.9106907000000005E-8</v>
      </c>
      <c r="BY1018" s="172">
        <v>1.2197334E-6</v>
      </c>
      <c r="BZ1018" s="172">
        <v>1.1782639999999999E-7</v>
      </c>
      <c r="CA1018" s="172">
        <v>2.8869997000000002E-10</v>
      </c>
      <c r="CB1018" s="172">
        <v>1.7897541E-7</v>
      </c>
      <c r="CC1018" s="172">
        <v>3.0454896E-7</v>
      </c>
      <c r="CD1018" s="172">
        <v>7.0125020000000005E-7</v>
      </c>
      <c r="CE1018" s="172">
        <v>9.0748694000000005E-12</v>
      </c>
      <c r="CF1018" s="172">
        <v>6.9101693999999999E-17</v>
      </c>
      <c r="CG1018" s="172">
        <v>5.9332215999999995E-13</v>
      </c>
      <c r="CH1018" s="172">
        <v>1.016894E-5</v>
      </c>
      <c r="CI1018" s="172">
        <v>3.5765580000000001E-5</v>
      </c>
      <c r="CJ1018" s="172">
        <v>1.3267501E-8</v>
      </c>
      <c r="CK1018" s="172">
        <v>1.8356957E-8</v>
      </c>
      <c r="CM1018" s="197">
        <v>6.9987434000000003E-13</v>
      </c>
      <c r="CN1018" s="198">
        <v>1.6826553</v>
      </c>
      <c r="CO1018" s="198">
        <v>4.2582660999999997E-3</v>
      </c>
      <c r="CP1018" s="198">
        <v>-2.3909730999999998E-3</v>
      </c>
      <c r="CQ1018" s="197">
        <v>2.8867257000000002E-10</v>
      </c>
      <c r="CR1018" s="197">
        <v>3.3955762999999997E-8</v>
      </c>
      <c r="CS1018" s="197">
        <v>-3.5692294000000001E-5</v>
      </c>
      <c r="CT1018" s="198">
        <v>2.3682059999999999E-3</v>
      </c>
      <c r="CU1018" s="197">
        <v>8.7715933000000001E-9</v>
      </c>
      <c r="CV1018" s="197">
        <v>4.1599456E-5</v>
      </c>
      <c r="CX1018" s="166"/>
    </row>
    <row r="1019" spans="1:103" ht="14.4">
      <c r="A1019" t="s">
        <v>1755</v>
      </c>
      <c r="B1019" s="85" t="s">
        <v>749</v>
      </c>
      <c r="C1019" s="113" t="str">
        <f t="shared" si="554"/>
        <v>A.130.03.129</v>
      </c>
      <c r="D1019" s="9" t="s">
        <v>249</v>
      </c>
      <c r="E1019" s="112" t="s">
        <v>362</v>
      </c>
      <c r="F1019" s="115" t="str">
        <f t="shared" si="555"/>
        <v>bio-PET (Polyethylene terephthalate) chemical upcycled - not biodegradable</v>
      </c>
      <c r="G1019" s="143">
        <f t="shared" si="556"/>
        <v>1.3326738666666669</v>
      </c>
      <c r="I1019" s="118">
        <f t="shared" si="557"/>
        <v>0.27549015704854762</v>
      </c>
      <c r="K1019" s="161">
        <f t="shared" si="558"/>
        <v>1.6255725174000001E-2</v>
      </c>
      <c r="L1019" s="161">
        <f t="shared" si="559"/>
        <v>1.9068449059999999E-2</v>
      </c>
      <c r="M1019" s="162">
        <f t="shared" si="560"/>
        <v>4.0264902814547608E-2</v>
      </c>
      <c r="N1019" s="161">
        <v>0.19990108000000001</v>
      </c>
      <c r="O1019" s="132">
        <v>2.8368468999999999E-3</v>
      </c>
      <c r="P1019" s="132">
        <v>1.3356916E-2</v>
      </c>
      <c r="Q1019" s="132">
        <v>1.3611632E-2</v>
      </c>
      <c r="R1019" s="132">
        <v>2.2263713000000001E-3</v>
      </c>
      <c r="S1019" s="164">
        <v>3.8595174000000002E-5</v>
      </c>
      <c r="T1019" s="132">
        <v>3.791267E-4</v>
      </c>
      <c r="U1019" s="132">
        <v>9.7323055999999999E-4</v>
      </c>
      <c r="V1019" s="132">
        <v>6.4987609000000004E-4</v>
      </c>
      <c r="W1019" s="132">
        <v>1.4436694E-3</v>
      </c>
      <c r="X1019" s="132">
        <v>3.7337058999999999E-2</v>
      </c>
      <c r="Y1019" s="132">
        <v>4.5778620000000003E-4</v>
      </c>
      <c r="Z1019" s="132">
        <v>2.2779676999999999E-3</v>
      </c>
      <c r="AA1019" s="164">
        <v>2.4547606E-11</v>
      </c>
      <c r="AC1019" s="118">
        <f t="shared" si="541"/>
        <v>0.19990108000000001</v>
      </c>
      <c r="AD1019" s="118">
        <f t="shared" si="542"/>
        <v>3.3422718634000002E-2</v>
      </c>
      <c r="AE1019" s="118">
        <f t="shared" si="543"/>
        <v>1.944496116E-2</v>
      </c>
      <c r="AF1019" s="118">
        <f t="shared" si="544"/>
        <v>1.9068449059999999E-2</v>
      </c>
      <c r="AG1019" s="118">
        <f t="shared" si="545"/>
        <v>3.7986935114547607E-2</v>
      </c>
      <c r="AI1019" s="69">
        <v>14.265029</v>
      </c>
      <c r="AJ1019" s="69">
        <v>6.4182068000000001</v>
      </c>
      <c r="AK1019" s="69">
        <v>3.7982068</v>
      </c>
      <c r="AL1019" s="69">
        <v>0</v>
      </c>
      <c r="AM1019" s="69">
        <v>1.1435369</v>
      </c>
      <c r="AN1019" s="69">
        <v>2.1543127000000002</v>
      </c>
      <c r="AO1019" s="69">
        <v>0.75076562000000002</v>
      </c>
      <c r="AQ1019" s="116">
        <v>2.3349766000000001E-2</v>
      </c>
      <c r="AR1019" s="116">
        <v>2.1861408999999998E-2</v>
      </c>
      <c r="AS1019" s="116">
        <v>1.0805732999999999E-3</v>
      </c>
      <c r="AT1019" s="116">
        <v>4.0778389999999998E-4</v>
      </c>
      <c r="AU1019" s="150">
        <f t="shared" si="546"/>
        <v>1.3106360033942746E-6</v>
      </c>
      <c r="AV1019" s="150">
        <f t="shared" si="547"/>
        <v>3.9962031269785032E-9</v>
      </c>
      <c r="AW1019" s="163">
        <f t="shared" si="548"/>
        <v>5.7112591684E-2</v>
      </c>
      <c r="AX1019" s="196">
        <v>1.2367557E-6</v>
      </c>
      <c r="AY1019" s="196">
        <v>3.7315917999999997E-9</v>
      </c>
      <c r="AZ1019" s="196">
        <v>1.0195236E-13</v>
      </c>
      <c r="BA1019" s="196">
        <v>1.1973853000000001E-14</v>
      </c>
      <c r="BB1019" s="196">
        <v>3.3964218000000001E-15</v>
      </c>
      <c r="BC1019" s="196">
        <v>1.2216758E-9</v>
      </c>
      <c r="BD1019" s="196">
        <v>7.2418788999999997E-8</v>
      </c>
      <c r="BE1019" s="196">
        <v>1.8840308000000001E-10</v>
      </c>
      <c r="BF1019" s="196">
        <v>6.7648266999999995E-11</v>
      </c>
      <c r="BG1019" s="196">
        <v>8.2357208000000004E-12</v>
      </c>
      <c r="BH1019" s="196">
        <v>4.2048584000000001E-16</v>
      </c>
      <c r="BI1019" s="196">
        <v>2.1457027999999999E-13</v>
      </c>
      <c r="BJ1019" s="196">
        <v>5.9029743999999998E-15</v>
      </c>
      <c r="BK1019" s="196">
        <v>1.4130451E-15</v>
      </c>
      <c r="BL1019" s="196">
        <v>1.0994094E-11</v>
      </c>
      <c r="BM1019" s="196">
        <v>2.2882913E-10</v>
      </c>
      <c r="BN1019" s="196">
        <v>3.3162590000000002E-20</v>
      </c>
      <c r="BO1019" s="196">
        <v>2.0671684E-5</v>
      </c>
      <c r="BP1019" s="108">
        <v>5.7091919999999997E-2</v>
      </c>
      <c r="BQ1019" s="108">
        <v>0</v>
      </c>
      <c r="BR1019" s="108">
        <v>0</v>
      </c>
      <c r="BS1019" s="108">
        <v>0</v>
      </c>
      <c r="BU1019" s="172">
        <v>5.7050613999999997E-5</v>
      </c>
      <c r="BV1019" s="172">
        <v>8.1056787999999997E-7</v>
      </c>
      <c r="BW1019" s="172">
        <v>3.7158484000000003E-5</v>
      </c>
      <c r="BX1019" s="172">
        <v>1.1721164E-7</v>
      </c>
      <c r="BY1019" s="172">
        <v>8.4857712999999996E-7</v>
      </c>
      <c r="BZ1019" s="172">
        <v>6.7675993000000004E-7</v>
      </c>
      <c r="CA1019" s="172">
        <v>2.1423397000000001E-7</v>
      </c>
      <c r="CB1019" s="172">
        <v>1.0273248000000001E-6</v>
      </c>
      <c r="CC1019" s="172">
        <v>7.0637954000000005E-8</v>
      </c>
      <c r="CD1019" s="172">
        <v>2.8133225E-7</v>
      </c>
      <c r="CE1019" s="172">
        <v>9.6307922000000001E-12</v>
      </c>
      <c r="CF1019" s="172">
        <v>7.3334836999999995E-17</v>
      </c>
      <c r="CG1019" s="172">
        <v>6.2966884000000004E-13</v>
      </c>
      <c r="CH1019" s="172">
        <v>2.5929732000000002E-6</v>
      </c>
      <c r="CI1019" s="172">
        <v>1.2983757999999999E-5</v>
      </c>
      <c r="CJ1019" s="172">
        <v>2.6874283000000001E-7</v>
      </c>
      <c r="CK1019" s="69">
        <v>0</v>
      </c>
      <c r="CM1019" s="197">
        <v>7.4274835999999998E-13</v>
      </c>
      <c r="CN1019" s="198">
        <v>1.3326453</v>
      </c>
      <c r="CO1019" s="198">
        <v>2.2849674E-2</v>
      </c>
      <c r="CP1019" s="198">
        <v>7.0974524999999999E-4</v>
      </c>
      <c r="CQ1019" s="197">
        <v>9.7806715000000006E-11</v>
      </c>
      <c r="CR1019" s="197">
        <v>1.1620144E-8</v>
      </c>
      <c r="CS1019" s="197">
        <v>1.8604352E-5</v>
      </c>
      <c r="CT1019" s="198">
        <v>5.0332364999999997E-3</v>
      </c>
      <c r="CU1019" s="197">
        <v>5.4697256E-6</v>
      </c>
      <c r="CV1019" s="198">
        <v>2.3817167999999999E-4</v>
      </c>
      <c r="CX1019" s="166"/>
    </row>
    <row r="1020" spans="1:103" ht="14.4">
      <c r="A1020" t="s">
        <v>2660</v>
      </c>
      <c r="B1020" s="85" t="s">
        <v>749</v>
      </c>
      <c r="C1020" s="113" t="str">
        <f t="shared" si="554"/>
        <v>A.130.03.130</v>
      </c>
      <c r="D1020" s="9" t="s">
        <v>249</v>
      </c>
      <c r="E1020" s="112" t="s">
        <v>362</v>
      </c>
      <c r="F1020" s="115" t="str">
        <f t="shared" si="555"/>
        <v>PEF (Polyethylene furan-2.5-dicarboxylate) chemical upcycled - not biodegradeble</v>
      </c>
      <c r="G1020" s="143">
        <f t="shared" si="556"/>
        <v>1.0914259333333334</v>
      </c>
      <c r="I1020" s="118">
        <f t="shared" si="557"/>
        <v>0.75127370909783397</v>
      </c>
      <c r="K1020" s="161">
        <f t="shared" si="558"/>
        <v>3.0667812583999995E-3</v>
      </c>
      <c r="L1020" s="161">
        <f t="shared" si="559"/>
        <v>0.584476705362034</v>
      </c>
      <c r="M1020" s="162">
        <f t="shared" si="560"/>
        <v>1.63324774E-5</v>
      </c>
      <c r="N1020" s="161">
        <v>0.16371389</v>
      </c>
      <c r="O1020" s="132">
        <v>1.237807E-2</v>
      </c>
      <c r="P1020" s="132">
        <v>3.3800496999999998E-3</v>
      </c>
      <c r="Q1020" s="132">
        <v>2.8834419999999999E-3</v>
      </c>
      <c r="R1020" s="132">
        <v>1.6829312999999999E-4</v>
      </c>
      <c r="S1020" s="164">
        <v>3.2473554E-6</v>
      </c>
      <c r="T1020" s="164">
        <v>1.1798773000000001E-5</v>
      </c>
      <c r="U1020" s="164">
        <v>9.8509926000000001E-5</v>
      </c>
      <c r="V1020" s="164">
        <v>2.6893074E-6</v>
      </c>
      <c r="W1020" s="132">
        <v>0.56862000000000001</v>
      </c>
      <c r="X1020" s="164">
        <v>1.364317E-5</v>
      </c>
      <c r="Y1020" s="164">
        <v>7.5736034000000002E-8</v>
      </c>
      <c r="Z1020" s="132">
        <v>0</v>
      </c>
      <c r="AA1020" s="132">
        <v>0</v>
      </c>
      <c r="AC1020" s="118">
        <f t="shared" si="541"/>
        <v>0.16371389</v>
      </c>
      <c r="AD1020" s="118">
        <f t="shared" si="542"/>
        <v>1.8923410884399999E-2</v>
      </c>
      <c r="AE1020" s="118">
        <f t="shared" si="543"/>
        <v>1.5856629625999999E-2</v>
      </c>
      <c r="AF1020" s="118">
        <f t="shared" si="544"/>
        <v>0.584476705362034</v>
      </c>
      <c r="AG1020" s="118">
        <f t="shared" si="545"/>
        <v>1.63324774E-5</v>
      </c>
      <c r="AI1020" s="69">
        <v>48.409210000000002</v>
      </c>
      <c r="AJ1020" s="69">
        <v>14.406646</v>
      </c>
      <c r="AK1020" s="69">
        <v>1.6948037E-3</v>
      </c>
      <c r="AL1020" s="69">
        <v>0</v>
      </c>
      <c r="AM1020" s="69">
        <v>34</v>
      </c>
      <c r="AN1020" s="69">
        <v>4.0703856000000001E-4</v>
      </c>
      <c r="AO1020" s="69">
        <v>4.6246329999999997E-4</v>
      </c>
      <c r="AQ1020" s="116">
        <v>2.2885114000000002E-2</v>
      </c>
      <c r="AR1020" s="116">
        <v>2.1147959000000001E-2</v>
      </c>
      <c r="AS1020" s="116">
        <v>9.1982342999999997E-4</v>
      </c>
      <c r="AT1020" s="116">
        <v>8.1733211000000004E-4</v>
      </c>
      <c r="AU1020" s="150">
        <f t="shared" si="546"/>
        <v>1.2678632261896401E-6</v>
      </c>
      <c r="AV1020" s="150">
        <f t="shared" si="547"/>
        <v>3.4017138082558198E-9</v>
      </c>
      <c r="AW1020" s="163">
        <f t="shared" si="548"/>
        <v>0.11447228562833001</v>
      </c>
      <c r="AX1020" s="196">
        <v>1.0131402E-6</v>
      </c>
      <c r="AY1020" s="196">
        <v>3.0569001000000001E-9</v>
      </c>
      <c r="AZ1020" s="196">
        <v>8.3518390000000006E-14</v>
      </c>
      <c r="BA1020" s="108">
        <v>0</v>
      </c>
      <c r="BB1020" s="108">
        <v>0</v>
      </c>
      <c r="BC1020" s="196">
        <v>3.6718314999999999E-10</v>
      </c>
      <c r="BD1020" s="196">
        <v>2.5433818E-7</v>
      </c>
      <c r="BE1020" s="196">
        <v>5.3210098000000001E-11</v>
      </c>
      <c r="BF1020" s="196">
        <v>2.9151297000000001E-10</v>
      </c>
      <c r="BG1020" s="108">
        <v>0</v>
      </c>
      <c r="BH1020" s="108">
        <v>0</v>
      </c>
      <c r="BI1020" s="196">
        <v>6.4135461000000002E-15</v>
      </c>
      <c r="BJ1020" s="196">
        <v>5.9152181999999996E-16</v>
      </c>
      <c r="BK1020" s="196">
        <v>1.167979E-16</v>
      </c>
      <c r="BL1020" s="196">
        <v>7.0682664000000003E-13</v>
      </c>
      <c r="BM1020" s="196">
        <v>1.6956213E-11</v>
      </c>
      <c r="BN1020" s="108">
        <v>0</v>
      </c>
      <c r="BO1020" s="196">
        <v>2.2562832999999999E-7</v>
      </c>
      <c r="BP1020" s="108">
        <v>0.11447206</v>
      </c>
      <c r="BQ1020" s="108">
        <v>0</v>
      </c>
      <c r="BR1020" s="108">
        <v>0</v>
      </c>
      <c r="BS1020" s="108">
        <v>0</v>
      </c>
      <c r="BU1020" s="172">
        <v>5.2209356000000002E-5</v>
      </c>
      <c r="BV1020" s="172">
        <v>2.1262438000000001E-6</v>
      </c>
      <c r="BW1020" s="172">
        <v>3.0431852000000001E-5</v>
      </c>
      <c r="BX1020" s="172">
        <v>1.1780069000000001E-8</v>
      </c>
      <c r="BY1020" s="172">
        <v>1.7313189999999999E-6</v>
      </c>
      <c r="BZ1020" s="172">
        <v>2.2901337000000001E-7</v>
      </c>
      <c r="CA1020" s="69">
        <v>0</v>
      </c>
      <c r="CB1020" s="172">
        <v>3.4759301000000002E-7</v>
      </c>
      <c r="CC1020" s="172">
        <v>5.0102968000000002E-9</v>
      </c>
      <c r="CD1020" s="172">
        <v>1.1918177E-8</v>
      </c>
      <c r="CE1020" s="69">
        <v>0</v>
      </c>
      <c r="CF1020" s="69">
        <v>0</v>
      </c>
      <c r="CG1020" s="69">
        <v>0</v>
      </c>
      <c r="CH1020" s="172">
        <v>6.6837251000000005E-7</v>
      </c>
      <c r="CI1020" s="172">
        <v>1.6646254000000001E-5</v>
      </c>
      <c r="CJ1020" s="172">
        <v>3.7863599999999999E-17</v>
      </c>
      <c r="CK1020" s="69">
        <v>0</v>
      </c>
      <c r="CM1020" s="198">
        <v>0</v>
      </c>
      <c r="CN1020" s="198">
        <v>1.0911778999999999</v>
      </c>
      <c r="CO1020" s="198">
        <v>6.5491849999999999E-3</v>
      </c>
      <c r="CP1020" s="198">
        <v>1.5072694E-3</v>
      </c>
      <c r="CQ1020" s="197">
        <v>2.9942440999999999E-12</v>
      </c>
      <c r="CR1020" s="197">
        <v>3.6263072000000002E-10</v>
      </c>
      <c r="CS1020" s="197">
        <v>8.2485864999999993E-5</v>
      </c>
      <c r="CT1020" s="198">
        <v>4.9554557999999997E-4</v>
      </c>
      <c r="CU1020" s="198">
        <v>0</v>
      </c>
      <c r="CV1020" s="197">
        <v>8.0537987000000005E-5</v>
      </c>
      <c r="CX1020" s="166"/>
    </row>
    <row r="1021" spans="1:103" ht="14.4">
      <c r="B1021" s="85"/>
      <c r="C1021" s="113"/>
      <c r="D1021" s="1" t="s">
        <v>1158</v>
      </c>
      <c r="E1021" s="112"/>
      <c r="S1021" s="3"/>
      <c r="T1021" s="3"/>
      <c r="U1021" s="3"/>
      <c r="V1021" s="3"/>
      <c r="X1021" s="3"/>
      <c r="Y1021" s="3"/>
      <c r="AC1021" s="142"/>
      <c r="AD1021" s="142"/>
      <c r="AE1021" s="142"/>
      <c r="AF1021" s="142"/>
      <c r="AG1021" s="142"/>
      <c r="AU1021" s="86"/>
      <c r="AV1021" s="86"/>
      <c r="AW1021" s="86"/>
      <c r="AX1021" s="3"/>
      <c r="AY1021" s="3"/>
      <c r="AZ1021" s="3"/>
      <c r="BC1021" s="3"/>
      <c r="BD1021" s="3"/>
      <c r="BE1021" s="3"/>
      <c r="BF1021" s="3"/>
      <c r="BI1021" s="3"/>
      <c r="BJ1021" s="3"/>
      <c r="BK1021" s="3"/>
      <c r="BL1021" s="3"/>
      <c r="BM1021" s="3"/>
      <c r="BO1021" s="3"/>
      <c r="BU1021" s="3"/>
      <c r="BV1021" s="3"/>
      <c r="BW1021" s="3"/>
      <c r="BX1021" s="3"/>
      <c r="BY1021" s="3"/>
      <c r="BZ1021" s="3"/>
      <c r="CB1021" s="3"/>
      <c r="CC1021" s="3"/>
      <c r="CD1021" s="3"/>
      <c r="CH1021" s="3"/>
      <c r="CI1021" s="3"/>
      <c r="CJ1021" s="3"/>
      <c r="CQ1021" s="3"/>
      <c r="CR1021" s="3"/>
      <c r="CS1021" s="3"/>
      <c r="CV1021" s="3"/>
    </row>
    <row r="1022" spans="1:103" ht="14.4">
      <c r="A1022" t="s">
        <v>759</v>
      </c>
      <c r="B1022" s="85" t="s">
        <v>749</v>
      </c>
      <c r="C1022" s="113" t="str">
        <f t="shared" ref="C1022:C1088" si="561">MID(A1022,1,12)</f>
        <v>A.130.05.100</v>
      </c>
      <c r="D1022" s="9" t="s">
        <v>1158</v>
      </c>
      <c r="E1022" s="112" t="s">
        <v>362</v>
      </c>
      <c r="F1022" s="115" t="str">
        <f t="shared" ref="F1022:F1088" si="562">MID(A1022, 21,85)</f>
        <v>BR (butadiene rubber)</v>
      </c>
      <c r="G1022" s="143">
        <f t="shared" ref="G1022:G1033" si="563">N1022/0.15</f>
        <v>3.9640000000000004</v>
      </c>
      <c r="I1022" s="118">
        <f t="shared" ref="I1022:I1033" si="564">K1022+L1022+M1022+N1022</f>
        <v>1.7739944422551199</v>
      </c>
      <c r="K1022" s="161">
        <f t="shared" ref="K1022:K1033" si="565">Q1022+R1022+S1022+T1022</f>
        <v>0.12397512958512</v>
      </c>
      <c r="L1022" s="161">
        <f t="shared" ref="L1022:L1033" si="566">O1022+P1022+U1022+Y1022+W1022</f>
        <v>1.0333645516700001</v>
      </c>
      <c r="M1022" s="162">
        <f t="shared" ref="M1022:M1033" si="567">V1022+X1022+Z1022+AA1022</f>
        <v>2.2054760999999999E-2</v>
      </c>
      <c r="N1022" s="161">
        <v>0.59460000000000002</v>
      </c>
      <c r="O1022" s="132">
        <v>0.13428809999999999</v>
      </c>
      <c r="P1022" s="132">
        <v>5.5959112999999998E-2</v>
      </c>
      <c r="Q1022" s="132">
        <v>0.111384</v>
      </c>
      <c r="R1022" s="132">
        <v>1.22706E-2</v>
      </c>
      <c r="S1022" s="164">
        <v>8.4008512000000003E-7</v>
      </c>
      <c r="T1022" s="132">
        <v>3.1968950000000002E-4</v>
      </c>
      <c r="U1022" s="132">
        <v>7.1733867000000002E-4</v>
      </c>
      <c r="V1022" s="164">
        <v>5.5695999999999997E-5</v>
      </c>
      <c r="W1022" s="132">
        <v>0.84240000000000004</v>
      </c>
      <c r="X1022" s="132">
        <v>1.9915164999999999E-2</v>
      </c>
      <c r="Y1022" s="132">
        <v>0</v>
      </c>
      <c r="Z1022" s="132">
        <v>2.0839000000000001E-3</v>
      </c>
      <c r="AA1022" s="132">
        <v>0</v>
      </c>
      <c r="AC1022" s="118">
        <f t="shared" si="541"/>
        <v>0.59460000000000002</v>
      </c>
      <c r="AD1022" s="118">
        <f t="shared" si="542"/>
        <v>0.31493968125512006</v>
      </c>
      <c r="AE1022" s="118">
        <f t="shared" si="543"/>
        <v>0.19304845167000001</v>
      </c>
      <c r="AF1022" s="118">
        <f t="shared" si="544"/>
        <v>1.0333645516700001</v>
      </c>
      <c r="AG1022" s="118">
        <f t="shared" si="545"/>
        <v>1.9970860999999999E-2</v>
      </c>
      <c r="AI1022" s="69">
        <v>106.81064000000001</v>
      </c>
      <c r="AJ1022" s="69">
        <v>104.03765</v>
      </c>
      <c r="AK1022" s="69">
        <v>2.4739336000000001</v>
      </c>
      <c r="AL1022" s="69">
        <v>0</v>
      </c>
      <c r="AM1022" s="69">
        <v>0.12426743</v>
      </c>
      <c r="AN1022" s="69">
        <v>2.0614885999999999E-2</v>
      </c>
      <c r="AO1022" s="69">
        <v>0.15417743</v>
      </c>
      <c r="AQ1022" s="116">
        <v>0.11668319000000001</v>
      </c>
      <c r="AR1022" s="116">
        <v>0.1053013</v>
      </c>
      <c r="AS1022" s="116">
        <v>3.9535645999999999E-3</v>
      </c>
      <c r="AT1022" s="116">
        <v>7.4283216000000001E-3</v>
      </c>
      <c r="AU1022" s="150">
        <f t="shared" si="546"/>
        <v>6.3130275307359997E-6</v>
      </c>
      <c r="AV1022" s="150">
        <f t="shared" si="547"/>
        <v>1.4621170731017998E-8</v>
      </c>
      <c r="AW1022" s="163">
        <f t="shared" si="548"/>
        <v>1.0403811728000001</v>
      </c>
      <c r="AX1022" s="196">
        <v>3.678592E-6</v>
      </c>
      <c r="AY1022" s="196">
        <v>1.10992E-8</v>
      </c>
      <c r="AZ1022" s="196">
        <v>3.0324600000000001E-13</v>
      </c>
      <c r="BA1022" s="108">
        <v>0</v>
      </c>
      <c r="BB1022" s="108">
        <v>0</v>
      </c>
      <c r="BC1022" s="196">
        <v>2.9847999999999999E-9</v>
      </c>
      <c r="BD1022" s="196">
        <v>2.6312739999999998E-6</v>
      </c>
      <c r="BE1022" s="196">
        <v>6.8067999999999997E-10</v>
      </c>
      <c r="BF1022" s="196">
        <v>2.8408E-9</v>
      </c>
      <c r="BG1022" s="108">
        <v>0</v>
      </c>
      <c r="BH1022" s="108">
        <v>0</v>
      </c>
      <c r="BI1022" s="196">
        <v>1.821202E-13</v>
      </c>
      <c r="BJ1022" s="196">
        <v>4.3137840999999997E-15</v>
      </c>
      <c r="BK1022" s="196">
        <v>1.0510338999999999E-15</v>
      </c>
      <c r="BL1022" s="196">
        <v>4.4707360000000001E-12</v>
      </c>
      <c r="BM1022" s="196">
        <v>1.7226000000000001E-10</v>
      </c>
      <c r="BN1022" s="108">
        <v>0</v>
      </c>
      <c r="BO1022" s="196">
        <v>4.6728000000000004E-6</v>
      </c>
      <c r="BP1022" s="108">
        <v>1.0403765</v>
      </c>
      <c r="BQ1022" s="108">
        <v>0</v>
      </c>
      <c r="BR1022" s="108">
        <v>0</v>
      </c>
      <c r="BS1022" s="108">
        <v>0</v>
      </c>
      <c r="BU1022" s="69">
        <v>3.1032884999999998E-4</v>
      </c>
      <c r="BV1022" s="172">
        <v>1.9585334E-5</v>
      </c>
      <c r="BW1022" s="69">
        <v>1.1052684E-4</v>
      </c>
      <c r="BX1022" s="172">
        <v>1.3711801999999999E-7</v>
      </c>
      <c r="BY1022" s="172">
        <v>2.7116283E-5</v>
      </c>
      <c r="BZ1022" s="69">
        <v>0</v>
      </c>
      <c r="CA1022" s="69">
        <v>0</v>
      </c>
      <c r="CB1022" s="69">
        <v>0</v>
      </c>
      <c r="CC1022" s="172">
        <v>1.7360405000000001E-8</v>
      </c>
      <c r="CD1022" s="172">
        <v>3.9795145999999999E-7</v>
      </c>
      <c r="CE1022" s="69">
        <v>0</v>
      </c>
      <c r="CF1022" s="69">
        <v>0</v>
      </c>
      <c r="CG1022" s="69">
        <v>0</v>
      </c>
      <c r="CH1022" s="172">
        <v>2.2563001999999999E-5</v>
      </c>
      <c r="CI1022" s="69">
        <v>1.2998497000000001E-4</v>
      </c>
      <c r="CJ1022" s="172">
        <v>7.8416142000000005E-16</v>
      </c>
      <c r="CK1022" s="69">
        <v>0</v>
      </c>
      <c r="CM1022" s="198">
        <v>0</v>
      </c>
      <c r="CN1022" s="198">
        <v>3.964</v>
      </c>
      <c r="CO1022" s="198">
        <v>0</v>
      </c>
      <c r="CP1022" s="198">
        <v>1.34E-2</v>
      </c>
      <c r="CQ1022" s="197">
        <v>8.2488937999999999E-11</v>
      </c>
      <c r="CR1022" s="197">
        <v>9.8431359999999995E-9</v>
      </c>
      <c r="CS1022" s="198">
        <v>1.1248886999999999E-3</v>
      </c>
      <c r="CT1022" s="198">
        <v>3.7148239999999998E-3</v>
      </c>
      <c r="CU1022" s="198">
        <v>0</v>
      </c>
      <c r="CV1022" s="198">
        <v>0</v>
      </c>
      <c r="CX1022" s="166"/>
      <c r="CY1022" t="s">
        <v>2378</v>
      </c>
    </row>
    <row r="1023" spans="1:103" ht="14.4">
      <c r="A1023" t="s">
        <v>3260</v>
      </c>
      <c r="B1023" s="85" t="s">
        <v>749</v>
      </c>
      <c r="C1023" s="113" t="str">
        <f t="shared" si="561"/>
        <v>A.130.05.101</v>
      </c>
      <c r="D1023" s="9" t="s">
        <v>1158</v>
      </c>
      <c r="E1023" s="112" t="s">
        <v>362</v>
      </c>
      <c r="F1023" s="115" t="str">
        <f t="shared" si="562"/>
        <v>Tires (SBR plus Carbon black plus steel)</v>
      </c>
      <c r="G1023" s="143">
        <f t="shared" si="563"/>
        <v>2.9898998666666667</v>
      </c>
      <c r="I1023" s="118">
        <f t="shared" si="564"/>
        <v>1.0230973665011525</v>
      </c>
      <c r="K1023" s="161">
        <f t="shared" si="565"/>
        <v>5.3731082419999993E-2</v>
      </c>
      <c r="L1023" s="161">
        <f t="shared" si="566"/>
        <v>0.50840033118110006</v>
      </c>
      <c r="M1023" s="162">
        <f t="shared" si="567"/>
        <v>1.248097290005247E-2</v>
      </c>
      <c r="N1023" s="161">
        <v>0.44848497999999998</v>
      </c>
      <c r="O1023" s="132">
        <v>7.0547720999999994E-2</v>
      </c>
      <c r="P1023" s="132">
        <v>2.6183924000000001E-2</v>
      </c>
      <c r="Q1023" s="132">
        <v>4.6330536999999998E-2</v>
      </c>
      <c r="R1023" s="132">
        <v>7.1633536999999997E-3</v>
      </c>
      <c r="S1023" s="164">
        <v>2.613718E-5</v>
      </c>
      <c r="T1023" s="132">
        <v>2.1105454E-4</v>
      </c>
      <c r="U1023" s="132">
        <v>9.9219522999999992E-4</v>
      </c>
      <c r="V1023" s="132">
        <v>5.3979852999999998E-3</v>
      </c>
      <c r="W1023" s="132">
        <v>0.41067532000000001</v>
      </c>
      <c r="X1023" s="132">
        <v>5.2247114999999997E-3</v>
      </c>
      <c r="Y1023" s="164">
        <v>1.1709511E-6</v>
      </c>
      <c r="Z1023" s="132">
        <v>1.8582761000000001E-3</v>
      </c>
      <c r="AA1023" s="164">
        <v>5.2470593000000003E-14</v>
      </c>
      <c r="AC1023" s="118">
        <f t="shared" si="541"/>
        <v>0.44848497999999998</v>
      </c>
      <c r="AD1023" s="118">
        <f t="shared" si="542"/>
        <v>0.15145492264999996</v>
      </c>
      <c r="AE1023" s="118">
        <f t="shared" si="543"/>
        <v>9.9582116329999998E-2</v>
      </c>
      <c r="AF1023" s="118">
        <f t="shared" si="544"/>
        <v>0.50840033118110006</v>
      </c>
      <c r="AG1023" s="118">
        <f t="shared" si="545"/>
        <v>1.062269680005247E-2</v>
      </c>
      <c r="AI1023" s="69">
        <v>81.151668000000001</v>
      </c>
      <c r="AJ1023" s="69">
        <v>79.793739000000002</v>
      </c>
      <c r="AK1023" s="69">
        <v>0.64723589000000004</v>
      </c>
      <c r="AL1023" s="69">
        <v>0</v>
      </c>
      <c r="AM1023" s="69">
        <v>0.11407116</v>
      </c>
      <c r="AN1023" s="69">
        <v>6.4637527000000004E-3</v>
      </c>
      <c r="AO1023" s="69">
        <v>0.5901575</v>
      </c>
      <c r="AQ1023" s="116">
        <v>7.5874199000000003E-2</v>
      </c>
      <c r="AR1023" s="116">
        <v>6.7953611999999997E-2</v>
      </c>
      <c r="AS1023" s="116">
        <v>2.7536829999999998E-3</v>
      </c>
      <c r="AT1023" s="116">
        <v>5.1669035000000002E-3</v>
      </c>
      <c r="AU1023" s="150">
        <f t="shared" si="546"/>
        <v>4.0739576188767541E-6</v>
      </c>
      <c r="AV1023" s="150">
        <f t="shared" si="547"/>
        <v>1.0183738918210068E-8</v>
      </c>
      <c r="AW1023" s="163">
        <f t="shared" si="548"/>
        <v>0.72365595048000009</v>
      </c>
      <c r="AX1023" s="196">
        <v>2.7753815999999999E-6</v>
      </c>
      <c r="AY1023" s="196">
        <v>8.3740255999999993E-9</v>
      </c>
      <c r="AZ1023" s="196">
        <v>2.2878910000000001E-13</v>
      </c>
      <c r="BA1023" s="196">
        <v>2.5594152000000001E-17</v>
      </c>
      <c r="BB1023" s="196">
        <v>7.2598634000000006E-18</v>
      </c>
      <c r="BC1023" s="196">
        <v>1.9905726000000001E-9</v>
      </c>
      <c r="BD1023" s="196">
        <v>1.2963877000000001E-6</v>
      </c>
      <c r="BE1023" s="196">
        <v>3.7566328E-10</v>
      </c>
      <c r="BF1023" s="196">
        <v>1.4324651E-9</v>
      </c>
      <c r="BG1023" s="196">
        <v>1.1585799E-12</v>
      </c>
      <c r="BH1023" s="196">
        <v>7.0913301999999996E-14</v>
      </c>
      <c r="BI1023" s="196">
        <v>1.1943402000000001E-13</v>
      </c>
      <c r="BJ1023" s="196">
        <v>5.9620303000000003E-15</v>
      </c>
      <c r="BK1023" s="196">
        <v>1.2598576999999999E-15</v>
      </c>
      <c r="BL1023" s="196">
        <v>7.1599838999999998E-12</v>
      </c>
      <c r="BM1023" s="196">
        <v>1.9058626E-10</v>
      </c>
      <c r="BN1023" s="196">
        <v>7.0885151E-23</v>
      </c>
      <c r="BO1023" s="108">
        <v>9.1708047999999995E-4</v>
      </c>
      <c r="BP1023" s="108">
        <v>0.72273887000000003</v>
      </c>
      <c r="BQ1023" s="108">
        <v>0</v>
      </c>
      <c r="BR1023" s="108">
        <v>0</v>
      </c>
      <c r="BS1023" s="108">
        <v>0</v>
      </c>
      <c r="BU1023" s="69">
        <v>2.1809193000000001E-4</v>
      </c>
      <c r="BV1023" s="172">
        <v>1.0174585E-5</v>
      </c>
      <c r="BW1023" s="172">
        <v>8.3366342000000003E-5</v>
      </c>
      <c r="BX1023" s="172">
        <v>1.3491035000000001E-7</v>
      </c>
      <c r="BY1023" s="172">
        <v>1.3589287999999999E-5</v>
      </c>
      <c r="BZ1023" s="172">
        <v>6.1487589999999996E-7</v>
      </c>
      <c r="CA1023" s="172">
        <v>6.5490031000000002E-13</v>
      </c>
      <c r="CB1023" s="172">
        <v>8.9158759999999998E-7</v>
      </c>
      <c r="CC1023" s="172">
        <v>4.6008448999999998E-8</v>
      </c>
      <c r="CD1023" s="172">
        <v>2.2167857999999999E-7</v>
      </c>
      <c r="CE1023" s="172">
        <v>2.0585851999999999E-14</v>
      </c>
      <c r="CF1023" s="172">
        <v>1.5675347000000001E-19</v>
      </c>
      <c r="CG1023" s="172">
        <v>1.3459192999999999E-15</v>
      </c>
      <c r="CH1023" s="172">
        <v>9.4633575000000003E-6</v>
      </c>
      <c r="CI1023" s="172">
        <v>9.5662510000000002E-5</v>
      </c>
      <c r="CJ1023" s="172">
        <v>3.9267900000000004E-6</v>
      </c>
      <c r="CK1023" s="69">
        <v>0</v>
      </c>
      <c r="CM1023" s="197">
        <v>1.5876272E-15</v>
      </c>
      <c r="CN1023" s="198">
        <v>2.9892696000000001</v>
      </c>
      <c r="CO1023" s="198">
        <v>1.7729067000000001E-2</v>
      </c>
      <c r="CP1023" s="198">
        <v>7.0960294000000004E-3</v>
      </c>
      <c r="CQ1023" s="197">
        <v>5.4757322999999999E-11</v>
      </c>
      <c r="CR1023" s="197">
        <v>6.5690468E-9</v>
      </c>
      <c r="CS1023" s="198">
        <v>4.98326E-4</v>
      </c>
      <c r="CT1023" s="198">
        <v>5.0354021999999997E-3</v>
      </c>
      <c r="CU1023" s="197">
        <v>7.7689916000000005E-7</v>
      </c>
      <c r="CV1023" s="198">
        <v>2.3080953E-4</v>
      </c>
      <c r="CX1023" s="166"/>
      <c r="CY1023" t="s">
        <v>2379</v>
      </c>
    </row>
    <row r="1024" spans="1:103" ht="14.4">
      <c r="A1024" t="s">
        <v>1515</v>
      </c>
      <c r="B1024" s="85" t="s">
        <v>749</v>
      </c>
      <c r="C1024" s="113" t="str">
        <f t="shared" si="561"/>
        <v>A.130.05.102</v>
      </c>
      <c r="D1024" s="9" t="s">
        <v>1158</v>
      </c>
      <c r="E1024" s="112" t="s">
        <v>362</v>
      </c>
      <c r="F1024" s="115" t="str">
        <f t="shared" si="562"/>
        <v>EPDM (ethylene propylene diene monomer rubber)</v>
      </c>
      <c r="G1024" s="143">
        <f t="shared" si="563"/>
        <v>3.5000000000000004</v>
      </c>
      <c r="I1024" s="118">
        <f t="shared" si="564"/>
        <v>1.5831096360629999</v>
      </c>
      <c r="K1024" s="161">
        <f t="shared" si="565"/>
        <v>5.1461644100000002E-2</v>
      </c>
      <c r="L1024" s="161">
        <f t="shared" si="566"/>
        <v>1.006647991963</v>
      </c>
      <c r="M1024" s="162">
        <f t="shared" si="567"/>
        <v>0</v>
      </c>
      <c r="N1024" s="161">
        <v>0.52500000000000002</v>
      </c>
      <c r="O1024" s="132">
        <v>4.4495460000000001E-2</v>
      </c>
      <c r="P1024" s="164">
        <v>7.0111962999999994E-5</v>
      </c>
      <c r="Q1024" s="132">
        <v>3.3660000000000002E-2</v>
      </c>
      <c r="R1024" s="132">
        <v>6.88918E-3</v>
      </c>
      <c r="S1024" s="132">
        <v>1.0103524000000001E-3</v>
      </c>
      <c r="T1024" s="132">
        <v>9.9021117000000006E-3</v>
      </c>
      <c r="U1024" s="132">
        <v>0.13060242</v>
      </c>
      <c r="V1024" s="132">
        <v>0</v>
      </c>
      <c r="W1024" s="132">
        <v>0.83148</v>
      </c>
      <c r="X1024" s="132">
        <v>0</v>
      </c>
      <c r="Y1024" s="132">
        <v>0</v>
      </c>
      <c r="Z1024" s="132">
        <v>0</v>
      </c>
      <c r="AA1024" s="132">
        <v>0</v>
      </c>
      <c r="AC1024" s="118">
        <f t="shared" si="541"/>
        <v>0.52500000000000002</v>
      </c>
      <c r="AD1024" s="118">
        <f t="shared" si="542"/>
        <v>0.22662963606299999</v>
      </c>
      <c r="AE1024" s="118">
        <f t="shared" si="543"/>
        <v>0.17516799196299998</v>
      </c>
      <c r="AF1024" s="118">
        <f t="shared" si="544"/>
        <v>1.006647991963</v>
      </c>
      <c r="AG1024" s="118">
        <f t="shared" si="545"/>
        <v>0</v>
      </c>
      <c r="AI1024" s="69">
        <v>93.87</v>
      </c>
      <c r="AJ1024" s="69">
        <v>93.87</v>
      </c>
      <c r="AK1024" s="69">
        <v>0</v>
      </c>
      <c r="AL1024" s="69">
        <v>0</v>
      </c>
      <c r="AM1024" s="69">
        <v>0</v>
      </c>
      <c r="AN1024" s="69">
        <v>0</v>
      </c>
      <c r="AO1024" s="69">
        <v>0</v>
      </c>
      <c r="AQ1024" s="116">
        <v>7.8795903E-2</v>
      </c>
      <c r="AR1024" s="116">
        <v>6.9839389000000002E-2</v>
      </c>
      <c r="AS1024" s="116">
        <v>2.9619132000000001E-3</v>
      </c>
      <c r="AT1024" s="116">
        <v>5.9946011999999996E-3</v>
      </c>
      <c r="AU1024" s="150">
        <f t="shared" si="546"/>
        <v>4.1870137099000008E-6</v>
      </c>
      <c r="AV1024" s="150">
        <f t="shared" si="547"/>
        <v>1.0953821061820001E-8</v>
      </c>
      <c r="AW1024" s="163">
        <f t="shared" si="548"/>
        <v>0.83957999999999999</v>
      </c>
      <c r="AX1024" s="196">
        <v>3.2480000000000001E-6</v>
      </c>
      <c r="AY1024" s="196">
        <v>9.8000000000000001E-9</v>
      </c>
      <c r="AZ1024" s="196">
        <v>2.6775E-13</v>
      </c>
      <c r="BA1024" s="108">
        <v>0</v>
      </c>
      <c r="BB1024" s="108">
        <v>0</v>
      </c>
      <c r="BC1024" s="196">
        <v>9.0199999999999999E-10</v>
      </c>
      <c r="BD1024" s="196">
        <v>9.1614219999999998E-7</v>
      </c>
      <c r="BE1024" s="196">
        <v>2.057E-10</v>
      </c>
      <c r="BF1024" s="196">
        <v>9.4128000000000008E-10</v>
      </c>
      <c r="BG1024" s="108">
        <v>0</v>
      </c>
      <c r="BH1024" s="108">
        <v>0</v>
      </c>
      <c r="BI1024" s="196">
        <v>5.6412465E-12</v>
      </c>
      <c r="BJ1024" s="196">
        <v>7.8422856000000004E-13</v>
      </c>
      <c r="BK1024" s="196">
        <v>1.4783676000000001E-13</v>
      </c>
      <c r="BL1024" s="196">
        <v>5.0946490000000003E-10</v>
      </c>
      <c r="BM1024" s="196">
        <v>2.1460044999999999E-8</v>
      </c>
      <c r="BN1024" s="108">
        <v>0</v>
      </c>
      <c r="BO1024" s="108">
        <v>0</v>
      </c>
      <c r="BP1024" s="108">
        <v>0.83957999999999999</v>
      </c>
      <c r="BQ1024" s="108">
        <v>0</v>
      </c>
      <c r="BR1024" s="108">
        <v>0</v>
      </c>
      <c r="BS1024" s="108">
        <v>0</v>
      </c>
      <c r="BU1024" s="69">
        <v>2.6218233E-4</v>
      </c>
      <c r="BV1024" s="172">
        <v>6.4894686999999998E-6</v>
      </c>
      <c r="BW1024" s="172">
        <v>9.7589286999999995E-5</v>
      </c>
      <c r="BX1024" s="172">
        <v>1.5316359999999998E-5</v>
      </c>
      <c r="BY1024" s="172">
        <v>1.1511967000000001E-5</v>
      </c>
      <c r="BZ1024" s="69">
        <v>0</v>
      </c>
      <c r="CA1024" s="69">
        <v>0</v>
      </c>
      <c r="CB1024" s="69">
        <v>0</v>
      </c>
      <c r="CC1024" s="172">
        <v>1.9785212E-6</v>
      </c>
      <c r="CD1024" s="172">
        <v>1.1088484E-5</v>
      </c>
      <c r="CE1024" s="69">
        <v>0</v>
      </c>
      <c r="CF1024" s="69">
        <v>0</v>
      </c>
      <c r="CG1024" s="69">
        <v>0</v>
      </c>
      <c r="CH1024" s="172">
        <v>6.8555437000000004E-6</v>
      </c>
      <c r="CI1024" s="69">
        <v>1.113527E-4</v>
      </c>
      <c r="CJ1024" s="69">
        <v>0</v>
      </c>
      <c r="CK1024" s="69">
        <v>0</v>
      </c>
      <c r="CM1024" s="198">
        <v>0</v>
      </c>
      <c r="CN1024" s="198">
        <v>3.5</v>
      </c>
      <c r="CO1024" s="198">
        <v>0</v>
      </c>
      <c r="CP1024" s="198">
        <v>4.4400000000000004E-3</v>
      </c>
      <c r="CQ1024" s="197">
        <v>2.6525900999999999E-9</v>
      </c>
      <c r="CR1024" s="197">
        <v>3.2862450000000001E-7</v>
      </c>
      <c r="CS1024" s="198">
        <v>4.4313327999999998E-4</v>
      </c>
      <c r="CT1024" s="198">
        <v>0.65498228999999997</v>
      </c>
      <c r="CU1024" s="198">
        <v>0</v>
      </c>
      <c r="CV1024" s="198">
        <v>0</v>
      </c>
      <c r="CX1024" s="166"/>
      <c r="CY1024" t="s">
        <v>2380</v>
      </c>
    </row>
    <row r="1025" spans="1:103" ht="14.4">
      <c r="A1025" t="s">
        <v>2661</v>
      </c>
      <c r="B1025" s="85" t="s">
        <v>749</v>
      </c>
      <c r="C1025" s="113" t="str">
        <f t="shared" si="561"/>
        <v>A.130.05.103</v>
      </c>
      <c r="D1025" s="9" t="s">
        <v>1158</v>
      </c>
      <c r="E1025" s="112" t="s">
        <v>362</v>
      </c>
      <c r="F1025" s="115" t="str">
        <f t="shared" si="562"/>
        <v>EVA (ethylene vinyl acetate rubber)</v>
      </c>
      <c r="G1025" s="143">
        <f t="shared" si="563"/>
        <v>2.2207471999999999</v>
      </c>
      <c r="I1025" s="118">
        <f t="shared" si="564"/>
        <v>1.11992366047</v>
      </c>
      <c r="K1025" s="161">
        <f t="shared" si="565"/>
        <v>7.6196910470000004E-2</v>
      </c>
      <c r="L1025" s="161">
        <f t="shared" si="566"/>
        <v>0.69309972399999997</v>
      </c>
      <c r="M1025" s="162">
        <f t="shared" si="567"/>
        <v>1.7514946E-2</v>
      </c>
      <c r="N1025" s="161">
        <v>0.33311207999999998</v>
      </c>
      <c r="O1025" s="132">
        <v>6.2708886000000005E-2</v>
      </c>
      <c r="P1025" s="132">
        <v>5.0217128999999999E-2</v>
      </c>
      <c r="Q1025" s="132">
        <v>7.4547025000000003E-2</v>
      </c>
      <c r="R1025" s="132">
        <v>6.6486441999999998E-4</v>
      </c>
      <c r="S1025" s="132">
        <v>1.5877609000000001E-4</v>
      </c>
      <c r="T1025" s="132">
        <v>8.2624496000000003E-4</v>
      </c>
      <c r="U1025" s="132">
        <v>5.0953090000000001E-3</v>
      </c>
      <c r="V1025" s="132">
        <v>1.0659599999999999E-3</v>
      </c>
      <c r="W1025" s="132">
        <v>0.57507839999999999</v>
      </c>
      <c r="X1025" s="132">
        <v>1.3252120000000001E-3</v>
      </c>
      <c r="Y1025" s="132">
        <v>0</v>
      </c>
      <c r="Z1025" s="132">
        <v>8.7674940000000007E-3</v>
      </c>
      <c r="AA1025" s="132">
        <v>6.3562799999999997E-3</v>
      </c>
      <c r="AC1025" s="118">
        <f t="shared" si="541"/>
        <v>0.33311207999999998</v>
      </c>
      <c r="AD1025" s="118">
        <f t="shared" si="542"/>
        <v>0.19421823447</v>
      </c>
      <c r="AE1025" s="118">
        <f t="shared" si="543"/>
        <v>0.12678881800000003</v>
      </c>
      <c r="AF1025" s="118">
        <f t="shared" si="544"/>
        <v>0.69309972399999997</v>
      </c>
      <c r="AG1025" s="118">
        <f t="shared" si="545"/>
        <v>8.7474519999999993E-3</v>
      </c>
      <c r="AI1025" s="69">
        <v>92.132140000000007</v>
      </c>
      <c r="AJ1025" s="69">
        <v>91.585815999999994</v>
      </c>
      <c r="AK1025" s="69">
        <v>0.16472400000000001</v>
      </c>
      <c r="AL1025" s="69">
        <v>0</v>
      </c>
      <c r="AM1025" s="69">
        <v>0</v>
      </c>
      <c r="AN1025" s="69">
        <v>0.38159999999999999</v>
      </c>
      <c r="AO1025" s="69">
        <v>0</v>
      </c>
      <c r="AQ1025" s="116">
        <v>6.1108160000000002E-2</v>
      </c>
      <c r="AR1025" s="116">
        <v>5.2676806999999999E-2</v>
      </c>
      <c r="AS1025" s="116">
        <v>2.2758932999999999E-3</v>
      </c>
      <c r="AT1025" s="116">
        <v>6.1554606E-3</v>
      </c>
      <c r="AU1025" s="150">
        <f t="shared" si="546"/>
        <v>3.1580819668000005E-6</v>
      </c>
      <c r="AV1025" s="150">
        <f t="shared" si="547"/>
        <v>8.4167652068750023E-9</v>
      </c>
      <c r="AW1025" s="163">
        <f t="shared" si="548"/>
        <v>0.86210933199999995</v>
      </c>
      <c r="AX1025" s="196">
        <v>2.0750105999999999E-6</v>
      </c>
      <c r="AY1025" s="196">
        <v>6.2613600000000004E-9</v>
      </c>
      <c r="AZ1025" s="196">
        <v>1.7104598000000001E-13</v>
      </c>
      <c r="BA1025" s="108">
        <v>0</v>
      </c>
      <c r="BB1025" s="108">
        <v>0</v>
      </c>
      <c r="BC1025" s="196">
        <v>5.6907599999999999E-9</v>
      </c>
      <c r="BD1025" s="196">
        <v>1.0716832000000001E-6</v>
      </c>
      <c r="BE1025" s="196">
        <v>9.0860399999999998E-10</v>
      </c>
      <c r="BF1025" s="196">
        <v>1.2269908E-9</v>
      </c>
      <c r="BG1025" s="196">
        <v>1.9094399999999999E-11</v>
      </c>
      <c r="BH1025" s="108">
        <v>0</v>
      </c>
      <c r="BI1025" s="196">
        <v>4.6543437000000003E-13</v>
      </c>
      <c r="BJ1025" s="196">
        <v>3.5690887000000002E-14</v>
      </c>
      <c r="BK1025" s="196">
        <v>4.3835638000000002E-14</v>
      </c>
      <c r="BL1025" s="196">
        <v>4.7408964000000001E-9</v>
      </c>
      <c r="BM1025" s="196">
        <v>9.5651039999999996E-10</v>
      </c>
      <c r="BN1025" s="108">
        <v>0</v>
      </c>
      <c r="BO1025" s="196">
        <v>5.8211999999999998E-5</v>
      </c>
      <c r="BP1025" s="108">
        <v>0.86205111999999995</v>
      </c>
      <c r="BQ1025" s="108">
        <v>0</v>
      </c>
      <c r="BR1025" s="108">
        <v>0</v>
      </c>
      <c r="BS1025" s="108">
        <v>0</v>
      </c>
      <c r="BU1025" s="69">
        <v>2.1338442E-4</v>
      </c>
      <c r="BV1025" s="172">
        <v>9.9440474999999999E-6</v>
      </c>
      <c r="BW1025" s="172">
        <v>6.1920323999999996E-5</v>
      </c>
      <c r="BX1025" s="172">
        <v>6.1798771000000005E-7</v>
      </c>
      <c r="BY1025" s="172">
        <v>6.6143673000000001E-6</v>
      </c>
      <c r="BZ1025" s="172">
        <v>2.9196641999999999E-6</v>
      </c>
      <c r="CA1025" s="172">
        <v>4.9683228000000005E-7</v>
      </c>
      <c r="CB1025" s="172">
        <v>4.4314218999999999E-6</v>
      </c>
      <c r="CC1025" s="172">
        <v>2.5411796000000001E-7</v>
      </c>
      <c r="CD1025" s="172">
        <v>7.0113201999999995E-7</v>
      </c>
      <c r="CE1025" s="69">
        <v>0</v>
      </c>
      <c r="CF1025" s="69">
        <v>0</v>
      </c>
      <c r="CG1025" s="69">
        <v>0</v>
      </c>
      <c r="CH1025" s="172">
        <v>1.4629954E-5</v>
      </c>
      <c r="CI1025" s="69">
        <v>1.1044488E-4</v>
      </c>
      <c r="CJ1025" s="172">
        <v>4.0969111000000001E-7</v>
      </c>
      <c r="CK1025" s="69">
        <v>0</v>
      </c>
      <c r="CM1025" s="198">
        <v>0</v>
      </c>
      <c r="CN1025" s="198">
        <v>2.20892</v>
      </c>
      <c r="CO1025" s="198">
        <v>0.12299590000000001</v>
      </c>
      <c r="CP1025" s="198">
        <v>7.4830560000000001E-3</v>
      </c>
      <c r="CQ1025" s="197">
        <v>5.4761002999999996E-10</v>
      </c>
      <c r="CR1025" s="197">
        <v>2.5013023000000001E-8</v>
      </c>
      <c r="CS1025" s="198">
        <v>2.8112927999999999E-4</v>
      </c>
      <c r="CT1025" s="198">
        <v>2.6322020000000002E-2</v>
      </c>
      <c r="CU1025" s="197">
        <v>1.2681445999999999E-5</v>
      </c>
      <c r="CV1025" s="198">
        <v>1.0267691999999999E-3</v>
      </c>
      <c r="CX1025" s="166"/>
      <c r="CY1025" t="s">
        <v>2381</v>
      </c>
    </row>
    <row r="1026" spans="1:103" ht="14.4">
      <c r="A1026" t="s">
        <v>2662</v>
      </c>
      <c r="B1026" s="85" t="s">
        <v>749</v>
      </c>
      <c r="C1026" s="113" t="str">
        <f t="shared" si="561"/>
        <v>A.130.05.104</v>
      </c>
      <c r="D1026" s="9" t="s">
        <v>1158</v>
      </c>
      <c r="E1026" s="112" t="s">
        <v>362</v>
      </c>
      <c r="F1026" s="115" t="str">
        <f t="shared" si="562"/>
        <v>IR (polyisoprene rubber)</v>
      </c>
      <c r="G1026" s="143">
        <f t="shared" si="563"/>
        <v>2.7764344666666667</v>
      </c>
      <c r="I1026" s="118">
        <f t="shared" si="564"/>
        <v>1.2672654117398401</v>
      </c>
      <c r="K1026" s="161">
        <f t="shared" si="565"/>
        <v>7.8014610285000001E-3</v>
      </c>
      <c r="L1026" s="161">
        <f t="shared" si="566"/>
        <v>0.84295723318184002</v>
      </c>
      <c r="M1026" s="162">
        <f t="shared" si="567"/>
        <v>4.1547529499999999E-5</v>
      </c>
      <c r="N1026" s="161">
        <v>0.41646517</v>
      </c>
      <c r="O1026" s="132">
        <v>3.1488072999999998E-2</v>
      </c>
      <c r="P1026" s="132">
        <v>8.5983720999999996E-3</v>
      </c>
      <c r="Q1026" s="132">
        <v>7.3350717000000001E-3</v>
      </c>
      <c r="R1026" s="132">
        <v>4.2811409000000002E-4</v>
      </c>
      <c r="S1026" s="164">
        <v>8.2608165000000007E-6</v>
      </c>
      <c r="T1026" s="164">
        <v>3.0014421999999999E-5</v>
      </c>
      <c r="U1026" s="132">
        <v>2.5059542E-4</v>
      </c>
      <c r="V1026" s="164">
        <v>6.8412205000000001E-6</v>
      </c>
      <c r="W1026" s="132">
        <v>0.80262</v>
      </c>
      <c r="X1026" s="164">
        <v>3.4706309000000001E-5</v>
      </c>
      <c r="Y1026" s="164">
        <v>1.9266184000000001E-7</v>
      </c>
      <c r="Z1026" s="132">
        <v>0</v>
      </c>
      <c r="AA1026" s="132">
        <v>0</v>
      </c>
      <c r="AC1026" s="118">
        <f t="shared" si="541"/>
        <v>0.41646517</v>
      </c>
      <c r="AD1026" s="118">
        <f t="shared" si="542"/>
        <v>4.8138501548500003E-2</v>
      </c>
      <c r="AE1026" s="118">
        <f t="shared" si="543"/>
        <v>4.0337040519999999E-2</v>
      </c>
      <c r="AF1026" s="118">
        <f t="shared" si="544"/>
        <v>0.84295723318184002</v>
      </c>
      <c r="AG1026" s="118">
        <f t="shared" si="545"/>
        <v>4.1547529499999999E-5</v>
      </c>
      <c r="AI1026" s="69">
        <v>36.655008000000002</v>
      </c>
      <c r="AJ1026" s="69">
        <v>36.648485000000001</v>
      </c>
      <c r="AK1026" s="69">
        <v>4.3113426999999999E-3</v>
      </c>
      <c r="AL1026" s="69">
        <v>0</v>
      </c>
      <c r="AM1026" s="69">
        <v>0</v>
      </c>
      <c r="AN1026" s="69">
        <v>1.0354489999999999E-3</v>
      </c>
      <c r="AO1026" s="69">
        <v>1.1764417000000001E-3</v>
      </c>
      <c r="AQ1026" s="116">
        <v>5.8216519000000001E-2</v>
      </c>
      <c r="AR1026" s="116">
        <v>5.3797439000000002E-2</v>
      </c>
      <c r="AS1026" s="116">
        <v>2.3399016999999999E-3</v>
      </c>
      <c r="AT1026" s="116">
        <v>2.0791782000000002E-3</v>
      </c>
      <c r="AU1026" s="150">
        <f t="shared" si="546"/>
        <v>3.2252661346838E-6</v>
      </c>
      <c r="AV1026" s="150">
        <f t="shared" si="547"/>
        <v>8.6534825760869593E-9</v>
      </c>
      <c r="AW1026" s="163">
        <f t="shared" si="548"/>
        <v>0.29120142396681004</v>
      </c>
      <c r="AX1026" s="196">
        <v>2.5772865E-6</v>
      </c>
      <c r="AY1026" s="196">
        <v>7.7763249000000006E-9</v>
      </c>
      <c r="AZ1026" s="196">
        <v>2.1245906E-13</v>
      </c>
      <c r="BA1026" s="108">
        <v>0</v>
      </c>
      <c r="BB1026" s="108">
        <v>0</v>
      </c>
      <c r="BC1026" s="196">
        <v>9.3406239000000008E-10</v>
      </c>
      <c r="BD1026" s="196">
        <v>6.4700064E-7</v>
      </c>
      <c r="BE1026" s="196">
        <v>1.3535901999999999E-10</v>
      </c>
      <c r="BF1026" s="196">
        <v>7.4156807999999998E-10</v>
      </c>
      <c r="BG1026" s="108">
        <v>0</v>
      </c>
      <c r="BH1026" s="108">
        <v>0</v>
      </c>
      <c r="BI1026" s="196">
        <v>1.6315161E-14</v>
      </c>
      <c r="BJ1026" s="196">
        <v>1.5047484999999999E-15</v>
      </c>
      <c r="BK1026" s="196">
        <v>2.9711746E-16</v>
      </c>
      <c r="BL1026" s="196">
        <v>1.7980678E-12</v>
      </c>
      <c r="BM1026" s="196">
        <v>4.3134226000000001E-11</v>
      </c>
      <c r="BN1026" s="108">
        <v>0</v>
      </c>
      <c r="BO1026" s="196">
        <v>5.7396681000000002E-7</v>
      </c>
      <c r="BP1026" s="108">
        <v>0.29120085000000001</v>
      </c>
      <c r="BQ1026" s="108">
        <v>0</v>
      </c>
      <c r="BR1026" s="108">
        <v>0</v>
      </c>
      <c r="BS1026" s="108">
        <v>0</v>
      </c>
      <c r="BU1026" s="69">
        <v>1.3281328000000001E-4</v>
      </c>
      <c r="BV1026" s="172">
        <v>5.4088657999999996E-6</v>
      </c>
      <c r="BW1026" s="172">
        <v>7.7414359999999999E-5</v>
      </c>
      <c r="BX1026" s="172">
        <v>2.9966842999999999E-8</v>
      </c>
      <c r="BY1026" s="172">
        <v>4.4042325999999998E-6</v>
      </c>
      <c r="BZ1026" s="172">
        <v>5.8257787000000002E-7</v>
      </c>
      <c r="CA1026" s="69">
        <v>0</v>
      </c>
      <c r="CB1026" s="172">
        <v>8.8422782999999999E-7</v>
      </c>
      <c r="CC1026" s="172">
        <v>1.2745492000000001E-8</v>
      </c>
      <c r="CD1026" s="172">
        <v>3.0318168999999998E-8</v>
      </c>
      <c r="CE1026" s="69">
        <v>0</v>
      </c>
      <c r="CF1026" s="69">
        <v>0</v>
      </c>
      <c r="CG1026" s="69">
        <v>0</v>
      </c>
      <c r="CH1026" s="172">
        <v>1.7002459000000001E-6</v>
      </c>
      <c r="CI1026" s="172">
        <v>4.2345734999999999E-5</v>
      </c>
      <c r="CJ1026" s="172">
        <v>9.6319685E-17</v>
      </c>
      <c r="CK1026" s="69">
        <v>0</v>
      </c>
      <c r="CM1026" s="198">
        <v>0</v>
      </c>
      <c r="CN1026" s="198">
        <v>2.7758034999999999</v>
      </c>
      <c r="CO1026" s="198">
        <v>1.6660207E-2</v>
      </c>
      <c r="CP1026" s="198">
        <v>3.8342819E-3</v>
      </c>
      <c r="CQ1026" s="197">
        <v>7.6169367999999994E-12</v>
      </c>
      <c r="CR1026" s="197">
        <v>9.2248165999999995E-10</v>
      </c>
      <c r="CS1026" s="198">
        <v>2.0983246E-4</v>
      </c>
      <c r="CT1026" s="198">
        <v>1.2605984000000001E-3</v>
      </c>
      <c r="CU1026" s="198">
        <v>0</v>
      </c>
      <c r="CV1026" s="198">
        <v>2.0487734000000001E-4</v>
      </c>
      <c r="CX1026" s="166"/>
      <c r="CY1026" t="s">
        <v>2382</v>
      </c>
    </row>
    <row r="1027" spans="1:103" ht="14.4">
      <c r="A1027" t="s">
        <v>1756</v>
      </c>
      <c r="B1027" s="85" t="s">
        <v>749</v>
      </c>
      <c r="C1027" s="113" t="str">
        <f t="shared" si="561"/>
        <v>A.130.05.105</v>
      </c>
      <c r="D1027" s="9" t="s">
        <v>1158</v>
      </c>
      <c r="E1027" s="112" t="s">
        <v>362</v>
      </c>
      <c r="F1027" s="115" t="str">
        <f t="shared" si="562"/>
        <v>Natural rubber (from Thailand in Rotterdam)</v>
      </c>
      <c r="G1027" s="143">
        <f t="shared" si="563"/>
        <v>1.1476813333333333</v>
      </c>
      <c r="I1027" s="118">
        <f t="shared" si="564"/>
        <v>1.9573239560682378</v>
      </c>
      <c r="K1027" s="161">
        <f t="shared" si="565"/>
        <v>9.8834327479999998E-3</v>
      </c>
      <c r="L1027" s="161">
        <f t="shared" si="566"/>
        <v>1.73815740608</v>
      </c>
      <c r="M1027" s="162">
        <f t="shared" si="567"/>
        <v>3.7130917240237919E-2</v>
      </c>
      <c r="N1027" s="161">
        <v>0.17215220000000001</v>
      </c>
      <c r="O1027" s="132">
        <v>1.0694067999999999E-2</v>
      </c>
      <c r="P1027" s="132">
        <v>6.5376528999999996E-3</v>
      </c>
      <c r="Q1027" s="132">
        <v>4.5883775999999996E-3</v>
      </c>
      <c r="R1027" s="132">
        <v>1.4569776999999999E-3</v>
      </c>
      <c r="S1027" s="164">
        <v>3.0596848000000003E-5</v>
      </c>
      <c r="T1027" s="132">
        <v>3.8074806E-3</v>
      </c>
      <c r="U1027" s="132">
        <v>8.4073608000000003E-4</v>
      </c>
      <c r="V1027" s="132">
        <v>7.2707729000000005E-4</v>
      </c>
      <c r="W1027" s="132">
        <v>2.1726491000000001E-3</v>
      </c>
      <c r="X1027" s="132">
        <v>3.6398884999999999E-2</v>
      </c>
      <c r="Y1027" s="132">
        <v>1.7179123000000001</v>
      </c>
      <c r="Z1027" s="164">
        <v>4.9549344E-6</v>
      </c>
      <c r="AA1027" s="164">
        <v>1.5837915999999999E-11</v>
      </c>
      <c r="AC1027" s="118">
        <f t="shared" si="541"/>
        <v>0.17215220000000001</v>
      </c>
      <c r="AD1027" s="118">
        <f t="shared" si="542"/>
        <v>2.7955889727999998E-2</v>
      </c>
      <c r="AE1027" s="118">
        <f t="shared" si="543"/>
        <v>1.8077411914399998E-2</v>
      </c>
      <c r="AF1027" s="118">
        <f t="shared" si="544"/>
        <v>1.7381574060800002</v>
      </c>
      <c r="AG1027" s="118">
        <f t="shared" si="545"/>
        <v>3.7125962305837916E-2</v>
      </c>
      <c r="AI1027" s="69">
        <v>42.947321000000002</v>
      </c>
      <c r="AJ1027" s="69">
        <v>10.585903999999999</v>
      </c>
      <c r="AK1027" s="69">
        <v>0.60530845</v>
      </c>
      <c r="AL1027" s="69">
        <v>0</v>
      </c>
      <c r="AM1027" s="69">
        <v>31.143470000000001</v>
      </c>
      <c r="AN1027" s="69">
        <v>0.46268153000000001</v>
      </c>
      <c r="AO1027" s="69">
        <v>0.14995721000000001</v>
      </c>
      <c r="AQ1027" s="116">
        <v>2.3197624E-2</v>
      </c>
      <c r="AR1027" s="116">
        <v>2.1601583000000001E-2</v>
      </c>
      <c r="AS1027" s="116">
        <v>9.5667674000000002E-4</v>
      </c>
      <c r="AT1027" s="116">
        <v>6.3936406999999995E-4</v>
      </c>
      <c r="AU1027" s="150">
        <f t="shared" si="546"/>
        <v>1.295058958379776E-6</v>
      </c>
      <c r="AV1027" s="150">
        <f t="shared" si="547"/>
        <v>3.5380057281719462E-9</v>
      </c>
      <c r="AW1027" s="163">
        <f t="shared" si="548"/>
        <v>8.9546788252000006E-2</v>
      </c>
      <c r="AX1027" s="196">
        <v>1.0657421000000001E-6</v>
      </c>
      <c r="AY1027" s="196">
        <v>3.2156281999999998E-9</v>
      </c>
      <c r="AZ1027" s="196">
        <v>8.7854413000000006E-14</v>
      </c>
      <c r="BA1027" s="196">
        <v>7.7254323999999994E-15</v>
      </c>
      <c r="BB1027" s="196">
        <v>2.1913437E-15</v>
      </c>
      <c r="BC1027" s="196">
        <v>3.1860986999999999E-10</v>
      </c>
      <c r="BD1027" s="196">
        <v>2.2868691000000001E-7</v>
      </c>
      <c r="BE1027" s="196">
        <v>5.2043725E-11</v>
      </c>
      <c r="BF1027" s="196">
        <v>2.6961078000000002E-10</v>
      </c>
      <c r="BG1027" s="196">
        <v>1.8374988999999999E-14</v>
      </c>
      <c r="BH1027" s="196">
        <v>5.8723554999999997E-16</v>
      </c>
      <c r="BI1027" s="196">
        <v>4.5667463999999998E-13</v>
      </c>
      <c r="BJ1027" s="196">
        <v>1.3443765000000001E-13</v>
      </c>
      <c r="BK1027" s="196">
        <v>2.5094223E-14</v>
      </c>
      <c r="BL1027" s="196">
        <v>1.8888353000000001E-11</v>
      </c>
      <c r="BM1027" s="196">
        <v>2.9244024000000001E-10</v>
      </c>
      <c r="BN1027" s="196">
        <v>2.1396232999999999E-20</v>
      </c>
      <c r="BO1027" s="196">
        <v>3.0880251999999998E-5</v>
      </c>
      <c r="BP1027" s="108">
        <v>8.9515908000000005E-2</v>
      </c>
      <c r="BQ1027" s="108">
        <v>0</v>
      </c>
      <c r="BR1027" s="108">
        <v>0</v>
      </c>
      <c r="BS1027" s="108">
        <v>0</v>
      </c>
      <c r="BU1027" s="172">
        <v>5.3736110999999999E-5</v>
      </c>
      <c r="BV1027" s="172">
        <v>1.9661391000000001E-6</v>
      </c>
      <c r="BW1027" s="172">
        <v>3.2000401000000002E-5</v>
      </c>
      <c r="BX1027" s="172">
        <v>1.0265883E-7</v>
      </c>
      <c r="BY1027" s="172">
        <v>1.9863195999999999E-6</v>
      </c>
      <c r="BZ1027" s="172">
        <v>1.6361674000000001E-7</v>
      </c>
      <c r="CA1027" s="172">
        <v>4.4039863E-10</v>
      </c>
      <c r="CB1027" s="172">
        <v>3.9660627000000002E-7</v>
      </c>
      <c r="CC1027" s="172">
        <v>8.0671653999999998E-8</v>
      </c>
      <c r="CD1027" s="172">
        <v>2.5521000000000001E-6</v>
      </c>
      <c r="CE1027" s="172">
        <v>6.2137087999999999E-12</v>
      </c>
      <c r="CF1027" s="172">
        <v>4.7315039999999997E-17</v>
      </c>
      <c r="CG1027" s="172">
        <v>4.0625721000000001E-13</v>
      </c>
      <c r="CH1027" s="172">
        <v>9.7812937000000003E-7</v>
      </c>
      <c r="CI1027" s="172">
        <v>1.3453025999999999E-5</v>
      </c>
      <c r="CJ1027" s="172">
        <v>5.5995225000000002E-8</v>
      </c>
      <c r="CK1027" s="69">
        <v>0</v>
      </c>
      <c r="CM1027" s="197">
        <v>4.7921520000000001E-13</v>
      </c>
      <c r="CN1027" s="198">
        <v>1.1471019</v>
      </c>
      <c r="CO1027" s="198">
        <v>5.8508238000000001E-3</v>
      </c>
      <c r="CP1027" s="198">
        <v>1.3563239999999999E-3</v>
      </c>
      <c r="CQ1027" s="197">
        <v>2.0684511E-10</v>
      </c>
      <c r="CR1027" s="197">
        <v>2.4466610000000001E-8</v>
      </c>
      <c r="CS1027" s="197">
        <v>8.1141336E-5</v>
      </c>
      <c r="CT1027" s="198">
        <v>6.8273674000000006E-2</v>
      </c>
      <c r="CU1027" s="197">
        <v>1.2274538000000001E-8</v>
      </c>
      <c r="CV1027" s="197">
        <v>8.8582417000000001E-5</v>
      </c>
      <c r="CX1027" s="166"/>
      <c r="CY1027" t="s">
        <v>2383</v>
      </c>
    </row>
    <row r="1028" spans="1:103" ht="14.4">
      <c r="A1028" t="s">
        <v>760</v>
      </c>
      <c r="B1028" s="85" t="s">
        <v>749</v>
      </c>
      <c r="C1028" s="113" t="str">
        <f t="shared" si="561"/>
        <v>A.130.05.106</v>
      </c>
      <c r="D1028" s="9" t="s">
        <v>1158</v>
      </c>
      <c r="E1028" s="112" t="s">
        <v>362</v>
      </c>
      <c r="F1028" s="115" t="str">
        <f t="shared" si="562"/>
        <v>NBR (nitrile rubber)</v>
      </c>
      <c r="G1028" s="143">
        <f t="shared" si="563"/>
        <v>3.568424733333333</v>
      </c>
      <c r="I1028" s="118">
        <f t="shared" si="564"/>
        <v>1.5558449347638998</v>
      </c>
      <c r="K1028" s="161">
        <f t="shared" si="565"/>
        <v>9.6445972263900018E-2</v>
      </c>
      <c r="L1028" s="161">
        <f t="shared" si="566"/>
        <v>0.90566118389999994</v>
      </c>
      <c r="M1028" s="162">
        <f t="shared" si="567"/>
        <v>1.8474068599999997E-2</v>
      </c>
      <c r="N1028" s="161">
        <v>0.53526370999999995</v>
      </c>
      <c r="O1028" s="132">
        <v>0.11636973</v>
      </c>
      <c r="P1028" s="132">
        <v>4.7208785000000003E-2</v>
      </c>
      <c r="Q1028" s="132">
        <v>8.5621554000000002E-2</v>
      </c>
      <c r="R1028" s="132">
        <v>1.0540213999999999E-2</v>
      </c>
      <c r="S1028" s="164">
        <v>1.0255038999999999E-6</v>
      </c>
      <c r="T1028" s="132">
        <v>2.8317875999999998E-4</v>
      </c>
      <c r="U1028" s="132">
        <v>4.2026689000000004E-3</v>
      </c>
      <c r="V1028" s="164">
        <v>4.3801599999999998E-5</v>
      </c>
      <c r="W1028" s="132">
        <v>0.73787999999999998</v>
      </c>
      <c r="X1028" s="132">
        <v>1.6971536999999998E-2</v>
      </c>
      <c r="Y1028" s="132">
        <v>0</v>
      </c>
      <c r="Z1028" s="132">
        <v>1.4587300000000001E-3</v>
      </c>
      <c r="AA1028" s="132">
        <v>0</v>
      </c>
      <c r="AC1028" s="118">
        <f t="shared" si="541"/>
        <v>0.53526370999999995</v>
      </c>
      <c r="AD1028" s="118">
        <f t="shared" si="542"/>
        <v>0.26422715616390002</v>
      </c>
      <c r="AE1028" s="118">
        <f t="shared" si="543"/>
        <v>0.16923991390000001</v>
      </c>
      <c r="AF1028" s="118">
        <f t="shared" si="544"/>
        <v>0.90566118389999994</v>
      </c>
      <c r="AG1028" s="118">
        <f t="shared" si="545"/>
        <v>1.7015338599999999E-2</v>
      </c>
      <c r="AI1028" s="69">
        <v>75.143962000000002</v>
      </c>
      <c r="AJ1028" s="69">
        <v>72.826355000000007</v>
      </c>
      <c r="AK1028" s="69">
        <v>2.1082654999999999</v>
      </c>
      <c r="AL1028" s="69">
        <v>0</v>
      </c>
      <c r="AM1028" s="69">
        <v>8.6987201E-2</v>
      </c>
      <c r="AN1028" s="69">
        <v>1.4430419999999999E-2</v>
      </c>
      <c r="AO1028" s="69">
        <v>0.1079242</v>
      </c>
      <c r="AQ1028" s="116">
        <v>9.5099693999999999E-2</v>
      </c>
      <c r="AR1028" s="116">
        <v>8.6518822999999995E-2</v>
      </c>
      <c r="AS1028" s="116">
        <v>3.3810427000000001E-3</v>
      </c>
      <c r="AT1028" s="116">
        <v>5.1998280000000001E-3</v>
      </c>
      <c r="AU1028" s="150">
        <f t="shared" si="546"/>
        <v>5.1869797398910007E-6</v>
      </c>
      <c r="AV1028" s="150">
        <f t="shared" si="547"/>
        <v>1.2503856268909898E-8</v>
      </c>
      <c r="AW1028" s="163">
        <f t="shared" si="548"/>
        <v>0.72826722487999995</v>
      </c>
      <c r="AX1028" s="196">
        <v>3.3114980999999999E-6</v>
      </c>
      <c r="AY1028" s="196">
        <v>9.9915892000000008E-9</v>
      </c>
      <c r="AZ1028" s="196">
        <v>2.7298449E-13</v>
      </c>
      <c r="BA1028" s="108">
        <v>0</v>
      </c>
      <c r="BB1028" s="108">
        <v>0</v>
      </c>
      <c r="BC1028" s="196">
        <v>2.2944337999999999E-9</v>
      </c>
      <c r="BD1028" s="196">
        <v>1.8724914999999999E-6</v>
      </c>
      <c r="BE1028" s="196">
        <v>5.2324283000000004E-10</v>
      </c>
      <c r="BF1028" s="196">
        <v>1.98856E-9</v>
      </c>
      <c r="BG1028" s="108">
        <v>0</v>
      </c>
      <c r="BH1028" s="108">
        <v>0</v>
      </c>
      <c r="BI1028" s="196">
        <v>1.6132088000000001E-13</v>
      </c>
      <c r="BJ1028" s="196">
        <v>2.5232471E-14</v>
      </c>
      <c r="BK1028" s="196">
        <v>4.7010688999999999E-15</v>
      </c>
      <c r="BL1028" s="196">
        <v>1.2411211E-11</v>
      </c>
      <c r="BM1028" s="196">
        <v>6.8329488000000005E-10</v>
      </c>
      <c r="BN1028" s="108">
        <v>0</v>
      </c>
      <c r="BO1028" s="196">
        <v>3.67488E-6</v>
      </c>
      <c r="BP1028" s="108">
        <v>0.72826354999999998</v>
      </c>
      <c r="BQ1028" s="108">
        <v>0</v>
      </c>
      <c r="BR1028" s="108">
        <v>0</v>
      </c>
      <c r="BS1028" s="108">
        <v>0</v>
      </c>
      <c r="BU1028" s="69">
        <v>2.4367168000000001E-4</v>
      </c>
      <c r="BV1028" s="172">
        <v>1.3709733E-5</v>
      </c>
      <c r="BW1028" s="172">
        <v>9.9497149000000001E-5</v>
      </c>
      <c r="BX1028" s="172">
        <v>5.3310622999999997E-7</v>
      </c>
      <c r="BY1028" s="172">
        <v>2.0727516000000001E-5</v>
      </c>
      <c r="BZ1028" s="69">
        <v>0</v>
      </c>
      <c r="CA1028" s="69">
        <v>0</v>
      </c>
      <c r="CB1028" s="69">
        <v>0</v>
      </c>
      <c r="CC1028" s="172">
        <v>1.9701402000000001E-8</v>
      </c>
      <c r="CD1028" s="172">
        <v>4.5612799999999999E-7</v>
      </c>
      <c r="CE1028" s="69">
        <v>0</v>
      </c>
      <c r="CF1028" s="69">
        <v>0</v>
      </c>
      <c r="CG1028" s="69">
        <v>0</v>
      </c>
      <c r="CH1028" s="172">
        <v>1.7256967000000001E-5</v>
      </c>
      <c r="CI1028" s="172">
        <v>9.1471380000000005E-5</v>
      </c>
      <c r="CJ1028" s="172">
        <v>6.1669642999999999E-16</v>
      </c>
      <c r="CK1028" s="69">
        <v>0</v>
      </c>
      <c r="CM1028" s="198">
        <v>0</v>
      </c>
      <c r="CN1028" s="198">
        <v>3.5684247</v>
      </c>
      <c r="CO1028" s="198">
        <v>0</v>
      </c>
      <c r="CP1028" s="198">
        <v>9.3799999999999994E-3</v>
      </c>
      <c r="CQ1028" s="197">
        <v>7.5980495E-11</v>
      </c>
      <c r="CR1028" s="197">
        <v>9.5004040000000004E-9</v>
      </c>
      <c r="CS1028" s="198">
        <v>8.3607036000000003E-4</v>
      </c>
      <c r="CT1028" s="198">
        <v>2.1060147000000001E-2</v>
      </c>
      <c r="CU1028" s="198">
        <v>0</v>
      </c>
      <c r="CV1028" s="198">
        <v>0</v>
      </c>
      <c r="CX1028" s="166"/>
      <c r="CY1028" t="s">
        <v>2384</v>
      </c>
    </row>
    <row r="1029" spans="1:103" ht="14.4">
      <c r="A1029" t="s">
        <v>1757</v>
      </c>
      <c r="B1029" s="85" t="s">
        <v>749</v>
      </c>
      <c r="C1029" s="113" t="str">
        <f t="shared" si="561"/>
        <v>A.130.05.107</v>
      </c>
      <c r="D1029" s="9" t="s">
        <v>1158</v>
      </c>
      <c r="E1029" s="112" t="s">
        <v>362</v>
      </c>
      <c r="F1029" s="115" t="str">
        <f t="shared" si="562"/>
        <v>Polychloroprene (Neoprene and CR) rubber</v>
      </c>
      <c r="G1029" s="143">
        <f t="shared" si="563"/>
        <v>6.1751732000000006</v>
      </c>
      <c r="I1029" s="118">
        <f t="shared" si="564"/>
        <v>1.5271754829325102</v>
      </c>
      <c r="K1029" s="161">
        <f t="shared" si="565"/>
        <v>1.7351525200000002E-2</v>
      </c>
      <c r="L1029" s="161">
        <f t="shared" si="566"/>
        <v>0.58345557029650996</v>
      </c>
      <c r="M1029" s="162">
        <f t="shared" si="567"/>
        <v>9.2407435999999991E-5</v>
      </c>
      <c r="N1029" s="161">
        <v>0.92627598</v>
      </c>
      <c r="O1029" s="132">
        <v>7.0033817999999998E-2</v>
      </c>
      <c r="P1029" s="132">
        <v>1.9123965E-2</v>
      </c>
      <c r="Q1029" s="132">
        <v>1.6314210999999999E-2</v>
      </c>
      <c r="R1029" s="132">
        <v>9.5218479E-4</v>
      </c>
      <c r="S1029" s="164">
        <v>1.8373194999999998E-5</v>
      </c>
      <c r="T1029" s="164">
        <v>6.6756215000000004E-5</v>
      </c>
      <c r="U1029" s="132">
        <v>5.5735878999999997E-4</v>
      </c>
      <c r="V1029" s="164">
        <v>1.5215818E-5</v>
      </c>
      <c r="W1029" s="132">
        <v>0.49374000000000001</v>
      </c>
      <c r="X1029" s="164">
        <v>7.7191617999999997E-5</v>
      </c>
      <c r="Y1029" s="164">
        <v>4.2850651000000001E-7</v>
      </c>
      <c r="Z1029" s="132">
        <v>0</v>
      </c>
      <c r="AA1029" s="132">
        <v>0</v>
      </c>
      <c r="AC1029" s="118">
        <f t="shared" si="541"/>
        <v>0.92627598</v>
      </c>
      <c r="AD1029" s="118">
        <f t="shared" si="542"/>
        <v>0.10706666699</v>
      </c>
      <c r="AE1029" s="118">
        <f t="shared" si="543"/>
        <v>8.9715141789999994E-2</v>
      </c>
      <c r="AF1029" s="118">
        <f t="shared" si="544"/>
        <v>0.58345557029650996</v>
      </c>
      <c r="AG1029" s="118">
        <f t="shared" si="545"/>
        <v>9.2407435999999991E-5</v>
      </c>
      <c r="AI1029" s="69">
        <v>110.51719</v>
      </c>
      <c r="AJ1029" s="69">
        <v>110.50269</v>
      </c>
      <c r="AK1029" s="69">
        <v>9.5890208000000005E-3</v>
      </c>
      <c r="AL1029" s="69">
        <v>0</v>
      </c>
      <c r="AM1029" s="69">
        <v>0</v>
      </c>
      <c r="AN1029" s="69">
        <v>2.3029813000000001E-3</v>
      </c>
      <c r="AO1029" s="69">
        <v>2.6165686999999999E-3</v>
      </c>
      <c r="AQ1029" s="116">
        <v>0.13154703000000001</v>
      </c>
      <c r="AR1029" s="116">
        <v>0.11965292</v>
      </c>
      <c r="AS1029" s="116">
        <v>5.2042640999999997E-3</v>
      </c>
      <c r="AT1029" s="116">
        <v>6.6898454E-3</v>
      </c>
      <c r="AU1029" s="150">
        <f t="shared" si="546"/>
        <v>7.1734368192187993E-6</v>
      </c>
      <c r="AV1029" s="150">
        <f t="shared" si="547"/>
        <v>1.9246538663026417E-8</v>
      </c>
      <c r="AW1029" s="163">
        <f t="shared" si="548"/>
        <v>0.93695313658129997</v>
      </c>
      <c r="AX1029" s="196">
        <v>5.7322406999999998E-6</v>
      </c>
      <c r="AY1029" s="196">
        <v>1.7295618999999999E-8</v>
      </c>
      <c r="AZ1029" s="196">
        <v>4.7253826000000001E-13</v>
      </c>
      <c r="BA1029" s="108">
        <v>0</v>
      </c>
      <c r="BB1029" s="108">
        <v>0</v>
      </c>
      <c r="BC1029" s="196">
        <v>2.0774836000000001E-9</v>
      </c>
      <c r="BD1029" s="196">
        <v>1.4390187E-6</v>
      </c>
      <c r="BE1029" s="196">
        <v>3.0105712999999998E-10</v>
      </c>
      <c r="BF1029" s="196">
        <v>1.6493497E-9</v>
      </c>
      <c r="BG1029" s="108">
        <v>0</v>
      </c>
      <c r="BH1029" s="108">
        <v>0</v>
      </c>
      <c r="BI1029" s="196">
        <v>3.6287168000000001E-14</v>
      </c>
      <c r="BJ1029" s="196">
        <v>3.3467682000000001E-15</v>
      </c>
      <c r="BK1029" s="196">
        <v>6.6083021999999999E-16</v>
      </c>
      <c r="BL1029" s="196">
        <v>3.9991508E-12</v>
      </c>
      <c r="BM1029" s="196">
        <v>9.5936467999999997E-11</v>
      </c>
      <c r="BN1029" s="108">
        <v>0</v>
      </c>
      <c r="BO1029" s="196">
        <v>1.2765812999999999E-6</v>
      </c>
      <c r="BP1029" s="108">
        <v>0.93695185999999997</v>
      </c>
      <c r="BQ1029" s="108">
        <v>0</v>
      </c>
      <c r="BR1029" s="108">
        <v>0</v>
      </c>
      <c r="BS1029" s="108">
        <v>0</v>
      </c>
      <c r="BU1029" s="69">
        <v>3.3039511999999999E-4</v>
      </c>
      <c r="BV1029" s="172">
        <v>1.2030064E-5</v>
      </c>
      <c r="BW1029" s="69">
        <v>1.7218021E-4</v>
      </c>
      <c r="BX1029" s="172">
        <v>6.6650393000000001E-8</v>
      </c>
      <c r="BY1029" s="172">
        <v>9.7956208000000008E-6</v>
      </c>
      <c r="BZ1029" s="172">
        <v>1.2957334999999999E-6</v>
      </c>
      <c r="CA1029" s="69">
        <v>0</v>
      </c>
      <c r="CB1029" s="172">
        <v>1.9666446999999999E-6</v>
      </c>
      <c r="CC1029" s="172">
        <v>2.8347732000000001E-8</v>
      </c>
      <c r="CD1029" s="172">
        <v>6.7431791000000001E-8</v>
      </c>
      <c r="CE1029" s="69">
        <v>0</v>
      </c>
      <c r="CF1029" s="69">
        <v>0</v>
      </c>
      <c r="CG1029" s="69">
        <v>0</v>
      </c>
      <c r="CH1029" s="172">
        <v>3.7815812999999999E-6</v>
      </c>
      <c r="CI1029" s="69">
        <v>1.2918283E-4</v>
      </c>
      <c r="CJ1029" s="172">
        <v>2.1422826E-16</v>
      </c>
      <c r="CK1029" s="69">
        <v>0</v>
      </c>
      <c r="CM1029" s="198">
        <v>0</v>
      </c>
      <c r="CN1029" s="198">
        <v>6.1737697999999996</v>
      </c>
      <c r="CO1029" s="198">
        <v>3.7054599000000001E-2</v>
      </c>
      <c r="CP1029" s="198">
        <v>8.5279719000000004E-3</v>
      </c>
      <c r="CQ1029" s="197">
        <v>1.6941118000000001E-11</v>
      </c>
      <c r="CR1029" s="197">
        <v>2.0517265E-9</v>
      </c>
      <c r="CS1029" s="198">
        <v>4.6669634E-4</v>
      </c>
      <c r="CT1029" s="198">
        <v>2.8037447000000002E-3</v>
      </c>
      <c r="CU1029" s="198">
        <v>0</v>
      </c>
      <c r="CV1029" s="198">
        <v>4.5567544999999999E-4</v>
      </c>
      <c r="CX1029" s="166"/>
      <c r="CY1029" t="s">
        <v>2385</v>
      </c>
    </row>
    <row r="1030" spans="1:103" ht="14.4">
      <c r="A1030" t="s">
        <v>2663</v>
      </c>
      <c r="B1030" s="85" t="s">
        <v>749</v>
      </c>
      <c r="C1030" s="113" t="str">
        <f t="shared" si="561"/>
        <v>A.130.05.108</v>
      </c>
      <c r="D1030" s="9" t="s">
        <v>1158</v>
      </c>
      <c r="E1030" s="112" t="s">
        <v>362</v>
      </c>
      <c r="F1030" s="115" t="str">
        <f t="shared" si="562"/>
        <v>PU (polyurethane) rubber shoe soles MDI 41.4% Polyols 58.5%</v>
      </c>
      <c r="G1030" s="143">
        <f t="shared" si="563"/>
        <v>4.4973362000000003</v>
      </c>
      <c r="I1030" s="118">
        <f t="shared" si="564"/>
        <v>1.5045090832497294</v>
      </c>
      <c r="K1030" s="161">
        <f t="shared" si="565"/>
        <v>3.41671505E-2</v>
      </c>
      <c r="L1030" s="161">
        <f t="shared" si="566"/>
        <v>0.74920852751972955</v>
      </c>
      <c r="M1030" s="162">
        <f t="shared" si="567"/>
        <v>4.6532975230000002E-2</v>
      </c>
      <c r="N1030" s="161">
        <v>0.67460043000000003</v>
      </c>
      <c r="O1030" s="132">
        <v>4.8061501999999999E-2</v>
      </c>
      <c r="P1030" s="132">
        <v>1.7855323999999999E-2</v>
      </c>
      <c r="Q1030" s="132">
        <v>1.1367851E-2</v>
      </c>
      <c r="R1030" s="132">
        <v>2.4504966000000001E-3</v>
      </c>
      <c r="S1030" s="132">
        <v>1.4480217E-2</v>
      </c>
      <c r="T1030" s="132">
        <v>5.8685858999999998E-3</v>
      </c>
      <c r="U1030" s="164">
        <v>1.5197296E-9</v>
      </c>
      <c r="V1030" s="132">
        <v>9.5815422999999996E-4</v>
      </c>
      <c r="W1030" s="132">
        <v>0.68329169999999995</v>
      </c>
      <c r="X1030" s="132">
        <v>4.5574821000000001E-2</v>
      </c>
      <c r="Y1030" s="132">
        <v>0</v>
      </c>
      <c r="Z1030" s="132">
        <v>0</v>
      </c>
      <c r="AA1030" s="132">
        <v>0</v>
      </c>
      <c r="AC1030" s="118">
        <f t="shared" si="541"/>
        <v>0.67460043000000003</v>
      </c>
      <c r="AD1030" s="118">
        <f t="shared" si="542"/>
        <v>0.10008397801972961</v>
      </c>
      <c r="AE1030" s="118">
        <f t="shared" si="543"/>
        <v>6.5916827519729604E-2</v>
      </c>
      <c r="AF1030" s="118">
        <f t="shared" si="544"/>
        <v>0.74920852751972955</v>
      </c>
      <c r="AG1030" s="118">
        <f t="shared" si="545"/>
        <v>4.6532975230000002E-2</v>
      </c>
      <c r="AI1030" s="69">
        <v>124.56479</v>
      </c>
      <c r="AJ1030" s="69">
        <v>105.97668</v>
      </c>
      <c r="AK1030" s="69">
        <v>5.6623263000000001</v>
      </c>
      <c r="AL1030" s="69">
        <v>0</v>
      </c>
      <c r="AM1030" s="69">
        <v>8.1866803000000008</v>
      </c>
      <c r="AN1030" s="69">
        <v>3.3268127000000001</v>
      </c>
      <c r="AO1030" s="69">
        <v>1.4122975</v>
      </c>
      <c r="AQ1030" s="116">
        <v>9.6138207000000003E-2</v>
      </c>
      <c r="AR1030" s="116">
        <v>8.5551040999999994E-2</v>
      </c>
      <c r="AS1030" s="116">
        <v>3.7432863999999999E-3</v>
      </c>
      <c r="AT1030" s="116">
        <v>6.8438796999999996E-3</v>
      </c>
      <c r="AU1030" s="150">
        <f t="shared" si="546"/>
        <v>5.1289593098999996E-6</v>
      </c>
      <c r="AV1030" s="150">
        <f t="shared" si="547"/>
        <v>1.3843514570242001E-8</v>
      </c>
      <c r="AW1030" s="163">
        <f t="shared" si="548"/>
        <v>0.95852655889299998</v>
      </c>
      <c r="AX1030" s="196">
        <v>4.1735279999999999E-6</v>
      </c>
      <c r="AY1030" s="196">
        <v>1.2592541E-8</v>
      </c>
      <c r="AZ1030" s="196">
        <v>3.4404621999999998E-13</v>
      </c>
      <c r="BA1030" s="108">
        <v>0</v>
      </c>
      <c r="BB1030" s="108">
        <v>0</v>
      </c>
      <c r="BC1030" s="196">
        <v>1.0195708000000001E-9</v>
      </c>
      <c r="BD1030" s="196">
        <v>9.5146445999999995E-7</v>
      </c>
      <c r="BE1030" s="196">
        <v>1.6042513E-10</v>
      </c>
      <c r="BF1030" s="196">
        <v>1.0868403E-9</v>
      </c>
      <c r="BG1030" s="108">
        <v>0</v>
      </c>
      <c r="BH1030" s="108">
        <v>0</v>
      </c>
      <c r="BI1030" s="196">
        <v>3.3465480000000002E-12</v>
      </c>
      <c r="BJ1030" s="196">
        <v>1.2533039999999999E-15</v>
      </c>
      <c r="BK1030" s="196">
        <v>1.6292717999999999E-14</v>
      </c>
      <c r="BL1030" s="196">
        <v>1.7441681E-9</v>
      </c>
      <c r="BM1030" s="196">
        <v>1.2031109999999999E-9</v>
      </c>
      <c r="BN1030" s="108">
        <v>0</v>
      </c>
      <c r="BO1030" s="196">
        <v>1.9338893E-5</v>
      </c>
      <c r="BP1030" s="108">
        <v>0.95850721999999999</v>
      </c>
      <c r="BQ1030" s="108">
        <v>0</v>
      </c>
      <c r="BR1030" s="108">
        <v>0</v>
      </c>
      <c r="BS1030" s="108">
        <v>0</v>
      </c>
      <c r="BU1030" s="69">
        <v>3.0426352000000002E-4</v>
      </c>
      <c r="BV1030" s="172">
        <v>7.7683451999999994E-6</v>
      </c>
      <c r="BW1030" s="69">
        <v>1.2539767E-4</v>
      </c>
      <c r="BX1030" s="172">
        <v>1.7110213E-9</v>
      </c>
      <c r="BY1030" s="172">
        <v>8.2004256E-6</v>
      </c>
      <c r="BZ1030" s="172">
        <v>5.4141918000000003E-7</v>
      </c>
      <c r="CA1030" s="69">
        <v>0</v>
      </c>
      <c r="CB1030" s="172">
        <v>8.2175779E-7</v>
      </c>
      <c r="CC1030" s="172">
        <v>1.9714854000000001E-5</v>
      </c>
      <c r="CD1030" s="172">
        <v>3.8832773999999999E-6</v>
      </c>
      <c r="CE1030" s="69">
        <v>0</v>
      </c>
      <c r="CF1030" s="69">
        <v>0</v>
      </c>
      <c r="CG1030" s="69">
        <v>0</v>
      </c>
      <c r="CH1030" s="172">
        <v>2.6280391E-6</v>
      </c>
      <c r="CI1030" s="69">
        <v>1.3484390999999999E-4</v>
      </c>
      <c r="CJ1030" s="172">
        <v>4.6211289E-7</v>
      </c>
      <c r="CK1030" s="69">
        <v>0</v>
      </c>
      <c r="CM1030" s="198">
        <v>0</v>
      </c>
      <c r="CN1030" s="198">
        <v>4.4973362000000003</v>
      </c>
      <c r="CO1030" s="198">
        <v>2.7777817E-2</v>
      </c>
      <c r="CP1030" s="198">
        <v>5.4391635999999997E-3</v>
      </c>
      <c r="CQ1030" s="197">
        <v>1.6381053E-9</v>
      </c>
      <c r="CR1030" s="197">
        <v>1.778049E-7</v>
      </c>
      <c r="CS1030" s="198">
        <v>3.2360283999999999E-4</v>
      </c>
      <c r="CT1030" s="198">
        <v>3.0109949999999998E-3</v>
      </c>
      <c r="CU1030" s="198">
        <v>0</v>
      </c>
      <c r="CV1030" s="198">
        <v>1.9040290999999999E-4</v>
      </c>
      <c r="CX1030" s="166"/>
      <c r="CY1030" t="s">
        <v>2386</v>
      </c>
    </row>
    <row r="1031" spans="1:103" ht="14.4">
      <c r="A1031" t="s">
        <v>1516</v>
      </c>
      <c r="B1031" s="85" t="s">
        <v>749</v>
      </c>
      <c r="C1031" s="113" t="str">
        <f t="shared" si="561"/>
        <v>A.130.05.109</v>
      </c>
      <c r="D1031" s="9" t="s">
        <v>1158</v>
      </c>
      <c r="E1031" s="112" t="s">
        <v>362</v>
      </c>
      <c r="F1031" s="115" t="str">
        <f t="shared" si="562"/>
        <v>SAN (Styrene-acrylonitrile copolymer)</v>
      </c>
      <c r="G1031" s="143">
        <f t="shared" si="563"/>
        <v>2.7199999999999998</v>
      </c>
      <c r="I1031" s="118">
        <f t="shared" si="564"/>
        <v>1.379925938942</v>
      </c>
      <c r="K1031" s="161">
        <f t="shared" si="565"/>
        <v>5.6321459519999999E-2</v>
      </c>
      <c r="L1031" s="161">
        <f t="shared" si="566"/>
        <v>0.91560447942199996</v>
      </c>
      <c r="M1031" s="162">
        <f t="shared" si="567"/>
        <v>0</v>
      </c>
      <c r="N1031" s="161">
        <v>0.40799999999999997</v>
      </c>
      <c r="O1031" s="132">
        <v>4.4896320000000003E-2</v>
      </c>
      <c r="P1031" s="164">
        <v>7.1579421999999995E-5</v>
      </c>
      <c r="Q1031" s="132">
        <v>4.3207200000000001E-2</v>
      </c>
      <c r="R1031" s="132">
        <v>5.6621199999999997E-3</v>
      </c>
      <c r="S1031" s="132">
        <v>8.2133322000000003E-4</v>
      </c>
      <c r="T1031" s="132">
        <v>6.6308063E-3</v>
      </c>
      <c r="U1031" s="132">
        <v>0.10545657999999999</v>
      </c>
      <c r="V1031" s="132">
        <v>0</v>
      </c>
      <c r="W1031" s="132">
        <v>0.76517999999999997</v>
      </c>
      <c r="X1031" s="132">
        <v>0</v>
      </c>
      <c r="Y1031" s="132">
        <v>0</v>
      </c>
      <c r="Z1031" s="132">
        <v>0</v>
      </c>
      <c r="AA1031" s="132">
        <v>0</v>
      </c>
      <c r="AC1031" s="118">
        <f t="shared" ref="AC1031:AC1094" si="568">N1031</f>
        <v>0.40799999999999997</v>
      </c>
      <c r="AD1031" s="118">
        <f t="shared" ref="AD1031:AD1094" si="569">O1031+P1031+Q1031+R1031+S1031+T1031+U1031</f>
        <v>0.206745938942</v>
      </c>
      <c r="AE1031" s="118">
        <f t="shared" ref="AE1031:AE1094" si="570">O1031+P1031+U1031+Z1031</f>
        <v>0.15042447942199999</v>
      </c>
      <c r="AF1031" s="118">
        <f t="shared" ref="AF1031:AF1094" si="571">Y1031+O1031+P1031+U1031+W1031</f>
        <v>0.91560447942199996</v>
      </c>
      <c r="AG1031" s="118">
        <f t="shared" ref="AG1031:AG1094" si="572">V1031+X1031+AA1031</f>
        <v>0</v>
      </c>
      <c r="AI1031" s="69">
        <v>99.718500000000006</v>
      </c>
      <c r="AJ1031" s="69">
        <v>99.718500000000006</v>
      </c>
      <c r="AK1031" s="69">
        <v>0</v>
      </c>
      <c r="AL1031" s="69">
        <v>0</v>
      </c>
      <c r="AM1031" s="69">
        <v>0</v>
      </c>
      <c r="AN1031" s="69">
        <v>0</v>
      </c>
      <c r="AO1031" s="69">
        <v>0</v>
      </c>
      <c r="AQ1031" s="116">
        <v>6.7003747000000002E-2</v>
      </c>
      <c r="AR1031" s="116">
        <v>5.7494985999999998E-2</v>
      </c>
      <c r="AS1031" s="116">
        <v>2.3888599E-3</v>
      </c>
      <c r="AT1031" s="116">
        <v>7.1199009000000001E-3</v>
      </c>
      <c r="AU1031" s="150">
        <f t="shared" ref="AU1031:AU1094" si="573">AX1031+BA1031+BB1031+BC1031+BD1031+BL1031+BM1031+BQ1031</f>
        <v>3.4469416096000005E-6</v>
      </c>
      <c r="AV1031" s="150">
        <f t="shared" ref="AV1031:AV1094" si="574">AY1031+AZ1031+BE1031+BF1031+BG1031+BH1031+BI1031+BJ1031+BK1031+BN1031+BR1031+BS1031</f>
        <v>8.8345410222400018E-9</v>
      </c>
      <c r="AW1031" s="163">
        <f t="shared" ref="AW1031:AW1094" si="575">BO1031+BP1031</f>
        <v>0.99718499999999999</v>
      </c>
      <c r="AX1031" s="196">
        <v>2.5241600000000001E-6</v>
      </c>
      <c r="AY1031" s="196">
        <v>7.6160000000000002E-9</v>
      </c>
      <c r="AZ1031" s="196">
        <v>2.0808000000000001E-13</v>
      </c>
      <c r="BA1031" s="108">
        <v>0</v>
      </c>
      <c r="BB1031" s="108">
        <v>0</v>
      </c>
      <c r="BC1031" s="196">
        <v>1.15784E-9</v>
      </c>
      <c r="BD1031" s="196">
        <v>9.0417480000000002E-7</v>
      </c>
      <c r="BE1031" s="196">
        <v>2.6404399999999998E-10</v>
      </c>
      <c r="BF1031" s="196">
        <v>9.4976000000000004E-10</v>
      </c>
      <c r="BG1031" s="108">
        <v>0</v>
      </c>
      <c r="BH1031" s="108">
        <v>0</v>
      </c>
      <c r="BI1031" s="196">
        <v>3.7776123000000002E-12</v>
      </c>
      <c r="BJ1031" s="196">
        <v>6.3320104999999997E-13</v>
      </c>
      <c r="BK1031" s="196">
        <v>1.1812889000000001E-13</v>
      </c>
      <c r="BL1031" s="196">
        <v>4.005796E-10</v>
      </c>
      <c r="BM1031" s="196">
        <v>1.704839E-8</v>
      </c>
      <c r="BN1031" s="108">
        <v>0</v>
      </c>
      <c r="BO1031" s="108">
        <v>0</v>
      </c>
      <c r="BP1031" s="108">
        <v>0.99718499999999999</v>
      </c>
      <c r="BQ1031" s="108">
        <v>0</v>
      </c>
      <c r="BR1031" s="108">
        <v>0</v>
      </c>
      <c r="BS1031" s="108">
        <v>0</v>
      </c>
      <c r="BU1031" s="69">
        <v>2.4456411000000001E-4</v>
      </c>
      <c r="BV1031" s="172">
        <v>6.5479324000000002E-6</v>
      </c>
      <c r="BW1031" s="172">
        <v>7.5840816999999994E-5</v>
      </c>
      <c r="BX1031" s="172">
        <v>1.2374751999999999E-5</v>
      </c>
      <c r="BY1031" s="172">
        <v>1.0461808000000001E-5</v>
      </c>
      <c r="BZ1031" s="69">
        <v>0</v>
      </c>
      <c r="CA1031" s="69">
        <v>0</v>
      </c>
      <c r="CB1031" s="69">
        <v>0</v>
      </c>
      <c r="CC1031" s="172">
        <v>1.5390652E-6</v>
      </c>
      <c r="CD1031" s="172">
        <v>8.0737326000000008E-6</v>
      </c>
      <c r="CE1031" s="69">
        <v>0</v>
      </c>
      <c r="CF1031" s="69">
        <v>0</v>
      </c>
      <c r="CG1031" s="69">
        <v>0</v>
      </c>
      <c r="CH1031" s="172">
        <v>8.6843378999999999E-6</v>
      </c>
      <c r="CI1031" s="69">
        <v>1.2104167E-4</v>
      </c>
      <c r="CJ1031" s="69">
        <v>0</v>
      </c>
      <c r="CK1031" s="69">
        <v>0</v>
      </c>
      <c r="CM1031" s="198">
        <v>0</v>
      </c>
      <c r="CN1031" s="198">
        <v>2.72</v>
      </c>
      <c r="CO1031" s="198">
        <v>0</v>
      </c>
      <c r="CP1031" s="198">
        <v>4.4799999999999996E-3</v>
      </c>
      <c r="CQ1031" s="197">
        <v>1.7922980999999999E-9</v>
      </c>
      <c r="CR1031" s="197">
        <v>2.2400169999999999E-7</v>
      </c>
      <c r="CS1031" s="198">
        <v>4.1497772999999998E-4</v>
      </c>
      <c r="CT1031" s="198">
        <v>0.52826974999999998</v>
      </c>
      <c r="CU1031" s="198">
        <v>0</v>
      </c>
      <c r="CV1031" s="198">
        <v>0</v>
      </c>
      <c r="CX1031" s="166"/>
      <c r="CY1031" t="s">
        <v>2387</v>
      </c>
    </row>
    <row r="1032" spans="1:103" ht="14.4">
      <c r="A1032" t="s">
        <v>761</v>
      </c>
      <c r="B1032" s="85" t="s">
        <v>749</v>
      </c>
      <c r="C1032" s="113" t="str">
        <f t="shared" si="561"/>
        <v>A.130.05.110</v>
      </c>
      <c r="D1032" s="9" t="s">
        <v>1158</v>
      </c>
      <c r="E1032" s="112" t="s">
        <v>362</v>
      </c>
      <c r="F1032" s="115" t="str">
        <f t="shared" si="562"/>
        <v>SBR (Styrene butadiene rubber)</v>
      </c>
      <c r="G1032" s="143">
        <f t="shared" si="563"/>
        <v>3.472742133333333</v>
      </c>
      <c r="I1032" s="118">
        <f t="shared" si="564"/>
        <v>1.3697349278459598</v>
      </c>
      <c r="K1032" s="161">
        <f t="shared" si="565"/>
        <v>8.1853663290400003E-2</v>
      </c>
      <c r="L1032" s="161">
        <f t="shared" si="566"/>
        <v>0.75420469921856004</v>
      </c>
      <c r="M1032" s="162">
        <f t="shared" si="567"/>
        <v>1.2765245336999999E-2</v>
      </c>
      <c r="N1032" s="161">
        <v>0.52091131999999996</v>
      </c>
      <c r="O1032" s="132">
        <v>9.4173945999999994E-2</v>
      </c>
      <c r="P1032" s="132">
        <v>3.8407730000000001E-2</v>
      </c>
      <c r="Q1032" s="132">
        <v>7.3659494000000006E-2</v>
      </c>
      <c r="R1032" s="132">
        <v>7.9826856000000009E-3</v>
      </c>
      <c r="S1032" s="164">
        <v>6.1757603999999997E-6</v>
      </c>
      <c r="T1032" s="132">
        <v>2.0530793E-4</v>
      </c>
      <c r="U1032" s="132">
        <v>5.8689050000000002E-4</v>
      </c>
      <c r="V1032" s="164">
        <v>3.6877137000000001E-5</v>
      </c>
      <c r="W1032" s="132">
        <v>0.62103600000000003</v>
      </c>
      <c r="X1032" s="132">
        <v>1.1524916E-2</v>
      </c>
      <c r="Y1032" s="164">
        <v>1.3271856E-7</v>
      </c>
      <c r="Z1032" s="132">
        <v>1.2034522000000001E-3</v>
      </c>
      <c r="AA1032" s="132">
        <v>0</v>
      </c>
      <c r="AC1032" s="118">
        <f t="shared" si="568"/>
        <v>0.52091131999999996</v>
      </c>
      <c r="AD1032" s="118">
        <f t="shared" si="569"/>
        <v>0.21502222979039998</v>
      </c>
      <c r="AE1032" s="118">
        <f t="shared" si="570"/>
        <v>0.13437201869999998</v>
      </c>
      <c r="AF1032" s="118">
        <f t="shared" si="571"/>
        <v>0.75420469921856004</v>
      </c>
      <c r="AG1032" s="118">
        <f t="shared" si="572"/>
        <v>1.1561793136999999E-2</v>
      </c>
      <c r="AI1032" s="69">
        <v>94.649874999999994</v>
      </c>
      <c r="AJ1032" s="69">
        <v>93.043977999999996</v>
      </c>
      <c r="AK1032" s="69">
        <v>1.4316666</v>
      </c>
      <c r="AL1032" s="69">
        <v>0</v>
      </c>
      <c r="AM1032" s="69">
        <v>7.1764440999999998E-2</v>
      </c>
      <c r="AN1032" s="69">
        <v>1.2618384E-2</v>
      </c>
      <c r="AO1032" s="69">
        <v>8.9847879000000005E-2</v>
      </c>
      <c r="AQ1032" s="116">
        <v>9.4654185000000002E-2</v>
      </c>
      <c r="AR1032" s="116">
        <v>8.5059460000000003E-2</v>
      </c>
      <c r="AS1032" s="116">
        <v>3.3216484000000001E-3</v>
      </c>
      <c r="AT1032" s="116">
        <v>6.2730765000000004E-3</v>
      </c>
      <c r="AU1032" s="150">
        <f t="shared" si="573"/>
        <v>5.0994880213112004E-6</v>
      </c>
      <c r="AV1032" s="150">
        <f t="shared" si="574"/>
        <v>1.2284202812689971E-8</v>
      </c>
      <c r="AW1032" s="163">
        <f t="shared" si="575"/>
        <v>0.87858213392929996</v>
      </c>
      <c r="AX1032" s="196">
        <v>3.223225E-6</v>
      </c>
      <c r="AY1032" s="196">
        <v>9.7252682000000005E-9</v>
      </c>
      <c r="AZ1032" s="196">
        <v>2.6570736000000001E-13</v>
      </c>
      <c r="BA1032" s="108">
        <v>0</v>
      </c>
      <c r="BB1032" s="108">
        <v>0</v>
      </c>
      <c r="BC1032" s="196">
        <v>2.4866068999999998E-9</v>
      </c>
      <c r="BD1032" s="196">
        <v>1.8736434E-6</v>
      </c>
      <c r="BE1032" s="196">
        <v>5.1308213999999997E-10</v>
      </c>
      <c r="BF1032" s="196">
        <v>2.0446607000000001E-9</v>
      </c>
      <c r="BG1032" s="196">
        <v>7.9900000000000003E-13</v>
      </c>
      <c r="BH1032" s="196">
        <v>6.3124999999999999E-15</v>
      </c>
      <c r="BI1032" s="196">
        <v>1.164134E-13</v>
      </c>
      <c r="BJ1032" s="196">
        <v>3.5277832000000001E-15</v>
      </c>
      <c r="BK1032" s="196">
        <v>8.1164676999999998E-16</v>
      </c>
      <c r="BL1032" s="196">
        <v>3.8204812000000002E-12</v>
      </c>
      <c r="BM1032" s="196">
        <v>1.2919393E-10</v>
      </c>
      <c r="BN1032" s="108">
        <v>0</v>
      </c>
      <c r="BO1032" s="196">
        <v>3.0939293000000001E-6</v>
      </c>
      <c r="BP1032" s="108">
        <v>0.87857903999999998</v>
      </c>
      <c r="BQ1032" s="108">
        <v>0</v>
      </c>
      <c r="BR1032" s="108">
        <v>0</v>
      </c>
      <c r="BS1032" s="108">
        <v>0</v>
      </c>
      <c r="BU1032" s="69">
        <v>2.5916019999999999E-4</v>
      </c>
      <c r="BV1032" s="172">
        <v>1.4302481E-5</v>
      </c>
      <c r="BW1032" s="172">
        <v>9.6829265999999998E-5</v>
      </c>
      <c r="BX1032" s="172">
        <v>1.0184936E-7</v>
      </c>
      <c r="BY1032" s="172">
        <v>1.8086173999999999E-5</v>
      </c>
      <c r="BZ1032" s="172">
        <v>4.2394848000000003E-7</v>
      </c>
      <c r="CA1032" s="69">
        <v>0</v>
      </c>
      <c r="CB1032" s="172">
        <v>6.1473013999999998E-7</v>
      </c>
      <c r="CC1032" s="172">
        <v>1.8805593999999999E-8</v>
      </c>
      <c r="CD1032" s="172">
        <v>2.5687313000000002E-7</v>
      </c>
      <c r="CE1032" s="69">
        <v>0</v>
      </c>
      <c r="CF1032" s="69">
        <v>0</v>
      </c>
      <c r="CG1032" s="69">
        <v>0</v>
      </c>
      <c r="CH1032" s="172">
        <v>1.4971985000000001E-5</v>
      </c>
      <c r="CI1032" s="69">
        <v>1.1355408E-4</v>
      </c>
      <c r="CJ1032" s="172">
        <v>5.1920475999999997E-16</v>
      </c>
      <c r="CK1032" s="69">
        <v>0</v>
      </c>
      <c r="CM1032" s="198">
        <v>0</v>
      </c>
      <c r="CN1032" s="198">
        <v>3.4723074999999999</v>
      </c>
      <c r="CO1032" s="198">
        <v>1.1589399E-2</v>
      </c>
      <c r="CP1032" s="198">
        <v>9.8784406999999994E-3</v>
      </c>
      <c r="CQ1032" s="197">
        <v>5.2884424999999998E-11</v>
      </c>
      <c r="CR1032" s="197">
        <v>6.319879E-9</v>
      </c>
      <c r="CS1032" s="198">
        <v>7.6335184000000001E-4</v>
      </c>
      <c r="CT1032" s="198">
        <v>3.0136965999999999E-3</v>
      </c>
      <c r="CU1032" s="197">
        <v>5.3577879999999999E-7</v>
      </c>
      <c r="CV1032" s="198">
        <v>1.445908E-4</v>
      </c>
      <c r="CX1032" s="166"/>
      <c r="CY1032" t="s">
        <v>2388</v>
      </c>
    </row>
    <row r="1033" spans="1:103" ht="14.4">
      <c r="A1033" t="s">
        <v>762</v>
      </c>
      <c r="B1033" s="85" t="s">
        <v>749</v>
      </c>
      <c r="C1033" s="113" t="str">
        <f t="shared" si="561"/>
        <v>A.130.05.111</v>
      </c>
      <c r="D1033" s="9" t="s">
        <v>1158</v>
      </c>
      <c r="E1033" s="112" t="s">
        <v>362</v>
      </c>
      <c r="F1033" s="115" t="str">
        <f t="shared" si="562"/>
        <v>Silicone rubber (PDMS)</v>
      </c>
      <c r="G1033" s="143">
        <f t="shared" si="563"/>
        <v>7.5527793333333326</v>
      </c>
      <c r="I1033" s="118">
        <f t="shared" si="564"/>
        <v>2.0121821092079997</v>
      </c>
      <c r="K1033" s="161">
        <f t="shared" si="565"/>
        <v>0.12178957076999999</v>
      </c>
      <c r="L1033" s="161">
        <f t="shared" si="566"/>
        <v>0.75458317476799996</v>
      </c>
      <c r="M1033" s="162">
        <f t="shared" si="567"/>
        <v>2.89246367E-3</v>
      </c>
      <c r="N1033" s="161">
        <v>1.1329168999999999</v>
      </c>
      <c r="O1033" s="132">
        <v>0.34489879000000001</v>
      </c>
      <c r="P1033" s="132">
        <v>9.7384973E-2</v>
      </c>
      <c r="Q1033" s="132">
        <v>8.9320390999999999E-2</v>
      </c>
      <c r="R1033" s="132">
        <v>2.9804527000000001E-2</v>
      </c>
      <c r="S1033" s="132">
        <v>5.7510307000000003E-4</v>
      </c>
      <c r="T1033" s="132">
        <v>2.0895496999999998E-3</v>
      </c>
      <c r="U1033" s="132">
        <v>1.7445999E-2</v>
      </c>
      <c r="V1033" s="132">
        <v>4.7627337000000002E-4</v>
      </c>
      <c r="W1033" s="132">
        <v>0.29483999999999999</v>
      </c>
      <c r="X1033" s="132">
        <v>2.4161903E-3</v>
      </c>
      <c r="Y1033" s="164">
        <v>1.3412768000000001E-5</v>
      </c>
      <c r="Z1033" s="132">
        <v>0</v>
      </c>
      <c r="AA1033" s="132">
        <v>0</v>
      </c>
      <c r="AC1033" s="118">
        <f t="shared" si="568"/>
        <v>1.1329168999999999</v>
      </c>
      <c r="AD1033" s="118">
        <f t="shared" si="569"/>
        <v>0.58151933277000001</v>
      </c>
      <c r="AE1033" s="118">
        <f t="shared" si="570"/>
        <v>0.45972976199999999</v>
      </c>
      <c r="AF1033" s="118">
        <f t="shared" si="571"/>
        <v>0.75458317476799996</v>
      </c>
      <c r="AG1033" s="118">
        <f t="shared" si="572"/>
        <v>2.89246367E-3</v>
      </c>
      <c r="AI1033" s="69">
        <v>104.05723999999999</v>
      </c>
      <c r="AJ1033" s="69">
        <v>103.6031</v>
      </c>
      <c r="AK1033" s="69">
        <v>0.30014786999999998</v>
      </c>
      <c r="AL1033" s="69">
        <v>0</v>
      </c>
      <c r="AM1033" s="69">
        <v>0</v>
      </c>
      <c r="AN1033" s="69">
        <v>7.2086079999999997E-2</v>
      </c>
      <c r="AO1033" s="69">
        <v>8.1901741E-2</v>
      </c>
      <c r="AQ1033" s="116">
        <v>0.24543181999999999</v>
      </c>
      <c r="AR1033" s="116">
        <v>0.23015511</v>
      </c>
      <c r="AS1033" s="116">
        <v>7.8818605000000007E-3</v>
      </c>
      <c r="AT1033" s="116">
        <v>7.3948479999999999E-3</v>
      </c>
      <c r="AU1033" s="150">
        <f t="shared" si="573"/>
        <v>1.3798268098420001E-5</v>
      </c>
      <c r="AV1033" s="150">
        <f t="shared" si="574"/>
        <v>2.9148892726359003E-8</v>
      </c>
      <c r="AW1033" s="163">
        <f t="shared" si="575"/>
        <v>1.035692958529</v>
      </c>
      <c r="AX1033" s="196">
        <v>7.0615630999999998E-6</v>
      </c>
      <c r="AY1033" s="196">
        <v>2.1308491999999999E-8</v>
      </c>
      <c r="AZ1033" s="196">
        <v>5.8209182E-13</v>
      </c>
      <c r="BA1033" s="108">
        <v>0</v>
      </c>
      <c r="BB1033" s="108">
        <v>0</v>
      </c>
      <c r="BC1033" s="196">
        <v>2.3783936E-9</v>
      </c>
      <c r="BD1033" s="196">
        <v>6.7311985000000001E-6</v>
      </c>
      <c r="BE1033" s="196">
        <v>5.4238975999999999E-10</v>
      </c>
      <c r="BF1033" s="196">
        <v>7.2961676000000001E-9</v>
      </c>
      <c r="BG1033" s="108">
        <v>0</v>
      </c>
      <c r="BH1033" s="108">
        <v>0</v>
      </c>
      <c r="BI1033" s="196">
        <v>1.1358318999999999E-12</v>
      </c>
      <c r="BJ1033" s="196">
        <v>1.0475785999999999E-13</v>
      </c>
      <c r="BK1033" s="196">
        <v>2.0684779000000001E-14</v>
      </c>
      <c r="BL1033" s="196">
        <v>1.2517822000000001E-10</v>
      </c>
      <c r="BM1033" s="196">
        <v>3.0029265999999998E-9</v>
      </c>
      <c r="BN1033" s="108">
        <v>0</v>
      </c>
      <c r="BO1033" s="196">
        <v>3.9958529E-5</v>
      </c>
      <c r="BP1033" s="108">
        <v>1.0356529999999999</v>
      </c>
      <c r="BQ1033" s="108">
        <v>0</v>
      </c>
      <c r="BR1033" s="108">
        <v>0</v>
      </c>
      <c r="BS1033" s="108">
        <v>0</v>
      </c>
      <c r="BU1033" s="69">
        <v>4.8090029000000001E-4</v>
      </c>
      <c r="BV1033" s="172">
        <v>5.0301983999999997E-5</v>
      </c>
      <c r="BW1033" s="69">
        <v>2.1059153000000001E-4</v>
      </c>
      <c r="BX1033" s="172">
        <v>2.0862372999999998E-6</v>
      </c>
      <c r="BY1033" s="172">
        <v>6.8112913999999995E-5</v>
      </c>
      <c r="BZ1033" s="69">
        <v>0</v>
      </c>
      <c r="CA1033" s="69">
        <v>0</v>
      </c>
      <c r="CB1033" s="69">
        <v>0</v>
      </c>
      <c r="CC1033" s="172">
        <v>8.8731805E-7</v>
      </c>
      <c r="CD1033" s="172">
        <v>2.1106959999999999E-6</v>
      </c>
      <c r="CE1033" s="69">
        <v>0</v>
      </c>
      <c r="CF1033" s="69">
        <v>0</v>
      </c>
      <c r="CG1033" s="69">
        <v>0</v>
      </c>
      <c r="CH1033" s="172">
        <v>2.0339338000000001E-5</v>
      </c>
      <c r="CI1033" s="69">
        <v>1.2647027000000001E-4</v>
      </c>
      <c r="CJ1033" s="172">
        <v>6.7056019000000004E-15</v>
      </c>
      <c r="CK1033" s="69">
        <v>0</v>
      </c>
      <c r="CM1033" s="198">
        <v>0</v>
      </c>
      <c r="CN1033" s="198">
        <v>7.5088499000000004</v>
      </c>
      <c r="CO1033" s="198">
        <v>1.3160118E-4</v>
      </c>
      <c r="CP1033" s="198">
        <v>3.4415885E-2</v>
      </c>
      <c r="CQ1033" s="197">
        <v>5.3027733000000005E-10</v>
      </c>
      <c r="CR1033" s="197">
        <v>6.4221500999999994E-8</v>
      </c>
      <c r="CS1033" s="198">
        <v>2.8464476E-3</v>
      </c>
      <c r="CT1033" s="198">
        <v>8.7760576000000007E-2</v>
      </c>
      <c r="CU1033" s="198">
        <v>0</v>
      </c>
      <c r="CV1033" s="198">
        <v>0</v>
      </c>
      <c r="CX1033" s="166"/>
      <c r="CY1033" t="s">
        <v>2389</v>
      </c>
    </row>
    <row r="1034" spans="1:103" ht="14.4">
      <c r="B1034" s="85"/>
      <c r="C1034" s="113"/>
      <c r="D1034" s="1" t="s">
        <v>155</v>
      </c>
      <c r="E1034" s="112"/>
      <c r="Y1034" s="3"/>
      <c r="AC1034" s="142"/>
      <c r="AD1034" s="142"/>
      <c r="AE1034" s="142"/>
      <c r="AF1034" s="142"/>
      <c r="AG1034" s="142"/>
      <c r="AU1034" s="86"/>
      <c r="AV1034" s="86"/>
      <c r="AW1034" s="86"/>
      <c r="AX1034" s="3"/>
      <c r="AY1034" s="3"/>
      <c r="AZ1034" s="3"/>
      <c r="BC1034" s="3"/>
      <c r="BD1034" s="3"/>
      <c r="BE1034" s="3"/>
      <c r="BF1034" s="3"/>
      <c r="BI1034" s="3"/>
      <c r="BJ1034" s="3"/>
      <c r="BK1034" s="3"/>
      <c r="BL1034" s="3"/>
      <c r="BM1034" s="3"/>
      <c r="BO1034" s="3"/>
      <c r="BV1034" s="3"/>
      <c r="BX1034" s="3"/>
      <c r="BY1034" s="3"/>
      <c r="CC1034" s="3"/>
      <c r="CD1034" s="3"/>
      <c r="CH1034" s="3"/>
      <c r="CJ1034" s="3"/>
      <c r="CQ1034" s="3"/>
      <c r="CR1034" s="3"/>
    </row>
    <row r="1035" spans="1:103" ht="14.4">
      <c r="A1035" t="s">
        <v>1517</v>
      </c>
      <c r="B1035" s="85" t="s">
        <v>749</v>
      </c>
      <c r="C1035" s="113" t="str">
        <f t="shared" si="561"/>
        <v>A.130.07.101</v>
      </c>
      <c r="D1035" s="9" t="s">
        <v>155</v>
      </c>
      <c r="E1035" s="112" t="s">
        <v>362</v>
      </c>
      <c r="F1035" s="115" t="str">
        <f t="shared" si="562"/>
        <v>ABS (Acrylonitrile butadiene styrene)</v>
      </c>
      <c r="G1035" s="143">
        <f t="shared" ref="G1035:G1066" si="576">N1035/0.15</f>
        <v>2.6900000000000004</v>
      </c>
      <c r="I1035" s="118">
        <f t="shared" ref="I1035:I1066" si="577">K1035+L1035+M1035+N1035</f>
        <v>1.3798568451600002</v>
      </c>
      <c r="K1035" s="161">
        <f t="shared" ref="K1035:K1066" si="578">Q1035+R1035+S1035+T1035</f>
        <v>5.3752430900000002E-2</v>
      </c>
      <c r="L1035" s="161">
        <f t="shared" ref="L1035:L1066" si="579">O1035+P1035+U1035+Y1035+W1035</f>
        <v>0.92260441426000006</v>
      </c>
      <c r="M1035" s="162">
        <f t="shared" ref="M1035:M1066" si="580">V1035+X1035+Z1035+AA1035</f>
        <v>0</v>
      </c>
      <c r="N1035" s="161">
        <v>0.40350000000000003</v>
      </c>
      <c r="O1035" s="132">
        <v>4.1689440000000001E-2</v>
      </c>
      <c r="P1035" s="132">
        <v>1.3810426E-4</v>
      </c>
      <c r="Q1035" s="132">
        <v>3.8556E-2</v>
      </c>
      <c r="R1035" s="132">
        <v>5.4094900000000003E-3</v>
      </c>
      <c r="S1035" s="132">
        <v>9.3759500000000005E-4</v>
      </c>
      <c r="T1035" s="132">
        <v>8.8493458999999997E-3</v>
      </c>
      <c r="U1035" s="132">
        <v>0.10467687000000001</v>
      </c>
      <c r="V1035" s="132">
        <v>0</v>
      </c>
      <c r="W1035" s="132">
        <v>0.77610000000000001</v>
      </c>
      <c r="X1035" s="132">
        <v>0</v>
      </c>
      <c r="Y1035" s="132">
        <v>0</v>
      </c>
      <c r="Z1035" s="132">
        <v>0</v>
      </c>
      <c r="AA1035" s="132">
        <v>0</v>
      </c>
      <c r="AC1035" s="118">
        <f t="shared" si="568"/>
        <v>0.40350000000000003</v>
      </c>
      <c r="AD1035" s="118">
        <f t="shared" si="569"/>
        <v>0.20025684516</v>
      </c>
      <c r="AE1035" s="118">
        <f t="shared" si="570"/>
        <v>0.14650441425999999</v>
      </c>
      <c r="AF1035" s="118">
        <f t="shared" si="571"/>
        <v>0.92260441426000006</v>
      </c>
      <c r="AG1035" s="118">
        <f t="shared" si="572"/>
        <v>0</v>
      </c>
      <c r="AI1035" s="69">
        <v>97.198499999999996</v>
      </c>
      <c r="AJ1035" s="69">
        <v>97.198499999999996</v>
      </c>
      <c r="AK1035" s="69">
        <v>0</v>
      </c>
      <c r="AL1035" s="69">
        <v>0</v>
      </c>
      <c r="AM1035" s="69">
        <v>0</v>
      </c>
      <c r="AN1035" s="69">
        <v>0</v>
      </c>
      <c r="AO1035" s="69">
        <v>0</v>
      </c>
      <c r="AQ1035" s="116">
        <v>6.5277583E-2</v>
      </c>
      <c r="AR1035" s="116">
        <v>5.5997153000000001E-2</v>
      </c>
      <c r="AS1035" s="116">
        <v>2.3404567000000001E-3</v>
      </c>
      <c r="AT1035" s="116">
        <v>6.9399728999999999E-3</v>
      </c>
      <c r="AU1035" s="150">
        <f t="shared" si="573"/>
        <v>3.3571434590999992E-6</v>
      </c>
      <c r="AV1035" s="150">
        <f t="shared" si="574"/>
        <v>8.655535281989999E-9</v>
      </c>
      <c r="AW1035" s="163">
        <f t="shared" si="575"/>
        <v>0.97198499999999999</v>
      </c>
      <c r="AX1035" s="196">
        <v>2.4963199999999998E-6</v>
      </c>
      <c r="AY1035" s="196">
        <v>7.5319999999999992E-9</v>
      </c>
      <c r="AZ1035" s="196">
        <v>2.0578499999999999E-13</v>
      </c>
      <c r="BA1035" s="108">
        <v>0</v>
      </c>
      <c r="BB1035" s="108">
        <v>0</v>
      </c>
      <c r="BC1035" s="196">
        <v>1.0331999999999999E-9</v>
      </c>
      <c r="BD1035" s="196">
        <v>8.4197209999999996E-7</v>
      </c>
      <c r="BE1035" s="196">
        <v>2.3562000000000001E-10</v>
      </c>
      <c r="BF1035" s="196">
        <v>8.8191999999999999E-10</v>
      </c>
      <c r="BG1035" s="108">
        <v>0</v>
      </c>
      <c r="BH1035" s="108">
        <v>0</v>
      </c>
      <c r="BI1035" s="196">
        <v>5.0414894999999999E-12</v>
      </c>
      <c r="BJ1035" s="196">
        <v>6.2858626999999998E-13</v>
      </c>
      <c r="BK1035" s="196">
        <v>1.1942121999999999E-13</v>
      </c>
      <c r="BL1035" s="196">
        <v>4.3094409999999998E-10</v>
      </c>
      <c r="BM1035" s="196">
        <v>1.7387215000000001E-8</v>
      </c>
      <c r="BN1035" s="108">
        <v>0</v>
      </c>
      <c r="BO1035" s="108">
        <v>0</v>
      </c>
      <c r="BP1035" s="108">
        <v>0.97198499999999999</v>
      </c>
      <c r="BQ1035" s="108">
        <v>0</v>
      </c>
      <c r="BR1035" s="108">
        <v>0</v>
      </c>
      <c r="BS1035" s="108">
        <v>0</v>
      </c>
      <c r="BU1035" s="69">
        <v>2.407729E-4</v>
      </c>
      <c r="BV1035" s="172">
        <v>6.0802230000000002E-6</v>
      </c>
      <c r="BW1035" s="172">
        <v>7.5004337999999993E-5</v>
      </c>
      <c r="BX1035" s="172">
        <v>1.2281644E-5</v>
      </c>
      <c r="BY1035" s="172">
        <v>9.8504159000000002E-6</v>
      </c>
      <c r="BZ1035" s="69">
        <v>0</v>
      </c>
      <c r="CA1035" s="69">
        <v>0</v>
      </c>
      <c r="CB1035" s="69">
        <v>0</v>
      </c>
      <c r="CC1035" s="172">
        <v>1.8013628999999999E-6</v>
      </c>
      <c r="CD1035" s="172">
        <v>9.5082082E-6</v>
      </c>
      <c r="CE1035" s="69">
        <v>0</v>
      </c>
      <c r="CF1035" s="69">
        <v>0</v>
      </c>
      <c r="CG1035" s="69">
        <v>0</v>
      </c>
      <c r="CH1035" s="172">
        <v>7.7648752000000006E-6</v>
      </c>
      <c r="CI1035" s="69">
        <v>1.1848184E-4</v>
      </c>
      <c r="CJ1035" s="69">
        <v>0</v>
      </c>
      <c r="CK1035" s="69">
        <v>0</v>
      </c>
      <c r="CM1035" s="198">
        <v>0</v>
      </c>
      <c r="CN1035" s="198">
        <v>2.69</v>
      </c>
      <c r="CO1035" s="198">
        <v>0</v>
      </c>
      <c r="CP1035" s="198">
        <v>4.1599999999999996E-3</v>
      </c>
      <c r="CQ1035" s="197">
        <v>2.361074E-9</v>
      </c>
      <c r="CR1035" s="197">
        <v>2.9104840000000002E-7</v>
      </c>
      <c r="CS1035" s="198">
        <v>3.8912217999999998E-4</v>
      </c>
      <c r="CT1035" s="198">
        <v>0.52537117</v>
      </c>
      <c r="CU1035" s="198">
        <v>0</v>
      </c>
      <c r="CV1035" s="198">
        <v>0</v>
      </c>
      <c r="CX1035" s="166"/>
      <c r="CY1035" t="s">
        <v>2390</v>
      </c>
    </row>
    <row r="1036" spans="1:103" ht="14.4">
      <c r="A1036" t="s">
        <v>763</v>
      </c>
      <c r="B1036" s="85" t="s">
        <v>749</v>
      </c>
      <c r="C1036" s="113" t="str">
        <f t="shared" si="561"/>
        <v>A.130.07.102</v>
      </c>
      <c r="D1036" s="9" t="s">
        <v>155</v>
      </c>
      <c r="E1036" s="112" t="s">
        <v>362</v>
      </c>
      <c r="F1036" s="115" t="str">
        <f t="shared" si="562"/>
        <v>ABS 30% glass fibre</v>
      </c>
      <c r="G1036" s="143">
        <f t="shared" si="576"/>
        <v>2.3540000000000001</v>
      </c>
      <c r="I1036" s="118">
        <f t="shared" si="577"/>
        <v>1.0793147185</v>
      </c>
      <c r="K1036" s="161">
        <f t="shared" si="578"/>
        <v>4.91947415E-2</v>
      </c>
      <c r="L1036" s="161">
        <f t="shared" si="579"/>
        <v>0.67701997700000005</v>
      </c>
      <c r="M1036" s="162">
        <f t="shared" si="580"/>
        <v>0</v>
      </c>
      <c r="N1036" s="161">
        <v>0.35310000000000002</v>
      </c>
      <c r="O1036" s="132">
        <v>4.4559108E-2</v>
      </c>
      <c r="P1036" s="132">
        <v>1.5916085E-2</v>
      </c>
      <c r="Q1036" s="132">
        <v>3.8005200000000003E-2</v>
      </c>
      <c r="R1036" s="132">
        <v>3.7866430000000001E-3</v>
      </c>
      <c r="S1036" s="132">
        <v>1.2083165E-3</v>
      </c>
      <c r="T1036" s="132">
        <v>6.1945819999999997E-3</v>
      </c>
      <c r="U1036" s="132">
        <v>7.3274783999999996E-2</v>
      </c>
      <c r="V1036" s="132">
        <v>0</v>
      </c>
      <c r="W1036" s="132">
        <v>0.54327000000000003</v>
      </c>
      <c r="X1036" s="132">
        <v>0</v>
      </c>
      <c r="Y1036" s="132">
        <v>0</v>
      </c>
      <c r="Z1036" s="132">
        <v>0</v>
      </c>
      <c r="AA1036" s="132">
        <v>0</v>
      </c>
      <c r="AC1036" s="118">
        <f t="shared" si="568"/>
        <v>0.35310000000000002</v>
      </c>
      <c r="AD1036" s="118">
        <f t="shared" si="569"/>
        <v>0.18294471849999999</v>
      </c>
      <c r="AE1036" s="118">
        <f t="shared" si="570"/>
        <v>0.13374997699999999</v>
      </c>
      <c r="AF1036" s="118">
        <f t="shared" si="571"/>
        <v>0.67701997700000005</v>
      </c>
      <c r="AG1036" s="118">
        <f t="shared" si="572"/>
        <v>0</v>
      </c>
      <c r="AI1036" s="69">
        <v>77.995649999999998</v>
      </c>
      <c r="AJ1036" s="69">
        <v>77.995649999999998</v>
      </c>
      <c r="AK1036" s="69">
        <v>0</v>
      </c>
      <c r="AL1036" s="69">
        <v>0</v>
      </c>
      <c r="AM1036" s="69">
        <v>0</v>
      </c>
      <c r="AN1036" s="69">
        <v>0</v>
      </c>
      <c r="AO1036" s="69">
        <v>0</v>
      </c>
      <c r="AQ1036" s="116">
        <v>5.6136424999999997E-2</v>
      </c>
      <c r="AR1036" s="116">
        <v>4.8593617999999998E-2</v>
      </c>
      <c r="AS1036" s="116">
        <v>2.1250661000000001E-3</v>
      </c>
      <c r="AT1036" s="116">
        <v>5.4177412999999999E-3</v>
      </c>
      <c r="AU1036" s="150">
        <f t="shared" si="573"/>
        <v>2.9132864208700002E-6</v>
      </c>
      <c r="AV1036" s="150">
        <f t="shared" si="574"/>
        <v>7.8589722288440002E-9</v>
      </c>
      <c r="AW1036" s="163">
        <f t="shared" si="575"/>
        <v>0.75878730000000005</v>
      </c>
      <c r="AX1036" s="196">
        <v>2.1845119999999999E-6</v>
      </c>
      <c r="AY1036" s="196">
        <v>6.5912000000000002E-9</v>
      </c>
      <c r="AZ1036" s="196">
        <v>1.80081E-13</v>
      </c>
      <c r="BA1036" s="108">
        <v>0</v>
      </c>
      <c r="BB1036" s="108">
        <v>0</v>
      </c>
      <c r="BC1036" s="196">
        <v>2.36124E-9</v>
      </c>
      <c r="BD1036" s="196">
        <v>7.1394047000000001E-7</v>
      </c>
      <c r="BE1036" s="196">
        <v>3.9713399999999999E-10</v>
      </c>
      <c r="BF1036" s="196">
        <v>7.5468399999999996E-10</v>
      </c>
      <c r="BG1036" s="196">
        <v>1.117215E-10</v>
      </c>
      <c r="BH1036" s="108">
        <v>0</v>
      </c>
      <c r="BI1036" s="196">
        <v>3.5290426E-12</v>
      </c>
      <c r="BJ1036" s="196">
        <v>4.4001039E-13</v>
      </c>
      <c r="BK1036" s="196">
        <v>8.3594853999999997E-14</v>
      </c>
      <c r="BL1036" s="196">
        <v>3.0166087000000002E-10</v>
      </c>
      <c r="BM1036" s="196">
        <v>1.217105E-8</v>
      </c>
      <c r="BN1036" s="108">
        <v>0</v>
      </c>
      <c r="BO1036" s="108">
        <v>0</v>
      </c>
      <c r="BP1036" s="108">
        <v>0.75878730000000005</v>
      </c>
      <c r="BQ1036" s="108">
        <v>0</v>
      </c>
      <c r="BR1036" s="108">
        <v>0</v>
      </c>
      <c r="BS1036" s="108">
        <v>0</v>
      </c>
      <c r="BU1036" s="69">
        <v>2.0275128999999999E-4</v>
      </c>
      <c r="BV1036" s="172">
        <v>5.7422939000000004E-6</v>
      </c>
      <c r="BW1036" s="172">
        <v>6.5635766000000006E-5</v>
      </c>
      <c r="BX1036" s="172">
        <v>8.5972656000000004E-6</v>
      </c>
      <c r="BY1036" s="172">
        <v>7.3287179999999999E-6</v>
      </c>
      <c r="BZ1036" s="172">
        <v>1.0604106999999999E-6</v>
      </c>
      <c r="CA1036" s="172">
        <v>2.9013247999999998E-6</v>
      </c>
      <c r="CB1036" s="172">
        <v>1.6094753E-6</v>
      </c>
      <c r="CC1036" s="172">
        <v>1.2609541E-6</v>
      </c>
      <c r="CD1036" s="172">
        <v>6.6557721999999998E-6</v>
      </c>
      <c r="CE1036" s="69">
        <v>0</v>
      </c>
      <c r="CF1036" s="69">
        <v>0</v>
      </c>
      <c r="CG1036" s="69">
        <v>0</v>
      </c>
      <c r="CH1036" s="172">
        <v>7.5411808999999996E-6</v>
      </c>
      <c r="CI1036" s="172">
        <v>9.4418132000000004E-5</v>
      </c>
      <c r="CJ1036" s="69">
        <v>0</v>
      </c>
      <c r="CK1036" s="69">
        <v>0</v>
      </c>
      <c r="CM1036" s="198">
        <v>0</v>
      </c>
      <c r="CN1036" s="198">
        <v>2.3540000000000001</v>
      </c>
      <c r="CO1036" s="198">
        <v>3.0321540000000001E-2</v>
      </c>
      <c r="CP1036" s="198">
        <v>4.1720000000000004E-3</v>
      </c>
      <c r="CQ1036" s="197">
        <v>1.6527518000000001E-9</v>
      </c>
      <c r="CR1036" s="197">
        <v>2.0373388E-7</v>
      </c>
      <c r="CS1036" s="198">
        <v>2.8538552000000002E-4</v>
      </c>
      <c r="CT1036" s="198">
        <v>0.36775982000000002</v>
      </c>
      <c r="CU1036" s="197">
        <v>7.4963961000000003E-5</v>
      </c>
      <c r="CV1036" s="198">
        <v>3.7291860000000001E-4</v>
      </c>
      <c r="CX1036" s="166"/>
      <c r="CY1036" t="s">
        <v>2390</v>
      </c>
    </row>
    <row r="1037" spans="1:103" ht="14.4">
      <c r="A1037" t="s">
        <v>764</v>
      </c>
      <c r="B1037" s="85" t="s">
        <v>749</v>
      </c>
      <c r="C1037" s="113" t="str">
        <f t="shared" si="561"/>
        <v>A.130.07.103</v>
      </c>
      <c r="D1037" s="9" t="s">
        <v>155</v>
      </c>
      <c r="E1037" s="112" t="s">
        <v>362</v>
      </c>
      <c r="F1037" s="115" t="str">
        <f t="shared" si="562"/>
        <v>Ionomer</v>
      </c>
      <c r="G1037" s="143">
        <f t="shared" si="576"/>
        <v>12.015785333333334</v>
      </c>
      <c r="I1037" s="118">
        <f t="shared" si="577"/>
        <v>3.5121351775350003</v>
      </c>
      <c r="K1037" s="161">
        <f t="shared" si="578"/>
        <v>0.19375613330000002</v>
      </c>
      <c r="L1037" s="161">
        <f t="shared" si="579"/>
        <v>1.5114095974950001</v>
      </c>
      <c r="M1037" s="162">
        <f t="shared" si="580"/>
        <v>4.6016467399999997E-3</v>
      </c>
      <c r="N1037" s="161">
        <v>1.8023678000000001</v>
      </c>
      <c r="O1037" s="132">
        <v>0.54870262000000003</v>
      </c>
      <c r="P1037" s="132">
        <v>0.15493064000000001</v>
      </c>
      <c r="Q1037" s="132">
        <v>0.14210062000000001</v>
      </c>
      <c r="R1037" s="132">
        <v>4.7416292999999998E-2</v>
      </c>
      <c r="S1037" s="132">
        <v>9.149367E-4</v>
      </c>
      <c r="T1037" s="132">
        <v>3.3242836000000001E-3</v>
      </c>
      <c r="U1037" s="132">
        <v>2.7754998999999999E-2</v>
      </c>
      <c r="V1037" s="132">
        <v>7.5770763999999998E-4</v>
      </c>
      <c r="W1037" s="132">
        <v>0.78</v>
      </c>
      <c r="X1037" s="132">
        <v>3.8439390999999998E-3</v>
      </c>
      <c r="Y1037" s="164">
        <v>2.1338494999999999E-5</v>
      </c>
      <c r="Z1037" s="132">
        <v>0</v>
      </c>
      <c r="AA1037" s="132">
        <v>0</v>
      </c>
      <c r="AC1037" s="118">
        <f t="shared" si="568"/>
        <v>1.8023678000000001</v>
      </c>
      <c r="AD1037" s="118">
        <f t="shared" si="569"/>
        <v>0.92514439230000001</v>
      </c>
      <c r="AE1037" s="118">
        <f t="shared" si="570"/>
        <v>0.73138825900000004</v>
      </c>
      <c r="AF1037" s="118">
        <f t="shared" si="571"/>
        <v>1.5114095974950001</v>
      </c>
      <c r="AG1037" s="118">
        <f t="shared" si="572"/>
        <v>4.6016467399999997E-3</v>
      </c>
      <c r="AI1037" s="69">
        <v>183.80314999999999</v>
      </c>
      <c r="AJ1037" s="69">
        <v>183.08067</v>
      </c>
      <c r="AK1037" s="69">
        <v>0.47750797</v>
      </c>
      <c r="AL1037" s="69">
        <v>0</v>
      </c>
      <c r="AM1037" s="69">
        <v>0</v>
      </c>
      <c r="AN1037" s="69">
        <v>0.1146824</v>
      </c>
      <c r="AO1037" s="69">
        <v>0.13029821999999999</v>
      </c>
      <c r="AQ1037" s="116">
        <v>0.39176045999999998</v>
      </c>
      <c r="AR1037" s="116">
        <v>0.36615586</v>
      </c>
      <c r="AS1037" s="116">
        <v>1.2539323999999999E-2</v>
      </c>
      <c r="AT1037" s="116">
        <v>1.3065273000000001E-2</v>
      </c>
      <c r="AU1037" s="150">
        <f t="shared" si="573"/>
        <v>2.1951790338470003E-5</v>
      </c>
      <c r="AV1037" s="150">
        <f t="shared" si="574"/>
        <v>4.6373237428413999E-8</v>
      </c>
      <c r="AW1037" s="163">
        <f t="shared" si="575"/>
        <v>1.829870270387</v>
      </c>
      <c r="AX1037" s="196">
        <v>1.1234305000000001E-5</v>
      </c>
      <c r="AY1037" s="196">
        <v>3.3899873000000002E-8</v>
      </c>
      <c r="AZ1037" s="196">
        <v>9.2605516999999999E-13</v>
      </c>
      <c r="BA1037" s="108">
        <v>0</v>
      </c>
      <c r="BB1037" s="108">
        <v>0</v>
      </c>
      <c r="BC1037" s="196">
        <v>3.7838080000000002E-9</v>
      </c>
      <c r="BD1037" s="196">
        <v>1.0708725E-5</v>
      </c>
      <c r="BE1037" s="196">
        <v>8.6289279999999997E-10</v>
      </c>
      <c r="BF1037" s="196">
        <v>1.1607539000000001E-8</v>
      </c>
      <c r="BG1037" s="108">
        <v>0</v>
      </c>
      <c r="BH1037" s="108">
        <v>0</v>
      </c>
      <c r="BI1037" s="196">
        <v>1.8070054E-12</v>
      </c>
      <c r="BJ1037" s="196">
        <v>1.6666024E-13</v>
      </c>
      <c r="BK1037" s="196">
        <v>3.2907603999999998E-14</v>
      </c>
      <c r="BL1037" s="196">
        <v>1.9914717000000001E-10</v>
      </c>
      <c r="BM1037" s="196">
        <v>4.7773833000000001E-9</v>
      </c>
      <c r="BN1037" s="108">
        <v>0</v>
      </c>
      <c r="BO1037" s="196">
        <v>6.3570387000000002E-5</v>
      </c>
      <c r="BP1037" s="108">
        <v>1.8298067</v>
      </c>
      <c r="BQ1037" s="108">
        <v>0</v>
      </c>
      <c r="BR1037" s="108">
        <v>0</v>
      </c>
      <c r="BS1037" s="108">
        <v>0</v>
      </c>
      <c r="BU1037" s="69">
        <v>7.8711019000000004E-4</v>
      </c>
      <c r="BV1037" s="172">
        <v>8.0025883000000003E-5</v>
      </c>
      <c r="BW1037" s="69">
        <v>3.3503199000000001E-4</v>
      </c>
      <c r="BX1037" s="172">
        <v>3.3190138999999999E-6</v>
      </c>
      <c r="BY1037" s="69">
        <v>1.0836145000000001E-4</v>
      </c>
      <c r="BZ1037" s="69">
        <v>0</v>
      </c>
      <c r="CA1037" s="69">
        <v>0</v>
      </c>
      <c r="CB1037" s="69">
        <v>0</v>
      </c>
      <c r="CC1037" s="172">
        <v>1.4116424E-6</v>
      </c>
      <c r="CD1037" s="172">
        <v>3.3579254999999998E-6</v>
      </c>
      <c r="CE1037" s="69">
        <v>0</v>
      </c>
      <c r="CF1037" s="69">
        <v>0</v>
      </c>
      <c r="CG1037" s="69">
        <v>0</v>
      </c>
      <c r="CH1037" s="172">
        <v>3.2358038999999998E-5</v>
      </c>
      <c r="CI1037" s="69">
        <v>2.2324425E-4</v>
      </c>
      <c r="CJ1037" s="172">
        <v>1.0668003E-14</v>
      </c>
      <c r="CK1037" s="69">
        <v>0</v>
      </c>
      <c r="CM1037" s="198">
        <v>0</v>
      </c>
      <c r="CN1037" s="198">
        <v>11.945898</v>
      </c>
      <c r="CO1037" s="198">
        <v>2.0936551999999999E-4</v>
      </c>
      <c r="CP1037" s="198">
        <v>5.4752544E-2</v>
      </c>
      <c r="CQ1037" s="197">
        <v>8.4362302999999998E-10</v>
      </c>
      <c r="CR1037" s="197">
        <v>1.0217057E-7</v>
      </c>
      <c r="CS1037" s="198">
        <v>4.5284393999999997E-3</v>
      </c>
      <c r="CT1037" s="198">
        <v>0.1396191</v>
      </c>
      <c r="CU1037" s="198">
        <v>0</v>
      </c>
      <c r="CV1037" s="198">
        <v>0</v>
      </c>
      <c r="CX1037" s="166"/>
      <c r="CY1037" t="s">
        <v>2391</v>
      </c>
    </row>
    <row r="1038" spans="1:103" ht="14.4">
      <c r="A1038" t="s">
        <v>1758</v>
      </c>
      <c r="B1038" s="85" t="s">
        <v>749</v>
      </c>
      <c r="C1038" s="113" t="str">
        <f t="shared" si="561"/>
        <v>A.130.07.104</v>
      </c>
      <c r="D1038" s="9" t="s">
        <v>155</v>
      </c>
      <c r="E1038" s="112" t="s">
        <v>362</v>
      </c>
      <c r="F1038" s="115" t="str">
        <f t="shared" si="562"/>
        <v>PA 6 (Nylon 6  Polyamide 6)</v>
      </c>
      <c r="G1038" s="143">
        <f t="shared" si="576"/>
        <v>4.5200000000000005</v>
      </c>
      <c r="I1038" s="118">
        <f t="shared" si="577"/>
        <v>1.4471235200349999</v>
      </c>
      <c r="K1038" s="161">
        <f t="shared" si="578"/>
        <v>3.933222586E-2</v>
      </c>
      <c r="L1038" s="161">
        <f t="shared" si="579"/>
        <v>0.72979129417499999</v>
      </c>
      <c r="M1038" s="162">
        <f t="shared" si="580"/>
        <v>0</v>
      </c>
      <c r="N1038" s="161">
        <v>0.67800000000000005</v>
      </c>
      <c r="O1038" s="132">
        <v>2.7759555000000002E-2</v>
      </c>
      <c r="P1038" s="164">
        <v>6.4405174999999996E-5</v>
      </c>
      <c r="Q1038" s="132">
        <v>2.7050399999999999E-2</v>
      </c>
      <c r="R1038" s="132">
        <v>4.4194209999999998E-3</v>
      </c>
      <c r="S1038" s="132">
        <v>7.5757676000000004E-4</v>
      </c>
      <c r="T1038" s="132">
        <v>7.1048281000000001E-3</v>
      </c>
      <c r="U1038" s="132">
        <v>8.9667334000000001E-2</v>
      </c>
      <c r="V1038" s="132">
        <v>0</v>
      </c>
      <c r="W1038" s="132">
        <v>0.61229999999999996</v>
      </c>
      <c r="X1038" s="132">
        <v>0</v>
      </c>
      <c r="Y1038" s="132">
        <v>0</v>
      </c>
      <c r="Z1038" s="132">
        <v>0</v>
      </c>
      <c r="AA1038" s="132">
        <v>0</v>
      </c>
      <c r="AC1038" s="118">
        <f t="shared" si="568"/>
        <v>0.67800000000000005</v>
      </c>
      <c r="AD1038" s="118">
        <f t="shared" si="569"/>
        <v>0.156823520035</v>
      </c>
      <c r="AE1038" s="118">
        <f t="shared" si="570"/>
        <v>0.11749129417500001</v>
      </c>
      <c r="AF1038" s="118">
        <f t="shared" si="571"/>
        <v>0.72979129417499999</v>
      </c>
      <c r="AG1038" s="118">
        <f t="shared" si="572"/>
        <v>0</v>
      </c>
      <c r="AI1038" s="69">
        <v>101.527</v>
      </c>
      <c r="AJ1038" s="69">
        <v>96.983999999999995</v>
      </c>
      <c r="AK1038" s="69">
        <v>0</v>
      </c>
      <c r="AL1038" s="69">
        <v>0</v>
      </c>
      <c r="AM1038" s="69">
        <v>4.5430000000000001</v>
      </c>
      <c r="AN1038" s="69">
        <v>0</v>
      </c>
      <c r="AO1038" s="69">
        <v>0</v>
      </c>
      <c r="AQ1038" s="116">
        <v>9.0347198000000004E-2</v>
      </c>
      <c r="AR1038" s="116">
        <v>7.9795508000000001E-2</v>
      </c>
      <c r="AS1038" s="116">
        <v>3.6270324999999998E-3</v>
      </c>
      <c r="AT1038" s="116">
        <v>6.9246576000000001E-3</v>
      </c>
      <c r="AU1038" s="150">
        <f t="shared" si="573"/>
        <v>4.7839033698000005E-6</v>
      </c>
      <c r="AV1038" s="150">
        <f t="shared" si="574"/>
        <v>1.3413581683849999E-8</v>
      </c>
      <c r="AW1038" s="163">
        <f t="shared" si="575"/>
        <v>0.96984000000000004</v>
      </c>
      <c r="AX1038" s="196">
        <v>4.1945600000000002E-6</v>
      </c>
      <c r="AY1038" s="196">
        <v>1.2655999999999999E-8</v>
      </c>
      <c r="AZ1038" s="196">
        <v>3.4578000000000002E-13</v>
      </c>
      <c r="BA1038" s="108">
        <v>0</v>
      </c>
      <c r="BB1038" s="108">
        <v>0</v>
      </c>
      <c r="BC1038" s="196">
        <v>7.2487999999999998E-10</v>
      </c>
      <c r="BD1038" s="196">
        <v>5.7346209000000001E-7</v>
      </c>
      <c r="BE1038" s="196">
        <v>1.65308E-10</v>
      </c>
      <c r="BF1038" s="196">
        <v>5.8724000000000003E-10</v>
      </c>
      <c r="BG1038" s="108">
        <v>0</v>
      </c>
      <c r="BH1038" s="108">
        <v>0</v>
      </c>
      <c r="BI1038" s="196">
        <v>4.0476373999999996E-12</v>
      </c>
      <c r="BJ1038" s="196">
        <v>5.3843823E-13</v>
      </c>
      <c r="BK1038" s="196">
        <v>1.0182822E-13</v>
      </c>
      <c r="BL1038" s="196">
        <v>3.5982979999999997E-10</v>
      </c>
      <c r="BM1038" s="196">
        <v>1.479657E-8</v>
      </c>
      <c r="BN1038" s="108">
        <v>0</v>
      </c>
      <c r="BO1038" s="108">
        <v>0</v>
      </c>
      <c r="BP1038" s="108">
        <v>0.96984000000000004</v>
      </c>
      <c r="BQ1038" s="108">
        <v>0</v>
      </c>
      <c r="BR1038" s="108">
        <v>0</v>
      </c>
      <c r="BS1038" s="108">
        <v>0</v>
      </c>
      <c r="BU1038" s="69">
        <v>2.7891294999999997E-4</v>
      </c>
      <c r="BV1038" s="172">
        <v>4.0486100000000004E-6</v>
      </c>
      <c r="BW1038" s="69">
        <v>1.2602959E-4</v>
      </c>
      <c r="BX1038" s="172">
        <v>1.0517649E-5</v>
      </c>
      <c r="BY1038" s="172">
        <v>7.2907153000000004E-6</v>
      </c>
      <c r="BZ1038" s="69">
        <v>0</v>
      </c>
      <c r="CA1038" s="69">
        <v>0</v>
      </c>
      <c r="CB1038" s="69">
        <v>0</v>
      </c>
      <c r="CC1038" s="172">
        <v>1.4124241999999999E-6</v>
      </c>
      <c r="CD1038" s="172">
        <v>6.3768396000000002E-6</v>
      </c>
      <c r="CE1038" s="69">
        <v>0</v>
      </c>
      <c r="CF1038" s="69">
        <v>0</v>
      </c>
      <c r="CG1038" s="69">
        <v>0</v>
      </c>
      <c r="CH1038" s="172">
        <v>5.4336389E-6</v>
      </c>
      <c r="CI1038" s="69">
        <v>1.1780348E-4</v>
      </c>
      <c r="CJ1038" s="69">
        <v>0</v>
      </c>
      <c r="CK1038" s="69">
        <v>0</v>
      </c>
      <c r="CM1038" s="198">
        <v>0</v>
      </c>
      <c r="CN1038" s="198">
        <v>4.5199999999999996</v>
      </c>
      <c r="CO1038" s="198">
        <v>0</v>
      </c>
      <c r="CP1038" s="198">
        <v>2.7699999999999999E-3</v>
      </c>
      <c r="CQ1038" s="197">
        <v>1.9002577999999999E-9</v>
      </c>
      <c r="CR1038" s="197">
        <v>2.34905E-7</v>
      </c>
      <c r="CS1038" s="198">
        <v>2.7948775000000001E-4</v>
      </c>
      <c r="CT1038" s="198">
        <v>0.44982676999999999</v>
      </c>
      <c r="CU1038" s="198">
        <v>0</v>
      </c>
      <c r="CV1038" s="198">
        <v>0</v>
      </c>
      <c r="CX1038" s="166"/>
      <c r="CY1038" t="s">
        <v>2392</v>
      </c>
    </row>
    <row r="1039" spans="1:103" ht="14.4">
      <c r="A1039" t="s">
        <v>1260</v>
      </c>
      <c r="B1039" s="85" t="s">
        <v>749</v>
      </c>
      <c r="C1039" s="113" t="str">
        <f t="shared" si="561"/>
        <v>A.130.07.105</v>
      </c>
      <c r="D1039" s="9" t="s">
        <v>155</v>
      </c>
      <c r="E1039" s="112" t="s">
        <v>362</v>
      </c>
      <c r="F1039" s="115" t="str">
        <f t="shared" si="562"/>
        <v>PA 6 30% glass fibre</v>
      </c>
      <c r="G1039" s="143">
        <f t="shared" si="576"/>
        <v>3.6350000000000002</v>
      </c>
      <c r="I1039" s="118">
        <f t="shared" si="577"/>
        <v>1.1264013930000001</v>
      </c>
      <c r="K1039" s="161">
        <f t="shared" si="578"/>
        <v>3.9100598E-2</v>
      </c>
      <c r="L1039" s="161">
        <f t="shared" si="579"/>
        <v>0.54205079499999997</v>
      </c>
      <c r="M1039" s="162">
        <f t="shared" si="580"/>
        <v>0</v>
      </c>
      <c r="N1039" s="161">
        <v>0.54525000000000001</v>
      </c>
      <c r="O1039" s="132">
        <v>3.4808187999999997E-2</v>
      </c>
      <c r="P1039" s="132">
        <v>1.5864495999999999E-2</v>
      </c>
      <c r="Q1039" s="132">
        <v>2.995128E-2</v>
      </c>
      <c r="R1039" s="132">
        <v>3.0935947000000001E-3</v>
      </c>
      <c r="S1039" s="132">
        <v>1.0823037E-3</v>
      </c>
      <c r="T1039" s="132">
        <v>4.9734196E-3</v>
      </c>
      <c r="U1039" s="132">
        <v>6.2768111000000001E-2</v>
      </c>
      <c r="V1039" s="132">
        <v>0</v>
      </c>
      <c r="W1039" s="132">
        <v>0.42860999999999999</v>
      </c>
      <c r="X1039" s="132">
        <v>0</v>
      </c>
      <c r="Y1039" s="132">
        <v>0</v>
      </c>
      <c r="Z1039" s="132">
        <v>0</v>
      </c>
      <c r="AA1039" s="132">
        <v>0</v>
      </c>
      <c r="AC1039" s="118">
        <f t="shared" si="568"/>
        <v>0.54525000000000001</v>
      </c>
      <c r="AD1039" s="118">
        <f t="shared" si="569"/>
        <v>0.15254139299999997</v>
      </c>
      <c r="AE1039" s="118">
        <f t="shared" si="570"/>
        <v>0.113440795</v>
      </c>
      <c r="AF1039" s="118">
        <f t="shared" si="571"/>
        <v>0.54205079499999997</v>
      </c>
      <c r="AG1039" s="118">
        <f t="shared" si="572"/>
        <v>0</v>
      </c>
      <c r="AI1039" s="69">
        <v>81.025599999999997</v>
      </c>
      <c r="AJ1039" s="69">
        <v>77.845500000000001</v>
      </c>
      <c r="AK1039" s="69">
        <v>0</v>
      </c>
      <c r="AL1039" s="69">
        <v>0</v>
      </c>
      <c r="AM1039" s="69">
        <v>3.1800999999999999</v>
      </c>
      <c r="AN1039" s="69">
        <v>0</v>
      </c>
      <c r="AO1039" s="69">
        <v>0</v>
      </c>
      <c r="AQ1039" s="116">
        <v>7.3685156000000002E-2</v>
      </c>
      <c r="AR1039" s="116">
        <v>6.5252465999999995E-2</v>
      </c>
      <c r="AS1039" s="116">
        <v>3.0256691E-3</v>
      </c>
      <c r="AT1039" s="116">
        <v>5.4070206000000004E-3</v>
      </c>
      <c r="AU1039" s="150">
        <f t="shared" si="573"/>
        <v>3.9120183558599999E-6</v>
      </c>
      <c r="AV1039" s="150">
        <f t="shared" si="574"/>
        <v>1.1189604710114001E-8</v>
      </c>
      <c r="AW1039" s="163">
        <f t="shared" si="575"/>
        <v>0.75728580000000001</v>
      </c>
      <c r="AX1039" s="196">
        <v>3.3732799999999998E-6</v>
      </c>
      <c r="AY1039" s="196">
        <v>1.0178E-8</v>
      </c>
      <c r="AZ1039" s="196">
        <v>2.7807749999999998E-13</v>
      </c>
      <c r="BA1039" s="108">
        <v>0</v>
      </c>
      <c r="BB1039" s="108">
        <v>0</v>
      </c>
      <c r="BC1039" s="196">
        <v>2.1454160000000002E-9</v>
      </c>
      <c r="BD1039" s="196">
        <v>5.2598345999999995E-7</v>
      </c>
      <c r="BE1039" s="196">
        <v>3.4791560000000002E-10</v>
      </c>
      <c r="BF1039" s="196">
        <v>5.4840799999999995E-10</v>
      </c>
      <c r="BG1039" s="196">
        <v>1.117215E-10</v>
      </c>
      <c r="BH1039" s="108">
        <v>0</v>
      </c>
      <c r="BI1039" s="196">
        <v>2.8333461E-12</v>
      </c>
      <c r="BJ1039" s="196">
        <v>3.7690675999999998E-13</v>
      </c>
      <c r="BK1039" s="196">
        <v>7.1279753999999994E-14</v>
      </c>
      <c r="BL1039" s="196">
        <v>2.5188086000000002E-10</v>
      </c>
      <c r="BM1039" s="196">
        <v>1.0357599E-8</v>
      </c>
      <c r="BN1039" s="108">
        <v>0</v>
      </c>
      <c r="BO1039" s="108">
        <v>0</v>
      </c>
      <c r="BP1039" s="108">
        <v>0.75728580000000001</v>
      </c>
      <c r="BQ1039" s="108">
        <v>0</v>
      </c>
      <c r="BR1039" s="108">
        <v>0</v>
      </c>
      <c r="BS1039" s="108">
        <v>0</v>
      </c>
      <c r="BU1039" s="69">
        <v>2.2944932999999999E-4</v>
      </c>
      <c r="BV1039" s="172">
        <v>4.3201648999999999E-6</v>
      </c>
      <c r="BW1039" s="69">
        <v>1.0135344999999999E-4</v>
      </c>
      <c r="BX1039" s="172">
        <v>7.3624684999999999E-6</v>
      </c>
      <c r="BY1039" s="172">
        <v>5.5369275999999996E-6</v>
      </c>
      <c r="BZ1039" s="172">
        <v>1.0604106999999999E-6</v>
      </c>
      <c r="CA1039" s="172">
        <v>2.9013247999999998E-6</v>
      </c>
      <c r="CB1039" s="172">
        <v>1.6094753E-6</v>
      </c>
      <c r="CC1039" s="172">
        <v>9.8869690999999997E-7</v>
      </c>
      <c r="CD1039" s="172">
        <v>4.4638141000000003E-6</v>
      </c>
      <c r="CE1039" s="69">
        <v>0</v>
      </c>
      <c r="CF1039" s="69">
        <v>0</v>
      </c>
      <c r="CG1039" s="69">
        <v>0</v>
      </c>
      <c r="CH1039" s="172">
        <v>5.9093155000000002E-6</v>
      </c>
      <c r="CI1039" s="172">
        <v>9.3943283999999995E-5</v>
      </c>
      <c r="CJ1039" s="69">
        <v>0</v>
      </c>
      <c r="CK1039" s="69">
        <v>0</v>
      </c>
      <c r="CM1039" s="198">
        <v>0</v>
      </c>
      <c r="CN1039" s="198">
        <v>3.6349999999999998</v>
      </c>
      <c r="CO1039" s="198">
        <v>3.0321540000000001E-2</v>
      </c>
      <c r="CP1039" s="198">
        <v>3.199E-3</v>
      </c>
      <c r="CQ1039" s="197">
        <v>1.3301805E-9</v>
      </c>
      <c r="CR1039" s="197">
        <v>1.6443349999999999E-7</v>
      </c>
      <c r="CS1039" s="198">
        <v>2.0864142E-4</v>
      </c>
      <c r="CT1039" s="198">
        <v>0.31487873999999999</v>
      </c>
      <c r="CU1039" s="197">
        <v>7.4963961000000003E-5</v>
      </c>
      <c r="CV1039" s="198">
        <v>3.7291860000000001E-4</v>
      </c>
      <c r="CX1039" s="166"/>
      <c r="CY1039" t="s">
        <v>2392</v>
      </c>
    </row>
    <row r="1040" spans="1:103" ht="14.4">
      <c r="A1040" t="s">
        <v>1759</v>
      </c>
      <c r="B1040" s="85" t="s">
        <v>749</v>
      </c>
      <c r="C1040" s="113" t="str">
        <f t="shared" si="561"/>
        <v>A.130.07.106</v>
      </c>
      <c r="D1040" s="9" t="s">
        <v>155</v>
      </c>
      <c r="E1040" s="112" t="s">
        <v>362</v>
      </c>
      <c r="F1040" s="115" t="str">
        <f t="shared" si="562"/>
        <v>PA 66 (Nylon 66  Polyamide 6-6)</v>
      </c>
      <c r="G1040" s="143">
        <f t="shared" si="576"/>
        <v>6.4</v>
      </c>
      <c r="I1040" s="118">
        <f t="shared" si="577"/>
        <v>1.8265801666999999</v>
      </c>
      <c r="K1040" s="161">
        <f t="shared" si="578"/>
        <v>8.05332307E-2</v>
      </c>
      <c r="L1040" s="161">
        <f t="shared" si="579"/>
        <v>0.78604693599999997</v>
      </c>
      <c r="M1040" s="162">
        <f t="shared" si="580"/>
        <v>0</v>
      </c>
      <c r="N1040" s="161">
        <v>0.96</v>
      </c>
      <c r="O1040" s="132">
        <v>0.12927735000000001</v>
      </c>
      <c r="P1040" s="132">
        <v>1.9908531E-2</v>
      </c>
      <c r="Q1040" s="132">
        <v>1.0342799999999999E-2</v>
      </c>
      <c r="R1040" s="132">
        <v>5.9468300000000002E-2</v>
      </c>
      <c r="S1040" s="132">
        <v>4.3129369999999999E-4</v>
      </c>
      <c r="T1040" s="132">
        <v>1.0290837000000001E-2</v>
      </c>
      <c r="U1040" s="132">
        <v>2.4561054999999998E-2</v>
      </c>
      <c r="V1040" s="132">
        <v>0</v>
      </c>
      <c r="W1040" s="132">
        <v>0.61229999999999996</v>
      </c>
      <c r="X1040" s="132">
        <v>0</v>
      </c>
      <c r="Y1040" s="132">
        <v>0</v>
      </c>
      <c r="Z1040" s="132">
        <v>0</v>
      </c>
      <c r="AA1040" s="132">
        <v>0</v>
      </c>
      <c r="AC1040" s="118">
        <f t="shared" si="568"/>
        <v>0.96</v>
      </c>
      <c r="AD1040" s="118">
        <f t="shared" si="569"/>
        <v>0.25428016669999998</v>
      </c>
      <c r="AE1040" s="118">
        <f t="shared" si="570"/>
        <v>0.17374693600000002</v>
      </c>
      <c r="AF1040" s="118">
        <f t="shared" si="571"/>
        <v>0.78604693599999997</v>
      </c>
      <c r="AG1040" s="118">
        <f t="shared" si="572"/>
        <v>0</v>
      </c>
      <c r="AI1040" s="69">
        <v>146.91380000000001</v>
      </c>
      <c r="AJ1040" s="69">
        <v>145.84</v>
      </c>
      <c r="AK1040" s="69">
        <v>0</v>
      </c>
      <c r="AL1040" s="69">
        <v>0</v>
      </c>
      <c r="AM1040" s="69">
        <v>1.0738000000000001</v>
      </c>
      <c r="AN1040" s="69">
        <v>0</v>
      </c>
      <c r="AO1040" s="69">
        <v>0</v>
      </c>
      <c r="AQ1040" s="116">
        <v>0.16991145999999999</v>
      </c>
      <c r="AR1040" s="116">
        <v>0.15389127</v>
      </c>
      <c r="AS1040" s="116">
        <v>5.6072133000000003E-3</v>
      </c>
      <c r="AT1040" s="116">
        <v>1.0412975999999999E-2</v>
      </c>
      <c r="AU1040" s="150">
        <f t="shared" si="573"/>
        <v>9.2260954104E-6</v>
      </c>
      <c r="AV1040" s="150">
        <f t="shared" si="574"/>
        <v>2.0736735486400002E-8</v>
      </c>
      <c r="AW1040" s="163">
        <f t="shared" si="575"/>
        <v>1.4583999999999999</v>
      </c>
      <c r="AX1040" s="196">
        <v>5.9391999999999998E-6</v>
      </c>
      <c r="AY1040" s="196">
        <v>1.7920000000000001E-8</v>
      </c>
      <c r="AZ1040" s="196">
        <v>4.8959999999999995E-13</v>
      </c>
      <c r="BA1040" s="108">
        <v>0</v>
      </c>
      <c r="BB1040" s="108">
        <v>0</v>
      </c>
      <c r="BC1040" s="196">
        <v>3.3E-10</v>
      </c>
      <c r="BD1040" s="196">
        <v>3.280607E-6</v>
      </c>
      <c r="BE1040" s="196">
        <v>7.5400000000000006E-11</v>
      </c>
      <c r="BF1040" s="196">
        <v>2.7348000000000001E-9</v>
      </c>
      <c r="BG1040" s="108">
        <v>0</v>
      </c>
      <c r="BH1040" s="108">
        <v>0</v>
      </c>
      <c r="BI1040" s="196">
        <v>5.8624809999999996E-12</v>
      </c>
      <c r="BJ1040" s="196">
        <v>1.4771427000000001E-13</v>
      </c>
      <c r="BK1040" s="196">
        <v>3.5691130000000002E-14</v>
      </c>
      <c r="BL1040" s="196">
        <v>1.9470040000000001E-10</v>
      </c>
      <c r="BM1040" s="196">
        <v>5.7637099999999997E-9</v>
      </c>
      <c r="BN1040" s="108">
        <v>0</v>
      </c>
      <c r="BO1040" s="108">
        <v>0</v>
      </c>
      <c r="BP1040" s="108">
        <v>1.4583999999999999</v>
      </c>
      <c r="BQ1040" s="108">
        <v>0</v>
      </c>
      <c r="BR1040" s="108">
        <v>0</v>
      </c>
      <c r="BS1040" s="108">
        <v>0</v>
      </c>
      <c r="BU1040" s="69">
        <v>4.5788783000000002E-4</v>
      </c>
      <c r="BV1040" s="172">
        <v>1.8854538000000001E-5</v>
      </c>
      <c r="BW1040" s="69">
        <v>1.7844898000000001E-4</v>
      </c>
      <c r="BX1040" s="172">
        <v>2.8790396999999999E-6</v>
      </c>
      <c r="BY1040" s="172">
        <v>6.8760026000000003E-5</v>
      </c>
      <c r="BZ1040" s="69">
        <v>0</v>
      </c>
      <c r="CA1040" s="69">
        <v>0</v>
      </c>
      <c r="CB1040" s="69">
        <v>0</v>
      </c>
      <c r="CC1040" s="172">
        <v>1.0901888999999999E-6</v>
      </c>
      <c r="CD1040" s="172">
        <v>7.2576961999999998E-6</v>
      </c>
      <c r="CE1040" s="69">
        <v>0</v>
      </c>
      <c r="CF1040" s="69">
        <v>0</v>
      </c>
      <c r="CG1040" s="69">
        <v>0</v>
      </c>
      <c r="CH1040" s="172">
        <v>3.2009900000000001E-6</v>
      </c>
      <c r="CI1040" s="69">
        <v>1.7739637000000001E-4</v>
      </c>
      <c r="CJ1040" s="69">
        <v>0</v>
      </c>
      <c r="CK1040" s="69">
        <v>0</v>
      </c>
      <c r="CM1040" s="198">
        <v>0</v>
      </c>
      <c r="CN1040" s="198">
        <v>6.4</v>
      </c>
      <c r="CO1040" s="198">
        <v>8.9950299999999993E-3</v>
      </c>
      <c r="CP1040" s="198">
        <v>1.29E-2</v>
      </c>
      <c r="CQ1040" s="197">
        <v>2.6602514999999998E-9</v>
      </c>
      <c r="CR1040" s="197">
        <v>3.1716919999999998E-7</v>
      </c>
      <c r="CS1040" s="198">
        <v>2.2713332E-3</v>
      </c>
      <c r="CT1040" s="198">
        <v>0.12691379</v>
      </c>
      <c r="CU1040" s="198">
        <v>0</v>
      </c>
      <c r="CV1040" s="198">
        <v>0</v>
      </c>
      <c r="CX1040" s="166"/>
      <c r="CY1040" t="s">
        <v>2393</v>
      </c>
    </row>
    <row r="1041" spans="1:103" ht="14.4">
      <c r="A1041" t="s">
        <v>1261</v>
      </c>
      <c r="B1041" s="85" t="s">
        <v>749</v>
      </c>
      <c r="C1041" s="113" t="str">
        <f t="shared" si="561"/>
        <v>A.130.07.107</v>
      </c>
      <c r="D1041" s="9" t="s">
        <v>155</v>
      </c>
      <c r="E1041" s="112" t="s">
        <v>362</v>
      </c>
      <c r="F1041" s="115" t="str">
        <f t="shared" si="562"/>
        <v>PA 66 30% glass fibre</v>
      </c>
      <c r="G1041" s="143">
        <f t="shared" si="576"/>
        <v>4.9510000000000005</v>
      </c>
      <c r="I1041" s="118">
        <f t="shared" si="577"/>
        <v>1.39202104119</v>
      </c>
      <c r="K1041" s="161">
        <f t="shared" si="578"/>
        <v>6.7941301190000011E-2</v>
      </c>
      <c r="L1041" s="161">
        <f t="shared" si="579"/>
        <v>0.58142974000000003</v>
      </c>
      <c r="M1041" s="162">
        <f t="shared" si="580"/>
        <v>0</v>
      </c>
      <c r="N1041" s="161">
        <v>0.74265000000000003</v>
      </c>
      <c r="O1041" s="132">
        <v>0.10587064</v>
      </c>
      <c r="P1041" s="132">
        <v>2.9755383999999999E-2</v>
      </c>
      <c r="Q1041" s="132">
        <v>1.8255960000000002E-2</v>
      </c>
      <c r="R1041" s="132">
        <v>4.1627810000000001E-2</v>
      </c>
      <c r="S1041" s="132">
        <v>8.5390558999999999E-4</v>
      </c>
      <c r="T1041" s="132">
        <v>7.2036256000000002E-3</v>
      </c>
      <c r="U1041" s="132">
        <v>1.7193716000000001E-2</v>
      </c>
      <c r="V1041" s="132">
        <v>0</v>
      </c>
      <c r="W1041" s="132">
        <v>0.42860999999999999</v>
      </c>
      <c r="X1041" s="132">
        <v>0</v>
      </c>
      <c r="Y1041" s="132">
        <v>0</v>
      </c>
      <c r="Z1041" s="132">
        <v>0</v>
      </c>
      <c r="AA1041" s="132">
        <v>0</v>
      </c>
      <c r="AC1041" s="118">
        <f t="shared" si="568"/>
        <v>0.74265000000000003</v>
      </c>
      <c r="AD1041" s="118">
        <f t="shared" si="569"/>
        <v>0.22076104119000003</v>
      </c>
      <c r="AE1041" s="118">
        <f t="shared" si="570"/>
        <v>0.15281974000000001</v>
      </c>
      <c r="AF1041" s="118">
        <f t="shared" si="571"/>
        <v>0.58142974000000003</v>
      </c>
      <c r="AG1041" s="118">
        <f t="shared" si="572"/>
        <v>0</v>
      </c>
      <c r="AI1041" s="69">
        <v>112.79636000000001</v>
      </c>
      <c r="AJ1041" s="69">
        <v>112.04470000000001</v>
      </c>
      <c r="AK1041" s="69">
        <v>0</v>
      </c>
      <c r="AL1041" s="69">
        <v>0</v>
      </c>
      <c r="AM1041" s="69">
        <v>0.75165999999999999</v>
      </c>
      <c r="AN1041" s="69">
        <v>0</v>
      </c>
      <c r="AO1041" s="69">
        <v>0</v>
      </c>
      <c r="AQ1041" s="116">
        <v>0.12938014</v>
      </c>
      <c r="AR1041" s="116">
        <v>0.1171195</v>
      </c>
      <c r="AS1041" s="116">
        <v>4.4117957000000003E-3</v>
      </c>
      <c r="AT1041" s="116">
        <v>7.8488434999999992E-3</v>
      </c>
      <c r="AU1041" s="150">
        <f t="shared" si="573"/>
        <v>7.0215527872800001E-6</v>
      </c>
      <c r="AV1041" s="150">
        <f t="shared" si="574"/>
        <v>1.6315812371981005E-8</v>
      </c>
      <c r="AW1041" s="163">
        <f t="shared" si="575"/>
        <v>1.0992778000000001</v>
      </c>
      <c r="AX1041" s="196">
        <v>4.5945279999999997E-6</v>
      </c>
      <c r="AY1041" s="196">
        <v>1.3862800000000001E-8</v>
      </c>
      <c r="AZ1041" s="196">
        <v>3.7875149999999998E-13</v>
      </c>
      <c r="BA1041" s="108">
        <v>0</v>
      </c>
      <c r="BB1041" s="108">
        <v>0</v>
      </c>
      <c r="BC1041" s="196">
        <v>1.8690000000000001E-9</v>
      </c>
      <c r="BD1041" s="196">
        <v>2.4209849000000001E-6</v>
      </c>
      <c r="BE1041" s="196">
        <v>2.8497999999999998E-10</v>
      </c>
      <c r="BF1041" s="196">
        <v>2.0516999999999999E-9</v>
      </c>
      <c r="BG1041" s="196">
        <v>1.117215E-10</v>
      </c>
      <c r="BH1041" s="108">
        <v>0</v>
      </c>
      <c r="BI1041" s="196">
        <v>4.1037367000000002E-12</v>
      </c>
      <c r="BJ1041" s="196">
        <v>1.0339999E-13</v>
      </c>
      <c r="BK1041" s="196">
        <v>2.4983791E-14</v>
      </c>
      <c r="BL1041" s="196">
        <v>1.3629028000000001E-10</v>
      </c>
      <c r="BM1041" s="196">
        <v>4.034597E-9</v>
      </c>
      <c r="BN1041" s="108">
        <v>0</v>
      </c>
      <c r="BO1041" s="108">
        <v>0</v>
      </c>
      <c r="BP1041" s="108">
        <v>1.0992778000000001</v>
      </c>
      <c r="BQ1041" s="108">
        <v>0</v>
      </c>
      <c r="BR1041" s="108">
        <v>0</v>
      </c>
      <c r="BS1041" s="108">
        <v>0</v>
      </c>
      <c r="BU1041" s="69">
        <v>3.5473174999999999E-4</v>
      </c>
      <c r="BV1041" s="172">
        <v>1.4684313999999999E-5</v>
      </c>
      <c r="BW1041" s="69">
        <v>1.3804702E-4</v>
      </c>
      <c r="BX1041" s="172">
        <v>2.0154422999999999E-6</v>
      </c>
      <c r="BY1041" s="172">
        <v>4.8565444999999997E-5</v>
      </c>
      <c r="BZ1041" s="172">
        <v>1.0604106999999999E-6</v>
      </c>
      <c r="CA1041" s="172">
        <v>2.9013247999999998E-6</v>
      </c>
      <c r="CB1041" s="172">
        <v>1.6094753E-6</v>
      </c>
      <c r="CC1041" s="172">
        <v>7.6313225999999997E-7</v>
      </c>
      <c r="CD1041" s="172">
        <v>5.0804136999999998E-6</v>
      </c>
      <c r="CE1041" s="69">
        <v>0</v>
      </c>
      <c r="CF1041" s="69">
        <v>0</v>
      </c>
      <c r="CG1041" s="69">
        <v>0</v>
      </c>
      <c r="CH1041" s="172">
        <v>4.3464611999999997E-6</v>
      </c>
      <c r="CI1041" s="69">
        <v>1.3565830999999999E-4</v>
      </c>
      <c r="CJ1041" s="69">
        <v>0</v>
      </c>
      <c r="CK1041" s="69">
        <v>0</v>
      </c>
      <c r="CM1041" s="198">
        <v>0</v>
      </c>
      <c r="CN1041" s="198">
        <v>4.9509999999999996</v>
      </c>
      <c r="CO1041" s="198">
        <v>3.6618061E-2</v>
      </c>
      <c r="CP1041" s="198">
        <v>1.0290000000000001E-2</v>
      </c>
      <c r="CQ1041" s="197">
        <v>1.8621761000000001E-9</v>
      </c>
      <c r="CR1041" s="197">
        <v>2.2201844E-7</v>
      </c>
      <c r="CS1041" s="198">
        <v>1.6029332E-3</v>
      </c>
      <c r="CT1041" s="198">
        <v>8.8839650000000006E-2</v>
      </c>
      <c r="CU1041" s="197">
        <v>7.4963961000000003E-5</v>
      </c>
      <c r="CV1041" s="198">
        <v>3.7291860000000001E-4</v>
      </c>
      <c r="CX1041" s="166"/>
      <c r="CY1041" t="s">
        <v>2394</v>
      </c>
    </row>
    <row r="1042" spans="1:103" ht="14.4">
      <c r="A1042" t="s">
        <v>765</v>
      </c>
      <c r="B1042" s="85" t="s">
        <v>749</v>
      </c>
      <c r="C1042" s="113" t="str">
        <f t="shared" si="561"/>
        <v>A.130.07.108</v>
      </c>
      <c r="D1042" s="9" t="s">
        <v>155</v>
      </c>
      <c r="E1042" s="112" t="s">
        <v>362</v>
      </c>
      <c r="F1042" s="115" t="str">
        <f t="shared" si="562"/>
        <v>PB-1 (Polybutylene)</v>
      </c>
      <c r="G1042" s="143">
        <f t="shared" si="576"/>
        <v>1.92</v>
      </c>
      <c r="I1042" s="118">
        <f t="shared" si="577"/>
        <v>1.20927091678</v>
      </c>
      <c r="K1042" s="161">
        <f t="shared" si="578"/>
        <v>7.477264077000001E-2</v>
      </c>
      <c r="L1042" s="161">
        <f t="shared" si="579"/>
        <v>0.82730807601</v>
      </c>
      <c r="M1042" s="162">
        <f t="shared" si="580"/>
        <v>1.9190200000000001E-2</v>
      </c>
      <c r="N1042" s="161">
        <v>0.28799999999999998</v>
      </c>
      <c r="O1042" s="132">
        <v>3.8249999999999999E-2</v>
      </c>
      <c r="P1042" s="132">
        <v>9.6852310999999999E-4</v>
      </c>
      <c r="Q1042" s="132">
        <v>6.7320000000000005E-2</v>
      </c>
      <c r="R1042" s="132">
        <v>5.7743999999999998E-3</v>
      </c>
      <c r="S1042" s="132">
        <v>2.5727607000000001E-4</v>
      </c>
      <c r="T1042" s="132">
        <v>1.4209647000000001E-3</v>
      </c>
      <c r="U1042" s="132">
        <v>8.0895528999999997E-3</v>
      </c>
      <c r="V1042" s="132">
        <v>0</v>
      </c>
      <c r="W1042" s="132">
        <v>0.78</v>
      </c>
      <c r="X1042" s="132">
        <v>0</v>
      </c>
      <c r="Y1042" s="132">
        <v>0</v>
      </c>
      <c r="Z1042" s="132">
        <v>1.9190200000000001E-2</v>
      </c>
      <c r="AA1042" s="132">
        <v>0</v>
      </c>
      <c r="AC1042" s="118">
        <f t="shared" si="568"/>
        <v>0.28799999999999998</v>
      </c>
      <c r="AD1042" s="118">
        <f t="shared" si="569"/>
        <v>0.12208071678000001</v>
      </c>
      <c r="AE1042" s="118">
        <f t="shared" si="570"/>
        <v>6.6498276009999996E-2</v>
      </c>
      <c r="AF1042" s="118">
        <f t="shared" si="571"/>
        <v>0.82730807601</v>
      </c>
      <c r="AG1042" s="118">
        <f t="shared" si="572"/>
        <v>0</v>
      </c>
      <c r="AI1042" s="69">
        <v>82.925799999999995</v>
      </c>
      <c r="AJ1042" s="69">
        <v>81.733999999999995</v>
      </c>
      <c r="AK1042" s="69">
        <v>0</v>
      </c>
      <c r="AL1042" s="69">
        <v>0</v>
      </c>
      <c r="AM1042" s="69">
        <v>1.1918</v>
      </c>
      <c r="AN1042" s="69">
        <v>0</v>
      </c>
      <c r="AO1042" s="69">
        <v>0</v>
      </c>
      <c r="AQ1042" s="116">
        <v>3.8687603000000001E-2</v>
      </c>
      <c r="AR1042" s="116">
        <v>3.1286608E-2</v>
      </c>
      <c r="AS1042" s="116">
        <v>1.5651873999999999E-3</v>
      </c>
      <c r="AT1042" s="116">
        <v>5.8358076000000004E-3</v>
      </c>
      <c r="AU1042" s="150">
        <f t="shared" si="573"/>
        <v>1.8756959297599999E-6</v>
      </c>
      <c r="AV1042" s="150">
        <f t="shared" si="574"/>
        <v>5.7884150853919997E-9</v>
      </c>
      <c r="AW1042" s="163">
        <f t="shared" si="575"/>
        <v>0.81733999999999996</v>
      </c>
      <c r="AX1042" s="196">
        <v>1.78176E-6</v>
      </c>
      <c r="AY1042" s="196">
        <v>5.3759999999999996E-9</v>
      </c>
      <c r="AZ1042" s="196">
        <v>1.4688E-13</v>
      </c>
      <c r="BA1042" s="108">
        <v>0</v>
      </c>
      <c r="BB1042" s="108">
        <v>0</v>
      </c>
      <c r="BC1042" s="196">
        <v>1.804E-9</v>
      </c>
      <c r="BD1042" s="196">
        <v>9.0576000000000003E-8</v>
      </c>
      <c r="BE1042" s="196">
        <v>4.114E-10</v>
      </c>
      <c r="BF1042" s="108">
        <v>0</v>
      </c>
      <c r="BG1042" s="108">
        <v>0</v>
      </c>
      <c r="BH1042" s="108">
        <v>0</v>
      </c>
      <c r="BI1042" s="196">
        <v>8.0955223000000003E-13</v>
      </c>
      <c r="BJ1042" s="196">
        <v>4.8610711999999999E-14</v>
      </c>
      <c r="BK1042" s="196">
        <v>1.004245E-14</v>
      </c>
      <c r="BL1042" s="196">
        <v>6.111576E-11</v>
      </c>
      <c r="BM1042" s="196">
        <v>1.494814E-9</v>
      </c>
      <c r="BN1042" s="108">
        <v>0</v>
      </c>
      <c r="BO1042" s="108">
        <v>0</v>
      </c>
      <c r="BP1042" s="108">
        <v>0.81733999999999996</v>
      </c>
      <c r="BQ1042" s="108">
        <v>0</v>
      </c>
      <c r="BR1042" s="108">
        <v>0</v>
      </c>
      <c r="BS1042" s="108">
        <v>0</v>
      </c>
      <c r="BU1042" s="69">
        <v>1.7322153000000001E-4</v>
      </c>
      <c r="BV1042" s="69">
        <v>0</v>
      </c>
      <c r="BW1042" s="172">
        <v>5.3534695000000001E-5</v>
      </c>
      <c r="BX1042" s="172">
        <v>9.7992347999999997E-7</v>
      </c>
      <c r="BY1042" s="172">
        <v>5.1685509000000001E-6</v>
      </c>
      <c r="BZ1042" s="69">
        <v>0</v>
      </c>
      <c r="CA1042" s="69">
        <v>0</v>
      </c>
      <c r="CB1042" s="69">
        <v>0</v>
      </c>
      <c r="CC1042" s="172">
        <v>4.1862504999999997E-7</v>
      </c>
      <c r="CD1042" s="172">
        <v>1.1856483E-6</v>
      </c>
      <c r="CE1042" s="69">
        <v>0</v>
      </c>
      <c r="CF1042" s="69">
        <v>0</v>
      </c>
      <c r="CG1042" s="69">
        <v>0</v>
      </c>
      <c r="CH1042" s="172">
        <v>1.2868584E-5</v>
      </c>
      <c r="CI1042" s="172">
        <v>9.9065508000000004E-5</v>
      </c>
      <c r="CJ1042" s="69">
        <v>0</v>
      </c>
      <c r="CK1042" s="69">
        <v>0</v>
      </c>
      <c r="CM1042" s="198">
        <v>0</v>
      </c>
      <c r="CN1042" s="198">
        <v>1.92</v>
      </c>
      <c r="CO1042" s="198">
        <v>0</v>
      </c>
      <c r="CP1042" s="198">
        <v>0</v>
      </c>
      <c r="CQ1042" s="197">
        <v>3.7300623999999999E-10</v>
      </c>
      <c r="CR1042" s="197">
        <v>4.482465E-8</v>
      </c>
      <c r="CS1042" s="198">
        <v>1.44E-4</v>
      </c>
      <c r="CT1042" s="198">
        <v>4.0932872000000002E-2</v>
      </c>
      <c r="CU1042" s="198">
        <v>0</v>
      </c>
      <c r="CV1042" s="198">
        <v>0</v>
      </c>
      <c r="CX1042" s="166"/>
      <c r="CY1042" t="s">
        <v>2395</v>
      </c>
    </row>
    <row r="1043" spans="1:103" ht="14.4">
      <c r="A1043" t="s">
        <v>766</v>
      </c>
      <c r="B1043" s="85" t="s">
        <v>749</v>
      </c>
      <c r="C1043" s="113" t="str">
        <f t="shared" si="561"/>
        <v>A.130.07.109</v>
      </c>
      <c r="D1043" s="9" t="s">
        <v>155</v>
      </c>
      <c r="E1043" s="112" t="s">
        <v>362</v>
      </c>
      <c r="F1043" s="115" t="str">
        <f t="shared" si="562"/>
        <v>PC (Polycarbonate)</v>
      </c>
      <c r="G1043" s="143">
        <f t="shared" si="576"/>
        <v>3.4000000000000004</v>
      </c>
      <c r="I1043" s="118">
        <f t="shared" si="577"/>
        <v>1.4404420304978436</v>
      </c>
      <c r="K1043" s="161">
        <f t="shared" si="578"/>
        <v>0.14355269600000001</v>
      </c>
      <c r="L1043" s="161">
        <f t="shared" si="579"/>
        <v>0.7868893344978436</v>
      </c>
      <c r="M1043" s="162">
        <f t="shared" si="580"/>
        <v>0</v>
      </c>
      <c r="N1043" s="161">
        <v>0.51</v>
      </c>
      <c r="O1043" s="132">
        <v>5.3715239999999997E-2</v>
      </c>
      <c r="P1043" s="132">
        <v>3.8740925000000002E-3</v>
      </c>
      <c r="Q1043" s="132">
        <v>7.5502440000000002E-3</v>
      </c>
      <c r="R1043" s="132">
        <v>4.0460900000000001E-2</v>
      </c>
      <c r="S1043" s="132">
        <v>8.2883397999999997E-2</v>
      </c>
      <c r="T1043" s="132">
        <v>1.2658154E-2</v>
      </c>
      <c r="U1043" s="164">
        <v>1.9978437000000001E-9</v>
      </c>
      <c r="V1043" s="132">
        <v>0</v>
      </c>
      <c r="W1043" s="132">
        <v>0.72929999999999995</v>
      </c>
      <c r="X1043" s="132">
        <v>0</v>
      </c>
      <c r="Y1043" s="132">
        <v>0</v>
      </c>
      <c r="Z1043" s="132">
        <v>0</v>
      </c>
      <c r="AA1043" s="132">
        <v>0</v>
      </c>
      <c r="AC1043" s="118">
        <f t="shared" si="568"/>
        <v>0.51</v>
      </c>
      <c r="AD1043" s="118">
        <f t="shared" si="569"/>
        <v>0.20114203049784371</v>
      </c>
      <c r="AE1043" s="118">
        <f t="shared" si="570"/>
        <v>5.7589334497843703E-2</v>
      </c>
      <c r="AF1043" s="118">
        <f t="shared" si="571"/>
        <v>0.7868893344978436</v>
      </c>
      <c r="AG1043" s="118">
        <f t="shared" si="572"/>
        <v>0</v>
      </c>
      <c r="AI1043" s="69">
        <v>110.4868</v>
      </c>
      <c r="AJ1043" s="69">
        <v>104.28</v>
      </c>
      <c r="AK1043" s="69">
        <v>0</v>
      </c>
      <c r="AL1043" s="69">
        <v>0</v>
      </c>
      <c r="AM1043" s="69">
        <v>6.2068000000000003</v>
      </c>
      <c r="AN1043" s="69">
        <v>0</v>
      </c>
      <c r="AO1043" s="69">
        <v>0</v>
      </c>
      <c r="AQ1043" s="116">
        <v>9.0041447999999996E-2</v>
      </c>
      <c r="AR1043" s="116">
        <v>7.9697456E-2</v>
      </c>
      <c r="AS1043" s="116">
        <v>2.8983996000000001E-3</v>
      </c>
      <c r="AT1043" s="116">
        <v>7.445592E-3</v>
      </c>
      <c r="AU1043" s="150">
        <f t="shared" si="573"/>
        <v>4.7780249433000006E-6</v>
      </c>
      <c r="AV1043" s="150">
        <f t="shared" si="574"/>
        <v>1.0718933273270001E-8</v>
      </c>
      <c r="AW1043" s="163">
        <f t="shared" si="575"/>
        <v>1.0427999999999999</v>
      </c>
      <c r="AX1043" s="196">
        <v>3.1551999999999999E-6</v>
      </c>
      <c r="AY1043" s="196">
        <v>9.5200000000000002E-9</v>
      </c>
      <c r="AZ1043" s="196">
        <v>2.6010000000000002E-13</v>
      </c>
      <c r="BA1043" s="108">
        <v>0</v>
      </c>
      <c r="BB1043" s="108">
        <v>0</v>
      </c>
      <c r="BC1043" s="196">
        <v>2.4090000000000002E-10</v>
      </c>
      <c r="BD1043" s="196">
        <v>1.610181E-6</v>
      </c>
      <c r="BE1043" s="196">
        <v>5.5042000000000002E-11</v>
      </c>
      <c r="BF1043" s="196">
        <v>1.1363200000000001E-9</v>
      </c>
      <c r="BG1043" s="108">
        <v>0</v>
      </c>
      <c r="BH1043" s="108">
        <v>0</v>
      </c>
      <c r="BI1043" s="196">
        <v>7.2304138000000003E-12</v>
      </c>
      <c r="BJ1043" s="196">
        <v>6.6421100000000002E-15</v>
      </c>
      <c r="BK1043" s="196">
        <v>7.4117359999999999E-14</v>
      </c>
      <c r="BL1043" s="196">
        <v>9.8079983000000003E-9</v>
      </c>
      <c r="BM1043" s="196">
        <v>2.5950450000000001E-9</v>
      </c>
      <c r="BN1043" s="108">
        <v>0</v>
      </c>
      <c r="BO1043" s="108">
        <v>0</v>
      </c>
      <c r="BP1043" s="108">
        <v>1.0427999999999999</v>
      </c>
      <c r="BQ1043" s="108">
        <v>0</v>
      </c>
      <c r="BR1043" s="108">
        <v>0</v>
      </c>
      <c r="BS1043" s="108">
        <v>0</v>
      </c>
      <c r="BU1043" s="69">
        <v>3.9418431999999997E-4</v>
      </c>
      <c r="BV1043" s="172">
        <v>7.8341334000000001E-6</v>
      </c>
      <c r="BW1043" s="172">
        <v>9.4801021999999996E-5</v>
      </c>
      <c r="BX1043" s="172">
        <v>5.6859369000000002E-9</v>
      </c>
      <c r="BY1043" s="172">
        <v>4.2668993999999998E-5</v>
      </c>
      <c r="BZ1043" s="69">
        <v>0</v>
      </c>
      <c r="CA1043" s="69">
        <v>0</v>
      </c>
      <c r="CB1043" s="69">
        <v>0</v>
      </c>
      <c r="CC1043" s="69">
        <v>1.1183501E-4</v>
      </c>
      <c r="CD1043" s="172">
        <v>8.3759743999999994E-6</v>
      </c>
      <c r="CE1043" s="69">
        <v>0</v>
      </c>
      <c r="CF1043" s="69">
        <v>0</v>
      </c>
      <c r="CG1043" s="69">
        <v>0</v>
      </c>
      <c r="CH1043" s="172">
        <v>1.9518085E-6</v>
      </c>
      <c r="CI1043" s="69">
        <v>1.267117E-4</v>
      </c>
      <c r="CJ1043" s="69">
        <v>0</v>
      </c>
      <c r="CK1043" s="69">
        <v>0</v>
      </c>
      <c r="CM1043" s="198">
        <v>0</v>
      </c>
      <c r="CN1043" s="198">
        <v>3.4</v>
      </c>
      <c r="CO1043" s="198">
        <v>6.5663719000000004E-3</v>
      </c>
      <c r="CP1043" s="198">
        <v>5.3600000000000002E-3</v>
      </c>
      <c r="CQ1043" s="197">
        <v>4.0139480000000004E-9</v>
      </c>
      <c r="CR1043" s="197">
        <v>3.8351550000000002E-7</v>
      </c>
      <c r="CS1043" s="198">
        <v>1.3365555000000001E-3</v>
      </c>
      <c r="CT1043" s="198">
        <v>7.9681600000000002E-3</v>
      </c>
      <c r="CU1043" s="198">
        <v>0</v>
      </c>
      <c r="CV1043" s="198">
        <v>0</v>
      </c>
      <c r="CX1043" s="166"/>
      <c r="CY1043" t="s">
        <v>2396</v>
      </c>
    </row>
    <row r="1044" spans="1:103" ht="14.4">
      <c r="A1044" t="s">
        <v>767</v>
      </c>
      <c r="B1044" s="85" t="s">
        <v>749</v>
      </c>
      <c r="C1044" s="113" t="str">
        <f t="shared" si="561"/>
        <v>A.130.07.110</v>
      </c>
      <c r="D1044" s="9" t="s">
        <v>155</v>
      </c>
      <c r="E1044" s="112" t="s">
        <v>362</v>
      </c>
      <c r="F1044" s="115" t="str">
        <f t="shared" si="562"/>
        <v>PC 30% glass fibre</v>
      </c>
      <c r="G1044" s="143">
        <f t="shared" si="576"/>
        <v>2.851</v>
      </c>
      <c r="I1044" s="118">
        <f t="shared" si="577"/>
        <v>1.1217243517776998</v>
      </c>
      <c r="K1044" s="161">
        <f t="shared" si="578"/>
        <v>0.11205492789999999</v>
      </c>
      <c r="L1044" s="161">
        <f t="shared" si="579"/>
        <v>0.5820194238777</v>
      </c>
      <c r="M1044" s="162">
        <f t="shared" si="580"/>
        <v>0</v>
      </c>
      <c r="N1044" s="161">
        <v>0.42764999999999997</v>
      </c>
      <c r="O1044" s="132">
        <v>5.2977167999999998E-2</v>
      </c>
      <c r="P1044" s="132">
        <v>1.8531276999999999E-2</v>
      </c>
      <c r="Q1044" s="132">
        <v>1.6301171E-2</v>
      </c>
      <c r="R1044" s="132">
        <v>2.8322630000000001E-2</v>
      </c>
      <c r="S1044" s="132">
        <v>5.8570378999999999E-2</v>
      </c>
      <c r="T1044" s="132">
        <v>8.8607479000000003E-3</v>
      </c>
      <c r="U1044" s="164">
        <v>9.7887770000000006E-7</v>
      </c>
      <c r="V1044" s="132">
        <v>0</v>
      </c>
      <c r="W1044" s="132">
        <v>0.51051000000000002</v>
      </c>
      <c r="X1044" s="132">
        <v>0</v>
      </c>
      <c r="Y1044" s="132">
        <v>0</v>
      </c>
      <c r="Z1044" s="132">
        <v>0</v>
      </c>
      <c r="AA1044" s="132">
        <v>0</v>
      </c>
      <c r="AC1044" s="118">
        <f t="shared" si="568"/>
        <v>0.42764999999999997</v>
      </c>
      <c r="AD1044" s="118">
        <f t="shared" si="569"/>
        <v>0.1835643517777</v>
      </c>
      <c r="AE1044" s="118">
        <f t="shared" si="570"/>
        <v>7.1509423877699999E-2</v>
      </c>
      <c r="AF1044" s="118">
        <f t="shared" si="571"/>
        <v>0.5820194238777</v>
      </c>
      <c r="AG1044" s="118">
        <f t="shared" si="572"/>
        <v>0</v>
      </c>
      <c r="AI1044" s="69">
        <v>87.297460000000001</v>
      </c>
      <c r="AJ1044" s="69">
        <v>82.952699999999993</v>
      </c>
      <c r="AK1044" s="69">
        <v>0</v>
      </c>
      <c r="AL1044" s="69">
        <v>0</v>
      </c>
      <c r="AM1044" s="69">
        <v>4.34476</v>
      </c>
      <c r="AN1044" s="69">
        <v>0</v>
      </c>
      <c r="AO1044" s="69">
        <v>0</v>
      </c>
      <c r="AQ1044" s="116">
        <v>7.3471129999999996E-2</v>
      </c>
      <c r="AR1044" s="116">
        <v>6.5183829999999998E-2</v>
      </c>
      <c r="AS1044" s="116">
        <v>2.5156261E-3</v>
      </c>
      <c r="AT1044" s="116">
        <v>5.7716746999999999E-3</v>
      </c>
      <c r="AU1044" s="150">
        <f t="shared" si="573"/>
        <v>3.9079034603000002E-6</v>
      </c>
      <c r="AV1044" s="150">
        <f t="shared" si="574"/>
        <v>9.3033508228290004E-9</v>
      </c>
      <c r="AW1044" s="163">
        <f t="shared" si="575"/>
        <v>0.80835780000000002</v>
      </c>
      <c r="AX1044" s="196">
        <v>2.6457279999999999E-6</v>
      </c>
      <c r="AY1044" s="196">
        <v>7.9828000000000002E-9</v>
      </c>
      <c r="AZ1044" s="196">
        <v>2.1810150000000001E-13</v>
      </c>
      <c r="BA1044" s="108">
        <v>0</v>
      </c>
      <c r="BB1044" s="108">
        <v>0</v>
      </c>
      <c r="BC1044" s="196">
        <v>1.80663E-9</v>
      </c>
      <c r="BD1044" s="196">
        <v>1.2516867000000001E-6</v>
      </c>
      <c r="BE1044" s="196">
        <v>2.7072940000000002E-10</v>
      </c>
      <c r="BF1044" s="196">
        <v>9.3276400000000003E-10</v>
      </c>
      <c r="BG1044" s="196">
        <v>1.117215E-10</v>
      </c>
      <c r="BH1044" s="108">
        <v>0</v>
      </c>
      <c r="BI1044" s="196">
        <v>5.0612897000000004E-12</v>
      </c>
      <c r="BJ1044" s="196">
        <v>4.6494769999999997E-15</v>
      </c>
      <c r="BK1044" s="196">
        <v>5.1882152E-14</v>
      </c>
      <c r="BL1044" s="196">
        <v>6.8655988000000004E-9</v>
      </c>
      <c r="BM1044" s="196">
        <v>1.8165315E-9</v>
      </c>
      <c r="BN1044" s="108">
        <v>0</v>
      </c>
      <c r="BO1044" s="108">
        <v>0</v>
      </c>
      <c r="BP1044" s="108">
        <v>0.80835780000000002</v>
      </c>
      <c r="BQ1044" s="108">
        <v>0</v>
      </c>
      <c r="BR1044" s="108">
        <v>0</v>
      </c>
      <c r="BS1044" s="108">
        <v>0</v>
      </c>
      <c r="BU1044" s="69">
        <v>3.1013929E-4</v>
      </c>
      <c r="BV1044" s="172">
        <v>6.9700312999999998E-6</v>
      </c>
      <c r="BW1044" s="172">
        <v>7.9493445000000003E-5</v>
      </c>
      <c r="BX1044" s="172">
        <v>4.0946546000000003E-9</v>
      </c>
      <c r="BY1044" s="172">
        <v>3.0301723000000001E-5</v>
      </c>
      <c r="BZ1044" s="172">
        <v>1.0604106999999999E-6</v>
      </c>
      <c r="CA1044" s="172">
        <v>2.9013247999999998E-6</v>
      </c>
      <c r="CB1044" s="172">
        <v>1.6094753E-6</v>
      </c>
      <c r="CC1044" s="172">
        <v>7.8284508000000001E-5</v>
      </c>
      <c r="CD1044" s="172">
        <v>5.8632085E-6</v>
      </c>
      <c r="CE1044" s="69">
        <v>0</v>
      </c>
      <c r="CF1044" s="69">
        <v>0</v>
      </c>
      <c r="CG1044" s="69">
        <v>0</v>
      </c>
      <c r="CH1044" s="172">
        <v>3.4720341999999999E-6</v>
      </c>
      <c r="CI1044" s="69">
        <v>1.0017903000000001E-4</v>
      </c>
      <c r="CJ1044" s="69">
        <v>0</v>
      </c>
      <c r="CK1044" s="69">
        <v>0</v>
      </c>
      <c r="CM1044" s="198">
        <v>0</v>
      </c>
      <c r="CN1044" s="198">
        <v>2.851</v>
      </c>
      <c r="CO1044" s="198">
        <v>3.4917999999999998E-2</v>
      </c>
      <c r="CP1044" s="198">
        <v>5.012E-3</v>
      </c>
      <c r="CQ1044" s="197">
        <v>2.8097635999999999E-9</v>
      </c>
      <c r="CR1044" s="197">
        <v>2.6846085000000002E-7</v>
      </c>
      <c r="CS1044" s="198">
        <v>9.4858884E-4</v>
      </c>
      <c r="CT1044" s="198">
        <v>5.5777120000000003E-3</v>
      </c>
      <c r="CU1044" s="197">
        <v>7.4963961000000003E-5</v>
      </c>
      <c r="CV1044" s="198">
        <v>3.7291860000000001E-4</v>
      </c>
      <c r="CX1044" s="166"/>
      <c r="CY1044" t="s">
        <v>2396</v>
      </c>
    </row>
    <row r="1045" spans="1:103" ht="14.4">
      <c r="A1045" t="s">
        <v>3261</v>
      </c>
      <c r="B1045" s="85" t="s">
        <v>749</v>
      </c>
      <c r="C1045" s="113" t="str">
        <f t="shared" si="561"/>
        <v>A.130.07.111</v>
      </c>
      <c r="D1045" s="9" t="s">
        <v>155</v>
      </c>
      <c r="E1045" s="112" t="s">
        <v>362</v>
      </c>
      <c r="F1045" s="115" t="str">
        <f t="shared" si="562"/>
        <v>PE (HDPE  High density Polyethylene)</v>
      </c>
      <c r="G1045" s="143">
        <f t="shared" si="576"/>
        <v>2.16</v>
      </c>
      <c r="I1045" s="118">
        <f t="shared" si="577"/>
        <v>1.2491026247299999</v>
      </c>
      <c r="K1045" s="161">
        <f t="shared" si="578"/>
        <v>7.9986076330000003E-2</v>
      </c>
      <c r="L1045" s="161">
        <f t="shared" si="579"/>
        <v>0.82811902339999999</v>
      </c>
      <c r="M1045" s="162">
        <f t="shared" si="580"/>
        <v>1.6997524999999999E-2</v>
      </c>
      <c r="N1045" s="161">
        <v>0.32400000000000001</v>
      </c>
      <c r="O1045" s="132">
        <v>3.5955000000000001E-2</v>
      </c>
      <c r="P1045" s="132">
        <v>3.5871237E-3</v>
      </c>
      <c r="Q1045" s="132">
        <v>7.3440000000000005E-2</v>
      </c>
      <c r="R1045" s="132">
        <v>4.8922000000000002E-3</v>
      </c>
      <c r="S1045" s="132">
        <v>2.7565293000000001E-4</v>
      </c>
      <c r="T1045" s="132">
        <v>1.3782234E-3</v>
      </c>
      <c r="U1045" s="132">
        <v>8.5768996999999996E-3</v>
      </c>
      <c r="V1045" s="132">
        <v>0</v>
      </c>
      <c r="W1045" s="132">
        <v>0.78</v>
      </c>
      <c r="X1045" s="132">
        <v>0</v>
      </c>
      <c r="Y1045" s="132">
        <v>0</v>
      </c>
      <c r="Z1045" s="132">
        <v>1.6997524999999999E-2</v>
      </c>
      <c r="AA1045" s="132">
        <v>0</v>
      </c>
      <c r="AC1045" s="118">
        <f t="shared" si="568"/>
        <v>0.32400000000000001</v>
      </c>
      <c r="AD1045" s="118">
        <f t="shared" si="569"/>
        <v>0.12810509973</v>
      </c>
      <c r="AE1045" s="118">
        <f t="shared" si="570"/>
        <v>6.5116548400000002E-2</v>
      </c>
      <c r="AF1045" s="118">
        <f t="shared" si="571"/>
        <v>0.82811902339999999</v>
      </c>
      <c r="AG1045" s="118">
        <f t="shared" si="572"/>
        <v>0</v>
      </c>
      <c r="AI1045" s="69">
        <v>88.783799999999999</v>
      </c>
      <c r="AJ1045" s="69">
        <v>87.296999999999997</v>
      </c>
      <c r="AK1045" s="69">
        <v>0</v>
      </c>
      <c r="AL1045" s="69">
        <v>0</v>
      </c>
      <c r="AM1045" s="69">
        <v>1.4867999999999999</v>
      </c>
      <c r="AN1045" s="69">
        <v>0</v>
      </c>
      <c r="AO1045" s="69">
        <v>0</v>
      </c>
      <c r="AQ1045" s="116">
        <v>4.2764621000000003E-2</v>
      </c>
      <c r="AR1045" s="116">
        <v>3.4774606999999999E-2</v>
      </c>
      <c r="AS1045" s="116">
        <v>1.7570085E-3</v>
      </c>
      <c r="AT1045" s="116">
        <v>6.2330058000000001E-3</v>
      </c>
      <c r="AU1045" s="150">
        <f t="shared" si="573"/>
        <v>2.0848085564999998E-6</v>
      </c>
      <c r="AV1045" s="150">
        <f t="shared" si="574"/>
        <v>6.4978123725560004E-9</v>
      </c>
      <c r="AW1045" s="163">
        <f t="shared" si="575"/>
        <v>0.87297000000000002</v>
      </c>
      <c r="AX1045" s="196">
        <v>2.0044799999999999E-6</v>
      </c>
      <c r="AY1045" s="196">
        <v>6.0479999999999998E-9</v>
      </c>
      <c r="AZ1045" s="196">
        <v>1.6524000000000001E-13</v>
      </c>
      <c r="BA1045" s="108">
        <v>0</v>
      </c>
      <c r="BB1045" s="108">
        <v>0</v>
      </c>
      <c r="BC1045" s="196">
        <v>1.9679999999999998E-9</v>
      </c>
      <c r="BD1045" s="196">
        <v>7.6737999999999995E-8</v>
      </c>
      <c r="BE1045" s="196">
        <v>4.4879999999999999E-10</v>
      </c>
      <c r="BF1045" s="108">
        <v>0</v>
      </c>
      <c r="BG1045" s="108">
        <v>0</v>
      </c>
      <c r="BH1045" s="108">
        <v>0</v>
      </c>
      <c r="BI1045" s="196">
        <v>7.8506453000000002E-13</v>
      </c>
      <c r="BJ1045" s="196">
        <v>5.1536020999999997E-14</v>
      </c>
      <c r="BK1045" s="196">
        <v>1.0532005000000001E-14</v>
      </c>
      <c r="BL1045" s="196">
        <v>6.4056500000000005E-11</v>
      </c>
      <c r="BM1045" s="196">
        <v>1.5584999999999999E-9</v>
      </c>
      <c r="BN1045" s="108">
        <v>0</v>
      </c>
      <c r="BO1045" s="108">
        <v>0</v>
      </c>
      <c r="BP1045" s="108">
        <v>0.87297000000000002</v>
      </c>
      <c r="BQ1045" s="108">
        <v>0</v>
      </c>
      <c r="BR1045" s="108">
        <v>0</v>
      </c>
      <c r="BS1045" s="108">
        <v>0</v>
      </c>
      <c r="BU1045" s="69">
        <v>1.8714951999999999E-4</v>
      </c>
      <c r="BV1045" s="69">
        <v>0</v>
      </c>
      <c r="BW1045" s="172">
        <v>6.0226531000000002E-5</v>
      </c>
      <c r="BX1045" s="172">
        <v>1.0399157E-6</v>
      </c>
      <c r="BY1045" s="172">
        <v>4.3789110999999997E-6</v>
      </c>
      <c r="BZ1045" s="69">
        <v>0</v>
      </c>
      <c r="CA1045" s="69">
        <v>0</v>
      </c>
      <c r="CB1045" s="69">
        <v>0</v>
      </c>
      <c r="CC1045" s="172">
        <v>4.4149544999999999E-7</v>
      </c>
      <c r="CD1045" s="172">
        <v>1.1751469000000001E-6</v>
      </c>
      <c r="CE1045" s="69">
        <v>0</v>
      </c>
      <c r="CF1045" s="69">
        <v>0</v>
      </c>
      <c r="CG1045" s="69">
        <v>0</v>
      </c>
      <c r="CH1045" s="172">
        <v>1.4038455E-5</v>
      </c>
      <c r="CI1045" s="69">
        <v>1.0584906E-4</v>
      </c>
      <c r="CJ1045" s="69">
        <v>0</v>
      </c>
      <c r="CK1045" s="69">
        <v>0</v>
      </c>
      <c r="CM1045" s="198">
        <v>0</v>
      </c>
      <c r="CN1045" s="198">
        <v>2.16</v>
      </c>
      <c r="CO1045" s="198">
        <v>0</v>
      </c>
      <c r="CP1045" s="198">
        <v>0</v>
      </c>
      <c r="CQ1045" s="197">
        <v>3.6256114999999999E-10</v>
      </c>
      <c r="CR1045" s="197">
        <v>4.3628800000000002E-8</v>
      </c>
      <c r="CS1045" s="198">
        <v>1.22E-4</v>
      </c>
      <c r="CT1045" s="198">
        <v>4.3341865E-2</v>
      </c>
      <c r="CU1045" s="198">
        <v>0</v>
      </c>
      <c r="CV1045" s="198">
        <v>0</v>
      </c>
      <c r="CX1045" s="166"/>
      <c r="CY1045" t="s">
        <v>2397</v>
      </c>
    </row>
    <row r="1046" spans="1:103" ht="14.4">
      <c r="A1046" t="s">
        <v>3262</v>
      </c>
      <c r="B1046" s="85" t="s">
        <v>749</v>
      </c>
      <c r="C1046" s="113" t="str">
        <f t="shared" si="561"/>
        <v>A.130.07.112</v>
      </c>
      <c r="D1046" s="9" t="s">
        <v>155</v>
      </c>
      <c r="E1046" s="112" t="s">
        <v>362</v>
      </c>
      <c r="F1046" s="115" t="str">
        <f t="shared" si="562"/>
        <v>PE (LDPE  Low density Polyethylene)</v>
      </c>
      <c r="G1046" s="143">
        <f t="shared" si="576"/>
        <v>2.16</v>
      </c>
      <c r="I1046" s="118">
        <f t="shared" si="577"/>
        <v>1.2701356561799999</v>
      </c>
      <c r="K1046" s="161">
        <f t="shared" si="578"/>
        <v>9.3866470480000005E-2</v>
      </c>
      <c r="L1046" s="161">
        <f t="shared" si="579"/>
        <v>0.83191681070000001</v>
      </c>
      <c r="M1046" s="162">
        <f t="shared" si="580"/>
        <v>2.0352374999999999E-2</v>
      </c>
      <c r="N1046" s="161">
        <v>0.32400000000000001</v>
      </c>
      <c r="O1046" s="132">
        <v>3.8249999999999999E-2</v>
      </c>
      <c r="P1046" s="132">
        <v>4.0762769000000001E-3</v>
      </c>
      <c r="Q1046" s="132">
        <v>8.5680000000000006E-2</v>
      </c>
      <c r="R1046" s="132">
        <v>5.5338000000000002E-3</v>
      </c>
      <c r="S1046" s="132">
        <v>2.8502888E-4</v>
      </c>
      <c r="T1046" s="132">
        <v>2.3676416E-3</v>
      </c>
      <c r="U1046" s="132">
        <v>9.5905338000000003E-3</v>
      </c>
      <c r="V1046" s="132">
        <v>0</v>
      </c>
      <c r="W1046" s="132">
        <v>0.78</v>
      </c>
      <c r="X1046" s="132">
        <v>0</v>
      </c>
      <c r="Y1046" s="132">
        <v>0</v>
      </c>
      <c r="Z1046" s="132">
        <v>2.0352374999999999E-2</v>
      </c>
      <c r="AA1046" s="132">
        <v>0</v>
      </c>
      <c r="AC1046" s="118">
        <f t="shared" si="568"/>
        <v>0.32400000000000001</v>
      </c>
      <c r="AD1046" s="118">
        <f t="shared" si="569"/>
        <v>0.14578328118</v>
      </c>
      <c r="AE1046" s="118">
        <f t="shared" si="570"/>
        <v>7.2269185700000002E-2</v>
      </c>
      <c r="AF1046" s="118">
        <f t="shared" si="571"/>
        <v>0.83191681070000001</v>
      </c>
      <c r="AG1046" s="118">
        <f t="shared" si="572"/>
        <v>0</v>
      </c>
      <c r="AI1046" s="69">
        <v>91.876199999999997</v>
      </c>
      <c r="AJ1046" s="69">
        <v>89.292000000000002</v>
      </c>
      <c r="AK1046" s="69">
        <v>0</v>
      </c>
      <c r="AL1046" s="69">
        <v>0</v>
      </c>
      <c r="AM1046" s="69">
        <v>2.5842000000000001</v>
      </c>
      <c r="AN1046" s="69">
        <v>0</v>
      </c>
      <c r="AO1046" s="69">
        <v>0</v>
      </c>
      <c r="AQ1046" s="116">
        <v>4.3106878000000001E-2</v>
      </c>
      <c r="AR1046" s="116">
        <v>3.4954039999999999E-2</v>
      </c>
      <c r="AS1046" s="116">
        <v>1.7773890000000001E-3</v>
      </c>
      <c r="AT1046" s="116">
        <v>6.3754488E-3</v>
      </c>
      <c r="AU1046" s="150">
        <f t="shared" si="573"/>
        <v>2.0955659738999996E-6</v>
      </c>
      <c r="AV1046" s="150">
        <f t="shared" si="574"/>
        <v>6.5731840975259991E-9</v>
      </c>
      <c r="AW1046" s="163">
        <f t="shared" si="575"/>
        <v>0.89292000000000005</v>
      </c>
      <c r="AX1046" s="196">
        <v>2.0044799999999999E-6</v>
      </c>
      <c r="AY1046" s="196">
        <v>6.0479999999999998E-9</v>
      </c>
      <c r="AZ1046" s="196">
        <v>1.6524000000000001E-13</v>
      </c>
      <c r="BA1046" s="108">
        <v>0</v>
      </c>
      <c r="BB1046" s="108">
        <v>0</v>
      </c>
      <c r="BC1046" s="196">
        <v>2.2959999999999999E-9</v>
      </c>
      <c r="BD1046" s="196">
        <v>8.6801999999999999E-8</v>
      </c>
      <c r="BE1046" s="196">
        <v>5.2360000000000003E-10</v>
      </c>
      <c r="BF1046" s="108">
        <v>0</v>
      </c>
      <c r="BG1046" s="108">
        <v>0</v>
      </c>
      <c r="BH1046" s="108">
        <v>0</v>
      </c>
      <c r="BI1046" s="196">
        <v>1.3486967E-12</v>
      </c>
      <c r="BJ1046" s="196">
        <v>5.7645865999999999E-14</v>
      </c>
      <c r="BK1046" s="196">
        <v>1.251496E-14</v>
      </c>
      <c r="BL1046" s="196">
        <v>7.5838900000000005E-11</v>
      </c>
      <c r="BM1046" s="196">
        <v>1.912135E-9</v>
      </c>
      <c r="BN1046" s="108">
        <v>0</v>
      </c>
      <c r="BO1046" s="108">
        <v>0</v>
      </c>
      <c r="BP1046" s="108">
        <v>0.89292000000000005</v>
      </c>
      <c r="BQ1046" s="108">
        <v>0</v>
      </c>
      <c r="BR1046" s="108">
        <v>0</v>
      </c>
      <c r="BS1046" s="108">
        <v>0</v>
      </c>
      <c r="BU1046" s="69">
        <v>1.9337208000000001E-4</v>
      </c>
      <c r="BV1046" s="69">
        <v>0</v>
      </c>
      <c r="BW1046" s="172">
        <v>6.0226531000000002E-5</v>
      </c>
      <c r="BX1046" s="172">
        <v>1.1646712999999999E-6</v>
      </c>
      <c r="BY1046" s="172">
        <v>4.9531946000000002E-6</v>
      </c>
      <c r="BZ1046" s="69">
        <v>0</v>
      </c>
      <c r="CA1046" s="69">
        <v>0</v>
      </c>
      <c r="CB1046" s="69">
        <v>0</v>
      </c>
      <c r="CC1046" s="172">
        <v>5.0245554999999997E-7</v>
      </c>
      <c r="CD1046" s="172">
        <v>1.8661237E-6</v>
      </c>
      <c r="CE1046" s="69">
        <v>0</v>
      </c>
      <c r="CF1046" s="69">
        <v>0</v>
      </c>
      <c r="CG1046" s="69">
        <v>0</v>
      </c>
      <c r="CH1046" s="172">
        <v>1.6378197E-5</v>
      </c>
      <c r="CI1046" s="69">
        <v>1.082809E-4</v>
      </c>
      <c r="CJ1046" s="69">
        <v>0</v>
      </c>
      <c r="CK1046" s="69">
        <v>0</v>
      </c>
      <c r="CM1046" s="198">
        <v>0</v>
      </c>
      <c r="CN1046" s="198">
        <v>2.16</v>
      </c>
      <c r="CO1046" s="198">
        <v>0</v>
      </c>
      <c r="CP1046" s="198">
        <v>0</v>
      </c>
      <c r="CQ1046" s="197">
        <v>6.1692920000000001E-10</v>
      </c>
      <c r="CR1046" s="197">
        <v>7.3827340000000006E-8</v>
      </c>
      <c r="CS1046" s="198">
        <v>1.3799999999999999E-4</v>
      </c>
      <c r="CT1046" s="198">
        <v>4.8829312E-2</v>
      </c>
      <c r="CU1046" s="198">
        <v>0</v>
      </c>
      <c r="CV1046" s="198">
        <v>0</v>
      </c>
      <c r="CX1046" s="166"/>
      <c r="CY1046" t="s">
        <v>2398</v>
      </c>
    </row>
    <row r="1047" spans="1:103" ht="14.4">
      <c r="A1047" t="s">
        <v>3263</v>
      </c>
      <c r="B1047" s="85" t="s">
        <v>749</v>
      </c>
      <c r="C1047" s="113" t="str">
        <f t="shared" si="561"/>
        <v>A.130.07.113</v>
      </c>
      <c r="D1047" s="9" t="s">
        <v>155</v>
      </c>
      <c r="E1047" s="112" t="s">
        <v>362</v>
      </c>
      <c r="F1047" s="115" t="str">
        <f t="shared" si="562"/>
        <v>PE (LLDPE  Linear low density Polyethylene)</v>
      </c>
      <c r="G1047" s="143">
        <f t="shared" si="576"/>
        <v>2.12</v>
      </c>
      <c r="I1047" s="118">
        <f t="shared" si="577"/>
        <v>1.2455399648300001</v>
      </c>
      <c r="K1047" s="161">
        <f t="shared" si="578"/>
        <v>7.3866064930000003E-2</v>
      </c>
      <c r="L1047" s="161">
        <f t="shared" si="579"/>
        <v>0.82801444990000006</v>
      </c>
      <c r="M1047" s="162">
        <f t="shared" si="580"/>
        <v>2.565945E-2</v>
      </c>
      <c r="N1047" s="161">
        <v>0.318</v>
      </c>
      <c r="O1047" s="132">
        <v>3.5955000000000001E-2</v>
      </c>
      <c r="P1047" s="132">
        <v>3.4240726E-3</v>
      </c>
      <c r="Q1047" s="132">
        <v>6.7320000000000005E-2</v>
      </c>
      <c r="R1047" s="132">
        <v>4.8922000000000002E-3</v>
      </c>
      <c r="S1047" s="132">
        <v>2.7565293000000001E-4</v>
      </c>
      <c r="T1047" s="132">
        <v>1.378212E-3</v>
      </c>
      <c r="U1047" s="132">
        <v>8.6353773000000002E-3</v>
      </c>
      <c r="V1047" s="132">
        <v>0</v>
      </c>
      <c r="W1047" s="132">
        <v>0.78</v>
      </c>
      <c r="X1047" s="132">
        <v>0</v>
      </c>
      <c r="Y1047" s="132">
        <v>0</v>
      </c>
      <c r="Z1047" s="132">
        <v>2.565945E-2</v>
      </c>
      <c r="AA1047" s="132">
        <v>0</v>
      </c>
      <c r="AC1047" s="118">
        <f t="shared" si="568"/>
        <v>0.318</v>
      </c>
      <c r="AD1047" s="118">
        <f t="shared" si="569"/>
        <v>0.12188051482999999</v>
      </c>
      <c r="AE1047" s="118">
        <f t="shared" si="570"/>
        <v>7.3673899900000006E-2</v>
      </c>
      <c r="AF1047" s="118">
        <f t="shared" si="571"/>
        <v>0.82801444990000006</v>
      </c>
      <c r="AG1047" s="118">
        <f t="shared" si="572"/>
        <v>0</v>
      </c>
      <c r="AI1047" s="69">
        <v>86.404200000000003</v>
      </c>
      <c r="AJ1047" s="69">
        <v>84.882000000000005</v>
      </c>
      <c r="AK1047" s="69">
        <v>0</v>
      </c>
      <c r="AL1047" s="69">
        <v>0</v>
      </c>
      <c r="AM1047" s="69">
        <v>1.5222</v>
      </c>
      <c r="AN1047" s="69">
        <v>0</v>
      </c>
      <c r="AO1047" s="69">
        <v>0</v>
      </c>
      <c r="AQ1047" s="116">
        <v>4.1930042000000001E-2</v>
      </c>
      <c r="AR1047" s="116">
        <v>3.4152857000000002E-2</v>
      </c>
      <c r="AS1047" s="116">
        <v>1.7166099999999999E-3</v>
      </c>
      <c r="AT1047" s="116">
        <v>6.0605748000000003E-3</v>
      </c>
      <c r="AU1047" s="150">
        <f t="shared" si="573"/>
        <v>2.0475333944999998E-6</v>
      </c>
      <c r="AV1047" s="150">
        <f t="shared" si="574"/>
        <v>6.3484097253559998E-9</v>
      </c>
      <c r="AW1047" s="163">
        <f t="shared" si="575"/>
        <v>0.84882000000000002</v>
      </c>
      <c r="AX1047" s="196">
        <v>1.9673600000000002E-6</v>
      </c>
      <c r="AY1047" s="196">
        <v>5.9360000000000002E-9</v>
      </c>
      <c r="AZ1047" s="196">
        <v>1.6218E-13</v>
      </c>
      <c r="BA1047" s="108">
        <v>0</v>
      </c>
      <c r="BB1047" s="108">
        <v>0</v>
      </c>
      <c r="BC1047" s="196">
        <v>1.804E-9</v>
      </c>
      <c r="BD1047" s="196">
        <v>7.6737999999999995E-8</v>
      </c>
      <c r="BE1047" s="196">
        <v>4.114E-10</v>
      </c>
      <c r="BF1047" s="108">
        <v>0</v>
      </c>
      <c r="BG1047" s="108">
        <v>0</v>
      </c>
      <c r="BH1047" s="108">
        <v>0</v>
      </c>
      <c r="BI1047" s="196">
        <v>7.8506453000000002E-13</v>
      </c>
      <c r="BJ1047" s="196">
        <v>5.1887021E-14</v>
      </c>
      <c r="BK1047" s="196">
        <v>1.0593805E-14</v>
      </c>
      <c r="BL1047" s="196">
        <v>6.41945E-11</v>
      </c>
      <c r="BM1047" s="196">
        <v>1.5671999999999999E-9</v>
      </c>
      <c r="BN1047" s="108">
        <v>0</v>
      </c>
      <c r="BO1047" s="108">
        <v>0</v>
      </c>
      <c r="BP1047" s="108">
        <v>0.84882000000000002</v>
      </c>
      <c r="BQ1047" s="108">
        <v>0</v>
      </c>
      <c r="BR1047" s="108">
        <v>0</v>
      </c>
      <c r="BS1047" s="108">
        <v>0</v>
      </c>
      <c r="BU1047" s="69">
        <v>1.8191668E-4</v>
      </c>
      <c r="BV1047" s="69">
        <v>0</v>
      </c>
      <c r="BW1047" s="172">
        <v>5.9111224999999999E-5</v>
      </c>
      <c r="BX1047" s="172">
        <v>1.0438519000000001E-6</v>
      </c>
      <c r="BY1047" s="172">
        <v>4.3789110999999997E-6</v>
      </c>
      <c r="BZ1047" s="69">
        <v>0</v>
      </c>
      <c r="CA1047" s="69">
        <v>0</v>
      </c>
      <c r="CB1047" s="69">
        <v>0</v>
      </c>
      <c r="CC1047" s="172">
        <v>4.4152980000000003E-7</v>
      </c>
      <c r="CD1047" s="172">
        <v>1.1673182999999999E-6</v>
      </c>
      <c r="CE1047" s="69">
        <v>0</v>
      </c>
      <c r="CF1047" s="69">
        <v>0</v>
      </c>
      <c r="CG1047" s="69">
        <v>0</v>
      </c>
      <c r="CH1047" s="172">
        <v>1.2868584E-5</v>
      </c>
      <c r="CI1047" s="69">
        <v>1.0290526E-4</v>
      </c>
      <c r="CJ1047" s="69">
        <v>0</v>
      </c>
      <c r="CK1047" s="69">
        <v>0</v>
      </c>
      <c r="CM1047" s="198">
        <v>0</v>
      </c>
      <c r="CN1047" s="198">
        <v>2.12</v>
      </c>
      <c r="CO1047" s="198">
        <v>0</v>
      </c>
      <c r="CP1047" s="198">
        <v>0</v>
      </c>
      <c r="CQ1047" s="197">
        <v>3.6260885E-10</v>
      </c>
      <c r="CR1047" s="197">
        <v>4.3641610000000003E-8</v>
      </c>
      <c r="CS1047" s="198">
        <v>1.22E-4</v>
      </c>
      <c r="CT1047" s="198">
        <v>4.3633165000000002E-2</v>
      </c>
      <c r="CU1047" s="198">
        <v>0</v>
      </c>
      <c r="CV1047" s="198">
        <v>0</v>
      </c>
      <c r="CX1047" s="166"/>
      <c r="CY1047" t="s">
        <v>2399</v>
      </c>
    </row>
    <row r="1048" spans="1:103" ht="14.4">
      <c r="A1048" t="s">
        <v>3264</v>
      </c>
      <c r="B1048" s="85" t="s">
        <v>749</v>
      </c>
      <c r="C1048" s="113" t="str">
        <f t="shared" si="561"/>
        <v>A.130.07.114</v>
      </c>
      <c r="D1048" s="9" t="s">
        <v>155</v>
      </c>
      <c r="E1048" s="112" t="s">
        <v>362</v>
      </c>
      <c r="F1048" s="115" t="str">
        <f t="shared" si="562"/>
        <v>PE (Polyethylene expanded, EPE)</v>
      </c>
      <c r="G1048" s="143">
        <f t="shared" si="576"/>
        <v>2.7634084666666667</v>
      </c>
      <c r="I1048" s="118">
        <f t="shared" si="577"/>
        <v>1.3764923734209091</v>
      </c>
      <c r="K1048" s="161">
        <f t="shared" si="578"/>
        <v>9.7358208860000003E-2</v>
      </c>
      <c r="L1048" s="161">
        <f t="shared" si="579"/>
        <v>0.84258531537490899</v>
      </c>
      <c r="M1048" s="162">
        <f t="shared" si="580"/>
        <v>2.2037579185999998E-2</v>
      </c>
      <c r="N1048" s="161">
        <v>0.41451126999999999</v>
      </c>
      <c r="O1048" s="132">
        <v>4.4920653999999997E-2</v>
      </c>
      <c r="P1048" s="132">
        <v>8.0225955999999998E-3</v>
      </c>
      <c r="Q1048" s="132">
        <v>8.8823925999999997E-2</v>
      </c>
      <c r="R1048" s="132">
        <v>5.8166614E-3</v>
      </c>
      <c r="S1048" s="132">
        <v>2.8668716E-4</v>
      </c>
      <c r="T1048" s="132">
        <v>2.4309343000000001E-3</v>
      </c>
      <c r="U1048" s="132">
        <v>9.6420271000000005E-3</v>
      </c>
      <c r="V1048" s="164">
        <v>3.5901386000000003E-5</v>
      </c>
      <c r="W1048" s="132">
        <v>0.78</v>
      </c>
      <c r="X1048" s="132">
        <v>1.6493027999999999E-3</v>
      </c>
      <c r="Y1048" s="164">
        <v>3.8674909000000001E-8</v>
      </c>
      <c r="Z1048" s="132">
        <v>2.0352374999999999E-2</v>
      </c>
      <c r="AA1048" s="132">
        <v>0</v>
      </c>
      <c r="AC1048" s="118">
        <f t="shared" si="568"/>
        <v>0.41451126999999999</v>
      </c>
      <c r="AD1048" s="118">
        <f t="shared" si="569"/>
        <v>0.15994348555999999</v>
      </c>
      <c r="AE1048" s="118">
        <f t="shared" si="570"/>
        <v>8.2937651700000004E-2</v>
      </c>
      <c r="AF1048" s="118">
        <f t="shared" si="571"/>
        <v>0.84258531537490899</v>
      </c>
      <c r="AG1048" s="118">
        <f t="shared" si="572"/>
        <v>1.6852041859999999E-3</v>
      </c>
      <c r="AI1048" s="69">
        <v>100.30568</v>
      </c>
      <c r="AJ1048" s="69">
        <v>97.296158000000005</v>
      </c>
      <c r="AK1048" s="69">
        <v>0.20491324999999999</v>
      </c>
      <c r="AL1048" s="69">
        <v>0</v>
      </c>
      <c r="AM1048" s="69">
        <v>2.6333902999999999</v>
      </c>
      <c r="AN1048" s="69">
        <v>0.12009300000000001</v>
      </c>
      <c r="AO1048" s="69">
        <v>5.1129763000000002E-2</v>
      </c>
      <c r="AQ1048" s="116">
        <v>5.6032899999999997E-2</v>
      </c>
      <c r="AR1048" s="116">
        <v>4.6920397000000003E-2</v>
      </c>
      <c r="AS1048" s="116">
        <v>2.2995083000000001E-3</v>
      </c>
      <c r="AT1048" s="116">
        <v>6.8129944999999999E-3</v>
      </c>
      <c r="AU1048" s="150">
        <f t="shared" si="573"/>
        <v>2.8129734249440002E-6</v>
      </c>
      <c r="AV1048" s="150">
        <f t="shared" si="574"/>
        <v>8.5040987674920001E-9</v>
      </c>
      <c r="AW1048" s="163">
        <f t="shared" si="575"/>
        <v>0.95420090211504993</v>
      </c>
      <c r="AX1048" s="196">
        <v>2.5645946999999998E-6</v>
      </c>
      <c r="AY1048" s="196">
        <v>7.7380072000000002E-9</v>
      </c>
      <c r="AZ1048" s="196">
        <v>2.1141315999999999E-13</v>
      </c>
      <c r="BA1048" s="108">
        <v>0</v>
      </c>
      <c r="BB1048" s="108">
        <v>0</v>
      </c>
      <c r="BC1048" s="196">
        <v>2.7320413E-9</v>
      </c>
      <c r="BD1048" s="196">
        <v>2.4364968999999998E-7</v>
      </c>
      <c r="BE1048" s="196">
        <v>5.8600422000000002E-10</v>
      </c>
      <c r="BF1048" s="196">
        <v>1.7845344000000001E-10</v>
      </c>
      <c r="BG1048" s="108">
        <v>0</v>
      </c>
      <c r="BH1048" s="108">
        <v>0</v>
      </c>
      <c r="BI1048" s="196">
        <v>1.3519718E-12</v>
      </c>
      <c r="BJ1048" s="196">
        <v>5.7947928999999996E-14</v>
      </c>
      <c r="BK1048" s="196">
        <v>1.2574603E-14</v>
      </c>
      <c r="BL1048" s="196">
        <v>7.6199844000000006E-11</v>
      </c>
      <c r="BM1048" s="196">
        <v>1.9207937999999999E-9</v>
      </c>
      <c r="BN1048" s="108">
        <v>0</v>
      </c>
      <c r="BO1048" s="196">
        <v>8.1211504999999999E-7</v>
      </c>
      <c r="BP1048" s="108">
        <v>0.95420008999999995</v>
      </c>
      <c r="BQ1048" s="108">
        <v>0</v>
      </c>
      <c r="BR1048" s="108">
        <v>0</v>
      </c>
      <c r="BS1048" s="108">
        <v>0</v>
      </c>
      <c r="BU1048" s="69">
        <v>2.2354486999999999E-4</v>
      </c>
      <c r="BV1048" s="172">
        <v>1.3622787000000001E-6</v>
      </c>
      <c r="BW1048" s="172">
        <v>7.7051160999999998E-5</v>
      </c>
      <c r="BX1048" s="172">
        <v>1.1708261000000001E-6</v>
      </c>
      <c r="BY1048" s="172">
        <v>5.9759773000000003E-6</v>
      </c>
      <c r="BZ1048" s="172">
        <v>2.7784528999999998E-7</v>
      </c>
      <c r="CA1048" s="69">
        <v>0</v>
      </c>
      <c r="CB1048" s="172">
        <v>4.2170935999999999E-7</v>
      </c>
      <c r="CC1048" s="172">
        <v>5.0501407999999997E-7</v>
      </c>
      <c r="CD1048" s="172">
        <v>1.9101041000000002E-6</v>
      </c>
      <c r="CE1048" s="69">
        <v>0</v>
      </c>
      <c r="CF1048" s="69">
        <v>0</v>
      </c>
      <c r="CG1048" s="69">
        <v>0</v>
      </c>
      <c r="CH1048" s="172">
        <v>1.7042329E-5</v>
      </c>
      <c r="CI1048" s="69">
        <v>1.1781098E-4</v>
      </c>
      <c r="CJ1048" s="172">
        <v>1.6652716999999999E-8</v>
      </c>
      <c r="CK1048" s="69">
        <v>0</v>
      </c>
      <c r="CM1048" s="198">
        <v>0</v>
      </c>
      <c r="CN1048" s="198">
        <v>2.7632818000000001</v>
      </c>
      <c r="CO1048" s="198">
        <v>1.0114972E-2</v>
      </c>
      <c r="CP1048" s="198">
        <v>1.0005753E-3</v>
      </c>
      <c r="CQ1048" s="197">
        <v>6.1845821999999998E-10</v>
      </c>
      <c r="CR1048" s="197">
        <v>7.4012519000000005E-8</v>
      </c>
      <c r="CS1048" s="198">
        <v>1.8508776000000001E-4</v>
      </c>
      <c r="CT1048" s="198">
        <v>4.9082364000000003E-2</v>
      </c>
      <c r="CU1048" s="198">
        <v>0</v>
      </c>
      <c r="CV1048" s="197">
        <v>9.7710891000000002E-5</v>
      </c>
      <c r="CX1048" s="166"/>
      <c r="CY1048" t="s">
        <v>2400</v>
      </c>
    </row>
    <row r="1049" spans="1:103" ht="14.4">
      <c r="A1049" t="s">
        <v>1518</v>
      </c>
      <c r="B1049" s="85" t="s">
        <v>749</v>
      </c>
      <c r="C1049" s="113" t="str">
        <f t="shared" si="561"/>
        <v>A.130.07.116</v>
      </c>
      <c r="D1049" s="9" t="s">
        <v>155</v>
      </c>
      <c r="E1049" s="112" t="s">
        <v>362</v>
      </c>
      <c r="F1049" s="115" t="str">
        <f t="shared" si="562"/>
        <v>PET (Polyethylene terephthalate) 30% glass fibre</v>
      </c>
      <c r="G1049" s="143">
        <f t="shared" si="576"/>
        <v>2.004</v>
      </c>
      <c r="I1049" s="118">
        <f t="shared" si="577"/>
        <v>0.82185937090999994</v>
      </c>
      <c r="K1049" s="161">
        <f t="shared" si="578"/>
        <v>3.4206535510000004E-2</v>
      </c>
      <c r="L1049" s="161">
        <f t="shared" si="579"/>
        <v>0.48705283539999999</v>
      </c>
      <c r="M1049" s="162">
        <f t="shared" si="580"/>
        <v>0</v>
      </c>
      <c r="N1049" s="161">
        <v>0.30059999999999998</v>
      </c>
      <c r="O1049" s="132">
        <v>6.0763873000000003E-2</v>
      </c>
      <c r="P1049" s="132">
        <v>2.1431466E-2</v>
      </c>
      <c r="Q1049" s="132">
        <v>2.7740308000000002E-2</v>
      </c>
      <c r="R1049" s="132">
        <v>2.3045470000000001E-3</v>
      </c>
      <c r="S1049" s="132">
        <v>3.3085292999999998E-3</v>
      </c>
      <c r="T1049" s="132">
        <v>8.5315121000000005E-4</v>
      </c>
      <c r="U1049" s="132">
        <v>6.8234964000000002E-3</v>
      </c>
      <c r="V1049" s="132">
        <v>0</v>
      </c>
      <c r="W1049" s="132">
        <v>0.398034</v>
      </c>
      <c r="X1049" s="132">
        <v>0</v>
      </c>
      <c r="Y1049" s="132">
        <v>0</v>
      </c>
      <c r="Z1049" s="132">
        <v>0</v>
      </c>
      <c r="AA1049" s="132">
        <v>0</v>
      </c>
      <c r="AC1049" s="118">
        <f t="shared" si="568"/>
        <v>0.30059999999999998</v>
      </c>
      <c r="AD1049" s="118">
        <f t="shared" si="569"/>
        <v>0.12322537091000002</v>
      </c>
      <c r="AE1049" s="118">
        <f t="shared" si="570"/>
        <v>8.901883540000001E-2</v>
      </c>
      <c r="AF1049" s="118">
        <f t="shared" si="571"/>
        <v>0.48705283539999999</v>
      </c>
      <c r="AG1049" s="118">
        <f t="shared" si="572"/>
        <v>0</v>
      </c>
      <c r="AI1049" s="69">
        <v>61.351399999999998</v>
      </c>
      <c r="AJ1049" s="69">
        <v>61.351399999999998</v>
      </c>
      <c r="AK1049" s="69">
        <v>0</v>
      </c>
      <c r="AL1049" s="69">
        <v>0</v>
      </c>
      <c r="AM1049" s="69">
        <v>0</v>
      </c>
      <c r="AN1049" s="69">
        <v>0</v>
      </c>
      <c r="AO1049" s="69">
        <v>0</v>
      </c>
      <c r="AQ1049" s="116">
        <v>5.3680934E-2</v>
      </c>
      <c r="AR1049" s="116">
        <v>4.7511412000000003E-2</v>
      </c>
      <c r="AS1049" s="116">
        <v>1.9401800999999999E-3</v>
      </c>
      <c r="AT1049" s="116">
        <v>4.2293419E-3</v>
      </c>
      <c r="AU1049" s="150">
        <f t="shared" si="573"/>
        <v>2.8484060042600005E-6</v>
      </c>
      <c r="AV1049" s="150">
        <f t="shared" si="574"/>
        <v>7.1752223710170003E-9</v>
      </c>
      <c r="AW1049" s="163">
        <f t="shared" si="575"/>
        <v>0.5923448</v>
      </c>
      <c r="AX1049" s="196">
        <v>1.8597120000000001E-6</v>
      </c>
      <c r="AY1049" s="196">
        <v>5.6111999999999998E-9</v>
      </c>
      <c r="AZ1049" s="196">
        <v>1.5330599999999999E-13</v>
      </c>
      <c r="BA1049" s="108">
        <v>0</v>
      </c>
      <c r="BB1049" s="108">
        <v>0</v>
      </c>
      <c r="BC1049" s="196">
        <v>2.1716100000000001E-9</v>
      </c>
      <c r="BD1049" s="196">
        <v>9.8498663000000009E-7</v>
      </c>
      <c r="BE1049" s="196">
        <v>3.5412180000000002E-10</v>
      </c>
      <c r="BF1049" s="196">
        <v>1.0974880000000001E-9</v>
      </c>
      <c r="BG1049" s="196">
        <v>1.117215E-10</v>
      </c>
      <c r="BH1049" s="108">
        <v>0</v>
      </c>
      <c r="BI1049" s="196">
        <v>4.8651323E-13</v>
      </c>
      <c r="BJ1049" s="196">
        <v>4.1181872999999998E-14</v>
      </c>
      <c r="BK1049" s="196">
        <v>1.0069914E-14</v>
      </c>
      <c r="BL1049" s="196">
        <v>3.4591376E-10</v>
      </c>
      <c r="BM1049" s="196">
        <v>1.1898504999999999E-9</v>
      </c>
      <c r="BN1049" s="108">
        <v>0</v>
      </c>
      <c r="BO1049" s="108">
        <v>0</v>
      </c>
      <c r="BP1049" s="108">
        <v>0.5923448</v>
      </c>
      <c r="BQ1049" s="108">
        <v>0</v>
      </c>
      <c r="BR1049" s="108">
        <v>0</v>
      </c>
      <c r="BS1049" s="108">
        <v>0</v>
      </c>
      <c r="BU1049" s="69">
        <v>1.6241975E-4</v>
      </c>
      <c r="BV1049" s="172">
        <v>8.1056882999999997E-6</v>
      </c>
      <c r="BW1049" s="172">
        <v>5.5876837000000001E-5</v>
      </c>
      <c r="BX1049" s="172">
        <v>7.9955654999999997E-7</v>
      </c>
      <c r="BY1049" s="172">
        <v>7.9489325E-6</v>
      </c>
      <c r="BZ1049" s="172">
        <v>1.0604106999999999E-6</v>
      </c>
      <c r="CA1049" s="172">
        <v>2.9013247999999998E-6</v>
      </c>
      <c r="CB1049" s="172">
        <v>1.6094753E-6</v>
      </c>
      <c r="CC1049" s="172">
        <v>3.7478055999999999E-6</v>
      </c>
      <c r="CD1049" s="172">
        <v>7.9894707999999999E-7</v>
      </c>
      <c r="CE1049" s="69">
        <v>0</v>
      </c>
      <c r="CF1049" s="69">
        <v>0</v>
      </c>
      <c r="CG1049" s="69">
        <v>0</v>
      </c>
      <c r="CH1049" s="172">
        <v>5.7324063999999999E-6</v>
      </c>
      <c r="CI1049" s="172">
        <v>7.3838361000000001E-5</v>
      </c>
      <c r="CJ1049" s="69">
        <v>0</v>
      </c>
      <c r="CK1049" s="69">
        <v>0</v>
      </c>
      <c r="CM1049" s="198">
        <v>0</v>
      </c>
      <c r="CN1049" s="198">
        <v>2.004</v>
      </c>
      <c r="CO1049" s="198">
        <v>4.4866504000000001E-2</v>
      </c>
      <c r="CP1049" s="198">
        <v>5.7889999999999999E-3</v>
      </c>
      <c r="CQ1049" s="197">
        <v>2.4970232000000002E-10</v>
      </c>
      <c r="CR1049" s="197">
        <v>2.7335245000000002E-8</v>
      </c>
      <c r="CS1049" s="198">
        <v>3.4724217000000002E-4</v>
      </c>
      <c r="CT1049" s="198">
        <v>3.4441197999999999E-2</v>
      </c>
      <c r="CU1049" s="197">
        <v>7.4963961000000003E-5</v>
      </c>
      <c r="CV1049" s="198">
        <v>3.7291860000000001E-4</v>
      </c>
      <c r="CX1049" s="166"/>
      <c r="CY1049" t="s">
        <v>2401</v>
      </c>
    </row>
    <row r="1050" spans="1:103" ht="14.4">
      <c r="A1050" t="s">
        <v>1519</v>
      </c>
      <c r="B1050" s="85" t="s">
        <v>749</v>
      </c>
      <c r="C1050" s="113" t="str">
        <f t="shared" si="561"/>
        <v>A.130.07.117</v>
      </c>
      <c r="D1050" s="9" t="s">
        <v>155</v>
      </c>
      <c r="E1050" s="112" t="s">
        <v>362</v>
      </c>
      <c r="F1050" s="115" t="str">
        <f t="shared" si="562"/>
        <v>PET (Polyethylene terephthalate) amorphous</v>
      </c>
      <c r="G1050" s="143">
        <f t="shared" si="576"/>
        <v>2.0377328000000001</v>
      </c>
      <c r="I1050" s="118">
        <f t="shared" si="577"/>
        <v>1.0038014204624599</v>
      </c>
      <c r="K1050" s="161">
        <f t="shared" si="578"/>
        <v>3.9897254899999998E-2</v>
      </c>
      <c r="L1050" s="161">
        <f t="shared" si="579"/>
        <v>0.65463833462566001</v>
      </c>
      <c r="M1050" s="162">
        <f t="shared" si="580"/>
        <v>3.6059109368000004E-3</v>
      </c>
      <c r="N1050" s="161">
        <v>0.30565991999999997</v>
      </c>
      <c r="O1050" s="132">
        <v>6.035041E-2</v>
      </c>
      <c r="P1050" s="132">
        <v>6.7573655000000002E-3</v>
      </c>
      <c r="Q1050" s="132">
        <v>2.2750600999999999E-2</v>
      </c>
      <c r="R1050" s="132">
        <v>7.8678483000000007E-3</v>
      </c>
      <c r="S1050" s="132">
        <v>6.6318321000000003E-3</v>
      </c>
      <c r="T1050" s="132">
        <v>2.6469735000000001E-3</v>
      </c>
      <c r="U1050" s="132">
        <v>1.8910706999999999E-2</v>
      </c>
      <c r="V1050" s="164">
        <v>-5.2508632000000003E-6</v>
      </c>
      <c r="W1050" s="132">
        <v>0.56862000000000001</v>
      </c>
      <c r="X1050" s="132">
        <v>3.6111618000000002E-3</v>
      </c>
      <c r="Y1050" s="164">
        <v>-1.4787434000000001E-7</v>
      </c>
      <c r="Z1050" s="132">
        <v>0</v>
      </c>
      <c r="AA1050" s="132">
        <v>0</v>
      </c>
      <c r="AC1050" s="118">
        <f t="shared" si="568"/>
        <v>0.30565991999999997</v>
      </c>
      <c r="AD1050" s="118">
        <f t="shared" si="569"/>
        <v>0.12591573739999998</v>
      </c>
      <c r="AE1050" s="118">
        <f t="shared" si="570"/>
        <v>8.6018482499999993E-2</v>
      </c>
      <c r="AF1050" s="118">
        <f t="shared" si="571"/>
        <v>0.65463833462566001</v>
      </c>
      <c r="AG1050" s="118">
        <f t="shared" si="572"/>
        <v>3.6059109368000004E-3</v>
      </c>
      <c r="AI1050" s="69">
        <v>72.052897000000002</v>
      </c>
      <c r="AJ1050" s="69">
        <v>71.553904000000003</v>
      </c>
      <c r="AK1050" s="69">
        <v>0.50069090000000005</v>
      </c>
      <c r="AL1050" s="69">
        <v>0</v>
      </c>
      <c r="AM1050" s="69">
        <v>0</v>
      </c>
      <c r="AN1050" s="69">
        <v>-7.9474134999999997E-4</v>
      </c>
      <c r="AO1050" s="69">
        <v>-9.0295797000000005E-4</v>
      </c>
      <c r="AQ1050" s="116">
        <v>5.8980035E-2</v>
      </c>
      <c r="AR1050" s="116">
        <v>5.1925058000000003E-2</v>
      </c>
      <c r="AS1050" s="116">
        <v>1.9320931E-3</v>
      </c>
      <c r="AT1050" s="116">
        <v>5.1228847000000001E-3</v>
      </c>
      <c r="AU1050" s="150">
        <f t="shared" si="573"/>
        <v>3.1130130206999994E-6</v>
      </c>
      <c r="AV1050" s="150">
        <f t="shared" si="574"/>
        <v>7.145314858967E-9</v>
      </c>
      <c r="AW1050" s="163">
        <f t="shared" si="575"/>
        <v>0.71749084646150008</v>
      </c>
      <c r="AX1050" s="196">
        <v>1.8904362999999999E-6</v>
      </c>
      <c r="AY1050" s="196">
        <v>5.7038801E-9</v>
      </c>
      <c r="AZ1050" s="196">
        <v>1.5583910999999999E-13</v>
      </c>
      <c r="BA1050" s="108">
        <v>0</v>
      </c>
      <c r="BB1050" s="108">
        <v>0</v>
      </c>
      <c r="BC1050" s="196">
        <v>7.1280521000000001E-10</v>
      </c>
      <c r="BD1050" s="196">
        <v>1.2176645999999999E-6</v>
      </c>
      <c r="BE1050" s="196">
        <v>1.6489504E-10</v>
      </c>
      <c r="BF1050" s="196">
        <v>1.2747325E-9</v>
      </c>
      <c r="BG1050" s="108">
        <v>0</v>
      </c>
      <c r="BH1050" s="108">
        <v>0</v>
      </c>
      <c r="BI1050" s="196">
        <v>1.5098906000000001E-12</v>
      </c>
      <c r="BJ1050" s="196">
        <v>1.1407907999999999E-13</v>
      </c>
      <c r="BK1050" s="196">
        <v>2.7410177E-14</v>
      </c>
      <c r="BL1050" s="196">
        <v>8.4310689E-10</v>
      </c>
      <c r="BM1050" s="196">
        <v>3.3562085999999999E-9</v>
      </c>
      <c r="BN1050" s="108">
        <v>0</v>
      </c>
      <c r="BO1050" s="196">
        <v>4.8064615000000002E-6</v>
      </c>
      <c r="BP1050" s="108">
        <v>0.71748604000000005</v>
      </c>
      <c r="BQ1050" s="108">
        <v>0</v>
      </c>
      <c r="BR1050" s="108">
        <v>0</v>
      </c>
      <c r="BS1050" s="108">
        <v>0</v>
      </c>
      <c r="BU1050" s="69">
        <v>1.8593797999999999E-4</v>
      </c>
      <c r="BV1050" s="172">
        <v>8.7807285000000001E-6</v>
      </c>
      <c r="BW1050" s="172">
        <v>5.6817397999999997E-5</v>
      </c>
      <c r="BX1050" s="172">
        <v>2.2154500000000001E-6</v>
      </c>
      <c r="BY1050" s="172">
        <v>1.4286578E-5</v>
      </c>
      <c r="BZ1050" s="172">
        <v>-1.5066668999999999E-8</v>
      </c>
      <c r="CA1050" s="69">
        <v>0</v>
      </c>
      <c r="CB1050" s="172">
        <v>-2.2867961000000001E-8</v>
      </c>
      <c r="CC1050" s="172">
        <v>9.0482430000000002E-6</v>
      </c>
      <c r="CD1050" s="172">
        <v>2.3998448000000002E-6</v>
      </c>
      <c r="CE1050" s="69">
        <v>0</v>
      </c>
      <c r="CF1050" s="69">
        <v>0</v>
      </c>
      <c r="CG1050" s="69">
        <v>0</v>
      </c>
      <c r="CH1050" s="172">
        <v>4.9202565000000003E-6</v>
      </c>
      <c r="CI1050" s="172">
        <v>8.7507414E-5</v>
      </c>
      <c r="CJ1050" s="172">
        <v>-7.3928547000000005E-17</v>
      </c>
      <c r="CK1050" s="69">
        <v>0</v>
      </c>
      <c r="CM1050" s="198">
        <v>0</v>
      </c>
      <c r="CN1050" s="198">
        <v>2.0382170999999998</v>
      </c>
      <c r="CO1050" s="198">
        <v>2.034625E-2</v>
      </c>
      <c r="CP1050" s="198">
        <v>6.0041909999999999E-3</v>
      </c>
      <c r="CQ1050" s="197">
        <v>7.5541094999999997E-10</v>
      </c>
      <c r="CR1050" s="197">
        <v>8.4363015000000001E-8</v>
      </c>
      <c r="CS1050" s="198">
        <v>5.6403773999999995E-4</v>
      </c>
      <c r="CT1050" s="198">
        <v>9.5561652999999996E-2</v>
      </c>
      <c r="CU1050" s="198">
        <v>0</v>
      </c>
      <c r="CV1050" s="197">
        <v>-5.2985518E-6</v>
      </c>
      <c r="CX1050" s="166"/>
      <c r="CY1050" t="s">
        <v>2402</v>
      </c>
    </row>
    <row r="1051" spans="1:103" ht="14.4">
      <c r="A1051" t="s">
        <v>1520</v>
      </c>
      <c r="B1051" s="85" t="s">
        <v>749</v>
      </c>
      <c r="C1051" s="113" t="str">
        <f t="shared" si="561"/>
        <v>A.130.07.118</v>
      </c>
      <c r="D1051" s="9" t="s">
        <v>155</v>
      </c>
      <c r="E1051" s="112" t="s">
        <v>362</v>
      </c>
      <c r="F1051" s="115" t="str">
        <f t="shared" si="562"/>
        <v>PET (Polyethylene terephthalate) bottle grade</v>
      </c>
      <c r="G1051" s="143">
        <f t="shared" si="576"/>
        <v>2.1900000000000004</v>
      </c>
      <c r="I1051" s="118">
        <f t="shared" si="577"/>
        <v>1.0120634871</v>
      </c>
      <c r="K1051" s="161">
        <f t="shared" si="578"/>
        <v>3.2340707400000002E-2</v>
      </c>
      <c r="L1051" s="161">
        <f t="shared" si="579"/>
        <v>0.65122277969999998</v>
      </c>
      <c r="M1051" s="162">
        <f t="shared" si="580"/>
        <v>0</v>
      </c>
      <c r="N1051" s="161">
        <v>0.32850000000000001</v>
      </c>
      <c r="O1051" s="132">
        <v>6.4839104999999994E-2</v>
      </c>
      <c r="P1051" s="132">
        <v>8.0172191000000004E-3</v>
      </c>
      <c r="Q1051" s="132">
        <v>2.3891868E-2</v>
      </c>
      <c r="R1051" s="132">
        <v>3.2922099999999998E-3</v>
      </c>
      <c r="S1051" s="132">
        <v>3.9378989999999999E-3</v>
      </c>
      <c r="T1051" s="132">
        <v>1.2187304E-3</v>
      </c>
      <c r="U1051" s="132">
        <v>9.7464556000000004E-3</v>
      </c>
      <c r="V1051" s="132">
        <v>0</v>
      </c>
      <c r="W1051" s="132">
        <v>0.56862000000000001</v>
      </c>
      <c r="X1051" s="132">
        <v>0</v>
      </c>
      <c r="Y1051" s="132">
        <v>0</v>
      </c>
      <c r="Z1051" s="132">
        <v>0</v>
      </c>
      <c r="AA1051" s="132">
        <v>0</v>
      </c>
      <c r="AC1051" s="118">
        <f t="shared" si="568"/>
        <v>0.32850000000000001</v>
      </c>
      <c r="AD1051" s="118">
        <f t="shared" si="569"/>
        <v>0.11494348709999999</v>
      </c>
      <c r="AE1051" s="118">
        <f t="shared" si="570"/>
        <v>8.260277969999999E-2</v>
      </c>
      <c r="AF1051" s="118">
        <f t="shared" si="571"/>
        <v>0.65122277969999998</v>
      </c>
      <c r="AG1051" s="118">
        <f t="shared" si="572"/>
        <v>0</v>
      </c>
      <c r="AI1051" s="69">
        <v>73.421000000000006</v>
      </c>
      <c r="AJ1051" s="69">
        <v>73.421000000000006</v>
      </c>
      <c r="AK1051" s="69">
        <v>0</v>
      </c>
      <c r="AL1051" s="69">
        <v>0</v>
      </c>
      <c r="AM1051" s="69">
        <v>0</v>
      </c>
      <c r="AN1051" s="69">
        <v>0</v>
      </c>
      <c r="AO1051" s="69">
        <v>0</v>
      </c>
      <c r="AQ1051" s="116">
        <v>6.1769738999999997E-2</v>
      </c>
      <c r="AR1051" s="116">
        <v>5.4451144999999999E-2</v>
      </c>
      <c r="AS1051" s="116">
        <v>2.0763339E-3</v>
      </c>
      <c r="AT1051" s="116">
        <v>5.2422594000000001E-3</v>
      </c>
      <c r="AU1051" s="150">
        <f t="shared" si="573"/>
        <v>3.2644571490100002E-6</v>
      </c>
      <c r="AV1051" s="150">
        <f t="shared" si="574"/>
        <v>7.6787497707390005E-9</v>
      </c>
      <c r="AW1051" s="163">
        <f t="shared" si="575"/>
        <v>0.73421000000000003</v>
      </c>
      <c r="AX1051" s="196">
        <v>2.0323200000000001E-6</v>
      </c>
      <c r="AY1051" s="196">
        <v>6.1319999999999999E-9</v>
      </c>
      <c r="AZ1051" s="196">
        <v>1.67535E-13</v>
      </c>
      <c r="BA1051" s="108">
        <v>0</v>
      </c>
      <c r="BB1051" s="108">
        <v>0</v>
      </c>
      <c r="BC1051" s="196">
        <v>7.6230000000000005E-10</v>
      </c>
      <c r="BD1051" s="196">
        <v>1.2291809E-6</v>
      </c>
      <c r="BE1051" s="196">
        <v>1.7417400000000001E-10</v>
      </c>
      <c r="BF1051" s="196">
        <v>1.37164E-9</v>
      </c>
      <c r="BG1051" s="108">
        <v>0</v>
      </c>
      <c r="BH1051" s="108">
        <v>0</v>
      </c>
      <c r="BI1051" s="196">
        <v>6.9501889999999997E-13</v>
      </c>
      <c r="BJ1051" s="196">
        <v>5.8831246999999997E-14</v>
      </c>
      <c r="BK1051" s="196">
        <v>1.4385592000000001E-14</v>
      </c>
      <c r="BL1051" s="196">
        <v>4.9416250999999999E-10</v>
      </c>
      <c r="BM1051" s="196">
        <v>1.6997864999999999E-9</v>
      </c>
      <c r="BN1051" s="108">
        <v>0</v>
      </c>
      <c r="BO1051" s="108">
        <v>0</v>
      </c>
      <c r="BP1051" s="108">
        <v>0.73421000000000003</v>
      </c>
      <c r="BQ1051" s="108">
        <v>0</v>
      </c>
      <c r="BR1051" s="108">
        <v>0</v>
      </c>
      <c r="BS1051" s="108">
        <v>0</v>
      </c>
      <c r="BU1051" s="69">
        <v>1.8315641000000001E-4</v>
      </c>
      <c r="BV1051" s="172">
        <v>9.4565005999999996E-6</v>
      </c>
      <c r="BW1051" s="172">
        <v>6.1063011000000005E-5</v>
      </c>
      <c r="BX1051" s="172">
        <v>1.1420600999999999E-6</v>
      </c>
      <c r="BY1051" s="172">
        <v>1.0736437000000001E-5</v>
      </c>
      <c r="BZ1051" s="69">
        <v>0</v>
      </c>
      <c r="CA1051" s="69">
        <v>0</v>
      </c>
      <c r="CB1051" s="69">
        <v>0</v>
      </c>
      <c r="CC1051" s="172">
        <v>5.3540081000000001E-6</v>
      </c>
      <c r="CD1051" s="172">
        <v>1.1413152000000001E-6</v>
      </c>
      <c r="CE1051" s="69">
        <v>0</v>
      </c>
      <c r="CF1051" s="69">
        <v>0</v>
      </c>
      <c r="CG1051" s="69">
        <v>0</v>
      </c>
      <c r="CH1051" s="172">
        <v>5.1809116000000004E-6</v>
      </c>
      <c r="CI1051" s="172">
        <v>8.9082162000000002E-5</v>
      </c>
      <c r="CJ1051" s="69">
        <v>0</v>
      </c>
      <c r="CK1051" s="69">
        <v>0</v>
      </c>
      <c r="CM1051" s="198">
        <v>0</v>
      </c>
      <c r="CN1051" s="198">
        <v>2.19</v>
      </c>
      <c r="CO1051" s="198">
        <v>2.0778518999999999E-2</v>
      </c>
      <c r="CP1051" s="198">
        <v>6.4700000000000001E-3</v>
      </c>
      <c r="CQ1051" s="197">
        <v>3.5671759999999999E-10</v>
      </c>
      <c r="CR1051" s="197">
        <v>3.9050350000000001E-8</v>
      </c>
      <c r="CS1051" s="198">
        <v>4.7748882000000001E-4</v>
      </c>
      <c r="CT1051" s="198">
        <v>4.9201712000000002E-2</v>
      </c>
      <c r="CU1051" s="198">
        <v>0</v>
      </c>
      <c r="CV1051" s="198">
        <v>0</v>
      </c>
      <c r="CX1051" s="166"/>
      <c r="CY1051" t="s">
        <v>2402</v>
      </c>
    </row>
    <row r="1052" spans="1:103" ht="14.4">
      <c r="A1052" t="s">
        <v>1521</v>
      </c>
      <c r="B1052" s="85" t="s">
        <v>749</v>
      </c>
      <c r="C1052" s="113" t="str">
        <f t="shared" si="561"/>
        <v>A.130.07.119</v>
      </c>
      <c r="D1052" s="9" t="s">
        <v>155</v>
      </c>
      <c r="E1052" s="112" t="s">
        <v>362</v>
      </c>
      <c r="F1052" s="115" t="str">
        <f t="shared" si="562"/>
        <v>PMMA (Polymethyl methacrylate)</v>
      </c>
      <c r="G1052" s="143">
        <f t="shared" si="576"/>
        <v>3.9</v>
      </c>
      <c r="I1052" s="118">
        <f t="shared" si="577"/>
        <v>1.13395989269876</v>
      </c>
      <c r="K1052" s="161">
        <f t="shared" si="578"/>
        <v>6.2708542020000008E-2</v>
      </c>
      <c r="L1052" s="161">
        <f t="shared" si="579"/>
        <v>0.48625135067876002</v>
      </c>
      <c r="M1052" s="162">
        <f t="shared" si="580"/>
        <v>0</v>
      </c>
      <c r="N1052" s="161">
        <v>0.58499999999999996</v>
      </c>
      <c r="O1052" s="132">
        <v>6.7344479999999998E-2</v>
      </c>
      <c r="P1052" s="164">
        <v>5.7067876000000003E-7</v>
      </c>
      <c r="Q1052" s="132">
        <v>4.8348000000000002E-2</v>
      </c>
      <c r="R1052" s="132">
        <v>7.8956900000000003E-3</v>
      </c>
      <c r="S1052" s="132">
        <v>6.5256611999999999E-4</v>
      </c>
      <c r="T1052" s="132">
        <v>5.8122859000000002E-3</v>
      </c>
      <c r="U1052" s="132">
        <v>-0.1270937</v>
      </c>
      <c r="V1052" s="132">
        <v>0</v>
      </c>
      <c r="W1052" s="132">
        <v>0.54600000000000004</v>
      </c>
      <c r="X1052" s="132">
        <v>0</v>
      </c>
      <c r="Y1052" s="132">
        <v>0</v>
      </c>
      <c r="Z1052" s="132">
        <v>0</v>
      </c>
      <c r="AA1052" s="132">
        <v>0</v>
      </c>
      <c r="AC1052" s="118">
        <f t="shared" si="568"/>
        <v>0.58499999999999996</v>
      </c>
      <c r="AD1052" s="118">
        <f t="shared" si="569"/>
        <v>2.9598926987599861E-3</v>
      </c>
      <c r="AE1052" s="118">
        <f t="shared" si="570"/>
        <v>-5.9748649321240008E-2</v>
      </c>
      <c r="AF1052" s="118">
        <f t="shared" si="571"/>
        <v>0.48625135067876002</v>
      </c>
      <c r="AG1052" s="118">
        <f t="shared" si="572"/>
        <v>0</v>
      </c>
      <c r="AI1052" s="69">
        <v>98.7</v>
      </c>
      <c r="AJ1052" s="69">
        <v>98.7</v>
      </c>
      <c r="AK1052" s="69">
        <v>0</v>
      </c>
      <c r="AL1052" s="69">
        <v>0</v>
      </c>
      <c r="AM1052" s="69">
        <v>0</v>
      </c>
      <c r="AN1052" s="69">
        <v>0</v>
      </c>
      <c r="AO1052" s="69">
        <v>0</v>
      </c>
      <c r="AQ1052" s="116">
        <v>9.3023365999999996E-2</v>
      </c>
      <c r="AR1052" s="116">
        <v>8.2557567999999998E-2</v>
      </c>
      <c r="AS1052" s="116">
        <v>3.4186181E-3</v>
      </c>
      <c r="AT1052" s="116">
        <v>7.0471800000000001E-3</v>
      </c>
      <c r="AU1052" s="150">
        <f t="shared" si="573"/>
        <v>4.9494944689000009E-6</v>
      </c>
      <c r="AV1052" s="150">
        <f t="shared" si="574"/>
        <v>1.264281848529E-8</v>
      </c>
      <c r="AW1052" s="163">
        <f t="shared" si="575"/>
        <v>0.98699999999999999</v>
      </c>
      <c r="AX1052" s="196">
        <v>3.6192E-6</v>
      </c>
      <c r="AY1052" s="196">
        <v>1.092E-8</v>
      </c>
      <c r="AZ1052" s="196">
        <v>2.9834999999999999E-13</v>
      </c>
      <c r="BA1052" s="108">
        <v>0</v>
      </c>
      <c r="BB1052" s="108">
        <v>0</v>
      </c>
      <c r="BC1052" s="196">
        <v>1.2956E-9</v>
      </c>
      <c r="BD1052" s="196">
        <v>1.3468901000000001E-6</v>
      </c>
      <c r="BE1052" s="196">
        <v>2.9545999999999998E-10</v>
      </c>
      <c r="BF1052" s="196">
        <v>1.42464E-9</v>
      </c>
      <c r="BG1052" s="108">
        <v>0</v>
      </c>
      <c r="BH1052" s="108">
        <v>0</v>
      </c>
      <c r="BI1052" s="196">
        <v>3.3112828E-12</v>
      </c>
      <c r="BJ1052" s="196">
        <v>-7.6264261000000004E-13</v>
      </c>
      <c r="BK1052" s="196">
        <v>-1.2850490000000001E-13</v>
      </c>
      <c r="BL1052" s="196">
        <v>-1.7481609999999999E-10</v>
      </c>
      <c r="BM1052" s="196">
        <v>-1.7716415000000001E-8</v>
      </c>
      <c r="BN1052" s="108">
        <v>0</v>
      </c>
      <c r="BO1052" s="108">
        <v>0</v>
      </c>
      <c r="BP1052" s="108">
        <v>0.98699999999999999</v>
      </c>
      <c r="BQ1052" s="108">
        <v>0</v>
      </c>
      <c r="BR1052" s="108">
        <v>0</v>
      </c>
      <c r="BS1052" s="108">
        <v>0</v>
      </c>
      <c r="BU1052" s="69">
        <v>2.5172942999999998E-4</v>
      </c>
      <c r="BV1052" s="172">
        <v>9.8218986000000008E-6</v>
      </c>
      <c r="BW1052" s="69">
        <v>1.0874234999999999E-4</v>
      </c>
      <c r="BX1052" s="172">
        <v>-1.4863169E-5</v>
      </c>
      <c r="BY1052" s="172">
        <v>1.5157910999999999E-5</v>
      </c>
      <c r="BZ1052" s="69">
        <v>0</v>
      </c>
      <c r="CA1052" s="69">
        <v>0</v>
      </c>
      <c r="CB1052" s="69">
        <v>0</v>
      </c>
      <c r="CC1052" s="172">
        <v>1.0817382E-6</v>
      </c>
      <c r="CD1052" s="172">
        <v>1.5970364E-6</v>
      </c>
      <c r="CE1052" s="69">
        <v>0</v>
      </c>
      <c r="CF1052" s="69">
        <v>0</v>
      </c>
      <c r="CG1052" s="69">
        <v>0</v>
      </c>
      <c r="CH1052" s="172">
        <v>9.8795532000000007E-6</v>
      </c>
      <c r="CI1052" s="69">
        <v>1.2031212E-4</v>
      </c>
      <c r="CJ1052" s="69">
        <v>0</v>
      </c>
      <c r="CK1052" s="69">
        <v>0</v>
      </c>
      <c r="CM1052" s="198">
        <v>0</v>
      </c>
      <c r="CN1052" s="198">
        <v>3.9</v>
      </c>
      <c r="CO1052" s="198">
        <v>0</v>
      </c>
      <c r="CP1052" s="198">
        <v>6.7200000000000003E-3</v>
      </c>
      <c r="CQ1052" s="197">
        <v>1.3913586E-9</v>
      </c>
      <c r="CR1052" s="197">
        <v>1.482611E-7</v>
      </c>
      <c r="CS1052" s="198">
        <v>6.0756658999999995E-4</v>
      </c>
      <c r="CT1052" s="198">
        <v>-0.63050039999999996</v>
      </c>
      <c r="CU1052" s="198">
        <v>0</v>
      </c>
      <c r="CV1052" s="198">
        <v>0</v>
      </c>
      <c r="CX1052" s="166"/>
      <c r="CY1052" t="s">
        <v>2403</v>
      </c>
    </row>
    <row r="1053" spans="1:103" ht="14.4">
      <c r="A1053" t="s">
        <v>1522</v>
      </c>
      <c r="B1053" s="85" t="s">
        <v>749</v>
      </c>
      <c r="C1053" s="113" t="str">
        <f t="shared" si="561"/>
        <v>A.130.07.120</v>
      </c>
      <c r="D1053" s="9" t="s">
        <v>155</v>
      </c>
      <c r="E1053" s="112" t="s">
        <v>362</v>
      </c>
      <c r="F1053" s="115" t="str">
        <f t="shared" si="562"/>
        <v>POM (Polyoxymethyleen, polyacetaal)</v>
      </c>
      <c r="G1053" s="143">
        <f t="shared" si="576"/>
        <v>3.2</v>
      </c>
      <c r="I1053" s="118">
        <f t="shared" si="577"/>
        <v>0.91320437307254609</v>
      </c>
      <c r="K1053" s="161">
        <f t="shared" si="578"/>
        <v>8.3714509041599994E-3</v>
      </c>
      <c r="L1053" s="161">
        <f t="shared" si="579"/>
        <v>0.42483292216838608</v>
      </c>
      <c r="M1053" s="162">
        <f t="shared" si="580"/>
        <v>0</v>
      </c>
      <c r="N1053" s="161">
        <v>0.48</v>
      </c>
      <c r="O1053" s="132">
        <v>5.41161E-2</v>
      </c>
      <c r="P1053" s="132">
        <v>6.4568207999999997E-3</v>
      </c>
      <c r="Q1053" s="132">
        <v>5.1713999999999996E-3</v>
      </c>
      <c r="R1053" s="132">
        <v>3.1999799999999998E-3</v>
      </c>
      <c r="S1053" s="132">
        <v>0</v>
      </c>
      <c r="T1053" s="164">
        <v>7.0904159999999996E-8</v>
      </c>
      <c r="U1053" s="164">
        <v>1.3683861000000001E-9</v>
      </c>
      <c r="V1053" s="132">
        <v>0</v>
      </c>
      <c r="W1053" s="132">
        <v>0.36425999999999997</v>
      </c>
      <c r="X1053" s="132">
        <v>0</v>
      </c>
      <c r="Y1053" s="132">
        <v>0</v>
      </c>
      <c r="Z1053" s="132">
        <v>0</v>
      </c>
      <c r="AA1053" s="132">
        <v>0</v>
      </c>
      <c r="AC1053" s="118">
        <f t="shared" si="568"/>
        <v>0.48</v>
      </c>
      <c r="AD1053" s="118">
        <f t="shared" si="569"/>
        <v>6.8944373072546111E-2</v>
      </c>
      <c r="AE1053" s="118">
        <f t="shared" si="570"/>
        <v>6.0572922168386098E-2</v>
      </c>
      <c r="AF1053" s="118">
        <f t="shared" si="571"/>
        <v>0.42483292216838608</v>
      </c>
      <c r="AG1053" s="118">
        <f t="shared" si="572"/>
        <v>0</v>
      </c>
      <c r="AI1053" s="69">
        <v>90.552199999999999</v>
      </c>
      <c r="AJ1053" s="69">
        <v>89.442999999999998</v>
      </c>
      <c r="AK1053" s="69">
        <v>0</v>
      </c>
      <c r="AL1053" s="69">
        <v>0</v>
      </c>
      <c r="AM1053" s="69">
        <v>1.1092</v>
      </c>
      <c r="AN1053" s="69">
        <v>0</v>
      </c>
      <c r="AO1053" s="69">
        <v>0</v>
      </c>
      <c r="AQ1053" s="116">
        <v>7.5057612999999995E-2</v>
      </c>
      <c r="AR1053" s="116">
        <v>6.5928784000000004E-2</v>
      </c>
      <c r="AS1053" s="116">
        <v>2.7425981999999998E-3</v>
      </c>
      <c r="AT1053" s="116">
        <v>6.3862301999999998E-3</v>
      </c>
      <c r="AU1053" s="150">
        <f t="shared" si="573"/>
        <v>3.9525650000000002E-6</v>
      </c>
      <c r="AV1053" s="150">
        <f t="shared" si="574"/>
        <v>1.0142744800000002E-8</v>
      </c>
      <c r="AW1053" s="163">
        <f t="shared" si="575"/>
        <v>0.89442999999999995</v>
      </c>
      <c r="AX1053" s="196">
        <v>2.9695999999999999E-6</v>
      </c>
      <c r="AY1053" s="196">
        <v>8.9600000000000005E-9</v>
      </c>
      <c r="AZ1053" s="196">
        <v>2.4479999999999998E-13</v>
      </c>
      <c r="BA1053" s="108">
        <v>0</v>
      </c>
      <c r="BB1053" s="108">
        <v>0</v>
      </c>
      <c r="BC1053" s="196">
        <v>1.65E-10</v>
      </c>
      <c r="BD1053" s="196">
        <v>9.8279999999999993E-7</v>
      </c>
      <c r="BE1053" s="196">
        <v>3.7700000000000003E-11</v>
      </c>
      <c r="BF1053" s="196">
        <v>1.1448E-9</v>
      </c>
      <c r="BG1053" s="108">
        <v>0</v>
      </c>
      <c r="BH1053" s="108">
        <v>0</v>
      </c>
      <c r="BI1053" s="108">
        <v>0</v>
      </c>
      <c r="BJ1053" s="108">
        <v>0</v>
      </c>
      <c r="BK1053" s="108">
        <v>0</v>
      </c>
      <c r="BL1053" s="108">
        <v>0</v>
      </c>
      <c r="BM1053" s="108">
        <v>0</v>
      </c>
      <c r="BN1053" s="108">
        <v>0</v>
      </c>
      <c r="BO1053" s="108">
        <v>0</v>
      </c>
      <c r="BP1053" s="108">
        <v>0.89442999999999995</v>
      </c>
      <c r="BQ1053" s="108">
        <v>0</v>
      </c>
      <c r="BR1053" s="108">
        <v>0</v>
      </c>
      <c r="BS1053" s="108">
        <v>0</v>
      </c>
      <c r="BU1053" s="69">
        <v>2.1680165E-4</v>
      </c>
      <c r="BV1053" s="172">
        <v>7.8925970999999997E-6</v>
      </c>
      <c r="BW1053" s="172">
        <v>8.9224491000000001E-5</v>
      </c>
      <c r="BX1053" s="172">
        <v>1.6028835E-13</v>
      </c>
      <c r="BY1053" s="172">
        <v>9.3907718000000001E-6</v>
      </c>
      <c r="BZ1053" s="69">
        <v>0</v>
      </c>
      <c r="CA1053" s="69">
        <v>0</v>
      </c>
      <c r="CB1053" s="69">
        <v>0</v>
      </c>
      <c r="CC1053" s="69">
        <v>0</v>
      </c>
      <c r="CD1053" s="172">
        <v>4.6917694999999999E-11</v>
      </c>
      <c r="CE1053" s="69">
        <v>0</v>
      </c>
      <c r="CF1053" s="69">
        <v>0</v>
      </c>
      <c r="CG1053" s="69">
        <v>0</v>
      </c>
      <c r="CH1053" s="172">
        <v>1.5008746000000001E-6</v>
      </c>
      <c r="CI1053" s="69">
        <v>1.0879287E-4</v>
      </c>
      <c r="CJ1053" s="69">
        <v>0</v>
      </c>
      <c r="CK1053" s="69">
        <v>0</v>
      </c>
      <c r="CM1053" s="198">
        <v>0</v>
      </c>
      <c r="CN1053" s="198">
        <v>3.2</v>
      </c>
      <c r="CO1053" s="198">
        <v>4.4975149999999997E-3</v>
      </c>
      <c r="CP1053" s="198">
        <v>5.4000000000000003E-3</v>
      </c>
      <c r="CQ1053" s="198">
        <v>0</v>
      </c>
      <c r="CR1053" s="198">
        <v>0</v>
      </c>
      <c r="CS1053" s="198">
        <v>3.2999994000000002E-4</v>
      </c>
      <c r="CT1053" s="198">
        <v>0</v>
      </c>
      <c r="CU1053" s="198">
        <v>0</v>
      </c>
      <c r="CV1053" s="198">
        <v>0</v>
      </c>
      <c r="CX1053" s="166"/>
      <c r="CY1053" t="s">
        <v>2404</v>
      </c>
    </row>
    <row r="1054" spans="1:103" ht="14.4">
      <c r="A1054" t="s">
        <v>3265</v>
      </c>
      <c r="B1054" s="85" t="s">
        <v>749</v>
      </c>
      <c r="C1054" s="113" t="str">
        <f t="shared" si="561"/>
        <v>A.130.07.121</v>
      </c>
      <c r="D1054" s="9" t="s">
        <v>155</v>
      </c>
      <c r="E1054" s="112" t="s">
        <v>362</v>
      </c>
      <c r="F1054" s="115" t="str">
        <f t="shared" si="562"/>
        <v>PP (Polypropylene)</v>
      </c>
      <c r="G1054" s="143">
        <f t="shared" si="576"/>
        <v>1.92</v>
      </c>
      <c r="I1054" s="118">
        <f t="shared" si="577"/>
        <v>1.20927091678</v>
      </c>
      <c r="K1054" s="161">
        <f t="shared" si="578"/>
        <v>7.477264077000001E-2</v>
      </c>
      <c r="L1054" s="161">
        <f t="shared" si="579"/>
        <v>0.82730807601</v>
      </c>
      <c r="M1054" s="162">
        <f t="shared" si="580"/>
        <v>1.9190200000000001E-2</v>
      </c>
      <c r="N1054" s="161">
        <v>0.28799999999999998</v>
      </c>
      <c r="O1054" s="132">
        <v>3.8249999999999999E-2</v>
      </c>
      <c r="P1054" s="132">
        <v>9.6852310999999999E-4</v>
      </c>
      <c r="Q1054" s="132">
        <v>6.7320000000000005E-2</v>
      </c>
      <c r="R1054" s="132">
        <v>5.7743999999999998E-3</v>
      </c>
      <c r="S1054" s="132">
        <v>2.5727607000000001E-4</v>
      </c>
      <c r="T1054" s="132">
        <v>1.4209647000000001E-3</v>
      </c>
      <c r="U1054" s="132">
        <v>8.0895528999999997E-3</v>
      </c>
      <c r="V1054" s="132">
        <v>0</v>
      </c>
      <c r="W1054" s="132">
        <v>0.78</v>
      </c>
      <c r="X1054" s="132">
        <v>0</v>
      </c>
      <c r="Y1054" s="132">
        <v>0</v>
      </c>
      <c r="Z1054" s="132">
        <v>1.9190200000000001E-2</v>
      </c>
      <c r="AA1054" s="132">
        <v>0</v>
      </c>
      <c r="AC1054" s="118">
        <f t="shared" si="568"/>
        <v>0.28799999999999998</v>
      </c>
      <c r="AD1054" s="118">
        <f t="shared" si="569"/>
        <v>0.12208071678000001</v>
      </c>
      <c r="AE1054" s="118">
        <f t="shared" si="570"/>
        <v>6.6498276009999996E-2</v>
      </c>
      <c r="AF1054" s="118">
        <f t="shared" si="571"/>
        <v>0.82730807601</v>
      </c>
      <c r="AG1054" s="118">
        <f t="shared" si="572"/>
        <v>0</v>
      </c>
      <c r="AI1054" s="69">
        <v>82.925799999999995</v>
      </c>
      <c r="AJ1054" s="69">
        <v>81.733999999999995</v>
      </c>
      <c r="AK1054" s="69">
        <v>0</v>
      </c>
      <c r="AL1054" s="69">
        <v>0</v>
      </c>
      <c r="AM1054" s="69">
        <v>1.1918</v>
      </c>
      <c r="AN1054" s="69">
        <v>0</v>
      </c>
      <c r="AO1054" s="69">
        <v>0</v>
      </c>
      <c r="AQ1054" s="116">
        <v>3.8687603000000001E-2</v>
      </c>
      <c r="AR1054" s="116">
        <v>3.1286608E-2</v>
      </c>
      <c r="AS1054" s="116">
        <v>1.5651873999999999E-3</v>
      </c>
      <c r="AT1054" s="116">
        <v>5.8358076000000004E-3</v>
      </c>
      <c r="AU1054" s="150">
        <f t="shared" si="573"/>
        <v>1.8756959297599999E-6</v>
      </c>
      <c r="AV1054" s="150">
        <f t="shared" si="574"/>
        <v>5.7884150853919997E-9</v>
      </c>
      <c r="AW1054" s="163">
        <f t="shared" si="575"/>
        <v>0.81733999999999996</v>
      </c>
      <c r="AX1054" s="196">
        <v>1.78176E-6</v>
      </c>
      <c r="AY1054" s="196">
        <v>5.3759999999999996E-9</v>
      </c>
      <c r="AZ1054" s="196">
        <v>1.4688E-13</v>
      </c>
      <c r="BA1054" s="108">
        <v>0</v>
      </c>
      <c r="BB1054" s="108">
        <v>0</v>
      </c>
      <c r="BC1054" s="196">
        <v>1.804E-9</v>
      </c>
      <c r="BD1054" s="196">
        <v>9.0576000000000003E-8</v>
      </c>
      <c r="BE1054" s="196">
        <v>4.114E-10</v>
      </c>
      <c r="BF1054" s="108">
        <v>0</v>
      </c>
      <c r="BG1054" s="108">
        <v>0</v>
      </c>
      <c r="BH1054" s="108">
        <v>0</v>
      </c>
      <c r="BI1054" s="196">
        <v>8.0955223000000003E-13</v>
      </c>
      <c r="BJ1054" s="196">
        <v>4.8610711999999999E-14</v>
      </c>
      <c r="BK1054" s="196">
        <v>1.004245E-14</v>
      </c>
      <c r="BL1054" s="196">
        <v>6.111576E-11</v>
      </c>
      <c r="BM1054" s="196">
        <v>1.494814E-9</v>
      </c>
      <c r="BN1054" s="108">
        <v>0</v>
      </c>
      <c r="BO1054" s="108">
        <v>0</v>
      </c>
      <c r="BP1054" s="108">
        <v>0.81733999999999996</v>
      </c>
      <c r="BQ1054" s="108">
        <v>0</v>
      </c>
      <c r="BR1054" s="108">
        <v>0</v>
      </c>
      <c r="BS1054" s="108">
        <v>0</v>
      </c>
      <c r="BU1054" s="69">
        <v>1.7322153000000001E-4</v>
      </c>
      <c r="BV1054" s="69">
        <v>0</v>
      </c>
      <c r="BW1054" s="172">
        <v>5.3534695000000001E-5</v>
      </c>
      <c r="BX1054" s="172">
        <v>9.7992347999999997E-7</v>
      </c>
      <c r="BY1054" s="172">
        <v>5.1685509000000001E-6</v>
      </c>
      <c r="BZ1054" s="69">
        <v>0</v>
      </c>
      <c r="CA1054" s="69">
        <v>0</v>
      </c>
      <c r="CB1054" s="69">
        <v>0</v>
      </c>
      <c r="CC1054" s="172">
        <v>4.1862504999999997E-7</v>
      </c>
      <c r="CD1054" s="172">
        <v>1.1856483E-6</v>
      </c>
      <c r="CE1054" s="69">
        <v>0</v>
      </c>
      <c r="CF1054" s="69">
        <v>0</v>
      </c>
      <c r="CG1054" s="69">
        <v>0</v>
      </c>
      <c r="CH1054" s="172">
        <v>1.2868584E-5</v>
      </c>
      <c r="CI1054" s="172">
        <v>9.9065508000000004E-5</v>
      </c>
      <c r="CJ1054" s="69">
        <v>0</v>
      </c>
      <c r="CK1054" s="69">
        <v>0</v>
      </c>
      <c r="CM1054" s="198">
        <v>0</v>
      </c>
      <c r="CN1054" s="198">
        <v>1.92</v>
      </c>
      <c r="CO1054" s="198">
        <v>0</v>
      </c>
      <c r="CP1054" s="198">
        <v>0</v>
      </c>
      <c r="CQ1054" s="197">
        <v>3.7300623999999999E-10</v>
      </c>
      <c r="CR1054" s="197">
        <v>4.482465E-8</v>
      </c>
      <c r="CS1054" s="198">
        <v>1.44E-4</v>
      </c>
      <c r="CT1054" s="198">
        <v>4.0932872000000002E-2</v>
      </c>
      <c r="CU1054" s="198">
        <v>0</v>
      </c>
      <c r="CV1054" s="198">
        <v>0</v>
      </c>
      <c r="CX1054" s="166"/>
      <c r="CY1054" t="s">
        <v>2405</v>
      </c>
    </row>
    <row r="1055" spans="1:103" ht="14.4">
      <c r="A1055" t="s">
        <v>3266</v>
      </c>
      <c r="B1055" s="85" t="s">
        <v>749</v>
      </c>
      <c r="C1055" s="113" t="str">
        <f t="shared" si="561"/>
        <v>A.130.07.122</v>
      </c>
      <c r="D1055" s="9" t="s">
        <v>155</v>
      </c>
      <c r="E1055" s="112" t="s">
        <v>362</v>
      </c>
      <c r="F1055" s="115" t="str">
        <f t="shared" si="562"/>
        <v>PP GF30</v>
      </c>
      <c r="G1055" s="143">
        <f t="shared" si="576"/>
        <v>1.8149999999999999</v>
      </c>
      <c r="I1055" s="118">
        <f t="shared" si="577"/>
        <v>0.95990457197000001</v>
      </c>
      <c r="K1055" s="161">
        <f t="shared" si="578"/>
        <v>6.3908888469999994E-2</v>
      </c>
      <c r="L1055" s="161">
        <f t="shared" si="579"/>
        <v>0.61031254350000008</v>
      </c>
      <c r="M1055" s="162">
        <f t="shared" si="580"/>
        <v>1.343314E-2</v>
      </c>
      <c r="N1055" s="161">
        <v>0.27224999999999999</v>
      </c>
      <c r="O1055" s="132">
        <v>4.2151500000000001E-2</v>
      </c>
      <c r="P1055" s="132">
        <v>1.6497379E-2</v>
      </c>
      <c r="Q1055" s="132">
        <v>5.8139999999999997E-2</v>
      </c>
      <c r="R1055" s="132">
        <v>4.04208E-3</v>
      </c>
      <c r="S1055" s="132">
        <v>7.3209325000000004E-4</v>
      </c>
      <c r="T1055" s="132">
        <v>9.9471521999999995E-4</v>
      </c>
      <c r="U1055" s="132">
        <v>5.6636645000000003E-3</v>
      </c>
      <c r="V1055" s="132">
        <v>0</v>
      </c>
      <c r="W1055" s="132">
        <v>0.54600000000000004</v>
      </c>
      <c r="X1055" s="132">
        <v>0</v>
      </c>
      <c r="Y1055" s="132">
        <v>0</v>
      </c>
      <c r="Z1055" s="132">
        <v>1.343314E-2</v>
      </c>
      <c r="AA1055" s="132">
        <v>0</v>
      </c>
      <c r="AC1055" s="118">
        <f t="shared" si="568"/>
        <v>0.27224999999999999</v>
      </c>
      <c r="AD1055" s="118">
        <f t="shared" si="569"/>
        <v>0.12822143196999999</v>
      </c>
      <c r="AE1055" s="118">
        <f t="shared" si="570"/>
        <v>7.7745683499999996E-2</v>
      </c>
      <c r="AF1055" s="118">
        <f t="shared" si="571"/>
        <v>0.61031254350000008</v>
      </c>
      <c r="AG1055" s="118">
        <f t="shared" si="572"/>
        <v>0</v>
      </c>
      <c r="AI1055" s="69">
        <v>68.004760000000005</v>
      </c>
      <c r="AJ1055" s="69">
        <v>67.170500000000004</v>
      </c>
      <c r="AK1055" s="69">
        <v>0</v>
      </c>
      <c r="AL1055" s="69">
        <v>0</v>
      </c>
      <c r="AM1055" s="69">
        <v>0.83426</v>
      </c>
      <c r="AN1055" s="69">
        <v>0</v>
      </c>
      <c r="AO1055" s="69">
        <v>0</v>
      </c>
      <c r="AQ1055" s="116">
        <v>3.7523438999999999E-2</v>
      </c>
      <c r="AR1055" s="116">
        <v>3.1296235999999998E-2</v>
      </c>
      <c r="AS1055" s="116">
        <v>1.5823776E-3</v>
      </c>
      <c r="AT1055" s="116">
        <v>4.6448256000000002E-3</v>
      </c>
      <c r="AU1055" s="150">
        <f t="shared" si="573"/>
        <v>1.876273150832E-6</v>
      </c>
      <c r="AV1055" s="150">
        <f t="shared" si="574"/>
        <v>5.8519880912730001E-9</v>
      </c>
      <c r="AW1055" s="163">
        <f t="shared" si="575"/>
        <v>0.6505358</v>
      </c>
      <c r="AX1055" s="196">
        <v>1.68432E-6</v>
      </c>
      <c r="AY1055" s="196">
        <v>5.0819999999999996E-9</v>
      </c>
      <c r="AZ1055" s="196">
        <v>1.388475E-13</v>
      </c>
      <c r="BA1055" s="108">
        <v>0</v>
      </c>
      <c r="BB1055" s="108">
        <v>0</v>
      </c>
      <c r="BC1055" s="196">
        <v>2.9008000000000002E-9</v>
      </c>
      <c r="BD1055" s="196">
        <v>1.8796320000000001E-7</v>
      </c>
      <c r="BE1055" s="196">
        <v>5.2017999999999996E-10</v>
      </c>
      <c r="BF1055" s="196">
        <v>1.3733999999999999E-10</v>
      </c>
      <c r="BG1055" s="196">
        <v>1.117215E-10</v>
      </c>
      <c r="BH1055" s="108">
        <v>0</v>
      </c>
      <c r="BI1055" s="196">
        <v>5.6668655999999999E-13</v>
      </c>
      <c r="BJ1055" s="196">
        <v>3.4027497999999997E-14</v>
      </c>
      <c r="BK1055" s="196">
        <v>7.0297150000000003E-15</v>
      </c>
      <c r="BL1055" s="196">
        <v>4.2781032000000001E-11</v>
      </c>
      <c r="BM1055" s="196">
        <v>1.0463697999999999E-9</v>
      </c>
      <c r="BN1055" s="108">
        <v>0</v>
      </c>
      <c r="BO1055" s="108">
        <v>0</v>
      </c>
      <c r="BP1055" s="108">
        <v>0.6505358</v>
      </c>
      <c r="BQ1055" s="108">
        <v>0</v>
      </c>
      <c r="BR1055" s="108">
        <v>0</v>
      </c>
      <c r="BS1055" s="108">
        <v>0</v>
      </c>
      <c r="BU1055" s="69">
        <v>1.5546534E-4</v>
      </c>
      <c r="BV1055" s="172">
        <v>1.4861379000000001E-6</v>
      </c>
      <c r="BW1055" s="172">
        <v>5.0607016000000002E-5</v>
      </c>
      <c r="BX1055" s="172">
        <v>6.8606093999999996E-7</v>
      </c>
      <c r="BY1055" s="172">
        <v>4.0514124999999999E-6</v>
      </c>
      <c r="BZ1055" s="172">
        <v>1.0604106999999999E-6</v>
      </c>
      <c r="CA1055" s="172">
        <v>2.9013247999999998E-6</v>
      </c>
      <c r="CB1055" s="172">
        <v>1.6094753E-6</v>
      </c>
      <c r="CC1055" s="172">
        <v>2.9303753000000002E-7</v>
      </c>
      <c r="CD1055" s="172">
        <v>8.2998020999999999E-7</v>
      </c>
      <c r="CE1055" s="69">
        <v>0</v>
      </c>
      <c r="CF1055" s="69">
        <v>0</v>
      </c>
      <c r="CG1055" s="69">
        <v>0</v>
      </c>
      <c r="CH1055" s="172">
        <v>1.1113777000000001E-5</v>
      </c>
      <c r="CI1055" s="172">
        <v>8.0826702999999998E-5</v>
      </c>
      <c r="CJ1055" s="69">
        <v>0</v>
      </c>
      <c r="CK1055" s="69">
        <v>0</v>
      </c>
      <c r="CM1055" s="198">
        <v>0</v>
      </c>
      <c r="CN1055" s="198">
        <v>1.8149999999999999</v>
      </c>
      <c r="CO1055" s="198">
        <v>3.0321540000000001E-2</v>
      </c>
      <c r="CP1055" s="198">
        <v>1.2600000000000001E-3</v>
      </c>
      <c r="CQ1055" s="197">
        <v>2.6110436999999998E-10</v>
      </c>
      <c r="CR1055" s="197">
        <v>3.1377255000000002E-8</v>
      </c>
      <c r="CS1055" s="198">
        <v>1.138E-4</v>
      </c>
      <c r="CT1055" s="198">
        <v>2.8653010999999999E-2</v>
      </c>
      <c r="CU1055" s="197">
        <v>7.4963961000000003E-5</v>
      </c>
      <c r="CV1055" s="198">
        <v>3.7291860000000001E-4</v>
      </c>
      <c r="CX1055" s="166"/>
      <c r="CY1055" t="s">
        <v>2405</v>
      </c>
    </row>
    <row r="1056" spans="1:103" ht="14.4">
      <c r="A1056" t="s">
        <v>1760</v>
      </c>
      <c r="B1056" s="85" t="s">
        <v>749</v>
      </c>
      <c r="C1056" s="113" t="str">
        <f t="shared" si="561"/>
        <v>A.130.07.123</v>
      </c>
      <c r="D1056" s="9" t="s">
        <v>155</v>
      </c>
      <c r="E1056" s="112" t="s">
        <v>362</v>
      </c>
      <c r="F1056" s="115" t="str">
        <f t="shared" si="562"/>
        <v>PS (EPS  expandable polystyrene, white)</v>
      </c>
      <c r="G1056" s="143">
        <f t="shared" si="576"/>
        <v>2.2800000000000002</v>
      </c>
      <c r="I1056" s="118">
        <f t="shared" si="577"/>
        <v>1.2574208943761243</v>
      </c>
      <c r="K1056" s="161">
        <f t="shared" si="578"/>
        <v>4.526306964E-2</v>
      </c>
      <c r="L1056" s="161">
        <f t="shared" si="579"/>
        <v>0.87015782473612413</v>
      </c>
      <c r="M1056" s="162">
        <f t="shared" si="580"/>
        <v>0</v>
      </c>
      <c r="N1056" s="161">
        <v>0.34200000000000003</v>
      </c>
      <c r="O1056" s="132">
        <v>2.9964285E-2</v>
      </c>
      <c r="P1056" s="132">
        <v>1.3353883000000001E-4</v>
      </c>
      <c r="Q1056" s="132">
        <v>3.07224E-2</v>
      </c>
      <c r="R1056" s="132">
        <v>5.1327999999999999E-3</v>
      </c>
      <c r="S1056" s="132">
        <v>8.1758283999999997E-4</v>
      </c>
      <c r="T1056" s="132">
        <v>8.5902867999999993E-3</v>
      </c>
      <c r="U1056" s="164">
        <v>9.0612415999999999E-10</v>
      </c>
      <c r="V1056" s="132">
        <v>0</v>
      </c>
      <c r="W1056" s="132">
        <v>0.84006000000000003</v>
      </c>
      <c r="X1056" s="132">
        <v>0</v>
      </c>
      <c r="Y1056" s="132">
        <v>0</v>
      </c>
      <c r="Z1056" s="132">
        <v>0</v>
      </c>
      <c r="AA1056" s="132">
        <v>0</v>
      </c>
      <c r="AC1056" s="118">
        <f t="shared" si="568"/>
        <v>0.34200000000000003</v>
      </c>
      <c r="AD1056" s="118">
        <f t="shared" si="569"/>
        <v>7.5360894376124157E-2</v>
      </c>
      <c r="AE1056" s="118">
        <f t="shared" si="570"/>
        <v>3.0097824736124157E-2</v>
      </c>
      <c r="AF1056" s="118">
        <f t="shared" si="571"/>
        <v>0.87015782473612413</v>
      </c>
      <c r="AG1056" s="118">
        <f t="shared" si="572"/>
        <v>0</v>
      </c>
      <c r="AI1056" s="69">
        <v>90.587000000000003</v>
      </c>
      <c r="AJ1056" s="69">
        <v>88.876000000000005</v>
      </c>
      <c r="AK1056" s="69">
        <v>0</v>
      </c>
      <c r="AL1056" s="69">
        <v>0</v>
      </c>
      <c r="AM1056" s="69">
        <v>1.7110000000000001</v>
      </c>
      <c r="AN1056" s="69">
        <v>0</v>
      </c>
      <c r="AO1056" s="69">
        <v>0</v>
      </c>
      <c r="AQ1056" s="116">
        <v>5.4053499999999997E-2</v>
      </c>
      <c r="AR1056" s="116">
        <v>4.5757978999999997E-2</v>
      </c>
      <c r="AS1056" s="116">
        <v>1.9497746E-3</v>
      </c>
      <c r="AT1056" s="116">
        <v>6.3457464000000003E-3</v>
      </c>
      <c r="AU1056" s="150">
        <f t="shared" si="573"/>
        <v>2.7432840896999997E-6</v>
      </c>
      <c r="AV1056" s="150">
        <f t="shared" si="574"/>
        <v>7.2107050537180001E-9</v>
      </c>
      <c r="AW1056" s="163">
        <f t="shared" si="575"/>
        <v>0.88875999999999999</v>
      </c>
      <c r="AX1056" s="196">
        <v>2.11584E-6</v>
      </c>
      <c r="AY1056" s="196">
        <v>6.3840000000000003E-9</v>
      </c>
      <c r="AZ1056" s="196">
        <v>1.7442E-13</v>
      </c>
      <c r="BA1056" s="108">
        <v>0</v>
      </c>
      <c r="BB1056" s="108">
        <v>0</v>
      </c>
      <c r="BC1056" s="196">
        <v>8.2327999999999997E-10</v>
      </c>
      <c r="BD1056" s="196">
        <v>6.2469200000000002E-7</v>
      </c>
      <c r="BE1056" s="196">
        <v>1.8774800000000001E-10</v>
      </c>
      <c r="BF1056" s="196">
        <v>6.3387999999999999E-10</v>
      </c>
      <c r="BG1056" s="108">
        <v>0</v>
      </c>
      <c r="BH1056" s="108">
        <v>0</v>
      </c>
      <c r="BI1056" s="196">
        <v>4.8938814000000001E-12</v>
      </c>
      <c r="BJ1056" s="196">
        <v>2.8053799999999998E-16</v>
      </c>
      <c r="BK1056" s="196">
        <v>8.4717800000000006E-15</v>
      </c>
      <c r="BL1056" s="196">
        <v>1.677047E-10</v>
      </c>
      <c r="BM1056" s="196">
        <v>1.761105E-9</v>
      </c>
      <c r="BN1056" s="108">
        <v>0</v>
      </c>
      <c r="BO1056" s="108">
        <v>0</v>
      </c>
      <c r="BP1056" s="108">
        <v>0.88875999999999999</v>
      </c>
      <c r="BQ1056" s="108">
        <v>0</v>
      </c>
      <c r="BR1056" s="108">
        <v>0</v>
      </c>
      <c r="BS1056" s="108">
        <v>0</v>
      </c>
      <c r="BU1056" s="69">
        <v>1.9737051000000001E-4</v>
      </c>
      <c r="BV1056" s="172">
        <v>4.3701601999999997E-6</v>
      </c>
      <c r="BW1056" s="172">
        <v>6.3572449999999998E-5</v>
      </c>
      <c r="BX1056" s="172">
        <v>1.6343647000000001E-8</v>
      </c>
      <c r="BY1056" s="172">
        <v>8.1941187000000005E-6</v>
      </c>
      <c r="BZ1056" s="69">
        <v>0</v>
      </c>
      <c r="CA1056" s="69">
        <v>0</v>
      </c>
      <c r="CB1056" s="69">
        <v>0</v>
      </c>
      <c r="CC1056" s="172">
        <v>1.5120099E-6</v>
      </c>
      <c r="CD1056" s="172">
        <v>5.7288613000000001E-6</v>
      </c>
      <c r="CE1056" s="69">
        <v>0</v>
      </c>
      <c r="CF1056" s="69">
        <v>0</v>
      </c>
      <c r="CG1056" s="69">
        <v>0</v>
      </c>
      <c r="CH1056" s="172">
        <v>6.1564345000000003E-6</v>
      </c>
      <c r="CI1056" s="69">
        <v>1.0782013E-4</v>
      </c>
      <c r="CJ1056" s="69">
        <v>0</v>
      </c>
      <c r="CK1056" s="69">
        <v>0</v>
      </c>
      <c r="CM1056" s="198">
        <v>0</v>
      </c>
      <c r="CN1056" s="198">
        <v>2.2799999999999998</v>
      </c>
      <c r="CO1056" s="198">
        <v>0</v>
      </c>
      <c r="CP1056" s="198">
        <v>2.99E-3</v>
      </c>
      <c r="CQ1056" s="197">
        <v>2.2082101999999998E-9</v>
      </c>
      <c r="CR1056" s="197">
        <v>2.6026949999999997E-7</v>
      </c>
      <c r="CS1056" s="198">
        <v>3.1072218999999998E-4</v>
      </c>
      <c r="CT1056" s="198">
        <v>3.8260659999999999E-3</v>
      </c>
      <c r="CU1056" s="198">
        <v>0</v>
      </c>
      <c r="CV1056" s="198">
        <v>0</v>
      </c>
      <c r="CX1056" s="166"/>
      <c r="CY1056" t="s">
        <v>2406</v>
      </c>
    </row>
    <row r="1057" spans="1:103" ht="14.4">
      <c r="A1057" t="s">
        <v>1761</v>
      </c>
      <c r="B1057" s="85" t="s">
        <v>749</v>
      </c>
      <c r="C1057" s="113" t="str">
        <f t="shared" si="561"/>
        <v>A.130.07.124</v>
      </c>
      <c r="D1057" s="9" t="s">
        <v>155</v>
      </c>
      <c r="E1057" s="112" t="s">
        <v>362</v>
      </c>
      <c r="F1057" s="115" t="str">
        <f t="shared" si="562"/>
        <v>PS (GPPS  general purpose polystyrene)</v>
      </c>
      <c r="G1057" s="143">
        <f t="shared" si="576"/>
        <v>2.16</v>
      </c>
      <c r="I1057" s="118">
        <f t="shared" si="577"/>
        <v>1.2283185434757857</v>
      </c>
      <c r="K1057" s="161">
        <f t="shared" si="578"/>
        <v>3.8141661959999996E-2</v>
      </c>
      <c r="L1057" s="161">
        <f t="shared" si="579"/>
        <v>0.86617688151578565</v>
      </c>
      <c r="M1057" s="162">
        <f t="shared" si="580"/>
        <v>0</v>
      </c>
      <c r="N1057" s="161">
        <v>0.32400000000000001</v>
      </c>
      <c r="O1057" s="132">
        <v>2.60559E-2</v>
      </c>
      <c r="P1057" s="164">
        <v>6.0981101999999997E-5</v>
      </c>
      <c r="Q1057" s="132">
        <v>2.5275599999999999E-2</v>
      </c>
      <c r="R1057" s="132">
        <v>4.1663899999999999E-3</v>
      </c>
      <c r="S1057" s="132">
        <v>7.7632866000000003E-4</v>
      </c>
      <c r="T1057" s="132">
        <v>7.9233432999999999E-3</v>
      </c>
      <c r="U1057" s="164">
        <v>4.1378563E-10</v>
      </c>
      <c r="V1057" s="132">
        <v>0</v>
      </c>
      <c r="W1057" s="132">
        <v>0.84006000000000003</v>
      </c>
      <c r="X1057" s="132">
        <v>0</v>
      </c>
      <c r="Y1057" s="132">
        <v>0</v>
      </c>
      <c r="Z1057" s="132">
        <v>0</v>
      </c>
      <c r="AA1057" s="132">
        <v>0</v>
      </c>
      <c r="AC1057" s="118">
        <f t="shared" si="568"/>
        <v>0.32400000000000001</v>
      </c>
      <c r="AD1057" s="118">
        <f t="shared" si="569"/>
        <v>6.4258543475785621E-2</v>
      </c>
      <c r="AE1057" s="118">
        <f t="shared" si="570"/>
        <v>2.6116881515785631E-2</v>
      </c>
      <c r="AF1057" s="118">
        <f t="shared" si="571"/>
        <v>0.86617688151578565</v>
      </c>
      <c r="AG1057" s="118">
        <f t="shared" si="572"/>
        <v>0</v>
      </c>
      <c r="AI1057" s="69">
        <v>88.575500000000005</v>
      </c>
      <c r="AJ1057" s="69">
        <v>87.395499999999998</v>
      </c>
      <c r="AK1057" s="69">
        <v>0</v>
      </c>
      <c r="AL1057" s="69">
        <v>0</v>
      </c>
      <c r="AM1057" s="69">
        <v>1.18</v>
      </c>
      <c r="AN1057" s="69">
        <v>0</v>
      </c>
      <c r="AO1057" s="69">
        <v>0</v>
      </c>
      <c r="AQ1057" s="116">
        <v>5.0526304000000001E-2</v>
      </c>
      <c r="AR1057" s="116">
        <v>4.2458808000000001E-2</v>
      </c>
      <c r="AS1057" s="116">
        <v>1.8274576E-3</v>
      </c>
      <c r="AT1057" s="116">
        <v>6.2400386999999996E-3</v>
      </c>
      <c r="AU1057" s="150">
        <f t="shared" si="573"/>
        <v>2.5454920805000003E-6</v>
      </c>
      <c r="AV1057" s="150">
        <f t="shared" si="574"/>
        <v>6.7583492629620001E-9</v>
      </c>
      <c r="AW1057" s="163">
        <f t="shared" si="575"/>
        <v>0.87395500000000004</v>
      </c>
      <c r="AX1057" s="196">
        <v>2.0044799999999999E-6</v>
      </c>
      <c r="AY1057" s="196">
        <v>6.0479999999999998E-9</v>
      </c>
      <c r="AZ1057" s="196">
        <v>1.6524000000000001E-13</v>
      </c>
      <c r="BA1057" s="108">
        <v>0</v>
      </c>
      <c r="BB1057" s="108">
        <v>0</v>
      </c>
      <c r="BC1057" s="196">
        <v>6.7731999999999999E-10</v>
      </c>
      <c r="BD1057" s="196">
        <v>5.3855310000000004E-7</v>
      </c>
      <c r="BE1057" s="196">
        <v>1.5446199999999999E-10</v>
      </c>
      <c r="BF1057" s="196">
        <v>5.5120000000000002E-10</v>
      </c>
      <c r="BG1057" s="108">
        <v>0</v>
      </c>
      <c r="BH1057" s="108">
        <v>0</v>
      </c>
      <c r="BI1057" s="196">
        <v>4.5139316999999997E-12</v>
      </c>
      <c r="BJ1057" s="196">
        <v>2.6045200000000001E-16</v>
      </c>
      <c r="BK1057" s="196">
        <v>7.8308100000000007E-15</v>
      </c>
      <c r="BL1057" s="196">
        <v>1.5728549999999999E-10</v>
      </c>
      <c r="BM1057" s="196">
        <v>1.624375E-9</v>
      </c>
      <c r="BN1057" s="108">
        <v>0</v>
      </c>
      <c r="BO1057" s="108">
        <v>0</v>
      </c>
      <c r="BP1057" s="108">
        <v>0.87395500000000004</v>
      </c>
      <c r="BQ1057" s="108">
        <v>0</v>
      </c>
      <c r="BR1057" s="108">
        <v>0</v>
      </c>
      <c r="BS1057" s="108">
        <v>0</v>
      </c>
      <c r="BU1057" s="69">
        <v>1.8869762E-4</v>
      </c>
      <c r="BV1057" s="172">
        <v>3.8001393000000001E-6</v>
      </c>
      <c r="BW1057" s="172">
        <v>6.0226531000000002E-5</v>
      </c>
      <c r="BX1057" s="172">
        <v>1.361799E-8</v>
      </c>
      <c r="BY1057" s="172">
        <v>6.8595585000000002E-6</v>
      </c>
      <c r="BZ1057" s="69">
        <v>0</v>
      </c>
      <c r="CA1057" s="69">
        <v>0</v>
      </c>
      <c r="CB1057" s="69">
        <v>0</v>
      </c>
      <c r="CC1057" s="172">
        <v>1.4244395999999999E-6</v>
      </c>
      <c r="CD1057" s="172">
        <v>5.2796304000000004E-6</v>
      </c>
      <c r="CE1057" s="69">
        <v>0</v>
      </c>
      <c r="CF1057" s="69">
        <v>0</v>
      </c>
      <c r="CG1057" s="69">
        <v>0</v>
      </c>
      <c r="CH1057" s="172">
        <v>5.0782472E-6</v>
      </c>
      <c r="CI1057" s="69">
        <v>1.0601545E-4</v>
      </c>
      <c r="CJ1057" s="69">
        <v>0</v>
      </c>
      <c r="CK1057" s="69">
        <v>0</v>
      </c>
      <c r="CM1057" s="198">
        <v>0</v>
      </c>
      <c r="CN1057" s="198">
        <v>2.16</v>
      </c>
      <c r="CO1057" s="198">
        <v>0</v>
      </c>
      <c r="CP1057" s="198">
        <v>2.5999999999999999E-3</v>
      </c>
      <c r="CQ1057" s="197">
        <v>2.0369743E-9</v>
      </c>
      <c r="CR1057" s="197">
        <v>2.4006250000000001E-7</v>
      </c>
      <c r="CS1057" s="198">
        <v>2.6278886E-4</v>
      </c>
      <c r="CT1057" s="198">
        <v>3.5296490000000002E-3</v>
      </c>
      <c r="CU1057" s="198">
        <v>0</v>
      </c>
      <c r="CV1057" s="198">
        <v>0</v>
      </c>
      <c r="CX1057" s="166"/>
      <c r="CY1057" t="s">
        <v>2407</v>
      </c>
    </row>
    <row r="1058" spans="1:103" ht="14.4">
      <c r="A1058" t="s">
        <v>1762</v>
      </c>
      <c r="B1058" s="85" t="s">
        <v>749</v>
      </c>
      <c r="C1058" s="113" t="str">
        <f t="shared" si="561"/>
        <v>A.130.07.125</v>
      </c>
      <c r="D1058" s="9" t="s">
        <v>155</v>
      </c>
      <c r="E1058" s="112" t="s">
        <v>362</v>
      </c>
      <c r="F1058" s="115" t="str">
        <f t="shared" si="562"/>
        <v>PS (HIPS  high impact polysyrene)</v>
      </c>
      <c r="G1058" s="143">
        <f t="shared" si="576"/>
        <v>2.2500000000000004</v>
      </c>
      <c r="I1058" s="118">
        <f t="shared" si="577"/>
        <v>1.2440281133713811</v>
      </c>
      <c r="K1058" s="161">
        <f t="shared" si="578"/>
        <v>3.9238757619999995E-2</v>
      </c>
      <c r="L1058" s="161">
        <f t="shared" si="579"/>
        <v>0.86728935575138111</v>
      </c>
      <c r="M1058" s="162">
        <f t="shared" si="580"/>
        <v>0</v>
      </c>
      <c r="N1058" s="161">
        <v>0.33750000000000002</v>
      </c>
      <c r="O1058" s="132">
        <v>2.7158265000000001E-2</v>
      </c>
      <c r="P1058" s="164">
        <v>7.1090268999999994E-5</v>
      </c>
      <c r="Q1058" s="132">
        <v>2.5704000000000001E-2</v>
      </c>
      <c r="R1058" s="132">
        <v>4.3348099999999997E-3</v>
      </c>
      <c r="S1058" s="132">
        <v>8.0258132000000004E-4</v>
      </c>
      <c r="T1058" s="132">
        <v>8.3973663000000004E-3</v>
      </c>
      <c r="U1058" s="164">
        <v>4.8238111000000003E-10</v>
      </c>
      <c r="V1058" s="132">
        <v>0</v>
      </c>
      <c r="W1058" s="132">
        <v>0.84006000000000003</v>
      </c>
      <c r="X1058" s="132">
        <v>0</v>
      </c>
      <c r="Y1058" s="132">
        <v>0</v>
      </c>
      <c r="Z1058" s="132">
        <v>0</v>
      </c>
      <c r="AA1058" s="132">
        <v>0</v>
      </c>
      <c r="AC1058" s="118">
        <f t="shared" si="568"/>
        <v>0.33750000000000002</v>
      </c>
      <c r="AD1058" s="118">
        <f t="shared" si="569"/>
        <v>6.6468113371381116E-2</v>
      </c>
      <c r="AE1058" s="118">
        <f t="shared" si="570"/>
        <v>2.722935575138111E-2</v>
      </c>
      <c r="AF1058" s="118">
        <f t="shared" si="571"/>
        <v>0.86728935575138111</v>
      </c>
      <c r="AG1058" s="118">
        <f t="shared" si="572"/>
        <v>0</v>
      </c>
      <c r="AI1058" s="69">
        <v>90.244699999999995</v>
      </c>
      <c r="AJ1058" s="69">
        <v>88.781499999999994</v>
      </c>
      <c r="AK1058" s="69">
        <v>0</v>
      </c>
      <c r="AL1058" s="69">
        <v>0</v>
      </c>
      <c r="AM1058" s="69">
        <v>1.4632000000000001</v>
      </c>
      <c r="AN1058" s="69">
        <v>0</v>
      </c>
      <c r="AO1058" s="69">
        <v>0</v>
      </c>
      <c r="AQ1058" s="116">
        <v>5.2473536000000001E-2</v>
      </c>
      <c r="AR1058" s="116">
        <v>4.4231850000000003E-2</v>
      </c>
      <c r="AS1058" s="116">
        <v>1.9026870999999999E-3</v>
      </c>
      <c r="AT1058" s="116">
        <v>6.3389991000000001E-3</v>
      </c>
      <c r="AU1058" s="150">
        <f t="shared" si="573"/>
        <v>2.6517895866999998E-6</v>
      </c>
      <c r="AV1058" s="150">
        <f t="shared" si="574"/>
        <v>7.0365646614540003E-9</v>
      </c>
      <c r="AW1058" s="163">
        <f t="shared" si="575"/>
        <v>0.88781500000000002</v>
      </c>
      <c r="AX1058" s="196">
        <v>2.0880000000000002E-6</v>
      </c>
      <c r="AY1058" s="196">
        <v>6.3000000000000002E-9</v>
      </c>
      <c r="AZ1058" s="196">
        <v>1.7212500000000001E-13</v>
      </c>
      <c r="BA1058" s="108">
        <v>0</v>
      </c>
      <c r="BB1058" s="108">
        <v>0</v>
      </c>
      <c r="BC1058" s="196">
        <v>6.8880000000000004E-10</v>
      </c>
      <c r="BD1058" s="196">
        <v>5.6121489999999997E-7</v>
      </c>
      <c r="BE1058" s="196">
        <v>1.5707999999999999E-10</v>
      </c>
      <c r="BF1058" s="196">
        <v>5.7452E-10</v>
      </c>
      <c r="BG1058" s="108">
        <v>0</v>
      </c>
      <c r="BH1058" s="108">
        <v>0</v>
      </c>
      <c r="BI1058" s="196">
        <v>4.7839779E-12</v>
      </c>
      <c r="BJ1058" s="196">
        <v>2.7449400000000002E-16</v>
      </c>
      <c r="BK1058" s="196">
        <v>8.28406E-15</v>
      </c>
      <c r="BL1058" s="196">
        <v>1.6433169999999999E-10</v>
      </c>
      <c r="BM1058" s="196">
        <v>1.7215550000000001E-9</v>
      </c>
      <c r="BN1058" s="108">
        <v>0</v>
      </c>
      <c r="BO1058" s="108">
        <v>0</v>
      </c>
      <c r="BP1058" s="108">
        <v>0.88781500000000002</v>
      </c>
      <c r="BQ1058" s="108">
        <v>0</v>
      </c>
      <c r="BR1058" s="108">
        <v>0</v>
      </c>
      <c r="BS1058" s="108">
        <v>0</v>
      </c>
      <c r="BU1058" s="69">
        <v>1.9380554E-4</v>
      </c>
      <c r="BV1058" s="172">
        <v>3.9609145000000001E-6</v>
      </c>
      <c r="BW1058" s="172">
        <v>6.2735970000000002E-5</v>
      </c>
      <c r="BX1058" s="172">
        <v>1.3915970999999999E-8</v>
      </c>
      <c r="BY1058" s="172">
        <v>7.1427438999999998E-6</v>
      </c>
      <c r="BZ1058" s="69">
        <v>0</v>
      </c>
      <c r="CA1058" s="69">
        <v>0</v>
      </c>
      <c r="CB1058" s="69">
        <v>0</v>
      </c>
      <c r="CC1058" s="172">
        <v>1.482562E-6</v>
      </c>
      <c r="CD1058" s="172">
        <v>5.5939164000000001E-6</v>
      </c>
      <c r="CE1058" s="69">
        <v>0</v>
      </c>
      <c r="CF1058" s="69">
        <v>0</v>
      </c>
      <c r="CG1058" s="69">
        <v>0</v>
      </c>
      <c r="CH1058" s="172">
        <v>5.1705746000000003E-6</v>
      </c>
      <c r="CI1058" s="69">
        <v>1.0770494E-4</v>
      </c>
      <c r="CJ1058" s="69">
        <v>0</v>
      </c>
      <c r="CK1058" s="69">
        <v>0</v>
      </c>
      <c r="CM1058" s="198">
        <v>0</v>
      </c>
      <c r="CN1058" s="198">
        <v>2.25</v>
      </c>
      <c r="CO1058" s="198">
        <v>0</v>
      </c>
      <c r="CP1058" s="198">
        <v>2.7100000000000002E-3</v>
      </c>
      <c r="CQ1058" s="197">
        <v>2.1586506E-9</v>
      </c>
      <c r="CR1058" s="197">
        <v>2.5442449999999999E-7</v>
      </c>
      <c r="CS1058" s="198">
        <v>2.7371108E-4</v>
      </c>
      <c r="CT1058" s="198">
        <v>3.7402379999999999E-3</v>
      </c>
      <c r="CU1058" s="198">
        <v>0</v>
      </c>
      <c r="CV1058" s="198">
        <v>0</v>
      </c>
      <c r="CX1058" s="166"/>
      <c r="CY1058" t="s">
        <v>2408</v>
      </c>
    </row>
    <row r="1059" spans="1:103" ht="14.4">
      <c r="A1059" t="s">
        <v>1763</v>
      </c>
      <c r="B1059" s="85" t="s">
        <v>749</v>
      </c>
      <c r="C1059" s="113" t="str">
        <f t="shared" si="561"/>
        <v>A.130.07.126</v>
      </c>
      <c r="D1059" s="9" t="s">
        <v>155</v>
      </c>
      <c r="E1059" s="112" t="s">
        <v>362</v>
      </c>
      <c r="F1059" s="115" t="str">
        <f t="shared" si="562"/>
        <v>PTFE (Polytetrafluoroethylene) Teflon</v>
      </c>
      <c r="G1059" s="143">
        <f t="shared" si="576"/>
        <v>12</v>
      </c>
      <c r="I1059" s="118">
        <f t="shared" si="577"/>
        <v>2.8074053827099998</v>
      </c>
      <c r="K1059" s="161">
        <f t="shared" si="578"/>
        <v>0.15496353429999998</v>
      </c>
      <c r="L1059" s="161">
        <f t="shared" si="579"/>
        <v>0.85244184841000004</v>
      </c>
      <c r="M1059" s="162">
        <f t="shared" si="580"/>
        <v>0</v>
      </c>
      <c r="N1059" s="161">
        <v>1.8</v>
      </c>
      <c r="O1059" s="132">
        <v>0.34373745</v>
      </c>
      <c r="P1059" s="132">
        <v>6.3589919999999995E-4</v>
      </c>
      <c r="Q1059" s="132">
        <v>0.14076</v>
      </c>
      <c r="R1059" s="132">
        <v>0</v>
      </c>
      <c r="S1059" s="132">
        <v>1.2863803E-3</v>
      </c>
      <c r="T1059" s="132">
        <v>1.2917154E-2</v>
      </c>
      <c r="U1059" s="132">
        <v>2.8849920999999998E-4</v>
      </c>
      <c r="V1059" s="132">
        <v>0</v>
      </c>
      <c r="W1059" s="132">
        <v>0.50778000000000001</v>
      </c>
      <c r="X1059" s="132">
        <v>0</v>
      </c>
      <c r="Y1059" s="132">
        <v>0</v>
      </c>
      <c r="Z1059" s="132">
        <v>0</v>
      </c>
      <c r="AA1059" s="132">
        <v>0</v>
      </c>
      <c r="AC1059" s="118">
        <f t="shared" si="568"/>
        <v>1.8</v>
      </c>
      <c r="AD1059" s="118">
        <f t="shared" si="569"/>
        <v>0.49962538271000001</v>
      </c>
      <c r="AE1059" s="118">
        <f t="shared" si="570"/>
        <v>0.34466184841000003</v>
      </c>
      <c r="AF1059" s="118">
        <f t="shared" si="571"/>
        <v>0.85244184841000004</v>
      </c>
      <c r="AG1059" s="118">
        <f t="shared" si="572"/>
        <v>0</v>
      </c>
      <c r="AI1059" s="69">
        <v>184.8</v>
      </c>
      <c r="AJ1059" s="69">
        <v>184.8</v>
      </c>
      <c r="AK1059" s="69">
        <v>0</v>
      </c>
      <c r="AL1059" s="69">
        <v>0</v>
      </c>
      <c r="AM1059" s="69">
        <v>0</v>
      </c>
      <c r="AN1059" s="69">
        <v>0</v>
      </c>
      <c r="AO1059" s="69">
        <v>0</v>
      </c>
      <c r="AQ1059" s="116">
        <v>0.31210937</v>
      </c>
      <c r="AR1059" s="116">
        <v>0.28998718000000001</v>
      </c>
      <c r="AS1059" s="116">
        <v>1.1286521000000001E-2</v>
      </c>
      <c r="AT1059" s="116">
        <v>1.0835664E-2</v>
      </c>
      <c r="AU1059" s="150">
        <f t="shared" si="573"/>
        <v>1.7385322602500002E-5</v>
      </c>
      <c r="AV1059" s="150">
        <f t="shared" si="574"/>
        <v>4.1740092135798001E-8</v>
      </c>
      <c r="AW1059" s="163">
        <f t="shared" si="575"/>
        <v>1.5176000000000001</v>
      </c>
      <c r="AX1059" s="196">
        <v>1.1136E-5</v>
      </c>
      <c r="AY1059" s="196">
        <v>3.3600000000000003E-8</v>
      </c>
      <c r="AZ1059" s="196">
        <v>9.1799999999999993E-13</v>
      </c>
      <c r="BA1059" s="108">
        <v>0</v>
      </c>
      <c r="BB1059" s="108">
        <v>0</v>
      </c>
      <c r="BC1059" s="196">
        <v>3.7719999999999998E-9</v>
      </c>
      <c r="BD1059" s="196">
        <v>6.2426000000000002E-6</v>
      </c>
      <c r="BE1059" s="196">
        <v>8.6019999999999999E-10</v>
      </c>
      <c r="BF1059" s="196">
        <v>7.2716000000000004E-9</v>
      </c>
      <c r="BG1059" s="108">
        <v>0</v>
      </c>
      <c r="BH1059" s="108">
        <v>0</v>
      </c>
      <c r="BI1059" s="196">
        <v>7.3588912000000007E-12</v>
      </c>
      <c r="BJ1059" s="196">
        <v>2.1577879999999999E-15</v>
      </c>
      <c r="BK1059" s="196">
        <v>1.3086809999999999E-14</v>
      </c>
      <c r="BL1059" s="196">
        <v>2.5952750000000001E-10</v>
      </c>
      <c r="BM1059" s="196">
        <v>2.6910749999999998E-9</v>
      </c>
      <c r="BN1059" s="108">
        <v>0</v>
      </c>
      <c r="BO1059" s="108">
        <v>0</v>
      </c>
      <c r="BP1059" s="108">
        <v>1.5176000000000001</v>
      </c>
      <c r="BQ1059" s="108">
        <v>0</v>
      </c>
      <c r="BR1059" s="108">
        <v>0</v>
      </c>
      <c r="BS1059" s="108">
        <v>0</v>
      </c>
      <c r="BU1059" s="69">
        <v>6.8241828999999999E-4</v>
      </c>
      <c r="BV1059" s="172">
        <v>5.0132607999999997E-5</v>
      </c>
      <c r="BW1059" s="69">
        <v>3.3459184000000003E-4</v>
      </c>
      <c r="BX1059" s="172">
        <v>1.0339194999999999E-7</v>
      </c>
      <c r="BY1059" s="172">
        <v>4.1295952999999997E-5</v>
      </c>
      <c r="BZ1059" s="69">
        <v>0</v>
      </c>
      <c r="CA1059" s="69">
        <v>0</v>
      </c>
      <c r="CB1059" s="69">
        <v>0</v>
      </c>
      <c r="CC1059" s="172">
        <v>2.3502389E-6</v>
      </c>
      <c r="CD1059" s="172">
        <v>8.7570479000000007E-6</v>
      </c>
      <c r="CE1059" s="69">
        <v>0</v>
      </c>
      <c r="CF1059" s="69">
        <v>0</v>
      </c>
      <c r="CG1059" s="69">
        <v>0</v>
      </c>
      <c r="CH1059" s="172">
        <v>3.0161304E-5</v>
      </c>
      <c r="CI1059" s="69">
        <v>2.1502591E-4</v>
      </c>
      <c r="CJ1059" s="69">
        <v>0</v>
      </c>
      <c r="CK1059" s="69">
        <v>0</v>
      </c>
      <c r="CM1059" s="198">
        <v>0</v>
      </c>
      <c r="CN1059" s="198">
        <v>12</v>
      </c>
      <c r="CO1059" s="198">
        <v>0</v>
      </c>
      <c r="CP1059" s="198">
        <v>3.4299999999999997E-2</v>
      </c>
      <c r="CQ1059" s="197">
        <v>3.3212279999999999E-9</v>
      </c>
      <c r="CR1059" s="197">
        <v>3.9142770000000003E-7</v>
      </c>
      <c r="CS1059" s="198">
        <v>2.0961106999999998E-3</v>
      </c>
      <c r="CT1059" s="198">
        <v>7.1919210000000004E-3</v>
      </c>
      <c r="CU1059" s="198">
        <v>0</v>
      </c>
      <c r="CV1059" s="198">
        <v>0</v>
      </c>
      <c r="CX1059" s="166"/>
      <c r="CY1059" t="s">
        <v>2409</v>
      </c>
    </row>
    <row r="1060" spans="1:103" ht="14.4">
      <c r="A1060" t="s">
        <v>768</v>
      </c>
      <c r="B1060" s="85" t="s">
        <v>749</v>
      </c>
      <c r="C1060" s="113" t="str">
        <f t="shared" si="561"/>
        <v>A.130.07.127</v>
      </c>
      <c r="D1060" s="9" t="s">
        <v>155</v>
      </c>
      <c r="E1060" s="112" t="s">
        <v>362</v>
      </c>
      <c r="F1060" s="115" t="str">
        <f t="shared" si="562"/>
        <v>PTT (Polyltrimethylene terephthalate)</v>
      </c>
      <c r="G1060" s="143">
        <f t="shared" si="576"/>
        <v>3.906156066666667</v>
      </c>
      <c r="I1060" s="118">
        <f t="shared" si="577"/>
        <v>1.07802802651188</v>
      </c>
      <c r="K1060" s="161">
        <f t="shared" si="578"/>
        <v>1.0975848540999998E-2</v>
      </c>
      <c r="L1060" s="161">
        <f t="shared" si="579"/>
        <v>0.48107031489527996</v>
      </c>
      <c r="M1060" s="162">
        <f t="shared" si="580"/>
        <v>5.8453075600000006E-5</v>
      </c>
      <c r="N1060" s="161">
        <v>0.58592341000000003</v>
      </c>
      <c r="O1060" s="132">
        <v>4.4300461999999999E-2</v>
      </c>
      <c r="P1060" s="132">
        <v>1.209702E-2</v>
      </c>
      <c r="Q1060" s="132">
        <v>1.0319686999999999E-2</v>
      </c>
      <c r="R1060" s="132">
        <v>6.0231224000000005E-4</v>
      </c>
      <c r="S1060" s="164">
        <v>1.1622114E-5</v>
      </c>
      <c r="T1060" s="164">
        <v>4.2227186999999999E-5</v>
      </c>
      <c r="U1060" s="132">
        <v>3.5256183999999999E-4</v>
      </c>
      <c r="V1060" s="164">
        <v>9.6248895999999995E-6</v>
      </c>
      <c r="W1060" s="132">
        <v>0.42431999999999997</v>
      </c>
      <c r="X1060" s="164">
        <v>4.8828186000000003E-5</v>
      </c>
      <c r="Y1060" s="164">
        <v>2.7105528000000002E-7</v>
      </c>
      <c r="Z1060" s="132">
        <v>0</v>
      </c>
      <c r="AA1060" s="132">
        <v>0</v>
      </c>
      <c r="AC1060" s="118">
        <f t="shared" si="568"/>
        <v>0.58592341000000003</v>
      </c>
      <c r="AD1060" s="118">
        <f t="shared" si="569"/>
        <v>6.7725892381000005E-2</v>
      </c>
      <c r="AE1060" s="118">
        <f t="shared" si="570"/>
        <v>5.675004384E-2</v>
      </c>
      <c r="AF1060" s="118">
        <f t="shared" si="571"/>
        <v>0.48107031489527996</v>
      </c>
      <c r="AG1060" s="118">
        <f t="shared" si="572"/>
        <v>5.8453075600000006E-5</v>
      </c>
      <c r="AI1060" s="69">
        <v>76.485005000000001</v>
      </c>
      <c r="AJ1060" s="69">
        <v>76.475826999999995</v>
      </c>
      <c r="AK1060" s="69">
        <v>6.0656132000000001E-3</v>
      </c>
      <c r="AL1060" s="69">
        <v>0</v>
      </c>
      <c r="AM1060" s="69">
        <v>0</v>
      </c>
      <c r="AN1060" s="69">
        <v>1.4567696000000001E-3</v>
      </c>
      <c r="AO1060" s="69">
        <v>1.6551318000000001E-3</v>
      </c>
      <c r="AQ1060" s="116">
        <v>8.3679681000000006E-2</v>
      </c>
      <c r="AR1060" s="116">
        <v>7.5687430999999999E-2</v>
      </c>
      <c r="AS1060" s="116">
        <v>3.2919996000000001E-3</v>
      </c>
      <c r="AT1060" s="116">
        <v>4.7002496999999999E-3</v>
      </c>
      <c r="AU1060" s="150">
        <f t="shared" si="573"/>
        <v>4.5376158042893995E-6</v>
      </c>
      <c r="AV1060" s="150">
        <f t="shared" si="574"/>
        <v>1.217455513670304E-8</v>
      </c>
      <c r="AW1060" s="163">
        <f t="shared" si="575"/>
        <v>0.65829827751192005</v>
      </c>
      <c r="AX1060" s="196">
        <v>3.6259755000000002E-6</v>
      </c>
      <c r="AY1060" s="196">
        <v>1.0940485E-8</v>
      </c>
      <c r="AZ1060" s="196">
        <v>2.9890792000000001E-13</v>
      </c>
      <c r="BA1060" s="108">
        <v>0</v>
      </c>
      <c r="BB1060" s="108">
        <v>0</v>
      </c>
      <c r="BC1060" s="196">
        <v>1.3141292E-9</v>
      </c>
      <c r="BD1060" s="196">
        <v>9.1026295999999999E-7</v>
      </c>
      <c r="BE1060" s="196">
        <v>1.9043614000000001E-10</v>
      </c>
      <c r="BF1060" s="196">
        <v>1.0433096000000001E-9</v>
      </c>
      <c r="BG1060" s="108">
        <v>0</v>
      </c>
      <c r="BH1060" s="108">
        <v>0</v>
      </c>
      <c r="BI1060" s="196">
        <v>2.2953744000000001E-14</v>
      </c>
      <c r="BJ1060" s="196">
        <v>2.1170255E-15</v>
      </c>
      <c r="BK1060" s="196">
        <v>4.1801354000000002E-16</v>
      </c>
      <c r="BL1060" s="196">
        <v>2.5296954000000002E-12</v>
      </c>
      <c r="BM1060" s="196">
        <v>6.0685394000000003E-11</v>
      </c>
      <c r="BN1060" s="108">
        <v>0</v>
      </c>
      <c r="BO1060" s="196">
        <v>8.0751192000000004E-7</v>
      </c>
      <c r="BP1060" s="108">
        <v>0.65829747000000005</v>
      </c>
      <c r="BQ1060" s="108">
        <v>0</v>
      </c>
      <c r="BR1060" s="108">
        <v>0</v>
      </c>
      <c r="BS1060" s="108">
        <v>0</v>
      </c>
      <c r="BU1060" s="69">
        <v>2.1693358999999999E-4</v>
      </c>
      <c r="BV1060" s="172">
        <v>7.6097145999999998E-6</v>
      </c>
      <c r="BW1060" s="69">
        <v>1.0891399999999999E-4</v>
      </c>
      <c r="BX1060" s="172">
        <v>4.2160248999999998E-8</v>
      </c>
      <c r="BY1060" s="172">
        <v>6.1962995999999997E-6</v>
      </c>
      <c r="BZ1060" s="172">
        <v>8.1962679000000004E-7</v>
      </c>
      <c r="CA1060" s="69">
        <v>0</v>
      </c>
      <c r="CB1060" s="172">
        <v>1.2440171000000001E-6</v>
      </c>
      <c r="CC1060" s="172">
        <v>1.7931588999999999E-8</v>
      </c>
      <c r="CD1060" s="172">
        <v>4.2654528000000002E-8</v>
      </c>
      <c r="CE1060" s="69">
        <v>0</v>
      </c>
      <c r="CF1060" s="69">
        <v>0</v>
      </c>
      <c r="CG1060" s="69">
        <v>0</v>
      </c>
      <c r="CH1060" s="172">
        <v>2.39207E-6</v>
      </c>
      <c r="CI1060" s="172">
        <v>8.9655120999999999E-5</v>
      </c>
      <c r="CJ1060" s="172">
        <v>1.3551183E-16</v>
      </c>
      <c r="CK1060" s="69">
        <v>0</v>
      </c>
      <c r="CM1060" s="198">
        <v>0</v>
      </c>
      <c r="CN1060" s="198">
        <v>3.9052682999999999</v>
      </c>
      <c r="CO1060" s="198">
        <v>2.3439188E-2</v>
      </c>
      <c r="CP1060" s="198">
        <v>5.3944379999999997E-3</v>
      </c>
      <c r="CQ1060" s="197">
        <v>1.0716242E-11</v>
      </c>
      <c r="CR1060" s="197">
        <v>1.2978363E-9</v>
      </c>
      <c r="CS1060" s="198">
        <v>2.9521256999999999E-4</v>
      </c>
      <c r="CT1060" s="198">
        <v>1.7735315E-3</v>
      </c>
      <c r="CU1060" s="198">
        <v>0</v>
      </c>
      <c r="CV1060" s="198">
        <v>2.8824122E-4</v>
      </c>
      <c r="CX1060" s="166"/>
      <c r="CY1060" t="s">
        <v>2410</v>
      </c>
    </row>
    <row r="1061" spans="1:103" ht="14.4">
      <c r="A1061" t="s">
        <v>2664</v>
      </c>
      <c r="B1061" s="85" t="s">
        <v>749</v>
      </c>
      <c r="C1061" s="113" t="str">
        <f t="shared" si="561"/>
        <v>A.130.07.128</v>
      </c>
      <c r="D1061" s="9" t="s">
        <v>155</v>
      </c>
      <c r="E1061" s="112" t="s">
        <v>362</v>
      </c>
      <c r="F1061" s="115" t="str">
        <f t="shared" si="562"/>
        <v>PVOH (Polyvinyl alcohol) and PVA (Polyvinyl acetate - wood glue)</v>
      </c>
      <c r="G1061" s="143">
        <f t="shared" si="576"/>
        <v>3.2512400000000001</v>
      </c>
      <c r="I1061" s="118">
        <f t="shared" si="577"/>
        <v>1.40886249259</v>
      </c>
      <c r="K1061" s="161">
        <f t="shared" si="578"/>
        <v>0.10899831302</v>
      </c>
      <c r="L1061" s="161">
        <f t="shared" si="579"/>
        <v>0.78093727957000003</v>
      </c>
      <c r="M1061" s="162">
        <f t="shared" si="580"/>
        <v>3.1240899999999999E-2</v>
      </c>
      <c r="N1061" s="161">
        <v>0.48768600000000001</v>
      </c>
      <c r="O1061" s="132">
        <v>0.14330745</v>
      </c>
      <c r="P1061" s="132">
        <v>0.12934628000000001</v>
      </c>
      <c r="Q1061" s="132">
        <v>0.10886795</v>
      </c>
      <c r="R1061" s="132">
        <v>0</v>
      </c>
      <c r="S1061" s="132">
        <v>0</v>
      </c>
      <c r="T1061" s="132">
        <v>1.3036302000000001E-4</v>
      </c>
      <c r="U1061" s="132">
        <v>5.0354957000000005E-4</v>
      </c>
      <c r="V1061" s="132">
        <v>3.8070000000000001E-3</v>
      </c>
      <c r="W1061" s="132">
        <v>0.50778000000000001</v>
      </c>
      <c r="X1061" s="132">
        <v>4.7329E-3</v>
      </c>
      <c r="Y1061" s="132">
        <v>0</v>
      </c>
      <c r="Z1061" s="132">
        <v>0</v>
      </c>
      <c r="AA1061" s="132">
        <v>2.2700999999999999E-2</v>
      </c>
      <c r="AC1061" s="118">
        <f t="shared" si="568"/>
        <v>0.48768600000000001</v>
      </c>
      <c r="AD1061" s="118">
        <f t="shared" si="569"/>
        <v>0.38215559259000004</v>
      </c>
      <c r="AE1061" s="118">
        <f t="shared" si="570"/>
        <v>0.27315727957000002</v>
      </c>
      <c r="AF1061" s="118">
        <f t="shared" si="571"/>
        <v>0.78093727957000003</v>
      </c>
      <c r="AG1061" s="118">
        <f t="shared" si="572"/>
        <v>3.1240899999999999E-2</v>
      </c>
      <c r="AI1061" s="69">
        <v>126.5305</v>
      </c>
      <c r="AJ1061" s="69">
        <v>125.9422</v>
      </c>
      <c r="AK1061" s="69">
        <v>0.58830000000000005</v>
      </c>
      <c r="AL1061" s="69">
        <v>0</v>
      </c>
      <c r="AM1061" s="69">
        <v>0</v>
      </c>
      <c r="AN1061" s="69">
        <v>0</v>
      </c>
      <c r="AO1061" s="69">
        <v>0</v>
      </c>
      <c r="AQ1061" s="116">
        <v>0.12749094999999999</v>
      </c>
      <c r="AR1061" s="116">
        <v>0.11556345</v>
      </c>
      <c r="AS1061" s="116">
        <v>4.3058156000000004E-3</v>
      </c>
      <c r="AT1061" s="116">
        <v>7.6216779999999998E-3</v>
      </c>
      <c r="AU1061" s="150">
        <f t="shared" si="573"/>
        <v>6.9282645000000006E-6</v>
      </c>
      <c r="AV1061" s="150">
        <f t="shared" si="574"/>
        <v>1.5923874208500003E-8</v>
      </c>
      <c r="AW1061" s="163">
        <f t="shared" si="575"/>
        <v>1.0674618999999999</v>
      </c>
      <c r="AX1061" s="196">
        <v>3.0677120000000002E-6</v>
      </c>
      <c r="AY1061" s="196">
        <v>9.2579999999999993E-9</v>
      </c>
      <c r="AZ1061" s="196">
        <v>2.5285849999999999E-13</v>
      </c>
      <c r="BA1061" s="108">
        <v>0</v>
      </c>
      <c r="BB1061" s="108">
        <v>0</v>
      </c>
      <c r="BC1061" s="196">
        <v>1.6107E-8</v>
      </c>
      <c r="BD1061" s="196">
        <v>3.8274400000000002E-6</v>
      </c>
      <c r="BE1061" s="196">
        <v>2.2833000000000002E-9</v>
      </c>
      <c r="BF1061" s="196">
        <v>4.3821100000000003E-9</v>
      </c>
      <c r="BG1061" s="108">
        <v>0</v>
      </c>
      <c r="BH1061" s="108">
        <v>0</v>
      </c>
      <c r="BI1061" s="196">
        <v>5.5349999999999999E-14</v>
      </c>
      <c r="BJ1061" s="196">
        <v>2.115E-14</v>
      </c>
      <c r="BK1061" s="196">
        <v>1.3485E-13</v>
      </c>
      <c r="BL1061" s="196">
        <v>1.6800000000000002E-8</v>
      </c>
      <c r="BM1061" s="196">
        <v>2.0549999999999999E-10</v>
      </c>
      <c r="BN1061" s="108">
        <v>0</v>
      </c>
      <c r="BO1061" s="108">
        <v>2.0790000000000001E-4</v>
      </c>
      <c r="BP1061" s="108">
        <v>1.0672539999999999</v>
      </c>
      <c r="BQ1061" s="108">
        <v>0</v>
      </c>
      <c r="BR1061" s="108">
        <v>0</v>
      </c>
      <c r="BS1061" s="108">
        <v>0</v>
      </c>
      <c r="BU1061" s="69">
        <v>3.4692673999999998E-4</v>
      </c>
      <c r="BV1061" s="172">
        <v>3.5514456E-5</v>
      </c>
      <c r="BW1061" s="172">
        <v>9.0653197999999996E-5</v>
      </c>
      <c r="BX1061" s="172">
        <v>5.8984177999999998E-8</v>
      </c>
      <c r="BY1061" s="172">
        <v>2.1478711000000002E-5</v>
      </c>
      <c r="BZ1061" s="172">
        <v>1.0427372E-5</v>
      </c>
      <c r="CA1061" s="69">
        <v>0</v>
      </c>
      <c r="CB1061" s="172">
        <v>1.5826507000000001E-5</v>
      </c>
      <c r="CC1061" s="69">
        <v>0</v>
      </c>
      <c r="CD1061" s="172">
        <v>8.6261971999999999E-8</v>
      </c>
      <c r="CE1061" s="69">
        <v>0</v>
      </c>
      <c r="CF1061" s="69">
        <v>0</v>
      </c>
      <c r="CG1061" s="69">
        <v>0</v>
      </c>
      <c r="CH1061" s="172">
        <v>2.2167434E-5</v>
      </c>
      <c r="CI1061" s="69">
        <v>1.4925064000000001E-4</v>
      </c>
      <c r="CJ1061" s="172">
        <v>1.4631825000000001E-6</v>
      </c>
      <c r="CK1061" s="69">
        <v>0</v>
      </c>
      <c r="CM1061" s="198">
        <v>0</v>
      </c>
      <c r="CN1061" s="198">
        <v>3.2090000000000001</v>
      </c>
      <c r="CO1061" s="198">
        <v>0.43927107999999998</v>
      </c>
      <c r="CP1061" s="198">
        <v>2.6725200000000001E-2</v>
      </c>
      <c r="CQ1061" s="197">
        <v>1.2135E-9</v>
      </c>
      <c r="CR1061" s="198">
        <v>0</v>
      </c>
      <c r="CS1061" s="198">
        <v>1.0040330999999999E-3</v>
      </c>
      <c r="CT1061" s="198">
        <v>4.6033949999999997E-3</v>
      </c>
      <c r="CU1061" s="198">
        <v>0</v>
      </c>
      <c r="CV1061" s="198">
        <v>3.6670329000000001E-3</v>
      </c>
      <c r="CX1061" s="166"/>
      <c r="CY1061" t="s">
        <v>2411</v>
      </c>
    </row>
    <row r="1062" spans="1:103" ht="14.4">
      <c r="A1062" t="s">
        <v>3267</v>
      </c>
      <c r="B1062" s="85" t="s">
        <v>749</v>
      </c>
      <c r="C1062" s="113" t="str">
        <f t="shared" si="561"/>
        <v>A.130.07.129</v>
      </c>
      <c r="D1062" s="9" t="s">
        <v>155</v>
      </c>
      <c r="E1062" s="112" t="s">
        <v>362</v>
      </c>
      <c r="F1062" s="115" t="str">
        <f t="shared" si="562"/>
        <v>PVC (Polyvinylchloride emulsion polymerised)</v>
      </c>
      <c r="G1062" s="143">
        <f t="shared" si="576"/>
        <v>2.4500000000000002</v>
      </c>
      <c r="I1062" s="118">
        <f t="shared" si="577"/>
        <v>0.91376178919999984</v>
      </c>
      <c r="K1062" s="161">
        <f t="shared" si="578"/>
        <v>5.8918045199999998E-2</v>
      </c>
      <c r="L1062" s="161">
        <f t="shared" si="579"/>
        <v>0.45818631899999995</v>
      </c>
      <c r="M1062" s="162">
        <f t="shared" si="580"/>
        <v>2.9157425000000001E-2</v>
      </c>
      <c r="N1062" s="161">
        <v>0.36749999999999999</v>
      </c>
      <c r="O1062" s="132">
        <v>4.437E-2</v>
      </c>
      <c r="P1062" s="132">
        <v>3.1433320000000001E-2</v>
      </c>
      <c r="Q1062" s="132">
        <v>4.5288000000000002E-2</v>
      </c>
      <c r="R1062" s="132">
        <v>6.2154999999999997E-3</v>
      </c>
      <c r="S1062" s="132">
        <v>5.3255396E-3</v>
      </c>
      <c r="T1062" s="132">
        <v>2.0890055999999999E-3</v>
      </c>
      <c r="U1062" s="132">
        <v>3.2942999000000001E-2</v>
      </c>
      <c r="V1062" s="132">
        <v>0</v>
      </c>
      <c r="W1062" s="132">
        <v>0.34943999999999997</v>
      </c>
      <c r="X1062" s="132">
        <v>0</v>
      </c>
      <c r="Y1062" s="132">
        <v>0</v>
      </c>
      <c r="Z1062" s="132">
        <v>2.9157425000000001E-2</v>
      </c>
      <c r="AA1062" s="132">
        <v>0</v>
      </c>
      <c r="AC1062" s="118">
        <f t="shared" si="568"/>
        <v>0.36749999999999999</v>
      </c>
      <c r="AD1062" s="118">
        <f t="shared" si="569"/>
        <v>0.16766436420000003</v>
      </c>
      <c r="AE1062" s="118">
        <f t="shared" si="570"/>
        <v>0.13790374399999999</v>
      </c>
      <c r="AF1062" s="118">
        <f t="shared" si="571"/>
        <v>0.45818631899999995</v>
      </c>
      <c r="AG1062" s="118">
        <f t="shared" si="572"/>
        <v>0</v>
      </c>
      <c r="AI1062" s="69">
        <v>3.2686000000000002</v>
      </c>
      <c r="AJ1062" s="69">
        <v>0</v>
      </c>
      <c r="AK1062" s="69">
        <v>0</v>
      </c>
      <c r="AL1062" s="69">
        <v>0</v>
      </c>
      <c r="AM1062" s="69">
        <v>3.2686000000000002</v>
      </c>
      <c r="AN1062" s="69">
        <v>0</v>
      </c>
      <c r="AO1062" s="69">
        <v>0</v>
      </c>
      <c r="AQ1062" s="116">
        <v>4.1646620000000002E-2</v>
      </c>
      <c r="AR1062" s="116">
        <v>3.9670985999999998E-2</v>
      </c>
      <c r="AS1062" s="116">
        <v>1.9756336999999999E-3</v>
      </c>
      <c r="AT1062" s="116">
        <v>0</v>
      </c>
      <c r="AU1062" s="150">
        <f t="shared" si="573"/>
        <v>2.3783564998E-6</v>
      </c>
      <c r="AV1062" s="150">
        <f t="shared" si="574"/>
        <v>7.3063376637399988E-9</v>
      </c>
      <c r="AW1062" s="163">
        <f t="shared" si="575"/>
        <v>0</v>
      </c>
      <c r="AX1062" s="196">
        <v>2.2736000000000001E-6</v>
      </c>
      <c r="AY1062" s="196">
        <v>6.8599999999999999E-9</v>
      </c>
      <c r="AZ1062" s="196">
        <v>1.8742500000000001E-13</v>
      </c>
      <c r="BA1062" s="108">
        <v>0</v>
      </c>
      <c r="BB1062" s="108">
        <v>0</v>
      </c>
      <c r="BC1062" s="196">
        <v>1.2136E-9</v>
      </c>
      <c r="BD1062" s="196">
        <v>9.7495000000000001E-8</v>
      </c>
      <c r="BE1062" s="196">
        <v>2.7675999999999998E-10</v>
      </c>
      <c r="BF1062" s="108">
        <v>0</v>
      </c>
      <c r="BG1062" s="196">
        <v>1.6796000000000001E-10</v>
      </c>
      <c r="BH1062" s="108">
        <v>0</v>
      </c>
      <c r="BI1062" s="196">
        <v>1.1913068000000001E-12</v>
      </c>
      <c r="BJ1062" s="196">
        <v>1.9818918000000001E-13</v>
      </c>
      <c r="BK1062" s="196">
        <v>4.074276E-14</v>
      </c>
      <c r="BL1062" s="196">
        <v>7.1862979999999997E-10</v>
      </c>
      <c r="BM1062" s="196">
        <v>5.3292700000000001E-9</v>
      </c>
      <c r="BN1062" s="108">
        <v>0</v>
      </c>
      <c r="BO1062" s="108">
        <v>0</v>
      </c>
      <c r="BP1062" s="108">
        <v>0</v>
      </c>
      <c r="BQ1062" s="108">
        <v>0</v>
      </c>
      <c r="BR1062" s="108">
        <v>0</v>
      </c>
      <c r="BS1062" s="108">
        <v>0</v>
      </c>
      <c r="BU1062" s="69">
        <v>1.0010018000000001E-4</v>
      </c>
      <c r="BV1062" s="69">
        <v>0</v>
      </c>
      <c r="BW1062" s="172">
        <v>6.8312500999999996E-5</v>
      </c>
      <c r="BX1062" s="172">
        <v>3.881015E-6</v>
      </c>
      <c r="BY1062" s="172">
        <v>5.5633707E-6</v>
      </c>
      <c r="BZ1062" s="69">
        <v>0</v>
      </c>
      <c r="CA1062" s="172">
        <v>4.3702838999999999E-6</v>
      </c>
      <c r="CB1062" s="69">
        <v>0</v>
      </c>
      <c r="CC1062" s="172">
        <v>7.2667423999999999E-6</v>
      </c>
      <c r="CD1062" s="172">
        <v>2.0492227E-6</v>
      </c>
      <c r="CE1062" s="69">
        <v>0</v>
      </c>
      <c r="CF1062" s="69">
        <v>0</v>
      </c>
      <c r="CG1062" s="69">
        <v>0</v>
      </c>
      <c r="CH1062" s="172">
        <v>8.6570471000000005E-6</v>
      </c>
      <c r="CI1062" s="69">
        <v>0</v>
      </c>
      <c r="CJ1062" s="69">
        <v>0</v>
      </c>
      <c r="CK1062" s="69">
        <v>0</v>
      </c>
      <c r="CM1062" s="198">
        <v>0</v>
      </c>
      <c r="CN1062" s="198">
        <v>2.4500000000000002</v>
      </c>
      <c r="CO1062" s="198">
        <v>0</v>
      </c>
      <c r="CP1062" s="198">
        <v>0</v>
      </c>
      <c r="CQ1062" s="197">
        <v>6.1157700000000005E-10</v>
      </c>
      <c r="CR1062" s="197">
        <v>7.0509300000000003E-8</v>
      </c>
      <c r="CS1062" s="198">
        <v>1.55E-4</v>
      </c>
      <c r="CT1062" s="198">
        <v>0.16517570000000001</v>
      </c>
      <c r="CU1062" s="198">
        <v>1.1154976E-4</v>
      </c>
      <c r="CV1062" s="198">
        <v>0</v>
      </c>
      <c r="CX1062" s="166"/>
      <c r="CY1062" t="s">
        <v>2412</v>
      </c>
    </row>
    <row r="1063" spans="1:103" ht="14.4">
      <c r="A1063" t="s">
        <v>3268</v>
      </c>
      <c r="B1063" s="85" t="s">
        <v>749</v>
      </c>
      <c r="C1063" s="113" t="str">
        <f t="shared" si="561"/>
        <v>A.130.07.130</v>
      </c>
      <c r="D1063" s="9" t="s">
        <v>155</v>
      </c>
      <c r="E1063" s="112" t="s">
        <v>362</v>
      </c>
      <c r="F1063" s="115" t="str">
        <f t="shared" si="562"/>
        <v>PVC (Polyvinylchloride suspension polymerised)</v>
      </c>
      <c r="G1063" s="143">
        <f t="shared" si="576"/>
        <v>2.08</v>
      </c>
      <c r="I1063" s="118">
        <f t="shared" si="577"/>
        <v>0.82552309069999996</v>
      </c>
      <c r="K1063" s="161">
        <f t="shared" si="578"/>
        <v>5.3072726699999996E-2</v>
      </c>
      <c r="L1063" s="161">
        <f t="shared" si="579"/>
        <v>0.43298753899999998</v>
      </c>
      <c r="M1063" s="162">
        <f t="shared" si="580"/>
        <v>2.7462825E-2</v>
      </c>
      <c r="N1063" s="161">
        <v>0.312</v>
      </c>
      <c r="O1063" s="132">
        <v>3.4424999999999997E-2</v>
      </c>
      <c r="P1063" s="132">
        <v>2.2027410000000001E-2</v>
      </c>
      <c r="Q1063" s="132">
        <v>4.2228000000000002E-2</v>
      </c>
      <c r="R1063" s="132">
        <v>4.3708999999999996E-3</v>
      </c>
      <c r="S1063" s="132">
        <v>4.6879749999999996E-3</v>
      </c>
      <c r="T1063" s="132">
        <v>1.7858517E-3</v>
      </c>
      <c r="U1063" s="132">
        <v>2.7095128999999999E-2</v>
      </c>
      <c r="V1063" s="132">
        <v>0</v>
      </c>
      <c r="W1063" s="132">
        <v>0.34943999999999997</v>
      </c>
      <c r="X1063" s="132">
        <v>0</v>
      </c>
      <c r="Y1063" s="132">
        <v>0</v>
      </c>
      <c r="Z1063" s="132">
        <v>2.7462825E-2</v>
      </c>
      <c r="AA1063" s="132">
        <v>0</v>
      </c>
      <c r="AC1063" s="118">
        <f t="shared" si="568"/>
        <v>0.312</v>
      </c>
      <c r="AD1063" s="118">
        <f t="shared" si="569"/>
        <v>0.13662026569999999</v>
      </c>
      <c r="AE1063" s="118">
        <f t="shared" si="570"/>
        <v>0.11101036399999999</v>
      </c>
      <c r="AF1063" s="118">
        <f t="shared" si="571"/>
        <v>0.43298753899999998</v>
      </c>
      <c r="AG1063" s="118">
        <f t="shared" si="572"/>
        <v>0</v>
      </c>
      <c r="AI1063" s="69">
        <v>2.9382000000000001</v>
      </c>
      <c r="AJ1063" s="69">
        <v>0</v>
      </c>
      <c r="AK1063" s="69">
        <v>0</v>
      </c>
      <c r="AL1063" s="69">
        <v>0</v>
      </c>
      <c r="AM1063" s="69">
        <v>2.9382000000000001</v>
      </c>
      <c r="AN1063" s="69">
        <v>0</v>
      </c>
      <c r="AO1063" s="69">
        <v>0</v>
      </c>
      <c r="AQ1063" s="116">
        <v>3.5123504999999999E-2</v>
      </c>
      <c r="AR1063" s="116">
        <v>3.3442688999999998E-2</v>
      </c>
      <c r="AS1063" s="116">
        <v>1.6808157E-3</v>
      </c>
      <c r="AT1063" s="116">
        <v>0</v>
      </c>
      <c r="AU1063" s="150">
        <f t="shared" si="573"/>
        <v>2.0049573788000002E-6</v>
      </c>
      <c r="AV1063" s="150">
        <f t="shared" si="574"/>
        <v>6.2160344148199997E-9</v>
      </c>
      <c r="AW1063" s="163">
        <f t="shared" si="575"/>
        <v>0</v>
      </c>
      <c r="AX1063" s="196">
        <v>1.93024E-6</v>
      </c>
      <c r="AY1063" s="196">
        <v>5.8239999999999997E-9</v>
      </c>
      <c r="AZ1063" s="196">
        <v>1.5912000000000001E-13</v>
      </c>
      <c r="BA1063" s="108">
        <v>0</v>
      </c>
      <c r="BB1063" s="108">
        <v>0</v>
      </c>
      <c r="BC1063" s="196">
        <v>1.1315999999999999E-9</v>
      </c>
      <c r="BD1063" s="196">
        <v>6.8561000000000001E-8</v>
      </c>
      <c r="BE1063" s="196">
        <v>2.5805999999999999E-10</v>
      </c>
      <c r="BF1063" s="108">
        <v>0</v>
      </c>
      <c r="BG1063" s="196">
        <v>1.3260000000000001E-10</v>
      </c>
      <c r="BH1063" s="108">
        <v>0</v>
      </c>
      <c r="BI1063" s="196">
        <v>1.0184575000000001E-12</v>
      </c>
      <c r="BJ1063" s="196">
        <v>1.6303286E-13</v>
      </c>
      <c r="BK1063" s="196">
        <v>3.3804459999999997E-14</v>
      </c>
      <c r="BL1063" s="196">
        <v>6.2765880000000001E-10</v>
      </c>
      <c r="BM1063" s="196">
        <v>4.3971199999999998E-9</v>
      </c>
      <c r="BN1063" s="108">
        <v>0</v>
      </c>
      <c r="BO1063" s="108">
        <v>0</v>
      </c>
      <c r="BP1063" s="108">
        <v>0</v>
      </c>
      <c r="BQ1063" s="108">
        <v>0</v>
      </c>
      <c r="BR1063" s="108">
        <v>0</v>
      </c>
      <c r="BS1063" s="108">
        <v>0</v>
      </c>
      <c r="BU1063" s="172">
        <v>8.4755600999999995E-5</v>
      </c>
      <c r="BV1063" s="69">
        <v>0</v>
      </c>
      <c r="BW1063" s="172">
        <v>5.7995918999999997E-5</v>
      </c>
      <c r="BX1063" s="172">
        <v>3.1944731999999998E-6</v>
      </c>
      <c r="BY1063" s="172">
        <v>3.9123058999999996E-6</v>
      </c>
      <c r="BZ1063" s="69">
        <v>0</v>
      </c>
      <c r="CA1063" s="172">
        <v>3.4502241000000002E-6</v>
      </c>
      <c r="CB1063" s="69">
        <v>0</v>
      </c>
      <c r="CC1063" s="172">
        <v>6.3930991000000004E-6</v>
      </c>
      <c r="CD1063" s="172">
        <v>1.7374681E-6</v>
      </c>
      <c r="CE1063" s="69">
        <v>0</v>
      </c>
      <c r="CF1063" s="69">
        <v>0</v>
      </c>
      <c r="CG1063" s="69">
        <v>0</v>
      </c>
      <c r="CH1063" s="172">
        <v>8.0721115E-6</v>
      </c>
      <c r="CI1063" s="69">
        <v>0</v>
      </c>
      <c r="CJ1063" s="69">
        <v>0</v>
      </c>
      <c r="CK1063" s="69">
        <v>0</v>
      </c>
      <c r="CM1063" s="198">
        <v>0</v>
      </c>
      <c r="CN1063" s="198">
        <v>2.08</v>
      </c>
      <c r="CO1063" s="198">
        <v>0</v>
      </c>
      <c r="CP1063" s="198">
        <v>0</v>
      </c>
      <c r="CQ1063" s="197">
        <v>5.2321400000000003E-10</v>
      </c>
      <c r="CR1063" s="197">
        <v>6.0043299999999993E-8</v>
      </c>
      <c r="CS1063" s="198">
        <v>1.0900000000000001E-4</v>
      </c>
      <c r="CT1063" s="198">
        <v>0.13589330999999999</v>
      </c>
      <c r="CU1063" s="197">
        <v>8.8065600000000006E-5</v>
      </c>
      <c r="CV1063" s="198">
        <v>0</v>
      </c>
      <c r="CX1063" s="166"/>
      <c r="CY1063" t="s">
        <v>2412</v>
      </c>
    </row>
    <row r="1064" spans="1:103" ht="14.4">
      <c r="A1064" t="s">
        <v>3269</v>
      </c>
      <c r="B1064" s="85" t="s">
        <v>749</v>
      </c>
      <c r="C1064" s="113" t="str">
        <f t="shared" si="561"/>
        <v>A.130.07.131</v>
      </c>
      <c r="D1064" s="9" t="s">
        <v>155</v>
      </c>
      <c r="E1064" s="112" t="s">
        <v>362</v>
      </c>
      <c r="F1064" s="115" t="str">
        <f t="shared" si="562"/>
        <v>PVC (Polyvinylchloride trade mix)</v>
      </c>
      <c r="G1064" s="143">
        <f t="shared" si="576"/>
        <v>2.1539999999999999</v>
      </c>
      <c r="I1064" s="118">
        <f t="shared" si="577"/>
        <v>0.84317083040000007</v>
      </c>
      <c r="K1064" s="161">
        <f t="shared" si="578"/>
        <v>5.4241790400000003E-2</v>
      </c>
      <c r="L1064" s="161">
        <f t="shared" si="579"/>
        <v>0.43802729499999998</v>
      </c>
      <c r="M1064" s="162">
        <f t="shared" si="580"/>
        <v>2.7801744999999999E-2</v>
      </c>
      <c r="N1064" s="161">
        <v>0.3231</v>
      </c>
      <c r="O1064" s="132">
        <v>3.6414000000000002E-2</v>
      </c>
      <c r="P1064" s="132">
        <v>2.3908591999999999E-2</v>
      </c>
      <c r="Q1064" s="132">
        <v>4.2840000000000003E-2</v>
      </c>
      <c r="R1064" s="132">
        <v>4.7398199999999996E-3</v>
      </c>
      <c r="S1064" s="132">
        <v>4.8154879000000001E-3</v>
      </c>
      <c r="T1064" s="132">
        <v>1.8464824999999999E-3</v>
      </c>
      <c r="U1064" s="132">
        <v>2.8264702999999999E-2</v>
      </c>
      <c r="V1064" s="132">
        <v>0</v>
      </c>
      <c r="W1064" s="132">
        <v>0.34943999999999997</v>
      </c>
      <c r="X1064" s="132">
        <v>0</v>
      </c>
      <c r="Y1064" s="132">
        <v>0</v>
      </c>
      <c r="Z1064" s="132">
        <v>2.7801744999999999E-2</v>
      </c>
      <c r="AA1064" s="132">
        <v>0</v>
      </c>
      <c r="AC1064" s="118">
        <f t="shared" si="568"/>
        <v>0.3231</v>
      </c>
      <c r="AD1064" s="118">
        <f t="shared" si="569"/>
        <v>0.1428290854</v>
      </c>
      <c r="AE1064" s="118">
        <f t="shared" si="570"/>
        <v>0.11638904</v>
      </c>
      <c r="AF1064" s="118">
        <f t="shared" si="571"/>
        <v>0.43802729499999998</v>
      </c>
      <c r="AG1064" s="118">
        <f t="shared" si="572"/>
        <v>0</v>
      </c>
      <c r="AI1064" s="69">
        <v>3.0042800000000001</v>
      </c>
      <c r="AJ1064" s="69">
        <v>0</v>
      </c>
      <c r="AK1064" s="69">
        <v>0</v>
      </c>
      <c r="AL1064" s="69">
        <v>0</v>
      </c>
      <c r="AM1064" s="69">
        <v>3.0042800000000001</v>
      </c>
      <c r="AN1064" s="69">
        <v>0</v>
      </c>
      <c r="AO1064" s="69">
        <v>0</v>
      </c>
      <c r="AQ1064" s="116">
        <v>3.6428127999999997E-2</v>
      </c>
      <c r="AR1064" s="116">
        <v>3.4688349E-2</v>
      </c>
      <c r="AS1064" s="116">
        <v>1.7397793E-3</v>
      </c>
      <c r="AT1064" s="116">
        <v>0</v>
      </c>
      <c r="AU1064" s="150">
        <f t="shared" si="573"/>
        <v>2.0796372029999999E-6</v>
      </c>
      <c r="AV1064" s="150">
        <f t="shared" si="574"/>
        <v>6.4340950646400004E-9</v>
      </c>
      <c r="AW1064" s="163">
        <f t="shared" si="575"/>
        <v>0</v>
      </c>
      <c r="AX1064" s="196">
        <v>1.9989119999999999E-6</v>
      </c>
      <c r="AY1064" s="196">
        <v>6.0311999999999996E-9</v>
      </c>
      <c r="AZ1064" s="196">
        <v>1.64781E-13</v>
      </c>
      <c r="BA1064" s="108">
        <v>0</v>
      </c>
      <c r="BB1064" s="108">
        <v>0</v>
      </c>
      <c r="BC1064" s="196">
        <v>1.148E-9</v>
      </c>
      <c r="BD1064" s="196">
        <v>7.4347800000000001E-8</v>
      </c>
      <c r="BE1064" s="196">
        <v>2.6180000000000002E-10</v>
      </c>
      <c r="BF1064" s="108">
        <v>0</v>
      </c>
      <c r="BG1064" s="196">
        <v>1.3967200000000001E-10</v>
      </c>
      <c r="BH1064" s="108">
        <v>0</v>
      </c>
      <c r="BI1064" s="196">
        <v>1.0530273999999999E-12</v>
      </c>
      <c r="BJ1064" s="196">
        <v>1.7006412E-13</v>
      </c>
      <c r="BK1064" s="196">
        <v>3.5192120000000003E-14</v>
      </c>
      <c r="BL1064" s="196">
        <v>6.4585300000000002E-10</v>
      </c>
      <c r="BM1064" s="196">
        <v>4.5835500000000004E-9</v>
      </c>
      <c r="BN1064" s="108">
        <v>0</v>
      </c>
      <c r="BO1064" s="108">
        <v>0</v>
      </c>
      <c r="BP1064" s="108">
        <v>0</v>
      </c>
      <c r="BQ1064" s="108">
        <v>0</v>
      </c>
      <c r="BR1064" s="108">
        <v>0</v>
      </c>
      <c r="BS1064" s="108">
        <v>0</v>
      </c>
      <c r="BU1064" s="172">
        <v>8.7824516999999999E-5</v>
      </c>
      <c r="BV1064" s="69">
        <v>0</v>
      </c>
      <c r="BW1064" s="172">
        <v>6.0059234999999998E-5</v>
      </c>
      <c r="BX1064" s="172">
        <v>3.3317814999999998E-6</v>
      </c>
      <c r="BY1064" s="172">
        <v>4.2425188E-6</v>
      </c>
      <c r="BZ1064" s="69">
        <v>0</v>
      </c>
      <c r="CA1064" s="172">
        <v>3.6342361E-6</v>
      </c>
      <c r="CB1064" s="69">
        <v>0</v>
      </c>
      <c r="CC1064" s="172">
        <v>6.5678277000000001E-6</v>
      </c>
      <c r="CD1064" s="172">
        <v>1.799819E-6</v>
      </c>
      <c r="CE1064" s="69">
        <v>0</v>
      </c>
      <c r="CF1064" s="69">
        <v>0</v>
      </c>
      <c r="CG1064" s="69">
        <v>0</v>
      </c>
      <c r="CH1064" s="172">
        <v>8.1890986000000001E-6</v>
      </c>
      <c r="CI1064" s="69">
        <v>0</v>
      </c>
      <c r="CJ1064" s="69">
        <v>0</v>
      </c>
      <c r="CK1064" s="69">
        <v>0</v>
      </c>
      <c r="CM1064" s="198">
        <v>0</v>
      </c>
      <c r="CN1064" s="198">
        <v>2.1539999999999999</v>
      </c>
      <c r="CO1064" s="198">
        <v>0</v>
      </c>
      <c r="CP1064" s="198">
        <v>0</v>
      </c>
      <c r="CQ1064" s="197">
        <v>5.4088660000000003E-10</v>
      </c>
      <c r="CR1064" s="197">
        <v>6.2136499999999995E-8</v>
      </c>
      <c r="CS1064" s="198">
        <v>1.182E-4</v>
      </c>
      <c r="CT1064" s="198">
        <v>0.14174978999999999</v>
      </c>
      <c r="CU1064" s="197">
        <v>9.2762431999999999E-5</v>
      </c>
      <c r="CV1064" s="198">
        <v>0</v>
      </c>
      <c r="CX1064" s="166"/>
      <c r="CY1064" t="s">
        <v>2412</v>
      </c>
    </row>
    <row r="1065" spans="1:103" ht="14.4">
      <c r="A1065" t="s">
        <v>2665</v>
      </c>
      <c r="B1065" s="85" t="s">
        <v>749</v>
      </c>
      <c r="C1065" s="113" t="str">
        <f t="shared" si="561"/>
        <v>A.130.07.132</v>
      </c>
      <c r="D1065" s="9" t="s">
        <v>155</v>
      </c>
      <c r="E1065" s="112" t="s">
        <v>362</v>
      </c>
      <c r="F1065" s="115" t="str">
        <f t="shared" si="562"/>
        <v>PVDC (Polyvinyliden chloride)</v>
      </c>
      <c r="G1065" s="143">
        <f t="shared" si="576"/>
        <v>4.577</v>
      </c>
      <c r="I1065" s="118">
        <f t="shared" si="577"/>
        <v>3.7228392829999999</v>
      </c>
      <c r="K1065" s="161">
        <f t="shared" si="578"/>
        <v>2.0943815020000001</v>
      </c>
      <c r="L1065" s="161">
        <f t="shared" si="579"/>
        <v>0.86552089799999998</v>
      </c>
      <c r="M1065" s="162">
        <f t="shared" si="580"/>
        <v>7.6386883000000003E-2</v>
      </c>
      <c r="N1065" s="161">
        <v>0.68654999999999999</v>
      </c>
      <c r="O1065" s="132">
        <v>0.18439559999999999</v>
      </c>
      <c r="P1065" s="132">
        <v>6.7796618000000003E-2</v>
      </c>
      <c r="Q1065" s="132">
        <v>6.7320000000000005E-2</v>
      </c>
      <c r="R1065" s="132">
        <v>7.9798999999999995E-2</v>
      </c>
      <c r="S1065" s="132">
        <v>1.9276952999999999</v>
      </c>
      <c r="T1065" s="132">
        <v>1.9567201999999999E-2</v>
      </c>
      <c r="U1065" s="132">
        <v>0.38790868000000001</v>
      </c>
      <c r="V1065" s="132">
        <v>6.4428E-4</v>
      </c>
      <c r="W1065" s="132">
        <v>0.22542000000000001</v>
      </c>
      <c r="X1065" s="132">
        <v>7.5742603000000006E-2</v>
      </c>
      <c r="Y1065" s="132">
        <v>0</v>
      </c>
      <c r="Z1065" s="132">
        <v>0</v>
      </c>
      <c r="AA1065" s="132">
        <v>0</v>
      </c>
      <c r="AC1065" s="118">
        <f t="shared" si="568"/>
        <v>0.68654999999999999</v>
      </c>
      <c r="AD1065" s="118">
        <f t="shared" si="569"/>
        <v>2.7344824000000001</v>
      </c>
      <c r="AE1065" s="118">
        <f t="shared" si="570"/>
        <v>0.64010089800000003</v>
      </c>
      <c r="AF1065" s="118">
        <f t="shared" si="571"/>
        <v>0.86552089799999998</v>
      </c>
      <c r="AG1065" s="118">
        <f t="shared" si="572"/>
        <v>7.6386883000000003E-2</v>
      </c>
      <c r="AI1065" s="69">
        <v>91.160165000000006</v>
      </c>
      <c r="AJ1065" s="69">
        <v>78.864689999999996</v>
      </c>
      <c r="AK1065" s="69">
        <v>9.4090190000000007</v>
      </c>
      <c r="AL1065" s="69">
        <v>0</v>
      </c>
      <c r="AM1065" s="69">
        <v>0.22349811999999999</v>
      </c>
      <c r="AN1065" s="69">
        <v>0.18508023000000001</v>
      </c>
      <c r="AO1065" s="69">
        <v>2.4778771000000002</v>
      </c>
      <c r="AQ1065" s="116">
        <v>0.16269254999999999</v>
      </c>
      <c r="AR1065" s="116">
        <v>0.15242546000000001</v>
      </c>
      <c r="AS1065" s="116">
        <v>4.6357663999999996E-3</v>
      </c>
      <c r="AT1065" s="116">
        <v>5.6313248000000003E-3</v>
      </c>
      <c r="AU1065" s="150">
        <f t="shared" si="573"/>
        <v>9.1382169099999997E-6</v>
      </c>
      <c r="AV1065" s="150">
        <f t="shared" si="574"/>
        <v>1.7144106685499997E-8</v>
      </c>
      <c r="AW1065" s="163">
        <f t="shared" si="575"/>
        <v>0.78870095400000007</v>
      </c>
      <c r="AX1065" s="196">
        <v>4.247456E-6</v>
      </c>
      <c r="AY1065" s="196">
        <v>1.28156E-8</v>
      </c>
      <c r="AZ1065" s="196">
        <v>3.501405E-13</v>
      </c>
      <c r="BA1065" s="108">
        <v>0</v>
      </c>
      <c r="BB1065" s="108">
        <v>0</v>
      </c>
      <c r="BC1065" s="196">
        <v>1.804E-9</v>
      </c>
      <c r="BD1065" s="196">
        <v>4.6005100000000001E-6</v>
      </c>
      <c r="BE1065" s="196">
        <v>4.114E-10</v>
      </c>
      <c r="BF1065" s="196">
        <v>3.9007999999999996E-9</v>
      </c>
      <c r="BG1065" s="108">
        <v>0</v>
      </c>
      <c r="BH1065" s="108">
        <v>0</v>
      </c>
      <c r="BI1065" s="196">
        <v>1.1598292E-11</v>
      </c>
      <c r="BJ1065" s="196">
        <v>2.4758010000000002E-12</v>
      </c>
      <c r="BK1065" s="196">
        <v>1.8824519999999999E-12</v>
      </c>
      <c r="BL1065" s="196">
        <v>2.2672540999999999E-7</v>
      </c>
      <c r="BM1065" s="196">
        <v>6.1721500000000001E-8</v>
      </c>
      <c r="BN1065" s="108">
        <v>0</v>
      </c>
      <c r="BO1065" s="196">
        <v>5.4054000000000001E-5</v>
      </c>
      <c r="BP1065" s="108">
        <v>0.78864690000000004</v>
      </c>
      <c r="BQ1065" s="108">
        <v>0</v>
      </c>
      <c r="BR1065" s="108">
        <v>0</v>
      </c>
      <c r="BS1065" s="108">
        <v>0</v>
      </c>
      <c r="BU1065" s="69">
        <v>3.0245593000000001E-3</v>
      </c>
      <c r="BV1065" s="172">
        <v>2.6893293999999999E-5</v>
      </c>
      <c r="BW1065" s="69">
        <v>1.2761890000000001E-4</v>
      </c>
      <c r="BX1065" s="172">
        <v>4.5548757999999998E-5</v>
      </c>
      <c r="BY1065" s="172">
        <v>9.3579432000000001E-5</v>
      </c>
      <c r="BZ1065" s="69">
        <v>0</v>
      </c>
      <c r="CA1065" s="69">
        <v>0</v>
      </c>
      <c r="CB1065" s="69">
        <v>0</v>
      </c>
      <c r="CC1065" s="69">
        <v>2.5880043000000002E-3</v>
      </c>
      <c r="CD1065" s="172">
        <v>2.0124052000000001E-5</v>
      </c>
      <c r="CE1065" s="69">
        <v>0</v>
      </c>
      <c r="CF1065" s="69">
        <v>0</v>
      </c>
      <c r="CG1065" s="69">
        <v>0</v>
      </c>
      <c r="CH1065" s="172">
        <v>1.4614311999999999E-5</v>
      </c>
      <c r="CI1065" s="69">
        <v>1.0817626999999999E-4</v>
      </c>
      <c r="CJ1065" s="172">
        <v>9.0710198000000005E-15</v>
      </c>
      <c r="CK1065" s="69">
        <v>0</v>
      </c>
      <c r="CM1065" s="198">
        <v>0</v>
      </c>
      <c r="CN1065" s="198">
        <v>4.577</v>
      </c>
      <c r="CO1065" s="198">
        <v>0</v>
      </c>
      <c r="CP1065" s="198">
        <v>1.84E-2</v>
      </c>
      <c r="CQ1065" s="197">
        <v>2.3267609999999998E-8</v>
      </c>
      <c r="CR1065" s="197">
        <v>6.7782299999999999E-7</v>
      </c>
      <c r="CS1065" s="198">
        <v>3.1144442000000001E-3</v>
      </c>
      <c r="CT1065" s="198">
        <v>1.9959499999999999</v>
      </c>
      <c r="CU1065" s="198">
        <v>0</v>
      </c>
      <c r="CV1065" s="198">
        <v>0</v>
      </c>
      <c r="CX1065" s="166"/>
      <c r="CY1065" t="s">
        <v>2413</v>
      </c>
    </row>
    <row r="1066" spans="1:103" ht="14.4">
      <c r="A1066" t="s">
        <v>1523</v>
      </c>
      <c r="B1066" s="85" t="s">
        <v>749</v>
      </c>
      <c r="C1066" s="113" t="str">
        <f t="shared" si="561"/>
        <v>A.130.07.133</v>
      </c>
      <c r="D1066" s="9" t="s">
        <v>155</v>
      </c>
      <c r="E1066" s="112" t="s">
        <v>362</v>
      </c>
      <c r="F1066" s="115" t="str">
        <f t="shared" si="562"/>
        <v>PAN Polyacrylonitrile fibres</v>
      </c>
      <c r="G1066" s="143">
        <f t="shared" si="576"/>
        <v>5.13</v>
      </c>
      <c r="I1066" s="118">
        <f t="shared" si="577"/>
        <v>1.5190039378995643</v>
      </c>
      <c r="K1066" s="161">
        <f t="shared" si="578"/>
        <v>1.251495958807E-2</v>
      </c>
      <c r="L1066" s="161">
        <f t="shared" si="579"/>
        <v>0.73698897831149435</v>
      </c>
      <c r="M1066" s="162">
        <f t="shared" si="580"/>
        <v>0</v>
      </c>
      <c r="N1066" s="161">
        <v>0.76949999999999996</v>
      </c>
      <c r="O1066" s="132">
        <v>0.10723004999999999</v>
      </c>
      <c r="P1066" s="132">
        <v>1.1998925000000001E-2</v>
      </c>
      <c r="Q1066" s="132">
        <v>1.2514788000000001E-2</v>
      </c>
      <c r="R1066" s="132">
        <v>0</v>
      </c>
      <c r="S1066" s="132">
        <v>0</v>
      </c>
      <c r="T1066" s="164">
        <v>1.7158807E-7</v>
      </c>
      <c r="U1066" s="164">
        <v>3.3114943999999999E-9</v>
      </c>
      <c r="V1066" s="132">
        <v>0</v>
      </c>
      <c r="W1066" s="132">
        <v>0.61775999999999998</v>
      </c>
      <c r="X1066" s="132">
        <v>0</v>
      </c>
      <c r="Y1066" s="132">
        <v>0</v>
      </c>
      <c r="Z1066" s="132">
        <v>0</v>
      </c>
      <c r="AA1066" s="132">
        <v>0</v>
      </c>
      <c r="AC1066" s="118">
        <f t="shared" si="568"/>
        <v>0.76949999999999996</v>
      </c>
      <c r="AD1066" s="118">
        <f t="shared" si="569"/>
        <v>0.1317439378995644</v>
      </c>
      <c r="AE1066" s="118">
        <f t="shared" si="570"/>
        <v>0.11922897831149439</v>
      </c>
      <c r="AF1066" s="118">
        <f t="shared" si="571"/>
        <v>0.73698897831149435</v>
      </c>
      <c r="AG1066" s="118">
        <f t="shared" si="572"/>
        <v>0</v>
      </c>
      <c r="AI1066" s="69">
        <v>100.33799999999999</v>
      </c>
      <c r="AJ1066" s="69">
        <v>100.33799999999999</v>
      </c>
      <c r="AK1066" s="69">
        <v>0</v>
      </c>
      <c r="AL1066" s="69">
        <v>0</v>
      </c>
      <c r="AM1066" s="69">
        <v>0</v>
      </c>
      <c r="AN1066" s="69">
        <v>0</v>
      </c>
      <c r="AO1066" s="69">
        <v>0</v>
      </c>
      <c r="AQ1066" s="116">
        <v>0.12358308</v>
      </c>
      <c r="AR1066" s="116">
        <v>0.11189677000000001</v>
      </c>
      <c r="AS1066" s="116">
        <v>4.5221768000000004E-3</v>
      </c>
      <c r="AT1066" s="116">
        <v>7.1641331999999997E-3</v>
      </c>
      <c r="AU1066" s="150">
        <f t="shared" si="573"/>
        <v>6.7084392999999998E-6</v>
      </c>
      <c r="AV1066" s="150">
        <f t="shared" si="574"/>
        <v>1.6724026445000002E-8</v>
      </c>
      <c r="AW1066" s="163">
        <f t="shared" si="575"/>
        <v>1.0033799999999999</v>
      </c>
      <c r="AX1066" s="196">
        <v>4.76064E-6</v>
      </c>
      <c r="AY1066" s="196">
        <v>1.4364E-8</v>
      </c>
      <c r="AZ1066" s="196">
        <v>3.92445E-13</v>
      </c>
      <c r="BA1066" s="108">
        <v>0</v>
      </c>
      <c r="BB1066" s="108">
        <v>0</v>
      </c>
      <c r="BC1066" s="196">
        <v>3.9930000000000001E-10</v>
      </c>
      <c r="BD1066" s="196">
        <v>1.9474000000000002E-6</v>
      </c>
      <c r="BE1066" s="196">
        <v>9.1234E-11</v>
      </c>
      <c r="BF1066" s="196">
        <v>2.2684000000000001E-9</v>
      </c>
      <c r="BG1066" s="108">
        <v>0</v>
      </c>
      <c r="BH1066" s="108">
        <v>0</v>
      </c>
      <c r="BI1066" s="108">
        <v>0</v>
      </c>
      <c r="BJ1066" s="108">
        <v>0</v>
      </c>
      <c r="BK1066" s="108">
        <v>0</v>
      </c>
      <c r="BL1066" s="108">
        <v>0</v>
      </c>
      <c r="BM1066" s="108">
        <v>0</v>
      </c>
      <c r="BN1066" s="108">
        <v>0</v>
      </c>
      <c r="BO1066" s="108">
        <v>0</v>
      </c>
      <c r="BP1066" s="108">
        <v>1.0033799999999999</v>
      </c>
      <c r="BQ1066" s="108">
        <v>0</v>
      </c>
      <c r="BR1066" s="108">
        <v>0</v>
      </c>
      <c r="BS1066" s="108">
        <v>0</v>
      </c>
      <c r="BU1066" s="69">
        <v>2.9727581000000002E-4</v>
      </c>
      <c r="BV1066" s="172">
        <v>1.5639035E-5</v>
      </c>
      <c r="BW1066" s="69">
        <v>1.4303801E-4</v>
      </c>
      <c r="BX1066" s="172">
        <v>3.8789781000000002E-13</v>
      </c>
      <c r="BY1066" s="172">
        <v>1.2882411000000001E-5</v>
      </c>
      <c r="BZ1066" s="69">
        <v>0</v>
      </c>
      <c r="CA1066" s="69">
        <v>0</v>
      </c>
      <c r="CB1066" s="69">
        <v>0</v>
      </c>
      <c r="CC1066" s="69">
        <v>0</v>
      </c>
      <c r="CD1066" s="172">
        <v>1.1354082E-10</v>
      </c>
      <c r="CE1066" s="69">
        <v>0</v>
      </c>
      <c r="CF1066" s="69">
        <v>0</v>
      </c>
      <c r="CG1066" s="69">
        <v>0</v>
      </c>
      <c r="CH1066" s="172">
        <v>3.4074488000000002E-6</v>
      </c>
      <c r="CI1066" s="69">
        <v>1.2230878000000001E-4</v>
      </c>
      <c r="CJ1066" s="69">
        <v>0</v>
      </c>
      <c r="CK1066" s="69">
        <v>0</v>
      </c>
      <c r="CM1066" s="198">
        <v>0</v>
      </c>
      <c r="CN1066" s="198">
        <v>5.13</v>
      </c>
      <c r="CO1066" s="198">
        <v>1.0883986E-2</v>
      </c>
      <c r="CP1066" s="198">
        <v>1.0699999999999999E-2</v>
      </c>
      <c r="CQ1066" s="198">
        <v>0</v>
      </c>
      <c r="CR1066" s="198">
        <v>0</v>
      </c>
      <c r="CS1066" s="198">
        <v>6.5388877E-4</v>
      </c>
      <c r="CT1066" s="198">
        <v>0</v>
      </c>
      <c r="CU1066" s="198">
        <v>0</v>
      </c>
      <c r="CV1066" s="198">
        <v>0</v>
      </c>
      <c r="CX1066" s="166"/>
      <c r="CY1066" t="s">
        <v>2414</v>
      </c>
    </row>
    <row r="1067" spans="1:103" ht="14.4">
      <c r="B1067" s="85"/>
      <c r="C1067" s="113"/>
      <c r="D1067" s="1" t="s">
        <v>154</v>
      </c>
      <c r="E1067" s="112"/>
      <c r="T1067" s="3"/>
      <c r="U1067" s="3"/>
      <c r="AC1067" s="142"/>
      <c r="AD1067" s="142"/>
      <c r="AE1067" s="142"/>
      <c r="AF1067" s="142"/>
      <c r="AG1067" s="142"/>
      <c r="AU1067" s="86"/>
      <c r="AV1067" s="86"/>
      <c r="AW1067" s="86"/>
      <c r="AX1067" s="3"/>
      <c r="AY1067" s="3"/>
      <c r="AZ1067" s="3"/>
      <c r="BC1067" s="3"/>
      <c r="BD1067" s="3"/>
      <c r="BE1067" s="3"/>
      <c r="BF1067" s="3"/>
      <c r="BV1067" s="3"/>
      <c r="BX1067" s="3"/>
      <c r="BY1067" s="3"/>
      <c r="CD1067" s="3"/>
      <c r="CH1067" s="3"/>
    </row>
    <row r="1068" spans="1:103" ht="14.4">
      <c r="A1068" t="s">
        <v>1262</v>
      </c>
      <c r="B1068" s="85" t="s">
        <v>749</v>
      </c>
      <c r="C1068" s="113" t="str">
        <f t="shared" si="561"/>
        <v>A.130.09.101</v>
      </c>
      <c r="D1068" s="9" t="s">
        <v>154</v>
      </c>
      <c r="E1068" s="112" t="s">
        <v>362</v>
      </c>
      <c r="F1068" s="115" t="str">
        <f t="shared" si="562"/>
        <v>Carbon fiber-reinforced plastic</v>
      </c>
      <c r="G1068" s="143">
        <f t="shared" ref="G1068:G1081" si="581">N1068/0.15</f>
        <v>24.791877333333332</v>
      </c>
      <c r="I1068" s="118">
        <f t="shared" ref="I1068:I1081" si="582">K1068+L1068+M1068+N1068</f>
        <v>5.0919446838399933</v>
      </c>
      <c r="K1068" s="161">
        <f t="shared" ref="K1068:K1081" si="583">Q1068+R1068+S1068+T1068</f>
        <v>0.23921090489999999</v>
      </c>
      <c r="L1068" s="161">
        <f t="shared" ref="L1068:L1081" si="584">O1068+P1068+U1068+Y1068+W1068</f>
        <v>1.1281575678069999</v>
      </c>
      <c r="M1068" s="162">
        <f t="shared" ref="M1068:M1081" si="585">V1068+X1068+Z1068+AA1068</f>
        <v>5.7946111329935795E-3</v>
      </c>
      <c r="N1068" s="161">
        <v>3.7187815999999998</v>
      </c>
      <c r="O1068" s="132">
        <v>0.70763664000000004</v>
      </c>
      <c r="P1068" s="132">
        <v>0.19751909000000001</v>
      </c>
      <c r="Q1068" s="132">
        <v>0.18290741999999999</v>
      </c>
      <c r="R1068" s="132">
        <v>5.0902413000000001E-2</v>
      </c>
      <c r="S1068" s="132">
        <v>1.5773368E-3</v>
      </c>
      <c r="T1068" s="132">
        <v>3.8237351E-3</v>
      </c>
      <c r="U1068" s="132">
        <v>2.9791523E-2</v>
      </c>
      <c r="V1068" s="132">
        <v>8.1955714000000004E-4</v>
      </c>
      <c r="W1068" s="132">
        <v>0.19318429000000001</v>
      </c>
      <c r="X1068" s="132">
        <v>4.9658708000000001E-3</v>
      </c>
      <c r="Y1068" s="164">
        <v>2.6024807000000001E-5</v>
      </c>
      <c r="Z1068" s="164">
        <v>3.7059357999999998E-10</v>
      </c>
      <c r="AA1068" s="164">
        <v>9.1828223999999995E-6</v>
      </c>
      <c r="AC1068" s="118">
        <f t="shared" si="568"/>
        <v>3.7187815999999998</v>
      </c>
      <c r="AD1068" s="118">
        <f t="shared" si="569"/>
        <v>1.1741581579</v>
      </c>
      <c r="AE1068" s="118">
        <f t="shared" si="570"/>
        <v>0.93494725337059359</v>
      </c>
      <c r="AF1068" s="118">
        <f t="shared" si="571"/>
        <v>1.1281575678069999</v>
      </c>
      <c r="AG1068" s="118">
        <f t="shared" si="572"/>
        <v>5.7946107623999994E-3</v>
      </c>
      <c r="AI1068" s="69">
        <v>312.07897000000003</v>
      </c>
      <c r="AJ1068" s="69">
        <v>310.97935000000001</v>
      </c>
      <c r="AK1068" s="69">
        <v>0.55026501999999999</v>
      </c>
      <c r="AL1068" s="69">
        <v>0</v>
      </c>
      <c r="AM1068" s="69">
        <v>0.25201697000000001</v>
      </c>
      <c r="AN1068" s="69">
        <v>0.14799846999999999</v>
      </c>
      <c r="AO1068" s="69">
        <v>0.14934391999999999</v>
      </c>
      <c r="AQ1068" s="116">
        <v>0.66133346000000004</v>
      </c>
      <c r="AR1068" s="116">
        <v>0.61806903999999996</v>
      </c>
      <c r="AS1068" s="116">
        <v>2.3387973999999999E-2</v>
      </c>
      <c r="AT1068" s="116">
        <v>1.9876441000000002E-2</v>
      </c>
      <c r="AU1068" s="150">
        <f t="shared" si="573"/>
        <v>3.7054498225751367E-5</v>
      </c>
      <c r="AV1068" s="150">
        <f t="shared" si="574"/>
        <v>8.6493988263133713E-8</v>
      </c>
      <c r="AW1068" s="163">
        <f t="shared" si="575"/>
        <v>2.7838152483609999</v>
      </c>
      <c r="AX1068" s="196">
        <v>2.3096591E-5</v>
      </c>
      <c r="AY1068" s="196">
        <v>6.9691491999999997E-8</v>
      </c>
      <c r="AZ1068" s="196">
        <v>1.9039233000000001E-12</v>
      </c>
      <c r="BA1068" s="196">
        <v>1.0681242E-18</v>
      </c>
      <c r="BB1068" s="196">
        <v>3.0297686E-19</v>
      </c>
      <c r="BC1068" s="196">
        <v>8.0376994000000007E-9</v>
      </c>
      <c r="BD1068" s="196">
        <v>1.3944261E-5</v>
      </c>
      <c r="BE1068" s="196">
        <v>1.5002049E-9</v>
      </c>
      <c r="BF1068" s="196">
        <v>1.5298068000000001E-8</v>
      </c>
      <c r="BG1068" s="196">
        <v>5.0679602E-16</v>
      </c>
      <c r="BH1068" s="196">
        <v>4.5607467999999998E-16</v>
      </c>
      <c r="BI1068" s="196">
        <v>2.0878073999999999E-12</v>
      </c>
      <c r="BJ1068" s="196">
        <v>1.9193742E-13</v>
      </c>
      <c r="BK1068" s="196">
        <v>3.8732143000000002E-14</v>
      </c>
      <c r="BL1068" s="196">
        <v>2.8538024999999998E-10</v>
      </c>
      <c r="BM1068" s="196">
        <v>5.3231461000000002E-9</v>
      </c>
      <c r="BN1068" s="196">
        <v>2.9582595999999999E-24</v>
      </c>
      <c r="BO1068" s="196">
        <v>6.8348360999999998E-5</v>
      </c>
      <c r="BP1068" s="108">
        <v>2.7837469000000001</v>
      </c>
      <c r="BQ1068" s="108">
        <v>0</v>
      </c>
      <c r="BR1068" s="108">
        <v>0</v>
      </c>
      <c r="BS1068" s="108">
        <v>0</v>
      </c>
      <c r="BU1068" s="69">
        <v>1.3568739000000001E-3</v>
      </c>
      <c r="BV1068" s="69">
        <v>1.0674522E-4</v>
      </c>
      <c r="BW1068" s="69">
        <v>6.9126332000000003E-4</v>
      </c>
      <c r="BX1068" s="172">
        <v>3.5652120000000001E-6</v>
      </c>
      <c r="BY1068" s="69">
        <v>1.3163448E-4</v>
      </c>
      <c r="BZ1068" s="172">
        <v>2.4997074000000001E-6</v>
      </c>
      <c r="CA1068" s="172">
        <v>2.7331043E-14</v>
      </c>
      <c r="CB1068" s="172">
        <v>3.8233745999999999E-6</v>
      </c>
      <c r="CC1068" s="172">
        <v>2.3263299000000001E-6</v>
      </c>
      <c r="CD1068" s="172">
        <v>3.7793231999999998E-6</v>
      </c>
      <c r="CE1068" s="172">
        <v>8.5911213999999998E-16</v>
      </c>
      <c r="CF1068" s="172">
        <v>6.5418137000000001E-21</v>
      </c>
      <c r="CG1068" s="172">
        <v>5.6169432999999997E-17</v>
      </c>
      <c r="CH1068" s="172">
        <v>4.1663155000000001E-5</v>
      </c>
      <c r="CI1068" s="69">
        <v>3.6957067999999999E-4</v>
      </c>
      <c r="CJ1068" s="172">
        <v>3.1129386000000002E-9</v>
      </c>
      <c r="CK1068" s="69">
        <v>0</v>
      </c>
      <c r="CM1068" s="197">
        <v>6.6256660999999996E-17</v>
      </c>
      <c r="CN1068" s="198">
        <v>24.716915</v>
      </c>
      <c r="CO1068" s="198">
        <v>7.1822198000000004E-2</v>
      </c>
      <c r="CP1068" s="198">
        <v>7.3601024000000001E-2</v>
      </c>
      <c r="CQ1068" s="197">
        <v>1.1397866E-9</v>
      </c>
      <c r="CR1068" s="197">
        <v>1.1748864000000001E-7</v>
      </c>
      <c r="CS1068" s="198">
        <v>5.6150102000000002E-3</v>
      </c>
      <c r="CT1068" s="198">
        <v>0.15542059999999999</v>
      </c>
      <c r="CU1068" s="197">
        <v>3.3983128000000002E-10</v>
      </c>
      <c r="CV1068" s="198">
        <v>8.8530167000000005E-4</v>
      </c>
      <c r="CX1068" s="166"/>
    </row>
    <row r="1069" spans="1:103" ht="14.4">
      <c r="A1069" t="s">
        <v>1764</v>
      </c>
      <c r="B1069" s="85" t="s">
        <v>749</v>
      </c>
      <c r="C1069" s="113" t="str">
        <f t="shared" si="561"/>
        <v>A.130.09.102</v>
      </c>
      <c r="D1069" s="9" t="s">
        <v>154</v>
      </c>
      <c r="E1069" s="112" t="s">
        <v>362</v>
      </c>
      <c r="F1069" s="115" t="str">
        <f t="shared" si="562"/>
        <v>Epoxy resin from Bisphenol A 33% Epichlorohydrin 66%</v>
      </c>
      <c r="G1069" s="143">
        <f t="shared" si="581"/>
        <v>2.4319078666666667</v>
      </c>
      <c r="I1069" s="118">
        <f t="shared" si="582"/>
        <v>1.3641039497210496</v>
      </c>
      <c r="K1069" s="161">
        <f t="shared" si="583"/>
        <v>5.2235274460000002E-2</v>
      </c>
      <c r="L1069" s="161">
        <f t="shared" si="584"/>
        <v>0.93820535059489996</v>
      </c>
      <c r="M1069" s="162">
        <f t="shared" si="585"/>
        <v>8.8771446661498037E-3</v>
      </c>
      <c r="N1069" s="161">
        <v>0.36478618000000002</v>
      </c>
      <c r="O1069" s="132">
        <v>5.7055644000000003E-2</v>
      </c>
      <c r="P1069" s="132">
        <v>2.7125705999999999E-3</v>
      </c>
      <c r="Q1069" s="132">
        <v>3.3632819000000001E-2</v>
      </c>
      <c r="R1069" s="132">
        <v>1.7831540999999999E-2</v>
      </c>
      <c r="S1069" s="132">
        <v>1.1778317000000001E-4</v>
      </c>
      <c r="T1069" s="132">
        <v>6.5313128999999997E-4</v>
      </c>
      <c r="U1069" s="132">
        <v>3.7031125999999999E-3</v>
      </c>
      <c r="V1069" s="164">
        <v>1.7191108E-6</v>
      </c>
      <c r="W1069" s="132">
        <v>0.87472749999999999</v>
      </c>
      <c r="X1069" s="164">
        <v>9.7274855000000003E-5</v>
      </c>
      <c r="Y1069" s="164">
        <v>6.5233948999999998E-6</v>
      </c>
      <c r="Z1069" s="132">
        <v>8.7781507000000009E-3</v>
      </c>
      <c r="AA1069" s="164">
        <v>3.4980394999999999E-13</v>
      </c>
      <c r="AC1069" s="118">
        <f t="shared" si="568"/>
        <v>0.36478618000000002</v>
      </c>
      <c r="AD1069" s="118">
        <f t="shared" si="569"/>
        <v>0.11570660165999999</v>
      </c>
      <c r="AE1069" s="118">
        <f t="shared" si="570"/>
        <v>7.2249477899999998E-2</v>
      </c>
      <c r="AF1069" s="118">
        <f t="shared" si="571"/>
        <v>0.93820535059489996</v>
      </c>
      <c r="AG1069" s="118">
        <f t="shared" si="572"/>
        <v>9.8993966149803951E-5</v>
      </c>
      <c r="AI1069" s="69">
        <v>71.595799</v>
      </c>
      <c r="AJ1069" s="69">
        <v>67.390592999999996</v>
      </c>
      <c r="AK1069" s="69">
        <v>1.0652554E-4</v>
      </c>
      <c r="AL1069" s="69">
        <v>0</v>
      </c>
      <c r="AM1069" s="69">
        <v>0.54518109000000003</v>
      </c>
      <c r="AN1069" s="69">
        <v>4.8128162999999999E-4</v>
      </c>
      <c r="AO1069" s="69">
        <v>3.6594369000000002</v>
      </c>
      <c r="AQ1069" s="116">
        <v>5.7283260000000003E-2</v>
      </c>
      <c r="AR1069" s="116">
        <v>5.0347351999999998E-2</v>
      </c>
      <c r="AS1069" s="116">
        <v>2.1242410999999998E-3</v>
      </c>
      <c r="AT1069" s="116">
        <v>4.8116671E-3</v>
      </c>
      <c r="AU1069" s="150">
        <f t="shared" si="573"/>
        <v>3.018426345901027E-6</v>
      </c>
      <c r="AV1069" s="150">
        <f t="shared" si="574"/>
        <v>7.8559211990020156E-9</v>
      </c>
      <c r="AW1069" s="163">
        <f t="shared" si="575"/>
        <v>0.67390295219899998</v>
      </c>
      <c r="AX1069" s="196">
        <v>2.2568107E-6</v>
      </c>
      <c r="AY1069" s="196">
        <v>6.8093427E-9</v>
      </c>
      <c r="AZ1069" s="196">
        <v>1.8604097E-13</v>
      </c>
      <c r="BA1069" s="196">
        <v>1.7062768E-16</v>
      </c>
      <c r="BB1069" s="196">
        <v>4.8399088999999998E-17</v>
      </c>
      <c r="BC1069" s="196">
        <v>9.1696008999999999E-10</v>
      </c>
      <c r="BD1069" s="196">
        <v>7.5998576999999997E-7</v>
      </c>
      <c r="BE1069" s="196">
        <v>2.0901717E-10</v>
      </c>
      <c r="BF1069" s="196">
        <v>8.3697617000000004E-10</v>
      </c>
      <c r="BG1069" s="196">
        <v>1.9942341E-16</v>
      </c>
      <c r="BH1069" s="196">
        <v>5.9919329000000001E-18</v>
      </c>
      <c r="BI1069" s="196">
        <v>3.7205997000000003E-13</v>
      </c>
      <c r="BJ1069" s="196">
        <v>2.2253033E-14</v>
      </c>
      <c r="BK1069" s="196">
        <v>4.5996132E-15</v>
      </c>
      <c r="BL1069" s="196">
        <v>2.8014242000000002E-11</v>
      </c>
      <c r="BM1069" s="196">
        <v>6.8490135E-10</v>
      </c>
      <c r="BN1069" s="196">
        <v>4.7256766999999999E-22</v>
      </c>
      <c r="BO1069" s="196">
        <v>1.4219899999999999E-7</v>
      </c>
      <c r="BP1069" s="108">
        <v>0.67390280999999996</v>
      </c>
      <c r="BQ1069" s="108">
        <v>0</v>
      </c>
      <c r="BR1069" s="108">
        <v>0</v>
      </c>
      <c r="BS1069" s="108">
        <v>0</v>
      </c>
      <c r="BU1069" s="69">
        <v>2.1027303000000001E-4</v>
      </c>
      <c r="BV1069" s="172">
        <v>5.7708774000000003E-6</v>
      </c>
      <c r="BW1069" s="172">
        <v>6.7808043999999999E-5</v>
      </c>
      <c r="BX1069" s="172">
        <v>4.4856717999999999E-7</v>
      </c>
      <c r="BY1069" s="172">
        <v>2.0814058E-5</v>
      </c>
      <c r="BZ1069" s="172">
        <v>1.0040734000000001E-9</v>
      </c>
      <c r="CA1069" s="172">
        <v>4.3660021000000002E-12</v>
      </c>
      <c r="CB1069" s="172">
        <v>1.5260888999999999E-9</v>
      </c>
      <c r="CC1069" s="172">
        <v>1.9177314000000001E-7</v>
      </c>
      <c r="CD1069" s="172">
        <v>5.4453006000000003E-7</v>
      </c>
      <c r="CE1069" s="172">
        <v>1.3723900999999999E-13</v>
      </c>
      <c r="CF1069" s="172">
        <v>1.0450231E-18</v>
      </c>
      <c r="CG1069" s="172">
        <v>8.9727955000000002E-15</v>
      </c>
      <c r="CH1069" s="172">
        <v>6.8036103000000001E-6</v>
      </c>
      <c r="CI1069" s="172">
        <v>8.1736964000000002E-5</v>
      </c>
      <c r="CJ1069" s="172">
        <v>2.6152067E-5</v>
      </c>
      <c r="CK1069" s="69">
        <v>0</v>
      </c>
      <c r="CM1069" s="197">
        <v>1.0584181000000001E-14</v>
      </c>
      <c r="CN1069" s="198">
        <v>2.4319077</v>
      </c>
      <c r="CO1069" s="198">
        <v>2.4963366999999998E-3</v>
      </c>
      <c r="CP1069" s="198">
        <v>3.9485798999999997E-3</v>
      </c>
      <c r="CQ1069" s="197">
        <v>1.7141513000000001E-10</v>
      </c>
      <c r="CR1069" s="197">
        <v>2.0597555000000001E-8</v>
      </c>
      <c r="CS1069" s="198">
        <v>3.0712945E-4</v>
      </c>
      <c r="CT1069" s="198">
        <v>1.8739019999999999E-2</v>
      </c>
      <c r="CU1069" s="197">
        <v>1.3265257999999999E-10</v>
      </c>
      <c r="CV1069" s="197">
        <v>3.5557136000000001E-7</v>
      </c>
      <c r="CX1069" s="166"/>
      <c r="CY1069" t="s">
        <v>2415</v>
      </c>
    </row>
    <row r="1070" spans="1:103" ht="14.4">
      <c r="A1070" t="s">
        <v>1524</v>
      </c>
      <c r="B1070" s="85" t="s">
        <v>749</v>
      </c>
      <c r="C1070" s="113" t="str">
        <f t="shared" si="561"/>
        <v>A.130.09.103</v>
      </c>
      <c r="D1070" s="9" t="s">
        <v>154</v>
      </c>
      <c r="E1070" s="112" t="s">
        <v>362</v>
      </c>
      <c r="F1070" s="115" t="str">
        <f t="shared" si="562"/>
        <v>MF (melamine formaldehyde resin)</v>
      </c>
      <c r="G1070" s="143">
        <f t="shared" si="581"/>
        <v>1.770294</v>
      </c>
      <c r="I1070" s="118">
        <f t="shared" si="582"/>
        <v>0.96255441672100006</v>
      </c>
      <c r="K1070" s="161">
        <f t="shared" si="583"/>
        <v>2.4212962921000003E-2</v>
      </c>
      <c r="L1070" s="161">
        <f t="shared" si="584"/>
        <v>0.67279735380000005</v>
      </c>
      <c r="M1070" s="162">
        <f t="shared" si="585"/>
        <v>0</v>
      </c>
      <c r="N1070" s="161">
        <v>0.26554410000000001</v>
      </c>
      <c r="O1070" s="132">
        <v>0.1543311</v>
      </c>
      <c r="P1070" s="132">
        <v>7.1972667000000004E-2</v>
      </c>
      <c r="Q1070" s="132">
        <v>2.4078324000000002E-2</v>
      </c>
      <c r="R1070" s="132">
        <v>0</v>
      </c>
      <c r="S1070" s="164">
        <v>9.9699052000000004E-5</v>
      </c>
      <c r="T1070" s="164">
        <v>3.4939869000000003E-5</v>
      </c>
      <c r="U1070" s="132">
        <v>1.8935867999999999E-3</v>
      </c>
      <c r="V1070" s="132">
        <v>0</v>
      </c>
      <c r="W1070" s="132">
        <v>0.4446</v>
      </c>
      <c r="X1070" s="132">
        <v>0</v>
      </c>
      <c r="Y1070" s="132">
        <v>0</v>
      </c>
      <c r="Z1070" s="132">
        <v>0</v>
      </c>
      <c r="AA1070" s="132">
        <v>0</v>
      </c>
      <c r="AC1070" s="118">
        <f t="shared" si="568"/>
        <v>0.26554410000000001</v>
      </c>
      <c r="AD1070" s="118">
        <f t="shared" si="569"/>
        <v>0.25241031672100001</v>
      </c>
      <c r="AE1070" s="118">
        <f t="shared" si="570"/>
        <v>0.2281973538</v>
      </c>
      <c r="AF1070" s="118">
        <f t="shared" si="571"/>
        <v>0.67279735380000005</v>
      </c>
      <c r="AG1070" s="118">
        <f t="shared" si="572"/>
        <v>0</v>
      </c>
      <c r="AI1070" s="69">
        <v>48.483600000000003</v>
      </c>
      <c r="AJ1070" s="69">
        <v>48.483600000000003</v>
      </c>
      <c r="AK1070" s="69">
        <v>0</v>
      </c>
      <c r="AL1070" s="69">
        <v>0</v>
      </c>
      <c r="AM1070" s="69">
        <v>0</v>
      </c>
      <c r="AN1070" s="69">
        <v>0</v>
      </c>
      <c r="AO1070" s="69">
        <v>0</v>
      </c>
      <c r="AQ1070" s="116">
        <v>8.9555627999999998E-2</v>
      </c>
      <c r="AR1070" s="116">
        <v>8.3770824999999993E-2</v>
      </c>
      <c r="AS1070" s="116">
        <v>2.6668478999999998E-3</v>
      </c>
      <c r="AT1070" s="116">
        <v>3.1179552E-3</v>
      </c>
      <c r="AU1070" s="150">
        <f t="shared" si="573"/>
        <v>5.0222317165300006E-6</v>
      </c>
      <c r="AV1070" s="150">
        <f t="shared" si="574"/>
        <v>9.8626032261422124E-9</v>
      </c>
      <c r="AW1070" s="163">
        <f t="shared" si="575"/>
        <v>0.43668839999999998</v>
      </c>
      <c r="AX1070" s="196">
        <v>1.6602420000000001E-6</v>
      </c>
      <c r="AY1070" s="196">
        <v>5.0100300000000003E-9</v>
      </c>
      <c r="AZ1070" s="196">
        <v>1.368525E-13</v>
      </c>
      <c r="BA1070" s="108">
        <v>0</v>
      </c>
      <c r="BB1070" s="108">
        <v>0</v>
      </c>
      <c r="BC1070" s="196">
        <v>3.5062784999999999E-9</v>
      </c>
      <c r="BD1070" s="196">
        <v>3.3569380000000002E-6</v>
      </c>
      <c r="BE1070" s="196">
        <v>4.9807281999999997E-10</v>
      </c>
      <c r="BF1070" s="196">
        <v>4.3523520000000004E-9</v>
      </c>
      <c r="BG1070" s="196">
        <v>1.8941000000000002E-12</v>
      </c>
      <c r="BH1070" s="196">
        <v>6.5650000000000003E-14</v>
      </c>
      <c r="BI1070" s="196">
        <v>1.922719E-15</v>
      </c>
      <c r="BJ1070" s="196">
        <v>4.9657836999999998E-14</v>
      </c>
      <c r="BK1070" s="196">
        <v>2.2308620999999998E-16</v>
      </c>
      <c r="BL1070" s="196">
        <v>1.527172E-9</v>
      </c>
      <c r="BM1070" s="196">
        <v>1.8266030000000001E-11</v>
      </c>
      <c r="BN1070" s="108">
        <v>0</v>
      </c>
      <c r="BO1070" s="108">
        <v>0</v>
      </c>
      <c r="BP1070" s="108">
        <v>0.43668839999999998</v>
      </c>
      <c r="BQ1070" s="108">
        <v>0</v>
      </c>
      <c r="BR1070" s="108">
        <v>0</v>
      </c>
      <c r="BS1070" s="108">
        <v>0</v>
      </c>
      <c r="BU1070" s="69">
        <v>1.8219199000000001E-4</v>
      </c>
      <c r="BV1070" s="172">
        <v>3.2114635999999998E-5</v>
      </c>
      <c r="BW1070" s="172">
        <v>4.9360494E-5</v>
      </c>
      <c r="BX1070" s="172">
        <v>3.0872240999999998E-7</v>
      </c>
      <c r="BY1070" s="172">
        <v>2.5502057E-5</v>
      </c>
      <c r="BZ1070" s="172">
        <v>2.5283269000000002E-6</v>
      </c>
      <c r="CA1070" s="69">
        <v>0</v>
      </c>
      <c r="CB1070" s="172">
        <v>8.8336641999999995E-6</v>
      </c>
      <c r="CC1070" s="172">
        <v>1.3378911000000001E-7</v>
      </c>
      <c r="CD1070" s="172">
        <v>2.6740352E-8</v>
      </c>
      <c r="CE1070" s="69">
        <v>0</v>
      </c>
      <c r="CF1070" s="69">
        <v>0</v>
      </c>
      <c r="CG1070" s="69">
        <v>0</v>
      </c>
      <c r="CH1070" s="172">
        <v>6.0638013000000003E-6</v>
      </c>
      <c r="CI1070" s="172">
        <v>5.7319764000000001E-5</v>
      </c>
      <c r="CJ1070" s="69">
        <v>0</v>
      </c>
      <c r="CK1070" s="69">
        <v>0</v>
      </c>
      <c r="CM1070" s="198">
        <v>0</v>
      </c>
      <c r="CN1070" s="198">
        <v>1.7557499999999999</v>
      </c>
      <c r="CO1070" s="198">
        <v>9.5636187999999997E-2</v>
      </c>
      <c r="CP1070" s="198">
        <v>2.1678800000000002E-2</v>
      </c>
      <c r="CQ1070" s="197">
        <v>1.149116E-10</v>
      </c>
      <c r="CR1070" s="197">
        <v>2.8616683999999999E-11</v>
      </c>
      <c r="CS1070" s="198">
        <v>1.5587382999999999E-4</v>
      </c>
      <c r="CT1070" s="198">
        <v>2.3533076999999999E-2</v>
      </c>
      <c r="CU1070" s="197">
        <v>1.2701109000000001E-6</v>
      </c>
      <c r="CV1070" s="198">
        <v>1.9520185E-3</v>
      </c>
      <c r="CX1070" s="166"/>
      <c r="CY1070" t="s">
        <v>2416</v>
      </c>
    </row>
    <row r="1071" spans="1:103" ht="14.4">
      <c r="A1071" t="s">
        <v>769</v>
      </c>
      <c r="B1071" s="85" t="s">
        <v>749</v>
      </c>
      <c r="C1071" s="113" t="str">
        <f t="shared" si="561"/>
        <v>A.130.09.104</v>
      </c>
      <c r="D1071" s="9" t="s">
        <v>154</v>
      </c>
      <c r="E1071" s="112" t="s">
        <v>362</v>
      </c>
      <c r="F1071" s="115" t="str">
        <f t="shared" si="562"/>
        <v>PF (phenol formaldehyde resin)</v>
      </c>
      <c r="G1071" s="143">
        <f t="shared" si="581"/>
        <v>1.3563820000000002</v>
      </c>
      <c r="I1071" s="118">
        <f t="shared" si="582"/>
        <v>0.93418789638299993</v>
      </c>
      <c r="K1071" s="161">
        <f t="shared" si="583"/>
        <v>4.3887244818999999E-2</v>
      </c>
      <c r="L1071" s="161">
        <f t="shared" si="584"/>
        <v>0.686843351564</v>
      </c>
      <c r="M1071" s="162">
        <f t="shared" si="585"/>
        <v>0</v>
      </c>
      <c r="N1071" s="161">
        <v>0.20345730000000001</v>
      </c>
      <c r="O1071" s="132">
        <v>0.11083779000000001</v>
      </c>
      <c r="P1071" s="132">
        <v>2.4534746E-2</v>
      </c>
      <c r="Q1071" s="132">
        <v>4.3612299E-2</v>
      </c>
      <c r="R1071" s="132">
        <v>0</v>
      </c>
      <c r="S1071" s="132">
        <v>1.9015450999999999E-4</v>
      </c>
      <c r="T1071" s="164">
        <v>8.4791308999999994E-5</v>
      </c>
      <c r="U1071" s="164">
        <v>1.0815564E-5</v>
      </c>
      <c r="V1071" s="132">
        <v>0</v>
      </c>
      <c r="W1071" s="132">
        <v>0.55145999999999995</v>
      </c>
      <c r="X1071" s="132">
        <v>0</v>
      </c>
      <c r="Y1071" s="132">
        <v>0</v>
      </c>
      <c r="Z1071" s="132">
        <v>0</v>
      </c>
      <c r="AA1071" s="132">
        <v>0</v>
      </c>
      <c r="AC1071" s="118">
        <f t="shared" si="568"/>
        <v>0.20345730000000001</v>
      </c>
      <c r="AD1071" s="118">
        <f t="shared" si="569"/>
        <v>0.17927059638300002</v>
      </c>
      <c r="AE1071" s="118">
        <f t="shared" si="570"/>
        <v>0.13538335156400003</v>
      </c>
      <c r="AF1071" s="118">
        <f t="shared" si="571"/>
        <v>0.686843351564</v>
      </c>
      <c r="AG1071" s="118">
        <f t="shared" si="572"/>
        <v>0</v>
      </c>
      <c r="AI1071" s="69">
        <v>32.380600000000001</v>
      </c>
      <c r="AJ1071" s="69">
        <v>32.380600000000001</v>
      </c>
      <c r="AK1071" s="69">
        <v>0</v>
      </c>
      <c r="AL1071" s="69">
        <v>0</v>
      </c>
      <c r="AM1071" s="69">
        <v>0</v>
      </c>
      <c r="AN1071" s="69">
        <v>0</v>
      </c>
      <c r="AO1071" s="69">
        <v>0</v>
      </c>
      <c r="AQ1071" s="116">
        <v>6.3437220000000002E-2</v>
      </c>
      <c r="AR1071" s="116">
        <v>5.9213319E-2</v>
      </c>
      <c r="AS1071" s="116">
        <v>1.9169737E-3</v>
      </c>
      <c r="AT1071" s="116">
        <v>2.3069268999999998E-3</v>
      </c>
      <c r="AU1071" s="150">
        <f t="shared" si="573"/>
        <v>3.5499591915699996E-6</v>
      </c>
      <c r="AV1071" s="150">
        <f t="shared" si="574"/>
        <v>7.0893997062936002E-9</v>
      </c>
      <c r="AW1071" s="163">
        <f t="shared" si="575"/>
        <v>0.32309900000000003</v>
      </c>
      <c r="AX1071" s="196">
        <v>1.296586E-6</v>
      </c>
      <c r="AY1071" s="196">
        <v>3.9135900000000003E-9</v>
      </c>
      <c r="AZ1071" s="196">
        <v>1.068625E-13</v>
      </c>
      <c r="BA1071" s="108">
        <v>0</v>
      </c>
      <c r="BB1071" s="108">
        <v>0</v>
      </c>
      <c r="BC1071" s="196">
        <v>3.6765319000000001E-9</v>
      </c>
      <c r="BD1071" s="196">
        <v>2.2461239999999998E-6</v>
      </c>
      <c r="BE1071" s="196">
        <v>5.7385034E-10</v>
      </c>
      <c r="BF1071" s="196">
        <v>2.601851E-9</v>
      </c>
      <c r="BG1071" s="108">
        <v>0</v>
      </c>
      <c r="BH1071" s="108">
        <v>0</v>
      </c>
      <c r="BI1071" s="196">
        <v>1.216056E-15</v>
      </c>
      <c r="BJ1071" s="196">
        <v>1.5846100000000001E-16</v>
      </c>
      <c r="BK1071" s="196">
        <v>1.292766E-16</v>
      </c>
      <c r="BL1071" s="196">
        <v>3.4437799999999999E-9</v>
      </c>
      <c r="BM1071" s="196">
        <v>1.2887967E-10</v>
      </c>
      <c r="BN1071" s="108">
        <v>0</v>
      </c>
      <c r="BO1071" s="108">
        <v>0</v>
      </c>
      <c r="BP1071" s="108">
        <v>0.32309900000000003</v>
      </c>
      <c r="BQ1071" s="108">
        <v>0</v>
      </c>
      <c r="BR1071" s="108">
        <v>0</v>
      </c>
      <c r="BS1071" s="108">
        <v>0</v>
      </c>
      <c r="BU1071" s="69">
        <v>1.2471935999999999E-4</v>
      </c>
      <c r="BV1071" s="172">
        <v>1.8947587999999998E-5</v>
      </c>
      <c r="BW1071" s="172">
        <v>3.7819528999999999E-5</v>
      </c>
      <c r="BX1071" s="172">
        <v>1.0153544E-8</v>
      </c>
      <c r="BY1071" s="172">
        <v>1.4127309000000001E-5</v>
      </c>
      <c r="BZ1071" s="172">
        <v>1.9853244999999998E-6</v>
      </c>
      <c r="CA1071" s="69">
        <v>0</v>
      </c>
      <c r="CB1071" s="172">
        <v>3.0132953999999998E-6</v>
      </c>
      <c r="CC1071" s="172">
        <v>2.5517395999999999E-7</v>
      </c>
      <c r="CD1071" s="172">
        <v>8.3215757000000001E-8</v>
      </c>
      <c r="CE1071" s="69">
        <v>0</v>
      </c>
      <c r="CF1071" s="69">
        <v>0</v>
      </c>
      <c r="CG1071" s="69">
        <v>0</v>
      </c>
      <c r="CH1071" s="172">
        <v>9.3860624000000006E-6</v>
      </c>
      <c r="CI1071" s="172">
        <v>3.9091709999999998E-5</v>
      </c>
      <c r="CJ1071" s="69">
        <v>0</v>
      </c>
      <c r="CK1071" s="69">
        <v>0</v>
      </c>
      <c r="CM1071" s="198">
        <v>0</v>
      </c>
      <c r="CN1071" s="198">
        <v>1.3247547</v>
      </c>
      <c r="CO1071" s="198">
        <v>6.0243261999999999E-2</v>
      </c>
      <c r="CP1071" s="198">
        <v>1.3419E-2</v>
      </c>
      <c r="CQ1071" s="197">
        <v>2.2442600000000001E-10</v>
      </c>
      <c r="CR1071" s="197">
        <v>3.514123E-11</v>
      </c>
      <c r="CS1071" s="198">
        <v>1.0179042E-4</v>
      </c>
      <c r="CT1071" s="198">
        <v>2.09292E-4</v>
      </c>
      <c r="CU1071" s="198">
        <v>0</v>
      </c>
      <c r="CV1071" s="198">
        <v>6.9818649000000005E-4</v>
      </c>
      <c r="CX1071" s="166"/>
      <c r="CY1071" t="s">
        <v>2417</v>
      </c>
    </row>
    <row r="1072" spans="1:103" ht="14.4">
      <c r="A1072" t="s">
        <v>770</v>
      </c>
      <c r="B1072" s="85" t="s">
        <v>749</v>
      </c>
      <c r="C1072" s="113" t="str">
        <f t="shared" si="561"/>
        <v>A.130.09.105</v>
      </c>
      <c r="D1072" s="9" t="s">
        <v>154</v>
      </c>
      <c r="E1072" s="112" t="s">
        <v>362</v>
      </c>
      <c r="F1072" s="115" t="str">
        <f t="shared" si="562"/>
        <v>Phenolics (Bakelite)</v>
      </c>
      <c r="G1072" s="143">
        <f t="shared" si="581"/>
        <v>1.6198354000000001</v>
      </c>
      <c r="I1072" s="118">
        <f t="shared" si="582"/>
        <v>0.91303181403302736</v>
      </c>
      <c r="K1072" s="161">
        <f t="shared" si="583"/>
        <v>9.1512969667999974E-3</v>
      </c>
      <c r="L1072" s="161">
        <f t="shared" si="584"/>
        <v>0.65882542245056996</v>
      </c>
      <c r="M1072" s="162">
        <f t="shared" si="585"/>
        <v>2.0797846156575366E-3</v>
      </c>
      <c r="N1072" s="161">
        <v>0.24297531</v>
      </c>
      <c r="O1072" s="132">
        <v>3.0642809E-2</v>
      </c>
      <c r="P1072" s="132">
        <v>2.3416007999999999E-3</v>
      </c>
      <c r="Q1072" s="132">
        <v>7.9489517999999995E-3</v>
      </c>
      <c r="R1072" s="132">
        <v>1.1954134999999999E-3</v>
      </c>
      <c r="S1072" s="164">
        <v>1.3990238999999999E-6</v>
      </c>
      <c r="T1072" s="164">
        <v>5.5326429000000004E-6</v>
      </c>
      <c r="U1072" s="164">
        <v>4.2777224E-5</v>
      </c>
      <c r="V1072" s="164">
        <v>4.3788846000000002E-5</v>
      </c>
      <c r="W1072" s="132">
        <v>0.62579737999999996</v>
      </c>
      <c r="X1072" s="132">
        <v>2.0359883E-3</v>
      </c>
      <c r="Y1072" s="164">
        <v>8.5542657000000003E-7</v>
      </c>
      <c r="Z1072" s="164">
        <v>7.4696133999999992E-9</v>
      </c>
      <c r="AA1072" s="164">
        <v>4.4136431000000001E-14</v>
      </c>
      <c r="AC1072" s="118">
        <f t="shared" si="568"/>
        <v>0.24297531</v>
      </c>
      <c r="AD1072" s="118">
        <f t="shared" si="569"/>
        <v>4.21784839908E-2</v>
      </c>
      <c r="AE1072" s="118">
        <f t="shared" si="570"/>
        <v>3.3027194493613403E-2</v>
      </c>
      <c r="AF1072" s="118">
        <f t="shared" si="571"/>
        <v>0.65882542245056996</v>
      </c>
      <c r="AG1072" s="118">
        <f t="shared" si="572"/>
        <v>2.0797771460441365E-3</v>
      </c>
      <c r="AI1072" s="69">
        <v>42.548757999999999</v>
      </c>
      <c r="AJ1072" s="69">
        <v>41.219746000000001</v>
      </c>
      <c r="AK1072" s="69">
        <v>0.25144453999999999</v>
      </c>
      <c r="AL1072" s="69">
        <v>0</v>
      </c>
      <c r="AM1072" s="69">
        <v>0.86730079000000004</v>
      </c>
      <c r="AN1072" s="69">
        <v>0.14753382000000001</v>
      </c>
      <c r="AO1072" s="69">
        <v>6.2732830000000003E-2</v>
      </c>
      <c r="AQ1072" s="116">
        <v>3.8679379E-2</v>
      </c>
      <c r="AR1072" s="116">
        <v>3.4440026999999998E-2</v>
      </c>
      <c r="AS1072" s="116">
        <v>1.4192084000000001E-3</v>
      </c>
      <c r="AT1072" s="116">
        <v>2.8201433999999999E-3</v>
      </c>
      <c r="AU1072" s="150">
        <f t="shared" si="573"/>
        <v>2.0647498050043254E-6</v>
      </c>
      <c r="AV1072" s="150">
        <f t="shared" si="574"/>
        <v>5.2485519001402392E-9</v>
      </c>
      <c r="AW1072" s="163">
        <f t="shared" si="575"/>
        <v>0.39497806054024998</v>
      </c>
      <c r="AX1072" s="196">
        <v>1.503334E-6</v>
      </c>
      <c r="AY1072" s="196">
        <v>4.5359265999999998E-9</v>
      </c>
      <c r="AZ1072" s="196">
        <v>1.2392778999999999E-13</v>
      </c>
      <c r="BA1072" s="196">
        <v>2.1528907000000001E-17</v>
      </c>
      <c r="BB1072" s="196">
        <v>6.1067436999999996E-18</v>
      </c>
      <c r="BC1072" s="196">
        <v>2.8170242E-10</v>
      </c>
      <c r="BD1072" s="196">
        <v>5.6112641E-7</v>
      </c>
      <c r="BE1072" s="196">
        <v>6.1133841999999995E-11</v>
      </c>
      <c r="BF1072" s="196">
        <v>6.5135404999999998E-10</v>
      </c>
      <c r="BG1072" s="196">
        <v>1.0214883999999999E-14</v>
      </c>
      <c r="BH1072" s="196">
        <v>7.5603073000000001E-19</v>
      </c>
      <c r="BI1072" s="196">
        <v>2.9593378000000001E-15</v>
      </c>
      <c r="BJ1072" s="196">
        <v>2.5475121999999998E-16</v>
      </c>
      <c r="BK1072" s="196">
        <v>5.0621129999999997E-17</v>
      </c>
      <c r="BL1072" s="196">
        <v>3.0916859E-13</v>
      </c>
      <c r="BM1072" s="196">
        <v>7.3833881000000006E-12</v>
      </c>
      <c r="BN1072" s="196">
        <v>5.9626113999999995E-23</v>
      </c>
      <c r="BO1072" s="196">
        <v>9.7054024999999996E-7</v>
      </c>
      <c r="BP1072" s="108">
        <v>0.39497708999999998</v>
      </c>
      <c r="BQ1072" s="108">
        <v>0</v>
      </c>
      <c r="BR1072" s="108">
        <v>0</v>
      </c>
      <c r="BS1072" s="108">
        <v>0</v>
      </c>
      <c r="BU1072" s="69">
        <v>1.0609428E-4</v>
      </c>
      <c r="BV1072" s="172">
        <v>4.5028870999999999E-6</v>
      </c>
      <c r="BW1072" s="172">
        <v>4.5165308000000001E-5</v>
      </c>
      <c r="BX1072" s="172">
        <v>5.1141263000000001E-9</v>
      </c>
      <c r="BY1072" s="172">
        <v>4.7673200999999997E-6</v>
      </c>
      <c r="BZ1072" s="172">
        <v>2.4098782E-8</v>
      </c>
      <c r="CA1072" s="172">
        <v>5.5087928E-13</v>
      </c>
      <c r="CB1072" s="172">
        <v>3.6577032000000001E-8</v>
      </c>
      <c r="CC1072" s="172">
        <v>2.1751037E-9</v>
      </c>
      <c r="CD1072" s="172">
        <v>5.4292436000000001E-9</v>
      </c>
      <c r="CE1072" s="172">
        <v>1.7316100000000001E-14</v>
      </c>
      <c r="CF1072" s="172">
        <v>1.3185555E-19</v>
      </c>
      <c r="CG1072" s="172">
        <v>1.1321404E-15</v>
      </c>
      <c r="CH1072" s="172">
        <v>1.8095895E-6</v>
      </c>
      <c r="CI1072" s="172">
        <v>4.9755291000000003E-5</v>
      </c>
      <c r="CJ1072" s="172">
        <v>2.0485108999999999E-8</v>
      </c>
      <c r="CK1072" s="69">
        <v>0</v>
      </c>
      <c r="CM1072" s="197">
        <v>1.3354566E-15</v>
      </c>
      <c r="CN1072" s="198">
        <v>1.6197294</v>
      </c>
      <c r="CO1072" s="198">
        <v>7.5216624000000003E-3</v>
      </c>
      <c r="CP1072" s="198">
        <v>3.0863368000000001E-3</v>
      </c>
      <c r="CQ1072" s="197">
        <v>1.3785116000000001E-12</v>
      </c>
      <c r="CR1072" s="197">
        <v>1.6665157E-10</v>
      </c>
      <c r="CS1072" s="198">
        <v>1.9000773E-4</v>
      </c>
      <c r="CT1072" s="198">
        <v>2.1352131E-4</v>
      </c>
      <c r="CU1072" s="197">
        <v>6.8495744000000001E-9</v>
      </c>
      <c r="CV1072" s="197">
        <v>8.4752195999999997E-6</v>
      </c>
      <c r="CX1072" s="166"/>
      <c r="CY1072" t="s">
        <v>2418</v>
      </c>
    </row>
    <row r="1073" spans="1:103" ht="14.4">
      <c r="A1073" t="s">
        <v>771</v>
      </c>
      <c r="B1073" s="85" t="s">
        <v>749</v>
      </c>
      <c r="C1073" s="113" t="str">
        <f t="shared" si="561"/>
        <v>A.130.09.106</v>
      </c>
      <c r="D1073" s="9" t="s">
        <v>154</v>
      </c>
      <c r="E1073" s="112" t="s">
        <v>362</v>
      </c>
      <c r="F1073" s="115" t="str">
        <f t="shared" si="562"/>
        <v>Polyester (unsaturated resin)</v>
      </c>
      <c r="G1073" s="143">
        <f t="shared" si="581"/>
        <v>2.1196784000000002</v>
      </c>
      <c r="I1073" s="118">
        <f t="shared" si="582"/>
        <v>1.14122690988928</v>
      </c>
      <c r="K1073" s="161">
        <f t="shared" si="583"/>
        <v>2.0653059059999999E-2</v>
      </c>
      <c r="L1073" s="161">
        <f t="shared" si="584"/>
        <v>0.79544210717100006</v>
      </c>
      <c r="M1073" s="162">
        <f t="shared" si="585"/>
        <v>7.1799836582798005E-3</v>
      </c>
      <c r="N1073" s="161">
        <v>0.31795176000000003</v>
      </c>
      <c r="O1073" s="132">
        <v>2.4364624000000001E-2</v>
      </c>
      <c r="P1073" s="132">
        <v>5.8665349000000004E-3</v>
      </c>
      <c r="Q1073" s="132">
        <v>1.2917741999999999E-2</v>
      </c>
      <c r="R1073" s="132">
        <v>5.9712266000000003E-4</v>
      </c>
      <c r="S1073" s="132">
        <v>4.9709597000000003E-3</v>
      </c>
      <c r="T1073" s="132">
        <v>2.1672346999999999E-3</v>
      </c>
      <c r="U1073" s="132">
        <v>3.1563061000000001E-4</v>
      </c>
      <c r="V1073" s="164">
        <v>6.0722350000000003E-5</v>
      </c>
      <c r="W1073" s="132">
        <v>0.76486907000000004</v>
      </c>
      <c r="X1073" s="132">
        <v>7.0427347E-3</v>
      </c>
      <c r="Y1073" s="164">
        <v>2.6247660999999999E-5</v>
      </c>
      <c r="Z1073" s="164">
        <v>3.0882797999999999E-9</v>
      </c>
      <c r="AA1073" s="164">
        <v>7.6523519999999995E-5</v>
      </c>
      <c r="AC1073" s="118">
        <f t="shared" si="568"/>
        <v>0.31795176000000003</v>
      </c>
      <c r="AD1073" s="118">
        <f t="shared" si="569"/>
        <v>5.1199848569999998E-2</v>
      </c>
      <c r="AE1073" s="118">
        <f t="shared" si="570"/>
        <v>3.05467925982798E-2</v>
      </c>
      <c r="AF1073" s="118">
        <f t="shared" si="571"/>
        <v>0.79544210717100006</v>
      </c>
      <c r="AG1073" s="118">
        <f t="shared" si="572"/>
        <v>7.1799805700000002E-3</v>
      </c>
      <c r="AI1073" s="69">
        <v>60.202075999999998</v>
      </c>
      <c r="AJ1073" s="69">
        <v>57.492834000000002</v>
      </c>
      <c r="AK1073" s="69">
        <v>0.31976270000000001</v>
      </c>
      <c r="AL1073" s="69">
        <v>0</v>
      </c>
      <c r="AM1073" s="69">
        <v>2.1001414</v>
      </c>
      <c r="AN1073" s="69">
        <v>0.20881458</v>
      </c>
      <c r="AO1073" s="69">
        <v>8.0523902999999994E-2</v>
      </c>
      <c r="AQ1073" s="116">
        <v>4.6344609000000002E-2</v>
      </c>
      <c r="AR1073" s="116">
        <v>4.0739961999999998E-2</v>
      </c>
      <c r="AS1073" s="116">
        <v>1.7847456999999999E-3</v>
      </c>
      <c r="AT1073" s="116">
        <v>3.8199013000000002E-3</v>
      </c>
      <c r="AU1073" s="150">
        <f t="shared" si="573"/>
        <v>2.4424437977314266E-6</v>
      </c>
      <c r="AV1073" s="150">
        <f t="shared" si="574"/>
        <v>6.6003909042695251E-9</v>
      </c>
      <c r="AW1073" s="163">
        <f t="shared" si="575"/>
        <v>0.53500017871869998</v>
      </c>
      <c r="AX1073" s="196">
        <v>1.9674724000000001E-6</v>
      </c>
      <c r="AY1073" s="196">
        <v>5.9363551000000001E-9</v>
      </c>
      <c r="AZ1073" s="196">
        <v>1.6218901999999999E-13</v>
      </c>
      <c r="BA1073" s="196">
        <v>8.9010350000000005E-18</v>
      </c>
      <c r="BB1073" s="196">
        <v>2.5248072E-18</v>
      </c>
      <c r="BC1073" s="196">
        <v>4.6354436000000002E-10</v>
      </c>
      <c r="BD1073" s="196">
        <v>4.7222757000000001E-7</v>
      </c>
      <c r="BE1073" s="196">
        <v>9.3881261000000001E-11</v>
      </c>
      <c r="BF1073" s="196">
        <v>5.6858924999999997E-10</v>
      </c>
      <c r="BG1073" s="196">
        <v>4.2233001999999998E-15</v>
      </c>
      <c r="BH1073" s="196">
        <v>3.8006223000000002E-15</v>
      </c>
      <c r="BI1073" s="196">
        <v>1.2556573E-12</v>
      </c>
      <c r="BJ1073" s="196">
        <v>1.1063261E-13</v>
      </c>
      <c r="BK1073" s="196">
        <v>2.8790416999999997E-14</v>
      </c>
      <c r="BL1073" s="196">
        <v>5.9910346000000004E-10</v>
      </c>
      <c r="BM1073" s="196">
        <v>1.6811798999999999E-9</v>
      </c>
      <c r="BN1073" s="196">
        <v>2.4652163E-23</v>
      </c>
      <c r="BO1073" s="196">
        <v>1.6687187000000001E-6</v>
      </c>
      <c r="BP1073" s="108">
        <v>0.53499850999999998</v>
      </c>
      <c r="BQ1073" s="108">
        <v>0</v>
      </c>
      <c r="BR1073" s="108">
        <v>0</v>
      </c>
      <c r="BS1073" s="108">
        <v>0</v>
      </c>
      <c r="BU1073" s="69">
        <v>1.4742503999999999E-4</v>
      </c>
      <c r="BV1073" s="172">
        <v>4.0154361999999997E-6</v>
      </c>
      <c r="BW1073" s="172">
        <v>5.9102257999999997E-5</v>
      </c>
      <c r="BX1073" s="172">
        <v>4.7265827999999999E-8</v>
      </c>
      <c r="BY1073" s="172">
        <v>3.8160043000000003E-6</v>
      </c>
      <c r="BZ1073" s="172">
        <v>1.1422563E-7</v>
      </c>
      <c r="CA1073" s="172">
        <v>2.2775869E-13</v>
      </c>
      <c r="CB1073" s="172">
        <v>4.1800880000000001E-7</v>
      </c>
      <c r="CC1073" s="172">
        <v>6.7752888000000002E-6</v>
      </c>
      <c r="CD1073" s="172">
        <v>1.4578916000000001E-6</v>
      </c>
      <c r="CE1073" s="172">
        <v>7.1592678000000005E-15</v>
      </c>
      <c r="CF1073" s="172">
        <v>5.4515114E-20</v>
      </c>
      <c r="CG1073" s="172">
        <v>4.6807860999999996E-16</v>
      </c>
      <c r="CH1073" s="172">
        <v>2.6999636000000001E-6</v>
      </c>
      <c r="CI1073" s="172">
        <v>6.8952750999999994E-5</v>
      </c>
      <c r="CJ1073" s="172">
        <v>2.594106E-8</v>
      </c>
      <c r="CK1073" s="69">
        <v>0</v>
      </c>
      <c r="CM1073" s="197">
        <v>5.5213884000000005E-16</v>
      </c>
      <c r="CN1073" s="198">
        <v>2.1193352000000001</v>
      </c>
      <c r="CO1073" s="198">
        <v>4.2724649E-3</v>
      </c>
      <c r="CP1073" s="198">
        <v>2.7250933000000001E-3</v>
      </c>
      <c r="CQ1073" s="197">
        <v>1.9617826999999998E-9</v>
      </c>
      <c r="CR1073" s="197">
        <v>6.6339364000000006E-8</v>
      </c>
      <c r="CS1073" s="198">
        <v>1.6328917E-4</v>
      </c>
      <c r="CT1073" s="198">
        <v>4.7895678999999997E-2</v>
      </c>
      <c r="CU1073" s="197">
        <v>2.8319274000000002E-9</v>
      </c>
      <c r="CV1073" s="197">
        <v>9.2005209000000003E-5</v>
      </c>
      <c r="CX1073" s="166"/>
      <c r="CY1073" t="s">
        <v>2419</v>
      </c>
    </row>
    <row r="1074" spans="1:103" ht="14.4">
      <c r="A1074" t="s">
        <v>2666</v>
      </c>
      <c r="B1074" s="85" t="s">
        <v>749</v>
      </c>
      <c r="C1074" s="113" t="str">
        <f t="shared" si="561"/>
        <v>A.130.09.107</v>
      </c>
      <c r="D1074" s="9" t="s">
        <v>154</v>
      </c>
      <c r="E1074" s="112" t="s">
        <v>362</v>
      </c>
      <c r="F1074" s="115" t="str">
        <f t="shared" si="562"/>
        <v>PUR flex. block foam 34% TDI  66% Polyols</v>
      </c>
      <c r="G1074" s="143">
        <f t="shared" si="581"/>
        <v>3.4674486666666668</v>
      </c>
      <c r="I1074" s="118">
        <f t="shared" si="582"/>
        <v>1.3159958180999998</v>
      </c>
      <c r="K1074" s="161">
        <f t="shared" si="583"/>
        <v>4.7353993300000001E-2</v>
      </c>
      <c r="L1074" s="161">
        <f t="shared" si="584"/>
        <v>0.73455065879999992</v>
      </c>
      <c r="M1074" s="162">
        <f t="shared" si="585"/>
        <v>1.3973866E-2</v>
      </c>
      <c r="N1074" s="161">
        <v>0.5201173</v>
      </c>
      <c r="O1074" s="132">
        <v>4.2602670000000002E-2</v>
      </c>
      <c r="P1074" s="132">
        <v>9.1668588000000002E-3</v>
      </c>
      <c r="Q1074" s="132">
        <v>8.6414674E-3</v>
      </c>
      <c r="R1074" s="132">
        <v>1.7157458999999999E-3</v>
      </c>
      <c r="S1074" s="132">
        <v>2.5135047000000001E-2</v>
      </c>
      <c r="T1074" s="132">
        <v>1.1861732999999999E-2</v>
      </c>
      <c r="U1074" s="132">
        <v>3.1215929999999999E-2</v>
      </c>
      <c r="V1074" s="132">
        <v>2.8773399999999999E-4</v>
      </c>
      <c r="W1074" s="132">
        <v>0.65156519999999996</v>
      </c>
      <c r="X1074" s="132">
        <v>1.3686132E-2</v>
      </c>
      <c r="Y1074" s="132">
        <v>0</v>
      </c>
      <c r="Z1074" s="132">
        <v>0</v>
      </c>
      <c r="AA1074" s="132">
        <v>0</v>
      </c>
      <c r="AC1074" s="118">
        <f t="shared" si="568"/>
        <v>0.5201173</v>
      </c>
      <c r="AD1074" s="118">
        <f t="shared" si="569"/>
        <v>0.1303394521</v>
      </c>
      <c r="AE1074" s="118">
        <f t="shared" si="570"/>
        <v>8.2985458800000009E-2</v>
      </c>
      <c r="AF1074" s="118">
        <f t="shared" si="571"/>
        <v>0.73455065879999992</v>
      </c>
      <c r="AG1074" s="118">
        <f t="shared" si="572"/>
        <v>1.3973866E-2</v>
      </c>
      <c r="AI1074" s="69">
        <v>103.10133</v>
      </c>
      <c r="AJ1074" s="69">
        <v>91.999101999999993</v>
      </c>
      <c r="AK1074" s="69">
        <v>1.7003983</v>
      </c>
      <c r="AL1074" s="69">
        <v>0</v>
      </c>
      <c r="AM1074" s="69">
        <v>7.9786748000000003</v>
      </c>
      <c r="AN1074" s="69">
        <v>0.99904285999999998</v>
      </c>
      <c r="AO1074" s="69">
        <v>0.42411336999999999</v>
      </c>
      <c r="AQ1074" s="116">
        <v>7.6401498999999998E-2</v>
      </c>
      <c r="AR1074" s="116">
        <v>6.7149871999999999E-2</v>
      </c>
      <c r="AS1074" s="116">
        <v>2.8999643000000002E-3</v>
      </c>
      <c r="AT1074" s="116">
        <v>6.3516622999999998E-3</v>
      </c>
      <c r="AU1074" s="150">
        <f t="shared" si="573"/>
        <v>4.0257717302900006E-6</v>
      </c>
      <c r="AV1074" s="150">
        <f t="shared" si="574"/>
        <v>1.0724720084110001E-8</v>
      </c>
      <c r="AW1074" s="163">
        <f t="shared" si="575"/>
        <v>0.88958856747530002</v>
      </c>
      <c r="AX1074" s="196">
        <v>3.2177923999999999E-6</v>
      </c>
      <c r="AY1074" s="196">
        <v>9.7088564E-9</v>
      </c>
      <c r="AZ1074" s="196">
        <v>2.6525983000000002E-13</v>
      </c>
      <c r="BA1074" s="108">
        <v>0</v>
      </c>
      <c r="BB1074" s="108">
        <v>0</v>
      </c>
      <c r="BC1074" s="196">
        <v>4.7297368999999997E-10</v>
      </c>
      <c r="BD1074" s="196">
        <v>7.9731525999999995E-7</v>
      </c>
      <c r="BE1074" s="196">
        <v>8.6286135000000005E-11</v>
      </c>
      <c r="BF1074" s="196">
        <v>9.2229671000000004E-10</v>
      </c>
      <c r="BG1074" s="108">
        <v>0</v>
      </c>
      <c r="BH1074" s="108">
        <v>0</v>
      </c>
      <c r="BI1074" s="196">
        <v>6.7631958000000001E-12</v>
      </c>
      <c r="BJ1074" s="196">
        <v>1.8958184999999999E-13</v>
      </c>
      <c r="BK1074" s="196">
        <v>6.2801630000000004E-14</v>
      </c>
      <c r="BL1074" s="196">
        <v>3.1152652999999999E-9</v>
      </c>
      <c r="BM1074" s="196">
        <v>7.0758313E-9</v>
      </c>
      <c r="BN1074" s="108">
        <v>0</v>
      </c>
      <c r="BO1074" s="196">
        <v>5.8074752999999996E-6</v>
      </c>
      <c r="BP1074" s="108">
        <v>0.88958276000000003</v>
      </c>
      <c r="BQ1074" s="108">
        <v>0</v>
      </c>
      <c r="BR1074" s="108">
        <v>0</v>
      </c>
      <c r="BS1074" s="108">
        <v>0</v>
      </c>
      <c r="BU1074" s="69">
        <v>2.7252827000000002E-4</v>
      </c>
      <c r="BV1074" s="172">
        <v>6.4412769000000001E-6</v>
      </c>
      <c r="BW1074" s="172">
        <v>9.6681669999999998E-5</v>
      </c>
      <c r="BX1074" s="172">
        <v>3.6598333000000002E-6</v>
      </c>
      <c r="BY1074" s="172">
        <v>6.7316029999999999E-6</v>
      </c>
      <c r="BZ1074" s="172">
        <v>1.6258833999999999E-7</v>
      </c>
      <c r="CA1074" s="69">
        <v>0</v>
      </c>
      <c r="CB1074" s="172">
        <v>2.4677411000000001E-7</v>
      </c>
      <c r="CC1074" s="172">
        <v>3.4336857000000002E-5</v>
      </c>
      <c r="CD1074" s="172">
        <v>8.9215131999999996E-6</v>
      </c>
      <c r="CE1074" s="69">
        <v>0</v>
      </c>
      <c r="CF1074" s="69">
        <v>0</v>
      </c>
      <c r="CG1074" s="69">
        <v>0</v>
      </c>
      <c r="CH1074" s="172">
        <v>2.0551956999999999E-6</v>
      </c>
      <c r="CI1074" s="69">
        <v>1.1315218E-4</v>
      </c>
      <c r="CJ1074" s="172">
        <v>1.3877264000000001E-7</v>
      </c>
      <c r="CK1074" s="69">
        <v>0</v>
      </c>
      <c r="CM1074" s="198">
        <v>0</v>
      </c>
      <c r="CN1074" s="198">
        <v>3.4674486999999998</v>
      </c>
      <c r="CO1074" s="198">
        <v>1.2888164000000001E-2</v>
      </c>
      <c r="CP1074" s="198">
        <v>4.4443175999999999E-3</v>
      </c>
      <c r="CQ1074" s="197">
        <v>3.2980002E-9</v>
      </c>
      <c r="CR1074" s="197">
        <v>3.6622365000000001E-7</v>
      </c>
      <c r="CS1074" s="198">
        <v>2.6895736999999999E-4</v>
      </c>
      <c r="CT1074" s="198">
        <v>0.16146395999999999</v>
      </c>
      <c r="CU1074" s="198">
        <v>0</v>
      </c>
      <c r="CV1074" s="197">
        <v>5.7178049999999997E-5</v>
      </c>
      <c r="CX1074" s="166"/>
      <c r="CY1074" t="s">
        <v>2420</v>
      </c>
    </row>
    <row r="1075" spans="1:103" ht="14.4">
      <c r="A1075" t="s">
        <v>772</v>
      </c>
      <c r="B1075" s="85" t="s">
        <v>749</v>
      </c>
      <c r="C1075" s="113" t="str">
        <f t="shared" si="561"/>
        <v>A.130.09.108</v>
      </c>
      <c r="D1075" s="9" t="s">
        <v>154</v>
      </c>
      <c r="E1075" s="112" t="s">
        <v>362</v>
      </c>
      <c r="F1075" s="115" t="str">
        <f t="shared" si="562"/>
        <v>PUR flex. moulded  TDI with flame retardant</v>
      </c>
      <c r="G1075" s="143">
        <f t="shared" si="581"/>
        <v>3.5605331333333332</v>
      </c>
      <c r="I1075" s="118">
        <f t="shared" si="582"/>
        <v>1.166434201163679</v>
      </c>
      <c r="K1075" s="161">
        <f t="shared" si="583"/>
        <v>2.8334882085599999E-3</v>
      </c>
      <c r="L1075" s="161">
        <f t="shared" si="584"/>
        <v>0.62952074295511906</v>
      </c>
      <c r="M1075" s="162">
        <f t="shared" si="585"/>
        <v>0</v>
      </c>
      <c r="N1075" s="161">
        <v>0.53407996999999996</v>
      </c>
      <c r="O1075" s="132">
        <v>7.4159100000000006E-2</v>
      </c>
      <c r="P1075" s="132">
        <v>6.2415934000000003E-3</v>
      </c>
      <c r="Q1075" s="132">
        <v>1.5530112E-3</v>
      </c>
      <c r="R1075" s="132">
        <v>1.279992E-3</v>
      </c>
      <c r="S1075" s="132">
        <v>0</v>
      </c>
      <c r="T1075" s="164">
        <v>4.8500856000000004E-7</v>
      </c>
      <c r="U1075" s="164">
        <v>4.9555118999999998E-8</v>
      </c>
      <c r="V1075" s="132">
        <v>0</v>
      </c>
      <c r="W1075" s="132">
        <v>0.54912000000000005</v>
      </c>
      <c r="X1075" s="132">
        <v>0</v>
      </c>
      <c r="Y1075" s="132">
        <v>0</v>
      </c>
      <c r="Z1075" s="132">
        <v>0</v>
      </c>
      <c r="AA1075" s="132">
        <v>0</v>
      </c>
      <c r="AC1075" s="118">
        <f t="shared" si="568"/>
        <v>0.53407996999999996</v>
      </c>
      <c r="AD1075" s="118">
        <f t="shared" si="569"/>
        <v>8.3234231163678979E-2</v>
      </c>
      <c r="AE1075" s="118">
        <f t="shared" si="570"/>
        <v>8.0400742955118995E-2</v>
      </c>
      <c r="AF1075" s="118">
        <f t="shared" si="571"/>
        <v>0.62952074295511906</v>
      </c>
      <c r="AG1075" s="118">
        <f t="shared" si="572"/>
        <v>0</v>
      </c>
      <c r="AI1075" s="69">
        <v>99.515000000000001</v>
      </c>
      <c r="AJ1075" s="69">
        <v>94.204999999999998</v>
      </c>
      <c r="AK1075" s="69">
        <v>0</v>
      </c>
      <c r="AL1075" s="69">
        <v>0</v>
      </c>
      <c r="AM1075" s="69">
        <v>5.31</v>
      </c>
      <c r="AN1075" s="69">
        <v>0</v>
      </c>
      <c r="AO1075" s="69">
        <v>0</v>
      </c>
      <c r="AQ1075" s="116">
        <v>8.7418393999999996E-2</v>
      </c>
      <c r="AR1075" s="116">
        <v>7.7570544000000005E-2</v>
      </c>
      <c r="AS1075" s="116">
        <v>3.1216135999999998E-3</v>
      </c>
      <c r="AT1075" s="116">
        <v>6.7262370000000004E-3</v>
      </c>
      <c r="AU1075" s="150">
        <f t="shared" si="573"/>
        <v>4.650512208E-6</v>
      </c>
      <c r="AV1075" s="150">
        <f t="shared" si="574"/>
        <v>1.1544428939999999E-8</v>
      </c>
      <c r="AW1075" s="163">
        <f t="shared" si="575"/>
        <v>0.94205000000000005</v>
      </c>
      <c r="AX1075" s="196">
        <v>3.3036800000000001E-6</v>
      </c>
      <c r="AY1075" s="196">
        <v>9.9680000000000003E-9</v>
      </c>
      <c r="AZ1075" s="196">
        <v>2.7233999999999998E-13</v>
      </c>
      <c r="BA1075" s="108">
        <v>0</v>
      </c>
      <c r="BB1075" s="108">
        <v>0</v>
      </c>
      <c r="BC1075" s="196">
        <v>3.2208E-11</v>
      </c>
      <c r="BD1075" s="196">
        <v>1.3468E-6</v>
      </c>
      <c r="BE1075" s="196">
        <v>7.3565999999999996E-12</v>
      </c>
      <c r="BF1075" s="196">
        <v>1.5688E-9</v>
      </c>
      <c r="BG1075" s="108">
        <v>0</v>
      </c>
      <c r="BH1075" s="108">
        <v>0</v>
      </c>
      <c r="BI1075" s="108">
        <v>0</v>
      </c>
      <c r="BJ1075" s="108">
        <v>0</v>
      </c>
      <c r="BK1075" s="108">
        <v>0</v>
      </c>
      <c r="BL1075" s="108">
        <v>0</v>
      </c>
      <c r="BM1075" s="108">
        <v>0</v>
      </c>
      <c r="BN1075" s="108">
        <v>0</v>
      </c>
      <c r="BO1075" s="108">
        <v>0</v>
      </c>
      <c r="BP1075" s="108">
        <v>0.94205000000000005</v>
      </c>
      <c r="BQ1075" s="108">
        <v>0</v>
      </c>
      <c r="BR1075" s="108">
        <v>0</v>
      </c>
      <c r="BS1075" s="108">
        <v>0</v>
      </c>
      <c r="BU1075" s="69">
        <v>2.3558174999999999E-4</v>
      </c>
      <c r="BV1075" s="172">
        <v>1.0815781E-5</v>
      </c>
      <c r="BW1075" s="172">
        <v>9.9277110999999995E-5</v>
      </c>
      <c r="BX1075" s="172">
        <v>5.8047273999999998E-12</v>
      </c>
      <c r="BY1075" s="172">
        <v>1.0065077999999999E-5</v>
      </c>
      <c r="BZ1075" s="69">
        <v>0</v>
      </c>
      <c r="CA1075" s="69">
        <v>0</v>
      </c>
      <c r="CB1075" s="69">
        <v>0</v>
      </c>
      <c r="CC1075" s="69">
        <v>0</v>
      </c>
      <c r="CD1075" s="172">
        <v>3.2093298999999998E-10</v>
      </c>
      <c r="CE1075" s="69">
        <v>0</v>
      </c>
      <c r="CF1075" s="69">
        <v>0</v>
      </c>
      <c r="CG1075" s="69">
        <v>0</v>
      </c>
      <c r="CH1075" s="172">
        <v>9.9895305000000003E-7</v>
      </c>
      <c r="CI1075" s="69">
        <v>1.144245E-4</v>
      </c>
      <c r="CJ1075" s="69">
        <v>0</v>
      </c>
      <c r="CK1075" s="69">
        <v>0</v>
      </c>
      <c r="CM1075" s="198">
        <v>0</v>
      </c>
      <c r="CN1075" s="198">
        <v>3.56</v>
      </c>
      <c r="CO1075" s="198">
        <v>3.4238812000000001E-4</v>
      </c>
      <c r="CP1075" s="198">
        <v>7.4000000000000003E-3</v>
      </c>
      <c r="CQ1075" s="198">
        <v>0</v>
      </c>
      <c r="CR1075" s="198">
        <v>0</v>
      </c>
      <c r="CS1075" s="198">
        <v>4.5222213999999999E-4</v>
      </c>
      <c r="CT1075" s="198">
        <v>0</v>
      </c>
      <c r="CU1075" s="198">
        <v>0</v>
      </c>
      <c r="CV1075" s="198">
        <v>0</v>
      </c>
      <c r="CX1075" s="166"/>
      <c r="CY1075" t="s">
        <v>2420</v>
      </c>
    </row>
    <row r="1076" spans="1:103" ht="14.4">
      <c r="A1076" t="s">
        <v>2667</v>
      </c>
      <c r="B1076" s="85" t="s">
        <v>749</v>
      </c>
      <c r="C1076" s="113" t="str">
        <f t="shared" si="561"/>
        <v>A.130.09.109</v>
      </c>
      <c r="D1076" s="9" t="s">
        <v>154</v>
      </c>
      <c r="E1076" s="112" t="s">
        <v>362</v>
      </c>
      <c r="F1076" s="115" t="str">
        <f t="shared" si="562"/>
        <v>PUR flex. moulded 29% TDI 71% Polyols</v>
      </c>
      <c r="G1076" s="143">
        <f t="shared" si="581"/>
        <v>3.7053730666666671</v>
      </c>
      <c r="I1076" s="118">
        <f t="shared" si="582"/>
        <v>1.3663628938100001</v>
      </c>
      <c r="K1076" s="161">
        <f t="shared" si="583"/>
        <v>4.7878299799999996E-2</v>
      </c>
      <c r="L1076" s="161">
        <f t="shared" si="584"/>
        <v>0.74171783400000002</v>
      </c>
      <c r="M1076" s="162">
        <f t="shared" si="585"/>
        <v>2.0960800010000002E-2</v>
      </c>
      <c r="N1076" s="161">
        <v>0.55580596000000004</v>
      </c>
      <c r="O1076" s="132">
        <v>4.4538458000000003E-2</v>
      </c>
      <c r="P1076" s="132">
        <v>1.1227824000000001E-2</v>
      </c>
      <c r="Q1076" s="132">
        <v>9.3153297999999992E-3</v>
      </c>
      <c r="R1076" s="132">
        <v>1.8915659999999999E-3</v>
      </c>
      <c r="S1076" s="132">
        <v>2.5078791E-2</v>
      </c>
      <c r="T1076" s="132">
        <v>1.1592613E-2</v>
      </c>
      <c r="U1076" s="132">
        <v>2.6625352000000001E-2</v>
      </c>
      <c r="V1076" s="132">
        <v>4.3160101E-4</v>
      </c>
      <c r="W1076" s="132">
        <v>0.65932619999999997</v>
      </c>
      <c r="X1076" s="132">
        <v>2.0529199000000001E-2</v>
      </c>
      <c r="Y1076" s="132">
        <v>0</v>
      </c>
      <c r="Z1076" s="132">
        <v>0</v>
      </c>
      <c r="AA1076" s="132">
        <v>0</v>
      </c>
      <c r="AC1076" s="118">
        <f t="shared" si="568"/>
        <v>0.55580596000000004</v>
      </c>
      <c r="AD1076" s="118">
        <f t="shared" si="569"/>
        <v>0.13026993379999999</v>
      </c>
      <c r="AE1076" s="118">
        <f t="shared" si="570"/>
        <v>8.2391634000000005E-2</v>
      </c>
      <c r="AF1076" s="118">
        <f t="shared" si="571"/>
        <v>0.74171783400000002</v>
      </c>
      <c r="AG1076" s="118">
        <f t="shared" si="572"/>
        <v>2.0960800010000002E-2</v>
      </c>
      <c r="AI1076" s="69">
        <v>108.1341</v>
      </c>
      <c r="AJ1076" s="69">
        <v>94.889301000000003</v>
      </c>
      <c r="AK1076" s="69">
        <v>2.5505974</v>
      </c>
      <c r="AL1076" s="69">
        <v>0</v>
      </c>
      <c r="AM1076" s="69">
        <v>8.5594640999999996</v>
      </c>
      <c r="AN1076" s="69">
        <v>1.4985643</v>
      </c>
      <c r="AO1076" s="69">
        <v>0.63617005000000004</v>
      </c>
      <c r="AQ1076" s="116">
        <v>8.1153322E-2</v>
      </c>
      <c r="AR1076" s="116">
        <v>7.1605382999999995E-2</v>
      </c>
      <c r="AS1076" s="116">
        <v>3.0984532999999998E-3</v>
      </c>
      <c r="AT1076" s="116">
        <v>6.4494857999999999E-3</v>
      </c>
      <c r="AU1076" s="150">
        <f t="shared" si="573"/>
        <v>4.2928886931399997E-6</v>
      </c>
      <c r="AV1076" s="150">
        <f t="shared" si="574"/>
        <v>1.1458777432171999E-8</v>
      </c>
      <c r="AW1076" s="163">
        <f t="shared" si="575"/>
        <v>0.90328932121299998</v>
      </c>
      <c r="AX1076" s="196">
        <v>3.4385861999999999E-6</v>
      </c>
      <c r="AY1076" s="196">
        <v>1.0375045E-8</v>
      </c>
      <c r="AZ1076" s="196">
        <v>2.8346104E-13</v>
      </c>
      <c r="BA1076" s="108">
        <v>0</v>
      </c>
      <c r="BB1076" s="108">
        <v>0</v>
      </c>
      <c r="BC1076" s="196">
        <v>5.9310253999999999E-10</v>
      </c>
      <c r="BD1076" s="196">
        <v>8.4427608999999999E-7</v>
      </c>
      <c r="BE1076" s="196">
        <v>1.0284316000000001E-10</v>
      </c>
      <c r="BF1076" s="196">
        <v>9.7377626000000001E-10</v>
      </c>
      <c r="BG1076" s="108">
        <v>0</v>
      </c>
      <c r="BH1076" s="108">
        <v>0</v>
      </c>
      <c r="BI1076" s="196">
        <v>6.6098721E-12</v>
      </c>
      <c r="BJ1076" s="196">
        <v>1.6201723000000001E-13</v>
      </c>
      <c r="BK1076" s="196">
        <v>5.7661801999999995E-14</v>
      </c>
      <c r="BL1076" s="196">
        <v>3.0955915000000001E-9</v>
      </c>
      <c r="BM1076" s="196">
        <v>6.3377091000000002E-9</v>
      </c>
      <c r="BN1076" s="108">
        <v>0</v>
      </c>
      <c r="BO1076" s="196">
        <v>8.7112129999999994E-6</v>
      </c>
      <c r="BP1076" s="108">
        <v>0.90328061000000004</v>
      </c>
      <c r="BQ1076" s="108">
        <v>0</v>
      </c>
      <c r="BR1076" s="108">
        <v>0</v>
      </c>
      <c r="BS1076" s="108">
        <v>0</v>
      </c>
      <c r="BU1076" s="69">
        <v>2.8395888000000002E-4</v>
      </c>
      <c r="BV1076" s="172">
        <v>6.8375348000000002E-6</v>
      </c>
      <c r="BW1076" s="69">
        <v>1.0331563E-4</v>
      </c>
      <c r="BX1076" s="172">
        <v>3.1220526000000001E-6</v>
      </c>
      <c r="BY1076" s="172">
        <v>7.1550169999999999E-6</v>
      </c>
      <c r="BZ1076" s="172">
        <v>2.4388250999999998E-7</v>
      </c>
      <c r="CA1076" s="69">
        <v>0</v>
      </c>
      <c r="CB1076" s="172">
        <v>3.7016116999999998E-7</v>
      </c>
      <c r="CC1076" s="172">
        <v>3.4243291E-5</v>
      </c>
      <c r="CD1076" s="172">
        <v>8.5857089999999994E-6</v>
      </c>
      <c r="CE1076" s="69">
        <v>0</v>
      </c>
      <c r="CF1076" s="69">
        <v>0</v>
      </c>
      <c r="CG1076" s="69">
        <v>0</v>
      </c>
      <c r="CH1076" s="172">
        <v>2.2023349E-6</v>
      </c>
      <c r="CI1076" s="69">
        <v>1.1767510999999999E-4</v>
      </c>
      <c r="CJ1076" s="172">
        <v>2.0815895999999999E-7</v>
      </c>
      <c r="CK1076" s="69">
        <v>0</v>
      </c>
      <c r="CM1076" s="198">
        <v>0</v>
      </c>
      <c r="CN1076" s="198">
        <v>3.7053729999999998</v>
      </c>
      <c r="CO1076" s="198">
        <v>1.6160598000000002E-2</v>
      </c>
      <c r="CP1076" s="198">
        <v>4.7340764000000004E-3</v>
      </c>
      <c r="CQ1076" s="197">
        <v>3.2247913E-9</v>
      </c>
      <c r="CR1076" s="197">
        <v>3.5706428999999999E-7</v>
      </c>
      <c r="CS1076" s="198">
        <v>2.8534496E-4</v>
      </c>
      <c r="CT1076" s="198">
        <v>0.13847617000000001</v>
      </c>
      <c r="CU1076" s="198">
        <v>0</v>
      </c>
      <c r="CV1076" s="197">
        <v>8.5767073999999996E-5</v>
      </c>
      <c r="CX1076" s="166"/>
      <c r="CY1076" t="s">
        <v>2420</v>
      </c>
    </row>
    <row r="1077" spans="1:103" ht="14.4">
      <c r="A1077" t="s">
        <v>2668</v>
      </c>
      <c r="B1077" s="85" t="s">
        <v>749</v>
      </c>
      <c r="C1077" s="113" t="str">
        <f t="shared" si="561"/>
        <v>A.130.09.110</v>
      </c>
      <c r="D1077" s="9" t="s">
        <v>154</v>
      </c>
      <c r="E1077" s="112" t="s">
        <v>362</v>
      </c>
      <c r="F1077" s="115" t="str">
        <f t="shared" si="562"/>
        <v>PUR flex. moulded. 36% MDI 64% Polyols</v>
      </c>
      <c r="G1077" s="143">
        <f t="shared" si="581"/>
        <v>3.5871230666666665</v>
      </c>
      <c r="I1077" s="118">
        <f t="shared" si="582"/>
        <v>1.3323297467327402</v>
      </c>
      <c r="K1077" s="161">
        <f t="shared" si="583"/>
        <v>3.2495729199999997E-2</v>
      </c>
      <c r="L1077" s="161">
        <f t="shared" si="584"/>
        <v>0.74080475752274011</v>
      </c>
      <c r="M1077" s="162">
        <f t="shared" si="585"/>
        <v>2.0960800010000002E-2</v>
      </c>
      <c r="N1077" s="161">
        <v>0.53806845999999997</v>
      </c>
      <c r="O1077" s="132">
        <v>4.3363436999999998E-2</v>
      </c>
      <c r="P1077" s="132">
        <v>1.0791719E-2</v>
      </c>
      <c r="Q1077" s="132">
        <v>8.2882896999999997E-3</v>
      </c>
      <c r="R1077" s="132">
        <v>1.9455085E-3</v>
      </c>
      <c r="S1077" s="132">
        <v>1.5841605000000002E-2</v>
      </c>
      <c r="T1077" s="132">
        <v>6.4203259999999996E-3</v>
      </c>
      <c r="U1077" s="164">
        <v>1.5227401000000001E-9</v>
      </c>
      <c r="V1077" s="132">
        <v>4.3160101E-4</v>
      </c>
      <c r="W1077" s="132">
        <v>0.68664959999999997</v>
      </c>
      <c r="X1077" s="132">
        <v>2.0529199000000001E-2</v>
      </c>
      <c r="Y1077" s="132">
        <v>0</v>
      </c>
      <c r="Z1077" s="132">
        <v>0</v>
      </c>
      <c r="AA1077" s="132">
        <v>0</v>
      </c>
      <c r="AC1077" s="118">
        <f t="shared" si="568"/>
        <v>0.53806845999999997</v>
      </c>
      <c r="AD1077" s="118">
        <f t="shared" si="569"/>
        <v>8.66508867227401E-2</v>
      </c>
      <c r="AE1077" s="118">
        <f t="shared" si="570"/>
        <v>5.4155157522740097E-2</v>
      </c>
      <c r="AF1077" s="118">
        <f t="shared" si="571"/>
        <v>0.74080475752274011</v>
      </c>
      <c r="AG1077" s="118">
        <f t="shared" si="572"/>
        <v>2.0960800010000002E-2</v>
      </c>
      <c r="AI1077" s="69">
        <v>108.72996999999999</v>
      </c>
      <c r="AJ1077" s="69">
        <v>96.168509</v>
      </c>
      <c r="AK1077" s="69">
        <v>2.5505974</v>
      </c>
      <c r="AL1077" s="69">
        <v>0</v>
      </c>
      <c r="AM1077" s="69">
        <v>7.8761260999999996</v>
      </c>
      <c r="AN1077" s="69">
        <v>1.4985643</v>
      </c>
      <c r="AO1077" s="69">
        <v>0.63617005000000004</v>
      </c>
      <c r="AQ1077" s="116">
        <v>7.8855077999999995E-2</v>
      </c>
      <c r="AR1077" s="116">
        <v>6.9314931999999996E-2</v>
      </c>
      <c r="AS1077" s="116">
        <v>2.9993239999999998E-3</v>
      </c>
      <c r="AT1077" s="116">
        <v>6.5408211999999997E-3</v>
      </c>
      <c r="AU1077" s="150">
        <f t="shared" si="573"/>
        <v>4.1555714973400006E-6</v>
      </c>
      <c r="AV1077" s="150">
        <f t="shared" si="574"/>
        <v>1.1092174994257997E-8</v>
      </c>
      <c r="AW1077" s="163">
        <f t="shared" si="575"/>
        <v>0.91608140121299997</v>
      </c>
      <c r="AX1077" s="196">
        <v>3.3288502000000002E-6</v>
      </c>
      <c r="AY1077" s="196">
        <v>1.0043944999999999E-8</v>
      </c>
      <c r="AZ1077" s="196">
        <v>2.7441490999999998E-13</v>
      </c>
      <c r="BA1077" s="108">
        <v>0</v>
      </c>
      <c r="BB1077" s="108">
        <v>0</v>
      </c>
      <c r="BC1077" s="196">
        <v>5.6033354000000002E-10</v>
      </c>
      <c r="BD1077" s="196">
        <v>8.2293658999999995E-7</v>
      </c>
      <c r="BE1077" s="196">
        <v>9.5355942999999998E-11</v>
      </c>
      <c r="BF1077" s="196">
        <v>9.4891926000000008E-10</v>
      </c>
      <c r="BG1077" s="108">
        <v>0</v>
      </c>
      <c r="BH1077" s="108">
        <v>0</v>
      </c>
      <c r="BI1077" s="196">
        <v>3.6611807E-12</v>
      </c>
      <c r="BJ1077" s="196">
        <v>1.371136E-15</v>
      </c>
      <c r="BK1077" s="196">
        <v>1.7824511999999999E-14</v>
      </c>
      <c r="BL1077" s="196">
        <v>1.9081497999999998E-9</v>
      </c>
      <c r="BM1077" s="196">
        <v>1.3162240000000001E-9</v>
      </c>
      <c r="BN1077" s="108">
        <v>0</v>
      </c>
      <c r="BO1077" s="196">
        <v>8.7112129999999994E-6</v>
      </c>
      <c r="BP1077" s="108">
        <v>0.91607269000000002</v>
      </c>
      <c r="BQ1077" s="108">
        <v>0</v>
      </c>
      <c r="BR1077" s="108">
        <v>0</v>
      </c>
      <c r="BS1077" s="108">
        <v>0</v>
      </c>
      <c r="BU1077" s="69">
        <v>2.6160265E-4</v>
      </c>
      <c r="BV1077" s="172">
        <v>6.6661631000000002E-6</v>
      </c>
      <c r="BW1077" s="69">
        <v>1.0001851E-4</v>
      </c>
      <c r="BX1077" s="172">
        <v>1.8718701000000001E-9</v>
      </c>
      <c r="BY1077" s="172">
        <v>7.0625588000000004E-6</v>
      </c>
      <c r="BZ1077" s="172">
        <v>2.4388250999999998E-7</v>
      </c>
      <c r="CA1077" s="69">
        <v>0</v>
      </c>
      <c r="CB1077" s="172">
        <v>3.7016116999999998E-7</v>
      </c>
      <c r="CC1077" s="172">
        <v>2.1568386999999999E-5</v>
      </c>
      <c r="CD1077" s="172">
        <v>4.2483671000000004E-6</v>
      </c>
      <c r="CE1077" s="69">
        <v>0</v>
      </c>
      <c r="CF1077" s="69">
        <v>0</v>
      </c>
      <c r="CG1077" s="69">
        <v>0</v>
      </c>
      <c r="CH1077" s="172">
        <v>1.9948863E-6</v>
      </c>
      <c r="CI1077" s="69">
        <v>1.1921970999999999E-4</v>
      </c>
      <c r="CJ1077" s="172">
        <v>2.0815895999999999E-7</v>
      </c>
      <c r="CK1077" s="69">
        <v>0</v>
      </c>
      <c r="CM1077" s="198">
        <v>0</v>
      </c>
      <c r="CN1077" s="198">
        <v>3.5871230000000001</v>
      </c>
      <c r="CO1077" s="198">
        <v>1.5267391999999999E-2</v>
      </c>
      <c r="CP1077" s="198">
        <v>4.6168264000000002E-3</v>
      </c>
      <c r="CQ1077" s="197">
        <v>1.7921151999999999E-9</v>
      </c>
      <c r="CR1077" s="197">
        <v>1.945216E-7</v>
      </c>
      <c r="CS1077" s="198">
        <v>2.7817968999999999E-4</v>
      </c>
      <c r="CT1077" s="198">
        <v>3.29408E-3</v>
      </c>
      <c r="CU1077" s="198">
        <v>0</v>
      </c>
      <c r="CV1077" s="197">
        <v>8.5767073999999996E-5</v>
      </c>
      <c r="CX1077" s="166"/>
      <c r="CY1077" t="s">
        <v>2420</v>
      </c>
    </row>
    <row r="1078" spans="1:103" ht="14.4">
      <c r="A1078" t="s">
        <v>2669</v>
      </c>
      <c r="B1078" s="85" t="s">
        <v>749</v>
      </c>
      <c r="C1078" s="113" t="str">
        <f t="shared" si="561"/>
        <v>A.130.09.111</v>
      </c>
      <c r="D1078" s="9" t="s">
        <v>154</v>
      </c>
      <c r="E1078" s="112" t="s">
        <v>362</v>
      </c>
      <c r="F1078" s="115" t="str">
        <f t="shared" si="562"/>
        <v>PUR rigid foam 65% MDI 35% Polyols</v>
      </c>
      <c r="G1078" s="143">
        <f t="shared" si="581"/>
        <v>3.4270404666666665</v>
      </c>
      <c r="I1078" s="118">
        <f t="shared" si="582"/>
        <v>1.276011966949</v>
      </c>
      <c r="K1078" s="161">
        <f t="shared" si="583"/>
        <v>2.3595137199999998E-2</v>
      </c>
      <c r="L1078" s="161">
        <f t="shared" si="584"/>
        <v>0.72388446902899994</v>
      </c>
      <c r="M1078" s="162">
        <f t="shared" si="585"/>
        <v>1.447629072E-2</v>
      </c>
      <c r="N1078" s="161">
        <v>0.51405606999999998</v>
      </c>
      <c r="O1078" s="132">
        <v>4.15448E-2</v>
      </c>
      <c r="P1078" s="132">
        <v>9.9273947999999994E-3</v>
      </c>
      <c r="Q1078" s="132">
        <v>9.2021199999999994E-3</v>
      </c>
      <c r="R1078" s="132">
        <v>2.2087854000000001E-3</v>
      </c>
      <c r="S1078" s="132">
        <v>8.6634403999999998E-3</v>
      </c>
      <c r="T1078" s="132">
        <v>3.5207913999999998E-3</v>
      </c>
      <c r="U1078" s="164">
        <v>1.3274229E-5</v>
      </c>
      <c r="V1078" s="132">
        <v>2.8811172000000002E-4</v>
      </c>
      <c r="W1078" s="132">
        <v>0.67239899999999997</v>
      </c>
      <c r="X1078" s="132">
        <v>1.4188179E-2</v>
      </c>
      <c r="Y1078" s="132">
        <v>0</v>
      </c>
      <c r="Z1078" s="132">
        <v>0</v>
      </c>
      <c r="AA1078" s="132">
        <v>0</v>
      </c>
      <c r="AC1078" s="118">
        <f t="shared" si="568"/>
        <v>0.51405606999999998</v>
      </c>
      <c r="AD1078" s="118">
        <f t="shared" si="569"/>
        <v>7.5080606228999994E-2</v>
      </c>
      <c r="AE1078" s="118">
        <f t="shared" si="570"/>
        <v>5.1485469028999996E-2</v>
      </c>
      <c r="AF1078" s="118">
        <f t="shared" si="571"/>
        <v>0.72388446902899994</v>
      </c>
      <c r="AG1078" s="118">
        <f t="shared" si="572"/>
        <v>1.447629072E-2</v>
      </c>
      <c r="AI1078" s="69">
        <v>112.59636</v>
      </c>
      <c r="AJ1078" s="69">
        <v>104.03816999999999</v>
      </c>
      <c r="AK1078" s="69">
        <v>1.7627643</v>
      </c>
      <c r="AL1078" s="69">
        <v>0</v>
      </c>
      <c r="AM1078" s="69">
        <v>5.3691823999999997</v>
      </c>
      <c r="AN1078" s="69">
        <v>0.99928656000000005</v>
      </c>
      <c r="AO1078" s="69">
        <v>0.42694879000000002</v>
      </c>
      <c r="AQ1078" s="116">
        <v>7.6486346999999996E-2</v>
      </c>
      <c r="AR1078" s="116">
        <v>6.6403410999999996E-2</v>
      </c>
      <c r="AS1078" s="116">
        <v>2.8716833E-3</v>
      </c>
      <c r="AT1078" s="116">
        <v>7.2112523000000001E-3</v>
      </c>
      <c r="AU1078" s="150">
        <f t="shared" si="573"/>
        <v>3.9810199054900003E-6</v>
      </c>
      <c r="AV1078" s="150">
        <f t="shared" si="574"/>
        <v>1.062013059712374E-8</v>
      </c>
      <c r="AW1078" s="163">
        <f t="shared" si="575"/>
        <v>1.0099793391652001</v>
      </c>
      <c r="AX1078" s="196">
        <v>3.1802935999999999E-6</v>
      </c>
      <c r="AY1078" s="196">
        <v>9.5957133E-9</v>
      </c>
      <c r="AZ1078" s="196">
        <v>2.6216859999999998E-13</v>
      </c>
      <c r="BA1078" s="108">
        <v>0</v>
      </c>
      <c r="BB1078" s="108">
        <v>0</v>
      </c>
      <c r="BC1078" s="196">
        <v>4.8172561000000004E-10</v>
      </c>
      <c r="BD1078" s="196">
        <v>7.9847717999999998E-7</v>
      </c>
      <c r="BE1078" s="196">
        <v>8.8264917999999996E-11</v>
      </c>
      <c r="BF1078" s="196">
        <v>9.3387191000000003E-10</v>
      </c>
      <c r="BG1078" s="108">
        <v>0</v>
      </c>
      <c r="BH1078" s="108">
        <v>0</v>
      </c>
      <c r="BI1078" s="196">
        <v>2.0077001000000001E-12</v>
      </c>
      <c r="BJ1078" s="196">
        <v>8.2975494000000002E-16</v>
      </c>
      <c r="BK1078" s="196">
        <v>9.7706688000000001E-15</v>
      </c>
      <c r="BL1078" s="196">
        <v>1.0436389E-9</v>
      </c>
      <c r="BM1078" s="196">
        <v>7.2376098000000001E-10</v>
      </c>
      <c r="BN1078" s="108">
        <v>0</v>
      </c>
      <c r="BO1078" s="196">
        <v>5.8391651999999999E-6</v>
      </c>
      <c r="BP1078" s="108">
        <v>1.0099735000000001</v>
      </c>
      <c r="BQ1078" s="108">
        <v>0</v>
      </c>
      <c r="BR1078" s="108">
        <v>0</v>
      </c>
      <c r="BS1078" s="108">
        <v>0</v>
      </c>
      <c r="BU1078" s="69">
        <v>2.5438769999999998E-4</v>
      </c>
      <c r="BV1078" s="172">
        <v>6.5620074999999997E-6</v>
      </c>
      <c r="BW1078" s="172">
        <v>9.5554982000000007E-5</v>
      </c>
      <c r="BX1078" s="172">
        <v>7.1458667999999997E-9</v>
      </c>
      <c r="BY1078" s="172">
        <v>7.3036167999999998E-6</v>
      </c>
      <c r="BZ1078" s="172">
        <v>1.7396033000000001E-7</v>
      </c>
      <c r="CA1078" s="69">
        <v>0</v>
      </c>
      <c r="CB1078" s="172">
        <v>4.7753722E-7</v>
      </c>
      <c r="CC1078" s="172">
        <v>1.1795769E-5</v>
      </c>
      <c r="CD1078" s="172">
        <v>2.3327223000000001E-6</v>
      </c>
      <c r="CE1078" s="69">
        <v>0</v>
      </c>
      <c r="CF1078" s="69">
        <v>0</v>
      </c>
      <c r="CG1078" s="69">
        <v>0</v>
      </c>
      <c r="CH1078" s="172">
        <v>2.1523523000000001E-6</v>
      </c>
      <c r="CI1078" s="69">
        <v>1.2788883000000001E-4</v>
      </c>
      <c r="CJ1078" s="172">
        <v>1.3877264000000001E-7</v>
      </c>
      <c r="CK1078" s="69">
        <v>0</v>
      </c>
      <c r="CM1078" s="198">
        <v>0</v>
      </c>
      <c r="CN1078" s="198">
        <v>3.4270404999999999</v>
      </c>
      <c r="CO1078" s="198">
        <v>1.1820453999999999E-2</v>
      </c>
      <c r="CP1078" s="198">
        <v>4.4922032000000002E-3</v>
      </c>
      <c r="CQ1078" s="197">
        <v>9.8254400000000003E-10</v>
      </c>
      <c r="CR1078" s="197">
        <v>1.0667399E-7</v>
      </c>
      <c r="CS1078" s="198">
        <v>2.8074467000000001E-4</v>
      </c>
      <c r="CT1078" s="198">
        <v>1.8718347E-3</v>
      </c>
      <c r="CU1078" s="198">
        <v>0</v>
      </c>
      <c r="CV1078" s="198">
        <v>1.0563854E-4</v>
      </c>
      <c r="CX1078" s="166"/>
      <c r="CY1078" t="s">
        <v>2420</v>
      </c>
    </row>
    <row r="1079" spans="1:103" ht="14.4">
      <c r="A1079" t="s">
        <v>1263</v>
      </c>
      <c r="B1079" s="85" t="s">
        <v>749</v>
      </c>
      <c r="C1079" s="113" t="str">
        <f t="shared" si="561"/>
        <v>A.130.09.112</v>
      </c>
      <c r="D1079" s="9" t="s">
        <v>154</v>
      </c>
      <c r="E1079" s="112" t="s">
        <v>362</v>
      </c>
      <c r="F1079" s="115" t="str">
        <f t="shared" si="562"/>
        <v>Sheet molding compound 25% glass fibre</v>
      </c>
      <c r="G1079" s="143">
        <f t="shared" si="581"/>
        <v>1.7969743333333332</v>
      </c>
      <c r="I1079" s="118">
        <f t="shared" si="582"/>
        <v>0.53149193178579357</v>
      </c>
      <c r="K1079" s="161">
        <f t="shared" si="583"/>
        <v>1.826486829E-2</v>
      </c>
      <c r="L1079" s="161">
        <f t="shared" si="584"/>
        <v>0.2428078540675</v>
      </c>
      <c r="M1079" s="162">
        <f t="shared" si="585"/>
        <v>8.7305942829357999E-4</v>
      </c>
      <c r="N1079" s="161">
        <v>0.26954614999999998</v>
      </c>
      <c r="O1079" s="132">
        <v>3.0583063000000001E-2</v>
      </c>
      <c r="P1079" s="132">
        <v>1.8928780999999999E-2</v>
      </c>
      <c r="Q1079" s="132">
        <v>1.6563909000000002E-2</v>
      </c>
      <c r="R1079" s="132">
        <v>1.8975516000000001E-4</v>
      </c>
      <c r="S1079" s="132">
        <v>1.242794E-3</v>
      </c>
      <c r="T1079" s="132">
        <v>2.6841012999999998E-4</v>
      </c>
      <c r="U1079" s="132">
        <v>1.0851720000000001E-4</v>
      </c>
      <c r="V1079" s="164">
        <v>9.1739152999999995E-6</v>
      </c>
      <c r="W1079" s="132">
        <v>0.19318429000000001</v>
      </c>
      <c r="X1079" s="132">
        <v>8.5470231999999996E-4</v>
      </c>
      <c r="Y1079" s="164">
        <v>3.2028675000000001E-6</v>
      </c>
      <c r="Z1079" s="164">
        <v>3.7059357999999998E-10</v>
      </c>
      <c r="AA1079" s="164">
        <v>9.1828223999999995E-6</v>
      </c>
      <c r="AC1079" s="118">
        <f t="shared" si="568"/>
        <v>0.26954614999999998</v>
      </c>
      <c r="AD1079" s="118">
        <f t="shared" si="569"/>
        <v>6.7885229490000004E-2</v>
      </c>
      <c r="AE1079" s="118">
        <f t="shared" si="570"/>
        <v>4.9620361570593574E-2</v>
      </c>
      <c r="AF1079" s="118">
        <f t="shared" si="571"/>
        <v>0.2428078540675</v>
      </c>
      <c r="AG1079" s="118">
        <f t="shared" si="572"/>
        <v>8.7305905769999997E-4</v>
      </c>
      <c r="AI1079" s="69">
        <v>32.530636000000001</v>
      </c>
      <c r="AJ1079" s="69">
        <v>32.203727000000001</v>
      </c>
      <c r="AK1079" s="69">
        <v>3.9560858999999997E-2</v>
      </c>
      <c r="AL1079" s="69">
        <v>0</v>
      </c>
      <c r="AM1079" s="69">
        <v>0.25201697000000001</v>
      </c>
      <c r="AN1079" s="69">
        <v>2.5343391E-2</v>
      </c>
      <c r="AO1079" s="69">
        <v>9.9874040000000001E-3</v>
      </c>
      <c r="AQ1079" s="116">
        <v>3.8197264000000002E-2</v>
      </c>
      <c r="AR1079" s="116">
        <v>3.4615527E-2</v>
      </c>
      <c r="AS1079" s="116">
        <v>1.6072697E-3</v>
      </c>
      <c r="AT1079" s="116">
        <v>1.9744673999999999E-3</v>
      </c>
      <c r="AU1079" s="150">
        <f t="shared" si="573"/>
        <v>2.0752714332143712E-6</v>
      </c>
      <c r="AV1079" s="150">
        <f t="shared" si="574"/>
        <v>5.9440448431440826E-9</v>
      </c>
      <c r="AW1079" s="163">
        <f t="shared" si="575"/>
        <v>0.27653604858191</v>
      </c>
      <c r="AX1079" s="196">
        <v>1.6678498999999999E-6</v>
      </c>
      <c r="AY1079" s="196">
        <v>5.0323156999999997E-9</v>
      </c>
      <c r="AZ1079" s="196">
        <v>1.3748963000000001E-13</v>
      </c>
      <c r="BA1079" s="196">
        <v>1.0681242E-18</v>
      </c>
      <c r="BB1079" s="196">
        <v>3.0297686E-19</v>
      </c>
      <c r="BC1079" s="196">
        <v>1.8550041E-9</v>
      </c>
      <c r="BD1079" s="196">
        <v>4.052805E-7</v>
      </c>
      <c r="BE1079" s="196">
        <v>2.7455141000000002E-10</v>
      </c>
      <c r="BF1079" s="196">
        <v>4.6408436999999999E-10</v>
      </c>
      <c r="BG1079" s="196">
        <v>1.7278300999999999E-10</v>
      </c>
      <c r="BH1079" s="196">
        <v>4.5607467999999998E-16</v>
      </c>
      <c r="BI1079" s="196">
        <v>1.5517961000000001E-13</v>
      </c>
      <c r="BJ1079" s="196">
        <v>1.3691016E-14</v>
      </c>
      <c r="BK1079" s="196">
        <v>3.5368134000000002E-15</v>
      </c>
      <c r="BL1079" s="196">
        <v>7.2388433000000002E-11</v>
      </c>
      <c r="BM1079" s="196">
        <v>2.1364068E-10</v>
      </c>
      <c r="BN1079" s="196">
        <v>2.9582595999999999E-24</v>
      </c>
      <c r="BO1079" s="196">
        <v>3.5858191000000002E-7</v>
      </c>
      <c r="BP1079" s="108">
        <v>0.27653569</v>
      </c>
      <c r="BQ1079" s="108">
        <v>0</v>
      </c>
      <c r="BR1079" s="108">
        <v>0</v>
      </c>
      <c r="BS1079" s="108">
        <v>0</v>
      </c>
      <c r="BU1079" s="69">
        <v>1.0577971E-4</v>
      </c>
      <c r="BV1079" s="172">
        <v>3.7720721999999998E-6</v>
      </c>
      <c r="BW1079" s="172">
        <v>5.0104413000000003E-5</v>
      </c>
      <c r="BX1079" s="172">
        <v>1.5638372E-8</v>
      </c>
      <c r="BY1079" s="172">
        <v>2.4511594E-6</v>
      </c>
      <c r="BZ1079" s="172">
        <v>1.1170054999999999E-6</v>
      </c>
      <c r="CA1079" s="172">
        <v>4.4870339000000001E-6</v>
      </c>
      <c r="CB1079" s="172">
        <v>1.7247307E-6</v>
      </c>
      <c r="CC1079" s="172">
        <v>8.1655064999999997E-7</v>
      </c>
      <c r="CD1079" s="172">
        <v>1.8799667999999999E-7</v>
      </c>
      <c r="CE1079" s="172">
        <v>8.5911213999999998E-16</v>
      </c>
      <c r="CF1079" s="172">
        <v>6.5418137000000001E-21</v>
      </c>
      <c r="CG1079" s="172">
        <v>5.6169432999999997E-17</v>
      </c>
      <c r="CH1079" s="172">
        <v>3.3071682000000001E-6</v>
      </c>
      <c r="CI1079" s="172">
        <v>3.7792822999999998E-5</v>
      </c>
      <c r="CJ1079" s="172">
        <v>3.1129271999999999E-9</v>
      </c>
      <c r="CK1079" s="69">
        <v>0</v>
      </c>
      <c r="CM1079" s="197">
        <v>6.6256660999999996E-17</v>
      </c>
      <c r="CN1079" s="198">
        <v>1.7967591000000001</v>
      </c>
      <c r="CO1079" s="198">
        <v>3.2061094999999998E-2</v>
      </c>
      <c r="CP1079" s="198">
        <v>2.8311741000000001E-3</v>
      </c>
      <c r="CQ1079" s="197">
        <v>2.3751514999999998E-10</v>
      </c>
      <c r="CR1079" s="197">
        <v>8.2152014000000008E-9</v>
      </c>
      <c r="CS1079" s="198">
        <v>1.0898357E-4</v>
      </c>
      <c r="CT1079" s="198">
        <v>6.0952328000000002E-3</v>
      </c>
      <c r="CU1079" s="198">
        <v>1.1593558999999999E-4</v>
      </c>
      <c r="CV1079" s="198">
        <v>3.9904171000000003E-4</v>
      </c>
      <c r="CX1079" s="166"/>
    </row>
    <row r="1080" spans="1:103" ht="14.4">
      <c r="A1080" t="s">
        <v>1264</v>
      </c>
      <c r="B1080" s="85" t="s">
        <v>749</v>
      </c>
      <c r="C1080" s="113" t="str">
        <f t="shared" si="561"/>
        <v>A.130.09.113</v>
      </c>
      <c r="D1080" s="9" t="s">
        <v>154</v>
      </c>
      <c r="E1080" s="112" t="s">
        <v>362</v>
      </c>
      <c r="F1080" s="115" t="str">
        <f t="shared" si="562"/>
        <v>Sheet molding compound 50% glass fibre</v>
      </c>
      <c r="G1080" s="143">
        <f t="shared" si="581"/>
        <v>1.8905156000000001</v>
      </c>
      <c r="I1080" s="118">
        <f t="shared" si="582"/>
        <v>0.54083317520982799</v>
      </c>
      <c r="K1080" s="161">
        <f t="shared" si="583"/>
        <v>2.6688945970000003E-2</v>
      </c>
      <c r="L1080" s="161">
        <f t="shared" si="584"/>
        <v>0.22984201404400001</v>
      </c>
      <c r="M1080" s="162">
        <f t="shared" si="585"/>
        <v>7.2487519582798007E-4</v>
      </c>
      <c r="N1080" s="161">
        <v>0.28357734000000001</v>
      </c>
      <c r="O1080" s="132">
        <v>4.1567930000000003E-2</v>
      </c>
      <c r="P1080" s="132">
        <v>3.3708452999999999E-2</v>
      </c>
      <c r="Q1080" s="132">
        <v>2.4550095000000001E-2</v>
      </c>
      <c r="R1080" s="132">
        <v>1.3057252999999999E-4</v>
      </c>
      <c r="S1080" s="132">
        <v>1.7864633E-3</v>
      </c>
      <c r="T1080" s="132">
        <v>2.2181514E-4</v>
      </c>
      <c r="U1080" s="164">
        <v>7.6064389E-5</v>
      </c>
      <c r="V1080" s="164">
        <v>7.2045750000000004E-6</v>
      </c>
      <c r="W1080" s="132">
        <v>0.15448691000000001</v>
      </c>
      <c r="X1080" s="132">
        <v>7.1001796000000003E-4</v>
      </c>
      <c r="Y1080" s="164">
        <v>2.6566550000000001E-6</v>
      </c>
      <c r="Z1080" s="164">
        <v>3.0882798E-10</v>
      </c>
      <c r="AA1080" s="164">
        <v>7.6523520000000002E-6</v>
      </c>
      <c r="AC1080" s="118">
        <f t="shared" si="568"/>
        <v>0.28357734000000001</v>
      </c>
      <c r="AD1080" s="118">
        <f t="shared" si="569"/>
        <v>0.10204139335899999</v>
      </c>
      <c r="AE1080" s="118">
        <f t="shared" si="570"/>
        <v>7.5352447697827979E-2</v>
      </c>
      <c r="AF1080" s="118">
        <f t="shared" si="571"/>
        <v>0.22984201404400001</v>
      </c>
      <c r="AG1080" s="118">
        <f t="shared" si="572"/>
        <v>7.2487488700000006E-4</v>
      </c>
      <c r="AI1080" s="69">
        <v>35.319443</v>
      </c>
      <c r="AJ1080" s="69">
        <v>35.047440000000002</v>
      </c>
      <c r="AK1080" s="69">
        <v>3.2689871000000002E-2</v>
      </c>
      <c r="AL1080" s="69">
        <v>0</v>
      </c>
      <c r="AM1080" s="69">
        <v>0.21001413999999999</v>
      </c>
      <c r="AN1080" s="69">
        <v>2.1052843000000002E-2</v>
      </c>
      <c r="AO1080" s="69">
        <v>8.2471117000000004E-3</v>
      </c>
      <c r="AQ1080" s="116">
        <v>4.0231322999999999E-2</v>
      </c>
      <c r="AR1080" s="116">
        <v>3.6352919999999997E-2</v>
      </c>
      <c r="AS1080" s="116">
        <v>1.7782656E-3</v>
      </c>
      <c r="AT1080" s="116">
        <v>2.1001372999999999E-3</v>
      </c>
      <c r="AU1080" s="150">
        <f t="shared" si="573"/>
        <v>2.1794316713081426E-6</v>
      </c>
      <c r="AV1080" s="150">
        <f t="shared" si="574"/>
        <v>6.5764259548149337E-9</v>
      </c>
      <c r="AW1080" s="163">
        <f t="shared" si="575"/>
        <v>0.29413687187327003</v>
      </c>
      <c r="AX1080" s="196">
        <v>1.7545646E-6</v>
      </c>
      <c r="AY1080" s="196">
        <v>5.2939514000000003E-9</v>
      </c>
      <c r="AZ1080" s="196">
        <v>1.4463804E-13</v>
      </c>
      <c r="BA1080" s="196">
        <v>8.9010350000000001E-19</v>
      </c>
      <c r="BB1080" s="196">
        <v>2.5248072000000001E-19</v>
      </c>
      <c r="BC1080" s="196">
        <v>3.1788858999999999E-9</v>
      </c>
      <c r="BD1080" s="196">
        <v>4.2145272000000003E-7</v>
      </c>
      <c r="BE1080" s="196">
        <v>4.5962717999999999E-10</v>
      </c>
      <c r="BF1080" s="196">
        <v>4.7699443000000001E-10</v>
      </c>
      <c r="BG1080" s="196">
        <v>3.4556541999999999E-10</v>
      </c>
      <c r="BH1080" s="196">
        <v>3.8006223E-16</v>
      </c>
      <c r="BI1080" s="196">
        <v>1.2826616999999999E-13</v>
      </c>
      <c r="BJ1080" s="196">
        <v>1.1312322999999999E-14</v>
      </c>
      <c r="BK1080" s="196">
        <v>2.9282197000000001E-15</v>
      </c>
      <c r="BL1080" s="196">
        <v>6.0207956999999995E-11</v>
      </c>
      <c r="BM1080" s="196">
        <v>1.7525745000000001E-10</v>
      </c>
      <c r="BN1080" s="196">
        <v>2.4652162999999998E-24</v>
      </c>
      <c r="BO1080" s="196">
        <v>2.6187327000000001E-7</v>
      </c>
      <c r="BP1080" s="108">
        <v>0.29413661000000002</v>
      </c>
      <c r="BQ1080" s="108">
        <v>0</v>
      </c>
      <c r="BR1080" s="108">
        <v>0</v>
      </c>
      <c r="BS1080" s="108">
        <v>0</v>
      </c>
      <c r="BU1080" s="69">
        <v>1.1979147E-4</v>
      </c>
      <c r="BV1080" s="172">
        <v>4.3058327999999999E-6</v>
      </c>
      <c r="BW1080" s="172">
        <v>5.2712591999999999E-5</v>
      </c>
      <c r="BX1080" s="172">
        <v>1.1212060000000001E-8</v>
      </c>
      <c r="BY1080" s="172">
        <v>2.1834288999999999E-6</v>
      </c>
      <c r="BZ1080" s="172">
        <v>1.9930239000000001E-6</v>
      </c>
      <c r="CA1080" s="172">
        <v>8.9740679000000002E-6</v>
      </c>
      <c r="CB1080" s="172">
        <v>3.0494452E-6</v>
      </c>
      <c r="CC1080" s="172">
        <v>6.7963847000000002E-7</v>
      </c>
      <c r="CD1080" s="172">
        <v>1.5446227E-7</v>
      </c>
      <c r="CE1080" s="172">
        <v>7.1592677999999997E-16</v>
      </c>
      <c r="CF1080" s="172">
        <v>5.4515114000000001E-21</v>
      </c>
      <c r="CG1080" s="172">
        <v>4.6807861000000001E-17</v>
      </c>
      <c r="CH1080" s="172">
        <v>4.789116E-6</v>
      </c>
      <c r="CI1080" s="172">
        <v>4.0936053000000001E-5</v>
      </c>
      <c r="CJ1080" s="172">
        <v>2.5941059999999998E-9</v>
      </c>
      <c r="CK1080" s="69">
        <v>0</v>
      </c>
      <c r="CM1080" s="197">
        <v>5.5213883999999997E-17</v>
      </c>
      <c r="CN1080" s="198">
        <v>1.8903768000000001</v>
      </c>
      <c r="CO1080" s="198">
        <v>5.7089757999999997E-2</v>
      </c>
      <c r="CP1080" s="198">
        <v>3.3982490999999999E-3</v>
      </c>
      <c r="CQ1080" s="197">
        <v>1.9743901E-10</v>
      </c>
      <c r="CR1080" s="197">
        <v>6.7866230999999996E-9</v>
      </c>
      <c r="CS1080" s="197">
        <v>8.9515908000000003E-5</v>
      </c>
      <c r="CT1080" s="198">
        <v>4.9982187000000003E-3</v>
      </c>
      <c r="CU1080" s="198">
        <v>2.3187079E-4</v>
      </c>
      <c r="CV1080" s="198">
        <v>7.0607764999999995E-4</v>
      </c>
      <c r="CX1080" s="166"/>
    </row>
    <row r="1081" spans="1:103" ht="14.4">
      <c r="A1081" t="s">
        <v>773</v>
      </c>
      <c r="B1081" s="85" t="s">
        <v>749</v>
      </c>
      <c r="C1081" s="113" t="str">
        <f t="shared" si="561"/>
        <v>A.130.09.114</v>
      </c>
      <c r="D1081" s="9" t="s">
        <v>154</v>
      </c>
      <c r="E1081" s="112" t="s">
        <v>362</v>
      </c>
      <c r="F1081" s="115" t="str">
        <f t="shared" si="562"/>
        <v>UF (urea-formaldehyde resin)</v>
      </c>
      <c r="G1081" s="143">
        <f t="shared" si="581"/>
        <v>1.604036</v>
      </c>
      <c r="I1081" s="118">
        <f t="shared" si="582"/>
        <v>0.90670526480489988</v>
      </c>
      <c r="K1081" s="161">
        <f t="shared" si="583"/>
        <v>4.8994990758000005E-2</v>
      </c>
      <c r="L1081" s="161">
        <f t="shared" si="584"/>
        <v>0.61710487404689995</v>
      </c>
      <c r="M1081" s="162">
        <f t="shared" si="585"/>
        <v>0</v>
      </c>
      <c r="N1081" s="161">
        <v>0.2406054</v>
      </c>
      <c r="O1081" s="132">
        <v>0.14430960000000001</v>
      </c>
      <c r="P1081" s="132">
        <v>6.2506332999999997E-2</v>
      </c>
      <c r="Q1081" s="132">
        <v>4.8826910000000001E-2</v>
      </c>
      <c r="R1081" s="132">
        <v>0</v>
      </c>
      <c r="S1081" s="132">
        <v>1.3739353999999999E-4</v>
      </c>
      <c r="T1081" s="164">
        <v>3.0687218000000002E-5</v>
      </c>
      <c r="U1081" s="164">
        <v>8.9410468999999999E-6</v>
      </c>
      <c r="V1081" s="132">
        <v>0</v>
      </c>
      <c r="W1081" s="132">
        <v>0.41027999999999998</v>
      </c>
      <c r="X1081" s="132">
        <v>0</v>
      </c>
      <c r="Y1081" s="132">
        <v>0</v>
      </c>
      <c r="Z1081" s="132">
        <v>0</v>
      </c>
      <c r="AA1081" s="132">
        <v>0</v>
      </c>
      <c r="AC1081" s="118">
        <f t="shared" si="568"/>
        <v>0.2406054</v>
      </c>
      <c r="AD1081" s="118">
        <f t="shared" si="569"/>
        <v>0.25581986480489999</v>
      </c>
      <c r="AE1081" s="118">
        <f t="shared" si="570"/>
        <v>0.2068248740469</v>
      </c>
      <c r="AF1081" s="118">
        <f t="shared" si="571"/>
        <v>0.61710487404689995</v>
      </c>
      <c r="AG1081" s="118">
        <f t="shared" si="572"/>
        <v>0</v>
      </c>
      <c r="AI1081" s="69">
        <v>24.090800000000002</v>
      </c>
      <c r="AJ1081" s="69">
        <v>24.090800000000002</v>
      </c>
      <c r="AK1081" s="69">
        <v>0</v>
      </c>
      <c r="AL1081" s="69">
        <v>0</v>
      </c>
      <c r="AM1081" s="69">
        <v>0</v>
      </c>
      <c r="AN1081" s="69">
        <v>0</v>
      </c>
      <c r="AO1081" s="69">
        <v>0</v>
      </c>
      <c r="AQ1081" s="116">
        <v>8.1158138000000005E-2</v>
      </c>
      <c r="AR1081" s="116">
        <v>7.6969287999999997E-2</v>
      </c>
      <c r="AS1081" s="116">
        <v>2.4725219E-3</v>
      </c>
      <c r="AT1081" s="116">
        <v>1.7163275000000001E-3</v>
      </c>
      <c r="AU1081" s="150">
        <f t="shared" si="573"/>
        <v>4.6144657256999996E-6</v>
      </c>
      <c r="AV1081" s="150">
        <f t="shared" si="574"/>
        <v>9.1439418548102996E-9</v>
      </c>
      <c r="AW1081" s="163">
        <f t="shared" si="575"/>
        <v>0.24038200000000001</v>
      </c>
      <c r="AX1081" s="196">
        <v>1.504748E-6</v>
      </c>
      <c r="AY1081" s="196">
        <v>4.5408199999999996E-9</v>
      </c>
      <c r="AZ1081" s="196">
        <v>1.2403500000000001E-13</v>
      </c>
      <c r="BA1081" s="108">
        <v>0</v>
      </c>
      <c r="BB1081" s="108">
        <v>0</v>
      </c>
      <c r="BC1081" s="196">
        <v>3.8391542E-9</v>
      </c>
      <c r="BD1081" s="196">
        <v>3.1037200000000002E-6</v>
      </c>
      <c r="BE1081" s="196">
        <v>6.0853598999999997E-10</v>
      </c>
      <c r="BF1081" s="196">
        <v>3.9944600000000003E-9</v>
      </c>
      <c r="BG1081" s="108">
        <v>0</v>
      </c>
      <c r="BH1081" s="108">
        <v>0</v>
      </c>
      <c r="BI1081" s="196">
        <v>1.52867E-15</v>
      </c>
      <c r="BJ1081" s="196">
        <v>2.6333409999999998E-16</v>
      </c>
      <c r="BK1081" s="196">
        <v>3.7806199999999998E-17</v>
      </c>
      <c r="BL1081" s="196">
        <v>2.1470000000000001E-9</v>
      </c>
      <c r="BM1081" s="196">
        <v>1.15715E-11</v>
      </c>
      <c r="BN1081" s="108">
        <v>0</v>
      </c>
      <c r="BO1081" s="108">
        <v>0</v>
      </c>
      <c r="BP1081" s="108">
        <v>0.24038200000000001</v>
      </c>
      <c r="BQ1081" s="108">
        <v>0</v>
      </c>
      <c r="BR1081" s="108">
        <v>0</v>
      </c>
      <c r="BS1081" s="108">
        <v>0</v>
      </c>
      <c r="BU1081" s="69">
        <v>1.4747187E-4</v>
      </c>
      <c r="BV1081" s="172">
        <v>2.9380009000000001E-5</v>
      </c>
      <c r="BW1081" s="172">
        <v>4.4724780000000001E-5</v>
      </c>
      <c r="BX1081" s="172">
        <v>8.8727991999999996E-8</v>
      </c>
      <c r="BY1081" s="172">
        <v>2.3338835E-5</v>
      </c>
      <c r="BZ1081" s="172">
        <v>2.2314967E-6</v>
      </c>
      <c r="CA1081" s="69">
        <v>0</v>
      </c>
      <c r="CB1081" s="172">
        <v>7.6768696000000008E-6</v>
      </c>
      <c r="CC1081" s="172">
        <v>1.8437245E-7</v>
      </c>
      <c r="CD1081" s="172">
        <v>6.3233466999999995E-8</v>
      </c>
      <c r="CE1081" s="69">
        <v>0</v>
      </c>
      <c r="CF1081" s="69">
        <v>0</v>
      </c>
      <c r="CG1081" s="69">
        <v>0</v>
      </c>
      <c r="CH1081" s="172">
        <v>1.0699751E-5</v>
      </c>
      <c r="CI1081" s="172">
        <v>2.908379E-5</v>
      </c>
      <c r="CJ1081" s="69">
        <v>0</v>
      </c>
      <c r="CK1081" s="69">
        <v>0</v>
      </c>
      <c r="CM1081" s="198">
        <v>0</v>
      </c>
      <c r="CN1081" s="198">
        <v>1.5905218000000001</v>
      </c>
      <c r="CO1081" s="198">
        <v>8.4865018E-2</v>
      </c>
      <c r="CP1081" s="198">
        <v>1.9863200000000001E-2</v>
      </c>
      <c r="CQ1081" s="197">
        <v>1.5142000000000001E-10</v>
      </c>
      <c r="CR1081" s="197">
        <v>3.6968999999999997E-12</v>
      </c>
      <c r="CS1081" s="198">
        <v>1.3461071E-4</v>
      </c>
      <c r="CT1081" s="198">
        <v>3.4159199999999999E-4</v>
      </c>
      <c r="CU1081" s="198">
        <v>0</v>
      </c>
      <c r="CV1081" s="198">
        <v>1.6781239E-3</v>
      </c>
      <c r="CX1081" s="166"/>
      <c r="CY1081" t="s">
        <v>2421</v>
      </c>
    </row>
    <row r="1082" spans="1:103" ht="14.4">
      <c r="B1082" s="85"/>
      <c r="C1082" s="113"/>
      <c r="D1082" s="1" t="s">
        <v>1765</v>
      </c>
      <c r="E1082" s="112"/>
      <c r="T1082" s="3"/>
      <c r="U1082" s="3"/>
      <c r="AC1082" s="142"/>
      <c r="AD1082" s="142"/>
      <c r="AE1082" s="142"/>
      <c r="AF1082" s="142"/>
      <c r="AG1082" s="142"/>
      <c r="AU1082" s="86"/>
      <c r="AV1082" s="86"/>
      <c r="AW1082" s="86"/>
      <c r="AX1082" s="3"/>
      <c r="AY1082" s="3"/>
      <c r="AZ1082" s="3"/>
      <c r="BC1082" s="3"/>
      <c r="BD1082" s="3"/>
      <c r="BE1082" s="3"/>
      <c r="BF1082" s="3"/>
      <c r="BI1082" s="3"/>
      <c r="BJ1082" s="3"/>
      <c r="BK1082" s="3"/>
      <c r="BL1082" s="3"/>
      <c r="BM1082" s="3"/>
      <c r="BV1082" s="3"/>
      <c r="BW1082" s="3"/>
      <c r="BX1082" s="3"/>
      <c r="BY1082" s="3"/>
      <c r="BZ1082" s="3"/>
      <c r="CB1082" s="3"/>
      <c r="CC1082" s="3"/>
      <c r="CD1082" s="3"/>
      <c r="CH1082" s="3"/>
      <c r="CI1082" s="3"/>
      <c r="CQ1082" s="3"/>
      <c r="CR1082" s="3"/>
    </row>
    <row r="1083" spans="1:103" ht="14.4">
      <c r="A1083" t="s">
        <v>774</v>
      </c>
      <c r="B1083" s="85" t="s">
        <v>749</v>
      </c>
      <c r="C1083" s="113" t="str">
        <f t="shared" si="561"/>
        <v>A.130.11.101</v>
      </c>
      <c r="D1083" s="9" t="s">
        <v>2670</v>
      </c>
      <c r="E1083" s="112" t="s">
        <v>362</v>
      </c>
      <c r="F1083" s="115" t="str">
        <f t="shared" si="562"/>
        <v>Bisphenol A</v>
      </c>
      <c r="G1083" s="143">
        <f t="shared" ref="G1083:G1146" si="586">N1083/0.15</f>
        <v>2.2636008000000003</v>
      </c>
      <c r="I1083" s="118">
        <f t="shared" ref="I1083:I1146" si="587">K1083+L1083+M1083+N1083</f>
        <v>1.0983515514369235</v>
      </c>
      <c r="K1083" s="161">
        <f t="shared" ref="K1083:K1146" si="588">Q1083+R1083+S1083+T1083</f>
        <v>6.6260292557000005E-3</v>
      </c>
      <c r="L1083" s="161">
        <f t="shared" ref="L1083:L1146" si="589">O1083+P1083+U1083+Y1083+W1083</f>
        <v>0.75191255573079996</v>
      </c>
      <c r="M1083" s="162">
        <f t="shared" ref="M1083:M1146" si="590">V1083+X1083+Z1083+AA1083</f>
        <v>2.7284645042355087E-4</v>
      </c>
      <c r="N1083" s="161">
        <v>0.33954012</v>
      </c>
      <c r="O1083" s="132">
        <v>3.1296731000000001E-2</v>
      </c>
      <c r="P1083" s="132">
        <v>2.1536311000000001E-3</v>
      </c>
      <c r="Q1083" s="132">
        <v>5.7348203000000004E-3</v>
      </c>
      <c r="R1083" s="132">
        <v>8.8230199999999996E-4</v>
      </c>
      <c r="S1083" s="164">
        <v>2.7126260000000002E-7</v>
      </c>
      <c r="T1083" s="164">
        <v>8.6356931000000001E-6</v>
      </c>
      <c r="U1083" s="164">
        <v>7.5546427999999999E-6</v>
      </c>
      <c r="V1083" s="164">
        <v>4.7353688999999999E-6</v>
      </c>
      <c r="W1083" s="132">
        <v>0.71843667</v>
      </c>
      <c r="X1083" s="132">
        <v>2.6794801000000002E-4</v>
      </c>
      <c r="Y1083" s="164">
        <v>1.7968988000000001E-5</v>
      </c>
      <c r="Z1083" s="164">
        <v>1.6307056000000001E-7</v>
      </c>
      <c r="AA1083" s="164">
        <v>9.6355088000000001E-13</v>
      </c>
      <c r="AC1083" s="118">
        <f t="shared" si="568"/>
        <v>0.33954012</v>
      </c>
      <c r="AD1083" s="118">
        <f t="shared" si="569"/>
        <v>4.0083945998500001E-2</v>
      </c>
      <c r="AE1083" s="118">
        <f t="shared" si="570"/>
        <v>3.3458079813359999E-2</v>
      </c>
      <c r="AF1083" s="118">
        <f t="shared" si="571"/>
        <v>0.75191255573079996</v>
      </c>
      <c r="AG1083" s="118">
        <f t="shared" si="572"/>
        <v>2.726833798635509E-4</v>
      </c>
      <c r="AI1083" s="69">
        <v>82.647373999999999</v>
      </c>
      <c r="AJ1083" s="69">
        <v>82.645611000000002</v>
      </c>
      <c r="AK1083" s="69">
        <v>2.9342944999999999E-4</v>
      </c>
      <c r="AL1083" s="69">
        <v>0</v>
      </c>
      <c r="AM1083" s="172">
        <v>5.8094226999999997E-5</v>
      </c>
      <c r="AN1083" s="69">
        <v>1.3257121E-3</v>
      </c>
      <c r="AO1083" s="172">
        <v>8.5349945000000004E-5</v>
      </c>
      <c r="AQ1083" s="116">
        <v>5.2332958999999998E-2</v>
      </c>
      <c r="AR1083" s="116">
        <v>4.4527733999999999E-2</v>
      </c>
      <c r="AS1083" s="116">
        <v>1.9043865000000001E-3</v>
      </c>
      <c r="AT1083" s="116">
        <v>5.9008382000000003E-3</v>
      </c>
      <c r="AU1083" s="150">
        <f t="shared" si="573"/>
        <v>2.6695284177562387E-6</v>
      </c>
      <c r="AV1083" s="150">
        <f t="shared" si="574"/>
        <v>7.0428493864660246E-9</v>
      </c>
      <c r="AW1083" s="163">
        <f t="shared" si="575"/>
        <v>0.82644792169361003</v>
      </c>
      <c r="AX1083" s="196">
        <v>2.1006221E-6</v>
      </c>
      <c r="AY1083" s="196">
        <v>6.3380839999999997E-9</v>
      </c>
      <c r="AZ1083" s="196">
        <v>1.7316551E-13</v>
      </c>
      <c r="BA1083" s="196">
        <v>4.7000170000000003E-16</v>
      </c>
      <c r="BB1083" s="196">
        <v>1.3331749E-16</v>
      </c>
      <c r="BC1083" s="196">
        <v>1.8624024E-10</v>
      </c>
      <c r="BD1083" s="196">
        <v>5.6871678999999998E-7</v>
      </c>
      <c r="BE1083" s="196">
        <v>4.2182661000000001E-11</v>
      </c>
      <c r="BF1083" s="196">
        <v>6.6240411000000002E-10</v>
      </c>
      <c r="BG1083" s="196">
        <v>5.4932084999999997E-16</v>
      </c>
      <c r="BH1083" s="196">
        <v>1.6505051999999999E-17</v>
      </c>
      <c r="BI1083" s="196">
        <v>4.8202789999999997E-15</v>
      </c>
      <c r="BJ1083" s="196">
        <v>4.7493220000000002E-17</v>
      </c>
      <c r="BK1083" s="196">
        <v>1.6356600000000001E-17</v>
      </c>
      <c r="BL1083" s="196">
        <v>1.6064442E-13</v>
      </c>
      <c r="BM1083" s="196">
        <v>3.1262685000000001E-12</v>
      </c>
      <c r="BN1083" s="196">
        <v>1.3017091000000001E-21</v>
      </c>
      <c r="BO1083" s="196">
        <v>3.9169361E-7</v>
      </c>
      <c r="BP1083" s="108">
        <v>0.82644753000000004</v>
      </c>
      <c r="BQ1083" s="108">
        <v>0</v>
      </c>
      <c r="BR1083" s="108">
        <v>0</v>
      </c>
      <c r="BS1083" s="108">
        <v>0</v>
      </c>
      <c r="BU1083" s="69">
        <v>1.7392256E-4</v>
      </c>
      <c r="BV1083" s="172">
        <v>4.5682210999999996E-6</v>
      </c>
      <c r="BW1083" s="172">
        <v>6.3115195999999997E-5</v>
      </c>
      <c r="BX1083" s="172">
        <v>8.9503076000000004E-10</v>
      </c>
      <c r="BY1083" s="172">
        <v>4.5057824999999997E-6</v>
      </c>
      <c r="BZ1083" s="172">
        <v>2.7657656999999999E-9</v>
      </c>
      <c r="CA1083" s="172">
        <v>1.2026351E-11</v>
      </c>
      <c r="CB1083" s="172">
        <v>4.2036811E-9</v>
      </c>
      <c r="CC1083" s="172">
        <v>7.8027847000000003E-10</v>
      </c>
      <c r="CD1083" s="172">
        <v>5.9970580000000002E-9</v>
      </c>
      <c r="CE1083" s="172">
        <v>3.7803109999999998E-13</v>
      </c>
      <c r="CF1083" s="172">
        <v>2.8785637E-18</v>
      </c>
      <c r="CG1083" s="172">
        <v>2.4715973E-14</v>
      </c>
      <c r="CH1083" s="172">
        <v>1.3925276E-6</v>
      </c>
      <c r="CI1083" s="69">
        <v>1.0032564E-4</v>
      </c>
      <c r="CJ1083" s="172">
        <v>5.3295449999999999E-10</v>
      </c>
      <c r="CK1083" s="69">
        <v>0</v>
      </c>
      <c r="CM1083" s="197">
        <v>2.9154608999999998E-14</v>
      </c>
      <c r="CN1083" s="198">
        <v>2.2636002999999998</v>
      </c>
      <c r="CO1083" s="198">
        <v>5.0628747999999996E-3</v>
      </c>
      <c r="CP1083" s="198">
        <v>3.1261428E-3</v>
      </c>
      <c r="CQ1083" s="197">
        <v>2.1828997999999998E-12</v>
      </c>
      <c r="CR1083" s="197">
        <v>2.5784268000000001E-10</v>
      </c>
      <c r="CS1083" s="198">
        <v>1.9092655999999999E-4</v>
      </c>
      <c r="CT1083" s="197">
        <v>4.2063452999999999E-5</v>
      </c>
      <c r="CU1083" s="197">
        <v>3.6539754999999999E-10</v>
      </c>
      <c r="CV1083" s="197">
        <v>9.794374799999999E-7</v>
      </c>
      <c r="CX1083" s="166"/>
      <c r="CY1083" t="s">
        <v>2422</v>
      </c>
    </row>
    <row r="1084" spans="1:103" ht="14.4">
      <c r="A1084" t="s">
        <v>775</v>
      </c>
      <c r="B1084" s="85" t="s">
        <v>749</v>
      </c>
      <c r="C1084" s="113" t="str">
        <f t="shared" si="561"/>
        <v>A.130.11.102</v>
      </c>
      <c r="D1084" s="9" t="s">
        <v>2670</v>
      </c>
      <c r="E1084" s="112" t="s">
        <v>362</v>
      </c>
      <c r="F1084" s="115" t="str">
        <f t="shared" si="562"/>
        <v>DEHP (diisooctyl phthalate)</v>
      </c>
      <c r="G1084" s="143">
        <f t="shared" si="586"/>
        <v>2.2000000000000002</v>
      </c>
      <c r="I1084" s="118">
        <f t="shared" si="587"/>
        <v>1.075086330608624</v>
      </c>
      <c r="K1084" s="161">
        <f t="shared" si="588"/>
        <v>1.3500360350820001E-2</v>
      </c>
      <c r="L1084" s="161">
        <f t="shared" si="589"/>
        <v>0.73158597025780392</v>
      </c>
      <c r="M1084" s="162">
        <f t="shared" si="590"/>
        <v>0</v>
      </c>
      <c r="N1084" s="161">
        <v>0.33</v>
      </c>
      <c r="O1084" s="132">
        <v>5.0107499999999999E-2</v>
      </c>
      <c r="P1084" s="132">
        <v>2.0984667E-3</v>
      </c>
      <c r="Q1084" s="132">
        <v>1.344564E-2</v>
      </c>
      <c r="R1084" s="164">
        <v>5.4536000000000001E-5</v>
      </c>
      <c r="S1084" s="132">
        <v>0</v>
      </c>
      <c r="T1084" s="164">
        <v>1.8435081999999999E-7</v>
      </c>
      <c r="U1084" s="164">
        <v>3.5578038999999999E-9</v>
      </c>
      <c r="V1084" s="132">
        <v>0</v>
      </c>
      <c r="W1084" s="132">
        <v>0.67937999999999998</v>
      </c>
      <c r="X1084" s="132">
        <v>0</v>
      </c>
      <c r="Y1084" s="132">
        <v>0</v>
      </c>
      <c r="Z1084" s="132">
        <v>0</v>
      </c>
      <c r="AA1084" s="132">
        <v>0</v>
      </c>
      <c r="AC1084" s="118">
        <f t="shared" si="568"/>
        <v>0.33</v>
      </c>
      <c r="AD1084" s="118">
        <f t="shared" si="569"/>
        <v>6.5706330608623895E-2</v>
      </c>
      <c r="AE1084" s="118">
        <f t="shared" si="570"/>
        <v>5.2205970257803901E-2</v>
      </c>
      <c r="AF1084" s="118">
        <f t="shared" si="571"/>
        <v>0.73158597025780392</v>
      </c>
      <c r="AG1084" s="118">
        <f t="shared" si="572"/>
        <v>0</v>
      </c>
      <c r="AI1084" s="69">
        <v>87.512200000000007</v>
      </c>
      <c r="AJ1084" s="69">
        <v>86.58</v>
      </c>
      <c r="AK1084" s="69">
        <v>0</v>
      </c>
      <c r="AL1084" s="69">
        <v>0</v>
      </c>
      <c r="AM1084" s="69">
        <v>0.93220000000000003</v>
      </c>
      <c r="AN1084" s="69">
        <v>0</v>
      </c>
      <c r="AO1084" s="69">
        <v>0</v>
      </c>
      <c r="AQ1084" s="116">
        <v>5.6086163000000001E-2</v>
      </c>
      <c r="AR1084" s="116">
        <v>4.9239843999999998E-2</v>
      </c>
      <c r="AS1084" s="116">
        <v>1.9788381000000002E-3</v>
      </c>
      <c r="AT1084" s="116">
        <v>4.8674807999999998E-3</v>
      </c>
      <c r="AU1084" s="150">
        <f t="shared" si="573"/>
        <v>2.952029E-6</v>
      </c>
      <c r="AV1084" s="150">
        <f t="shared" si="574"/>
        <v>7.3181883000000002E-9</v>
      </c>
      <c r="AW1084" s="163">
        <f t="shared" si="575"/>
        <v>0.68171999999999999</v>
      </c>
      <c r="AX1084" s="196">
        <v>2.0416000000000001E-6</v>
      </c>
      <c r="AY1084" s="196">
        <v>6.1600000000000002E-9</v>
      </c>
      <c r="AZ1084" s="196">
        <v>1.683E-13</v>
      </c>
      <c r="BA1084" s="108">
        <v>0</v>
      </c>
      <c r="BB1084" s="108">
        <v>0</v>
      </c>
      <c r="BC1084" s="196">
        <v>4.2900000000000002E-10</v>
      </c>
      <c r="BD1084" s="196">
        <v>9.0999999999999997E-7</v>
      </c>
      <c r="BE1084" s="196">
        <v>9.8020000000000001E-11</v>
      </c>
      <c r="BF1084" s="196">
        <v>1.0600000000000001E-9</v>
      </c>
      <c r="BG1084" s="108">
        <v>0</v>
      </c>
      <c r="BH1084" s="108">
        <v>0</v>
      </c>
      <c r="BI1084" s="108">
        <v>0</v>
      </c>
      <c r="BJ1084" s="108">
        <v>0</v>
      </c>
      <c r="BK1084" s="108">
        <v>0</v>
      </c>
      <c r="BL1084" s="108">
        <v>0</v>
      </c>
      <c r="BM1084" s="108">
        <v>0</v>
      </c>
      <c r="BN1084" s="108">
        <v>0</v>
      </c>
      <c r="BO1084" s="108">
        <v>0</v>
      </c>
      <c r="BP1084" s="108">
        <v>0.68171999999999999</v>
      </c>
      <c r="BQ1084" s="108">
        <v>0</v>
      </c>
      <c r="BR1084" s="108">
        <v>0</v>
      </c>
      <c r="BS1084" s="108">
        <v>0</v>
      </c>
      <c r="BU1084" s="69">
        <v>1.7754779E-4</v>
      </c>
      <c r="BV1084" s="172">
        <v>7.3079602999999997E-6</v>
      </c>
      <c r="BW1084" s="172">
        <v>6.1341837999999993E-5</v>
      </c>
      <c r="BX1084" s="172">
        <v>4.1674970999999998E-13</v>
      </c>
      <c r="BY1084" s="172">
        <v>6.0198182000000003E-6</v>
      </c>
      <c r="BZ1084" s="69">
        <v>0</v>
      </c>
      <c r="CA1084" s="69">
        <v>0</v>
      </c>
      <c r="CB1084" s="69">
        <v>0</v>
      </c>
      <c r="CC1084" s="69">
        <v>0</v>
      </c>
      <c r="CD1084" s="172">
        <v>1.2198600999999999E-10</v>
      </c>
      <c r="CE1084" s="69">
        <v>0</v>
      </c>
      <c r="CF1084" s="69">
        <v>0</v>
      </c>
      <c r="CG1084" s="69">
        <v>0</v>
      </c>
      <c r="CH1084" s="172">
        <v>3.0445898999999998E-6</v>
      </c>
      <c r="CI1084" s="172">
        <v>9.9833458000000004E-5</v>
      </c>
      <c r="CJ1084" s="69">
        <v>0</v>
      </c>
      <c r="CK1084" s="69">
        <v>0</v>
      </c>
      <c r="CM1084" s="198">
        <v>0</v>
      </c>
      <c r="CN1084" s="198">
        <v>2.2000000000000002</v>
      </c>
      <c r="CO1084" s="198">
        <v>1.1693538999999999E-2</v>
      </c>
      <c r="CP1084" s="198">
        <v>5.0000000000000001E-3</v>
      </c>
      <c r="CQ1084" s="198">
        <v>0</v>
      </c>
      <c r="CR1084" s="198">
        <v>0</v>
      </c>
      <c r="CS1084" s="198">
        <v>3.0555550000000001E-4</v>
      </c>
      <c r="CT1084" s="198">
        <v>0</v>
      </c>
      <c r="CU1084" s="198">
        <v>0</v>
      </c>
      <c r="CV1084" s="198">
        <v>0</v>
      </c>
      <c r="CX1084" s="166"/>
      <c r="CY1084" t="s">
        <v>2423</v>
      </c>
    </row>
    <row r="1085" spans="1:103" ht="14.4">
      <c r="A1085" t="s">
        <v>776</v>
      </c>
      <c r="B1085" s="85" t="s">
        <v>749</v>
      </c>
      <c r="C1085" s="113" t="str">
        <f t="shared" si="561"/>
        <v>A.130.11.103</v>
      </c>
      <c r="D1085" s="9" t="s">
        <v>2670</v>
      </c>
      <c r="E1085" s="112" t="s">
        <v>362</v>
      </c>
      <c r="F1085" s="115" t="str">
        <f t="shared" si="562"/>
        <v>DINP (diisononyl phthalate)</v>
      </c>
      <c r="G1085" s="143">
        <f t="shared" si="586"/>
        <v>2.2000000000000002</v>
      </c>
      <c r="I1085" s="118">
        <f t="shared" si="587"/>
        <v>1.075086330608624</v>
      </c>
      <c r="K1085" s="161">
        <f t="shared" si="588"/>
        <v>1.3500360350820001E-2</v>
      </c>
      <c r="L1085" s="161">
        <f t="shared" si="589"/>
        <v>0.73158597025780392</v>
      </c>
      <c r="M1085" s="162">
        <f t="shared" si="590"/>
        <v>0</v>
      </c>
      <c r="N1085" s="161">
        <v>0.33</v>
      </c>
      <c r="O1085" s="132">
        <v>5.0107499999999999E-2</v>
      </c>
      <c r="P1085" s="132">
        <v>2.0984667E-3</v>
      </c>
      <c r="Q1085" s="132">
        <v>1.344564E-2</v>
      </c>
      <c r="R1085" s="164">
        <v>5.4536000000000001E-5</v>
      </c>
      <c r="S1085" s="132">
        <v>0</v>
      </c>
      <c r="T1085" s="164">
        <v>1.8435081999999999E-7</v>
      </c>
      <c r="U1085" s="164">
        <v>3.5578038999999999E-9</v>
      </c>
      <c r="V1085" s="132">
        <v>0</v>
      </c>
      <c r="W1085" s="132">
        <v>0.67937999999999998</v>
      </c>
      <c r="X1085" s="132">
        <v>0</v>
      </c>
      <c r="Y1085" s="132">
        <v>0</v>
      </c>
      <c r="Z1085" s="132">
        <v>0</v>
      </c>
      <c r="AA1085" s="132">
        <v>0</v>
      </c>
      <c r="AC1085" s="118">
        <f t="shared" si="568"/>
        <v>0.33</v>
      </c>
      <c r="AD1085" s="118">
        <f t="shared" si="569"/>
        <v>6.5706330608623895E-2</v>
      </c>
      <c r="AE1085" s="118">
        <f t="shared" si="570"/>
        <v>5.2205970257803901E-2</v>
      </c>
      <c r="AF1085" s="118">
        <f t="shared" si="571"/>
        <v>0.73158597025780392</v>
      </c>
      <c r="AG1085" s="118">
        <f t="shared" si="572"/>
        <v>0</v>
      </c>
      <c r="AI1085" s="69">
        <v>87.512200000000007</v>
      </c>
      <c r="AJ1085" s="69">
        <v>86.58</v>
      </c>
      <c r="AK1085" s="69">
        <v>0</v>
      </c>
      <c r="AL1085" s="69">
        <v>0</v>
      </c>
      <c r="AM1085" s="69">
        <v>0.93220000000000003</v>
      </c>
      <c r="AN1085" s="69">
        <v>0</v>
      </c>
      <c r="AO1085" s="69">
        <v>0</v>
      </c>
      <c r="AQ1085" s="116">
        <v>5.6086163000000001E-2</v>
      </c>
      <c r="AR1085" s="116">
        <v>4.9239843999999998E-2</v>
      </c>
      <c r="AS1085" s="116">
        <v>1.9788381000000002E-3</v>
      </c>
      <c r="AT1085" s="116">
        <v>4.8674807999999998E-3</v>
      </c>
      <c r="AU1085" s="150">
        <f t="shared" si="573"/>
        <v>2.952029E-6</v>
      </c>
      <c r="AV1085" s="150">
        <f t="shared" si="574"/>
        <v>7.3181883000000002E-9</v>
      </c>
      <c r="AW1085" s="163">
        <f t="shared" si="575"/>
        <v>0.68171999999999999</v>
      </c>
      <c r="AX1085" s="196">
        <v>2.0416000000000001E-6</v>
      </c>
      <c r="AY1085" s="196">
        <v>6.1600000000000002E-9</v>
      </c>
      <c r="AZ1085" s="196">
        <v>1.683E-13</v>
      </c>
      <c r="BA1085" s="108">
        <v>0</v>
      </c>
      <c r="BB1085" s="108">
        <v>0</v>
      </c>
      <c r="BC1085" s="196">
        <v>4.2900000000000002E-10</v>
      </c>
      <c r="BD1085" s="196">
        <v>9.0999999999999997E-7</v>
      </c>
      <c r="BE1085" s="196">
        <v>9.8020000000000001E-11</v>
      </c>
      <c r="BF1085" s="196">
        <v>1.0600000000000001E-9</v>
      </c>
      <c r="BG1085" s="108">
        <v>0</v>
      </c>
      <c r="BH1085" s="108">
        <v>0</v>
      </c>
      <c r="BI1085" s="108">
        <v>0</v>
      </c>
      <c r="BJ1085" s="108">
        <v>0</v>
      </c>
      <c r="BK1085" s="108">
        <v>0</v>
      </c>
      <c r="BL1085" s="108">
        <v>0</v>
      </c>
      <c r="BM1085" s="108">
        <v>0</v>
      </c>
      <c r="BN1085" s="108">
        <v>0</v>
      </c>
      <c r="BO1085" s="108">
        <v>0</v>
      </c>
      <c r="BP1085" s="108">
        <v>0.68171999999999999</v>
      </c>
      <c r="BQ1085" s="108">
        <v>0</v>
      </c>
      <c r="BR1085" s="108">
        <v>0</v>
      </c>
      <c r="BS1085" s="108">
        <v>0</v>
      </c>
      <c r="BU1085" s="69">
        <v>1.7754779E-4</v>
      </c>
      <c r="BV1085" s="172">
        <v>7.3079602999999997E-6</v>
      </c>
      <c r="BW1085" s="172">
        <v>6.1341837999999993E-5</v>
      </c>
      <c r="BX1085" s="172">
        <v>4.1674970999999998E-13</v>
      </c>
      <c r="BY1085" s="172">
        <v>6.0198182000000003E-6</v>
      </c>
      <c r="BZ1085" s="69">
        <v>0</v>
      </c>
      <c r="CA1085" s="69">
        <v>0</v>
      </c>
      <c r="CB1085" s="69">
        <v>0</v>
      </c>
      <c r="CC1085" s="69">
        <v>0</v>
      </c>
      <c r="CD1085" s="172">
        <v>1.2198600999999999E-10</v>
      </c>
      <c r="CE1085" s="69">
        <v>0</v>
      </c>
      <c r="CF1085" s="69">
        <v>0</v>
      </c>
      <c r="CG1085" s="69">
        <v>0</v>
      </c>
      <c r="CH1085" s="172">
        <v>3.0445898999999998E-6</v>
      </c>
      <c r="CI1085" s="172">
        <v>9.9833458000000004E-5</v>
      </c>
      <c r="CJ1085" s="69">
        <v>0</v>
      </c>
      <c r="CK1085" s="69">
        <v>0</v>
      </c>
      <c r="CM1085" s="198">
        <v>0</v>
      </c>
      <c r="CN1085" s="198">
        <v>2.2000000000000002</v>
      </c>
      <c r="CO1085" s="198">
        <v>1.1693538999999999E-2</v>
      </c>
      <c r="CP1085" s="198">
        <v>5.0000000000000001E-3</v>
      </c>
      <c r="CQ1085" s="198">
        <v>0</v>
      </c>
      <c r="CR1085" s="198">
        <v>0</v>
      </c>
      <c r="CS1085" s="198">
        <v>3.0555550000000001E-4</v>
      </c>
      <c r="CT1085" s="198">
        <v>0</v>
      </c>
      <c r="CU1085" s="198">
        <v>0</v>
      </c>
      <c r="CV1085" s="198">
        <v>0</v>
      </c>
      <c r="CX1085" s="166"/>
      <c r="CY1085" t="s">
        <v>2424</v>
      </c>
    </row>
    <row r="1086" spans="1:103" ht="14.4">
      <c r="A1086" t="s">
        <v>1766</v>
      </c>
      <c r="B1086" s="85" t="s">
        <v>749</v>
      </c>
      <c r="C1086" s="113" t="str">
        <f t="shared" si="561"/>
        <v>A.130.11.104</v>
      </c>
      <c r="D1086" s="9" t="s">
        <v>2670</v>
      </c>
      <c r="E1086" s="112" t="s">
        <v>362</v>
      </c>
      <c r="F1086" s="115" t="str">
        <f t="shared" si="562"/>
        <v>Epichlorohydrin</v>
      </c>
      <c r="G1086" s="143">
        <f t="shared" si="586"/>
        <v>2.2176</v>
      </c>
      <c r="I1086" s="118">
        <f t="shared" si="587"/>
        <v>1.3295673995900001</v>
      </c>
      <c r="K1086" s="161">
        <f t="shared" si="588"/>
        <v>6.8629203990000012E-2</v>
      </c>
      <c r="L1086" s="161">
        <f t="shared" si="589"/>
        <v>0.91620836960000007</v>
      </c>
      <c r="M1086" s="162">
        <f t="shared" si="590"/>
        <v>1.2089826E-2</v>
      </c>
      <c r="N1086" s="161">
        <v>0.33263999999999999</v>
      </c>
      <c r="O1086" s="132">
        <v>6.2932817000000002E-2</v>
      </c>
      <c r="P1086" s="132">
        <v>2.6591340000000001E-3</v>
      </c>
      <c r="Q1086" s="132">
        <v>4.3454154000000002E-2</v>
      </c>
      <c r="R1086" s="132">
        <v>2.4117744E-2</v>
      </c>
      <c r="S1086" s="132">
        <v>1.6208392E-4</v>
      </c>
      <c r="T1086" s="132">
        <v>8.9522207000000003E-4</v>
      </c>
      <c r="U1086" s="132">
        <v>5.0964186000000003E-3</v>
      </c>
      <c r="V1086" s="132">
        <v>0</v>
      </c>
      <c r="W1086" s="132">
        <v>0.84552000000000005</v>
      </c>
      <c r="X1086" s="132">
        <v>0</v>
      </c>
      <c r="Y1086" s="132">
        <v>0</v>
      </c>
      <c r="Z1086" s="132">
        <v>1.2089826E-2</v>
      </c>
      <c r="AA1086" s="132">
        <v>0</v>
      </c>
      <c r="AC1086" s="118">
        <f t="shared" si="568"/>
        <v>0.33263999999999999</v>
      </c>
      <c r="AD1086" s="118">
        <f t="shared" si="569"/>
        <v>0.13931757359000002</v>
      </c>
      <c r="AE1086" s="118">
        <f t="shared" si="570"/>
        <v>8.2778195599999993E-2</v>
      </c>
      <c r="AF1086" s="118">
        <f t="shared" si="571"/>
        <v>0.91620836960000007</v>
      </c>
      <c r="AG1086" s="118">
        <f t="shared" si="572"/>
        <v>0</v>
      </c>
      <c r="AI1086" s="69">
        <v>57.283253999999999</v>
      </c>
      <c r="AJ1086" s="69">
        <v>51.492420000000003</v>
      </c>
      <c r="AK1086" s="69">
        <v>0</v>
      </c>
      <c r="AL1086" s="69">
        <v>0</v>
      </c>
      <c r="AM1086" s="69">
        <v>0.750834</v>
      </c>
      <c r="AN1086" s="69">
        <v>0</v>
      </c>
      <c r="AO1086" s="69">
        <v>5.04</v>
      </c>
      <c r="AQ1086" s="116">
        <v>5.2728192E-2</v>
      </c>
      <c r="AR1086" s="116">
        <v>4.7078166999999997E-2</v>
      </c>
      <c r="AS1086" s="116">
        <v>1.9734661000000001E-3</v>
      </c>
      <c r="AT1086" s="116">
        <v>3.6765588000000002E-3</v>
      </c>
      <c r="AU1086" s="150">
        <f t="shared" si="573"/>
        <v>2.8224320997490003E-6</v>
      </c>
      <c r="AV1086" s="150">
        <f t="shared" si="574"/>
        <v>7.2983213358015003E-9</v>
      </c>
      <c r="AW1086" s="163">
        <f t="shared" si="575"/>
        <v>0.51492420000000005</v>
      </c>
      <c r="AX1086" s="196">
        <v>2.0579328000000002E-6</v>
      </c>
      <c r="AY1086" s="196">
        <v>6.2092800000000003E-9</v>
      </c>
      <c r="AZ1086" s="196">
        <v>1.6964640000000001E-13</v>
      </c>
      <c r="BA1086" s="108">
        <v>0</v>
      </c>
      <c r="BB1086" s="108">
        <v>0</v>
      </c>
      <c r="BC1086" s="196">
        <v>1.1697839999999999E-9</v>
      </c>
      <c r="BD1086" s="196">
        <v>7.6234928000000003E-7</v>
      </c>
      <c r="BE1086" s="196">
        <v>2.6678231999999998E-10</v>
      </c>
      <c r="BF1086" s="196">
        <v>8.2154239999999998E-10</v>
      </c>
      <c r="BG1086" s="108">
        <v>0</v>
      </c>
      <c r="BH1086" s="108">
        <v>0</v>
      </c>
      <c r="BI1086" s="196">
        <v>5.1001790999999997E-13</v>
      </c>
      <c r="BJ1086" s="196">
        <v>3.0624747999999997E-14</v>
      </c>
      <c r="BK1086" s="196">
        <v>6.3267435000000001E-15</v>
      </c>
      <c r="BL1086" s="196">
        <v>3.8502929E-11</v>
      </c>
      <c r="BM1086" s="196">
        <v>9.4173281999999996E-10</v>
      </c>
      <c r="BN1086" s="108">
        <v>0</v>
      </c>
      <c r="BO1086" s="108">
        <v>0</v>
      </c>
      <c r="BP1086" s="108">
        <v>0.51492420000000005</v>
      </c>
      <c r="BQ1086" s="108">
        <v>0</v>
      </c>
      <c r="BR1086" s="108">
        <v>0</v>
      </c>
      <c r="BS1086" s="108">
        <v>0</v>
      </c>
      <c r="BU1086" s="69">
        <v>2.0264202999999999E-4</v>
      </c>
      <c r="BV1086" s="172">
        <v>5.6639615E-6</v>
      </c>
      <c r="BW1086" s="172">
        <v>6.1832572000000005E-5</v>
      </c>
      <c r="BX1086" s="172">
        <v>6.1735182999999997E-7</v>
      </c>
      <c r="BY1086" s="172">
        <v>2.6413744000000001E-5</v>
      </c>
      <c r="BZ1086" s="69">
        <v>0</v>
      </c>
      <c r="CA1086" s="69">
        <v>0</v>
      </c>
      <c r="CB1086" s="69">
        <v>0</v>
      </c>
      <c r="CC1086" s="172">
        <v>2.6373377999999999E-7</v>
      </c>
      <c r="CD1086" s="172">
        <v>7.4696787999999996E-7</v>
      </c>
      <c r="CE1086" s="69">
        <v>0</v>
      </c>
      <c r="CF1086" s="69">
        <v>0</v>
      </c>
      <c r="CG1086" s="69">
        <v>0</v>
      </c>
      <c r="CH1086" s="172">
        <v>8.6741631999999994E-6</v>
      </c>
      <c r="CI1086" s="172">
        <v>6.2411270000000001E-5</v>
      </c>
      <c r="CJ1086" s="172">
        <v>3.6018262000000003E-5</v>
      </c>
      <c r="CK1086" s="69">
        <v>0</v>
      </c>
      <c r="CM1086" s="198">
        <v>0</v>
      </c>
      <c r="CN1086" s="198">
        <v>2.2176</v>
      </c>
      <c r="CO1086" s="198">
        <v>9.0669901999999999E-4</v>
      </c>
      <c r="CP1086" s="198">
        <v>3.8752000000000001E-3</v>
      </c>
      <c r="CQ1086" s="197">
        <v>2.3499393000000001E-10</v>
      </c>
      <c r="CR1086" s="197">
        <v>2.8239529999999999E-8</v>
      </c>
      <c r="CS1086" s="198">
        <v>3.2753772999999999E-4</v>
      </c>
      <c r="CT1086" s="198">
        <v>2.5787708999999999E-2</v>
      </c>
      <c r="CU1086" s="198">
        <v>0</v>
      </c>
      <c r="CV1086" s="198">
        <v>0</v>
      </c>
      <c r="CX1086" s="166"/>
      <c r="CY1086" t="s">
        <v>2425</v>
      </c>
    </row>
    <row r="1087" spans="1:103" ht="14.4">
      <c r="A1087" t="s">
        <v>1767</v>
      </c>
      <c r="B1087" s="85" t="s">
        <v>749</v>
      </c>
      <c r="C1087" s="113" t="str">
        <f t="shared" si="561"/>
        <v>A.130.11.105</v>
      </c>
      <c r="D1087" s="9" t="s">
        <v>2670</v>
      </c>
      <c r="E1087" s="112" t="s">
        <v>362</v>
      </c>
      <c r="F1087" s="115" t="str">
        <f t="shared" si="562"/>
        <v>EVOH (Ethylene vinyl alcohol) film barrier of gasses</v>
      </c>
      <c r="G1087" s="143">
        <f t="shared" si="586"/>
        <v>6.1424558000000005</v>
      </c>
      <c r="I1087" s="118">
        <f t="shared" si="587"/>
        <v>1.6361926568462355</v>
      </c>
      <c r="K1087" s="161">
        <f t="shared" si="588"/>
        <v>1.7881282191999998E-2</v>
      </c>
      <c r="L1087" s="161">
        <f t="shared" si="589"/>
        <v>0.69522728573999992</v>
      </c>
      <c r="M1087" s="162">
        <f t="shared" si="590"/>
        <v>1.7157189142355484E-3</v>
      </c>
      <c r="N1087" s="161">
        <v>0.92136837000000005</v>
      </c>
      <c r="O1087" s="132">
        <v>6.9596177999999995E-2</v>
      </c>
      <c r="P1087" s="132">
        <v>1.9284631E-2</v>
      </c>
      <c r="Q1087" s="132">
        <v>1.6446632999999999E-2</v>
      </c>
      <c r="R1087" s="132">
        <v>1.2977118000000001E-3</v>
      </c>
      <c r="S1087" s="164">
        <v>1.9826772000000001E-5</v>
      </c>
      <c r="T1087" s="132">
        <v>1.1711062E-4</v>
      </c>
      <c r="U1087" s="132">
        <v>5.9743136999999998E-4</v>
      </c>
      <c r="V1087" s="164">
        <v>4.3269729000000003E-5</v>
      </c>
      <c r="W1087" s="132">
        <v>0.60564165999999997</v>
      </c>
      <c r="X1087" s="132">
        <v>1.6714785000000001E-3</v>
      </c>
      <c r="Y1087" s="132">
        <v>1.0738537E-4</v>
      </c>
      <c r="Z1087" s="164">
        <v>9.7067950000000005E-7</v>
      </c>
      <c r="AA1087" s="164">
        <v>5.7355484E-12</v>
      </c>
      <c r="AC1087" s="118">
        <f t="shared" si="568"/>
        <v>0.92136837000000005</v>
      </c>
      <c r="AD1087" s="118">
        <f t="shared" si="569"/>
        <v>0.107359522562</v>
      </c>
      <c r="AE1087" s="118">
        <f t="shared" si="570"/>
        <v>8.947921104949999E-2</v>
      </c>
      <c r="AF1087" s="118">
        <f t="shared" si="571"/>
        <v>0.69522728573999992</v>
      </c>
      <c r="AG1087" s="118">
        <f t="shared" si="572"/>
        <v>1.7147482347355484E-3</v>
      </c>
      <c r="AI1087" s="69">
        <v>116.70356</v>
      </c>
      <c r="AJ1087" s="69">
        <v>116.67869</v>
      </c>
      <c r="AK1087" s="69">
        <v>1.1251575999999999E-2</v>
      </c>
      <c r="AL1087" s="69">
        <v>0</v>
      </c>
      <c r="AM1087" s="69">
        <v>3.4580659999999998E-4</v>
      </c>
      <c r="AN1087" s="69">
        <v>1.0174104E-2</v>
      </c>
      <c r="AO1087" s="69">
        <v>3.1016701E-3</v>
      </c>
      <c r="AQ1087" s="116">
        <v>0.13134083999999999</v>
      </c>
      <c r="AR1087" s="116">
        <v>0.11902335</v>
      </c>
      <c r="AS1087" s="116">
        <v>5.1775659999999998E-3</v>
      </c>
      <c r="AT1087" s="116">
        <v>7.1399263000000001E-3</v>
      </c>
      <c r="AU1087" s="150">
        <f t="shared" si="573"/>
        <v>7.135692610450665E-6</v>
      </c>
      <c r="AV1087" s="150">
        <f t="shared" si="574"/>
        <v>1.9147802856805329E-8</v>
      </c>
      <c r="AW1087" s="163">
        <f t="shared" si="575"/>
        <v>0.9999896669478</v>
      </c>
      <c r="AX1087" s="196">
        <v>5.7018676999999997E-6</v>
      </c>
      <c r="AY1087" s="196">
        <v>1.7203975999999999E-8</v>
      </c>
      <c r="AZ1087" s="196">
        <v>4.7003446E-13</v>
      </c>
      <c r="BA1087" s="196">
        <v>2.7976908000000002E-15</v>
      </c>
      <c r="BB1087" s="196">
        <v>7.9357398999999997E-16</v>
      </c>
      <c r="BC1087" s="196">
        <v>2.0874822000000002E-9</v>
      </c>
      <c r="BD1087" s="196">
        <v>1.4316188E-6</v>
      </c>
      <c r="BE1087" s="196">
        <v>3.0265923999999999E-10</v>
      </c>
      <c r="BF1087" s="196">
        <v>1.6406252000000001E-9</v>
      </c>
      <c r="BG1087" s="196">
        <v>3.2698391000000001E-15</v>
      </c>
      <c r="BH1087" s="196">
        <v>9.8246520999999999E-17</v>
      </c>
      <c r="BI1087" s="196">
        <v>6.4661730000000003E-14</v>
      </c>
      <c r="BJ1087" s="196">
        <v>3.6001237999999999E-15</v>
      </c>
      <c r="BK1087" s="196">
        <v>7.5239815999999999E-16</v>
      </c>
      <c r="BL1087" s="196">
        <v>4.9203194000000002E-12</v>
      </c>
      <c r="BM1087" s="196">
        <v>1.1370434E-10</v>
      </c>
      <c r="BN1087" s="196">
        <v>7.7484393999999999E-21</v>
      </c>
      <c r="BO1087" s="196">
        <v>3.5969478E-6</v>
      </c>
      <c r="BP1087" s="108">
        <v>0.99998606999999995</v>
      </c>
      <c r="BQ1087" s="108">
        <v>0</v>
      </c>
      <c r="BR1087" s="108">
        <v>0</v>
      </c>
      <c r="BS1087" s="108">
        <v>0</v>
      </c>
      <c r="BU1087" s="69">
        <v>3.3695710000000001E-4</v>
      </c>
      <c r="BV1087" s="172">
        <v>1.1972510999999999E-5</v>
      </c>
      <c r="BW1087" s="69">
        <v>1.7126797000000001E-4</v>
      </c>
      <c r="BX1087" s="172">
        <v>7.1392557000000004E-8</v>
      </c>
      <c r="BY1087" s="172">
        <v>9.7480289999999998E-6</v>
      </c>
      <c r="BZ1087" s="172">
        <v>1.3008343E-6</v>
      </c>
      <c r="CA1087" s="172">
        <v>7.1587001999999997E-11</v>
      </c>
      <c r="CB1087" s="172">
        <v>1.9744212999999999E-6</v>
      </c>
      <c r="CC1087" s="172">
        <v>3.2743762999999999E-8</v>
      </c>
      <c r="CD1087" s="172">
        <v>1.0223083E-7</v>
      </c>
      <c r="CE1087" s="172">
        <v>2.2502347000000001E-12</v>
      </c>
      <c r="CF1087" s="172">
        <v>1.7134685000000001E-17</v>
      </c>
      <c r="CG1087" s="172">
        <v>1.4712212999999999E-13</v>
      </c>
      <c r="CH1087" s="172">
        <v>3.8026915000000001E-6</v>
      </c>
      <c r="CI1087" s="69">
        <v>1.3668103E-4</v>
      </c>
      <c r="CJ1087" s="172">
        <v>3.1724183E-9</v>
      </c>
      <c r="CK1087" s="69">
        <v>0</v>
      </c>
      <c r="CM1087" s="197">
        <v>1.7354316E-13</v>
      </c>
      <c r="CN1087" s="198">
        <v>6.1410616999999998</v>
      </c>
      <c r="CO1087" s="198">
        <v>3.7417822000000003E-2</v>
      </c>
      <c r="CP1087" s="198">
        <v>8.4897536000000003E-3</v>
      </c>
      <c r="CQ1087" s="197">
        <v>2.9786297000000003E-11</v>
      </c>
      <c r="CR1087" s="197">
        <v>3.5685462000000001E-9</v>
      </c>
      <c r="CS1087" s="198">
        <v>4.6415102000000002E-4</v>
      </c>
      <c r="CT1087" s="198">
        <v>3.0295414999999999E-3</v>
      </c>
      <c r="CU1087" s="197">
        <v>2.1750333999999999E-9</v>
      </c>
      <c r="CV1087" s="198">
        <v>4.5750967999999998E-4</v>
      </c>
      <c r="CX1087" s="166"/>
      <c r="CY1087" t="s">
        <v>2426</v>
      </c>
    </row>
    <row r="1088" spans="1:103" ht="14.4">
      <c r="A1088" t="s">
        <v>777</v>
      </c>
      <c r="B1088" s="85" t="s">
        <v>749</v>
      </c>
      <c r="C1088" s="113" t="str">
        <f t="shared" si="561"/>
        <v>A.130.11.106</v>
      </c>
      <c r="D1088" s="9" t="s">
        <v>2670</v>
      </c>
      <c r="E1088" s="112" t="s">
        <v>362</v>
      </c>
      <c r="F1088" s="115" t="str">
        <f t="shared" si="562"/>
        <v>Formaldehyde</v>
      </c>
      <c r="G1088" s="143">
        <f t="shared" si="586"/>
        <v>0.99501213333333338</v>
      </c>
      <c r="I1088" s="118">
        <f t="shared" si="587"/>
        <v>0.53595360783800616</v>
      </c>
      <c r="K1088" s="161">
        <f t="shared" si="588"/>
        <v>2.7782825846999998E-3</v>
      </c>
      <c r="L1088" s="161">
        <f t="shared" si="589"/>
        <v>0.37420701174600002</v>
      </c>
      <c r="M1088" s="162">
        <f t="shared" si="590"/>
        <v>9.7164935073062002E-3</v>
      </c>
      <c r="N1088" s="161">
        <v>0.14925182000000001</v>
      </c>
      <c r="O1088" s="132">
        <v>5.9039699000000001E-3</v>
      </c>
      <c r="P1088" s="132">
        <v>3.8270748E-3</v>
      </c>
      <c r="Q1088" s="132">
        <v>2.1972379000000002E-3</v>
      </c>
      <c r="R1088" s="132">
        <v>5.4913984999999999E-4</v>
      </c>
      <c r="S1088" s="164">
        <v>6.5360647000000003E-6</v>
      </c>
      <c r="T1088" s="164">
        <v>2.5368770000000001E-5</v>
      </c>
      <c r="U1088" s="132">
        <v>1.998406E-4</v>
      </c>
      <c r="V1088" s="132">
        <v>2.0457601E-4</v>
      </c>
      <c r="W1088" s="132">
        <v>0.36427213000000003</v>
      </c>
      <c r="X1088" s="132">
        <v>9.5118826000000004E-3</v>
      </c>
      <c r="Y1088" s="164">
        <v>3.9964460000000004E-6</v>
      </c>
      <c r="Z1088" s="164">
        <v>3.4897099999999997E-8</v>
      </c>
      <c r="AA1088" s="164">
        <v>2.0619989E-13</v>
      </c>
      <c r="AC1088" s="118">
        <f t="shared" si="568"/>
        <v>0.14925182000000001</v>
      </c>
      <c r="AD1088" s="118">
        <f t="shared" si="569"/>
        <v>1.2709167884700001E-2</v>
      </c>
      <c r="AE1088" s="118">
        <f t="shared" si="570"/>
        <v>9.9309201971000006E-3</v>
      </c>
      <c r="AF1088" s="118">
        <f t="shared" si="571"/>
        <v>0.37420701174600002</v>
      </c>
      <c r="AG1088" s="118">
        <f t="shared" si="572"/>
        <v>9.7164586102062005E-3</v>
      </c>
      <c r="AI1088" s="69">
        <v>56.295369000000001</v>
      </c>
      <c r="AJ1088" s="69">
        <v>53.855938000000002</v>
      </c>
      <c r="AK1088" s="69">
        <v>1.1747175000000001</v>
      </c>
      <c r="AL1088" s="69">
        <v>0</v>
      </c>
      <c r="AM1088" s="69">
        <v>0.28237399000000002</v>
      </c>
      <c r="AN1088" s="69">
        <v>0.68925959000000003</v>
      </c>
      <c r="AO1088" s="69">
        <v>0.29307993999999998</v>
      </c>
      <c r="AQ1088" s="116">
        <v>2.1635307999999999E-2</v>
      </c>
      <c r="AR1088" s="116">
        <v>1.7564445000000001E-2</v>
      </c>
      <c r="AS1088" s="116">
        <v>7.9993934E-4</v>
      </c>
      <c r="AT1088" s="116">
        <v>3.2709233999999999E-3</v>
      </c>
      <c r="AU1088" s="150">
        <f t="shared" si="573"/>
        <v>1.0530242860521104E-6</v>
      </c>
      <c r="AV1088" s="150">
        <f t="shared" si="574"/>
        <v>2.9583554884288491E-9</v>
      </c>
      <c r="AW1088" s="163">
        <f t="shared" si="575"/>
        <v>0.45811252424270005</v>
      </c>
      <c r="AX1088" s="196">
        <v>9.2396367E-7</v>
      </c>
      <c r="AY1088" s="196">
        <v>2.7878444999999999E-9</v>
      </c>
      <c r="AZ1088" s="196">
        <v>7.6166918999999998E-14</v>
      </c>
      <c r="BA1088" s="196">
        <v>1.0058036E-16</v>
      </c>
      <c r="BB1088" s="196">
        <v>2.8529943E-17</v>
      </c>
      <c r="BC1088" s="196">
        <v>2.0129725999999999E-10</v>
      </c>
      <c r="BD1088" s="196">
        <v>1.2882337999999999E-7</v>
      </c>
      <c r="BE1088" s="196">
        <v>3.0899043000000001E-11</v>
      </c>
      <c r="BF1088" s="196">
        <v>1.394728E-10</v>
      </c>
      <c r="BG1088" s="196">
        <v>4.7722659999999998E-14</v>
      </c>
      <c r="BH1088" s="196">
        <v>3.5320811000000003E-18</v>
      </c>
      <c r="BI1088" s="196">
        <v>1.3825656000000001E-14</v>
      </c>
      <c r="BJ1088" s="196">
        <v>1.1901658999999999E-15</v>
      </c>
      <c r="BK1088" s="196">
        <v>2.3649559E-16</v>
      </c>
      <c r="BL1088" s="196">
        <v>1.4443970000000001E-12</v>
      </c>
      <c r="BM1088" s="196">
        <v>3.4494266000000002E-11</v>
      </c>
      <c r="BN1088" s="196">
        <v>2.7856575000000001E-22</v>
      </c>
      <c r="BO1088" s="196">
        <v>4.5342427E-6</v>
      </c>
      <c r="BP1088" s="108">
        <v>0.45810799000000002</v>
      </c>
      <c r="BQ1088" s="108">
        <v>0</v>
      </c>
      <c r="BR1088" s="108">
        <v>0</v>
      </c>
      <c r="BS1088" s="108">
        <v>0</v>
      </c>
      <c r="BU1088" s="172">
        <v>9.5865903000000001E-5</v>
      </c>
      <c r="BV1088" s="172">
        <v>1.0188239E-6</v>
      </c>
      <c r="BW1088" s="172">
        <v>2.7743578E-5</v>
      </c>
      <c r="BX1088" s="172">
        <v>2.3891476000000002E-8</v>
      </c>
      <c r="BY1088" s="172">
        <v>1.2358394000000001E-6</v>
      </c>
      <c r="BZ1088" s="172">
        <v>1.125865E-7</v>
      </c>
      <c r="CA1088" s="172">
        <v>2.5736390999999998E-12</v>
      </c>
      <c r="CB1088" s="172">
        <v>1.7088332000000001E-7</v>
      </c>
      <c r="CC1088" s="172">
        <v>1.0161813E-8</v>
      </c>
      <c r="CD1088" s="172">
        <v>2.504776E-8</v>
      </c>
      <c r="CE1088" s="172">
        <v>8.0898654999999997E-14</v>
      </c>
      <c r="CF1088" s="172">
        <v>6.1601262999999998E-19</v>
      </c>
      <c r="CG1088" s="172">
        <v>5.2892181999999999E-15</v>
      </c>
      <c r="CH1088" s="172">
        <v>4.7590648000000002E-7</v>
      </c>
      <c r="CI1088" s="172">
        <v>6.4953478000000001E-5</v>
      </c>
      <c r="CJ1088" s="172">
        <v>9.5703867000000002E-8</v>
      </c>
      <c r="CK1088" s="69">
        <v>0</v>
      </c>
      <c r="CM1088" s="197">
        <v>6.2390862000000001E-15</v>
      </c>
      <c r="CN1088" s="198">
        <v>0.99451716999999995</v>
      </c>
      <c r="CO1088" s="198">
        <v>4.7539306999999998E-3</v>
      </c>
      <c r="CP1088" s="198">
        <v>7.2288587000000004E-4</v>
      </c>
      <c r="CQ1088" s="197">
        <v>6.4402338000000001E-12</v>
      </c>
      <c r="CR1088" s="197">
        <v>7.7857529999999996E-10</v>
      </c>
      <c r="CS1088" s="197">
        <v>5.0709001999999997E-5</v>
      </c>
      <c r="CT1088" s="198">
        <v>9.9754486999999994E-4</v>
      </c>
      <c r="CU1088" s="197">
        <v>3.2000354999999999E-8</v>
      </c>
      <c r="CV1088" s="197">
        <v>3.9595167E-5</v>
      </c>
      <c r="CX1088" s="166"/>
      <c r="CY1088" t="s">
        <v>2427</v>
      </c>
    </row>
    <row r="1089" spans="1:103" ht="14.4">
      <c r="A1089" t="s">
        <v>778</v>
      </c>
      <c r="B1089" s="85" t="s">
        <v>749</v>
      </c>
      <c r="C1089" s="113" t="str">
        <f t="shared" ref="C1089:C1104" si="591">MID(A1089,1,12)</f>
        <v>A.130.11.107</v>
      </c>
      <c r="D1089" s="9" t="s">
        <v>2670</v>
      </c>
      <c r="E1089" s="112" t="s">
        <v>362</v>
      </c>
      <c r="F1089" s="115" t="str">
        <f t="shared" ref="F1089:F1104" si="592">MID(A1089, 21,85)</f>
        <v>MDI (Methylene diphenyl diisocyanate)</v>
      </c>
      <c r="G1089" s="143">
        <f t="shared" si="586"/>
        <v>2.76</v>
      </c>
      <c r="I1089" s="118">
        <f t="shared" si="587"/>
        <v>1.1113117999998008</v>
      </c>
      <c r="K1089" s="161">
        <f t="shared" si="588"/>
        <v>6.9686099945759994E-3</v>
      </c>
      <c r="L1089" s="161">
        <f t="shared" si="589"/>
        <v>0.6903431900052247</v>
      </c>
      <c r="M1089" s="162">
        <f t="shared" si="590"/>
        <v>0</v>
      </c>
      <c r="N1089" s="161">
        <v>0.41399999999999998</v>
      </c>
      <c r="O1089" s="132">
        <v>3.1968585000000001E-2</v>
      </c>
      <c r="P1089" s="132">
        <v>3.1746035E-3</v>
      </c>
      <c r="Q1089" s="132">
        <v>5.6885399999999997E-3</v>
      </c>
      <c r="R1089" s="132">
        <v>1.279992E-3</v>
      </c>
      <c r="S1089" s="132">
        <v>0</v>
      </c>
      <c r="T1089" s="164">
        <v>7.7994576000000002E-8</v>
      </c>
      <c r="U1089" s="164">
        <v>1.5052246999999999E-9</v>
      </c>
      <c r="V1089" s="132">
        <v>0</v>
      </c>
      <c r="W1089" s="132">
        <v>0.6552</v>
      </c>
      <c r="X1089" s="132">
        <v>0</v>
      </c>
      <c r="Y1089" s="132">
        <v>0</v>
      </c>
      <c r="Z1089" s="132">
        <v>0</v>
      </c>
      <c r="AA1089" s="132">
        <v>0</v>
      </c>
      <c r="AC1089" s="118">
        <f t="shared" si="568"/>
        <v>0.41399999999999998</v>
      </c>
      <c r="AD1089" s="118">
        <f t="shared" si="569"/>
        <v>4.2111799999800699E-2</v>
      </c>
      <c r="AE1089" s="118">
        <f t="shared" si="570"/>
        <v>3.51431900052247E-2</v>
      </c>
      <c r="AF1089" s="118">
        <f t="shared" si="571"/>
        <v>0.6903431900052247</v>
      </c>
      <c r="AG1089" s="118">
        <f t="shared" si="572"/>
        <v>0</v>
      </c>
      <c r="AI1089" s="69">
        <v>90.532799999999995</v>
      </c>
      <c r="AJ1089" s="69">
        <v>88.361599999999996</v>
      </c>
      <c r="AK1089" s="69">
        <v>0</v>
      </c>
      <c r="AL1089" s="69">
        <v>0</v>
      </c>
      <c r="AM1089" s="69">
        <v>2.1711999999999998</v>
      </c>
      <c r="AN1089" s="69">
        <v>0</v>
      </c>
      <c r="AO1089" s="69">
        <v>0</v>
      </c>
      <c r="AQ1089" s="116">
        <v>6.1002057999999998E-2</v>
      </c>
      <c r="AR1089" s="116">
        <v>5.2409252000000003E-2</v>
      </c>
      <c r="AS1089" s="116">
        <v>2.2837879000000001E-3</v>
      </c>
      <c r="AT1089" s="116">
        <v>6.3090181999999996E-3</v>
      </c>
      <c r="AU1089" s="150">
        <f t="shared" si="573"/>
        <v>3.1420414999999995E-6</v>
      </c>
      <c r="AV1089" s="150">
        <f t="shared" si="574"/>
        <v>8.4459611400000002E-9</v>
      </c>
      <c r="AW1089" s="163">
        <f t="shared" si="575"/>
        <v>0.88361599999999996</v>
      </c>
      <c r="AX1089" s="196">
        <v>2.5612799999999998E-6</v>
      </c>
      <c r="AY1089" s="196">
        <v>7.7279999999999998E-9</v>
      </c>
      <c r="AZ1089" s="196">
        <v>2.1114E-13</v>
      </c>
      <c r="BA1089" s="108">
        <v>0</v>
      </c>
      <c r="BB1089" s="108">
        <v>0</v>
      </c>
      <c r="BC1089" s="196">
        <v>1.8149999999999999E-10</v>
      </c>
      <c r="BD1089" s="196">
        <v>5.8057999999999997E-7</v>
      </c>
      <c r="BE1089" s="196">
        <v>4.147E-11</v>
      </c>
      <c r="BF1089" s="196">
        <v>6.7627999999999996E-10</v>
      </c>
      <c r="BG1089" s="108">
        <v>0</v>
      </c>
      <c r="BH1089" s="108">
        <v>0</v>
      </c>
      <c r="BI1089" s="108">
        <v>0</v>
      </c>
      <c r="BJ1089" s="108">
        <v>0</v>
      </c>
      <c r="BK1089" s="108">
        <v>0</v>
      </c>
      <c r="BL1089" s="108">
        <v>0</v>
      </c>
      <c r="BM1089" s="108">
        <v>0</v>
      </c>
      <c r="BN1089" s="108">
        <v>0</v>
      </c>
      <c r="BO1089" s="108">
        <v>0</v>
      </c>
      <c r="BP1089" s="108">
        <v>0.88361599999999996</v>
      </c>
      <c r="BQ1089" s="108">
        <v>0</v>
      </c>
      <c r="BR1089" s="108">
        <v>0</v>
      </c>
      <c r="BS1089" s="108">
        <v>0</v>
      </c>
      <c r="BU1089" s="69">
        <v>1.9469889999999999E-4</v>
      </c>
      <c r="BV1089" s="172">
        <v>4.6624787000000001E-6</v>
      </c>
      <c r="BW1089" s="172">
        <v>7.6956122999999996E-5</v>
      </c>
      <c r="BX1089" s="172">
        <v>1.7631718E-13</v>
      </c>
      <c r="BY1089" s="172">
        <v>4.9963913000000003E-6</v>
      </c>
      <c r="BZ1089" s="69">
        <v>0</v>
      </c>
      <c r="CA1089" s="69">
        <v>0</v>
      </c>
      <c r="CB1089" s="69">
        <v>0</v>
      </c>
      <c r="CC1089" s="69">
        <v>0</v>
      </c>
      <c r="CD1089" s="172">
        <v>5.1609464999999998E-11</v>
      </c>
      <c r="CE1089" s="69">
        <v>0</v>
      </c>
      <c r="CF1089" s="69">
        <v>0</v>
      </c>
      <c r="CG1089" s="69">
        <v>0</v>
      </c>
      <c r="CH1089" s="172">
        <v>1.3900515000000001E-6</v>
      </c>
      <c r="CI1089" s="69">
        <v>1.0669381000000001E-4</v>
      </c>
      <c r="CJ1089" s="69">
        <v>0</v>
      </c>
      <c r="CK1089" s="69">
        <v>0</v>
      </c>
      <c r="CM1089" s="198">
        <v>0</v>
      </c>
      <c r="CN1089" s="198">
        <v>2.76</v>
      </c>
      <c r="CO1089" s="198">
        <v>4.9472665000000002E-3</v>
      </c>
      <c r="CP1089" s="198">
        <v>3.1900000000000001E-3</v>
      </c>
      <c r="CQ1089" s="198">
        <v>0</v>
      </c>
      <c r="CR1089" s="198">
        <v>0</v>
      </c>
      <c r="CS1089" s="198">
        <v>1.9494441E-4</v>
      </c>
      <c r="CT1089" s="198">
        <v>0</v>
      </c>
      <c r="CU1089" s="198">
        <v>0</v>
      </c>
      <c r="CV1089" s="198">
        <v>0</v>
      </c>
      <c r="CX1089" s="166"/>
      <c r="CY1089" t="s">
        <v>2428</v>
      </c>
    </row>
    <row r="1090" spans="1:103" ht="14.4">
      <c r="A1090" t="s">
        <v>1525</v>
      </c>
      <c r="B1090" s="85" t="s">
        <v>749</v>
      </c>
      <c r="C1090" s="113" t="str">
        <f t="shared" si="591"/>
        <v>A.130.11.108</v>
      </c>
      <c r="D1090" s="9" t="s">
        <v>2670</v>
      </c>
      <c r="E1090" s="112" t="s">
        <v>362</v>
      </c>
      <c r="F1090" s="115" t="str">
        <f t="shared" si="592"/>
        <v>MMA (Methyl methacrylate)</v>
      </c>
      <c r="G1090" s="143">
        <f t="shared" si="586"/>
        <v>3.7000000000000006</v>
      </c>
      <c r="I1090" s="118">
        <f t="shared" si="587"/>
        <v>0.51933518589000005</v>
      </c>
      <c r="K1090" s="161">
        <f t="shared" si="588"/>
        <v>5.6744703420000001E-2</v>
      </c>
      <c r="L1090" s="161">
        <f t="shared" si="589"/>
        <v>-9.2409517530000013E-2</v>
      </c>
      <c r="M1090" s="162">
        <f t="shared" si="590"/>
        <v>0</v>
      </c>
      <c r="N1090" s="161">
        <v>0.55500000000000005</v>
      </c>
      <c r="O1090" s="132">
        <v>6.0429644999999997E-2</v>
      </c>
      <c r="P1090" s="132">
        <v>3.7501747000000002E-4</v>
      </c>
      <c r="Q1090" s="132">
        <v>4.4063999999999999E-2</v>
      </c>
      <c r="R1090" s="132">
        <v>6.7207600000000001E-3</v>
      </c>
      <c r="S1090" s="132">
        <v>5.7755852000000002E-4</v>
      </c>
      <c r="T1090" s="132">
        <v>5.3823849000000003E-3</v>
      </c>
      <c r="U1090" s="132">
        <v>-0.15321418000000001</v>
      </c>
      <c r="V1090" s="132">
        <v>0</v>
      </c>
      <c r="W1090" s="132">
        <v>0</v>
      </c>
      <c r="X1090" s="132">
        <v>0</v>
      </c>
      <c r="Y1090" s="132">
        <v>0</v>
      </c>
      <c r="Z1090" s="132">
        <v>0</v>
      </c>
      <c r="AA1090" s="132">
        <v>0</v>
      </c>
      <c r="AC1090" s="118">
        <f t="shared" si="568"/>
        <v>0.55500000000000005</v>
      </c>
      <c r="AD1090" s="118">
        <f t="shared" si="569"/>
        <v>-3.5664814110000012E-2</v>
      </c>
      <c r="AE1090" s="118">
        <f t="shared" si="570"/>
        <v>-9.2409517530000013E-2</v>
      </c>
      <c r="AF1090" s="118">
        <f t="shared" si="571"/>
        <v>-9.2409517530000013E-2</v>
      </c>
      <c r="AG1090" s="118">
        <f t="shared" si="572"/>
        <v>0</v>
      </c>
      <c r="AI1090" s="69">
        <v>0</v>
      </c>
      <c r="AJ1090" s="69">
        <v>0</v>
      </c>
      <c r="AK1090" s="69">
        <v>0</v>
      </c>
      <c r="AL1090" s="69">
        <v>0</v>
      </c>
      <c r="AM1090" s="69">
        <v>0</v>
      </c>
      <c r="AN1090" s="69">
        <v>0</v>
      </c>
      <c r="AO1090" s="69">
        <v>0</v>
      </c>
      <c r="AQ1090" s="116">
        <v>8.0210680000000006E-2</v>
      </c>
      <c r="AR1090" s="116">
        <v>7.6990240000000001E-2</v>
      </c>
      <c r="AS1090" s="116">
        <v>3.2204406E-3</v>
      </c>
      <c r="AT1090" s="116">
        <v>0</v>
      </c>
      <c r="AU1090" s="150">
        <f t="shared" si="573"/>
        <v>4.6157218052999995E-6</v>
      </c>
      <c r="AV1090" s="150">
        <f t="shared" si="574"/>
        <v>1.1909913397330001E-8</v>
      </c>
      <c r="AW1090" s="163">
        <f t="shared" si="575"/>
        <v>0</v>
      </c>
      <c r="AX1090" s="196">
        <v>3.4336E-6</v>
      </c>
      <c r="AY1090" s="196">
        <v>1.036E-8</v>
      </c>
      <c r="AZ1090" s="196">
        <v>2.8304999999999999E-13</v>
      </c>
      <c r="BA1090" s="108">
        <v>0</v>
      </c>
      <c r="BB1090" s="108">
        <v>0</v>
      </c>
      <c r="BC1090" s="196">
        <v>1.1808000000000001E-9</v>
      </c>
      <c r="BD1090" s="196">
        <v>1.2028804E-6</v>
      </c>
      <c r="BE1090" s="196">
        <v>2.6928000000000003E-10</v>
      </c>
      <c r="BF1090" s="196">
        <v>1.2783599999999999E-9</v>
      </c>
      <c r="BG1090" s="108">
        <v>0</v>
      </c>
      <c r="BH1090" s="108">
        <v>0</v>
      </c>
      <c r="BI1090" s="196">
        <v>3.0663451999999998E-12</v>
      </c>
      <c r="BJ1090" s="196">
        <v>-9.1943924999999994E-13</v>
      </c>
      <c r="BK1090" s="196">
        <v>-1.5655862000000001E-13</v>
      </c>
      <c r="BL1090" s="196">
        <v>-2.488397E-10</v>
      </c>
      <c r="BM1090" s="196">
        <v>-2.1690554999999999E-8</v>
      </c>
      <c r="BN1090" s="108">
        <v>0</v>
      </c>
      <c r="BO1090" s="108">
        <v>0</v>
      </c>
      <c r="BP1090" s="108">
        <v>0</v>
      </c>
      <c r="BQ1090" s="108">
        <v>0</v>
      </c>
      <c r="BR1090" s="108">
        <v>0</v>
      </c>
      <c r="BS1090" s="108">
        <v>0</v>
      </c>
      <c r="BU1090" s="69">
        <v>1.1555178000000001E-4</v>
      </c>
      <c r="BV1090" s="172">
        <v>8.8134000999999993E-6</v>
      </c>
      <c r="BW1090" s="69">
        <v>1.0316582E-4</v>
      </c>
      <c r="BX1090" s="172">
        <v>-1.7924965999999999E-5</v>
      </c>
      <c r="BY1090" s="172">
        <v>1.327552E-5</v>
      </c>
      <c r="BZ1090" s="69">
        <v>0</v>
      </c>
      <c r="CA1090" s="69">
        <v>0</v>
      </c>
      <c r="CB1090" s="69">
        <v>0</v>
      </c>
      <c r="CC1090" s="172">
        <v>8.6550041000000002E-7</v>
      </c>
      <c r="CD1090" s="172">
        <v>-1.6386728000000001E-6</v>
      </c>
      <c r="CE1090" s="69">
        <v>0</v>
      </c>
      <c r="CF1090" s="69">
        <v>0</v>
      </c>
      <c r="CG1090" s="69">
        <v>0</v>
      </c>
      <c r="CH1090" s="172">
        <v>8.9951784999999994E-6</v>
      </c>
      <c r="CI1090" s="69">
        <v>0</v>
      </c>
      <c r="CJ1090" s="69">
        <v>0</v>
      </c>
      <c r="CK1090" s="69">
        <v>0</v>
      </c>
      <c r="CM1090" s="198">
        <v>0</v>
      </c>
      <c r="CN1090" s="198">
        <v>3.7</v>
      </c>
      <c r="CO1090" s="198">
        <v>0</v>
      </c>
      <c r="CP1090" s="198">
        <v>6.0299999999999998E-3</v>
      </c>
      <c r="CQ1090" s="197">
        <v>1.2592186000000001E-9</v>
      </c>
      <c r="CR1090" s="197">
        <v>1.2951330000000001E-7</v>
      </c>
      <c r="CS1090" s="198">
        <v>5.3609993000000003E-4</v>
      </c>
      <c r="CT1090" s="198">
        <v>-0.76080685999999997</v>
      </c>
      <c r="CU1090" s="198">
        <v>0</v>
      </c>
      <c r="CV1090" s="198">
        <v>0</v>
      </c>
      <c r="CX1090" s="166"/>
      <c r="CY1090" t="s">
        <v>2429</v>
      </c>
    </row>
    <row r="1091" spans="1:103" ht="14.4">
      <c r="A1091" t="s">
        <v>779</v>
      </c>
      <c r="B1091" s="85" t="s">
        <v>749</v>
      </c>
      <c r="C1091" s="113" t="str">
        <f t="shared" si="591"/>
        <v>A.130.11.109</v>
      </c>
      <c r="D1091" s="9" t="s">
        <v>2670</v>
      </c>
      <c r="E1091" s="112" t="s">
        <v>362</v>
      </c>
      <c r="F1091" s="115" t="str">
        <f t="shared" si="592"/>
        <v>Nafion</v>
      </c>
      <c r="G1091" s="143">
        <f t="shared" si="586"/>
        <v>831.00000000000011</v>
      </c>
      <c r="I1091" s="118">
        <f t="shared" si="587"/>
        <v>129.52786232371486</v>
      </c>
      <c r="K1091" s="161">
        <f t="shared" si="588"/>
        <v>9.6292788235499999E-2</v>
      </c>
      <c r="L1091" s="161">
        <f t="shared" si="589"/>
        <v>4.781569535479349</v>
      </c>
      <c r="M1091" s="162">
        <f t="shared" si="590"/>
        <v>0</v>
      </c>
      <c r="N1091" s="161">
        <v>124.65</v>
      </c>
      <c r="O1091" s="132">
        <v>4.1088149999999999</v>
      </c>
      <c r="P1091" s="132">
        <v>0.49179451000000002</v>
      </c>
      <c r="Q1091" s="132">
        <v>9.6291468000000005E-2</v>
      </c>
      <c r="R1091" s="132">
        <v>0</v>
      </c>
      <c r="S1091" s="132">
        <v>0</v>
      </c>
      <c r="T1091" s="164">
        <v>1.3202354999999999E-6</v>
      </c>
      <c r="U1091" s="164">
        <v>2.5479349000000001E-8</v>
      </c>
      <c r="V1091" s="132">
        <v>0</v>
      </c>
      <c r="W1091" s="132">
        <v>0.18096000000000001</v>
      </c>
      <c r="X1091" s="132">
        <v>0</v>
      </c>
      <c r="Y1091" s="132">
        <v>0</v>
      </c>
      <c r="Z1091" s="132">
        <v>0</v>
      </c>
      <c r="AA1091" s="132">
        <v>0</v>
      </c>
      <c r="AC1091" s="118">
        <f t="shared" si="568"/>
        <v>124.65</v>
      </c>
      <c r="AD1091" s="118">
        <f t="shared" si="569"/>
        <v>4.6969023237148493</v>
      </c>
      <c r="AE1091" s="118">
        <f t="shared" si="570"/>
        <v>4.6006095354793493</v>
      </c>
      <c r="AF1091" s="118">
        <f t="shared" si="571"/>
        <v>4.781569535479349</v>
      </c>
      <c r="AG1091" s="118">
        <f t="shared" si="572"/>
        <v>0</v>
      </c>
      <c r="AI1091" s="69">
        <v>11066.7</v>
      </c>
      <c r="AJ1091" s="69">
        <v>11066.7</v>
      </c>
      <c r="AK1091" s="69">
        <v>0</v>
      </c>
      <c r="AL1091" s="69">
        <v>0</v>
      </c>
      <c r="AM1091" s="69">
        <v>0</v>
      </c>
      <c r="AN1091" s="69">
        <v>0</v>
      </c>
      <c r="AO1091" s="69">
        <v>0</v>
      </c>
      <c r="AQ1091" s="116">
        <v>15.382835999999999</v>
      </c>
      <c r="AR1091" s="116">
        <v>14.107794999999999</v>
      </c>
      <c r="AS1091" s="116">
        <v>0.65287689000000004</v>
      </c>
      <c r="AT1091" s="116">
        <v>0.62216389000000005</v>
      </c>
      <c r="AU1091" s="150">
        <f t="shared" si="573"/>
        <v>8.4579107230000001E-4</v>
      </c>
      <c r="AV1091" s="150">
        <f t="shared" si="574"/>
        <v>2.4144855455000001E-6</v>
      </c>
      <c r="AW1091" s="163">
        <f t="shared" si="575"/>
        <v>87.137799999999999</v>
      </c>
      <c r="AX1091" s="108">
        <v>7.7116800000000003E-4</v>
      </c>
      <c r="AY1091" s="196">
        <v>2.3267999999999999E-6</v>
      </c>
      <c r="AZ1091" s="196">
        <v>6.3571500000000006E-11</v>
      </c>
      <c r="BA1091" s="108">
        <v>0</v>
      </c>
      <c r="BB1091" s="108">
        <v>0</v>
      </c>
      <c r="BC1091" s="196">
        <v>3.0722999999999998E-9</v>
      </c>
      <c r="BD1091" s="196">
        <v>7.462E-5</v>
      </c>
      <c r="BE1091" s="196">
        <v>7.0197400000000004E-10</v>
      </c>
      <c r="BF1091" s="196">
        <v>8.692E-8</v>
      </c>
      <c r="BG1091" s="108">
        <v>0</v>
      </c>
      <c r="BH1091" s="108">
        <v>0</v>
      </c>
      <c r="BI1091" s="108">
        <v>0</v>
      </c>
      <c r="BJ1091" s="108">
        <v>0</v>
      </c>
      <c r="BK1091" s="108">
        <v>0</v>
      </c>
      <c r="BL1091" s="108">
        <v>0</v>
      </c>
      <c r="BM1091" s="108">
        <v>0</v>
      </c>
      <c r="BN1091" s="108">
        <v>0</v>
      </c>
      <c r="BO1091" s="108">
        <v>0</v>
      </c>
      <c r="BP1091" s="108">
        <v>87.137799999999999</v>
      </c>
      <c r="BQ1091" s="108">
        <v>0</v>
      </c>
      <c r="BR1091" s="108">
        <v>0</v>
      </c>
      <c r="BS1091" s="108">
        <v>0</v>
      </c>
      <c r="BU1091" s="69">
        <v>3.7081432999999997E-2</v>
      </c>
      <c r="BV1091" s="69">
        <v>5.9925273999999996E-4</v>
      </c>
      <c r="BW1091" s="69">
        <v>2.3170485000000001E-2</v>
      </c>
      <c r="BX1091" s="172">
        <v>2.9845691E-12</v>
      </c>
      <c r="BY1091" s="69">
        <v>4.9362509E-4</v>
      </c>
      <c r="BZ1091" s="69">
        <v>0</v>
      </c>
      <c r="CA1091" s="69">
        <v>0</v>
      </c>
      <c r="CB1091" s="69">
        <v>0</v>
      </c>
      <c r="CC1091" s="69">
        <v>0</v>
      </c>
      <c r="CD1091" s="172">
        <v>8.7360749000000003E-10</v>
      </c>
      <c r="CE1091" s="69">
        <v>0</v>
      </c>
      <c r="CF1091" s="69">
        <v>0</v>
      </c>
      <c r="CG1091" s="69">
        <v>0</v>
      </c>
      <c r="CH1091" s="172">
        <v>5.7306024999999998E-5</v>
      </c>
      <c r="CI1091" s="69">
        <v>1.2760764000000001E-2</v>
      </c>
      <c r="CJ1091" s="69">
        <v>0</v>
      </c>
      <c r="CK1091" s="69">
        <v>0</v>
      </c>
      <c r="CM1091" s="198">
        <v>0</v>
      </c>
      <c r="CN1091" s="198">
        <v>831</v>
      </c>
      <c r="CO1091" s="198">
        <v>8.3743729000000003E-2</v>
      </c>
      <c r="CP1091" s="198">
        <v>0.41</v>
      </c>
      <c r="CQ1091" s="198">
        <v>0</v>
      </c>
      <c r="CR1091" s="198">
        <v>0</v>
      </c>
      <c r="CS1091" s="198">
        <v>2.5055550999999999E-2</v>
      </c>
      <c r="CT1091" s="198">
        <v>0</v>
      </c>
      <c r="CU1091" s="198">
        <v>0</v>
      </c>
      <c r="CV1091" s="198">
        <v>0</v>
      </c>
      <c r="CX1091" s="166"/>
      <c r="CY1091" t="s">
        <v>2430</v>
      </c>
    </row>
    <row r="1092" spans="1:103" ht="14.4">
      <c r="A1092" t="s">
        <v>1549</v>
      </c>
      <c r="B1092" s="85" t="s">
        <v>749</v>
      </c>
      <c r="C1092" s="113" t="str">
        <f t="shared" si="591"/>
        <v>A.130.11.111</v>
      </c>
      <c r="D1092" s="9" t="s">
        <v>2670</v>
      </c>
      <c r="E1092" s="112" t="s">
        <v>362</v>
      </c>
      <c r="F1092" s="115" t="str">
        <f t="shared" si="592"/>
        <v>PEEK (Polyetheretherketone)</v>
      </c>
      <c r="G1092" s="143">
        <f t="shared" si="586"/>
        <v>18.000000000000004</v>
      </c>
      <c r="I1092" s="118">
        <f t="shared" si="587"/>
        <v>5.5983181608199999</v>
      </c>
      <c r="K1092" s="161">
        <f t="shared" si="588"/>
        <v>1.3013429647999999</v>
      </c>
      <c r="L1092" s="161">
        <f t="shared" si="589"/>
        <v>1.59697519602</v>
      </c>
      <c r="M1092" s="162">
        <f t="shared" si="590"/>
        <v>0</v>
      </c>
      <c r="N1092" s="161">
        <v>2.7</v>
      </c>
      <c r="O1092" s="132">
        <v>0.46599974999999999</v>
      </c>
      <c r="P1092" s="132">
        <v>9.1308602000000005E-4</v>
      </c>
      <c r="Q1092" s="132">
        <v>0.18972</v>
      </c>
      <c r="R1092" s="132">
        <v>1.091923</v>
      </c>
      <c r="S1092" s="132">
        <v>2.4752507999999999E-3</v>
      </c>
      <c r="T1092" s="132">
        <v>1.7224713999999999E-2</v>
      </c>
      <c r="U1092" s="132">
        <v>0.43274235999999999</v>
      </c>
      <c r="V1092" s="132">
        <v>0</v>
      </c>
      <c r="W1092" s="132">
        <v>0.69732000000000005</v>
      </c>
      <c r="X1092" s="132">
        <v>0</v>
      </c>
      <c r="Y1092" s="132">
        <v>0</v>
      </c>
      <c r="Z1092" s="132">
        <v>0</v>
      </c>
      <c r="AA1092" s="132">
        <v>0</v>
      </c>
      <c r="AC1092" s="118">
        <f t="shared" si="568"/>
        <v>2.7</v>
      </c>
      <c r="AD1092" s="118">
        <f t="shared" si="569"/>
        <v>2.2009981608200002</v>
      </c>
      <c r="AE1092" s="118">
        <f t="shared" si="570"/>
        <v>0.89965519601999999</v>
      </c>
      <c r="AF1092" s="118">
        <f t="shared" si="571"/>
        <v>1.59697519602</v>
      </c>
      <c r="AG1092" s="118">
        <f t="shared" si="572"/>
        <v>0</v>
      </c>
      <c r="AI1092" s="69">
        <v>280.08</v>
      </c>
      <c r="AJ1092" s="69">
        <v>280.08</v>
      </c>
      <c r="AK1092" s="69">
        <v>0</v>
      </c>
      <c r="AL1092" s="69">
        <v>0</v>
      </c>
      <c r="AM1092" s="69">
        <v>0</v>
      </c>
      <c r="AN1092" s="69">
        <v>0</v>
      </c>
      <c r="AO1092" s="69">
        <v>0</v>
      </c>
      <c r="AQ1092" s="116">
        <v>0.73968608000000002</v>
      </c>
      <c r="AR1092" s="116">
        <v>0.70671693000000002</v>
      </c>
      <c r="AS1092" s="116">
        <v>1.6611121999999999E-2</v>
      </c>
      <c r="AT1092" s="116">
        <v>1.6358026000000001E-2</v>
      </c>
      <c r="AU1092" s="150">
        <f t="shared" si="573"/>
        <v>4.2369120565000007E-5</v>
      </c>
      <c r="AV1092" s="150">
        <f t="shared" si="574"/>
        <v>6.1431663043600014E-8</v>
      </c>
      <c r="AW1092" s="163">
        <f t="shared" si="575"/>
        <v>2.2910400000000002</v>
      </c>
      <c r="AX1092" s="196">
        <v>1.6704000000000001E-5</v>
      </c>
      <c r="AY1092" s="196">
        <v>5.0400000000000001E-8</v>
      </c>
      <c r="AZ1092" s="196">
        <v>1.3770000000000001E-12</v>
      </c>
      <c r="BA1092" s="108">
        <v>0</v>
      </c>
      <c r="BB1092" s="108">
        <v>0</v>
      </c>
      <c r="BC1092" s="196">
        <v>5.0840000000000002E-9</v>
      </c>
      <c r="BD1092" s="196">
        <v>2.559067E-5</v>
      </c>
      <c r="BE1092" s="196">
        <v>1.1593999999999999E-9</v>
      </c>
      <c r="BF1092" s="196">
        <v>9.8579999999999997E-9</v>
      </c>
      <c r="BG1092" s="108">
        <v>0</v>
      </c>
      <c r="BH1092" s="108">
        <v>0</v>
      </c>
      <c r="BI1092" s="196">
        <v>9.8130795000000001E-12</v>
      </c>
      <c r="BJ1092" s="196">
        <v>2.5980262999999999E-12</v>
      </c>
      <c r="BK1092" s="196">
        <v>4.7493780000000004E-13</v>
      </c>
      <c r="BL1092" s="196">
        <v>1.455315E-9</v>
      </c>
      <c r="BM1092" s="196">
        <v>6.7911249999999999E-8</v>
      </c>
      <c r="BN1092" s="108">
        <v>0</v>
      </c>
      <c r="BO1092" s="108">
        <v>0</v>
      </c>
      <c r="BP1092" s="108">
        <v>2.2910400000000002</v>
      </c>
      <c r="BQ1092" s="108">
        <v>0</v>
      </c>
      <c r="BR1092" s="108">
        <v>0</v>
      </c>
      <c r="BS1092" s="108">
        <v>0</v>
      </c>
      <c r="BU1092" s="69">
        <v>2.0514408000000001E-3</v>
      </c>
      <c r="BV1092" s="172">
        <v>6.7964031E-5</v>
      </c>
      <c r="BW1092" s="69">
        <v>5.0188776000000001E-4</v>
      </c>
      <c r="BX1092" s="172">
        <v>5.0783864999999998E-5</v>
      </c>
      <c r="BY1092" s="69">
        <v>1.0333428999999999E-3</v>
      </c>
      <c r="BZ1092" s="69">
        <v>0</v>
      </c>
      <c r="CA1092" s="69">
        <v>0</v>
      </c>
      <c r="CB1092" s="69">
        <v>0</v>
      </c>
      <c r="CC1092" s="172">
        <v>4.6321851E-6</v>
      </c>
      <c r="CD1092" s="172">
        <v>2.6541641999999998E-5</v>
      </c>
      <c r="CE1092" s="69">
        <v>0</v>
      </c>
      <c r="CF1092" s="69">
        <v>0</v>
      </c>
      <c r="CG1092" s="69">
        <v>0</v>
      </c>
      <c r="CH1092" s="172">
        <v>4.0677767999999998E-5</v>
      </c>
      <c r="CI1092" s="69">
        <v>3.2561066000000001E-4</v>
      </c>
      <c r="CJ1092" s="69">
        <v>0</v>
      </c>
      <c r="CK1092" s="69">
        <v>0</v>
      </c>
      <c r="CM1092" s="198">
        <v>0</v>
      </c>
      <c r="CN1092" s="198">
        <v>18</v>
      </c>
      <c r="CO1092" s="198">
        <v>0</v>
      </c>
      <c r="CP1092" s="198">
        <v>4.65E-2</v>
      </c>
      <c r="CQ1092" s="197">
        <v>4.7885139999999997E-9</v>
      </c>
      <c r="CR1092" s="197">
        <v>6.1666899999999995E-7</v>
      </c>
      <c r="CS1092" s="198">
        <v>3.0071666E-2</v>
      </c>
      <c r="CT1092" s="198">
        <v>2.1633155999999998</v>
      </c>
      <c r="CU1092" s="198">
        <v>0</v>
      </c>
      <c r="CV1092" s="198">
        <v>0</v>
      </c>
      <c r="CX1092" s="166"/>
      <c r="CY1092" t="s">
        <v>2431</v>
      </c>
    </row>
    <row r="1093" spans="1:103" ht="14.4">
      <c r="A1093" t="s">
        <v>780</v>
      </c>
      <c r="B1093" s="85" t="s">
        <v>749</v>
      </c>
      <c r="C1093" s="113" t="str">
        <f t="shared" si="591"/>
        <v>A.130.11.112</v>
      </c>
      <c r="D1093" s="9" t="s">
        <v>2670</v>
      </c>
      <c r="E1093" s="112" t="s">
        <v>362</v>
      </c>
      <c r="F1093" s="115" t="str">
        <f t="shared" si="592"/>
        <v>PEI (PolyEther Imide)</v>
      </c>
      <c r="G1093" s="143">
        <f t="shared" si="586"/>
        <v>9.7684700000000007</v>
      </c>
      <c r="I1093" s="118">
        <f t="shared" si="587"/>
        <v>2.7584690844799997</v>
      </c>
      <c r="K1093" s="161">
        <f t="shared" si="588"/>
        <v>0.25173581828000002</v>
      </c>
      <c r="L1093" s="161">
        <f t="shared" si="589"/>
        <v>0.92222486619999988</v>
      </c>
      <c r="M1093" s="162">
        <f t="shared" si="590"/>
        <v>0.11923790000000001</v>
      </c>
      <c r="N1093" s="161">
        <v>1.4652704999999999</v>
      </c>
      <c r="O1093" s="132">
        <v>0.118728</v>
      </c>
      <c r="P1093" s="132">
        <v>0.15033631</v>
      </c>
      <c r="Q1093" s="132">
        <v>0.14790204000000001</v>
      </c>
      <c r="R1093" s="164">
        <v>1.31528E-6</v>
      </c>
      <c r="S1093" s="132">
        <v>4.1317201999999997E-2</v>
      </c>
      <c r="T1093" s="132">
        <v>6.2515261000000003E-2</v>
      </c>
      <c r="U1093" s="132">
        <v>1.8605562E-3</v>
      </c>
      <c r="V1093" s="132">
        <v>0</v>
      </c>
      <c r="W1093" s="132">
        <v>0.65129999999999999</v>
      </c>
      <c r="X1093" s="132">
        <v>4.6850999999999997E-2</v>
      </c>
      <c r="Y1093" s="132">
        <v>0</v>
      </c>
      <c r="Z1093" s="132">
        <v>7.2386900000000004E-2</v>
      </c>
      <c r="AA1093" s="132">
        <v>0</v>
      </c>
      <c r="AC1093" s="118">
        <f t="shared" si="568"/>
        <v>1.4652704999999999</v>
      </c>
      <c r="AD1093" s="118">
        <f t="shared" si="569"/>
        <v>0.52266068448000003</v>
      </c>
      <c r="AE1093" s="118">
        <f t="shared" si="570"/>
        <v>0.34331176619999992</v>
      </c>
      <c r="AF1093" s="118">
        <f t="shared" si="571"/>
        <v>0.92222486619999988</v>
      </c>
      <c r="AG1093" s="118">
        <f t="shared" si="572"/>
        <v>4.6850999999999997E-2</v>
      </c>
      <c r="AI1093" s="69">
        <v>225.71299999999999</v>
      </c>
      <c r="AJ1093" s="69">
        <v>219.893</v>
      </c>
      <c r="AK1093" s="69">
        <v>5.82</v>
      </c>
      <c r="AL1093" s="69">
        <v>0</v>
      </c>
      <c r="AM1093" s="69">
        <v>0</v>
      </c>
      <c r="AN1093" s="69">
        <v>0</v>
      </c>
      <c r="AO1093" s="69">
        <v>0</v>
      </c>
      <c r="AQ1093" s="116">
        <v>0.21165574000000001</v>
      </c>
      <c r="AR1093" s="116">
        <v>0.18758463</v>
      </c>
      <c r="AS1093" s="116">
        <v>8.3767041E-3</v>
      </c>
      <c r="AT1093" s="116">
        <v>1.5694397999999998E-2</v>
      </c>
      <c r="AU1093" s="150">
        <f t="shared" si="573"/>
        <v>1.1246081211099999E-5</v>
      </c>
      <c r="AV1093" s="150">
        <f t="shared" si="574"/>
        <v>3.0978935158990001E-8</v>
      </c>
      <c r="AW1093" s="163">
        <f t="shared" si="575"/>
        <v>2.1980949999999999</v>
      </c>
      <c r="AX1093" s="196">
        <v>9.0651402E-6</v>
      </c>
      <c r="AY1093" s="196">
        <v>2.7351716000000001E-8</v>
      </c>
      <c r="AZ1093" s="196">
        <v>7.4728795999999995E-13</v>
      </c>
      <c r="BA1093" s="108">
        <v>0</v>
      </c>
      <c r="BB1093" s="108">
        <v>0</v>
      </c>
      <c r="BC1093" s="196">
        <v>4.7189999999999999E-9</v>
      </c>
      <c r="BD1093" s="196">
        <v>2.1562343000000001E-6</v>
      </c>
      <c r="BE1093" s="196">
        <v>1.07822E-9</v>
      </c>
      <c r="BF1093" s="196">
        <v>2.5116334999999998E-9</v>
      </c>
      <c r="BG1093" s="108">
        <v>0</v>
      </c>
      <c r="BH1093" s="108">
        <v>0</v>
      </c>
      <c r="BI1093" s="196">
        <v>3.5621009000000003E-11</v>
      </c>
      <c r="BJ1093" s="196">
        <v>7.6632813E-13</v>
      </c>
      <c r="BK1093" s="196">
        <v>2.3103390000000001E-13</v>
      </c>
      <c r="BL1093" s="196">
        <v>7.1483550999999996E-9</v>
      </c>
      <c r="BM1093" s="196">
        <v>1.2839355999999999E-8</v>
      </c>
      <c r="BN1093" s="108">
        <v>0</v>
      </c>
      <c r="BO1093" s="108">
        <v>0</v>
      </c>
      <c r="BP1093" s="108">
        <v>2.1980949999999999</v>
      </c>
      <c r="BQ1093" s="108">
        <v>0</v>
      </c>
      <c r="BR1093" s="108">
        <v>0</v>
      </c>
      <c r="BS1093" s="108">
        <v>0</v>
      </c>
      <c r="BU1093" s="69">
        <v>7.084541E-4</v>
      </c>
      <c r="BV1093" s="172">
        <v>1.7315959999999999E-5</v>
      </c>
      <c r="BW1093" s="69">
        <v>2.7237086E-4</v>
      </c>
      <c r="BX1093" s="172">
        <v>2.3179550999999999E-7</v>
      </c>
      <c r="BY1093" s="172">
        <v>1.4264929000000001E-5</v>
      </c>
      <c r="BZ1093" s="69">
        <v>0</v>
      </c>
      <c r="CA1093" s="69">
        <v>0</v>
      </c>
      <c r="CB1093" s="69">
        <v>0</v>
      </c>
      <c r="CC1093" s="172">
        <v>5.8463793999999998E-5</v>
      </c>
      <c r="CD1093" s="172">
        <v>4.1366711999999998E-5</v>
      </c>
      <c r="CE1093" s="69">
        <v>0</v>
      </c>
      <c r="CF1093" s="69">
        <v>0</v>
      </c>
      <c r="CG1093" s="69">
        <v>0</v>
      </c>
      <c r="CH1093" s="172">
        <v>2.9396312000000001E-5</v>
      </c>
      <c r="CI1093" s="69">
        <v>2.7504374000000001E-4</v>
      </c>
      <c r="CJ1093" s="69">
        <v>0</v>
      </c>
      <c r="CK1093" s="69">
        <v>0</v>
      </c>
      <c r="CM1093" s="198">
        <v>0</v>
      </c>
      <c r="CN1093" s="198">
        <v>9.7684700000000007</v>
      </c>
      <c r="CO1093" s="198">
        <v>0.12862893</v>
      </c>
      <c r="CP1093" s="198">
        <v>1.1847328000000001E-2</v>
      </c>
      <c r="CQ1093" s="197">
        <v>1.7308527000000001E-8</v>
      </c>
      <c r="CR1093" s="197">
        <v>1.8940316000000001E-6</v>
      </c>
      <c r="CS1093" s="198">
        <v>7.2403604999999997E-4</v>
      </c>
      <c r="CT1093" s="198">
        <v>0.38346742</v>
      </c>
      <c r="CU1093" s="198">
        <v>0</v>
      </c>
      <c r="CV1093" s="198">
        <v>0</v>
      </c>
      <c r="CX1093" s="166"/>
      <c r="CY1093" t="s">
        <v>2432</v>
      </c>
    </row>
    <row r="1094" spans="1:103" ht="14.4">
      <c r="A1094" t="s">
        <v>1526</v>
      </c>
      <c r="B1094" s="85" t="s">
        <v>749</v>
      </c>
      <c r="C1094" s="113" t="str">
        <f t="shared" si="591"/>
        <v>A.130.11.113</v>
      </c>
      <c r="D1094" s="9" t="s">
        <v>2670</v>
      </c>
      <c r="E1094" s="112" t="s">
        <v>362</v>
      </c>
      <c r="F1094" s="115" t="str">
        <f t="shared" si="592"/>
        <v>Phthalic anhydride</v>
      </c>
      <c r="G1094" s="143">
        <f t="shared" si="586"/>
        <v>3.2708074666666671</v>
      </c>
      <c r="I1094" s="118">
        <f t="shared" si="587"/>
        <v>1.4708132282799999</v>
      </c>
      <c r="K1094" s="161">
        <f t="shared" si="588"/>
        <v>0.176404015</v>
      </c>
      <c r="L1094" s="161">
        <f t="shared" si="589"/>
        <v>0.76222240957999998</v>
      </c>
      <c r="M1094" s="162">
        <f t="shared" si="590"/>
        <v>4.1565683699999995E-2</v>
      </c>
      <c r="N1094" s="161">
        <v>0.49062112000000002</v>
      </c>
      <c r="O1094" s="132">
        <v>0.14030100000000001</v>
      </c>
      <c r="P1094" s="132">
        <v>3.7449560000000001E-4</v>
      </c>
      <c r="Q1094" s="132">
        <v>0.1224104</v>
      </c>
      <c r="R1094" s="132">
        <v>3.9458399999999998E-2</v>
      </c>
      <c r="S1094" s="132">
        <v>8.7008815999999999E-3</v>
      </c>
      <c r="T1094" s="132">
        <v>5.8343333999999998E-3</v>
      </c>
      <c r="U1094" s="132">
        <v>3.0798780000000001E-2</v>
      </c>
      <c r="V1094" s="132">
        <v>1.1593572E-2</v>
      </c>
      <c r="W1094" s="132">
        <v>0.59045999999999998</v>
      </c>
      <c r="X1094" s="132">
        <v>2.2756876999999998E-2</v>
      </c>
      <c r="Y1094" s="132">
        <v>2.8813397999999997E-4</v>
      </c>
      <c r="Z1094" s="132">
        <v>7.2152346999999999E-3</v>
      </c>
      <c r="AA1094" s="132">
        <v>0</v>
      </c>
      <c r="AC1094" s="118">
        <f t="shared" si="568"/>
        <v>0.49062112000000002</v>
      </c>
      <c r="AD1094" s="118">
        <f t="shared" si="569"/>
        <v>0.34787829060000003</v>
      </c>
      <c r="AE1094" s="118">
        <f t="shared" si="570"/>
        <v>0.17868951029999999</v>
      </c>
      <c r="AF1094" s="118">
        <f t="shared" si="571"/>
        <v>0.76222240957999998</v>
      </c>
      <c r="AG1094" s="118">
        <f t="shared" si="572"/>
        <v>3.4350448999999998E-2</v>
      </c>
      <c r="AI1094" s="69">
        <v>83.349384000000001</v>
      </c>
      <c r="AJ1094" s="69">
        <v>79.855954999999994</v>
      </c>
      <c r="AK1094" s="69">
        <v>2.8269413000000001</v>
      </c>
      <c r="AL1094" s="69">
        <v>0</v>
      </c>
      <c r="AM1094" s="69">
        <v>0</v>
      </c>
      <c r="AN1094" s="69">
        <v>0.15532635</v>
      </c>
      <c r="AO1094" s="69">
        <v>0.51116132999999997</v>
      </c>
      <c r="AQ1094" s="116">
        <v>0.11160637</v>
      </c>
      <c r="AR1094" s="116">
        <v>0.10362356</v>
      </c>
      <c r="AS1094" s="116">
        <v>3.4864057E-3</v>
      </c>
      <c r="AT1094" s="116">
        <v>4.4964035999999997E-3</v>
      </c>
      <c r="AU1094" s="150">
        <f t="shared" si="573"/>
        <v>6.2124438464999994E-6</v>
      </c>
      <c r="AV1094" s="150">
        <f t="shared" si="574"/>
        <v>1.2893512243920003E-8</v>
      </c>
      <c r="AW1094" s="163">
        <f t="shared" si="575"/>
        <v>0.62974840104000007</v>
      </c>
      <c r="AX1094" s="196">
        <v>3.0353094000000002E-6</v>
      </c>
      <c r="AY1094" s="196">
        <v>9.1582610000000005E-9</v>
      </c>
      <c r="AZ1094" s="196">
        <v>2.5021676999999998E-13</v>
      </c>
      <c r="BA1094" s="108">
        <v>0</v>
      </c>
      <c r="BB1094" s="108">
        <v>0</v>
      </c>
      <c r="BC1094" s="196">
        <v>3.2802788000000002E-9</v>
      </c>
      <c r="BD1094" s="196">
        <v>3.1669359999999998E-6</v>
      </c>
      <c r="BE1094" s="196">
        <v>7.4806358000000002E-10</v>
      </c>
      <c r="BF1094" s="196">
        <v>2.9680000000000001E-9</v>
      </c>
      <c r="BG1094" s="196">
        <v>1.5381599999999999E-11</v>
      </c>
      <c r="BH1094" s="108">
        <v>0</v>
      </c>
      <c r="BI1094" s="196">
        <v>3.3257270000000001E-12</v>
      </c>
      <c r="BJ1094" s="196">
        <v>1.8567170999999999E-13</v>
      </c>
      <c r="BK1094" s="196">
        <v>4.4448439999999999E-14</v>
      </c>
      <c r="BL1094" s="196">
        <v>1.1400626999999999E-9</v>
      </c>
      <c r="BM1094" s="196">
        <v>5.7781050000000001E-9</v>
      </c>
      <c r="BN1094" s="108">
        <v>0</v>
      </c>
      <c r="BO1094" s="108">
        <v>9.7268104000000004E-4</v>
      </c>
      <c r="BP1094" s="108">
        <v>0.62877572000000004</v>
      </c>
      <c r="BQ1094" s="108">
        <v>0</v>
      </c>
      <c r="BR1094" s="108">
        <v>0</v>
      </c>
      <c r="BS1094" s="108">
        <v>0</v>
      </c>
      <c r="BU1094" s="69">
        <v>3.0490494999999999E-4</v>
      </c>
      <c r="BV1094" s="172">
        <v>2.0462288999999999E-5</v>
      </c>
      <c r="BW1094" s="172">
        <v>9.1198791999999996E-5</v>
      </c>
      <c r="BX1094" s="172">
        <v>3.6674302000000001E-6</v>
      </c>
      <c r="BY1094" s="172">
        <v>5.2173921999999999E-5</v>
      </c>
      <c r="BZ1094" s="69">
        <v>0</v>
      </c>
      <c r="CA1094" s="172">
        <v>4.0022600000000003E-7</v>
      </c>
      <c r="CB1094" s="69">
        <v>0</v>
      </c>
      <c r="CC1094" s="172">
        <v>1.1975836E-5</v>
      </c>
      <c r="CD1094" s="172">
        <v>4.6004060999999997E-6</v>
      </c>
      <c r="CE1094" s="69">
        <v>0</v>
      </c>
      <c r="CF1094" s="69">
        <v>0</v>
      </c>
      <c r="CG1094" s="69">
        <v>0</v>
      </c>
      <c r="CH1094" s="172">
        <v>2.4727684999999999E-5</v>
      </c>
      <c r="CI1094" s="172">
        <v>9.5698360000000002E-5</v>
      </c>
      <c r="CJ1094" s="172">
        <v>1.6322953E-13</v>
      </c>
      <c r="CK1094" s="69">
        <v>0</v>
      </c>
      <c r="CM1094" s="198">
        <v>0</v>
      </c>
      <c r="CN1094" s="198">
        <v>3.2708075000000001</v>
      </c>
      <c r="CO1094" s="198">
        <v>0</v>
      </c>
      <c r="CP1094" s="198">
        <v>1.4E-2</v>
      </c>
      <c r="CQ1094" s="197">
        <v>1.600692E-9</v>
      </c>
      <c r="CR1094" s="197">
        <v>1.8351610000000001E-7</v>
      </c>
      <c r="CS1094" s="198">
        <v>1.8395554E-3</v>
      </c>
      <c r="CT1094" s="198">
        <v>0.15624898000000001</v>
      </c>
      <c r="CU1094" s="197">
        <v>1.021561E-5</v>
      </c>
      <c r="CV1094" s="198">
        <v>0</v>
      </c>
      <c r="CX1094" s="166"/>
      <c r="CY1094" t="s">
        <v>2433</v>
      </c>
    </row>
    <row r="1095" spans="1:103" ht="14.4">
      <c r="A1095" t="s">
        <v>1527</v>
      </c>
      <c r="B1095" s="85" t="s">
        <v>749</v>
      </c>
      <c r="C1095" s="113" t="str">
        <f t="shared" si="591"/>
        <v>A.130.11.114</v>
      </c>
      <c r="D1095" s="9" t="s">
        <v>2670</v>
      </c>
      <c r="E1095" s="112" t="s">
        <v>362</v>
      </c>
      <c r="F1095" s="115" t="str">
        <f t="shared" si="592"/>
        <v>Polyether-polyols</v>
      </c>
      <c r="G1095" s="143">
        <f t="shared" si="586"/>
        <v>2.8750000000000004</v>
      </c>
      <c r="I1095" s="118">
        <f t="shared" si="587"/>
        <v>1.2265920666325925</v>
      </c>
      <c r="K1095" s="161">
        <f t="shared" si="588"/>
        <v>4.2221895999999995E-2</v>
      </c>
      <c r="L1095" s="161">
        <f t="shared" si="589"/>
        <v>0.7531201706325924</v>
      </c>
      <c r="M1095" s="162">
        <f t="shared" si="590"/>
        <v>0</v>
      </c>
      <c r="N1095" s="161">
        <v>0.43125000000000002</v>
      </c>
      <c r="O1095" s="132">
        <v>4.2942126999999997E-2</v>
      </c>
      <c r="P1095" s="132">
        <v>5.8380421000000004E-3</v>
      </c>
      <c r="Q1095" s="132">
        <v>5.7919679999999998E-3</v>
      </c>
      <c r="R1095" s="132">
        <v>1.645704E-3</v>
      </c>
      <c r="S1095" s="132">
        <v>2.4752507999999999E-2</v>
      </c>
      <c r="T1095" s="132">
        <v>1.0031716E-2</v>
      </c>
      <c r="U1095" s="164">
        <v>1.5325923999999999E-9</v>
      </c>
      <c r="V1095" s="132">
        <v>0</v>
      </c>
      <c r="W1095" s="132">
        <v>0.70433999999999997</v>
      </c>
      <c r="X1095" s="132">
        <v>0</v>
      </c>
      <c r="Y1095" s="132">
        <v>0</v>
      </c>
      <c r="Z1095" s="132">
        <v>0</v>
      </c>
      <c r="AA1095" s="132">
        <v>0</v>
      </c>
      <c r="AC1095" s="118">
        <f t="shared" ref="AC1095:AC1158" si="593">N1095</f>
        <v>0.43125000000000002</v>
      </c>
      <c r="AD1095" s="118">
        <f t="shared" ref="AD1095:AD1158" si="594">O1095+P1095+Q1095+R1095+S1095+T1095+U1095</f>
        <v>9.1002066632592402E-2</v>
      </c>
      <c r="AE1095" s="118">
        <f t="shared" ref="AE1095:AE1158" si="595">O1095+P1095+U1095+Z1095</f>
        <v>4.87801706325924E-2</v>
      </c>
      <c r="AF1095" s="118">
        <f t="shared" ref="AF1095:AF1158" si="596">Y1095+O1095+P1095+U1095+W1095</f>
        <v>0.7531201706325924</v>
      </c>
      <c r="AG1095" s="118">
        <f t="shared" ref="AG1095:AG1158" si="597">V1095+X1095+AA1095</f>
        <v>0</v>
      </c>
      <c r="AI1095" s="69">
        <v>98.040800000000004</v>
      </c>
      <c r="AJ1095" s="69">
        <v>87.916399999999996</v>
      </c>
      <c r="AK1095" s="69">
        <v>0</v>
      </c>
      <c r="AL1095" s="69">
        <v>0</v>
      </c>
      <c r="AM1095" s="69">
        <v>10.1244</v>
      </c>
      <c r="AN1095" s="69">
        <v>0</v>
      </c>
      <c r="AO1095" s="69">
        <v>0</v>
      </c>
      <c r="AQ1095" s="116">
        <v>6.6310208999999995E-2</v>
      </c>
      <c r="AR1095" s="116">
        <v>5.7597588999999998E-2</v>
      </c>
      <c r="AS1095" s="116">
        <v>2.4353885999999999E-3</v>
      </c>
      <c r="AT1095" s="116">
        <v>6.2772310000000003E-3</v>
      </c>
      <c r="AU1095" s="150">
        <f t="shared" ref="AU1095:AU1158" si="598">AX1095+BA1095+BB1095+BC1095+BD1095+BL1095+BM1095+BQ1095</f>
        <v>3.453092884E-6</v>
      </c>
      <c r="AV1095" s="150">
        <f t="shared" ref="AV1095:AV1158" si="599">AY1095+AZ1095+BE1095+BF1095+BG1095+BH1095+BI1095+BJ1095+BK1095+BN1095+BR1095+BS1095</f>
        <v>9.0066145255000001E-9</v>
      </c>
      <c r="AW1095" s="163">
        <f t="shared" ref="AW1095:AW1158" si="600">BO1095+BP1095</f>
        <v>0.87916399999999995</v>
      </c>
      <c r="AX1095" s="196">
        <v>2.6680000000000001E-6</v>
      </c>
      <c r="AY1095" s="196">
        <v>8.0499999999999993E-9</v>
      </c>
      <c r="AZ1095" s="196">
        <v>2.1993749999999999E-13</v>
      </c>
      <c r="BA1095" s="108">
        <v>0</v>
      </c>
      <c r="BB1095" s="108">
        <v>0</v>
      </c>
      <c r="BC1095" s="196">
        <v>1.848E-10</v>
      </c>
      <c r="BD1095" s="196">
        <v>7.7986999999999995E-7</v>
      </c>
      <c r="BE1095" s="196">
        <v>4.2223999999999999E-11</v>
      </c>
      <c r="BF1095" s="196">
        <v>9.0841999999999995E-10</v>
      </c>
      <c r="BG1095" s="108">
        <v>0</v>
      </c>
      <c r="BH1095" s="108">
        <v>0</v>
      </c>
      <c r="BI1095" s="196">
        <v>5.7205947999999999E-12</v>
      </c>
      <c r="BJ1095" s="196">
        <v>2.1423999999999999E-15</v>
      </c>
      <c r="BK1095" s="196">
        <v>2.78508E-14</v>
      </c>
      <c r="BL1095" s="196">
        <v>2.981484E-9</v>
      </c>
      <c r="BM1095" s="196">
        <v>2.0566000000000001E-9</v>
      </c>
      <c r="BN1095" s="108">
        <v>0</v>
      </c>
      <c r="BO1095" s="108">
        <v>0</v>
      </c>
      <c r="BP1095" s="108">
        <v>0.87916399999999995</v>
      </c>
      <c r="BQ1095" s="108">
        <v>0</v>
      </c>
      <c r="BR1095" s="108">
        <v>0</v>
      </c>
      <c r="BS1095" s="108">
        <v>0</v>
      </c>
      <c r="BU1095" s="69">
        <v>2.4108203000000001E-4</v>
      </c>
      <c r="BV1095" s="172">
        <v>6.262922E-6</v>
      </c>
      <c r="BW1095" s="172">
        <v>8.0162629000000003E-5</v>
      </c>
      <c r="BX1095" s="172">
        <v>2.9246979000000002E-9</v>
      </c>
      <c r="BY1095" s="172">
        <v>6.6449450000000003E-6</v>
      </c>
      <c r="BZ1095" s="69">
        <v>0</v>
      </c>
      <c r="CA1095" s="69">
        <v>0</v>
      </c>
      <c r="CB1095" s="69">
        <v>0</v>
      </c>
      <c r="CC1095" s="172">
        <v>3.3700605000000001E-5</v>
      </c>
      <c r="CD1095" s="172">
        <v>6.6380445999999998E-6</v>
      </c>
      <c r="CE1095" s="69">
        <v>0</v>
      </c>
      <c r="CF1095" s="69">
        <v>0</v>
      </c>
      <c r="CG1095" s="69">
        <v>0</v>
      </c>
      <c r="CH1095" s="172">
        <v>1.5137122E-6</v>
      </c>
      <c r="CI1095" s="69">
        <v>1.0615623999999999E-4</v>
      </c>
      <c r="CJ1095" s="69">
        <v>0</v>
      </c>
      <c r="CK1095" s="69">
        <v>0</v>
      </c>
      <c r="CM1095" s="198">
        <v>0</v>
      </c>
      <c r="CN1095" s="198">
        <v>2.875</v>
      </c>
      <c r="CO1095" s="198">
        <v>5.0372168E-3</v>
      </c>
      <c r="CP1095" s="198">
        <v>4.2849999999999997E-3</v>
      </c>
      <c r="CQ1095" s="197">
        <v>2.8001800000000001E-9</v>
      </c>
      <c r="CR1095" s="197">
        <v>3.0394000000000001E-7</v>
      </c>
      <c r="CS1095" s="198">
        <v>2.6186105999999998E-4</v>
      </c>
      <c r="CT1095" s="198">
        <v>5.1469999999999997E-3</v>
      </c>
      <c r="CU1095" s="198">
        <v>0</v>
      </c>
      <c r="CV1095" s="198">
        <v>0</v>
      </c>
      <c r="CX1095" s="166"/>
      <c r="CY1095" t="s">
        <v>2434</v>
      </c>
    </row>
    <row r="1096" spans="1:103" ht="14.4">
      <c r="A1096" t="s">
        <v>781</v>
      </c>
      <c r="B1096" s="85" t="s">
        <v>749</v>
      </c>
      <c r="C1096" s="113" t="str">
        <f t="shared" si="591"/>
        <v>A.130.11.115</v>
      </c>
      <c r="D1096" s="9" t="s">
        <v>2670</v>
      </c>
      <c r="E1096" s="112" t="s">
        <v>362</v>
      </c>
      <c r="F1096" s="115" t="str">
        <f t="shared" si="592"/>
        <v>PPS (polyphenylene sulfide)</v>
      </c>
      <c r="G1096" s="143">
        <f t="shared" si="586"/>
        <v>7.1663940000000004</v>
      </c>
      <c r="I1096" s="118">
        <f t="shared" si="587"/>
        <v>4.8181950640000002</v>
      </c>
      <c r="K1096" s="161">
        <f t="shared" si="588"/>
        <v>0.60559709499999992</v>
      </c>
      <c r="L1096" s="161">
        <f t="shared" si="589"/>
        <v>3.0545698000000003</v>
      </c>
      <c r="M1096" s="162">
        <f t="shared" si="590"/>
        <v>8.3069068999999995E-2</v>
      </c>
      <c r="N1096" s="161">
        <v>1.0749591000000001</v>
      </c>
      <c r="O1096" s="132">
        <v>0.18933944</v>
      </c>
      <c r="P1096" s="132">
        <v>0.14067466000000001</v>
      </c>
      <c r="Q1096" s="132">
        <v>0.22904116999999999</v>
      </c>
      <c r="R1096" s="132">
        <v>0.11567787</v>
      </c>
      <c r="S1096" s="132">
        <v>0.21390476999999999</v>
      </c>
      <c r="T1096" s="132">
        <v>4.6973284999999997E-2</v>
      </c>
      <c r="U1096" s="132">
        <v>2.1177157000000002</v>
      </c>
      <c r="V1096" s="132">
        <v>0</v>
      </c>
      <c r="W1096" s="132">
        <v>0.60684000000000005</v>
      </c>
      <c r="X1096" s="132">
        <v>8.3069068999999995E-2</v>
      </c>
      <c r="Y1096" s="132">
        <v>0</v>
      </c>
      <c r="Z1096" s="132">
        <v>0</v>
      </c>
      <c r="AA1096" s="132">
        <v>0</v>
      </c>
      <c r="AC1096" s="118">
        <f t="shared" si="593"/>
        <v>1.0749591000000001</v>
      </c>
      <c r="AD1096" s="118">
        <f t="shared" si="594"/>
        <v>3.0533268950000001</v>
      </c>
      <c r="AE1096" s="118">
        <f t="shared" si="595"/>
        <v>2.4477298000000003</v>
      </c>
      <c r="AF1096" s="118">
        <f t="shared" si="596"/>
        <v>3.0545698000000003</v>
      </c>
      <c r="AG1096" s="118">
        <f t="shared" si="597"/>
        <v>8.3069068999999995E-2</v>
      </c>
      <c r="AI1096" s="69">
        <v>172.46161000000001</v>
      </c>
      <c r="AJ1096" s="69">
        <v>157.73743999999999</v>
      </c>
      <c r="AK1096" s="69">
        <v>10.319139</v>
      </c>
      <c r="AL1096" s="69">
        <v>0</v>
      </c>
      <c r="AM1096" s="69">
        <v>0</v>
      </c>
      <c r="AN1096" s="69">
        <v>0.80391363000000005</v>
      </c>
      <c r="AO1096" s="69">
        <v>3.6011155000000001</v>
      </c>
      <c r="AQ1096" s="116">
        <v>0.25123212</v>
      </c>
      <c r="AR1096" s="116">
        <v>0.23362906</v>
      </c>
      <c r="AS1096" s="116">
        <v>8.7351519999999995E-3</v>
      </c>
      <c r="AT1096" s="116">
        <v>8.8679134999999996E-3</v>
      </c>
      <c r="AU1096" s="150">
        <f t="shared" si="598"/>
        <v>1.40065382006E-5</v>
      </c>
      <c r="AV1096" s="150">
        <f t="shared" si="599"/>
        <v>3.2304555776140006E-8</v>
      </c>
      <c r="AW1096" s="163">
        <f t="shared" si="600"/>
        <v>1.2420047000000001</v>
      </c>
      <c r="AX1096" s="196">
        <v>6.6504137E-6</v>
      </c>
      <c r="AY1096" s="196">
        <v>2.0065903000000001E-8</v>
      </c>
      <c r="AZ1096" s="196">
        <v>5.4822914000000001E-13</v>
      </c>
      <c r="BA1096" s="108">
        <v>0</v>
      </c>
      <c r="BB1096" s="108">
        <v>0</v>
      </c>
      <c r="BC1096" s="196">
        <v>6.1377046000000002E-9</v>
      </c>
      <c r="BD1096" s="196">
        <v>5.2530830999999998E-6</v>
      </c>
      <c r="BE1096" s="196">
        <v>1.399696E-9</v>
      </c>
      <c r="BF1096" s="196">
        <v>4.0053845000000003E-9</v>
      </c>
      <c r="BG1096" s="196">
        <v>5.7779086000000003E-9</v>
      </c>
      <c r="BH1096" s="108">
        <v>0</v>
      </c>
      <c r="BI1096" s="196">
        <v>2.5600357E-11</v>
      </c>
      <c r="BJ1096" s="196">
        <v>8.6688947000000001E-10</v>
      </c>
      <c r="BK1096" s="196">
        <v>1.6262561999999999E-10</v>
      </c>
      <c r="BL1096" s="196">
        <v>2.0606055999999998E-6</v>
      </c>
      <c r="BM1096" s="196">
        <v>3.6298096000000003E-8</v>
      </c>
      <c r="BN1096" s="108">
        <v>0</v>
      </c>
      <c r="BO1096" s="108">
        <v>0</v>
      </c>
      <c r="BP1096" s="108">
        <v>1.2420047000000001</v>
      </c>
      <c r="BQ1096" s="108">
        <v>0</v>
      </c>
      <c r="BR1096" s="108">
        <v>0</v>
      </c>
      <c r="BS1096" s="108">
        <v>0</v>
      </c>
      <c r="BU1096" s="69">
        <v>1.3135384999999999E-3</v>
      </c>
      <c r="BV1096" s="172">
        <v>2.7614330999999999E-5</v>
      </c>
      <c r="BW1096" s="69">
        <v>1.9981808E-4</v>
      </c>
      <c r="BX1096" s="69">
        <v>2.4818273000000001E-4</v>
      </c>
      <c r="BY1096" s="69">
        <v>1.2628784E-4</v>
      </c>
      <c r="BZ1096" s="69">
        <v>0</v>
      </c>
      <c r="CA1096" s="69">
        <v>1.5033997000000001E-4</v>
      </c>
      <c r="CB1096" s="69">
        <v>0</v>
      </c>
      <c r="CC1096" s="69">
        <v>2.8921429999999998E-4</v>
      </c>
      <c r="CD1096" s="172">
        <v>3.1415134999999999E-5</v>
      </c>
      <c r="CE1096" s="69">
        <v>0</v>
      </c>
      <c r="CF1096" s="69">
        <v>0</v>
      </c>
      <c r="CG1096" s="69">
        <v>0</v>
      </c>
      <c r="CH1096" s="172">
        <v>4.5574997000000002E-5</v>
      </c>
      <c r="CI1096" s="69">
        <v>1.9509114E-4</v>
      </c>
      <c r="CJ1096" s="69">
        <v>0</v>
      </c>
      <c r="CK1096" s="69">
        <v>0</v>
      </c>
      <c r="CM1096" s="198">
        <v>0</v>
      </c>
      <c r="CN1096" s="198">
        <v>7.1663940999999998</v>
      </c>
      <c r="CO1096" s="198">
        <v>0</v>
      </c>
      <c r="CP1096" s="198">
        <v>1.8893323E-2</v>
      </c>
      <c r="CQ1096" s="197">
        <v>1.049598E-6</v>
      </c>
      <c r="CR1096" s="197">
        <v>1.4190683000000001E-6</v>
      </c>
      <c r="CS1096" s="198">
        <v>4.0393267999999996E-3</v>
      </c>
      <c r="CT1096" s="198">
        <v>403.66435999999999</v>
      </c>
      <c r="CU1096" s="198">
        <v>3.8373679999999999E-3</v>
      </c>
      <c r="CV1096" s="198">
        <v>0</v>
      </c>
      <c r="CX1096" s="166"/>
      <c r="CY1096" t="s">
        <v>2435</v>
      </c>
    </row>
    <row r="1097" spans="1:103" ht="14.4">
      <c r="A1097" t="s">
        <v>1159</v>
      </c>
      <c r="B1097" s="85" t="s">
        <v>749</v>
      </c>
      <c r="C1097" s="113" t="str">
        <f t="shared" si="591"/>
        <v>A.130.11.116</v>
      </c>
      <c r="D1097" s="9" t="s">
        <v>2670</v>
      </c>
      <c r="E1097" s="112" t="s">
        <v>362</v>
      </c>
      <c r="F1097" s="115" t="str">
        <f t="shared" si="592"/>
        <v>PVB (Polyvinyl butyral)</v>
      </c>
      <c r="G1097" s="143">
        <f t="shared" si="586"/>
        <v>2.4608704666666665</v>
      </c>
      <c r="I1097" s="118">
        <f t="shared" si="587"/>
        <v>1.08045953249603</v>
      </c>
      <c r="K1097" s="161">
        <f t="shared" si="588"/>
        <v>6.8851181078999998E-2</v>
      </c>
      <c r="L1097" s="161">
        <f t="shared" si="589"/>
        <v>0.62502677351702995</v>
      </c>
      <c r="M1097" s="162">
        <f t="shared" si="590"/>
        <v>1.7451007900000003E-2</v>
      </c>
      <c r="N1097" s="161">
        <v>0.36913056999999999</v>
      </c>
      <c r="O1097" s="132">
        <v>7.2890764999999996E-2</v>
      </c>
      <c r="P1097" s="132">
        <v>6.3314016000000001E-2</v>
      </c>
      <c r="Q1097" s="132">
        <v>6.7086275000000001E-2</v>
      </c>
      <c r="R1097" s="132">
        <v>1.0155641999999999E-3</v>
      </c>
      <c r="S1097" s="164">
        <v>8.9187908999999998E-5</v>
      </c>
      <c r="T1097" s="132">
        <v>6.6015397000000005E-4</v>
      </c>
      <c r="U1097" s="132">
        <v>5.4676791999999997E-3</v>
      </c>
      <c r="V1097" s="132">
        <v>1.4713542999999999E-3</v>
      </c>
      <c r="W1097" s="132">
        <v>0.48335414999999998</v>
      </c>
      <c r="X1097" s="132">
        <v>2.5121337E-3</v>
      </c>
      <c r="Y1097" s="164">
        <v>1.6331703000000001E-7</v>
      </c>
      <c r="Z1097" s="132">
        <v>4.7057304000000001E-3</v>
      </c>
      <c r="AA1097" s="132">
        <v>8.7617895000000005E-3</v>
      </c>
      <c r="AC1097" s="118">
        <f t="shared" si="593"/>
        <v>0.36913056999999999</v>
      </c>
      <c r="AD1097" s="118">
        <f t="shared" si="594"/>
        <v>0.210523641279</v>
      </c>
      <c r="AE1097" s="118">
        <f t="shared" si="595"/>
        <v>0.14637819059999999</v>
      </c>
      <c r="AF1097" s="118">
        <f t="shared" si="596"/>
        <v>0.62502677351702995</v>
      </c>
      <c r="AG1097" s="118">
        <f t="shared" si="597"/>
        <v>1.2745277500000001E-2</v>
      </c>
      <c r="AI1097" s="69">
        <v>93.610484999999997</v>
      </c>
      <c r="AJ1097" s="69">
        <v>93.102468000000002</v>
      </c>
      <c r="AK1097" s="69">
        <v>0.31190669999999998</v>
      </c>
      <c r="AL1097" s="69">
        <v>0</v>
      </c>
      <c r="AM1097" s="69">
        <v>2.2704163E-3</v>
      </c>
      <c r="AN1097" s="69">
        <v>0.18285485000000001</v>
      </c>
      <c r="AO1097" s="69">
        <v>1.0984463E-2</v>
      </c>
      <c r="AQ1097" s="116">
        <v>7.4216187000000003E-2</v>
      </c>
      <c r="AR1097" s="116">
        <v>6.5481790999999998E-2</v>
      </c>
      <c r="AS1097" s="116">
        <v>2.6571299000000001E-3</v>
      </c>
      <c r="AT1097" s="116">
        <v>6.0772661E-3</v>
      </c>
      <c r="AU1097" s="150">
        <f t="shared" si="598"/>
        <v>3.9257668175049536E-6</v>
      </c>
      <c r="AV1097" s="150">
        <f t="shared" si="599"/>
        <v>9.8266638894436811E-9</v>
      </c>
      <c r="AW1097" s="163">
        <f t="shared" si="600"/>
        <v>0.85115771720299993</v>
      </c>
      <c r="AX1097" s="196">
        <v>2.3032598999999998E-6</v>
      </c>
      <c r="AY1097" s="196">
        <v>6.9502545000000003E-9</v>
      </c>
      <c r="AZ1097" s="196">
        <v>1.8985864E-13</v>
      </c>
      <c r="BA1097" s="196">
        <v>3.8589613000000003E-18</v>
      </c>
      <c r="BB1097" s="196">
        <v>1.0946067999999999E-18</v>
      </c>
      <c r="BC1097" s="196">
        <v>6.8907216000000001E-9</v>
      </c>
      <c r="BD1097" s="196">
        <v>1.6079281999999999E-6</v>
      </c>
      <c r="BE1097" s="196">
        <v>1.0347361999999999E-9</v>
      </c>
      <c r="BF1097" s="196">
        <v>1.8309232999999999E-9</v>
      </c>
      <c r="BG1097" s="196">
        <v>8.9563202999999993E-12</v>
      </c>
      <c r="BH1097" s="196">
        <v>1.3551515999999999E-19</v>
      </c>
      <c r="BI1097" s="196">
        <v>3.6873548999999999E-13</v>
      </c>
      <c r="BJ1097" s="196">
        <v>3.9836894000000001E-14</v>
      </c>
      <c r="BK1097" s="196">
        <v>5.8245020999999998E-14</v>
      </c>
      <c r="BL1097" s="196">
        <v>6.5122056E-9</v>
      </c>
      <c r="BM1097" s="196">
        <v>9.888429300000001E-10</v>
      </c>
      <c r="BN1097" s="196">
        <v>1.0687716999999999E-23</v>
      </c>
      <c r="BO1097" s="196">
        <v>8.0317202999999999E-5</v>
      </c>
      <c r="BP1097" s="108">
        <v>0.85107739999999998</v>
      </c>
      <c r="BQ1097" s="196">
        <v>1.8694737E-10</v>
      </c>
      <c r="BR1097" s="196">
        <v>1.1368421E-12</v>
      </c>
      <c r="BS1097" s="196">
        <v>5.0863157999999998E-17</v>
      </c>
      <c r="BU1097" s="69">
        <v>2.3084786000000001E-4</v>
      </c>
      <c r="BV1097" s="172">
        <v>1.4670569999999999E-5</v>
      </c>
      <c r="BW1097" s="172">
        <v>6.8615598000000002E-5</v>
      </c>
      <c r="BX1097" s="172">
        <v>6.5251460999999995E-7</v>
      </c>
      <c r="BY1097" s="172">
        <v>9.9932827E-6</v>
      </c>
      <c r="BZ1097" s="172">
        <v>4.0263918E-6</v>
      </c>
      <c r="CA1097" s="172">
        <v>2.3304155000000001E-7</v>
      </c>
      <c r="CB1097" s="172">
        <v>6.1111963999999997E-6</v>
      </c>
      <c r="CC1097" s="172">
        <v>1.5368685E-7</v>
      </c>
      <c r="CD1097" s="172">
        <v>6.1470366999999999E-7</v>
      </c>
      <c r="CE1097" s="172">
        <v>3.1038342999999998E-15</v>
      </c>
      <c r="CF1097" s="172">
        <v>2.3634522999999999E-20</v>
      </c>
      <c r="CG1097" s="172">
        <v>2.0293114999999999E-16</v>
      </c>
      <c r="CH1097" s="172">
        <v>1.3409920999999999E-5</v>
      </c>
      <c r="CI1097" s="69">
        <v>1.1177468E-4</v>
      </c>
      <c r="CJ1097" s="172">
        <v>5.6543389999999996E-7</v>
      </c>
      <c r="CK1097" s="172">
        <v>2.6837656999999998E-8</v>
      </c>
      <c r="CM1097" s="197">
        <v>2.3937467999999998E-16</v>
      </c>
      <c r="CN1097" s="198">
        <v>2.4445195000000002</v>
      </c>
      <c r="CO1097" s="198">
        <v>0.16961259000000001</v>
      </c>
      <c r="CP1097" s="198">
        <v>1.0974431999999999E-2</v>
      </c>
      <c r="CQ1097" s="197">
        <v>6.2969731000000002E-10</v>
      </c>
      <c r="CR1097" s="197">
        <v>1.9628928E-8</v>
      </c>
      <c r="CS1097" s="198">
        <v>4.4494107000000001E-4</v>
      </c>
      <c r="CT1097" s="198">
        <v>2.8317199000000001E-2</v>
      </c>
      <c r="CU1097" s="197">
        <v>5.9482935E-6</v>
      </c>
      <c r="CV1097" s="198">
        <v>1.4159763000000001E-3</v>
      </c>
      <c r="CX1097" s="166"/>
      <c r="CY1097" t="s">
        <v>2436</v>
      </c>
    </row>
    <row r="1098" spans="1:103" ht="14.4">
      <c r="A1098" t="s">
        <v>782</v>
      </c>
      <c r="B1098" s="85" t="s">
        <v>749</v>
      </c>
      <c r="C1098" s="113" t="str">
        <f t="shared" si="591"/>
        <v>A.130.11.117</v>
      </c>
      <c r="D1098" s="9" t="s">
        <v>2670</v>
      </c>
      <c r="E1098" s="112" t="s">
        <v>362</v>
      </c>
      <c r="F1098" s="115" t="str">
        <f t="shared" si="592"/>
        <v>TDI (toluene diisocyanate)</v>
      </c>
      <c r="G1098" s="143">
        <f t="shared" si="586"/>
        <v>3.14</v>
      </c>
      <c r="I1098" s="118">
        <f t="shared" si="587"/>
        <v>1.2008412060000002</v>
      </c>
      <c r="K1098" s="161">
        <f t="shared" si="588"/>
        <v>5.1502542999999998E-2</v>
      </c>
      <c r="L1098" s="161">
        <f t="shared" si="589"/>
        <v>0.67833866300000012</v>
      </c>
      <c r="M1098" s="162">
        <f t="shared" si="590"/>
        <v>0</v>
      </c>
      <c r="N1098" s="161">
        <v>0.47099999999999997</v>
      </c>
      <c r="O1098" s="132">
        <v>3.3371594999999997E-2</v>
      </c>
      <c r="P1098" s="132">
        <v>4.0355130000000001E-3</v>
      </c>
      <c r="Q1098" s="132">
        <v>9.2050919999999998E-3</v>
      </c>
      <c r="R1098" s="132">
        <v>1.0057079999999999E-3</v>
      </c>
      <c r="S1098" s="132">
        <v>2.5877621999999999E-2</v>
      </c>
      <c r="T1098" s="132">
        <v>1.5414120999999999E-2</v>
      </c>
      <c r="U1098" s="132">
        <v>9.1811555000000003E-2</v>
      </c>
      <c r="V1098" s="132">
        <v>0</v>
      </c>
      <c r="W1098" s="132">
        <v>0.54912000000000005</v>
      </c>
      <c r="X1098" s="132">
        <v>0</v>
      </c>
      <c r="Y1098" s="132">
        <v>0</v>
      </c>
      <c r="Z1098" s="132">
        <v>0</v>
      </c>
      <c r="AA1098" s="132">
        <v>0</v>
      </c>
      <c r="AC1098" s="118">
        <f t="shared" si="593"/>
        <v>0.47099999999999997</v>
      </c>
      <c r="AD1098" s="118">
        <f t="shared" si="594"/>
        <v>0.180721206</v>
      </c>
      <c r="AE1098" s="118">
        <f t="shared" si="595"/>
        <v>0.12921866300000001</v>
      </c>
      <c r="AF1098" s="118">
        <f t="shared" si="596"/>
        <v>0.67833866300000012</v>
      </c>
      <c r="AG1098" s="118">
        <f t="shared" si="597"/>
        <v>0</v>
      </c>
      <c r="AI1098" s="69">
        <v>86.665800000000004</v>
      </c>
      <c r="AJ1098" s="69">
        <v>84.058000000000007</v>
      </c>
      <c r="AK1098" s="69">
        <v>0</v>
      </c>
      <c r="AL1098" s="69">
        <v>0</v>
      </c>
      <c r="AM1098" s="69">
        <v>2.6078000000000001</v>
      </c>
      <c r="AN1098" s="69">
        <v>0</v>
      </c>
      <c r="AO1098" s="69">
        <v>0</v>
      </c>
      <c r="AQ1098" s="116">
        <v>6.7645761999999998E-2</v>
      </c>
      <c r="AR1098" s="116">
        <v>5.9055001000000003E-2</v>
      </c>
      <c r="AS1098" s="116">
        <v>2.5890198E-3</v>
      </c>
      <c r="AT1098" s="116">
        <v>6.0017411999999997E-3</v>
      </c>
      <c r="AU1098" s="150">
        <f t="shared" si="598"/>
        <v>3.5404677032999997E-6</v>
      </c>
      <c r="AV1098" s="150">
        <f t="shared" si="599"/>
        <v>9.5747773604700013E-9</v>
      </c>
      <c r="AW1098" s="163">
        <f t="shared" si="600"/>
        <v>0.84057999999999999</v>
      </c>
      <c r="AX1098" s="196">
        <v>2.9139199999999999E-6</v>
      </c>
      <c r="AY1098" s="196">
        <v>8.7920000000000002E-9</v>
      </c>
      <c r="AZ1098" s="196">
        <v>2.4020999999999999E-13</v>
      </c>
      <c r="BA1098" s="108">
        <v>0</v>
      </c>
      <c r="BB1098" s="108">
        <v>0</v>
      </c>
      <c r="BC1098" s="196">
        <v>2.9369999999999998E-10</v>
      </c>
      <c r="BD1098" s="196">
        <v>6.0605999999999996E-7</v>
      </c>
      <c r="BE1098" s="196">
        <v>6.7106000000000006E-11</v>
      </c>
      <c r="BF1098" s="196">
        <v>7.0596000000000001E-10</v>
      </c>
      <c r="BG1098" s="108">
        <v>0</v>
      </c>
      <c r="BH1098" s="108">
        <v>0</v>
      </c>
      <c r="BI1098" s="196">
        <v>8.7870682000000002E-12</v>
      </c>
      <c r="BJ1098" s="196">
        <v>5.5343490999999998E-13</v>
      </c>
      <c r="BK1098" s="196">
        <v>1.3064736E-13</v>
      </c>
      <c r="BL1098" s="196">
        <v>3.3749583E-9</v>
      </c>
      <c r="BM1098" s="196">
        <v>1.6819045000000001E-8</v>
      </c>
      <c r="BN1098" s="108">
        <v>0</v>
      </c>
      <c r="BO1098" s="108">
        <v>0</v>
      </c>
      <c r="BP1098" s="108">
        <v>0.84057999999999999</v>
      </c>
      <c r="BQ1098" s="108">
        <v>0</v>
      </c>
      <c r="BR1098" s="108">
        <v>0</v>
      </c>
      <c r="BS1098" s="108">
        <v>0</v>
      </c>
      <c r="BU1098" s="69">
        <v>2.6059340999999998E-4</v>
      </c>
      <c r="BV1098" s="172">
        <v>4.8671015000000003E-6</v>
      </c>
      <c r="BW1098" s="172">
        <v>8.7551532000000004E-5</v>
      </c>
      <c r="BX1098" s="172">
        <v>1.0758537999999999E-5</v>
      </c>
      <c r="BY1098" s="172">
        <v>4.9172861000000003E-6</v>
      </c>
      <c r="BZ1098" s="69">
        <v>0</v>
      </c>
      <c r="CA1098" s="69">
        <v>0</v>
      </c>
      <c r="CB1098" s="69">
        <v>0</v>
      </c>
      <c r="CC1098" s="172">
        <v>3.5571935E-5</v>
      </c>
      <c r="CD1098" s="172">
        <v>1.3354129000000001E-5</v>
      </c>
      <c r="CE1098" s="69">
        <v>0</v>
      </c>
      <c r="CF1098" s="69">
        <v>0</v>
      </c>
      <c r="CG1098" s="69">
        <v>0</v>
      </c>
      <c r="CH1098" s="172">
        <v>2.0755423E-6</v>
      </c>
      <c r="CI1098" s="69">
        <v>1.0149735E-4</v>
      </c>
      <c r="CJ1098" s="69">
        <v>0</v>
      </c>
      <c r="CK1098" s="69">
        <v>0</v>
      </c>
      <c r="CM1098" s="198">
        <v>0</v>
      </c>
      <c r="CN1098" s="198">
        <v>3.14</v>
      </c>
      <c r="CO1098" s="198">
        <v>8.0055766999999993E-3</v>
      </c>
      <c r="CP1098" s="198">
        <v>3.3300000000000001E-3</v>
      </c>
      <c r="CQ1098" s="197">
        <v>4.2643569999999998E-9</v>
      </c>
      <c r="CR1098" s="197">
        <v>4.8712719999999995E-7</v>
      </c>
      <c r="CS1098" s="198">
        <v>2.0349996000000001E-4</v>
      </c>
      <c r="CT1098" s="198">
        <v>0.46490276000000003</v>
      </c>
      <c r="CU1098" s="198">
        <v>0</v>
      </c>
      <c r="CV1098" s="198">
        <v>0</v>
      </c>
      <c r="CX1098" s="166"/>
      <c r="CY1098" t="s">
        <v>2437</v>
      </c>
    </row>
    <row r="1099" spans="1:103" ht="14.4">
      <c r="A1099" t="s">
        <v>1768</v>
      </c>
      <c r="B1099" s="85" t="s">
        <v>749</v>
      </c>
      <c r="C1099" s="113" t="str">
        <f t="shared" si="591"/>
        <v>A.130.11.118</v>
      </c>
      <c r="D1099" s="9" t="s">
        <v>2670</v>
      </c>
      <c r="E1099" s="112" t="s">
        <v>362</v>
      </c>
      <c r="F1099" s="115" t="str">
        <f t="shared" si="592"/>
        <v>PE for bottles with deposit in EU (RR=80%  RIR=25%)</v>
      </c>
      <c r="G1099" s="143">
        <f t="shared" si="586"/>
        <v>1.6897990666666667</v>
      </c>
      <c r="I1099" s="118">
        <f t="shared" si="587"/>
        <v>0.95190706869112462</v>
      </c>
      <c r="K1099" s="161">
        <f t="shared" si="588"/>
        <v>6.204700849E-2</v>
      </c>
      <c r="L1099" s="161">
        <f t="shared" si="589"/>
        <v>0.62221629829412461</v>
      </c>
      <c r="M1099" s="162">
        <f t="shared" si="590"/>
        <v>1.4173901907E-2</v>
      </c>
      <c r="N1099" s="161">
        <v>0.25346985999999999</v>
      </c>
      <c r="O1099" s="132">
        <v>2.7731341E-2</v>
      </c>
      <c r="P1099" s="132">
        <v>3.0474731999999998E-3</v>
      </c>
      <c r="Q1099" s="132">
        <v>5.5820447000000002E-2</v>
      </c>
      <c r="R1099" s="132">
        <v>4.9854202999999996E-3</v>
      </c>
      <c r="S1099" s="132">
        <v>2.0689809E-4</v>
      </c>
      <c r="T1099" s="132">
        <v>1.0342431E-3</v>
      </c>
      <c r="U1099" s="132">
        <v>6.4374803999999999E-3</v>
      </c>
      <c r="V1099" s="164">
        <v>2.3411407E-5</v>
      </c>
      <c r="W1099" s="132">
        <v>0.58499999999999996</v>
      </c>
      <c r="X1099" s="132">
        <v>1.3788374999999999E-3</v>
      </c>
      <c r="Y1099" s="164">
        <v>3.6941246999999999E-9</v>
      </c>
      <c r="Z1099" s="132">
        <v>1.2771653000000001E-2</v>
      </c>
      <c r="AA1099" s="132">
        <v>0</v>
      </c>
      <c r="AC1099" s="118">
        <f t="shared" si="593"/>
        <v>0.25346985999999999</v>
      </c>
      <c r="AD1099" s="118">
        <f t="shared" si="594"/>
        <v>9.9263303090000005E-2</v>
      </c>
      <c r="AE1099" s="118">
        <f t="shared" si="595"/>
        <v>4.9987947599999999E-2</v>
      </c>
      <c r="AF1099" s="118">
        <f t="shared" si="596"/>
        <v>0.62221629829412461</v>
      </c>
      <c r="AG1099" s="118">
        <f t="shared" si="597"/>
        <v>1.4022489069999999E-3</v>
      </c>
      <c r="AI1099" s="69">
        <v>67.825299000000001</v>
      </c>
      <c r="AJ1099" s="69">
        <v>66.368637000000007</v>
      </c>
      <c r="AK1099" s="69">
        <v>0.17131009999999999</v>
      </c>
      <c r="AL1099" s="69">
        <v>0</v>
      </c>
      <c r="AM1099" s="69">
        <v>1.1676301</v>
      </c>
      <c r="AN1099" s="69">
        <v>8.4870947000000002E-2</v>
      </c>
      <c r="AO1099" s="69">
        <v>3.2850676000000002E-2</v>
      </c>
      <c r="AQ1099" s="116">
        <v>3.3540602000000003E-2</v>
      </c>
      <c r="AR1099" s="116">
        <v>2.7439950000000001E-2</v>
      </c>
      <c r="AS1099" s="116">
        <v>1.3777194E-3</v>
      </c>
      <c r="AT1099" s="116">
        <v>4.7229326999999998E-3</v>
      </c>
      <c r="AU1099" s="150">
        <f t="shared" si="598"/>
        <v>1.6450809109509996E-6</v>
      </c>
      <c r="AV1099" s="150">
        <f t="shared" si="599"/>
        <v>5.0951162241645696E-9</v>
      </c>
      <c r="AW1099" s="163">
        <f t="shared" si="600"/>
        <v>0.66147516088157998</v>
      </c>
      <c r="AX1099" s="196">
        <v>1.5681479999999999E-6</v>
      </c>
      <c r="AY1099" s="196">
        <v>4.7314816E-9</v>
      </c>
      <c r="AZ1099" s="196">
        <v>1.2927081000000001E-13</v>
      </c>
      <c r="BA1099" s="108">
        <v>0</v>
      </c>
      <c r="BB1099" s="108">
        <v>0</v>
      </c>
      <c r="BC1099" s="196">
        <v>1.519705E-9</v>
      </c>
      <c r="BD1099" s="196">
        <v>7.4195426999999997E-8</v>
      </c>
      <c r="BE1099" s="196">
        <v>3.4405460999999998E-10</v>
      </c>
      <c r="BF1099" s="196">
        <v>1.8626227000000001E-11</v>
      </c>
      <c r="BG1099" s="196">
        <v>1.8801171999999999E-13</v>
      </c>
      <c r="BH1099" s="196">
        <v>8.0783586999999998E-16</v>
      </c>
      <c r="BI1099" s="196">
        <v>5.8911123000000004E-13</v>
      </c>
      <c r="BJ1099" s="196">
        <v>3.8680868000000001E-14</v>
      </c>
      <c r="BK1099" s="196">
        <v>7.9047007000000007E-15</v>
      </c>
      <c r="BL1099" s="196">
        <v>4.8076851000000002E-11</v>
      </c>
      <c r="BM1099" s="196">
        <v>1.1697021000000001E-9</v>
      </c>
      <c r="BN1099" s="108">
        <v>0</v>
      </c>
      <c r="BO1099" s="196">
        <v>4.8088158000000002E-7</v>
      </c>
      <c r="BP1099" s="108">
        <v>0.66147467999999998</v>
      </c>
      <c r="BQ1099" s="108">
        <v>0</v>
      </c>
      <c r="BR1099" s="108">
        <v>0</v>
      </c>
      <c r="BS1099" s="108">
        <v>0</v>
      </c>
      <c r="BU1099" s="69">
        <v>1.4520472000000001E-4</v>
      </c>
      <c r="BV1099" s="172">
        <v>1.3799998E-7</v>
      </c>
      <c r="BW1099" s="172">
        <v>4.7116081999999998E-5</v>
      </c>
      <c r="BX1099" s="172">
        <v>7.8075900000000004E-7</v>
      </c>
      <c r="BY1099" s="172">
        <v>4.5720409000000002E-6</v>
      </c>
      <c r="BZ1099" s="172">
        <v>1.8847896000000001E-8</v>
      </c>
      <c r="CA1099" s="172">
        <v>1.9119992000000002E-9</v>
      </c>
      <c r="CB1099" s="172">
        <v>2.8607049999999999E-8</v>
      </c>
      <c r="CC1099" s="172">
        <v>3.3136596999999997E-7</v>
      </c>
      <c r="CD1099" s="172">
        <v>8.8269679000000004E-7</v>
      </c>
      <c r="CE1099" s="69">
        <v>0</v>
      </c>
      <c r="CF1099" s="69">
        <v>0</v>
      </c>
      <c r="CG1099" s="69">
        <v>0</v>
      </c>
      <c r="CH1099" s="172">
        <v>1.0677624999999999E-5</v>
      </c>
      <c r="CI1099" s="172">
        <v>8.0645552999999997E-5</v>
      </c>
      <c r="CJ1099" s="172">
        <v>1.1227936999999999E-8</v>
      </c>
      <c r="CK1099" s="69">
        <v>0</v>
      </c>
      <c r="CM1099" s="198">
        <v>0</v>
      </c>
      <c r="CN1099" s="198">
        <v>1.6897869999999999</v>
      </c>
      <c r="CO1099" s="198">
        <v>6.4251235000000004E-4</v>
      </c>
      <c r="CP1099" s="197">
        <v>9.8740358999999995E-5</v>
      </c>
      <c r="CQ1099" s="197">
        <v>2.7206691000000001E-10</v>
      </c>
      <c r="CR1099" s="197">
        <v>3.2739287999999999E-8</v>
      </c>
      <c r="CS1099" s="197">
        <v>9.7244283999999996E-5</v>
      </c>
      <c r="CT1099" s="198">
        <v>3.2530569000000002E-2</v>
      </c>
      <c r="CU1099" s="197">
        <v>1.2610495999999999E-7</v>
      </c>
      <c r="CV1099" s="197">
        <v>6.9043002999999999E-6</v>
      </c>
      <c r="CX1099" s="166"/>
      <c r="CY1099" t="s">
        <v>2399</v>
      </c>
    </row>
    <row r="1100" spans="1:103" ht="14.4">
      <c r="A1100" t="s">
        <v>1769</v>
      </c>
      <c r="B1100" s="85" t="s">
        <v>749</v>
      </c>
      <c r="C1100" s="113" t="str">
        <f t="shared" si="591"/>
        <v>A.130.11.119</v>
      </c>
      <c r="D1100" s="9" t="s">
        <v>2670</v>
      </c>
      <c r="E1100" s="112" t="s">
        <v>362</v>
      </c>
      <c r="F1100" s="115" t="str">
        <f t="shared" si="592"/>
        <v>PET for bottles with deposit in EU (RR=80%  RIR=25%)</v>
      </c>
      <c r="G1100" s="143">
        <f t="shared" si="586"/>
        <v>1.7122990666666669</v>
      </c>
      <c r="I1100" s="118">
        <f t="shared" si="587"/>
        <v>0.77412771617412468</v>
      </c>
      <c r="K1100" s="161">
        <f t="shared" si="588"/>
        <v>2.631298176E-2</v>
      </c>
      <c r="L1100" s="161">
        <f t="shared" si="589"/>
        <v>0.48954411579412471</v>
      </c>
      <c r="M1100" s="162">
        <f t="shared" si="590"/>
        <v>1.42575862E-3</v>
      </c>
      <c r="N1100" s="161">
        <v>0.25684486000000001</v>
      </c>
      <c r="O1100" s="132">
        <v>4.9394420000000001E-2</v>
      </c>
      <c r="P1100" s="132">
        <v>6.3700448000000003E-3</v>
      </c>
      <c r="Q1100" s="132">
        <v>1.8659347999999999E-2</v>
      </c>
      <c r="R1100" s="132">
        <v>3.7854277999999999E-3</v>
      </c>
      <c r="S1100" s="132">
        <v>2.9535825999999999E-3</v>
      </c>
      <c r="T1100" s="132">
        <v>9.1462336000000001E-4</v>
      </c>
      <c r="U1100" s="132">
        <v>7.3146473000000002E-3</v>
      </c>
      <c r="V1100" s="164">
        <v>2.3411407E-5</v>
      </c>
      <c r="W1100" s="132">
        <v>0.42646499999999998</v>
      </c>
      <c r="X1100" s="132">
        <v>1.3788374999999999E-3</v>
      </c>
      <c r="Y1100" s="164">
        <v>3.6941246999999999E-9</v>
      </c>
      <c r="Z1100" s="164">
        <v>2.3509712999999998E-5</v>
      </c>
      <c r="AA1100" s="132">
        <v>0</v>
      </c>
      <c r="AC1100" s="118">
        <f t="shared" si="593"/>
        <v>0.25684486000000001</v>
      </c>
      <c r="AD1100" s="118">
        <f t="shared" si="594"/>
        <v>8.9392093860000021E-2</v>
      </c>
      <c r="AE1100" s="118">
        <f t="shared" si="595"/>
        <v>6.3102621812999998E-2</v>
      </c>
      <c r="AF1100" s="118">
        <f t="shared" si="596"/>
        <v>0.48954411579412471</v>
      </c>
      <c r="AG1100" s="118">
        <f t="shared" si="597"/>
        <v>1.4022489069999999E-3</v>
      </c>
      <c r="AI1100" s="69">
        <v>56.303198999999999</v>
      </c>
      <c r="AJ1100" s="69">
        <v>55.961637000000003</v>
      </c>
      <c r="AK1100" s="69">
        <v>0.17131009999999999</v>
      </c>
      <c r="AL1100" s="69">
        <v>0</v>
      </c>
      <c r="AM1100" s="69">
        <v>5.2530081999999999E-2</v>
      </c>
      <c r="AN1100" s="69">
        <v>8.4870947000000002E-2</v>
      </c>
      <c r="AO1100" s="69">
        <v>3.2850676000000002E-2</v>
      </c>
      <c r="AQ1100" s="116">
        <v>4.7794440000000001E-2</v>
      </c>
      <c r="AR1100" s="116">
        <v>4.2197353999999999E-2</v>
      </c>
      <c r="AS1100" s="116">
        <v>1.6172134999999999E-3</v>
      </c>
      <c r="AT1100" s="116">
        <v>3.9798728999999996E-3</v>
      </c>
      <c r="AU1100" s="150">
        <f t="shared" si="598"/>
        <v>2.5298173532699999E-6</v>
      </c>
      <c r="AV1100" s="150">
        <f t="shared" si="599"/>
        <v>5.9808192457948704E-9</v>
      </c>
      <c r="AW1100" s="163">
        <f t="shared" si="600"/>
        <v>0.55740516088157999</v>
      </c>
      <c r="AX1100" s="196">
        <v>1.5890280000000001E-6</v>
      </c>
      <c r="AY1100" s="196">
        <v>4.7944816000000003E-9</v>
      </c>
      <c r="AZ1100" s="196">
        <v>1.3099205999999999E-13</v>
      </c>
      <c r="BA1100" s="108">
        <v>0</v>
      </c>
      <c r="BB1100" s="108">
        <v>0</v>
      </c>
      <c r="BC1100" s="196">
        <v>6.1543000999999996E-10</v>
      </c>
      <c r="BD1100" s="196">
        <v>9.3852759999999995E-7</v>
      </c>
      <c r="BE1100" s="196">
        <v>1.3808510999999999E-10</v>
      </c>
      <c r="BF1100" s="196">
        <v>1.0473562E-9</v>
      </c>
      <c r="BG1100" s="196">
        <v>1.8801171999999999E-13</v>
      </c>
      <c r="BH1100" s="196">
        <v>8.0783586999999998E-16</v>
      </c>
      <c r="BI1100" s="196">
        <v>5.2157699999999997E-13</v>
      </c>
      <c r="BJ1100" s="196">
        <v>4.4152287999999998E-14</v>
      </c>
      <c r="BK1100" s="196">
        <v>1.0794891E-14</v>
      </c>
      <c r="BL1100" s="196">
        <v>3.7065636000000001E-10</v>
      </c>
      <c r="BM1100" s="196">
        <v>1.2756669E-9</v>
      </c>
      <c r="BN1100" s="108">
        <v>0</v>
      </c>
      <c r="BO1100" s="196">
        <v>4.8088158000000002E-7</v>
      </c>
      <c r="BP1100" s="108">
        <v>0.55740467999999999</v>
      </c>
      <c r="BQ1100" s="108">
        <v>0</v>
      </c>
      <c r="BR1100" s="108">
        <v>0</v>
      </c>
      <c r="BS1100" s="108">
        <v>0</v>
      </c>
      <c r="BU1100" s="69">
        <v>1.4220988E-4</v>
      </c>
      <c r="BV1100" s="172">
        <v>7.2303754E-6</v>
      </c>
      <c r="BW1100" s="172">
        <v>4.7743441E-5</v>
      </c>
      <c r="BX1100" s="172">
        <v>8.5736731000000004E-7</v>
      </c>
      <c r="BY1100" s="172">
        <v>9.3401849999999998E-6</v>
      </c>
      <c r="BZ1100" s="172">
        <v>1.8847896000000001E-8</v>
      </c>
      <c r="CA1100" s="172">
        <v>1.9119992000000002E-9</v>
      </c>
      <c r="CB1100" s="172">
        <v>2.8607049999999999E-8</v>
      </c>
      <c r="CC1100" s="172">
        <v>4.0157504000000002E-6</v>
      </c>
      <c r="CD1100" s="172">
        <v>8.5732306000000004E-7</v>
      </c>
      <c r="CE1100" s="69">
        <v>0</v>
      </c>
      <c r="CF1100" s="69">
        <v>0</v>
      </c>
      <c r="CG1100" s="69">
        <v>0</v>
      </c>
      <c r="CH1100" s="172">
        <v>4.0344676000000003E-6</v>
      </c>
      <c r="CI1100" s="172">
        <v>6.8070377000000002E-5</v>
      </c>
      <c r="CJ1100" s="172">
        <v>1.1227936999999999E-8</v>
      </c>
      <c r="CK1100" s="69">
        <v>0</v>
      </c>
      <c r="CM1100" s="198">
        <v>0</v>
      </c>
      <c r="CN1100" s="198">
        <v>1.7122869999999999</v>
      </c>
      <c r="CO1100" s="198">
        <v>1.6226402000000001E-2</v>
      </c>
      <c r="CP1100" s="198">
        <v>4.9512404000000001E-3</v>
      </c>
      <c r="CQ1100" s="197">
        <v>2.6768425000000001E-10</v>
      </c>
      <c r="CR1100" s="197">
        <v>2.9305450000000001E-8</v>
      </c>
      <c r="CS1100" s="198">
        <v>3.6386090000000001E-4</v>
      </c>
      <c r="CT1100" s="198">
        <v>3.6925455000000003E-2</v>
      </c>
      <c r="CU1100" s="197">
        <v>1.2610495999999999E-7</v>
      </c>
      <c r="CV1100" s="197">
        <v>6.9043002999999999E-6</v>
      </c>
      <c r="CX1100" s="166"/>
      <c r="CY1100" t="s">
        <v>2402</v>
      </c>
    </row>
    <row r="1101" spans="1:103" ht="14.4">
      <c r="A1101" t="s">
        <v>1770</v>
      </c>
      <c r="B1101" s="85" t="s">
        <v>749</v>
      </c>
      <c r="C1101" s="113" t="str">
        <f t="shared" si="591"/>
        <v>A.130.11.120</v>
      </c>
      <c r="D1101" s="9" t="s">
        <v>2670</v>
      </c>
      <c r="E1101" s="112" t="s">
        <v>362</v>
      </c>
      <c r="F1101" s="115" t="str">
        <f t="shared" si="592"/>
        <v>PP for bottles with deposit in EU (RR=80%  RIR=25%)</v>
      </c>
      <c r="G1101" s="143">
        <f t="shared" si="586"/>
        <v>1.5097990666666667</v>
      </c>
      <c r="I1101" s="118">
        <f t="shared" si="587"/>
        <v>0.92203328855112476</v>
      </c>
      <c r="K1101" s="161">
        <f t="shared" si="588"/>
        <v>5.8136931850000004E-2</v>
      </c>
      <c r="L1101" s="161">
        <f t="shared" si="589"/>
        <v>0.62160808779412469</v>
      </c>
      <c r="M1101" s="162">
        <f t="shared" si="590"/>
        <v>1.5818408907000002E-2</v>
      </c>
      <c r="N1101" s="161">
        <v>0.22646986</v>
      </c>
      <c r="O1101" s="132">
        <v>2.9452591E-2</v>
      </c>
      <c r="P1101" s="132">
        <v>1.0835228E-3</v>
      </c>
      <c r="Q1101" s="132">
        <v>5.1230446999999998E-2</v>
      </c>
      <c r="R1101" s="132">
        <v>5.6470703000000002E-3</v>
      </c>
      <c r="S1101" s="132">
        <v>1.9311544999999999E-4</v>
      </c>
      <c r="T1101" s="132">
        <v>1.0662991E-3</v>
      </c>
      <c r="U1101" s="132">
        <v>6.0719703E-3</v>
      </c>
      <c r="V1101" s="164">
        <v>2.3411407E-5</v>
      </c>
      <c r="W1101" s="132">
        <v>0.58499999999999996</v>
      </c>
      <c r="X1101" s="132">
        <v>1.3788374999999999E-3</v>
      </c>
      <c r="Y1101" s="164">
        <v>3.6941246999999999E-9</v>
      </c>
      <c r="Z1101" s="132">
        <v>1.4416160000000001E-2</v>
      </c>
      <c r="AA1101" s="132">
        <v>0</v>
      </c>
      <c r="AC1101" s="118">
        <f t="shared" si="593"/>
        <v>0.22646986</v>
      </c>
      <c r="AD1101" s="118">
        <f t="shared" si="594"/>
        <v>9.4745015950000011E-2</v>
      </c>
      <c r="AE1101" s="118">
        <f t="shared" si="595"/>
        <v>5.1024244100000005E-2</v>
      </c>
      <c r="AF1101" s="118">
        <f t="shared" si="596"/>
        <v>0.62160808779412469</v>
      </c>
      <c r="AG1101" s="118">
        <f t="shared" si="597"/>
        <v>1.4022489069999999E-3</v>
      </c>
      <c r="AI1101" s="69">
        <v>63.431798999999998</v>
      </c>
      <c r="AJ1101" s="69">
        <v>62.196387000000001</v>
      </c>
      <c r="AK1101" s="69">
        <v>0.17131009999999999</v>
      </c>
      <c r="AL1101" s="69">
        <v>0</v>
      </c>
      <c r="AM1101" s="69">
        <v>0.94638007999999996</v>
      </c>
      <c r="AN1101" s="69">
        <v>8.4870947000000002E-2</v>
      </c>
      <c r="AO1101" s="69">
        <v>3.2850676000000002E-2</v>
      </c>
      <c r="AQ1101" s="116">
        <v>3.0482838000000002E-2</v>
      </c>
      <c r="AR1101" s="116">
        <v>2.4823951E-2</v>
      </c>
      <c r="AS1101" s="116">
        <v>1.2338537000000001E-3</v>
      </c>
      <c r="AT1101" s="116">
        <v>4.4250340000000004E-3</v>
      </c>
      <c r="AU1101" s="150">
        <f t="shared" si="598"/>
        <v>1.4882464408959998E-6</v>
      </c>
      <c r="AV1101" s="150">
        <f t="shared" si="599"/>
        <v>4.563068258786369E-9</v>
      </c>
      <c r="AW1101" s="163">
        <f t="shared" si="600"/>
        <v>0.61975266088157999</v>
      </c>
      <c r="AX1101" s="196">
        <v>1.401108E-6</v>
      </c>
      <c r="AY1101" s="196">
        <v>4.2274816000000001E-9</v>
      </c>
      <c r="AZ1101" s="196">
        <v>1.1550081000000001E-13</v>
      </c>
      <c r="BA1101" s="108">
        <v>0</v>
      </c>
      <c r="BB1101" s="108">
        <v>0</v>
      </c>
      <c r="BC1101" s="196">
        <v>1.3967050000000001E-9</v>
      </c>
      <c r="BD1101" s="196">
        <v>8.4573927E-8</v>
      </c>
      <c r="BE1101" s="196">
        <v>3.1600461000000001E-10</v>
      </c>
      <c r="BF1101" s="196">
        <v>1.8626227000000001E-11</v>
      </c>
      <c r="BG1101" s="196">
        <v>1.8801171999999999E-13</v>
      </c>
      <c r="BH1101" s="196">
        <v>8.0783586999999998E-16</v>
      </c>
      <c r="BI1101" s="196">
        <v>6.0747700000000004E-13</v>
      </c>
      <c r="BJ1101" s="196">
        <v>3.6486886000000003E-14</v>
      </c>
      <c r="BK1101" s="196">
        <v>7.5375344999999992E-15</v>
      </c>
      <c r="BL1101" s="196">
        <v>4.5871295999999998E-11</v>
      </c>
      <c r="BM1101" s="196">
        <v>1.1219376E-9</v>
      </c>
      <c r="BN1101" s="108">
        <v>0</v>
      </c>
      <c r="BO1101" s="196">
        <v>4.8088158000000002E-7</v>
      </c>
      <c r="BP1101" s="108">
        <v>0.61975217999999999</v>
      </c>
      <c r="BQ1101" s="108">
        <v>0</v>
      </c>
      <c r="BR1101" s="108">
        <v>0</v>
      </c>
      <c r="BS1101" s="108">
        <v>0</v>
      </c>
      <c r="BU1101" s="69">
        <v>1.3475873E-4</v>
      </c>
      <c r="BV1101" s="172">
        <v>1.3799998E-7</v>
      </c>
      <c r="BW1101" s="172">
        <v>4.2097203999999998E-5</v>
      </c>
      <c r="BX1101" s="172">
        <v>7.3576486000000002E-7</v>
      </c>
      <c r="BY1101" s="172">
        <v>5.1642706999999999E-6</v>
      </c>
      <c r="BZ1101" s="172">
        <v>1.8847896000000001E-8</v>
      </c>
      <c r="CA1101" s="172">
        <v>1.9119992000000002E-9</v>
      </c>
      <c r="CB1101" s="172">
        <v>2.8607049999999999E-8</v>
      </c>
      <c r="CC1101" s="172">
        <v>3.1421317000000002E-7</v>
      </c>
      <c r="CD1101" s="172">
        <v>8.9057284000000004E-7</v>
      </c>
      <c r="CE1101" s="69">
        <v>0</v>
      </c>
      <c r="CF1101" s="69">
        <v>0</v>
      </c>
      <c r="CG1101" s="69">
        <v>0</v>
      </c>
      <c r="CH1101" s="172">
        <v>9.8002216000000002E-6</v>
      </c>
      <c r="CI1101" s="172">
        <v>7.5557886000000006E-5</v>
      </c>
      <c r="CJ1101" s="172">
        <v>1.1227936999999999E-8</v>
      </c>
      <c r="CK1101" s="69">
        <v>0</v>
      </c>
      <c r="CM1101" s="198">
        <v>0</v>
      </c>
      <c r="CN1101" s="198">
        <v>1.509787</v>
      </c>
      <c r="CO1101" s="198">
        <v>6.4251235000000004E-4</v>
      </c>
      <c r="CP1101" s="197">
        <v>9.8740358999999995E-5</v>
      </c>
      <c r="CQ1101" s="197">
        <v>2.7990072999999998E-10</v>
      </c>
      <c r="CR1101" s="197">
        <v>3.3636174999999997E-8</v>
      </c>
      <c r="CS1101" s="198">
        <v>1.1374428000000001E-4</v>
      </c>
      <c r="CT1101" s="198">
        <v>3.0723825E-2</v>
      </c>
      <c r="CU1101" s="197">
        <v>1.2610495999999999E-7</v>
      </c>
      <c r="CV1101" s="197">
        <v>6.9043002999999999E-6</v>
      </c>
      <c r="CX1101" s="166"/>
      <c r="CY1101" t="s">
        <v>2405</v>
      </c>
    </row>
    <row r="1102" spans="1:103" ht="14.4">
      <c r="A1102" t="s">
        <v>1771</v>
      </c>
      <c r="B1102" s="85" t="s">
        <v>749</v>
      </c>
      <c r="C1102" s="113" t="str">
        <f t="shared" si="591"/>
        <v>A.130.11.121</v>
      </c>
      <c r="D1102" s="9" t="s">
        <v>2670</v>
      </c>
      <c r="E1102" s="112" t="s">
        <v>362</v>
      </c>
      <c r="F1102" s="115" t="str">
        <f t="shared" si="592"/>
        <v>PVC for bottles with deposit in EU (RR=80%  RIR=25%)</v>
      </c>
      <c r="G1102" s="143">
        <f t="shared" si="586"/>
        <v>1.6852990666666667</v>
      </c>
      <c r="I1102" s="118">
        <f t="shared" si="587"/>
        <v>0.6474582236011247</v>
      </c>
      <c r="K1102" s="161">
        <f t="shared" si="588"/>
        <v>4.2738794000000004E-2</v>
      </c>
      <c r="L1102" s="161">
        <f t="shared" si="589"/>
        <v>0.32964750269412468</v>
      </c>
      <c r="M1102" s="162">
        <f t="shared" si="590"/>
        <v>2.2277066907000001E-2</v>
      </c>
      <c r="N1102" s="161">
        <v>0.25279486000000001</v>
      </c>
      <c r="O1102" s="132">
        <v>2.8075591E-2</v>
      </c>
      <c r="P1102" s="132">
        <v>1.8288575000000001E-2</v>
      </c>
      <c r="Q1102" s="132">
        <v>3.2870446999999997E-2</v>
      </c>
      <c r="R1102" s="132">
        <v>4.8711353000000001E-3</v>
      </c>
      <c r="S1102" s="132">
        <v>3.6117743E-3</v>
      </c>
      <c r="T1102" s="132">
        <v>1.3854373999999999E-3</v>
      </c>
      <c r="U1102" s="132">
        <v>2.1203333000000001E-2</v>
      </c>
      <c r="V1102" s="164">
        <v>2.3411407E-5</v>
      </c>
      <c r="W1102" s="132">
        <v>0.26207999999999998</v>
      </c>
      <c r="X1102" s="132">
        <v>1.3788374999999999E-3</v>
      </c>
      <c r="Y1102" s="164">
        <v>3.6941246999999999E-9</v>
      </c>
      <c r="Z1102" s="132">
        <v>2.0874818E-2</v>
      </c>
      <c r="AA1102" s="132">
        <v>0</v>
      </c>
      <c r="AC1102" s="118">
        <f t="shared" si="593"/>
        <v>0.25279486000000001</v>
      </c>
      <c r="AD1102" s="118">
        <f t="shared" si="594"/>
        <v>0.11030629299999999</v>
      </c>
      <c r="AE1102" s="118">
        <f t="shared" si="595"/>
        <v>8.8442317000000006E-2</v>
      </c>
      <c r="AF1102" s="118">
        <f t="shared" si="596"/>
        <v>0.32964750269412468</v>
      </c>
      <c r="AG1102" s="118">
        <f t="shared" si="597"/>
        <v>1.4022489069999999E-3</v>
      </c>
      <c r="AI1102" s="69">
        <v>3.4906587</v>
      </c>
      <c r="AJ1102" s="69">
        <v>0.89588692999999997</v>
      </c>
      <c r="AK1102" s="69">
        <v>0.17131009999999999</v>
      </c>
      <c r="AL1102" s="69">
        <v>0</v>
      </c>
      <c r="AM1102" s="69">
        <v>2.3057401</v>
      </c>
      <c r="AN1102" s="69">
        <v>8.4870947000000002E-2</v>
      </c>
      <c r="AO1102" s="69">
        <v>3.2850676000000002E-2</v>
      </c>
      <c r="AQ1102" s="116">
        <v>2.8788232E-2</v>
      </c>
      <c r="AR1102" s="116">
        <v>2.7375256000000001E-2</v>
      </c>
      <c r="AS1102" s="116">
        <v>1.3647976E-3</v>
      </c>
      <c r="AT1102" s="199">
        <v>4.8178313000000001E-5</v>
      </c>
      <c r="AU1102" s="150">
        <f t="shared" si="598"/>
        <v>1.64120239584E-6</v>
      </c>
      <c r="AV1102" s="150">
        <f t="shared" si="599"/>
        <v>5.0473282414728706E-9</v>
      </c>
      <c r="AW1102" s="163">
        <f t="shared" si="600"/>
        <v>6.7476627815800001E-3</v>
      </c>
      <c r="AX1102" s="196">
        <v>1.563972E-6</v>
      </c>
      <c r="AY1102" s="196">
        <v>4.7188816000000002E-9</v>
      </c>
      <c r="AZ1102" s="196">
        <v>1.2892656E-13</v>
      </c>
      <c r="BA1102" s="108">
        <v>0</v>
      </c>
      <c r="BB1102" s="108">
        <v>0</v>
      </c>
      <c r="BC1102" s="196">
        <v>9.0470500999999997E-10</v>
      </c>
      <c r="BD1102" s="196">
        <v>7.2402777000000002E-8</v>
      </c>
      <c r="BE1102" s="196">
        <v>2.0380461E-10</v>
      </c>
      <c r="BF1102" s="196">
        <v>1.8626227000000001E-11</v>
      </c>
      <c r="BG1102" s="196">
        <v>1.0494201E-10</v>
      </c>
      <c r="BH1102" s="196">
        <v>8.0783586999999998E-16</v>
      </c>
      <c r="BI1102" s="196">
        <v>7.9008334000000003E-13</v>
      </c>
      <c r="BJ1102" s="196">
        <v>1.2757695E-13</v>
      </c>
      <c r="BK1102" s="196">
        <v>2.6399787E-14</v>
      </c>
      <c r="BL1102" s="196">
        <v>4.8442422999999999E-10</v>
      </c>
      <c r="BM1102" s="196">
        <v>3.4384896000000001E-9</v>
      </c>
      <c r="BN1102" s="108">
        <v>0</v>
      </c>
      <c r="BO1102" s="196">
        <v>4.8088158000000002E-7</v>
      </c>
      <c r="BP1102" s="108">
        <v>6.7471819000000004E-3</v>
      </c>
      <c r="BQ1102" s="108">
        <v>0</v>
      </c>
      <c r="BR1102" s="108">
        <v>0</v>
      </c>
      <c r="BS1102" s="108">
        <v>0</v>
      </c>
      <c r="BU1102" s="172">
        <v>7.0710965999999995E-5</v>
      </c>
      <c r="BV1102" s="172">
        <v>1.3799998E-7</v>
      </c>
      <c r="BW1102" s="172">
        <v>4.6990609999999998E-5</v>
      </c>
      <c r="BX1102" s="172">
        <v>2.4996583999999998E-6</v>
      </c>
      <c r="BY1102" s="172">
        <v>4.4697467000000002E-6</v>
      </c>
      <c r="BZ1102" s="172">
        <v>1.8847896000000001E-8</v>
      </c>
      <c r="CA1102" s="172">
        <v>2.7275891000000002E-6</v>
      </c>
      <c r="CB1102" s="172">
        <v>2.8607049999999999E-8</v>
      </c>
      <c r="CC1102" s="172">
        <v>4.9261152000000002E-6</v>
      </c>
      <c r="CD1102" s="172">
        <v>1.3512009E-6</v>
      </c>
      <c r="CE1102" s="69">
        <v>0</v>
      </c>
      <c r="CF1102" s="69">
        <v>0</v>
      </c>
      <c r="CG1102" s="69">
        <v>0</v>
      </c>
      <c r="CH1102" s="172">
        <v>6.2906078999999998E-6</v>
      </c>
      <c r="CI1102" s="172">
        <v>1.2587555000000001E-6</v>
      </c>
      <c r="CJ1102" s="172">
        <v>1.1227936999999999E-8</v>
      </c>
      <c r="CK1102" s="69">
        <v>0</v>
      </c>
      <c r="CM1102" s="198">
        <v>0</v>
      </c>
      <c r="CN1102" s="198">
        <v>1.685287</v>
      </c>
      <c r="CO1102" s="198">
        <v>6.4251235000000004E-4</v>
      </c>
      <c r="CP1102" s="197">
        <v>9.8740358999999995E-5</v>
      </c>
      <c r="CQ1102" s="197">
        <v>4.0581099999999998E-10</v>
      </c>
      <c r="CR1102" s="197">
        <v>4.6620063E-8</v>
      </c>
      <c r="CS1102" s="197">
        <v>9.4394283999999995E-5</v>
      </c>
      <c r="CT1102" s="198">
        <v>0.10633651</v>
      </c>
      <c r="CU1102" s="197">
        <v>6.9697928999999995E-5</v>
      </c>
      <c r="CV1102" s="197">
        <v>6.9043002999999999E-6</v>
      </c>
      <c r="CX1102" s="166"/>
      <c r="CY1102" t="s">
        <v>2412</v>
      </c>
    </row>
    <row r="1103" spans="1:103" ht="14.4">
      <c r="A1103" t="s">
        <v>2671</v>
      </c>
      <c r="B1103" s="85" t="s">
        <v>749</v>
      </c>
      <c r="C1103" s="113" t="str">
        <f t="shared" si="591"/>
        <v>A.130.11.122</v>
      </c>
      <c r="D1103" s="9" t="s">
        <v>2670</v>
      </c>
      <c r="E1103" s="112" t="s">
        <v>362</v>
      </c>
      <c r="F1103" s="115" t="str">
        <f t="shared" si="592"/>
        <v>EMAA (Ethylene-Methacrylic Acid Copolymer) without water</v>
      </c>
      <c r="G1103" s="143">
        <f t="shared" si="586"/>
        <v>5.423</v>
      </c>
      <c r="I1103" s="118">
        <f t="shared" si="587"/>
        <v>2.0977681129999999</v>
      </c>
      <c r="K1103" s="161">
        <f t="shared" si="588"/>
        <v>0.21672137799999999</v>
      </c>
      <c r="L1103" s="161">
        <f t="shared" si="589"/>
        <v>0.91941178099999998</v>
      </c>
      <c r="M1103" s="162">
        <f t="shared" si="590"/>
        <v>0.14818495400000001</v>
      </c>
      <c r="N1103" s="161">
        <v>0.81345000000000001</v>
      </c>
      <c r="O1103" s="132">
        <v>0.18146374000000001</v>
      </c>
      <c r="P1103" s="132">
        <v>8.2746571000000005E-2</v>
      </c>
      <c r="Q1103" s="132">
        <v>0.118575</v>
      </c>
      <c r="R1103" s="132">
        <v>5.1659106000000003E-2</v>
      </c>
      <c r="S1103" s="132">
        <v>3.1558322999999999E-2</v>
      </c>
      <c r="T1103" s="132">
        <v>1.4928949E-2</v>
      </c>
      <c r="U1103" s="132">
        <v>0.11970102000000001</v>
      </c>
      <c r="V1103" s="132">
        <v>9.8235000000000003E-2</v>
      </c>
      <c r="W1103" s="132">
        <v>0.50778000000000001</v>
      </c>
      <c r="X1103" s="132">
        <v>3.6514810000000002E-2</v>
      </c>
      <c r="Y1103" s="132">
        <v>2.7720450000000001E-2</v>
      </c>
      <c r="Z1103" s="132">
        <v>1.3435144E-2</v>
      </c>
      <c r="AA1103" s="132">
        <v>0</v>
      </c>
      <c r="AC1103" s="118">
        <f t="shared" si="593"/>
        <v>0.81345000000000001</v>
      </c>
      <c r="AD1103" s="118">
        <f t="shared" si="594"/>
        <v>0.6006327090000001</v>
      </c>
      <c r="AE1103" s="118">
        <f t="shared" si="595"/>
        <v>0.39734647500000003</v>
      </c>
      <c r="AF1103" s="118">
        <f t="shared" si="596"/>
        <v>0.91941178099999998</v>
      </c>
      <c r="AG1103" s="118">
        <f t="shared" si="597"/>
        <v>0.13474981</v>
      </c>
      <c r="AI1103" s="69">
        <v>141.38686999999999</v>
      </c>
      <c r="AJ1103" s="69">
        <v>133.13307</v>
      </c>
      <c r="AK1103" s="69">
        <v>4.5360012999999997</v>
      </c>
      <c r="AL1103" s="69">
        <v>0</v>
      </c>
      <c r="AM1103" s="69">
        <v>0.99567472000000001</v>
      </c>
      <c r="AN1103" s="69">
        <v>1.0839738999999999</v>
      </c>
      <c r="AO1103" s="69">
        <v>1.6381534</v>
      </c>
      <c r="AQ1103" s="116">
        <v>0.16532181000000001</v>
      </c>
      <c r="AR1103" s="116">
        <v>0.15046250999999999</v>
      </c>
      <c r="AS1103" s="116">
        <v>5.2993985E-3</v>
      </c>
      <c r="AT1103" s="116">
        <v>9.5598991999999994E-3</v>
      </c>
      <c r="AU1103" s="150">
        <f t="shared" si="598"/>
        <v>9.0205344405000017E-6</v>
      </c>
      <c r="AV1103" s="150">
        <f t="shared" si="599"/>
        <v>1.9598367155030004E-8</v>
      </c>
      <c r="AW1103" s="163">
        <f t="shared" si="600"/>
        <v>1.33892145</v>
      </c>
      <c r="AX1103" s="196">
        <v>5.032544E-6</v>
      </c>
      <c r="AY1103" s="196">
        <v>1.5184400000000001E-8</v>
      </c>
      <c r="AZ1103" s="196">
        <v>4.1485949999999998E-13</v>
      </c>
      <c r="BA1103" s="108">
        <v>0</v>
      </c>
      <c r="BB1103" s="108">
        <v>0</v>
      </c>
      <c r="BC1103" s="196">
        <v>3.1774999999999998E-9</v>
      </c>
      <c r="BD1103" s="196">
        <v>3.9598425000000002E-6</v>
      </c>
      <c r="BE1103" s="196">
        <v>7.2462499999999997E-10</v>
      </c>
      <c r="BF1103" s="196">
        <v>3.6729E-9</v>
      </c>
      <c r="BG1103" s="196">
        <v>6.6299999999999998E-12</v>
      </c>
      <c r="BH1103" s="108">
        <v>0</v>
      </c>
      <c r="BI1103" s="196">
        <v>8.5120781000000007E-12</v>
      </c>
      <c r="BJ1103" s="196">
        <v>7.2125354000000003E-13</v>
      </c>
      <c r="BK1103" s="196">
        <v>1.6396389000000001E-13</v>
      </c>
      <c r="BL1103" s="196">
        <v>4.1016605000000002E-9</v>
      </c>
      <c r="BM1103" s="196">
        <v>2.0868779999999999E-8</v>
      </c>
      <c r="BN1103" s="108">
        <v>0</v>
      </c>
      <c r="BO1103" s="108">
        <v>8.2417500000000008E-3</v>
      </c>
      <c r="BP1103" s="108">
        <v>1.3306796999999999</v>
      </c>
      <c r="BQ1103" s="108">
        <v>0</v>
      </c>
      <c r="BR1103" s="108">
        <v>0</v>
      </c>
      <c r="BS1103" s="108">
        <v>0</v>
      </c>
      <c r="BU1103" s="69">
        <v>5.0531065000000003E-4</v>
      </c>
      <c r="BV1103" s="172">
        <v>2.5322082E-5</v>
      </c>
      <c r="BW1103" s="69">
        <v>1.5120762999999999E-4</v>
      </c>
      <c r="BX1103" s="172">
        <v>1.4081998E-5</v>
      </c>
      <c r="BY1103" s="172">
        <v>6.7099523E-5</v>
      </c>
      <c r="BZ1103" s="69">
        <v>0</v>
      </c>
      <c r="CA1103" s="172">
        <v>1.7251121E-7</v>
      </c>
      <c r="CB1103" s="69">
        <v>0</v>
      </c>
      <c r="CC1103" s="172">
        <v>4.3140370999999998E-5</v>
      </c>
      <c r="CD1103" s="172">
        <v>1.2235082E-5</v>
      </c>
      <c r="CE1103" s="69">
        <v>0</v>
      </c>
      <c r="CF1103" s="69">
        <v>0</v>
      </c>
      <c r="CG1103" s="69">
        <v>0</v>
      </c>
      <c r="CH1103" s="172">
        <v>2.4309991000000001E-5</v>
      </c>
      <c r="CI1103" s="69">
        <v>1.6774146000000001E-4</v>
      </c>
      <c r="CJ1103" s="172">
        <v>1.3830812999999999E-12</v>
      </c>
      <c r="CK1103" s="69">
        <v>0</v>
      </c>
      <c r="CM1103" s="198">
        <v>0</v>
      </c>
      <c r="CN1103" s="198">
        <v>5.423</v>
      </c>
      <c r="CO1103" s="198">
        <v>0</v>
      </c>
      <c r="CP1103" s="198">
        <v>1.7325E-2</v>
      </c>
      <c r="CQ1103" s="197">
        <v>4.2157129999999998E-9</v>
      </c>
      <c r="CR1103" s="197">
        <v>4.7854050000000001E-7</v>
      </c>
      <c r="CS1103" s="198">
        <v>2.3412497999999999E-3</v>
      </c>
      <c r="CT1103" s="198">
        <v>0.60377594000000001</v>
      </c>
      <c r="CU1103" s="197">
        <v>4.4032800000000001E-6</v>
      </c>
      <c r="CV1103" s="198">
        <v>0</v>
      </c>
      <c r="CX1103" s="166"/>
      <c r="CY1103" t="s">
        <v>2672</v>
      </c>
    </row>
    <row r="1104" spans="1:103" ht="14.4">
      <c r="A1104" t="s">
        <v>3270</v>
      </c>
      <c r="B1104" s="85" t="s">
        <v>749</v>
      </c>
      <c r="C1104" s="113" t="str">
        <f t="shared" si="591"/>
        <v>A.130.11.123</v>
      </c>
      <c r="D1104" s="9" t="s">
        <v>2670</v>
      </c>
      <c r="E1104" s="112" t="s">
        <v>362</v>
      </c>
      <c r="F1104" s="115" t="str">
        <f t="shared" si="592"/>
        <v>Ca(Alg)2 bioplastic from seaweed alginate (compostable)</v>
      </c>
      <c r="G1104" s="143">
        <f t="shared" si="586"/>
        <v>12.696877333333335</v>
      </c>
      <c r="I1104" s="118">
        <f t="shared" si="587"/>
        <v>2.2697391850856277</v>
      </c>
      <c r="K1104" s="161">
        <f t="shared" si="588"/>
        <v>7.6869044920000004E-2</v>
      </c>
      <c r="L1104" s="161">
        <f t="shared" si="589"/>
        <v>0.252125698505</v>
      </c>
      <c r="M1104" s="162">
        <f t="shared" si="590"/>
        <v>3.6212841660627666E-2</v>
      </c>
      <c r="N1104" s="161">
        <v>1.9045316000000001</v>
      </c>
      <c r="O1104" s="132">
        <v>0.19054077</v>
      </c>
      <c r="P1104" s="132">
        <v>5.6481706999999999E-2</v>
      </c>
      <c r="Q1104" s="132">
        <v>5.7876467000000001E-2</v>
      </c>
      <c r="R1104" s="132">
        <v>1.8220146E-2</v>
      </c>
      <c r="S1104" s="132">
        <v>1.5284802E-4</v>
      </c>
      <c r="T1104" s="132">
        <v>6.1958390000000003E-4</v>
      </c>
      <c r="U1104" s="132">
        <v>4.9885642000000001E-3</v>
      </c>
      <c r="V1104" s="132">
        <v>9.3721217999999992E-3</v>
      </c>
      <c r="W1104" s="164">
        <v>9.6756293000000001E-5</v>
      </c>
      <c r="X1104" s="132">
        <v>2.6650575999999999E-2</v>
      </c>
      <c r="Y1104" s="164">
        <v>1.7901012E-5</v>
      </c>
      <c r="Z1104" s="132">
        <v>1.9014385999999999E-4</v>
      </c>
      <c r="AA1104" s="164">
        <v>6.2767055E-13</v>
      </c>
      <c r="AC1104" s="118">
        <f t="shared" si="593"/>
        <v>1.9045316000000001</v>
      </c>
      <c r="AD1104" s="118">
        <f t="shared" si="594"/>
        <v>0.32888008611999997</v>
      </c>
      <c r="AE1104" s="118">
        <f t="shared" si="595"/>
        <v>0.25220118506</v>
      </c>
      <c r="AF1104" s="118">
        <f t="shared" si="596"/>
        <v>0.252125698505</v>
      </c>
      <c r="AG1104" s="118">
        <f t="shared" si="597"/>
        <v>3.6022697800627668E-2</v>
      </c>
      <c r="AI1104" s="69">
        <v>235.50550000000001</v>
      </c>
      <c r="AJ1104" s="69">
        <v>212.39149</v>
      </c>
      <c r="AK1104" s="69">
        <v>3.2297739999999999</v>
      </c>
      <c r="AL1104" s="69">
        <v>0</v>
      </c>
      <c r="AM1104" s="69">
        <v>17.127441000000001</v>
      </c>
      <c r="AN1104" s="69">
        <v>1.9134701999999999</v>
      </c>
      <c r="AO1104" s="69">
        <v>0.84332847</v>
      </c>
      <c r="AQ1104" s="116">
        <v>0.28365845000000001</v>
      </c>
      <c r="AR1104" s="116">
        <v>0.26044437999999998</v>
      </c>
      <c r="AS1104" s="116">
        <v>1.0959481E-2</v>
      </c>
      <c r="AT1104" s="116">
        <v>1.2254589E-2</v>
      </c>
      <c r="AU1104" s="150">
        <f t="shared" si="598"/>
        <v>1.5614171458872247E-5</v>
      </c>
      <c r="AV1104" s="150">
        <f t="shared" si="599"/>
        <v>4.0530625478297824E-8</v>
      </c>
      <c r="AW1104" s="163">
        <f t="shared" si="600"/>
        <v>1.71632901387</v>
      </c>
      <c r="AX1104" s="196">
        <v>1.1796455999999999E-5</v>
      </c>
      <c r="AY1104" s="196">
        <v>3.5593291000000003E-8</v>
      </c>
      <c r="AZ1104" s="196">
        <v>9.7243690000000007E-13</v>
      </c>
      <c r="BA1104" s="196">
        <v>3.5034047E-15</v>
      </c>
      <c r="BB1104" s="196">
        <v>8.6844883000000003E-17</v>
      </c>
      <c r="BC1104" s="196">
        <v>3.9927819999999997E-9</v>
      </c>
      <c r="BD1104" s="196">
        <v>3.8128327000000002E-6</v>
      </c>
      <c r="BE1104" s="196">
        <v>6.5329894000000004E-10</v>
      </c>
      <c r="BF1104" s="196">
        <v>4.2757851999999999E-9</v>
      </c>
      <c r="BG1104" s="196">
        <v>8.5953689000000003E-13</v>
      </c>
      <c r="BH1104" s="196">
        <v>1.5399571E-16</v>
      </c>
      <c r="BI1104" s="196">
        <v>3.1004489E-12</v>
      </c>
      <c r="BJ1104" s="196">
        <v>3.0272460000000002E-12</v>
      </c>
      <c r="BK1104" s="196">
        <v>2.9029147000000002E-13</v>
      </c>
      <c r="BL1104" s="196">
        <v>3.6538642000000002E-11</v>
      </c>
      <c r="BM1104" s="196">
        <v>8.5343464000000001E-10</v>
      </c>
      <c r="BN1104" s="196">
        <v>2.241421E-16</v>
      </c>
      <c r="BO1104" s="108">
        <v>3.5711386999999999E-4</v>
      </c>
      <c r="BP1104" s="108">
        <v>1.7159719</v>
      </c>
      <c r="BQ1104" s="108">
        <v>0</v>
      </c>
      <c r="BR1104" s="108">
        <v>0</v>
      </c>
      <c r="BS1104" s="108">
        <v>0</v>
      </c>
      <c r="BU1104" s="69">
        <v>6.9588980000000005E-4</v>
      </c>
      <c r="BV1104" s="172">
        <v>3.0462110000000002E-5</v>
      </c>
      <c r="BW1104" s="69">
        <v>3.5402262999999998E-4</v>
      </c>
      <c r="BX1104" s="172">
        <v>6.0239737999999997E-7</v>
      </c>
      <c r="BY1104" s="172">
        <v>4.0005283999999998E-5</v>
      </c>
      <c r="BZ1104" s="172">
        <v>1.9310165999999999E-6</v>
      </c>
      <c r="CA1104" s="172">
        <v>1.7835431999999999E-8</v>
      </c>
      <c r="CB1104" s="172">
        <v>2.9408493E-6</v>
      </c>
      <c r="CC1104" s="172">
        <v>2.3690324999999999E-7</v>
      </c>
      <c r="CD1104" s="172">
        <v>6.2237778999999997E-7</v>
      </c>
      <c r="CE1104" s="172">
        <v>2.4625475999999999E-13</v>
      </c>
      <c r="CF1104" s="172">
        <v>4.9566167000000005E-13</v>
      </c>
      <c r="CG1104" s="172">
        <v>5.8621433000000002E-12</v>
      </c>
      <c r="CH1104" s="172">
        <v>1.2864322E-5</v>
      </c>
      <c r="CI1104" s="69">
        <v>2.5168039999999998E-4</v>
      </c>
      <c r="CJ1104" s="172">
        <v>5.0367726000000003E-7</v>
      </c>
      <c r="CK1104" s="69">
        <v>0</v>
      </c>
      <c r="CM1104" s="197">
        <v>4.9671622000000001E-12</v>
      </c>
      <c r="CN1104" s="198">
        <v>12.685387</v>
      </c>
      <c r="CO1104" s="198">
        <v>5.9767784999999997E-2</v>
      </c>
      <c r="CP1104" s="198">
        <v>2.1282654000000002E-2</v>
      </c>
      <c r="CQ1104" s="197">
        <v>1.4711585999999999E-10</v>
      </c>
      <c r="CR1104" s="197">
        <v>1.7789563999999999E-8</v>
      </c>
      <c r="CS1104" s="198">
        <v>1.3918343999999999E-3</v>
      </c>
      <c r="CT1104" s="198">
        <v>1.5023074000000001</v>
      </c>
      <c r="CU1104" s="197">
        <v>5.7197438000000001E-7</v>
      </c>
      <c r="CV1104" s="198">
        <v>6.8120365000000002E-4</v>
      </c>
      <c r="CX1104" s="166"/>
    </row>
    <row r="1105" spans="1:102" ht="14.4">
      <c r="B1105" s="85"/>
      <c r="C1105" s="113"/>
      <c r="D1105" s="1" t="s">
        <v>1160</v>
      </c>
      <c r="E1105" s="112"/>
      <c r="W1105" s="3"/>
      <c r="Y1105" s="3"/>
      <c r="AA1105" s="3"/>
      <c r="AC1105" s="142"/>
      <c r="AD1105" s="142"/>
      <c r="AE1105" s="142"/>
      <c r="AF1105" s="142"/>
      <c r="AG1105" s="142"/>
      <c r="AU1105" s="86"/>
      <c r="AV1105" s="86"/>
      <c r="AW1105" s="86"/>
      <c r="AX1105" s="3"/>
      <c r="AY1105" s="3"/>
      <c r="AZ1105" s="3"/>
      <c r="BA1105" s="3"/>
      <c r="BB1105" s="3"/>
      <c r="BC1105" s="3"/>
      <c r="BD1105" s="3"/>
      <c r="BE1105" s="3"/>
      <c r="BF1105" s="3"/>
      <c r="BG1105" s="3"/>
      <c r="BH1105" s="3"/>
      <c r="BI1105" s="3"/>
      <c r="BJ1105" s="3"/>
      <c r="BK1105" s="3"/>
      <c r="BL1105" s="3"/>
      <c r="BM1105" s="3"/>
      <c r="BN1105" s="3"/>
      <c r="BV1105" s="3"/>
      <c r="BX1105" s="3"/>
      <c r="BY1105" s="3"/>
      <c r="BZ1105" s="3"/>
      <c r="CA1105" s="3"/>
      <c r="CB1105" s="3"/>
      <c r="CC1105" s="3"/>
      <c r="CD1105" s="3"/>
      <c r="CE1105" s="3"/>
      <c r="CF1105" s="3"/>
      <c r="CG1105" s="3"/>
      <c r="CH1105" s="3"/>
      <c r="CJ1105" s="3"/>
      <c r="CM1105" s="3"/>
      <c r="CQ1105" s="3"/>
      <c r="CR1105" s="3"/>
      <c r="CU1105" s="3"/>
    </row>
    <row r="1106" spans="1:102" ht="14.4">
      <c r="A1106" t="s">
        <v>1528</v>
      </c>
      <c r="B1106" s="85" t="s">
        <v>783</v>
      </c>
      <c r="C1106" s="113" t="str">
        <f t="shared" ref="C1106:C1126" si="601">MID(A1106,1,12)</f>
        <v>A.140.01.101</v>
      </c>
      <c r="D1106" s="9" t="s">
        <v>1160</v>
      </c>
      <c r="E1106" s="112" t="s">
        <v>362</v>
      </c>
      <c r="F1106" s="115" t="str">
        <f t="shared" ref="F1106:F1126" si="602">MID(A1106, 21,85)</f>
        <v>Acrylic fibres</v>
      </c>
      <c r="G1106" s="143">
        <f t="shared" si="586"/>
        <v>5.13</v>
      </c>
      <c r="I1106" s="118">
        <f t="shared" si="587"/>
        <v>2.1367639378995644</v>
      </c>
      <c r="K1106" s="161">
        <f t="shared" si="588"/>
        <v>1.251495958807E-2</v>
      </c>
      <c r="L1106" s="161">
        <f t="shared" si="589"/>
        <v>1.3547489783114943</v>
      </c>
      <c r="M1106" s="162">
        <f t="shared" si="590"/>
        <v>0</v>
      </c>
      <c r="N1106" s="161">
        <v>0.76949999999999996</v>
      </c>
      <c r="O1106" s="132">
        <v>0.10723004999999999</v>
      </c>
      <c r="P1106" s="132">
        <v>1.1998925000000001E-2</v>
      </c>
      <c r="Q1106" s="132">
        <v>1.2514788000000001E-2</v>
      </c>
      <c r="R1106" s="132">
        <v>0</v>
      </c>
      <c r="S1106" s="132">
        <v>0</v>
      </c>
      <c r="T1106" s="164">
        <v>1.7158807E-7</v>
      </c>
      <c r="U1106" s="164">
        <v>3.3114943999999999E-9</v>
      </c>
      <c r="V1106" s="132">
        <v>0</v>
      </c>
      <c r="W1106" s="132">
        <v>1.23552</v>
      </c>
      <c r="X1106" s="132">
        <v>0</v>
      </c>
      <c r="Y1106" s="132">
        <v>0</v>
      </c>
      <c r="Z1106" s="132">
        <v>0</v>
      </c>
      <c r="AA1106" s="132">
        <v>0</v>
      </c>
      <c r="AC1106" s="118">
        <f t="shared" si="593"/>
        <v>0.76949999999999996</v>
      </c>
      <c r="AD1106" s="118">
        <f t="shared" si="594"/>
        <v>0.1317439378995644</v>
      </c>
      <c r="AE1106" s="118">
        <f t="shared" si="595"/>
        <v>0.11922897831149439</v>
      </c>
      <c r="AF1106" s="118">
        <f t="shared" si="596"/>
        <v>1.3547489783114943</v>
      </c>
      <c r="AG1106" s="118">
        <f t="shared" si="597"/>
        <v>0</v>
      </c>
      <c r="AI1106" s="69">
        <v>100.33799999999999</v>
      </c>
      <c r="AJ1106" s="69">
        <v>100.33799999999999</v>
      </c>
      <c r="AK1106" s="69">
        <v>0</v>
      </c>
      <c r="AL1106" s="69">
        <v>0</v>
      </c>
      <c r="AM1106" s="69">
        <v>0</v>
      </c>
      <c r="AN1106" s="69">
        <v>0</v>
      </c>
      <c r="AO1106" s="69">
        <v>0</v>
      </c>
      <c r="AQ1106" s="116">
        <v>0.12358308</v>
      </c>
      <c r="AR1106" s="116">
        <v>0.11189677000000001</v>
      </c>
      <c r="AS1106" s="116">
        <v>4.5221768000000004E-3</v>
      </c>
      <c r="AT1106" s="116">
        <v>7.1641331999999997E-3</v>
      </c>
      <c r="AU1106" s="150">
        <f t="shared" si="598"/>
        <v>6.7084392999999998E-6</v>
      </c>
      <c r="AV1106" s="150">
        <f t="shared" si="599"/>
        <v>1.6724026445000002E-8</v>
      </c>
      <c r="AW1106" s="163">
        <f t="shared" si="600"/>
        <v>1.0033799999999999</v>
      </c>
      <c r="AX1106" s="196">
        <v>4.76064E-6</v>
      </c>
      <c r="AY1106" s="196">
        <v>1.4364E-8</v>
      </c>
      <c r="AZ1106" s="196">
        <v>3.92445E-13</v>
      </c>
      <c r="BA1106" s="108">
        <v>0</v>
      </c>
      <c r="BB1106" s="108">
        <v>0</v>
      </c>
      <c r="BC1106" s="196">
        <v>3.9930000000000001E-10</v>
      </c>
      <c r="BD1106" s="196">
        <v>1.9474000000000002E-6</v>
      </c>
      <c r="BE1106" s="196">
        <v>9.1234E-11</v>
      </c>
      <c r="BF1106" s="196">
        <v>2.2684000000000001E-9</v>
      </c>
      <c r="BG1106" s="108">
        <v>0</v>
      </c>
      <c r="BH1106" s="108">
        <v>0</v>
      </c>
      <c r="BI1106" s="108">
        <v>0</v>
      </c>
      <c r="BJ1106" s="108">
        <v>0</v>
      </c>
      <c r="BK1106" s="108">
        <v>0</v>
      </c>
      <c r="BL1106" s="108">
        <v>0</v>
      </c>
      <c r="BM1106" s="108">
        <v>0</v>
      </c>
      <c r="BN1106" s="108">
        <v>0</v>
      </c>
      <c r="BO1106" s="108">
        <v>0</v>
      </c>
      <c r="BP1106" s="108">
        <v>1.0033799999999999</v>
      </c>
      <c r="BQ1106" s="108">
        <v>0</v>
      </c>
      <c r="BR1106" s="108">
        <v>0</v>
      </c>
      <c r="BS1106" s="108">
        <v>0</v>
      </c>
      <c r="BU1106" s="69">
        <v>2.9727581000000002E-4</v>
      </c>
      <c r="BV1106" s="172">
        <v>1.5639035E-5</v>
      </c>
      <c r="BW1106" s="69">
        <v>1.4303801E-4</v>
      </c>
      <c r="BX1106" s="172">
        <v>3.8789781000000002E-13</v>
      </c>
      <c r="BY1106" s="172">
        <v>1.2882411000000001E-5</v>
      </c>
      <c r="BZ1106" s="69">
        <v>0</v>
      </c>
      <c r="CA1106" s="69">
        <v>0</v>
      </c>
      <c r="CB1106" s="69">
        <v>0</v>
      </c>
      <c r="CC1106" s="69">
        <v>0</v>
      </c>
      <c r="CD1106" s="172">
        <v>1.1354082E-10</v>
      </c>
      <c r="CE1106" s="69">
        <v>0</v>
      </c>
      <c r="CF1106" s="69">
        <v>0</v>
      </c>
      <c r="CG1106" s="69">
        <v>0</v>
      </c>
      <c r="CH1106" s="172">
        <v>3.4074488000000002E-6</v>
      </c>
      <c r="CI1106" s="69">
        <v>1.2230878000000001E-4</v>
      </c>
      <c r="CJ1106" s="69">
        <v>0</v>
      </c>
      <c r="CK1106" s="69">
        <v>0</v>
      </c>
      <c r="CM1106" s="198">
        <v>0</v>
      </c>
      <c r="CN1106" s="198">
        <v>5.13</v>
      </c>
      <c r="CO1106" s="198">
        <v>1.0883986E-2</v>
      </c>
      <c r="CP1106" s="198">
        <v>1.0699999999999999E-2</v>
      </c>
      <c r="CQ1106" s="198">
        <v>0</v>
      </c>
      <c r="CR1106" s="198">
        <v>0</v>
      </c>
      <c r="CS1106" s="198">
        <v>6.5388877E-4</v>
      </c>
      <c r="CT1106" s="198">
        <v>0</v>
      </c>
      <c r="CU1106" s="198">
        <v>0</v>
      </c>
      <c r="CV1106" s="198">
        <v>0</v>
      </c>
      <c r="CX1106" s="166"/>
    </row>
    <row r="1107" spans="1:102" ht="14.4">
      <c r="A1107" t="s">
        <v>784</v>
      </c>
      <c r="B1107" s="85" t="s">
        <v>783</v>
      </c>
      <c r="C1107" s="113" t="str">
        <f t="shared" si="601"/>
        <v>A.140.01.102</v>
      </c>
      <c r="D1107" s="9" t="s">
        <v>1160</v>
      </c>
      <c r="E1107" s="112" t="s">
        <v>362</v>
      </c>
      <c r="F1107" s="115" t="str">
        <f t="shared" si="602"/>
        <v>BioCotton fibre from China/India (without global seatransport)</v>
      </c>
      <c r="G1107" s="143">
        <f t="shared" si="586"/>
        <v>0.45206374000000005</v>
      </c>
      <c r="I1107" s="118">
        <f t="shared" si="587"/>
        <v>0.94224323615638905</v>
      </c>
      <c r="K1107" s="161">
        <f t="shared" si="588"/>
        <v>3.467812592E-3</v>
      </c>
      <c r="L1107" s="161">
        <f t="shared" si="589"/>
        <v>6.7956048600000011E-3</v>
      </c>
      <c r="M1107" s="162">
        <f t="shared" si="590"/>
        <v>0.86417025770438904</v>
      </c>
      <c r="N1107" s="161">
        <v>6.7809561000000004E-2</v>
      </c>
      <c r="O1107" s="132">
        <v>1.5524135000000001E-3</v>
      </c>
      <c r="P1107" s="132">
        <v>3.8286285999999999E-3</v>
      </c>
      <c r="Q1107" s="132">
        <v>2.0472684999999998E-3</v>
      </c>
      <c r="R1107" s="132">
        <v>1.1012507E-3</v>
      </c>
      <c r="S1107" s="164">
        <v>9.5995119999999996E-6</v>
      </c>
      <c r="T1107" s="132">
        <v>3.0969388E-4</v>
      </c>
      <c r="U1107" s="132">
        <v>2.6674921000000002E-4</v>
      </c>
      <c r="V1107" s="132">
        <v>1.7932269E-4</v>
      </c>
      <c r="W1107" s="132">
        <v>8.4623315E-4</v>
      </c>
      <c r="X1107" s="132">
        <v>1.1335835000000001E-2</v>
      </c>
      <c r="Y1107" s="132">
        <v>3.015804E-4</v>
      </c>
      <c r="Z1107" s="132">
        <v>0.8526551</v>
      </c>
      <c r="AA1107" s="164">
        <v>1.4389026E-11</v>
      </c>
      <c r="AC1107" s="118">
        <f t="shared" si="593"/>
        <v>6.7809561000000004E-2</v>
      </c>
      <c r="AD1107" s="118">
        <f t="shared" si="594"/>
        <v>9.1156039020000006E-3</v>
      </c>
      <c r="AE1107" s="118">
        <f t="shared" si="595"/>
        <v>0.85830289131000004</v>
      </c>
      <c r="AF1107" s="118">
        <f t="shared" si="596"/>
        <v>6.7956048600000003E-3</v>
      </c>
      <c r="AG1107" s="118">
        <f t="shared" si="597"/>
        <v>1.1515157704389028E-2</v>
      </c>
      <c r="AI1107" s="69">
        <v>6.0237354999999999</v>
      </c>
      <c r="AJ1107" s="69">
        <v>5.2039565999999997</v>
      </c>
      <c r="AK1107" s="69">
        <v>0.20156384999999999</v>
      </c>
      <c r="AL1107" s="69">
        <v>0</v>
      </c>
      <c r="AM1107" s="69">
        <v>8.6941996999999993E-2</v>
      </c>
      <c r="AN1107" s="69">
        <v>0.34888798999999998</v>
      </c>
      <c r="AO1107" s="69">
        <v>0.18238507000000001</v>
      </c>
      <c r="AQ1107" s="116">
        <v>3.5021207999999998E-2</v>
      </c>
      <c r="AR1107" s="116">
        <v>3.2095242000000003E-2</v>
      </c>
      <c r="AS1107" s="116">
        <v>2.7450621E-3</v>
      </c>
      <c r="AT1107" s="116">
        <v>1.8090417000000001E-4</v>
      </c>
      <c r="AU1107" s="150">
        <f t="shared" si="598"/>
        <v>1.9241752113684662E-6</v>
      </c>
      <c r="AV1107" s="150">
        <f t="shared" si="599"/>
        <v>1.0151856813113578E-8</v>
      </c>
      <c r="AW1107" s="163">
        <f t="shared" si="600"/>
        <v>2.53367188225E-2</v>
      </c>
      <c r="AX1107" s="196">
        <v>4.1952412E-7</v>
      </c>
      <c r="AY1107" s="196">
        <v>1.2658058999999999E-9</v>
      </c>
      <c r="AZ1107" s="196">
        <v>3.4583610000000003E-14</v>
      </c>
      <c r="BA1107" s="196">
        <v>7.0186920000000001E-15</v>
      </c>
      <c r="BB1107" s="196">
        <v>1.9908744999999999E-15</v>
      </c>
      <c r="BC1107" s="196">
        <v>2.4615865999999998E-10</v>
      </c>
      <c r="BD1107" s="196">
        <v>4.9490206000000001E-8</v>
      </c>
      <c r="BE1107" s="196">
        <v>3.6001205000000003E-11</v>
      </c>
      <c r="BF1107" s="196">
        <v>5.2090825000000002E-11</v>
      </c>
      <c r="BG1107" s="196">
        <v>8.2031914000000004E-15</v>
      </c>
      <c r="BH1107" s="196">
        <v>2.4647544E-16</v>
      </c>
      <c r="BI1107" s="196">
        <v>1.756079E-13</v>
      </c>
      <c r="BJ1107" s="196">
        <v>1.6383461E-15</v>
      </c>
      <c r="BK1107" s="196">
        <v>5.7747119999999998E-16</v>
      </c>
      <c r="BL1107" s="196">
        <v>4.9364189000000003E-12</v>
      </c>
      <c r="BM1107" s="196">
        <v>1.0688128E-10</v>
      </c>
      <c r="BN1107" s="196">
        <v>1.9438856000000001E-20</v>
      </c>
      <c r="BO1107" s="196">
        <v>8.3508224999999996E-6</v>
      </c>
      <c r="BP1107" s="108">
        <v>2.5328368E-2</v>
      </c>
      <c r="BQ1107" s="196">
        <v>1.4548029E-6</v>
      </c>
      <c r="BR1107" s="196">
        <v>8.7902336999999997E-9</v>
      </c>
      <c r="BS1107" s="196">
        <v>7.5043260999999996E-12</v>
      </c>
      <c r="BU1107" s="69">
        <v>6.2501126000000001E-4</v>
      </c>
      <c r="BV1107" s="172">
        <v>4.3597642999999998E-7</v>
      </c>
      <c r="BW1107" s="172">
        <v>1.2604736999999999E-5</v>
      </c>
      <c r="BX1107" s="172">
        <v>3.1535579999999997E-8</v>
      </c>
      <c r="BY1107" s="172">
        <v>4.6535573E-7</v>
      </c>
      <c r="BZ1107" s="172">
        <v>1.5109412E-7</v>
      </c>
      <c r="CA1107" s="172">
        <v>1.7959350999999999E-10</v>
      </c>
      <c r="CB1107" s="172">
        <v>2.2941561999999999E-7</v>
      </c>
      <c r="CC1107" s="172">
        <v>2.8053262000000001E-8</v>
      </c>
      <c r="CD1107" s="172">
        <v>2.1475172999999999E-7</v>
      </c>
      <c r="CE1107" s="172">
        <v>5.6452644000000002E-12</v>
      </c>
      <c r="CF1107" s="172">
        <v>4.2986551000000003E-17</v>
      </c>
      <c r="CG1107" s="172">
        <v>3.6909185999999999E-13</v>
      </c>
      <c r="CH1107" s="172">
        <v>4.0589378999999997E-7</v>
      </c>
      <c r="CI1107" s="172">
        <v>6.5546570999999999E-6</v>
      </c>
      <c r="CJ1107" s="172">
        <v>5.7997418000000001E-8</v>
      </c>
      <c r="CK1107" s="69">
        <v>6.0383159999999997E-4</v>
      </c>
      <c r="CM1107" s="197">
        <v>4.3537549E-13</v>
      </c>
      <c r="CN1107" s="198">
        <v>0.45205629000000003</v>
      </c>
      <c r="CO1107" s="198">
        <v>6.3464567000000001E-3</v>
      </c>
      <c r="CP1107" s="198">
        <v>3.3291358999999998E-4</v>
      </c>
      <c r="CQ1107" s="197">
        <v>7.9372878E-11</v>
      </c>
      <c r="CR1107" s="197">
        <v>9.3953756999999997E-9</v>
      </c>
      <c r="CS1107" s="197">
        <v>1.7317334000000001E-5</v>
      </c>
      <c r="CT1107" s="198">
        <v>1.4757285000000001E-3</v>
      </c>
      <c r="CU1107" s="197">
        <v>5.4566033999999998E-9</v>
      </c>
      <c r="CV1107" s="197">
        <v>5.3237233999999999E-5</v>
      </c>
      <c r="CX1107" s="166"/>
    </row>
    <row r="1108" spans="1:102" ht="14.4">
      <c r="A1108" t="s">
        <v>785</v>
      </c>
      <c r="B1108" s="85" t="s">
        <v>783</v>
      </c>
      <c r="C1108" s="113" t="str">
        <f t="shared" si="601"/>
        <v>A.140.01.103</v>
      </c>
      <c r="D1108" s="9" t="s">
        <v>1160</v>
      </c>
      <c r="E1108" s="112" t="s">
        <v>362</v>
      </c>
      <c r="F1108" s="115" t="str">
        <f t="shared" si="602"/>
        <v>BioCotton fibre from USA (without global seatransport)</v>
      </c>
      <c r="G1108" s="143">
        <f t="shared" si="586"/>
        <v>0.81170553333333328</v>
      </c>
      <c r="I1108" s="118">
        <f t="shared" si="587"/>
        <v>1.0160666224393891</v>
      </c>
      <c r="K1108" s="161">
        <f t="shared" si="588"/>
        <v>6.1569768749999993E-3</v>
      </c>
      <c r="L1108" s="161">
        <f t="shared" si="589"/>
        <v>1.7197145560000002E-2</v>
      </c>
      <c r="M1108" s="162">
        <f t="shared" si="590"/>
        <v>0.87095667000438903</v>
      </c>
      <c r="N1108" s="161">
        <v>0.12175583</v>
      </c>
      <c r="O1108" s="132">
        <v>6.5344712999999997E-3</v>
      </c>
      <c r="P1108" s="132">
        <v>8.8982489000000008E-3</v>
      </c>
      <c r="Q1108" s="132">
        <v>4.2939290999999997E-3</v>
      </c>
      <c r="R1108" s="132">
        <v>1.1934275999999999E-3</v>
      </c>
      <c r="S1108" s="164">
        <v>1.9969575000000001E-5</v>
      </c>
      <c r="T1108" s="132">
        <v>6.4965059999999998E-4</v>
      </c>
      <c r="U1108" s="132">
        <v>5.5448194000000004E-4</v>
      </c>
      <c r="V1108" s="132">
        <v>2.8101899000000001E-4</v>
      </c>
      <c r="W1108" s="132">
        <v>8.4623315E-4</v>
      </c>
      <c r="X1108" s="132">
        <v>3.5220070999999999E-2</v>
      </c>
      <c r="Y1108" s="132">
        <v>3.6371027E-4</v>
      </c>
      <c r="Z1108" s="132">
        <v>0.83545557999999998</v>
      </c>
      <c r="AA1108" s="164">
        <v>1.4389026E-11</v>
      </c>
      <c r="AC1108" s="118">
        <f t="shared" si="593"/>
        <v>0.12175583</v>
      </c>
      <c r="AD1108" s="118">
        <f t="shared" si="594"/>
        <v>2.2144179015000001E-2</v>
      </c>
      <c r="AE1108" s="118">
        <f t="shared" si="595"/>
        <v>0.85144278214000002</v>
      </c>
      <c r="AF1108" s="118">
        <f t="shared" si="596"/>
        <v>1.7197145560000002E-2</v>
      </c>
      <c r="AG1108" s="118">
        <f t="shared" si="597"/>
        <v>3.5501090004389023E-2</v>
      </c>
      <c r="AI1108" s="69">
        <v>13.068588999999999</v>
      </c>
      <c r="AJ1108" s="69">
        <v>10.020194</v>
      </c>
      <c r="AK1108" s="69">
        <v>1.8344484000000001</v>
      </c>
      <c r="AL1108" s="69">
        <v>0</v>
      </c>
      <c r="AM1108" s="69">
        <v>0.13892056</v>
      </c>
      <c r="AN1108" s="69">
        <v>0.85714409000000003</v>
      </c>
      <c r="AO1108" s="69">
        <v>0.21788208000000001</v>
      </c>
      <c r="AQ1108" s="116">
        <v>5.0765434999999998E-2</v>
      </c>
      <c r="AR1108" s="116">
        <v>4.6837248999999997E-2</v>
      </c>
      <c r="AS1108" s="116">
        <v>3.4000644000000001E-3</v>
      </c>
      <c r="AT1108" s="116">
        <v>5.2812178999999998E-4</v>
      </c>
      <c r="AU1108" s="150">
        <f t="shared" si="598"/>
        <v>2.8079885286929665E-6</v>
      </c>
      <c r="AV1108" s="150">
        <f t="shared" si="599"/>
        <v>1.257420254602528E-8</v>
      </c>
      <c r="AW1108" s="163">
        <f t="shared" si="600"/>
        <v>7.3966636741999992E-2</v>
      </c>
      <c r="AX1108" s="196">
        <v>7.5327171999999996E-7</v>
      </c>
      <c r="AY1108" s="196">
        <v>2.272803E-9</v>
      </c>
      <c r="AZ1108" s="196">
        <v>6.2096209000000003E-14</v>
      </c>
      <c r="BA1108" s="196">
        <v>7.0186920000000001E-15</v>
      </c>
      <c r="BB1108" s="196">
        <v>1.9908744999999999E-15</v>
      </c>
      <c r="BC1108" s="196">
        <v>5.3110802000000001E-10</v>
      </c>
      <c r="BD1108" s="196">
        <v>1.6226263000000001E-7</v>
      </c>
      <c r="BE1108" s="196">
        <v>7.7326799E-11</v>
      </c>
      <c r="BF1108" s="196">
        <v>1.8047047999999999E-10</v>
      </c>
      <c r="BG1108" s="196">
        <v>8.2031914000000004E-15</v>
      </c>
      <c r="BH1108" s="196">
        <v>2.4647544E-16</v>
      </c>
      <c r="BI1108" s="196">
        <v>3.6927611000000002E-13</v>
      </c>
      <c r="BJ1108" s="196">
        <v>3.3747970000000001E-15</v>
      </c>
      <c r="BK1108" s="196">
        <v>1.2002230000000001E-15</v>
      </c>
      <c r="BL1108" s="196">
        <v>9.6787633999999994E-12</v>
      </c>
      <c r="BM1108" s="196">
        <v>2.1938289999999999E-10</v>
      </c>
      <c r="BN1108" s="196">
        <v>1.9438856000000001E-20</v>
      </c>
      <c r="BO1108" s="196">
        <v>1.0981742E-5</v>
      </c>
      <c r="BP1108" s="108">
        <v>7.3955654999999995E-2</v>
      </c>
      <c r="BQ1108" s="196">
        <v>1.8916940000000001E-6</v>
      </c>
      <c r="BR1108" s="196">
        <v>1.0037560000000001E-8</v>
      </c>
      <c r="BS1108" s="196">
        <v>5.5978700000000003E-12</v>
      </c>
      <c r="BU1108" s="69">
        <v>5.2604367000000005E-4</v>
      </c>
      <c r="BV1108" s="172">
        <v>1.4113229999999999E-6</v>
      </c>
      <c r="BW1108" s="172">
        <v>2.2632504000000002E-5</v>
      </c>
      <c r="BX1108" s="172">
        <v>6.5498598999999998E-8</v>
      </c>
      <c r="BY1108" s="172">
        <v>1.2189389999999999E-6</v>
      </c>
      <c r="BZ1108" s="172">
        <v>3.2857529000000001E-7</v>
      </c>
      <c r="CA1108" s="172">
        <v>1.7959350999999999E-10</v>
      </c>
      <c r="CB1108" s="172">
        <v>4.9879385000000002E-7</v>
      </c>
      <c r="CC1108" s="172">
        <v>5.8705810000000002E-8</v>
      </c>
      <c r="CD1108" s="172">
        <v>4.5017430999999998E-7</v>
      </c>
      <c r="CE1108" s="172">
        <v>5.6452644000000002E-12</v>
      </c>
      <c r="CF1108" s="172">
        <v>4.2986551000000003E-17</v>
      </c>
      <c r="CG1108" s="172">
        <v>3.6909185999999999E-13</v>
      </c>
      <c r="CH1108" s="172">
        <v>8.8252180000000001E-7</v>
      </c>
      <c r="CI1108" s="172">
        <v>1.4269848E-5</v>
      </c>
      <c r="CJ1108" s="172">
        <v>1.0266727E-7</v>
      </c>
      <c r="CK1108" s="69">
        <v>4.8412393000000001E-4</v>
      </c>
      <c r="CM1108" s="197">
        <v>4.3537549E-13</v>
      </c>
      <c r="CN1108" s="198">
        <v>0.81169809999999998</v>
      </c>
      <c r="CO1108" s="198">
        <v>1.3814851E-2</v>
      </c>
      <c r="CP1108" s="198">
        <v>1.040937E-3</v>
      </c>
      <c r="CQ1108" s="197">
        <v>1.6679199999999999E-10</v>
      </c>
      <c r="CR1108" s="197">
        <v>1.9758464E-8</v>
      </c>
      <c r="CS1108" s="197">
        <v>5.2172407999999997E-5</v>
      </c>
      <c r="CT1108" s="198">
        <v>3.0597996E-3</v>
      </c>
      <c r="CU1108" s="197">
        <v>5.4566033999999998E-9</v>
      </c>
      <c r="CV1108" s="198">
        <v>1.156527E-4</v>
      </c>
      <c r="CX1108" s="166"/>
    </row>
    <row r="1109" spans="1:102" ht="14.4">
      <c r="A1109" t="s">
        <v>1772</v>
      </c>
      <c r="B1109" s="85" t="s">
        <v>783</v>
      </c>
      <c r="C1109" s="113" t="str">
        <f t="shared" si="601"/>
        <v>A.140.01.104</v>
      </c>
      <c r="D1109" s="9" t="s">
        <v>1160</v>
      </c>
      <c r="E1109" s="112" t="s">
        <v>362</v>
      </c>
      <c r="F1109" s="115" t="str">
        <f t="shared" si="602"/>
        <v>Cotton fibre from China and India (without global seatransport)</v>
      </c>
      <c r="G1109" s="143">
        <f t="shared" si="586"/>
        <v>0.8347888</v>
      </c>
      <c r="I1109" s="118">
        <f t="shared" si="587"/>
        <v>1.0134512858335469</v>
      </c>
      <c r="K1109" s="161">
        <f t="shared" si="588"/>
        <v>6.3982656389999998E-3</v>
      </c>
      <c r="L1109" s="161">
        <f t="shared" si="589"/>
        <v>1.5540692439999998E-2</v>
      </c>
      <c r="M1109" s="162">
        <f t="shared" si="590"/>
        <v>0.86629400775454701</v>
      </c>
      <c r="N1109" s="161">
        <v>0.12521831999999999</v>
      </c>
      <c r="O1109" s="132">
        <v>3.4684449000000001E-3</v>
      </c>
      <c r="P1109" s="132">
        <v>5.6501668999999997E-3</v>
      </c>
      <c r="Q1109" s="132">
        <v>3.125011E-3</v>
      </c>
      <c r="R1109" s="132">
        <v>1.2090079999999999E-3</v>
      </c>
      <c r="S1109" s="164">
        <v>1.2182839E-5</v>
      </c>
      <c r="T1109" s="132">
        <v>2.0520638000000001E-3</v>
      </c>
      <c r="U1109" s="132">
        <v>4.2624988999999999E-3</v>
      </c>
      <c r="V1109" s="132">
        <v>4.9384373999999997E-4</v>
      </c>
      <c r="W1109" s="132">
        <v>1.8508126000000001E-3</v>
      </c>
      <c r="X1109" s="132">
        <v>1.3143214E-2</v>
      </c>
      <c r="Y1109" s="132">
        <v>3.0876914000000001E-4</v>
      </c>
      <c r="Z1109" s="132">
        <v>0.85265694999999997</v>
      </c>
      <c r="AA1109" s="164">
        <v>1.4547044E-11</v>
      </c>
      <c r="AC1109" s="118">
        <f t="shared" si="593"/>
        <v>0.12521831999999999</v>
      </c>
      <c r="AD1109" s="118">
        <f t="shared" si="594"/>
        <v>1.9779376338999996E-2</v>
      </c>
      <c r="AE1109" s="118">
        <f t="shared" si="595"/>
        <v>0.8660380607</v>
      </c>
      <c r="AF1109" s="118">
        <f t="shared" si="596"/>
        <v>1.554069244E-2</v>
      </c>
      <c r="AG1109" s="118">
        <f t="shared" si="597"/>
        <v>1.3637057754547044E-2</v>
      </c>
      <c r="AI1109" s="69">
        <v>7.5483487</v>
      </c>
      <c r="AJ1109" s="69">
        <v>6.5029895</v>
      </c>
      <c r="AK1109" s="69">
        <v>0.33033382999999999</v>
      </c>
      <c r="AL1109" s="69">
        <v>0</v>
      </c>
      <c r="AM1109" s="69">
        <v>0.11361280999999999</v>
      </c>
      <c r="AN1109" s="69">
        <v>0.40381822000000001</v>
      </c>
      <c r="AO1109" s="69">
        <v>0.19759431999999999</v>
      </c>
      <c r="AQ1109" s="116">
        <v>4.2113042000000003E-2</v>
      </c>
      <c r="AR1109" s="116">
        <v>3.8797887000000003E-2</v>
      </c>
      <c r="AS1109" s="116">
        <v>3.055501E-3</v>
      </c>
      <c r="AT1109" s="116">
        <v>2.5965345999999999E-4</v>
      </c>
      <c r="AU1109" s="150">
        <f t="shared" si="598"/>
        <v>2.3260124490075077E-6</v>
      </c>
      <c r="AV1109" s="150">
        <f t="shared" si="599"/>
        <v>1.1299929791806582E-8</v>
      </c>
      <c r="AW1109" s="163">
        <f t="shared" si="600"/>
        <v>3.6366030069999999E-2</v>
      </c>
      <c r="AX1109" s="196">
        <v>7.7488255E-7</v>
      </c>
      <c r="AY1109" s="196">
        <v>2.3380153999999999E-9</v>
      </c>
      <c r="AZ1109" s="196">
        <v>6.3877594999999999E-14</v>
      </c>
      <c r="BA1109" s="196">
        <v>7.0957698999999997E-15</v>
      </c>
      <c r="BB1109" s="196">
        <v>2.0127379E-15</v>
      </c>
      <c r="BC1109" s="196">
        <v>3.0884418999999999E-10</v>
      </c>
      <c r="BD1109" s="196">
        <v>9.5827346E-8</v>
      </c>
      <c r="BE1109" s="196">
        <v>4.6732238000000002E-11</v>
      </c>
      <c r="BF1109" s="196">
        <v>1.1508619E-10</v>
      </c>
      <c r="BG1109" s="196">
        <v>1.5787389000000001E-14</v>
      </c>
      <c r="BH1109" s="196">
        <v>5.0252642999999996E-16</v>
      </c>
      <c r="BI1109" s="196">
        <v>1.925616E-13</v>
      </c>
      <c r="BJ1109" s="196">
        <v>2.0770646999999999E-12</v>
      </c>
      <c r="BK1109" s="196">
        <v>8.1438765E-15</v>
      </c>
      <c r="BL1109" s="196">
        <v>1.0451929000000001E-11</v>
      </c>
      <c r="BM1109" s="196">
        <v>1.8034777999999999E-10</v>
      </c>
      <c r="BN1109" s="196">
        <v>1.965233E-20</v>
      </c>
      <c r="BO1109" s="196">
        <v>2.0353070000000001E-5</v>
      </c>
      <c r="BP1109" s="108">
        <v>3.6345677E-2</v>
      </c>
      <c r="BQ1109" s="196">
        <v>1.4548029E-6</v>
      </c>
      <c r="BR1109" s="196">
        <v>8.7902336999999997E-9</v>
      </c>
      <c r="BS1109" s="196">
        <v>7.5043260999999996E-12</v>
      </c>
      <c r="BU1109" s="69">
        <v>6.4038607999999996E-4</v>
      </c>
      <c r="BV1109" s="172">
        <v>9.0688330000000004E-7</v>
      </c>
      <c r="BW1109" s="172">
        <v>2.3276126999999999E-5</v>
      </c>
      <c r="BX1109" s="172">
        <v>5.0205724999999996E-7</v>
      </c>
      <c r="BY1109" s="172">
        <v>9.3899846999999999E-7</v>
      </c>
      <c r="BZ1109" s="172">
        <v>1.8498705999999999E-7</v>
      </c>
      <c r="CA1109" s="172">
        <v>3.7619674000000001E-10</v>
      </c>
      <c r="CB1109" s="172">
        <v>3.9967614000000002E-7</v>
      </c>
      <c r="CC1109" s="172">
        <v>3.3030533999999997E-8</v>
      </c>
      <c r="CD1109" s="172">
        <v>1.3712244000000001E-6</v>
      </c>
      <c r="CE1109" s="172">
        <v>5.7072595000000002E-12</v>
      </c>
      <c r="CF1109" s="172">
        <v>4.3458619999999997E-17</v>
      </c>
      <c r="CG1109" s="172">
        <v>3.7314515000000001E-13</v>
      </c>
      <c r="CH1109" s="172">
        <v>6.3001370000000004E-7</v>
      </c>
      <c r="CI1109" s="172">
        <v>8.2467489999999992E-6</v>
      </c>
      <c r="CJ1109" s="172">
        <v>6.4343465000000002E-8</v>
      </c>
      <c r="CK1109" s="69">
        <v>6.0383159999999997E-4</v>
      </c>
      <c r="CM1109" s="197">
        <v>4.4015668999999999E-13</v>
      </c>
      <c r="CN1109" s="198">
        <v>0.83462303999999998</v>
      </c>
      <c r="CO1109" s="198">
        <v>7.3337261999999997E-3</v>
      </c>
      <c r="CP1109" s="198">
        <v>6.4172586000000003E-4</v>
      </c>
      <c r="CQ1109" s="197">
        <v>8.7416518999999994E-11</v>
      </c>
      <c r="CR1109" s="197">
        <v>1.0511964E-8</v>
      </c>
      <c r="CS1109" s="197">
        <v>3.2842568999999998E-5</v>
      </c>
      <c r="CT1109" s="198">
        <v>0.40309138</v>
      </c>
      <c r="CU1109" s="197">
        <v>1.0543042999999999E-8</v>
      </c>
      <c r="CV1109" s="197">
        <v>8.9960343999999994E-5</v>
      </c>
      <c r="CX1109" s="166"/>
    </row>
    <row r="1110" spans="1:102" ht="14.4">
      <c r="A1110" t="s">
        <v>786</v>
      </c>
      <c r="B1110" s="85" t="s">
        <v>783</v>
      </c>
      <c r="C1110" s="113" t="str">
        <f t="shared" si="601"/>
        <v>A.140.01.105</v>
      </c>
      <c r="D1110" s="9" t="s">
        <v>1160</v>
      </c>
      <c r="E1110" s="112" t="s">
        <v>362</v>
      </c>
      <c r="F1110" s="115" t="str">
        <f t="shared" si="602"/>
        <v>Cotton fibre from USA (without global seatransport)</v>
      </c>
      <c r="G1110" s="143">
        <f t="shared" si="586"/>
        <v>1.1932236000000001</v>
      </c>
      <c r="I1110" s="118">
        <f t="shared" si="587"/>
        <v>1.0857053012775233</v>
      </c>
      <c r="K1110" s="161">
        <f t="shared" si="588"/>
        <v>8.6954900730000003E-3</v>
      </c>
      <c r="L1110" s="161">
        <f t="shared" si="589"/>
        <v>2.5229212729999999E-2</v>
      </c>
      <c r="M1110" s="162">
        <f t="shared" si="590"/>
        <v>0.87279705847452338</v>
      </c>
      <c r="N1110" s="161">
        <v>0.17898354</v>
      </c>
      <c r="O1110" s="132">
        <v>8.3647750999999992E-3</v>
      </c>
      <c r="P1110" s="132">
        <v>1.0614314999999999E-2</v>
      </c>
      <c r="Q1110" s="132">
        <v>5.2627571000000003E-3</v>
      </c>
      <c r="R1110" s="132">
        <v>1.2965539999999999E-3</v>
      </c>
      <c r="S1110" s="164">
        <v>2.2395973E-5</v>
      </c>
      <c r="T1110" s="132">
        <v>2.1137830000000002E-3</v>
      </c>
      <c r="U1110" s="132">
        <v>4.0746994000000003E-3</v>
      </c>
      <c r="V1110" s="132">
        <v>5.5145645999999998E-4</v>
      </c>
      <c r="W1110" s="132">
        <v>1.8053047E-3</v>
      </c>
      <c r="X1110" s="132">
        <v>3.6788262000000002E-2</v>
      </c>
      <c r="Y1110" s="132">
        <v>3.7011853000000001E-4</v>
      </c>
      <c r="Z1110" s="132">
        <v>0.83545734000000005</v>
      </c>
      <c r="AA1110" s="164">
        <v>1.4523406E-11</v>
      </c>
      <c r="AC1110" s="118">
        <f t="shared" si="593"/>
        <v>0.17898354</v>
      </c>
      <c r="AD1110" s="118">
        <f t="shared" si="594"/>
        <v>3.1749279573E-2</v>
      </c>
      <c r="AE1110" s="118">
        <f t="shared" si="595"/>
        <v>0.85851112950000008</v>
      </c>
      <c r="AF1110" s="118">
        <f t="shared" si="596"/>
        <v>2.5229212729999995E-2</v>
      </c>
      <c r="AG1110" s="118">
        <f t="shared" si="597"/>
        <v>3.7339718474523408E-2</v>
      </c>
      <c r="AI1110" s="69">
        <v>14.688921000000001</v>
      </c>
      <c r="AJ1110" s="69">
        <v>11.416672999999999</v>
      </c>
      <c r="AK1110" s="69">
        <v>1.9415678999999999</v>
      </c>
      <c r="AL1110" s="69">
        <v>0</v>
      </c>
      <c r="AM1110" s="69">
        <v>0.16589546999999999</v>
      </c>
      <c r="AN1110" s="69">
        <v>0.92128798000000001</v>
      </c>
      <c r="AO1110" s="69">
        <v>0.24349624</v>
      </c>
      <c r="AQ1110" s="116">
        <v>5.7799492000000001E-2</v>
      </c>
      <c r="AR1110" s="116">
        <v>5.3485967000000002E-2</v>
      </c>
      <c r="AS1110" s="116">
        <v>3.7084979000000001E-3</v>
      </c>
      <c r="AT1110" s="116">
        <v>6.0502639E-4</v>
      </c>
      <c r="AU1110" s="150">
        <f t="shared" si="598"/>
        <v>3.2065927366627074E-6</v>
      </c>
      <c r="AV1110" s="150">
        <f t="shared" si="599"/>
        <v>1.371485917348955E-8</v>
      </c>
      <c r="AW1110" s="163">
        <f t="shared" si="600"/>
        <v>8.4737589114000006E-2</v>
      </c>
      <c r="AX1110" s="196">
        <v>1.1074993E-6</v>
      </c>
      <c r="AY1110" s="196">
        <v>3.3416001000000002E-9</v>
      </c>
      <c r="AZ1110" s="196">
        <v>9.1296980000000001E-14</v>
      </c>
      <c r="BA1110" s="196">
        <v>7.0842396000000002E-15</v>
      </c>
      <c r="BB1110" s="196">
        <v>2.0094673E-15</v>
      </c>
      <c r="BC1110" s="196">
        <v>5.8895849E-10</v>
      </c>
      <c r="BD1110" s="196">
        <v>2.0651064999999999E-7</v>
      </c>
      <c r="BE1110" s="196">
        <v>8.7157265999999998E-11</v>
      </c>
      <c r="BF1110" s="196">
        <v>2.4061416999999997E-10</v>
      </c>
      <c r="BG1110" s="196">
        <v>1.5441724E-14</v>
      </c>
      <c r="BH1110" s="196">
        <v>4.9089162999999998E-16</v>
      </c>
      <c r="BI1110" s="196">
        <v>3.8489870000000001E-13</v>
      </c>
      <c r="BJ1110" s="196">
        <v>1.8297749000000002E-12</v>
      </c>
      <c r="BK1110" s="196">
        <v>7.8642742999999995E-15</v>
      </c>
      <c r="BL1110" s="196">
        <v>1.4932749000000001E-11</v>
      </c>
      <c r="BM1110" s="196">
        <v>2.8488633000000002E-10</v>
      </c>
      <c r="BN1110" s="196">
        <v>1.9620396E-20</v>
      </c>
      <c r="BO1110" s="196">
        <v>2.1195114000000001E-5</v>
      </c>
      <c r="BP1110" s="108">
        <v>8.4716394E-2</v>
      </c>
      <c r="BQ1110" s="196">
        <v>1.8916940000000001E-6</v>
      </c>
      <c r="BR1110" s="196">
        <v>1.0037560000000001E-8</v>
      </c>
      <c r="BS1110" s="196">
        <v>5.5978700000000003E-12</v>
      </c>
      <c r="BU1110" s="69">
        <v>5.4116467000000004E-4</v>
      </c>
      <c r="BV1110" s="172">
        <v>1.8607792E-6</v>
      </c>
      <c r="BW1110" s="172">
        <v>3.3270240000000001E-5</v>
      </c>
      <c r="BX1110" s="172">
        <v>4.8018069000000002E-7</v>
      </c>
      <c r="BY1110" s="172">
        <v>1.6723747999999999E-6</v>
      </c>
      <c r="BZ1110" s="172">
        <v>3.6063521000000002E-7</v>
      </c>
      <c r="CA1110" s="172">
        <v>3.6727436999999999E-10</v>
      </c>
      <c r="CB1110" s="172">
        <v>6.6100532000000003E-7</v>
      </c>
      <c r="CC1110" s="172">
        <v>6.3355070999999993E-8</v>
      </c>
      <c r="CD1110" s="172">
        <v>1.4222536E-6</v>
      </c>
      <c r="CE1110" s="172">
        <v>5.6979854999999999E-12</v>
      </c>
      <c r="CF1110" s="172">
        <v>4.3388002E-17</v>
      </c>
      <c r="CG1110" s="172">
        <v>3.7253881E-13</v>
      </c>
      <c r="CH1110" s="172">
        <v>1.0850122999999999E-6</v>
      </c>
      <c r="CI1110" s="172">
        <v>1.6053435E-5</v>
      </c>
      <c r="CJ1110" s="172">
        <v>1.1108972E-7</v>
      </c>
      <c r="CK1110" s="69">
        <v>4.8412393000000001E-4</v>
      </c>
      <c r="CM1110" s="197">
        <v>4.3944146000000001E-13</v>
      </c>
      <c r="CN1110" s="198">
        <v>1.1930668</v>
      </c>
      <c r="CO1110" s="198">
        <v>1.4733955E-2</v>
      </c>
      <c r="CP1110" s="198">
        <v>1.3355901E-3</v>
      </c>
      <c r="CQ1110" s="197">
        <v>1.7421696E-10</v>
      </c>
      <c r="CR1110" s="197">
        <v>2.0779335000000001E-8</v>
      </c>
      <c r="CS1110" s="197">
        <v>6.7028995000000005E-5</v>
      </c>
      <c r="CT1110" s="198">
        <v>0.35650274999999998</v>
      </c>
      <c r="CU1110" s="197">
        <v>1.0311270999999999E-8</v>
      </c>
      <c r="CV1110" s="198">
        <v>1.5063159999999999E-4</v>
      </c>
      <c r="CX1110" s="166"/>
    </row>
    <row r="1111" spans="1:102" ht="14.4">
      <c r="A1111" t="s">
        <v>787</v>
      </c>
      <c r="B1111" s="85" t="s">
        <v>783</v>
      </c>
      <c r="C1111" s="113" t="str">
        <f t="shared" si="601"/>
        <v>A.140.01.106</v>
      </c>
      <c r="D1111" s="9" t="s">
        <v>1160</v>
      </c>
      <c r="E1111" s="112" t="s">
        <v>362</v>
      </c>
      <c r="F1111" s="115" t="str">
        <f t="shared" si="602"/>
        <v>Cotton fibre trade mix (without global seatransport)</v>
      </c>
      <c r="G1111" s="143">
        <f t="shared" si="586"/>
        <v>0.93588080000000007</v>
      </c>
      <c r="I1111" s="118">
        <f t="shared" si="587"/>
        <v>1.0323817904185433</v>
      </c>
      <c r="K1111" s="161">
        <f t="shared" si="588"/>
        <v>7.0673074340000001E-3</v>
      </c>
      <c r="L1111" s="161">
        <f t="shared" si="589"/>
        <v>1.8239407050000003E-2</v>
      </c>
      <c r="M1111" s="162">
        <f t="shared" si="590"/>
        <v>0.86669295593454321</v>
      </c>
      <c r="N1111" s="161">
        <v>0.14038212</v>
      </c>
      <c r="O1111" s="132">
        <v>4.7750657999999996E-3</v>
      </c>
      <c r="P1111" s="132">
        <v>7.0224240000000002E-3</v>
      </c>
      <c r="Q1111" s="132">
        <v>3.7214002999999998E-3</v>
      </c>
      <c r="R1111" s="132">
        <v>1.2364292999999999E-3</v>
      </c>
      <c r="S1111" s="164">
        <v>1.4929634E-5</v>
      </c>
      <c r="T1111" s="132">
        <v>2.0945482E-3</v>
      </c>
      <c r="U1111" s="132">
        <v>4.2680126000000001E-3</v>
      </c>
      <c r="V1111" s="132">
        <v>5.1319292E-4</v>
      </c>
      <c r="W1111" s="132">
        <v>1.8487135E-3</v>
      </c>
      <c r="X1111" s="132">
        <v>1.9359653000000001E-2</v>
      </c>
      <c r="Y1111" s="132">
        <v>3.2519115000000001E-4</v>
      </c>
      <c r="Z1111" s="132">
        <v>0.84682011000000001</v>
      </c>
      <c r="AA1111" s="164">
        <v>1.4543089E-11</v>
      </c>
      <c r="AC1111" s="118">
        <f t="shared" si="593"/>
        <v>0.14038212</v>
      </c>
      <c r="AD1111" s="118">
        <f t="shared" si="594"/>
        <v>2.3132809833999998E-2</v>
      </c>
      <c r="AE1111" s="118">
        <f t="shared" si="595"/>
        <v>0.86288561240000006</v>
      </c>
      <c r="AF1111" s="118">
        <f t="shared" si="596"/>
        <v>1.823940705E-2</v>
      </c>
      <c r="AG1111" s="118">
        <f t="shared" si="597"/>
        <v>1.9872845934543089E-2</v>
      </c>
      <c r="AI1111" s="69">
        <v>9.4628347000000002</v>
      </c>
      <c r="AJ1111" s="69">
        <v>7.8393572000000002</v>
      </c>
      <c r="AK1111" s="69">
        <v>0.74848316000000004</v>
      </c>
      <c r="AL1111" s="69">
        <v>0</v>
      </c>
      <c r="AM1111" s="69">
        <v>0.12687780000000001</v>
      </c>
      <c r="AN1111" s="69">
        <v>0.53857692999999995</v>
      </c>
      <c r="AO1111" s="69">
        <v>0.20953969</v>
      </c>
      <c r="AQ1111" s="116">
        <v>4.6297497999999999E-2</v>
      </c>
      <c r="AR1111" s="116">
        <v>4.2718103E-2</v>
      </c>
      <c r="AS1111" s="116">
        <v>3.2279790000000002E-3</v>
      </c>
      <c r="AT1111" s="116">
        <v>3.5141593999999998E-4</v>
      </c>
      <c r="AU1111" s="150">
        <f t="shared" si="598"/>
        <v>2.5610372860390318E-6</v>
      </c>
      <c r="AV1111" s="150">
        <f t="shared" si="599"/>
        <v>1.1937792263051747E-8</v>
      </c>
      <c r="AW1111" s="163">
        <f t="shared" si="600"/>
        <v>4.9217918647000002E-2</v>
      </c>
      <c r="AX1111" s="196">
        <v>8.6869515999999996E-7</v>
      </c>
      <c r="AY1111" s="196">
        <v>2.6210707000000001E-9</v>
      </c>
      <c r="AZ1111" s="196">
        <v>7.1611069999999994E-14</v>
      </c>
      <c r="BA1111" s="196">
        <v>7.0938408E-15</v>
      </c>
      <c r="BB1111" s="196">
        <v>2.0121906999999999E-15</v>
      </c>
      <c r="BC1111" s="196">
        <v>3.8618370999999999E-10</v>
      </c>
      <c r="BD1111" s="196">
        <v>1.2566948000000001E-7</v>
      </c>
      <c r="BE1111" s="196">
        <v>5.7910883000000003E-11</v>
      </c>
      <c r="BF1111" s="196">
        <v>1.4896715999999999E-10</v>
      </c>
      <c r="BG1111" s="196">
        <v>1.5771081E-14</v>
      </c>
      <c r="BH1111" s="196">
        <v>5.0198359999999997E-16</v>
      </c>
      <c r="BI1111" s="196">
        <v>2.4395234999999998E-13</v>
      </c>
      <c r="BJ1111" s="196">
        <v>2.0401746E-12</v>
      </c>
      <c r="BK1111" s="196">
        <v>8.1746474999999993E-15</v>
      </c>
      <c r="BL1111" s="196">
        <v>1.1700273E-11</v>
      </c>
      <c r="BM1111" s="196">
        <v>2.0915295000000001E-10</v>
      </c>
      <c r="BN1111" s="196">
        <v>1.9646986999999999E-20</v>
      </c>
      <c r="BO1111" s="196">
        <v>2.0742646999999999E-5</v>
      </c>
      <c r="BP1111" s="108">
        <v>4.9197176000000002E-2</v>
      </c>
      <c r="BQ1111" s="196">
        <v>1.5660656000000001E-6</v>
      </c>
      <c r="BR1111" s="196">
        <v>9.1004667000000003E-9</v>
      </c>
      <c r="BS1111" s="196">
        <v>6.9966342999999999E-12</v>
      </c>
      <c r="BU1111" s="69">
        <v>6.1397320000000004E-4</v>
      </c>
      <c r="BV1111" s="172">
        <v>1.1650673E-6</v>
      </c>
      <c r="BW1111" s="172">
        <v>2.6094840999999998E-5</v>
      </c>
      <c r="BX1111" s="172">
        <v>5.0276129999999999E-7</v>
      </c>
      <c r="BY1111" s="172">
        <v>1.1402628000000001E-6</v>
      </c>
      <c r="BZ1111" s="172">
        <v>2.3342780999999999E-7</v>
      </c>
      <c r="CA1111" s="172">
        <v>3.7578239000000002E-10</v>
      </c>
      <c r="CB1111" s="172">
        <v>4.7297593999999998E-7</v>
      </c>
      <c r="CC1111" s="172">
        <v>4.1157543999999997E-8</v>
      </c>
      <c r="CD1111" s="172">
        <v>1.4020903000000001E-6</v>
      </c>
      <c r="CE1111" s="172">
        <v>5.7057079000000003E-12</v>
      </c>
      <c r="CF1111" s="172">
        <v>4.3446805999999999E-17</v>
      </c>
      <c r="CG1111" s="172">
        <v>3.7304370999999999E-13</v>
      </c>
      <c r="CH1111" s="172">
        <v>7.5638703000000004E-7</v>
      </c>
      <c r="CI1111" s="172">
        <v>1.0346340000000001E-5</v>
      </c>
      <c r="CJ1111" s="172">
        <v>7.6543097999999997E-8</v>
      </c>
      <c r="CK1111" s="69">
        <v>5.7174096999999997E-4</v>
      </c>
      <c r="CM1111" s="197">
        <v>4.4003703E-13</v>
      </c>
      <c r="CN1111" s="198">
        <v>0.93571572000000003</v>
      </c>
      <c r="CO1111" s="198">
        <v>9.3700381000000003E-3</v>
      </c>
      <c r="CP1111" s="198">
        <v>8.2952118999999995E-4</v>
      </c>
      <c r="CQ1111" s="197">
        <v>1.1061277E-10</v>
      </c>
      <c r="CR1111" s="197">
        <v>1.3258229000000001E-8</v>
      </c>
      <c r="CS1111" s="197">
        <v>4.2092092999999997E-5</v>
      </c>
      <c r="CT1111" s="198">
        <v>0.39628851999999998</v>
      </c>
      <c r="CU1111" s="197">
        <v>1.0532117000000001E-8</v>
      </c>
      <c r="CV1111" s="198">
        <v>1.0694915000000001E-4</v>
      </c>
      <c r="CX1111" s="166"/>
    </row>
    <row r="1112" spans="1:102" ht="14.4">
      <c r="A1112" t="s">
        <v>1265</v>
      </c>
      <c r="B1112" s="85" t="s">
        <v>783</v>
      </c>
      <c r="C1112" s="113" t="str">
        <f t="shared" si="601"/>
        <v>A.140.01.107</v>
      </c>
      <c r="D1112" s="9" t="s">
        <v>1160</v>
      </c>
      <c r="E1112" s="112" t="s">
        <v>362</v>
      </c>
      <c r="F1112" s="115" t="str">
        <f t="shared" si="602"/>
        <v>Elastane (polyurethane) pellets</v>
      </c>
      <c r="G1112" s="143">
        <f t="shared" si="586"/>
        <v>3.7053730666666671</v>
      </c>
      <c r="I1112" s="118">
        <f t="shared" si="587"/>
        <v>1.3663628938100001</v>
      </c>
      <c r="K1112" s="161">
        <f t="shared" si="588"/>
        <v>4.7878299799999996E-2</v>
      </c>
      <c r="L1112" s="161">
        <f t="shared" si="589"/>
        <v>0.74171783400000002</v>
      </c>
      <c r="M1112" s="162">
        <f t="shared" si="590"/>
        <v>2.0960800010000002E-2</v>
      </c>
      <c r="N1112" s="161">
        <v>0.55580596000000004</v>
      </c>
      <c r="O1112" s="132">
        <v>4.4538458000000003E-2</v>
      </c>
      <c r="P1112" s="132">
        <v>1.1227824000000001E-2</v>
      </c>
      <c r="Q1112" s="132">
        <v>9.3153297999999992E-3</v>
      </c>
      <c r="R1112" s="132">
        <v>1.8915659999999999E-3</v>
      </c>
      <c r="S1112" s="132">
        <v>2.5078791E-2</v>
      </c>
      <c r="T1112" s="132">
        <v>1.1592613E-2</v>
      </c>
      <c r="U1112" s="132">
        <v>2.6625352000000001E-2</v>
      </c>
      <c r="V1112" s="132">
        <v>4.3160101E-4</v>
      </c>
      <c r="W1112" s="132">
        <v>0.65932619999999997</v>
      </c>
      <c r="X1112" s="132">
        <v>2.0529199000000001E-2</v>
      </c>
      <c r="Y1112" s="132">
        <v>0</v>
      </c>
      <c r="Z1112" s="132">
        <v>0</v>
      </c>
      <c r="AA1112" s="132">
        <v>0</v>
      </c>
      <c r="AC1112" s="118">
        <f t="shared" si="593"/>
        <v>0.55580596000000004</v>
      </c>
      <c r="AD1112" s="118">
        <f t="shared" si="594"/>
        <v>0.13026993379999999</v>
      </c>
      <c r="AE1112" s="118">
        <f t="shared" si="595"/>
        <v>8.2391634000000005E-2</v>
      </c>
      <c r="AF1112" s="118">
        <f t="shared" si="596"/>
        <v>0.74171783400000002</v>
      </c>
      <c r="AG1112" s="118">
        <f t="shared" si="597"/>
        <v>2.0960800010000002E-2</v>
      </c>
      <c r="AI1112" s="69">
        <v>108.1341</v>
      </c>
      <c r="AJ1112" s="69">
        <v>94.889301000000003</v>
      </c>
      <c r="AK1112" s="69">
        <v>2.5505974</v>
      </c>
      <c r="AL1112" s="69">
        <v>0</v>
      </c>
      <c r="AM1112" s="69">
        <v>8.5594640999999996</v>
      </c>
      <c r="AN1112" s="69">
        <v>1.4985643</v>
      </c>
      <c r="AO1112" s="69">
        <v>0.63617005000000004</v>
      </c>
      <c r="AQ1112" s="116">
        <v>8.1153322E-2</v>
      </c>
      <c r="AR1112" s="116">
        <v>7.1605382999999995E-2</v>
      </c>
      <c r="AS1112" s="116">
        <v>3.0984532999999998E-3</v>
      </c>
      <c r="AT1112" s="116">
        <v>6.4494857999999999E-3</v>
      </c>
      <c r="AU1112" s="150">
        <f t="shared" si="598"/>
        <v>4.2928886931399997E-6</v>
      </c>
      <c r="AV1112" s="150">
        <f t="shared" si="599"/>
        <v>1.1458777432171999E-8</v>
      </c>
      <c r="AW1112" s="163">
        <f t="shared" si="600"/>
        <v>0.90328932121299998</v>
      </c>
      <c r="AX1112" s="196">
        <v>3.4385861999999999E-6</v>
      </c>
      <c r="AY1112" s="196">
        <v>1.0375045E-8</v>
      </c>
      <c r="AZ1112" s="196">
        <v>2.8346104E-13</v>
      </c>
      <c r="BA1112" s="108">
        <v>0</v>
      </c>
      <c r="BB1112" s="108">
        <v>0</v>
      </c>
      <c r="BC1112" s="196">
        <v>5.9310253999999999E-10</v>
      </c>
      <c r="BD1112" s="196">
        <v>8.4427608999999999E-7</v>
      </c>
      <c r="BE1112" s="196">
        <v>1.0284316000000001E-10</v>
      </c>
      <c r="BF1112" s="196">
        <v>9.7377626000000001E-10</v>
      </c>
      <c r="BG1112" s="108">
        <v>0</v>
      </c>
      <c r="BH1112" s="108">
        <v>0</v>
      </c>
      <c r="BI1112" s="196">
        <v>6.6098721E-12</v>
      </c>
      <c r="BJ1112" s="196">
        <v>1.6201723000000001E-13</v>
      </c>
      <c r="BK1112" s="196">
        <v>5.7661801999999995E-14</v>
      </c>
      <c r="BL1112" s="196">
        <v>3.0955915000000001E-9</v>
      </c>
      <c r="BM1112" s="196">
        <v>6.3377091000000002E-9</v>
      </c>
      <c r="BN1112" s="108">
        <v>0</v>
      </c>
      <c r="BO1112" s="196">
        <v>8.7112129999999994E-6</v>
      </c>
      <c r="BP1112" s="108">
        <v>0.90328061000000004</v>
      </c>
      <c r="BQ1112" s="108">
        <v>0</v>
      </c>
      <c r="BR1112" s="108">
        <v>0</v>
      </c>
      <c r="BS1112" s="108">
        <v>0</v>
      </c>
      <c r="BU1112" s="69">
        <v>2.8395888000000002E-4</v>
      </c>
      <c r="BV1112" s="172">
        <v>6.8375348000000002E-6</v>
      </c>
      <c r="BW1112" s="69">
        <v>1.0331563E-4</v>
      </c>
      <c r="BX1112" s="172">
        <v>3.1220526000000001E-6</v>
      </c>
      <c r="BY1112" s="172">
        <v>7.1550169999999999E-6</v>
      </c>
      <c r="BZ1112" s="172">
        <v>2.4388250999999998E-7</v>
      </c>
      <c r="CA1112" s="69">
        <v>0</v>
      </c>
      <c r="CB1112" s="172">
        <v>3.7016116999999998E-7</v>
      </c>
      <c r="CC1112" s="172">
        <v>3.4243291E-5</v>
      </c>
      <c r="CD1112" s="172">
        <v>8.5857089999999994E-6</v>
      </c>
      <c r="CE1112" s="69">
        <v>0</v>
      </c>
      <c r="CF1112" s="69">
        <v>0</v>
      </c>
      <c r="CG1112" s="69">
        <v>0</v>
      </c>
      <c r="CH1112" s="172">
        <v>2.2023349E-6</v>
      </c>
      <c r="CI1112" s="69">
        <v>1.1767510999999999E-4</v>
      </c>
      <c r="CJ1112" s="172">
        <v>2.0815895999999999E-7</v>
      </c>
      <c r="CK1112" s="69">
        <v>0</v>
      </c>
      <c r="CM1112" s="198">
        <v>0</v>
      </c>
      <c r="CN1112" s="198">
        <v>3.7053729999999998</v>
      </c>
      <c r="CO1112" s="198">
        <v>1.6160598000000002E-2</v>
      </c>
      <c r="CP1112" s="198">
        <v>4.7340764000000004E-3</v>
      </c>
      <c r="CQ1112" s="197">
        <v>3.2247913E-9</v>
      </c>
      <c r="CR1112" s="197">
        <v>3.5706428999999999E-7</v>
      </c>
      <c r="CS1112" s="198">
        <v>2.8534496E-4</v>
      </c>
      <c r="CT1112" s="198">
        <v>0.13847617000000001</v>
      </c>
      <c r="CU1112" s="198">
        <v>0</v>
      </c>
      <c r="CV1112" s="197">
        <v>8.5767073999999996E-5</v>
      </c>
      <c r="CX1112" s="166"/>
    </row>
    <row r="1113" spans="1:102" ht="14.4">
      <c r="A1113" t="s">
        <v>788</v>
      </c>
      <c r="B1113" s="85" t="s">
        <v>783</v>
      </c>
      <c r="C1113" s="113" t="str">
        <f t="shared" si="601"/>
        <v>A.140.01.108</v>
      </c>
      <c r="D1113" s="9" t="s">
        <v>1160</v>
      </c>
      <c r="E1113" s="112" t="s">
        <v>362</v>
      </c>
      <c r="F1113" s="115" t="str">
        <f t="shared" si="602"/>
        <v>Fleece from recycled PET bottles</v>
      </c>
      <c r="G1113" s="143">
        <f t="shared" si="586"/>
        <v>7.6419146666666666</v>
      </c>
      <c r="I1113" s="118">
        <f t="shared" si="587"/>
        <v>1.4119919095311311</v>
      </c>
      <c r="K1113" s="161">
        <f t="shared" si="588"/>
        <v>4.2408354434999997E-2</v>
      </c>
      <c r="L1113" s="161">
        <f t="shared" si="589"/>
        <v>0.12706614285000001</v>
      </c>
      <c r="M1113" s="162">
        <f t="shared" si="590"/>
        <v>9.6230212246131139E-2</v>
      </c>
      <c r="N1113" s="161">
        <v>1.1462872</v>
      </c>
      <c r="O1113" s="132">
        <v>7.5746437999999999E-2</v>
      </c>
      <c r="P1113" s="132">
        <v>4.5614778000000002E-2</v>
      </c>
      <c r="Q1113" s="132">
        <v>3.5372389999999997E-2</v>
      </c>
      <c r="R1113" s="132">
        <v>6.2695030000000001E-3</v>
      </c>
      <c r="S1113" s="164">
        <v>7.7254984999999997E-5</v>
      </c>
      <c r="T1113" s="132">
        <v>6.8920644999999998E-4</v>
      </c>
      <c r="U1113" s="132">
        <v>2.1308562000000001E-3</v>
      </c>
      <c r="V1113" s="132">
        <v>1.8060858000000001E-3</v>
      </c>
      <c r="W1113" s="132">
        <v>2.7130192000000002E-3</v>
      </c>
      <c r="X1113" s="132">
        <v>9.2142505999999999E-2</v>
      </c>
      <c r="Y1113" s="132">
        <v>8.6105144999999998E-4</v>
      </c>
      <c r="Z1113" s="132">
        <v>2.2816204E-3</v>
      </c>
      <c r="AA1113" s="164">
        <v>4.6131146000000002E-11</v>
      </c>
      <c r="AC1113" s="118">
        <f t="shared" si="593"/>
        <v>1.1462872</v>
      </c>
      <c r="AD1113" s="118">
        <f t="shared" si="594"/>
        <v>0.16590042663500001</v>
      </c>
      <c r="AE1113" s="118">
        <f t="shared" si="595"/>
        <v>0.12577369259999999</v>
      </c>
      <c r="AF1113" s="118">
        <f t="shared" si="596"/>
        <v>0.12706614285000001</v>
      </c>
      <c r="AG1113" s="118">
        <f t="shared" si="597"/>
        <v>9.3948591846131135E-2</v>
      </c>
      <c r="AI1113" s="69">
        <v>108.74862</v>
      </c>
      <c r="AJ1113" s="69">
        <v>88.271904000000006</v>
      </c>
      <c r="AK1113" s="69">
        <v>9.8682312000000003</v>
      </c>
      <c r="AL1113" s="69">
        <v>0</v>
      </c>
      <c r="AM1113" s="69">
        <v>2.6024683</v>
      </c>
      <c r="AN1113" s="69">
        <v>5.7405892999999999</v>
      </c>
      <c r="AO1113" s="69">
        <v>2.2654225000000001</v>
      </c>
      <c r="AQ1113" s="116">
        <v>0.15655057999999999</v>
      </c>
      <c r="AR1113" s="116">
        <v>0.14549549000000001</v>
      </c>
      <c r="AS1113" s="116">
        <v>6.4338837000000003E-3</v>
      </c>
      <c r="AT1113" s="116">
        <v>4.6212071E-3</v>
      </c>
      <c r="AU1113" s="150">
        <f t="shared" si="598"/>
        <v>8.7227513620276261E-6</v>
      </c>
      <c r="AV1113" s="150">
        <f t="shared" si="599"/>
        <v>2.3793948220711717E-8</v>
      </c>
      <c r="AW1113" s="163">
        <f t="shared" si="600"/>
        <v>0.64722789034700001</v>
      </c>
      <c r="AX1113" s="196">
        <v>7.0947235000000001E-6</v>
      </c>
      <c r="AY1113" s="196">
        <v>2.1406610999999999E-8</v>
      </c>
      <c r="AZ1113" s="196">
        <v>5.8485422000000005E-13</v>
      </c>
      <c r="BA1113" s="196">
        <v>2.2501890999999999E-14</v>
      </c>
      <c r="BB1113" s="196">
        <v>6.3827335999999996E-15</v>
      </c>
      <c r="BC1113" s="196">
        <v>3.7916545E-9</v>
      </c>
      <c r="BD1113" s="196">
        <v>1.6237455000000001E-6</v>
      </c>
      <c r="BE1113" s="196">
        <v>5.6525809999999998E-10</v>
      </c>
      <c r="BF1113" s="196">
        <v>1.8128426999999999E-9</v>
      </c>
      <c r="BG1113" s="196">
        <v>8.2480255999999998E-12</v>
      </c>
      <c r="BH1113" s="196">
        <v>7.9019899999999998E-16</v>
      </c>
      <c r="BI1113" s="196">
        <v>3.8689719000000001E-13</v>
      </c>
      <c r="BJ1113" s="196">
        <v>1.2902073E-14</v>
      </c>
      <c r="BK1113" s="196">
        <v>2.9513674000000001E-15</v>
      </c>
      <c r="BL1113" s="196">
        <v>2.1684733000000002E-11</v>
      </c>
      <c r="BM1113" s="196">
        <v>4.6899391E-10</v>
      </c>
      <c r="BN1113" s="196">
        <v>6.2320873999999999E-20</v>
      </c>
      <c r="BO1113" s="196">
        <v>5.2360347000000003E-5</v>
      </c>
      <c r="BP1113" s="108">
        <v>0.64717553000000005</v>
      </c>
      <c r="BQ1113" s="108">
        <v>0</v>
      </c>
      <c r="BR1113" s="108">
        <v>0</v>
      </c>
      <c r="BS1113" s="108">
        <v>0</v>
      </c>
      <c r="BU1113" s="69">
        <v>3.7063937000000001E-4</v>
      </c>
      <c r="BV1113" s="172">
        <v>1.3640768000000001E-5</v>
      </c>
      <c r="BW1113" s="69">
        <v>2.1307685E-4</v>
      </c>
      <c r="BX1113" s="172">
        <v>2.5545602E-7</v>
      </c>
      <c r="BY1113" s="172">
        <v>1.2715406E-5</v>
      </c>
      <c r="BZ1113" s="172">
        <v>2.2464935000000001E-6</v>
      </c>
      <c r="CA1113" s="172">
        <v>2.1450336000000001E-7</v>
      </c>
      <c r="CB1113" s="172">
        <v>3.4099735E-6</v>
      </c>
      <c r="CC1113" s="172">
        <v>1.3838884000000001E-7</v>
      </c>
      <c r="CD1113" s="172">
        <v>5.3409568E-7</v>
      </c>
      <c r="CE1113" s="172">
        <v>1.8098689E-11</v>
      </c>
      <c r="CF1113" s="172">
        <v>1.3781465999999999E-16</v>
      </c>
      <c r="CG1113" s="172">
        <v>1.1833066E-12</v>
      </c>
      <c r="CH1113" s="172">
        <v>7.4426925000000002E-6</v>
      </c>
      <c r="CI1113" s="69">
        <v>1.1619059E-4</v>
      </c>
      <c r="CJ1113" s="172">
        <v>7.7414264000000002E-7</v>
      </c>
      <c r="CK1113" s="69">
        <v>0</v>
      </c>
      <c r="CM1113" s="197">
        <v>1.3958116E-12</v>
      </c>
      <c r="CN1113" s="198">
        <v>7.6393857000000001</v>
      </c>
      <c r="CO1113" s="198">
        <v>7.6357223000000002E-2</v>
      </c>
      <c r="CP1113" s="198">
        <v>9.8479580000000004E-3</v>
      </c>
      <c r="CQ1113" s="197">
        <v>1.7674752E-10</v>
      </c>
      <c r="CR1113" s="197">
        <v>2.1034407999999999E-8</v>
      </c>
      <c r="CS1113" s="198">
        <v>5.5108087999999997E-4</v>
      </c>
      <c r="CT1113" s="198">
        <v>1.0947696E-2</v>
      </c>
      <c r="CU1113" s="197">
        <v>5.4779105000000001E-6</v>
      </c>
      <c r="CV1113" s="198">
        <v>7.9035786000000003E-4</v>
      </c>
      <c r="CX1113" s="166"/>
    </row>
    <row r="1114" spans="1:102" ht="14.4">
      <c r="A1114" t="s">
        <v>1773</v>
      </c>
      <c r="B1114" s="85" t="s">
        <v>783</v>
      </c>
      <c r="C1114" s="113" t="str">
        <f t="shared" si="601"/>
        <v>A.140.01.109</v>
      </c>
      <c r="D1114" s="9" t="s">
        <v>1160</v>
      </c>
      <c r="E1114" s="112" t="s">
        <v>362</v>
      </c>
      <c r="F1114" s="115" t="str">
        <f t="shared" si="602"/>
        <v>Jute fibre incl. degumming market mix</v>
      </c>
      <c r="G1114" s="143">
        <f t="shared" si="586"/>
        <v>3.9226402666666669</v>
      </c>
      <c r="I1114" s="118">
        <f t="shared" si="587"/>
        <v>0.89096008796136139</v>
      </c>
      <c r="K1114" s="161">
        <f t="shared" si="588"/>
        <v>1.7580199739000001E-2</v>
      </c>
      <c r="L1114" s="161">
        <f t="shared" si="589"/>
        <v>8.0923361289999995E-2</v>
      </c>
      <c r="M1114" s="162">
        <f t="shared" si="590"/>
        <v>0.2040604869323614</v>
      </c>
      <c r="N1114" s="161">
        <v>0.58839604000000001</v>
      </c>
      <c r="O1114" s="132">
        <v>2.5655052000000001E-2</v>
      </c>
      <c r="P1114" s="132">
        <v>1.3889386E-2</v>
      </c>
      <c r="Q1114" s="132">
        <v>1.2114903999999999E-2</v>
      </c>
      <c r="R1114" s="132">
        <v>2.7598019E-3</v>
      </c>
      <c r="S1114" s="164">
        <v>1.9866739000000001E-5</v>
      </c>
      <c r="T1114" s="132">
        <v>2.6856270999999999E-3</v>
      </c>
      <c r="U1114" s="132">
        <v>3.8452307999999998E-2</v>
      </c>
      <c r="V1114" s="132">
        <v>9.0454789999999999E-4</v>
      </c>
      <c r="W1114" s="132">
        <v>2.2958952000000001E-3</v>
      </c>
      <c r="X1114" s="132">
        <v>3.4011438999999997E-2</v>
      </c>
      <c r="Y1114" s="132">
        <v>6.3072009000000005E-4</v>
      </c>
      <c r="Z1114" s="132">
        <v>0.1691445</v>
      </c>
      <c r="AA1114" s="164">
        <v>3.2361402E-11</v>
      </c>
      <c r="AC1114" s="118">
        <f t="shared" si="593"/>
        <v>0.58839604000000001</v>
      </c>
      <c r="AD1114" s="118">
        <f t="shared" si="594"/>
        <v>9.5576945738999997E-2</v>
      </c>
      <c r="AE1114" s="118">
        <f t="shared" si="595"/>
        <v>0.24714124600000001</v>
      </c>
      <c r="AF1114" s="118">
        <f t="shared" si="596"/>
        <v>8.0923361289999982E-2</v>
      </c>
      <c r="AG1114" s="118">
        <f t="shared" si="597"/>
        <v>3.4915986932361399E-2</v>
      </c>
      <c r="AI1114" s="69">
        <v>38.802655999999999</v>
      </c>
      <c r="AJ1114" s="69">
        <v>33.475980999999997</v>
      </c>
      <c r="AK1114" s="69">
        <v>2.5357618999999998</v>
      </c>
      <c r="AL1114" s="69">
        <v>0</v>
      </c>
      <c r="AM1114" s="69">
        <v>0.61009811000000003</v>
      </c>
      <c r="AN1114" s="69">
        <v>1.5482806</v>
      </c>
      <c r="AO1114" s="69">
        <v>0.63253380000000003</v>
      </c>
      <c r="AQ1114" s="116">
        <v>8.4669365999999996E-2</v>
      </c>
      <c r="AR1114" s="116">
        <v>7.9113211000000003E-2</v>
      </c>
      <c r="AS1114" s="116">
        <v>3.8211220000000001E-3</v>
      </c>
      <c r="AT1114" s="116">
        <v>1.7350332E-3</v>
      </c>
      <c r="AU1114" s="150">
        <f t="shared" si="598"/>
        <v>4.7429982715978159E-6</v>
      </c>
      <c r="AV1114" s="150">
        <f t="shared" si="599"/>
        <v>1.4131368501676777E-8</v>
      </c>
      <c r="AW1114" s="163">
        <f t="shared" si="600"/>
        <v>0.24300185207000002</v>
      </c>
      <c r="AX1114" s="196">
        <v>3.8938023000000002E-6</v>
      </c>
      <c r="AY1114" s="196">
        <v>1.1742819E-8</v>
      </c>
      <c r="AZ1114" s="196">
        <v>3.2067265E-13</v>
      </c>
      <c r="BA1114" s="196">
        <v>1.5785273E-14</v>
      </c>
      <c r="BB1114" s="196">
        <v>4.4775434E-15</v>
      </c>
      <c r="BC1114" s="196">
        <v>1.1320897999999999E-9</v>
      </c>
      <c r="BD1114" s="196">
        <v>5.6262161999999999E-7</v>
      </c>
      <c r="BE1114" s="196">
        <v>1.6561659999999999E-10</v>
      </c>
      <c r="BF1114" s="196">
        <v>6.3944402999999998E-10</v>
      </c>
      <c r="BG1114" s="196">
        <v>2.1406041E-14</v>
      </c>
      <c r="BH1114" s="196">
        <v>6.5428805999999998E-16</v>
      </c>
      <c r="BI1114" s="196">
        <v>2.5839047999999999E-13</v>
      </c>
      <c r="BJ1114" s="196">
        <v>3.4746674000000002E-15</v>
      </c>
      <c r="BK1114" s="196">
        <v>1.0423166E-15</v>
      </c>
      <c r="BL1114" s="196">
        <v>1.0701035000000001E-11</v>
      </c>
      <c r="BM1114" s="196">
        <v>1.8610049999999999E-10</v>
      </c>
      <c r="BN1114" s="196">
        <v>4.3718636999999998E-20</v>
      </c>
      <c r="BO1114" s="196">
        <v>3.4472070000000003E-5</v>
      </c>
      <c r="BP1114" s="108">
        <v>0.24296738000000001</v>
      </c>
      <c r="BQ1114" s="196">
        <v>2.8524544000000002E-7</v>
      </c>
      <c r="BR1114" s="196">
        <v>1.5821426999999999E-9</v>
      </c>
      <c r="BS1114" s="196">
        <v>7.4053118999999998E-13</v>
      </c>
      <c r="BU1114" s="69">
        <v>2.2197391000000001E-4</v>
      </c>
      <c r="BV1114" s="172">
        <v>4.7707790000000002E-6</v>
      </c>
      <c r="BW1114" s="69">
        <v>1.0937362E-4</v>
      </c>
      <c r="BX1114" s="172">
        <v>4.5061515999999999E-6</v>
      </c>
      <c r="BY1114" s="172">
        <v>4.1646220000000001E-6</v>
      </c>
      <c r="BZ1114" s="172">
        <v>6.9727972E-7</v>
      </c>
      <c r="CA1114" s="172">
        <v>4.8070312999999999E-10</v>
      </c>
      <c r="CB1114" s="172">
        <v>1.1053959999999999E-6</v>
      </c>
      <c r="CC1114" s="172">
        <v>4.9164396000000003E-8</v>
      </c>
      <c r="CD1114" s="172">
        <v>1.7996661999999999E-6</v>
      </c>
      <c r="CE1114" s="172">
        <v>1.2696387999999999E-11</v>
      </c>
      <c r="CF1114" s="172">
        <v>9.6678190000000006E-17</v>
      </c>
      <c r="CG1114" s="172">
        <v>8.3009993999999995E-13</v>
      </c>
      <c r="CH1114" s="172">
        <v>2.5583631999999998E-6</v>
      </c>
      <c r="CI1114" s="172">
        <v>4.2354975999999998E-5</v>
      </c>
      <c r="CJ1114" s="172">
        <v>2.2346523000000001E-7</v>
      </c>
      <c r="CK1114" s="172">
        <v>5.0369935000000003E-5</v>
      </c>
      <c r="CM1114" s="197">
        <v>9.7917402000000002E-13</v>
      </c>
      <c r="CN1114" s="198">
        <v>3.7165067999999999</v>
      </c>
      <c r="CO1114" s="198">
        <v>2.4358434000000002E-2</v>
      </c>
      <c r="CP1114" s="198">
        <v>5.0510646000000003E-3</v>
      </c>
      <c r="CQ1114" s="197">
        <v>1.1719435999999999E-10</v>
      </c>
      <c r="CR1114" s="197">
        <v>1.386011E-8</v>
      </c>
      <c r="CS1114" s="198">
        <v>1.8592635999999999E-4</v>
      </c>
      <c r="CT1114" s="198">
        <v>3.0434766E-3</v>
      </c>
      <c r="CU1114" s="197">
        <v>1.4255287E-8</v>
      </c>
      <c r="CV1114" s="198">
        <v>2.5522890000000001E-4</v>
      </c>
      <c r="CX1114" s="166"/>
    </row>
    <row r="1115" spans="1:102" ht="14.4">
      <c r="A1115" t="s">
        <v>1774</v>
      </c>
      <c r="B1115" s="85" t="s">
        <v>783</v>
      </c>
      <c r="C1115" s="113" t="str">
        <f t="shared" si="601"/>
        <v>A.140.01.110</v>
      </c>
      <c r="D1115" s="9" t="s">
        <v>1160</v>
      </c>
      <c r="E1115" s="112" t="s">
        <v>362</v>
      </c>
      <c r="F1115" s="115" t="str">
        <f t="shared" si="602"/>
        <v>Jute fibre incl. degumming India irrigation</v>
      </c>
      <c r="G1115" s="143">
        <f t="shared" si="586"/>
        <v>3.9226402666666669</v>
      </c>
      <c r="I1115" s="118">
        <f t="shared" si="587"/>
        <v>1.5607657469603615</v>
      </c>
      <c r="K1115" s="161">
        <f t="shared" si="588"/>
        <v>1.7580199737999999E-2</v>
      </c>
      <c r="L1115" s="161">
        <f t="shared" si="589"/>
        <v>8.0923360289999996E-2</v>
      </c>
      <c r="M1115" s="162">
        <f t="shared" si="590"/>
        <v>0.87386614693236142</v>
      </c>
      <c r="N1115" s="161">
        <v>0.58839604000000001</v>
      </c>
      <c r="O1115" s="132">
        <v>2.5655051000000002E-2</v>
      </c>
      <c r="P1115" s="132">
        <v>1.3889386E-2</v>
      </c>
      <c r="Q1115" s="132">
        <v>1.2114903999999999E-2</v>
      </c>
      <c r="R1115" s="132">
        <v>2.7598019E-3</v>
      </c>
      <c r="S1115" s="164">
        <v>1.9866738000000001E-5</v>
      </c>
      <c r="T1115" s="132">
        <v>2.6856270999999999E-3</v>
      </c>
      <c r="U1115" s="132">
        <v>3.8452307999999998E-2</v>
      </c>
      <c r="V1115" s="132">
        <v>9.0454789999999999E-4</v>
      </c>
      <c r="W1115" s="132">
        <v>2.2958952000000001E-3</v>
      </c>
      <c r="X1115" s="132">
        <v>3.4011438999999997E-2</v>
      </c>
      <c r="Y1115" s="132">
        <v>6.3072009000000005E-4</v>
      </c>
      <c r="Z1115" s="132">
        <v>0.83895016</v>
      </c>
      <c r="AA1115" s="164">
        <v>3.2361402E-11</v>
      </c>
      <c r="AC1115" s="118">
        <f t="shared" si="593"/>
        <v>0.58839604000000001</v>
      </c>
      <c r="AD1115" s="118">
        <f t="shared" si="594"/>
        <v>9.5576944737999991E-2</v>
      </c>
      <c r="AE1115" s="118">
        <f t="shared" si="595"/>
        <v>0.91694690499999998</v>
      </c>
      <c r="AF1115" s="118">
        <f t="shared" si="596"/>
        <v>8.0923360289999982E-2</v>
      </c>
      <c r="AG1115" s="118">
        <f t="shared" si="597"/>
        <v>3.4915986932361399E-2</v>
      </c>
      <c r="AI1115" s="69">
        <v>38.802655999999999</v>
      </c>
      <c r="AJ1115" s="69">
        <v>33.475980999999997</v>
      </c>
      <c r="AK1115" s="69">
        <v>2.5357618999999998</v>
      </c>
      <c r="AL1115" s="69">
        <v>0</v>
      </c>
      <c r="AM1115" s="69">
        <v>0.61009811000000003</v>
      </c>
      <c r="AN1115" s="69">
        <v>1.5482806</v>
      </c>
      <c r="AO1115" s="69">
        <v>0.63253380000000003</v>
      </c>
      <c r="AQ1115" s="116">
        <v>8.2278526000000005E-2</v>
      </c>
      <c r="AR1115" s="116">
        <v>7.5322205000000003E-2</v>
      </c>
      <c r="AS1115" s="116">
        <v>5.2212871999999999E-3</v>
      </c>
      <c r="AT1115" s="116">
        <v>1.7350332E-3</v>
      </c>
      <c r="AU1115" s="150">
        <f t="shared" si="598"/>
        <v>4.5157197735978158E-6</v>
      </c>
      <c r="AV1115" s="150">
        <f t="shared" si="599"/>
        <v>1.9309494393586779E-8</v>
      </c>
      <c r="AW1115" s="163">
        <f t="shared" si="600"/>
        <v>0.24300185207000002</v>
      </c>
      <c r="AX1115" s="196">
        <v>3.8938023000000002E-6</v>
      </c>
      <c r="AY1115" s="196">
        <v>1.1742819E-8</v>
      </c>
      <c r="AZ1115" s="196">
        <v>3.2067265E-13</v>
      </c>
      <c r="BA1115" s="196">
        <v>1.5785273E-14</v>
      </c>
      <c r="BB1115" s="196">
        <v>4.4775434E-15</v>
      </c>
      <c r="BC1115" s="196">
        <v>1.1320897999999999E-9</v>
      </c>
      <c r="BD1115" s="196">
        <v>5.6262161999999999E-7</v>
      </c>
      <c r="BE1115" s="196">
        <v>1.6561659999999999E-10</v>
      </c>
      <c r="BF1115" s="196">
        <v>6.3944402999999998E-10</v>
      </c>
      <c r="BG1115" s="196">
        <v>2.1406041E-14</v>
      </c>
      <c r="BH1115" s="196">
        <v>6.5428805999999998E-16</v>
      </c>
      <c r="BI1115" s="196">
        <v>2.5839047999999999E-13</v>
      </c>
      <c r="BJ1115" s="196">
        <v>3.4746674000000002E-15</v>
      </c>
      <c r="BK1115" s="196">
        <v>1.0423166E-15</v>
      </c>
      <c r="BL1115" s="196">
        <v>1.0701035000000001E-11</v>
      </c>
      <c r="BM1115" s="196">
        <v>1.8610049999999999E-10</v>
      </c>
      <c r="BN1115" s="196">
        <v>4.3718636999999998E-20</v>
      </c>
      <c r="BO1115" s="196">
        <v>3.4472070000000003E-5</v>
      </c>
      <c r="BP1115" s="108">
        <v>0.24296738000000001</v>
      </c>
      <c r="BQ1115" s="196">
        <v>5.7966942E-8</v>
      </c>
      <c r="BR1115" s="196">
        <v>6.7589455000000003E-9</v>
      </c>
      <c r="BS1115" s="196">
        <v>2.0636230999999998E-12</v>
      </c>
      <c r="BU1115" s="69">
        <v>4.2451791000000001E-4</v>
      </c>
      <c r="BV1115" s="172">
        <v>4.7707790000000002E-6</v>
      </c>
      <c r="BW1115" s="69">
        <v>1.0937362E-4</v>
      </c>
      <c r="BX1115" s="172">
        <v>4.5061515999999999E-6</v>
      </c>
      <c r="BY1115" s="172">
        <v>4.1646220000000001E-6</v>
      </c>
      <c r="BZ1115" s="172">
        <v>6.9727972E-7</v>
      </c>
      <c r="CA1115" s="172">
        <v>4.8070312999999999E-10</v>
      </c>
      <c r="CB1115" s="172">
        <v>1.1053959999999999E-6</v>
      </c>
      <c r="CC1115" s="172">
        <v>4.9164396000000003E-8</v>
      </c>
      <c r="CD1115" s="172">
        <v>1.7996661999999999E-6</v>
      </c>
      <c r="CE1115" s="172">
        <v>1.2696387999999999E-11</v>
      </c>
      <c r="CF1115" s="172">
        <v>9.6678190000000006E-17</v>
      </c>
      <c r="CG1115" s="172">
        <v>8.3009993999999995E-13</v>
      </c>
      <c r="CH1115" s="172">
        <v>2.5583631999999998E-6</v>
      </c>
      <c r="CI1115" s="172">
        <v>4.2354975999999998E-5</v>
      </c>
      <c r="CJ1115" s="172">
        <v>2.2346523000000001E-7</v>
      </c>
      <c r="CK1115" s="69">
        <v>2.5291392999999998E-4</v>
      </c>
      <c r="CM1115" s="197">
        <v>9.7917402000000002E-13</v>
      </c>
      <c r="CN1115" s="198">
        <v>3.7165067999999999</v>
      </c>
      <c r="CO1115" s="198">
        <v>2.4358434000000002E-2</v>
      </c>
      <c r="CP1115" s="198">
        <v>5.0510646000000003E-3</v>
      </c>
      <c r="CQ1115" s="197">
        <v>1.1719435999999999E-10</v>
      </c>
      <c r="CR1115" s="197">
        <v>1.386011E-8</v>
      </c>
      <c r="CS1115" s="198">
        <v>1.8592635999999999E-4</v>
      </c>
      <c r="CT1115" s="198">
        <v>3.0434766E-3</v>
      </c>
      <c r="CU1115" s="197">
        <v>1.4255287E-8</v>
      </c>
      <c r="CV1115" s="198">
        <v>2.5522890000000001E-4</v>
      </c>
      <c r="CX1115" s="166"/>
    </row>
    <row r="1116" spans="1:102" ht="14.4">
      <c r="A1116" t="s">
        <v>1775</v>
      </c>
      <c r="B1116" s="85" t="s">
        <v>783</v>
      </c>
      <c r="C1116" s="113" t="str">
        <f t="shared" si="601"/>
        <v>A.140.01.111</v>
      </c>
      <c r="D1116" s="9" t="s">
        <v>1160</v>
      </c>
      <c r="E1116" s="112" t="s">
        <v>362</v>
      </c>
      <c r="F1116" s="115" t="str">
        <f t="shared" si="602"/>
        <v>Jute fibre incl. degumming India rain fed - renewable fuel</v>
      </c>
      <c r="G1116" s="143">
        <f t="shared" si="586"/>
        <v>3.7156295333333333</v>
      </c>
      <c r="I1116" s="118">
        <f t="shared" si="587"/>
        <v>0.84162177812636141</v>
      </c>
      <c r="K1116" s="161">
        <f t="shared" si="588"/>
        <v>1.8628940333999998E-2</v>
      </c>
      <c r="L1116" s="161">
        <f t="shared" si="589"/>
        <v>7.6640251359999995E-2</v>
      </c>
      <c r="M1116" s="162">
        <f t="shared" si="590"/>
        <v>0.18900815643236141</v>
      </c>
      <c r="N1116" s="161">
        <v>0.55734443</v>
      </c>
      <c r="O1116" s="132">
        <v>1.5279187E-2</v>
      </c>
      <c r="P1116" s="132">
        <v>2.0131749000000001E-2</v>
      </c>
      <c r="Q1116" s="132">
        <v>1.2612027E-2</v>
      </c>
      <c r="R1116" s="132">
        <v>3.3342527E-3</v>
      </c>
      <c r="S1116" s="164">
        <v>1.4938733999999999E-5</v>
      </c>
      <c r="T1116" s="132">
        <v>2.6677218999999999E-3</v>
      </c>
      <c r="U1116" s="132">
        <v>3.8302814999999997E-2</v>
      </c>
      <c r="V1116" s="132">
        <v>1.7305794E-3</v>
      </c>
      <c r="W1116" s="132">
        <v>2.2958952000000001E-3</v>
      </c>
      <c r="X1116" s="132">
        <v>7.3475227000000004E-2</v>
      </c>
      <c r="Y1116" s="132">
        <v>6.3060516000000002E-4</v>
      </c>
      <c r="Z1116" s="132">
        <v>0.11380235</v>
      </c>
      <c r="AA1116" s="164">
        <v>3.2361402E-11</v>
      </c>
      <c r="AC1116" s="118">
        <f t="shared" si="593"/>
        <v>0.55734443</v>
      </c>
      <c r="AD1116" s="118">
        <f t="shared" si="594"/>
        <v>9.2342691333999999E-2</v>
      </c>
      <c r="AE1116" s="118">
        <f t="shared" si="595"/>
        <v>0.18751610099999999</v>
      </c>
      <c r="AF1116" s="118">
        <f t="shared" si="596"/>
        <v>7.6640251359999981E-2</v>
      </c>
      <c r="AG1116" s="118">
        <f t="shared" si="597"/>
        <v>7.5205806432361411E-2</v>
      </c>
      <c r="AI1116" s="69">
        <v>42.693418000000001</v>
      </c>
      <c r="AJ1116" s="69">
        <v>27.176565</v>
      </c>
      <c r="AK1116" s="69">
        <v>7.4388389999999998</v>
      </c>
      <c r="AL1116" s="69">
        <v>0</v>
      </c>
      <c r="AM1116" s="69">
        <v>1.7927137</v>
      </c>
      <c r="AN1116" s="69">
        <v>4.4299016</v>
      </c>
      <c r="AO1116" s="69">
        <v>1.8553991000000001</v>
      </c>
      <c r="AQ1116" s="116">
        <v>7.2936751999999994E-2</v>
      </c>
      <c r="AR1116" s="116">
        <v>6.8522273999999994E-2</v>
      </c>
      <c r="AS1116" s="116">
        <v>3.4348198999999999E-3</v>
      </c>
      <c r="AT1116" s="116">
        <v>9.7965831000000007E-4</v>
      </c>
      <c r="AU1116" s="150">
        <f t="shared" si="598"/>
        <v>4.1080499915577162E-6</v>
      </c>
      <c r="AV1116" s="150">
        <f t="shared" si="599"/>
        <v>1.2702736753780498E-8</v>
      </c>
      <c r="AW1116" s="163">
        <f t="shared" si="600"/>
        <v>0.13720704423499999</v>
      </c>
      <c r="AX1116" s="196">
        <v>3.7012457E-6</v>
      </c>
      <c r="AY1116" s="196">
        <v>1.1161812000000001E-8</v>
      </c>
      <c r="AZ1116" s="196">
        <v>3.0479944000000002E-13</v>
      </c>
      <c r="BA1116" s="196">
        <v>1.5785273E-14</v>
      </c>
      <c r="BB1116" s="196">
        <v>4.4775434E-15</v>
      </c>
      <c r="BC1116" s="196">
        <v>1.2994344000000001E-9</v>
      </c>
      <c r="BD1116" s="196">
        <v>3.9747208E-7</v>
      </c>
      <c r="BE1116" s="196">
        <v>1.8758045E-10</v>
      </c>
      <c r="BF1116" s="196">
        <v>4.3568763000000001E-10</v>
      </c>
      <c r="BG1116" s="196">
        <v>2.1406041E-14</v>
      </c>
      <c r="BH1116" s="196">
        <v>6.5428805999999998E-16</v>
      </c>
      <c r="BI1116" s="196">
        <v>2.4865763999999999E-13</v>
      </c>
      <c r="BJ1116" s="196">
        <v>2.5770071000000002E-15</v>
      </c>
      <c r="BK1116" s="196">
        <v>8.6507061999999996E-16</v>
      </c>
      <c r="BL1116" s="196">
        <v>9.6283949000000007E-12</v>
      </c>
      <c r="BM1116" s="196">
        <v>1.6036870000000001E-10</v>
      </c>
      <c r="BN1116" s="196">
        <v>4.3718636999999998E-20</v>
      </c>
      <c r="BO1116" s="196">
        <v>5.0884234999999999E-5</v>
      </c>
      <c r="BP1116" s="108">
        <v>0.13715616</v>
      </c>
      <c r="BQ1116" s="196">
        <v>7.8627598000000002E-9</v>
      </c>
      <c r="BR1116" s="196">
        <v>9.167978E-10</v>
      </c>
      <c r="BS1116" s="196">
        <v>2.7991425E-13</v>
      </c>
      <c r="BU1116" s="69">
        <v>1.9826345999999999E-4</v>
      </c>
      <c r="BV1116" s="172">
        <v>3.4278249000000001E-6</v>
      </c>
      <c r="BW1116" s="69">
        <v>1.0360161E-4</v>
      </c>
      <c r="BX1116" s="172">
        <v>4.4882747999999999E-6</v>
      </c>
      <c r="BY1116" s="172">
        <v>3.4819386999999998E-6</v>
      </c>
      <c r="BZ1116" s="172">
        <v>8.1880924999999999E-7</v>
      </c>
      <c r="CA1116" s="172">
        <v>4.8070312999999999E-10</v>
      </c>
      <c r="CB1116" s="172">
        <v>1.2898517000000001E-6</v>
      </c>
      <c r="CC1116" s="172">
        <v>4.1561050999999997E-8</v>
      </c>
      <c r="CD1116" s="172">
        <v>1.7815799E-6</v>
      </c>
      <c r="CE1116" s="172">
        <v>1.2696387999999999E-11</v>
      </c>
      <c r="CF1116" s="172">
        <v>9.6678190000000006E-17</v>
      </c>
      <c r="CG1116" s="172">
        <v>8.3009993999999995E-13</v>
      </c>
      <c r="CH1116" s="172">
        <v>2.5551595000000002E-6</v>
      </c>
      <c r="CI1116" s="172">
        <v>4.1846742999999998E-5</v>
      </c>
      <c r="CJ1116" s="172">
        <v>6.2382430000000002E-7</v>
      </c>
      <c r="CK1116" s="172">
        <v>3.4305786000000001E-5</v>
      </c>
      <c r="CM1116" s="197">
        <v>9.7917402000000002E-13</v>
      </c>
      <c r="CN1116" s="198">
        <v>3.5098723999999999</v>
      </c>
      <c r="CO1116" s="198">
        <v>3.4158077000000002E-2</v>
      </c>
      <c r="CP1116" s="198">
        <v>4.1601078999999996E-3</v>
      </c>
      <c r="CQ1116" s="197">
        <v>1.1265046E-10</v>
      </c>
      <c r="CR1116" s="197">
        <v>1.3309801999999999E-8</v>
      </c>
      <c r="CS1116" s="198">
        <v>1.3846968E-4</v>
      </c>
      <c r="CT1116" s="198">
        <v>2.2914644000000001E-3</v>
      </c>
      <c r="CU1116" s="197">
        <v>1.4255287E-8</v>
      </c>
      <c r="CV1116" s="198">
        <v>2.9796765000000001E-4</v>
      </c>
      <c r="CX1116" s="166"/>
    </row>
    <row r="1117" spans="1:102" ht="14.4">
      <c r="A1117" t="s">
        <v>1776</v>
      </c>
      <c r="B1117" s="85" t="s">
        <v>783</v>
      </c>
      <c r="C1117" s="113" t="str">
        <f t="shared" si="601"/>
        <v>A.140.01.112</v>
      </c>
      <c r="D1117" s="9" t="s">
        <v>1160</v>
      </c>
      <c r="E1117" s="112" t="s">
        <v>362</v>
      </c>
      <c r="F1117" s="115" t="str">
        <f t="shared" si="602"/>
        <v>Kenaf fibre incl. degumming India</v>
      </c>
      <c r="G1117" s="143">
        <f t="shared" si="586"/>
        <v>2.9976161333333335</v>
      </c>
      <c r="I1117" s="118">
        <f t="shared" si="587"/>
        <v>0.9606374261442302</v>
      </c>
      <c r="K1117" s="161">
        <f t="shared" si="588"/>
        <v>1.4952803501999999E-2</v>
      </c>
      <c r="L1117" s="161">
        <f t="shared" si="589"/>
        <v>4.3386902629999995E-2</v>
      </c>
      <c r="M1117" s="162">
        <f t="shared" si="590"/>
        <v>0.45265530001223026</v>
      </c>
      <c r="N1117" s="161">
        <v>0.44964241999999999</v>
      </c>
      <c r="O1117" s="132">
        <v>2.5523747999999999E-2</v>
      </c>
      <c r="P1117" s="132">
        <v>1.6057160000000001E-2</v>
      </c>
      <c r="Q1117" s="132">
        <v>1.0116506000000001E-2</v>
      </c>
      <c r="R1117" s="132">
        <v>1.703399E-3</v>
      </c>
      <c r="S1117" s="164">
        <v>1.4620302E-5</v>
      </c>
      <c r="T1117" s="132">
        <v>3.1182782E-3</v>
      </c>
      <c r="U1117" s="132">
        <v>4.2889172999999999E-4</v>
      </c>
      <c r="V1117" s="132">
        <v>1.061319E-3</v>
      </c>
      <c r="W1117" s="132">
        <v>1.1154479E-3</v>
      </c>
      <c r="X1117" s="132">
        <v>3.0681390999999999E-2</v>
      </c>
      <c r="Y1117" s="132">
        <v>2.6165500000000001E-4</v>
      </c>
      <c r="Z1117" s="132">
        <v>0.42091258999999998</v>
      </c>
      <c r="AA1117" s="164">
        <v>1.2230245999999999E-11</v>
      </c>
      <c r="AC1117" s="118">
        <f t="shared" si="593"/>
        <v>0.44964241999999999</v>
      </c>
      <c r="AD1117" s="118">
        <f t="shared" si="594"/>
        <v>5.6962603231999996E-2</v>
      </c>
      <c r="AE1117" s="118">
        <f t="shared" si="595"/>
        <v>0.46292238972999999</v>
      </c>
      <c r="AF1117" s="118">
        <f t="shared" si="596"/>
        <v>4.3386902629999995E-2</v>
      </c>
      <c r="AG1117" s="118">
        <f t="shared" si="597"/>
        <v>3.1742710012230245E-2</v>
      </c>
      <c r="AI1117" s="69">
        <v>41.403267999999997</v>
      </c>
      <c r="AJ1117" s="69">
        <v>35.574703999999997</v>
      </c>
      <c r="AK1117" s="69">
        <v>2.6746115000000001</v>
      </c>
      <c r="AL1117" s="69">
        <v>0</v>
      </c>
      <c r="AM1117" s="69">
        <v>0.66420016999999998</v>
      </c>
      <c r="AN1117" s="69">
        <v>1.7356293</v>
      </c>
      <c r="AO1117" s="69">
        <v>0.75412307999999995</v>
      </c>
      <c r="AQ1117" s="116">
        <v>6.1579470999999997E-2</v>
      </c>
      <c r="AR1117" s="116">
        <v>5.6461038999999998E-2</v>
      </c>
      <c r="AS1117" s="116">
        <v>3.4116086999999998E-3</v>
      </c>
      <c r="AT1117" s="116">
        <v>1.7068234E-3</v>
      </c>
      <c r="AU1117" s="150">
        <f t="shared" si="598"/>
        <v>3.3849544011102641E-6</v>
      </c>
      <c r="AV1117" s="150">
        <f t="shared" si="599"/>
        <v>1.2616896237368034E-8</v>
      </c>
      <c r="AW1117" s="163">
        <f t="shared" si="600"/>
        <v>0.23905090156100001</v>
      </c>
      <c r="AX1117" s="196">
        <v>2.7823092999999999E-6</v>
      </c>
      <c r="AY1117" s="196">
        <v>8.3949190000000007E-9</v>
      </c>
      <c r="AZ1117" s="196">
        <v>2.2936031999999999E-13</v>
      </c>
      <c r="BA1117" s="196">
        <v>5.9656800000000003E-15</v>
      </c>
      <c r="BB1117" s="196">
        <v>1.6921843E-15</v>
      </c>
      <c r="BC1117" s="196">
        <v>1.2503778999999999E-9</v>
      </c>
      <c r="BD1117" s="196">
        <v>5.7217523000000004E-7</v>
      </c>
      <c r="BE1117" s="196">
        <v>1.8205258999999999E-10</v>
      </c>
      <c r="BF1117" s="196">
        <v>6.4741362000000004E-10</v>
      </c>
      <c r="BG1117" s="196">
        <v>9.9555090000000001E-15</v>
      </c>
      <c r="BH1117" s="196">
        <v>3.1034077999999999E-16</v>
      </c>
      <c r="BI1117" s="196">
        <v>1.7626826E-13</v>
      </c>
      <c r="BJ1117" s="196">
        <v>2.543316E-15</v>
      </c>
      <c r="BK1117" s="196">
        <v>7.4130572999999999E-16</v>
      </c>
      <c r="BL1117" s="196">
        <v>7.7078723999999997E-12</v>
      </c>
      <c r="BM1117" s="196">
        <v>1.2896067999999999E-10</v>
      </c>
      <c r="BN1117" s="196">
        <v>1.6522451000000001E-20</v>
      </c>
      <c r="BO1117" s="196">
        <v>3.4791561000000001E-5</v>
      </c>
      <c r="BP1117" s="108">
        <v>0.23901611</v>
      </c>
      <c r="BQ1117" s="196">
        <v>2.9082817000000001E-8</v>
      </c>
      <c r="BR1117" s="196">
        <v>3.3910565000000002E-9</v>
      </c>
      <c r="BS1117" s="196">
        <v>1.0353483000000001E-12</v>
      </c>
      <c r="BU1117" s="69">
        <v>2.712918E-4</v>
      </c>
      <c r="BV1117" s="172">
        <v>4.8659811000000001E-6</v>
      </c>
      <c r="BW1117" s="172">
        <v>8.3581491000000001E-5</v>
      </c>
      <c r="BX1117" s="172">
        <v>5.2120079999999999E-8</v>
      </c>
      <c r="BY1117" s="172">
        <v>4.3114262000000001E-6</v>
      </c>
      <c r="BZ1117" s="172">
        <v>7.7632702999999999E-7</v>
      </c>
      <c r="CA1117" s="172">
        <v>2.3012223000000001E-10</v>
      </c>
      <c r="CB1117" s="172">
        <v>1.2256669E-6</v>
      </c>
      <c r="CC1117" s="172">
        <v>3.5013924999999998E-8</v>
      </c>
      <c r="CD1117" s="172">
        <v>2.080715E-6</v>
      </c>
      <c r="CE1117" s="172">
        <v>4.7983072E-12</v>
      </c>
      <c r="CF1117" s="172">
        <v>3.6537293000000002E-17</v>
      </c>
      <c r="CG1117" s="172">
        <v>3.1371713E-13</v>
      </c>
      <c r="CH1117" s="172">
        <v>2.1753249999999998E-6</v>
      </c>
      <c r="CI1117" s="172">
        <v>4.5048747999999999E-5</v>
      </c>
      <c r="CJ1117" s="172">
        <v>2.4832557000000002E-7</v>
      </c>
      <c r="CK1117" s="69">
        <v>1.2689042E-4</v>
      </c>
      <c r="CM1117" s="197">
        <v>3.7005625E-13</v>
      </c>
      <c r="CN1117" s="198">
        <v>2.9971804999999998</v>
      </c>
      <c r="CO1117" s="198">
        <v>2.774165E-2</v>
      </c>
      <c r="CP1117" s="198">
        <v>3.4988420999999999E-3</v>
      </c>
      <c r="CQ1117" s="197">
        <v>7.9958875999999998E-11</v>
      </c>
      <c r="CR1117" s="197">
        <v>9.4637777999999999E-9</v>
      </c>
      <c r="CS1117" s="198">
        <v>1.8978374000000001E-4</v>
      </c>
      <c r="CT1117" s="198">
        <v>2.2289466000000001E-3</v>
      </c>
      <c r="CU1117" s="197">
        <v>6.6387617000000001E-9</v>
      </c>
      <c r="CV1117" s="198">
        <v>2.8297278000000001E-4</v>
      </c>
      <c r="CX1117" s="166"/>
    </row>
    <row r="1118" spans="1:102" ht="14.4">
      <c r="A1118" t="s">
        <v>1777</v>
      </c>
      <c r="B1118" s="85" t="s">
        <v>783</v>
      </c>
      <c r="C1118" s="113" t="str">
        <f t="shared" si="601"/>
        <v>A.140.01.113</v>
      </c>
      <c r="D1118" s="9" t="s">
        <v>1160</v>
      </c>
      <c r="E1118" s="112" t="s">
        <v>362</v>
      </c>
      <c r="F1118" s="115" t="str">
        <f t="shared" si="602"/>
        <v>Kenaf fibre incl. degumming Italy - renewable fule</v>
      </c>
      <c r="G1118" s="143">
        <f t="shared" si="586"/>
        <v>1.1474422666666668</v>
      </c>
      <c r="I1118" s="118">
        <f t="shared" si="587"/>
        <v>0.58846132247963023</v>
      </c>
      <c r="K1118" s="161">
        <f t="shared" si="588"/>
        <v>9.1990242974000005E-3</v>
      </c>
      <c r="L1118" s="161">
        <f t="shared" si="589"/>
        <v>1.678655787E-2</v>
      </c>
      <c r="M1118" s="162">
        <f t="shared" si="590"/>
        <v>0.39035940031223026</v>
      </c>
      <c r="N1118" s="161">
        <v>0.17211634000000001</v>
      </c>
      <c r="O1118" s="132">
        <v>6.5753618999999999E-3</v>
      </c>
      <c r="P1118" s="132">
        <v>8.5548094000000002E-3</v>
      </c>
      <c r="Q1118" s="132">
        <v>4.7202946000000001E-3</v>
      </c>
      <c r="R1118" s="132">
        <v>1.3686643E-3</v>
      </c>
      <c r="S1118" s="164">
        <v>9.6922974000000002E-6</v>
      </c>
      <c r="T1118" s="132">
        <v>3.1003731000000001E-3</v>
      </c>
      <c r="U1118" s="132">
        <v>2.7939860000000003E-4</v>
      </c>
      <c r="V1118" s="132">
        <v>1.1031922999999999E-3</v>
      </c>
      <c r="W1118" s="132">
        <v>1.1154479E-3</v>
      </c>
      <c r="X1118" s="132">
        <v>2.9615288E-2</v>
      </c>
      <c r="Y1118" s="132">
        <v>2.6154006999999998E-4</v>
      </c>
      <c r="Z1118" s="132">
        <v>0.35964091999999998</v>
      </c>
      <c r="AA1118" s="164">
        <v>1.2230245999999999E-11</v>
      </c>
      <c r="AC1118" s="118">
        <f t="shared" si="593"/>
        <v>0.17211634000000001</v>
      </c>
      <c r="AD1118" s="118">
        <f t="shared" si="594"/>
        <v>2.46085941974E-2</v>
      </c>
      <c r="AE1118" s="118">
        <f t="shared" si="595"/>
        <v>0.37505048989999995</v>
      </c>
      <c r="AF1118" s="118">
        <f t="shared" si="596"/>
        <v>1.678655787E-2</v>
      </c>
      <c r="AG1118" s="118">
        <f t="shared" si="597"/>
        <v>3.0718480312230245E-2</v>
      </c>
      <c r="AI1118" s="69">
        <v>18.234446999999999</v>
      </c>
      <c r="AJ1118" s="69">
        <v>12.125747</v>
      </c>
      <c r="AK1118" s="69">
        <v>2.5421566000000002</v>
      </c>
      <c r="AL1118" s="69">
        <v>0</v>
      </c>
      <c r="AM1118" s="69">
        <v>0.87078465999999999</v>
      </c>
      <c r="AN1118" s="69">
        <v>1.8574784</v>
      </c>
      <c r="AO1118" s="69">
        <v>0.83828062999999997</v>
      </c>
      <c r="AQ1118" s="116">
        <v>4.2877334000000003E-2</v>
      </c>
      <c r="AR1118" s="116">
        <v>4.0990585000000003E-2</v>
      </c>
      <c r="AS1118" s="116">
        <v>1.3787922000000001E-3</v>
      </c>
      <c r="AT1118" s="116">
        <v>5.0795663000000003E-4</v>
      </c>
      <c r="AU1118" s="150">
        <f t="shared" si="598"/>
        <v>2.4574690577098641E-6</v>
      </c>
      <c r="AV1118" s="150">
        <f t="shared" si="599"/>
        <v>5.0990836358797921E-9</v>
      </c>
      <c r="AW1118" s="163">
        <f t="shared" si="600"/>
        <v>7.1142385680999995E-2</v>
      </c>
      <c r="AX1118" s="196">
        <v>1.0648972999999999E-6</v>
      </c>
      <c r="AY1118" s="196">
        <v>3.2130551000000002E-9</v>
      </c>
      <c r="AZ1118" s="196">
        <v>8.7785138000000002E-14</v>
      </c>
      <c r="BA1118" s="196">
        <v>5.9656800000000003E-15</v>
      </c>
      <c r="BB1118" s="196">
        <v>1.6921843E-15</v>
      </c>
      <c r="BC1118" s="196">
        <v>5.4142593999999997E-10</v>
      </c>
      <c r="BD1118" s="196">
        <v>1.7044216000000001E-7</v>
      </c>
      <c r="BE1118" s="196">
        <v>7.9794197000000003E-11</v>
      </c>
      <c r="BF1118" s="196">
        <v>1.8883556000000001E-10</v>
      </c>
      <c r="BG1118" s="196">
        <v>9.9555090000000001E-15</v>
      </c>
      <c r="BH1118" s="196">
        <v>3.1034077999999999E-16</v>
      </c>
      <c r="BI1118" s="196">
        <v>1.6653542000000001E-13</v>
      </c>
      <c r="BJ1118" s="196">
        <v>1.6456557E-15</v>
      </c>
      <c r="BK1118" s="196">
        <v>5.6405978999999998E-16</v>
      </c>
      <c r="BL1118" s="196">
        <v>6.6352319999999997E-12</v>
      </c>
      <c r="BM1118" s="196">
        <v>1.0322888E-10</v>
      </c>
      <c r="BN1118" s="196">
        <v>1.6522451000000001E-20</v>
      </c>
      <c r="BO1118" s="196">
        <v>3.5376680999999998E-5</v>
      </c>
      <c r="BP1118" s="108">
        <v>7.1107008999999999E-2</v>
      </c>
      <c r="BQ1118" s="196">
        <v>1.2214782999999999E-6</v>
      </c>
      <c r="BR1118" s="196">
        <v>1.6170045999999999E-9</v>
      </c>
      <c r="BS1118" s="196">
        <v>1.2738273999999999E-13</v>
      </c>
      <c r="BU1118" s="69">
        <v>2.5068863000000003E-4</v>
      </c>
      <c r="BV1118" s="172">
        <v>1.4777087000000001E-6</v>
      </c>
      <c r="BW1118" s="172">
        <v>3.1993733999999998E-5</v>
      </c>
      <c r="BX1118" s="172">
        <v>3.4243308000000003E-8</v>
      </c>
      <c r="BY1118" s="172">
        <v>1.5531881E-6</v>
      </c>
      <c r="BZ1118" s="172">
        <v>3.3055854000000001E-7</v>
      </c>
      <c r="CA1118" s="172">
        <v>2.3012223000000001E-10</v>
      </c>
      <c r="CB1118" s="172">
        <v>5.4908628999999999E-7</v>
      </c>
      <c r="CC1118" s="172">
        <v>2.7410580000000002E-8</v>
      </c>
      <c r="CD1118" s="172">
        <v>2.0626285999999999E-6</v>
      </c>
      <c r="CE1118" s="172">
        <v>4.7983072E-12</v>
      </c>
      <c r="CF1118" s="172">
        <v>3.6537293000000002E-17</v>
      </c>
      <c r="CG1118" s="172">
        <v>3.1371713E-13</v>
      </c>
      <c r="CH1118" s="172">
        <v>9.6441978E-7</v>
      </c>
      <c r="CI1118" s="172">
        <v>1.7636490999999998E-5</v>
      </c>
      <c r="CJ1118" s="172">
        <v>2.7048916999999999E-7</v>
      </c>
      <c r="CK1118" s="69">
        <v>1.9378843000000001E-4</v>
      </c>
      <c r="CM1118" s="197">
        <v>3.7005625E-13</v>
      </c>
      <c r="CN1118" s="198">
        <v>1.147383</v>
      </c>
      <c r="CO1118" s="198">
        <v>1.3669436E-2</v>
      </c>
      <c r="CP1118" s="198">
        <v>1.0783981E-3</v>
      </c>
      <c r="CQ1118" s="197">
        <v>7.5414979E-11</v>
      </c>
      <c r="CR1118" s="197">
        <v>8.9134697999999993E-9</v>
      </c>
      <c r="CS1118" s="197">
        <v>6.0424141999999998E-5</v>
      </c>
      <c r="CT1118" s="198">
        <v>1.4769344E-3</v>
      </c>
      <c r="CU1118" s="197">
        <v>6.6387617000000001E-9</v>
      </c>
      <c r="CV1118" s="198">
        <v>1.2620770999999999E-4</v>
      </c>
      <c r="CX1118" s="166"/>
    </row>
    <row r="1119" spans="1:102" ht="14.4">
      <c r="A1119" t="s">
        <v>1266</v>
      </c>
      <c r="B1119" s="85" t="s">
        <v>783</v>
      </c>
      <c r="C1119" s="113" t="str">
        <f t="shared" si="601"/>
        <v>A.140.01.114</v>
      </c>
      <c r="D1119" s="9" t="s">
        <v>1160</v>
      </c>
      <c r="E1119" s="112" t="s">
        <v>362</v>
      </c>
      <c r="F1119" s="115" t="str">
        <f t="shared" si="602"/>
        <v>Nylon pellets</v>
      </c>
      <c r="G1119" s="143">
        <f t="shared" si="586"/>
        <v>5.46</v>
      </c>
      <c r="I1119" s="118">
        <f t="shared" si="587"/>
        <v>1.63685184253</v>
      </c>
      <c r="K1119" s="161">
        <f t="shared" si="588"/>
        <v>5.9932727630000002E-2</v>
      </c>
      <c r="L1119" s="161">
        <f t="shared" si="589"/>
        <v>0.75791911489999997</v>
      </c>
      <c r="M1119" s="162">
        <f t="shared" si="590"/>
        <v>0</v>
      </c>
      <c r="N1119" s="161">
        <v>0.81899999999999995</v>
      </c>
      <c r="O1119" s="132">
        <v>7.8518452000000002E-2</v>
      </c>
      <c r="P1119" s="132">
        <v>9.9864679000000005E-3</v>
      </c>
      <c r="Q1119" s="132">
        <v>1.8696600000000001E-2</v>
      </c>
      <c r="R1119" s="132">
        <v>3.1943859999999998E-2</v>
      </c>
      <c r="S1119" s="132">
        <v>5.9443522999999999E-4</v>
      </c>
      <c r="T1119" s="132">
        <v>8.6978323999999992E-3</v>
      </c>
      <c r="U1119" s="132">
        <v>5.7114195E-2</v>
      </c>
      <c r="V1119" s="132">
        <v>0</v>
      </c>
      <c r="W1119" s="132">
        <v>0.61229999999999996</v>
      </c>
      <c r="X1119" s="132">
        <v>0</v>
      </c>
      <c r="Y1119" s="132">
        <v>0</v>
      </c>
      <c r="Z1119" s="132">
        <v>0</v>
      </c>
      <c r="AA1119" s="132">
        <v>0</v>
      </c>
      <c r="AC1119" s="118">
        <f t="shared" si="593"/>
        <v>0.81899999999999995</v>
      </c>
      <c r="AD1119" s="118">
        <f t="shared" si="594"/>
        <v>0.20555184253</v>
      </c>
      <c r="AE1119" s="118">
        <f t="shared" si="595"/>
        <v>0.14561911490000001</v>
      </c>
      <c r="AF1119" s="118">
        <f t="shared" si="596"/>
        <v>0.75791911489999997</v>
      </c>
      <c r="AG1119" s="118">
        <f t="shared" si="597"/>
        <v>0</v>
      </c>
      <c r="AI1119" s="69">
        <v>124.2204</v>
      </c>
      <c r="AJ1119" s="69">
        <v>121.41200000000001</v>
      </c>
      <c r="AK1119" s="69">
        <v>0</v>
      </c>
      <c r="AL1119" s="69">
        <v>0</v>
      </c>
      <c r="AM1119" s="69">
        <v>2.8083999999999998</v>
      </c>
      <c r="AN1119" s="69">
        <v>0</v>
      </c>
      <c r="AO1119" s="69">
        <v>0</v>
      </c>
      <c r="AQ1119" s="116">
        <v>0.13012932999999999</v>
      </c>
      <c r="AR1119" s="116">
        <v>0.11684339000000001</v>
      </c>
      <c r="AS1119" s="116">
        <v>4.6171229000000003E-3</v>
      </c>
      <c r="AT1119" s="116">
        <v>8.6688167999999996E-3</v>
      </c>
      <c r="AU1119" s="150">
        <f t="shared" si="598"/>
        <v>7.0049993450999993E-6</v>
      </c>
      <c r="AV1119" s="150">
        <f t="shared" si="599"/>
        <v>1.7075158585125003E-8</v>
      </c>
      <c r="AW1119" s="163">
        <f t="shared" si="600"/>
        <v>1.2141200000000001</v>
      </c>
      <c r="AX1119" s="196">
        <v>5.06688E-6</v>
      </c>
      <c r="AY1119" s="196">
        <v>1.5288000000000001E-8</v>
      </c>
      <c r="AZ1119" s="196">
        <v>4.1769000000000001E-13</v>
      </c>
      <c r="BA1119" s="108">
        <v>0</v>
      </c>
      <c r="BB1119" s="108">
        <v>0</v>
      </c>
      <c r="BC1119" s="196">
        <v>5.2743999999999999E-10</v>
      </c>
      <c r="BD1119" s="196">
        <v>1.9270345000000001E-6</v>
      </c>
      <c r="BE1119" s="196">
        <v>1.2035400000000001E-10</v>
      </c>
      <c r="BF1119" s="196">
        <v>1.6610199999999999E-9</v>
      </c>
      <c r="BG1119" s="108">
        <v>0</v>
      </c>
      <c r="BH1119" s="108">
        <v>0</v>
      </c>
      <c r="BI1119" s="196">
        <v>4.9550592E-12</v>
      </c>
      <c r="BJ1119" s="196">
        <v>3.4307624999999999E-13</v>
      </c>
      <c r="BK1119" s="196">
        <v>6.8759675000000004E-14</v>
      </c>
      <c r="BL1119" s="196">
        <v>2.772651E-10</v>
      </c>
      <c r="BM1119" s="196">
        <v>1.028014E-8</v>
      </c>
      <c r="BN1119" s="108">
        <v>0</v>
      </c>
      <c r="BO1119" s="108">
        <v>0</v>
      </c>
      <c r="BP1119" s="108">
        <v>1.2141200000000001</v>
      </c>
      <c r="BQ1119" s="108">
        <v>0</v>
      </c>
      <c r="BR1119" s="108">
        <v>0</v>
      </c>
      <c r="BS1119" s="108">
        <v>0</v>
      </c>
      <c r="BU1119" s="69">
        <v>3.6840039000000002E-4</v>
      </c>
      <c r="BV1119" s="172">
        <v>1.1451573999999999E-5</v>
      </c>
      <c r="BW1119" s="69">
        <v>1.5223929000000001E-4</v>
      </c>
      <c r="BX1119" s="172">
        <v>6.6983442000000001E-6</v>
      </c>
      <c r="BY1119" s="172">
        <v>3.8025370999999997E-5</v>
      </c>
      <c r="BZ1119" s="69">
        <v>0</v>
      </c>
      <c r="CA1119" s="69">
        <v>0</v>
      </c>
      <c r="CB1119" s="69">
        <v>0</v>
      </c>
      <c r="CC1119" s="172">
        <v>1.2513065000000001E-6</v>
      </c>
      <c r="CD1119" s="172">
        <v>6.8172679E-6</v>
      </c>
      <c r="CE1119" s="69">
        <v>0</v>
      </c>
      <c r="CF1119" s="69">
        <v>0</v>
      </c>
      <c r="CG1119" s="69">
        <v>0</v>
      </c>
      <c r="CH1119" s="172">
        <v>4.3173143999999999E-6</v>
      </c>
      <c r="CI1119" s="69">
        <v>1.4759992999999999E-4</v>
      </c>
      <c r="CJ1119" s="69">
        <v>0</v>
      </c>
      <c r="CK1119" s="69">
        <v>0</v>
      </c>
      <c r="CM1119" s="198">
        <v>0</v>
      </c>
      <c r="CN1119" s="198">
        <v>5.46</v>
      </c>
      <c r="CO1119" s="198">
        <v>4.4975149999999997E-3</v>
      </c>
      <c r="CP1119" s="198">
        <v>7.835E-3</v>
      </c>
      <c r="CQ1119" s="197">
        <v>2.2802547000000001E-9</v>
      </c>
      <c r="CR1119" s="197">
        <v>2.7603709999999999E-7</v>
      </c>
      <c r="CS1119" s="198">
        <v>1.2754105E-3</v>
      </c>
      <c r="CT1119" s="198">
        <v>0.28837027999999998</v>
      </c>
      <c r="CU1119" s="198">
        <v>0</v>
      </c>
      <c r="CV1119" s="198">
        <v>0</v>
      </c>
      <c r="CX1119" s="166"/>
    </row>
    <row r="1120" spans="1:102" ht="14.4">
      <c r="A1120" t="s">
        <v>1267</v>
      </c>
      <c r="B1120" s="85" t="s">
        <v>783</v>
      </c>
      <c r="C1120" s="113" t="str">
        <f t="shared" si="601"/>
        <v>A.140.01.115</v>
      </c>
      <c r="D1120" s="9" t="s">
        <v>1160</v>
      </c>
      <c r="E1120" s="112" t="s">
        <v>362</v>
      </c>
      <c r="F1120" s="115" t="str">
        <f t="shared" si="602"/>
        <v>Polyester = PET pellets</v>
      </c>
      <c r="G1120" s="143">
        <f t="shared" si="586"/>
        <v>2.0377328000000001</v>
      </c>
      <c r="I1120" s="118">
        <f t="shared" si="587"/>
        <v>1.0038014204624599</v>
      </c>
      <c r="K1120" s="161">
        <f t="shared" si="588"/>
        <v>3.9897254899999998E-2</v>
      </c>
      <c r="L1120" s="161">
        <f t="shared" si="589"/>
        <v>0.65463833462566001</v>
      </c>
      <c r="M1120" s="162">
        <f t="shared" si="590"/>
        <v>3.6059109368000004E-3</v>
      </c>
      <c r="N1120" s="161">
        <v>0.30565991999999997</v>
      </c>
      <c r="O1120" s="132">
        <v>6.035041E-2</v>
      </c>
      <c r="P1120" s="132">
        <v>6.7573655000000002E-3</v>
      </c>
      <c r="Q1120" s="132">
        <v>2.2750600999999999E-2</v>
      </c>
      <c r="R1120" s="132">
        <v>7.8678483000000007E-3</v>
      </c>
      <c r="S1120" s="132">
        <v>6.6318321000000003E-3</v>
      </c>
      <c r="T1120" s="132">
        <v>2.6469735000000001E-3</v>
      </c>
      <c r="U1120" s="132">
        <v>1.8910706999999999E-2</v>
      </c>
      <c r="V1120" s="164">
        <v>-5.2508632000000003E-6</v>
      </c>
      <c r="W1120" s="132">
        <v>0.56862000000000001</v>
      </c>
      <c r="X1120" s="132">
        <v>3.6111618000000002E-3</v>
      </c>
      <c r="Y1120" s="164">
        <v>-1.4787434000000001E-7</v>
      </c>
      <c r="Z1120" s="132">
        <v>0</v>
      </c>
      <c r="AA1120" s="132">
        <v>0</v>
      </c>
      <c r="AC1120" s="118">
        <f t="shared" si="593"/>
        <v>0.30565991999999997</v>
      </c>
      <c r="AD1120" s="118">
        <f t="shared" si="594"/>
        <v>0.12591573739999998</v>
      </c>
      <c r="AE1120" s="118">
        <f t="shared" si="595"/>
        <v>8.6018482499999993E-2</v>
      </c>
      <c r="AF1120" s="118">
        <f t="shared" si="596"/>
        <v>0.65463833462566001</v>
      </c>
      <c r="AG1120" s="118">
        <f t="shared" si="597"/>
        <v>3.6059109368000004E-3</v>
      </c>
      <c r="AI1120" s="69">
        <v>72.052897000000002</v>
      </c>
      <c r="AJ1120" s="69">
        <v>71.553904000000003</v>
      </c>
      <c r="AK1120" s="69">
        <v>0.50069090000000005</v>
      </c>
      <c r="AL1120" s="69">
        <v>0</v>
      </c>
      <c r="AM1120" s="69">
        <v>0</v>
      </c>
      <c r="AN1120" s="69">
        <v>-7.9474134999999997E-4</v>
      </c>
      <c r="AO1120" s="69">
        <v>-9.0295797000000005E-4</v>
      </c>
      <c r="AQ1120" s="116">
        <v>5.8980035E-2</v>
      </c>
      <c r="AR1120" s="116">
        <v>5.1925058000000003E-2</v>
      </c>
      <c r="AS1120" s="116">
        <v>1.9320931E-3</v>
      </c>
      <c r="AT1120" s="116">
        <v>5.1228847000000001E-3</v>
      </c>
      <c r="AU1120" s="150">
        <f t="shared" si="598"/>
        <v>3.1130130206999994E-6</v>
      </c>
      <c r="AV1120" s="150">
        <f t="shared" si="599"/>
        <v>7.145314858967E-9</v>
      </c>
      <c r="AW1120" s="163">
        <f t="shared" si="600"/>
        <v>0.71749084646150008</v>
      </c>
      <c r="AX1120" s="196">
        <v>1.8904362999999999E-6</v>
      </c>
      <c r="AY1120" s="196">
        <v>5.7038801E-9</v>
      </c>
      <c r="AZ1120" s="196">
        <v>1.5583910999999999E-13</v>
      </c>
      <c r="BA1120" s="108">
        <v>0</v>
      </c>
      <c r="BB1120" s="108">
        <v>0</v>
      </c>
      <c r="BC1120" s="196">
        <v>7.1280521000000001E-10</v>
      </c>
      <c r="BD1120" s="196">
        <v>1.2176645999999999E-6</v>
      </c>
      <c r="BE1120" s="196">
        <v>1.6489504E-10</v>
      </c>
      <c r="BF1120" s="196">
        <v>1.2747325E-9</v>
      </c>
      <c r="BG1120" s="108">
        <v>0</v>
      </c>
      <c r="BH1120" s="108">
        <v>0</v>
      </c>
      <c r="BI1120" s="196">
        <v>1.5098906000000001E-12</v>
      </c>
      <c r="BJ1120" s="196">
        <v>1.1407907999999999E-13</v>
      </c>
      <c r="BK1120" s="196">
        <v>2.7410177E-14</v>
      </c>
      <c r="BL1120" s="196">
        <v>8.4310689E-10</v>
      </c>
      <c r="BM1120" s="196">
        <v>3.3562085999999999E-9</v>
      </c>
      <c r="BN1120" s="108">
        <v>0</v>
      </c>
      <c r="BO1120" s="196">
        <v>4.8064615000000002E-6</v>
      </c>
      <c r="BP1120" s="108">
        <v>0.71748604000000005</v>
      </c>
      <c r="BQ1120" s="108">
        <v>0</v>
      </c>
      <c r="BR1120" s="108">
        <v>0</v>
      </c>
      <c r="BS1120" s="108">
        <v>0</v>
      </c>
      <c r="BU1120" s="69">
        <v>1.8593797999999999E-4</v>
      </c>
      <c r="BV1120" s="172">
        <v>8.7807285000000001E-6</v>
      </c>
      <c r="BW1120" s="172">
        <v>5.6817397999999997E-5</v>
      </c>
      <c r="BX1120" s="172">
        <v>2.2154500000000001E-6</v>
      </c>
      <c r="BY1120" s="172">
        <v>1.4286578E-5</v>
      </c>
      <c r="BZ1120" s="172">
        <v>-1.5066668999999999E-8</v>
      </c>
      <c r="CA1120" s="69">
        <v>0</v>
      </c>
      <c r="CB1120" s="172">
        <v>-2.2867961000000001E-8</v>
      </c>
      <c r="CC1120" s="172">
        <v>9.0482430000000002E-6</v>
      </c>
      <c r="CD1120" s="172">
        <v>2.3998448000000002E-6</v>
      </c>
      <c r="CE1120" s="69">
        <v>0</v>
      </c>
      <c r="CF1120" s="69">
        <v>0</v>
      </c>
      <c r="CG1120" s="69">
        <v>0</v>
      </c>
      <c r="CH1120" s="172">
        <v>4.9202565000000003E-6</v>
      </c>
      <c r="CI1120" s="172">
        <v>8.7507414E-5</v>
      </c>
      <c r="CJ1120" s="172">
        <v>-7.3928547000000005E-17</v>
      </c>
      <c r="CK1120" s="69">
        <v>0</v>
      </c>
      <c r="CM1120" s="198">
        <v>0</v>
      </c>
      <c r="CN1120" s="198">
        <v>2.0382170999999998</v>
      </c>
      <c r="CO1120" s="198">
        <v>2.034625E-2</v>
      </c>
      <c r="CP1120" s="198">
        <v>6.0041909999999999E-3</v>
      </c>
      <c r="CQ1120" s="197">
        <v>7.5541094999999997E-10</v>
      </c>
      <c r="CR1120" s="197">
        <v>8.4363015000000001E-8</v>
      </c>
      <c r="CS1120" s="198">
        <v>5.6403773999999995E-4</v>
      </c>
      <c r="CT1120" s="198">
        <v>9.5561652999999996E-2</v>
      </c>
      <c r="CU1120" s="198">
        <v>0</v>
      </c>
      <c r="CV1120" s="197">
        <v>-5.2985518E-6</v>
      </c>
      <c r="CX1120" s="166"/>
    </row>
    <row r="1121" spans="1:102" ht="14.4">
      <c r="A1121" t="s">
        <v>1268</v>
      </c>
      <c r="B1121" s="85" t="s">
        <v>783</v>
      </c>
      <c r="C1121" s="113" t="str">
        <f t="shared" si="601"/>
        <v>A.140.01.116</v>
      </c>
      <c r="D1121" s="9" t="s">
        <v>1160</v>
      </c>
      <c r="E1121" s="112" t="s">
        <v>362</v>
      </c>
      <c r="F1121" s="115" t="str">
        <f t="shared" si="602"/>
        <v>PLA (polylactide) pellets</v>
      </c>
      <c r="G1121" s="143">
        <f t="shared" si="586"/>
        <v>4.1567821333333335</v>
      </c>
      <c r="I1121" s="118">
        <f t="shared" si="587"/>
        <v>0.69495698895900004</v>
      </c>
      <c r="K1121" s="161">
        <f t="shared" si="588"/>
        <v>1.1567683801000001E-2</v>
      </c>
      <c r="L1121" s="161">
        <f t="shared" si="589"/>
        <v>5.9810380201000005E-2</v>
      </c>
      <c r="M1121" s="162">
        <f t="shared" si="590"/>
        <v>6.1604957E-5</v>
      </c>
      <c r="N1121" s="161">
        <v>0.62351732000000004</v>
      </c>
      <c r="O1121" s="132">
        <v>4.6689212000000001E-2</v>
      </c>
      <c r="P1121" s="132">
        <v>1.274931E-2</v>
      </c>
      <c r="Q1121" s="132">
        <v>1.0876141000000001E-2</v>
      </c>
      <c r="R1121" s="132">
        <v>6.3478986E-4</v>
      </c>
      <c r="S1121" s="164">
        <v>1.2248797E-5</v>
      </c>
      <c r="T1121" s="164">
        <v>4.4504144E-5</v>
      </c>
      <c r="U1121" s="132">
        <v>3.7157253000000002E-4</v>
      </c>
      <c r="V1121" s="164">
        <v>1.0143879E-5</v>
      </c>
      <c r="W1121" s="132">
        <v>0</v>
      </c>
      <c r="X1121" s="164">
        <v>5.1461078000000001E-5</v>
      </c>
      <c r="Y1121" s="164">
        <v>2.8567100000000002E-7</v>
      </c>
      <c r="Z1121" s="132">
        <v>0</v>
      </c>
      <c r="AA1121" s="132">
        <v>0</v>
      </c>
      <c r="AC1121" s="118">
        <f t="shared" si="593"/>
        <v>0.62351732000000004</v>
      </c>
      <c r="AD1121" s="118">
        <f t="shared" si="594"/>
        <v>7.1377778330999994E-2</v>
      </c>
      <c r="AE1121" s="118">
        <f t="shared" si="595"/>
        <v>5.9810094530000003E-2</v>
      </c>
      <c r="AF1121" s="118">
        <f t="shared" si="596"/>
        <v>5.9810380201000005E-2</v>
      </c>
      <c r="AG1121" s="118">
        <f t="shared" si="597"/>
        <v>6.1604957E-5</v>
      </c>
      <c r="AI1121" s="69">
        <v>75.850530000000006</v>
      </c>
      <c r="AJ1121" s="69">
        <v>54.340857</v>
      </c>
      <c r="AK1121" s="69">
        <v>6.3926805999999997E-3</v>
      </c>
      <c r="AL1121" s="69">
        <v>0</v>
      </c>
      <c r="AM1121" s="69">
        <v>21.5</v>
      </c>
      <c r="AN1121" s="69">
        <v>1.5353209E-3</v>
      </c>
      <c r="AO1121" s="69">
        <v>1.7443790999999999E-3</v>
      </c>
      <c r="AQ1121" s="116">
        <v>8.6970491999999996E-2</v>
      </c>
      <c r="AR1121" s="116">
        <v>8.0387777999999993E-2</v>
      </c>
      <c r="AS1121" s="116">
        <v>3.499795E-3</v>
      </c>
      <c r="AT1121" s="116">
        <v>3.0829194000000001E-3</v>
      </c>
      <c r="AU1121" s="150">
        <f t="shared" si="598"/>
        <v>4.8194111828454999E-6</v>
      </c>
      <c r="AV1121" s="150">
        <f t="shared" si="599"/>
        <v>1.2943029198688282E-8</v>
      </c>
      <c r="AW1121" s="163">
        <f t="shared" si="600"/>
        <v>0.43178142105422995</v>
      </c>
      <c r="AX1121" s="196">
        <v>3.8586137999999999E-6</v>
      </c>
      <c r="AY1121" s="196">
        <v>1.1642413E-8</v>
      </c>
      <c r="AZ1121" s="196">
        <v>3.1808551000000002E-13</v>
      </c>
      <c r="BA1121" s="108">
        <v>0</v>
      </c>
      <c r="BB1121" s="108">
        <v>0</v>
      </c>
      <c r="BC1121" s="196">
        <v>1.3849890999999999E-9</v>
      </c>
      <c r="BD1121" s="196">
        <v>9.5934577000000009E-7</v>
      </c>
      <c r="BE1121" s="196">
        <v>2.0070475E-10</v>
      </c>
      <c r="BF1121" s="196">
        <v>1.0995665000000001E-9</v>
      </c>
      <c r="BG1121" s="108">
        <v>0</v>
      </c>
      <c r="BH1121" s="108">
        <v>0</v>
      </c>
      <c r="BI1121" s="196">
        <v>2.4191446000000001E-14</v>
      </c>
      <c r="BJ1121" s="196">
        <v>2.2311787999999999E-15</v>
      </c>
      <c r="BK1121" s="196">
        <v>4.4055347999999999E-16</v>
      </c>
      <c r="BL1121" s="196">
        <v>2.6661005E-12</v>
      </c>
      <c r="BM1121" s="196">
        <v>6.3957644999999996E-11</v>
      </c>
      <c r="BN1121" s="108">
        <v>0</v>
      </c>
      <c r="BO1121" s="196">
        <v>8.5105422999999998E-7</v>
      </c>
      <c r="BP1121" s="108">
        <v>0.43178056999999997</v>
      </c>
      <c r="BQ1121" s="108">
        <v>0</v>
      </c>
      <c r="BR1121" s="108">
        <v>0</v>
      </c>
      <c r="BS1121" s="108">
        <v>0</v>
      </c>
      <c r="BU1121" s="69">
        <v>1.9804533E-4</v>
      </c>
      <c r="BV1121" s="172">
        <v>8.0200423000000008E-6</v>
      </c>
      <c r="BW1121" s="69">
        <v>1.1590212E-4</v>
      </c>
      <c r="BX1121" s="172">
        <v>4.4433594999999999E-8</v>
      </c>
      <c r="BY1121" s="172">
        <v>6.5304138000000003E-6</v>
      </c>
      <c r="BZ1121" s="172">
        <v>8.6382234999999996E-7</v>
      </c>
      <c r="CA1121" s="69">
        <v>0</v>
      </c>
      <c r="CB1121" s="172">
        <v>1.3110964000000001E-6</v>
      </c>
      <c r="CC1121" s="172">
        <v>1.8898488000000002E-8</v>
      </c>
      <c r="CD1121" s="172">
        <v>4.4954526999999999E-8</v>
      </c>
      <c r="CE1121" s="69">
        <v>0</v>
      </c>
      <c r="CF1121" s="69">
        <v>0</v>
      </c>
      <c r="CG1121" s="69">
        <v>0</v>
      </c>
      <c r="CH1121" s="172">
        <v>2.5210542000000002E-6</v>
      </c>
      <c r="CI1121" s="172">
        <v>6.2788503000000005E-5</v>
      </c>
      <c r="CJ1121" s="172">
        <v>1.4281884000000001E-16</v>
      </c>
      <c r="CK1121" s="69">
        <v>0</v>
      </c>
      <c r="CM1121" s="198">
        <v>0</v>
      </c>
      <c r="CN1121" s="198">
        <v>4.1558465</v>
      </c>
      <c r="CO1121" s="198">
        <v>2.4703065999999999E-2</v>
      </c>
      <c r="CP1121" s="198">
        <v>5.6853145999999997E-3</v>
      </c>
      <c r="CQ1121" s="197">
        <v>1.1294079E-11</v>
      </c>
      <c r="CR1121" s="197">
        <v>1.3678176E-9</v>
      </c>
      <c r="CS1121" s="198">
        <v>3.1113089999999999E-4</v>
      </c>
      <c r="CT1121" s="198">
        <v>1.8691630999999999E-3</v>
      </c>
      <c r="CU1121" s="198">
        <v>0</v>
      </c>
      <c r="CV1121" s="198">
        <v>3.0378364000000001E-4</v>
      </c>
      <c r="CX1121" s="166"/>
    </row>
    <row r="1122" spans="1:102" ht="14.4">
      <c r="A1122" t="s">
        <v>1269</v>
      </c>
      <c r="B1122" s="85" t="s">
        <v>783</v>
      </c>
      <c r="C1122" s="113" t="str">
        <f t="shared" si="601"/>
        <v>A.140.01.117</v>
      </c>
      <c r="D1122" s="9" t="s">
        <v>1160</v>
      </c>
      <c r="E1122" s="112" t="s">
        <v>362</v>
      </c>
      <c r="F1122" s="115" t="str">
        <f t="shared" si="602"/>
        <v>Sorona (PTT) biobased pellets</v>
      </c>
      <c r="G1122" s="143">
        <f t="shared" si="586"/>
        <v>3.906156066666667</v>
      </c>
      <c r="I1122" s="118">
        <f t="shared" si="587"/>
        <v>1.07802802651188</v>
      </c>
      <c r="K1122" s="161">
        <f t="shared" si="588"/>
        <v>1.0975848540999998E-2</v>
      </c>
      <c r="L1122" s="161">
        <f t="shared" si="589"/>
        <v>0.48107031489527996</v>
      </c>
      <c r="M1122" s="162">
        <f t="shared" si="590"/>
        <v>5.8453075600000006E-5</v>
      </c>
      <c r="N1122" s="161">
        <v>0.58592341000000003</v>
      </c>
      <c r="O1122" s="132">
        <v>4.4300461999999999E-2</v>
      </c>
      <c r="P1122" s="132">
        <v>1.209702E-2</v>
      </c>
      <c r="Q1122" s="132">
        <v>1.0319686999999999E-2</v>
      </c>
      <c r="R1122" s="132">
        <v>6.0231224000000005E-4</v>
      </c>
      <c r="S1122" s="164">
        <v>1.1622114E-5</v>
      </c>
      <c r="T1122" s="164">
        <v>4.2227186999999999E-5</v>
      </c>
      <c r="U1122" s="132">
        <v>3.5256183999999999E-4</v>
      </c>
      <c r="V1122" s="164">
        <v>9.6248895999999995E-6</v>
      </c>
      <c r="W1122" s="132">
        <v>0.42431999999999997</v>
      </c>
      <c r="X1122" s="164">
        <v>4.8828186000000003E-5</v>
      </c>
      <c r="Y1122" s="164">
        <v>2.7105528000000002E-7</v>
      </c>
      <c r="Z1122" s="132">
        <v>0</v>
      </c>
      <c r="AA1122" s="132">
        <v>0</v>
      </c>
      <c r="AC1122" s="118">
        <f t="shared" si="593"/>
        <v>0.58592341000000003</v>
      </c>
      <c r="AD1122" s="118">
        <f t="shared" si="594"/>
        <v>6.7725892381000005E-2</v>
      </c>
      <c r="AE1122" s="118">
        <f t="shared" si="595"/>
        <v>5.675004384E-2</v>
      </c>
      <c r="AF1122" s="118">
        <f t="shared" si="596"/>
        <v>0.48107031489527996</v>
      </c>
      <c r="AG1122" s="118">
        <f t="shared" si="597"/>
        <v>5.8453075600000006E-5</v>
      </c>
      <c r="AI1122" s="69">
        <v>76.485005000000001</v>
      </c>
      <c r="AJ1122" s="69">
        <v>76.475826999999995</v>
      </c>
      <c r="AK1122" s="69">
        <v>6.0656132000000001E-3</v>
      </c>
      <c r="AL1122" s="69">
        <v>0</v>
      </c>
      <c r="AM1122" s="69">
        <v>0</v>
      </c>
      <c r="AN1122" s="69">
        <v>1.4567696000000001E-3</v>
      </c>
      <c r="AO1122" s="69">
        <v>1.6551318000000001E-3</v>
      </c>
      <c r="AQ1122" s="116">
        <v>8.3679681000000006E-2</v>
      </c>
      <c r="AR1122" s="116">
        <v>7.5687430999999999E-2</v>
      </c>
      <c r="AS1122" s="116">
        <v>3.2919996000000001E-3</v>
      </c>
      <c r="AT1122" s="116">
        <v>4.7002496999999999E-3</v>
      </c>
      <c r="AU1122" s="150">
        <f t="shared" si="598"/>
        <v>4.5376158042893995E-6</v>
      </c>
      <c r="AV1122" s="150">
        <f t="shared" si="599"/>
        <v>1.217455513670304E-8</v>
      </c>
      <c r="AW1122" s="163">
        <f t="shared" si="600"/>
        <v>0.65829827751192005</v>
      </c>
      <c r="AX1122" s="196">
        <v>3.6259755000000002E-6</v>
      </c>
      <c r="AY1122" s="196">
        <v>1.0940485E-8</v>
      </c>
      <c r="AZ1122" s="196">
        <v>2.9890792000000001E-13</v>
      </c>
      <c r="BA1122" s="108">
        <v>0</v>
      </c>
      <c r="BB1122" s="108">
        <v>0</v>
      </c>
      <c r="BC1122" s="196">
        <v>1.3141292E-9</v>
      </c>
      <c r="BD1122" s="196">
        <v>9.1026295999999999E-7</v>
      </c>
      <c r="BE1122" s="196">
        <v>1.9043614000000001E-10</v>
      </c>
      <c r="BF1122" s="196">
        <v>1.0433096000000001E-9</v>
      </c>
      <c r="BG1122" s="108">
        <v>0</v>
      </c>
      <c r="BH1122" s="108">
        <v>0</v>
      </c>
      <c r="BI1122" s="196">
        <v>2.2953744000000001E-14</v>
      </c>
      <c r="BJ1122" s="196">
        <v>2.1170255E-15</v>
      </c>
      <c r="BK1122" s="196">
        <v>4.1801354000000002E-16</v>
      </c>
      <c r="BL1122" s="196">
        <v>2.5296954000000002E-12</v>
      </c>
      <c r="BM1122" s="196">
        <v>6.0685394000000003E-11</v>
      </c>
      <c r="BN1122" s="108">
        <v>0</v>
      </c>
      <c r="BO1122" s="196">
        <v>8.0751192000000004E-7</v>
      </c>
      <c r="BP1122" s="108">
        <v>0.65829747000000005</v>
      </c>
      <c r="BQ1122" s="108">
        <v>0</v>
      </c>
      <c r="BR1122" s="108">
        <v>0</v>
      </c>
      <c r="BS1122" s="108">
        <v>0</v>
      </c>
      <c r="BU1122" s="69">
        <v>2.1693358999999999E-4</v>
      </c>
      <c r="BV1122" s="172">
        <v>7.6097145999999998E-6</v>
      </c>
      <c r="BW1122" s="69">
        <v>1.0891399999999999E-4</v>
      </c>
      <c r="BX1122" s="172">
        <v>4.2160248999999998E-8</v>
      </c>
      <c r="BY1122" s="172">
        <v>6.1962995999999997E-6</v>
      </c>
      <c r="BZ1122" s="172">
        <v>8.1962679000000004E-7</v>
      </c>
      <c r="CA1122" s="69">
        <v>0</v>
      </c>
      <c r="CB1122" s="172">
        <v>1.2440171000000001E-6</v>
      </c>
      <c r="CC1122" s="172">
        <v>1.7931588999999999E-8</v>
      </c>
      <c r="CD1122" s="172">
        <v>4.2654528000000002E-8</v>
      </c>
      <c r="CE1122" s="69">
        <v>0</v>
      </c>
      <c r="CF1122" s="69">
        <v>0</v>
      </c>
      <c r="CG1122" s="69">
        <v>0</v>
      </c>
      <c r="CH1122" s="172">
        <v>2.39207E-6</v>
      </c>
      <c r="CI1122" s="172">
        <v>8.9655120999999999E-5</v>
      </c>
      <c r="CJ1122" s="172">
        <v>1.3551183E-16</v>
      </c>
      <c r="CK1122" s="69">
        <v>0</v>
      </c>
      <c r="CM1122" s="198">
        <v>0</v>
      </c>
      <c r="CN1122" s="198">
        <v>3.9052682999999999</v>
      </c>
      <c r="CO1122" s="198">
        <v>2.3439188E-2</v>
      </c>
      <c r="CP1122" s="198">
        <v>5.3944379999999997E-3</v>
      </c>
      <c r="CQ1122" s="197">
        <v>1.0716242E-11</v>
      </c>
      <c r="CR1122" s="197">
        <v>1.2978363E-9</v>
      </c>
      <c r="CS1122" s="198">
        <v>2.9521256999999999E-4</v>
      </c>
      <c r="CT1122" s="198">
        <v>1.7735315E-3</v>
      </c>
      <c r="CU1122" s="198">
        <v>0</v>
      </c>
      <c r="CV1122" s="198">
        <v>2.8824122E-4</v>
      </c>
      <c r="CX1122" s="166"/>
    </row>
    <row r="1123" spans="1:102" ht="14.4">
      <c r="A1123" t="s">
        <v>789</v>
      </c>
      <c r="B1123" s="85" t="s">
        <v>783</v>
      </c>
      <c r="C1123" s="113" t="str">
        <f t="shared" si="601"/>
        <v>A.140.01.118</v>
      </c>
      <c r="D1123" s="9" t="s">
        <v>1160</v>
      </c>
      <c r="E1123" s="112" t="s">
        <v>362</v>
      </c>
      <c r="F1123" s="115" t="str">
        <f t="shared" si="602"/>
        <v>Viscose production</v>
      </c>
      <c r="G1123" s="143">
        <f t="shared" si="586"/>
        <v>1.5</v>
      </c>
      <c r="I1123" s="118">
        <f t="shared" si="587"/>
        <v>0.37663849153382001</v>
      </c>
      <c r="K1123" s="161">
        <f t="shared" si="588"/>
        <v>5.1729563361999995E-3</v>
      </c>
      <c r="L1123" s="161">
        <f t="shared" si="589"/>
        <v>0.14646553519762001</v>
      </c>
      <c r="M1123" s="162">
        <f t="shared" si="590"/>
        <v>0</v>
      </c>
      <c r="N1123" s="161">
        <v>0.22500000000000001</v>
      </c>
      <c r="O1123" s="132">
        <v>0.12526875000000001</v>
      </c>
      <c r="P1123" s="132">
        <v>2.1196639999999999E-2</v>
      </c>
      <c r="Q1123" s="132">
        <v>5.1713999999999996E-3</v>
      </c>
      <c r="R1123" s="132">
        <v>0</v>
      </c>
      <c r="S1123" s="132">
        <v>0</v>
      </c>
      <c r="T1123" s="164">
        <v>1.5563362000000001E-6</v>
      </c>
      <c r="U1123" s="164">
        <v>1.4519762E-7</v>
      </c>
      <c r="V1123" s="132">
        <v>0</v>
      </c>
      <c r="W1123" s="132">
        <v>0</v>
      </c>
      <c r="X1123" s="132">
        <v>0</v>
      </c>
      <c r="Y1123" s="132">
        <v>0</v>
      </c>
      <c r="Z1123" s="132">
        <v>0</v>
      </c>
      <c r="AA1123" s="132">
        <v>0</v>
      </c>
      <c r="AC1123" s="118">
        <f t="shared" si="593"/>
        <v>0.22500000000000001</v>
      </c>
      <c r="AD1123" s="118">
        <f t="shared" si="594"/>
        <v>0.15163849153382</v>
      </c>
      <c r="AE1123" s="118">
        <f t="shared" si="595"/>
        <v>0.14646553519762001</v>
      </c>
      <c r="AF1123" s="118">
        <f t="shared" si="596"/>
        <v>0.14646553519762001</v>
      </c>
      <c r="AG1123" s="118">
        <f t="shared" si="597"/>
        <v>0</v>
      </c>
      <c r="AI1123" s="69">
        <v>21.783000000000001</v>
      </c>
      <c r="AJ1123" s="69">
        <v>21.783000000000001</v>
      </c>
      <c r="AK1123" s="69">
        <v>0</v>
      </c>
      <c r="AL1123" s="69">
        <v>0</v>
      </c>
      <c r="AM1123" s="69">
        <v>0</v>
      </c>
      <c r="AN1123" s="69">
        <v>0</v>
      </c>
      <c r="AO1123" s="69">
        <v>0</v>
      </c>
      <c r="AQ1123" s="116">
        <v>6.4586084000000002E-2</v>
      </c>
      <c r="AR1123" s="116">
        <v>6.1168312000000002E-2</v>
      </c>
      <c r="AS1123" s="116">
        <v>1.8624651E-3</v>
      </c>
      <c r="AT1123" s="116">
        <v>1.5553062000000001E-3</v>
      </c>
      <c r="AU1123" s="150">
        <f t="shared" si="598"/>
        <v>3.6671649999999995E-6</v>
      </c>
      <c r="AV1123" s="150">
        <f t="shared" si="599"/>
        <v>6.8878147500000015E-9</v>
      </c>
      <c r="AW1123" s="163">
        <f t="shared" si="600"/>
        <v>0.21783</v>
      </c>
      <c r="AX1123" s="196">
        <v>1.392E-6</v>
      </c>
      <c r="AY1123" s="196">
        <v>4.2000000000000004E-9</v>
      </c>
      <c r="AZ1123" s="196">
        <v>1.1474999999999999E-13</v>
      </c>
      <c r="BA1123" s="108">
        <v>0</v>
      </c>
      <c r="BB1123" s="108">
        <v>0</v>
      </c>
      <c r="BC1123" s="196">
        <v>1.65E-10</v>
      </c>
      <c r="BD1123" s="196">
        <v>2.2749999999999998E-6</v>
      </c>
      <c r="BE1123" s="196">
        <v>3.7700000000000003E-11</v>
      </c>
      <c r="BF1123" s="196">
        <v>2.6500000000000002E-9</v>
      </c>
      <c r="BG1123" s="108">
        <v>0</v>
      </c>
      <c r="BH1123" s="108">
        <v>0</v>
      </c>
      <c r="BI1123" s="108">
        <v>0</v>
      </c>
      <c r="BJ1123" s="108">
        <v>0</v>
      </c>
      <c r="BK1123" s="108">
        <v>0</v>
      </c>
      <c r="BL1123" s="108">
        <v>0</v>
      </c>
      <c r="BM1123" s="108">
        <v>0</v>
      </c>
      <c r="BN1123" s="108">
        <v>0</v>
      </c>
      <c r="BO1123" s="108">
        <v>0</v>
      </c>
      <c r="BP1123" s="108">
        <v>0.21783</v>
      </c>
      <c r="BQ1123" s="108">
        <v>0</v>
      </c>
      <c r="BR1123" s="108">
        <v>0</v>
      </c>
      <c r="BS1123" s="108">
        <v>0</v>
      </c>
      <c r="BU1123" s="69">
        <v>1.0362125000000001E-4</v>
      </c>
      <c r="BV1123" s="172">
        <v>1.8269900999999999E-5</v>
      </c>
      <c r="BW1123" s="172">
        <v>4.1823980000000003E-5</v>
      </c>
      <c r="BX1123" s="172">
        <v>1.7007982E-11</v>
      </c>
      <c r="BY1123" s="172">
        <v>1.5049545E-5</v>
      </c>
      <c r="BZ1123" s="69">
        <v>0</v>
      </c>
      <c r="CA1123" s="69">
        <v>0</v>
      </c>
      <c r="CB1123" s="69">
        <v>0</v>
      </c>
      <c r="CC1123" s="69">
        <v>0</v>
      </c>
      <c r="CD1123" s="172">
        <v>1.0298367E-9</v>
      </c>
      <c r="CE1123" s="69">
        <v>0</v>
      </c>
      <c r="CF1123" s="69">
        <v>0</v>
      </c>
      <c r="CG1123" s="69">
        <v>0</v>
      </c>
      <c r="CH1123" s="172">
        <v>2.1744981999999999E-6</v>
      </c>
      <c r="CI1123" s="172">
        <v>2.6302276000000002E-5</v>
      </c>
      <c r="CJ1123" s="69">
        <v>0</v>
      </c>
      <c r="CK1123" s="69">
        <v>0</v>
      </c>
      <c r="CM1123" s="198">
        <v>0</v>
      </c>
      <c r="CN1123" s="198">
        <v>1.5</v>
      </c>
      <c r="CO1123" s="198">
        <v>4.4975149999999997E-3</v>
      </c>
      <c r="CP1123" s="198">
        <v>1.2500000000000001E-2</v>
      </c>
      <c r="CQ1123" s="198">
        <v>0</v>
      </c>
      <c r="CR1123" s="198">
        <v>0</v>
      </c>
      <c r="CS1123" s="198">
        <v>7.6388875000000004E-4</v>
      </c>
      <c r="CT1123" s="198">
        <v>0</v>
      </c>
      <c r="CU1123" s="198">
        <v>0</v>
      </c>
      <c r="CV1123" s="198">
        <v>0</v>
      </c>
      <c r="CX1123" s="166"/>
    </row>
    <row r="1124" spans="1:102" ht="14.4">
      <c r="A1124" t="s">
        <v>1778</v>
      </c>
      <c r="B1124" s="85" t="s">
        <v>783</v>
      </c>
      <c r="C1124" s="113" t="str">
        <f t="shared" si="601"/>
        <v>A.140.01.119</v>
      </c>
      <c r="D1124" s="9" t="s">
        <v>1160</v>
      </c>
      <c r="E1124" s="112" t="s">
        <v>362</v>
      </c>
      <c r="F1124" s="115" t="str">
        <f t="shared" si="602"/>
        <v>Wool from Australia - transported to Rotterdam</v>
      </c>
      <c r="G1124" s="143">
        <f t="shared" si="586"/>
        <v>61.097693333333339</v>
      </c>
      <c r="I1124" s="118">
        <f t="shared" si="587"/>
        <v>9.5788061397902862</v>
      </c>
      <c r="K1124" s="161">
        <f t="shared" si="588"/>
        <v>2.6158154199999999E-2</v>
      </c>
      <c r="L1124" s="161">
        <f t="shared" si="589"/>
        <v>0.10994456984000001</v>
      </c>
      <c r="M1124" s="162">
        <f t="shared" si="590"/>
        <v>0.27804941575028624</v>
      </c>
      <c r="N1124" s="161">
        <v>9.1646540000000005</v>
      </c>
      <c r="O1124" s="132">
        <v>4.2936437000000001E-2</v>
      </c>
      <c r="P1124" s="132">
        <v>5.7711735E-2</v>
      </c>
      <c r="Q1124" s="132">
        <v>1.5100511E-2</v>
      </c>
      <c r="R1124" s="132">
        <v>2.9678780000000002E-3</v>
      </c>
      <c r="S1124" s="132">
        <v>2.6255089999999999E-4</v>
      </c>
      <c r="T1124" s="132">
        <v>7.8272142999999995E-3</v>
      </c>
      <c r="U1124" s="132">
        <v>7.2332179E-3</v>
      </c>
      <c r="V1124" s="132">
        <v>3.9488260999999999E-4</v>
      </c>
      <c r="W1124" s="132">
        <v>5.0496663999999997E-4</v>
      </c>
      <c r="X1124" s="132">
        <v>0.27765308</v>
      </c>
      <c r="Y1124" s="132">
        <v>1.5582133E-3</v>
      </c>
      <c r="Z1124" s="164">
        <v>1.4531316999999999E-6</v>
      </c>
      <c r="AA1124" s="164">
        <v>8.5862605999999993E-12</v>
      </c>
      <c r="AC1124" s="118">
        <f t="shared" si="593"/>
        <v>9.1646540000000005</v>
      </c>
      <c r="AD1124" s="118">
        <f t="shared" si="594"/>
        <v>0.13403954410000002</v>
      </c>
      <c r="AE1124" s="118">
        <f t="shared" si="595"/>
        <v>0.10788284303170001</v>
      </c>
      <c r="AF1124" s="118">
        <f t="shared" si="596"/>
        <v>0.10994456984000001</v>
      </c>
      <c r="AG1124" s="118">
        <f t="shared" si="597"/>
        <v>0.27804796261858622</v>
      </c>
      <c r="AI1124" s="69">
        <v>58.765661999999999</v>
      </c>
      <c r="AJ1124" s="69">
        <v>55.994619</v>
      </c>
      <c r="AK1124" s="69">
        <v>0.81508360999999996</v>
      </c>
      <c r="AL1124" s="69">
        <v>0</v>
      </c>
      <c r="AM1124" s="69">
        <v>0.15936120000000001</v>
      </c>
      <c r="AN1124" s="69">
        <v>1.5905259</v>
      </c>
      <c r="AO1124" s="69">
        <v>0.20607165999999999</v>
      </c>
      <c r="AQ1124" s="116">
        <v>1.0105335</v>
      </c>
      <c r="AR1124" s="116">
        <v>0.95975001999999998</v>
      </c>
      <c r="AS1124" s="116">
        <v>4.6925355000000002E-2</v>
      </c>
      <c r="AT1124" s="116">
        <v>3.8580704E-3</v>
      </c>
      <c r="AU1124" s="150">
        <f t="shared" si="598"/>
        <v>5.7538970067846211E-5</v>
      </c>
      <c r="AV1124" s="150">
        <f t="shared" si="599"/>
        <v>1.7354051950652915E-7</v>
      </c>
      <c r="AW1124" s="163">
        <f t="shared" si="600"/>
        <v>0.54034599229700009</v>
      </c>
      <c r="AX1124" s="196">
        <v>5.6700760999999998E-5</v>
      </c>
      <c r="AY1124" s="196">
        <v>1.7107996999999999E-7</v>
      </c>
      <c r="AZ1124" s="196">
        <v>4.6741455999999997E-12</v>
      </c>
      <c r="BA1124" s="196">
        <v>4.1882137000000004E-15</v>
      </c>
      <c r="BB1124" s="196">
        <v>1.1880002999999999E-15</v>
      </c>
      <c r="BC1124" s="196">
        <v>5.840219E-10</v>
      </c>
      <c r="BD1124" s="196">
        <v>8.3482633000000005E-7</v>
      </c>
      <c r="BE1124" s="196">
        <v>1.1424215E-10</v>
      </c>
      <c r="BF1124" s="196">
        <v>9.2651875000000004E-10</v>
      </c>
      <c r="BG1124" s="196">
        <v>1.4100049E-9</v>
      </c>
      <c r="BH1124" s="196">
        <v>1.4707751999999999E-16</v>
      </c>
      <c r="BI1124" s="196">
        <v>4.4563816000000002E-12</v>
      </c>
      <c r="BJ1124" s="196">
        <v>5.4683184999999996E-13</v>
      </c>
      <c r="BK1124" s="196">
        <v>1.0620039E-13</v>
      </c>
      <c r="BL1124" s="196">
        <v>1.1372507E-10</v>
      </c>
      <c r="BM1124" s="196">
        <v>2.6849855000000001E-9</v>
      </c>
      <c r="BN1124" s="196">
        <v>1.1599609E-20</v>
      </c>
      <c r="BO1124" s="196">
        <v>2.6122297000000001E-5</v>
      </c>
      <c r="BP1124" s="108">
        <v>0.54031987000000004</v>
      </c>
      <c r="BQ1124" s="108">
        <v>0</v>
      </c>
      <c r="BR1124" s="108">
        <v>0</v>
      </c>
      <c r="BS1124" s="108">
        <v>0</v>
      </c>
      <c r="BU1124" s="69">
        <v>1.7971390999999999E-3</v>
      </c>
      <c r="BV1124" s="172">
        <v>6.4599902E-6</v>
      </c>
      <c r="BW1124" s="69">
        <v>1.7035658E-3</v>
      </c>
      <c r="BX1124" s="172">
        <v>8.5529724999999997E-7</v>
      </c>
      <c r="BY1124" s="172">
        <v>7.4142377000000001E-6</v>
      </c>
      <c r="BZ1124" s="172">
        <v>1.4214001000000001E-7</v>
      </c>
      <c r="CA1124" s="172">
        <v>1.0716755E-10</v>
      </c>
      <c r="CB1124" s="172">
        <v>2.1579002E-7</v>
      </c>
      <c r="CC1124" s="172">
        <v>7.3811114000000004E-7</v>
      </c>
      <c r="CD1124" s="172">
        <v>5.4475376E-6</v>
      </c>
      <c r="CE1124" s="172">
        <v>3.3686581E-12</v>
      </c>
      <c r="CF1124" s="172">
        <v>2.5651056E-17</v>
      </c>
      <c r="CG1124" s="172">
        <v>2.2024553999999999E-13</v>
      </c>
      <c r="CH1124" s="172">
        <v>3.2929473999999998E-6</v>
      </c>
      <c r="CI1124" s="172">
        <v>6.8948635999999998E-5</v>
      </c>
      <c r="CJ1124" s="172">
        <v>5.8523591E-8</v>
      </c>
      <c r="CK1124" s="69">
        <v>0</v>
      </c>
      <c r="CM1124" s="197">
        <v>2.5979849000000002E-13</v>
      </c>
      <c r="CN1124" s="198">
        <v>61.095936999999999</v>
      </c>
      <c r="CO1124" s="198">
        <v>5.2447275999999996E-3</v>
      </c>
      <c r="CP1124" s="198">
        <v>4.452414E-3</v>
      </c>
      <c r="CQ1124" s="197">
        <v>2.0123266E-9</v>
      </c>
      <c r="CR1124" s="197">
        <v>2.3859470000000002E-7</v>
      </c>
      <c r="CS1124" s="198">
        <v>3.2477264000000002E-4</v>
      </c>
      <c r="CT1124" s="198">
        <v>0.28750170000000003</v>
      </c>
      <c r="CU1124" s="198">
        <v>9.4549526000000002E-4</v>
      </c>
      <c r="CV1124" s="197">
        <v>5.0047416000000002E-5</v>
      </c>
      <c r="CX1124" s="166"/>
    </row>
    <row r="1125" spans="1:102" ht="14.4">
      <c r="A1125" t="s">
        <v>1270</v>
      </c>
      <c r="B1125" s="85" t="s">
        <v>783</v>
      </c>
      <c r="C1125" s="113" t="str">
        <f t="shared" si="601"/>
        <v>A.140.01.120</v>
      </c>
      <c r="D1125" s="9" t="s">
        <v>1160</v>
      </c>
      <c r="E1125" s="112" t="s">
        <v>362</v>
      </c>
      <c r="F1125" s="115" t="str">
        <f t="shared" si="602"/>
        <v>PP (Polypropylene) pellets</v>
      </c>
      <c r="G1125" s="143">
        <f t="shared" si="586"/>
        <v>1.92</v>
      </c>
      <c r="I1125" s="118">
        <f t="shared" si="587"/>
        <v>1.20927091678</v>
      </c>
      <c r="K1125" s="161">
        <f t="shared" si="588"/>
        <v>7.477264077000001E-2</v>
      </c>
      <c r="L1125" s="161">
        <f t="shared" si="589"/>
        <v>0.82730807601</v>
      </c>
      <c r="M1125" s="162">
        <f t="shared" si="590"/>
        <v>1.9190200000000001E-2</v>
      </c>
      <c r="N1125" s="161">
        <v>0.28799999999999998</v>
      </c>
      <c r="O1125" s="132">
        <v>3.8249999999999999E-2</v>
      </c>
      <c r="P1125" s="132">
        <v>9.6852310999999999E-4</v>
      </c>
      <c r="Q1125" s="132">
        <v>6.7320000000000005E-2</v>
      </c>
      <c r="R1125" s="132">
        <v>5.7743999999999998E-3</v>
      </c>
      <c r="S1125" s="132">
        <v>2.5727607000000001E-4</v>
      </c>
      <c r="T1125" s="132">
        <v>1.4209647000000001E-3</v>
      </c>
      <c r="U1125" s="132">
        <v>8.0895528999999997E-3</v>
      </c>
      <c r="V1125" s="132">
        <v>0</v>
      </c>
      <c r="W1125" s="132">
        <v>0.78</v>
      </c>
      <c r="X1125" s="132">
        <v>0</v>
      </c>
      <c r="Y1125" s="132">
        <v>0</v>
      </c>
      <c r="Z1125" s="132">
        <v>1.9190200000000001E-2</v>
      </c>
      <c r="AA1125" s="132">
        <v>0</v>
      </c>
      <c r="AC1125" s="118">
        <f t="shared" si="593"/>
        <v>0.28799999999999998</v>
      </c>
      <c r="AD1125" s="118">
        <f t="shared" si="594"/>
        <v>0.12208071678000001</v>
      </c>
      <c r="AE1125" s="118">
        <f t="shared" si="595"/>
        <v>6.6498276009999996E-2</v>
      </c>
      <c r="AF1125" s="118">
        <f t="shared" si="596"/>
        <v>0.82730807601</v>
      </c>
      <c r="AG1125" s="118">
        <f t="shared" si="597"/>
        <v>0</v>
      </c>
      <c r="AI1125" s="69">
        <v>82.925799999999995</v>
      </c>
      <c r="AJ1125" s="69">
        <v>81.733999999999995</v>
      </c>
      <c r="AK1125" s="69">
        <v>0</v>
      </c>
      <c r="AL1125" s="69">
        <v>0</v>
      </c>
      <c r="AM1125" s="69">
        <v>1.1918</v>
      </c>
      <c r="AN1125" s="69">
        <v>0</v>
      </c>
      <c r="AO1125" s="69">
        <v>0</v>
      </c>
      <c r="AQ1125" s="116">
        <v>3.8687603000000001E-2</v>
      </c>
      <c r="AR1125" s="116">
        <v>3.1286608E-2</v>
      </c>
      <c r="AS1125" s="116">
        <v>1.5651873999999999E-3</v>
      </c>
      <c r="AT1125" s="116">
        <v>5.8358076000000004E-3</v>
      </c>
      <c r="AU1125" s="150">
        <f t="shared" si="598"/>
        <v>1.8756959297599999E-6</v>
      </c>
      <c r="AV1125" s="150">
        <f t="shared" si="599"/>
        <v>5.7884150853919997E-9</v>
      </c>
      <c r="AW1125" s="163">
        <f t="shared" si="600"/>
        <v>0.81733999999999996</v>
      </c>
      <c r="AX1125" s="196">
        <v>1.78176E-6</v>
      </c>
      <c r="AY1125" s="196">
        <v>5.3759999999999996E-9</v>
      </c>
      <c r="AZ1125" s="196">
        <v>1.4688E-13</v>
      </c>
      <c r="BA1125" s="108">
        <v>0</v>
      </c>
      <c r="BB1125" s="108">
        <v>0</v>
      </c>
      <c r="BC1125" s="196">
        <v>1.804E-9</v>
      </c>
      <c r="BD1125" s="196">
        <v>9.0576000000000003E-8</v>
      </c>
      <c r="BE1125" s="196">
        <v>4.114E-10</v>
      </c>
      <c r="BF1125" s="108">
        <v>0</v>
      </c>
      <c r="BG1125" s="108">
        <v>0</v>
      </c>
      <c r="BH1125" s="108">
        <v>0</v>
      </c>
      <c r="BI1125" s="196">
        <v>8.0955223000000003E-13</v>
      </c>
      <c r="BJ1125" s="196">
        <v>4.8610711999999999E-14</v>
      </c>
      <c r="BK1125" s="196">
        <v>1.004245E-14</v>
      </c>
      <c r="BL1125" s="196">
        <v>6.111576E-11</v>
      </c>
      <c r="BM1125" s="196">
        <v>1.494814E-9</v>
      </c>
      <c r="BN1125" s="108">
        <v>0</v>
      </c>
      <c r="BO1125" s="108">
        <v>0</v>
      </c>
      <c r="BP1125" s="108">
        <v>0.81733999999999996</v>
      </c>
      <c r="BQ1125" s="108">
        <v>0</v>
      </c>
      <c r="BR1125" s="108">
        <v>0</v>
      </c>
      <c r="BS1125" s="108">
        <v>0</v>
      </c>
      <c r="BU1125" s="69">
        <v>1.7322153000000001E-4</v>
      </c>
      <c r="BV1125" s="69">
        <v>0</v>
      </c>
      <c r="BW1125" s="172">
        <v>5.3534695000000001E-5</v>
      </c>
      <c r="BX1125" s="172">
        <v>9.7992347999999997E-7</v>
      </c>
      <c r="BY1125" s="172">
        <v>5.1685509000000001E-6</v>
      </c>
      <c r="BZ1125" s="69">
        <v>0</v>
      </c>
      <c r="CA1125" s="69">
        <v>0</v>
      </c>
      <c r="CB1125" s="69">
        <v>0</v>
      </c>
      <c r="CC1125" s="172">
        <v>4.1862504999999997E-7</v>
      </c>
      <c r="CD1125" s="172">
        <v>1.1856483E-6</v>
      </c>
      <c r="CE1125" s="69">
        <v>0</v>
      </c>
      <c r="CF1125" s="69">
        <v>0</v>
      </c>
      <c r="CG1125" s="69">
        <v>0</v>
      </c>
      <c r="CH1125" s="172">
        <v>1.2868584E-5</v>
      </c>
      <c r="CI1125" s="172">
        <v>9.9065508000000004E-5</v>
      </c>
      <c r="CJ1125" s="69">
        <v>0</v>
      </c>
      <c r="CK1125" s="69">
        <v>0</v>
      </c>
      <c r="CM1125" s="198">
        <v>0</v>
      </c>
      <c r="CN1125" s="198">
        <v>1.92</v>
      </c>
      <c r="CO1125" s="198">
        <v>0</v>
      </c>
      <c r="CP1125" s="198">
        <v>0</v>
      </c>
      <c r="CQ1125" s="197">
        <v>3.7300623999999999E-10</v>
      </c>
      <c r="CR1125" s="197">
        <v>4.482465E-8</v>
      </c>
      <c r="CS1125" s="198">
        <v>1.44E-4</v>
      </c>
      <c r="CT1125" s="198">
        <v>4.0932872000000002E-2</v>
      </c>
      <c r="CU1125" s="198">
        <v>0</v>
      </c>
      <c r="CV1125" s="198">
        <v>0</v>
      </c>
      <c r="CX1125" s="166"/>
    </row>
    <row r="1126" spans="1:102" ht="14.4">
      <c r="A1126" t="s">
        <v>1271</v>
      </c>
      <c r="B1126" s="85" t="s">
        <v>783</v>
      </c>
      <c r="C1126" s="113" t="str">
        <f t="shared" si="601"/>
        <v>A.140.01.121</v>
      </c>
      <c r="D1126" s="9" t="s">
        <v>1160</v>
      </c>
      <c r="E1126" s="112" t="s">
        <v>362</v>
      </c>
      <c r="F1126" s="115" t="str">
        <f t="shared" si="602"/>
        <v>Flax fibres for spinning linen</v>
      </c>
      <c r="G1126" s="143">
        <f t="shared" si="586"/>
        <v>1.5057799333333333</v>
      </c>
      <c r="I1126" s="118">
        <f t="shared" si="587"/>
        <v>0.38652221489259997</v>
      </c>
      <c r="K1126" s="161">
        <f t="shared" si="588"/>
        <v>7.1431072220000003E-2</v>
      </c>
      <c r="L1126" s="161">
        <f t="shared" si="589"/>
        <v>8.9211301592299994E-2</v>
      </c>
      <c r="M1126" s="162">
        <f t="shared" si="590"/>
        <v>1.28510803E-5</v>
      </c>
      <c r="N1126" s="161">
        <v>0.22586698999999999</v>
      </c>
      <c r="O1126" s="132">
        <v>5.7552087000000002E-2</v>
      </c>
      <c r="P1126" s="132">
        <v>1.8847486E-2</v>
      </c>
      <c r="Q1126" s="132">
        <v>3.2562814000000002E-2</v>
      </c>
      <c r="R1126" s="132">
        <v>1.3242011999999999E-4</v>
      </c>
      <c r="S1126" s="132">
        <v>9.6191660999999998E-3</v>
      </c>
      <c r="T1126" s="132">
        <v>2.9116672E-2</v>
      </c>
      <c r="U1126" s="132">
        <v>1.2811668999999999E-2</v>
      </c>
      <c r="V1126" s="164">
        <v>2.1160602999999999E-6</v>
      </c>
      <c r="W1126" s="132">
        <v>0</v>
      </c>
      <c r="X1126" s="164">
        <v>1.0735019999999999E-5</v>
      </c>
      <c r="Y1126" s="164">
        <v>5.9592299999999998E-8</v>
      </c>
      <c r="Z1126" s="132">
        <v>0</v>
      </c>
      <c r="AA1126" s="132">
        <v>0</v>
      </c>
      <c r="AC1126" s="118">
        <f t="shared" si="593"/>
        <v>0.22586698999999999</v>
      </c>
      <c r="AD1126" s="118">
        <f t="shared" si="594"/>
        <v>0.16064231422</v>
      </c>
      <c r="AE1126" s="118">
        <f t="shared" si="595"/>
        <v>8.9211241999999996E-2</v>
      </c>
      <c r="AF1126" s="118">
        <f t="shared" si="596"/>
        <v>8.9211301592299994E-2</v>
      </c>
      <c r="AG1126" s="118">
        <f t="shared" si="597"/>
        <v>1.28510803E-5</v>
      </c>
      <c r="AI1126" s="69">
        <v>11.337773</v>
      </c>
      <c r="AJ1126" s="69">
        <v>11.335756</v>
      </c>
      <c r="AK1126" s="69">
        <v>1.3335428999999999E-3</v>
      </c>
      <c r="AL1126" s="69">
        <v>0</v>
      </c>
      <c r="AM1126" s="69">
        <v>0</v>
      </c>
      <c r="AN1126" s="69">
        <v>3.2027507000000001E-4</v>
      </c>
      <c r="AO1126" s="69">
        <v>3.6388559999999998E-4</v>
      </c>
      <c r="AQ1126" s="116">
        <v>3.3006826000000003E-2</v>
      </c>
      <c r="AR1126" s="116">
        <v>3.1018618000000001E-2</v>
      </c>
      <c r="AS1126" s="116">
        <v>1.3450968000000001E-3</v>
      </c>
      <c r="AT1126" s="116">
        <v>6.4311132000000005E-4</v>
      </c>
      <c r="AU1126" s="150">
        <f t="shared" si="598"/>
        <v>1.8596293812000001E-6</v>
      </c>
      <c r="AV1126" s="150">
        <f t="shared" si="599"/>
        <v>4.9744701903439995E-9</v>
      </c>
      <c r="AW1126" s="163">
        <f t="shared" si="600"/>
        <v>9.0071613533869999E-2</v>
      </c>
      <c r="AX1126" s="196">
        <v>1.3975974000000001E-6</v>
      </c>
      <c r="AY1126" s="196">
        <v>4.2168977000000003E-9</v>
      </c>
      <c r="AZ1126" s="196">
        <v>1.1521129E-13</v>
      </c>
      <c r="BA1126" s="108">
        <v>0</v>
      </c>
      <c r="BB1126" s="108">
        <v>0</v>
      </c>
      <c r="BC1126" s="196">
        <v>1.1007152E-9</v>
      </c>
      <c r="BD1126" s="196">
        <v>2.9464999000000002E-7</v>
      </c>
      <c r="BE1126" s="196">
        <v>2.2699795000000001E-10</v>
      </c>
      <c r="BF1126" s="196">
        <v>4.8979067999999995E-10</v>
      </c>
      <c r="BG1126" s="108">
        <v>0</v>
      </c>
      <c r="BH1126" s="108">
        <v>0</v>
      </c>
      <c r="BI1126" s="196">
        <v>4.0522170999999999E-11</v>
      </c>
      <c r="BJ1126" s="196">
        <v>1.6142553999999999E-14</v>
      </c>
      <c r="BK1126" s="196">
        <v>1.3033550000000001E-13</v>
      </c>
      <c r="BL1126" s="196">
        <v>1.5307936E-8</v>
      </c>
      <c r="BM1126" s="196">
        <v>1.5097334E-7</v>
      </c>
      <c r="BN1126" s="108">
        <v>0</v>
      </c>
      <c r="BO1126" s="196">
        <v>1.7753387000000001E-7</v>
      </c>
      <c r="BP1126" s="108">
        <v>9.0071436000000005E-2</v>
      </c>
      <c r="BQ1126" s="108">
        <v>0</v>
      </c>
      <c r="BR1126" s="108">
        <v>0</v>
      </c>
      <c r="BS1126" s="108">
        <v>0</v>
      </c>
      <c r="BU1126" s="69">
        <v>1.0460168E-4</v>
      </c>
      <c r="BV1126" s="172">
        <v>3.7823074999999999E-6</v>
      </c>
      <c r="BW1126" s="172">
        <v>4.1985138999999999E-5</v>
      </c>
      <c r="BX1126" s="172">
        <v>1.5441650000000001E-6</v>
      </c>
      <c r="BY1126" s="172">
        <v>3.3406879000000002E-6</v>
      </c>
      <c r="BZ1126" s="172">
        <v>2.6741698E-7</v>
      </c>
      <c r="CA1126" s="69">
        <v>0</v>
      </c>
      <c r="CB1126" s="172">
        <v>2.0433821000000001E-6</v>
      </c>
      <c r="CC1126" s="172">
        <v>1.2908757E-5</v>
      </c>
      <c r="CD1126" s="172">
        <v>1.9315089000000001E-5</v>
      </c>
      <c r="CE1126" s="69">
        <v>0</v>
      </c>
      <c r="CF1126" s="69">
        <v>0</v>
      </c>
      <c r="CG1126" s="69">
        <v>0</v>
      </c>
      <c r="CH1126" s="172">
        <v>6.3167661999999996E-6</v>
      </c>
      <c r="CI1126" s="172">
        <v>1.3097973999999999E-5</v>
      </c>
      <c r="CJ1126" s="172">
        <v>2.9792674999999999E-17</v>
      </c>
      <c r="CK1126" s="69">
        <v>0</v>
      </c>
      <c r="CM1126" s="198">
        <v>0</v>
      </c>
      <c r="CN1126" s="198">
        <v>1.5055847</v>
      </c>
      <c r="CO1126" s="198">
        <v>5.1531744999999997E-3</v>
      </c>
      <c r="CP1126" s="198">
        <v>2.3628630999999998E-3</v>
      </c>
      <c r="CQ1126" s="197">
        <v>4.1013139999999998E-9</v>
      </c>
      <c r="CR1126" s="197">
        <v>8.4203532999999999E-7</v>
      </c>
      <c r="CS1126" s="198">
        <v>1.0663671E-4</v>
      </c>
      <c r="CT1126" s="198">
        <v>7.3538856E-2</v>
      </c>
      <c r="CU1126" s="198">
        <v>0</v>
      </c>
      <c r="CV1126" s="198">
        <v>4.3504753999999999E-4</v>
      </c>
      <c r="CX1126" s="166"/>
    </row>
    <row r="1127" spans="1:102" ht="14.4">
      <c r="B1127" s="85"/>
      <c r="C1127" s="113"/>
      <c r="D1127" s="1" t="s">
        <v>1161</v>
      </c>
      <c r="E1127" s="112"/>
      <c r="V1127" s="3"/>
      <c r="X1127" s="3"/>
      <c r="Y1127" s="3"/>
      <c r="AC1127" s="142"/>
      <c r="AD1127" s="142"/>
      <c r="AE1127" s="142"/>
      <c r="AF1127" s="142"/>
      <c r="AG1127" s="142"/>
      <c r="AU1127" s="86"/>
      <c r="AV1127" s="86"/>
      <c r="AW1127" s="86"/>
      <c r="AX1127" s="3"/>
      <c r="AY1127" s="3"/>
      <c r="AZ1127" s="3"/>
      <c r="BC1127" s="3"/>
      <c r="BD1127" s="3"/>
      <c r="BE1127" s="3"/>
      <c r="BF1127" s="3"/>
      <c r="BI1127" s="3"/>
      <c r="BJ1127" s="3"/>
      <c r="BK1127" s="3"/>
      <c r="BL1127" s="3"/>
      <c r="BM1127" s="3"/>
      <c r="BO1127" s="3"/>
      <c r="BV1127" s="3"/>
      <c r="BW1127" s="3"/>
      <c r="BX1127" s="3"/>
      <c r="BY1127" s="3"/>
      <c r="BZ1127" s="3"/>
      <c r="CB1127" s="3"/>
      <c r="CC1127" s="3"/>
      <c r="CD1127" s="3"/>
      <c r="CH1127" s="3"/>
      <c r="CI1127" s="3"/>
      <c r="CJ1127" s="3"/>
      <c r="CQ1127" s="3"/>
      <c r="CR1127" s="3"/>
    </row>
    <row r="1128" spans="1:102" ht="14.4">
      <c r="A1128" t="s">
        <v>1779</v>
      </c>
      <c r="B1128" s="85" t="s">
        <v>783</v>
      </c>
      <c r="C1128" s="113" t="str">
        <f t="shared" ref="C1128:C1162" si="603">MID(A1128,1,12)</f>
        <v>A.140.03.101</v>
      </c>
      <c r="D1128" s="9" t="s">
        <v>1161</v>
      </c>
      <c r="E1128" s="112" t="s">
        <v>362</v>
      </c>
      <c r="F1128" s="115" t="str">
        <f t="shared" ref="F1128:F1162" si="604">MID(A1128, 21,85)</f>
        <v>dyeing with pollution in India - without materials input</v>
      </c>
      <c r="G1128" s="143">
        <f t="shared" si="586"/>
        <v>3.3618234666666669</v>
      </c>
      <c r="I1128" s="118">
        <f t="shared" si="587"/>
        <v>7.4126278940368007</v>
      </c>
      <c r="K1128" s="161">
        <f t="shared" si="588"/>
        <v>3.1230027559999998E-2</v>
      </c>
      <c r="L1128" s="161">
        <f t="shared" si="589"/>
        <v>6.8676830284868</v>
      </c>
      <c r="M1128" s="162">
        <f t="shared" si="590"/>
        <v>9.4413179899999998E-3</v>
      </c>
      <c r="N1128" s="161">
        <v>0.50427352000000003</v>
      </c>
      <c r="O1128" s="132">
        <v>9.1610042000000003E-2</v>
      </c>
      <c r="P1128" s="132">
        <v>2.7680329E-2</v>
      </c>
      <c r="Q1128" s="132">
        <v>2.3889429E-2</v>
      </c>
      <c r="R1128" s="132">
        <v>6.7530482999999999E-3</v>
      </c>
      <c r="S1128" s="132">
        <v>1.26809E-4</v>
      </c>
      <c r="T1128" s="132">
        <v>4.6074126000000002E-4</v>
      </c>
      <c r="U1128" s="132">
        <v>6.7483896999999997</v>
      </c>
      <c r="V1128" s="132">
        <v>2.8628969000000002E-4</v>
      </c>
      <c r="W1128" s="132">
        <v>0</v>
      </c>
      <c r="X1128" s="132">
        <v>9.1550282999999996E-3</v>
      </c>
      <c r="Y1128" s="164">
        <v>2.9574868E-6</v>
      </c>
      <c r="Z1128" s="132">
        <v>0</v>
      </c>
      <c r="AA1128" s="132">
        <v>0</v>
      </c>
      <c r="AC1128" s="118">
        <f t="shared" si="593"/>
        <v>0.50427352000000003</v>
      </c>
      <c r="AD1128" s="118">
        <f t="shared" si="594"/>
        <v>6.89891009856</v>
      </c>
      <c r="AE1128" s="118">
        <f t="shared" si="595"/>
        <v>6.8676800709999997</v>
      </c>
      <c r="AF1128" s="118">
        <f t="shared" si="596"/>
        <v>6.8676830284868</v>
      </c>
      <c r="AG1128" s="118">
        <f t="shared" si="597"/>
        <v>9.4413179899999998E-3</v>
      </c>
      <c r="AI1128" s="69">
        <v>43.066712000000003</v>
      </c>
      <c r="AJ1128" s="69">
        <v>40.740487999999999</v>
      </c>
      <c r="AK1128" s="69">
        <v>1.1374329000000001</v>
      </c>
      <c r="AL1128" s="69">
        <v>0</v>
      </c>
      <c r="AM1128" s="69">
        <v>0.25824881999999999</v>
      </c>
      <c r="AN1128" s="69">
        <v>0.64529183000000001</v>
      </c>
      <c r="AO1128" s="69">
        <v>0.28525057999999998</v>
      </c>
      <c r="AQ1128" s="116">
        <v>0.10522941</v>
      </c>
      <c r="AR1128" s="116">
        <v>9.9572943999999997E-2</v>
      </c>
      <c r="AS1128" s="116">
        <v>3.1623162000000002E-3</v>
      </c>
      <c r="AT1128" s="116">
        <v>2.4941458E-3</v>
      </c>
      <c r="AU1128" s="150">
        <f t="shared" si="598"/>
        <v>5.9696009207999993E-6</v>
      </c>
      <c r="AV1128" s="150">
        <f t="shared" si="599"/>
        <v>1.169495634698E-8</v>
      </c>
      <c r="AW1128" s="163">
        <f t="shared" si="600"/>
        <v>0.34932013948000001</v>
      </c>
      <c r="AX1128" s="196">
        <v>3.1313668000000001E-6</v>
      </c>
      <c r="AY1128" s="196">
        <v>9.4485417000000003E-9</v>
      </c>
      <c r="AZ1128" s="196">
        <v>2.5812855999999999E-13</v>
      </c>
      <c r="BA1128" s="108">
        <v>0</v>
      </c>
      <c r="BB1128" s="108">
        <v>0</v>
      </c>
      <c r="BC1128" s="196">
        <v>1.1481188E-9</v>
      </c>
      <c r="BD1128" s="196">
        <v>1.8170803E-6</v>
      </c>
      <c r="BE1128" s="196">
        <v>2.0800871000000001E-10</v>
      </c>
      <c r="BF1128" s="196">
        <v>1.9902601000000001E-9</v>
      </c>
      <c r="BG1128" s="108">
        <v>0</v>
      </c>
      <c r="BH1128" s="108">
        <v>0</v>
      </c>
      <c r="BI1128" s="196">
        <v>2.5044852000000002E-13</v>
      </c>
      <c r="BJ1128" s="196">
        <v>4.0505098999999999E-11</v>
      </c>
      <c r="BK1128" s="196">
        <v>7.1321608999999999E-12</v>
      </c>
      <c r="BL1128" s="196">
        <v>1.5943601999999999E-8</v>
      </c>
      <c r="BM1128" s="196">
        <v>1.0040621E-6</v>
      </c>
      <c r="BN1128" s="108">
        <v>0</v>
      </c>
      <c r="BO1128" s="196">
        <v>1.246948E-5</v>
      </c>
      <c r="BP1128" s="108">
        <v>0.34930767000000001</v>
      </c>
      <c r="BQ1128" s="108">
        <v>0</v>
      </c>
      <c r="BR1128" s="108">
        <v>0</v>
      </c>
      <c r="BS1128" s="108">
        <v>0</v>
      </c>
      <c r="BU1128" s="69">
        <v>1.0994106000000001E-3</v>
      </c>
      <c r="BV1128" s="172">
        <v>1.392679E-5</v>
      </c>
      <c r="BW1128" s="172">
        <v>9.3736559000000001E-5</v>
      </c>
      <c r="BX1128" s="69">
        <v>7.9049437000000002E-4</v>
      </c>
      <c r="BY1128" s="172">
        <v>1.7215405000000002E-5</v>
      </c>
      <c r="BZ1128" s="172">
        <v>4.0376403000000002E-7</v>
      </c>
      <c r="CA1128" s="69">
        <v>0</v>
      </c>
      <c r="CB1128" s="172">
        <v>6.1282690999999998E-7</v>
      </c>
      <c r="CC1128" s="172">
        <v>4.1580160000000003E-6</v>
      </c>
      <c r="CD1128" s="69">
        <v>1.2353970000000001E-4</v>
      </c>
      <c r="CE1128" s="69">
        <v>0</v>
      </c>
      <c r="CF1128" s="69">
        <v>0</v>
      </c>
      <c r="CG1128" s="69">
        <v>0</v>
      </c>
      <c r="CH1128" s="172">
        <v>5.433894E-6</v>
      </c>
      <c r="CI1128" s="172">
        <v>4.9801895999999997E-5</v>
      </c>
      <c r="CJ1128" s="172">
        <v>8.7426765E-8</v>
      </c>
      <c r="CK1128" s="69">
        <v>0</v>
      </c>
      <c r="CM1128" s="198">
        <v>0</v>
      </c>
      <c r="CN1128" s="198">
        <v>3.3521371000000002</v>
      </c>
      <c r="CO1128" s="198">
        <v>1.2955662999999999E-2</v>
      </c>
      <c r="CP1128" s="198">
        <v>9.6211104000000006E-3</v>
      </c>
      <c r="CQ1128" s="197">
        <v>5.6183249999999996E-9</v>
      </c>
      <c r="CR1128" s="197">
        <v>1.4915806999999999E-6</v>
      </c>
      <c r="CS1128" s="198">
        <v>7.3199306999999995E-4</v>
      </c>
      <c r="CT1128" s="198">
        <v>33.615951000000003</v>
      </c>
      <c r="CU1128" s="198">
        <v>0</v>
      </c>
      <c r="CV1128" s="198">
        <v>1.4199321000000001E-4</v>
      </c>
      <c r="CX1128" s="166"/>
    </row>
    <row r="1129" spans="1:102" ht="14.4">
      <c r="A1129" t="s">
        <v>1780</v>
      </c>
      <c r="B1129" s="85" t="s">
        <v>783</v>
      </c>
      <c r="C1129" s="113" t="str">
        <f t="shared" si="603"/>
        <v>A.140.03.102</v>
      </c>
      <c r="D1129" s="9" t="s">
        <v>1161</v>
      </c>
      <c r="E1129" s="112" t="s">
        <v>362</v>
      </c>
      <c r="F1129" s="115" t="str">
        <f t="shared" si="604"/>
        <v>dyeing in Europe - without materials input</v>
      </c>
      <c r="G1129" s="143">
        <f t="shared" si="586"/>
        <v>3.3618234666666669</v>
      </c>
      <c r="I1129" s="118">
        <f t="shared" si="587"/>
        <v>0.66808499973680002</v>
      </c>
      <c r="K1129" s="161">
        <f t="shared" si="588"/>
        <v>3.1230027559999998E-2</v>
      </c>
      <c r="L1129" s="161">
        <f t="shared" si="589"/>
        <v>0.1231401341868</v>
      </c>
      <c r="M1129" s="162">
        <f t="shared" si="590"/>
        <v>9.4413179899999998E-3</v>
      </c>
      <c r="N1129" s="161">
        <v>0.50427352000000003</v>
      </c>
      <c r="O1129" s="132">
        <v>9.1610042000000003E-2</v>
      </c>
      <c r="P1129" s="132">
        <v>2.7680329E-2</v>
      </c>
      <c r="Q1129" s="132">
        <v>2.3889429E-2</v>
      </c>
      <c r="R1129" s="132">
        <v>6.7530482999999999E-3</v>
      </c>
      <c r="S1129" s="132">
        <v>1.26809E-4</v>
      </c>
      <c r="T1129" s="132">
        <v>4.6074126000000002E-4</v>
      </c>
      <c r="U1129" s="132">
        <v>3.8468056999999998E-3</v>
      </c>
      <c r="V1129" s="132">
        <v>2.8628969000000002E-4</v>
      </c>
      <c r="W1129" s="132">
        <v>0</v>
      </c>
      <c r="X1129" s="132">
        <v>9.1550282999999996E-3</v>
      </c>
      <c r="Y1129" s="164">
        <v>2.9574868E-6</v>
      </c>
      <c r="Z1129" s="132">
        <v>0</v>
      </c>
      <c r="AA1129" s="132">
        <v>0</v>
      </c>
      <c r="AC1129" s="118">
        <f t="shared" si="593"/>
        <v>0.50427352000000003</v>
      </c>
      <c r="AD1129" s="118">
        <f t="shared" si="594"/>
        <v>0.15436720426000003</v>
      </c>
      <c r="AE1129" s="118">
        <f t="shared" si="595"/>
        <v>0.1231371767</v>
      </c>
      <c r="AF1129" s="118">
        <f t="shared" si="596"/>
        <v>0.1231401341868</v>
      </c>
      <c r="AG1129" s="118">
        <f t="shared" si="597"/>
        <v>9.4413179899999998E-3</v>
      </c>
      <c r="AI1129" s="69">
        <v>43.066712000000003</v>
      </c>
      <c r="AJ1129" s="69">
        <v>40.740487999999999</v>
      </c>
      <c r="AK1129" s="69">
        <v>1.1374329000000001</v>
      </c>
      <c r="AL1129" s="69">
        <v>0</v>
      </c>
      <c r="AM1129" s="69">
        <v>0.25824881999999999</v>
      </c>
      <c r="AN1129" s="69">
        <v>0.64529183000000001</v>
      </c>
      <c r="AO1129" s="69">
        <v>0.28525057999999998</v>
      </c>
      <c r="AQ1129" s="116">
        <v>8.8214342000000001E-2</v>
      </c>
      <c r="AR1129" s="116">
        <v>8.2570752999999997E-2</v>
      </c>
      <c r="AS1129" s="116">
        <v>3.1494425999999999E-3</v>
      </c>
      <c r="AT1129" s="116">
        <v>2.4941458E-3</v>
      </c>
      <c r="AU1129" s="150">
        <f t="shared" si="598"/>
        <v>4.9502849592610005E-6</v>
      </c>
      <c r="AV1129" s="150">
        <f t="shared" si="599"/>
        <v>1.1647346746915801E-8</v>
      </c>
      <c r="AW1129" s="163">
        <f t="shared" si="600"/>
        <v>0.34932013948000001</v>
      </c>
      <c r="AX1129" s="196">
        <v>3.1313668000000001E-6</v>
      </c>
      <c r="AY1129" s="196">
        <v>9.4485417000000003E-9</v>
      </c>
      <c r="AZ1129" s="196">
        <v>2.5812855999999999E-13</v>
      </c>
      <c r="BA1129" s="108">
        <v>0</v>
      </c>
      <c r="BB1129" s="108">
        <v>0</v>
      </c>
      <c r="BC1129" s="196">
        <v>1.1481188E-9</v>
      </c>
      <c r="BD1129" s="196">
        <v>1.8170803E-6</v>
      </c>
      <c r="BE1129" s="196">
        <v>2.0800871000000001E-10</v>
      </c>
      <c r="BF1129" s="196">
        <v>1.9902601000000001E-9</v>
      </c>
      <c r="BG1129" s="108">
        <v>0</v>
      </c>
      <c r="BH1129" s="108">
        <v>0</v>
      </c>
      <c r="BI1129" s="196">
        <v>2.5044852000000002E-13</v>
      </c>
      <c r="BJ1129" s="196">
        <v>2.3098885999999999E-14</v>
      </c>
      <c r="BK1129" s="196">
        <v>4.5609498000000001E-15</v>
      </c>
      <c r="BL1129" s="196">
        <v>2.7601530999999999E-11</v>
      </c>
      <c r="BM1129" s="196">
        <v>6.6213893000000004E-10</v>
      </c>
      <c r="BN1129" s="108">
        <v>0</v>
      </c>
      <c r="BO1129" s="196">
        <v>1.246948E-5</v>
      </c>
      <c r="BP1129" s="108">
        <v>0.34930767000000001</v>
      </c>
      <c r="BQ1129" s="108">
        <v>0</v>
      </c>
      <c r="BR1129" s="108">
        <v>0</v>
      </c>
      <c r="BS1129" s="108">
        <v>0</v>
      </c>
      <c r="BU1129" s="69">
        <v>1.8233963000000001E-4</v>
      </c>
      <c r="BV1129" s="172">
        <v>1.392679E-5</v>
      </c>
      <c r="BW1129" s="172">
        <v>9.3736559000000001E-5</v>
      </c>
      <c r="BX1129" s="172">
        <v>4.6001089E-7</v>
      </c>
      <c r="BY1129" s="172">
        <v>1.7215405000000002E-5</v>
      </c>
      <c r="BZ1129" s="172">
        <v>4.0376403000000002E-7</v>
      </c>
      <c r="CA1129" s="69">
        <v>0</v>
      </c>
      <c r="CB1129" s="172">
        <v>6.1282690999999998E-7</v>
      </c>
      <c r="CC1129" s="172">
        <v>1.9565173999999999E-7</v>
      </c>
      <c r="CD1129" s="172">
        <v>4.6540396999999997E-7</v>
      </c>
      <c r="CE1129" s="69">
        <v>0</v>
      </c>
      <c r="CF1129" s="69">
        <v>0</v>
      </c>
      <c r="CG1129" s="69">
        <v>0</v>
      </c>
      <c r="CH1129" s="172">
        <v>5.433894E-6</v>
      </c>
      <c r="CI1129" s="172">
        <v>4.9801895999999997E-5</v>
      </c>
      <c r="CJ1129" s="172">
        <v>8.7426765E-8</v>
      </c>
      <c r="CK1129" s="69">
        <v>0</v>
      </c>
      <c r="CM1129" s="198">
        <v>0</v>
      </c>
      <c r="CN1129" s="198">
        <v>3.3521371000000002</v>
      </c>
      <c r="CO1129" s="198">
        <v>1.2955662999999999E-2</v>
      </c>
      <c r="CP1129" s="198">
        <v>9.6211104000000006E-3</v>
      </c>
      <c r="CQ1129" s="197">
        <v>1.1692502E-10</v>
      </c>
      <c r="CR1129" s="197">
        <v>1.4160704E-8</v>
      </c>
      <c r="CS1129" s="198">
        <v>7.3199306999999995E-4</v>
      </c>
      <c r="CT1129" s="198">
        <v>1.935102E-2</v>
      </c>
      <c r="CU1129" s="198">
        <v>0</v>
      </c>
      <c r="CV1129" s="198">
        <v>1.4199321000000001E-4</v>
      </c>
      <c r="CX1129" s="166"/>
    </row>
    <row r="1130" spans="1:102" ht="14.4">
      <c r="A1130" t="s">
        <v>790</v>
      </c>
      <c r="B1130" s="85" t="s">
        <v>783</v>
      </c>
      <c r="C1130" s="113" t="str">
        <f t="shared" si="603"/>
        <v>A.140.03.103</v>
      </c>
      <c r="D1130" s="9" t="s">
        <v>1161</v>
      </c>
      <c r="E1130" s="112" t="s">
        <v>362</v>
      </c>
      <c r="F1130" s="115" t="str">
        <f t="shared" si="604"/>
        <v>heat setting and washing synthetic fabrics</v>
      </c>
      <c r="G1130" s="143">
        <f t="shared" si="586"/>
        <v>1.1737827333333335</v>
      </c>
      <c r="I1130" s="118">
        <f t="shared" si="587"/>
        <v>0.23233979481715</v>
      </c>
      <c r="K1130" s="161">
        <f t="shared" si="588"/>
        <v>9.4191336639999988E-3</v>
      </c>
      <c r="L1130" s="161">
        <f t="shared" si="589"/>
        <v>3.6621992063149998E-2</v>
      </c>
      <c r="M1130" s="162">
        <f t="shared" si="590"/>
        <v>1.023125909E-2</v>
      </c>
      <c r="N1130" s="161">
        <v>0.17606741000000001</v>
      </c>
      <c r="O1130" s="132">
        <v>2.6038162E-2</v>
      </c>
      <c r="P1130" s="132">
        <v>9.5572265999999996E-3</v>
      </c>
      <c r="Q1130" s="132">
        <v>7.3028631000000002E-3</v>
      </c>
      <c r="R1130" s="132">
        <v>1.9595904999999999E-3</v>
      </c>
      <c r="S1130" s="164">
        <v>3.3815734000000002E-5</v>
      </c>
      <c r="T1130" s="132">
        <v>1.2286432999999999E-4</v>
      </c>
      <c r="U1130" s="132">
        <v>1.0258147999999999E-3</v>
      </c>
      <c r="V1130" s="132">
        <v>2.3517309E-4</v>
      </c>
      <c r="W1130" s="132">
        <v>0</v>
      </c>
      <c r="X1130" s="132">
        <v>9.9960859999999995E-3</v>
      </c>
      <c r="Y1130" s="164">
        <v>7.8866315000000001E-7</v>
      </c>
      <c r="Z1130" s="132">
        <v>0</v>
      </c>
      <c r="AA1130" s="132">
        <v>0</v>
      </c>
      <c r="AC1130" s="118">
        <f t="shared" si="593"/>
        <v>0.17606741000000001</v>
      </c>
      <c r="AD1130" s="118">
        <f t="shared" si="594"/>
        <v>4.6040337063999993E-2</v>
      </c>
      <c r="AE1130" s="118">
        <f t="shared" si="595"/>
        <v>3.6621203399999996E-2</v>
      </c>
      <c r="AF1130" s="118">
        <f t="shared" si="596"/>
        <v>3.6621992063149991E-2</v>
      </c>
      <c r="AG1130" s="118">
        <f t="shared" si="597"/>
        <v>1.023125909E-2</v>
      </c>
      <c r="AI1130" s="69">
        <v>16.41273</v>
      </c>
      <c r="AJ1130" s="69">
        <v>13.841926000000001</v>
      </c>
      <c r="AK1130" s="69">
        <v>1.2419353</v>
      </c>
      <c r="AL1130" s="69">
        <v>0</v>
      </c>
      <c r="AM1130" s="69">
        <v>0.29514151</v>
      </c>
      <c r="AN1130" s="69">
        <v>0.72354947999999997</v>
      </c>
      <c r="AO1130" s="69">
        <v>0.31017739999999999</v>
      </c>
      <c r="AQ1130" s="116">
        <v>2.8843560000000001E-2</v>
      </c>
      <c r="AR1130" s="116">
        <v>2.7018200999999999E-2</v>
      </c>
      <c r="AS1130" s="116">
        <v>1.0674636E-3</v>
      </c>
      <c r="AT1130" s="116">
        <v>7.5789558999999999E-4</v>
      </c>
      <c r="AU1130" s="150">
        <f t="shared" si="598"/>
        <v>1.6197962293182001E-6</v>
      </c>
      <c r="AV1130" s="150">
        <f t="shared" si="599"/>
        <v>3.9477206026921009E-9</v>
      </c>
      <c r="AW1130" s="163">
        <f t="shared" si="600"/>
        <v>0.10614784092100001</v>
      </c>
      <c r="AX1130" s="196">
        <v>1.0923622999999999E-6</v>
      </c>
      <c r="AY1130" s="196">
        <v>3.2960413000000001E-9</v>
      </c>
      <c r="AZ1130" s="196">
        <v>9.0047463000000001E-14</v>
      </c>
      <c r="BA1130" s="108">
        <v>0</v>
      </c>
      <c r="BB1130" s="108">
        <v>0</v>
      </c>
      <c r="BC1130" s="196">
        <v>4.4479853000000002E-10</v>
      </c>
      <c r="BD1130" s="196">
        <v>5.268052E-7</v>
      </c>
      <c r="BE1130" s="196">
        <v>7.5121433000000001E-11</v>
      </c>
      <c r="BF1130" s="196">
        <v>5.7639365999999998E-10</v>
      </c>
      <c r="BG1130" s="108">
        <v>0</v>
      </c>
      <c r="BH1130" s="108">
        <v>0</v>
      </c>
      <c r="BI1130" s="196">
        <v>6.6786272999999994E-14</v>
      </c>
      <c r="BJ1130" s="196">
        <v>6.1597027999999998E-15</v>
      </c>
      <c r="BK1130" s="196">
        <v>1.2162533E-15</v>
      </c>
      <c r="BL1130" s="196">
        <v>7.3604082000000007E-12</v>
      </c>
      <c r="BM1130" s="196">
        <v>1.7657038E-10</v>
      </c>
      <c r="BN1130" s="108">
        <v>0</v>
      </c>
      <c r="BO1130" s="196">
        <v>6.5309210000000004E-6</v>
      </c>
      <c r="BP1130" s="108">
        <v>0.10614131</v>
      </c>
      <c r="BQ1130" s="108">
        <v>0</v>
      </c>
      <c r="BR1130" s="108">
        <v>0</v>
      </c>
      <c r="BS1130" s="108">
        <v>0</v>
      </c>
      <c r="BU1130" s="172">
        <v>6.2320328000000004E-5</v>
      </c>
      <c r="BV1130" s="172">
        <v>4.0742301000000002E-6</v>
      </c>
      <c r="BW1130" s="172">
        <v>3.2728177E-5</v>
      </c>
      <c r="BX1130" s="172">
        <v>1.2266957E-7</v>
      </c>
      <c r="BY1130" s="172">
        <v>4.9628570000000002E-6</v>
      </c>
      <c r="BZ1130" s="172">
        <v>1.9741917000000001E-7</v>
      </c>
      <c r="CA1130" s="69">
        <v>0</v>
      </c>
      <c r="CB1130" s="172">
        <v>2.9963981999999998E-7</v>
      </c>
      <c r="CC1130" s="172">
        <v>5.2173796999999999E-8</v>
      </c>
      <c r="CD1130" s="172">
        <v>1.2410772999999999E-7</v>
      </c>
      <c r="CE1130" s="69">
        <v>0</v>
      </c>
      <c r="CF1130" s="69">
        <v>0</v>
      </c>
      <c r="CG1130" s="69">
        <v>0</v>
      </c>
      <c r="CH1130" s="172">
        <v>1.642493E-6</v>
      </c>
      <c r="CI1130" s="172">
        <v>1.8016644E-5</v>
      </c>
      <c r="CJ1130" s="172">
        <v>9.9916302000000003E-8</v>
      </c>
      <c r="CK1130" s="69">
        <v>0</v>
      </c>
      <c r="CM1130" s="198">
        <v>0</v>
      </c>
      <c r="CN1130" s="198">
        <v>1.1711997000000001</v>
      </c>
      <c r="CO1130" s="198">
        <v>7.2314644000000001E-3</v>
      </c>
      <c r="CP1130" s="198">
        <v>2.8328071000000002E-3</v>
      </c>
      <c r="CQ1130" s="197">
        <v>3.1180005999999999E-11</v>
      </c>
      <c r="CR1130" s="197">
        <v>3.7761877999999997E-9</v>
      </c>
      <c r="CS1130" s="198">
        <v>2.1006852E-4</v>
      </c>
      <c r="CT1130" s="198">
        <v>5.1602719999999996E-3</v>
      </c>
      <c r="CU1130" s="198">
        <v>0</v>
      </c>
      <c r="CV1130" s="197">
        <v>6.9427138000000002E-5</v>
      </c>
      <c r="CX1130" s="166"/>
    </row>
    <row r="1131" spans="1:102" ht="14.4">
      <c r="A1131" t="s">
        <v>791</v>
      </c>
      <c r="B1131" s="85" t="s">
        <v>783</v>
      </c>
      <c r="C1131" s="113" t="str">
        <f t="shared" si="603"/>
        <v>A.140.03.104</v>
      </c>
      <c r="D1131" s="9" t="s">
        <v>1161</v>
      </c>
      <c r="E1131" s="112" t="s">
        <v>362</v>
      </c>
      <c r="F1131" s="115" t="str">
        <f t="shared" si="604"/>
        <v>knitting  83 dtex</v>
      </c>
      <c r="G1131" s="143">
        <f t="shared" si="586"/>
        <v>0.23057805333333334</v>
      </c>
      <c r="I1131" s="118">
        <f t="shared" si="587"/>
        <v>4.5055003709999999E-2</v>
      </c>
      <c r="K1131" s="161">
        <f t="shared" si="588"/>
        <v>9.0729509999999995E-4</v>
      </c>
      <c r="L1131" s="161">
        <f t="shared" si="589"/>
        <v>3.1469959000000004E-3</v>
      </c>
      <c r="M1131" s="162">
        <f t="shared" si="590"/>
        <v>6.4140047099999998E-3</v>
      </c>
      <c r="N1131" s="161">
        <v>3.4586708000000001E-2</v>
      </c>
      <c r="O1131" s="132">
        <v>1.3377663000000001E-3</v>
      </c>
      <c r="P1131" s="132">
        <v>1.8092296000000001E-3</v>
      </c>
      <c r="Q1131" s="132">
        <v>7.7526807999999997E-4</v>
      </c>
      <c r="R1131" s="132">
        <v>1.3202702E-4</v>
      </c>
      <c r="S1131" s="132">
        <v>0</v>
      </c>
      <c r="T1131" s="132">
        <v>0</v>
      </c>
      <c r="U1131" s="132">
        <v>0</v>
      </c>
      <c r="V1131" s="132">
        <v>1.3206991000000001E-4</v>
      </c>
      <c r="W1131" s="132">
        <v>0</v>
      </c>
      <c r="X1131" s="132">
        <v>6.2819347999999997E-3</v>
      </c>
      <c r="Y1131" s="132">
        <v>0</v>
      </c>
      <c r="Z1131" s="132">
        <v>0</v>
      </c>
      <c r="AA1131" s="132">
        <v>0</v>
      </c>
      <c r="AC1131" s="118">
        <f t="shared" si="593"/>
        <v>3.4586708000000001E-2</v>
      </c>
      <c r="AD1131" s="118">
        <f t="shared" si="594"/>
        <v>4.0542909999999998E-3</v>
      </c>
      <c r="AE1131" s="118">
        <f t="shared" si="595"/>
        <v>3.1469959000000004E-3</v>
      </c>
      <c r="AF1131" s="118">
        <f t="shared" si="596"/>
        <v>3.1469959000000004E-3</v>
      </c>
      <c r="AG1131" s="118">
        <f t="shared" si="597"/>
        <v>6.4140047099999998E-3</v>
      </c>
      <c r="AI1131" s="69">
        <v>4.0979663999999998</v>
      </c>
      <c r="AJ1131" s="69">
        <v>2.4761022000000001</v>
      </c>
      <c r="AK1131" s="69">
        <v>0.78048280999999997</v>
      </c>
      <c r="AL1131" s="69">
        <v>0</v>
      </c>
      <c r="AM1131" s="69">
        <v>0.18815271</v>
      </c>
      <c r="AN1131" s="69">
        <v>0.45856067</v>
      </c>
      <c r="AO1131" s="69">
        <v>0.19466803999999999</v>
      </c>
      <c r="AQ1131" s="116">
        <v>4.4234757000000003E-3</v>
      </c>
      <c r="AR1131" s="116">
        <v>4.1570542000000004E-3</v>
      </c>
      <c r="AS1131" s="116">
        <v>1.8926457E-4</v>
      </c>
      <c r="AT1131" s="199">
        <v>7.7156934999999996E-5</v>
      </c>
      <c r="AU1131" s="150">
        <f t="shared" si="598"/>
        <v>2.4922386879E-7</v>
      </c>
      <c r="AV1131" s="150">
        <f t="shared" si="599"/>
        <v>6.9994294022100005E-10</v>
      </c>
      <c r="AW1131" s="163">
        <f t="shared" si="600"/>
        <v>1.0806293631199998E-2</v>
      </c>
      <c r="AX1131" s="196">
        <v>2.1397643000000001E-7</v>
      </c>
      <c r="AY1131" s="196">
        <v>6.4561855000000004E-10</v>
      </c>
      <c r="AZ1131" s="196">
        <v>1.7639220999999999E-14</v>
      </c>
      <c r="BA1131" s="108">
        <v>0</v>
      </c>
      <c r="BB1131" s="108">
        <v>0</v>
      </c>
      <c r="BC1131" s="196">
        <v>1.1527679E-10</v>
      </c>
      <c r="BD1131" s="196">
        <v>3.5132161999999999E-8</v>
      </c>
      <c r="BE1131" s="196">
        <v>1.6341435E-11</v>
      </c>
      <c r="BF1131" s="196">
        <v>3.7965316000000003E-11</v>
      </c>
      <c r="BG1131" s="108">
        <v>0</v>
      </c>
      <c r="BH1131" s="108">
        <v>0</v>
      </c>
      <c r="BI1131" s="108">
        <v>0</v>
      </c>
      <c r="BJ1131" s="108">
        <v>0</v>
      </c>
      <c r="BK1131" s="108">
        <v>0</v>
      </c>
      <c r="BL1131" s="108">
        <v>0</v>
      </c>
      <c r="BM1131" s="108">
        <v>0</v>
      </c>
      <c r="BN1131" s="108">
        <v>0</v>
      </c>
      <c r="BO1131" s="196">
        <v>2.6656312E-6</v>
      </c>
      <c r="BP1131" s="108">
        <v>1.0803627999999999E-2</v>
      </c>
      <c r="BQ1131" s="108">
        <v>0</v>
      </c>
      <c r="BR1131" s="108">
        <v>0</v>
      </c>
      <c r="BS1131" s="108">
        <v>0</v>
      </c>
      <c r="BU1131" s="172">
        <v>1.1388877000000001E-5</v>
      </c>
      <c r="BV1131" s="172">
        <v>2.9969663000000002E-7</v>
      </c>
      <c r="BW1131" s="172">
        <v>6.4291279E-6</v>
      </c>
      <c r="BX1131" s="69">
        <v>0</v>
      </c>
      <c r="BY1131" s="172">
        <v>3.0939450999999999E-7</v>
      </c>
      <c r="BZ1131" s="172">
        <v>7.4628049000000004E-8</v>
      </c>
      <c r="CA1131" s="69">
        <v>0</v>
      </c>
      <c r="CB1131" s="172">
        <v>1.1326932E-7</v>
      </c>
      <c r="CC1131" s="69">
        <v>0</v>
      </c>
      <c r="CD1131" s="69">
        <v>0</v>
      </c>
      <c r="CE1131" s="69">
        <v>0</v>
      </c>
      <c r="CF1131" s="69">
        <v>0</v>
      </c>
      <c r="CG1131" s="69">
        <v>0</v>
      </c>
      <c r="CH1131" s="172">
        <v>1.6086174000000001E-7</v>
      </c>
      <c r="CI1131" s="172">
        <v>3.9382022000000002E-6</v>
      </c>
      <c r="CJ1131" s="172">
        <v>6.3696642000000003E-8</v>
      </c>
      <c r="CK1131" s="69">
        <v>0</v>
      </c>
      <c r="CM1131" s="198">
        <v>0</v>
      </c>
      <c r="CN1131" s="198">
        <v>0.23057805000000001</v>
      </c>
      <c r="CO1131" s="198">
        <v>3.1403424000000001E-3</v>
      </c>
      <c r="CP1131" s="198">
        <v>2.2216407999999999E-4</v>
      </c>
      <c r="CQ1131" s="198">
        <v>0</v>
      </c>
      <c r="CR1131" s="198">
        <v>0</v>
      </c>
      <c r="CS1131" s="197">
        <v>1.2365037000000001E-5</v>
      </c>
      <c r="CT1131" s="198">
        <v>0</v>
      </c>
      <c r="CU1131" s="198">
        <v>0</v>
      </c>
      <c r="CV1131" s="197">
        <v>2.6244725000000001E-5</v>
      </c>
      <c r="CX1131" s="166"/>
    </row>
    <row r="1132" spans="1:102" ht="14.4">
      <c r="A1132" t="s">
        <v>792</v>
      </c>
      <c r="B1132" s="85" t="s">
        <v>783</v>
      </c>
      <c r="C1132" s="113" t="str">
        <f t="shared" si="603"/>
        <v>A.140.03.105</v>
      </c>
      <c r="D1132" s="9" t="s">
        <v>1161</v>
      </c>
      <c r="E1132" s="112" t="s">
        <v>362</v>
      </c>
      <c r="F1132" s="115" t="str">
        <f t="shared" si="604"/>
        <v>knitting 200 dtex</v>
      </c>
      <c r="G1132" s="143">
        <f t="shared" si="586"/>
        <v>9.4943906666666675E-2</v>
      </c>
      <c r="I1132" s="118">
        <f t="shared" si="587"/>
        <v>1.8552060633000002E-2</v>
      </c>
      <c r="K1132" s="161">
        <f t="shared" si="588"/>
        <v>3.7359209600000001E-4</v>
      </c>
      <c r="L1132" s="161">
        <f t="shared" si="589"/>
        <v>1.29582181E-3</v>
      </c>
      <c r="M1132" s="162">
        <f t="shared" si="590"/>
        <v>2.6410607270000003E-3</v>
      </c>
      <c r="N1132" s="161">
        <v>1.4241586000000001E-2</v>
      </c>
      <c r="O1132" s="132">
        <v>5.5084492999999996E-4</v>
      </c>
      <c r="P1132" s="132">
        <v>7.4497688000000001E-4</v>
      </c>
      <c r="Q1132" s="132">
        <v>3.1922803E-4</v>
      </c>
      <c r="R1132" s="164">
        <v>5.4364065999999997E-5</v>
      </c>
      <c r="S1132" s="132">
        <v>0</v>
      </c>
      <c r="T1132" s="132">
        <v>0</v>
      </c>
      <c r="U1132" s="132">
        <v>0</v>
      </c>
      <c r="V1132" s="164">
        <v>5.4381727000000002E-5</v>
      </c>
      <c r="W1132" s="132">
        <v>0</v>
      </c>
      <c r="X1132" s="132">
        <v>2.5866790000000001E-3</v>
      </c>
      <c r="Y1132" s="132">
        <v>0</v>
      </c>
      <c r="Z1132" s="132">
        <v>0</v>
      </c>
      <c r="AA1132" s="132">
        <v>0</v>
      </c>
      <c r="AC1132" s="118">
        <f t="shared" si="593"/>
        <v>1.4241586000000001E-2</v>
      </c>
      <c r="AD1132" s="118">
        <f t="shared" si="594"/>
        <v>1.6694139060000001E-3</v>
      </c>
      <c r="AE1132" s="118">
        <f t="shared" si="595"/>
        <v>1.29582181E-3</v>
      </c>
      <c r="AF1132" s="118">
        <f t="shared" si="596"/>
        <v>1.29582181E-3</v>
      </c>
      <c r="AG1132" s="118">
        <f t="shared" si="597"/>
        <v>2.6410607270000003E-3</v>
      </c>
      <c r="AI1132" s="69">
        <v>1.6873978999999999</v>
      </c>
      <c r="AJ1132" s="69">
        <v>1.0195715000000001</v>
      </c>
      <c r="AK1132" s="69">
        <v>0.32137526999999999</v>
      </c>
      <c r="AL1132" s="69">
        <v>0</v>
      </c>
      <c r="AM1132" s="69">
        <v>7.7474645999999994E-2</v>
      </c>
      <c r="AN1132" s="69">
        <v>0.18881909999999999</v>
      </c>
      <c r="AO1132" s="69">
        <v>8.0157427000000003E-2</v>
      </c>
      <c r="AQ1132" s="116">
        <v>1.8214311999999999E-3</v>
      </c>
      <c r="AR1132" s="116">
        <v>1.7117282000000001E-3</v>
      </c>
      <c r="AS1132" s="199">
        <v>7.7932470000000004E-5</v>
      </c>
      <c r="AT1132" s="199">
        <v>3.1770502999999998E-5</v>
      </c>
      <c r="AU1132" s="150">
        <f t="shared" si="598"/>
        <v>1.02621593914E-7</v>
      </c>
      <c r="AV1132" s="150">
        <f t="shared" si="599"/>
        <v>2.8821179640870002E-10</v>
      </c>
      <c r="AW1132" s="163">
        <f t="shared" si="600"/>
        <v>4.4496502128000001E-3</v>
      </c>
      <c r="AX1132" s="196">
        <v>8.8107943000000002E-8</v>
      </c>
      <c r="AY1132" s="196">
        <v>2.6584293000000001E-10</v>
      </c>
      <c r="AZ1132" s="196">
        <v>7.2632087000000002E-15</v>
      </c>
      <c r="BA1132" s="108">
        <v>0</v>
      </c>
      <c r="BB1132" s="108">
        <v>0</v>
      </c>
      <c r="BC1132" s="196">
        <v>4.7466914000000001E-11</v>
      </c>
      <c r="BD1132" s="196">
        <v>1.4466183999999999E-8</v>
      </c>
      <c r="BE1132" s="196">
        <v>6.7288261999999999E-12</v>
      </c>
      <c r="BF1132" s="196">
        <v>1.5632776999999999E-11</v>
      </c>
      <c r="BG1132" s="108">
        <v>0</v>
      </c>
      <c r="BH1132" s="108">
        <v>0</v>
      </c>
      <c r="BI1132" s="108">
        <v>0</v>
      </c>
      <c r="BJ1132" s="108">
        <v>0</v>
      </c>
      <c r="BK1132" s="108">
        <v>0</v>
      </c>
      <c r="BL1132" s="108">
        <v>0</v>
      </c>
      <c r="BM1132" s="108">
        <v>0</v>
      </c>
      <c r="BN1132" s="108">
        <v>0</v>
      </c>
      <c r="BO1132" s="196">
        <v>1.0976127999999999E-6</v>
      </c>
      <c r="BP1132" s="108">
        <v>4.4485525999999999E-3</v>
      </c>
      <c r="BQ1132" s="108">
        <v>0</v>
      </c>
      <c r="BR1132" s="108">
        <v>0</v>
      </c>
      <c r="BS1132" s="108">
        <v>0</v>
      </c>
      <c r="BU1132" s="172">
        <v>4.6895375999999998E-6</v>
      </c>
      <c r="BV1132" s="172">
        <v>1.234045E-7</v>
      </c>
      <c r="BW1132" s="172">
        <v>2.6472880000000001E-6</v>
      </c>
      <c r="BX1132" s="69">
        <v>0</v>
      </c>
      <c r="BY1132" s="172">
        <v>1.2739774E-7</v>
      </c>
      <c r="BZ1132" s="172">
        <v>3.0729196E-8</v>
      </c>
      <c r="CA1132" s="69">
        <v>0</v>
      </c>
      <c r="CB1132" s="172">
        <v>4.6640307000000001E-8</v>
      </c>
      <c r="CC1132" s="69">
        <v>0</v>
      </c>
      <c r="CD1132" s="69">
        <v>0</v>
      </c>
      <c r="CE1132" s="69">
        <v>0</v>
      </c>
      <c r="CF1132" s="69">
        <v>0</v>
      </c>
      <c r="CG1132" s="69">
        <v>0</v>
      </c>
      <c r="CH1132" s="172">
        <v>6.6237187000000003E-8</v>
      </c>
      <c r="CI1132" s="172">
        <v>1.6216127E-6</v>
      </c>
      <c r="CJ1132" s="172">
        <v>2.6228029000000001E-8</v>
      </c>
      <c r="CK1132" s="69">
        <v>0</v>
      </c>
      <c r="CM1132" s="198">
        <v>0</v>
      </c>
      <c r="CN1132" s="198">
        <v>9.4943903999999996E-2</v>
      </c>
      <c r="CO1132" s="198">
        <v>1.2930821999999999E-3</v>
      </c>
      <c r="CP1132" s="197">
        <v>9.1479325999999994E-5</v>
      </c>
      <c r="CQ1132" s="198">
        <v>0</v>
      </c>
      <c r="CR1132" s="198">
        <v>0</v>
      </c>
      <c r="CS1132" s="197">
        <v>5.0914857999999996E-6</v>
      </c>
      <c r="CT1132" s="198">
        <v>0</v>
      </c>
      <c r="CU1132" s="198">
        <v>0</v>
      </c>
      <c r="CV1132" s="197">
        <v>1.0806651E-5</v>
      </c>
      <c r="CX1132" s="166"/>
    </row>
    <row r="1133" spans="1:102" ht="14.4">
      <c r="A1133" t="s">
        <v>793</v>
      </c>
      <c r="B1133" s="85" t="s">
        <v>783</v>
      </c>
      <c r="C1133" s="113" t="str">
        <f t="shared" si="603"/>
        <v>A.140.03.106</v>
      </c>
      <c r="D1133" s="9" t="s">
        <v>1161</v>
      </c>
      <c r="E1133" s="112" t="s">
        <v>362</v>
      </c>
      <c r="F1133" s="115" t="str">
        <f t="shared" si="604"/>
        <v>knitting 300 dtex</v>
      </c>
      <c r="G1133" s="143">
        <f t="shared" si="586"/>
        <v>6.3295936000000011E-2</v>
      </c>
      <c r="I1133" s="118">
        <f t="shared" si="587"/>
        <v>1.2368040196000001E-2</v>
      </c>
      <c r="K1133" s="161">
        <f t="shared" si="588"/>
        <v>2.4906140099999999E-4</v>
      </c>
      <c r="L1133" s="161">
        <f t="shared" si="589"/>
        <v>8.6388120999999997E-4</v>
      </c>
      <c r="M1133" s="162">
        <f t="shared" si="590"/>
        <v>1.7607071849999999E-3</v>
      </c>
      <c r="N1133" s="161">
        <v>9.4943904000000003E-3</v>
      </c>
      <c r="O1133" s="132">
        <v>3.6722995E-4</v>
      </c>
      <c r="P1133" s="132">
        <v>4.9665126000000002E-4</v>
      </c>
      <c r="Q1133" s="132">
        <v>2.1281868999999999E-4</v>
      </c>
      <c r="R1133" s="164">
        <v>3.6242711000000001E-5</v>
      </c>
      <c r="S1133" s="132">
        <v>0</v>
      </c>
      <c r="T1133" s="132">
        <v>0</v>
      </c>
      <c r="U1133" s="132">
        <v>0</v>
      </c>
      <c r="V1133" s="164">
        <v>3.6254485000000002E-5</v>
      </c>
      <c r="W1133" s="132">
        <v>0</v>
      </c>
      <c r="X1133" s="132">
        <v>1.7244527E-3</v>
      </c>
      <c r="Y1133" s="132">
        <v>0</v>
      </c>
      <c r="Z1133" s="132">
        <v>0</v>
      </c>
      <c r="AA1133" s="132">
        <v>0</v>
      </c>
      <c r="AC1133" s="118">
        <f t="shared" si="593"/>
        <v>9.4943904000000003E-3</v>
      </c>
      <c r="AD1133" s="118">
        <f t="shared" si="594"/>
        <v>1.1129426109999997E-3</v>
      </c>
      <c r="AE1133" s="118">
        <f t="shared" si="595"/>
        <v>8.6388120999999997E-4</v>
      </c>
      <c r="AF1133" s="118">
        <f t="shared" si="596"/>
        <v>8.6388120999999997E-4</v>
      </c>
      <c r="AG1133" s="118">
        <f t="shared" si="597"/>
        <v>1.7607071849999999E-3</v>
      </c>
      <c r="AI1133" s="69">
        <v>1.124932</v>
      </c>
      <c r="AJ1133" s="69">
        <v>0.67971433000000003</v>
      </c>
      <c r="AK1133" s="69">
        <v>0.21425018000000001</v>
      </c>
      <c r="AL1133" s="69">
        <v>0</v>
      </c>
      <c r="AM1133" s="69">
        <v>5.1649764000000001E-2</v>
      </c>
      <c r="AN1133" s="69">
        <v>0.1258794</v>
      </c>
      <c r="AO1133" s="69">
        <v>5.3438284000000003E-2</v>
      </c>
      <c r="AQ1133" s="116">
        <v>1.2142874E-3</v>
      </c>
      <c r="AR1133" s="116">
        <v>1.1411520999999999E-3</v>
      </c>
      <c r="AS1133" s="199">
        <v>5.1954979999999998E-5</v>
      </c>
      <c r="AT1133" s="199">
        <v>2.1180335E-5</v>
      </c>
      <c r="AU1133" s="150">
        <f t="shared" si="598"/>
        <v>6.8414396509000005E-8</v>
      </c>
      <c r="AV1133" s="150">
        <f t="shared" si="599"/>
        <v>1.9214119723909998E-10</v>
      </c>
      <c r="AW1133" s="163">
        <f t="shared" si="600"/>
        <v>2.9664334418899999E-3</v>
      </c>
      <c r="AX1133" s="196">
        <v>5.8738628999999998E-8</v>
      </c>
      <c r="AY1133" s="196">
        <v>1.7722862E-10</v>
      </c>
      <c r="AZ1133" s="196">
        <v>4.8421391000000004E-15</v>
      </c>
      <c r="BA1133" s="108">
        <v>0</v>
      </c>
      <c r="BB1133" s="108">
        <v>0</v>
      </c>
      <c r="BC1133" s="196">
        <v>3.1644608999999998E-11</v>
      </c>
      <c r="BD1133" s="196">
        <v>9.6441228999999997E-9</v>
      </c>
      <c r="BE1133" s="196">
        <v>4.4858841000000002E-12</v>
      </c>
      <c r="BF1133" s="196">
        <v>1.0421851E-11</v>
      </c>
      <c r="BG1133" s="108">
        <v>0</v>
      </c>
      <c r="BH1133" s="108">
        <v>0</v>
      </c>
      <c r="BI1133" s="108">
        <v>0</v>
      </c>
      <c r="BJ1133" s="108">
        <v>0</v>
      </c>
      <c r="BK1133" s="108">
        <v>0</v>
      </c>
      <c r="BL1133" s="108">
        <v>0</v>
      </c>
      <c r="BM1133" s="108">
        <v>0</v>
      </c>
      <c r="BN1133" s="108">
        <v>0</v>
      </c>
      <c r="BO1133" s="196">
        <v>7.3174189000000004E-7</v>
      </c>
      <c r="BP1133" s="108">
        <v>2.9657017000000001E-3</v>
      </c>
      <c r="BQ1133" s="108">
        <v>0</v>
      </c>
      <c r="BR1133" s="108">
        <v>0</v>
      </c>
      <c r="BS1133" s="108">
        <v>0</v>
      </c>
      <c r="BU1133" s="172">
        <v>3.1263584000000001E-6</v>
      </c>
      <c r="BV1133" s="172">
        <v>8.2269663000000003E-8</v>
      </c>
      <c r="BW1133" s="172">
        <v>1.7648586999999999E-6</v>
      </c>
      <c r="BX1133" s="69">
        <v>0</v>
      </c>
      <c r="BY1133" s="172">
        <v>8.4931824999999996E-8</v>
      </c>
      <c r="BZ1133" s="172">
        <v>2.0486131000000001E-8</v>
      </c>
      <c r="CA1133" s="69">
        <v>0</v>
      </c>
      <c r="CB1133" s="172">
        <v>3.1093537999999999E-8</v>
      </c>
      <c r="CC1133" s="69">
        <v>0</v>
      </c>
      <c r="CD1133" s="69">
        <v>0</v>
      </c>
      <c r="CE1133" s="69">
        <v>0</v>
      </c>
      <c r="CF1133" s="69">
        <v>0</v>
      </c>
      <c r="CG1133" s="69">
        <v>0</v>
      </c>
      <c r="CH1133" s="172">
        <v>4.4158125000000001E-8</v>
      </c>
      <c r="CI1133" s="172">
        <v>1.0810751E-6</v>
      </c>
      <c r="CJ1133" s="172">
        <v>1.7485353000000001E-8</v>
      </c>
      <c r="CK1133" s="69">
        <v>0</v>
      </c>
      <c r="CM1133" s="198">
        <v>0</v>
      </c>
      <c r="CN1133" s="198">
        <v>6.3295935999999997E-2</v>
      </c>
      <c r="CO1133" s="198">
        <v>8.6205479E-4</v>
      </c>
      <c r="CP1133" s="197">
        <v>6.0986217000000002E-5</v>
      </c>
      <c r="CQ1133" s="198">
        <v>0</v>
      </c>
      <c r="CR1133" s="198">
        <v>0</v>
      </c>
      <c r="CS1133" s="197">
        <v>3.3943239000000001E-6</v>
      </c>
      <c r="CT1133" s="198">
        <v>0</v>
      </c>
      <c r="CU1133" s="198">
        <v>0</v>
      </c>
      <c r="CV1133" s="197">
        <v>7.2044342000000004E-6</v>
      </c>
      <c r="CX1133" s="166"/>
    </row>
    <row r="1134" spans="1:102" ht="14.4">
      <c r="A1134" t="s">
        <v>794</v>
      </c>
      <c r="B1134" s="85" t="s">
        <v>783</v>
      </c>
      <c r="C1134" s="113" t="str">
        <f t="shared" si="603"/>
        <v>A.140.03.107</v>
      </c>
      <c r="D1134" s="9" t="s">
        <v>1161</v>
      </c>
      <c r="E1134" s="112" t="s">
        <v>362</v>
      </c>
      <c r="F1134" s="115" t="str">
        <f t="shared" si="604"/>
        <v>pretreatment of cotton</v>
      </c>
      <c r="G1134" s="143">
        <f t="shared" si="586"/>
        <v>1.8502402666666666</v>
      </c>
      <c r="I1134" s="118">
        <f t="shared" si="587"/>
        <v>0.36750213127429998</v>
      </c>
      <c r="K1134" s="161">
        <f t="shared" si="588"/>
        <v>1.6881355937999998E-2</v>
      </c>
      <c r="L1134" s="161">
        <f t="shared" si="589"/>
        <v>6.6456345026300004E-2</v>
      </c>
      <c r="M1134" s="162">
        <f t="shared" si="590"/>
        <v>6.6283903100000001E-3</v>
      </c>
      <c r="N1134" s="161">
        <v>0.27753603999999998</v>
      </c>
      <c r="O1134" s="132">
        <v>4.9190945E-2</v>
      </c>
      <c r="P1134" s="132">
        <v>1.5212193000000001E-2</v>
      </c>
      <c r="Q1134" s="132">
        <v>1.2933579000000001E-2</v>
      </c>
      <c r="R1134" s="132">
        <v>3.6344168E-3</v>
      </c>
      <c r="S1134" s="164">
        <v>6.7631468000000004E-5</v>
      </c>
      <c r="T1134" s="132">
        <v>2.4572867E-4</v>
      </c>
      <c r="U1134" s="132">
        <v>2.0516296999999999E-3</v>
      </c>
      <c r="V1134" s="132">
        <v>1.8548950999999999E-4</v>
      </c>
      <c r="W1134" s="132">
        <v>0</v>
      </c>
      <c r="X1134" s="132">
        <v>6.4429007999999999E-3</v>
      </c>
      <c r="Y1134" s="164">
        <v>1.5773263E-6</v>
      </c>
      <c r="Z1134" s="132">
        <v>0</v>
      </c>
      <c r="AA1134" s="132">
        <v>0</v>
      </c>
      <c r="AC1134" s="118">
        <f t="shared" si="593"/>
        <v>0.27753603999999998</v>
      </c>
      <c r="AD1134" s="118">
        <f t="shared" si="594"/>
        <v>8.3336123637999998E-2</v>
      </c>
      <c r="AE1134" s="118">
        <f t="shared" si="595"/>
        <v>6.64547677E-2</v>
      </c>
      <c r="AF1134" s="118">
        <f t="shared" si="596"/>
        <v>6.6456345026300004E-2</v>
      </c>
      <c r="AG1134" s="118">
        <f t="shared" si="597"/>
        <v>6.6283903100000001E-3</v>
      </c>
      <c r="AI1134" s="69">
        <v>23.986709000000001</v>
      </c>
      <c r="AJ1134" s="69">
        <v>22.343240000000002</v>
      </c>
      <c r="AK1134" s="69">
        <v>0.80047626999999999</v>
      </c>
      <c r="AL1134" s="69">
        <v>0</v>
      </c>
      <c r="AM1134" s="69">
        <v>0.18446344000000001</v>
      </c>
      <c r="AN1134" s="69">
        <v>0.45804653000000001</v>
      </c>
      <c r="AO1134" s="69">
        <v>0.20048257</v>
      </c>
      <c r="AQ1134" s="116">
        <v>4.8146290000000001E-2</v>
      </c>
      <c r="AR1134" s="116">
        <v>4.5070206000000002E-2</v>
      </c>
      <c r="AS1134" s="116">
        <v>1.7267096000000001E-3</v>
      </c>
      <c r="AT1134" s="116">
        <v>1.3493743000000001E-3</v>
      </c>
      <c r="AU1134" s="150">
        <f t="shared" si="598"/>
        <v>2.7020507724260001E-6</v>
      </c>
      <c r="AV1134" s="150">
        <f t="shared" si="599"/>
        <v>6.3857604040126008E-9</v>
      </c>
      <c r="AW1134" s="163">
        <f t="shared" si="600"/>
        <v>0.18898799244150002</v>
      </c>
      <c r="AX1134" s="196">
        <v>1.7232068E-6</v>
      </c>
      <c r="AY1134" s="196">
        <v>5.1995720000000003E-9</v>
      </c>
      <c r="AZ1134" s="196">
        <v>1.4204955E-13</v>
      </c>
      <c r="BA1134" s="108">
        <v>0</v>
      </c>
      <c r="BB1134" s="108">
        <v>0</v>
      </c>
      <c r="BC1134" s="196">
        <v>6.4096084999999999E-10</v>
      </c>
      <c r="BD1134" s="196">
        <v>9.7783515000000001E-7</v>
      </c>
      <c r="BE1134" s="196">
        <v>1.1499663E-10</v>
      </c>
      <c r="BF1134" s="196">
        <v>1.0709013999999999E-9</v>
      </c>
      <c r="BG1134" s="108">
        <v>0</v>
      </c>
      <c r="BH1134" s="108">
        <v>0</v>
      </c>
      <c r="BI1134" s="196">
        <v>1.3357254999999999E-13</v>
      </c>
      <c r="BJ1134" s="196">
        <v>1.2319405999999999E-14</v>
      </c>
      <c r="BK1134" s="196">
        <v>2.4325066E-15</v>
      </c>
      <c r="BL1134" s="196">
        <v>1.4720816000000001E-11</v>
      </c>
      <c r="BM1134" s="196">
        <v>3.5314076000000001E-10</v>
      </c>
      <c r="BN1134" s="108">
        <v>0</v>
      </c>
      <c r="BO1134" s="196">
        <v>7.3124414999999998E-6</v>
      </c>
      <c r="BP1134" s="108">
        <v>0.18898068000000001</v>
      </c>
      <c r="BQ1134" s="108">
        <v>0</v>
      </c>
      <c r="BR1134" s="108">
        <v>0</v>
      </c>
      <c r="BS1134" s="108">
        <v>0</v>
      </c>
      <c r="BU1134" s="69">
        <v>1.0007641E-4</v>
      </c>
      <c r="BV1134" s="172">
        <v>7.5020557000000004E-6</v>
      </c>
      <c r="BW1134" s="172">
        <v>5.1589608E-5</v>
      </c>
      <c r="BX1134" s="172">
        <v>2.4533914E-7</v>
      </c>
      <c r="BY1134" s="172">
        <v>9.2583926000000004E-6</v>
      </c>
      <c r="BZ1134" s="172">
        <v>2.3387588999999999E-7</v>
      </c>
      <c r="CA1134" s="69">
        <v>0</v>
      </c>
      <c r="CB1134" s="172">
        <v>3.5497327000000001E-7</v>
      </c>
      <c r="CC1134" s="172">
        <v>1.0434759E-7</v>
      </c>
      <c r="CD1134" s="172">
        <v>2.4821544999999999E-7</v>
      </c>
      <c r="CE1134" s="69">
        <v>0</v>
      </c>
      <c r="CF1134" s="69">
        <v>0</v>
      </c>
      <c r="CG1134" s="69">
        <v>0</v>
      </c>
      <c r="CH1134" s="172">
        <v>2.9380294E-6</v>
      </c>
      <c r="CI1134" s="172">
        <v>2.7539126999999999E-5</v>
      </c>
      <c r="CJ1134" s="172">
        <v>6.2447689000000001E-8</v>
      </c>
      <c r="CK1134" s="69">
        <v>0</v>
      </c>
      <c r="CM1134" s="198">
        <v>0</v>
      </c>
      <c r="CN1134" s="198">
        <v>1.8450742</v>
      </c>
      <c r="CO1134" s="198">
        <v>7.6896411000000001E-3</v>
      </c>
      <c r="CP1134" s="198">
        <v>5.1864368999999999E-3</v>
      </c>
      <c r="CQ1134" s="197">
        <v>6.2360011999999999E-11</v>
      </c>
      <c r="CR1134" s="197">
        <v>7.5523755999999994E-9</v>
      </c>
      <c r="CS1134" s="198">
        <v>3.9346736000000002E-4</v>
      </c>
      <c r="CT1134" s="198">
        <v>1.0320543999999999E-2</v>
      </c>
      <c r="CU1134" s="198">
        <v>0</v>
      </c>
      <c r="CV1134" s="197">
        <v>8.2248007999999998E-5</v>
      </c>
      <c r="CX1134" s="166"/>
    </row>
    <row r="1135" spans="1:102" ht="14.4">
      <c r="A1135" t="s">
        <v>795</v>
      </c>
      <c r="B1135" s="85" t="s">
        <v>783</v>
      </c>
      <c r="C1135" s="113" t="str">
        <f t="shared" si="603"/>
        <v>A.140.03.108</v>
      </c>
      <c r="D1135" s="9" t="s">
        <v>1161</v>
      </c>
      <c r="E1135" s="112" t="s">
        <v>362</v>
      </c>
      <c r="F1135" s="115" t="str">
        <f t="shared" si="604"/>
        <v>spinning cotton  45 dtex</v>
      </c>
      <c r="G1135" s="143">
        <f t="shared" si="586"/>
        <v>10.145434666666667</v>
      </c>
      <c r="I1135" s="118">
        <f t="shared" si="587"/>
        <v>1.9824202078000002</v>
      </c>
      <c r="K1135" s="161">
        <f t="shared" si="588"/>
        <v>3.9920984800000003E-2</v>
      </c>
      <c r="L1135" s="161">
        <f t="shared" si="589"/>
        <v>0.13846781699999999</v>
      </c>
      <c r="M1135" s="162">
        <f t="shared" si="590"/>
        <v>0.28221620600000002</v>
      </c>
      <c r="N1135" s="161">
        <v>1.5218152</v>
      </c>
      <c r="O1135" s="132">
        <v>5.8861716000000001E-2</v>
      </c>
      <c r="P1135" s="132">
        <v>7.9606100999999999E-2</v>
      </c>
      <c r="Q1135" s="132">
        <v>3.4111796E-2</v>
      </c>
      <c r="R1135" s="132">
        <v>5.8091888000000001E-3</v>
      </c>
      <c r="S1135" s="132">
        <v>0</v>
      </c>
      <c r="T1135" s="132">
        <v>0</v>
      </c>
      <c r="U1135" s="132">
        <v>0</v>
      </c>
      <c r="V1135" s="132">
        <v>5.8110760000000001E-3</v>
      </c>
      <c r="W1135" s="132">
        <v>0</v>
      </c>
      <c r="X1135" s="132">
        <v>0.27640513</v>
      </c>
      <c r="Y1135" s="132">
        <v>0</v>
      </c>
      <c r="Z1135" s="132">
        <v>0</v>
      </c>
      <c r="AA1135" s="132">
        <v>0</v>
      </c>
      <c r="AC1135" s="118">
        <f t="shared" si="593"/>
        <v>1.5218152</v>
      </c>
      <c r="AD1135" s="118">
        <f t="shared" si="594"/>
        <v>0.1783888018</v>
      </c>
      <c r="AE1135" s="118">
        <f t="shared" si="595"/>
        <v>0.13846781699999999</v>
      </c>
      <c r="AF1135" s="118">
        <f t="shared" si="596"/>
        <v>0.13846781699999999</v>
      </c>
      <c r="AG1135" s="118">
        <f t="shared" si="597"/>
        <v>0.28221620600000002</v>
      </c>
      <c r="AI1135" s="69">
        <v>180.31052</v>
      </c>
      <c r="AJ1135" s="69">
        <v>108.9485</v>
      </c>
      <c r="AK1135" s="69">
        <v>34.341244000000003</v>
      </c>
      <c r="AL1135" s="69">
        <v>0</v>
      </c>
      <c r="AM1135" s="69">
        <v>8.2787193000000006</v>
      </c>
      <c r="AN1135" s="69">
        <v>20.176670000000001</v>
      </c>
      <c r="AO1135" s="69">
        <v>8.5653936000000002</v>
      </c>
      <c r="AQ1135" s="116">
        <v>0.19463293000000001</v>
      </c>
      <c r="AR1135" s="116">
        <v>0.18291038000000001</v>
      </c>
      <c r="AS1135" s="116">
        <v>8.3276410999999998E-3</v>
      </c>
      <c r="AT1135" s="116">
        <v>3.3949051000000002E-3</v>
      </c>
      <c r="AU1135" s="150">
        <f t="shared" si="598"/>
        <v>1.0965850378799999E-5</v>
      </c>
      <c r="AV1135" s="150">
        <f t="shared" si="599"/>
        <v>3.0797489165729998E-8</v>
      </c>
      <c r="AW1135" s="163">
        <f t="shared" si="600"/>
        <v>0.47547690776999996</v>
      </c>
      <c r="AX1135" s="196">
        <v>9.4149630999999992E-6</v>
      </c>
      <c r="AY1135" s="196">
        <v>2.8407216E-8</v>
      </c>
      <c r="AZ1135" s="196">
        <v>7.7612573000000005E-13</v>
      </c>
      <c r="BA1135" s="108">
        <v>0</v>
      </c>
      <c r="BB1135" s="108">
        <v>0</v>
      </c>
      <c r="BC1135" s="196">
        <v>5.0721787999999998E-9</v>
      </c>
      <c r="BD1135" s="196">
        <v>1.5458151E-6</v>
      </c>
      <c r="BE1135" s="196">
        <v>7.1902313999999999E-10</v>
      </c>
      <c r="BF1135" s="196">
        <v>1.6704738999999999E-9</v>
      </c>
      <c r="BG1135" s="108">
        <v>0</v>
      </c>
      <c r="BH1135" s="108">
        <v>0</v>
      </c>
      <c r="BI1135" s="108">
        <v>0</v>
      </c>
      <c r="BJ1135" s="108">
        <v>0</v>
      </c>
      <c r="BK1135" s="108">
        <v>0</v>
      </c>
      <c r="BL1135" s="108">
        <v>0</v>
      </c>
      <c r="BM1135" s="108">
        <v>0</v>
      </c>
      <c r="BN1135" s="108">
        <v>0</v>
      </c>
      <c r="BO1135" s="108">
        <v>1.1728777E-4</v>
      </c>
      <c r="BP1135" s="108">
        <v>0.47535961999999998</v>
      </c>
      <c r="BQ1135" s="108">
        <v>0</v>
      </c>
      <c r="BR1135" s="108">
        <v>0</v>
      </c>
      <c r="BS1135" s="108">
        <v>0</v>
      </c>
      <c r="BU1135" s="69">
        <v>5.0111058999999995E-4</v>
      </c>
      <c r="BV1135" s="172">
        <v>1.3186652000000001E-5</v>
      </c>
      <c r="BW1135" s="69">
        <v>2.8288162999999999E-4</v>
      </c>
      <c r="BX1135" s="69">
        <v>0</v>
      </c>
      <c r="BY1135" s="172">
        <v>1.3613357999999999E-5</v>
      </c>
      <c r="BZ1135" s="172">
        <v>3.2836340999999998E-6</v>
      </c>
      <c r="CA1135" s="69">
        <v>0</v>
      </c>
      <c r="CB1135" s="172">
        <v>4.9838499999999997E-6</v>
      </c>
      <c r="CC1135" s="69">
        <v>0</v>
      </c>
      <c r="CD1135" s="69">
        <v>0</v>
      </c>
      <c r="CE1135" s="69">
        <v>0</v>
      </c>
      <c r="CF1135" s="69">
        <v>0</v>
      </c>
      <c r="CG1135" s="69">
        <v>0</v>
      </c>
      <c r="CH1135" s="172">
        <v>7.0779164999999997E-6</v>
      </c>
      <c r="CI1135" s="69">
        <v>1.732809E-4</v>
      </c>
      <c r="CJ1135" s="172">
        <v>2.8026523000000001E-6</v>
      </c>
      <c r="CK1135" s="69">
        <v>0</v>
      </c>
      <c r="CM1135" s="198">
        <v>0</v>
      </c>
      <c r="CN1135" s="198">
        <v>10.145434</v>
      </c>
      <c r="CO1135" s="198">
        <v>0.13817507000000001</v>
      </c>
      <c r="CP1135" s="198">
        <v>9.7752194000000001E-3</v>
      </c>
      <c r="CQ1135" s="198">
        <v>0</v>
      </c>
      <c r="CR1135" s="198">
        <v>0</v>
      </c>
      <c r="CS1135" s="198">
        <v>5.4406162E-4</v>
      </c>
      <c r="CT1135" s="198">
        <v>0</v>
      </c>
      <c r="CU1135" s="198">
        <v>0</v>
      </c>
      <c r="CV1135" s="198">
        <v>1.1547679E-3</v>
      </c>
      <c r="CX1135" s="166"/>
    </row>
    <row r="1136" spans="1:102" ht="14.4">
      <c r="A1136" t="s">
        <v>796</v>
      </c>
      <c r="B1136" s="85" t="s">
        <v>783</v>
      </c>
      <c r="C1136" s="113" t="str">
        <f t="shared" si="603"/>
        <v>A.140.03.109</v>
      </c>
      <c r="D1136" s="9" t="s">
        <v>1161</v>
      </c>
      <c r="E1136" s="112" t="s">
        <v>362</v>
      </c>
      <c r="F1136" s="115" t="str">
        <f t="shared" si="604"/>
        <v>spinning cotton  70 dtex</v>
      </c>
      <c r="G1136" s="143">
        <f t="shared" si="586"/>
        <v>6.5240026000000002</v>
      </c>
      <c r="I1136" s="118">
        <f t="shared" si="587"/>
        <v>1.2747915755000001</v>
      </c>
      <c r="K1136" s="161">
        <f t="shared" si="588"/>
        <v>2.5671114000000002E-2</v>
      </c>
      <c r="L1136" s="161">
        <f t="shared" si="589"/>
        <v>8.9041469999999998E-2</v>
      </c>
      <c r="M1136" s="162">
        <f t="shared" si="590"/>
        <v>0.1814786015</v>
      </c>
      <c r="N1136" s="161">
        <v>0.97860038999999999</v>
      </c>
      <c r="O1136" s="132">
        <v>3.7850915999999998E-2</v>
      </c>
      <c r="P1136" s="132">
        <v>5.1190553999999999E-2</v>
      </c>
      <c r="Q1136" s="132">
        <v>2.1935526E-2</v>
      </c>
      <c r="R1136" s="132">
        <v>3.7355880000000002E-3</v>
      </c>
      <c r="S1136" s="132">
        <v>0</v>
      </c>
      <c r="T1136" s="132">
        <v>0</v>
      </c>
      <c r="U1136" s="132">
        <v>0</v>
      </c>
      <c r="V1136" s="132">
        <v>3.7368014999999998E-3</v>
      </c>
      <c r="W1136" s="132">
        <v>0</v>
      </c>
      <c r="X1136" s="132">
        <v>0.17774180000000001</v>
      </c>
      <c r="Y1136" s="132">
        <v>0</v>
      </c>
      <c r="Z1136" s="132">
        <v>0</v>
      </c>
      <c r="AA1136" s="132">
        <v>0</v>
      </c>
      <c r="AC1136" s="118">
        <f t="shared" si="593"/>
        <v>0.97860038999999999</v>
      </c>
      <c r="AD1136" s="118">
        <f t="shared" si="594"/>
        <v>0.11471258399999999</v>
      </c>
      <c r="AE1136" s="118">
        <f t="shared" si="595"/>
        <v>8.9041469999999998E-2</v>
      </c>
      <c r="AF1136" s="118">
        <f t="shared" si="596"/>
        <v>8.9041469999999998E-2</v>
      </c>
      <c r="AG1136" s="118">
        <f t="shared" si="597"/>
        <v>0.1814786015</v>
      </c>
      <c r="AI1136" s="69">
        <v>115.94834</v>
      </c>
      <c r="AJ1136" s="69">
        <v>70.059127000000004</v>
      </c>
      <c r="AK1136" s="69">
        <v>22.083072000000001</v>
      </c>
      <c r="AL1136" s="69">
        <v>0</v>
      </c>
      <c r="AM1136" s="69">
        <v>5.3236150000000002</v>
      </c>
      <c r="AN1136" s="69">
        <v>12.97457</v>
      </c>
      <c r="AO1136" s="69">
        <v>5.5079602999999997</v>
      </c>
      <c r="AQ1136" s="116">
        <v>0.12515834000000001</v>
      </c>
      <c r="AR1136" s="116">
        <v>0.11762018</v>
      </c>
      <c r="AS1136" s="116">
        <v>5.3550739999999996E-3</v>
      </c>
      <c r="AT1136" s="116">
        <v>2.1830873999999999E-3</v>
      </c>
      <c r="AU1136" s="150">
        <f t="shared" si="598"/>
        <v>7.0515695850999995E-6</v>
      </c>
      <c r="AV1136" s="150">
        <f t="shared" si="599"/>
        <v>1.98042676762E-8</v>
      </c>
      <c r="AW1136" s="163">
        <f t="shared" si="600"/>
        <v>0.30575453168199995</v>
      </c>
      <c r="AX1136" s="196">
        <v>6.0542744000000001E-6</v>
      </c>
      <c r="AY1136" s="196">
        <v>1.8267207000000001E-8</v>
      </c>
      <c r="AZ1136" s="196">
        <v>4.9908619999999997E-13</v>
      </c>
      <c r="BA1136" s="108">
        <v>0</v>
      </c>
      <c r="BB1136" s="108">
        <v>0</v>
      </c>
      <c r="BC1136" s="196">
        <v>3.2616551000000002E-9</v>
      </c>
      <c r="BD1136" s="196">
        <v>9.9403353000000001E-7</v>
      </c>
      <c r="BE1136" s="196">
        <v>4.6236649E-10</v>
      </c>
      <c r="BF1136" s="196">
        <v>1.0741951E-9</v>
      </c>
      <c r="BG1136" s="108">
        <v>0</v>
      </c>
      <c r="BH1136" s="108">
        <v>0</v>
      </c>
      <c r="BI1136" s="108">
        <v>0</v>
      </c>
      <c r="BJ1136" s="108">
        <v>0</v>
      </c>
      <c r="BK1136" s="108">
        <v>0</v>
      </c>
      <c r="BL1136" s="108">
        <v>0</v>
      </c>
      <c r="BM1136" s="108">
        <v>0</v>
      </c>
      <c r="BN1136" s="108">
        <v>0</v>
      </c>
      <c r="BO1136" s="196">
        <v>7.5421681999999994E-5</v>
      </c>
      <c r="BP1136" s="108">
        <v>0.30567910999999998</v>
      </c>
      <c r="BQ1136" s="108">
        <v>0</v>
      </c>
      <c r="BR1136" s="108">
        <v>0</v>
      </c>
      <c r="BS1136" s="108">
        <v>0</v>
      </c>
      <c r="BU1136" s="69">
        <v>3.2223822999999998E-4</v>
      </c>
      <c r="BV1136" s="172">
        <v>8.4796517E-6</v>
      </c>
      <c r="BW1136" s="69">
        <v>1.819065E-4</v>
      </c>
      <c r="BX1136" s="69">
        <v>0</v>
      </c>
      <c r="BY1136" s="172">
        <v>8.7540444999999996E-6</v>
      </c>
      <c r="BZ1136" s="172">
        <v>2.1115348000000001E-6</v>
      </c>
      <c r="CA1136" s="69">
        <v>0</v>
      </c>
      <c r="CB1136" s="172">
        <v>3.2048554E-6</v>
      </c>
      <c r="CC1136" s="69">
        <v>0</v>
      </c>
      <c r="CD1136" s="69">
        <v>0</v>
      </c>
      <c r="CE1136" s="69">
        <v>0</v>
      </c>
      <c r="CF1136" s="69">
        <v>0</v>
      </c>
      <c r="CG1136" s="69">
        <v>0</v>
      </c>
      <c r="CH1136" s="172">
        <v>4.5514409999999998E-6</v>
      </c>
      <c r="CI1136" s="69">
        <v>1.1142796E-4</v>
      </c>
      <c r="CJ1136" s="172">
        <v>1.8022402999999999E-6</v>
      </c>
      <c r="CK1136" s="69">
        <v>0</v>
      </c>
      <c r="CM1136" s="198">
        <v>0</v>
      </c>
      <c r="CN1136" s="198">
        <v>6.5240026000000002</v>
      </c>
      <c r="CO1136" s="198">
        <v>8.8853218999999997E-2</v>
      </c>
      <c r="CP1136" s="198">
        <v>6.2859365000000004E-3</v>
      </c>
      <c r="CQ1136" s="198">
        <v>0</v>
      </c>
      <c r="CR1136" s="198">
        <v>0</v>
      </c>
      <c r="CS1136" s="198">
        <v>3.4985780999999998E-4</v>
      </c>
      <c r="CT1136" s="198">
        <v>0</v>
      </c>
      <c r="CU1136" s="198">
        <v>0</v>
      </c>
      <c r="CV1136" s="198">
        <v>7.4257133000000001E-4</v>
      </c>
      <c r="CX1136" s="166"/>
    </row>
    <row r="1137" spans="1:102" ht="14.4">
      <c r="A1137" t="s">
        <v>797</v>
      </c>
      <c r="B1137" s="85" t="s">
        <v>783</v>
      </c>
      <c r="C1137" s="113" t="str">
        <f t="shared" si="603"/>
        <v>A.140.03.110</v>
      </c>
      <c r="D1137" s="9" t="s">
        <v>1161</v>
      </c>
      <c r="E1137" s="112" t="s">
        <v>362</v>
      </c>
      <c r="F1137" s="115" t="str">
        <f t="shared" si="604"/>
        <v>spinning cotton 100 dtex</v>
      </c>
      <c r="G1137" s="143">
        <f t="shared" si="586"/>
        <v>4.5663496666666674</v>
      </c>
      <c r="I1137" s="118">
        <f t="shared" si="587"/>
        <v>0.89226575180000001</v>
      </c>
      <c r="K1137" s="161">
        <f t="shared" si="588"/>
        <v>1.79680007E-2</v>
      </c>
      <c r="L1137" s="161">
        <f t="shared" si="589"/>
        <v>6.2322859000000001E-2</v>
      </c>
      <c r="M1137" s="162">
        <f t="shared" si="590"/>
        <v>0.12702244209999999</v>
      </c>
      <c r="N1137" s="161">
        <v>0.68495245000000005</v>
      </c>
      <c r="O1137" s="132">
        <v>2.6493018E-2</v>
      </c>
      <c r="P1137" s="132">
        <v>3.5829841000000001E-2</v>
      </c>
      <c r="Q1137" s="132">
        <v>1.5353347999999999E-2</v>
      </c>
      <c r="R1137" s="132">
        <v>2.6146527000000001E-3</v>
      </c>
      <c r="S1137" s="132">
        <v>0</v>
      </c>
      <c r="T1137" s="132">
        <v>0</v>
      </c>
      <c r="U1137" s="132">
        <v>0</v>
      </c>
      <c r="V1137" s="132">
        <v>2.6155021000000001E-3</v>
      </c>
      <c r="W1137" s="132">
        <v>0</v>
      </c>
      <c r="X1137" s="132">
        <v>0.12440693999999999</v>
      </c>
      <c r="Y1137" s="132">
        <v>0</v>
      </c>
      <c r="Z1137" s="132">
        <v>0</v>
      </c>
      <c r="AA1137" s="132">
        <v>0</v>
      </c>
      <c r="AC1137" s="118">
        <f t="shared" si="593"/>
        <v>0.68495245000000005</v>
      </c>
      <c r="AD1137" s="118">
        <f t="shared" si="594"/>
        <v>8.0290859699999995E-2</v>
      </c>
      <c r="AE1137" s="118">
        <f t="shared" si="595"/>
        <v>6.2322859000000001E-2</v>
      </c>
      <c r="AF1137" s="118">
        <f t="shared" si="596"/>
        <v>6.2322859000000001E-2</v>
      </c>
      <c r="AG1137" s="118">
        <f t="shared" si="597"/>
        <v>0.12702244209999999</v>
      </c>
      <c r="AI1137" s="69">
        <v>81.155805999999998</v>
      </c>
      <c r="AJ1137" s="69">
        <v>49.036534000000003</v>
      </c>
      <c r="AK1137" s="69">
        <v>15.456619999999999</v>
      </c>
      <c r="AL1137" s="69">
        <v>0</v>
      </c>
      <c r="AM1137" s="69">
        <v>3.7261616000000002</v>
      </c>
      <c r="AN1137" s="69">
        <v>9.0812995999999995</v>
      </c>
      <c r="AO1137" s="69">
        <v>3.8551905</v>
      </c>
      <c r="AQ1137" s="116">
        <v>8.7602165999999995E-2</v>
      </c>
      <c r="AR1137" s="116">
        <v>8.2325974999999996E-2</v>
      </c>
      <c r="AS1137" s="116">
        <v>3.7481807000000001E-3</v>
      </c>
      <c r="AT1137" s="116">
        <v>1.5280099E-3</v>
      </c>
      <c r="AU1137" s="150">
        <f t="shared" si="598"/>
        <v>4.9356100124999994E-6</v>
      </c>
      <c r="AV1137" s="150">
        <f t="shared" si="599"/>
        <v>1.386161495575E-8</v>
      </c>
      <c r="AW1137" s="163">
        <f t="shared" si="600"/>
        <v>0.21400698995100001</v>
      </c>
      <c r="AX1137" s="196">
        <v>4.2375724999999997E-6</v>
      </c>
      <c r="AY1137" s="196">
        <v>1.2785779E-8</v>
      </c>
      <c r="AZ1137" s="196">
        <v>3.4932575000000001E-13</v>
      </c>
      <c r="BA1137" s="108">
        <v>0</v>
      </c>
      <c r="BB1137" s="108">
        <v>0</v>
      </c>
      <c r="BC1137" s="196">
        <v>2.2829325000000001E-9</v>
      </c>
      <c r="BD1137" s="196">
        <v>6.9575457999999996E-7</v>
      </c>
      <c r="BE1137" s="196">
        <v>3.236245E-10</v>
      </c>
      <c r="BF1137" s="196">
        <v>7.5186213E-10</v>
      </c>
      <c r="BG1137" s="108">
        <v>0</v>
      </c>
      <c r="BH1137" s="108">
        <v>0</v>
      </c>
      <c r="BI1137" s="108">
        <v>0</v>
      </c>
      <c r="BJ1137" s="108">
        <v>0</v>
      </c>
      <c r="BK1137" s="108">
        <v>0</v>
      </c>
      <c r="BL1137" s="108">
        <v>0</v>
      </c>
      <c r="BM1137" s="108">
        <v>0</v>
      </c>
      <c r="BN1137" s="108">
        <v>0</v>
      </c>
      <c r="BO1137" s="196">
        <v>5.2789951E-5</v>
      </c>
      <c r="BP1137" s="108">
        <v>0.21395420000000001</v>
      </c>
      <c r="BQ1137" s="108">
        <v>0</v>
      </c>
      <c r="BR1137" s="108">
        <v>0</v>
      </c>
      <c r="BS1137" s="108">
        <v>0</v>
      </c>
      <c r="BU1137" s="69">
        <v>2.2554443000000001E-4</v>
      </c>
      <c r="BV1137" s="172">
        <v>5.9351686E-6</v>
      </c>
      <c r="BW1137" s="69">
        <v>1.2732195000000001E-4</v>
      </c>
      <c r="BX1137" s="69">
        <v>0</v>
      </c>
      <c r="BY1137" s="172">
        <v>6.1272244999999999E-6</v>
      </c>
      <c r="BZ1137" s="172">
        <v>1.477928E-6</v>
      </c>
      <c r="CA1137" s="69">
        <v>0</v>
      </c>
      <c r="CB1137" s="172">
        <v>2.2431767000000002E-6</v>
      </c>
      <c r="CC1137" s="69">
        <v>0</v>
      </c>
      <c r="CD1137" s="69">
        <v>0</v>
      </c>
      <c r="CE1137" s="69">
        <v>0</v>
      </c>
      <c r="CF1137" s="69">
        <v>0</v>
      </c>
      <c r="CG1137" s="69">
        <v>0</v>
      </c>
      <c r="CH1137" s="172">
        <v>3.1856933000000001E-6</v>
      </c>
      <c r="CI1137" s="172">
        <v>7.7991846999999996E-5</v>
      </c>
      <c r="CJ1137" s="172">
        <v>1.2614433000000001E-6</v>
      </c>
      <c r="CK1137" s="69">
        <v>0</v>
      </c>
      <c r="CM1137" s="198">
        <v>0</v>
      </c>
      <c r="CN1137" s="198">
        <v>4.5663497</v>
      </c>
      <c r="CO1137" s="198">
        <v>6.2191095000000002E-2</v>
      </c>
      <c r="CP1137" s="198">
        <v>4.3997200000000002E-3</v>
      </c>
      <c r="CQ1137" s="198">
        <v>0</v>
      </c>
      <c r="CR1137" s="198">
        <v>0</v>
      </c>
      <c r="CS1137" s="198">
        <v>2.4487621999999998E-4</v>
      </c>
      <c r="CT1137" s="198">
        <v>0</v>
      </c>
      <c r="CU1137" s="198">
        <v>0</v>
      </c>
      <c r="CV1137" s="198">
        <v>5.1974846999999996E-4</v>
      </c>
      <c r="CX1137" s="166"/>
    </row>
    <row r="1138" spans="1:102" ht="14.4">
      <c r="A1138" t="s">
        <v>798</v>
      </c>
      <c r="B1138" s="85" t="s">
        <v>783</v>
      </c>
      <c r="C1138" s="113" t="str">
        <f t="shared" si="603"/>
        <v>A.140.03.111</v>
      </c>
      <c r="D1138" s="9" t="s">
        <v>1161</v>
      </c>
      <c r="E1138" s="112" t="s">
        <v>362</v>
      </c>
      <c r="F1138" s="115" t="str">
        <f t="shared" si="604"/>
        <v>spinning cotton 150 dtex</v>
      </c>
      <c r="G1138" s="143">
        <f t="shared" si="586"/>
        <v>3.0427260666666669</v>
      </c>
      <c r="I1138" s="118">
        <f t="shared" si="587"/>
        <v>0.59454935980000001</v>
      </c>
      <c r="K1138" s="161">
        <f t="shared" si="588"/>
        <v>1.1972736899999999E-2</v>
      </c>
      <c r="L1138" s="161">
        <f t="shared" si="589"/>
        <v>4.1528004E-2</v>
      </c>
      <c r="M1138" s="162">
        <f t="shared" si="590"/>
        <v>8.4639708899999999E-2</v>
      </c>
      <c r="N1138" s="161">
        <v>0.45640891</v>
      </c>
      <c r="O1138" s="132">
        <v>1.7653268999999999E-2</v>
      </c>
      <c r="P1138" s="132">
        <v>2.3874735000000001E-2</v>
      </c>
      <c r="Q1138" s="132">
        <v>1.0230497999999999E-2</v>
      </c>
      <c r="R1138" s="132">
        <v>1.7422389E-3</v>
      </c>
      <c r="S1138" s="132">
        <v>0</v>
      </c>
      <c r="T1138" s="132">
        <v>0</v>
      </c>
      <c r="U1138" s="132">
        <v>0</v>
      </c>
      <c r="V1138" s="132">
        <v>1.7428049E-3</v>
      </c>
      <c r="W1138" s="132">
        <v>0</v>
      </c>
      <c r="X1138" s="132">
        <v>8.2896903999999993E-2</v>
      </c>
      <c r="Y1138" s="132">
        <v>0</v>
      </c>
      <c r="Z1138" s="132">
        <v>0</v>
      </c>
      <c r="AA1138" s="132">
        <v>0</v>
      </c>
      <c r="AC1138" s="118">
        <f t="shared" si="593"/>
        <v>0.45640891</v>
      </c>
      <c r="AD1138" s="118">
        <f t="shared" si="594"/>
        <v>5.3500740899999996E-2</v>
      </c>
      <c r="AE1138" s="118">
        <f t="shared" si="595"/>
        <v>4.1528004E-2</v>
      </c>
      <c r="AF1138" s="118">
        <f t="shared" si="596"/>
        <v>4.1528004E-2</v>
      </c>
      <c r="AG1138" s="118">
        <f t="shared" si="597"/>
        <v>8.4639708899999999E-2</v>
      </c>
      <c r="AI1138" s="69">
        <v>54.077086000000001</v>
      </c>
      <c r="AJ1138" s="69">
        <v>32.674838999999999</v>
      </c>
      <c r="AK1138" s="69">
        <v>10.299312</v>
      </c>
      <c r="AL1138" s="69">
        <v>0</v>
      </c>
      <c r="AM1138" s="69">
        <v>2.4828779000000001</v>
      </c>
      <c r="AN1138" s="69">
        <v>6.0512025999999999</v>
      </c>
      <c r="AO1138" s="69">
        <v>2.5688547000000002</v>
      </c>
      <c r="AQ1138" s="116">
        <v>5.8372531999999998E-2</v>
      </c>
      <c r="AR1138" s="116">
        <v>5.4856812999999997E-2</v>
      </c>
      <c r="AS1138" s="116">
        <v>2.4975500999999999E-3</v>
      </c>
      <c r="AT1138" s="116">
        <v>1.018169E-3</v>
      </c>
      <c r="AU1138" s="150">
        <f t="shared" si="598"/>
        <v>3.2887777716000001E-6</v>
      </c>
      <c r="AV1138" s="150">
        <f t="shared" si="599"/>
        <v>9.2365019085399999E-9</v>
      </c>
      <c r="AW1138" s="163">
        <f t="shared" si="600"/>
        <v>0.14260069587800001</v>
      </c>
      <c r="AX1138" s="196">
        <v>2.8236498000000002E-6</v>
      </c>
      <c r="AY1138" s="196">
        <v>8.519633E-9</v>
      </c>
      <c r="AZ1138" s="196">
        <v>2.3276854000000001E-13</v>
      </c>
      <c r="BA1138" s="108">
        <v>0</v>
      </c>
      <c r="BB1138" s="108">
        <v>0</v>
      </c>
      <c r="BC1138" s="196">
        <v>1.5212016E-9</v>
      </c>
      <c r="BD1138" s="196">
        <v>4.6360676999999999E-7</v>
      </c>
      <c r="BE1138" s="196">
        <v>2.1564285999999999E-10</v>
      </c>
      <c r="BF1138" s="196">
        <v>5.0099327999999997E-10</v>
      </c>
      <c r="BG1138" s="108">
        <v>0</v>
      </c>
      <c r="BH1138" s="108">
        <v>0</v>
      </c>
      <c r="BI1138" s="108">
        <v>0</v>
      </c>
      <c r="BJ1138" s="108">
        <v>0</v>
      </c>
      <c r="BK1138" s="108">
        <v>0</v>
      </c>
      <c r="BL1138" s="108">
        <v>0</v>
      </c>
      <c r="BM1138" s="108">
        <v>0</v>
      </c>
      <c r="BN1138" s="108">
        <v>0</v>
      </c>
      <c r="BO1138" s="196">
        <v>3.5175878000000003E-5</v>
      </c>
      <c r="BP1138" s="108">
        <v>0.14256552</v>
      </c>
      <c r="BQ1138" s="108">
        <v>0</v>
      </c>
      <c r="BR1138" s="108">
        <v>0</v>
      </c>
      <c r="BS1138" s="108">
        <v>0</v>
      </c>
      <c r="BU1138" s="69">
        <v>1.5028850999999999E-4</v>
      </c>
      <c r="BV1138" s="172">
        <v>3.9548202000000002E-6</v>
      </c>
      <c r="BW1138" s="172">
        <v>8.4839276999999996E-5</v>
      </c>
      <c r="BX1138" s="69">
        <v>0</v>
      </c>
      <c r="BY1138" s="172">
        <v>4.0827942000000002E-6</v>
      </c>
      <c r="BZ1138" s="172">
        <v>9.8479757999999999E-7</v>
      </c>
      <c r="CA1138" s="69">
        <v>0</v>
      </c>
      <c r="CB1138" s="172">
        <v>1.4947108000000001E-6</v>
      </c>
      <c r="CC1138" s="69">
        <v>0</v>
      </c>
      <c r="CD1138" s="69">
        <v>0</v>
      </c>
      <c r="CE1138" s="69">
        <v>0</v>
      </c>
      <c r="CF1138" s="69">
        <v>0</v>
      </c>
      <c r="CG1138" s="69">
        <v>0</v>
      </c>
      <c r="CH1138" s="172">
        <v>2.1227440999999999E-6</v>
      </c>
      <c r="CI1138" s="172">
        <v>5.1968824999999998E-5</v>
      </c>
      <c r="CJ1138" s="172">
        <v>8.4054588999999996E-7</v>
      </c>
      <c r="CK1138" s="69">
        <v>0</v>
      </c>
      <c r="CM1138" s="198">
        <v>0</v>
      </c>
      <c r="CN1138" s="198">
        <v>3.0427260999999999</v>
      </c>
      <c r="CO1138" s="198">
        <v>4.1440205000000001E-2</v>
      </c>
      <c r="CP1138" s="198">
        <v>2.9316946000000001E-3</v>
      </c>
      <c r="CQ1138" s="198">
        <v>0</v>
      </c>
      <c r="CR1138" s="198">
        <v>0</v>
      </c>
      <c r="CS1138" s="198">
        <v>1.6317E-4</v>
      </c>
      <c r="CT1138" s="198">
        <v>0</v>
      </c>
      <c r="CU1138" s="198">
        <v>0</v>
      </c>
      <c r="CV1138" s="198">
        <v>3.4632745E-4</v>
      </c>
      <c r="CX1138" s="166"/>
    </row>
    <row r="1139" spans="1:102" ht="14.4">
      <c r="A1139" t="s">
        <v>799</v>
      </c>
      <c r="B1139" s="85" t="s">
        <v>783</v>
      </c>
      <c r="C1139" s="113" t="str">
        <f t="shared" si="603"/>
        <v>A.140.03.112</v>
      </c>
      <c r="D1139" s="9" t="s">
        <v>1161</v>
      </c>
      <c r="E1139" s="112" t="s">
        <v>362</v>
      </c>
      <c r="F1139" s="115" t="str">
        <f t="shared" si="604"/>
        <v>spinning cotton 200 dtex</v>
      </c>
      <c r="G1139" s="143">
        <f t="shared" si="586"/>
        <v>2.2831748666666667</v>
      </c>
      <c r="I1139" s="118">
        <f t="shared" si="587"/>
        <v>0.44613288239999999</v>
      </c>
      <c r="K1139" s="161">
        <f t="shared" si="588"/>
        <v>8.9840004000000008E-3</v>
      </c>
      <c r="L1139" s="161">
        <f t="shared" si="589"/>
        <v>3.1161429000000001E-2</v>
      </c>
      <c r="M1139" s="162">
        <f t="shared" si="590"/>
        <v>6.3511223000000006E-2</v>
      </c>
      <c r="N1139" s="161">
        <v>0.34247622999999999</v>
      </c>
      <c r="O1139" s="132">
        <v>1.3246509E-2</v>
      </c>
      <c r="P1139" s="132">
        <v>1.7914920000000001E-2</v>
      </c>
      <c r="Q1139" s="132">
        <v>7.6766741000000001E-3</v>
      </c>
      <c r="R1139" s="132">
        <v>1.3073263E-3</v>
      </c>
      <c r="S1139" s="132">
        <v>0</v>
      </c>
      <c r="T1139" s="132">
        <v>0</v>
      </c>
      <c r="U1139" s="132">
        <v>0</v>
      </c>
      <c r="V1139" s="132">
        <v>1.307751E-3</v>
      </c>
      <c r="W1139" s="132">
        <v>0</v>
      </c>
      <c r="X1139" s="132">
        <v>6.2203472000000003E-2</v>
      </c>
      <c r="Y1139" s="132">
        <v>0</v>
      </c>
      <c r="Z1139" s="132">
        <v>0</v>
      </c>
      <c r="AA1139" s="132">
        <v>0</v>
      </c>
      <c r="AC1139" s="118">
        <f t="shared" si="593"/>
        <v>0.34247622999999999</v>
      </c>
      <c r="AD1139" s="118">
        <f t="shared" si="594"/>
        <v>4.0145429400000002E-2</v>
      </c>
      <c r="AE1139" s="118">
        <f t="shared" si="595"/>
        <v>3.1161429000000001E-2</v>
      </c>
      <c r="AF1139" s="118">
        <f t="shared" si="596"/>
        <v>3.1161429000000001E-2</v>
      </c>
      <c r="AG1139" s="118">
        <f t="shared" si="597"/>
        <v>6.3511223000000006E-2</v>
      </c>
      <c r="AI1139" s="69">
        <v>40.577902999999999</v>
      </c>
      <c r="AJ1139" s="69">
        <v>24.518267000000002</v>
      </c>
      <c r="AK1139" s="69">
        <v>7.7283102000000001</v>
      </c>
      <c r="AL1139" s="69">
        <v>0</v>
      </c>
      <c r="AM1139" s="69">
        <v>1.8630808000000001</v>
      </c>
      <c r="AN1139" s="69">
        <v>4.5406497999999997</v>
      </c>
      <c r="AO1139" s="69">
        <v>1.9275952999999999</v>
      </c>
      <c r="AQ1139" s="116">
        <v>4.3801082999999998E-2</v>
      </c>
      <c r="AR1139" s="116">
        <v>4.1162987999999998E-2</v>
      </c>
      <c r="AS1139" s="116">
        <v>1.8740904000000001E-3</v>
      </c>
      <c r="AT1139" s="116">
        <v>7.6400494000000002E-4</v>
      </c>
      <c r="AU1139" s="150">
        <f t="shared" si="598"/>
        <v>2.4678050563E-6</v>
      </c>
      <c r="AV1139" s="150">
        <f t="shared" si="599"/>
        <v>6.9308075828800001E-9</v>
      </c>
      <c r="AW1139" s="163">
        <f t="shared" si="600"/>
        <v>0.107003494975</v>
      </c>
      <c r="AX1139" s="196">
        <v>2.1187862999999998E-6</v>
      </c>
      <c r="AY1139" s="196">
        <v>6.3928896000000001E-9</v>
      </c>
      <c r="AZ1139" s="196">
        <v>1.7466288E-13</v>
      </c>
      <c r="BA1139" s="108">
        <v>0</v>
      </c>
      <c r="BB1139" s="108">
        <v>0</v>
      </c>
      <c r="BC1139" s="196">
        <v>1.1414663E-9</v>
      </c>
      <c r="BD1139" s="196">
        <v>3.4787728999999998E-7</v>
      </c>
      <c r="BE1139" s="196">
        <v>1.6181225E-10</v>
      </c>
      <c r="BF1139" s="196">
        <v>3.7593107000000002E-10</v>
      </c>
      <c r="BG1139" s="108">
        <v>0</v>
      </c>
      <c r="BH1139" s="108">
        <v>0</v>
      </c>
      <c r="BI1139" s="108">
        <v>0</v>
      </c>
      <c r="BJ1139" s="108">
        <v>0</v>
      </c>
      <c r="BK1139" s="108">
        <v>0</v>
      </c>
      <c r="BL1139" s="108">
        <v>0</v>
      </c>
      <c r="BM1139" s="108">
        <v>0</v>
      </c>
      <c r="BN1139" s="108">
        <v>0</v>
      </c>
      <c r="BO1139" s="196">
        <v>2.6394974999999999E-5</v>
      </c>
      <c r="BP1139" s="108">
        <v>0.10697710000000001</v>
      </c>
      <c r="BQ1139" s="108">
        <v>0</v>
      </c>
      <c r="BR1139" s="108">
        <v>0</v>
      </c>
      <c r="BS1139" s="108">
        <v>0</v>
      </c>
      <c r="BU1139" s="69">
        <v>1.1277221E-4</v>
      </c>
      <c r="BV1139" s="172">
        <v>2.9675843E-6</v>
      </c>
      <c r="BW1139" s="172">
        <v>6.3660972999999999E-5</v>
      </c>
      <c r="BX1139" s="69">
        <v>0</v>
      </c>
      <c r="BY1139" s="172">
        <v>3.0636122999999999E-6</v>
      </c>
      <c r="BZ1139" s="172">
        <v>7.3896401000000004E-7</v>
      </c>
      <c r="CA1139" s="69">
        <v>0</v>
      </c>
      <c r="CB1139" s="172">
        <v>1.1215882999999999E-6</v>
      </c>
      <c r="CC1139" s="69">
        <v>0</v>
      </c>
      <c r="CD1139" s="69">
        <v>0</v>
      </c>
      <c r="CE1139" s="69">
        <v>0</v>
      </c>
      <c r="CF1139" s="69">
        <v>0</v>
      </c>
      <c r="CG1139" s="69">
        <v>0</v>
      </c>
      <c r="CH1139" s="172">
        <v>1.5928466000000001E-6</v>
      </c>
      <c r="CI1139" s="172">
        <v>3.8995924000000003E-5</v>
      </c>
      <c r="CJ1139" s="172">
        <v>6.3072165000000003E-7</v>
      </c>
      <c r="CK1139" s="69">
        <v>0</v>
      </c>
      <c r="CM1139" s="198">
        <v>0</v>
      </c>
      <c r="CN1139" s="198">
        <v>2.2831747999999998</v>
      </c>
      <c r="CO1139" s="198">
        <v>3.1095548000000001E-2</v>
      </c>
      <c r="CP1139" s="198">
        <v>2.1998600000000001E-3</v>
      </c>
      <c r="CQ1139" s="198">
        <v>0</v>
      </c>
      <c r="CR1139" s="198">
        <v>0</v>
      </c>
      <c r="CS1139" s="198">
        <v>1.2243810999999999E-4</v>
      </c>
      <c r="CT1139" s="198">
        <v>0</v>
      </c>
      <c r="CU1139" s="198">
        <v>0</v>
      </c>
      <c r="CV1139" s="198">
        <v>2.5987424000000002E-4</v>
      </c>
      <c r="CX1139" s="166"/>
    </row>
    <row r="1140" spans="1:102" ht="14.4">
      <c r="A1140" t="s">
        <v>800</v>
      </c>
      <c r="B1140" s="85" t="s">
        <v>783</v>
      </c>
      <c r="C1140" s="113" t="str">
        <f t="shared" si="603"/>
        <v>A.140.03.113</v>
      </c>
      <c r="D1140" s="9" t="s">
        <v>1161</v>
      </c>
      <c r="E1140" s="112" t="s">
        <v>362</v>
      </c>
      <c r="F1140" s="115" t="str">
        <f t="shared" si="604"/>
        <v>spinning cotton 300 dtex</v>
      </c>
      <c r="G1140" s="143">
        <f t="shared" si="586"/>
        <v>1.5236236000000001</v>
      </c>
      <c r="I1140" s="118">
        <f t="shared" si="587"/>
        <v>0.29771639555999996</v>
      </c>
      <c r="K1140" s="161">
        <f t="shared" si="588"/>
        <v>5.9952637200000004E-3</v>
      </c>
      <c r="L1140" s="161">
        <f t="shared" si="589"/>
        <v>2.0794854600000003E-2</v>
      </c>
      <c r="M1140" s="162">
        <f t="shared" si="590"/>
        <v>4.2382737239999996E-2</v>
      </c>
      <c r="N1140" s="161">
        <v>0.22854353999999999</v>
      </c>
      <c r="O1140" s="132">
        <v>8.8397496000000002E-3</v>
      </c>
      <c r="P1140" s="132">
        <v>1.1955105000000001E-2</v>
      </c>
      <c r="Q1140" s="132">
        <v>5.1228499000000004E-3</v>
      </c>
      <c r="R1140" s="132">
        <v>8.7241382000000003E-4</v>
      </c>
      <c r="S1140" s="132">
        <v>0</v>
      </c>
      <c r="T1140" s="132">
        <v>0</v>
      </c>
      <c r="U1140" s="132">
        <v>0</v>
      </c>
      <c r="V1140" s="132">
        <v>8.7269723999999999E-4</v>
      </c>
      <c r="W1140" s="132">
        <v>0</v>
      </c>
      <c r="X1140" s="132">
        <v>4.1510039999999998E-2</v>
      </c>
      <c r="Y1140" s="132">
        <v>0</v>
      </c>
      <c r="Z1140" s="132">
        <v>0</v>
      </c>
      <c r="AA1140" s="132">
        <v>0</v>
      </c>
      <c r="AC1140" s="118">
        <f t="shared" si="593"/>
        <v>0.22854353999999999</v>
      </c>
      <c r="AD1140" s="118">
        <f t="shared" si="594"/>
        <v>2.6790118320000004E-2</v>
      </c>
      <c r="AE1140" s="118">
        <f t="shared" si="595"/>
        <v>2.0794854600000003E-2</v>
      </c>
      <c r="AF1140" s="118">
        <f t="shared" si="596"/>
        <v>2.0794854600000003E-2</v>
      </c>
      <c r="AG1140" s="118">
        <f t="shared" si="597"/>
        <v>4.2382737239999996E-2</v>
      </c>
      <c r="AI1140" s="69">
        <v>27.078719</v>
      </c>
      <c r="AJ1140" s="69">
        <v>16.361695000000001</v>
      </c>
      <c r="AK1140" s="69">
        <v>5.1573079999999996</v>
      </c>
      <c r="AL1140" s="69">
        <v>0</v>
      </c>
      <c r="AM1140" s="69">
        <v>1.2432836</v>
      </c>
      <c r="AN1140" s="69">
        <v>3.030097</v>
      </c>
      <c r="AO1140" s="69">
        <v>1.2863358</v>
      </c>
      <c r="AQ1140" s="116">
        <v>2.9229634000000001E-2</v>
      </c>
      <c r="AR1140" s="116">
        <v>2.7469161999999998E-2</v>
      </c>
      <c r="AS1140" s="116">
        <v>1.2506306E-3</v>
      </c>
      <c r="AT1140" s="116">
        <v>5.0984092000000002E-4</v>
      </c>
      <c r="AU1140" s="150">
        <f t="shared" si="598"/>
        <v>1.6468322509499999E-6</v>
      </c>
      <c r="AV1140" s="150">
        <f t="shared" si="599"/>
        <v>4.6251131472099998E-9</v>
      </c>
      <c r="AW1140" s="163">
        <f t="shared" si="600"/>
        <v>7.1406292072999991E-2</v>
      </c>
      <c r="AX1140" s="196">
        <v>1.4139227000000001E-6</v>
      </c>
      <c r="AY1140" s="196">
        <v>4.2661461000000002E-9</v>
      </c>
      <c r="AZ1140" s="196">
        <v>1.1655721E-13</v>
      </c>
      <c r="BA1140" s="108">
        <v>0</v>
      </c>
      <c r="BB1140" s="108">
        <v>0</v>
      </c>
      <c r="BC1140" s="196">
        <v>7.6173095000000001E-10</v>
      </c>
      <c r="BD1140" s="196">
        <v>2.3214782E-7</v>
      </c>
      <c r="BE1140" s="196">
        <v>1.0798164E-10</v>
      </c>
      <c r="BF1140" s="196">
        <v>2.5086884999999998E-10</v>
      </c>
      <c r="BG1140" s="108">
        <v>0</v>
      </c>
      <c r="BH1140" s="108">
        <v>0</v>
      </c>
      <c r="BI1140" s="108">
        <v>0</v>
      </c>
      <c r="BJ1140" s="108">
        <v>0</v>
      </c>
      <c r="BK1140" s="108">
        <v>0</v>
      </c>
      <c r="BL1140" s="108">
        <v>0</v>
      </c>
      <c r="BM1140" s="108">
        <v>0</v>
      </c>
      <c r="BN1140" s="108">
        <v>0</v>
      </c>
      <c r="BO1140" s="196">
        <v>1.7614073000000001E-5</v>
      </c>
      <c r="BP1140" s="108">
        <v>7.1388677999999997E-2</v>
      </c>
      <c r="BQ1140" s="108">
        <v>0</v>
      </c>
      <c r="BR1140" s="108">
        <v>0</v>
      </c>
      <c r="BS1140" s="108">
        <v>0</v>
      </c>
      <c r="BU1140" s="172">
        <v>7.5255912999999994E-5</v>
      </c>
      <c r="BV1140" s="172">
        <v>1.9803483000000002E-6</v>
      </c>
      <c r="BW1140" s="172">
        <v>4.2482669000000001E-5</v>
      </c>
      <c r="BX1140" s="69">
        <v>0</v>
      </c>
      <c r="BY1140" s="172">
        <v>2.0444304E-6</v>
      </c>
      <c r="BZ1140" s="172">
        <v>4.9313043999999998E-7</v>
      </c>
      <c r="CA1140" s="69">
        <v>0</v>
      </c>
      <c r="CB1140" s="172">
        <v>7.4846588000000001E-7</v>
      </c>
      <c r="CC1140" s="69">
        <v>0</v>
      </c>
      <c r="CD1140" s="69">
        <v>0</v>
      </c>
      <c r="CE1140" s="69">
        <v>0</v>
      </c>
      <c r="CF1140" s="69">
        <v>0</v>
      </c>
      <c r="CG1140" s="69">
        <v>0</v>
      </c>
      <c r="CH1140" s="172">
        <v>1.0629491E-6</v>
      </c>
      <c r="CI1140" s="172">
        <v>2.6023022000000002E-5</v>
      </c>
      <c r="CJ1140" s="172">
        <v>4.2089741999999998E-7</v>
      </c>
      <c r="CK1140" s="69">
        <v>0</v>
      </c>
      <c r="CM1140" s="198">
        <v>0</v>
      </c>
      <c r="CN1140" s="198">
        <v>1.5236236000000001</v>
      </c>
      <c r="CO1140" s="198">
        <v>2.0750890000000001E-2</v>
      </c>
      <c r="CP1140" s="198">
        <v>1.4680253999999999E-3</v>
      </c>
      <c r="CQ1140" s="198">
        <v>0</v>
      </c>
      <c r="CR1140" s="198">
        <v>0</v>
      </c>
      <c r="CS1140" s="197">
        <v>8.1706224000000006E-5</v>
      </c>
      <c r="CT1140" s="198">
        <v>0</v>
      </c>
      <c r="CU1140" s="198">
        <v>0</v>
      </c>
      <c r="CV1140" s="198">
        <v>1.7342101999999999E-4</v>
      </c>
      <c r="CX1140" s="166"/>
    </row>
    <row r="1141" spans="1:102" ht="14.4">
      <c r="A1141" t="s">
        <v>801</v>
      </c>
      <c r="B1141" s="85" t="s">
        <v>783</v>
      </c>
      <c r="C1141" s="113" t="str">
        <f t="shared" si="603"/>
        <v>A.140.03.114</v>
      </c>
      <c r="D1141" s="9" t="s">
        <v>1161</v>
      </c>
      <c r="E1141" s="112" t="s">
        <v>362</v>
      </c>
      <c r="F1141" s="115" t="str">
        <f t="shared" si="604"/>
        <v>spinning cotton 400 dtex</v>
      </c>
      <c r="G1141" s="143">
        <f t="shared" si="586"/>
        <v>1.1438480000000002</v>
      </c>
      <c r="I1141" s="118">
        <f t="shared" si="587"/>
        <v>0.22350815719</v>
      </c>
      <c r="K1141" s="161">
        <f t="shared" si="588"/>
        <v>4.5008952600000002E-3</v>
      </c>
      <c r="L1141" s="161">
        <f t="shared" si="589"/>
        <v>1.5611567600000001E-2</v>
      </c>
      <c r="M1141" s="162">
        <f t="shared" si="590"/>
        <v>3.1818494330000002E-2</v>
      </c>
      <c r="N1141" s="161">
        <v>0.17157720000000001</v>
      </c>
      <c r="O1141" s="132">
        <v>6.6363699000000003E-3</v>
      </c>
      <c r="P1141" s="132">
        <v>8.9751976999999997E-3</v>
      </c>
      <c r="Q1141" s="132">
        <v>3.8459377E-3</v>
      </c>
      <c r="R1141" s="132">
        <v>6.5495756E-4</v>
      </c>
      <c r="S1141" s="132">
        <v>0</v>
      </c>
      <c r="T1141" s="132">
        <v>0</v>
      </c>
      <c r="U1141" s="132">
        <v>0</v>
      </c>
      <c r="V1141" s="132">
        <v>6.5517033000000004E-4</v>
      </c>
      <c r="W1141" s="132">
        <v>0</v>
      </c>
      <c r="X1141" s="132">
        <v>3.1163323999999999E-2</v>
      </c>
      <c r="Y1141" s="132">
        <v>0</v>
      </c>
      <c r="Z1141" s="132">
        <v>0</v>
      </c>
      <c r="AA1141" s="132">
        <v>0</v>
      </c>
      <c r="AC1141" s="118">
        <f t="shared" si="593"/>
        <v>0.17157720000000001</v>
      </c>
      <c r="AD1141" s="118">
        <f t="shared" si="594"/>
        <v>2.0112462859999999E-2</v>
      </c>
      <c r="AE1141" s="118">
        <f t="shared" si="595"/>
        <v>1.5611567600000001E-2</v>
      </c>
      <c r="AF1141" s="118">
        <f t="shared" si="596"/>
        <v>1.5611567600000001E-2</v>
      </c>
      <c r="AG1141" s="118">
        <f t="shared" si="597"/>
        <v>3.1818494330000002E-2</v>
      </c>
      <c r="AI1141" s="69">
        <v>20.329128000000001</v>
      </c>
      <c r="AJ1141" s="69">
        <v>12.283409000000001</v>
      </c>
      <c r="AK1141" s="69">
        <v>3.8718069000000002</v>
      </c>
      <c r="AL1141" s="69">
        <v>0</v>
      </c>
      <c r="AM1141" s="69">
        <v>0.93338502000000001</v>
      </c>
      <c r="AN1141" s="69">
        <v>2.2748206</v>
      </c>
      <c r="AO1141" s="69">
        <v>0.96570613999999999</v>
      </c>
      <c r="AQ1141" s="116">
        <v>2.1943909000000001E-2</v>
      </c>
      <c r="AR1141" s="116">
        <v>2.0622248999999999E-2</v>
      </c>
      <c r="AS1141" s="116">
        <v>9.3890070999999998E-4</v>
      </c>
      <c r="AT1141" s="116">
        <v>3.8275891000000002E-4</v>
      </c>
      <c r="AU1141" s="150">
        <f t="shared" si="598"/>
        <v>1.23634584329E-6</v>
      </c>
      <c r="AV1141" s="150">
        <f t="shared" si="599"/>
        <v>3.4722659793709998E-9</v>
      </c>
      <c r="AW1141" s="163">
        <f t="shared" si="600"/>
        <v>5.3607690621000001E-2</v>
      </c>
      <c r="AX1141" s="196">
        <v>1.0614908999999999E-6</v>
      </c>
      <c r="AY1141" s="196">
        <v>3.2027743999999998E-9</v>
      </c>
      <c r="AZ1141" s="196">
        <v>8.7504370999999995E-14</v>
      </c>
      <c r="BA1141" s="108">
        <v>0</v>
      </c>
      <c r="BB1141" s="108">
        <v>0</v>
      </c>
      <c r="BC1141" s="196">
        <v>5.7186329E-10</v>
      </c>
      <c r="BD1141" s="196">
        <v>1.7428308E-7</v>
      </c>
      <c r="BE1141" s="196">
        <v>8.1066334999999995E-11</v>
      </c>
      <c r="BF1141" s="196">
        <v>1.8833774000000001E-10</v>
      </c>
      <c r="BG1141" s="108">
        <v>0</v>
      </c>
      <c r="BH1141" s="108">
        <v>0</v>
      </c>
      <c r="BI1141" s="108">
        <v>0</v>
      </c>
      <c r="BJ1141" s="108">
        <v>0</v>
      </c>
      <c r="BK1141" s="108">
        <v>0</v>
      </c>
      <c r="BL1141" s="108">
        <v>0</v>
      </c>
      <c r="BM1141" s="108">
        <v>0</v>
      </c>
      <c r="BN1141" s="108">
        <v>0</v>
      </c>
      <c r="BO1141" s="196">
        <v>1.3223621000000001E-5</v>
      </c>
      <c r="BP1141" s="108">
        <v>5.3594467E-2</v>
      </c>
      <c r="BQ1141" s="108">
        <v>0</v>
      </c>
      <c r="BR1141" s="108">
        <v>0</v>
      </c>
      <c r="BS1141" s="108">
        <v>0</v>
      </c>
      <c r="BU1141" s="172">
        <v>5.6497762000000002E-5</v>
      </c>
      <c r="BV1141" s="172">
        <v>1.4867302999999999E-6</v>
      </c>
      <c r="BW1141" s="172">
        <v>3.1893517000000002E-5</v>
      </c>
      <c r="BX1141" s="69">
        <v>0</v>
      </c>
      <c r="BY1141" s="172">
        <v>1.5348394000000001E-6</v>
      </c>
      <c r="BZ1141" s="172">
        <v>3.7021364999999998E-7</v>
      </c>
      <c r="CA1141" s="69">
        <v>0</v>
      </c>
      <c r="CB1141" s="172">
        <v>5.6190465E-7</v>
      </c>
      <c r="CC1141" s="69">
        <v>0</v>
      </c>
      <c r="CD1141" s="69">
        <v>0</v>
      </c>
      <c r="CE1141" s="69">
        <v>0</v>
      </c>
      <c r="CF1141" s="69">
        <v>0</v>
      </c>
      <c r="CG1141" s="69">
        <v>0</v>
      </c>
      <c r="CH1141" s="172">
        <v>7.9800038999999996E-7</v>
      </c>
      <c r="CI1141" s="172">
        <v>1.9536571999999999E-5</v>
      </c>
      <c r="CJ1141" s="172">
        <v>3.1598530000000001E-7</v>
      </c>
      <c r="CK1141" s="69">
        <v>0</v>
      </c>
      <c r="CM1141" s="198">
        <v>0</v>
      </c>
      <c r="CN1141" s="198">
        <v>1.143848</v>
      </c>
      <c r="CO1141" s="198">
        <v>1.5578562000000001E-2</v>
      </c>
      <c r="CP1141" s="198">
        <v>1.1021080999999999E-3</v>
      </c>
      <c r="CQ1141" s="198">
        <v>0</v>
      </c>
      <c r="CR1141" s="198">
        <v>0</v>
      </c>
      <c r="CS1141" s="197">
        <v>6.1340280999999994E-5</v>
      </c>
      <c r="CT1141" s="198">
        <v>0</v>
      </c>
      <c r="CU1141" s="198">
        <v>0</v>
      </c>
      <c r="CV1141" s="198">
        <v>1.3019442000000001E-4</v>
      </c>
      <c r="CX1141" s="166"/>
    </row>
    <row r="1142" spans="1:102" ht="14.4">
      <c r="A1142" t="s">
        <v>802</v>
      </c>
      <c r="B1142" s="85" t="s">
        <v>783</v>
      </c>
      <c r="C1142" s="113" t="str">
        <f t="shared" si="603"/>
        <v>A.140.03.115</v>
      </c>
      <c r="D1142" s="9" t="s">
        <v>1161</v>
      </c>
      <c r="E1142" s="112" t="s">
        <v>362</v>
      </c>
      <c r="F1142" s="115" t="str">
        <f t="shared" si="604"/>
        <v>spinning cotton 500 dtex</v>
      </c>
      <c r="G1142" s="143">
        <f t="shared" si="586"/>
        <v>0.91326993333333328</v>
      </c>
      <c r="I1142" s="118">
        <f t="shared" si="587"/>
        <v>0.17845315136000001</v>
      </c>
      <c r="K1142" s="161">
        <f t="shared" si="588"/>
        <v>3.5936002400000001E-3</v>
      </c>
      <c r="L1142" s="161">
        <f t="shared" si="589"/>
        <v>1.24645717E-2</v>
      </c>
      <c r="M1142" s="162">
        <f t="shared" si="590"/>
        <v>2.5404489419999999E-2</v>
      </c>
      <c r="N1142" s="161">
        <v>0.13699048999999999</v>
      </c>
      <c r="O1142" s="132">
        <v>5.2986036E-3</v>
      </c>
      <c r="P1142" s="132">
        <v>7.1659680999999996E-3</v>
      </c>
      <c r="Q1142" s="132">
        <v>3.0706697000000001E-3</v>
      </c>
      <c r="R1142" s="132">
        <v>5.2293054000000002E-4</v>
      </c>
      <c r="S1142" s="132">
        <v>0</v>
      </c>
      <c r="T1142" s="132">
        <v>0</v>
      </c>
      <c r="U1142" s="132">
        <v>0</v>
      </c>
      <c r="V1142" s="132">
        <v>5.2310042000000003E-4</v>
      </c>
      <c r="W1142" s="132">
        <v>0</v>
      </c>
      <c r="X1142" s="132">
        <v>2.4881389E-2</v>
      </c>
      <c r="Y1142" s="132">
        <v>0</v>
      </c>
      <c r="Z1142" s="132">
        <v>0</v>
      </c>
      <c r="AA1142" s="132">
        <v>0</v>
      </c>
      <c r="AC1142" s="118">
        <f t="shared" si="593"/>
        <v>0.13699048999999999</v>
      </c>
      <c r="AD1142" s="118">
        <f t="shared" si="594"/>
        <v>1.6058171940000001E-2</v>
      </c>
      <c r="AE1142" s="118">
        <f t="shared" si="595"/>
        <v>1.24645717E-2</v>
      </c>
      <c r="AF1142" s="118">
        <f t="shared" si="596"/>
        <v>1.24645717E-2</v>
      </c>
      <c r="AG1142" s="118">
        <f t="shared" si="597"/>
        <v>2.5404489419999999E-2</v>
      </c>
      <c r="AI1142" s="69">
        <v>16.231161</v>
      </c>
      <c r="AJ1142" s="69">
        <v>9.8073066999999998</v>
      </c>
      <c r="AK1142" s="69">
        <v>3.0913241</v>
      </c>
      <c r="AL1142" s="69">
        <v>0</v>
      </c>
      <c r="AM1142" s="69">
        <v>0.74523231000000001</v>
      </c>
      <c r="AN1142" s="69">
        <v>1.8162598999999999</v>
      </c>
      <c r="AO1142" s="69">
        <v>0.77103809999999995</v>
      </c>
      <c r="AQ1142" s="116">
        <v>1.7520432999999998E-2</v>
      </c>
      <c r="AR1142" s="116">
        <v>1.6465194999999998E-2</v>
      </c>
      <c r="AS1142" s="116">
        <v>7.4963614000000001E-4</v>
      </c>
      <c r="AT1142" s="116">
        <v>3.0560198E-4</v>
      </c>
      <c r="AU1142" s="150">
        <f t="shared" si="598"/>
        <v>9.8712200649999999E-7</v>
      </c>
      <c r="AV1142" s="150">
        <f t="shared" si="599"/>
        <v>2.7723229951500001E-9</v>
      </c>
      <c r="AW1142" s="163">
        <f t="shared" si="600"/>
        <v>4.2801396989999997E-2</v>
      </c>
      <c r="AX1142" s="196">
        <v>8.4751450000000002E-7</v>
      </c>
      <c r="AY1142" s="196">
        <v>2.5571558000000002E-9</v>
      </c>
      <c r="AZ1142" s="196">
        <v>6.9865149999999999E-14</v>
      </c>
      <c r="BA1142" s="108">
        <v>0</v>
      </c>
      <c r="BB1142" s="108">
        <v>0</v>
      </c>
      <c r="BC1142" s="196">
        <v>4.5658649999999999E-10</v>
      </c>
      <c r="BD1142" s="196">
        <v>1.3915092E-7</v>
      </c>
      <c r="BE1142" s="196">
        <v>6.4724899999999995E-11</v>
      </c>
      <c r="BF1142" s="196">
        <v>1.5037242999999999E-10</v>
      </c>
      <c r="BG1142" s="108">
        <v>0</v>
      </c>
      <c r="BH1142" s="108">
        <v>0</v>
      </c>
      <c r="BI1142" s="108">
        <v>0</v>
      </c>
      <c r="BJ1142" s="108">
        <v>0</v>
      </c>
      <c r="BK1142" s="108">
        <v>0</v>
      </c>
      <c r="BL1142" s="108">
        <v>0</v>
      </c>
      <c r="BM1142" s="108">
        <v>0</v>
      </c>
      <c r="BN1142" s="108">
        <v>0</v>
      </c>
      <c r="BO1142" s="196">
        <v>1.0557990000000001E-5</v>
      </c>
      <c r="BP1142" s="108">
        <v>4.2790838999999997E-2</v>
      </c>
      <c r="BQ1142" s="108">
        <v>0</v>
      </c>
      <c r="BR1142" s="108">
        <v>0</v>
      </c>
      <c r="BS1142" s="108">
        <v>0</v>
      </c>
      <c r="BU1142" s="172">
        <v>4.5108884999999997E-5</v>
      </c>
      <c r="BV1142" s="172">
        <v>1.1870337000000001E-6</v>
      </c>
      <c r="BW1142" s="172">
        <v>2.5464389E-5</v>
      </c>
      <c r="BX1142" s="69">
        <v>0</v>
      </c>
      <c r="BY1142" s="172">
        <v>1.2254449E-6</v>
      </c>
      <c r="BZ1142" s="172">
        <v>2.9558559999999999E-7</v>
      </c>
      <c r="CA1142" s="69">
        <v>0</v>
      </c>
      <c r="CB1142" s="172">
        <v>4.4863534000000001E-7</v>
      </c>
      <c r="CC1142" s="69">
        <v>0</v>
      </c>
      <c r="CD1142" s="69">
        <v>0</v>
      </c>
      <c r="CE1142" s="69">
        <v>0</v>
      </c>
      <c r="CF1142" s="69">
        <v>0</v>
      </c>
      <c r="CG1142" s="69">
        <v>0</v>
      </c>
      <c r="CH1142" s="172">
        <v>6.3713865000000003E-7</v>
      </c>
      <c r="CI1142" s="172">
        <v>1.5598369000000001E-5</v>
      </c>
      <c r="CJ1142" s="172">
        <v>2.5228866E-7</v>
      </c>
      <c r="CK1142" s="69">
        <v>0</v>
      </c>
      <c r="CM1142" s="198">
        <v>0</v>
      </c>
      <c r="CN1142" s="198">
        <v>0.91326993999999995</v>
      </c>
      <c r="CO1142" s="198">
        <v>1.2438219E-2</v>
      </c>
      <c r="CP1142" s="198">
        <v>8.7994398999999995E-4</v>
      </c>
      <c r="CQ1142" s="198">
        <v>0</v>
      </c>
      <c r="CR1142" s="198">
        <v>0</v>
      </c>
      <c r="CS1142" s="197">
        <v>4.8975243999999999E-5</v>
      </c>
      <c r="CT1142" s="198">
        <v>0</v>
      </c>
      <c r="CU1142" s="198">
        <v>0</v>
      </c>
      <c r="CV1142" s="198">
        <v>1.0394969E-4</v>
      </c>
      <c r="CX1142" s="166"/>
    </row>
    <row r="1143" spans="1:102" ht="14.4">
      <c r="A1143" t="s">
        <v>803</v>
      </c>
      <c r="B1143" s="85" t="s">
        <v>783</v>
      </c>
      <c r="C1143" s="113" t="str">
        <f t="shared" si="603"/>
        <v>A.140.03.116</v>
      </c>
      <c r="D1143" s="9" t="s">
        <v>1161</v>
      </c>
      <c r="E1143" s="112" t="s">
        <v>362</v>
      </c>
      <c r="F1143" s="115" t="str">
        <f t="shared" si="604"/>
        <v>spinning extruder polymer filaments  (80 - 500 dtex)</v>
      </c>
      <c r="G1143" s="143">
        <f t="shared" si="586"/>
        <v>0.79413800000000001</v>
      </c>
      <c r="I1143" s="118">
        <f t="shared" si="587"/>
        <v>0.15694553347974</v>
      </c>
      <c r="K1143" s="161">
        <f t="shared" si="588"/>
        <v>5.9750976909999998E-3</v>
      </c>
      <c r="L1143" s="161">
        <f t="shared" si="589"/>
        <v>2.3070982538740001E-2</v>
      </c>
      <c r="M1143" s="162">
        <f t="shared" si="590"/>
        <v>8.7787532500000001E-3</v>
      </c>
      <c r="N1143" s="161">
        <v>0.1191207</v>
      </c>
      <c r="O1143" s="132">
        <v>1.6024119E-2</v>
      </c>
      <c r="P1143" s="132">
        <v>6.4373177000000004E-3</v>
      </c>
      <c r="Q1143" s="132">
        <v>4.6629035999999997E-3</v>
      </c>
      <c r="R1143" s="132">
        <v>1.2191653E-3</v>
      </c>
      <c r="S1143" s="164">
        <v>2.0078092000000002E-5</v>
      </c>
      <c r="T1143" s="164">
        <v>7.2950698999999997E-5</v>
      </c>
      <c r="U1143" s="132">
        <v>6.0907756999999997E-4</v>
      </c>
      <c r="V1143" s="132">
        <v>1.9531055E-4</v>
      </c>
      <c r="W1143" s="132">
        <v>0</v>
      </c>
      <c r="X1143" s="132">
        <v>8.5834427000000008E-3</v>
      </c>
      <c r="Y1143" s="164">
        <v>4.6826873999999998E-7</v>
      </c>
      <c r="Z1143" s="132">
        <v>0</v>
      </c>
      <c r="AA1143" s="132">
        <v>0</v>
      </c>
      <c r="AC1143" s="118">
        <f t="shared" si="593"/>
        <v>0.1191207</v>
      </c>
      <c r="AD1143" s="118">
        <f t="shared" si="594"/>
        <v>2.9045611961000001E-2</v>
      </c>
      <c r="AE1143" s="118">
        <f t="shared" si="595"/>
        <v>2.3070514270000002E-2</v>
      </c>
      <c r="AF1143" s="118">
        <f t="shared" si="596"/>
        <v>2.3070982538740001E-2</v>
      </c>
      <c r="AG1143" s="118">
        <f t="shared" si="597"/>
        <v>8.7787532500000001E-3</v>
      </c>
      <c r="AI1143" s="69">
        <v>11.472632000000001</v>
      </c>
      <c r="AJ1143" s="69">
        <v>9.2624907000000007</v>
      </c>
      <c r="AK1143" s="69">
        <v>1.0664260999999999</v>
      </c>
      <c r="AL1143" s="69">
        <v>0</v>
      </c>
      <c r="AM1143" s="69">
        <v>0.25455955000000002</v>
      </c>
      <c r="AN1143" s="69">
        <v>0.62292230000000004</v>
      </c>
      <c r="AO1143" s="69">
        <v>0.26623376999999998</v>
      </c>
      <c r="AQ1143" s="116">
        <v>1.8990661999999998E-2</v>
      </c>
      <c r="AR1143" s="116">
        <v>1.7794540000000001E-2</v>
      </c>
      <c r="AS1143" s="116">
        <v>7.1359454999999998E-4</v>
      </c>
      <c r="AT1143" s="116">
        <v>4.8252745E-4</v>
      </c>
      <c r="AU1143" s="150">
        <f t="shared" si="598"/>
        <v>1.0668189551124001E-6</v>
      </c>
      <c r="AV1143" s="150">
        <f t="shared" si="599"/>
        <v>2.6390330426479793E-9</v>
      </c>
      <c r="AW1143" s="163">
        <f t="shared" si="600"/>
        <v>6.7580875480799996E-2</v>
      </c>
      <c r="AX1143" s="196">
        <v>7.3879585000000001E-7</v>
      </c>
      <c r="AY1143" s="196">
        <v>2.229197E-9</v>
      </c>
      <c r="AZ1143" s="196">
        <v>6.0901823999999998E-14</v>
      </c>
      <c r="BA1143" s="108">
        <v>0</v>
      </c>
      <c r="BB1143" s="108">
        <v>0</v>
      </c>
      <c r="BC1143" s="196">
        <v>3.1269620999999999E-10</v>
      </c>
      <c r="BD1143" s="196">
        <v>3.2760120000000001E-7</v>
      </c>
      <c r="BE1143" s="196">
        <v>5.1492387000000003E-11</v>
      </c>
      <c r="BF1143" s="196">
        <v>3.5823871999999998E-10</v>
      </c>
      <c r="BG1143" s="108">
        <v>0</v>
      </c>
      <c r="BH1143" s="108">
        <v>0</v>
      </c>
      <c r="BI1143" s="196">
        <v>3.965435E-14</v>
      </c>
      <c r="BJ1143" s="196">
        <v>3.6573236000000002E-15</v>
      </c>
      <c r="BK1143" s="196">
        <v>7.2215038000000004E-16</v>
      </c>
      <c r="BL1143" s="196">
        <v>4.3702424000000003E-12</v>
      </c>
      <c r="BM1143" s="196">
        <v>1.0483866E-10</v>
      </c>
      <c r="BN1143" s="108">
        <v>0</v>
      </c>
      <c r="BO1143" s="196">
        <v>5.0014808000000001E-6</v>
      </c>
      <c r="BP1143" s="108">
        <v>6.7575873999999994E-2</v>
      </c>
      <c r="BQ1143" s="108">
        <v>0</v>
      </c>
      <c r="BR1143" s="108">
        <v>0</v>
      </c>
      <c r="BS1143" s="108">
        <v>0</v>
      </c>
      <c r="BU1143" s="172">
        <v>4.1803888000000002E-5</v>
      </c>
      <c r="BV1143" s="172">
        <v>2.5454168000000002E-6</v>
      </c>
      <c r="BW1143" s="172">
        <v>2.2142673999999999E-5</v>
      </c>
      <c r="BX1143" s="172">
        <v>7.2835056999999998E-8</v>
      </c>
      <c r="BY1143" s="172">
        <v>3.0771274E-6</v>
      </c>
      <c r="BZ1143" s="172">
        <v>1.4867848E-7</v>
      </c>
      <c r="CA1143" s="69">
        <v>0</v>
      </c>
      <c r="CB1143" s="172">
        <v>2.2566193000000001E-7</v>
      </c>
      <c r="CC1143" s="172">
        <v>3.0978192000000003E-8</v>
      </c>
      <c r="CD1143" s="172">
        <v>7.3688962E-8</v>
      </c>
      <c r="CE1143" s="69">
        <v>0</v>
      </c>
      <c r="CF1143" s="69">
        <v>0</v>
      </c>
      <c r="CG1143" s="69">
        <v>0</v>
      </c>
      <c r="CH1143" s="172">
        <v>1.0430445000000001E-6</v>
      </c>
      <c r="CI1143" s="172">
        <v>1.2357605E-5</v>
      </c>
      <c r="CJ1143" s="172">
        <v>8.6177810000000005E-8</v>
      </c>
      <c r="CK1143" s="69">
        <v>0</v>
      </c>
      <c r="CM1143" s="198">
        <v>0</v>
      </c>
      <c r="CN1143" s="198">
        <v>0.79260430000000004</v>
      </c>
      <c r="CO1143" s="198">
        <v>5.6175518000000004E-3</v>
      </c>
      <c r="CP1143" s="198">
        <v>1.7756365999999999E-3</v>
      </c>
      <c r="CQ1143" s="197">
        <v>1.8513128999999999E-11</v>
      </c>
      <c r="CR1143" s="197">
        <v>2.2421114999999999E-9</v>
      </c>
      <c r="CS1143" s="198">
        <v>1.299409E-4</v>
      </c>
      <c r="CT1143" s="198">
        <v>3.0639115000000001E-3</v>
      </c>
      <c r="CU1143" s="198">
        <v>0</v>
      </c>
      <c r="CV1143" s="197">
        <v>5.2286315999999998E-5</v>
      </c>
      <c r="CX1143" s="166"/>
    </row>
    <row r="1144" spans="1:102" ht="14.4">
      <c r="A1144" t="s">
        <v>804</v>
      </c>
      <c r="B1144" s="85" t="s">
        <v>783</v>
      </c>
      <c r="C1144" s="113" t="str">
        <f t="shared" si="603"/>
        <v>A.140.03.117</v>
      </c>
      <c r="D1144" s="9" t="s">
        <v>1161</v>
      </c>
      <c r="E1144" s="112" t="s">
        <v>362</v>
      </c>
      <c r="F1144" s="115" t="str">
        <f t="shared" si="604"/>
        <v>spinning viscose fibres (80-500 dtex)</v>
      </c>
      <c r="G1144" s="143">
        <f t="shared" si="586"/>
        <v>0.21434431333333334</v>
      </c>
      <c r="I1144" s="118">
        <f t="shared" si="587"/>
        <v>4.2005950547155002E-2</v>
      </c>
      <c r="K1144" s="161">
        <f t="shared" si="588"/>
        <v>1.0414359228000001E-3</v>
      </c>
      <c r="L1144" s="161">
        <f t="shared" si="589"/>
        <v>3.7752600943549998E-3</v>
      </c>
      <c r="M1144" s="162">
        <f t="shared" si="590"/>
        <v>5.03760753E-3</v>
      </c>
      <c r="N1144" s="161">
        <v>3.2151646999999998E-2</v>
      </c>
      <c r="O1144" s="132">
        <v>2.0367413E-3</v>
      </c>
      <c r="P1144" s="132">
        <v>1.6961713999999999E-3</v>
      </c>
      <c r="Q1144" s="132">
        <v>8.5913209000000005E-4</v>
      </c>
      <c r="R1144" s="132">
        <v>1.7584078E-4</v>
      </c>
      <c r="S1144" s="164">
        <v>1.3948989999999999E-6</v>
      </c>
      <c r="T1144" s="164">
        <v>5.0681538000000001E-6</v>
      </c>
      <c r="U1144" s="164">
        <v>4.2314862E-5</v>
      </c>
      <c r="V1144" s="132">
        <v>1.0473943E-4</v>
      </c>
      <c r="W1144" s="132">
        <v>0</v>
      </c>
      <c r="X1144" s="132">
        <v>4.9328680999999996E-3</v>
      </c>
      <c r="Y1144" s="164">
        <v>3.2532355E-8</v>
      </c>
      <c r="Z1144" s="132">
        <v>0</v>
      </c>
      <c r="AA1144" s="132">
        <v>0</v>
      </c>
      <c r="AC1144" s="118">
        <f t="shared" si="593"/>
        <v>3.2151646999999998E-2</v>
      </c>
      <c r="AD1144" s="118">
        <f t="shared" si="594"/>
        <v>4.816663484800001E-3</v>
      </c>
      <c r="AE1144" s="118">
        <f t="shared" si="595"/>
        <v>3.7752275619999998E-3</v>
      </c>
      <c r="AF1144" s="118">
        <f t="shared" si="596"/>
        <v>3.7752600943549998E-3</v>
      </c>
      <c r="AG1144" s="118">
        <f t="shared" si="597"/>
        <v>5.03760753E-3</v>
      </c>
      <c r="AI1144" s="69">
        <v>3.6259538999999998</v>
      </c>
      <c r="AJ1144" s="69">
        <v>2.3528020000000001</v>
      </c>
      <c r="AK1144" s="69">
        <v>0.61287137999999997</v>
      </c>
      <c r="AL1144" s="69">
        <v>0</v>
      </c>
      <c r="AM1144" s="69">
        <v>0.14757075</v>
      </c>
      <c r="AN1144" s="69">
        <v>0.35983027000000001</v>
      </c>
      <c r="AO1144" s="69">
        <v>0.15287945999999999</v>
      </c>
      <c r="AQ1144" s="116">
        <v>4.3729646999999998E-3</v>
      </c>
      <c r="AR1144" s="116">
        <v>4.1059495999999996E-3</v>
      </c>
      <c r="AS1144" s="116">
        <v>1.8022913999999999E-4</v>
      </c>
      <c r="AT1144" s="199">
        <v>8.6785929000000005E-5</v>
      </c>
      <c r="AU1144" s="150">
        <f t="shared" si="598"/>
        <v>2.4616004316504E-7</v>
      </c>
      <c r="AV1144" s="150">
        <f t="shared" si="599"/>
        <v>6.6652789897198803E-10</v>
      </c>
      <c r="AW1144" s="163">
        <f t="shared" si="600"/>
        <v>1.21548916096E-2</v>
      </c>
      <c r="AX1144" s="196">
        <v>1.9903905999999999E-7</v>
      </c>
      <c r="AY1144" s="196">
        <v>6.0055387000000003E-10</v>
      </c>
      <c r="AZ1144" s="196">
        <v>1.6407779999999999E-14</v>
      </c>
      <c r="BA1144" s="108">
        <v>0</v>
      </c>
      <c r="BB1144" s="108">
        <v>0</v>
      </c>
      <c r="BC1144" s="196">
        <v>1.0130202E-10</v>
      </c>
      <c r="BD1144" s="196">
        <v>4.7012094000000001E-8</v>
      </c>
      <c r="BE1144" s="196">
        <v>1.4858183999999999E-11</v>
      </c>
      <c r="BF1144" s="196">
        <v>5.1096378E-11</v>
      </c>
      <c r="BG1144" s="108">
        <v>0</v>
      </c>
      <c r="BH1144" s="108">
        <v>0</v>
      </c>
      <c r="BI1144" s="196">
        <v>2.7549338000000001E-15</v>
      </c>
      <c r="BJ1144" s="196">
        <v>2.5408774000000002E-16</v>
      </c>
      <c r="BK1144" s="196">
        <v>5.0170448E-17</v>
      </c>
      <c r="BL1144" s="196">
        <v>3.0361683999999999E-13</v>
      </c>
      <c r="BM1144" s="196">
        <v>7.2835282000000007E-12</v>
      </c>
      <c r="BN1144" s="108">
        <v>0</v>
      </c>
      <c r="BO1144" s="196">
        <v>2.1876096000000001E-6</v>
      </c>
      <c r="BP1144" s="108">
        <v>1.2152704E-2</v>
      </c>
      <c r="BQ1144" s="108">
        <v>0</v>
      </c>
      <c r="BR1144" s="108">
        <v>0</v>
      </c>
      <c r="BS1144" s="108">
        <v>0</v>
      </c>
      <c r="BU1144" s="172">
        <v>1.0766239E-5</v>
      </c>
      <c r="BV1144" s="172">
        <v>3.8372603999999999E-7</v>
      </c>
      <c r="BW1144" s="172">
        <v>5.9764881999999998E-6</v>
      </c>
      <c r="BX1144" s="172">
        <v>5.0601197999999996E-9</v>
      </c>
      <c r="BY1144" s="172">
        <v>4.2736056999999999E-7</v>
      </c>
      <c r="BZ1144" s="172">
        <v>6.1846469999999994E-8</v>
      </c>
      <c r="CA1144" s="69">
        <v>0</v>
      </c>
      <c r="CB1144" s="172">
        <v>9.3869631999999995E-8</v>
      </c>
      <c r="CC1144" s="172">
        <v>2.1521691000000002E-9</v>
      </c>
      <c r="CD1144" s="172">
        <v>5.1194437000000002E-9</v>
      </c>
      <c r="CE1144" s="69">
        <v>0</v>
      </c>
      <c r="CF1144" s="69">
        <v>0</v>
      </c>
      <c r="CG1144" s="69">
        <v>0</v>
      </c>
      <c r="CH1144" s="172">
        <v>1.8351021E-7</v>
      </c>
      <c r="CI1144" s="172">
        <v>3.5771478000000002E-6</v>
      </c>
      <c r="CJ1144" s="172">
        <v>4.9958151000000002E-8</v>
      </c>
      <c r="CK1144" s="69">
        <v>0</v>
      </c>
      <c r="CM1144" s="198">
        <v>0</v>
      </c>
      <c r="CN1144" s="198">
        <v>0.21423776</v>
      </c>
      <c r="CO1144" s="198">
        <v>2.5581129999999999E-3</v>
      </c>
      <c r="CP1144" s="198">
        <v>2.7672431000000001E-4</v>
      </c>
      <c r="CQ1144" s="197">
        <v>1.2861751999999999E-12</v>
      </c>
      <c r="CR1144" s="197">
        <v>1.5576775E-10</v>
      </c>
      <c r="CS1144" s="197">
        <v>1.7563303999999999E-5</v>
      </c>
      <c r="CT1144" s="198">
        <v>2.1286122E-4</v>
      </c>
      <c r="CU1144" s="198">
        <v>0</v>
      </c>
      <c r="CV1144" s="197">
        <v>2.1749778999999999E-5</v>
      </c>
      <c r="CX1144" s="166"/>
    </row>
    <row r="1145" spans="1:102" ht="14.4">
      <c r="A1145" t="s">
        <v>1781</v>
      </c>
      <c r="B1145" s="85" t="s">
        <v>783</v>
      </c>
      <c r="C1145" s="113" t="str">
        <f t="shared" si="603"/>
        <v>A.140.03.118</v>
      </c>
      <c r="D1145" s="9" t="s">
        <v>1161</v>
      </c>
      <c r="E1145" s="112" t="s">
        <v>362</v>
      </c>
      <c r="F1145" s="115" t="str">
        <f t="shared" si="604"/>
        <v>texturing polymer fibres (to improve insulation properties)</v>
      </c>
      <c r="G1145" s="143">
        <f t="shared" si="586"/>
        <v>0.45211382666666672</v>
      </c>
      <c r="I1145" s="118">
        <f t="shared" si="587"/>
        <v>8.8343143700000015E-2</v>
      </c>
      <c r="K1145" s="161">
        <f t="shared" si="588"/>
        <v>1.7790100000000001E-3</v>
      </c>
      <c r="L1145" s="161">
        <f t="shared" si="589"/>
        <v>6.1705800999999998E-3</v>
      </c>
      <c r="M1145" s="162">
        <f t="shared" si="590"/>
        <v>1.2576479600000001E-2</v>
      </c>
      <c r="N1145" s="161">
        <v>6.7817074000000005E-2</v>
      </c>
      <c r="O1145" s="132">
        <v>2.6230710999999999E-3</v>
      </c>
      <c r="P1145" s="132">
        <v>3.5475089999999999E-3</v>
      </c>
      <c r="Q1145" s="132">
        <v>1.5201335000000001E-3</v>
      </c>
      <c r="R1145" s="132">
        <v>2.5887650000000001E-4</v>
      </c>
      <c r="S1145" s="132">
        <v>0</v>
      </c>
      <c r="T1145" s="132">
        <v>0</v>
      </c>
      <c r="U1145" s="132">
        <v>0</v>
      </c>
      <c r="V1145" s="132">
        <v>2.5896060000000002E-4</v>
      </c>
      <c r="W1145" s="132">
        <v>0</v>
      </c>
      <c r="X1145" s="132">
        <v>1.2317519000000001E-2</v>
      </c>
      <c r="Y1145" s="132">
        <v>0</v>
      </c>
      <c r="Z1145" s="132">
        <v>0</v>
      </c>
      <c r="AA1145" s="132">
        <v>0</v>
      </c>
      <c r="AC1145" s="118">
        <f t="shared" si="593"/>
        <v>6.7817074000000005E-2</v>
      </c>
      <c r="AD1145" s="118">
        <f t="shared" si="594"/>
        <v>7.949590099999999E-3</v>
      </c>
      <c r="AE1145" s="118">
        <f t="shared" si="595"/>
        <v>6.1705800999999998E-3</v>
      </c>
      <c r="AF1145" s="118">
        <f t="shared" si="596"/>
        <v>6.1705800999999998E-3</v>
      </c>
      <c r="AG1145" s="118">
        <f t="shared" si="597"/>
        <v>1.2576479600000001E-2</v>
      </c>
      <c r="AI1145" s="69">
        <v>8.0352283</v>
      </c>
      <c r="AJ1145" s="69">
        <v>4.8551023999999998</v>
      </c>
      <c r="AK1145" s="69">
        <v>1.5303583999999999</v>
      </c>
      <c r="AL1145" s="69">
        <v>0</v>
      </c>
      <c r="AM1145" s="69">
        <v>0.36892689000000001</v>
      </c>
      <c r="AN1145" s="69">
        <v>0.89913856999999997</v>
      </c>
      <c r="AO1145" s="69">
        <v>0.38170203000000003</v>
      </c>
      <c r="AQ1145" s="116">
        <v>8.6734818000000005E-3</v>
      </c>
      <c r="AR1145" s="116">
        <v>8.1510865999999994E-3</v>
      </c>
      <c r="AS1145" s="116">
        <v>3.7110700000000002E-4</v>
      </c>
      <c r="AT1145" s="116">
        <v>1.5128811000000001E-4</v>
      </c>
      <c r="AU1145" s="150">
        <f t="shared" si="598"/>
        <v>4.8867425492000004E-7</v>
      </c>
      <c r="AV1145" s="150">
        <f t="shared" si="599"/>
        <v>1.372437111708E-9</v>
      </c>
      <c r="AW1145" s="163">
        <f t="shared" si="600"/>
        <v>2.11888107278E-2</v>
      </c>
      <c r="AX1145" s="196">
        <v>4.1956163000000002E-7</v>
      </c>
      <c r="AY1145" s="196">
        <v>1.2659186999999999E-9</v>
      </c>
      <c r="AZ1145" s="196">
        <v>3.4586708E-14</v>
      </c>
      <c r="BA1145" s="108">
        <v>0</v>
      </c>
      <c r="BB1145" s="108">
        <v>0</v>
      </c>
      <c r="BC1145" s="196">
        <v>2.2603292E-10</v>
      </c>
      <c r="BD1145" s="196">
        <v>6.8886592000000002E-8</v>
      </c>
      <c r="BE1145" s="196">
        <v>3.2042030000000002E-11</v>
      </c>
      <c r="BF1145" s="196">
        <v>7.4441794999999999E-11</v>
      </c>
      <c r="BG1145" s="108">
        <v>0</v>
      </c>
      <c r="BH1145" s="108">
        <v>0</v>
      </c>
      <c r="BI1145" s="108">
        <v>0</v>
      </c>
      <c r="BJ1145" s="108">
        <v>0</v>
      </c>
      <c r="BK1145" s="108">
        <v>0</v>
      </c>
      <c r="BL1145" s="108">
        <v>0</v>
      </c>
      <c r="BM1145" s="108">
        <v>0</v>
      </c>
      <c r="BN1145" s="108">
        <v>0</v>
      </c>
      <c r="BO1145" s="196">
        <v>5.2267278000000003E-6</v>
      </c>
      <c r="BP1145" s="108">
        <v>2.1183583999999998E-2</v>
      </c>
      <c r="BQ1145" s="108">
        <v>0</v>
      </c>
      <c r="BR1145" s="108">
        <v>0</v>
      </c>
      <c r="BS1145" s="108">
        <v>0</v>
      </c>
      <c r="BU1145" s="172">
        <v>2.2331130999999998E-5</v>
      </c>
      <c r="BV1145" s="172">
        <v>5.8764044999999998E-7</v>
      </c>
      <c r="BW1145" s="172">
        <v>1.2606133E-5</v>
      </c>
      <c r="BX1145" s="69">
        <v>0</v>
      </c>
      <c r="BY1145" s="172">
        <v>6.0665589000000003E-7</v>
      </c>
      <c r="BZ1145" s="172">
        <v>1.4632951000000001E-7</v>
      </c>
      <c r="CA1145" s="69">
        <v>0</v>
      </c>
      <c r="CB1145" s="172">
        <v>2.220967E-7</v>
      </c>
      <c r="CC1145" s="69">
        <v>0</v>
      </c>
      <c r="CD1145" s="69">
        <v>0</v>
      </c>
      <c r="CE1145" s="69">
        <v>0</v>
      </c>
      <c r="CF1145" s="69">
        <v>0</v>
      </c>
      <c r="CG1145" s="69">
        <v>0</v>
      </c>
      <c r="CH1145" s="172">
        <v>3.1541517999999999E-7</v>
      </c>
      <c r="CI1145" s="172">
        <v>7.7219651000000008E-6</v>
      </c>
      <c r="CJ1145" s="172">
        <v>1.2489538000000001E-7</v>
      </c>
      <c r="CK1145" s="69">
        <v>0</v>
      </c>
      <c r="CM1145" s="198">
        <v>0</v>
      </c>
      <c r="CN1145" s="198">
        <v>0.45211382999999999</v>
      </c>
      <c r="CO1145" s="198">
        <v>6.1575342000000002E-3</v>
      </c>
      <c r="CP1145" s="198">
        <v>4.3561583999999999E-4</v>
      </c>
      <c r="CQ1145" s="198">
        <v>0</v>
      </c>
      <c r="CR1145" s="198">
        <v>0</v>
      </c>
      <c r="CS1145" s="197">
        <v>2.4245170000000001E-5</v>
      </c>
      <c r="CT1145" s="198">
        <v>0</v>
      </c>
      <c r="CU1145" s="198">
        <v>0</v>
      </c>
      <c r="CV1145" s="197">
        <v>5.1460245000000002E-5</v>
      </c>
      <c r="CX1145" s="166"/>
    </row>
    <row r="1146" spans="1:102" ht="14.4">
      <c r="A1146" t="s">
        <v>805</v>
      </c>
      <c r="B1146" s="85" t="s">
        <v>783</v>
      </c>
      <c r="C1146" s="113" t="str">
        <f t="shared" si="603"/>
        <v>A.140.03.119</v>
      </c>
      <c r="D1146" s="9" t="s">
        <v>1161</v>
      </c>
      <c r="E1146" s="112" t="s">
        <v>362</v>
      </c>
      <c r="F1146" s="115" t="str">
        <f t="shared" si="604"/>
        <v>weaving  15 dtex</v>
      </c>
      <c r="G1146" s="143">
        <f t="shared" si="586"/>
        <v>44.610071333333337</v>
      </c>
      <c r="I1146" s="118">
        <f t="shared" si="587"/>
        <v>8.7168179979999998</v>
      </c>
      <c r="K1146" s="161">
        <f t="shared" si="588"/>
        <v>0.17553491499999999</v>
      </c>
      <c r="L1146" s="161">
        <f t="shared" si="589"/>
        <v>0.60885114000000007</v>
      </c>
      <c r="M1146" s="162">
        <f t="shared" si="590"/>
        <v>1.2409212430000001</v>
      </c>
      <c r="N1146" s="161">
        <v>6.6915107000000003</v>
      </c>
      <c r="O1146" s="132">
        <v>0.25881842999999999</v>
      </c>
      <c r="P1146" s="132">
        <v>0.35003271000000002</v>
      </c>
      <c r="Q1146" s="132">
        <v>0.14999156999999999</v>
      </c>
      <c r="R1146" s="132">
        <v>2.5543344999999999E-2</v>
      </c>
      <c r="S1146" s="132">
        <v>0</v>
      </c>
      <c r="T1146" s="132">
        <v>0</v>
      </c>
      <c r="U1146" s="132">
        <v>0</v>
      </c>
      <c r="V1146" s="132">
        <v>2.5551642999999999E-2</v>
      </c>
      <c r="W1146" s="132">
        <v>0</v>
      </c>
      <c r="X1146" s="132">
        <v>1.2153696</v>
      </c>
      <c r="Y1146" s="132">
        <v>0</v>
      </c>
      <c r="Z1146" s="132">
        <v>0</v>
      </c>
      <c r="AA1146" s="132">
        <v>0</v>
      </c>
      <c r="AC1146" s="118">
        <f t="shared" si="593"/>
        <v>6.6915107000000003</v>
      </c>
      <c r="AD1146" s="118">
        <f t="shared" si="594"/>
        <v>0.78438605500000003</v>
      </c>
      <c r="AE1146" s="118">
        <f t="shared" si="595"/>
        <v>0.60885114000000007</v>
      </c>
      <c r="AF1146" s="118">
        <f t="shared" si="596"/>
        <v>0.60885114000000007</v>
      </c>
      <c r="AG1146" s="118">
        <f t="shared" si="597"/>
        <v>1.2409212430000001</v>
      </c>
      <c r="AI1146" s="69">
        <v>792.83597999999995</v>
      </c>
      <c r="AJ1146" s="69">
        <v>479.05295000000001</v>
      </c>
      <c r="AK1146" s="69">
        <v>151.00047000000001</v>
      </c>
      <c r="AL1146" s="69">
        <v>0</v>
      </c>
      <c r="AM1146" s="69">
        <v>36.402016000000003</v>
      </c>
      <c r="AN1146" s="69">
        <v>88.718002999999996</v>
      </c>
      <c r="AO1146" s="69">
        <v>37.662539000000002</v>
      </c>
      <c r="AQ1146" s="116">
        <v>0.85581244999999995</v>
      </c>
      <c r="AR1146" s="116">
        <v>0.80426772000000002</v>
      </c>
      <c r="AS1146" s="116">
        <v>3.6617127999999999E-2</v>
      </c>
      <c r="AT1146" s="116">
        <v>1.4927598E-2</v>
      </c>
      <c r="AU1146" s="150">
        <f t="shared" si="598"/>
        <v>4.8217488767999994E-5</v>
      </c>
      <c r="AV1146" s="150">
        <f t="shared" si="599"/>
        <v>1.354183717705E-7</v>
      </c>
      <c r="AW1146" s="163">
        <f t="shared" si="600"/>
        <v>2.0906999212300001</v>
      </c>
      <c r="AX1146" s="196">
        <v>4.1398145999999998E-5</v>
      </c>
      <c r="AY1146" s="196">
        <v>1.2490820000000001E-7</v>
      </c>
      <c r="AZ1146" s="196">
        <v>3.4126705000000001E-12</v>
      </c>
      <c r="BA1146" s="108">
        <v>0</v>
      </c>
      <c r="BB1146" s="108">
        <v>0</v>
      </c>
      <c r="BC1146" s="196">
        <v>2.2302668000000001E-8</v>
      </c>
      <c r="BD1146" s="196">
        <v>6.7970400999999997E-6</v>
      </c>
      <c r="BE1146" s="196">
        <v>3.1615870999999999E-9</v>
      </c>
      <c r="BF1146" s="196">
        <v>7.345172E-9</v>
      </c>
      <c r="BG1146" s="108">
        <v>0</v>
      </c>
      <c r="BH1146" s="108">
        <v>0</v>
      </c>
      <c r="BI1146" s="108">
        <v>0</v>
      </c>
      <c r="BJ1146" s="108">
        <v>0</v>
      </c>
      <c r="BK1146" s="108">
        <v>0</v>
      </c>
      <c r="BL1146" s="108">
        <v>0</v>
      </c>
      <c r="BM1146" s="108">
        <v>0</v>
      </c>
      <c r="BN1146" s="108">
        <v>0</v>
      </c>
      <c r="BO1146" s="108">
        <v>5.1572122999999997E-4</v>
      </c>
      <c r="BP1146" s="108">
        <v>2.0901841999999999</v>
      </c>
      <c r="BQ1146" s="108">
        <v>0</v>
      </c>
      <c r="BR1146" s="108">
        <v>0</v>
      </c>
      <c r="BS1146" s="108">
        <v>0</v>
      </c>
      <c r="BU1146" s="69">
        <v>2.2034126999999999E-3</v>
      </c>
      <c r="BV1146" s="172">
        <v>5.7982483000000003E-5</v>
      </c>
      <c r="BW1146" s="69">
        <v>1.2438472E-3</v>
      </c>
      <c r="BX1146" s="69">
        <v>0</v>
      </c>
      <c r="BY1146" s="172">
        <v>5.9858736999999998E-5</v>
      </c>
      <c r="BZ1146" s="172">
        <v>1.4438332E-5</v>
      </c>
      <c r="CA1146" s="69">
        <v>0</v>
      </c>
      <c r="CB1146" s="172">
        <v>2.1914280999999999E-5</v>
      </c>
      <c r="CC1146" s="69">
        <v>0</v>
      </c>
      <c r="CD1146" s="69">
        <v>0</v>
      </c>
      <c r="CE1146" s="69">
        <v>0</v>
      </c>
      <c r="CF1146" s="69">
        <v>0</v>
      </c>
      <c r="CG1146" s="69">
        <v>0</v>
      </c>
      <c r="CH1146" s="172">
        <v>3.1122014999999999E-5</v>
      </c>
      <c r="CI1146" s="69">
        <v>7.6192629000000004E-4</v>
      </c>
      <c r="CJ1146" s="172">
        <v>1.2323427E-5</v>
      </c>
      <c r="CK1146" s="69">
        <v>0</v>
      </c>
      <c r="CM1146" s="198">
        <v>0</v>
      </c>
      <c r="CN1146" s="198">
        <v>44.610072000000002</v>
      </c>
      <c r="CO1146" s="198">
        <v>0.60756390000000005</v>
      </c>
      <c r="CP1146" s="198">
        <v>4.2982214999999997E-2</v>
      </c>
      <c r="CQ1146" s="198">
        <v>0</v>
      </c>
      <c r="CR1146" s="198">
        <v>0</v>
      </c>
      <c r="CS1146" s="198">
        <v>2.3922710000000001E-3</v>
      </c>
      <c r="CT1146" s="198">
        <v>0</v>
      </c>
      <c r="CU1146" s="198">
        <v>0</v>
      </c>
      <c r="CV1146" s="198">
        <v>5.0775823000000003E-3</v>
      </c>
      <c r="CX1146" s="166"/>
    </row>
    <row r="1147" spans="1:102" ht="14.4">
      <c r="A1147" t="s">
        <v>806</v>
      </c>
      <c r="B1147" s="85" t="s">
        <v>783</v>
      </c>
      <c r="C1147" s="113" t="str">
        <f t="shared" si="603"/>
        <v>A.140.03.120</v>
      </c>
      <c r="D1147" s="9" t="s">
        <v>1161</v>
      </c>
      <c r="E1147" s="112" t="s">
        <v>362</v>
      </c>
      <c r="F1147" s="115" t="str">
        <f t="shared" si="604"/>
        <v>weaving  30 dtex</v>
      </c>
      <c r="G1147" s="143">
        <f t="shared" ref="G1147:G1210" si="605">N1147/0.15</f>
        <v>22.302775333333337</v>
      </c>
      <c r="I1147" s="118">
        <f t="shared" ref="I1147:I1210" si="606">K1147+L1147+M1147+N1147</f>
        <v>4.3579673300000001</v>
      </c>
      <c r="K1147" s="161">
        <f t="shared" ref="K1147:K1210" si="607">Q1147+R1147+S1147+T1147</f>
        <v>8.7758562999999998E-2</v>
      </c>
      <c r="L1147" s="161">
        <f t="shared" ref="L1147:L1210" si="608">O1147+P1147+U1147+Y1147+W1147</f>
        <v>0.30439472000000001</v>
      </c>
      <c r="M1147" s="162">
        <f t="shared" ref="M1147:M1210" si="609">V1147+X1147+Z1147+AA1147</f>
        <v>0.62039774700000005</v>
      </c>
      <c r="N1147" s="161">
        <v>3.3454163000000001</v>
      </c>
      <c r="O1147" s="132">
        <v>0.12939609999999999</v>
      </c>
      <c r="P1147" s="132">
        <v>0.17499861999999999</v>
      </c>
      <c r="Q1147" s="132">
        <v>7.4988184999999999E-2</v>
      </c>
      <c r="R1147" s="132">
        <v>1.2770378000000001E-2</v>
      </c>
      <c r="S1147" s="132">
        <v>0</v>
      </c>
      <c r="T1147" s="132">
        <v>0</v>
      </c>
      <c r="U1147" s="132">
        <v>0</v>
      </c>
      <c r="V1147" s="132">
        <v>1.2774527000000001E-2</v>
      </c>
      <c r="W1147" s="132">
        <v>0</v>
      </c>
      <c r="X1147" s="132">
        <v>0.60762322000000002</v>
      </c>
      <c r="Y1147" s="132">
        <v>0</v>
      </c>
      <c r="Z1147" s="132">
        <v>0</v>
      </c>
      <c r="AA1147" s="132">
        <v>0</v>
      </c>
      <c r="AC1147" s="118">
        <f t="shared" si="593"/>
        <v>3.3454163000000001</v>
      </c>
      <c r="AD1147" s="118">
        <f t="shared" si="594"/>
        <v>0.39215328300000002</v>
      </c>
      <c r="AE1147" s="118">
        <f t="shared" si="595"/>
        <v>0.30439472000000001</v>
      </c>
      <c r="AF1147" s="118">
        <f t="shared" si="596"/>
        <v>0.30439472000000001</v>
      </c>
      <c r="AG1147" s="118">
        <f t="shared" si="597"/>
        <v>0.62039774700000005</v>
      </c>
      <c r="AI1147" s="69">
        <v>396.37781000000001</v>
      </c>
      <c r="AJ1147" s="69">
        <v>239.50219999999999</v>
      </c>
      <c r="AK1147" s="69">
        <v>75.492581999999999</v>
      </c>
      <c r="AL1147" s="69">
        <v>0</v>
      </c>
      <c r="AM1147" s="69">
        <v>18.199162999999999</v>
      </c>
      <c r="AN1147" s="69">
        <v>44.354506000000001</v>
      </c>
      <c r="AO1147" s="69">
        <v>18.829360999999999</v>
      </c>
      <c r="AQ1147" s="116">
        <v>0.42786286000000001</v>
      </c>
      <c r="AR1147" s="116">
        <v>0.40209309999999998</v>
      </c>
      <c r="AS1147" s="116">
        <v>1.8306708000000001E-2</v>
      </c>
      <c r="AT1147" s="116">
        <v>7.4630423000000001E-3</v>
      </c>
      <c r="AU1147" s="150">
        <f t="shared" si="598"/>
        <v>2.4106300803999997E-5</v>
      </c>
      <c r="AV1147" s="150">
        <f t="shared" si="599"/>
        <v>6.7702324262299995E-8</v>
      </c>
      <c r="AW1147" s="163">
        <f t="shared" si="600"/>
        <v>1.04524403448</v>
      </c>
      <c r="AX1147" s="196">
        <v>2.0696975E-5</v>
      </c>
      <c r="AY1147" s="196">
        <v>6.2447770999999994E-8</v>
      </c>
      <c r="AZ1147" s="196">
        <v>1.7061623E-12</v>
      </c>
      <c r="BA1147" s="108">
        <v>0</v>
      </c>
      <c r="BB1147" s="108">
        <v>0</v>
      </c>
      <c r="BC1147" s="196">
        <v>1.1150203999999999E-8</v>
      </c>
      <c r="BD1147" s="196">
        <v>3.3981755999999999E-6</v>
      </c>
      <c r="BE1147" s="196">
        <v>1.5806333E-9</v>
      </c>
      <c r="BF1147" s="196">
        <v>3.6722138000000001E-9</v>
      </c>
      <c r="BG1147" s="108">
        <v>0</v>
      </c>
      <c r="BH1147" s="108">
        <v>0</v>
      </c>
      <c r="BI1147" s="108">
        <v>0</v>
      </c>
      <c r="BJ1147" s="108">
        <v>0</v>
      </c>
      <c r="BK1147" s="108">
        <v>0</v>
      </c>
      <c r="BL1147" s="108">
        <v>0</v>
      </c>
      <c r="BM1147" s="108">
        <v>0</v>
      </c>
      <c r="BN1147" s="108">
        <v>0</v>
      </c>
      <c r="BO1147" s="108">
        <v>2.5783448E-4</v>
      </c>
      <c r="BP1147" s="108">
        <v>1.0449862000000001</v>
      </c>
      <c r="BQ1147" s="108">
        <v>0</v>
      </c>
      <c r="BR1147" s="108">
        <v>0</v>
      </c>
      <c r="BS1147" s="108">
        <v>0</v>
      </c>
      <c r="BU1147" s="69">
        <v>1.1015947E-3</v>
      </c>
      <c r="BV1147" s="172">
        <v>2.8988303999999999E-5</v>
      </c>
      <c r="BW1147" s="69">
        <v>6.2186054999999998E-4</v>
      </c>
      <c r="BX1147" s="69">
        <v>0</v>
      </c>
      <c r="BY1147" s="172">
        <v>2.9926335000000001E-5</v>
      </c>
      <c r="BZ1147" s="172">
        <v>7.2184346000000004E-6</v>
      </c>
      <c r="CA1147" s="69">
        <v>0</v>
      </c>
      <c r="CB1147" s="172">
        <v>1.095603E-5</v>
      </c>
      <c r="CC1147" s="69">
        <v>0</v>
      </c>
      <c r="CD1147" s="69">
        <v>0</v>
      </c>
      <c r="CE1147" s="69">
        <v>0</v>
      </c>
      <c r="CF1147" s="69">
        <v>0</v>
      </c>
      <c r="CG1147" s="69">
        <v>0</v>
      </c>
      <c r="CH1147" s="172">
        <v>1.5559431E-5</v>
      </c>
      <c r="CI1147" s="69">
        <v>3.8092454E-4</v>
      </c>
      <c r="CJ1147" s="172">
        <v>6.1610889000000002E-6</v>
      </c>
      <c r="CK1147" s="69">
        <v>0</v>
      </c>
      <c r="CM1147" s="198">
        <v>0</v>
      </c>
      <c r="CN1147" s="198">
        <v>22.302775</v>
      </c>
      <c r="CO1147" s="198">
        <v>0.30375116000000002</v>
      </c>
      <c r="CP1147" s="198">
        <v>2.1488929E-2</v>
      </c>
      <c r="CQ1147" s="198">
        <v>0</v>
      </c>
      <c r="CR1147" s="198">
        <v>0</v>
      </c>
      <c r="CS1147" s="198">
        <v>1.1960142999999999E-3</v>
      </c>
      <c r="CT1147" s="198">
        <v>0</v>
      </c>
      <c r="CU1147" s="198">
        <v>0</v>
      </c>
      <c r="CV1147" s="198">
        <v>2.5385338999999998E-3</v>
      </c>
      <c r="CX1147" s="166"/>
    </row>
    <row r="1148" spans="1:102" ht="14.4">
      <c r="A1148" t="s">
        <v>807</v>
      </c>
      <c r="B1148" s="85" t="s">
        <v>783</v>
      </c>
      <c r="C1148" s="113" t="str">
        <f t="shared" si="603"/>
        <v>A.140.03.121</v>
      </c>
      <c r="D1148" s="9" t="s">
        <v>1161</v>
      </c>
      <c r="E1148" s="112" t="s">
        <v>362</v>
      </c>
      <c r="F1148" s="115" t="str">
        <f t="shared" si="604"/>
        <v>weaving  45 dtex</v>
      </c>
      <c r="G1148" s="143">
        <f t="shared" si="605"/>
        <v>14.870024000000001</v>
      </c>
      <c r="I1148" s="118">
        <f t="shared" si="606"/>
        <v>2.9056060425000001</v>
      </c>
      <c r="K1148" s="161">
        <f t="shared" si="607"/>
        <v>5.8511639200000007E-2</v>
      </c>
      <c r="L1148" s="161">
        <f t="shared" si="608"/>
        <v>0.20295037900000001</v>
      </c>
      <c r="M1148" s="162">
        <f t="shared" si="609"/>
        <v>0.41364042430000003</v>
      </c>
      <c r="N1148" s="161">
        <v>2.2305036</v>
      </c>
      <c r="O1148" s="132">
        <v>8.6272809000000006E-2</v>
      </c>
      <c r="P1148" s="132">
        <v>0.11667756999999999</v>
      </c>
      <c r="Q1148" s="132">
        <v>4.9997191000000003E-2</v>
      </c>
      <c r="R1148" s="132">
        <v>8.5144482E-3</v>
      </c>
      <c r="S1148" s="132">
        <v>0</v>
      </c>
      <c r="T1148" s="132">
        <v>0</v>
      </c>
      <c r="U1148" s="132">
        <v>0</v>
      </c>
      <c r="V1148" s="132">
        <v>8.5172142999999992E-3</v>
      </c>
      <c r="W1148" s="132">
        <v>0</v>
      </c>
      <c r="X1148" s="132">
        <v>0.40512321000000001</v>
      </c>
      <c r="Y1148" s="132">
        <v>0</v>
      </c>
      <c r="Z1148" s="132">
        <v>0</v>
      </c>
      <c r="AA1148" s="132">
        <v>0</v>
      </c>
      <c r="AC1148" s="118">
        <f t="shared" si="593"/>
        <v>2.2305036</v>
      </c>
      <c r="AD1148" s="118">
        <f t="shared" si="594"/>
        <v>0.26146201820000003</v>
      </c>
      <c r="AE1148" s="118">
        <f t="shared" si="595"/>
        <v>0.20295037900000001</v>
      </c>
      <c r="AF1148" s="118">
        <f t="shared" si="596"/>
        <v>0.20295037900000001</v>
      </c>
      <c r="AG1148" s="118">
        <f t="shared" si="597"/>
        <v>0.41364042430000003</v>
      </c>
      <c r="AI1148" s="69">
        <v>264.27866</v>
      </c>
      <c r="AJ1148" s="69">
        <v>159.68432000000001</v>
      </c>
      <c r="AK1148" s="69">
        <v>50.333489</v>
      </c>
      <c r="AL1148" s="69">
        <v>0</v>
      </c>
      <c r="AM1148" s="69">
        <v>12.134005</v>
      </c>
      <c r="AN1148" s="69">
        <v>29.572668</v>
      </c>
      <c r="AO1148" s="69">
        <v>12.554180000000001</v>
      </c>
      <c r="AQ1148" s="116">
        <v>0.28527081999999998</v>
      </c>
      <c r="AR1148" s="116">
        <v>0.26808924000000001</v>
      </c>
      <c r="AS1148" s="116">
        <v>1.2205709E-2</v>
      </c>
      <c r="AT1148" s="116">
        <v>4.9758659000000002E-3</v>
      </c>
      <c r="AU1148" s="150">
        <f t="shared" si="598"/>
        <v>1.6072496222800001E-5</v>
      </c>
      <c r="AV1148" s="150">
        <f t="shared" si="599"/>
        <v>4.5139457656800003E-8</v>
      </c>
      <c r="AW1148" s="163">
        <f t="shared" si="600"/>
        <v>0.69689997708000007</v>
      </c>
      <c r="AX1148" s="196">
        <v>1.3799381999999999E-5</v>
      </c>
      <c r="AY1148" s="196">
        <v>4.1636067000000001E-8</v>
      </c>
      <c r="AZ1148" s="196">
        <v>1.1375568E-12</v>
      </c>
      <c r="BA1148" s="108">
        <v>0</v>
      </c>
      <c r="BB1148" s="108">
        <v>0</v>
      </c>
      <c r="BC1148" s="196">
        <v>7.4342227999999996E-9</v>
      </c>
      <c r="BD1148" s="196">
        <v>2.26568E-6</v>
      </c>
      <c r="BE1148" s="196">
        <v>1.0538624000000001E-9</v>
      </c>
      <c r="BF1148" s="196">
        <v>2.4483906999999999E-9</v>
      </c>
      <c r="BG1148" s="108">
        <v>0</v>
      </c>
      <c r="BH1148" s="108">
        <v>0</v>
      </c>
      <c r="BI1148" s="108">
        <v>0</v>
      </c>
      <c r="BJ1148" s="108">
        <v>0</v>
      </c>
      <c r="BK1148" s="108">
        <v>0</v>
      </c>
      <c r="BL1148" s="108">
        <v>0</v>
      </c>
      <c r="BM1148" s="108">
        <v>0</v>
      </c>
      <c r="BN1148" s="108">
        <v>0</v>
      </c>
      <c r="BO1148" s="108">
        <v>1.7190708000000001E-4</v>
      </c>
      <c r="BP1148" s="108">
        <v>0.69672807000000003</v>
      </c>
      <c r="BQ1148" s="108">
        <v>0</v>
      </c>
      <c r="BR1148" s="108">
        <v>0</v>
      </c>
      <c r="BS1148" s="108">
        <v>0</v>
      </c>
      <c r="BU1148" s="69">
        <v>7.3447091000000003E-4</v>
      </c>
      <c r="BV1148" s="172">
        <v>1.9327494000000001E-5</v>
      </c>
      <c r="BW1148" s="69">
        <v>4.1461572000000001E-4</v>
      </c>
      <c r="BX1148" s="69">
        <v>0</v>
      </c>
      <c r="BY1148" s="172">
        <v>1.9952911999999999E-5</v>
      </c>
      <c r="BZ1148" s="172">
        <v>4.8127775E-6</v>
      </c>
      <c r="CA1148" s="69">
        <v>0</v>
      </c>
      <c r="CB1148" s="172">
        <v>7.3047605000000002E-6</v>
      </c>
      <c r="CC1148" s="69">
        <v>0</v>
      </c>
      <c r="CD1148" s="69">
        <v>0</v>
      </c>
      <c r="CE1148" s="69">
        <v>0</v>
      </c>
      <c r="CF1148" s="69">
        <v>0</v>
      </c>
      <c r="CG1148" s="69">
        <v>0</v>
      </c>
      <c r="CH1148" s="172">
        <v>1.0374005E-5</v>
      </c>
      <c r="CI1148" s="69">
        <v>2.5397543E-4</v>
      </c>
      <c r="CJ1148" s="172">
        <v>4.1078089000000004E-6</v>
      </c>
      <c r="CK1148" s="69">
        <v>0</v>
      </c>
      <c r="CM1148" s="198">
        <v>0</v>
      </c>
      <c r="CN1148" s="198">
        <v>14.870024000000001</v>
      </c>
      <c r="CO1148" s="198">
        <v>0.20252129999999999</v>
      </c>
      <c r="CP1148" s="198">
        <v>1.4327405E-2</v>
      </c>
      <c r="CQ1148" s="198">
        <v>0</v>
      </c>
      <c r="CR1148" s="198">
        <v>0</v>
      </c>
      <c r="CS1148" s="198">
        <v>7.9742365999999998E-4</v>
      </c>
      <c r="CT1148" s="198">
        <v>0</v>
      </c>
      <c r="CU1148" s="198">
        <v>0</v>
      </c>
      <c r="CV1148" s="198">
        <v>1.6925274E-3</v>
      </c>
      <c r="CX1148" s="166"/>
    </row>
    <row r="1149" spans="1:102" ht="14.4">
      <c r="A1149" t="s">
        <v>808</v>
      </c>
      <c r="B1149" s="85" t="s">
        <v>783</v>
      </c>
      <c r="C1149" s="113" t="str">
        <f t="shared" si="603"/>
        <v>A.140.03.122</v>
      </c>
      <c r="D1149" s="9" t="s">
        <v>1161</v>
      </c>
      <c r="E1149" s="112" t="s">
        <v>362</v>
      </c>
      <c r="F1149" s="115" t="str">
        <f t="shared" si="604"/>
        <v>weaving  70 dtex</v>
      </c>
      <c r="G1149" s="143">
        <f t="shared" si="605"/>
        <v>9.5576866666666671</v>
      </c>
      <c r="I1149" s="118">
        <f t="shared" si="606"/>
        <v>1.8675741215000001</v>
      </c>
      <c r="K1149" s="161">
        <f t="shared" si="607"/>
        <v>3.7608271300000003E-2</v>
      </c>
      <c r="L1149" s="161">
        <f t="shared" si="608"/>
        <v>0.130446063</v>
      </c>
      <c r="M1149" s="162">
        <f t="shared" si="609"/>
        <v>0.26586678720000001</v>
      </c>
      <c r="N1149" s="161">
        <v>1.4336530000000001</v>
      </c>
      <c r="O1149" s="132">
        <v>5.5451723000000001E-2</v>
      </c>
      <c r="P1149" s="132">
        <v>7.4994340000000007E-2</v>
      </c>
      <c r="Q1149" s="132">
        <v>3.2135622000000003E-2</v>
      </c>
      <c r="R1149" s="132">
        <v>5.4726493000000001E-3</v>
      </c>
      <c r="S1149" s="132">
        <v>0</v>
      </c>
      <c r="T1149" s="132">
        <v>0</v>
      </c>
      <c r="U1149" s="132">
        <v>0</v>
      </c>
      <c r="V1149" s="132">
        <v>5.4744271999999997E-3</v>
      </c>
      <c r="W1149" s="132">
        <v>0</v>
      </c>
      <c r="X1149" s="132">
        <v>0.26039235999999999</v>
      </c>
      <c r="Y1149" s="132">
        <v>0</v>
      </c>
      <c r="Z1149" s="132">
        <v>0</v>
      </c>
      <c r="AA1149" s="132">
        <v>0</v>
      </c>
      <c r="AC1149" s="118">
        <f t="shared" si="593"/>
        <v>1.4336530000000001</v>
      </c>
      <c r="AD1149" s="118">
        <f t="shared" si="594"/>
        <v>0.1680543343</v>
      </c>
      <c r="AE1149" s="118">
        <f t="shared" si="595"/>
        <v>0.130446063</v>
      </c>
      <c r="AF1149" s="118">
        <f t="shared" si="596"/>
        <v>0.130446063</v>
      </c>
      <c r="AG1149" s="118">
        <f t="shared" si="597"/>
        <v>0.26586678720000001</v>
      </c>
      <c r="AI1149" s="69">
        <v>169.86473000000001</v>
      </c>
      <c r="AJ1149" s="69">
        <v>102.63686</v>
      </c>
      <c r="AK1149" s="69">
        <v>32.351778000000003</v>
      </c>
      <c r="AL1149" s="69">
        <v>0</v>
      </c>
      <c r="AM1149" s="69">
        <v>7.7991143999999997</v>
      </c>
      <c r="AN1149" s="69">
        <v>19.007788999999999</v>
      </c>
      <c r="AO1149" s="69">
        <v>8.0691808999999992</v>
      </c>
      <c r="AQ1149" s="116">
        <v>0.1833574</v>
      </c>
      <c r="AR1149" s="116">
        <v>0.17231397000000001</v>
      </c>
      <c r="AS1149" s="116">
        <v>7.8452020000000008E-3</v>
      </c>
      <c r="AT1149" s="116">
        <v>3.1982306E-3</v>
      </c>
      <c r="AU1149" s="150">
        <f t="shared" si="598"/>
        <v>1.0330573836000001E-5</v>
      </c>
      <c r="AV1149" s="150">
        <f t="shared" si="599"/>
        <v>2.901332126301E-8</v>
      </c>
      <c r="AW1149" s="163">
        <f t="shared" si="600"/>
        <v>0.44793145302999998</v>
      </c>
      <c r="AX1149" s="196">
        <v>8.8695329000000007E-6</v>
      </c>
      <c r="AY1149" s="196">
        <v>2.6761522000000002E-8</v>
      </c>
      <c r="AZ1149" s="196">
        <v>7.3116300999999999E-13</v>
      </c>
      <c r="BA1149" s="108">
        <v>0</v>
      </c>
      <c r="BB1149" s="108">
        <v>0</v>
      </c>
      <c r="BC1149" s="196">
        <v>4.7783360000000002E-9</v>
      </c>
      <c r="BD1149" s="196">
        <v>1.4562626E-6</v>
      </c>
      <c r="BE1149" s="196">
        <v>6.7736850000000005E-10</v>
      </c>
      <c r="BF1149" s="196">
        <v>1.5736995999999999E-9</v>
      </c>
      <c r="BG1149" s="108">
        <v>0</v>
      </c>
      <c r="BH1149" s="108">
        <v>0</v>
      </c>
      <c r="BI1149" s="108">
        <v>0</v>
      </c>
      <c r="BJ1149" s="108">
        <v>0</v>
      </c>
      <c r="BK1149" s="108">
        <v>0</v>
      </c>
      <c r="BL1149" s="108">
        <v>0</v>
      </c>
      <c r="BM1149" s="108">
        <v>0</v>
      </c>
      <c r="BN1149" s="108">
        <v>0</v>
      </c>
      <c r="BO1149" s="108">
        <v>1.1049303E-4</v>
      </c>
      <c r="BP1149" s="108">
        <v>0.44782095999999999</v>
      </c>
      <c r="BQ1149" s="108">
        <v>0</v>
      </c>
      <c r="BR1149" s="108">
        <v>0</v>
      </c>
      <c r="BS1149" s="108">
        <v>0</v>
      </c>
      <c r="BU1149" s="69">
        <v>4.7208012E-4</v>
      </c>
      <c r="BV1149" s="172">
        <v>1.2422719000000001E-5</v>
      </c>
      <c r="BW1149" s="69">
        <v>2.6649365999999999E-4</v>
      </c>
      <c r="BX1149" s="69">
        <v>0</v>
      </c>
      <c r="BY1149" s="172">
        <v>1.2824706000000001E-5</v>
      </c>
      <c r="BZ1149" s="172">
        <v>3.0934058000000002E-6</v>
      </c>
      <c r="CA1149" s="69">
        <v>0</v>
      </c>
      <c r="CB1149" s="172">
        <v>4.6951242999999998E-6</v>
      </c>
      <c r="CC1149" s="69">
        <v>0</v>
      </c>
      <c r="CD1149" s="69">
        <v>0</v>
      </c>
      <c r="CE1149" s="69">
        <v>0</v>
      </c>
      <c r="CF1149" s="69">
        <v>0</v>
      </c>
      <c r="CG1149" s="69">
        <v>0</v>
      </c>
      <c r="CH1149" s="172">
        <v>6.6678767999999998E-6</v>
      </c>
      <c r="CI1149" s="69">
        <v>1.6324233999999999E-4</v>
      </c>
      <c r="CJ1149" s="172">
        <v>2.6402882999999999E-6</v>
      </c>
      <c r="CK1149" s="69">
        <v>0</v>
      </c>
      <c r="CM1149" s="198">
        <v>0</v>
      </c>
      <c r="CN1149" s="198">
        <v>9.5576863999999997</v>
      </c>
      <c r="CO1149" s="198">
        <v>0.13017027</v>
      </c>
      <c r="CP1149" s="198">
        <v>9.2089188000000002E-3</v>
      </c>
      <c r="CQ1149" s="198">
        <v>0</v>
      </c>
      <c r="CR1149" s="198">
        <v>0</v>
      </c>
      <c r="CS1149" s="198">
        <v>5.1254290000000004E-4</v>
      </c>
      <c r="CT1149" s="198">
        <v>0</v>
      </c>
      <c r="CU1149" s="198">
        <v>0</v>
      </c>
      <c r="CV1149" s="198">
        <v>1.0878696E-3</v>
      </c>
      <c r="CX1149" s="166"/>
    </row>
    <row r="1150" spans="1:102" ht="14.4">
      <c r="A1150" t="s">
        <v>809</v>
      </c>
      <c r="B1150" s="85" t="s">
        <v>783</v>
      </c>
      <c r="C1150" s="113" t="str">
        <f t="shared" si="603"/>
        <v>A.140.03.123</v>
      </c>
      <c r="D1150" s="9" t="s">
        <v>1161</v>
      </c>
      <c r="E1150" s="112" t="s">
        <v>362</v>
      </c>
      <c r="F1150" s="115" t="str">
        <f t="shared" si="604"/>
        <v>weaving 100 dtex</v>
      </c>
      <c r="G1150" s="143">
        <f t="shared" si="605"/>
        <v>6.6912846666666672</v>
      </c>
      <c r="I1150" s="118">
        <f t="shared" si="606"/>
        <v>1.3074785302</v>
      </c>
      <c r="K1150" s="161">
        <f t="shared" si="607"/>
        <v>2.6329348299999999E-2</v>
      </c>
      <c r="L1150" s="161">
        <f t="shared" si="608"/>
        <v>9.1324585E-2</v>
      </c>
      <c r="M1150" s="162">
        <f t="shared" si="609"/>
        <v>0.18613189690000001</v>
      </c>
      <c r="N1150" s="161">
        <v>1.0036927</v>
      </c>
      <c r="O1150" s="132">
        <v>3.8821451999999999E-2</v>
      </c>
      <c r="P1150" s="132">
        <v>5.2503133E-2</v>
      </c>
      <c r="Q1150" s="132">
        <v>2.2497975999999999E-2</v>
      </c>
      <c r="R1150" s="132">
        <v>3.8313723000000001E-3</v>
      </c>
      <c r="S1150" s="132">
        <v>0</v>
      </c>
      <c r="T1150" s="132">
        <v>0</v>
      </c>
      <c r="U1150" s="132">
        <v>0</v>
      </c>
      <c r="V1150" s="132">
        <v>3.8326168999999999E-3</v>
      </c>
      <c r="W1150" s="132">
        <v>0</v>
      </c>
      <c r="X1150" s="132">
        <v>0.18229928000000001</v>
      </c>
      <c r="Y1150" s="132">
        <v>0</v>
      </c>
      <c r="Z1150" s="132">
        <v>0</v>
      </c>
      <c r="AA1150" s="132">
        <v>0</v>
      </c>
      <c r="AC1150" s="118">
        <f t="shared" si="593"/>
        <v>1.0036927</v>
      </c>
      <c r="AD1150" s="118">
        <f t="shared" si="594"/>
        <v>0.1176539333</v>
      </c>
      <c r="AE1150" s="118">
        <f t="shared" si="595"/>
        <v>9.1324585E-2</v>
      </c>
      <c r="AF1150" s="118">
        <f t="shared" si="596"/>
        <v>9.1324585E-2</v>
      </c>
      <c r="AG1150" s="118">
        <f t="shared" si="597"/>
        <v>0.18613189690000001</v>
      </c>
      <c r="AI1150" s="69">
        <v>118.92138</v>
      </c>
      <c r="AJ1150" s="69">
        <v>71.855514999999997</v>
      </c>
      <c r="AK1150" s="69">
        <v>22.649304999999998</v>
      </c>
      <c r="AL1150" s="69">
        <v>0</v>
      </c>
      <c r="AM1150" s="69">
        <v>5.4601179000000002</v>
      </c>
      <c r="AN1150" s="69">
        <v>13.307251000000001</v>
      </c>
      <c r="AO1150" s="69">
        <v>5.6491901000000002</v>
      </c>
      <c r="AQ1150" s="116">
        <v>0.12836753000000001</v>
      </c>
      <c r="AR1150" s="116">
        <v>0.12063608000000001</v>
      </c>
      <c r="AS1150" s="116">
        <v>5.4923836000000002E-3</v>
      </c>
      <c r="AT1150" s="116">
        <v>2.2390639999999998E-3</v>
      </c>
      <c r="AU1150" s="150">
        <f t="shared" si="598"/>
        <v>7.2323790871999993E-6</v>
      </c>
      <c r="AV1150" s="150">
        <f t="shared" si="599"/>
        <v>2.0312069523279997E-8</v>
      </c>
      <c r="AW1150" s="163">
        <f t="shared" si="600"/>
        <v>0.31359439557100005</v>
      </c>
      <c r="AX1150" s="196">
        <v>6.2095121999999998E-6</v>
      </c>
      <c r="AY1150" s="196">
        <v>1.8735597E-8</v>
      </c>
      <c r="AZ1150" s="196">
        <v>5.1188327999999995E-13</v>
      </c>
      <c r="BA1150" s="108">
        <v>0</v>
      </c>
      <c r="BB1150" s="108">
        <v>0</v>
      </c>
      <c r="BC1150" s="196">
        <v>3.3452872000000001E-9</v>
      </c>
      <c r="BD1150" s="196">
        <v>1.0195215999999999E-6</v>
      </c>
      <c r="BE1150" s="196">
        <v>4.7422204000000003E-10</v>
      </c>
      <c r="BF1150" s="196">
        <v>1.1017385999999999E-9</v>
      </c>
      <c r="BG1150" s="108">
        <v>0</v>
      </c>
      <c r="BH1150" s="108">
        <v>0</v>
      </c>
      <c r="BI1150" s="108">
        <v>0</v>
      </c>
      <c r="BJ1150" s="108">
        <v>0</v>
      </c>
      <c r="BK1150" s="108">
        <v>0</v>
      </c>
      <c r="BL1150" s="108">
        <v>0</v>
      </c>
      <c r="BM1150" s="108">
        <v>0</v>
      </c>
      <c r="BN1150" s="108">
        <v>0</v>
      </c>
      <c r="BO1150" s="196">
        <v>7.7355571000000003E-5</v>
      </c>
      <c r="BP1150" s="108">
        <v>0.31351704000000002</v>
      </c>
      <c r="BQ1150" s="108">
        <v>0</v>
      </c>
      <c r="BR1150" s="108">
        <v>0</v>
      </c>
      <c r="BS1150" s="108">
        <v>0</v>
      </c>
      <c r="BU1150" s="69">
        <v>3.3050073999999998E-4</v>
      </c>
      <c r="BV1150" s="172">
        <v>8.6970786999999995E-6</v>
      </c>
      <c r="BW1150" s="69">
        <v>1.8657077000000001E-4</v>
      </c>
      <c r="BX1150" s="69">
        <v>0</v>
      </c>
      <c r="BY1150" s="172">
        <v>8.9785071999999995E-6</v>
      </c>
      <c r="BZ1150" s="172">
        <v>2.1656767E-6</v>
      </c>
      <c r="CA1150" s="69">
        <v>0</v>
      </c>
      <c r="CB1150" s="172">
        <v>3.2870312000000001E-6</v>
      </c>
      <c r="CC1150" s="69">
        <v>0</v>
      </c>
      <c r="CD1150" s="69">
        <v>0</v>
      </c>
      <c r="CE1150" s="69">
        <v>0</v>
      </c>
      <c r="CF1150" s="69">
        <v>0</v>
      </c>
      <c r="CG1150" s="69">
        <v>0</v>
      </c>
      <c r="CH1150" s="172">
        <v>4.6681446000000003E-6</v>
      </c>
      <c r="CI1150" s="69">
        <v>1.1428508E-4</v>
      </c>
      <c r="CJ1150" s="172">
        <v>1.8484515999999999E-6</v>
      </c>
      <c r="CK1150" s="69">
        <v>0</v>
      </c>
      <c r="CM1150" s="198">
        <v>0</v>
      </c>
      <c r="CN1150" s="198">
        <v>6.6912846999999998</v>
      </c>
      <c r="CO1150" s="198">
        <v>9.1131506000000001E-2</v>
      </c>
      <c r="CP1150" s="198">
        <v>6.4471143999999996E-3</v>
      </c>
      <c r="CQ1150" s="198">
        <v>0</v>
      </c>
      <c r="CR1150" s="198">
        <v>0</v>
      </c>
      <c r="CS1150" s="198">
        <v>3.5882851999999998E-4</v>
      </c>
      <c r="CT1150" s="198">
        <v>0</v>
      </c>
      <c r="CU1150" s="198">
        <v>0</v>
      </c>
      <c r="CV1150" s="198">
        <v>7.6161162000000005E-4</v>
      </c>
      <c r="CX1150" s="166"/>
    </row>
    <row r="1151" spans="1:102" ht="14.4">
      <c r="A1151" t="s">
        <v>810</v>
      </c>
      <c r="B1151" s="85" t="s">
        <v>783</v>
      </c>
      <c r="C1151" s="113" t="str">
        <f t="shared" si="603"/>
        <v>A.140.03.124</v>
      </c>
      <c r="D1151" s="9" t="s">
        <v>1161</v>
      </c>
      <c r="E1151" s="112" t="s">
        <v>362</v>
      </c>
      <c r="F1151" s="115" t="str">
        <f t="shared" si="604"/>
        <v>weaving 150 dtex</v>
      </c>
      <c r="G1151" s="143">
        <f t="shared" si="605"/>
        <v>4.4623635333333338</v>
      </c>
      <c r="I1151" s="118">
        <f t="shared" si="606"/>
        <v>0.87194683630000003</v>
      </c>
      <c r="K1151" s="161">
        <f t="shared" si="607"/>
        <v>1.7558829099999999E-2</v>
      </c>
      <c r="L1151" s="161">
        <f t="shared" si="608"/>
        <v>6.0903626000000002E-2</v>
      </c>
      <c r="M1151" s="162">
        <f t="shared" si="609"/>
        <v>0.12412985119999999</v>
      </c>
      <c r="N1151" s="161">
        <v>0.66935453</v>
      </c>
      <c r="O1151" s="132">
        <v>2.5889711999999999E-2</v>
      </c>
      <c r="P1151" s="132">
        <v>3.5013914E-2</v>
      </c>
      <c r="Q1151" s="132">
        <v>1.5003717999999999E-2</v>
      </c>
      <c r="R1151" s="132">
        <v>2.5551111000000001E-3</v>
      </c>
      <c r="S1151" s="132">
        <v>0</v>
      </c>
      <c r="T1151" s="132">
        <v>0</v>
      </c>
      <c r="U1151" s="132">
        <v>0</v>
      </c>
      <c r="V1151" s="132">
        <v>2.5559412E-3</v>
      </c>
      <c r="W1151" s="132">
        <v>0</v>
      </c>
      <c r="X1151" s="132">
        <v>0.12157390999999999</v>
      </c>
      <c r="Y1151" s="132">
        <v>0</v>
      </c>
      <c r="Z1151" s="132">
        <v>0</v>
      </c>
      <c r="AA1151" s="132">
        <v>0</v>
      </c>
      <c r="AC1151" s="118">
        <f t="shared" si="593"/>
        <v>0.66935453</v>
      </c>
      <c r="AD1151" s="118">
        <f t="shared" si="594"/>
        <v>7.8462455099999995E-2</v>
      </c>
      <c r="AE1151" s="118">
        <f t="shared" si="595"/>
        <v>6.0903626000000002E-2</v>
      </c>
      <c r="AF1151" s="118">
        <f t="shared" si="596"/>
        <v>6.0903626000000002E-2</v>
      </c>
      <c r="AG1151" s="118">
        <f t="shared" si="597"/>
        <v>0.12412985119999999</v>
      </c>
      <c r="AI1151" s="69">
        <v>79.307703000000004</v>
      </c>
      <c r="AJ1151" s="69">
        <v>47.91986</v>
      </c>
      <c r="AK1151" s="69">
        <v>15.104638</v>
      </c>
      <c r="AL1151" s="69">
        <v>0</v>
      </c>
      <c r="AM1151" s="69">
        <v>3.6413083999999998</v>
      </c>
      <c r="AN1151" s="69">
        <v>8.8744976999999992</v>
      </c>
      <c r="AO1151" s="69">
        <v>3.7673991</v>
      </c>
      <c r="AQ1151" s="116">
        <v>8.5607265000000002E-2</v>
      </c>
      <c r="AR1151" s="116">
        <v>8.0451225000000001E-2</v>
      </c>
      <c r="AS1151" s="116">
        <v>3.6628261000000001E-3</v>
      </c>
      <c r="AT1151" s="116">
        <v>1.4932135999999999E-3</v>
      </c>
      <c r="AU1151" s="150">
        <f t="shared" si="598"/>
        <v>4.8232149149E-6</v>
      </c>
      <c r="AV1151" s="150">
        <f t="shared" si="599"/>
        <v>1.354595472081E-8</v>
      </c>
      <c r="AW1151" s="163">
        <f t="shared" si="600"/>
        <v>0.209133557803</v>
      </c>
      <c r="AX1151" s="196">
        <v>4.1410733000000002E-6</v>
      </c>
      <c r="AY1151" s="196">
        <v>1.2494617999999999E-8</v>
      </c>
      <c r="AZ1151" s="196">
        <v>3.4137080999999998E-13</v>
      </c>
      <c r="BA1151" s="108">
        <v>0</v>
      </c>
      <c r="BB1151" s="108">
        <v>0</v>
      </c>
      <c r="BC1151" s="196">
        <v>2.2309449000000001E-9</v>
      </c>
      <c r="BD1151" s="196">
        <v>6.7991067E-7</v>
      </c>
      <c r="BE1151" s="196">
        <v>3.1625482999999998E-10</v>
      </c>
      <c r="BF1151" s="196">
        <v>7.3474052000000003E-10</v>
      </c>
      <c r="BG1151" s="108">
        <v>0</v>
      </c>
      <c r="BH1151" s="108">
        <v>0</v>
      </c>
      <c r="BI1151" s="108">
        <v>0</v>
      </c>
      <c r="BJ1151" s="108">
        <v>0</v>
      </c>
      <c r="BK1151" s="108">
        <v>0</v>
      </c>
      <c r="BL1151" s="108">
        <v>0</v>
      </c>
      <c r="BM1151" s="108">
        <v>0</v>
      </c>
      <c r="BN1151" s="108">
        <v>0</v>
      </c>
      <c r="BO1151" s="196">
        <v>5.1587803000000003E-5</v>
      </c>
      <c r="BP1151" s="108">
        <v>0.20908197000000001</v>
      </c>
      <c r="BQ1151" s="108">
        <v>0</v>
      </c>
      <c r="BR1151" s="108">
        <v>0</v>
      </c>
      <c r="BS1151" s="108">
        <v>0</v>
      </c>
      <c r="BU1151" s="69">
        <v>2.2040827000000001E-4</v>
      </c>
      <c r="BV1151" s="172">
        <v>5.8000113000000003E-6</v>
      </c>
      <c r="BW1151" s="69">
        <v>1.2442253000000001E-4</v>
      </c>
      <c r="BX1151" s="69">
        <v>0</v>
      </c>
      <c r="BY1151" s="172">
        <v>5.9876936999999999E-6</v>
      </c>
      <c r="BZ1151" s="172">
        <v>1.4442722E-6</v>
      </c>
      <c r="CA1151" s="69">
        <v>0</v>
      </c>
      <c r="CB1151" s="172">
        <v>2.1920944000000002E-6</v>
      </c>
      <c r="CC1151" s="69">
        <v>0</v>
      </c>
      <c r="CD1151" s="69">
        <v>0</v>
      </c>
      <c r="CE1151" s="69">
        <v>0</v>
      </c>
      <c r="CF1151" s="69">
        <v>0</v>
      </c>
      <c r="CG1151" s="69">
        <v>0</v>
      </c>
      <c r="CH1151" s="172">
        <v>3.1131478000000001E-6</v>
      </c>
      <c r="CI1151" s="172">
        <v>7.6215794999999996E-5</v>
      </c>
      <c r="CJ1151" s="172">
        <v>1.2327174000000001E-6</v>
      </c>
      <c r="CK1151" s="69">
        <v>0</v>
      </c>
      <c r="CM1151" s="198">
        <v>0</v>
      </c>
      <c r="CN1151" s="198">
        <v>4.4623635000000004</v>
      </c>
      <c r="CO1151" s="198">
        <v>6.0774862999999998E-2</v>
      </c>
      <c r="CP1151" s="198">
        <v>4.2995283E-3</v>
      </c>
      <c r="CQ1151" s="198">
        <v>0</v>
      </c>
      <c r="CR1151" s="198">
        <v>0</v>
      </c>
      <c r="CS1151" s="198">
        <v>2.3929982999999999E-4</v>
      </c>
      <c r="CT1151" s="198">
        <v>0</v>
      </c>
      <c r="CU1151" s="198">
        <v>0</v>
      </c>
      <c r="CV1151" s="198">
        <v>5.0791260999999996E-4</v>
      </c>
      <c r="CX1151" s="166"/>
    </row>
    <row r="1152" spans="1:102" ht="14.4">
      <c r="A1152" t="s">
        <v>811</v>
      </c>
      <c r="B1152" s="85" t="s">
        <v>783</v>
      </c>
      <c r="C1152" s="113" t="str">
        <f t="shared" si="603"/>
        <v>A.140.03.125</v>
      </c>
      <c r="D1152" s="9" t="s">
        <v>1161</v>
      </c>
      <c r="E1152" s="112" t="s">
        <v>362</v>
      </c>
      <c r="F1152" s="115" t="str">
        <f t="shared" si="604"/>
        <v>weaving 200 dtex</v>
      </c>
      <c r="G1152" s="143">
        <f t="shared" si="605"/>
        <v>3.3456423333333336</v>
      </c>
      <c r="I1152" s="118">
        <f t="shared" si="606"/>
        <v>0.65373926660000004</v>
      </c>
      <c r="K1152" s="161">
        <f t="shared" si="607"/>
        <v>1.3164674099999999E-2</v>
      </c>
      <c r="L1152" s="161">
        <f t="shared" si="608"/>
        <v>4.5662292E-2</v>
      </c>
      <c r="M1152" s="162">
        <f t="shared" si="609"/>
        <v>9.3065950500000008E-2</v>
      </c>
      <c r="N1152" s="161">
        <v>0.50184635</v>
      </c>
      <c r="O1152" s="132">
        <v>1.9410726E-2</v>
      </c>
      <c r="P1152" s="132">
        <v>2.6251566E-2</v>
      </c>
      <c r="Q1152" s="132">
        <v>1.1248988E-2</v>
      </c>
      <c r="R1152" s="132">
        <v>1.9156861E-3</v>
      </c>
      <c r="S1152" s="132">
        <v>0</v>
      </c>
      <c r="T1152" s="132">
        <v>0</v>
      </c>
      <c r="U1152" s="132">
        <v>0</v>
      </c>
      <c r="V1152" s="132">
        <v>1.9163085E-3</v>
      </c>
      <c r="W1152" s="132">
        <v>0</v>
      </c>
      <c r="X1152" s="132">
        <v>9.1149642000000003E-2</v>
      </c>
      <c r="Y1152" s="132">
        <v>0</v>
      </c>
      <c r="Z1152" s="132">
        <v>0</v>
      </c>
      <c r="AA1152" s="132">
        <v>0</v>
      </c>
      <c r="AC1152" s="118">
        <f t="shared" si="593"/>
        <v>0.50184635</v>
      </c>
      <c r="AD1152" s="118">
        <f t="shared" si="594"/>
        <v>5.8826966100000003E-2</v>
      </c>
      <c r="AE1152" s="118">
        <f t="shared" si="595"/>
        <v>4.5662292E-2</v>
      </c>
      <c r="AF1152" s="118">
        <f t="shared" si="596"/>
        <v>4.5662292E-2</v>
      </c>
      <c r="AG1152" s="118">
        <f t="shared" si="597"/>
        <v>9.3065950500000008E-2</v>
      </c>
      <c r="AI1152" s="69">
        <v>59.460689000000002</v>
      </c>
      <c r="AJ1152" s="69">
        <v>35.927757</v>
      </c>
      <c r="AK1152" s="69">
        <v>11.324653</v>
      </c>
      <c r="AL1152" s="69">
        <v>0</v>
      </c>
      <c r="AM1152" s="69">
        <v>2.7300589999999998</v>
      </c>
      <c r="AN1152" s="69">
        <v>6.6536254000000001</v>
      </c>
      <c r="AO1152" s="69">
        <v>2.824595</v>
      </c>
      <c r="AQ1152" s="116">
        <v>6.4183765000000004E-2</v>
      </c>
      <c r="AR1152" s="116">
        <v>6.0318041000000003E-2</v>
      </c>
      <c r="AS1152" s="116">
        <v>2.7461918000000001E-3</v>
      </c>
      <c r="AT1152" s="116">
        <v>1.1195319999999999E-3</v>
      </c>
      <c r="AU1152" s="150">
        <f t="shared" si="598"/>
        <v>3.6161895235999996E-6</v>
      </c>
      <c r="AV1152" s="150">
        <f t="shared" si="599"/>
        <v>1.0156034851639999E-8</v>
      </c>
      <c r="AW1152" s="163">
        <f t="shared" si="600"/>
        <v>0.15679719778600001</v>
      </c>
      <c r="AX1152" s="196">
        <v>3.1047560999999999E-6</v>
      </c>
      <c r="AY1152" s="196">
        <v>9.3677986000000002E-9</v>
      </c>
      <c r="AZ1152" s="196">
        <v>2.5594163999999998E-13</v>
      </c>
      <c r="BA1152" s="108">
        <v>0</v>
      </c>
      <c r="BB1152" s="108">
        <v>0</v>
      </c>
      <c r="BC1152" s="196">
        <v>1.6726436E-9</v>
      </c>
      <c r="BD1152" s="196">
        <v>5.0976078E-7</v>
      </c>
      <c r="BE1152" s="196">
        <v>2.3711102000000002E-10</v>
      </c>
      <c r="BF1152" s="196">
        <v>5.5086929000000002E-10</v>
      </c>
      <c r="BG1152" s="108">
        <v>0</v>
      </c>
      <c r="BH1152" s="108">
        <v>0</v>
      </c>
      <c r="BI1152" s="108">
        <v>0</v>
      </c>
      <c r="BJ1152" s="108">
        <v>0</v>
      </c>
      <c r="BK1152" s="108">
        <v>0</v>
      </c>
      <c r="BL1152" s="108">
        <v>0</v>
      </c>
      <c r="BM1152" s="108">
        <v>0</v>
      </c>
      <c r="BN1152" s="108">
        <v>0</v>
      </c>
      <c r="BO1152" s="196">
        <v>3.8677785999999999E-5</v>
      </c>
      <c r="BP1152" s="108">
        <v>0.15675852000000001</v>
      </c>
      <c r="BQ1152" s="108">
        <v>0</v>
      </c>
      <c r="BR1152" s="108">
        <v>0</v>
      </c>
      <c r="BS1152" s="108">
        <v>0</v>
      </c>
      <c r="BU1152" s="69">
        <v>1.6525036999999999E-4</v>
      </c>
      <c r="BV1152" s="172">
        <v>4.3485392999999998E-6</v>
      </c>
      <c r="BW1152" s="172">
        <v>9.3285386000000001E-5</v>
      </c>
      <c r="BX1152" s="69">
        <v>0</v>
      </c>
      <c r="BY1152" s="172">
        <v>4.4892535999999998E-6</v>
      </c>
      <c r="BZ1152" s="172">
        <v>1.0828384E-6</v>
      </c>
      <c r="CA1152" s="69">
        <v>0</v>
      </c>
      <c r="CB1152" s="172">
        <v>1.6435156000000001E-6</v>
      </c>
      <c r="CC1152" s="69">
        <v>0</v>
      </c>
      <c r="CD1152" s="69">
        <v>0</v>
      </c>
      <c r="CE1152" s="69">
        <v>0</v>
      </c>
      <c r="CF1152" s="69">
        <v>0</v>
      </c>
      <c r="CG1152" s="69">
        <v>0</v>
      </c>
      <c r="CH1152" s="172">
        <v>2.3340723000000001E-6</v>
      </c>
      <c r="CI1152" s="172">
        <v>5.7142541999999999E-5</v>
      </c>
      <c r="CJ1152" s="172">
        <v>9.2422579000000004E-7</v>
      </c>
      <c r="CK1152" s="69">
        <v>0</v>
      </c>
      <c r="CM1152" s="198">
        <v>0</v>
      </c>
      <c r="CN1152" s="198">
        <v>3.3456423000000002</v>
      </c>
      <c r="CO1152" s="198">
        <v>4.5565753000000001E-2</v>
      </c>
      <c r="CP1152" s="198">
        <v>3.2235571999999998E-3</v>
      </c>
      <c r="CQ1152" s="198">
        <v>0</v>
      </c>
      <c r="CR1152" s="198">
        <v>0</v>
      </c>
      <c r="CS1152" s="198">
        <v>1.7941425999999999E-4</v>
      </c>
      <c r="CT1152" s="198">
        <v>0</v>
      </c>
      <c r="CU1152" s="198">
        <v>0</v>
      </c>
      <c r="CV1152" s="198">
        <v>3.8080581000000003E-4</v>
      </c>
      <c r="CX1152" s="166"/>
    </row>
    <row r="1153" spans="1:103" ht="14.4">
      <c r="A1153" t="s">
        <v>812</v>
      </c>
      <c r="B1153" s="85" t="s">
        <v>783</v>
      </c>
      <c r="C1153" s="113" t="str">
        <f t="shared" si="603"/>
        <v>A.140.03.126</v>
      </c>
      <c r="D1153" s="9" t="s">
        <v>1161</v>
      </c>
      <c r="E1153" s="112" t="s">
        <v>362</v>
      </c>
      <c r="F1153" s="115" t="str">
        <f t="shared" si="604"/>
        <v>weaving 300 dtex</v>
      </c>
      <c r="G1153" s="143">
        <f t="shared" si="605"/>
        <v>2.2289211999999998</v>
      </c>
      <c r="I1153" s="118">
        <f t="shared" si="606"/>
        <v>0.4355317051</v>
      </c>
      <c r="K1153" s="161">
        <f t="shared" si="607"/>
        <v>8.7705192999999997E-3</v>
      </c>
      <c r="L1153" s="161">
        <f t="shared" si="608"/>
        <v>3.042096E-2</v>
      </c>
      <c r="M1153" s="162">
        <f t="shared" si="609"/>
        <v>6.2002045800000002E-2</v>
      </c>
      <c r="N1153" s="161">
        <v>0.33433817999999998</v>
      </c>
      <c r="O1153" s="132">
        <v>1.2931741E-2</v>
      </c>
      <c r="P1153" s="132">
        <v>1.7489219E-2</v>
      </c>
      <c r="Q1153" s="132">
        <v>7.4942580999999998E-3</v>
      </c>
      <c r="R1153" s="132">
        <v>1.2762612E-3</v>
      </c>
      <c r="S1153" s="132">
        <v>0</v>
      </c>
      <c r="T1153" s="132">
        <v>0</v>
      </c>
      <c r="U1153" s="132">
        <v>0</v>
      </c>
      <c r="V1153" s="132">
        <v>1.2766758E-3</v>
      </c>
      <c r="W1153" s="132">
        <v>0</v>
      </c>
      <c r="X1153" s="132">
        <v>6.0725370000000001E-2</v>
      </c>
      <c r="Y1153" s="132">
        <v>0</v>
      </c>
      <c r="Z1153" s="132">
        <v>0</v>
      </c>
      <c r="AA1153" s="132">
        <v>0</v>
      </c>
      <c r="AC1153" s="118">
        <f t="shared" si="593"/>
        <v>0.33433817999999998</v>
      </c>
      <c r="AD1153" s="118">
        <f t="shared" si="594"/>
        <v>3.9191479299999998E-2</v>
      </c>
      <c r="AE1153" s="118">
        <f t="shared" si="595"/>
        <v>3.042096E-2</v>
      </c>
      <c r="AF1153" s="118">
        <f t="shared" si="596"/>
        <v>3.042096E-2</v>
      </c>
      <c r="AG1153" s="118">
        <f t="shared" si="597"/>
        <v>6.2002045800000002E-2</v>
      </c>
      <c r="AI1153" s="69">
        <v>39.613675000000001</v>
      </c>
      <c r="AJ1153" s="69">
        <v>23.935655000000001</v>
      </c>
      <c r="AK1153" s="69">
        <v>7.5446670999999998</v>
      </c>
      <c r="AL1153" s="69">
        <v>0</v>
      </c>
      <c r="AM1153" s="69">
        <v>1.8188095</v>
      </c>
      <c r="AN1153" s="69">
        <v>4.4327531999999996</v>
      </c>
      <c r="AO1153" s="69">
        <v>1.881791</v>
      </c>
      <c r="AQ1153" s="116">
        <v>4.2760264999999999E-2</v>
      </c>
      <c r="AR1153" s="116">
        <v>4.0184856999999997E-2</v>
      </c>
      <c r="AS1153" s="116">
        <v>1.8295575000000001E-3</v>
      </c>
      <c r="AT1153" s="116">
        <v>7.4585036999999998E-4</v>
      </c>
      <c r="AU1153" s="150">
        <f t="shared" si="598"/>
        <v>2.4091641422999999E-6</v>
      </c>
      <c r="AV1153" s="150">
        <f t="shared" si="599"/>
        <v>6.7661150724700001E-9</v>
      </c>
      <c r="AW1153" s="163">
        <f t="shared" si="600"/>
        <v>0.10446083776800001</v>
      </c>
      <c r="AX1153" s="196">
        <v>2.0684389E-6</v>
      </c>
      <c r="AY1153" s="196">
        <v>6.2409793000000003E-9</v>
      </c>
      <c r="AZ1153" s="196">
        <v>1.7051246999999999E-13</v>
      </c>
      <c r="BA1153" s="108">
        <v>0</v>
      </c>
      <c r="BB1153" s="108">
        <v>0</v>
      </c>
      <c r="BC1153" s="196">
        <v>1.1143423E-9</v>
      </c>
      <c r="BD1153" s="196">
        <v>3.3961089999999999E-7</v>
      </c>
      <c r="BE1153" s="196">
        <v>1.5796721E-10</v>
      </c>
      <c r="BF1153" s="196">
        <v>3.6699805000000002E-10</v>
      </c>
      <c r="BG1153" s="108">
        <v>0</v>
      </c>
      <c r="BH1153" s="108">
        <v>0</v>
      </c>
      <c r="BI1153" s="108">
        <v>0</v>
      </c>
      <c r="BJ1153" s="108">
        <v>0</v>
      </c>
      <c r="BK1153" s="108">
        <v>0</v>
      </c>
      <c r="BL1153" s="108">
        <v>0</v>
      </c>
      <c r="BM1153" s="108">
        <v>0</v>
      </c>
      <c r="BN1153" s="108">
        <v>0</v>
      </c>
      <c r="BO1153" s="196">
        <v>2.5767768E-5</v>
      </c>
      <c r="BP1153" s="108">
        <v>0.10443507</v>
      </c>
      <c r="BQ1153" s="108">
        <v>0</v>
      </c>
      <c r="BR1153" s="108">
        <v>0</v>
      </c>
      <c r="BS1153" s="108">
        <v>0</v>
      </c>
      <c r="BU1153" s="69">
        <v>1.1009248E-4</v>
      </c>
      <c r="BV1153" s="172">
        <v>2.8970674000000001E-6</v>
      </c>
      <c r="BW1153" s="172">
        <v>6.2148237000000004E-5</v>
      </c>
      <c r="BX1153" s="69">
        <v>0</v>
      </c>
      <c r="BY1153" s="172">
        <v>2.9908136E-6</v>
      </c>
      <c r="BZ1153" s="172">
        <v>7.2140447E-7</v>
      </c>
      <c r="CA1153" s="69">
        <v>0</v>
      </c>
      <c r="CB1153" s="172">
        <v>1.0949367E-6</v>
      </c>
      <c r="CC1153" s="69">
        <v>0</v>
      </c>
      <c r="CD1153" s="69">
        <v>0</v>
      </c>
      <c r="CE1153" s="69">
        <v>0</v>
      </c>
      <c r="CF1153" s="69">
        <v>0</v>
      </c>
      <c r="CG1153" s="69">
        <v>0</v>
      </c>
      <c r="CH1153" s="172">
        <v>1.5549968E-6</v>
      </c>
      <c r="CI1153" s="172">
        <v>3.8069287999999999E-5</v>
      </c>
      <c r="CJ1153" s="172">
        <v>6.1573420999999999E-7</v>
      </c>
      <c r="CK1153" s="69">
        <v>0</v>
      </c>
      <c r="CM1153" s="198">
        <v>0</v>
      </c>
      <c r="CN1153" s="198">
        <v>2.2289211999999998</v>
      </c>
      <c r="CO1153" s="198">
        <v>3.0356643999999999E-2</v>
      </c>
      <c r="CP1153" s="198">
        <v>2.1475861E-3</v>
      </c>
      <c r="CQ1153" s="198">
        <v>0</v>
      </c>
      <c r="CR1153" s="198">
        <v>0</v>
      </c>
      <c r="CS1153" s="198">
        <v>1.1952869000000001E-4</v>
      </c>
      <c r="CT1153" s="198">
        <v>0</v>
      </c>
      <c r="CU1153" s="198">
        <v>0</v>
      </c>
      <c r="CV1153" s="198">
        <v>2.5369900999999999E-4</v>
      </c>
      <c r="CX1153" s="166"/>
    </row>
    <row r="1154" spans="1:103" ht="14.4">
      <c r="A1154" t="s">
        <v>813</v>
      </c>
      <c r="B1154" s="85" t="s">
        <v>783</v>
      </c>
      <c r="C1154" s="113" t="str">
        <f t="shared" si="603"/>
        <v>A.140.03.127</v>
      </c>
      <c r="D1154" s="9" t="s">
        <v>1161</v>
      </c>
      <c r="E1154" s="112" t="s">
        <v>362</v>
      </c>
      <c r="F1154" s="115" t="str">
        <f t="shared" si="604"/>
        <v>weaving 400 dtex</v>
      </c>
      <c r="G1154" s="143">
        <f t="shared" si="605"/>
        <v>1.6728212000000002</v>
      </c>
      <c r="I1154" s="118">
        <f t="shared" si="606"/>
        <v>0.32686963830000004</v>
      </c>
      <c r="K1154" s="161">
        <f t="shared" si="607"/>
        <v>6.5823369699999999E-3</v>
      </c>
      <c r="L1154" s="161">
        <f t="shared" si="608"/>
        <v>2.2831146099999998E-2</v>
      </c>
      <c r="M1154" s="162">
        <f t="shared" si="609"/>
        <v>4.6532975230000002E-2</v>
      </c>
      <c r="N1154" s="161">
        <v>0.25092318000000002</v>
      </c>
      <c r="O1154" s="132">
        <v>9.7053630999999994E-3</v>
      </c>
      <c r="P1154" s="132">
        <v>1.3125783E-2</v>
      </c>
      <c r="Q1154" s="132">
        <v>5.6244939000000002E-3</v>
      </c>
      <c r="R1154" s="132">
        <v>9.5784307000000004E-4</v>
      </c>
      <c r="S1154" s="132">
        <v>0</v>
      </c>
      <c r="T1154" s="132">
        <v>0</v>
      </c>
      <c r="U1154" s="132">
        <v>0</v>
      </c>
      <c r="V1154" s="132">
        <v>9.5815422999999996E-4</v>
      </c>
      <c r="W1154" s="132">
        <v>0</v>
      </c>
      <c r="X1154" s="132">
        <v>4.5574821000000001E-2</v>
      </c>
      <c r="Y1154" s="132">
        <v>0</v>
      </c>
      <c r="Z1154" s="132">
        <v>0</v>
      </c>
      <c r="AA1154" s="132">
        <v>0</v>
      </c>
      <c r="AC1154" s="118">
        <f t="shared" si="593"/>
        <v>0.25092318000000002</v>
      </c>
      <c r="AD1154" s="118">
        <f t="shared" si="594"/>
        <v>2.9413483069999996E-2</v>
      </c>
      <c r="AE1154" s="118">
        <f t="shared" si="595"/>
        <v>2.2831146099999998E-2</v>
      </c>
      <c r="AF1154" s="118">
        <f t="shared" si="596"/>
        <v>2.2831146099999998E-2</v>
      </c>
      <c r="AG1154" s="118">
        <f t="shared" si="597"/>
        <v>4.6532975230000002E-2</v>
      </c>
      <c r="AI1154" s="69">
        <v>29.730345</v>
      </c>
      <c r="AJ1154" s="69">
        <v>17.963878999999999</v>
      </c>
      <c r="AK1154" s="69">
        <v>5.6623263000000001</v>
      </c>
      <c r="AL1154" s="69">
        <v>0</v>
      </c>
      <c r="AM1154" s="69">
        <v>1.3650294999999999</v>
      </c>
      <c r="AN1154" s="69">
        <v>3.3268127000000001</v>
      </c>
      <c r="AO1154" s="69">
        <v>1.4122975</v>
      </c>
      <c r="AQ1154" s="116">
        <v>3.2091883000000002E-2</v>
      </c>
      <c r="AR1154" s="116">
        <v>3.0159021000000001E-2</v>
      </c>
      <c r="AS1154" s="116">
        <v>1.3730959E-3</v>
      </c>
      <c r="AT1154" s="116">
        <v>5.5976599999999995E-4</v>
      </c>
      <c r="AU1154" s="150">
        <f t="shared" si="598"/>
        <v>1.8080947118099999E-6</v>
      </c>
      <c r="AV1154" s="150">
        <f t="shared" si="599"/>
        <v>5.0780174208199993E-9</v>
      </c>
      <c r="AW1154" s="163">
        <f t="shared" si="600"/>
        <v>7.8398598893000007E-2</v>
      </c>
      <c r="AX1154" s="196">
        <v>1.552378E-6</v>
      </c>
      <c r="AY1154" s="196">
        <v>4.6838993000000001E-9</v>
      </c>
      <c r="AZ1154" s="196">
        <v>1.2797081999999999E-13</v>
      </c>
      <c r="BA1154" s="108">
        <v>0</v>
      </c>
      <c r="BB1154" s="108">
        <v>0</v>
      </c>
      <c r="BC1154" s="196">
        <v>8.3632180999999996E-10</v>
      </c>
      <c r="BD1154" s="196">
        <v>2.5488039E-7</v>
      </c>
      <c r="BE1154" s="196">
        <v>1.1855551000000001E-10</v>
      </c>
      <c r="BF1154" s="196">
        <v>2.7543463999999999E-10</v>
      </c>
      <c r="BG1154" s="108">
        <v>0</v>
      </c>
      <c r="BH1154" s="108">
        <v>0</v>
      </c>
      <c r="BI1154" s="108">
        <v>0</v>
      </c>
      <c r="BJ1154" s="108">
        <v>0</v>
      </c>
      <c r="BK1154" s="108">
        <v>0</v>
      </c>
      <c r="BL1154" s="108">
        <v>0</v>
      </c>
      <c r="BM1154" s="108">
        <v>0</v>
      </c>
      <c r="BN1154" s="108">
        <v>0</v>
      </c>
      <c r="BO1154" s="196">
        <v>1.9338893E-5</v>
      </c>
      <c r="BP1154" s="108">
        <v>7.8379260000000006E-2</v>
      </c>
      <c r="BQ1154" s="108">
        <v>0</v>
      </c>
      <c r="BR1154" s="108">
        <v>0</v>
      </c>
      <c r="BS1154" s="108">
        <v>0</v>
      </c>
      <c r="BU1154" s="172">
        <v>8.2625186000000005E-5</v>
      </c>
      <c r="BV1154" s="172">
        <v>2.1742696999999999E-6</v>
      </c>
      <c r="BW1154" s="172">
        <v>4.6642693000000001E-5</v>
      </c>
      <c r="BX1154" s="69">
        <v>0</v>
      </c>
      <c r="BY1154" s="172">
        <v>2.2446267999999999E-6</v>
      </c>
      <c r="BZ1154" s="172">
        <v>5.4141918000000003E-7</v>
      </c>
      <c r="CA1154" s="69">
        <v>0</v>
      </c>
      <c r="CB1154" s="172">
        <v>8.2175779E-7</v>
      </c>
      <c r="CC1154" s="69">
        <v>0</v>
      </c>
      <c r="CD1154" s="69">
        <v>0</v>
      </c>
      <c r="CE1154" s="69">
        <v>0</v>
      </c>
      <c r="CF1154" s="69">
        <v>0</v>
      </c>
      <c r="CG1154" s="69">
        <v>0</v>
      </c>
      <c r="CH1154" s="172">
        <v>1.1670362E-6</v>
      </c>
      <c r="CI1154" s="172">
        <v>2.8571270999999999E-5</v>
      </c>
      <c r="CJ1154" s="172">
        <v>4.6211289E-7</v>
      </c>
      <c r="CK1154" s="69">
        <v>0</v>
      </c>
      <c r="CM1154" s="198">
        <v>0</v>
      </c>
      <c r="CN1154" s="198">
        <v>1.6728212</v>
      </c>
      <c r="CO1154" s="198">
        <v>2.2782877E-2</v>
      </c>
      <c r="CP1154" s="198">
        <v>1.6117785999999999E-3</v>
      </c>
      <c r="CQ1154" s="198">
        <v>0</v>
      </c>
      <c r="CR1154" s="198">
        <v>0</v>
      </c>
      <c r="CS1154" s="197">
        <v>8.9707131000000005E-5</v>
      </c>
      <c r="CT1154" s="198">
        <v>0</v>
      </c>
      <c r="CU1154" s="198">
        <v>0</v>
      </c>
      <c r="CV1154" s="198">
        <v>1.9040290999999999E-4</v>
      </c>
      <c r="CX1154" s="166"/>
    </row>
    <row r="1155" spans="1:103" ht="14.4">
      <c r="A1155" t="s">
        <v>814</v>
      </c>
      <c r="B1155" s="85" t="s">
        <v>783</v>
      </c>
      <c r="C1155" s="113" t="str">
        <f t="shared" si="603"/>
        <v>A.140.03.128</v>
      </c>
      <c r="D1155" s="9" t="s">
        <v>1161</v>
      </c>
      <c r="E1155" s="112" t="s">
        <v>362</v>
      </c>
      <c r="F1155" s="115" t="str">
        <f t="shared" si="604"/>
        <v>weaving 500 dtex</v>
      </c>
      <c r="G1155" s="143">
        <f t="shared" si="605"/>
        <v>1.3382569333333334</v>
      </c>
      <c r="I1155" s="118">
        <f t="shared" si="606"/>
        <v>0.26149570744</v>
      </c>
      <c r="K1155" s="161">
        <f t="shared" si="607"/>
        <v>5.2658695499999998E-3</v>
      </c>
      <c r="L1155" s="161">
        <f t="shared" si="608"/>
        <v>1.8264917499999998E-2</v>
      </c>
      <c r="M1155" s="162">
        <f t="shared" si="609"/>
        <v>3.7226380390000001E-2</v>
      </c>
      <c r="N1155" s="161">
        <v>0.20073853999999999</v>
      </c>
      <c r="O1155" s="132">
        <v>7.7642904999999998E-3</v>
      </c>
      <c r="P1155" s="132">
        <v>1.0500627E-2</v>
      </c>
      <c r="Q1155" s="132">
        <v>4.4995950999999999E-3</v>
      </c>
      <c r="R1155" s="132">
        <v>7.6627444999999999E-4</v>
      </c>
      <c r="S1155" s="132">
        <v>0</v>
      </c>
      <c r="T1155" s="132">
        <v>0</v>
      </c>
      <c r="U1155" s="132">
        <v>0</v>
      </c>
      <c r="V1155" s="132">
        <v>7.6652339000000003E-4</v>
      </c>
      <c r="W1155" s="132">
        <v>0</v>
      </c>
      <c r="X1155" s="132">
        <v>3.6459856999999998E-2</v>
      </c>
      <c r="Y1155" s="132">
        <v>0</v>
      </c>
      <c r="Z1155" s="132">
        <v>0</v>
      </c>
      <c r="AA1155" s="132">
        <v>0</v>
      </c>
      <c r="AC1155" s="118">
        <f t="shared" si="593"/>
        <v>0.20073853999999999</v>
      </c>
      <c r="AD1155" s="118">
        <f t="shared" si="594"/>
        <v>2.3530787049999998E-2</v>
      </c>
      <c r="AE1155" s="118">
        <f t="shared" si="595"/>
        <v>1.8264917499999998E-2</v>
      </c>
      <c r="AF1155" s="118">
        <f t="shared" si="596"/>
        <v>1.8264917499999998E-2</v>
      </c>
      <c r="AG1155" s="118">
        <f t="shared" si="597"/>
        <v>3.7226380390000001E-2</v>
      </c>
      <c r="AI1155" s="69">
        <v>23.784275999999998</v>
      </c>
      <c r="AJ1155" s="69">
        <v>14.371103</v>
      </c>
      <c r="AK1155" s="69">
        <v>4.5298610000000004</v>
      </c>
      <c r="AL1155" s="69">
        <v>0</v>
      </c>
      <c r="AM1155" s="69">
        <v>1.0920236000000001</v>
      </c>
      <c r="AN1155" s="69">
        <v>2.6614502</v>
      </c>
      <c r="AO1155" s="69">
        <v>1.1298379999999999</v>
      </c>
      <c r="AQ1155" s="116">
        <v>2.5673505999999999E-2</v>
      </c>
      <c r="AR1155" s="116">
        <v>2.4127216E-2</v>
      </c>
      <c r="AS1155" s="116">
        <v>1.0984766999999999E-3</v>
      </c>
      <c r="AT1155" s="116">
        <v>4.4781280000000002E-4</v>
      </c>
      <c r="AU1155" s="150">
        <f t="shared" si="598"/>
        <v>1.4464757674499999E-6</v>
      </c>
      <c r="AV1155" s="150">
        <f t="shared" si="599"/>
        <v>4.0624138936600004E-9</v>
      </c>
      <c r="AW1155" s="163">
        <f t="shared" si="600"/>
        <v>6.2718879114000009E-2</v>
      </c>
      <c r="AX1155" s="196">
        <v>1.2419023999999999E-6</v>
      </c>
      <c r="AY1155" s="196">
        <v>3.7471194000000004E-9</v>
      </c>
      <c r="AZ1155" s="196">
        <v>1.0237666E-13</v>
      </c>
      <c r="BA1155" s="108">
        <v>0</v>
      </c>
      <c r="BB1155" s="108">
        <v>0</v>
      </c>
      <c r="BC1155" s="196">
        <v>6.6905744999999998E-10</v>
      </c>
      <c r="BD1155" s="196">
        <v>2.0390431000000001E-7</v>
      </c>
      <c r="BE1155" s="196">
        <v>9.4844406999999997E-11</v>
      </c>
      <c r="BF1155" s="196">
        <v>2.2034771E-10</v>
      </c>
      <c r="BG1155" s="108">
        <v>0</v>
      </c>
      <c r="BH1155" s="108">
        <v>0</v>
      </c>
      <c r="BI1155" s="108">
        <v>0</v>
      </c>
      <c r="BJ1155" s="108">
        <v>0</v>
      </c>
      <c r="BK1155" s="108">
        <v>0</v>
      </c>
      <c r="BL1155" s="108">
        <v>0</v>
      </c>
      <c r="BM1155" s="108">
        <v>0</v>
      </c>
      <c r="BN1155" s="108">
        <v>0</v>
      </c>
      <c r="BO1155" s="196">
        <v>1.5471114E-5</v>
      </c>
      <c r="BP1155" s="108">
        <v>6.2703408000000002E-2</v>
      </c>
      <c r="BQ1155" s="108">
        <v>0</v>
      </c>
      <c r="BR1155" s="108">
        <v>0</v>
      </c>
      <c r="BS1155" s="108">
        <v>0</v>
      </c>
      <c r="BU1155" s="172">
        <v>6.6100148999999995E-5</v>
      </c>
      <c r="BV1155" s="172">
        <v>1.7394157E-6</v>
      </c>
      <c r="BW1155" s="172">
        <v>3.7314153999999997E-5</v>
      </c>
      <c r="BX1155" s="69">
        <v>0</v>
      </c>
      <c r="BY1155" s="172">
        <v>1.7957014E-6</v>
      </c>
      <c r="BZ1155" s="172">
        <v>4.3313534000000001E-7</v>
      </c>
      <c r="CA1155" s="69">
        <v>0</v>
      </c>
      <c r="CB1155" s="172">
        <v>6.5740624000000003E-7</v>
      </c>
      <c r="CC1155" s="69">
        <v>0</v>
      </c>
      <c r="CD1155" s="69">
        <v>0</v>
      </c>
      <c r="CE1155" s="69">
        <v>0</v>
      </c>
      <c r="CF1155" s="69">
        <v>0</v>
      </c>
      <c r="CG1155" s="69">
        <v>0</v>
      </c>
      <c r="CH1155" s="172">
        <v>9.3362892000000003E-7</v>
      </c>
      <c r="CI1155" s="172">
        <v>2.2857017000000001E-5</v>
      </c>
      <c r="CJ1155" s="172">
        <v>3.6969030999999998E-7</v>
      </c>
      <c r="CK1155" s="69">
        <v>0</v>
      </c>
      <c r="CM1155" s="198">
        <v>0</v>
      </c>
      <c r="CN1155" s="198">
        <v>1.3382569</v>
      </c>
      <c r="CO1155" s="198">
        <v>1.8226301E-2</v>
      </c>
      <c r="CP1155" s="198">
        <v>1.2894229E-3</v>
      </c>
      <c r="CQ1155" s="198">
        <v>0</v>
      </c>
      <c r="CR1155" s="198">
        <v>0</v>
      </c>
      <c r="CS1155" s="197">
        <v>7.1765703999999994E-5</v>
      </c>
      <c r="CT1155" s="198">
        <v>0</v>
      </c>
      <c r="CU1155" s="198">
        <v>0</v>
      </c>
      <c r="CV1155" s="198">
        <v>1.5232232E-4</v>
      </c>
      <c r="CX1155" s="166"/>
    </row>
    <row r="1156" spans="1:103" ht="14.4">
      <c r="A1156" t="s">
        <v>2673</v>
      </c>
      <c r="B1156" s="85" t="s">
        <v>783</v>
      </c>
      <c r="C1156" s="113" t="str">
        <f t="shared" si="603"/>
        <v>A.140.03.131</v>
      </c>
      <c r="D1156" s="9" t="s">
        <v>1161</v>
      </c>
      <c r="E1156" s="112" t="s">
        <v>362</v>
      </c>
      <c r="F1156" s="115" t="str">
        <f t="shared" si="604"/>
        <v>circular knitting (fabric interlock, 83 dtex, 28 GG)</v>
      </c>
      <c r="G1156" s="143">
        <f t="shared" si="605"/>
        <v>0.15823983999999999</v>
      </c>
      <c r="I1156" s="118">
        <f t="shared" si="606"/>
        <v>3.0920100397000001E-2</v>
      </c>
      <c r="K1156" s="161">
        <f t="shared" si="607"/>
        <v>6.22653496E-4</v>
      </c>
      <c r="L1156" s="161">
        <f t="shared" si="608"/>
        <v>2.1597029899999998E-3</v>
      </c>
      <c r="M1156" s="162">
        <f t="shared" si="609"/>
        <v>4.4017679110000003E-3</v>
      </c>
      <c r="N1156" s="161">
        <v>2.3735975999999999E-2</v>
      </c>
      <c r="O1156" s="132">
        <v>9.1807488999999997E-4</v>
      </c>
      <c r="P1156" s="132">
        <v>1.2416281000000001E-3</v>
      </c>
      <c r="Q1156" s="132">
        <v>5.3204672000000004E-4</v>
      </c>
      <c r="R1156" s="164">
        <v>9.0606775999999996E-5</v>
      </c>
      <c r="S1156" s="132">
        <v>0</v>
      </c>
      <c r="T1156" s="132">
        <v>0</v>
      </c>
      <c r="U1156" s="132">
        <v>0</v>
      </c>
      <c r="V1156" s="164">
        <v>9.0636211000000001E-5</v>
      </c>
      <c r="W1156" s="132">
        <v>0</v>
      </c>
      <c r="X1156" s="132">
        <v>4.3111317E-3</v>
      </c>
      <c r="Y1156" s="132">
        <v>0</v>
      </c>
      <c r="Z1156" s="132">
        <v>0</v>
      </c>
      <c r="AA1156" s="132">
        <v>0</v>
      </c>
      <c r="AC1156" s="118">
        <f t="shared" si="593"/>
        <v>2.3735975999999999E-2</v>
      </c>
      <c r="AD1156" s="118">
        <f t="shared" si="594"/>
        <v>2.7823564859999999E-3</v>
      </c>
      <c r="AE1156" s="118">
        <f t="shared" si="595"/>
        <v>2.1597029899999998E-3</v>
      </c>
      <c r="AF1156" s="118">
        <f t="shared" si="596"/>
        <v>2.1597029899999998E-3</v>
      </c>
      <c r="AG1156" s="118">
        <f t="shared" si="597"/>
        <v>4.4017679110000003E-3</v>
      </c>
      <c r="AI1156" s="69">
        <v>2.8123298999999999</v>
      </c>
      <c r="AJ1156" s="69">
        <v>1.6992858</v>
      </c>
      <c r="AK1156" s="69">
        <v>0.53562546</v>
      </c>
      <c r="AL1156" s="69">
        <v>0</v>
      </c>
      <c r="AM1156" s="69">
        <v>0.12912441</v>
      </c>
      <c r="AN1156" s="69">
        <v>0.31469849999999999</v>
      </c>
      <c r="AO1156" s="69">
        <v>0.13359571000000001</v>
      </c>
      <c r="AQ1156" s="116">
        <v>3.0357186E-3</v>
      </c>
      <c r="AR1156" s="116">
        <v>2.8528803E-3</v>
      </c>
      <c r="AS1156" s="116">
        <v>1.2988744999999999E-4</v>
      </c>
      <c r="AT1156" s="199">
        <v>5.2950837999999999E-5</v>
      </c>
      <c r="AU1156" s="150">
        <f t="shared" si="598"/>
        <v>1.71035988523E-7</v>
      </c>
      <c r="AV1156" s="150">
        <f t="shared" si="599"/>
        <v>4.8035299334799997E-10</v>
      </c>
      <c r="AW1156" s="163">
        <f t="shared" si="600"/>
        <v>7.4160836547000003E-3</v>
      </c>
      <c r="AX1156" s="196">
        <v>1.4684656999999999E-7</v>
      </c>
      <c r="AY1156" s="196">
        <v>4.4307154999999998E-10</v>
      </c>
      <c r="AZ1156" s="196">
        <v>1.2105348E-14</v>
      </c>
      <c r="BA1156" s="108">
        <v>0</v>
      </c>
      <c r="BB1156" s="108">
        <v>0</v>
      </c>
      <c r="BC1156" s="196">
        <v>7.9111523000000006E-11</v>
      </c>
      <c r="BD1156" s="196">
        <v>2.4110307000000001E-8</v>
      </c>
      <c r="BE1156" s="196">
        <v>1.1214710000000001E-11</v>
      </c>
      <c r="BF1156" s="196">
        <v>2.6054627999999999E-11</v>
      </c>
      <c r="BG1156" s="108">
        <v>0</v>
      </c>
      <c r="BH1156" s="108">
        <v>0</v>
      </c>
      <c r="BI1156" s="108">
        <v>0</v>
      </c>
      <c r="BJ1156" s="108">
        <v>0</v>
      </c>
      <c r="BK1156" s="108">
        <v>0</v>
      </c>
      <c r="BL1156" s="108">
        <v>0</v>
      </c>
      <c r="BM1156" s="108">
        <v>0</v>
      </c>
      <c r="BN1156" s="108">
        <v>0</v>
      </c>
      <c r="BO1156" s="196">
        <v>1.8293547E-6</v>
      </c>
      <c r="BP1156" s="108">
        <v>7.4142543E-3</v>
      </c>
      <c r="BQ1156" s="108">
        <v>0</v>
      </c>
      <c r="BR1156" s="108">
        <v>0</v>
      </c>
      <c r="BS1156" s="108">
        <v>0</v>
      </c>
      <c r="BU1156" s="172">
        <v>7.8158959999999999E-6</v>
      </c>
      <c r="BV1156" s="172">
        <v>2.0567415999999999E-7</v>
      </c>
      <c r="BW1156" s="172">
        <v>4.4121466000000001E-6</v>
      </c>
      <c r="BX1156" s="69">
        <v>0</v>
      </c>
      <c r="BY1156" s="172">
        <v>2.1232955999999999E-7</v>
      </c>
      <c r="BZ1156" s="172">
        <v>5.1215327000000001E-8</v>
      </c>
      <c r="CA1156" s="69">
        <v>0</v>
      </c>
      <c r="CB1156" s="172">
        <v>7.7733844999999993E-8</v>
      </c>
      <c r="CC1156" s="69">
        <v>0</v>
      </c>
      <c r="CD1156" s="69">
        <v>0</v>
      </c>
      <c r="CE1156" s="69">
        <v>0</v>
      </c>
      <c r="CF1156" s="69">
        <v>0</v>
      </c>
      <c r="CG1156" s="69">
        <v>0</v>
      </c>
      <c r="CH1156" s="172">
        <v>1.1039531E-7</v>
      </c>
      <c r="CI1156" s="172">
        <v>2.7026878000000002E-6</v>
      </c>
      <c r="CJ1156" s="172">
        <v>4.3713381999999998E-8</v>
      </c>
      <c r="CK1156" s="69">
        <v>0</v>
      </c>
      <c r="CM1156" s="198">
        <v>0</v>
      </c>
      <c r="CN1156" s="198">
        <v>0.15823983999999999</v>
      </c>
      <c r="CO1156" s="198">
        <v>2.1551370000000001E-3</v>
      </c>
      <c r="CP1156" s="198">
        <v>1.5246554E-4</v>
      </c>
      <c r="CQ1156" s="198">
        <v>0</v>
      </c>
      <c r="CR1156" s="198">
        <v>0</v>
      </c>
      <c r="CS1156" s="197">
        <v>8.4858097000000002E-6</v>
      </c>
      <c r="CT1156" s="198">
        <v>0</v>
      </c>
      <c r="CU1156" s="198">
        <v>0</v>
      </c>
      <c r="CV1156" s="197">
        <v>1.8011085999999999E-5</v>
      </c>
      <c r="CX1156" s="166"/>
    </row>
    <row r="1157" spans="1:103" ht="14.4">
      <c r="A1157" t="s">
        <v>2674</v>
      </c>
      <c r="B1157" s="85" t="s">
        <v>783</v>
      </c>
      <c r="C1157" s="113" t="str">
        <f t="shared" si="603"/>
        <v>A.140.03.132</v>
      </c>
      <c r="D1157" s="9" t="s">
        <v>1161</v>
      </c>
      <c r="E1157" s="112" t="s">
        <v>362</v>
      </c>
      <c r="F1157" s="115" t="str">
        <f t="shared" si="604"/>
        <v>circular knitting  (cotton, 200 dtex)</v>
      </c>
      <c r="G1157" s="143">
        <f t="shared" si="605"/>
        <v>8.5901626666666675E-2</v>
      </c>
      <c r="I1157" s="118">
        <f t="shared" si="606"/>
        <v>1.6785197320999999E-2</v>
      </c>
      <c r="K1157" s="161">
        <f t="shared" si="607"/>
        <v>3.3801189600000004E-4</v>
      </c>
      <c r="L1157" s="161">
        <f t="shared" si="608"/>
        <v>1.1724102100000001E-3</v>
      </c>
      <c r="M1157" s="162">
        <f t="shared" si="609"/>
        <v>2.3895312149999999E-3</v>
      </c>
      <c r="N1157" s="161">
        <v>1.2885244000000001E-2</v>
      </c>
      <c r="O1157" s="132">
        <v>4.9838351000000005E-4</v>
      </c>
      <c r="P1157" s="132">
        <v>6.7402670000000001E-4</v>
      </c>
      <c r="Q1157" s="132">
        <v>2.8882536000000001E-4</v>
      </c>
      <c r="R1157" s="164">
        <v>4.9186535999999999E-5</v>
      </c>
      <c r="S1157" s="132">
        <v>0</v>
      </c>
      <c r="T1157" s="132">
        <v>0</v>
      </c>
      <c r="U1157" s="132">
        <v>0</v>
      </c>
      <c r="V1157" s="164">
        <v>4.9202515000000003E-5</v>
      </c>
      <c r="W1157" s="132">
        <v>0</v>
      </c>
      <c r="X1157" s="132">
        <v>2.3403286999999998E-3</v>
      </c>
      <c r="Y1157" s="132">
        <v>0</v>
      </c>
      <c r="Z1157" s="132">
        <v>0</v>
      </c>
      <c r="AA1157" s="132">
        <v>0</v>
      </c>
      <c r="AC1157" s="118">
        <f t="shared" si="593"/>
        <v>1.2885244000000001E-2</v>
      </c>
      <c r="AD1157" s="118">
        <f t="shared" si="594"/>
        <v>1.510422106E-3</v>
      </c>
      <c r="AE1157" s="118">
        <f t="shared" si="595"/>
        <v>1.1724102100000001E-3</v>
      </c>
      <c r="AF1157" s="118">
        <f t="shared" si="596"/>
        <v>1.1724102100000001E-3</v>
      </c>
      <c r="AG1157" s="118">
        <f t="shared" si="597"/>
        <v>2.3895312149999999E-3</v>
      </c>
      <c r="AI1157" s="69">
        <v>1.5266934000000001</v>
      </c>
      <c r="AJ1157" s="69">
        <v>0.92246945000000002</v>
      </c>
      <c r="AK1157" s="69">
        <v>0.29076811000000002</v>
      </c>
      <c r="AL1157" s="69">
        <v>0</v>
      </c>
      <c r="AM1157" s="69">
        <v>7.0096108000000004E-2</v>
      </c>
      <c r="AN1157" s="69">
        <v>0.17083633000000001</v>
      </c>
      <c r="AO1157" s="69">
        <v>7.2523385999999995E-2</v>
      </c>
      <c r="AQ1157" s="116">
        <v>1.6479615E-3</v>
      </c>
      <c r="AR1157" s="116">
        <v>1.5487064999999999E-3</v>
      </c>
      <c r="AS1157" s="199">
        <v>7.0510329999999997E-5</v>
      </c>
      <c r="AT1157" s="199">
        <v>2.8744739999999999E-5</v>
      </c>
      <c r="AU1157" s="150">
        <f t="shared" si="598"/>
        <v>9.2848110254999997E-8</v>
      </c>
      <c r="AV1157" s="150">
        <f t="shared" si="599"/>
        <v>2.607630580745E-10</v>
      </c>
      <c r="AW1157" s="163">
        <f t="shared" si="600"/>
        <v>4.0258739782799997E-3</v>
      </c>
      <c r="AX1157" s="196">
        <v>7.9716710999999996E-8</v>
      </c>
      <c r="AY1157" s="196">
        <v>2.4052456000000001E-10</v>
      </c>
      <c r="AZ1157" s="196">
        <v>6.5714745000000002E-15</v>
      </c>
      <c r="BA1157" s="108">
        <v>0</v>
      </c>
      <c r="BB1157" s="108">
        <v>0</v>
      </c>
      <c r="BC1157" s="196">
        <v>4.2946255000000001E-11</v>
      </c>
      <c r="BD1157" s="196">
        <v>1.3088453E-8</v>
      </c>
      <c r="BE1157" s="196">
        <v>6.0879855999999997E-12</v>
      </c>
      <c r="BF1157" s="196">
        <v>1.4143940999999999E-11</v>
      </c>
      <c r="BG1157" s="108">
        <v>0</v>
      </c>
      <c r="BH1157" s="108">
        <v>0</v>
      </c>
      <c r="BI1157" s="108">
        <v>0</v>
      </c>
      <c r="BJ1157" s="108">
        <v>0</v>
      </c>
      <c r="BK1157" s="108">
        <v>0</v>
      </c>
      <c r="BL1157" s="108">
        <v>0</v>
      </c>
      <c r="BM1157" s="108">
        <v>0</v>
      </c>
      <c r="BN1157" s="108">
        <v>0</v>
      </c>
      <c r="BO1157" s="196">
        <v>9.9307828000000006E-7</v>
      </c>
      <c r="BP1157" s="108">
        <v>4.0248808999999997E-3</v>
      </c>
      <c r="BQ1157" s="108">
        <v>0</v>
      </c>
      <c r="BR1157" s="108">
        <v>0</v>
      </c>
      <c r="BS1157" s="108">
        <v>0</v>
      </c>
      <c r="BU1157" s="172">
        <v>4.2429149999999998E-6</v>
      </c>
      <c r="BV1157" s="172">
        <v>1.1165169E-7</v>
      </c>
      <c r="BW1157" s="172">
        <v>2.3951652999999999E-6</v>
      </c>
      <c r="BX1157" s="69">
        <v>0</v>
      </c>
      <c r="BY1157" s="172">
        <v>1.1526462E-7</v>
      </c>
      <c r="BZ1157" s="172">
        <v>2.7802606000000001E-8</v>
      </c>
      <c r="CA1157" s="69">
        <v>0</v>
      </c>
      <c r="CB1157" s="172">
        <v>4.2198373000000002E-8</v>
      </c>
      <c r="CC1157" s="69">
        <v>0</v>
      </c>
      <c r="CD1157" s="69">
        <v>0</v>
      </c>
      <c r="CE1157" s="69">
        <v>0</v>
      </c>
      <c r="CF1157" s="69">
        <v>0</v>
      </c>
      <c r="CG1157" s="69">
        <v>0</v>
      </c>
      <c r="CH1157" s="172">
        <v>5.9928883000000006E-8</v>
      </c>
      <c r="CI1157" s="172">
        <v>1.4671734E-6</v>
      </c>
      <c r="CJ1157" s="172">
        <v>2.3730122000000001E-8</v>
      </c>
      <c r="CK1157" s="69">
        <v>0</v>
      </c>
      <c r="CM1157" s="198">
        <v>0</v>
      </c>
      <c r="CN1157" s="198">
        <v>8.5901627999999994E-2</v>
      </c>
      <c r="CO1157" s="198">
        <v>1.1699315000000001E-3</v>
      </c>
      <c r="CP1157" s="197">
        <v>8.2767008999999993E-5</v>
      </c>
      <c r="CQ1157" s="198">
        <v>0</v>
      </c>
      <c r="CR1157" s="198">
        <v>0</v>
      </c>
      <c r="CS1157" s="197">
        <v>4.6065823999999998E-6</v>
      </c>
      <c r="CT1157" s="198">
        <v>0</v>
      </c>
      <c r="CU1157" s="198">
        <v>0</v>
      </c>
      <c r="CV1157" s="197">
        <v>9.7774464999999995E-6</v>
      </c>
      <c r="CX1157" s="166"/>
    </row>
    <row r="1158" spans="1:103" ht="14.4">
      <c r="A1158" t="s">
        <v>2675</v>
      </c>
      <c r="B1158" s="85" t="s">
        <v>783</v>
      </c>
      <c r="C1158" s="113" t="str">
        <f t="shared" si="603"/>
        <v>A.140.03.133</v>
      </c>
      <c r="D1158" s="9" t="s">
        <v>1161</v>
      </c>
      <c r="E1158" s="112" t="s">
        <v>362</v>
      </c>
      <c r="F1158" s="115" t="str">
        <f t="shared" si="604"/>
        <v>circular knitting (cotton, 300 dtex)</v>
      </c>
      <c r="G1158" s="143">
        <f t="shared" si="605"/>
        <v>7.2338213333333332E-2</v>
      </c>
      <c r="I1158" s="118">
        <f t="shared" si="606"/>
        <v>1.4134903218000001E-2</v>
      </c>
      <c r="K1158" s="161">
        <f t="shared" si="607"/>
        <v>2.8464160100000001E-4</v>
      </c>
      <c r="L1158" s="161">
        <f t="shared" si="608"/>
        <v>9.8729282000000005E-4</v>
      </c>
      <c r="M1158" s="162">
        <f t="shared" si="609"/>
        <v>2.012236797E-3</v>
      </c>
      <c r="N1158" s="161">
        <v>1.0850732E-2</v>
      </c>
      <c r="O1158" s="132">
        <v>4.1969137999999998E-4</v>
      </c>
      <c r="P1158" s="132">
        <v>5.6760144000000002E-4</v>
      </c>
      <c r="Q1158" s="132">
        <v>2.4322136000000001E-4</v>
      </c>
      <c r="R1158" s="164">
        <v>4.1420240999999999E-5</v>
      </c>
      <c r="S1158" s="132">
        <v>0</v>
      </c>
      <c r="T1158" s="132">
        <v>0</v>
      </c>
      <c r="U1158" s="132">
        <v>0</v>
      </c>
      <c r="V1158" s="164">
        <v>4.1433697000000001E-5</v>
      </c>
      <c r="W1158" s="132">
        <v>0</v>
      </c>
      <c r="X1158" s="132">
        <v>1.9708031000000002E-3</v>
      </c>
      <c r="Y1158" s="132">
        <v>0</v>
      </c>
      <c r="Z1158" s="132">
        <v>0</v>
      </c>
      <c r="AA1158" s="132">
        <v>0</v>
      </c>
      <c r="AC1158" s="118">
        <f t="shared" si="593"/>
        <v>1.0850732E-2</v>
      </c>
      <c r="AD1158" s="118">
        <f t="shared" si="594"/>
        <v>1.271934421E-3</v>
      </c>
      <c r="AE1158" s="118">
        <f t="shared" si="595"/>
        <v>9.8729282000000005E-4</v>
      </c>
      <c r="AF1158" s="118">
        <f t="shared" si="596"/>
        <v>9.8729282000000005E-4</v>
      </c>
      <c r="AG1158" s="118">
        <f t="shared" si="597"/>
        <v>2.012236797E-3</v>
      </c>
      <c r="AI1158" s="69">
        <v>1.2856365000000001</v>
      </c>
      <c r="AJ1158" s="69">
        <v>0.77681637999999997</v>
      </c>
      <c r="AK1158" s="69">
        <v>0.24485735</v>
      </c>
      <c r="AL1158" s="69">
        <v>0</v>
      </c>
      <c r="AM1158" s="69">
        <v>5.9028301999999998E-2</v>
      </c>
      <c r="AN1158" s="69">
        <v>0.14386217000000001</v>
      </c>
      <c r="AO1158" s="69">
        <v>6.1072324999999997E-2</v>
      </c>
      <c r="AQ1158" s="116">
        <v>1.3877570999999999E-3</v>
      </c>
      <c r="AR1158" s="116">
        <v>1.3041738999999999E-3</v>
      </c>
      <c r="AS1158" s="199">
        <v>5.9377119999999999E-5</v>
      </c>
      <c r="AT1158" s="199">
        <v>2.4206097E-5</v>
      </c>
      <c r="AU1158" s="150">
        <f t="shared" si="598"/>
        <v>7.8187881266999995E-8</v>
      </c>
      <c r="AV1158" s="150">
        <f t="shared" si="599"/>
        <v>2.1958994557329999E-10</v>
      </c>
      <c r="AW1158" s="163">
        <f t="shared" si="600"/>
        <v>3.3902096764500001E-3</v>
      </c>
      <c r="AX1158" s="196">
        <v>6.7129861000000005E-8</v>
      </c>
      <c r="AY1158" s="196">
        <v>2.0254699999999999E-10</v>
      </c>
      <c r="AZ1158" s="196">
        <v>5.5338733000000003E-15</v>
      </c>
      <c r="BA1158" s="108">
        <v>0</v>
      </c>
      <c r="BB1158" s="108">
        <v>0</v>
      </c>
      <c r="BC1158" s="196">
        <v>3.6165266999999998E-11</v>
      </c>
      <c r="BD1158" s="196">
        <v>1.1021854999999999E-8</v>
      </c>
      <c r="BE1158" s="196">
        <v>5.1267246999999997E-12</v>
      </c>
      <c r="BF1158" s="196">
        <v>1.1910687E-11</v>
      </c>
      <c r="BG1158" s="108">
        <v>0</v>
      </c>
      <c r="BH1158" s="108">
        <v>0</v>
      </c>
      <c r="BI1158" s="108">
        <v>0</v>
      </c>
      <c r="BJ1158" s="108">
        <v>0</v>
      </c>
      <c r="BK1158" s="108">
        <v>0</v>
      </c>
      <c r="BL1158" s="108">
        <v>0</v>
      </c>
      <c r="BM1158" s="108">
        <v>0</v>
      </c>
      <c r="BN1158" s="108">
        <v>0</v>
      </c>
      <c r="BO1158" s="196">
        <v>8.3627644999999996E-7</v>
      </c>
      <c r="BP1158" s="108">
        <v>3.3893733999999999E-3</v>
      </c>
      <c r="BQ1158" s="108">
        <v>0</v>
      </c>
      <c r="BR1158" s="108">
        <v>0</v>
      </c>
      <c r="BS1158" s="108">
        <v>0</v>
      </c>
      <c r="BU1158" s="172">
        <v>3.572981E-6</v>
      </c>
      <c r="BV1158" s="172">
        <v>9.4022471999999998E-8</v>
      </c>
      <c r="BW1158" s="172">
        <v>2.0169812999999998E-6</v>
      </c>
      <c r="BX1158" s="69">
        <v>0</v>
      </c>
      <c r="BY1158" s="172">
        <v>9.7064942999999994E-8</v>
      </c>
      <c r="BZ1158" s="172">
        <v>2.3412721E-8</v>
      </c>
      <c r="CA1158" s="69">
        <v>0</v>
      </c>
      <c r="CB1158" s="172">
        <v>3.5535471999999998E-8</v>
      </c>
      <c r="CC1158" s="69">
        <v>0</v>
      </c>
      <c r="CD1158" s="69">
        <v>0</v>
      </c>
      <c r="CE1158" s="69">
        <v>0</v>
      </c>
      <c r="CF1158" s="69">
        <v>0</v>
      </c>
      <c r="CG1158" s="69">
        <v>0</v>
      </c>
      <c r="CH1158" s="172">
        <v>5.0466428000000001E-8</v>
      </c>
      <c r="CI1158" s="172">
        <v>1.2355144E-6</v>
      </c>
      <c r="CJ1158" s="172">
        <v>1.9983260000000001E-8</v>
      </c>
      <c r="CK1158" s="69">
        <v>0</v>
      </c>
      <c r="CM1158" s="198">
        <v>0</v>
      </c>
      <c r="CN1158" s="198">
        <v>7.2338212999999998E-2</v>
      </c>
      <c r="CO1158" s="198">
        <v>9.8520546999999992E-4</v>
      </c>
      <c r="CP1158" s="197">
        <v>6.9698534000000003E-5</v>
      </c>
      <c r="CQ1158" s="198">
        <v>0</v>
      </c>
      <c r="CR1158" s="198">
        <v>0</v>
      </c>
      <c r="CS1158" s="197">
        <v>3.8792273000000004E-6</v>
      </c>
      <c r="CT1158" s="198">
        <v>0</v>
      </c>
      <c r="CU1158" s="198">
        <v>0</v>
      </c>
      <c r="CV1158" s="197">
        <v>8.2336391000000002E-6</v>
      </c>
      <c r="CX1158" s="166"/>
    </row>
    <row r="1159" spans="1:103" ht="14.4">
      <c r="A1159" t="s">
        <v>2676</v>
      </c>
      <c r="B1159" s="85" t="s">
        <v>783</v>
      </c>
      <c r="C1159" s="113" t="str">
        <f t="shared" si="603"/>
        <v>A.140.03.134</v>
      </c>
      <c r="D1159" s="9" t="s">
        <v>1161</v>
      </c>
      <c r="E1159" s="112" t="s">
        <v>362</v>
      </c>
      <c r="F1159" s="115" t="str">
        <f t="shared" si="604"/>
        <v>flat bed knitting panels (cotton, thin)</v>
      </c>
      <c r="G1159" s="143">
        <f t="shared" si="605"/>
        <v>0.52897318000000004</v>
      </c>
      <c r="I1159" s="118">
        <f t="shared" si="606"/>
        <v>0.10336147832000001</v>
      </c>
      <c r="K1159" s="161">
        <f t="shared" si="607"/>
        <v>2.08144171E-3</v>
      </c>
      <c r="L1159" s="161">
        <f t="shared" si="608"/>
        <v>7.2195786999999997E-3</v>
      </c>
      <c r="M1159" s="162">
        <f t="shared" si="609"/>
        <v>1.4714480910000001E-2</v>
      </c>
      <c r="N1159" s="161">
        <v>7.9345976999999998E-2</v>
      </c>
      <c r="O1159" s="132">
        <v>3.0689932E-3</v>
      </c>
      <c r="P1159" s="132">
        <v>4.1505854999999998E-3</v>
      </c>
      <c r="Q1159" s="132">
        <v>1.7785562E-3</v>
      </c>
      <c r="R1159" s="132">
        <v>3.0288550999999999E-4</v>
      </c>
      <c r="S1159" s="132">
        <v>0</v>
      </c>
      <c r="T1159" s="132">
        <v>0</v>
      </c>
      <c r="U1159" s="132">
        <v>0</v>
      </c>
      <c r="V1159" s="132">
        <v>3.0298390999999999E-4</v>
      </c>
      <c r="W1159" s="132">
        <v>0</v>
      </c>
      <c r="X1159" s="132">
        <v>1.4411497000000001E-2</v>
      </c>
      <c r="Y1159" s="132">
        <v>0</v>
      </c>
      <c r="Z1159" s="132">
        <v>0</v>
      </c>
      <c r="AA1159" s="132">
        <v>0</v>
      </c>
      <c r="AC1159" s="118">
        <f t="shared" ref="AC1159:AC1222" si="610">N1159</f>
        <v>7.9345976999999998E-2</v>
      </c>
      <c r="AD1159" s="118">
        <f t="shared" ref="AD1159:AD1222" si="611">O1159+P1159+Q1159+R1159+S1159+T1159+U1159</f>
        <v>9.3010204099999993E-3</v>
      </c>
      <c r="AE1159" s="118">
        <f t="shared" ref="AE1159:AE1222" si="612">O1159+P1159+U1159+Z1159</f>
        <v>7.2195786999999997E-3</v>
      </c>
      <c r="AF1159" s="118">
        <f t="shared" ref="AF1159:AF1222" si="613">Y1159+O1159+P1159+U1159+W1159</f>
        <v>7.2195786999999997E-3</v>
      </c>
      <c r="AG1159" s="118">
        <f t="shared" ref="AG1159:AG1222" si="614">V1159+X1159+AA1159</f>
        <v>1.4714480910000001E-2</v>
      </c>
      <c r="AI1159" s="69">
        <v>9.4012171000000002</v>
      </c>
      <c r="AJ1159" s="69">
        <v>5.6804696999999997</v>
      </c>
      <c r="AK1159" s="69">
        <v>1.7905194</v>
      </c>
      <c r="AL1159" s="69">
        <v>0</v>
      </c>
      <c r="AM1159" s="69">
        <v>0.43164446000000001</v>
      </c>
      <c r="AN1159" s="69">
        <v>1.0519921000000001</v>
      </c>
      <c r="AO1159" s="69">
        <v>0.44659137999999998</v>
      </c>
      <c r="AQ1159" s="116">
        <v>1.0147974000000001E-2</v>
      </c>
      <c r="AR1159" s="116">
        <v>9.5367713999999996E-3</v>
      </c>
      <c r="AS1159" s="116">
        <v>4.3419519000000001E-4</v>
      </c>
      <c r="AT1159" s="116">
        <v>1.7700708999999999E-4</v>
      </c>
      <c r="AU1159" s="150">
        <f t="shared" ref="AU1159:AU1222" si="615">AX1159+BA1159+BB1159+BC1159+BD1159+BL1159+BM1159+BQ1159</f>
        <v>5.7174888152000002E-7</v>
      </c>
      <c r="AV1159" s="150">
        <f t="shared" ref="AV1159:AV1222" si="616">AY1159+AZ1159+BE1159+BF1159+BG1159+BH1159+BI1159+BJ1159+BK1159+BN1159+BR1159+BS1159</f>
        <v>1.605751442448E-9</v>
      </c>
      <c r="AW1159" s="163">
        <f t="shared" ref="AW1159:AW1222" si="617">BO1159+BP1159</f>
        <v>2.47909082715E-2</v>
      </c>
      <c r="AX1159" s="196">
        <v>4.9088710999999997E-7</v>
      </c>
      <c r="AY1159" s="196">
        <v>1.4811249000000001E-9</v>
      </c>
      <c r="AZ1159" s="196">
        <v>4.0466447999999999E-14</v>
      </c>
      <c r="BA1159" s="108">
        <v>0</v>
      </c>
      <c r="BB1159" s="108">
        <v>0</v>
      </c>
      <c r="BC1159" s="196">
        <v>2.6445852000000001E-10</v>
      </c>
      <c r="BD1159" s="196">
        <v>8.0597313000000001E-8</v>
      </c>
      <c r="BE1159" s="196">
        <v>3.7489175E-11</v>
      </c>
      <c r="BF1159" s="196">
        <v>8.7096901000000003E-11</v>
      </c>
      <c r="BG1159" s="108">
        <v>0</v>
      </c>
      <c r="BH1159" s="108">
        <v>0</v>
      </c>
      <c r="BI1159" s="108">
        <v>0</v>
      </c>
      <c r="BJ1159" s="108">
        <v>0</v>
      </c>
      <c r="BK1159" s="108">
        <v>0</v>
      </c>
      <c r="BL1159" s="108">
        <v>0</v>
      </c>
      <c r="BM1159" s="108">
        <v>0</v>
      </c>
      <c r="BN1159" s="108">
        <v>0</v>
      </c>
      <c r="BO1159" s="196">
        <v>6.1152715000000001E-6</v>
      </c>
      <c r="BP1159" s="108">
        <v>2.4784792999999999E-2</v>
      </c>
      <c r="BQ1159" s="108">
        <v>0</v>
      </c>
      <c r="BR1159" s="108">
        <v>0</v>
      </c>
      <c r="BS1159" s="108">
        <v>0</v>
      </c>
      <c r="BU1159" s="172">
        <v>2.6127423999999999E-5</v>
      </c>
      <c r="BV1159" s="172">
        <v>6.8753933000000003E-7</v>
      </c>
      <c r="BW1159" s="172">
        <v>1.4749176E-5</v>
      </c>
      <c r="BX1159" s="69">
        <v>0</v>
      </c>
      <c r="BY1159" s="172">
        <v>7.097874E-7</v>
      </c>
      <c r="BZ1159" s="172">
        <v>1.7120552000000001E-7</v>
      </c>
      <c r="CA1159" s="69">
        <v>0</v>
      </c>
      <c r="CB1159" s="172">
        <v>2.5985314E-7</v>
      </c>
      <c r="CC1159" s="69">
        <v>0</v>
      </c>
      <c r="CD1159" s="69">
        <v>0</v>
      </c>
      <c r="CE1159" s="69">
        <v>0</v>
      </c>
      <c r="CF1159" s="69">
        <v>0</v>
      </c>
      <c r="CG1159" s="69">
        <v>0</v>
      </c>
      <c r="CH1159" s="172">
        <v>3.6903576E-7</v>
      </c>
      <c r="CI1159" s="172">
        <v>9.0346991000000006E-6</v>
      </c>
      <c r="CJ1159" s="172">
        <v>1.4612758999999999E-7</v>
      </c>
      <c r="CK1159" s="69">
        <v>0</v>
      </c>
      <c r="CM1159" s="198">
        <v>0</v>
      </c>
      <c r="CN1159" s="198">
        <v>0.52897318000000004</v>
      </c>
      <c r="CO1159" s="198">
        <v>7.2043150000000002E-3</v>
      </c>
      <c r="CP1159" s="198">
        <v>5.0967052999999999E-4</v>
      </c>
      <c r="CQ1159" s="198">
        <v>0</v>
      </c>
      <c r="CR1159" s="198">
        <v>0</v>
      </c>
      <c r="CS1159" s="197">
        <v>2.8366849000000002E-5</v>
      </c>
      <c r="CT1159" s="198">
        <v>0</v>
      </c>
      <c r="CU1159" s="198">
        <v>0</v>
      </c>
      <c r="CV1159" s="197">
        <v>6.0208486E-5</v>
      </c>
      <c r="CX1159" s="166"/>
    </row>
    <row r="1160" spans="1:103" ht="14.4">
      <c r="A1160" t="s">
        <v>2677</v>
      </c>
      <c r="B1160" s="85" t="s">
        <v>783</v>
      </c>
      <c r="C1160" s="113" t="str">
        <f t="shared" si="603"/>
        <v>A.140.03.135</v>
      </c>
      <c r="D1160" s="9" t="s">
        <v>1161</v>
      </c>
      <c r="E1160" s="112" t="s">
        <v>362</v>
      </c>
      <c r="F1160" s="115" t="str">
        <f t="shared" si="604"/>
        <v>fully fashioned flat bed knitting (cotton, thick)</v>
      </c>
      <c r="G1160" s="143">
        <f t="shared" si="605"/>
        <v>1.0353406666666667</v>
      </c>
      <c r="I1160" s="118">
        <f t="shared" si="606"/>
        <v>0.20230579996999998</v>
      </c>
      <c r="K1160" s="161">
        <f t="shared" si="607"/>
        <v>4.0739328900000005E-3</v>
      </c>
      <c r="L1160" s="161">
        <f t="shared" si="608"/>
        <v>1.41306283E-2</v>
      </c>
      <c r="M1160" s="162">
        <f t="shared" si="609"/>
        <v>2.8800138779999998E-2</v>
      </c>
      <c r="N1160" s="161">
        <v>0.1553011</v>
      </c>
      <c r="O1160" s="132">
        <v>6.0068328000000004E-3</v>
      </c>
      <c r="P1160" s="132">
        <v>8.1237954999999994E-3</v>
      </c>
      <c r="Q1160" s="132">
        <v>3.4811057000000002E-3</v>
      </c>
      <c r="R1160" s="132">
        <v>5.9282718999999998E-4</v>
      </c>
      <c r="S1160" s="132">
        <v>0</v>
      </c>
      <c r="T1160" s="132">
        <v>0</v>
      </c>
      <c r="U1160" s="132">
        <v>0</v>
      </c>
      <c r="V1160" s="132">
        <v>5.9301978E-4</v>
      </c>
      <c r="W1160" s="132">
        <v>0</v>
      </c>
      <c r="X1160" s="132">
        <v>2.8207118999999999E-2</v>
      </c>
      <c r="Y1160" s="132">
        <v>0</v>
      </c>
      <c r="Z1160" s="132">
        <v>0</v>
      </c>
      <c r="AA1160" s="132">
        <v>0</v>
      </c>
      <c r="AC1160" s="118">
        <f t="shared" si="610"/>
        <v>0.1553011</v>
      </c>
      <c r="AD1160" s="118">
        <f t="shared" si="611"/>
        <v>1.8204561189999999E-2</v>
      </c>
      <c r="AE1160" s="118">
        <f t="shared" si="612"/>
        <v>1.41306283E-2</v>
      </c>
      <c r="AF1160" s="118">
        <f t="shared" si="613"/>
        <v>1.41306283E-2</v>
      </c>
      <c r="AG1160" s="118">
        <f t="shared" si="614"/>
        <v>2.8800138779999998E-2</v>
      </c>
      <c r="AI1160" s="69">
        <v>18.400673000000001</v>
      </c>
      <c r="AJ1160" s="69">
        <v>11.118183999999999</v>
      </c>
      <c r="AK1160" s="69">
        <v>3.5045207999999999</v>
      </c>
      <c r="AL1160" s="69">
        <v>0</v>
      </c>
      <c r="AM1160" s="69">
        <v>0.84484256999999996</v>
      </c>
      <c r="AN1160" s="69">
        <v>2.0590272999999999</v>
      </c>
      <c r="AO1160" s="69">
        <v>0.87409764999999995</v>
      </c>
      <c r="AQ1160" s="116">
        <v>1.9862273E-2</v>
      </c>
      <c r="AR1160" s="116">
        <v>1.8665988000000001E-2</v>
      </c>
      <c r="AS1160" s="116">
        <v>8.4983503000000005E-4</v>
      </c>
      <c r="AT1160" s="116">
        <v>3.4644976999999999E-4</v>
      </c>
      <c r="AU1160" s="150">
        <f t="shared" si="615"/>
        <v>1.1190640553899998E-6</v>
      </c>
      <c r="AV1160" s="150">
        <f t="shared" si="616"/>
        <v>3.1428810615610002E-9</v>
      </c>
      <c r="AW1160" s="163">
        <f t="shared" si="617"/>
        <v>4.8522376206999999E-2</v>
      </c>
      <c r="AX1160" s="196">
        <v>9.6079613999999995E-7</v>
      </c>
      <c r="AY1160" s="196">
        <v>2.8989538999999998E-9</v>
      </c>
      <c r="AZ1160" s="196">
        <v>7.9203561000000002E-14</v>
      </c>
      <c r="BA1160" s="108">
        <v>0</v>
      </c>
      <c r="BB1160" s="108">
        <v>0</v>
      </c>
      <c r="BC1160" s="196">
        <v>5.1761538999999995E-10</v>
      </c>
      <c r="BD1160" s="196">
        <v>1.577503E-7</v>
      </c>
      <c r="BE1160" s="196">
        <v>7.3376248000000002E-11</v>
      </c>
      <c r="BF1160" s="196">
        <v>1.7047171E-10</v>
      </c>
      <c r="BG1160" s="108">
        <v>0</v>
      </c>
      <c r="BH1160" s="108">
        <v>0</v>
      </c>
      <c r="BI1160" s="108">
        <v>0</v>
      </c>
      <c r="BJ1160" s="108">
        <v>0</v>
      </c>
      <c r="BK1160" s="108">
        <v>0</v>
      </c>
      <c r="BL1160" s="108">
        <v>0</v>
      </c>
      <c r="BM1160" s="108">
        <v>0</v>
      </c>
      <c r="BN1160" s="108">
        <v>0</v>
      </c>
      <c r="BO1160" s="196">
        <v>1.1969207E-5</v>
      </c>
      <c r="BP1160" s="108">
        <v>4.8510406999999998E-2</v>
      </c>
      <c r="BQ1160" s="108">
        <v>0</v>
      </c>
      <c r="BR1160" s="108">
        <v>0</v>
      </c>
      <c r="BS1160" s="108">
        <v>0</v>
      </c>
      <c r="BU1160" s="172">
        <v>5.1138291E-5</v>
      </c>
      <c r="BV1160" s="172">
        <v>1.3456966E-6</v>
      </c>
      <c r="BW1160" s="172">
        <v>2.8868044999999998E-5</v>
      </c>
      <c r="BX1160" s="69">
        <v>0</v>
      </c>
      <c r="BY1160" s="172">
        <v>1.3892420000000001E-6</v>
      </c>
      <c r="BZ1160" s="172">
        <v>3.3509457000000003E-7</v>
      </c>
      <c r="CA1160" s="69">
        <v>0</v>
      </c>
      <c r="CB1160" s="172">
        <v>5.0860144999999995E-7</v>
      </c>
      <c r="CC1160" s="69">
        <v>0</v>
      </c>
      <c r="CD1160" s="69">
        <v>0</v>
      </c>
      <c r="CE1160" s="69">
        <v>0</v>
      </c>
      <c r="CF1160" s="69">
        <v>0</v>
      </c>
      <c r="CG1160" s="69">
        <v>0</v>
      </c>
      <c r="CH1160" s="172">
        <v>7.2230075000000002E-7</v>
      </c>
      <c r="CI1160" s="172">
        <v>1.7683300000000001E-5</v>
      </c>
      <c r="CJ1160" s="172">
        <v>2.8601041000000001E-7</v>
      </c>
      <c r="CK1160" s="69">
        <v>0</v>
      </c>
      <c r="CM1160" s="198">
        <v>0</v>
      </c>
      <c r="CN1160" s="198">
        <v>1.0353406999999999</v>
      </c>
      <c r="CO1160" s="198">
        <v>1.4100753000000001E-2</v>
      </c>
      <c r="CP1160" s="198">
        <v>9.9756026999999999E-4</v>
      </c>
      <c r="CQ1160" s="198">
        <v>0</v>
      </c>
      <c r="CR1160" s="198">
        <v>0</v>
      </c>
      <c r="CS1160" s="197">
        <v>5.5521440000000003E-5</v>
      </c>
      <c r="CT1160" s="198">
        <v>0</v>
      </c>
      <c r="CU1160" s="198">
        <v>0</v>
      </c>
      <c r="CV1160" s="198">
        <v>1.1784396E-4</v>
      </c>
      <c r="CX1160" s="166"/>
    </row>
    <row r="1161" spans="1:103" ht="14.4">
      <c r="A1161" t="s">
        <v>2678</v>
      </c>
      <c r="B1161" s="85" t="s">
        <v>783</v>
      </c>
      <c r="C1161" s="113" t="str">
        <f t="shared" si="603"/>
        <v>A.140.03.136</v>
      </c>
      <c r="D1161" s="9" t="s">
        <v>1161</v>
      </c>
      <c r="E1161" s="112" t="s">
        <v>362</v>
      </c>
      <c r="F1161" s="115" t="str">
        <f t="shared" si="604"/>
        <v>fully fashioned flat bed knitting (cotton, thin)</v>
      </c>
      <c r="G1161" s="143">
        <f t="shared" si="605"/>
        <v>2.0752024666666666</v>
      </c>
      <c r="I1161" s="118">
        <f t="shared" si="606"/>
        <v>0.40549503009999999</v>
      </c>
      <c r="K1161" s="161">
        <f t="shared" si="607"/>
        <v>8.1656559000000007E-3</v>
      </c>
      <c r="L1161" s="161">
        <f t="shared" si="608"/>
        <v>2.8322962E-2</v>
      </c>
      <c r="M1161" s="162">
        <f t="shared" si="609"/>
        <v>5.7726042200000001E-2</v>
      </c>
      <c r="N1161" s="161">
        <v>0.31128036999999997</v>
      </c>
      <c r="O1161" s="132">
        <v>1.2039896E-2</v>
      </c>
      <c r="P1161" s="132">
        <v>1.6283065999999999E-2</v>
      </c>
      <c r="Q1161" s="132">
        <v>6.9774127000000003E-3</v>
      </c>
      <c r="R1161" s="132">
        <v>1.1882431999999999E-3</v>
      </c>
      <c r="S1161" s="132">
        <v>0</v>
      </c>
      <c r="T1161" s="132">
        <v>0</v>
      </c>
      <c r="U1161" s="132">
        <v>0</v>
      </c>
      <c r="V1161" s="132">
        <v>1.1886291999999999E-3</v>
      </c>
      <c r="W1161" s="132">
        <v>0</v>
      </c>
      <c r="X1161" s="132">
        <v>5.6537413000000002E-2</v>
      </c>
      <c r="Y1161" s="132">
        <v>0</v>
      </c>
      <c r="Z1161" s="132">
        <v>0</v>
      </c>
      <c r="AA1161" s="132">
        <v>0</v>
      </c>
      <c r="AC1161" s="118">
        <f t="shared" si="610"/>
        <v>0.31128036999999997</v>
      </c>
      <c r="AD1161" s="118">
        <f t="shared" si="611"/>
        <v>3.6488617899999999E-2</v>
      </c>
      <c r="AE1161" s="118">
        <f t="shared" si="612"/>
        <v>2.8322962E-2</v>
      </c>
      <c r="AF1161" s="118">
        <f t="shared" si="613"/>
        <v>2.8322962E-2</v>
      </c>
      <c r="AG1161" s="118">
        <f t="shared" si="614"/>
        <v>5.7726042200000001E-2</v>
      </c>
      <c r="AI1161" s="69">
        <v>36.881698</v>
      </c>
      <c r="AJ1161" s="69">
        <v>22.28492</v>
      </c>
      <c r="AK1161" s="69">
        <v>7.0243453000000002</v>
      </c>
      <c r="AL1161" s="69">
        <v>0</v>
      </c>
      <c r="AM1161" s="69">
        <v>1.6933743999999999</v>
      </c>
      <c r="AN1161" s="69">
        <v>4.127046</v>
      </c>
      <c r="AO1161" s="69">
        <v>1.7520123000000001</v>
      </c>
      <c r="AQ1161" s="116">
        <v>3.9811280999999997E-2</v>
      </c>
      <c r="AR1161" s="116">
        <v>3.7413488000000002E-2</v>
      </c>
      <c r="AS1161" s="116">
        <v>1.7033810999999999E-3</v>
      </c>
      <c r="AT1161" s="116">
        <v>6.9441241000000003E-4</v>
      </c>
      <c r="AU1161" s="150">
        <f t="shared" si="615"/>
        <v>2.2430148511E-6</v>
      </c>
      <c r="AV1161" s="150">
        <f t="shared" si="616"/>
        <v>6.2994864129899999E-9</v>
      </c>
      <c r="AW1161" s="163">
        <f t="shared" si="617"/>
        <v>9.7256640680999998E-2</v>
      </c>
      <c r="AX1161" s="196">
        <v>1.9257879E-6</v>
      </c>
      <c r="AY1161" s="196">
        <v>5.8105669E-9</v>
      </c>
      <c r="AZ1161" s="196">
        <v>1.5875299000000001E-13</v>
      </c>
      <c r="BA1161" s="108">
        <v>0</v>
      </c>
      <c r="BB1161" s="108">
        <v>0</v>
      </c>
      <c r="BC1161" s="196">
        <v>1.0374911E-9</v>
      </c>
      <c r="BD1161" s="196">
        <v>3.1618945999999997E-7</v>
      </c>
      <c r="BE1161" s="196">
        <v>1.4707291999999999E-10</v>
      </c>
      <c r="BF1161" s="196">
        <v>3.4168783999999998E-10</v>
      </c>
      <c r="BG1161" s="108">
        <v>0</v>
      </c>
      <c r="BH1161" s="108">
        <v>0</v>
      </c>
      <c r="BI1161" s="108">
        <v>0</v>
      </c>
      <c r="BJ1161" s="108">
        <v>0</v>
      </c>
      <c r="BK1161" s="108">
        <v>0</v>
      </c>
      <c r="BL1161" s="108">
        <v>0</v>
      </c>
      <c r="BM1161" s="108">
        <v>0</v>
      </c>
      <c r="BN1161" s="108">
        <v>0</v>
      </c>
      <c r="BO1161" s="196">
        <v>2.3990680999999999E-5</v>
      </c>
      <c r="BP1161" s="108">
        <v>9.7232650000000004E-2</v>
      </c>
      <c r="BQ1161" s="108">
        <v>0</v>
      </c>
      <c r="BR1161" s="108">
        <v>0</v>
      </c>
      <c r="BS1161" s="108">
        <v>0</v>
      </c>
      <c r="BU1161" s="69">
        <v>1.0249989E-4</v>
      </c>
      <c r="BV1161" s="172">
        <v>2.6972697000000002E-6</v>
      </c>
      <c r="BW1161" s="172">
        <v>5.7862151000000002E-5</v>
      </c>
      <c r="BX1161" s="69">
        <v>0</v>
      </c>
      <c r="BY1161" s="172">
        <v>2.7845505999999999E-6</v>
      </c>
      <c r="BZ1161" s="172">
        <v>6.7165244000000002E-7</v>
      </c>
      <c r="CA1161" s="69">
        <v>0</v>
      </c>
      <c r="CB1161" s="172">
        <v>1.0194239E-6</v>
      </c>
      <c r="CC1161" s="69">
        <v>0</v>
      </c>
      <c r="CD1161" s="69">
        <v>0</v>
      </c>
      <c r="CE1161" s="69">
        <v>0</v>
      </c>
      <c r="CF1161" s="69">
        <v>0</v>
      </c>
      <c r="CG1161" s="69">
        <v>0</v>
      </c>
      <c r="CH1161" s="172">
        <v>1.4477557E-6</v>
      </c>
      <c r="CI1161" s="172">
        <v>3.5443820000000002E-5</v>
      </c>
      <c r="CJ1161" s="172">
        <v>5.7326978000000005E-7</v>
      </c>
      <c r="CK1161" s="69">
        <v>0</v>
      </c>
      <c r="CM1161" s="198">
        <v>0</v>
      </c>
      <c r="CN1161" s="198">
        <v>2.0752025000000001</v>
      </c>
      <c r="CO1161" s="198">
        <v>2.8263081999999998E-2</v>
      </c>
      <c r="CP1161" s="198">
        <v>1.9994766999999998E-3</v>
      </c>
      <c r="CQ1161" s="198">
        <v>0</v>
      </c>
      <c r="CR1161" s="198">
        <v>0</v>
      </c>
      <c r="CS1161" s="198">
        <v>1.1128533E-4</v>
      </c>
      <c r="CT1161" s="198">
        <v>0</v>
      </c>
      <c r="CU1161" s="198">
        <v>0</v>
      </c>
      <c r="CV1161" s="198">
        <v>2.3620252000000001E-4</v>
      </c>
      <c r="CX1161" s="166"/>
    </row>
    <row r="1162" spans="1:103" ht="14.4">
      <c r="A1162" t="s">
        <v>2679</v>
      </c>
      <c r="B1162" s="85" t="s">
        <v>783</v>
      </c>
      <c r="C1162" s="113" t="str">
        <f t="shared" si="603"/>
        <v>A.140.03.137</v>
      </c>
      <c r="D1162" s="9" t="s">
        <v>1161</v>
      </c>
      <c r="E1162" s="112" t="s">
        <v>362</v>
      </c>
      <c r="F1162" s="115" t="str">
        <f t="shared" si="604"/>
        <v>whole garment flat bed knitting (recycled wool, 1400 dtex (2-ply), normal speed)</v>
      </c>
      <c r="G1162" s="143">
        <f t="shared" si="605"/>
        <v>1.3879894666666668</v>
      </c>
      <c r="I1162" s="118">
        <f t="shared" si="606"/>
        <v>0.27121345501999999</v>
      </c>
      <c r="K1162" s="161">
        <f t="shared" si="607"/>
        <v>5.4615606700000006E-3</v>
      </c>
      <c r="L1162" s="161">
        <f t="shared" si="608"/>
        <v>1.8943681300000001E-2</v>
      </c>
      <c r="M1162" s="162">
        <f t="shared" si="609"/>
        <v>3.8609793049999994E-2</v>
      </c>
      <c r="N1162" s="161">
        <v>0.20819842</v>
      </c>
      <c r="O1162" s="132">
        <v>8.0528283000000003E-3</v>
      </c>
      <c r="P1162" s="132">
        <v>1.0890853000000001E-2</v>
      </c>
      <c r="Q1162" s="132">
        <v>4.6668098000000003E-3</v>
      </c>
      <c r="R1162" s="132">
        <v>7.9475086999999999E-4</v>
      </c>
      <c r="S1162" s="132">
        <v>0</v>
      </c>
      <c r="T1162" s="132">
        <v>0</v>
      </c>
      <c r="U1162" s="132">
        <v>0</v>
      </c>
      <c r="V1162" s="132">
        <v>7.9500904999999997E-4</v>
      </c>
      <c r="W1162" s="132">
        <v>0</v>
      </c>
      <c r="X1162" s="132">
        <v>3.7814783999999997E-2</v>
      </c>
      <c r="Y1162" s="132">
        <v>0</v>
      </c>
      <c r="Z1162" s="132">
        <v>0</v>
      </c>
      <c r="AA1162" s="132">
        <v>0</v>
      </c>
      <c r="AC1162" s="118">
        <f t="shared" si="610"/>
        <v>0.20819842</v>
      </c>
      <c r="AD1162" s="118">
        <f t="shared" si="611"/>
        <v>2.4405241970000002E-2</v>
      </c>
      <c r="AE1162" s="118">
        <f t="shared" si="612"/>
        <v>1.8943681300000001E-2</v>
      </c>
      <c r="AF1162" s="118">
        <f t="shared" si="613"/>
        <v>1.8943681300000001E-2</v>
      </c>
      <c r="AG1162" s="118">
        <f t="shared" si="614"/>
        <v>3.8609793049999994E-2</v>
      </c>
      <c r="AI1162" s="69">
        <v>24.668151000000002</v>
      </c>
      <c r="AJ1162" s="69">
        <v>14.905163999999999</v>
      </c>
      <c r="AK1162" s="69">
        <v>4.6982004000000002</v>
      </c>
      <c r="AL1162" s="69">
        <v>0</v>
      </c>
      <c r="AM1162" s="69">
        <v>1.1326054999999999</v>
      </c>
      <c r="AN1162" s="69">
        <v>2.7603553999999999</v>
      </c>
      <c r="AO1162" s="69">
        <v>1.1718252</v>
      </c>
      <c r="AQ1162" s="116">
        <v>2.6627589E-2</v>
      </c>
      <c r="AR1162" s="116">
        <v>2.5023836000000001E-2</v>
      </c>
      <c r="AS1162" s="116">
        <v>1.1392984999999999E-3</v>
      </c>
      <c r="AT1162" s="116">
        <v>4.6445448999999999E-4</v>
      </c>
      <c r="AU1162" s="150">
        <f t="shared" si="615"/>
        <v>1.5002299610700001E-6</v>
      </c>
      <c r="AV1162" s="150">
        <f t="shared" si="616"/>
        <v>4.2133820221899996E-9</v>
      </c>
      <c r="AW1162" s="163">
        <f t="shared" si="617"/>
        <v>6.5049648054E-2</v>
      </c>
      <c r="AX1162" s="196">
        <v>1.2880542000000001E-6</v>
      </c>
      <c r="AY1162" s="196">
        <v>3.8863704999999998E-9</v>
      </c>
      <c r="AZ1162" s="196">
        <v>1.0618119E-13</v>
      </c>
      <c r="BA1162" s="108">
        <v>0</v>
      </c>
      <c r="BB1162" s="108">
        <v>0</v>
      </c>
      <c r="BC1162" s="196">
        <v>6.9392107000000003E-10</v>
      </c>
      <c r="BD1162" s="196">
        <v>2.1148183999999999E-7</v>
      </c>
      <c r="BE1162" s="196">
        <v>9.8369030999999995E-11</v>
      </c>
      <c r="BF1162" s="196">
        <v>2.2853631E-10</v>
      </c>
      <c r="BG1162" s="108">
        <v>0</v>
      </c>
      <c r="BH1162" s="108">
        <v>0</v>
      </c>
      <c r="BI1162" s="108">
        <v>0</v>
      </c>
      <c r="BJ1162" s="108">
        <v>0</v>
      </c>
      <c r="BK1162" s="108">
        <v>0</v>
      </c>
      <c r="BL1162" s="108">
        <v>0</v>
      </c>
      <c r="BM1162" s="108">
        <v>0</v>
      </c>
      <c r="BN1162" s="108">
        <v>0</v>
      </c>
      <c r="BO1162" s="196">
        <v>1.6046054E-5</v>
      </c>
      <c r="BP1162" s="108">
        <v>6.5033601999999996E-2</v>
      </c>
      <c r="BQ1162" s="108">
        <v>0</v>
      </c>
      <c r="BR1162" s="108">
        <v>0</v>
      </c>
      <c r="BS1162" s="108">
        <v>0</v>
      </c>
      <c r="BU1162" s="172">
        <v>6.8556573E-5</v>
      </c>
      <c r="BV1162" s="172">
        <v>1.8040561999999999E-6</v>
      </c>
      <c r="BW1162" s="172">
        <v>3.8700829E-5</v>
      </c>
      <c r="BX1162" s="69">
        <v>0</v>
      </c>
      <c r="BY1162" s="172">
        <v>1.8624336000000001E-6</v>
      </c>
      <c r="BZ1162" s="172">
        <v>4.4923159E-7</v>
      </c>
      <c r="CA1162" s="69">
        <v>0</v>
      </c>
      <c r="CB1162" s="172">
        <v>6.8183687E-7</v>
      </c>
      <c r="CC1162" s="69">
        <v>0</v>
      </c>
      <c r="CD1162" s="69">
        <v>0</v>
      </c>
      <c r="CE1162" s="69">
        <v>0</v>
      </c>
      <c r="CF1162" s="69">
        <v>0</v>
      </c>
      <c r="CG1162" s="69">
        <v>0</v>
      </c>
      <c r="CH1162" s="172">
        <v>9.6832458999999995E-7</v>
      </c>
      <c r="CI1162" s="172">
        <v>2.3706433000000001E-5</v>
      </c>
      <c r="CJ1162" s="172">
        <v>3.8342881000000001E-7</v>
      </c>
      <c r="CK1162" s="69">
        <v>0</v>
      </c>
      <c r="CM1162" s="198">
        <v>0</v>
      </c>
      <c r="CN1162" s="198">
        <v>1.3879895</v>
      </c>
      <c r="CO1162" s="198">
        <v>1.8903630000000001E-2</v>
      </c>
      <c r="CP1162" s="198">
        <v>1.3373406E-3</v>
      </c>
      <c r="CQ1162" s="198">
        <v>0</v>
      </c>
      <c r="CR1162" s="198">
        <v>0</v>
      </c>
      <c r="CS1162" s="197">
        <v>7.4432673000000003E-5</v>
      </c>
      <c r="CT1162" s="198">
        <v>0</v>
      </c>
      <c r="CU1162" s="198">
        <v>0</v>
      </c>
      <c r="CV1162" s="198">
        <v>1.5798295000000001E-4</v>
      </c>
      <c r="CX1162" s="166"/>
    </row>
    <row r="1163" spans="1:103" ht="14.4">
      <c r="B1163" s="85"/>
      <c r="C1163" s="113"/>
      <c r="D1163" s="1" t="s">
        <v>1571</v>
      </c>
      <c r="E1163" s="112"/>
      <c r="AC1163" s="142"/>
      <c r="AD1163" s="142"/>
      <c r="AE1163" s="142"/>
      <c r="AF1163" s="142"/>
      <c r="AG1163" s="142"/>
      <c r="AU1163" s="86"/>
      <c r="AV1163" s="86"/>
      <c r="AW1163" s="86"/>
      <c r="AX1163" s="3"/>
      <c r="AY1163" s="3"/>
      <c r="AZ1163" s="3"/>
      <c r="BC1163" s="3"/>
      <c r="BD1163" s="3"/>
      <c r="BE1163" s="3"/>
      <c r="BF1163" s="3"/>
      <c r="BO1163" s="3"/>
      <c r="BU1163" s="3"/>
      <c r="BV1163" s="3"/>
      <c r="BW1163" s="3"/>
      <c r="BY1163" s="3"/>
      <c r="BZ1163" s="3"/>
      <c r="CB1163" s="3"/>
      <c r="CH1163" s="3"/>
      <c r="CI1163" s="3"/>
      <c r="CJ1163" s="3"/>
      <c r="CS1163" s="3"/>
    </row>
    <row r="1164" spans="1:103" ht="14.4">
      <c r="A1164" t="s">
        <v>1782</v>
      </c>
      <c r="B1164" s="85" t="s">
        <v>783</v>
      </c>
      <c r="C1164" s="113" t="str">
        <f t="shared" ref="C1164:C1167" si="618">MID(A1164,1,12)</f>
        <v>A.140.04.101</v>
      </c>
      <c r="D1164" s="9" t="s">
        <v>1161</v>
      </c>
      <c r="E1164" s="112" t="s">
        <v>362</v>
      </c>
      <c r="F1164" s="115" t="str">
        <f t="shared" ref="F1164:F1167" si="619">MID(A1164, 21,85)</f>
        <v>Geotextiles (PP  500 dTex  woven)</v>
      </c>
      <c r="G1164" s="143">
        <f t="shared" si="605"/>
        <v>4.0523949333333338</v>
      </c>
      <c r="I1164" s="118">
        <f t="shared" si="606"/>
        <v>1.6277121569687401</v>
      </c>
      <c r="K1164" s="161">
        <f t="shared" si="607"/>
        <v>8.6013608260000013E-2</v>
      </c>
      <c r="L1164" s="161">
        <f t="shared" si="608"/>
        <v>0.86864397476874</v>
      </c>
      <c r="M1164" s="162">
        <f t="shared" si="609"/>
        <v>6.5195333940000003E-2</v>
      </c>
      <c r="N1164" s="161">
        <v>0.60785924000000002</v>
      </c>
      <c r="O1164" s="132">
        <v>6.2038409000000003E-2</v>
      </c>
      <c r="P1164" s="132">
        <v>1.7906466999999999E-2</v>
      </c>
      <c r="Q1164" s="132">
        <v>7.6482498999999995E-2</v>
      </c>
      <c r="R1164" s="132">
        <v>7.7598397E-3</v>
      </c>
      <c r="S1164" s="132">
        <v>2.7735416000000001E-4</v>
      </c>
      <c r="T1164" s="132">
        <v>1.4939154000000001E-3</v>
      </c>
      <c r="U1164" s="132">
        <v>8.6986305000000003E-3</v>
      </c>
      <c r="V1164" s="132">
        <v>9.6183393999999998E-4</v>
      </c>
      <c r="W1164" s="132">
        <v>0.78</v>
      </c>
      <c r="X1164" s="132">
        <v>4.5043300000000001E-2</v>
      </c>
      <c r="Y1164" s="164">
        <v>4.6826873999999998E-7</v>
      </c>
      <c r="Z1164" s="132">
        <v>1.9190200000000001E-2</v>
      </c>
      <c r="AA1164" s="132">
        <v>0</v>
      </c>
      <c r="AC1164" s="118">
        <f t="shared" si="610"/>
        <v>0.60785924000000002</v>
      </c>
      <c r="AD1164" s="118">
        <f t="shared" si="611"/>
        <v>0.17465711475999995</v>
      </c>
      <c r="AE1164" s="118">
        <f t="shared" si="612"/>
        <v>0.1078337065</v>
      </c>
      <c r="AF1164" s="118">
        <f t="shared" si="613"/>
        <v>0.86864397476874</v>
      </c>
      <c r="AG1164" s="118">
        <f t="shared" si="614"/>
        <v>4.6005133939999998E-2</v>
      </c>
      <c r="AI1164" s="69">
        <v>118.18271</v>
      </c>
      <c r="AJ1164" s="69">
        <v>105.36759000000001</v>
      </c>
      <c r="AK1164" s="69">
        <v>5.5962870999999996</v>
      </c>
      <c r="AL1164" s="69">
        <v>0</v>
      </c>
      <c r="AM1164" s="69">
        <v>2.5383830999999999</v>
      </c>
      <c r="AN1164" s="69">
        <v>3.2843724999999999</v>
      </c>
      <c r="AO1164" s="69">
        <v>1.3960718000000001</v>
      </c>
      <c r="AQ1164" s="116">
        <v>8.3351771000000005E-2</v>
      </c>
      <c r="AR1164" s="116">
        <v>7.3208364999999997E-2</v>
      </c>
      <c r="AS1164" s="116">
        <v>3.3772587E-3</v>
      </c>
      <c r="AT1164" s="116">
        <v>6.7661478000000004E-3</v>
      </c>
      <c r="AU1164" s="150">
        <f t="shared" si="615"/>
        <v>4.3889907124019993E-6</v>
      </c>
      <c r="AV1164" s="150">
        <f t="shared" si="616"/>
        <v>1.2489861627694998E-8</v>
      </c>
      <c r="AW1164" s="163">
        <f t="shared" si="617"/>
        <v>0.947639752595</v>
      </c>
      <c r="AX1164" s="196">
        <v>3.7624582999999999E-6</v>
      </c>
      <c r="AY1164" s="196">
        <v>1.1352315999999999E-8</v>
      </c>
      <c r="AZ1164" s="196">
        <v>3.1015847999999998E-13</v>
      </c>
      <c r="BA1164" s="108">
        <v>0</v>
      </c>
      <c r="BB1164" s="108">
        <v>0</v>
      </c>
      <c r="BC1164" s="196">
        <v>2.7857537000000002E-9</v>
      </c>
      <c r="BD1164" s="196">
        <v>6.2208152000000003E-7</v>
      </c>
      <c r="BE1164" s="196">
        <v>5.5773679000000005E-10</v>
      </c>
      <c r="BF1164" s="196">
        <v>5.7858644000000003E-10</v>
      </c>
      <c r="BG1164" s="108">
        <v>0</v>
      </c>
      <c r="BH1164" s="108">
        <v>0</v>
      </c>
      <c r="BI1164" s="196">
        <v>8.4920657999999996E-13</v>
      </c>
      <c r="BJ1164" s="196">
        <v>5.2268035000000001E-14</v>
      </c>
      <c r="BK1164" s="196">
        <v>1.07646E-14</v>
      </c>
      <c r="BL1164" s="196">
        <v>6.5486002000000004E-11</v>
      </c>
      <c r="BM1164" s="196">
        <v>1.5996527E-9</v>
      </c>
      <c r="BN1164" s="108">
        <v>0</v>
      </c>
      <c r="BO1164" s="196">
        <v>2.0472595000000001E-5</v>
      </c>
      <c r="BP1164" s="108">
        <v>0.94761927999999995</v>
      </c>
      <c r="BQ1164" s="108">
        <v>0</v>
      </c>
      <c r="BR1164" s="108">
        <v>0</v>
      </c>
      <c r="BS1164" s="108">
        <v>0</v>
      </c>
      <c r="BU1164" s="69">
        <v>2.8112557000000002E-4</v>
      </c>
      <c r="BV1164" s="172">
        <v>4.2848324999999998E-6</v>
      </c>
      <c r="BW1164" s="69">
        <v>1.1299152E-4</v>
      </c>
      <c r="BX1164" s="172">
        <v>1.0527584999999999E-6</v>
      </c>
      <c r="BY1164" s="172">
        <v>1.004138E-5</v>
      </c>
      <c r="BZ1164" s="172">
        <v>5.8181382000000003E-7</v>
      </c>
      <c r="CA1164" s="69">
        <v>0</v>
      </c>
      <c r="CB1164" s="172">
        <v>8.8306817000000001E-7</v>
      </c>
      <c r="CC1164" s="172">
        <v>4.4960324E-7</v>
      </c>
      <c r="CD1164" s="172">
        <v>1.2593372E-6</v>
      </c>
      <c r="CE1164" s="69">
        <v>0</v>
      </c>
      <c r="CF1164" s="69">
        <v>0</v>
      </c>
      <c r="CG1164" s="69">
        <v>0</v>
      </c>
      <c r="CH1164" s="172">
        <v>1.4845257000000001E-5</v>
      </c>
      <c r="CI1164" s="69">
        <v>1.3428012999999999E-4</v>
      </c>
      <c r="CJ1164" s="172">
        <v>4.5586813000000001E-7</v>
      </c>
      <c r="CK1164" s="69">
        <v>0</v>
      </c>
      <c r="CM1164" s="198">
        <v>0</v>
      </c>
      <c r="CN1164" s="198">
        <v>4.0508611999999999</v>
      </c>
      <c r="CO1164" s="198">
        <v>2.3843853000000002E-2</v>
      </c>
      <c r="CP1164" s="198">
        <v>3.0650594999999999E-3</v>
      </c>
      <c r="CQ1164" s="197">
        <v>3.9151936999999999E-10</v>
      </c>
      <c r="CR1164" s="197">
        <v>4.7066761999999997E-8</v>
      </c>
      <c r="CS1164" s="198">
        <v>3.4570659999999997E-4</v>
      </c>
      <c r="CT1164" s="198">
        <v>4.3996783999999997E-2</v>
      </c>
      <c r="CU1164" s="198">
        <v>0</v>
      </c>
      <c r="CV1164" s="198">
        <v>2.0460863999999999E-4</v>
      </c>
      <c r="CX1164" s="166"/>
      <c r="CY1164" t="s">
        <v>2438</v>
      </c>
    </row>
    <row r="1165" spans="1:103" ht="14.4">
      <c r="A1165" t="s">
        <v>1783</v>
      </c>
      <c r="B1165" s="85" t="s">
        <v>783</v>
      </c>
      <c r="C1165" s="113" t="str">
        <f t="shared" si="618"/>
        <v>A.140.04.102</v>
      </c>
      <c r="D1165" s="9" t="s">
        <v>1161</v>
      </c>
      <c r="E1165" s="112" t="s">
        <v>362</v>
      </c>
      <c r="F1165" s="115" t="str">
        <f t="shared" si="619"/>
        <v>Duck Down in Rotterdam from China</v>
      </c>
      <c r="G1165" s="143">
        <f t="shared" si="605"/>
        <v>0.42917139333333337</v>
      </c>
      <c r="I1165" s="118">
        <f t="shared" si="606"/>
        <v>0.12174783523113161</v>
      </c>
      <c r="K1165" s="161">
        <f t="shared" si="607"/>
        <v>7.272619026E-3</v>
      </c>
      <c r="L1165" s="161">
        <f t="shared" si="608"/>
        <v>1.6341563809999998E-2</v>
      </c>
      <c r="M1165" s="162">
        <f t="shared" si="609"/>
        <v>3.3757943395131607E-2</v>
      </c>
      <c r="N1165" s="161">
        <v>6.4375709000000003E-2</v>
      </c>
      <c r="O1165" s="132">
        <v>1.1685398E-2</v>
      </c>
      <c r="P1165" s="132">
        <v>2.3747314999999999E-3</v>
      </c>
      <c r="Q1165" s="132">
        <v>2.2823034E-3</v>
      </c>
      <c r="R1165" s="132">
        <v>1.7682696E-3</v>
      </c>
      <c r="S1165" s="164">
        <v>1.2419726E-5</v>
      </c>
      <c r="T1165" s="132">
        <v>3.2096262999999998E-3</v>
      </c>
      <c r="U1165" s="132">
        <v>2.4122676000000001E-4</v>
      </c>
      <c r="V1165" s="132">
        <v>1.4775703E-4</v>
      </c>
      <c r="W1165" s="132">
        <v>1.5485881000000001E-3</v>
      </c>
      <c r="X1165" s="132">
        <v>3.360573E-2</v>
      </c>
      <c r="Y1165" s="132">
        <v>4.9161945000000004E-4</v>
      </c>
      <c r="Z1165" s="164">
        <v>4.4563388000000001E-6</v>
      </c>
      <c r="AA1165" s="164">
        <v>2.6331601999999999E-11</v>
      </c>
      <c r="AC1165" s="118">
        <f t="shared" si="610"/>
        <v>6.4375709000000003E-2</v>
      </c>
      <c r="AD1165" s="118">
        <f t="shared" si="611"/>
        <v>2.1573975286E-2</v>
      </c>
      <c r="AE1165" s="118">
        <f t="shared" si="612"/>
        <v>1.4305812598799999E-2</v>
      </c>
      <c r="AF1165" s="118">
        <f t="shared" si="613"/>
        <v>1.6341563809999998E-2</v>
      </c>
      <c r="AG1165" s="118">
        <f t="shared" si="614"/>
        <v>3.3753487056331605E-2</v>
      </c>
      <c r="AI1165" s="69">
        <v>5.9306273999999997</v>
      </c>
      <c r="AJ1165" s="69">
        <v>5.8621013</v>
      </c>
      <c r="AK1165" s="69">
        <v>2.2116408000000001E-2</v>
      </c>
      <c r="AL1165" s="69">
        <v>0</v>
      </c>
      <c r="AM1165" s="69">
        <v>1.5875799999999999E-3</v>
      </c>
      <c r="AN1165" s="69">
        <v>3.9003149000000001E-2</v>
      </c>
      <c r="AO1165" s="69">
        <v>5.8189727999999998E-3</v>
      </c>
      <c r="AQ1165" s="116">
        <v>1.1208592999999999E-2</v>
      </c>
      <c r="AR1165" s="116">
        <v>1.0396898999999999E-2</v>
      </c>
      <c r="AS1165" s="116">
        <v>4.0218030999999998E-4</v>
      </c>
      <c r="AT1165" s="116">
        <v>4.0951353999999998E-4</v>
      </c>
      <c r="AU1165" s="150">
        <f t="shared" si="615"/>
        <v>6.2331526805630857E-7</v>
      </c>
      <c r="AV1165" s="150">
        <f t="shared" si="616"/>
        <v>1.4873532445232124E-9</v>
      </c>
      <c r="AW1165" s="163">
        <f t="shared" si="617"/>
        <v>5.7354837278000004E-2</v>
      </c>
      <c r="AX1165" s="196">
        <v>3.9839067E-7</v>
      </c>
      <c r="AY1165" s="196">
        <v>1.2020455E-9</v>
      </c>
      <c r="AZ1165" s="196">
        <v>3.2841403000000002E-14</v>
      </c>
      <c r="BA1165" s="196">
        <v>1.2844052E-14</v>
      </c>
      <c r="BB1165" s="196">
        <v>3.6432566999999998E-15</v>
      </c>
      <c r="BC1165" s="196">
        <v>1.6017423999999999E-10</v>
      </c>
      <c r="BD1165" s="196">
        <v>2.2403103999999999E-7</v>
      </c>
      <c r="BE1165" s="196">
        <v>2.610406E-11</v>
      </c>
      <c r="BF1165" s="196">
        <v>2.5675192999999998E-10</v>
      </c>
      <c r="BG1165" s="196">
        <v>1.5011660000000001E-14</v>
      </c>
      <c r="BH1165" s="196">
        <v>4.5104463999999998E-16</v>
      </c>
      <c r="BI1165" s="196">
        <v>1.8268472E-12</v>
      </c>
      <c r="BJ1165" s="196">
        <v>4.8565642999999997E-13</v>
      </c>
      <c r="BK1165" s="196">
        <v>9.0946749999999998E-14</v>
      </c>
      <c r="BL1165" s="196">
        <v>2.9997778999999997E-11</v>
      </c>
      <c r="BM1165" s="196">
        <v>7.0336954999999998E-10</v>
      </c>
      <c r="BN1165" s="196">
        <v>3.5572679999999999E-20</v>
      </c>
      <c r="BO1165" s="196">
        <v>1.2384278000000001E-5</v>
      </c>
      <c r="BP1165" s="108">
        <v>5.7342453000000002E-2</v>
      </c>
      <c r="BQ1165" s="108">
        <v>0</v>
      </c>
      <c r="BR1165" s="108">
        <v>0</v>
      </c>
      <c r="BS1165" s="108">
        <v>0</v>
      </c>
      <c r="BU1165" s="172">
        <v>2.5579832999999999E-5</v>
      </c>
      <c r="BV1165" s="172">
        <v>1.8099398999999999E-6</v>
      </c>
      <c r="BW1165" s="172">
        <v>1.1966437000000001E-5</v>
      </c>
      <c r="BX1165" s="172">
        <v>2.9587314E-8</v>
      </c>
      <c r="BY1165" s="172">
        <v>1.6120477999999999E-6</v>
      </c>
      <c r="BZ1165" s="172">
        <v>7.8263804999999999E-8</v>
      </c>
      <c r="CA1165" s="172">
        <v>3.2865217999999999E-10</v>
      </c>
      <c r="CB1165" s="172">
        <v>1.1894732E-7</v>
      </c>
      <c r="CC1165" s="172">
        <v>1.7178649999999999E-7</v>
      </c>
      <c r="CD1165" s="172">
        <v>2.1341672999999998E-6</v>
      </c>
      <c r="CE1165" s="172">
        <v>1.0330709999999999E-11</v>
      </c>
      <c r="CF1165" s="172">
        <v>7.8664443999999999E-17</v>
      </c>
      <c r="CG1165" s="172">
        <v>6.7542999999999998E-13</v>
      </c>
      <c r="CH1165" s="172">
        <v>5.4662961000000003E-7</v>
      </c>
      <c r="CI1165" s="172">
        <v>7.0971220000000004E-6</v>
      </c>
      <c r="CJ1165" s="172">
        <v>1.4564405999999999E-8</v>
      </c>
      <c r="CK1165" s="69">
        <v>0</v>
      </c>
      <c r="CM1165" s="197">
        <v>7.9672758000000004E-13</v>
      </c>
      <c r="CN1165" s="198">
        <v>0.42907156000000002</v>
      </c>
      <c r="CO1165" s="198">
        <v>3.2362496999999999E-3</v>
      </c>
      <c r="CP1165" s="198">
        <v>1.2562319000000001E-3</v>
      </c>
      <c r="CQ1165" s="197">
        <v>8.2199178999999998E-10</v>
      </c>
      <c r="CR1165" s="197">
        <v>9.7211885999999994E-8</v>
      </c>
      <c r="CS1165" s="197">
        <v>7.703447E-5</v>
      </c>
      <c r="CT1165" s="198">
        <v>0.24121823000000001</v>
      </c>
      <c r="CU1165" s="197">
        <v>9.9854643000000005E-9</v>
      </c>
      <c r="CV1165" s="197">
        <v>2.7708887999999999E-5</v>
      </c>
      <c r="CX1165" s="166"/>
      <c r="CY1165" t="s">
        <v>2438</v>
      </c>
    </row>
    <row r="1166" spans="1:103" ht="14.4">
      <c r="A1166" t="s">
        <v>1784</v>
      </c>
      <c r="B1166" s="85" t="s">
        <v>783</v>
      </c>
      <c r="C1166" s="113" t="str">
        <f t="shared" si="618"/>
        <v>A.140.04.103</v>
      </c>
      <c r="D1166" s="9" t="s">
        <v>1161</v>
      </c>
      <c r="E1166" s="112" t="s">
        <v>362</v>
      </c>
      <c r="F1166" s="115" t="str">
        <f t="shared" si="619"/>
        <v>Duck Down in Rotterdam from Poland</v>
      </c>
      <c r="G1166" s="143">
        <f t="shared" si="605"/>
        <v>0.30941052666666669</v>
      </c>
      <c r="I1166" s="118">
        <f t="shared" si="606"/>
        <v>9.2188396229632624E-2</v>
      </c>
      <c r="K1166" s="161">
        <f t="shared" si="607"/>
        <v>1.043923186E-2</v>
      </c>
      <c r="L1166" s="161">
        <f t="shared" si="608"/>
        <v>1.3637337919999999E-2</v>
      </c>
      <c r="M1166" s="162">
        <f t="shared" si="609"/>
        <v>2.1700247449632625E-2</v>
      </c>
      <c r="N1166" s="161">
        <v>4.6411579000000001E-2</v>
      </c>
      <c r="O1166" s="132">
        <v>2.6354589000000001E-3</v>
      </c>
      <c r="P1166" s="132">
        <v>4.4630162999999999E-3</v>
      </c>
      <c r="Q1166" s="132">
        <v>3.7453319000000001E-3</v>
      </c>
      <c r="R1166" s="132">
        <v>4.7319162000000001E-3</v>
      </c>
      <c r="S1166" s="164">
        <v>2.1646660000000001E-5</v>
      </c>
      <c r="T1166" s="132">
        <v>1.9403370999999999E-3</v>
      </c>
      <c r="U1166" s="132">
        <v>6.0291892000000004E-4</v>
      </c>
      <c r="V1166" s="132">
        <v>3.7667112999999999E-4</v>
      </c>
      <c r="W1166" s="132">
        <v>4.5068419999999996E-3</v>
      </c>
      <c r="X1166" s="132">
        <v>2.1310606999999999E-2</v>
      </c>
      <c r="Y1166" s="132">
        <v>1.4291018E-3</v>
      </c>
      <c r="Z1166" s="164">
        <v>1.2969243E-5</v>
      </c>
      <c r="AA1166" s="164">
        <v>7.6632626000000002E-11</v>
      </c>
      <c r="AC1166" s="118">
        <f t="shared" si="610"/>
        <v>4.6411579000000001E-2</v>
      </c>
      <c r="AD1166" s="118">
        <f t="shared" si="611"/>
        <v>1.8140625979999998E-2</v>
      </c>
      <c r="AE1166" s="118">
        <f t="shared" si="612"/>
        <v>7.714363363E-3</v>
      </c>
      <c r="AF1166" s="118">
        <f t="shared" si="613"/>
        <v>1.3637337919999999E-2</v>
      </c>
      <c r="AG1166" s="118">
        <f t="shared" si="614"/>
        <v>2.1687278206632625E-2</v>
      </c>
      <c r="AI1166" s="69">
        <v>5.0051151999999997</v>
      </c>
      <c r="AJ1166" s="69">
        <v>4.8648766999999999</v>
      </c>
      <c r="AK1166" s="69">
        <v>2.3374843999999999E-2</v>
      </c>
      <c r="AL1166" s="69">
        <v>0</v>
      </c>
      <c r="AM1166" s="69">
        <v>4.6203197999999997E-3</v>
      </c>
      <c r="AN1166" s="69">
        <v>0.10544496</v>
      </c>
      <c r="AO1166" s="69">
        <v>6.7983669999999996E-3</v>
      </c>
      <c r="AQ1166" s="116">
        <v>6.6744682000000003E-3</v>
      </c>
      <c r="AR1166" s="116">
        <v>6.0637290999999999E-3</v>
      </c>
      <c r="AS1166" s="116">
        <v>2.7277143000000001E-4</v>
      </c>
      <c r="AT1166" s="116">
        <v>3.3796762000000001E-4</v>
      </c>
      <c r="AU1166" s="150">
        <f t="shared" si="615"/>
        <v>3.6353292490486697E-7</v>
      </c>
      <c r="AV1166" s="150">
        <f t="shared" si="616"/>
        <v>1.0087700676034267E-9</v>
      </c>
      <c r="AW1166" s="163">
        <f t="shared" si="617"/>
        <v>4.7334400025999999E-2</v>
      </c>
      <c r="AX1166" s="196">
        <v>2.8718740999999999E-7</v>
      </c>
      <c r="AY1166" s="196">
        <v>8.6651582999999995E-10</v>
      </c>
      <c r="AZ1166" s="196">
        <v>2.3674360999999999E-14</v>
      </c>
      <c r="BA1166" s="196">
        <v>3.7379930000000001E-14</v>
      </c>
      <c r="BB1166" s="196">
        <v>1.0602937E-14</v>
      </c>
      <c r="BC1166" s="196">
        <v>3.8522351000000001E-10</v>
      </c>
      <c r="BD1166" s="196">
        <v>7.5429672999999999E-8</v>
      </c>
      <c r="BE1166" s="196">
        <v>5.7870929000000003E-11</v>
      </c>
      <c r="BF1166" s="196">
        <v>8.3207358000000003E-11</v>
      </c>
      <c r="BG1166" s="196">
        <v>4.3688299999999998E-14</v>
      </c>
      <c r="BH1166" s="196">
        <v>1.3126712000000001E-15</v>
      </c>
      <c r="BI1166" s="196">
        <v>1.1009976000000001E-12</v>
      </c>
      <c r="BJ1166" s="196">
        <v>3.8224467000000002E-15</v>
      </c>
      <c r="BK1166" s="196">
        <v>2.4551210000000002E-15</v>
      </c>
      <c r="BL1166" s="196">
        <v>2.3348822000000001E-11</v>
      </c>
      <c r="BM1166" s="196">
        <v>5.0722158999999998E-10</v>
      </c>
      <c r="BN1166" s="196">
        <v>1.0352685E-19</v>
      </c>
      <c r="BO1166" s="196">
        <v>3.1157025999999998E-5</v>
      </c>
      <c r="BP1166" s="108">
        <v>4.7303243000000002E-2</v>
      </c>
      <c r="BQ1166" s="108">
        <v>0</v>
      </c>
      <c r="BR1166" s="108">
        <v>0</v>
      </c>
      <c r="BS1166" s="108">
        <v>0</v>
      </c>
      <c r="BU1166" s="172">
        <v>1.8643117000000001E-5</v>
      </c>
      <c r="BV1166" s="172">
        <v>6.8816824999999995E-7</v>
      </c>
      <c r="BW1166" s="172">
        <v>8.6271864000000008E-6</v>
      </c>
      <c r="BX1166" s="172">
        <v>7.1680088999999996E-8</v>
      </c>
      <c r="BY1166" s="172">
        <v>5.5061102000000003E-7</v>
      </c>
      <c r="BZ1166" s="172">
        <v>2.2509556999999999E-7</v>
      </c>
      <c r="CA1166" s="172">
        <v>9.564734800000001E-10</v>
      </c>
      <c r="CB1166" s="172">
        <v>3.4211141000000002E-7</v>
      </c>
      <c r="CC1166" s="172">
        <v>1.2299543E-7</v>
      </c>
      <c r="CD1166" s="172">
        <v>1.3065135E-6</v>
      </c>
      <c r="CE1166" s="172">
        <v>3.0065372000000003E-11</v>
      </c>
      <c r="CF1166" s="172">
        <v>2.2893642999999998E-16</v>
      </c>
      <c r="CG1166" s="172">
        <v>1.9656979E-12</v>
      </c>
      <c r="CH1166" s="172">
        <v>7.4009306000000004E-7</v>
      </c>
      <c r="CI1166" s="172">
        <v>5.9252873999999999E-6</v>
      </c>
      <c r="CJ1166" s="172">
        <v>4.2386659000000001E-8</v>
      </c>
      <c r="CK1166" s="69">
        <v>0</v>
      </c>
      <c r="CM1166" s="197">
        <v>2.3187090999999998E-12</v>
      </c>
      <c r="CN1166" s="198">
        <v>0.30936532</v>
      </c>
      <c r="CO1166" s="198">
        <v>9.3412076E-3</v>
      </c>
      <c r="CP1166" s="198">
        <v>5.2230771000000005E-4</v>
      </c>
      <c r="CQ1166" s="197">
        <v>4.9631833E-10</v>
      </c>
      <c r="CR1166" s="197">
        <v>5.8674232999999998E-8</v>
      </c>
      <c r="CS1166" s="197">
        <v>2.2520011000000001E-5</v>
      </c>
      <c r="CT1166" s="198">
        <v>3.9140093999999997E-3</v>
      </c>
      <c r="CU1166" s="197">
        <v>2.9060606999999998E-8</v>
      </c>
      <c r="CV1166" s="197">
        <v>7.9700243000000004E-5</v>
      </c>
      <c r="CX1166" s="166"/>
      <c r="CY1166" t="s">
        <v>2439</v>
      </c>
    </row>
    <row r="1167" spans="1:103" ht="14.4">
      <c r="A1167" t="s">
        <v>1785</v>
      </c>
      <c r="B1167" s="85" t="s">
        <v>783</v>
      </c>
      <c r="C1167" s="113" t="str">
        <f t="shared" si="618"/>
        <v>A.140.04.104</v>
      </c>
      <c r="D1167" s="9" t="s">
        <v>1161</v>
      </c>
      <c r="E1167" s="112" t="s">
        <v>362</v>
      </c>
      <c r="F1167" s="115" t="str">
        <f t="shared" si="619"/>
        <v>Polyester fiberfill</v>
      </c>
      <c r="G1167" s="143">
        <f t="shared" si="605"/>
        <v>3.2839846000000001</v>
      </c>
      <c r="I1167" s="118">
        <f t="shared" si="606"/>
        <v>1.2490900931844</v>
      </c>
      <c r="K1167" s="161">
        <f t="shared" si="607"/>
        <v>4.7651362500000002E-2</v>
      </c>
      <c r="L1167" s="161">
        <f t="shared" si="608"/>
        <v>0.68387989639440006</v>
      </c>
      <c r="M1167" s="162">
        <f t="shared" si="609"/>
        <v>2.4961144290000001E-2</v>
      </c>
      <c r="N1167" s="161">
        <v>0.49259768999999998</v>
      </c>
      <c r="O1167" s="132">
        <v>7.8997600000000001E-2</v>
      </c>
      <c r="P1167" s="132">
        <v>1.6742191999999999E-2</v>
      </c>
      <c r="Q1167" s="132">
        <v>2.8933638000000001E-2</v>
      </c>
      <c r="R1167" s="132">
        <v>9.3458901000000004E-3</v>
      </c>
      <c r="S1167" s="132">
        <v>6.6519101999999997E-3</v>
      </c>
      <c r="T1167" s="132">
        <v>2.7199241999999999E-3</v>
      </c>
      <c r="U1167" s="132">
        <v>1.9519783999999998E-2</v>
      </c>
      <c r="V1167" s="132">
        <v>4.4902028999999999E-4</v>
      </c>
      <c r="W1167" s="132">
        <v>0.56862000000000001</v>
      </c>
      <c r="X1167" s="132">
        <v>2.4512124E-2</v>
      </c>
      <c r="Y1167" s="164">
        <v>3.203944E-7</v>
      </c>
      <c r="Z1167" s="132">
        <v>0</v>
      </c>
      <c r="AA1167" s="132">
        <v>0</v>
      </c>
      <c r="AC1167" s="118">
        <f t="shared" si="610"/>
        <v>0.49259768999999998</v>
      </c>
      <c r="AD1167" s="118">
        <f t="shared" si="611"/>
        <v>0.16291093849999999</v>
      </c>
      <c r="AE1167" s="118">
        <f t="shared" si="612"/>
        <v>0.115259576</v>
      </c>
      <c r="AF1167" s="118">
        <f t="shared" si="613"/>
        <v>0.68387989639440006</v>
      </c>
      <c r="AG1167" s="118">
        <f t="shared" si="614"/>
        <v>2.4961144290000001E-2</v>
      </c>
      <c r="AI1167" s="69">
        <v>91.560758000000007</v>
      </c>
      <c r="AJ1167" s="69">
        <v>85.671497000000002</v>
      </c>
      <c r="AK1167" s="69">
        <v>3.0974754999999998</v>
      </c>
      <c r="AL1167" s="69">
        <v>0</v>
      </c>
      <c r="AM1167" s="69">
        <v>0.62348643999999998</v>
      </c>
      <c r="AN1167" s="69">
        <v>1.5212661000000001</v>
      </c>
      <c r="AO1167" s="69">
        <v>0.64703284000000005</v>
      </c>
      <c r="AQ1167" s="116">
        <v>8.6644180000000001E-2</v>
      </c>
      <c r="AR1167" s="116">
        <v>7.7870684999999995E-2</v>
      </c>
      <c r="AS1167" s="116">
        <v>3.0167947E-3</v>
      </c>
      <c r="AT1167" s="116">
        <v>5.7567002000000001E-3</v>
      </c>
      <c r="AU1167" s="150">
        <f t="shared" si="615"/>
        <v>4.6685062586400002E-6</v>
      </c>
      <c r="AV1167" s="150">
        <f t="shared" si="616"/>
        <v>1.1156784991376999E-8</v>
      </c>
      <c r="AW1167" s="163">
        <f t="shared" si="617"/>
        <v>0.80626053466999992</v>
      </c>
      <c r="AX1167" s="196">
        <v>3.0487937999999999E-6</v>
      </c>
      <c r="AY1167" s="196">
        <v>9.1989958000000005E-9</v>
      </c>
      <c r="AZ1167" s="196">
        <v>2.5132764000000002E-13</v>
      </c>
      <c r="BA1167" s="108">
        <v>0</v>
      </c>
      <c r="BB1167" s="108">
        <v>0</v>
      </c>
      <c r="BC1167" s="196">
        <v>1.2515343E-9</v>
      </c>
      <c r="BD1167" s="196">
        <v>1.6141524000000001E-6</v>
      </c>
      <c r="BE1167" s="196">
        <v>2.4842945000000002E-10</v>
      </c>
      <c r="BF1167" s="196">
        <v>1.7074129999999999E-9</v>
      </c>
      <c r="BG1167" s="108">
        <v>0</v>
      </c>
      <c r="BH1167" s="108">
        <v>0</v>
      </c>
      <c r="BI1167" s="196">
        <v>1.5495449999999999E-12</v>
      </c>
      <c r="BJ1167" s="196">
        <v>1.1773640999999999E-13</v>
      </c>
      <c r="BK1167" s="196">
        <v>2.8132327E-14</v>
      </c>
      <c r="BL1167" s="196">
        <v>8.4747714000000003E-10</v>
      </c>
      <c r="BM1167" s="196">
        <v>3.4610472000000001E-9</v>
      </c>
      <c r="BN1167" s="108">
        <v>0</v>
      </c>
      <c r="BO1167" s="196">
        <v>1.503467E-5</v>
      </c>
      <c r="BP1167" s="108">
        <v>0.80624549999999995</v>
      </c>
      <c r="BQ1167" s="108">
        <v>0</v>
      </c>
      <c r="BR1167" s="108">
        <v>0</v>
      </c>
      <c r="BS1167" s="108">
        <v>0</v>
      </c>
      <c r="BU1167" s="69">
        <v>2.5007300000000002E-4</v>
      </c>
      <c r="BV1167" s="172">
        <v>1.1913785999999999E-5</v>
      </c>
      <c r="BW1167" s="172">
        <v>9.1566205000000005E-5</v>
      </c>
      <c r="BX1167" s="172">
        <v>2.2882850999999999E-6</v>
      </c>
      <c r="BY1167" s="172">
        <v>1.7970361E-5</v>
      </c>
      <c r="BZ1167" s="172">
        <v>2.7994131999999997E-7</v>
      </c>
      <c r="CA1167" s="69">
        <v>0</v>
      </c>
      <c r="CB1167" s="172">
        <v>4.2489066999999998E-7</v>
      </c>
      <c r="CC1167" s="172">
        <v>9.0792212000000001E-6</v>
      </c>
      <c r="CD1167" s="172">
        <v>2.4735337999999999E-6</v>
      </c>
      <c r="CE1167" s="69">
        <v>0</v>
      </c>
      <c r="CF1167" s="69">
        <v>0</v>
      </c>
      <c r="CG1167" s="69">
        <v>0</v>
      </c>
      <c r="CH1167" s="172">
        <v>6.2787161000000001E-6</v>
      </c>
      <c r="CI1167" s="69">
        <v>1.0758698E-4</v>
      </c>
      <c r="CJ1167" s="172">
        <v>2.1107319E-7</v>
      </c>
      <c r="CK1167" s="69">
        <v>0</v>
      </c>
      <c r="CM1167" s="198">
        <v>0</v>
      </c>
      <c r="CN1167" s="198">
        <v>3.2829353000000001</v>
      </c>
      <c r="CO1167" s="198">
        <v>3.2121336E-2</v>
      </c>
      <c r="CP1167" s="198">
        <v>8.2154435000000008E-3</v>
      </c>
      <c r="CQ1167" s="197">
        <v>7.7392408000000003E-10</v>
      </c>
      <c r="CR1167" s="197">
        <v>8.6605125999999994E-8</v>
      </c>
      <c r="CS1167" s="198">
        <v>7.1822380999999995E-4</v>
      </c>
      <c r="CT1167" s="198">
        <v>9.8625564999999998E-2</v>
      </c>
      <c r="CU1167" s="198">
        <v>0</v>
      </c>
      <c r="CV1167" s="197">
        <v>9.8448008999999995E-5</v>
      </c>
      <c r="CX1167" s="166"/>
    </row>
    <row r="1168" spans="1:103" ht="14.4">
      <c r="B1168" s="85"/>
      <c r="C1168" s="113"/>
      <c r="D1168" s="1" t="s">
        <v>219</v>
      </c>
      <c r="E1168" s="112"/>
      <c r="Y1168" s="3"/>
      <c r="AC1168" s="142"/>
      <c r="AD1168" s="142"/>
      <c r="AE1168" s="142"/>
      <c r="AF1168" s="142"/>
      <c r="AG1168" s="142"/>
      <c r="AU1168" s="86"/>
      <c r="AV1168" s="86"/>
      <c r="AW1168" s="86"/>
      <c r="AX1168" s="3"/>
      <c r="AY1168" s="3"/>
      <c r="AZ1168" s="3"/>
      <c r="BC1168" s="3"/>
      <c r="BD1168" s="3"/>
      <c r="BE1168" s="3"/>
      <c r="BF1168" s="3"/>
      <c r="BI1168" s="3"/>
      <c r="BJ1168" s="3"/>
      <c r="BK1168" s="3"/>
      <c r="BL1168" s="3"/>
      <c r="BM1168" s="3"/>
      <c r="BO1168" s="3"/>
      <c r="BV1168" s="3"/>
      <c r="BW1168" s="3"/>
      <c r="BX1168" s="3"/>
      <c r="BY1168" s="3"/>
      <c r="BZ1168" s="3"/>
      <c r="CB1168" s="3"/>
      <c r="CC1168" s="3"/>
      <c r="CD1168" s="3"/>
      <c r="CH1168" s="3"/>
      <c r="CJ1168" s="3"/>
      <c r="CQ1168" s="3"/>
      <c r="CR1168" s="3"/>
      <c r="CV1168" s="3"/>
    </row>
    <row r="1169" spans="1:103" ht="14.4">
      <c r="A1169" t="s">
        <v>1786</v>
      </c>
      <c r="B1169" s="85" t="s">
        <v>134</v>
      </c>
      <c r="C1169" s="113" t="str">
        <f t="shared" ref="C1169:C1176" si="620">MID(A1169,1,12)</f>
        <v>A.150.01.101</v>
      </c>
      <c r="D1169" s="9" t="s">
        <v>219</v>
      </c>
      <c r="E1169" s="112" t="s">
        <v>483</v>
      </c>
      <c r="F1169" s="115" t="str">
        <f t="shared" ref="F1169:F1176" si="621">MID(A1169, 21,85)</f>
        <v>drinking water without water stress</v>
      </c>
      <c r="G1169" s="143">
        <f t="shared" si="605"/>
        <v>0.62915600000000005</v>
      </c>
      <c r="I1169" s="118">
        <f t="shared" si="606"/>
        <v>0.15186887968599999</v>
      </c>
      <c r="K1169" s="161">
        <f t="shared" si="607"/>
        <v>2.8651162686000001E-2</v>
      </c>
      <c r="L1169" s="161">
        <f t="shared" si="608"/>
        <v>2.1888789699999998E-2</v>
      </c>
      <c r="M1169" s="162">
        <f t="shared" si="609"/>
        <v>6.9555273000000001E-3</v>
      </c>
      <c r="N1169" s="161">
        <v>9.4373399999999996E-2</v>
      </c>
      <c r="O1169" s="132">
        <v>8.2276515000000005E-3</v>
      </c>
      <c r="P1169" s="132">
        <v>1.0815175E-2</v>
      </c>
      <c r="Q1169" s="132">
        <v>8.0783999999999995E-3</v>
      </c>
      <c r="R1169" s="132">
        <v>2.0370800000000001E-2</v>
      </c>
      <c r="S1169" s="164">
        <v>4.7629826E-5</v>
      </c>
      <c r="T1169" s="132">
        <v>1.5433286E-4</v>
      </c>
      <c r="U1169" s="132">
        <v>2.8459632E-3</v>
      </c>
      <c r="V1169" s="132">
        <v>3.3866E-3</v>
      </c>
      <c r="W1169" s="132">
        <v>0</v>
      </c>
      <c r="X1169" s="132">
        <v>3.5689273000000001E-3</v>
      </c>
      <c r="Y1169" s="132">
        <v>0</v>
      </c>
      <c r="Z1169" s="132">
        <v>0</v>
      </c>
      <c r="AA1169" s="132">
        <v>0</v>
      </c>
      <c r="AC1169" s="118">
        <f t="shared" si="610"/>
        <v>9.4373399999999996E-2</v>
      </c>
      <c r="AD1169" s="118">
        <f t="shared" si="611"/>
        <v>5.0539952386000002E-2</v>
      </c>
      <c r="AE1169" s="118">
        <f t="shared" si="612"/>
        <v>2.1888789699999998E-2</v>
      </c>
      <c r="AF1169" s="118">
        <f t="shared" si="613"/>
        <v>2.1888789699999998E-2</v>
      </c>
      <c r="AG1169" s="118">
        <f t="shared" si="614"/>
        <v>6.9555273000000001E-3</v>
      </c>
      <c r="AI1169" s="69">
        <v>3.7859517999999999</v>
      </c>
      <c r="AJ1169" s="69">
        <v>3.2712918000000002</v>
      </c>
      <c r="AK1169" s="69">
        <v>0.44334499999999999</v>
      </c>
      <c r="AL1169" s="69">
        <v>0</v>
      </c>
      <c r="AM1169" s="69">
        <v>2.1499999999999999E-4</v>
      </c>
      <c r="AN1169" s="69">
        <v>2.5000000000000001E-2</v>
      </c>
      <c r="AO1169" s="69">
        <v>4.6100000000000002E-2</v>
      </c>
      <c r="AQ1169" s="116">
        <v>1.8344711999999999E-2</v>
      </c>
      <c r="AR1169" s="116">
        <v>1.7572311E-2</v>
      </c>
      <c r="AS1169" s="116">
        <v>5.3680163000000003E-4</v>
      </c>
      <c r="AT1169" s="116">
        <v>2.3559892000000001E-4</v>
      </c>
      <c r="AU1169" s="150">
        <f t="shared" si="615"/>
        <v>1.0534958748999998E-6</v>
      </c>
      <c r="AV1169" s="150">
        <f t="shared" si="616"/>
        <v>1.9852131357979998E-9</v>
      </c>
      <c r="AW1169" s="163">
        <f t="shared" si="617"/>
        <v>3.2997048000000001E-2</v>
      </c>
      <c r="AX1169" s="196">
        <v>5.8385677000000002E-7</v>
      </c>
      <c r="AY1169" s="196">
        <v>1.7616367999999999E-9</v>
      </c>
      <c r="AZ1169" s="196">
        <v>4.8130434000000003E-14</v>
      </c>
      <c r="BA1169" s="108">
        <v>0</v>
      </c>
      <c r="BB1169" s="108">
        <v>0</v>
      </c>
      <c r="BC1169" s="196">
        <v>2.1648000000000001E-10</v>
      </c>
      <c r="BD1169" s="196">
        <v>4.6895399999999998E-7</v>
      </c>
      <c r="BE1169" s="196">
        <v>4.9368000000000002E-11</v>
      </c>
      <c r="BF1169" s="196">
        <v>1.74052E-10</v>
      </c>
      <c r="BG1169" s="108">
        <v>0</v>
      </c>
      <c r="BH1169" s="108">
        <v>0</v>
      </c>
      <c r="BI1169" s="196">
        <v>8.7931150999999998E-14</v>
      </c>
      <c r="BJ1169" s="196">
        <v>1.7089552000000001E-14</v>
      </c>
      <c r="BK1169" s="196">
        <v>3.1846610000000002E-15</v>
      </c>
      <c r="BL1169" s="196">
        <v>1.35849E-11</v>
      </c>
      <c r="BM1169" s="196">
        <v>4.5504000000000001E-10</v>
      </c>
      <c r="BN1169" s="108">
        <v>0</v>
      </c>
      <c r="BO1169" s="108">
        <v>2.8413000000000001E-4</v>
      </c>
      <c r="BP1169" s="108">
        <v>3.2712918000000001E-2</v>
      </c>
      <c r="BQ1169" s="108">
        <v>0</v>
      </c>
      <c r="BR1169" s="108">
        <v>0</v>
      </c>
      <c r="BS1169" s="108">
        <v>0</v>
      </c>
      <c r="BU1169" s="172">
        <v>4.4765027999999999E-5</v>
      </c>
      <c r="BV1169" s="172">
        <v>1.1999671E-6</v>
      </c>
      <c r="BW1169" s="172">
        <v>1.7542539E-5</v>
      </c>
      <c r="BX1169" s="172">
        <v>3.3724524000000002E-7</v>
      </c>
      <c r="BY1169" s="172">
        <v>1.9221953000000001E-5</v>
      </c>
      <c r="BZ1169" s="69">
        <v>0</v>
      </c>
      <c r="CA1169" s="69">
        <v>0</v>
      </c>
      <c r="CB1169" s="69">
        <v>0</v>
      </c>
      <c r="CC1169" s="172">
        <v>7.4517659E-8</v>
      </c>
      <c r="CD1169" s="172">
        <v>2.1163859E-7</v>
      </c>
      <c r="CE1169" s="69">
        <v>0</v>
      </c>
      <c r="CF1169" s="69">
        <v>0</v>
      </c>
      <c r="CG1169" s="69">
        <v>0</v>
      </c>
      <c r="CH1169" s="172">
        <v>1.6221237000000001E-6</v>
      </c>
      <c r="CI1169" s="172">
        <v>4.5550436000000002E-6</v>
      </c>
      <c r="CJ1169" s="172">
        <v>4.7681001000000001E-14</v>
      </c>
      <c r="CK1169" s="69">
        <v>0</v>
      </c>
      <c r="CM1169" s="198">
        <v>0</v>
      </c>
      <c r="CN1169" s="198">
        <v>0.62915600000000005</v>
      </c>
      <c r="CO1169" s="198">
        <v>0</v>
      </c>
      <c r="CP1169" s="198">
        <v>8.2100000000000001E-4</v>
      </c>
      <c r="CQ1169" s="197">
        <v>4.230063E-11</v>
      </c>
      <c r="CR1169" s="197">
        <v>5.2994199999999999E-9</v>
      </c>
      <c r="CS1169" s="198">
        <v>5.5817221000000004E-4</v>
      </c>
      <c r="CT1169" s="198">
        <v>1.4246279000000001E-2</v>
      </c>
      <c r="CU1169" s="198">
        <v>0</v>
      </c>
      <c r="CV1169" s="198">
        <v>0</v>
      </c>
      <c r="CX1169" s="166"/>
    </row>
    <row r="1170" spans="1:103" ht="14.4">
      <c r="A1170" t="s">
        <v>1787</v>
      </c>
      <c r="B1170" s="85" t="s">
        <v>134</v>
      </c>
      <c r="C1170" s="113" t="str">
        <f t="shared" si="620"/>
        <v>A.150.01.102</v>
      </c>
      <c r="D1170" s="9" t="s">
        <v>219</v>
      </c>
      <c r="E1170" s="112" t="s">
        <v>483</v>
      </c>
      <c r="F1170" s="115" t="str">
        <f t="shared" si="621"/>
        <v>industrial reverse osmosis water</v>
      </c>
      <c r="G1170" s="143">
        <f t="shared" si="605"/>
        <v>8.5770079999999993</v>
      </c>
      <c r="I1170" s="118">
        <f t="shared" si="606"/>
        <v>2.8951192409399997</v>
      </c>
      <c r="K1170" s="161">
        <f t="shared" si="607"/>
        <v>0.13640730094</v>
      </c>
      <c r="L1170" s="161">
        <f t="shared" si="608"/>
        <v>1.23645022</v>
      </c>
      <c r="M1170" s="162">
        <f t="shared" si="609"/>
        <v>0.23571051999999998</v>
      </c>
      <c r="N1170" s="161">
        <v>1.2865511999999999</v>
      </c>
      <c r="O1170" s="132">
        <v>0.1463139</v>
      </c>
      <c r="P1170" s="132">
        <v>0.12913642</v>
      </c>
      <c r="Q1170" s="132">
        <v>0.10893600000000001</v>
      </c>
      <c r="R1170" s="132">
        <v>2.1172799999999999E-2</v>
      </c>
      <c r="S1170" s="132">
        <v>6.4881574000000004E-4</v>
      </c>
      <c r="T1170" s="132">
        <v>5.6496851999999998E-3</v>
      </c>
      <c r="U1170" s="132">
        <v>0.96099990000000002</v>
      </c>
      <c r="V1170" s="132">
        <v>3.3276E-3</v>
      </c>
      <c r="W1170" s="132">
        <v>0</v>
      </c>
      <c r="X1170" s="132">
        <v>0.23238291999999999</v>
      </c>
      <c r="Y1170" s="132">
        <v>0</v>
      </c>
      <c r="Z1170" s="132">
        <v>0</v>
      </c>
      <c r="AA1170" s="132">
        <v>0</v>
      </c>
      <c r="AC1170" s="118">
        <f t="shared" si="610"/>
        <v>1.2865511999999999</v>
      </c>
      <c r="AD1170" s="118">
        <f t="shared" si="611"/>
        <v>1.37285752094</v>
      </c>
      <c r="AE1170" s="118">
        <f t="shared" si="612"/>
        <v>1.23645022</v>
      </c>
      <c r="AF1170" s="118">
        <f t="shared" si="613"/>
        <v>1.23645022</v>
      </c>
      <c r="AG1170" s="118">
        <f t="shared" si="614"/>
        <v>0.23571051999999998</v>
      </c>
      <c r="AI1170" s="69">
        <v>113.57024</v>
      </c>
      <c r="AJ1170" s="69">
        <v>80.390015000000005</v>
      </c>
      <c r="AK1170" s="69">
        <v>28.867443000000002</v>
      </c>
      <c r="AL1170" s="69">
        <v>0</v>
      </c>
      <c r="AM1170" s="69">
        <v>2.2499999999999998E-3</v>
      </c>
      <c r="AN1170" s="69">
        <v>1.7363459999999999</v>
      </c>
      <c r="AO1170" s="69">
        <v>2.5741879999999999</v>
      </c>
      <c r="AQ1170" s="116">
        <v>0.19837371000000001</v>
      </c>
      <c r="AR1170" s="116">
        <v>0.18511821000000001</v>
      </c>
      <c r="AS1170" s="116">
        <v>7.5136606999999999E-3</v>
      </c>
      <c r="AT1170" s="116">
        <v>5.7418403999999999E-3</v>
      </c>
      <c r="AU1170" s="150">
        <f t="shared" si="615"/>
        <v>1.1098213952E-5</v>
      </c>
      <c r="AV1170" s="150">
        <f t="shared" si="616"/>
        <v>2.7787206321609998E-8</v>
      </c>
      <c r="AW1170" s="163">
        <f t="shared" si="617"/>
        <v>0.80417933000000008</v>
      </c>
      <c r="AX1170" s="196">
        <v>7.9594634000000008E-6</v>
      </c>
      <c r="AY1170" s="196">
        <v>2.4015622E-8</v>
      </c>
      <c r="AZ1170" s="196">
        <v>6.5614110999999998E-13</v>
      </c>
      <c r="BA1170" s="108">
        <v>0</v>
      </c>
      <c r="BB1170" s="108">
        <v>0</v>
      </c>
      <c r="BC1170" s="196">
        <v>2.9192E-9</v>
      </c>
      <c r="BD1170" s="196">
        <v>2.9893119999999998E-6</v>
      </c>
      <c r="BE1170" s="196">
        <v>6.6571999999999995E-10</v>
      </c>
      <c r="BF1170" s="196">
        <v>3.0951999999999998E-9</v>
      </c>
      <c r="BG1170" s="108">
        <v>0</v>
      </c>
      <c r="BH1170" s="108">
        <v>0</v>
      </c>
      <c r="BI1170" s="196">
        <v>3.2186519000000001E-12</v>
      </c>
      <c r="BJ1170" s="196">
        <v>5.768293E-12</v>
      </c>
      <c r="BK1170" s="196">
        <v>1.0212356000000001E-12</v>
      </c>
      <c r="BL1170" s="196">
        <v>2.391102E-9</v>
      </c>
      <c r="BM1170" s="196">
        <v>1.4412825000000001E-7</v>
      </c>
      <c r="BN1170" s="108">
        <v>0</v>
      </c>
      <c r="BO1170" s="108">
        <v>2.7918000000000002E-4</v>
      </c>
      <c r="BP1170" s="108">
        <v>0.80390015000000004</v>
      </c>
      <c r="BQ1170" s="108">
        <v>0</v>
      </c>
      <c r="BR1170" s="108">
        <v>0</v>
      </c>
      <c r="BS1170" s="108">
        <v>0</v>
      </c>
      <c r="BU1170" s="69">
        <v>6.0591115000000004E-4</v>
      </c>
      <c r="BV1170" s="172">
        <v>2.1339244000000001E-5</v>
      </c>
      <c r="BW1170" s="69">
        <v>2.3914973999999999E-4</v>
      </c>
      <c r="BX1170" s="69">
        <v>1.1262148E-4</v>
      </c>
      <c r="BY1170" s="172">
        <v>3.6529222000000003E-5</v>
      </c>
      <c r="BZ1170" s="69">
        <v>0</v>
      </c>
      <c r="CA1170" s="69">
        <v>0</v>
      </c>
      <c r="CB1170" s="69">
        <v>0</v>
      </c>
      <c r="CC1170" s="172">
        <v>2.2065794999999999E-6</v>
      </c>
      <c r="CD1170" s="172">
        <v>3.6915237999999999E-5</v>
      </c>
      <c r="CE1170" s="69">
        <v>0</v>
      </c>
      <c r="CF1170" s="69">
        <v>0</v>
      </c>
      <c r="CG1170" s="69">
        <v>0</v>
      </c>
      <c r="CH1170" s="172">
        <v>2.2208906E-5</v>
      </c>
      <c r="CI1170" s="69">
        <v>1.3494074E-4</v>
      </c>
      <c r="CJ1170" s="172">
        <v>4.6850322000000002E-14</v>
      </c>
      <c r="CK1170" s="69">
        <v>0</v>
      </c>
      <c r="CM1170" s="198">
        <v>0</v>
      </c>
      <c r="CN1170" s="198">
        <v>8.5770079999999993</v>
      </c>
      <c r="CO1170" s="198">
        <v>0</v>
      </c>
      <c r="CP1170" s="198">
        <v>1.46E-2</v>
      </c>
      <c r="CQ1170" s="197">
        <v>2.2372077000000001E-9</v>
      </c>
      <c r="CR1170" s="197">
        <v>3.8168600000000002E-7</v>
      </c>
      <c r="CS1170" s="198">
        <v>1.4202221000000001E-3</v>
      </c>
      <c r="CT1170" s="198">
        <v>4.7895494999999997</v>
      </c>
      <c r="CU1170" s="198">
        <v>0</v>
      </c>
      <c r="CV1170" s="198">
        <v>0</v>
      </c>
      <c r="CX1170" s="166"/>
    </row>
    <row r="1171" spans="1:103" ht="14.4">
      <c r="A1171" t="s">
        <v>2680</v>
      </c>
      <c r="B1171" s="85" t="s">
        <v>134</v>
      </c>
      <c r="C1171" s="113" t="str">
        <f t="shared" si="620"/>
        <v>A.150.02.101</v>
      </c>
      <c r="D1171" s="9" t="s">
        <v>219</v>
      </c>
      <c r="E1171" s="112" t="s">
        <v>483</v>
      </c>
      <c r="F1171" s="115" t="str">
        <f t="shared" si="621"/>
        <v>cooling water - excluding pumping energy - excluding BWS</v>
      </c>
      <c r="G1171" s="143">
        <f t="shared" si="605"/>
        <v>0</v>
      </c>
      <c r="I1171" s="118">
        <f t="shared" si="606"/>
        <v>0</v>
      </c>
      <c r="K1171" s="161">
        <f t="shared" si="607"/>
        <v>0</v>
      </c>
      <c r="L1171" s="161">
        <f t="shared" si="608"/>
        <v>0</v>
      </c>
      <c r="M1171" s="162">
        <f t="shared" si="609"/>
        <v>0</v>
      </c>
      <c r="N1171" s="161">
        <v>0</v>
      </c>
      <c r="O1171" s="132">
        <v>0</v>
      </c>
      <c r="P1171" s="132">
        <v>0</v>
      </c>
      <c r="Q1171" s="132">
        <v>0</v>
      </c>
      <c r="R1171" s="132">
        <v>0</v>
      </c>
      <c r="S1171" s="132">
        <v>0</v>
      </c>
      <c r="T1171" s="132">
        <v>0</v>
      </c>
      <c r="U1171" s="132">
        <v>0</v>
      </c>
      <c r="V1171" s="132">
        <v>0</v>
      </c>
      <c r="W1171" s="132">
        <v>0</v>
      </c>
      <c r="X1171" s="132">
        <v>0</v>
      </c>
      <c r="Y1171" s="132">
        <v>0</v>
      </c>
      <c r="Z1171" s="132">
        <v>0</v>
      </c>
      <c r="AA1171" s="132">
        <v>0</v>
      </c>
      <c r="AC1171" s="118">
        <f t="shared" si="610"/>
        <v>0</v>
      </c>
      <c r="AD1171" s="118">
        <f t="shared" si="611"/>
        <v>0</v>
      </c>
      <c r="AE1171" s="118">
        <f t="shared" si="612"/>
        <v>0</v>
      </c>
      <c r="AF1171" s="118">
        <f t="shared" si="613"/>
        <v>0</v>
      </c>
      <c r="AG1171" s="118">
        <f t="shared" si="614"/>
        <v>0</v>
      </c>
      <c r="AI1171" s="69">
        <v>0</v>
      </c>
      <c r="AJ1171" s="69">
        <v>0</v>
      </c>
      <c r="AK1171" s="69">
        <v>0</v>
      </c>
      <c r="AL1171" s="69">
        <v>0</v>
      </c>
      <c r="AM1171" s="69">
        <v>0</v>
      </c>
      <c r="AN1171" s="69">
        <v>0</v>
      </c>
      <c r="AO1171" s="69">
        <v>0</v>
      </c>
      <c r="AQ1171" s="116">
        <v>0</v>
      </c>
      <c r="AR1171" s="116">
        <v>0</v>
      </c>
      <c r="AS1171" s="116">
        <v>0</v>
      </c>
      <c r="AT1171" s="116">
        <v>0</v>
      </c>
      <c r="AU1171" s="150">
        <f t="shared" si="615"/>
        <v>0</v>
      </c>
      <c r="AV1171" s="150">
        <f t="shared" si="616"/>
        <v>0</v>
      </c>
      <c r="AW1171" s="163">
        <f t="shared" si="617"/>
        <v>0</v>
      </c>
      <c r="AX1171" s="108">
        <v>0</v>
      </c>
      <c r="AY1171" s="108">
        <v>0</v>
      </c>
      <c r="AZ1171" s="108">
        <v>0</v>
      </c>
      <c r="BA1171" s="108">
        <v>0</v>
      </c>
      <c r="BB1171" s="108">
        <v>0</v>
      </c>
      <c r="BC1171" s="108">
        <v>0</v>
      </c>
      <c r="BD1171" s="108">
        <v>0</v>
      </c>
      <c r="BE1171" s="108">
        <v>0</v>
      </c>
      <c r="BF1171" s="108">
        <v>0</v>
      </c>
      <c r="BG1171" s="108">
        <v>0</v>
      </c>
      <c r="BH1171" s="108">
        <v>0</v>
      </c>
      <c r="BI1171" s="108">
        <v>0</v>
      </c>
      <c r="BJ1171" s="108">
        <v>0</v>
      </c>
      <c r="BK1171" s="108">
        <v>0</v>
      </c>
      <c r="BL1171" s="108">
        <v>0</v>
      </c>
      <c r="BM1171" s="108">
        <v>0</v>
      </c>
      <c r="BN1171" s="108">
        <v>0</v>
      </c>
      <c r="BO1171" s="108">
        <v>0</v>
      </c>
      <c r="BP1171" s="108">
        <v>0</v>
      </c>
      <c r="BQ1171" s="108">
        <v>0</v>
      </c>
      <c r="BR1171" s="108">
        <v>0</v>
      </c>
      <c r="BS1171" s="108">
        <v>0</v>
      </c>
      <c r="BU1171" s="69">
        <v>0</v>
      </c>
      <c r="BV1171" s="69">
        <v>0</v>
      </c>
      <c r="BW1171" s="69">
        <v>0</v>
      </c>
      <c r="BX1171" s="69">
        <v>0</v>
      </c>
      <c r="BY1171" s="69">
        <v>0</v>
      </c>
      <c r="BZ1171" s="69">
        <v>0</v>
      </c>
      <c r="CA1171" s="69">
        <v>0</v>
      </c>
      <c r="CB1171" s="69">
        <v>0</v>
      </c>
      <c r="CC1171" s="69">
        <v>0</v>
      </c>
      <c r="CD1171" s="69">
        <v>0</v>
      </c>
      <c r="CE1171" s="69">
        <v>0</v>
      </c>
      <c r="CF1171" s="69">
        <v>0</v>
      </c>
      <c r="CG1171" s="69">
        <v>0</v>
      </c>
      <c r="CH1171" s="69">
        <v>0</v>
      </c>
      <c r="CI1171" s="69">
        <v>0</v>
      </c>
      <c r="CJ1171" s="69">
        <v>0</v>
      </c>
      <c r="CK1171" s="69">
        <v>0</v>
      </c>
      <c r="CM1171" s="198">
        <v>0</v>
      </c>
      <c r="CN1171" s="198">
        <v>0</v>
      </c>
      <c r="CO1171" s="198">
        <v>0</v>
      </c>
      <c r="CP1171" s="198">
        <v>0</v>
      </c>
      <c r="CQ1171" s="198">
        <v>0</v>
      </c>
      <c r="CR1171" s="198">
        <v>0</v>
      </c>
      <c r="CS1171" s="198">
        <v>0</v>
      </c>
      <c r="CT1171" s="198">
        <v>0</v>
      </c>
      <c r="CU1171" s="198">
        <v>0</v>
      </c>
      <c r="CV1171" s="198">
        <v>0</v>
      </c>
      <c r="CX1171" s="166"/>
    </row>
    <row r="1172" spans="1:103" ht="14.4">
      <c r="A1172" t="s">
        <v>1788</v>
      </c>
      <c r="B1172" s="85" t="s">
        <v>134</v>
      </c>
      <c r="C1172" s="113" t="str">
        <f t="shared" si="620"/>
        <v>A.150.03.101</v>
      </c>
      <c r="D1172" s="9" t="s">
        <v>219</v>
      </c>
      <c r="E1172" s="112" t="s">
        <v>483</v>
      </c>
      <c r="F1172" s="115" t="str">
        <f t="shared" si="621"/>
        <v>low water stress (BWS &lt; 10%) drinking water and cooling tower water</v>
      </c>
      <c r="G1172" s="143">
        <f t="shared" si="605"/>
        <v>0.62915600000000005</v>
      </c>
      <c r="I1172" s="118">
        <f t="shared" si="606"/>
        <v>0.26636887968599998</v>
      </c>
      <c r="K1172" s="161">
        <f t="shared" si="607"/>
        <v>2.8651162686000001E-2</v>
      </c>
      <c r="L1172" s="161">
        <f t="shared" si="608"/>
        <v>2.1888789699999998E-2</v>
      </c>
      <c r="M1172" s="162">
        <f t="shared" si="609"/>
        <v>0.1214555273</v>
      </c>
      <c r="N1172" s="161">
        <v>9.4373399999999996E-2</v>
      </c>
      <c r="O1172" s="132">
        <v>8.2276515000000005E-3</v>
      </c>
      <c r="P1172" s="132">
        <v>1.0815175E-2</v>
      </c>
      <c r="Q1172" s="132">
        <v>8.0783999999999995E-3</v>
      </c>
      <c r="R1172" s="132">
        <v>2.0370800000000001E-2</v>
      </c>
      <c r="S1172" s="164">
        <v>4.7629826E-5</v>
      </c>
      <c r="T1172" s="132">
        <v>1.5433286E-4</v>
      </c>
      <c r="U1172" s="132">
        <v>2.8459632E-3</v>
      </c>
      <c r="V1172" s="132">
        <v>3.3866E-3</v>
      </c>
      <c r="W1172" s="132">
        <v>0</v>
      </c>
      <c r="X1172" s="132">
        <v>3.5689273000000001E-3</v>
      </c>
      <c r="Y1172" s="132">
        <v>0</v>
      </c>
      <c r="Z1172" s="132">
        <v>0.1145</v>
      </c>
      <c r="AA1172" s="132">
        <v>0</v>
      </c>
      <c r="AC1172" s="118">
        <f t="shared" si="610"/>
        <v>9.4373399999999996E-2</v>
      </c>
      <c r="AD1172" s="118">
        <f t="shared" si="611"/>
        <v>5.0539952386000002E-2</v>
      </c>
      <c r="AE1172" s="118">
        <f t="shared" si="612"/>
        <v>0.13638878970000001</v>
      </c>
      <c r="AF1172" s="118">
        <f t="shared" si="613"/>
        <v>2.1888789699999998E-2</v>
      </c>
      <c r="AG1172" s="118">
        <f t="shared" si="614"/>
        <v>6.9555273000000001E-3</v>
      </c>
      <c r="AI1172" s="69">
        <v>3.7859517999999999</v>
      </c>
      <c r="AJ1172" s="69">
        <v>3.2712918000000002</v>
      </c>
      <c r="AK1172" s="69">
        <v>0.44334499999999999</v>
      </c>
      <c r="AL1172" s="69">
        <v>0</v>
      </c>
      <c r="AM1172" s="69">
        <v>2.1499999999999999E-4</v>
      </c>
      <c r="AN1172" s="69">
        <v>2.5000000000000001E-2</v>
      </c>
      <c r="AO1172" s="69">
        <v>4.6100000000000002E-2</v>
      </c>
      <c r="AQ1172" s="116">
        <v>1.8344711999999999E-2</v>
      </c>
      <c r="AR1172" s="116">
        <v>1.7572311E-2</v>
      </c>
      <c r="AS1172" s="116">
        <v>5.3680163000000003E-4</v>
      </c>
      <c r="AT1172" s="116">
        <v>2.3559892000000001E-4</v>
      </c>
      <c r="AU1172" s="150">
        <f t="shared" si="615"/>
        <v>1.0534958748999998E-6</v>
      </c>
      <c r="AV1172" s="150">
        <f t="shared" si="616"/>
        <v>1.9852131357979998E-9</v>
      </c>
      <c r="AW1172" s="163">
        <f t="shared" si="617"/>
        <v>3.2997048000000001E-2</v>
      </c>
      <c r="AX1172" s="196">
        <v>5.8385677000000002E-7</v>
      </c>
      <c r="AY1172" s="196">
        <v>1.7616367999999999E-9</v>
      </c>
      <c r="AZ1172" s="196">
        <v>4.8130434000000003E-14</v>
      </c>
      <c r="BA1172" s="108">
        <v>0</v>
      </c>
      <c r="BB1172" s="108">
        <v>0</v>
      </c>
      <c r="BC1172" s="196">
        <v>2.1648000000000001E-10</v>
      </c>
      <c r="BD1172" s="196">
        <v>4.6895399999999998E-7</v>
      </c>
      <c r="BE1172" s="196">
        <v>4.9368000000000002E-11</v>
      </c>
      <c r="BF1172" s="196">
        <v>1.74052E-10</v>
      </c>
      <c r="BG1172" s="108">
        <v>0</v>
      </c>
      <c r="BH1172" s="108">
        <v>0</v>
      </c>
      <c r="BI1172" s="196">
        <v>8.7931150999999998E-14</v>
      </c>
      <c r="BJ1172" s="196">
        <v>1.7089552000000001E-14</v>
      </c>
      <c r="BK1172" s="196">
        <v>3.1846610000000002E-15</v>
      </c>
      <c r="BL1172" s="196">
        <v>1.35849E-11</v>
      </c>
      <c r="BM1172" s="196">
        <v>4.5504000000000001E-10</v>
      </c>
      <c r="BN1172" s="108">
        <v>0</v>
      </c>
      <c r="BO1172" s="108">
        <v>2.8413000000000001E-4</v>
      </c>
      <c r="BP1172" s="108">
        <v>3.2712918000000001E-2</v>
      </c>
      <c r="BQ1172" s="108">
        <v>0</v>
      </c>
      <c r="BR1172" s="108">
        <v>0</v>
      </c>
      <c r="BS1172" s="108">
        <v>0</v>
      </c>
      <c r="BU1172" s="172">
        <v>4.4765027999999999E-5</v>
      </c>
      <c r="BV1172" s="172">
        <v>1.1999671E-6</v>
      </c>
      <c r="BW1172" s="172">
        <v>1.7542539E-5</v>
      </c>
      <c r="BX1172" s="172">
        <v>3.3724524000000002E-7</v>
      </c>
      <c r="BY1172" s="172">
        <v>1.9221953000000001E-5</v>
      </c>
      <c r="BZ1172" s="69">
        <v>0</v>
      </c>
      <c r="CA1172" s="69">
        <v>0</v>
      </c>
      <c r="CB1172" s="69">
        <v>0</v>
      </c>
      <c r="CC1172" s="172">
        <v>7.4517659E-8</v>
      </c>
      <c r="CD1172" s="172">
        <v>2.1163859E-7</v>
      </c>
      <c r="CE1172" s="69">
        <v>0</v>
      </c>
      <c r="CF1172" s="69">
        <v>0</v>
      </c>
      <c r="CG1172" s="69">
        <v>0</v>
      </c>
      <c r="CH1172" s="172">
        <v>1.6221237000000001E-6</v>
      </c>
      <c r="CI1172" s="172">
        <v>4.5550436000000002E-6</v>
      </c>
      <c r="CJ1172" s="172">
        <v>4.7681001000000001E-14</v>
      </c>
      <c r="CK1172" s="69">
        <v>0</v>
      </c>
      <c r="CM1172" s="198">
        <v>0</v>
      </c>
      <c r="CN1172" s="198">
        <v>0.62915600000000005</v>
      </c>
      <c r="CO1172" s="198">
        <v>0</v>
      </c>
      <c r="CP1172" s="198">
        <v>8.2100000000000001E-4</v>
      </c>
      <c r="CQ1172" s="197">
        <v>4.230063E-11</v>
      </c>
      <c r="CR1172" s="197">
        <v>5.2994199999999999E-9</v>
      </c>
      <c r="CS1172" s="198">
        <v>5.5817221000000004E-4</v>
      </c>
      <c r="CT1172" s="198">
        <v>1.4246279000000001E-2</v>
      </c>
      <c r="CU1172" s="198">
        <v>0</v>
      </c>
      <c r="CV1172" s="198">
        <v>0</v>
      </c>
      <c r="CX1172" s="166"/>
    </row>
    <row r="1173" spans="1:103" ht="14.4">
      <c r="A1173" t="s">
        <v>1789</v>
      </c>
      <c r="B1173" s="85" t="s">
        <v>134</v>
      </c>
      <c r="C1173" s="113" t="str">
        <f t="shared" si="620"/>
        <v>A.150.03.102</v>
      </c>
      <c r="D1173" s="9" t="s">
        <v>219</v>
      </c>
      <c r="E1173" s="112" t="s">
        <v>483</v>
      </c>
      <c r="F1173" s="115" t="str">
        <f t="shared" si="621"/>
        <v>low medium water stress (BWS 10%-20%) drinking water and cooling tower water</v>
      </c>
      <c r="G1173" s="143">
        <f t="shared" si="605"/>
        <v>0.62915600000000005</v>
      </c>
      <c r="I1173" s="118">
        <f t="shared" si="606"/>
        <v>0.38086887968600003</v>
      </c>
      <c r="K1173" s="161">
        <f t="shared" si="607"/>
        <v>2.8651162686000001E-2</v>
      </c>
      <c r="L1173" s="161">
        <f t="shared" si="608"/>
        <v>2.1888789699999998E-2</v>
      </c>
      <c r="M1173" s="162">
        <f t="shared" si="609"/>
        <v>0.23595552730000002</v>
      </c>
      <c r="N1173" s="161">
        <v>9.4373399999999996E-2</v>
      </c>
      <c r="O1173" s="132">
        <v>8.2276515000000005E-3</v>
      </c>
      <c r="P1173" s="132">
        <v>1.0815175E-2</v>
      </c>
      <c r="Q1173" s="132">
        <v>8.0783999999999995E-3</v>
      </c>
      <c r="R1173" s="132">
        <v>2.0370800000000001E-2</v>
      </c>
      <c r="S1173" s="164">
        <v>4.7629826E-5</v>
      </c>
      <c r="T1173" s="132">
        <v>1.5433286E-4</v>
      </c>
      <c r="U1173" s="132">
        <v>2.8459632E-3</v>
      </c>
      <c r="V1173" s="132">
        <v>3.3866E-3</v>
      </c>
      <c r="W1173" s="132">
        <v>0</v>
      </c>
      <c r="X1173" s="132">
        <v>3.5689273000000001E-3</v>
      </c>
      <c r="Y1173" s="132">
        <v>0</v>
      </c>
      <c r="Z1173" s="132">
        <v>0.22900000000000001</v>
      </c>
      <c r="AA1173" s="132">
        <v>0</v>
      </c>
      <c r="AC1173" s="118">
        <f t="shared" si="610"/>
        <v>9.4373399999999996E-2</v>
      </c>
      <c r="AD1173" s="118">
        <f t="shared" si="611"/>
        <v>5.0539952386000002E-2</v>
      </c>
      <c r="AE1173" s="118">
        <f t="shared" si="612"/>
        <v>0.2508887897</v>
      </c>
      <c r="AF1173" s="118">
        <f t="shared" si="613"/>
        <v>2.1888789699999998E-2</v>
      </c>
      <c r="AG1173" s="118">
        <f t="shared" si="614"/>
        <v>6.9555273000000001E-3</v>
      </c>
      <c r="AI1173" s="69">
        <v>3.7859517999999999</v>
      </c>
      <c r="AJ1173" s="69">
        <v>3.2712918000000002</v>
      </c>
      <c r="AK1173" s="69">
        <v>0.44334499999999999</v>
      </c>
      <c r="AL1173" s="69">
        <v>0</v>
      </c>
      <c r="AM1173" s="69">
        <v>2.1499999999999999E-4</v>
      </c>
      <c r="AN1173" s="69">
        <v>2.5000000000000001E-2</v>
      </c>
      <c r="AO1173" s="69">
        <v>4.6100000000000002E-2</v>
      </c>
      <c r="AQ1173" s="116">
        <v>1.8344711999999999E-2</v>
      </c>
      <c r="AR1173" s="116">
        <v>1.7572311E-2</v>
      </c>
      <c r="AS1173" s="116">
        <v>5.3680163000000003E-4</v>
      </c>
      <c r="AT1173" s="116">
        <v>2.3559892000000001E-4</v>
      </c>
      <c r="AU1173" s="150">
        <f t="shared" si="615"/>
        <v>1.0534958748999998E-6</v>
      </c>
      <c r="AV1173" s="150">
        <f t="shared" si="616"/>
        <v>1.9852131357979998E-9</v>
      </c>
      <c r="AW1173" s="163">
        <f t="shared" si="617"/>
        <v>3.2997048000000001E-2</v>
      </c>
      <c r="AX1173" s="196">
        <v>5.8385677000000002E-7</v>
      </c>
      <c r="AY1173" s="196">
        <v>1.7616367999999999E-9</v>
      </c>
      <c r="AZ1173" s="196">
        <v>4.8130434000000003E-14</v>
      </c>
      <c r="BA1173" s="108">
        <v>0</v>
      </c>
      <c r="BB1173" s="108">
        <v>0</v>
      </c>
      <c r="BC1173" s="196">
        <v>2.1648000000000001E-10</v>
      </c>
      <c r="BD1173" s="196">
        <v>4.6895399999999998E-7</v>
      </c>
      <c r="BE1173" s="196">
        <v>4.9368000000000002E-11</v>
      </c>
      <c r="BF1173" s="196">
        <v>1.74052E-10</v>
      </c>
      <c r="BG1173" s="108">
        <v>0</v>
      </c>
      <c r="BH1173" s="108">
        <v>0</v>
      </c>
      <c r="BI1173" s="196">
        <v>8.7931150999999998E-14</v>
      </c>
      <c r="BJ1173" s="196">
        <v>1.7089552000000001E-14</v>
      </c>
      <c r="BK1173" s="196">
        <v>3.1846610000000002E-15</v>
      </c>
      <c r="BL1173" s="196">
        <v>1.35849E-11</v>
      </c>
      <c r="BM1173" s="196">
        <v>4.5504000000000001E-10</v>
      </c>
      <c r="BN1173" s="108">
        <v>0</v>
      </c>
      <c r="BO1173" s="108">
        <v>2.8413000000000001E-4</v>
      </c>
      <c r="BP1173" s="108">
        <v>3.2712918000000001E-2</v>
      </c>
      <c r="BQ1173" s="108">
        <v>0</v>
      </c>
      <c r="BR1173" s="108">
        <v>0</v>
      </c>
      <c r="BS1173" s="108">
        <v>0</v>
      </c>
      <c r="BU1173" s="172">
        <v>4.4765027999999999E-5</v>
      </c>
      <c r="BV1173" s="172">
        <v>1.1999671E-6</v>
      </c>
      <c r="BW1173" s="172">
        <v>1.7542539E-5</v>
      </c>
      <c r="BX1173" s="172">
        <v>3.3724524000000002E-7</v>
      </c>
      <c r="BY1173" s="172">
        <v>1.9221953000000001E-5</v>
      </c>
      <c r="BZ1173" s="69">
        <v>0</v>
      </c>
      <c r="CA1173" s="69">
        <v>0</v>
      </c>
      <c r="CB1173" s="69">
        <v>0</v>
      </c>
      <c r="CC1173" s="172">
        <v>7.4517659E-8</v>
      </c>
      <c r="CD1173" s="172">
        <v>2.1163859E-7</v>
      </c>
      <c r="CE1173" s="69">
        <v>0</v>
      </c>
      <c r="CF1173" s="69">
        <v>0</v>
      </c>
      <c r="CG1173" s="69">
        <v>0</v>
      </c>
      <c r="CH1173" s="172">
        <v>1.6221237000000001E-6</v>
      </c>
      <c r="CI1173" s="172">
        <v>4.5550436000000002E-6</v>
      </c>
      <c r="CJ1173" s="172">
        <v>4.7681001000000001E-14</v>
      </c>
      <c r="CK1173" s="69">
        <v>0</v>
      </c>
      <c r="CM1173" s="198">
        <v>0</v>
      </c>
      <c r="CN1173" s="198">
        <v>0.62915600000000005</v>
      </c>
      <c r="CO1173" s="198">
        <v>0</v>
      </c>
      <c r="CP1173" s="198">
        <v>8.2100000000000001E-4</v>
      </c>
      <c r="CQ1173" s="197">
        <v>4.230063E-11</v>
      </c>
      <c r="CR1173" s="197">
        <v>5.2994199999999999E-9</v>
      </c>
      <c r="CS1173" s="198">
        <v>5.5817221000000004E-4</v>
      </c>
      <c r="CT1173" s="198">
        <v>1.4246279000000001E-2</v>
      </c>
      <c r="CU1173" s="198">
        <v>0</v>
      </c>
      <c r="CV1173" s="198">
        <v>0</v>
      </c>
      <c r="CX1173" s="166"/>
    </row>
    <row r="1174" spans="1:103" ht="14.4">
      <c r="A1174" t="s">
        <v>1790</v>
      </c>
      <c r="B1174" s="85" t="s">
        <v>134</v>
      </c>
      <c r="C1174" s="113" t="str">
        <f t="shared" si="620"/>
        <v>A.150.03.103</v>
      </c>
      <c r="D1174" s="9" t="s">
        <v>219</v>
      </c>
      <c r="E1174" s="112" t="s">
        <v>483</v>
      </c>
      <c r="F1174" s="115" t="str">
        <f t="shared" si="621"/>
        <v>medium high water stress (BWS 20%-40%) drinking water and cooling tower water</v>
      </c>
      <c r="G1174" s="143">
        <f t="shared" si="605"/>
        <v>0.62915600000000005</v>
      </c>
      <c r="I1174" s="118">
        <f t="shared" si="606"/>
        <v>0.6098688796859999</v>
      </c>
      <c r="K1174" s="161">
        <f t="shared" si="607"/>
        <v>2.8651162686000001E-2</v>
      </c>
      <c r="L1174" s="161">
        <f t="shared" si="608"/>
        <v>2.1888789699999998E-2</v>
      </c>
      <c r="M1174" s="162">
        <f t="shared" si="609"/>
        <v>0.4649555273</v>
      </c>
      <c r="N1174" s="161">
        <v>9.4373399999999996E-2</v>
      </c>
      <c r="O1174" s="132">
        <v>8.2276515000000005E-3</v>
      </c>
      <c r="P1174" s="132">
        <v>1.0815175E-2</v>
      </c>
      <c r="Q1174" s="132">
        <v>8.0783999999999995E-3</v>
      </c>
      <c r="R1174" s="132">
        <v>2.0370800000000001E-2</v>
      </c>
      <c r="S1174" s="164">
        <v>4.7629826E-5</v>
      </c>
      <c r="T1174" s="132">
        <v>1.5433286E-4</v>
      </c>
      <c r="U1174" s="132">
        <v>2.8459632E-3</v>
      </c>
      <c r="V1174" s="132">
        <v>3.3866E-3</v>
      </c>
      <c r="W1174" s="132">
        <v>0</v>
      </c>
      <c r="X1174" s="132">
        <v>3.5689273000000001E-3</v>
      </c>
      <c r="Y1174" s="132">
        <v>0</v>
      </c>
      <c r="Z1174" s="132">
        <v>0.45800000000000002</v>
      </c>
      <c r="AA1174" s="132">
        <v>0</v>
      </c>
      <c r="AC1174" s="118">
        <f t="shared" si="610"/>
        <v>9.4373399999999996E-2</v>
      </c>
      <c r="AD1174" s="118">
        <f t="shared" si="611"/>
        <v>5.0539952386000002E-2</v>
      </c>
      <c r="AE1174" s="118">
        <f t="shared" si="612"/>
        <v>0.47988878970000004</v>
      </c>
      <c r="AF1174" s="118">
        <f t="shared" si="613"/>
        <v>2.1888789699999998E-2</v>
      </c>
      <c r="AG1174" s="118">
        <f t="shared" si="614"/>
        <v>6.9555273000000001E-3</v>
      </c>
      <c r="AI1174" s="69">
        <v>3.7859517999999999</v>
      </c>
      <c r="AJ1174" s="69">
        <v>3.2712918000000002</v>
      </c>
      <c r="AK1174" s="69">
        <v>0.44334499999999999</v>
      </c>
      <c r="AL1174" s="69">
        <v>0</v>
      </c>
      <c r="AM1174" s="69">
        <v>2.1499999999999999E-4</v>
      </c>
      <c r="AN1174" s="69">
        <v>2.5000000000000001E-2</v>
      </c>
      <c r="AO1174" s="69">
        <v>4.6100000000000002E-2</v>
      </c>
      <c r="AQ1174" s="116">
        <v>1.8344711999999999E-2</v>
      </c>
      <c r="AR1174" s="116">
        <v>1.7572311E-2</v>
      </c>
      <c r="AS1174" s="116">
        <v>5.3680163000000003E-4</v>
      </c>
      <c r="AT1174" s="116">
        <v>2.3559892000000001E-4</v>
      </c>
      <c r="AU1174" s="150">
        <f t="shared" si="615"/>
        <v>1.0534958748999998E-6</v>
      </c>
      <c r="AV1174" s="150">
        <f t="shared" si="616"/>
        <v>1.9852131357979998E-9</v>
      </c>
      <c r="AW1174" s="163">
        <f t="shared" si="617"/>
        <v>3.2997048000000001E-2</v>
      </c>
      <c r="AX1174" s="196">
        <v>5.8385677000000002E-7</v>
      </c>
      <c r="AY1174" s="196">
        <v>1.7616367999999999E-9</v>
      </c>
      <c r="AZ1174" s="196">
        <v>4.8130434000000003E-14</v>
      </c>
      <c r="BA1174" s="108">
        <v>0</v>
      </c>
      <c r="BB1174" s="108">
        <v>0</v>
      </c>
      <c r="BC1174" s="196">
        <v>2.1648000000000001E-10</v>
      </c>
      <c r="BD1174" s="196">
        <v>4.6895399999999998E-7</v>
      </c>
      <c r="BE1174" s="196">
        <v>4.9368000000000002E-11</v>
      </c>
      <c r="BF1174" s="196">
        <v>1.74052E-10</v>
      </c>
      <c r="BG1174" s="108">
        <v>0</v>
      </c>
      <c r="BH1174" s="108">
        <v>0</v>
      </c>
      <c r="BI1174" s="196">
        <v>8.7931150999999998E-14</v>
      </c>
      <c r="BJ1174" s="196">
        <v>1.7089552000000001E-14</v>
      </c>
      <c r="BK1174" s="196">
        <v>3.1846610000000002E-15</v>
      </c>
      <c r="BL1174" s="196">
        <v>1.35849E-11</v>
      </c>
      <c r="BM1174" s="196">
        <v>4.5504000000000001E-10</v>
      </c>
      <c r="BN1174" s="108">
        <v>0</v>
      </c>
      <c r="BO1174" s="108">
        <v>2.8413000000000001E-4</v>
      </c>
      <c r="BP1174" s="108">
        <v>3.2712918000000001E-2</v>
      </c>
      <c r="BQ1174" s="108">
        <v>0</v>
      </c>
      <c r="BR1174" s="108">
        <v>0</v>
      </c>
      <c r="BS1174" s="108">
        <v>0</v>
      </c>
      <c r="BU1174" s="172">
        <v>4.4765027999999999E-5</v>
      </c>
      <c r="BV1174" s="172">
        <v>1.1999671E-6</v>
      </c>
      <c r="BW1174" s="172">
        <v>1.7542539E-5</v>
      </c>
      <c r="BX1174" s="172">
        <v>3.3724524000000002E-7</v>
      </c>
      <c r="BY1174" s="172">
        <v>1.9221953000000001E-5</v>
      </c>
      <c r="BZ1174" s="69">
        <v>0</v>
      </c>
      <c r="CA1174" s="69">
        <v>0</v>
      </c>
      <c r="CB1174" s="69">
        <v>0</v>
      </c>
      <c r="CC1174" s="172">
        <v>7.4517659E-8</v>
      </c>
      <c r="CD1174" s="172">
        <v>2.1163859E-7</v>
      </c>
      <c r="CE1174" s="69">
        <v>0</v>
      </c>
      <c r="CF1174" s="69">
        <v>0</v>
      </c>
      <c r="CG1174" s="69">
        <v>0</v>
      </c>
      <c r="CH1174" s="172">
        <v>1.6221237000000001E-6</v>
      </c>
      <c r="CI1174" s="172">
        <v>4.5550436000000002E-6</v>
      </c>
      <c r="CJ1174" s="172">
        <v>4.7681001000000001E-14</v>
      </c>
      <c r="CK1174" s="69">
        <v>0</v>
      </c>
      <c r="CM1174" s="198">
        <v>0</v>
      </c>
      <c r="CN1174" s="198">
        <v>0.62915600000000005</v>
      </c>
      <c r="CO1174" s="198">
        <v>0</v>
      </c>
      <c r="CP1174" s="198">
        <v>8.2100000000000001E-4</v>
      </c>
      <c r="CQ1174" s="197">
        <v>4.230063E-11</v>
      </c>
      <c r="CR1174" s="197">
        <v>5.2994199999999999E-9</v>
      </c>
      <c r="CS1174" s="198">
        <v>5.5817221000000004E-4</v>
      </c>
      <c r="CT1174" s="198">
        <v>1.4246279000000001E-2</v>
      </c>
      <c r="CU1174" s="198">
        <v>0</v>
      </c>
      <c r="CV1174" s="198">
        <v>0</v>
      </c>
      <c r="CX1174" s="166"/>
    </row>
    <row r="1175" spans="1:103" ht="14.4">
      <c r="A1175" t="s">
        <v>1791</v>
      </c>
      <c r="B1175" s="85" t="s">
        <v>134</v>
      </c>
      <c r="C1175" s="113" t="str">
        <f t="shared" si="620"/>
        <v>A.150.03.104</v>
      </c>
      <c r="D1175" s="9" t="s">
        <v>219</v>
      </c>
      <c r="E1175" s="112" t="s">
        <v>483</v>
      </c>
      <c r="F1175" s="115" t="str">
        <f t="shared" si="621"/>
        <v>high water stress (BWS 40%-80%) drinking water and cooling tower water</v>
      </c>
      <c r="G1175" s="143">
        <f t="shared" si="605"/>
        <v>0.62915600000000005</v>
      </c>
      <c r="I1175" s="118">
        <f t="shared" si="606"/>
        <v>1.0678688796860001</v>
      </c>
      <c r="K1175" s="161">
        <f t="shared" si="607"/>
        <v>2.8651162686000001E-2</v>
      </c>
      <c r="L1175" s="161">
        <f t="shared" si="608"/>
        <v>2.1888789699999998E-2</v>
      </c>
      <c r="M1175" s="162">
        <f t="shared" si="609"/>
        <v>0.92295552730000008</v>
      </c>
      <c r="N1175" s="161">
        <v>9.4373399999999996E-2</v>
      </c>
      <c r="O1175" s="132">
        <v>8.2276515000000005E-3</v>
      </c>
      <c r="P1175" s="132">
        <v>1.0815175E-2</v>
      </c>
      <c r="Q1175" s="132">
        <v>8.0783999999999995E-3</v>
      </c>
      <c r="R1175" s="132">
        <v>2.0370800000000001E-2</v>
      </c>
      <c r="S1175" s="164">
        <v>4.7629826E-5</v>
      </c>
      <c r="T1175" s="132">
        <v>1.5433286E-4</v>
      </c>
      <c r="U1175" s="132">
        <v>2.8459632E-3</v>
      </c>
      <c r="V1175" s="132">
        <v>3.3866E-3</v>
      </c>
      <c r="W1175" s="132">
        <v>0</v>
      </c>
      <c r="X1175" s="132">
        <v>3.5689273000000001E-3</v>
      </c>
      <c r="Y1175" s="132">
        <v>0</v>
      </c>
      <c r="Z1175" s="132">
        <v>0.91600000000000004</v>
      </c>
      <c r="AA1175" s="132">
        <v>0</v>
      </c>
      <c r="AC1175" s="118">
        <f t="shared" si="610"/>
        <v>9.4373399999999996E-2</v>
      </c>
      <c r="AD1175" s="118">
        <f t="shared" si="611"/>
        <v>5.0539952386000002E-2</v>
      </c>
      <c r="AE1175" s="118">
        <f t="shared" si="612"/>
        <v>0.9378887897</v>
      </c>
      <c r="AF1175" s="118">
        <f t="shared" si="613"/>
        <v>2.1888789699999998E-2</v>
      </c>
      <c r="AG1175" s="118">
        <f t="shared" si="614"/>
        <v>6.9555273000000001E-3</v>
      </c>
      <c r="AI1175" s="69">
        <v>3.7859517999999999</v>
      </c>
      <c r="AJ1175" s="69">
        <v>3.2712918000000002</v>
      </c>
      <c r="AK1175" s="69">
        <v>0.44334499999999999</v>
      </c>
      <c r="AL1175" s="69">
        <v>0</v>
      </c>
      <c r="AM1175" s="69">
        <v>2.1499999999999999E-4</v>
      </c>
      <c r="AN1175" s="69">
        <v>2.5000000000000001E-2</v>
      </c>
      <c r="AO1175" s="69">
        <v>4.6100000000000002E-2</v>
      </c>
      <c r="AQ1175" s="116">
        <v>1.8344711999999999E-2</v>
      </c>
      <c r="AR1175" s="116">
        <v>1.7572311E-2</v>
      </c>
      <c r="AS1175" s="116">
        <v>5.3680163000000003E-4</v>
      </c>
      <c r="AT1175" s="116">
        <v>2.3559892000000001E-4</v>
      </c>
      <c r="AU1175" s="150">
        <f t="shared" si="615"/>
        <v>1.0534958748999998E-6</v>
      </c>
      <c r="AV1175" s="150">
        <f t="shared" si="616"/>
        <v>1.9852131357979998E-9</v>
      </c>
      <c r="AW1175" s="163">
        <f t="shared" si="617"/>
        <v>3.2997048000000001E-2</v>
      </c>
      <c r="AX1175" s="196">
        <v>5.8385677000000002E-7</v>
      </c>
      <c r="AY1175" s="196">
        <v>1.7616367999999999E-9</v>
      </c>
      <c r="AZ1175" s="196">
        <v>4.8130434000000003E-14</v>
      </c>
      <c r="BA1175" s="108">
        <v>0</v>
      </c>
      <c r="BB1175" s="108">
        <v>0</v>
      </c>
      <c r="BC1175" s="196">
        <v>2.1648000000000001E-10</v>
      </c>
      <c r="BD1175" s="196">
        <v>4.6895399999999998E-7</v>
      </c>
      <c r="BE1175" s="196">
        <v>4.9368000000000002E-11</v>
      </c>
      <c r="BF1175" s="196">
        <v>1.74052E-10</v>
      </c>
      <c r="BG1175" s="108">
        <v>0</v>
      </c>
      <c r="BH1175" s="108">
        <v>0</v>
      </c>
      <c r="BI1175" s="196">
        <v>8.7931150999999998E-14</v>
      </c>
      <c r="BJ1175" s="196">
        <v>1.7089552000000001E-14</v>
      </c>
      <c r="BK1175" s="196">
        <v>3.1846610000000002E-15</v>
      </c>
      <c r="BL1175" s="196">
        <v>1.35849E-11</v>
      </c>
      <c r="BM1175" s="196">
        <v>4.5504000000000001E-10</v>
      </c>
      <c r="BN1175" s="108">
        <v>0</v>
      </c>
      <c r="BO1175" s="108">
        <v>2.8413000000000001E-4</v>
      </c>
      <c r="BP1175" s="108">
        <v>3.2712918000000001E-2</v>
      </c>
      <c r="BQ1175" s="108">
        <v>0</v>
      </c>
      <c r="BR1175" s="108">
        <v>0</v>
      </c>
      <c r="BS1175" s="108">
        <v>0</v>
      </c>
      <c r="BU1175" s="172">
        <v>4.4765027999999999E-5</v>
      </c>
      <c r="BV1175" s="172">
        <v>1.1999671E-6</v>
      </c>
      <c r="BW1175" s="172">
        <v>1.7542539E-5</v>
      </c>
      <c r="BX1175" s="172">
        <v>3.3724524000000002E-7</v>
      </c>
      <c r="BY1175" s="172">
        <v>1.9221953000000001E-5</v>
      </c>
      <c r="BZ1175" s="69">
        <v>0</v>
      </c>
      <c r="CA1175" s="69">
        <v>0</v>
      </c>
      <c r="CB1175" s="69">
        <v>0</v>
      </c>
      <c r="CC1175" s="172">
        <v>7.4517659E-8</v>
      </c>
      <c r="CD1175" s="172">
        <v>2.1163859E-7</v>
      </c>
      <c r="CE1175" s="69">
        <v>0</v>
      </c>
      <c r="CF1175" s="69">
        <v>0</v>
      </c>
      <c r="CG1175" s="69">
        <v>0</v>
      </c>
      <c r="CH1175" s="172">
        <v>1.6221237000000001E-6</v>
      </c>
      <c r="CI1175" s="172">
        <v>4.5550436000000002E-6</v>
      </c>
      <c r="CJ1175" s="172">
        <v>4.7681001000000001E-14</v>
      </c>
      <c r="CK1175" s="69">
        <v>0</v>
      </c>
      <c r="CM1175" s="198">
        <v>0</v>
      </c>
      <c r="CN1175" s="198">
        <v>0.62915600000000005</v>
      </c>
      <c r="CO1175" s="198">
        <v>0</v>
      </c>
      <c r="CP1175" s="198">
        <v>8.2100000000000001E-4</v>
      </c>
      <c r="CQ1175" s="197">
        <v>4.230063E-11</v>
      </c>
      <c r="CR1175" s="197">
        <v>5.2994199999999999E-9</v>
      </c>
      <c r="CS1175" s="198">
        <v>5.5817221000000004E-4</v>
      </c>
      <c r="CT1175" s="198">
        <v>1.4246279000000001E-2</v>
      </c>
      <c r="CU1175" s="198">
        <v>0</v>
      </c>
      <c r="CV1175" s="198">
        <v>0</v>
      </c>
      <c r="CX1175" s="166"/>
    </row>
    <row r="1176" spans="1:103" ht="14.4">
      <c r="A1176" t="s">
        <v>1792</v>
      </c>
      <c r="B1176" s="85" t="s">
        <v>134</v>
      </c>
      <c r="C1176" s="113" t="str">
        <f t="shared" si="620"/>
        <v>A.150.03.105</v>
      </c>
      <c r="D1176" s="9" t="s">
        <v>219</v>
      </c>
      <c r="E1176" s="112" t="s">
        <v>483</v>
      </c>
      <c r="F1176" s="115" t="str">
        <f t="shared" si="621"/>
        <v>extremely high water stress (BWS &gt; 80%) drinking water and cooling tower water</v>
      </c>
      <c r="G1176" s="143">
        <f t="shared" si="605"/>
        <v>0.62915600000000005</v>
      </c>
      <c r="I1176" s="118">
        <f t="shared" si="606"/>
        <v>1.296868879686</v>
      </c>
      <c r="K1176" s="161">
        <f t="shared" si="607"/>
        <v>2.8651162686000001E-2</v>
      </c>
      <c r="L1176" s="161">
        <f t="shared" si="608"/>
        <v>2.1888789699999998E-2</v>
      </c>
      <c r="M1176" s="162">
        <f t="shared" si="609"/>
        <v>1.1519555272999999</v>
      </c>
      <c r="N1176" s="161">
        <v>9.4373399999999996E-2</v>
      </c>
      <c r="O1176" s="132">
        <v>8.2276515000000005E-3</v>
      </c>
      <c r="P1176" s="132">
        <v>1.0815175E-2</v>
      </c>
      <c r="Q1176" s="132">
        <v>8.0783999999999995E-3</v>
      </c>
      <c r="R1176" s="132">
        <v>2.0370800000000001E-2</v>
      </c>
      <c r="S1176" s="164">
        <v>4.7629826E-5</v>
      </c>
      <c r="T1176" s="132">
        <v>1.5433286E-4</v>
      </c>
      <c r="U1176" s="132">
        <v>2.8459632E-3</v>
      </c>
      <c r="V1176" s="132">
        <v>3.3866E-3</v>
      </c>
      <c r="W1176" s="132">
        <v>0</v>
      </c>
      <c r="X1176" s="132">
        <v>3.5689273000000001E-3</v>
      </c>
      <c r="Y1176" s="132">
        <v>0</v>
      </c>
      <c r="Z1176" s="132">
        <v>1.145</v>
      </c>
      <c r="AA1176" s="132">
        <v>0</v>
      </c>
      <c r="AC1176" s="118">
        <f t="shared" si="610"/>
        <v>9.4373399999999996E-2</v>
      </c>
      <c r="AD1176" s="118">
        <f t="shared" si="611"/>
        <v>5.0539952386000002E-2</v>
      </c>
      <c r="AE1176" s="118">
        <f t="shared" si="612"/>
        <v>1.1668887897</v>
      </c>
      <c r="AF1176" s="118">
        <f t="shared" si="613"/>
        <v>2.1888789699999998E-2</v>
      </c>
      <c r="AG1176" s="118">
        <f t="shared" si="614"/>
        <v>6.9555273000000001E-3</v>
      </c>
      <c r="AI1176" s="69">
        <v>3.7859517999999999</v>
      </c>
      <c r="AJ1176" s="69">
        <v>3.2712918000000002</v>
      </c>
      <c r="AK1176" s="69">
        <v>0.44334499999999999</v>
      </c>
      <c r="AL1176" s="69">
        <v>0</v>
      </c>
      <c r="AM1176" s="69">
        <v>2.1499999999999999E-4</v>
      </c>
      <c r="AN1176" s="69">
        <v>2.5000000000000001E-2</v>
      </c>
      <c r="AO1176" s="69">
        <v>4.6100000000000002E-2</v>
      </c>
      <c r="AQ1176" s="116">
        <v>1.8344711999999999E-2</v>
      </c>
      <c r="AR1176" s="116">
        <v>1.7572311E-2</v>
      </c>
      <c r="AS1176" s="116">
        <v>5.3680163000000003E-4</v>
      </c>
      <c r="AT1176" s="116">
        <v>2.3559892000000001E-4</v>
      </c>
      <c r="AU1176" s="150">
        <f t="shared" si="615"/>
        <v>1.0534958748999998E-6</v>
      </c>
      <c r="AV1176" s="150">
        <f t="shared" si="616"/>
        <v>1.9852131357979998E-9</v>
      </c>
      <c r="AW1176" s="163">
        <f t="shared" si="617"/>
        <v>3.2997048000000001E-2</v>
      </c>
      <c r="AX1176" s="196">
        <v>5.8385677000000002E-7</v>
      </c>
      <c r="AY1176" s="196">
        <v>1.7616367999999999E-9</v>
      </c>
      <c r="AZ1176" s="196">
        <v>4.8130434000000003E-14</v>
      </c>
      <c r="BA1176" s="108">
        <v>0</v>
      </c>
      <c r="BB1176" s="108">
        <v>0</v>
      </c>
      <c r="BC1176" s="196">
        <v>2.1648000000000001E-10</v>
      </c>
      <c r="BD1176" s="196">
        <v>4.6895399999999998E-7</v>
      </c>
      <c r="BE1176" s="196">
        <v>4.9368000000000002E-11</v>
      </c>
      <c r="BF1176" s="196">
        <v>1.74052E-10</v>
      </c>
      <c r="BG1176" s="108">
        <v>0</v>
      </c>
      <c r="BH1176" s="108">
        <v>0</v>
      </c>
      <c r="BI1176" s="196">
        <v>8.7931150999999998E-14</v>
      </c>
      <c r="BJ1176" s="196">
        <v>1.7089552000000001E-14</v>
      </c>
      <c r="BK1176" s="196">
        <v>3.1846610000000002E-15</v>
      </c>
      <c r="BL1176" s="196">
        <v>1.35849E-11</v>
      </c>
      <c r="BM1176" s="196">
        <v>4.5504000000000001E-10</v>
      </c>
      <c r="BN1176" s="108">
        <v>0</v>
      </c>
      <c r="BO1176" s="108">
        <v>2.8413000000000001E-4</v>
      </c>
      <c r="BP1176" s="108">
        <v>3.2712918000000001E-2</v>
      </c>
      <c r="BQ1176" s="108">
        <v>0</v>
      </c>
      <c r="BR1176" s="108">
        <v>0</v>
      </c>
      <c r="BS1176" s="108">
        <v>0</v>
      </c>
      <c r="BU1176" s="172">
        <v>4.4765027999999999E-5</v>
      </c>
      <c r="BV1176" s="172">
        <v>1.1999671E-6</v>
      </c>
      <c r="BW1176" s="172">
        <v>1.7542539E-5</v>
      </c>
      <c r="BX1176" s="172">
        <v>3.3724524000000002E-7</v>
      </c>
      <c r="BY1176" s="172">
        <v>1.9221953000000001E-5</v>
      </c>
      <c r="BZ1176" s="69">
        <v>0</v>
      </c>
      <c r="CA1176" s="69">
        <v>0</v>
      </c>
      <c r="CB1176" s="69">
        <v>0</v>
      </c>
      <c r="CC1176" s="172">
        <v>7.4517659E-8</v>
      </c>
      <c r="CD1176" s="172">
        <v>2.1163859E-7</v>
      </c>
      <c r="CE1176" s="69">
        <v>0</v>
      </c>
      <c r="CF1176" s="69">
        <v>0</v>
      </c>
      <c r="CG1176" s="69">
        <v>0</v>
      </c>
      <c r="CH1176" s="172">
        <v>1.6221237000000001E-6</v>
      </c>
      <c r="CI1176" s="172">
        <v>4.5550436000000002E-6</v>
      </c>
      <c r="CJ1176" s="172">
        <v>4.7681001000000001E-14</v>
      </c>
      <c r="CK1176" s="69">
        <v>0</v>
      </c>
      <c r="CM1176" s="198">
        <v>0</v>
      </c>
      <c r="CN1176" s="198">
        <v>0.62915600000000005</v>
      </c>
      <c r="CO1176" s="198">
        <v>0</v>
      </c>
      <c r="CP1176" s="198">
        <v>8.2100000000000001E-4</v>
      </c>
      <c r="CQ1176" s="197">
        <v>4.230063E-11</v>
      </c>
      <c r="CR1176" s="197">
        <v>5.2994199999999999E-9</v>
      </c>
      <c r="CS1176" s="198">
        <v>5.5817221000000004E-4</v>
      </c>
      <c r="CT1176" s="198">
        <v>1.4246279000000001E-2</v>
      </c>
      <c r="CU1176" s="198">
        <v>0</v>
      </c>
      <c r="CV1176" s="198">
        <v>0</v>
      </c>
      <c r="CX1176" s="166"/>
    </row>
    <row r="1177" spans="1:103" ht="14.4">
      <c r="B1177" s="85"/>
      <c r="C1177" s="113"/>
      <c r="D1177" s="1" t="s">
        <v>138</v>
      </c>
      <c r="E1177" s="112"/>
      <c r="S1177" s="3"/>
      <c r="AC1177" s="142"/>
      <c r="AD1177" s="142"/>
      <c r="AE1177" s="142"/>
      <c r="AF1177" s="142"/>
      <c r="AG1177" s="142"/>
      <c r="AU1177" s="86"/>
      <c r="AV1177" s="86"/>
      <c r="AW1177" s="86"/>
      <c r="AX1177" s="3"/>
      <c r="AY1177" s="3"/>
      <c r="AZ1177" s="3"/>
      <c r="BC1177" s="3"/>
      <c r="BD1177" s="3"/>
      <c r="BE1177" s="3"/>
      <c r="BF1177" s="3"/>
      <c r="BI1177" s="3"/>
      <c r="BJ1177" s="3"/>
      <c r="BK1177" s="3"/>
      <c r="BL1177" s="3"/>
      <c r="BM1177" s="3"/>
      <c r="BU1177" s="3"/>
      <c r="BV1177" s="3"/>
      <c r="BW1177" s="3"/>
      <c r="BX1177" s="3"/>
      <c r="BY1177" s="3"/>
      <c r="CC1177" s="3"/>
      <c r="CD1177" s="3"/>
      <c r="CH1177" s="3"/>
      <c r="CI1177" s="3"/>
      <c r="CJ1177" s="3"/>
      <c r="CQ1177" s="3"/>
      <c r="CR1177" s="3"/>
    </row>
    <row r="1178" spans="1:103" ht="14.4">
      <c r="A1178" t="s">
        <v>815</v>
      </c>
      <c r="B1178" s="85" t="s">
        <v>816</v>
      </c>
      <c r="C1178" s="113" t="str">
        <f t="shared" ref="C1178:C1245" si="622">MID(A1178,1,12)</f>
        <v>A.160.01.101</v>
      </c>
      <c r="D1178" s="9" t="s">
        <v>138</v>
      </c>
      <c r="E1178" s="112" t="s">
        <v>362</v>
      </c>
      <c r="F1178" s="115" t="str">
        <f t="shared" ref="F1178:F1245" si="623">MID(A1178, 21,85)</f>
        <v>Afrormosia FSC/PEFC 700 (kg/m3)</v>
      </c>
      <c r="G1178" s="143">
        <f t="shared" si="605"/>
        <v>0.22550869333333334</v>
      </c>
      <c r="I1178" s="118">
        <f t="shared" si="606"/>
        <v>5.4684000107016816E-2</v>
      </c>
      <c r="K1178" s="161">
        <f t="shared" si="607"/>
        <v>2.4450606525999998E-3</v>
      </c>
      <c r="L1178" s="161">
        <f t="shared" si="608"/>
        <v>6.1516945000000007E-3</v>
      </c>
      <c r="M1178" s="162">
        <f t="shared" si="609"/>
        <v>1.2260940954416814E-2</v>
      </c>
      <c r="N1178" s="161">
        <v>3.3826304000000001E-2</v>
      </c>
      <c r="O1178" s="132">
        <v>2.9507791000000002E-3</v>
      </c>
      <c r="P1178" s="132">
        <v>1.8856801000000001E-3</v>
      </c>
      <c r="Q1178" s="132">
        <v>1.2676719E-3</v>
      </c>
      <c r="R1178" s="132">
        <v>1.0313044E-3</v>
      </c>
      <c r="S1178" s="164">
        <v>5.0409226000000001E-6</v>
      </c>
      <c r="T1178" s="132">
        <v>1.4104343E-4</v>
      </c>
      <c r="U1178" s="132">
        <v>1.2095509E-4</v>
      </c>
      <c r="V1178" s="132">
        <v>1.4365280999999999E-4</v>
      </c>
      <c r="W1178" s="132">
        <v>9.0667837999999995E-4</v>
      </c>
      <c r="X1178" s="132">
        <v>1.2114679E-2</v>
      </c>
      <c r="Y1178" s="132">
        <v>2.8760183E-4</v>
      </c>
      <c r="Z1178" s="164">
        <v>2.6091289999999999E-6</v>
      </c>
      <c r="AA1178" s="164">
        <v>1.5416814E-11</v>
      </c>
      <c r="AC1178" s="118">
        <f t="shared" si="610"/>
        <v>3.3826304000000001E-2</v>
      </c>
      <c r="AD1178" s="118">
        <f t="shared" si="611"/>
        <v>7.4024749426000016E-3</v>
      </c>
      <c r="AE1178" s="118">
        <f t="shared" si="612"/>
        <v>4.9600234190000005E-3</v>
      </c>
      <c r="AF1178" s="118">
        <f t="shared" si="613"/>
        <v>6.1516945000000007E-3</v>
      </c>
      <c r="AG1178" s="118">
        <f t="shared" si="614"/>
        <v>1.2258331825416814E-2</v>
      </c>
      <c r="AI1178" s="69">
        <v>24.557451</v>
      </c>
      <c r="AJ1178" s="69">
        <v>2.8447007000000002</v>
      </c>
      <c r="AK1178" s="69">
        <v>0.38972528000000001</v>
      </c>
      <c r="AL1178" s="69">
        <v>0</v>
      </c>
      <c r="AM1178" s="69">
        <v>20.979161000000001</v>
      </c>
      <c r="AN1178" s="69">
        <v>0.24647179</v>
      </c>
      <c r="AO1178" s="69">
        <v>9.7392033000000003E-2</v>
      </c>
      <c r="AQ1178" s="116">
        <v>4.9191258999999998E-3</v>
      </c>
      <c r="AR1178" s="116">
        <v>4.5707774E-3</v>
      </c>
      <c r="AS1178" s="116">
        <v>1.9591191E-4</v>
      </c>
      <c r="AT1178" s="116">
        <v>1.5243664999999999E-4</v>
      </c>
      <c r="AU1178" s="150">
        <f t="shared" si="615"/>
        <v>2.7402741806200702E-7</v>
      </c>
      <c r="AV1178" s="150">
        <f t="shared" si="616"/>
        <v>7.2452629150135731E-10</v>
      </c>
      <c r="AW1178" s="163">
        <f t="shared" si="617"/>
        <v>2.1349671197799999E-2</v>
      </c>
      <c r="AX1178" s="196">
        <v>2.0928168000000001E-7</v>
      </c>
      <c r="AY1178" s="196">
        <v>6.3145373E-10</v>
      </c>
      <c r="AZ1178" s="196">
        <v>1.7252202E-14</v>
      </c>
      <c r="BA1178" s="196">
        <v>7.5200272000000005E-15</v>
      </c>
      <c r="BB1178" s="196">
        <v>2.1330799E-15</v>
      </c>
      <c r="BC1178" s="196">
        <v>1.3629539999999999E-10</v>
      </c>
      <c r="BD1178" s="196">
        <v>6.4555371999999998E-8</v>
      </c>
      <c r="BE1178" s="196">
        <v>2.0312355000000001E-11</v>
      </c>
      <c r="BF1178" s="196">
        <v>7.2550085000000001E-11</v>
      </c>
      <c r="BG1178" s="196">
        <v>8.7891336999999994E-15</v>
      </c>
      <c r="BH1178" s="196">
        <v>2.6408082999999999E-16</v>
      </c>
      <c r="BI1178" s="196">
        <v>7.9471773000000004E-14</v>
      </c>
      <c r="BJ1178" s="196">
        <v>8.8225225999999995E-14</v>
      </c>
      <c r="BK1178" s="196">
        <v>1.6119065E-14</v>
      </c>
      <c r="BL1178" s="196">
        <v>2.6868678999999998E-12</v>
      </c>
      <c r="BM1178" s="196">
        <v>5.1374140999999999E-11</v>
      </c>
      <c r="BN1178" s="196">
        <v>2.0827346E-20</v>
      </c>
      <c r="BO1178" s="196">
        <v>7.8631977999999992E-6</v>
      </c>
      <c r="BP1178" s="108">
        <v>2.1341808E-2</v>
      </c>
      <c r="BQ1178" s="108">
        <v>0</v>
      </c>
      <c r="BR1178" s="108">
        <v>0</v>
      </c>
      <c r="BS1178" s="108">
        <v>0</v>
      </c>
      <c r="BU1178" s="172">
        <v>1.1869702E-5</v>
      </c>
      <c r="BV1178" s="172">
        <v>5.4129864000000005E-7</v>
      </c>
      <c r="BW1178" s="172">
        <v>6.2877808E-6</v>
      </c>
      <c r="BX1178" s="172">
        <v>1.4400851E-8</v>
      </c>
      <c r="BY1178" s="172">
        <v>4.8712670000000004E-7</v>
      </c>
      <c r="BZ1178" s="172">
        <v>8.0834627999999996E-8</v>
      </c>
      <c r="CA1178" s="172">
        <v>1.9242162E-10</v>
      </c>
      <c r="CB1178" s="172">
        <v>1.2278307000000001E-7</v>
      </c>
      <c r="CC1178" s="172">
        <v>1.3623757E-8</v>
      </c>
      <c r="CD1178" s="172">
        <v>9.8067288E-8</v>
      </c>
      <c r="CE1178" s="172">
        <v>6.0484975999999998E-12</v>
      </c>
      <c r="CF1178" s="172">
        <v>4.6057019000000002E-17</v>
      </c>
      <c r="CG1178" s="172">
        <v>3.9545556999999999E-13</v>
      </c>
      <c r="CH1178" s="172">
        <v>2.7009772E-7</v>
      </c>
      <c r="CI1178" s="172">
        <v>3.9137389000000004E-6</v>
      </c>
      <c r="CJ1178" s="172">
        <v>3.9751116E-8</v>
      </c>
      <c r="CK1178" s="69">
        <v>0</v>
      </c>
      <c r="CM1178" s="197">
        <v>4.6647373999999999E-13</v>
      </c>
      <c r="CN1178" s="198">
        <v>0.22550071999999999</v>
      </c>
      <c r="CO1178" s="198">
        <v>3.3891163999999999E-3</v>
      </c>
      <c r="CP1178" s="198">
        <v>3.8885739000000001E-4</v>
      </c>
      <c r="CQ1178" s="197">
        <v>3.5988386000000002E-11</v>
      </c>
      <c r="CR1178" s="197">
        <v>4.2509890000000001E-9</v>
      </c>
      <c r="CS1178" s="197">
        <v>2.1705773000000001E-5</v>
      </c>
      <c r="CT1178" s="198">
        <v>4.3782696000000003E-2</v>
      </c>
      <c r="CU1178" s="197">
        <v>5.8463607999999999E-9</v>
      </c>
      <c r="CV1178" s="197">
        <v>2.8536060999999999E-5</v>
      </c>
      <c r="CX1178" s="166"/>
      <c r="CY1178" t="s">
        <v>2440</v>
      </c>
    </row>
    <row r="1179" spans="1:103" ht="14.4">
      <c r="A1179" t="s">
        <v>1793</v>
      </c>
      <c r="B1179" s="85" t="s">
        <v>816</v>
      </c>
      <c r="C1179" s="113" t="str">
        <f t="shared" si="622"/>
        <v>A.160.01.102</v>
      </c>
      <c r="D1179" s="9" t="s">
        <v>138</v>
      </c>
      <c r="E1179" s="112" t="s">
        <v>362</v>
      </c>
      <c r="F1179" s="115" t="str">
        <f t="shared" si="623"/>
        <v>Afrormosia natural forest clear cut 700 (kg/m3)</v>
      </c>
      <c r="G1179" s="143">
        <f t="shared" si="605"/>
        <v>3.675508666666667</v>
      </c>
      <c r="I1179" s="118">
        <f t="shared" si="606"/>
        <v>5.6006254942770166</v>
      </c>
      <c r="K1179" s="161">
        <f t="shared" si="607"/>
        <v>2.4450606525999998E-3</v>
      </c>
      <c r="L1179" s="161">
        <f t="shared" si="608"/>
        <v>5.0345931926699992</v>
      </c>
      <c r="M1179" s="162">
        <f t="shared" si="609"/>
        <v>1.2260940954416814E-2</v>
      </c>
      <c r="N1179" s="161">
        <v>0.55132630000000005</v>
      </c>
      <c r="O1179" s="132">
        <v>2.9507791000000002E-3</v>
      </c>
      <c r="P1179" s="132">
        <v>1.8856801000000001E-3</v>
      </c>
      <c r="Q1179" s="132">
        <v>1.2676719E-3</v>
      </c>
      <c r="R1179" s="132">
        <v>1.0313044E-3</v>
      </c>
      <c r="S1179" s="164">
        <v>5.0409226000000001E-6</v>
      </c>
      <c r="T1179" s="132">
        <v>1.4104343E-4</v>
      </c>
      <c r="U1179" s="132">
        <v>1.2095509E-4</v>
      </c>
      <c r="V1179" s="132">
        <v>1.4365280999999999E-4</v>
      </c>
      <c r="W1179" s="132">
        <v>9.0667837999999995E-4</v>
      </c>
      <c r="X1179" s="132">
        <v>1.2114679E-2</v>
      </c>
      <c r="Y1179" s="132">
        <v>5.0287290999999996</v>
      </c>
      <c r="Z1179" s="164">
        <v>2.6091289999999999E-6</v>
      </c>
      <c r="AA1179" s="164">
        <v>1.5416814E-11</v>
      </c>
      <c r="AC1179" s="118">
        <f t="shared" si="610"/>
        <v>0.55132630000000005</v>
      </c>
      <c r="AD1179" s="118">
        <f t="shared" si="611"/>
        <v>7.4024749426000016E-3</v>
      </c>
      <c r="AE1179" s="118">
        <f t="shared" si="612"/>
        <v>4.9600234190000005E-3</v>
      </c>
      <c r="AF1179" s="118">
        <f t="shared" si="613"/>
        <v>5.0345931926699992</v>
      </c>
      <c r="AG1179" s="118">
        <f t="shared" si="614"/>
        <v>1.2258331825416814E-2</v>
      </c>
      <c r="AI1179" s="69">
        <v>24.557451</v>
      </c>
      <c r="AJ1179" s="69">
        <v>2.8447007000000002</v>
      </c>
      <c r="AK1179" s="69">
        <v>0.38972528000000001</v>
      </c>
      <c r="AL1179" s="69">
        <v>0</v>
      </c>
      <c r="AM1179" s="69">
        <v>20.979161000000001</v>
      </c>
      <c r="AN1179" s="69">
        <v>0.24647179</v>
      </c>
      <c r="AO1179" s="69">
        <v>9.7392033000000003E-2</v>
      </c>
      <c r="AQ1179" s="116">
        <v>6.0933949000000001E-2</v>
      </c>
      <c r="AR1179" s="116">
        <v>5.7973465000000002E-2</v>
      </c>
      <c r="AS1179" s="116">
        <v>2.8080472999999998E-3</v>
      </c>
      <c r="AT1179" s="116">
        <v>1.5243664999999999E-4</v>
      </c>
      <c r="AU1179" s="150">
        <f t="shared" si="615"/>
        <v>3.4756274380620071E-6</v>
      </c>
      <c r="AV1179" s="150">
        <f t="shared" si="616"/>
        <v>1.0384790486499355E-8</v>
      </c>
      <c r="AW1179" s="163">
        <f t="shared" si="617"/>
        <v>2.1349671197799999E-2</v>
      </c>
      <c r="AX1179" s="196">
        <v>3.4108816999999999E-6</v>
      </c>
      <c r="AY1179" s="196">
        <v>1.0291454E-8</v>
      </c>
      <c r="AZ1179" s="196">
        <v>2.8117720000000002E-13</v>
      </c>
      <c r="BA1179" s="196">
        <v>7.5200272000000005E-15</v>
      </c>
      <c r="BB1179" s="196">
        <v>2.1330799E-15</v>
      </c>
      <c r="BC1179" s="196">
        <v>1.3629539999999999E-10</v>
      </c>
      <c r="BD1179" s="196">
        <v>6.4555371999999998E-8</v>
      </c>
      <c r="BE1179" s="196">
        <v>2.0312355000000001E-11</v>
      </c>
      <c r="BF1179" s="196">
        <v>7.2550085000000001E-11</v>
      </c>
      <c r="BG1179" s="196">
        <v>8.7891336999999994E-15</v>
      </c>
      <c r="BH1179" s="196">
        <v>2.6408082999999999E-16</v>
      </c>
      <c r="BI1179" s="196">
        <v>7.9471773000000004E-14</v>
      </c>
      <c r="BJ1179" s="196">
        <v>8.8225225999999995E-14</v>
      </c>
      <c r="BK1179" s="196">
        <v>1.6119065E-14</v>
      </c>
      <c r="BL1179" s="196">
        <v>2.6868678999999998E-12</v>
      </c>
      <c r="BM1179" s="196">
        <v>5.1374140999999999E-11</v>
      </c>
      <c r="BN1179" s="196">
        <v>2.0827346E-20</v>
      </c>
      <c r="BO1179" s="196">
        <v>7.8631977999999992E-6</v>
      </c>
      <c r="BP1179" s="108">
        <v>2.1341808E-2</v>
      </c>
      <c r="BQ1179" s="108">
        <v>0</v>
      </c>
      <c r="BR1179" s="108">
        <v>0</v>
      </c>
      <c r="BS1179" s="108">
        <v>0</v>
      </c>
      <c r="BU1179" s="69">
        <v>1.0806486000000001E-4</v>
      </c>
      <c r="BV1179" s="172">
        <v>5.4129864000000005E-7</v>
      </c>
      <c r="BW1179" s="69">
        <v>1.0248294E-4</v>
      </c>
      <c r="BX1179" s="172">
        <v>1.4400851E-8</v>
      </c>
      <c r="BY1179" s="172">
        <v>4.8712670000000004E-7</v>
      </c>
      <c r="BZ1179" s="172">
        <v>8.0834627999999996E-8</v>
      </c>
      <c r="CA1179" s="172">
        <v>1.9242162E-10</v>
      </c>
      <c r="CB1179" s="172">
        <v>1.2278307000000001E-7</v>
      </c>
      <c r="CC1179" s="172">
        <v>1.3623757E-8</v>
      </c>
      <c r="CD1179" s="172">
        <v>9.8067288E-8</v>
      </c>
      <c r="CE1179" s="172">
        <v>6.0484975999999998E-12</v>
      </c>
      <c r="CF1179" s="172">
        <v>4.6057019000000002E-17</v>
      </c>
      <c r="CG1179" s="172">
        <v>3.9545556999999999E-13</v>
      </c>
      <c r="CH1179" s="172">
        <v>2.7009772E-7</v>
      </c>
      <c r="CI1179" s="172">
        <v>3.9137389000000004E-6</v>
      </c>
      <c r="CJ1179" s="172">
        <v>3.9751116E-8</v>
      </c>
      <c r="CK1179" s="69">
        <v>0</v>
      </c>
      <c r="CM1179" s="197">
        <v>4.6647373999999999E-13</v>
      </c>
      <c r="CN1179" s="198">
        <v>3.6755007000000002</v>
      </c>
      <c r="CO1179" s="198">
        <v>3.3891163999999999E-3</v>
      </c>
      <c r="CP1179" s="198">
        <v>3.8885739000000001E-4</v>
      </c>
      <c r="CQ1179" s="197">
        <v>3.5988386000000002E-11</v>
      </c>
      <c r="CR1179" s="197">
        <v>4.2509890000000001E-9</v>
      </c>
      <c r="CS1179" s="197">
        <v>2.1705773000000001E-5</v>
      </c>
      <c r="CT1179" s="198">
        <v>4.3782696000000003E-2</v>
      </c>
      <c r="CU1179" s="197">
        <v>5.8463607999999999E-9</v>
      </c>
      <c r="CV1179" s="197">
        <v>2.8536060999999999E-5</v>
      </c>
      <c r="CX1179" s="166"/>
      <c r="CY1179" t="s">
        <v>2440</v>
      </c>
    </row>
    <row r="1180" spans="1:103" ht="14.4">
      <c r="A1180" t="s">
        <v>3362</v>
      </c>
      <c r="B1180" s="85" t="s">
        <v>816</v>
      </c>
      <c r="C1180" s="113" t="str">
        <f t="shared" si="622"/>
        <v>A.160.01.103</v>
      </c>
      <c r="D1180" s="9" t="s">
        <v>138</v>
      </c>
      <c r="E1180" s="112" t="s">
        <v>362</v>
      </c>
      <c r="F1180" s="115" t="str">
        <f t="shared" si="623"/>
        <v>Afzelia FSC/PEFC 820 (kg/m3)</v>
      </c>
      <c r="G1180" s="143">
        <f t="shared" si="605"/>
        <v>0.21727851333333337</v>
      </c>
      <c r="I1180" s="118">
        <f t="shared" si="606"/>
        <v>5.2421130928916815E-2</v>
      </c>
      <c r="K1180" s="161">
        <f t="shared" si="607"/>
        <v>2.4199566145000004E-3</v>
      </c>
      <c r="L1180" s="161">
        <f t="shared" si="608"/>
        <v>5.8611483699999994E-3</v>
      </c>
      <c r="M1180" s="162">
        <f t="shared" si="609"/>
        <v>1.1548248944416814E-2</v>
      </c>
      <c r="N1180" s="161">
        <v>3.2591777000000002E-2</v>
      </c>
      <c r="O1180" s="132">
        <v>2.6776895000000002E-3</v>
      </c>
      <c r="P1180" s="132">
        <v>1.868254E-3</v>
      </c>
      <c r="Q1180" s="132">
        <v>1.2455987999999999E-3</v>
      </c>
      <c r="R1180" s="132">
        <v>1.0289966000000001E-3</v>
      </c>
      <c r="S1180" s="164">
        <v>4.9358144999999999E-6</v>
      </c>
      <c r="T1180" s="132">
        <v>1.4042540000000001E-4</v>
      </c>
      <c r="U1180" s="132">
        <v>1.2093936E-4</v>
      </c>
      <c r="V1180" s="132">
        <v>1.431808E-4</v>
      </c>
      <c r="W1180" s="132">
        <v>9.0667837999999995E-4</v>
      </c>
      <c r="X1180" s="132">
        <v>1.1402459E-2</v>
      </c>
      <c r="Y1180" s="132">
        <v>2.8758712999999998E-4</v>
      </c>
      <c r="Z1180" s="164">
        <v>2.6091289999999999E-6</v>
      </c>
      <c r="AA1180" s="164">
        <v>1.5416814E-11</v>
      </c>
      <c r="AC1180" s="118">
        <f t="shared" si="610"/>
        <v>3.2591777000000002E-2</v>
      </c>
      <c r="AD1180" s="118">
        <f t="shared" si="611"/>
        <v>7.0868394744999993E-3</v>
      </c>
      <c r="AE1180" s="118">
        <f t="shared" si="612"/>
        <v>4.6694919889999995E-3</v>
      </c>
      <c r="AF1180" s="118">
        <f t="shared" si="613"/>
        <v>5.8611483699999994E-3</v>
      </c>
      <c r="AG1180" s="118">
        <f t="shared" si="614"/>
        <v>1.1545639815416814E-2</v>
      </c>
      <c r="AI1180" s="69">
        <v>24.449352000000001</v>
      </c>
      <c r="AJ1180" s="69">
        <v>2.7371292999999999</v>
      </c>
      <c r="AK1180" s="69">
        <v>0.38935915999999998</v>
      </c>
      <c r="AL1180" s="69">
        <v>0</v>
      </c>
      <c r="AM1180" s="69">
        <v>20.979161000000001</v>
      </c>
      <c r="AN1180" s="69">
        <v>0.24640043</v>
      </c>
      <c r="AO1180" s="69">
        <v>9.7301894E-2</v>
      </c>
      <c r="AQ1180" s="116">
        <v>4.6930074E-3</v>
      </c>
      <c r="AR1180" s="116">
        <v>4.3600391E-3</v>
      </c>
      <c r="AS1180" s="116">
        <v>1.8807762E-4</v>
      </c>
      <c r="AT1180" s="116">
        <v>1.4489071000000001E-4</v>
      </c>
      <c r="AU1180" s="150">
        <f t="shared" si="615"/>
        <v>2.6139322800140713E-7</v>
      </c>
      <c r="AV1180" s="150">
        <f t="shared" si="616"/>
        <v>6.9555332039135729E-10</v>
      </c>
      <c r="AW1180" s="163">
        <f t="shared" si="617"/>
        <v>2.0292815785100001E-2</v>
      </c>
      <c r="AX1180" s="196">
        <v>2.0164406999999999E-7</v>
      </c>
      <c r="AY1180" s="196">
        <v>6.0840920999999997E-10</v>
      </c>
      <c r="AZ1180" s="196">
        <v>1.6622593E-14</v>
      </c>
      <c r="BA1180" s="196">
        <v>7.5200272000000005E-15</v>
      </c>
      <c r="BB1180" s="196">
        <v>2.1330799E-15</v>
      </c>
      <c r="BC1180" s="196">
        <v>1.3570390000000001E-10</v>
      </c>
      <c r="BD1180" s="196">
        <v>5.9559603999999998E-8</v>
      </c>
      <c r="BE1180" s="196">
        <v>2.0177463000000001E-11</v>
      </c>
      <c r="BF1180" s="196">
        <v>6.6773005999999996E-11</v>
      </c>
      <c r="BG1180" s="196">
        <v>8.7891336999999994E-15</v>
      </c>
      <c r="BH1180" s="196">
        <v>2.6408082999999999E-16</v>
      </c>
      <c r="BI1180" s="196">
        <v>7.9119676000000003E-14</v>
      </c>
      <c r="BJ1180" s="196">
        <v>7.5105425999999998E-14</v>
      </c>
      <c r="BK1180" s="196">
        <v>1.3740461000000001E-14</v>
      </c>
      <c r="BL1180" s="196">
        <v>2.6693843000000001E-12</v>
      </c>
      <c r="BM1180" s="196">
        <v>5.1171064000000003E-11</v>
      </c>
      <c r="BN1180" s="196">
        <v>2.0827346E-20</v>
      </c>
      <c r="BO1180" s="196">
        <v>7.8197850999999998E-6</v>
      </c>
      <c r="BP1180" s="108">
        <v>2.0284996E-2</v>
      </c>
      <c r="BQ1180" s="108">
        <v>0</v>
      </c>
      <c r="BR1180" s="108">
        <v>0</v>
      </c>
      <c r="BS1180" s="108">
        <v>0</v>
      </c>
      <c r="BU1180" s="172">
        <v>1.1428157000000001E-5</v>
      </c>
      <c r="BV1180" s="172">
        <v>5.0146971000000001E-7</v>
      </c>
      <c r="BW1180" s="172">
        <v>6.0583014000000001E-6</v>
      </c>
      <c r="BX1180" s="172">
        <v>1.4388374E-8</v>
      </c>
      <c r="BY1180" s="172">
        <v>4.5225257999999998E-7</v>
      </c>
      <c r="BZ1180" s="172">
        <v>8.0834627999999996E-8</v>
      </c>
      <c r="CA1180" s="172">
        <v>1.9242162E-10</v>
      </c>
      <c r="CB1180" s="172">
        <v>1.2278307000000001E-7</v>
      </c>
      <c r="CC1180" s="172">
        <v>1.3452862E-8</v>
      </c>
      <c r="CD1180" s="172">
        <v>9.7626270999999994E-8</v>
      </c>
      <c r="CE1180" s="172">
        <v>6.0484975999999998E-12</v>
      </c>
      <c r="CF1180" s="172">
        <v>4.6057019000000002E-17</v>
      </c>
      <c r="CG1180" s="172">
        <v>3.9545556999999999E-13</v>
      </c>
      <c r="CH1180" s="172">
        <v>2.6329290000000001E-7</v>
      </c>
      <c r="CI1180" s="172">
        <v>3.7838049000000001E-6</v>
      </c>
      <c r="CJ1180" s="172">
        <v>3.9751116E-8</v>
      </c>
      <c r="CK1180" s="69">
        <v>0</v>
      </c>
      <c r="CM1180" s="197">
        <v>4.6647373999999999E-13</v>
      </c>
      <c r="CN1180" s="198">
        <v>0.21727052999999999</v>
      </c>
      <c r="CO1180" s="198">
        <v>3.3891163999999999E-3</v>
      </c>
      <c r="CP1180" s="198">
        <v>3.6160701000000002E-4</v>
      </c>
      <c r="CQ1180" s="197">
        <v>3.5829086999999997E-11</v>
      </c>
      <c r="CR1180" s="197">
        <v>4.2321631000000002E-9</v>
      </c>
      <c r="CS1180" s="197">
        <v>1.9982922000000002E-5</v>
      </c>
      <c r="CT1180" s="198">
        <v>3.7316243999999998E-2</v>
      </c>
      <c r="CU1180" s="197">
        <v>5.8463607999999999E-9</v>
      </c>
      <c r="CV1180" s="197">
        <v>2.8536060999999999E-5</v>
      </c>
      <c r="CX1180" s="166"/>
      <c r="CY1180" t="s">
        <v>2441</v>
      </c>
    </row>
    <row r="1181" spans="1:103" ht="14.4">
      <c r="A1181" t="s">
        <v>1794</v>
      </c>
      <c r="B1181" s="85" t="s">
        <v>816</v>
      </c>
      <c r="C1181" s="113" t="str">
        <f t="shared" si="622"/>
        <v>A.160.01.104</v>
      </c>
      <c r="D1181" s="9" t="s">
        <v>138</v>
      </c>
      <c r="E1181" s="112" t="s">
        <v>362</v>
      </c>
      <c r="F1181" s="115" t="str">
        <f t="shared" si="623"/>
        <v>Afzelia natural forest clear cut 820 (kg/m3)</v>
      </c>
      <c r="G1181" s="143">
        <f t="shared" si="605"/>
        <v>3.6672785333333335</v>
      </c>
      <c r="I1181" s="118">
        <f t="shared" si="606"/>
        <v>6.5468211467989157</v>
      </c>
      <c r="K1181" s="161">
        <f t="shared" si="607"/>
        <v>2.4199566145000004E-3</v>
      </c>
      <c r="L1181" s="161">
        <f t="shared" si="608"/>
        <v>5.9827611612399991</v>
      </c>
      <c r="M1181" s="162">
        <f t="shared" si="609"/>
        <v>1.1548248944416814E-2</v>
      </c>
      <c r="N1181" s="161">
        <v>0.55009178000000003</v>
      </c>
      <c r="O1181" s="132">
        <v>2.6776895000000002E-3</v>
      </c>
      <c r="P1181" s="132">
        <v>1.868254E-3</v>
      </c>
      <c r="Q1181" s="132">
        <v>1.2455987999999999E-3</v>
      </c>
      <c r="R1181" s="132">
        <v>1.0289966000000001E-3</v>
      </c>
      <c r="S1181" s="164">
        <v>4.9358144999999999E-6</v>
      </c>
      <c r="T1181" s="132">
        <v>1.4042540000000001E-4</v>
      </c>
      <c r="U1181" s="132">
        <v>1.2093936E-4</v>
      </c>
      <c r="V1181" s="132">
        <v>1.431808E-4</v>
      </c>
      <c r="W1181" s="132">
        <v>9.0667837999999995E-4</v>
      </c>
      <c r="X1181" s="132">
        <v>1.1402459E-2</v>
      </c>
      <c r="Y1181" s="132">
        <v>5.9771875999999997</v>
      </c>
      <c r="Z1181" s="164">
        <v>2.6091289999999999E-6</v>
      </c>
      <c r="AA1181" s="164">
        <v>1.5416814E-11</v>
      </c>
      <c r="AC1181" s="118">
        <f t="shared" si="610"/>
        <v>0.55009178000000003</v>
      </c>
      <c r="AD1181" s="118">
        <f t="shared" si="611"/>
        <v>7.0868394744999993E-3</v>
      </c>
      <c r="AE1181" s="118">
        <f t="shared" si="612"/>
        <v>4.6694919889999995E-3</v>
      </c>
      <c r="AF1181" s="118">
        <f t="shared" si="613"/>
        <v>5.9827611612399991</v>
      </c>
      <c r="AG1181" s="118">
        <f t="shared" si="614"/>
        <v>1.1545639815416814E-2</v>
      </c>
      <c r="AI1181" s="69">
        <v>24.449352000000001</v>
      </c>
      <c r="AJ1181" s="69">
        <v>2.7371292999999999</v>
      </c>
      <c r="AK1181" s="69">
        <v>0.38935915999999998</v>
      </c>
      <c r="AL1181" s="69">
        <v>0</v>
      </c>
      <c r="AM1181" s="69">
        <v>20.979161000000001</v>
      </c>
      <c r="AN1181" s="69">
        <v>0.24640043</v>
      </c>
      <c r="AO1181" s="69">
        <v>9.7301894E-2</v>
      </c>
      <c r="AQ1181" s="116">
        <v>6.0707830999999997E-2</v>
      </c>
      <c r="AR1181" s="116">
        <v>5.7762727E-2</v>
      </c>
      <c r="AS1181" s="116">
        <v>2.8002130000000002E-3</v>
      </c>
      <c r="AT1181" s="116">
        <v>1.4489071000000001E-4</v>
      </c>
      <c r="AU1181" s="150">
        <f t="shared" si="615"/>
        <v>3.4629932580014069E-6</v>
      </c>
      <c r="AV1181" s="150">
        <f t="shared" si="616"/>
        <v>1.0355817035388355E-8</v>
      </c>
      <c r="AW1181" s="163">
        <f t="shared" si="617"/>
        <v>2.0292815785100001E-2</v>
      </c>
      <c r="AX1181" s="196">
        <v>3.4032441000000002E-6</v>
      </c>
      <c r="AY1181" s="196">
        <v>1.0268408999999999E-8</v>
      </c>
      <c r="AZ1181" s="196">
        <v>2.8054758999999999E-13</v>
      </c>
      <c r="BA1181" s="196">
        <v>7.5200272000000005E-15</v>
      </c>
      <c r="BB1181" s="196">
        <v>2.1330799E-15</v>
      </c>
      <c r="BC1181" s="196">
        <v>1.3570390000000001E-10</v>
      </c>
      <c r="BD1181" s="196">
        <v>5.9559603999999998E-8</v>
      </c>
      <c r="BE1181" s="196">
        <v>2.0177463000000001E-11</v>
      </c>
      <c r="BF1181" s="196">
        <v>6.6773005999999996E-11</v>
      </c>
      <c r="BG1181" s="196">
        <v>8.7891336999999994E-15</v>
      </c>
      <c r="BH1181" s="196">
        <v>2.6408082999999999E-16</v>
      </c>
      <c r="BI1181" s="196">
        <v>7.9119676000000003E-14</v>
      </c>
      <c r="BJ1181" s="196">
        <v>7.5105425999999998E-14</v>
      </c>
      <c r="BK1181" s="196">
        <v>1.3740461000000001E-14</v>
      </c>
      <c r="BL1181" s="196">
        <v>2.6693843000000001E-12</v>
      </c>
      <c r="BM1181" s="196">
        <v>5.1171064000000003E-11</v>
      </c>
      <c r="BN1181" s="196">
        <v>2.0827346E-20</v>
      </c>
      <c r="BO1181" s="196">
        <v>7.8197850999999998E-6</v>
      </c>
      <c r="BP1181" s="108">
        <v>2.0284996E-2</v>
      </c>
      <c r="BQ1181" s="108">
        <v>0</v>
      </c>
      <c r="BR1181" s="108">
        <v>0</v>
      </c>
      <c r="BS1181" s="108">
        <v>0</v>
      </c>
      <c r="BU1181" s="69">
        <v>1.0762331E-4</v>
      </c>
      <c r="BV1181" s="172">
        <v>5.0146971000000001E-7</v>
      </c>
      <c r="BW1181" s="69">
        <v>1.0225346E-4</v>
      </c>
      <c r="BX1181" s="172">
        <v>1.4388374E-8</v>
      </c>
      <c r="BY1181" s="172">
        <v>4.5225257999999998E-7</v>
      </c>
      <c r="BZ1181" s="172">
        <v>8.0834627999999996E-8</v>
      </c>
      <c r="CA1181" s="172">
        <v>1.9242162E-10</v>
      </c>
      <c r="CB1181" s="172">
        <v>1.2278307000000001E-7</v>
      </c>
      <c r="CC1181" s="172">
        <v>1.3452862E-8</v>
      </c>
      <c r="CD1181" s="172">
        <v>9.7626270999999994E-8</v>
      </c>
      <c r="CE1181" s="172">
        <v>6.0484975999999998E-12</v>
      </c>
      <c r="CF1181" s="172">
        <v>4.6057019000000002E-17</v>
      </c>
      <c r="CG1181" s="172">
        <v>3.9545556999999999E-13</v>
      </c>
      <c r="CH1181" s="172">
        <v>2.6329290000000001E-7</v>
      </c>
      <c r="CI1181" s="172">
        <v>3.7838049000000001E-6</v>
      </c>
      <c r="CJ1181" s="172">
        <v>3.9751116E-8</v>
      </c>
      <c r="CK1181" s="69">
        <v>0</v>
      </c>
      <c r="CM1181" s="197">
        <v>4.6647373999999999E-13</v>
      </c>
      <c r="CN1181" s="198">
        <v>3.6672704999999999</v>
      </c>
      <c r="CO1181" s="198">
        <v>3.3891163999999999E-3</v>
      </c>
      <c r="CP1181" s="198">
        <v>3.6160701000000002E-4</v>
      </c>
      <c r="CQ1181" s="197">
        <v>3.5829086999999997E-11</v>
      </c>
      <c r="CR1181" s="197">
        <v>4.2321631000000002E-9</v>
      </c>
      <c r="CS1181" s="197">
        <v>1.9982922000000002E-5</v>
      </c>
      <c r="CT1181" s="198">
        <v>3.7316243999999998E-2</v>
      </c>
      <c r="CU1181" s="197">
        <v>5.8463607999999999E-9</v>
      </c>
      <c r="CV1181" s="197">
        <v>2.8536060999999999E-5</v>
      </c>
      <c r="CX1181" s="166"/>
      <c r="CY1181" t="s">
        <v>2441</v>
      </c>
    </row>
    <row r="1182" spans="1:103" ht="14.4">
      <c r="A1182" t="s">
        <v>817</v>
      </c>
      <c r="B1182" s="85" t="s">
        <v>816</v>
      </c>
      <c r="C1182" s="113" t="str">
        <f t="shared" si="622"/>
        <v>A.160.01.105</v>
      </c>
      <c r="D1182" s="9" t="s">
        <v>138</v>
      </c>
      <c r="E1182" s="112" t="s">
        <v>362</v>
      </c>
      <c r="F1182" s="115" t="str">
        <f t="shared" si="623"/>
        <v>Guaiacum wood FSC/PEFC 1250 (kg/m3)</v>
      </c>
      <c r="G1182" s="143">
        <f t="shared" si="605"/>
        <v>0.21288908000000001</v>
      </c>
      <c r="I1182" s="118">
        <f t="shared" si="606"/>
        <v>5.1214267471216809E-2</v>
      </c>
      <c r="K1182" s="161">
        <f t="shared" si="607"/>
        <v>2.4065678368000005E-3</v>
      </c>
      <c r="L1182" s="161">
        <f t="shared" si="608"/>
        <v>5.706190429999999E-3</v>
      </c>
      <c r="M1182" s="162">
        <f t="shared" si="609"/>
        <v>1.1168147204416813E-2</v>
      </c>
      <c r="N1182" s="161">
        <v>3.1933362E-2</v>
      </c>
      <c r="O1182" s="132">
        <v>2.5320416999999999E-3</v>
      </c>
      <c r="P1182" s="132">
        <v>1.8589601E-3</v>
      </c>
      <c r="Q1182" s="132">
        <v>1.2338265000000001E-3</v>
      </c>
      <c r="R1182" s="132">
        <v>1.0277658E-3</v>
      </c>
      <c r="S1182" s="164">
        <v>4.8797568000000003E-6</v>
      </c>
      <c r="T1182" s="132">
        <v>1.4009577999999999E-4</v>
      </c>
      <c r="U1182" s="132">
        <v>1.2093097E-4</v>
      </c>
      <c r="V1182" s="132">
        <v>1.4292906E-4</v>
      </c>
      <c r="W1182" s="132">
        <v>9.0667837999999995E-4</v>
      </c>
      <c r="X1182" s="132">
        <v>1.1022608999999999E-2</v>
      </c>
      <c r="Y1182" s="132">
        <v>2.8757928000000001E-4</v>
      </c>
      <c r="Z1182" s="164">
        <v>2.6091289999999999E-6</v>
      </c>
      <c r="AA1182" s="164">
        <v>1.5416814E-11</v>
      </c>
      <c r="AC1182" s="118">
        <f t="shared" si="610"/>
        <v>3.1933362E-2</v>
      </c>
      <c r="AD1182" s="118">
        <f t="shared" si="611"/>
        <v>6.9185006067999993E-3</v>
      </c>
      <c r="AE1182" s="118">
        <f t="shared" si="612"/>
        <v>4.514541898999999E-3</v>
      </c>
      <c r="AF1182" s="118">
        <f t="shared" si="613"/>
        <v>5.706190429999999E-3</v>
      </c>
      <c r="AG1182" s="118">
        <f t="shared" si="614"/>
        <v>1.1165538075416813E-2</v>
      </c>
      <c r="AI1182" s="69">
        <v>24.391698999999999</v>
      </c>
      <c r="AJ1182" s="69">
        <v>2.6797578</v>
      </c>
      <c r="AK1182" s="69">
        <v>0.38916390000000001</v>
      </c>
      <c r="AL1182" s="69">
        <v>0</v>
      </c>
      <c r="AM1182" s="69">
        <v>20.979161000000001</v>
      </c>
      <c r="AN1182" s="69">
        <v>0.24636237</v>
      </c>
      <c r="AO1182" s="69">
        <v>9.7253820000000005E-2</v>
      </c>
      <c r="AQ1182" s="116">
        <v>4.5724108000000001E-3</v>
      </c>
      <c r="AR1182" s="116">
        <v>4.2476453000000001E-3</v>
      </c>
      <c r="AS1182" s="116">
        <v>1.8389932999999999E-4</v>
      </c>
      <c r="AT1182" s="116">
        <v>1.408662E-4</v>
      </c>
      <c r="AU1182" s="150">
        <f t="shared" si="615"/>
        <v>2.5465499589880708E-7</v>
      </c>
      <c r="AV1182" s="150">
        <f t="shared" si="616"/>
        <v>6.801010709993575E-10</v>
      </c>
      <c r="AW1182" s="163">
        <f t="shared" si="617"/>
        <v>1.9729160631600001E-2</v>
      </c>
      <c r="AX1182" s="196">
        <v>1.9757067999999999E-7</v>
      </c>
      <c r="AY1182" s="196">
        <v>5.9611880000000004E-10</v>
      </c>
      <c r="AZ1182" s="196">
        <v>1.6286801000000001E-14</v>
      </c>
      <c r="BA1182" s="196">
        <v>7.5200272000000005E-15</v>
      </c>
      <c r="BB1182" s="196">
        <v>2.1330799E-15</v>
      </c>
      <c r="BC1182" s="196">
        <v>1.3538843E-10</v>
      </c>
      <c r="BD1182" s="196">
        <v>5.6895195E-8</v>
      </c>
      <c r="BE1182" s="196">
        <v>2.0105521999999999E-11</v>
      </c>
      <c r="BF1182" s="196">
        <v>6.3691897000000005E-11</v>
      </c>
      <c r="BG1182" s="196">
        <v>8.7891336999999994E-15</v>
      </c>
      <c r="BH1182" s="196">
        <v>2.6408082999999999E-16</v>
      </c>
      <c r="BI1182" s="196">
        <v>7.8931891999999998E-14</v>
      </c>
      <c r="BJ1182" s="196">
        <v>6.8108199000000002E-14</v>
      </c>
      <c r="BK1182" s="196">
        <v>1.2471872E-14</v>
      </c>
      <c r="BL1182" s="196">
        <v>2.6600597000000001E-12</v>
      </c>
      <c r="BM1182" s="196">
        <v>5.1062755999999997E-11</v>
      </c>
      <c r="BN1182" s="196">
        <v>2.0827346E-20</v>
      </c>
      <c r="BO1182" s="196">
        <v>7.7966316000000003E-6</v>
      </c>
      <c r="BP1182" s="108">
        <v>1.9721364000000002E-2</v>
      </c>
      <c r="BQ1182" s="108">
        <v>0</v>
      </c>
      <c r="BR1182" s="108">
        <v>0</v>
      </c>
      <c r="BS1182" s="108">
        <v>0</v>
      </c>
      <c r="BU1182" s="172">
        <v>1.1192666000000001E-5</v>
      </c>
      <c r="BV1182" s="172">
        <v>4.8022760999999997E-7</v>
      </c>
      <c r="BW1182" s="172">
        <v>5.9359124000000003E-6</v>
      </c>
      <c r="BX1182" s="172">
        <v>1.4381719999999999E-8</v>
      </c>
      <c r="BY1182" s="172">
        <v>4.3365303999999999E-7</v>
      </c>
      <c r="BZ1182" s="172">
        <v>8.0834627999999996E-8</v>
      </c>
      <c r="CA1182" s="172">
        <v>1.9242162E-10</v>
      </c>
      <c r="CB1182" s="172">
        <v>1.2278307000000001E-7</v>
      </c>
      <c r="CC1182" s="172">
        <v>1.3361718E-8</v>
      </c>
      <c r="CD1182" s="172">
        <v>9.7391062000000002E-8</v>
      </c>
      <c r="CE1182" s="172">
        <v>6.0484975999999998E-12</v>
      </c>
      <c r="CF1182" s="172">
        <v>4.6057019000000002E-17</v>
      </c>
      <c r="CG1182" s="172">
        <v>3.9545556999999999E-13</v>
      </c>
      <c r="CH1182" s="172">
        <v>2.5966367000000001E-7</v>
      </c>
      <c r="CI1182" s="172">
        <v>3.7145066999999999E-6</v>
      </c>
      <c r="CJ1182" s="172">
        <v>3.9751116E-8</v>
      </c>
      <c r="CK1182" s="69">
        <v>0</v>
      </c>
      <c r="CM1182" s="197">
        <v>4.6647373999999999E-13</v>
      </c>
      <c r="CN1182" s="198">
        <v>0.21288109999999999</v>
      </c>
      <c r="CO1182" s="198">
        <v>3.3891163999999999E-3</v>
      </c>
      <c r="CP1182" s="198">
        <v>3.4707348000000002E-4</v>
      </c>
      <c r="CQ1182" s="197">
        <v>3.5744128000000002E-11</v>
      </c>
      <c r="CR1182" s="197">
        <v>4.2221225999999999E-9</v>
      </c>
      <c r="CS1182" s="197">
        <v>1.9064067999999998E-5</v>
      </c>
      <c r="CT1182" s="198">
        <v>3.3867469999999997E-2</v>
      </c>
      <c r="CU1182" s="197">
        <v>5.8463607999999999E-9</v>
      </c>
      <c r="CV1182" s="197">
        <v>2.8536060999999999E-5</v>
      </c>
      <c r="CX1182" s="166"/>
      <c r="CY1182" t="s">
        <v>2086</v>
      </c>
    </row>
    <row r="1183" spans="1:103" ht="14.4">
      <c r="A1183" t="s">
        <v>1795</v>
      </c>
      <c r="B1183" s="85" t="s">
        <v>816</v>
      </c>
      <c r="C1183" s="113" t="str">
        <f t="shared" si="622"/>
        <v>A.160.01.106</v>
      </c>
      <c r="D1183" s="9" t="s">
        <v>138</v>
      </c>
      <c r="E1183" s="112" t="s">
        <v>362</v>
      </c>
      <c r="F1183" s="115" t="str">
        <f t="shared" si="623"/>
        <v>Guaiacum wood natural forest clear cut 1250 (kg/m3)</v>
      </c>
      <c r="G1183" s="143">
        <f t="shared" si="605"/>
        <v>3.6628890666666667</v>
      </c>
      <c r="I1183" s="118">
        <f t="shared" si="606"/>
        <v>3.5056392861912165</v>
      </c>
      <c r="K1183" s="161">
        <f t="shared" si="607"/>
        <v>2.4065678368000005E-3</v>
      </c>
      <c r="L1183" s="161">
        <f t="shared" si="608"/>
        <v>2.9426312111499997</v>
      </c>
      <c r="M1183" s="162">
        <f t="shared" si="609"/>
        <v>1.1168147204416813E-2</v>
      </c>
      <c r="N1183" s="161">
        <v>0.54943335999999998</v>
      </c>
      <c r="O1183" s="132">
        <v>2.5320416999999999E-3</v>
      </c>
      <c r="P1183" s="132">
        <v>1.8589601E-3</v>
      </c>
      <c r="Q1183" s="132">
        <v>1.2338265000000001E-3</v>
      </c>
      <c r="R1183" s="132">
        <v>1.0277658E-3</v>
      </c>
      <c r="S1183" s="164">
        <v>4.8797568000000003E-6</v>
      </c>
      <c r="T1183" s="132">
        <v>1.4009577999999999E-4</v>
      </c>
      <c r="U1183" s="132">
        <v>1.2093097E-4</v>
      </c>
      <c r="V1183" s="132">
        <v>1.4292906E-4</v>
      </c>
      <c r="W1183" s="132">
        <v>9.0667837999999995E-4</v>
      </c>
      <c r="X1183" s="132">
        <v>1.1022608999999999E-2</v>
      </c>
      <c r="Y1183" s="132">
        <v>2.9372126000000001</v>
      </c>
      <c r="Z1183" s="164">
        <v>2.6091289999999999E-6</v>
      </c>
      <c r="AA1183" s="164">
        <v>1.5416814E-11</v>
      </c>
      <c r="AC1183" s="118">
        <f t="shared" si="610"/>
        <v>0.54943335999999998</v>
      </c>
      <c r="AD1183" s="118">
        <f t="shared" si="611"/>
        <v>6.9185006067999993E-3</v>
      </c>
      <c r="AE1183" s="118">
        <f t="shared" si="612"/>
        <v>4.514541898999999E-3</v>
      </c>
      <c r="AF1183" s="118">
        <f t="shared" si="613"/>
        <v>2.9426312111499997</v>
      </c>
      <c r="AG1183" s="118">
        <f t="shared" si="614"/>
        <v>1.1165538075416813E-2</v>
      </c>
      <c r="AI1183" s="69">
        <v>24.391698999999999</v>
      </c>
      <c r="AJ1183" s="69">
        <v>2.6797578</v>
      </c>
      <c r="AK1183" s="69">
        <v>0.38916390000000001</v>
      </c>
      <c r="AL1183" s="69">
        <v>0</v>
      </c>
      <c r="AM1183" s="69">
        <v>20.979161000000001</v>
      </c>
      <c r="AN1183" s="69">
        <v>0.24636237</v>
      </c>
      <c r="AO1183" s="69">
        <v>9.7253820000000005E-2</v>
      </c>
      <c r="AQ1183" s="116">
        <v>6.0587233999999997E-2</v>
      </c>
      <c r="AR1183" s="116">
        <v>5.7650332999999998E-2</v>
      </c>
      <c r="AS1183" s="116">
        <v>2.7960347E-3</v>
      </c>
      <c r="AT1183" s="116">
        <v>1.408662E-4</v>
      </c>
      <c r="AU1183" s="150">
        <f t="shared" si="615"/>
        <v>3.4562550158988072E-6</v>
      </c>
      <c r="AV1183" s="150">
        <f t="shared" si="616"/>
        <v>1.0340365195998356E-8</v>
      </c>
      <c r="AW1183" s="163">
        <f t="shared" si="617"/>
        <v>1.9729160631600001E-2</v>
      </c>
      <c r="AX1183" s="196">
        <v>3.3991707E-6</v>
      </c>
      <c r="AY1183" s="196">
        <v>1.0256118999999999E-8</v>
      </c>
      <c r="AZ1183" s="196">
        <v>2.802118E-13</v>
      </c>
      <c r="BA1183" s="196">
        <v>7.5200272000000005E-15</v>
      </c>
      <c r="BB1183" s="196">
        <v>2.1330799E-15</v>
      </c>
      <c r="BC1183" s="196">
        <v>1.3538843E-10</v>
      </c>
      <c r="BD1183" s="196">
        <v>5.6895195E-8</v>
      </c>
      <c r="BE1183" s="196">
        <v>2.0105521999999999E-11</v>
      </c>
      <c r="BF1183" s="196">
        <v>6.3691897000000005E-11</v>
      </c>
      <c r="BG1183" s="196">
        <v>8.7891336999999994E-15</v>
      </c>
      <c r="BH1183" s="196">
        <v>2.6408082999999999E-16</v>
      </c>
      <c r="BI1183" s="196">
        <v>7.8931891999999998E-14</v>
      </c>
      <c r="BJ1183" s="196">
        <v>6.8108199000000002E-14</v>
      </c>
      <c r="BK1183" s="196">
        <v>1.2471872E-14</v>
      </c>
      <c r="BL1183" s="196">
        <v>2.6600597000000001E-12</v>
      </c>
      <c r="BM1183" s="196">
        <v>5.1062755999999997E-11</v>
      </c>
      <c r="BN1183" s="196">
        <v>2.0827346E-20</v>
      </c>
      <c r="BO1183" s="196">
        <v>7.7966316000000003E-6</v>
      </c>
      <c r="BP1183" s="108">
        <v>1.9721364000000002E-2</v>
      </c>
      <c r="BQ1183" s="108">
        <v>0</v>
      </c>
      <c r="BR1183" s="108">
        <v>0</v>
      </c>
      <c r="BS1183" s="108">
        <v>0</v>
      </c>
      <c r="BU1183" s="69">
        <v>1.0738782E-4</v>
      </c>
      <c r="BV1183" s="172">
        <v>4.8022760999999997E-7</v>
      </c>
      <c r="BW1183" s="69">
        <v>1.0213107000000001E-4</v>
      </c>
      <c r="BX1183" s="172">
        <v>1.4381719999999999E-8</v>
      </c>
      <c r="BY1183" s="172">
        <v>4.3365303999999999E-7</v>
      </c>
      <c r="BZ1183" s="172">
        <v>8.0834627999999996E-8</v>
      </c>
      <c r="CA1183" s="172">
        <v>1.9242162E-10</v>
      </c>
      <c r="CB1183" s="172">
        <v>1.2278307000000001E-7</v>
      </c>
      <c r="CC1183" s="172">
        <v>1.3361718E-8</v>
      </c>
      <c r="CD1183" s="172">
        <v>9.7391062000000002E-8</v>
      </c>
      <c r="CE1183" s="172">
        <v>6.0484975999999998E-12</v>
      </c>
      <c r="CF1183" s="172">
        <v>4.6057019000000002E-17</v>
      </c>
      <c r="CG1183" s="172">
        <v>3.9545556999999999E-13</v>
      </c>
      <c r="CH1183" s="172">
        <v>2.5966367000000001E-7</v>
      </c>
      <c r="CI1183" s="172">
        <v>3.7145066999999999E-6</v>
      </c>
      <c r="CJ1183" s="172">
        <v>3.9751116E-8</v>
      </c>
      <c r="CK1183" s="69">
        <v>0</v>
      </c>
      <c r="CM1183" s="197">
        <v>4.6647373999999999E-13</v>
      </c>
      <c r="CN1183" s="198">
        <v>3.6628810999999999</v>
      </c>
      <c r="CO1183" s="198">
        <v>3.3891163999999999E-3</v>
      </c>
      <c r="CP1183" s="198">
        <v>3.4707348000000002E-4</v>
      </c>
      <c r="CQ1183" s="197">
        <v>3.5744128000000002E-11</v>
      </c>
      <c r="CR1183" s="197">
        <v>4.2221225999999999E-9</v>
      </c>
      <c r="CS1183" s="197">
        <v>1.9064067999999998E-5</v>
      </c>
      <c r="CT1183" s="198">
        <v>3.3867469999999997E-2</v>
      </c>
      <c r="CU1183" s="197">
        <v>5.8463607999999999E-9</v>
      </c>
      <c r="CV1183" s="197">
        <v>2.8536060999999999E-5</v>
      </c>
      <c r="CX1183" s="166"/>
      <c r="CY1183" t="s">
        <v>2086</v>
      </c>
    </row>
    <row r="1184" spans="1:103" ht="14.4">
      <c r="A1184" t="s">
        <v>818</v>
      </c>
      <c r="B1184" s="85" t="s">
        <v>816</v>
      </c>
      <c r="C1184" s="113" t="str">
        <f t="shared" si="622"/>
        <v>A.160.01.107</v>
      </c>
      <c r="D1184" s="9" t="s">
        <v>138</v>
      </c>
      <c r="E1184" s="112" t="s">
        <v>362</v>
      </c>
      <c r="F1184" s="115" t="str">
        <f t="shared" si="623"/>
        <v>Iroko FSC/PEFC 650 (kg/m3)</v>
      </c>
      <c r="G1184" s="143">
        <f t="shared" si="605"/>
        <v>0.23703095333333332</v>
      </c>
      <c r="I1184" s="118">
        <f t="shared" si="606"/>
        <v>5.785201724851681E-2</v>
      </c>
      <c r="K1184" s="161">
        <f t="shared" si="607"/>
        <v>2.4802063641000001E-3</v>
      </c>
      <c r="L1184" s="161">
        <f t="shared" si="608"/>
        <v>6.5584591099999996E-3</v>
      </c>
      <c r="M1184" s="162">
        <f t="shared" si="609"/>
        <v>1.3258708774416815E-2</v>
      </c>
      <c r="N1184" s="161">
        <v>3.5554642999999997E-2</v>
      </c>
      <c r="O1184" s="132">
        <v>3.3331046000000001E-3</v>
      </c>
      <c r="P1184" s="132">
        <v>1.9100765999999999E-3</v>
      </c>
      <c r="Q1184" s="132">
        <v>1.2985742999999999E-3</v>
      </c>
      <c r="R1184" s="132">
        <v>1.0345352999999999E-3</v>
      </c>
      <c r="S1184" s="164">
        <v>5.1880741E-6</v>
      </c>
      <c r="T1184" s="132">
        <v>1.4190869E-4</v>
      </c>
      <c r="U1184" s="132">
        <v>1.2097712E-4</v>
      </c>
      <c r="V1184" s="132">
        <v>1.4431363E-4</v>
      </c>
      <c r="W1184" s="132">
        <v>9.0667837999999995E-4</v>
      </c>
      <c r="X1184" s="132">
        <v>1.3111786E-2</v>
      </c>
      <c r="Y1184" s="132">
        <v>2.8762241000000001E-4</v>
      </c>
      <c r="Z1184" s="164">
        <v>2.6091289999999999E-6</v>
      </c>
      <c r="AA1184" s="164">
        <v>1.5416814E-11</v>
      </c>
      <c r="AC1184" s="118">
        <f t="shared" si="610"/>
        <v>3.5554642999999997E-2</v>
      </c>
      <c r="AD1184" s="118">
        <f t="shared" si="611"/>
        <v>7.8443646841000018E-3</v>
      </c>
      <c r="AE1184" s="118">
        <f t="shared" si="612"/>
        <v>5.3667674490000001E-3</v>
      </c>
      <c r="AF1184" s="118">
        <f t="shared" si="613"/>
        <v>6.5584591099999996E-3</v>
      </c>
      <c r="AG1184" s="118">
        <f t="shared" si="614"/>
        <v>1.3256099645416814E-2</v>
      </c>
      <c r="AI1184" s="69">
        <v>24.70879</v>
      </c>
      <c r="AJ1184" s="69">
        <v>2.9953007</v>
      </c>
      <c r="AK1184" s="69">
        <v>0.39023785</v>
      </c>
      <c r="AL1184" s="69">
        <v>0</v>
      </c>
      <c r="AM1184" s="69">
        <v>20.979161000000001</v>
      </c>
      <c r="AN1184" s="69">
        <v>0.2465717</v>
      </c>
      <c r="AO1184" s="69">
        <v>9.7518226999999999E-2</v>
      </c>
      <c r="AQ1184" s="116">
        <v>5.2356918999999997E-3</v>
      </c>
      <c r="AR1184" s="116">
        <v>4.8658110000000003E-3</v>
      </c>
      <c r="AS1184" s="116">
        <v>2.0687991999999999E-4</v>
      </c>
      <c r="AT1184" s="116">
        <v>1.6300097E-4</v>
      </c>
      <c r="AU1184" s="150">
        <f t="shared" si="615"/>
        <v>2.9171528894600708E-7</v>
      </c>
      <c r="AV1184" s="150">
        <f t="shared" si="616"/>
        <v>7.6508844165835751E-10</v>
      </c>
      <c r="AW1184" s="163">
        <f t="shared" si="617"/>
        <v>2.28292679756E-2</v>
      </c>
      <c r="AX1184" s="196">
        <v>2.1997434E-7</v>
      </c>
      <c r="AY1184" s="196">
        <v>6.6371605000000004E-10</v>
      </c>
      <c r="AZ1184" s="196">
        <v>1.8133654999999999E-14</v>
      </c>
      <c r="BA1184" s="196">
        <v>7.5200272000000005E-15</v>
      </c>
      <c r="BB1184" s="196">
        <v>2.1330799E-15</v>
      </c>
      <c r="BC1184" s="196">
        <v>1.3712349999999999E-10</v>
      </c>
      <c r="BD1184" s="196">
        <v>7.1549446000000004E-8</v>
      </c>
      <c r="BE1184" s="196">
        <v>2.0501201999999999E-11</v>
      </c>
      <c r="BF1184" s="196">
        <v>8.0637995999999999E-11</v>
      </c>
      <c r="BG1184" s="196">
        <v>8.7891336999999994E-15</v>
      </c>
      <c r="BH1184" s="196">
        <v>2.6408082999999999E-16</v>
      </c>
      <c r="BI1184" s="196">
        <v>7.9964706999999999E-14</v>
      </c>
      <c r="BJ1184" s="196">
        <v>1.0659295E-13</v>
      </c>
      <c r="BK1184" s="196">
        <v>1.9449111000000001E-14</v>
      </c>
      <c r="BL1184" s="196">
        <v>2.7113449E-12</v>
      </c>
      <c r="BM1184" s="196">
        <v>5.1658448000000002E-11</v>
      </c>
      <c r="BN1184" s="196">
        <v>2.0827346E-20</v>
      </c>
      <c r="BO1184" s="196">
        <v>7.9239756000000003E-6</v>
      </c>
      <c r="BP1184" s="108">
        <v>2.2821344E-2</v>
      </c>
      <c r="BQ1184" s="108">
        <v>0</v>
      </c>
      <c r="BR1184" s="108">
        <v>0</v>
      </c>
      <c r="BS1184" s="108">
        <v>0</v>
      </c>
      <c r="BU1184" s="172">
        <v>1.2487866E-5</v>
      </c>
      <c r="BV1184" s="172">
        <v>5.9705913999999998E-7</v>
      </c>
      <c r="BW1184" s="172">
        <v>6.6090520000000003E-6</v>
      </c>
      <c r="BX1184" s="172">
        <v>1.4418319E-8</v>
      </c>
      <c r="BY1184" s="172">
        <v>5.3595047000000004E-7</v>
      </c>
      <c r="BZ1184" s="172">
        <v>8.0834627999999996E-8</v>
      </c>
      <c r="CA1184" s="172">
        <v>1.9242162E-10</v>
      </c>
      <c r="CB1184" s="172">
        <v>1.2278307000000001E-7</v>
      </c>
      <c r="CC1184" s="172">
        <v>1.3863011E-8</v>
      </c>
      <c r="CD1184" s="172">
        <v>9.8684710999999997E-8</v>
      </c>
      <c r="CE1184" s="172">
        <v>6.0484975999999998E-12</v>
      </c>
      <c r="CF1184" s="172">
        <v>4.6057019000000002E-17</v>
      </c>
      <c r="CG1184" s="172">
        <v>3.9545556999999999E-13</v>
      </c>
      <c r="CH1184" s="172">
        <v>2.7962445000000001E-7</v>
      </c>
      <c r="CI1184" s="172">
        <v>4.0956465999999999E-6</v>
      </c>
      <c r="CJ1184" s="172">
        <v>3.9751116E-8</v>
      </c>
      <c r="CK1184" s="69">
        <v>0</v>
      </c>
      <c r="CM1184" s="197">
        <v>4.6647373999999999E-13</v>
      </c>
      <c r="CN1184" s="198">
        <v>0.23702297999999999</v>
      </c>
      <c r="CO1184" s="198">
        <v>3.3891163999999999E-3</v>
      </c>
      <c r="CP1184" s="198">
        <v>4.2700791000000002E-4</v>
      </c>
      <c r="CQ1184" s="197">
        <v>3.6211402999999999E-11</v>
      </c>
      <c r="CR1184" s="197">
        <v>4.2773453000000001E-9</v>
      </c>
      <c r="CS1184" s="197">
        <v>2.4117764999999999E-5</v>
      </c>
      <c r="CT1184" s="198">
        <v>5.2835728999999998E-2</v>
      </c>
      <c r="CU1184" s="197">
        <v>5.8463607999999999E-9</v>
      </c>
      <c r="CV1184" s="197">
        <v>2.8536060999999999E-5</v>
      </c>
      <c r="CX1184" s="166"/>
      <c r="CY1184" t="s">
        <v>2087</v>
      </c>
    </row>
    <row r="1185" spans="1:103" ht="14.4">
      <c r="A1185" t="s">
        <v>1796</v>
      </c>
      <c r="B1185" s="85" t="s">
        <v>816</v>
      </c>
      <c r="C1185" s="113" t="str">
        <f t="shared" si="622"/>
        <v>A.160.01.108</v>
      </c>
      <c r="D1185" s="9" t="s">
        <v>138</v>
      </c>
      <c r="E1185" s="112" t="s">
        <v>362</v>
      </c>
      <c r="F1185" s="115" t="str">
        <f t="shared" si="623"/>
        <v>Iroko natural forest clear cut 650 (kg/m3)</v>
      </c>
      <c r="G1185" s="143">
        <f t="shared" si="605"/>
        <v>3.6870309333333338</v>
      </c>
      <c r="I1185" s="118">
        <f t="shared" si="606"/>
        <v>5.2984769918385162</v>
      </c>
      <c r="K1185" s="161">
        <f t="shared" si="607"/>
        <v>2.4802063641000001E-3</v>
      </c>
      <c r="L1185" s="161">
        <f t="shared" si="608"/>
        <v>4.7296834366999994</v>
      </c>
      <c r="M1185" s="162">
        <f t="shared" si="609"/>
        <v>1.3258708774416815E-2</v>
      </c>
      <c r="N1185" s="161">
        <v>0.55305464000000004</v>
      </c>
      <c r="O1185" s="132">
        <v>3.3331046000000001E-3</v>
      </c>
      <c r="P1185" s="132">
        <v>1.9100765999999999E-3</v>
      </c>
      <c r="Q1185" s="132">
        <v>1.2985742999999999E-3</v>
      </c>
      <c r="R1185" s="132">
        <v>1.0345352999999999E-3</v>
      </c>
      <c r="S1185" s="164">
        <v>5.1880741E-6</v>
      </c>
      <c r="T1185" s="132">
        <v>1.4190869E-4</v>
      </c>
      <c r="U1185" s="132">
        <v>1.2097712E-4</v>
      </c>
      <c r="V1185" s="132">
        <v>1.4431363E-4</v>
      </c>
      <c r="W1185" s="132">
        <v>9.0667837999999995E-4</v>
      </c>
      <c r="X1185" s="132">
        <v>1.3111786E-2</v>
      </c>
      <c r="Y1185" s="132">
        <v>4.7234125999999996</v>
      </c>
      <c r="Z1185" s="164">
        <v>2.6091289999999999E-6</v>
      </c>
      <c r="AA1185" s="164">
        <v>1.5416814E-11</v>
      </c>
      <c r="AC1185" s="118">
        <f t="shared" si="610"/>
        <v>0.55305464000000004</v>
      </c>
      <c r="AD1185" s="118">
        <f t="shared" si="611"/>
        <v>7.8443646841000018E-3</v>
      </c>
      <c r="AE1185" s="118">
        <f t="shared" si="612"/>
        <v>5.3667674490000001E-3</v>
      </c>
      <c r="AF1185" s="118">
        <f t="shared" si="613"/>
        <v>4.7296834366999994</v>
      </c>
      <c r="AG1185" s="118">
        <f t="shared" si="614"/>
        <v>1.3256099645416814E-2</v>
      </c>
      <c r="AI1185" s="69">
        <v>24.70879</v>
      </c>
      <c r="AJ1185" s="69">
        <v>2.9953007</v>
      </c>
      <c r="AK1185" s="69">
        <v>0.39023785</v>
      </c>
      <c r="AL1185" s="69">
        <v>0</v>
      </c>
      <c r="AM1185" s="69">
        <v>20.979161000000001</v>
      </c>
      <c r="AN1185" s="69">
        <v>0.2465717</v>
      </c>
      <c r="AO1185" s="69">
        <v>9.7518226999999999E-2</v>
      </c>
      <c r="AQ1185" s="116">
        <v>6.1250514999999998E-2</v>
      </c>
      <c r="AR1185" s="116">
        <v>5.8268499000000001E-2</v>
      </c>
      <c r="AS1185" s="116">
        <v>2.8190152999999999E-3</v>
      </c>
      <c r="AT1185" s="116">
        <v>1.6300097E-4</v>
      </c>
      <c r="AU1185" s="150">
        <f t="shared" si="615"/>
        <v>3.4933152489460074E-6</v>
      </c>
      <c r="AV1185" s="150">
        <f t="shared" si="616"/>
        <v>1.0425352316653358E-8</v>
      </c>
      <c r="AW1185" s="163">
        <f t="shared" si="617"/>
        <v>2.28292679756E-2</v>
      </c>
      <c r="AX1185" s="196">
        <v>3.4215742999999999E-6</v>
      </c>
      <c r="AY1185" s="196">
        <v>1.0323716000000001E-8</v>
      </c>
      <c r="AZ1185" s="196">
        <v>2.8205864999999999E-13</v>
      </c>
      <c r="BA1185" s="196">
        <v>7.5200272000000005E-15</v>
      </c>
      <c r="BB1185" s="196">
        <v>2.1330799E-15</v>
      </c>
      <c r="BC1185" s="196">
        <v>1.3712349999999999E-10</v>
      </c>
      <c r="BD1185" s="196">
        <v>7.1549446000000004E-8</v>
      </c>
      <c r="BE1185" s="196">
        <v>2.0501201999999999E-11</v>
      </c>
      <c r="BF1185" s="196">
        <v>8.0637995999999999E-11</v>
      </c>
      <c r="BG1185" s="196">
        <v>8.7891336999999994E-15</v>
      </c>
      <c r="BH1185" s="196">
        <v>2.6408082999999999E-16</v>
      </c>
      <c r="BI1185" s="196">
        <v>7.9964706999999999E-14</v>
      </c>
      <c r="BJ1185" s="196">
        <v>1.0659295E-13</v>
      </c>
      <c r="BK1185" s="196">
        <v>1.9449111000000001E-14</v>
      </c>
      <c r="BL1185" s="196">
        <v>2.7113449E-12</v>
      </c>
      <c r="BM1185" s="196">
        <v>5.1658448000000002E-11</v>
      </c>
      <c r="BN1185" s="196">
        <v>2.0827346E-20</v>
      </c>
      <c r="BO1185" s="196">
        <v>7.9239756000000003E-6</v>
      </c>
      <c r="BP1185" s="108">
        <v>2.2821344E-2</v>
      </c>
      <c r="BQ1185" s="108">
        <v>0</v>
      </c>
      <c r="BR1185" s="108">
        <v>0</v>
      </c>
      <c r="BS1185" s="108">
        <v>0</v>
      </c>
      <c r="BU1185" s="69">
        <v>1.0868302E-4</v>
      </c>
      <c r="BV1185" s="172">
        <v>5.9705913999999998E-7</v>
      </c>
      <c r="BW1185" s="69">
        <v>1.0280421E-4</v>
      </c>
      <c r="BX1185" s="172">
        <v>1.4418319E-8</v>
      </c>
      <c r="BY1185" s="172">
        <v>5.3595047000000004E-7</v>
      </c>
      <c r="BZ1185" s="172">
        <v>8.0834627999999996E-8</v>
      </c>
      <c r="CA1185" s="172">
        <v>1.9242162E-10</v>
      </c>
      <c r="CB1185" s="172">
        <v>1.2278307000000001E-7</v>
      </c>
      <c r="CC1185" s="172">
        <v>1.3863011E-8</v>
      </c>
      <c r="CD1185" s="172">
        <v>9.8684710999999997E-8</v>
      </c>
      <c r="CE1185" s="172">
        <v>6.0484975999999998E-12</v>
      </c>
      <c r="CF1185" s="172">
        <v>4.6057019000000002E-17</v>
      </c>
      <c r="CG1185" s="172">
        <v>3.9545556999999999E-13</v>
      </c>
      <c r="CH1185" s="172">
        <v>2.7962445000000001E-7</v>
      </c>
      <c r="CI1185" s="172">
        <v>4.0956465999999999E-6</v>
      </c>
      <c r="CJ1185" s="172">
        <v>3.9751116E-8</v>
      </c>
      <c r="CK1185" s="69">
        <v>0</v>
      </c>
      <c r="CM1185" s="197">
        <v>4.6647373999999999E-13</v>
      </c>
      <c r="CN1185" s="198">
        <v>3.6870229999999999</v>
      </c>
      <c r="CO1185" s="198">
        <v>3.3891163999999999E-3</v>
      </c>
      <c r="CP1185" s="198">
        <v>4.2700791000000002E-4</v>
      </c>
      <c r="CQ1185" s="197">
        <v>3.6211402999999999E-11</v>
      </c>
      <c r="CR1185" s="197">
        <v>4.2773453000000001E-9</v>
      </c>
      <c r="CS1185" s="197">
        <v>2.4117764999999999E-5</v>
      </c>
      <c r="CT1185" s="198">
        <v>5.2835728999999998E-2</v>
      </c>
      <c r="CU1185" s="197">
        <v>5.8463607999999999E-9</v>
      </c>
      <c r="CV1185" s="197">
        <v>2.8536060999999999E-5</v>
      </c>
      <c r="CX1185" s="166"/>
      <c r="CY1185" t="s">
        <v>2087</v>
      </c>
    </row>
    <row r="1186" spans="1:103" ht="14.4">
      <c r="A1186" t="s">
        <v>819</v>
      </c>
      <c r="B1186" s="85" t="s">
        <v>816</v>
      </c>
      <c r="C1186" s="113" t="str">
        <f t="shared" si="622"/>
        <v>A.160.01.109</v>
      </c>
      <c r="D1186" s="9" t="s">
        <v>138</v>
      </c>
      <c r="E1186" s="112" t="s">
        <v>362</v>
      </c>
      <c r="F1186" s="115" t="str">
        <f t="shared" si="623"/>
        <v>Makore FSC/PEFC 660 (kg/m3)</v>
      </c>
      <c r="G1186" s="143">
        <f t="shared" si="605"/>
        <v>0.22715473333333333</v>
      </c>
      <c r="I1186" s="118">
        <f t="shared" si="606"/>
        <v>5.5136574728716817E-2</v>
      </c>
      <c r="K1186" s="161">
        <f t="shared" si="607"/>
        <v>2.4500815842999997E-3</v>
      </c>
      <c r="L1186" s="161">
        <f t="shared" si="608"/>
        <v>6.2098037899999993E-3</v>
      </c>
      <c r="M1186" s="162">
        <f t="shared" si="609"/>
        <v>1.2403479354416814E-2</v>
      </c>
      <c r="N1186" s="161">
        <v>3.407321E-2</v>
      </c>
      <c r="O1186" s="132">
        <v>3.0053971E-3</v>
      </c>
      <c r="P1186" s="132">
        <v>1.8891653E-3</v>
      </c>
      <c r="Q1186" s="132">
        <v>1.2720866E-3</v>
      </c>
      <c r="R1186" s="132">
        <v>1.0317659999999999E-3</v>
      </c>
      <c r="S1186" s="164">
        <v>5.0619443E-6</v>
      </c>
      <c r="T1186" s="132">
        <v>1.4116703999999999E-4</v>
      </c>
      <c r="U1186" s="132">
        <v>1.2095824000000001E-4</v>
      </c>
      <c r="V1186" s="132">
        <v>1.4374721000000001E-4</v>
      </c>
      <c r="W1186" s="132">
        <v>9.0667837999999995E-4</v>
      </c>
      <c r="X1186" s="132">
        <v>1.2257123E-2</v>
      </c>
      <c r="Y1186" s="132">
        <v>2.8760477000000002E-4</v>
      </c>
      <c r="Z1186" s="164">
        <v>2.6091289999999999E-6</v>
      </c>
      <c r="AA1186" s="164">
        <v>1.5416814E-11</v>
      </c>
      <c r="AC1186" s="118">
        <f t="shared" si="610"/>
        <v>3.407321E-2</v>
      </c>
      <c r="AD1186" s="118">
        <f t="shared" si="611"/>
        <v>7.4656022242999996E-3</v>
      </c>
      <c r="AE1186" s="118">
        <f t="shared" si="612"/>
        <v>5.0181297689999996E-3</v>
      </c>
      <c r="AF1186" s="118">
        <f t="shared" si="613"/>
        <v>6.2098037899999993E-3</v>
      </c>
      <c r="AG1186" s="118">
        <f t="shared" si="614"/>
        <v>1.2400870225416813E-2</v>
      </c>
      <c r="AI1186" s="69">
        <v>24.579070999999999</v>
      </c>
      <c r="AJ1186" s="69">
        <v>2.866215</v>
      </c>
      <c r="AK1186" s="69">
        <v>0.38979850999999999</v>
      </c>
      <c r="AL1186" s="69">
        <v>0</v>
      </c>
      <c r="AM1186" s="69">
        <v>20.979161000000001</v>
      </c>
      <c r="AN1186" s="69">
        <v>0.24648606000000001</v>
      </c>
      <c r="AO1186" s="69">
        <v>9.7410060000000007E-2</v>
      </c>
      <c r="AQ1186" s="116">
        <v>4.9643496999999997E-3</v>
      </c>
      <c r="AR1186" s="116">
        <v>4.6129250000000004E-3</v>
      </c>
      <c r="AS1186" s="116">
        <v>1.9747877E-4</v>
      </c>
      <c r="AT1186" s="116">
        <v>1.5394584000000001E-4</v>
      </c>
      <c r="AU1186" s="150">
        <f t="shared" si="615"/>
        <v>2.7655426347370712E-7</v>
      </c>
      <c r="AV1186" s="150">
        <f t="shared" si="616"/>
        <v>7.3032088152335743E-10</v>
      </c>
      <c r="AW1186" s="163">
        <f t="shared" si="617"/>
        <v>2.1561041880299999E-2</v>
      </c>
      <c r="AX1186" s="196">
        <v>2.1080921000000001E-7</v>
      </c>
      <c r="AY1186" s="196">
        <v>6.3606263E-10</v>
      </c>
      <c r="AZ1186" s="196">
        <v>1.7378124000000001E-14</v>
      </c>
      <c r="BA1186" s="196">
        <v>7.5200272000000005E-15</v>
      </c>
      <c r="BB1186" s="196">
        <v>2.1330799E-15</v>
      </c>
      <c r="BC1186" s="196">
        <v>1.3641369999999999E-10</v>
      </c>
      <c r="BD1186" s="196">
        <v>6.5554525000000004E-8</v>
      </c>
      <c r="BE1186" s="196">
        <v>2.0339333E-11</v>
      </c>
      <c r="BF1186" s="196">
        <v>7.3705501000000004E-11</v>
      </c>
      <c r="BG1186" s="196">
        <v>8.7891336999999994E-15</v>
      </c>
      <c r="BH1186" s="196">
        <v>2.6408082999999999E-16</v>
      </c>
      <c r="BI1186" s="196">
        <v>7.9542192000000004E-14</v>
      </c>
      <c r="BJ1186" s="196">
        <v>9.0849185999999994E-14</v>
      </c>
      <c r="BK1186" s="196">
        <v>1.6594786000000002E-14</v>
      </c>
      <c r="BL1186" s="196">
        <v>2.6903646000000001E-12</v>
      </c>
      <c r="BM1186" s="196">
        <v>5.1414755999999999E-11</v>
      </c>
      <c r="BN1186" s="196">
        <v>2.0827346E-20</v>
      </c>
      <c r="BO1186" s="196">
        <v>7.8718803000000001E-6</v>
      </c>
      <c r="BP1186" s="108">
        <v>2.155317E-2</v>
      </c>
      <c r="BQ1186" s="108">
        <v>0</v>
      </c>
      <c r="BR1186" s="108">
        <v>0</v>
      </c>
      <c r="BS1186" s="108">
        <v>0</v>
      </c>
      <c r="BU1186" s="172">
        <v>1.1958011E-5</v>
      </c>
      <c r="BV1186" s="172">
        <v>5.4926441999999998E-7</v>
      </c>
      <c r="BW1186" s="172">
        <v>6.3336766999999998E-6</v>
      </c>
      <c r="BX1186" s="172">
        <v>1.4403347E-8</v>
      </c>
      <c r="BY1186" s="172">
        <v>4.9410151999999997E-7</v>
      </c>
      <c r="BZ1186" s="172">
        <v>8.0834627999999996E-8</v>
      </c>
      <c r="CA1186" s="172">
        <v>1.9242162E-10</v>
      </c>
      <c r="CB1186" s="172">
        <v>1.2278307000000001E-7</v>
      </c>
      <c r="CC1186" s="172">
        <v>1.3657936E-8</v>
      </c>
      <c r="CD1186" s="172">
        <v>9.8155491000000002E-8</v>
      </c>
      <c r="CE1186" s="172">
        <v>6.0484975999999998E-12</v>
      </c>
      <c r="CF1186" s="172">
        <v>4.6057019000000002E-17</v>
      </c>
      <c r="CG1186" s="172">
        <v>3.9545556999999999E-13</v>
      </c>
      <c r="CH1186" s="172">
        <v>2.7145868E-7</v>
      </c>
      <c r="CI1186" s="172">
        <v>3.9397257000000002E-6</v>
      </c>
      <c r="CJ1186" s="172">
        <v>3.9751116E-8</v>
      </c>
      <c r="CK1186" s="69">
        <v>0</v>
      </c>
      <c r="CM1186" s="197">
        <v>4.6647373999999999E-13</v>
      </c>
      <c r="CN1186" s="198">
        <v>0.22714676</v>
      </c>
      <c r="CO1186" s="198">
        <v>3.3891163999999999E-3</v>
      </c>
      <c r="CP1186" s="198">
        <v>3.9430746E-4</v>
      </c>
      <c r="CQ1186" s="197">
        <v>3.6020245000000001E-11</v>
      </c>
      <c r="CR1186" s="197">
        <v>4.2547542000000001E-9</v>
      </c>
      <c r="CS1186" s="197">
        <v>2.2050342999999999E-5</v>
      </c>
      <c r="CT1186" s="198">
        <v>4.5075986999999998E-2</v>
      </c>
      <c r="CU1186" s="197">
        <v>5.8463607999999999E-9</v>
      </c>
      <c r="CV1186" s="197">
        <v>2.8536060999999999E-5</v>
      </c>
      <c r="CX1186" s="166"/>
      <c r="CY1186" t="s">
        <v>2442</v>
      </c>
    </row>
    <row r="1187" spans="1:103" ht="14.4">
      <c r="A1187" t="s">
        <v>1797</v>
      </c>
      <c r="B1187" s="85" t="s">
        <v>816</v>
      </c>
      <c r="C1187" s="113" t="str">
        <f t="shared" si="622"/>
        <v>A.160.01.110</v>
      </c>
      <c r="D1187" s="9" t="s">
        <v>138</v>
      </c>
      <c r="E1187" s="112" t="s">
        <v>362</v>
      </c>
      <c r="F1187" s="115" t="str">
        <f t="shared" si="623"/>
        <v>Makore natural forest clear cut 660 (kg/m3)</v>
      </c>
      <c r="G1187" s="143">
        <f t="shared" si="605"/>
        <v>3.6771547333333339</v>
      </c>
      <c r="I1187" s="118">
        <f t="shared" si="606"/>
        <v>5.2098865699587158</v>
      </c>
      <c r="K1187" s="161">
        <f t="shared" si="607"/>
        <v>2.4500815842999997E-3</v>
      </c>
      <c r="L1187" s="161">
        <f t="shared" si="608"/>
        <v>4.6434597990199995</v>
      </c>
      <c r="M1187" s="162">
        <f t="shared" si="609"/>
        <v>1.2403479354416814E-2</v>
      </c>
      <c r="N1187" s="161">
        <v>0.55157321000000004</v>
      </c>
      <c r="O1187" s="132">
        <v>3.0053971E-3</v>
      </c>
      <c r="P1187" s="132">
        <v>1.8891653E-3</v>
      </c>
      <c r="Q1187" s="132">
        <v>1.2720866E-3</v>
      </c>
      <c r="R1187" s="132">
        <v>1.0317659999999999E-3</v>
      </c>
      <c r="S1187" s="164">
        <v>5.0619443E-6</v>
      </c>
      <c r="T1187" s="132">
        <v>1.4116703999999999E-4</v>
      </c>
      <c r="U1187" s="132">
        <v>1.2095824000000001E-4</v>
      </c>
      <c r="V1187" s="132">
        <v>1.4374721000000001E-4</v>
      </c>
      <c r="W1187" s="132">
        <v>9.0667837999999995E-4</v>
      </c>
      <c r="X1187" s="132">
        <v>1.2257123E-2</v>
      </c>
      <c r="Y1187" s="132">
        <v>4.6375375999999999</v>
      </c>
      <c r="Z1187" s="164">
        <v>2.6091289999999999E-6</v>
      </c>
      <c r="AA1187" s="164">
        <v>1.5416814E-11</v>
      </c>
      <c r="AC1187" s="118">
        <f t="shared" si="610"/>
        <v>0.55157321000000004</v>
      </c>
      <c r="AD1187" s="118">
        <f t="shared" si="611"/>
        <v>7.4656022242999996E-3</v>
      </c>
      <c r="AE1187" s="118">
        <f t="shared" si="612"/>
        <v>5.0181297689999996E-3</v>
      </c>
      <c r="AF1187" s="118">
        <f t="shared" si="613"/>
        <v>4.6434597990199995</v>
      </c>
      <c r="AG1187" s="118">
        <f t="shared" si="614"/>
        <v>1.2400870225416813E-2</v>
      </c>
      <c r="AI1187" s="69">
        <v>24.579070999999999</v>
      </c>
      <c r="AJ1187" s="69">
        <v>2.866215</v>
      </c>
      <c r="AK1187" s="69">
        <v>0.38979850999999999</v>
      </c>
      <c r="AL1187" s="69">
        <v>0</v>
      </c>
      <c r="AM1187" s="69">
        <v>20.979161000000001</v>
      </c>
      <c r="AN1187" s="69">
        <v>0.24648606000000001</v>
      </c>
      <c r="AO1187" s="69">
        <v>9.7410060000000007E-2</v>
      </c>
      <c r="AQ1187" s="116">
        <v>6.0979172999999998E-2</v>
      </c>
      <c r="AR1187" s="116">
        <v>5.8015613000000001E-2</v>
      </c>
      <c r="AS1187" s="116">
        <v>2.8096140999999998E-3</v>
      </c>
      <c r="AT1187" s="116">
        <v>1.5394584000000001E-4</v>
      </c>
      <c r="AU1187" s="150">
        <f t="shared" si="615"/>
        <v>3.4781542534737074E-6</v>
      </c>
      <c r="AV1187" s="150">
        <f t="shared" si="616"/>
        <v>1.0390585176519357E-8</v>
      </c>
      <c r="AW1187" s="163">
        <f t="shared" si="617"/>
        <v>2.1561041880299999E-2</v>
      </c>
      <c r="AX1187" s="196">
        <v>3.4124092000000001E-6</v>
      </c>
      <c r="AY1187" s="196">
        <v>1.0296063E-8</v>
      </c>
      <c r="AZ1187" s="196">
        <v>2.8130312000000002E-13</v>
      </c>
      <c r="BA1187" s="196">
        <v>7.5200272000000005E-15</v>
      </c>
      <c r="BB1187" s="196">
        <v>2.1330799E-15</v>
      </c>
      <c r="BC1187" s="196">
        <v>1.3641369999999999E-10</v>
      </c>
      <c r="BD1187" s="196">
        <v>6.5554525000000004E-8</v>
      </c>
      <c r="BE1187" s="196">
        <v>2.0339333E-11</v>
      </c>
      <c r="BF1187" s="196">
        <v>7.3705501000000004E-11</v>
      </c>
      <c r="BG1187" s="196">
        <v>8.7891336999999994E-15</v>
      </c>
      <c r="BH1187" s="196">
        <v>2.6408082999999999E-16</v>
      </c>
      <c r="BI1187" s="196">
        <v>7.9542192000000004E-14</v>
      </c>
      <c r="BJ1187" s="196">
        <v>9.0849185999999994E-14</v>
      </c>
      <c r="BK1187" s="196">
        <v>1.6594786000000002E-14</v>
      </c>
      <c r="BL1187" s="196">
        <v>2.6903646000000001E-12</v>
      </c>
      <c r="BM1187" s="196">
        <v>5.1414755999999999E-11</v>
      </c>
      <c r="BN1187" s="196">
        <v>2.0827346E-20</v>
      </c>
      <c r="BO1187" s="196">
        <v>7.8718803000000001E-6</v>
      </c>
      <c r="BP1187" s="108">
        <v>2.155317E-2</v>
      </c>
      <c r="BQ1187" s="108">
        <v>0</v>
      </c>
      <c r="BR1187" s="108">
        <v>0</v>
      </c>
      <c r="BS1187" s="108">
        <v>0</v>
      </c>
      <c r="BU1187" s="69">
        <v>1.0815317E-4</v>
      </c>
      <c r="BV1187" s="172">
        <v>5.4926441999999998E-7</v>
      </c>
      <c r="BW1187" s="69">
        <v>1.0252883E-4</v>
      </c>
      <c r="BX1187" s="172">
        <v>1.4403347E-8</v>
      </c>
      <c r="BY1187" s="172">
        <v>4.9410151999999997E-7</v>
      </c>
      <c r="BZ1187" s="172">
        <v>8.0834627999999996E-8</v>
      </c>
      <c r="CA1187" s="172">
        <v>1.9242162E-10</v>
      </c>
      <c r="CB1187" s="172">
        <v>1.2278307000000001E-7</v>
      </c>
      <c r="CC1187" s="172">
        <v>1.3657936E-8</v>
      </c>
      <c r="CD1187" s="172">
        <v>9.8155491000000002E-8</v>
      </c>
      <c r="CE1187" s="172">
        <v>6.0484975999999998E-12</v>
      </c>
      <c r="CF1187" s="172">
        <v>4.6057019000000002E-17</v>
      </c>
      <c r="CG1187" s="172">
        <v>3.9545556999999999E-13</v>
      </c>
      <c r="CH1187" s="172">
        <v>2.7145868E-7</v>
      </c>
      <c r="CI1187" s="172">
        <v>3.9397257000000002E-6</v>
      </c>
      <c r="CJ1187" s="172">
        <v>3.9751116E-8</v>
      </c>
      <c r="CK1187" s="69">
        <v>0</v>
      </c>
      <c r="CM1187" s="197">
        <v>4.6647373999999999E-13</v>
      </c>
      <c r="CN1187" s="198">
        <v>3.6771468</v>
      </c>
      <c r="CO1187" s="198">
        <v>3.3891163999999999E-3</v>
      </c>
      <c r="CP1187" s="198">
        <v>3.9430746E-4</v>
      </c>
      <c r="CQ1187" s="197">
        <v>3.6020245000000001E-11</v>
      </c>
      <c r="CR1187" s="197">
        <v>4.2547542000000001E-9</v>
      </c>
      <c r="CS1187" s="197">
        <v>2.2050342999999999E-5</v>
      </c>
      <c r="CT1187" s="198">
        <v>4.5075986999999998E-2</v>
      </c>
      <c r="CU1187" s="197">
        <v>5.8463607999999999E-9</v>
      </c>
      <c r="CV1187" s="197">
        <v>2.8536060999999999E-5</v>
      </c>
      <c r="CX1187" s="166"/>
      <c r="CY1187" t="s">
        <v>2442</v>
      </c>
    </row>
    <row r="1188" spans="1:103" ht="14.4">
      <c r="A1188" t="s">
        <v>820</v>
      </c>
      <c r="B1188" s="85" t="s">
        <v>816</v>
      </c>
      <c r="C1188" s="113" t="str">
        <f t="shared" si="622"/>
        <v>A.160.01.111</v>
      </c>
      <c r="D1188" s="9" t="s">
        <v>138</v>
      </c>
      <c r="E1188" s="112" t="s">
        <v>362</v>
      </c>
      <c r="F1188" s="115" t="str">
        <f t="shared" si="623"/>
        <v>Mansonia FSC/PEFC 620 (kg/m3)</v>
      </c>
      <c r="G1188" s="143">
        <f t="shared" si="605"/>
        <v>0.23264152000000002</v>
      </c>
      <c r="I1188" s="118">
        <f t="shared" si="606"/>
        <v>5.6645153700816811E-2</v>
      </c>
      <c r="K1188" s="161">
        <f t="shared" si="607"/>
        <v>2.4668174863999998E-3</v>
      </c>
      <c r="L1188" s="161">
        <f t="shared" si="608"/>
        <v>6.4035011799999982E-3</v>
      </c>
      <c r="M1188" s="162">
        <f t="shared" si="609"/>
        <v>1.2878607034416813E-2</v>
      </c>
      <c r="N1188" s="161">
        <v>3.4896228000000001E-2</v>
      </c>
      <c r="O1188" s="132">
        <v>3.1874567999999998E-3</v>
      </c>
      <c r="P1188" s="132">
        <v>1.9007827E-3</v>
      </c>
      <c r="Q1188" s="132">
        <v>1.2868019000000001E-3</v>
      </c>
      <c r="R1188" s="132">
        <v>1.0333045E-3</v>
      </c>
      <c r="S1188" s="164">
        <v>5.1320164000000004E-6</v>
      </c>
      <c r="T1188" s="132">
        <v>1.4157907000000001E-4</v>
      </c>
      <c r="U1188" s="132">
        <v>1.2096872999999999E-4</v>
      </c>
      <c r="V1188" s="132">
        <v>1.4406189000000001E-4</v>
      </c>
      <c r="W1188" s="132">
        <v>9.0667837999999995E-4</v>
      </c>
      <c r="X1188" s="132">
        <v>1.2731935999999999E-2</v>
      </c>
      <c r="Y1188" s="132">
        <v>2.8761457E-4</v>
      </c>
      <c r="Z1188" s="164">
        <v>2.6091289999999999E-6</v>
      </c>
      <c r="AA1188" s="164">
        <v>1.5416814E-11</v>
      </c>
      <c r="AC1188" s="118">
        <f t="shared" si="610"/>
        <v>3.4896228000000001E-2</v>
      </c>
      <c r="AD1188" s="118">
        <f t="shared" si="611"/>
        <v>7.6760257163999996E-3</v>
      </c>
      <c r="AE1188" s="118">
        <f t="shared" si="612"/>
        <v>5.2118173589999987E-3</v>
      </c>
      <c r="AF1188" s="118">
        <f t="shared" si="613"/>
        <v>6.40350118E-3</v>
      </c>
      <c r="AG1188" s="118">
        <f t="shared" si="614"/>
        <v>1.2875997905416813E-2</v>
      </c>
      <c r="AI1188" s="69">
        <v>24.651136999999999</v>
      </c>
      <c r="AJ1188" s="69">
        <v>2.9379293</v>
      </c>
      <c r="AK1188" s="69">
        <v>0.39004259000000002</v>
      </c>
      <c r="AL1188" s="69">
        <v>0</v>
      </c>
      <c r="AM1188" s="69">
        <v>20.979161000000001</v>
      </c>
      <c r="AN1188" s="69">
        <v>0.24653364</v>
      </c>
      <c r="AO1188" s="69">
        <v>9.7470153000000004E-2</v>
      </c>
      <c r="AQ1188" s="116">
        <v>5.1150954000000002E-3</v>
      </c>
      <c r="AR1188" s="116">
        <v>4.7534172999999999E-3</v>
      </c>
      <c r="AS1188" s="116">
        <v>2.0270163000000001E-4</v>
      </c>
      <c r="AT1188" s="116">
        <v>1.5897647000000001E-4</v>
      </c>
      <c r="AU1188" s="150">
        <f t="shared" si="615"/>
        <v>2.8497705684340708E-7</v>
      </c>
      <c r="AV1188" s="150">
        <f t="shared" si="616"/>
        <v>7.4963619126335739E-10</v>
      </c>
      <c r="AW1188" s="163">
        <f t="shared" si="617"/>
        <v>2.22656118221E-2</v>
      </c>
      <c r="AX1188" s="196">
        <v>2.1590095E-7</v>
      </c>
      <c r="AY1188" s="196">
        <v>6.5142564000000001E-10</v>
      </c>
      <c r="AZ1188" s="196">
        <v>1.7797863E-14</v>
      </c>
      <c r="BA1188" s="196">
        <v>7.5200272000000005E-15</v>
      </c>
      <c r="BB1188" s="196">
        <v>2.1330799E-15</v>
      </c>
      <c r="BC1188" s="196">
        <v>1.3680803E-10</v>
      </c>
      <c r="BD1188" s="196">
        <v>6.8885037E-8</v>
      </c>
      <c r="BE1188" s="196">
        <v>2.042926E-11</v>
      </c>
      <c r="BF1188" s="196">
        <v>7.7556886999999995E-11</v>
      </c>
      <c r="BG1188" s="196">
        <v>8.7891336999999994E-15</v>
      </c>
      <c r="BH1188" s="196">
        <v>2.6408082999999999E-16</v>
      </c>
      <c r="BI1188" s="196">
        <v>7.9776922999999994E-14</v>
      </c>
      <c r="BJ1188" s="196">
        <v>9.959572E-14</v>
      </c>
      <c r="BK1188" s="196">
        <v>1.8180521999999999E-14</v>
      </c>
      <c r="BL1188" s="196">
        <v>2.7020203E-12</v>
      </c>
      <c r="BM1188" s="196">
        <v>5.1550140000000002E-11</v>
      </c>
      <c r="BN1188" s="196">
        <v>2.0827346E-20</v>
      </c>
      <c r="BO1188" s="196">
        <v>7.9008221000000008E-6</v>
      </c>
      <c r="BP1188" s="108">
        <v>2.2257710999999999E-2</v>
      </c>
      <c r="BQ1188" s="108">
        <v>0</v>
      </c>
      <c r="BR1188" s="108">
        <v>0</v>
      </c>
      <c r="BS1188" s="108">
        <v>0</v>
      </c>
      <c r="BU1188" s="172">
        <v>1.2252375E-5</v>
      </c>
      <c r="BV1188" s="172">
        <v>5.7581704000000004E-7</v>
      </c>
      <c r="BW1188" s="172">
        <v>6.4866629999999997E-6</v>
      </c>
      <c r="BX1188" s="172">
        <v>1.4411664999999999E-8</v>
      </c>
      <c r="BY1188" s="172">
        <v>5.1735094000000003E-7</v>
      </c>
      <c r="BZ1188" s="172">
        <v>8.0834627999999996E-8</v>
      </c>
      <c r="CA1188" s="172">
        <v>1.9242162E-10</v>
      </c>
      <c r="CB1188" s="172">
        <v>1.2278307000000001E-7</v>
      </c>
      <c r="CC1188" s="172">
        <v>1.3771865999999999E-8</v>
      </c>
      <c r="CD1188" s="172">
        <v>9.8449502000000005E-8</v>
      </c>
      <c r="CE1188" s="172">
        <v>6.0484975999999998E-12</v>
      </c>
      <c r="CF1188" s="172">
        <v>4.6057019000000002E-17</v>
      </c>
      <c r="CG1188" s="172">
        <v>3.9545556999999999E-13</v>
      </c>
      <c r="CH1188" s="172">
        <v>2.7599522000000001E-7</v>
      </c>
      <c r="CI1188" s="172">
        <v>4.0263484000000001E-6</v>
      </c>
      <c r="CJ1188" s="172">
        <v>3.9751116E-8</v>
      </c>
      <c r="CK1188" s="69">
        <v>0</v>
      </c>
      <c r="CM1188" s="197">
        <v>4.6647373999999999E-13</v>
      </c>
      <c r="CN1188" s="198">
        <v>0.23263354999999999</v>
      </c>
      <c r="CO1188" s="198">
        <v>3.3891163999999999E-3</v>
      </c>
      <c r="CP1188" s="198">
        <v>4.1247438000000002E-4</v>
      </c>
      <c r="CQ1188" s="197">
        <v>3.6126443999999998E-11</v>
      </c>
      <c r="CR1188" s="197">
        <v>4.2673047999999998E-9</v>
      </c>
      <c r="CS1188" s="197">
        <v>2.3198910999999999E-5</v>
      </c>
      <c r="CT1188" s="198">
        <v>4.9386955000000003E-2</v>
      </c>
      <c r="CU1188" s="197">
        <v>5.8463607999999999E-9</v>
      </c>
      <c r="CV1188" s="197">
        <v>2.8536060999999999E-5</v>
      </c>
      <c r="CX1188" s="166"/>
      <c r="CY1188" t="s">
        <v>2443</v>
      </c>
    </row>
    <row r="1189" spans="1:103" ht="14.4">
      <c r="A1189" t="s">
        <v>1798</v>
      </c>
      <c r="B1189" s="85" t="s">
        <v>816</v>
      </c>
      <c r="C1189" s="113" t="str">
        <f t="shared" si="622"/>
        <v>A.160.01.112</v>
      </c>
      <c r="D1189" s="9" t="s">
        <v>138</v>
      </c>
      <c r="E1189" s="112" t="s">
        <v>362</v>
      </c>
      <c r="F1189" s="115" t="str">
        <f t="shared" si="623"/>
        <v>Mansonia natural forest clear cut 620 (kg/m3)</v>
      </c>
      <c r="G1189" s="143">
        <f t="shared" si="605"/>
        <v>3.6826415333333338</v>
      </c>
      <c r="I1189" s="118">
        <f t="shared" si="606"/>
        <v>6.2546046411308174</v>
      </c>
      <c r="K1189" s="161">
        <f t="shared" si="607"/>
        <v>2.4668174863999998E-3</v>
      </c>
      <c r="L1189" s="161">
        <f t="shared" si="608"/>
        <v>5.6868629866099996</v>
      </c>
      <c r="M1189" s="162">
        <f t="shared" si="609"/>
        <v>1.2878607034416813E-2</v>
      </c>
      <c r="N1189" s="161">
        <v>0.55239623000000004</v>
      </c>
      <c r="O1189" s="132">
        <v>3.1874567999999998E-3</v>
      </c>
      <c r="P1189" s="132">
        <v>1.9007827E-3</v>
      </c>
      <c r="Q1189" s="132">
        <v>1.2868019000000001E-3</v>
      </c>
      <c r="R1189" s="132">
        <v>1.0333045E-3</v>
      </c>
      <c r="S1189" s="164">
        <v>5.1320164000000004E-6</v>
      </c>
      <c r="T1189" s="132">
        <v>1.4157907000000001E-4</v>
      </c>
      <c r="U1189" s="132">
        <v>1.2096872999999999E-4</v>
      </c>
      <c r="V1189" s="132">
        <v>1.4406189000000001E-4</v>
      </c>
      <c r="W1189" s="132">
        <v>9.0667837999999995E-4</v>
      </c>
      <c r="X1189" s="132">
        <v>1.2731935999999999E-2</v>
      </c>
      <c r="Y1189" s="132">
        <v>5.6807470999999996</v>
      </c>
      <c r="Z1189" s="164">
        <v>2.6091289999999999E-6</v>
      </c>
      <c r="AA1189" s="164">
        <v>1.5416814E-11</v>
      </c>
      <c r="AC1189" s="118">
        <f t="shared" si="610"/>
        <v>0.55239623000000004</v>
      </c>
      <c r="AD1189" s="118">
        <f t="shared" si="611"/>
        <v>7.6760257163999996E-3</v>
      </c>
      <c r="AE1189" s="118">
        <f t="shared" si="612"/>
        <v>5.2118173589999987E-3</v>
      </c>
      <c r="AF1189" s="118">
        <f t="shared" si="613"/>
        <v>5.6868629866099996</v>
      </c>
      <c r="AG1189" s="118">
        <f t="shared" si="614"/>
        <v>1.2875997905416813E-2</v>
      </c>
      <c r="AI1189" s="69">
        <v>24.651136999999999</v>
      </c>
      <c r="AJ1189" s="69">
        <v>2.9379293</v>
      </c>
      <c r="AK1189" s="69">
        <v>0.39004259000000002</v>
      </c>
      <c r="AL1189" s="69">
        <v>0</v>
      </c>
      <c r="AM1189" s="69">
        <v>20.979161000000001</v>
      </c>
      <c r="AN1189" s="69">
        <v>0.24653364</v>
      </c>
      <c r="AO1189" s="69">
        <v>9.7470153000000004E-2</v>
      </c>
      <c r="AQ1189" s="116">
        <v>6.1129918999999998E-2</v>
      </c>
      <c r="AR1189" s="116">
        <v>5.8156105E-2</v>
      </c>
      <c r="AS1189" s="116">
        <v>2.8148370000000002E-3</v>
      </c>
      <c r="AT1189" s="116">
        <v>1.5897647000000001E-4</v>
      </c>
      <c r="AU1189" s="150">
        <f t="shared" si="615"/>
        <v>3.4865770068434077E-6</v>
      </c>
      <c r="AV1189" s="150">
        <f t="shared" si="616"/>
        <v>1.0409900476260358E-8</v>
      </c>
      <c r="AW1189" s="163">
        <f t="shared" si="617"/>
        <v>2.22656118221E-2</v>
      </c>
      <c r="AX1189" s="196">
        <v>3.4175009000000002E-6</v>
      </c>
      <c r="AY1189" s="196">
        <v>1.0311426000000001E-8</v>
      </c>
      <c r="AZ1189" s="196">
        <v>2.8172286E-13</v>
      </c>
      <c r="BA1189" s="196">
        <v>7.5200272000000005E-15</v>
      </c>
      <c r="BB1189" s="196">
        <v>2.1330799E-15</v>
      </c>
      <c r="BC1189" s="196">
        <v>1.3680803E-10</v>
      </c>
      <c r="BD1189" s="196">
        <v>6.8885037E-8</v>
      </c>
      <c r="BE1189" s="196">
        <v>2.042926E-11</v>
      </c>
      <c r="BF1189" s="196">
        <v>7.7556886999999995E-11</v>
      </c>
      <c r="BG1189" s="196">
        <v>8.7891336999999994E-15</v>
      </c>
      <c r="BH1189" s="196">
        <v>2.6408082999999999E-16</v>
      </c>
      <c r="BI1189" s="196">
        <v>7.9776922999999994E-14</v>
      </c>
      <c r="BJ1189" s="196">
        <v>9.959572E-14</v>
      </c>
      <c r="BK1189" s="196">
        <v>1.8180521999999999E-14</v>
      </c>
      <c r="BL1189" s="196">
        <v>2.7020203E-12</v>
      </c>
      <c r="BM1189" s="196">
        <v>5.1550140000000002E-11</v>
      </c>
      <c r="BN1189" s="196">
        <v>2.0827346E-20</v>
      </c>
      <c r="BO1189" s="196">
        <v>7.9008221000000008E-6</v>
      </c>
      <c r="BP1189" s="108">
        <v>2.2257710999999999E-2</v>
      </c>
      <c r="BQ1189" s="108">
        <v>0</v>
      </c>
      <c r="BR1189" s="108">
        <v>0</v>
      </c>
      <c r="BS1189" s="108">
        <v>0</v>
      </c>
      <c r="BU1189" s="69">
        <v>1.0844753E-4</v>
      </c>
      <c r="BV1189" s="172">
        <v>5.7581704000000004E-7</v>
      </c>
      <c r="BW1189" s="69">
        <v>1.0268182E-4</v>
      </c>
      <c r="BX1189" s="172">
        <v>1.4411664999999999E-8</v>
      </c>
      <c r="BY1189" s="172">
        <v>5.1735094000000003E-7</v>
      </c>
      <c r="BZ1189" s="172">
        <v>8.0834627999999996E-8</v>
      </c>
      <c r="CA1189" s="172">
        <v>1.9242162E-10</v>
      </c>
      <c r="CB1189" s="172">
        <v>1.2278307000000001E-7</v>
      </c>
      <c r="CC1189" s="172">
        <v>1.3771865999999999E-8</v>
      </c>
      <c r="CD1189" s="172">
        <v>9.8449502000000005E-8</v>
      </c>
      <c r="CE1189" s="172">
        <v>6.0484975999999998E-12</v>
      </c>
      <c r="CF1189" s="172">
        <v>4.6057019000000002E-17</v>
      </c>
      <c r="CG1189" s="172">
        <v>3.9545556999999999E-13</v>
      </c>
      <c r="CH1189" s="172">
        <v>2.7599522000000001E-7</v>
      </c>
      <c r="CI1189" s="172">
        <v>4.0263484000000001E-6</v>
      </c>
      <c r="CJ1189" s="172">
        <v>3.9751116E-8</v>
      </c>
      <c r="CK1189" s="69">
        <v>0</v>
      </c>
      <c r="CM1189" s="197">
        <v>4.6647373999999999E-13</v>
      </c>
      <c r="CN1189" s="198">
        <v>3.6826335000000001</v>
      </c>
      <c r="CO1189" s="198">
        <v>3.3891163999999999E-3</v>
      </c>
      <c r="CP1189" s="198">
        <v>4.1247438000000002E-4</v>
      </c>
      <c r="CQ1189" s="197">
        <v>3.6126443999999998E-11</v>
      </c>
      <c r="CR1189" s="197">
        <v>4.2673047999999998E-9</v>
      </c>
      <c r="CS1189" s="197">
        <v>2.3198910999999999E-5</v>
      </c>
      <c r="CT1189" s="198">
        <v>4.9386955000000003E-2</v>
      </c>
      <c r="CU1189" s="197">
        <v>5.8463607999999999E-9</v>
      </c>
      <c r="CV1189" s="197">
        <v>2.8536060999999999E-5</v>
      </c>
      <c r="CX1189" s="166"/>
      <c r="CY1189" t="s">
        <v>2443</v>
      </c>
    </row>
    <row r="1190" spans="1:103" ht="14.4">
      <c r="A1190" t="s">
        <v>821</v>
      </c>
      <c r="B1190" s="85" t="s">
        <v>816</v>
      </c>
      <c r="C1190" s="113" t="str">
        <f t="shared" si="622"/>
        <v>A.160.01.113</v>
      </c>
      <c r="D1190" s="9" t="s">
        <v>138</v>
      </c>
      <c r="E1190" s="112" t="s">
        <v>362</v>
      </c>
      <c r="F1190" s="115" t="str">
        <f t="shared" si="623"/>
        <v>Moabi FSC/PEFC 815 (kg/m3)</v>
      </c>
      <c r="G1190" s="143">
        <f t="shared" si="605"/>
        <v>0.2178271866666667</v>
      </c>
      <c r="I1190" s="118">
        <f t="shared" si="606"/>
        <v>5.2571987926116816E-2</v>
      </c>
      <c r="K1190" s="161">
        <f t="shared" si="607"/>
        <v>2.4216303216999997E-3</v>
      </c>
      <c r="L1190" s="161">
        <f t="shared" si="608"/>
        <v>5.8805181999999987E-3</v>
      </c>
      <c r="M1190" s="162">
        <f t="shared" si="609"/>
        <v>1.1595761404416814E-2</v>
      </c>
      <c r="N1190" s="161">
        <v>3.2674078000000002E-2</v>
      </c>
      <c r="O1190" s="132">
        <v>2.6958955E-3</v>
      </c>
      <c r="P1190" s="132">
        <v>1.8694158E-3</v>
      </c>
      <c r="Q1190" s="132">
        <v>1.2470704E-3</v>
      </c>
      <c r="R1190" s="132">
        <v>1.0291504999999999E-3</v>
      </c>
      <c r="S1190" s="164">
        <v>4.9428216999999999E-6</v>
      </c>
      <c r="T1190" s="132">
        <v>1.4046659999999999E-4</v>
      </c>
      <c r="U1190" s="132">
        <v>1.2094041000000001E-4</v>
      </c>
      <c r="V1190" s="132">
        <v>1.4321226E-4</v>
      </c>
      <c r="W1190" s="132">
        <v>9.0667837999999995E-4</v>
      </c>
      <c r="X1190" s="132">
        <v>1.144994E-2</v>
      </c>
      <c r="Y1190" s="132">
        <v>2.8758811000000002E-4</v>
      </c>
      <c r="Z1190" s="164">
        <v>2.6091289999999999E-6</v>
      </c>
      <c r="AA1190" s="164">
        <v>1.5416814E-11</v>
      </c>
      <c r="AC1190" s="118">
        <f t="shared" si="610"/>
        <v>3.2674078000000002E-2</v>
      </c>
      <c r="AD1190" s="118">
        <f t="shared" si="611"/>
        <v>7.1078820316999988E-3</v>
      </c>
      <c r="AE1190" s="118">
        <f t="shared" si="612"/>
        <v>4.6888608389999992E-3</v>
      </c>
      <c r="AF1190" s="118">
        <f t="shared" si="613"/>
        <v>5.8805182000000004E-3</v>
      </c>
      <c r="AG1190" s="118">
        <f t="shared" si="614"/>
        <v>1.1593152275416813E-2</v>
      </c>
      <c r="AI1190" s="69">
        <v>24.456558999999999</v>
      </c>
      <c r="AJ1190" s="69">
        <v>2.7443007000000001</v>
      </c>
      <c r="AK1190" s="69">
        <v>0.38938357000000001</v>
      </c>
      <c r="AL1190" s="69">
        <v>0</v>
      </c>
      <c r="AM1190" s="69">
        <v>20.979161000000001</v>
      </c>
      <c r="AN1190" s="69">
        <v>0.24640518</v>
      </c>
      <c r="AO1190" s="69">
        <v>9.7307903000000001E-2</v>
      </c>
      <c r="AQ1190" s="116">
        <v>4.7080819999999997E-3</v>
      </c>
      <c r="AR1190" s="116">
        <v>4.3740882999999996E-3</v>
      </c>
      <c r="AS1190" s="116">
        <v>1.885999E-4</v>
      </c>
      <c r="AT1190" s="116">
        <v>1.4539376999999999E-4</v>
      </c>
      <c r="AU1190" s="150">
        <f t="shared" si="615"/>
        <v>2.6223551313500707E-7</v>
      </c>
      <c r="AV1190" s="150">
        <f t="shared" si="616"/>
        <v>6.9748485106635746E-10</v>
      </c>
      <c r="AW1190" s="163">
        <f t="shared" si="617"/>
        <v>2.0363273679299999E-2</v>
      </c>
      <c r="AX1190" s="196">
        <v>2.0215325E-7</v>
      </c>
      <c r="AY1190" s="196">
        <v>6.0994551E-10</v>
      </c>
      <c r="AZ1190" s="196">
        <v>1.6664567E-14</v>
      </c>
      <c r="BA1190" s="196">
        <v>7.5200272000000005E-15</v>
      </c>
      <c r="BB1190" s="196">
        <v>2.1330799E-15</v>
      </c>
      <c r="BC1190" s="196">
        <v>1.3574333000000001E-10</v>
      </c>
      <c r="BD1190" s="196">
        <v>5.9892654999999998E-8</v>
      </c>
      <c r="BE1190" s="196">
        <v>2.0186456E-11</v>
      </c>
      <c r="BF1190" s="196">
        <v>6.7158144999999999E-11</v>
      </c>
      <c r="BG1190" s="196">
        <v>8.7891336999999994E-15</v>
      </c>
      <c r="BH1190" s="196">
        <v>2.6408082999999999E-16</v>
      </c>
      <c r="BI1190" s="196">
        <v>7.9143150000000005E-14</v>
      </c>
      <c r="BJ1190" s="196">
        <v>7.5980079E-14</v>
      </c>
      <c r="BK1190" s="196">
        <v>1.3899035E-14</v>
      </c>
      <c r="BL1190" s="196">
        <v>2.6705499000000001E-12</v>
      </c>
      <c r="BM1190" s="196">
        <v>5.1184601999999999E-11</v>
      </c>
      <c r="BN1190" s="196">
        <v>2.0827346E-20</v>
      </c>
      <c r="BO1190" s="196">
        <v>7.8226792999999995E-6</v>
      </c>
      <c r="BP1190" s="108">
        <v>2.0355451E-2</v>
      </c>
      <c r="BQ1190" s="108">
        <v>0</v>
      </c>
      <c r="BR1190" s="108">
        <v>0</v>
      </c>
      <c r="BS1190" s="108">
        <v>0</v>
      </c>
      <c r="BU1190" s="172">
        <v>1.1457592999999999E-5</v>
      </c>
      <c r="BV1190" s="172">
        <v>5.0412497000000002E-7</v>
      </c>
      <c r="BW1190" s="172">
        <v>6.0735999999999998E-6</v>
      </c>
      <c r="BX1190" s="172">
        <v>1.4389206E-8</v>
      </c>
      <c r="BY1190" s="172">
        <v>4.5457751999999999E-7</v>
      </c>
      <c r="BZ1190" s="172">
        <v>8.0834627999999996E-8</v>
      </c>
      <c r="CA1190" s="172">
        <v>1.9242162E-10</v>
      </c>
      <c r="CB1190" s="172">
        <v>1.2278307000000001E-7</v>
      </c>
      <c r="CC1190" s="172">
        <v>1.3464254999999999E-8</v>
      </c>
      <c r="CD1190" s="172">
        <v>9.7655671999999999E-8</v>
      </c>
      <c r="CE1190" s="172">
        <v>6.0484975999999998E-12</v>
      </c>
      <c r="CF1190" s="172">
        <v>4.6057019000000002E-17</v>
      </c>
      <c r="CG1190" s="172">
        <v>3.9545556999999999E-13</v>
      </c>
      <c r="CH1190" s="172">
        <v>2.6374655999999998E-7</v>
      </c>
      <c r="CI1190" s="172">
        <v>3.7924672000000001E-6</v>
      </c>
      <c r="CJ1190" s="172">
        <v>3.9751116E-8</v>
      </c>
      <c r="CK1190" s="69">
        <v>0</v>
      </c>
      <c r="CM1190" s="197">
        <v>4.6647373999999999E-13</v>
      </c>
      <c r="CN1190" s="198">
        <v>0.21781921000000001</v>
      </c>
      <c r="CO1190" s="198">
        <v>3.3891163999999999E-3</v>
      </c>
      <c r="CP1190" s="198">
        <v>3.6342371000000002E-4</v>
      </c>
      <c r="CQ1190" s="197">
        <v>3.5839707000000001E-11</v>
      </c>
      <c r="CR1190" s="197">
        <v>4.2334180999999999E-9</v>
      </c>
      <c r="CS1190" s="197">
        <v>2.0097777999999999E-5</v>
      </c>
      <c r="CT1190" s="198">
        <v>3.7747340999999997E-2</v>
      </c>
      <c r="CU1190" s="197">
        <v>5.8463607999999999E-9</v>
      </c>
      <c r="CV1190" s="197">
        <v>2.8536060999999999E-5</v>
      </c>
      <c r="CX1190" s="166"/>
      <c r="CY1190" t="s">
        <v>2444</v>
      </c>
    </row>
    <row r="1191" spans="1:103" ht="14.4">
      <c r="A1191" t="s">
        <v>1799</v>
      </c>
      <c r="B1191" s="85" t="s">
        <v>816</v>
      </c>
      <c r="C1191" s="113" t="str">
        <f t="shared" si="622"/>
        <v>A.160.01.114</v>
      </c>
      <c r="D1191" s="9" t="s">
        <v>138</v>
      </c>
      <c r="E1191" s="112" t="s">
        <v>362</v>
      </c>
      <c r="F1191" s="115" t="str">
        <f t="shared" si="623"/>
        <v>Moabi natural forest clear cut 815 (kg/m3)</v>
      </c>
      <c r="G1191" s="143">
        <f t="shared" si="605"/>
        <v>3.6678272000000001</v>
      </c>
      <c r="I1191" s="118">
        <f t="shared" si="606"/>
        <v>6.5469720018161155</v>
      </c>
      <c r="K1191" s="161">
        <f t="shared" si="607"/>
        <v>2.4216303216999997E-3</v>
      </c>
      <c r="L1191" s="161">
        <f t="shared" si="608"/>
        <v>5.9827805300899994</v>
      </c>
      <c r="M1191" s="162">
        <f t="shared" si="609"/>
        <v>1.1595761404416814E-2</v>
      </c>
      <c r="N1191" s="161">
        <v>0.55017408000000001</v>
      </c>
      <c r="O1191" s="132">
        <v>2.6958955E-3</v>
      </c>
      <c r="P1191" s="132">
        <v>1.8694158E-3</v>
      </c>
      <c r="Q1191" s="132">
        <v>1.2470704E-3</v>
      </c>
      <c r="R1191" s="132">
        <v>1.0291504999999999E-3</v>
      </c>
      <c r="S1191" s="164">
        <v>4.9428216999999999E-6</v>
      </c>
      <c r="T1191" s="132">
        <v>1.4046659999999999E-4</v>
      </c>
      <c r="U1191" s="132">
        <v>1.2094041000000001E-4</v>
      </c>
      <c r="V1191" s="132">
        <v>1.4321226E-4</v>
      </c>
      <c r="W1191" s="132">
        <v>9.0667837999999995E-4</v>
      </c>
      <c r="X1191" s="132">
        <v>1.144994E-2</v>
      </c>
      <c r="Y1191" s="132">
        <v>5.9771875999999997</v>
      </c>
      <c r="Z1191" s="164">
        <v>2.6091289999999999E-6</v>
      </c>
      <c r="AA1191" s="164">
        <v>1.5416814E-11</v>
      </c>
      <c r="AC1191" s="118">
        <f t="shared" si="610"/>
        <v>0.55017408000000001</v>
      </c>
      <c r="AD1191" s="118">
        <f t="shared" si="611"/>
        <v>7.1078820316999988E-3</v>
      </c>
      <c r="AE1191" s="118">
        <f t="shared" si="612"/>
        <v>4.6888608389999992E-3</v>
      </c>
      <c r="AF1191" s="118">
        <f t="shared" si="613"/>
        <v>5.9827805300899994</v>
      </c>
      <c r="AG1191" s="118">
        <f t="shared" si="614"/>
        <v>1.1593152275416813E-2</v>
      </c>
      <c r="AI1191" s="69">
        <v>24.456558999999999</v>
      </c>
      <c r="AJ1191" s="69">
        <v>2.7443007000000001</v>
      </c>
      <c r="AK1191" s="69">
        <v>0.38938357000000001</v>
      </c>
      <c r="AL1191" s="69">
        <v>0</v>
      </c>
      <c r="AM1191" s="69">
        <v>20.979161000000001</v>
      </c>
      <c r="AN1191" s="69">
        <v>0.24640518</v>
      </c>
      <c r="AO1191" s="69">
        <v>9.7307903000000001E-2</v>
      </c>
      <c r="AQ1191" s="116">
        <v>6.0722905000000001E-2</v>
      </c>
      <c r="AR1191" s="116">
        <v>5.7776776000000002E-2</v>
      </c>
      <c r="AS1191" s="116">
        <v>2.8007353E-3</v>
      </c>
      <c r="AT1191" s="116">
        <v>1.4539376999999999E-4</v>
      </c>
      <c r="AU1191" s="150">
        <f t="shared" si="615"/>
        <v>3.4638354631350075E-6</v>
      </c>
      <c r="AV1191" s="150">
        <f t="shared" si="616"/>
        <v>1.0357749266069358E-8</v>
      </c>
      <c r="AW1191" s="163">
        <f t="shared" si="617"/>
        <v>2.0363273679299999E-2</v>
      </c>
      <c r="AX1191" s="196">
        <v>3.4037532E-6</v>
      </c>
      <c r="AY1191" s="196">
        <v>1.0269946E-8</v>
      </c>
      <c r="AZ1191" s="196">
        <v>2.8058956999999998E-13</v>
      </c>
      <c r="BA1191" s="196">
        <v>7.5200272000000005E-15</v>
      </c>
      <c r="BB1191" s="196">
        <v>2.1330799E-15</v>
      </c>
      <c r="BC1191" s="196">
        <v>1.3574333000000001E-10</v>
      </c>
      <c r="BD1191" s="196">
        <v>5.9892654999999998E-8</v>
      </c>
      <c r="BE1191" s="196">
        <v>2.0186456E-11</v>
      </c>
      <c r="BF1191" s="196">
        <v>6.7158144999999999E-11</v>
      </c>
      <c r="BG1191" s="196">
        <v>8.7891336999999994E-15</v>
      </c>
      <c r="BH1191" s="196">
        <v>2.6408082999999999E-16</v>
      </c>
      <c r="BI1191" s="196">
        <v>7.9143150000000005E-14</v>
      </c>
      <c r="BJ1191" s="196">
        <v>7.5980079E-14</v>
      </c>
      <c r="BK1191" s="196">
        <v>1.3899035E-14</v>
      </c>
      <c r="BL1191" s="196">
        <v>2.6705499000000001E-12</v>
      </c>
      <c r="BM1191" s="196">
        <v>5.1184601999999999E-11</v>
      </c>
      <c r="BN1191" s="196">
        <v>2.0827346E-20</v>
      </c>
      <c r="BO1191" s="196">
        <v>7.8226792999999995E-6</v>
      </c>
      <c r="BP1191" s="108">
        <v>2.0355451E-2</v>
      </c>
      <c r="BQ1191" s="108">
        <v>0</v>
      </c>
      <c r="BR1191" s="108">
        <v>0</v>
      </c>
      <c r="BS1191" s="108">
        <v>0</v>
      </c>
      <c r="BU1191" s="69">
        <v>1.0765275E-4</v>
      </c>
      <c r="BV1191" s="172">
        <v>5.0412497000000002E-7</v>
      </c>
      <c r="BW1191" s="69">
        <v>1.0226875E-4</v>
      </c>
      <c r="BX1191" s="172">
        <v>1.4389206E-8</v>
      </c>
      <c r="BY1191" s="172">
        <v>4.5457751999999999E-7</v>
      </c>
      <c r="BZ1191" s="172">
        <v>8.0834627999999996E-8</v>
      </c>
      <c r="CA1191" s="172">
        <v>1.9242162E-10</v>
      </c>
      <c r="CB1191" s="172">
        <v>1.2278307000000001E-7</v>
      </c>
      <c r="CC1191" s="172">
        <v>1.3464254999999999E-8</v>
      </c>
      <c r="CD1191" s="172">
        <v>9.7655671999999999E-8</v>
      </c>
      <c r="CE1191" s="172">
        <v>6.0484975999999998E-12</v>
      </c>
      <c r="CF1191" s="172">
        <v>4.6057019000000002E-17</v>
      </c>
      <c r="CG1191" s="172">
        <v>3.9545556999999999E-13</v>
      </c>
      <c r="CH1191" s="172">
        <v>2.6374655999999998E-7</v>
      </c>
      <c r="CI1191" s="172">
        <v>3.7924672000000001E-6</v>
      </c>
      <c r="CJ1191" s="172">
        <v>3.9751116E-8</v>
      </c>
      <c r="CK1191" s="69">
        <v>0</v>
      </c>
      <c r="CM1191" s="197">
        <v>4.6647373999999999E-13</v>
      </c>
      <c r="CN1191" s="198">
        <v>3.6678191999999998</v>
      </c>
      <c r="CO1191" s="198">
        <v>3.3891163999999999E-3</v>
      </c>
      <c r="CP1191" s="198">
        <v>3.6342371000000002E-4</v>
      </c>
      <c r="CQ1191" s="197">
        <v>3.5839707000000001E-11</v>
      </c>
      <c r="CR1191" s="197">
        <v>4.2334180999999999E-9</v>
      </c>
      <c r="CS1191" s="197">
        <v>2.0097777999999999E-5</v>
      </c>
      <c r="CT1191" s="198">
        <v>3.7747340999999997E-2</v>
      </c>
      <c r="CU1191" s="197">
        <v>5.8463607999999999E-9</v>
      </c>
      <c r="CV1191" s="197">
        <v>2.8536060999999999E-5</v>
      </c>
      <c r="CX1191" s="166"/>
      <c r="CY1191" t="s">
        <v>2444</v>
      </c>
    </row>
    <row r="1192" spans="1:103" ht="14.4">
      <c r="A1192" t="s">
        <v>1800</v>
      </c>
      <c r="B1192" s="85" t="s">
        <v>816</v>
      </c>
      <c r="C1192" s="113" t="str">
        <f t="shared" si="622"/>
        <v>A.160.01.115</v>
      </c>
      <c r="D1192" s="9" t="s">
        <v>138</v>
      </c>
      <c r="E1192" s="112" t="s">
        <v>362</v>
      </c>
      <c r="F1192" s="115" t="str">
        <f t="shared" si="623"/>
        <v>Padouk African FSC/PEFC 740 (kg/m3)</v>
      </c>
      <c r="G1192" s="143">
        <f t="shared" si="605"/>
        <v>0.2227653</v>
      </c>
      <c r="I1192" s="118">
        <f t="shared" si="606"/>
        <v>5.392971008101681E-2</v>
      </c>
      <c r="K1192" s="161">
        <f t="shared" si="607"/>
        <v>2.4366926066000001E-3</v>
      </c>
      <c r="L1192" s="161">
        <f t="shared" si="608"/>
        <v>6.0548458599999997E-3</v>
      </c>
      <c r="M1192" s="162">
        <f t="shared" si="609"/>
        <v>1.2023376614416813E-2</v>
      </c>
      <c r="N1192" s="161">
        <v>3.3414794999999997E-2</v>
      </c>
      <c r="O1192" s="132">
        <v>2.8597493000000001E-3</v>
      </c>
      <c r="P1192" s="132">
        <v>1.8798713999999999E-3</v>
      </c>
      <c r="Q1192" s="132">
        <v>1.2603142000000001E-3</v>
      </c>
      <c r="R1192" s="132">
        <v>1.0305351E-3</v>
      </c>
      <c r="S1192" s="164">
        <v>5.0058866000000003E-6</v>
      </c>
      <c r="T1192" s="132">
        <v>1.4083742E-4</v>
      </c>
      <c r="U1192" s="132">
        <v>1.2094985E-4</v>
      </c>
      <c r="V1192" s="132">
        <v>1.4349547000000001E-4</v>
      </c>
      <c r="W1192" s="132">
        <v>9.0667837999999995E-4</v>
      </c>
      <c r="X1192" s="132">
        <v>1.1877271999999999E-2</v>
      </c>
      <c r="Y1192" s="132">
        <v>2.8759693000000001E-4</v>
      </c>
      <c r="Z1192" s="164">
        <v>2.6091289999999999E-6</v>
      </c>
      <c r="AA1192" s="164">
        <v>1.5416814E-11</v>
      </c>
      <c r="AC1192" s="118">
        <f t="shared" si="610"/>
        <v>3.3414794999999997E-2</v>
      </c>
      <c r="AD1192" s="118">
        <f t="shared" si="611"/>
        <v>7.2972631565999995E-3</v>
      </c>
      <c r="AE1192" s="118">
        <f t="shared" si="612"/>
        <v>4.863179678999999E-3</v>
      </c>
      <c r="AF1192" s="118">
        <f t="shared" si="613"/>
        <v>6.0548458599999997E-3</v>
      </c>
      <c r="AG1192" s="118">
        <f t="shared" si="614"/>
        <v>1.2020767485416813E-2</v>
      </c>
      <c r="AI1192" s="69">
        <v>24.521418000000001</v>
      </c>
      <c r="AJ1192" s="69">
        <v>2.8088435999999999</v>
      </c>
      <c r="AK1192" s="69">
        <v>0.38960324000000002</v>
      </c>
      <c r="AL1192" s="69">
        <v>0</v>
      </c>
      <c r="AM1192" s="69">
        <v>20.979161000000001</v>
      </c>
      <c r="AN1192" s="69">
        <v>0.246448</v>
      </c>
      <c r="AO1192" s="69">
        <v>9.7361985999999998E-2</v>
      </c>
      <c r="AQ1192" s="116">
        <v>4.8437530999999997E-3</v>
      </c>
      <c r="AR1192" s="116">
        <v>4.5005313E-3</v>
      </c>
      <c r="AS1192" s="116">
        <v>1.9330047999999999E-4</v>
      </c>
      <c r="AT1192" s="116">
        <v>1.4992133999999999E-4</v>
      </c>
      <c r="AU1192" s="150">
        <f t="shared" si="615"/>
        <v>2.6981602137110709E-7</v>
      </c>
      <c r="AV1192" s="150">
        <f t="shared" si="616"/>
        <v>7.1486863113135729E-10</v>
      </c>
      <c r="AW1192" s="163">
        <f t="shared" si="617"/>
        <v>2.0997385726899999E-2</v>
      </c>
      <c r="AX1192" s="196">
        <v>2.0673581E-7</v>
      </c>
      <c r="AY1192" s="196">
        <v>6.2377221999999997E-10</v>
      </c>
      <c r="AZ1192" s="196">
        <v>1.7042331999999999E-14</v>
      </c>
      <c r="BA1192" s="196">
        <v>7.5200272000000005E-15</v>
      </c>
      <c r="BB1192" s="196">
        <v>2.1330799E-15</v>
      </c>
      <c r="BC1192" s="196">
        <v>1.3609823E-10</v>
      </c>
      <c r="BD1192" s="196">
        <v>6.2890116E-8</v>
      </c>
      <c r="BE1192" s="196">
        <v>2.0267391000000001E-11</v>
      </c>
      <c r="BF1192" s="196">
        <v>7.0624392E-11</v>
      </c>
      <c r="BG1192" s="196">
        <v>8.7891336999999994E-15</v>
      </c>
      <c r="BH1192" s="196">
        <v>2.6408082999999999E-16</v>
      </c>
      <c r="BI1192" s="196">
        <v>7.9354407000000006E-14</v>
      </c>
      <c r="BJ1192" s="196">
        <v>8.3851960000000004E-14</v>
      </c>
      <c r="BK1192" s="196">
        <v>1.5326196999999999E-14</v>
      </c>
      <c r="BL1192" s="196">
        <v>2.6810400000000001E-12</v>
      </c>
      <c r="BM1192" s="196">
        <v>5.1306448E-11</v>
      </c>
      <c r="BN1192" s="196">
        <v>2.0827346E-20</v>
      </c>
      <c r="BO1192" s="196">
        <v>7.8487269000000005E-6</v>
      </c>
      <c r="BP1192" s="108">
        <v>2.0989536999999999E-2</v>
      </c>
      <c r="BQ1192" s="108">
        <v>0</v>
      </c>
      <c r="BR1192" s="108">
        <v>0</v>
      </c>
      <c r="BS1192" s="108">
        <v>0</v>
      </c>
      <c r="BU1192" s="172">
        <v>1.172252E-5</v>
      </c>
      <c r="BV1192" s="172">
        <v>5.2802232999999997E-7</v>
      </c>
      <c r="BW1192" s="172">
        <v>6.2112877E-6</v>
      </c>
      <c r="BX1192" s="172">
        <v>1.4396691999999999E-8</v>
      </c>
      <c r="BY1192" s="172">
        <v>4.7550199000000001E-7</v>
      </c>
      <c r="BZ1192" s="172">
        <v>8.0834627999999996E-8</v>
      </c>
      <c r="CA1192" s="172">
        <v>1.9242162E-10</v>
      </c>
      <c r="CB1192" s="172">
        <v>1.2278307000000001E-7</v>
      </c>
      <c r="CC1192" s="172">
        <v>1.3566792E-8</v>
      </c>
      <c r="CD1192" s="172">
        <v>9.7920281999999997E-8</v>
      </c>
      <c r="CE1192" s="172">
        <v>6.0484975999999998E-12</v>
      </c>
      <c r="CF1192" s="172">
        <v>4.6057019000000002E-17</v>
      </c>
      <c r="CG1192" s="172">
        <v>3.9545556999999999E-13</v>
      </c>
      <c r="CH1192" s="172">
        <v>2.6782944000000002E-7</v>
      </c>
      <c r="CI1192" s="172">
        <v>3.8704276000000004E-6</v>
      </c>
      <c r="CJ1192" s="172">
        <v>3.9751116E-8</v>
      </c>
      <c r="CK1192" s="69">
        <v>0</v>
      </c>
      <c r="CM1192" s="197">
        <v>4.6647373999999999E-13</v>
      </c>
      <c r="CN1192" s="198">
        <v>0.22275732000000001</v>
      </c>
      <c r="CO1192" s="198">
        <v>3.3891163999999999E-3</v>
      </c>
      <c r="CP1192" s="198">
        <v>3.7977392999999999E-4</v>
      </c>
      <c r="CQ1192" s="197">
        <v>3.5935286E-11</v>
      </c>
      <c r="CR1192" s="197">
        <v>4.2447136999999999E-9</v>
      </c>
      <c r="CS1192" s="197">
        <v>2.1131488999999999E-5</v>
      </c>
      <c r="CT1192" s="198">
        <v>4.1627211999999997E-2</v>
      </c>
      <c r="CU1192" s="197">
        <v>5.8463607999999999E-9</v>
      </c>
      <c r="CV1192" s="197">
        <v>2.8536060999999999E-5</v>
      </c>
      <c r="CX1192" s="166"/>
      <c r="CY1192" t="s">
        <v>2445</v>
      </c>
    </row>
    <row r="1193" spans="1:103" ht="14.4">
      <c r="A1193" t="s">
        <v>1801</v>
      </c>
      <c r="B1193" s="85" t="s">
        <v>816</v>
      </c>
      <c r="C1193" s="113" t="str">
        <f t="shared" si="622"/>
        <v>A.160.01.116</v>
      </c>
      <c r="D1193" s="9" t="s">
        <v>138</v>
      </c>
      <c r="E1193" s="112" t="s">
        <v>362</v>
      </c>
      <c r="F1193" s="115" t="str">
        <f t="shared" si="623"/>
        <v>Padouk African natural forest clear cut 740 (kg/m3)</v>
      </c>
      <c r="G1193" s="143">
        <f t="shared" si="605"/>
        <v>3.6727653333333339</v>
      </c>
      <c r="I1193" s="118">
        <f t="shared" si="606"/>
        <v>7.1666297181510172</v>
      </c>
      <c r="K1193" s="161">
        <f t="shared" si="607"/>
        <v>2.4366926066000001E-3</v>
      </c>
      <c r="L1193" s="161">
        <f t="shared" si="608"/>
        <v>6.60125484893</v>
      </c>
      <c r="M1193" s="162">
        <f t="shared" si="609"/>
        <v>1.2023376614416813E-2</v>
      </c>
      <c r="N1193" s="161">
        <v>0.55091480000000004</v>
      </c>
      <c r="O1193" s="132">
        <v>2.8597493000000001E-3</v>
      </c>
      <c r="P1193" s="132">
        <v>1.8798713999999999E-3</v>
      </c>
      <c r="Q1193" s="132">
        <v>1.2603142000000001E-3</v>
      </c>
      <c r="R1193" s="132">
        <v>1.0305351E-3</v>
      </c>
      <c r="S1193" s="164">
        <v>5.0058866000000003E-6</v>
      </c>
      <c r="T1193" s="132">
        <v>1.4083742E-4</v>
      </c>
      <c r="U1193" s="132">
        <v>1.2094985E-4</v>
      </c>
      <c r="V1193" s="132">
        <v>1.4349547000000001E-4</v>
      </c>
      <c r="W1193" s="132">
        <v>9.0667837999999995E-4</v>
      </c>
      <c r="X1193" s="132">
        <v>1.1877271999999999E-2</v>
      </c>
      <c r="Y1193" s="132">
        <v>6.5954876000000002</v>
      </c>
      <c r="Z1193" s="164">
        <v>2.6091289999999999E-6</v>
      </c>
      <c r="AA1193" s="164">
        <v>1.5416814E-11</v>
      </c>
      <c r="AC1193" s="118">
        <f t="shared" si="610"/>
        <v>0.55091480000000004</v>
      </c>
      <c r="AD1193" s="118">
        <f t="shared" si="611"/>
        <v>7.2972631565999995E-3</v>
      </c>
      <c r="AE1193" s="118">
        <f t="shared" si="612"/>
        <v>4.863179678999999E-3</v>
      </c>
      <c r="AF1193" s="118">
        <f t="shared" si="613"/>
        <v>6.60125484893</v>
      </c>
      <c r="AG1193" s="118">
        <f t="shared" si="614"/>
        <v>1.2020767485416813E-2</v>
      </c>
      <c r="AI1193" s="69">
        <v>24.521418000000001</v>
      </c>
      <c r="AJ1193" s="69">
        <v>2.8088435999999999</v>
      </c>
      <c r="AK1193" s="69">
        <v>0.38960324000000002</v>
      </c>
      <c r="AL1193" s="69">
        <v>0</v>
      </c>
      <c r="AM1193" s="69">
        <v>20.979161000000001</v>
      </c>
      <c r="AN1193" s="69">
        <v>0.246448</v>
      </c>
      <c r="AO1193" s="69">
        <v>9.7361985999999998E-2</v>
      </c>
      <c r="AQ1193" s="116">
        <v>6.0858575999999998E-2</v>
      </c>
      <c r="AR1193" s="116">
        <v>5.7903218999999999E-2</v>
      </c>
      <c r="AS1193" s="116">
        <v>2.8054358000000001E-3</v>
      </c>
      <c r="AT1193" s="116">
        <v>1.4992133999999999E-4</v>
      </c>
      <c r="AU1193" s="150">
        <f t="shared" si="615"/>
        <v>3.4714160113711072E-6</v>
      </c>
      <c r="AV1193" s="150">
        <f t="shared" si="616"/>
        <v>1.0375132336129358E-8</v>
      </c>
      <c r="AW1193" s="163">
        <f t="shared" si="617"/>
        <v>2.0997385726899999E-2</v>
      </c>
      <c r="AX1193" s="196">
        <v>3.4083357999999999E-6</v>
      </c>
      <c r="AY1193" s="196">
        <v>1.0283772E-8</v>
      </c>
      <c r="AZ1193" s="196">
        <v>2.8096732999999998E-13</v>
      </c>
      <c r="BA1193" s="196">
        <v>7.5200272000000005E-15</v>
      </c>
      <c r="BB1193" s="196">
        <v>2.1330799E-15</v>
      </c>
      <c r="BC1193" s="196">
        <v>1.3609823E-10</v>
      </c>
      <c r="BD1193" s="196">
        <v>6.2890116E-8</v>
      </c>
      <c r="BE1193" s="196">
        <v>2.0267391000000001E-11</v>
      </c>
      <c r="BF1193" s="196">
        <v>7.0624392E-11</v>
      </c>
      <c r="BG1193" s="196">
        <v>8.7891336999999994E-15</v>
      </c>
      <c r="BH1193" s="196">
        <v>2.6408082999999999E-16</v>
      </c>
      <c r="BI1193" s="196">
        <v>7.9354407000000006E-14</v>
      </c>
      <c r="BJ1193" s="196">
        <v>8.3851960000000004E-14</v>
      </c>
      <c r="BK1193" s="196">
        <v>1.5326196999999999E-14</v>
      </c>
      <c r="BL1193" s="196">
        <v>2.6810400000000001E-12</v>
      </c>
      <c r="BM1193" s="196">
        <v>5.1306448E-11</v>
      </c>
      <c r="BN1193" s="196">
        <v>2.0827346E-20</v>
      </c>
      <c r="BO1193" s="196">
        <v>7.8487269000000005E-6</v>
      </c>
      <c r="BP1193" s="108">
        <v>2.0989536999999999E-2</v>
      </c>
      <c r="BQ1193" s="108">
        <v>0</v>
      </c>
      <c r="BR1193" s="108">
        <v>0</v>
      </c>
      <c r="BS1193" s="108">
        <v>0</v>
      </c>
      <c r="BU1193" s="69">
        <v>1.0791767E-4</v>
      </c>
      <c r="BV1193" s="172">
        <v>5.2802232999999997E-7</v>
      </c>
      <c r="BW1193" s="69">
        <v>1.0240644E-4</v>
      </c>
      <c r="BX1193" s="172">
        <v>1.4396691999999999E-8</v>
      </c>
      <c r="BY1193" s="172">
        <v>4.7550199000000001E-7</v>
      </c>
      <c r="BZ1193" s="172">
        <v>8.0834627999999996E-8</v>
      </c>
      <c r="CA1193" s="172">
        <v>1.9242162E-10</v>
      </c>
      <c r="CB1193" s="172">
        <v>1.2278307000000001E-7</v>
      </c>
      <c r="CC1193" s="172">
        <v>1.3566792E-8</v>
      </c>
      <c r="CD1193" s="172">
        <v>9.7920281999999997E-8</v>
      </c>
      <c r="CE1193" s="172">
        <v>6.0484975999999998E-12</v>
      </c>
      <c r="CF1193" s="172">
        <v>4.6057019000000002E-17</v>
      </c>
      <c r="CG1193" s="172">
        <v>3.9545556999999999E-13</v>
      </c>
      <c r="CH1193" s="172">
        <v>2.6782944000000002E-7</v>
      </c>
      <c r="CI1193" s="172">
        <v>3.8704276000000004E-6</v>
      </c>
      <c r="CJ1193" s="172">
        <v>3.9751116E-8</v>
      </c>
      <c r="CK1193" s="69">
        <v>0</v>
      </c>
      <c r="CM1193" s="197">
        <v>4.6647373999999999E-13</v>
      </c>
      <c r="CN1193" s="198">
        <v>3.6727572999999998</v>
      </c>
      <c r="CO1193" s="198">
        <v>3.3891163999999999E-3</v>
      </c>
      <c r="CP1193" s="198">
        <v>3.7977392999999999E-4</v>
      </c>
      <c r="CQ1193" s="197">
        <v>3.5935286E-11</v>
      </c>
      <c r="CR1193" s="197">
        <v>4.2447136999999999E-9</v>
      </c>
      <c r="CS1193" s="197">
        <v>2.1131488999999999E-5</v>
      </c>
      <c r="CT1193" s="198">
        <v>4.1627211999999997E-2</v>
      </c>
      <c r="CU1193" s="197">
        <v>5.8463607999999999E-9</v>
      </c>
      <c r="CV1193" s="197">
        <v>2.8536060999999999E-5</v>
      </c>
      <c r="CX1193" s="166"/>
      <c r="CY1193" t="s">
        <v>2445</v>
      </c>
    </row>
    <row r="1194" spans="1:103" ht="14.4">
      <c r="A1194" t="s">
        <v>1802</v>
      </c>
      <c r="B1194" s="85" t="s">
        <v>816</v>
      </c>
      <c r="C1194" s="113" t="str">
        <f t="shared" si="622"/>
        <v>A.160.01.117</v>
      </c>
      <c r="D1194" s="9" t="s">
        <v>138</v>
      </c>
      <c r="E1194" s="112" t="s">
        <v>362</v>
      </c>
      <c r="F1194" s="115" t="str">
        <f t="shared" si="623"/>
        <v>Palissander Indisch FSC/PEFC 850 (kg/m3)</v>
      </c>
      <c r="G1194" s="143">
        <f t="shared" si="605"/>
        <v>0.21234040000000001</v>
      </c>
      <c r="I1194" s="118">
        <f t="shared" si="606"/>
        <v>5.1063408654016818E-2</v>
      </c>
      <c r="K1194" s="161">
        <f t="shared" si="607"/>
        <v>2.4048942196000004E-3</v>
      </c>
      <c r="L1194" s="161">
        <f t="shared" si="608"/>
        <v>5.6868207000000011E-3</v>
      </c>
      <c r="M1194" s="162">
        <f t="shared" si="609"/>
        <v>1.1120633734416813E-2</v>
      </c>
      <c r="N1194" s="161">
        <v>3.185106E-2</v>
      </c>
      <c r="O1194" s="132">
        <v>2.5138357000000001E-3</v>
      </c>
      <c r="P1194" s="132">
        <v>1.8577984000000001E-3</v>
      </c>
      <c r="Q1194" s="132">
        <v>1.2323550000000001E-3</v>
      </c>
      <c r="R1194" s="132">
        <v>1.0276119E-3</v>
      </c>
      <c r="S1194" s="164">
        <v>4.8727496000000003E-6</v>
      </c>
      <c r="T1194" s="132">
        <v>1.4005457E-4</v>
      </c>
      <c r="U1194" s="132">
        <v>1.2092992E-4</v>
      </c>
      <c r="V1194" s="132">
        <v>1.4289759000000001E-4</v>
      </c>
      <c r="W1194" s="132">
        <v>9.0667837999999995E-4</v>
      </c>
      <c r="X1194" s="132">
        <v>1.0975126999999999E-2</v>
      </c>
      <c r="Y1194" s="132">
        <v>2.8757830000000002E-4</v>
      </c>
      <c r="Z1194" s="164">
        <v>2.6091289999999999E-6</v>
      </c>
      <c r="AA1194" s="164">
        <v>1.5416814E-11</v>
      </c>
      <c r="AC1194" s="118">
        <f t="shared" si="610"/>
        <v>3.185106E-2</v>
      </c>
      <c r="AD1194" s="118">
        <f t="shared" si="611"/>
        <v>6.8974582396000008E-3</v>
      </c>
      <c r="AE1194" s="118">
        <f t="shared" si="612"/>
        <v>4.4951731490000006E-3</v>
      </c>
      <c r="AF1194" s="118">
        <f t="shared" si="613"/>
        <v>5.6868207000000011E-3</v>
      </c>
      <c r="AG1194" s="118">
        <f t="shared" si="614"/>
        <v>1.1118024605416813E-2</v>
      </c>
      <c r="AI1194" s="69">
        <v>24.384492999999999</v>
      </c>
      <c r="AJ1194" s="69">
        <v>2.6725864000000001</v>
      </c>
      <c r="AK1194" s="69">
        <v>0.38913948999999998</v>
      </c>
      <c r="AL1194" s="69">
        <v>0</v>
      </c>
      <c r="AM1194" s="69">
        <v>20.979161000000001</v>
      </c>
      <c r="AN1194" s="69">
        <v>0.24635761</v>
      </c>
      <c r="AO1194" s="69">
        <v>9.7247810000000004E-2</v>
      </c>
      <c r="AQ1194" s="116">
        <v>4.5573363E-3</v>
      </c>
      <c r="AR1194" s="116">
        <v>4.2335960999999997E-3</v>
      </c>
      <c r="AS1194" s="116">
        <v>1.8337704000000001E-4</v>
      </c>
      <c r="AT1194" s="116">
        <v>1.4036313999999999E-4</v>
      </c>
      <c r="AU1194" s="150">
        <f t="shared" si="615"/>
        <v>2.5381271076520708E-7</v>
      </c>
      <c r="AV1194" s="150">
        <f t="shared" si="616"/>
        <v>6.781695413263574E-10</v>
      </c>
      <c r="AW1194" s="163">
        <f t="shared" si="617"/>
        <v>1.9658703737500002E-2</v>
      </c>
      <c r="AX1194" s="196">
        <v>1.9706150000000001E-7</v>
      </c>
      <c r="AY1194" s="196">
        <v>5.945825E-10</v>
      </c>
      <c r="AZ1194" s="196">
        <v>1.6244827000000001E-14</v>
      </c>
      <c r="BA1194" s="196">
        <v>7.5200272000000005E-15</v>
      </c>
      <c r="BB1194" s="196">
        <v>2.1330799E-15</v>
      </c>
      <c r="BC1194" s="196">
        <v>1.3534899999999999E-10</v>
      </c>
      <c r="BD1194" s="196">
        <v>5.6562144E-8</v>
      </c>
      <c r="BE1194" s="196">
        <v>2.0096529E-11</v>
      </c>
      <c r="BF1194" s="196">
        <v>6.3306758999999996E-11</v>
      </c>
      <c r="BG1194" s="196">
        <v>8.7891336999999994E-15</v>
      </c>
      <c r="BH1194" s="196">
        <v>2.6408082999999999E-16</v>
      </c>
      <c r="BI1194" s="196">
        <v>7.8908419000000002E-14</v>
      </c>
      <c r="BJ1194" s="196">
        <v>6.7233546E-14</v>
      </c>
      <c r="BK1194" s="196">
        <v>1.2313298999999999E-14</v>
      </c>
      <c r="BL1194" s="196">
        <v>2.6588941000000001E-12</v>
      </c>
      <c r="BM1194" s="196">
        <v>5.1049218000000002E-11</v>
      </c>
      <c r="BN1194" s="196">
        <v>2.0827346E-20</v>
      </c>
      <c r="BO1194" s="196">
        <v>7.7937375000000005E-6</v>
      </c>
      <c r="BP1194" s="108">
        <v>1.9650910000000001E-2</v>
      </c>
      <c r="BQ1194" s="108">
        <v>0</v>
      </c>
      <c r="BR1194" s="108">
        <v>0</v>
      </c>
      <c r="BS1194" s="108">
        <v>0</v>
      </c>
      <c r="BU1194" s="172">
        <v>1.1163228999999999E-5</v>
      </c>
      <c r="BV1194" s="172">
        <v>4.7757234999999996E-7</v>
      </c>
      <c r="BW1194" s="172">
        <v>5.9206136999999998E-6</v>
      </c>
      <c r="BX1194" s="172">
        <v>1.4380888000000001E-8</v>
      </c>
      <c r="BY1194" s="172">
        <v>4.3132809999999998E-7</v>
      </c>
      <c r="BZ1194" s="172">
        <v>8.0834627999999996E-8</v>
      </c>
      <c r="CA1194" s="172">
        <v>1.9242162E-10</v>
      </c>
      <c r="CB1194" s="172">
        <v>1.2278307000000001E-7</v>
      </c>
      <c r="CC1194" s="172">
        <v>1.3350325E-8</v>
      </c>
      <c r="CD1194" s="172">
        <v>9.7361660999999996E-8</v>
      </c>
      <c r="CE1194" s="172">
        <v>6.0484975999999998E-12</v>
      </c>
      <c r="CF1194" s="172">
        <v>4.6057019000000002E-17</v>
      </c>
      <c r="CG1194" s="172">
        <v>3.9545556999999999E-13</v>
      </c>
      <c r="CH1194" s="172">
        <v>2.5921002000000002E-7</v>
      </c>
      <c r="CI1194" s="172">
        <v>3.7058444999999998E-6</v>
      </c>
      <c r="CJ1194" s="172">
        <v>3.9751116E-8</v>
      </c>
      <c r="CK1194" s="69">
        <v>0</v>
      </c>
      <c r="CM1194" s="197">
        <v>4.6647373999999999E-13</v>
      </c>
      <c r="CN1194" s="198">
        <v>0.21233241999999999</v>
      </c>
      <c r="CO1194" s="198">
        <v>3.3891163999999999E-3</v>
      </c>
      <c r="CP1194" s="198">
        <v>3.4525678999999999E-4</v>
      </c>
      <c r="CQ1194" s="197">
        <v>3.5733507999999998E-11</v>
      </c>
      <c r="CR1194" s="197">
        <v>4.2208675000000002E-9</v>
      </c>
      <c r="CS1194" s="197">
        <v>1.8949211000000002E-5</v>
      </c>
      <c r="CT1194" s="198">
        <v>3.3436372999999998E-2</v>
      </c>
      <c r="CU1194" s="197">
        <v>5.8463607999999999E-9</v>
      </c>
      <c r="CV1194" s="197">
        <v>2.8536060999999999E-5</v>
      </c>
      <c r="CX1194" s="166"/>
      <c r="CY1194" t="s">
        <v>2446</v>
      </c>
    </row>
    <row r="1195" spans="1:103" ht="14.4">
      <c r="A1195" t="s">
        <v>1803</v>
      </c>
      <c r="B1195" s="85" t="s">
        <v>816</v>
      </c>
      <c r="C1195" s="113" t="str">
        <f t="shared" si="622"/>
        <v>A.160.01.118</v>
      </c>
      <c r="D1195" s="9" t="s">
        <v>138</v>
      </c>
      <c r="E1195" s="112" t="s">
        <v>362</v>
      </c>
      <c r="F1195" s="115" t="str">
        <f t="shared" si="623"/>
        <v>Palissander Indisch natural forest clear cut 850 (kg/m3)</v>
      </c>
      <c r="G1195" s="143">
        <f t="shared" si="605"/>
        <v>3.6623404000000002</v>
      </c>
      <c r="I1195" s="118">
        <f t="shared" si="606"/>
        <v>4.8966634303540175</v>
      </c>
      <c r="K1195" s="161">
        <f t="shared" si="607"/>
        <v>2.4048942196000004E-3</v>
      </c>
      <c r="L1195" s="161">
        <f t="shared" si="608"/>
        <v>4.3337868424000003</v>
      </c>
      <c r="M1195" s="162">
        <f t="shared" si="609"/>
        <v>1.1120633734416813E-2</v>
      </c>
      <c r="N1195" s="161">
        <v>0.54935106</v>
      </c>
      <c r="O1195" s="132">
        <v>2.5138357000000001E-3</v>
      </c>
      <c r="P1195" s="132">
        <v>1.8577984000000001E-3</v>
      </c>
      <c r="Q1195" s="132">
        <v>1.2323550000000001E-3</v>
      </c>
      <c r="R1195" s="132">
        <v>1.0276119E-3</v>
      </c>
      <c r="S1195" s="164">
        <v>4.8727496000000003E-6</v>
      </c>
      <c r="T1195" s="132">
        <v>1.4005457E-4</v>
      </c>
      <c r="U1195" s="132">
        <v>1.2092992E-4</v>
      </c>
      <c r="V1195" s="132">
        <v>1.4289759000000001E-4</v>
      </c>
      <c r="W1195" s="132">
        <v>9.0667837999999995E-4</v>
      </c>
      <c r="X1195" s="132">
        <v>1.0975126999999999E-2</v>
      </c>
      <c r="Y1195" s="132">
        <v>4.3283876000000001</v>
      </c>
      <c r="Z1195" s="164">
        <v>2.6091289999999999E-6</v>
      </c>
      <c r="AA1195" s="164">
        <v>1.5416814E-11</v>
      </c>
      <c r="AC1195" s="118">
        <f t="shared" si="610"/>
        <v>0.54935106</v>
      </c>
      <c r="AD1195" s="118">
        <f t="shared" si="611"/>
        <v>6.8974582396000008E-3</v>
      </c>
      <c r="AE1195" s="118">
        <f t="shared" si="612"/>
        <v>4.4951731490000006E-3</v>
      </c>
      <c r="AF1195" s="118">
        <f t="shared" si="613"/>
        <v>4.3337868423999995</v>
      </c>
      <c r="AG1195" s="118">
        <f t="shared" si="614"/>
        <v>1.1118024605416813E-2</v>
      </c>
      <c r="AI1195" s="69">
        <v>24.384492999999999</v>
      </c>
      <c r="AJ1195" s="69">
        <v>2.6725864000000001</v>
      </c>
      <c r="AK1195" s="69">
        <v>0.38913948999999998</v>
      </c>
      <c r="AL1195" s="69">
        <v>0</v>
      </c>
      <c r="AM1195" s="69">
        <v>20.979161000000001</v>
      </c>
      <c r="AN1195" s="69">
        <v>0.24635761</v>
      </c>
      <c r="AO1195" s="69">
        <v>9.7247810000000004E-2</v>
      </c>
      <c r="AQ1195" s="116">
        <v>6.057216E-2</v>
      </c>
      <c r="AR1195" s="116">
        <v>5.7636284000000003E-2</v>
      </c>
      <c r="AS1195" s="116">
        <v>2.7955124000000001E-3</v>
      </c>
      <c r="AT1195" s="116">
        <v>1.4036313999999999E-4</v>
      </c>
      <c r="AU1195" s="150">
        <f t="shared" si="615"/>
        <v>3.4554127107652072E-6</v>
      </c>
      <c r="AV1195" s="150">
        <f t="shared" si="616"/>
        <v>1.0338432966329357E-8</v>
      </c>
      <c r="AW1195" s="163">
        <f t="shared" si="617"/>
        <v>1.9658703737500002E-2</v>
      </c>
      <c r="AX1195" s="196">
        <v>3.3986614999999999E-6</v>
      </c>
      <c r="AY1195" s="196">
        <v>1.0254582000000001E-8</v>
      </c>
      <c r="AZ1195" s="196">
        <v>2.8016983E-13</v>
      </c>
      <c r="BA1195" s="196">
        <v>7.5200272000000005E-15</v>
      </c>
      <c r="BB1195" s="196">
        <v>2.1330799E-15</v>
      </c>
      <c r="BC1195" s="196">
        <v>1.3534899999999999E-10</v>
      </c>
      <c r="BD1195" s="196">
        <v>5.6562144E-8</v>
      </c>
      <c r="BE1195" s="196">
        <v>2.0096529E-11</v>
      </c>
      <c r="BF1195" s="196">
        <v>6.3306758999999996E-11</v>
      </c>
      <c r="BG1195" s="196">
        <v>8.7891336999999994E-15</v>
      </c>
      <c r="BH1195" s="196">
        <v>2.6408082999999999E-16</v>
      </c>
      <c r="BI1195" s="196">
        <v>7.8908419000000002E-14</v>
      </c>
      <c r="BJ1195" s="196">
        <v>6.7233546E-14</v>
      </c>
      <c r="BK1195" s="196">
        <v>1.2313298999999999E-14</v>
      </c>
      <c r="BL1195" s="196">
        <v>2.6588941000000001E-12</v>
      </c>
      <c r="BM1195" s="196">
        <v>5.1049218000000002E-11</v>
      </c>
      <c r="BN1195" s="196">
        <v>2.0827346E-20</v>
      </c>
      <c r="BO1195" s="196">
        <v>7.7937375000000005E-6</v>
      </c>
      <c r="BP1195" s="108">
        <v>1.9650910000000001E-2</v>
      </c>
      <c r="BQ1195" s="108">
        <v>0</v>
      </c>
      <c r="BR1195" s="108">
        <v>0</v>
      </c>
      <c r="BS1195" s="108">
        <v>0</v>
      </c>
      <c r="BU1195" s="69">
        <v>1.0735838E-4</v>
      </c>
      <c r="BV1195" s="172">
        <v>4.7757234999999996E-7</v>
      </c>
      <c r="BW1195" s="69">
        <v>1.0211576999999999E-4</v>
      </c>
      <c r="BX1195" s="172">
        <v>1.4380888000000001E-8</v>
      </c>
      <c r="BY1195" s="172">
        <v>4.3132809999999998E-7</v>
      </c>
      <c r="BZ1195" s="172">
        <v>8.0834627999999996E-8</v>
      </c>
      <c r="CA1195" s="172">
        <v>1.9242162E-10</v>
      </c>
      <c r="CB1195" s="172">
        <v>1.2278307000000001E-7</v>
      </c>
      <c r="CC1195" s="172">
        <v>1.3350325E-8</v>
      </c>
      <c r="CD1195" s="172">
        <v>9.7361660999999996E-8</v>
      </c>
      <c r="CE1195" s="172">
        <v>6.0484975999999998E-12</v>
      </c>
      <c r="CF1195" s="172">
        <v>4.6057019000000002E-17</v>
      </c>
      <c r="CG1195" s="172">
        <v>3.9545556999999999E-13</v>
      </c>
      <c r="CH1195" s="172">
        <v>2.5921002000000002E-7</v>
      </c>
      <c r="CI1195" s="172">
        <v>3.7058444999999998E-6</v>
      </c>
      <c r="CJ1195" s="172">
        <v>3.9751116E-8</v>
      </c>
      <c r="CK1195" s="69">
        <v>0</v>
      </c>
      <c r="CM1195" s="197">
        <v>4.6647373999999999E-13</v>
      </c>
      <c r="CN1195" s="198">
        <v>3.6623323999999999</v>
      </c>
      <c r="CO1195" s="198">
        <v>3.3891163999999999E-3</v>
      </c>
      <c r="CP1195" s="198">
        <v>3.4525678999999999E-4</v>
      </c>
      <c r="CQ1195" s="197">
        <v>3.5733507999999998E-11</v>
      </c>
      <c r="CR1195" s="197">
        <v>4.2208675000000002E-9</v>
      </c>
      <c r="CS1195" s="197">
        <v>1.8949211000000002E-5</v>
      </c>
      <c r="CT1195" s="198">
        <v>3.3436372999999998E-2</v>
      </c>
      <c r="CU1195" s="197">
        <v>5.8463607999999999E-9</v>
      </c>
      <c r="CV1195" s="197">
        <v>2.8536060999999999E-5</v>
      </c>
      <c r="CX1195" s="166"/>
      <c r="CY1195" t="s">
        <v>2446</v>
      </c>
    </row>
    <row r="1196" spans="1:103" ht="14.4">
      <c r="A1196" t="s">
        <v>822</v>
      </c>
      <c r="B1196" s="85" t="s">
        <v>816</v>
      </c>
      <c r="C1196" s="113" t="str">
        <f t="shared" si="622"/>
        <v>A.160.01.119</v>
      </c>
      <c r="D1196" s="9" t="s">
        <v>138</v>
      </c>
      <c r="E1196" s="112" t="s">
        <v>362</v>
      </c>
      <c r="F1196" s="115" t="str">
        <f t="shared" si="623"/>
        <v>Robinia FSC/PEFC 740 (kg/m3)</v>
      </c>
      <c r="G1196" s="143">
        <f t="shared" si="605"/>
        <v>0.22105158666666666</v>
      </c>
      <c r="I1196" s="118">
        <f t="shared" si="606"/>
        <v>5.4921567863706527E-2</v>
      </c>
      <c r="K1196" s="161">
        <f t="shared" si="607"/>
        <v>3.8815300380000001E-3</v>
      </c>
      <c r="L1196" s="161">
        <f t="shared" si="608"/>
        <v>6.5527864599999996E-3</v>
      </c>
      <c r="M1196" s="162">
        <f t="shared" si="609"/>
        <v>1.1329513365706527E-2</v>
      </c>
      <c r="N1196" s="161">
        <v>3.3157737999999999E-2</v>
      </c>
      <c r="O1196" s="132">
        <v>1.5452939E-3</v>
      </c>
      <c r="P1196" s="132">
        <v>2.5418068E-3</v>
      </c>
      <c r="Q1196" s="132">
        <v>1.7684421000000001E-3</v>
      </c>
      <c r="R1196" s="132">
        <v>1.8482190999999999E-3</v>
      </c>
      <c r="S1196" s="164">
        <v>8.1378780000000003E-6</v>
      </c>
      <c r="T1196" s="132">
        <v>2.5673096E-4</v>
      </c>
      <c r="U1196" s="132">
        <v>2.2659412999999999E-4</v>
      </c>
      <c r="V1196" s="132">
        <v>2.0680121999999999E-4</v>
      </c>
      <c r="W1196" s="132">
        <v>1.700022E-3</v>
      </c>
      <c r="X1196" s="132">
        <v>1.111782E-2</v>
      </c>
      <c r="Y1196" s="132">
        <v>5.3906962999999996E-4</v>
      </c>
      <c r="Z1196" s="164">
        <v>4.8921168000000001E-6</v>
      </c>
      <c r="AA1196" s="164">
        <v>2.8906526999999999E-11</v>
      </c>
      <c r="AC1196" s="118">
        <f t="shared" si="610"/>
        <v>3.3157737999999999E-2</v>
      </c>
      <c r="AD1196" s="118">
        <f t="shared" si="611"/>
        <v>8.195224868000001E-3</v>
      </c>
      <c r="AE1196" s="118">
        <f t="shared" si="612"/>
        <v>4.3185869467999996E-3</v>
      </c>
      <c r="AF1196" s="118">
        <f t="shared" si="613"/>
        <v>6.5527864599999996E-3</v>
      </c>
      <c r="AG1196" s="118">
        <f t="shared" si="614"/>
        <v>1.1324621248906527E-2</v>
      </c>
      <c r="AI1196" s="69">
        <v>24.661026</v>
      </c>
      <c r="AJ1196" s="69">
        <v>2.9271172999999999</v>
      </c>
      <c r="AK1196" s="69">
        <v>0.39139249999999998</v>
      </c>
      <c r="AL1196" s="69">
        <v>0</v>
      </c>
      <c r="AM1196" s="69">
        <v>20.979975</v>
      </c>
      <c r="AN1196" s="69">
        <v>0.26455601000000001</v>
      </c>
      <c r="AO1196" s="69">
        <v>9.7986006E-2</v>
      </c>
      <c r="AQ1196" s="116">
        <v>4.4995551000000002E-3</v>
      </c>
      <c r="AR1196" s="116">
        <v>4.1529284000000003E-3</v>
      </c>
      <c r="AS1196" s="116">
        <v>1.8822652999999999E-4</v>
      </c>
      <c r="AT1196" s="116">
        <v>1.5840015E-4</v>
      </c>
      <c r="AU1196" s="150">
        <f t="shared" si="615"/>
        <v>2.4897652689607573E-7</v>
      </c>
      <c r="AV1196" s="150">
        <f t="shared" si="616"/>
        <v>6.9610405160321133E-10</v>
      </c>
      <c r="AW1196" s="163">
        <f t="shared" si="617"/>
        <v>2.2184895489999999E-2</v>
      </c>
      <c r="AX1196" s="196">
        <v>2.0515389999999999E-7</v>
      </c>
      <c r="AY1196" s="196">
        <v>6.1899953000000001E-10</v>
      </c>
      <c r="AZ1196" s="196">
        <v>1.6911921999999999E-14</v>
      </c>
      <c r="BA1196" s="196">
        <v>1.4100051E-14</v>
      </c>
      <c r="BB1196" s="196">
        <v>3.9995246999999999E-15</v>
      </c>
      <c r="BC1196" s="196">
        <v>1.9871541000000001E-10</v>
      </c>
      <c r="BD1196" s="196">
        <v>4.3525285999999999E-8</v>
      </c>
      <c r="BE1196" s="196">
        <v>2.9390331999999999E-11</v>
      </c>
      <c r="BF1196" s="196">
        <v>4.7533779E-11</v>
      </c>
      <c r="BG1196" s="196">
        <v>1.6479626000000001E-14</v>
      </c>
      <c r="BH1196" s="196">
        <v>4.9515154999999999E-16</v>
      </c>
      <c r="BI1196" s="196">
        <v>1.4460837E-13</v>
      </c>
      <c r="BJ1196" s="196">
        <v>1.4247966E-15</v>
      </c>
      <c r="BK1196" s="196">
        <v>4.9069801000000003E-16</v>
      </c>
      <c r="BL1196" s="196">
        <v>4.8193325000000001E-12</v>
      </c>
      <c r="BM1196" s="196">
        <v>9.3788053999999995E-11</v>
      </c>
      <c r="BN1196" s="196">
        <v>3.9051273999999998E-20</v>
      </c>
      <c r="BO1196" s="196">
        <v>1.3057489999999999E-5</v>
      </c>
      <c r="BP1196" s="108">
        <v>2.2171837999999999E-2</v>
      </c>
      <c r="BQ1196" s="108">
        <v>0</v>
      </c>
      <c r="BR1196" s="108">
        <v>0</v>
      </c>
      <c r="BS1196" s="108">
        <v>0</v>
      </c>
      <c r="BU1196" s="172">
        <v>1.1851436E-5</v>
      </c>
      <c r="BV1196" s="172">
        <v>3.8852698999999999E-7</v>
      </c>
      <c r="BW1196" s="172">
        <v>6.1635047000000001E-6</v>
      </c>
      <c r="BX1196" s="172">
        <v>2.6845633E-8</v>
      </c>
      <c r="BY1196" s="172">
        <v>3.4473006999999998E-7</v>
      </c>
      <c r="BZ1196" s="172">
        <v>1.1955535000000001E-7</v>
      </c>
      <c r="CA1196" s="172">
        <v>3.6079052999999998E-10</v>
      </c>
      <c r="CB1196" s="172">
        <v>1.8163461000000001E-7</v>
      </c>
      <c r="CC1196" s="172">
        <v>2.3408354000000001E-8</v>
      </c>
      <c r="CD1196" s="172">
        <v>1.7836345999999999E-7</v>
      </c>
      <c r="CE1196" s="172">
        <v>1.1340933E-11</v>
      </c>
      <c r="CF1196" s="172">
        <v>8.6356910000000001E-17</v>
      </c>
      <c r="CG1196" s="172">
        <v>7.4147919000000004E-13</v>
      </c>
      <c r="CH1196" s="172">
        <v>3.5237599999999998E-7</v>
      </c>
      <c r="CI1196" s="172">
        <v>4.0249051999999996E-6</v>
      </c>
      <c r="CJ1196" s="172">
        <v>4.7212479000000003E-8</v>
      </c>
      <c r="CK1196" s="69">
        <v>0</v>
      </c>
      <c r="CM1196" s="197">
        <v>8.7463825999999998E-13</v>
      </c>
      <c r="CN1196" s="198">
        <v>0.22103663000000001</v>
      </c>
      <c r="CO1196" s="198">
        <v>5.0076325999999999E-3</v>
      </c>
      <c r="CP1196" s="198">
        <v>2.9318696999999999E-4</v>
      </c>
      <c r="CQ1196" s="197">
        <v>6.5486995000000002E-11</v>
      </c>
      <c r="CR1196" s="197">
        <v>7.7352802999999995E-9</v>
      </c>
      <c r="CS1196" s="197">
        <v>1.3859052E-5</v>
      </c>
      <c r="CT1196" s="198">
        <v>1.2619036E-3</v>
      </c>
      <c r="CU1196" s="197">
        <v>1.0961926E-8</v>
      </c>
      <c r="CV1196" s="197">
        <v>4.2248184999999999E-5</v>
      </c>
      <c r="CX1196" s="166"/>
      <c r="CY1196" t="s">
        <v>2447</v>
      </c>
    </row>
    <row r="1197" spans="1:103" ht="14.4">
      <c r="A1197" t="s">
        <v>823</v>
      </c>
      <c r="B1197" s="85" t="s">
        <v>816</v>
      </c>
      <c r="C1197" s="113" t="str">
        <f t="shared" si="622"/>
        <v>A.160.01.120</v>
      </c>
      <c r="D1197" s="9" t="s">
        <v>138</v>
      </c>
      <c r="E1197" s="112" t="s">
        <v>362</v>
      </c>
      <c r="F1197" s="115" t="str">
        <f t="shared" si="623"/>
        <v>Teak FSC/PEFC 665 (kg/m3)</v>
      </c>
      <c r="G1197" s="143">
        <f t="shared" si="605"/>
        <v>0.28696074666666671</v>
      </c>
      <c r="I1197" s="118">
        <f t="shared" si="606"/>
        <v>7.1580092944616813E-2</v>
      </c>
      <c r="K1197" s="161">
        <f t="shared" si="607"/>
        <v>2.6325041501999999E-3</v>
      </c>
      <c r="L1197" s="161">
        <f t="shared" si="608"/>
        <v>8.3211054699999995E-3</v>
      </c>
      <c r="M1197" s="162">
        <f t="shared" si="609"/>
        <v>1.7582371324416812E-2</v>
      </c>
      <c r="N1197" s="161">
        <v>4.3044112000000002E-2</v>
      </c>
      <c r="O1197" s="132">
        <v>4.9898481999999999E-3</v>
      </c>
      <c r="P1197" s="132">
        <v>2.0157946999999998E-3</v>
      </c>
      <c r="Q1197" s="132">
        <v>1.4324843E-3</v>
      </c>
      <c r="R1197" s="132">
        <v>1.0485360000000001E-3</v>
      </c>
      <c r="S1197" s="164">
        <v>5.8257302000000003E-6</v>
      </c>
      <c r="T1197" s="132">
        <v>1.4565811999999999E-4</v>
      </c>
      <c r="U1197" s="132">
        <v>1.2107256999999999E-4</v>
      </c>
      <c r="V1197" s="132">
        <v>1.4717718E-4</v>
      </c>
      <c r="W1197" s="132">
        <v>9.0667837999999995E-4</v>
      </c>
      <c r="X1197" s="132">
        <v>1.7432585E-2</v>
      </c>
      <c r="Y1197" s="132">
        <v>2.8771162000000003E-4</v>
      </c>
      <c r="Z1197" s="164">
        <v>2.6091289999999999E-6</v>
      </c>
      <c r="AA1197" s="164">
        <v>1.5416814E-11</v>
      </c>
      <c r="AC1197" s="118">
        <f t="shared" si="610"/>
        <v>4.3044112000000002E-2</v>
      </c>
      <c r="AD1197" s="118">
        <f t="shared" si="611"/>
        <v>9.7592196201999985E-3</v>
      </c>
      <c r="AE1197" s="118">
        <f t="shared" si="612"/>
        <v>7.1293245989999992E-3</v>
      </c>
      <c r="AF1197" s="118">
        <f t="shared" si="613"/>
        <v>8.3211054699999995E-3</v>
      </c>
      <c r="AG1197" s="118">
        <f t="shared" si="614"/>
        <v>1.7579762195416813E-2</v>
      </c>
      <c r="AI1197" s="69">
        <v>25.364591000000001</v>
      </c>
      <c r="AJ1197" s="69">
        <v>3.6479007000000001</v>
      </c>
      <c r="AK1197" s="69">
        <v>0.39245898000000001</v>
      </c>
      <c r="AL1197" s="69">
        <v>0</v>
      </c>
      <c r="AM1197" s="69">
        <v>20.979161000000001</v>
      </c>
      <c r="AN1197" s="69">
        <v>0.24700463</v>
      </c>
      <c r="AO1197" s="69">
        <v>9.8065069000000005E-2</v>
      </c>
      <c r="AQ1197" s="116">
        <v>6.6074777999999999E-3</v>
      </c>
      <c r="AR1197" s="116">
        <v>6.1442902000000002E-3</v>
      </c>
      <c r="AS1197" s="116">
        <v>2.5440795E-4</v>
      </c>
      <c r="AT1197" s="116">
        <v>2.087797E-4</v>
      </c>
      <c r="AU1197" s="150">
        <f t="shared" si="615"/>
        <v>3.6836271945200708E-7</v>
      </c>
      <c r="AV1197" s="150">
        <f t="shared" si="616"/>
        <v>9.4085779398535751E-10</v>
      </c>
      <c r="AW1197" s="163">
        <f t="shared" si="617"/>
        <v>2.9240854346E-2</v>
      </c>
      <c r="AX1197" s="196">
        <v>2.6630918999999998E-7</v>
      </c>
      <c r="AY1197" s="196">
        <v>8.0351947000000005E-10</v>
      </c>
      <c r="AZ1197" s="196">
        <v>2.1953283999999999E-14</v>
      </c>
      <c r="BA1197" s="196">
        <v>7.5200272000000005E-15</v>
      </c>
      <c r="BB1197" s="196">
        <v>2.1330799E-15</v>
      </c>
      <c r="BC1197" s="196">
        <v>1.4071194000000001E-10</v>
      </c>
      <c r="BD1197" s="196">
        <v>1.018571E-7</v>
      </c>
      <c r="BE1197" s="196">
        <v>2.1319541E-11</v>
      </c>
      <c r="BF1197" s="196">
        <v>1.1568561E-10</v>
      </c>
      <c r="BG1197" s="196">
        <v>8.7891336999999994E-15</v>
      </c>
      <c r="BH1197" s="196">
        <v>2.6408082999999999E-16</v>
      </c>
      <c r="BI1197" s="196">
        <v>8.2100758000000001E-14</v>
      </c>
      <c r="BJ1197" s="196">
        <v>1.861864E-13</v>
      </c>
      <c r="BK1197" s="196">
        <v>3.3879308000000001E-14</v>
      </c>
      <c r="BL1197" s="196">
        <v>2.8174119000000001E-12</v>
      </c>
      <c r="BM1197" s="196">
        <v>5.2890446999999997E-11</v>
      </c>
      <c r="BN1197" s="196">
        <v>2.0827346E-20</v>
      </c>
      <c r="BO1197" s="196">
        <v>8.1873459999999995E-6</v>
      </c>
      <c r="BP1197" s="108">
        <v>2.9232667E-2</v>
      </c>
      <c r="BQ1197" s="108">
        <v>0</v>
      </c>
      <c r="BR1197" s="108">
        <v>0</v>
      </c>
      <c r="BS1197" s="108">
        <v>0</v>
      </c>
      <c r="BU1197" s="172">
        <v>1.5166577E-5</v>
      </c>
      <c r="BV1197" s="172">
        <v>8.3868797E-7</v>
      </c>
      <c r="BW1197" s="172">
        <v>8.0012270999999994E-6</v>
      </c>
      <c r="BX1197" s="172">
        <v>1.4494013E-8</v>
      </c>
      <c r="BY1197" s="172">
        <v>7.4752014000000004E-7</v>
      </c>
      <c r="BZ1197" s="172">
        <v>8.0834627999999996E-8</v>
      </c>
      <c r="CA1197" s="172">
        <v>1.9242162E-10</v>
      </c>
      <c r="CB1197" s="172">
        <v>1.2278307000000001E-7</v>
      </c>
      <c r="CC1197" s="172">
        <v>1.4899775E-8</v>
      </c>
      <c r="CD1197" s="172">
        <v>1.0136021E-7</v>
      </c>
      <c r="CE1197" s="172">
        <v>6.0484975999999998E-12</v>
      </c>
      <c r="CF1197" s="172">
        <v>4.6057019000000002E-17</v>
      </c>
      <c r="CG1197" s="172">
        <v>3.9545556999999999E-13</v>
      </c>
      <c r="CH1197" s="172">
        <v>3.2090697999999998E-7</v>
      </c>
      <c r="CI1197" s="172">
        <v>4.8839130999999996E-6</v>
      </c>
      <c r="CJ1197" s="172">
        <v>3.9751116E-8</v>
      </c>
      <c r="CK1197" s="69">
        <v>0</v>
      </c>
      <c r="CM1197" s="197">
        <v>4.6647373999999999E-13</v>
      </c>
      <c r="CN1197" s="198">
        <v>0.28695277000000002</v>
      </c>
      <c r="CO1197" s="198">
        <v>3.3891163999999999E-3</v>
      </c>
      <c r="CP1197" s="198">
        <v>5.9232684000000001E-4</v>
      </c>
      <c r="CQ1197" s="197">
        <v>3.7177811999999998E-11</v>
      </c>
      <c r="CR1197" s="197">
        <v>4.3915558999999996E-9</v>
      </c>
      <c r="CS1197" s="197">
        <v>3.4569729000000001E-5</v>
      </c>
      <c r="CT1197" s="198">
        <v>9.2065539000000002E-2</v>
      </c>
      <c r="CU1197" s="197">
        <v>5.8463607999999999E-9</v>
      </c>
      <c r="CV1197" s="197">
        <v>2.8536060999999999E-5</v>
      </c>
      <c r="CX1197" s="166"/>
      <c r="CY1197" t="s">
        <v>2448</v>
      </c>
    </row>
    <row r="1198" spans="1:103" ht="14.4">
      <c r="A1198" t="s">
        <v>1804</v>
      </c>
      <c r="B1198" s="85" t="s">
        <v>816</v>
      </c>
      <c r="C1198" s="113" t="str">
        <f t="shared" si="622"/>
        <v>A.160.01.121</v>
      </c>
      <c r="D1198" s="9" t="s">
        <v>138</v>
      </c>
      <c r="E1198" s="112" t="s">
        <v>362</v>
      </c>
      <c r="F1198" s="115" t="str">
        <f t="shared" si="623"/>
        <v>Teak natural forest clear cut 665 (kg/m3)</v>
      </c>
      <c r="G1198" s="143">
        <f t="shared" si="605"/>
        <v>3.7369607333333339</v>
      </c>
      <c r="I1198" s="118">
        <f t="shared" si="606"/>
        <v>5.1833925793246172</v>
      </c>
      <c r="K1198" s="161">
        <f t="shared" si="607"/>
        <v>2.6325041501999999E-3</v>
      </c>
      <c r="L1198" s="161">
        <f t="shared" si="608"/>
        <v>4.6026335938500003</v>
      </c>
      <c r="M1198" s="162">
        <f t="shared" si="609"/>
        <v>1.7582371324416812E-2</v>
      </c>
      <c r="N1198" s="161">
        <v>0.56054411000000004</v>
      </c>
      <c r="O1198" s="132">
        <v>4.9898481999999999E-3</v>
      </c>
      <c r="P1198" s="132">
        <v>2.0157946999999998E-3</v>
      </c>
      <c r="Q1198" s="132">
        <v>1.4324843E-3</v>
      </c>
      <c r="R1198" s="132">
        <v>1.0485360000000001E-3</v>
      </c>
      <c r="S1198" s="164">
        <v>5.8257302000000003E-6</v>
      </c>
      <c r="T1198" s="132">
        <v>1.4565811999999999E-4</v>
      </c>
      <c r="U1198" s="132">
        <v>1.2107256999999999E-4</v>
      </c>
      <c r="V1198" s="132">
        <v>1.4717718E-4</v>
      </c>
      <c r="W1198" s="132">
        <v>9.0667837999999995E-4</v>
      </c>
      <c r="X1198" s="132">
        <v>1.7432585E-2</v>
      </c>
      <c r="Y1198" s="132">
        <v>4.5946002000000004</v>
      </c>
      <c r="Z1198" s="164">
        <v>2.6091289999999999E-6</v>
      </c>
      <c r="AA1198" s="164">
        <v>1.5416814E-11</v>
      </c>
      <c r="AC1198" s="118">
        <f t="shared" si="610"/>
        <v>0.56054411000000004</v>
      </c>
      <c r="AD1198" s="118">
        <f t="shared" si="611"/>
        <v>9.7592196201999985E-3</v>
      </c>
      <c r="AE1198" s="118">
        <f t="shared" si="612"/>
        <v>7.1293245989999992E-3</v>
      </c>
      <c r="AF1198" s="118">
        <f t="shared" si="613"/>
        <v>4.6026335938500003</v>
      </c>
      <c r="AG1198" s="118">
        <f t="shared" si="614"/>
        <v>1.7579762195416813E-2</v>
      </c>
      <c r="AI1198" s="69">
        <v>25.364591000000001</v>
      </c>
      <c r="AJ1198" s="69">
        <v>3.6479007000000001</v>
      </c>
      <c r="AK1198" s="69">
        <v>0.39245898000000001</v>
      </c>
      <c r="AL1198" s="69">
        <v>0</v>
      </c>
      <c r="AM1198" s="69">
        <v>20.979161000000001</v>
      </c>
      <c r="AN1198" s="69">
        <v>0.24700463</v>
      </c>
      <c r="AO1198" s="69">
        <v>9.8065069000000005E-2</v>
      </c>
      <c r="AQ1198" s="116">
        <v>6.2622301000000005E-2</v>
      </c>
      <c r="AR1198" s="116">
        <v>5.9546978E-2</v>
      </c>
      <c r="AS1198" s="116">
        <v>2.8665433000000001E-3</v>
      </c>
      <c r="AT1198" s="116">
        <v>2.087797E-4</v>
      </c>
      <c r="AU1198" s="150">
        <f t="shared" si="615"/>
        <v>3.5699627294520072E-6</v>
      </c>
      <c r="AV1198" s="150">
        <f t="shared" si="616"/>
        <v>1.0601121248981358E-8</v>
      </c>
      <c r="AW1198" s="163">
        <f t="shared" si="617"/>
        <v>2.9240854346E-2</v>
      </c>
      <c r="AX1198" s="196">
        <v>3.4679092000000002E-6</v>
      </c>
      <c r="AY1198" s="196">
        <v>1.0463519000000001E-8</v>
      </c>
      <c r="AZ1198" s="196">
        <v>2.8587828E-13</v>
      </c>
      <c r="BA1198" s="196">
        <v>7.5200272000000005E-15</v>
      </c>
      <c r="BB1198" s="196">
        <v>2.1330799E-15</v>
      </c>
      <c r="BC1198" s="196">
        <v>1.4071194000000001E-10</v>
      </c>
      <c r="BD1198" s="196">
        <v>1.018571E-7</v>
      </c>
      <c r="BE1198" s="196">
        <v>2.1319541E-11</v>
      </c>
      <c r="BF1198" s="196">
        <v>1.1568561E-10</v>
      </c>
      <c r="BG1198" s="196">
        <v>8.7891336999999994E-15</v>
      </c>
      <c r="BH1198" s="196">
        <v>2.6408082999999999E-16</v>
      </c>
      <c r="BI1198" s="196">
        <v>8.2100758000000001E-14</v>
      </c>
      <c r="BJ1198" s="196">
        <v>1.861864E-13</v>
      </c>
      <c r="BK1198" s="196">
        <v>3.3879308000000001E-14</v>
      </c>
      <c r="BL1198" s="196">
        <v>2.8174119000000001E-12</v>
      </c>
      <c r="BM1198" s="196">
        <v>5.2890446999999997E-11</v>
      </c>
      <c r="BN1198" s="196">
        <v>2.0827346E-20</v>
      </c>
      <c r="BO1198" s="196">
        <v>8.1873459999999995E-6</v>
      </c>
      <c r="BP1198" s="108">
        <v>2.9232667E-2</v>
      </c>
      <c r="BQ1198" s="108">
        <v>0</v>
      </c>
      <c r="BR1198" s="108">
        <v>0</v>
      </c>
      <c r="BS1198" s="108">
        <v>0</v>
      </c>
      <c r="BU1198" s="69">
        <v>1.1136173E-4</v>
      </c>
      <c r="BV1198" s="172">
        <v>8.3868797E-7</v>
      </c>
      <c r="BW1198" s="69">
        <v>1.0419638E-4</v>
      </c>
      <c r="BX1198" s="172">
        <v>1.4494013E-8</v>
      </c>
      <c r="BY1198" s="172">
        <v>7.4752014000000004E-7</v>
      </c>
      <c r="BZ1198" s="172">
        <v>8.0834627999999996E-8</v>
      </c>
      <c r="CA1198" s="172">
        <v>1.9242162E-10</v>
      </c>
      <c r="CB1198" s="172">
        <v>1.2278307000000001E-7</v>
      </c>
      <c r="CC1198" s="172">
        <v>1.4899775E-8</v>
      </c>
      <c r="CD1198" s="172">
        <v>1.0136021E-7</v>
      </c>
      <c r="CE1198" s="172">
        <v>6.0484975999999998E-12</v>
      </c>
      <c r="CF1198" s="172">
        <v>4.6057019000000002E-17</v>
      </c>
      <c r="CG1198" s="172">
        <v>3.9545556999999999E-13</v>
      </c>
      <c r="CH1198" s="172">
        <v>3.2090697999999998E-7</v>
      </c>
      <c r="CI1198" s="172">
        <v>4.8839130999999996E-6</v>
      </c>
      <c r="CJ1198" s="172">
        <v>3.9751116E-8</v>
      </c>
      <c r="CK1198" s="69">
        <v>0</v>
      </c>
      <c r="CM1198" s="197">
        <v>4.6647373999999999E-13</v>
      </c>
      <c r="CN1198" s="198">
        <v>3.7369528000000001</v>
      </c>
      <c r="CO1198" s="198">
        <v>3.3891163999999999E-3</v>
      </c>
      <c r="CP1198" s="198">
        <v>5.9232684000000001E-4</v>
      </c>
      <c r="CQ1198" s="197">
        <v>3.7177811999999998E-11</v>
      </c>
      <c r="CR1198" s="197">
        <v>4.3915558999999996E-9</v>
      </c>
      <c r="CS1198" s="197">
        <v>3.4569729000000001E-5</v>
      </c>
      <c r="CT1198" s="198">
        <v>9.2065539000000002E-2</v>
      </c>
      <c r="CU1198" s="197">
        <v>5.8463607999999999E-9</v>
      </c>
      <c r="CV1198" s="197">
        <v>2.8536060999999999E-5</v>
      </c>
      <c r="CX1198" s="166"/>
      <c r="CY1198" t="s">
        <v>2448</v>
      </c>
    </row>
    <row r="1199" spans="1:103" ht="14.4">
      <c r="B1199" s="85"/>
      <c r="C1199" s="113"/>
      <c r="D1199" s="1" t="s">
        <v>139</v>
      </c>
      <c r="E1199" s="112"/>
      <c r="S1199" s="3"/>
      <c r="Z1199" s="3"/>
      <c r="AA1199" s="3"/>
      <c r="AC1199" s="142"/>
      <c r="AD1199" s="142"/>
      <c r="AE1199" s="142"/>
      <c r="AF1199" s="142"/>
      <c r="AG1199" s="142"/>
      <c r="AU1199" s="86"/>
      <c r="AV1199" s="86"/>
      <c r="AW1199" s="86"/>
      <c r="AX1199" s="3"/>
      <c r="AY1199" s="3"/>
      <c r="AZ1199" s="3"/>
      <c r="BA1199" s="3"/>
      <c r="BB1199" s="3"/>
      <c r="BC1199" s="3"/>
      <c r="BD1199" s="3"/>
      <c r="BE1199" s="3"/>
      <c r="BF1199" s="3"/>
      <c r="BG1199" s="3"/>
      <c r="BH1199" s="3"/>
      <c r="BI1199" s="3"/>
      <c r="BJ1199" s="3"/>
      <c r="BK1199" s="3"/>
      <c r="BL1199" s="3"/>
      <c r="BM1199" s="3"/>
      <c r="BN1199" s="3"/>
      <c r="BO1199" s="3"/>
      <c r="BV1199" s="3"/>
      <c r="BX1199" s="3"/>
      <c r="BY1199" s="3"/>
      <c r="BZ1199" s="3"/>
      <c r="CA1199" s="3"/>
      <c r="CB1199" s="3"/>
      <c r="CC1199" s="3"/>
      <c r="CD1199" s="3"/>
      <c r="CE1199" s="3"/>
      <c r="CF1199" s="3"/>
      <c r="CG1199" s="3"/>
      <c r="CH1199" s="3"/>
      <c r="CI1199" s="3"/>
      <c r="CJ1199" s="3"/>
      <c r="CM1199" s="3"/>
      <c r="CQ1199" s="3"/>
      <c r="CR1199" s="3"/>
      <c r="CS1199" s="3"/>
      <c r="CU1199" s="3"/>
      <c r="CV1199" s="3"/>
    </row>
    <row r="1200" spans="1:103" ht="14.4">
      <c r="A1200" t="s">
        <v>824</v>
      </c>
      <c r="B1200" s="85" t="s">
        <v>816</v>
      </c>
      <c r="C1200" s="113" t="str">
        <f t="shared" si="622"/>
        <v>A.160.02.101</v>
      </c>
      <c r="D1200" s="9" t="s">
        <v>139</v>
      </c>
      <c r="E1200" s="112" t="s">
        <v>362</v>
      </c>
      <c r="F1200" s="115" t="str">
        <f t="shared" si="623"/>
        <v>Agba FSC/PEFC 500 (kg/m3)</v>
      </c>
      <c r="G1200" s="143">
        <f t="shared" si="605"/>
        <v>0.24745586</v>
      </c>
      <c r="I1200" s="118">
        <f t="shared" si="606"/>
        <v>6.0718319575516815E-2</v>
      </c>
      <c r="K1200" s="161">
        <f t="shared" si="607"/>
        <v>2.5120047510999994E-3</v>
      </c>
      <c r="L1200" s="161">
        <f t="shared" si="608"/>
        <v>6.9264841700000003E-3</v>
      </c>
      <c r="M1200" s="162">
        <f t="shared" si="609"/>
        <v>1.4161451654416814E-2</v>
      </c>
      <c r="N1200" s="161">
        <v>3.7118379E-2</v>
      </c>
      <c r="O1200" s="132">
        <v>3.6790181000000001E-3</v>
      </c>
      <c r="P1200" s="132">
        <v>1.9321496E-3</v>
      </c>
      <c r="Q1200" s="132">
        <v>1.3265334999999999E-3</v>
      </c>
      <c r="R1200" s="132">
        <v>1.0374585E-3</v>
      </c>
      <c r="S1200" s="164">
        <v>5.3212111E-6</v>
      </c>
      <c r="T1200" s="132">
        <v>1.4269154E-4</v>
      </c>
      <c r="U1200" s="132">
        <v>1.2099705E-4</v>
      </c>
      <c r="V1200" s="132">
        <v>1.4491151E-4</v>
      </c>
      <c r="W1200" s="132">
        <v>9.0667837999999995E-4</v>
      </c>
      <c r="X1200" s="132">
        <v>1.4013931E-2</v>
      </c>
      <c r="Y1200" s="132">
        <v>2.8764104E-4</v>
      </c>
      <c r="Z1200" s="164">
        <v>2.6091289999999999E-6</v>
      </c>
      <c r="AA1200" s="164">
        <v>1.5416814E-11</v>
      </c>
      <c r="AC1200" s="118">
        <f t="shared" si="610"/>
        <v>3.7118379E-2</v>
      </c>
      <c r="AD1200" s="118">
        <f t="shared" si="611"/>
        <v>8.2441695010999991E-3</v>
      </c>
      <c r="AE1200" s="118">
        <f t="shared" si="612"/>
        <v>5.7347738789999998E-3</v>
      </c>
      <c r="AF1200" s="118">
        <f t="shared" si="613"/>
        <v>6.9264841700000003E-3</v>
      </c>
      <c r="AG1200" s="118">
        <f t="shared" si="614"/>
        <v>1.4158842525416814E-2</v>
      </c>
      <c r="AI1200" s="69">
        <v>24.845714999999998</v>
      </c>
      <c r="AJ1200" s="69">
        <v>3.1315577999999999</v>
      </c>
      <c r="AK1200" s="69">
        <v>0.39070159999999998</v>
      </c>
      <c r="AL1200" s="69">
        <v>0</v>
      </c>
      <c r="AM1200" s="69">
        <v>20.979161000000001</v>
      </c>
      <c r="AN1200" s="69">
        <v>0.24666209</v>
      </c>
      <c r="AO1200" s="69">
        <v>9.7632403000000006E-2</v>
      </c>
      <c r="AQ1200" s="116">
        <v>5.5221087999999998E-3</v>
      </c>
      <c r="AR1200" s="116">
        <v>5.1327461999999997E-3</v>
      </c>
      <c r="AS1200" s="116">
        <v>2.1680334999999999E-4</v>
      </c>
      <c r="AT1200" s="116">
        <v>1.7255917E-4</v>
      </c>
      <c r="AU1200" s="150">
        <f t="shared" si="615"/>
        <v>3.0771859956280708E-7</v>
      </c>
      <c r="AV1200" s="150">
        <f t="shared" si="616"/>
        <v>8.0178754246035741E-10</v>
      </c>
      <c r="AW1200" s="163">
        <f t="shared" si="617"/>
        <v>2.4167950964999997E-2</v>
      </c>
      <c r="AX1200" s="196">
        <v>2.2964864999999999E-7</v>
      </c>
      <c r="AY1200" s="196">
        <v>6.9290577999999996E-10</v>
      </c>
      <c r="AZ1200" s="196">
        <v>1.8931160000000001E-14</v>
      </c>
      <c r="BA1200" s="196">
        <v>7.5200272000000005E-15</v>
      </c>
      <c r="BB1200" s="196">
        <v>2.1330799E-15</v>
      </c>
      <c r="BC1200" s="196">
        <v>1.3787273999999999E-10</v>
      </c>
      <c r="BD1200" s="196">
        <v>7.7877417999999997E-8</v>
      </c>
      <c r="BE1200" s="196">
        <v>2.0672064000000001E-11</v>
      </c>
      <c r="BF1200" s="196">
        <v>8.7955629999999997E-11</v>
      </c>
      <c r="BG1200" s="196">
        <v>8.7891336999999994E-15</v>
      </c>
      <c r="BH1200" s="196">
        <v>2.6408082999999999E-16</v>
      </c>
      <c r="BI1200" s="196">
        <v>8.0410695999999996E-14</v>
      </c>
      <c r="BJ1200" s="196">
        <v>1.2321135999999999E-13</v>
      </c>
      <c r="BK1200" s="196">
        <v>2.2462009000000001E-14</v>
      </c>
      <c r="BL1200" s="196">
        <v>2.7334906999999999E-12</v>
      </c>
      <c r="BM1200" s="196">
        <v>5.1915679E-11</v>
      </c>
      <c r="BN1200" s="196">
        <v>2.0827346E-20</v>
      </c>
      <c r="BO1200" s="196">
        <v>7.9789650000000003E-6</v>
      </c>
      <c r="BP1200" s="108">
        <v>2.4159971999999998E-2</v>
      </c>
      <c r="BQ1200" s="108">
        <v>0</v>
      </c>
      <c r="BR1200" s="108">
        <v>0</v>
      </c>
      <c r="BS1200" s="108">
        <v>0</v>
      </c>
      <c r="BU1200" s="172">
        <v>1.3047157999999999E-5</v>
      </c>
      <c r="BV1200" s="172">
        <v>6.4750910999999995E-7</v>
      </c>
      <c r="BW1200" s="172">
        <v>6.8997258999999997E-6</v>
      </c>
      <c r="BX1200" s="172">
        <v>1.4434123E-8</v>
      </c>
      <c r="BY1200" s="172">
        <v>5.8012434999999999E-7</v>
      </c>
      <c r="BZ1200" s="172">
        <v>8.0834627999999996E-8</v>
      </c>
      <c r="CA1200" s="172">
        <v>1.9242162E-10</v>
      </c>
      <c r="CB1200" s="172">
        <v>1.2278307000000001E-7</v>
      </c>
      <c r="CC1200" s="172">
        <v>1.4079478E-8</v>
      </c>
      <c r="CD1200" s="172">
        <v>9.9243333000000001E-8</v>
      </c>
      <c r="CE1200" s="172">
        <v>6.0484975999999998E-12</v>
      </c>
      <c r="CF1200" s="172">
        <v>4.6057019000000002E-17</v>
      </c>
      <c r="CG1200" s="172">
        <v>3.9545556999999999E-13</v>
      </c>
      <c r="CH1200" s="172">
        <v>2.8824387999999999E-7</v>
      </c>
      <c r="CI1200" s="172">
        <v>4.2602297E-6</v>
      </c>
      <c r="CJ1200" s="172">
        <v>3.9751116E-8</v>
      </c>
      <c r="CK1200" s="69">
        <v>0</v>
      </c>
      <c r="CM1200" s="197">
        <v>4.6647373999999999E-13</v>
      </c>
      <c r="CN1200" s="198">
        <v>0.24744788000000001</v>
      </c>
      <c r="CO1200" s="198">
        <v>3.3891163999999999E-3</v>
      </c>
      <c r="CP1200" s="198">
        <v>4.6152504999999997E-4</v>
      </c>
      <c r="CQ1200" s="197">
        <v>3.6413181000000001E-11</v>
      </c>
      <c r="CR1200" s="197">
        <v>4.3011914999999998E-9</v>
      </c>
      <c r="CS1200" s="197">
        <v>2.6300043E-5</v>
      </c>
      <c r="CT1200" s="198">
        <v>6.1026569000000003E-2</v>
      </c>
      <c r="CU1200" s="197">
        <v>5.8463607999999999E-9</v>
      </c>
      <c r="CV1200" s="197">
        <v>2.8536060999999999E-5</v>
      </c>
      <c r="CX1200" s="166"/>
      <c r="CY1200" t="s">
        <v>2449</v>
      </c>
    </row>
    <row r="1201" spans="1:103" ht="14.4">
      <c r="A1201" t="s">
        <v>1805</v>
      </c>
      <c r="B1201" s="85" t="s">
        <v>816</v>
      </c>
      <c r="C1201" s="113" t="str">
        <f t="shared" si="622"/>
        <v>A.160.02.102</v>
      </c>
      <c r="D1201" s="9" t="s">
        <v>139</v>
      </c>
      <c r="E1201" s="112" t="s">
        <v>362</v>
      </c>
      <c r="F1201" s="115" t="str">
        <f t="shared" si="623"/>
        <v>Agba natural forest clear cut 500 (kg/m3)</v>
      </c>
      <c r="G1201" s="143">
        <f t="shared" si="605"/>
        <v>3.6974558666666666</v>
      </c>
      <c r="I1201" s="118">
        <f t="shared" si="606"/>
        <v>10.402318279535518</v>
      </c>
      <c r="K1201" s="161">
        <f t="shared" si="607"/>
        <v>2.5120047510999994E-3</v>
      </c>
      <c r="L1201" s="161">
        <f t="shared" si="608"/>
        <v>9.8310264431299998</v>
      </c>
      <c r="M1201" s="162">
        <f t="shared" si="609"/>
        <v>1.4161451654416814E-2</v>
      </c>
      <c r="N1201" s="161">
        <v>0.55461837999999997</v>
      </c>
      <c r="O1201" s="132">
        <v>3.6790181000000001E-3</v>
      </c>
      <c r="P1201" s="132">
        <v>1.9321496E-3</v>
      </c>
      <c r="Q1201" s="132">
        <v>1.3265334999999999E-3</v>
      </c>
      <c r="R1201" s="132">
        <v>1.0374585E-3</v>
      </c>
      <c r="S1201" s="164">
        <v>5.3212111E-6</v>
      </c>
      <c r="T1201" s="132">
        <v>1.4269154E-4</v>
      </c>
      <c r="U1201" s="132">
        <v>1.2099705E-4</v>
      </c>
      <c r="V1201" s="132">
        <v>1.4491151E-4</v>
      </c>
      <c r="W1201" s="132">
        <v>9.0667837999999995E-4</v>
      </c>
      <c r="X1201" s="132">
        <v>1.4013931E-2</v>
      </c>
      <c r="Y1201" s="132">
        <v>9.8243875999999997</v>
      </c>
      <c r="Z1201" s="164">
        <v>2.6091289999999999E-6</v>
      </c>
      <c r="AA1201" s="164">
        <v>1.5416814E-11</v>
      </c>
      <c r="AC1201" s="118">
        <f t="shared" si="610"/>
        <v>0.55461837999999997</v>
      </c>
      <c r="AD1201" s="118">
        <f t="shared" si="611"/>
        <v>8.2441695010999991E-3</v>
      </c>
      <c r="AE1201" s="118">
        <f t="shared" si="612"/>
        <v>5.7347738789999998E-3</v>
      </c>
      <c r="AF1201" s="118">
        <f t="shared" si="613"/>
        <v>9.8310264431299998</v>
      </c>
      <c r="AG1201" s="118">
        <f t="shared" si="614"/>
        <v>1.4158842525416814E-2</v>
      </c>
      <c r="AI1201" s="69">
        <v>24.845714999999998</v>
      </c>
      <c r="AJ1201" s="69">
        <v>3.1315577999999999</v>
      </c>
      <c r="AK1201" s="69">
        <v>0.39070159999999998</v>
      </c>
      <c r="AL1201" s="69">
        <v>0</v>
      </c>
      <c r="AM1201" s="69">
        <v>20.979161000000001</v>
      </c>
      <c r="AN1201" s="69">
        <v>0.24666209</v>
      </c>
      <c r="AO1201" s="69">
        <v>9.7632403000000006E-2</v>
      </c>
      <c r="AQ1201" s="116">
        <v>6.1536932000000003E-2</v>
      </c>
      <c r="AR1201" s="116">
        <v>5.8535433999999997E-2</v>
      </c>
      <c r="AS1201" s="116">
        <v>2.8289386999999998E-3</v>
      </c>
      <c r="AT1201" s="116">
        <v>1.7255917E-4</v>
      </c>
      <c r="AU1201" s="150">
        <f t="shared" si="615"/>
        <v>3.5093185495628075E-6</v>
      </c>
      <c r="AV1201" s="150">
        <f t="shared" si="616"/>
        <v>1.0462051687460358E-8</v>
      </c>
      <c r="AW1201" s="163">
        <f t="shared" si="617"/>
        <v>2.4167950964999997E-2</v>
      </c>
      <c r="AX1201" s="196">
        <v>3.4312486E-6</v>
      </c>
      <c r="AY1201" s="196">
        <v>1.0352906E-8</v>
      </c>
      <c r="AZ1201" s="196">
        <v>2.8285616E-13</v>
      </c>
      <c r="BA1201" s="196">
        <v>7.5200272000000005E-15</v>
      </c>
      <c r="BB1201" s="196">
        <v>2.1330799E-15</v>
      </c>
      <c r="BC1201" s="196">
        <v>1.3787273999999999E-10</v>
      </c>
      <c r="BD1201" s="196">
        <v>7.7877417999999997E-8</v>
      </c>
      <c r="BE1201" s="196">
        <v>2.0672064000000001E-11</v>
      </c>
      <c r="BF1201" s="196">
        <v>8.7955629999999997E-11</v>
      </c>
      <c r="BG1201" s="196">
        <v>8.7891336999999994E-15</v>
      </c>
      <c r="BH1201" s="196">
        <v>2.6408082999999999E-16</v>
      </c>
      <c r="BI1201" s="196">
        <v>8.0410695999999996E-14</v>
      </c>
      <c r="BJ1201" s="196">
        <v>1.2321135999999999E-13</v>
      </c>
      <c r="BK1201" s="196">
        <v>2.2462009000000001E-14</v>
      </c>
      <c r="BL1201" s="196">
        <v>2.7334906999999999E-12</v>
      </c>
      <c r="BM1201" s="196">
        <v>5.1915679E-11</v>
      </c>
      <c r="BN1201" s="196">
        <v>2.0827346E-20</v>
      </c>
      <c r="BO1201" s="196">
        <v>7.9789650000000003E-6</v>
      </c>
      <c r="BP1201" s="108">
        <v>2.4159971999999998E-2</v>
      </c>
      <c r="BQ1201" s="108">
        <v>0</v>
      </c>
      <c r="BR1201" s="108">
        <v>0</v>
      </c>
      <c r="BS1201" s="108">
        <v>0</v>
      </c>
      <c r="BU1201" s="69">
        <v>1.0924231E-4</v>
      </c>
      <c r="BV1201" s="172">
        <v>6.4750910999999995E-7</v>
      </c>
      <c r="BW1201" s="69">
        <v>1.0309488000000001E-4</v>
      </c>
      <c r="BX1201" s="172">
        <v>1.4434123E-8</v>
      </c>
      <c r="BY1201" s="172">
        <v>5.8012434999999999E-7</v>
      </c>
      <c r="BZ1201" s="172">
        <v>8.0834627999999996E-8</v>
      </c>
      <c r="CA1201" s="172">
        <v>1.9242162E-10</v>
      </c>
      <c r="CB1201" s="172">
        <v>1.2278307000000001E-7</v>
      </c>
      <c r="CC1201" s="172">
        <v>1.4079478E-8</v>
      </c>
      <c r="CD1201" s="172">
        <v>9.9243333000000001E-8</v>
      </c>
      <c r="CE1201" s="172">
        <v>6.0484975999999998E-12</v>
      </c>
      <c r="CF1201" s="172">
        <v>4.6057019000000002E-17</v>
      </c>
      <c r="CG1201" s="172">
        <v>3.9545556999999999E-13</v>
      </c>
      <c r="CH1201" s="172">
        <v>2.8824387999999999E-7</v>
      </c>
      <c r="CI1201" s="172">
        <v>4.2602297E-6</v>
      </c>
      <c r="CJ1201" s="172">
        <v>3.9751116E-8</v>
      </c>
      <c r="CK1201" s="69">
        <v>0</v>
      </c>
      <c r="CM1201" s="197">
        <v>4.6647373999999999E-13</v>
      </c>
      <c r="CN1201" s="198">
        <v>3.6974478999999998</v>
      </c>
      <c r="CO1201" s="198">
        <v>3.3891163999999999E-3</v>
      </c>
      <c r="CP1201" s="198">
        <v>4.6152504999999997E-4</v>
      </c>
      <c r="CQ1201" s="197">
        <v>3.6413181000000001E-11</v>
      </c>
      <c r="CR1201" s="197">
        <v>4.3011914999999998E-9</v>
      </c>
      <c r="CS1201" s="197">
        <v>2.6300043E-5</v>
      </c>
      <c r="CT1201" s="198">
        <v>6.1026569000000003E-2</v>
      </c>
      <c r="CU1201" s="197">
        <v>5.8463607999999999E-9</v>
      </c>
      <c r="CV1201" s="197">
        <v>2.8536060999999999E-5</v>
      </c>
      <c r="CX1201" s="166"/>
      <c r="CY1201" t="s">
        <v>2449</v>
      </c>
    </row>
    <row r="1202" spans="1:103" ht="14.4">
      <c r="A1202" t="s">
        <v>825</v>
      </c>
      <c r="B1202" s="85" t="s">
        <v>816</v>
      </c>
      <c r="C1202" s="113" t="str">
        <f t="shared" si="622"/>
        <v>A.160.02.103</v>
      </c>
      <c r="D1202" s="9" t="s">
        <v>139</v>
      </c>
      <c r="E1202" s="112" t="s">
        <v>362</v>
      </c>
      <c r="F1202" s="115" t="str">
        <f t="shared" si="623"/>
        <v>Angelique FSC 735 (kg/m3)</v>
      </c>
      <c r="G1202" s="143">
        <f t="shared" si="605"/>
        <v>0.21727851333333337</v>
      </c>
      <c r="I1202" s="118">
        <f t="shared" si="606"/>
        <v>5.2421130928916815E-2</v>
      </c>
      <c r="K1202" s="161">
        <f t="shared" si="607"/>
        <v>2.4199566145000004E-3</v>
      </c>
      <c r="L1202" s="161">
        <f t="shared" si="608"/>
        <v>5.8611483699999994E-3</v>
      </c>
      <c r="M1202" s="162">
        <f t="shared" si="609"/>
        <v>1.1548248944416814E-2</v>
      </c>
      <c r="N1202" s="161">
        <v>3.2591777000000002E-2</v>
      </c>
      <c r="O1202" s="132">
        <v>2.6776895000000002E-3</v>
      </c>
      <c r="P1202" s="132">
        <v>1.868254E-3</v>
      </c>
      <c r="Q1202" s="132">
        <v>1.2455987999999999E-3</v>
      </c>
      <c r="R1202" s="132">
        <v>1.0289966000000001E-3</v>
      </c>
      <c r="S1202" s="164">
        <v>4.9358144999999999E-6</v>
      </c>
      <c r="T1202" s="132">
        <v>1.4042540000000001E-4</v>
      </c>
      <c r="U1202" s="132">
        <v>1.2093936E-4</v>
      </c>
      <c r="V1202" s="132">
        <v>1.431808E-4</v>
      </c>
      <c r="W1202" s="132">
        <v>9.0667837999999995E-4</v>
      </c>
      <c r="X1202" s="132">
        <v>1.1402459E-2</v>
      </c>
      <c r="Y1202" s="132">
        <v>2.8758712999999998E-4</v>
      </c>
      <c r="Z1202" s="164">
        <v>2.6091289999999999E-6</v>
      </c>
      <c r="AA1202" s="164">
        <v>1.5416814E-11</v>
      </c>
      <c r="AC1202" s="118">
        <f t="shared" si="610"/>
        <v>3.2591777000000002E-2</v>
      </c>
      <c r="AD1202" s="118">
        <f t="shared" si="611"/>
        <v>7.0868394744999993E-3</v>
      </c>
      <c r="AE1202" s="118">
        <f t="shared" si="612"/>
        <v>4.6694919889999995E-3</v>
      </c>
      <c r="AF1202" s="118">
        <f t="shared" si="613"/>
        <v>5.8611483699999994E-3</v>
      </c>
      <c r="AG1202" s="118">
        <f t="shared" si="614"/>
        <v>1.1545639815416814E-2</v>
      </c>
      <c r="AI1202" s="69">
        <v>24.449352000000001</v>
      </c>
      <c r="AJ1202" s="69">
        <v>2.7371292999999999</v>
      </c>
      <c r="AK1202" s="69">
        <v>0.38935915999999998</v>
      </c>
      <c r="AL1202" s="69">
        <v>0</v>
      </c>
      <c r="AM1202" s="69">
        <v>20.979161000000001</v>
      </c>
      <c r="AN1202" s="69">
        <v>0.24640043</v>
      </c>
      <c r="AO1202" s="69">
        <v>9.7301894E-2</v>
      </c>
      <c r="AQ1202" s="116">
        <v>4.6930074E-3</v>
      </c>
      <c r="AR1202" s="116">
        <v>4.3600391E-3</v>
      </c>
      <c r="AS1202" s="116">
        <v>1.8807762E-4</v>
      </c>
      <c r="AT1202" s="116">
        <v>1.4489071000000001E-4</v>
      </c>
      <c r="AU1202" s="150">
        <f t="shared" si="615"/>
        <v>2.6139322800140713E-7</v>
      </c>
      <c r="AV1202" s="150">
        <f t="shared" si="616"/>
        <v>6.9555332039135729E-10</v>
      </c>
      <c r="AW1202" s="163">
        <f t="shared" si="617"/>
        <v>2.0292815785100001E-2</v>
      </c>
      <c r="AX1202" s="196">
        <v>2.0164406999999999E-7</v>
      </c>
      <c r="AY1202" s="196">
        <v>6.0840920999999997E-10</v>
      </c>
      <c r="AZ1202" s="196">
        <v>1.6622593E-14</v>
      </c>
      <c r="BA1202" s="196">
        <v>7.5200272000000005E-15</v>
      </c>
      <c r="BB1202" s="196">
        <v>2.1330799E-15</v>
      </c>
      <c r="BC1202" s="196">
        <v>1.3570390000000001E-10</v>
      </c>
      <c r="BD1202" s="196">
        <v>5.9559603999999998E-8</v>
      </c>
      <c r="BE1202" s="196">
        <v>2.0177463000000001E-11</v>
      </c>
      <c r="BF1202" s="196">
        <v>6.6773005999999996E-11</v>
      </c>
      <c r="BG1202" s="196">
        <v>8.7891336999999994E-15</v>
      </c>
      <c r="BH1202" s="196">
        <v>2.6408082999999999E-16</v>
      </c>
      <c r="BI1202" s="196">
        <v>7.9119676000000003E-14</v>
      </c>
      <c r="BJ1202" s="196">
        <v>7.5105425999999998E-14</v>
      </c>
      <c r="BK1202" s="196">
        <v>1.3740461000000001E-14</v>
      </c>
      <c r="BL1202" s="196">
        <v>2.6693843000000001E-12</v>
      </c>
      <c r="BM1202" s="196">
        <v>5.1171064000000003E-11</v>
      </c>
      <c r="BN1202" s="196">
        <v>2.0827346E-20</v>
      </c>
      <c r="BO1202" s="196">
        <v>7.8197850999999998E-6</v>
      </c>
      <c r="BP1202" s="108">
        <v>2.0284996E-2</v>
      </c>
      <c r="BQ1202" s="108">
        <v>0</v>
      </c>
      <c r="BR1202" s="108">
        <v>0</v>
      </c>
      <c r="BS1202" s="108">
        <v>0</v>
      </c>
      <c r="BU1202" s="172">
        <v>1.1428157000000001E-5</v>
      </c>
      <c r="BV1202" s="172">
        <v>5.0146971000000001E-7</v>
      </c>
      <c r="BW1202" s="172">
        <v>6.0583014000000001E-6</v>
      </c>
      <c r="BX1202" s="172">
        <v>1.4388374E-8</v>
      </c>
      <c r="BY1202" s="172">
        <v>4.5225257999999998E-7</v>
      </c>
      <c r="BZ1202" s="172">
        <v>8.0834627999999996E-8</v>
      </c>
      <c r="CA1202" s="172">
        <v>1.9242162E-10</v>
      </c>
      <c r="CB1202" s="172">
        <v>1.2278307000000001E-7</v>
      </c>
      <c r="CC1202" s="172">
        <v>1.3452862E-8</v>
      </c>
      <c r="CD1202" s="172">
        <v>9.7626270999999994E-8</v>
      </c>
      <c r="CE1202" s="172">
        <v>6.0484975999999998E-12</v>
      </c>
      <c r="CF1202" s="172">
        <v>4.6057019000000002E-17</v>
      </c>
      <c r="CG1202" s="172">
        <v>3.9545556999999999E-13</v>
      </c>
      <c r="CH1202" s="172">
        <v>2.6329290000000001E-7</v>
      </c>
      <c r="CI1202" s="172">
        <v>3.7838049000000001E-6</v>
      </c>
      <c r="CJ1202" s="172">
        <v>3.9751116E-8</v>
      </c>
      <c r="CK1202" s="69">
        <v>0</v>
      </c>
      <c r="CM1202" s="197">
        <v>4.6647373999999999E-13</v>
      </c>
      <c r="CN1202" s="198">
        <v>0.21727052999999999</v>
      </c>
      <c r="CO1202" s="198">
        <v>3.3891163999999999E-3</v>
      </c>
      <c r="CP1202" s="198">
        <v>3.6160701000000002E-4</v>
      </c>
      <c r="CQ1202" s="197">
        <v>3.5829086999999997E-11</v>
      </c>
      <c r="CR1202" s="197">
        <v>4.2321631000000002E-9</v>
      </c>
      <c r="CS1202" s="197">
        <v>1.9982922000000002E-5</v>
      </c>
      <c r="CT1202" s="198">
        <v>3.7316243999999998E-2</v>
      </c>
      <c r="CU1202" s="197">
        <v>5.8463607999999999E-9</v>
      </c>
      <c r="CV1202" s="197">
        <v>2.8536060999999999E-5</v>
      </c>
      <c r="CX1202" s="166"/>
      <c r="CY1202" t="s">
        <v>2450</v>
      </c>
    </row>
    <row r="1203" spans="1:103" ht="14.4">
      <c r="A1203" t="s">
        <v>1806</v>
      </c>
      <c r="B1203" s="85" t="s">
        <v>816</v>
      </c>
      <c r="C1203" s="113" t="str">
        <f t="shared" si="622"/>
        <v>A.160.02.104</v>
      </c>
      <c r="D1203" s="9" t="s">
        <v>139</v>
      </c>
      <c r="E1203" s="112" t="s">
        <v>362</v>
      </c>
      <c r="F1203" s="115" t="str">
        <f t="shared" si="623"/>
        <v>Angelique natural forest clear cut 735 (kg/m3)</v>
      </c>
      <c r="G1203" s="143">
        <f t="shared" si="605"/>
        <v>3.6672785333333335</v>
      </c>
      <c r="I1203" s="118">
        <f t="shared" si="606"/>
        <v>5.5678461467989155</v>
      </c>
      <c r="K1203" s="161">
        <f t="shared" si="607"/>
        <v>2.4199566145000004E-3</v>
      </c>
      <c r="L1203" s="161">
        <f t="shared" si="608"/>
        <v>5.003786161239999</v>
      </c>
      <c r="M1203" s="162">
        <f t="shared" si="609"/>
        <v>1.1548248944416814E-2</v>
      </c>
      <c r="N1203" s="161">
        <v>0.55009178000000003</v>
      </c>
      <c r="O1203" s="132">
        <v>2.6776895000000002E-3</v>
      </c>
      <c r="P1203" s="132">
        <v>1.868254E-3</v>
      </c>
      <c r="Q1203" s="132">
        <v>1.2455987999999999E-3</v>
      </c>
      <c r="R1203" s="132">
        <v>1.0289966000000001E-3</v>
      </c>
      <c r="S1203" s="164">
        <v>4.9358144999999999E-6</v>
      </c>
      <c r="T1203" s="132">
        <v>1.4042540000000001E-4</v>
      </c>
      <c r="U1203" s="132">
        <v>1.2093936E-4</v>
      </c>
      <c r="V1203" s="132">
        <v>1.431808E-4</v>
      </c>
      <c r="W1203" s="132">
        <v>9.0667837999999995E-4</v>
      </c>
      <c r="X1203" s="132">
        <v>1.1402459E-2</v>
      </c>
      <c r="Y1203" s="132">
        <v>4.9982125999999996</v>
      </c>
      <c r="Z1203" s="164">
        <v>2.6091289999999999E-6</v>
      </c>
      <c r="AA1203" s="164">
        <v>1.5416814E-11</v>
      </c>
      <c r="AC1203" s="118">
        <f t="shared" si="610"/>
        <v>0.55009178000000003</v>
      </c>
      <c r="AD1203" s="118">
        <f t="shared" si="611"/>
        <v>7.0868394744999993E-3</v>
      </c>
      <c r="AE1203" s="118">
        <f t="shared" si="612"/>
        <v>4.6694919889999995E-3</v>
      </c>
      <c r="AF1203" s="118">
        <f t="shared" si="613"/>
        <v>5.003786161239999</v>
      </c>
      <c r="AG1203" s="118">
        <f t="shared" si="614"/>
        <v>1.1545639815416814E-2</v>
      </c>
      <c r="AI1203" s="69">
        <v>24.449352000000001</v>
      </c>
      <c r="AJ1203" s="69">
        <v>2.7371292999999999</v>
      </c>
      <c r="AK1203" s="69">
        <v>0.38935915999999998</v>
      </c>
      <c r="AL1203" s="69">
        <v>0</v>
      </c>
      <c r="AM1203" s="69">
        <v>20.979161000000001</v>
      </c>
      <c r="AN1203" s="69">
        <v>0.24640043</v>
      </c>
      <c r="AO1203" s="69">
        <v>9.7301894E-2</v>
      </c>
      <c r="AQ1203" s="116">
        <v>6.0707830999999997E-2</v>
      </c>
      <c r="AR1203" s="116">
        <v>5.7762727E-2</v>
      </c>
      <c r="AS1203" s="116">
        <v>2.8002130000000002E-3</v>
      </c>
      <c r="AT1203" s="116">
        <v>1.4489071000000001E-4</v>
      </c>
      <c r="AU1203" s="150">
        <f t="shared" si="615"/>
        <v>3.4629932580014069E-6</v>
      </c>
      <c r="AV1203" s="150">
        <f t="shared" si="616"/>
        <v>1.0355817035388355E-8</v>
      </c>
      <c r="AW1203" s="163">
        <f t="shared" si="617"/>
        <v>2.0292815785100001E-2</v>
      </c>
      <c r="AX1203" s="196">
        <v>3.4032441000000002E-6</v>
      </c>
      <c r="AY1203" s="196">
        <v>1.0268408999999999E-8</v>
      </c>
      <c r="AZ1203" s="196">
        <v>2.8054758999999999E-13</v>
      </c>
      <c r="BA1203" s="196">
        <v>7.5200272000000005E-15</v>
      </c>
      <c r="BB1203" s="196">
        <v>2.1330799E-15</v>
      </c>
      <c r="BC1203" s="196">
        <v>1.3570390000000001E-10</v>
      </c>
      <c r="BD1203" s="196">
        <v>5.9559603999999998E-8</v>
      </c>
      <c r="BE1203" s="196">
        <v>2.0177463000000001E-11</v>
      </c>
      <c r="BF1203" s="196">
        <v>6.6773005999999996E-11</v>
      </c>
      <c r="BG1203" s="196">
        <v>8.7891336999999994E-15</v>
      </c>
      <c r="BH1203" s="196">
        <v>2.6408082999999999E-16</v>
      </c>
      <c r="BI1203" s="196">
        <v>7.9119676000000003E-14</v>
      </c>
      <c r="BJ1203" s="196">
        <v>7.5105425999999998E-14</v>
      </c>
      <c r="BK1203" s="196">
        <v>1.3740461000000001E-14</v>
      </c>
      <c r="BL1203" s="196">
        <v>2.6693843000000001E-12</v>
      </c>
      <c r="BM1203" s="196">
        <v>5.1171064000000003E-11</v>
      </c>
      <c r="BN1203" s="196">
        <v>2.0827346E-20</v>
      </c>
      <c r="BO1203" s="196">
        <v>7.8197850999999998E-6</v>
      </c>
      <c r="BP1203" s="108">
        <v>2.0284996E-2</v>
      </c>
      <c r="BQ1203" s="108">
        <v>0</v>
      </c>
      <c r="BR1203" s="108">
        <v>0</v>
      </c>
      <c r="BS1203" s="108">
        <v>0</v>
      </c>
      <c r="BU1203" s="69">
        <v>1.0762331E-4</v>
      </c>
      <c r="BV1203" s="172">
        <v>5.0146971000000001E-7</v>
      </c>
      <c r="BW1203" s="69">
        <v>1.0225346E-4</v>
      </c>
      <c r="BX1203" s="172">
        <v>1.4388374E-8</v>
      </c>
      <c r="BY1203" s="172">
        <v>4.5225257999999998E-7</v>
      </c>
      <c r="BZ1203" s="172">
        <v>8.0834627999999996E-8</v>
      </c>
      <c r="CA1203" s="172">
        <v>1.9242162E-10</v>
      </c>
      <c r="CB1203" s="172">
        <v>1.2278307000000001E-7</v>
      </c>
      <c r="CC1203" s="172">
        <v>1.3452862E-8</v>
      </c>
      <c r="CD1203" s="172">
        <v>9.7626270999999994E-8</v>
      </c>
      <c r="CE1203" s="172">
        <v>6.0484975999999998E-12</v>
      </c>
      <c r="CF1203" s="172">
        <v>4.6057019000000002E-17</v>
      </c>
      <c r="CG1203" s="172">
        <v>3.9545556999999999E-13</v>
      </c>
      <c r="CH1203" s="172">
        <v>2.6329290000000001E-7</v>
      </c>
      <c r="CI1203" s="172">
        <v>3.7838049000000001E-6</v>
      </c>
      <c r="CJ1203" s="172">
        <v>3.9751116E-8</v>
      </c>
      <c r="CK1203" s="69">
        <v>0</v>
      </c>
      <c r="CM1203" s="197">
        <v>4.6647373999999999E-13</v>
      </c>
      <c r="CN1203" s="198">
        <v>3.6672704999999999</v>
      </c>
      <c r="CO1203" s="198">
        <v>3.3891163999999999E-3</v>
      </c>
      <c r="CP1203" s="198">
        <v>3.6160701000000002E-4</v>
      </c>
      <c r="CQ1203" s="197">
        <v>3.5829086999999997E-11</v>
      </c>
      <c r="CR1203" s="197">
        <v>4.2321631000000002E-9</v>
      </c>
      <c r="CS1203" s="197">
        <v>1.9982922000000002E-5</v>
      </c>
      <c r="CT1203" s="198">
        <v>3.7316243999999998E-2</v>
      </c>
      <c r="CU1203" s="197">
        <v>5.8463607999999999E-9</v>
      </c>
      <c r="CV1203" s="197">
        <v>2.8536060999999999E-5</v>
      </c>
      <c r="CX1203" s="166"/>
      <c r="CY1203" t="s">
        <v>2450</v>
      </c>
    </row>
    <row r="1204" spans="1:103" ht="14.4">
      <c r="A1204" t="s">
        <v>826</v>
      </c>
      <c r="B1204" s="85" t="s">
        <v>816</v>
      </c>
      <c r="C1204" s="113" t="str">
        <f t="shared" si="622"/>
        <v>A.160.02.105</v>
      </c>
      <c r="D1204" s="9" t="s">
        <v>139</v>
      </c>
      <c r="E1204" s="112" t="s">
        <v>362</v>
      </c>
      <c r="F1204" s="115" t="str">
        <f t="shared" si="623"/>
        <v>Azobé FSC/PEFC 1060 (kg/m3)</v>
      </c>
      <c r="G1204" s="143">
        <f t="shared" si="605"/>
        <v>0.21508379333333333</v>
      </c>
      <c r="I1204" s="118">
        <f t="shared" si="606"/>
        <v>5.1817698790016811E-2</v>
      </c>
      <c r="K1204" s="161">
        <f t="shared" si="607"/>
        <v>2.4132622756000001E-3</v>
      </c>
      <c r="L1204" s="161">
        <f t="shared" si="608"/>
        <v>5.7836694399999999E-3</v>
      </c>
      <c r="M1204" s="162">
        <f t="shared" si="609"/>
        <v>1.1358198074416815E-2</v>
      </c>
      <c r="N1204" s="161">
        <v>3.2262568999999998E-2</v>
      </c>
      <c r="O1204" s="132">
        <v>2.6048655999999998E-3</v>
      </c>
      <c r="P1204" s="132">
        <v>1.8636071E-3</v>
      </c>
      <c r="Q1204" s="132">
        <v>1.2397127E-3</v>
      </c>
      <c r="R1204" s="132">
        <v>1.0283811999999999E-3</v>
      </c>
      <c r="S1204" s="164">
        <v>4.9077856000000001E-6</v>
      </c>
      <c r="T1204" s="132">
        <v>1.4026058999999999E-4</v>
      </c>
      <c r="U1204" s="132">
        <v>1.2093516E-4</v>
      </c>
      <c r="V1204" s="132">
        <v>1.4305492999999999E-4</v>
      </c>
      <c r="W1204" s="132">
        <v>9.0667837999999995E-4</v>
      </c>
      <c r="X1204" s="132">
        <v>1.1212534E-2</v>
      </c>
      <c r="Y1204" s="132">
        <v>2.8758320000000001E-4</v>
      </c>
      <c r="Z1204" s="164">
        <v>2.6091289999999999E-6</v>
      </c>
      <c r="AA1204" s="164">
        <v>1.5416814E-11</v>
      </c>
      <c r="AC1204" s="118">
        <f t="shared" si="610"/>
        <v>3.2262568999999998E-2</v>
      </c>
      <c r="AD1204" s="118">
        <f t="shared" si="611"/>
        <v>7.0026701356000007E-3</v>
      </c>
      <c r="AE1204" s="118">
        <f t="shared" si="612"/>
        <v>4.5920169889999999E-3</v>
      </c>
      <c r="AF1204" s="118">
        <f t="shared" si="613"/>
        <v>5.7836694399999999E-3</v>
      </c>
      <c r="AG1204" s="118">
        <f t="shared" si="614"/>
        <v>1.1355588945416814E-2</v>
      </c>
      <c r="AI1204" s="69">
        <v>24.420525999999999</v>
      </c>
      <c r="AJ1204" s="69">
        <v>2.7084435</v>
      </c>
      <c r="AK1204" s="69">
        <v>0.38926153000000002</v>
      </c>
      <c r="AL1204" s="69">
        <v>0</v>
      </c>
      <c r="AM1204" s="69">
        <v>20.979161000000001</v>
      </c>
      <c r="AN1204" s="69">
        <v>0.2463814</v>
      </c>
      <c r="AO1204" s="69">
        <v>9.7277856999999995E-2</v>
      </c>
      <c r="AQ1204" s="116">
        <v>4.6327091000000001E-3</v>
      </c>
      <c r="AR1204" s="116">
        <v>4.3038421999999996E-3</v>
      </c>
      <c r="AS1204" s="116">
        <v>1.8598846999999999E-4</v>
      </c>
      <c r="AT1204" s="116">
        <v>1.4287845999999999E-4</v>
      </c>
      <c r="AU1204" s="150">
        <f t="shared" si="615"/>
        <v>2.5802410644510707E-7</v>
      </c>
      <c r="AV1204" s="150">
        <f t="shared" si="616"/>
        <v>6.8782719069635743E-10</v>
      </c>
      <c r="AW1204" s="163">
        <f t="shared" si="617"/>
        <v>2.0010988208399999E-2</v>
      </c>
      <c r="AX1204" s="196">
        <v>1.9960736999999999E-7</v>
      </c>
      <c r="AY1204" s="196">
        <v>6.0226399999999998E-10</v>
      </c>
      <c r="AZ1204" s="196">
        <v>1.6454696999999999E-14</v>
      </c>
      <c r="BA1204" s="196">
        <v>7.5200272000000005E-15</v>
      </c>
      <c r="BB1204" s="196">
        <v>2.1330799E-15</v>
      </c>
      <c r="BC1204" s="196">
        <v>1.3554615999999999E-10</v>
      </c>
      <c r="BD1204" s="196">
        <v>5.8227399000000001E-8</v>
      </c>
      <c r="BE1204" s="196">
        <v>2.0141492E-11</v>
      </c>
      <c r="BF1204" s="196">
        <v>6.5232451999999998E-11</v>
      </c>
      <c r="BG1204" s="196">
        <v>8.7891336999999994E-15</v>
      </c>
      <c r="BH1204" s="196">
        <v>2.6408082999999999E-16</v>
      </c>
      <c r="BI1204" s="196">
        <v>7.9025783999999994E-14</v>
      </c>
      <c r="BJ1204" s="196">
        <v>7.1606812999999997E-14</v>
      </c>
      <c r="BK1204" s="196">
        <v>1.3106166999999999E-14</v>
      </c>
      <c r="BL1204" s="196">
        <v>2.6647219999999999E-12</v>
      </c>
      <c r="BM1204" s="196">
        <v>5.111691E-11</v>
      </c>
      <c r="BN1204" s="196">
        <v>2.0827346E-20</v>
      </c>
      <c r="BO1204" s="196">
        <v>7.8082083999999992E-6</v>
      </c>
      <c r="BP1204" s="108">
        <v>2.0003179999999999E-2</v>
      </c>
      <c r="BQ1204" s="108">
        <v>0</v>
      </c>
      <c r="BR1204" s="108">
        <v>0</v>
      </c>
      <c r="BS1204" s="108">
        <v>0</v>
      </c>
      <c r="BU1204" s="172">
        <v>1.1310410999999999E-5</v>
      </c>
      <c r="BV1204" s="172">
        <v>4.9084866000000004E-7</v>
      </c>
      <c r="BW1204" s="172">
        <v>5.9971068999999998E-6</v>
      </c>
      <c r="BX1204" s="172">
        <v>1.4385047E-8</v>
      </c>
      <c r="BY1204" s="172">
        <v>4.4295281000000001E-7</v>
      </c>
      <c r="BZ1204" s="172">
        <v>8.0834627999999996E-8</v>
      </c>
      <c r="CA1204" s="172">
        <v>1.9242162E-10</v>
      </c>
      <c r="CB1204" s="172">
        <v>1.2278307000000001E-7</v>
      </c>
      <c r="CC1204" s="172">
        <v>1.340729E-8</v>
      </c>
      <c r="CD1204" s="172">
        <v>9.7508667E-8</v>
      </c>
      <c r="CE1204" s="172">
        <v>6.0484975999999998E-12</v>
      </c>
      <c r="CF1204" s="172">
        <v>4.6057019000000002E-17</v>
      </c>
      <c r="CG1204" s="172">
        <v>3.9545556999999999E-13</v>
      </c>
      <c r="CH1204" s="172">
        <v>2.6147828999999997E-7</v>
      </c>
      <c r="CI1204" s="172">
        <v>3.7491557999999998E-6</v>
      </c>
      <c r="CJ1204" s="172">
        <v>3.9751116E-8</v>
      </c>
      <c r="CK1204" s="69">
        <v>0</v>
      </c>
      <c r="CM1204" s="197">
        <v>4.6647373999999999E-13</v>
      </c>
      <c r="CN1204" s="198">
        <v>0.21507582</v>
      </c>
      <c r="CO1204" s="198">
        <v>3.3891163999999999E-3</v>
      </c>
      <c r="CP1204" s="198">
        <v>3.5434025E-4</v>
      </c>
      <c r="CQ1204" s="197">
        <v>3.5786608E-11</v>
      </c>
      <c r="CR1204" s="197">
        <v>4.2271427999999996E-9</v>
      </c>
      <c r="CS1204" s="197">
        <v>1.9523495E-5</v>
      </c>
      <c r="CT1204" s="198">
        <v>3.5591856999999998E-2</v>
      </c>
      <c r="CU1204" s="197">
        <v>5.8463607999999999E-9</v>
      </c>
      <c r="CV1204" s="197">
        <v>2.8536060999999999E-5</v>
      </c>
      <c r="CX1204" s="166"/>
      <c r="CY1204" t="s">
        <v>2451</v>
      </c>
    </row>
    <row r="1205" spans="1:103" ht="14.4">
      <c r="A1205" t="s">
        <v>1807</v>
      </c>
      <c r="B1205" s="85" t="s">
        <v>816</v>
      </c>
      <c r="C1205" s="113" t="str">
        <f t="shared" si="622"/>
        <v>A.160.02.106</v>
      </c>
      <c r="D1205" s="9" t="s">
        <v>139</v>
      </c>
      <c r="E1205" s="112" t="s">
        <v>362</v>
      </c>
      <c r="F1205" s="115" t="str">
        <f t="shared" si="623"/>
        <v>Azobé natural forest clear cut 1060 (kg/m3)</v>
      </c>
      <c r="G1205" s="143">
        <f t="shared" si="605"/>
        <v>3.6650837999999997</v>
      </c>
      <c r="I1205" s="118">
        <f t="shared" si="606"/>
        <v>5.1722177165900174</v>
      </c>
      <c r="K1205" s="161">
        <f t="shared" si="607"/>
        <v>2.4132622756000001E-3</v>
      </c>
      <c r="L1205" s="161">
        <f t="shared" si="608"/>
        <v>4.60868368624</v>
      </c>
      <c r="M1205" s="162">
        <f t="shared" si="609"/>
        <v>1.1358198074416815E-2</v>
      </c>
      <c r="N1205" s="161">
        <v>0.54976256999999995</v>
      </c>
      <c r="O1205" s="132">
        <v>2.6048655999999998E-3</v>
      </c>
      <c r="P1205" s="132">
        <v>1.8636071E-3</v>
      </c>
      <c r="Q1205" s="132">
        <v>1.2397127E-3</v>
      </c>
      <c r="R1205" s="132">
        <v>1.0283811999999999E-3</v>
      </c>
      <c r="S1205" s="164">
        <v>4.9077856000000001E-6</v>
      </c>
      <c r="T1205" s="132">
        <v>1.4026058999999999E-4</v>
      </c>
      <c r="U1205" s="132">
        <v>1.2093516E-4</v>
      </c>
      <c r="V1205" s="132">
        <v>1.4305492999999999E-4</v>
      </c>
      <c r="W1205" s="132">
        <v>9.0667837999999995E-4</v>
      </c>
      <c r="X1205" s="132">
        <v>1.1212534E-2</v>
      </c>
      <c r="Y1205" s="132">
        <v>4.6031876</v>
      </c>
      <c r="Z1205" s="164">
        <v>2.6091289999999999E-6</v>
      </c>
      <c r="AA1205" s="164">
        <v>1.5416814E-11</v>
      </c>
      <c r="AC1205" s="118">
        <f t="shared" si="610"/>
        <v>0.54976256999999995</v>
      </c>
      <c r="AD1205" s="118">
        <f t="shared" si="611"/>
        <v>7.0026701356000007E-3</v>
      </c>
      <c r="AE1205" s="118">
        <f t="shared" si="612"/>
        <v>4.5920169889999999E-3</v>
      </c>
      <c r="AF1205" s="118">
        <f t="shared" si="613"/>
        <v>4.60868368624</v>
      </c>
      <c r="AG1205" s="118">
        <f t="shared" si="614"/>
        <v>1.1355588945416814E-2</v>
      </c>
      <c r="AI1205" s="69">
        <v>24.420525999999999</v>
      </c>
      <c r="AJ1205" s="69">
        <v>2.7084435</v>
      </c>
      <c r="AK1205" s="69">
        <v>0.38926153000000002</v>
      </c>
      <c r="AL1205" s="69">
        <v>0</v>
      </c>
      <c r="AM1205" s="69">
        <v>20.979161000000001</v>
      </c>
      <c r="AN1205" s="69">
        <v>0.2463814</v>
      </c>
      <c r="AO1205" s="69">
        <v>9.7277856999999995E-2</v>
      </c>
      <c r="AQ1205" s="116">
        <v>6.0647531999999997E-2</v>
      </c>
      <c r="AR1205" s="116">
        <v>5.7706529999999999E-2</v>
      </c>
      <c r="AS1205" s="116">
        <v>2.7981237999999999E-3</v>
      </c>
      <c r="AT1205" s="116">
        <v>1.4287845999999999E-4</v>
      </c>
      <c r="AU1205" s="150">
        <f t="shared" si="615"/>
        <v>3.4596241364451071E-6</v>
      </c>
      <c r="AV1205" s="150">
        <f t="shared" si="616"/>
        <v>1.0348091115699356E-8</v>
      </c>
      <c r="AW1205" s="163">
        <f t="shared" si="617"/>
        <v>2.0010988208399999E-2</v>
      </c>
      <c r="AX1205" s="196">
        <v>3.4012073999999999E-6</v>
      </c>
      <c r="AY1205" s="196">
        <v>1.0262263999999999E-8</v>
      </c>
      <c r="AZ1205" s="196">
        <v>2.8037969999999999E-13</v>
      </c>
      <c r="BA1205" s="196">
        <v>7.5200272000000005E-15</v>
      </c>
      <c r="BB1205" s="196">
        <v>2.1330799E-15</v>
      </c>
      <c r="BC1205" s="196">
        <v>1.3554615999999999E-10</v>
      </c>
      <c r="BD1205" s="196">
        <v>5.8227399000000001E-8</v>
      </c>
      <c r="BE1205" s="196">
        <v>2.0141492E-11</v>
      </c>
      <c r="BF1205" s="196">
        <v>6.5232451999999998E-11</v>
      </c>
      <c r="BG1205" s="196">
        <v>8.7891336999999994E-15</v>
      </c>
      <c r="BH1205" s="196">
        <v>2.6408082999999999E-16</v>
      </c>
      <c r="BI1205" s="196">
        <v>7.9025783999999994E-14</v>
      </c>
      <c r="BJ1205" s="196">
        <v>7.1606812999999997E-14</v>
      </c>
      <c r="BK1205" s="196">
        <v>1.3106166999999999E-14</v>
      </c>
      <c r="BL1205" s="196">
        <v>2.6647219999999999E-12</v>
      </c>
      <c r="BM1205" s="196">
        <v>5.111691E-11</v>
      </c>
      <c r="BN1205" s="196">
        <v>2.0827346E-20</v>
      </c>
      <c r="BO1205" s="196">
        <v>7.8082083999999992E-6</v>
      </c>
      <c r="BP1205" s="108">
        <v>2.0003179999999999E-2</v>
      </c>
      <c r="BQ1205" s="108">
        <v>0</v>
      </c>
      <c r="BR1205" s="108">
        <v>0</v>
      </c>
      <c r="BS1205" s="108">
        <v>0</v>
      </c>
      <c r="BU1205" s="69">
        <v>1.0750556999999999E-4</v>
      </c>
      <c r="BV1205" s="172">
        <v>4.9084866000000004E-7</v>
      </c>
      <c r="BW1205" s="69">
        <v>1.0219226E-4</v>
      </c>
      <c r="BX1205" s="172">
        <v>1.4385047E-8</v>
      </c>
      <c r="BY1205" s="172">
        <v>4.4295281000000001E-7</v>
      </c>
      <c r="BZ1205" s="172">
        <v>8.0834627999999996E-8</v>
      </c>
      <c r="CA1205" s="172">
        <v>1.9242162E-10</v>
      </c>
      <c r="CB1205" s="172">
        <v>1.2278307000000001E-7</v>
      </c>
      <c r="CC1205" s="172">
        <v>1.340729E-8</v>
      </c>
      <c r="CD1205" s="172">
        <v>9.7508667E-8</v>
      </c>
      <c r="CE1205" s="172">
        <v>6.0484975999999998E-12</v>
      </c>
      <c r="CF1205" s="172">
        <v>4.6057019000000002E-17</v>
      </c>
      <c r="CG1205" s="172">
        <v>3.9545556999999999E-13</v>
      </c>
      <c r="CH1205" s="172">
        <v>2.6147828999999997E-7</v>
      </c>
      <c r="CI1205" s="172">
        <v>3.7491557999999998E-6</v>
      </c>
      <c r="CJ1205" s="172">
        <v>3.9751116E-8</v>
      </c>
      <c r="CK1205" s="69">
        <v>0</v>
      </c>
      <c r="CM1205" s="197">
        <v>4.6647373999999999E-13</v>
      </c>
      <c r="CN1205" s="198">
        <v>3.6650757999999999</v>
      </c>
      <c r="CO1205" s="198">
        <v>3.3891163999999999E-3</v>
      </c>
      <c r="CP1205" s="198">
        <v>3.5434025E-4</v>
      </c>
      <c r="CQ1205" s="197">
        <v>3.5786608E-11</v>
      </c>
      <c r="CR1205" s="197">
        <v>4.2271427999999996E-9</v>
      </c>
      <c r="CS1205" s="197">
        <v>1.9523495E-5</v>
      </c>
      <c r="CT1205" s="198">
        <v>3.5591856999999998E-2</v>
      </c>
      <c r="CU1205" s="197">
        <v>5.8463607999999999E-9</v>
      </c>
      <c r="CV1205" s="197">
        <v>2.8536060999999999E-5</v>
      </c>
      <c r="CX1205" s="166"/>
      <c r="CY1205" t="s">
        <v>2451</v>
      </c>
    </row>
    <row r="1206" spans="1:103" ht="14.4">
      <c r="A1206" t="s">
        <v>827</v>
      </c>
      <c r="B1206" s="85" t="s">
        <v>816</v>
      </c>
      <c r="C1206" s="113" t="str">
        <f t="shared" si="622"/>
        <v>A.160.02.107</v>
      </c>
      <c r="D1206" s="9" t="s">
        <v>139</v>
      </c>
      <c r="E1206" s="112" t="s">
        <v>362</v>
      </c>
      <c r="F1206" s="115" t="str">
        <f t="shared" si="623"/>
        <v>Bosse clair FSC/PEFC 575 (kg/m3)</v>
      </c>
      <c r="G1206" s="143">
        <f t="shared" si="605"/>
        <v>0.23757963333333337</v>
      </c>
      <c r="I1206" s="118">
        <f t="shared" si="606"/>
        <v>5.8002875065716816E-2</v>
      </c>
      <c r="K1206" s="161">
        <f t="shared" si="607"/>
        <v>2.4818799713000003E-3</v>
      </c>
      <c r="L1206" s="161">
        <f t="shared" si="608"/>
        <v>6.57782885E-3</v>
      </c>
      <c r="M1206" s="162">
        <f t="shared" si="609"/>
        <v>1.3306221244416815E-2</v>
      </c>
      <c r="N1206" s="161">
        <v>3.5636945000000003E-2</v>
      </c>
      <c r="O1206" s="132">
        <v>3.3513105999999999E-3</v>
      </c>
      <c r="P1206" s="132">
        <v>1.9112383000000001E-3</v>
      </c>
      <c r="Q1206" s="132">
        <v>1.3000457999999999E-3</v>
      </c>
      <c r="R1206" s="132">
        <v>1.0346891999999999E-3</v>
      </c>
      <c r="S1206" s="164">
        <v>5.1950813E-6</v>
      </c>
      <c r="T1206" s="132">
        <v>1.4194988999999999E-4</v>
      </c>
      <c r="U1206" s="132">
        <v>1.2097817E-4</v>
      </c>
      <c r="V1206" s="132">
        <v>1.4434509999999999E-4</v>
      </c>
      <c r="W1206" s="132">
        <v>9.0667837999999995E-4</v>
      </c>
      <c r="X1206" s="132">
        <v>1.3159267000000001E-2</v>
      </c>
      <c r="Y1206" s="132">
        <v>2.8762340000000001E-4</v>
      </c>
      <c r="Z1206" s="164">
        <v>2.6091289999999999E-6</v>
      </c>
      <c r="AA1206" s="164">
        <v>1.5416814E-11</v>
      </c>
      <c r="AC1206" s="118">
        <f t="shared" si="610"/>
        <v>3.5636945000000003E-2</v>
      </c>
      <c r="AD1206" s="118">
        <f t="shared" si="611"/>
        <v>7.8654070412999995E-3</v>
      </c>
      <c r="AE1206" s="118">
        <f t="shared" si="612"/>
        <v>5.3861361990000002E-3</v>
      </c>
      <c r="AF1206" s="118">
        <f t="shared" si="613"/>
        <v>6.57782885E-3</v>
      </c>
      <c r="AG1206" s="118">
        <f t="shared" si="614"/>
        <v>1.3303612115416814E-2</v>
      </c>
      <c r="AI1206" s="69">
        <v>24.715996000000001</v>
      </c>
      <c r="AJ1206" s="69">
        <v>3.0024720999999999</v>
      </c>
      <c r="AK1206" s="69">
        <v>0.39026226000000003</v>
      </c>
      <c r="AL1206" s="69">
        <v>0</v>
      </c>
      <c r="AM1206" s="69">
        <v>20.979161000000001</v>
      </c>
      <c r="AN1206" s="69">
        <v>0.24657646</v>
      </c>
      <c r="AO1206" s="69">
        <v>9.7524236E-2</v>
      </c>
      <c r="AQ1206" s="116">
        <v>5.2507665000000002E-3</v>
      </c>
      <c r="AR1206" s="116">
        <v>4.8798603000000003E-3</v>
      </c>
      <c r="AS1206" s="116">
        <v>2.0740219999999999E-4</v>
      </c>
      <c r="AT1206" s="116">
        <v>1.6350404E-4</v>
      </c>
      <c r="AU1206" s="150">
        <f t="shared" si="615"/>
        <v>2.9255756408050712E-7</v>
      </c>
      <c r="AV1206" s="150">
        <f t="shared" si="616"/>
        <v>7.6701998232835752E-10</v>
      </c>
      <c r="AW1206" s="163">
        <f t="shared" si="617"/>
        <v>2.2899724869700003E-2</v>
      </c>
      <c r="AX1206" s="196">
        <v>2.2048351E-7</v>
      </c>
      <c r="AY1206" s="196">
        <v>6.6525236000000002E-10</v>
      </c>
      <c r="AZ1206" s="196">
        <v>1.8175628999999999E-14</v>
      </c>
      <c r="BA1206" s="196">
        <v>7.5200272000000005E-15</v>
      </c>
      <c r="BB1206" s="196">
        <v>2.1330799E-15</v>
      </c>
      <c r="BC1206" s="196">
        <v>1.3716292999999999E-10</v>
      </c>
      <c r="BD1206" s="196">
        <v>7.1882496999999998E-8</v>
      </c>
      <c r="BE1206" s="196">
        <v>2.0510195000000002E-11</v>
      </c>
      <c r="BF1206" s="196">
        <v>8.1023135000000002E-11</v>
      </c>
      <c r="BG1206" s="196">
        <v>8.7891336999999994E-15</v>
      </c>
      <c r="BH1206" s="196">
        <v>2.6408082999999999E-16</v>
      </c>
      <c r="BI1206" s="196">
        <v>7.9988179999999995E-14</v>
      </c>
      <c r="BJ1206" s="196">
        <v>1.074676E-13</v>
      </c>
      <c r="BK1206" s="196">
        <v>1.9607683999999998E-14</v>
      </c>
      <c r="BL1206" s="196">
        <v>2.7125103999999999E-12</v>
      </c>
      <c r="BM1206" s="196">
        <v>5.1671986999999998E-11</v>
      </c>
      <c r="BN1206" s="196">
        <v>2.0827346E-20</v>
      </c>
      <c r="BO1206" s="196">
        <v>7.9268697000000001E-6</v>
      </c>
      <c r="BP1206" s="108">
        <v>2.2891798000000001E-2</v>
      </c>
      <c r="BQ1206" s="108">
        <v>0</v>
      </c>
      <c r="BR1206" s="108">
        <v>0</v>
      </c>
      <c r="BS1206" s="108">
        <v>0</v>
      </c>
      <c r="BU1206" s="172">
        <v>1.2517302999999999E-5</v>
      </c>
      <c r="BV1206" s="172">
        <v>5.9971439999999999E-7</v>
      </c>
      <c r="BW1206" s="172">
        <v>6.6243506E-6</v>
      </c>
      <c r="BX1206" s="172">
        <v>1.4419151E-8</v>
      </c>
      <c r="BY1206" s="172">
        <v>5.3827541000000005E-7</v>
      </c>
      <c r="BZ1206" s="172">
        <v>8.0834627999999996E-8</v>
      </c>
      <c r="CA1206" s="172">
        <v>1.9242162E-10</v>
      </c>
      <c r="CB1206" s="172">
        <v>1.2278307000000001E-7</v>
      </c>
      <c r="CC1206" s="172">
        <v>1.3874404E-8</v>
      </c>
      <c r="CD1206" s="172">
        <v>9.8714112000000002E-8</v>
      </c>
      <c r="CE1206" s="172">
        <v>6.0484975999999998E-12</v>
      </c>
      <c r="CF1206" s="172">
        <v>4.6057019000000002E-17</v>
      </c>
      <c r="CG1206" s="172">
        <v>3.9545556999999999E-13</v>
      </c>
      <c r="CH1206" s="172">
        <v>2.8007810999999998E-7</v>
      </c>
      <c r="CI1206" s="172">
        <v>4.1043088000000004E-6</v>
      </c>
      <c r="CJ1206" s="172">
        <v>3.9751116E-8</v>
      </c>
      <c r="CK1206" s="69">
        <v>0</v>
      </c>
      <c r="CM1206" s="197">
        <v>4.6647373999999999E-13</v>
      </c>
      <c r="CN1206" s="198">
        <v>0.23757165999999999</v>
      </c>
      <c r="CO1206" s="198">
        <v>3.3891163999999999E-3</v>
      </c>
      <c r="CP1206" s="198">
        <v>4.288246E-4</v>
      </c>
      <c r="CQ1206" s="197">
        <v>3.6222022999999997E-11</v>
      </c>
      <c r="CR1206" s="197">
        <v>4.2786002999999998E-9</v>
      </c>
      <c r="CS1206" s="197">
        <v>2.4232621999999999E-5</v>
      </c>
      <c r="CT1206" s="198">
        <v>5.3266826000000003E-2</v>
      </c>
      <c r="CU1206" s="197">
        <v>5.8463607999999999E-9</v>
      </c>
      <c r="CV1206" s="197">
        <v>2.8536060999999999E-5</v>
      </c>
      <c r="CX1206" s="166"/>
      <c r="CY1206" t="s">
        <v>2452</v>
      </c>
    </row>
    <row r="1207" spans="1:103" ht="14.4">
      <c r="A1207" t="s">
        <v>1808</v>
      </c>
      <c r="B1207" s="85" t="s">
        <v>816</v>
      </c>
      <c r="C1207" s="113" t="str">
        <f t="shared" si="622"/>
        <v>A.160.02.108</v>
      </c>
      <c r="D1207" s="9" t="s">
        <v>139</v>
      </c>
      <c r="E1207" s="112" t="s">
        <v>362</v>
      </c>
      <c r="F1207" s="115" t="str">
        <f t="shared" si="623"/>
        <v>Bosse clair natural forest clear cut 575 (kg/m3)</v>
      </c>
      <c r="G1207" s="143">
        <f t="shared" si="605"/>
        <v>3.6875796666666667</v>
      </c>
      <c r="I1207" s="118">
        <f t="shared" si="606"/>
        <v>9.0943028566657187</v>
      </c>
      <c r="K1207" s="161">
        <f t="shared" si="607"/>
        <v>2.4818799713000003E-3</v>
      </c>
      <c r="L1207" s="161">
        <f t="shared" si="608"/>
        <v>8.5253778054500007</v>
      </c>
      <c r="M1207" s="162">
        <f t="shared" si="609"/>
        <v>1.3306221244416815E-2</v>
      </c>
      <c r="N1207" s="161">
        <v>0.55313694999999996</v>
      </c>
      <c r="O1207" s="132">
        <v>3.3513105999999999E-3</v>
      </c>
      <c r="P1207" s="132">
        <v>1.9112383000000001E-3</v>
      </c>
      <c r="Q1207" s="132">
        <v>1.3000457999999999E-3</v>
      </c>
      <c r="R1207" s="132">
        <v>1.0346891999999999E-3</v>
      </c>
      <c r="S1207" s="164">
        <v>5.1950813E-6</v>
      </c>
      <c r="T1207" s="132">
        <v>1.4194988999999999E-4</v>
      </c>
      <c r="U1207" s="132">
        <v>1.2097817E-4</v>
      </c>
      <c r="V1207" s="132">
        <v>1.4434509999999999E-4</v>
      </c>
      <c r="W1207" s="132">
        <v>9.0667837999999995E-4</v>
      </c>
      <c r="X1207" s="132">
        <v>1.3159267000000001E-2</v>
      </c>
      <c r="Y1207" s="132">
        <v>8.5190876000000006</v>
      </c>
      <c r="Z1207" s="164">
        <v>2.6091289999999999E-6</v>
      </c>
      <c r="AA1207" s="164">
        <v>1.5416814E-11</v>
      </c>
      <c r="AC1207" s="118">
        <f t="shared" si="610"/>
        <v>0.55313694999999996</v>
      </c>
      <c r="AD1207" s="118">
        <f t="shared" si="611"/>
        <v>7.8654070412999995E-3</v>
      </c>
      <c r="AE1207" s="118">
        <f t="shared" si="612"/>
        <v>5.3861361990000002E-3</v>
      </c>
      <c r="AF1207" s="118">
        <f t="shared" si="613"/>
        <v>8.5253778054499989</v>
      </c>
      <c r="AG1207" s="118">
        <f t="shared" si="614"/>
        <v>1.3303612115416814E-2</v>
      </c>
      <c r="AI1207" s="69">
        <v>24.715996000000001</v>
      </c>
      <c r="AJ1207" s="69">
        <v>3.0024720999999999</v>
      </c>
      <c r="AK1207" s="69">
        <v>0.39026226000000003</v>
      </c>
      <c r="AL1207" s="69">
        <v>0</v>
      </c>
      <c r="AM1207" s="69">
        <v>20.979161000000001</v>
      </c>
      <c r="AN1207" s="69">
        <v>0.24657646</v>
      </c>
      <c r="AO1207" s="69">
        <v>9.7524236E-2</v>
      </c>
      <c r="AQ1207" s="116">
        <v>6.1265590000000002E-2</v>
      </c>
      <c r="AR1207" s="116">
        <v>5.8282548000000003E-2</v>
      </c>
      <c r="AS1207" s="116">
        <v>2.8195376000000002E-3</v>
      </c>
      <c r="AT1207" s="116">
        <v>1.6350404E-4</v>
      </c>
      <c r="AU1207" s="150">
        <f t="shared" si="615"/>
        <v>3.4941575540805074E-6</v>
      </c>
      <c r="AV1207" s="150">
        <f t="shared" si="616"/>
        <v>1.0427283547329356E-8</v>
      </c>
      <c r="AW1207" s="163">
        <f t="shared" si="617"/>
        <v>2.2899724869700003E-2</v>
      </c>
      <c r="AX1207" s="196">
        <v>3.4220835000000001E-6</v>
      </c>
      <c r="AY1207" s="196">
        <v>1.0325252000000001E-8</v>
      </c>
      <c r="AZ1207" s="196">
        <v>2.8210062999999998E-13</v>
      </c>
      <c r="BA1207" s="196">
        <v>7.5200272000000005E-15</v>
      </c>
      <c r="BB1207" s="196">
        <v>2.1330799E-15</v>
      </c>
      <c r="BC1207" s="196">
        <v>1.3716292999999999E-10</v>
      </c>
      <c r="BD1207" s="196">
        <v>7.1882496999999998E-8</v>
      </c>
      <c r="BE1207" s="196">
        <v>2.0510195000000002E-11</v>
      </c>
      <c r="BF1207" s="196">
        <v>8.1023135000000002E-11</v>
      </c>
      <c r="BG1207" s="196">
        <v>8.7891336999999994E-15</v>
      </c>
      <c r="BH1207" s="196">
        <v>2.6408082999999999E-16</v>
      </c>
      <c r="BI1207" s="196">
        <v>7.9988179999999995E-14</v>
      </c>
      <c r="BJ1207" s="196">
        <v>1.074676E-13</v>
      </c>
      <c r="BK1207" s="196">
        <v>1.9607683999999998E-14</v>
      </c>
      <c r="BL1207" s="196">
        <v>2.7125103999999999E-12</v>
      </c>
      <c r="BM1207" s="196">
        <v>5.1671986999999998E-11</v>
      </c>
      <c r="BN1207" s="196">
        <v>2.0827346E-20</v>
      </c>
      <c r="BO1207" s="196">
        <v>7.9268697000000001E-6</v>
      </c>
      <c r="BP1207" s="108">
        <v>2.2891798000000001E-2</v>
      </c>
      <c r="BQ1207" s="108">
        <v>0</v>
      </c>
      <c r="BR1207" s="108">
        <v>0</v>
      </c>
      <c r="BS1207" s="108">
        <v>0</v>
      </c>
      <c r="BU1207" s="69">
        <v>1.0871246E-4</v>
      </c>
      <c r="BV1207" s="172">
        <v>5.9971439999999999E-7</v>
      </c>
      <c r="BW1207" s="69">
        <v>1.028195E-4</v>
      </c>
      <c r="BX1207" s="172">
        <v>1.4419151E-8</v>
      </c>
      <c r="BY1207" s="172">
        <v>5.3827541000000005E-7</v>
      </c>
      <c r="BZ1207" s="172">
        <v>8.0834627999999996E-8</v>
      </c>
      <c r="CA1207" s="172">
        <v>1.9242162E-10</v>
      </c>
      <c r="CB1207" s="172">
        <v>1.2278307000000001E-7</v>
      </c>
      <c r="CC1207" s="172">
        <v>1.3874404E-8</v>
      </c>
      <c r="CD1207" s="172">
        <v>9.8714112000000002E-8</v>
      </c>
      <c r="CE1207" s="172">
        <v>6.0484975999999998E-12</v>
      </c>
      <c r="CF1207" s="172">
        <v>4.6057019000000002E-17</v>
      </c>
      <c r="CG1207" s="172">
        <v>3.9545556999999999E-13</v>
      </c>
      <c r="CH1207" s="172">
        <v>2.8007810999999998E-7</v>
      </c>
      <c r="CI1207" s="172">
        <v>4.1043088000000004E-6</v>
      </c>
      <c r="CJ1207" s="172">
        <v>3.9751116E-8</v>
      </c>
      <c r="CK1207" s="69">
        <v>0</v>
      </c>
      <c r="CM1207" s="197">
        <v>4.6647373999999999E-13</v>
      </c>
      <c r="CN1207" s="198">
        <v>3.6875716999999999</v>
      </c>
      <c r="CO1207" s="198">
        <v>3.3891163999999999E-3</v>
      </c>
      <c r="CP1207" s="198">
        <v>4.288246E-4</v>
      </c>
      <c r="CQ1207" s="197">
        <v>3.6222022999999997E-11</v>
      </c>
      <c r="CR1207" s="197">
        <v>4.2786002999999998E-9</v>
      </c>
      <c r="CS1207" s="197">
        <v>2.4232621999999999E-5</v>
      </c>
      <c r="CT1207" s="198">
        <v>5.3266826000000003E-2</v>
      </c>
      <c r="CU1207" s="197">
        <v>5.8463607999999999E-9</v>
      </c>
      <c r="CV1207" s="197">
        <v>2.8536060999999999E-5</v>
      </c>
      <c r="CX1207" s="166"/>
      <c r="CY1207" t="s">
        <v>2452</v>
      </c>
    </row>
    <row r="1208" spans="1:103" ht="14.4">
      <c r="A1208" t="s">
        <v>828</v>
      </c>
      <c r="B1208" s="85" t="s">
        <v>816</v>
      </c>
      <c r="C1208" s="113" t="str">
        <f t="shared" si="622"/>
        <v>A.160.02.109</v>
      </c>
      <c r="D1208" s="9" t="s">
        <v>139</v>
      </c>
      <c r="E1208" s="112" t="s">
        <v>362</v>
      </c>
      <c r="F1208" s="115" t="str">
        <f t="shared" si="623"/>
        <v>Bubinga FSC/PEFC 830 (kg/m3)</v>
      </c>
      <c r="G1208" s="143">
        <f t="shared" si="605"/>
        <v>0.21672983333333337</v>
      </c>
      <c r="I1208" s="118">
        <f t="shared" si="606"/>
        <v>5.2270273201716816E-2</v>
      </c>
      <c r="K1208" s="161">
        <f t="shared" si="607"/>
        <v>2.4182830972999995E-3</v>
      </c>
      <c r="L1208" s="161">
        <f t="shared" si="608"/>
        <v>5.8417786299999989E-3</v>
      </c>
      <c r="M1208" s="162">
        <f t="shared" si="609"/>
        <v>1.1500736474416814E-2</v>
      </c>
      <c r="N1208" s="161">
        <v>3.2509475000000003E-2</v>
      </c>
      <c r="O1208" s="132">
        <v>2.6594835E-3</v>
      </c>
      <c r="P1208" s="132">
        <v>1.8670923E-3</v>
      </c>
      <c r="Q1208" s="132">
        <v>1.2441272999999999E-3</v>
      </c>
      <c r="R1208" s="132">
        <v>1.0288427999999999E-3</v>
      </c>
      <c r="S1208" s="164">
        <v>4.9288072999999999E-6</v>
      </c>
      <c r="T1208" s="132">
        <v>1.4038418999999999E-4</v>
      </c>
      <c r="U1208" s="132">
        <v>1.2093830999999999E-4</v>
      </c>
      <c r="V1208" s="132">
        <v>1.4314933E-4</v>
      </c>
      <c r="W1208" s="132">
        <v>9.0667837999999995E-4</v>
      </c>
      <c r="X1208" s="132">
        <v>1.1354978E-2</v>
      </c>
      <c r="Y1208" s="132">
        <v>2.8758613999999998E-4</v>
      </c>
      <c r="Z1208" s="164">
        <v>2.6091289999999999E-6</v>
      </c>
      <c r="AA1208" s="164">
        <v>1.5416814E-11</v>
      </c>
      <c r="AC1208" s="118">
        <f t="shared" si="610"/>
        <v>3.2509475000000003E-2</v>
      </c>
      <c r="AD1208" s="118">
        <f t="shared" si="611"/>
        <v>7.0657972072999987E-3</v>
      </c>
      <c r="AE1208" s="118">
        <f t="shared" si="612"/>
        <v>4.6501232389999994E-3</v>
      </c>
      <c r="AF1208" s="118">
        <f t="shared" si="613"/>
        <v>5.8417786300000007E-3</v>
      </c>
      <c r="AG1208" s="118">
        <f t="shared" si="614"/>
        <v>1.1498127345416814E-2</v>
      </c>
      <c r="AI1208" s="69">
        <v>24.442145</v>
      </c>
      <c r="AJ1208" s="69">
        <v>2.7299578000000002</v>
      </c>
      <c r="AK1208" s="69">
        <v>0.38933476</v>
      </c>
      <c r="AL1208" s="69">
        <v>0</v>
      </c>
      <c r="AM1208" s="69">
        <v>20.979161000000001</v>
      </c>
      <c r="AN1208" s="69">
        <v>0.24639567000000001</v>
      </c>
      <c r="AO1208" s="69">
        <v>9.7295883999999999E-2</v>
      </c>
      <c r="AQ1208" s="116">
        <v>4.6779328000000004E-3</v>
      </c>
      <c r="AR1208" s="116">
        <v>4.3459898E-3</v>
      </c>
      <c r="AS1208" s="116">
        <v>1.8755533000000001E-4</v>
      </c>
      <c r="AT1208" s="116">
        <v>1.4438763999999999E-4</v>
      </c>
      <c r="AU1208" s="150">
        <f t="shared" si="615"/>
        <v>2.6055095285680707E-7</v>
      </c>
      <c r="AV1208" s="150">
        <f t="shared" si="616"/>
        <v>6.9362179171835734E-10</v>
      </c>
      <c r="AW1208" s="163">
        <f t="shared" si="617"/>
        <v>2.0222358890899999E-2</v>
      </c>
      <c r="AX1208" s="196">
        <v>2.0113489999999999E-7</v>
      </c>
      <c r="AY1208" s="196">
        <v>6.0687291000000003E-10</v>
      </c>
      <c r="AZ1208" s="196">
        <v>1.6580618999999999E-14</v>
      </c>
      <c r="BA1208" s="196">
        <v>7.5200272000000005E-15</v>
      </c>
      <c r="BB1208" s="196">
        <v>2.1330799E-15</v>
      </c>
      <c r="BC1208" s="196">
        <v>1.3566445999999999E-10</v>
      </c>
      <c r="BD1208" s="196">
        <v>5.9226552999999998E-8</v>
      </c>
      <c r="BE1208" s="196">
        <v>2.0168470999999999E-11</v>
      </c>
      <c r="BF1208" s="196">
        <v>6.6387868E-11</v>
      </c>
      <c r="BG1208" s="196">
        <v>8.7891336999999994E-15</v>
      </c>
      <c r="BH1208" s="196">
        <v>2.6408082999999999E-16</v>
      </c>
      <c r="BI1208" s="196">
        <v>7.9096202999999994E-14</v>
      </c>
      <c r="BJ1208" s="196">
        <v>7.4230772999999996E-14</v>
      </c>
      <c r="BK1208" s="196">
        <v>1.3581888E-14</v>
      </c>
      <c r="BL1208" s="196">
        <v>2.6682187000000002E-12</v>
      </c>
      <c r="BM1208" s="196">
        <v>5.1157525E-11</v>
      </c>
      <c r="BN1208" s="196">
        <v>2.0827346E-20</v>
      </c>
      <c r="BO1208" s="196">
        <v>7.8168909000000001E-6</v>
      </c>
      <c r="BP1208" s="108">
        <v>2.0214541999999999E-2</v>
      </c>
      <c r="BQ1208" s="108">
        <v>0</v>
      </c>
      <c r="BR1208" s="108">
        <v>0</v>
      </c>
      <c r="BS1208" s="108">
        <v>0</v>
      </c>
      <c r="BU1208" s="172">
        <v>1.139872E-5</v>
      </c>
      <c r="BV1208" s="172">
        <v>4.9881445E-7</v>
      </c>
      <c r="BW1208" s="172">
        <v>6.0430028000000004E-6</v>
      </c>
      <c r="BX1208" s="172">
        <v>1.4387542000000001E-8</v>
      </c>
      <c r="BY1208" s="172">
        <v>4.4992762999999999E-7</v>
      </c>
      <c r="BZ1208" s="172">
        <v>8.0834627999999996E-8</v>
      </c>
      <c r="CA1208" s="172">
        <v>1.9242162E-10</v>
      </c>
      <c r="CB1208" s="172">
        <v>1.2278307000000001E-7</v>
      </c>
      <c r="CC1208" s="172">
        <v>1.3441469E-8</v>
      </c>
      <c r="CD1208" s="172">
        <v>9.7596870000000002E-8</v>
      </c>
      <c r="CE1208" s="172">
        <v>6.0484975999999998E-12</v>
      </c>
      <c r="CF1208" s="172">
        <v>4.6057019000000002E-17</v>
      </c>
      <c r="CG1208" s="172">
        <v>3.9545556999999999E-13</v>
      </c>
      <c r="CH1208" s="172">
        <v>2.6283925000000002E-7</v>
      </c>
      <c r="CI1208" s="172">
        <v>3.7751426E-6</v>
      </c>
      <c r="CJ1208" s="172">
        <v>3.9751116E-8</v>
      </c>
      <c r="CK1208" s="69">
        <v>0</v>
      </c>
      <c r="CM1208" s="197">
        <v>4.6647373999999999E-13</v>
      </c>
      <c r="CN1208" s="198">
        <v>0.21672185999999999</v>
      </c>
      <c r="CO1208" s="198">
        <v>3.3891163999999999E-3</v>
      </c>
      <c r="CP1208" s="198">
        <v>3.5979031999999999E-4</v>
      </c>
      <c r="CQ1208" s="197">
        <v>3.5818466999999999E-11</v>
      </c>
      <c r="CR1208" s="197">
        <v>4.2309079999999996E-9</v>
      </c>
      <c r="CS1208" s="197">
        <v>1.9868065000000001E-5</v>
      </c>
      <c r="CT1208" s="198">
        <v>3.6885147E-2</v>
      </c>
      <c r="CU1208" s="197">
        <v>5.8463607999999999E-9</v>
      </c>
      <c r="CV1208" s="197">
        <v>2.8536060999999999E-5</v>
      </c>
      <c r="CX1208" s="166"/>
      <c r="CY1208" t="s">
        <v>2453</v>
      </c>
    </row>
    <row r="1209" spans="1:103" ht="14.4">
      <c r="A1209" t="s">
        <v>1809</v>
      </c>
      <c r="B1209" s="85" t="s">
        <v>816</v>
      </c>
      <c r="C1209" s="113" t="str">
        <f t="shared" si="622"/>
        <v>A.160.02.110</v>
      </c>
      <c r="D1209" s="9" t="s">
        <v>139</v>
      </c>
      <c r="E1209" s="112" t="s">
        <v>362</v>
      </c>
      <c r="F1209" s="115" t="str">
        <f t="shared" si="623"/>
        <v>Bubinga natural forest clear cut 830 (kg/m3)</v>
      </c>
      <c r="G1209" s="143">
        <f t="shared" si="605"/>
        <v>3.6667298000000002</v>
      </c>
      <c r="I1209" s="118">
        <f t="shared" si="606"/>
        <v>6.4779702820617162</v>
      </c>
      <c r="K1209" s="161">
        <f t="shared" si="607"/>
        <v>2.4182830972999995E-3</v>
      </c>
      <c r="L1209" s="161">
        <f t="shared" si="608"/>
        <v>5.9140417924899999</v>
      </c>
      <c r="M1209" s="162">
        <f t="shared" si="609"/>
        <v>1.1500736474416814E-2</v>
      </c>
      <c r="N1209" s="161">
        <v>0.55000947</v>
      </c>
      <c r="O1209" s="132">
        <v>2.6594835E-3</v>
      </c>
      <c r="P1209" s="132">
        <v>1.8670923E-3</v>
      </c>
      <c r="Q1209" s="132">
        <v>1.2441272999999999E-3</v>
      </c>
      <c r="R1209" s="132">
        <v>1.0288427999999999E-3</v>
      </c>
      <c r="S1209" s="164">
        <v>4.9288072999999999E-6</v>
      </c>
      <c r="T1209" s="132">
        <v>1.4038418999999999E-4</v>
      </c>
      <c r="U1209" s="132">
        <v>1.2093830999999999E-4</v>
      </c>
      <c r="V1209" s="132">
        <v>1.4314933E-4</v>
      </c>
      <c r="W1209" s="132">
        <v>9.0667837999999995E-4</v>
      </c>
      <c r="X1209" s="132">
        <v>1.1354978E-2</v>
      </c>
      <c r="Y1209" s="132">
        <v>5.9084876</v>
      </c>
      <c r="Z1209" s="164">
        <v>2.6091289999999999E-6</v>
      </c>
      <c r="AA1209" s="164">
        <v>1.5416814E-11</v>
      </c>
      <c r="AC1209" s="118">
        <f t="shared" si="610"/>
        <v>0.55000947</v>
      </c>
      <c r="AD1209" s="118">
        <f t="shared" si="611"/>
        <v>7.0657972072999987E-3</v>
      </c>
      <c r="AE1209" s="118">
        <f t="shared" si="612"/>
        <v>4.6501232389999994E-3</v>
      </c>
      <c r="AF1209" s="118">
        <f t="shared" si="613"/>
        <v>5.9140417924899999</v>
      </c>
      <c r="AG1209" s="118">
        <f t="shared" si="614"/>
        <v>1.1498127345416814E-2</v>
      </c>
      <c r="AI1209" s="69">
        <v>24.442145</v>
      </c>
      <c r="AJ1209" s="69">
        <v>2.7299578000000002</v>
      </c>
      <c r="AK1209" s="69">
        <v>0.38933476</v>
      </c>
      <c r="AL1209" s="69">
        <v>0</v>
      </c>
      <c r="AM1209" s="69">
        <v>20.979161000000001</v>
      </c>
      <c r="AN1209" s="69">
        <v>0.24639567000000001</v>
      </c>
      <c r="AO1209" s="69">
        <v>9.7295883999999999E-2</v>
      </c>
      <c r="AQ1209" s="116">
        <v>6.0692756E-2</v>
      </c>
      <c r="AR1209" s="116">
        <v>5.7748677999999998E-2</v>
      </c>
      <c r="AS1209" s="116">
        <v>2.7996906999999999E-3</v>
      </c>
      <c r="AT1209" s="116">
        <v>1.4438763999999999E-4</v>
      </c>
      <c r="AU1209" s="150">
        <f t="shared" si="615"/>
        <v>3.4621509528568069E-6</v>
      </c>
      <c r="AV1209" s="150">
        <f t="shared" si="616"/>
        <v>1.0353885806719356E-8</v>
      </c>
      <c r="AW1209" s="163">
        <f t="shared" si="617"/>
        <v>2.0222358890899999E-2</v>
      </c>
      <c r="AX1209" s="196">
        <v>3.4027349E-6</v>
      </c>
      <c r="AY1209" s="196">
        <v>1.0266872999999999E-8</v>
      </c>
      <c r="AZ1209" s="196">
        <v>2.8050561999999999E-13</v>
      </c>
      <c r="BA1209" s="196">
        <v>7.5200272000000005E-15</v>
      </c>
      <c r="BB1209" s="196">
        <v>2.1330799E-15</v>
      </c>
      <c r="BC1209" s="196">
        <v>1.3566445999999999E-10</v>
      </c>
      <c r="BD1209" s="196">
        <v>5.9226552999999998E-8</v>
      </c>
      <c r="BE1209" s="196">
        <v>2.0168470999999999E-11</v>
      </c>
      <c r="BF1209" s="196">
        <v>6.6387868E-11</v>
      </c>
      <c r="BG1209" s="196">
        <v>8.7891336999999994E-15</v>
      </c>
      <c r="BH1209" s="196">
        <v>2.6408082999999999E-16</v>
      </c>
      <c r="BI1209" s="196">
        <v>7.9096202999999994E-14</v>
      </c>
      <c r="BJ1209" s="196">
        <v>7.4230772999999996E-14</v>
      </c>
      <c r="BK1209" s="196">
        <v>1.3581888E-14</v>
      </c>
      <c r="BL1209" s="196">
        <v>2.6682187000000002E-12</v>
      </c>
      <c r="BM1209" s="196">
        <v>5.1157525E-11</v>
      </c>
      <c r="BN1209" s="196">
        <v>2.0827346E-20</v>
      </c>
      <c r="BO1209" s="196">
        <v>7.8168909000000001E-6</v>
      </c>
      <c r="BP1209" s="108">
        <v>2.0214541999999999E-2</v>
      </c>
      <c r="BQ1209" s="108">
        <v>0</v>
      </c>
      <c r="BR1209" s="108">
        <v>0</v>
      </c>
      <c r="BS1209" s="108">
        <v>0</v>
      </c>
      <c r="BU1209" s="69">
        <v>1.0759387E-4</v>
      </c>
      <c r="BV1209" s="172">
        <v>4.9881445E-7</v>
      </c>
      <c r="BW1209" s="69">
        <v>1.0223816E-4</v>
      </c>
      <c r="BX1209" s="172">
        <v>1.4387542000000001E-8</v>
      </c>
      <c r="BY1209" s="172">
        <v>4.4992762999999999E-7</v>
      </c>
      <c r="BZ1209" s="172">
        <v>8.0834627999999996E-8</v>
      </c>
      <c r="CA1209" s="172">
        <v>1.9242162E-10</v>
      </c>
      <c r="CB1209" s="172">
        <v>1.2278307000000001E-7</v>
      </c>
      <c r="CC1209" s="172">
        <v>1.3441469E-8</v>
      </c>
      <c r="CD1209" s="172">
        <v>9.7596870000000002E-8</v>
      </c>
      <c r="CE1209" s="172">
        <v>6.0484975999999998E-12</v>
      </c>
      <c r="CF1209" s="172">
        <v>4.6057019000000002E-17</v>
      </c>
      <c r="CG1209" s="172">
        <v>3.9545556999999999E-13</v>
      </c>
      <c r="CH1209" s="172">
        <v>2.6283925000000002E-7</v>
      </c>
      <c r="CI1209" s="172">
        <v>3.7751426E-6</v>
      </c>
      <c r="CJ1209" s="172">
        <v>3.9751116E-8</v>
      </c>
      <c r="CK1209" s="69">
        <v>0</v>
      </c>
      <c r="CM1209" s="197">
        <v>4.6647373999999999E-13</v>
      </c>
      <c r="CN1209" s="198">
        <v>3.6667219000000002</v>
      </c>
      <c r="CO1209" s="198">
        <v>3.3891163999999999E-3</v>
      </c>
      <c r="CP1209" s="198">
        <v>3.5979031999999999E-4</v>
      </c>
      <c r="CQ1209" s="197">
        <v>3.5818466999999999E-11</v>
      </c>
      <c r="CR1209" s="197">
        <v>4.2309079999999996E-9</v>
      </c>
      <c r="CS1209" s="197">
        <v>1.9868065000000001E-5</v>
      </c>
      <c r="CT1209" s="198">
        <v>3.6885147E-2</v>
      </c>
      <c r="CU1209" s="197">
        <v>5.8463607999999999E-9</v>
      </c>
      <c r="CV1209" s="197">
        <v>2.8536060999999999E-5</v>
      </c>
      <c r="CX1209" s="166"/>
      <c r="CY1209" t="s">
        <v>2453</v>
      </c>
    </row>
    <row r="1210" spans="1:103" ht="14.4">
      <c r="A1210" t="s">
        <v>1810</v>
      </c>
      <c r="B1210" s="85" t="s">
        <v>816</v>
      </c>
      <c r="C1210" s="113" t="str">
        <f t="shared" si="622"/>
        <v>A.160.02.111</v>
      </c>
      <c r="D1210" s="9" t="s">
        <v>139</v>
      </c>
      <c r="E1210" s="112" t="s">
        <v>362</v>
      </c>
      <c r="F1210" s="115" t="str">
        <f t="shared" si="623"/>
        <v>Cedar  American FSC/PEFC 490 (kg/m3)</v>
      </c>
      <c r="G1210" s="143">
        <f t="shared" si="605"/>
        <v>0.25404000666666671</v>
      </c>
      <c r="I1210" s="118">
        <f t="shared" si="606"/>
        <v>6.2528615352016814E-2</v>
      </c>
      <c r="K1210" s="161">
        <f t="shared" si="607"/>
        <v>2.5320880676000003E-3</v>
      </c>
      <c r="L1210" s="161">
        <f t="shared" si="608"/>
        <v>7.1589210200000003E-3</v>
      </c>
      <c r="M1210" s="162">
        <f t="shared" si="609"/>
        <v>1.4731605264416813E-2</v>
      </c>
      <c r="N1210" s="161">
        <v>3.8106001E-2</v>
      </c>
      <c r="O1210" s="132">
        <v>3.8974897999999999E-3</v>
      </c>
      <c r="P1210" s="132">
        <v>1.9460904000000001E-3</v>
      </c>
      <c r="Q1210" s="132">
        <v>1.3441919999999999E-3</v>
      </c>
      <c r="R1210" s="132">
        <v>1.0393048000000001E-3</v>
      </c>
      <c r="S1210" s="164">
        <v>5.4052976000000003E-6</v>
      </c>
      <c r="T1210" s="132">
        <v>1.4318596999999999E-4</v>
      </c>
      <c r="U1210" s="132">
        <v>1.2100964E-4</v>
      </c>
      <c r="V1210" s="132">
        <v>1.4528912000000001E-4</v>
      </c>
      <c r="W1210" s="132">
        <v>9.0667837999999995E-4</v>
      </c>
      <c r="X1210" s="132">
        <v>1.4583707E-2</v>
      </c>
      <c r="Y1210" s="132">
        <v>2.876528E-4</v>
      </c>
      <c r="Z1210" s="164">
        <v>2.6091289999999999E-6</v>
      </c>
      <c r="AA1210" s="164">
        <v>1.5416814E-11</v>
      </c>
      <c r="AC1210" s="118">
        <f t="shared" si="610"/>
        <v>3.8106001E-2</v>
      </c>
      <c r="AD1210" s="118">
        <f t="shared" si="611"/>
        <v>8.4966779075999997E-3</v>
      </c>
      <c r="AE1210" s="118">
        <f t="shared" si="612"/>
        <v>5.967198969E-3</v>
      </c>
      <c r="AF1210" s="118">
        <f t="shared" si="613"/>
        <v>7.1589210200000003E-3</v>
      </c>
      <c r="AG1210" s="118">
        <f t="shared" si="614"/>
        <v>1.4728996135416813E-2</v>
      </c>
      <c r="AI1210" s="69">
        <v>24.932193999999999</v>
      </c>
      <c r="AJ1210" s="69">
        <v>3.2176149999999999</v>
      </c>
      <c r="AK1210" s="69">
        <v>0.39099450000000002</v>
      </c>
      <c r="AL1210" s="69">
        <v>0</v>
      </c>
      <c r="AM1210" s="69">
        <v>20.979161000000001</v>
      </c>
      <c r="AN1210" s="69">
        <v>0.24671918000000001</v>
      </c>
      <c r="AO1210" s="69">
        <v>9.7704514000000006E-2</v>
      </c>
      <c r="AQ1210" s="116">
        <v>5.7030036000000001E-3</v>
      </c>
      <c r="AR1210" s="116">
        <v>5.3013369000000001E-3</v>
      </c>
      <c r="AS1210" s="116">
        <v>2.2307077999999999E-4</v>
      </c>
      <c r="AT1210" s="116">
        <v>1.7859591999999999E-4</v>
      </c>
      <c r="AU1210" s="150">
        <f t="shared" si="615"/>
        <v>3.1782595321070714E-7</v>
      </c>
      <c r="AV1210" s="150">
        <f t="shared" si="616"/>
        <v>8.2496591254735726E-10</v>
      </c>
      <c r="AW1210" s="163">
        <f t="shared" si="617"/>
        <v>2.5013434695199999E-2</v>
      </c>
      <c r="AX1210" s="196">
        <v>2.3575874E-7</v>
      </c>
      <c r="AY1210" s="196">
        <v>7.1134139000000004E-10</v>
      </c>
      <c r="AZ1210" s="196">
        <v>1.9434847E-14</v>
      </c>
      <c r="BA1210" s="196">
        <v>7.5200272000000005E-15</v>
      </c>
      <c r="BB1210" s="196">
        <v>2.1330799E-15</v>
      </c>
      <c r="BC1210" s="196">
        <v>1.3834594E-10</v>
      </c>
      <c r="BD1210" s="196">
        <v>8.1874032000000006E-8</v>
      </c>
      <c r="BE1210" s="196">
        <v>2.0779977000000001E-11</v>
      </c>
      <c r="BF1210" s="196">
        <v>9.2577293E-11</v>
      </c>
      <c r="BG1210" s="196">
        <v>8.7891336999999994E-15</v>
      </c>
      <c r="BH1210" s="196">
        <v>2.6408082999999999E-16</v>
      </c>
      <c r="BI1210" s="196">
        <v>8.0692373000000003E-14</v>
      </c>
      <c r="BJ1210" s="196">
        <v>1.3370719999999999E-13</v>
      </c>
      <c r="BK1210" s="196">
        <v>2.4364891999999999E-14</v>
      </c>
      <c r="BL1210" s="196">
        <v>2.7474776000000002E-12</v>
      </c>
      <c r="BM1210" s="196">
        <v>5.2078140000000002E-11</v>
      </c>
      <c r="BN1210" s="196">
        <v>2.0827346E-20</v>
      </c>
      <c r="BO1210" s="196">
        <v>8.0136952000000004E-6</v>
      </c>
      <c r="BP1210" s="108">
        <v>2.5005421E-2</v>
      </c>
      <c r="BQ1210" s="108">
        <v>0</v>
      </c>
      <c r="BR1210" s="108">
        <v>0</v>
      </c>
      <c r="BS1210" s="108">
        <v>0</v>
      </c>
      <c r="BU1210" s="172">
        <v>1.3400394E-5</v>
      </c>
      <c r="BV1210" s="172">
        <v>6.7937225999999997E-7</v>
      </c>
      <c r="BW1210" s="172">
        <v>7.0833093999999998E-6</v>
      </c>
      <c r="BX1210" s="172">
        <v>1.4444105000000001E-8</v>
      </c>
      <c r="BY1210" s="172">
        <v>6.0802364999999997E-7</v>
      </c>
      <c r="BZ1210" s="172">
        <v>8.0834627999999996E-8</v>
      </c>
      <c r="CA1210" s="172">
        <v>1.9242162E-10</v>
      </c>
      <c r="CB1210" s="172">
        <v>1.2278307000000001E-7</v>
      </c>
      <c r="CC1210" s="172">
        <v>1.4216194E-8</v>
      </c>
      <c r="CD1210" s="172">
        <v>9.9596146000000001E-8</v>
      </c>
      <c r="CE1210" s="172">
        <v>6.0484975999999998E-12</v>
      </c>
      <c r="CF1210" s="172">
        <v>4.6057019000000002E-17</v>
      </c>
      <c r="CG1210" s="172">
        <v>3.9545556999999999E-13</v>
      </c>
      <c r="CH1210" s="172">
        <v>2.9368773E-7</v>
      </c>
      <c r="CI1210" s="172">
        <v>4.3641769000000001E-6</v>
      </c>
      <c r="CJ1210" s="172">
        <v>3.9751116E-8</v>
      </c>
      <c r="CK1210" s="69">
        <v>0</v>
      </c>
      <c r="CM1210" s="197">
        <v>4.6647373999999999E-13</v>
      </c>
      <c r="CN1210" s="198">
        <v>0.25403203000000002</v>
      </c>
      <c r="CO1210" s="198">
        <v>3.3891163999999999E-3</v>
      </c>
      <c r="CP1210" s="198">
        <v>4.8332535000000001E-4</v>
      </c>
      <c r="CQ1210" s="197">
        <v>3.6540618999999999E-11</v>
      </c>
      <c r="CR1210" s="197">
        <v>4.3162521999999997E-9</v>
      </c>
      <c r="CS1210" s="197">
        <v>2.7678324000000001E-5</v>
      </c>
      <c r="CT1210" s="198">
        <v>6.6199730999999998E-2</v>
      </c>
      <c r="CU1210" s="197">
        <v>5.8463607999999999E-9</v>
      </c>
      <c r="CV1210" s="197">
        <v>2.8536060999999999E-5</v>
      </c>
      <c r="CX1210" s="166"/>
      <c r="CY1210" t="s">
        <v>2454</v>
      </c>
    </row>
    <row r="1211" spans="1:103" ht="14.4">
      <c r="A1211" t="s">
        <v>1811</v>
      </c>
      <c r="B1211" s="85" t="s">
        <v>816</v>
      </c>
      <c r="C1211" s="113" t="str">
        <f t="shared" si="622"/>
        <v>A.160.02.112</v>
      </c>
      <c r="D1211" s="9" t="s">
        <v>139</v>
      </c>
      <c r="E1211" s="112" t="s">
        <v>362</v>
      </c>
      <c r="F1211" s="115" t="str">
        <f t="shared" si="623"/>
        <v>Cedar  American natural forest clear cut 490 (kg/m3)</v>
      </c>
      <c r="G1211" s="143">
        <f t="shared" ref="G1211:G1274" si="624">N1211/0.15</f>
        <v>3.7040400000000004</v>
      </c>
      <c r="I1211" s="118">
        <f t="shared" ref="I1211:I1274" si="625">K1211+L1211+M1211+N1211</f>
        <v>9.3203861615520154</v>
      </c>
      <c r="K1211" s="161">
        <f t="shared" ref="K1211:K1274" si="626">Q1211+R1211+S1211+T1211</f>
        <v>2.5320880676000003E-3</v>
      </c>
      <c r="L1211" s="161">
        <f t="shared" ref="L1211:L1274" si="627">O1211+P1211+U1211+Y1211+W1211</f>
        <v>8.7475164682199988</v>
      </c>
      <c r="M1211" s="162">
        <f t="shared" ref="M1211:M1274" si="628">V1211+X1211+Z1211+AA1211</f>
        <v>1.4731605264416813E-2</v>
      </c>
      <c r="N1211" s="161">
        <v>0.55560600000000004</v>
      </c>
      <c r="O1211" s="132">
        <v>3.8974897999999999E-3</v>
      </c>
      <c r="P1211" s="132">
        <v>1.9460904000000001E-3</v>
      </c>
      <c r="Q1211" s="132">
        <v>1.3441919999999999E-3</v>
      </c>
      <c r="R1211" s="132">
        <v>1.0393048000000001E-3</v>
      </c>
      <c r="S1211" s="164">
        <v>5.4052976000000003E-6</v>
      </c>
      <c r="T1211" s="132">
        <v>1.4318596999999999E-4</v>
      </c>
      <c r="U1211" s="132">
        <v>1.2100964E-4</v>
      </c>
      <c r="V1211" s="132">
        <v>1.4528912000000001E-4</v>
      </c>
      <c r="W1211" s="132">
        <v>9.0667837999999995E-4</v>
      </c>
      <c r="X1211" s="132">
        <v>1.4583707E-2</v>
      </c>
      <c r="Y1211" s="132">
        <v>8.7406451999999994</v>
      </c>
      <c r="Z1211" s="164">
        <v>2.6091289999999999E-6</v>
      </c>
      <c r="AA1211" s="164">
        <v>1.5416814E-11</v>
      </c>
      <c r="AC1211" s="118">
        <f t="shared" si="610"/>
        <v>0.55560600000000004</v>
      </c>
      <c r="AD1211" s="118">
        <f t="shared" si="611"/>
        <v>8.4966779075999997E-3</v>
      </c>
      <c r="AE1211" s="118">
        <f t="shared" si="612"/>
        <v>5.967198969E-3</v>
      </c>
      <c r="AF1211" s="118">
        <f t="shared" si="613"/>
        <v>8.7475164682200006</v>
      </c>
      <c r="AG1211" s="118">
        <f t="shared" si="614"/>
        <v>1.4728996135416813E-2</v>
      </c>
      <c r="AI1211" s="69">
        <v>24.932193999999999</v>
      </c>
      <c r="AJ1211" s="69">
        <v>3.2176149999999999</v>
      </c>
      <c r="AK1211" s="69">
        <v>0.39099450000000002</v>
      </c>
      <c r="AL1211" s="69">
        <v>0</v>
      </c>
      <c r="AM1211" s="69">
        <v>20.979161000000001</v>
      </c>
      <c r="AN1211" s="69">
        <v>0.24671918000000001</v>
      </c>
      <c r="AO1211" s="69">
        <v>9.7704514000000006E-2</v>
      </c>
      <c r="AQ1211" s="116">
        <v>6.1717827000000003E-2</v>
      </c>
      <c r="AR1211" s="116">
        <v>5.8704025E-2</v>
      </c>
      <c r="AS1211" s="116">
        <v>2.8352060999999999E-3</v>
      </c>
      <c r="AT1211" s="116">
        <v>1.7859591999999999E-4</v>
      </c>
      <c r="AU1211" s="150">
        <f t="shared" si="615"/>
        <v>3.5194259132107071E-6</v>
      </c>
      <c r="AV1211" s="150">
        <f t="shared" si="616"/>
        <v>1.0485229447550356E-8</v>
      </c>
      <c r="AW1211" s="163">
        <f t="shared" si="617"/>
        <v>2.5013434695199999E-2</v>
      </c>
      <c r="AX1211" s="196">
        <v>3.4373587E-6</v>
      </c>
      <c r="AY1211" s="196">
        <v>1.0371341E-8</v>
      </c>
      <c r="AZ1211" s="196">
        <v>2.8335984999999998E-13</v>
      </c>
      <c r="BA1211" s="196">
        <v>7.5200272000000005E-15</v>
      </c>
      <c r="BB1211" s="196">
        <v>2.1330799E-15</v>
      </c>
      <c r="BC1211" s="196">
        <v>1.3834594E-10</v>
      </c>
      <c r="BD1211" s="196">
        <v>8.1874032000000006E-8</v>
      </c>
      <c r="BE1211" s="196">
        <v>2.0779977000000001E-11</v>
      </c>
      <c r="BF1211" s="196">
        <v>9.2577293E-11</v>
      </c>
      <c r="BG1211" s="196">
        <v>8.7891336999999994E-15</v>
      </c>
      <c r="BH1211" s="196">
        <v>2.6408082999999999E-16</v>
      </c>
      <c r="BI1211" s="196">
        <v>8.0692373000000003E-14</v>
      </c>
      <c r="BJ1211" s="196">
        <v>1.3370719999999999E-13</v>
      </c>
      <c r="BK1211" s="196">
        <v>2.4364891999999999E-14</v>
      </c>
      <c r="BL1211" s="196">
        <v>2.7474776000000002E-12</v>
      </c>
      <c r="BM1211" s="196">
        <v>5.2078140000000002E-11</v>
      </c>
      <c r="BN1211" s="196">
        <v>2.0827346E-20</v>
      </c>
      <c r="BO1211" s="196">
        <v>8.0136952000000004E-6</v>
      </c>
      <c r="BP1211" s="108">
        <v>2.5005421E-2</v>
      </c>
      <c r="BQ1211" s="108">
        <v>0</v>
      </c>
      <c r="BR1211" s="108">
        <v>0</v>
      </c>
      <c r="BS1211" s="108">
        <v>0</v>
      </c>
      <c r="BU1211" s="69">
        <v>1.0959554999999999E-4</v>
      </c>
      <c r="BV1211" s="172">
        <v>6.7937225999999997E-7</v>
      </c>
      <c r="BW1211" s="69">
        <v>1.0327846E-4</v>
      </c>
      <c r="BX1211" s="172">
        <v>1.4444105000000001E-8</v>
      </c>
      <c r="BY1211" s="172">
        <v>6.0802364999999997E-7</v>
      </c>
      <c r="BZ1211" s="172">
        <v>8.0834627999999996E-8</v>
      </c>
      <c r="CA1211" s="172">
        <v>1.9242162E-10</v>
      </c>
      <c r="CB1211" s="172">
        <v>1.2278307000000001E-7</v>
      </c>
      <c r="CC1211" s="172">
        <v>1.4216194E-8</v>
      </c>
      <c r="CD1211" s="172">
        <v>9.9596146000000001E-8</v>
      </c>
      <c r="CE1211" s="172">
        <v>6.0484975999999998E-12</v>
      </c>
      <c r="CF1211" s="172">
        <v>4.6057019000000002E-17</v>
      </c>
      <c r="CG1211" s="172">
        <v>3.9545556999999999E-13</v>
      </c>
      <c r="CH1211" s="172">
        <v>2.9368773E-7</v>
      </c>
      <c r="CI1211" s="172">
        <v>4.3641769000000001E-6</v>
      </c>
      <c r="CJ1211" s="172">
        <v>3.9751116E-8</v>
      </c>
      <c r="CK1211" s="69">
        <v>0</v>
      </c>
      <c r="CM1211" s="197">
        <v>4.6647373999999999E-13</v>
      </c>
      <c r="CN1211" s="198">
        <v>3.7040320000000002</v>
      </c>
      <c r="CO1211" s="198">
        <v>3.3891163999999999E-3</v>
      </c>
      <c r="CP1211" s="198">
        <v>4.8332535000000001E-4</v>
      </c>
      <c r="CQ1211" s="197">
        <v>3.6540618999999999E-11</v>
      </c>
      <c r="CR1211" s="197">
        <v>4.3162521999999997E-9</v>
      </c>
      <c r="CS1211" s="197">
        <v>2.7678324000000001E-5</v>
      </c>
      <c r="CT1211" s="198">
        <v>6.6199730999999998E-2</v>
      </c>
      <c r="CU1211" s="197">
        <v>5.8463607999999999E-9</v>
      </c>
      <c r="CV1211" s="197">
        <v>2.8536060999999999E-5</v>
      </c>
      <c r="CX1211" s="166"/>
      <c r="CY1211" t="s">
        <v>2454</v>
      </c>
    </row>
    <row r="1212" spans="1:103" ht="14.4">
      <c r="A1212" t="s">
        <v>829</v>
      </c>
      <c r="B1212" s="85" t="s">
        <v>816</v>
      </c>
      <c r="C1212" s="113" t="str">
        <f t="shared" si="622"/>
        <v>A.160.02.113</v>
      </c>
      <c r="D1212" s="9" t="s">
        <v>139</v>
      </c>
      <c r="E1212" s="112" t="s">
        <v>362</v>
      </c>
      <c r="F1212" s="115" t="str">
        <f t="shared" si="623"/>
        <v>Chestnut FSC/PEFC 540 (kg/m3)</v>
      </c>
      <c r="G1212" s="143">
        <f t="shared" si="624"/>
        <v>8.7059293333333329E-2</v>
      </c>
      <c r="I1212" s="118">
        <f t="shared" si="625"/>
        <v>4.0366827924942034E-2</v>
      </c>
      <c r="K1212" s="161">
        <f t="shared" si="626"/>
        <v>5.0271225440000006E-3</v>
      </c>
      <c r="L1212" s="161">
        <f t="shared" si="627"/>
        <v>8.2228336100000007E-3</v>
      </c>
      <c r="M1212" s="162">
        <f t="shared" si="628"/>
        <v>1.4057977770942035E-2</v>
      </c>
      <c r="N1212" s="161">
        <v>1.3058894E-2</v>
      </c>
      <c r="O1212" s="132">
        <v>1.8418026E-3</v>
      </c>
      <c r="P1212" s="132">
        <v>3.0934500000000002E-3</v>
      </c>
      <c r="Q1212" s="132">
        <v>2.2312450000000002E-3</v>
      </c>
      <c r="R1212" s="132">
        <v>2.4427190999999999E-3</v>
      </c>
      <c r="S1212" s="164">
        <v>1.0850504E-5</v>
      </c>
      <c r="T1212" s="132">
        <v>3.4230794000000001E-4</v>
      </c>
      <c r="U1212" s="132">
        <v>3.0212549999999999E-4</v>
      </c>
      <c r="V1212" s="132">
        <v>2.5415490999999998E-4</v>
      </c>
      <c r="W1212" s="132">
        <v>2.2666959999999999E-3</v>
      </c>
      <c r="X1212" s="132">
        <v>1.37973E-2</v>
      </c>
      <c r="Y1212" s="132">
        <v>7.1875951000000004E-4</v>
      </c>
      <c r="Z1212" s="164">
        <v>6.5228224000000004E-6</v>
      </c>
      <c r="AA1212" s="164">
        <v>3.8542035000000002E-11</v>
      </c>
      <c r="AC1212" s="118">
        <f t="shared" si="610"/>
        <v>1.3058894E-2</v>
      </c>
      <c r="AD1212" s="118">
        <f t="shared" si="611"/>
        <v>1.0264500643999998E-2</v>
      </c>
      <c r="AE1212" s="118">
        <f t="shared" si="612"/>
        <v>5.2439009224000003E-3</v>
      </c>
      <c r="AF1212" s="118">
        <f t="shared" si="613"/>
        <v>8.2228336100000007E-3</v>
      </c>
      <c r="AG1212" s="118">
        <f t="shared" si="614"/>
        <v>1.4051454948542035E-2</v>
      </c>
      <c r="AI1212" s="69">
        <v>25.249766000000001</v>
      </c>
      <c r="AJ1212" s="69">
        <v>3.4982312000000002</v>
      </c>
      <c r="AK1212" s="69">
        <v>0.39432678999999998</v>
      </c>
      <c r="AL1212" s="69">
        <v>0</v>
      </c>
      <c r="AM1212" s="69">
        <v>20.980554999999999</v>
      </c>
      <c r="AN1212" s="69">
        <v>0.27781313000000002</v>
      </c>
      <c r="AO1212" s="69">
        <v>9.8839505999999994E-2</v>
      </c>
      <c r="AQ1212" s="116">
        <v>2.5164660000000002E-3</v>
      </c>
      <c r="AR1212" s="116">
        <v>2.2265439E-3</v>
      </c>
      <c r="AS1212" s="199">
        <v>9.1329212999999995E-5</v>
      </c>
      <c r="AT1212" s="116">
        <v>1.9859285999999999E-4</v>
      </c>
      <c r="AU1212" s="150">
        <f t="shared" si="615"/>
        <v>1.3348584444946768E-7</v>
      </c>
      <c r="AV1212" s="150">
        <f t="shared" si="616"/>
        <v>3.3775595824434841E-10</v>
      </c>
      <c r="AW1212" s="163">
        <f t="shared" si="617"/>
        <v>2.7814126425999997E-2</v>
      </c>
      <c r="AX1212" s="196">
        <v>8.0815060999999996E-8</v>
      </c>
      <c r="AY1212" s="196">
        <v>2.4383947000000003E-10</v>
      </c>
      <c r="AZ1212" s="196">
        <v>6.6620034E-15</v>
      </c>
      <c r="BA1212" s="196">
        <v>1.8800068E-14</v>
      </c>
      <c r="BB1212" s="196">
        <v>5.3326997000000001E-15</v>
      </c>
      <c r="BC1212" s="196">
        <v>2.461178E-10</v>
      </c>
      <c r="BD1212" s="196">
        <v>5.2293165E-8</v>
      </c>
      <c r="BE1212" s="196">
        <v>3.6516939999999998E-11</v>
      </c>
      <c r="BF1212" s="196">
        <v>5.7174887999999999E-11</v>
      </c>
      <c r="BG1212" s="196">
        <v>2.1972834000000001E-14</v>
      </c>
      <c r="BH1212" s="196">
        <v>6.6020206999999998E-16</v>
      </c>
      <c r="BI1212" s="196">
        <v>1.9281116000000001E-13</v>
      </c>
      <c r="BJ1212" s="196">
        <v>1.8997288E-15</v>
      </c>
      <c r="BK1212" s="196">
        <v>6.5426400999999997E-16</v>
      </c>
      <c r="BL1212" s="196">
        <v>6.4257766999999998E-12</v>
      </c>
      <c r="BM1212" s="196">
        <v>1.2505074000000001E-10</v>
      </c>
      <c r="BN1212" s="196">
        <v>5.2068365000000002E-20</v>
      </c>
      <c r="BO1212" s="196">
        <v>1.6974425999999999E-5</v>
      </c>
      <c r="BP1212" s="108">
        <v>2.7797151999999999E-2</v>
      </c>
      <c r="BQ1212" s="108">
        <v>0</v>
      </c>
      <c r="BR1212" s="108">
        <v>0</v>
      </c>
      <c r="BS1212" s="108">
        <v>0</v>
      </c>
      <c r="BU1212" s="172">
        <v>9.2009356000000007E-6</v>
      </c>
      <c r="BV1212" s="172">
        <v>4.6906593999999999E-7</v>
      </c>
      <c r="BW1212" s="172">
        <v>2.4274441000000001E-6</v>
      </c>
      <c r="BX1212" s="172">
        <v>3.5794178E-8</v>
      </c>
      <c r="BY1212" s="172">
        <v>4.0908543000000001E-7</v>
      </c>
      <c r="BZ1212" s="172">
        <v>1.4721300999999999E-7</v>
      </c>
      <c r="CA1212" s="172">
        <v>4.8105404000000001E-10</v>
      </c>
      <c r="CB1212" s="172">
        <v>2.2367142000000001E-7</v>
      </c>
      <c r="CC1212" s="172">
        <v>3.1211139000000002E-8</v>
      </c>
      <c r="CD1212" s="172">
        <v>2.3781794000000001E-7</v>
      </c>
      <c r="CE1212" s="172">
        <v>1.5121243999999999E-11</v>
      </c>
      <c r="CF1212" s="172">
        <v>1.1514254999999999E-16</v>
      </c>
      <c r="CG1212" s="172">
        <v>9.8863892000000006E-13</v>
      </c>
      <c r="CH1212" s="172">
        <v>4.4355007000000001E-7</v>
      </c>
      <c r="CI1212" s="172">
        <v>4.7230432000000004E-6</v>
      </c>
      <c r="CJ1212" s="172">
        <v>5.2542024000000003E-8</v>
      </c>
      <c r="CK1212" s="69">
        <v>0</v>
      </c>
      <c r="CM1212" s="197">
        <v>1.1661843E-12</v>
      </c>
      <c r="CN1212" s="198">
        <v>8.7039355999999998E-2</v>
      </c>
      <c r="CO1212" s="198">
        <v>6.1637156000000004E-3</v>
      </c>
      <c r="CP1212" s="198">
        <v>3.5461465000000001E-4</v>
      </c>
      <c r="CQ1212" s="197">
        <v>8.7315994000000003E-11</v>
      </c>
      <c r="CR1212" s="197">
        <v>1.0313707E-8</v>
      </c>
      <c r="CS1212" s="197">
        <v>1.6458305000000002E-5</v>
      </c>
      <c r="CT1212" s="198">
        <v>1.6825380999999999E-3</v>
      </c>
      <c r="CU1212" s="197">
        <v>1.4615902E-8</v>
      </c>
      <c r="CV1212" s="197">
        <v>5.2042559999999999E-5</v>
      </c>
      <c r="CX1212" s="166"/>
      <c r="CY1212" t="s">
        <v>2455</v>
      </c>
    </row>
    <row r="1213" spans="1:103" ht="14.4">
      <c r="A1213" t="s">
        <v>3363</v>
      </c>
      <c r="B1213" s="85" t="s">
        <v>816</v>
      </c>
      <c r="C1213" s="113" t="str">
        <f t="shared" si="622"/>
        <v>A.160.02.114</v>
      </c>
      <c r="D1213" s="9" t="s">
        <v>139</v>
      </c>
      <c r="E1213" s="112" t="s">
        <v>362</v>
      </c>
      <c r="F1213" s="115" t="str">
        <f t="shared" si="623"/>
        <v>Cordia FSC/PEFC 540 (kg/m3)</v>
      </c>
      <c r="G1213" s="143">
        <f t="shared" si="624"/>
        <v>0.26940301999999999</v>
      </c>
      <c r="I1213" s="118">
        <f t="shared" si="625"/>
        <v>6.6752638133916811E-2</v>
      </c>
      <c r="K1213" s="161">
        <f t="shared" si="626"/>
        <v>2.5789489394999997E-3</v>
      </c>
      <c r="L1213" s="161">
        <f t="shared" si="627"/>
        <v>7.7012738399999999E-3</v>
      </c>
      <c r="M1213" s="162">
        <f t="shared" si="628"/>
        <v>1.6061962354416814E-2</v>
      </c>
      <c r="N1213" s="161">
        <v>4.0410452999999999E-2</v>
      </c>
      <c r="O1213" s="132">
        <v>4.4072571E-3</v>
      </c>
      <c r="P1213" s="132">
        <v>1.9786191000000001E-3</v>
      </c>
      <c r="Q1213" s="132">
        <v>1.3853951E-3</v>
      </c>
      <c r="R1213" s="132">
        <v>1.0436127E-3</v>
      </c>
      <c r="S1213" s="164">
        <v>5.6014995E-6</v>
      </c>
      <c r="T1213" s="132">
        <v>1.4433963999999999E-4</v>
      </c>
      <c r="U1213" s="132">
        <v>1.2103901000000001E-4</v>
      </c>
      <c r="V1213" s="132">
        <v>1.4617020999999999E-4</v>
      </c>
      <c r="W1213" s="132">
        <v>9.0667837999999995E-4</v>
      </c>
      <c r="X1213" s="132">
        <v>1.5913183000000001E-2</v>
      </c>
      <c r="Y1213" s="132">
        <v>2.8768024999999999E-4</v>
      </c>
      <c r="Z1213" s="164">
        <v>2.6091289999999999E-6</v>
      </c>
      <c r="AA1213" s="164">
        <v>1.5416814E-11</v>
      </c>
      <c r="AC1213" s="118">
        <f t="shared" si="610"/>
        <v>4.0410452999999999E-2</v>
      </c>
      <c r="AD1213" s="118">
        <f t="shared" si="611"/>
        <v>9.0858641494999982E-3</v>
      </c>
      <c r="AE1213" s="118">
        <f t="shared" si="612"/>
        <v>6.5095243389999991E-3</v>
      </c>
      <c r="AF1213" s="118">
        <f t="shared" si="613"/>
        <v>7.7012738399999999E-3</v>
      </c>
      <c r="AG1213" s="118">
        <f t="shared" si="614"/>
        <v>1.6059353225416816E-2</v>
      </c>
      <c r="AI1213" s="69">
        <v>25.133979</v>
      </c>
      <c r="AJ1213" s="69">
        <v>3.418415</v>
      </c>
      <c r="AK1213" s="69">
        <v>0.39167792000000001</v>
      </c>
      <c r="AL1213" s="69">
        <v>0</v>
      </c>
      <c r="AM1213" s="69">
        <v>20.979161000000001</v>
      </c>
      <c r="AN1213" s="69">
        <v>0.24685239</v>
      </c>
      <c r="AO1213" s="69">
        <v>9.7872772999999996E-2</v>
      </c>
      <c r="AQ1213" s="116">
        <v>6.1250916000000002E-3</v>
      </c>
      <c r="AR1213" s="116">
        <v>5.6947151E-3</v>
      </c>
      <c r="AS1213" s="116">
        <v>2.3769479000000001E-4</v>
      </c>
      <c r="AT1213" s="116">
        <v>1.9268167999999999E-4</v>
      </c>
      <c r="AU1213" s="150">
        <f t="shared" si="615"/>
        <v>3.4140978205370712E-7</v>
      </c>
      <c r="AV1213" s="150">
        <f t="shared" si="616"/>
        <v>8.7904878941535739E-10</v>
      </c>
      <c r="AW1213" s="163">
        <f t="shared" si="617"/>
        <v>2.6986230732199998E-2</v>
      </c>
      <c r="AX1213" s="196">
        <v>2.5001562E-7</v>
      </c>
      <c r="AY1213" s="196">
        <v>7.5435783000000002E-10</v>
      </c>
      <c r="AZ1213" s="196">
        <v>2.0610118000000001E-14</v>
      </c>
      <c r="BA1213" s="196">
        <v>7.5200272000000005E-15</v>
      </c>
      <c r="BB1213" s="196">
        <v>2.1330799E-15</v>
      </c>
      <c r="BC1213" s="196">
        <v>1.3945007E-10</v>
      </c>
      <c r="BD1213" s="196">
        <v>9.1199465000000001E-8</v>
      </c>
      <c r="BE1213" s="196">
        <v>2.1031774E-11</v>
      </c>
      <c r="BF1213" s="196">
        <v>1.0336117E-10</v>
      </c>
      <c r="BG1213" s="196">
        <v>8.7891336999999994E-15</v>
      </c>
      <c r="BH1213" s="196">
        <v>2.6408082999999999E-16</v>
      </c>
      <c r="BI1213" s="196">
        <v>8.1349619000000001E-14</v>
      </c>
      <c r="BJ1213" s="196">
        <v>1.5819749000000001E-13</v>
      </c>
      <c r="BK1213" s="196">
        <v>2.8804952999999999E-14</v>
      </c>
      <c r="BL1213" s="196">
        <v>2.7801136E-12</v>
      </c>
      <c r="BM1213" s="196">
        <v>5.2457217000000002E-11</v>
      </c>
      <c r="BN1213" s="196">
        <v>2.0827346E-20</v>
      </c>
      <c r="BO1213" s="196">
        <v>8.0947321999999997E-6</v>
      </c>
      <c r="BP1213" s="108">
        <v>2.6978136E-2</v>
      </c>
      <c r="BQ1213" s="108">
        <v>0</v>
      </c>
      <c r="BR1213" s="108">
        <v>0</v>
      </c>
      <c r="BS1213" s="108">
        <v>0</v>
      </c>
      <c r="BU1213" s="172">
        <v>1.4224613E-5</v>
      </c>
      <c r="BV1213" s="172">
        <v>7.5371959E-7</v>
      </c>
      <c r="BW1213" s="172">
        <v>7.5116710000000003E-6</v>
      </c>
      <c r="BX1213" s="172">
        <v>1.4467395E-8</v>
      </c>
      <c r="BY1213" s="172">
        <v>6.7312200999999997E-7</v>
      </c>
      <c r="BZ1213" s="172">
        <v>8.0834627999999996E-8</v>
      </c>
      <c r="CA1213" s="172">
        <v>1.9242162E-10</v>
      </c>
      <c r="CB1213" s="172">
        <v>1.2278307000000001E-7</v>
      </c>
      <c r="CC1213" s="172">
        <v>1.4535199E-8</v>
      </c>
      <c r="CD1213" s="172">
        <v>1.0041938E-7</v>
      </c>
      <c r="CE1213" s="172">
        <v>6.0484975999999998E-12</v>
      </c>
      <c r="CF1213" s="172">
        <v>4.6057019000000002E-17</v>
      </c>
      <c r="CG1213" s="172">
        <v>3.9545556999999999E-13</v>
      </c>
      <c r="CH1213" s="172">
        <v>3.0639005E-7</v>
      </c>
      <c r="CI1213" s="172">
        <v>4.6067203999999998E-6</v>
      </c>
      <c r="CJ1213" s="172">
        <v>3.9751116E-8</v>
      </c>
      <c r="CK1213" s="69">
        <v>0</v>
      </c>
      <c r="CM1213" s="197">
        <v>4.6647373999999999E-13</v>
      </c>
      <c r="CN1213" s="198">
        <v>0.26939503999999997</v>
      </c>
      <c r="CO1213" s="198">
        <v>3.3891163999999999E-3</v>
      </c>
      <c r="CP1213" s="198">
        <v>5.3419271000000005E-4</v>
      </c>
      <c r="CQ1213" s="197">
        <v>3.6837976E-11</v>
      </c>
      <c r="CR1213" s="197">
        <v>4.3513939000000002E-9</v>
      </c>
      <c r="CS1213" s="197">
        <v>3.0894313000000002E-5</v>
      </c>
      <c r="CT1213" s="198">
        <v>7.8270440999999996E-2</v>
      </c>
      <c r="CU1213" s="197">
        <v>5.8463607999999999E-9</v>
      </c>
      <c r="CV1213" s="197">
        <v>2.8536060999999999E-5</v>
      </c>
      <c r="CX1213" s="166"/>
      <c r="CY1213" t="s">
        <v>2456</v>
      </c>
    </row>
    <row r="1214" spans="1:103" ht="14.4">
      <c r="A1214" t="s">
        <v>1812</v>
      </c>
      <c r="B1214" s="85" t="s">
        <v>816</v>
      </c>
      <c r="C1214" s="113" t="str">
        <f t="shared" si="622"/>
        <v>A.160.02.115</v>
      </c>
      <c r="D1214" s="9" t="s">
        <v>139</v>
      </c>
      <c r="E1214" s="112" t="s">
        <v>362</v>
      </c>
      <c r="F1214" s="115" t="str">
        <f t="shared" si="623"/>
        <v>Cordia natural forest clear cut 540 (kg/m3)</v>
      </c>
      <c r="G1214" s="143">
        <f t="shared" si="624"/>
        <v>3.7194029999999998</v>
      </c>
      <c r="I1214" s="118">
        <f t="shared" si="625"/>
        <v>6.2520026548839169</v>
      </c>
      <c r="K1214" s="161">
        <f t="shared" si="626"/>
        <v>2.5789489394999997E-3</v>
      </c>
      <c r="L1214" s="161">
        <f t="shared" si="627"/>
        <v>5.6754512935900001</v>
      </c>
      <c r="M1214" s="162">
        <f t="shared" si="628"/>
        <v>1.6061962354416814E-2</v>
      </c>
      <c r="N1214" s="161">
        <v>0.55791044999999995</v>
      </c>
      <c r="O1214" s="132">
        <v>4.4072571E-3</v>
      </c>
      <c r="P1214" s="132">
        <v>1.9786191000000001E-3</v>
      </c>
      <c r="Q1214" s="132">
        <v>1.3853951E-3</v>
      </c>
      <c r="R1214" s="132">
        <v>1.0436127E-3</v>
      </c>
      <c r="S1214" s="164">
        <v>5.6014995E-6</v>
      </c>
      <c r="T1214" s="132">
        <v>1.4433963999999999E-4</v>
      </c>
      <c r="U1214" s="132">
        <v>1.2103901000000001E-4</v>
      </c>
      <c r="V1214" s="132">
        <v>1.4617020999999999E-4</v>
      </c>
      <c r="W1214" s="132">
        <v>9.0667837999999995E-4</v>
      </c>
      <c r="X1214" s="132">
        <v>1.5913183000000001E-2</v>
      </c>
      <c r="Y1214" s="132">
        <v>5.6680377000000002</v>
      </c>
      <c r="Z1214" s="164">
        <v>2.6091289999999999E-6</v>
      </c>
      <c r="AA1214" s="164">
        <v>1.5416814E-11</v>
      </c>
      <c r="AC1214" s="118">
        <f t="shared" si="610"/>
        <v>0.55791044999999995</v>
      </c>
      <c r="AD1214" s="118">
        <f t="shared" si="611"/>
        <v>9.0858641494999982E-3</v>
      </c>
      <c r="AE1214" s="118">
        <f t="shared" si="612"/>
        <v>6.5095243389999991E-3</v>
      </c>
      <c r="AF1214" s="118">
        <f t="shared" si="613"/>
        <v>5.6754512935899992</v>
      </c>
      <c r="AG1214" s="118">
        <f t="shared" si="614"/>
        <v>1.6059353225416816E-2</v>
      </c>
      <c r="AI1214" s="69">
        <v>25.133979</v>
      </c>
      <c r="AJ1214" s="69">
        <v>3.418415</v>
      </c>
      <c r="AK1214" s="69">
        <v>0.39167792000000001</v>
      </c>
      <c r="AL1214" s="69">
        <v>0</v>
      </c>
      <c r="AM1214" s="69">
        <v>20.979161000000001</v>
      </c>
      <c r="AN1214" s="69">
        <v>0.24685239</v>
      </c>
      <c r="AO1214" s="69">
        <v>9.7872772999999996E-2</v>
      </c>
      <c r="AQ1214" s="116">
        <v>6.2139914999999997E-2</v>
      </c>
      <c r="AR1214" s="116">
        <v>5.9097403E-2</v>
      </c>
      <c r="AS1214" s="116">
        <v>2.8498301999999999E-3</v>
      </c>
      <c r="AT1214" s="116">
        <v>1.9268167999999999E-4</v>
      </c>
      <c r="AU1214" s="150">
        <f t="shared" si="615"/>
        <v>3.5430097620537077E-6</v>
      </c>
      <c r="AV1214" s="150">
        <f t="shared" si="616"/>
        <v>1.0539312884417358E-8</v>
      </c>
      <c r="AW1214" s="163">
        <f t="shared" si="617"/>
        <v>2.6986230732199998E-2</v>
      </c>
      <c r="AX1214" s="196">
        <v>3.4516156E-6</v>
      </c>
      <c r="AY1214" s="196">
        <v>1.0414358E-8</v>
      </c>
      <c r="AZ1214" s="196">
        <v>2.8453511999999999E-13</v>
      </c>
      <c r="BA1214" s="196">
        <v>7.5200272000000005E-15</v>
      </c>
      <c r="BB1214" s="196">
        <v>2.1330799E-15</v>
      </c>
      <c r="BC1214" s="196">
        <v>1.3945007E-10</v>
      </c>
      <c r="BD1214" s="196">
        <v>9.1199465000000001E-8</v>
      </c>
      <c r="BE1214" s="196">
        <v>2.1031774E-11</v>
      </c>
      <c r="BF1214" s="196">
        <v>1.0336117E-10</v>
      </c>
      <c r="BG1214" s="196">
        <v>8.7891336999999994E-15</v>
      </c>
      <c r="BH1214" s="196">
        <v>2.6408082999999999E-16</v>
      </c>
      <c r="BI1214" s="196">
        <v>8.1349619000000001E-14</v>
      </c>
      <c r="BJ1214" s="196">
        <v>1.5819749000000001E-13</v>
      </c>
      <c r="BK1214" s="196">
        <v>2.8804952999999999E-14</v>
      </c>
      <c r="BL1214" s="196">
        <v>2.7801136E-12</v>
      </c>
      <c r="BM1214" s="196">
        <v>5.2457217000000002E-11</v>
      </c>
      <c r="BN1214" s="196">
        <v>2.0827346E-20</v>
      </c>
      <c r="BO1214" s="196">
        <v>8.0947321999999997E-6</v>
      </c>
      <c r="BP1214" s="108">
        <v>2.6978136E-2</v>
      </c>
      <c r="BQ1214" s="108">
        <v>0</v>
      </c>
      <c r="BR1214" s="108">
        <v>0</v>
      </c>
      <c r="BS1214" s="108">
        <v>0</v>
      </c>
      <c r="BU1214" s="69">
        <v>1.1041977E-4</v>
      </c>
      <c r="BV1214" s="172">
        <v>7.5371959E-7</v>
      </c>
      <c r="BW1214" s="69">
        <v>1.0370683E-4</v>
      </c>
      <c r="BX1214" s="172">
        <v>1.4467395E-8</v>
      </c>
      <c r="BY1214" s="172">
        <v>6.7312200999999997E-7</v>
      </c>
      <c r="BZ1214" s="172">
        <v>8.0834627999999996E-8</v>
      </c>
      <c r="CA1214" s="172">
        <v>1.9242162E-10</v>
      </c>
      <c r="CB1214" s="172">
        <v>1.2278307000000001E-7</v>
      </c>
      <c r="CC1214" s="172">
        <v>1.4535199E-8</v>
      </c>
      <c r="CD1214" s="172">
        <v>1.0041938E-7</v>
      </c>
      <c r="CE1214" s="172">
        <v>6.0484975999999998E-12</v>
      </c>
      <c r="CF1214" s="172">
        <v>4.6057019000000002E-17</v>
      </c>
      <c r="CG1214" s="172">
        <v>3.9545556999999999E-13</v>
      </c>
      <c r="CH1214" s="172">
        <v>3.0639005E-7</v>
      </c>
      <c r="CI1214" s="172">
        <v>4.6067203999999998E-6</v>
      </c>
      <c r="CJ1214" s="172">
        <v>3.9751116E-8</v>
      </c>
      <c r="CK1214" s="69">
        <v>0</v>
      </c>
      <c r="CM1214" s="197">
        <v>4.6647373999999999E-13</v>
      </c>
      <c r="CN1214" s="198">
        <v>3.719395</v>
      </c>
      <c r="CO1214" s="198">
        <v>3.3891163999999999E-3</v>
      </c>
      <c r="CP1214" s="198">
        <v>5.3419271000000005E-4</v>
      </c>
      <c r="CQ1214" s="197">
        <v>3.6837976E-11</v>
      </c>
      <c r="CR1214" s="197">
        <v>4.3513939000000002E-9</v>
      </c>
      <c r="CS1214" s="197">
        <v>3.0894313000000002E-5</v>
      </c>
      <c r="CT1214" s="198">
        <v>7.8270440999999996E-2</v>
      </c>
      <c r="CU1214" s="197">
        <v>5.8463607999999999E-9</v>
      </c>
      <c r="CV1214" s="197">
        <v>2.8536060999999999E-5</v>
      </c>
      <c r="CX1214" s="166"/>
      <c r="CY1214" t="s">
        <v>2456</v>
      </c>
    </row>
    <row r="1215" spans="1:103" ht="14.4">
      <c r="A1215" t="s">
        <v>830</v>
      </c>
      <c r="B1215" s="85" t="s">
        <v>816</v>
      </c>
      <c r="C1215" s="113" t="str">
        <f t="shared" si="622"/>
        <v>A.160.02.116</v>
      </c>
      <c r="D1215" s="9" t="s">
        <v>139</v>
      </c>
      <c r="E1215" s="112" t="s">
        <v>362</v>
      </c>
      <c r="F1215" s="115" t="str">
        <f t="shared" si="623"/>
        <v>Idigbo FSC/PEFC 550 (kg/m3)</v>
      </c>
      <c r="G1215" s="143">
        <f t="shared" si="624"/>
        <v>0.22989812666666665</v>
      </c>
      <c r="I1215" s="118">
        <f t="shared" si="625"/>
        <v>5.5890863574716815E-2</v>
      </c>
      <c r="K1215" s="161">
        <f t="shared" si="626"/>
        <v>2.4584494403000002E-3</v>
      </c>
      <c r="L1215" s="161">
        <f t="shared" si="627"/>
        <v>6.3066524399999994E-3</v>
      </c>
      <c r="M1215" s="162">
        <f t="shared" si="628"/>
        <v>1.2641042694416816E-2</v>
      </c>
      <c r="N1215" s="161">
        <v>3.4484718999999997E-2</v>
      </c>
      <c r="O1215" s="132">
        <v>3.0964269000000001E-3</v>
      </c>
      <c r="P1215" s="132">
        <v>1.894974E-3</v>
      </c>
      <c r="Q1215" s="132">
        <v>1.2794442000000001E-3</v>
      </c>
      <c r="R1215" s="132">
        <v>1.0325352000000001E-3</v>
      </c>
      <c r="S1215" s="164">
        <v>5.0969802999999998E-6</v>
      </c>
      <c r="T1215" s="132">
        <v>1.4137306000000001E-4</v>
      </c>
      <c r="U1215" s="132">
        <v>1.2096348999999999E-4</v>
      </c>
      <c r="V1215" s="132">
        <v>1.4390455000000001E-4</v>
      </c>
      <c r="W1215" s="132">
        <v>9.0667837999999995E-4</v>
      </c>
      <c r="X1215" s="132">
        <v>1.2494529000000001E-2</v>
      </c>
      <c r="Y1215" s="132">
        <v>2.8760967000000001E-4</v>
      </c>
      <c r="Z1215" s="164">
        <v>2.6091289999999999E-6</v>
      </c>
      <c r="AA1215" s="164">
        <v>1.5416814E-11</v>
      </c>
      <c r="AC1215" s="118">
        <f t="shared" si="610"/>
        <v>3.4484718999999997E-2</v>
      </c>
      <c r="AD1215" s="118">
        <f t="shared" si="611"/>
        <v>7.5708138302999998E-3</v>
      </c>
      <c r="AE1215" s="118">
        <f t="shared" si="612"/>
        <v>5.1149735189999993E-3</v>
      </c>
      <c r="AF1215" s="118">
        <f t="shared" si="613"/>
        <v>6.3066524399999994E-3</v>
      </c>
      <c r="AG1215" s="118">
        <f t="shared" si="614"/>
        <v>1.2638433565416815E-2</v>
      </c>
      <c r="AI1215" s="69">
        <v>24.615103999999999</v>
      </c>
      <c r="AJ1215" s="69">
        <v>2.9020720999999998</v>
      </c>
      <c r="AK1215" s="69">
        <v>0.38992054999999998</v>
      </c>
      <c r="AL1215" s="69">
        <v>0</v>
      </c>
      <c r="AM1215" s="69">
        <v>20.979161000000001</v>
      </c>
      <c r="AN1215" s="69">
        <v>0.24650985</v>
      </c>
      <c r="AO1215" s="69">
        <v>9.7440106999999998E-2</v>
      </c>
      <c r="AQ1215" s="116">
        <v>5.0397224999999997E-3</v>
      </c>
      <c r="AR1215" s="116">
        <v>4.6831711999999999E-3</v>
      </c>
      <c r="AS1215" s="116">
        <v>2.000902E-4</v>
      </c>
      <c r="AT1215" s="116">
        <v>1.5646114999999999E-4</v>
      </c>
      <c r="AU1215" s="150">
        <f t="shared" si="615"/>
        <v>2.8076566016350708E-7</v>
      </c>
      <c r="AV1215" s="150">
        <f t="shared" si="616"/>
        <v>7.3997854089335751E-10</v>
      </c>
      <c r="AW1215" s="163">
        <f t="shared" si="617"/>
        <v>2.1913327351200003E-2</v>
      </c>
      <c r="AX1215" s="196">
        <v>2.1335507999999999E-7</v>
      </c>
      <c r="AY1215" s="196">
        <v>6.4374414000000003E-10</v>
      </c>
      <c r="AZ1215" s="196">
        <v>1.7587993999999999E-14</v>
      </c>
      <c r="BA1215" s="196">
        <v>7.5200272000000005E-15</v>
      </c>
      <c r="BB1215" s="196">
        <v>2.1330799E-15</v>
      </c>
      <c r="BC1215" s="196">
        <v>1.3661087000000001E-10</v>
      </c>
      <c r="BD1215" s="196">
        <v>6.7219781000000002E-8</v>
      </c>
      <c r="BE1215" s="196">
        <v>2.0384296E-11</v>
      </c>
      <c r="BF1215" s="196">
        <v>7.5631194000000006E-11</v>
      </c>
      <c r="BG1215" s="196">
        <v>8.7891336999999994E-15</v>
      </c>
      <c r="BH1215" s="196">
        <v>2.6408082999999999E-16</v>
      </c>
      <c r="BI1215" s="196">
        <v>7.9659556999999996E-14</v>
      </c>
      <c r="BJ1215" s="196">
        <v>9.5222453000000004E-14</v>
      </c>
      <c r="BK1215" s="196">
        <v>1.7387653999999999E-14</v>
      </c>
      <c r="BL1215" s="196">
        <v>2.6961923999999998E-12</v>
      </c>
      <c r="BM1215" s="196">
        <v>5.1482447999999997E-11</v>
      </c>
      <c r="BN1215" s="196">
        <v>2.0827346E-20</v>
      </c>
      <c r="BO1215" s="196">
        <v>7.8863512000000004E-6</v>
      </c>
      <c r="BP1215" s="108">
        <v>2.1905441000000001E-2</v>
      </c>
      <c r="BQ1215" s="108">
        <v>0</v>
      </c>
      <c r="BR1215" s="108">
        <v>0</v>
      </c>
      <c r="BS1215" s="108">
        <v>0</v>
      </c>
      <c r="BU1215" s="172">
        <v>1.2105193E-5</v>
      </c>
      <c r="BV1215" s="172">
        <v>5.6254072999999995E-7</v>
      </c>
      <c r="BW1215" s="172">
        <v>6.4101697999999998E-6</v>
      </c>
      <c r="BX1215" s="172">
        <v>1.4407506E-8</v>
      </c>
      <c r="BY1215" s="172">
        <v>5.0572623000000005E-7</v>
      </c>
      <c r="BZ1215" s="172">
        <v>8.0834627999999996E-8</v>
      </c>
      <c r="CA1215" s="172">
        <v>1.9242162E-10</v>
      </c>
      <c r="CB1215" s="172">
        <v>1.2278307000000001E-7</v>
      </c>
      <c r="CC1215" s="172">
        <v>1.3714901000000001E-8</v>
      </c>
      <c r="CD1215" s="172">
        <v>9.8302497000000005E-8</v>
      </c>
      <c r="CE1215" s="172">
        <v>6.0484975999999998E-12</v>
      </c>
      <c r="CF1215" s="172">
        <v>4.6057019000000002E-17</v>
      </c>
      <c r="CG1215" s="172">
        <v>3.9545556999999999E-13</v>
      </c>
      <c r="CH1215" s="172">
        <v>2.7372695E-7</v>
      </c>
      <c r="CI1215" s="172">
        <v>3.9830371000000001E-6</v>
      </c>
      <c r="CJ1215" s="172">
        <v>3.9751116E-8</v>
      </c>
      <c r="CK1215" s="69">
        <v>0</v>
      </c>
      <c r="CM1215" s="197">
        <v>4.6647373999999999E-13</v>
      </c>
      <c r="CN1215" s="198">
        <v>0.22989014999999999</v>
      </c>
      <c r="CO1215" s="198">
        <v>3.3891163999999999E-3</v>
      </c>
      <c r="CP1215" s="198">
        <v>4.0339092000000001E-4</v>
      </c>
      <c r="CQ1215" s="197">
        <v>3.6073345000000003E-11</v>
      </c>
      <c r="CR1215" s="197">
        <v>4.2610295000000004E-9</v>
      </c>
      <c r="CS1215" s="197">
        <v>2.2624627000000001E-5</v>
      </c>
      <c r="CT1215" s="198">
        <v>4.7231470999999997E-2</v>
      </c>
      <c r="CU1215" s="197">
        <v>5.8463607999999999E-9</v>
      </c>
      <c r="CV1215" s="197">
        <v>2.8536060999999999E-5</v>
      </c>
      <c r="CX1215" s="166"/>
      <c r="CY1215" t="s">
        <v>2457</v>
      </c>
    </row>
    <row r="1216" spans="1:103" ht="14.4">
      <c r="A1216" t="s">
        <v>1813</v>
      </c>
      <c r="B1216" s="85" t="s">
        <v>816</v>
      </c>
      <c r="C1216" s="113" t="str">
        <f t="shared" si="622"/>
        <v>A.160.02.117</v>
      </c>
      <c r="D1216" s="9" t="s">
        <v>139</v>
      </c>
      <c r="E1216" s="112" t="s">
        <v>362</v>
      </c>
      <c r="F1216" s="115" t="str">
        <f t="shared" si="623"/>
        <v>Idigbo natural forest clear cut 550 (kg/m3)</v>
      </c>
      <c r="G1216" s="143">
        <f t="shared" si="624"/>
        <v>3.6798981333333334</v>
      </c>
      <c r="I1216" s="118">
        <f t="shared" si="625"/>
        <v>5.0388908549047171</v>
      </c>
      <c r="K1216" s="161">
        <f t="shared" si="626"/>
        <v>2.4584494403000002E-3</v>
      </c>
      <c r="L1216" s="161">
        <f t="shared" si="627"/>
        <v>4.4718066427699998</v>
      </c>
      <c r="M1216" s="162">
        <f t="shared" si="628"/>
        <v>1.2641042694416816E-2</v>
      </c>
      <c r="N1216" s="161">
        <v>0.55198471999999998</v>
      </c>
      <c r="O1216" s="132">
        <v>3.0964269000000001E-3</v>
      </c>
      <c r="P1216" s="132">
        <v>1.894974E-3</v>
      </c>
      <c r="Q1216" s="132">
        <v>1.2794442000000001E-3</v>
      </c>
      <c r="R1216" s="132">
        <v>1.0325352000000001E-3</v>
      </c>
      <c r="S1216" s="164">
        <v>5.0969802999999998E-6</v>
      </c>
      <c r="T1216" s="132">
        <v>1.4137306000000001E-4</v>
      </c>
      <c r="U1216" s="132">
        <v>1.2096348999999999E-4</v>
      </c>
      <c r="V1216" s="132">
        <v>1.4390455000000001E-4</v>
      </c>
      <c r="W1216" s="132">
        <v>9.0667837999999995E-4</v>
      </c>
      <c r="X1216" s="132">
        <v>1.2494529000000001E-2</v>
      </c>
      <c r="Y1216" s="132">
        <v>4.4657875999999996</v>
      </c>
      <c r="Z1216" s="164">
        <v>2.6091289999999999E-6</v>
      </c>
      <c r="AA1216" s="164">
        <v>1.5416814E-11</v>
      </c>
      <c r="AC1216" s="118">
        <f t="shared" si="610"/>
        <v>0.55198471999999998</v>
      </c>
      <c r="AD1216" s="118">
        <f t="shared" si="611"/>
        <v>7.5708138302999998E-3</v>
      </c>
      <c r="AE1216" s="118">
        <f t="shared" si="612"/>
        <v>5.1149735189999993E-3</v>
      </c>
      <c r="AF1216" s="118">
        <f t="shared" si="613"/>
        <v>4.471806642769999</v>
      </c>
      <c r="AG1216" s="118">
        <f t="shared" si="614"/>
        <v>1.2638433565416815E-2</v>
      </c>
      <c r="AI1216" s="69">
        <v>24.615103999999999</v>
      </c>
      <c r="AJ1216" s="69">
        <v>2.9020720999999998</v>
      </c>
      <c r="AK1216" s="69">
        <v>0.38992054999999998</v>
      </c>
      <c r="AL1216" s="69">
        <v>0</v>
      </c>
      <c r="AM1216" s="69">
        <v>20.979161000000001</v>
      </c>
      <c r="AN1216" s="69">
        <v>0.24650985</v>
      </c>
      <c r="AO1216" s="69">
        <v>9.7440106999999998E-2</v>
      </c>
      <c r="AQ1216" s="116">
        <v>6.1054546000000001E-2</v>
      </c>
      <c r="AR1216" s="116">
        <v>5.8085858999999997E-2</v>
      </c>
      <c r="AS1216" s="116">
        <v>2.8122256E-3</v>
      </c>
      <c r="AT1216" s="116">
        <v>1.5646114999999999E-4</v>
      </c>
      <c r="AU1216" s="150">
        <f t="shared" si="615"/>
        <v>3.4823656801635078E-6</v>
      </c>
      <c r="AV1216" s="150">
        <f t="shared" si="616"/>
        <v>1.0400242325889359E-8</v>
      </c>
      <c r="AW1216" s="163">
        <f t="shared" si="617"/>
        <v>2.1913327351200003E-2</v>
      </c>
      <c r="AX1216" s="196">
        <v>3.4149551000000001E-6</v>
      </c>
      <c r="AY1216" s="196">
        <v>1.0303744E-8</v>
      </c>
      <c r="AZ1216" s="196">
        <v>2.8151299000000001E-13</v>
      </c>
      <c r="BA1216" s="196">
        <v>7.5200272000000005E-15</v>
      </c>
      <c r="BB1216" s="196">
        <v>2.1330799E-15</v>
      </c>
      <c r="BC1216" s="196">
        <v>1.3661087000000001E-10</v>
      </c>
      <c r="BD1216" s="196">
        <v>6.7219781000000002E-8</v>
      </c>
      <c r="BE1216" s="196">
        <v>2.0384296E-11</v>
      </c>
      <c r="BF1216" s="196">
        <v>7.5631194000000006E-11</v>
      </c>
      <c r="BG1216" s="196">
        <v>8.7891336999999994E-15</v>
      </c>
      <c r="BH1216" s="196">
        <v>2.6408082999999999E-16</v>
      </c>
      <c r="BI1216" s="196">
        <v>7.9659556999999996E-14</v>
      </c>
      <c r="BJ1216" s="196">
        <v>9.5222453000000004E-14</v>
      </c>
      <c r="BK1216" s="196">
        <v>1.7387653999999999E-14</v>
      </c>
      <c r="BL1216" s="196">
        <v>2.6961923999999998E-12</v>
      </c>
      <c r="BM1216" s="196">
        <v>5.1482447999999997E-11</v>
      </c>
      <c r="BN1216" s="196">
        <v>2.0827346E-20</v>
      </c>
      <c r="BO1216" s="196">
        <v>7.8863512000000004E-6</v>
      </c>
      <c r="BP1216" s="108">
        <v>2.1905441000000001E-2</v>
      </c>
      <c r="BQ1216" s="108">
        <v>0</v>
      </c>
      <c r="BR1216" s="108">
        <v>0</v>
      </c>
      <c r="BS1216" s="108">
        <v>0</v>
      </c>
      <c r="BU1216" s="69">
        <v>1.0830035E-4</v>
      </c>
      <c r="BV1216" s="172">
        <v>5.6254072999999995E-7</v>
      </c>
      <c r="BW1216" s="69">
        <v>1.0260532000000001E-4</v>
      </c>
      <c r="BX1216" s="172">
        <v>1.4407506E-8</v>
      </c>
      <c r="BY1216" s="172">
        <v>5.0572623000000005E-7</v>
      </c>
      <c r="BZ1216" s="172">
        <v>8.0834627999999996E-8</v>
      </c>
      <c r="CA1216" s="172">
        <v>1.9242162E-10</v>
      </c>
      <c r="CB1216" s="172">
        <v>1.2278307000000001E-7</v>
      </c>
      <c r="CC1216" s="172">
        <v>1.3714901000000001E-8</v>
      </c>
      <c r="CD1216" s="172">
        <v>9.8302497000000005E-8</v>
      </c>
      <c r="CE1216" s="172">
        <v>6.0484975999999998E-12</v>
      </c>
      <c r="CF1216" s="172">
        <v>4.6057019000000002E-17</v>
      </c>
      <c r="CG1216" s="172">
        <v>3.9545556999999999E-13</v>
      </c>
      <c r="CH1216" s="172">
        <v>2.7372695E-7</v>
      </c>
      <c r="CI1216" s="172">
        <v>3.9830371000000001E-6</v>
      </c>
      <c r="CJ1216" s="172">
        <v>3.9751116E-8</v>
      </c>
      <c r="CK1216" s="69">
        <v>0</v>
      </c>
      <c r="CM1216" s="197">
        <v>4.6647373999999999E-13</v>
      </c>
      <c r="CN1216" s="198">
        <v>3.6798902</v>
      </c>
      <c r="CO1216" s="198">
        <v>3.3891163999999999E-3</v>
      </c>
      <c r="CP1216" s="198">
        <v>4.0339092000000001E-4</v>
      </c>
      <c r="CQ1216" s="197">
        <v>3.6073345000000003E-11</v>
      </c>
      <c r="CR1216" s="197">
        <v>4.2610295000000004E-9</v>
      </c>
      <c r="CS1216" s="197">
        <v>2.2624627000000001E-5</v>
      </c>
      <c r="CT1216" s="198">
        <v>4.7231470999999997E-2</v>
      </c>
      <c r="CU1216" s="197">
        <v>5.8463607999999999E-9</v>
      </c>
      <c r="CV1216" s="197">
        <v>2.8536060999999999E-5</v>
      </c>
      <c r="CX1216" s="166"/>
      <c r="CY1216" t="s">
        <v>2457</v>
      </c>
    </row>
    <row r="1217" spans="1:103" ht="14.4">
      <c r="A1217" t="s">
        <v>831</v>
      </c>
      <c r="B1217" s="85" t="s">
        <v>816</v>
      </c>
      <c r="C1217" s="113" t="str">
        <f t="shared" si="622"/>
        <v>A.160.02.118</v>
      </c>
      <c r="D1217" s="9" t="s">
        <v>139</v>
      </c>
      <c r="E1217" s="112" t="s">
        <v>362</v>
      </c>
      <c r="F1217" s="115" t="str">
        <f t="shared" si="623"/>
        <v>Mahogany FSC/PEFC 1110 (kg/m3)</v>
      </c>
      <c r="G1217" s="143">
        <f t="shared" si="624"/>
        <v>0.21618115333333332</v>
      </c>
      <c r="I1217" s="118">
        <f t="shared" si="625"/>
        <v>5.2119414394516811E-2</v>
      </c>
      <c r="K1217" s="161">
        <f t="shared" si="626"/>
        <v>2.4166094900999993E-3</v>
      </c>
      <c r="L1217" s="161">
        <f t="shared" si="627"/>
        <v>5.8224088999999993E-3</v>
      </c>
      <c r="M1217" s="162">
        <f t="shared" si="628"/>
        <v>1.1453223004416814E-2</v>
      </c>
      <c r="N1217" s="161">
        <v>3.2427172999999997E-2</v>
      </c>
      <c r="O1217" s="132">
        <v>2.6412775999999998E-3</v>
      </c>
      <c r="P1217" s="132">
        <v>1.8659305E-3</v>
      </c>
      <c r="Q1217" s="132">
        <v>1.2426557999999999E-3</v>
      </c>
      <c r="R1217" s="132">
        <v>1.0286888999999999E-3</v>
      </c>
      <c r="S1217" s="164">
        <v>4.9218001E-6</v>
      </c>
      <c r="T1217" s="132">
        <v>1.4034299000000001E-4</v>
      </c>
      <c r="U1217" s="132">
        <v>1.2093726E-4</v>
      </c>
      <c r="V1217" s="132">
        <v>1.4311786000000001E-4</v>
      </c>
      <c r="W1217" s="132">
        <v>9.0667837999999995E-4</v>
      </c>
      <c r="X1217" s="132">
        <v>1.1307496E-2</v>
      </c>
      <c r="Y1217" s="132">
        <v>2.8758515999999999E-4</v>
      </c>
      <c r="Z1217" s="164">
        <v>2.6091289999999999E-6</v>
      </c>
      <c r="AA1217" s="164">
        <v>1.5416814E-11</v>
      </c>
      <c r="AC1217" s="118">
        <f t="shared" si="610"/>
        <v>3.2427172999999997E-2</v>
      </c>
      <c r="AD1217" s="118">
        <f t="shared" si="611"/>
        <v>7.0447548500999994E-3</v>
      </c>
      <c r="AE1217" s="118">
        <f t="shared" si="612"/>
        <v>4.6307544889999993E-3</v>
      </c>
      <c r="AF1217" s="118">
        <f t="shared" si="613"/>
        <v>5.8224088999999993E-3</v>
      </c>
      <c r="AG1217" s="118">
        <f t="shared" si="614"/>
        <v>1.1450613875416814E-2</v>
      </c>
      <c r="AI1217" s="69">
        <v>24.434939</v>
      </c>
      <c r="AJ1217" s="69">
        <v>2.7227863999999999</v>
      </c>
      <c r="AK1217" s="69">
        <v>0.38931035000000003</v>
      </c>
      <c r="AL1217" s="69">
        <v>0</v>
      </c>
      <c r="AM1217" s="69">
        <v>20.979161000000001</v>
      </c>
      <c r="AN1217" s="69">
        <v>0.24639090999999999</v>
      </c>
      <c r="AO1217" s="69">
        <v>9.7289874999999998E-2</v>
      </c>
      <c r="AQ1217" s="116">
        <v>4.6628583000000003E-3</v>
      </c>
      <c r="AR1217" s="116">
        <v>4.3319405999999996E-3</v>
      </c>
      <c r="AS1217" s="116">
        <v>1.8703305000000001E-4</v>
      </c>
      <c r="AT1217" s="116">
        <v>1.4388458000000001E-4</v>
      </c>
      <c r="AU1217" s="150">
        <f t="shared" si="615"/>
        <v>2.5970866772320708E-7</v>
      </c>
      <c r="AV1217" s="150">
        <f t="shared" si="616"/>
        <v>6.9169025104335744E-10</v>
      </c>
      <c r="AW1217" s="163">
        <f t="shared" si="617"/>
        <v>2.01519019967E-2</v>
      </c>
      <c r="AX1217" s="196">
        <v>2.0062572E-7</v>
      </c>
      <c r="AY1217" s="196">
        <v>6.0533659999999995E-10</v>
      </c>
      <c r="AZ1217" s="196">
        <v>1.6538644999999999E-14</v>
      </c>
      <c r="BA1217" s="196">
        <v>7.5200272000000005E-15</v>
      </c>
      <c r="BB1217" s="196">
        <v>2.1330799E-15</v>
      </c>
      <c r="BC1217" s="196">
        <v>1.3562502999999999E-10</v>
      </c>
      <c r="BD1217" s="196">
        <v>5.8893501999999998E-8</v>
      </c>
      <c r="BE1217" s="196">
        <v>2.0159478000000001E-11</v>
      </c>
      <c r="BF1217" s="196">
        <v>6.6002728999999997E-11</v>
      </c>
      <c r="BG1217" s="196">
        <v>8.7891336999999994E-15</v>
      </c>
      <c r="BH1217" s="196">
        <v>2.6408082999999999E-16</v>
      </c>
      <c r="BI1217" s="196">
        <v>7.9072729999999999E-14</v>
      </c>
      <c r="BJ1217" s="196">
        <v>7.3356119000000001E-14</v>
      </c>
      <c r="BK1217" s="196">
        <v>1.3423313999999999E-14</v>
      </c>
      <c r="BL1217" s="196">
        <v>2.6670530999999998E-12</v>
      </c>
      <c r="BM1217" s="196">
        <v>5.1143986999999998E-11</v>
      </c>
      <c r="BN1217" s="196">
        <v>2.0827346E-20</v>
      </c>
      <c r="BO1217" s="196">
        <v>7.8139967000000004E-6</v>
      </c>
      <c r="BP1217" s="108">
        <v>2.0144088000000001E-2</v>
      </c>
      <c r="BQ1217" s="108">
        <v>0</v>
      </c>
      <c r="BR1217" s="108">
        <v>0</v>
      </c>
      <c r="BS1217" s="108">
        <v>0</v>
      </c>
      <c r="BU1217" s="172">
        <v>1.1369283999999999E-5</v>
      </c>
      <c r="BV1217" s="172">
        <v>4.9615918999999999E-7</v>
      </c>
      <c r="BW1217" s="172">
        <v>6.0277041E-6</v>
      </c>
      <c r="BX1217" s="172">
        <v>1.4386711000000001E-8</v>
      </c>
      <c r="BY1217" s="172">
        <v>4.4760268999999998E-7</v>
      </c>
      <c r="BZ1217" s="172">
        <v>8.0834627999999996E-8</v>
      </c>
      <c r="CA1217" s="172">
        <v>1.9242162E-10</v>
      </c>
      <c r="CB1217" s="172">
        <v>1.2278307000000001E-7</v>
      </c>
      <c r="CC1217" s="172">
        <v>1.3430076E-8</v>
      </c>
      <c r="CD1217" s="172">
        <v>9.7567468999999997E-8</v>
      </c>
      <c r="CE1217" s="172">
        <v>6.0484975999999998E-12</v>
      </c>
      <c r="CF1217" s="172">
        <v>4.6057019000000002E-17</v>
      </c>
      <c r="CG1217" s="172">
        <v>3.9545556999999999E-13</v>
      </c>
      <c r="CH1217" s="172">
        <v>2.6238559999999998E-7</v>
      </c>
      <c r="CI1217" s="172">
        <v>3.7664803999999999E-6</v>
      </c>
      <c r="CJ1217" s="172">
        <v>3.9751116E-8</v>
      </c>
      <c r="CK1217" s="69">
        <v>0</v>
      </c>
      <c r="CM1217" s="197">
        <v>4.6647373999999999E-13</v>
      </c>
      <c r="CN1217" s="198">
        <v>0.21617317999999999</v>
      </c>
      <c r="CO1217" s="198">
        <v>3.3891163999999999E-3</v>
      </c>
      <c r="CP1217" s="198">
        <v>3.5797363000000001E-4</v>
      </c>
      <c r="CQ1217" s="197">
        <v>3.5807848000000002E-11</v>
      </c>
      <c r="CR1217" s="197">
        <v>4.2296529999999999E-9</v>
      </c>
      <c r="CS1217" s="197">
        <v>1.9753208000000001E-5</v>
      </c>
      <c r="CT1217" s="198">
        <v>3.6454050000000002E-2</v>
      </c>
      <c r="CU1217" s="197">
        <v>5.8463607999999999E-9</v>
      </c>
      <c r="CV1217" s="197">
        <v>2.8536060999999999E-5</v>
      </c>
      <c r="CX1217" s="166"/>
      <c r="CY1217" t="s">
        <v>2088</v>
      </c>
    </row>
    <row r="1218" spans="1:103" ht="14.4">
      <c r="A1218" t="s">
        <v>1814</v>
      </c>
      <c r="B1218" s="85" t="s">
        <v>816</v>
      </c>
      <c r="C1218" s="113" t="str">
        <f t="shared" si="622"/>
        <v>A.160.02.119</v>
      </c>
      <c r="D1218" s="9" t="s">
        <v>139</v>
      </c>
      <c r="E1218" s="112" t="s">
        <v>362</v>
      </c>
      <c r="F1218" s="115" t="str">
        <f t="shared" si="623"/>
        <v>Mahogany natural forest clear cut 1110 (kg/m3)</v>
      </c>
      <c r="G1218" s="143">
        <f t="shared" si="624"/>
        <v>3.6661811333333336</v>
      </c>
      <c r="I1218" s="118">
        <f t="shared" si="625"/>
        <v>3.8775244262345163</v>
      </c>
      <c r="K1218" s="161">
        <f t="shared" si="626"/>
        <v>2.4166094900999993E-3</v>
      </c>
      <c r="L1218" s="161">
        <f t="shared" si="627"/>
        <v>3.3137274237399996</v>
      </c>
      <c r="M1218" s="162">
        <f t="shared" si="628"/>
        <v>1.1453223004416814E-2</v>
      </c>
      <c r="N1218" s="161">
        <v>0.54992717000000002</v>
      </c>
      <c r="O1218" s="132">
        <v>2.6412775999999998E-3</v>
      </c>
      <c r="P1218" s="132">
        <v>1.8659305E-3</v>
      </c>
      <c r="Q1218" s="132">
        <v>1.2426557999999999E-3</v>
      </c>
      <c r="R1218" s="132">
        <v>1.0286888999999999E-3</v>
      </c>
      <c r="S1218" s="164">
        <v>4.9218001E-6</v>
      </c>
      <c r="T1218" s="132">
        <v>1.4034299000000001E-4</v>
      </c>
      <c r="U1218" s="132">
        <v>1.2093726E-4</v>
      </c>
      <c r="V1218" s="132">
        <v>1.4311786000000001E-4</v>
      </c>
      <c r="W1218" s="132">
        <v>9.0667837999999995E-4</v>
      </c>
      <c r="X1218" s="132">
        <v>1.1307496E-2</v>
      </c>
      <c r="Y1218" s="132">
        <v>3.3081925999999999</v>
      </c>
      <c r="Z1218" s="164">
        <v>2.6091289999999999E-6</v>
      </c>
      <c r="AA1218" s="164">
        <v>1.5416814E-11</v>
      </c>
      <c r="AC1218" s="118">
        <f t="shared" si="610"/>
        <v>0.54992717000000002</v>
      </c>
      <c r="AD1218" s="118">
        <f t="shared" si="611"/>
        <v>7.0447548500999994E-3</v>
      </c>
      <c r="AE1218" s="118">
        <f t="shared" si="612"/>
        <v>4.6307544889999993E-3</v>
      </c>
      <c r="AF1218" s="118">
        <f t="shared" si="613"/>
        <v>3.3137274237400001</v>
      </c>
      <c r="AG1218" s="118">
        <f t="shared" si="614"/>
        <v>1.1450613875416814E-2</v>
      </c>
      <c r="AI1218" s="69">
        <v>24.434939</v>
      </c>
      <c r="AJ1218" s="69">
        <v>2.7227863999999999</v>
      </c>
      <c r="AK1218" s="69">
        <v>0.38931035000000003</v>
      </c>
      <c r="AL1218" s="69">
        <v>0</v>
      </c>
      <c r="AM1218" s="69">
        <v>20.979161000000001</v>
      </c>
      <c r="AN1218" s="69">
        <v>0.24639090999999999</v>
      </c>
      <c r="AO1218" s="69">
        <v>9.7289874999999998E-2</v>
      </c>
      <c r="AQ1218" s="116">
        <v>6.0677681999999997E-2</v>
      </c>
      <c r="AR1218" s="116">
        <v>5.7734629000000003E-2</v>
      </c>
      <c r="AS1218" s="116">
        <v>2.7991684E-3</v>
      </c>
      <c r="AT1218" s="116">
        <v>1.4388458000000001E-4</v>
      </c>
      <c r="AU1218" s="150">
        <f t="shared" si="615"/>
        <v>3.4613086477232072E-6</v>
      </c>
      <c r="AV1218" s="150">
        <f t="shared" si="616"/>
        <v>1.0351954576048358E-8</v>
      </c>
      <c r="AW1218" s="163">
        <f t="shared" si="617"/>
        <v>2.01519019967E-2</v>
      </c>
      <c r="AX1218" s="196">
        <v>3.4022256999999999E-6</v>
      </c>
      <c r="AY1218" s="196">
        <v>1.0265336999999999E-8</v>
      </c>
      <c r="AZ1218" s="196">
        <v>2.8046364999999999E-13</v>
      </c>
      <c r="BA1218" s="196">
        <v>7.5200272000000005E-15</v>
      </c>
      <c r="BB1218" s="196">
        <v>2.1330799E-15</v>
      </c>
      <c r="BC1218" s="196">
        <v>1.3562502999999999E-10</v>
      </c>
      <c r="BD1218" s="196">
        <v>5.8893501999999998E-8</v>
      </c>
      <c r="BE1218" s="196">
        <v>2.0159478000000001E-11</v>
      </c>
      <c r="BF1218" s="196">
        <v>6.6002728999999997E-11</v>
      </c>
      <c r="BG1218" s="196">
        <v>8.7891336999999994E-15</v>
      </c>
      <c r="BH1218" s="196">
        <v>2.6408082999999999E-16</v>
      </c>
      <c r="BI1218" s="196">
        <v>7.9072729999999999E-14</v>
      </c>
      <c r="BJ1218" s="196">
        <v>7.3356119000000001E-14</v>
      </c>
      <c r="BK1218" s="196">
        <v>1.3423313999999999E-14</v>
      </c>
      <c r="BL1218" s="196">
        <v>2.6670530999999998E-12</v>
      </c>
      <c r="BM1218" s="196">
        <v>5.1143986999999998E-11</v>
      </c>
      <c r="BN1218" s="196">
        <v>2.0827346E-20</v>
      </c>
      <c r="BO1218" s="196">
        <v>7.8139967000000004E-6</v>
      </c>
      <c r="BP1218" s="108">
        <v>2.0144088000000001E-2</v>
      </c>
      <c r="BQ1218" s="108">
        <v>0</v>
      </c>
      <c r="BR1218" s="108">
        <v>0</v>
      </c>
      <c r="BS1218" s="108">
        <v>0</v>
      </c>
      <c r="BU1218" s="69">
        <v>1.0756444000000001E-4</v>
      </c>
      <c r="BV1218" s="172">
        <v>4.9615918999999999E-7</v>
      </c>
      <c r="BW1218" s="69">
        <v>1.0222286E-4</v>
      </c>
      <c r="BX1218" s="172">
        <v>1.4386711000000001E-8</v>
      </c>
      <c r="BY1218" s="172">
        <v>4.4760268999999998E-7</v>
      </c>
      <c r="BZ1218" s="172">
        <v>8.0834627999999996E-8</v>
      </c>
      <c r="CA1218" s="172">
        <v>1.9242162E-10</v>
      </c>
      <c r="CB1218" s="172">
        <v>1.2278307000000001E-7</v>
      </c>
      <c r="CC1218" s="172">
        <v>1.3430076E-8</v>
      </c>
      <c r="CD1218" s="172">
        <v>9.7567468999999997E-8</v>
      </c>
      <c r="CE1218" s="172">
        <v>6.0484975999999998E-12</v>
      </c>
      <c r="CF1218" s="172">
        <v>4.6057019000000002E-17</v>
      </c>
      <c r="CG1218" s="172">
        <v>3.9545556999999999E-13</v>
      </c>
      <c r="CH1218" s="172">
        <v>2.6238559999999998E-7</v>
      </c>
      <c r="CI1218" s="172">
        <v>3.7664803999999999E-6</v>
      </c>
      <c r="CJ1218" s="172">
        <v>3.9751116E-8</v>
      </c>
      <c r="CK1218" s="69">
        <v>0</v>
      </c>
      <c r="CM1218" s="197">
        <v>4.6647373999999999E-13</v>
      </c>
      <c r="CN1218" s="198">
        <v>3.6661731999999998</v>
      </c>
      <c r="CO1218" s="198">
        <v>3.3891163999999999E-3</v>
      </c>
      <c r="CP1218" s="198">
        <v>3.5797363000000001E-4</v>
      </c>
      <c r="CQ1218" s="197">
        <v>3.5807848000000002E-11</v>
      </c>
      <c r="CR1218" s="197">
        <v>4.2296529999999999E-9</v>
      </c>
      <c r="CS1218" s="197">
        <v>1.9753208000000001E-5</v>
      </c>
      <c r="CT1218" s="198">
        <v>3.6454050000000002E-2</v>
      </c>
      <c r="CU1218" s="197">
        <v>5.8463607999999999E-9</v>
      </c>
      <c r="CV1218" s="197">
        <v>2.8536060999999999E-5</v>
      </c>
      <c r="CX1218" s="166"/>
      <c r="CY1218" t="s">
        <v>2088</v>
      </c>
    </row>
    <row r="1219" spans="1:103" ht="14.4">
      <c r="A1219" t="s">
        <v>832</v>
      </c>
      <c r="B1219" s="85" t="s">
        <v>816</v>
      </c>
      <c r="C1219" s="113" t="str">
        <f t="shared" si="622"/>
        <v>A.160.02.120</v>
      </c>
      <c r="D1219" s="9" t="s">
        <v>139</v>
      </c>
      <c r="E1219" s="112" t="s">
        <v>362</v>
      </c>
      <c r="F1219" s="115" t="str">
        <f t="shared" si="623"/>
        <v>Meranti FSC/PEFC 640 (kg/m3)</v>
      </c>
      <c r="G1219" s="143">
        <f t="shared" si="624"/>
        <v>0.29903168666666669</v>
      </c>
      <c r="I1219" s="118">
        <f t="shared" si="625"/>
        <v>7.4898968793316811E-2</v>
      </c>
      <c r="K1219" s="161">
        <f t="shared" si="626"/>
        <v>2.6693233688999999E-3</v>
      </c>
      <c r="L1219" s="161">
        <f t="shared" si="627"/>
        <v>8.7472398199999989E-3</v>
      </c>
      <c r="M1219" s="162">
        <f t="shared" si="628"/>
        <v>1.862765260441681E-2</v>
      </c>
      <c r="N1219" s="161">
        <v>4.4854752999999997E-2</v>
      </c>
      <c r="O1219" s="132">
        <v>5.3903796999999996E-3</v>
      </c>
      <c r="P1219" s="132">
        <v>2.0413529000000001E-3</v>
      </c>
      <c r="Q1219" s="132">
        <v>1.4648581999999999E-3</v>
      </c>
      <c r="R1219" s="132">
        <v>1.0519207E-3</v>
      </c>
      <c r="S1219" s="164">
        <v>5.9798889000000001E-6</v>
      </c>
      <c r="T1219" s="132">
        <v>1.4656458E-4</v>
      </c>
      <c r="U1219" s="132">
        <v>1.2109565E-4</v>
      </c>
      <c r="V1219" s="132">
        <v>1.4786945999999999E-4</v>
      </c>
      <c r="W1219" s="132">
        <v>9.0667837999999995E-4</v>
      </c>
      <c r="X1219" s="132">
        <v>1.8477173999999999E-2</v>
      </c>
      <c r="Y1219" s="132">
        <v>2.8773318999999998E-4</v>
      </c>
      <c r="Z1219" s="164">
        <v>2.6091289999999999E-6</v>
      </c>
      <c r="AA1219" s="164">
        <v>1.5416814E-11</v>
      </c>
      <c r="AC1219" s="118">
        <f t="shared" si="610"/>
        <v>4.4854752999999997E-2</v>
      </c>
      <c r="AD1219" s="118">
        <f t="shared" si="611"/>
        <v>1.0222151618899999E-2</v>
      </c>
      <c r="AE1219" s="118">
        <f t="shared" si="612"/>
        <v>7.5554373789999988E-3</v>
      </c>
      <c r="AF1219" s="118">
        <f t="shared" si="613"/>
        <v>8.7472398199999989E-3</v>
      </c>
      <c r="AG1219" s="118">
        <f t="shared" si="614"/>
        <v>1.8625043475416811E-2</v>
      </c>
      <c r="AI1219" s="69">
        <v>25.523136000000001</v>
      </c>
      <c r="AJ1219" s="69">
        <v>3.8056722000000001</v>
      </c>
      <c r="AK1219" s="69">
        <v>0.39299595999999998</v>
      </c>
      <c r="AL1219" s="69">
        <v>0</v>
      </c>
      <c r="AM1219" s="69">
        <v>20.979161000000001</v>
      </c>
      <c r="AN1219" s="69">
        <v>0.2471093</v>
      </c>
      <c r="AO1219" s="69">
        <v>9.8197273000000002E-2</v>
      </c>
      <c r="AQ1219" s="116">
        <v>6.9391184000000003E-3</v>
      </c>
      <c r="AR1219" s="116">
        <v>6.4533730000000001E-3</v>
      </c>
      <c r="AS1219" s="116">
        <v>2.6589824E-4</v>
      </c>
      <c r="AT1219" s="116">
        <v>2.1984707999999999E-4</v>
      </c>
      <c r="AU1219" s="150">
        <f t="shared" si="615"/>
        <v>3.8689287047060709E-7</v>
      </c>
      <c r="AV1219" s="150">
        <f t="shared" si="616"/>
        <v>9.8335148581935736E-10</v>
      </c>
      <c r="AW1219" s="163">
        <f t="shared" si="617"/>
        <v>3.0790908017900003E-2</v>
      </c>
      <c r="AX1219" s="196">
        <v>2.7751102E-7</v>
      </c>
      <c r="AY1219" s="196">
        <v>8.3731809999999997E-10</v>
      </c>
      <c r="AZ1219" s="196">
        <v>2.2876711000000002E-14</v>
      </c>
      <c r="BA1219" s="196">
        <v>7.5200272000000005E-15</v>
      </c>
      <c r="BB1219" s="196">
        <v>2.1330799E-15</v>
      </c>
      <c r="BC1219" s="196">
        <v>1.4157947000000001E-10</v>
      </c>
      <c r="BD1219" s="196">
        <v>1.0918422999999999E-7</v>
      </c>
      <c r="BE1219" s="196">
        <v>2.1517382000000001E-11</v>
      </c>
      <c r="BF1219" s="196">
        <v>1.2415865999999999E-10</v>
      </c>
      <c r="BG1219" s="196">
        <v>8.7891336999999994E-15</v>
      </c>
      <c r="BH1219" s="196">
        <v>2.6408082999999999E-16</v>
      </c>
      <c r="BI1219" s="196">
        <v>8.2617165999999998E-14</v>
      </c>
      <c r="BJ1219" s="196">
        <v>2.0542878000000001E-13</v>
      </c>
      <c r="BK1219" s="196">
        <v>3.7367926999999997E-14</v>
      </c>
      <c r="BL1219" s="196">
        <v>2.8430544999999999E-12</v>
      </c>
      <c r="BM1219" s="196">
        <v>5.3188293000000003E-11</v>
      </c>
      <c r="BN1219" s="196">
        <v>2.0827346E-20</v>
      </c>
      <c r="BO1219" s="196">
        <v>8.2510179000000004E-6</v>
      </c>
      <c r="BP1219" s="108">
        <v>3.0782657000000001E-2</v>
      </c>
      <c r="BQ1219" s="108">
        <v>0</v>
      </c>
      <c r="BR1219" s="108">
        <v>0</v>
      </c>
      <c r="BS1219" s="108">
        <v>0</v>
      </c>
      <c r="BU1219" s="172">
        <v>1.5814176999999999E-5</v>
      </c>
      <c r="BV1219" s="172">
        <v>8.9710373999999997E-7</v>
      </c>
      <c r="BW1219" s="172">
        <v>8.3377969000000002E-6</v>
      </c>
      <c r="BX1219" s="172">
        <v>1.4512313E-8</v>
      </c>
      <c r="BY1219" s="172">
        <v>7.9866884999999995E-7</v>
      </c>
      <c r="BZ1219" s="172">
        <v>8.0834627999999996E-8</v>
      </c>
      <c r="CA1219" s="172">
        <v>1.9242162E-10</v>
      </c>
      <c r="CB1219" s="172">
        <v>1.2278307000000001E-7</v>
      </c>
      <c r="CC1219" s="172">
        <v>1.5150421999999999E-8</v>
      </c>
      <c r="CD1219" s="172">
        <v>1.0200703999999999E-7</v>
      </c>
      <c r="CE1219" s="172">
        <v>6.0484975999999998E-12</v>
      </c>
      <c r="CF1219" s="172">
        <v>4.6057019000000002E-17</v>
      </c>
      <c r="CG1219" s="172">
        <v>3.9545556999999999E-13</v>
      </c>
      <c r="CH1219" s="172">
        <v>3.3088737000000001E-7</v>
      </c>
      <c r="CI1219" s="172">
        <v>5.0744829999999996E-6</v>
      </c>
      <c r="CJ1219" s="172">
        <v>3.9751116E-8</v>
      </c>
      <c r="CK1219" s="69">
        <v>0</v>
      </c>
      <c r="CM1219" s="197">
        <v>4.6647373999999999E-13</v>
      </c>
      <c r="CN1219" s="198">
        <v>0.29902371</v>
      </c>
      <c r="CO1219" s="198">
        <v>3.3891163999999999E-3</v>
      </c>
      <c r="CP1219" s="198">
        <v>6.3229404999999995E-4</v>
      </c>
      <c r="CQ1219" s="197">
        <v>3.741145E-11</v>
      </c>
      <c r="CR1219" s="197">
        <v>4.4191672000000001E-9</v>
      </c>
      <c r="CS1219" s="197">
        <v>3.7096578E-5</v>
      </c>
      <c r="CT1219" s="198">
        <v>0.10154966999999999</v>
      </c>
      <c r="CU1219" s="197">
        <v>5.8463607999999999E-9</v>
      </c>
      <c r="CV1219" s="197">
        <v>2.8536060999999999E-5</v>
      </c>
      <c r="CX1219" s="166"/>
      <c r="CY1219" t="s">
        <v>2458</v>
      </c>
    </row>
    <row r="1220" spans="1:103" ht="14.4">
      <c r="A1220" t="s">
        <v>1815</v>
      </c>
      <c r="B1220" s="85" t="s">
        <v>816</v>
      </c>
      <c r="C1220" s="113" t="str">
        <f t="shared" si="622"/>
        <v>A.160.02.121</v>
      </c>
      <c r="D1220" s="9" t="s">
        <v>139</v>
      </c>
      <c r="E1220" s="112" t="s">
        <v>362</v>
      </c>
      <c r="F1220" s="115" t="str">
        <f t="shared" si="623"/>
        <v>Meranti natural forest clear cut 640 (kg/m3)</v>
      </c>
      <c r="G1220" s="143">
        <f t="shared" si="624"/>
        <v>3.7490316666666668</v>
      </c>
      <c r="I1220" s="118">
        <f t="shared" si="625"/>
        <v>8.2180989326033167</v>
      </c>
      <c r="K1220" s="161">
        <f t="shared" si="626"/>
        <v>2.6693233688999999E-3</v>
      </c>
      <c r="L1220" s="161">
        <f t="shared" si="627"/>
        <v>7.6344472066299991</v>
      </c>
      <c r="M1220" s="162">
        <f t="shared" si="628"/>
        <v>1.862765260441681E-2</v>
      </c>
      <c r="N1220" s="161">
        <v>0.56235475000000001</v>
      </c>
      <c r="O1220" s="132">
        <v>5.3903796999999996E-3</v>
      </c>
      <c r="P1220" s="132">
        <v>2.0413529000000001E-3</v>
      </c>
      <c r="Q1220" s="132">
        <v>1.4648581999999999E-3</v>
      </c>
      <c r="R1220" s="132">
        <v>1.0519207E-3</v>
      </c>
      <c r="S1220" s="164">
        <v>5.9798889000000001E-6</v>
      </c>
      <c r="T1220" s="132">
        <v>1.4656458E-4</v>
      </c>
      <c r="U1220" s="132">
        <v>1.2109565E-4</v>
      </c>
      <c r="V1220" s="132">
        <v>1.4786945999999999E-4</v>
      </c>
      <c r="W1220" s="132">
        <v>9.0667837999999995E-4</v>
      </c>
      <c r="X1220" s="132">
        <v>1.8477173999999999E-2</v>
      </c>
      <c r="Y1220" s="132">
        <v>7.6259876999999996</v>
      </c>
      <c r="Z1220" s="164">
        <v>2.6091289999999999E-6</v>
      </c>
      <c r="AA1220" s="164">
        <v>1.5416814E-11</v>
      </c>
      <c r="AC1220" s="118">
        <f t="shared" si="610"/>
        <v>0.56235475000000001</v>
      </c>
      <c r="AD1220" s="118">
        <f t="shared" si="611"/>
        <v>1.0222151618899999E-2</v>
      </c>
      <c r="AE1220" s="118">
        <f t="shared" si="612"/>
        <v>7.5554373789999988E-3</v>
      </c>
      <c r="AF1220" s="118">
        <f t="shared" si="613"/>
        <v>7.6344472066299991</v>
      </c>
      <c r="AG1220" s="118">
        <f t="shared" si="614"/>
        <v>1.8625043475416811E-2</v>
      </c>
      <c r="AI1220" s="69">
        <v>25.523136000000001</v>
      </c>
      <c r="AJ1220" s="69">
        <v>3.8056722000000001</v>
      </c>
      <c r="AK1220" s="69">
        <v>0.39299595999999998</v>
      </c>
      <c r="AL1220" s="69">
        <v>0</v>
      </c>
      <c r="AM1220" s="69">
        <v>20.979161000000001</v>
      </c>
      <c r="AN1220" s="69">
        <v>0.2471093</v>
      </c>
      <c r="AO1220" s="69">
        <v>9.8197273000000002E-2</v>
      </c>
      <c r="AQ1220" s="116">
        <v>6.2953941999999999E-2</v>
      </c>
      <c r="AR1220" s="116">
        <v>5.9856061000000002E-2</v>
      </c>
      <c r="AS1220" s="116">
        <v>2.8780336000000001E-3</v>
      </c>
      <c r="AT1220" s="116">
        <v>2.1984707999999999E-4</v>
      </c>
      <c r="AU1220" s="150">
        <f t="shared" si="615"/>
        <v>3.588492850470607E-6</v>
      </c>
      <c r="AV1220" s="150">
        <f t="shared" si="616"/>
        <v>1.0643615310818357E-8</v>
      </c>
      <c r="AW1220" s="163">
        <f t="shared" si="617"/>
        <v>3.0790908017900003E-2</v>
      </c>
      <c r="AX1220" s="196">
        <v>3.479111E-6</v>
      </c>
      <c r="AY1220" s="196">
        <v>1.0497318E-8</v>
      </c>
      <c r="AZ1220" s="196">
        <v>2.8680171000000001E-13</v>
      </c>
      <c r="BA1220" s="196">
        <v>7.5200272000000005E-15</v>
      </c>
      <c r="BB1220" s="196">
        <v>2.1330799E-15</v>
      </c>
      <c r="BC1220" s="196">
        <v>1.4157947000000001E-10</v>
      </c>
      <c r="BD1220" s="196">
        <v>1.0918422999999999E-7</v>
      </c>
      <c r="BE1220" s="196">
        <v>2.1517382000000001E-11</v>
      </c>
      <c r="BF1220" s="196">
        <v>1.2415865999999999E-10</v>
      </c>
      <c r="BG1220" s="196">
        <v>8.7891336999999994E-15</v>
      </c>
      <c r="BH1220" s="196">
        <v>2.6408082999999999E-16</v>
      </c>
      <c r="BI1220" s="196">
        <v>8.2617165999999998E-14</v>
      </c>
      <c r="BJ1220" s="196">
        <v>2.0542878000000001E-13</v>
      </c>
      <c r="BK1220" s="196">
        <v>3.7367926999999997E-14</v>
      </c>
      <c r="BL1220" s="196">
        <v>2.8430544999999999E-12</v>
      </c>
      <c r="BM1220" s="196">
        <v>5.3188293000000003E-11</v>
      </c>
      <c r="BN1220" s="196">
        <v>2.0827346E-20</v>
      </c>
      <c r="BO1220" s="196">
        <v>8.2510179000000004E-6</v>
      </c>
      <c r="BP1220" s="108">
        <v>3.0782657000000001E-2</v>
      </c>
      <c r="BQ1220" s="108">
        <v>0</v>
      </c>
      <c r="BR1220" s="108">
        <v>0</v>
      </c>
      <c r="BS1220" s="108">
        <v>0</v>
      </c>
      <c r="BU1220" s="69">
        <v>1.1200933E-4</v>
      </c>
      <c r="BV1220" s="172">
        <v>8.9710373999999997E-7</v>
      </c>
      <c r="BW1220" s="69">
        <v>1.0453294999999999E-4</v>
      </c>
      <c r="BX1220" s="172">
        <v>1.4512313E-8</v>
      </c>
      <c r="BY1220" s="172">
        <v>7.9866884999999995E-7</v>
      </c>
      <c r="BZ1220" s="172">
        <v>8.0834627999999996E-8</v>
      </c>
      <c r="CA1220" s="172">
        <v>1.9242162E-10</v>
      </c>
      <c r="CB1220" s="172">
        <v>1.2278307000000001E-7</v>
      </c>
      <c r="CC1220" s="172">
        <v>1.5150421999999999E-8</v>
      </c>
      <c r="CD1220" s="172">
        <v>1.0200703999999999E-7</v>
      </c>
      <c r="CE1220" s="172">
        <v>6.0484975999999998E-12</v>
      </c>
      <c r="CF1220" s="172">
        <v>4.6057019000000002E-17</v>
      </c>
      <c r="CG1220" s="172">
        <v>3.9545556999999999E-13</v>
      </c>
      <c r="CH1220" s="172">
        <v>3.3088737000000001E-7</v>
      </c>
      <c r="CI1220" s="172">
        <v>5.0744829999999996E-6</v>
      </c>
      <c r="CJ1220" s="172">
        <v>3.9751116E-8</v>
      </c>
      <c r="CK1220" s="69">
        <v>0</v>
      </c>
      <c r="CM1220" s="197">
        <v>4.6647373999999999E-13</v>
      </c>
      <c r="CN1220" s="198">
        <v>3.7490237</v>
      </c>
      <c r="CO1220" s="198">
        <v>3.3891163999999999E-3</v>
      </c>
      <c r="CP1220" s="198">
        <v>6.3229404999999995E-4</v>
      </c>
      <c r="CQ1220" s="197">
        <v>3.741145E-11</v>
      </c>
      <c r="CR1220" s="197">
        <v>4.4191672000000001E-9</v>
      </c>
      <c r="CS1220" s="197">
        <v>3.7096578E-5</v>
      </c>
      <c r="CT1220" s="198">
        <v>0.10154966999999999</v>
      </c>
      <c r="CU1220" s="197">
        <v>5.8463607999999999E-9</v>
      </c>
      <c r="CV1220" s="197">
        <v>2.8536060999999999E-5</v>
      </c>
      <c r="CX1220" s="166"/>
      <c r="CY1220" t="s">
        <v>2458</v>
      </c>
    </row>
    <row r="1221" spans="1:103" ht="14.4">
      <c r="A1221" t="s">
        <v>833</v>
      </c>
      <c r="B1221" s="85" t="s">
        <v>816</v>
      </c>
      <c r="C1221" s="113" t="str">
        <f t="shared" si="622"/>
        <v>A.160.02.122</v>
      </c>
      <c r="D1221" s="9" t="s">
        <v>139</v>
      </c>
      <c r="E1221" s="112" t="s">
        <v>362</v>
      </c>
      <c r="F1221" s="115" t="str">
        <f t="shared" si="623"/>
        <v>Merbau FSC/PEFC 800 (kg/m3)</v>
      </c>
      <c r="G1221" s="143">
        <f t="shared" si="624"/>
        <v>0.27324377333333338</v>
      </c>
      <c r="I1221" s="118">
        <f t="shared" si="625"/>
        <v>6.7808643584416822E-2</v>
      </c>
      <c r="K1221" s="161">
        <f t="shared" si="626"/>
        <v>2.5906640099999999E-3</v>
      </c>
      <c r="L1221" s="161">
        <f t="shared" si="627"/>
        <v>7.8368619400000002E-3</v>
      </c>
      <c r="M1221" s="162">
        <f t="shared" si="628"/>
        <v>1.6394551634416811E-2</v>
      </c>
      <c r="N1221" s="161">
        <v>4.0986566000000002E-2</v>
      </c>
      <c r="O1221" s="132">
        <v>4.5346989000000001E-3</v>
      </c>
      <c r="P1221" s="132">
        <v>1.9867512000000002E-3</v>
      </c>
      <c r="Q1221" s="132">
        <v>1.3956958E-3</v>
      </c>
      <c r="R1221" s="132">
        <v>1.0446895999999999E-3</v>
      </c>
      <c r="S1221" s="164">
        <v>5.6505499999999996E-6</v>
      </c>
      <c r="T1221" s="132">
        <v>1.4462806E-4</v>
      </c>
      <c r="U1221" s="132">
        <v>1.2104635E-4</v>
      </c>
      <c r="V1221" s="132">
        <v>1.4639049000000001E-4</v>
      </c>
      <c r="W1221" s="132">
        <v>9.0667837999999995E-4</v>
      </c>
      <c r="X1221" s="132">
        <v>1.6245552E-2</v>
      </c>
      <c r="Y1221" s="132">
        <v>2.8768711000000001E-4</v>
      </c>
      <c r="Z1221" s="164">
        <v>2.6091289999999999E-6</v>
      </c>
      <c r="AA1221" s="164">
        <v>1.5416814E-11</v>
      </c>
      <c r="AC1221" s="118">
        <f t="shared" si="610"/>
        <v>4.0986566000000002E-2</v>
      </c>
      <c r="AD1221" s="118">
        <f t="shared" si="611"/>
        <v>9.2331604600000023E-3</v>
      </c>
      <c r="AE1221" s="118">
        <f t="shared" si="612"/>
        <v>6.645105579E-3</v>
      </c>
      <c r="AF1221" s="118">
        <f t="shared" si="613"/>
        <v>7.8368619400000002E-3</v>
      </c>
      <c r="AG1221" s="118">
        <f t="shared" si="614"/>
        <v>1.6391942505416812E-2</v>
      </c>
      <c r="AI1221" s="69">
        <v>25.184425999999998</v>
      </c>
      <c r="AJ1221" s="69">
        <v>3.4686149999999998</v>
      </c>
      <c r="AK1221" s="69">
        <v>0.39184878000000001</v>
      </c>
      <c r="AL1221" s="69">
        <v>0</v>
      </c>
      <c r="AM1221" s="69">
        <v>20.979161000000001</v>
      </c>
      <c r="AN1221" s="69">
        <v>0.24688568999999999</v>
      </c>
      <c r="AO1221" s="69">
        <v>9.7914838000000004E-2</v>
      </c>
      <c r="AQ1221" s="116">
        <v>6.2306135999999996E-3</v>
      </c>
      <c r="AR1221" s="116">
        <v>5.7930595999999999E-3</v>
      </c>
      <c r="AS1221" s="116">
        <v>2.4135080000000001E-4</v>
      </c>
      <c r="AT1221" s="116">
        <v>1.9620312999999999E-4</v>
      </c>
      <c r="AU1221" s="150">
        <f t="shared" si="615"/>
        <v>3.4730572901170708E-7</v>
      </c>
      <c r="AV1221" s="150">
        <f t="shared" si="616"/>
        <v>8.9256950913935739E-10</v>
      </c>
      <c r="AW1221" s="163">
        <f t="shared" si="617"/>
        <v>2.74794289915E-2</v>
      </c>
      <c r="AX1221" s="196">
        <v>2.5357982999999999E-7</v>
      </c>
      <c r="AY1221" s="196">
        <v>7.6511194000000002E-10</v>
      </c>
      <c r="AZ1221" s="196">
        <v>2.0903935E-14</v>
      </c>
      <c r="BA1221" s="196">
        <v>7.5200272000000005E-15</v>
      </c>
      <c r="BB1221" s="196">
        <v>2.1330799E-15</v>
      </c>
      <c r="BC1221" s="196">
        <v>1.3972609999999999E-10</v>
      </c>
      <c r="BD1221" s="196">
        <v>9.3530822999999999E-8</v>
      </c>
      <c r="BE1221" s="196">
        <v>2.1094723000000001E-11</v>
      </c>
      <c r="BF1221" s="196">
        <v>1.0605714E-10</v>
      </c>
      <c r="BG1221" s="196">
        <v>8.7891336999999994E-15</v>
      </c>
      <c r="BH1221" s="196">
        <v>2.6408082999999999E-16</v>
      </c>
      <c r="BI1221" s="196">
        <v>8.1513931000000003E-14</v>
      </c>
      <c r="BJ1221" s="196">
        <v>1.6432007E-13</v>
      </c>
      <c r="BK1221" s="196">
        <v>2.9914967999999997E-14</v>
      </c>
      <c r="BL1221" s="196">
        <v>2.7882726000000001E-12</v>
      </c>
      <c r="BM1221" s="196">
        <v>5.2551985999999998E-11</v>
      </c>
      <c r="BN1221" s="196">
        <v>2.0827346E-20</v>
      </c>
      <c r="BO1221" s="196">
        <v>8.1149914999999995E-6</v>
      </c>
      <c r="BP1221" s="108">
        <v>2.7471314E-2</v>
      </c>
      <c r="BQ1221" s="108">
        <v>0</v>
      </c>
      <c r="BR1221" s="108">
        <v>0</v>
      </c>
      <c r="BS1221" s="108">
        <v>0</v>
      </c>
      <c r="BU1221" s="172">
        <v>1.4430667E-5</v>
      </c>
      <c r="BV1221" s="172">
        <v>7.7230643000000003E-7</v>
      </c>
      <c r="BW1221" s="172">
        <v>7.6187614000000004E-6</v>
      </c>
      <c r="BX1221" s="172">
        <v>1.4473218E-8</v>
      </c>
      <c r="BY1221" s="172">
        <v>6.8939659999999997E-7</v>
      </c>
      <c r="BZ1221" s="172">
        <v>8.0834627999999996E-8</v>
      </c>
      <c r="CA1221" s="172">
        <v>1.9242162E-10</v>
      </c>
      <c r="CB1221" s="172">
        <v>1.2278307000000001E-7</v>
      </c>
      <c r="CC1221" s="172">
        <v>1.4614949999999999E-8</v>
      </c>
      <c r="CD1221" s="172">
        <v>1.0062519E-7</v>
      </c>
      <c r="CE1221" s="172">
        <v>6.0484975999999998E-12</v>
      </c>
      <c r="CF1221" s="172">
        <v>4.6057019000000002E-17</v>
      </c>
      <c r="CG1221" s="172">
        <v>3.9545556999999999E-13</v>
      </c>
      <c r="CH1221" s="172">
        <v>3.0956561999999998E-7</v>
      </c>
      <c r="CI1221" s="172">
        <v>4.6673562999999999E-6</v>
      </c>
      <c r="CJ1221" s="172">
        <v>3.9751116E-8</v>
      </c>
      <c r="CK1221" s="69">
        <v>0</v>
      </c>
      <c r="CM1221" s="197">
        <v>4.6647373999999999E-13</v>
      </c>
      <c r="CN1221" s="198">
        <v>0.27323579999999997</v>
      </c>
      <c r="CO1221" s="198">
        <v>3.3891163999999999E-3</v>
      </c>
      <c r="CP1221" s="198">
        <v>5.4690955000000002E-4</v>
      </c>
      <c r="CQ1221" s="197">
        <v>3.6912314999999997E-11</v>
      </c>
      <c r="CR1221" s="197">
        <v>4.3601792999999999E-9</v>
      </c>
      <c r="CS1221" s="197">
        <v>3.1698310999999998E-5</v>
      </c>
      <c r="CT1221" s="198">
        <v>8.1288119000000006E-2</v>
      </c>
      <c r="CU1221" s="197">
        <v>5.8463607999999999E-9</v>
      </c>
      <c r="CV1221" s="197">
        <v>2.8536060999999999E-5</v>
      </c>
      <c r="CX1221" s="166"/>
      <c r="CY1221" t="s">
        <v>2089</v>
      </c>
    </row>
    <row r="1222" spans="1:103" ht="14.4">
      <c r="A1222" t="s">
        <v>1816</v>
      </c>
      <c r="B1222" s="85" t="s">
        <v>816</v>
      </c>
      <c r="C1222" s="113" t="str">
        <f t="shared" si="622"/>
        <v>A.160.02.123</v>
      </c>
      <c r="D1222" s="9" t="s">
        <v>139</v>
      </c>
      <c r="E1222" s="112" t="s">
        <v>362</v>
      </c>
      <c r="F1222" s="115" t="str">
        <f t="shared" si="623"/>
        <v>Merbau natural forest clear cut 800 (kg/m3)</v>
      </c>
      <c r="G1222" s="143">
        <f t="shared" si="624"/>
        <v>3.7232438000000001</v>
      </c>
      <c r="I1222" s="118">
        <f t="shared" si="625"/>
        <v>6.6996086604744169</v>
      </c>
      <c r="K1222" s="161">
        <f t="shared" si="626"/>
        <v>2.5906640099999999E-3</v>
      </c>
      <c r="L1222" s="161">
        <f t="shared" si="627"/>
        <v>6.1221368748299998</v>
      </c>
      <c r="M1222" s="162">
        <f t="shared" si="628"/>
        <v>1.6394551634416811E-2</v>
      </c>
      <c r="N1222" s="161">
        <v>0.55848657000000002</v>
      </c>
      <c r="O1222" s="132">
        <v>4.5346989000000001E-3</v>
      </c>
      <c r="P1222" s="132">
        <v>1.9867512000000002E-3</v>
      </c>
      <c r="Q1222" s="132">
        <v>1.3956958E-3</v>
      </c>
      <c r="R1222" s="132">
        <v>1.0446895999999999E-3</v>
      </c>
      <c r="S1222" s="164">
        <v>5.6505499999999996E-6</v>
      </c>
      <c r="T1222" s="132">
        <v>1.4462806E-4</v>
      </c>
      <c r="U1222" s="132">
        <v>1.2104635E-4</v>
      </c>
      <c r="V1222" s="132">
        <v>1.4639049000000001E-4</v>
      </c>
      <c r="W1222" s="132">
        <v>9.0667837999999995E-4</v>
      </c>
      <c r="X1222" s="132">
        <v>1.6245552E-2</v>
      </c>
      <c r="Y1222" s="132">
        <v>6.1145877000000004</v>
      </c>
      <c r="Z1222" s="164">
        <v>2.6091289999999999E-6</v>
      </c>
      <c r="AA1222" s="164">
        <v>1.5416814E-11</v>
      </c>
      <c r="AC1222" s="118">
        <f t="shared" si="610"/>
        <v>0.55848657000000002</v>
      </c>
      <c r="AD1222" s="118">
        <f t="shared" si="611"/>
        <v>9.2331604600000023E-3</v>
      </c>
      <c r="AE1222" s="118">
        <f t="shared" si="612"/>
        <v>6.645105579E-3</v>
      </c>
      <c r="AF1222" s="118">
        <f t="shared" si="613"/>
        <v>6.1221368748299998</v>
      </c>
      <c r="AG1222" s="118">
        <f t="shared" si="614"/>
        <v>1.6391942505416812E-2</v>
      </c>
      <c r="AI1222" s="69">
        <v>25.184425999999998</v>
      </c>
      <c r="AJ1222" s="69">
        <v>3.4686149999999998</v>
      </c>
      <c r="AK1222" s="69">
        <v>0.39184878000000001</v>
      </c>
      <c r="AL1222" s="69">
        <v>0</v>
      </c>
      <c r="AM1222" s="69">
        <v>20.979161000000001</v>
      </c>
      <c r="AN1222" s="69">
        <v>0.24688568999999999</v>
      </c>
      <c r="AO1222" s="69">
        <v>9.7914838000000004E-2</v>
      </c>
      <c r="AQ1222" s="116">
        <v>6.2245437000000001E-2</v>
      </c>
      <c r="AR1222" s="116">
        <v>5.9195747999999999E-2</v>
      </c>
      <c r="AS1222" s="116">
        <v>2.8534862000000002E-3</v>
      </c>
      <c r="AT1222" s="116">
        <v>1.9620312999999999E-4</v>
      </c>
      <c r="AU1222" s="150">
        <f t="shared" si="615"/>
        <v>3.5489056990117073E-6</v>
      </c>
      <c r="AV1222" s="150">
        <f t="shared" si="616"/>
        <v>1.0552833494144357E-8</v>
      </c>
      <c r="AW1222" s="163">
        <f t="shared" si="617"/>
        <v>2.74794289915E-2</v>
      </c>
      <c r="AX1222" s="196">
        <v>3.4551798E-6</v>
      </c>
      <c r="AY1222" s="196">
        <v>1.0425112E-8</v>
      </c>
      <c r="AZ1222" s="196">
        <v>2.8482894000000002E-13</v>
      </c>
      <c r="BA1222" s="196">
        <v>7.5200272000000005E-15</v>
      </c>
      <c r="BB1222" s="196">
        <v>2.1330799E-15</v>
      </c>
      <c r="BC1222" s="196">
        <v>1.3972609999999999E-10</v>
      </c>
      <c r="BD1222" s="196">
        <v>9.3530822999999999E-8</v>
      </c>
      <c r="BE1222" s="196">
        <v>2.1094723000000001E-11</v>
      </c>
      <c r="BF1222" s="196">
        <v>1.0605714E-10</v>
      </c>
      <c r="BG1222" s="196">
        <v>8.7891336999999994E-15</v>
      </c>
      <c r="BH1222" s="196">
        <v>2.6408082999999999E-16</v>
      </c>
      <c r="BI1222" s="196">
        <v>8.1513931000000003E-14</v>
      </c>
      <c r="BJ1222" s="196">
        <v>1.6432007E-13</v>
      </c>
      <c r="BK1222" s="196">
        <v>2.9914967999999997E-14</v>
      </c>
      <c r="BL1222" s="196">
        <v>2.7882726000000001E-12</v>
      </c>
      <c r="BM1222" s="196">
        <v>5.2551985999999998E-11</v>
      </c>
      <c r="BN1222" s="196">
        <v>2.0827346E-20</v>
      </c>
      <c r="BO1222" s="196">
        <v>8.1149914999999995E-6</v>
      </c>
      <c r="BP1222" s="108">
        <v>2.7471314E-2</v>
      </c>
      <c r="BQ1222" s="108">
        <v>0</v>
      </c>
      <c r="BR1222" s="108">
        <v>0</v>
      </c>
      <c r="BS1222" s="108">
        <v>0</v>
      </c>
      <c r="BU1222" s="69">
        <v>1.1062582E-4</v>
      </c>
      <c r="BV1222" s="172">
        <v>7.7230643000000003E-7</v>
      </c>
      <c r="BW1222" s="69">
        <v>1.0381392E-4</v>
      </c>
      <c r="BX1222" s="172">
        <v>1.4473218E-8</v>
      </c>
      <c r="BY1222" s="172">
        <v>6.8939659999999997E-7</v>
      </c>
      <c r="BZ1222" s="172">
        <v>8.0834627999999996E-8</v>
      </c>
      <c r="CA1222" s="172">
        <v>1.9242162E-10</v>
      </c>
      <c r="CB1222" s="172">
        <v>1.2278307000000001E-7</v>
      </c>
      <c r="CC1222" s="172">
        <v>1.4614949999999999E-8</v>
      </c>
      <c r="CD1222" s="172">
        <v>1.0062519E-7</v>
      </c>
      <c r="CE1222" s="172">
        <v>6.0484975999999998E-12</v>
      </c>
      <c r="CF1222" s="172">
        <v>4.6057019000000002E-17</v>
      </c>
      <c r="CG1222" s="172">
        <v>3.9545556999999999E-13</v>
      </c>
      <c r="CH1222" s="172">
        <v>3.0956561999999998E-7</v>
      </c>
      <c r="CI1222" s="172">
        <v>4.6673562999999999E-6</v>
      </c>
      <c r="CJ1222" s="172">
        <v>3.9751116E-8</v>
      </c>
      <c r="CK1222" s="69">
        <v>0</v>
      </c>
      <c r="CM1222" s="197">
        <v>4.6647373999999999E-13</v>
      </c>
      <c r="CN1222" s="198">
        <v>3.7232357999999999</v>
      </c>
      <c r="CO1222" s="198">
        <v>3.3891163999999999E-3</v>
      </c>
      <c r="CP1222" s="198">
        <v>5.4690955000000002E-4</v>
      </c>
      <c r="CQ1222" s="197">
        <v>3.6912314999999997E-11</v>
      </c>
      <c r="CR1222" s="197">
        <v>4.3601792999999999E-9</v>
      </c>
      <c r="CS1222" s="197">
        <v>3.1698310999999998E-5</v>
      </c>
      <c r="CT1222" s="198">
        <v>8.1288119000000006E-2</v>
      </c>
      <c r="CU1222" s="197">
        <v>5.8463607999999999E-9</v>
      </c>
      <c r="CV1222" s="197">
        <v>2.8536060999999999E-5</v>
      </c>
      <c r="CX1222" s="166"/>
      <c r="CY1222" t="s">
        <v>2089</v>
      </c>
    </row>
    <row r="1223" spans="1:103" ht="14.4">
      <c r="A1223" t="s">
        <v>1817</v>
      </c>
      <c r="B1223" s="85" t="s">
        <v>816</v>
      </c>
      <c r="C1223" s="113" t="str">
        <f t="shared" si="622"/>
        <v>A.160.02.124</v>
      </c>
      <c r="D1223" s="9" t="s">
        <v>139</v>
      </c>
      <c r="E1223" s="112" t="s">
        <v>362</v>
      </c>
      <c r="F1223" s="115" t="str">
        <f t="shared" si="623"/>
        <v>Oak European FSC/PEFC 710 (kg/m3)</v>
      </c>
      <c r="G1223" s="143">
        <f t="shared" si="624"/>
        <v>0.19944696000000001</v>
      </c>
      <c r="I1223" s="118">
        <f t="shared" si="625"/>
        <v>4.8354411389025215E-2</v>
      </c>
      <c r="K1223" s="161">
        <f t="shared" si="626"/>
        <v>3.1941744723999999E-3</v>
      </c>
      <c r="L1223" s="161">
        <f t="shared" si="627"/>
        <v>5.5507581999999995E-3</v>
      </c>
      <c r="M1223" s="162">
        <f t="shared" si="628"/>
        <v>9.692434716625219E-3</v>
      </c>
      <c r="N1223" s="161">
        <v>2.9917044E-2</v>
      </c>
      <c r="O1223" s="132">
        <v>1.3673887E-3</v>
      </c>
      <c r="P1223" s="132">
        <v>2.2108208999999999E-3</v>
      </c>
      <c r="Q1223" s="132">
        <v>1.4907602999999999E-3</v>
      </c>
      <c r="R1223" s="132">
        <v>1.4915191E-3</v>
      </c>
      <c r="S1223" s="164">
        <v>6.5103024000000004E-6</v>
      </c>
      <c r="T1223" s="132">
        <v>2.0538477000000001E-4</v>
      </c>
      <c r="U1223" s="132">
        <v>1.812753E-4</v>
      </c>
      <c r="V1223" s="132">
        <v>1.7838899999999999E-4</v>
      </c>
      <c r="W1223" s="132">
        <v>1.3600176E-3</v>
      </c>
      <c r="X1223" s="132">
        <v>9.5101319999999993E-3</v>
      </c>
      <c r="Y1223" s="132">
        <v>4.3125569999999998E-4</v>
      </c>
      <c r="Z1223" s="164">
        <v>3.9136935E-6</v>
      </c>
      <c r="AA1223" s="164">
        <v>2.3125220999999999E-11</v>
      </c>
      <c r="AC1223" s="118">
        <f t="shared" ref="AC1223:AC1286" si="629">N1223</f>
        <v>2.9917044E-2</v>
      </c>
      <c r="AD1223" s="118">
        <f t="shared" ref="AD1223:AD1286" si="630">O1223+P1223+Q1223+R1223+S1223+T1223+U1223</f>
        <v>6.9536593723999998E-3</v>
      </c>
      <c r="AE1223" s="118">
        <f t="shared" ref="AE1223:AE1286" si="631">O1223+P1223+U1223+Z1223</f>
        <v>3.7633985934999998E-3</v>
      </c>
      <c r="AF1223" s="118">
        <f t="shared" ref="AF1223:AF1286" si="632">Y1223+O1223+P1223+U1223+W1223</f>
        <v>5.5507582000000003E-3</v>
      </c>
      <c r="AG1223" s="118">
        <f t="shared" ref="AG1223:AG1286" si="633">V1223+X1223+AA1223</f>
        <v>9.688521023125219E-3</v>
      </c>
      <c r="AI1223" s="69">
        <v>24.307782</v>
      </c>
      <c r="AJ1223" s="69">
        <v>2.5844488999999999</v>
      </c>
      <c r="AK1223" s="69">
        <v>0.38963192000000002</v>
      </c>
      <c r="AL1223" s="69">
        <v>0</v>
      </c>
      <c r="AM1223" s="69">
        <v>20.979626</v>
      </c>
      <c r="AN1223" s="69">
        <v>0.25660172999999997</v>
      </c>
      <c r="AO1223" s="69">
        <v>9.7473905999999999E-2</v>
      </c>
      <c r="AQ1223" s="116">
        <v>4.0333182000000002E-3</v>
      </c>
      <c r="AR1223" s="116">
        <v>3.7298970999999998E-3</v>
      </c>
      <c r="AS1223" s="116">
        <v>1.6913658E-4</v>
      </c>
      <c r="AT1223" s="116">
        <v>1.3428453E-4</v>
      </c>
      <c r="AU1223" s="150">
        <f t="shared" ref="AU1223:AU1286" si="634">AX1223+BA1223+BB1223+BC1223+BD1223+BL1223+BM1223+BQ1223</f>
        <v>2.2361493235866075E-7</v>
      </c>
      <c r="AV1223" s="150">
        <f t="shared" ref="AV1223:AV1286" si="635">AY1223+AZ1223+BE1223+BF1223+BG1223+BH1223+BI1223+BJ1223+BK1223+BN1223+BR1223+BS1223</f>
        <v>6.2550509782219096E-10</v>
      </c>
      <c r="AW1223" s="163">
        <f t="shared" ref="AW1223:AW1286" si="636">BO1223+BP1223</f>
        <v>1.8807356328999998E-2</v>
      </c>
      <c r="AX1223" s="196">
        <v>1.851012E-7</v>
      </c>
      <c r="AY1223" s="196">
        <v>5.5849555999999995E-10</v>
      </c>
      <c r="AZ1223" s="196">
        <v>1.5258873E-14</v>
      </c>
      <c r="BA1223" s="196">
        <v>1.1280041000000001E-14</v>
      </c>
      <c r="BB1223" s="196">
        <v>3.1996198000000001E-15</v>
      </c>
      <c r="BC1223" s="196">
        <v>1.7027397E-10</v>
      </c>
      <c r="BD1223" s="196">
        <v>3.8264557999999997E-8</v>
      </c>
      <c r="BE1223" s="196">
        <v>2.5114366999999998E-11</v>
      </c>
      <c r="BF1223" s="196">
        <v>4.1749113000000003E-11</v>
      </c>
      <c r="BG1223" s="196">
        <v>1.3183701E-14</v>
      </c>
      <c r="BH1223" s="196">
        <v>3.9612123999999999E-16</v>
      </c>
      <c r="BI1223" s="196">
        <v>1.156867E-13</v>
      </c>
      <c r="BJ1223" s="196">
        <v>1.1398373000000001E-15</v>
      </c>
      <c r="BK1223" s="196">
        <v>3.9255841E-16</v>
      </c>
      <c r="BL1223" s="196">
        <v>3.855466E-12</v>
      </c>
      <c r="BM1223" s="196">
        <v>7.5030443000000002E-11</v>
      </c>
      <c r="BN1223" s="196">
        <v>3.1241019000000002E-20</v>
      </c>
      <c r="BO1223" s="196">
        <v>1.0707328999999999E-5</v>
      </c>
      <c r="BP1223" s="108">
        <v>1.8796648999999999E-2</v>
      </c>
      <c r="BQ1223" s="108">
        <v>0</v>
      </c>
      <c r="BR1223" s="108">
        <v>0</v>
      </c>
      <c r="BS1223" s="108">
        <v>0</v>
      </c>
      <c r="BU1223" s="172">
        <v>1.0597705000000001E-5</v>
      </c>
      <c r="BV1223" s="172">
        <v>3.4020361000000001E-7</v>
      </c>
      <c r="BW1223" s="172">
        <v>5.5611105000000004E-6</v>
      </c>
      <c r="BX1223" s="172">
        <v>2.1476506999999999E-8</v>
      </c>
      <c r="BY1223" s="172">
        <v>3.0611685E-7</v>
      </c>
      <c r="BZ1223" s="172">
        <v>1.0296075E-7</v>
      </c>
      <c r="CA1223" s="172">
        <v>2.8863242999999998E-10</v>
      </c>
      <c r="CB1223" s="172">
        <v>1.5641251999999999E-7</v>
      </c>
      <c r="CC1223" s="172">
        <v>1.8726683000000001E-8</v>
      </c>
      <c r="CD1223" s="172">
        <v>1.4269075999999999E-7</v>
      </c>
      <c r="CE1223" s="172">
        <v>9.0727462999999996E-12</v>
      </c>
      <c r="CF1223" s="172">
        <v>6.9085528000000006E-17</v>
      </c>
      <c r="CG1223" s="172">
        <v>5.9318335000000002E-13</v>
      </c>
      <c r="CH1223" s="172">
        <v>2.9767155999999999E-7</v>
      </c>
      <c r="CI1223" s="172">
        <v>3.6060223999999998E-6</v>
      </c>
      <c r="CJ1223" s="172">
        <v>4.4014752000000001E-8</v>
      </c>
      <c r="CK1223" s="69">
        <v>0</v>
      </c>
      <c r="CM1223" s="197">
        <v>6.9971060999999998E-13</v>
      </c>
      <c r="CN1223" s="198">
        <v>0.199435</v>
      </c>
      <c r="CO1223" s="198">
        <v>4.3139828000000003E-3</v>
      </c>
      <c r="CP1223" s="198">
        <v>2.5633037000000002E-4</v>
      </c>
      <c r="CQ1223" s="197">
        <v>5.2389595999999999E-11</v>
      </c>
      <c r="CR1223" s="197">
        <v>6.1882243000000001E-9</v>
      </c>
      <c r="CS1223" s="197">
        <v>1.22995E-5</v>
      </c>
      <c r="CT1223" s="198">
        <v>1.0095229E-3</v>
      </c>
      <c r="CU1223" s="197">
        <v>8.7695411999999994E-9</v>
      </c>
      <c r="CV1223" s="197">
        <v>3.6371561000000003E-5</v>
      </c>
      <c r="CX1223" s="166"/>
      <c r="CY1223" t="s">
        <v>2459</v>
      </c>
    </row>
    <row r="1224" spans="1:103" ht="14.4">
      <c r="A1224" t="s">
        <v>834</v>
      </c>
      <c r="B1224" s="85" t="s">
        <v>816</v>
      </c>
      <c r="C1224" s="113" t="str">
        <f t="shared" si="622"/>
        <v>A.160.02.125</v>
      </c>
      <c r="D1224" s="9" t="s">
        <v>139</v>
      </c>
      <c r="E1224" s="112" t="s">
        <v>362</v>
      </c>
      <c r="F1224" s="115" t="str">
        <f t="shared" si="623"/>
        <v>Purpleheart FSC/PEFC 850 (kg/m3)</v>
      </c>
      <c r="G1224" s="143">
        <f t="shared" si="624"/>
        <v>0.21179172000000002</v>
      </c>
      <c r="I1224" s="118">
        <f t="shared" si="625"/>
        <v>5.0912550946816813E-2</v>
      </c>
      <c r="K1224" s="161">
        <f t="shared" si="626"/>
        <v>2.4032207123999999E-3</v>
      </c>
      <c r="L1224" s="161">
        <f t="shared" si="627"/>
        <v>5.6674509699999997E-3</v>
      </c>
      <c r="M1224" s="162">
        <f t="shared" si="628"/>
        <v>1.1073121264416813E-2</v>
      </c>
      <c r="N1224" s="161">
        <v>3.1768758000000001E-2</v>
      </c>
      <c r="O1224" s="132">
        <v>2.4956297999999999E-3</v>
      </c>
      <c r="P1224" s="132">
        <v>1.8566366E-3</v>
      </c>
      <c r="Q1224" s="132">
        <v>1.2308835000000001E-3</v>
      </c>
      <c r="R1224" s="132">
        <v>1.0274581E-3</v>
      </c>
      <c r="S1224" s="164">
        <v>4.8657424000000003E-6</v>
      </c>
      <c r="T1224" s="132">
        <v>1.4001336999999999E-4</v>
      </c>
      <c r="U1224" s="132">
        <v>1.2092887E-4</v>
      </c>
      <c r="V1224" s="132">
        <v>1.4286611999999999E-4</v>
      </c>
      <c r="W1224" s="132">
        <v>9.0667837999999995E-4</v>
      </c>
      <c r="X1224" s="132">
        <v>1.0927645999999999E-2</v>
      </c>
      <c r="Y1224" s="132">
        <v>2.8757731999999998E-4</v>
      </c>
      <c r="Z1224" s="164">
        <v>2.6091289999999999E-6</v>
      </c>
      <c r="AA1224" s="164">
        <v>1.5416814E-11</v>
      </c>
      <c r="AC1224" s="118">
        <f t="shared" si="629"/>
        <v>3.1768758000000001E-2</v>
      </c>
      <c r="AD1224" s="118">
        <f t="shared" si="630"/>
        <v>6.8764159823999993E-3</v>
      </c>
      <c r="AE1224" s="118">
        <f t="shared" si="631"/>
        <v>4.4758043989999996E-3</v>
      </c>
      <c r="AF1224" s="118">
        <f t="shared" si="632"/>
        <v>5.6674509699999997E-3</v>
      </c>
      <c r="AG1224" s="118">
        <f t="shared" si="633"/>
        <v>1.1070512135416813E-2</v>
      </c>
      <c r="AI1224" s="69">
        <v>24.377286000000002</v>
      </c>
      <c r="AJ1224" s="69">
        <v>2.6654149999999999</v>
      </c>
      <c r="AK1224" s="69">
        <v>0.38911508</v>
      </c>
      <c r="AL1224" s="69">
        <v>0</v>
      </c>
      <c r="AM1224" s="69">
        <v>20.979161000000001</v>
      </c>
      <c r="AN1224" s="69">
        <v>0.24635285000000001</v>
      </c>
      <c r="AO1224" s="69">
        <v>9.7241801000000003E-2</v>
      </c>
      <c r="AQ1224" s="116">
        <v>4.5422617000000004E-3</v>
      </c>
      <c r="AR1224" s="116">
        <v>4.2195469000000001E-3</v>
      </c>
      <c r="AS1224" s="116">
        <v>1.8285476000000001E-4</v>
      </c>
      <c r="AT1224" s="116">
        <v>1.3986008000000001E-4</v>
      </c>
      <c r="AU1224" s="150">
        <f t="shared" si="634"/>
        <v>2.5297043462070707E-7</v>
      </c>
      <c r="AV1224" s="150">
        <f t="shared" si="635"/>
        <v>6.762380006513575E-10</v>
      </c>
      <c r="AW1224" s="163">
        <f t="shared" si="636"/>
        <v>1.95882458433E-2</v>
      </c>
      <c r="AX1224" s="196">
        <v>1.9655233E-7</v>
      </c>
      <c r="AY1224" s="196">
        <v>5.9304619000000002E-10</v>
      </c>
      <c r="AZ1224" s="196">
        <v>1.6202853E-14</v>
      </c>
      <c r="BA1224" s="196">
        <v>7.5200272000000005E-15</v>
      </c>
      <c r="BB1224" s="196">
        <v>2.1330799E-15</v>
      </c>
      <c r="BC1224" s="196">
        <v>1.3530956E-10</v>
      </c>
      <c r="BD1224" s="196">
        <v>5.6229092000000003E-8</v>
      </c>
      <c r="BE1224" s="196">
        <v>2.0087536000000001E-11</v>
      </c>
      <c r="BF1224" s="196">
        <v>6.2921620000000005E-11</v>
      </c>
      <c r="BG1224" s="196">
        <v>8.7891336999999994E-15</v>
      </c>
      <c r="BH1224" s="196">
        <v>2.6408082999999999E-16</v>
      </c>
      <c r="BI1224" s="196">
        <v>7.8884946000000006E-14</v>
      </c>
      <c r="BJ1224" s="196">
        <v>6.6358892000000005E-14</v>
      </c>
      <c r="BK1224" s="196">
        <v>1.2154725E-14</v>
      </c>
      <c r="BL1224" s="196">
        <v>2.6577285999999998E-12</v>
      </c>
      <c r="BM1224" s="196">
        <v>5.1035678999999999E-11</v>
      </c>
      <c r="BN1224" s="196">
        <v>2.0827346E-20</v>
      </c>
      <c r="BO1224" s="196">
        <v>7.7908433000000008E-6</v>
      </c>
      <c r="BP1224" s="108">
        <v>1.9580455E-2</v>
      </c>
      <c r="BQ1224" s="108">
        <v>0</v>
      </c>
      <c r="BR1224" s="108">
        <v>0</v>
      </c>
      <c r="BS1224" s="108">
        <v>0</v>
      </c>
      <c r="BU1224" s="172">
        <v>1.1133792999999999E-5</v>
      </c>
      <c r="BV1224" s="172">
        <v>4.7491709E-7</v>
      </c>
      <c r="BW1224" s="172">
        <v>5.9053151000000002E-6</v>
      </c>
      <c r="BX1224" s="172">
        <v>1.4380056E-8</v>
      </c>
      <c r="BY1224" s="172">
        <v>4.2900316000000002E-7</v>
      </c>
      <c r="BZ1224" s="172">
        <v>8.0834627999999996E-8</v>
      </c>
      <c r="CA1224" s="172">
        <v>1.9242162E-10</v>
      </c>
      <c r="CB1224" s="172">
        <v>1.2278307000000001E-7</v>
      </c>
      <c r="CC1224" s="172">
        <v>1.3338931999999999E-8</v>
      </c>
      <c r="CD1224" s="172">
        <v>9.7332260000000004E-8</v>
      </c>
      <c r="CE1224" s="172">
        <v>6.0484975999999998E-12</v>
      </c>
      <c r="CF1224" s="172">
        <v>4.6057019000000002E-17</v>
      </c>
      <c r="CG1224" s="172">
        <v>3.9545556999999999E-13</v>
      </c>
      <c r="CH1224" s="172">
        <v>2.5875636E-7</v>
      </c>
      <c r="CI1224" s="172">
        <v>3.6971822000000002E-6</v>
      </c>
      <c r="CJ1224" s="172">
        <v>3.9751116E-8</v>
      </c>
      <c r="CK1224" s="69">
        <v>0</v>
      </c>
      <c r="CM1224" s="197">
        <v>4.6647373999999999E-13</v>
      </c>
      <c r="CN1224" s="198">
        <v>0.21178374</v>
      </c>
      <c r="CO1224" s="198">
        <v>3.3891163999999999E-3</v>
      </c>
      <c r="CP1224" s="198">
        <v>3.4344010000000001E-4</v>
      </c>
      <c r="CQ1224" s="197">
        <v>3.5722889000000001E-11</v>
      </c>
      <c r="CR1224" s="197">
        <v>4.2196124999999996E-9</v>
      </c>
      <c r="CS1224" s="197">
        <v>1.8834354000000001E-5</v>
      </c>
      <c r="CT1224" s="198">
        <v>3.3005276E-2</v>
      </c>
      <c r="CU1224" s="197">
        <v>5.8463607999999999E-9</v>
      </c>
      <c r="CV1224" s="197">
        <v>2.8536060999999999E-5</v>
      </c>
      <c r="CX1224" s="166"/>
      <c r="CY1224" t="s">
        <v>2090</v>
      </c>
    </row>
    <row r="1225" spans="1:103" ht="14.4">
      <c r="A1225" t="s">
        <v>1818</v>
      </c>
      <c r="B1225" s="85" t="s">
        <v>816</v>
      </c>
      <c r="C1225" s="113" t="str">
        <f t="shared" si="622"/>
        <v>A.160.02.126</v>
      </c>
      <c r="D1225" s="9" t="s">
        <v>139</v>
      </c>
      <c r="E1225" s="112" t="s">
        <v>362</v>
      </c>
      <c r="F1225" s="115" t="str">
        <f t="shared" si="623"/>
        <v>Purpleheart natural forest clear cut 850 (kg/m3)</v>
      </c>
      <c r="G1225" s="143">
        <f t="shared" si="624"/>
        <v>3.6617917333333336</v>
      </c>
      <c r="I1225" s="118">
        <f t="shared" si="625"/>
        <v>4.8965125756268169</v>
      </c>
      <c r="K1225" s="161">
        <f t="shared" si="626"/>
        <v>2.4032207123999999E-3</v>
      </c>
      <c r="L1225" s="161">
        <f t="shared" si="627"/>
        <v>4.33376747365</v>
      </c>
      <c r="M1225" s="162">
        <f t="shared" si="628"/>
        <v>1.1073121264416813E-2</v>
      </c>
      <c r="N1225" s="161">
        <v>0.54926876000000002</v>
      </c>
      <c r="O1225" s="132">
        <v>2.4956297999999999E-3</v>
      </c>
      <c r="P1225" s="132">
        <v>1.8566366E-3</v>
      </c>
      <c r="Q1225" s="132">
        <v>1.2308835000000001E-3</v>
      </c>
      <c r="R1225" s="132">
        <v>1.0274581E-3</v>
      </c>
      <c r="S1225" s="164">
        <v>4.8657424000000003E-6</v>
      </c>
      <c r="T1225" s="132">
        <v>1.4001336999999999E-4</v>
      </c>
      <c r="U1225" s="132">
        <v>1.2092887E-4</v>
      </c>
      <c r="V1225" s="132">
        <v>1.4286611999999999E-4</v>
      </c>
      <c r="W1225" s="132">
        <v>9.0667837999999995E-4</v>
      </c>
      <c r="X1225" s="132">
        <v>1.0927645999999999E-2</v>
      </c>
      <c r="Y1225" s="132">
        <v>4.3283876000000001</v>
      </c>
      <c r="Z1225" s="164">
        <v>2.6091289999999999E-6</v>
      </c>
      <c r="AA1225" s="164">
        <v>1.5416814E-11</v>
      </c>
      <c r="AC1225" s="118">
        <f t="shared" si="629"/>
        <v>0.54926876000000002</v>
      </c>
      <c r="AD1225" s="118">
        <f t="shared" si="630"/>
        <v>6.8764159823999993E-3</v>
      </c>
      <c r="AE1225" s="118">
        <f t="shared" si="631"/>
        <v>4.4758043989999996E-3</v>
      </c>
      <c r="AF1225" s="118">
        <f t="shared" si="632"/>
        <v>4.3337674736500009</v>
      </c>
      <c r="AG1225" s="118">
        <f t="shared" si="633"/>
        <v>1.1070512135416813E-2</v>
      </c>
      <c r="AI1225" s="69">
        <v>24.377286000000002</v>
      </c>
      <c r="AJ1225" s="69">
        <v>2.6654149999999999</v>
      </c>
      <c r="AK1225" s="69">
        <v>0.38911508</v>
      </c>
      <c r="AL1225" s="69">
        <v>0</v>
      </c>
      <c r="AM1225" s="69">
        <v>20.979161000000001</v>
      </c>
      <c r="AN1225" s="69">
        <v>0.24635285000000001</v>
      </c>
      <c r="AO1225" s="69">
        <v>9.7241801000000003E-2</v>
      </c>
      <c r="AQ1225" s="116">
        <v>6.0557084999999997E-2</v>
      </c>
      <c r="AR1225" s="116">
        <v>5.7622235000000001E-2</v>
      </c>
      <c r="AS1225" s="116">
        <v>2.7949900999999998E-3</v>
      </c>
      <c r="AT1225" s="116">
        <v>1.3986008000000001E-4</v>
      </c>
      <c r="AU1225" s="150">
        <f t="shared" si="634"/>
        <v>3.4545704046207076E-6</v>
      </c>
      <c r="AV1225" s="150">
        <f t="shared" si="635"/>
        <v>1.0336501735648356E-8</v>
      </c>
      <c r="AW1225" s="163">
        <f t="shared" si="636"/>
        <v>1.95882458433E-2</v>
      </c>
      <c r="AX1225" s="196">
        <v>3.3981523000000001E-6</v>
      </c>
      <c r="AY1225" s="196">
        <v>1.0253046000000001E-8</v>
      </c>
      <c r="AZ1225" s="196">
        <v>2.8012785000000001E-13</v>
      </c>
      <c r="BA1225" s="196">
        <v>7.5200272000000005E-15</v>
      </c>
      <c r="BB1225" s="196">
        <v>2.1330799E-15</v>
      </c>
      <c r="BC1225" s="196">
        <v>1.3530956E-10</v>
      </c>
      <c r="BD1225" s="196">
        <v>5.6229092000000003E-8</v>
      </c>
      <c r="BE1225" s="196">
        <v>2.0087536000000001E-11</v>
      </c>
      <c r="BF1225" s="196">
        <v>6.2921620000000005E-11</v>
      </c>
      <c r="BG1225" s="196">
        <v>8.7891336999999994E-15</v>
      </c>
      <c r="BH1225" s="196">
        <v>2.6408082999999999E-16</v>
      </c>
      <c r="BI1225" s="196">
        <v>7.8884946000000006E-14</v>
      </c>
      <c r="BJ1225" s="196">
        <v>6.6358892000000005E-14</v>
      </c>
      <c r="BK1225" s="196">
        <v>1.2154725E-14</v>
      </c>
      <c r="BL1225" s="196">
        <v>2.6577285999999998E-12</v>
      </c>
      <c r="BM1225" s="196">
        <v>5.1035678999999999E-11</v>
      </c>
      <c r="BN1225" s="196">
        <v>2.0827346E-20</v>
      </c>
      <c r="BO1225" s="196">
        <v>7.7908433000000008E-6</v>
      </c>
      <c r="BP1225" s="108">
        <v>1.9580455E-2</v>
      </c>
      <c r="BQ1225" s="108">
        <v>0</v>
      </c>
      <c r="BR1225" s="108">
        <v>0</v>
      </c>
      <c r="BS1225" s="108">
        <v>0</v>
      </c>
      <c r="BU1225" s="69">
        <v>1.0732895E-4</v>
      </c>
      <c r="BV1225" s="172">
        <v>4.7491709E-7</v>
      </c>
      <c r="BW1225" s="69">
        <v>1.0210046999999999E-4</v>
      </c>
      <c r="BX1225" s="172">
        <v>1.4380056E-8</v>
      </c>
      <c r="BY1225" s="172">
        <v>4.2900316000000002E-7</v>
      </c>
      <c r="BZ1225" s="172">
        <v>8.0834627999999996E-8</v>
      </c>
      <c r="CA1225" s="172">
        <v>1.9242162E-10</v>
      </c>
      <c r="CB1225" s="172">
        <v>1.2278307000000001E-7</v>
      </c>
      <c r="CC1225" s="172">
        <v>1.3338931999999999E-8</v>
      </c>
      <c r="CD1225" s="172">
        <v>9.7332260000000004E-8</v>
      </c>
      <c r="CE1225" s="172">
        <v>6.0484975999999998E-12</v>
      </c>
      <c r="CF1225" s="172">
        <v>4.6057019000000002E-17</v>
      </c>
      <c r="CG1225" s="172">
        <v>3.9545556999999999E-13</v>
      </c>
      <c r="CH1225" s="172">
        <v>2.5875636E-7</v>
      </c>
      <c r="CI1225" s="172">
        <v>3.6971822000000002E-6</v>
      </c>
      <c r="CJ1225" s="172">
        <v>3.9751116E-8</v>
      </c>
      <c r="CK1225" s="69">
        <v>0</v>
      </c>
      <c r="CM1225" s="197">
        <v>4.6647373999999999E-13</v>
      </c>
      <c r="CN1225" s="198">
        <v>3.6617837</v>
      </c>
      <c r="CO1225" s="198">
        <v>3.3891163999999999E-3</v>
      </c>
      <c r="CP1225" s="198">
        <v>3.4344010000000001E-4</v>
      </c>
      <c r="CQ1225" s="197">
        <v>3.5722889000000001E-11</v>
      </c>
      <c r="CR1225" s="197">
        <v>4.2196124999999996E-9</v>
      </c>
      <c r="CS1225" s="197">
        <v>1.8834354000000001E-5</v>
      </c>
      <c r="CT1225" s="198">
        <v>3.3005276E-2</v>
      </c>
      <c r="CU1225" s="197">
        <v>5.8463607999999999E-9</v>
      </c>
      <c r="CV1225" s="197">
        <v>2.8536060999999999E-5</v>
      </c>
      <c r="CX1225" s="166"/>
      <c r="CY1225" t="s">
        <v>2090</v>
      </c>
    </row>
    <row r="1226" spans="1:103" ht="14.4">
      <c r="A1226" t="s">
        <v>1819</v>
      </c>
      <c r="B1226" s="85" t="s">
        <v>816</v>
      </c>
      <c r="C1226" s="113" t="str">
        <f t="shared" si="622"/>
        <v>A.160.02.127</v>
      </c>
      <c r="D1226" s="9" t="s">
        <v>139</v>
      </c>
      <c r="E1226" s="112" t="s">
        <v>362</v>
      </c>
      <c r="F1226" s="115" t="str">
        <f t="shared" si="623"/>
        <v>Red Cedar Western 370 (kg/m3)</v>
      </c>
      <c r="G1226" s="143">
        <f t="shared" si="624"/>
        <v>0.38249961333333332</v>
      </c>
      <c r="I1226" s="118">
        <f t="shared" si="625"/>
        <v>9.8057278163743905E-2</v>
      </c>
      <c r="K1226" s="161">
        <f t="shared" si="626"/>
        <v>3.1310725463E-3</v>
      </c>
      <c r="L1226" s="161">
        <f t="shared" si="627"/>
        <v>1.1773643140000001E-2</v>
      </c>
      <c r="M1226" s="162">
        <f t="shared" si="628"/>
        <v>2.5777620477443912E-2</v>
      </c>
      <c r="N1226" s="161">
        <v>5.7374941999999998E-2</v>
      </c>
      <c r="O1226" s="132">
        <v>7.9803118000000006E-3</v>
      </c>
      <c r="P1226" s="132">
        <v>2.313163E-3</v>
      </c>
      <c r="Q1226" s="132">
        <v>1.7619627E-3</v>
      </c>
      <c r="R1226" s="132">
        <v>1.1922063E-3</v>
      </c>
      <c r="S1226" s="164">
        <v>7.4964163000000002E-6</v>
      </c>
      <c r="T1226" s="132">
        <v>1.6940712999999999E-4</v>
      </c>
      <c r="U1226" s="132">
        <v>1.3634772000000001E-4</v>
      </c>
      <c r="V1226" s="132">
        <v>1.6171419E-4</v>
      </c>
      <c r="W1226" s="132">
        <v>1.0200132E-3</v>
      </c>
      <c r="X1226" s="132">
        <v>2.5612970999999998E-2</v>
      </c>
      <c r="Y1226" s="132">
        <v>3.2380742000000001E-4</v>
      </c>
      <c r="Z1226" s="164">
        <v>2.9352701E-6</v>
      </c>
      <c r="AA1226" s="164">
        <v>1.7343916E-11</v>
      </c>
      <c r="AC1226" s="118">
        <f t="shared" si="629"/>
        <v>5.7374941999999998E-2</v>
      </c>
      <c r="AD1226" s="118">
        <f t="shared" si="630"/>
        <v>1.3560895066300002E-2</v>
      </c>
      <c r="AE1226" s="118">
        <f t="shared" si="631"/>
        <v>1.0432757790100002E-2</v>
      </c>
      <c r="AF1226" s="118">
        <f t="shared" si="632"/>
        <v>1.1773643140000001E-2</v>
      </c>
      <c r="AG1226" s="118">
        <f t="shared" si="633"/>
        <v>2.5774685207343911E-2</v>
      </c>
      <c r="AI1226" s="69">
        <v>26.642602</v>
      </c>
      <c r="AJ1226" s="69">
        <v>4.9167234999999998</v>
      </c>
      <c r="AK1226" s="69">
        <v>0.39697553000000002</v>
      </c>
      <c r="AL1226" s="69">
        <v>0</v>
      </c>
      <c r="AM1226" s="69">
        <v>20.979277</v>
      </c>
      <c r="AN1226" s="69">
        <v>0.25042202000000002</v>
      </c>
      <c r="AO1226" s="69">
        <v>9.9203259000000002E-2</v>
      </c>
      <c r="AQ1226" s="116">
        <v>9.1898958999999999E-3</v>
      </c>
      <c r="AR1226" s="116">
        <v>8.5472251999999995E-3</v>
      </c>
      <c r="AS1226" s="116">
        <v>3.4485932000000001E-4</v>
      </c>
      <c r="AT1226" s="116">
        <v>2.9781137000000002E-4</v>
      </c>
      <c r="AU1226" s="150">
        <f t="shared" si="634"/>
        <v>5.1242358109254549E-7</v>
      </c>
      <c r="AV1226" s="150">
        <f t="shared" si="635"/>
        <v>1.2753673544277606E-9</v>
      </c>
      <c r="AW1226" s="163">
        <f t="shared" si="636"/>
        <v>4.1710275696200005E-2</v>
      </c>
      <c r="AX1226" s="196">
        <v>3.5497045999999998E-7</v>
      </c>
      <c r="AY1226" s="196">
        <v>1.071032E-9</v>
      </c>
      <c r="AZ1226" s="196">
        <v>2.9262105999999999E-14</v>
      </c>
      <c r="BA1226" s="196">
        <v>8.4600306000000002E-15</v>
      </c>
      <c r="BB1226" s="196">
        <v>2.3997148E-15</v>
      </c>
      <c r="BC1226" s="196">
        <v>1.565412E-10</v>
      </c>
      <c r="BD1226" s="196">
        <v>1.5723191999999999E-7</v>
      </c>
      <c r="BE1226" s="196">
        <v>2.4192694E-11</v>
      </c>
      <c r="BF1226" s="196">
        <v>1.7962115E-10</v>
      </c>
      <c r="BG1226" s="196">
        <v>9.8877754000000007E-15</v>
      </c>
      <c r="BH1226" s="196">
        <v>2.9709092999999999E-16</v>
      </c>
      <c r="BI1226" s="196">
        <v>9.5520481999999995E-14</v>
      </c>
      <c r="BJ1226" s="196">
        <v>3.2710058000000001E-13</v>
      </c>
      <c r="BK1226" s="196">
        <v>5.944237E-14</v>
      </c>
      <c r="BL1226" s="196">
        <v>3.3263577999999999E-12</v>
      </c>
      <c r="BM1226" s="196">
        <v>6.1322675000000001E-11</v>
      </c>
      <c r="BN1226" s="196">
        <v>2.3430764000000001E-20</v>
      </c>
      <c r="BO1226" s="196">
        <v>9.4366961999999996E-6</v>
      </c>
      <c r="BP1226" s="108">
        <v>4.1700839000000003E-2</v>
      </c>
      <c r="BQ1226" s="108">
        <v>0</v>
      </c>
      <c r="BR1226" s="108">
        <v>0</v>
      </c>
      <c r="BS1226" s="108">
        <v>0</v>
      </c>
      <c r="BU1226" s="172">
        <v>2.0323744E-5</v>
      </c>
      <c r="BV1226" s="172">
        <v>1.2822929000000001E-6</v>
      </c>
      <c r="BW1226" s="172">
        <v>1.0665104E-5</v>
      </c>
      <c r="BX1226" s="172">
        <v>1.6417642E-8</v>
      </c>
      <c r="BY1226" s="172">
        <v>1.1347068E-6</v>
      </c>
      <c r="BZ1226" s="172">
        <v>8.6366160000000005E-8</v>
      </c>
      <c r="CA1226" s="172">
        <v>2.1647431999999999E-10</v>
      </c>
      <c r="CB1226" s="172">
        <v>1.3119044000000001E-7</v>
      </c>
      <c r="CC1226" s="172">
        <v>1.8294608E-8</v>
      </c>
      <c r="CD1226" s="172">
        <v>1.1798468999999999E-7</v>
      </c>
      <c r="CE1226" s="172">
        <v>6.8045596999999997E-12</v>
      </c>
      <c r="CF1226" s="172">
        <v>5.1814145999999998E-17</v>
      </c>
      <c r="CG1226" s="172">
        <v>4.4488750999999999E-13</v>
      </c>
      <c r="CH1226" s="172">
        <v>4.1218011E-7</v>
      </c>
      <c r="CI1226" s="172">
        <v>6.4181660000000001E-6</v>
      </c>
      <c r="CJ1226" s="172">
        <v>4.0817024999999999E-8</v>
      </c>
      <c r="CK1226" s="69">
        <v>0</v>
      </c>
      <c r="CM1226" s="197">
        <v>5.2478295999999998E-13</v>
      </c>
      <c r="CN1226" s="198">
        <v>0.38249063999999999</v>
      </c>
      <c r="CO1226" s="198">
        <v>3.6203329999999999E-3</v>
      </c>
      <c r="CP1226" s="198">
        <v>8.9709971000000003E-4</v>
      </c>
      <c r="CQ1226" s="197">
        <v>4.3253412999999998E-11</v>
      </c>
      <c r="CR1226" s="197">
        <v>5.1093060999999996E-9</v>
      </c>
      <c r="CS1226" s="197">
        <v>5.3581517999999998E-5</v>
      </c>
      <c r="CT1226" s="198">
        <v>0.16155625000000001</v>
      </c>
      <c r="CU1226" s="197">
        <v>6.5771559E-9</v>
      </c>
      <c r="CV1226" s="197">
        <v>3.0494936E-5</v>
      </c>
      <c r="CX1226" s="166"/>
      <c r="CY1226" t="s">
        <v>2460</v>
      </c>
    </row>
    <row r="1227" spans="1:103" ht="14.4">
      <c r="A1227" t="s">
        <v>1820</v>
      </c>
      <c r="B1227" s="85" t="s">
        <v>816</v>
      </c>
      <c r="C1227" s="113" t="str">
        <f t="shared" si="622"/>
        <v>A.160.02.128</v>
      </c>
      <c r="D1227" s="9" t="s">
        <v>139</v>
      </c>
      <c r="E1227" s="112" t="s">
        <v>362</v>
      </c>
      <c r="F1227" s="115" t="str">
        <f t="shared" si="623"/>
        <v>Utile (Sipo) FSC/PEFC 640 (kg/m3)</v>
      </c>
      <c r="G1227" s="143">
        <f t="shared" si="624"/>
        <v>0.23099548666666669</v>
      </c>
      <c r="I1227" s="118">
        <f t="shared" si="625"/>
        <v>5.6192580179116818E-2</v>
      </c>
      <c r="K1227" s="161">
        <f t="shared" si="626"/>
        <v>2.4617966546999995E-3</v>
      </c>
      <c r="L1227" s="161">
        <f t="shared" si="627"/>
        <v>6.3453918899999996E-3</v>
      </c>
      <c r="M1227" s="162">
        <f t="shared" si="628"/>
        <v>1.2736068634416816E-2</v>
      </c>
      <c r="N1227" s="161">
        <v>3.4649323000000003E-2</v>
      </c>
      <c r="O1227" s="132">
        <v>3.1328389000000001E-3</v>
      </c>
      <c r="P1227" s="132">
        <v>1.8972974E-3</v>
      </c>
      <c r="Q1227" s="132">
        <v>1.2823873E-3</v>
      </c>
      <c r="R1227" s="132">
        <v>1.0328429000000001E-3</v>
      </c>
      <c r="S1227" s="164">
        <v>5.1109946999999997E-6</v>
      </c>
      <c r="T1227" s="132">
        <v>1.4145546E-4</v>
      </c>
      <c r="U1227" s="132">
        <v>1.2096558E-4</v>
      </c>
      <c r="V1227" s="132">
        <v>1.4396748999999999E-4</v>
      </c>
      <c r="W1227" s="132">
        <v>9.0667837999999995E-4</v>
      </c>
      <c r="X1227" s="132">
        <v>1.2589492000000001E-2</v>
      </c>
      <c r="Y1227" s="132">
        <v>2.8761162999999998E-4</v>
      </c>
      <c r="Z1227" s="164">
        <v>2.6091289999999999E-6</v>
      </c>
      <c r="AA1227" s="164">
        <v>1.5416814E-11</v>
      </c>
      <c r="AC1227" s="118">
        <f t="shared" si="629"/>
        <v>3.4649323000000003E-2</v>
      </c>
      <c r="AD1227" s="118">
        <f t="shared" si="630"/>
        <v>7.6128985347000003E-3</v>
      </c>
      <c r="AE1227" s="118">
        <f t="shared" si="631"/>
        <v>5.1537110089999996E-3</v>
      </c>
      <c r="AF1227" s="118">
        <f t="shared" si="632"/>
        <v>6.3453918899999996E-3</v>
      </c>
      <c r="AG1227" s="118">
        <f t="shared" si="633"/>
        <v>1.2733459505416815E-2</v>
      </c>
      <c r="AI1227" s="69">
        <v>24.629517</v>
      </c>
      <c r="AJ1227" s="69">
        <v>2.9164150000000002</v>
      </c>
      <c r="AK1227" s="69">
        <v>0.38996935999999999</v>
      </c>
      <c r="AL1227" s="69">
        <v>0</v>
      </c>
      <c r="AM1227" s="69">
        <v>20.979161000000001</v>
      </c>
      <c r="AN1227" s="69">
        <v>0.24651936999999999</v>
      </c>
      <c r="AO1227" s="69">
        <v>9.7452125000000001E-2</v>
      </c>
      <c r="AQ1227" s="116">
        <v>5.0698716000000003E-3</v>
      </c>
      <c r="AR1227" s="116">
        <v>4.7112695999999999E-3</v>
      </c>
      <c r="AS1227" s="116">
        <v>2.0113476999999999E-4</v>
      </c>
      <c r="AT1227" s="116">
        <v>1.5746727999999999E-4</v>
      </c>
      <c r="AU1227" s="150">
        <f t="shared" si="634"/>
        <v>2.8245021043170708E-7</v>
      </c>
      <c r="AV1227" s="150">
        <f t="shared" si="635"/>
        <v>7.4384160124235743E-10</v>
      </c>
      <c r="AW1227" s="163">
        <f t="shared" si="636"/>
        <v>2.20542411396E-2</v>
      </c>
      <c r="AX1227" s="196">
        <v>2.1437342E-7</v>
      </c>
      <c r="AY1227" s="196">
        <v>6.4681674E-10</v>
      </c>
      <c r="AZ1227" s="196">
        <v>1.7671941999999999E-14</v>
      </c>
      <c r="BA1227" s="196">
        <v>7.5200272000000005E-15</v>
      </c>
      <c r="BB1227" s="196">
        <v>2.1330799E-15</v>
      </c>
      <c r="BC1227" s="196">
        <v>1.3668973000000001E-10</v>
      </c>
      <c r="BD1227" s="196">
        <v>6.7885883000000002E-8</v>
      </c>
      <c r="BE1227" s="196">
        <v>2.0402282000000001E-11</v>
      </c>
      <c r="BF1227" s="196">
        <v>7.6401471000000005E-11</v>
      </c>
      <c r="BG1227" s="196">
        <v>8.7891336999999994E-15</v>
      </c>
      <c r="BH1227" s="196">
        <v>2.6408082999999999E-16</v>
      </c>
      <c r="BI1227" s="196">
        <v>7.9706503999999994E-14</v>
      </c>
      <c r="BJ1227" s="196">
        <v>9.6971760000000001E-14</v>
      </c>
      <c r="BK1227" s="196">
        <v>1.7704801E-14</v>
      </c>
      <c r="BL1227" s="196">
        <v>2.6985236000000002E-12</v>
      </c>
      <c r="BM1227" s="196">
        <v>5.1509525000000002E-11</v>
      </c>
      <c r="BN1227" s="196">
        <v>2.0827346E-20</v>
      </c>
      <c r="BO1227" s="196">
        <v>7.8921395999999999E-6</v>
      </c>
      <c r="BP1227" s="108">
        <v>2.2046349E-2</v>
      </c>
      <c r="BQ1227" s="108">
        <v>0</v>
      </c>
      <c r="BR1227" s="108">
        <v>0</v>
      </c>
      <c r="BS1227" s="108">
        <v>0</v>
      </c>
      <c r="BU1227" s="172">
        <v>1.2164066E-5</v>
      </c>
      <c r="BV1227" s="172">
        <v>5.6785126000000001E-7</v>
      </c>
      <c r="BW1227" s="172">
        <v>6.4407670999999999E-6</v>
      </c>
      <c r="BX1227" s="172">
        <v>1.4409168999999999E-8</v>
      </c>
      <c r="BY1227" s="172">
        <v>5.1037610999999997E-7</v>
      </c>
      <c r="BZ1227" s="172">
        <v>8.0834627999999996E-8</v>
      </c>
      <c r="CA1227" s="172">
        <v>1.9242162E-10</v>
      </c>
      <c r="CB1227" s="172">
        <v>1.2278307000000001E-7</v>
      </c>
      <c r="CC1227" s="172">
        <v>1.3737687E-8</v>
      </c>
      <c r="CD1227" s="172">
        <v>9.8361299000000002E-8</v>
      </c>
      <c r="CE1227" s="172">
        <v>6.0484975999999998E-12</v>
      </c>
      <c r="CF1227" s="172">
        <v>4.6057019000000002E-17</v>
      </c>
      <c r="CG1227" s="172">
        <v>3.9545556999999999E-13</v>
      </c>
      <c r="CH1227" s="172">
        <v>2.7463426000000001E-7</v>
      </c>
      <c r="CI1227" s="172">
        <v>4.0003616000000003E-6</v>
      </c>
      <c r="CJ1227" s="172">
        <v>3.9751116E-8</v>
      </c>
      <c r="CK1227" s="69">
        <v>0</v>
      </c>
      <c r="CM1227" s="197">
        <v>4.6647373999999999E-13</v>
      </c>
      <c r="CN1227" s="198">
        <v>0.23098751000000001</v>
      </c>
      <c r="CO1227" s="198">
        <v>3.3891163999999999E-3</v>
      </c>
      <c r="CP1227" s="198">
        <v>4.0702430000000002E-4</v>
      </c>
      <c r="CQ1227" s="197">
        <v>3.6094583999999998E-11</v>
      </c>
      <c r="CR1227" s="197">
        <v>4.2635395999999998E-9</v>
      </c>
      <c r="CS1227" s="197">
        <v>2.2854341000000001E-5</v>
      </c>
      <c r="CT1227" s="198">
        <v>4.8093664000000001E-2</v>
      </c>
      <c r="CU1227" s="197">
        <v>5.8463607999999999E-9</v>
      </c>
      <c r="CV1227" s="197">
        <v>2.8536060999999999E-5</v>
      </c>
      <c r="CX1227" s="166"/>
      <c r="CY1227" t="s">
        <v>2461</v>
      </c>
    </row>
    <row r="1228" spans="1:103" ht="14.4">
      <c r="A1228" t="s">
        <v>1821</v>
      </c>
      <c r="B1228" s="85" t="s">
        <v>816</v>
      </c>
      <c r="C1228" s="113" t="str">
        <f t="shared" si="622"/>
        <v>A.160.02.129</v>
      </c>
      <c r="D1228" s="9" t="s">
        <v>139</v>
      </c>
      <c r="E1228" s="112" t="s">
        <v>362</v>
      </c>
      <c r="F1228" s="115" t="str">
        <f t="shared" si="623"/>
        <v>Utile (Sipo) natural forest clear cut 640 (kg/m3)</v>
      </c>
      <c r="G1228" s="143">
        <f t="shared" si="624"/>
        <v>3.6809954666666673</v>
      </c>
      <c r="I1228" s="118">
        <f t="shared" si="625"/>
        <v>6.0763289655491164</v>
      </c>
      <c r="K1228" s="161">
        <f t="shared" si="626"/>
        <v>2.4617966546999995E-3</v>
      </c>
      <c r="L1228" s="161">
        <f t="shared" si="627"/>
        <v>5.5089817802600001</v>
      </c>
      <c r="M1228" s="162">
        <f t="shared" si="628"/>
        <v>1.2736068634416816E-2</v>
      </c>
      <c r="N1228" s="161">
        <v>0.55214932000000005</v>
      </c>
      <c r="O1228" s="132">
        <v>3.1328389000000001E-3</v>
      </c>
      <c r="P1228" s="132">
        <v>1.8972974E-3</v>
      </c>
      <c r="Q1228" s="132">
        <v>1.2823873E-3</v>
      </c>
      <c r="R1228" s="132">
        <v>1.0328429000000001E-3</v>
      </c>
      <c r="S1228" s="164">
        <v>5.1109946999999997E-6</v>
      </c>
      <c r="T1228" s="132">
        <v>1.4145546E-4</v>
      </c>
      <c r="U1228" s="132">
        <v>1.2096558E-4</v>
      </c>
      <c r="V1228" s="132">
        <v>1.4396748999999999E-4</v>
      </c>
      <c r="W1228" s="132">
        <v>9.0667837999999995E-4</v>
      </c>
      <c r="X1228" s="132">
        <v>1.2589492000000001E-2</v>
      </c>
      <c r="Y1228" s="132">
        <v>5.5029240000000001</v>
      </c>
      <c r="Z1228" s="164">
        <v>2.6091289999999999E-6</v>
      </c>
      <c r="AA1228" s="164">
        <v>1.5416814E-11</v>
      </c>
      <c r="AC1228" s="118">
        <f t="shared" si="629"/>
        <v>0.55214932000000005</v>
      </c>
      <c r="AD1228" s="118">
        <f t="shared" si="630"/>
        <v>7.6128985347000003E-3</v>
      </c>
      <c r="AE1228" s="118">
        <f t="shared" si="631"/>
        <v>5.1537110089999996E-3</v>
      </c>
      <c r="AF1228" s="118">
        <f t="shared" si="632"/>
        <v>5.5089817802600001</v>
      </c>
      <c r="AG1228" s="118">
        <f t="shared" si="633"/>
        <v>1.2733459505416815E-2</v>
      </c>
      <c r="AI1228" s="69">
        <v>24.629517</v>
      </c>
      <c r="AJ1228" s="69">
        <v>2.9164150000000002</v>
      </c>
      <c r="AK1228" s="69">
        <v>0.38996935999999999</v>
      </c>
      <c r="AL1228" s="69">
        <v>0</v>
      </c>
      <c r="AM1228" s="69">
        <v>20.979161000000001</v>
      </c>
      <c r="AN1228" s="69">
        <v>0.24651936999999999</v>
      </c>
      <c r="AO1228" s="69">
        <v>9.7452125000000001E-2</v>
      </c>
      <c r="AQ1228" s="116">
        <v>6.1084695000000001E-2</v>
      </c>
      <c r="AR1228" s="116">
        <v>5.8113958E-2</v>
      </c>
      <c r="AS1228" s="116">
        <v>2.8132701000000001E-3</v>
      </c>
      <c r="AT1228" s="116">
        <v>1.5746727999999999E-4</v>
      </c>
      <c r="AU1228" s="150">
        <f t="shared" si="634"/>
        <v>3.484050190431707E-6</v>
      </c>
      <c r="AV1228" s="150">
        <f t="shared" si="635"/>
        <v>1.0404105786240356E-8</v>
      </c>
      <c r="AW1228" s="163">
        <f t="shared" si="636"/>
        <v>2.20542411396E-2</v>
      </c>
      <c r="AX1228" s="196">
        <v>3.4159734000000001E-6</v>
      </c>
      <c r="AY1228" s="196">
        <v>1.0306817E-8</v>
      </c>
      <c r="AZ1228" s="196">
        <v>2.8159694E-13</v>
      </c>
      <c r="BA1228" s="196">
        <v>7.5200272000000005E-15</v>
      </c>
      <c r="BB1228" s="196">
        <v>2.1330799E-15</v>
      </c>
      <c r="BC1228" s="196">
        <v>1.3668973000000001E-10</v>
      </c>
      <c r="BD1228" s="196">
        <v>6.7885883000000002E-8</v>
      </c>
      <c r="BE1228" s="196">
        <v>2.0402282000000001E-11</v>
      </c>
      <c r="BF1228" s="196">
        <v>7.6401471000000005E-11</v>
      </c>
      <c r="BG1228" s="196">
        <v>8.7891336999999994E-15</v>
      </c>
      <c r="BH1228" s="196">
        <v>2.6408082999999999E-16</v>
      </c>
      <c r="BI1228" s="196">
        <v>7.9706503999999994E-14</v>
      </c>
      <c r="BJ1228" s="196">
        <v>9.6971760000000001E-14</v>
      </c>
      <c r="BK1228" s="196">
        <v>1.7704801E-14</v>
      </c>
      <c r="BL1228" s="196">
        <v>2.6985236000000002E-12</v>
      </c>
      <c r="BM1228" s="196">
        <v>5.1509525000000002E-11</v>
      </c>
      <c r="BN1228" s="196">
        <v>2.0827346E-20</v>
      </c>
      <c r="BO1228" s="196">
        <v>7.8921395999999999E-6</v>
      </c>
      <c r="BP1228" s="108">
        <v>2.2046349E-2</v>
      </c>
      <c r="BQ1228" s="108">
        <v>0</v>
      </c>
      <c r="BR1228" s="108">
        <v>0</v>
      </c>
      <c r="BS1228" s="108">
        <v>0</v>
      </c>
      <c r="BU1228" s="69">
        <v>1.0835922E-4</v>
      </c>
      <c r="BV1228" s="172">
        <v>5.6785126000000001E-7</v>
      </c>
      <c r="BW1228" s="69">
        <v>1.0263592000000001E-4</v>
      </c>
      <c r="BX1228" s="172">
        <v>1.4409168999999999E-8</v>
      </c>
      <c r="BY1228" s="172">
        <v>5.1037610999999997E-7</v>
      </c>
      <c r="BZ1228" s="172">
        <v>8.0834627999999996E-8</v>
      </c>
      <c r="CA1228" s="172">
        <v>1.9242162E-10</v>
      </c>
      <c r="CB1228" s="172">
        <v>1.2278307000000001E-7</v>
      </c>
      <c r="CC1228" s="172">
        <v>1.3737687E-8</v>
      </c>
      <c r="CD1228" s="172">
        <v>9.8361299000000002E-8</v>
      </c>
      <c r="CE1228" s="172">
        <v>6.0484975999999998E-12</v>
      </c>
      <c r="CF1228" s="172">
        <v>4.6057019000000002E-17</v>
      </c>
      <c r="CG1228" s="172">
        <v>3.9545556999999999E-13</v>
      </c>
      <c r="CH1228" s="172">
        <v>2.7463426000000001E-7</v>
      </c>
      <c r="CI1228" s="172">
        <v>4.0003616000000003E-6</v>
      </c>
      <c r="CJ1228" s="172">
        <v>3.9751116E-8</v>
      </c>
      <c r="CK1228" s="69">
        <v>0</v>
      </c>
      <c r="CM1228" s="197">
        <v>4.6647373999999999E-13</v>
      </c>
      <c r="CN1228" s="198">
        <v>3.6809875000000001</v>
      </c>
      <c r="CO1228" s="198">
        <v>3.3891163999999999E-3</v>
      </c>
      <c r="CP1228" s="198">
        <v>4.0702430000000002E-4</v>
      </c>
      <c r="CQ1228" s="197">
        <v>3.6094583999999998E-11</v>
      </c>
      <c r="CR1228" s="197">
        <v>4.2635395999999998E-9</v>
      </c>
      <c r="CS1228" s="197">
        <v>2.2854341000000001E-5</v>
      </c>
      <c r="CT1228" s="198">
        <v>4.8093664000000001E-2</v>
      </c>
      <c r="CU1228" s="197">
        <v>5.8463607999999999E-9</v>
      </c>
      <c r="CV1228" s="197">
        <v>2.8536060999999999E-5</v>
      </c>
      <c r="CX1228" s="166"/>
      <c r="CY1228" t="s">
        <v>2461</v>
      </c>
    </row>
    <row r="1229" spans="1:103" ht="14.4">
      <c r="A1229" t="s">
        <v>835</v>
      </c>
      <c r="B1229" s="85" t="s">
        <v>816</v>
      </c>
      <c r="C1229" s="113" t="str">
        <f t="shared" si="622"/>
        <v>A.160.02.130</v>
      </c>
      <c r="D1229" s="9" t="s">
        <v>139</v>
      </c>
      <c r="E1229" s="112" t="s">
        <v>362</v>
      </c>
      <c r="F1229" s="115" t="str">
        <f t="shared" si="623"/>
        <v>Wengé FSC/PEFC 830 (kg/m3)</v>
      </c>
      <c r="G1229" s="143">
        <f t="shared" si="624"/>
        <v>0.21672983333333337</v>
      </c>
      <c r="I1229" s="118">
        <f t="shared" si="625"/>
        <v>5.2270273201716816E-2</v>
      </c>
      <c r="K1229" s="161">
        <f t="shared" si="626"/>
        <v>2.4182830972999995E-3</v>
      </c>
      <c r="L1229" s="161">
        <f t="shared" si="627"/>
        <v>5.8417786299999989E-3</v>
      </c>
      <c r="M1229" s="162">
        <f t="shared" si="628"/>
        <v>1.1500736474416814E-2</v>
      </c>
      <c r="N1229" s="161">
        <v>3.2509475000000003E-2</v>
      </c>
      <c r="O1229" s="132">
        <v>2.6594835E-3</v>
      </c>
      <c r="P1229" s="132">
        <v>1.8670923E-3</v>
      </c>
      <c r="Q1229" s="132">
        <v>1.2441272999999999E-3</v>
      </c>
      <c r="R1229" s="132">
        <v>1.0288427999999999E-3</v>
      </c>
      <c r="S1229" s="164">
        <v>4.9288072999999999E-6</v>
      </c>
      <c r="T1229" s="132">
        <v>1.4038418999999999E-4</v>
      </c>
      <c r="U1229" s="132">
        <v>1.2093830999999999E-4</v>
      </c>
      <c r="V1229" s="132">
        <v>1.4314933E-4</v>
      </c>
      <c r="W1229" s="132">
        <v>9.0667837999999995E-4</v>
      </c>
      <c r="X1229" s="132">
        <v>1.1354978E-2</v>
      </c>
      <c r="Y1229" s="132">
        <v>2.8758613999999998E-4</v>
      </c>
      <c r="Z1229" s="164">
        <v>2.6091289999999999E-6</v>
      </c>
      <c r="AA1229" s="164">
        <v>1.5416814E-11</v>
      </c>
      <c r="AC1229" s="118">
        <f t="shared" si="629"/>
        <v>3.2509475000000003E-2</v>
      </c>
      <c r="AD1229" s="118">
        <f t="shared" si="630"/>
        <v>7.0657972072999987E-3</v>
      </c>
      <c r="AE1229" s="118">
        <f t="shared" si="631"/>
        <v>4.6501232389999994E-3</v>
      </c>
      <c r="AF1229" s="118">
        <f t="shared" si="632"/>
        <v>5.8417786300000007E-3</v>
      </c>
      <c r="AG1229" s="118">
        <f t="shared" si="633"/>
        <v>1.1498127345416814E-2</v>
      </c>
      <c r="AI1229" s="69">
        <v>24.442145</v>
      </c>
      <c r="AJ1229" s="69">
        <v>2.7299578000000002</v>
      </c>
      <c r="AK1229" s="69">
        <v>0.38933476</v>
      </c>
      <c r="AL1229" s="69">
        <v>0</v>
      </c>
      <c r="AM1229" s="69">
        <v>20.979161000000001</v>
      </c>
      <c r="AN1229" s="69">
        <v>0.24639567000000001</v>
      </c>
      <c r="AO1229" s="69">
        <v>9.7295883999999999E-2</v>
      </c>
      <c r="AQ1229" s="116">
        <v>4.6779328000000004E-3</v>
      </c>
      <c r="AR1229" s="116">
        <v>4.3459898E-3</v>
      </c>
      <c r="AS1229" s="116">
        <v>1.8755533000000001E-4</v>
      </c>
      <c r="AT1229" s="116">
        <v>1.4438763999999999E-4</v>
      </c>
      <c r="AU1229" s="150">
        <f t="shared" si="634"/>
        <v>2.6055095285680707E-7</v>
      </c>
      <c r="AV1229" s="150">
        <f t="shared" si="635"/>
        <v>6.9362179171835734E-10</v>
      </c>
      <c r="AW1229" s="163">
        <f t="shared" si="636"/>
        <v>2.0222358890899999E-2</v>
      </c>
      <c r="AX1229" s="196">
        <v>2.0113489999999999E-7</v>
      </c>
      <c r="AY1229" s="196">
        <v>6.0687291000000003E-10</v>
      </c>
      <c r="AZ1229" s="196">
        <v>1.6580618999999999E-14</v>
      </c>
      <c r="BA1229" s="196">
        <v>7.5200272000000005E-15</v>
      </c>
      <c r="BB1229" s="196">
        <v>2.1330799E-15</v>
      </c>
      <c r="BC1229" s="196">
        <v>1.3566445999999999E-10</v>
      </c>
      <c r="BD1229" s="196">
        <v>5.9226552999999998E-8</v>
      </c>
      <c r="BE1229" s="196">
        <v>2.0168470999999999E-11</v>
      </c>
      <c r="BF1229" s="196">
        <v>6.6387868E-11</v>
      </c>
      <c r="BG1229" s="196">
        <v>8.7891336999999994E-15</v>
      </c>
      <c r="BH1229" s="196">
        <v>2.6408082999999999E-16</v>
      </c>
      <c r="BI1229" s="196">
        <v>7.9096202999999994E-14</v>
      </c>
      <c r="BJ1229" s="196">
        <v>7.4230772999999996E-14</v>
      </c>
      <c r="BK1229" s="196">
        <v>1.3581888E-14</v>
      </c>
      <c r="BL1229" s="196">
        <v>2.6682187000000002E-12</v>
      </c>
      <c r="BM1229" s="196">
        <v>5.1157525E-11</v>
      </c>
      <c r="BN1229" s="196">
        <v>2.0827346E-20</v>
      </c>
      <c r="BO1229" s="196">
        <v>7.8168909000000001E-6</v>
      </c>
      <c r="BP1229" s="108">
        <v>2.0214541999999999E-2</v>
      </c>
      <c r="BQ1229" s="108">
        <v>0</v>
      </c>
      <c r="BR1229" s="108">
        <v>0</v>
      </c>
      <c r="BS1229" s="108">
        <v>0</v>
      </c>
      <c r="BU1229" s="172">
        <v>1.139872E-5</v>
      </c>
      <c r="BV1229" s="172">
        <v>4.9881445E-7</v>
      </c>
      <c r="BW1229" s="172">
        <v>6.0430028000000004E-6</v>
      </c>
      <c r="BX1229" s="172">
        <v>1.4387542000000001E-8</v>
      </c>
      <c r="BY1229" s="172">
        <v>4.4992762999999999E-7</v>
      </c>
      <c r="BZ1229" s="172">
        <v>8.0834627999999996E-8</v>
      </c>
      <c r="CA1229" s="172">
        <v>1.9242162E-10</v>
      </c>
      <c r="CB1229" s="172">
        <v>1.2278307000000001E-7</v>
      </c>
      <c r="CC1229" s="172">
        <v>1.3441469E-8</v>
      </c>
      <c r="CD1229" s="172">
        <v>9.7596870000000002E-8</v>
      </c>
      <c r="CE1229" s="172">
        <v>6.0484975999999998E-12</v>
      </c>
      <c r="CF1229" s="172">
        <v>4.6057019000000002E-17</v>
      </c>
      <c r="CG1229" s="172">
        <v>3.9545556999999999E-13</v>
      </c>
      <c r="CH1229" s="172">
        <v>2.6283925000000002E-7</v>
      </c>
      <c r="CI1229" s="172">
        <v>3.7751426E-6</v>
      </c>
      <c r="CJ1229" s="172">
        <v>3.9751116E-8</v>
      </c>
      <c r="CK1229" s="69">
        <v>0</v>
      </c>
      <c r="CM1229" s="197">
        <v>4.6647373999999999E-13</v>
      </c>
      <c r="CN1229" s="198">
        <v>0.21672185999999999</v>
      </c>
      <c r="CO1229" s="198">
        <v>3.3891163999999999E-3</v>
      </c>
      <c r="CP1229" s="198">
        <v>3.5979031999999999E-4</v>
      </c>
      <c r="CQ1229" s="197">
        <v>3.5818466999999999E-11</v>
      </c>
      <c r="CR1229" s="197">
        <v>4.2309079999999996E-9</v>
      </c>
      <c r="CS1229" s="197">
        <v>1.9868065000000001E-5</v>
      </c>
      <c r="CT1229" s="198">
        <v>3.6885147E-2</v>
      </c>
      <c r="CU1229" s="197">
        <v>5.8463607999999999E-9</v>
      </c>
      <c r="CV1229" s="197">
        <v>2.8536060999999999E-5</v>
      </c>
      <c r="CX1229" s="166"/>
      <c r="CY1229" t="s">
        <v>2091</v>
      </c>
    </row>
    <row r="1230" spans="1:103" ht="14.4">
      <c r="A1230" t="s">
        <v>1822</v>
      </c>
      <c r="B1230" s="85" t="s">
        <v>816</v>
      </c>
      <c r="C1230" s="113" t="str">
        <f t="shared" si="622"/>
        <v>A.160.02.131</v>
      </c>
      <c r="D1230" s="9" t="s">
        <v>139</v>
      </c>
      <c r="E1230" s="112" t="s">
        <v>362</v>
      </c>
      <c r="F1230" s="115" t="str">
        <f t="shared" si="623"/>
        <v>Wengé natural forest clear cut 830 (kg/m3)</v>
      </c>
      <c r="G1230" s="143">
        <f t="shared" si="624"/>
        <v>3.6667298000000002</v>
      </c>
      <c r="I1230" s="118">
        <f t="shared" si="625"/>
        <v>6.4779702820617162</v>
      </c>
      <c r="K1230" s="161">
        <f t="shared" si="626"/>
        <v>2.4182830972999995E-3</v>
      </c>
      <c r="L1230" s="161">
        <f t="shared" si="627"/>
        <v>5.9140417924899999</v>
      </c>
      <c r="M1230" s="162">
        <f t="shared" si="628"/>
        <v>1.1500736474416814E-2</v>
      </c>
      <c r="N1230" s="161">
        <v>0.55000947</v>
      </c>
      <c r="O1230" s="132">
        <v>2.6594835E-3</v>
      </c>
      <c r="P1230" s="132">
        <v>1.8670923E-3</v>
      </c>
      <c r="Q1230" s="132">
        <v>1.2441272999999999E-3</v>
      </c>
      <c r="R1230" s="132">
        <v>1.0288427999999999E-3</v>
      </c>
      <c r="S1230" s="164">
        <v>4.9288072999999999E-6</v>
      </c>
      <c r="T1230" s="132">
        <v>1.4038418999999999E-4</v>
      </c>
      <c r="U1230" s="132">
        <v>1.2093830999999999E-4</v>
      </c>
      <c r="V1230" s="132">
        <v>1.4314933E-4</v>
      </c>
      <c r="W1230" s="132">
        <v>9.0667837999999995E-4</v>
      </c>
      <c r="X1230" s="132">
        <v>1.1354978E-2</v>
      </c>
      <c r="Y1230" s="132">
        <v>5.9084876</v>
      </c>
      <c r="Z1230" s="164">
        <v>2.6091289999999999E-6</v>
      </c>
      <c r="AA1230" s="164">
        <v>1.5416814E-11</v>
      </c>
      <c r="AC1230" s="118">
        <f t="shared" si="629"/>
        <v>0.55000947</v>
      </c>
      <c r="AD1230" s="118">
        <f t="shared" si="630"/>
        <v>7.0657972072999987E-3</v>
      </c>
      <c r="AE1230" s="118">
        <f t="shared" si="631"/>
        <v>4.6501232389999994E-3</v>
      </c>
      <c r="AF1230" s="118">
        <f t="shared" si="632"/>
        <v>5.9140417924899999</v>
      </c>
      <c r="AG1230" s="118">
        <f t="shared" si="633"/>
        <v>1.1498127345416814E-2</v>
      </c>
      <c r="AI1230" s="69">
        <v>24.442145</v>
      </c>
      <c r="AJ1230" s="69">
        <v>2.7299578000000002</v>
      </c>
      <c r="AK1230" s="69">
        <v>0.38933476</v>
      </c>
      <c r="AL1230" s="69">
        <v>0</v>
      </c>
      <c r="AM1230" s="69">
        <v>20.979161000000001</v>
      </c>
      <c r="AN1230" s="69">
        <v>0.24639567000000001</v>
      </c>
      <c r="AO1230" s="69">
        <v>9.7295883999999999E-2</v>
      </c>
      <c r="AQ1230" s="116">
        <v>6.0692756E-2</v>
      </c>
      <c r="AR1230" s="116">
        <v>5.7748677999999998E-2</v>
      </c>
      <c r="AS1230" s="116">
        <v>2.7996906999999999E-3</v>
      </c>
      <c r="AT1230" s="116">
        <v>1.4438763999999999E-4</v>
      </c>
      <c r="AU1230" s="150">
        <f t="shared" si="634"/>
        <v>3.4621509528568069E-6</v>
      </c>
      <c r="AV1230" s="150">
        <f t="shared" si="635"/>
        <v>1.0353885806719356E-8</v>
      </c>
      <c r="AW1230" s="163">
        <f t="shared" si="636"/>
        <v>2.0222358890899999E-2</v>
      </c>
      <c r="AX1230" s="196">
        <v>3.4027349E-6</v>
      </c>
      <c r="AY1230" s="196">
        <v>1.0266872999999999E-8</v>
      </c>
      <c r="AZ1230" s="196">
        <v>2.8050561999999999E-13</v>
      </c>
      <c r="BA1230" s="196">
        <v>7.5200272000000005E-15</v>
      </c>
      <c r="BB1230" s="196">
        <v>2.1330799E-15</v>
      </c>
      <c r="BC1230" s="196">
        <v>1.3566445999999999E-10</v>
      </c>
      <c r="BD1230" s="196">
        <v>5.9226552999999998E-8</v>
      </c>
      <c r="BE1230" s="196">
        <v>2.0168470999999999E-11</v>
      </c>
      <c r="BF1230" s="196">
        <v>6.6387868E-11</v>
      </c>
      <c r="BG1230" s="196">
        <v>8.7891336999999994E-15</v>
      </c>
      <c r="BH1230" s="196">
        <v>2.6408082999999999E-16</v>
      </c>
      <c r="BI1230" s="196">
        <v>7.9096202999999994E-14</v>
      </c>
      <c r="BJ1230" s="196">
        <v>7.4230772999999996E-14</v>
      </c>
      <c r="BK1230" s="196">
        <v>1.3581888E-14</v>
      </c>
      <c r="BL1230" s="196">
        <v>2.6682187000000002E-12</v>
      </c>
      <c r="BM1230" s="196">
        <v>5.1157525E-11</v>
      </c>
      <c r="BN1230" s="196">
        <v>2.0827346E-20</v>
      </c>
      <c r="BO1230" s="196">
        <v>7.8168909000000001E-6</v>
      </c>
      <c r="BP1230" s="108">
        <v>2.0214541999999999E-2</v>
      </c>
      <c r="BQ1230" s="108">
        <v>0</v>
      </c>
      <c r="BR1230" s="108">
        <v>0</v>
      </c>
      <c r="BS1230" s="108">
        <v>0</v>
      </c>
      <c r="BU1230" s="69">
        <v>1.0759387E-4</v>
      </c>
      <c r="BV1230" s="172">
        <v>4.9881445E-7</v>
      </c>
      <c r="BW1230" s="69">
        <v>1.0223816E-4</v>
      </c>
      <c r="BX1230" s="172">
        <v>1.4387542000000001E-8</v>
      </c>
      <c r="BY1230" s="172">
        <v>4.4992762999999999E-7</v>
      </c>
      <c r="BZ1230" s="172">
        <v>8.0834627999999996E-8</v>
      </c>
      <c r="CA1230" s="172">
        <v>1.9242162E-10</v>
      </c>
      <c r="CB1230" s="172">
        <v>1.2278307000000001E-7</v>
      </c>
      <c r="CC1230" s="172">
        <v>1.3441469E-8</v>
      </c>
      <c r="CD1230" s="172">
        <v>9.7596870000000002E-8</v>
      </c>
      <c r="CE1230" s="172">
        <v>6.0484975999999998E-12</v>
      </c>
      <c r="CF1230" s="172">
        <v>4.6057019000000002E-17</v>
      </c>
      <c r="CG1230" s="172">
        <v>3.9545556999999999E-13</v>
      </c>
      <c r="CH1230" s="172">
        <v>2.6283925000000002E-7</v>
      </c>
      <c r="CI1230" s="172">
        <v>3.7751426E-6</v>
      </c>
      <c r="CJ1230" s="172">
        <v>3.9751116E-8</v>
      </c>
      <c r="CK1230" s="69">
        <v>0</v>
      </c>
      <c r="CM1230" s="197">
        <v>4.6647373999999999E-13</v>
      </c>
      <c r="CN1230" s="198">
        <v>3.6667219000000002</v>
      </c>
      <c r="CO1230" s="198">
        <v>3.3891163999999999E-3</v>
      </c>
      <c r="CP1230" s="198">
        <v>3.5979031999999999E-4</v>
      </c>
      <c r="CQ1230" s="197">
        <v>3.5818466999999999E-11</v>
      </c>
      <c r="CR1230" s="197">
        <v>4.2309079999999996E-9</v>
      </c>
      <c r="CS1230" s="197">
        <v>1.9868065000000001E-5</v>
      </c>
      <c r="CT1230" s="198">
        <v>3.6885147E-2</v>
      </c>
      <c r="CU1230" s="197">
        <v>5.8463607999999999E-9</v>
      </c>
      <c r="CV1230" s="197">
        <v>2.8536060999999999E-5</v>
      </c>
      <c r="CX1230" s="166"/>
      <c r="CY1230" t="s">
        <v>2091</v>
      </c>
    </row>
    <row r="1231" spans="1:103" ht="14.4">
      <c r="B1231" s="85"/>
      <c r="C1231" s="113"/>
      <c r="D1231" s="1" t="s">
        <v>140</v>
      </c>
      <c r="E1231" s="112"/>
      <c r="S1231" s="3"/>
      <c r="Z1231" s="3"/>
      <c r="AA1231" s="3"/>
      <c r="AC1231" s="142"/>
      <c r="AD1231" s="142"/>
      <c r="AE1231" s="142"/>
      <c r="AF1231" s="142"/>
      <c r="AG1231" s="142"/>
      <c r="AU1231" s="86"/>
      <c r="AV1231" s="86"/>
      <c r="AW1231" s="86"/>
      <c r="AX1231" s="3"/>
      <c r="AY1231" s="3"/>
      <c r="AZ1231" s="3"/>
      <c r="BA1231" s="3"/>
      <c r="BB1231" s="3"/>
      <c r="BC1231" s="3"/>
      <c r="BD1231" s="3"/>
      <c r="BE1231" s="3"/>
      <c r="BF1231" s="3"/>
      <c r="BG1231" s="3"/>
      <c r="BH1231" s="3"/>
      <c r="BI1231" s="3"/>
      <c r="BJ1231" s="3"/>
      <c r="BK1231" s="3"/>
      <c r="BL1231" s="3"/>
      <c r="BM1231" s="3"/>
      <c r="BN1231" s="3"/>
      <c r="BO1231" s="3"/>
      <c r="BV1231" s="3"/>
      <c r="BX1231" s="3"/>
      <c r="BY1231" s="3"/>
      <c r="BZ1231" s="3"/>
      <c r="CA1231" s="3"/>
      <c r="CB1231" s="3"/>
      <c r="CC1231" s="3"/>
      <c r="CD1231" s="3"/>
      <c r="CE1231" s="3"/>
      <c r="CF1231" s="3"/>
      <c r="CG1231" s="3"/>
      <c r="CH1231" s="3"/>
      <c r="CI1231" s="3"/>
      <c r="CJ1231" s="3"/>
      <c r="CM1231" s="3"/>
      <c r="CQ1231" s="3"/>
      <c r="CR1231" s="3"/>
      <c r="CS1231" s="3"/>
      <c r="CU1231" s="3"/>
      <c r="CV1231" s="3"/>
    </row>
    <row r="1232" spans="1:103" ht="14.4">
      <c r="A1232" t="s">
        <v>836</v>
      </c>
      <c r="B1232" s="85" t="s">
        <v>816</v>
      </c>
      <c r="C1232" s="113" t="str">
        <f t="shared" si="622"/>
        <v>A.160.03.101</v>
      </c>
      <c r="D1232" s="9" t="s">
        <v>140</v>
      </c>
      <c r="E1232" s="112" t="s">
        <v>362</v>
      </c>
      <c r="F1232" s="115" t="str">
        <f t="shared" si="623"/>
        <v>Carapa FSC/PEFC 610 (kg/m3)</v>
      </c>
      <c r="G1232" s="143">
        <f t="shared" si="624"/>
        <v>0.22934944666666665</v>
      </c>
      <c r="I1232" s="118">
        <f t="shared" si="625"/>
        <v>5.5740005757516815E-2</v>
      </c>
      <c r="K1232" s="161">
        <f t="shared" si="626"/>
        <v>2.4567759231000001E-3</v>
      </c>
      <c r="L1232" s="161">
        <f t="shared" si="627"/>
        <v>6.2872826100000001E-3</v>
      </c>
      <c r="M1232" s="162">
        <f t="shared" si="628"/>
        <v>1.2593530224416815E-2</v>
      </c>
      <c r="N1232" s="161">
        <v>3.4402416999999998E-2</v>
      </c>
      <c r="O1232" s="132">
        <v>3.0782208999999999E-3</v>
      </c>
      <c r="P1232" s="132">
        <v>1.8938122E-3</v>
      </c>
      <c r="Q1232" s="132">
        <v>1.2779727000000001E-3</v>
      </c>
      <c r="R1232" s="132">
        <v>1.0323814000000001E-3</v>
      </c>
      <c r="S1232" s="164">
        <v>5.0899730999999998E-6</v>
      </c>
      <c r="T1232" s="132">
        <v>1.4133185000000001E-4</v>
      </c>
      <c r="U1232" s="132">
        <v>1.2096244E-4</v>
      </c>
      <c r="V1232" s="132">
        <v>1.4387307999999999E-4</v>
      </c>
      <c r="W1232" s="132">
        <v>9.0667837999999995E-4</v>
      </c>
      <c r="X1232" s="132">
        <v>1.2447048E-2</v>
      </c>
      <c r="Y1232" s="132">
        <v>2.8760869000000002E-4</v>
      </c>
      <c r="Z1232" s="164">
        <v>2.6091289999999999E-6</v>
      </c>
      <c r="AA1232" s="164">
        <v>1.5416814E-11</v>
      </c>
      <c r="AC1232" s="118">
        <f t="shared" si="629"/>
        <v>3.4402416999999998E-2</v>
      </c>
      <c r="AD1232" s="118">
        <f t="shared" si="630"/>
        <v>7.5497714630999996E-3</v>
      </c>
      <c r="AE1232" s="118">
        <f t="shared" si="631"/>
        <v>5.0956046689999996E-3</v>
      </c>
      <c r="AF1232" s="118">
        <f t="shared" si="632"/>
        <v>6.2872826100000001E-3</v>
      </c>
      <c r="AG1232" s="118">
        <f t="shared" si="633"/>
        <v>1.2590921095416815E-2</v>
      </c>
      <c r="AI1232" s="69">
        <v>24.607897000000001</v>
      </c>
      <c r="AJ1232" s="69">
        <v>2.8949007</v>
      </c>
      <c r="AK1232" s="69">
        <v>0.38989614</v>
      </c>
      <c r="AL1232" s="69">
        <v>0</v>
      </c>
      <c r="AM1232" s="69">
        <v>20.979161000000001</v>
      </c>
      <c r="AN1232" s="69">
        <v>0.24650509000000001</v>
      </c>
      <c r="AO1232" s="69">
        <v>9.7434096999999997E-2</v>
      </c>
      <c r="AQ1232" s="116">
        <v>5.0246479E-3</v>
      </c>
      <c r="AR1232" s="116">
        <v>4.6691218999999999E-3</v>
      </c>
      <c r="AS1232" s="116">
        <v>1.9956790999999999E-4</v>
      </c>
      <c r="AT1232" s="116">
        <v>1.5595809000000001E-4</v>
      </c>
      <c r="AU1232" s="150">
        <f t="shared" si="634"/>
        <v>2.7992337502000707E-7</v>
      </c>
      <c r="AV1232" s="150">
        <f t="shared" si="635"/>
        <v>7.380470122193575E-10</v>
      </c>
      <c r="AW1232" s="163">
        <f t="shared" si="636"/>
        <v>2.1842870457000001E-2</v>
      </c>
      <c r="AX1232" s="196">
        <v>2.1284590000000001E-7</v>
      </c>
      <c r="AY1232" s="196">
        <v>6.4220783999999999E-10</v>
      </c>
      <c r="AZ1232" s="196">
        <v>1.7546019999999999E-14</v>
      </c>
      <c r="BA1232" s="196">
        <v>7.5200272000000005E-15</v>
      </c>
      <c r="BB1232" s="196">
        <v>2.1330799E-15</v>
      </c>
      <c r="BC1232" s="196">
        <v>1.3657143000000001E-10</v>
      </c>
      <c r="BD1232" s="196">
        <v>6.6886729999999995E-8</v>
      </c>
      <c r="BE1232" s="196">
        <v>2.0375303999999999E-11</v>
      </c>
      <c r="BF1232" s="196">
        <v>7.5246055999999997E-11</v>
      </c>
      <c r="BG1232" s="196">
        <v>8.7891336999999994E-15</v>
      </c>
      <c r="BH1232" s="196">
        <v>2.6408082999999999E-16</v>
      </c>
      <c r="BI1232" s="196">
        <v>7.9636084E-14</v>
      </c>
      <c r="BJ1232" s="196">
        <v>9.4347800000000002E-14</v>
      </c>
      <c r="BK1232" s="196">
        <v>1.7229080000000001E-14</v>
      </c>
      <c r="BL1232" s="196">
        <v>2.6950268999999999E-12</v>
      </c>
      <c r="BM1232" s="196">
        <v>5.1468910000000002E-11</v>
      </c>
      <c r="BN1232" s="196">
        <v>2.0827346E-20</v>
      </c>
      <c r="BO1232" s="196">
        <v>7.8834570000000007E-6</v>
      </c>
      <c r="BP1232" s="108">
        <v>2.1834987E-2</v>
      </c>
      <c r="BQ1232" s="108">
        <v>0</v>
      </c>
      <c r="BR1232" s="108">
        <v>0</v>
      </c>
      <c r="BS1232" s="108">
        <v>0</v>
      </c>
      <c r="BU1232" s="172">
        <v>1.2075757E-5</v>
      </c>
      <c r="BV1232" s="172">
        <v>5.5988547000000005E-7</v>
      </c>
      <c r="BW1232" s="172">
        <v>6.3948712000000001E-6</v>
      </c>
      <c r="BX1232" s="172">
        <v>1.4406674E-8</v>
      </c>
      <c r="BY1232" s="172">
        <v>5.0340129000000004E-7</v>
      </c>
      <c r="BZ1232" s="172">
        <v>8.0834627999999996E-8</v>
      </c>
      <c r="CA1232" s="172">
        <v>1.9242162E-10</v>
      </c>
      <c r="CB1232" s="172">
        <v>1.2278307000000001E-7</v>
      </c>
      <c r="CC1232" s="172">
        <v>1.3703508E-8</v>
      </c>
      <c r="CD1232" s="172">
        <v>9.8273096E-8</v>
      </c>
      <c r="CE1232" s="172">
        <v>6.0484975999999998E-12</v>
      </c>
      <c r="CF1232" s="172">
        <v>4.6057019000000002E-17</v>
      </c>
      <c r="CG1232" s="172">
        <v>3.9545556999999999E-13</v>
      </c>
      <c r="CH1232" s="172">
        <v>2.7327328999999998E-7</v>
      </c>
      <c r="CI1232" s="172">
        <v>3.9743747999999997E-6</v>
      </c>
      <c r="CJ1232" s="172">
        <v>3.9751116E-8</v>
      </c>
      <c r="CK1232" s="69">
        <v>0</v>
      </c>
      <c r="CM1232" s="197">
        <v>4.6647373999999999E-13</v>
      </c>
      <c r="CN1232" s="198">
        <v>0.22934146999999999</v>
      </c>
      <c r="CO1232" s="198">
        <v>3.3891163999999999E-3</v>
      </c>
      <c r="CP1232" s="198">
        <v>4.0157422999999998E-4</v>
      </c>
      <c r="CQ1232" s="197">
        <v>3.6062724999999999E-11</v>
      </c>
      <c r="CR1232" s="197">
        <v>4.2597743999999998E-9</v>
      </c>
      <c r="CS1232" s="197">
        <v>2.250977E-5</v>
      </c>
      <c r="CT1232" s="198">
        <v>4.6800373999999999E-2</v>
      </c>
      <c r="CU1232" s="197">
        <v>5.8463607999999999E-9</v>
      </c>
      <c r="CV1232" s="197">
        <v>2.8536060999999999E-5</v>
      </c>
      <c r="CX1232" s="166"/>
      <c r="CY1232" t="s">
        <v>2462</v>
      </c>
    </row>
    <row r="1233" spans="1:103" ht="14.4">
      <c r="A1233" t="s">
        <v>1823</v>
      </c>
      <c r="B1233" s="85" t="s">
        <v>816</v>
      </c>
      <c r="C1233" s="113" t="str">
        <f t="shared" si="622"/>
        <v>A.160.03.102</v>
      </c>
      <c r="D1233" s="9" t="s">
        <v>140</v>
      </c>
      <c r="E1233" s="112" t="s">
        <v>362</v>
      </c>
      <c r="F1233" s="115" t="str">
        <f t="shared" si="623"/>
        <v>Carapa natural forest clear cut 610 (kg/m3)</v>
      </c>
      <c r="G1233" s="143">
        <f t="shared" si="624"/>
        <v>3.6793494666666668</v>
      </c>
      <c r="I1233" s="118">
        <f t="shared" si="625"/>
        <v>6.6016650000675172</v>
      </c>
      <c r="K1233" s="161">
        <f t="shared" si="626"/>
        <v>2.4567759231000001E-3</v>
      </c>
      <c r="L1233" s="161">
        <f t="shared" si="627"/>
        <v>6.0347122739200003</v>
      </c>
      <c r="M1233" s="162">
        <f t="shared" si="628"/>
        <v>1.2593530224416815E-2</v>
      </c>
      <c r="N1233" s="161">
        <v>0.55190242</v>
      </c>
      <c r="O1233" s="132">
        <v>3.0782208999999999E-3</v>
      </c>
      <c r="P1233" s="132">
        <v>1.8938122E-3</v>
      </c>
      <c r="Q1233" s="132">
        <v>1.2779727000000001E-3</v>
      </c>
      <c r="R1233" s="132">
        <v>1.0323814000000001E-3</v>
      </c>
      <c r="S1233" s="164">
        <v>5.0899730999999998E-6</v>
      </c>
      <c r="T1233" s="132">
        <v>1.4133185000000001E-4</v>
      </c>
      <c r="U1233" s="132">
        <v>1.2096244E-4</v>
      </c>
      <c r="V1233" s="132">
        <v>1.4387307999999999E-4</v>
      </c>
      <c r="W1233" s="132">
        <v>9.0667837999999995E-4</v>
      </c>
      <c r="X1233" s="132">
        <v>1.2447048E-2</v>
      </c>
      <c r="Y1233" s="132">
        <v>6.0287126000000004</v>
      </c>
      <c r="Z1233" s="164">
        <v>2.6091289999999999E-6</v>
      </c>
      <c r="AA1233" s="164">
        <v>1.5416814E-11</v>
      </c>
      <c r="AC1233" s="118">
        <f t="shared" si="629"/>
        <v>0.55190242</v>
      </c>
      <c r="AD1233" s="118">
        <f t="shared" si="630"/>
        <v>7.5497714630999996E-3</v>
      </c>
      <c r="AE1233" s="118">
        <f t="shared" si="631"/>
        <v>5.0956046689999996E-3</v>
      </c>
      <c r="AF1233" s="118">
        <f t="shared" si="632"/>
        <v>6.0347122739199994</v>
      </c>
      <c r="AG1233" s="118">
        <f t="shared" si="633"/>
        <v>1.2590921095416815E-2</v>
      </c>
      <c r="AI1233" s="69">
        <v>24.607897000000001</v>
      </c>
      <c r="AJ1233" s="69">
        <v>2.8949007</v>
      </c>
      <c r="AK1233" s="69">
        <v>0.38989614</v>
      </c>
      <c r="AL1233" s="69">
        <v>0</v>
      </c>
      <c r="AM1233" s="69">
        <v>20.979161000000001</v>
      </c>
      <c r="AN1233" s="69">
        <v>0.24650509000000001</v>
      </c>
      <c r="AO1233" s="69">
        <v>9.7434096999999997E-2</v>
      </c>
      <c r="AQ1233" s="116">
        <v>6.1039470999999998E-2</v>
      </c>
      <c r="AR1233" s="116">
        <v>5.8071810000000001E-2</v>
      </c>
      <c r="AS1233" s="116">
        <v>2.8117033000000001E-3</v>
      </c>
      <c r="AT1233" s="116">
        <v>1.5595809000000001E-4</v>
      </c>
      <c r="AU1233" s="150">
        <f t="shared" si="634"/>
        <v>3.4815233750200072E-6</v>
      </c>
      <c r="AV1233" s="150">
        <f t="shared" si="635"/>
        <v>1.0398311097219358E-8</v>
      </c>
      <c r="AW1233" s="163">
        <f t="shared" si="636"/>
        <v>2.1842870457000001E-2</v>
      </c>
      <c r="AX1233" s="196">
        <v>3.4144458999999999E-6</v>
      </c>
      <c r="AY1233" s="196">
        <v>1.0302208E-8</v>
      </c>
      <c r="AZ1233" s="196">
        <v>2.8147102E-13</v>
      </c>
      <c r="BA1233" s="196">
        <v>7.5200272000000005E-15</v>
      </c>
      <c r="BB1233" s="196">
        <v>2.1330799E-15</v>
      </c>
      <c r="BC1233" s="196">
        <v>1.3657143000000001E-10</v>
      </c>
      <c r="BD1233" s="196">
        <v>6.6886729999999995E-8</v>
      </c>
      <c r="BE1233" s="196">
        <v>2.0375303999999999E-11</v>
      </c>
      <c r="BF1233" s="196">
        <v>7.5246055999999997E-11</v>
      </c>
      <c r="BG1233" s="196">
        <v>8.7891336999999994E-15</v>
      </c>
      <c r="BH1233" s="196">
        <v>2.6408082999999999E-16</v>
      </c>
      <c r="BI1233" s="196">
        <v>7.9636084E-14</v>
      </c>
      <c r="BJ1233" s="196">
        <v>9.4347800000000002E-14</v>
      </c>
      <c r="BK1233" s="196">
        <v>1.7229080000000001E-14</v>
      </c>
      <c r="BL1233" s="196">
        <v>2.6950268999999999E-12</v>
      </c>
      <c r="BM1233" s="196">
        <v>5.1468910000000002E-11</v>
      </c>
      <c r="BN1233" s="196">
        <v>2.0827346E-20</v>
      </c>
      <c r="BO1233" s="196">
        <v>7.8834570000000007E-6</v>
      </c>
      <c r="BP1233" s="108">
        <v>2.1834987E-2</v>
      </c>
      <c r="BQ1233" s="108">
        <v>0</v>
      </c>
      <c r="BR1233" s="108">
        <v>0</v>
      </c>
      <c r="BS1233" s="108">
        <v>0</v>
      </c>
      <c r="BU1233" s="69">
        <v>1.0827091E-4</v>
      </c>
      <c r="BV1233" s="172">
        <v>5.5988547000000005E-7</v>
      </c>
      <c r="BW1233" s="69">
        <v>1.0259002999999999E-4</v>
      </c>
      <c r="BX1233" s="172">
        <v>1.4406674E-8</v>
      </c>
      <c r="BY1233" s="172">
        <v>5.0340129000000004E-7</v>
      </c>
      <c r="BZ1233" s="172">
        <v>8.0834627999999996E-8</v>
      </c>
      <c r="CA1233" s="172">
        <v>1.9242162E-10</v>
      </c>
      <c r="CB1233" s="172">
        <v>1.2278307000000001E-7</v>
      </c>
      <c r="CC1233" s="172">
        <v>1.3703508E-8</v>
      </c>
      <c r="CD1233" s="172">
        <v>9.8273096E-8</v>
      </c>
      <c r="CE1233" s="172">
        <v>6.0484975999999998E-12</v>
      </c>
      <c r="CF1233" s="172">
        <v>4.6057019000000002E-17</v>
      </c>
      <c r="CG1233" s="172">
        <v>3.9545556999999999E-13</v>
      </c>
      <c r="CH1233" s="172">
        <v>2.7327328999999998E-7</v>
      </c>
      <c r="CI1233" s="172">
        <v>3.9743747999999997E-6</v>
      </c>
      <c r="CJ1233" s="172">
        <v>3.9751116E-8</v>
      </c>
      <c r="CK1233" s="69">
        <v>0</v>
      </c>
      <c r="CM1233" s="197">
        <v>4.6647373999999999E-13</v>
      </c>
      <c r="CN1233" s="198">
        <v>3.6793415</v>
      </c>
      <c r="CO1233" s="198">
        <v>3.3891163999999999E-3</v>
      </c>
      <c r="CP1233" s="198">
        <v>4.0157422999999998E-4</v>
      </c>
      <c r="CQ1233" s="197">
        <v>3.6062724999999999E-11</v>
      </c>
      <c r="CR1233" s="197">
        <v>4.2597743999999998E-9</v>
      </c>
      <c r="CS1233" s="197">
        <v>2.250977E-5</v>
      </c>
      <c r="CT1233" s="198">
        <v>4.6800373999999999E-2</v>
      </c>
      <c r="CU1233" s="197">
        <v>5.8463607999999999E-9</v>
      </c>
      <c r="CV1233" s="197">
        <v>2.8536060999999999E-5</v>
      </c>
      <c r="CX1233" s="166"/>
      <c r="CY1233" t="s">
        <v>2462</v>
      </c>
    </row>
    <row r="1234" spans="1:103" ht="14.4">
      <c r="A1234" t="s">
        <v>837</v>
      </c>
      <c r="B1234" s="85" t="s">
        <v>816</v>
      </c>
      <c r="C1234" s="113" t="str">
        <f t="shared" si="622"/>
        <v>A.160.03.103</v>
      </c>
      <c r="D1234" s="9" t="s">
        <v>140</v>
      </c>
      <c r="E1234" s="112" t="s">
        <v>362</v>
      </c>
      <c r="F1234" s="115" t="str">
        <f t="shared" si="623"/>
        <v>Dibetou FSC/PEFC550 (kg/m3)</v>
      </c>
      <c r="G1234" s="143">
        <f t="shared" si="624"/>
        <v>0.24087170666666669</v>
      </c>
      <c r="I1234" s="118">
        <f t="shared" si="625"/>
        <v>5.8908022798916812E-2</v>
      </c>
      <c r="K1234" s="161">
        <f t="shared" si="626"/>
        <v>2.4919215345000001E-3</v>
      </c>
      <c r="L1234" s="161">
        <f t="shared" si="627"/>
        <v>6.6940472200000007E-3</v>
      </c>
      <c r="M1234" s="162">
        <f t="shared" si="628"/>
        <v>1.3591298044416814E-2</v>
      </c>
      <c r="N1234" s="161">
        <v>3.6130756E-2</v>
      </c>
      <c r="O1234" s="132">
        <v>3.4605463999999998E-3</v>
      </c>
      <c r="P1234" s="132">
        <v>1.9182087E-3</v>
      </c>
      <c r="Q1234" s="132">
        <v>1.3088749999999999E-3</v>
      </c>
      <c r="R1234" s="132">
        <v>1.0356123000000001E-3</v>
      </c>
      <c r="S1234" s="164">
        <v>5.2371244999999997E-6</v>
      </c>
      <c r="T1234" s="132">
        <v>1.4219710999999999E-4</v>
      </c>
      <c r="U1234" s="132">
        <v>1.2098446E-4</v>
      </c>
      <c r="V1234" s="132">
        <v>1.445339E-4</v>
      </c>
      <c r="W1234" s="132">
        <v>9.0667837999999995E-4</v>
      </c>
      <c r="X1234" s="132">
        <v>1.3444154999999999E-2</v>
      </c>
      <c r="Y1234" s="132">
        <v>2.8762927999999999E-4</v>
      </c>
      <c r="Z1234" s="164">
        <v>2.6091289999999999E-6</v>
      </c>
      <c r="AA1234" s="164">
        <v>1.5416814E-11</v>
      </c>
      <c r="AC1234" s="118">
        <f t="shared" si="629"/>
        <v>3.6130756E-2</v>
      </c>
      <c r="AD1234" s="118">
        <f t="shared" si="630"/>
        <v>7.9916610944999987E-3</v>
      </c>
      <c r="AE1234" s="118">
        <f t="shared" si="631"/>
        <v>5.5023486890000001E-3</v>
      </c>
      <c r="AF1234" s="118">
        <f t="shared" si="632"/>
        <v>6.6940472200000007E-3</v>
      </c>
      <c r="AG1234" s="118">
        <f t="shared" si="633"/>
        <v>1.3588688915416813E-2</v>
      </c>
      <c r="AI1234" s="69">
        <v>24.759236000000001</v>
      </c>
      <c r="AJ1234" s="69">
        <v>3.0455006999999998</v>
      </c>
      <c r="AK1234" s="69">
        <v>0.39040870999999999</v>
      </c>
      <c r="AL1234" s="69">
        <v>0</v>
      </c>
      <c r="AM1234" s="69">
        <v>20.979161000000001</v>
      </c>
      <c r="AN1234" s="69">
        <v>0.24660499999999999</v>
      </c>
      <c r="AO1234" s="69">
        <v>9.7560292000000007E-2</v>
      </c>
      <c r="AQ1234" s="116">
        <v>5.3412138999999999E-3</v>
      </c>
      <c r="AR1234" s="116">
        <v>4.9641555999999998E-3</v>
      </c>
      <c r="AS1234" s="116">
        <v>2.1053592000000001E-4</v>
      </c>
      <c r="AT1234" s="116">
        <v>1.6652240999999999E-4</v>
      </c>
      <c r="AU1234" s="150">
        <f t="shared" si="634"/>
        <v>2.9761124590400708E-7</v>
      </c>
      <c r="AV1234" s="150">
        <f t="shared" si="635"/>
        <v>7.7860916137335747E-10</v>
      </c>
      <c r="AW1234" s="163">
        <f t="shared" si="636"/>
        <v>2.3322467234800002E-2</v>
      </c>
      <c r="AX1234" s="196">
        <v>2.2353855999999999E-7</v>
      </c>
      <c r="AY1234" s="196">
        <v>6.7447016000000004E-10</v>
      </c>
      <c r="AZ1234" s="196">
        <v>1.8427473000000001E-14</v>
      </c>
      <c r="BA1234" s="196">
        <v>7.5200272000000005E-15</v>
      </c>
      <c r="BB1234" s="196">
        <v>2.1330799E-15</v>
      </c>
      <c r="BC1234" s="196">
        <v>1.3739953000000001E-10</v>
      </c>
      <c r="BD1234" s="196">
        <v>7.3880804000000002E-8</v>
      </c>
      <c r="BE1234" s="196">
        <v>2.0564151E-11</v>
      </c>
      <c r="BF1234" s="196">
        <v>8.3333966E-11</v>
      </c>
      <c r="BG1234" s="196">
        <v>8.7891336999999994E-15</v>
      </c>
      <c r="BH1234" s="196">
        <v>2.6408082999999999E-16</v>
      </c>
      <c r="BI1234" s="196">
        <v>8.0129019000000002E-14</v>
      </c>
      <c r="BJ1234" s="196">
        <v>1.1271552E-13</v>
      </c>
      <c r="BK1234" s="196">
        <v>2.0559125999999999E-14</v>
      </c>
      <c r="BL1234" s="196">
        <v>2.7195039000000001E-12</v>
      </c>
      <c r="BM1234" s="196">
        <v>5.1753216999999998E-11</v>
      </c>
      <c r="BN1234" s="196">
        <v>2.0827346E-20</v>
      </c>
      <c r="BO1234" s="196">
        <v>7.9442348000000001E-6</v>
      </c>
      <c r="BP1234" s="108">
        <v>2.3314523E-2</v>
      </c>
      <c r="BQ1234" s="108">
        <v>0</v>
      </c>
      <c r="BR1234" s="108">
        <v>0</v>
      </c>
      <c r="BS1234" s="108">
        <v>0</v>
      </c>
      <c r="BU1234" s="172">
        <v>1.2693921E-5</v>
      </c>
      <c r="BV1234" s="172">
        <v>6.1564596999999998E-7</v>
      </c>
      <c r="BW1234" s="172">
        <v>6.7161423999999996E-6</v>
      </c>
      <c r="BX1234" s="172">
        <v>1.4424142E-8</v>
      </c>
      <c r="BY1234" s="172">
        <v>5.5222506000000004E-7</v>
      </c>
      <c r="BZ1234" s="172">
        <v>8.0834627999999996E-8</v>
      </c>
      <c r="CA1234" s="172">
        <v>1.9242162E-10</v>
      </c>
      <c r="CB1234" s="172">
        <v>1.2278307000000001E-7</v>
      </c>
      <c r="CC1234" s="172">
        <v>1.3942762E-8</v>
      </c>
      <c r="CD1234" s="172">
        <v>9.8890518999999997E-8</v>
      </c>
      <c r="CE1234" s="172">
        <v>6.0484975999999998E-12</v>
      </c>
      <c r="CF1234" s="172">
        <v>4.6057019000000002E-17</v>
      </c>
      <c r="CG1234" s="172">
        <v>3.9545556999999999E-13</v>
      </c>
      <c r="CH1234" s="172">
        <v>2.8280003000000002E-7</v>
      </c>
      <c r="CI1234" s="172">
        <v>4.1562825E-6</v>
      </c>
      <c r="CJ1234" s="172">
        <v>3.9751116E-8</v>
      </c>
      <c r="CK1234" s="69">
        <v>0</v>
      </c>
      <c r="CM1234" s="197">
        <v>4.6647373999999999E-13</v>
      </c>
      <c r="CN1234" s="198">
        <v>0.24086373</v>
      </c>
      <c r="CO1234" s="198">
        <v>3.3891163999999999E-3</v>
      </c>
      <c r="CP1234" s="198">
        <v>4.3972474999999999E-4</v>
      </c>
      <c r="CQ1234" s="197">
        <v>3.6285742000000002E-11</v>
      </c>
      <c r="CR1234" s="197">
        <v>4.2861306999999998E-9</v>
      </c>
      <c r="CS1234" s="197">
        <v>2.4921761999999999E-5</v>
      </c>
      <c r="CT1234" s="198">
        <v>5.5853407000000001E-2</v>
      </c>
      <c r="CU1234" s="197">
        <v>5.8463607999999999E-9</v>
      </c>
      <c r="CV1234" s="197">
        <v>2.8536060999999999E-5</v>
      </c>
      <c r="CX1234" s="166"/>
      <c r="CY1234" t="s">
        <v>2463</v>
      </c>
    </row>
    <row r="1235" spans="1:103" ht="14.4">
      <c r="A1235" t="s">
        <v>1824</v>
      </c>
      <c r="B1235" s="85" t="s">
        <v>816</v>
      </c>
      <c r="C1235" s="113" t="str">
        <f t="shared" si="622"/>
        <v>A.160.03.104</v>
      </c>
      <c r="D1235" s="9" t="s">
        <v>140</v>
      </c>
      <c r="E1235" s="112" t="s">
        <v>362</v>
      </c>
      <c r="F1235" s="115" t="str">
        <f t="shared" si="623"/>
        <v>Dibetou natural forest clear cut 550 (kg/m3)</v>
      </c>
      <c r="G1235" s="143">
        <f t="shared" si="624"/>
        <v>3.6908717333333336</v>
      </c>
      <c r="I1235" s="118">
        <f t="shared" si="625"/>
        <v>9.5074079975189161</v>
      </c>
      <c r="K1235" s="161">
        <f t="shared" si="626"/>
        <v>2.4919215345000001E-3</v>
      </c>
      <c r="L1235" s="161">
        <f t="shared" si="627"/>
        <v>8.9376940179399984</v>
      </c>
      <c r="M1235" s="162">
        <f t="shared" si="628"/>
        <v>1.3591298044416814E-2</v>
      </c>
      <c r="N1235" s="161">
        <v>0.55363076</v>
      </c>
      <c r="O1235" s="132">
        <v>3.4605463999999998E-3</v>
      </c>
      <c r="P1235" s="132">
        <v>1.9182087E-3</v>
      </c>
      <c r="Q1235" s="132">
        <v>1.3088749999999999E-3</v>
      </c>
      <c r="R1235" s="132">
        <v>1.0356123000000001E-3</v>
      </c>
      <c r="S1235" s="164">
        <v>5.2371244999999997E-6</v>
      </c>
      <c r="T1235" s="132">
        <v>1.4219710999999999E-4</v>
      </c>
      <c r="U1235" s="132">
        <v>1.2098446E-4</v>
      </c>
      <c r="V1235" s="132">
        <v>1.445339E-4</v>
      </c>
      <c r="W1235" s="132">
        <v>9.0667837999999995E-4</v>
      </c>
      <c r="X1235" s="132">
        <v>1.3444154999999999E-2</v>
      </c>
      <c r="Y1235" s="132">
        <v>8.9312875999999992</v>
      </c>
      <c r="Z1235" s="164">
        <v>2.6091289999999999E-6</v>
      </c>
      <c r="AA1235" s="164">
        <v>1.5416814E-11</v>
      </c>
      <c r="AC1235" s="118">
        <f t="shared" si="629"/>
        <v>0.55363076</v>
      </c>
      <c r="AD1235" s="118">
        <f t="shared" si="630"/>
        <v>7.9916610944999987E-3</v>
      </c>
      <c r="AE1235" s="118">
        <f t="shared" si="631"/>
        <v>5.5023486890000001E-3</v>
      </c>
      <c r="AF1235" s="118">
        <f t="shared" si="632"/>
        <v>8.9376940179399984</v>
      </c>
      <c r="AG1235" s="118">
        <f t="shared" si="633"/>
        <v>1.3588688915416813E-2</v>
      </c>
      <c r="AI1235" s="69">
        <v>24.759236000000001</v>
      </c>
      <c r="AJ1235" s="69">
        <v>3.0455006999999998</v>
      </c>
      <c r="AK1235" s="69">
        <v>0.39040870999999999</v>
      </c>
      <c r="AL1235" s="69">
        <v>0</v>
      </c>
      <c r="AM1235" s="69">
        <v>20.979161000000001</v>
      </c>
      <c r="AN1235" s="69">
        <v>0.24660499999999999</v>
      </c>
      <c r="AO1235" s="69">
        <v>9.7560292000000007E-2</v>
      </c>
      <c r="AQ1235" s="116">
        <v>6.1356037000000002E-2</v>
      </c>
      <c r="AR1235" s="116">
        <v>5.8366844000000001E-2</v>
      </c>
      <c r="AS1235" s="116">
        <v>2.8226712999999998E-3</v>
      </c>
      <c r="AT1235" s="116">
        <v>1.6652240999999999E-4</v>
      </c>
      <c r="AU1235" s="150">
        <f t="shared" si="634"/>
        <v>3.4992112859040074E-6</v>
      </c>
      <c r="AV1235" s="150">
        <f t="shared" si="635"/>
        <v>1.0438872926370357E-8</v>
      </c>
      <c r="AW1235" s="163">
        <f t="shared" si="636"/>
        <v>2.3322467234800002E-2</v>
      </c>
      <c r="AX1235" s="196">
        <v>3.4251385999999999E-6</v>
      </c>
      <c r="AY1235" s="196">
        <v>1.0334469999999999E-8</v>
      </c>
      <c r="AZ1235" s="196">
        <v>2.8235246999999998E-13</v>
      </c>
      <c r="BA1235" s="196">
        <v>7.5200272000000005E-15</v>
      </c>
      <c r="BB1235" s="196">
        <v>2.1330799E-15</v>
      </c>
      <c r="BC1235" s="196">
        <v>1.3739953000000001E-10</v>
      </c>
      <c r="BD1235" s="196">
        <v>7.3880804000000002E-8</v>
      </c>
      <c r="BE1235" s="196">
        <v>2.0564151E-11</v>
      </c>
      <c r="BF1235" s="196">
        <v>8.3333966E-11</v>
      </c>
      <c r="BG1235" s="196">
        <v>8.7891336999999994E-15</v>
      </c>
      <c r="BH1235" s="196">
        <v>2.6408082999999999E-16</v>
      </c>
      <c r="BI1235" s="196">
        <v>8.0129019000000002E-14</v>
      </c>
      <c r="BJ1235" s="196">
        <v>1.1271552E-13</v>
      </c>
      <c r="BK1235" s="196">
        <v>2.0559125999999999E-14</v>
      </c>
      <c r="BL1235" s="196">
        <v>2.7195039000000001E-12</v>
      </c>
      <c r="BM1235" s="196">
        <v>5.1753216999999998E-11</v>
      </c>
      <c r="BN1235" s="196">
        <v>2.0827346E-20</v>
      </c>
      <c r="BO1235" s="196">
        <v>7.9442348000000001E-6</v>
      </c>
      <c r="BP1235" s="108">
        <v>2.3314523E-2</v>
      </c>
      <c r="BQ1235" s="108">
        <v>0</v>
      </c>
      <c r="BR1235" s="108">
        <v>0</v>
      </c>
      <c r="BS1235" s="108">
        <v>0</v>
      </c>
      <c r="BU1235" s="69">
        <v>1.0888908E-4</v>
      </c>
      <c r="BV1235" s="172">
        <v>6.1564596999999998E-7</v>
      </c>
      <c r="BW1235" s="69">
        <v>1.029113E-4</v>
      </c>
      <c r="BX1235" s="172">
        <v>1.4424142E-8</v>
      </c>
      <c r="BY1235" s="172">
        <v>5.5222506000000004E-7</v>
      </c>
      <c r="BZ1235" s="172">
        <v>8.0834627999999996E-8</v>
      </c>
      <c r="CA1235" s="172">
        <v>1.9242162E-10</v>
      </c>
      <c r="CB1235" s="172">
        <v>1.2278307000000001E-7</v>
      </c>
      <c r="CC1235" s="172">
        <v>1.3942762E-8</v>
      </c>
      <c r="CD1235" s="172">
        <v>9.8890518999999997E-8</v>
      </c>
      <c r="CE1235" s="172">
        <v>6.0484975999999998E-12</v>
      </c>
      <c r="CF1235" s="172">
        <v>4.6057019000000002E-17</v>
      </c>
      <c r="CG1235" s="172">
        <v>3.9545556999999999E-13</v>
      </c>
      <c r="CH1235" s="172">
        <v>2.8280003000000002E-7</v>
      </c>
      <c r="CI1235" s="172">
        <v>4.1562825E-6</v>
      </c>
      <c r="CJ1235" s="172">
        <v>3.9751116E-8</v>
      </c>
      <c r="CK1235" s="69">
        <v>0</v>
      </c>
      <c r="CM1235" s="197">
        <v>4.6647373999999999E-13</v>
      </c>
      <c r="CN1235" s="198">
        <v>3.6908637</v>
      </c>
      <c r="CO1235" s="198">
        <v>3.3891163999999999E-3</v>
      </c>
      <c r="CP1235" s="198">
        <v>4.3972474999999999E-4</v>
      </c>
      <c r="CQ1235" s="197">
        <v>3.6285742000000002E-11</v>
      </c>
      <c r="CR1235" s="197">
        <v>4.2861306999999998E-9</v>
      </c>
      <c r="CS1235" s="197">
        <v>2.4921761999999999E-5</v>
      </c>
      <c r="CT1235" s="198">
        <v>5.5853407000000001E-2</v>
      </c>
      <c r="CU1235" s="197">
        <v>5.8463607999999999E-9</v>
      </c>
      <c r="CV1235" s="197">
        <v>2.8536060999999999E-5</v>
      </c>
      <c r="CX1235" s="166"/>
      <c r="CY1235" t="s">
        <v>2463</v>
      </c>
    </row>
    <row r="1236" spans="1:103" ht="14.4">
      <c r="A1236" t="s">
        <v>838</v>
      </c>
      <c r="B1236" s="85" t="s">
        <v>816</v>
      </c>
      <c r="C1236" s="113" t="str">
        <f t="shared" si="622"/>
        <v>A.160.03.105</v>
      </c>
      <c r="D1236" s="9" t="s">
        <v>140</v>
      </c>
      <c r="E1236" s="112" t="s">
        <v>362</v>
      </c>
      <c r="F1236" s="115" t="str">
        <f t="shared" si="623"/>
        <v>Kauri FSC/PEFC 485 (kg/m3)</v>
      </c>
      <c r="G1236" s="143">
        <f t="shared" si="624"/>
        <v>0.34018261333333333</v>
      </c>
      <c r="I1236" s="118">
        <f t="shared" si="625"/>
        <v>8.6213316584116823E-2</v>
      </c>
      <c r="K1236" s="161">
        <f t="shared" si="626"/>
        <v>2.7948434996999997E-3</v>
      </c>
      <c r="L1236" s="161">
        <f t="shared" si="627"/>
        <v>1.019997041E-2</v>
      </c>
      <c r="M1236" s="162">
        <f t="shared" si="628"/>
        <v>2.2191110674416814E-2</v>
      </c>
      <c r="N1236" s="161">
        <v>5.1027391999999998E-2</v>
      </c>
      <c r="O1236" s="132">
        <v>6.7558278000000001E-3</v>
      </c>
      <c r="P1236" s="132">
        <v>2.1284832000000001E-3</v>
      </c>
      <c r="Q1236" s="132">
        <v>1.5752235999999999E-3</v>
      </c>
      <c r="R1236" s="132">
        <v>1.0634596999999999E-3</v>
      </c>
      <c r="S1236" s="164">
        <v>6.5054297000000002E-6</v>
      </c>
      <c r="T1236" s="132">
        <v>1.4965477E-4</v>
      </c>
      <c r="U1236" s="132">
        <v>1.2117432E-4</v>
      </c>
      <c r="V1236" s="132">
        <v>1.5022953000000001E-4</v>
      </c>
      <c r="W1236" s="132">
        <v>9.0667837999999995E-4</v>
      </c>
      <c r="X1236" s="132">
        <v>2.2038272000000001E-2</v>
      </c>
      <c r="Y1236" s="132">
        <v>2.8780671000000002E-4</v>
      </c>
      <c r="Z1236" s="164">
        <v>2.6091289999999999E-6</v>
      </c>
      <c r="AA1236" s="164">
        <v>1.5416814E-11</v>
      </c>
      <c r="AC1236" s="118">
        <f t="shared" si="629"/>
        <v>5.1027391999999998E-2</v>
      </c>
      <c r="AD1236" s="118">
        <f t="shared" si="630"/>
        <v>1.1800328819700001E-2</v>
      </c>
      <c r="AE1236" s="118">
        <f t="shared" si="631"/>
        <v>9.0080944490000016E-3</v>
      </c>
      <c r="AF1236" s="118">
        <f t="shared" si="632"/>
        <v>1.019997041E-2</v>
      </c>
      <c r="AG1236" s="118">
        <f t="shared" si="633"/>
        <v>2.2188501545416815E-2</v>
      </c>
      <c r="AI1236" s="69">
        <v>26.063631000000001</v>
      </c>
      <c r="AJ1236" s="69">
        <v>4.3435293000000001</v>
      </c>
      <c r="AK1236" s="69">
        <v>0.39482655999999999</v>
      </c>
      <c r="AL1236" s="69">
        <v>0</v>
      </c>
      <c r="AM1236" s="69">
        <v>20.979161000000001</v>
      </c>
      <c r="AN1236" s="69">
        <v>0.24746610999999999</v>
      </c>
      <c r="AO1236" s="69">
        <v>9.8647967000000003E-2</v>
      </c>
      <c r="AQ1236" s="116">
        <v>8.0697110999999998E-3</v>
      </c>
      <c r="AR1236" s="116">
        <v>7.5070646000000001E-3</v>
      </c>
      <c r="AS1236" s="116">
        <v>3.0506970000000001E-4</v>
      </c>
      <c r="AT1236" s="116">
        <v>2.5757679999999998E-4</v>
      </c>
      <c r="AU1236" s="150">
        <f t="shared" si="634"/>
        <v>4.5006383078250711E-7</v>
      </c>
      <c r="AV1236" s="150">
        <f t="shared" si="635"/>
        <v>1.1282163313653572E-9</v>
      </c>
      <c r="AW1236" s="163">
        <f t="shared" si="636"/>
        <v>3.6075182081499998E-2</v>
      </c>
      <c r="AX1236" s="196">
        <v>3.1569908E-7</v>
      </c>
      <c r="AY1236" s="196">
        <v>9.5254069999999991E-10</v>
      </c>
      <c r="AZ1236" s="196">
        <v>2.6024757000000001E-14</v>
      </c>
      <c r="BA1236" s="196">
        <v>7.5200272000000005E-15</v>
      </c>
      <c r="BB1236" s="196">
        <v>2.1330799E-15</v>
      </c>
      <c r="BC1236" s="196">
        <v>1.4453697999999999E-10</v>
      </c>
      <c r="BD1236" s="196">
        <v>1.3416307E-7</v>
      </c>
      <c r="BE1236" s="196">
        <v>2.2191837E-11</v>
      </c>
      <c r="BF1236" s="196">
        <v>1.5304404999999999E-10</v>
      </c>
      <c r="BG1236" s="196">
        <v>8.7891336999999994E-15</v>
      </c>
      <c r="BH1236" s="196">
        <v>2.6408082999999999E-16</v>
      </c>
      <c r="BI1236" s="196">
        <v>8.4377647000000003E-14</v>
      </c>
      <c r="BJ1236" s="196">
        <v>2.7102777999999998E-13</v>
      </c>
      <c r="BK1236" s="196">
        <v>4.9260946000000003E-14</v>
      </c>
      <c r="BL1236" s="196">
        <v>2.9304723999999999E-12</v>
      </c>
      <c r="BM1236" s="196">
        <v>5.4203677000000001E-11</v>
      </c>
      <c r="BN1236" s="196">
        <v>2.0827346E-20</v>
      </c>
      <c r="BO1236" s="196">
        <v>8.4680815000000005E-6</v>
      </c>
      <c r="BP1236" s="108">
        <v>3.6066714E-2</v>
      </c>
      <c r="BQ1236" s="108">
        <v>0</v>
      </c>
      <c r="BR1236" s="108">
        <v>0</v>
      </c>
      <c r="BS1236" s="108">
        <v>0</v>
      </c>
      <c r="BU1236" s="172">
        <v>1.8021906000000001E-5</v>
      </c>
      <c r="BV1236" s="172">
        <v>1.0962484E-6</v>
      </c>
      <c r="BW1236" s="172">
        <v>9.4851939000000006E-6</v>
      </c>
      <c r="BX1236" s="172">
        <v>1.4574698E-8</v>
      </c>
      <c r="BY1236" s="172">
        <v>9.7303945E-7</v>
      </c>
      <c r="BZ1236" s="172">
        <v>8.0834627999999996E-8</v>
      </c>
      <c r="CA1236" s="172">
        <v>1.9242162E-10</v>
      </c>
      <c r="CB1236" s="172">
        <v>1.2278307000000001E-7</v>
      </c>
      <c r="CC1236" s="172">
        <v>1.6004898000000001E-8</v>
      </c>
      <c r="CD1236" s="172">
        <v>1.0421212000000001E-7</v>
      </c>
      <c r="CE1236" s="172">
        <v>6.0484975999999998E-12</v>
      </c>
      <c r="CF1236" s="172">
        <v>4.6057019000000002E-17</v>
      </c>
      <c r="CG1236" s="172">
        <v>3.9545556999999999E-13</v>
      </c>
      <c r="CH1236" s="172">
        <v>3.6491143E-7</v>
      </c>
      <c r="CI1236" s="172">
        <v>5.7241531999999998E-6</v>
      </c>
      <c r="CJ1236" s="172">
        <v>3.9751116E-8</v>
      </c>
      <c r="CK1236" s="69">
        <v>0</v>
      </c>
      <c r="CM1236" s="197">
        <v>4.6647373999999999E-13</v>
      </c>
      <c r="CN1236" s="198">
        <v>0.34017463999999997</v>
      </c>
      <c r="CO1236" s="198">
        <v>3.3891163999999999E-3</v>
      </c>
      <c r="CP1236" s="198">
        <v>7.6854592000000005E-4</v>
      </c>
      <c r="CQ1236" s="197">
        <v>3.8207940999999997E-11</v>
      </c>
      <c r="CR1236" s="197">
        <v>4.5132967999999999E-9</v>
      </c>
      <c r="CS1236" s="197">
        <v>4.5710834999999999E-5</v>
      </c>
      <c r="CT1236" s="198">
        <v>0.13388193000000001</v>
      </c>
      <c r="CU1236" s="197">
        <v>5.8463607999999999E-9</v>
      </c>
      <c r="CV1236" s="197">
        <v>2.8536060999999999E-5</v>
      </c>
      <c r="CX1236" s="166"/>
      <c r="CY1236" t="s">
        <v>2464</v>
      </c>
    </row>
    <row r="1237" spans="1:103" ht="14.4">
      <c r="A1237" t="s">
        <v>1825</v>
      </c>
      <c r="B1237" s="85" t="s">
        <v>816</v>
      </c>
      <c r="C1237" s="113" t="str">
        <f t="shared" si="622"/>
        <v>A.160.03.106</v>
      </c>
      <c r="D1237" s="9" t="s">
        <v>140</v>
      </c>
      <c r="E1237" s="112" t="s">
        <v>362</v>
      </c>
      <c r="F1237" s="115" t="str">
        <f t="shared" si="623"/>
        <v>Kauri natural forest clear cut 485 (kg/m3)</v>
      </c>
      <c r="G1237" s="143">
        <f t="shared" si="624"/>
        <v>3.7901826000000001</v>
      </c>
      <c r="I1237" s="118">
        <f t="shared" si="625"/>
        <v>10.702613507874116</v>
      </c>
      <c r="K1237" s="161">
        <f t="shared" si="626"/>
        <v>2.7948434996999997E-3</v>
      </c>
      <c r="L1237" s="161">
        <f t="shared" si="627"/>
        <v>10.109100163699999</v>
      </c>
      <c r="M1237" s="162">
        <f t="shared" si="628"/>
        <v>2.2191110674416814E-2</v>
      </c>
      <c r="N1237" s="161">
        <v>0.56852738999999997</v>
      </c>
      <c r="O1237" s="132">
        <v>6.7558278000000001E-3</v>
      </c>
      <c r="P1237" s="132">
        <v>2.1284832000000001E-3</v>
      </c>
      <c r="Q1237" s="132">
        <v>1.5752235999999999E-3</v>
      </c>
      <c r="R1237" s="132">
        <v>1.0634596999999999E-3</v>
      </c>
      <c r="S1237" s="164">
        <v>6.5054297000000002E-6</v>
      </c>
      <c r="T1237" s="132">
        <v>1.4965477E-4</v>
      </c>
      <c r="U1237" s="132">
        <v>1.2117432E-4</v>
      </c>
      <c r="V1237" s="132">
        <v>1.5022953000000001E-4</v>
      </c>
      <c r="W1237" s="132">
        <v>9.0667837999999995E-4</v>
      </c>
      <c r="X1237" s="132">
        <v>2.2038272000000001E-2</v>
      </c>
      <c r="Y1237" s="132">
        <v>10.099188</v>
      </c>
      <c r="Z1237" s="164">
        <v>2.6091289999999999E-6</v>
      </c>
      <c r="AA1237" s="164">
        <v>1.5416814E-11</v>
      </c>
      <c r="AC1237" s="118">
        <f t="shared" si="629"/>
        <v>0.56852738999999997</v>
      </c>
      <c r="AD1237" s="118">
        <f t="shared" si="630"/>
        <v>1.1800328819700001E-2</v>
      </c>
      <c r="AE1237" s="118">
        <f t="shared" si="631"/>
        <v>9.0080944490000016E-3</v>
      </c>
      <c r="AF1237" s="118">
        <f t="shared" si="632"/>
        <v>10.109100163699999</v>
      </c>
      <c r="AG1237" s="118">
        <f t="shared" si="633"/>
        <v>2.2188501545416815E-2</v>
      </c>
      <c r="AI1237" s="69">
        <v>26.063631000000001</v>
      </c>
      <c r="AJ1237" s="69">
        <v>4.3435293000000001</v>
      </c>
      <c r="AK1237" s="69">
        <v>0.39482655999999999</v>
      </c>
      <c r="AL1237" s="69">
        <v>0</v>
      </c>
      <c r="AM1237" s="69">
        <v>20.979161000000001</v>
      </c>
      <c r="AN1237" s="69">
        <v>0.24746610999999999</v>
      </c>
      <c r="AO1237" s="69">
        <v>9.8647967000000003E-2</v>
      </c>
      <c r="AQ1237" s="116">
        <v>6.4084533999999999E-2</v>
      </c>
      <c r="AR1237" s="116">
        <v>6.0909752999999997E-2</v>
      </c>
      <c r="AS1237" s="116">
        <v>2.9172051E-3</v>
      </c>
      <c r="AT1237" s="116">
        <v>2.5757679999999998E-4</v>
      </c>
      <c r="AU1237" s="150">
        <f t="shared" si="634"/>
        <v>3.6516638507825073E-6</v>
      </c>
      <c r="AV1237" s="150">
        <f t="shared" si="635"/>
        <v>1.0788480556368357E-8</v>
      </c>
      <c r="AW1237" s="163">
        <f t="shared" si="636"/>
        <v>3.6075182081499998E-2</v>
      </c>
      <c r="AX1237" s="196">
        <v>3.5172990999999999E-6</v>
      </c>
      <c r="AY1237" s="196">
        <v>1.0612541E-8</v>
      </c>
      <c r="AZ1237" s="196">
        <v>2.8994975999999998E-13</v>
      </c>
      <c r="BA1237" s="196">
        <v>7.5200272000000005E-15</v>
      </c>
      <c r="BB1237" s="196">
        <v>2.1330799E-15</v>
      </c>
      <c r="BC1237" s="196">
        <v>1.4453697999999999E-10</v>
      </c>
      <c r="BD1237" s="196">
        <v>1.3416307E-7</v>
      </c>
      <c r="BE1237" s="196">
        <v>2.2191837E-11</v>
      </c>
      <c r="BF1237" s="196">
        <v>1.5304404999999999E-10</v>
      </c>
      <c r="BG1237" s="196">
        <v>8.7891336999999994E-15</v>
      </c>
      <c r="BH1237" s="196">
        <v>2.6408082999999999E-16</v>
      </c>
      <c r="BI1237" s="196">
        <v>8.4377647000000003E-14</v>
      </c>
      <c r="BJ1237" s="196">
        <v>2.7102777999999998E-13</v>
      </c>
      <c r="BK1237" s="196">
        <v>4.9260946000000003E-14</v>
      </c>
      <c r="BL1237" s="196">
        <v>2.9304723999999999E-12</v>
      </c>
      <c r="BM1237" s="196">
        <v>5.4203677000000001E-11</v>
      </c>
      <c r="BN1237" s="196">
        <v>2.0827346E-20</v>
      </c>
      <c r="BO1237" s="196">
        <v>8.4680815000000005E-6</v>
      </c>
      <c r="BP1237" s="108">
        <v>3.6066714E-2</v>
      </c>
      <c r="BQ1237" s="108">
        <v>0</v>
      </c>
      <c r="BR1237" s="108">
        <v>0</v>
      </c>
      <c r="BS1237" s="108">
        <v>0</v>
      </c>
      <c r="BU1237" s="69">
        <v>1.1421706E-4</v>
      </c>
      <c r="BV1237" s="172">
        <v>1.0962484E-6</v>
      </c>
      <c r="BW1237" s="69">
        <v>1.0568035E-4</v>
      </c>
      <c r="BX1237" s="172">
        <v>1.4574698E-8</v>
      </c>
      <c r="BY1237" s="172">
        <v>9.7303945E-7</v>
      </c>
      <c r="BZ1237" s="172">
        <v>8.0834627999999996E-8</v>
      </c>
      <c r="CA1237" s="172">
        <v>1.9242162E-10</v>
      </c>
      <c r="CB1237" s="172">
        <v>1.2278307000000001E-7</v>
      </c>
      <c r="CC1237" s="172">
        <v>1.6004898000000001E-8</v>
      </c>
      <c r="CD1237" s="172">
        <v>1.0421212000000001E-7</v>
      </c>
      <c r="CE1237" s="172">
        <v>6.0484975999999998E-12</v>
      </c>
      <c r="CF1237" s="172">
        <v>4.6057019000000002E-17</v>
      </c>
      <c r="CG1237" s="172">
        <v>3.9545556999999999E-13</v>
      </c>
      <c r="CH1237" s="172">
        <v>3.6491143E-7</v>
      </c>
      <c r="CI1237" s="172">
        <v>5.7241531999999998E-6</v>
      </c>
      <c r="CJ1237" s="172">
        <v>3.9751116E-8</v>
      </c>
      <c r="CK1237" s="69">
        <v>0</v>
      </c>
      <c r="CM1237" s="197">
        <v>4.6647373999999999E-13</v>
      </c>
      <c r="CN1237" s="198">
        <v>3.7901745999999998</v>
      </c>
      <c r="CO1237" s="198">
        <v>3.3891163999999999E-3</v>
      </c>
      <c r="CP1237" s="198">
        <v>7.6854592000000005E-4</v>
      </c>
      <c r="CQ1237" s="197">
        <v>3.8207940999999997E-11</v>
      </c>
      <c r="CR1237" s="197">
        <v>4.5132967999999999E-9</v>
      </c>
      <c r="CS1237" s="197">
        <v>4.5710834999999999E-5</v>
      </c>
      <c r="CT1237" s="198">
        <v>0.13388193000000001</v>
      </c>
      <c r="CU1237" s="197">
        <v>5.8463607999999999E-9</v>
      </c>
      <c r="CV1237" s="197">
        <v>2.8536060999999999E-5</v>
      </c>
      <c r="CX1237" s="166"/>
      <c r="CY1237" t="s">
        <v>2464</v>
      </c>
    </row>
    <row r="1238" spans="1:103" ht="14.4">
      <c r="A1238" t="s">
        <v>839</v>
      </c>
      <c r="B1238" s="85" t="s">
        <v>816</v>
      </c>
      <c r="C1238" s="113" t="str">
        <f t="shared" si="622"/>
        <v>A.160.03.107</v>
      </c>
      <c r="D1238" s="9" t="s">
        <v>140</v>
      </c>
      <c r="E1238" s="112" t="s">
        <v>362</v>
      </c>
      <c r="F1238" s="115" t="str">
        <f t="shared" si="623"/>
        <v>Kotibe FSC/PEFCt 760 (kg/m3)</v>
      </c>
      <c r="G1238" s="143">
        <f t="shared" si="624"/>
        <v>0.21947322666666669</v>
      </c>
      <c r="I1238" s="118">
        <f t="shared" si="625"/>
        <v>5.3024562257716817E-2</v>
      </c>
      <c r="K1238" s="161">
        <f t="shared" si="626"/>
        <v>2.4266510533E-3</v>
      </c>
      <c r="L1238" s="161">
        <f t="shared" si="627"/>
        <v>5.9386273899999995E-3</v>
      </c>
      <c r="M1238" s="162">
        <f t="shared" si="628"/>
        <v>1.1738299814416814E-2</v>
      </c>
      <c r="N1238" s="161">
        <v>3.2920984E-2</v>
      </c>
      <c r="O1238" s="132">
        <v>2.7505134000000001E-3</v>
      </c>
      <c r="P1238" s="132">
        <v>1.8729009999999999E-3</v>
      </c>
      <c r="Q1238" s="132">
        <v>1.2514850000000001E-3</v>
      </c>
      <c r="R1238" s="132">
        <v>1.0296120000000001E-3</v>
      </c>
      <c r="S1238" s="164">
        <v>4.9638432999999998E-6</v>
      </c>
      <c r="T1238" s="132">
        <v>1.4059021000000001E-4</v>
      </c>
      <c r="U1238" s="132">
        <v>1.2094356E-4</v>
      </c>
      <c r="V1238" s="132">
        <v>1.4330667000000001E-4</v>
      </c>
      <c r="W1238" s="132">
        <v>9.0667837999999995E-4</v>
      </c>
      <c r="X1238" s="132">
        <v>1.1592384000000001E-2</v>
      </c>
      <c r="Y1238" s="132">
        <v>2.8759104999999998E-4</v>
      </c>
      <c r="Z1238" s="164">
        <v>2.6091289999999999E-6</v>
      </c>
      <c r="AA1238" s="164">
        <v>1.5416814E-11</v>
      </c>
      <c r="AC1238" s="118">
        <f t="shared" si="629"/>
        <v>3.2920984E-2</v>
      </c>
      <c r="AD1238" s="118">
        <f t="shared" si="630"/>
        <v>7.1710090133000007E-3</v>
      </c>
      <c r="AE1238" s="118">
        <f t="shared" si="631"/>
        <v>4.7469670889999996E-3</v>
      </c>
      <c r="AF1238" s="118">
        <f t="shared" si="632"/>
        <v>5.9386273899999995E-3</v>
      </c>
      <c r="AG1238" s="118">
        <f t="shared" si="633"/>
        <v>1.1735690685416814E-2</v>
      </c>
      <c r="AI1238" s="69">
        <v>24.478178</v>
      </c>
      <c r="AJ1238" s="69">
        <v>2.7658149999999999</v>
      </c>
      <c r="AK1238" s="69">
        <v>0.38945679999999999</v>
      </c>
      <c r="AL1238" s="69">
        <v>0</v>
      </c>
      <c r="AM1238" s="69">
        <v>20.979161000000001</v>
      </c>
      <c r="AN1238" s="69">
        <v>0.24641946000000001</v>
      </c>
      <c r="AO1238" s="69">
        <v>9.7325931000000004E-2</v>
      </c>
      <c r="AQ1238" s="116">
        <v>4.7533057E-3</v>
      </c>
      <c r="AR1238" s="116">
        <v>4.4162359999999996E-3</v>
      </c>
      <c r="AS1238" s="116">
        <v>1.9016675999999999E-4</v>
      </c>
      <c r="AT1238" s="116">
        <v>1.4690296000000001E-4</v>
      </c>
      <c r="AU1238" s="150">
        <f t="shared" si="634"/>
        <v>2.6476234954770712E-7</v>
      </c>
      <c r="AV1238" s="150">
        <f t="shared" si="635"/>
        <v>7.0327944108735741E-10</v>
      </c>
      <c r="AW1238" s="163">
        <f t="shared" si="636"/>
        <v>2.0574644361799999E-2</v>
      </c>
      <c r="AX1238" s="196">
        <v>2.0368077E-7</v>
      </c>
      <c r="AY1238" s="196">
        <v>6.1455441000000001E-10</v>
      </c>
      <c r="AZ1238" s="196">
        <v>1.6790489000000001E-14</v>
      </c>
      <c r="BA1238" s="196">
        <v>7.5200272000000005E-15</v>
      </c>
      <c r="BB1238" s="196">
        <v>2.1330799E-15</v>
      </c>
      <c r="BC1238" s="196">
        <v>1.3586163000000001E-10</v>
      </c>
      <c r="BD1238" s="196">
        <v>6.0891808999999996E-8</v>
      </c>
      <c r="BE1238" s="196">
        <v>2.0213433999999999E-11</v>
      </c>
      <c r="BF1238" s="196">
        <v>6.8313561000000002E-11</v>
      </c>
      <c r="BG1238" s="196">
        <v>8.7891336999999994E-15</v>
      </c>
      <c r="BH1238" s="196">
        <v>2.6408082999999999E-16</v>
      </c>
      <c r="BI1238" s="196">
        <v>7.9213569000000005E-14</v>
      </c>
      <c r="BJ1238" s="196">
        <v>7.8604038999999999E-14</v>
      </c>
      <c r="BK1238" s="196">
        <v>1.4374754999999999E-14</v>
      </c>
      <c r="BL1238" s="196">
        <v>2.6740466E-12</v>
      </c>
      <c r="BM1238" s="196">
        <v>5.1225217999999999E-11</v>
      </c>
      <c r="BN1238" s="196">
        <v>2.0827346E-20</v>
      </c>
      <c r="BO1238" s="196">
        <v>7.8313618000000004E-6</v>
      </c>
      <c r="BP1238" s="108">
        <v>2.0566813E-2</v>
      </c>
      <c r="BQ1238" s="108">
        <v>0</v>
      </c>
      <c r="BR1238" s="108">
        <v>0</v>
      </c>
      <c r="BS1238" s="108">
        <v>0</v>
      </c>
      <c r="BU1238" s="172">
        <v>1.1545901999999999E-5</v>
      </c>
      <c r="BV1238" s="172">
        <v>5.1209075999999998E-7</v>
      </c>
      <c r="BW1238" s="172">
        <v>6.1194959000000004E-6</v>
      </c>
      <c r="BX1238" s="172">
        <v>1.4391701E-8</v>
      </c>
      <c r="BY1238" s="172">
        <v>4.6155234000000002E-7</v>
      </c>
      <c r="BZ1238" s="172">
        <v>8.0834627999999996E-8</v>
      </c>
      <c r="CA1238" s="172">
        <v>1.9242162E-10</v>
      </c>
      <c r="CB1238" s="172">
        <v>1.2278307000000001E-7</v>
      </c>
      <c r="CC1238" s="172">
        <v>1.3498434000000001E-8</v>
      </c>
      <c r="CD1238" s="172">
        <v>9.7743876000000005E-8</v>
      </c>
      <c r="CE1238" s="172">
        <v>6.0484975999999998E-12</v>
      </c>
      <c r="CF1238" s="172">
        <v>4.6057019000000002E-17</v>
      </c>
      <c r="CG1238" s="172">
        <v>3.9545556999999999E-13</v>
      </c>
      <c r="CH1238" s="172">
        <v>2.6510752000000003E-7</v>
      </c>
      <c r="CI1238" s="172">
        <v>3.8184539999999999E-6</v>
      </c>
      <c r="CJ1238" s="172">
        <v>3.9751116E-8</v>
      </c>
      <c r="CK1238" s="69">
        <v>0</v>
      </c>
      <c r="CM1238" s="197">
        <v>4.6647373999999999E-13</v>
      </c>
      <c r="CN1238" s="198">
        <v>0.21946525</v>
      </c>
      <c r="CO1238" s="198">
        <v>3.3891163999999999E-3</v>
      </c>
      <c r="CP1238" s="198">
        <v>3.6887378E-4</v>
      </c>
      <c r="CQ1238" s="197">
        <v>3.5871567000000001E-11</v>
      </c>
      <c r="CR1238" s="197">
        <v>4.2371832999999999E-9</v>
      </c>
      <c r="CS1238" s="197">
        <v>2.0442349E-5</v>
      </c>
      <c r="CT1238" s="198">
        <v>3.9040630999999999E-2</v>
      </c>
      <c r="CU1238" s="197">
        <v>5.8463607999999999E-9</v>
      </c>
      <c r="CV1238" s="197">
        <v>2.8536060999999999E-5</v>
      </c>
      <c r="CX1238" s="166"/>
      <c r="CY1238" t="s">
        <v>2465</v>
      </c>
    </row>
    <row r="1239" spans="1:103" ht="14.4">
      <c r="A1239" t="s">
        <v>1826</v>
      </c>
      <c r="B1239" s="85" t="s">
        <v>816</v>
      </c>
      <c r="C1239" s="113" t="str">
        <f t="shared" si="622"/>
        <v>A.160.03.108</v>
      </c>
      <c r="D1239" s="9" t="s">
        <v>140</v>
      </c>
      <c r="E1239" s="112" t="s">
        <v>362</v>
      </c>
      <c r="F1239" s="115" t="str">
        <f t="shared" si="623"/>
        <v>Kotibe natural forest clear cut 760 (kg/m3)</v>
      </c>
      <c r="G1239" s="143">
        <f t="shared" si="624"/>
        <v>3.6694731999999997</v>
      </c>
      <c r="I1239" s="118">
        <f t="shared" si="625"/>
        <v>3.9955424672077164</v>
      </c>
      <c r="K1239" s="161">
        <f t="shared" si="626"/>
        <v>2.4266510533E-3</v>
      </c>
      <c r="L1239" s="161">
        <f t="shared" si="627"/>
        <v>3.4309565363399996</v>
      </c>
      <c r="M1239" s="162">
        <f t="shared" si="628"/>
        <v>1.1738299814416814E-2</v>
      </c>
      <c r="N1239" s="161">
        <v>0.55042097999999995</v>
      </c>
      <c r="O1239" s="132">
        <v>2.7505134000000001E-3</v>
      </c>
      <c r="P1239" s="132">
        <v>1.8729009999999999E-3</v>
      </c>
      <c r="Q1239" s="132">
        <v>1.2514850000000001E-3</v>
      </c>
      <c r="R1239" s="132">
        <v>1.0296120000000001E-3</v>
      </c>
      <c r="S1239" s="164">
        <v>4.9638432999999998E-6</v>
      </c>
      <c r="T1239" s="132">
        <v>1.4059021000000001E-4</v>
      </c>
      <c r="U1239" s="132">
        <v>1.2094356E-4</v>
      </c>
      <c r="V1239" s="132">
        <v>1.4330667000000001E-4</v>
      </c>
      <c r="W1239" s="132">
        <v>9.0667837999999995E-4</v>
      </c>
      <c r="X1239" s="132">
        <v>1.1592384000000001E-2</v>
      </c>
      <c r="Y1239" s="132">
        <v>3.4253054999999999</v>
      </c>
      <c r="Z1239" s="164">
        <v>2.6091289999999999E-6</v>
      </c>
      <c r="AA1239" s="164">
        <v>1.5416814E-11</v>
      </c>
      <c r="AC1239" s="118">
        <f t="shared" si="629"/>
        <v>0.55042097999999995</v>
      </c>
      <c r="AD1239" s="118">
        <f t="shared" si="630"/>
        <v>7.1710090133000007E-3</v>
      </c>
      <c r="AE1239" s="118">
        <f t="shared" si="631"/>
        <v>4.7469670889999996E-3</v>
      </c>
      <c r="AF1239" s="118">
        <f t="shared" si="632"/>
        <v>3.4309565363399996</v>
      </c>
      <c r="AG1239" s="118">
        <f t="shared" si="633"/>
        <v>1.1735690685416814E-2</v>
      </c>
      <c r="AI1239" s="69">
        <v>24.478178</v>
      </c>
      <c r="AJ1239" s="69">
        <v>2.7658149999999999</v>
      </c>
      <c r="AK1239" s="69">
        <v>0.38945679999999999</v>
      </c>
      <c r="AL1239" s="69">
        <v>0</v>
      </c>
      <c r="AM1239" s="69">
        <v>20.979161000000001</v>
      </c>
      <c r="AN1239" s="69">
        <v>0.24641946000000001</v>
      </c>
      <c r="AO1239" s="69">
        <v>9.7325931000000004E-2</v>
      </c>
      <c r="AQ1239" s="116">
        <v>6.0768128999999997E-2</v>
      </c>
      <c r="AR1239" s="116">
        <v>5.7818924000000001E-2</v>
      </c>
      <c r="AS1239" s="116">
        <v>2.8023021E-3</v>
      </c>
      <c r="AT1239" s="116">
        <v>1.4690296000000001E-4</v>
      </c>
      <c r="AU1239" s="150">
        <f t="shared" si="634"/>
        <v>3.4663623795477071E-6</v>
      </c>
      <c r="AV1239" s="150">
        <f t="shared" si="635"/>
        <v>1.0363542956088355E-8</v>
      </c>
      <c r="AW1239" s="163">
        <f t="shared" si="636"/>
        <v>2.0574644361799999E-2</v>
      </c>
      <c r="AX1239" s="196">
        <v>3.4052808000000001E-6</v>
      </c>
      <c r="AY1239" s="196">
        <v>1.0274553999999999E-8</v>
      </c>
      <c r="AZ1239" s="196">
        <v>2.8071548999999998E-13</v>
      </c>
      <c r="BA1239" s="196">
        <v>7.5200272000000005E-15</v>
      </c>
      <c r="BB1239" s="196">
        <v>2.1330799E-15</v>
      </c>
      <c r="BC1239" s="196">
        <v>1.3586163000000001E-10</v>
      </c>
      <c r="BD1239" s="196">
        <v>6.0891808999999996E-8</v>
      </c>
      <c r="BE1239" s="196">
        <v>2.0213433999999999E-11</v>
      </c>
      <c r="BF1239" s="196">
        <v>6.8313561000000002E-11</v>
      </c>
      <c r="BG1239" s="196">
        <v>8.7891336999999994E-15</v>
      </c>
      <c r="BH1239" s="196">
        <v>2.6408082999999999E-16</v>
      </c>
      <c r="BI1239" s="196">
        <v>7.9213569000000005E-14</v>
      </c>
      <c r="BJ1239" s="196">
        <v>7.8604038999999999E-14</v>
      </c>
      <c r="BK1239" s="196">
        <v>1.4374754999999999E-14</v>
      </c>
      <c r="BL1239" s="196">
        <v>2.6740466E-12</v>
      </c>
      <c r="BM1239" s="196">
        <v>5.1225217999999999E-11</v>
      </c>
      <c r="BN1239" s="196">
        <v>2.0827346E-20</v>
      </c>
      <c r="BO1239" s="196">
        <v>7.8313618000000004E-6</v>
      </c>
      <c r="BP1239" s="108">
        <v>2.0566813E-2</v>
      </c>
      <c r="BQ1239" s="108">
        <v>0</v>
      </c>
      <c r="BR1239" s="108">
        <v>0</v>
      </c>
      <c r="BS1239" s="108">
        <v>0</v>
      </c>
      <c r="BU1239" s="69">
        <v>1.0774106E-4</v>
      </c>
      <c r="BV1239" s="172">
        <v>5.1209075999999998E-7</v>
      </c>
      <c r="BW1239" s="69">
        <v>1.0231465E-4</v>
      </c>
      <c r="BX1239" s="172">
        <v>1.4391701E-8</v>
      </c>
      <c r="BY1239" s="172">
        <v>4.6155234000000002E-7</v>
      </c>
      <c r="BZ1239" s="172">
        <v>8.0834627999999996E-8</v>
      </c>
      <c r="CA1239" s="172">
        <v>1.9242162E-10</v>
      </c>
      <c r="CB1239" s="172">
        <v>1.2278307000000001E-7</v>
      </c>
      <c r="CC1239" s="172">
        <v>1.3498434000000001E-8</v>
      </c>
      <c r="CD1239" s="172">
        <v>9.7743876000000005E-8</v>
      </c>
      <c r="CE1239" s="172">
        <v>6.0484975999999998E-12</v>
      </c>
      <c r="CF1239" s="172">
        <v>4.6057019000000002E-17</v>
      </c>
      <c r="CG1239" s="172">
        <v>3.9545556999999999E-13</v>
      </c>
      <c r="CH1239" s="172">
        <v>2.6510752000000003E-7</v>
      </c>
      <c r="CI1239" s="172">
        <v>3.8184539999999999E-6</v>
      </c>
      <c r="CJ1239" s="172">
        <v>3.9751116E-8</v>
      </c>
      <c r="CK1239" s="69">
        <v>0</v>
      </c>
      <c r="CM1239" s="197">
        <v>4.6647373999999999E-13</v>
      </c>
      <c r="CN1239" s="198">
        <v>3.6694653000000002</v>
      </c>
      <c r="CO1239" s="198">
        <v>3.3891163999999999E-3</v>
      </c>
      <c r="CP1239" s="198">
        <v>3.6887378E-4</v>
      </c>
      <c r="CQ1239" s="197">
        <v>3.5871567000000001E-11</v>
      </c>
      <c r="CR1239" s="197">
        <v>4.2371832999999999E-9</v>
      </c>
      <c r="CS1239" s="197">
        <v>2.0442349E-5</v>
      </c>
      <c r="CT1239" s="198">
        <v>3.9040630999999999E-2</v>
      </c>
      <c r="CU1239" s="197">
        <v>5.8463607999999999E-9</v>
      </c>
      <c r="CV1239" s="197">
        <v>2.8536060999999999E-5</v>
      </c>
      <c r="CX1239" s="166"/>
      <c r="CY1239" t="s">
        <v>2465</v>
      </c>
    </row>
    <row r="1240" spans="1:103" ht="14.4">
      <c r="A1240" t="s">
        <v>840</v>
      </c>
      <c r="B1240" s="85" t="s">
        <v>816</v>
      </c>
      <c r="C1240" s="113" t="str">
        <f t="shared" si="622"/>
        <v>A.160.03.109</v>
      </c>
      <c r="D1240" s="9" t="s">
        <v>140</v>
      </c>
      <c r="E1240" s="112" t="s">
        <v>362</v>
      </c>
      <c r="F1240" s="115" t="str">
        <f t="shared" si="623"/>
        <v>Larch FSC/PEFC 600 (kg/m3)</v>
      </c>
      <c r="G1240" s="143">
        <f t="shared" si="624"/>
        <v>0.21947322666666669</v>
      </c>
      <c r="I1240" s="118">
        <f t="shared" si="625"/>
        <v>5.3024562257716817E-2</v>
      </c>
      <c r="K1240" s="161">
        <f t="shared" si="626"/>
        <v>2.4266510533E-3</v>
      </c>
      <c r="L1240" s="161">
        <f t="shared" si="627"/>
        <v>5.9386273899999995E-3</v>
      </c>
      <c r="M1240" s="162">
        <f t="shared" si="628"/>
        <v>1.1738299814416814E-2</v>
      </c>
      <c r="N1240" s="161">
        <v>3.2920984E-2</v>
      </c>
      <c r="O1240" s="132">
        <v>2.7505134000000001E-3</v>
      </c>
      <c r="P1240" s="132">
        <v>1.8729009999999999E-3</v>
      </c>
      <c r="Q1240" s="132">
        <v>1.2514850000000001E-3</v>
      </c>
      <c r="R1240" s="132">
        <v>1.0296120000000001E-3</v>
      </c>
      <c r="S1240" s="164">
        <v>4.9638432999999998E-6</v>
      </c>
      <c r="T1240" s="132">
        <v>1.4059021000000001E-4</v>
      </c>
      <c r="U1240" s="132">
        <v>1.2094356E-4</v>
      </c>
      <c r="V1240" s="132">
        <v>1.4330667000000001E-4</v>
      </c>
      <c r="W1240" s="132">
        <v>9.0667837999999995E-4</v>
      </c>
      <c r="X1240" s="132">
        <v>1.1592384000000001E-2</v>
      </c>
      <c r="Y1240" s="132">
        <v>2.8759104999999998E-4</v>
      </c>
      <c r="Z1240" s="164">
        <v>2.6091289999999999E-6</v>
      </c>
      <c r="AA1240" s="164">
        <v>1.5416814E-11</v>
      </c>
      <c r="AC1240" s="118">
        <f t="shared" si="629"/>
        <v>3.2920984E-2</v>
      </c>
      <c r="AD1240" s="118">
        <f t="shared" si="630"/>
        <v>7.1710090133000007E-3</v>
      </c>
      <c r="AE1240" s="118">
        <f t="shared" si="631"/>
        <v>4.7469670889999996E-3</v>
      </c>
      <c r="AF1240" s="118">
        <f t="shared" si="632"/>
        <v>5.9386273899999995E-3</v>
      </c>
      <c r="AG1240" s="118">
        <f t="shared" si="633"/>
        <v>1.1735690685416814E-2</v>
      </c>
      <c r="AI1240" s="69">
        <v>24.478178</v>
      </c>
      <c r="AJ1240" s="69">
        <v>2.7658149999999999</v>
      </c>
      <c r="AK1240" s="69">
        <v>0.38945679999999999</v>
      </c>
      <c r="AL1240" s="69">
        <v>0</v>
      </c>
      <c r="AM1240" s="69">
        <v>20.979161000000001</v>
      </c>
      <c r="AN1240" s="69">
        <v>0.24641946000000001</v>
      </c>
      <c r="AO1240" s="69">
        <v>9.7325931000000004E-2</v>
      </c>
      <c r="AQ1240" s="116">
        <v>4.7533057E-3</v>
      </c>
      <c r="AR1240" s="116">
        <v>4.4162359999999996E-3</v>
      </c>
      <c r="AS1240" s="116">
        <v>1.9016675999999999E-4</v>
      </c>
      <c r="AT1240" s="116">
        <v>1.4690296000000001E-4</v>
      </c>
      <c r="AU1240" s="150">
        <f t="shared" si="634"/>
        <v>2.6476234954770712E-7</v>
      </c>
      <c r="AV1240" s="150">
        <f t="shared" si="635"/>
        <v>7.0327944108735741E-10</v>
      </c>
      <c r="AW1240" s="163">
        <f t="shared" si="636"/>
        <v>2.0574644361799999E-2</v>
      </c>
      <c r="AX1240" s="196">
        <v>2.0368077E-7</v>
      </c>
      <c r="AY1240" s="196">
        <v>6.1455441000000001E-10</v>
      </c>
      <c r="AZ1240" s="196">
        <v>1.6790489000000001E-14</v>
      </c>
      <c r="BA1240" s="196">
        <v>7.5200272000000005E-15</v>
      </c>
      <c r="BB1240" s="196">
        <v>2.1330799E-15</v>
      </c>
      <c r="BC1240" s="196">
        <v>1.3586163000000001E-10</v>
      </c>
      <c r="BD1240" s="196">
        <v>6.0891808999999996E-8</v>
      </c>
      <c r="BE1240" s="196">
        <v>2.0213433999999999E-11</v>
      </c>
      <c r="BF1240" s="196">
        <v>6.8313561000000002E-11</v>
      </c>
      <c r="BG1240" s="196">
        <v>8.7891336999999994E-15</v>
      </c>
      <c r="BH1240" s="196">
        <v>2.6408082999999999E-16</v>
      </c>
      <c r="BI1240" s="196">
        <v>7.9213569000000005E-14</v>
      </c>
      <c r="BJ1240" s="196">
        <v>7.8604038999999999E-14</v>
      </c>
      <c r="BK1240" s="196">
        <v>1.4374754999999999E-14</v>
      </c>
      <c r="BL1240" s="196">
        <v>2.6740466E-12</v>
      </c>
      <c r="BM1240" s="196">
        <v>5.1225217999999999E-11</v>
      </c>
      <c r="BN1240" s="196">
        <v>2.0827346E-20</v>
      </c>
      <c r="BO1240" s="196">
        <v>7.8313618000000004E-6</v>
      </c>
      <c r="BP1240" s="108">
        <v>2.0566813E-2</v>
      </c>
      <c r="BQ1240" s="108">
        <v>0</v>
      </c>
      <c r="BR1240" s="108">
        <v>0</v>
      </c>
      <c r="BS1240" s="108">
        <v>0</v>
      </c>
      <c r="BU1240" s="172">
        <v>1.1545901999999999E-5</v>
      </c>
      <c r="BV1240" s="172">
        <v>5.1209075999999998E-7</v>
      </c>
      <c r="BW1240" s="172">
        <v>6.1194959000000004E-6</v>
      </c>
      <c r="BX1240" s="172">
        <v>1.4391701E-8</v>
      </c>
      <c r="BY1240" s="172">
        <v>4.6155234000000002E-7</v>
      </c>
      <c r="BZ1240" s="172">
        <v>8.0834627999999996E-8</v>
      </c>
      <c r="CA1240" s="172">
        <v>1.9242162E-10</v>
      </c>
      <c r="CB1240" s="172">
        <v>1.2278307000000001E-7</v>
      </c>
      <c r="CC1240" s="172">
        <v>1.3498434000000001E-8</v>
      </c>
      <c r="CD1240" s="172">
        <v>9.7743876000000005E-8</v>
      </c>
      <c r="CE1240" s="172">
        <v>6.0484975999999998E-12</v>
      </c>
      <c r="CF1240" s="172">
        <v>4.6057019000000002E-17</v>
      </c>
      <c r="CG1240" s="172">
        <v>3.9545556999999999E-13</v>
      </c>
      <c r="CH1240" s="172">
        <v>2.6510752000000003E-7</v>
      </c>
      <c r="CI1240" s="172">
        <v>3.8184539999999999E-6</v>
      </c>
      <c r="CJ1240" s="172">
        <v>3.9751116E-8</v>
      </c>
      <c r="CK1240" s="69">
        <v>0</v>
      </c>
      <c r="CM1240" s="197">
        <v>4.6647373999999999E-13</v>
      </c>
      <c r="CN1240" s="198">
        <v>0.21946525</v>
      </c>
      <c r="CO1240" s="198">
        <v>3.3891163999999999E-3</v>
      </c>
      <c r="CP1240" s="198">
        <v>3.6887378E-4</v>
      </c>
      <c r="CQ1240" s="197">
        <v>3.5871567000000001E-11</v>
      </c>
      <c r="CR1240" s="197">
        <v>4.2371832999999999E-9</v>
      </c>
      <c r="CS1240" s="197">
        <v>2.0442349E-5</v>
      </c>
      <c r="CT1240" s="198">
        <v>3.9040630999999999E-2</v>
      </c>
      <c r="CU1240" s="197">
        <v>5.8463607999999999E-9</v>
      </c>
      <c r="CV1240" s="197">
        <v>2.8536060999999999E-5</v>
      </c>
      <c r="CX1240" s="166"/>
      <c r="CY1240" t="s">
        <v>2466</v>
      </c>
    </row>
    <row r="1241" spans="1:103" ht="14.4">
      <c r="A1241" t="s">
        <v>1827</v>
      </c>
      <c r="B1241" s="85" t="s">
        <v>816</v>
      </c>
      <c r="C1241" s="113" t="str">
        <f t="shared" si="622"/>
        <v>A.160.03.110</v>
      </c>
      <c r="D1241" s="9" t="s">
        <v>140</v>
      </c>
      <c r="E1241" s="112" t="s">
        <v>362</v>
      </c>
      <c r="F1241" s="115" t="str">
        <f t="shared" si="623"/>
        <v>Mahogany African FSC/PEFC 640 (kg/m3)</v>
      </c>
      <c r="G1241" s="143">
        <f t="shared" si="624"/>
        <v>0.23099548666666669</v>
      </c>
      <c r="I1241" s="118">
        <f t="shared" si="625"/>
        <v>5.6192580179116818E-2</v>
      </c>
      <c r="K1241" s="161">
        <f t="shared" si="626"/>
        <v>2.4617966546999995E-3</v>
      </c>
      <c r="L1241" s="161">
        <f t="shared" si="627"/>
        <v>6.3453918899999996E-3</v>
      </c>
      <c r="M1241" s="162">
        <f t="shared" si="628"/>
        <v>1.2736068634416816E-2</v>
      </c>
      <c r="N1241" s="161">
        <v>3.4649323000000003E-2</v>
      </c>
      <c r="O1241" s="132">
        <v>3.1328389000000001E-3</v>
      </c>
      <c r="P1241" s="132">
        <v>1.8972974E-3</v>
      </c>
      <c r="Q1241" s="132">
        <v>1.2823873E-3</v>
      </c>
      <c r="R1241" s="132">
        <v>1.0328429000000001E-3</v>
      </c>
      <c r="S1241" s="164">
        <v>5.1109946999999997E-6</v>
      </c>
      <c r="T1241" s="132">
        <v>1.4145546E-4</v>
      </c>
      <c r="U1241" s="132">
        <v>1.2096558E-4</v>
      </c>
      <c r="V1241" s="132">
        <v>1.4396748999999999E-4</v>
      </c>
      <c r="W1241" s="132">
        <v>9.0667837999999995E-4</v>
      </c>
      <c r="X1241" s="132">
        <v>1.2589492000000001E-2</v>
      </c>
      <c r="Y1241" s="132">
        <v>2.8761162999999998E-4</v>
      </c>
      <c r="Z1241" s="164">
        <v>2.6091289999999999E-6</v>
      </c>
      <c r="AA1241" s="164">
        <v>1.5416814E-11</v>
      </c>
      <c r="AC1241" s="118">
        <f t="shared" si="629"/>
        <v>3.4649323000000003E-2</v>
      </c>
      <c r="AD1241" s="118">
        <f t="shared" si="630"/>
        <v>7.6128985347000003E-3</v>
      </c>
      <c r="AE1241" s="118">
        <f t="shared" si="631"/>
        <v>5.1537110089999996E-3</v>
      </c>
      <c r="AF1241" s="118">
        <f t="shared" si="632"/>
        <v>6.3453918899999996E-3</v>
      </c>
      <c r="AG1241" s="118">
        <f t="shared" si="633"/>
        <v>1.2733459505416815E-2</v>
      </c>
      <c r="AI1241" s="69">
        <v>24.629517</v>
      </c>
      <c r="AJ1241" s="69">
        <v>2.9164150000000002</v>
      </c>
      <c r="AK1241" s="69">
        <v>0.38996935999999999</v>
      </c>
      <c r="AL1241" s="69">
        <v>0</v>
      </c>
      <c r="AM1241" s="69">
        <v>20.979161000000001</v>
      </c>
      <c r="AN1241" s="69">
        <v>0.24651936999999999</v>
      </c>
      <c r="AO1241" s="69">
        <v>9.7452125000000001E-2</v>
      </c>
      <c r="AQ1241" s="116">
        <v>5.0698716000000003E-3</v>
      </c>
      <c r="AR1241" s="116">
        <v>4.7112695999999999E-3</v>
      </c>
      <c r="AS1241" s="116">
        <v>2.0113476999999999E-4</v>
      </c>
      <c r="AT1241" s="116">
        <v>1.5746727999999999E-4</v>
      </c>
      <c r="AU1241" s="150">
        <f t="shared" si="634"/>
        <v>2.8245021043170708E-7</v>
      </c>
      <c r="AV1241" s="150">
        <f t="shared" si="635"/>
        <v>7.4384160124235743E-10</v>
      </c>
      <c r="AW1241" s="163">
        <f t="shared" si="636"/>
        <v>2.20542411396E-2</v>
      </c>
      <c r="AX1241" s="196">
        <v>2.1437342E-7</v>
      </c>
      <c r="AY1241" s="196">
        <v>6.4681674E-10</v>
      </c>
      <c r="AZ1241" s="196">
        <v>1.7671941999999999E-14</v>
      </c>
      <c r="BA1241" s="196">
        <v>7.5200272000000005E-15</v>
      </c>
      <c r="BB1241" s="196">
        <v>2.1330799E-15</v>
      </c>
      <c r="BC1241" s="196">
        <v>1.3668973000000001E-10</v>
      </c>
      <c r="BD1241" s="196">
        <v>6.7885883000000002E-8</v>
      </c>
      <c r="BE1241" s="196">
        <v>2.0402282000000001E-11</v>
      </c>
      <c r="BF1241" s="196">
        <v>7.6401471000000005E-11</v>
      </c>
      <c r="BG1241" s="196">
        <v>8.7891336999999994E-15</v>
      </c>
      <c r="BH1241" s="196">
        <v>2.6408082999999999E-16</v>
      </c>
      <c r="BI1241" s="196">
        <v>7.9706503999999994E-14</v>
      </c>
      <c r="BJ1241" s="196">
        <v>9.6971760000000001E-14</v>
      </c>
      <c r="BK1241" s="196">
        <v>1.7704801E-14</v>
      </c>
      <c r="BL1241" s="196">
        <v>2.6985236000000002E-12</v>
      </c>
      <c r="BM1241" s="196">
        <v>5.1509525000000002E-11</v>
      </c>
      <c r="BN1241" s="196">
        <v>2.0827346E-20</v>
      </c>
      <c r="BO1241" s="196">
        <v>7.8921395999999999E-6</v>
      </c>
      <c r="BP1241" s="108">
        <v>2.2046349E-2</v>
      </c>
      <c r="BQ1241" s="108">
        <v>0</v>
      </c>
      <c r="BR1241" s="108">
        <v>0</v>
      </c>
      <c r="BS1241" s="108">
        <v>0</v>
      </c>
      <c r="BU1241" s="172">
        <v>1.2164066E-5</v>
      </c>
      <c r="BV1241" s="172">
        <v>5.6785126000000001E-7</v>
      </c>
      <c r="BW1241" s="172">
        <v>6.4407670999999999E-6</v>
      </c>
      <c r="BX1241" s="172">
        <v>1.4409168999999999E-8</v>
      </c>
      <c r="BY1241" s="172">
        <v>5.1037610999999997E-7</v>
      </c>
      <c r="BZ1241" s="172">
        <v>8.0834627999999996E-8</v>
      </c>
      <c r="CA1241" s="172">
        <v>1.9242162E-10</v>
      </c>
      <c r="CB1241" s="172">
        <v>1.2278307000000001E-7</v>
      </c>
      <c r="CC1241" s="172">
        <v>1.3737687E-8</v>
      </c>
      <c r="CD1241" s="172">
        <v>9.8361299000000002E-8</v>
      </c>
      <c r="CE1241" s="172">
        <v>6.0484975999999998E-12</v>
      </c>
      <c r="CF1241" s="172">
        <v>4.6057019000000002E-17</v>
      </c>
      <c r="CG1241" s="172">
        <v>3.9545556999999999E-13</v>
      </c>
      <c r="CH1241" s="172">
        <v>2.7463426000000001E-7</v>
      </c>
      <c r="CI1241" s="172">
        <v>4.0003616000000003E-6</v>
      </c>
      <c r="CJ1241" s="172">
        <v>3.9751116E-8</v>
      </c>
      <c r="CK1241" s="69">
        <v>0</v>
      </c>
      <c r="CM1241" s="197">
        <v>4.6647373999999999E-13</v>
      </c>
      <c r="CN1241" s="198">
        <v>0.23098751000000001</v>
      </c>
      <c r="CO1241" s="198">
        <v>3.3891163999999999E-3</v>
      </c>
      <c r="CP1241" s="198">
        <v>4.0702430000000002E-4</v>
      </c>
      <c r="CQ1241" s="197">
        <v>3.6094583999999998E-11</v>
      </c>
      <c r="CR1241" s="197">
        <v>4.2635395999999998E-9</v>
      </c>
      <c r="CS1241" s="197">
        <v>2.2854341000000001E-5</v>
      </c>
      <c r="CT1241" s="198">
        <v>4.8093664000000001E-2</v>
      </c>
      <c r="CU1241" s="197">
        <v>5.8463607999999999E-9</v>
      </c>
      <c r="CV1241" s="197">
        <v>2.8536060999999999E-5</v>
      </c>
      <c r="CX1241" s="166"/>
      <c r="CY1241" t="s">
        <v>2467</v>
      </c>
    </row>
    <row r="1242" spans="1:103" ht="14.4">
      <c r="A1242" t="s">
        <v>1828</v>
      </c>
      <c r="B1242" s="85" t="s">
        <v>816</v>
      </c>
      <c r="C1242" s="113" t="str">
        <f t="shared" si="622"/>
        <v>A.160.03.111</v>
      </c>
      <c r="D1242" s="9" t="s">
        <v>140</v>
      </c>
      <c r="E1242" s="112" t="s">
        <v>362</v>
      </c>
      <c r="F1242" s="115" t="str">
        <f t="shared" si="623"/>
        <v>Mahogany African natural forest clear cut 640 (kg/m3)</v>
      </c>
      <c r="G1242" s="143">
        <f t="shared" si="624"/>
        <v>3.6809954666666673</v>
      </c>
      <c r="I1242" s="118">
        <f t="shared" si="625"/>
        <v>8.1993925655491164</v>
      </c>
      <c r="K1242" s="161">
        <f t="shared" si="626"/>
        <v>2.4617966546999995E-3</v>
      </c>
      <c r="L1242" s="161">
        <f t="shared" si="627"/>
        <v>7.6320453802600001</v>
      </c>
      <c r="M1242" s="162">
        <f t="shared" si="628"/>
        <v>1.2736068634416816E-2</v>
      </c>
      <c r="N1242" s="161">
        <v>0.55214932000000005</v>
      </c>
      <c r="O1242" s="132">
        <v>3.1328389000000001E-3</v>
      </c>
      <c r="P1242" s="132">
        <v>1.8972974E-3</v>
      </c>
      <c r="Q1242" s="132">
        <v>1.2823873E-3</v>
      </c>
      <c r="R1242" s="132">
        <v>1.0328429000000001E-3</v>
      </c>
      <c r="S1242" s="164">
        <v>5.1109946999999997E-6</v>
      </c>
      <c r="T1242" s="132">
        <v>1.4145546E-4</v>
      </c>
      <c r="U1242" s="132">
        <v>1.2096558E-4</v>
      </c>
      <c r="V1242" s="132">
        <v>1.4396748999999999E-4</v>
      </c>
      <c r="W1242" s="132">
        <v>9.0667837999999995E-4</v>
      </c>
      <c r="X1242" s="132">
        <v>1.2589492000000001E-2</v>
      </c>
      <c r="Y1242" s="132">
        <v>7.6259876000000002</v>
      </c>
      <c r="Z1242" s="164">
        <v>2.6091289999999999E-6</v>
      </c>
      <c r="AA1242" s="164">
        <v>1.5416814E-11</v>
      </c>
      <c r="AC1242" s="118">
        <f t="shared" si="629"/>
        <v>0.55214932000000005</v>
      </c>
      <c r="AD1242" s="118">
        <f t="shared" si="630"/>
        <v>7.6128985347000003E-3</v>
      </c>
      <c r="AE1242" s="118">
        <f t="shared" si="631"/>
        <v>5.1537110089999996E-3</v>
      </c>
      <c r="AF1242" s="118">
        <f t="shared" si="632"/>
        <v>7.6320453802600001</v>
      </c>
      <c r="AG1242" s="118">
        <f t="shared" si="633"/>
        <v>1.2733459505416815E-2</v>
      </c>
      <c r="AI1242" s="69">
        <v>24.629517</v>
      </c>
      <c r="AJ1242" s="69">
        <v>2.9164150000000002</v>
      </c>
      <c r="AK1242" s="69">
        <v>0.38996935999999999</v>
      </c>
      <c r="AL1242" s="69">
        <v>0</v>
      </c>
      <c r="AM1242" s="69">
        <v>20.979161000000001</v>
      </c>
      <c r="AN1242" s="69">
        <v>0.24651936999999999</v>
      </c>
      <c r="AO1242" s="69">
        <v>9.7452125000000001E-2</v>
      </c>
      <c r="AQ1242" s="116">
        <v>6.1084695000000001E-2</v>
      </c>
      <c r="AR1242" s="116">
        <v>5.8113958E-2</v>
      </c>
      <c r="AS1242" s="116">
        <v>2.8132701000000001E-3</v>
      </c>
      <c r="AT1242" s="116">
        <v>1.5746727999999999E-4</v>
      </c>
      <c r="AU1242" s="150">
        <f t="shared" si="634"/>
        <v>3.484050190431707E-6</v>
      </c>
      <c r="AV1242" s="150">
        <f t="shared" si="635"/>
        <v>1.0404105786240356E-8</v>
      </c>
      <c r="AW1242" s="163">
        <f t="shared" si="636"/>
        <v>2.20542411396E-2</v>
      </c>
      <c r="AX1242" s="196">
        <v>3.4159734000000001E-6</v>
      </c>
      <c r="AY1242" s="196">
        <v>1.0306817E-8</v>
      </c>
      <c r="AZ1242" s="196">
        <v>2.8159694E-13</v>
      </c>
      <c r="BA1242" s="196">
        <v>7.5200272000000005E-15</v>
      </c>
      <c r="BB1242" s="196">
        <v>2.1330799E-15</v>
      </c>
      <c r="BC1242" s="196">
        <v>1.3668973000000001E-10</v>
      </c>
      <c r="BD1242" s="196">
        <v>6.7885883000000002E-8</v>
      </c>
      <c r="BE1242" s="196">
        <v>2.0402282000000001E-11</v>
      </c>
      <c r="BF1242" s="196">
        <v>7.6401471000000005E-11</v>
      </c>
      <c r="BG1242" s="196">
        <v>8.7891336999999994E-15</v>
      </c>
      <c r="BH1242" s="196">
        <v>2.6408082999999999E-16</v>
      </c>
      <c r="BI1242" s="196">
        <v>7.9706503999999994E-14</v>
      </c>
      <c r="BJ1242" s="196">
        <v>9.6971760000000001E-14</v>
      </c>
      <c r="BK1242" s="196">
        <v>1.7704801E-14</v>
      </c>
      <c r="BL1242" s="196">
        <v>2.6985236000000002E-12</v>
      </c>
      <c r="BM1242" s="196">
        <v>5.1509525000000002E-11</v>
      </c>
      <c r="BN1242" s="196">
        <v>2.0827346E-20</v>
      </c>
      <c r="BO1242" s="196">
        <v>7.8921395999999999E-6</v>
      </c>
      <c r="BP1242" s="108">
        <v>2.2046349E-2</v>
      </c>
      <c r="BQ1242" s="108">
        <v>0</v>
      </c>
      <c r="BR1242" s="108">
        <v>0</v>
      </c>
      <c r="BS1242" s="108">
        <v>0</v>
      </c>
      <c r="BU1242" s="69">
        <v>1.0835922E-4</v>
      </c>
      <c r="BV1242" s="172">
        <v>5.6785126000000001E-7</v>
      </c>
      <c r="BW1242" s="69">
        <v>1.0263592000000001E-4</v>
      </c>
      <c r="BX1242" s="172">
        <v>1.4409168999999999E-8</v>
      </c>
      <c r="BY1242" s="172">
        <v>5.1037610999999997E-7</v>
      </c>
      <c r="BZ1242" s="172">
        <v>8.0834627999999996E-8</v>
      </c>
      <c r="CA1242" s="172">
        <v>1.9242162E-10</v>
      </c>
      <c r="CB1242" s="172">
        <v>1.2278307000000001E-7</v>
      </c>
      <c r="CC1242" s="172">
        <v>1.3737687E-8</v>
      </c>
      <c r="CD1242" s="172">
        <v>9.8361299000000002E-8</v>
      </c>
      <c r="CE1242" s="172">
        <v>6.0484975999999998E-12</v>
      </c>
      <c r="CF1242" s="172">
        <v>4.6057019000000002E-17</v>
      </c>
      <c r="CG1242" s="172">
        <v>3.9545556999999999E-13</v>
      </c>
      <c r="CH1242" s="172">
        <v>2.7463426000000001E-7</v>
      </c>
      <c r="CI1242" s="172">
        <v>4.0003616000000003E-6</v>
      </c>
      <c r="CJ1242" s="172">
        <v>3.9751116E-8</v>
      </c>
      <c r="CK1242" s="69">
        <v>0</v>
      </c>
      <c r="CM1242" s="197">
        <v>4.6647373999999999E-13</v>
      </c>
      <c r="CN1242" s="198">
        <v>3.6809875000000001</v>
      </c>
      <c r="CO1242" s="198">
        <v>3.3891163999999999E-3</v>
      </c>
      <c r="CP1242" s="198">
        <v>4.0702430000000002E-4</v>
      </c>
      <c r="CQ1242" s="197">
        <v>3.6094583999999998E-11</v>
      </c>
      <c r="CR1242" s="197">
        <v>4.2635395999999998E-9</v>
      </c>
      <c r="CS1242" s="197">
        <v>2.2854341000000001E-5</v>
      </c>
      <c r="CT1242" s="198">
        <v>4.8093664000000001E-2</v>
      </c>
      <c r="CU1242" s="197">
        <v>5.8463607999999999E-9</v>
      </c>
      <c r="CV1242" s="197">
        <v>2.8536060999999999E-5</v>
      </c>
      <c r="CX1242" s="166"/>
      <c r="CY1242" t="s">
        <v>2467</v>
      </c>
    </row>
    <row r="1243" spans="1:103" ht="14.4">
      <c r="A1243" t="s">
        <v>841</v>
      </c>
      <c r="B1243" s="85" t="s">
        <v>816</v>
      </c>
      <c r="C1243" s="113" t="str">
        <f t="shared" si="622"/>
        <v>A.160.03.112</v>
      </c>
      <c r="D1243" s="9" t="s">
        <v>140</v>
      </c>
      <c r="E1243" s="112" t="s">
        <v>362</v>
      </c>
      <c r="F1243" s="115" t="str">
        <f t="shared" si="623"/>
        <v>Movigui FSC/PEFC 710 (kg/m3)</v>
      </c>
      <c r="G1243" s="143">
        <f t="shared" si="624"/>
        <v>0.21672983333333337</v>
      </c>
      <c r="I1243" s="118">
        <f t="shared" si="625"/>
        <v>5.2270273201716816E-2</v>
      </c>
      <c r="K1243" s="161">
        <f t="shared" si="626"/>
        <v>2.4182830972999995E-3</v>
      </c>
      <c r="L1243" s="161">
        <f t="shared" si="627"/>
        <v>5.8417786299999989E-3</v>
      </c>
      <c r="M1243" s="162">
        <f t="shared" si="628"/>
        <v>1.1500736474416814E-2</v>
      </c>
      <c r="N1243" s="161">
        <v>3.2509475000000003E-2</v>
      </c>
      <c r="O1243" s="132">
        <v>2.6594835E-3</v>
      </c>
      <c r="P1243" s="132">
        <v>1.8670923E-3</v>
      </c>
      <c r="Q1243" s="132">
        <v>1.2441272999999999E-3</v>
      </c>
      <c r="R1243" s="132">
        <v>1.0288427999999999E-3</v>
      </c>
      <c r="S1243" s="164">
        <v>4.9288072999999999E-6</v>
      </c>
      <c r="T1243" s="132">
        <v>1.4038418999999999E-4</v>
      </c>
      <c r="U1243" s="132">
        <v>1.2093830999999999E-4</v>
      </c>
      <c r="V1243" s="132">
        <v>1.4314933E-4</v>
      </c>
      <c r="W1243" s="132">
        <v>9.0667837999999995E-4</v>
      </c>
      <c r="X1243" s="132">
        <v>1.1354978E-2</v>
      </c>
      <c r="Y1243" s="132">
        <v>2.8758613999999998E-4</v>
      </c>
      <c r="Z1243" s="164">
        <v>2.6091289999999999E-6</v>
      </c>
      <c r="AA1243" s="164">
        <v>1.5416814E-11</v>
      </c>
      <c r="AC1243" s="118">
        <f t="shared" si="629"/>
        <v>3.2509475000000003E-2</v>
      </c>
      <c r="AD1243" s="118">
        <f t="shared" si="630"/>
        <v>7.0657972072999987E-3</v>
      </c>
      <c r="AE1243" s="118">
        <f t="shared" si="631"/>
        <v>4.6501232389999994E-3</v>
      </c>
      <c r="AF1243" s="118">
        <f t="shared" si="632"/>
        <v>5.8417786300000007E-3</v>
      </c>
      <c r="AG1243" s="118">
        <f t="shared" si="633"/>
        <v>1.1498127345416814E-2</v>
      </c>
      <c r="AI1243" s="69">
        <v>24.442145</v>
      </c>
      <c r="AJ1243" s="69">
        <v>2.7299578000000002</v>
      </c>
      <c r="AK1243" s="69">
        <v>0.38933476</v>
      </c>
      <c r="AL1243" s="69">
        <v>0</v>
      </c>
      <c r="AM1243" s="69">
        <v>20.979161000000001</v>
      </c>
      <c r="AN1243" s="69">
        <v>0.24639567000000001</v>
      </c>
      <c r="AO1243" s="69">
        <v>9.7295883999999999E-2</v>
      </c>
      <c r="AQ1243" s="116">
        <v>4.6779328000000004E-3</v>
      </c>
      <c r="AR1243" s="116">
        <v>4.3459898E-3</v>
      </c>
      <c r="AS1243" s="116">
        <v>1.8755533000000001E-4</v>
      </c>
      <c r="AT1243" s="116">
        <v>1.4438763999999999E-4</v>
      </c>
      <c r="AU1243" s="150">
        <f t="shared" si="634"/>
        <v>2.6055095285680707E-7</v>
      </c>
      <c r="AV1243" s="150">
        <f t="shared" si="635"/>
        <v>6.9362179171835734E-10</v>
      </c>
      <c r="AW1243" s="163">
        <f t="shared" si="636"/>
        <v>2.0222358890899999E-2</v>
      </c>
      <c r="AX1243" s="196">
        <v>2.0113489999999999E-7</v>
      </c>
      <c r="AY1243" s="196">
        <v>6.0687291000000003E-10</v>
      </c>
      <c r="AZ1243" s="196">
        <v>1.6580618999999999E-14</v>
      </c>
      <c r="BA1243" s="196">
        <v>7.5200272000000005E-15</v>
      </c>
      <c r="BB1243" s="196">
        <v>2.1330799E-15</v>
      </c>
      <c r="BC1243" s="196">
        <v>1.3566445999999999E-10</v>
      </c>
      <c r="BD1243" s="196">
        <v>5.9226552999999998E-8</v>
      </c>
      <c r="BE1243" s="196">
        <v>2.0168470999999999E-11</v>
      </c>
      <c r="BF1243" s="196">
        <v>6.6387868E-11</v>
      </c>
      <c r="BG1243" s="196">
        <v>8.7891336999999994E-15</v>
      </c>
      <c r="BH1243" s="196">
        <v>2.6408082999999999E-16</v>
      </c>
      <c r="BI1243" s="196">
        <v>7.9096202999999994E-14</v>
      </c>
      <c r="BJ1243" s="196">
        <v>7.4230772999999996E-14</v>
      </c>
      <c r="BK1243" s="196">
        <v>1.3581888E-14</v>
      </c>
      <c r="BL1243" s="196">
        <v>2.6682187000000002E-12</v>
      </c>
      <c r="BM1243" s="196">
        <v>5.1157525E-11</v>
      </c>
      <c r="BN1243" s="196">
        <v>2.0827346E-20</v>
      </c>
      <c r="BO1243" s="196">
        <v>7.8168909000000001E-6</v>
      </c>
      <c r="BP1243" s="108">
        <v>2.0214541999999999E-2</v>
      </c>
      <c r="BQ1243" s="108">
        <v>0</v>
      </c>
      <c r="BR1243" s="108">
        <v>0</v>
      </c>
      <c r="BS1243" s="108">
        <v>0</v>
      </c>
      <c r="BU1243" s="172">
        <v>1.139872E-5</v>
      </c>
      <c r="BV1243" s="172">
        <v>4.9881445E-7</v>
      </c>
      <c r="BW1243" s="172">
        <v>6.0430028000000004E-6</v>
      </c>
      <c r="BX1243" s="172">
        <v>1.4387542000000001E-8</v>
      </c>
      <c r="BY1243" s="172">
        <v>4.4992762999999999E-7</v>
      </c>
      <c r="BZ1243" s="172">
        <v>8.0834627999999996E-8</v>
      </c>
      <c r="CA1243" s="172">
        <v>1.9242162E-10</v>
      </c>
      <c r="CB1243" s="172">
        <v>1.2278307000000001E-7</v>
      </c>
      <c r="CC1243" s="172">
        <v>1.3441469E-8</v>
      </c>
      <c r="CD1243" s="172">
        <v>9.7596870000000002E-8</v>
      </c>
      <c r="CE1243" s="172">
        <v>6.0484975999999998E-12</v>
      </c>
      <c r="CF1243" s="172">
        <v>4.6057019000000002E-17</v>
      </c>
      <c r="CG1243" s="172">
        <v>3.9545556999999999E-13</v>
      </c>
      <c r="CH1243" s="172">
        <v>2.6283925000000002E-7</v>
      </c>
      <c r="CI1243" s="172">
        <v>3.7751426E-6</v>
      </c>
      <c r="CJ1243" s="172">
        <v>3.9751116E-8</v>
      </c>
      <c r="CK1243" s="69">
        <v>0</v>
      </c>
      <c r="CM1243" s="197">
        <v>4.6647373999999999E-13</v>
      </c>
      <c r="CN1243" s="198">
        <v>0.21672185999999999</v>
      </c>
      <c r="CO1243" s="198">
        <v>3.3891163999999999E-3</v>
      </c>
      <c r="CP1243" s="198">
        <v>3.5979031999999999E-4</v>
      </c>
      <c r="CQ1243" s="197">
        <v>3.5818466999999999E-11</v>
      </c>
      <c r="CR1243" s="197">
        <v>4.2309079999999996E-9</v>
      </c>
      <c r="CS1243" s="197">
        <v>1.9868065000000001E-5</v>
      </c>
      <c r="CT1243" s="198">
        <v>3.6885147E-2</v>
      </c>
      <c r="CU1243" s="197">
        <v>5.8463607999999999E-9</v>
      </c>
      <c r="CV1243" s="197">
        <v>2.8536060999999999E-5</v>
      </c>
      <c r="CX1243" s="166"/>
      <c r="CY1243" t="s">
        <v>2468</v>
      </c>
    </row>
    <row r="1244" spans="1:103" ht="14.4">
      <c r="A1244" t="s">
        <v>1829</v>
      </c>
      <c r="B1244" s="85" t="s">
        <v>816</v>
      </c>
      <c r="C1244" s="113" t="str">
        <f t="shared" si="622"/>
        <v>A.160.03.113</v>
      </c>
      <c r="D1244" s="9" t="s">
        <v>140</v>
      </c>
      <c r="E1244" s="112" t="s">
        <v>362</v>
      </c>
      <c r="F1244" s="115" t="str">
        <f t="shared" si="623"/>
        <v>Movigui natural forest clear cut 710 (kg/m3)</v>
      </c>
      <c r="G1244" s="143">
        <f t="shared" si="624"/>
        <v>3.6667298000000002</v>
      </c>
      <c r="I1244" s="118">
        <f t="shared" si="625"/>
        <v>3.5788302820617166</v>
      </c>
      <c r="K1244" s="161">
        <f t="shared" si="626"/>
        <v>2.4182830972999995E-3</v>
      </c>
      <c r="L1244" s="161">
        <f t="shared" si="627"/>
        <v>3.0149017924899999</v>
      </c>
      <c r="M1244" s="162">
        <f t="shared" si="628"/>
        <v>1.1500736474416814E-2</v>
      </c>
      <c r="N1244" s="161">
        <v>0.55000947</v>
      </c>
      <c r="O1244" s="132">
        <v>2.6594835E-3</v>
      </c>
      <c r="P1244" s="132">
        <v>1.8670923E-3</v>
      </c>
      <c r="Q1244" s="132">
        <v>1.2441272999999999E-3</v>
      </c>
      <c r="R1244" s="132">
        <v>1.0288427999999999E-3</v>
      </c>
      <c r="S1244" s="164">
        <v>4.9288072999999999E-6</v>
      </c>
      <c r="T1244" s="132">
        <v>1.4038418999999999E-4</v>
      </c>
      <c r="U1244" s="132">
        <v>1.2093830999999999E-4</v>
      </c>
      <c r="V1244" s="132">
        <v>1.4314933E-4</v>
      </c>
      <c r="W1244" s="132">
        <v>9.0667837999999995E-4</v>
      </c>
      <c r="X1244" s="132">
        <v>1.1354978E-2</v>
      </c>
      <c r="Y1244" s="132">
        <v>3.0093475999999999</v>
      </c>
      <c r="Z1244" s="164">
        <v>2.6091289999999999E-6</v>
      </c>
      <c r="AA1244" s="164">
        <v>1.5416814E-11</v>
      </c>
      <c r="AC1244" s="118">
        <f t="shared" si="629"/>
        <v>0.55000947</v>
      </c>
      <c r="AD1244" s="118">
        <f t="shared" si="630"/>
        <v>7.0657972072999987E-3</v>
      </c>
      <c r="AE1244" s="118">
        <f t="shared" si="631"/>
        <v>4.6501232389999994E-3</v>
      </c>
      <c r="AF1244" s="118">
        <f t="shared" si="632"/>
        <v>3.0149017924899995</v>
      </c>
      <c r="AG1244" s="118">
        <f t="shared" si="633"/>
        <v>1.1498127345416814E-2</v>
      </c>
      <c r="AI1244" s="69">
        <v>24.442145</v>
      </c>
      <c r="AJ1244" s="69">
        <v>2.7299578000000002</v>
      </c>
      <c r="AK1244" s="69">
        <v>0.38933476</v>
      </c>
      <c r="AL1244" s="69">
        <v>0</v>
      </c>
      <c r="AM1244" s="69">
        <v>20.979161000000001</v>
      </c>
      <c r="AN1244" s="69">
        <v>0.24639567000000001</v>
      </c>
      <c r="AO1244" s="69">
        <v>9.7295883999999999E-2</v>
      </c>
      <c r="AQ1244" s="116">
        <v>6.0692756E-2</v>
      </c>
      <c r="AR1244" s="116">
        <v>5.7748677999999998E-2</v>
      </c>
      <c r="AS1244" s="116">
        <v>2.7996906999999999E-3</v>
      </c>
      <c r="AT1244" s="116">
        <v>1.4438763999999999E-4</v>
      </c>
      <c r="AU1244" s="150">
        <f t="shared" si="634"/>
        <v>3.4621509528568069E-6</v>
      </c>
      <c r="AV1244" s="150">
        <f t="shared" si="635"/>
        <v>1.0353885806719356E-8</v>
      </c>
      <c r="AW1244" s="163">
        <f t="shared" si="636"/>
        <v>2.0222358890899999E-2</v>
      </c>
      <c r="AX1244" s="196">
        <v>3.4027349E-6</v>
      </c>
      <c r="AY1244" s="196">
        <v>1.0266872999999999E-8</v>
      </c>
      <c r="AZ1244" s="196">
        <v>2.8050561999999999E-13</v>
      </c>
      <c r="BA1244" s="196">
        <v>7.5200272000000005E-15</v>
      </c>
      <c r="BB1244" s="196">
        <v>2.1330799E-15</v>
      </c>
      <c r="BC1244" s="196">
        <v>1.3566445999999999E-10</v>
      </c>
      <c r="BD1244" s="196">
        <v>5.9226552999999998E-8</v>
      </c>
      <c r="BE1244" s="196">
        <v>2.0168470999999999E-11</v>
      </c>
      <c r="BF1244" s="196">
        <v>6.6387868E-11</v>
      </c>
      <c r="BG1244" s="196">
        <v>8.7891336999999994E-15</v>
      </c>
      <c r="BH1244" s="196">
        <v>2.6408082999999999E-16</v>
      </c>
      <c r="BI1244" s="196">
        <v>7.9096202999999994E-14</v>
      </c>
      <c r="BJ1244" s="196">
        <v>7.4230772999999996E-14</v>
      </c>
      <c r="BK1244" s="196">
        <v>1.3581888E-14</v>
      </c>
      <c r="BL1244" s="196">
        <v>2.6682187000000002E-12</v>
      </c>
      <c r="BM1244" s="196">
        <v>5.1157525E-11</v>
      </c>
      <c r="BN1244" s="196">
        <v>2.0827346E-20</v>
      </c>
      <c r="BO1244" s="196">
        <v>7.8168909000000001E-6</v>
      </c>
      <c r="BP1244" s="108">
        <v>2.0214541999999999E-2</v>
      </c>
      <c r="BQ1244" s="108">
        <v>0</v>
      </c>
      <c r="BR1244" s="108">
        <v>0</v>
      </c>
      <c r="BS1244" s="108">
        <v>0</v>
      </c>
      <c r="BU1244" s="69">
        <v>1.0759387E-4</v>
      </c>
      <c r="BV1244" s="172">
        <v>4.9881445E-7</v>
      </c>
      <c r="BW1244" s="69">
        <v>1.0223816E-4</v>
      </c>
      <c r="BX1244" s="172">
        <v>1.4387542000000001E-8</v>
      </c>
      <c r="BY1244" s="172">
        <v>4.4992762999999999E-7</v>
      </c>
      <c r="BZ1244" s="172">
        <v>8.0834627999999996E-8</v>
      </c>
      <c r="CA1244" s="172">
        <v>1.9242162E-10</v>
      </c>
      <c r="CB1244" s="172">
        <v>1.2278307000000001E-7</v>
      </c>
      <c r="CC1244" s="172">
        <v>1.3441469E-8</v>
      </c>
      <c r="CD1244" s="172">
        <v>9.7596870000000002E-8</v>
      </c>
      <c r="CE1244" s="172">
        <v>6.0484975999999998E-12</v>
      </c>
      <c r="CF1244" s="172">
        <v>4.6057019000000002E-17</v>
      </c>
      <c r="CG1244" s="172">
        <v>3.9545556999999999E-13</v>
      </c>
      <c r="CH1244" s="172">
        <v>2.6283925000000002E-7</v>
      </c>
      <c r="CI1244" s="172">
        <v>3.7751426E-6</v>
      </c>
      <c r="CJ1244" s="172">
        <v>3.9751116E-8</v>
      </c>
      <c r="CK1244" s="69">
        <v>0</v>
      </c>
      <c r="CM1244" s="197">
        <v>4.6647373999999999E-13</v>
      </c>
      <c r="CN1244" s="198">
        <v>3.6667219000000002</v>
      </c>
      <c r="CO1244" s="198">
        <v>3.3891163999999999E-3</v>
      </c>
      <c r="CP1244" s="198">
        <v>3.5979031999999999E-4</v>
      </c>
      <c r="CQ1244" s="197">
        <v>3.5818466999999999E-11</v>
      </c>
      <c r="CR1244" s="197">
        <v>4.2309079999999996E-9</v>
      </c>
      <c r="CS1244" s="197">
        <v>1.9868065000000001E-5</v>
      </c>
      <c r="CT1244" s="198">
        <v>3.6885147E-2</v>
      </c>
      <c r="CU1244" s="197">
        <v>5.8463607999999999E-9</v>
      </c>
      <c r="CV1244" s="197">
        <v>2.8536060999999999E-5</v>
      </c>
      <c r="CX1244" s="166"/>
      <c r="CY1244" t="s">
        <v>2468</v>
      </c>
    </row>
    <row r="1245" spans="1:103" ht="14.4">
      <c r="A1245" t="s">
        <v>842</v>
      </c>
      <c r="B1245" s="85" t="s">
        <v>816</v>
      </c>
      <c r="C1245" s="113" t="str">
        <f t="shared" si="622"/>
        <v>A.160.03.114</v>
      </c>
      <c r="D1245" s="9" t="s">
        <v>140</v>
      </c>
      <c r="E1245" s="112" t="s">
        <v>362</v>
      </c>
      <c r="F1245" s="115" t="str">
        <f t="shared" si="623"/>
        <v>Mutenye FSC/PEFCt 820 (kg/m3)</v>
      </c>
      <c r="G1245" s="143">
        <f t="shared" si="624"/>
        <v>0.22331398000000002</v>
      </c>
      <c r="I1245" s="118">
        <f t="shared" si="625"/>
        <v>5.4080567888216816E-2</v>
      </c>
      <c r="K1245" s="161">
        <f t="shared" si="626"/>
        <v>2.4383663137999998E-3</v>
      </c>
      <c r="L1245" s="161">
        <f t="shared" si="627"/>
        <v>6.0742154899999998E-3</v>
      </c>
      <c r="M1245" s="162">
        <f t="shared" si="628"/>
        <v>1.2070889084416813E-2</v>
      </c>
      <c r="N1245" s="161">
        <v>3.3497097000000003E-2</v>
      </c>
      <c r="O1245" s="132">
        <v>2.8779551999999998E-3</v>
      </c>
      <c r="P1245" s="132">
        <v>1.8810331000000001E-3</v>
      </c>
      <c r="Q1245" s="132">
        <v>1.2617857999999999E-3</v>
      </c>
      <c r="R1245" s="132">
        <v>1.030689E-3</v>
      </c>
      <c r="S1245" s="164">
        <v>5.0128938000000003E-6</v>
      </c>
      <c r="T1245" s="132">
        <v>1.4087862E-4</v>
      </c>
      <c r="U1245" s="132">
        <v>1.2095089999999999E-4</v>
      </c>
      <c r="V1245" s="132">
        <v>1.4352694000000001E-4</v>
      </c>
      <c r="W1245" s="132">
        <v>9.0667837999999995E-4</v>
      </c>
      <c r="X1245" s="132">
        <v>1.1924753E-2</v>
      </c>
      <c r="Y1245" s="132">
        <v>2.8759791E-4</v>
      </c>
      <c r="Z1245" s="164">
        <v>2.6091289999999999E-6</v>
      </c>
      <c r="AA1245" s="164">
        <v>1.5416814E-11</v>
      </c>
      <c r="AC1245" s="118">
        <f t="shared" si="629"/>
        <v>3.3497097000000003E-2</v>
      </c>
      <c r="AD1245" s="118">
        <f t="shared" si="630"/>
        <v>7.3183055137999997E-3</v>
      </c>
      <c r="AE1245" s="118">
        <f t="shared" si="631"/>
        <v>4.8825483289999996E-3</v>
      </c>
      <c r="AF1245" s="118">
        <f t="shared" si="632"/>
        <v>6.0742154899999998E-3</v>
      </c>
      <c r="AG1245" s="118">
        <f t="shared" si="633"/>
        <v>1.2068279955416813E-2</v>
      </c>
      <c r="AI1245" s="69">
        <v>24.528625000000002</v>
      </c>
      <c r="AJ1245" s="69">
        <v>2.8160150000000002</v>
      </c>
      <c r="AK1245" s="69">
        <v>0.38962764999999999</v>
      </c>
      <c r="AL1245" s="69">
        <v>0</v>
      </c>
      <c r="AM1245" s="69">
        <v>20.979161000000001</v>
      </c>
      <c r="AN1245" s="69">
        <v>0.24645275999999999</v>
      </c>
      <c r="AO1245" s="69">
        <v>9.7367995999999998E-2</v>
      </c>
      <c r="AQ1245" s="116">
        <v>4.8588277000000003E-3</v>
      </c>
      <c r="AR1245" s="116">
        <v>4.5145805000000004E-3</v>
      </c>
      <c r="AS1245" s="116">
        <v>1.9382275999999999E-4</v>
      </c>
      <c r="AT1245" s="116">
        <v>1.504244E-4</v>
      </c>
      <c r="AU1245" s="150">
        <f t="shared" si="634"/>
        <v>2.7065830651570702E-7</v>
      </c>
      <c r="AV1245" s="150">
        <f t="shared" si="635"/>
        <v>7.168001618053575E-10</v>
      </c>
      <c r="AW1245" s="163">
        <f t="shared" si="636"/>
        <v>2.1067842621100001E-2</v>
      </c>
      <c r="AX1245" s="196">
        <v>2.0724498999999999E-7</v>
      </c>
      <c r="AY1245" s="196">
        <v>6.2530852000000001E-10</v>
      </c>
      <c r="AZ1245" s="196">
        <v>1.7084305999999999E-14</v>
      </c>
      <c r="BA1245" s="196">
        <v>7.5200272000000005E-15</v>
      </c>
      <c r="BB1245" s="196">
        <v>2.1330799E-15</v>
      </c>
      <c r="BC1245" s="196">
        <v>1.3613766999999999E-10</v>
      </c>
      <c r="BD1245" s="196">
        <v>6.3223166999999993E-8</v>
      </c>
      <c r="BE1245" s="196">
        <v>2.0276384E-11</v>
      </c>
      <c r="BF1245" s="196">
        <v>7.1009531000000003E-11</v>
      </c>
      <c r="BG1245" s="196">
        <v>8.7891336999999994E-15</v>
      </c>
      <c r="BH1245" s="196">
        <v>2.6408082999999999E-16</v>
      </c>
      <c r="BI1245" s="196">
        <v>7.9377880000000002E-14</v>
      </c>
      <c r="BJ1245" s="196">
        <v>8.4726613000000006E-14</v>
      </c>
      <c r="BK1245" s="196">
        <v>1.5484771E-14</v>
      </c>
      <c r="BL1245" s="196">
        <v>2.6822056E-12</v>
      </c>
      <c r="BM1245" s="196">
        <v>5.1319987000000002E-11</v>
      </c>
      <c r="BN1245" s="196">
        <v>2.0827346E-20</v>
      </c>
      <c r="BO1245" s="196">
        <v>7.8516211000000002E-6</v>
      </c>
      <c r="BP1245" s="108">
        <v>2.1059991E-2</v>
      </c>
      <c r="BQ1245" s="108">
        <v>0</v>
      </c>
      <c r="BR1245" s="108">
        <v>0</v>
      </c>
      <c r="BS1245" s="108">
        <v>0</v>
      </c>
      <c r="BU1245" s="172">
        <v>1.1751956999999999E-5</v>
      </c>
      <c r="BV1245" s="172">
        <v>5.3067758999999998E-7</v>
      </c>
      <c r="BW1245" s="172">
        <v>6.2265862999999997E-6</v>
      </c>
      <c r="BX1245" s="172">
        <v>1.4397524E-8</v>
      </c>
      <c r="BY1245" s="172">
        <v>4.7782692999999997E-7</v>
      </c>
      <c r="BZ1245" s="172">
        <v>8.0834627999999996E-8</v>
      </c>
      <c r="CA1245" s="172">
        <v>1.9242162E-10</v>
      </c>
      <c r="CB1245" s="172">
        <v>1.2278307000000001E-7</v>
      </c>
      <c r="CC1245" s="172">
        <v>1.3578185E-8</v>
      </c>
      <c r="CD1245" s="172">
        <v>9.7949683000000002E-8</v>
      </c>
      <c r="CE1245" s="172">
        <v>6.0484975999999998E-12</v>
      </c>
      <c r="CF1245" s="172">
        <v>4.6057019000000002E-17</v>
      </c>
      <c r="CG1245" s="172">
        <v>3.9545556999999999E-13</v>
      </c>
      <c r="CH1245" s="172">
        <v>2.6828309999999999E-7</v>
      </c>
      <c r="CI1245" s="172">
        <v>3.8790898000000001E-6</v>
      </c>
      <c r="CJ1245" s="172">
        <v>3.9751116E-8</v>
      </c>
      <c r="CK1245" s="69">
        <v>0</v>
      </c>
      <c r="CM1245" s="197">
        <v>4.6647373999999999E-13</v>
      </c>
      <c r="CN1245" s="198">
        <v>0.223306</v>
      </c>
      <c r="CO1245" s="198">
        <v>3.3891163999999999E-3</v>
      </c>
      <c r="CP1245" s="198">
        <v>3.8159062000000003E-4</v>
      </c>
      <c r="CQ1245" s="197">
        <v>3.5945905999999998E-11</v>
      </c>
      <c r="CR1245" s="197">
        <v>4.2459687000000004E-9</v>
      </c>
      <c r="CS1245" s="197">
        <v>2.1246345999999999E-5</v>
      </c>
      <c r="CT1245" s="198">
        <v>4.2058309000000002E-2</v>
      </c>
      <c r="CU1245" s="197">
        <v>5.8463607999999999E-9</v>
      </c>
      <c r="CV1245" s="197">
        <v>2.8536060999999999E-5</v>
      </c>
      <c r="CX1245" s="166"/>
      <c r="CY1245" t="s">
        <v>2469</v>
      </c>
    </row>
    <row r="1246" spans="1:103" ht="14.4">
      <c r="A1246" t="s">
        <v>1830</v>
      </c>
      <c r="B1246" s="85" t="s">
        <v>816</v>
      </c>
      <c r="C1246" s="113" t="str">
        <f t="shared" ref="C1246:C1311" si="637">MID(A1246,1,12)</f>
        <v>A.160.03.115</v>
      </c>
      <c r="D1246" s="9" t="s">
        <v>140</v>
      </c>
      <c r="E1246" s="112" t="s">
        <v>362</v>
      </c>
      <c r="F1246" s="115" t="str">
        <f t="shared" ref="F1246:F1311" si="638">MID(A1246, 21,85)</f>
        <v>Mutenye natural forest clear cut 820 (kg/m3)</v>
      </c>
      <c r="G1246" s="143">
        <f t="shared" si="624"/>
        <v>3.6733140000000004</v>
      </c>
      <c r="I1246" s="118">
        <f t="shared" si="625"/>
        <v>3.5600305729782162</v>
      </c>
      <c r="K1246" s="161">
        <f t="shared" si="626"/>
        <v>2.4383663137999998E-3</v>
      </c>
      <c r="L1246" s="161">
        <f t="shared" si="627"/>
        <v>2.9945242175799995</v>
      </c>
      <c r="M1246" s="162">
        <f t="shared" si="628"/>
        <v>1.2070889084416813E-2</v>
      </c>
      <c r="N1246" s="161">
        <v>0.55099710000000002</v>
      </c>
      <c r="O1246" s="132">
        <v>2.8779551999999998E-3</v>
      </c>
      <c r="P1246" s="132">
        <v>1.8810331000000001E-3</v>
      </c>
      <c r="Q1246" s="132">
        <v>1.2617857999999999E-3</v>
      </c>
      <c r="R1246" s="132">
        <v>1.030689E-3</v>
      </c>
      <c r="S1246" s="164">
        <v>5.0128938000000003E-6</v>
      </c>
      <c r="T1246" s="132">
        <v>1.4087862E-4</v>
      </c>
      <c r="U1246" s="132">
        <v>1.2095089999999999E-4</v>
      </c>
      <c r="V1246" s="132">
        <v>1.4352694000000001E-4</v>
      </c>
      <c r="W1246" s="132">
        <v>9.0667837999999995E-4</v>
      </c>
      <c r="X1246" s="132">
        <v>1.1924753E-2</v>
      </c>
      <c r="Y1246" s="132">
        <v>2.9887375999999999</v>
      </c>
      <c r="Z1246" s="164">
        <v>2.6091289999999999E-6</v>
      </c>
      <c r="AA1246" s="164">
        <v>1.5416814E-11</v>
      </c>
      <c r="AC1246" s="118">
        <f t="shared" si="629"/>
        <v>0.55099710000000002</v>
      </c>
      <c r="AD1246" s="118">
        <f t="shared" si="630"/>
        <v>7.3183055137999997E-3</v>
      </c>
      <c r="AE1246" s="118">
        <f t="shared" si="631"/>
        <v>4.8825483289999996E-3</v>
      </c>
      <c r="AF1246" s="118">
        <f t="shared" si="632"/>
        <v>2.9945242175799995</v>
      </c>
      <c r="AG1246" s="118">
        <f t="shared" si="633"/>
        <v>1.2068279955416813E-2</v>
      </c>
      <c r="AI1246" s="69">
        <v>24.528625000000002</v>
      </c>
      <c r="AJ1246" s="69">
        <v>2.8160150000000002</v>
      </c>
      <c r="AK1246" s="69">
        <v>0.38962764999999999</v>
      </c>
      <c r="AL1246" s="69">
        <v>0</v>
      </c>
      <c r="AM1246" s="69">
        <v>20.979161000000001</v>
      </c>
      <c r="AN1246" s="69">
        <v>0.24645275999999999</v>
      </c>
      <c r="AO1246" s="69">
        <v>9.7367995999999998E-2</v>
      </c>
      <c r="AQ1246" s="116">
        <v>6.0873651000000001E-2</v>
      </c>
      <c r="AR1246" s="116">
        <v>5.7917269E-2</v>
      </c>
      <c r="AS1246" s="116">
        <v>2.8059580999999999E-3</v>
      </c>
      <c r="AT1246" s="116">
        <v>1.504244E-4</v>
      </c>
      <c r="AU1246" s="150">
        <f t="shared" si="634"/>
        <v>3.4722583165157073E-6</v>
      </c>
      <c r="AV1246" s="150">
        <f t="shared" si="635"/>
        <v>1.0377064566809356E-8</v>
      </c>
      <c r="AW1246" s="163">
        <f t="shared" si="636"/>
        <v>2.1067842621100001E-2</v>
      </c>
      <c r="AX1246" s="196">
        <v>3.4088450000000001E-6</v>
      </c>
      <c r="AY1246" s="196">
        <v>1.0285309E-8</v>
      </c>
      <c r="AZ1246" s="196">
        <v>2.8100931000000002E-13</v>
      </c>
      <c r="BA1246" s="196">
        <v>7.5200272000000005E-15</v>
      </c>
      <c r="BB1246" s="196">
        <v>2.1330799E-15</v>
      </c>
      <c r="BC1246" s="196">
        <v>1.3613766999999999E-10</v>
      </c>
      <c r="BD1246" s="196">
        <v>6.3223166999999993E-8</v>
      </c>
      <c r="BE1246" s="196">
        <v>2.0276384E-11</v>
      </c>
      <c r="BF1246" s="196">
        <v>7.1009531000000003E-11</v>
      </c>
      <c r="BG1246" s="196">
        <v>8.7891336999999994E-15</v>
      </c>
      <c r="BH1246" s="196">
        <v>2.6408082999999999E-16</v>
      </c>
      <c r="BI1246" s="196">
        <v>7.9377880000000002E-14</v>
      </c>
      <c r="BJ1246" s="196">
        <v>8.4726613000000006E-14</v>
      </c>
      <c r="BK1246" s="196">
        <v>1.5484771E-14</v>
      </c>
      <c r="BL1246" s="196">
        <v>2.6822056E-12</v>
      </c>
      <c r="BM1246" s="196">
        <v>5.1319987000000002E-11</v>
      </c>
      <c r="BN1246" s="196">
        <v>2.0827346E-20</v>
      </c>
      <c r="BO1246" s="196">
        <v>7.8516211000000002E-6</v>
      </c>
      <c r="BP1246" s="108">
        <v>2.1059991E-2</v>
      </c>
      <c r="BQ1246" s="108">
        <v>0</v>
      </c>
      <c r="BR1246" s="108">
        <v>0</v>
      </c>
      <c r="BS1246" s="108">
        <v>0</v>
      </c>
      <c r="BU1246" s="69">
        <v>1.0794711E-4</v>
      </c>
      <c r="BV1246" s="172">
        <v>5.3067758999999998E-7</v>
      </c>
      <c r="BW1246" s="69">
        <v>1.0242174E-4</v>
      </c>
      <c r="BX1246" s="172">
        <v>1.4397524E-8</v>
      </c>
      <c r="BY1246" s="172">
        <v>4.7782692999999997E-7</v>
      </c>
      <c r="BZ1246" s="172">
        <v>8.0834627999999996E-8</v>
      </c>
      <c r="CA1246" s="172">
        <v>1.9242162E-10</v>
      </c>
      <c r="CB1246" s="172">
        <v>1.2278307000000001E-7</v>
      </c>
      <c r="CC1246" s="172">
        <v>1.3578185E-8</v>
      </c>
      <c r="CD1246" s="172">
        <v>9.7949683000000002E-8</v>
      </c>
      <c r="CE1246" s="172">
        <v>6.0484975999999998E-12</v>
      </c>
      <c r="CF1246" s="172">
        <v>4.6057019000000002E-17</v>
      </c>
      <c r="CG1246" s="172">
        <v>3.9545556999999999E-13</v>
      </c>
      <c r="CH1246" s="172">
        <v>2.6828309999999999E-7</v>
      </c>
      <c r="CI1246" s="172">
        <v>3.8790898000000001E-6</v>
      </c>
      <c r="CJ1246" s="172">
        <v>3.9751116E-8</v>
      </c>
      <c r="CK1246" s="69">
        <v>0</v>
      </c>
      <c r="CM1246" s="197">
        <v>4.6647373999999999E-13</v>
      </c>
      <c r="CN1246" s="198">
        <v>3.6733060000000002</v>
      </c>
      <c r="CO1246" s="198">
        <v>3.3891163999999999E-3</v>
      </c>
      <c r="CP1246" s="198">
        <v>3.8159062000000003E-4</v>
      </c>
      <c r="CQ1246" s="197">
        <v>3.5945905999999998E-11</v>
      </c>
      <c r="CR1246" s="197">
        <v>4.2459687000000004E-9</v>
      </c>
      <c r="CS1246" s="197">
        <v>2.1246345999999999E-5</v>
      </c>
      <c r="CT1246" s="198">
        <v>4.2058309000000002E-2</v>
      </c>
      <c r="CU1246" s="197">
        <v>5.8463607999999999E-9</v>
      </c>
      <c r="CV1246" s="197">
        <v>2.8536060999999999E-5</v>
      </c>
      <c r="CX1246" s="166"/>
      <c r="CY1246" t="s">
        <v>2469</v>
      </c>
    </row>
    <row r="1247" spans="1:103" ht="14.4">
      <c r="A1247" t="s">
        <v>843</v>
      </c>
      <c r="B1247" s="85" t="s">
        <v>816</v>
      </c>
      <c r="C1247" s="113" t="str">
        <f t="shared" si="637"/>
        <v>A.160.03.116</v>
      </c>
      <c r="D1247" s="9" t="s">
        <v>140</v>
      </c>
      <c r="E1247" s="112" t="s">
        <v>362</v>
      </c>
      <c r="F1247" s="115" t="str">
        <f t="shared" si="638"/>
        <v>Niangon FSC/PEFC 710 (kg/m3)</v>
      </c>
      <c r="G1247" s="143">
        <f t="shared" si="624"/>
        <v>0.21672983333333337</v>
      </c>
      <c r="I1247" s="118">
        <f t="shared" si="625"/>
        <v>5.2270273201716816E-2</v>
      </c>
      <c r="K1247" s="161">
        <f t="shared" si="626"/>
        <v>2.4182830972999995E-3</v>
      </c>
      <c r="L1247" s="161">
        <f t="shared" si="627"/>
        <v>5.8417786299999989E-3</v>
      </c>
      <c r="M1247" s="162">
        <f t="shared" si="628"/>
        <v>1.1500736474416814E-2</v>
      </c>
      <c r="N1247" s="161">
        <v>3.2509475000000003E-2</v>
      </c>
      <c r="O1247" s="132">
        <v>2.6594835E-3</v>
      </c>
      <c r="P1247" s="132">
        <v>1.8670923E-3</v>
      </c>
      <c r="Q1247" s="132">
        <v>1.2441272999999999E-3</v>
      </c>
      <c r="R1247" s="132">
        <v>1.0288427999999999E-3</v>
      </c>
      <c r="S1247" s="164">
        <v>4.9288072999999999E-6</v>
      </c>
      <c r="T1247" s="132">
        <v>1.4038418999999999E-4</v>
      </c>
      <c r="U1247" s="132">
        <v>1.2093830999999999E-4</v>
      </c>
      <c r="V1247" s="132">
        <v>1.4314933E-4</v>
      </c>
      <c r="W1247" s="132">
        <v>9.0667837999999995E-4</v>
      </c>
      <c r="X1247" s="132">
        <v>1.1354978E-2</v>
      </c>
      <c r="Y1247" s="132">
        <v>2.8758613999999998E-4</v>
      </c>
      <c r="Z1247" s="164">
        <v>2.6091289999999999E-6</v>
      </c>
      <c r="AA1247" s="164">
        <v>1.5416814E-11</v>
      </c>
      <c r="AC1247" s="118">
        <f t="shared" si="629"/>
        <v>3.2509475000000003E-2</v>
      </c>
      <c r="AD1247" s="118">
        <f t="shared" si="630"/>
        <v>7.0657972072999987E-3</v>
      </c>
      <c r="AE1247" s="118">
        <f t="shared" si="631"/>
        <v>4.6501232389999994E-3</v>
      </c>
      <c r="AF1247" s="118">
        <f t="shared" si="632"/>
        <v>5.8417786300000007E-3</v>
      </c>
      <c r="AG1247" s="118">
        <f t="shared" si="633"/>
        <v>1.1498127345416814E-2</v>
      </c>
      <c r="AI1247" s="69">
        <v>24.442145</v>
      </c>
      <c r="AJ1247" s="69">
        <v>2.7299578000000002</v>
      </c>
      <c r="AK1247" s="69">
        <v>0.38933476</v>
      </c>
      <c r="AL1247" s="69">
        <v>0</v>
      </c>
      <c r="AM1247" s="69">
        <v>20.979161000000001</v>
      </c>
      <c r="AN1247" s="69">
        <v>0.24639567000000001</v>
      </c>
      <c r="AO1247" s="69">
        <v>9.7295883999999999E-2</v>
      </c>
      <c r="AQ1247" s="116">
        <v>4.6779328000000004E-3</v>
      </c>
      <c r="AR1247" s="116">
        <v>4.3459898E-3</v>
      </c>
      <c r="AS1247" s="116">
        <v>1.8755533000000001E-4</v>
      </c>
      <c r="AT1247" s="116">
        <v>1.4438763999999999E-4</v>
      </c>
      <c r="AU1247" s="150">
        <f t="shared" si="634"/>
        <v>2.6055095285680707E-7</v>
      </c>
      <c r="AV1247" s="150">
        <f t="shared" si="635"/>
        <v>6.9362179171835734E-10</v>
      </c>
      <c r="AW1247" s="163">
        <f t="shared" si="636"/>
        <v>2.0222358890899999E-2</v>
      </c>
      <c r="AX1247" s="196">
        <v>2.0113489999999999E-7</v>
      </c>
      <c r="AY1247" s="196">
        <v>6.0687291000000003E-10</v>
      </c>
      <c r="AZ1247" s="196">
        <v>1.6580618999999999E-14</v>
      </c>
      <c r="BA1247" s="196">
        <v>7.5200272000000005E-15</v>
      </c>
      <c r="BB1247" s="196">
        <v>2.1330799E-15</v>
      </c>
      <c r="BC1247" s="196">
        <v>1.3566445999999999E-10</v>
      </c>
      <c r="BD1247" s="196">
        <v>5.9226552999999998E-8</v>
      </c>
      <c r="BE1247" s="196">
        <v>2.0168470999999999E-11</v>
      </c>
      <c r="BF1247" s="196">
        <v>6.6387868E-11</v>
      </c>
      <c r="BG1247" s="196">
        <v>8.7891336999999994E-15</v>
      </c>
      <c r="BH1247" s="196">
        <v>2.6408082999999999E-16</v>
      </c>
      <c r="BI1247" s="196">
        <v>7.9096202999999994E-14</v>
      </c>
      <c r="BJ1247" s="196">
        <v>7.4230772999999996E-14</v>
      </c>
      <c r="BK1247" s="196">
        <v>1.3581888E-14</v>
      </c>
      <c r="BL1247" s="196">
        <v>2.6682187000000002E-12</v>
      </c>
      <c r="BM1247" s="196">
        <v>5.1157525E-11</v>
      </c>
      <c r="BN1247" s="196">
        <v>2.0827346E-20</v>
      </c>
      <c r="BO1247" s="196">
        <v>7.8168909000000001E-6</v>
      </c>
      <c r="BP1247" s="108">
        <v>2.0214541999999999E-2</v>
      </c>
      <c r="BQ1247" s="108">
        <v>0</v>
      </c>
      <c r="BR1247" s="108">
        <v>0</v>
      </c>
      <c r="BS1247" s="108">
        <v>0</v>
      </c>
      <c r="BU1247" s="172">
        <v>1.139872E-5</v>
      </c>
      <c r="BV1247" s="172">
        <v>4.9881445E-7</v>
      </c>
      <c r="BW1247" s="172">
        <v>6.0430028000000004E-6</v>
      </c>
      <c r="BX1247" s="172">
        <v>1.4387542000000001E-8</v>
      </c>
      <c r="BY1247" s="172">
        <v>4.4992762999999999E-7</v>
      </c>
      <c r="BZ1247" s="172">
        <v>8.0834627999999996E-8</v>
      </c>
      <c r="CA1247" s="172">
        <v>1.9242162E-10</v>
      </c>
      <c r="CB1247" s="172">
        <v>1.2278307000000001E-7</v>
      </c>
      <c r="CC1247" s="172">
        <v>1.3441469E-8</v>
      </c>
      <c r="CD1247" s="172">
        <v>9.7596870000000002E-8</v>
      </c>
      <c r="CE1247" s="172">
        <v>6.0484975999999998E-12</v>
      </c>
      <c r="CF1247" s="172">
        <v>4.6057019000000002E-17</v>
      </c>
      <c r="CG1247" s="172">
        <v>3.9545556999999999E-13</v>
      </c>
      <c r="CH1247" s="172">
        <v>2.6283925000000002E-7</v>
      </c>
      <c r="CI1247" s="172">
        <v>3.7751426E-6</v>
      </c>
      <c r="CJ1247" s="172">
        <v>3.9751116E-8</v>
      </c>
      <c r="CK1247" s="69">
        <v>0</v>
      </c>
      <c r="CM1247" s="197">
        <v>4.6647373999999999E-13</v>
      </c>
      <c r="CN1247" s="198">
        <v>0.21672185999999999</v>
      </c>
      <c r="CO1247" s="198">
        <v>3.3891163999999999E-3</v>
      </c>
      <c r="CP1247" s="198">
        <v>3.5979031999999999E-4</v>
      </c>
      <c r="CQ1247" s="197">
        <v>3.5818466999999999E-11</v>
      </c>
      <c r="CR1247" s="197">
        <v>4.2309079999999996E-9</v>
      </c>
      <c r="CS1247" s="197">
        <v>1.9868065000000001E-5</v>
      </c>
      <c r="CT1247" s="198">
        <v>3.6885147E-2</v>
      </c>
      <c r="CU1247" s="197">
        <v>5.8463607999999999E-9</v>
      </c>
      <c r="CV1247" s="197">
        <v>2.8536060999999999E-5</v>
      </c>
      <c r="CX1247" s="166"/>
      <c r="CY1247" t="s">
        <v>2470</v>
      </c>
    </row>
    <row r="1248" spans="1:103" ht="14.4">
      <c r="A1248" t="s">
        <v>1831</v>
      </c>
      <c r="B1248" s="85" t="s">
        <v>816</v>
      </c>
      <c r="C1248" s="113" t="str">
        <f t="shared" si="637"/>
        <v>A.160.03.117</v>
      </c>
      <c r="D1248" s="9" t="s">
        <v>140</v>
      </c>
      <c r="E1248" s="112" t="s">
        <v>362</v>
      </c>
      <c r="F1248" s="115" t="str">
        <f t="shared" si="638"/>
        <v>Niangon natural forest clear cut 710 (kg/m3)</v>
      </c>
      <c r="G1248" s="143">
        <f t="shared" si="624"/>
        <v>3.6667298000000002</v>
      </c>
      <c r="I1248" s="118">
        <f t="shared" si="625"/>
        <v>4.0047702820617168</v>
      </c>
      <c r="K1248" s="161">
        <f t="shared" si="626"/>
        <v>2.4182830972999995E-3</v>
      </c>
      <c r="L1248" s="161">
        <f t="shared" si="627"/>
        <v>3.4408417924900001</v>
      </c>
      <c r="M1248" s="162">
        <f t="shared" si="628"/>
        <v>1.1500736474416814E-2</v>
      </c>
      <c r="N1248" s="161">
        <v>0.55000947</v>
      </c>
      <c r="O1248" s="132">
        <v>2.6594835E-3</v>
      </c>
      <c r="P1248" s="132">
        <v>1.8670923E-3</v>
      </c>
      <c r="Q1248" s="132">
        <v>1.2441272999999999E-3</v>
      </c>
      <c r="R1248" s="132">
        <v>1.0288427999999999E-3</v>
      </c>
      <c r="S1248" s="164">
        <v>4.9288072999999999E-6</v>
      </c>
      <c r="T1248" s="132">
        <v>1.4038418999999999E-4</v>
      </c>
      <c r="U1248" s="132">
        <v>1.2093830999999999E-4</v>
      </c>
      <c r="V1248" s="132">
        <v>1.4314933E-4</v>
      </c>
      <c r="W1248" s="132">
        <v>9.0667837999999995E-4</v>
      </c>
      <c r="X1248" s="132">
        <v>1.1354978E-2</v>
      </c>
      <c r="Y1248" s="132">
        <v>3.4352876000000001</v>
      </c>
      <c r="Z1248" s="164">
        <v>2.6091289999999999E-6</v>
      </c>
      <c r="AA1248" s="164">
        <v>1.5416814E-11</v>
      </c>
      <c r="AC1248" s="118">
        <f t="shared" si="629"/>
        <v>0.55000947</v>
      </c>
      <c r="AD1248" s="118">
        <f t="shared" si="630"/>
        <v>7.0657972072999987E-3</v>
      </c>
      <c r="AE1248" s="118">
        <f t="shared" si="631"/>
        <v>4.6501232389999994E-3</v>
      </c>
      <c r="AF1248" s="118">
        <f t="shared" si="632"/>
        <v>3.4408417924899997</v>
      </c>
      <c r="AG1248" s="118">
        <f t="shared" si="633"/>
        <v>1.1498127345416814E-2</v>
      </c>
      <c r="AI1248" s="69">
        <v>24.442145</v>
      </c>
      <c r="AJ1248" s="69">
        <v>2.7299578000000002</v>
      </c>
      <c r="AK1248" s="69">
        <v>0.38933476</v>
      </c>
      <c r="AL1248" s="69">
        <v>0</v>
      </c>
      <c r="AM1248" s="69">
        <v>20.979161000000001</v>
      </c>
      <c r="AN1248" s="69">
        <v>0.24639567000000001</v>
      </c>
      <c r="AO1248" s="69">
        <v>9.7295883999999999E-2</v>
      </c>
      <c r="AQ1248" s="116">
        <v>6.0692756E-2</v>
      </c>
      <c r="AR1248" s="116">
        <v>5.7748677999999998E-2</v>
      </c>
      <c r="AS1248" s="116">
        <v>2.7996906999999999E-3</v>
      </c>
      <c r="AT1248" s="116">
        <v>1.4438763999999999E-4</v>
      </c>
      <c r="AU1248" s="150">
        <f t="shared" si="634"/>
        <v>3.4621509528568069E-6</v>
      </c>
      <c r="AV1248" s="150">
        <f t="shared" si="635"/>
        <v>1.0353885806719356E-8</v>
      </c>
      <c r="AW1248" s="163">
        <f t="shared" si="636"/>
        <v>2.0222358890899999E-2</v>
      </c>
      <c r="AX1248" s="196">
        <v>3.4027349E-6</v>
      </c>
      <c r="AY1248" s="196">
        <v>1.0266872999999999E-8</v>
      </c>
      <c r="AZ1248" s="196">
        <v>2.8050561999999999E-13</v>
      </c>
      <c r="BA1248" s="196">
        <v>7.5200272000000005E-15</v>
      </c>
      <c r="BB1248" s="196">
        <v>2.1330799E-15</v>
      </c>
      <c r="BC1248" s="196">
        <v>1.3566445999999999E-10</v>
      </c>
      <c r="BD1248" s="196">
        <v>5.9226552999999998E-8</v>
      </c>
      <c r="BE1248" s="196">
        <v>2.0168470999999999E-11</v>
      </c>
      <c r="BF1248" s="196">
        <v>6.6387868E-11</v>
      </c>
      <c r="BG1248" s="196">
        <v>8.7891336999999994E-15</v>
      </c>
      <c r="BH1248" s="196">
        <v>2.6408082999999999E-16</v>
      </c>
      <c r="BI1248" s="196">
        <v>7.9096202999999994E-14</v>
      </c>
      <c r="BJ1248" s="196">
        <v>7.4230772999999996E-14</v>
      </c>
      <c r="BK1248" s="196">
        <v>1.3581888E-14</v>
      </c>
      <c r="BL1248" s="196">
        <v>2.6682187000000002E-12</v>
      </c>
      <c r="BM1248" s="196">
        <v>5.1157525E-11</v>
      </c>
      <c r="BN1248" s="196">
        <v>2.0827346E-20</v>
      </c>
      <c r="BO1248" s="196">
        <v>7.8168909000000001E-6</v>
      </c>
      <c r="BP1248" s="108">
        <v>2.0214541999999999E-2</v>
      </c>
      <c r="BQ1248" s="108">
        <v>0</v>
      </c>
      <c r="BR1248" s="108">
        <v>0</v>
      </c>
      <c r="BS1248" s="108">
        <v>0</v>
      </c>
      <c r="BU1248" s="69">
        <v>1.0759387E-4</v>
      </c>
      <c r="BV1248" s="172">
        <v>4.9881445E-7</v>
      </c>
      <c r="BW1248" s="69">
        <v>1.0223816E-4</v>
      </c>
      <c r="BX1248" s="172">
        <v>1.4387542000000001E-8</v>
      </c>
      <c r="BY1248" s="172">
        <v>4.4992762999999999E-7</v>
      </c>
      <c r="BZ1248" s="172">
        <v>8.0834627999999996E-8</v>
      </c>
      <c r="CA1248" s="172">
        <v>1.9242162E-10</v>
      </c>
      <c r="CB1248" s="172">
        <v>1.2278307000000001E-7</v>
      </c>
      <c r="CC1248" s="172">
        <v>1.3441469E-8</v>
      </c>
      <c r="CD1248" s="172">
        <v>9.7596870000000002E-8</v>
      </c>
      <c r="CE1248" s="172">
        <v>6.0484975999999998E-12</v>
      </c>
      <c r="CF1248" s="172">
        <v>4.6057019000000002E-17</v>
      </c>
      <c r="CG1248" s="172">
        <v>3.9545556999999999E-13</v>
      </c>
      <c r="CH1248" s="172">
        <v>2.6283925000000002E-7</v>
      </c>
      <c r="CI1248" s="172">
        <v>3.7751426E-6</v>
      </c>
      <c r="CJ1248" s="172">
        <v>3.9751116E-8</v>
      </c>
      <c r="CK1248" s="69">
        <v>0</v>
      </c>
      <c r="CM1248" s="197">
        <v>4.6647373999999999E-13</v>
      </c>
      <c r="CN1248" s="198">
        <v>3.6667219000000002</v>
      </c>
      <c r="CO1248" s="198">
        <v>3.3891163999999999E-3</v>
      </c>
      <c r="CP1248" s="198">
        <v>3.5979031999999999E-4</v>
      </c>
      <c r="CQ1248" s="197">
        <v>3.5818466999999999E-11</v>
      </c>
      <c r="CR1248" s="197">
        <v>4.2309079999999996E-9</v>
      </c>
      <c r="CS1248" s="197">
        <v>1.9868065000000001E-5</v>
      </c>
      <c r="CT1248" s="198">
        <v>3.6885147E-2</v>
      </c>
      <c r="CU1248" s="197">
        <v>5.8463607999999999E-9</v>
      </c>
      <c r="CV1248" s="197">
        <v>2.8536060999999999E-5</v>
      </c>
      <c r="CX1248" s="166"/>
      <c r="CY1248" t="s">
        <v>2470</v>
      </c>
    </row>
    <row r="1249" spans="1:103" ht="14.4">
      <c r="A1249" t="s">
        <v>844</v>
      </c>
      <c r="B1249" s="85" t="s">
        <v>816</v>
      </c>
      <c r="C1249" s="113" t="str">
        <f t="shared" si="637"/>
        <v>A.160.03.118</v>
      </c>
      <c r="D1249" s="9" t="s">
        <v>140</v>
      </c>
      <c r="E1249" s="112" t="s">
        <v>362</v>
      </c>
      <c r="F1249" s="115" t="str">
        <f t="shared" si="638"/>
        <v>Olon FSC/PEFC 485 (kg/m3)</v>
      </c>
      <c r="G1249" s="143">
        <f t="shared" si="624"/>
        <v>0.25019925333333332</v>
      </c>
      <c r="I1249" s="118">
        <f t="shared" si="625"/>
        <v>6.1472608711516809E-2</v>
      </c>
      <c r="K1249" s="161">
        <f t="shared" si="626"/>
        <v>2.5203727970999996E-3</v>
      </c>
      <c r="L1249" s="161">
        <f t="shared" si="627"/>
        <v>7.02333292E-3</v>
      </c>
      <c r="M1249" s="162">
        <f t="shared" si="628"/>
        <v>1.4399014994416813E-2</v>
      </c>
      <c r="N1249" s="161">
        <v>3.7529887999999997E-2</v>
      </c>
      <c r="O1249" s="132">
        <v>3.7700479999999998E-3</v>
      </c>
      <c r="P1249" s="132">
        <v>1.9379582999999999E-3</v>
      </c>
      <c r="Q1249" s="132">
        <v>1.3338912000000001E-3</v>
      </c>
      <c r="R1249" s="132">
        <v>1.0382277999999999E-3</v>
      </c>
      <c r="S1249" s="164">
        <v>5.3562470999999998E-6</v>
      </c>
      <c r="T1249" s="132">
        <v>1.4289755000000001E-4</v>
      </c>
      <c r="U1249" s="132">
        <v>1.210023E-4</v>
      </c>
      <c r="V1249" s="132">
        <v>1.4506885000000001E-4</v>
      </c>
      <c r="W1249" s="132">
        <v>9.0667837999999995E-4</v>
      </c>
      <c r="X1249" s="132">
        <v>1.4251336999999999E-2</v>
      </c>
      <c r="Y1249" s="132">
        <v>2.8764593999999999E-4</v>
      </c>
      <c r="Z1249" s="164">
        <v>2.6091289999999999E-6</v>
      </c>
      <c r="AA1249" s="164">
        <v>1.5416814E-11</v>
      </c>
      <c r="AC1249" s="118">
        <f t="shared" si="629"/>
        <v>3.7529887999999997E-2</v>
      </c>
      <c r="AD1249" s="118">
        <f t="shared" si="630"/>
        <v>8.3493813970999999E-3</v>
      </c>
      <c r="AE1249" s="118">
        <f t="shared" si="631"/>
        <v>5.8316177289999991E-3</v>
      </c>
      <c r="AF1249" s="118">
        <f t="shared" si="632"/>
        <v>7.02333292E-3</v>
      </c>
      <c r="AG1249" s="118">
        <f t="shared" si="633"/>
        <v>1.4396405865416812E-2</v>
      </c>
      <c r="AI1249" s="69">
        <v>24.881748000000002</v>
      </c>
      <c r="AJ1249" s="69">
        <v>3.1674150000000001</v>
      </c>
      <c r="AK1249" s="69">
        <v>0.39082364000000003</v>
      </c>
      <c r="AL1249" s="69">
        <v>0</v>
      </c>
      <c r="AM1249" s="69">
        <v>20.979161000000001</v>
      </c>
      <c r="AN1249" s="69">
        <v>0.24668588</v>
      </c>
      <c r="AO1249" s="69">
        <v>9.7662448999999998E-2</v>
      </c>
      <c r="AQ1249" s="116">
        <v>5.5974815999999998E-3</v>
      </c>
      <c r="AR1249" s="116">
        <v>5.2029922999999997E-3</v>
      </c>
      <c r="AS1249" s="116">
        <v>2.1941478E-4</v>
      </c>
      <c r="AT1249" s="116">
        <v>1.7507448E-4</v>
      </c>
      <c r="AU1249" s="150">
        <f t="shared" si="634"/>
        <v>3.1192999624270707E-7</v>
      </c>
      <c r="AV1249" s="150">
        <f t="shared" si="635"/>
        <v>8.1144520283335741E-10</v>
      </c>
      <c r="AW1249" s="163">
        <f t="shared" si="636"/>
        <v>2.4520235435900001E-2</v>
      </c>
      <c r="AX1249" s="196">
        <v>2.3219452E-7</v>
      </c>
      <c r="AY1249" s="196">
        <v>7.0058728999999998E-10</v>
      </c>
      <c r="AZ1249" s="196">
        <v>1.9141029999999999E-14</v>
      </c>
      <c r="BA1249" s="196">
        <v>7.5200272000000005E-15</v>
      </c>
      <c r="BB1249" s="196">
        <v>2.1330799E-15</v>
      </c>
      <c r="BC1249" s="196">
        <v>1.3806989999999999E-10</v>
      </c>
      <c r="BD1249" s="196">
        <v>7.9542673999999995E-8</v>
      </c>
      <c r="BE1249" s="196">
        <v>2.0717028000000001E-11</v>
      </c>
      <c r="BF1249" s="196">
        <v>8.9881322999999999E-11</v>
      </c>
      <c r="BG1249" s="196">
        <v>8.7891336999999994E-15</v>
      </c>
      <c r="BH1249" s="196">
        <v>2.6408082999999999E-16</v>
      </c>
      <c r="BI1249" s="196">
        <v>8.0528061000000001E-14</v>
      </c>
      <c r="BJ1249" s="196">
        <v>1.2758463000000001E-13</v>
      </c>
      <c r="BK1249" s="196">
        <v>2.3254877000000001E-14</v>
      </c>
      <c r="BL1249" s="196">
        <v>2.7393186000000001E-12</v>
      </c>
      <c r="BM1249" s="196">
        <v>5.1983370999999999E-11</v>
      </c>
      <c r="BN1249" s="196">
        <v>2.0827346E-20</v>
      </c>
      <c r="BO1249" s="196">
        <v>7.9934359000000006E-6</v>
      </c>
      <c r="BP1249" s="108">
        <v>2.4512242E-2</v>
      </c>
      <c r="BQ1249" s="108">
        <v>0</v>
      </c>
      <c r="BR1249" s="108">
        <v>0</v>
      </c>
      <c r="BS1249" s="108">
        <v>0</v>
      </c>
      <c r="BU1249" s="172">
        <v>1.3194339E-5</v>
      </c>
      <c r="BV1249" s="172">
        <v>6.6078542000000004E-7</v>
      </c>
      <c r="BW1249" s="172">
        <v>6.9762189999999997E-6</v>
      </c>
      <c r="BX1249" s="172">
        <v>1.4438282000000001E-8</v>
      </c>
      <c r="BY1249" s="172">
        <v>5.9174905999999997E-7</v>
      </c>
      <c r="BZ1249" s="172">
        <v>8.0834627999999996E-8</v>
      </c>
      <c r="CA1249" s="172">
        <v>1.9242162E-10</v>
      </c>
      <c r="CB1249" s="172">
        <v>1.2278307000000001E-7</v>
      </c>
      <c r="CC1249" s="172">
        <v>1.4136443000000001E-8</v>
      </c>
      <c r="CD1249" s="172">
        <v>9.9390338E-8</v>
      </c>
      <c r="CE1249" s="172">
        <v>6.0484975999999998E-12</v>
      </c>
      <c r="CF1249" s="172">
        <v>4.6057019000000002E-17</v>
      </c>
      <c r="CG1249" s="172">
        <v>3.9545556999999999E-13</v>
      </c>
      <c r="CH1249" s="172">
        <v>2.9051214999999999E-7</v>
      </c>
      <c r="CI1249" s="172">
        <v>4.303541E-6</v>
      </c>
      <c r="CJ1249" s="172">
        <v>3.9751116E-8</v>
      </c>
      <c r="CK1249" s="69">
        <v>0</v>
      </c>
      <c r="CM1249" s="197">
        <v>4.6647373999999999E-13</v>
      </c>
      <c r="CN1249" s="198">
        <v>0.25019128000000002</v>
      </c>
      <c r="CO1249" s="198">
        <v>3.3891163999999999E-3</v>
      </c>
      <c r="CP1249" s="198">
        <v>4.7060850999999999E-4</v>
      </c>
      <c r="CQ1249" s="197">
        <v>3.6466280000000002E-11</v>
      </c>
      <c r="CR1249" s="197">
        <v>4.3074668E-9</v>
      </c>
      <c r="CS1249" s="197">
        <v>2.6874326999999998E-5</v>
      </c>
      <c r="CT1249" s="198">
        <v>6.3182053000000002E-2</v>
      </c>
      <c r="CU1249" s="197">
        <v>5.8463607999999999E-9</v>
      </c>
      <c r="CV1249" s="197">
        <v>2.8536060999999999E-5</v>
      </c>
      <c r="CX1249" s="166"/>
      <c r="CY1249" t="s">
        <v>2471</v>
      </c>
    </row>
    <row r="1250" spans="1:103" ht="14.4">
      <c r="A1250" t="s">
        <v>1832</v>
      </c>
      <c r="B1250" s="85" t="s">
        <v>816</v>
      </c>
      <c r="C1250" s="113" t="str">
        <f t="shared" si="637"/>
        <v>A.160.03.119</v>
      </c>
      <c r="D1250" s="9" t="s">
        <v>140</v>
      </c>
      <c r="E1250" s="112" t="s">
        <v>362</v>
      </c>
      <c r="F1250" s="115" t="str">
        <f t="shared" si="638"/>
        <v>Olon natural forest clear cut 485 (kg/m3)</v>
      </c>
      <c r="G1250" s="143">
        <f t="shared" si="624"/>
        <v>3.700199266666667</v>
      </c>
      <c r="I1250" s="118">
        <f t="shared" si="625"/>
        <v>10.677872964771517</v>
      </c>
      <c r="K1250" s="161">
        <f t="shared" si="626"/>
        <v>2.5203727970999996E-3</v>
      </c>
      <c r="L1250" s="161">
        <f t="shared" si="627"/>
        <v>10.105923686979999</v>
      </c>
      <c r="M1250" s="162">
        <f t="shared" si="628"/>
        <v>1.4399014994416813E-2</v>
      </c>
      <c r="N1250" s="161">
        <v>0.55502989000000003</v>
      </c>
      <c r="O1250" s="132">
        <v>3.7700479999999998E-3</v>
      </c>
      <c r="P1250" s="132">
        <v>1.9379582999999999E-3</v>
      </c>
      <c r="Q1250" s="132">
        <v>1.3338912000000001E-3</v>
      </c>
      <c r="R1250" s="132">
        <v>1.0382277999999999E-3</v>
      </c>
      <c r="S1250" s="164">
        <v>5.3562470999999998E-6</v>
      </c>
      <c r="T1250" s="132">
        <v>1.4289755000000001E-4</v>
      </c>
      <c r="U1250" s="132">
        <v>1.210023E-4</v>
      </c>
      <c r="V1250" s="132">
        <v>1.4506885000000001E-4</v>
      </c>
      <c r="W1250" s="132">
        <v>9.0667837999999995E-4</v>
      </c>
      <c r="X1250" s="132">
        <v>1.4251336999999999E-2</v>
      </c>
      <c r="Y1250" s="132">
        <v>10.099188</v>
      </c>
      <c r="Z1250" s="164">
        <v>2.6091289999999999E-6</v>
      </c>
      <c r="AA1250" s="164">
        <v>1.5416814E-11</v>
      </c>
      <c r="AC1250" s="118">
        <f t="shared" si="629"/>
        <v>0.55502989000000003</v>
      </c>
      <c r="AD1250" s="118">
        <f t="shared" si="630"/>
        <v>8.3493813970999999E-3</v>
      </c>
      <c r="AE1250" s="118">
        <f t="shared" si="631"/>
        <v>5.8316177289999991E-3</v>
      </c>
      <c r="AF1250" s="118">
        <f t="shared" si="632"/>
        <v>10.105923686979999</v>
      </c>
      <c r="AG1250" s="118">
        <f t="shared" si="633"/>
        <v>1.4396405865416812E-2</v>
      </c>
      <c r="AI1250" s="69">
        <v>24.881748000000002</v>
      </c>
      <c r="AJ1250" s="69">
        <v>3.1674150000000001</v>
      </c>
      <c r="AK1250" s="69">
        <v>0.39082364000000003</v>
      </c>
      <c r="AL1250" s="69">
        <v>0</v>
      </c>
      <c r="AM1250" s="69">
        <v>20.979161000000001</v>
      </c>
      <c r="AN1250" s="69">
        <v>0.24668588</v>
      </c>
      <c r="AO1250" s="69">
        <v>9.7662448999999998E-2</v>
      </c>
      <c r="AQ1250" s="116">
        <v>6.1612304999999999E-2</v>
      </c>
      <c r="AR1250" s="116">
        <v>5.860568E-2</v>
      </c>
      <c r="AS1250" s="116">
        <v>2.8315501E-3</v>
      </c>
      <c r="AT1250" s="116">
        <v>1.7507448E-4</v>
      </c>
      <c r="AU1250" s="150">
        <f t="shared" si="634"/>
        <v>3.5135299762427069E-6</v>
      </c>
      <c r="AV1250" s="150">
        <f t="shared" si="635"/>
        <v>1.0471708837833356E-8</v>
      </c>
      <c r="AW1250" s="163">
        <f t="shared" si="636"/>
        <v>2.4520235435900001E-2</v>
      </c>
      <c r="AX1250" s="196">
        <v>3.4337945E-6</v>
      </c>
      <c r="AY1250" s="196">
        <v>1.0360587E-8</v>
      </c>
      <c r="AZ1250" s="196">
        <v>2.8306602999999999E-13</v>
      </c>
      <c r="BA1250" s="196">
        <v>7.5200272000000005E-15</v>
      </c>
      <c r="BB1250" s="196">
        <v>2.1330799E-15</v>
      </c>
      <c r="BC1250" s="196">
        <v>1.3806989999999999E-10</v>
      </c>
      <c r="BD1250" s="196">
        <v>7.9542673999999995E-8</v>
      </c>
      <c r="BE1250" s="196">
        <v>2.0717028000000001E-11</v>
      </c>
      <c r="BF1250" s="196">
        <v>8.9881322999999999E-11</v>
      </c>
      <c r="BG1250" s="196">
        <v>8.7891336999999994E-15</v>
      </c>
      <c r="BH1250" s="196">
        <v>2.6408082999999999E-16</v>
      </c>
      <c r="BI1250" s="196">
        <v>8.0528061000000001E-14</v>
      </c>
      <c r="BJ1250" s="196">
        <v>1.2758463000000001E-13</v>
      </c>
      <c r="BK1250" s="196">
        <v>2.3254877000000001E-14</v>
      </c>
      <c r="BL1250" s="196">
        <v>2.7393186000000001E-12</v>
      </c>
      <c r="BM1250" s="196">
        <v>5.1983370999999999E-11</v>
      </c>
      <c r="BN1250" s="196">
        <v>2.0827346E-20</v>
      </c>
      <c r="BO1250" s="196">
        <v>7.9934359000000006E-6</v>
      </c>
      <c r="BP1250" s="108">
        <v>2.4512242E-2</v>
      </c>
      <c r="BQ1250" s="108">
        <v>0</v>
      </c>
      <c r="BR1250" s="108">
        <v>0</v>
      </c>
      <c r="BS1250" s="108">
        <v>0</v>
      </c>
      <c r="BU1250" s="69">
        <v>1.0938949E-4</v>
      </c>
      <c r="BV1250" s="172">
        <v>6.6078542000000004E-7</v>
      </c>
      <c r="BW1250" s="69">
        <v>1.0317137E-4</v>
      </c>
      <c r="BX1250" s="172">
        <v>1.4438282000000001E-8</v>
      </c>
      <c r="BY1250" s="172">
        <v>5.9174905999999997E-7</v>
      </c>
      <c r="BZ1250" s="172">
        <v>8.0834627999999996E-8</v>
      </c>
      <c r="CA1250" s="172">
        <v>1.9242162E-10</v>
      </c>
      <c r="CB1250" s="172">
        <v>1.2278307000000001E-7</v>
      </c>
      <c r="CC1250" s="172">
        <v>1.4136443000000001E-8</v>
      </c>
      <c r="CD1250" s="172">
        <v>9.9390338E-8</v>
      </c>
      <c r="CE1250" s="172">
        <v>6.0484975999999998E-12</v>
      </c>
      <c r="CF1250" s="172">
        <v>4.6057019000000002E-17</v>
      </c>
      <c r="CG1250" s="172">
        <v>3.9545556999999999E-13</v>
      </c>
      <c r="CH1250" s="172">
        <v>2.9051214999999999E-7</v>
      </c>
      <c r="CI1250" s="172">
        <v>4.303541E-6</v>
      </c>
      <c r="CJ1250" s="172">
        <v>3.9751116E-8</v>
      </c>
      <c r="CK1250" s="69">
        <v>0</v>
      </c>
      <c r="CM1250" s="197">
        <v>4.6647373999999999E-13</v>
      </c>
      <c r="CN1250" s="198">
        <v>3.7001913000000002</v>
      </c>
      <c r="CO1250" s="198">
        <v>3.3891163999999999E-3</v>
      </c>
      <c r="CP1250" s="198">
        <v>4.7060850999999999E-4</v>
      </c>
      <c r="CQ1250" s="197">
        <v>3.6466280000000002E-11</v>
      </c>
      <c r="CR1250" s="197">
        <v>4.3074668E-9</v>
      </c>
      <c r="CS1250" s="197">
        <v>2.6874326999999998E-5</v>
      </c>
      <c r="CT1250" s="198">
        <v>6.3182053000000002E-2</v>
      </c>
      <c r="CU1250" s="197">
        <v>5.8463607999999999E-9</v>
      </c>
      <c r="CV1250" s="197">
        <v>2.8536060999999999E-5</v>
      </c>
      <c r="CX1250" s="166"/>
      <c r="CY1250" t="s">
        <v>2471</v>
      </c>
    </row>
    <row r="1251" spans="1:103" ht="14.4">
      <c r="A1251" t="s">
        <v>845</v>
      </c>
      <c r="B1251" s="85" t="s">
        <v>816</v>
      </c>
      <c r="C1251" s="113" t="str">
        <f t="shared" si="637"/>
        <v>A.160.03.120</v>
      </c>
      <c r="D1251" s="9" t="s">
        <v>140</v>
      </c>
      <c r="E1251" s="112" t="s">
        <v>362</v>
      </c>
      <c r="F1251" s="115" t="str">
        <f t="shared" si="638"/>
        <v>Oregon Pine FSC/PEFC 505 (kg/m3)</v>
      </c>
      <c r="G1251" s="143">
        <f t="shared" si="624"/>
        <v>0.15043016666666667</v>
      </c>
      <c r="I1251" s="118">
        <f t="shared" si="625"/>
        <v>5.5282429354516813E-2</v>
      </c>
      <c r="K1251" s="161">
        <f t="shared" si="626"/>
        <v>2.7345938501000004E-3</v>
      </c>
      <c r="L1251" s="161">
        <f t="shared" si="627"/>
        <v>9.5026596599999992E-3</v>
      </c>
      <c r="M1251" s="162">
        <f t="shared" si="628"/>
        <v>2.0480650844416814E-2</v>
      </c>
      <c r="N1251" s="161">
        <v>2.2564524999999998E-2</v>
      </c>
      <c r="O1251" s="132">
        <v>6.1004127000000002E-3</v>
      </c>
      <c r="P1251" s="132">
        <v>2.0866605999999999E-3</v>
      </c>
      <c r="Q1251" s="132">
        <v>1.5222482E-3</v>
      </c>
      <c r="R1251" s="132">
        <v>1.0579210000000001E-3</v>
      </c>
      <c r="S1251" s="164">
        <v>6.2531701000000001E-6</v>
      </c>
      <c r="T1251" s="132">
        <v>1.4817148000000001E-4</v>
      </c>
      <c r="U1251" s="132">
        <v>1.2113656E-4</v>
      </c>
      <c r="V1251" s="132">
        <v>1.4909670000000001E-4</v>
      </c>
      <c r="W1251" s="132">
        <v>9.0667837999999995E-4</v>
      </c>
      <c r="X1251" s="132">
        <v>2.0328945000000001E-2</v>
      </c>
      <c r="Y1251" s="132">
        <v>2.8777141999999998E-4</v>
      </c>
      <c r="Z1251" s="164">
        <v>2.6091289999999999E-6</v>
      </c>
      <c r="AA1251" s="164">
        <v>1.5416814E-11</v>
      </c>
      <c r="AC1251" s="118">
        <f t="shared" si="629"/>
        <v>2.2564524999999998E-2</v>
      </c>
      <c r="AD1251" s="118">
        <f t="shared" si="630"/>
        <v>1.10428037101E-2</v>
      </c>
      <c r="AE1251" s="118">
        <f t="shared" si="631"/>
        <v>8.310818989000001E-3</v>
      </c>
      <c r="AF1251" s="118">
        <f t="shared" si="632"/>
        <v>9.5026596599999992E-3</v>
      </c>
      <c r="AG1251" s="118">
        <f t="shared" si="633"/>
        <v>2.0478041715416815E-2</v>
      </c>
      <c r="AI1251" s="69">
        <v>25.804193000000001</v>
      </c>
      <c r="AJ1251" s="69">
        <v>4.0853579</v>
      </c>
      <c r="AK1251" s="69">
        <v>0.39394786999999998</v>
      </c>
      <c r="AL1251" s="69">
        <v>0</v>
      </c>
      <c r="AM1251" s="69">
        <v>20.979161000000001</v>
      </c>
      <c r="AN1251" s="69">
        <v>0.24729483999999999</v>
      </c>
      <c r="AO1251" s="69">
        <v>9.8431634000000004E-2</v>
      </c>
      <c r="AQ1251" s="116">
        <v>4.7668759000000002E-3</v>
      </c>
      <c r="AR1251" s="116">
        <v>4.3698558999999996E-3</v>
      </c>
      <c r="AS1251" s="116">
        <v>1.5755348000000001E-4</v>
      </c>
      <c r="AT1251" s="116">
        <v>2.3946654000000001E-4</v>
      </c>
      <c r="AU1251" s="150">
        <f t="shared" si="634"/>
        <v>2.6198176183790712E-7</v>
      </c>
      <c r="AV1251" s="150">
        <f t="shared" si="635"/>
        <v>5.826681951033575E-10</v>
      </c>
      <c r="AW1251" s="163">
        <f t="shared" si="636"/>
        <v>3.3538730890999999E-2</v>
      </c>
      <c r="AX1251" s="196">
        <v>1.3960880999999999E-7</v>
      </c>
      <c r="AY1251" s="196">
        <v>4.2123384999999999E-10</v>
      </c>
      <c r="AZ1251" s="196">
        <v>1.1508695E-14</v>
      </c>
      <c r="BA1251" s="196">
        <v>7.5200272000000005E-15</v>
      </c>
      <c r="BB1251" s="196">
        <v>2.1330799E-15</v>
      </c>
      <c r="BC1251" s="196">
        <v>1.4311738000000001E-10</v>
      </c>
      <c r="BD1251" s="196">
        <v>1.2217322E-7</v>
      </c>
      <c r="BE1251" s="196">
        <v>2.1868097999999999E-11</v>
      </c>
      <c r="BF1251" s="196">
        <v>1.3917906E-10</v>
      </c>
      <c r="BG1251" s="196">
        <v>8.7891336999999994E-15</v>
      </c>
      <c r="BH1251" s="196">
        <v>2.6408082999999999E-16</v>
      </c>
      <c r="BI1251" s="196">
        <v>8.3532615999999995E-14</v>
      </c>
      <c r="BJ1251" s="196">
        <v>2.3954025999999999E-13</v>
      </c>
      <c r="BK1251" s="196">
        <v>4.3552296999999998E-14</v>
      </c>
      <c r="BL1251" s="196">
        <v>2.8885118E-12</v>
      </c>
      <c r="BM1251" s="196">
        <v>5.3716293000000002E-11</v>
      </c>
      <c r="BN1251" s="196">
        <v>2.0827346E-20</v>
      </c>
      <c r="BO1251" s="196">
        <v>8.363891E-6</v>
      </c>
      <c r="BP1251" s="108">
        <v>3.3530366999999998E-2</v>
      </c>
      <c r="BQ1251" s="108">
        <v>0</v>
      </c>
      <c r="BR1251" s="108">
        <v>0</v>
      </c>
      <c r="BS1251" s="108">
        <v>0</v>
      </c>
      <c r="BU1251" s="172">
        <v>1.2222144999999999E-5</v>
      </c>
      <c r="BV1251" s="172">
        <v>1.0006589999999999E-6</v>
      </c>
      <c r="BW1251" s="172">
        <v>4.1943922999999996E-6</v>
      </c>
      <c r="BX1251" s="172">
        <v>1.4544753E-8</v>
      </c>
      <c r="BY1251" s="172">
        <v>8.8934155999999999E-7</v>
      </c>
      <c r="BZ1251" s="172">
        <v>8.0834627999999996E-8</v>
      </c>
      <c r="CA1251" s="172">
        <v>1.9242162E-10</v>
      </c>
      <c r="CB1251" s="172">
        <v>1.2278307000000001E-7</v>
      </c>
      <c r="CC1251" s="172">
        <v>1.5594749000000001E-8</v>
      </c>
      <c r="CD1251" s="172">
        <v>1.0315368E-7</v>
      </c>
      <c r="CE1251" s="172">
        <v>6.0484975999999998E-12</v>
      </c>
      <c r="CF1251" s="172">
        <v>4.6057019000000002E-17</v>
      </c>
      <c r="CG1251" s="172">
        <v>3.9545556999999999E-13</v>
      </c>
      <c r="CH1251" s="172">
        <v>3.4857988E-7</v>
      </c>
      <c r="CI1251" s="172">
        <v>5.4123114999999996E-6</v>
      </c>
      <c r="CJ1251" s="172">
        <v>3.9751116E-8</v>
      </c>
      <c r="CK1251" s="69">
        <v>0</v>
      </c>
      <c r="CM1251" s="197">
        <v>4.6647373999999999E-13</v>
      </c>
      <c r="CN1251" s="198">
        <v>0.15042219000000001</v>
      </c>
      <c r="CO1251" s="198">
        <v>3.3891163999999999E-3</v>
      </c>
      <c r="CP1251" s="198">
        <v>7.0314501999999999E-4</v>
      </c>
      <c r="CQ1251" s="197">
        <v>3.7825625000000001E-11</v>
      </c>
      <c r="CR1251" s="197">
        <v>4.4681146E-9</v>
      </c>
      <c r="CS1251" s="197">
        <v>4.1575992000000001E-5</v>
      </c>
      <c r="CT1251" s="198">
        <v>0.11836244</v>
      </c>
      <c r="CU1251" s="197">
        <v>5.8463607999999999E-9</v>
      </c>
      <c r="CV1251" s="197">
        <v>2.8536060999999999E-5</v>
      </c>
      <c r="CX1251" s="166"/>
      <c r="CY1251" t="s">
        <v>2472</v>
      </c>
    </row>
    <row r="1252" spans="1:103" ht="14.4">
      <c r="A1252" t="s">
        <v>1833</v>
      </c>
      <c r="B1252" s="85" t="s">
        <v>816</v>
      </c>
      <c r="C1252" s="113" t="str">
        <f t="shared" si="637"/>
        <v>A.160.03.121</v>
      </c>
      <c r="D1252" s="9" t="s">
        <v>140</v>
      </c>
      <c r="E1252" s="112" t="s">
        <v>362</v>
      </c>
      <c r="F1252" s="115" t="str">
        <f t="shared" si="638"/>
        <v>Oregon Pine natural forest clear cut 505 (kg/m3)</v>
      </c>
      <c r="G1252" s="143">
        <f t="shared" si="624"/>
        <v>0.15043016666666667</v>
      </c>
      <c r="I1252" s="118">
        <f t="shared" si="625"/>
        <v>3.6877949579345164</v>
      </c>
      <c r="K1252" s="161">
        <f t="shared" si="626"/>
        <v>2.7345938501000004E-3</v>
      </c>
      <c r="L1252" s="161">
        <f t="shared" si="627"/>
        <v>3.6420151882399998</v>
      </c>
      <c r="M1252" s="162">
        <f t="shared" si="628"/>
        <v>2.0480650844416814E-2</v>
      </c>
      <c r="N1252" s="161">
        <v>2.2564524999999998E-2</v>
      </c>
      <c r="O1252" s="132">
        <v>6.1004127000000002E-3</v>
      </c>
      <c r="P1252" s="132">
        <v>2.0866605999999999E-3</v>
      </c>
      <c r="Q1252" s="132">
        <v>1.5222482E-3</v>
      </c>
      <c r="R1252" s="132">
        <v>1.0579210000000001E-3</v>
      </c>
      <c r="S1252" s="164">
        <v>6.2531701000000001E-6</v>
      </c>
      <c r="T1252" s="132">
        <v>1.4817148000000001E-4</v>
      </c>
      <c r="U1252" s="132">
        <v>1.2113656E-4</v>
      </c>
      <c r="V1252" s="132">
        <v>1.4909670000000001E-4</v>
      </c>
      <c r="W1252" s="132">
        <v>9.0667837999999995E-4</v>
      </c>
      <c r="X1252" s="132">
        <v>2.0328945000000001E-2</v>
      </c>
      <c r="Y1252" s="132">
        <v>3.6328003</v>
      </c>
      <c r="Z1252" s="164">
        <v>2.6091289999999999E-6</v>
      </c>
      <c r="AA1252" s="164">
        <v>1.5416814E-11</v>
      </c>
      <c r="AC1252" s="118">
        <f t="shared" si="629"/>
        <v>2.2564524999999998E-2</v>
      </c>
      <c r="AD1252" s="118">
        <f t="shared" si="630"/>
        <v>1.10428037101E-2</v>
      </c>
      <c r="AE1252" s="118">
        <f t="shared" si="631"/>
        <v>8.310818989000001E-3</v>
      </c>
      <c r="AF1252" s="118">
        <f t="shared" si="632"/>
        <v>3.6420151882399994</v>
      </c>
      <c r="AG1252" s="118">
        <f t="shared" si="633"/>
        <v>2.0478041715416815E-2</v>
      </c>
      <c r="AI1252" s="69">
        <v>25.804193000000001</v>
      </c>
      <c r="AJ1252" s="69">
        <v>4.0853579</v>
      </c>
      <c r="AK1252" s="69">
        <v>0.39394786999999998</v>
      </c>
      <c r="AL1252" s="69">
        <v>0</v>
      </c>
      <c r="AM1252" s="69">
        <v>20.979161000000001</v>
      </c>
      <c r="AN1252" s="69">
        <v>0.24729483999999999</v>
      </c>
      <c r="AO1252" s="69">
        <v>9.8431634000000004E-2</v>
      </c>
      <c r="AQ1252" s="116">
        <v>4.7668759000000002E-3</v>
      </c>
      <c r="AR1252" s="116">
        <v>4.3698558999999996E-3</v>
      </c>
      <c r="AS1252" s="116">
        <v>1.5755348000000001E-4</v>
      </c>
      <c r="AT1252" s="116">
        <v>2.3946654000000001E-4</v>
      </c>
      <c r="AU1252" s="150">
        <f t="shared" si="634"/>
        <v>2.6198176183790712E-7</v>
      </c>
      <c r="AV1252" s="150">
        <f t="shared" si="635"/>
        <v>5.826681951033575E-10</v>
      </c>
      <c r="AW1252" s="163">
        <f t="shared" si="636"/>
        <v>3.3538730890999999E-2</v>
      </c>
      <c r="AX1252" s="196">
        <v>1.3960880999999999E-7</v>
      </c>
      <c r="AY1252" s="196">
        <v>4.2123384999999999E-10</v>
      </c>
      <c r="AZ1252" s="196">
        <v>1.1508695E-14</v>
      </c>
      <c r="BA1252" s="196">
        <v>7.5200272000000005E-15</v>
      </c>
      <c r="BB1252" s="196">
        <v>2.1330799E-15</v>
      </c>
      <c r="BC1252" s="196">
        <v>1.4311738000000001E-10</v>
      </c>
      <c r="BD1252" s="196">
        <v>1.2217322E-7</v>
      </c>
      <c r="BE1252" s="196">
        <v>2.1868097999999999E-11</v>
      </c>
      <c r="BF1252" s="196">
        <v>1.3917906E-10</v>
      </c>
      <c r="BG1252" s="196">
        <v>8.7891336999999994E-15</v>
      </c>
      <c r="BH1252" s="196">
        <v>2.6408082999999999E-16</v>
      </c>
      <c r="BI1252" s="196">
        <v>8.3532615999999995E-14</v>
      </c>
      <c r="BJ1252" s="196">
        <v>2.3954025999999999E-13</v>
      </c>
      <c r="BK1252" s="196">
        <v>4.3552296999999998E-14</v>
      </c>
      <c r="BL1252" s="196">
        <v>2.8885118E-12</v>
      </c>
      <c r="BM1252" s="196">
        <v>5.3716293000000002E-11</v>
      </c>
      <c r="BN1252" s="196">
        <v>2.0827346E-20</v>
      </c>
      <c r="BO1252" s="196">
        <v>8.363891E-6</v>
      </c>
      <c r="BP1252" s="108">
        <v>3.3530366999999998E-2</v>
      </c>
      <c r="BQ1252" s="108">
        <v>0</v>
      </c>
      <c r="BR1252" s="108">
        <v>0</v>
      </c>
      <c r="BS1252" s="108">
        <v>0</v>
      </c>
      <c r="BU1252" s="172">
        <v>1.2222144999999999E-5</v>
      </c>
      <c r="BV1252" s="172">
        <v>1.0006589999999999E-6</v>
      </c>
      <c r="BW1252" s="172">
        <v>4.1943922999999996E-6</v>
      </c>
      <c r="BX1252" s="172">
        <v>1.4544753E-8</v>
      </c>
      <c r="BY1252" s="172">
        <v>8.8934155999999999E-7</v>
      </c>
      <c r="BZ1252" s="172">
        <v>8.0834627999999996E-8</v>
      </c>
      <c r="CA1252" s="172">
        <v>1.9242162E-10</v>
      </c>
      <c r="CB1252" s="172">
        <v>1.2278307000000001E-7</v>
      </c>
      <c r="CC1252" s="172">
        <v>1.5594749000000001E-8</v>
      </c>
      <c r="CD1252" s="172">
        <v>1.0315368E-7</v>
      </c>
      <c r="CE1252" s="172">
        <v>6.0484975999999998E-12</v>
      </c>
      <c r="CF1252" s="172">
        <v>4.6057019000000002E-17</v>
      </c>
      <c r="CG1252" s="172">
        <v>3.9545556999999999E-13</v>
      </c>
      <c r="CH1252" s="172">
        <v>3.4857988E-7</v>
      </c>
      <c r="CI1252" s="172">
        <v>5.4123114999999996E-6</v>
      </c>
      <c r="CJ1252" s="172">
        <v>3.9751116E-8</v>
      </c>
      <c r="CK1252" s="69">
        <v>0</v>
      </c>
      <c r="CM1252" s="197">
        <v>4.6647373999999999E-13</v>
      </c>
      <c r="CN1252" s="198">
        <v>0.15042219000000001</v>
      </c>
      <c r="CO1252" s="198">
        <v>3.3891163999999999E-3</v>
      </c>
      <c r="CP1252" s="198">
        <v>7.0314501999999999E-4</v>
      </c>
      <c r="CQ1252" s="197">
        <v>3.7825625000000001E-11</v>
      </c>
      <c r="CR1252" s="197">
        <v>4.4681146E-9</v>
      </c>
      <c r="CS1252" s="197">
        <v>4.1575992000000001E-5</v>
      </c>
      <c r="CT1252" s="198">
        <v>0.11836244</v>
      </c>
      <c r="CU1252" s="197">
        <v>5.8463607999999999E-9</v>
      </c>
      <c r="CV1252" s="197">
        <v>2.8536060999999999E-5</v>
      </c>
      <c r="CX1252" s="166"/>
      <c r="CY1252" t="s">
        <v>2472</v>
      </c>
    </row>
    <row r="1253" spans="1:103" ht="14.4">
      <c r="A1253" t="s">
        <v>1834</v>
      </c>
      <c r="B1253" s="85" t="s">
        <v>816</v>
      </c>
      <c r="C1253" s="113" t="str">
        <f t="shared" si="637"/>
        <v>A.160.03.122</v>
      </c>
      <c r="D1253" s="9" t="s">
        <v>140</v>
      </c>
      <c r="E1253" s="112" t="s">
        <v>362</v>
      </c>
      <c r="F1253" s="115" t="str">
        <f t="shared" si="638"/>
        <v>Tchitola natural forest clear cut 630 (kg/m3)</v>
      </c>
      <c r="G1253" s="143">
        <f t="shared" si="624"/>
        <v>3.6815441333333339</v>
      </c>
      <c r="I1253" s="118">
        <f t="shared" si="625"/>
        <v>6.1555123204664168</v>
      </c>
      <c r="K1253" s="161">
        <f t="shared" si="626"/>
        <v>2.4634703620000004E-3</v>
      </c>
      <c r="L1253" s="161">
        <f t="shared" si="627"/>
        <v>5.5880336490100007</v>
      </c>
      <c r="M1253" s="162">
        <f t="shared" si="628"/>
        <v>1.2783581094416813E-2</v>
      </c>
      <c r="N1253" s="161">
        <v>0.55223162000000003</v>
      </c>
      <c r="O1253" s="132">
        <v>3.1510447999999998E-3</v>
      </c>
      <c r="P1253" s="132">
        <v>1.8984592E-3</v>
      </c>
      <c r="Q1253" s="132">
        <v>1.2838589E-3</v>
      </c>
      <c r="R1253" s="132">
        <v>1.0329968000000001E-3</v>
      </c>
      <c r="S1253" s="164">
        <v>5.1180019999999996E-6</v>
      </c>
      <c r="T1253" s="132">
        <v>1.4149666000000001E-4</v>
      </c>
      <c r="U1253" s="132">
        <v>1.2096663E-4</v>
      </c>
      <c r="V1253" s="132">
        <v>1.4399895E-4</v>
      </c>
      <c r="W1253" s="132">
        <v>9.0667837999999995E-4</v>
      </c>
      <c r="X1253" s="132">
        <v>1.2636972999999999E-2</v>
      </c>
      <c r="Y1253" s="132">
        <v>5.5819565000000004</v>
      </c>
      <c r="Z1253" s="164">
        <v>2.6091289999999999E-6</v>
      </c>
      <c r="AA1253" s="164">
        <v>1.5416814E-11</v>
      </c>
      <c r="AC1253" s="118">
        <f t="shared" si="629"/>
        <v>0.55223162000000003</v>
      </c>
      <c r="AD1253" s="118">
        <f t="shared" si="630"/>
        <v>7.633940992E-3</v>
      </c>
      <c r="AE1253" s="118">
        <f t="shared" si="631"/>
        <v>5.1730797589999997E-3</v>
      </c>
      <c r="AF1253" s="118">
        <f t="shared" si="632"/>
        <v>5.5880336490100007</v>
      </c>
      <c r="AG1253" s="118">
        <f t="shared" si="633"/>
        <v>1.2780971965416813E-2</v>
      </c>
      <c r="AI1253" s="69">
        <v>24.636724000000001</v>
      </c>
      <c r="AJ1253" s="69">
        <v>2.9235864</v>
      </c>
      <c r="AK1253" s="69">
        <v>0.38999377000000002</v>
      </c>
      <c r="AL1253" s="69">
        <v>0</v>
      </c>
      <c r="AM1253" s="69">
        <v>20.979161000000001</v>
      </c>
      <c r="AN1253" s="69">
        <v>0.24652412000000001</v>
      </c>
      <c r="AO1253" s="69">
        <v>9.7458134000000002E-2</v>
      </c>
      <c r="AQ1253" s="116">
        <v>6.1099769999999998E-2</v>
      </c>
      <c r="AR1253" s="116">
        <v>5.8128007000000002E-2</v>
      </c>
      <c r="AS1253" s="116">
        <v>2.8137924E-3</v>
      </c>
      <c r="AT1253" s="116">
        <v>1.5797034E-4</v>
      </c>
      <c r="AU1253" s="150">
        <f t="shared" si="634"/>
        <v>3.4848924965763066E-6</v>
      </c>
      <c r="AV1253" s="150">
        <f t="shared" si="635"/>
        <v>1.0406037016920354E-8</v>
      </c>
      <c r="AW1253" s="163">
        <f t="shared" si="636"/>
        <v>2.2124698033799999E-2</v>
      </c>
      <c r="AX1253" s="196">
        <v>3.4164825999999998E-6</v>
      </c>
      <c r="AY1253" s="196">
        <v>1.0308353E-8</v>
      </c>
      <c r="AZ1253" s="196">
        <v>2.8163891999999999E-13</v>
      </c>
      <c r="BA1253" s="196">
        <v>7.5200272000000005E-15</v>
      </c>
      <c r="BB1253" s="196">
        <v>2.1330799E-15</v>
      </c>
      <c r="BC1253" s="196">
        <v>1.3672917E-10</v>
      </c>
      <c r="BD1253" s="196">
        <v>6.8218934999999999E-8</v>
      </c>
      <c r="BE1253" s="196">
        <v>2.0411275E-11</v>
      </c>
      <c r="BF1253" s="196">
        <v>7.6786609999999995E-11</v>
      </c>
      <c r="BG1253" s="196">
        <v>8.7891336999999994E-15</v>
      </c>
      <c r="BH1253" s="196">
        <v>2.6408082999999999E-16</v>
      </c>
      <c r="BI1253" s="196">
        <v>7.9729977000000002E-14</v>
      </c>
      <c r="BJ1253" s="196">
        <v>9.7846413000000003E-14</v>
      </c>
      <c r="BK1253" s="196">
        <v>1.7863375E-14</v>
      </c>
      <c r="BL1253" s="196">
        <v>2.6996892000000001E-12</v>
      </c>
      <c r="BM1253" s="196">
        <v>5.1523063999999998E-11</v>
      </c>
      <c r="BN1253" s="196">
        <v>2.0827346E-20</v>
      </c>
      <c r="BO1253" s="196">
        <v>7.8950337999999996E-6</v>
      </c>
      <c r="BP1253" s="108">
        <v>2.2116803000000001E-2</v>
      </c>
      <c r="BQ1253" s="108">
        <v>0</v>
      </c>
      <c r="BR1253" s="108">
        <v>0</v>
      </c>
      <c r="BS1253" s="108">
        <v>0</v>
      </c>
      <c r="BU1253" s="69">
        <v>1.0838866E-4</v>
      </c>
      <c r="BV1253" s="172">
        <v>5.7050652000000002E-7</v>
      </c>
      <c r="BW1253" s="69">
        <v>1.0265122000000001E-4</v>
      </c>
      <c r="BX1253" s="172">
        <v>1.4410001E-8</v>
      </c>
      <c r="BY1253" s="172">
        <v>5.1270104999999998E-7</v>
      </c>
      <c r="BZ1253" s="172">
        <v>8.0834627999999996E-8</v>
      </c>
      <c r="CA1253" s="172">
        <v>1.9242162E-10</v>
      </c>
      <c r="CB1253" s="172">
        <v>1.2278307000000001E-7</v>
      </c>
      <c r="CC1253" s="172">
        <v>1.374908E-8</v>
      </c>
      <c r="CD1253" s="172">
        <v>9.8390699999999994E-8</v>
      </c>
      <c r="CE1253" s="172">
        <v>6.0484975999999998E-12</v>
      </c>
      <c r="CF1253" s="172">
        <v>4.6057019000000002E-17</v>
      </c>
      <c r="CG1253" s="172">
        <v>3.9545556999999999E-13</v>
      </c>
      <c r="CH1253" s="172">
        <v>2.7508791E-7</v>
      </c>
      <c r="CI1253" s="172">
        <v>4.0090238999999999E-6</v>
      </c>
      <c r="CJ1253" s="172">
        <v>3.9751116E-8</v>
      </c>
      <c r="CK1253" s="69">
        <v>0</v>
      </c>
      <c r="CM1253" s="197">
        <v>4.6647373999999999E-13</v>
      </c>
      <c r="CN1253" s="198">
        <v>3.6815362</v>
      </c>
      <c r="CO1253" s="198">
        <v>3.3891163999999999E-3</v>
      </c>
      <c r="CP1253" s="198">
        <v>4.0884099E-4</v>
      </c>
      <c r="CQ1253" s="197">
        <v>3.6105204000000002E-11</v>
      </c>
      <c r="CR1253" s="197">
        <v>4.2647947000000004E-9</v>
      </c>
      <c r="CS1253" s="197">
        <v>2.2969196999999999E-5</v>
      </c>
      <c r="CT1253" s="198">
        <v>4.8524761E-2</v>
      </c>
      <c r="CU1253" s="197">
        <v>5.8463607999999999E-9</v>
      </c>
      <c r="CV1253" s="197">
        <v>2.8536060999999999E-5</v>
      </c>
      <c r="CX1253" s="166"/>
      <c r="CY1253" t="s">
        <v>2473</v>
      </c>
    </row>
    <row r="1254" spans="1:103" ht="14.4">
      <c r="A1254" t="s">
        <v>846</v>
      </c>
      <c r="B1254" s="85" t="s">
        <v>816</v>
      </c>
      <c r="C1254" s="113" t="str">
        <f t="shared" si="637"/>
        <v>A.160.03.123</v>
      </c>
      <c r="D1254" s="9" t="s">
        <v>140</v>
      </c>
      <c r="E1254" s="112" t="s">
        <v>362</v>
      </c>
      <c r="F1254" s="115" t="str">
        <f t="shared" si="638"/>
        <v>Peroba FSC/PEFC 750 (kg/m3)</v>
      </c>
      <c r="G1254" s="143">
        <f t="shared" si="624"/>
        <v>0.22550869333333334</v>
      </c>
      <c r="I1254" s="118">
        <f t="shared" si="625"/>
        <v>5.4684000107016816E-2</v>
      </c>
      <c r="K1254" s="161">
        <f t="shared" si="626"/>
        <v>2.4450606525999998E-3</v>
      </c>
      <c r="L1254" s="161">
        <f t="shared" si="627"/>
        <v>6.1516945000000007E-3</v>
      </c>
      <c r="M1254" s="162">
        <f t="shared" si="628"/>
        <v>1.2260940954416814E-2</v>
      </c>
      <c r="N1254" s="161">
        <v>3.3826304000000001E-2</v>
      </c>
      <c r="O1254" s="132">
        <v>2.9507791000000002E-3</v>
      </c>
      <c r="P1254" s="132">
        <v>1.8856801000000001E-3</v>
      </c>
      <c r="Q1254" s="132">
        <v>1.2676719E-3</v>
      </c>
      <c r="R1254" s="132">
        <v>1.0313044E-3</v>
      </c>
      <c r="S1254" s="164">
        <v>5.0409226000000001E-6</v>
      </c>
      <c r="T1254" s="132">
        <v>1.4104343E-4</v>
      </c>
      <c r="U1254" s="132">
        <v>1.2095509E-4</v>
      </c>
      <c r="V1254" s="132">
        <v>1.4365280999999999E-4</v>
      </c>
      <c r="W1254" s="132">
        <v>9.0667837999999995E-4</v>
      </c>
      <c r="X1254" s="132">
        <v>1.2114679E-2</v>
      </c>
      <c r="Y1254" s="132">
        <v>2.8760183E-4</v>
      </c>
      <c r="Z1254" s="164">
        <v>2.6091289999999999E-6</v>
      </c>
      <c r="AA1254" s="164">
        <v>1.5416814E-11</v>
      </c>
      <c r="AC1254" s="118">
        <f t="shared" si="629"/>
        <v>3.3826304000000001E-2</v>
      </c>
      <c r="AD1254" s="118">
        <f t="shared" si="630"/>
        <v>7.4024749426000016E-3</v>
      </c>
      <c r="AE1254" s="118">
        <f t="shared" si="631"/>
        <v>4.9600234190000005E-3</v>
      </c>
      <c r="AF1254" s="118">
        <f t="shared" si="632"/>
        <v>6.1516945000000007E-3</v>
      </c>
      <c r="AG1254" s="118">
        <f t="shared" si="633"/>
        <v>1.2258331825416814E-2</v>
      </c>
      <c r="AI1254" s="69">
        <v>24.557451</v>
      </c>
      <c r="AJ1254" s="69">
        <v>2.8447007000000002</v>
      </c>
      <c r="AK1254" s="69">
        <v>0.38972528000000001</v>
      </c>
      <c r="AL1254" s="69">
        <v>0</v>
      </c>
      <c r="AM1254" s="69">
        <v>20.979161000000001</v>
      </c>
      <c r="AN1254" s="69">
        <v>0.24647179</v>
      </c>
      <c r="AO1254" s="69">
        <v>9.7392033000000003E-2</v>
      </c>
      <c r="AQ1254" s="116">
        <v>4.9191258999999998E-3</v>
      </c>
      <c r="AR1254" s="116">
        <v>4.5707774E-3</v>
      </c>
      <c r="AS1254" s="116">
        <v>1.9591191E-4</v>
      </c>
      <c r="AT1254" s="116">
        <v>1.5243664999999999E-4</v>
      </c>
      <c r="AU1254" s="150">
        <f t="shared" si="634"/>
        <v>2.7402741806200702E-7</v>
      </c>
      <c r="AV1254" s="150">
        <f t="shared" si="635"/>
        <v>7.2452629150135731E-10</v>
      </c>
      <c r="AW1254" s="163">
        <f t="shared" si="636"/>
        <v>2.1349671197799999E-2</v>
      </c>
      <c r="AX1254" s="196">
        <v>2.0928168000000001E-7</v>
      </c>
      <c r="AY1254" s="196">
        <v>6.3145373E-10</v>
      </c>
      <c r="AZ1254" s="196">
        <v>1.7252202E-14</v>
      </c>
      <c r="BA1254" s="196">
        <v>7.5200272000000005E-15</v>
      </c>
      <c r="BB1254" s="196">
        <v>2.1330799E-15</v>
      </c>
      <c r="BC1254" s="196">
        <v>1.3629539999999999E-10</v>
      </c>
      <c r="BD1254" s="196">
        <v>6.4555371999999998E-8</v>
      </c>
      <c r="BE1254" s="196">
        <v>2.0312355000000001E-11</v>
      </c>
      <c r="BF1254" s="196">
        <v>7.2550085000000001E-11</v>
      </c>
      <c r="BG1254" s="196">
        <v>8.7891336999999994E-15</v>
      </c>
      <c r="BH1254" s="196">
        <v>2.6408082999999999E-16</v>
      </c>
      <c r="BI1254" s="196">
        <v>7.9471773000000004E-14</v>
      </c>
      <c r="BJ1254" s="196">
        <v>8.8225225999999995E-14</v>
      </c>
      <c r="BK1254" s="196">
        <v>1.6119065E-14</v>
      </c>
      <c r="BL1254" s="196">
        <v>2.6868678999999998E-12</v>
      </c>
      <c r="BM1254" s="196">
        <v>5.1374140999999999E-11</v>
      </c>
      <c r="BN1254" s="196">
        <v>2.0827346E-20</v>
      </c>
      <c r="BO1254" s="196">
        <v>7.8631977999999992E-6</v>
      </c>
      <c r="BP1254" s="108">
        <v>2.1341808E-2</v>
      </c>
      <c r="BQ1254" s="108">
        <v>0</v>
      </c>
      <c r="BR1254" s="108">
        <v>0</v>
      </c>
      <c r="BS1254" s="108">
        <v>0</v>
      </c>
      <c r="BU1254" s="172">
        <v>1.1869702E-5</v>
      </c>
      <c r="BV1254" s="172">
        <v>5.4129864000000005E-7</v>
      </c>
      <c r="BW1254" s="172">
        <v>6.2877808E-6</v>
      </c>
      <c r="BX1254" s="172">
        <v>1.4400851E-8</v>
      </c>
      <c r="BY1254" s="172">
        <v>4.8712670000000004E-7</v>
      </c>
      <c r="BZ1254" s="172">
        <v>8.0834627999999996E-8</v>
      </c>
      <c r="CA1254" s="172">
        <v>1.9242162E-10</v>
      </c>
      <c r="CB1254" s="172">
        <v>1.2278307000000001E-7</v>
      </c>
      <c r="CC1254" s="172">
        <v>1.3623757E-8</v>
      </c>
      <c r="CD1254" s="172">
        <v>9.8067288E-8</v>
      </c>
      <c r="CE1254" s="172">
        <v>6.0484975999999998E-12</v>
      </c>
      <c r="CF1254" s="172">
        <v>4.6057019000000002E-17</v>
      </c>
      <c r="CG1254" s="172">
        <v>3.9545556999999999E-13</v>
      </c>
      <c r="CH1254" s="172">
        <v>2.7009772E-7</v>
      </c>
      <c r="CI1254" s="172">
        <v>3.9137389000000004E-6</v>
      </c>
      <c r="CJ1254" s="172">
        <v>3.9751116E-8</v>
      </c>
      <c r="CK1254" s="69">
        <v>0</v>
      </c>
      <c r="CM1254" s="197">
        <v>4.6647373999999999E-13</v>
      </c>
      <c r="CN1254" s="198">
        <v>0.22550071999999999</v>
      </c>
      <c r="CO1254" s="198">
        <v>3.3891163999999999E-3</v>
      </c>
      <c r="CP1254" s="198">
        <v>3.8885739000000001E-4</v>
      </c>
      <c r="CQ1254" s="197">
        <v>3.5988386000000002E-11</v>
      </c>
      <c r="CR1254" s="197">
        <v>4.2509890000000001E-9</v>
      </c>
      <c r="CS1254" s="197">
        <v>2.1705773000000001E-5</v>
      </c>
      <c r="CT1254" s="198">
        <v>4.3782696000000003E-2</v>
      </c>
      <c r="CU1254" s="197">
        <v>5.8463607999999999E-9</v>
      </c>
      <c r="CV1254" s="197">
        <v>2.8536060999999999E-5</v>
      </c>
      <c r="CX1254" s="166"/>
      <c r="CY1254" t="s">
        <v>2473</v>
      </c>
    </row>
    <row r="1255" spans="1:103" ht="14.4">
      <c r="A1255" t="s">
        <v>1835</v>
      </c>
      <c r="B1255" s="85" t="s">
        <v>816</v>
      </c>
      <c r="C1255" s="113" t="str">
        <f t="shared" si="637"/>
        <v>A.160.03.124</v>
      </c>
      <c r="D1255" s="9" t="s">
        <v>140</v>
      </c>
      <c r="E1255" s="112" t="s">
        <v>362</v>
      </c>
      <c r="F1255" s="115" t="str">
        <f t="shared" si="638"/>
        <v>Peroba natural forest clear cut 750 (kg/m3)</v>
      </c>
      <c r="G1255" s="143">
        <f t="shared" si="624"/>
        <v>3.675508666666667</v>
      </c>
      <c r="I1255" s="118">
        <f t="shared" si="625"/>
        <v>5.4670589942770169</v>
      </c>
      <c r="K1255" s="161">
        <f t="shared" si="626"/>
        <v>2.4450606525999998E-3</v>
      </c>
      <c r="L1255" s="161">
        <f t="shared" si="627"/>
        <v>4.9010266926699995</v>
      </c>
      <c r="M1255" s="162">
        <f t="shared" si="628"/>
        <v>1.2260940954416814E-2</v>
      </c>
      <c r="N1255" s="161">
        <v>0.55132630000000005</v>
      </c>
      <c r="O1255" s="132">
        <v>2.9507791000000002E-3</v>
      </c>
      <c r="P1255" s="132">
        <v>1.8856801000000001E-3</v>
      </c>
      <c r="Q1255" s="132">
        <v>1.2676719E-3</v>
      </c>
      <c r="R1255" s="132">
        <v>1.0313044E-3</v>
      </c>
      <c r="S1255" s="164">
        <v>5.0409226000000001E-6</v>
      </c>
      <c r="T1255" s="132">
        <v>1.4104343E-4</v>
      </c>
      <c r="U1255" s="132">
        <v>1.2095509E-4</v>
      </c>
      <c r="V1255" s="132">
        <v>1.4365280999999999E-4</v>
      </c>
      <c r="W1255" s="132">
        <v>9.0667837999999995E-4</v>
      </c>
      <c r="X1255" s="132">
        <v>1.2114679E-2</v>
      </c>
      <c r="Y1255" s="132">
        <v>4.8951625999999999</v>
      </c>
      <c r="Z1255" s="164">
        <v>2.6091289999999999E-6</v>
      </c>
      <c r="AA1255" s="164">
        <v>1.5416814E-11</v>
      </c>
      <c r="AC1255" s="118">
        <f t="shared" si="629"/>
        <v>0.55132630000000005</v>
      </c>
      <c r="AD1255" s="118">
        <f t="shared" si="630"/>
        <v>7.4024749426000016E-3</v>
      </c>
      <c r="AE1255" s="118">
        <f t="shared" si="631"/>
        <v>4.9600234190000005E-3</v>
      </c>
      <c r="AF1255" s="118">
        <f t="shared" si="632"/>
        <v>4.9010266926699995</v>
      </c>
      <c r="AG1255" s="118">
        <f t="shared" si="633"/>
        <v>1.2258331825416814E-2</v>
      </c>
      <c r="AI1255" s="69">
        <v>24.557451</v>
      </c>
      <c r="AJ1255" s="69">
        <v>2.8447007000000002</v>
      </c>
      <c r="AK1255" s="69">
        <v>0.38972528000000001</v>
      </c>
      <c r="AL1255" s="69">
        <v>0</v>
      </c>
      <c r="AM1255" s="69">
        <v>20.979161000000001</v>
      </c>
      <c r="AN1255" s="69">
        <v>0.24647179</v>
      </c>
      <c r="AO1255" s="69">
        <v>9.7392033000000003E-2</v>
      </c>
      <c r="AQ1255" s="116">
        <v>6.0933949000000001E-2</v>
      </c>
      <c r="AR1255" s="116">
        <v>5.7973465000000002E-2</v>
      </c>
      <c r="AS1255" s="116">
        <v>2.8080472999999998E-3</v>
      </c>
      <c r="AT1255" s="116">
        <v>1.5243664999999999E-4</v>
      </c>
      <c r="AU1255" s="150">
        <f t="shared" si="634"/>
        <v>3.4756274380620071E-6</v>
      </c>
      <c r="AV1255" s="150">
        <f t="shared" si="635"/>
        <v>1.0384790486499355E-8</v>
      </c>
      <c r="AW1255" s="163">
        <f t="shared" si="636"/>
        <v>2.1349671197799999E-2</v>
      </c>
      <c r="AX1255" s="196">
        <v>3.4108816999999999E-6</v>
      </c>
      <c r="AY1255" s="196">
        <v>1.0291454E-8</v>
      </c>
      <c r="AZ1255" s="196">
        <v>2.8117720000000002E-13</v>
      </c>
      <c r="BA1255" s="196">
        <v>7.5200272000000005E-15</v>
      </c>
      <c r="BB1255" s="196">
        <v>2.1330799E-15</v>
      </c>
      <c r="BC1255" s="196">
        <v>1.3629539999999999E-10</v>
      </c>
      <c r="BD1255" s="196">
        <v>6.4555371999999998E-8</v>
      </c>
      <c r="BE1255" s="196">
        <v>2.0312355000000001E-11</v>
      </c>
      <c r="BF1255" s="196">
        <v>7.2550085000000001E-11</v>
      </c>
      <c r="BG1255" s="196">
        <v>8.7891336999999994E-15</v>
      </c>
      <c r="BH1255" s="196">
        <v>2.6408082999999999E-16</v>
      </c>
      <c r="BI1255" s="196">
        <v>7.9471773000000004E-14</v>
      </c>
      <c r="BJ1255" s="196">
        <v>8.8225225999999995E-14</v>
      </c>
      <c r="BK1255" s="196">
        <v>1.6119065E-14</v>
      </c>
      <c r="BL1255" s="196">
        <v>2.6868678999999998E-12</v>
      </c>
      <c r="BM1255" s="196">
        <v>5.1374140999999999E-11</v>
      </c>
      <c r="BN1255" s="196">
        <v>2.0827346E-20</v>
      </c>
      <c r="BO1255" s="196">
        <v>7.8631977999999992E-6</v>
      </c>
      <c r="BP1255" s="108">
        <v>2.1341808E-2</v>
      </c>
      <c r="BQ1255" s="108">
        <v>0</v>
      </c>
      <c r="BR1255" s="108">
        <v>0</v>
      </c>
      <c r="BS1255" s="108">
        <v>0</v>
      </c>
      <c r="BU1255" s="69">
        <v>1.0806486000000001E-4</v>
      </c>
      <c r="BV1255" s="172">
        <v>5.4129864000000005E-7</v>
      </c>
      <c r="BW1255" s="69">
        <v>1.0248294E-4</v>
      </c>
      <c r="BX1255" s="172">
        <v>1.4400851E-8</v>
      </c>
      <c r="BY1255" s="172">
        <v>4.8712670000000004E-7</v>
      </c>
      <c r="BZ1255" s="172">
        <v>8.0834627999999996E-8</v>
      </c>
      <c r="CA1255" s="172">
        <v>1.9242162E-10</v>
      </c>
      <c r="CB1255" s="172">
        <v>1.2278307000000001E-7</v>
      </c>
      <c r="CC1255" s="172">
        <v>1.3623757E-8</v>
      </c>
      <c r="CD1255" s="172">
        <v>9.8067288E-8</v>
      </c>
      <c r="CE1255" s="172">
        <v>6.0484975999999998E-12</v>
      </c>
      <c r="CF1255" s="172">
        <v>4.6057019000000002E-17</v>
      </c>
      <c r="CG1255" s="172">
        <v>3.9545556999999999E-13</v>
      </c>
      <c r="CH1255" s="172">
        <v>2.7009772E-7</v>
      </c>
      <c r="CI1255" s="172">
        <v>3.9137389000000004E-6</v>
      </c>
      <c r="CJ1255" s="172">
        <v>3.9751116E-8</v>
      </c>
      <c r="CK1255" s="69">
        <v>0</v>
      </c>
      <c r="CM1255" s="197">
        <v>4.6647373999999999E-13</v>
      </c>
      <c r="CN1255" s="198">
        <v>3.6755007000000002</v>
      </c>
      <c r="CO1255" s="198">
        <v>3.3891163999999999E-3</v>
      </c>
      <c r="CP1255" s="198">
        <v>3.8885739000000001E-4</v>
      </c>
      <c r="CQ1255" s="197">
        <v>3.5988386000000002E-11</v>
      </c>
      <c r="CR1255" s="197">
        <v>4.2509890000000001E-9</v>
      </c>
      <c r="CS1255" s="197">
        <v>2.1705773000000001E-5</v>
      </c>
      <c r="CT1255" s="198">
        <v>4.3782696000000003E-2</v>
      </c>
      <c r="CU1255" s="197">
        <v>5.8463607999999999E-9</v>
      </c>
      <c r="CV1255" s="197">
        <v>2.8536060999999999E-5</v>
      </c>
      <c r="CX1255" s="166"/>
      <c r="CY1255" t="s">
        <v>2473</v>
      </c>
    </row>
    <row r="1256" spans="1:103" ht="14.4">
      <c r="A1256" t="s">
        <v>847</v>
      </c>
      <c r="B1256" s="85" t="s">
        <v>816</v>
      </c>
      <c r="C1256" s="113" t="str">
        <f t="shared" si="637"/>
        <v>A.160.03.125</v>
      </c>
      <c r="D1256" s="9" t="s">
        <v>140</v>
      </c>
      <c r="E1256" s="112" t="s">
        <v>362</v>
      </c>
      <c r="F1256" s="115" t="str">
        <f t="shared" si="638"/>
        <v>Pitch Pine FSC/PEFC 750 (kg/m3)</v>
      </c>
      <c r="G1256" s="143">
        <f t="shared" si="624"/>
        <v>0.22550869333333334</v>
      </c>
      <c r="I1256" s="118">
        <f t="shared" si="625"/>
        <v>5.4684000107016816E-2</v>
      </c>
      <c r="K1256" s="161">
        <f t="shared" si="626"/>
        <v>2.4450606525999998E-3</v>
      </c>
      <c r="L1256" s="161">
        <f t="shared" si="627"/>
        <v>6.1516945000000007E-3</v>
      </c>
      <c r="M1256" s="162">
        <f t="shared" si="628"/>
        <v>1.2260940954416814E-2</v>
      </c>
      <c r="N1256" s="161">
        <v>3.3826304000000001E-2</v>
      </c>
      <c r="O1256" s="132">
        <v>2.9507791000000002E-3</v>
      </c>
      <c r="P1256" s="132">
        <v>1.8856801000000001E-3</v>
      </c>
      <c r="Q1256" s="132">
        <v>1.2676719E-3</v>
      </c>
      <c r="R1256" s="132">
        <v>1.0313044E-3</v>
      </c>
      <c r="S1256" s="164">
        <v>5.0409226000000001E-6</v>
      </c>
      <c r="T1256" s="132">
        <v>1.4104343E-4</v>
      </c>
      <c r="U1256" s="132">
        <v>1.2095509E-4</v>
      </c>
      <c r="V1256" s="132">
        <v>1.4365280999999999E-4</v>
      </c>
      <c r="W1256" s="132">
        <v>9.0667837999999995E-4</v>
      </c>
      <c r="X1256" s="132">
        <v>1.2114679E-2</v>
      </c>
      <c r="Y1256" s="132">
        <v>2.8760183E-4</v>
      </c>
      <c r="Z1256" s="164">
        <v>2.6091289999999999E-6</v>
      </c>
      <c r="AA1256" s="164">
        <v>1.5416814E-11</v>
      </c>
      <c r="AC1256" s="118">
        <f t="shared" si="629"/>
        <v>3.3826304000000001E-2</v>
      </c>
      <c r="AD1256" s="118">
        <f t="shared" si="630"/>
        <v>7.4024749426000016E-3</v>
      </c>
      <c r="AE1256" s="118">
        <f t="shared" si="631"/>
        <v>4.9600234190000005E-3</v>
      </c>
      <c r="AF1256" s="118">
        <f t="shared" si="632"/>
        <v>6.1516945000000007E-3</v>
      </c>
      <c r="AG1256" s="118">
        <f t="shared" si="633"/>
        <v>1.2258331825416814E-2</v>
      </c>
      <c r="AI1256" s="69">
        <v>24.557451</v>
      </c>
      <c r="AJ1256" s="69">
        <v>2.8447007000000002</v>
      </c>
      <c r="AK1256" s="69">
        <v>0.38972528000000001</v>
      </c>
      <c r="AL1256" s="69">
        <v>0</v>
      </c>
      <c r="AM1256" s="69">
        <v>20.979161000000001</v>
      </c>
      <c r="AN1256" s="69">
        <v>0.24647179</v>
      </c>
      <c r="AO1256" s="69">
        <v>9.7392033000000003E-2</v>
      </c>
      <c r="AQ1256" s="116">
        <v>4.9191258999999998E-3</v>
      </c>
      <c r="AR1256" s="116">
        <v>4.5707774E-3</v>
      </c>
      <c r="AS1256" s="116">
        <v>1.9591191E-4</v>
      </c>
      <c r="AT1256" s="116">
        <v>1.5243664999999999E-4</v>
      </c>
      <c r="AU1256" s="150">
        <f t="shared" si="634"/>
        <v>2.7402741806200702E-7</v>
      </c>
      <c r="AV1256" s="150">
        <f t="shared" si="635"/>
        <v>7.2452629150135731E-10</v>
      </c>
      <c r="AW1256" s="163">
        <f t="shared" si="636"/>
        <v>2.1349671197799999E-2</v>
      </c>
      <c r="AX1256" s="196">
        <v>2.0928168000000001E-7</v>
      </c>
      <c r="AY1256" s="196">
        <v>6.3145373E-10</v>
      </c>
      <c r="AZ1256" s="196">
        <v>1.7252202E-14</v>
      </c>
      <c r="BA1256" s="196">
        <v>7.5200272000000005E-15</v>
      </c>
      <c r="BB1256" s="196">
        <v>2.1330799E-15</v>
      </c>
      <c r="BC1256" s="196">
        <v>1.3629539999999999E-10</v>
      </c>
      <c r="BD1256" s="196">
        <v>6.4555371999999998E-8</v>
      </c>
      <c r="BE1256" s="196">
        <v>2.0312355000000001E-11</v>
      </c>
      <c r="BF1256" s="196">
        <v>7.2550085000000001E-11</v>
      </c>
      <c r="BG1256" s="196">
        <v>8.7891336999999994E-15</v>
      </c>
      <c r="BH1256" s="196">
        <v>2.6408082999999999E-16</v>
      </c>
      <c r="BI1256" s="196">
        <v>7.9471773000000004E-14</v>
      </c>
      <c r="BJ1256" s="196">
        <v>8.8225225999999995E-14</v>
      </c>
      <c r="BK1256" s="196">
        <v>1.6119065E-14</v>
      </c>
      <c r="BL1256" s="196">
        <v>2.6868678999999998E-12</v>
      </c>
      <c r="BM1256" s="196">
        <v>5.1374140999999999E-11</v>
      </c>
      <c r="BN1256" s="196">
        <v>2.0827346E-20</v>
      </c>
      <c r="BO1256" s="196">
        <v>7.8631977999999992E-6</v>
      </c>
      <c r="BP1256" s="108">
        <v>2.1341808E-2</v>
      </c>
      <c r="BQ1256" s="108">
        <v>0</v>
      </c>
      <c r="BR1256" s="108">
        <v>0</v>
      </c>
      <c r="BS1256" s="108">
        <v>0</v>
      </c>
      <c r="BU1256" s="172">
        <v>1.1869702E-5</v>
      </c>
      <c r="BV1256" s="172">
        <v>5.4129864000000005E-7</v>
      </c>
      <c r="BW1256" s="172">
        <v>6.2877808E-6</v>
      </c>
      <c r="BX1256" s="172">
        <v>1.4400851E-8</v>
      </c>
      <c r="BY1256" s="172">
        <v>4.8712670000000004E-7</v>
      </c>
      <c r="BZ1256" s="172">
        <v>8.0834627999999996E-8</v>
      </c>
      <c r="CA1256" s="172">
        <v>1.9242162E-10</v>
      </c>
      <c r="CB1256" s="172">
        <v>1.2278307000000001E-7</v>
      </c>
      <c r="CC1256" s="172">
        <v>1.3623757E-8</v>
      </c>
      <c r="CD1256" s="172">
        <v>9.8067288E-8</v>
      </c>
      <c r="CE1256" s="172">
        <v>6.0484975999999998E-12</v>
      </c>
      <c r="CF1256" s="172">
        <v>4.6057019000000002E-17</v>
      </c>
      <c r="CG1256" s="172">
        <v>3.9545556999999999E-13</v>
      </c>
      <c r="CH1256" s="172">
        <v>2.7009772E-7</v>
      </c>
      <c r="CI1256" s="172">
        <v>3.9137389000000004E-6</v>
      </c>
      <c r="CJ1256" s="172">
        <v>3.9751116E-8</v>
      </c>
      <c r="CK1256" s="69">
        <v>0</v>
      </c>
      <c r="CM1256" s="197">
        <v>4.6647373999999999E-13</v>
      </c>
      <c r="CN1256" s="198">
        <v>0.22550071999999999</v>
      </c>
      <c r="CO1256" s="198">
        <v>3.3891163999999999E-3</v>
      </c>
      <c r="CP1256" s="198">
        <v>3.8885739000000001E-4</v>
      </c>
      <c r="CQ1256" s="197">
        <v>3.5988386000000002E-11</v>
      </c>
      <c r="CR1256" s="197">
        <v>4.2509890000000001E-9</v>
      </c>
      <c r="CS1256" s="197">
        <v>2.1705773000000001E-5</v>
      </c>
      <c r="CT1256" s="198">
        <v>4.3782696000000003E-2</v>
      </c>
      <c r="CU1256" s="197">
        <v>5.8463607999999999E-9</v>
      </c>
      <c r="CV1256" s="197">
        <v>2.8536060999999999E-5</v>
      </c>
      <c r="CX1256" s="166"/>
      <c r="CY1256" t="s">
        <v>2474</v>
      </c>
    </row>
    <row r="1257" spans="1:103" ht="14.4">
      <c r="A1257" t="s">
        <v>1836</v>
      </c>
      <c r="B1257" s="85" t="s">
        <v>816</v>
      </c>
      <c r="C1257" s="113" t="str">
        <f t="shared" si="637"/>
        <v>A.160.03.126</v>
      </c>
      <c r="D1257" s="9" t="s">
        <v>140</v>
      </c>
      <c r="E1257" s="112" t="s">
        <v>362</v>
      </c>
      <c r="F1257" s="115" t="str">
        <f t="shared" si="638"/>
        <v>Pitch Pine natural forest clear cut 750 (kg/m3)</v>
      </c>
      <c r="G1257" s="143">
        <f t="shared" si="624"/>
        <v>3.675508666666667</v>
      </c>
      <c r="I1257" s="118">
        <f t="shared" si="625"/>
        <v>7.0986839942770166</v>
      </c>
      <c r="K1257" s="161">
        <f t="shared" si="626"/>
        <v>2.4450606525999998E-3</v>
      </c>
      <c r="L1257" s="161">
        <f t="shared" si="627"/>
        <v>6.5326516926699991</v>
      </c>
      <c r="M1257" s="162">
        <f t="shared" si="628"/>
        <v>1.2260940954416814E-2</v>
      </c>
      <c r="N1257" s="161">
        <v>0.55132630000000005</v>
      </c>
      <c r="O1257" s="132">
        <v>2.9507791000000002E-3</v>
      </c>
      <c r="P1257" s="132">
        <v>1.8856801000000001E-3</v>
      </c>
      <c r="Q1257" s="132">
        <v>1.2676719E-3</v>
      </c>
      <c r="R1257" s="132">
        <v>1.0313044E-3</v>
      </c>
      <c r="S1257" s="164">
        <v>5.0409226000000001E-6</v>
      </c>
      <c r="T1257" s="132">
        <v>1.4104343E-4</v>
      </c>
      <c r="U1257" s="132">
        <v>1.2095509E-4</v>
      </c>
      <c r="V1257" s="132">
        <v>1.4365280999999999E-4</v>
      </c>
      <c r="W1257" s="132">
        <v>9.0667837999999995E-4</v>
      </c>
      <c r="X1257" s="132">
        <v>1.2114679E-2</v>
      </c>
      <c r="Y1257" s="132">
        <v>6.5267875999999996</v>
      </c>
      <c r="Z1257" s="164">
        <v>2.6091289999999999E-6</v>
      </c>
      <c r="AA1257" s="164">
        <v>1.5416814E-11</v>
      </c>
      <c r="AC1257" s="118">
        <f t="shared" si="629"/>
        <v>0.55132630000000005</v>
      </c>
      <c r="AD1257" s="118">
        <f t="shared" si="630"/>
        <v>7.4024749426000016E-3</v>
      </c>
      <c r="AE1257" s="118">
        <f t="shared" si="631"/>
        <v>4.9600234190000005E-3</v>
      </c>
      <c r="AF1257" s="118">
        <f t="shared" si="632"/>
        <v>6.5326516926699991</v>
      </c>
      <c r="AG1257" s="118">
        <f t="shared" si="633"/>
        <v>1.2258331825416814E-2</v>
      </c>
      <c r="AI1257" s="69">
        <v>24.557451</v>
      </c>
      <c r="AJ1257" s="69">
        <v>2.8447007000000002</v>
      </c>
      <c r="AK1257" s="69">
        <v>0.38972528000000001</v>
      </c>
      <c r="AL1257" s="69">
        <v>0</v>
      </c>
      <c r="AM1257" s="69">
        <v>20.979161000000001</v>
      </c>
      <c r="AN1257" s="69">
        <v>0.24647179</v>
      </c>
      <c r="AO1257" s="69">
        <v>9.7392033000000003E-2</v>
      </c>
      <c r="AQ1257" s="116">
        <v>6.0933949000000001E-2</v>
      </c>
      <c r="AR1257" s="116">
        <v>5.7973465000000002E-2</v>
      </c>
      <c r="AS1257" s="116">
        <v>2.8080472999999998E-3</v>
      </c>
      <c r="AT1257" s="116">
        <v>1.5243664999999999E-4</v>
      </c>
      <c r="AU1257" s="150">
        <f t="shared" si="634"/>
        <v>3.4756274380620071E-6</v>
      </c>
      <c r="AV1257" s="150">
        <f t="shared" si="635"/>
        <v>1.0384790486499355E-8</v>
      </c>
      <c r="AW1257" s="163">
        <f t="shared" si="636"/>
        <v>2.1349671197799999E-2</v>
      </c>
      <c r="AX1257" s="196">
        <v>3.4108816999999999E-6</v>
      </c>
      <c r="AY1257" s="196">
        <v>1.0291454E-8</v>
      </c>
      <c r="AZ1257" s="196">
        <v>2.8117720000000002E-13</v>
      </c>
      <c r="BA1257" s="196">
        <v>7.5200272000000005E-15</v>
      </c>
      <c r="BB1257" s="196">
        <v>2.1330799E-15</v>
      </c>
      <c r="BC1257" s="196">
        <v>1.3629539999999999E-10</v>
      </c>
      <c r="BD1257" s="196">
        <v>6.4555371999999998E-8</v>
      </c>
      <c r="BE1257" s="196">
        <v>2.0312355000000001E-11</v>
      </c>
      <c r="BF1257" s="196">
        <v>7.2550085000000001E-11</v>
      </c>
      <c r="BG1257" s="196">
        <v>8.7891336999999994E-15</v>
      </c>
      <c r="BH1257" s="196">
        <v>2.6408082999999999E-16</v>
      </c>
      <c r="BI1257" s="196">
        <v>7.9471773000000004E-14</v>
      </c>
      <c r="BJ1257" s="196">
        <v>8.8225225999999995E-14</v>
      </c>
      <c r="BK1257" s="196">
        <v>1.6119065E-14</v>
      </c>
      <c r="BL1257" s="196">
        <v>2.6868678999999998E-12</v>
      </c>
      <c r="BM1257" s="196">
        <v>5.1374140999999999E-11</v>
      </c>
      <c r="BN1257" s="196">
        <v>2.0827346E-20</v>
      </c>
      <c r="BO1257" s="196">
        <v>7.8631977999999992E-6</v>
      </c>
      <c r="BP1257" s="108">
        <v>2.1341808E-2</v>
      </c>
      <c r="BQ1257" s="108">
        <v>0</v>
      </c>
      <c r="BR1257" s="108">
        <v>0</v>
      </c>
      <c r="BS1257" s="108">
        <v>0</v>
      </c>
      <c r="BU1257" s="69">
        <v>1.0806486000000001E-4</v>
      </c>
      <c r="BV1257" s="172">
        <v>5.4129864000000005E-7</v>
      </c>
      <c r="BW1257" s="69">
        <v>1.0248294E-4</v>
      </c>
      <c r="BX1257" s="172">
        <v>1.4400851E-8</v>
      </c>
      <c r="BY1257" s="172">
        <v>4.8712670000000004E-7</v>
      </c>
      <c r="BZ1257" s="172">
        <v>8.0834627999999996E-8</v>
      </c>
      <c r="CA1257" s="172">
        <v>1.9242162E-10</v>
      </c>
      <c r="CB1257" s="172">
        <v>1.2278307000000001E-7</v>
      </c>
      <c r="CC1257" s="172">
        <v>1.3623757E-8</v>
      </c>
      <c r="CD1257" s="172">
        <v>9.8067288E-8</v>
      </c>
      <c r="CE1257" s="172">
        <v>6.0484975999999998E-12</v>
      </c>
      <c r="CF1257" s="172">
        <v>4.6057019000000002E-17</v>
      </c>
      <c r="CG1257" s="172">
        <v>3.9545556999999999E-13</v>
      </c>
      <c r="CH1257" s="172">
        <v>2.7009772E-7</v>
      </c>
      <c r="CI1257" s="172">
        <v>3.9137389000000004E-6</v>
      </c>
      <c r="CJ1257" s="172">
        <v>3.9751116E-8</v>
      </c>
      <c r="CK1257" s="69">
        <v>0</v>
      </c>
      <c r="CM1257" s="197">
        <v>4.6647373999999999E-13</v>
      </c>
      <c r="CN1257" s="198">
        <v>3.6755007000000002</v>
      </c>
      <c r="CO1257" s="198">
        <v>3.3891163999999999E-3</v>
      </c>
      <c r="CP1257" s="198">
        <v>3.8885739000000001E-4</v>
      </c>
      <c r="CQ1257" s="197">
        <v>3.5988386000000002E-11</v>
      </c>
      <c r="CR1257" s="197">
        <v>4.2509890000000001E-9</v>
      </c>
      <c r="CS1257" s="197">
        <v>2.1705773000000001E-5</v>
      </c>
      <c r="CT1257" s="198">
        <v>4.3782696000000003E-2</v>
      </c>
      <c r="CU1257" s="197">
        <v>5.8463607999999999E-9</v>
      </c>
      <c r="CV1257" s="197">
        <v>2.8536060999999999E-5</v>
      </c>
      <c r="CX1257" s="166"/>
      <c r="CY1257" t="s">
        <v>2474</v>
      </c>
    </row>
    <row r="1258" spans="1:103" ht="14.4">
      <c r="A1258" t="s">
        <v>848</v>
      </c>
      <c r="B1258" s="85" t="s">
        <v>816</v>
      </c>
      <c r="C1258" s="113" t="str">
        <f t="shared" si="637"/>
        <v>A.160.03.127</v>
      </c>
      <c r="D1258" s="9" t="s">
        <v>140</v>
      </c>
      <c r="E1258" s="112" t="s">
        <v>362</v>
      </c>
      <c r="F1258" s="115" t="str">
        <f t="shared" si="638"/>
        <v>Sapelli FSC/PEFC 650 (kg/m3)</v>
      </c>
      <c r="G1258" s="143">
        <f t="shared" si="624"/>
        <v>0.22989812666666665</v>
      </c>
      <c r="I1258" s="118">
        <f t="shared" si="625"/>
        <v>5.5890863574716815E-2</v>
      </c>
      <c r="K1258" s="161">
        <f t="shared" si="626"/>
        <v>2.4584494403000002E-3</v>
      </c>
      <c r="L1258" s="161">
        <f t="shared" si="627"/>
        <v>6.3066524399999994E-3</v>
      </c>
      <c r="M1258" s="162">
        <f t="shared" si="628"/>
        <v>1.2641042694416816E-2</v>
      </c>
      <c r="N1258" s="161">
        <v>3.4484718999999997E-2</v>
      </c>
      <c r="O1258" s="132">
        <v>3.0964269000000001E-3</v>
      </c>
      <c r="P1258" s="132">
        <v>1.894974E-3</v>
      </c>
      <c r="Q1258" s="132">
        <v>1.2794442000000001E-3</v>
      </c>
      <c r="R1258" s="132">
        <v>1.0325352000000001E-3</v>
      </c>
      <c r="S1258" s="164">
        <v>5.0969802999999998E-6</v>
      </c>
      <c r="T1258" s="132">
        <v>1.4137306000000001E-4</v>
      </c>
      <c r="U1258" s="132">
        <v>1.2096348999999999E-4</v>
      </c>
      <c r="V1258" s="132">
        <v>1.4390455000000001E-4</v>
      </c>
      <c r="W1258" s="132">
        <v>9.0667837999999995E-4</v>
      </c>
      <c r="X1258" s="132">
        <v>1.2494529000000001E-2</v>
      </c>
      <c r="Y1258" s="132">
        <v>2.8760967000000001E-4</v>
      </c>
      <c r="Z1258" s="164">
        <v>2.6091289999999999E-6</v>
      </c>
      <c r="AA1258" s="164">
        <v>1.5416814E-11</v>
      </c>
      <c r="AC1258" s="118">
        <f t="shared" si="629"/>
        <v>3.4484718999999997E-2</v>
      </c>
      <c r="AD1258" s="118">
        <f t="shared" si="630"/>
        <v>7.5708138302999998E-3</v>
      </c>
      <c r="AE1258" s="118">
        <f t="shared" si="631"/>
        <v>5.1149735189999993E-3</v>
      </c>
      <c r="AF1258" s="118">
        <f t="shared" si="632"/>
        <v>6.3066524399999994E-3</v>
      </c>
      <c r="AG1258" s="118">
        <f t="shared" si="633"/>
        <v>1.2638433565416815E-2</v>
      </c>
      <c r="AI1258" s="69">
        <v>24.615103999999999</v>
      </c>
      <c r="AJ1258" s="69">
        <v>2.9020720999999998</v>
      </c>
      <c r="AK1258" s="69">
        <v>0.38992054999999998</v>
      </c>
      <c r="AL1258" s="69">
        <v>0</v>
      </c>
      <c r="AM1258" s="69">
        <v>20.979161000000001</v>
      </c>
      <c r="AN1258" s="69">
        <v>0.24650985</v>
      </c>
      <c r="AO1258" s="69">
        <v>9.7440106999999998E-2</v>
      </c>
      <c r="AQ1258" s="116">
        <v>5.0397224999999997E-3</v>
      </c>
      <c r="AR1258" s="116">
        <v>4.6831711999999999E-3</v>
      </c>
      <c r="AS1258" s="116">
        <v>2.000902E-4</v>
      </c>
      <c r="AT1258" s="116">
        <v>1.5646114999999999E-4</v>
      </c>
      <c r="AU1258" s="150">
        <f t="shared" si="634"/>
        <v>2.8076566016350708E-7</v>
      </c>
      <c r="AV1258" s="150">
        <f t="shared" si="635"/>
        <v>7.3997854089335751E-10</v>
      </c>
      <c r="AW1258" s="163">
        <f t="shared" si="636"/>
        <v>2.1913327351200003E-2</v>
      </c>
      <c r="AX1258" s="196">
        <v>2.1335507999999999E-7</v>
      </c>
      <c r="AY1258" s="196">
        <v>6.4374414000000003E-10</v>
      </c>
      <c r="AZ1258" s="196">
        <v>1.7587993999999999E-14</v>
      </c>
      <c r="BA1258" s="196">
        <v>7.5200272000000005E-15</v>
      </c>
      <c r="BB1258" s="196">
        <v>2.1330799E-15</v>
      </c>
      <c r="BC1258" s="196">
        <v>1.3661087000000001E-10</v>
      </c>
      <c r="BD1258" s="196">
        <v>6.7219781000000002E-8</v>
      </c>
      <c r="BE1258" s="196">
        <v>2.0384296E-11</v>
      </c>
      <c r="BF1258" s="196">
        <v>7.5631194000000006E-11</v>
      </c>
      <c r="BG1258" s="196">
        <v>8.7891336999999994E-15</v>
      </c>
      <c r="BH1258" s="196">
        <v>2.6408082999999999E-16</v>
      </c>
      <c r="BI1258" s="196">
        <v>7.9659556999999996E-14</v>
      </c>
      <c r="BJ1258" s="196">
        <v>9.5222453000000004E-14</v>
      </c>
      <c r="BK1258" s="196">
        <v>1.7387653999999999E-14</v>
      </c>
      <c r="BL1258" s="196">
        <v>2.6961923999999998E-12</v>
      </c>
      <c r="BM1258" s="196">
        <v>5.1482447999999997E-11</v>
      </c>
      <c r="BN1258" s="196">
        <v>2.0827346E-20</v>
      </c>
      <c r="BO1258" s="196">
        <v>7.8863512000000004E-6</v>
      </c>
      <c r="BP1258" s="108">
        <v>2.1905441000000001E-2</v>
      </c>
      <c r="BQ1258" s="108">
        <v>0</v>
      </c>
      <c r="BR1258" s="108">
        <v>0</v>
      </c>
      <c r="BS1258" s="108">
        <v>0</v>
      </c>
      <c r="BU1258" s="172">
        <v>1.2105193E-5</v>
      </c>
      <c r="BV1258" s="172">
        <v>5.6254072999999995E-7</v>
      </c>
      <c r="BW1258" s="172">
        <v>6.4101697999999998E-6</v>
      </c>
      <c r="BX1258" s="172">
        <v>1.4407506E-8</v>
      </c>
      <c r="BY1258" s="172">
        <v>5.0572623000000005E-7</v>
      </c>
      <c r="BZ1258" s="172">
        <v>8.0834627999999996E-8</v>
      </c>
      <c r="CA1258" s="172">
        <v>1.9242162E-10</v>
      </c>
      <c r="CB1258" s="172">
        <v>1.2278307000000001E-7</v>
      </c>
      <c r="CC1258" s="172">
        <v>1.3714901000000001E-8</v>
      </c>
      <c r="CD1258" s="172">
        <v>9.8302497000000005E-8</v>
      </c>
      <c r="CE1258" s="172">
        <v>6.0484975999999998E-12</v>
      </c>
      <c r="CF1258" s="172">
        <v>4.6057019000000002E-17</v>
      </c>
      <c r="CG1258" s="172">
        <v>3.9545556999999999E-13</v>
      </c>
      <c r="CH1258" s="172">
        <v>2.7372695E-7</v>
      </c>
      <c r="CI1258" s="172">
        <v>3.9830371000000001E-6</v>
      </c>
      <c r="CJ1258" s="172">
        <v>3.9751116E-8</v>
      </c>
      <c r="CK1258" s="69">
        <v>0</v>
      </c>
      <c r="CM1258" s="197">
        <v>4.6647373999999999E-13</v>
      </c>
      <c r="CN1258" s="198">
        <v>0.22989014999999999</v>
      </c>
      <c r="CO1258" s="198">
        <v>3.3891163999999999E-3</v>
      </c>
      <c r="CP1258" s="198">
        <v>4.0339092000000001E-4</v>
      </c>
      <c r="CQ1258" s="197">
        <v>3.6073345000000003E-11</v>
      </c>
      <c r="CR1258" s="197">
        <v>4.2610295000000004E-9</v>
      </c>
      <c r="CS1258" s="197">
        <v>2.2624627000000001E-5</v>
      </c>
      <c r="CT1258" s="198">
        <v>4.7231470999999997E-2</v>
      </c>
      <c r="CU1258" s="197">
        <v>5.8463607999999999E-9</v>
      </c>
      <c r="CV1258" s="197">
        <v>2.8536060999999999E-5</v>
      </c>
      <c r="CX1258" s="166"/>
      <c r="CY1258" t="s">
        <v>2475</v>
      </c>
    </row>
    <row r="1259" spans="1:103" ht="14.4">
      <c r="A1259" t="s">
        <v>1837</v>
      </c>
      <c r="B1259" s="85" t="s">
        <v>816</v>
      </c>
      <c r="C1259" s="113" t="str">
        <f t="shared" si="637"/>
        <v>A.160.03.128</v>
      </c>
      <c r="D1259" s="9" t="s">
        <v>140</v>
      </c>
      <c r="E1259" s="112" t="s">
        <v>362</v>
      </c>
      <c r="F1259" s="115" t="str">
        <f t="shared" si="638"/>
        <v>Sapelli natural forest clear cut 650 (kg/m3)</v>
      </c>
      <c r="G1259" s="143">
        <f t="shared" si="624"/>
        <v>3.6798981333333334</v>
      </c>
      <c r="I1259" s="118">
        <f t="shared" si="625"/>
        <v>8.1303908549047179</v>
      </c>
      <c r="K1259" s="161">
        <f t="shared" si="626"/>
        <v>2.4584494403000002E-3</v>
      </c>
      <c r="L1259" s="161">
        <f t="shared" si="627"/>
        <v>7.5633066427700006</v>
      </c>
      <c r="M1259" s="162">
        <f t="shared" si="628"/>
        <v>1.2641042694416816E-2</v>
      </c>
      <c r="N1259" s="161">
        <v>0.55198471999999998</v>
      </c>
      <c r="O1259" s="132">
        <v>3.0964269000000001E-3</v>
      </c>
      <c r="P1259" s="132">
        <v>1.894974E-3</v>
      </c>
      <c r="Q1259" s="132">
        <v>1.2794442000000001E-3</v>
      </c>
      <c r="R1259" s="132">
        <v>1.0325352000000001E-3</v>
      </c>
      <c r="S1259" s="164">
        <v>5.0969802999999998E-6</v>
      </c>
      <c r="T1259" s="132">
        <v>1.4137306000000001E-4</v>
      </c>
      <c r="U1259" s="132">
        <v>1.2096348999999999E-4</v>
      </c>
      <c r="V1259" s="132">
        <v>1.4390455000000001E-4</v>
      </c>
      <c r="W1259" s="132">
        <v>9.0667837999999995E-4</v>
      </c>
      <c r="X1259" s="132">
        <v>1.2494529000000001E-2</v>
      </c>
      <c r="Y1259" s="132">
        <v>7.5572876000000004</v>
      </c>
      <c r="Z1259" s="164">
        <v>2.6091289999999999E-6</v>
      </c>
      <c r="AA1259" s="164">
        <v>1.5416814E-11</v>
      </c>
      <c r="AC1259" s="118">
        <f t="shared" si="629"/>
        <v>0.55198471999999998</v>
      </c>
      <c r="AD1259" s="118">
        <f t="shared" si="630"/>
        <v>7.5708138302999998E-3</v>
      </c>
      <c r="AE1259" s="118">
        <f t="shared" si="631"/>
        <v>5.1149735189999993E-3</v>
      </c>
      <c r="AF1259" s="118">
        <f t="shared" si="632"/>
        <v>7.5633066427699998</v>
      </c>
      <c r="AG1259" s="118">
        <f t="shared" si="633"/>
        <v>1.2638433565416815E-2</v>
      </c>
      <c r="AI1259" s="69">
        <v>24.615103999999999</v>
      </c>
      <c r="AJ1259" s="69">
        <v>2.9020720999999998</v>
      </c>
      <c r="AK1259" s="69">
        <v>0.38992054999999998</v>
      </c>
      <c r="AL1259" s="69">
        <v>0</v>
      </c>
      <c r="AM1259" s="69">
        <v>20.979161000000001</v>
      </c>
      <c r="AN1259" s="69">
        <v>0.24650985</v>
      </c>
      <c r="AO1259" s="69">
        <v>9.7440106999999998E-2</v>
      </c>
      <c r="AQ1259" s="116">
        <v>6.1054546000000001E-2</v>
      </c>
      <c r="AR1259" s="116">
        <v>5.8085858999999997E-2</v>
      </c>
      <c r="AS1259" s="116">
        <v>2.8122256E-3</v>
      </c>
      <c r="AT1259" s="116">
        <v>1.5646114999999999E-4</v>
      </c>
      <c r="AU1259" s="150">
        <f t="shared" si="634"/>
        <v>3.4823656801635078E-6</v>
      </c>
      <c r="AV1259" s="150">
        <f t="shared" si="635"/>
        <v>1.0400242325889359E-8</v>
      </c>
      <c r="AW1259" s="163">
        <f t="shared" si="636"/>
        <v>2.1913327351200003E-2</v>
      </c>
      <c r="AX1259" s="196">
        <v>3.4149551000000001E-6</v>
      </c>
      <c r="AY1259" s="196">
        <v>1.0303744E-8</v>
      </c>
      <c r="AZ1259" s="196">
        <v>2.8151299000000001E-13</v>
      </c>
      <c r="BA1259" s="196">
        <v>7.5200272000000005E-15</v>
      </c>
      <c r="BB1259" s="196">
        <v>2.1330799E-15</v>
      </c>
      <c r="BC1259" s="196">
        <v>1.3661087000000001E-10</v>
      </c>
      <c r="BD1259" s="196">
        <v>6.7219781000000002E-8</v>
      </c>
      <c r="BE1259" s="196">
        <v>2.0384296E-11</v>
      </c>
      <c r="BF1259" s="196">
        <v>7.5631194000000006E-11</v>
      </c>
      <c r="BG1259" s="196">
        <v>8.7891336999999994E-15</v>
      </c>
      <c r="BH1259" s="196">
        <v>2.6408082999999999E-16</v>
      </c>
      <c r="BI1259" s="196">
        <v>7.9659556999999996E-14</v>
      </c>
      <c r="BJ1259" s="196">
        <v>9.5222453000000004E-14</v>
      </c>
      <c r="BK1259" s="196">
        <v>1.7387653999999999E-14</v>
      </c>
      <c r="BL1259" s="196">
        <v>2.6961923999999998E-12</v>
      </c>
      <c r="BM1259" s="196">
        <v>5.1482447999999997E-11</v>
      </c>
      <c r="BN1259" s="196">
        <v>2.0827346E-20</v>
      </c>
      <c r="BO1259" s="196">
        <v>7.8863512000000004E-6</v>
      </c>
      <c r="BP1259" s="108">
        <v>2.1905441000000001E-2</v>
      </c>
      <c r="BQ1259" s="108">
        <v>0</v>
      </c>
      <c r="BR1259" s="108">
        <v>0</v>
      </c>
      <c r="BS1259" s="108">
        <v>0</v>
      </c>
      <c r="BU1259" s="69">
        <v>1.0830035E-4</v>
      </c>
      <c r="BV1259" s="172">
        <v>5.6254072999999995E-7</v>
      </c>
      <c r="BW1259" s="69">
        <v>1.0260532000000001E-4</v>
      </c>
      <c r="BX1259" s="172">
        <v>1.4407506E-8</v>
      </c>
      <c r="BY1259" s="172">
        <v>5.0572623000000005E-7</v>
      </c>
      <c r="BZ1259" s="172">
        <v>8.0834627999999996E-8</v>
      </c>
      <c r="CA1259" s="172">
        <v>1.9242162E-10</v>
      </c>
      <c r="CB1259" s="172">
        <v>1.2278307000000001E-7</v>
      </c>
      <c r="CC1259" s="172">
        <v>1.3714901000000001E-8</v>
      </c>
      <c r="CD1259" s="172">
        <v>9.8302497000000005E-8</v>
      </c>
      <c r="CE1259" s="172">
        <v>6.0484975999999998E-12</v>
      </c>
      <c r="CF1259" s="172">
        <v>4.6057019000000002E-17</v>
      </c>
      <c r="CG1259" s="172">
        <v>3.9545556999999999E-13</v>
      </c>
      <c r="CH1259" s="172">
        <v>2.7372695E-7</v>
      </c>
      <c r="CI1259" s="172">
        <v>3.9830371000000001E-6</v>
      </c>
      <c r="CJ1259" s="172">
        <v>3.9751116E-8</v>
      </c>
      <c r="CK1259" s="69">
        <v>0</v>
      </c>
      <c r="CM1259" s="197">
        <v>4.6647373999999999E-13</v>
      </c>
      <c r="CN1259" s="198">
        <v>3.6798902</v>
      </c>
      <c r="CO1259" s="198">
        <v>3.3891163999999999E-3</v>
      </c>
      <c r="CP1259" s="198">
        <v>4.0339092000000001E-4</v>
      </c>
      <c r="CQ1259" s="197">
        <v>3.6073345000000003E-11</v>
      </c>
      <c r="CR1259" s="197">
        <v>4.2610295000000004E-9</v>
      </c>
      <c r="CS1259" s="197">
        <v>2.2624627000000001E-5</v>
      </c>
      <c r="CT1259" s="198">
        <v>4.7231470999999997E-2</v>
      </c>
      <c r="CU1259" s="197">
        <v>5.8463607999999999E-9</v>
      </c>
      <c r="CV1259" s="197">
        <v>2.8536060999999999E-5</v>
      </c>
      <c r="CX1259" s="166"/>
      <c r="CY1259" t="s">
        <v>2475</v>
      </c>
    </row>
    <row r="1260" spans="1:103" ht="14.4">
      <c r="A1260" t="s">
        <v>849</v>
      </c>
      <c r="B1260" s="85" t="s">
        <v>816</v>
      </c>
      <c r="C1260" s="113" t="str">
        <f t="shared" si="637"/>
        <v>A.160.03.129</v>
      </c>
      <c r="D1260" s="9" t="s">
        <v>140</v>
      </c>
      <c r="E1260" s="112" t="s">
        <v>362</v>
      </c>
      <c r="F1260" s="115" t="str">
        <f t="shared" si="638"/>
        <v>Scots pine FSC/PEFC 520 (kg/m3)</v>
      </c>
      <c r="G1260" s="143">
        <f t="shared" si="624"/>
        <v>0.18108036000000002</v>
      </c>
      <c r="I1260" s="118">
        <f t="shared" si="625"/>
        <v>4.1277204662612338E-2</v>
      </c>
      <c r="K1260" s="161">
        <f t="shared" si="626"/>
        <v>1.1287768156E-3</v>
      </c>
      <c r="L1260" s="161">
        <f t="shared" si="627"/>
        <v>4.1285342359999996E-3</v>
      </c>
      <c r="M1260" s="162">
        <f t="shared" si="628"/>
        <v>8.8578396110123338E-3</v>
      </c>
      <c r="N1260" s="161">
        <v>2.7162054000000001E-2</v>
      </c>
      <c r="O1260" s="132">
        <v>2.5006208000000001E-3</v>
      </c>
      <c r="P1260" s="132">
        <v>1.2496511999999999E-3</v>
      </c>
      <c r="Q1260" s="132">
        <v>7.3101277999999999E-4</v>
      </c>
      <c r="R1260" s="132">
        <v>3.5262678000000001E-4</v>
      </c>
      <c r="S1260" s="164">
        <v>1.9053686E-6</v>
      </c>
      <c r="T1260" s="164">
        <v>4.3231887E-5</v>
      </c>
      <c r="U1260" s="164">
        <v>3.4842864E-5</v>
      </c>
      <c r="V1260" s="164">
        <v>8.9475781999999999E-5</v>
      </c>
      <c r="W1260" s="132">
        <v>2.6067004000000001E-4</v>
      </c>
      <c r="X1260" s="132">
        <v>8.7676136999999994E-3</v>
      </c>
      <c r="Y1260" s="164">
        <v>8.2749332000000005E-5</v>
      </c>
      <c r="Z1260" s="164">
        <v>7.5012458000000004E-7</v>
      </c>
      <c r="AA1260" s="164">
        <v>4.4323341000000003E-12</v>
      </c>
      <c r="AC1260" s="118">
        <f t="shared" si="629"/>
        <v>2.7162054000000001E-2</v>
      </c>
      <c r="AD1260" s="118">
        <f t="shared" si="630"/>
        <v>4.9138916796000005E-3</v>
      </c>
      <c r="AE1260" s="118">
        <f t="shared" si="631"/>
        <v>3.7858649885799994E-3</v>
      </c>
      <c r="AF1260" s="118">
        <f t="shared" si="632"/>
        <v>4.1285342360000005E-3</v>
      </c>
      <c r="AG1260" s="118">
        <f t="shared" si="633"/>
        <v>8.8570894864323339E-3</v>
      </c>
      <c r="AI1260" s="69">
        <v>24.785899000000001</v>
      </c>
      <c r="AJ1260" s="69">
        <v>2.1494589999999998</v>
      </c>
      <c r="AK1260" s="69">
        <v>0.38622984999999999</v>
      </c>
      <c r="AL1260" s="69">
        <v>0</v>
      </c>
      <c r="AM1260" s="69">
        <v>21.922498999999998</v>
      </c>
      <c r="AN1260" s="69">
        <v>0.23132937000000001</v>
      </c>
      <c r="AO1260" s="69">
        <v>9.6382029999999994E-2</v>
      </c>
      <c r="AQ1260" s="116">
        <v>3.9404250999999996E-3</v>
      </c>
      <c r="AR1260" s="116">
        <v>3.6804826999999999E-3</v>
      </c>
      <c r="AS1260" s="116">
        <v>1.5642400999999999E-4</v>
      </c>
      <c r="AT1260" s="116">
        <v>1.0351837999999999E-4</v>
      </c>
      <c r="AU1260" s="150">
        <f t="shared" si="634"/>
        <v>2.2065244119251825E-7</v>
      </c>
      <c r="AV1260" s="150">
        <f t="shared" si="635"/>
        <v>5.7849115200712593E-10</v>
      </c>
      <c r="AW1260" s="163">
        <f t="shared" si="636"/>
        <v>1.44983730641E-2</v>
      </c>
      <c r="AX1260" s="196">
        <v>1.6804534000000001E-7</v>
      </c>
      <c r="AY1260" s="196">
        <v>5.0703345000000002E-10</v>
      </c>
      <c r="AZ1260" s="196">
        <v>1.3852874000000001E-14</v>
      </c>
      <c r="BA1260" s="196">
        <v>2.1620077999999998E-15</v>
      </c>
      <c r="BB1260" s="196">
        <v>6.1326046000000005E-16</v>
      </c>
      <c r="BC1260" s="196">
        <v>8.2013783999999997E-11</v>
      </c>
      <c r="BD1260" s="196">
        <v>5.2508585000000001E-8</v>
      </c>
      <c r="BE1260" s="196">
        <v>1.2132631E-11</v>
      </c>
      <c r="BF1260" s="196">
        <v>5.9186987000000004E-11</v>
      </c>
      <c r="BG1260" s="196">
        <v>2.5268759000000001E-15</v>
      </c>
      <c r="BH1260" s="196">
        <v>7.5923238000000003E-17</v>
      </c>
      <c r="BI1260" s="196">
        <v>2.4376011000000001E-14</v>
      </c>
      <c r="BJ1260" s="196">
        <v>8.2296439999999997E-14</v>
      </c>
      <c r="BK1260" s="196">
        <v>1.4955877000000001E-14</v>
      </c>
      <c r="BL1260" s="196">
        <v>8.4834224999999998E-13</v>
      </c>
      <c r="BM1260" s="196">
        <v>1.5651291000000001E-11</v>
      </c>
      <c r="BN1260" s="196">
        <v>5.9878620000000001E-21</v>
      </c>
      <c r="BO1260" s="196">
        <v>3.3800640999999998E-6</v>
      </c>
      <c r="BP1260" s="108">
        <v>1.4494992999999999E-2</v>
      </c>
      <c r="BQ1260" s="108">
        <v>0</v>
      </c>
      <c r="BR1260" s="108">
        <v>0</v>
      </c>
      <c r="BS1260" s="108">
        <v>0</v>
      </c>
      <c r="BU1260" s="172">
        <v>9.3063029999999992E-6</v>
      </c>
      <c r="BV1260" s="172">
        <v>4.3312933000000002E-7</v>
      </c>
      <c r="BW1260" s="172">
        <v>5.0490008999999997E-6</v>
      </c>
      <c r="BX1260" s="172">
        <v>4.1943872000000004E-9</v>
      </c>
      <c r="BY1260" s="172">
        <v>3.9944128000000002E-7</v>
      </c>
      <c r="BZ1260" s="172">
        <v>4.9304899000000001E-8</v>
      </c>
      <c r="CA1260" s="172">
        <v>5.5321215E-11</v>
      </c>
      <c r="CB1260" s="172">
        <v>7.4861108000000006E-8</v>
      </c>
      <c r="CC1260" s="172">
        <v>4.6584081999999997E-9</v>
      </c>
      <c r="CD1260" s="172">
        <v>3.0108080999999997E-8</v>
      </c>
      <c r="CE1260" s="172">
        <v>1.738943E-12</v>
      </c>
      <c r="CF1260" s="172">
        <v>1.3241393E-17</v>
      </c>
      <c r="CG1260" s="172">
        <v>1.1369348E-13</v>
      </c>
      <c r="CH1260" s="172">
        <v>1.6336503000000001E-7</v>
      </c>
      <c r="CI1260" s="172">
        <v>3.064507E-6</v>
      </c>
      <c r="CJ1260" s="172">
        <v>3.3675434999999998E-8</v>
      </c>
      <c r="CK1260" s="69">
        <v>0</v>
      </c>
      <c r="CM1260" s="197">
        <v>1.3411120000000001E-13</v>
      </c>
      <c r="CN1260" s="198">
        <v>0.18107807000000001</v>
      </c>
      <c r="CO1260" s="198">
        <v>2.0711816999999999E-3</v>
      </c>
      <c r="CP1260" s="198">
        <v>3.0764006000000001E-4</v>
      </c>
      <c r="CQ1260" s="197">
        <v>1.1037915E-11</v>
      </c>
      <c r="CR1260" s="197">
        <v>1.303852E-9</v>
      </c>
      <c r="CS1260" s="197">
        <v>1.8035172999999999E-5</v>
      </c>
      <c r="CT1260" s="198">
        <v>4.0647863999999999E-2</v>
      </c>
      <c r="CU1260" s="197">
        <v>1.6808287000000001E-9</v>
      </c>
      <c r="CV1260" s="197">
        <v>1.7370474000000001E-5</v>
      </c>
      <c r="CX1260" s="166"/>
      <c r="CY1260" t="s">
        <v>2476</v>
      </c>
    </row>
    <row r="1261" spans="1:103" ht="14.4">
      <c r="A1261" t="s">
        <v>850</v>
      </c>
      <c r="B1261" s="85" t="s">
        <v>816</v>
      </c>
      <c r="C1261" s="113" t="str">
        <f t="shared" si="637"/>
        <v>A.160.03.130</v>
      </c>
      <c r="D1261" s="9" t="s">
        <v>140</v>
      </c>
      <c r="E1261" s="112" t="s">
        <v>362</v>
      </c>
      <c r="F1261" s="115" t="str">
        <f t="shared" si="638"/>
        <v>Tchitola FSC/PEFC 630 (kg/m3)</v>
      </c>
      <c r="G1261" s="143">
        <f t="shared" si="624"/>
        <v>0.23154416666666669</v>
      </c>
      <c r="I1261" s="118">
        <f t="shared" si="625"/>
        <v>5.6343438076416813E-2</v>
      </c>
      <c r="K1261" s="161">
        <f t="shared" si="626"/>
        <v>2.4634703620000004E-3</v>
      </c>
      <c r="L1261" s="161">
        <f t="shared" si="627"/>
        <v>6.3647616199999993E-3</v>
      </c>
      <c r="M1261" s="162">
        <f t="shared" si="628"/>
        <v>1.2783581094416813E-2</v>
      </c>
      <c r="N1261" s="161">
        <v>3.4731625000000002E-2</v>
      </c>
      <c r="O1261" s="132">
        <v>3.1510447999999998E-3</v>
      </c>
      <c r="P1261" s="132">
        <v>1.8984592E-3</v>
      </c>
      <c r="Q1261" s="132">
        <v>1.2838589E-3</v>
      </c>
      <c r="R1261" s="132">
        <v>1.0329968000000001E-3</v>
      </c>
      <c r="S1261" s="164">
        <v>5.1180019999999996E-6</v>
      </c>
      <c r="T1261" s="132">
        <v>1.4149666000000001E-4</v>
      </c>
      <c r="U1261" s="132">
        <v>1.2096663E-4</v>
      </c>
      <c r="V1261" s="132">
        <v>1.4399895E-4</v>
      </c>
      <c r="W1261" s="132">
        <v>9.0667837999999995E-4</v>
      </c>
      <c r="X1261" s="132">
        <v>1.2636972999999999E-2</v>
      </c>
      <c r="Y1261" s="132">
        <v>2.8761261000000003E-4</v>
      </c>
      <c r="Z1261" s="164">
        <v>2.6091289999999999E-6</v>
      </c>
      <c r="AA1261" s="164">
        <v>1.5416814E-11</v>
      </c>
      <c r="AC1261" s="118">
        <f t="shared" si="629"/>
        <v>3.4731625000000002E-2</v>
      </c>
      <c r="AD1261" s="118">
        <f t="shared" si="630"/>
        <v>7.633940992E-3</v>
      </c>
      <c r="AE1261" s="118">
        <f t="shared" si="631"/>
        <v>5.1730797589999997E-3</v>
      </c>
      <c r="AF1261" s="118">
        <f t="shared" si="632"/>
        <v>6.3647616199999993E-3</v>
      </c>
      <c r="AG1261" s="118">
        <f t="shared" si="633"/>
        <v>1.2780971965416813E-2</v>
      </c>
      <c r="AI1261" s="69">
        <v>24.636724000000001</v>
      </c>
      <c r="AJ1261" s="69">
        <v>2.9235864</v>
      </c>
      <c r="AK1261" s="69">
        <v>0.38999377000000002</v>
      </c>
      <c r="AL1261" s="69">
        <v>0</v>
      </c>
      <c r="AM1261" s="69">
        <v>20.979161000000001</v>
      </c>
      <c r="AN1261" s="69">
        <v>0.24652412000000001</v>
      </c>
      <c r="AO1261" s="69">
        <v>9.7458134000000002E-2</v>
      </c>
      <c r="AQ1261" s="116">
        <v>5.0849462E-3</v>
      </c>
      <c r="AR1261" s="116">
        <v>4.7253188000000003E-3</v>
      </c>
      <c r="AS1261" s="116">
        <v>2.0165706E-4</v>
      </c>
      <c r="AT1261" s="116">
        <v>1.5797034E-4</v>
      </c>
      <c r="AU1261" s="150">
        <f t="shared" si="634"/>
        <v>2.8329249657630707E-7</v>
      </c>
      <c r="AV1261" s="150">
        <f t="shared" si="635"/>
        <v>7.4577313191635754E-10</v>
      </c>
      <c r="AW1261" s="163">
        <f t="shared" si="636"/>
        <v>2.2124698033799999E-2</v>
      </c>
      <c r="AX1261" s="196">
        <v>2.1488260000000001E-7</v>
      </c>
      <c r="AY1261" s="196">
        <v>6.4835304000000004E-10</v>
      </c>
      <c r="AZ1261" s="196">
        <v>1.7713916E-14</v>
      </c>
      <c r="BA1261" s="196">
        <v>7.5200272000000005E-15</v>
      </c>
      <c r="BB1261" s="196">
        <v>2.1330799E-15</v>
      </c>
      <c r="BC1261" s="196">
        <v>1.3672917E-10</v>
      </c>
      <c r="BD1261" s="196">
        <v>6.8218934999999999E-8</v>
      </c>
      <c r="BE1261" s="196">
        <v>2.0411275E-11</v>
      </c>
      <c r="BF1261" s="196">
        <v>7.6786609999999995E-11</v>
      </c>
      <c r="BG1261" s="196">
        <v>8.7891336999999994E-15</v>
      </c>
      <c r="BH1261" s="196">
        <v>2.6408082999999999E-16</v>
      </c>
      <c r="BI1261" s="196">
        <v>7.9729977000000002E-14</v>
      </c>
      <c r="BJ1261" s="196">
        <v>9.7846413000000003E-14</v>
      </c>
      <c r="BK1261" s="196">
        <v>1.7863375E-14</v>
      </c>
      <c r="BL1261" s="196">
        <v>2.6996892000000001E-12</v>
      </c>
      <c r="BM1261" s="196">
        <v>5.1523063999999998E-11</v>
      </c>
      <c r="BN1261" s="196">
        <v>2.0827346E-20</v>
      </c>
      <c r="BO1261" s="196">
        <v>7.8950337999999996E-6</v>
      </c>
      <c r="BP1261" s="108">
        <v>2.2116803000000001E-2</v>
      </c>
      <c r="BQ1261" s="108">
        <v>0</v>
      </c>
      <c r="BR1261" s="108">
        <v>0</v>
      </c>
      <c r="BS1261" s="108">
        <v>0</v>
      </c>
      <c r="BU1261" s="172">
        <v>1.2193502999999999E-5</v>
      </c>
      <c r="BV1261" s="172">
        <v>5.7050652000000002E-7</v>
      </c>
      <c r="BW1261" s="172">
        <v>6.4560657000000004E-6</v>
      </c>
      <c r="BX1261" s="172">
        <v>1.4410001E-8</v>
      </c>
      <c r="BY1261" s="172">
        <v>5.1270104999999998E-7</v>
      </c>
      <c r="BZ1261" s="172">
        <v>8.0834627999999996E-8</v>
      </c>
      <c r="CA1261" s="172">
        <v>1.9242162E-10</v>
      </c>
      <c r="CB1261" s="172">
        <v>1.2278307000000001E-7</v>
      </c>
      <c r="CC1261" s="172">
        <v>1.374908E-8</v>
      </c>
      <c r="CD1261" s="172">
        <v>9.8390699999999994E-8</v>
      </c>
      <c r="CE1261" s="172">
        <v>6.0484975999999998E-12</v>
      </c>
      <c r="CF1261" s="172">
        <v>4.6057019000000002E-17</v>
      </c>
      <c r="CG1261" s="172">
        <v>3.9545556999999999E-13</v>
      </c>
      <c r="CH1261" s="172">
        <v>2.7508791E-7</v>
      </c>
      <c r="CI1261" s="172">
        <v>4.0090238999999999E-6</v>
      </c>
      <c r="CJ1261" s="172">
        <v>3.9751116E-8</v>
      </c>
      <c r="CK1261" s="69">
        <v>0</v>
      </c>
      <c r="CM1261" s="197">
        <v>4.6647373999999999E-13</v>
      </c>
      <c r="CN1261" s="198">
        <v>0.23153619</v>
      </c>
      <c r="CO1261" s="198">
        <v>3.3891163999999999E-3</v>
      </c>
      <c r="CP1261" s="198">
        <v>4.0884099E-4</v>
      </c>
      <c r="CQ1261" s="197">
        <v>3.6105204000000002E-11</v>
      </c>
      <c r="CR1261" s="197">
        <v>4.2647947000000004E-9</v>
      </c>
      <c r="CS1261" s="197">
        <v>2.2969196999999999E-5</v>
      </c>
      <c r="CT1261" s="198">
        <v>4.8524761E-2</v>
      </c>
      <c r="CU1261" s="197">
        <v>5.8463607999999999E-9</v>
      </c>
      <c r="CV1261" s="197">
        <v>2.8536060999999999E-5</v>
      </c>
      <c r="CX1261" s="166"/>
      <c r="CY1261" t="s">
        <v>2477</v>
      </c>
    </row>
    <row r="1262" spans="1:103" ht="14.4">
      <c r="A1262" t="s">
        <v>851</v>
      </c>
      <c r="B1262" s="85" t="s">
        <v>816</v>
      </c>
      <c r="C1262" s="113" t="str">
        <f t="shared" si="637"/>
        <v>A.160.03.131</v>
      </c>
      <c r="D1262" s="9" t="s">
        <v>140</v>
      </c>
      <c r="E1262" s="112" t="s">
        <v>362</v>
      </c>
      <c r="F1262" s="115" t="str">
        <f t="shared" si="638"/>
        <v>Tiama FSC/PEFC 560 (kg/m3)</v>
      </c>
      <c r="G1262" s="143">
        <f t="shared" si="624"/>
        <v>0.23703095333333332</v>
      </c>
      <c r="I1262" s="118">
        <f t="shared" si="625"/>
        <v>5.785201724851681E-2</v>
      </c>
      <c r="K1262" s="161">
        <f t="shared" si="626"/>
        <v>2.4802063641000001E-3</v>
      </c>
      <c r="L1262" s="161">
        <f t="shared" si="627"/>
        <v>6.5584591099999996E-3</v>
      </c>
      <c r="M1262" s="162">
        <f t="shared" si="628"/>
        <v>1.3258708774416815E-2</v>
      </c>
      <c r="N1262" s="161">
        <v>3.5554642999999997E-2</v>
      </c>
      <c r="O1262" s="132">
        <v>3.3331046000000001E-3</v>
      </c>
      <c r="P1262" s="132">
        <v>1.9100765999999999E-3</v>
      </c>
      <c r="Q1262" s="132">
        <v>1.2985742999999999E-3</v>
      </c>
      <c r="R1262" s="132">
        <v>1.0345352999999999E-3</v>
      </c>
      <c r="S1262" s="164">
        <v>5.1880741E-6</v>
      </c>
      <c r="T1262" s="132">
        <v>1.4190869E-4</v>
      </c>
      <c r="U1262" s="132">
        <v>1.2097712E-4</v>
      </c>
      <c r="V1262" s="132">
        <v>1.4431363E-4</v>
      </c>
      <c r="W1262" s="132">
        <v>9.0667837999999995E-4</v>
      </c>
      <c r="X1262" s="132">
        <v>1.3111786E-2</v>
      </c>
      <c r="Y1262" s="132">
        <v>2.8762241000000001E-4</v>
      </c>
      <c r="Z1262" s="164">
        <v>2.6091289999999999E-6</v>
      </c>
      <c r="AA1262" s="164">
        <v>1.5416814E-11</v>
      </c>
      <c r="AC1262" s="118">
        <f t="shared" si="629"/>
        <v>3.5554642999999997E-2</v>
      </c>
      <c r="AD1262" s="118">
        <f t="shared" si="630"/>
        <v>7.8443646841000018E-3</v>
      </c>
      <c r="AE1262" s="118">
        <f t="shared" si="631"/>
        <v>5.3667674490000001E-3</v>
      </c>
      <c r="AF1262" s="118">
        <f t="shared" si="632"/>
        <v>6.5584591099999996E-3</v>
      </c>
      <c r="AG1262" s="118">
        <f t="shared" si="633"/>
        <v>1.3256099645416814E-2</v>
      </c>
      <c r="AI1262" s="69">
        <v>24.70879</v>
      </c>
      <c r="AJ1262" s="69">
        <v>2.9953007</v>
      </c>
      <c r="AK1262" s="69">
        <v>0.39023785</v>
      </c>
      <c r="AL1262" s="69">
        <v>0</v>
      </c>
      <c r="AM1262" s="69">
        <v>20.979161000000001</v>
      </c>
      <c r="AN1262" s="69">
        <v>0.2465717</v>
      </c>
      <c r="AO1262" s="69">
        <v>9.7518226999999999E-2</v>
      </c>
      <c r="AQ1262" s="116">
        <v>5.2356918999999997E-3</v>
      </c>
      <c r="AR1262" s="116">
        <v>4.8658110000000003E-3</v>
      </c>
      <c r="AS1262" s="116">
        <v>2.0687991999999999E-4</v>
      </c>
      <c r="AT1262" s="116">
        <v>1.6300097E-4</v>
      </c>
      <c r="AU1262" s="150">
        <f t="shared" si="634"/>
        <v>2.9171528894600708E-7</v>
      </c>
      <c r="AV1262" s="150">
        <f t="shared" si="635"/>
        <v>7.6508844165835751E-10</v>
      </c>
      <c r="AW1262" s="163">
        <f t="shared" si="636"/>
        <v>2.28292679756E-2</v>
      </c>
      <c r="AX1262" s="196">
        <v>2.1997434E-7</v>
      </c>
      <c r="AY1262" s="196">
        <v>6.6371605000000004E-10</v>
      </c>
      <c r="AZ1262" s="196">
        <v>1.8133654999999999E-14</v>
      </c>
      <c r="BA1262" s="196">
        <v>7.5200272000000005E-15</v>
      </c>
      <c r="BB1262" s="196">
        <v>2.1330799E-15</v>
      </c>
      <c r="BC1262" s="196">
        <v>1.3712349999999999E-10</v>
      </c>
      <c r="BD1262" s="196">
        <v>7.1549446000000004E-8</v>
      </c>
      <c r="BE1262" s="196">
        <v>2.0501201999999999E-11</v>
      </c>
      <c r="BF1262" s="196">
        <v>8.0637995999999999E-11</v>
      </c>
      <c r="BG1262" s="196">
        <v>8.7891336999999994E-15</v>
      </c>
      <c r="BH1262" s="196">
        <v>2.6408082999999999E-16</v>
      </c>
      <c r="BI1262" s="196">
        <v>7.9964706999999999E-14</v>
      </c>
      <c r="BJ1262" s="196">
        <v>1.0659295E-13</v>
      </c>
      <c r="BK1262" s="196">
        <v>1.9449111000000001E-14</v>
      </c>
      <c r="BL1262" s="196">
        <v>2.7113449E-12</v>
      </c>
      <c r="BM1262" s="196">
        <v>5.1658448000000002E-11</v>
      </c>
      <c r="BN1262" s="196">
        <v>2.0827346E-20</v>
      </c>
      <c r="BO1262" s="196">
        <v>7.9239756000000003E-6</v>
      </c>
      <c r="BP1262" s="108">
        <v>2.2821344E-2</v>
      </c>
      <c r="BQ1262" s="108">
        <v>0</v>
      </c>
      <c r="BR1262" s="108">
        <v>0</v>
      </c>
      <c r="BS1262" s="108">
        <v>0</v>
      </c>
      <c r="BU1262" s="172">
        <v>1.2487866E-5</v>
      </c>
      <c r="BV1262" s="172">
        <v>5.9705913999999998E-7</v>
      </c>
      <c r="BW1262" s="172">
        <v>6.6090520000000003E-6</v>
      </c>
      <c r="BX1262" s="172">
        <v>1.4418319E-8</v>
      </c>
      <c r="BY1262" s="172">
        <v>5.3595047000000004E-7</v>
      </c>
      <c r="BZ1262" s="172">
        <v>8.0834627999999996E-8</v>
      </c>
      <c r="CA1262" s="172">
        <v>1.9242162E-10</v>
      </c>
      <c r="CB1262" s="172">
        <v>1.2278307000000001E-7</v>
      </c>
      <c r="CC1262" s="172">
        <v>1.3863011E-8</v>
      </c>
      <c r="CD1262" s="172">
        <v>9.8684710999999997E-8</v>
      </c>
      <c r="CE1262" s="172">
        <v>6.0484975999999998E-12</v>
      </c>
      <c r="CF1262" s="172">
        <v>4.6057019000000002E-17</v>
      </c>
      <c r="CG1262" s="172">
        <v>3.9545556999999999E-13</v>
      </c>
      <c r="CH1262" s="172">
        <v>2.7962445000000001E-7</v>
      </c>
      <c r="CI1262" s="172">
        <v>4.0956465999999999E-6</v>
      </c>
      <c r="CJ1262" s="172">
        <v>3.9751116E-8</v>
      </c>
      <c r="CK1262" s="69">
        <v>0</v>
      </c>
      <c r="CM1262" s="197">
        <v>4.6647373999999999E-13</v>
      </c>
      <c r="CN1262" s="198">
        <v>0.23702297999999999</v>
      </c>
      <c r="CO1262" s="198">
        <v>3.3891163999999999E-3</v>
      </c>
      <c r="CP1262" s="198">
        <v>4.2700791000000002E-4</v>
      </c>
      <c r="CQ1262" s="197">
        <v>3.6211402999999999E-11</v>
      </c>
      <c r="CR1262" s="197">
        <v>4.2773453000000001E-9</v>
      </c>
      <c r="CS1262" s="197">
        <v>2.4117764999999999E-5</v>
      </c>
      <c r="CT1262" s="198">
        <v>5.2835728999999998E-2</v>
      </c>
      <c r="CU1262" s="197">
        <v>5.8463607999999999E-9</v>
      </c>
      <c r="CV1262" s="197">
        <v>2.8536060999999999E-5</v>
      </c>
      <c r="CX1262" s="166"/>
      <c r="CY1262" t="s">
        <v>2478</v>
      </c>
    </row>
    <row r="1263" spans="1:103" ht="14.4">
      <c r="A1263" t="s">
        <v>1838</v>
      </c>
      <c r="B1263" s="85" t="s">
        <v>816</v>
      </c>
      <c r="C1263" s="113" t="str">
        <f t="shared" si="637"/>
        <v>A.160.03.132</v>
      </c>
      <c r="D1263" s="9" t="s">
        <v>140</v>
      </c>
      <c r="E1263" s="112" t="s">
        <v>362</v>
      </c>
      <c r="F1263" s="115" t="str">
        <f t="shared" si="638"/>
        <v>Tiama natural forest clear cut 560 (kg/m3)</v>
      </c>
      <c r="G1263" s="143">
        <f t="shared" si="624"/>
        <v>3.6870309333333338</v>
      </c>
      <c r="I1263" s="118">
        <f t="shared" si="625"/>
        <v>9.3002519918385183</v>
      </c>
      <c r="K1263" s="161">
        <f t="shared" si="626"/>
        <v>2.4802063641000001E-3</v>
      </c>
      <c r="L1263" s="161">
        <f t="shared" si="627"/>
        <v>8.7314584367000005</v>
      </c>
      <c r="M1263" s="162">
        <f t="shared" si="628"/>
        <v>1.3258708774416815E-2</v>
      </c>
      <c r="N1263" s="161">
        <v>0.55305464000000004</v>
      </c>
      <c r="O1263" s="132">
        <v>3.3331046000000001E-3</v>
      </c>
      <c r="P1263" s="132">
        <v>1.9100765999999999E-3</v>
      </c>
      <c r="Q1263" s="132">
        <v>1.2985742999999999E-3</v>
      </c>
      <c r="R1263" s="132">
        <v>1.0345352999999999E-3</v>
      </c>
      <c r="S1263" s="164">
        <v>5.1880741E-6</v>
      </c>
      <c r="T1263" s="132">
        <v>1.4190869E-4</v>
      </c>
      <c r="U1263" s="132">
        <v>1.2097712E-4</v>
      </c>
      <c r="V1263" s="132">
        <v>1.4431363E-4</v>
      </c>
      <c r="W1263" s="132">
        <v>9.0667837999999995E-4</v>
      </c>
      <c r="X1263" s="132">
        <v>1.3111786E-2</v>
      </c>
      <c r="Y1263" s="132">
        <v>8.7251875999999999</v>
      </c>
      <c r="Z1263" s="164">
        <v>2.6091289999999999E-6</v>
      </c>
      <c r="AA1263" s="164">
        <v>1.5416814E-11</v>
      </c>
      <c r="AC1263" s="118">
        <f t="shared" si="629"/>
        <v>0.55305464000000004</v>
      </c>
      <c r="AD1263" s="118">
        <f t="shared" si="630"/>
        <v>7.8443646841000018E-3</v>
      </c>
      <c r="AE1263" s="118">
        <f t="shared" si="631"/>
        <v>5.3667674490000001E-3</v>
      </c>
      <c r="AF1263" s="118">
        <f t="shared" si="632"/>
        <v>8.7314584366999988</v>
      </c>
      <c r="AG1263" s="118">
        <f t="shared" si="633"/>
        <v>1.3256099645416814E-2</v>
      </c>
      <c r="AI1263" s="69">
        <v>24.70879</v>
      </c>
      <c r="AJ1263" s="69">
        <v>2.9953007</v>
      </c>
      <c r="AK1263" s="69">
        <v>0.39023785</v>
      </c>
      <c r="AL1263" s="69">
        <v>0</v>
      </c>
      <c r="AM1263" s="69">
        <v>20.979161000000001</v>
      </c>
      <c r="AN1263" s="69">
        <v>0.2465717</v>
      </c>
      <c r="AO1263" s="69">
        <v>9.7518226999999999E-2</v>
      </c>
      <c r="AQ1263" s="116">
        <v>6.1250514999999998E-2</v>
      </c>
      <c r="AR1263" s="116">
        <v>5.8268499000000001E-2</v>
      </c>
      <c r="AS1263" s="116">
        <v>2.8190152999999999E-3</v>
      </c>
      <c r="AT1263" s="116">
        <v>1.6300097E-4</v>
      </c>
      <c r="AU1263" s="150">
        <f t="shared" si="634"/>
        <v>3.4933152489460074E-6</v>
      </c>
      <c r="AV1263" s="150">
        <f t="shared" si="635"/>
        <v>1.0425352316653358E-8</v>
      </c>
      <c r="AW1263" s="163">
        <f t="shared" si="636"/>
        <v>2.28292679756E-2</v>
      </c>
      <c r="AX1263" s="196">
        <v>3.4215742999999999E-6</v>
      </c>
      <c r="AY1263" s="196">
        <v>1.0323716000000001E-8</v>
      </c>
      <c r="AZ1263" s="196">
        <v>2.8205864999999999E-13</v>
      </c>
      <c r="BA1263" s="196">
        <v>7.5200272000000005E-15</v>
      </c>
      <c r="BB1263" s="196">
        <v>2.1330799E-15</v>
      </c>
      <c r="BC1263" s="196">
        <v>1.3712349999999999E-10</v>
      </c>
      <c r="BD1263" s="196">
        <v>7.1549446000000004E-8</v>
      </c>
      <c r="BE1263" s="196">
        <v>2.0501201999999999E-11</v>
      </c>
      <c r="BF1263" s="196">
        <v>8.0637995999999999E-11</v>
      </c>
      <c r="BG1263" s="196">
        <v>8.7891336999999994E-15</v>
      </c>
      <c r="BH1263" s="196">
        <v>2.6408082999999999E-16</v>
      </c>
      <c r="BI1263" s="196">
        <v>7.9964706999999999E-14</v>
      </c>
      <c r="BJ1263" s="196">
        <v>1.0659295E-13</v>
      </c>
      <c r="BK1263" s="196">
        <v>1.9449111000000001E-14</v>
      </c>
      <c r="BL1263" s="196">
        <v>2.7113449E-12</v>
      </c>
      <c r="BM1263" s="196">
        <v>5.1658448000000002E-11</v>
      </c>
      <c r="BN1263" s="196">
        <v>2.0827346E-20</v>
      </c>
      <c r="BO1263" s="196">
        <v>7.9239756000000003E-6</v>
      </c>
      <c r="BP1263" s="108">
        <v>2.2821344E-2</v>
      </c>
      <c r="BQ1263" s="108">
        <v>0</v>
      </c>
      <c r="BR1263" s="108">
        <v>0</v>
      </c>
      <c r="BS1263" s="108">
        <v>0</v>
      </c>
      <c r="BU1263" s="69">
        <v>1.0868302E-4</v>
      </c>
      <c r="BV1263" s="172">
        <v>5.9705913999999998E-7</v>
      </c>
      <c r="BW1263" s="69">
        <v>1.0280421E-4</v>
      </c>
      <c r="BX1263" s="172">
        <v>1.4418319E-8</v>
      </c>
      <c r="BY1263" s="172">
        <v>5.3595047000000004E-7</v>
      </c>
      <c r="BZ1263" s="172">
        <v>8.0834627999999996E-8</v>
      </c>
      <c r="CA1263" s="172">
        <v>1.9242162E-10</v>
      </c>
      <c r="CB1263" s="172">
        <v>1.2278307000000001E-7</v>
      </c>
      <c r="CC1263" s="172">
        <v>1.3863011E-8</v>
      </c>
      <c r="CD1263" s="172">
        <v>9.8684710999999997E-8</v>
      </c>
      <c r="CE1263" s="172">
        <v>6.0484975999999998E-12</v>
      </c>
      <c r="CF1263" s="172">
        <v>4.6057019000000002E-17</v>
      </c>
      <c r="CG1263" s="172">
        <v>3.9545556999999999E-13</v>
      </c>
      <c r="CH1263" s="172">
        <v>2.7962445000000001E-7</v>
      </c>
      <c r="CI1263" s="172">
        <v>4.0956465999999999E-6</v>
      </c>
      <c r="CJ1263" s="172">
        <v>3.9751116E-8</v>
      </c>
      <c r="CK1263" s="69">
        <v>0</v>
      </c>
      <c r="CM1263" s="197">
        <v>4.6647373999999999E-13</v>
      </c>
      <c r="CN1263" s="198">
        <v>3.6870229999999999</v>
      </c>
      <c r="CO1263" s="198">
        <v>3.3891163999999999E-3</v>
      </c>
      <c r="CP1263" s="198">
        <v>4.2700791000000002E-4</v>
      </c>
      <c r="CQ1263" s="197">
        <v>3.6211402999999999E-11</v>
      </c>
      <c r="CR1263" s="197">
        <v>4.2773453000000001E-9</v>
      </c>
      <c r="CS1263" s="197">
        <v>2.4117764999999999E-5</v>
      </c>
      <c r="CT1263" s="198">
        <v>5.2835728999999998E-2</v>
      </c>
      <c r="CU1263" s="197">
        <v>5.8463607999999999E-9</v>
      </c>
      <c r="CV1263" s="197">
        <v>2.8536060999999999E-5</v>
      </c>
      <c r="CX1263" s="166"/>
      <c r="CY1263" t="s">
        <v>2478</v>
      </c>
    </row>
    <row r="1264" spans="1:103" ht="14.4">
      <c r="A1264" t="s">
        <v>852</v>
      </c>
      <c r="B1264" s="85" t="s">
        <v>816</v>
      </c>
      <c r="C1264" s="113" t="str">
        <f t="shared" si="637"/>
        <v>A.160.03.133</v>
      </c>
      <c r="D1264" s="9" t="s">
        <v>140</v>
      </c>
      <c r="E1264" s="112" t="s">
        <v>362</v>
      </c>
      <c r="F1264" s="115" t="str">
        <f t="shared" si="638"/>
        <v>Walnut FSC/PEFC 670 (kg/m3)</v>
      </c>
      <c r="G1264" s="143">
        <f t="shared" si="624"/>
        <v>0.25705929333333338</v>
      </c>
      <c r="I1264" s="118">
        <f t="shared" si="625"/>
        <v>6.5866827924942042E-2</v>
      </c>
      <c r="K1264" s="161">
        <f t="shared" si="626"/>
        <v>5.0271225440000006E-3</v>
      </c>
      <c r="L1264" s="161">
        <f t="shared" si="627"/>
        <v>8.2228336100000007E-3</v>
      </c>
      <c r="M1264" s="162">
        <f t="shared" si="628"/>
        <v>1.4057977770942035E-2</v>
      </c>
      <c r="N1264" s="161">
        <v>3.8558894000000003E-2</v>
      </c>
      <c r="O1264" s="132">
        <v>1.8418026E-3</v>
      </c>
      <c r="P1264" s="132">
        <v>3.0934500000000002E-3</v>
      </c>
      <c r="Q1264" s="132">
        <v>2.2312450000000002E-3</v>
      </c>
      <c r="R1264" s="132">
        <v>2.4427190999999999E-3</v>
      </c>
      <c r="S1264" s="164">
        <v>1.0850504E-5</v>
      </c>
      <c r="T1264" s="132">
        <v>3.4230794000000001E-4</v>
      </c>
      <c r="U1264" s="132">
        <v>3.0212549999999999E-4</v>
      </c>
      <c r="V1264" s="132">
        <v>2.5415490999999998E-4</v>
      </c>
      <c r="W1264" s="132">
        <v>2.2666959999999999E-3</v>
      </c>
      <c r="X1264" s="132">
        <v>1.37973E-2</v>
      </c>
      <c r="Y1264" s="132">
        <v>7.1875951000000004E-4</v>
      </c>
      <c r="Z1264" s="164">
        <v>6.5228224000000004E-6</v>
      </c>
      <c r="AA1264" s="164">
        <v>3.8542035000000002E-11</v>
      </c>
      <c r="AC1264" s="118">
        <f t="shared" si="629"/>
        <v>3.8558894000000003E-2</v>
      </c>
      <c r="AD1264" s="118">
        <f t="shared" si="630"/>
        <v>1.0264500643999998E-2</v>
      </c>
      <c r="AE1264" s="118">
        <f t="shared" si="631"/>
        <v>5.2439009224000003E-3</v>
      </c>
      <c r="AF1264" s="118">
        <f t="shared" si="632"/>
        <v>8.2228336100000007E-3</v>
      </c>
      <c r="AG1264" s="118">
        <f t="shared" si="633"/>
        <v>1.4051454948542035E-2</v>
      </c>
      <c r="AI1264" s="69">
        <v>25.249766000000001</v>
      </c>
      <c r="AJ1264" s="69">
        <v>3.4982312000000002</v>
      </c>
      <c r="AK1264" s="69">
        <v>0.39432678999999998</v>
      </c>
      <c r="AL1264" s="69">
        <v>0</v>
      </c>
      <c r="AM1264" s="69">
        <v>20.980554999999999</v>
      </c>
      <c r="AN1264" s="69">
        <v>0.27781313000000002</v>
      </c>
      <c r="AO1264" s="69">
        <v>9.8839505999999994E-2</v>
      </c>
      <c r="AQ1264" s="116">
        <v>5.2766167000000003E-3</v>
      </c>
      <c r="AR1264" s="116">
        <v>4.8579807000000003E-3</v>
      </c>
      <c r="AS1264" s="116">
        <v>2.2004313E-4</v>
      </c>
      <c r="AT1264" s="116">
        <v>1.9859285999999999E-4</v>
      </c>
      <c r="AU1264" s="150">
        <f t="shared" si="634"/>
        <v>2.9124584344946763E-7</v>
      </c>
      <c r="AV1264" s="150">
        <f t="shared" si="635"/>
        <v>8.1376896324394841E-10</v>
      </c>
      <c r="AW1264" s="163">
        <f t="shared" si="636"/>
        <v>2.7814126425999997E-2</v>
      </c>
      <c r="AX1264" s="196">
        <v>2.3857505999999998E-7</v>
      </c>
      <c r="AY1264" s="196">
        <v>7.1983946999999998E-10</v>
      </c>
      <c r="AZ1264" s="196">
        <v>1.9667003E-14</v>
      </c>
      <c r="BA1264" s="196">
        <v>1.8800068E-14</v>
      </c>
      <c r="BB1264" s="196">
        <v>5.3326997000000001E-15</v>
      </c>
      <c r="BC1264" s="196">
        <v>2.461178E-10</v>
      </c>
      <c r="BD1264" s="196">
        <v>5.2293165E-8</v>
      </c>
      <c r="BE1264" s="196">
        <v>3.6516939999999998E-11</v>
      </c>
      <c r="BF1264" s="196">
        <v>5.7174887999999999E-11</v>
      </c>
      <c r="BG1264" s="196">
        <v>2.1972834000000001E-14</v>
      </c>
      <c r="BH1264" s="196">
        <v>6.6020206999999998E-16</v>
      </c>
      <c r="BI1264" s="196">
        <v>1.9281116000000001E-13</v>
      </c>
      <c r="BJ1264" s="196">
        <v>1.8997288E-15</v>
      </c>
      <c r="BK1264" s="196">
        <v>6.5426400999999997E-16</v>
      </c>
      <c r="BL1264" s="196">
        <v>6.4257766999999998E-12</v>
      </c>
      <c r="BM1264" s="196">
        <v>1.2505074000000001E-10</v>
      </c>
      <c r="BN1264" s="196">
        <v>5.2068365000000002E-20</v>
      </c>
      <c r="BO1264" s="196">
        <v>1.6974425999999999E-5</v>
      </c>
      <c r="BP1264" s="108">
        <v>2.7797151999999999E-2</v>
      </c>
      <c r="BQ1264" s="108">
        <v>0</v>
      </c>
      <c r="BR1264" s="108">
        <v>0</v>
      </c>
      <c r="BS1264" s="108">
        <v>0</v>
      </c>
      <c r="BU1264" s="172">
        <v>1.3940987E-5</v>
      </c>
      <c r="BV1264" s="172">
        <v>4.6906593999999999E-7</v>
      </c>
      <c r="BW1264" s="172">
        <v>7.1674951999999999E-6</v>
      </c>
      <c r="BX1264" s="172">
        <v>3.5794178E-8</v>
      </c>
      <c r="BY1264" s="172">
        <v>4.0908543000000001E-7</v>
      </c>
      <c r="BZ1264" s="172">
        <v>1.4721300999999999E-7</v>
      </c>
      <c r="CA1264" s="172">
        <v>4.8105404000000001E-10</v>
      </c>
      <c r="CB1264" s="172">
        <v>2.2367142000000001E-7</v>
      </c>
      <c r="CC1264" s="172">
        <v>3.1211139000000002E-8</v>
      </c>
      <c r="CD1264" s="172">
        <v>2.3781794000000001E-7</v>
      </c>
      <c r="CE1264" s="172">
        <v>1.5121243999999999E-11</v>
      </c>
      <c r="CF1264" s="172">
        <v>1.1514254999999999E-16</v>
      </c>
      <c r="CG1264" s="172">
        <v>9.8863892000000006E-13</v>
      </c>
      <c r="CH1264" s="172">
        <v>4.4355007000000001E-7</v>
      </c>
      <c r="CI1264" s="172">
        <v>4.7230432000000004E-6</v>
      </c>
      <c r="CJ1264" s="172">
        <v>5.2542024000000003E-8</v>
      </c>
      <c r="CK1264" s="69">
        <v>0</v>
      </c>
      <c r="CM1264" s="197">
        <v>1.1661843E-12</v>
      </c>
      <c r="CN1264" s="198">
        <v>0.25703935999999999</v>
      </c>
      <c r="CO1264" s="198">
        <v>6.1637156000000004E-3</v>
      </c>
      <c r="CP1264" s="198">
        <v>3.5461465000000001E-4</v>
      </c>
      <c r="CQ1264" s="197">
        <v>8.7315994000000003E-11</v>
      </c>
      <c r="CR1264" s="197">
        <v>1.0313707E-8</v>
      </c>
      <c r="CS1264" s="197">
        <v>1.6458305000000002E-5</v>
      </c>
      <c r="CT1264" s="198">
        <v>1.6825380999999999E-3</v>
      </c>
      <c r="CU1264" s="197">
        <v>1.4615902E-8</v>
      </c>
      <c r="CV1264" s="197">
        <v>5.2042559999999999E-5</v>
      </c>
      <c r="CX1264" s="166"/>
      <c r="CY1264" t="s">
        <v>2479</v>
      </c>
    </row>
    <row r="1265" spans="1:103" ht="14.4">
      <c r="A1265" t="s">
        <v>853</v>
      </c>
      <c r="B1265" s="85" t="s">
        <v>816</v>
      </c>
      <c r="C1265" s="113" t="str">
        <f t="shared" si="637"/>
        <v>A.160.03.134</v>
      </c>
      <c r="D1265" s="9" t="s">
        <v>140</v>
      </c>
      <c r="E1265" s="112" t="s">
        <v>362</v>
      </c>
      <c r="F1265" s="115" t="str">
        <f t="shared" si="638"/>
        <v>Yang FSC/PEFC 750 (kg/m3)</v>
      </c>
      <c r="G1265" s="143">
        <f t="shared" si="624"/>
        <v>0.27379245333333335</v>
      </c>
      <c r="I1265" s="118">
        <f t="shared" si="625"/>
        <v>6.7959502591616816E-2</v>
      </c>
      <c r="K1265" s="161">
        <f t="shared" si="626"/>
        <v>2.5923377172E-3</v>
      </c>
      <c r="L1265" s="161">
        <f t="shared" si="627"/>
        <v>7.8562317699999995E-3</v>
      </c>
      <c r="M1265" s="162">
        <f t="shared" si="628"/>
        <v>1.6442065104416814E-2</v>
      </c>
      <c r="N1265" s="161">
        <v>4.1068868000000001E-2</v>
      </c>
      <c r="O1265" s="132">
        <v>4.5529048999999999E-3</v>
      </c>
      <c r="P1265" s="132">
        <v>1.987913E-3</v>
      </c>
      <c r="Q1265" s="132">
        <v>1.3971674000000001E-3</v>
      </c>
      <c r="R1265" s="132">
        <v>1.0448434999999999E-3</v>
      </c>
      <c r="S1265" s="164">
        <v>5.6575571999999996E-6</v>
      </c>
      <c r="T1265" s="132">
        <v>1.4466926000000001E-4</v>
      </c>
      <c r="U1265" s="132">
        <v>1.210474E-4</v>
      </c>
      <c r="V1265" s="132">
        <v>1.4642196E-4</v>
      </c>
      <c r="W1265" s="132">
        <v>9.0667837999999995E-4</v>
      </c>
      <c r="X1265" s="132">
        <v>1.6293034000000001E-2</v>
      </c>
      <c r="Y1265" s="132">
        <v>2.8768808999999999E-4</v>
      </c>
      <c r="Z1265" s="164">
        <v>2.6091289999999999E-6</v>
      </c>
      <c r="AA1265" s="164">
        <v>1.5416814E-11</v>
      </c>
      <c r="AC1265" s="118">
        <f t="shared" si="629"/>
        <v>4.1068868000000001E-2</v>
      </c>
      <c r="AD1265" s="118">
        <f t="shared" si="630"/>
        <v>9.2542030172000009E-3</v>
      </c>
      <c r="AE1265" s="118">
        <f t="shared" si="631"/>
        <v>6.6644744289999997E-3</v>
      </c>
      <c r="AF1265" s="118">
        <f t="shared" si="632"/>
        <v>7.8562317699999995E-3</v>
      </c>
      <c r="AG1265" s="118">
        <f t="shared" si="633"/>
        <v>1.6439455975416815E-2</v>
      </c>
      <c r="AI1265" s="69">
        <v>25.191631999999998</v>
      </c>
      <c r="AJ1265" s="69">
        <v>3.4757864000000001</v>
      </c>
      <c r="AK1265" s="69">
        <v>0.39187318999999998</v>
      </c>
      <c r="AL1265" s="69">
        <v>0</v>
      </c>
      <c r="AM1265" s="69">
        <v>20.979161000000001</v>
      </c>
      <c r="AN1265" s="69">
        <v>0.24689045000000001</v>
      </c>
      <c r="AO1265" s="69">
        <v>9.7920847000000005E-2</v>
      </c>
      <c r="AQ1265" s="116">
        <v>6.2456880999999997E-3</v>
      </c>
      <c r="AR1265" s="116">
        <v>5.8071088999999999E-3</v>
      </c>
      <c r="AS1265" s="116">
        <v>2.4187308000000001E-4</v>
      </c>
      <c r="AT1265" s="116">
        <v>1.9670619E-4</v>
      </c>
      <c r="AU1265" s="150">
        <f t="shared" si="634"/>
        <v>3.4814801415530709E-7</v>
      </c>
      <c r="AV1265" s="150">
        <f t="shared" si="635"/>
        <v>8.945010408093574E-10</v>
      </c>
      <c r="AW1265" s="163">
        <f t="shared" si="636"/>
        <v>2.7549885885700003E-2</v>
      </c>
      <c r="AX1265" s="196">
        <v>2.5408900999999998E-7</v>
      </c>
      <c r="AY1265" s="196">
        <v>7.6664823999999995E-10</v>
      </c>
      <c r="AZ1265" s="196">
        <v>2.0945909E-14</v>
      </c>
      <c r="BA1265" s="196">
        <v>7.5200272000000005E-15</v>
      </c>
      <c r="BB1265" s="196">
        <v>2.1330799E-15</v>
      </c>
      <c r="BC1265" s="196">
        <v>1.3976554000000001E-10</v>
      </c>
      <c r="BD1265" s="196">
        <v>9.3863874000000005E-8</v>
      </c>
      <c r="BE1265" s="196">
        <v>2.1103716E-11</v>
      </c>
      <c r="BF1265" s="196">
        <v>1.0644227999999999E-10</v>
      </c>
      <c r="BG1265" s="196">
        <v>8.7891336999999994E-15</v>
      </c>
      <c r="BH1265" s="196">
        <v>2.6408082999999999E-16</v>
      </c>
      <c r="BI1265" s="196">
        <v>8.1537403999999999E-14</v>
      </c>
      <c r="BJ1265" s="196">
        <v>1.6519472000000001E-13</v>
      </c>
      <c r="BK1265" s="196">
        <v>3.0073540999999998E-14</v>
      </c>
      <c r="BL1265" s="196">
        <v>2.7894382E-12</v>
      </c>
      <c r="BM1265" s="196">
        <v>5.2565524E-11</v>
      </c>
      <c r="BN1265" s="196">
        <v>2.0827346E-20</v>
      </c>
      <c r="BO1265" s="196">
        <v>8.1178856999999992E-6</v>
      </c>
      <c r="BP1265" s="108">
        <v>2.7541768000000001E-2</v>
      </c>
      <c r="BQ1265" s="108">
        <v>0</v>
      </c>
      <c r="BR1265" s="108">
        <v>0</v>
      </c>
      <c r="BS1265" s="108">
        <v>0</v>
      </c>
      <c r="BU1265" s="172">
        <v>1.4460104E-5</v>
      </c>
      <c r="BV1265" s="172">
        <v>7.7496169000000004E-7</v>
      </c>
      <c r="BW1265" s="172">
        <v>7.6340599999999992E-6</v>
      </c>
      <c r="BX1265" s="172">
        <v>1.447405E-8</v>
      </c>
      <c r="BY1265" s="172">
        <v>6.9172153999999998E-7</v>
      </c>
      <c r="BZ1265" s="172">
        <v>8.0834627999999996E-8</v>
      </c>
      <c r="CA1265" s="172">
        <v>1.9242162E-10</v>
      </c>
      <c r="CB1265" s="172">
        <v>1.2278307000000001E-7</v>
      </c>
      <c r="CC1265" s="172">
        <v>1.4626343E-8</v>
      </c>
      <c r="CD1265" s="172">
        <v>1.0065459000000001E-7</v>
      </c>
      <c r="CE1265" s="172">
        <v>6.0484975999999998E-12</v>
      </c>
      <c r="CF1265" s="172">
        <v>4.6057019000000002E-17</v>
      </c>
      <c r="CG1265" s="172">
        <v>3.9545556999999999E-13</v>
      </c>
      <c r="CH1265" s="172">
        <v>3.1001928E-7</v>
      </c>
      <c r="CI1265" s="172">
        <v>4.6760186000000003E-6</v>
      </c>
      <c r="CJ1265" s="172">
        <v>3.9751116E-8</v>
      </c>
      <c r="CK1265" s="69">
        <v>0</v>
      </c>
      <c r="CM1265" s="197">
        <v>4.6647373999999999E-13</v>
      </c>
      <c r="CN1265" s="198">
        <v>0.27378447</v>
      </c>
      <c r="CO1265" s="198">
        <v>3.3891163999999999E-3</v>
      </c>
      <c r="CP1265" s="198">
        <v>5.4872624000000005E-4</v>
      </c>
      <c r="CQ1265" s="197">
        <v>3.6922935000000001E-11</v>
      </c>
      <c r="CR1265" s="197">
        <v>4.3614343999999996E-9</v>
      </c>
      <c r="CS1265" s="197">
        <v>3.1813166999999999E-5</v>
      </c>
      <c r="CT1265" s="198">
        <v>8.1719215999999997E-2</v>
      </c>
      <c r="CU1265" s="197">
        <v>5.8463607999999999E-9</v>
      </c>
      <c r="CV1265" s="197">
        <v>2.8536060999999999E-5</v>
      </c>
      <c r="CX1265" s="166"/>
      <c r="CY1265" t="s">
        <v>2480</v>
      </c>
    </row>
    <row r="1266" spans="1:103" ht="14.4">
      <c r="A1266" t="s">
        <v>1839</v>
      </c>
      <c r="B1266" s="85" t="s">
        <v>816</v>
      </c>
      <c r="C1266" s="113" t="str">
        <f t="shared" si="637"/>
        <v>A.160.03.135</v>
      </c>
      <c r="D1266" s="9" t="s">
        <v>140</v>
      </c>
      <c r="E1266" s="112" t="s">
        <v>362</v>
      </c>
      <c r="F1266" s="115" t="str">
        <f t="shared" si="638"/>
        <v>Yang natural forest clear cut 750 (kg/m3)</v>
      </c>
      <c r="G1266" s="143">
        <f t="shared" si="624"/>
        <v>3.7237924666666666</v>
      </c>
      <c r="I1266" s="118">
        <f t="shared" si="625"/>
        <v>4.6645220165016168</v>
      </c>
      <c r="K1266" s="161">
        <f t="shared" si="626"/>
        <v>2.5923377172E-3</v>
      </c>
      <c r="L1266" s="161">
        <f t="shared" si="627"/>
        <v>4.0869187436800001</v>
      </c>
      <c r="M1266" s="162">
        <f t="shared" si="628"/>
        <v>1.6442065104416814E-2</v>
      </c>
      <c r="N1266" s="161">
        <v>0.55856887</v>
      </c>
      <c r="O1266" s="132">
        <v>4.5529048999999999E-3</v>
      </c>
      <c r="P1266" s="132">
        <v>1.987913E-3</v>
      </c>
      <c r="Q1266" s="132">
        <v>1.3971674000000001E-3</v>
      </c>
      <c r="R1266" s="132">
        <v>1.0448434999999999E-3</v>
      </c>
      <c r="S1266" s="164">
        <v>5.6575571999999996E-6</v>
      </c>
      <c r="T1266" s="132">
        <v>1.4466926000000001E-4</v>
      </c>
      <c r="U1266" s="132">
        <v>1.210474E-4</v>
      </c>
      <c r="V1266" s="132">
        <v>1.4642196E-4</v>
      </c>
      <c r="W1266" s="132">
        <v>9.0667837999999995E-4</v>
      </c>
      <c r="X1266" s="132">
        <v>1.6293034000000001E-2</v>
      </c>
      <c r="Y1266" s="132">
        <v>4.0793502000000004</v>
      </c>
      <c r="Z1266" s="164">
        <v>2.6091289999999999E-6</v>
      </c>
      <c r="AA1266" s="164">
        <v>1.5416814E-11</v>
      </c>
      <c r="AC1266" s="118">
        <f t="shared" si="629"/>
        <v>0.55856887</v>
      </c>
      <c r="AD1266" s="118">
        <f t="shared" si="630"/>
        <v>9.2542030172000009E-3</v>
      </c>
      <c r="AE1266" s="118">
        <f t="shared" si="631"/>
        <v>6.6644744289999997E-3</v>
      </c>
      <c r="AF1266" s="118">
        <f t="shared" si="632"/>
        <v>4.0869187436800001</v>
      </c>
      <c r="AG1266" s="118">
        <f t="shared" si="633"/>
        <v>1.6439455975416815E-2</v>
      </c>
      <c r="AI1266" s="69">
        <v>25.191631999999998</v>
      </c>
      <c r="AJ1266" s="69">
        <v>3.4757864000000001</v>
      </c>
      <c r="AK1266" s="69">
        <v>0.39187318999999998</v>
      </c>
      <c r="AL1266" s="69">
        <v>0</v>
      </c>
      <c r="AM1266" s="69">
        <v>20.979161000000001</v>
      </c>
      <c r="AN1266" s="69">
        <v>0.24689045000000001</v>
      </c>
      <c r="AO1266" s="69">
        <v>9.7920847000000005E-2</v>
      </c>
      <c r="AQ1266" s="116">
        <v>6.2260510999999998E-2</v>
      </c>
      <c r="AR1266" s="116">
        <v>5.9209797000000002E-2</v>
      </c>
      <c r="AS1266" s="116">
        <v>2.8540084E-3</v>
      </c>
      <c r="AT1266" s="116">
        <v>1.9670619E-4</v>
      </c>
      <c r="AU1266" s="150">
        <f t="shared" si="634"/>
        <v>3.5497480041553075E-6</v>
      </c>
      <c r="AV1266" s="150">
        <f t="shared" si="635"/>
        <v>1.0554764725810356E-8</v>
      </c>
      <c r="AW1266" s="163">
        <f t="shared" si="636"/>
        <v>2.7549885885700003E-2</v>
      </c>
      <c r="AX1266" s="196">
        <v>3.4556890000000001E-6</v>
      </c>
      <c r="AY1266" s="196">
        <v>1.0426648E-8</v>
      </c>
      <c r="AZ1266" s="196">
        <v>2.8487090999999998E-13</v>
      </c>
      <c r="BA1266" s="196">
        <v>7.5200272000000005E-15</v>
      </c>
      <c r="BB1266" s="196">
        <v>2.1330799E-15</v>
      </c>
      <c r="BC1266" s="196">
        <v>1.3976554000000001E-10</v>
      </c>
      <c r="BD1266" s="196">
        <v>9.3863874000000005E-8</v>
      </c>
      <c r="BE1266" s="196">
        <v>2.1103716E-11</v>
      </c>
      <c r="BF1266" s="196">
        <v>1.0644227999999999E-10</v>
      </c>
      <c r="BG1266" s="196">
        <v>8.7891336999999994E-15</v>
      </c>
      <c r="BH1266" s="196">
        <v>2.6408082999999999E-16</v>
      </c>
      <c r="BI1266" s="196">
        <v>8.1537403999999999E-14</v>
      </c>
      <c r="BJ1266" s="196">
        <v>1.6519472000000001E-13</v>
      </c>
      <c r="BK1266" s="196">
        <v>3.0073540999999998E-14</v>
      </c>
      <c r="BL1266" s="196">
        <v>2.7894382E-12</v>
      </c>
      <c r="BM1266" s="196">
        <v>5.2565524E-11</v>
      </c>
      <c r="BN1266" s="196">
        <v>2.0827346E-20</v>
      </c>
      <c r="BO1266" s="196">
        <v>8.1178856999999992E-6</v>
      </c>
      <c r="BP1266" s="108">
        <v>2.7541768000000001E-2</v>
      </c>
      <c r="BQ1266" s="108">
        <v>0</v>
      </c>
      <c r="BR1266" s="108">
        <v>0</v>
      </c>
      <c r="BS1266" s="108">
        <v>0</v>
      </c>
      <c r="BU1266" s="69">
        <v>1.1065525999999999E-4</v>
      </c>
      <c r="BV1266" s="172">
        <v>7.7496169000000004E-7</v>
      </c>
      <c r="BW1266" s="69">
        <v>1.0382921E-4</v>
      </c>
      <c r="BX1266" s="172">
        <v>1.447405E-8</v>
      </c>
      <c r="BY1266" s="172">
        <v>6.9172153999999998E-7</v>
      </c>
      <c r="BZ1266" s="172">
        <v>8.0834627999999996E-8</v>
      </c>
      <c r="CA1266" s="172">
        <v>1.9242162E-10</v>
      </c>
      <c r="CB1266" s="172">
        <v>1.2278307000000001E-7</v>
      </c>
      <c r="CC1266" s="172">
        <v>1.4626343E-8</v>
      </c>
      <c r="CD1266" s="172">
        <v>1.0065459000000001E-7</v>
      </c>
      <c r="CE1266" s="172">
        <v>6.0484975999999998E-12</v>
      </c>
      <c r="CF1266" s="172">
        <v>4.6057019000000002E-17</v>
      </c>
      <c r="CG1266" s="172">
        <v>3.9545556999999999E-13</v>
      </c>
      <c r="CH1266" s="172">
        <v>3.1001928E-7</v>
      </c>
      <c r="CI1266" s="172">
        <v>4.6760186000000003E-6</v>
      </c>
      <c r="CJ1266" s="172">
        <v>3.9751116E-8</v>
      </c>
      <c r="CK1266" s="69">
        <v>0</v>
      </c>
      <c r="CM1266" s="197">
        <v>4.6647373999999999E-13</v>
      </c>
      <c r="CN1266" s="198">
        <v>3.7237844999999998</v>
      </c>
      <c r="CO1266" s="198">
        <v>3.3891163999999999E-3</v>
      </c>
      <c r="CP1266" s="198">
        <v>5.4872624000000005E-4</v>
      </c>
      <c r="CQ1266" s="197">
        <v>3.6922935000000001E-11</v>
      </c>
      <c r="CR1266" s="197">
        <v>4.3614343999999996E-9</v>
      </c>
      <c r="CS1266" s="197">
        <v>3.1813166999999999E-5</v>
      </c>
      <c r="CT1266" s="198">
        <v>8.1719215999999997E-2</v>
      </c>
      <c r="CU1266" s="197">
        <v>5.8463607999999999E-9</v>
      </c>
      <c r="CV1266" s="197">
        <v>2.8536060999999999E-5</v>
      </c>
      <c r="CX1266" s="166"/>
      <c r="CY1266" t="s">
        <v>2480</v>
      </c>
    </row>
    <row r="1267" spans="1:103" ht="14.4">
      <c r="B1267" s="85"/>
      <c r="C1267" s="113"/>
      <c r="D1267" s="1" t="s">
        <v>141</v>
      </c>
      <c r="E1267" s="112"/>
      <c r="S1267" s="3"/>
      <c r="Z1267" s="3"/>
      <c r="AA1267" s="3"/>
      <c r="AC1267" s="142"/>
      <c r="AD1267" s="142"/>
      <c r="AE1267" s="142"/>
      <c r="AF1267" s="142"/>
      <c r="AG1267" s="142"/>
      <c r="AU1267" s="86"/>
      <c r="AV1267" s="86"/>
      <c r="AW1267" s="86"/>
      <c r="AX1267" s="3"/>
      <c r="AY1267" s="3"/>
      <c r="AZ1267" s="3"/>
      <c r="BA1267" s="3"/>
      <c r="BB1267" s="3"/>
      <c r="BC1267" s="3"/>
      <c r="BD1267" s="3"/>
      <c r="BE1267" s="3"/>
      <c r="BF1267" s="3"/>
      <c r="BG1267" s="3"/>
      <c r="BH1267" s="3"/>
      <c r="BI1267" s="3"/>
      <c r="BJ1267" s="3"/>
      <c r="BK1267" s="3"/>
      <c r="BL1267" s="3"/>
      <c r="BM1267" s="3"/>
      <c r="BN1267" s="3"/>
      <c r="BO1267" s="3"/>
      <c r="BV1267" s="3"/>
      <c r="BX1267" s="3"/>
      <c r="BY1267" s="3"/>
      <c r="BZ1267" s="3"/>
      <c r="CA1267" s="3"/>
      <c r="CB1267" s="3"/>
      <c r="CC1267" s="3"/>
      <c r="CD1267" s="3"/>
      <c r="CE1267" s="3"/>
      <c r="CF1267" s="3"/>
      <c r="CG1267" s="3"/>
      <c r="CH1267" s="3"/>
      <c r="CI1267" s="3"/>
      <c r="CJ1267" s="3"/>
      <c r="CM1267" s="3"/>
      <c r="CQ1267" s="3"/>
      <c r="CR1267" s="3"/>
      <c r="CS1267" s="3"/>
      <c r="CU1267" s="3"/>
      <c r="CV1267" s="3"/>
    </row>
    <row r="1268" spans="1:103" ht="14.4">
      <c r="A1268" t="s">
        <v>854</v>
      </c>
      <c r="B1268" s="85" t="s">
        <v>816</v>
      </c>
      <c r="C1268" s="113" t="str">
        <f t="shared" si="637"/>
        <v>A.160.04.101</v>
      </c>
      <c r="D1268" s="9" t="s">
        <v>141</v>
      </c>
      <c r="E1268" s="112" t="s">
        <v>362</v>
      </c>
      <c r="F1268" s="115" t="str">
        <f t="shared" si="638"/>
        <v>Aningre FSC/PEFC 580 (kg/m3)</v>
      </c>
      <c r="G1268" s="143">
        <f t="shared" si="624"/>
        <v>0.22660605333333333</v>
      </c>
      <c r="I1268" s="118">
        <f t="shared" si="625"/>
        <v>5.4985715821516817E-2</v>
      </c>
      <c r="K1268" s="161">
        <f t="shared" si="626"/>
        <v>2.4484078770999999E-3</v>
      </c>
      <c r="L1268" s="161">
        <f t="shared" si="627"/>
        <v>6.1904340599999996E-3</v>
      </c>
      <c r="M1268" s="162">
        <f t="shared" si="628"/>
        <v>1.2355965884416814E-2</v>
      </c>
      <c r="N1268" s="161">
        <v>3.3990908E-2</v>
      </c>
      <c r="O1268" s="132">
        <v>2.9871911000000002E-3</v>
      </c>
      <c r="P1268" s="132">
        <v>1.8880036000000001E-3</v>
      </c>
      <c r="Q1268" s="132">
        <v>1.2706149999999999E-3</v>
      </c>
      <c r="R1268" s="132">
        <v>1.0316120999999999E-3</v>
      </c>
      <c r="S1268" s="164">
        <v>5.0549371E-6</v>
      </c>
      <c r="T1268" s="132">
        <v>1.4112584000000001E-4</v>
      </c>
      <c r="U1268" s="132">
        <v>1.2095719E-4</v>
      </c>
      <c r="V1268" s="132">
        <v>1.4371574000000001E-4</v>
      </c>
      <c r="W1268" s="132">
        <v>9.0667837999999995E-4</v>
      </c>
      <c r="X1268" s="132">
        <v>1.2209641E-2</v>
      </c>
      <c r="Y1268" s="132">
        <v>2.8760378999999998E-4</v>
      </c>
      <c r="Z1268" s="164">
        <v>2.6091289999999999E-6</v>
      </c>
      <c r="AA1268" s="164">
        <v>1.5416814E-11</v>
      </c>
      <c r="AC1268" s="118">
        <f t="shared" si="629"/>
        <v>3.3990908E-2</v>
      </c>
      <c r="AD1268" s="118">
        <f t="shared" si="630"/>
        <v>7.4445597670999997E-3</v>
      </c>
      <c r="AE1268" s="118">
        <f t="shared" si="631"/>
        <v>4.9987610189999995E-3</v>
      </c>
      <c r="AF1268" s="118">
        <f t="shared" si="632"/>
        <v>6.1904340599999996E-3</v>
      </c>
      <c r="AG1268" s="118">
        <f t="shared" si="633"/>
        <v>1.2353356755416814E-2</v>
      </c>
      <c r="AI1268" s="69">
        <v>24.571864000000001</v>
      </c>
      <c r="AJ1268" s="69">
        <v>2.8590436000000001</v>
      </c>
      <c r="AK1268" s="69">
        <v>0.38977410000000001</v>
      </c>
      <c r="AL1268" s="69">
        <v>0</v>
      </c>
      <c r="AM1268" s="69">
        <v>20.979161000000001</v>
      </c>
      <c r="AN1268" s="69">
        <v>0.24648129999999999</v>
      </c>
      <c r="AO1268" s="69">
        <v>9.7404051000000005E-2</v>
      </c>
      <c r="AQ1268" s="116">
        <v>4.9492751E-3</v>
      </c>
      <c r="AR1268" s="116">
        <v>4.5988757999999999E-3</v>
      </c>
      <c r="AS1268" s="116">
        <v>1.9695648000000001E-4</v>
      </c>
      <c r="AT1268" s="116">
        <v>1.5344278E-4</v>
      </c>
      <c r="AU1268" s="150">
        <f t="shared" si="634"/>
        <v>2.7571197833910705E-7</v>
      </c>
      <c r="AV1268" s="150">
        <f t="shared" si="635"/>
        <v>7.2838935184935748E-10</v>
      </c>
      <c r="AW1268" s="163">
        <f t="shared" si="636"/>
        <v>2.14905849861E-2</v>
      </c>
      <c r="AX1268" s="196">
        <v>2.1030003E-7</v>
      </c>
      <c r="AY1268" s="196">
        <v>6.3452632999999997E-10</v>
      </c>
      <c r="AZ1268" s="196">
        <v>1.7336150000000001E-14</v>
      </c>
      <c r="BA1268" s="196">
        <v>7.5200272000000005E-15</v>
      </c>
      <c r="BB1268" s="196">
        <v>2.1330799E-15</v>
      </c>
      <c r="BC1268" s="196">
        <v>1.3637427000000001E-10</v>
      </c>
      <c r="BD1268" s="196">
        <v>6.5221473999999998E-8</v>
      </c>
      <c r="BE1268" s="196">
        <v>2.0330340000000002E-11</v>
      </c>
      <c r="BF1268" s="196">
        <v>7.3320362999999995E-11</v>
      </c>
      <c r="BG1268" s="196">
        <v>8.7891336999999994E-15</v>
      </c>
      <c r="BH1268" s="196">
        <v>2.6408082999999999E-16</v>
      </c>
      <c r="BI1268" s="196">
        <v>7.9518718999999996E-14</v>
      </c>
      <c r="BJ1268" s="196">
        <v>8.9974533000000005E-14</v>
      </c>
      <c r="BK1268" s="196">
        <v>1.6436212000000001E-14</v>
      </c>
      <c r="BL1268" s="196">
        <v>2.6891990000000001E-12</v>
      </c>
      <c r="BM1268" s="196">
        <v>5.1401217000000003E-11</v>
      </c>
      <c r="BN1268" s="196">
        <v>2.0827346E-20</v>
      </c>
      <c r="BO1268" s="196">
        <v>7.8689861000000004E-6</v>
      </c>
      <c r="BP1268" s="108">
        <v>2.1482715999999999E-2</v>
      </c>
      <c r="BQ1268" s="108">
        <v>0</v>
      </c>
      <c r="BR1268" s="108">
        <v>0</v>
      </c>
      <c r="BS1268" s="108">
        <v>0</v>
      </c>
      <c r="BU1268" s="172">
        <v>1.1928575E-5</v>
      </c>
      <c r="BV1268" s="172">
        <v>5.4660915999999997E-7</v>
      </c>
      <c r="BW1268" s="172">
        <v>6.3183781000000001E-6</v>
      </c>
      <c r="BX1268" s="172">
        <v>1.4402514999999999E-8</v>
      </c>
      <c r="BY1268" s="172">
        <v>4.9177657999999996E-7</v>
      </c>
      <c r="BZ1268" s="172">
        <v>8.0834627999999996E-8</v>
      </c>
      <c r="CA1268" s="172">
        <v>1.9242162E-10</v>
      </c>
      <c r="CB1268" s="172">
        <v>1.2278307000000001E-7</v>
      </c>
      <c r="CC1268" s="172">
        <v>1.3646543E-8</v>
      </c>
      <c r="CD1268" s="172">
        <v>9.8126089999999997E-8</v>
      </c>
      <c r="CE1268" s="172">
        <v>6.0484975999999998E-12</v>
      </c>
      <c r="CF1268" s="172">
        <v>4.6057019000000002E-17</v>
      </c>
      <c r="CG1268" s="172">
        <v>3.9545556999999999E-13</v>
      </c>
      <c r="CH1268" s="172">
        <v>2.7100501999999998E-7</v>
      </c>
      <c r="CI1268" s="172">
        <v>3.9310634999999997E-6</v>
      </c>
      <c r="CJ1268" s="172">
        <v>3.9751116E-8</v>
      </c>
      <c r="CK1268" s="69">
        <v>0</v>
      </c>
      <c r="CM1268" s="197">
        <v>4.6647373999999999E-13</v>
      </c>
      <c r="CN1268" s="198">
        <v>0.22659808000000001</v>
      </c>
      <c r="CO1268" s="198">
        <v>3.3891163999999999E-3</v>
      </c>
      <c r="CP1268" s="198">
        <v>3.9249077000000002E-4</v>
      </c>
      <c r="CQ1268" s="197">
        <v>3.6009624999999997E-11</v>
      </c>
      <c r="CR1268" s="197">
        <v>4.2534991000000004E-9</v>
      </c>
      <c r="CS1268" s="197">
        <v>2.1935485999999999E-5</v>
      </c>
      <c r="CT1268" s="198">
        <v>4.464489E-2</v>
      </c>
      <c r="CU1268" s="197">
        <v>5.8463607999999999E-9</v>
      </c>
      <c r="CV1268" s="197">
        <v>2.8536060999999999E-5</v>
      </c>
      <c r="CX1268" s="166"/>
      <c r="CY1268" t="s">
        <v>2092</v>
      </c>
    </row>
    <row r="1269" spans="1:103" ht="14.4">
      <c r="A1269" t="s">
        <v>1840</v>
      </c>
      <c r="B1269" s="85" t="s">
        <v>816</v>
      </c>
      <c r="C1269" s="113" t="str">
        <f t="shared" si="637"/>
        <v>A.160.04.102</v>
      </c>
      <c r="D1269" s="9" t="s">
        <v>141</v>
      </c>
      <c r="E1269" s="112" t="s">
        <v>362</v>
      </c>
      <c r="F1269" s="115" t="str">
        <f t="shared" si="638"/>
        <v>Aningre natural forest clear cut 580 (kg/m3)</v>
      </c>
      <c r="G1269" s="143">
        <f t="shared" si="624"/>
        <v>3.6766060666666665</v>
      </c>
      <c r="I1269" s="118">
        <f t="shared" si="625"/>
        <v>4.7975357140315174</v>
      </c>
      <c r="K1269" s="161">
        <f t="shared" si="626"/>
        <v>2.4484078770999999E-3</v>
      </c>
      <c r="L1269" s="161">
        <f t="shared" si="627"/>
        <v>4.2312404302699997</v>
      </c>
      <c r="M1269" s="162">
        <f t="shared" si="628"/>
        <v>1.2355965884416814E-2</v>
      </c>
      <c r="N1269" s="161">
        <v>0.55149090999999995</v>
      </c>
      <c r="O1269" s="132">
        <v>2.9871911000000002E-3</v>
      </c>
      <c r="P1269" s="132">
        <v>1.8880036000000001E-3</v>
      </c>
      <c r="Q1269" s="132">
        <v>1.2706149999999999E-3</v>
      </c>
      <c r="R1269" s="132">
        <v>1.0316120999999999E-3</v>
      </c>
      <c r="S1269" s="164">
        <v>5.0549371E-6</v>
      </c>
      <c r="T1269" s="132">
        <v>1.4112584000000001E-4</v>
      </c>
      <c r="U1269" s="132">
        <v>1.2095719E-4</v>
      </c>
      <c r="V1269" s="132">
        <v>1.4371574000000001E-4</v>
      </c>
      <c r="W1269" s="132">
        <v>9.0667837999999995E-4</v>
      </c>
      <c r="X1269" s="132">
        <v>1.2209641E-2</v>
      </c>
      <c r="Y1269" s="132">
        <v>4.2253375999999996</v>
      </c>
      <c r="Z1269" s="164">
        <v>2.6091289999999999E-6</v>
      </c>
      <c r="AA1269" s="164">
        <v>1.5416814E-11</v>
      </c>
      <c r="AC1269" s="118">
        <f t="shared" si="629"/>
        <v>0.55149090999999995</v>
      </c>
      <c r="AD1269" s="118">
        <f t="shared" si="630"/>
        <v>7.4445597670999997E-3</v>
      </c>
      <c r="AE1269" s="118">
        <f t="shared" si="631"/>
        <v>4.9987610189999995E-3</v>
      </c>
      <c r="AF1269" s="118">
        <f t="shared" si="632"/>
        <v>4.2312404302699997</v>
      </c>
      <c r="AG1269" s="118">
        <f t="shared" si="633"/>
        <v>1.2353356755416814E-2</v>
      </c>
      <c r="AI1269" s="69">
        <v>24.571864000000001</v>
      </c>
      <c r="AJ1269" s="69">
        <v>2.8590436000000001</v>
      </c>
      <c r="AK1269" s="69">
        <v>0.38977410000000001</v>
      </c>
      <c r="AL1269" s="69">
        <v>0</v>
      </c>
      <c r="AM1269" s="69">
        <v>20.979161000000001</v>
      </c>
      <c r="AN1269" s="69">
        <v>0.24648129999999999</v>
      </c>
      <c r="AO1269" s="69">
        <v>9.7404051000000005E-2</v>
      </c>
      <c r="AQ1269" s="116">
        <v>6.0964098000000001E-2</v>
      </c>
      <c r="AR1269" s="116">
        <v>5.8001563999999999E-2</v>
      </c>
      <c r="AS1269" s="116">
        <v>2.8090917999999999E-3</v>
      </c>
      <c r="AT1269" s="116">
        <v>1.5344278E-4</v>
      </c>
      <c r="AU1269" s="150">
        <f t="shared" si="634"/>
        <v>3.4773119483391074E-6</v>
      </c>
      <c r="AV1269" s="150">
        <f t="shared" si="635"/>
        <v>1.0388652946849359E-8</v>
      </c>
      <c r="AW1269" s="163">
        <f t="shared" si="636"/>
        <v>2.14905849861E-2</v>
      </c>
      <c r="AX1269" s="196">
        <v>3.4118999999999999E-6</v>
      </c>
      <c r="AY1269" s="196">
        <v>1.0294526E-8</v>
      </c>
      <c r="AZ1269" s="196">
        <v>2.8126115000000001E-13</v>
      </c>
      <c r="BA1269" s="196">
        <v>7.5200272000000005E-15</v>
      </c>
      <c r="BB1269" s="196">
        <v>2.1330799E-15</v>
      </c>
      <c r="BC1269" s="196">
        <v>1.3637427000000001E-10</v>
      </c>
      <c r="BD1269" s="196">
        <v>6.5221473999999998E-8</v>
      </c>
      <c r="BE1269" s="196">
        <v>2.0330340000000002E-11</v>
      </c>
      <c r="BF1269" s="196">
        <v>7.3320362999999995E-11</v>
      </c>
      <c r="BG1269" s="196">
        <v>8.7891336999999994E-15</v>
      </c>
      <c r="BH1269" s="196">
        <v>2.6408082999999999E-16</v>
      </c>
      <c r="BI1269" s="196">
        <v>7.9518718999999996E-14</v>
      </c>
      <c r="BJ1269" s="196">
        <v>8.9974533000000005E-14</v>
      </c>
      <c r="BK1269" s="196">
        <v>1.6436212000000001E-14</v>
      </c>
      <c r="BL1269" s="196">
        <v>2.6891990000000001E-12</v>
      </c>
      <c r="BM1269" s="196">
        <v>5.1401217000000003E-11</v>
      </c>
      <c r="BN1269" s="196">
        <v>2.0827346E-20</v>
      </c>
      <c r="BO1269" s="196">
        <v>7.8689861000000004E-6</v>
      </c>
      <c r="BP1269" s="108">
        <v>2.1482715999999999E-2</v>
      </c>
      <c r="BQ1269" s="108">
        <v>0</v>
      </c>
      <c r="BR1269" s="108">
        <v>0</v>
      </c>
      <c r="BS1269" s="108">
        <v>0</v>
      </c>
      <c r="BU1269" s="69">
        <v>1.0812373000000001E-4</v>
      </c>
      <c r="BV1269" s="172">
        <v>5.4660915999999997E-7</v>
      </c>
      <c r="BW1269" s="69">
        <v>1.0251353E-4</v>
      </c>
      <c r="BX1269" s="172">
        <v>1.4402514999999999E-8</v>
      </c>
      <c r="BY1269" s="172">
        <v>4.9177657999999996E-7</v>
      </c>
      <c r="BZ1269" s="172">
        <v>8.0834627999999996E-8</v>
      </c>
      <c r="CA1269" s="172">
        <v>1.9242162E-10</v>
      </c>
      <c r="CB1269" s="172">
        <v>1.2278307000000001E-7</v>
      </c>
      <c r="CC1269" s="172">
        <v>1.3646543E-8</v>
      </c>
      <c r="CD1269" s="172">
        <v>9.8126089999999997E-8</v>
      </c>
      <c r="CE1269" s="172">
        <v>6.0484975999999998E-12</v>
      </c>
      <c r="CF1269" s="172">
        <v>4.6057019000000002E-17</v>
      </c>
      <c r="CG1269" s="172">
        <v>3.9545556999999999E-13</v>
      </c>
      <c r="CH1269" s="172">
        <v>2.7100501999999998E-7</v>
      </c>
      <c r="CI1269" s="172">
        <v>3.9310634999999997E-6</v>
      </c>
      <c r="CJ1269" s="172">
        <v>3.9751116E-8</v>
      </c>
      <c r="CK1269" s="69">
        <v>0</v>
      </c>
      <c r="CM1269" s="197">
        <v>4.6647373999999999E-13</v>
      </c>
      <c r="CN1269" s="198">
        <v>3.6765981000000001</v>
      </c>
      <c r="CO1269" s="198">
        <v>3.3891163999999999E-3</v>
      </c>
      <c r="CP1269" s="198">
        <v>3.9249077000000002E-4</v>
      </c>
      <c r="CQ1269" s="197">
        <v>3.6009624999999997E-11</v>
      </c>
      <c r="CR1269" s="197">
        <v>4.2534991000000004E-9</v>
      </c>
      <c r="CS1269" s="197">
        <v>2.1935485999999999E-5</v>
      </c>
      <c r="CT1269" s="198">
        <v>4.464489E-2</v>
      </c>
      <c r="CU1269" s="197">
        <v>5.8463607999999999E-9</v>
      </c>
      <c r="CV1269" s="197">
        <v>2.8536060999999999E-5</v>
      </c>
      <c r="CX1269" s="166"/>
      <c r="CY1269" t="s">
        <v>2092</v>
      </c>
    </row>
    <row r="1270" spans="1:103" ht="14.4">
      <c r="A1270" t="s">
        <v>855</v>
      </c>
      <c r="B1270" s="85" t="s">
        <v>816</v>
      </c>
      <c r="C1270" s="113" t="str">
        <f t="shared" si="637"/>
        <v>A.160.04.103</v>
      </c>
      <c r="D1270" s="9" t="s">
        <v>141</v>
      </c>
      <c r="E1270" s="112" t="s">
        <v>362</v>
      </c>
      <c r="F1270" s="115" t="str">
        <f t="shared" si="638"/>
        <v>Avodire FSC/PEFC 550 (kg/m3)</v>
      </c>
      <c r="G1270" s="143">
        <f t="shared" si="624"/>
        <v>0.22989812666666665</v>
      </c>
      <c r="I1270" s="118">
        <f t="shared" si="625"/>
        <v>5.5890863574716815E-2</v>
      </c>
      <c r="K1270" s="161">
        <f t="shared" si="626"/>
        <v>2.4584494403000002E-3</v>
      </c>
      <c r="L1270" s="161">
        <f t="shared" si="627"/>
        <v>6.3066524399999994E-3</v>
      </c>
      <c r="M1270" s="162">
        <f t="shared" si="628"/>
        <v>1.2641042694416816E-2</v>
      </c>
      <c r="N1270" s="161">
        <v>3.4484718999999997E-2</v>
      </c>
      <c r="O1270" s="132">
        <v>3.0964269000000001E-3</v>
      </c>
      <c r="P1270" s="132">
        <v>1.894974E-3</v>
      </c>
      <c r="Q1270" s="132">
        <v>1.2794442000000001E-3</v>
      </c>
      <c r="R1270" s="132">
        <v>1.0325352000000001E-3</v>
      </c>
      <c r="S1270" s="164">
        <v>5.0969802999999998E-6</v>
      </c>
      <c r="T1270" s="132">
        <v>1.4137306000000001E-4</v>
      </c>
      <c r="U1270" s="132">
        <v>1.2096348999999999E-4</v>
      </c>
      <c r="V1270" s="132">
        <v>1.4390455000000001E-4</v>
      </c>
      <c r="W1270" s="132">
        <v>9.0667837999999995E-4</v>
      </c>
      <c r="X1270" s="132">
        <v>1.2494529000000001E-2</v>
      </c>
      <c r="Y1270" s="132">
        <v>2.8760967000000001E-4</v>
      </c>
      <c r="Z1270" s="164">
        <v>2.6091289999999999E-6</v>
      </c>
      <c r="AA1270" s="164">
        <v>1.5416814E-11</v>
      </c>
      <c r="AC1270" s="118">
        <f t="shared" si="629"/>
        <v>3.4484718999999997E-2</v>
      </c>
      <c r="AD1270" s="118">
        <f t="shared" si="630"/>
        <v>7.5708138302999998E-3</v>
      </c>
      <c r="AE1270" s="118">
        <f t="shared" si="631"/>
        <v>5.1149735189999993E-3</v>
      </c>
      <c r="AF1270" s="118">
        <f t="shared" si="632"/>
        <v>6.3066524399999994E-3</v>
      </c>
      <c r="AG1270" s="118">
        <f t="shared" si="633"/>
        <v>1.2638433565416815E-2</v>
      </c>
      <c r="AI1270" s="69">
        <v>24.615103999999999</v>
      </c>
      <c r="AJ1270" s="69">
        <v>2.9020720999999998</v>
      </c>
      <c r="AK1270" s="69">
        <v>0.38992054999999998</v>
      </c>
      <c r="AL1270" s="69">
        <v>0</v>
      </c>
      <c r="AM1270" s="69">
        <v>20.979161000000001</v>
      </c>
      <c r="AN1270" s="69">
        <v>0.24650985</v>
      </c>
      <c r="AO1270" s="69">
        <v>9.7440106999999998E-2</v>
      </c>
      <c r="AQ1270" s="116">
        <v>5.0397224999999997E-3</v>
      </c>
      <c r="AR1270" s="116">
        <v>4.6831711999999999E-3</v>
      </c>
      <c r="AS1270" s="116">
        <v>2.000902E-4</v>
      </c>
      <c r="AT1270" s="116">
        <v>1.5646114999999999E-4</v>
      </c>
      <c r="AU1270" s="150">
        <f t="shared" si="634"/>
        <v>2.8076566016350708E-7</v>
      </c>
      <c r="AV1270" s="150">
        <f t="shared" si="635"/>
        <v>7.3997854089335751E-10</v>
      </c>
      <c r="AW1270" s="163">
        <f t="shared" si="636"/>
        <v>2.1913327351200003E-2</v>
      </c>
      <c r="AX1270" s="196">
        <v>2.1335507999999999E-7</v>
      </c>
      <c r="AY1270" s="196">
        <v>6.4374414000000003E-10</v>
      </c>
      <c r="AZ1270" s="196">
        <v>1.7587993999999999E-14</v>
      </c>
      <c r="BA1270" s="196">
        <v>7.5200272000000005E-15</v>
      </c>
      <c r="BB1270" s="196">
        <v>2.1330799E-15</v>
      </c>
      <c r="BC1270" s="196">
        <v>1.3661087000000001E-10</v>
      </c>
      <c r="BD1270" s="196">
        <v>6.7219781000000002E-8</v>
      </c>
      <c r="BE1270" s="196">
        <v>2.0384296E-11</v>
      </c>
      <c r="BF1270" s="196">
        <v>7.5631194000000006E-11</v>
      </c>
      <c r="BG1270" s="196">
        <v>8.7891336999999994E-15</v>
      </c>
      <c r="BH1270" s="196">
        <v>2.6408082999999999E-16</v>
      </c>
      <c r="BI1270" s="196">
        <v>7.9659556999999996E-14</v>
      </c>
      <c r="BJ1270" s="196">
        <v>9.5222453000000004E-14</v>
      </c>
      <c r="BK1270" s="196">
        <v>1.7387653999999999E-14</v>
      </c>
      <c r="BL1270" s="196">
        <v>2.6961923999999998E-12</v>
      </c>
      <c r="BM1270" s="196">
        <v>5.1482447999999997E-11</v>
      </c>
      <c r="BN1270" s="196">
        <v>2.0827346E-20</v>
      </c>
      <c r="BO1270" s="196">
        <v>7.8863512000000004E-6</v>
      </c>
      <c r="BP1270" s="108">
        <v>2.1905441000000001E-2</v>
      </c>
      <c r="BQ1270" s="108">
        <v>0</v>
      </c>
      <c r="BR1270" s="108">
        <v>0</v>
      </c>
      <c r="BS1270" s="108">
        <v>0</v>
      </c>
      <c r="BU1270" s="172">
        <v>1.2105193E-5</v>
      </c>
      <c r="BV1270" s="172">
        <v>5.6254072999999995E-7</v>
      </c>
      <c r="BW1270" s="172">
        <v>6.4101697999999998E-6</v>
      </c>
      <c r="BX1270" s="172">
        <v>1.4407506E-8</v>
      </c>
      <c r="BY1270" s="172">
        <v>5.0572623000000005E-7</v>
      </c>
      <c r="BZ1270" s="172">
        <v>8.0834627999999996E-8</v>
      </c>
      <c r="CA1270" s="172">
        <v>1.9242162E-10</v>
      </c>
      <c r="CB1270" s="172">
        <v>1.2278307000000001E-7</v>
      </c>
      <c r="CC1270" s="172">
        <v>1.3714901000000001E-8</v>
      </c>
      <c r="CD1270" s="172">
        <v>9.8302497000000005E-8</v>
      </c>
      <c r="CE1270" s="172">
        <v>6.0484975999999998E-12</v>
      </c>
      <c r="CF1270" s="172">
        <v>4.6057019000000002E-17</v>
      </c>
      <c r="CG1270" s="172">
        <v>3.9545556999999999E-13</v>
      </c>
      <c r="CH1270" s="172">
        <v>2.7372695E-7</v>
      </c>
      <c r="CI1270" s="172">
        <v>3.9830371000000001E-6</v>
      </c>
      <c r="CJ1270" s="172">
        <v>3.9751116E-8</v>
      </c>
      <c r="CK1270" s="69">
        <v>0</v>
      </c>
      <c r="CM1270" s="197">
        <v>4.6647373999999999E-13</v>
      </c>
      <c r="CN1270" s="198">
        <v>0.22989014999999999</v>
      </c>
      <c r="CO1270" s="198">
        <v>3.3891163999999999E-3</v>
      </c>
      <c r="CP1270" s="198">
        <v>4.0339092000000001E-4</v>
      </c>
      <c r="CQ1270" s="197">
        <v>3.6073345000000003E-11</v>
      </c>
      <c r="CR1270" s="197">
        <v>4.2610295000000004E-9</v>
      </c>
      <c r="CS1270" s="197">
        <v>2.2624627000000001E-5</v>
      </c>
      <c r="CT1270" s="198">
        <v>4.7231470999999997E-2</v>
      </c>
      <c r="CU1270" s="197">
        <v>5.8463607999999999E-9</v>
      </c>
      <c r="CV1270" s="197">
        <v>2.8536060999999999E-5</v>
      </c>
      <c r="CX1270" s="166"/>
      <c r="CY1270" t="s">
        <v>2481</v>
      </c>
    </row>
    <row r="1271" spans="1:103" ht="14.4">
      <c r="A1271" t="s">
        <v>1841</v>
      </c>
      <c r="B1271" s="85" t="s">
        <v>816</v>
      </c>
      <c r="C1271" s="113" t="str">
        <f t="shared" si="637"/>
        <v>A.160.04.104</v>
      </c>
      <c r="D1271" s="9" t="s">
        <v>141</v>
      </c>
      <c r="E1271" s="112" t="s">
        <v>362</v>
      </c>
      <c r="F1271" s="115" t="str">
        <f t="shared" si="638"/>
        <v>Avodire natural forest clear cut 550 (kg/m3)</v>
      </c>
      <c r="G1271" s="143">
        <f t="shared" si="624"/>
        <v>3.6798981333333334</v>
      </c>
      <c r="I1271" s="118">
        <f t="shared" si="625"/>
        <v>5.0388908549047171</v>
      </c>
      <c r="K1271" s="161">
        <f t="shared" si="626"/>
        <v>2.4584494403000002E-3</v>
      </c>
      <c r="L1271" s="161">
        <f t="shared" si="627"/>
        <v>4.4718066427699998</v>
      </c>
      <c r="M1271" s="162">
        <f t="shared" si="628"/>
        <v>1.2641042694416816E-2</v>
      </c>
      <c r="N1271" s="161">
        <v>0.55198471999999998</v>
      </c>
      <c r="O1271" s="132">
        <v>3.0964269000000001E-3</v>
      </c>
      <c r="P1271" s="132">
        <v>1.894974E-3</v>
      </c>
      <c r="Q1271" s="132">
        <v>1.2794442000000001E-3</v>
      </c>
      <c r="R1271" s="132">
        <v>1.0325352000000001E-3</v>
      </c>
      <c r="S1271" s="164">
        <v>5.0969802999999998E-6</v>
      </c>
      <c r="T1271" s="132">
        <v>1.4137306000000001E-4</v>
      </c>
      <c r="U1271" s="132">
        <v>1.2096348999999999E-4</v>
      </c>
      <c r="V1271" s="132">
        <v>1.4390455000000001E-4</v>
      </c>
      <c r="W1271" s="132">
        <v>9.0667837999999995E-4</v>
      </c>
      <c r="X1271" s="132">
        <v>1.2494529000000001E-2</v>
      </c>
      <c r="Y1271" s="132">
        <v>4.4657875999999996</v>
      </c>
      <c r="Z1271" s="164">
        <v>2.6091289999999999E-6</v>
      </c>
      <c r="AA1271" s="164">
        <v>1.5416814E-11</v>
      </c>
      <c r="AC1271" s="118">
        <f t="shared" si="629"/>
        <v>0.55198471999999998</v>
      </c>
      <c r="AD1271" s="118">
        <f t="shared" si="630"/>
        <v>7.5708138302999998E-3</v>
      </c>
      <c r="AE1271" s="118">
        <f t="shared" si="631"/>
        <v>5.1149735189999993E-3</v>
      </c>
      <c r="AF1271" s="118">
        <f t="shared" si="632"/>
        <v>4.471806642769999</v>
      </c>
      <c r="AG1271" s="118">
        <f t="shared" si="633"/>
        <v>1.2638433565416815E-2</v>
      </c>
      <c r="AI1271" s="69">
        <v>24.615103999999999</v>
      </c>
      <c r="AJ1271" s="69">
        <v>2.9020720999999998</v>
      </c>
      <c r="AK1271" s="69">
        <v>0.38992054999999998</v>
      </c>
      <c r="AL1271" s="69">
        <v>0</v>
      </c>
      <c r="AM1271" s="69">
        <v>20.979161000000001</v>
      </c>
      <c r="AN1271" s="69">
        <v>0.24650985</v>
      </c>
      <c r="AO1271" s="69">
        <v>9.7440106999999998E-2</v>
      </c>
      <c r="AQ1271" s="116">
        <v>6.1054546000000001E-2</v>
      </c>
      <c r="AR1271" s="116">
        <v>5.8085858999999997E-2</v>
      </c>
      <c r="AS1271" s="116">
        <v>2.8122256E-3</v>
      </c>
      <c r="AT1271" s="116">
        <v>1.5646114999999999E-4</v>
      </c>
      <c r="AU1271" s="150">
        <f t="shared" si="634"/>
        <v>3.4823656801635078E-6</v>
      </c>
      <c r="AV1271" s="150">
        <f t="shared" si="635"/>
        <v>1.0400242325889359E-8</v>
      </c>
      <c r="AW1271" s="163">
        <f t="shared" si="636"/>
        <v>2.1913327351200003E-2</v>
      </c>
      <c r="AX1271" s="196">
        <v>3.4149551000000001E-6</v>
      </c>
      <c r="AY1271" s="196">
        <v>1.0303744E-8</v>
      </c>
      <c r="AZ1271" s="196">
        <v>2.8151299000000001E-13</v>
      </c>
      <c r="BA1271" s="196">
        <v>7.5200272000000005E-15</v>
      </c>
      <c r="BB1271" s="196">
        <v>2.1330799E-15</v>
      </c>
      <c r="BC1271" s="196">
        <v>1.3661087000000001E-10</v>
      </c>
      <c r="BD1271" s="196">
        <v>6.7219781000000002E-8</v>
      </c>
      <c r="BE1271" s="196">
        <v>2.0384296E-11</v>
      </c>
      <c r="BF1271" s="196">
        <v>7.5631194000000006E-11</v>
      </c>
      <c r="BG1271" s="196">
        <v>8.7891336999999994E-15</v>
      </c>
      <c r="BH1271" s="196">
        <v>2.6408082999999999E-16</v>
      </c>
      <c r="BI1271" s="196">
        <v>7.9659556999999996E-14</v>
      </c>
      <c r="BJ1271" s="196">
        <v>9.5222453000000004E-14</v>
      </c>
      <c r="BK1271" s="196">
        <v>1.7387653999999999E-14</v>
      </c>
      <c r="BL1271" s="196">
        <v>2.6961923999999998E-12</v>
      </c>
      <c r="BM1271" s="196">
        <v>5.1482447999999997E-11</v>
      </c>
      <c r="BN1271" s="196">
        <v>2.0827346E-20</v>
      </c>
      <c r="BO1271" s="196">
        <v>7.8863512000000004E-6</v>
      </c>
      <c r="BP1271" s="108">
        <v>2.1905441000000001E-2</v>
      </c>
      <c r="BQ1271" s="108">
        <v>0</v>
      </c>
      <c r="BR1271" s="108">
        <v>0</v>
      </c>
      <c r="BS1271" s="108">
        <v>0</v>
      </c>
      <c r="BU1271" s="69">
        <v>1.0830035E-4</v>
      </c>
      <c r="BV1271" s="172">
        <v>5.6254072999999995E-7</v>
      </c>
      <c r="BW1271" s="69">
        <v>1.0260532000000001E-4</v>
      </c>
      <c r="BX1271" s="172">
        <v>1.4407506E-8</v>
      </c>
      <c r="BY1271" s="172">
        <v>5.0572623000000005E-7</v>
      </c>
      <c r="BZ1271" s="172">
        <v>8.0834627999999996E-8</v>
      </c>
      <c r="CA1271" s="172">
        <v>1.9242162E-10</v>
      </c>
      <c r="CB1271" s="172">
        <v>1.2278307000000001E-7</v>
      </c>
      <c r="CC1271" s="172">
        <v>1.3714901000000001E-8</v>
      </c>
      <c r="CD1271" s="172">
        <v>9.8302497000000005E-8</v>
      </c>
      <c r="CE1271" s="172">
        <v>6.0484975999999998E-12</v>
      </c>
      <c r="CF1271" s="172">
        <v>4.6057019000000002E-17</v>
      </c>
      <c r="CG1271" s="172">
        <v>3.9545556999999999E-13</v>
      </c>
      <c r="CH1271" s="172">
        <v>2.7372695E-7</v>
      </c>
      <c r="CI1271" s="172">
        <v>3.9830371000000001E-6</v>
      </c>
      <c r="CJ1271" s="172">
        <v>3.9751116E-8</v>
      </c>
      <c r="CK1271" s="69">
        <v>0</v>
      </c>
      <c r="CM1271" s="197">
        <v>4.6647373999999999E-13</v>
      </c>
      <c r="CN1271" s="198">
        <v>3.6798902</v>
      </c>
      <c r="CO1271" s="198">
        <v>3.3891163999999999E-3</v>
      </c>
      <c r="CP1271" s="198">
        <v>4.0339092000000001E-4</v>
      </c>
      <c r="CQ1271" s="197">
        <v>3.6073345000000003E-11</v>
      </c>
      <c r="CR1271" s="197">
        <v>4.2610295000000004E-9</v>
      </c>
      <c r="CS1271" s="197">
        <v>2.2624627000000001E-5</v>
      </c>
      <c r="CT1271" s="198">
        <v>4.7231470999999997E-2</v>
      </c>
      <c r="CU1271" s="197">
        <v>5.8463607999999999E-9</v>
      </c>
      <c r="CV1271" s="197">
        <v>2.8536060999999999E-5</v>
      </c>
      <c r="CX1271" s="166"/>
      <c r="CY1271" t="s">
        <v>2481</v>
      </c>
    </row>
    <row r="1272" spans="1:103" ht="14.4">
      <c r="A1272" t="s">
        <v>856</v>
      </c>
      <c r="B1272" s="85" t="s">
        <v>816</v>
      </c>
      <c r="C1272" s="113" t="str">
        <f t="shared" si="637"/>
        <v>A.160.04.105</v>
      </c>
      <c r="D1272" s="9" t="s">
        <v>141</v>
      </c>
      <c r="E1272" s="112" t="s">
        <v>362</v>
      </c>
      <c r="F1272" s="115" t="str">
        <f t="shared" si="638"/>
        <v>Balsa FSC/PEFC 150 (kg/m3)</v>
      </c>
      <c r="G1272" s="143">
        <f t="shared" si="624"/>
        <v>0.50976055333333337</v>
      </c>
      <c r="I1272" s="118">
        <f t="shared" si="625"/>
        <v>0.13578533987038893</v>
      </c>
      <c r="K1272" s="161">
        <f t="shared" si="626"/>
        <v>6.2329411189999996E-3</v>
      </c>
      <c r="L1272" s="161">
        <f t="shared" si="627"/>
        <v>1.7311351079999999E-2</v>
      </c>
      <c r="M1272" s="162">
        <f t="shared" si="628"/>
        <v>3.5776964671388946E-2</v>
      </c>
      <c r="N1272" s="161">
        <v>7.6464083000000002E-2</v>
      </c>
      <c r="O1272" s="132">
        <v>9.8495231000000003E-3</v>
      </c>
      <c r="P1272" s="132">
        <v>3.8281724E-3</v>
      </c>
      <c r="Q1272" s="132">
        <v>3.0627987000000001E-3</v>
      </c>
      <c r="R1272" s="132">
        <v>2.7590275E-3</v>
      </c>
      <c r="S1272" s="164">
        <v>1.5023929E-5</v>
      </c>
      <c r="T1272" s="132">
        <v>3.9609098999999999E-4</v>
      </c>
      <c r="U1272" s="132">
        <v>3.3430287000000002E-4</v>
      </c>
      <c r="V1272" s="132">
        <v>2.8766890999999998E-4</v>
      </c>
      <c r="W1272" s="132">
        <v>2.504699E-3</v>
      </c>
      <c r="X1272" s="132">
        <v>3.5482088000000002E-2</v>
      </c>
      <c r="Y1272" s="132">
        <v>7.9465370999999996E-4</v>
      </c>
      <c r="Z1272" s="164">
        <v>7.2077188000000001E-6</v>
      </c>
      <c r="AA1272" s="164">
        <v>4.2588948999999999E-11</v>
      </c>
      <c r="AC1272" s="118">
        <f t="shared" si="629"/>
        <v>7.6464083000000002E-2</v>
      </c>
      <c r="AD1272" s="118">
        <f t="shared" si="630"/>
        <v>2.0244939489000004E-2</v>
      </c>
      <c r="AE1272" s="118">
        <f t="shared" si="631"/>
        <v>1.4019206088800001E-2</v>
      </c>
      <c r="AF1272" s="118">
        <f t="shared" si="632"/>
        <v>1.7311351079999999E-2</v>
      </c>
      <c r="AG1272" s="118">
        <f t="shared" si="633"/>
        <v>3.5769756952588945E-2</v>
      </c>
      <c r="AI1272" s="69">
        <v>28.617495999999999</v>
      </c>
      <c r="AJ1272" s="69">
        <v>6.8433276999999997</v>
      </c>
      <c r="AK1272" s="69">
        <v>0.40612786000000001</v>
      </c>
      <c r="AL1272" s="69">
        <v>0</v>
      </c>
      <c r="AM1272" s="69">
        <v>20.980799000000001</v>
      </c>
      <c r="AN1272" s="69">
        <v>0.28544112999999999</v>
      </c>
      <c r="AO1272" s="69">
        <v>0.10179998</v>
      </c>
      <c r="AQ1272" s="116">
        <v>1.2130271E-2</v>
      </c>
      <c r="AR1272" s="116">
        <v>1.1237415000000001E-2</v>
      </c>
      <c r="AS1272" s="116">
        <v>4.5955596999999997E-4</v>
      </c>
      <c r="AT1272" s="116">
        <v>4.3330004000000002E-4</v>
      </c>
      <c r="AU1272" s="150">
        <f t="shared" si="634"/>
        <v>6.7370595653260808E-7</v>
      </c>
      <c r="AV1272" s="150">
        <f t="shared" si="635"/>
        <v>1.6995412800268156E-9</v>
      </c>
      <c r="AW1272" s="163">
        <f t="shared" si="636"/>
        <v>6.068627972E-2</v>
      </c>
      <c r="AX1272" s="196">
        <v>4.7308435E-7</v>
      </c>
      <c r="AY1272" s="196">
        <v>1.4274106999999999E-9</v>
      </c>
      <c r="AZ1272" s="196">
        <v>3.8998856000000002E-14</v>
      </c>
      <c r="BA1272" s="196">
        <v>2.0774075000000001E-14</v>
      </c>
      <c r="BB1272" s="196">
        <v>5.8926330999999999E-15</v>
      </c>
      <c r="BC1272" s="196">
        <v>2.8310147000000002E-10</v>
      </c>
      <c r="BD1272" s="196">
        <v>2.0018683000000001E-7</v>
      </c>
      <c r="BE1272" s="196">
        <v>4.3403971999999999E-11</v>
      </c>
      <c r="BF1272" s="196">
        <v>2.2798917E-10</v>
      </c>
      <c r="BG1272" s="196">
        <v>2.4279981999999999E-14</v>
      </c>
      <c r="BH1272" s="196">
        <v>7.2952327999999997E-16</v>
      </c>
      <c r="BI1272" s="196">
        <v>2.2322018E-13</v>
      </c>
      <c r="BJ1272" s="196">
        <v>3.8082409999999998E-13</v>
      </c>
      <c r="BK1272" s="196">
        <v>6.9385328000000003E-14</v>
      </c>
      <c r="BL1272" s="196">
        <v>7.6051759000000006E-12</v>
      </c>
      <c r="BM1272" s="196">
        <v>1.4404322E-10</v>
      </c>
      <c r="BN1272" s="196">
        <v>5.7535543000000002E-20</v>
      </c>
      <c r="BO1272" s="196">
        <v>1.9872719999999998E-5</v>
      </c>
      <c r="BP1272" s="108">
        <v>6.0666406999999999E-2</v>
      </c>
      <c r="BQ1272" s="108">
        <v>0</v>
      </c>
      <c r="BR1272" s="108">
        <v>0</v>
      </c>
      <c r="BS1272" s="108">
        <v>0</v>
      </c>
      <c r="BU1272" s="172">
        <v>2.7564551E-5</v>
      </c>
      <c r="BV1272" s="172">
        <v>1.6526207E-6</v>
      </c>
      <c r="BW1272" s="172">
        <v>1.4213477000000001E-5</v>
      </c>
      <c r="BX1272" s="172">
        <v>3.9912737E-8</v>
      </c>
      <c r="BY1272" s="172">
        <v>1.4428143E-6</v>
      </c>
      <c r="BZ1272" s="172">
        <v>1.5882922E-7</v>
      </c>
      <c r="CA1272" s="172">
        <v>5.3156472000000001E-10</v>
      </c>
      <c r="CB1272" s="172">
        <v>2.4132688000000002E-7</v>
      </c>
      <c r="CC1272" s="172">
        <v>3.9421484999999999E-8</v>
      </c>
      <c r="CD1272" s="172">
        <v>2.7551950999999999E-7</v>
      </c>
      <c r="CE1272" s="172">
        <v>1.6708973999999999E-11</v>
      </c>
      <c r="CF1272" s="172">
        <v>1.2723250999999999E-16</v>
      </c>
      <c r="CG1272" s="172">
        <v>1.092446E-12</v>
      </c>
      <c r="CH1272" s="172">
        <v>6.7827540999999998E-7</v>
      </c>
      <c r="CI1272" s="172">
        <v>8.7670236000000001E-6</v>
      </c>
      <c r="CJ1272" s="172">
        <v>5.4780433000000001E-8</v>
      </c>
      <c r="CK1272" s="69">
        <v>0</v>
      </c>
      <c r="CM1272" s="197">
        <v>1.2886337E-12</v>
      </c>
      <c r="CN1272" s="198">
        <v>0.50973851999999997</v>
      </c>
      <c r="CO1272" s="198">
        <v>6.6492705000000003E-3</v>
      </c>
      <c r="CP1272" s="198">
        <v>1.1670417E-3</v>
      </c>
      <c r="CQ1272" s="197">
        <v>1.0108258E-10</v>
      </c>
      <c r="CR1272" s="197">
        <v>1.1940088E-8</v>
      </c>
      <c r="CS1272" s="197">
        <v>6.7282966E-5</v>
      </c>
      <c r="CT1272" s="198">
        <v>0.18852411999999999</v>
      </c>
      <c r="CU1272" s="197">
        <v>1.6150571999999999E-8</v>
      </c>
      <c r="CV1272" s="197">
        <v>5.6156197999999997E-5</v>
      </c>
      <c r="CX1272" s="166"/>
      <c r="CY1272" t="s">
        <v>2482</v>
      </c>
    </row>
    <row r="1273" spans="1:103" ht="14.4">
      <c r="A1273" t="s">
        <v>1842</v>
      </c>
      <c r="B1273" s="85" t="s">
        <v>816</v>
      </c>
      <c r="C1273" s="113" t="str">
        <f t="shared" si="637"/>
        <v>A.160.04.106</v>
      </c>
      <c r="D1273" s="9" t="s">
        <v>141</v>
      </c>
      <c r="E1273" s="112" t="s">
        <v>362</v>
      </c>
      <c r="F1273" s="115" t="str">
        <f t="shared" si="638"/>
        <v>Balsa natural forest clear cut 150 (kg/m3)</v>
      </c>
      <c r="G1273" s="143">
        <f t="shared" si="624"/>
        <v>3.9597605333333337</v>
      </c>
      <c r="I1273" s="118">
        <f t="shared" si="625"/>
        <v>41.443910683160397</v>
      </c>
      <c r="K1273" s="161">
        <f t="shared" si="626"/>
        <v>6.2329411189999996E-3</v>
      </c>
      <c r="L1273" s="161">
        <f t="shared" si="627"/>
        <v>40.807936697370003</v>
      </c>
      <c r="M1273" s="162">
        <f t="shared" si="628"/>
        <v>3.5776964671388946E-2</v>
      </c>
      <c r="N1273" s="161">
        <v>0.59396408000000001</v>
      </c>
      <c r="O1273" s="132">
        <v>9.8495231000000003E-3</v>
      </c>
      <c r="P1273" s="132">
        <v>3.8281724E-3</v>
      </c>
      <c r="Q1273" s="132">
        <v>3.0627987000000001E-3</v>
      </c>
      <c r="R1273" s="132">
        <v>2.7590275E-3</v>
      </c>
      <c r="S1273" s="164">
        <v>1.5023929E-5</v>
      </c>
      <c r="T1273" s="132">
        <v>3.9609098999999999E-4</v>
      </c>
      <c r="U1273" s="132">
        <v>3.3430287000000002E-4</v>
      </c>
      <c r="V1273" s="132">
        <v>2.8766890999999998E-4</v>
      </c>
      <c r="W1273" s="132">
        <v>2.504699E-3</v>
      </c>
      <c r="X1273" s="132">
        <v>3.5482088000000002E-2</v>
      </c>
      <c r="Y1273" s="132">
        <v>40.791420000000002</v>
      </c>
      <c r="Z1273" s="164">
        <v>7.2077188000000001E-6</v>
      </c>
      <c r="AA1273" s="164">
        <v>4.2588948999999999E-11</v>
      </c>
      <c r="AC1273" s="118">
        <f t="shared" si="629"/>
        <v>0.59396408000000001</v>
      </c>
      <c r="AD1273" s="118">
        <f t="shared" si="630"/>
        <v>2.0244939489000004E-2</v>
      </c>
      <c r="AE1273" s="118">
        <f t="shared" si="631"/>
        <v>1.4019206088800001E-2</v>
      </c>
      <c r="AF1273" s="118">
        <f t="shared" si="632"/>
        <v>40.807936697370003</v>
      </c>
      <c r="AG1273" s="118">
        <f t="shared" si="633"/>
        <v>3.5769756952588945E-2</v>
      </c>
      <c r="AI1273" s="69">
        <v>28.617495999999999</v>
      </c>
      <c r="AJ1273" s="69">
        <v>6.8433276999999997</v>
      </c>
      <c r="AK1273" s="69">
        <v>0.40612786000000001</v>
      </c>
      <c r="AL1273" s="69">
        <v>0</v>
      </c>
      <c r="AM1273" s="69">
        <v>20.980799000000001</v>
      </c>
      <c r="AN1273" s="69">
        <v>0.28544112999999999</v>
      </c>
      <c r="AO1273" s="69">
        <v>0.10179998</v>
      </c>
      <c r="AQ1273" s="116">
        <v>6.8145095000000003E-2</v>
      </c>
      <c r="AR1273" s="116">
        <v>6.4640103000000004E-2</v>
      </c>
      <c r="AS1273" s="116">
        <v>3.0716913000000002E-3</v>
      </c>
      <c r="AT1273" s="116">
        <v>4.3330004000000002E-4</v>
      </c>
      <c r="AU1273" s="150">
        <f t="shared" si="634"/>
        <v>3.8753060065326083E-6</v>
      </c>
      <c r="AV1273" s="150">
        <f t="shared" si="635"/>
        <v>1.135980550503082E-8</v>
      </c>
      <c r="AW1273" s="163">
        <f t="shared" si="636"/>
        <v>6.068627972E-2</v>
      </c>
      <c r="AX1273" s="196">
        <v>3.6746843999999999E-6</v>
      </c>
      <c r="AY1273" s="196">
        <v>1.1087411000000001E-8</v>
      </c>
      <c r="AZ1273" s="196">
        <v>3.0292386000000002E-13</v>
      </c>
      <c r="BA1273" s="196">
        <v>2.0774075000000001E-14</v>
      </c>
      <c r="BB1273" s="196">
        <v>5.8926330999999999E-15</v>
      </c>
      <c r="BC1273" s="196">
        <v>2.8310147000000002E-10</v>
      </c>
      <c r="BD1273" s="196">
        <v>2.0018683000000001E-7</v>
      </c>
      <c r="BE1273" s="196">
        <v>4.3403971999999999E-11</v>
      </c>
      <c r="BF1273" s="196">
        <v>2.2798917E-10</v>
      </c>
      <c r="BG1273" s="196">
        <v>2.4279981999999999E-14</v>
      </c>
      <c r="BH1273" s="196">
        <v>7.2952327999999997E-16</v>
      </c>
      <c r="BI1273" s="196">
        <v>2.2322018E-13</v>
      </c>
      <c r="BJ1273" s="196">
        <v>3.8082409999999998E-13</v>
      </c>
      <c r="BK1273" s="196">
        <v>6.9385328000000003E-14</v>
      </c>
      <c r="BL1273" s="196">
        <v>7.6051759000000006E-12</v>
      </c>
      <c r="BM1273" s="196">
        <v>1.4404322E-10</v>
      </c>
      <c r="BN1273" s="196">
        <v>5.7535543000000002E-20</v>
      </c>
      <c r="BO1273" s="196">
        <v>1.9872719999999998E-5</v>
      </c>
      <c r="BP1273" s="108">
        <v>6.0666406999999999E-2</v>
      </c>
      <c r="BQ1273" s="108">
        <v>0</v>
      </c>
      <c r="BR1273" s="108">
        <v>0</v>
      </c>
      <c r="BS1273" s="108">
        <v>0</v>
      </c>
      <c r="BU1273" s="69">
        <v>1.237597E-4</v>
      </c>
      <c r="BV1273" s="172">
        <v>1.6526207E-6</v>
      </c>
      <c r="BW1273" s="69">
        <v>1.1040862999999999E-4</v>
      </c>
      <c r="BX1273" s="172">
        <v>3.9912737E-8</v>
      </c>
      <c r="BY1273" s="172">
        <v>1.4428143E-6</v>
      </c>
      <c r="BZ1273" s="172">
        <v>1.5882922E-7</v>
      </c>
      <c r="CA1273" s="172">
        <v>5.3156472000000001E-10</v>
      </c>
      <c r="CB1273" s="172">
        <v>2.4132688000000002E-7</v>
      </c>
      <c r="CC1273" s="172">
        <v>3.9421484999999999E-8</v>
      </c>
      <c r="CD1273" s="172">
        <v>2.7551950999999999E-7</v>
      </c>
      <c r="CE1273" s="172">
        <v>1.6708973999999999E-11</v>
      </c>
      <c r="CF1273" s="172">
        <v>1.2723250999999999E-16</v>
      </c>
      <c r="CG1273" s="172">
        <v>1.092446E-12</v>
      </c>
      <c r="CH1273" s="172">
        <v>6.7827540999999998E-7</v>
      </c>
      <c r="CI1273" s="172">
        <v>8.7670236000000001E-6</v>
      </c>
      <c r="CJ1273" s="172">
        <v>5.4780433000000001E-8</v>
      </c>
      <c r="CK1273" s="69">
        <v>0</v>
      </c>
      <c r="CM1273" s="197">
        <v>1.2886337E-12</v>
      </c>
      <c r="CN1273" s="198">
        <v>3.9597384999999998</v>
      </c>
      <c r="CO1273" s="198">
        <v>6.6492705000000003E-3</v>
      </c>
      <c r="CP1273" s="198">
        <v>1.1670417E-3</v>
      </c>
      <c r="CQ1273" s="197">
        <v>1.0108258E-10</v>
      </c>
      <c r="CR1273" s="197">
        <v>1.1940088E-8</v>
      </c>
      <c r="CS1273" s="197">
        <v>6.7282966E-5</v>
      </c>
      <c r="CT1273" s="198">
        <v>0.18852411999999999</v>
      </c>
      <c r="CU1273" s="197">
        <v>1.6150571999999999E-8</v>
      </c>
      <c r="CV1273" s="197">
        <v>5.6156197999999997E-5</v>
      </c>
      <c r="CX1273" s="166"/>
      <c r="CY1273" t="s">
        <v>2482</v>
      </c>
    </row>
    <row r="1274" spans="1:103" ht="14.4">
      <c r="A1274" t="s">
        <v>857</v>
      </c>
      <c r="B1274" s="85" t="s">
        <v>816</v>
      </c>
      <c r="C1274" s="113" t="str">
        <f t="shared" si="637"/>
        <v>A.160.04.107</v>
      </c>
      <c r="D1274" s="9" t="s">
        <v>141</v>
      </c>
      <c r="E1274" s="112" t="s">
        <v>362</v>
      </c>
      <c r="F1274" s="115" t="str">
        <f t="shared" si="638"/>
        <v>Birch FSC/PEFC 660 (kg/m3)</v>
      </c>
      <c r="G1274" s="143">
        <f t="shared" si="624"/>
        <v>0.25705929333333338</v>
      </c>
      <c r="I1274" s="118">
        <f t="shared" si="625"/>
        <v>6.5866827924942042E-2</v>
      </c>
      <c r="K1274" s="161">
        <f t="shared" si="626"/>
        <v>5.0271225440000006E-3</v>
      </c>
      <c r="L1274" s="161">
        <f t="shared" si="627"/>
        <v>8.2228336100000007E-3</v>
      </c>
      <c r="M1274" s="162">
        <f t="shared" si="628"/>
        <v>1.4057977770942035E-2</v>
      </c>
      <c r="N1274" s="161">
        <v>3.8558894000000003E-2</v>
      </c>
      <c r="O1274" s="132">
        <v>1.8418026E-3</v>
      </c>
      <c r="P1274" s="132">
        <v>3.0934500000000002E-3</v>
      </c>
      <c r="Q1274" s="132">
        <v>2.2312450000000002E-3</v>
      </c>
      <c r="R1274" s="132">
        <v>2.4427190999999999E-3</v>
      </c>
      <c r="S1274" s="164">
        <v>1.0850504E-5</v>
      </c>
      <c r="T1274" s="132">
        <v>3.4230794000000001E-4</v>
      </c>
      <c r="U1274" s="132">
        <v>3.0212549999999999E-4</v>
      </c>
      <c r="V1274" s="132">
        <v>2.5415490999999998E-4</v>
      </c>
      <c r="W1274" s="132">
        <v>2.2666959999999999E-3</v>
      </c>
      <c r="X1274" s="132">
        <v>1.37973E-2</v>
      </c>
      <c r="Y1274" s="132">
        <v>7.1875951000000004E-4</v>
      </c>
      <c r="Z1274" s="164">
        <v>6.5228224000000004E-6</v>
      </c>
      <c r="AA1274" s="164">
        <v>3.8542035000000002E-11</v>
      </c>
      <c r="AC1274" s="118">
        <f t="shared" si="629"/>
        <v>3.8558894000000003E-2</v>
      </c>
      <c r="AD1274" s="118">
        <f t="shared" si="630"/>
        <v>1.0264500643999998E-2</v>
      </c>
      <c r="AE1274" s="118">
        <f t="shared" si="631"/>
        <v>5.2439009224000003E-3</v>
      </c>
      <c r="AF1274" s="118">
        <f t="shared" si="632"/>
        <v>8.2228336100000007E-3</v>
      </c>
      <c r="AG1274" s="118">
        <f t="shared" si="633"/>
        <v>1.4051454948542035E-2</v>
      </c>
      <c r="AI1274" s="69">
        <v>26.193766</v>
      </c>
      <c r="AJ1274" s="69">
        <v>3.4982312000000002</v>
      </c>
      <c r="AK1274" s="69">
        <v>0.39432678999999998</v>
      </c>
      <c r="AL1274" s="69">
        <v>0</v>
      </c>
      <c r="AM1274" s="69">
        <v>21.924555000000002</v>
      </c>
      <c r="AN1274" s="69">
        <v>0.27781313000000002</v>
      </c>
      <c r="AO1274" s="69">
        <v>9.8839505999999994E-2</v>
      </c>
      <c r="AQ1274" s="116">
        <v>5.2766167000000003E-3</v>
      </c>
      <c r="AR1274" s="116">
        <v>4.8579807000000003E-3</v>
      </c>
      <c r="AS1274" s="116">
        <v>2.2004313E-4</v>
      </c>
      <c r="AT1274" s="116">
        <v>1.9859285999999999E-4</v>
      </c>
      <c r="AU1274" s="150">
        <f t="shared" si="634"/>
        <v>2.9124584344946763E-7</v>
      </c>
      <c r="AV1274" s="150">
        <f t="shared" si="635"/>
        <v>8.1376896324394841E-10</v>
      </c>
      <c r="AW1274" s="163">
        <f t="shared" si="636"/>
        <v>2.7814126425999997E-2</v>
      </c>
      <c r="AX1274" s="196">
        <v>2.3857505999999998E-7</v>
      </c>
      <c r="AY1274" s="196">
        <v>7.1983946999999998E-10</v>
      </c>
      <c r="AZ1274" s="196">
        <v>1.9667003E-14</v>
      </c>
      <c r="BA1274" s="196">
        <v>1.8800068E-14</v>
      </c>
      <c r="BB1274" s="196">
        <v>5.3326997000000001E-15</v>
      </c>
      <c r="BC1274" s="196">
        <v>2.461178E-10</v>
      </c>
      <c r="BD1274" s="196">
        <v>5.2293165E-8</v>
      </c>
      <c r="BE1274" s="196">
        <v>3.6516939999999998E-11</v>
      </c>
      <c r="BF1274" s="196">
        <v>5.7174887999999999E-11</v>
      </c>
      <c r="BG1274" s="196">
        <v>2.1972834000000001E-14</v>
      </c>
      <c r="BH1274" s="196">
        <v>6.6020206999999998E-16</v>
      </c>
      <c r="BI1274" s="196">
        <v>1.9281116000000001E-13</v>
      </c>
      <c r="BJ1274" s="196">
        <v>1.8997288E-15</v>
      </c>
      <c r="BK1274" s="196">
        <v>6.5426400999999997E-16</v>
      </c>
      <c r="BL1274" s="196">
        <v>6.4257766999999998E-12</v>
      </c>
      <c r="BM1274" s="196">
        <v>1.2505074000000001E-10</v>
      </c>
      <c r="BN1274" s="196">
        <v>5.2068365000000002E-20</v>
      </c>
      <c r="BO1274" s="196">
        <v>1.6974425999999999E-5</v>
      </c>
      <c r="BP1274" s="108">
        <v>2.7797151999999999E-2</v>
      </c>
      <c r="BQ1274" s="108">
        <v>0</v>
      </c>
      <c r="BR1274" s="108">
        <v>0</v>
      </c>
      <c r="BS1274" s="108">
        <v>0</v>
      </c>
      <c r="BU1274" s="172">
        <v>1.3940987E-5</v>
      </c>
      <c r="BV1274" s="172">
        <v>4.6906593999999999E-7</v>
      </c>
      <c r="BW1274" s="172">
        <v>7.1674951999999999E-6</v>
      </c>
      <c r="BX1274" s="172">
        <v>3.5794178E-8</v>
      </c>
      <c r="BY1274" s="172">
        <v>4.0908543000000001E-7</v>
      </c>
      <c r="BZ1274" s="172">
        <v>1.4721300999999999E-7</v>
      </c>
      <c r="CA1274" s="172">
        <v>4.8105404000000001E-10</v>
      </c>
      <c r="CB1274" s="172">
        <v>2.2367142000000001E-7</v>
      </c>
      <c r="CC1274" s="172">
        <v>3.1211139000000002E-8</v>
      </c>
      <c r="CD1274" s="172">
        <v>2.3781794000000001E-7</v>
      </c>
      <c r="CE1274" s="172">
        <v>1.5121243999999999E-11</v>
      </c>
      <c r="CF1274" s="172">
        <v>1.1514254999999999E-16</v>
      </c>
      <c r="CG1274" s="172">
        <v>9.8863892000000006E-13</v>
      </c>
      <c r="CH1274" s="172">
        <v>4.4355007000000001E-7</v>
      </c>
      <c r="CI1274" s="172">
        <v>4.7230432000000004E-6</v>
      </c>
      <c r="CJ1274" s="172">
        <v>5.2542024000000003E-8</v>
      </c>
      <c r="CK1274" s="69">
        <v>0</v>
      </c>
      <c r="CM1274" s="197">
        <v>1.1661843E-12</v>
      </c>
      <c r="CN1274" s="198">
        <v>0.25703935999999999</v>
      </c>
      <c r="CO1274" s="198">
        <v>6.1637156000000004E-3</v>
      </c>
      <c r="CP1274" s="198">
        <v>3.5461465000000001E-4</v>
      </c>
      <c r="CQ1274" s="197">
        <v>8.7315994000000003E-11</v>
      </c>
      <c r="CR1274" s="197">
        <v>1.0313707E-8</v>
      </c>
      <c r="CS1274" s="197">
        <v>1.6458305000000002E-5</v>
      </c>
      <c r="CT1274" s="198">
        <v>1.6825380999999999E-3</v>
      </c>
      <c r="CU1274" s="197">
        <v>1.4615902E-8</v>
      </c>
      <c r="CV1274" s="197">
        <v>5.2042559999999999E-5</v>
      </c>
      <c r="CX1274" s="166"/>
      <c r="CY1274" t="s">
        <v>2483</v>
      </c>
    </row>
    <row r="1275" spans="1:103" ht="14.4">
      <c r="A1275" t="s">
        <v>858</v>
      </c>
      <c r="B1275" s="85" t="s">
        <v>816</v>
      </c>
      <c r="C1275" s="113" t="str">
        <f t="shared" si="637"/>
        <v>A.160.04.108</v>
      </c>
      <c r="D1275" s="9" t="s">
        <v>141</v>
      </c>
      <c r="E1275" s="112" t="s">
        <v>362</v>
      </c>
      <c r="F1275" s="115" t="str">
        <f t="shared" si="638"/>
        <v>Elm FSC/PEFC 650 (kg/m3)</v>
      </c>
      <c r="G1275" s="143">
        <f t="shared" ref="G1275:G1338" si="639">N1275/0.15</f>
        <v>0.25705929333333338</v>
      </c>
      <c r="I1275" s="118">
        <f t="shared" ref="I1275:I1338" si="640">K1275+L1275+M1275+N1275</f>
        <v>6.5866827924942042E-2</v>
      </c>
      <c r="K1275" s="161">
        <f t="shared" ref="K1275:K1338" si="641">Q1275+R1275+S1275+T1275</f>
        <v>5.0271225440000006E-3</v>
      </c>
      <c r="L1275" s="161">
        <f t="shared" ref="L1275:L1338" si="642">O1275+P1275+U1275+Y1275+W1275</f>
        <v>8.2228336100000007E-3</v>
      </c>
      <c r="M1275" s="162">
        <f t="shared" ref="M1275:M1338" si="643">V1275+X1275+Z1275+AA1275</f>
        <v>1.4057977770942035E-2</v>
      </c>
      <c r="N1275" s="161">
        <v>3.8558894000000003E-2</v>
      </c>
      <c r="O1275" s="132">
        <v>1.8418026E-3</v>
      </c>
      <c r="P1275" s="132">
        <v>3.0934500000000002E-3</v>
      </c>
      <c r="Q1275" s="132">
        <v>2.2312450000000002E-3</v>
      </c>
      <c r="R1275" s="132">
        <v>2.4427190999999999E-3</v>
      </c>
      <c r="S1275" s="164">
        <v>1.0850504E-5</v>
      </c>
      <c r="T1275" s="132">
        <v>3.4230794000000001E-4</v>
      </c>
      <c r="U1275" s="132">
        <v>3.0212549999999999E-4</v>
      </c>
      <c r="V1275" s="132">
        <v>2.5415490999999998E-4</v>
      </c>
      <c r="W1275" s="132">
        <v>2.2666959999999999E-3</v>
      </c>
      <c r="X1275" s="132">
        <v>1.37973E-2</v>
      </c>
      <c r="Y1275" s="132">
        <v>7.1875951000000004E-4</v>
      </c>
      <c r="Z1275" s="164">
        <v>6.5228224000000004E-6</v>
      </c>
      <c r="AA1275" s="164">
        <v>3.8542035000000002E-11</v>
      </c>
      <c r="AC1275" s="118">
        <f t="shared" si="629"/>
        <v>3.8558894000000003E-2</v>
      </c>
      <c r="AD1275" s="118">
        <f t="shared" si="630"/>
        <v>1.0264500643999998E-2</v>
      </c>
      <c r="AE1275" s="118">
        <f t="shared" si="631"/>
        <v>5.2439009224000003E-3</v>
      </c>
      <c r="AF1275" s="118">
        <f t="shared" si="632"/>
        <v>8.2228336100000007E-3</v>
      </c>
      <c r="AG1275" s="118">
        <f t="shared" si="633"/>
        <v>1.4051454948542035E-2</v>
      </c>
      <c r="AI1275" s="69">
        <v>26.193766</v>
      </c>
      <c r="AJ1275" s="69">
        <v>3.4982312000000002</v>
      </c>
      <c r="AK1275" s="69">
        <v>0.39432678999999998</v>
      </c>
      <c r="AL1275" s="69">
        <v>0</v>
      </c>
      <c r="AM1275" s="69">
        <v>21.924555000000002</v>
      </c>
      <c r="AN1275" s="69">
        <v>0.27781313000000002</v>
      </c>
      <c r="AO1275" s="69">
        <v>9.8839505999999994E-2</v>
      </c>
      <c r="AQ1275" s="116">
        <v>5.2766167000000003E-3</v>
      </c>
      <c r="AR1275" s="116">
        <v>4.8579807000000003E-3</v>
      </c>
      <c r="AS1275" s="116">
        <v>2.2004313E-4</v>
      </c>
      <c r="AT1275" s="116">
        <v>1.9859285999999999E-4</v>
      </c>
      <c r="AU1275" s="150">
        <f t="shared" si="634"/>
        <v>2.9124584344946763E-7</v>
      </c>
      <c r="AV1275" s="150">
        <f t="shared" si="635"/>
        <v>8.1376896324394841E-10</v>
      </c>
      <c r="AW1275" s="163">
        <f t="shared" si="636"/>
        <v>2.7814126425999997E-2</v>
      </c>
      <c r="AX1275" s="196">
        <v>2.3857505999999998E-7</v>
      </c>
      <c r="AY1275" s="196">
        <v>7.1983946999999998E-10</v>
      </c>
      <c r="AZ1275" s="196">
        <v>1.9667003E-14</v>
      </c>
      <c r="BA1275" s="196">
        <v>1.8800068E-14</v>
      </c>
      <c r="BB1275" s="196">
        <v>5.3326997000000001E-15</v>
      </c>
      <c r="BC1275" s="196">
        <v>2.461178E-10</v>
      </c>
      <c r="BD1275" s="196">
        <v>5.2293165E-8</v>
      </c>
      <c r="BE1275" s="196">
        <v>3.6516939999999998E-11</v>
      </c>
      <c r="BF1275" s="196">
        <v>5.7174887999999999E-11</v>
      </c>
      <c r="BG1275" s="196">
        <v>2.1972834000000001E-14</v>
      </c>
      <c r="BH1275" s="196">
        <v>6.6020206999999998E-16</v>
      </c>
      <c r="BI1275" s="196">
        <v>1.9281116000000001E-13</v>
      </c>
      <c r="BJ1275" s="196">
        <v>1.8997288E-15</v>
      </c>
      <c r="BK1275" s="196">
        <v>6.5426400999999997E-16</v>
      </c>
      <c r="BL1275" s="196">
        <v>6.4257766999999998E-12</v>
      </c>
      <c r="BM1275" s="196">
        <v>1.2505074000000001E-10</v>
      </c>
      <c r="BN1275" s="196">
        <v>5.2068365000000002E-20</v>
      </c>
      <c r="BO1275" s="196">
        <v>1.6974425999999999E-5</v>
      </c>
      <c r="BP1275" s="108">
        <v>2.7797151999999999E-2</v>
      </c>
      <c r="BQ1275" s="108">
        <v>0</v>
      </c>
      <c r="BR1275" s="108">
        <v>0</v>
      </c>
      <c r="BS1275" s="108">
        <v>0</v>
      </c>
      <c r="BU1275" s="172">
        <v>1.3940987E-5</v>
      </c>
      <c r="BV1275" s="172">
        <v>4.6906593999999999E-7</v>
      </c>
      <c r="BW1275" s="172">
        <v>7.1674951999999999E-6</v>
      </c>
      <c r="BX1275" s="172">
        <v>3.5794178E-8</v>
      </c>
      <c r="BY1275" s="172">
        <v>4.0908543000000001E-7</v>
      </c>
      <c r="BZ1275" s="172">
        <v>1.4721300999999999E-7</v>
      </c>
      <c r="CA1275" s="172">
        <v>4.8105404000000001E-10</v>
      </c>
      <c r="CB1275" s="172">
        <v>2.2367142000000001E-7</v>
      </c>
      <c r="CC1275" s="172">
        <v>3.1211139000000002E-8</v>
      </c>
      <c r="CD1275" s="172">
        <v>2.3781794000000001E-7</v>
      </c>
      <c r="CE1275" s="172">
        <v>1.5121243999999999E-11</v>
      </c>
      <c r="CF1275" s="172">
        <v>1.1514254999999999E-16</v>
      </c>
      <c r="CG1275" s="172">
        <v>9.8863892000000006E-13</v>
      </c>
      <c r="CH1275" s="172">
        <v>4.4355007000000001E-7</v>
      </c>
      <c r="CI1275" s="172">
        <v>4.7230432000000004E-6</v>
      </c>
      <c r="CJ1275" s="172">
        <v>5.2542024000000003E-8</v>
      </c>
      <c r="CK1275" s="69">
        <v>0</v>
      </c>
      <c r="CM1275" s="197">
        <v>1.1661843E-12</v>
      </c>
      <c r="CN1275" s="198">
        <v>0.25703935999999999</v>
      </c>
      <c r="CO1275" s="198">
        <v>6.1637156000000004E-3</v>
      </c>
      <c r="CP1275" s="198">
        <v>3.5461465000000001E-4</v>
      </c>
      <c r="CQ1275" s="197">
        <v>8.7315994000000003E-11</v>
      </c>
      <c r="CR1275" s="197">
        <v>1.0313707E-8</v>
      </c>
      <c r="CS1275" s="197">
        <v>1.6458305000000002E-5</v>
      </c>
      <c r="CT1275" s="198">
        <v>1.6825380999999999E-3</v>
      </c>
      <c r="CU1275" s="197">
        <v>1.4615902E-8</v>
      </c>
      <c r="CV1275" s="197">
        <v>5.2042559999999999E-5</v>
      </c>
      <c r="CX1275" s="166"/>
      <c r="CY1275" t="s">
        <v>2484</v>
      </c>
    </row>
    <row r="1276" spans="1:103" ht="14.4">
      <c r="A1276" t="s">
        <v>859</v>
      </c>
      <c r="B1276" s="85" t="s">
        <v>816</v>
      </c>
      <c r="C1276" s="113" t="str">
        <f t="shared" si="637"/>
        <v>A.160.04.109</v>
      </c>
      <c r="D1276" s="9" t="s">
        <v>141</v>
      </c>
      <c r="E1276" s="112" t="s">
        <v>362</v>
      </c>
      <c r="F1276" s="115" t="str">
        <f t="shared" si="638"/>
        <v>Emeri FSC/PEFC 515 (kg/m3)</v>
      </c>
      <c r="G1276" s="143">
        <f t="shared" si="639"/>
        <v>0.23757963333333337</v>
      </c>
      <c r="I1276" s="118">
        <f t="shared" si="640"/>
        <v>5.8002875065716816E-2</v>
      </c>
      <c r="K1276" s="161">
        <f t="shared" si="641"/>
        <v>2.4818799713000003E-3</v>
      </c>
      <c r="L1276" s="161">
        <f t="shared" si="642"/>
        <v>6.57782885E-3</v>
      </c>
      <c r="M1276" s="162">
        <f t="shared" si="643"/>
        <v>1.3306221244416815E-2</v>
      </c>
      <c r="N1276" s="161">
        <v>3.5636945000000003E-2</v>
      </c>
      <c r="O1276" s="132">
        <v>3.3513105999999999E-3</v>
      </c>
      <c r="P1276" s="132">
        <v>1.9112383000000001E-3</v>
      </c>
      <c r="Q1276" s="132">
        <v>1.3000457999999999E-3</v>
      </c>
      <c r="R1276" s="132">
        <v>1.0346891999999999E-3</v>
      </c>
      <c r="S1276" s="164">
        <v>5.1950813E-6</v>
      </c>
      <c r="T1276" s="132">
        <v>1.4194988999999999E-4</v>
      </c>
      <c r="U1276" s="132">
        <v>1.2097817E-4</v>
      </c>
      <c r="V1276" s="132">
        <v>1.4434509999999999E-4</v>
      </c>
      <c r="W1276" s="132">
        <v>9.0667837999999995E-4</v>
      </c>
      <c r="X1276" s="132">
        <v>1.3159267000000001E-2</v>
      </c>
      <c r="Y1276" s="132">
        <v>2.8762340000000001E-4</v>
      </c>
      <c r="Z1276" s="164">
        <v>2.6091289999999999E-6</v>
      </c>
      <c r="AA1276" s="164">
        <v>1.5416814E-11</v>
      </c>
      <c r="AC1276" s="118">
        <f t="shared" si="629"/>
        <v>3.5636945000000003E-2</v>
      </c>
      <c r="AD1276" s="118">
        <f t="shared" si="630"/>
        <v>7.8654070412999995E-3</v>
      </c>
      <c r="AE1276" s="118">
        <f t="shared" si="631"/>
        <v>5.3861361990000002E-3</v>
      </c>
      <c r="AF1276" s="118">
        <f t="shared" si="632"/>
        <v>6.57782885E-3</v>
      </c>
      <c r="AG1276" s="118">
        <f t="shared" si="633"/>
        <v>1.3303612115416814E-2</v>
      </c>
      <c r="AI1276" s="69">
        <v>24.715996000000001</v>
      </c>
      <c r="AJ1276" s="69">
        <v>3.0024720999999999</v>
      </c>
      <c r="AK1276" s="69">
        <v>0.39026226000000003</v>
      </c>
      <c r="AL1276" s="69">
        <v>0</v>
      </c>
      <c r="AM1276" s="69">
        <v>20.979161000000001</v>
      </c>
      <c r="AN1276" s="69">
        <v>0.24657646</v>
      </c>
      <c r="AO1276" s="69">
        <v>9.7524236E-2</v>
      </c>
      <c r="AQ1276" s="116">
        <v>5.2507665000000002E-3</v>
      </c>
      <c r="AR1276" s="116">
        <v>4.8798603000000003E-3</v>
      </c>
      <c r="AS1276" s="116">
        <v>2.0740219999999999E-4</v>
      </c>
      <c r="AT1276" s="116">
        <v>1.6350404E-4</v>
      </c>
      <c r="AU1276" s="150">
        <f t="shared" si="634"/>
        <v>2.9255756408050712E-7</v>
      </c>
      <c r="AV1276" s="150">
        <f t="shared" si="635"/>
        <v>7.6701998232835752E-10</v>
      </c>
      <c r="AW1276" s="163">
        <f t="shared" si="636"/>
        <v>2.2899724869700003E-2</v>
      </c>
      <c r="AX1276" s="196">
        <v>2.2048351E-7</v>
      </c>
      <c r="AY1276" s="196">
        <v>6.6525236000000002E-10</v>
      </c>
      <c r="AZ1276" s="196">
        <v>1.8175628999999999E-14</v>
      </c>
      <c r="BA1276" s="196">
        <v>7.5200272000000005E-15</v>
      </c>
      <c r="BB1276" s="196">
        <v>2.1330799E-15</v>
      </c>
      <c r="BC1276" s="196">
        <v>1.3716292999999999E-10</v>
      </c>
      <c r="BD1276" s="196">
        <v>7.1882496999999998E-8</v>
      </c>
      <c r="BE1276" s="196">
        <v>2.0510195000000002E-11</v>
      </c>
      <c r="BF1276" s="196">
        <v>8.1023135000000002E-11</v>
      </c>
      <c r="BG1276" s="196">
        <v>8.7891336999999994E-15</v>
      </c>
      <c r="BH1276" s="196">
        <v>2.6408082999999999E-16</v>
      </c>
      <c r="BI1276" s="196">
        <v>7.9988179999999995E-14</v>
      </c>
      <c r="BJ1276" s="196">
        <v>1.074676E-13</v>
      </c>
      <c r="BK1276" s="196">
        <v>1.9607683999999998E-14</v>
      </c>
      <c r="BL1276" s="196">
        <v>2.7125103999999999E-12</v>
      </c>
      <c r="BM1276" s="196">
        <v>5.1671986999999998E-11</v>
      </c>
      <c r="BN1276" s="196">
        <v>2.0827346E-20</v>
      </c>
      <c r="BO1276" s="196">
        <v>7.9268697000000001E-6</v>
      </c>
      <c r="BP1276" s="108">
        <v>2.2891798000000001E-2</v>
      </c>
      <c r="BQ1276" s="108">
        <v>0</v>
      </c>
      <c r="BR1276" s="108">
        <v>0</v>
      </c>
      <c r="BS1276" s="108">
        <v>0</v>
      </c>
      <c r="BU1276" s="172">
        <v>1.2517302999999999E-5</v>
      </c>
      <c r="BV1276" s="172">
        <v>5.9971439999999999E-7</v>
      </c>
      <c r="BW1276" s="172">
        <v>6.6243506E-6</v>
      </c>
      <c r="BX1276" s="172">
        <v>1.4419151E-8</v>
      </c>
      <c r="BY1276" s="172">
        <v>5.3827541000000005E-7</v>
      </c>
      <c r="BZ1276" s="172">
        <v>8.0834627999999996E-8</v>
      </c>
      <c r="CA1276" s="172">
        <v>1.9242162E-10</v>
      </c>
      <c r="CB1276" s="172">
        <v>1.2278307000000001E-7</v>
      </c>
      <c r="CC1276" s="172">
        <v>1.3874404E-8</v>
      </c>
      <c r="CD1276" s="172">
        <v>9.8714112000000002E-8</v>
      </c>
      <c r="CE1276" s="172">
        <v>6.0484975999999998E-12</v>
      </c>
      <c r="CF1276" s="172">
        <v>4.6057019000000002E-17</v>
      </c>
      <c r="CG1276" s="172">
        <v>3.9545556999999999E-13</v>
      </c>
      <c r="CH1276" s="172">
        <v>2.8007810999999998E-7</v>
      </c>
      <c r="CI1276" s="172">
        <v>4.1043088000000004E-6</v>
      </c>
      <c r="CJ1276" s="172">
        <v>3.9751116E-8</v>
      </c>
      <c r="CK1276" s="69">
        <v>0</v>
      </c>
      <c r="CM1276" s="197">
        <v>4.6647373999999999E-13</v>
      </c>
      <c r="CN1276" s="198">
        <v>0.23757165999999999</v>
      </c>
      <c r="CO1276" s="198">
        <v>3.3891163999999999E-3</v>
      </c>
      <c r="CP1276" s="198">
        <v>4.288246E-4</v>
      </c>
      <c r="CQ1276" s="197">
        <v>3.6222022999999997E-11</v>
      </c>
      <c r="CR1276" s="197">
        <v>4.2786002999999998E-9</v>
      </c>
      <c r="CS1276" s="197">
        <v>2.4232621999999999E-5</v>
      </c>
      <c r="CT1276" s="198">
        <v>5.3266826000000003E-2</v>
      </c>
      <c r="CU1276" s="197">
        <v>5.8463607999999999E-9</v>
      </c>
      <c r="CV1276" s="197">
        <v>2.8536060999999999E-5</v>
      </c>
      <c r="CX1276" s="166"/>
      <c r="CY1276" t="s">
        <v>2485</v>
      </c>
    </row>
    <row r="1277" spans="1:103" ht="14.4">
      <c r="A1277" t="s">
        <v>1843</v>
      </c>
      <c r="B1277" s="85" t="s">
        <v>816</v>
      </c>
      <c r="C1277" s="113" t="str">
        <f t="shared" si="637"/>
        <v>A.160.04.110</v>
      </c>
      <c r="D1277" s="9" t="s">
        <v>141</v>
      </c>
      <c r="E1277" s="112" t="s">
        <v>362</v>
      </c>
      <c r="F1277" s="115" t="str">
        <f t="shared" si="638"/>
        <v>Emeri natural forest clear cut 515 (kg/m3)</v>
      </c>
      <c r="G1277" s="143">
        <f t="shared" si="639"/>
        <v>3.6875796666666667</v>
      </c>
      <c r="I1277" s="118">
        <f t="shared" si="640"/>
        <v>7.6859528566657165</v>
      </c>
      <c r="K1277" s="161">
        <f t="shared" si="641"/>
        <v>2.4818799713000003E-3</v>
      </c>
      <c r="L1277" s="161">
        <f t="shared" si="642"/>
        <v>7.1170278054500002</v>
      </c>
      <c r="M1277" s="162">
        <f t="shared" si="643"/>
        <v>1.3306221244416815E-2</v>
      </c>
      <c r="N1277" s="161">
        <v>0.55313694999999996</v>
      </c>
      <c r="O1277" s="132">
        <v>3.3513105999999999E-3</v>
      </c>
      <c r="P1277" s="132">
        <v>1.9112383000000001E-3</v>
      </c>
      <c r="Q1277" s="132">
        <v>1.3000457999999999E-3</v>
      </c>
      <c r="R1277" s="132">
        <v>1.0346891999999999E-3</v>
      </c>
      <c r="S1277" s="164">
        <v>5.1950813E-6</v>
      </c>
      <c r="T1277" s="132">
        <v>1.4194988999999999E-4</v>
      </c>
      <c r="U1277" s="132">
        <v>1.2097817E-4</v>
      </c>
      <c r="V1277" s="132">
        <v>1.4434509999999999E-4</v>
      </c>
      <c r="W1277" s="132">
        <v>9.0667837999999995E-4</v>
      </c>
      <c r="X1277" s="132">
        <v>1.3159267000000001E-2</v>
      </c>
      <c r="Y1277" s="132">
        <v>7.1107376000000002</v>
      </c>
      <c r="Z1277" s="164">
        <v>2.6091289999999999E-6</v>
      </c>
      <c r="AA1277" s="164">
        <v>1.5416814E-11</v>
      </c>
      <c r="AC1277" s="118">
        <f t="shared" si="629"/>
        <v>0.55313694999999996</v>
      </c>
      <c r="AD1277" s="118">
        <f t="shared" si="630"/>
        <v>7.8654070412999995E-3</v>
      </c>
      <c r="AE1277" s="118">
        <f t="shared" si="631"/>
        <v>5.3861361990000002E-3</v>
      </c>
      <c r="AF1277" s="118">
        <f t="shared" si="632"/>
        <v>7.1170278054500002</v>
      </c>
      <c r="AG1277" s="118">
        <f t="shared" si="633"/>
        <v>1.3303612115416814E-2</v>
      </c>
      <c r="AI1277" s="69">
        <v>24.715996000000001</v>
      </c>
      <c r="AJ1277" s="69">
        <v>3.0024720999999999</v>
      </c>
      <c r="AK1277" s="69">
        <v>0.39026226000000003</v>
      </c>
      <c r="AL1277" s="69">
        <v>0</v>
      </c>
      <c r="AM1277" s="69">
        <v>20.979161000000001</v>
      </c>
      <c r="AN1277" s="69">
        <v>0.24657646</v>
      </c>
      <c r="AO1277" s="69">
        <v>9.7524236E-2</v>
      </c>
      <c r="AQ1277" s="116">
        <v>6.1265590000000002E-2</v>
      </c>
      <c r="AR1277" s="116">
        <v>5.8282548000000003E-2</v>
      </c>
      <c r="AS1277" s="116">
        <v>2.8195376000000002E-3</v>
      </c>
      <c r="AT1277" s="116">
        <v>1.6350404E-4</v>
      </c>
      <c r="AU1277" s="150">
        <f t="shared" si="634"/>
        <v>3.4941575540805074E-6</v>
      </c>
      <c r="AV1277" s="150">
        <f t="shared" si="635"/>
        <v>1.0427283547329356E-8</v>
      </c>
      <c r="AW1277" s="163">
        <f t="shared" si="636"/>
        <v>2.2899724869700003E-2</v>
      </c>
      <c r="AX1277" s="196">
        <v>3.4220835000000001E-6</v>
      </c>
      <c r="AY1277" s="196">
        <v>1.0325252000000001E-8</v>
      </c>
      <c r="AZ1277" s="196">
        <v>2.8210062999999998E-13</v>
      </c>
      <c r="BA1277" s="196">
        <v>7.5200272000000005E-15</v>
      </c>
      <c r="BB1277" s="196">
        <v>2.1330799E-15</v>
      </c>
      <c r="BC1277" s="196">
        <v>1.3716292999999999E-10</v>
      </c>
      <c r="BD1277" s="196">
        <v>7.1882496999999998E-8</v>
      </c>
      <c r="BE1277" s="196">
        <v>2.0510195000000002E-11</v>
      </c>
      <c r="BF1277" s="196">
        <v>8.1023135000000002E-11</v>
      </c>
      <c r="BG1277" s="196">
        <v>8.7891336999999994E-15</v>
      </c>
      <c r="BH1277" s="196">
        <v>2.6408082999999999E-16</v>
      </c>
      <c r="BI1277" s="196">
        <v>7.9988179999999995E-14</v>
      </c>
      <c r="BJ1277" s="196">
        <v>1.074676E-13</v>
      </c>
      <c r="BK1277" s="196">
        <v>1.9607683999999998E-14</v>
      </c>
      <c r="BL1277" s="196">
        <v>2.7125103999999999E-12</v>
      </c>
      <c r="BM1277" s="196">
        <v>5.1671986999999998E-11</v>
      </c>
      <c r="BN1277" s="196">
        <v>2.0827346E-20</v>
      </c>
      <c r="BO1277" s="196">
        <v>7.9268697000000001E-6</v>
      </c>
      <c r="BP1277" s="108">
        <v>2.2891798000000001E-2</v>
      </c>
      <c r="BQ1277" s="108">
        <v>0</v>
      </c>
      <c r="BR1277" s="108">
        <v>0</v>
      </c>
      <c r="BS1277" s="108">
        <v>0</v>
      </c>
      <c r="BU1277" s="69">
        <v>1.0871246E-4</v>
      </c>
      <c r="BV1277" s="172">
        <v>5.9971439999999999E-7</v>
      </c>
      <c r="BW1277" s="69">
        <v>1.028195E-4</v>
      </c>
      <c r="BX1277" s="172">
        <v>1.4419151E-8</v>
      </c>
      <c r="BY1277" s="172">
        <v>5.3827541000000005E-7</v>
      </c>
      <c r="BZ1277" s="172">
        <v>8.0834627999999996E-8</v>
      </c>
      <c r="CA1277" s="172">
        <v>1.9242162E-10</v>
      </c>
      <c r="CB1277" s="172">
        <v>1.2278307000000001E-7</v>
      </c>
      <c r="CC1277" s="172">
        <v>1.3874404E-8</v>
      </c>
      <c r="CD1277" s="172">
        <v>9.8714112000000002E-8</v>
      </c>
      <c r="CE1277" s="172">
        <v>6.0484975999999998E-12</v>
      </c>
      <c r="CF1277" s="172">
        <v>4.6057019000000002E-17</v>
      </c>
      <c r="CG1277" s="172">
        <v>3.9545556999999999E-13</v>
      </c>
      <c r="CH1277" s="172">
        <v>2.8007810999999998E-7</v>
      </c>
      <c r="CI1277" s="172">
        <v>4.1043088000000004E-6</v>
      </c>
      <c r="CJ1277" s="172">
        <v>3.9751116E-8</v>
      </c>
      <c r="CK1277" s="69">
        <v>0</v>
      </c>
      <c r="CM1277" s="197">
        <v>4.6647373999999999E-13</v>
      </c>
      <c r="CN1277" s="198">
        <v>3.6875716999999999</v>
      </c>
      <c r="CO1277" s="198">
        <v>3.3891163999999999E-3</v>
      </c>
      <c r="CP1277" s="198">
        <v>4.288246E-4</v>
      </c>
      <c r="CQ1277" s="197">
        <v>3.6222022999999997E-11</v>
      </c>
      <c r="CR1277" s="197">
        <v>4.2786002999999998E-9</v>
      </c>
      <c r="CS1277" s="197">
        <v>2.4232621999999999E-5</v>
      </c>
      <c r="CT1277" s="198">
        <v>5.3266826000000003E-2</v>
      </c>
      <c r="CU1277" s="197">
        <v>5.8463607999999999E-9</v>
      </c>
      <c r="CV1277" s="197">
        <v>2.8536060999999999E-5</v>
      </c>
      <c r="CX1277" s="166"/>
      <c r="CY1277" t="s">
        <v>2485</v>
      </c>
    </row>
    <row r="1278" spans="1:103" ht="14.4">
      <c r="A1278" t="s">
        <v>860</v>
      </c>
      <c r="B1278" s="85" t="s">
        <v>816</v>
      </c>
      <c r="C1278" s="113" t="str">
        <f t="shared" si="637"/>
        <v>A.160.04.111</v>
      </c>
      <c r="D1278" s="9" t="s">
        <v>141</v>
      </c>
      <c r="E1278" s="112" t="s">
        <v>362</v>
      </c>
      <c r="F1278" s="115" t="str">
        <f t="shared" si="638"/>
        <v>Hemlock FSC/PEFCt 490 (kg/m3)</v>
      </c>
      <c r="G1278" s="143">
        <f t="shared" si="639"/>
        <v>0.32536828000000001</v>
      </c>
      <c r="I1278" s="118">
        <f t="shared" si="640"/>
        <v>8.2140150709416812E-2</v>
      </c>
      <c r="K1278" s="161">
        <f t="shared" si="641"/>
        <v>2.749656335E-3</v>
      </c>
      <c r="L1278" s="161">
        <f t="shared" si="642"/>
        <v>9.6769873200000002E-3</v>
      </c>
      <c r="M1278" s="162">
        <f t="shared" si="643"/>
        <v>2.0908265054416814E-2</v>
      </c>
      <c r="N1278" s="161">
        <v>4.8805241999999999E-2</v>
      </c>
      <c r="O1278" s="132">
        <v>6.2642664000000002E-3</v>
      </c>
      <c r="P1278" s="132">
        <v>2.0971163000000001E-3</v>
      </c>
      <c r="Q1278" s="132">
        <v>1.5354921000000001E-3</v>
      </c>
      <c r="R1278" s="132">
        <v>1.0593057E-3</v>
      </c>
      <c r="S1278" s="164">
        <v>6.3162349999999997E-6</v>
      </c>
      <c r="T1278" s="132">
        <v>1.4854230000000001E-4</v>
      </c>
      <c r="U1278" s="132">
        <v>1.21146E-4</v>
      </c>
      <c r="V1278" s="132">
        <v>1.4937990999999999E-4</v>
      </c>
      <c r="W1278" s="132">
        <v>9.0667837999999995E-4</v>
      </c>
      <c r="X1278" s="132">
        <v>2.0756276000000001E-2</v>
      </c>
      <c r="Y1278" s="132">
        <v>2.8778023999999998E-4</v>
      </c>
      <c r="Z1278" s="164">
        <v>2.6091289999999999E-6</v>
      </c>
      <c r="AA1278" s="164">
        <v>1.5416814E-11</v>
      </c>
      <c r="AC1278" s="118">
        <f t="shared" si="629"/>
        <v>4.8805241999999999E-2</v>
      </c>
      <c r="AD1278" s="118">
        <f t="shared" si="630"/>
        <v>1.1232185035000002E-2</v>
      </c>
      <c r="AE1278" s="118">
        <f t="shared" si="631"/>
        <v>8.4851378290000008E-3</v>
      </c>
      <c r="AF1278" s="118">
        <f t="shared" si="632"/>
        <v>9.6769873200000002E-3</v>
      </c>
      <c r="AG1278" s="118">
        <f t="shared" si="633"/>
        <v>2.0905655925416815E-2</v>
      </c>
      <c r="AI1278" s="69">
        <v>25.869053000000001</v>
      </c>
      <c r="AJ1278" s="69">
        <v>4.1499006999999999</v>
      </c>
      <c r="AK1278" s="69">
        <v>0.39416753999999998</v>
      </c>
      <c r="AL1278" s="69">
        <v>0</v>
      </c>
      <c r="AM1278" s="69">
        <v>20.979161000000001</v>
      </c>
      <c r="AN1278" s="69">
        <v>0.24733765999999999</v>
      </c>
      <c r="AO1278" s="69">
        <v>9.8485717E-2</v>
      </c>
      <c r="AQ1278" s="116">
        <v>7.6626977000000002E-3</v>
      </c>
      <c r="AR1278" s="116">
        <v>7.1277355999999998E-3</v>
      </c>
      <c r="AS1278" s="116">
        <v>2.9096797000000002E-4</v>
      </c>
      <c r="AT1278" s="116">
        <v>2.4399409999999999E-4</v>
      </c>
      <c r="AU1278" s="150">
        <f t="shared" si="634"/>
        <v>4.2732227907400712E-7</v>
      </c>
      <c r="AV1278" s="150">
        <f t="shared" si="635"/>
        <v>1.0760649831683573E-9</v>
      </c>
      <c r="AW1278" s="163">
        <f t="shared" si="636"/>
        <v>3.4172843938599998E-2</v>
      </c>
      <c r="AX1278" s="196">
        <v>3.0195138E-7</v>
      </c>
      <c r="AY1278" s="196">
        <v>9.1106055999999997E-10</v>
      </c>
      <c r="AZ1278" s="196">
        <v>2.4891460000000001E-14</v>
      </c>
      <c r="BA1278" s="196">
        <v>7.5200272000000005E-15</v>
      </c>
      <c r="BB1278" s="196">
        <v>2.1330799E-15</v>
      </c>
      <c r="BC1278" s="196">
        <v>1.4347227999999999E-10</v>
      </c>
      <c r="BD1278" s="196">
        <v>1.2517068000000001E-7</v>
      </c>
      <c r="BE1278" s="196">
        <v>2.1949033E-11</v>
      </c>
      <c r="BF1278" s="196">
        <v>1.4264530999999999E-10</v>
      </c>
      <c r="BG1278" s="196">
        <v>8.7891336999999994E-15</v>
      </c>
      <c r="BH1278" s="196">
        <v>2.6408082999999999E-16</v>
      </c>
      <c r="BI1278" s="196">
        <v>8.3743874000000001E-14</v>
      </c>
      <c r="BJ1278" s="196">
        <v>2.4741214E-13</v>
      </c>
      <c r="BK1278" s="196">
        <v>4.4979458999999998E-14</v>
      </c>
      <c r="BL1278" s="196">
        <v>2.8990019E-12</v>
      </c>
      <c r="BM1278" s="196">
        <v>5.3838138999999997E-11</v>
      </c>
      <c r="BN1278" s="196">
        <v>2.0827346E-20</v>
      </c>
      <c r="BO1278" s="196">
        <v>8.3899385999999993E-6</v>
      </c>
      <c r="BP1278" s="108">
        <v>3.4164453999999997E-2</v>
      </c>
      <c r="BQ1278" s="108">
        <v>0</v>
      </c>
      <c r="BR1278" s="108">
        <v>0</v>
      </c>
      <c r="BS1278" s="108">
        <v>0</v>
      </c>
      <c r="BU1278" s="172">
        <v>1.7227122999999999E-5</v>
      </c>
      <c r="BV1278" s="172">
        <v>1.0245563E-6</v>
      </c>
      <c r="BW1278" s="172">
        <v>9.0721310000000006E-6</v>
      </c>
      <c r="BX1278" s="172">
        <v>1.4552239E-8</v>
      </c>
      <c r="BY1278" s="172">
        <v>9.1026604000000005E-7</v>
      </c>
      <c r="BZ1278" s="172">
        <v>8.0834627999999996E-8</v>
      </c>
      <c r="CA1278" s="172">
        <v>1.9242162E-10</v>
      </c>
      <c r="CB1278" s="172">
        <v>1.2278307000000001E-7</v>
      </c>
      <c r="CC1278" s="172">
        <v>1.5697286E-8</v>
      </c>
      <c r="CD1278" s="172">
        <v>1.0341829E-7</v>
      </c>
      <c r="CE1278" s="172">
        <v>6.0484975999999998E-12</v>
      </c>
      <c r="CF1278" s="172">
        <v>4.6057019000000002E-17</v>
      </c>
      <c r="CG1278" s="172">
        <v>3.9545556999999999E-13</v>
      </c>
      <c r="CH1278" s="172">
        <v>3.5266277000000003E-7</v>
      </c>
      <c r="CI1278" s="172">
        <v>5.4902718999999999E-6</v>
      </c>
      <c r="CJ1278" s="172">
        <v>3.9751116E-8</v>
      </c>
      <c r="CK1278" s="69">
        <v>0</v>
      </c>
      <c r="CM1278" s="197">
        <v>4.6647373999999999E-13</v>
      </c>
      <c r="CN1278" s="198">
        <v>0.32536029999999999</v>
      </c>
      <c r="CO1278" s="198">
        <v>3.3891163999999999E-3</v>
      </c>
      <c r="CP1278" s="198">
        <v>7.1949524999999999E-4</v>
      </c>
      <c r="CQ1278" s="197">
        <v>3.7921204E-11</v>
      </c>
      <c r="CR1278" s="197">
        <v>4.4794102E-9</v>
      </c>
      <c r="CS1278" s="197">
        <v>4.2609701999999998E-5</v>
      </c>
      <c r="CT1278" s="198">
        <v>0.12224232</v>
      </c>
      <c r="CU1278" s="197">
        <v>5.8463607999999999E-9</v>
      </c>
      <c r="CV1278" s="197">
        <v>2.8536060999999999E-5</v>
      </c>
      <c r="CX1278" s="166"/>
      <c r="CY1278" t="s">
        <v>2486</v>
      </c>
    </row>
    <row r="1279" spans="1:103" ht="14.4">
      <c r="A1279" t="s">
        <v>861</v>
      </c>
      <c r="B1279" s="85" t="s">
        <v>816</v>
      </c>
      <c r="C1279" s="113" t="str">
        <f t="shared" si="637"/>
        <v>A.160.04.112</v>
      </c>
      <c r="D1279" s="9" t="s">
        <v>141</v>
      </c>
      <c r="E1279" s="112" t="s">
        <v>362</v>
      </c>
      <c r="F1279" s="115" t="str">
        <f t="shared" si="638"/>
        <v>Hickory FSC/PEFCt 800 (kg/m3)</v>
      </c>
      <c r="G1279" s="143">
        <f t="shared" si="639"/>
        <v>0.20746264</v>
      </c>
      <c r="I1279" s="118">
        <f t="shared" si="640"/>
        <v>4.9722280579916817E-2</v>
      </c>
      <c r="K1279" s="161">
        <f t="shared" si="641"/>
        <v>2.3900159355000001E-3</v>
      </c>
      <c r="L1279" s="161">
        <f t="shared" si="642"/>
        <v>5.5146236600000006E-3</v>
      </c>
      <c r="M1279" s="162">
        <f t="shared" si="643"/>
        <v>1.0698244984416815E-2</v>
      </c>
      <c r="N1279" s="161">
        <v>3.1119396000000001E-2</v>
      </c>
      <c r="O1279" s="132">
        <v>2.3519845999999999E-3</v>
      </c>
      <c r="P1279" s="132">
        <v>1.8474705000000001E-3</v>
      </c>
      <c r="Q1279" s="132">
        <v>1.2192730000000001E-3</v>
      </c>
      <c r="R1279" s="132">
        <v>1.0262442E-3</v>
      </c>
      <c r="S1279" s="164">
        <v>4.8104554999999999E-6</v>
      </c>
      <c r="T1279" s="132">
        <v>1.3968828E-4</v>
      </c>
      <c r="U1279" s="132">
        <v>1.2092059E-4</v>
      </c>
      <c r="V1279" s="132">
        <v>1.4261784E-4</v>
      </c>
      <c r="W1279" s="132">
        <v>9.0667837999999995E-4</v>
      </c>
      <c r="X1279" s="132">
        <v>1.0553018000000001E-2</v>
      </c>
      <c r="Y1279" s="132">
        <v>2.8756959000000003E-4</v>
      </c>
      <c r="Z1279" s="164">
        <v>2.6091289999999999E-6</v>
      </c>
      <c r="AA1279" s="164">
        <v>1.5416814E-11</v>
      </c>
      <c r="AC1279" s="118">
        <f t="shared" si="629"/>
        <v>3.1119396000000001E-2</v>
      </c>
      <c r="AD1279" s="118">
        <f t="shared" si="630"/>
        <v>6.7103916255000003E-3</v>
      </c>
      <c r="AE1279" s="118">
        <f t="shared" si="631"/>
        <v>4.322984819E-3</v>
      </c>
      <c r="AF1279" s="118">
        <f t="shared" si="632"/>
        <v>5.5146236600000006E-3</v>
      </c>
      <c r="AG1279" s="118">
        <f t="shared" si="633"/>
        <v>1.0695635855416814E-2</v>
      </c>
      <c r="AI1279" s="69">
        <v>24.320426000000001</v>
      </c>
      <c r="AJ1279" s="69">
        <v>2.6088323999999998</v>
      </c>
      <c r="AK1279" s="69">
        <v>0.3889225</v>
      </c>
      <c r="AL1279" s="69">
        <v>0</v>
      </c>
      <c r="AM1279" s="69">
        <v>20.979161000000001</v>
      </c>
      <c r="AN1279" s="69">
        <v>0.24631531000000001</v>
      </c>
      <c r="AO1279" s="69">
        <v>9.7194388000000007E-2</v>
      </c>
      <c r="AQ1279" s="116">
        <v>4.4233233000000004E-3</v>
      </c>
      <c r="AR1279" s="116">
        <v>4.1086984999999998E-3</v>
      </c>
      <c r="AS1279" s="116">
        <v>1.7873391999999999E-4</v>
      </c>
      <c r="AT1279" s="116">
        <v>1.3589091E-4</v>
      </c>
      <c r="AU1279" s="150">
        <f t="shared" si="634"/>
        <v>2.4632485447630709E-7</v>
      </c>
      <c r="AV1279" s="150">
        <f t="shared" si="635"/>
        <v>6.6099822611535746E-10</v>
      </c>
      <c r="AW1279" s="163">
        <f t="shared" si="636"/>
        <v>1.9032341008200001E-2</v>
      </c>
      <c r="AX1279" s="196">
        <v>1.9253495E-7</v>
      </c>
      <c r="AY1279" s="196">
        <v>5.8092477999999999E-10</v>
      </c>
      <c r="AZ1279" s="196">
        <v>1.5871679E-14</v>
      </c>
      <c r="BA1279" s="196">
        <v>7.5200272000000005E-15</v>
      </c>
      <c r="BB1279" s="196">
        <v>2.1330799E-15</v>
      </c>
      <c r="BC1279" s="196">
        <v>1.3499843000000001E-10</v>
      </c>
      <c r="BD1279" s="196">
        <v>5.3601318999999997E-8</v>
      </c>
      <c r="BE1279" s="196">
        <v>2.0016583000000001E-11</v>
      </c>
      <c r="BF1279" s="196">
        <v>5.9882877000000004E-11</v>
      </c>
      <c r="BG1279" s="196">
        <v>8.7891336999999994E-15</v>
      </c>
      <c r="BH1279" s="196">
        <v>2.6408082999999999E-16</v>
      </c>
      <c r="BI1279" s="196">
        <v>7.8699742999999997E-14</v>
      </c>
      <c r="BJ1279" s="196">
        <v>5.9457877999999997E-14</v>
      </c>
      <c r="BK1279" s="196">
        <v>1.090358E-14</v>
      </c>
      <c r="BL1279" s="196">
        <v>2.6485321999999999E-12</v>
      </c>
      <c r="BM1279" s="196">
        <v>5.0928861000000001E-11</v>
      </c>
      <c r="BN1279" s="196">
        <v>2.0827346E-20</v>
      </c>
      <c r="BO1279" s="196">
        <v>7.7680081999999992E-6</v>
      </c>
      <c r="BP1279" s="108">
        <v>1.9024572999999999E-2</v>
      </c>
      <c r="BQ1279" s="108">
        <v>0</v>
      </c>
      <c r="BR1279" s="108">
        <v>0</v>
      </c>
      <c r="BS1279" s="108">
        <v>0</v>
      </c>
      <c r="BU1279" s="172">
        <v>1.090154E-5</v>
      </c>
      <c r="BV1279" s="172">
        <v>4.5396706999999999E-7</v>
      </c>
      <c r="BW1279" s="172">
        <v>5.7846090000000001E-6</v>
      </c>
      <c r="BX1279" s="172">
        <v>1.4373493000000001E-8</v>
      </c>
      <c r="BY1279" s="172">
        <v>4.1065936999999999E-7</v>
      </c>
      <c r="BZ1279" s="172">
        <v>8.0834627999999996E-8</v>
      </c>
      <c r="CA1279" s="172">
        <v>1.9242162E-10</v>
      </c>
      <c r="CB1279" s="172">
        <v>1.2278307000000001E-7</v>
      </c>
      <c r="CC1279" s="172">
        <v>1.3249041E-8</v>
      </c>
      <c r="CD1279" s="172">
        <v>9.7100285000000004E-8</v>
      </c>
      <c r="CE1279" s="172">
        <v>6.0484975999999998E-12</v>
      </c>
      <c r="CF1279" s="172">
        <v>4.6057019000000002E-17</v>
      </c>
      <c r="CG1279" s="172">
        <v>3.9545556999999999E-13</v>
      </c>
      <c r="CH1279" s="172">
        <v>2.5517703000000001E-7</v>
      </c>
      <c r="CI1279" s="172">
        <v>3.6288368999999999E-6</v>
      </c>
      <c r="CJ1279" s="172">
        <v>3.9751116E-8</v>
      </c>
      <c r="CK1279" s="69">
        <v>0</v>
      </c>
      <c r="CM1279" s="197">
        <v>4.6647373999999999E-13</v>
      </c>
      <c r="CN1279" s="198">
        <v>0.20745467000000001</v>
      </c>
      <c r="CO1279" s="198">
        <v>3.3891163999999999E-3</v>
      </c>
      <c r="CP1279" s="198">
        <v>3.2910639999999999E-4</v>
      </c>
      <c r="CQ1279" s="197">
        <v>3.5639098000000002E-11</v>
      </c>
      <c r="CR1279" s="197">
        <v>4.2097100000000003E-9</v>
      </c>
      <c r="CS1279" s="197">
        <v>1.7928133999999998E-5</v>
      </c>
      <c r="CT1279" s="198">
        <v>2.9603922000000001E-2</v>
      </c>
      <c r="CU1279" s="197">
        <v>5.8463607999999999E-9</v>
      </c>
      <c r="CV1279" s="197">
        <v>2.8536060999999999E-5</v>
      </c>
      <c r="CX1279" s="166"/>
      <c r="CY1279" t="s">
        <v>2487</v>
      </c>
    </row>
    <row r="1280" spans="1:103" ht="14.4">
      <c r="A1280" t="s">
        <v>862</v>
      </c>
      <c r="B1280" s="85" t="s">
        <v>816</v>
      </c>
      <c r="C1280" s="113" t="str">
        <f t="shared" si="637"/>
        <v>A.160.04.113</v>
      </c>
      <c r="D1280" s="9" t="s">
        <v>141</v>
      </c>
      <c r="E1280" s="112" t="s">
        <v>362</v>
      </c>
      <c r="F1280" s="115" t="str">
        <f t="shared" si="638"/>
        <v>Limba FSC/PEFC 560 (kg/m3)</v>
      </c>
      <c r="G1280" s="143">
        <f t="shared" si="639"/>
        <v>0.22880076666666666</v>
      </c>
      <c r="I1280" s="118">
        <f t="shared" si="640"/>
        <v>5.5589147050316812E-2</v>
      </c>
      <c r="K1280" s="161">
        <f t="shared" si="641"/>
        <v>2.4551023159000004E-3</v>
      </c>
      <c r="L1280" s="161">
        <f t="shared" si="642"/>
        <v>6.26791298E-3</v>
      </c>
      <c r="M1280" s="162">
        <f t="shared" si="643"/>
        <v>1.2546016754416816E-2</v>
      </c>
      <c r="N1280" s="161">
        <v>3.4320114999999998E-2</v>
      </c>
      <c r="O1280" s="132">
        <v>3.0600150000000001E-3</v>
      </c>
      <c r="P1280" s="132">
        <v>1.8926505E-3</v>
      </c>
      <c r="Q1280" s="132">
        <v>1.2765012E-3</v>
      </c>
      <c r="R1280" s="132">
        <v>1.0322275000000001E-3</v>
      </c>
      <c r="S1280" s="164">
        <v>5.0829658999999998E-6</v>
      </c>
      <c r="T1280" s="132">
        <v>1.4129065E-4</v>
      </c>
      <c r="U1280" s="132">
        <v>1.2096139E-4</v>
      </c>
      <c r="V1280" s="132">
        <v>1.4384161E-4</v>
      </c>
      <c r="W1280" s="132">
        <v>9.0667837999999995E-4</v>
      </c>
      <c r="X1280" s="132">
        <v>1.2399566000000001E-2</v>
      </c>
      <c r="Y1280" s="132">
        <v>2.8760770999999998E-4</v>
      </c>
      <c r="Z1280" s="164">
        <v>2.6091289999999999E-6</v>
      </c>
      <c r="AA1280" s="164">
        <v>1.5416814E-11</v>
      </c>
      <c r="AC1280" s="118">
        <f t="shared" si="629"/>
        <v>3.4320114999999998E-2</v>
      </c>
      <c r="AD1280" s="118">
        <f t="shared" si="630"/>
        <v>7.5287292058999998E-3</v>
      </c>
      <c r="AE1280" s="118">
        <f t="shared" si="631"/>
        <v>5.076236019E-3</v>
      </c>
      <c r="AF1280" s="118">
        <f t="shared" si="632"/>
        <v>6.26791298E-3</v>
      </c>
      <c r="AG1280" s="118">
        <f t="shared" si="633"/>
        <v>1.2543407625416815E-2</v>
      </c>
      <c r="AI1280" s="69">
        <v>24.600691000000001</v>
      </c>
      <c r="AJ1280" s="69">
        <v>2.8877293000000002</v>
      </c>
      <c r="AK1280" s="69">
        <v>0.38987173000000003</v>
      </c>
      <c r="AL1280" s="69">
        <v>0</v>
      </c>
      <c r="AM1280" s="69">
        <v>20.979161000000001</v>
      </c>
      <c r="AN1280" s="69">
        <v>0.24650034000000001</v>
      </c>
      <c r="AO1280" s="69">
        <v>9.7428087999999996E-2</v>
      </c>
      <c r="AQ1280" s="116">
        <v>5.0095733999999999E-3</v>
      </c>
      <c r="AR1280" s="116">
        <v>4.6550727000000004E-3</v>
      </c>
      <c r="AS1280" s="116">
        <v>1.9904562000000001E-4</v>
      </c>
      <c r="AT1280" s="116">
        <v>1.5545503E-4</v>
      </c>
      <c r="AU1280" s="150">
        <f t="shared" si="634"/>
        <v>2.7908109988540708E-7</v>
      </c>
      <c r="AV1280" s="150">
        <f t="shared" si="635"/>
        <v>7.3611547154535745E-10</v>
      </c>
      <c r="AW1280" s="163">
        <f t="shared" si="636"/>
        <v>2.1772412562899999E-2</v>
      </c>
      <c r="AX1280" s="196">
        <v>2.1233673E-7</v>
      </c>
      <c r="AY1280" s="196">
        <v>6.4067153000000001E-10</v>
      </c>
      <c r="AZ1280" s="196">
        <v>1.7504045999999998E-14</v>
      </c>
      <c r="BA1280" s="196">
        <v>7.5200272000000005E-15</v>
      </c>
      <c r="BB1280" s="196">
        <v>2.1330799E-15</v>
      </c>
      <c r="BC1280" s="196">
        <v>1.3653200000000001E-10</v>
      </c>
      <c r="BD1280" s="196">
        <v>6.6553679000000002E-8</v>
      </c>
      <c r="BE1280" s="196">
        <v>2.0366311E-11</v>
      </c>
      <c r="BF1280" s="196">
        <v>7.4860917000000006E-11</v>
      </c>
      <c r="BG1280" s="196">
        <v>8.7891336999999994E-15</v>
      </c>
      <c r="BH1280" s="196">
        <v>2.6408082999999999E-16</v>
      </c>
      <c r="BI1280" s="196">
        <v>7.9612611000000004E-14</v>
      </c>
      <c r="BJ1280" s="196">
        <v>9.3473146000000006E-14</v>
      </c>
      <c r="BK1280" s="196">
        <v>1.7070507E-14</v>
      </c>
      <c r="BL1280" s="196">
        <v>2.6938612999999999E-12</v>
      </c>
      <c r="BM1280" s="196">
        <v>5.1455370999999999E-11</v>
      </c>
      <c r="BN1280" s="196">
        <v>2.0827346E-20</v>
      </c>
      <c r="BO1280" s="196">
        <v>7.8805628999999992E-6</v>
      </c>
      <c r="BP1280" s="108">
        <v>2.1764532E-2</v>
      </c>
      <c r="BQ1280" s="108">
        <v>0</v>
      </c>
      <c r="BR1280" s="108">
        <v>0</v>
      </c>
      <c r="BS1280" s="108">
        <v>0</v>
      </c>
      <c r="BU1280" s="172">
        <v>1.2046320999999999E-5</v>
      </c>
      <c r="BV1280" s="172">
        <v>5.5723021000000004E-7</v>
      </c>
      <c r="BW1280" s="172">
        <v>6.3795725999999996E-6</v>
      </c>
      <c r="BX1280" s="172">
        <v>1.4405841999999999E-8</v>
      </c>
      <c r="BY1280" s="172">
        <v>5.0107635000000003E-7</v>
      </c>
      <c r="BZ1280" s="172">
        <v>8.0834627999999996E-8</v>
      </c>
      <c r="CA1280" s="172">
        <v>1.9242162E-10</v>
      </c>
      <c r="CB1280" s="172">
        <v>1.2278307000000001E-7</v>
      </c>
      <c r="CC1280" s="172">
        <v>1.3692115E-8</v>
      </c>
      <c r="CD1280" s="172">
        <v>9.8243694999999995E-8</v>
      </c>
      <c r="CE1280" s="172">
        <v>6.0484975999999998E-12</v>
      </c>
      <c r="CF1280" s="172">
        <v>4.6057019000000002E-17</v>
      </c>
      <c r="CG1280" s="172">
        <v>3.9545556999999999E-13</v>
      </c>
      <c r="CH1280" s="172">
        <v>2.7281963999999999E-7</v>
      </c>
      <c r="CI1280" s="172">
        <v>3.9657125E-6</v>
      </c>
      <c r="CJ1280" s="172">
        <v>3.9751116E-8</v>
      </c>
      <c r="CK1280" s="69">
        <v>0</v>
      </c>
      <c r="CM1280" s="197">
        <v>4.6647373999999999E-13</v>
      </c>
      <c r="CN1280" s="198">
        <v>0.22879279</v>
      </c>
      <c r="CO1280" s="198">
        <v>3.3891163999999999E-3</v>
      </c>
      <c r="CP1280" s="198">
        <v>3.9975754E-4</v>
      </c>
      <c r="CQ1280" s="197">
        <v>3.6052105000000001E-11</v>
      </c>
      <c r="CR1280" s="197">
        <v>4.2585194000000001E-9</v>
      </c>
      <c r="CS1280" s="197">
        <v>2.2394913E-5</v>
      </c>
      <c r="CT1280" s="198">
        <v>4.6369277E-2</v>
      </c>
      <c r="CU1280" s="197">
        <v>5.8463607999999999E-9</v>
      </c>
      <c r="CV1280" s="197">
        <v>2.8536060999999999E-5</v>
      </c>
      <c r="CX1280" s="166"/>
      <c r="CY1280" t="s">
        <v>2488</v>
      </c>
    </row>
    <row r="1281" spans="1:103" ht="14.4">
      <c r="A1281" t="s">
        <v>1844</v>
      </c>
      <c r="B1281" s="85" t="s">
        <v>816</v>
      </c>
      <c r="C1281" s="113" t="str">
        <f t="shared" si="637"/>
        <v>A.160.04.114</v>
      </c>
      <c r="D1281" s="9" t="s">
        <v>141</v>
      </c>
      <c r="E1281" s="112" t="s">
        <v>362</v>
      </c>
      <c r="F1281" s="115" t="str">
        <f t="shared" si="638"/>
        <v>Limba natural forest clear cut 560 (kg/m3)</v>
      </c>
      <c r="G1281" s="143">
        <f t="shared" si="639"/>
        <v>3.6788008000000003</v>
      </c>
      <c r="I1281" s="118">
        <f t="shared" si="640"/>
        <v>4.9355391443403169</v>
      </c>
      <c r="K1281" s="161">
        <f t="shared" si="641"/>
        <v>2.4551023159000004E-3</v>
      </c>
      <c r="L1281" s="161">
        <f t="shared" si="642"/>
        <v>4.3687179052699996</v>
      </c>
      <c r="M1281" s="162">
        <f t="shared" si="643"/>
        <v>1.2546016754416816E-2</v>
      </c>
      <c r="N1281" s="161">
        <v>0.55182012000000003</v>
      </c>
      <c r="O1281" s="132">
        <v>3.0600150000000001E-3</v>
      </c>
      <c r="P1281" s="132">
        <v>1.8926505E-3</v>
      </c>
      <c r="Q1281" s="132">
        <v>1.2765012E-3</v>
      </c>
      <c r="R1281" s="132">
        <v>1.0322275000000001E-3</v>
      </c>
      <c r="S1281" s="164">
        <v>5.0829658999999998E-6</v>
      </c>
      <c r="T1281" s="132">
        <v>1.4129065E-4</v>
      </c>
      <c r="U1281" s="132">
        <v>1.2096139E-4</v>
      </c>
      <c r="V1281" s="132">
        <v>1.4384161E-4</v>
      </c>
      <c r="W1281" s="132">
        <v>9.0667837999999995E-4</v>
      </c>
      <c r="X1281" s="132">
        <v>1.2399566000000001E-2</v>
      </c>
      <c r="Y1281" s="132">
        <v>4.3627376</v>
      </c>
      <c r="Z1281" s="164">
        <v>2.6091289999999999E-6</v>
      </c>
      <c r="AA1281" s="164">
        <v>1.5416814E-11</v>
      </c>
      <c r="AC1281" s="118">
        <f t="shared" si="629"/>
        <v>0.55182012000000003</v>
      </c>
      <c r="AD1281" s="118">
        <f t="shared" si="630"/>
        <v>7.5287292058999998E-3</v>
      </c>
      <c r="AE1281" s="118">
        <f t="shared" si="631"/>
        <v>5.076236019E-3</v>
      </c>
      <c r="AF1281" s="118">
        <f t="shared" si="632"/>
        <v>4.3687179052700005</v>
      </c>
      <c r="AG1281" s="118">
        <f t="shared" si="633"/>
        <v>1.2543407625416815E-2</v>
      </c>
      <c r="AI1281" s="69">
        <v>24.600691000000001</v>
      </c>
      <c r="AJ1281" s="69">
        <v>2.8877293000000002</v>
      </c>
      <c r="AK1281" s="69">
        <v>0.38987173000000003</v>
      </c>
      <c r="AL1281" s="69">
        <v>0</v>
      </c>
      <c r="AM1281" s="69">
        <v>20.979161000000001</v>
      </c>
      <c r="AN1281" s="69">
        <v>0.24650034000000001</v>
      </c>
      <c r="AO1281" s="69">
        <v>9.7428087999999996E-2</v>
      </c>
      <c r="AQ1281" s="116">
        <v>6.1024397000000001E-2</v>
      </c>
      <c r="AR1281" s="116">
        <v>5.8057760999999999E-2</v>
      </c>
      <c r="AS1281" s="116">
        <v>2.8111809999999998E-3</v>
      </c>
      <c r="AT1281" s="116">
        <v>1.5545503E-4</v>
      </c>
      <c r="AU1281" s="150">
        <f t="shared" si="634"/>
        <v>3.4806810698854076E-6</v>
      </c>
      <c r="AV1281" s="150">
        <f t="shared" si="635"/>
        <v>1.0396379866549357E-8</v>
      </c>
      <c r="AW1281" s="163">
        <f t="shared" si="636"/>
        <v>2.1772412562899999E-2</v>
      </c>
      <c r="AX1281" s="196">
        <v>3.4139367000000002E-6</v>
      </c>
      <c r="AY1281" s="196">
        <v>1.0300672E-8</v>
      </c>
      <c r="AZ1281" s="196">
        <v>2.8142905E-13</v>
      </c>
      <c r="BA1281" s="196">
        <v>7.5200272000000005E-15</v>
      </c>
      <c r="BB1281" s="196">
        <v>2.1330799E-15</v>
      </c>
      <c r="BC1281" s="196">
        <v>1.3653200000000001E-10</v>
      </c>
      <c r="BD1281" s="196">
        <v>6.6553679000000002E-8</v>
      </c>
      <c r="BE1281" s="196">
        <v>2.0366311E-11</v>
      </c>
      <c r="BF1281" s="196">
        <v>7.4860917000000006E-11</v>
      </c>
      <c r="BG1281" s="196">
        <v>8.7891336999999994E-15</v>
      </c>
      <c r="BH1281" s="196">
        <v>2.6408082999999999E-16</v>
      </c>
      <c r="BI1281" s="196">
        <v>7.9612611000000004E-14</v>
      </c>
      <c r="BJ1281" s="196">
        <v>9.3473146000000006E-14</v>
      </c>
      <c r="BK1281" s="196">
        <v>1.7070507E-14</v>
      </c>
      <c r="BL1281" s="196">
        <v>2.6938612999999999E-12</v>
      </c>
      <c r="BM1281" s="196">
        <v>5.1455370999999999E-11</v>
      </c>
      <c r="BN1281" s="196">
        <v>2.0827346E-20</v>
      </c>
      <c r="BO1281" s="196">
        <v>7.8805628999999992E-6</v>
      </c>
      <c r="BP1281" s="108">
        <v>2.1764532E-2</v>
      </c>
      <c r="BQ1281" s="108">
        <v>0</v>
      </c>
      <c r="BR1281" s="108">
        <v>0</v>
      </c>
      <c r="BS1281" s="108">
        <v>0</v>
      </c>
      <c r="BU1281" s="69">
        <v>1.0824147E-4</v>
      </c>
      <c r="BV1281" s="172">
        <v>5.5723021000000004E-7</v>
      </c>
      <c r="BW1281" s="69">
        <v>1.0257472999999999E-4</v>
      </c>
      <c r="BX1281" s="172">
        <v>1.4405841999999999E-8</v>
      </c>
      <c r="BY1281" s="172">
        <v>5.0107635000000003E-7</v>
      </c>
      <c r="BZ1281" s="172">
        <v>8.0834627999999996E-8</v>
      </c>
      <c r="CA1281" s="172">
        <v>1.9242162E-10</v>
      </c>
      <c r="CB1281" s="172">
        <v>1.2278307000000001E-7</v>
      </c>
      <c r="CC1281" s="172">
        <v>1.3692115E-8</v>
      </c>
      <c r="CD1281" s="172">
        <v>9.8243694999999995E-8</v>
      </c>
      <c r="CE1281" s="172">
        <v>6.0484975999999998E-12</v>
      </c>
      <c r="CF1281" s="172">
        <v>4.6057019000000002E-17</v>
      </c>
      <c r="CG1281" s="172">
        <v>3.9545556999999999E-13</v>
      </c>
      <c r="CH1281" s="172">
        <v>2.7281963999999999E-7</v>
      </c>
      <c r="CI1281" s="172">
        <v>3.9657125E-6</v>
      </c>
      <c r="CJ1281" s="172">
        <v>3.9751116E-8</v>
      </c>
      <c r="CK1281" s="69">
        <v>0</v>
      </c>
      <c r="CM1281" s="197">
        <v>4.6647373999999999E-13</v>
      </c>
      <c r="CN1281" s="198">
        <v>3.6787928000000001</v>
      </c>
      <c r="CO1281" s="198">
        <v>3.3891163999999999E-3</v>
      </c>
      <c r="CP1281" s="198">
        <v>3.9975754E-4</v>
      </c>
      <c r="CQ1281" s="197">
        <v>3.6052105000000001E-11</v>
      </c>
      <c r="CR1281" s="197">
        <v>4.2585194000000001E-9</v>
      </c>
      <c r="CS1281" s="197">
        <v>2.2394913E-5</v>
      </c>
      <c r="CT1281" s="198">
        <v>4.6369277E-2</v>
      </c>
      <c r="CU1281" s="197">
        <v>5.8463607999999999E-9</v>
      </c>
      <c r="CV1281" s="197">
        <v>2.8536060999999999E-5</v>
      </c>
      <c r="CX1281" s="166"/>
      <c r="CY1281" t="s">
        <v>2488</v>
      </c>
    </row>
    <row r="1282" spans="1:103" ht="14.4">
      <c r="A1282" t="s">
        <v>863</v>
      </c>
      <c r="B1282" s="85" t="s">
        <v>816</v>
      </c>
      <c r="C1282" s="113" t="str">
        <f t="shared" si="637"/>
        <v>A.160.04.115</v>
      </c>
      <c r="D1282" s="9" t="s">
        <v>141</v>
      </c>
      <c r="E1282" s="112" t="s">
        <v>362</v>
      </c>
      <c r="F1282" s="115" t="str">
        <f t="shared" si="638"/>
        <v>Menkulang FSC/PEFC 710 (kg/m3)</v>
      </c>
      <c r="G1282" s="143">
        <f t="shared" si="639"/>
        <v>0.27982792000000001</v>
      </c>
      <c r="I1282" s="118">
        <f t="shared" si="640"/>
        <v>6.9618939470916824E-2</v>
      </c>
      <c r="K1282" s="161">
        <f t="shared" si="641"/>
        <v>2.6107473265000003E-3</v>
      </c>
      <c r="L1282" s="161">
        <f t="shared" si="642"/>
        <v>8.0692989000000007E-3</v>
      </c>
      <c r="M1282" s="162">
        <f t="shared" si="643"/>
        <v>1.6964705244416813E-2</v>
      </c>
      <c r="N1282" s="161">
        <v>4.1974188000000003E-2</v>
      </c>
      <c r="O1282" s="132">
        <v>4.7531706000000003E-3</v>
      </c>
      <c r="P1282" s="132">
        <v>2.0006921000000001E-3</v>
      </c>
      <c r="Q1282" s="132">
        <v>1.4133543E-3</v>
      </c>
      <c r="R1282" s="132">
        <v>1.0465359E-3</v>
      </c>
      <c r="S1282" s="164">
        <v>5.7346365E-6</v>
      </c>
      <c r="T1282" s="132">
        <v>1.4512248999999999E-4</v>
      </c>
      <c r="U1282" s="132">
        <v>1.2105894E-4</v>
      </c>
      <c r="V1282" s="132">
        <v>1.4676810000000001E-4</v>
      </c>
      <c r="W1282" s="132">
        <v>9.0667837999999995E-4</v>
      </c>
      <c r="X1282" s="132">
        <v>1.6815328000000001E-2</v>
      </c>
      <c r="Y1282" s="132">
        <v>2.8769887999999998E-4</v>
      </c>
      <c r="Z1282" s="164">
        <v>2.6091289999999999E-6</v>
      </c>
      <c r="AA1282" s="164">
        <v>1.5416814E-11</v>
      </c>
      <c r="AC1282" s="118">
        <f t="shared" si="629"/>
        <v>4.1974188000000003E-2</v>
      </c>
      <c r="AD1282" s="118">
        <f t="shared" si="630"/>
        <v>9.4856689665000007E-3</v>
      </c>
      <c r="AE1282" s="118">
        <f t="shared" si="631"/>
        <v>6.8775307689999997E-3</v>
      </c>
      <c r="AF1282" s="118">
        <f t="shared" si="632"/>
        <v>8.0692989000000007E-3</v>
      </c>
      <c r="AG1282" s="118">
        <f t="shared" si="633"/>
        <v>1.6962096115416814E-2</v>
      </c>
      <c r="AI1282" s="69">
        <v>25.270904999999999</v>
      </c>
      <c r="AJ1282" s="69">
        <v>3.5546720999999999</v>
      </c>
      <c r="AK1282" s="69">
        <v>0.39214167999999999</v>
      </c>
      <c r="AL1282" s="69">
        <v>0</v>
      </c>
      <c r="AM1282" s="69">
        <v>20.979161000000001</v>
      </c>
      <c r="AN1282" s="69">
        <v>0.24694278</v>
      </c>
      <c r="AO1282" s="69">
        <v>9.7986949000000004E-2</v>
      </c>
      <c r="AQ1282" s="116">
        <v>6.4115083999999999E-3</v>
      </c>
      <c r="AR1282" s="116">
        <v>5.9616503000000003E-3</v>
      </c>
      <c r="AS1282" s="116">
        <v>2.4761823000000002E-4</v>
      </c>
      <c r="AT1282" s="116">
        <v>2.0223988000000001E-4</v>
      </c>
      <c r="AU1282" s="150">
        <f t="shared" si="634"/>
        <v>3.5741308266960711E-7</v>
      </c>
      <c r="AV1282" s="150">
        <f t="shared" si="635"/>
        <v>9.1574789622735725E-10</v>
      </c>
      <c r="AW1282" s="163">
        <f t="shared" si="636"/>
        <v>2.8324912721599999E-2</v>
      </c>
      <c r="AX1282" s="196">
        <v>2.5968991999999999E-7</v>
      </c>
      <c r="AY1282" s="196">
        <v>7.8354756000000004E-10</v>
      </c>
      <c r="AZ1282" s="196">
        <v>2.1407622999999999E-14</v>
      </c>
      <c r="BA1282" s="196">
        <v>7.5200272000000005E-15</v>
      </c>
      <c r="BB1282" s="196">
        <v>2.1330799E-15</v>
      </c>
      <c r="BC1282" s="196">
        <v>1.4019930999999999E-10</v>
      </c>
      <c r="BD1282" s="196">
        <v>9.7527436999999994E-8</v>
      </c>
      <c r="BE1282" s="196">
        <v>2.1202636000000002E-11</v>
      </c>
      <c r="BF1282" s="196">
        <v>1.1067881E-10</v>
      </c>
      <c r="BG1282" s="196">
        <v>8.7891336999999994E-15</v>
      </c>
      <c r="BH1282" s="196">
        <v>2.6408082999999999E-16</v>
      </c>
      <c r="BI1282" s="196">
        <v>8.1795607999999998E-14</v>
      </c>
      <c r="BJ1282" s="196">
        <v>1.7481591E-13</v>
      </c>
      <c r="BK1282" s="196">
        <v>3.1817850999999999E-14</v>
      </c>
      <c r="BL1282" s="196">
        <v>2.8022594999999999E-12</v>
      </c>
      <c r="BM1282" s="196">
        <v>5.2714447E-11</v>
      </c>
      <c r="BN1282" s="196">
        <v>2.0827346E-20</v>
      </c>
      <c r="BO1282" s="196">
        <v>8.1497215999999997E-6</v>
      </c>
      <c r="BP1282" s="108">
        <v>2.8316762999999998E-2</v>
      </c>
      <c r="BQ1282" s="108">
        <v>0</v>
      </c>
      <c r="BR1282" s="108">
        <v>0</v>
      </c>
      <c r="BS1282" s="108">
        <v>0</v>
      </c>
      <c r="BU1282" s="172">
        <v>1.4783904E-5</v>
      </c>
      <c r="BV1282" s="172">
        <v>8.0416957000000001E-7</v>
      </c>
      <c r="BW1282" s="172">
        <v>7.8023448999999996E-6</v>
      </c>
      <c r="BX1282" s="172">
        <v>1.4483200000000001E-8</v>
      </c>
      <c r="BY1282" s="172">
        <v>7.1729589999999995E-7</v>
      </c>
      <c r="BZ1282" s="172">
        <v>8.0834627999999996E-8</v>
      </c>
      <c r="CA1282" s="172">
        <v>1.9242162E-10</v>
      </c>
      <c r="CB1282" s="172">
        <v>1.2278307000000001E-7</v>
      </c>
      <c r="CC1282" s="172">
        <v>1.4751666E-8</v>
      </c>
      <c r="CD1282" s="172">
        <v>1.0097800000000001E-7</v>
      </c>
      <c r="CE1282" s="172">
        <v>6.0484975999999998E-12</v>
      </c>
      <c r="CF1282" s="172">
        <v>4.6057019000000002E-17</v>
      </c>
      <c r="CG1282" s="172">
        <v>3.9545556999999999E-13</v>
      </c>
      <c r="CH1282" s="172">
        <v>3.1500947E-7</v>
      </c>
      <c r="CI1282" s="172">
        <v>4.7713035999999999E-6</v>
      </c>
      <c r="CJ1282" s="172">
        <v>3.9751116E-8</v>
      </c>
      <c r="CK1282" s="69">
        <v>0</v>
      </c>
      <c r="CM1282" s="197">
        <v>4.6647373999999999E-13</v>
      </c>
      <c r="CN1282" s="198">
        <v>0.27981993999999999</v>
      </c>
      <c r="CO1282" s="198">
        <v>3.3891163999999999E-3</v>
      </c>
      <c r="CP1282" s="198">
        <v>5.6870985E-4</v>
      </c>
      <c r="CQ1282" s="197">
        <v>3.7039754000000002E-11</v>
      </c>
      <c r="CR1282" s="197">
        <v>4.3752400999999999E-9</v>
      </c>
      <c r="CS1282" s="197">
        <v>3.3076591999999999E-5</v>
      </c>
      <c r="CT1282" s="198">
        <v>8.6461281000000001E-2</v>
      </c>
      <c r="CU1282" s="197">
        <v>5.8463607999999999E-9</v>
      </c>
      <c r="CV1282" s="197">
        <v>2.8536060999999999E-5</v>
      </c>
      <c r="CX1282" s="166"/>
      <c r="CY1282" t="s">
        <v>2489</v>
      </c>
    </row>
    <row r="1283" spans="1:103" ht="14.4">
      <c r="A1283" t="s">
        <v>1845</v>
      </c>
      <c r="B1283" s="85" t="s">
        <v>816</v>
      </c>
      <c r="C1283" s="113" t="str">
        <f t="shared" si="637"/>
        <v>A.160.04.116</v>
      </c>
      <c r="D1283" s="9" t="s">
        <v>141</v>
      </c>
      <c r="E1283" s="112" t="s">
        <v>362</v>
      </c>
      <c r="F1283" s="115" t="str">
        <f t="shared" si="638"/>
        <v>Menkulang natural forest clear cut 710 (kg/m3)</v>
      </c>
      <c r="G1283" s="143">
        <f t="shared" si="639"/>
        <v>3.7298279333333335</v>
      </c>
      <c r="I1283" s="118">
        <f t="shared" si="640"/>
        <v>4.8808689425909151</v>
      </c>
      <c r="K1283" s="161">
        <f t="shared" si="641"/>
        <v>2.6107473265000003E-3</v>
      </c>
      <c r="L1283" s="161">
        <f t="shared" si="642"/>
        <v>4.3018193000199991</v>
      </c>
      <c r="M1283" s="162">
        <f t="shared" si="643"/>
        <v>1.6964705244416813E-2</v>
      </c>
      <c r="N1283" s="161">
        <v>0.55947418999999998</v>
      </c>
      <c r="O1283" s="132">
        <v>4.7531706000000003E-3</v>
      </c>
      <c r="P1283" s="132">
        <v>2.0006921000000001E-3</v>
      </c>
      <c r="Q1283" s="132">
        <v>1.4133543E-3</v>
      </c>
      <c r="R1283" s="132">
        <v>1.0465359E-3</v>
      </c>
      <c r="S1283" s="164">
        <v>5.7346365E-6</v>
      </c>
      <c r="T1283" s="132">
        <v>1.4512248999999999E-4</v>
      </c>
      <c r="U1283" s="132">
        <v>1.2105894E-4</v>
      </c>
      <c r="V1283" s="132">
        <v>1.4676810000000001E-4</v>
      </c>
      <c r="W1283" s="132">
        <v>9.0667837999999995E-4</v>
      </c>
      <c r="X1283" s="132">
        <v>1.6815328000000001E-2</v>
      </c>
      <c r="Y1283" s="132">
        <v>4.2940376999999996</v>
      </c>
      <c r="Z1283" s="164">
        <v>2.6091289999999999E-6</v>
      </c>
      <c r="AA1283" s="164">
        <v>1.5416814E-11</v>
      </c>
      <c r="AC1283" s="118">
        <f t="shared" si="629"/>
        <v>0.55947418999999998</v>
      </c>
      <c r="AD1283" s="118">
        <f t="shared" si="630"/>
        <v>9.4856689665000007E-3</v>
      </c>
      <c r="AE1283" s="118">
        <f t="shared" si="631"/>
        <v>6.8775307689999997E-3</v>
      </c>
      <c r="AF1283" s="118">
        <f t="shared" si="632"/>
        <v>4.3018193000199991</v>
      </c>
      <c r="AG1283" s="118">
        <f t="shared" si="633"/>
        <v>1.6962096115416814E-2</v>
      </c>
      <c r="AI1283" s="69">
        <v>25.270904999999999</v>
      </c>
      <c r="AJ1283" s="69">
        <v>3.5546720999999999</v>
      </c>
      <c r="AK1283" s="69">
        <v>0.39214167999999999</v>
      </c>
      <c r="AL1283" s="69">
        <v>0</v>
      </c>
      <c r="AM1283" s="69">
        <v>20.979161000000001</v>
      </c>
      <c r="AN1283" s="69">
        <v>0.24694278</v>
      </c>
      <c r="AO1283" s="69">
        <v>9.7986949000000004E-2</v>
      </c>
      <c r="AQ1283" s="116">
        <v>6.2426332000000001E-2</v>
      </c>
      <c r="AR1283" s="116">
        <v>5.9364338000000003E-2</v>
      </c>
      <c r="AS1283" s="116">
        <v>2.8597535999999998E-3</v>
      </c>
      <c r="AT1283" s="116">
        <v>2.0223988000000001E-4</v>
      </c>
      <c r="AU1283" s="150">
        <f t="shared" si="634"/>
        <v>3.5590130626696074E-6</v>
      </c>
      <c r="AV1283" s="150">
        <f t="shared" si="635"/>
        <v>1.0576012261224356E-8</v>
      </c>
      <c r="AW1283" s="163">
        <f t="shared" si="636"/>
        <v>2.8324912721599999E-2</v>
      </c>
      <c r="AX1283" s="196">
        <v>3.4612899E-6</v>
      </c>
      <c r="AY1283" s="196">
        <v>1.0443548000000001E-8</v>
      </c>
      <c r="AZ1283" s="196">
        <v>2.8533262000000001E-13</v>
      </c>
      <c r="BA1283" s="196">
        <v>7.5200272000000005E-15</v>
      </c>
      <c r="BB1283" s="196">
        <v>2.1330799E-15</v>
      </c>
      <c r="BC1283" s="196">
        <v>1.4019930999999999E-10</v>
      </c>
      <c r="BD1283" s="196">
        <v>9.7527436999999994E-8</v>
      </c>
      <c r="BE1283" s="196">
        <v>2.1202636000000002E-11</v>
      </c>
      <c r="BF1283" s="196">
        <v>1.1067881E-10</v>
      </c>
      <c r="BG1283" s="196">
        <v>8.7891336999999994E-15</v>
      </c>
      <c r="BH1283" s="196">
        <v>2.6408082999999999E-16</v>
      </c>
      <c r="BI1283" s="196">
        <v>8.1795607999999998E-14</v>
      </c>
      <c r="BJ1283" s="196">
        <v>1.7481591E-13</v>
      </c>
      <c r="BK1283" s="196">
        <v>3.1817850999999999E-14</v>
      </c>
      <c r="BL1283" s="196">
        <v>2.8022594999999999E-12</v>
      </c>
      <c r="BM1283" s="196">
        <v>5.2714447E-11</v>
      </c>
      <c r="BN1283" s="196">
        <v>2.0827346E-20</v>
      </c>
      <c r="BO1283" s="196">
        <v>8.1497215999999997E-6</v>
      </c>
      <c r="BP1283" s="108">
        <v>2.8316762999999998E-2</v>
      </c>
      <c r="BQ1283" s="108">
        <v>0</v>
      </c>
      <c r="BR1283" s="108">
        <v>0</v>
      </c>
      <c r="BS1283" s="108">
        <v>0</v>
      </c>
      <c r="BU1283" s="69">
        <v>1.1097906E-4</v>
      </c>
      <c r="BV1283" s="172">
        <v>8.0416957000000001E-7</v>
      </c>
      <c r="BW1283" s="69">
        <v>1.0399749999999999E-4</v>
      </c>
      <c r="BX1283" s="172">
        <v>1.4483200000000001E-8</v>
      </c>
      <c r="BY1283" s="172">
        <v>7.1729589999999995E-7</v>
      </c>
      <c r="BZ1283" s="172">
        <v>8.0834627999999996E-8</v>
      </c>
      <c r="CA1283" s="172">
        <v>1.9242162E-10</v>
      </c>
      <c r="CB1283" s="172">
        <v>1.2278307000000001E-7</v>
      </c>
      <c r="CC1283" s="172">
        <v>1.4751666E-8</v>
      </c>
      <c r="CD1283" s="172">
        <v>1.0097800000000001E-7</v>
      </c>
      <c r="CE1283" s="172">
        <v>6.0484975999999998E-12</v>
      </c>
      <c r="CF1283" s="172">
        <v>4.6057019000000002E-17</v>
      </c>
      <c r="CG1283" s="172">
        <v>3.9545556999999999E-13</v>
      </c>
      <c r="CH1283" s="172">
        <v>3.1500947E-7</v>
      </c>
      <c r="CI1283" s="172">
        <v>4.7713035999999999E-6</v>
      </c>
      <c r="CJ1283" s="172">
        <v>3.9751116E-8</v>
      </c>
      <c r="CK1283" s="69">
        <v>0</v>
      </c>
      <c r="CM1283" s="197">
        <v>4.6647373999999999E-13</v>
      </c>
      <c r="CN1283" s="198">
        <v>3.7298198999999999</v>
      </c>
      <c r="CO1283" s="198">
        <v>3.3891163999999999E-3</v>
      </c>
      <c r="CP1283" s="198">
        <v>5.6870985E-4</v>
      </c>
      <c r="CQ1283" s="197">
        <v>3.7039754000000002E-11</v>
      </c>
      <c r="CR1283" s="197">
        <v>4.3752400999999999E-9</v>
      </c>
      <c r="CS1283" s="197">
        <v>3.3076591999999999E-5</v>
      </c>
      <c r="CT1283" s="198">
        <v>8.6461281000000001E-2</v>
      </c>
      <c r="CU1283" s="197">
        <v>5.8463607999999999E-9</v>
      </c>
      <c r="CV1283" s="197">
        <v>2.8536060999999999E-5</v>
      </c>
      <c r="CX1283" s="166"/>
      <c r="CY1283" t="s">
        <v>2489</v>
      </c>
    </row>
    <row r="1284" spans="1:103" ht="14.4">
      <c r="A1284" t="s">
        <v>864</v>
      </c>
      <c r="B1284" s="85" t="s">
        <v>816</v>
      </c>
      <c r="C1284" s="113" t="str">
        <f t="shared" si="637"/>
        <v>A.160.04.117</v>
      </c>
      <c r="D1284" s="9" t="s">
        <v>141</v>
      </c>
      <c r="E1284" s="112" t="s">
        <v>362</v>
      </c>
      <c r="F1284" s="115" t="str">
        <f t="shared" si="638"/>
        <v>Mersawa FSC/PEFC 640 (kg/m3)</v>
      </c>
      <c r="G1284" s="143">
        <f t="shared" si="639"/>
        <v>0.29135018000000001</v>
      </c>
      <c r="I1284" s="118">
        <f t="shared" si="640"/>
        <v>7.2786956392316804E-2</v>
      </c>
      <c r="K1284" s="161">
        <f t="shared" si="641"/>
        <v>2.6458929278999998E-3</v>
      </c>
      <c r="L1284" s="161">
        <f t="shared" si="642"/>
        <v>8.4760633999999991E-3</v>
      </c>
      <c r="M1284" s="162">
        <f t="shared" si="643"/>
        <v>1.7962473064416815E-2</v>
      </c>
      <c r="N1284" s="161">
        <v>4.3702526999999998E-2</v>
      </c>
      <c r="O1284" s="132">
        <v>5.1354959999999998E-3</v>
      </c>
      <c r="P1284" s="132">
        <v>2.0250886000000002E-3</v>
      </c>
      <c r="Q1284" s="132">
        <v>1.4442566000000001E-3</v>
      </c>
      <c r="R1284" s="132">
        <v>1.0497668E-3</v>
      </c>
      <c r="S1284" s="164">
        <v>5.8817878999999999E-6</v>
      </c>
      <c r="T1284" s="132">
        <v>1.4598774000000001E-4</v>
      </c>
      <c r="U1284" s="132">
        <v>1.2108096E-4</v>
      </c>
      <c r="V1284" s="132">
        <v>1.4742892E-4</v>
      </c>
      <c r="W1284" s="132">
        <v>9.0667837999999995E-4</v>
      </c>
      <c r="X1284" s="132">
        <v>1.7812435000000001E-2</v>
      </c>
      <c r="Y1284" s="132">
        <v>2.8771945999999998E-4</v>
      </c>
      <c r="Z1284" s="164">
        <v>2.6091289999999999E-6</v>
      </c>
      <c r="AA1284" s="164">
        <v>1.5416814E-11</v>
      </c>
      <c r="AC1284" s="118">
        <f t="shared" si="629"/>
        <v>4.3702526999999998E-2</v>
      </c>
      <c r="AD1284" s="118">
        <f t="shared" si="630"/>
        <v>9.9275584879000029E-3</v>
      </c>
      <c r="AE1284" s="118">
        <f t="shared" si="631"/>
        <v>7.2842746889999997E-3</v>
      </c>
      <c r="AF1284" s="118">
        <f t="shared" si="632"/>
        <v>8.4760634000000008E-3</v>
      </c>
      <c r="AG1284" s="118">
        <f t="shared" si="633"/>
        <v>1.7959863935416816E-2</v>
      </c>
      <c r="AI1284" s="69">
        <v>25.422243000000002</v>
      </c>
      <c r="AJ1284" s="69">
        <v>3.7052722</v>
      </c>
      <c r="AK1284" s="69">
        <v>0.39265423999999999</v>
      </c>
      <c r="AL1284" s="69">
        <v>0</v>
      </c>
      <c r="AM1284" s="69">
        <v>20.979161000000001</v>
      </c>
      <c r="AN1284" s="69">
        <v>0.24704269000000001</v>
      </c>
      <c r="AO1284" s="69">
        <v>9.8113143E-2</v>
      </c>
      <c r="AQ1284" s="116">
        <v>6.7280743999999998E-3</v>
      </c>
      <c r="AR1284" s="116">
        <v>6.2566838999999997E-3</v>
      </c>
      <c r="AS1284" s="116">
        <v>2.5858624000000001E-4</v>
      </c>
      <c r="AT1284" s="116">
        <v>2.1280419999999999E-4</v>
      </c>
      <c r="AU1284" s="150">
        <f t="shared" si="634"/>
        <v>3.7510095255460713E-7</v>
      </c>
      <c r="AV1284" s="150">
        <f t="shared" si="635"/>
        <v>9.5631004538035737E-10</v>
      </c>
      <c r="AW1284" s="163">
        <f t="shared" si="636"/>
        <v>2.98045104994E-2</v>
      </c>
      <c r="AX1284" s="196">
        <v>2.7038258E-7</v>
      </c>
      <c r="AY1284" s="196">
        <v>8.1580987999999998E-10</v>
      </c>
      <c r="AZ1284" s="196">
        <v>2.2289076000000001E-14</v>
      </c>
      <c r="BA1284" s="196">
        <v>7.5200272000000005E-15</v>
      </c>
      <c r="BB1284" s="196">
        <v>2.1330799E-15</v>
      </c>
      <c r="BC1284" s="196">
        <v>1.4102740999999999E-10</v>
      </c>
      <c r="BD1284" s="196">
        <v>1.0452151E-7</v>
      </c>
      <c r="BE1284" s="196">
        <v>2.1391483E-11</v>
      </c>
      <c r="BF1284" s="196">
        <v>1.1876671999999999E-10</v>
      </c>
      <c r="BG1284" s="196">
        <v>8.7891336999999994E-15</v>
      </c>
      <c r="BH1284" s="196">
        <v>2.6408082999999999E-16</v>
      </c>
      <c r="BI1284" s="196">
        <v>8.2288542999999999E-14</v>
      </c>
      <c r="BJ1284" s="196">
        <v>1.9318363000000001E-13</v>
      </c>
      <c r="BK1284" s="196">
        <v>3.5147896000000001E-14</v>
      </c>
      <c r="BL1284" s="196">
        <v>2.8267365000000001E-12</v>
      </c>
      <c r="BM1284" s="196">
        <v>5.2998755000000003E-11</v>
      </c>
      <c r="BN1284" s="196">
        <v>2.0827346E-20</v>
      </c>
      <c r="BO1284" s="196">
        <v>8.2104994000000008E-6</v>
      </c>
      <c r="BP1284" s="108">
        <v>2.9796300000000001E-2</v>
      </c>
      <c r="BQ1284" s="108">
        <v>0</v>
      </c>
      <c r="BR1284" s="108">
        <v>0</v>
      </c>
      <c r="BS1284" s="108">
        <v>0</v>
      </c>
      <c r="BU1284" s="172">
        <v>1.5402067999999999E-5</v>
      </c>
      <c r="BV1284" s="172">
        <v>8.5993007000000004E-7</v>
      </c>
      <c r="BW1284" s="172">
        <v>8.1236161E-6</v>
      </c>
      <c r="BX1284" s="172">
        <v>1.4500668E-8</v>
      </c>
      <c r="BY1284" s="172">
        <v>7.6611966999999995E-7</v>
      </c>
      <c r="BZ1284" s="172">
        <v>8.0834627999999996E-8</v>
      </c>
      <c r="CA1284" s="172">
        <v>1.9242162E-10</v>
      </c>
      <c r="CB1284" s="172">
        <v>1.2278307000000001E-7</v>
      </c>
      <c r="CC1284" s="172">
        <v>1.4990918999999999E-8</v>
      </c>
      <c r="CD1284" s="172">
        <v>1.0159542000000001E-7</v>
      </c>
      <c r="CE1284" s="172">
        <v>6.0484975999999998E-12</v>
      </c>
      <c r="CF1284" s="172">
        <v>4.6057019000000002E-17</v>
      </c>
      <c r="CG1284" s="172">
        <v>3.9545556999999999E-13</v>
      </c>
      <c r="CH1284" s="172">
        <v>3.2453620999999998E-7</v>
      </c>
      <c r="CI1284" s="172">
        <v>4.9532112000000003E-6</v>
      </c>
      <c r="CJ1284" s="172">
        <v>3.9751116E-8</v>
      </c>
      <c r="CK1284" s="69">
        <v>0</v>
      </c>
      <c r="CM1284" s="197">
        <v>4.6647373999999999E-13</v>
      </c>
      <c r="CN1284" s="198">
        <v>0.2913422</v>
      </c>
      <c r="CO1284" s="198">
        <v>3.3891163999999999E-3</v>
      </c>
      <c r="CP1284" s="198">
        <v>6.0686037000000001E-4</v>
      </c>
      <c r="CQ1284" s="197">
        <v>3.7262770999999999E-11</v>
      </c>
      <c r="CR1284" s="197">
        <v>4.4015963999999999E-9</v>
      </c>
      <c r="CS1284" s="197">
        <v>3.5488584000000001E-5</v>
      </c>
      <c r="CT1284" s="198">
        <v>9.5514314000000003E-2</v>
      </c>
      <c r="CU1284" s="197">
        <v>5.8463607999999999E-9</v>
      </c>
      <c r="CV1284" s="197">
        <v>2.8536060999999999E-5</v>
      </c>
      <c r="CX1284" s="166"/>
      <c r="CY1284" t="s">
        <v>2490</v>
      </c>
    </row>
    <row r="1285" spans="1:103" ht="14.4">
      <c r="A1285" t="s">
        <v>1846</v>
      </c>
      <c r="B1285" s="85" t="s">
        <v>816</v>
      </c>
      <c r="C1285" s="113" t="str">
        <f t="shared" si="637"/>
        <v>A.160.04.118</v>
      </c>
      <c r="D1285" s="9" t="s">
        <v>141</v>
      </c>
      <c r="E1285" s="112" t="s">
        <v>362</v>
      </c>
      <c r="F1285" s="115" t="str">
        <f t="shared" si="638"/>
        <v>Mersawa natural forest clear cut 640 (kg/m3)</v>
      </c>
      <c r="G1285" s="143">
        <f t="shared" si="639"/>
        <v>3.7413501999999998</v>
      </c>
      <c r="I1285" s="118">
        <f t="shared" si="640"/>
        <v>5.3563494399323162</v>
      </c>
      <c r="K1285" s="161">
        <f t="shared" si="641"/>
        <v>2.6458929278999998E-3</v>
      </c>
      <c r="L1285" s="161">
        <f t="shared" si="642"/>
        <v>4.7745385439399994</v>
      </c>
      <c r="M1285" s="162">
        <f t="shared" si="643"/>
        <v>1.7962473064416815E-2</v>
      </c>
      <c r="N1285" s="161">
        <v>0.56120252999999998</v>
      </c>
      <c r="O1285" s="132">
        <v>5.1354959999999998E-3</v>
      </c>
      <c r="P1285" s="132">
        <v>2.0250886000000002E-3</v>
      </c>
      <c r="Q1285" s="132">
        <v>1.4442566000000001E-3</v>
      </c>
      <c r="R1285" s="132">
        <v>1.0497668E-3</v>
      </c>
      <c r="S1285" s="164">
        <v>5.8817878999999999E-6</v>
      </c>
      <c r="T1285" s="132">
        <v>1.4598774000000001E-4</v>
      </c>
      <c r="U1285" s="132">
        <v>1.2108096E-4</v>
      </c>
      <c r="V1285" s="132">
        <v>1.4742892E-4</v>
      </c>
      <c r="W1285" s="132">
        <v>9.0667837999999995E-4</v>
      </c>
      <c r="X1285" s="132">
        <v>1.7812435000000001E-2</v>
      </c>
      <c r="Y1285" s="132">
        <v>4.7663501999999998</v>
      </c>
      <c r="Z1285" s="164">
        <v>2.6091289999999999E-6</v>
      </c>
      <c r="AA1285" s="164">
        <v>1.5416814E-11</v>
      </c>
      <c r="AC1285" s="118">
        <f t="shared" si="629"/>
        <v>0.56120252999999998</v>
      </c>
      <c r="AD1285" s="118">
        <f t="shared" si="630"/>
        <v>9.9275584879000029E-3</v>
      </c>
      <c r="AE1285" s="118">
        <f t="shared" si="631"/>
        <v>7.2842746889999997E-3</v>
      </c>
      <c r="AF1285" s="118">
        <f t="shared" si="632"/>
        <v>4.7745385439399994</v>
      </c>
      <c r="AG1285" s="118">
        <f t="shared" si="633"/>
        <v>1.7959863935416816E-2</v>
      </c>
      <c r="AI1285" s="69">
        <v>25.422243000000002</v>
      </c>
      <c r="AJ1285" s="69">
        <v>3.7052722</v>
      </c>
      <c r="AK1285" s="69">
        <v>0.39265423999999999</v>
      </c>
      <c r="AL1285" s="69">
        <v>0</v>
      </c>
      <c r="AM1285" s="69">
        <v>20.979161000000001</v>
      </c>
      <c r="AN1285" s="69">
        <v>0.24704269000000001</v>
      </c>
      <c r="AO1285" s="69">
        <v>9.8113143E-2</v>
      </c>
      <c r="AQ1285" s="116">
        <v>6.2742898000000005E-2</v>
      </c>
      <c r="AR1285" s="116">
        <v>5.9659372000000002E-2</v>
      </c>
      <c r="AS1285" s="116">
        <v>2.8707215999999999E-3</v>
      </c>
      <c r="AT1285" s="116">
        <v>2.1280419999999999E-4</v>
      </c>
      <c r="AU1285" s="150">
        <f t="shared" si="634"/>
        <v>3.5767009725546072E-6</v>
      </c>
      <c r="AV1285" s="150">
        <f t="shared" si="635"/>
        <v>1.0616574090384359E-8</v>
      </c>
      <c r="AW1285" s="163">
        <f t="shared" si="636"/>
        <v>2.98045104994E-2</v>
      </c>
      <c r="AX1285" s="196">
        <v>3.4719825999999999E-6</v>
      </c>
      <c r="AY1285" s="196">
        <v>1.047581E-8</v>
      </c>
      <c r="AZ1285" s="196">
        <v>2.8621408000000002E-13</v>
      </c>
      <c r="BA1285" s="196">
        <v>7.5200272000000005E-15</v>
      </c>
      <c r="BB1285" s="196">
        <v>2.1330799E-15</v>
      </c>
      <c r="BC1285" s="196">
        <v>1.4102740999999999E-10</v>
      </c>
      <c r="BD1285" s="196">
        <v>1.0452151E-7</v>
      </c>
      <c r="BE1285" s="196">
        <v>2.1391483E-11</v>
      </c>
      <c r="BF1285" s="196">
        <v>1.1876671999999999E-10</v>
      </c>
      <c r="BG1285" s="196">
        <v>8.7891336999999994E-15</v>
      </c>
      <c r="BH1285" s="196">
        <v>2.6408082999999999E-16</v>
      </c>
      <c r="BI1285" s="196">
        <v>8.2288542999999999E-14</v>
      </c>
      <c r="BJ1285" s="196">
        <v>1.9318363000000001E-13</v>
      </c>
      <c r="BK1285" s="196">
        <v>3.5147896000000001E-14</v>
      </c>
      <c r="BL1285" s="196">
        <v>2.8267365000000001E-12</v>
      </c>
      <c r="BM1285" s="196">
        <v>5.2998755000000003E-11</v>
      </c>
      <c r="BN1285" s="196">
        <v>2.0827346E-20</v>
      </c>
      <c r="BO1285" s="196">
        <v>8.2104994000000008E-6</v>
      </c>
      <c r="BP1285" s="108">
        <v>2.9796300000000001E-2</v>
      </c>
      <c r="BQ1285" s="108">
        <v>0</v>
      </c>
      <c r="BR1285" s="108">
        <v>0</v>
      </c>
      <c r="BS1285" s="108">
        <v>0</v>
      </c>
      <c r="BU1285" s="69">
        <v>1.1159722E-4</v>
      </c>
      <c r="BV1285" s="172">
        <v>8.5993007000000004E-7</v>
      </c>
      <c r="BW1285" s="69">
        <v>1.0431877E-4</v>
      </c>
      <c r="BX1285" s="172">
        <v>1.4500668E-8</v>
      </c>
      <c r="BY1285" s="172">
        <v>7.6611966999999995E-7</v>
      </c>
      <c r="BZ1285" s="172">
        <v>8.0834627999999996E-8</v>
      </c>
      <c r="CA1285" s="172">
        <v>1.9242162E-10</v>
      </c>
      <c r="CB1285" s="172">
        <v>1.2278307000000001E-7</v>
      </c>
      <c r="CC1285" s="172">
        <v>1.4990918999999999E-8</v>
      </c>
      <c r="CD1285" s="172">
        <v>1.0159542000000001E-7</v>
      </c>
      <c r="CE1285" s="172">
        <v>6.0484975999999998E-12</v>
      </c>
      <c r="CF1285" s="172">
        <v>4.6057019000000002E-17</v>
      </c>
      <c r="CG1285" s="172">
        <v>3.9545556999999999E-13</v>
      </c>
      <c r="CH1285" s="172">
        <v>3.2453620999999998E-7</v>
      </c>
      <c r="CI1285" s="172">
        <v>4.9532112000000003E-6</v>
      </c>
      <c r="CJ1285" s="172">
        <v>3.9751116E-8</v>
      </c>
      <c r="CK1285" s="69">
        <v>0</v>
      </c>
      <c r="CM1285" s="197">
        <v>4.6647373999999999E-13</v>
      </c>
      <c r="CN1285" s="198">
        <v>3.7413422000000001</v>
      </c>
      <c r="CO1285" s="198">
        <v>3.3891163999999999E-3</v>
      </c>
      <c r="CP1285" s="198">
        <v>6.0686037000000001E-4</v>
      </c>
      <c r="CQ1285" s="197">
        <v>3.7262770999999999E-11</v>
      </c>
      <c r="CR1285" s="197">
        <v>4.4015963999999999E-9</v>
      </c>
      <c r="CS1285" s="197">
        <v>3.5488584000000001E-5</v>
      </c>
      <c r="CT1285" s="198">
        <v>9.5514314000000003E-2</v>
      </c>
      <c r="CU1285" s="197">
        <v>5.8463607999999999E-9</v>
      </c>
      <c r="CV1285" s="197">
        <v>2.8536060999999999E-5</v>
      </c>
      <c r="CX1285" s="166"/>
      <c r="CY1285" t="s">
        <v>2490</v>
      </c>
    </row>
    <row r="1286" spans="1:103" ht="14.4">
      <c r="A1286" t="s">
        <v>865</v>
      </c>
      <c r="B1286" s="85" t="s">
        <v>816</v>
      </c>
      <c r="C1286" s="113" t="str">
        <f t="shared" si="637"/>
        <v>A.160.04.119</v>
      </c>
      <c r="D1286" s="9" t="s">
        <v>141</v>
      </c>
      <c r="E1286" s="112" t="s">
        <v>362</v>
      </c>
      <c r="F1286" s="115" t="str">
        <f t="shared" si="638"/>
        <v>Okoume FSC/PEFC forest 440 (kg/m3)</v>
      </c>
      <c r="G1286" s="143">
        <f t="shared" si="639"/>
        <v>0.25788075999999999</v>
      </c>
      <c r="I1286" s="118">
        <f t="shared" si="640"/>
        <v>6.358462091251682E-2</v>
      </c>
      <c r="K1286" s="161">
        <f t="shared" si="641"/>
        <v>2.5438031381E-3</v>
      </c>
      <c r="L1286" s="161">
        <f t="shared" si="642"/>
        <v>7.2945092299999993E-3</v>
      </c>
      <c r="M1286" s="162">
        <f t="shared" si="643"/>
        <v>1.5064194544416815E-2</v>
      </c>
      <c r="N1286" s="161">
        <v>3.8682113999999997E-2</v>
      </c>
      <c r="O1286" s="132">
        <v>4.0249316E-3</v>
      </c>
      <c r="P1286" s="132">
        <v>1.9542226E-3</v>
      </c>
      <c r="Q1286" s="132">
        <v>1.3544926999999999E-3</v>
      </c>
      <c r="R1286" s="132">
        <v>1.0403817E-3</v>
      </c>
      <c r="S1286" s="164">
        <v>5.4543481E-6</v>
      </c>
      <c r="T1286" s="132">
        <v>1.4347439E-4</v>
      </c>
      <c r="U1286" s="132">
        <v>1.2101698E-4</v>
      </c>
      <c r="V1286" s="132">
        <v>1.4550939999999999E-4</v>
      </c>
      <c r="W1286" s="132">
        <v>9.0667837999999995E-4</v>
      </c>
      <c r="X1286" s="132">
        <v>1.4916076E-2</v>
      </c>
      <c r="Y1286" s="132">
        <v>2.8765966999999998E-4</v>
      </c>
      <c r="Z1286" s="164">
        <v>2.6091289999999999E-6</v>
      </c>
      <c r="AA1286" s="164">
        <v>1.5416814E-11</v>
      </c>
      <c r="AC1286" s="118">
        <f t="shared" si="629"/>
        <v>3.8682113999999997E-2</v>
      </c>
      <c r="AD1286" s="118">
        <f t="shared" si="630"/>
        <v>8.6439743180999999E-3</v>
      </c>
      <c r="AE1286" s="118">
        <f t="shared" si="631"/>
        <v>6.1027803089999996E-3</v>
      </c>
      <c r="AF1286" s="118">
        <f t="shared" si="632"/>
        <v>7.2945092300000011E-3</v>
      </c>
      <c r="AG1286" s="118">
        <f t="shared" si="633"/>
        <v>1.5061585415416814E-2</v>
      </c>
      <c r="AI1286" s="69">
        <v>24.982641000000001</v>
      </c>
      <c r="AJ1286" s="69">
        <v>3.2678150000000001</v>
      </c>
      <c r="AK1286" s="69">
        <v>0.39116536000000002</v>
      </c>
      <c r="AL1286" s="69">
        <v>0</v>
      </c>
      <c r="AM1286" s="69">
        <v>20.979161000000001</v>
      </c>
      <c r="AN1286" s="69">
        <v>0.24675248</v>
      </c>
      <c r="AO1286" s="69">
        <v>9.7746579E-2</v>
      </c>
      <c r="AQ1286" s="116">
        <v>5.8085256000000004E-3</v>
      </c>
      <c r="AR1286" s="116">
        <v>5.3996814000000001E-3</v>
      </c>
      <c r="AS1286" s="116">
        <v>2.2672679E-4</v>
      </c>
      <c r="AT1286" s="116">
        <v>1.8211736E-4</v>
      </c>
      <c r="AU1286" s="150">
        <f t="shared" si="634"/>
        <v>3.2372191116870709E-7</v>
      </c>
      <c r="AV1286" s="150">
        <f t="shared" si="635"/>
        <v>8.3848663226235743E-10</v>
      </c>
      <c r="AW1286" s="163">
        <f t="shared" si="636"/>
        <v>2.5506633954400001E-2</v>
      </c>
      <c r="AX1286" s="196">
        <v>2.3932295999999999E-7</v>
      </c>
      <c r="AY1286" s="196">
        <v>7.2209550000000003E-10</v>
      </c>
      <c r="AZ1286" s="196">
        <v>1.9728664999999999E-14</v>
      </c>
      <c r="BA1286" s="196">
        <v>7.5200272000000005E-15</v>
      </c>
      <c r="BB1286" s="196">
        <v>2.1330799E-15</v>
      </c>
      <c r="BC1286" s="196">
        <v>1.3862197E-10</v>
      </c>
      <c r="BD1286" s="196">
        <v>8.4205390999999994E-8</v>
      </c>
      <c r="BE1286" s="196">
        <v>2.0842925999999998E-11</v>
      </c>
      <c r="BF1286" s="196">
        <v>9.5273263000000001E-11</v>
      </c>
      <c r="BG1286" s="196">
        <v>8.7891336999999994E-15</v>
      </c>
      <c r="BH1286" s="196">
        <v>2.6408082999999999E-16</v>
      </c>
      <c r="BI1286" s="196">
        <v>8.0856685000000006E-14</v>
      </c>
      <c r="BJ1286" s="196">
        <v>1.3982977E-13</v>
      </c>
      <c r="BK1286" s="196">
        <v>2.5474907000000001E-14</v>
      </c>
      <c r="BL1286" s="196">
        <v>2.7556365999999998E-12</v>
      </c>
      <c r="BM1286" s="196">
        <v>5.2172908999999998E-11</v>
      </c>
      <c r="BN1286" s="196">
        <v>2.0827346E-20</v>
      </c>
      <c r="BO1286" s="196">
        <v>8.0339544000000003E-6</v>
      </c>
      <c r="BP1286" s="108">
        <v>2.54986E-2</v>
      </c>
      <c r="BQ1286" s="108">
        <v>0</v>
      </c>
      <c r="BR1286" s="108">
        <v>0</v>
      </c>
      <c r="BS1286" s="108">
        <v>0</v>
      </c>
      <c r="BU1286" s="172">
        <v>1.3606449E-5</v>
      </c>
      <c r="BV1286" s="172">
        <v>6.9795908999999997E-7</v>
      </c>
      <c r="BW1286" s="172">
        <v>7.1903997999999999E-6</v>
      </c>
      <c r="BX1286" s="172">
        <v>1.4449928000000001E-8</v>
      </c>
      <c r="BY1286" s="172">
        <v>6.2429823999999997E-7</v>
      </c>
      <c r="BZ1286" s="172">
        <v>8.0834627999999996E-8</v>
      </c>
      <c r="CA1286" s="172">
        <v>1.9242162E-10</v>
      </c>
      <c r="CB1286" s="172">
        <v>1.2278307000000001E-7</v>
      </c>
      <c r="CC1286" s="172">
        <v>1.4295945E-8</v>
      </c>
      <c r="CD1286" s="172">
        <v>9.9801954000000001E-8</v>
      </c>
      <c r="CE1286" s="172">
        <v>6.0484975999999998E-12</v>
      </c>
      <c r="CF1286" s="172">
        <v>4.6057019000000002E-17</v>
      </c>
      <c r="CG1286" s="172">
        <v>3.9545556999999999E-13</v>
      </c>
      <c r="CH1286" s="172">
        <v>2.9686331000000002E-7</v>
      </c>
      <c r="CI1286" s="172">
        <v>4.4248128000000002E-6</v>
      </c>
      <c r="CJ1286" s="172">
        <v>3.9751116E-8</v>
      </c>
      <c r="CK1286" s="69">
        <v>0</v>
      </c>
      <c r="CM1286" s="197">
        <v>4.6647373999999999E-13</v>
      </c>
      <c r="CN1286" s="198">
        <v>0.25787278000000002</v>
      </c>
      <c r="CO1286" s="198">
        <v>3.3891163999999999E-3</v>
      </c>
      <c r="CP1286" s="198">
        <v>4.9604219000000003E-4</v>
      </c>
      <c r="CQ1286" s="197">
        <v>3.6614959000000003E-11</v>
      </c>
      <c r="CR1286" s="197">
        <v>4.3250376000000003E-9</v>
      </c>
      <c r="CS1286" s="197">
        <v>2.8482321000000001E-5</v>
      </c>
      <c r="CT1286" s="198">
        <v>6.9217407999999994E-2</v>
      </c>
      <c r="CU1286" s="197">
        <v>5.8463607999999999E-9</v>
      </c>
      <c r="CV1286" s="197">
        <v>2.8536060999999999E-5</v>
      </c>
      <c r="CX1286" s="166"/>
      <c r="CY1286" t="s">
        <v>2491</v>
      </c>
    </row>
    <row r="1287" spans="1:103" ht="14.4">
      <c r="A1287" t="s">
        <v>1847</v>
      </c>
      <c r="B1287" s="85" t="s">
        <v>816</v>
      </c>
      <c r="C1287" s="113" t="str">
        <f t="shared" si="637"/>
        <v>A.160.04.120</v>
      </c>
      <c r="D1287" s="9" t="s">
        <v>141</v>
      </c>
      <c r="E1287" s="112" t="s">
        <v>362</v>
      </c>
      <c r="F1287" s="115" t="str">
        <f t="shared" si="638"/>
        <v>Okoume natural forest clear cut 440 (kg/m3)</v>
      </c>
      <c r="G1287" s="143">
        <f t="shared" si="639"/>
        <v>3.707880733333333</v>
      </c>
      <c r="I1287" s="118">
        <f t="shared" si="640"/>
        <v>11.710484957242516</v>
      </c>
      <c r="K1287" s="161">
        <f t="shared" si="641"/>
        <v>2.5438031381E-3</v>
      </c>
      <c r="L1287" s="161">
        <f t="shared" si="642"/>
        <v>11.13669484956</v>
      </c>
      <c r="M1287" s="162">
        <f t="shared" si="643"/>
        <v>1.5064194544416815E-2</v>
      </c>
      <c r="N1287" s="161">
        <v>0.55618210999999995</v>
      </c>
      <c r="O1287" s="132">
        <v>4.0249316E-3</v>
      </c>
      <c r="P1287" s="132">
        <v>1.9542226E-3</v>
      </c>
      <c r="Q1287" s="132">
        <v>1.3544926999999999E-3</v>
      </c>
      <c r="R1287" s="132">
        <v>1.0403817E-3</v>
      </c>
      <c r="S1287" s="164">
        <v>5.4543481E-6</v>
      </c>
      <c r="T1287" s="132">
        <v>1.4347439E-4</v>
      </c>
      <c r="U1287" s="132">
        <v>1.2101698E-4</v>
      </c>
      <c r="V1287" s="132">
        <v>1.4550939999999999E-4</v>
      </c>
      <c r="W1287" s="132">
        <v>9.0667837999999995E-4</v>
      </c>
      <c r="X1287" s="132">
        <v>1.4916076E-2</v>
      </c>
      <c r="Y1287" s="132">
        <v>11.129688</v>
      </c>
      <c r="Z1287" s="164">
        <v>2.6091289999999999E-6</v>
      </c>
      <c r="AA1287" s="164">
        <v>1.5416814E-11</v>
      </c>
      <c r="AC1287" s="118">
        <f t="shared" ref="AC1287:AC1350" si="644">N1287</f>
        <v>0.55618210999999995</v>
      </c>
      <c r="AD1287" s="118">
        <f t="shared" ref="AD1287:AD1350" si="645">O1287+P1287+Q1287+R1287+S1287+T1287+U1287</f>
        <v>8.6439743180999999E-3</v>
      </c>
      <c r="AE1287" s="118">
        <f t="shared" ref="AE1287:AE1350" si="646">O1287+P1287+U1287+Z1287</f>
        <v>6.1027803089999996E-3</v>
      </c>
      <c r="AF1287" s="118">
        <f t="shared" ref="AF1287:AF1350" si="647">Y1287+O1287+P1287+U1287+W1287</f>
        <v>11.13669484956</v>
      </c>
      <c r="AG1287" s="118">
        <f t="shared" ref="AG1287:AG1350" si="648">V1287+X1287+AA1287</f>
        <v>1.5061585415416814E-2</v>
      </c>
      <c r="AI1287" s="69">
        <v>24.982641000000001</v>
      </c>
      <c r="AJ1287" s="69">
        <v>3.2678150000000001</v>
      </c>
      <c r="AK1287" s="69">
        <v>0.39116536000000002</v>
      </c>
      <c r="AL1287" s="69">
        <v>0</v>
      </c>
      <c r="AM1287" s="69">
        <v>20.979161000000001</v>
      </c>
      <c r="AN1287" s="69">
        <v>0.24675248</v>
      </c>
      <c r="AO1287" s="69">
        <v>9.7746579E-2</v>
      </c>
      <c r="AQ1287" s="116">
        <v>6.1823349E-2</v>
      </c>
      <c r="AR1287" s="116">
        <v>5.8802369E-2</v>
      </c>
      <c r="AS1287" s="116">
        <v>2.8388621999999998E-3</v>
      </c>
      <c r="AT1287" s="116">
        <v>1.8211736E-4</v>
      </c>
      <c r="AU1287" s="150">
        <f t="shared" ref="AU1287:AU1350" si="649">AX1287+BA1287+BB1287+BC1287+BD1287+BL1287+BM1287+BQ1287</f>
        <v>3.5253219511687074E-6</v>
      </c>
      <c r="AV1287" s="150">
        <f t="shared" ref="AV1287:AV1350" si="650">AY1287+AZ1287+BE1287+BF1287+BG1287+BH1287+BI1287+BJ1287+BK1287+BN1287+BR1287+BS1287</f>
        <v>1.0498751057257358E-8</v>
      </c>
      <c r="AW1287" s="163">
        <f t="shared" ref="AW1287:AW1350" si="651">BO1287+BP1287</f>
        <v>2.5506633954400001E-2</v>
      </c>
      <c r="AX1287" s="196">
        <v>3.440923E-6</v>
      </c>
      <c r="AY1287" s="196">
        <v>1.0382096000000001E-8</v>
      </c>
      <c r="AZ1287" s="196">
        <v>2.8365365999999998E-13</v>
      </c>
      <c r="BA1287" s="196">
        <v>7.5200272000000005E-15</v>
      </c>
      <c r="BB1287" s="196">
        <v>2.1330799E-15</v>
      </c>
      <c r="BC1287" s="196">
        <v>1.3862197E-10</v>
      </c>
      <c r="BD1287" s="196">
        <v>8.4205390999999994E-8</v>
      </c>
      <c r="BE1287" s="196">
        <v>2.0842925999999998E-11</v>
      </c>
      <c r="BF1287" s="196">
        <v>9.5273263000000001E-11</v>
      </c>
      <c r="BG1287" s="196">
        <v>8.7891336999999994E-15</v>
      </c>
      <c r="BH1287" s="196">
        <v>2.6408082999999999E-16</v>
      </c>
      <c r="BI1287" s="196">
        <v>8.0856685000000006E-14</v>
      </c>
      <c r="BJ1287" s="196">
        <v>1.3982977E-13</v>
      </c>
      <c r="BK1287" s="196">
        <v>2.5474907000000001E-14</v>
      </c>
      <c r="BL1287" s="196">
        <v>2.7556365999999998E-12</v>
      </c>
      <c r="BM1287" s="196">
        <v>5.2172908999999998E-11</v>
      </c>
      <c r="BN1287" s="196">
        <v>2.0827346E-20</v>
      </c>
      <c r="BO1287" s="196">
        <v>8.0339544000000003E-6</v>
      </c>
      <c r="BP1287" s="108">
        <v>2.54986E-2</v>
      </c>
      <c r="BQ1287" s="108">
        <v>0</v>
      </c>
      <c r="BR1287" s="108">
        <v>0</v>
      </c>
      <c r="BS1287" s="108">
        <v>0</v>
      </c>
      <c r="BU1287" s="69">
        <v>1.098016E-4</v>
      </c>
      <c r="BV1287" s="172">
        <v>6.9795908999999997E-7</v>
      </c>
      <c r="BW1287" s="69">
        <v>1.0338555E-4</v>
      </c>
      <c r="BX1287" s="172">
        <v>1.4449928000000001E-8</v>
      </c>
      <c r="BY1287" s="172">
        <v>6.2429823999999997E-7</v>
      </c>
      <c r="BZ1287" s="172">
        <v>8.0834627999999996E-8</v>
      </c>
      <c r="CA1287" s="172">
        <v>1.9242162E-10</v>
      </c>
      <c r="CB1287" s="172">
        <v>1.2278307000000001E-7</v>
      </c>
      <c r="CC1287" s="172">
        <v>1.4295945E-8</v>
      </c>
      <c r="CD1287" s="172">
        <v>9.9801954000000001E-8</v>
      </c>
      <c r="CE1287" s="172">
        <v>6.0484975999999998E-12</v>
      </c>
      <c r="CF1287" s="172">
        <v>4.6057019000000002E-17</v>
      </c>
      <c r="CG1287" s="172">
        <v>3.9545556999999999E-13</v>
      </c>
      <c r="CH1287" s="172">
        <v>2.9686331000000002E-7</v>
      </c>
      <c r="CI1287" s="172">
        <v>4.4248128000000002E-6</v>
      </c>
      <c r="CJ1287" s="172">
        <v>3.9751116E-8</v>
      </c>
      <c r="CK1287" s="69">
        <v>0</v>
      </c>
      <c r="CM1287" s="197">
        <v>4.6647373999999999E-13</v>
      </c>
      <c r="CN1287" s="198">
        <v>3.7078728000000001</v>
      </c>
      <c r="CO1287" s="198">
        <v>3.3891163999999999E-3</v>
      </c>
      <c r="CP1287" s="198">
        <v>4.9604219000000003E-4</v>
      </c>
      <c r="CQ1287" s="197">
        <v>3.6614959000000003E-11</v>
      </c>
      <c r="CR1287" s="197">
        <v>4.3250376000000003E-9</v>
      </c>
      <c r="CS1287" s="197">
        <v>2.8482321000000001E-5</v>
      </c>
      <c r="CT1287" s="198">
        <v>6.9217407999999994E-2</v>
      </c>
      <c r="CU1287" s="197">
        <v>5.8463607999999999E-9</v>
      </c>
      <c r="CV1287" s="197">
        <v>2.8536060999999999E-5</v>
      </c>
      <c r="CX1287" s="166"/>
      <c r="CY1287" t="s">
        <v>2491</v>
      </c>
    </row>
    <row r="1288" spans="1:103" ht="14.4">
      <c r="A1288" t="s">
        <v>866</v>
      </c>
      <c r="B1288" s="85" t="s">
        <v>816</v>
      </c>
      <c r="C1288" s="113" t="str">
        <f t="shared" si="637"/>
        <v>A.160.04.121</v>
      </c>
      <c r="D1288" s="9" t="s">
        <v>141</v>
      </c>
      <c r="E1288" s="112" t="s">
        <v>362</v>
      </c>
      <c r="F1288" s="115" t="str">
        <f t="shared" si="638"/>
        <v>Parana Pine FSC/PEFC 540 (kg/m3)</v>
      </c>
      <c r="G1288" s="143">
        <f t="shared" si="639"/>
        <v>0.23648227333333333</v>
      </c>
      <c r="I1288" s="118">
        <f t="shared" si="640"/>
        <v>5.7701159341216814E-2</v>
      </c>
      <c r="K1288" s="161">
        <f t="shared" si="641"/>
        <v>2.4785327568000001E-3</v>
      </c>
      <c r="L1288" s="161">
        <f t="shared" si="642"/>
        <v>6.5390892800000003E-3</v>
      </c>
      <c r="M1288" s="162">
        <f t="shared" si="643"/>
        <v>1.3211196304416814E-2</v>
      </c>
      <c r="N1288" s="161">
        <v>3.5472340999999998E-2</v>
      </c>
      <c r="O1288" s="132">
        <v>3.3148985999999999E-3</v>
      </c>
      <c r="P1288" s="132">
        <v>1.9089147999999999E-3</v>
      </c>
      <c r="Q1288" s="132">
        <v>1.2971027000000001E-3</v>
      </c>
      <c r="R1288" s="132">
        <v>1.0343815E-3</v>
      </c>
      <c r="S1288" s="164">
        <v>5.1810668000000001E-6</v>
      </c>
      <c r="T1288" s="132">
        <v>1.4186749E-4</v>
      </c>
      <c r="U1288" s="132">
        <v>1.2097607000000001E-4</v>
      </c>
      <c r="V1288" s="132">
        <v>1.4428216000000001E-4</v>
      </c>
      <c r="W1288" s="132">
        <v>9.0667837999999995E-4</v>
      </c>
      <c r="X1288" s="132">
        <v>1.3064305E-2</v>
      </c>
      <c r="Y1288" s="132">
        <v>2.8762143000000002E-4</v>
      </c>
      <c r="Z1288" s="164">
        <v>2.6091289999999999E-6</v>
      </c>
      <c r="AA1288" s="164">
        <v>1.5416814E-11</v>
      </c>
      <c r="AC1288" s="118">
        <f t="shared" si="644"/>
        <v>3.5472340999999998E-2</v>
      </c>
      <c r="AD1288" s="118">
        <f t="shared" si="645"/>
        <v>7.8233222268000013E-3</v>
      </c>
      <c r="AE1288" s="118">
        <f t="shared" si="646"/>
        <v>5.3473985989999995E-3</v>
      </c>
      <c r="AF1288" s="118">
        <f t="shared" si="647"/>
        <v>6.5390892800000003E-3</v>
      </c>
      <c r="AG1288" s="118">
        <f t="shared" si="648"/>
        <v>1.3208587175416814E-2</v>
      </c>
      <c r="AI1288" s="69">
        <v>24.701582999999999</v>
      </c>
      <c r="AJ1288" s="69">
        <v>2.9881293000000002</v>
      </c>
      <c r="AK1288" s="69">
        <v>0.39021344000000002</v>
      </c>
      <c r="AL1288" s="69">
        <v>0</v>
      </c>
      <c r="AM1288" s="69">
        <v>20.979161000000001</v>
      </c>
      <c r="AN1288" s="69">
        <v>0.24656694000000001</v>
      </c>
      <c r="AO1288" s="69">
        <v>9.7512217999999998E-2</v>
      </c>
      <c r="AQ1288" s="116">
        <v>5.2206173E-3</v>
      </c>
      <c r="AR1288" s="116">
        <v>4.8517617999999998E-3</v>
      </c>
      <c r="AS1288" s="116">
        <v>2.0635763000000001E-4</v>
      </c>
      <c r="AT1288" s="116">
        <v>1.6249791E-4</v>
      </c>
      <c r="AU1288" s="150">
        <f t="shared" si="649"/>
        <v>2.9087301381240712E-7</v>
      </c>
      <c r="AV1288" s="150">
        <f t="shared" si="650"/>
        <v>7.6315691097735739E-10</v>
      </c>
      <c r="AW1288" s="163">
        <f t="shared" si="651"/>
        <v>2.2758811081399998E-2</v>
      </c>
      <c r="AX1288" s="196">
        <v>2.1946516999999999E-7</v>
      </c>
      <c r="AY1288" s="196">
        <v>6.6217975000000001E-10</v>
      </c>
      <c r="AZ1288" s="196">
        <v>1.8091680999999999E-14</v>
      </c>
      <c r="BA1288" s="196">
        <v>7.5200272000000005E-15</v>
      </c>
      <c r="BB1288" s="196">
        <v>2.1330799E-15</v>
      </c>
      <c r="BC1288" s="196">
        <v>1.3708406999999999E-10</v>
      </c>
      <c r="BD1288" s="196">
        <v>7.1216394999999997E-8</v>
      </c>
      <c r="BE1288" s="196">
        <v>2.0492209000000001E-11</v>
      </c>
      <c r="BF1288" s="196">
        <v>8.0252856999999996E-11</v>
      </c>
      <c r="BG1288" s="196">
        <v>8.7891336999999994E-15</v>
      </c>
      <c r="BH1288" s="196">
        <v>2.6408082999999999E-16</v>
      </c>
      <c r="BI1288" s="196">
        <v>7.9941234000000003E-14</v>
      </c>
      <c r="BJ1288" s="196">
        <v>1.0571829E-13</v>
      </c>
      <c r="BK1288" s="196">
        <v>1.9290537E-14</v>
      </c>
      <c r="BL1288" s="196">
        <v>2.7101793000000001E-12</v>
      </c>
      <c r="BM1288" s="196">
        <v>5.164491E-11</v>
      </c>
      <c r="BN1288" s="196">
        <v>2.0827346E-20</v>
      </c>
      <c r="BO1288" s="196">
        <v>7.9210814000000006E-6</v>
      </c>
      <c r="BP1288" s="108">
        <v>2.2750889999999999E-2</v>
      </c>
      <c r="BQ1288" s="108">
        <v>0</v>
      </c>
      <c r="BR1288" s="108">
        <v>0</v>
      </c>
      <c r="BS1288" s="108">
        <v>0</v>
      </c>
      <c r="BU1288" s="172">
        <v>1.245843E-5</v>
      </c>
      <c r="BV1288" s="172">
        <v>5.9440387999999997E-7</v>
      </c>
      <c r="BW1288" s="172">
        <v>6.5937532999999999E-6</v>
      </c>
      <c r="BX1288" s="172">
        <v>1.4417487000000001E-8</v>
      </c>
      <c r="BY1288" s="172">
        <v>5.3362553000000003E-7</v>
      </c>
      <c r="BZ1288" s="172">
        <v>8.0834627999999996E-8</v>
      </c>
      <c r="CA1288" s="172">
        <v>1.9242162E-10</v>
      </c>
      <c r="CB1288" s="172">
        <v>1.2278307000000001E-7</v>
      </c>
      <c r="CC1288" s="172">
        <v>1.3851618E-8</v>
      </c>
      <c r="CD1288" s="172">
        <v>9.8655310000000005E-8</v>
      </c>
      <c r="CE1288" s="172">
        <v>6.0484975999999998E-12</v>
      </c>
      <c r="CF1288" s="172">
        <v>4.6057019000000002E-17</v>
      </c>
      <c r="CG1288" s="172">
        <v>3.9545556999999999E-13</v>
      </c>
      <c r="CH1288" s="172">
        <v>2.7917080000000002E-7</v>
      </c>
      <c r="CI1288" s="172">
        <v>4.0869843000000002E-6</v>
      </c>
      <c r="CJ1288" s="172">
        <v>3.9751116E-8</v>
      </c>
      <c r="CK1288" s="69">
        <v>0</v>
      </c>
      <c r="CM1288" s="197">
        <v>4.6647373999999999E-13</v>
      </c>
      <c r="CN1288" s="198">
        <v>0.2364743</v>
      </c>
      <c r="CO1288" s="198">
        <v>3.3891163999999999E-3</v>
      </c>
      <c r="CP1288" s="198">
        <v>4.2519121999999999E-4</v>
      </c>
      <c r="CQ1288" s="197">
        <v>3.6200783000000001E-11</v>
      </c>
      <c r="CR1288" s="197">
        <v>4.2760902000000003E-9</v>
      </c>
      <c r="CS1288" s="197">
        <v>2.4002907999999999E-5</v>
      </c>
      <c r="CT1288" s="198">
        <v>5.2404632999999999E-2</v>
      </c>
      <c r="CU1288" s="197">
        <v>5.8463607999999999E-9</v>
      </c>
      <c r="CV1288" s="197">
        <v>2.8536060999999999E-5</v>
      </c>
      <c r="CX1288" s="166"/>
      <c r="CY1288" t="s">
        <v>2492</v>
      </c>
    </row>
    <row r="1289" spans="1:103" ht="14.4">
      <c r="A1289" t="s">
        <v>1848</v>
      </c>
      <c r="B1289" s="85" t="s">
        <v>816</v>
      </c>
      <c r="C1289" s="113" t="str">
        <f t="shared" si="637"/>
        <v>A.160.04.122</v>
      </c>
      <c r="D1289" s="9" t="s">
        <v>141</v>
      </c>
      <c r="E1289" s="112" t="s">
        <v>362</v>
      </c>
      <c r="F1289" s="115" t="str">
        <f t="shared" si="638"/>
        <v>Parana Pine natural forest clear cut 540 (kg/m3)</v>
      </c>
      <c r="G1289" s="143">
        <f t="shared" si="639"/>
        <v>3.6864822666666663</v>
      </c>
      <c r="I1289" s="118">
        <f t="shared" si="640"/>
        <v>7.3765011369112177</v>
      </c>
      <c r="K1289" s="161">
        <f t="shared" si="641"/>
        <v>2.4785327568000001E-3</v>
      </c>
      <c r="L1289" s="161">
        <f t="shared" si="642"/>
        <v>6.8078390678499998</v>
      </c>
      <c r="M1289" s="162">
        <f t="shared" si="643"/>
        <v>1.3211196304416814E-2</v>
      </c>
      <c r="N1289" s="161">
        <v>0.55297233999999995</v>
      </c>
      <c r="O1289" s="132">
        <v>3.3148985999999999E-3</v>
      </c>
      <c r="P1289" s="132">
        <v>1.9089147999999999E-3</v>
      </c>
      <c r="Q1289" s="132">
        <v>1.2971027000000001E-3</v>
      </c>
      <c r="R1289" s="132">
        <v>1.0343815E-3</v>
      </c>
      <c r="S1289" s="164">
        <v>5.1810668000000001E-6</v>
      </c>
      <c r="T1289" s="132">
        <v>1.4186749E-4</v>
      </c>
      <c r="U1289" s="132">
        <v>1.2097607000000001E-4</v>
      </c>
      <c r="V1289" s="132">
        <v>1.4428216000000001E-4</v>
      </c>
      <c r="W1289" s="132">
        <v>9.0667837999999995E-4</v>
      </c>
      <c r="X1289" s="132">
        <v>1.3064305E-2</v>
      </c>
      <c r="Y1289" s="132">
        <v>6.8015876000000004</v>
      </c>
      <c r="Z1289" s="164">
        <v>2.6091289999999999E-6</v>
      </c>
      <c r="AA1289" s="164">
        <v>1.5416814E-11</v>
      </c>
      <c r="AC1289" s="118">
        <f t="shared" si="644"/>
        <v>0.55297233999999995</v>
      </c>
      <c r="AD1289" s="118">
        <f t="shared" si="645"/>
        <v>7.8233222268000013E-3</v>
      </c>
      <c r="AE1289" s="118">
        <f t="shared" si="646"/>
        <v>5.3473985989999995E-3</v>
      </c>
      <c r="AF1289" s="118">
        <f t="shared" si="647"/>
        <v>6.8078390678500007</v>
      </c>
      <c r="AG1289" s="118">
        <f t="shared" si="648"/>
        <v>1.3208587175416814E-2</v>
      </c>
      <c r="AI1289" s="69">
        <v>24.701582999999999</v>
      </c>
      <c r="AJ1289" s="69">
        <v>2.9881293000000002</v>
      </c>
      <c r="AK1289" s="69">
        <v>0.39021344000000002</v>
      </c>
      <c r="AL1289" s="69">
        <v>0</v>
      </c>
      <c r="AM1289" s="69">
        <v>20.979161000000001</v>
      </c>
      <c r="AN1289" s="69">
        <v>0.24656694000000001</v>
      </c>
      <c r="AO1289" s="69">
        <v>9.7512217999999998E-2</v>
      </c>
      <c r="AQ1289" s="116">
        <v>6.1235441000000002E-2</v>
      </c>
      <c r="AR1289" s="116">
        <v>5.8254449999999999E-2</v>
      </c>
      <c r="AS1289" s="116">
        <v>2.818493E-3</v>
      </c>
      <c r="AT1289" s="116">
        <v>1.6249791E-4</v>
      </c>
      <c r="AU1289" s="150">
        <f t="shared" si="649"/>
        <v>3.4924730438124073E-6</v>
      </c>
      <c r="AV1289" s="150">
        <f t="shared" si="650"/>
        <v>1.0423421085976356E-8</v>
      </c>
      <c r="AW1289" s="163">
        <f t="shared" si="651"/>
        <v>2.2758811081399998E-2</v>
      </c>
      <c r="AX1289" s="196">
        <v>3.4210652000000001E-6</v>
      </c>
      <c r="AY1289" s="196">
        <v>1.0322179999999999E-8</v>
      </c>
      <c r="AZ1289" s="196">
        <v>2.8201667999999999E-13</v>
      </c>
      <c r="BA1289" s="196">
        <v>7.5200272000000005E-15</v>
      </c>
      <c r="BB1289" s="196">
        <v>2.1330799E-15</v>
      </c>
      <c r="BC1289" s="196">
        <v>1.3708406999999999E-10</v>
      </c>
      <c r="BD1289" s="196">
        <v>7.1216394999999997E-8</v>
      </c>
      <c r="BE1289" s="196">
        <v>2.0492209000000001E-11</v>
      </c>
      <c r="BF1289" s="196">
        <v>8.0252856999999996E-11</v>
      </c>
      <c r="BG1289" s="196">
        <v>8.7891336999999994E-15</v>
      </c>
      <c r="BH1289" s="196">
        <v>2.6408082999999999E-16</v>
      </c>
      <c r="BI1289" s="196">
        <v>7.9941234000000003E-14</v>
      </c>
      <c r="BJ1289" s="196">
        <v>1.0571829E-13</v>
      </c>
      <c r="BK1289" s="196">
        <v>1.9290537E-14</v>
      </c>
      <c r="BL1289" s="196">
        <v>2.7101793000000001E-12</v>
      </c>
      <c r="BM1289" s="196">
        <v>5.164491E-11</v>
      </c>
      <c r="BN1289" s="196">
        <v>2.0827346E-20</v>
      </c>
      <c r="BO1289" s="196">
        <v>7.9210814000000006E-6</v>
      </c>
      <c r="BP1289" s="108">
        <v>2.2750889999999999E-2</v>
      </c>
      <c r="BQ1289" s="108">
        <v>0</v>
      </c>
      <c r="BR1289" s="108">
        <v>0</v>
      </c>
      <c r="BS1289" s="108">
        <v>0</v>
      </c>
      <c r="BU1289" s="69">
        <v>1.0865358E-4</v>
      </c>
      <c r="BV1289" s="172">
        <v>5.9440387999999997E-7</v>
      </c>
      <c r="BW1289" s="69">
        <v>1.0278891E-4</v>
      </c>
      <c r="BX1289" s="172">
        <v>1.4417487000000001E-8</v>
      </c>
      <c r="BY1289" s="172">
        <v>5.3362553000000003E-7</v>
      </c>
      <c r="BZ1289" s="172">
        <v>8.0834627999999996E-8</v>
      </c>
      <c r="CA1289" s="172">
        <v>1.9242162E-10</v>
      </c>
      <c r="CB1289" s="172">
        <v>1.2278307000000001E-7</v>
      </c>
      <c r="CC1289" s="172">
        <v>1.3851618E-8</v>
      </c>
      <c r="CD1289" s="172">
        <v>9.8655310000000005E-8</v>
      </c>
      <c r="CE1289" s="172">
        <v>6.0484975999999998E-12</v>
      </c>
      <c r="CF1289" s="172">
        <v>4.6057019000000002E-17</v>
      </c>
      <c r="CG1289" s="172">
        <v>3.9545556999999999E-13</v>
      </c>
      <c r="CH1289" s="172">
        <v>2.7917080000000002E-7</v>
      </c>
      <c r="CI1289" s="172">
        <v>4.0869843000000002E-6</v>
      </c>
      <c r="CJ1289" s="172">
        <v>3.9751116E-8</v>
      </c>
      <c r="CK1289" s="69">
        <v>0</v>
      </c>
      <c r="CM1289" s="197">
        <v>4.6647373999999999E-13</v>
      </c>
      <c r="CN1289" s="198">
        <v>3.6864743</v>
      </c>
      <c r="CO1289" s="198">
        <v>3.3891163999999999E-3</v>
      </c>
      <c r="CP1289" s="198">
        <v>4.2519121999999999E-4</v>
      </c>
      <c r="CQ1289" s="197">
        <v>3.6200783000000001E-11</v>
      </c>
      <c r="CR1289" s="197">
        <v>4.2760902000000003E-9</v>
      </c>
      <c r="CS1289" s="197">
        <v>2.4002907999999999E-5</v>
      </c>
      <c r="CT1289" s="198">
        <v>5.2404632999999999E-2</v>
      </c>
      <c r="CU1289" s="197">
        <v>5.8463607999999999E-9</v>
      </c>
      <c r="CV1289" s="197">
        <v>2.8536060999999999E-5</v>
      </c>
      <c r="CX1289" s="166"/>
      <c r="CY1289" t="s">
        <v>2492</v>
      </c>
    </row>
    <row r="1290" spans="1:103" ht="14.4">
      <c r="A1290" t="s">
        <v>867</v>
      </c>
      <c r="B1290" s="85" t="s">
        <v>816</v>
      </c>
      <c r="C1290" s="113" t="str">
        <f t="shared" si="637"/>
        <v>A.160.04.123</v>
      </c>
      <c r="D1290" s="9" t="s">
        <v>141</v>
      </c>
      <c r="E1290" s="112" t="s">
        <v>362</v>
      </c>
      <c r="F1290" s="115" t="str">
        <f t="shared" si="638"/>
        <v>Radiata Pine FSC/PEFC 450 (kg/m3)</v>
      </c>
      <c r="G1290" s="143">
        <f t="shared" si="639"/>
        <v>0.38352826000000001</v>
      </c>
      <c r="I1290" s="118">
        <f t="shared" si="640"/>
        <v>9.8131096503716819E-2</v>
      </c>
      <c r="K1290" s="161">
        <f t="shared" si="641"/>
        <v>2.9270580792999999E-3</v>
      </c>
      <c r="L1290" s="161">
        <f t="shared" si="642"/>
        <v>1.1730179810000001E-2</v>
      </c>
      <c r="M1290" s="162">
        <f t="shared" si="643"/>
        <v>2.5944619614416811E-2</v>
      </c>
      <c r="N1290" s="161">
        <v>5.7529239000000003E-2</v>
      </c>
      <c r="O1290" s="132">
        <v>8.1940997000000005E-3</v>
      </c>
      <c r="P1290" s="132">
        <v>2.2202604000000001E-3</v>
      </c>
      <c r="Q1290" s="132">
        <v>1.6914752000000001E-3</v>
      </c>
      <c r="R1290" s="132">
        <v>1.0756140999999999E-3</v>
      </c>
      <c r="S1290" s="164">
        <v>7.0589993000000001E-6</v>
      </c>
      <c r="T1290" s="132">
        <v>1.5290978000000001E-4</v>
      </c>
      <c r="U1290" s="132">
        <v>1.2125717999999999E-4</v>
      </c>
      <c r="V1290" s="132">
        <v>1.5271547000000001E-4</v>
      </c>
      <c r="W1290" s="132">
        <v>9.0667837999999995E-4</v>
      </c>
      <c r="X1290" s="132">
        <v>2.5789295E-2</v>
      </c>
      <c r="Y1290" s="132">
        <v>2.8788415000000002E-4</v>
      </c>
      <c r="Z1290" s="164">
        <v>2.6091289999999999E-6</v>
      </c>
      <c r="AA1290" s="164">
        <v>1.5416814E-11</v>
      </c>
      <c r="AC1290" s="118">
        <f t="shared" si="644"/>
        <v>5.7529239000000003E-2</v>
      </c>
      <c r="AD1290" s="118">
        <f t="shared" si="645"/>
        <v>1.3462675359300002E-2</v>
      </c>
      <c r="AE1290" s="118">
        <f t="shared" si="646"/>
        <v>1.0538226409000002E-2</v>
      </c>
      <c r="AF1290" s="118">
        <f t="shared" si="647"/>
        <v>1.1730179810000001E-2</v>
      </c>
      <c r="AG1290" s="118">
        <f t="shared" si="648"/>
        <v>2.5942010485416812E-2</v>
      </c>
      <c r="AI1290" s="69">
        <v>27.576953</v>
      </c>
      <c r="AJ1290" s="69">
        <v>4.9100722000000001</v>
      </c>
      <c r="AK1290" s="69">
        <v>0.39675479000000002</v>
      </c>
      <c r="AL1290" s="69">
        <v>0</v>
      </c>
      <c r="AM1290" s="69">
        <v>21.923161</v>
      </c>
      <c r="AN1290" s="69">
        <v>0.24784196</v>
      </c>
      <c r="AO1290" s="69">
        <v>9.9122697999999995E-2</v>
      </c>
      <c r="AQ1290" s="116">
        <v>9.2606022000000007E-3</v>
      </c>
      <c r="AR1290" s="116">
        <v>8.6169530999999997E-3</v>
      </c>
      <c r="AS1290" s="116">
        <v>3.4633029999999999E-4</v>
      </c>
      <c r="AT1290" s="116">
        <v>2.9731876999999999E-4</v>
      </c>
      <c r="AU1290" s="150">
        <f t="shared" si="649"/>
        <v>5.1660390764060704E-7</v>
      </c>
      <c r="AV1290" s="150">
        <f t="shared" si="650"/>
        <v>1.2808073026063574E-9</v>
      </c>
      <c r="AW1290" s="163">
        <f t="shared" si="651"/>
        <v>4.1641284721699999E-2</v>
      </c>
      <c r="AX1290" s="196">
        <v>3.5592383999999998E-7</v>
      </c>
      <c r="AY1290" s="196">
        <v>1.0739085E-9</v>
      </c>
      <c r="AZ1290" s="196">
        <v>2.9340698999999998E-14</v>
      </c>
      <c r="BA1290" s="196">
        <v>7.5200272000000005E-15</v>
      </c>
      <c r="BB1290" s="196">
        <v>2.1330799E-15</v>
      </c>
      <c r="BC1290" s="196">
        <v>1.4765221999999999E-10</v>
      </c>
      <c r="BD1290" s="196">
        <v>1.6047410999999999E-7</v>
      </c>
      <c r="BE1290" s="196">
        <v>2.2902263000000001E-11</v>
      </c>
      <c r="BF1290" s="196">
        <v>1.8346999999999999E-10</v>
      </c>
      <c r="BG1290" s="196">
        <v>8.7891336999999994E-15</v>
      </c>
      <c r="BH1290" s="196">
        <v>2.6408082999999999E-16</v>
      </c>
      <c r="BI1290" s="196">
        <v>8.6232020999999998E-14</v>
      </c>
      <c r="BJ1290" s="196">
        <v>3.4012539000000002E-13</v>
      </c>
      <c r="BK1290" s="196">
        <v>6.1788260999999999E-14</v>
      </c>
      <c r="BL1290" s="196">
        <v>3.0225525000000001E-12</v>
      </c>
      <c r="BM1290" s="196">
        <v>5.5273215000000001E-11</v>
      </c>
      <c r="BN1290" s="196">
        <v>2.0827346E-20</v>
      </c>
      <c r="BO1290" s="196">
        <v>8.6967216999999996E-6</v>
      </c>
      <c r="BP1290" s="108">
        <v>4.1632587999999998E-2</v>
      </c>
      <c r="BQ1290" s="108">
        <v>0</v>
      </c>
      <c r="BR1290" s="108">
        <v>0</v>
      </c>
      <c r="BS1290" s="108">
        <v>0</v>
      </c>
      <c r="BU1290" s="172">
        <v>2.034738E-5</v>
      </c>
      <c r="BV1290" s="172">
        <v>1.3060141E-6</v>
      </c>
      <c r="BW1290" s="172">
        <v>1.0693785E-5</v>
      </c>
      <c r="BX1290" s="172">
        <v>1.4640410000000001E-8</v>
      </c>
      <c r="BY1290" s="172">
        <v>1.1567098000000001E-6</v>
      </c>
      <c r="BZ1290" s="172">
        <v>8.0834627999999996E-8</v>
      </c>
      <c r="CA1290" s="172">
        <v>1.9242162E-10</v>
      </c>
      <c r="CB1290" s="172">
        <v>1.2278307000000001E-7</v>
      </c>
      <c r="CC1290" s="172">
        <v>1.6904946000000001E-8</v>
      </c>
      <c r="CD1290" s="172">
        <v>1.0653481000000001E-7</v>
      </c>
      <c r="CE1290" s="172">
        <v>6.0484975999999998E-12</v>
      </c>
      <c r="CF1290" s="172">
        <v>4.6057019000000002E-17</v>
      </c>
      <c r="CG1290" s="172">
        <v>3.9545556999999999E-13</v>
      </c>
      <c r="CH1290" s="172">
        <v>4.0075009999999998E-7</v>
      </c>
      <c r="CI1290" s="172">
        <v>6.4084724000000004E-6</v>
      </c>
      <c r="CJ1290" s="172">
        <v>3.9751116E-8</v>
      </c>
      <c r="CK1290" s="69">
        <v>0</v>
      </c>
      <c r="CM1290" s="197">
        <v>4.6647373999999999E-13</v>
      </c>
      <c r="CN1290" s="198">
        <v>0.38352027999999999</v>
      </c>
      <c r="CO1290" s="198">
        <v>3.3891163999999999E-3</v>
      </c>
      <c r="CP1290" s="198">
        <v>9.1206455000000005E-4</v>
      </c>
      <c r="CQ1290" s="197">
        <v>3.9046910999999997E-11</v>
      </c>
      <c r="CR1290" s="197">
        <v>4.6124467000000003E-9</v>
      </c>
      <c r="CS1290" s="197">
        <v>5.4784518E-5</v>
      </c>
      <c r="CT1290" s="198">
        <v>0.16793858</v>
      </c>
      <c r="CU1290" s="197">
        <v>5.8463607999999999E-9</v>
      </c>
      <c r="CV1290" s="197">
        <v>2.8536060999999999E-5</v>
      </c>
      <c r="CX1290" s="166"/>
      <c r="CY1290" t="s">
        <v>2493</v>
      </c>
    </row>
    <row r="1291" spans="1:103" ht="14.4">
      <c r="A1291" t="s">
        <v>868</v>
      </c>
      <c r="B1291" s="85" t="s">
        <v>816</v>
      </c>
      <c r="C1291" s="113" t="str">
        <f t="shared" si="637"/>
        <v>A.160.04.124</v>
      </c>
      <c r="D1291" s="9" t="s">
        <v>141</v>
      </c>
      <c r="E1291" s="112" t="s">
        <v>362</v>
      </c>
      <c r="F1291" s="115" t="str">
        <f t="shared" si="638"/>
        <v>Red oak FSC/PEFC 700 (kg/m3)</v>
      </c>
      <c r="G1291" s="143">
        <f t="shared" si="639"/>
        <v>0.25705929333333338</v>
      </c>
      <c r="I1291" s="118">
        <f t="shared" si="640"/>
        <v>6.5866827924942042E-2</v>
      </c>
      <c r="K1291" s="161">
        <f t="shared" si="641"/>
        <v>5.0271225440000006E-3</v>
      </c>
      <c r="L1291" s="161">
        <f t="shared" si="642"/>
        <v>8.2228336100000007E-3</v>
      </c>
      <c r="M1291" s="162">
        <f t="shared" si="643"/>
        <v>1.4057977770942035E-2</v>
      </c>
      <c r="N1291" s="161">
        <v>3.8558894000000003E-2</v>
      </c>
      <c r="O1291" s="132">
        <v>1.8418026E-3</v>
      </c>
      <c r="P1291" s="132">
        <v>3.0934500000000002E-3</v>
      </c>
      <c r="Q1291" s="132">
        <v>2.2312450000000002E-3</v>
      </c>
      <c r="R1291" s="132">
        <v>2.4427190999999999E-3</v>
      </c>
      <c r="S1291" s="164">
        <v>1.0850504E-5</v>
      </c>
      <c r="T1291" s="132">
        <v>3.4230794000000001E-4</v>
      </c>
      <c r="U1291" s="132">
        <v>3.0212549999999999E-4</v>
      </c>
      <c r="V1291" s="132">
        <v>2.5415490999999998E-4</v>
      </c>
      <c r="W1291" s="132">
        <v>2.2666959999999999E-3</v>
      </c>
      <c r="X1291" s="132">
        <v>1.37973E-2</v>
      </c>
      <c r="Y1291" s="132">
        <v>7.1875951000000004E-4</v>
      </c>
      <c r="Z1291" s="164">
        <v>6.5228224000000004E-6</v>
      </c>
      <c r="AA1291" s="164">
        <v>3.8542035000000002E-11</v>
      </c>
      <c r="AC1291" s="118">
        <f t="shared" si="644"/>
        <v>3.8558894000000003E-2</v>
      </c>
      <c r="AD1291" s="118">
        <f t="shared" si="645"/>
        <v>1.0264500643999998E-2</v>
      </c>
      <c r="AE1291" s="118">
        <f t="shared" si="646"/>
        <v>5.2439009224000003E-3</v>
      </c>
      <c r="AF1291" s="118">
        <f t="shared" si="647"/>
        <v>8.2228336100000007E-3</v>
      </c>
      <c r="AG1291" s="118">
        <f t="shared" si="648"/>
        <v>1.4051454948542035E-2</v>
      </c>
      <c r="AI1291" s="69">
        <v>25.249766000000001</v>
      </c>
      <c r="AJ1291" s="69">
        <v>3.4982312000000002</v>
      </c>
      <c r="AK1291" s="69">
        <v>0.39432678999999998</v>
      </c>
      <c r="AL1291" s="69">
        <v>0</v>
      </c>
      <c r="AM1291" s="69">
        <v>20.980554999999999</v>
      </c>
      <c r="AN1291" s="69">
        <v>0.27781313000000002</v>
      </c>
      <c r="AO1291" s="69">
        <v>9.8839505999999994E-2</v>
      </c>
      <c r="AQ1291" s="116">
        <v>5.2766167000000003E-3</v>
      </c>
      <c r="AR1291" s="116">
        <v>4.8579807000000003E-3</v>
      </c>
      <c r="AS1291" s="116">
        <v>2.2004313E-4</v>
      </c>
      <c r="AT1291" s="116">
        <v>1.9859285999999999E-4</v>
      </c>
      <c r="AU1291" s="150">
        <f t="shared" si="649"/>
        <v>2.9124584344946763E-7</v>
      </c>
      <c r="AV1291" s="150">
        <f t="shared" si="650"/>
        <v>8.1376896324394841E-10</v>
      </c>
      <c r="AW1291" s="163">
        <f t="shared" si="651"/>
        <v>2.7814126425999997E-2</v>
      </c>
      <c r="AX1291" s="196">
        <v>2.3857505999999998E-7</v>
      </c>
      <c r="AY1291" s="196">
        <v>7.1983946999999998E-10</v>
      </c>
      <c r="AZ1291" s="196">
        <v>1.9667003E-14</v>
      </c>
      <c r="BA1291" s="196">
        <v>1.8800068E-14</v>
      </c>
      <c r="BB1291" s="196">
        <v>5.3326997000000001E-15</v>
      </c>
      <c r="BC1291" s="196">
        <v>2.461178E-10</v>
      </c>
      <c r="BD1291" s="196">
        <v>5.2293165E-8</v>
      </c>
      <c r="BE1291" s="196">
        <v>3.6516939999999998E-11</v>
      </c>
      <c r="BF1291" s="196">
        <v>5.7174887999999999E-11</v>
      </c>
      <c r="BG1291" s="196">
        <v>2.1972834000000001E-14</v>
      </c>
      <c r="BH1291" s="196">
        <v>6.6020206999999998E-16</v>
      </c>
      <c r="BI1291" s="196">
        <v>1.9281116000000001E-13</v>
      </c>
      <c r="BJ1291" s="196">
        <v>1.8997288E-15</v>
      </c>
      <c r="BK1291" s="196">
        <v>6.5426400999999997E-16</v>
      </c>
      <c r="BL1291" s="196">
        <v>6.4257766999999998E-12</v>
      </c>
      <c r="BM1291" s="196">
        <v>1.2505074000000001E-10</v>
      </c>
      <c r="BN1291" s="196">
        <v>5.2068365000000002E-20</v>
      </c>
      <c r="BO1291" s="196">
        <v>1.6974425999999999E-5</v>
      </c>
      <c r="BP1291" s="108">
        <v>2.7797151999999999E-2</v>
      </c>
      <c r="BQ1291" s="108">
        <v>0</v>
      </c>
      <c r="BR1291" s="108">
        <v>0</v>
      </c>
      <c r="BS1291" s="108">
        <v>0</v>
      </c>
      <c r="BU1291" s="172">
        <v>1.3940987E-5</v>
      </c>
      <c r="BV1291" s="172">
        <v>4.6906593999999999E-7</v>
      </c>
      <c r="BW1291" s="172">
        <v>7.1674951999999999E-6</v>
      </c>
      <c r="BX1291" s="172">
        <v>3.5794178E-8</v>
      </c>
      <c r="BY1291" s="172">
        <v>4.0908543000000001E-7</v>
      </c>
      <c r="BZ1291" s="172">
        <v>1.4721300999999999E-7</v>
      </c>
      <c r="CA1291" s="172">
        <v>4.8105404000000001E-10</v>
      </c>
      <c r="CB1291" s="172">
        <v>2.2367142000000001E-7</v>
      </c>
      <c r="CC1291" s="172">
        <v>3.1211139000000002E-8</v>
      </c>
      <c r="CD1291" s="172">
        <v>2.3781794000000001E-7</v>
      </c>
      <c r="CE1291" s="172">
        <v>1.5121243999999999E-11</v>
      </c>
      <c r="CF1291" s="172">
        <v>1.1514254999999999E-16</v>
      </c>
      <c r="CG1291" s="172">
        <v>9.8863892000000006E-13</v>
      </c>
      <c r="CH1291" s="172">
        <v>4.4355007000000001E-7</v>
      </c>
      <c r="CI1291" s="172">
        <v>4.7230432000000004E-6</v>
      </c>
      <c r="CJ1291" s="172">
        <v>5.2542024000000003E-8</v>
      </c>
      <c r="CK1291" s="69">
        <v>0</v>
      </c>
      <c r="CM1291" s="197">
        <v>1.1661843E-12</v>
      </c>
      <c r="CN1291" s="198">
        <v>0.25703935999999999</v>
      </c>
      <c r="CO1291" s="198">
        <v>6.1637156000000004E-3</v>
      </c>
      <c r="CP1291" s="198">
        <v>3.5461465000000001E-4</v>
      </c>
      <c r="CQ1291" s="197">
        <v>8.7315994000000003E-11</v>
      </c>
      <c r="CR1291" s="197">
        <v>1.0313707E-8</v>
      </c>
      <c r="CS1291" s="197">
        <v>1.6458305000000002E-5</v>
      </c>
      <c r="CT1291" s="198">
        <v>1.6825380999999999E-3</v>
      </c>
      <c r="CU1291" s="197">
        <v>1.4615902E-8</v>
      </c>
      <c r="CV1291" s="197">
        <v>5.2042559999999999E-5</v>
      </c>
      <c r="CX1291" s="166"/>
      <c r="CY1291" t="s">
        <v>2494</v>
      </c>
    </row>
    <row r="1292" spans="1:103" ht="14.4">
      <c r="A1292" t="s">
        <v>869</v>
      </c>
      <c r="B1292" s="85" t="s">
        <v>816</v>
      </c>
      <c r="C1292" s="113" t="str">
        <f t="shared" si="637"/>
        <v>A.160.04.125</v>
      </c>
      <c r="D1292" s="9" t="s">
        <v>141</v>
      </c>
      <c r="E1292" s="112" t="s">
        <v>362</v>
      </c>
      <c r="F1292" s="115" t="str">
        <f t="shared" si="638"/>
        <v>Silver fir FSC/PEFC 450 (kg/m3)</v>
      </c>
      <c r="G1292" s="143">
        <f t="shared" si="639"/>
        <v>0.22105158666666666</v>
      </c>
      <c r="I1292" s="118">
        <f t="shared" si="640"/>
        <v>5.4921567863706527E-2</v>
      </c>
      <c r="K1292" s="161">
        <f t="shared" si="641"/>
        <v>3.8815300380000001E-3</v>
      </c>
      <c r="L1292" s="161">
        <f t="shared" si="642"/>
        <v>6.5527864599999996E-3</v>
      </c>
      <c r="M1292" s="162">
        <f t="shared" si="643"/>
        <v>1.1329513365706527E-2</v>
      </c>
      <c r="N1292" s="161">
        <v>3.3157737999999999E-2</v>
      </c>
      <c r="O1292" s="132">
        <v>1.5452939E-3</v>
      </c>
      <c r="P1292" s="132">
        <v>2.5418068E-3</v>
      </c>
      <c r="Q1292" s="132">
        <v>1.7684421000000001E-3</v>
      </c>
      <c r="R1292" s="132">
        <v>1.8482190999999999E-3</v>
      </c>
      <c r="S1292" s="164">
        <v>8.1378780000000003E-6</v>
      </c>
      <c r="T1292" s="132">
        <v>2.5673096E-4</v>
      </c>
      <c r="U1292" s="132">
        <v>2.2659412999999999E-4</v>
      </c>
      <c r="V1292" s="132">
        <v>2.0680121999999999E-4</v>
      </c>
      <c r="W1292" s="132">
        <v>1.700022E-3</v>
      </c>
      <c r="X1292" s="132">
        <v>1.111782E-2</v>
      </c>
      <c r="Y1292" s="132">
        <v>5.3906962999999996E-4</v>
      </c>
      <c r="Z1292" s="164">
        <v>4.8921168000000001E-6</v>
      </c>
      <c r="AA1292" s="164">
        <v>2.8906526999999999E-11</v>
      </c>
      <c r="AC1292" s="118">
        <f t="shared" si="644"/>
        <v>3.3157737999999999E-2</v>
      </c>
      <c r="AD1292" s="118">
        <f t="shared" si="645"/>
        <v>8.195224868000001E-3</v>
      </c>
      <c r="AE1292" s="118">
        <f t="shared" si="646"/>
        <v>4.3185869467999996E-3</v>
      </c>
      <c r="AF1292" s="118">
        <f t="shared" si="647"/>
        <v>6.5527864599999996E-3</v>
      </c>
      <c r="AG1292" s="118">
        <f t="shared" si="648"/>
        <v>1.1324621248906527E-2</v>
      </c>
      <c r="AI1292" s="69">
        <v>25.605025999999999</v>
      </c>
      <c r="AJ1292" s="69">
        <v>2.9271172999999999</v>
      </c>
      <c r="AK1292" s="69">
        <v>0.39139249999999998</v>
      </c>
      <c r="AL1292" s="69">
        <v>0</v>
      </c>
      <c r="AM1292" s="69">
        <v>21.923974999999999</v>
      </c>
      <c r="AN1292" s="69">
        <v>0.26455601000000001</v>
      </c>
      <c r="AO1292" s="69">
        <v>9.7986006E-2</v>
      </c>
      <c r="AQ1292" s="116">
        <v>4.4995551000000002E-3</v>
      </c>
      <c r="AR1292" s="116">
        <v>4.1529284000000003E-3</v>
      </c>
      <c r="AS1292" s="116">
        <v>1.8822652999999999E-4</v>
      </c>
      <c r="AT1292" s="116">
        <v>1.5840015E-4</v>
      </c>
      <c r="AU1292" s="150">
        <f t="shared" si="649"/>
        <v>2.4897652689607573E-7</v>
      </c>
      <c r="AV1292" s="150">
        <f t="shared" si="650"/>
        <v>6.9610405160321133E-10</v>
      </c>
      <c r="AW1292" s="163">
        <f t="shared" si="651"/>
        <v>2.2184895489999999E-2</v>
      </c>
      <c r="AX1292" s="196">
        <v>2.0515389999999999E-7</v>
      </c>
      <c r="AY1292" s="196">
        <v>6.1899953000000001E-10</v>
      </c>
      <c r="AZ1292" s="196">
        <v>1.6911921999999999E-14</v>
      </c>
      <c r="BA1292" s="196">
        <v>1.4100051E-14</v>
      </c>
      <c r="BB1292" s="196">
        <v>3.9995246999999999E-15</v>
      </c>
      <c r="BC1292" s="196">
        <v>1.9871541000000001E-10</v>
      </c>
      <c r="BD1292" s="196">
        <v>4.3525285999999999E-8</v>
      </c>
      <c r="BE1292" s="196">
        <v>2.9390331999999999E-11</v>
      </c>
      <c r="BF1292" s="196">
        <v>4.7533779E-11</v>
      </c>
      <c r="BG1292" s="196">
        <v>1.6479626000000001E-14</v>
      </c>
      <c r="BH1292" s="196">
        <v>4.9515154999999999E-16</v>
      </c>
      <c r="BI1292" s="196">
        <v>1.4460837E-13</v>
      </c>
      <c r="BJ1292" s="196">
        <v>1.4247966E-15</v>
      </c>
      <c r="BK1292" s="196">
        <v>4.9069801000000003E-16</v>
      </c>
      <c r="BL1292" s="196">
        <v>4.8193325000000001E-12</v>
      </c>
      <c r="BM1292" s="196">
        <v>9.3788053999999995E-11</v>
      </c>
      <c r="BN1292" s="196">
        <v>3.9051273999999998E-20</v>
      </c>
      <c r="BO1292" s="196">
        <v>1.3057489999999999E-5</v>
      </c>
      <c r="BP1292" s="108">
        <v>2.2171837999999999E-2</v>
      </c>
      <c r="BQ1292" s="108">
        <v>0</v>
      </c>
      <c r="BR1292" s="108">
        <v>0</v>
      </c>
      <c r="BS1292" s="108">
        <v>0</v>
      </c>
      <c r="BU1292" s="172">
        <v>1.1851436E-5</v>
      </c>
      <c r="BV1292" s="172">
        <v>3.8852698999999999E-7</v>
      </c>
      <c r="BW1292" s="172">
        <v>6.1635047000000001E-6</v>
      </c>
      <c r="BX1292" s="172">
        <v>2.6845633E-8</v>
      </c>
      <c r="BY1292" s="172">
        <v>3.4473006999999998E-7</v>
      </c>
      <c r="BZ1292" s="172">
        <v>1.1955535000000001E-7</v>
      </c>
      <c r="CA1292" s="172">
        <v>3.6079052999999998E-10</v>
      </c>
      <c r="CB1292" s="172">
        <v>1.8163461000000001E-7</v>
      </c>
      <c r="CC1292" s="172">
        <v>2.3408354000000001E-8</v>
      </c>
      <c r="CD1292" s="172">
        <v>1.7836345999999999E-7</v>
      </c>
      <c r="CE1292" s="172">
        <v>1.1340933E-11</v>
      </c>
      <c r="CF1292" s="172">
        <v>8.6356910000000001E-17</v>
      </c>
      <c r="CG1292" s="172">
        <v>7.4147919000000004E-13</v>
      </c>
      <c r="CH1292" s="172">
        <v>3.5237599999999998E-7</v>
      </c>
      <c r="CI1292" s="172">
        <v>4.0249051999999996E-6</v>
      </c>
      <c r="CJ1292" s="172">
        <v>4.7212479000000003E-8</v>
      </c>
      <c r="CK1292" s="69">
        <v>0</v>
      </c>
      <c r="CM1292" s="197">
        <v>8.7463825999999998E-13</v>
      </c>
      <c r="CN1292" s="198">
        <v>0.22103663000000001</v>
      </c>
      <c r="CO1292" s="198">
        <v>5.0076325999999999E-3</v>
      </c>
      <c r="CP1292" s="198">
        <v>2.9318696999999999E-4</v>
      </c>
      <c r="CQ1292" s="197">
        <v>6.5486995000000002E-11</v>
      </c>
      <c r="CR1292" s="197">
        <v>7.7352802999999995E-9</v>
      </c>
      <c r="CS1292" s="197">
        <v>1.3859052E-5</v>
      </c>
      <c r="CT1292" s="198">
        <v>1.2619036E-3</v>
      </c>
      <c r="CU1292" s="197">
        <v>1.0961926E-8</v>
      </c>
      <c r="CV1292" s="197">
        <v>4.2248184999999999E-5</v>
      </c>
      <c r="CX1292" s="166"/>
      <c r="CY1292" t="s">
        <v>2495</v>
      </c>
    </row>
    <row r="1293" spans="1:103" ht="14.4">
      <c r="A1293" t="s">
        <v>1849</v>
      </c>
      <c r="B1293" s="85" t="s">
        <v>816</v>
      </c>
      <c r="C1293" s="113" t="str">
        <f t="shared" si="637"/>
        <v>A.160.04.126</v>
      </c>
      <c r="D1293" s="9" t="s">
        <v>141</v>
      </c>
      <c r="E1293" s="112" t="s">
        <v>362</v>
      </c>
      <c r="F1293" s="115" t="str">
        <f t="shared" si="638"/>
        <v>Spruce European FSC/PEFC 460 (kg/m3)</v>
      </c>
      <c r="G1293" s="143">
        <f t="shared" si="639"/>
        <v>0.18880361333333334</v>
      </c>
      <c r="I1293" s="118">
        <f t="shared" si="640"/>
        <v>4.3400694421712335E-2</v>
      </c>
      <c r="K1293" s="161">
        <f t="shared" si="641"/>
        <v>1.1523345807000001E-3</v>
      </c>
      <c r="L1293" s="161">
        <f t="shared" si="642"/>
        <v>4.40118439E-3</v>
      </c>
      <c r="M1293" s="162">
        <f t="shared" si="643"/>
        <v>9.526633451012333E-3</v>
      </c>
      <c r="N1293" s="161">
        <v>2.8320542000000001E-2</v>
      </c>
      <c r="O1293" s="132">
        <v>2.7568897E-3</v>
      </c>
      <c r="P1293" s="132">
        <v>1.2660039E-3</v>
      </c>
      <c r="Q1293" s="132">
        <v>7.5172629000000001E-4</v>
      </c>
      <c r="R1293" s="132">
        <v>3.5479243E-4</v>
      </c>
      <c r="S1293" s="164">
        <v>2.0040026999999998E-6</v>
      </c>
      <c r="T1293" s="164">
        <v>4.3811857999999998E-5</v>
      </c>
      <c r="U1293" s="164">
        <v>3.4857629000000002E-5</v>
      </c>
      <c r="V1293" s="164">
        <v>8.9918722000000004E-5</v>
      </c>
      <c r="W1293" s="132">
        <v>2.6067003E-4</v>
      </c>
      <c r="X1293" s="132">
        <v>9.4359645999999991E-3</v>
      </c>
      <c r="Y1293" s="164">
        <v>8.2763130999999999E-5</v>
      </c>
      <c r="Z1293" s="164">
        <v>7.5012458000000004E-7</v>
      </c>
      <c r="AA1293" s="164">
        <v>4.4323341000000003E-12</v>
      </c>
      <c r="AC1293" s="118">
        <f t="shared" si="644"/>
        <v>2.8320542000000001E-2</v>
      </c>
      <c r="AD1293" s="118">
        <f t="shared" si="645"/>
        <v>5.2100858096999995E-3</v>
      </c>
      <c r="AE1293" s="118">
        <f t="shared" si="646"/>
        <v>4.0585013535799994E-3</v>
      </c>
      <c r="AF1293" s="118">
        <f t="shared" si="647"/>
        <v>4.40118439E-3</v>
      </c>
      <c r="AG1293" s="118">
        <f t="shared" si="648"/>
        <v>9.5258833264323332E-3</v>
      </c>
      <c r="AI1293" s="69">
        <v>24.887339999999998</v>
      </c>
      <c r="AJ1293" s="69">
        <v>2.2504046</v>
      </c>
      <c r="AK1293" s="69">
        <v>0.38657342</v>
      </c>
      <c r="AL1293" s="69">
        <v>0</v>
      </c>
      <c r="AM1293" s="69">
        <v>21.922498999999998</v>
      </c>
      <c r="AN1293" s="69">
        <v>0.23139633000000001</v>
      </c>
      <c r="AO1293" s="69">
        <v>9.6466616000000005E-2</v>
      </c>
      <c r="AQ1293" s="116">
        <v>4.1526159999999996E-3</v>
      </c>
      <c r="AR1293" s="116">
        <v>3.8782407000000001E-3</v>
      </c>
      <c r="AS1293" s="116">
        <v>1.6377574999999999E-4</v>
      </c>
      <c r="AT1293" s="116">
        <v>1.1059954E-4</v>
      </c>
      <c r="AU1293" s="150">
        <f t="shared" si="649"/>
        <v>2.3250844023520828E-7</v>
      </c>
      <c r="AV1293" s="150">
        <f t="shared" si="650"/>
        <v>6.0567955403712579E-10</v>
      </c>
      <c r="AW1293" s="163">
        <f t="shared" si="651"/>
        <v>1.5490131802800001E-2</v>
      </c>
      <c r="AX1293" s="196">
        <v>1.7521252E-7</v>
      </c>
      <c r="AY1293" s="196">
        <v>5.2865856000000001E-10</v>
      </c>
      <c r="AZ1293" s="196">
        <v>1.4443702999999999E-14</v>
      </c>
      <c r="BA1293" s="196">
        <v>2.1620077999999998E-15</v>
      </c>
      <c r="BB1293" s="196">
        <v>6.1326046000000005E-16</v>
      </c>
      <c r="BC1293" s="196">
        <v>8.2568852000000002E-11</v>
      </c>
      <c r="BD1293" s="196">
        <v>5.7196641999999998E-8</v>
      </c>
      <c r="BE1293" s="196">
        <v>1.2259214E-11</v>
      </c>
      <c r="BF1293" s="196">
        <v>6.4608231000000003E-11</v>
      </c>
      <c r="BG1293" s="196">
        <v>2.5268759000000001E-15</v>
      </c>
      <c r="BH1293" s="196">
        <v>7.5923238000000003E-17</v>
      </c>
      <c r="BI1293" s="196">
        <v>2.470642E-14</v>
      </c>
      <c r="BJ1293" s="196">
        <v>9.4608135999999995E-14</v>
      </c>
      <c r="BK1293" s="196">
        <v>1.7187972999999999E-14</v>
      </c>
      <c r="BL1293" s="196">
        <v>8.6474894000000004E-13</v>
      </c>
      <c r="BM1293" s="196">
        <v>1.5841859000000001E-11</v>
      </c>
      <c r="BN1293" s="196">
        <v>5.9878620000000001E-21</v>
      </c>
      <c r="BO1293" s="196">
        <v>3.4208027999999999E-6</v>
      </c>
      <c r="BP1293" s="108">
        <v>1.5486711E-2</v>
      </c>
      <c r="BQ1293" s="108">
        <v>0</v>
      </c>
      <c r="BR1293" s="108">
        <v>0</v>
      </c>
      <c r="BS1293" s="108">
        <v>0</v>
      </c>
      <c r="BU1293" s="172">
        <v>9.7206520000000003E-6</v>
      </c>
      <c r="BV1293" s="172">
        <v>4.7050503000000002E-7</v>
      </c>
      <c r="BW1293" s="172">
        <v>5.2643456999999999E-6</v>
      </c>
      <c r="BX1293" s="172">
        <v>4.2060957999999997E-9</v>
      </c>
      <c r="BY1293" s="172">
        <v>4.3216735000000001E-7</v>
      </c>
      <c r="BZ1293" s="172">
        <v>4.9304899000000001E-8</v>
      </c>
      <c r="CA1293" s="172">
        <v>5.5321215E-11</v>
      </c>
      <c r="CB1293" s="172">
        <v>7.4861108000000006E-8</v>
      </c>
      <c r="CC1293" s="172">
        <v>4.8187773000000002E-9</v>
      </c>
      <c r="CD1293" s="172">
        <v>3.0521933000000002E-8</v>
      </c>
      <c r="CE1293" s="172">
        <v>1.738943E-12</v>
      </c>
      <c r="CF1293" s="172">
        <v>1.3241393E-17</v>
      </c>
      <c r="CG1293" s="172">
        <v>1.1369348E-13</v>
      </c>
      <c r="CH1293" s="172">
        <v>1.6975069999999999E-7</v>
      </c>
      <c r="CI1293" s="172">
        <v>3.1864378999999999E-6</v>
      </c>
      <c r="CJ1293" s="172">
        <v>3.3675434999999998E-8</v>
      </c>
      <c r="CK1293" s="69">
        <v>0</v>
      </c>
      <c r="CM1293" s="197">
        <v>1.3411120000000001E-13</v>
      </c>
      <c r="CN1293" s="198">
        <v>0.18880131999999999</v>
      </c>
      <c r="CO1293" s="198">
        <v>2.0711816999999999E-3</v>
      </c>
      <c r="CP1293" s="198">
        <v>3.3321197000000001E-4</v>
      </c>
      <c r="CQ1293" s="197">
        <v>1.1187401E-11</v>
      </c>
      <c r="CR1293" s="197">
        <v>1.3215183999999999E-9</v>
      </c>
      <c r="CS1293" s="197">
        <v>1.9651906E-5</v>
      </c>
      <c r="CT1293" s="198">
        <v>4.6716018999999998E-2</v>
      </c>
      <c r="CU1293" s="197">
        <v>1.6808287000000001E-9</v>
      </c>
      <c r="CV1293" s="197">
        <v>1.7370474000000001E-5</v>
      </c>
      <c r="CX1293" s="166"/>
      <c r="CY1293" t="s">
        <v>2496</v>
      </c>
    </row>
    <row r="1294" spans="1:103" ht="14.4">
      <c r="A1294" t="s">
        <v>870</v>
      </c>
      <c r="B1294" s="85" t="s">
        <v>816</v>
      </c>
      <c r="C1294" s="113" t="str">
        <f t="shared" si="637"/>
        <v>A.160.04.127</v>
      </c>
      <c r="D1294" s="9" t="s">
        <v>141</v>
      </c>
      <c r="E1294" s="112" t="s">
        <v>362</v>
      </c>
      <c r="F1294" s="115" t="str">
        <f t="shared" si="638"/>
        <v>Yellow pine FSC/PEFC 540 (kg/m3)</v>
      </c>
      <c r="G1294" s="143">
        <f t="shared" si="639"/>
        <v>0.19203927333333334</v>
      </c>
      <c r="I1294" s="118">
        <f t="shared" si="640"/>
        <v>4.5481663617216811E-2</v>
      </c>
      <c r="K1294" s="161">
        <f t="shared" si="641"/>
        <v>2.3429709628000001E-3</v>
      </c>
      <c r="L1294" s="161">
        <f t="shared" si="642"/>
        <v>4.9701403200000001E-3</v>
      </c>
      <c r="M1294" s="162">
        <f t="shared" si="643"/>
        <v>9.3626613344168132E-3</v>
      </c>
      <c r="N1294" s="161">
        <v>2.8805891E-2</v>
      </c>
      <c r="O1294" s="132">
        <v>1.8402147E-3</v>
      </c>
      <c r="P1294" s="132">
        <v>1.8148140999999999E-3</v>
      </c>
      <c r="Q1294" s="132">
        <v>1.1779080000000001E-3</v>
      </c>
      <c r="R1294" s="132">
        <v>1.0219194E-3</v>
      </c>
      <c r="S1294" s="164">
        <v>4.6134828000000002E-6</v>
      </c>
      <c r="T1294" s="132">
        <v>1.3853008E-4</v>
      </c>
      <c r="U1294" s="132">
        <v>1.2089111E-4</v>
      </c>
      <c r="V1294" s="132">
        <v>1.4173329000000001E-4</v>
      </c>
      <c r="W1294" s="132">
        <v>9.0667837999999995E-4</v>
      </c>
      <c r="X1294" s="132">
        <v>9.2183188999999995E-3</v>
      </c>
      <c r="Y1294" s="132">
        <v>2.8754202999999999E-4</v>
      </c>
      <c r="Z1294" s="164">
        <v>2.6091289999999999E-6</v>
      </c>
      <c r="AA1294" s="164">
        <v>1.5416814E-11</v>
      </c>
      <c r="AC1294" s="118">
        <f t="shared" si="644"/>
        <v>2.8805891E-2</v>
      </c>
      <c r="AD1294" s="118">
        <f t="shared" si="645"/>
        <v>6.1188908727999999E-3</v>
      </c>
      <c r="AE1294" s="118">
        <f t="shared" si="646"/>
        <v>3.7785290389999999E-3</v>
      </c>
      <c r="AF1294" s="118">
        <f t="shared" si="647"/>
        <v>4.9701403200000001E-3</v>
      </c>
      <c r="AG1294" s="118">
        <f t="shared" si="648"/>
        <v>9.3600522054168127E-3</v>
      </c>
      <c r="AI1294" s="69">
        <v>25.061848000000001</v>
      </c>
      <c r="AJ1294" s="69">
        <v>2.4072434999999999</v>
      </c>
      <c r="AK1294" s="69">
        <v>0.38823639999999998</v>
      </c>
      <c r="AL1294" s="69">
        <v>0</v>
      </c>
      <c r="AM1294" s="69">
        <v>21.923161</v>
      </c>
      <c r="AN1294" s="69">
        <v>0.24618158000000001</v>
      </c>
      <c r="AO1294" s="69">
        <v>9.7025468000000004E-2</v>
      </c>
      <c r="AQ1294" s="116">
        <v>3.9995771999999999E-3</v>
      </c>
      <c r="AR1294" s="116">
        <v>3.7137748999999999E-3</v>
      </c>
      <c r="AS1294" s="116">
        <v>1.6405246000000001E-4</v>
      </c>
      <c r="AT1294" s="116">
        <v>1.2174981000000001E-4</v>
      </c>
      <c r="AU1294" s="150">
        <f t="shared" si="649"/>
        <v>2.226483736761071E-7</v>
      </c>
      <c r="AV1294" s="150">
        <f t="shared" si="650"/>
        <v>6.067028793891574E-10</v>
      </c>
      <c r="AW1294" s="163">
        <f t="shared" si="651"/>
        <v>1.70517946528E-2</v>
      </c>
      <c r="AX1294" s="196">
        <v>1.7822206E-7</v>
      </c>
      <c r="AY1294" s="196">
        <v>5.3773935000000005E-10</v>
      </c>
      <c r="AZ1294" s="196">
        <v>1.4691791000000001E-14</v>
      </c>
      <c r="BA1294" s="196">
        <v>7.5200272000000005E-15</v>
      </c>
      <c r="BB1294" s="196">
        <v>2.1330799E-15</v>
      </c>
      <c r="BC1294" s="196">
        <v>1.3388995999999999E-10</v>
      </c>
      <c r="BD1294" s="196">
        <v>4.4239249999999997E-8</v>
      </c>
      <c r="BE1294" s="196">
        <v>1.9763796999999999E-11</v>
      </c>
      <c r="BF1294" s="196">
        <v>4.9056630000000003E-11</v>
      </c>
      <c r="BG1294" s="196">
        <v>8.7891336999999994E-15</v>
      </c>
      <c r="BH1294" s="196">
        <v>2.6408082999999999E-16</v>
      </c>
      <c r="BI1294" s="196">
        <v>7.8039914999999998E-14</v>
      </c>
      <c r="BJ1294" s="196">
        <v>3.4871372E-14</v>
      </c>
      <c r="BK1294" s="196">
        <v>6.4460758E-15</v>
      </c>
      <c r="BL1294" s="196">
        <v>2.6157679999999999E-12</v>
      </c>
      <c r="BM1294" s="196">
        <v>5.0548295000000001E-11</v>
      </c>
      <c r="BN1294" s="196">
        <v>2.0827346E-20</v>
      </c>
      <c r="BO1294" s="196">
        <v>7.6866528000000003E-6</v>
      </c>
      <c r="BP1294" s="108">
        <v>1.7044107999999999E-2</v>
      </c>
      <c r="BQ1294" s="108">
        <v>0</v>
      </c>
      <c r="BR1294" s="108">
        <v>0</v>
      </c>
      <c r="BS1294" s="108">
        <v>0</v>
      </c>
      <c r="BU1294" s="172">
        <v>1.0074083000000001E-5</v>
      </c>
      <c r="BV1294" s="172">
        <v>3.7932765999999998E-7</v>
      </c>
      <c r="BW1294" s="172">
        <v>5.3545644999999999E-6</v>
      </c>
      <c r="BX1294" s="172">
        <v>1.4350111E-8</v>
      </c>
      <c r="BY1294" s="172">
        <v>3.4530527000000001E-7</v>
      </c>
      <c r="BZ1294" s="172">
        <v>8.0834627999999996E-8</v>
      </c>
      <c r="CA1294" s="172">
        <v>1.9242162E-10</v>
      </c>
      <c r="CB1294" s="172">
        <v>1.2278307000000001E-7</v>
      </c>
      <c r="CC1294" s="172">
        <v>1.2928783E-8</v>
      </c>
      <c r="CD1294" s="172">
        <v>9.6273820000000001E-8</v>
      </c>
      <c r="CE1294" s="172">
        <v>6.0484975999999998E-12</v>
      </c>
      <c r="CF1294" s="172">
        <v>4.6057019000000002E-17</v>
      </c>
      <c r="CG1294" s="172">
        <v>3.9545556999999999E-13</v>
      </c>
      <c r="CH1294" s="172">
        <v>2.4242481E-7</v>
      </c>
      <c r="CI1294" s="172">
        <v>3.3853405E-6</v>
      </c>
      <c r="CJ1294" s="172">
        <v>3.9751116E-8</v>
      </c>
      <c r="CK1294" s="69">
        <v>0</v>
      </c>
      <c r="CM1294" s="197">
        <v>4.6647373999999999E-13</v>
      </c>
      <c r="CN1294" s="198">
        <v>0.19203129999999999</v>
      </c>
      <c r="CO1294" s="198">
        <v>3.3891163999999999E-3</v>
      </c>
      <c r="CP1294" s="198">
        <v>2.7803920000000001E-4</v>
      </c>
      <c r="CQ1294" s="197">
        <v>3.5340572999999999E-11</v>
      </c>
      <c r="CR1294" s="197">
        <v>4.1744301999999997E-9</v>
      </c>
      <c r="CS1294" s="197">
        <v>1.4699511000000001E-5</v>
      </c>
      <c r="CT1294" s="198">
        <v>1.7485791000000001E-2</v>
      </c>
      <c r="CU1294" s="197">
        <v>5.8463607999999999E-9</v>
      </c>
      <c r="CV1294" s="197">
        <v>2.8536060999999999E-5</v>
      </c>
      <c r="CX1294" s="166"/>
      <c r="CY1294" t="s">
        <v>2497</v>
      </c>
    </row>
    <row r="1295" spans="1:103" ht="14.4">
      <c r="B1295" s="85"/>
      <c r="C1295" s="113"/>
      <c r="D1295" s="1" t="s">
        <v>142</v>
      </c>
      <c r="E1295" s="112"/>
      <c r="S1295" s="3"/>
      <c r="Z1295" s="3"/>
      <c r="AA1295" s="3"/>
      <c r="AC1295" s="142"/>
      <c r="AD1295" s="142"/>
      <c r="AE1295" s="142"/>
      <c r="AF1295" s="142"/>
      <c r="AG1295" s="142"/>
      <c r="AU1295" s="86"/>
      <c r="AV1295" s="86"/>
      <c r="AW1295" s="86"/>
      <c r="AX1295" s="3"/>
      <c r="AY1295" s="3"/>
      <c r="AZ1295" s="3"/>
      <c r="BA1295" s="3"/>
      <c r="BB1295" s="3"/>
      <c r="BC1295" s="3"/>
      <c r="BD1295" s="3"/>
      <c r="BE1295" s="3"/>
      <c r="BF1295" s="3"/>
      <c r="BG1295" s="3"/>
      <c r="BH1295" s="3"/>
      <c r="BI1295" s="3"/>
      <c r="BJ1295" s="3"/>
      <c r="BK1295" s="3"/>
      <c r="BL1295" s="3"/>
      <c r="BM1295" s="3"/>
      <c r="BN1295" s="3"/>
      <c r="BO1295" s="3"/>
      <c r="BU1295" s="3"/>
      <c r="BV1295" s="3"/>
      <c r="BW1295" s="3"/>
      <c r="BX1295" s="3"/>
      <c r="BY1295" s="3"/>
      <c r="BZ1295" s="3"/>
      <c r="CA1295" s="3"/>
      <c r="CB1295" s="3"/>
      <c r="CC1295" s="3"/>
      <c r="CD1295" s="3"/>
      <c r="CE1295" s="3"/>
      <c r="CF1295" s="3"/>
      <c r="CG1295" s="3"/>
      <c r="CH1295" s="3"/>
      <c r="CI1295" s="3"/>
      <c r="CJ1295" s="3"/>
      <c r="CM1295" s="3"/>
      <c r="CQ1295" s="3"/>
      <c r="CR1295" s="3"/>
      <c r="CS1295" s="3"/>
      <c r="CU1295" s="3"/>
      <c r="CV1295" s="3"/>
    </row>
    <row r="1296" spans="1:103" ht="14.4">
      <c r="A1296" t="s">
        <v>871</v>
      </c>
      <c r="B1296" s="85" t="s">
        <v>816</v>
      </c>
      <c r="C1296" s="113" t="str">
        <f t="shared" si="637"/>
        <v>A.160.05.101</v>
      </c>
      <c r="D1296" s="9" t="s">
        <v>142</v>
      </c>
      <c r="E1296" s="112" t="s">
        <v>362</v>
      </c>
      <c r="F1296" s="115" t="str">
        <f t="shared" si="638"/>
        <v>Abura FSC/PEFC 560 (kg/m3)</v>
      </c>
      <c r="G1296" s="143">
        <f t="shared" si="639"/>
        <v>0.24800453333333333</v>
      </c>
      <c r="I1296" s="118">
        <f t="shared" si="640"/>
        <v>6.0869176382716814E-2</v>
      </c>
      <c r="K1296" s="161">
        <f t="shared" si="641"/>
        <v>2.5136783582999996E-3</v>
      </c>
      <c r="L1296" s="161">
        <f t="shared" si="642"/>
        <v>6.9458539E-3</v>
      </c>
      <c r="M1296" s="162">
        <f t="shared" si="643"/>
        <v>1.4208964124416815E-2</v>
      </c>
      <c r="N1296" s="161">
        <v>3.720068E-2</v>
      </c>
      <c r="O1296" s="132">
        <v>3.6972240999999999E-3</v>
      </c>
      <c r="P1296" s="132">
        <v>1.9333112999999999E-3</v>
      </c>
      <c r="Q1296" s="132">
        <v>1.3280049999999999E-3</v>
      </c>
      <c r="R1296" s="132">
        <v>1.0376124E-3</v>
      </c>
      <c r="S1296" s="164">
        <v>5.3282183E-6</v>
      </c>
      <c r="T1296" s="132">
        <v>1.4273274000000001E-4</v>
      </c>
      <c r="U1296" s="132">
        <v>1.209981E-4</v>
      </c>
      <c r="V1296" s="132">
        <v>1.4494298E-4</v>
      </c>
      <c r="W1296" s="132">
        <v>9.0667837999999995E-4</v>
      </c>
      <c r="X1296" s="132">
        <v>1.4061412000000001E-2</v>
      </c>
      <c r="Y1296" s="132">
        <v>2.8764201999999998E-4</v>
      </c>
      <c r="Z1296" s="164">
        <v>2.6091289999999999E-6</v>
      </c>
      <c r="AA1296" s="164">
        <v>1.5416814E-11</v>
      </c>
      <c r="AC1296" s="118">
        <f t="shared" si="644"/>
        <v>3.720068E-2</v>
      </c>
      <c r="AD1296" s="118">
        <f t="shared" si="645"/>
        <v>8.2652118583000003E-3</v>
      </c>
      <c r="AE1296" s="118">
        <f t="shared" si="646"/>
        <v>5.7541426289999999E-3</v>
      </c>
      <c r="AF1296" s="118">
        <f t="shared" si="647"/>
        <v>6.9458539E-3</v>
      </c>
      <c r="AG1296" s="118">
        <f t="shared" si="648"/>
        <v>1.4206354995416814E-2</v>
      </c>
      <c r="AI1296" s="69">
        <v>24.852922</v>
      </c>
      <c r="AJ1296" s="69">
        <v>3.1387293000000001</v>
      </c>
      <c r="AK1296" s="69">
        <v>0.39072601000000001</v>
      </c>
      <c r="AL1296" s="69">
        <v>0</v>
      </c>
      <c r="AM1296" s="69">
        <v>20.979161000000001</v>
      </c>
      <c r="AN1296" s="69">
        <v>0.24666684999999999</v>
      </c>
      <c r="AO1296" s="69">
        <v>9.7638411999999994E-2</v>
      </c>
      <c r="AQ1296" s="116">
        <v>5.5371832999999999E-3</v>
      </c>
      <c r="AR1296" s="116">
        <v>5.1467954999999998E-3</v>
      </c>
      <c r="AS1296" s="116">
        <v>2.1732564E-4</v>
      </c>
      <c r="AT1296" s="116">
        <v>1.7306223000000001E-4</v>
      </c>
      <c r="AU1296" s="150">
        <f t="shared" si="649"/>
        <v>3.0856087569640709E-7</v>
      </c>
      <c r="AV1296" s="150">
        <f t="shared" si="650"/>
        <v>8.0371907213035754E-10</v>
      </c>
      <c r="AW1296" s="163">
        <f t="shared" si="651"/>
        <v>2.4238407859199999E-2</v>
      </c>
      <c r="AX1296" s="196">
        <v>2.3015782E-7</v>
      </c>
      <c r="AY1296" s="196">
        <v>6.9444207999999999E-10</v>
      </c>
      <c r="AZ1296" s="196">
        <v>1.8973134000000001E-14</v>
      </c>
      <c r="BA1296" s="196">
        <v>7.5200272000000005E-15</v>
      </c>
      <c r="BB1296" s="196">
        <v>2.1330799E-15</v>
      </c>
      <c r="BC1296" s="196">
        <v>1.3791216999999999E-10</v>
      </c>
      <c r="BD1296" s="196">
        <v>7.8210469999999995E-8</v>
      </c>
      <c r="BE1296" s="196">
        <v>2.0681056999999999E-11</v>
      </c>
      <c r="BF1296" s="196">
        <v>8.8340768000000006E-11</v>
      </c>
      <c r="BG1296" s="196">
        <v>8.7891336999999994E-15</v>
      </c>
      <c r="BH1296" s="196">
        <v>2.6408082999999999E-16</v>
      </c>
      <c r="BI1296" s="196">
        <v>8.0434169000000005E-14</v>
      </c>
      <c r="BJ1296" s="196">
        <v>1.2408601E-13</v>
      </c>
      <c r="BK1296" s="196">
        <v>2.2620581999999999E-14</v>
      </c>
      <c r="BL1296" s="196">
        <v>2.7346562999999999E-12</v>
      </c>
      <c r="BM1296" s="196">
        <v>5.1929217000000002E-11</v>
      </c>
      <c r="BN1296" s="196">
        <v>2.0827346E-20</v>
      </c>
      <c r="BO1296" s="196">
        <v>7.9818592E-6</v>
      </c>
      <c r="BP1296" s="108">
        <v>2.4230425999999999E-2</v>
      </c>
      <c r="BQ1296" s="108">
        <v>0</v>
      </c>
      <c r="BR1296" s="108">
        <v>0</v>
      </c>
      <c r="BS1296" s="108">
        <v>0</v>
      </c>
      <c r="BU1296" s="172">
        <v>1.3076594E-5</v>
      </c>
      <c r="BV1296" s="172">
        <v>6.5016438E-7</v>
      </c>
      <c r="BW1296" s="172">
        <v>6.9150245000000002E-6</v>
      </c>
      <c r="BX1296" s="172">
        <v>1.4434955E-8</v>
      </c>
      <c r="BY1296" s="172">
        <v>5.8244930000000003E-7</v>
      </c>
      <c r="BZ1296" s="172">
        <v>8.0834627999999996E-8</v>
      </c>
      <c r="CA1296" s="172">
        <v>1.9242162E-10</v>
      </c>
      <c r="CB1296" s="172">
        <v>1.2278307000000001E-7</v>
      </c>
      <c r="CC1296" s="172">
        <v>1.4090871E-8</v>
      </c>
      <c r="CD1296" s="172">
        <v>9.9272734000000006E-8</v>
      </c>
      <c r="CE1296" s="172">
        <v>6.0484975999999998E-12</v>
      </c>
      <c r="CF1296" s="172">
        <v>4.6057019000000002E-17</v>
      </c>
      <c r="CG1296" s="172">
        <v>3.9545556999999999E-13</v>
      </c>
      <c r="CH1296" s="172">
        <v>2.8869753000000002E-7</v>
      </c>
      <c r="CI1296" s="172">
        <v>4.2688919999999997E-6</v>
      </c>
      <c r="CJ1296" s="172">
        <v>3.9751116E-8</v>
      </c>
      <c r="CK1296" s="69">
        <v>0</v>
      </c>
      <c r="CM1296" s="197">
        <v>4.6647373999999999E-13</v>
      </c>
      <c r="CN1296" s="198">
        <v>0.24799656</v>
      </c>
      <c r="CO1296" s="198">
        <v>3.3891163999999999E-3</v>
      </c>
      <c r="CP1296" s="198">
        <v>4.6334174000000001E-4</v>
      </c>
      <c r="CQ1296" s="197">
        <v>3.6423800999999999E-11</v>
      </c>
      <c r="CR1296" s="197">
        <v>4.3024465000000003E-9</v>
      </c>
      <c r="CS1296" s="197">
        <v>2.64149E-5</v>
      </c>
      <c r="CT1296" s="198">
        <v>6.1457666000000001E-2</v>
      </c>
      <c r="CU1296" s="197">
        <v>5.8463607999999999E-9</v>
      </c>
      <c r="CV1296" s="197">
        <v>2.8536060999999999E-5</v>
      </c>
      <c r="CX1296" s="166"/>
      <c r="CY1296" t="s">
        <v>2498</v>
      </c>
    </row>
    <row r="1297" spans="1:103" ht="14.4">
      <c r="A1297" t="s">
        <v>1850</v>
      </c>
      <c r="B1297" s="85" t="s">
        <v>816</v>
      </c>
      <c r="C1297" s="113" t="str">
        <f t="shared" si="637"/>
        <v>A.160.05.102</v>
      </c>
      <c r="D1297" s="9" t="s">
        <v>142</v>
      </c>
      <c r="E1297" s="112" t="s">
        <v>362</v>
      </c>
      <c r="F1297" s="115" t="str">
        <f t="shared" si="638"/>
        <v>Abura natural forest clear cut 560 (kg/m3)</v>
      </c>
      <c r="G1297" s="143">
        <f t="shared" si="639"/>
        <v>3.6980045333333331</v>
      </c>
      <c r="I1297" s="118">
        <f t="shared" si="640"/>
        <v>6.0314316343627157</v>
      </c>
      <c r="K1297" s="161">
        <f t="shared" si="641"/>
        <v>2.5136783582999996E-3</v>
      </c>
      <c r="L1297" s="161">
        <f t="shared" si="642"/>
        <v>5.4600083118799994</v>
      </c>
      <c r="M1297" s="162">
        <f t="shared" si="643"/>
        <v>1.4208964124416815E-2</v>
      </c>
      <c r="N1297" s="161">
        <v>0.55470067999999995</v>
      </c>
      <c r="O1297" s="132">
        <v>3.6972240999999999E-3</v>
      </c>
      <c r="P1297" s="132">
        <v>1.9333112999999999E-3</v>
      </c>
      <c r="Q1297" s="132">
        <v>1.3280049999999999E-3</v>
      </c>
      <c r="R1297" s="132">
        <v>1.0376124E-3</v>
      </c>
      <c r="S1297" s="164">
        <v>5.3282183E-6</v>
      </c>
      <c r="T1297" s="132">
        <v>1.4273274000000001E-4</v>
      </c>
      <c r="U1297" s="132">
        <v>1.209981E-4</v>
      </c>
      <c r="V1297" s="132">
        <v>1.4494298E-4</v>
      </c>
      <c r="W1297" s="132">
        <v>9.0667837999999995E-4</v>
      </c>
      <c r="X1297" s="132">
        <v>1.4061412000000001E-2</v>
      </c>
      <c r="Y1297" s="132">
        <v>5.4533500999999998</v>
      </c>
      <c r="Z1297" s="164">
        <v>2.6091289999999999E-6</v>
      </c>
      <c r="AA1297" s="164">
        <v>1.5416814E-11</v>
      </c>
      <c r="AC1297" s="118">
        <f t="shared" si="644"/>
        <v>0.55470067999999995</v>
      </c>
      <c r="AD1297" s="118">
        <f t="shared" si="645"/>
        <v>8.2652118583000003E-3</v>
      </c>
      <c r="AE1297" s="118">
        <f t="shared" si="646"/>
        <v>5.7541426289999999E-3</v>
      </c>
      <c r="AF1297" s="118">
        <f t="shared" si="647"/>
        <v>5.4600083118799994</v>
      </c>
      <c r="AG1297" s="118">
        <f t="shared" si="648"/>
        <v>1.4206354995416814E-2</v>
      </c>
      <c r="AI1297" s="69">
        <v>24.852922</v>
      </c>
      <c r="AJ1297" s="69">
        <v>3.1387293000000001</v>
      </c>
      <c r="AK1297" s="69">
        <v>0.39072601000000001</v>
      </c>
      <c r="AL1297" s="69">
        <v>0</v>
      </c>
      <c r="AM1297" s="69">
        <v>20.979161000000001</v>
      </c>
      <c r="AN1297" s="69">
        <v>0.24666684999999999</v>
      </c>
      <c r="AO1297" s="69">
        <v>9.7638411999999994E-2</v>
      </c>
      <c r="AQ1297" s="116">
        <v>6.1552006999999999E-2</v>
      </c>
      <c r="AR1297" s="116">
        <v>5.8549482999999999E-2</v>
      </c>
      <c r="AS1297" s="116">
        <v>2.8294610000000001E-3</v>
      </c>
      <c r="AT1297" s="116">
        <v>1.7306223000000001E-4</v>
      </c>
      <c r="AU1297" s="150">
        <f t="shared" si="649"/>
        <v>3.5101608556964075E-6</v>
      </c>
      <c r="AV1297" s="150">
        <f t="shared" si="650"/>
        <v>1.0463982917126357E-8</v>
      </c>
      <c r="AW1297" s="163">
        <f t="shared" si="651"/>
        <v>2.4238407859199999E-2</v>
      </c>
      <c r="AX1297" s="196">
        <v>3.4317578000000001E-6</v>
      </c>
      <c r="AY1297" s="196">
        <v>1.0354442E-8</v>
      </c>
      <c r="AZ1297" s="196">
        <v>2.8289813000000001E-13</v>
      </c>
      <c r="BA1297" s="196">
        <v>7.5200272000000005E-15</v>
      </c>
      <c r="BB1297" s="196">
        <v>2.1330799E-15</v>
      </c>
      <c r="BC1297" s="196">
        <v>1.3791216999999999E-10</v>
      </c>
      <c r="BD1297" s="196">
        <v>7.8210469999999995E-8</v>
      </c>
      <c r="BE1297" s="196">
        <v>2.0681056999999999E-11</v>
      </c>
      <c r="BF1297" s="196">
        <v>8.8340768000000006E-11</v>
      </c>
      <c r="BG1297" s="196">
        <v>8.7891336999999994E-15</v>
      </c>
      <c r="BH1297" s="196">
        <v>2.6408082999999999E-16</v>
      </c>
      <c r="BI1297" s="196">
        <v>8.0434169000000005E-14</v>
      </c>
      <c r="BJ1297" s="196">
        <v>1.2408601E-13</v>
      </c>
      <c r="BK1297" s="196">
        <v>2.2620581999999999E-14</v>
      </c>
      <c r="BL1297" s="196">
        <v>2.7346562999999999E-12</v>
      </c>
      <c r="BM1297" s="196">
        <v>5.1929217000000002E-11</v>
      </c>
      <c r="BN1297" s="196">
        <v>2.0827346E-20</v>
      </c>
      <c r="BO1297" s="196">
        <v>7.9818592E-6</v>
      </c>
      <c r="BP1297" s="108">
        <v>2.4230425999999999E-2</v>
      </c>
      <c r="BQ1297" s="108">
        <v>0</v>
      </c>
      <c r="BR1297" s="108">
        <v>0</v>
      </c>
      <c r="BS1297" s="108">
        <v>0</v>
      </c>
      <c r="BU1297" s="69">
        <v>1.0927175E-4</v>
      </c>
      <c r="BV1297" s="172">
        <v>6.5016438E-7</v>
      </c>
      <c r="BW1297" s="69">
        <v>1.0311018000000001E-4</v>
      </c>
      <c r="BX1297" s="172">
        <v>1.4434955E-8</v>
      </c>
      <c r="BY1297" s="172">
        <v>5.8244930000000003E-7</v>
      </c>
      <c r="BZ1297" s="172">
        <v>8.0834627999999996E-8</v>
      </c>
      <c r="CA1297" s="172">
        <v>1.9242162E-10</v>
      </c>
      <c r="CB1297" s="172">
        <v>1.2278307000000001E-7</v>
      </c>
      <c r="CC1297" s="172">
        <v>1.4090871E-8</v>
      </c>
      <c r="CD1297" s="172">
        <v>9.9272734000000006E-8</v>
      </c>
      <c r="CE1297" s="172">
        <v>6.0484975999999998E-12</v>
      </c>
      <c r="CF1297" s="172">
        <v>4.6057019000000002E-17</v>
      </c>
      <c r="CG1297" s="172">
        <v>3.9545556999999999E-13</v>
      </c>
      <c r="CH1297" s="172">
        <v>2.8869753000000002E-7</v>
      </c>
      <c r="CI1297" s="172">
        <v>4.2688919999999997E-6</v>
      </c>
      <c r="CJ1297" s="172">
        <v>3.9751116E-8</v>
      </c>
      <c r="CK1297" s="69">
        <v>0</v>
      </c>
      <c r="CM1297" s="197">
        <v>4.6647373999999999E-13</v>
      </c>
      <c r="CN1297" s="198">
        <v>3.6979966000000002</v>
      </c>
      <c r="CO1297" s="198">
        <v>3.3891163999999999E-3</v>
      </c>
      <c r="CP1297" s="198">
        <v>4.6334174000000001E-4</v>
      </c>
      <c r="CQ1297" s="197">
        <v>3.6423800999999999E-11</v>
      </c>
      <c r="CR1297" s="197">
        <v>4.3024465000000003E-9</v>
      </c>
      <c r="CS1297" s="197">
        <v>2.64149E-5</v>
      </c>
      <c r="CT1297" s="198">
        <v>6.1457666000000001E-2</v>
      </c>
      <c r="CU1297" s="197">
        <v>5.8463607999999999E-9</v>
      </c>
      <c r="CV1297" s="197">
        <v>2.8536060999999999E-5</v>
      </c>
      <c r="CX1297" s="166"/>
      <c r="CY1297" t="s">
        <v>2498</v>
      </c>
    </row>
    <row r="1298" spans="1:103" ht="14.4">
      <c r="A1298" t="s">
        <v>872</v>
      </c>
      <c r="B1298" s="85" t="s">
        <v>816</v>
      </c>
      <c r="C1298" s="113" t="str">
        <f t="shared" si="637"/>
        <v>A.160.05.103</v>
      </c>
      <c r="D1298" s="9" t="s">
        <v>142</v>
      </c>
      <c r="E1298" s="112" t="s">
        <v>362</v>
      </c>
      <c r="F1298" s="115" t="str">
        <f t="shared" si="638"/>
        <v>Ahorn FSC/PEFC 640 (kg/m3)</v>
      </c>
      <c r="G1298" s="143">
        <f t="shared" si="639"/>
        <v>0.25705929333333338</v>
      </c>
      <c r="I1298" s="118">
        <f t="shared" si="640"/>
        <v>6.5866827924942042E-2</v>
      </c>
      <c r="K1298" s="161">
        <f t="shared" si="641"/>
        <v>5.0271225440000006E-3</v>
      </c>
      <c r="L1298" s="161">
        <f t="shared" si="642"/>
        <v>8.2228336100000007E-3</v>
      </c>
      <c r="M1298" s="162">
        <f t="shared" si="643"/>
        <v>1.4057977770942035E-2</v>
      </c>
      <c r="N1298" s="161">
        <v>3.8558894000000003E-2</v>
      </c>
      <c r="O1298" s="132">
        <v>1.8418026E-3</v>
      </c>
      <c r="P1298" s="132">
        <v>3.0934500000000002E-3</v>
      </c>
      <c r="Q1298" s="132">
        <v>2.2312450000000002E-3</v>
      </c>
      <c r="R1298" s="132">
        <v>2.4427190999999999E-3</v>
      </c>
      <c r="S1298" s="164">
        <v>1.0850504E-5</v>
      </c>
      <c r="T1298" s="132">
        <v>3.4230794000000001E-4</v>
      </c>
      <c r="U1298" s="132">
        <v>3.0212549999999999E-4</v>
      </c>
      <c r="V1298" s="132">
        <v>2.5415490999999998E-4</v>
      </c>
      <c r="W1298" s="132">
        <v>2.2666959999999999E-3</v>
      </c>
      <c r="X1298" s="132">
        <v>1.37973E-2</v>
      </c>
      <c r="Y1298" s="132">
        <v>7.1875951000000004E-4</v>
      </c>
      <c r="Z1298" s="164">
        <v>6.5228224000000004E-6</v>
      </c>
      <c r="AA1298" s="164">
        <v>3.8542035000000002E-11</v>
      </c>
      <c r="AC1298" s="118">
        <f t="shared" si="644"/>
        <v>3.8558894000000003E-2</v>
      </c>
      <c r="AD1298" s="118">
        <f t="shared" si="645"/>
        <v>1.0264500643999998E-2</v>
      </c>
      <c r="AE1298" s="118">
        <f t="shared" si="646"/>
        <v>5.2439009224000003E-3</v>
      </c>
      <c r="AF1298" s="118">
        <f t="shared" si="647"/>
        <v>8.2228336100000007E-3</v>
      </c>
      <c r="AG1298" s="118">
        <f t="shared" si="648"/>
        <v>1.4051454948542035E-2</v>
      </c>
      <c r="AI1298" s="69">
        <v>25.249766000000001</v>
      </c>
      <c r="AJ1298" s="69">
        <v>3.4982312000000002</v>
      </c>
      <c r="AK1298" s="69">
        <v>0.39432678999999998</v>
      </c>
      <c r="AL1298" s="69">
        <v>0</v>
      </c>
      <c r="AM1298" s="69">
        <v>20.980554999999999</v>
      </c>
      <c r="AN1298" s="69">
        <v>0.27781313000000002</v>
      </c>
      <c r="AO1298" s="69">
        <v>9.8839505999999994E-2</v>
      </c>
      <c r="AQ1298" s="116">
        <v>5.2766167000000003E-3</v>
      </c>
      <c r="AR1298" s="116">
        <v>4.8579807000000003E-3</v>
      </c>
      <c r="AS1298" s="116">
        <v>2.2004313E-4</v>
      </c>
      <c r="AT1298" s="116">
        <v>1.9859285999999999E-4</v>
      </c>
      <c r="AU1298" s="150">
        <f t="shared" si="649"/>
        <v>2.9124584344946763E-7</v>
      </c>
      <c r="AV1298" s="150">
        <f t="shared" si="650"/>
        <v>8.1376896324394841E-10</v>
      </c>
      <c r="AW1298" s="163">
        <f t="shared" si="651"/>
        <v>2.7814126425999997E-2</v>
      </c>
      <c r="AX1298" s="196">
        <v>2.3857505999999998E-7</v>
      </c>
      <c r="AY1298" s="196">
        <v>7.1983946999999998E-10</v>
      </c>
      <c r="AZ1298" s="196">
        <v>1.9667003E-14</v>
      </c>
      <c r="BA1298" s="196">
        <v>1.8800068E-14</v>
      </c>
      <c r="BB1298" s="196">
        <v>5.3326997000000001E-15</v>
      </c>
      <c r="BC1298" s="196">
        <v>2.461178E-10</v>
      </c>
      <c r="BD1298" s="196">
        <v>5.2293165E-8</v>
      </c>
      <c r="BE1298" s="196">
        <v>3.6516939999999998E-11</v>
      </c>
      <c r="BF1298" s="196">
        <v>5.7174887999999999E-11</v>
      </c>
      <c r="BG1298" s="196">
        <v>2.1972834000000001E-14</v>
      </c>
      <c r="BH1298" s="196">
        <v>6.6020206999999998E-16</v>
      </c>
      <c r="BI1298" s="196">
        <v>1.9281116000000001E-13</v>
      </c>
      <c r="BJ1298" s="196">
        <v>1.8997288E-15</v>
      </c>
      <c r="BK1298" s="196">
        <v>6.5426400999999997E-16</v>
      </c>
      <c r="BL1298" s="196">
        <v>6.4257766999999998E-12</v>
      </c>
      <c r="BM1298" s="196">
        <v>1.2505074000000001E-10</v>
      </c>
      <c r="BN1298" s="196">
        <v>5.2068365000000002E-20</v>
      </c>
      <c r="BO1298" s="196">
        <v>1.6974425999999999E-5</v>
      </c>
      <c r="BP1298" s="108">
        <v>2.7797151999999999E-2</v>
      </c>
      <c r="BQ1298" s="108">
        <v>0</v>
      </c>
      <c r="BR1298" s="108">
        <v>0</v>
      </c>
      <c r="BS1298" s="108">
        <v>0</v>
      </c>
      <c r="BU1298" s="172">
        <v>1.3940987E-5</v>
      </c>
      <c r="BV1298" s="172">
        <v>4.6906593999999999E-7</v>
      </c>
      <c r="BW1298" s="172">
        <v>7.1674951999999999E-6</v>
      </c>
      <c r="BX1298" s="172">
        <v>3.5794178E-8</v>
      </c>
      <c r="BY1298" s="172">
        <v>4.0908543000000001E-7</v>
      </c>
      <c r="BZ1298" s="172">
        <v>1.4721300999999999E-7</v>
      </c>
      <c r="CA1298" s="172">
        <v>4.8105404000000001E-10</v>
      </c>
      <c r="CB1298" s="172">
        <v>2.2367142000000001E-7</v>
      </c>
      <c r="CC1298" s="172">
        <v>3.1211139000000002E-8</v>
      </c>
      <c r="CD1298" s="172">
        <v>2.3781794000000001E-7</v>
      </c>
      <c r="CE1298" s="172">
        <v>1.5121243999999999E-11</v>
      </c>
      <c r="CF1298" s="172">
        <v>1.1514254999999999E-16</v>
      </c>
      <c r="CG1298" s="172">
        <v>9.8863892000000006E-13</v>
      </c>
      <c r="CH1298" s="172">
        <v>4.4355007000000001E-7</v>
      </c>
      <c r="CI1298" s="172">
        <v>4.7230432000000004E-6</v>
      </c>
      <c r="CJ1298" s="172">
        <v>5.2542024000000003E-8</v>
      </c>
      <c r="CK1298" s="69">
        <v>0</v>
      </c>
      <c r="CM1298" s="197">
        <v>1.1661843E-12</v>
      </c>
      <c r="CN1298" s="198">
        <v>0.25703935999999999</v>
      </c>
      <c r="CO1298" s="198">
        <v>6.1637156000000004E-3</v>
      </c>
      <c r="CP1298" s="198">
        <v>3.5461465000000001E-4</v>
      </c>
      <c r="CQ1298" s="197">
        <v>8.7315994000000003E-11</v>
      </c>
      <c r="CR1298" s="197">
        <v>1.0313707E-8</v>
      </c>
      <c r="CS1298" s="197">
        <v>1.6458305000000002E-5</v>
      </c>
      <c r="CT1298" s="198">
        <v>1.6825380999999999E-3</v>
      </c>
      <c r="CU1298" s="197">
        <v>1.4615902E-8</v>
      </c>
      <c r="CV1298" s="197">
        <v>5.2042559999999999E-5</v>
      </c>
      <c r="CX1298" s="166"/>
      <c r="CY1298" t="s">
        <v>2499</v>
      </c>
    </row>
    <row r="1299" spans="1:103" ht="14.4">
      <c r="A1299" t="s">
        <v>873</v>
      </c>
      <c r="B1299" s="85" t="s">
        <v>816</v>
      </c>
      <c r="C1299" s="113" t="str">
        <f t="shared" si="637"/>
        <v>A.160.05.104</v>
      </c>
      <c r="D1299" s="9" t="s">
        <v>142</v>
      </c>
      <c r="E1299" s="112" t="s">
        <v>362</v>
      </c>
      <c r="F1299" s="115" t="str">
        <f t="shared" si="638"/>
        <v>Alder FSC/PEFC 530 (kg/m3)</v>
      </c>
      <c r="G1299" s="143">
        <f t="shared" si="639"/>
        <v>0.25705929333333338</v>
      </c>
      <c r="I1299" s="118">
        <f t="shared" si="640"/>
        <v>6.5866827924942042E-2</v>
      </c>
      <c r="K1299" s="161">
        <f t="shared" si="641"/>
        <v>5.0271225440000006E-3</v>
      </c>
      <c r="L1299" s="161">
        <f t="shared" si="642"/>
        <v>8.2228336100000007E-3</v>
      </c>
      <c r="M1299" s="162">
        <f t="shared" si="643"/>
        <v>1.4057977770942035E-2</v>
      </c>
      <c r="N1299" s="161">
        <v>3.8558894000000003E-2</v>
      </c>
      <c r="O1299" s="132">
        <v>1.8418026E-3</v>
      </c>
      <c r="P1299" s="132">
        <v>3.0934500000000002E-3</v>
      </c>
      <c r="Q1299" s="132">
        <v>2.2312450000000002E-3</v>
      </c>
      <c r="R1299" s="132">
        <v>2.4427190999999999E-3</v>
      </c>
      <c r="S1299" s="164">
        <v>1.0850504E-5</v>
      </c>
      <c r="T1299" s="132">
        <v>3.4230794000000001E-4</v>
      </c>
      <c r="U1299" s="132">
        <v>3.0212549999999999E-4</v>
      </c>
      <c r="V1299" s="132">
        <v>2.5415490999999998E-4</v>
      </c>
      <c r="W1299" s="132">
        <v>2.2666959999999999E-3</v>
      </c>
      <c r="X1299" s="132">
        <v>1.37973E-2</v>
      </c>
      <c r="Y1299" s="132">
        <v>7.1875951000000004E-4</v>
      </c>
      <c r="Z1299" s="164">
        <v>6.5228224000000004E-6</v>
      </c>
      <c r="AA1299" s="164">
        <v>3.8542035000000002E-11</v>
      </c>
      <c r="AC1299" s="118">
        <f t="shared" si="644"/>
        <v>3.8558894000000003E-2</v>
      </c>
      <c r="AD1299" s="118">
        <f t="shared" si="645"/>
        <v>1.0264500643999998E-2</v>
      </c>
      <c r="AE1299" s="118">
        <f t="shared" si="646"/>
        <v>5.2439009224000003E-3</v>
      </c>
      <c r="AF1299" s="118">
        <f t="shared" si="647"/>
        <v>8.2228336100000007E-3</v>
      </c>
      <c r="AG1299" s="118">
        <f t="shared" si="648"/>
        <v>1.4051454948542035E-2</v>
      </c>
      <c r="AI1299" s="69">
        <v>25.249766000000001</v>
      </c>
      <c r="AJ1299" s="69">
        <v>3.4982312000000002</v>
      </c>
      <c r="AK1299" s="69">
        <v>0.39432678999999998</v>
      </c>
      <c r="AL1299" s="69">
        <v>0</v>
      </c>
      <c r="AM1299" s="69">
        <v>20.980554999999999</v>
      </c>
      <c r="AN1299" s="69">
        <v>0.27781313000000002</v>
      </c>
      <c r="AO1299" s="69">
        <v>9.8839505999999994E-2</v>
      </c>
      <c r="AQ1299" s="116">
        <v>5.2766167000000003E-3</v>
      </c>
      <c r="AR1299" s="116">
        <v>4.8579807000000003E-3</v>
      </c>
      <c r="AS1299" s="116">
        <v>2.2004313E-4</v>
      </c>
      <c r="AT1299" s="116">
        <v>1.9859285999999999E-4</v>
      </c>
      <c r="AU1299" s="150">
        <f t="shared" si="649"/>
        <v>2.9124584344946763E-7</v>
      </c>
      <c r="AV1299" s="150">
        <f t="shared" si="650"/>
        <v>8.1376896324394841E-10</v>
      </c>
      <c r="AW1299" s="163">
        <f t="shared" si="651"/>
        <v>2.7814126425999997E-2</v>
      </c>
      <c r="AX1299" s="196">
        <v>2.3857505999999998E-7</v>
      </c>
      <c r="AY1299" s="196">
        <v>7.1983946999999998E-10</v>
      </c>
      <c r="AZ1299" s="196">
        <v>1.9667003E-14</v>
      </c>
      <c r="BA1299" s="196">
        <v>1.8800068E-14</v>
      </c>
      <c r="BB1299" s="196">
        <v>5.3326997000000001E-15</v>
      </c>
      <c r="BC1299" s="196">
        <v>2.461178E-10</v>
      </c>
      <c r="BD1299" s="196">
        <v>5.2293165E-8</v>
      </c>
      <c r="BE1299" s="196">
        <v>3.6516939999999998E-11</v>
      </c>
      <c r="BF1299" s="196">
        <v>5.7174887999999999E-11</v>
      </c>
      <c r="BG1299" s="196">
        <v>2.1972834000000001E-14</v>
      </c>
      <c r="BH1299" s="196">
        <v>6.6020206999999998E-16</v>
      </c>
      <c r="BI1299" s="196">
        <v>1.9281116000000001E-13</v>
      </c>
      <c r="BJ1299" s="196">
        <v>1.8997288E-15</v>
      </c>
      <c r="BK1299" s="196">
        <v>6.5426400999999997E-16</v>
      </c>
      <c r="BL1299" s="196">
        <v>6.4257766999999998E-12</v>
      </c>
      <c r="BM1299" s="196">
        <v>1.2505074000000001E-10</v>
      </c>
      <c r="BN1299" s="196">
        <v>5.2068365000000002E-20</v>
      </c>
      <c r="BO1299" s="196">
        <v>1.6974425999999999E-5</v>
      </c>
      <c r="BP1299" s="108">
        <v>2.7797151999999999E-2</v>
      </c>
      <c r="BQ1299" s="108">
        <v>0</v>
      </c>
      <c r="BR1299" s="108">
        <v>0</v>
      </c>
      <c r="BS1299" s="108">
        <v>0</v>
      </c>
      <c r="BU1299" s="172">
        <v>1.3940987E-5</v>
      </c>
      <c r="BV1299" s="172">
        <v>4.6906593999999999E-7</v>
      </c>
      <c r="BW1299" s="172">
        <v>7.1674951999999999E-6</v>
      </c>
      <c r="BX1299" s="172">
        <v>3.5794178E-8</v>
      </c>
      <c r="BY1299" s="172">
        <v>4.0908543000000001E-7</v>
      </c>
      <c r="BZ1299" s="172">
        <v>1.4721300999999999E-7</v>
      </c>
      <c r="CA1299" s="172">
        <v>4.8105404000000001E-10</v>
      </c>
      <c r="CB1299" s="172">
        <v>2.2367142000000001E-7</v>
      </c>
      <c r="CC1299" s="172">
        <v>3.1211139000000002E-8</v>
      </c>
      <c r="CD1299" s="172">
        <v>2.3781794000000001E-7</v>
      </c>
      <c r="CE1299" s="172">
        <v>1.5121243999999999E-11</v>
      </c>
      <c r="CF1299" s="172">
        <v>1.1514254999999999E-16</v>
      </c>
      <c r="CG1299" s="172">
        <v>9.8863892000000006E-13</v>
      </c>
      <c r="CH1299" s="172">
        <v>4.4355007000000001E-7</v>
      </c>
      <c r="CI1299" s="172">
        <v>4.7230432000000004E-6</v>
      </c>
      <c r="CJ1299" s="172">
        <v>5.2542024000000003E-8</v>
      </c>
      <c r="CK1299" s="69">
        <v>0</v>
      </c>
      <c r="CM1299" s="197">
        <v>1.1661843E-12</v>
      </c>
      <c r="CN1299" s="198">
        <v>0.25703935999999999</v>
      </c>
      <c r="CO1299" s="198">
        <v>6.1637156000000004E-3</v>
      </c>
      <c r="CP1299" s="198">
        <v>3.5461465000000001E-4</v>
      </c>
      <c r="CQ1299" s="197">
        <v>8.7315994000000003E-11</v>
      </c>
      <c r="CR1299" s="197">
        <v>1.0313707E-8</v>
      </c>
      <c r="CS1299" s="197">
        <v>1.6458305000000002E-5</v>
      </c>
      <c r="CT1299" s="198">
        <v>1.6825380999999999E-3</v>
      </c>
      <c r="CU1299" s="197">
        <v>1.4615902E-8</v>
      </c>
      <c r="CV1299" s="197">
        <v>5.2042559999999999E-5</v>
      </c>
      <c r="CX1299" s="166"/>
      <c r="CY1299" t="s">
        <v>2500</v>
      </c>
    </row>
    <row r="1300" spans="1:103" ht="14.4">
      <c r="A1300" t="s">
        <v>874</v>
      </c>
      <c r="B1300" s="85" t="s">
        <v>816</v>
      </c>
      <c r="C1300" s="113" t="str">
        <f t="shared" si="637"/>
        <v>A.160.05.105</v>
      </c>
      <c r="D1300" s="9" t="s">
        <v>142</v>
      </c>
      <c r="E1300" s="112" t="s">
        <v>362</v>
      </c>
      <c r="F1300" s="115" t="str">
        <f t="shared" si="638"/>
        <v>Antiaris FSC/PEFC 445 (kg/m3)</v>
      </c>
      <c r="G1300" s="143">
        <f t="shared" si="639"/>
        <v>0.24361510666666666</v>
      </c>
      <c r="I1300" s="118">
        <f t="shared" si="640"/>
        <v>5.9662313935016809E-2</v>
      </c>
      <c r="K1300" s="161">
        <f t="shared" si="641"/>
        <v>2.5002895806000001E-3</v>
      </c>
      <c r="L1300" s="161">
        <f t="shared" si="642"/>
        <v>6.7908959700000004E-3</v>
      </c>
      <c r="M1300" s="162">
        <f t="shared" si="643"/>
        <v>1.3828862384416813E-2</v>
      </c>
      <c r="N1300" s="161">
        <v>3.6542265999999997E-2</v>
      </c>
      <c r="O1300" s="132">
        <v>3.5515763E-3</v>
      </c>
      <c r="P1300" s="132">
        <v>1.9240174E-3</v>
      </c>
      <c r="Q1300" s="132">
        <v>1.3162327000000001E-3</v>
      </c>
      <c r="R1300" s="132">
        <v>1.0363816000000001E-3</v>
      </c>
      <c r="S1300" s="164">
        <v>5.2721606000000003E-6</v>
      </c>
      <c r="T1300" s="132">
        <v>1.4240311999999999E-4</v>
      </c>
      <c r="U1300" s="132">
        <v>1.2098971E-4</v>
      </c>
      <c r="V1300" s="132">
        <v>1.4469124E-4</v>
      </c>
      <c r="W1300" s="132">
        <v>9.0667837999999995E-4</v>
      </c>
      <c r="X1300" s="132">
        <v>1.3681562E-2</v>
      </c>
      <c r="Y1300" s="132">
        <v>2.8763417999999998E-4</v>
      </c>
      <c r="Z1300" s="164">
        <v>2.6091289999999999E-6</v>
      </c>
      <c r="AA1300" s="164">
        <v>1.5416814E-11</v>
      </c>
      <c r="AC1300" s="118">
        <f t="shared" si="644"/>
        <v>3.6542265999999997E-2</v>
      </c>
      <c r="AD1300" s="118">
        <f t="shared" si="645"/>
        <v>8.0968729905999993E-3</v>
      </c>
      <c r="AE1300" s="118">
        <f t="shared" si="646"/>
        <v>5.5991925389999994E-3</v>
      </c>
      <c r="AF1300" s="118">
        <f t="shared" si="647"/>
        <v>6.7908959700000004E-3</v>
      </c>
      <c r="AG1300" s="118">
        <f t="shared" si="648"/>
        <v>1.3826253255416813E-2</v>
      </c>
      <c r="AI1300" s="69">
        <v>24.795269000000001</v>
      </c>
      <c r="AJ1300" s="69">
        <v>3.0813578000000001</v>
      </c>
      <c r="AK1300" s="69">
        <v>0.39053074999999998</v>
      </c>
      <c r="AL1300" s="69">
        <v>0</v>
      </c>
      <c r="AM1300" s="69">
        <v>20.979161000000001</v>
      </c>
      <c r="AN1300" s="69">
        <v>0.24662878999999999</v>
      </c>
      <c r="AO1300" s="69">
        <v>9.7590337999999999E-2</v>
      </c>
      <c r="AQ1300" s="116">
        <v>5.4165868000000004E-3</v>
      </c>
      <c r="AR1300" s="116">
        <v>5.0344016999999998E-3</v>
      </c>
      <c r="AS1300" s="116">
        <v>2.1314734999999999E-4</v>
      </c>
      <c r="AT1300" s="116">
        <v>1.6903773000000001E-4</v>
      </c>
      <c r="AU1300" s="150">
        <f t="shared" si="649"/>
        <v>3.0182264259480706E-7</v>
      </c>
      <c r="AV1300" s="150">
        <f t="shared" si="650"/>
        <v>7.882668217453572E-10</v>
      </c>
      <c r="AW1300" s="163">
        <f t="shared" si="651"/>
        <v>2.3674751705699999E-2</v>
      </c>
      <c r="AX1300" s="196">
        <v>2.2608443E-7</v>
      </c>
      <c r="AY1300" s="196">
        <v>6.8215166999999996E-10</v>
      </c>
      <c r="AZ1300" s="196">
        <v>1.8637341999999999E-14</v>
      </c>
      <c r="BA1300" s="196">
        <v>7.5200272000000005E-15</v>
      </c>
      <c r="BB1300" s="196">
        <v>2.1330799E-15</v>
      </c>
      <c r="BC1300" s="196">
        <v>1.375967E-10</v>
      </c>
      <c r="BD1300" s="196">
        <v>7.554606E-8</v>
      </c>
      <c r="BE1300" s="196">
        <v>2.0609115E-11</v>
      </c>
      <c r="BF1300" s="196">
        <v>8.5259659000000002E-11</v>
      </c>
      <c r="BG1300" s="196">
        <v>8.7891336999999994E-15</v>
      </c>
      <c r="BH1300" s="196">
        <v>2.6408082999999999E-16</v>
      </c>
      <c r="BI1300" s="196">
        <v>8.0246384000000006E-14</v>
      </c>
      <c r="BJ1300" s="196">
        <v>1.1708879000000001E-13</v>
      </c>
      <c r="BK1300" s="196">
        <v>2.1351993999999999E-14</v>
      </c>
      <c r="BL1300" s="196">
        <v>2.7253316999999998E-12</v>
      </c>
      <c r="BM1300" s="196">
        <v>5.1820909999999997E-11</v>
      </c>
      <c r="BN1300" s="196">
        <v>2.0827346E-20</v>
      </c>
      <c r="BO1300" s="196">
        <v>7.9587057000000005E-6</v>
      </c>
      <c r="BP1300" s="108">
        <v>2.3666792999999998E-2</v>
      </c>
      <c r="BQ1300" s="108">
        <v>0</v>
      </c>
      <c r="BR1300" s="108">
        <v>0</v>
      </c>
      <c r="BS1300" s="108">
        <v>0</v>
      </c>
      <c r="BU1300" s="172">
        <v>1.2841103E-5</v>
      </c>
      <c r="BV1300" s="172">
        <v>6.2892227999999996E-7</v>
      </c>
      <c r="BW1300" s="172">
        <v>6.7926354999999996E-6</v>
      </c>
      <c r="BX1300" s="172">
        <v>1.4428301E-8</v>
      </c>
      <c r="BY1300" s="172">
        <v>5.6384975999999999E-7</v>
      </c>
      <c r="BZ1300" s="172">
        <v>8.0834627999999996E-8</v>
      </c>
      <c r="CA1300" s="172">
        <v>1.9242162E-10</v>
      </c>
      <c r="CB1300" s="172">
        <v>1.2278307000000001E-7</v>
      </c>
      <c r="CC1300" s="172">
        <v>1.3999727E-8</v>
      </c>
      <c r="CD1300" s="172">
        <v>9.9037525000000001E-8</v>
      </c>
      <c r="CE1300" s="172">
        <v>6.0484975999999998E-12</v>
      </c>
      <c r="CF1300" s="172">
        <v>4.6057019000000002E-17</v>
      </c>
      <c r="CG1300" s="172">
        <v>3.9545556999999999E-13</v>
      </c>
      <c r="CH1300" s="172">
        <v>2.8506830000000002E-7</v>
      </c>
      <c r="CI1300" s="172">
        <v>4.1995937999999999E-6</v>
      </c>
      <c r="CJ1300" s="172">
        <v>3.9751116E-8</v>
      </c>
      <c r="CK1300" s="69">
        <v>0</v>
      </c>
      <c r="CM1300" s="197">
        <v>4.6647373999999999E-13</v>
      </c>
      <c r="CN1300" s="198">
        <v>0.24360713000000001</v>
      </c>
      <c r="CO1300" s="198">
        <v>3.3891163999999999E-3</v>
      </c>
      <c r="CP1300" s="198">
        <v>4.4880821E-4</v>
      </c>
      <c r="CQ1300" s="197">
        <v>3.6338841999999998E-11</v>
      </c>
      <c r="CR1300" s="197">
        <v>4.292406E-9</v>
      </c>
      <c r="CS1300" s="197">
        <v>2.5496046E-5</v>
      </c>
      <c r="CT1300" s="198">
        <v>5.8008891E-2</v>
      </c>
      <c r="CU1300" s="197">
        <v>5.8463607999999999E-9</v>
      </c>
      <c r="CV1300" s="197">
        <v>2.8536060999999999E-5</v>
      </c>
      <c r="CX1300" s="166"/>
      <c r="CY1300" t="s">
        <v>2501</v>
      </c>
    </row>
    <row r="1301" spans="1:103" ht="14.4">
      <c r="A1301" t="s">
        <v>1851</v>
      </c>
      <c r="B1301" s="85" t="s">
        <v>816</v>
      </c>
      <c r="C1301" s="113" t="str">
        <f t="shared" si="637"/>
        <v>A.160.05.106</v>
      </c>
      <c r="D1301" s="9" t="s">
        <v>142</v>
      </c>
      <c r="E1301" s="112" t="s">
        <v>362</v>
      </c>
      <c r="F1301" s="115" t="str">
        <f t="shared" si="638"/>
        <v>Antiaris natural forest clear cut 445 (kg/m3)</v>
      </c>
      <c r="G1301" s="143">
        <f t="shared" si="639"/>
        <v>3.6936151333333331</v>
      </c>
      <c r="I1301" s="118">
        <f t="shared" si="640"/>
        <v>6.0731622837550159</v>
      </c>
      <c r="K1301" s="161">
        <f t="shared" si="641"/>
        <v>2.5002895806000001E-3</v>
      </c>
      <c r="L1301" s="161">
        <f t="shared" si="642"/>
        <v>5.5027908617899994</v>
      </c>
      <c r="M1301" s="162">
        <f t="shared" si="643"/>
        <v>1.3828862384416813E-2</v>
      </c>
      <c r="N1301" s="161">
        <v>0.55404226999999995</v>
      </c>
      <c r="O1301" s="132">
        <v>3.5515763E-3</v>
      </c>
      <c r="P1301" s="132">
        <v>1.9240174E-3</v>
      </c>
      <c r="Q1301" s="132">
        <v>1.3162327000000001E-3</v>
      </c>
      <c r="R1301" s="132">
        <v>1.0363816000000001E-3</v>
      </c>
      <c r="S1301" s="164">
        <v>5.2721606000000003E-6</v>
      </c>
      <c r="T1301" s="132">
        <v>1.4240311999999999E-4</v>
      </c>
      <c r="U1301" s="132">
        <v>1.2098971E-4</v>
      </c>
      <c r="V1301" s="132">
        <v>1.4469124E-4</v>
      </c>
      <c r="W1301" s="132">
        <v>9.0667837999999995E-4</v>
      </c>
      <c r="X1301" s="132">
        <v>1.3681562E-2</v>
      </c>
      <c r="Y1301" s="132">
        <v>5.4962875999999996</v>
      </c>
      <c r="Z1301" s="164">
        <v>2.6091289999999999E-6</v>
      </c>
      <c r="AA1301" s="164">
        <v>1.5416814E-11</v>
      </c>
      <c r="AC1301" s="118">
        <f t="shared" si="644"/>
        <v>0.55404226999999995</v>
      </c>
      <c r="AD1301" s="118">
        <f t="shared" si="645"/>
        <v>8.0968729905999993E-3</v>
      </c>
      <c r="AE1301" s="118">
        <f t="shared" si="646"/>
        <v>5.5991925389999994E-3</v>
      </c>
      <c r="AF1301" s="118">
        <f t="shared" si="647"/>
        <v>5.5027908617899994</v>
      </c>
      <c r="AG1301" s="118">
        <f t="shared" si="648"/>
        <v>1.3826253255416813E-2</v>
      </c>
      <c r="AI1301" s="69">
        <v>24.795269000000001</v>
      </c>
      <c r="AJ1301" s="69">
        <v>3.0813578000000001</v>
      </c>
      <c r="AK1301" s="69">
        <v>0.39053074999999998</v>
      </c>
      <c r="AL1301" s="69">
        <v>0</v>
      </c>
      <c r="AM1301" s="69">
        <v>20.979161000000001</v>
      </c>
      <c r="AN1301" s="69">
        <v>0.24662878999999999</v>
      </c>
      <c r="AO1301" s="69">
        <v>9.7590337999999999E-2</v>
      </c>
      <c r="AQ1301" s="116">
        <v>6.1431409999999999E-2</v>
      </c>
      <c r="AR1301" s="116">
        <v>5.8437089999999997E-2</v>
      </c>
      <c r="AS1301" s="116">
        <v>2.8252826999999999E-3</v>
      </c>
      <c r="AT1301" s="116">
        <v>1.6903773000000001E-4</v>
      </c>
      <c r="AU1301" s="150">
        <f t="shared" si="649"/>
        <v>3.5034226125948074E-6</v>
      </c>
      <c r="AV1301" s="150">
        <f t="shared" si="650"/>
        <v>1.0448531076743355E-8</v>
      </c>
      <c r="AW1301" s="163">
        <f t="shared" si="651"/>
        <v>2.3674751705699999E-2</v>
      </c>
      <c r="AX1301" s="196">
        <v>3.4276844E-6</v>
      </c>
      <c r="AY1301" s="196">
        <v>1.0342152E-8</v>
      </c>
      <c r="AZ1301" s="196">
        <v>2.8256234000000002E-13</v>
      </c>
      <c r="BA1301" s="196">
        <v>7.5200272000000005E-15</v>
      </c>
      <c r="BB1301" s="196">
        <v>2.1330799E-15</v>
      </c>
      <c r="BC1301" s="196">
        <v>1.375967E-10</v>
      </c>
      <c r="BD1301" s="196">
        <v>7.554606E-8</v>
      </c>
      <c r="BE1301" s="196">
        <v>2.0609115E-11</v>
      </c>
      <c r="BF1301" s="196">
        <v>8.5259659000000002E-11</v>
      </c>
      <c r="BG1301" s="196">
        <v>8.7891336999999994E-15</v>
      </c>
      <c r="BH1301" s="196">
        <v>2.6408082999999999E-16</v>
      </c>
      <c r="BI1301" s="196">
        <v>8.0246384000000006E-14</v>
      </c>
      <c r="BJ1301" s="196">
        <v>1.1708879000000001E-13</v>
      </c>
      <c r="BK1301" s="196">
        <v>2.1351993999999999E-14</v>
      </c>
      <c r="BL1301" s="196">
        <v>2.7253316999999998E-12</v>
      </c>
      <c r="BM1301" s="196">
        <v>5.1820909999999997E-11</v>
      </c>
      <c r="BN1301" s="196">
        <v>2.0827346E-20</v>
      </c>
      <c r="BO1301" s="196">
        <v>7.9587057000000005E-6</v>
      </c>
      <c r="BP1301" s="108">
        <v>2.3666792999999998E-2</v>
      </c>
      <c r="BQ1301" s="108">
        <v>0</v>
      </c>
      <c r="BR1301" s="108">
        <v>0</v>
      </c>
      <c r="BS1301" s="108">
        <v>0</v>
      </c>
      <c r="BU1301" s="69">
        <v>1.0903626E-4</v>
      </c>
      <c r="BV1301" s="172">
        <v>6.2892227999999996E-7</v>
      </c>
      <c r="BW1301" s="69">
        <v>1.0298779E-4</v>
      </c>
      <c r="BX1301" s="172">
        <v>1.4428301E-8</v>
      </c>
      <c r="BY1301" s="172">
        <v>5.6384975999999999E-7</v>
      </c>
      <c r="BZ1301" s="172">
        <v>8.0834627999999996E-8</v>
      </c>
      <c r="CA1301" s="172">
        <v>1.9242162E-10</v>
      </c>
      <c r="CB1301" s="172">
        <v>1.2278307000000001E-7</v>
      </c>
      <c r="CC1301" s="172">
        <v>1.3999727E-8</v>
      </c>
      <c r="CD1301" s="172">
        <v>9.9037525000000001E-8</v>
      </c>
      <c r="CE1301" s="172">
        <v>6.0484975999999998E-12</v>
      </c>
      <c r="CF1301" s="172">
        <v>4.6057019000000002E-17</v>
      </c>
      <c r="CG1301" s="172">
        <v>3.9545556999999999E-13</v>
      </c>
      <c r="CH1301" s="172">
        <v>2.8506830000000002E-7</v>
      </c>
      <c r="CI1301" s="172">
        <v>4.1995937999999999E-6</v>
      </c>
      <c r="CJ1301" s="172">
        <v>3.9751116E-8</v>
      </c>
      <c r="CK1301" s="69">
        <v>0</v>
      </c>
      <c r="CM1301" s="197">
        <v>4.6647373999999999E-13</v>
      </c>
      <c r="CN1301" s="198">
        <v>3.6936070999999999</v>
      </c>
      <c r="CO1301" s="198">
        <v>3.3891163999999999E-3</v>
      </c>
      <c r="CP1301" s="198">
        <v>4.4880821E-4</v>
      </c>
      <c r="CQ1301" s="197">
        <v>3.6338841999999998E-11</v>
      </c>
      <c r="CR1301" s="197">
        <v>4.292406E-9</v>
      </c>
      <c r="CS1301" s="197">
        <v>2.5496046E-5</v>
      </c>
      <c r="CT1301" s="198">
        <v>5.8008891E-2</v>
      </c>
      <c r="CU1301" s="197">
        <v>5.8463607999999999E-9</v>
      </c>
      <c r="CV1301" s="197">
        <v>2.8536060999999999E-5</v>
      </c>
      <c r="CX1301" s="166"/>
      <c r="CY1301" t="s">
        <v>2501</v>
      </c>
    </row>
    <row r="1302" spans="1:103" ht="14.4">
      <c r="A1302" t="s">
        <v>875</v>
      </c>
      <c r="B1302" s="85" t="s">
        <v>816</v>
      </c>
      <c r="C1302" s="113" t="str">
        <f t="shared" si="637"/>
        <v>A.160.05.107</v>
      </c>
      <c r="D1302" s="9" t="s">
        <v>142</v>
      </c>
      <c r="E1302" s="112" t="s">
        <v>362</v>
      </c>
      <c r="F1302" s="115" t="str">
        <f t="shared" si="638"/>
        <v>Ash FSC/PEFC 700 (kg/m3)</v>
      </c>
      <c r="G1302" s="143">
        <f t="shared" si="639"/>
        <v>0.25705929333333338</v>
      </c>
      <c r="I1302" s="118">
        <f t="shared" si="640"/>
        <v>6.5866827924942042E-2</v>
      </c>
      <c r="K1302" s="161">
        <f t="shared" si="641"/>
        <v>5.0271225440000006E-3</v>
      </c>
      <c r="L1302" s="161">
        <f t="shared" si="642"/>
        <v>8.2228336100000007E-3</v>
      </c>
      <c r="M1302" s="162">
        <f t="shared" si="643"/>
        <v>1.4057977770942035E-2</v>
      </c>
      <c r="N1302" s="161">
        <v>3.8558894000000003E-2</v>
      </c>
      <c r="O1302" s="132">
        <v>1.8418026E-3</v>
      </c>
      <c r="P1302" s="132">
        <v>3.0934500000000002E-3</v>
      </c>
      <c r="Q1302" s="132">
        <v>2.2312450000000002E-3</v>
      </c>
      <c r="R1302" s="132">
        <v>2.4427190999999999E-3</v>
      </c>
      <c r="S1302" s="164">
        <v>1.0850504E-5</v>
      </c>
      <c r="T1302" s="132">
        <v>3.4230794000000001E-4</v>
      </c>
      <c r="U1302" s="132">
        <v>3.0212549999999999E-4</v>
      </c>
      <c r="V1302" s="132">
        <v>2.5415490999999998E-4</v>
      </c>
      <c r="W1302" s="132">
        <v>2.2666959999999999E-3</v>
      </c>
      <c r="X1302" s="132">
        <v>1.37973E-2</v>
      </c>
      <c r="Y1302" s="132">
        <v>7.1875951000000004E-4</v>
      </c>
      <c r="Z1302" s="164">
        <v>6.5228224000000004E-6</v>
      </c>
      <c r="AA1302" s="164">
        <v>3.8542035000000002E-11</v>
      </c>
      <c r="AC1302" s="118">
        <f t="shared" si="644"/>
        <v>3.8558894000000003E-2</v>
      </c>
      <c r="AD1302" s="118">
        <f t="shared" si="645"/>
        <v>1.0264500643999998E-2</v>
      </c>
      <c r="AE1302" s="118">
        <f t="shared" si="646"/>
        <v>5.2439009224000003E-3</v>
      </c>
      <c r="AF1302" s="118">
        <f t="shared" si="647"/>
        <v>8.2228336100000007E-3</v>
      </c>
      <c r="AG1302" s="118">
        <f t="shared" si="648"/>
        <v>1.4051454948542035E-2</v>
      </c>
      <c r="AI1302" s="69">
        <v>25.249766000000001</v>
      </c>
      <c r="AJ1302" s="69">
        <v>3.4982312000000002</v>
      </c>
      <c r="AK1302" s="69">
        <v>0.39432678999999998</v>
      </c>
      <c r="AL1302" s="69">
        <v>0</v>
      </c>
      <c r="AM1302" s="69">
        <v>20.980554999999999</v>
      </c>
      <c r="AN1302" s="69">
        <v>0.27781313000000002</v>
      </c>
      <c r="AO1302" s="69">
        <v>9.8839505999999994E-2</v>
      </c>
      <c r="AQ1302" s="116">
        <v>5.2766167000000003E-3</v>
      </c>
      <c r="AR1302" s="116">
        <v>4.8579807000000003E-3</v>
      </c>
      <c r="AS1302" s="116">
        <v>2.2004313E-4</v>
      </c>
      <c r="AT1302" s="116">
        <v>1.9859285999999999E-4</v>
      </c>
      <c r="AU1302" s="150">
        <f t="shared" si="649"/>
        <v>2.9124584344946763E-7</v>
      </c>
      <c r="AV1302" s="150">
        <f t="shared" si="650"/>
        <v>8.1376896324394841E-10</v>
      </c>
      <c r="AW1302" s="163">
        <f t="shared" si="651"/>
        <v>2.7814126425999997E-2</v>
      </c>
      <c r="AX1302" s="196">
        <v>2.3857505999999998E-7</v>
      </c>
      <c r="AY1302" s="196">
        <v>7.1983946999999998E-10</v>
      </c>
      <c r="AZ1302" s="196">
        <v>1.9667003E-14</v>
      </c>
      <c r="BA1302" s="196">
        <v>1.8800068E-14</v>
      </c>
      <c r="BB1302" s="196">
        <v>5.3326997000000001E-15</v>
      </c>
      <c r="BC1302" s="196">
        <v>2.461178E-10</v>
      </c>
      <c r="BD1302" s="196">
        <v>5.2293165E-8</v>
      </c>
      <c r="BE1302" s="196">
        <v>3.6516939999999998E-11</v>
      </c>
      <c r="BF1302" s="196">
        <v>5.7174887999999999E-11</v>
      </c>
      <c r="BG1302" s="196">
        <v>2.1972834000000001E-14</v>
      </c>
      <c r="BH1302" s="196">
        <v>6.6020206999999998E-16</v>
      </c>
      <c r="BI1302" s="196">
        <v>1.9281116000000001E-13</v>
      </c>
      <c r="BJ1302" s="196">
        <v>1.8997288E-15</v>
      </c>
      <c r="BK1302" s="196">
        <v>6.5426400999999997E-16</v>
      </c>
      <c r="BL1302" s="196">
        <v>6.4257766999999998E-12</v>
      </c>
      <c r="BM1302" s="196">
        <v>1.2505074000000001E-10</v>
      </c>
      <c r="BN1302" s="196">
        <v>5.2068365000000002E-20</v>
      </c>
      <c r="BO1302" s="196">
        <v>1.6974425999999999E-5</v>
      </c>
      <c r="BP1302" s="108">
        <v>2.7797151999999999E-2</v>
      </c>
      <c r="BQ1302" s="108">
        <v>0</v>
      </c>
      <c r="BR1302" s="108">
        <v>0</v>
      </c>
      <c r="BS1302" s="108">
        <v>0</v>
      </c>
      <c r="BU1302" s="172">
        <v>1.3940987E-5</v>
      </c>
      <c r="BV1302" s="172">
        <v>4.6906593999999999E-7</v>
      </c>
      <c r="BW1302" s="172">
        <v>7.1674951999999999E-6</v>
      </c>
      <c r="BX1302" s="172">
        <v>3.5794178E-8</v>
      </c>
      <c r="BY1302" s="172">
        <v>4.0908543000000001E-7</v>
      </c>
      <c r="BZ1302" s="172">
        <v>1.4721300999999999E-7</v>
      </c>
      <c r="CA1302" s="172">
        <v>4.8105404000000001E-10</v>
      </c>
      <c r="CB1302" s="172">
        <v>2.2367142000000001E-7</v>
      </c>
      <c r="CC1302" s="172">
        <v>3.1211139000000002E-8</v>
      </c>
      <c r="CD1302" s="172">
        <v>2.3781794000000001E-7</v>
      </c>
      <c r="CE1302" s="172">
        <v>1.5121243999999999E-11</v>
      </c>
      <c r="CF1302" s="172">
        <v>1.1514254999999999E-16</v>
      </c>
      <c r="CG1302" s="172">
        <v>9.8863892000000006E-13</v>
      </c>
      <c r="CH1302" s="172">
        <v>4.4355007000000001E-7</v>
      </c>
      <c r="CI1302" s="172">
        <v>4.7230432000000004E-6</v>
      </c>
      <c r="CJ1302" s="172">
        <v>5.2542024000000003E-8</v>
      </c>
      <c r="CK1302" s="69">
        <v>0</v>
      </c>
      <c r="CM1302" s="197">
        <v>1.1661843E-12</v>
      </c>
      <c r="CN1302" s="198">
        <v>0.25703935999999999</v>
      </c>
      <c r="CO1302" s="198">
        <v>6.1637156000000004E-3</v>
      </c>
      <c r="CP1302" s="198">
        <v>3.5461465000000001E-4</v>
      </c>
      <c r="CQ1302" s="197">
        <v>8.7315994000000003E-11</v>
      </c>
      <c r="CR1302" s="197">
        <v>1.0313707E-8</v>
      </c>
      <c r="CS1302" s="197">
        <v>1.6458305000000002E-5</v>
      </c>
      <c r="CT1302" s="198">
        <v>1.6825380999999999E-3</v>
      </c>
      <c r="CU1302" s="197">
        <v>1.4615902E-8</v>
      </c>
      <c r="CV1302" s="197">
        <v>5.2042559999999999E-5</v>
      </c>
      <c r="CX1302" s="166"/>
      <c r="CY1302" t="s">
        <v>2502</v>
      </c>
    </row>
    <row r="1303" spans="1:103" ht="14.4">
      <c r="A1303" t="s">
        <v>876</v>
      </c>
      <c r="B1303" s="85" t="s">
        <v>816</v>
      </c>
      <c r="C1303" s="113" t="str">
        <f t="shared" si="637"/>
        <v>A.160.05.108</v>
      </c>
      <c r="D1303" s="9" t="s">
        <v>142</v>
      </c>
      <c r="E1303" s="112" t="s">
        <v>362</v>
      </c>
      <c r="F1303" s="115" t="str">
        <f t="shared" si="638"/>
        <v>Aspen FSC/PEFC 440 (kg/m3)</v>
      </c>
      <c r="G1303" s="143">
        <f t="shared" si="639"/>
        <v>0.29306700666666669</v>
      </c>
      <c r="I1303" s="118">
        <f t="shared" si="640"/>
        <v>7.6812088886177549E-2</v>
      </c>
      <c r="K1303" s="161">
        <f t="shared" si="641"/>
        <v>6.1727150599999994E-3</v>
      </c>
      <c r="L1303" s="161">
        <f t="shared" si="642"/>
        <v>9.8928806600000006E-3</v>
      </c>
      <c r="M1303" s="162">
        <f t="shared" si="643"/>
        <v>1.6786442166177546E-2</v>
      </c>
      <c r="N1303" s="161">
        <v>4.3960051E-2</v>
      </c>
      <c r="O1303" s="132">
        <v>2.1383113E-3</v>
      </c>
      <c r="P1303" s="132">
        <v>3.6450931999999999E-3</v>
      </c>
      <c r="Q1303" s="132">
        <v>2.6940479000000001E-3</v>
      </c>
      <c r="R1303" s="132">
        <v>3.0372190999999999E-3</v>
      </c>
      <c r="S1303" s="164">
        <v>1.3563129999999999E-5</v>
      </c>
      <c r="T1303" s="132">
        <v>4.2788492999999998E-4</v>
      </c>
      <c r="U1303" s="132">
        <v>3.7765687999999998E-4</v>
      </c>
      <c r="V1303" s="132">
        <v>3.0150859E-4</v>
      </c>
      <c r="W1303" s="132">
        <v>2.8333699E-3</v>
      </c>
      <c r="X1303" s="132">
        <v>1.647678E-2</v>
      </c>
      <c r="Y1303" s="132">
        <v>8.9844937999999995E-4</v>
      </c>
      <c r="Z1303" s="164">
        <v>8.1535280000000007E-6</v>
      </c>
      <c r="AA1303" s="164">
        <v>4.8177543999999999E-11</v>
      </c>
      <c r="AC1303" s="118">
        <f t="shared" si="644"/>
        <v>4.3960051E-2</v>
      </c>
      <c r="AD1303" s="118">
        <f t="shared" si="645"/>
        <v>1.2333776440000001E-2</v>
      </c>
      <c r="AE1303" s="118">
        <f t="shared" si="646"/>
        <v>6.169214908E-3</v>
      </c>
      <c r="AF1303" s="118">
        <f t="shared" si="647"/>
        <v>9.8928806599999988E-3</v>
      </c>
      <c r="AG1303" s="118">
        <f t="shared" si="648"/>
        <v>1.6778288638177544E-2</v>
      </c>
      <c r="AI1303" s="69">
        <v>25.838505999999999</v>
      </c>
      <c r="AJ1303" s="69">
        <v>4.0693450999999996</v>
      </c>
      <c r="AK1303" s="69">
        <v>0.39726107999999999</v>
      </c>
      <c r="AL1303" s="69">
        <v>0</v>
      </c>
      <c r="AM1303" s="69">
        <v>20.981135999999999</v>
      </c>
      <c r="AN1303" s="69">
        <v>0.29107024999999997</v>
      </c>
      <c r="AO1303" s="69">
        <v>9.9693005000000001E-2</v>
      </c>
      <c r="AQ1303" s="116">
        <v>6.0536781999999999E-3</v>
      </c>
      <c r="AR1303" s="116">
        <v>5.5630328999999997E-3</v>
      </c>
      <c r="AS1303" s="116">
        <v>2.5185972E-4</v>
      </c>
      <c r="AT1303" s="116">
        <v>2.3878557000000001E-4</v>
      </c>
      <c r="AU1303" s="150">
        <f t="shared" si="649"/>
        <v>3.3351516099685963E-7</v>
      </c>
      <c r="AV1303" s="150">
        <f t="shared" si="650"/>
        <v>9.3143388688668544E-10</v>
      </c>
      <c r="AW1303" s="163">
        <f t="shared" si="651"/>
        <v>3.3443356362999999E-2</v>
      </c>
      <c r="AX1303" s="196">
        <v>2.7199622E-7</v>
      </c>
      <c r="AY1303" s="196">
        <v>8.2067942E-10</v>
      </c>
      <c r="AZ1303" s="196">
        <v>2.2422085000000001E-14</v>
      </c>
      <c r="BA1303" s="196">
        <v>2.3500085000000001E-14</v>
      </c>
      <c r="BB1303" s="196">
        <v>6.6658746000000003E-15</v>
      </c>
      <c r="BC1303" s="196">
        <v>2.9352019E-10</v>
      </c>
      <c r="BD1303" s="196">
        <v>6.1061044999999998E-8</v>
      </c>
      <c r="BE1303" s="196">
        <v>4.3643548999999998E-11</v>
      </c>
      <c r="BF1303" s="196">
        <v>6.6815997999999998E-11</v>
      </c>
      <c r="BG1303" s="196">
        <v>2.7466043000000001E-14</v>
      </c>
      <c r="BH1303" s="196">
        <v>8.2525257999999998E-16</v>
      </c>
      <c r="BI1303" s="196">
        <v>2.4101395000000001E-13</v>
      </c>
      <c r="BJ1303" s="196">
        <v>2.374661E-15</v>
      </c>
      <c r="BK1303" s="196">
        <v>8.1783002000000001E-16</v>
      </c>
      <c r="BL1303" s="196">
        <v>8.0322208999999996E-12</v>
      </c>
      <c r="BM1303" s="196">
        <v>1.5631342000000001E-10</v>
      </c>
      <c r="BN1303" s="196">
        <v>6.5085456E-20</v>
      </c>
      <c r="BO1303" s="196">
        <v>2.0891363E-5</v>
      </c>
      <c r="BP1303" s="108">
        <v>3.3422464999999998E-2</v>
      </c>
      <c r="BQ1303" s="108">
        <v>0</v>
      </c>
      <c r="BR1303" s="108">
        <v>0</v>
      </c>
      <c r="BS1303" s="108">
        <v>0</v>
      </c>
      <c r="BU1303" s="172">
        <v>1.6030537999999999E-5</v>
      </c>
      <c r="BV1303" s="172">
        <v>5.4960489999999999E-7</v>
      </c>
      <c r="BW1303" s="172">
        <v>8.1714856999999998E-6</v>
      </c>
      <c r="BX1303" s="172">
        <v>4.4742722000000003E-8</v>
      </c>
      <c r="BY1303" s="172">
        <v>4.7344078999999999E-7</v>
      </c>
      <c r="BZ1303" s="172">
        <v>1.7487065999999999E-7</v>
      </c>
      <c r="CA1303" s="172">
        <v>6.0131756000000004E-10</v>
      </c>
      <c r="CB1303" s="172">
        <v>2.6570823E-7</v>
      </c>
      <c r="CC1303" s="172">
        <v>3.9013923999999997E-8</v>
      </c>
      <c r="CD1303" s="172">
        <v>2.9727242999999999E-7</v>
      </c>
      <c r="CE1303" s="172">
        <v>1.8901555E-11</v>
      </c>
      <c r="CF1303" s="172">
        <v>1.4392818000000001E-16</v>
      </c>
      <c r="CG1303" s="172">
        <v>1.2357986999999999E-12</v>
      </c>
      <c r="CH1303" s="172">
        <v>5.3472413000000001E-7</v>
      </c>
      <c r="CI1303" s="172">
        <v>5.4211811000000003E-6</v>
      </c>
      <c r="CJ1303" s="172">
        <v>5.7871569000000002E-8</v>
      </c>
      <c r="CK1303" s="69">
        <v>0</v>
      </c>
      <c r="CM1303" s="197">
        <v>1.4577303999999999E-12</v>
      </c>
      <c r="CN1303" s="198">
        <v>0.29304207999999998</v>
      </c>
      <c r="CO1303" s="198">
        <v>7.3197987000000004E-3</v>
      </c>
      <c r="CP1303" s="198">
        <v>4.1604232000000001E-4</v>
      </c>
      <c r="CQ1303" s="197">
        <v>1.0914499E-10</v>
      </c>
      <c r="CR1303" s="197">
        <v>1.2892134E-8</v>
      </c>
      <c r="CS1303" s="197">
        <v>1.9057558E-5</v>
      </c>
      <c r="CT1303" s="198">
        <v>2.1031727000000002E-3</v>
      </c>
      <c r="CU1303" s="197">
        <v>1.8269877000000001E-8</v>
      </c>
      <c r="CV1303" s="197">
        <v>6.1836935E-5</v>
      </c>
      <c r="CX1303" s="166"/>
      <c r="CY1303" t="s">
        <v>2503</v>
      </c>
    </row>
    <row r="1304" spans="1:103" ht="14.4">
      <c r="A1304" t="s">
        <v>877</v>
      </c>
      <c r="B1304" s="85" t="s">
        <v>816</v>
      </c>
      <c r="C1304" s="113" t="str">
        <f t="shared" si="637"/>
        <v>A.160.05.109</v>
      </c>
      <c r="D1304" s="9" t="s">
        <v>142</v>
      </c>
      <c r="E1304" s="112" t="s">
        <v>362</v>
      </c>
      <c r="F1304" s="115" t="str">
        <f t="shared" si="638"/>
        <v>Baboen FSC/PEFC 410 (kg/m3)</v>
      </c>
      <c r="G1304" s="143">
        <f t="shared" si="639"/>
        <v>0.375307</v>
      </c>
      <c r="I1304" s="118">
        <f t="shared" si="640"/>
        <v>9.5870681439616814E-2</v>
      </c>
      <c r="K1304" s="161">
        <f t="shared" si="641"/>
        <v>2.9019813152000003E-3</v>
      </c>
      <c r="L1304" s="161">
        <f t="shared" si="642"/>
        <v>1.1439949009999999E-2</v>
      </c>
      <c r="M1304" s="162">
        <f t="shared" si="643"/>
        <v>2.5232701114416813E-2</v>
      </c>
      <c r="N1304" s="161">
        <v>5.629605E-2</v>
      </c>
      <c r="O1304" s="132">
        <v>7.9213063999999996E-3</v>
      </c>
      <c r="P1304" s="132">
        <v>2.2028532999999999E-3</v>
      </c>
      <c r="Q1304" s="132">
        <v>1.6694260999999999E-3</v>
      </c>
      <c r="R1304" s="132">
        <v>1.0733088000000001E-3</v>
      </c>
      <c r="S1304" s="164">
        <v>6.9540052000000001E-6</v>
      </c>
      <c r="T1304" s="132">
        <v>1.5229241000000001E-4</v>
      </c>
      <c r="U1304" s="132">
        <v>1.2124147000000001E-4</v>
      </c>
      <c r="V1304" s="132">
        <v>1.5224397000000001E-4</v>
      </c>
      <c r="W1304" s="132">
        <v>9.0667837999999995E-4</v>
      </c>
      <c r="X1304" s="132">
        <v>2.5077848E-2</v>
      </c>
      <c r="Y1304" s="132">
        <v>2.8786946000000001E-4</v>
      </c>
      <c r="Z1304" s="164">
        <v>2.6091289999999999E-6</v>
      </c>
      <c r="AA1304" s="164">
        <v>1.5416814E-11</v>
      </c>
      <c r="AC1304" s="118">
        <f t="shared" si="644"/>
        <v>5.629605E-2</v>
      </c>
      <c r="AD1304" s="118">
        <f t="shared" si="645"/>
        <v>1.3147382485199999E-2</v>
      </c>
      <c r="AE1304" s="118">
        <f t="shared" si="646"/>
        <v>1.0248010299E-2</v>
      </c>
      <c r="AF1304" s="118">
        <f t="shared" si="647"/>
        <v>1.1439949009999999E-2</v>
      </c>
      <c r="AG1304" s="118">
        <f t="shared" si="648"/>
        <v>2.5230091985416814E-2</v>
      </c>
      <c r="AI1304" s="69">
        <v>26.524971000000001</v>
      </c>
      <c r="AJ1304" s="69">
        <v>4.8026175000000002</v>
      </c>
      <c r="AK1304" s="69">
        <v>0.39638907000000001</v>
      </c>
      <c r="AL1304" s="69">
        <v>0</v>
      </c>
      <c r="AM1304" s="69">
        <v>20.979161000000001</v>
      </c>
      <c r="AN1304" s="69">
        <v>0.24777067</v>
      </c>
      <c r="AO1304" s="69">
        <v>9.9032656999999996E-2</v>
      </c>
      <c r="AQ1304" s="116">
        <v>9.034729E-3</v>
      </c>
      <c r="AR1304" s="116">
        <v>8.4064433999999997E-3</v>
      </c>
      <c r="AS1304" s="116">
        <v>3.3850451000000002E-4</v>
      </c>
      <c r="AT1304" s="116">
        <v>2.8978102E-4</v>
      </c>
      <c r="AU1304" s="150">
        <f t="shared" si="649"/>
        <v>5.039834164590071E-7</v>
      </c>
      <c r="AV1304" s="150">
        <f t="shared" si="650"/>
        <v>1.2518657863823572E-9</v>
      </c>
      <c r="AW1304" s="163">
        <f t="shared" si="651"/>
        <v>4.0585576356100002E-2</v>
      </c>
      <c r="AX1304" s="196">
        <v>3.4829451000000001E-7</v>
      </c>
      <c r="AY1304" s="196">
        <v>1.050889E-9</v>
      </c>
      <c r="AZ1304" s="196">
        <v>2.8711773000000001E-14</v>
      </c>
      <c r="BA1304" s="196">
        <v>7.5200272000000005E-15</v>
      </c>
      <c r="BB1304" s="196">
        <v>2.1330799E-15</v>
      </c>
      <c r="BC1304" s="196">
        <v>1.4706135999999999E-10</v>
      </c>
      <c r="BD1304" s="196">
        <v>1.5548375999999999E-7</v>
      </c>
      <c r="BE1304" s="196">
        <v>2.2767518999999999E-11</v>
      </c>
      <c r="BF1304" s="196">
        <v>1.7769919E-10</v>
      </c>
      <c r="BG1304" s="196">
        <v>8.7891336999999994E-15</v>
      </c>
      <c r="BH1304" s="196">
        <v>2.6408082999999999E-16</v>
      </c>
      <c r="BI1304" s="196">
        <v>8.5880306000000004E-14</v>
      </c>
      <c r="BJ1304" s="196">
        <v>3.2701983E-13</v>
      </c>
      <c r="BK1304" s="196">
        <v>5.9412237999999997E-14</v>
      </c>
      <c r="BL1304" s="196">
        <v>3.0050879000000001E-12</v>
      </c>
      <c r="BM1304" s="196">
        <v>5.5070357999999997E-11</v>
      </c>
      <c r="BN1304" s="196">
        <v>2.0827346E-20</v>
      </c>
      <c r="BO1304" s="196">
        <v>8.6533561000000004E-6</v>
      </c>
      <c r="BP1304" s="108">
        <v>4.0576923000000001E-2</v>
      </c>
      <c r="BQ1304" s="108">
        <v>0</v>
      </c>
      <c r="BR1304" s="108">
        <v>0</v>
      </c>
      <c r="BS1304" s="108">
        <v>0</v>
      </c>
      <c r="BU1304" s="172">
        <v>1.9906312999999998E-5</v>
      </c>
      <c r="BV1304" s="172">
        <v>1.2662283999999999E-6</v>
      </c>
      <c r="BW1304" s="172">
        <v>1.0464555E-5</v>
      </c>
      <c r="BX1304" s="172">
        <v>1.4627947E-8</v>
      </c>
      <c r="BY1304" s="172">
        <v>1.1218735E-6</v>
      </c>
      <c r="BZ1304" s="172">
        <v>8.0834627999999996E-8</v>
      </c>
      <c r="CA1304" s="172">
        <v>1.9242162E-10</v>
      </c>
      <c r="CB1304" s="172">
        <v>1.2278307000000001E-7</v>
      </c>
      <c r="CC1304" s="172">
        <v>1.6734235999999999E-8</v>
      </c>
      <c r="CD1304" s="172">
        <v>1.0609427E-7</v>
      </c>
      <c r="CE1304" s="172">
        <v>6.0484975999999998E-12</v>
      </c>
      <c r="CF1304" s="172">
        <v>4.6057019000000002E-17</v>
      </c>
      <c r="CG1304" s="172">
        <v>3.9545556999999999E-13</v>
      </c>
      <c r="CH1304" s="172">
        <v>3.9395267999999998E-7</v>
      </c>
      <c r="CI1304" s="172">
        <v>6.2786794000000004E-6</v>
      </c>
      <c r="CJ1304" s="172">
        <v>3.9751116E-8</v>
      </c>
      <c r="CK1304" s="69">
        <v>0</v>
      </c>
      <c r="CM1304" s="197">
        <v>4.6647373999999999E-13</v>
      </c>
      <c r="CN1304" s="198">
        <v>0.37529902999999998</v>
      </c>
      <c r="CO1304" s="198">
        <v>3.3891163999999999E-3</v>
      </c>
      <c r="CP1304" s="198">
        <v>8.8484375E-4</v>
      </c>
      <c r="CQ1304" s="197">
        <v>3.8887786000000002E-11</v>
      </c>
      <c r="CR1304" s="197">
        <v>4.5936412000000002E-9</v>
      </c>
      <c r="CS1304" s="197">
        <v>5.3063536000000003E-5</v>
      </c>
      <c r="CT1304" s="198">
        <v>0.16147913999999999</v>
      </c>
      <c r="CU1304" s="197">
        <v>5.8463607999999999E-9</v>
      </c>
      <c r="CV1304" s="197">
        <v>2.8536060999999999E-5</v>
      </c>
      <c r="CX1304" s="166"/>
      <c r="CY1304" t="s">
        <v>2504</v>
      </c>
    </row>
    <row r="1305" spans="1:103" ht="14.4">
      <c r="A1305" t="s">
        <v>1852</v>
      </c>
      <c r="B1305" s="85" t="s">
        <v>816</v>
      </c>
      <c r="C1305" s="113" t="str">
        <f t="shared" si="637"/>
        <v>A.160.05.110</v>
      </c>
      <c r="D1305" s="9" t="s">
        <v>142</v>
      </c>
      <c r="E1305" s="112" t="s">
        <v>362</v>
      </c>
      <c r="F1305" s="115" t="str">
        <f t="shared" si="638"/>
        <v>Baboen natural forest clear cut 410 (kg/m3)</v>
      </c>
      <c r="G1305" s="143">
        <f t="shared" si="639"/>
        <v>3.825307</v>
      </c>
      <c r="I1305" s="118">
        <f t="shared" si="640"/>
        <v>9.5787207119796172</v>
      </c>
      <c r="K1305" s="161">
        <f t="shared" si="641"/>
        <v>2.9019813152000003E-3</v>
      </c>
      <c r="L1305" s="161">
        <f t="shared" si="642"/>
        <v>8.9767899795500004</v>
      </c>
      <c r="M1305" s="162">
        <f t="shared" si="643"/>
        <v>2.5232701114416813E-2</v>
      </c>
      <c r="N1305" s="161">
        <v>0.57379605</v>
      </c>
      <c r="O1305" s="132">
        <v>7.9213063999999996E-3</v>
      </c>
      <c r="P1305" s="132">
        <v>2.2028532999999999E-3</v>
      </c>
      <c r="Q1305" s="132">
        <v>1.6694260999999999E-3</v>
      </c>
      <c r="R1305" s="132">
        <v>1.0733088000000001E-3</v>
      </c>
      <c r="S1305" s="164">
        <v>6.9540052000000001E-6</v>
      </c>
      <c r="T1305" s="132">
        <v>1.5229241000000001E-4</v>
      </c>
      <c r="U1305" s="132">
        <v>1.2124147000000001E-4</v>
      </c>
      <c r="V1305" s="132">
        <v>1.5224397000000001E-4</v>
      </c>
      <c r="W1305" s="132">
        <v>9.0667837999999995E-4</v>
      </c>
      <c r="X1305" s="132">
        <v>2.5077848E-2</v>
      </c>
      <c r="Y1305" s="132">
        <v>8.9656379000000008</v>
      </c>
      <c r="Z1305" s="164">
        <v>2.6091289999999999E-6</v>
      </c>
      <c r="AA1305" s="164">
        <v>1.5416814E-11</v>
      </c>
      <c r="AC1305" s="118">
        <f t="shared" si="644"/>
        <v>0.57379605</v>
      </c>
      <c r="AD1305" s="118">
        <f t="shared" si="645"/>
        <v>1.3147382485199999E-2</v>
      </c>
      <c r="AE1305" s="118">
        <f t="shared" si="646"/>
        <v>1.0248010299E-2</v>
      </c>
      <c r="AF1305" s="118">
        <f t="shared" si="647"/>
        <v>8.9767899795500004</v>
      </c>
      <c r="AG1305" s="118">
        <f t="shared" si="648"/>
        <v>2.5230091985416814E-2</v>
      </c>
      <c r="AI1305" s="69">
        <v>26.524971000000001</v>
      </c>
      <c r="AJ1305" s="69">
        <v>4.8026175000000002</v>
      </c>
      <c r="AK1305" s="69">
        <v>0.39638907000000001</v>
      </c>
      <c r="AL1305" s="69">
        <v>0</v>
      </c>
      <c r="AM1305" s="69">
        <v>20.979161000000001</v>
      </c>
      <c r="AN1305" s="69">
        <v>0.24777067</v>
      </c>
      <c r="AO1305" s="69">
        <v>9.9032656999999996E-2</v>
      </c>
      <c r="AQ1305" s="116">
        <v>6.5049551999999997E-2</v>
      </c>
      <c r="AR1305" s="116">
        <v>6.1809131000000003E-2</v>
      </c>
      <c r="AS1305" s="116">
        <v>2.9506399E-3</v>
      </c>
      <c r="AT1305" s="116">
        <v>2.8978102E-4</v>
      </c>
      <c r="AU1305" s="150">
        <f t="shared" si="649"/>
        <v>3.7055834064590075E-6</v>
      </c>
      <c r="AV1305" s="150">
        <f t="shared" si="650"/>
        <v>1.0912129711379357E-8</v>
      </c>
      <c r="AW1305" s="163">
        <f t="shared" si="651"/>
        <v>4.0585576356100002E-2</v>
      </c>
      <c r="AX1305" s="196">
        <v>3.5498945000000001E-6</v>
      </c>
      <c r="AY1305" s="196">
        <v>1.0710889E-8</v>
      </c>
      <c r="AZ1305" s="196">
        <v>2.9263677000000002E-13</v>
      </c>
      <c r="BA1305" s="196">
        <v>7.5200272000000005E-15</v>
      </c>
      <c r="BB1305" s="196">
        <v>2.1330799E-15</v>
      </c>
      <c r="BC1305" s="196">
        <v>1.4706135999999999E-10</v>
      </c>
      <c r="BD1305" s="196">
        <v>1.5548375999999999E-7</v>
      </c>
      <c r="BE1305" s="196">
        <v>2.2767518999999999E-11</v>
      </c>
      <c r="BF1305" s="196">
        <v>1.7769919E-10</v>
      </c>
      <c r="BG1305" s="196">
        <v>8.7891336999999994E-15</v>
      </c>
      <c r="BH1305" s="196">
        <v>2.6408082999999999E-16</v>
      </c>
      <c r="BI1305" s="196">
        <v>8.5880306000000004E-14</v>
      </c>
      <c r="BJ1305" s="196">
        <v>3.2701983E-13</v>
      </c>
      <c r="BK1305" s="196">
        <v>5.9412237999999997E-14</v>
      </c>
      <c r="BL1305" s="196">
        <v>3.0050879000000001E-12</v>
      </c>
      <c r="BM1305" s="196">
        <v>5.5070357999999997E-11</v>
      </c>
      <c r="BN1305" s="196">
        <v>2.0827346E-20</v>
      </c>
      <c r="BO1305" s="196">
        <v>8.6533561000000004E-6</v>
      </c>
      <c r="BP1305" s="108">
        <v>4.0576923000000001E-2</v>
      </c>
      <c r="BQ1305" s="108">
        <v>0</v>
      </c>
      <c r="BR1305" s="108">
        <v>0</v>
      </c>
      <c r="BS1305" s="108">
        <v>0</v>
      </c>
      <c r="BU1305" s="69">
        <v>1.1610147E-4</v>
      </c>
      <c r="BV1305" s="172">
        <v>1.2662283999999999E-6</v>
      </c>
      <c r="BW1305" s="69">
        <v>1.0665971000000001E-4</v>
      </c>
      <c r="BX1305" s="172">
        <v>1.4627947E-8</v>
      </c>
      <c r="BY1305" s="172">
        <v>1.1218735E-6</v>
      </c>
      <c r="BZ1305" s="172">
        <v>8.0834627999999996E-8</v>
      </c>
      <c r="CA1305" s="172">
        <v>1.9242162E-10</v>
      </c>
      <c r="CB1305" s="172">
        <v>1.2278307000000001E-7</v>
      </c>
      <c r="CC1305" s="172">
        <v>1.6734235999999999E-8</v>
      </c>
      <c r="CD1305" s="172">
        <v>1.0609427E-7</v>
      </c>
      <c r="CE1305" s="172">
        <v>6.0484975999999998E-12</v>
      </c>
      <c r="CF1305" s="172">
        <v>4.6057019000000002E-17</v>
      </c>
      <c r="CG1305" s="172">
        <v>3.9545556999999999E-13</v>
      </c>
      <c r="CH1305" s="172">
        <v>3.9395267999999998E-7</v>
      </c>
      <c r="CI1305" s="172">
        <v>6.2786794000000004E-6</v>
      </c>
      <c r="CJ1305" s="172">
        <v>3.9751116E-8</v>
      </c>
      <c r="CK1305" s="69">
        <v>0</v>
      </c>
      <c r="CM1305" s="197">
        <v>4.6647373999999999E-13</v>
      </c>
      <c r="CN1305" s="198">
        <v>3.8252989999999998</v>
      </c>
      <c r="CO1305" s="198">
        <v>3.3891163999999999E-3</v>
      </c>
      <c r="CP1305" s="198">
        <v>8.8484375E-4</v>
      </c>
      <c r="CQ1305" s="197">
        <v>3.8887786000000002E-11</v>
      </c>
      <c r="CR1305" s="197">
        <v>4.5936412000000002E-9</v>
      </c>
      <c r="CS1305" s="197">
        <v>5.3063536000000003E-5</v>
      </c>
      <c r="CT1305" s="198">
        <v>0.16147913999999999</v>
      </c>
      <c r="CU1305" s="197">
        <v>5.8463607999999999E-9</v>
      </c>
      <c r="CV1305" s="197">
        <v>2.8536060999999999E-5</v>
      </c>
      <c r="CX1305" s="166"/>
      <c r="CY1305" t="s">
        <v>2504</v>
      </c>
    </row>
    <row r="1306" spans="1:103" ht="14.4">
      <c r="A1306" t="s">
        <v>1853</v>
      </c>
      <c r="B1306" s="85" t="s">
        <v>816</v>
      </c>
      <c r="C1306" s="113" t="str">
        <f t="shared" si="637"/>
        <v>A.160.05.111</v>
      </c>
      <c r="D1306" s="9" t="s">
        <v>142</v>
      </c>
      <c r="E1306" s="112" t="s">
        <v>362</v>
      </c>
      <c r="F1306" s="115" t="str">
        <f t="shared" si="638"/>
        <v>Beech European FSC/PEFC 710 (kg/m3)</v>
      </c>
      <c r="G1306" s="143">
        <f t="shared" si="639"/>
        <v>0.15839817333333334</v>
      </c>
      <c r="I1306" s="118">
        <f t="shared" si="640"/>
        <v>3.5876814653940742E-2</v>
      </c>
      <c r="K1306" s="161">
        <f t="shared" si="641"/>
        <v>1.8881990486999999E-3</v>
      </c>
      <c r="L1306" s="161">
        <f t="shared" si="642"/>
        <v>3.6469044039999995E-3</v>
      </c>
      <c r="M1306" s="162">
        <f t="shared" si="643"/>
        <v>6.5819852012407396E-3</v>
      </c>
      <c r="N1306" s="161">
        <v>2.3759725999999998E-2</v>
      </c>
      <c r="O1306" s="132">
        <v>1.0293686999999999E-3</v>
      </c>
      <c r="P1306" s="132">
        <v>1.5819477E-3</v>
      </c>
      <c r="Q1306" s="132">
        <v>9.6316502999999997E-4</v>
      </c>
      <c r="R1306" s="132">
        <v>8.1378910999999998E-4</v>
      </c>
      <c r="S1306" s="164">
        <v>3.4179087000000001E-6</v>
      </c>
      <c r="T1306" s="132">
        <v>1.07827E-4</v>
      </c>
      <c r="U1306" s="164">
        <v>9.5169534000000004E-5</v>
      </c>
      <c r="V1306" s="132">
        <v>1.2440579999999999E-4</v>
      </c>
      <c r="W1306" s="132">
        <v>7.1400922999999999E-4</v>
      </c>
      <c r="X1306" s="132">
        <v>6.4555246999999996E-3</v>
      </c>
      <c r="Y1306" s="132">
        <v>2.2640924E-4</v>
      </c>
      <c r="Z1306" s="164">
        <v>2.0546890999999998E-6</v>
      </c>
      <c r="AA1306" s="164">
        <v>1.2140741000000001E-11</v>
      </c>
      <c r="AC1306" s="118">
        <f t="shared" si="644"/>
        <v>2.3759725999999998E-2</v>
      </c>
      <c r="AD1306" s="118">
        <f t="shared" si="645"/>
        <v>4.5946849826999994E-3</v>
      </c>
      <c r="AE1306" s="118">
        <f t="shared" si="646"/>
        <v>2.7085406231000001E-3</v>
      </c>
      <c r="AF1306" s="118">
        <f t="shared" si="647"/>
        <v>3.6469044040000004E-3</v>
      </c>
      <c r="AG1306" s="118">
        <f t="shared" si="648"/>
        <v>6.5799305121407399E-3</v>
      </c>
      <c r="AI1306" s="69">
        <v>24.580618999999999</v>
      </c>
      <c r="AJ1306" s="69">
        <v>1.9333791</v>
      </c>
      <c r="AK1306" s="69">
        <v>0.38628681999999998</v>
      </c>
      <c r="AL1306" s="69">
        <v>0</v>
      </c>
      <c r="AM1306" s="69">
        <v>21.922964</v>
      </c>
      <c r="AN1306" s="69">
        <v>0.24148861999999999</v>
      </c>
      <c r="AO1306" s="69">
        <v>9.6500917000000005E-2</v>
      </c>
      <c r="AQ1306" s="116">
        <v>3.1474680000000001E-3</v>
      </c>
      <c r="AR1306" s="116">
        <v>2.9261374999999998E-3</v>
      </c>
      <c r="AS1306" s="116">
        <v>1.3286565999999999E-4</v>
      </c>
      <c r="AT1306" s="199">
        <v>8.8464838999999994E-5</v>
      </c>
      <c r="AU1306" s="150">
        <f t="shared" si="649"/>
        <v>1.7542790395452182E-7</v>
      </c>
      <c r="AV1306" s="150">
        <f t="shared" si="650"/>
        <v>4.9136708852658153E-10</v>
      </c>
      <c r="AW1306" s="163">
        <f t="shared" si="651"/>
        <v>1.23900330215E-2</v>
      </c>
      <c r="AX1306" s="196">
        <v>1.4700107E-7</v>
      </c>
      <c r="AY1306" s="196">
        <v>4.4353802000000002E-10</v>
      </c>
      <c r="AZ1306" s="196">
        <v>1.211808E-14</v>
      </c>
      <c r="BA1306" s="196">
        <v>5.9220213999999997E-15</v>
      </c>
      <c r="BB1306" s="196">
        <v>1.6798003999999999E-15</v>
      </c>
      <c r="BC1306" s="196">
        <v>1.1623525E-10</v>
      </c>
      <c r="BD1306" s="196">
        <v>2.8269176E-8</v>
      </c>
      <c r="BE1306" s="196">
        <v>1.6990034000000001E-11</v>
      </c>
      <c r="BF1306" s="196">
        <v>3.0758247000000002E-11</v>
      </c>
      <c r="BG1306" s="196">
        <v>6.9214428000000002E-15</v>
      </c>
      <c r="BH1306" s="196">
        <v>2.0796364999999999E-16</v>
      </c>
      <c r="BI1306" s="196">
        <v>6.0735516000000001E-14</v>
      </c>
      <c r="BJ1306" s="196">
        <v>5.9841456999999996E-16</v>
      </c>
      <c r="BK1306" s="196">
        <v>2.0609316000000001E-16</v>
      </c>
      <c r="BL1306" s="196">
        <v>2.0241196999999999E-12</v>
      </c>
      <c r="BM1306" s="196">
        <v>3.9390982999999998E-11</v>
      </c>
      <c r="BN1306" s="196">
        <v>1.6401535000000001E-20</v>
      </c>
      <c r="BO1306" s="196">
        <v>6.2420215000000002E-6</v>
      </c>
      <c r="BP1306" s="108">
        <v>1.2383791E-2</v>
      </c>
      <c r="BQ1306" s="108">
        <v>0</v>
      </c>
      <c r="BR1306" s="108">
        <v>0</v>
      </c>
      <c r="BS1306" s="108">
        <v>0</v>
      </c>
      <c r="BU1306" s="172">
        <v>8.2156170999999995E-6</v>
      </c>
      <c r="BV1306" s="172">
        <v>2.4838920000000003E-7</v>
      </c>
      <c r="BW1306" s="172">
        <v>4.4165613E-6</v>
      </c>
      <c r="BX1306" s="172">
        <v>1.1275166E-8</v>
      </c>
      <c r="BY1306" s="172">
        <v>2.3275172999999999E-7</v>
      </c>
      <c r="BZ1306" s="172">
        <v>7.1431024999999998E-8</v>
      </c>
      <c r="CA1306" s="172">
        <v>1.5153202E-10</v>
      </c>
      <c r="CB1306" s="172">
        <v>1.0849055999999999E-7</v>
      </c>
      <c r="CC1306" s="172">
        <v>9.8315088000000005E-9</v>
      </c>
      <c r="CD1306" s="172">
        <v>7.4912650999999995E-8</v>
      </c>
      <c r="CE1306" s="172">
        <v>4.7631917999999999E-12</v>
      </c>
      <c r="CF1306" s="172">
        <v>3.6269901999999997E-17</v>
      </c>
      <c r="CG1306" s="172">
        <v>3.1142126E-13</v>
      </c>
      <c r="CH1306" s="172">
        <v>1.9373311999999999E-7</v>
      </c>
      <c r="CI1306" s="172">
        <v>2.8101451000000001E-6</v>
      </c>
      <c r="CJ1306" s="172">
        <v>3.7939070999999999E-8</v>
      </c>
      <c r="CK1306" s="69">
        <v>0</v>
      </c>
      <c r="CM1306" s="197">
        <v>3.6734807E-13</v>
      </c>
      <c r="CN1306" s="198">
        <v>0.15839189000000001</v>
      </c>
      <c r="CO1306" s="198">
        <v>2.9960481999999999E-3</v>
      </c>
      <c r="CP1306" s="198">
        <v>1.8630283E-4</v>
      </c>
      <c r="CQ1306" s="197">
        <v>2.7504538000000001E-11</v>
      </c>
      <c r="CR1306" s="197">
        <v>3.2488177E-9</v>
      </c>
      <c r="CS1306" s="197">
        <v>9.3363514999999999E-6</v>
      </c>
      <c r="CT1306" s="198">
        <v>5.2999950999999999E-4</v>
      </c>
      <c r="CU1306" s="197">
        <v>4.6040090999999998E-9</v>
      </c>
      <c r="CV1306" s="197">
        <v>2.5205972999999998E-5</v>
      </c>
      <c r="CX1306" s="166"/>
      <c r="CY1306" t="s">
        <v>2505</v>
      </c>
    </row>
    <row r="1307" spans="1:103" ht="14.4">
      <c r="A1307" t="s">
        <v>878</v>
      </c>
      <c r="B1307" s="85" t="s">
        <v>816</v>
      </c>
      <c r="C1307" s="113" t="str">
        <f t="shared" si="637"/>
        <v>A.160.05.112</v>
      </c>
      <c r="D1307" s="9" t="s">
        <v>142</v>
      </c>
      <c r="E1307" s="112" t="s">
        <v>362</v>
      </c>
      <c r="F1307" s="115" t="str">
        <f t="shared" si="638"/>
        <v>Black poplar FSC/PEFC 440 (kg/m3)</v>
      </c>
      <c r="G1307" s="143">
        <f t="shared" si="639"/>
        <v>0.25705929333333338</v>
      </c>
      <c r="I1307" s="118">
        <f t="shared" si="640"/>
        <v>6.5866827924942042E-2</v>
      </c>
      <c r="K1307" s="161">
        <f t="shared" si="641"/>
        <v>5.0271225440000006E-3</v>
      </c>
      <c r="L1307" s="161">
        <f t="shared" si="642"/>
        <v>8.2228336100000007E-3</v>
      </c>
      <c r="M1307" s="162">
        <f t="shared" si="643"/>
        <v>1.4057977770942035E-2</v>
      </c>
      <c r="N1307" s="161">
        <v>3.8558894000000003E-2</v>
      </c>
      <c r="O1307" s="132">
        <v>1.8418026E-3</v>
      </c>
      <c r="P1307" s="132">
        <v>3.0934500000000002E-3</v>
      </c>
      <c r="Q1307" s="132">
        <v>2.2312450000000002E-3</v>
      </c>
      <c r="R1307" s="132">
        <v>2.4427190999999999E-3</v>
      </c>
      <c r="S1307" s="164">
        <v>1.0850504E-5</v>
      </c>
      <c r="T1307" s="132">
        <v>3.4230794000000001E-4</v>
      </c>
      <c r="U1307" s="132">
        <v>3.0212549999999999E-4</v>
      </c>
      <c r="V1307" s="132">
        <v>2.5415490999999998E-4</v>
      </c>
      <c r="W1307" s="132">
        <v>2.2666959999999999E-3</v>
      </c>
      <c r="X1307" s="132">
        <v>1.37973E-2</v>
      </c>
      <c r="Y1307" s="132">
        <v>7.1875951000000004E-4</v>
      </c>
      <c r="Z1307" s="164">
        <v>6.5228224000000004E-6</v>
      </c>
      <c r="AA1307" s="164">
        <v>3.8542035000000002E-11</v>
      </c>
      <c r="AC1307" s="118">
        <f t="shared" si="644"/>
        <v>3.8558894000000003E-2</v>
      </c>
      <c r="AD1307" s="118">
        <f t="shared" si="645"/>
        <v>1.0264500643999998E-2</v>
      </c>
      <c r="AE1307" s="118">
        <f t="shared" si="646"/>
        <v>5.2439009224000003E-3</v>
      </c>
      <c r="AF1307" s="118">
        <f t="shared" si="647"/>
        <v>8.2228336100000007E-3</v>
      </c>
      <c r="AG1307" s="118">
        <f t="shared" si="648"/>
        <v>1.4051454948542035E-2</v>
      </c>
      <c r="AI1307" s="69">
        <v>25.249766000000001</v>
      </c>
      <c r="AJ1307" s="69">
        <v>3.4982312000000002</v>
      </c>
      <c r="AK1307" s="69">
        <v>0.39432678999999998</v>
      </c>
      <c r="AL1307" s="69">
        <v>0</v>
      </c>
      <c r="AM1307" s="69">
        <v>20.980554999999999</v>
      </c>
      <c r="AN1307" s="69">
        <v>0.27781313000000002</v>
      </c>
      <c r="AO1307" s="69">
        <v>9.8839505999999994E-2</v>
      </c>
      <c r="AQ1307" s="116">
        <v>5.2766167000000003E-3</v>
      </c>
      <c r="AR1307" s="116">
        <v>4.8579807000000003E-3</v>
      </c>
      <c r="AS1307" s="116">
        <v>2.2004313E-4</v>
      </c>
      <c r="AT1307" s="116">
        <v>1.9859285999999999E-4</v>
      </c>
      <c r="AU1307" s="150">
        <f t="shared" si="649"/>
        <v>2.9124584344946763E-7</v>
      </c>
      <c r="AV1307" s="150">
        <f t="shared" si="650"/>
        <v>8.1376896324394841E-10</v>
      </c>
      <c r="AW1307" s="163">
        <f t="shared" si="651"/>
        <v>2.7814126425999997E-2</v>
      </c>
      <c r="AX1307" s="196">
        <v>2.3857505999999998E-7</v>
      </c>
      <c r="AY1307" s="196">
        <v>7.1983946999999998E-10</v>
      </c>
      <c r="AZ1307" s="196">
        <v>1.9667003E-14</v>
      </c>
      <c r="BA1307" s="196">
        <v>1.8800068E-14</v>
      </c>
      <c r="BB1307" s="196">
        <v>5.3326997000000001E-15</v>
      </c>
      <c r="BC1307" s="196">
        <v>2.461178E-10</v>
      </c>
      <c r="BD1307" s="196">
        <v>5.2293165E-8</v>
      </c>
      <c r="BE1307" s="196">
        <v>3.6516939999999998E-11</v>
      </c>
      <c r="BF1307" s="196">
        <v>5.7174887999999999E-11</v>
      </c>
      <c r="BG1307" s="196">
        <v>2.1972834000000001E-14</v>
      </c>
      <c r="BH1307" s="196">
        <v>6.6020206999999998E-16</v>
      </c>
      <c r="BI1307" s="196">
        <v>1.9281116000000001E-13</v>
      </c>
      <c r="BJ1307" s="196">
        <v>1.8997288E-15</v>
      </c>
      <c r="BK1307" s="196">
        <v>6.5426400999999997E-16</v>
      </c>
      <c r="BL1307" s="196">
        <v>6.4257766999999998E-12</v>
      </c>
      <c r="BM1307" s="196">
        <v>1.2505074000000001E-10</v>
      </c>
      <c r="BN1307" s="196">
        <v>5.2068365000000002E-20</v>
      </c>
      <c r="BO1307" s="196">
        <v>1.6974425999999999E-5</v>
      </c>
      <c r="BP1307" s="108">
        <v>2.7797151999999999E-2</v>
      </c>
      <c r="BQ1307" s="108">
        <v>0</v>
      </c>
      <c r="BR1307" s="108">
        <v>0</v>
      </c>
      <c r="BS1307" s="108">
        <v>0</v>
      </c>
      <c r="BU1307" s="172">
        <v>1.3940987E-5</v>
      </c>
      <c r="BV1307" s="172">
        <v>4.6906593999999999E-7</v>
      </c>
      <c r="BW1307" s="172">
        <v>7.1674951999999999E-6</v>
      </c>
      <c r="BX1307" s="172">
        <v>3.5794178E-8</v>
      </c>
      <c r="BY1307" s="172">
        <v>4.0908543000000001E-7</v>
      </c>
      <c r="BZ1307" s="172">
        <v>1.4721300999999999E-7</v>
      </c>
      <c r="CA1307" s="172">
        <v>4.8105404000000001E-10</v>
      </c>
      <c r="CB1307" s="172">
        <v>2.2367142000000001E-7</v>
      </c>
      <c r="CC1307" s="172">
        <v>3.1211139000000002E-8</v>
      </c>
      <c r="CD1307" s="172">
        <v>2.3781794000000001E-7</v>
      </c>
      <c r="CE1307" s="172">
        <v>1.5121243999999999E-11</v>
      </c>
      <c r="CF1307" s="172">
        <v>1.1514254999999999E-16</v>
      </c>
      <c r="CG1307" s="172">
        <v>9.8863892000000006E-13</v>
      </c>
      <c r="CH1307" s="172">
        <v>4.4355007000000001E-7</v>
      </c>
      <c r="CI1307" s="172">
        <v>4.7230432000000004E-6</v>
      </c>
      <c r="CJ1307" s="172">
        <v>5.2542024000000003E-8</v>
      </c>
      <c r="CK1307" s="69">
        <v>0</v>
      </c>
      <c r="CM1307" s="197">
        <v>1.1661843E-12</v>
      </c>
      <c r="CN1307" s="198">
        <v>0.25703935999999999</v>
      </c>
      <c r="CO1307" s="198">
        <v>6.1637156000000004E-3</v>
      </c>
      <c r="CP1307" s="198">
        <v>3.5461465000000001E-4</v>
      </c>
      <c r="CQ1307" s="197">
        <v>8.7315994000000003E-11</v>
      </c>
      <c r="CR1307" s="197">
        <v>1.0313707E-8</v>
      </c>
      <c r="CS1307" s="197">
        <v>1.6458305000000002E-5</v>
      </c>
      <c r="CT1307" s="198">
        <v>1.6825380999999999E-3</v>
      </c>
      <c r="CU1307" s="197">
        <v>1.4615902E-8</v>
      </c>
      <c r="CV1307" s="197">
        <v>5.2042559999999999E-5</v>
      </c>
      <c r="CX1307" s="166"/>
      <c r="CY1307" t="s">
        <v>2506</v>
      </c>
    </row>
    <row r="1308" spans="1:103" ht="14.4">
      <c r="A1308" t="s">
        <v>879</v>
      </c>
      <c r="B1308" s="85" t="s">
        <v>816</v>
      </c>
      <c r="C1308" s="113" t="str">
        <f t="shared" si="637"/>
        <v>A.160.05.113</v>
      </c>
      <c r="D1308" s="9" t="s">
        <v>142</v>
      </c>
      <c r="E1308" s="112" t="s">
        <v>362</v>
      </c>
      <c r="F1308" s="115" t="str">
        <f t="shared" si="638"/>
        <v>Blue gum FSC/PEFC 900 (kg/m3)</v>
      </c>
      <c r="G1308" s="143">
        <f t="shared" si="639"/>
        <v>0.28311999333333332</v>
      </c>
      <c r="I1308" s="118">
        <f t="shared" si="640"/>
        <v>7.0524087204216809E-2</v>
      </c>
      <c r="K1308" s="161">
        <f t="shared" si="641"/>
        <v>2.6207888897999999E-3</v>
      </c>
      <c r="L1308" s="161">
        <f t="shared" si="642"/>
        <v>8.1855172699999996E-3</v>
      </c>
      <c r="M1308" s="162">
        <f t="shared" si="643"/>
        <v>1.7249782044416812E-2</v>
      </c>
      <c r="N1308" s="161">
        <v>4.2467998999999999E-2</v>
      </c>
      <c r="O1308" s="132">
        <v>4.8624063999999998E-3</v>
      </c>
      <c r="P1308" s="132">
        <v>2.0076625000000001E-3</v>
      </c>
      <c r="Q1308" s="132">
        <v>1.4221835E-3</v>
      </c>
      <c r="R1308" s="132">
        <v>1.0474589999999999E-3</v>
      </c>
      <c r="S1308" s="164">
        <v>5.7766797999999997E-6</v>
      </c>
      <c r="T1308" s="132">
        <v>1.4536970999999999E-4</v>
      </c>
      <c r="U1308" s="132">
        <v>1.2106523E-4</v>
      </c>
      <c r="V1308" s="132">
        <v>1.4695689999999999E-4</v>
      </c>
      <c r="W1308" s="132">
        <v>9.0667837999999995E-4</v>
      </c>
      <c r="X1308" s="132">
        <v>1.7100216000000001E-2</v>
      </c>
      <c r="Y1308" s="132">
        <v>2.8770476000000001E-4</v>
      </c>
      <c r="Z1308" s="164">
        <v>2.6091289999999999E-6</v>
      </c>
      <c r="AA1308" s="164">
        <v>1.5416814E-11</v>
      </c>
      <c r="AC1308" s="118">
        <f t="shared" si="644"/>
        <v>4.2467998999999999E-2</v>
      </c>
      <c r="AD1308" s="118">
        <f t="shared" si="645"/>
        <v>9.6119230198000016E-3</v>
      </c>
      <c r="AE1308" s="118">
        <f t="shared" si="646"/>
        <v>6.9937432589999996E-3</v>
      </c>
      <c r="AF1308" s="118">
        <f t="shared" si="647"/>
        <v>8.1855172699999996E-3</v>
      </c>
      <c r="AG1308" s="118">
        <f t="shared" si="648"/>
        <v>1.7247172915416813E-2</v>
      </c>
      <c r="AI1308" s="69">
        <v>25.314143999999999</v>
      </c>
      <c r="AJ1308" s="69">
        <v>3.5977006999999999</v>
      </c>
      <c r="AK1308" s="69">
        <v>0.39228812000000002</v>
      </c>
      <c r="AL1308" s="69">
        <v>0</v>
      </c>
      <c r="AM1308" s="69">
        <v>20.979161000000001</v>
      </c>
      <c r="AN1308" s="69">
        <v>0.24697132999999999</v>
      </c>
      <c r="AO1308" s="69">
        <v>9.8023003999999997E-2</v>
      </c>
      <c r="AQ1308" s="116">
        <v>6.5019557999999996E-3</v>
      </c>
      <c r="AR1308" s="116">
        <v>6.0459455999999998E-3</v>
      </c>
      <c r="AS1308" s="116">
        <v>2.5075195000000001E-4</v>
      </c>
      <c r="AT1308" s="116">
        <v>2.0525826000000001E-4</v>
      </c>
      <c r="AU1308" s="150">
        <f t="shared" si="649"/>
        <v>3.6246676449400709E-7</v>
      </c>
      <c r="AV1308" s="150">
        <f t="shared" si="650"/>
        <v>9.2733707427035745E-10</v>
      </c>
      <c r="AW1308" s="163">
        <f t="shared" si="651"/>
        <v>2.8747655086700002E-2</v>
      </c>
      <c r="AX1308" s="196">
        <v>2.6274497000000001E-7</v>
      </c>
      <c r="AY1308" s="196">
        <v>7.9276535999999995E-10</v>
      </c>
      <c r="AZ1308" s="196">
        <v>2.1659466000000001E-14</v>
      </c>
      <c r="BA1308" s="196">
        <v>7.5200272000000005E-15</v>
      </c>
      <c r="BB1308" s="196">
        <v>2.1330799E-15</v>
      </c>
      <c r="BC1308" s="196">
        <v>1.4043591000000001E-10</v>
      </c>
      <c r="BD1308" s="196">
        <v>9.9525743999999998E-8</v>
      </c>
      <c r="BE1308" s="196">
        <v>2.1256592E-11</v>
      </c>
      <c r="BF1308" s="196">
        <v>1.1298964E-10</v>
      </c>
      <c r="BG1308" s="196">
        <v>8.7891336999999994E-15</v>
      </c>
      <c r="BH1308" s="196">
        <v>2.6408082999999999E-16</v>
      </c>
      <c r="BI1308" s="196">
        <v>8.1936445999999998E-14</v>
      </c>
      <c r="BJ1308" s="196">
        <v>1.8006383E-13</v>
      </c>
      <c r="BK1308" s="196">
        <v>3.2769293000000003E-14</v>
      </c>
      <c r="BL1308" s="196">
        <v>2.8092529E-12</v>
      </c>
      <c r="BM1308" s="196">
        <v>5.2795678000000001E-11</v>
      </c>
      <c r="BN1308" s="196">
        <v>2.0827346E-20</v>
      </c>
      <c r="BO1308" s="196">
        <v>8.1670866999999997E-6</v>
      </c>
      <c r="BP1308" s="108">
        <v>2.8739488000000001E-2</v>
      </c>
      <c r="BQ1308" s="108">
        <v>0</v>
      </c>
      <c r="BR1308" s="108">
        <v>0</v>
      </c>
      <c r="BS1308" s="108">
        <v>0</v>
      </c>
      <c r="BU1308" s="172">
        <v>1.4960522E-5</v>
      </c>
      <c r="BV1308" s="172">
        <v>8.2010114E-7</v>
      </c>
      <c r="BW1308" s="172">
        <v>7.8941366999999992E-6</v>
      </c>
      <c r="BX1308" s="172">
        <v>1.4488191E-8</v>
      </c>
      <c r="BY1308" s="172">
        <v>7.3124555000000004E-7</v>
      </c>
      <c r="BZ1308" s="172">
        <v>8.0834627999999996E-8</v>
      </c>
      <c r="CA1308" s="172">
        <v>1.9242162E-10</v>
      </c>
      <c r="CB1308" s="172">
        <v>1.2278307000000001E-7</v>
      </c>
      <c r="CC1308" s="172">
        <v>1.4820024000000001E-8</v>
      </c>
      <c r="CD1308" s="172">
        <v>1.0115441E-7</v>
      </c>
      <c r="CE1308" s="172">
        <v>6.0484975999999998E-12</v>
      </c>
      <c r="CF1308" s="172">
        <v>4.6057019000000002E-17</v>
      </c>
      <c r="CG1308" s="172">
        <v>3.9545556999999999E-13</v>
      </c>
      <c r="CH1308" s="172">
        <v>3.1773140000000002E-7</v>
      </c>
      <c r="CI1308" s="172">
        <v>4.8232772000000004E-6</v>
      </c>
      <c r="CJ1308" s="172">
        <v>3.9751116E-8</v>
      </c>
      <c r="CK1308" s="69">
        <v>0</v>
      </c>
      <c r="CM1308" s="197">
        <v>4.6647373999999999E-13</v>
      </c>
      <c r="CN1308" s="198">
        <v>0.28311202000000002</v>
      </c>
      <c r="CO1308" s="198">
        <v>3.3891163999999999E-3</v>
      </c>
      <c r="CP1308" s="198">
        <v>5.7961000000000004E-4</v>
      </c>
      <c r="CQ1308" s="197">
        <v>3.7103473000000001E-11</v>
      </c>
      <c r="CR1308" s="197">
        <v>4.3827703999999999E-9</v>
      </c>
      <c r="CS1308" s="197">
        <v>3.3765732000000002E-5</v>
      </c>
      <c r="CT1308" s="198">
        <v>8.9047862000000005E-2</v>
      </c>
      <c r="CU1308" s="197">
        <v>5.8463607999999999E-9</v>
      </c>
      <c r="CV1308" s="197">
        <v>2.8536060999999999E-5</v>
      </c>
      <c r="CX1308" s="166"/>
      <c r="CY1308" t="s">
        <v>2507</v>
      </c>
    </row>
    <row r="1309" spans="1:103" ht="14.4">
      <c r="A1309" t="s">
        <v>1854</v>
      </c>
      <c r="B1309" s="85" t="s">
        <v>816</v>
      </c>
      <c r="C1309" s="113" t="str">
        <f t="shared" si="637"/>
        <v>A.160.05.114</v>
      </c>
      <c r="D1309" s="9" t="s">
        <v>142</v>
      </c>
      <c r="E1309" s="112" t="s">
        <v>362</v>
      </c>
      <c r="F1309" s="115" t="str">
        <f t="shared" si="638"/>
        <v>Blue gum natural forest clear cut 900 (kg/m3)</v>
      </c>
      <c r="G1309" s="143">
        <f t="shared" si="639"/>
        <v>3.7331200000000004</v>
      </c>
      <c r="I1309" s="118">
        <f t="shared" si="640"/>
        <v>1.9448490834442169</v>
      </c>
      <c r="K1309" s="161">
        <f t="shared" si="641"/>
        <v>2.6207888897999999E-3</v>
      </c>
      <c r="L1309" s="161">
        <f t="shared" si="642"/>
        <v>1.3650105125100001</v>
      </c>
      <c r="M1309" s="162">
        <f t="shared" si="643"/>
        <v>1.7249782044416812E-2</v>
      </c>
      <c r="N1309" s="161">
        <v>0.55996800000000002</v>
      </c>
      <c r="O1309" s="132">
        <v>4.8624063999999998E-3</v>
      </c>
      <c r="P1309" s="132">
        <v>2.0076625000000001E-3</v>
      </c>
      <c r="Q1309" s="132">
        <v>1.4221835E-3</v>
      </c>
      <c r="R1309" s="132">
        <v>1.0474589999999999E-3</v>
      </c>
      <c r="S1309" s="164">
        <v>5.7766797999999997E-6</v>
      </c>
      <c r="T1309" s="132">
        <v>1.4536970999999999E-4</v>
      </c>
      <c r="U1309" s="132">
        <v>1.2106523E-4</v>
      </c>
      <c r="V1309" s="132">
        <v>1.4695689999999999E-4</v>
      </c>
      <c r="W1309" s="132">
        <v>9.0667837999999995E-4</v>
      </c>
      <c r="X1309" s="132">
        <v>1.7100216000000001E-2</v>
      </c>
      <c r="Y1309" s="132">
        <v>1.3571127000000001</v>
      </c>
      <c r="Z1309" s="164">
        <v>2.6091289999999999E-6</v>
      </c>
      <c r="AA1309" s="164">
        <v>1.5416814E-11</v>
      </c>
      <c r="AC1309" s="118">
        <f t="shared" si="644"/>
        <v>0.55996800000000002</v>
      </c>
      <c r="AD1309" s="118">
        <f t="shared" si="645"/>
        <v>9.6119230198000016E-3</v>
      </c>
      <c r="AE1309" s="118">
        <f t="shared" si="646"/>
        <v>6.9937432589999996E-3</v>
      </c>
      <c r="AF1309" s="118">
        <f t="shared" si="647"/>
        <v>1.3650105125100003</v>
      </c>
      <c r="AG1309" s="118">
        <f t="shared" si="648"/>
        <v>1.7247172915416813E-2</v>
      </c>
      <c r="AI1309" s="69">
        <v>25.314143999999999</v>
      </c>
      <c r="AJ1309" s="69">
        <v>3.5977006999999999</v>
      </c>
      <c r="AK1309" s="69">
        <v>0.39228812000000002</v>
      </c>
      <c r="AL1309" s="69">
        <v>0</v>
      </c>
      <c r="AM1309" s="69">
        <v>20.979161000000001</v>
      </c>
      <c r="AN1309" s="69">
        <v>0.24697132999999999</v>
      </c>
      <c r="AO1309" s="69">
        <v>9.8023003999999997E-2</v>
      </c>
      <c r="AQ1309" s="116">
        <v>6.2516778999999995E-2</v>
      </c>
      <c r="AR1309" s="116">
        <v>5.9448634E-2</v>
      </c>
      <c r="AS1309" s="116">
        <v>2.8628872999999998E-3</v>
      </c>
      <c r="AT1309" s="116">
        <v>2.0525826000000001E-4</v>
      </c>
      <c r="AU1309" s="150">
        <f t="shared" si="649"/>
        <v>3.5640667944940073E-6</v>
      </c>
      <c r="AV1309" s="150">
        <f t="shared" si="650"/>
        <v>1.0587600639274357E-8</v>
      </c>
      <c r="AW1309" s="163">
        <f t="shared" si="651"/>
        <v>2.8747655086700002E-2</v>
      </c>
      <c r="AX1309" s="196">
        <v>3.4643450000000002E-6</v>
      </c>
      <c r="AY1309" s="196">
        <v>1.0452765000000001E-8</v>
      </c>
      <c r="AZ1309" s="196">
        <v>2.8558447E-13</v>
      </c>
      <c r="BA1309" s="196">
        <v>7.5200272000000005E-15</v>
      </c>
      <c r="BB1309" s="196">
        <v>2.1330799E-15</v>
      </c>
      <c r="BC1309" s="196">
        <v>1.4043591000000001E-10</v>
      </c>
      <c r="BD1309" s="196">
        <v>9.9525743999999998E-8</v>
      </c>
      <c r="BE1309" s="196">
        <v>2.1256592E-11</v>
      </c>
      <c r="BF1309" s="196">
        <v>1.1298964E-10</v>
      </c>
      <c r="BG1309" s="196">
        <v>8.7891336999999994E-15</v>
      </c>
      <c r="BH1309" s="196">
        <v>2.6408082999999999E-16</v>
      </c>
      <c r="BI1309" s="196">
        <v>8.1936445999999998E-14</v>
      </c>
      <c r="BJ1309" s="196">
        <v>1.8006383E-13</v>
      </c>
      <c r="BK1309" s="196">
        <v>3.2769293000000003E-14</v>
      </c>
      <c r="BL1309" s="196">
        <v>2.8092529E-12</v>
      </c>
      <c r="BM1309" s="196">
        <v>5.2795678000000001E-11</v>
      </c>
      <c r="BN1309" s="196">
        <v>2.0827346E-20</v>
      </c>
      <c r="BO1309" s="196">
        <v>8.1670866999999997E-6</v>
      </c>
      <c r="BP1309" s="108">
        <v>2.8739488000000001E-2</v>
      </c>
      <c r="BQ1309" s="108">
        <v>0</v>
      </c>
      <c r="BR1309" s="108">
        <v>0</v>
      </c>
      <c r="BS1309" s="108">
        <v>0</v>
      </c>
      <c r="BU1309" s="69">
        <v>1.1115568E-4</v>
      </c>
      <c r="BV1309" s="172">
        <v>8.2010114E-7</v>
      </c>
      <c r="BW1309" s="69">
        <v>1.0408929000000001E-4</v>
      </c>
      <c r="BX1309" s="172">
        <v>1.4488191E-8</v>
      </c>
      <c r="BY1309" s="172">
        <v>7.3124555000000004E-7</v>
      </c>
      <c r="BZ1309" s="172">
        <v>8.0834627999999996E-8</v>
      </c>
      <c r="CA1309" s="172">
        <v>1.9242162E-10</v>
      </c>
      <c r="CB1309" s="172">
        <v>1.2278307000000001E-7</v>
      </c>
      <c r="CC1309" s="172">
        <v>1.4820024000000001E-8</v>
      </c>
      <c r="CD1309" s="172">
        <v>1.0115441E-7</v>
      </c>
      <c r="CE1309" s="172">
        <v>6.0484975999999998E-12</v>
      </c>
      <c r="CF1309" s="172">
        <v>4.6057019000000002E-17</v>
      </c>
      <c r="CG1309" s="172">
        <v>3.9545556999999999E-13</v>
      </c>
      <c r="CH1309" s="172">
        <v>3.1773140000000002E-7</v>
      </c>
      <c r="CI1309" s="172">
        <v>4.8232772000000004E-6</v>
      </c>
      <c r="CJ1309" s="172">
        <v>3.9751116E-8</v>
      </c>
      <c r="CK1309" s="69">
        <v>0</v>
      </c>
      <c r="CM1309" s="197">
        <v>4.6647373999999999E-13</v>
      </c>
      <c r="CN1309" s="198">
        <v>3.7331120000000002</v>
      </c>
      <c r="CO1309" s="198">
        <v>3.3891163999999999E-3</v>
      </c>
      <c r="CP1309" s="198">
        <v>5.7961000000000004E-4</v>
      </c>
      <c r="CQ1309" s="197">
        <v>3.7103473000000001E-11</v>
      </c>
      <c r="CR1309" s="197">
        <v>4.3827703999999999E-9</v>
      </c>
      <c r="CS1309" s="197">
        <v>3.3765732000000002E-5</v>
      </c>
      <c r="CT1309" s="198">
        <v>8.9047862000000005E-2</v>
      </c>
      <c r="CU1309" s="197">
        <v>5.8463607999999999E-9</v>
      </c>
      <c r="CV1309" s="197">
        <v>2.8536060999999999E-5</v>
      </c>
      <c r="CX1309" s="166"/>
      <c r="CY1309" t="s">
        <v>2507</v>
      </c>
    </row>
    <row r="1310" spans="1:103" ht="14.4">
      <c r="A1310" t="s">
        <v>880</v>
      </c>
      <c r="B1310" s="85" t="s">
        <v>816</v>
      </c>
      <c r="C1310" s="113" t="str">
        <f t="shared" si="637"/>
        <v>A.160.05.115</v>
      </c>
      <c r="D1310" s="9" t="s">
        <v>142</v>
      </c>
      <c r="E1310" s="112" t="s">
        <v>362</v>
      </c>
      <c r="F1310" s="115" t="str">
        <f t="shared" si="638"/>
        <v>Canaria FSC/PEFC 830 (kg/m3)</v>
      </c>
      <c r="G1310" s="143">
        <f t="shared" si="639"/>
        <v>0.21672983333333337</v>
      </c>
      <c r="I1310" s="118">
        <f t="shared" si="640"/>
        <v>5.2270273201716816E-2</v>
      </c>
      <c r="K1310" s="161">
        <f t="shared" si="641"/>
        <v>2.4182830972999995E-3</v>
      </c>
      <c r="L1310" s="161">
        <f t="shared" si="642"/>
        <v>5.8417786299999989E-3</v>
      </c>
      <c r="M1310" s="162">
        <f t="shared" si="643"/>
        <v>1.1500736474416814E-2</v>
      </c>
      <c r="N1310" s="161">
        <v>3.2509475000000003E-2</v>
      </c>
      <c r="O1310" s="132">
        <v>2.6594835E-3</v>
      </c>
      <c r="P1310" s="132">
        <v>1.8670923E-3</v>
      </c>
      <c r="Q1310" s="132">
        <v>1.2441272999999999E-3</v>
      </c>
      <c r="R1310" s="132">
        <v>1.0288427999999999E-3</v>
      </c>
      <c r="S1310" s="164">
        <v>4.9288072999999999E-6</v>
      </c>
      <c r="T1310" s="132">
        <v>1.4038418999999999E-4</v>
      </c>
      <c r="U1310" s="132">
        <v>1.2093830999999999E-4</v>
      </c>
      <c r="V1310" s="132">
        <v>1.4314933E-4</v>
      </c>
      <c r="W1310" s="132">
        <v>9.0667837999999995E-4</v>
      </c>
      <c r="X1310" s="132">
        <v>1.1354978E-2</v>
      </c>
      <c r="Y1310" s="132">
        <v>2.8758613999999998E-4</v>
      </c>
      <c r="Z1310" s="164">
        <v>2.6091289999999999E-6</v>
      </c>
      <c r="AA1310" s="164">
        <v>1.5416814E-11</v>
      </c>
      <c r="AC1310" s="118">
        <f t="shared" si="644"/>
        <v>3.2509475000000003E-2</v>
      </c>
      <c r="AD1310" s="118">
        <f t="shared" si="645"/>
        <v>7.0657972072999987E-3</v>
      </c>
      <c r="AE1310" s="118">
        <f t="shared" si="646"/>
        <v>4.6501232389999994E-3</v>
      </c>
      <c r="AF1310" s="118">
        <f t="shared" si="647"/>
        <v>5.8417786300000007E-3</v>
      </c>
      <c r="AG1310" s="118">
        <f t="shared" si="648"/>
        <v>1.1498127345416814E-2</v>
      </c>
      <c r="AI1310" s="69">
        <v>24.442145</v>
      </c>
      <c r="AJ1310" s="69">
        <v>2.7299578000000002</v>
      </c>
      <c r="AK1310" s="69">
        <v>0.38933476</v>
      </c>
      <c r="AL1310" s="69">
        <v>0</v>
      </c>
      <c r="AM1310" s="69">
        <v>20.979161000000001</v>
      </c>
      <c r="AN1310" s="69">
        <v>0.24639567000000001</v>
      </c>
      <c r="AO1310" s="69">
        <v>9.7295883999999999E-2</v>
      </c>
      <c r="AQ1310" s="116">
        <v>4.6779328000000004E-3</v>
      </c>
      <c r="AR1310" s="116">
        <v>4.3459898E-3</v>
      </c>
      <c r="AS1310" s="116">
        <v>1.8755533000000001E-4</v>
      </c>
      <c r="AT1310" s="116">
        <v>1.4438763999999999E-4</v>
      </c>
      <c r="AU1310" s="150">
        <f t="shared" si="649"/>
        <v>2.6055095285680707E-7</v>
      </c>
      <c r="AV1310" s="150">
        <f t="shared" si="650"/>
        <v>6.9362179171835734E-10</v>
      </c>
      <c r="AW1310" s="163">
        <f t="shared" si="651"/>
        <v>2.0222358890899999E-2</v>
      </c>
      <c r="AX1310" s="196">
        <v>2.0113489999999999E-7</v>
      </c>
      <c r="AY1310" s="196">
        <v>6.0687291000000003E-10</v>
      </c>
      <c r="AZ1310" s="196">
        <v>1.6580618999999999E-14</v>
      </c>
      <c r="BA1310" s="196">
        <v>7.5200272000000005E-15</v>
      </c>
      <c r="BB1310" s="196">
        <v>2.1330799E-15</v>
      </c>
      <c r="BC1310" s="196">
        <v>1.3566445999999999E-10</v>
      </c>
      <c r="BD1310" s="196">
        <v>5.9226552999999998E-8</v>
      </c>
      <c r="BE1310" s="196">
        <v>2.0168470999999999E-11</v>
      </c>
      <c r="BF1310" s="196">
        <v>6.6387868E-11</v>
      </c>
      <c r="BG1310" s="196">
        <v>8.7891336999999994E-15</v>
      </c>
      <c r="BH1310" s="196">
        <v>2.6408082999999999E-16</v>
      </c>
      <c r="BI1310" s="196">
        <v>7.9096202999999994E-14</v>
      </c>
      <c r="BJ1310" s="196">
        <v>7.4230772999999996E-14</v>
      </c>
      <c r="BK1310" s="196">
        <v>1.3581888E-14</v>
      </c>
      <c r="BL1310" s="196">
        <v>2.6682187000000002E-12</v>
      </c>
      <c r="BM1310" s="196">
        <v>5.1157525E-11</v>
      </c>
      <c r="BN1310" s="196">
        <v>2.0827346E-20</v>
      </c>
      <c r="BO1310" s="196">
        <v>7.8168909000000001E-6</v>
      </c>
      <c r="BP1310" s="108">
        <v>2.0214541999999999E-2</v>
      </c>
      <c r="BQ1310" s="108">
        <v>0</v>
      </c>
      <c r="BR1310" s="108">
        <v>0</v>
      </c>
      <c r="BS1310" s="108">
        <v>0</v>
      </c>
      <c r="BU1310" s="172">
        <v>1.139872E-5</v>
      </c>
      <c r="BV1310" s="172">
        <v>4.9881445E-7</v>
      </c>
      <c r="BW1310" s="172">
        <v>6.0430028000000004E-6</v>
      </c>
      <c r="BX1310" s="172">
        <v>1.4387542000000001E-8</v>
      </c>
      <c r="BY1310" s="172">
        <v>4.4992762999999999E-7</v>
      </c>
      <c r="BZ1310" s="172">
        <v>8.0834627999999996E-8</v>
      </c>
      <c r="CA1310" s="172">
        <v>1.9242162E-10</v>
      </c>
      <c r="CB1310" s="172">
        <v>1.2278307000000001E-7</v>
      </c>
      <c r="CC1310" s="172">
        <v>1.3441469E-8</v>
      </c>
      <c r="CD1310" s="172">
        <v>9.7596870000000002E-8</v>
      </c>
      <c r="CE1310" s="172">
        <v>6.0484975999999998E-12</v>
      </c>
      <c r="CF1310" s="172">
        <v>4.6057019000000002E-17</v>
      </c>
      <c r="CG1310" s="172">
        <v>3.9545556999999999E-13</v>
      </c>
      <c r="CH1310" s="172">
        <v>2.6283925000000002E-7</v>
      </c>
      <c r="CI1310" s="172">
        <v>3.7751426E-6</v>
      </c>
      <c r="CJ1310" s="172">
        <v>3.9751116E-8</v>
      </c>
      <c r="CK1310" s="69">
        <v>0</v>
      </c>
      <c r="CM1310" s="197">
        <v>4.6647373999999999E-13</v>
      </c>
      <c r="CN1310" s="198">
        <v>0.21672185999999999</v>
      </c>
      <c r="CO1310" s="198">
        <v>3.3891163999999999E-3</v>
      </c>
      <c r="CP1310" s="198">
        <v>3.5979031999999999E-4</v>
      </c>
      <c r="CQ1310" s="197">
        <v>3.5818466999999999E-11</v>
      </c>
      <c r="CR1310" s="197">
        <v>4.2309079999999996E-9</v>
      </c>
      <c r="CS1310" s="197">
        <v>1.9868065000000001E-5</v>
      </c>
      <c r="CT1310" s="198">
        <v>3.6885147E-2</v>
      </c>
      <c r="CU1310" s="197">
        <v>5.8463607999999999E-9</v>
      </c>
      <c r="CV1310" s="197">
        <v>2.8536060999999999E-5</v>
      </c>
      <c r="CX1310" s="166"/>
      <c r="CY1310" t="s">
        <v>2508</v>
      </c>
    </row>
    <row r="1311" spans="1:103" ht="14.4">
      <c r="A1311" t="s">
        <v>1855</v>
      </c>
      <c r="B1311" s="85" t="s">
        <v>816</v>
      </c>
      <c r="C1311" s="113" t="str">
        <f t="shared" si="637"/>
        <v>A.160.05.116</v>
      </c>
      <c r="D1311" s="9" t="s">
        <v>142</v>
      </c>
      <c r="E1311" s="112" t="s">
        <v>362</v>
      </c>
      <c r="F1311" s="115" t="str">
        <f t="shared" si="638"/>
        <v>Canaria natural forest clear cut 830 (kg/m3)</v>
      </c>
      <c r="G1311" s="143">
        <f t="shared" si="639"/>
        <v>3.6667298000000002</v>
      </c>
      <c r="I1311" s="118">
        <f t="shared" si="640"/>
        <v>6.4779702820617162</v>
      </c>
      <c r="K1311" s="161">
        <f t="shared" si="641"/>
        <v>2.4182830972999995E-3</v>
      </c>
      <c r="L1311" s="161">
        <f t="shared" si="642"/>
        <v>5.9140417924899999</v>
      </c>
      <c r="M1311" s="162">
        <f t="shared" si="643"/>
        <v>1.1500736474416814E-2</v>
      </c>
      <c r="N1311" s="161">
        <v>0.55000947</v>
      </c>
      <c r="O1311" s="132">
        <v>2.6594835E-3</v>
      </c>
      <c r="P1311" s="132">
        <v>1.8670923E-3</v>
      </c>
      <c r="Q1311" s="132">
        <v>1.2441272999999999E-3</v>
      </c>
      <c r="R1311" s="132">
        <v>1.0288427999999999E-3</v>
      </c>
      <c r="S1311" s="164">
        <v>4.9288072999999999E-6</v>
      </c>
      <c r="T1311" s="132">
        <v>1.4038418999999999E-4</v>
      </c>
      <c r="U1311" s="132">
        <v>1.2093830999999999E-4</v>
      </c>
      <c r="V1311" s="132">
        <v>1.4314933E-4</v>
      </c>
      <c r="W1311" s="132">
        <v>9.0667837999999995E-4</v>
      </c>
      <c r="X1311" s="132">
        <v>1.1354978E-2</v>
      </c>
      <c r="Y1311" s="132">
        <v>5.9084876</v>
      </c>
      <c r="Z1311" s="164">
        <v>2.6091289999999999E-6</v>
      </c>
      <c r="AA1311" s="164">
        <v>1.5416814E-11</v>
      </c>
      <c r="AC1311" s="118">
        <f t="shared" si="644"/>
        <v>0.55000947</v>
      </c>
      <c r="AD1311" s="118">
        <f t="shared" si="645"/>
        <v>7.0657972072999987E-3</v>
      </c>
      <c r="AE1311" s="118">
        <f t="shared" si="646"/>
        <v>4.6501232389999994E-3</v>
      </c>
      <c r="AF1311" s="118">
        <f t="shared" si="647"/>
        <v>5.9140417924899999</v>
      </c>
      <c r="AG1311" s="118">
        <f t="shared" si="648"/>
        <v>1.1498127345416814E-2</v>
      </c>
      <c r="AI1311" s="69">
        <v>24.442145</v>
      </c>
      <c r="AJ1311" s="69">
        <v>2.7299578000000002</v>
      </c>
      <c r="AK1311" s="69">
        <v>0.38933476</v>
      </c>
      <c r="AL1311" s="69">
        <v>0</v>
      </c>
      <c r="AM1311" s="69">
        <v>20.979161000000001</v>
      </c>
      <c r="AN1311" s="69">
        <v>0.24639567000000001</v>
      </c>
      <c r="AO1311" s="69">
        <v>9.7295883999999999E-2</v>
      </c>
      <c r="AQ1311" s="116">
        <v>6.0692756E-2</v>
      </c>
      <c r="AR1311" s="116">
        <v>5.7748677999999998E-2</v>
      </c>
      <c r="AS1311" s="116">
        <v>2.7996906999999999E-3</v>
      </c>
      <c r="AT1311" s="116">
        <v>1.4438763999999999E-4</v>
      </c>
      <c r="AU1311" s="150">
        <f t="shared" si="649"/>
        <v>3.4621509528568069E-6</v>
      </c>
      <c r="AV1311" s="150">
        <f t="shared" si="650"/>
        <v>1.0353885806719356E-8</v>
      </c>
      <c r="AW1311" s="163">
        <f t="shared" si="651"/>
        <v>2.0222358890899999E-2</v>
      </c>
      <c r="AX1311" s="196">
        <v>3.4027349E-6</v>
      </c>
      <c r="AY1311" s="196">
        <v>1.0266872999999999E-8</v>
      </c>
      <c r="AZ1311" s="196">
        <v>2.8050561999999999E-13</v>
      </c>
      <c r="BA1311" s="196">
        <v>7.5200272000000005E-15</v>
      </c>
      <c r="BB1311" s="196">
        <v>2.1330799E-15</v>
      </c>
      <c r="BC1311" s="196">
        <v>1.3566445999999999E-10</v>
      </c>
      <c r="BD1311" s="196">
        <v>5.9226552999999998E-8</v>
      </c>
      <c r="BE1311" s="196">
        <v>2.0168470999999999E-11</v>
      </c>
      <c r="BF1311" s="196">
        <v>6.6387868E-11</v>
      </c>
      <c r="BG1311" s="196">
        <v>8.7891336999999994E-15</v>
      </c>
      <c r="BH1311" s="196">
        <v>2.6408082999999999E-16</v>
      </c>
      <c r="BI1311" s="196">
        <v>7.9096202999999994E-14</v>
      </c>
      <c r="BJ1311" s="196">
        <v>7.4230772999999996E-14</v>
      </c>
      <c r="BK1311" s="196">
        <v>1.3581888E-14</v>
      </c>
      <c r="BL1311" s="196">
        <v>2.6682187000000002E-12</v>
      </c>
      <c r="BM1311" s="196">
        <v>5.1157525E-11</v>
      </c>
      <c r="BN1311" s="196">
        <v>2.0827346E-20</v>
      </c>
      <c r="BO1311" s="196">
        <v>7.8168909000000001E-6</v>
      </c>
      <c r="BP1311" s="108">
        <v>2.0214541999999999E-2</v>
      </c>
      <c r="BQ1311" s="108">
        <v>0</v>
      </c>
      <c r="BR1311" s="108">
        <v>0</v>
      </c>
      <c r="BS1311" s="108">
        <v>0</v>
      </c>
      <c r="BU1311" s="69">
        <v>1.0759387E-4</v>
      </c>
      <c r="BV1311" s="172">
        <v>4.9881445E-7</v>
      </c>
      <c r="BW1311" s="69">
        <v>1.0223816E-4</v>
      </c>
      <c r="BX1311" s="172">
        <v>1.4387542000000001E-8</v>
      </c>
      <c r="BY1311" s="172">
        <v>4.4992762999999999E-7</v>
      </c>
      <c r="BZ1311" s="172">
        <v>8.0834627999999996E-8</v>
      </c>
      <c r="CA1311" s="172">
        <v>1.9242162E-10</v>
      </c>
      <c r="CB1311" s="172">
        <v>1.2278307000000001E-7</v>
      </c>
      <c r="CC1311" s="172">
        <v>1.3441469E-8</v>
      </c>
      <c r="CD1311" s="172">
        <v>9.7596870000000002E-8</v>
      </c>
      <c r="CE1311" s="172">
        <v>6.0484975999999998E-12</v>
      </c>
      <c r="CF1311" s="172">
        <v>4.6057019000000002E-17</v>
      </c>
      <c r="CG1311" s="172">
        <v>3.9545556999999999E-13</v>
      </c>
      <c r="CH1311" s="172">
        <v>2.6283925000000002E-7</v>
      </c>
      <c r="CI1311" s="172">
        <v>3.7751426E-6</v>
      </c>
      <c r="CJ1311" s="172">
        <v>3.9751116E-8</v>
      </c>
      <c r="CK1311" s="69">
        <v>0</v>
      </c>
      <c r="CM1311" s="197">
        <v>4.6647373999999999E-13</v>
      </c>
      <c r="CN1311" s="198">
        <v>3.6667219000000002</v>
      </c>
      <c r="CO1311" s="198">
        <v>3.3891163999999999E-3</v>
      </c>
      <c r="CP1311" s="198">
        <v>3.5979031999999999E-4</v>
      </c>
      <c r="CQ1311" s="197">
        <v>3.5818466999999999E-11</v>
      </c>
      <c r="CR1311" s="197">
        <v>4.2309079999999996E-9</v>
      </c>
      <c r="CS1311" s="197">
        <v>1.9868065000000001E-5</v>
      </c>
      <c r="CT1311" s="198">
        <v>3.6885147E-2</v>
      </c>
      <c r="CU1311" s="197">
        <v>5.8463607999999999E-9</v>
      </c>
      <c r="CV1311" s="197">
        <v>2.8536060999999999E-5</v>
      </c>
      <c r="CX1311" s="166"/>
      <c r="CY1311" t="s">
        <v>2508</v>
      </c>
    </row>
    <row r="1312" spans="1:103" ht="14.4">
      <c r="A1312" t="s">
        <v>881</v>
      </c>
      <c r="B1312" s="85" t="s">
        <v>816</v>
      </c>
      <c r="C1312" s="113" t="str">
        <f t="shared" ref="C1312:C1377" si="652">MID(A1312,1,12)</f>
        <v>A.160.05.117</v>
      </c>
      <c r="D1312" s="9" t="s">
        <v>142</v>
      </c>
      <c r="E1312" s="112" t="s">
        <v>362</v>
      </c>
      <c r="F1312" s="115" t="str">
        <f t="shared" ref="F1312:F1377" si="653">MID(A1312, 21,85)</f>
        <v>Cottonwood FSC/PEFC 440 (kg/m3)</v>
      </c>
      <c r="G1312" s="143">
        <f t="shared" si="639"/>
        <v>0.23319020000000001</v>
      </c>
      <c r="I1312" s="118">
        <f t="shared" si="640"/>
        <v>5.6796011608016811E-2</v>
      </c>
      <c r="K1312" s="161">
        <f t="shared" si="641"/>
        <v>2.4684911936000004E-3</v>
      </c>
      <c r="L1312" s="161">
        <f t="shared" si="642"/>
        <v>6.4228709099999996E-3</v>
      </c>
      <c r="M1312" s="162">
        <f t="shared" si="643"/>
        <v>1.2926119504416814E-2</v>
      </c>
      <c r="N1312" s="161">
        <v>3.4978530000000001E-2</v>
      </c>
      <c r="O1312" s="132">
        <v>3.2056628E-3</v>
      </c>
      <c r="P1312" s="132">
        <v>1.9019443999999999E-3</v>
      </c>
      <c r="Q1312" s="132">
        <v>1.2882735000000001E-3</v>
      </c>
      <c r="R1312" s="132">
        <v>1.0334584E-3</v>
      </c>
      <c r="S1312" s="164">
        <v>5.1390236000000003E-6</v>
      </c>
      <c r="T1312" s="132">
        <v>1.4162026999999999E-4</v>
      </c>
      <c r="U1312" s="132">
        <v>1.2096978E-4</v>
      </c>
      <c r="V1312" s="132">
        <v>1.4409336E-4</v>
      </c>
      <c r="W1312" s="132">
        <v>9.0667837999999995E-4</v>
      </c>
      <c r="X1312" s="132">
        <v>1.2779417E-2</v>
      </c>
      <c r="Y1312" s="132">
        <v>2.8761554999999999E-4</v>
      </c>
      <c r="Z1312" s="164">
        <v>2.6091289999999999E-6</v>
      </c>
      <c r="AA1312" s="164">
        <v>1.5416814E-11</v>
      </c>
      <c r="AC1312" s="118">
        <f t="shared" si="644"/>
        <v>3.4978530000000001E-2</v>
      </c>
      <c r="AD1312" s="118">
        <f t="shared" si="645"/>
        <v>7.6970681736000003E-3</v>
      </c>
      <c r="AE1312" s="118">
        <f t="shared" si="646"/>
        <v>5.2311861089999996E-3</v>
      </c>
      <c r="AF1312" s="118">
        <f t="shared" si="647"/>
        <v>6.4228709099999996E-3</v>
      </c>
      <c r="AG1312" s="118">
        <f t="shared" si="648"/>
        <v>1.2923510375416813E-2</v>
      </c>
      <c r="AI1312" s="69">
        <v>24.658342999999999</v>
      </c>
      <c r="AJ1312" s="69">
        <v>2.9451006999999998</v>
      </c>
      <c r="AK1312" s="69">
        <v>0.390067</v>
      </c>
      <c r="AL1312" s="69">
        <v>0</v>
      </c>
      <c r="AM1312" s="69">
        <v>20.979161000000001</v>
      </c>
      <c r="AN1312" s="69">
        <v>0.24653839999999999</v>
      </c>
      <c r="AO1312" s="69">
        <v>9.7476162000000005E-2</v>
      </c>
      <c r="AQ1312" s="116">
        <v>5.1301699000000003E-3</v>
      </c>
      <c r="AR1312" s="116">
        <v>4.7674665000000003E-3</v>
      </c>
      <c r="AS1312" s="116">
        <v>2.0322391000000001E-4</v>
      </c>
      <c r="AT1312" s="116">
        <v>1.5947952999999999E-4</v>
      </c>
      <c r="AU1312" s="150">
        <f t="shared" si="649"/>
        <v>2.8581933198800714E-7</v>
      </c>
      <c r="AV1312" s="150">
        <f t="shared" si="650"/>
        <v>7.515677319333574E-10</v>
      </c>
      <c r="AW1312" s="163">
        <f t="shared" si="651"/>
        <v>2.2336068716299999E-2</v>
      </c>
      <c r="AX1312" s="196">
        <v>2.1641012E-7</v>
      </c>
      <c r="AY1312" s="196">
        <v>6.5296194999999999E-10</v>
      </c>
      <c r="AZ1312" s="196">
        <v>1.7839837000000001E-14</v>
      </c>
      <c r="BA1312" s="196">
        <v>7.5200272000000005E-15</v>
      </c>
      <c r="BB1312" s="196">
        <v>2.1330799E-15</v>
      </c>
      <c r="BC1312" s="196">
        <v>1.3684747E-10</v>
      </c>
      <c r="BD1312" s="196">
        <v>6.9218088000000006E-8</v>
      </c>
      <c r="BE1312" s="196">
        <v>2.0438252999999999E-11</v>
      </c>
      <c r="BF1312" s="196">
        <v>7.7942025999999998E-11</v>
      </c>
      <c r="BG1312" s="196">
        <v>8.7891336999999994E-15</v>
      </c>
      <c r="BH1312" s="196">
        <v>2.6408082999999999E-16</v>
      </c>
      <c r="BI1312" s="196">
        <v>7.9800396000000003E-14</v>
      </c>
      <c r="BJ1312" s="196">
        <v>1.0047037E-13</v>
      </c>
      <c r="BK1312" s="196">
        <v>1.8339094999999999E-14</v>
      </c>
      <c r="BL1312" s="196">
        <v>2.7031859E-12</v>
      </c>
      <c r="BM1312" s="196">
        <v>5.1563678999999998E-11</v>
      </c>
      <c r="BN1312" s="196">
        <v>2.0827346E-20</v>
      </c>
      <c r="BO1312" s="196">
        <v>7.9037163000000005E-6</v>
      </c>
      <c r="BP1312" s="108">
        <v>2.2328165000000001E-2</v>
      </c>
      <c r="BQ1312" s="108">
        <v>0</v>
      </c>
      <c r="BR1312" s="108">
        <v>0</v>
      </c>
      <c r="BS1312" s="108">
        <v>0</v>
      </c>
      <c r="BU1312" s="172">
        <v>1.2281811999999999E-5</v>
      </c>
      <c r="BV1312" s="172">
        <v>5.7847230000000005E-7</v>
      </c>
      <c r="BW1312" s="172">
        <v>6.5019616000000002E-6</v>
      </c>
      <c r="BX1312" s="172">
        <v>1.4412497E-8</v>
      </c>
      <c r="BY1312" s="172">
        <v>5.1967588000000004E-7</v>
      </c>
      <c r="BZ1312" s="172">
        <v>8.0834627999999996E-8</v>
      </c>
      <c r="CA1312" s="172">
        <v>1.9242162E-10</v>
      </c>
      <c r="CB1312" s="172">
        <v>1.2278307000000001E-7</v>
      </c>
      <c r="CC1312" s="172">
        <v>1.3783259E-8</v>
      </c>
      <c r="CD1312" s="172">
        <v>9.8478904E-8</v>
      </c>
      <c r="CE1312" s="172">
        <v>6.0484975999999998E-12</v>
      </c>
      <c r="CF1312" s="172">
        <v>4.6057019000000002E-17</v>
      </c>
      <c r="CG1312" s="172">
        <v>3.9545556999999999E-13</v>
      </c>
      <c r="CH1312" s="172">
        <v>2.7644886999999999E-7</v>
      </c>
      <c r="CI1312" s="172">
        <v>4.0350106999999998E-6</v>
      </c>
      <c r="CJ1312" s="172">
        <v>3.9751116E-8</v>
      </c>
      <c r="CK1312" s="69">
        <v>0</v>
      </c>
      <c r="CM1312" s="197">
        <v>4.6647373999999999E-13</v>
      </c>
      <c r="CN1312" s="198">
        <v>0.23318222999999999</v>
      </c>
      <c r="CO1312" s="198">
        <v>3.3891163999999999E-3</v>
      </c>
      <c r="CP1312" s="198">
        <v>4.1429107E-4</v>
      </c>
      <c r="CQ1312" s="197">
        <v>3.6137064000000002E-11</v>
      </c>
      <c r="CR1312" s="197">
        <v>4.2685599000000004E-9</v>
      </c>
      <c r="CS1312" s="197">
        <v>2.3313767999999999E-5</v>
      </c>
      <c r="CT1312" s="198">
        <v>4.9818052000000002E-2</v>
      </c>
      <c r="CU1312" s="197">
        <v>5.8463607999999999E-9</v>
      </c>
      <c r="CV1312" s="197">
        <v>2.8536060999999999E-5</v>
      </c>
      <c r="CX1312" s="166"/>
      <c r="CY1312" t="s">
        <v>2509</v>
      </c>
    </row>
    <row r="1313" spans="1:103" ht="14.4">
      <c r="A1313" t="s">
        <v>1856</v>
      </c>
      <c r="B1313" s="85" t="s">
        <v>816</v>
      </c>
      <c r="C1313" s="113" t="str">
        <f t="shared" si="652"/>
        <v>A.160.05.118</v>
      </c>
      <c r="D1313" s="9" t="s">
        <v>142</v>
      </c>
      <c r="E1313" s="112" t="s">
        <v>362</v>
      </c>
      <c r="F1313" s="115" t="str">
        <f t="shared" si="653"/>
        <v>Cottonwood natural forest clear cut 440 (kg/m3)</v>
      </c>
      <c r="G1313" s="143">
        <f t="shared" si="639"/>
        <v>3.6831902000000003</v>
      </c>
      <c r="I1313" s="118">
        <f t="shared" si="640"/>
        <v>1.1307660160580169</v>
      </c>
      <c r="K1313" s="161">
        <f t="shared" si="641"/>
        <v>2.4684911936000004E-3</v>
      </c>
      <c r="L1313" s="161">
        <f t="shared" si="642"/>
        <v>0.56289287535999999</v>
      </c>
      <c r="M1313" s="162">
        <f t="shared" si="643"/>
        <v>1.2926119504416814E-2</v>
      </c>
      <c r="N1313" s="161">
        <v>0.55247853000000002</v>
      </c>
      <c r="O1313" s="132">
        <v>3.2056628E-3</v>
      </c>
      <c r="P1313" s="132">
        <v>1.9019443999999999E-3</v>
      </c>
      <c r="Q1313" s="132">
        <v>1.2882735000000001E-3</v>
      </c>
      <c r="R1313" s="132">
        <v>1.0334584E-3</v>
      </c>
      <c r="S1313" s="164">
        <v>5.1390236000000003E-6</v>
      </c>
      <c r="T1313" s="132">
        <v>1.4162026999999999E-4</v>
      </c>
      <c r="U1313" s="132">
        <v>1.2096978E-4</v>
      </c>
      <c r="V1313" s="132">
        <v>1.4409336E-4</v>
      </c>
      <c r="W1313" s="132">
        <v>9.0667837999999995E-4</v>
      </c>
      <c r="X1313" s="132">
        <v>1.2779417E-2</v>
      </c>
      <c r="Y1313" s="132">
        <v>0.55675761999999995</v>
      </c>
      <c r="Z1313" s="164">
        <v>2.6091289999999999E-6</v>
      </c>
      <c r="AA1313" s="164">
        <v>1.5416814E-11</v>
      </c>
      <c r="AC1313" s="118">
        <f t="shared" si="644"/>
        <v>0.55247853000000002</v>
      </c>
      <c r="AD1313" s="118">
        <f t="shared" si="645"/>
        <v>7.6970681736000003E-3</v>
      </c>
      <c r="AE1313" s="118">
        <f t="shared" si="646"/>
        <v>5.2311861089999996E-3</v>
      </c>
      <c r="AF1313" s="118">
        <f t="shared" si="647"/>
        <v>0.56289287535999999</v>
      </c>
      <c r="AG1313" s="118">
        <f t="shared" si="648"/>
        <v>1.2923510375416813E-2</v>
      </c>
      <c r="AI1313" s="69">
        <v>24.658342999999999</v>
      </c>
      <c r="AJ1313" s="69">
        <v>2.9451006999999998</v>
      </c>
      <c r="AK1313" s="69">
        <v>0.390067</v>
      </c>
      <c r="AL1313" s="69">
        <v>0</v>
      </c>
      <c r="AM1313" s="69">
        <v>20.979161000000001</v>
      </c>
      <c r="AN1313" s="69">
        <v>0.24653839999999999</v>
      </c>
      <c r="AO1313" s="69">
        <v>9.7476162000000005E-2</v>
      </c>
      <c r="AQ1313" s="116">
        <v>6.1144993000000002E-2</v>
      </c>
      <c r="AR1313" s="116">
        <v>5.8170154000000002E-2</v>
      </c>
      <c r="AS1313" s="116">
        <v>2.8153593E-3</v>
      </c>
      <c r="AT1313" s="116">
        <v>1.5947952999999999E-4</v>
      </c>
      <c r="AU1313" s="150">
        <f t="shared" si="649"/>
        <v>3.4874193119880077E-6</v>
      </c>
      <c r="AV1313" s="150">
        <f t="shared" si="650"/>
        <v>1.0411831706936358E-8</v>
      </c>
      <c r="AW1313" s="163">
        <f t="shared" si="651"/>
        <v>2.2336068716299999E-2</v>
      </c>
      <c r="AX1313" s="196">
        <v>3.4180100999999999E-6</v>
      </c>
      <c r="AY1313" s="196">
        <v>1.0312962000000001E-8</v>
      </c>
      <c r="AZ1313" s="196">
        <v>2.8176483999999999E-13</v>
      </c>
      <c r="BA1313" s="196">
        <v>7.5200272000000005E-15</v>
      </c>
      <c r="BB1313" s="196">
        <v>2.1330799E-15</v>
      </c>
      <c r="BC1313" s="196">
        <v>1.3684747E-10</v>
      </c>
      <c r="BD1313" s="196">
        <v>6.9218088000000006E-8</v>
      </c>
      <c r="BE1313" s="196">
        <v>2.0438252999999999E-11</v>
      </c>
      <c r="BF1313" s="196">
        <v>7.7942025999999998E-11</v>
      </c>
      <c r="BG1313" s="196">
        <v>8.7891336999999994E-15</v>
      </c>
      <c r="BH1313" s="196">
        <v>2.6408082999999999E-16</v>
      </c>
      <c r="BI1313" s="196">
        <v>7.9800396000000003E-14</v>
      </c>
      <c r="BJ1313" s="196">
        <v>1.0047037E-13</v>
      </c>
      <c r="BK1313" s="196">
        <v>1.8339094999999999E-14</v>
      </c>
      <c r="BL1313" s="196">
        <v>2.7031859E-12</v>
      </c>
      <c r="BM1313" s="196">
        <v>5.1563678999999998E-11</v>
      </c>
      <c r="BN1313" s="196">
        <v>2.0827346E-20</v>
      </c>
      <c r="BO1313" s="196">
        <v>7.9037163000000005E-6</v>
      </c>
      <c r="BP1313" s="108">
        <v>2.2328165000000001E-2</v>
      </c>
      <c r="BQ1313" s="108">
        <v>0</v>
      </c>
      <c r="BR1313" s="108">
        <v>0</v>
      </c>
      <c r="BS1313" s="108">
        <v>0</v>
      </c>
      <c r="BU1313" s="69">
        <v>1.0847697E-4</v>
      </c>
      <c r="BV1313" s="172">
        <v>5.7847230000000005E-7</v>
      </c>
      <c r="BW1313" s="69">
        <v>1.0269712E-4</v>
      </c>
      <c r="BX1313" s="172">
        <v>1.4412497E-8</v>
      </c>
      <c r="BY1313" s="172">
        <v>5.1967588000000004E-7</v>
      </c>
      <c r="BZ1313" s="172">
        <v>8.0834627999999996E-8</v>
      </c>
      <c r="CA1313" s="172">
        <v>1.9242162E-10</v>
      </c>
      <c r="CB1313" s="172">
        <v>1.2278307000000001E-7</v>
      </c>
      <c r="CC1313" s="172">
        <v>1.3783259E-8</v>
      </c>
      <c r="CD1313" s="172">
        <v>9.8478904E-8</v>
      </c>
      <c r="CE1313" s="172">
        <v>6.0484975999999998E-12</v>
      </c>
      <c r="CF1313" s="172">
        <v>4.6057019000000002E-17</v>
      </c>
      <c r="CG1313" s="172">
        <v>3.9545556999999999E-13</v>
      </c>
      <c r="CH1313" s="172">
        <v>2.7644886999999999E-7</v>
      </c>
      <c r="CI1313" s="172">
        <v>4.0350106999999998E-6</v>
      </c>
      <c r="CJ1313" s="172">
        <v>3.9751116E-8</v>
      </c>
      <c r="CK1313" s="69">
        <v>0</v>
      </c>
      <c r="CM1313" s="197">
        <v>4.6647373999999999E-13</v>
      </c>
      <c r="CN1313" s="198">
        <v>3.6831822000000001</v>
      </c>
      <c r="CO1313" s="198">
        <v>3.3891163999999999E-3</v>
      </c>
      <c r="CP1313" s="198">
        <v>4.1429107E-4</v>
      </c>
      <c r="CQ1313" s="197">
        <v>3.6137064000000002E-11</v>
      </c>
      <c r="CR1313" s="197">
        <v>4.2685599000000004E-9</v>
      </c>
      <c r="CS1313" s="197">
        <v>2.3313767999999999E-5</v>
      </c>
      <c r="CT1313" s="198">
        <v>4.9818052000000002E-2</v>
      </c>
      <c r="CU1313" s="197">
        <v>5.8463607999999999E-9</v>
      </c>
      <c r="CV1313" s="197">
        <v>2.8536060999999999E-5</v>
      </c>
      <c r="CX1313" s="166"/>
      <c r="CY1313" t="s">
        <v>2509</v>
      </c>
    </row>
    <row r="1314" spans="1:103" ht="14.4">
      <c r="A1314" t="s">
        <v>882</v>
      </c>
      <c r="B1314" s="85" t="s">
        <v>816</v>
      </c>
      <c r="C1314" s="113" t="str">
        <f t="shared" si="652"/>
        <v>A.160.05.119</v>
      </c>
      <c r="D1314" s="9" t="s">
        <v>142</v>
      </c>
      <c r="E1314" s="112" t="s">
        <v>362</v>
      </c>
      <c r="F1314" s="115" t="str">
        <f t="shared" si="653"/>
        <v>Hornbean FSC/PEFC 750 (kg/m3)</v>
      </c>
      <c r="G1314" s="143">
        <f t="shared" si="639"/>
        <v>0.18504387333333333</v>
      </c>
      <c r="I1314" s="118">
        <f t="shared" si="640"/>
        <v>4.3976306782471018E-2</v>
      </c>
      <c r="K1314" s="161">
        <f t="shared" si="641"/>
        <v>2.735937522E-3</v>
      </c>
      <c r="L1314" s="161">
        <f t="shared" si="642"/>
        <v>4.8827392999999993E-3</v>
      </c>
      <c r="M1314" s="162">
        <f t="shared" si="643"/>
        <v>8.6010489604710205E-3</v>
      </c>
      <c r="N1314" s="161">
        <v>2.7756580999999999E-2</v>
      </c>
      <c r="O1314" s="132">
        <v>1.2487851999999999E-3</v>
      </c>
      <c r="P1314" s="132">
        <v>1.9901635999999999E-3</v>
      </c>
      <c r="Q1314" s="132">
        <v>1.3056392E-3</v>
      </c>
      <c r="R1314" s="132">
        <v>1.2537191E-3</v>
      </c>
      <c r="S1314" s="164">
        <v>5.4252519999999999E-6</v>
      </c>
      <c r="T1314" s="132">
        <v>1.7115397000000001E-4</v>
      </c>
      <c r="U1314" s="132">
        <v>1.5106275E-4</v>
      </c>
      <c r="V1314" s="132">
        <v>1.5944753E-4</v>
      </c>
      <c r="W1314" s="132">
        <v>1.133348E-3</v>
      </c>
      <c r="X1314" s="132">
        <v>8.4383400000000008E-3</v>
      </c>
      <c r="Y1314" s="132">
        <v>3.5937974999999999E-4</v>
      </c>
      <c r="Z1314" s="164">
        <v>3.2614112000000002E-6</v>
      </c>
      <c r="AA1314" s="164">
        <v>1.9271018000000001E-11</v>
      </c>
      <c r="AC1314" s="118">
        <f t="shared" si="644"/>
        <v>2.7756580999999999E-2</v>
      </c>
      <c r="AD1314" s="118">
        <f t="shared" si="645"/>
        <v>6.1259490719999992E-3</v>
      </c>
      <c r="AE1314" s="118">
        <f t="shared" si="646"/>
        <v>3.3932729611999995E-3</v>
      </c>
      <c r="AF1314" s="118">
        <f t="shared" si="647"/>
        <v>4.8827393000000002E-3</v>
      </c>
      <c r="AG1314" s="118">
        <f t="shared" si="648"/>
        <v>8.5977875492710201E-3</v>
      </c>
      <c r="AI1314" s="69">
        <v>24.072286999999999</v>
      </c>
      <c r="AJ1314" s="69">
        <v>2.3560034000000001</v>
      </c>
      <c r="AK1314" s="69">
        <v>0.38845819999999998</v>
      </c>
      <c r="AL1314" s="69">
        <v>0</v>
      </c>
      <c r="AM1314" s="69">
        <v>20.979393999999999</v>
      </c>
      <c r="AN1314" s="69">
        <v>0.25129889</v>
      </c>
      <c r="AO1314" s="69">
        <v>9.7132507000000007E-2</v>
      </c>
      <c r="AQ1314" s="116">
        <v>3.7224936000000001E-3</v>
      </c>
      <c r="AR1314" s="116">
        <v>3.4478762E-3</v>
      </c>
      <c r="AS1314" s="116">
        <v>1.5640994E-4</v>
      </c>
      <c r="AT1314" s="116">
        <v>1.1820744000000001E-4</v>
      </c>
      <c r="AU1314" s="150">
        <f t="shared" si="649"/>
        <v>2.0670720034368376E-7</v>
      </c>
      <c r="AV1314" s="150">
        <f t="shared" si="650"/>
        <v>5.7843912896047403E-10</v>
      </c>
      <c r="AW1314" s="163">
        <f t="shared" si="651"/>
        <v>1.65556645542E-2</v>
      </c>
      <c r="AX1314" s="196">
        <v>1.7173272999999999E-7</v>
      </c>
      <c r="AY1314" s="196">
        <v>5.1815957999999999E-10</v>
      </c>
      <c r="AZ1314" s="196">
        <v>1.4156840000000001E-14</v>
      </c>
      <c r="BA1314" s="196">
        <v>9.4000339999999999E-15</v>
      </c>
      <c r="BB1314" s="196">
        <v>2.6663498000000001E-15</v>
      </c>
      <c r="BC1314" s="196">
        <v>1.5131302E-10</v>
      </c>
      <c r="BD1314" s="196">
        <v>3.4757406999999999E-8</v>
      </c>
      <c r="BE1314" s="196">
        <v>2.2263724E-11</v>
      </c>
      <c r="BF1314" s="196">
        <v>3.7892669000000001E-11</v>
      </c>
      <c r="BG1314" s="196">
        <v>1.0986417E-14</v>
      </c>
      <c r="BH1314" s="196">
        <v>3.3010102999999999E-16</v>
      </c>
      <c r="BI1314" s="196">
        <v>9.6405580000000003E-14</v>
      </c>
      <c r="BJ1314" s="196">
        <v>9.4986440000000001E-16</v>
      </c>
      <c r="BK1314" s="196">
        <v>3.2713200999999999E-16</v>
      </c>
      <c r="BL1314" s="196">
        <v>3.2128882999999999E-12</v>
      </c>
      <c r="BM1314" s="196">
        <v>6.2525368999999998E-11</v>
      </c>
      <c r="BN1314" s="196">
        <v>2.6034183E-20</v>
      </c>
      <c r="BO1314" s="196">
        <v>9.1405541999999992E-6</v>
      </c>
      <c r="BP1314" s="108">
        <v>1.6546524E-2</v>
      </c>
      <c r="BQ1314" s="108">
        <v>0</v>
      </c>
      <c r="BR1314" s="108">
        <v>0</v>
      </c>
      <c r="BS1314" s="108">
        <v>0</v>
      </c>
      <c r="BU1314" s="172">
        <v>9.7618847999999996E-6</v>
      </c>
      <c r="BV1314" s="172">
        <v>3.0798802999999999E-7</v>
      </c>
      <c r="BW1314" s="172">
        <v>5.1595143000000001E-6</v>
      </c>
      <c r="BX1314" s="172">
        <v>1.7897089E-8</v>
      </c>
      <c r="BY1314" s="172">
        <v>2.8037470000000002E-7</v>
      </c>
      <c r="BZ1314" s="172">
        <v>9.1897690999999998E-8</v>
      </c>
      <c r="CA1314" s="172">
        <v>2.4052702000000001E-10</v>
      </c>
      <c r="CB1314" s="172">
        <v>1.3959779999999999E-7</v>
      </c>
      <c r="CC1314" s="172">
        <v>1.5605568999999999E-8</v>
      </c>
      <c r="CD1314" s="172">
        <v>1.1890897000000001E-7</v>
      </c>
      <c r="CE1314" s="172">
        <v>7.5606218999999996E-12</v>
      </c>
      <c r="CF1314" s="172">
        <v>5.7571274000000002E-17</v>
      </c>
      <c r="CG1314" s="172">
        <v>4.9431946000000003E-13</v>
      </c>
      <c r="CH1314" s="172">
        <v>2.6120193E-7</v>
      </c>
      <c r="CI1314" s="172">
        <v>3.3267672000000001E-6</v>
      </c>
      <c r="CJ1314" s="172">
        <v>4.1882933999999997E-8</v>
      </c>
      <c r="CK1314" s="69">
        <v>0</v>
      </c>
      <c r="CM1314" s="197">
        <v>5.8309216999999999E-13</v>
      </c>
      <c r="CN1314" s="198">
        <v>0.18503391</v>
      </c>
      <c r="CO1314" s="198">
        <v>3.8515495999999999E-3</v>
      </c>
      <c r="CP1314" s="198">
        <v>2.317593E-4</v>
      </c>
      <c r="CQ1314" s="197">
        <v>4.3657997000000001E-11</v>
      </c>
      <c r="CR1314" s="197">
        <v>5.1568535999999999E-9</v>
      </c>
      <c r="CS1314" s="197">
        <v>1.1259799000000001E-5</v>
      </c>
      <c r="CT1314" s="198">
        <v>8.4126907E-4</v>
      </c>
      <c r="CU1314" s="197">
        <v>7.3079510000000001E-9</v>
      </c>
      <c r="CV1314" s="197">
        <v>3.2453811000000001E-5</v>
      </c>
      <c r="CX1314" s="166"/>
      <c r="CY1314" t="s">
        <v>2510</v>
      </c>
    </row>
    <row r="1315" spans="1:103" ht="14.4">
      <c r="A1315" t="s">
        <v>883</v>
      </c>
      <c r="B1315" s="85" t="s">
        <v>816</v>
      </c>
      <c r="C1315" s="113" t="str">
        <f t="shared" si="652"/>
        <v>A.160.05.120</v>
      </c>
      <c r="D1315" s="9" t="s">
        <v>142</v>
      </c>
      <c r="E1315" s="112" t="s">
        <v>362</v>
      </c>
      <c r="F1315" s="115" t="str">
        <f t="shared" si="653"/>
        <v>Horse chestnut FSC/PEFC 450 (kg/m3)</v>
      </c>
      <c r="G1315" s="143">
        <f t="shared" si="639"/>
        <v>0.18504387333333333</v>
      </c>
      <c r="I1315" s="118">
        <f t="shared" si="640"/>
        <v>4.3976306782471018E-2</v>
      </c>
      <c r="K1315" s="161">
        <f t="shared" si="641"/>
        <v>2.735937522E-3</v>
      </c>
      <c r="L1315" s="161">
        <f t="shared" si="642"/>
        <v>4.8827392999999993E-3</v>
      </c>
      <c r="M1315" s="162">
        <f t="shared" si="643"/>
        <v>8.6010489604710205E-3</v>
      </c>
      <c r="N1315" s="161">
        <v>2.7756580999999999E-2</v>
      </c>
      <c r="O1315" s="132">
        <v>1.2487851999999999E-3</v>
      </c>
      <c r="P1315" s="132">
        <v>1.9901635999999999E-3</v>
      </c>
      <c r="Q1315" s="132">
        <v>1.3056392E-3</v>
      </c>
      <c r="R1315" s="132">
        <v>1.2537191E-3</v>
      </c>
      <c r="S1315" s="164">
        <v>5.4252519999999999E-6</v>
      </c>
      <c r="T1315" s="132">
        <v>1.7115397000000001E-4</v>
      </c>
      <c r="U1315" s="132">
        <v>1.5106275E-4</v>
      </c>
      <c r="V1315" s="132">
        <v>1.5944753E-4</v>
      </c>
      <c r="W1315" s="132">
        <v>1.133348E-3</v>
      </c>
      <c r="X1315" s="132">
        <v>8.4383400000000008E-3</v>
      </c>
      <c r="Y1315" s="132">
        <v>3.5937974999999999E-4</v>
      </c>
      <c r="Z1315" s="164">
        <v>3.2614112000000002E-6</v>
      </c>
      <c r="AA1315" s="164">
        <v>1.9271018000000001E-11</v>
      </c>
      <c r="AC1315" s="118">
        <f t="shared" si="644"/>
        <v>2.7756580999999999E-2</v>
      </c>
      <c r="AD1315" s="118">
        <f t="shared" si="645"/>
        <v>6.1259490719999992E-3</v>
      </c>
      <c r="AE1315" s="118">
        <f t="shared" si="646"/>
        <v>3.3932729611999995E-3</v>
      </c>
      <c r="AF1315" s="118">
        <f t="shared" si="647"/>
        <v>4.8827393000000002E-3</v>
      </c>
      <c r="AG1315" s="118">
        <f t="shared" si="648"/>
        <v>8.5977875492710201E-3</v>
      </c>
      <c r="AI1315" s="69">
        <v>24.072286999999999</v>
      </c>
      <c r="AJ1315" s="69">
        <v>2.3560034000000001</v>
      </c>
      <c r="AK1315" s="69">
        <v>0.38845819999999998</v>
      </c>
      <c r="AL1315" s="69">
        <v>0</v>
      </c>
      <c r="AM1315" s="69">
        <v>20.979393999999999</v>
      </c>
      <c r="AN1315" s="69">
        <v>0.25129889</v>
      </c>
      <c r="AO1315" s="69">
        <v>9.7132507000000007E-2</v>
      </c>
      <c r="AQ1315" s="116">
        <v>3.7224936000000001E-3</v>
      </c>
      <c r="AR1315" s="116">
        <v>3.4478762E-3</v>
      </c>
      <c r="AS1315" s="116">
        <v>1.5640994E-4</v>
      </c>
      <c r="AT1315" s="116">
        <v>1.1820744000000001E-4</v>
      </c>
      <c r="AU1315" s="150">
        <f t="shared" si="649"/>
        <v>2.0670720034368376E-7</v>
      </c>
      <c r="AV1315" s="150">
        <f t="shared" si="650"/>
        <v>5.7843912896047403E-10</v>
      </c>
      <c r="AW1315" s="163">
        <f t="shared" si="651"/>
        <v>1.65556645542E-2</v>
      </c>
      <c r="AX1315" s="196">
        <v>1.7173272999999999E-7</v>
      </c>
      <c r="AY1315" s="196">
        <v>5.1815957999999999E-10</v>
      </c>
      <c r="AZ1315" s="196">
        <v>1.4156840000000001E-14</v>
      </c>
      <c r="BA1315" s="196">
        <v>9.4000339999999999E-15</v>
      </c>
      <c r="BB1315" s="196">
        <v>2.6663498000000001E-15</v>
      </c>
      <c r="BC1315" s="196">
        <v>1.5131302E-10</v>
      </c>
      <c r="BD1315" s="196">
        <v>3.4757406999999999E-8</v>
      </c>
      <c r="BE1315" s="196">
        <v>2.2263724E-11</v>
      </c>
      <c r="BF1315" s="196">
        <v>3.7892669000000001E-11</v>
      </c>
      <c r="BG1315" s="196">
        <v>1.0986417E-14</v>
      </c>
      <c r="BH1315" s="196">
        <v>3.3010102999999999E-16</v>
      </c>
      <c r="BI1315" s="196">
        <v>9.6405580000000003E-14</v>
      </c>
      <c r="BJ1315" s="196">
        <v>9.4986440000000001E-16</v>
      </c>
      <c r="BK1315" s="196">
        <v>3.2713200999999999E-16</v>
      </c>
      <c r="BL1315" s="196">
        <v>3.2128882999999999E-12</v>
      </c>
      <c r="BM1315" s="196">
        <v>6.2525368999999998E-11</v>
      </c>
      <c r="BN1315" s="196">
        <v>2.6034183E-20</v>
      </c>
      <c r="BO1315" s="196">
        <v>9.1405541999999992E-6</v>
      </c>
      <c r="BP1315" s="108">
        <v>1.6546524E-2</v>
      </c>
      <c r="BQ1315" s="108">
        <v>0</v>
      </c>
      <c r="BR1315" s="108">
        <v>0</v>
      </c>
      <c r="BS1315" s="108">
        <v>0</v>
      </c>
      <c r="BU1315" s="172">
        <v>9.7618847999999996E-6</v>
      </c>
      <c r="BV1315" s="172">
        <v>3.0798802999999999E-7</v>
      </c>
      <c r="BW1315" s="172">
        <v>5.1595143000000001E-6</v>
      </c>
      <c r="BX1315" s="172">
        <v>1.7897089E-8</v>
      </c>
      <c r="BY1315" s="172">
        <v>2.8037470000000002E-7</v>
      </c>
      <c r="BZ1315" s="172">
        <v>9.1897690999999998E-8</v>
      </c>
      <c r="CA1315" s="172">
        <v>2.4052702000000001E-10</v>
      </c>
      <c r="CB1315" s="172">
        <v>1.3959779999999999E-7</v>
      </c>
      <c r="CC1315" s="172">
        <v>1.5605568999999999E-8</v>
      </c>
      <c r="CD1315" s="172">
        <v>1.1890897000000001E-7</v>
      </c>
      <c r="CE1315" s="172">
        <v>7.5606218999999996E-12</v>
      </c>
      <c r="CF1315" s="172">
        <v>5.7571274000000002E-17</v>
      </c>
      <c r="CG1315" s="172">
        <v>4.9431946000000003E-13</v>
      </c>
      <c r="CH1315" s="172">
        <v>2.6120193E-7</v>
      </c>
      <c r="CI1315" s="172">
        <v>3.3267672000000001E-6</v>
      </c>
      <c r="CJ1315" s="172">
        <v>4.1882933999999997E-8</v>
      </c>
      <c r="CK1315" s="69">
        <v>0</v>
      </c>
      <c r="CM1315" s="197">
        <v>5.8309216999999999E-13</v>
      </c>
      <c r="CN1315" s="198">
        <v>0.18503391</v>
      </c>
      <c r="CO1315" s="198">
        <v>3.8515495999999999E-3</v>
      </c>
      <c r="CP1315" s="198">
        <v>2.317593E-4</v>
      </c>
      <c r="CQ1315" s="197">
        <v>4.3657997000000001E-11</v>
      </c>
      <c r="CR1315" s="197">
        <v>5.1568535999999999E-9</v>
      </c>
      <c r="CS1315" s="197">
        <v>1.1259799000000001E-5</v>
      </c>
      <c r="CT1315" s="198">
        <v>8.4126907E-4</v>
      </c>
      <c r="CU1315" s="197">
        <v>7.3079510000000001E-9</v>
      </c>
      <c r="CV1315" s="197">
        <v>3.2453811000000001E-5</v>
      </c>
      <c r="CX1315" s="166"/>
      <c r="CY1315" t="s">
        <v>2511</v>
      </c>
    </row>
    <row r="1316" spans="1:103" ht="14.4">
      <c r="A1316" t="s">
        <v>884</v>
      </c>
      <c r="B1316" s="85" t="s">
        <v>816</v>
      </c>
      <c r="C1316" s="113" t="str">
        <f t="shared" si="652"/>
        <v>A.160.05.121</v>
      </c>
      <c r="D1316" s="9" t="s">
        <v>142</v>
      </c>
      <c r="E1316" s="112" t="s">
        <v>362</v>
      </c>
      <c r="F1316" s="115" t="str">
        <f t="shared" si="653"/>
        <v>Ilomba FSC/PEFC 480 (kg/m3)</v>
      </c>
      <c r="G1316" s="143">
        <f t="shared" si="639"/>
        <v>0.25074793333333334</v>
      </c>
      <c r="I1316" s="118">
        <f t="shared" si="640"/>
        <v>6.1623467408716812E-2</v>
      </c>
      <c r="K1316" s="161">
        <f t="shared" si="641"/>
        <v>2.5220464042999997E-3</v>
      </c>
      <c r="L1316" s="161">
        <f t="shared" si="642"/>
        <v>7.0427025399999992E-3</v>
      </c>
      <c r="M1316" s="162">
        <f t="shared" si="643"/>
        <v>1.4446528464416814E-2</v>
      </c>
      <c r="N1316" s="161">
        <v>3.7612189999999997E-2</v>
      </c>
      <c r="O1316" s="132">
        <v>3.7882539E-3</v>
      </c>
      <c r="P1316" s="132">
        <v>1.9391199999999999E-3</v>
      </c>
      <c r="Q1316" s="132">
        <v>1.3353626999999999E-3</v>
      </c>
      <c r="R1316" s="132">
        <v>1.0383816999999999E-3</v>
      </c>
      <c r="S1316" s="164">
        <v>5.3632542999999998E-6</v>
      </c>
      <c r="T1316" s="132">
        <v>1.4293874999999999E-4</v>
      </c>
      <c r="U1316" s="132">
        <v>1.2100334E-4</v>
      </c>
      <c r="V1316" s="132">
        <v>1.4510032E-4</v>
      </c>
      <c r="W1316" s="132">
        <v>9.0667837999999995E-4</v>
      </c>
      <c r="X1316" s="132">
        <v>1.4298819000000001E-2</v>
      </c>
      <c r="Y1316" s="132">
        <v>2.8764691999999997E-4</v>
      </c>
      <c r="Z1316" s="164">
        <v>2.6091289999999999E-6</v>
      </c>
      <c r="AA1316" s="164">
        <v>1.5416814E-11</v>
      </c>
      <c r="AC1316" s="118">
        <f t="shared" si="644"/>
        <v>3.7612189999999997E-2</v>
      </c>
      <c r="AD1316" s="118">
        <f t="shared" si="645"/>
        <v>8.3704236443000006E-3</v>
      </c>
      <c r="AE1316" s="118">
        <f t="shared" si="646"/>
        <v>5.8509863689999997E-3</v>
      </c>
      <c r="AF1316" s="118">
        <f t="shared" si="647"/>
        <v>7.0427025399999992E-3</v>
      </c>
      <c r="AG1316" s="118">
        <f t="shared" si="648"/>
        <v>1.4443919335416814E-2</v>
      </c>
      <c r="AI1316" s="69">
        <v>24.888954999999999</v>
      </c>
      <c r="AJ1316" s="69">
        <v>3.1745863999999999</v>
      </c>
      <c r="AK1316" s="69">
        <v>0.39084805</v>
      </c>
      <c r="AL1316" s="69">
        <v>0</v>
      </c>
      <c r="AM1316" s="69">
        <v>20.979161000000001</v>
      </c>
      <c r="AN1316" s="69">
        <v>0.24669063999999999</v>
      </c>
      <c r="AO1316" s="69">
        <v>9.7668458E-2</v>
      </c>
      <c r="AQ1316" s="116">
        <v>5.6125562000000004E-3</v>
      </c>
      <c r="AR1316" s="116">
        <v>5.2170415999999997E-3</v>
      </c>
      <c r="AS1316" s="116">
        <v>2.1993707000000001E-4</v>
      </c>
      <c r="AT1316" s="116">
        <v>1.7557755E-4</v>
      </c>
      <c r="AU1316" s="150">
        <f t="shared" si="649"/>
        <v>3.1277227138630716E-7</v>
      </c>
      <c r="AV1316" s="150">
        <f t="shared" si="650"/>
        <v>8.1337673250335743E-10</v>
      </c>
      <c r="AW1316" s="163">
        <f t="shared" si="651"/>
        <v>2.45906923301E-2</v>
      </c>
      <c r="AX1316" s="196">
        <v>2.3270369E-7</v>
      </c>
      <c r="AY1316" s="196">
        <v>7.0212359000000002E-10</v>
      </c>
      <c r="AZ1316" s="196">
        <v>1.9183003999999999E-14</v>
      </c>
      <c r="BA1316" s="196">
        <v>7.5200272000000005E-15</v>
      </c>
      <c r="BB1316" s="196">
        <v>2.1330799E-15</v>
      </c>
      <c r="BC1316" s="196">
        <v>1.3810934000000001E-10</v>
      </c>
      <c r="BD1316" s="196">
        <v>7.9875725000000002E-8</v>
      </c>
      <c r="BE1316" s="196">
        <v>2.0726021E-11</v>
      </c>
      <c r="BF1316" s="196">
        <v>9.0266460999999995E-11</v>
      </c>
      <c r="BG1316" s="196">
        <v>8.7891336999999994E-15</v>
      </c>
      <c r="BH1316" s="196">
        <v>2.6408082999999999E-16</v>
      </c>
      <c r="BI1316" s="196">
        <v>8.0551533999999997E-14</v>
      </c>
      <c r="BJ1316" s="196">
        <v>1.2845927999999999E-13</v>
      </c>
      <c r="BK1316" s="196">
        <v>2.3413449999999999E-14</v>
      </c>
      <c r="BL1316" s="196">
        <v>2.7404842000000001E-12</v>
      </c>
      <c r="BM1316" s="196">
        <v>5.1996909000000001E-11</v>
      </c>
      <c r="BN1316" s="196">
        <v>2.0827346E-20</v>
      </c>
      <c r="BO1316" s="196">
        <v>7.9963301000000003E-6</v>
      </c>
      <c r="BP1316" s="108">
        <v>2.4582696000000001E-2</v>
      </c>
      <c r="BQ1316" s="108">
        <v>0</v>
      </c>
      <c r="BR1316" s="108">
        <v>0</v>
      </c>
      <c r="BS1316" s="108">
        <v>0</v>
      </c>
      <c r="BU1316" s="172">
        <v>1.3223776E-5</v>
      </c>
      <c r="BV1316" s="172">
        <v>6.6344068999999998E-7</v>
      </c>
      <c r="BW1316" s="172">
        <v>6.9915177000000001E-6</v>
      </c>
      <c r="BX1316" s="172">
        <v>1.4439113999999999E-8</v>
      </c>
      <c r="BY1316" s="172">
        <v>5.9407399999999998E-7</v>
      </c>
      <c r="BZ1316" s="172">
        <v>8.0834627999999996E-8</v>
      </c>
      <c r="CA1316" s="172">
        <v>1.9242162E-10</v>
      </c>
      <c r="CB1316" s="172">
        <v>1.2278307000000001E-7</v>
      </c>
      <c r="CC1316" s="172">
        <v>1.4147835999999999E-8</v>
      </c>
      <c r="CD1316" s="172">
        <v>9.9419739000000006E-8</v>
      </c>
      <c r="CE1316" s="172">
        <v>6.0484975999999998E-12</v>
      </c>
      <c r="CF1316" s="172">
        <v>4.6057019000000002E-17</v>
      </c>
      <c r="CG1316" s="172">
        <v>3.9545556999999999E-13</v>
      </c>
      <c r="CH1316" s="172">
        <v>2.9096581000000001E-7</v>
      </c>
      <c r="CI1316" s="172">
        <v>4.3122032999999997E-6</v>
      </c>
      <c r="CJ1316" s="172">
        <v>3.9751116E-8</v>
      </c>
      <c r="CK1316" s="69">
        <v>0</v>
      </c>
      <c r="CM1316" s="197">
        <v>4.6647373999999999E-13</v>
      </c>
      <c r="CN1316" s="198">
        <v>0.25073995999999998</v>
      </c>
      <c r="CO1316" s="198">
        <v>3.3891163999999999E-3</v>
      </c>
      <c r="CP1316" s="198">
        <v>4.7242520000000002E-4</v>
      </c>
      <c r="CQ1316" s="197">
        <v>3.64769E-11</v>
      </c>
      <c r="CR1316" s="197">
        <v>4.3087217999999997E-9</v>
      </c>
      <c r="CS1316" s="197">
        <v>2.6989183999999999E-5</v>
      </c>
      <c r="CT1316" s="198">
        <v>6.3613149999999993E-2</v>
      </c>
      <c r="CU1316" s="197">
        <v>5.8463607999999999E-9</v>
      </c>
      <c r="CV1316" s="197">
        <v>2.8536060999999999E-5</v>
      </c>
      <c r="CX1316" s="166"/>
      <c r="CY1316" t="s">
        <v>2512</v>
      </c>
    </row>
    <row r="1317" spans="1:103" ht="14.4">
      <c r="A1317" t="s">
        <v>1857</v>
      </c>
      <c r="B1317" s="85" t="s">
        <v>816</v>
      </c>
      <c r="C1317" s="113" t="str">
        <f t="shared" si="652"/>
        <v>A.160.05.122</v>
      </c>
      <c r="D1317" s="9" t="s">
        <v>142</v>
      </c>
      <c r="E1317" s="112" t="s">
        <v>362</v>
      </c>
      <c r="F1317" s="115" t="str">
        <f t="shared" si="653"/>
        <v>Ilomba natural forest clear cut 480 (kg/m3)</v>
      </c>
      <c r="G1317" s="143">
        <f t="shared" si="639"/>
        <v>3.7007479333333335</v>
      </c>
      <c r="I1317" s="118">
        <f t="shared" si="640"/>
        <v>6.9768109204887168</v>
      </c>
      <c r="K1317" s="161">
        <f t="shared" si="641"/>
        <v>2.5220464042999997E-3</v>
      </c>
      <c r="L1317" s="161">
        <f t="shared" si="642"/>
        <v>6.4047301556200003</v>
      </c>
      <c r="M1317" s="162">
        <f t="shared" si="643"/>
        <v>1.4446528464416814E-2</v>
      </c>
      <c r="N1317" s="161">
        <v>0.55511219000000001</v>
      </c>
      <c r="O1317" s="132">
        <v>3.7882539E-3</v>
      </c>
      <c r="P1317" s="132">
        <v>1.9391199999999999E-3</v>
      </c>
      <c r="Q1317" s="132">
        <v>1.3353626999999999E-3</v>
      </c>
      <c r="R1317" s="132">
        <v>1.0383816999999999E-3</v>
      </c>
      <c r="S1317" s="164">
        <v>5.3632542999999998E-6</v>
      </c>
      <c r="T1317" s="132">
        <v>1.4293874999999999E-4</v>
      </c>
      <c r="U1317" s="132">
        <v>1.2100334E-4</v>
      </c>
      <c r="V1317" s="132">
        <v>1.4510032E-4</v>
      </c>
      <c r="W1317" s="132">
        <v>9.0667837999999995E-4</v>
      </c>
      <c r="X1317" s="132">
        <v>1.4298819000000001E-2</v>
      </c>
      <c r="Y1317" s="132">
        <v>6.3979751</v>
      </c>
      <c r="Z1317" s="164">
        <v>2.6091289999999999E-6</v>
      </c>
      <c r="AA1317" s="164">
        <v>1.5416814E-11</v>
      </c>
      <c r="AC1317" s="118">
        <f t="shared" si="644"/>
        <v>0.55511219000000001</v>
      </c>
      <c r="AD1317" s="118">
        <f t="shared" si="645"/>
        <v>8.3704236443000006E-3</v>
      </c>
      <c r="AE1317" s="118">
        <f t="shared" si="646"/>
        <v>5.8509863689999997E-3</v>
      </c>
      <c r="AF1317" s="118">
        <f t="shared" si="647"/>
        <v>6.4047301556200003</v>
      </c>
      <c r="AG1317" s="118">
        <f t="shared" si="648"/>
        <v>1.4443919335416814E-2</v>
      </c>
      <c r="AI1317" s="69">
        <v>24.888954999999999</v>
      </c>
      <c r="AJ1317" s="69">
        <v>3.1745863999999999</v>
      </c>
      <c r="AK1317" s="69">
        <v>0.39084805</v>
      </c>
      <c r="AL1317" s="69">
        <v>0</v>
      </c>
      <c r="AM1317" s="69">
        <v>20.979161000000001</v>
      </c>
      <c r="AN1317" s="69">
        <v>0.24669063999999999</v>
      </c>
      <c r="AO1317" s="69">
        <v>9.7668458E-2</v>
      </c>
      <c r="AQ1317" s="116">
        <v>6.1627380000000002E-2</v>
      </c>
      <c r="AR1317" s="116">
        <v>5.8619730000000002E-2</v>
      </c>
      <c r="AS1317" s="116">
        <v>2.8320723999999999E-3</v>
      </c>
      <c r="AT1317" s="116">
        <v>1.7557755E-4</v>
      </c>
      <c r="AU1317" s="150">
        <f t="shared" si="649"/>
        <v>3.5143722813863071E-6</v>
      </c>
      <c r="AV1317" s="150">
        <f t="shared" si="650"/>
        <v>1.0473641067499359E-8</v>
      </c>
      <c r="AW1317" s="163">
        <f t="shared" si="651"/>
        <v>2.45906923301E-2</v>
      </c>
      <c r="AX1317" s="196">
        <v>3.4343037000000002E-6</v>
      </c>
      <c r="AY1317" s="196">
        <v>1.0362124E-8</v>
      </c>
      <c r="AZ1317" s="196">
        <v>2.83108E-13</v>
      </c>
      <c r="BA1317" s="196">
        <v>7.5200272000000005E-15</v>
      </c>
      <c r="BB1317" s="196">
        <v>2.1330799E-15</v>
      </c>
      <c r="BC1317" s="196">
        <v>1.3810934000000001E-10</v>
      </c>
      <c r="BD1317" s="196">
        <v>7.9875725000000002E-8</v>
      </c>
      <c r="BE1317" s="196">
        <v>2.0726021E-11</v>
      </c>
      <c r="BF1317" s="196">
        <v>9.0266460999999995E-11</v>
      </c>
      <c r="BG1317" s="196">
        <v>8.7891336999999994E-15</v>
      </c>
      <c r="BH1317" s="196">
        <v>2.6408082999999999E-16</v>
      </c>
      <c r="BI1317" s="196">
        <v>8.0551533999999997E-14</v>
      </c>
      <c r="BJ1317" s="196">
        <v>1.2845927999999999E-13</v>
      </c>
      <c r="BK1317" s="196">
        <v>2.3413449999999999E-14</v>
      </c>
      <c r="BL1317" s="196">
        <v>2.7404842000000001E-12</v>
      </c>
      <c r="BM1317" s="196">
        <v>5.1996909000000001E-11</v>
      </c>
      <c r="BN1317" s="196">
        <v>2.0827346E-20</v>
      </c>
      <c r="BO1317" s="196">
        <v>7.9963301000000003E-6</v>
      </c>
      <c r="BP1317" s="108">
        <v>2.4582696000000001E-2</v>
      </c>
      <c r="BQ1317" s="108">
        <v>0</v>
      </c>
      <c r="BR1317" s="108">
        <v>0</v>
      </c>
      <c r="BS1317" s="108">
        <v>0</v>
      </c>
      <c r="BU1317" s="69">
        <v>1.0941893E-4</v>
      </c>
      <c r="BV1317" s="172">
        <v>6.6344068999999998E-7</v>
      </c>
      <c r="BW1317" s="69">
        <v>1.0318667E-4</v>
      </c>
      <c r="BX1317" s="172">
        <v>1.4439113999999999E-8</v>
      </c>
      <c r="BY1317" s="172">
        <v>5.9407399999999998E-7</v>
      </c>
      <c r="BZ1317" s="172">
        <v>8.0834627999999996E-8</v>
      </c>
      <c r="CA1317" s="172">
        <v>1.9242162E-10</v>
      </c>
      <c r="CB1317" s="172">
        <v>1.2278307000000001E-7</v>
      </c>
      <c r="CC1317" s="172">
        <v>1.4147835999999999E-8</v>
      </c>
      <c r="CD1317" s="172">
        <v>9.9419739000000006E-8</v>
      </c>
      <c r="CE1317" s="172">
        <v>6.0484975999999998E-12</v>
      </c>
      <c r="CF1317" s="172">
        <v>4.6057019000000002E-17</v>
      </c>
      <c r="CG1317" s="172">
        <v>3.9545556999999999E-13</v>
      </c>
      <c r="CH1317" s="172">
        <v>2.9096581000000001E-7</v>
      </c>
      <c r="CI1317" s="172">
        <v>4.3122032999999997E-6</v>
      </c>
      <c r="CJ1317" s="172">
        <v>3.9751116E-8</v>
      </c>
      <c r="CK1317" s="69">
        <v>0</v>
      </c>
      <c r="CM1317" s="197">
        <v>4.6647373999999999E-13</v>
      </c>
      <c r="CN1317" s="198">
        <v>3.7007400000000001</v>
      </c>
      <c r="CO1317" s="198">
        <v>3.3891163999999999E-3</v>
      </c>
      <c r="CP1317" s="198">
        <v>4.7242520000000002E-4</v>
      </c>
      <c r="CQ1317" s="197">
        <v>3.64769E-11</v>
      </c>
      <c r="CR1317" s="197">
        <v>4.3087217999999997E-9</v>
      </c>
      <c r="CS1317" s="197">
        <v>2.6989183999999999E-5</v>
      </c>
      <c r="CT1317" s="198">
        <v>6.3613149999999993E-2</v>
      </c>
      <c r="CU1317" s="197">
        <v>5.8463607999999999E-9</v>
      </c>
      <c r="CV1317" s="197">
        <v>2.8536060999999999E-5</v>
      </c>
      <c r="CX1317" s="166"/>
      <c r="CY1317" t="s">
        <v>2512</v>
      </c>
    </row>
    <row r="1318" spans="1:103" ht="14.4">
      <c r="A1318" t="s">
        <v>885</v>
      </c>
      <c r="B1318" s="85" t="s">
        <v>816</v>
      </c>
      <c r="C1318" s="113" t="str">
        <f t="shared" si="652"/>
        <v>A.160.05.123</v>
      </c>
      <c r="D1318" s="9" t="s">
        <v>142</v>
      </c>
      <c r="E1318" s="112" t="s">
        <v>362</v>
      </c>
      <c r="F1318" s="115" t="str">
        <f t="shared" si="653"/>
        <v>Koto FSC/PEFC 560 (kg/m3)</v>
      </c>
      <c r="G1318" s="143">
        <f t="shared" si="639"/>
        <v>0.22880076666666666</v>
      </c>
      <c r="I1318" s="118">
        <f t="shared" si="640"/>
        <v>5.5589147050316812E-2</v>
      </c>
      <c r="K1318" s="161">
        <f t="shared" si="641"/>
        <v>2.4551023159000004E-3</v>
      </c>
      <c r="L1318" s="161">
        <f t="shared" si="642"/>
        <v>6.26791298E-3</v>
      </c>
      <c r="M1318" s="162">
        <f t="shared" si="643"/>
        <v>1.2546016754416816E-2</v>
      </c>
      <c r="N1318" s="161">
        <v>3.4320114999999998E-2</v>
      </c>
      <c r="O1318" s="132">
        <v>3.0600150000000001E-3</v>
      </c>
      <c r="P1318" s="132">
        <v>1.8926505E-3</v>
      </c>
      <c r="Q1318" s="132">
        <v>1.2765012E-3</v>
      </c>
      <c r="R1318" s="132">
        <v>1.0322275000000001E-3</v>
      </c>
      <c r="S1318" s="164">
        <v>5.0829658999999998E-6</v>
      </c>
      <c r="T1318" s="132">
        <v>1.4129065E-4</v>
      </c>
      <c r="U1318" s="132">
        <v>1.2096139E-4</v>
      </c>
      <c r="V1318" s="132">
        <v>1.4384161E-4</v>
      </c>
      <c r="W1318" s="132">
        <v>9.0667837999999995E-4</v>
      </c>
      <c r="X1318" s="132">
        <v>1.2399566000000001E-2</v>
      </c>
      <c r="Y1318" s="132">
        <v>2.8760770999999998E-4</v>
      </c>
      <c r="Z1318" s="164">
        <v>2.6091289999999999E-6</v>
      </c>
      <c r="AA1318" s="164">
        <v>1.5416814E-11</v>
      </c>
      <c r="AC1318" s="118">
        <f t="shared" si="644"/>
        <v>3.4320114999999998E-2</v>
      </c>
      <c r="AD1318" s="118">
        <f t="shared" si="645"/>
        <v>7.5287292058999998E-3</v>
      </c>
      <c r="AE1318" s="118">
        <f t="shared" si="646"/>
        <v>5.076236019E-3</v>
      </c>
      <c r="AF1318" s="118">
        <f t="shared" si="647"/>
        <v>6.26791298E-3</v>
      </c>
      <c r="AG1318" s="118">
        <f t="shared" si="648"/>
        <v>1.2543407625416815E-2</v>
      </c>
      <c r="AI1318" s="69">
        <v>24.600691000000001</v>
      </c>
      <c r="AJ1318" s="69">
        <v>2.8877293000000002</v>
      </c>
      <c r="AK1318" s="69">
        <v>0.38987173000000003</v>
      </c>
      <c r="AL1318" s="69">
        <v>0</v>
      </c>
      <c r="AM1318" s="69">
        <v>20.979161000000001</v>
      </c>
      <c r="AN1318" s="69">
        <v>0.24650034000000001</v>
      </c>
      <c r="AO1318" s="69">
        <v>9.7428087999999996E-2</v>
      </c>
      <c r="AQ1318" s="116">
        <v>5.0095733999999999E-3</v>
      </c>
      <c r="AR1318" s="116">
        <v>4.6550727000000004E-3</v>
      </c>
      <c r="AS1318" s="116">
        <v>1.9904562000000001E-4</v>
      </c>
      <c r="AT1318" s="116">
        <v>1.5545503E-4</v>
      </c>
      <c r="AU1318" s="150">
        <f t="shared" si="649"/>
        <v>2.7908109988540708E-7</v>
      </c>
      <c r="AV1318" s="150">
        <f t="shared" si="650"/>
        <v>7.3611547154535745E-10</v>
      </c>
      <c r="AW1318" s="163">
        <f t="shared" si="651"/>
        <v>2.1772412562899999E-2</v>
      </c>
      <c r="AX1318" s="196">
        <v>2.1233673E-7</v>
      </c>
      <c r="AY1318" s="196">
        <v>6.4067153000000001E-10</v>
      </c>
      <c r="AZ1318" s="196">
        <v>1.7504045999999998E-14</v>
      </c>
      <c r="BA1318" s="196">
        <v>7.5200272000000005E-15</v>
      </c>
      <c r="BB1318" s="196">
        <v>2.1330799E-15</v>
      </c>
      <c r="BC1318" s="196">
        <v>1.3653200000000001E-10</v>
      </c>
      <c r="BD1318" s="196">
        <v>6.6553679000000002E-8</v>
      </c>
      <c r="BE1318" s="196">
        <v>2.0366311E-11</v>
      </c>
      <c r="BF1318" s="196">
        <v>7.4860917000000006E-11</v>
      </c>
      <c r="BG1318" s="196">
        <v>8.7891336999999994E-15</v>
      </c>
      <c r="BH1318" s="196">
        <v>2.6408082999999999E-16</v>
      </c>
      <c r="BI1318" s="196">
        <v>7.9612611000000004E-14</v>
      </c>
      <c r="BJ1318" s="196">
        <v>9.3473146000000006E-14</v>
      </c>
      <c r="BK1318" s="196">
        <v>1.7070507E-14</v>
      </c>
      <c r="BL1318" s="196">
        <v>2.6938612999999999E-12</v>
      </c>
      <c r="BM1318" s="196">
        <v>5.1455370999999999E-11</v>
      </c>
      <c r="BN1318" s="196">
        <v>2.0827346E-20</v>
      </c>
      <c r="BO1318" s="196">
        <v>7.8805628999999992E-6</v>
      </c>
      <c r="BP1318" s="108">
        <v>2.1764532E-2</v>
      </c>
      <c r="BQ1318" s="108">
        <v>0</v>
      </c>
      <c r="BR1318" s="108">
        <v>0</v>
      </c>
      <c r="BS1318" s="108">
        <v>0</v>
      </c>
      <c r="BU1318" s="172">
        <v>1.2046320999999999E-5</v>
      </c>
      <c r="BV1318" s="172">
        <v>5.5723021000000004E-7</v>
      </c>
      <c r="BW1318" s="172">
        <v>6.3795725999999996E-6</v>
      </c>
      <c r="BX1318" s="172">
        <v>1.4405841999999999E-8</v>
      </c>
      <c r="BY1318" s="172">
        <v>5.0107635000000003E-7</v>
      </c>
      <c r="BZ1318" s="172">
        <v>8.0834627999999996E-8</v>
      </c>
      <c r="CA1318" s="172">
        <v>1.9242162E-10</v>
      </c>
      <c r="CB1318" s="172">
        <v>1.2278307000000001E-7</v>
      </c>
      <c r="CC1318" s="172">
        <v>1.3692115E-8</v>
      </c>
      <c r="CD1318" s="172">
        <v>9.8243694999999995E-8</v>
      </c>
      <c r="CE1318" s="172">
        <v>6.0484975999999998E-12</v>
      </c>
      <c r="CF1318" s="172">
        <v>4.6057019000000002E-17</v>
      </c>
      <c r="CG1318" s="172">
        <v>3.9545556999999999E-13</v>
      </c>
      <c r="CH1318" s="172">
        <v>2.7281963999999999E-7</v>
      </c>
      <c r="CI1318" s="172">
        <v>3.9657125E-6</v>
      </c>
      <c r="CJ1318" s="172">
        <v>3.9751116E-8</v>
      </c>
      <c r="CK1318" s="69">
        <v>0</v>
      </c>
      <c r="CM1318" s="197">
        <v>4.6647373999999999E-13</v>
      </c>
      <c r="CN1318" s="198">
        <v>0.22879279</v>
      </c>
      <c r="CO1318" s="198">
        <v>3.3891163999999999E-3</v>
      </c>
      <c r="CP1318" s="198">
        <v>3.9975754E-4</v>
      </c>
      <c r="CQ1318" s="197">
        <v>3.6052105000000001E-11</v>
      </c>
      <c r="CR1318" s="197">
        <v>4.2585194000000001E-9</v>
      </c>
      <c r="CS1318" s="197">
        <v>2.2394913E-5</v>
      </c>
      <c r="CT1318" s="198">
        <v>4.6369277E-2</v>
      </c>
      <c r="CU1318" s="197">
        <v>5.8463607999999999E-9</v>
      </c>
      <c r="CV1318" s="197">
        <v>2.8536060999999999E-5</v>
      </c>
      <c r="CX1318" s="166"/>
      <c r="CY1318" t="s">
        <v>2513</v>
      </c>
    </row>
    <row r="1319" spans="1:103" ht="14.4">
      <c r="A1319" t="s">
        <v>1858</v>
      </c>
      <c r="B1319" s="85" t="s">
        <v>816</v>
      </c>
      <c r="C1319" s="113" t="str">
        <f t="shared" si="652"/>
        <v>A.160.05.124</v>
      </c>
      <c r="D1319" s="9" t="s">
        <v>142</v>
      </c>
      <c r="E1319" s="112" t="s">
        <v>362</v>
      </c>
      <c r="F1319" s="115" t="str">
        <f t="shared" si="653"/>
        <v>Koto natural forest clear cut 560 (kg/m3)</v>
      </c>
      <c r="G1319" s="143">
        <f t="shared" si="639"/>
        <v>3.6788008000000003</v>
      </c>
      <c r="I1319" s="118">
        <f t="shared" si="640"/>
        <v>4.9355391443403169</v>
      </c>
      <c r="K1319" s="161">
        <f t="shared" si="641"/>
        <v>2.4551023159000004E-3</v>
      </c>
      <c r="L1319" s="161">
        <f t="shared" si="642"/>
        <v>4.3687179052699996</v>
      </c>
      <c r="M1319" s="162">
        <f t="shared" si="643"/>
        <v>1.2546016754416816E-2</v>
      </c>
      <c r="N1319" s="161">
        <v>0.55182012000000003</v>
      </c>
      <c r="O1319" s="132">
        <v>3.0600150000000001E-3</v>
      </c>
      <c r="P1319" s="132">
        <v>1.8926505E-3</v>
      </c>
      <c r="Q1319" s="132">
        <v>1.2765012E-3</v>
      </c>
      <c r="R1319" s="132">
        <v>1.0322275000000001E-3</v>
      </c>
      <c r="S1319" s="164">
        <v>5.0829658999999998E-6</v>
      </c>
      <c r="T1319" s="132">
        <v>1.4129065E-4</v>
      </c>
      <c r="U1319" s="132">
        <v>1.2096139E-4</v>
      </c>
      <c r="V1319" s="132">
        <v>1.4384161E-4</v>
      </c>
      <c r="W1319" s="132">
        <v>9.0667837999999995E-4</v>
      </c>
      <c r="X1319" s="132">
        <v>1.2399566000000001E-2</v>
      </c>
      <c r="Y1319" s="132">
        <v>4.3627376</v>
      </c>
      <c r="Z1319" s="164">
        <v>2.6091289999999999E-6</v>
      </c>
      <c r="AA1319" s="164">
        <v>1.5416814E-11</v>
      </c>
      <c r="AC1319" s="118">
        <f t="shared" si="644"/>
        <v>0.55182012000000003</v>
      </c>
      <c r="AD1319" s="118">
        <f t="shared" si="645"/>
        <v>7.5287292058999998E-3</v>
      </c>
      <c r="AE1319" s="118">
        <f t="shared" si="646"/>
        <v>5.076236019E-3</v>
      </c>
      <c r="AF1319" s="118">
        <f t="shared" si="647"/>
        <v>4.3687179052700005</v>
      </c>
      <c r="AG1319" s="118">
        <f t="shared" si="648"/>
        <v>1.2543407625416815E-2</v>
      </c>
      <c r="AI1319" s="69">
        <v>24.600691000000001</v>
      </c>
      <c r="AJ1319" s="69">
        <v>2.8877293000000002</v>
      </c>
      <c r="AK1319" s="69">
        <v>0.38987173000000003</v>
      </c>
      <c r="AL1319" s="69">
        <v>0</v>
      </c>
      <c r="AM1319" s="69">
        <v>20.979161000000001</v>
      </c>
      <c r="AN1319" s="69">
        <v>0.24650034000000001</v>
      </c>
      <c r="AO1319" s="69">
        <v>9.7428087999999996E-2</v>
      </c>
      <c r="AQ1319" s="116">
        <v>6.1024397000000001E-2</v>
      </c>
      <c r="AR1319" s="116">
        <v>5.8057760999999999E-2</v>
      </c>
      <c r="AS1319" s="116">
        <v>2.8111809999999998E-3</v>
      </c>
      <c r="AT1319" s="116">
        <v>1.5545503E-4</v>
      </c>
      <c r="AU1319" s="150">
        <f t="shared" si="649"/>
        <v>3.4806810698854076E-6</v>
      </c>
      <c r="AV1319" s="150">
        <f t="shared" si="650"/>
        <v>1.0396379866549357E-8</v>
      </c>
      <c r="AW1319" s="163">
        <f t="shared" si="651"/>
        <v>2.1772412562899999E-2</v>
      </c>
      <c r="AX1319" s="196">
        <v>3.4139367000000002E-6</v>
      </c>
      <c r="AY1319" s="196">
        <v>1.0300672E-8</v>
      </c>
      <c r="AZ1319" s="196">
        <v>2.8142905E-13</v>
      </c>
      <c r="BA1319" s="196">
        <v>7.5200272000000005E-15</v>
      </c>
      <c r="BB1319" s="196">
        <v>2.1330799E-15</v>
      </c>
      <c r="BC1319" s="196">
        <v>1.3653200000000001E-10</v>
      </c>
      <c r="BD1319" s="196">
        <v>6.6553679000000002E-8</v>
      </c>
      <c r="BE1319" s="196">
        <v>2.0366311E-11</v>
      </c>
      <c r="BF1319" s="196">
        <v>7.4860917000000006E-11</v>
      </c>
      <c r="BG1319" s="196">
        <v>8.7891336999999994E-15</v>
      </c>
      <c r="BH1319" s="196">
        <v>2.6408082999999999E-16</v>
      </c>
      <c r="BI1319" s="196">
        <v>7.9612611000000004E-14</v>
      </c>
      <c r="BJ1319" s="196">
        <v>9.3473146000000006E-14</v>
      </c>
      <c r="BK1319" s="196">
        <v>1.7070507E-14</v>
      </c>
      <c r="BL1319" s="196">
        <v>2.6938612999999999E-12</v>
      </c>
      <c r="BM1319" s="196">
        <v>5.1455370999999999E-11</v>
      </c>
      <c r="BN1319" s="196">
        <v>2.0827346E-20</v>
      </c>
      <c r="BO1319" s="196">
        <v>7.8805628999999992E-6</v>
      </c>
      <c r="BP1319" s="108">
        <v>2.1764532E-2</v>
      </c>
      <c r="BQ1319" s="108">
        <v>0</v>
      </c>
      <c r="BR1319" s="108">
        <v>0</v>
      </c>
      <c r="BS1319" s="108">
        <v>0</v>
      </c>
      <c r="BU1319" s="69">
        <v>1.0824147E-4</v>
      </c>
      <c r="BV1319" s="172">
        <v>5.5723021000000004E-7</v>
      </c>
      <c r="BW1319" s="69">
        <v>1.0257472999999999E-4</v>
      </c>
      <c r="BX1319" s="172">
        <v>1.4405841999999999E-8</v>
      </c>
      <c r="BY1319" s="172">
        <v>5.0107635000000003E-7</v>
      </c>
      <c r="BZ1319" s="172">
        <v>8.0834627999999996E-8</v>
      </c>
      <c r="CA1319" s="172">
        <v>1.9242162E-10</v>
      </c>
      <c r="CB1319" s="172">
        <v>1.2278307000000001E-7</v>
      </c>
      <c r="CC1319" s="172">
        <v>1.3692115E-8</v>
      </c>
      <c r="CD1319" s="172">
        <v>9.8243694999999995E-8</v>
      </c>
      <c r="CE1319" s="172">
        <v>6.0484975999999998E-12</v>
      </c>
      <c r="CF1319" s="172">
        <v>4.6057019000000002E-17</v>
      </c>
      <c r="CG1319" s="172">
        <v>3.9545556999999999E-13</v>
      </c>
      <c r="CH1319" s="172">
        <v>2.7281963999999999E-7</v>
      </c>
      <c r="CI1319" s="172">
        <v>3.9657125E-6</v>
      </c>
      <c r="CJ1319" s="172">
        <v>3.9751116E-8</v>
      </c>
      <c r="CK1319" s="69">
        <v>0</v>
      </c>
      <c r="CM1319" s="197">
        <v>4.6647373999999999E-13</v>
      </c>
      <c r="CN1319" s="198">
        <v>3.6787928000000001</v>
      </c>
      <c r="CO1319" s="198">
        <v>3.3891163999999999E-3</v>
      </c>
      <c r="CP1319" s="198">
        <v>3.9975754E-4</v>
      </c>
      <c r="CQ1319" s="197">
        <v>3.6052105000000001E-11</v>
      </c>
      <c r="CR1319" s="197">
        <v>4.2585194000000001E-9</v>
      </c>
      <c r="CS1319" s="197">
        <v>2.2394913E-5</v>
      </c>
      <c r="CT1319" s="198">
        <v>4.6369277E-2</v>
      </c>
      <c r="CU1319" s="197">
        <v>5.8463607999999999E-9</v>
      </c>
      <c r="CV1319" s="197">
        <v>2.8536060999999999E-5</v>
      </c>
      <c r="CX1319" s="166"/>
      <c r="CY1319" t="s">
        <v>2513</v>
      </c>
    </row>
    <row r="1320" spans="1:103" ht="14.4">
      <c r="A1320" t="s">
        <v>886</v>
      </c>
      <c r="B1320" s="85" t="s">
        <v>816</v>
      </c>
      <c r="C1320" s="113" t="str">
        <f t="shared" si="652"/>
        <v>A.160.05.125</v>
      </c>
      <c r="D1320" s="9" t="s">
        <v>142</v>
      </c>
      <c r="E1320" s="112" t="s">
        <v>362</v>
      </c>
      <c r="F1320" s="115" t="str">
        <f t="shared" si="653"/>
        <v>Linde FSC/PEFC 540 (kg/m3)</v>
      </c>
      <c r="G1320" s="143">
        <f t="shared" si="639"/>
        <v>0.18504387333333333</v>
      </c>
      <c r="I1320" s="118">
        <f t="shared" si="640"/>
        <v>4.3976306782471018E-2</v>
      </c>
      <c r="K1320" s="161">
        <f t="shared" si="641"/>
        <v>2.735937522E-3</v>
      </c>
      <c r="L1320" s="161">
        <f t="shared" si="642"/>
        <v>4.8827392999999993E-3</v>
      </c>
      <c r="M1320" s="162">
        <f t="shared" si="643"/>
        <v>8.6010489604710205E-3</v>
      </c>
      <c r="N1320" s="161">
        <v>2.7756580999999999E-2</v>
      </c>
      <c r="O1320" s="132">
        <v>1.2487851999999999E-3</v>
      </c>
      <c r="P1320" s="132">
        <v>1.9901635999999999E-3</v>
      </c>
      <c r="Q1320" s="132">
        <v>1.3056392E-3</v>
      </c>
      <c r="R1320" s="132">
        <v>1.2537191E-3</v>
      </c>
      <c r="S1320" s="164">
        <v>5.4252519999999999E-6</v>
      </c>
      <c r="T1320" s="132">
        <v>1.7115397000000001E-4</v>
      </c>
      <c r="U1320" s="132">
        <v>1.5106275E-4</v>
      </c>
      <c r="V1320" s="132">
        <v>1.5944753E-4</v>
      </c>
      <c r="W1320" s="132">
        <v>1.133348E-3</v>
      </c>
      <c r="X1320" s="132">
        <v>8.4383400000000008E-3</v>
      </c>
      <c r="Y1320" s="132">
        <v>3.5937974999999999E-4</v>
      </c>
      <c r="Z1320" s="164">
        <v>3.2614112000000002E-6</v>
      </c>
      <c r="AA1320" s="164">
        <v>1.9271018000000001E-11</v>
      </c>
      <c r="AC1320" s="118">
        <f t="shared" si="644"/>
        <v>2.7756580999999999E-2</v>
      </c>
      <c r="AD1320" s="118">
        <f t="shared" si="645"/>
        <v>6.1259490719999992E-3</v>
      </c>
      <c r="AE1320" s="118">
        <f t="shared" si="646"/>
        <v>3.3932729611999995E-3</v>
      </c>
      <c r="AF1320" s="118">
        <f t="shared" si="647"/>
        <v>4.8827393000000002E-3</v>
      </c>
      <c r="AG1320" s="118">
        <f t="shared" si="648"/>
        <v>8.5977875492710201E-3</v>
      </c>
      <c r="AI1320" s="69">
        <v>25.016286999999998</v>
      </c>
      <c r="AJ1320" s="69">
        <v>2.3560034000000001</v>
      </c>
      <c r="AK1320" s="69">
        <v>0.38845819999999998</v>
      </c>
      <c r="AL1320" s="69">
        <v>0</v>
      </c>
      <c r="AM1320" s="69">
        <v>21.923393999999998</v>
      </c>
      <c r="AN1320" s="69">
        <v>0.25129889</v>
      </c>
      <c r="AO1320" s="69">
        <v>9.7132507000000007E-2</v>
      </c>
      <c r="AQ1320" s="116">
        <v>3.7224936000000001E-3</v>
      </c>
      <c r="AR1320" s="116">
        <v>3.4478762E-3</v>
      </c>
      <c r="AS1320" s="116">
        <v>1.5640994E-4</v>
      </c>
      <c r="AT1320" s="116">
        <v>1.1820744000000001E-4</v>
      </c>
      <c r="AU1320" s="150">
        <f t="shared" si="649"/>
        <v>2.0670720034368376E-7</v>
      </c>
      <c r="AV1320" s="150">
        <f t="shared" si="650"/>
        <v>5.7843912896047403E-10</v>
      </c>
      <c r="AW1320" s="163">
        <f t="shared" si="651"/>
        <v>1.65556645542E-2</v>
      </c>
      <c r="AX1320" s="196">
        <v>1.7173272999999999E-7</v>
      </c>
      <c r="AY1320" s="196">
        <v>5.1815957999999999E-10</v>
      </c>
      <c r="AZ1320" s="196">
        <v>1.4156840000000001E-14</v>
      </c>
      <c r="BA1320" s="196">
        <v>9.4000339999999999E-15</v>
      </c>
      <c r="BB1320" s="196">
        <v>2.6663498000000001E-15</v>
      </c>
      <c r="BC1320" s="196">
        <v>1.5131302E-10</v>
      </c>
      <c r="BD1320" s="196">
        <v>3.4757406999999999E-8</v>
      </c>
      <c r="BE1320" s="196">
        <v>2.2263724E-11</v>
      </c>
      <c r="BF1320" s="196">
        <v>3.7892669000000001E-11</v>
      </c>
      <c r="BG1320" s="196">
        <v>1.0986417E-14</v>
      </c>
      <c r="BH1320" s="196">
        <v>3.3010102999999999E-16</v>
      </c>
      <c r="BI1320" s="196">
        <v>9.6405580000000003E-14</v>
      </c>
      <c r="BJ1320" s="196">
        <v>9.4986440000000001E-16</v>
      </c>
      <c r="BK1320" s="196">
        <v>3.2713200999999999E-16</v>
      </c>
      <c r="BL1320" s="196">
        <v>3.2128882999999999E-12</v>
      </c>
      <c r="BM1320" s="196">
        <v>6.2525368999999998E-11</v>
      </c>
      <c r="BN1320" s="196">
        <v>2.6034183E-20</v>
      </c>
      <c r="BO1320" s="196">
        <v>9.1405541999999992E-6</v>
      </c>
      <c r="BP1320" s="108">
        <v>1.6546524E-2</v>
      </c>
      <c r="BQ1320" s="108">
        <v>0</v>
      </c>
      <c r="BR1320" s="108">
        <v>0</v>
      </c>
      <c r="BS1320" s="108">
        <v>0</v>
      </c>
      <c r="BU1320" s="172">
        <v>9.7618847999999996E-6</v>
      </c>
      <c r="BV1320" s="172">
        <v>3.0798802999999999E-7</v>
      </c>
      <c r="BW1320" s="172">
        <v>5.1595143000000001E-6</v>
      </c>
      <c r="BX1320" s="172">
        <v>1.7897089E-8</v>
      </c>
      <c r="BY1320" s="172">
        <v>2.8037470000000002E-7</v>
      </c>
      <c r="BZ1320" s="172">
        <v>9.1897690999999998E-8</v>
      </c>
      <c r="CA1320" s="172">
        <v>2.4052702000000001E-10</v>
      </c>
      <c r="CB1320" s="172">
        <v>1.3959779999999999E-7</v>
      </c>
      <c r="CC1320" s="172">
        <v>1.5605568999999999E-8</v>
      </c>
      <c r="CD1320" s="172">
        <v>1.1890897000000001E-7</v>
      </c>
      <c r="CE1320" s="172">
        <v>7.5606218999999996E-12</v>
      </c>
      <c r="CF1320" s="172">
        <v>5.7571274000000002E-17</v>
      </c>
      <c r="CG1320" s="172">
        <v>4.9431946000000003E-13</v>
      </c>
      <c r="CH1320" s="172">
        <v>2.6120193E-7</v>
      </c>
      <c r="CI1320" s="172">
        <v>3.3267672000000001E-6</v>
      </c>
      <c r="CJ1320" s="172">
        <v>4.1882933999999997E-8</v>
      </c>
      <c r="CK1320" s="69">
        <v>0</v>
      </c>
      <c r="CM1320" s="197">
        <v>5.8309216999999999E-13</v>
      </c>
      <c r="CN1320" s="198">
        <v>0.18503391</v>
      </c>
      <c r="CO1320" s="198">
        <v>3.8515495999999999E-3</v>
      </c>
      <c r="CP1320" s="198">
        <v>2.317593E-4</v>
      </c>
      <c r="CQ1320" s="197">
        <v>4.3657997000000001E-11</v>
      </c>
      <c r="CR1320" s="197">
        <v>5.1568535999999999E-9</v>
      </c>
      <c r="CS1320" s="197">
        <v>1.1259799000000001E-5</v>
      </c>
      <c r="CT1320" s="198">
        <v>8.4126907E-4</v>
      </c>
      <c r="CU1320" s="197">
        <v>7.3079510000000001E-9</v>
      </c>
      <c r="CV1320" s="197">
        <v>3.2453811000000001E-5</v>
      </c>
      <c r="CX1320" s="166"/>
      <c r="CY1320" t="s">
        <v>2514</v>
      </c>
    </row>
    <row r="1321" spans="1:103" ht="14.4">
      <c r="A1321" t="s">
        <v>887</v>
      </c>
      <c r="B1321" s="85" t="s">
        <v>816</v>
      </c>
      <c r="C1321" s="113" t="str">
        <f t="shared" si="652"/>
        <v>A.160.05.126</v>
      </c>
      <c r="D1321" s="9" t="s">
        <v>142</v>
      </c>
      <c r="E1321" s="112" t="s">
        <v>362</v>
      </c>
      <c r="F1321" s="115" t="str">
        <f t="shared" si="653"/>
        <v>Platan FSC/PEFC 620 (kg/m3)</v>
      </c>
      <c r="G1321" s="143">
        <f t="shared" si="639"/>
        <v>0.18504387333333333</v>
      </c>
      <c r="I1321" s="118">
        <f t="shared" si="640"/>
        <v>4.3976306782471018E-2</v>
      </c>
      <c r="K1321" s="161">
        <f t="shared" si="641"/>
        <v>2.735937522E-3</v>
      </c>
      <c r="L1321" s="161">
        <f t="shared" si="642"/>
        <v>4.8827392999999993E-3</v>
      </c>
      <c r="M1321" s="162">
        <f t="shared" si="643"/>
        <v>8.6010489604710205E-3</v>
      </c>
      <c r="N1321" s="161">
        <v>2.7756580999999999E-2</v>
      </c>
      <c r="O1321" s="132">
        <v>1.2487851999999999E-3</v>
      </c>
      <c r="P1321" s="132">
        <v>1.9901635999999999E-3</v>
      </c>
      <c r="Q1321" s="132">
        <v>1.3056392E-3</v>
      </c>
      <c r="R1321" s="132">
        <v>1.2537191E-3</v>
      </c>
      <c r="S1321" s="164">
        <v>5.4252519999999999E-6</v>
      </c>
      <c r="T1321" s="132">
        <v>1.7115397000000001E-4</v>
      </c>
      <c r="U1321" s="132">
        <v>1.5106275E-4</v>
      </c>
      <c r="V1321" s="132">
        <v>1.5944753E-4</v>
      </c>
      <c r="W1321" s="132">
        <v>1.133348E-3</v>
      </c>
      <c r="X1321" s="132">
        <v>8.4383400000000008E-3</v>
      </c>
      <c r="Y1321" s="132">
        <v>3.5937974999999999E-4</v>
      </c>
      <c r="Z1321" s="164">
        <v>3.2614112000000002E-6</v>
      </c>
      <c r="AA1321" s="164">
        <v>1.9271018000000001E-11</v>
      </c>
      <c r="AC1321" s="118">
        <f t="shared" si="644"/>
        <v>2.7756580999999999E-2</v>
      </c>
      <c r="AD1321" s="118">
        <f t="shared" si="645"/>
        <v>6.1259490719999992E-3</v>
      </c>
      <c r="AE1321" s="118">
        <f t="shared" si="646"/>
        <v>3.3932729611999995E-3</v>
      </c>
      <c r="AF1321" s="118">
        <f t="shared" si="647"/>
        <v>4.8827393000000002E-3</v>
      </c>
      <c r="AG1321" s="118">
        <f t="shared" si="648"/>
        <v>8.5977875492710201E-3</v>
      </c>
      <c r="AI1321" s="69">
        <v>25.016286999999998</v>
      </c>
      <c r="AJ1321" s="69">
        <v>2.3560034000000001</v>
      </c>
      <c r="AK1321" s="69">
        <v>0.38845819999999998</v>
      </c>
      <c r="AL1321" s="69">
        <v>0</v>
      </c>
      <c r="AM1321" s="69">
        <v>21.923393999999998</v>
      </c>
      <c r="AN1321" s="69">
        <v>0.25129889</v>
      </c>
      <c r="AO1321" s="69">
        <v>9.7132507000000007E-2</v>
      </c>
      <c r="AQ1321" s="116">
        <v>3.7224936000000001E-3</v>
      </c>
      <c r="AR1321" s="116">
        <v>3.4478762E-3</v>
      </c>
      <c r="AS1321" s="116">
        <v>1.5640994E-4</v>
      </c>
      <c r="AT1321" s="116">
        <v>1.1820744000000001E-4</v>
      </c>
      <c r="AU1321" s="150">
        <f t="shared" si="649"/>
        <v>2.0670720034368376E-7</v>
      </c>
      <c r="AV1321" s="150">
        <f t="shared" si="650"/>
        <v>5.7843912896047403E-10</v>
      </c>
      <c r="AW1321" s="163">
        <f t="shared" si="651"/>
        <v>1.65556645542E-2</v>
      </c>
      <c r="AX1321" s="196">
        <v>1.7173272999999999E-7</v>
      </c>
      <c r="AY1321" s="196">
        <v>5.1815957999999999E-10</v>
      </c>
      <c r="AZ1321" s="196">
        <v>1.4156840000000001E-14</v>
      </c>
      <c r="BA1321" s="196">
        <v>9.4000339999999999E-15</v>
      </c>
      <c r="BB1321" s="196">
        <v>2.6663498000000001E-15</v>
      </c>
      <c r="BC1321" s="196">
        <v>1.5131302E-10</v>
      </c>
      <c r="BD1321" s="196">
        <v>3.4757406999999999E-8</v>
      </c>
      <c r="BE1321" s="196">
        <v>2.2263724E-11</v>
      </c>
      <c r="BF1321" s="196">
        <v>3.7892669000000001E-11</v>
      </c>
      <c r="BG1321" s="196">
        <v>1.0986417E-14</v>
      </c>
      <c r="BH1321" s="196">
        <v>3.3010102999999999E-16</v>
      </c>
      <c r="BI1321" s="196">
        <v>9.6405580000000003E-14</v>
      </c>
      <c r="BJ1321" s="196">
        <v>9.4986440000000001E-16</v>
      </c>
      <c r="BK1321" s="196">
        <v>3.2713200999999999E-16</v>
      </c>
      <c r="BL1321" s="196">
        <v>3.2128882999999999E-12</v>
      </c>
      <c r="BM1321" s="196">
        <v>6.2525368999999998E-11</v>
      </c>
      <c r="BN1321" s="196">
        <v>2.6034183E-20</v>
      </c>
      <c r="BO1321" s="196">
        <v>9.1405541999999992E-6</v>
      </c>
      <c r="BP1321" s="108">
        <v>1.6546524E-2</v>
      </c>
      <c r="BQ1321" s="108">
        <v>0</v>
      </c>
      <c r="BR1321" s="108">
        <v>0</v>
      </c>
      <c r="BS1321" s="108">
        <v>0</v>
      </c>
      <c r="BU1321" s="172">
        <v>9.7618847999999996E-6</v>
      </c>
      <c r="BV1321" s="172">
        <v>3.0798802999999999E-7</v>
      </c>
      <c r="BW1321" s="172">
        <v>5.1595143000000001E-6</v>
      </c>
      <c r="BX1321" s="172">
        <v>1.7897089E-8</v>
      </c>
      <c r="BY1321" s="172">
        <v>2.8037470000000002E-7</v>
      </c>
      <c r="BZ1321" s="172">
        <v>9.1897690999999998E-8</v>
      </c>
      <c r="CA1321" s="172">
        <v>2.4052702000000001E-10</v>
      </c>
      <c r="CB1321" s="172">
        <v>1.3959779999999999E-7</v>
      </c>
      <c r="CC1321" s="172">
        <v>1.5605568999999999E-8</v>
      </c>
      <c r="CD1321" s="172">
        <v>1.1890897000000001E-7</v>
      </c>
      <c r="CE1321" s="172">
        <v>7.5606218999999996E-12</v>
      </c>
      <c r="CF1321" s="172">
        <v>5.7571274000000002E-17</v>
      </c>
      <c r="CG1321" s="172">
        <v>4.9431946000000003E-13</v>
      </c>
      <c r="CH1321" s="172">
        <v>2.6120193E-7</v>
      </c>
      <c r="CI1321" s="172">
        <v>3.3267672000000001E-6</v>
      </c>
      <c r="CJ1321" s="172">
        <v>4.1882933999999997E-8</v>
      </c>
      <c r="CK1321" s="69">
        <v>0</v>
      </c>
      <c r="CM1321" s="197">
        <v>5.8309216999999999E-13</v>
      </c>
      <c r="CN1321" s="198">
        <v>0.18503391</v>
      </c>
      <c r="CO1321" s="198">
        <v>3.8515495999999999E-3</v>
      </c>
      <c r="CP1321" s="198">
        <v>2.317593E-4</v>
      </c>
      <c r="CQ1321" s="197">
        <v>4.3657997000000001E-11</v>
      </c>
      <c r="CR1321" s="197">
        <v>5.1568535999999999E-9</v>
      </c>
      <c r="CS1321" s="197">
        <v>1.1259799000000001E-5</v>
      </c>
      <c r="CT1321" s="198">
        <v>8.4126907E-4</v>
      </c>
      <c r="CU1321" s="197">
        <v>7.3079510000000001E-9</v>
      </c>
      <c r="CV1321" s="197">
        <v>3.2453811000000001E-5</v>
      </c>
      <c r="CX1321" s="166"/>
      <c r="CY1321" t="s">
        <v>2515</v>
      </c>
    </row>
    <row r="1322" spans="1:103" ht="14.4">
      <c r="A1322" t="s">
        <v>888</v>
      </c>
      <c r="B1322" s="85" t="s">
        <v>816</v>
      </c>
      <c r="C1322" s="113" t="str">
        <f t="shared" si="652"/>
        <v>A.160.05.127</v>
      </c>
      <c r="D1322" s="9" t="s">
        <v>142</v>
      </c>
      <c r="E1322" s="112" t="s">
        <v>362</v>
      </c>
      <c r="F1322" s="115" t="str">
        <f t="shared" si="653"/>
        <v>Poplar FSC/PEFC 440 (kg/m3)</v>
      </c>
      <c r="G1322" s="143">
        <f t="shared" si="639"/>
        <v>0.18504387333333333</v>
      </c>
      <c r="I1322" s="118">
        <f t="shared" si="640"/>
        <v>4.3976306782471018E-2</v>
      </c>
      <c r="K1322" s="161">
        <f t="shared" si="641"/>
        <v>2.735937522E-3</v>
      </c>
      <c r="L1322" s="161">
        <f t="shared" si="642"/>
        <v>4.8827392999999993E-3</v>
      </c>
      <c r="M1322" s="162">
        <f t="shared" si="643"/>
        <v>8.6010489604710205E-3</v>
      </c>
      <c r="N1322" s="161">
        <v>2.7756580999999999E-2</v>
      </c>
      <c r="O1322" s="132">
        <v>1.2487851999999999E-3</v>
      </c>
      <c r="P1322" s="132">
        <v>1.9901635999999999E-3</v>
      </c>
      <c r="Q1322" s="132">
        <v>1.3056392E-3</v>
      </c>
      <c r="R1322" s="132">
        <v>1.2537191E-3</v>
      </c>
      <c r="S1322" s="164">
        <v>5.4252519999999999E-6</v>
      </c>
      <c r="T1322" s="132">
        <v>1.7115397000000001E-4</v>
      </c>
      <c r="U1322" s="132">
        <v>1.5106275E-4</v>
      </c>
      <c r="V1322" s="132">
        <v>1.5944753E-4</v>
      </c>
      <c r="W1322" s="132">
        <v>1.133348E-3</v>
      </c>
      <c r="X1322" s="132">
        <v>8.4383400000000008E-3</v>
      </c>
      <c r="Y1322" s="132">
        <v>3.5937974999999999E-4</v>
      </c>
      <c r="Z1322" s="164">
        <v>3.2614112000000002E-6</v>
      </c>
      <c r="AA1322" s="164">
        <v>1.9271018000000001E-11</v>
      </c>
      <c r="AC1322" s="118">
        <f t="shared" si="644"/>
        <v>2.7756580999999999E-2</v>
      </c>
      <c r="AD1322" s="118">
        <f t="shared" si="645"/>
        <v>6.1259490719999992E-3</v>
      </c>
      <c r="AE1322" s="118">
        <f t="shared" si="646"/>
        <v>3.3932729611999995E-3</v>
      </c>
      <c r="AF1322" s="118">
        <f t="shared" si="647"/>
        <v>4.8827393000000002E-3</v>
      </c>
      <c r="AG1322" s="118">
        <f t="shared" si="648"/>
        <v>8.5977875492710201E-3</v>
      </c>
      <c r="AI1322" s="69">
        <v>25.016286999999998</v>
      </c>
      <c r="AJ1322" s="69">
        <v>2.3560034000000001</v>
      </c>
      <c r="AK1322" s="69">
        <v>0.38845819999999998</v>
      </c>
      <c r="AL1322" s="69">
        <v>0</v>
      </c>
      <c r="AM1322" s="69">
        <v>21.923393999999998</v>
      </c>
      <c r="AN1322" s="69">
        <v>0.25129889</v>
      </c>
      <c r="AO1322" s="69">
        <v>9.7132507000000007E-2</v>
      </c>
      <c r="AQ1322" s="116">
        <v>3.7224936000000001E-3</v>
      </c>
      <c r="AR1322" s="116">
        <v>3.4478762E-3</v>
      </c>
      <c r="AS1322" s="116">
        <v>1.5640994E-4</v>
      </c>
      <c r="AT1322" s="116">
        <v>1.1820744000000001E-4</v>
      </c>
      <c r="AU1322" s="150">
        <f t="shared" si="649"/>
        <v>2.0670720034368376E-7</v>
      </c>
      <c r="AV1322" s="150">
        <f t="shared" si="650"/>
        <v>5.7843912896047403E-10</v>
      </c>
      <c r="AW1322" s="163">
        <f t="shared" si="651"/>
        <v>1.65556645542E-2</v>
      </c>
      <c r="AX1322" s="196">
        <v>1.7173272999999999E-7</v>
      </c>
      <c r="AY1322" s="196">
        <v>5.1815957999999999E-10</v>
      </c>
      <c r="AZ1322" s="196">
        <v>1.4156840000000001E-14</v>
      </c>
      <c r="BA1322" s="196">
        <v>9.4000339999999999E-15</v>
      </c>
      <c r="BB1322" s="196">
        <v>2.6663498000000001E-15</v>
      </c>
      <c r="BC1322" s="196">
        <v>1.5131302E-10</v>
      </c>
      <c r="BD1322" s="196">
        <v>3.4757406999999999E-8</v>
      </c>
      <c r="BE1322" s="196">
        <v>2.2263724E-11</v>
      </c>
      <c r="BF1322" s="196">
        <v>3.7892669000000001E-11</v>
      </c>
      <c r="BG1322" s="196">
        <v>1.0986417E-14</v>
      </c>
      <c r="BH1322" s="196">
        <v>3.3010102999999999E-16</v>
      </c>
      <c r="BI1322" s="196">
        <v>9.6405580000000003E-14</v>
      </c>
      <c r="BJ1322" s="196">
        <v>9.4986440000000001E-16</v>
      </c>
      <c r="BK1322" s="196">
        <v>3.2713200999999999E-16</v>
      </c>
      <c r="BL1322" s="196">
        <v>3.2128882999999999E-12</v>
      </c>
      <c r="BM1322" s="196">
        <v>6.2525368999999998E-11</v>
      </c>
      <c r="BN1322" s="196">
        <v>2.6034183E-20</v>
      </c>
      <c r="BO1322" s="196">
        <v>9.1405541999999992E-6</v>
      </c>
      <c r="BP1322" s="108">
        <v>1.6546524E-2</v>
      </c>
      <c r="BQ1322" s="108">
        <v>0</v>
      </c>
      <c r="BR1322" s="108">
        <v>0</v>
      </c>
      <c r="BS1322" s="108">
        <v>0</v>
      </c>
      <c r="BU1322" s="172">
        <v>9.7618847999999996E-6</v>
      </c>
      <c r="BV1322" s="172">
        <v>3.0798802999999999E-7</v>
      </c>
      <c r="BW1322" s="172">
        <v>5.1595143000000001E-6</v>
      </c>
      <c r="BX1322" s="172">
        <v>1.7897089E-8</v>
      </c>
      <c r="BY1322" s="172">
        <v>2.8037470000000002E-7</v>
      </c>
      <c r="BZ1322" s="172">
        <v>9.1897690999999998E-8</v>
      </c>
      <c r="CA1322" s="172">
        <v>2.4052702000000001E-10</v>
      </c>
      <c r="CB1322" s="172">
        <v>1.3959779999999999E-7</v>
      </c>
      <c r="CC1322" s="172">
        <v>1.5605568999999999E-8</v>
      </c>
      <c r="CD1322" s="172">
        <v>1.1890897000000001E-7</v>
      </c>
      <c r="CE1322" s="172">
        <v>7.5606218999999996E-12</v>
      </c>
      <c r="CF1322" s="172">
        <v>5.7571274000000002E-17</v>
      </c>
      <c r="CG1322" s="172">
        <v>4.9431946000000003E-13</v>
      </c>
      <c r="CH1322" s="172">
        <v>2.6120193E-7</v>
      </c>
      <c r="CI1322" s="172">
        <v>3.3267672000000001E-6</v>
      </c>
      <c r="CJ1322" s="172">
        <v>4.1882933999999997E-8</v>
      </c>
      <c r="CK1322" s="69">
        <v>0</v>
      </c>
      <c r="CM1322" s="197">
        <v>5.8309216999999999E-13</v>
      </c>
      <c r="CN1322" s="198">
        <v>0.18503391</v>
      </c>
      <c r="CO1322" s="198">
        <v>3.8515495999999999E-3</v>
      </c>
      <c r="CP1322" s="198">
        <v>2.317593E-4</v>
      </c>
      <c r="CQ1322" s="197">
        <v>4.3657997000000001E-11</v>
      </c>
      <c r="CR1322" s="197">
        <v>5.1568535999999999E-9</v>
      </c>
      <c r="CS1322" s="197">
        <v>1.1259799000000001E-5</v>
      </c>
      <c r="CT1322" s="198">
        <v>8.4126907E-4</v>
      </c>
      <c r="CU1322" s="197">
        <v>7.3079510000000001E-9</v>
      </c>
      <c r="CV1322" s="197">
        <v>3.2453811000000001E-5</v>
      </c>
      <c r="CX1322" s="166"/>
      <c r="CY1322" t="s">
        <v>2516</v>
      </c>
    </row>
    <row r="1323" spans="1:103" ht="14.4">
      <c r="A1323" t="s">
        <v>1859</v>
      </c>
      <c r="B1323" s="85" t="s">
        <v>816</v>
      </c>
      <c r="C1323" s="113" t="str">
        <f t="shared" si="652"/>
        <v>A.160.05.129</v>
      </c>
      <c r="D1323" s="9" t="s">
        <v>142</v>
      </c>
      <c r="E1323" s="112" t="s">
        <v>362</v>
      </c>
      <c r="F1323" s="115" t="str">
        <f t="shared" si="653"/>
        <v>Sycamore FSC/PEFC 615 (kg/m3)</v>
      </c>
      <c r="G1323" s="143">
        <f t="shared" si="639"/>
        <v>0.29354489333333339</v>
      </c>
      <c r="I1323" s="118">
        <f t="shared" si="640"/>
        <v>7.3390388621216815E-2</v>
      </c>
      <c r="K1323" s="161">
        <f t="shared" si="641"/>
        <v>2.6525873668000002E-3</v>
      </c>
      <c r="L1323" s="161">
        <f t="shared" si="642"/>
        <v>8.5535423200000012E-3</v>
      </c>
      <c r="M1323" s="162">
        <f t="shared" si="643"/>
        <v>1.8152524934416815E-2</v>
      </c>
      <c r="N1323" s="161">
        <v>4.4031734000000003E-2</v>
      </c>
      <c r="O1323" s="132">
        <v>5.2083199000000002E-3</v>
      </c>
      <c r="P1323" s="132">
        <v>2.0297355000000001E-3</v>
      </c>
      <c r="Q1323" s="132">
        <v>1.4501428E-3</v>
      </c>
      <c r="R1323" s="132">
        <v>1.0503821999999999E-3</v>
      </c>
      <c r="S1323" s="164">
        <v>5.9098167999999997E-6</v>
      </c>
      <c r="T1323" s="132">
        <v>1.4615255E-4</v>
      </c>
      <c r="U1323" s="132">
        <v>1.2108515999999999E-4</v>
      </c>
      <c r="V1323" s="132">
        <v>1.4755479E-4</v>
      </c>
      <c r="W1323" s="132">
        <v>9.0667837999999995E-4</v>
      </c>
      <c r="X1323" s="132">
        <v>1.8002361000000001E-2</v>
      </c>
      <c r="Y1323" s="132">
        <v>2.8772337999999998E-4</v>
      </c>
      <c r="Z1323" s="164">
        <v>2.6091289999999999E-6</v>
      </c>
      <c r="AA1323" s="164">
        <v>1.5416814E-11</v>
      </c>
      <c r="AC1323" s="118">
        <f t="shared" si="644"/>
        <v>4.4031734000000003E-2</v>
      </c>
      <c r="AD1323" s="118">
        <f t="shared" si="645"/>
        <v>1.0011727926799999E-2</v>
      </c>
      <c r="AE1323" s="118">
        <f t="shared" si="646"/>
        <v>7.3617496890000002E-3</v>
      </c>
      <c r="AF1323" s="118">
        <f t="shared" si="647"/>
        <v>8.5535423200000012E-3</v>
      </c>
      <c r="AG1323" s="118">
        <f t="shared" si="648"/>
        <v>1.8149915805416816E-2</v>
      </c>
      <c r="AI1323" s="69">
        <v>25.451070000000001</v>
      </c>
      <c r="AJ1323" s="69">
        <v>3.7339579000000001</v>
      </c>
      <c r="AK1323" s="69">
        <v>0.39275188</v>
      </c>
      <c r="AL1323" s="69">
        <v>0</v>
      </c>
      <c r="AM1323" s="69">
        <v>20.979161000000001</v>
      </c>
      <c r="AN1323" s="69">
        <v>0.24706172000000001</v>
      </c>
      <c r="AO1323" s="69">
        <v>9.8137180000000004E-2</v>
      </c>
      <c r="AQ1323" s="116">
        <v>6.7883726000000002E-3</v>
      </c>
      <c r="AR1323" s="116">
        <v>6.3128808000000002E-3</v>
      </c>
      <c r="AS1323" s="116">
        <v>2.6067537999999998E-4</v>
      </c>
      <c r="AT1323" s="116">
        <v>2.1481644999999999E-4</v>
      </c>
      <c r="AU1323" s="150">
        <f t="shared" si="649"/>
        <v>3.7847007910090708E-7</v>
      </c>
      <c r="AV1323" s="150">
        <f t="shared" si="650"/>
        <v>9.6403617107235737E-10</v>
      </c>
      <c r="AW1323" s="163">
        <f t="shared" si="651"/>
        <v>3.0086338076099998E-2</v>
      </c>
      <c r="AX1323" s="196">
        <v>2.7241927999999998E-7</v>
      </c>
      <c r="AY1323" s="196">
        <v>8.2195508999999997E-10</v>
      </c>
      <c r="AZ1323" s="196">
        <v>2.2456970999999999E-14</v>
      </c>
      <c r="BA1323" s="196">
        <v>7.5200272000000005E-15</v>
      </c>
      <c r="BB1323" s="196">
        <v>2.1330799E-15</v>
      </c>
      <c r="BC1323" s="196">
        <v>1.4118513999999999E-10</v>
      </c>
      <c r="BD1323" s="196">
        <v>1.0585372000000001E-7</v>
      </c>
      <c r="BE1323" s="196">
        <v>2.1427454000000001E-11</v>
      </c>
      <c r="BF1323" s="196">
        <v>1.2030727000000001E-10</v>
      </c>
      <c r="BG1323" s="196">
        <v>8.7891336999999994E-15</v>
      </c>
      <c r="BH1323" s="196">
        <v>2.6408082999999999E-16</v>
      </c>
      <c r="BI1323" s="196">
        <v>8.2382434999999995E-14</v>
      </c>
      <c r="BJ1323" s="196">
        <v>1.9668224E-13</v>
      </c>
      <c r="BK1323" s="196">
        <v>3.5782191000000003E-14</v>
      </c>
      <c r="BL1323" s="196">
        <v>2.8313987999999999E-12</v>
      </c>
      <c r="BM1323" s="196">
        <v>5.3052908999999999E-11</v>
      </c>
      <c r="BN1323" s="196">
        <v>2.0827346E-20</v>
      </c>
      <c r="BO1323" s="196">
        <v>8.2220760999999997E-6</v>
      </c>
      <c r="BP1323" s="108">
        <v>3.0078115999999998E-2</v>
      </c>
      <c r="BQ1323" s="108">
        <v>0</v>
      </c>
      <c r="BR1323" s="108">
        <v>0</v>
      </c>
      <c r="BS1323" s="108">
        <v>0</v>
      </c>
      <c r="BU1323" s="172">
        <v>1.5519812999999999E-5</v>
      </c>
      <c r="BV1323" s="172">
        <v>8.7055112000000001E-7</v>
      </c>
      <c r="BW1323" s="172">
        <v>8.1848106000000003E-6</v>
      </c>
      <c r="BX1323" s="172">
        <v>1.4503995E-8</v>
      </c>
      <c r="BY1323" s="172">
        <v>7.7541942999999999E-7</v>
      </c>
      <c r="BZ1323" s="172">
        <v>8.0834627999999996E-8</v>
      </c>
      <c r="CA1323" s="172">
        <v>1.9242162E-10</v>
      </c>
      <c r="CB1323" s="172">
        <v>1.2278307000000001E-7</v>
      </c>
      <c r="CC1323" s="172">
        <v>1.5036491000000001E-8</v>
      </c>
      <c r="CD1323" s="172">
        <v>1.0171303E-7</v>
      </c>
      <c r="CE1323" s="172">
        <v>6.0484975999999998E-12</v>
      </c>
      <c r="CF1323" s="172">
        <v>4.6057019000000002E-17</v>
      </c>
      <c r="CG1323" s="172">
        <v>3.9545556999999999E-13</v>
      </c>
      <c r="CH1323" s="172">
        <v>3.2635083E-7</v>
      </c>
      <c r="CI1323" s="172">
        <v>4.9878602999999997E-6</v>
      </c>
      <c r="CJ1323" s="172">
        <v>3.9751116E-8</v>
      </c>
      <c r="CK1323" s="69">
        <v>0</v>
      </c>
      <c r="CM1323" s="197">
        <v>4.6647373999999999E-13</v>
      </c>
      <c r="CN1323" s="198">
        <v>0.29353691999999998</v>
      </c>
      <c r="CO1323" s="198">
        <v>3.3891163999999999E-3</v>
      </c>
      <c r="CP1323" s="198">
        <v>6.1412713999999999E-4</v>
      </c>
      <c r="CQ1323" s="197">
        <v>3.7305250999999997E-11</v>
      </c>
      <c r="CR1323" s="197">
        <v>4.4066166000000004E-9</v>
      </c>
      <c r="CS1323" s="197">
        <v>3.5948010999999999E-5</v>
      </c>
      <c r="CT1323" s="198">
        <v>9.7238700999999997E-2</v>
      </c>
      <c r="CU1323" s="197">
        <v>5.8463607999999999E-9</v>
      </c>
      <c r="CV1323" s="197">
        <v>2.8536060999999999E-5</v>
      </c>
      <c r="CX1323" s="166"/>
      <c r="CY1323" t="s">
        <v>2517</v>
      </c>
    </row>
    <row r="1324" spans="1:103" ht="14.4">
      <c r="A1324" t="s">
        <v>1860</v>
      </c>
      <c r="B1324" s="85" t="s">
        <v>816</v>
      </c>
      <c r="C1324" s="113" t="str">
        <f t="shared" si="652"/>
        <v>A.160.05.130</v>
      </c>
      <c r="D1324" s="9" t="s">
        <v>142</v>
      </c>
      <c r="E1324" s="112" t="s">
        <v>362</v>
      </c>
      <c r="F1324" s="115" t="str">
        <f t="shared" si="653"/>
        <v>Wawa FSC/PEFC 390 (kg/m3)</v>
      </c>
      <c r="G1324" s="143">
        <f t="shared" si="639"/>
        <v>0.27300378666666669</v>
      </c>
      <c r="I1324" s="118">
        <f t="shared" si="640"/>
        <v>6.7847163467980365E-2</v>
      </c>
      <c r="K1324" s="161">
        <f t="shared" si="641"/>
        <v>2.6935082020999998E-3</v>
      </c>
      <c r="L1324" s="161">
        <f t="shared" si="642"/>
        <v>7.8682784700000001E-3</v>
      </c>
      <c r="M1324" s="162">
        <f t="shared" si="643"/>
        <v>1.6334808795880368E-2</v>
      </c>
      <c r="N1324" s="161">
        <v>4.0950568E-2</v>
      </c>
      <c r="O1324" s="132">
        <v>4.4369079000000002E-3</v>
      </c>
      <c r="P1324" s="132">
        <v>2.0337834000000001E-3</v>
      </c>
      <c r="Q1324" s="132">
        <v>1.4316754E-3</v>
      </c>
      <c r="R1324" s="132">
        <v>1.1030626999999999E-3</v>
      </c>
      <c r="S1324" s="164">
        <v>5.8727621000000001E-6</v>
      </c>
      <c r="T1324" s="132">
        <v>1.5289734000000001E-4</v>
      </c>
      <c r="U1324" s="132">
        <v>1.2859214999999999E-4</v>
      </c>
      <c r="V1324" s="132">
        <v>1.5090557999999999E-4</v>
      </c>
      <c r="W1324" s="132">
        <v>9.6334578000000003E-4</v>
      </c>
      <c r="X1324" s="132">
        <v>1.6181131000000001E-2</v>
      </c>
      <c r="Y1324" s="132">
        <v>3.0564923999999998E-4</v>
      </c>
      <c r="Z1324" s="164">
        <v>2.7721995000000002E-6</v>
      </c>
      <c r="AA1324" s="164">
        <v>1.6380365E-11</v>
      </c>
      <c r="AC1324" s="118">
        <f t="shared" si="644"/>
        <v>4.0950568E-2</v>
      </c>
      <c r="AD1324" s="118">
        <f t="shared" si="645"/>
        <v>9.2927916521000006E-3</v>
      </c>
      <c r="AE1324" s="118">
        <f t="shared" si="646"/>
        <v>6.6020556494999997E-3</v>
      </c>
      <c r="AF1324" s="118">
        <f t="shared" si="647"/>
        <v>7.8682784700000001E-3</v>
      </c>
      <c r="AG1324" s="118">
        <f t="shared" si="648"/>
        <v>1.6332036596380366E-2</v>
      </c>
      <c r="AI1324" s="69">
        <v>25.192852999999999</v>
      </c>
      <c r="AJ1324" s="69">
        <v>3.4755264000000001</v>
      </c>
      <c r="AK1324" s="69">
        <v>0.39197135</v>
      </c>
      <c r="AL1324" s="69">
        <v>0</v>
      </c>
      <c r="AM1324" s="69">
        <v>20.979219000000001</v>
      </c>
      <c r="AN1324" s="69">
        <v>0.24817810000000001</v>
      </c>
      <c r="AO1324" s="69">
        <v>9.7958122999999994E-2</v>
      </c>
      <c r="AQ1324" s="116">
        <v>6.2027977000000002E-3</v>
      </c>
      <c r="AR1324" s="116">
        <v>5.7652203000000003E-3</v>
      </c>
      <c r="AS1324" s="116">
        <v>2.4087644999999999E-4</v>
      </c>
      <c r="AT1324" s="116">
        <v>1.9670096E-4</v>
      </c>
      <c r="AU1324" s="150">
        <f t="shared" si="649"/>
        <v>3.4563670780942626E-7</v>
      </c>
      <c r="AV1324" s="150">
        <f t="shared" si="650"/>
        <v>8.9081528488550923E-10</v>
      </c>
      <c r="AW1324" s="163">
        <f t="shared" si="651"/>
        <v>2.7549153425800003E-2</v>
      </c>
      <c r="AX1324" s="196">
        <v>2.5335773000000001E-7</v>
      </c>
      <c r="AY1324" s="196">
        <v>7.6444182999999998E-10</v>
      </c>
      <c r="AZ1324" s="196">
        <v>2.0885625999999998E-14</v>
      </c>
      <c r="BA1324" s="196">
        <v>7.9900289000000004E-15</v>
      </c>
      <c r="BB1324" s="196">
        <v>2.2663974E-15</v>
      </c>
      <c r="BC1324" s="196">
        <v>1.4419031000000001E-10</v>
      </c>
      <c r="BD1324" s="196">
        <v>9.2076253000000001E-8</v>
      </c>
      <c r="BE1324" s="196">
        <v>2.1744434000000001E-11</v>
      </c>
      <c r="BF1324" s="196">
        <v>1.0432528000000001E-10</v>
      </c>
      <c r="BG1324" s="196">
        <v>9.3384545000000001E-15</v>
      </c>
      <c r="BH1324" s="196">
        <v>2.8058587999999999E-16</v>
      </c>
      <c r="BI1324" s="196">
        <v>8.6169898000000006E-14</v>
      </c>
      <c r="BJ1324" s="196">
        <v>1.5824498999999999E-13</v>
      </c>
      <c r="BK1324" s="196">
        <v>2.8821309000000001E-14</v>
      </c>
      <c r="BL1324" s="196">
        <v>2.9407580000000001E-12</v>
      </c>
      <c r="BM1324" s="196">
        <v>5.5583484999999999E-11</v>
      </c>
      <c r="BN1324" s="196">
        <v>2.2129055E-20</v>
      </c>
      <c r="BO1324" s="196">
        <v>8.4864258000000002E-6</v>
      </c>
      <c r="BP1324" s="108">
        <v>2.7540667000000001E-2</v>
      </c>
      <c r="BQ1324" s="108">
        <v>0</v>
      </c>
      <c r="BR1324" s="108">
        <v>0</v>
      </c>
      <c r="BS1324" s="108">
        <v>0</v>
      </c>
      <c r="BU1324" s="172">
        <v>1.4433567999999999E-5</v>
      </c>
      <c r="BV1324" s="172">
        <v>7.6177349000000003E-7</v>
      </c>
      <c r="BW1324" s="172">
        <v>7.6120699999999999E-6</v>
      </c>
      <c r="BX1324" s="172">
        <v>1.5362249999999999E-8</v>
      </c>
      <c r="BY1324" s="172">
        <v>6.7955754999999999E-7</v>
      </c>
      <c r="BZ1324" s="172">
        <v>8.3600393999999994E-8</v>
      </c>
      <c r="CA1324" s="172">
        <v>2.0444797000000001E-10</v>
      </c>
      <c r="CB1324" s="172">
        <v>1.2698674999999999E-7</v>
      </c>
      <c r="CC1324" s="172">
        <v>1.5315476999999998E-8</v>
      </c>
      <c r="CD1324" s="172">
        <v>1.0636483000000001E-7</v>
      </c>
      <c r="CE1324" s="172">
        <v>6.4265287000000001E-12</v>
      </c>
      <c r="CF1324" s="172">
        <v>4.8935582999999998E-17</v>
      </c>
      <c r="CG1324" s="172">
        <v>4.2017154000000002E-13</v>
      </c>
      <c r="CH1324" s="172">
        <v>3.1550745000000001E-7</v>
      </c>
      <c r="CI1324" s="172">
        <v>4.6765341999999996E-6</v>
      </c>
      <c r="CJ1324" s="172">
        <v>4.0284070999999998E-8</v>
      </c>
      <c r="CK1324" s="69">
        <v>0</v>
      </c>
      <c r="CM1324" s="197">
        <v>4.9562835000000004E-13</v>
      </c>
      <c r="CN1324" s="198">
        <v>0.27299530999999999</v>
      </c>
      <c r="CO1324" s="198">
        <v>3.5047247000000001E-3</v>
      </c>
      <c r="CP1324" s="198">
        <v>5.4033548E-4</v>
      </c>
      <c r="CQ1324" s="197">
        <v>3.9020876E-11</v>
      </c>
      <c r="CR1324" s="197">
        <v>4.6092366000000003E-9</v>
      </c>
      <c r="CS1324" s="197">
        <v>3.1154239000000001E-5</v>
      </c>
      <c r="CT1324" s="198">
        <v>7.8312505000000004E-2</v>
      </c>
      <c r="CU1324" s="197">
        <v>6.2117583000000003E-9</v>
      </c>
      <c r="CV1324" s="197">
        <v>2.9515498E-5</v>
      </c>
      <c r="CX1324" s="166"/>
      <c r="CY1324" t="s">
        <v>2518</v>
      </c>
    </row>
    <row r="1325" spans="1:103" ht="14.4">
      <c r="A1325" t="s">
        <v>1861</v>
      </c>
      <c r="B1325" s="85" t="s">
        <v>816</v>
      </c>
      <c r="C1325" s="113" t="str">
        <f t="shared" si="652"/>
        <v>A.160.05.131</v>
      </c>
      <c r="D1325" s="9" t="s">
        <v>142</v>
      </c>
      <c r="E1325" s="112" t="s">
        <v>362</v>
      </c>
      <c r="F1325" s="115" t="str">
        <f t="shared" si="653"/>
        <v>Wawa natural forest clear cut 390 (kg/m3)</v>
      </c>
      <c r="G1325" s="143">
        <f t="shared" si="639"/>
        <v>3.7230037999999999</v>
      </c>
      <c r="I1325" s="118">
        <f t="shared" si="640"/>
        <v>8.4429096162279809</v>
      </c>
      <c r="K1325" s="161">
        <f t="shared" si="641"/>
        <v>2.6935082020999998E-3</v>
      </c>
      <c r="L1325" s="161">
        <f t="shared" si="642"/>
        <v>7.8654307292299999</v>
      </c>
      <c r="M1325" s="162">
        <f t="shared" si="643"/>
        <v>1.6334808795880368E-2</v>
      </c>
      <c r="N1325" s="161">
        <v>0.55845056999999998</v>
      </c>
      <c r="O1325" s="132">
        <v>4.4369079000000002E-3</v>
      </c>
      <c r="P1325" s="132">
        <v>2.0337834000000001E-3</v>
      </c>
      <c r="Q1325" s="132">
        <v>1.4316754E-3</v>
      </c>
      <c r="R1325" s="132">
        <v>1.1030626999999999E-3</v>
      </c>
      <c r="S1325" s="164">
        <v>5.8727621000000001E-6</v>
      </c>
      <c r="T1325" s="132">
        <v>1.5289734000000001E-4</v>
      </c>
      <c r="U1325" s="132">
        <v>1.2859214999999999E-4</v>
      </c>
      <c r="V1325" s="132">
        <v>1.5090557999999999E-4</v>
      </c>
      <c r="W1325" s="132">
        <v>9.6334578000000003E-4</v>
      </c>
      <c r="X1325" s="132">
        <v>1.6181131000000001E-2</v>
      </c>
      <c r="Y1325" s="132">
        <v>7.8578681000000001</v>
      </c>
      <c r="Z1325" s="164">
        <v>2.7721995000000002E-6</v>
      </c>
      <c r="AA1325" s="164">
        <v>1.6380365E-11</v>
      </c>
      <c r="AC1325" s="118">
        <f t="shared" si="644"/>
        <v>0.55845056999999998</v>
      </c>
      <c r="AD1325" s="118">
        <f t="shared" si="645"/>
        <v>9.2927916521000006E-3</v>
      </c>
      <c r="AE1325" s="118">
        <f t="shared" si="646"/>
        <v>6.6020556494999997E-3</v>
      </c>
      <c r="AF1325" s="118">
        <f t="shared" si="647"/>
        <v>7.8654307292299999</v>
      </c>
      <c r="AG1325" s="118">
        <f t="shared" si="648"/>
        <v>1.6332036596380366E-2</v>
      </c>
      <c r="AI1325" s="69">
        <v>25.192852999999999</v>
      </c>
      <c r="AJ1325" s="69">
        <v>3.4755264000000001</v>
      </c>
      <c r="AK1325" s="69">
        <v>0.39197135</v>
      </c>
      <c r="AL1325" s="69">
        <v>0</v>
      </c>
      <c r="AM1325" s="69">
        <v>20.979219000000001</v>
      </c>
      <c r="AN1325" s="69">
        <v>0.24817810000000001</v>
      </c>
      <c r="AO1325" s="69">
        <v>9.7958122999999994E-2</v>
      </c>
      <c r="AQ1325" s="116">
        <v>6.2217621000000001E-2</v>
      </c>
      <c r="AR1325" s="116">
        <v>5.9167907999999998E-2</v>
      </c>
      <c r="AS1325" s="116">
        <v>2.8530118000000002E-3</v>
      </c>
      <c r="AT1325" s="116">
        <v>1.9670096E-4</v>
      </c>
      <c r="AU1325" s="150">
        <f t="shared" si="649"/>
        <v>3.5472366778094264E-6</v>
      </c>
      <c r="AV1325" s="150">
        <f t="shared" si="650"/>
        <v>1.0551079379889509E-8</v>
      </c>
      <c r="AW1325" s="163">
        <f t="shared" si="651"/>
        <v>2.7549153425800003E-2</v>
      </c>
      <c r="AX1325" s="196">
        <v>3.4549576999999998E-6</v>
      </c>
      <c r="AY1325" s="196">
        <v>1.0424442E-8</v>
      </c>
      <c r="AZ1325" s="196">
        <v>2.8481062999999998E-13</v>
      </c>
      <c r="BA1325" s="196">
        <v>7.9900289000000004E-15</v>
      </c>
      <c r="BB1325" s="196">
        <v>2.2663974E-15</v>
      </c>
      <c r="BC1325" s="196">
        <v>1.4419031000000001E-10</v>
      </c>
      <c r="BD1325" s="196">
        <v>9.2076253000000001E-8</v>
      </c>
      <c r="BE1325" s="196">
        <v>2.1744434000000001E-11</v>
      </c>
      <c r="BF1325" s="196">
        <v>1.0432528000000001E-10</v>
      </c>
      <c r="BG1325" s="196">
        <v>9.3384545000000001E-15</v>
      </c>
      <c r="BH1325" s="196">
        <v>2.8058587999999999E-16</v>
      </c>
      <c r="BI1325" s="196">
        <v>8.6169898000000006E-14</v>
      </c>
      <c r="BJ1325" s="196">
        <v>1.5824498999999999E-13</v>
      </c>
      <c r="BK1325" s="196">
        <v>2.8821309000000001E-14</v>
      </c>
      <c r="BL1325" s="196">
        <v>2.9407580000000001E-12</v>
      </c>
      <c r="BM1325" s="196">
        <v>5.5583484999999999E-11</v>
      </c>
      <c r="BN1325" s="196">
        <v>2.2129055E-20</v>
      </c>
      <c r="BO1325" s="196">
        <v>8.4864258000000002E-6</v>
      </c>
      <c r="BP1325" s="108">
        <v>2.7540667000000001E-2</v>
      </c>
      <c r="BQ1325" s="108">
        <v>0</v>
      </c>
      <c r="BR1325" s="108">
        <v>0</v>
      </c>
      <c r="BS1325" s="108">
        <v>0</v>
      </c>
      <c r="BU1325" s="69">
        <v>1.1062871999999999E-4</v>
      </c>
      <c r="BV1325" s="172">
        <v>7.6177349000000003E-7</v>
      </c>
      <c r="BW1325" s="69">
        <v>1.0380722000000001E-4</v>
      </c>
      <c r="BX1325" s="172">
        <v>1.5362249999999999E-8</v>
      </c>
      <c r="BY1325" s="172">
        <v>6.7955754999999999E-7</v>
      </c>
      <c r="BZ1325" s="172">
        <v>8.3600393999999994E-8</v>
      </c>
      <c r="CA1325" s="172">
        <v>2.0444797000000001E-10</v>
      </c>
      <c r="CB1325" s="172">
        <v>1.2698674999999999E-7</v>
      </c>
      <c r="CC1325" s="172">
        <v>1.5315476999999998E-8</v>
      </c>
      <c r="CD1325" s="172">
        <v>1.0636483000000001E-7</v>
      </c>
      <c r="CE1325" s="172">
        <v>6.4265287000000001E-12</v>
      </c>
      <c r="CF1325" s="172">
        <v>4.8935582999999998E-17</v>
      </c>
      <c r="CG1325" s="172">
        <v>4.2017154000000002E-13</v>
      </c>
      <c r="CH1325" s="172">
        <v>3.1550745000000001E-7</v>
      </c>
      <c r="CI1325" s="172">
        <v>4.6765341999999996E-6</v>
      </c>
      <c r="CJ1325" s="172">
        <v>4.0284070999999998E-8</v>
      </c>
      <c r="CK1325" s="69">
        <v>0</v>
      </c>
      <c r="CM1325" s="197">
        <v>4.9562835000000004E-13</v>
      </c>
      <c r="CN1325" s="198">
        <v>3.7229953</v>
      </c>
      <c r="CO1325" s="198">
        <v>3.5047247000000001E-3</v>
      </c>
      <c r="CP1325" s="198">
        <v>5.4033548E-4</v>
      </c>
      <c r="CQ1325" s="197">
        <v>3.9020876E-11</v>
      </c>
      <c r="CR1325" s="197">
        <v>4.6092366000000003E-9</v>
      </c>
      <c r="CS1325" s="197">
        <v>3.1154239000000001E-5</v>
      </c>
      <c r="CT1325" s="198">
        <v>7.8312505000000004E-2</v>
      </c>
      <c r="CU1325" s="197">
        <v>6.2117583000000003E-9</v>
      </c>
      <c r="CV1325" s="197">
        <v>2.9515498E-5</v>
      </c>
      <c r="CX1325" s="166"/>
      <c r="CY1325" t="s">
        <v>2518</v>
      </c>
    </row>
    <row r="1326" spans="1:103" ht="14.4">
      <c r="A1326" t="s">
        <v>889</v>
      </c>
      <c r="B1326" s="85" t="s">
        <v>816</v>
      </c>
      <c r="C1326" s="113" t="str">
        <f t="shared" si="652"/>
        <v>A.160.05.132</v>
      </c>
      <c r="D1326" s="9" t="s">
        <v>142</v>
      </c>
      <c r="E1326" s="112" t="s">
        <v>362</v>
      </c>
      <c r="F1326" s="115" t="str">
        <f t="shared" si="653"/>
        <v>Willow FSC/PEFC 450 (kg/m3)</v>
      </c>
      <c r="G1326" s="143">
        <f t="shared" si="639"/>
        <v>0.14903616666666669</v>
      </c>
      <c r="I1326" s="118">
        <f t="shared" si="640"/>
        <v>3.303104658323551E-2</v>
      </c>
      <c r="K1326" s="161">
        <f t="shared" si="641"/>
        <v>1.5903450020000002E-3</v>
      </c>
      <c r="L1326" s="161">
        <f t="shared" si="642"/>
        <v>3.212692126E-3</v>
      </c>
      <c r="M1326" s="162">
        <f t="shared" si="643"/>
        <v>5.8725844552355083E-3</v>
      </c>
      <c r="N1326" s="161">
        <v>2.2355425000000002E-2</v>
      </c>
      <c r="O1326" s="132">
        <v>9.5227647999999998E-4</v>
      </c>
      <c r="P1326" s="132">
        <v>1.4385203999999999E-3</v>
      </c>
      <c r="Q1326" s="132">
        <v>8.4283627999999998E-4</v>
      </c>
      <c r="R1326" s="132">
        <v>6.5921911000000005E-4</v>
      </c>
      <c r="S1326" s="164">
        <v>2.712626E-6</v>
      </c>
      <c r="T1326" s="164">
        <v>8.5576985999999999E-5</v>
      </c>
      <c r="U1326" s="164">
        <v>7.5531375999999994E-5</v>
      </c>
      <c r="V1326" s="132">
        <v>1.1209384E-4</v>
      </c>
      <c r="W1326" s="132">
        <v>5.6667399000000002E-4</v>
      </c>
      <c r="X1326" s="132">
        <v>5.7588598999999997E-3</v>
      </c>
      <c r="Y1326" s="132">
        <v>1.7968988E-4</v>
      </c>
      <c r="Z1326" s="164">
        <v>1.6307056000000001E-6</v>
      </c>
      <c r="AA1326" s="164">
        <v>9.6355088000000005E-12</v>
      </c>
      <c r="AC1326" s="118">
        <f t="shared" si="644"/>
        <v>2.2355425000000002E-2</v>
      </c>
      <c r="AD1326" s="118">
        <f t="shared" si="645"/>
        <v>4.0566732579999992E-3</v>
      </c>
      <c r="AE1326" s="118">
        <f t="shared" si="646"/>
        <v>2.4679589615999998E-3</v>
      </c>
      <c r="AF1326" s="118">
        <f t="shared" si="647"/>
        <v>3.212692126E-3</v>
      </c>
      <c r="AG1326" s="118">
        <f t="shared" si="648"/>
        <v>5.8709537496355081E-3</v>
      </c>
      <c r="AI1326" s="69">
        <v>24.427547000000001</v>
      </c>
      <c r="AJ1326" s="69">
        <v>1.7848895</v>
      </c>
      <c r="AK1326" s="69">
        <v>0.38552391000000003</v>
      </c>
      <c r="AL1326" s="69">
        <v>0</v>
      </c>
      <c r="AM1326" s="69">
        <v>21.922813000000001</v>
      </c>
      <c r="AN1326" s="69">
        <v>0.23804175999999999</v>
      </c>
      <c r="AO1326" s="69">
        <v>9.6279007E-2</v>
      </c>
      <c r="AQ1326" s="116">
        <v>2.945432E-3</v>
      </c>
      <c r="AR1326" s="116">
        <v>2.7428239E-3</v>
      </c>
      <c r="AS1326" s="116">
        <v>1.2459335E-4</v>
      </c>
      <c r="AT1326" s="199">
        <v>7.8014735000000006E-5</v>
      </c>
      <c r="AU1326" s="150">
        <f t="shared" si="649"/>
        <v>1.6443788278239192E-7</v>
      </c>
      <c r="AV1326" s="150">
        <f t="shared" si="650"/>
        <v>4.6077420631923708E-10</v>
      </c>
      <c r="AW1326" s="163">
        <f t="shared" si="651"/>
        <v>1.0926433618100001E-2</v>
      </c>
      <c r="AX1326" s="196">
        <v>1.3831157E-7</v>
      </c>
      <c r="AY1326" s="196">
        <v>4.1731963000000002E-10</v>
      </c>
      <c r="AZ1326" s="196">
        <v>1.1401759E-14</v>
      </c>
      <c r="BA1326" s="196">
        <v>4.7000169999999999E-15</v>
      </c>
      <c r="BB1326" s="196">
        <v>1.3331749E-15</v>
      </c>
      <c r="BC1326" s="196">
        <v>1.0391062E-10</v>
      </c>
      <c r="BD1326" s="196">
        <v>2.5989527000000001E-8</v>
      </c>
      <c r="BE1326" s="196">
        <v>1.5137116000000001E-11</v>
      </c>
      <c r="BF1326" s="196">
        <v>2.8251559000000001E-11</v>
      </c>
      <c r="BG1326" s="196">
        <v>5.4932085000000002E-15</v>
      </c>
      <c r="BH1326" s="196">
        <v>1.6505051999999999E-16</v>
      </c>
      <c r="BI1326" s="196">
        <v>4.8202790000000002E-14</v>
      </c>
      <c r="BJ1326" s="196">
        <v>4.7493220000000001E-16</v>
      </c>
      <c r="BK1326" s="196">
        <v>1.6356599999999999E-16</v>
      </c>
      <c r="BL1326" s="196">
        <v>1.6064442E-12</v>
      </c>
      <c r="BM1326" s="196">
        <v>3.1262685000000003E-11</v>
      </c>
      <c r="BN1326" s="196">
        <v>1.3017091E-20</v>
      </c>
      <c r="BO1326" s="196">
        <v>5.2236181000000003E-6</v>
      </c>
      <c r="BP1326" s="108">
        <v>1.0921210000000001E-2</v>
      </c>
      <c r="BQ1326" s="108">
        <v>0</v>
      </c>
      <c r="BR1326" s="108">
        <v>0</v>
      </c>
      <c r="BS1326" s="108">
        <v>0</v>
      </c>
      <c r="BU1326" s="172">
        <v>7.6723337999999992E-6</v>
      </c>
      <c r="BV1326" s="172">
        <v>2.2744907E-7</v>
      </c>
      <c r="BW1326" s="172">
        <v>4.1555238000000002E-6</v>
      </c>
      <c r="BX1326" s="172">
        <v>8.9485444E-9</v>
      </c>
      <c r="BY1326" s="172">
        <v>2.1601934000000001E-7</v>
      </c>
      <c r="BZ1326" s="172">
        <v>6.4240034000000002E-8</v>
      </c>
      <c r="CA1326" s="172">
        <v>1.2026351E-10</v>
      </c>
      <c r="CB1326" s="172">
        <v>9.7560987000000002E-8</v>
      </c>
      <c r="CC1326" s="172">
        <v>7.8027846999999997E-9</v>
      </c>
      <c r="CD1326" s="172">
        <v>5.9454485000000003E-8</v>
      </c>
      <c r="CE1326" s="172">
        <v>3.7803109999999998E-12</v>
      </c>
      <c r="CF1326" s="172">
        <v>2.8785637000000001E-17</v>
      </c>
      <c r="CG1326" s="172">
        <v>2.4715973000000001E-13</v>
      </c>
      <c r="CH1326" s="172">
        <v>1.7002785999999999E-7</v>
      </c>
      <c r="CI1326" s="172">
        <v>2.6286292000000002E-6</v>
      </c>
      <c r="CJ1326" s="172">
        <v>3.6553388999999998E-8</v>
      </c>
      <c r="CK1326" s="69">
        <v>0</v>
      </c>
      <c r="CM1326" s="197">
        <v>2.9154608999999999E-13</v>
      </c>
      <c r="CN1326" s="198">
        <v>0.14903118000000001</v>
      </c>
      <c r="CO1326" s="198">
        <v>2.6954665999999999E-3</v>
      </c>
      <c r="CP1326" s="198">
        <v>1.7033163E-4</v>
      </c>
      <c r="CQ1326" s="197">
        <v>2.1828998E-11</v>
      </c>
      <c r="CR1326" s="197">
        <v>2.5784268E-9</v>
      </c>
      <c r="CS1326" s="197">
        <v>8.6605457000000005E-6</v>
      </c>
      <c r="CT1326" s="198">
        <v>4.2063453000000002E-4</v>
      </c>
      <c r="CU1326" s="197">
        <v>3.6539755E-9</v>
      </c>
      <c r="CV1326" s="197">
        <v>2.2659436E-5</v>
      </c>
      <c r="CX1326" s="166"/>
      <c r="CY1326" t="s">
        <v>2519</v>
      </c>
    </row>
    <row r="1327" spans="1:103" ht="14.4">
      <c r="B1327" s="85"/>
      <c r="C1327" s="113"/>
      <c r="D1327" s="1" t="s">
        <v>143</v>
      </c>
      <c r="E1327" s="112"/>
      <c r="S1327" s="3"/>
      <c r="T1327" s="3"/>
      <c r="U1327" s="3"/>
      <c r="Z1327" s="3"/>
      <c r="AA1327" s="3"/>
      <c r="AC1327" s="142"/>
      <c r="AD1327" s="142"/>
      <c r="AE1327" s="142"/>
      <c r="AF1327" s="142"/>
      <c r="AG1327" s="142"/>
      <c r="AT1327" s="3"/>
      <c r="AU1327" s="86"/>
      <c r="AV1327" s="86"/>
      <c r="AW1327" s="86"/>
      <c r="AX1327" s="3"/>
      <c r="AY1327" s="3"/>
      <c r="AZ1327" s="3"/>
      <c r="BA1327" s="3"/>
      <c r="BB1327" s="3"/>
      <c r="BC1327" s="3"/>
      <c r="BD1327" s="3"/>
      <c r="BE1327" s="3"/>
      <c r="BF1327" s="3"/>
      <c r="BG1327" s="3"/>
      <c r="BH1327" s="3"/>
      <c r="BI1327" s="3"/>
      <c r="BJ1327" s="3"/>
      <c r="BK1327" s="3"/>
      <c r="BL1327" s="3"/>
      <c r="BM1327" s="3"/>
      <c r="BN1327" s="3"/>
      <c r="BO1327" s="3"/>
      <c r="BU1327" s="3"/>
      <c r="BV1327" s="3"/>
      <c r="BW1327" s="3"/>
      <c r="BX1327" s="3"/>
      <c r="BY1327" s="3"/>
      <c r="BZ1327" s="3"/>
      <c r="CA1327" s="3"/>
      <c r="CB1327" s="3"/>
      <c r="CC1327" s="3"/>
      <c r="CD1327" s="3"/>
      <c r="CE1327" s="3"/>
      <c r="CF1327" s="3"/>
      <c r="CG1327" s="3"/>
      <c r="CH1327" s="3"/>
      <c r="CI1327" s="3"/>
      <c r="CJ1327" s="3"/>
      <c r="CM1327" s="3"/>
      <c r="CQ1327" s="3"/>
      <c r="CR1327" s="3"/>
      <c r="CS1327" s="3"/>
      <c r="CU1327" s="3"/>
      <c r="CV1327" s="3"/>
    </row>
    <row r="1328" spans="1:103" ht="14.4">
      <c r="A1328" t="s">
        <v>1862</v>
      </c>
      <c r="B1328" s="85" t="s">
        <v>816</v>
      </c>
      <c r="C1328" s="113" t="str">
        <f t="shared" si="652"/>
        <v>A.160.06.101</v>
      </c>
      <c r="D1328" s="9" t="s">
        <v>143</v>
      </c>
      <c r="E1328" s="112" t="s">
        <v>362</v>
      </c>
      <c r="F1328" s="115" t="str">
        <f t="shared" si="653"/>
        <v>Anzala (Mukulungu) FSC/PEFC 940 (kg/m3)</v>
      </c>
      <c r="G1328" s="143">
        <f t="shared" si="639"/>
        <v>0.2095970066666667</v>
      </c>
      <c r="I1328" s="118">
        <f t="shared" si="640"/>
        <v>5.0309119727916816E-2</v>
      </c>
      <c r="K1328" s="161">
        <f t="shared" si="641"/>
        <v>2.3965262734999999E-3</v>
      </c>
      <c r="L1328" s="161">
        <f t="shared" si="642"/>
        <v>5.5899720600000001E-3</v>
      </c>
      <c r="M1328" s="162">
        <f t="shared" si="643"/>
        <v>1.0883070394416815E-2</v>
      </c>
      <c r="N1328" s="161">
        <v>3.1439551000000003E-2</v>
      </c>
      <c r="O1328" s="132">
        <v>2.4228059E-3</v>
      </c>
      <c r="P1328" s="132">
        <v>1.8519897000000001E-3</v>
      </c>
      <c r="Q1328" s="132">
        <v>1.2249972999999999E-3</v>
      </c>
      <c r="R1328" s="132">
        <v>1.0268427000000001E-3</v>
      </c>
      <c r="S1328" s="164">
        <v>4.8377134999999997E-6</v>
      </c>
      <c r="T1328" s="132">
        <v>1.3984855999999999E-4</v>
      </c>
      <c r="U1328" s="132">
        <v>1.2092468E-4</v>
      </c>
      <c r="V1328" s="132">
        <v>1.4274025000000001E-4</v>
      </c>
      <c r="W1328" s="132">
        <v>9.0667837999999995E-4</v>
      </c>
      <c r="X1328" s="132">
        <v>1.0737721E-2</v>
      </c>
      <c r="Y1328" s="132">
        <v>2.8757339999999998E-4</v>
      </c>
      <c r="Z1328" s="164">
        <v>2.6091289999999999E-6</v>
      </c>
      <c r="AA1328" s="164">
        <v>1.5416814E-11</v>
      </c>
      <c r="AC1328" s="118">
        <f t="shared" si="644"/>
        <v>3.1439551000000003E-2</v>
      </c>
      <c r="AD1328" s="118">
        <f t="shared" si="645"/>
        <v>6.7922465534999994E-3</v>
      </c>
      <c r="AE1328" s="118">
        <f t="shared" si="646"/>
        <v>4.3983294089999991E-3</v>
      </c>
      <c r="AF1328" s="118">
        <f t="shared" si="647"/>
        <v>5.5899720600000001E-3</v>
      </c>
      <c r="AG1328" s="118">
        <f t="shared" si="648"/>
        <v>1.0880461265416815E-2</v>
      </c>
      <c r="AI1328" s="69">
        <v>24.348459999999999</v>
      </c>
      <c r="AJ1328" s="69">
        <v>2.6367292999999998</v>
      </c>
      <c r="AK1328" s="69">
        <v>0.38901744999999999</v>
      </c>
      <c r="AL1328" s="69">
        <v>0</v>
      </c>
      <c r="AM1328" s="69">
        <v>20.979161000000001</v>
      </c>
      <c r="AN1328" s="69">
        <v>0.24633382000000001</v>
      </c>
      <c r="AO1328" s="69">
        <v>9.7217763999999998E-2</v>
      </c>
      <c r="AQ1328" s="116">
        <v>4.4819634000000004E-3</v>
      </c>
      <c r="AR1328" s="116">
        <v>4.1633499999999997E-3</v>
      </c>
      <c r="AS1328" s="116">
        <v>1.8076561E-4</v>
      </c>
      <c r="AT1328" s="116">
        <v>1.3784782999999999E-4</v>
      </c>
      <c r="AU1328" s="150">
        <f t="shared" si="649"/>
        <v>2.4960131407440709E-7</v>
      </c>
      <c r="AV1328" s="150">
        <f t="shared" si="650"/>
        <v>6.6851188095635738E-10</v>
      </c>
      <c r="AW1328" s="163">
        <f t="shared" si="651"/>
        <v>1.9306418266599998E-2</v>
      </c>
      <c r="AX1328" s="196">
        <v>1.9451563E-7</v>
      </c>
      <c r="AY1328" s="196">
        <v>5.8690098999999997E-10</v>
      </c>
      <c r="AZ1328" s="196">
        <v>1.6034957999999999E-14</v>
      </c>
      <c r="BA1328" s="196">
        <v>7.5200272000000005E-15</v>
      </c>
      <c r="BB1328" s="196">
        <v>2.1330799E-15</v>
      </c>
      <c r="BC1328" s="196">
        <v>1.3515183E-10</v>
      </c>
      <c r="BD1328" s="196">
        <v>5.4896888000000003E-8</v>
      </c>
      <c r="BE1328" s="196">
        <v>2.0051565E-11</v>
      </c>
      <c r="BF1328" s="196">
        <v>6.1381065999999994E-11</v>
      </c>
      <c r="BG1328" s="196">
        <v>8.7891336999999994E-15</v>
      </c>
      <c r="BH1328" s="196">
        <v>2.6408082999999999E-16</v>
      </c>
      <c r="BI1328" s="196">
        <v>7.8791053000000004E-14</v>
      </c>
      <c r="BJ1328" s="196">
        <v>6.2860279000000003E-14</v>
      </c>
      <c r="BK1328" s="196">
        <v>1.1520431000000001E-14</v>
      </c>
      <c r="BL1328" s="196">
        <v>2.6530663E-12</v>
      </c>
      <c r="BM1328" s="196">
        <v>5.0981525000000003E-11</v>
      </c>
      <c r="BN1328" s="196">
        <v>2.0827346E-20</v>
      </c>
      <c r="BO1328" s="196">
        <v>7.7792666000000002E-6</v>
      </c>
      <c r="BP1328" s="108">
        <v>1.9298638999999999E-2</v>
      </c>
      <c r="BQ1328" s="108">
        <v>0</v>
      </c>
      <c r="BR1328" s="108">
        <v>0</v>
      </c>
      <c r="BS1328" s="108">
        <v>0</v>
      </c>
      <c r="BU1328" s="172">
        <v>1.1016046999999999E-5</v>
      </c>
      <c r="BV1328" s="172">
        <v>4.6429603999999998E-7</v>
      </c>
      <c r="BW1328" s="172">
        <v>5.8441205999999999E-6</v>
      </c>
      <c r="BX1328" s="172">
        <v>1.4376729E-8</v>
      </c>
      <c r="BY1328" s="172">
        <v>4.1970339999999998E-7</v>
      </c>
      <c r="BZ1328" s="172">
        <v>8.0834627999999996E-8</v>
      </c>
      <c r="CA1328" s="172">
        <v>1.9242162E-10</v>
      </c>
      <c r="CB1328" s="172">
        <v>1.2278307000000001E-7</v>
      </c>
      <c r="CC1328" s="172">
        <v>1.3293359999999999E-8</v>
      </c>
      <c r="CD1328" s="172">
        <v>9.7214655000000006E-8</v>
      </c>
      <c r="CE1328" s="172">
        <v>6.0484975999999998E-12</v>
      </c>
      <c r="CF1328" s="172">
        <v>4.6057019000000002E-17</v>
      </c>
      <c r="CG1328" s="172">
        <v>3.9545556999999999E-13</v>
      </c>
      <c r="CH1328" s="172">
        <v>2.5694175000000002E-7</v>
      </c>
      <c r="CI1328" s="172">
        <v>3.6625330999999999E-6</v>
      </c>
      <c r="CJ1328" s="172">
        <v>3.9751116E-8</v>
      </c>
      <c r="CK1328" s="69">
        <v>0</v>
      </c>
      <c r="CM1328" s="197">
        <v>4.6647373999999999E-13</v>
      </c>
      <c r="CN1328" s="198">
        <v>0.20958903000000001</v>
      </c>
      <c r="CO1328" s="198">
        <v>3.3891163999999999E-3</v>
      </c>
      <c r="CP1328" s="198">
        <v>3.3617332999999998E-4</v>
      </c>
      <c r="CQ1328" s="197">
        <v>3.5680408999999997E-11</v>
      </c>
      <c r="CR1328" s="197">
        <v>4.2145921999999999E-9</v>
      </c>
      <c r="CS1328" s="197">
        <v>1.8374927E-5</v>
      </c>
      <c r="CT1328" s="198">
        <v>3.1280888999999999E-2</v>
      </c>
      <c r="CU1328" s="197">
        <v>5.8463607999999999E-9</v>
      </c>
      <c r="CV1328" s="197">
        <v>2.8536060999999999E-5</v>
      </c>
      <c r="CX1328" s="166"/>
      <c r="CY1328" t="s">
        <v>2520</v>
      </c>
    </row>
    <row r="1329" spans="1:103" ht="14.4">
      <c r="A1329" t="s">
        <v>1863</v>
      </c>
      <c r="B1329" s="85" t="s">
        <v>816</v>
      </c>
      <c r="C1329" s="113" t="str">
        <f t="shared" si="652"/>
        <v>A.160.06.102</v>
      </c>
      <c r="D1329" s="9" t="s">
        <v>143</v>
      </c>
      <c r="E1329" s="112" t="s">
        <v>362</v>
      </c>
      <c r="F1329" s="115" t="str">
        <f t="shared" si="653"/>
        <v>Anzala (Mukulungu) natural forest clear cut 940 (kg/m3)</v>
      </c>
      <c r="G1329" s="143">
        <f t="shared" si="639"/>
        <v>3.6595970000000007</v>
      </c>
      <c r="I1329" s="118">
        <f t="shared" si="640"/>
        <v>3.1784091453279162</v>
      </c>
      <c r="K1329" s="161">
        <f t="shared" si="641"/>
        <v>2.3965262734999999E-3</v>
      </c>
      <c r="L1329" s="161">
        <f t="shared" si="642"/>
        <v>2.6161899986599995</v>
      </c>
      <c r="M1329" s="162">
        <f t="shared" si="643"/>
        <v>1.0883070394416815E-2</v>
      </c>
      <c r="N1329" s="161">
        <v>0.54893955000000005</v>
      </c>
      <c r="O1329" s="132">
        <v>2.4228059E-3</v>
      </c>
      <c r="P1329" s="132">
        <v>1.8519897000000001E-3</v>
      </c>
      <c r="Q1329" s="132">
        <v>1.2249972999999999E-3</v>
      </c>
      <c r="R1329" s="132">
        <v>1.0268427000000001E-3</v>
      </c>
      <c r="S1329" s="164">
        <v>4.8377134999999997E-6</v>
      </c>
      <c r="T1329" s="132">
        <v>1.3984855999999999E-4</v>
      </c>
      <c r="U1329" s="132">
        <v>1.2092468E-4</v>
      </c>
      <c r="V1329" s="132">
        <v>1.4274025000000001E-4</v>
      </c>
      <c r="W1329" s="132">
        <v>9.0667837999999995E-4</v>
      </c>
      <c r="X1329" s="132">
        <v>1.0737721E-2</v>
      </c>
      <c r="Y1329" s="132">
        <v>2.6108875999999999</v>
      </c>
      <c r="Z1329" s="164">
        <v>2.6091289999999999E-6</v>
      </c>
      <c r="AA1329" s="164">
        <v>1.5416814E-11</v>
      </c>
      <c r="AC1329" s="118">
        <f t="shared" si="644"/>
        <v>0.54893955000000005</v>
      </c>
      <c r="AD1329" s="118">
        <f t="shared" si="645"/>
        <v>6.7922465534999994E-3</v>
      </c>
      <c r="AE1329" s="118">
        <f t="shared" si="646"/>
        <v>4.3983294089999991E-3</v>
      </c>
      <c r="AF1329" s="118">
        <f t="shared" si="647"/>
        <v>2.6161899986599999</v>
      </c>
      <c r="AG1329" s="118">
        <f t="shared" si="648"/>
        <v>1.0880461265416815E-2</v>
      </c>
      <c r="AI1329" s="69">
        <v>24.348459999999999</v>
      </c>
      <c r="AJ1329" s="69">
        <v>2.6367292999999998</v>
      </c>
      <c r="AK1329" s="69">
        <v>0.38901744999999999</v>
      </c>
      <c r="AL1329" s="69">
        <v>0</v>
      </c>
      <c r="AM1329" s="69">
        <v>20.979161000000001</v>
      </c>
      <c r="AN1329" s="69">
        <v>0.24633382000000001</v>
      </c>
      <c r="AO1329" s="69">
        <v>9.7217763999999998E-2</v>
      </c>
      <c r="AQ1329" s="116">
        <v>6.0496787000000003E-2</v>
      </c>
      <c r="AR1329" s="116">
        <v>5.7566038E-2</v>
      </c>
      <c r="AS1329" s="116">
        <v>2.792901E-3</v>
      </c>
      <c r="AT1329" s="116">
        <v>1.3784782999999999E-4</v>
      </c>
      <c r="AU1329" s="150">
        <f t="shared" si="649"/>
        <v>3.4512012840744069E-6</v>
      </c>
      <c r="AV1329" s="150">
        <f t="shared" si="650"/>
        <v>1.0328775815958358E-8</v>
      </c>
      <c r="AW1329" s="163">
        <f t="shared" si="651"/>
        <v>1.9306418266599998E-2</v>
      </c>
      <c r="AX1329" s="196">
        <v>3.3961155999999998E-6</v>
      </c>
      <c r="AY1329" s="196">
        <v>1.0246901000000001E-8</v>
      </c>
      <c r="AZ1329" s="196">
        <v>2.7995996000000001E-13</v>
      </c>
      <c r="BA1329" s="196">
        <v>7.5200272000000005E-15</v>
      </c>
      <c r="BB1329" s="196">
        <v>2.1330799E-15</v>
      </c>
      <c r="BC1329" s="196">
        <v>1.3515183E-10</v>
      </c>
      <c r="BD1329" s="196">
        <v>5.4896888000000003E-8</v>
      </c>
      <c r="BE1329" s="196">
        <v>2.0051565E-11</v>
      </c>
      <c r="BF1329" s="196">
        <v>6.1381065999999994E-11</v>
      </c>
      <c r="BG1329" s="196">
        <v>8.7891336999999994E-15</v>
      </c>
      <c r="BH1329" s="196">
        <v>2.6408082999999999E-16</v>
      </c>
      <c r="BI1329" s="196">
        <v>7.8791053000000004E-14</v>
      </c>
      <c r="BJ1329" s="196">
        <v>6.2860279000000003E-14</v>
      </c>
      <c r="BK1329" s="196">
        <v>1.1520431000000001E-14</v>
      </c>
      <c r="BL1329" s="196">
        <v>2.6530663E-12</v>
      </c>
      <c r="BM1329" s="196">
        <v>5.0981525000000003E-11</v>
      </c>
      <c r="BN1329" s="196">
        <v>2.0827346E-20</v>
      </c>
      <c r="BO1329" s="196">
        <v>7.7792666000000002E-6</v>
      </c>
      <c r="BP1329" s="108">
        <v>1.9298638999999999E-2</v>
      </c>
      <c r="BQ1329" s="108">
        <v>0</v>
      </c>
      <c r="BR1329" s="108">
        <v>0</v>
      </c>
      <c r="BS1329" s="108">
        <v>0</v>
      </c>
      <c r="BU1329" s="69">
        <v>1.072112E-4</v>
      </c>
      <c r="BV1329" s="172">
        <v>4.6429603999999998E-7</v>
      </c>
      <c r="BW1329" s="69">
        <v>1.0203927E-4</v>
      </c>
      <c r="BX1329" s="172">
        <v>1.4376729E-8</v>
      </c>
      <c r="BY1329" s="172">
        <v>4.1970339999999998E-7</v>
      </c>
      <c r="BZ1329" s="172">
        <v>8.0834627999999996E-8</v>
      </c>
      <c r="CA1329" s="172">
        <v>1.9242162E-10</v>
      </c>
      <c r="CB1329" s="172">
        <v>1.2278307000000001E-7</v>
      </c>
      <c r="CC1329" s="172">
        <v>1.3293359999999999E-8</v>
      </c>
      <c r="CD1329" s="172">
        <v>9.7214655000000006E-8</v>
      </c>
      <c r="CE1329" s="172">
        <v>6.0484975999999998E-12</v>
      </c>
      <c r="CF1329" s="172">
        <v>4.6057019000000002E-17</v>
      </c>
      <c r="CG1329" s="172">
        <v>3.9545556999999999E-13</v>
      </c>
      <c r="CH1329" s="172">
        <v>2.5694175000000002E-7</v>
      </c>
      <c r="CI1329" s="172">
        <v>3.6625330999999999E-6</v>
      </c>
      <c r="CJ1329" s="172">
        <v>3.9751116E-8</v>
      </c>
      <c r="CK1329" s="69">
        <v>0</v>
      </c>
      <c r="CM1329" s="197">
        <v>4.6647373999999999E-13</v>
      </c>
      <c r="CN1329" s="198">
        <v>3.659589</v>
      </c>
      <c r="CO1329" s="198">
        <v>3.3891163999999999E-3</v>
      </c>
      <c r="CP1329" s="198">
        <v>3.3617332999999998E-4</v>
      </c>
      <c r="CQ1329" s="197">
        <v>3.5680408999999997E-11</v>
      </c>
      <c r="CR1329" s="197">
        <v>4.2145921999999999E-9</v>
      </c>
      <c r="CS1329" s="197">
        <v>1.8374927E-5</v>
      </c>
      <c r="CT1329" s="198">
        <v>3.1280888999999999E-2</v>
      </c>
      <c r="CU1329" s="197">
        <v>5.8463607999999999E-9</v>
      </c>
      <c r="CV1329" s="197">
        <v>2.8536060999999999E-5</v>
      </c>
      <c r="CX1329" s="166"/>
      <c r="CY1329" t="s">
        <v>2520</v>
      </c>
    </row>
    <row r="1330" spans="1:103" ht="14.4">
      <c r="A1330" t="s">
        <v>890</v>
      </c>
      <c r="B1330" s="85" t="s">
        <v>816</v>
      </c>
      <c r="C1330" s="113" t="str">
        <f t="shared" si="652"/>
        <v>A.160.06.103</v>
      </c>
      <c r="D1330" s="9" t="s">
        <v>143</v>
      </c>
      <c r="E1330" s="112" t="s">
        <v>362</v>
      </c>
      <c r="F1330" s="115" t="str">
        <f t="shared" si="653"/>
        <v>Coromandel Ebony FSC/PEFC 1100 (kg/m3)</v>
      </c>
      <c r="G1330" s="143">
        <f t="shared" si="639"/>
        <v>0.26227019333333335</v>
      </c>
      <c r="I1330" s="118">
        <f t="shared" si="640"/>
        <v>6.479148456011681E-2</v>
      </c>
      <c r="K1330" s="161">
        <f t="shared" si="641"/>
        <v>2.5571921156999997E-3</v>
      </c>
      <c r="L1330" s="161">
        <f t="shared" si="642"/>
        <v>7.4494671599999989E-3</v>
      </c>
      <c r="M1330" s="162">
        <f t="shared" si="643"/>
        <v>1.5444296284416814E-2</v>
      </c>
      <c r="N1330" s="161">
        <v>3.9340528999999999E-2</v>
      </c>
      <c r="O1330" s="132">
        <v>4.1705793999999999E-3</v>
      </c>
      <c r="P1330" s="132">
        <v>1.9635165E-3</v>
      </c>
      <c r="Q1330" s="132">
        <v>1.3662651E-3</v>
      </c>
      <c r="R1330" s="132">
        <v>1.0416125999999999E-3</v>
      </c>
      <c r="S1330" s="164">
        <v>5.5104056999999997E-6</v>
      </c>
      <c r="T1330" s="132">
        <v>1.4380400999999999E-4</v>
      </c>
      <c r="U1330" s="132">
        <v>1.2102537E-4</v>
      </c>
      <c r="V1330" s="132">
        <v>1.4576114000000001E-4</v>
      </c>
      <c r="W1330" s="132">
        <v>9.0667837999999995E-4</v>
      </c>
      <c r="X1330" s="132">
        <v>1.5295926E-2</v>
      </c>
      <c r="Y1330" s="132">
        <v>2.8766750999999999E-4</v>
      </c>
      <c r="Z1330" s="164">
        <v>2.6091289999999999E-6</v>
      </c>
      <c r="AA1330" s="164">
        <v>1.5416814E-11</v>
      </c>
      <c r="AC1330" s="118">
        <f t="shared" si="644"/>
        <v>3.9340528999999999E-2</v>
      </c>
      <c r="AD1330" s="118">
        <f t="shared" si="645"/>
        <v>8.8123133856999984E-3</v>
      </c>
      <c r="AE1330" s="118">
        <f t="shared" si="646"/>
        <v>6.2577303989999992E-3</v>
      </c>
      <c r="AF1330" s="118">
        <f t="shared" si="647"/>
        <v>7.4494671599999989E-3</v>
      </c>
      <c r="AG1330" s="118">
        <f t="shared" si="648"/>
        <v>1.5441687155416814E-2</v>
      </c>
      <c r="AI1330" s="69">
        <v>25.040292999999998</v>
      </c>
      <c r="AJ1330" s="69">
        <v>3.3251864000000002</v>
      </c>
      <c r="AK1330" s="69">
        <v>0.39136061999999999</v>
      </c>
      <c r="AL1330" s="69">
        <v>0</v>
      </c>
      <c r="AM1330" s="69">
        <v>20.979161000000001</v>
      </c>
      <c r="AN1330" s="69">
        <v>0.24679054</v>
      </c>
      <c r="AO1330" s="69">
        <v>9.7794652999999995E-2</v>
      </c>
      <c r="AQ1330" s="116">
        <v>5.9291220999999998E-3</v>
      </c>
      <c r="AR1330" s="116">
        <v>5.5120752E-3</v>
      </c>
      <c r="AS1330" s="116">
        <v>2.3090506999999999E-4</v>
      </c>
      <c r="AT1330" s="116">
        <v>1.8614187000000001E-4</v>
      </c>
      <c r="AU1330" s="150">
        <f t="shared" si="649"/>
        <v>3.3046014327130714E-7</v>
      </c>
      <c r="AV1330" s="150">
        <f t="shared" si="650"/>
        <v>8.5393888265735724E-10</v>
      </c>
      <c r="AW1330" s="163">
        <f t="shared" si="651"/>
        <v>2.6070289107900001E-2</v>
      </c>
      <c r="AX1330" s="196">
        <v>2.4339635000000002E-7</v>
      </c>
      <c r="AY1330" s="196">
        <v>7.3438590999999996E-10</v>
      </c>
      <c r="AZ1330" s="196">
        <v>2.0064457000000001E-14</v>
      </c>
      <c r="BA1330" s="196">
        <v>7.5200272000000005E-15</v>
      </c>
      <c r="BB1330" s="196">
        <v>2.1330799E-15</v>
      </c>
      <c r="BC1330" s="196">
        <v>1.3893744000000001E-10</v>
      </c>
      <c r="BD1330" s="196">
        <v>8.6869799999999999E-8</v>
      </c>
      <c r="BE1330" s="196">
        <v>2.0914868000000001E-11</v>
      </c>
      <c r="BF1330" s="196">
        <v>9.8354372000000005E-11</v>
      </c>
      <c r="BG1330" s="196">
        <v>8.7891336999999994E-15</v>
      </c>
      <c r="BH1330" s="196">
        <v>2.6408082999999999E-16</v>
      </c>
      <c r="BI1330" s="196">
        <v>8.1044468999999998E-14</v>
      </c>
      <c r="BJ1330" s="196">
        <v>1.46827E-13</v>
      </c>
      <c r="BK1330" s="196">
        <v>2.6743496E-14</v>
      </c>
      <c r="BL1330" s="196">
        <v>2.7649611999999998E-12</v>
      </c>
      <c r="BM1330" s="196">
        <v>5.2281216999999998E-11</v>
      </c>
      <c r="BN1330" s="196">
        <v>2.0827346E-20</v>
      </c>
      <c r="BO1330" s="196">
        <v>8.0571078999999998E-6</v>
      </c>
      <c r="BP1330" s="108">
        <v>2.6062232000000001E-2</v>
      </c>
      <c r="BQ1330" s="108">
        <v>0</v>
      </c>
      <c r="BR1330" s="108">
        <v>0</v>
      </c>
      <c r="BS1330" s="108">
        <v>0</v>
      </c>
      <c r="BU1330" s="172">
        <v>1.384194E-5</v>
      </c>
      <c r="BV1330" s="172">
        <v>7.1920119000000001E-7</v>
      </c>
      <c r="BW1330" s="172">
        <v>7.3127887999999997E-6</v>
      </c>
      <c r="BX1330" s="172">
        <v>1.4456582000000001E-8</v>
      </c>
      <c r="BY1330" s="172">
        <v>6.4289776999999998E-7</v>
      </c>
      <c r="BZ1330" s="172">
        <v>8.0834627999999996E-8</v>
      </c>
      <c r="CA1330" s="172">
        <v>1.9242162E-10</v>
      </c>
      <c r="CB1330" s="172">
        <v>1.2278307000000001E-7</v>
      </c>
      <c r="CC1330" s="172">
        <v>1.4387089E-8</v>
      </c>
      <c r="CD1330" s="172">
        <v>1.0003716E-7</v>
      </c>
      <c r="CE1330" s="172">
        <v>6.0484975999999998E-12</v>
      </c>
      <c r="CF1330" s="172">
        <v>4.6057019000000002E-17</v>
      </c>
      <c r="CG1330" s="172">
        <v>3.9545556999999999E-13</v>
      </c>
      <c r="CH1330" s="172">
        <v>3.0049254000000002E-7</v>
      </c>
      <c r="CI1330" s="172">
        <v>4.494111E-6</v>
      </c>
      <c r="CJ1330" s="172">
        <v>3.9751116E-8</v>
      </c>
      <c r="CK1330" s="69">
        <v>0</v>
      </c>
      <c r="CM1330" s="197">
        <v>4.6647373999999999E-13</v>
      </c>
      <c r="CN1330" s="198">
        <v>0.26226221999999999</v>
      </c>
      <c r="CO1330" s="198">
        <v>3.3891163999999999E-3</v>
      </c>
      <c r="CP1330" s="198">
        <v>5.1057572000000003E-4</v>
      </c>
      <c r="CQ1330" s="197">
        <v>3.6699917999999998E-11</v>
      </c>
      <c r="CR1330" s="197">
        <v>4.3350780999999997E-9</v>
      </c>
      <c r="CS1330" s="197">
        <v>2.9401176E-5</v>
      </c>
      <c r="CT1330" s="198">
        <v>7.2666182999999995E-2</v>
      </c>
      <c r="CU1330" s="197">
        <v>5.8463607999999999E-9</v>
      </c>
      <c r="CV1330" s="197">
        <v>2.8536060999999999E-5</v>
      </c>
      <c r="CX1330" s="166"/>
      <c r="CY1330" t="s">
        <v>2521</v>
      </c>
    </row>
    <row r="1331" spans="1:103" ht="14.4">
      <c r="A1331" t="s">
        <v>1864</v>
      </c>
      <c r="B1331" s="85" t="s">
        <v>816</v>
      </c>
      <c r="C1331" s="113" t="str">
        <f t="shared" si="652"/>
        <v>A.160.06.104</v>
      </c>
      <c r="D1331" s="9" t="s">
        <v>143</v>
      </c>
      <c r="E1331" s="112" t="s">
        <v>362</v>
      </c>
      <c r="F1331" s="115" t="str">
        <f t="shared" si="653"/>
        <v>Coromandel Ebony natural forest clear cut 1100 (kg/m3)</v>
      </c>
      <c r="G1331" s="143">
        <f t="shared" si="639"/>
        <v>3.7122702000000003</v>
      </c>
      <c r="I1331" s="118">
        <f t="shared" si="640"/>
        <v>6.1641665180501155</v>
      </c>
      <c r="K1331" s="161">
        <f t="shared" si="641"/>
        <v>2.5571921156999997E-3</v>
      </c>
      <c r="L1331" s="161">
        <f t="shared" si="642"/>
        <v>5.5893244996499991</v>
      </c>
      <c r="M1331" s="162">
        <f t="shared" si="643"/>
        <v>1.5444296284416814E-2</v>
      </c>
      <c r="N1331" s="161">
        <v>0.55684053</v>
      </c>
      <c r="O1331" s="132">
        <v>4.1705793999999999E-3</v>
      </c>
      <c r="P1331" s="132">
        <v>1.9635165E-3</v>
      </c>
      <c r="Q1331" s="132">
        <v>1.3662651E-3</v>
      </c>
      <c r="R1331" s="132">
        <v>1.0416125999999999E-3</v>
      </c>
      <c r="S1331" s="164">
        <v>5.5104056999999997E-6</v>
      </c>
      <c r="T1331" s="132">
        <v>1.4380400999999999E-4</v>
      </c>
      <c r="U1331" s="132">
        <v>1.2102537E-4</v>
      </c>
      <c r="V1331" s="132">
        <v>1.4576114000000001E-4</v>
      </c>
      <c r="W1331" s="132">
        <v>9.0667837999999995E-4</v>
      </c>
      <c r="X1331" s="132">
        <v>1.5295926E-2</v>
      </c>
      <c r="Y1331" s="132">
        <v>5.5821626999999996</v>
      </c>
      <c r="Z1331" s="164">
        <v>2.6091289999999999E-6</v>
      </c>
      <c r="AA1331" s="164">
        <v>1.5416814E-11</v>
      </c>
      <c r="AC1331" s="118">
        <f t="shared" si="644"/>
        <v>0.55684053</v>
      </c>
      <c r="AD1331" s="118">
        <f t="shared" si="645"/>
        <v>8.8123133856999984E-3</v>
      </c>
      <c r="AE1331" s="118">
        <f t="shared" si="646"/>
        <v>6.2577303989999992E-3</v>
      </c>
      <c r="AF1331" s="118">
        <f t="shared" si="647"/>
        <v>5.58932449965</v>
      </c>
      <c r="AG1331" s="118">
        <f t="shared" si="648"/>
        <v>1.5441687155416814E-2</v>
      </c>
      <c r="AI1331" s="69">
        <v>25.040292999999998</v>
      </c>
      <c r="AJ1331" s="69">
        <v>3.3251864000000002</v>
      </c>
      <c r="AK1331" s="69">
        <v>0.39136061999999999</v>
      </c>
      <c r="AL1331" s="69">
        <v>0</v>
      </c>
      <c r="AM1331" s="69">
        <v>20.979161000000001</v>
      </c>
      <c r="AN1331" s="69">
        <v>0.24679054</v>
      </c>
      <c r="AO1331" s="69">
        <v>9.7794652999999995E-2</v>
      </c>
      <c r="AQ1331" s="116">
        <v>6.1943946E-2</v>
      </c>
      <c r="AR1331" s="116">
        <v>5.8914763000000002E-2</v>
      </c>
      <c r="AS1331" s="116">
        <v>2.8430403999999999E-3</v>
      </c>
      <c r="AT1331" s="116">
        <v>1.8614187000000001E-4</v>
      </c>
      <c r="AU1331" s="150">
        <f t="shared" si="649"/>
        <v>3.5320601932713076E-6</v>
      </c>
      <c r="AV1331" s="150">
        <f t="shared" si="650"/>
        <v>1.0514202897660357E-8</v>
      </c>
      <c r="AW1331" s="163">
        <f t="shared" si="651"/>
        <v>2.6070289107900001E-2</v>
      </c>
      <c r="AX1331" s="196">
        <v>3.4449964000000001E-6</v>
      </c>
      <c r="AY1331" s="196">
        <v>1.0394385999999999E-8</v>
      </c>
      <c r="AZ1331" s="196">
        <v>2.8398946000000001E-13</v>
      </c>
      <c r="BA1331" s="196">
        <v>7.5200272000000005E-15</v>
      </c>
      <c r="BB1331" s="196">
        <v>2.1330799E-15</v>
      </c>
      <c r="BC1331" s="196">
        <v>1.3893744000000001E-10</v>
      </c>
      <c r="BD1331" s="196">
        <v>8.6869799999999999E-8</v>
      </c>
      <c r="BE1331" s="196">
        <v>2.0914868000000001E-11</v>
      </c>
      <c r="BF1331" s="196">
        <v>9.8354372000000005E-11</v>
      </c>
      <c r="BG1331" s="196">
        <v>8.7891336999999994E-15</v>
      </c>
      <c r="BH1331" s="196">
        <v>2.6408082999999999E-16</v>
      </c>
      <c r="BI1331" s="196">
        <v>8.1044468999999998E-14</v>
      </c>
      <c r="BJ1331" s="196">
        <v>1.46827E-13</v>
      </c>
      <c r="BK1331" s="196">
        <v>2.6743496E-14</v>
      </c>
      <c r="BL1331" s="196">
        <v>2.7649611999999998E-12</v>
      </c>
      <c r="BM1331" s="196">
        <v>5.2281216999999998E-11</v>
      </c>
      <c r="BN1331" s="196">
        <v>2.0827346E-20</v>
      </c>
      <c r="BO1331" s="196">
        <v>8.0571078999999998E-6</v>
      </c>
      <c r="BP1331" s="108">
        <v>2.6062232000000001E-2</v>
      </c>
      <c r="BQ1331" s="108">
        <v>0</v>
      </c>
      <c r="BR1331" s="108">
        <v>0</v>
      </c>
      <c r="BS1331" s="108">
        <v>0</v>
      </c>
      <c r="BU1331" s="69">
        <v>1.1003709E-4</v>
      </c>
      <c r="BV1331" s="172">
        <v>7.1920119000000001E-7</v>
      </c>
      <c r="BW1331" s="69">
        <v>1.0350793999999999E-4</v>
      </c>
      <c r="BX1331" s="172">
        <v>1.4456582000000001E-8</v>
      </c>
      <c r="BY1331" s="172">
        <v>6.4289776999999998E-7</v>
      </c>
      <c r="BZ1331" s="172">
        <v>8.0834627999999996E-8</v>
      </c>
      <c r="CA1331" s="172">
        <v>1.9242162E-10</v>
      </c>
      <c r="CB1331" s="172">
        <v>1.2278307000000001E-7</v>
      </c>
      <c r="CC1331" s="172">
        <v>1.4387089E-8</v>
      </c>
      <c r="CD1331" s="172">
        <v>1.0003716E-7</v>
      </c>
      <c r="CE1331" s="172">
        <v>6.0484975999999998E-12</v>
      </c>
      <c r="CF1331" s="172">
        <v>4.6057019000000002E-17</v>
      </c>
      <c r="CG1331" s="172">
        <v>3.9545556999999999E-13</v>
      </c>
      <c r="CH1331" s="172">
        <v>3.0049254000000002E-7</v>
      </c>
      <c r="CI1331" s="172">
        <v>4.494111E-6</v>
      </c>
      <c r="CJ1331" s="172">
        <v>3.9751116E-8</v>
      </c>
      <c r="CK1331" s="69">
        <v>0</v>
      </c>
      <c r="CM1331" s="197">
        <v>4.6647373999999999E-13</v>
      </c>
      <c r="CN1331" s="198">
        <v>3.7122622000000001</v>
      </c>
      <c r="CO1331" s="198">
        <v>3.3891163999999999E-3</v>
      </c>
      <c r="CP1331" s="198">
        <v>5.1057572000000003E-4</v>
      </c>
      <c r="CQ1331" s="197">
        <v>3.6699917999999998E-11</v>
      </c>
      <c r="CR1331" s="197">
        <v>4.3350780999999997E-9</v>
      </c>
      <c r="CS1331" s="197">
        <v>2.9401176E-5</v>
      </c>
      <c r="CT1331" s="198">
        <v>7.2666182999999995E-2</v>
      </c>
      <c r="CU1331" s="197">
        <v>5.8463607999999999E-9</v>
      </c>
      <c r="CV1331" s="197">
        <v>2.8536060999999999E-5</v>
      </c>
      <c r="CX1331" s="166"/>
      <c r="CY1331" t="s">
        <v>2521</v>
      </c>
    </row>
    <row r="1332" spans="1:103" ht="14.4">
      <c r="A1332" t="s">
        <v>891</v>
      </c>
      <c r="B1332" s="85" t="s">
        <v>816</v>
      </c>
      <c r="C1332" s="113" t="str">
        <f t="shared" si="652"/>
        <v>A.160.06.105</v>
      </c>
      <c r="D1332" s="9" t="s">
        <v>143</v>
      </c>
      <c r="E1332" s="112" t="s">
        <v>362</v>
      </c>
      <c r="F1332" s="115" t="str">
        <f t="shared" si="653"/>
        <v>Dabema FSC/PEFC 690 (kg/m3)</v>
      </c>
      <c r="G1332" s="143">
        <f t="shared" si="639"/>
        <v>0.22660605333333333</v>
      </c>
      <c r="I1332" s="118">
        <f t="shared" si="640"/>
        <v>5.4985715821516817E-2</v>
      </c>
      <c r="K1332" s="161">
        <f t="shared" si="641"/>
        <v>2.4484078770999999E-3</v>
      </c>
      <c r="L1332" s="161">
        <f t="shared" si="642"/>
        <v>6.1904340599999996E-3</v>
      </c>
      <c r="M1332" s="162">
        <f t="shared" si="643"/>
        <v>1.2355965884416814E-2</v>
      </c>
      <c r="N1332" s="161">
        <v>3.3990908E-2</v>
      </c>
      <c r="O1332" s="132">
        <v>2.9871911000000002E-3</v>
      </c>
      <c r="P1332" s="132">
        <v>1.8880036000000001E-3</v>
      </c>
      <c r="Q1332" s="132">
        <v>1.2706149999999999E-3</v>
      </c>
      <c r="R1332" s="132">
        <v>1.0316120999999999E-3</v>
      </c>
      <c r="S1332" s="164">
        <v>5.0549371E-6</v>
      </c>
      <c r="T1332" s="132">
        <v>1.4112584000000001E-4</v>
      </c>
      <c r="U1332" s="132">
        <v>1.2095719E-4</v>
      </c>
      <c r="V1332" s="132">
        <v>1.4371574000000001E-4</v>
      </c>
      <c r="W1332" s="132">
        <v>9.0667837999999995E-4</v>
      </c>
      <c r="X1332" s="132">
        <v>1.2209641E-2</v>
      </c>
      <c r="Y1332" s="132">
        <v>2.8760378999999998E-4</v>
      </c>
      <c r="Z1332" s="164">
        <v>2.6091289999999999E-6</v>
      </c>
      <c r="AA1332" s="164">
        <v>1.5416814E-11</v>
      </c>
      <c r="AC1332" s="118">
        <f t="shared" si="644"/>
        <v>3.3990908E-2</v>
      </c>
      <c r="AD1332" s="118">
        <f t="shared" si="645"/>
        <v>7.4445597670999997E-3</v>
      </c>
      <c r="AE1332" s="118">
        <f t="shared" si="646"/>
        <v>4.9987610189999995E-3</v>
      </c>
      <c r="AF1332" s="118">
        <f t="shared" si="647"/>
        <v>6.1904340599999996E-3</v>
      </c>
      <c r="AG1332" s="118">
        <f t="shared" si="648"/>
        <v>1.2353356755416814E-2</v>
      </c>
      <c r="AI1332" s="69">
        <v>24.571864000000001</v>
      </c>
      <c r="AJ1332" s="69">
        <v>2.8590436000000001</v>
      </c>
      <c r="AK1332" s="69">
        <v>0.38977410000000001</v>
      </c>
      <c r="AL1332" s="69">
        <v>0</v>
      </c>
      <c r="AM1332" s="69">
        <v>20.979161000000001</v>
      </c>
      <c r="AN1332" s="69">
        <v>0.24648129999999999</v>
      </c>
      <c r="AO1332" s="69">
        <v>9.7404051000000005E-2</v>
      </c>
      <c r="AQ1332" s="116">
        <v>4.9492751E-3</v>
      </c>
      <c r="AR1332" s="116">
        <v>4.5988757999999999E-3</v>
      </c>
      <c r="AS1332" s="116">
        <v>1.9695648000000001E-4</v>
      </c>
      <c r="AT1332" s="116">
        <v>1.5344278E-4</v>
      </c>
      <c r="AU1332" s="150">
        <f t="shared" si="649"/>
        <v>2.7571197833910705E-7</v>
      </c>
      <c r="AV1332" s="150">
        <f t="shared" si="650"/>
        <v>7.2838935184935748E-10</v>
      </c>
      <c r="AW1332" s="163">
        <f t="shared" si="651"/>
        <v>2.14905849861E-2</v>
      </c>
      <c r="AX1332" s="196">
        <v>2.1030003E-7</v>
      </c>
      <c r="AY1332" s="196">
        <v>6.3452632999999997E-10</v>
      </c>
      <c r="AZ1332" s="196">
        <v>1.7336150000000001E-14</v>
      </c>
      <c r="BA1332" s="196">
        <v>7.5200272000000005E-15</v>
      </c>
      <c r="BB1332" s="196">
        <v>2.1330799E-15</v>
      </c>
      <c r="BC1332" s="196">
        <v>1.3637427000000001E-10</v>
      </c>
      <c r="BD1332" s="196">
        <v>6.5221473999999998E-8</v>
      </c>
      <c r="BE1332" s="196">
        <v>2.0330340000000002E-11</v>
      </c>
      <c r="BF1332" s="196">
        <v>7.3320362999999995E-11</v>
      </c>
      <c r="BG1332" s="196">
        <v>8.7891336999999994E-15</v>
      </c>
      <c r="BH1332" s="196">
        <v>2.6408082999999999E-16</v>
      </c>
      <c r="BI1332" s="196">
        <v>7.9518718999999996E-14</v>
      </c>
      <c r="BJ1332" s="196">
        <v>8.9974533000000005E-14</v>
      </c>
      <c r="BK1332" s="196">
        <v>1.6436212000000001E-14</v>
      </c>
      <c r="BL1332" s="196">
        <v>2.6891990000000001E-12</v>
      </c>
      <c r="BM1332" s="196">
        <v>5.1401217000000003E-11</v>
      </c>
      <c r="BN1332" s="196">
        <v>2.0827346E-20</v>
      </c>
      <c r="BO1332" s="196">
        <v>7.8689861000000004E-6</v>
      </c>
      <c r="BP1332" s="108">
        <v>2.1482715999999999E-2</v>
      </c>
      <c r="BQ1332" s="108">
        <v>0</v>
      </c>
      <c r="BR1332" s="108">
        <v>0</v>
      </c>
      <c r="BS1332" s="108">
        <v>0</v>
      </c>
      <c r="BU1332" s="172">
        <v>1.1928575E-5</v>
      </c>
      <c r="BV1332" s="172">
        <v>5.4660915999999997E-7</v>
      </c>
      <c r="BW1332" s="172">
        <v>6.3183781000000001E-6</v>
      </c>
      <c r="BX1332" s="172">
        <v>1.4402514999999999E-8</v>
      </c>
      <c r="BY1332" s="172">
        <v>4.9177657999999996E-7</v>
      </c>
      <c r="BZ1332" s="172">
        <v>8.0834627999999996E-8</v>
      </c>
      <c r="CA1332" s="172">
        <v>1.9242162E-10</v>
      </c>
      <c r="CB1332" s="172">
        <v>1.2278307000000001E-7</v>
      </c>
      <c r="CC1332" s="172">
        <v>1.3646543E-8</v>
      </c>
      <c r="CD1332" s="172">
        <v>9.8126089999999997E-8</v>
      </c>
      <c r="CE1332" s="172">
        <v>6.0484975999999998E-12</v>
      </c>
      <c r="CF1332" s="172">
        <v>4.6057019000000002E-17</v>
      </c>
      <c r="CG1332" s="172">
        <v>3.9545556999999999E-13</v>
      </c>
      <c r="CH1332" s="172">
        <v>2.7100501999999998E-7</v>
      </c>
      <c r="CI1332" s="172">
        <v>3.9310634999999997E-6</v>
      </c>
      <c r="CJ1332" s="172">
        <v>3.9751116E-8</v>
      </c>
      <c r="CK1332" s="69">
        <v>0</v>
      </c>
      <c r="CM1332" s="197">
        <v>4.6647373999999999E-13</v>
      </c>
      <c r="CN1332" s="198">
        <v>0.22659808000000001</v>
      </c>
      <c r="CO1332" s="198">
        <v>3.3891163999999999E-3</v>
      </c>
      <c r="CP1332" s="198">
        <v>3.9249077000000002E-4</v>
      </c>
      <c r="CQ1332" s="197">
        <v>3.6009624999999997E-11</v>
      </c>
      <c r="CR1332" s="197">
        <v>4.2534991000000004E-9</v>
      </c>
      <c r="CS1332" s="197">
        <v>2.1935485999999999E-5</v>
      </c>
      <c r="CT1332" s="198">
        <v>4.464489E-2</v>
      </c>
      <c r="CU1332" s="197">
        <v>5.8463607999999999E-9</v>
      </c>
      <c r="CV1332" s="197">
        <v>2.8536060999999999E-5</v>
      </c>
      <c r="CX1332" s="166"/>
      <c r="CY1332" t="s">
        <v>2522</v>
      </c>
    </row>
    <row r="1333" spans="1:103" ht="14.4">
      <c r="A1333" t="s">
        <v>1865</v>
      </c>
      <c r="B1333" s="85" t="s">
        <v>816</v>
      </c>
      <c r="C1333" s="113" t="str">
        <f t="shared" si="652"/>
        <v>A.160.06.106</v>
      </c>
      <c r="D1333" s="9" t="s">
        <v>143</v>
      </c>
      <c r="E1333" s="112" t="s">
        <v>362</v>
      </c>
      <c r="F1333" s="115" t="str">
        <f t="shared" si="653"/>
        <v>Dabema natural forest clear cut 690 (kg/m3)</v>
      </c>
      <c r="G1333" s="143">
        <f t="shared" si="639"/>
        <v>3.6766060666666665</v>
      </c>
      <c r="I1333" s="118">
        <f t="shared" si="640"/>
        <v>7.6485857140315181</v>
      </c>
      <c r="K1333" s="161">
        <f t="shared" si="641"/>
        <v>2.4484078770999999E-3</v>
      </c>
      <c r="L1333" s="161">
        <f t="shared" si="642"/>
        <v>7.0822904302700005</v>
      </c>
      <c r="M1333" s="162">
        <f t="shared" si="643"/>
        <v>1.2355965884416814E-2</v>
      </c>
      <c r="N1333" s="161">
        <v>0.55149090999999995</v>
      </c>
      <c r="O1333" s="132">
        <v>2.9871911000000002E-3</v>
      </c>
      <c r="P1333" s="132">
        <v>1.8880036000000001E-3</v>
      </c>
      <c r="Q1333" s="132">
        <v>1.2706149999999999E-3</v>
      </c>
      <c r="R1333" s="132">
        <v>1.0316120999999999E-3</v>
      </c>
      <c r="S1333" s="164">
        <v>5.0549371E-6</v>
      </c>
      <c r="T1333" s="132">
        <v>1.4112584000000001E-4</v>
      </c>
      <c r="U1333" s="132">
        <v>1.2095719E-4</v>
      </c>
      <c r="V1333" s="132">
        <v>1.4371574000000001E-4</v>
      </c>
      <c r="W1333" s="132">
        <v>9.0667837999999995E-4</v>
      </c>
      <c r="X1333" s="132">
        <v>1.2209641E-2</v>
      </c>
      <c r="Y1333" s="132">
        <v>7.0763876000000003</v>
      </c>
      <c r="Z1333" s="164">
        <v>2.6091289999999999E-6</v>
      </c>
      <c r="AA1333" s="164">
        <v>1.5416814E-11</v>
      </c>
      <c r="AC1333" s="118">
        <f t="shared" si="644"/>
        <v>0.55149090999999995</v>
      </c>
      <c r="AD1333" s="118">
        <f t="shared" si="645"/>
        <v>7.4445597670999997E-3</v>
      </c>
      <c r="AE1333" s="118">
        <f t="shared" si="646"/>
        <v>4.9987610189999995E-3</v>
      </c>
      <c r="AF1333" s="118">
        <f t="shared" si="647"/>
        <v>7.0822904302700005</v>
      </c>
      <c r="AG1333" s="118">
        <f t="shared" si="648"/>
        <v>1.2353356755416814E-2</v>
      </c>
      <c r="AI1333" s="69">
        <v>24.571864000000001</v>
      </c>
      <c r="AJ1333" s="69">
        <v>2.8590436000000001</v>
      </c>
      <c r="AK1333" s="69">
        <v>0.38977410000000001</v>
      </c>
      <c r="AL1333" s="69">
        <v>0</v>
      </c>
      <c r="AM1333" s="69">
        <v>20.979161000000001</v>
      </c>
      <c r="AN1333" s="69">
        <v>0.24648129999999999</v>
      </c>
      <c r="AO1333" s="69">
        <v>9.7404051000000005E-2</v>
      </c>
      <c r="AQ1333" s="116">
        <v>6.0964098000000001E-2</v>
      </c>
      <c r="AR1333" s="116">
        <v>5.8001563999999999E-2</v>
      </c>
      <c r="AS1333" s="116">
        <v>2.8090917999999999E-3</v>
      </c>
      <c r="AT1333" s="116">
        <v>1.5344278E-4</v>
      </c>
      <c r="AU1333" s="150">
        <f t="shared" si="649"/>
        <v>3.4773119483391074E-6</v>
      </c>
      <c r="AV1333" s="150">
        <f t="shared" si="650"/>
        <v>1.0388652946849359E-8</v>
      </c>
      <c r="AW1333" s="163">
        <f t="shared" si="651"/>
        <v>2.14905849861E-2</v>
      </c>
      <c r="AX1333" s="196">
        <v>3.4118999999999999E-6</v>
      </c>
      <c r="AY1333" s="196">
        <v>1.0294526E-8</v>
      </c>
      <c r="AZ1333" s="196">
        <v>2.8126115000000001E-13</v>
      </c>
      <c r="BA1333" s="196">
        <v>7.5200272000000005E-15</v>
      </c>
      <c r="BB1333" s="196">
        <v>2.1330799E-15</v>
      </c>
      <c r="BC1333" s="196">
        <v>1.3637427000000001E-10</v>
      </c>
      <c r="BD1333" s="196">
        <v>6.5221473999999998E-8</v>
      </c>
      <c r="BE1333" s="196">
        <v>2.0330340000000002E-11</v>
      </c>
      <c r="BF1333" s="196">
        <v>7.3320362999999995E-11</v>
      </c>
      <c r="BG1333" s="196">
        <v>8.7891336999999994E-15</v>
      </c>
      <c r="BH1333" s="196">
        <v>2.6408082999999999E-16</v>
      </c>
      <c r="BI1333" s="196">
        <v>7.9518718999999996E-14</v>
      </c>
      <c r="BJ1333" s="196">
        <v>8.9974533000000005E-14</v>
      </c>
      <c r="BK1333" s="196">
        <v>1.6436212000000001E-14</v>
      </c>
      <c r="BL1333" s="196">
        <v>2.6891990000000001E-12</v>
      </c>
      <c r="BM1333" s="196">
        <v>5.1401217000000003E-11</v>
      </c>
      <c r="BN1333" s="196">
        <v>2.0827346E-20</v>
      </c>
      <c r="BO1333" s="196">
        <v>7.8689861000000004E-6</v>
      </c>
      <c r="BP1333" s="108">
        <v>2.1482715999999999E-2</v>
      </c>
      <c r="BQ1333" s="108">
        <v>0</v>
      </c>
      <c r="BR1333" s="108">
        <v>0</v>
      </c>
      <c r="BS1333" s="108">
        <v>0</v>
      </c>
      <c r="BU1333" s="69">
        <v>1.0812373000000001E-4</v>
      </c>
      <c r="BV1333" s="172">
        <v>5.4660915999999997E-7</v>
      </c>
      <c r="BW1333" s="69">
        <v>1.0251353E-4</v>
      </c>
      <c r="BX1333" s="172">
        <v>1.4402514999999999E-8</v>
      </c>
      <c r="BY1333" s="172">
        <v>4.9177657999999996E-7</v>
      </c>
      <c r="BZ1333" s="172">
        <v>8.0834627999999996E-8</v>
      </c>
      <c r="CA1333" s="172">
        <v>1.9242162E-10</v>
      </c>
      <c r="CB1333" s="172">
        <v>1.2278307000000001E-7</v>
      </c>
      <c r="CC1333" s="172">
        <v>1.3646543E-8</v>
      </c>
      <c r="CD1333" s="172">
        <v>9.8126089999999997E-8</v>
      </c>
      <c r="CE1333" s="172">
        <v>6.0484975999999998E-12</v>
      </c>
      <c r="CF1333" s="172">
        <v>4.6057019000000002E-17</v>
      </c>
      <c r="CG1333" s="172">
        <v>3.9545556999999999E-13</v>
      </c>
      <c r="CH1333" s="172">
        <v>2.7100501999999998E-7</v>
      </c>
      <c r="CI1333" s="172">
        <v>3.9310634999999997E-6</v>
      </c>
      <c r="CJ1333" s="172">
        <v>3.9751116E-8</v>
      </c>
      <c r="CK1333" s="69">
        <v>0</v>
      </c>
      <c r="CM1333" s="197">
        <v>4.6647373999999999E-13</v>
      </c>
      <c r="CN1333" s="198">
        <v>3.6765981000000001</v>
      </c>
      <c r="CO1333" s="198">
        <v>3.3891163999999999E-3</v>
      </c>
      <c r="CP1333" s="198">
        <v>3.9249077000000002E-4</v>
      </c>
      <c r="CQ1333" s="197">
        <v>3.6009624999999997E-11</v>
      </c>
      <c r="CR1333" s="197">
        <v>4.2534991000000004E-9</v>
      </c>
      <c r="CS1333" s="197">
        <v>2.1935485999999999E-5</v>
      </c>
      <c r="CT1333" s="198">
        <v>4.464489E-2</v>
      </c>
      <c r="CU1333" s="197">
        <v>5.8463607999999999E-9</v>
      </c>
      <c r="CV1333" s="197">
        <v>2.8536060999999999E-5</v>
      </c>
      <c r="CX1333" s="166"/>
      <c r="CY1333" t="s">
        <v>2522</v>
      </c>
    </row>
    <row r="1334" spans="1:103" ht="14.4">
      <c r="A1334" t="s">
        <v>892</v>
      </c>
      <c r="B1334" s="85" t="s">
        <v>816</v>
      </c>
      <c r="C1334" s="113" t="str">
        <f t="shared" si="652"/>
        <v>A.160.06.107</v>
      </c>
      <c r="D1334" s="9" t="s">
        <v>143</v>
      </c>
      <c r="E1334" s="112" t="s">
        <v>362</v>
      </c>
      <c r="F1334" s="115" t="str">
        <f t="shared" si="653"/>
        <v>Emien FSC/PEFC 360 (kg/m3)</v>
      </c>
      <c r="G1334" s="143">
        <f t="shared" si="639"/>
        <v>0.26981468000000003</v>
      </c>
      <c r="I1334" s="118">
        <f t="shared" si="640"/>
        <v>6.7116630627629334E-2</v>
      </c>
      <c r="K1334" s="161">
        <f t="shared" si="641"/>
        <v>2.8287871015999998E-3</v>
      </c>
      <c r="L1334" s="161">
        <f t="shared" si="642"/>
        <v>7.8115389199999996E-3</v>
      </c>
      <c r="M1334" s="162">
        <f t="shared" si="643"/>
        <v>1.6004102606029337E-2</v>
      </c>
      <c r="N1334" s="161">
        <v>4.0472201999999999E-2</v>
      </c>
      <c r="O1334" s="132">
        <v>4.2053294999999996E-3</v>
      </c>
      <c r="P1334" s="132">
        <v>2.0935874000000002E-3</v>
      </c>
      <c r="Q1334" s="132">
        <v>1.4743947E-3</v>
      </c>
      <c r="R1334" s="132">
        <v>1.1839849E-3</v>
      </c>
      <c r="S1334" s="164">
        <v>6.1474216000000002E-6</v>
      </c>
      <c r="T1334" s="132">
        <v>1.6426008000000001E-4</v>
      </c>
      <c r="U1334" s="132">
        <v>1.391508E-4</v>
      </c>
      <c r="V1334" s="132">
        <v>1.5706309E-4</v>
      </c>
      <c r="W1334" s="132">
        <v>1.0426801000000001E-3</v>
      </c>
      <c r="X1334" s="132">
        <v>1.5844039000000001E-2</v>
      </c>
      <c r="Y1334" s="132">
        <v>3.3079111999999999E-4</v>
      </c>
      <c r="Z1334" s="164">
        <v>3.0004983000000001E-6</v>
      </c>
      <c r="AA1334" s="164">
        <v>1.7729336000000001E-11</v>
      </c>
      <c r="AC1334" s="118">
        <f t="shared" si="644"/>
        <v>4.0472201999999999E-2</v>
      </c>
      <c r="AD1334" s="118">
        <f t="shared" si="645"/>
        <v>9.2668548015999996E-3</v>
      </c>
      <c r="AE1334" s="118">
        <f t="shared" si="646"/>
        <v>6.4410681982999991E-3</v>
      </c>
      <c r="AF1334" s="118">
        <f t="shared" si="647"/>
        <v>7.8115389199999996E-3</v>
      </c>
      <c r="AG1334" s="118">
        <f t="shared" si="648"/>
        <v>1.6001102107729336E-2</v>
      </c>
      <c r="AI1334" s="69">
        <v>25.167178</v>
      </c>
      <c r="AJ1334" s="69">
        <v>3.4479109000000001</v>
      </c>
      <c r="AK1334" s="69">
        <v>0.39201604000000001</v>
      </c>
      <c r="AL1334" s="69">
        <v>0</v>
      </c>
      <c r="AM1334" s="69">
        <v>20.979301</v>
      </c>
      <c r="AN1334" s="69">
        <v>0.24996273999999999</v>
      </c>
      <c r="AO1334" s="69">
        <v>9.7987474000000005E-2</v>
      </c>
      <c r="AQ1334" s="116">
        <v>6.0854678000000001E-3</v>
      </c>
      <c r="AR1334" s="116">
        <v>5.6531893E-3</v>
      </c>
      <c r="AS1334" s="116">
        <v>2.3749649000000001E-4</v>
      </c>
      <c r="AT1334" s="116">
        <v>1.9478198999999999E-4</v>
      </c>
      <c r="AU1334" s="150">
        <f t="shared" si="649"/>
        <v>3.3892022060167304E-7</v>
      </c>
      <c r="AV1334" s="150">
        <f t="shared" si="650"/>
        <v>8.7831540642690147E-10</v>
      </c>
      <c r="AW1334" s="163">
        <f t="shared" si="651"/>
        <v>2.7280391384200003E-2</v>
      </c>
      <c r="AX1334" s="196">
        <v>2.5039908000000002E-7</v>
      </c>
      <c r="AY1334" s="196">
        <v>7.5551490000000002E-10</v>
      </c>
      <c r="AZ1334" s="196">
        <v>2.0641727999999999E-14</v>
      </c>
      <c r="BA1334" s="196">
        <v>8.6480311999999992E-15</v>
      </c>
      <c r="BB1334" s="196">
        <v>2.4530418000000002E-15</v>
      </c>
      <c r="BC1334" s="196">
        <v>1.5023514E-10</v>
      </c>
      <c r="BD1334" s="196">
        <v>8.8307988999999999E-8</v>
      </c>
      <c r="BE1334" s="196">
        <v>2.2607269E-11</v>
      </c>
      <c r="BF1334" s="196">
        <v>9.9897961000000004E-11</v>
      </c>
      <c r="BG1334" s="196">
        <v>1.0107504E-14</v>
      </c>
      <c r="BH1334" s="196">
        <v>3.0369295000000002E-16</v>
      </c>
      <c r="BI1334" s="196">
        <v>9.2566193000000001E-14</v>
      </c>
      <c r="BJ1334" s="196">
        <v>1.4519168000000001E-13</v>
      </c>
      <c r="BK1334" s="196">
        <v>2.6465604999999999E-14</v>
      </c>
      <c r="BL1334" s="196">
        <v>3.1481766000000001E-12</v>
      </c>
      <c r="BM1334" s="196">
        <v>5.9757183999999999E-11</v>
      </c>
      <c r="BN1334" s="196">
        <v>2.3951448E-20</v>
      </c>
      <c r="BO1334" s="196">
        <v>8.9913841999999994E-6</v>
      </c>
      <c r="BP1334" s="108">
        <v>2.7271400000000001E-2</v>
      </c>
      <c r="BQ1334" s="108">
        <v>0</v>
      </c>
      <c r="BR1334" s="108">
        <v>0</v>
      </c>
      <c r="BS1334" s="108">
        <v>0</v>
      </c>
      <c r="BU1334" s="172">
        <v>1.4284559E-5</v>
      </c>
      <c r="BV1334" s="172">
        <v>7.3322000999999998E-7</v>
      </c>
      <c r="BW1334" s="172">
        <v>7.5231492999999997E-6</v>
      </c>
      <c r="BX1334" s="172">
        <v>1.6602569000000001E-8</v>
      </c>
      <c r="BY1334" s="172">
        <v>6.5369318000000002E-7</v>
      </c>
      <c r="BZ1334" s="172">
        <v>8.7472466E-8</v>
      </c>
      <c r="CA1334" s="172">
        <v>2.2128486E-10</v>
      </c>
      <c r="CB1334" s="172">
        <v>1.3287190999999999E-7</v>
      </c>
      <c r="CC1334" s="172">
        <v>1.6236971999999999E-8</v>
      </c>
      <c r="CD1334" s="172">
        <v>1.1424744E-7</v>
      </c>
      <c r="CE1334" s="172">
        <v>6.9557722E-12</v>
      </c>
      <c r="CF1334" s="172">
        <v>5.2965571999999999E-17</v>
      </c>
      <c r="CG1334" s="172">
        <v>4.5477390000000002E-13</v>
      </c>
      <c r="CH1334" s="172">
        <v>3.2146700999999999E-7</v>
      </c>
      <c r="CI1334" s="172">
        <v>4.6443395000000003E-6</v>
      </c>
      <c r="CJ1334" s="172">
        <v>4.1030207000000001E-8</v>
      </c>
      <c r="CK1334" s="69">
        <v>0</v>
      </c>
      <c r="CM1334" s="197">
        <v>5.3644480000000003E-13</v>
      </c>
      <c r="CN1334" s="198">
        <v>0.26980551000000003</v>
      </c>
      <c r="CO1334" s="198">
        <v>3.6665763000000001E-3</v>
      </c>
      <c r="CP1334" s="198">
        <v>5.2168498E-4</v>
      </c>
      <c r="CQ1334" s="197">
        <v>4.1917637000000002E-11</v>
      </c>
      <c r="CR1334" s="197">
        <v>4.9513904000000003E-9</v>
      </c>
      <c r="CS1334" s="197">
        <v>2.9795282999999999E-5</v>
      </c>
      <c r="CT1334" s="198">
        <v>7.1904941E-2</v>
      </c>
      <c r="CU1334" s="197">
        <v>6.7233149000000003E-9</v>
      </c>
      <c r="CV1334" s="197">
        <v>3.0886711E-5</v>
      </c>
      <c r="CX1334" s="166"/>
      <c r="CY1334" t="s">
        <v>2523</v>
      </c>
    </row>
    <row r="1335" spans="1:103" ht="14.4">
      <c r="A1335" t="s">
        <v>1866</v>
      </c>
      <c r="B1335" s="85" t="s">
        <v>816</v>
      </c>
      <c r="C1335" s="113" t="str">
        <f t="shared" si="652"/>
        <v>A.160.06.108</v>
      </c>
      <c r="D1335" s="9" t="s">
        <v>143</v>
      </c>
      <c r="E1335" s="112" t="s">
        <v>362</v>
      </c>
      <c r="F1335" s="115" t="str">
        <f t="shared" si="653"/>
        <v>Emien natural forest clear cut 360 (kg/m3)</v>
      </c>
      <c r="G1335" s="143">
        <f t="shared" si="639"/>
        <v>3.7198146666666672</v>
      </c>
      <c r="I1335" s="118">
        <f t="shared" si="640"/>
        <v>7.3859166375076297</v>
      </c>
      <c r="K1335" s="161">
        <f t="shared" si="641"/>
        <v>2.8287871015999998E-3</v>
      </c>
      <c r="L1335" s="161">
        <f t="shared" si="642"/>
        <v>6.8091115478000006</v>
      </c>
      <c r="M1335" s="162">
        <f t="shared" si="643"/>
        <v>1.6004102606029337E-2</v>
      </c>
      <c r="N1335" s="161">
        <v>0.55797220000000003</v>
      </c>
      <c r="O1335" s="132">
        <v>4.2053294999999996E-3</v>
      </c>
      <c r="P1335" s="132">
        <v>2.0935874000000002E-3</v>
      </c>
      <c r="Q1335" s="132">
        <v>1.4743947E-3</v>
      </c>
      <c r="R1335" s="132">
        <v>1.1839849E-3</v>
      </c>
      <c r="S1335" s="164">
        <v>6.1474216000000002E-6</v>
      </c>
      <c r="T1335" s="132">
        <v>1.6426008000000001E-4</v>
      </c>
      <c r="U1335" s="132">
        <v>1.391508E-4</v>
      </c>
      <c r="V1335" s="132">
        <v>1.5706309E-4</v>
      </c>
      <c r="W1335" s="132">
        <v>1.0426801000000001E-3</v>
      </c>
      <c r="X1335" s="132">
        <v>1.5844039000000001E-2</v>
      </c>
      <c r="Y1335" s="132">
        <v>6.8016307999999999</v>
      </c>
      <c r="Z1335" s="164">
        <v>3.0004983000000001E-6</v>
      </c>
      <c r="AA1335" s="164">
        <v>1.7729336000000001E-11</v>
      </c>
      <c r="AC1335" s="118">
        <f t="shared" si="644"/>
        <v>0.55797220000000003</v>
      </c>
      <c r="AD1335" s="118">
        <f t="shared" si="645"/>
        <v>9.2668548015999996E-3</v>
      </c>
      <c r="AE1335" s="118">
        <f t="shared" si="646"/>
        <v>6.4410681982999991E-3</v>
      </c>
      <c r="AF1335" s="118">
        <f t="shared" si="647"/>
        <v>6.8091115478000006</v>
      </c>
      <c r="AG1335" s="118">
        <f t="shared" si="648"/>
        <v>1.6001102107729336E-2</v>
      </c>
      <c r="AI1335" s="69">
        <v>25.167178</v>
      </c>
      <c r="AJ1335" s="69">
        <v>3.4479109000000001</v>
      </c>
      <c r="AK1335" s="69">
        <v>0.39201604000000001</v>
      </c>
      <c r="AL1335" s="69">
        <v>0</v>
      </c>
      <c r="AM1335" s="69">
        <v>20.979301</v>
      </c>
      <c r="AN1335" s="69">
        <v>0.24996273999999999</v>
      </c>
      <c r="AO1335" s="69">
        <v>9.7987474000000005E-2</v>
      </c>
      <c r="AQ1335" s="116">
        <v>6.2100291000000002E-2</v>
      </c>
      <c r="AR1335" s="116">
        <v>5.9055877E-2</v>
      </c>
      <c r="AS1335" s="116">
        <v>2.8496318999999999E-3</v>
      </c>
      <c r="AT1335" s="116">
        <v>1.9478198999999999E-4</v>
      </c>
      <c r="AU1335" s="150">
        <f t="shared" si="649"/>
        <v>3.5405202406016729E-6</v>
      </c>
      <c r="AV1335" s="150">
        <f t="shared" si="650"/>
        <v>1.0538579431428904E-8</v>
      </c>
      <c r="AW1335" s="163">
        <f t="shared" si="651"/>
        <v>2.7280391384200003E-2</v>
      </c>
      <c r="AX1335" s="196">
        <v>3.4519990999999999E-6</v>
      </c>
      <c r="AY1335" s="196">
        <v>1.0415515E-8</v>
      </c>
      <c r="AZ1335" s="196">
        <v>2.8456672999999999E-13</v>
      </c>
      <c r="BA1335" s="196">
        <v>8.6480311999999992E-15</v>
      </c>
      <c r="BB1335" s="196">
        <v>2.4530418000000002E-15</v>
      </c>
      <c r="BC1335" s="196">
        <v>1.5023514E-10</v>
      </c>
      <c r="BD1335" s="196">
        <v>8.8307988999999999E-8</v>
      </c>
      <c r="BE1335" s="196">
        <v>2.2607269E-11</v>
      </c>
      <c r="BF1335" s="196">
        <v>9.9897961000000004E-11</v>
      </c>
      <c r="BG1335" s="196">
        <v>1.0107504E-14</v>
      </c>
      <c r="BH1335" s="196">
        <v>3.0369295000000002E-16</v>
      </c>
      <c r="BI1335" s="196">
        <v>9.2566193000000001E-14</v>
      </c>
      <c r="BJ1335" s="196">
        <v>1.4519168000000001E-13</v>
      </c>
      <c r="BK1335" s="196">
        <v>2.6465604999999999E-14</v>
      </c>
      <c r="BL1335" s="196">
        <v>3.1481766000000001E-12</v>
      </c>
      <c r="BM1335" s="196">
        <v>5.9757183999999999E-11</v>
      </c>
      <c r="BN1335" s="196">
        <v>2.3951448E-20</v>
      </c>
      <c r="BO1335" s="196">
        <v>8.9913841999999994E-6</v>
      </c>
      <c r="BP1335" s="108">
        <v>2.7271400000000001E-2</v>
      </c>
      <c r="BQ1335" s="108">
        <v>0</v>
      </c>
      <c r="BR1335" s="108">
        <v>0</v>
      </c>
      <c r="BS1335" s="108">
        <v>0</v>
      </c>
      <c r="BU1335" s="69">
        <v>1.1047971000000001E-4</v>
      </c>
      <c r="BV1335" s="172">
        <v>7.3322000999999998E-7</v>
      </c>
      <c r="BW1335" s="69">
        <v>1.0371830000000001E-4</v>
      </c>
      <c r="BX1335" s="172">
        <v>1.6602569000000001E-8</v>
      </c>
      <c r="BY1335" s="172">
        <v>6.5369318000000002E-7</v>
      </c>
      <c r="BZ1335" s="172">
        <v>8.7472466E-8</v>
      </c>
      <c r="CA1335" s="172">
        <v>2.2128486E-10</v>
      </c>
      <c r="CB1335" s="172">
        <v>1.3287190999999999E-7</v>
      </c>
      <c r="CC1335" s="172">
        <v>1.6236971999999999E-8</v>
      </c>
      <c r="CD1335" s="172">
        <v>1.1424744E-7</v>
      </c>
      <c r="CE1335" s="172">
        <v>6.9557722E-12</v>
      </c>
      <c r="CF1335" s="172">
        <v>5.2965571999999999E-17</v>
      </c>
      <c r="CG1335" s="172">
        <v>4.5477390000000002E-13</v>
      </c>
      <c r="CH1335" s="172">
        <v>3.2146700999999999E-7</v>
      </c>
      <c r="CI1335" s="172">
        <v>4.6443395000000003E-6</v>
      </c>
      <c r="CJ1335" s="172">
        <v>4.1030207000000001E-8</v>
      </c>
      <c r="CK1335" s="69">
        <v>0</v>
      </c>
      <c r="CM1335" s="197">
        <v>5.3644480000000003E-13</v>
      </c>
      <c r="CN1335" s="198">
        <v>3.7198055000000001</v>
      </c>
      <c r="CO1335" s="198">
        <v>3.6665763000000001E-3</v>
      </c>
      <c r="CP1335" s="198">
        <v>5.2168498E-4</v>
      </c>
      <c r="CQ1335" s="197">
        <v>4.1917637000000002E-11</v>
      </c>
      <c r="CR1335" s="197">
        <v>4.9513904000000003E-9</v>
      </c>
      <c r="CS1335" s="197">
        <v>2.9795282999999999E-5</v>
      </c>
      <c r="CT1335" s="198">
        <v>7.1904941E-2</v>
      </c>
      <c r="CU1335" s="197">
        <v>6.7233149000000003E-9</v>
      </c>
      <c r="CV1335" s="197">
        <v>3.0886711E-5</v>
      </c>
      <c r="CX1335" s="166"/>
      <c r="CY1335" t="s">
        <v>2523</v>
      </c>
    </row>
    <row r="1336" spans="1:103" ht="14.4">
      <c r="A1336" t="s">
        <v>893</v>
      </c>
      <c r="B1336" s="85" t="s">
        <v>816</v>
      </c>
      <c r="C1336" s="113" t="str">
        <f t="shared" si="652"/>
        <v>A.160.06.109</v>
      </c>
      <c r="D1336" s="9" t="s">
        <v>143</v>
      </c>
      <c r="E1336" s="112" t="s">
        <v>362</v>
      </c>
      <c r="F1336" s="115" t="str">
        <f t="shared" si="653"/>
        <v>Incense cedar FSC/PEFC 385 (kg/m3)</v>
      </c>
      <c r="G1336" s="143">
        <f t="shared" si="639"/>
        <v>0.35383108000000002</v>
      </c>
      <c r="I1336" s="118">
        <f t="shared" si="640"/>
        <v>9.0091333207573079E-2</v>
      </c>
      <c r="K1336" s="161">
        <f t="shared" si="641"/>
        <v>2.9607658173999999E-3</v>
      </c>
      <c r="L1336" s="161">
        <f t="shared" si="642"/>
        <v>1.0729661640000001E-2</v>
      </c>
      <c r="M1336" s="162">
        <f t="shared" si="643"/>
        <v>2.3326243750173076E-2</v>
      </c>
      <c r="N1336" s="161">
        <v>5.3074662000000002E-2</v>
      </c>
      <c r="O1336" s="132">
        <v>7.1009104000000003E-3</v>
      </c>
      <c r="P1336" s="132">
        <v>2.2144298999999998E-3</v>
      </c>
      <c r="Q1336" s="132">
        <v>1.6557760999999999E-3</v>
      </c>
      <c r="R1336" s="132">
        <v>1.1374152E-3</v>
      </c>
      <c r="S1336" s="164">
        <v>6.9500674000000001E-6</v>
      </c>
      <c r="T1336" s="132">
        <v>1.6062444999999999E-4</v>
      </c>
      <c r="U1336" s="132">
        <v>1.3025592E-4</v>
      </c>
      <c r="V1336" s="132">
        <v>1.5644692000000001E-4</v>
      </c>
      <c r="W1336" s="132">
        <v>9.7467926000000004E-4</v>
      </c>
      <c r="X1336" s="132">
        <v>2.3166992000000001E-2</v>
      </c>
      <c r="Y1336" s="132">
        <v>3.0938615999999999E-4</v>
      </c>
      <c r="Z1336" s="164">
        <v>2.8048136E-6</v>
      </c>
      <c r="AA1336" s="164">
        <v>1.6573074999999999E-11</v>
      </c>
      <c r="AC1336" s="118">
        <f t="shared" si="644"/>
        <v>5.3074662000000002E-2</v>
      </c>
      <c r="AD1336" s="118">
        <f t="shared" si="645"/>
        <v>1.2406362037400002E-2</v>
      </c>
      <c r="AE1336" s="118">
        <f t="shared" si="646"/>
        <v>9.4484010336000016E-3</v>
      </c>
      <c r="AF1336" s="118">
        <f t="shared" si="647"/>
        <v>1.0729661640000001E-2</v>
      </c>
      <c r="AG1336" s="118">
        <f t="shared" si="648"/>
        <v>2.3323438936573078E-2</v>
      </c>
      <c r="AI1336" s="69">
        <v>26.256792000000001</v>
      </c>
      <c r="AJ1336" s="69">
        <v>4.5339773000000001</v>
      </c>
      <c r="AK1336" s="69">
        <v>0.39559360999999998</v>
      </c>
      <c r="AL1336" s="69">
        <v>0</v>
      </c>
      <c r="AM1336" s="69">
        <v>20.979230999999999</v>
      </c>
      <c r="AN1336" s="69">
        <v>0.24913784999999999</v>
      </c>
      <c r="AO1336" s="69">
        <v>9.8852544000000001E-2</v>
      </c>
      <c r="AQ1336" s="116">
        <v>8.4192261999999993E-3</v>
      </c>
      <c r="AR1336" s="116">
        <v>7.8305075999999998E-3</v>
      </c>
      <c r="AS1336" s="116">
        <v>3.1776655E-4</v>
      </c>
      <c r="AT1336" s="116">
        <v>2.7095199999999998E-4</v>
      </c>
      <c r="AU1336" s="150">
        <f t="shared" si="649"/>
        <v>4.6945489442049005E-7</v>
      </c>
      <c r="AV1336" s="150">
        <f t="shared" si="650"/>
        <v>1.1751721493819793E-9</v>
      </c>
      <c r="AW1336" s="163">
        <f t="shared" si="651"/>
        <v>3.7948458314899999E-2</v>
      </c>
      <c r="AX1336" s="196">
        <v>3.2836557999999998E-7</v>
      </c>
      <c r="AY1336" s="196">
        <v>9.9075861000000001E-10</v>
      </c>
      <c r="AZ1336" s="196">
        <v>2.7068924E-14</v>
      </c>
      <c r="BA1336" s="196">
        <v>8.0840292000000007E-15</v>
      </c>
      <c r="BB1336" s="196">
        <v>2.2930609000000001E-15</v>
      </c>
      <c r="BC1336" s="196">
        <v>1.5089562999999999E-10</v>
      </c>
      <c r="BD1336" s="196">
        <v>1.4087708E-7</v>
      </c>
      <c r="BE1336" s="196">
        <v>2.3199906999999999E-11</v>
      </c>
      <c r="BF1336" s="196">
        <v>1.6074834000000001E-10</v>
      </c>
      <c r="BG1336" s="196">
        <v>9.4483186999999999E-15</v>
      </c>
      <c r="BH1336" s="196">
        <v>2.8388688999999998E-16</v>
      </c>
      <c r="BI1336" s="196">
        <v>9.0561024E-14</v>
      </c>
      <c r="BJ1336" s="196">
        <v>2.8595388000000002E-13</v>
      </c>
      <c r="BK1336" s="196">
        <v>5.1976326000000002E-14</v>
      </c>
      <c r="BL1336" s="196">
        <v>3.1430604E-12</v>
      </c>
      <c r="BM1336" s="196">
        <v>5.8185353000000001E-11</v>
      </c>
      <c r="BN1336" s="196">
        <v>2.2389397E-20</v>
      </c>
      <c r="BO1336" s="196">
        <v>8.9873149000000006E-6</v>
      </c>
      <c r="BP1336" s="108">
        <v>3.7939471000000002E-2</v>
      </c>
      <c r="BQ1336" s="108">
        <v>0</v>
      </c>
      <c r="BR1336" s="108">
        <v>0</v>
      </c>
      <c r="BS1336" s="108">
        <v>0</v>
      </c>
      <c r="BU1336" s="172">
        <v>1.8773069999999999E-5</v>
      </c>
      <c r="BV1336" s="172">
        <v>1.1510524999999999E-6</v>
      </c>
      <c r="BW1336" s="172">
        <v>9.8657493999999999E-6</v>
      </c>
      <c r="BX1336" s="172">
        <v>1.5662664000000001E-8</v>
      </c>
      <c r="BY1336" s="172">
        <v>1.0202861E-6</v>
      </c>
      <c r="BZ1336" s="172">
        <v>8.4153546999999998E-8</v>
      </c>
      <c r="CA1336" s="172">
        <v>2.0685324E-10</v>
      </c>
      <c r="CB1336" s="172">
        <v>1.2782749E-7</v>
      </c>
      <c r="CC1336" s="172">
        <v>1.7134913E-8</v>
      </c>
      <c r="CD1336" s="172">
        <v>1.1184648E-7</v>
      </c>
      <c r="CE1336" s="172">
        <v>6.5021348999999999E-12</v>
      </c>
      <c r="CF1336" s="172">
        <v>4.9511294999999997E-17</v>
      </c>
      <c r="CG1336" s="172">
        <v>4.2511474000000002E-13</v>
      </c>
      <c r="CH1336" s="172">
        <v>3.8356443999999999E-7</v>
      </c>
      <c r="CI1336" s="172">
        <v>5.9551882999999997E-6</v>
      </c>
      <c r="CJ1336" s="172">
        <v>4.0390661999999999E-8</v>
      </c>
      <c r="CK1336" s="69">
        <v>0</v>
      </c>
      <c r="CM1336" s="197">
        <v>5.0145927000000001E-13</v>
      </c>
      <c r="CN1336" s="198">
        <v>0.35382250999999998</v>
      </c>
      <c r="CO1336" s="198">
        <v>3.5278462999999999E-3</v>
      </c>
      <c r="CP1336" s="198">
        <v>8.06801E-4</v>
      </c>
      <c r="CQ1336" s="197">
        <v>4.1007959E-11</v>
      </c>
      <c r="CR1336" s="197">
        <v>4.8440441000000002E-9</v>
      </c>
      <c r="CS1336" s="197">
        <v>4.7975310000000002E-5</v>
      </c>
      <c r="CT1336" s="198">
        <v>0.14126105</v>
      </c>
      <c r="CU1336" s="197">
        <v>6.2848378000000001E-9</v>
      </c>
      <c r="CV1336" s="197">
        <v>2.9711386E-5</v>
      </c>
      <c r="CX1336" s="166"/>
      <c r="CY1336" t="s">
        <v>2524</v>
      </c>
    </row>
    <row r="1337" spans="1:103" ht="14.4">
      <c r="A1337" t="s">
        <v>1867</v>
      </c>
      <c r="B1337" s="85" t="s">
        <v>816</v>
      </c>
      <c r="C1337" s="113" t="str">
        <f t="shared" si="652"/>
        <v>A.160.06.110</v>
      </c>
      <c r="D1337" s="9" t="s">
        <v>143</v>
      </c>
      <c r="E1337" s="112" t="s">
        <v>362</v>
      </c>
      <c r="F1337" s="115" t="str">
        <f t="shared" si="653"/>
        <v>Missanda (Tali) FSC/PEFC 900 (kg/m3)</v>
      </c>
      <c r="G1337" s="143">
        <f t="shared" si="639"/>
        <v>0.2095970066666667</v>
      </c>
      <c r="I1337" s="118">
        <f t="shared" si="640"/>
        <v>5.0309119727916816E-2</v>
      </c>
      <c r="K1337" s="161">
        <f t="shared" si="641"/>
        <v>2.3965262734999999E-3</v>
      </c>
      <c r="L1337" s="161">
        <f t="shared" si="642"/>
        <v>5.5899720600000001E-3</v>
      </c>
      <c r="M1337" s="162">
        <f t="shared" si="643"/>
        <v>1.0883070394416815E-2</v>
      </c>
      <c r="N1337" s="161">
        <v>3.1439551000000003E-2</v>
      </c>
      <c r="O1337" s="132">
        <v>2.4228059E-3</v>
      </c>
      <c r="P1337" s="132">
        <v>1.8519897000000001E-3</v>
      </c>
      <c r="Q1337" s="132">
        <v>1.2249972999999999E-3</v>
      </c>
      <c r="R1337" s="132">
        <v>1.0268427000000001E-3</v>
      </c>
      <c r="S1337" s="164">
        <v>4.8377134999999997E-6</v>
      </c>
      <c r="T1337" s="132">
        <v>1.3984855999999999E-4</v>
      </c>
      <c r="U1337" s="132">
        <v>1.2092468E-4</v>
      </c>
      <c r="V1337" s="132">
        <v>1.4274025000000001E-4</v>
      </c>
      <c r="W1337" s="132">
        <v>9.0667837999999995E-4</v>
      </c>
      <c r="X1337" s="132">
        <v>1.0737721E-2</v>
      </c>
      <c r="Y1337" s="132">
        <v>2.8757339999999998E-4</v>
      </c>
      <c r="Z1337" s="164">
        <v>2.6091289999999999E-6</v>
      </c>
      <c r="AA1337" s="164">
        <v>1.5416814E-11</v>
      </c>
      <c r="AC1337" s="118">
        <f t="shared" si="644"/>
        <v>3.1439551000000003E-2</v>
      </c>
      <c r="AD1337" s="118">
        <f t="shared" si="645"/>
        <v>6.7922465534999994E-3</v>
      </c>
      <c r="AE1337" s="118">
        <f t="shared" si="646"/>
        <v>4.3983294089999991E-3</v>
      </c>
      <c r="AF1337" s="118">
        <f t="shared" si="647"/>
        <v>5.5899720600000001E-3</v>
      </c>
      <c r="AG1337" s="118">
        <f t="shared" si="648"/>
        <v>1.0880461265416815E-2</v>
      </c>
      <c r="AI1337" s="69">
        <v>24.348459999999999</v>
      </c>
      <c r="AJ1337" s="69">
        <v>2.6367292999999998</v>
      </c>
      <c r="AK1337" s="69">
        <v>0.38901744999999999</v>
      </c>
      <c r="AL1337" s="69">
        <v>0</v>
      </c>
      <c r="AM1337" s="69">
        <v>20.979161000000001</v>
      </c>
      <c r="AN1337" s="69">
        <v>0.24633382000000001</v>
      </c>
      <c r="AO1337" s="69">
        <v>9.7217763999999998E-2</v>
      </c>
      <c r="AQ1337" s="116">
        <v>4.4819634000000004E-3</v>
      </c>
      <c r="AR1337" s="116">
        <v>4.1633499999999997E-3</v>
      </c>
      <c r="AS1337" s="116">
        <v>1.8076561E-4</v>
      </c>
      <c r="AT1337" s="116">
        <v>1.3784782999999999E-4</v>
      </c>
      <c r="AU1337" s="150">
        <f t="shared" si="649"/>
        <v>2.4960131407440709E-7</v>
      </c>
      <c r="AV1337" s="150">
        <f t="shared" si="650"/>
        <v>6.6851188095635738E-10</v>
      </c>
      <c r="AW1337" s="163">
        <f t="shared" si="651"/>
        <v>1.9306418266599998E-2</v>
      </c>
      <c r="AX1337" s="196">
        <v>1.9451563E-7</v>
      </c>
      <c r="AY1337" s="196">
        <v>5.8690098999999997E-10</v>
      </c>
      <c r="AZ1337" s="196">
        <v>1.6034957999999999E-14</v>
      </c>
      <c r="BA1337" s="196">
        <v>7.5200272000000005E-15</v>
      </c>
      <c r="BB1337" s="196">
        <v>2.1330799E-15</v>
      </c>
      <c r="BC1337" s="196">
        <v>1.3515183E-10</v>
      </c>
      <c r="BD1337" s="196">
        <v>5.4896888000000003E-8</v>
      </c>
      <c r="BE1337" s="196">
        <v>2.0051565E-11</v>
      </c>
      <c r="BF1337" s="196">
        <v>6.1381065999999994E-11</v>
      </c>
      <c r="BG1337" s="196">
        <v>8.7891336999999994E-15</v>
      </c>
      <c r="BH1337" s="196">
        <v>2.6408082999999999E-16</v>
      </c>
      <c r="BI1337" s="196">
        <v>7.8791053000000004E-14</v>
      </c>
      <c r="BJ1337" s="196">
        <v>6.2860279000000003E-14</v>
      </c>
      <c r="BK1337" s="196">
        <v>1.1520431000000001E-14</v>
      </c>
      <c r="BL1337" s="196">
        <v>2.6530663E-12</v>
      </c>
      <c r="BM1337" s="196">
        <v>5.0981525000000003E-11</v>
      </c>
      <c r="BN1337" s="196">
        <v>2.0827346E-20</v>
      </c>
      <c r="BO1337" s="196">
        <v>7.7792666000000002E-6</v>
      </c>
      <c r="BP1337" s="108">
        <v>1.9298638999999999E-2</v>
      </c>
      <c r="BQ1337" s="108">
        <v>0</v>
      </c>
      <c r="BR1337" s="108">
        <v>0</v>
      </c>
      <c r="BS1337" s="108">
        <v>0</v>
      </c>
      <c r="BU1337" s="172">
        <v>1.1016046999999999E-5</v>
      </c>
      <c r="BV1337" s="172">
        <v>4.6429603999999998E-7</v>
      </c>
      <c r="BW1337" s="172">
        <v>5.8441205999999999E-6</v>
      </c>
      <c r="BX1337" s="172">
        <v>1.4376729E-8</v>
      </c>
      <c r="BY1337" s="172">
        <v>4.1970339999999998E-7</v>
      </c>
      <c r="BZ1337" s="172">
        <v>8.0834627999999996E-8</v>
      </c>
      <c r="CA1337" s="172">
        <v>1.9242162E-10</v>
      </c>
      <c r="CB1337" s="172">
        <v>1.2278307000000001E-7</v>
      </c>
      <c r="CC1337" s="172">
        <v>1.3293359999999999E-8</v>
      </c>
      <c r="CD1337" s="172">
        <v>9.7214655000000006E-8</v>
      </c>
      <c r="CE1337" s="172">
        <v>6.0484975999999998E-12</v>
      </c>
      <c r="CF1337" s="172">
        <v>4.6057019000000002E-17</v>
      </c>
      <c r="CG1337" s="172">
        <v>3.9545556999999999E-13</v>
      </c>
      <c r="CH1337" s="172">
        <v>2.5694175000000002E-7</v>
      </c>
      <c r="CI1337" s="172">
        <v>3.6625330999999999E-6</v>
      </c>
      <c r="CJ1337" s="172">
        <v>3.9751116E-8</v>
      </c>
      <c r="CK1337" s="69">
        <v>0</v>
      </c>
      <c r="CM1337" s="197">
        <v>4.6647373999999999E-13</v>
      </c>
      <c r="CN1337" s="198">
        <v>0.20958903000000001</v>
      </c>
      <c r="CO1337" s="198">
        <v>3.3891163999999999E-3</v>
      </c>
      <c r="CP1337" s="198">
        <v>3.3617332999999998E-4</v>
      </c>
      <c r="CQ1337" s="197">
        <v>3.5680408999999997E-11</v>
      </c>
      <c r="CR1337" s="197">
        <v>4.2145921999999999E-9</v>
      </c>
      <c r="CS1337" s="197">
        <v>1.8374927E-5</v>
      </c>
      <c r="CT1337" s="198">
        <v>3.1280888999999999E-2</v>
      </c>
      <c r="CU1337" s="197">
        <v>5.8463607999999999E-9</v>
      </c>
      <c r="CV1337" s="197">
        <v>2.8536060999999999E-5</v>
      </c>
      <c r="CX1337" s="166"/>
      <c r="CY1337" t="s">
        <v>2525</v>
      </c>
    </row>
    <row r="1338" spans="1:103" ht="14.4">
      <c r="A1338" t="s">
        <v>1868</v>
      </c>
      <c r="B1338" s="85" t="s">
        <v>816</v>
      </c>
      <c r="C1338" s="113" t="str">
        <f t="shared" si="652"/>
        <v>A.160.06.111</v>
      </c>
      <c r="D1338" s="9" t="s">
        <v>143</v>
      </c>
      <c r="E1338" s="112" t="s">
        <v>362</v>
      </c>
      <c r="F1338" s="115" t="str">
        <f t="shared" si="653"/>
        <v>Missanda (Tali) natural forest clear cut 900 (kg/m3)</v>
      </c>
      <c r="G1338" s="143">
        <f t="shared" si="639"/>
        <v>3.6595970000000007</v>
      </c>
      <c r="I1338" s="118">
        <f t="shared" si="640"/>
        <v>3.2814591453279163</v>
      </c>
      <c r="K1338" s="161">
        <f t="shared" si="641"/>
        <v>2.3965262734999999E-3</v>
      </c>
      <c r="L1338" s="161">
        <f t="shared" si="642"/>
        <v>2.7192399986599995</v>
      </c>
      <c r="M1338" s="162">
        <f t="shared" si="643"/>
        <v>1.0883070394416815E-2</v>
      </c>
      <c r="N1338" s="161">
        <v>0.54893955000000005</v>
      </c>
      <c r="O1338" s="132">
        <v>2.4228059E-3</v>
      </c>
      <c r="P1338" s="132">
        <v>1.8519897000000001E-3</v>
      </c>
      <c r="Q1338" s="132">
        <v>1.2249972999999999E-3</v>
      </c>
      <c r="R1338" s="132">
        <v>1.0268427000000001E-3</v>
      </c>
      <c r="S1338" s="164">
        <v>4.8377134999999997E-6</v>
      </c>
      <c r="T1338" s="132">
        <v>1.3984855999999999E-4</v>
      </c>
      <c r="U1338" s="132">
        <v>1.2092468E-4</v>
      </c>
      <c r="V1338" s="132">
        <v>1.4274025000000001E-4</v>
      </c>
      <c r="W1338" s="132">
        <v>9.0667837999999995E-4</v>
      </c>
      <c r="X1338" s="132">
        <v>1.0737721E-2</v>
      </c>
      <c r="Y1338" s="132">
        <v>2.7139376</v>
      </c>
      <c r="Z1338" s="164">
        <v>2.6091289999999999E-6</v>
      </c>
      <c r="AA1338" s="164">
        <v>1.5416814E-11</v>
      </c>
      <c r="AC1338" s="118">
        <f t="shared" si="644"/>
        <v>0.54893955000000005</v>
      </c>
      <c r="AD1338" s="118">
        <f t="shared" si="645"/>
        <v>6.7922465534999994E-3</v>
      </c>
      <c r="AE1338" s="118">
        <f t="shared" si="646"/>
        <v>4.3983294089999991E-3</v>
      </c>
      <c r="AF1338" s="118">
        <f t="shared" si="647"/>
        <v>2.71923999866</v>
      </c>
      <c r="AG1338" s="118">
        <f t="shared" si="648"/>
        <v>1.0880461265416815E-2</v>
      </c>
      <c r="AI1338" s="69">
        <v>24.348459999999999</v>
      </c>
      <c r="AJ1338" s="69">
        <v>2.6367292999999998</v>
      </c>
      <c r="AK1338" s="69">
        <v>0.38901744999999999</v>
      </c>
      <c r="AL1338" s="69">
        <v>0</v>
      </c>
      <c r="AM1338" s="69">
        <v>20.979161000000001</v>
      </c>
      <c r="AN1338" s="69">
        <v>0.24633382000000001</v>
      </c>
      <c r="AO1338" s="69">
        <v>9.7217763999999998E-2</v>
      </c>
      <c r="AQ1338" s="116">
        <v>6.0496787000000003E-2</v>
      </c>
      <c r="AR1338" s="116">
        <v>5.7566038E-2</v>
      </c>
      <c r="AS1338" s="116">
        <v>2.792901E-3</v>
      </c>
      <c r="AT1338" s="116">
        <v>1.3784782999999999E-4</v>
      </c>
      <c r="AU1338" s="150">
        <f t="shared" si="649"/>
        <v>3.4512012840744069E-6</v>
      </c>
      <c r="AV1338" s="150">
        <f t="shared" si="650"/>
        <v>1.0328775815958358E-8</v>
      </c>
      <c r="AW1338" s="163">
        <f t="shared" si="651"/>
        <v>1.9306418266599998E-2</v>
      </c>
      <c r="AX1338" s="196">
        <v>3.3961155999999998E-6</v>
      </c>
      <c r="AY1338" s="196">
        <v>1.0246901000000001E-8</v>
      </c>
      <c r="AZ1338" s="196">
        <v>2.7995996000000001E-13</v>
      </c>
      <c r="BA1338" s="196">
        <v>7.5200272000000005E-15</v>
      </c>
      <c r="BB1338" s="196">
        <v>2.1330799E-15</v>
      </c>
      <c r="BC1338" s="196">
        <v>1.3515183E-10</v>
      </c>
      <c r="BD1338" s="196">
        <v>5.4896888000000003E-8</v>
      </c>
      <c r="BE1338" s="196">
        <v>2.0051565E-11</v>
      </c>
      <c r="BF1338" s="196">
        <v>6.1381065999999994E-11</v>
      </c>
      <c r="BG1338" s="196">
        <v>8.7891336999999994E-15</v>
      </c>
      <c r="BH1338" s="196">
        <v>2.6408082999999999E-16</v>
      </c>
      <c r="BI1338" s="196">
        <v>7.8791053000000004E-14</v>
      </c>
      <c r="BJ1338" s="196">
        <v>6.2860279000000003E-14</v>
      </c>
      <c r="BK1338" s="196">
        <v>1.1520431000000001E-14</v>
      </c>
      <c r="BL1338" s="196">
        <v>2.6530663E-12</v>
      </c>
      <c r="BM1338" s="196">
        <v>5.0981525000000003E-11</v>
      </c>
      <c r="BN1338" s="196">
        <v>2.0827346E-20</v>
      </c>
      <c r="BO1338" s="196">
        <v>7.7792666000000002E-6</v>
      </c>
      <c r="BP1338" s="108">
        <v>1.9298638999999999E-2</v>
      </c>
      <c r="BQ1338" s="108">
        <v>0</v>
      </c>
      <c r="BR1338" s="108">
        <v>0</v>
      </c>
      <c r="BS1338" s="108">
        <v>0</v>
      </c>
      <c r="BU1338" s="69">
        <v>1.072112E-4</v>
      </c>
      <c r="BV1338" s="172">
        <v>4.6429603999999998E-7</v>
      </c>
      <c r="BW1338" s="69">
        <v>1.0203927E-4</v>
      </c>
      <c r="BX1338" s="172">
        <v>1.4376729E-8</v>
      </c>
      <c r="BY1338" s="172">
        <v>4.1970339999999998E-7</v>
      </c>
      <c r="BZ1338" s="172">
        <v>8.0834627999999996E-8</v>
      </c>
      <c r="CA1338" s="172">
        <v>1.9242162E-10</v>
      </c>
      <c r="CB1338" s="172">
        <v>1.2278307000000001E-7</v>
      </c>
      <c r="CC1338" s="172">
        <v>1.3293359999999999E-8</v>
      </c>
      <c r="CD1338" s="172">
        <v>9.7214655000000006E-8</v>
      </c>
      <c r="CE1338" s="172">
        <v>6.0484975999999998E-12</v>
      </c>
      <c r="CF1338" s="172">
        <v>4.6057019000000002E-17</v>
      </c>
      <c r="CG1338" s="172">
        <v>3.9545556999999999E-13</v>
      </c>
      <c r="CH1338" s="172">
        <v>2.5694175000000002E-7</v>
      </c>
      <c r="CI1338" s="172">
        <v>3.6625330999999999E-6</v>
      </c>
      <c r="CJ1338" s="172">
        <v>3.9751116E-8</v>
      </c>
      <c r="CK1338" s="69">
        <v>0</v>
      </c>
      <c r="CM1338" s="197">
        <v>4.6647373999999999E-13</v>
      </c>
      <c r="CN1338" s="198">
        <v>3.659589</v>
      </c>
      <c r="CO1338" s="198">
        <v>3.3891163999999999E-3</v>
      </c>
      <c r="CP1338" s="198">
        <v>3.3617332999999998E-4</v>
      </c>
      <c r="CQ1338" s="197">
        <v>3.5680408999999997E-11</v>
      </c>
      <c r="CR1338" s="197">
        <v>4.2145921999999999E-9</v>
      </c>
      <c r="CS1338" s="197">
        <v>1.8374927E-5</v>
      </c>
      <c r="CT1338" s="198">
        <v>3.1280888999999999E-2</v>
      </c>
      <c r="CU1338" s="197">
        <v>5.8463607999999999E-9</v>
      </c>
      <c r="CV1338" s="197">
        <v>2.8536060999999999E-5</v>
      </c>
      <c r="CX1338" s="166"/>
      <c r="CY1338" t="s">
        <v>2525</v>
      </c>
    </row>
    <row r="1339" spans="1:103" ht="14.4">
      <c r="A1339" t="s">
        <v>3359</v>
      </c>
      <c r="B1339" s="85" t="s">
        <v>816</v>
      </c>
      <c r="C1339" s="113" t="str">
        <f t="shared" si="652"/>
        <v>A.160.06.112</v>
      </c>
      <c r="D1339" s="9" t="s">
        <v>143</v>
      </c>
      <c r="E1339" s="112" t="s">
        <v>362</v>
      </c>
      <c r="F1339" s="115" t="str">
        <f t="shared" si="653"/>
        <v>Mountain ash European FSC/PEFC 700 (kg/m3)</v>
      </c>
      <c r="G1339" s="143">
        <f t="shared" ref="G1339:G1401" si="654">N1339/0.15</f>
        <v>0.18504387333333333</v>
      </c>
      <c r="I1339" s="118">
        <f t="shared" ref="I1339:I1401" si="655">K1339+L1339+M1339+N1339</f>
        <v>4.3976306782471018E-2</v>
      </c>
      <c r="K1339" s="161">
        <f t="shared" ref="K1339:K1401" si="656">Q1339+R1339+S1339+T1339</f>
        <v>2.735937522E-3</v>
      </c>
      <c r="L1339" s="161">
        <f t="shared" ref="L1339:L1401" si="657">O1339+P1339+U1339+Y1339+W1339</f>
        <v>4.8827392999999993E-3</v>
      </c>
      <c r="M1339" s="162">
        <f t="shared" ref="M1339:M1401" si="658">V1339+X1339+Z1339+AA1339</f>
        <v>8.6010489604710205E-3</v>
      </c>
      <c r="N1339" s="161">
        <v>2.7756580999999999E-2</v>
      </c>
      <c r="O1339" s="132">
        <v>1.2487851999999999E-3</v>
      </c>
      <c r="P1339" s="132">
        <v>1.9901635999999999E-3</v>
      </c>
      <c r="Q1339" s="132">
        <v>1.3056392E-3</v>
      </c>
      <c r="R1339" s="132">
        <v>1.2537191E-3</v>
      </c>
      <c r="S1339" s="164">
        <v>5.4252519999999999E-6</v>
      </c>
      <c r="T1339" s="132">
        <v>1.7115397000000001E-4</v>
      </c>
      <c r="U1339" s="132">
        <v>1.5106275E-4</v>
      </c>
      <c r="V1339" s="132">
        <v>1.5944753E-4</v>
      </c>
      <c r="W1339" s="132">
        <v>1.133348E-3</v>
      </c>
      <c r="X1339" s="132">
        <v>8.4383400000000008E-3</v>
      </c>
      <c r="Y1339" s="132">
        <v>3.5937974999999999E-4</v>
      </c>
      <c r="Z1339" s="164">
        <v>3.2614112000000002E-6</v>
      </c>
      <c r="AA1339" s="164">
        <v>1.9271018000000001E-11</v>
      </c>
      <c r="AC1339" s="118">
        <f t="shared" si="644"/>
        <v>2.7756580999999999E-2</v>
      </c>
      <c r="AD1339" s="118">
        <f t="shared" si="645"/>
        <v>6.1259490719999992E-3</v>
      </c>
      <c r="AE1339" s="118">
        <f t="shared" si="646"/>
        <v>3.3932729611999995E-3</v>
      </c>
      <c r="AF1339" s="118">
        <f t="shared" si="647"/>
        <v>4.8827393000000002E-3</v>
      </c>
      <c r="AG1339" s="118">
        <f t="shared" si="648"/>
        <v>8.5977875492710201E-3</v>
      </c>
      <c r="AI1339" s="69">
        <v>25.016286999999998</v>
      </c>
      <c r="AJ1339" s="69">
        <v>2.3560034000000001</v>
      </c>
      <c r="AK1339" s="69">
        <v>0.38845819999999998</v>
      </c>
      <c r="AL1339" s="69">
        <v>0</v>
      </c>
      <c r="AM1339" s="69">
        <v>21.923393999999998</v>
      </c>
      <c r="AN1339" s="69">
        <v>0.25129889</v>
      </c>
      <c r="AO1339" s="69">
        <v>9.7132507000000007E-2</v>
      </c>
      <c r="AQ1339" s="116">
        <v>3.7224936000000001E-3</v>
      </c>
      <c r="AR1339" s="116">
        <v>3.4478762E-3</v>
      </c>
      <c r="AS1339" s="116">
        <v>1.5640994E-4</v>
      </c>
      <c r="AT1339" s="116">
        <v>1.1820744000000001E-4</v>
      </c>
      <c r="AU1339" s="150">
        <f t="shared" si="649"/>
        <v>2.0670720034368376E-7</v>
      </c>
      <c r="AV1339" s="150">
        <f t="shared" si="650"/>
        <v>5.7843912896047403E-10</v>
      </c>
      <c r="AW1339" s="163">
        <f t="shared" si="651"/>
        <v>1.65556645542E-2</v>
      </c>
      <c r="AX1339" s="196">
        <v>1.7173272999999999E-7</v>
      </c>
      <c r="AY1339" s="196">
        <v>5.1815957999999999E-10</v>
      </c>
      <c r="AZ1339" s="196">
        <v>1.4156840000000001E-14</v>
      </c>
      <c r="BA1339" s="196">
        <v>9.4000339999999999E-15</v>
      </c>
      <c r="BB1339" s="196">
        <v>2.6663498000000001E-15</v>
      </c>
      <c r="BC1339" s="196">
        <v>1.5131302E-10</v>
      </c>
      <c r="BD1339" s="196">
        <v>3.4757406999999999E-8</v>
      </c>
      <c r="BE1339" s="196">
        <v>2.2263724E-11</v>
      </c>
      <c r="BF1339" s="196">
        <v>3.7892669000000001E-11</v>
      </c>
      <c r="BG1339" s="196">
        <v>1.0986417E-14</v>
      </c>
      <c r="BH1339" s="196">
        <v>3.3010102999999999E-16</v>
      </c>
      <c r="BI1339" s="196">
        <v>9.6405580000000003E-14</v>
      </c>
      <c r="BJ1339" s="196">
        <v>9.4986440000000001E-16</v>
      </c>
      <c r="BK1339" s="196">
        <v>3.2713200999999999E-16</v>
      </c>
      <c r="BL1339" s="196">
        <v>3.2128882999999999E-12</v>
      </c>
      <c r="BM1339" s="196">
        <v>6.2525368999999998E-11</v>
      </c>
      <c r="BN1339" s="196">
        <v>2.6034183E-20</v>
      </c>
      <c r="BO1339" s="196">
        <v>9.1405541999999992E-6</v>
      </c>
      <c r="BP1339" s="108">
        <v>1.6546524E-2</v>
      </c>
      <c r="BQ1339" s="108">
        <v>0</v>
      </c>
      <c r="BR1339" s="108">
        <v>0</v>
      </c>
      <c r="BS1339" s="108">
        <v>0</v>
      </c>
      <c r="BU1339" s="172">
        <v>9.7618847999999996E-6</v>
      </c>
      <c r="BV1339" s="172">
        <v>3.0798802999999999E-7</v>
      </c>
      <c r="BW1339" s="172">
        <v>5.1595143000000001E-6</v>
      </c>
      <c r="BX1339" s="172">
        <v>1.7897089E-8</v>
      </c>
      <c r="BY1339" s="172">
        <v>2.8037470000000002E-7</v>
      </c>
      <c r="BZ1339" s="172">
        <v>9.1897690999999998E-8</v>
      </c>
      <c r="CA1339" s="172">
        <v>2.4052702000000001E-10</v>
      </c>
      <c r="CB1339" s="172">
        <v>1.3959779999999999E-7</v>
      </c>
      <c r="CC1339" s="172">
        <v>1.5605568999999999E-8</v>
      </c>
      <c r="CD1339" s="172">
        <v>1.1890897000000001E-7</v>
      </c>
      <c r="CE1339" s="172">
        <v>7.5606218999999996E-12</v>
      </c>
      <c r="CF1339" s="172">
        <v>5.7571274000000002E-17</v>
      </c>
      <c r="CG1339" s="172">
        <v>4.9431946000000003E-13</v>
      </c>
      <c r="CH1339" s="172">
        <v>2.6120193E-7</v>
      </c>
      <c r="CI1339" s="172">
        <v>3.3267672000000001E-6</v>
      </c>
      <c r="CJ1339" s="172">
        <v>4.1882933999999997E-8</v>
      </c>
      <c r="CK1339" s="69">
        <v>0</v>
      </c>
      <c r="CM1339" s="197">
        <v>5.8309216999999999E-13</v>
      </c>
      <c r="CN1339" s="198">
        <v>0.18503391</v>
      </c>
      <c r="CO1339" s="198">
        <v>3.8515495999999999E-3</v>
      </c>
      <c r="CP1339" s="198">
        <v>2.317593E-4</v>
      </c>
      <c r="CQ1339" s="197">
        <v>4.3657997000000001E-11</v>
      </c>
      <c r="CR1339" s="197">
        <v>5.1568535999999999E-9</v>
      </c>
      <c r="CS1339" s="197">
        <v>1.1259799000000001E-5</v>
      </c>
      <c r="CT1339" s="198">
        <v>8.4126907E-4</v>
      </c>
      <c r="CU1339" s="197">
        <v>7.3079510000000001E-9</v>
      </c>
      <c r="CV1339" s="197">
        <v>3.2453811000000001E-5</v>
      </c>
      <c r="CX1339" s="166"/>
      <c r="CY1339" t="s">
        <v>2526</v>
      </c>
    </row>
    <row r="1340" spans="1:103" ht="14.4">
      <c r="A1340" t="s">
        <v>894</v>
      </c>
      <c r="B1340" s="85" t="s">
        <v>816</v>
      </c>
      <c r="C1340" s="113" t="str">
        <f t="shared" si="652"/>
        <v>A.160.06.113</v>
      </c>
      <c r="D1340" s="9" t="s">
        <v>143</v>
      </c>
      <c r="E1340" s="112" t="s">
        <v>362</v>
      </c>
      <c r="F1340" s="115" t="str">
        <f t="shared" si="653"/>
        <v>Mubura FSC/PEFC 830 (kg/m3)</v>
      </c>
      <c r="G1340" s="143">
        <f t="shared" si="654"/>
        <v>0.19697738666666667</v>
      </c>
      <c r="I1340" s="118">
        <f t="shared" si="655"/>
        <v>4.6839385782116813E-2</v>
      </c>
      <c r="K1340" s="161">
        <f t="shared" si="656"/>
        <v>2.3580334476999997E-3</v>
      </c>
      <c r="L1340" s="161">
        <f t="shared" si="657"/>
        <v>5.1444679900000002E-3</v>
      </c>
      <c r="M1340" s="162">
        <f t="shared" si="658"/>
        <v>9.7902763444168133E-3</v>
      </c>
      <c r="N1340" s="161">
        <v>2.9546607999999999E-2</v>
      </c>
      <c r="O1340" s="132">
        <v>2.0040685000000001E-3</v>
      </c>
      <c r="P1340" s="132">
        <v>1.8252697E-3</v>
      </c>
      <c r="Q1340" s="132">
        <v>1.1911519E-3</v>
      </c>
      <c r="R1340" s="132">
        <v>1.0233041000000001E-3</v>
      </c>
      <c r="S1340" s="164">
        <v>4.6765476999999998E-6</v>
      </c>
      <c r="T1340" s="132">
        <v>1.389009E-4</v>
      </c>
      <c r="U1340" s="132">
        <v>1.2090055E-4</v>
      </c>
      <c r="V1340" s="132">
        <v>1.420165E-4</v>
      </c>
      <c r="W1340" s="132">
        <v>9.0667837999999995E-4</v>
      </c>
      <c r="X1340" s="132">
        <v>9.6456506999999993E-3</v>
      </c>
      <c r="Y1340" s="132">
        <v>2.8755086E-4</v>
      </c>
      <c r="Z1340" s="164">
        <v>2.6091289999999999E-6</v>
      </c>
      <c r="AA1340" s="164">
        <v>1.5416814E-11</v>
      </c>
      <c r="AC1340" s="118">
        <f t="shared" si="644"/>
        <v>2.9546607999999999E-2</v>
      </c>
      <c r="AD1340" s="118">
        <f t="shared" si="645"/>
        <v>6.3082721977000007E-3</v>
      </c>
      <c r="AE1340" s="118">
        <f t="shared" si="646"/>
        <v>3.9528478789999993E-3</v>
      </c>
      <c r="AF1340" s="118">
        <f t="shared" si="647"/>
        <v>5.1444679900000002E-3</v>
      </c>
      <c r="AG1340" s="118">
        <f t="shared" si="648"/>
        <v>9.7876672154168128E-3</v>
      </c>
      <c r="AI1340" s="69">
        <v>24.182708000000002</v>
      </c>
      <c r="AJ1340" s="69">
        <v>2.4717864000000001</v>
      </c>
      <c r="AK1340" s="69">
        <v>0.38845606999999999</v>
      </c>
      <c r="AL1340" s="69">
        <v>0</v>
      </c>
      <c r="AM1340" s="69">
        <v>20.979161000000001</v>
      </c>
      <c r="AN1340" s="69">
        <v>0.24622440000000001</v>
      </c>
      <c r="AO1340" s="69">
        <v>9.7079551E-2</v>
      </c>
      <c r="AQ1340" s="116">
        <v>4.1352482999999999E-3</v>
      </c>
      <c r="AR1340" s="116">
        <v>3.8402178999999998E-3</v>
      </c>
      <c r="AS1340" s="116">
        <v>1.6875302999999999E-4</v>
      </c>
      <c r="AT1340" s="116">
        <v>1.2627738E-4</v>
      </c>
      <c r="AU1340" s="150">
        <f t="shared" si="649"/>
        <v>2.3022889191220707E-7</v>
      </c>
      <c r="AV1340" s="150">
        <f t="shared" si="650"/>
        <v>6.2408666045455743E-10</v>
      </c>
      <c r="AW1340" s="163">
        <f t="shared" si="651"/>
        <v>1.7685907700399999E-2</v>
      </c>
      <c r="AX1340" s="196">
        <v>1.8280463000000001E-7</v>
      </c>
      <c r="AY1340" s="196">
        <v>5.5156606000000001E-10</v>
      </c>
      <c r="AZ1340" s="196">
        <v>1.5069557E-14</v>
      </c>
      <c r="BA1340" s="196">
        <v>7.5200272000000005E-15</v>
      </c>
      <c r="BB1340" s="196">
        <v>2.1330799E-15</v>
      </c>
      <c r="BC1340" s="196">
        <v>1.3424486000000001E-10</v>
      </c>
      <c r="BD1340" s="196">
        <v>4.7236710999999999E-8</v>
      </c>
      <c r="BE1340" s="196">
        <v>1.9844732000000001E-11</v>
      </c>
      <c r="BF1340" s="196">
        <v>5.2522877999999997E-11</v>
      </c>
      <c r="BG1340" s="196">
        <v>8.7891336999999994E-15</v>
      </c>
      <c r="BH1340" s="196">
        <v>2.6408082999999999E-16</v>
      </c>
      <c r="BI1340" s="196">
        <v>7.8251171999999998E-14</v>
      </c>
      <c r="BJ1340" s="196">
        <v>4.2743251999999998E-14</v>
      </c>
      <c r="BK1340" s="196">
        <v>7.8732381999999997E-15</v>
      </c>
      <c r="BL1340" s="196">
        <v>2.6262580999999999E-12</v>
      </c>
      <c r="BM1340" s="196">
        <v>5.0670141000000002E-11</v>
      </c>
      <c r="BN1340" s="196">
        <v>2.0827346E-20</v>
      </c>
      <c r="BO1340" s="196">
        <v>7.7127003999999996E-6</v>
      </c>
      <c r="BP1340" s="108">
        <v>1.7678195000000001E-2</v>
      </c>
      <c r="BQ1340" s="108">
        <v>0</v>
      </c>
      <c r="BR1340" s="108">
        <v>0</v>
      </c>
      <c r="BS1340" s="108">
        <v>0</v>
      </c>
      <c r="BU1340" s="172">
        <v>1.0339011000000001E-5</v>
      </c>
      <c r="BV1340" s="172">
        <v>4.0322501999999998E-7</v>
      </c>
      <c r="BW1340" s="172">
        <v>5.4922522000000002E-6</v>
      </c>
      <c r="BX1340" s="172">
        <v>1.4357597999999999E-8</v>
      </c>
      <c r="BY1340" s="172">
        <v>3.6622973999999997E-7</v>
      </c>
      <c r="BZ1340" s="172">
        <v>8.0834627999999996E-8</v>
      </c>
      <c r="CA1340" s="172">
        <v>1.9242162E-10</v>
      </c>
      <c r="CB1340" s="172">
        <v>1.2278307000000001E-7</v>
      </c>
      <c r="CC1340" s="172">
        <v>1.303132E-8</v>
      </c>
      <c r="CD1340" s="172">
        <v>9.6538429999999999E-8</v>
      </c>
      <c r="CE1340" s="172">
        <v>6.0484975999999998E-12</v>
      </c>
      <c r="CF1340" s="172">
        <v>4.6057019000000002E-17</v>
      </c>
      <c r="CG1340" s="172">
        <v>3.9545556999999999E-13</v>
      </c>
      <c r="CH1340" s="172">
        <v>2.4650770000000002E-7</v>
      </c>
      <c r="CI1340" s="172">
        <v>3.4633008999999998E-6</v>
      </c>
      <c r="CJ1340" s="172">
        <v>3.9751116E-8</v>
      </c>
      <c r="CK1340" s="69">
        <v>0</v>
      </c>
      <c r="CM1340" s="197">
        <v>4.6647373999999999E-13</v>
      </c>
      <c r="CN1340" s="198">
        <v>0.19696941000000001</v>
      </c>
      <c r="CO1340" s="198">
        <v>3.3891163999999999E-3</v>
      </c>
      <c r="CP1340" s="198">
        <v>2.9438943000000001E-4</v>
      </c>
      <c r="CQ1340" s="197">
        <v>3.5436151999999998E-11</v>
      </c>
      <c r="CR1340" s="197">
        <v>4.1857257999999997E-9</v>
      </c>
      <c r="CS1340" s="197">
        <v>1.5733222000000001E-5</v>
      </c>
      <c r="CT1340" s="198">
        <v>2.1365662000000001E-2</v>
      </c>
      <c r="CU1340" s="197">
        <v>5.8463607999999999E-9</v>
      </c>
      <c r="CV1340" s="197">
        <v>2.8536060999999999E-5</v>
      </c>
      <c r="CX1340" s="166"/>
      <c r="CY1340" t="s">
        <v>2527</v>
      </c>
    </row>
    <row r="1341" spans="1:103" ht="14.4">
      <c r="A1341" t="s">
        <v>1869</v>
      </c>
      <c r="B1341" s="85" t="s">
        <v>816</v>
      </c>
      <c r="C1341" s="113" t="str">
        <f t="shared" si="652"/>
        <v>A.160.06.114</v>
      </c>
      <c r="D1341" s="9" t="s">
        <v>143</v>
      </c>
      <c r="E1341" s="112" t="s">
        <v>362</v>
      </c>
      <c r="F1341" s="115" t="str">
        <f t="shared" si="653"/>
        <v>Mubura natural forest clear cut 830 (kg/m3)</v>
      </c>
      <c r="G1341" s="143">
        <f t="shared" si="654"/>
        <v>3.6469773999999999</v>
      </c>
      <c r="I1341" s="118">
        <f t="shared" si="655"/>
        <v>3.5184394369221161</v>
      </c>
      <c r="K1341" s="161">
        <f t="shared" si="656"/>
        <v>2.3580334476999997E-3</v>
      </c>
      <c r="L1341" s="161">
        <f t="shared" si="657"/>
        <v>2.9592445171299997</v>
      </c>
      <c r="M1341" s="162">
        <f t="shared" si="658"/>
        <v>9.7902763444168133E-3</v>
      </c>
      <c r="N1341" s="161">
        <v>0.54704660999999999</v>
      </c>
      <c r="O1341" s="132">
        <v>2.0040685000000001E-3</v>
      </c>
      <c r="P1341" s="132">
        <v>1.8252697E-3</v>
      </c>
      <c r="Q1341" s="132">
        <v>1.1911519E-3</v>
      </c>
      <c r="R1341" s="132">
        <v>1.0233041000000001E-3</v>
      </c>
      <c r="S1341" s="164">
        <v>4.6765476999999998E-6</v>
      </c>
      <c r="T1341" s="132">
        <v>1.389009E-4</v>
      </c>
      <c r="U1341" s="132">
        <v>1.2090055E-4</v>
      </c>
      <c r="V1341" s="132">
        <v>1.420165E-4</v>
      </c>
      <c r="W1341" s="132">
        <v>9.0667837999999995E-4</v>
      </c>
      <c r="X1341" s="132">
        <v>9.6456506999999993E-3</v>
      </c>
      <c r="Y1341" s="132">
        <v>2.9543876</v>
      </c>
      <c r="Z1341" s="164">
        <v>2.6091289999999999E-6</v>
      </c>
      <c r="AA1341" s="164">
        <v>1.5416814E-11</v>
      </c>
      <c r="AC1341" s="118">
        <f t="shared" si="644"/>
        <v>0.54704660999999999</v>
      </c>
      <c r="AD1341" s="118">
        <f t="shared" si="645"/>
        <v>6.3082721977000007E-3</v>
      </c>
      <c r="AE1341" s="118">
        <f t="shared" si="646"/>
        <v>3.9528478789999993E-3</v>
      </c>
      <c r="AF1341" s="118">
        <f t="shared" si="647"/>
        <v>2.9592445171299993</v>
      </c>
      <c r="AG1341" s="118">
        <f t="shared" si="648"/>
        <v>9.7876672154168128E-3</v>
      </c>
      <c r="AI1341" s="69">
        <v>24.182708000000002</v>
      </c>
      <c r="AJ1341" s="69">
        <v>2.4717864000000001</v>
      </c>
      <c r="AK1341" s="69">
        <v>0.38845606999999999</v>
      </c>
      <c r="AL1341" s="69">
        <v>0</v>
      </c>
      <c r="AM1341" s="69">
        <v>20.979161000000001</v>
      </c>
      <c r="AN1341" s="69">
        <v>0.24622440000000001</v>
      </c>
      <c r="AO1341" s="69">
        <v>9.7079551E-2</v>
      </c>
      <c r="AQ1341" s="116">
        <v>6.0150071999999999E-2</v>
      </c>
      <c r="AR1341" s="116">
        <v>5.7242906000000003E-2</v>
      </c>
      <c r="AS1341" s="116">
        <v>2.7808884000000002E-3</v>
      </c>
      <c r="AT1341" s="116">
        <v>1.2627738E-4</v>
      </c>
      <c r="AU1341" s="150">
        <f t="shared" si="649"/>
        <v>3.4318288619122069E-6</v>
      </c>
      <c r="AV1341" s="150">
        <f t="shared" si="650"/>
        <v>1.0284350525457558E-8</v>
      </c>
      <c r="AW1341" s="163">
        <f t="shared" si="651"/>
        <v>1.7685907700399999E-2</v>
      </c>
      <c r="AX1341" s="196">
        <v>3.3844045999999999E-6</v>
      </c>
      <c r="AY1341" s="196">
        <v>1.0211566E-8</v>
      </c>
      <c r="AZ1341" s="196">
        <v>2.7899455999999999E-13</v>
      </c>
      <c r="BA1341" s="196">
        <v>7.5200272000000005E-15</v>
      </c>
      <c r="BB1341" s="196">
        <v>2.1330799E-15</v>
      </c>
      <c r="BC1341" s="196">
        <v>1.3424486000000001E-10</v>
      </c>
      <c r="BD1341" s="196">
        <v>4.7236710999999999E-8</v>
      </c>
      <c r="BE1341" s="196">
        <v>1.9844732000000001E-11</v>
      </c>
      <c r="BF1341" s="196">
        <v>5.2522877999999997E-11</v>
      </c>
      <c r="BG1341" s="196">
        <v>8.7891336999999994E-15</v>
      </c>
      <c r="BH1341" s="196">
        <v>2.6408082999999999E-16</v>
      </c>
      <c r="BI1341" s="196">
        <v>7.8251171999999998E-14</v>
      </c>
      <c r="BJ1341" s="196">
        <v>4.2743251999999998E-14</v>
      </c>
      <c r="BK1341" s="196">
        <v>7.8732381999999997E-15</v>
      </c>
      <c r="BL1341" s="196">
        <v>2.6262580999999999E-12</v>
      </c>
      <c r="BM1341" s="196">
        <v>5.0670141000000002E-11</v>
      </c>
      <c r="BN1341" s="196">
        <v>2.0827346E-20</v>
      </c>
      <c r="BO1341" s="196">
        <v>7.7127003999999996E-6</v>
      </c>
      <c r="BP1341" s="108">
        <v>1.7678195000000001E-2</v>
      </c>
      <c r="BQ1341" s="108">
        <v>0</v>
      </c>
      <c r="BR1341" s="108">
        <v>0</v>
      </c>
      <c r="BS1341" s="108">
        <v>0</v>
      </c>
      <c r="BU1341" s="69">
        <v>1.0653416E-4</v>
      </c>
      <c r="BV1341" s="172">
        <v>4.0322501999999998E-7</v>
      </c>
      <c r="BW1341" s="69">
        <v>1.0168741000000001E-4</v>
      </c>
      <c r="BX1341" s="172">
        <v>1.4357597999999999E-8</v>
      </c>
      <c r="BY1341" s="172">
        <v>3.6622973999999997E-7</v>
      </c>
      <c r="BZ1341" s="172">
        <v>8.0834627999999996E-8</v>
      </c>
      <c r="CA1341" s="172">
        <v>1.9242162E-10</v>
      </c>
      <c r="CB1341" s="172">
        <v>1.2278307000000001E-7</v>
      </c>
      <c r="CC1341" s="172">
        <v>1.303132E-8</v>
      </c>
      <c r="CD1341" s="172">
        <v>9.6538429999999999E-8</v>
      </c>
      <c r="CE1341" s="172">
        <v>6.0484975999999998E-12</v>
      </c>
      <c r="CF1341" s="172">
        <v>4.6057019000000002E-17</v>
      </c>
      <c r="CG1341" s="172">
        <v>3.9545556999999999E-13</v>
      </c>
      <c r="CH1341" s="172">
        <v>2.4650770000000002E-7</v>
      </c>
      <c r="CI1341" s="172">
        <v>3.4633008999999998E-6</v>
      </c>
      <c r="CJ1341" s="172">
        <v>3.9751116E-8</v>
      </c>
      <c r="CK1341" s="69">
        <v>0</v>
      </c>
      <c r="CM1341" s="197">
        <v>4.6647373999999999E-13</v>
      </c>
      <c r="CN1341" s="198">
        <v>3.6469694000000001</v>
      </c>
      <c r="CO1341" s="198">
        <v>3.3891163999999999E-3</v>
      </c>
      <c r="CP1341" s="198">
        <v>2.9438943000000001E-4</v>
      </c>
      <c r="CQ1341" s="197">
        <v>3.5436151999999998E-11</v>
      </c>
      <c r="CR1341" s="197">
        <v>4.1857257999999997E-9</v>
      </c>
      <c r="CS1341" s="197">
        <v>1.5733222000000001E-5</v>
      </c>
      <c r="CT1341" s="198">
        <v>2.1365662000000001E-2</v>
      </c>
      <c r="CU1341" s="197">
        <v>5.8463607999999999E-9</v>
      </c>
      <c r="CV1341" s="197">
        <v>2.8536060999999999E-5</v>
      </c>
      <c r="CX1341" s="166"/>
      <c r="CY1341" t="s">
        <v>2527</v>
      </c>
    </row>
    <row r="1342" spans="1:103" ht="14.4">
      <c r="A1342" t="s">
        <v>895</v>
      </c>
      <c r="B1342" s="85" t="s">
        <v>816</v>
      </c>
      <c r="C1342" s="113" t="str">
        <f t="shared" si="652"/>
        <v>A.160.06.115</v>
      </c>
      <c r="D1342" s="9" t="s">
        <v>143</v>
      </c>
      <c r="E1342" s="112" t="s">
        <v>362</v>
      </c>
      <c r="F1342" s="115" t="str">
        <f t="shared" si="653"/>
        <v>Niove FSC/PEFC 850 (kg/m3)</v>
      </c>
      <c r="G1342" s="143">
        <f t="shared" si="654"/>
        <v>0.21618115333333332</v>
      </c>
      <c r="I1342" s="118">
        <f t="shared" si="655"/>
        <v>5.2119414394516811E-2</v>
      </c>
      <c r="K1342" s="161">
        <f t="shared" si="656"/>
        <v>2.4166094900999993E-3</v>
      </c>
      <c r="L1342" s="161">
        <f t="shared" si="657"/>
        <v>5.8224088999999993E-3</v>
      </c>
      <c r="M1342" s="162">
        <f t="shared" si="658"/>
        <v>1.1453223004416814E-2</v>
      </c>
      <c r="N1342" s="161">
        <v>3.2427172999999997E-2</v>
      </c>
      <c r="O1342" s="132">
        <v>2.6412775999999998E-3</v>
      </c>
      <c r="P1342" s="132">
        <v>1.8659305E-3</v>
      </c>
      <c r="Q1342" s="132">
        <v>1.2426557999999999E-3</v>
      </c>
      <c r="R1342" s="132">
        <v>1.0286888999999999E-3</v>
      </c>
      <c r="S1342" s="164">
        <v>4.9218001E-6</v>
      </c>
      <c r="T1342" s="132">
        <v>1.4034299000000001E-4</v>
      </c>
      <c r="U1342" s="132">
        <v>1.2093726E-4</v>
      </c>
      <c r="V1342" s="132">
        <v>1.4311786000000001E-4</v>
      </c>
      <c r="W1342" s="132">
        <v>9.0667837999999995E-4</v>
      </c>
      <c r="X1342" s="132">
        <v>1.1307496E-2</v>
      </c>
      <c r="Y1342" s="132">
        <v>2.8758515999999999E-4</v>
      </c>
      <c r="Z1342" s="164">
        <v>2.6091289999999999E-6</v>
      </c>
      <c r="AA1342" s="164">
        <v>1.5416814E-11</v>
      </c>
      <c r="AC1342" s="118">
        <f t="shared" si="644"/>
        <v>3.2427172999999997E-2</v>
      </c>
      <c r="AD1342" s="118">
        <f t="shared" si="645"/>
        <v>7.0447548500999994E-3</v>
      </c>
      <c r="AE1342" s="118">
        <f t="shared" si="646"/>
        <v>4.6307544889999993E-3</v>
      </c>
      <c r="AF1342" s="118">
        <f t="shared" si="647"/>
        <v>5.8224088999999993E-3</v>
      </c>
      <c r="AG1342" s="118">
        <f t="shared" si="648"/>
        <v>1.1450613875416814E-2</v>
      </c>
      <c r="AI1342" s="69">
        <v>24.434939</v>
      </c>
      <c r="AJ1342" s="69">
        <v>2.7227863999999999</v>
      </c>
      <c r="AK1342" s="69">
        <v>0.38931035000000003</v>
      </c>
      <c r="AL1342" s="69">
        <v>0</v>
      </c>
      <c r="AM1342" s="69">
        <v>20.979161000000001</v>
      </c>
      <c r="AN1342" s="69">
        <v>0.24639090999999999</v>
      </c>
      <c r="AO1342" s="69">
        <v>9.7289874999999998E-2</v>
      </c>
      <c r="AQ1342" s="116">
        <v>4.6628583000000003E-3</v>
      </c>
      <c r="AR1342" s="116">
        <v>4.3319405999999996E-3</v>
      </c>
      <c r="AS1342" s="116">
        <v>1.8703305000000001E-4</v>
      </c>
      <c r="AT1342" s="116">
        <v>1.4388458000000001E-4</v>
      </c>
      <c r="AU1342" s="150">
        <f t="shared" si="649"/>
        <v>2.5970866772320708E-7</v>
      </c>
      <c r="AV1342" s="150">
        <f t="shared" si="650"/>
        <v>6.9169025104335744E-10</v>
      </c>
      <c r="AW1342" s="163">
        <f t="shared" si="651"/>
        <v>2.01519019967E-2</v>
      </c>
      <c r="AX1342" s="196">
        <v>2.0062572E-7</v>
      </c>
      <c r="AY1342" s="196">
        <v>6.0533659999999995E-10</v>
      </c>
      <c r="AZ1342" s="196">
        <v>1.6538644999999999E-14</v>
      </c>
      <c r="BA1342" s="196">
        <v>7.5200272000000005E-15</v>
      </c>
      <c r="BB1342" s="196">
        <v>2.1330799E-15</v>
      </c>
      <c r="BC1342" s="196">
        <v>1.3562502999999999E-10</v>
      </c>
      <c r="BD1342" s="196">
        <v>5.8893501999999998E-8</v>
      </c>
      <c r="BE1342" s="196">
        <v>2.0159478000000001E-11</v>
      </c>
      <c r="BF1342" s="196">
        <v>6.6002728999999997E-11</v>
      </c>
      <c r="BG1342" s="196">
        <v>8.7891336999999994E-15</v>
      </c>
      <c r="BH1342" s="196">
        <v>2.6408082999999999E-16</v>
      </c>
      <c r="BI1342" s="196">
        <v>7.9072729999999999E-14</v>
      </c>
      <c r="BJ1342" s="196">
        <v>7.3356119000000001E-14</v>
      </c>
      <c r="BK1342" s="196">
        <v>1.3423313999999999E-14</v>
      </c>
      <c r="BL1342" s="196">
        <v>2.6670530999999998E-12</v>
      </c>
      <c r="BM1342" s="196">
        <v>5.1143986999999998E-11</v>
      </c>
      <c r="BN1342" s="196">
        <v>2.0827346E-20</v>
      </c>
      <c r="BO1342" s="196">
        <v>7.8139967000000004E-6</v>
      </c>
      <c r="BP1342" s="108">
        <v>2.0144088000000001E-2</v>
      </c>
      <c r="BQ1342" s="108">
        <v>0</v>
      </c>
      <c r="BR1342" s="108">
        <v>0</v>
      </c>
      <c r="BS1342" s="108">
        <v>0</v>
      </c>
      <c r="BU1342" s="172">
        <v>1.1369283999999999E-5</v>
      </c>
      <c r="BV1342" s="172">
        <v>4.9615918999999999E-7</v>
      </c>
      <c r="BW1342" s="172">
        <v>6.0277041E-6</v>
      </c>
      <c r="BX1342" s="172">
        <v>1.4386711000000001E-8</v>
      </c>
      <c r="BY1342" s="172">
        <v>4.4760268999999998E-7</v>
      </c>
      <c r="BZ1342" s="172">
        <v>8.0834627999999996E-8</v>
      </c>
      <c r="CA1342" s="172">
        <v>1.9242162E-10</v>
      </c>
      <c r="CB1342" s="172">
        <v>1.2278307000000001E-7</v>
      </c>
      <c r="CC1342" s="172">
        <v>1.3430076E-8</v>
      </c>
      <c r="CD1342" s="172">
        <v>9.7567468999999997E-8</v>
      </c>
      <c r="CE1342" s="172">
        <v>6.0484975999999998E-12</v>
      </c>
      <c r="CF1342" s="172">
        <v>4.6057019000000002E-17</v>
      </c>
      <c r="CG1342" s="172">
        <v>3.9545556999999999E-13</v>
      </c>
      <c r="CH1342" s="172">
        <v>2.6238559999999998E-7</v>
      </c>
      <c r="CI1342" s="172">
        <v>3.7664803999999999E-6</v>
      </c>
      <c r="CJ1342" s="172">
        <v>3.9751116E-8</v>
      </c>
      <c r="CK1342" s="69">
        <v>0</v>
      </c>
      <c r="CM1342" s="197">
        <v>4.6647373999999999E-13</v>
      </c>
      <c r="CN1342" s="198">
        <v>0.21617317999999999</v>
      </c>
      <c r="CO1342" s="198">
        <v>3.3891163999999999E-3</v>
      </c>
      <c r="CP1342" s="198">
        <v>3.5797363000000001E-4</v>
      </c>
      <c r="CQ1342" s="197">
        <v>3.5807848000000002E-11</v>
      </c>
      <c r="CR1342" s="197">
        <v>4.2296529999999999E-9</v>
      </c>
      <c r="CS1342" s="197">
        <v>1.9753208000000001E-5</v>
      </c>
      <c r="CT1342" s="198">
        <v>3.6454050000000002E-2</v>
      </c>
      <c r="CU1342" s="197">
        <v>5.8463607999999999E-9</v>
      </c>
      <c r="CV1342" s="197">
        <v>2.8536060999999999E-5</v>
      </c>
      <c r="CX1342" s="166"/>
      <c r="CY1342" t="s">
        <v>2528</v>
      </c>
    </row>
    <row r="1343" spans="1:103" ht="14.4">
      <c r="A1343" t="s">
        <v>1870</v>
      </c>
      <c r="B1343" s="85" t="s">
        <v>816</v>
      </c>
      <c r="C1343" s="113" t="str">
        <f t="shared" si="652"/>
        <v>A.160.06.116</v>
      </c>
      <c r="D1343" s="9" t="s">
        <v>143</v>
      </c>
      <c r="E1343" s="112" t="s">
        <v>362</v>
      </c>
      <c r="F1343" s="115" t="str">
        <f t="shared" si="653"/>
        <v>Niove natural forest clear cut 850 (kg/m3)</v>
      </c>
      <c r="G1343" s="143">
        <f t="shared" si="654"/>
        <v>3.6661811333333336</v>
      </c>
      <c r="I1343" s="118">
        <f t="shared" si="655"/>
        <v>6.3404194262345177</v>
      </c>
      <c r="K1343" s="161">
        <f t="shared" si="656"/>
        <v>2.4166094900999993E-3</v>
      </c>
      <c r="L1343" s="161">
        <f t="shared" si="657"/>
        <v>5.7766224237400001</v>
      </c>
      <c r="M1343" s="162">
        <f t="shared" si="658"/>
        <v>1.1453223004416814E-2</v>
      </c>
      <c r="N1343" s="161">
        <v>0.54992717000000002</v>
      </c>
      <c r="O1343" s="132">
        <v>2.6412775999999998E-3</v>
      </c>
      <c r="P1343" s="132">
        <v>1.8659305E-3</v>
      </c>
      <c r="Q1343" s="132">
        <v>1.2426557999999999E-3</v>
      </c>
      <c r="R1343" s="132">
        <v>1.0286888999999999E-3</v>
      </c>
      <c r="S1343" s="164">
        <v>4.9218001E-6</v>
      </c>
      <c r="T1343" s="132">
        <v>1.4034299000000001E-4</v>
      </c>
      <c r="U1343" s="132">
        <v>1.2093726E-4</v>
      </c>
      <c r="V1343" s="132">
        <v>1.4311786000000001E-4</v>
      </c>
      <c r="W1343" s="132">
        <v>9.0667837999999995E-4</v>
      </c>
      <c r="X1343" s="132">
        <v>1.1307496E-2</v>
      </c>
      <c r="Y1343" s="132">
        <v>5.7710876000000004</v>
      </c>
      <c r="Z1343" s="164">
        <v>2.6091289999999999E-6</v>
      </c>
      <c r="AA1343" s="164">
        <v>1.5416814E-11</v>
      </c>
      <c r="AC1343" s="118">
        <f t="shared" si="644"/>
        <v>0.54992717000000002</v>
      </c>
      <c r="AD1343" s="118">
        <f t="shared" si="645"/>
        <v>7.0447548500999994E-3</v>
      </c>
      <c r="AE1343" s="118">
        <f t="shared" si="646"/>
        <v>4.6307544889999993E-3</v>
      </c>
      <c r="AF1343" s="118">
        <f t="shared" si="647"/>
        <v>5.776622423740001</v>
      </c>
      <c r="AG1343" s="118">
        <f t="shared" si="648"/>
        <v>1.1450613875416814E-2</v>
      </c>
      <c r="AI1343" s="69">
        <v>24.434939</v>
      </c>
      <c r="AJ1343" s="69">
        <v>2.7227863999999999</v>
      </c>
      <c r="AK1343" s="69">
        <v>0.38931035000000003</v>
      </c>
      <c r="AL1343" s="69">
        <v>0</v>
      </c>
      <c r="AM1343" s="69">
        <v>20.979161000000001</v>
      </c>
      <c r="AN1343" s="69">
        <v>0.24639090999999999</v>
      </c>
      <c r="AO1343" s="69">
        <v>9.7289874999999998E-2</v>
      </c>
      <c r="AQ1343" s="116">
        <v>6.0677681999999997E-2</v>
      </c>
      <c r="AR1343" s="116">
        <v>5.7734629000000003E-2</v>
      </c>
      <c r="AS1343" s="116">
        <v>2.7991684E-3</v>
      </c>
      <c r="AT1343" s="116">
        <v>1.4388458000000001E-4</v>
      </c>
      <c r="AU1343" s="150">
        <f t="shared" si="649"/>
        <v>3.4613086477232072E-6</v>
      </c>
      <c r="AV1343" s="150">
        <f t="shared" si="650"/>
        <v>1.0351954576048358E-8</v>
      </c>
      <c r="AW1343" s="163">
        <f t="shared" si="651"/>
        <v>2.01519019967E-2</v>
      </c>
      <c r="AX1343" s="196">
        <v>3.4022256999999999E-6</v>
      </c>
      <c r="AY1343" s="196">
        <v>1.0265336999999999E-8</v>
      </c>
      <c r="AZ1343" s="196">
        <v>2.8046364999999999E-13</v>
      </c>
      <c r="BA1343" s="196">
        <v>7.5200272000000005E-15</v>
      </c>
      <c r="BB1343" s="196">
        <v>2.1330799E-15</v>
      </c>
      <c r="BC1343" s="196">
        <v>1.3562502999999999E-10</v>
      </c>
      <c r="BD1343" s="196">
        <v>5.8893501999999998E-8</v>
      </c>
      <c r="BE1343" s="196">
        <v>2.0159478000000001E-11</v>
      </c>
      <c r="BF1343" s="196">
        <v>6.6002728999999997E-11</v>
      </c>
      <c r="BG1343" s="196">
        <v>8.7891336999999994E-15</v>
      </c>
      <c r="BH1343" s="196">
        <v>2.6408082999999999E-16</v>
      </c>
      <c r="BI1343" s="196">
        <v>7.9072729999999999E-14</v>
      </c>
      <c r="BJ1343" s="196">
        <v>7.3356119000000001E-14</v>
      </c>
      <c r="BK1343" s="196">
        <v>1.3423313999999999E-14</v>
      </c>
      <c r="BL1343" s="196">
        <v>2.6670530999999998E-12</v>
      </c>
      <c r="BM1343" s="196">
        <v>5.1143986999999998E-11</v>
      </c>
      <c r="BN1343" s="196">
        <v>2.0827346E-20</v>
      </c>
      <c r="BO1343" s="196">
        <v>7.8139967000000004E-6</v>
      </c>
      <c r="BP1343" s="108">
        <v>2.0144088000000001E-2</v>
      </c>
      <c r="BQ1343" s="108">
        <v>0</v>
      </c>
      <c r="BR1343" s="108">
        <v>0</v>
      </c>
      <c r="BS1343" s="108">
        <v>0</v>
      </c>
      <c r="BU1343" s="69">
        <v>1.0756444000000001E-4</v>
      </c>
      <c r="BV1343" s="172">
        <v>4.9615918999999999E-7</v>
      </c>
      <c r="BW1343" s="69">
        <v>1.0222286E-4</v>
      </c>
      <c r="BX1343" s="172">
        <v>1.4386711000000001E-8</v>
      </c>
      <c r="BY1343" s="172">
        <v>4.4760268999999998E-7</v>
      </c>
      <c r="BZ1343" s="172">
        <v>8.0834627999999996E-8</v>
      </c>
      <c r="CA1343" s="172">
        <v>1.9242162E-10</v>
      </c>
      <c r="CB1343" s="172">
        <v>1.2278307000000001E-7</v>
      </c>
      <c r="CC1343" s="172">
        <v>1.3430076E-8</v>
      </c>
      <c r="CD1343" s="172">
        <v>9.7567468999999997E-8</v>
      </c>
      <c r="CE1343" s="172">
        <v>6.0484975999999998E-12</v>
      </c>
      <c r="CF1343" s="172">
        <v>4.6057019000000002E-17</v>
      </c>
      <c r="CG1343" s="172">
        <v>3.9545556999999999E-13</v>
      </c>
      <c r="CH1343" s="172">
        <v>2.6238559999999998E-7</v>
      </c>
      <c r="CI1343" s="172">
        <v>3.7664803999999999E-6</v>
      </c>
      <c r="CJ1343" s="172">
        <v>3.9751116E-8</v>
      </c>
      <c r="CK1343" s="69">
        <v>0</v>
      </c>
      <c r="CM1343" s="197">
        <v>4.6647373999999999E-13</v>
      </c>
      <c r="CN1343" s="198">
        <v>3.6661731999999998</v>
      </c>
      <c r="CO1343" s="198">
        <v>3.3891163999999999E-3</v>
      </c>
      <c r="CP1343" s="198">
        <v>3.5797363000000001E-4</v>
      </c>
      <c r="CQ1343" s="197">
        <v>3.5807848000000002E-11</v>
      </c>
      <c r="CR1343" s="197">
        <v>4.2296529999999999E-9</v>
      </c>
      <c r="CS1343" s="197">
        <v>1.9753208000000001E-5</v>
      </c>
      <c r="CT1343" s="198">
        <v>3.6454050000000002E-2</v>
      </c>
      <c r="CU1343" s="197">
        <v>5.8463607999999999E-9</v>
      </c>
      <c r="CV1343" s="197">
        <v>2.8536060999999999E-5</v>
      </c>
      <c r="CX1343" s="166"/>
      <c r="CY1343" t="s">
        <v>2528</v>
      </c>
    </row>
    <row r="1344" spans="1:103" ht="14.4">
      <c r="A1344" t="s">
        <v>896</v>
      </c>
      <c r="B1344" s="85" t="s">
        <v>816</v>
      </c>
      <c r="C1344" s="113" t="str">
        <f t="shared" si="652"/>
        <v>A.160.06.117</v>
      </c>
      <c r="D1344" s="9" t="s">
        <v>143</v>
      </c>
      <c r="E1344" s="112" t="s">
        <v>362</v>
      </c>
      <c r="F1344" s="115" t="str">
        <f t="shared" si="653"/>
        <v>Onzabili FSC/PEFCt 550 (kg/m3)</v>
      </c>
      <c r="G1344" s="143">
        <f t="shared" si="654"/>
        <v>0.24087170666666669</v>
      </c>
      <c r="I1344" s="118">
        <f t="shared" si="655"/>
        <v>5.8908022798916812E-2</v>
      </c>
      <c r="K1344" s="161">
        <f t="shared" si="656"/>
        <v>2.4919215345000001E-3</v>
      </c>
      <c r="L1344" s="161">
        <f t="shared" si="657"/>
        <v>6.6940472200000007E-3</v>
      </c>
      <c r="M1344" s="162">
        <f t="shared" si="658"/>
        <v>1.3591298044416814E-2</v>
      </c>
      <c r="N1344" s="161">
        <v>3.6130756E-2</v>
      </c>
      <c r="O1344" s="132">
        <v>3.4605463999999998E-3</v>
      </c>
      <c r="P1344" s="132">
        <v>1.9182087E-3</v>
      </c>
      <c r="Q1344" s="132">
        <v>1.3088749999999999E-3</v>
      </c>
      <c r="R1344" s="132">
        <v>1.0356123000000001E-3</v>
      </c>
      <c r="S1344" s="164">
        <v>5.2371244999999997E-6</v>
      </c>
      <c r="T1344" s="132">
        <v>1.4219710999999999E-4</v>
      </c>
      <c r="U1344" s="132">
        <v>1.2098446E-4</v>
      </c>
      <c r="V1344" s="132">
        <v>1.445339E-4</v>
      </c>
      <c r="W1344" s="132">
        <v>9.0667837999999995E-4</v>
      </c>
      <c r="X1344" s="132">
        <v>1.3444154999999999E-2</v>
      </c>
      <c r="Y1344" s="132">
        <v>2.8762927999999999E-4</v>
      </c>
      <c r="Z1344" s="164">
        <v>2.6091289999999999E-6</v>
      </c>
      <c r="AA1344" s="164">
        <v>1.5416814E-11</v>
      </c>
      <c r="AC1344" s="118">
        <f t="shared" si="644"/>
        <v>3.6130756E-2</v>
      </c>
      <c r="AD1344" s="118">
        <f t="shared" si="645"/>
        <v>7.9916610944999987E-3</v>
      </c>
      <c r="AE1344" s="118">
        <f t="shared" si="646"/>
        <v>5.5023486890000001E-3</v>
      </c>
      <c r="AF1344" s="118">
        <f t="shared" si="647"/>
        <v>6.6940472200000007E-3</v>
      </c>
      <c r="AG1344" s="118">
        <f t="shared" si="648"/>
        <v>1.3588688915416813E-2</v>
      </c>
      <c r="AI1344" s="69">
        <v>24.759236000000001</v>
      </c>
      <c r="AJ1344" s="69">
        <v>3.0455006999999998</v>
      </c>
      <c r="AK1344" s="69">
        <v>0.39040870999999999</v>
      </c>
      <c r="AL1344" s="69">
        <v>0</v>
      </c>
      <c r="AM1344" s="69">
        <v>20.979161000000001</v>
      </c>
      <c r="AN1344" s="69">
        <v>0.24660499999999999</v>
      </c>
      <c r="AO1344" s="69">
        <v>9.7560292000000007E-2</v>
      </c>
      <c r="AQ1344" s="116">
        <v>5.3412138999999999E-3</v>
      </c>
      <c r="AR1344" s="116">
        <v>4.9641555999999998E-3</v>
      </c>
      <c r="AS1344" s="116">
        <v>2.1053592000000001E-4</v>
      </c>
      <c r="AT1344" s="116">
        <v>1.6652240999999999E-4</v>
      </c>
      <c r="AU1344" s="150">
        <f t="shared" si="649"/>
        <v>2.9761124590400708E-7</v>
      </c>
      <c r="AV1344" s="150">
        <f t="shared" si="650"/>
        <v>7.7860916137335747E-10</v>
      </c>
      <c r="AW1344" s="163">
        <f t="shared" si="651"/>
        <v>2.3322467234800002E-2</v>
      </c>
      <c r="AX1344" s="196">
        <v>2.2353855999999999E-7</v>
      </c>
      <c r="AY1344" s="196">
        <v>6.7447016000000004E-10</v>
      </c>
      <c r="AZ1344" s="196">
        <v>1.8427473000000001E-14</v>
      </c>
      <c r="BA1344" s="196">
        <v>7.5200272000000005E-15</v>
      </c>
      <c r="BB1344" s="196">
        <v>2.1330799E-15</v>
      </c>
      <c r="BC1344" s="196">
        <v>1.3739953000000001E-10</v>
      </c>
      <c r="BD1344" s="196">
        <v>7.3880804000000002E-8</v>
      </c>
      <c r="BE1344" s="196">
        <v>2.0564151E-11</v>
      </c>
      <c r="BF1344" s="196">
        <v>8.3333966E-11</v>
      </c>
      <c r="BG1344" s="196">
        <v>8.7891336999999994E-15</v>
      </c>
      <c r="BH1344" s="196">
        <v>2.6408082999999999E-16</v>
      </c>
      <c r="BI1344" s="196">
        <v>8.0129019000000002E-14</v>
      </c>
      <c r="BJ1344" s="196">
        <v>1.1271552E-13</v>
      </c>
      <c r="BK1344" s="196">
        <v>2.0559125999999999E-14</v>
      </c>
      <c r="BL1344" s="196">
        <v>2.7195039000000001E-12</v>
      </c>
      <c r="BM1344" s="196">
        <v>5.1753216999999998E-11</v>
      </c>
      <c r="BN1344" s="196">
        <v>2.0827346E-20</v>
      </c>
      <c r="BO1344" s="196">
        <v>7.9442348000000001E-6</v>
      </c>
      <c r="BP1344" s="108">
        <v>2.3314523E-2</v>
      </c>
      <c r="BQ1344" s="108">
        <v>0</v>
      </c>
      <c r="BR1344" s="108">
        <v>0</v>
      </c>
      <c r="BS1344" s="108">
        <v>0</v>
      </c>
      <c r="BU1344" s="172">
        <v>1.2693921E-5</v>
      </c>
      <c r="BV1344" s="172">
        <v>6.1564596999999998E-7</v>
      </c>
      <c r="BW1344" s="172">
        <v>6.7161423999999996E-6</v>
      </c>
      <c r="BX1344" s="172">
        <v>1.4424142E-8</v>
      </c>
      <c r="BY1344" s="172">
        <v>5.5222506000000004E-7</v>
      </c>
      <c r="BZ1344" s="172">
        <v>8.0834627999999996E-8</v>
      </c>
      <c r="CA1344" s="172">
        <v>1.9242162E-10</v>
      </c>
      <c r="CB1344" s="172">
        <v>1.2278307000000001E-7</v>
      </c>
      <c r="CC1344" s="172">
        <v>1.3942762E-8</v>
      </c>
      <c r="CD1344" s="172">
        <v>9.8890518999999997E-8</v>
      </c>
      <c r="CE1344" s="172">
        <v>6.0484975999999998E-12</v>
      </c>
      <c r="CF1344" s="172">
        <v>4.6057019000000002E-17</v>
      </c>
      <c r="CG1344" s="172">
        <v>3.9545556999999999E-13</v>
      </c>
      <c r="CH1344" s="172">
        <v>2.8280003000000002E-7</v>
      </c>
      <c r="CI1344" s="172">
        <v>4.1562825E-6</v>
      </c>
      <c r="CJ1344" s="172">
        <v>3.9751116E-8</v>
      </c>
      <c r="CK1344" s="69">
        <v>0</v>
      </c>
      <c r="CM1344" s="197">
        <v>4.6647373999999999E-13</v>
      </c>
      <c r="CN1344" s="198">
        <v>0.24086373</v>
      </c>
      <c r="CO1344" s="198">
        <v>3.3891163999999999E-3</v>
      </c>
      <c r="CP1344" s="198">
        <v>4.3972474999999999E-4</v>
      </c>
      <c r="CQ1344" s="197">
        <v>3.6285742000000002E-11</v>
      </c>
      <c r="CR1344" s="197">
        <v>4.2861306999999998E-9</v>
      </c>
      <c r="CS1344" s="197">
        <v>2.4921761999999999E-5</v>
      </c>
      <c r="CT1344" s="198">
        <v>5.5853407000000001E-2</v>
      </c>
      <c r="CU1344" s="197">
        <v>5.8463607999999999E-9</v>
      </c>
      <c r="CV1344" s="197">
        <v>2.8536060999999999E-5</v>
      </c>
      <c r="CX1344" s="166"/>
      <c r="CY1344" t="s">
        <v>2529</v>
      </c>
    </row>
    <row r="1345" spans="1:103" ht="14.4">
      <c r="A1345" t="s">
        <v>1871</v>
      </c>
      <c r="B1345" s="85" t="s">
        <v>816</v>
      </c>
      <c r="C1345" s="113" t="str">
        <f t="shared" si="652"/>
        <v>A.160.06.118</v>
      </c>
      <c r="D1345" s="9" t="s">
        <v>143</v>
      </c>
      <c r="E1345" s="112" t="s">
        <v>362</v>
      </c>
      <c r="F1345" s="115" t="str">
        <f t="shared" si="653"/>
        <v>Onzabili natural forest clear cut 550 (kg/m3)</v>
      </c>
      <c r="G1345" s="143">
        <f t="shared" si="654"/>
        <v>3.6908717333333336</v>
      </c>
      <c r="I1345" s="118">
        <f t="shared" si="655"/>
        <v>9.5074079975189161</v>
      </c>
      <c r="K1345" s="161">
        <f t="shared" si="656"/>
        <v>2.4919215345000001E-3</v>
      </c>
      <c r="L1345" s="161">
        <f t="shared" si="657"/>
        <v>8.9376940179399984</v>
      </c>
      <c r="M1345" s="162">
        <f t="shared" si="658"/>
        <v>1.3591298044416814E-2</v>
      </c>
      <c r="N1345" s="161">
        <v>0.55363076</v>
      </c>
      <c r="O1345" s="132">
        <v>3.4605463999999998E-3</v>
      </c>
      <c r="P1345" s="132">
        <v>1.9182087E-3</v>
      </c>
      <c r="Q1345" s="132">
        <v>1.3088749999999999E-3</v>
      </c>
      <c r="R1345" s="132">
        <v>1.0356123000000001E-3</v>
      </c>
      <c r="S1345" s="164">
        <v>5.2371244999999997E-6</v>
      </c>
      <c r="T1345" s="132">
        <v>1.4219710999999999E-4</v>
      </c>
      <c r="U1345" s="132">
        <v>1.2098446E-4</v>
      </c>
      <c r="V1345" s="132">
        <v>1.445339E-4</v>
      </c>
      <c r="W1345" s="132">
        <v>9.0667837999999995E-4</v>
      </c>
      <c r="X1345" s="132">
        <v>1.3444154999999999E-2</v>
      </c>
      <c r="Y1345" s="132">
        <v>8.9312875999999992</v>
      </c>
      <c r="Z1345" s="164">
        <v>2.6091289999999999E-6</v>
      </c>
      <c r="AA1345" s="164">
        <v>1.5416814E-11</v>
      </c>
      <c r="AC1345" s="118">
        <f t="shared" si="644"/>
        <v>0.55363076</v>
      </c>
      <c r="AD1345" s="118">
        <f t="shared" si="645"/>
        <v>7.9916610944999987E-3</v>
      </c>
      <c r="AE1345" s="118">
        <f t="shared" si="646"/>
        <v>5.5023486890000001E-3</v>
      </c>
      <c r="AF1345" s="118">
        <f t="shared" si="647"/>
        <v>8.9376940179399984</v>
      </c>
      <c r="AG1345" s="118">
        <f t="shared" si="648"/>
        <v>1.3588688915416813E-2</v>
      </c>
      <c r="AI1345" s="69">
        <v>24.759236000000001</v>
      </c>
      <c r="AJ1345" s="69">
        <v>3.0455006999999998</v>
      </c>
      <c r="AK1345" s="69">
        <v>0.39040870999999999</v>
      </c>
      <c r="AL1345" s="69">
        <v>0</v>
      </c>
      <c r="AM1345" s="69">
        <v>20.979161000000001</v>
      </c>
      <c r="AN1345" s="69">
        <v>0.24660499999999999</v>
      </c>
      <c r="AO1345" s="69">
        <v>9.7560292000000007E-2</v>
      </c>
      <c r="AQ1345" s="116">
        <v>6.1356037000000002E-2</v>
      </c>
      <c r="AR1345" s="116">
        <v>5.8366844000000001E-2</v>
      </c>
      <c r="AS1345" s="116">
        <v>2.8226712999999998E-3</v>
      </c>
      <c r="AT1345" s="116">
        <v>1.6652240999999999E-4</v>
      </c>
      <c r="AU1345" s="150">
        <f t="shared" si="649"/>
        <v>3.4992112859040074E-6</v>
      </c>
      <c r="AV1345" s="150">
        <f t="shared" si="650"/>
        <v>1.0438872926370357E-8</v>
      </c>
      <c r="AW1345" s="163">
        <f t="shared" si="651"/>
        <v>2.3322467234800002E-2</v>
      </c>
      <c r="AX1345" s="196">
        <v>3.4251385999999999E-6</v>
      </c>
      <c r="AY1345" s="196">
        <v>1.0334469999999999E-8</v>
      </c>
      <c r="AZ1345" s="196">
        <v>2.8235246999999998E-13</v>
      </c>
      <c r="BA1345" s="196">
        <v>7.5200272000000005E-15</v>
      </c>
      <c r="BB1345" s="196">
        <v>2.1330799E-15</v>
      </c>
      <c r="BC1345" s="196">
        <v>1.3739953000000001E-10</v>
      </c>
      <c r="BD1345" s="196">
        <v>7.3880804000000002E-8</v>
      </c>
      <c r="BE1345" s="196">
        <v>2.0564151E-11</v>
      </c>
      <c r="BF1345" s="196">
        <v>8.3333966E-11</v>
      </c>
      <c r="BG1345" s="196">
        <v>8.7891336999999994E-15</v>
      </c>
      <c r="BH1345" s="196">
        <v>2.6408082999999999E-16</v>
      </c>
      <c r="BI1345" s="196">
        <v>8.0129019000000002E-14</v>
      </c>
      <c r="BJ1345" s="196">
        <v>1.1271552E-13</v>
      </c>
      <c r="BK1345" s="196">
        <v>2.0559125999999999E-14</v>
      </c>
      <c r="BL1345" s="196">
        <v>2.7195039000000001E-12</v>
      </c>
      <c r="BM1345" s="196">
        <v>5.1753216999999998E-11</v>
      </c>
      <c r="BN1345" s="196">
        <v>2.0827346E-20</v>
      </c>
      <c r="BO1345" s="196">
        <v>7.9442348000000001E-6</v>
      </c>
      <c r="BP1345" s="108">
        <v>2.3314523E-2</v>
      </c>
      <c r="BQ1345" s="108">
        <v>0</v>
      </c>
      <c r="BR1345" s="108">
        <v>0</v>
      </c>
      <c r="BS1345" s="108">
        <v>0</v>
      </c>
      <c r="BU1345" s="69">
        <v>1.0888908E-4</v>
      </c>
      <c r="BV1345" s="172">
        <v>6.1564596999999998E-7</v>
      </c>
      <c r="BW1345" s="69">
        <v>1.029113E-4</v>
      </c>
      <c r="BX1345" s="172">
        <v>1.4424142E-8</v>
      </c>
      <c r="BY1345" s="172">
        <v>5.5222506000000004E-7</v>
      </c>
      <c r="BZ1345" s="172">
        <v>8.0834627999999996E-8</v>
      </c>
      <c r="CA1345" s="172">
        <v>1.9242162E-10</v>
      </c>
      <c r="CB1345" s="172">
        <v>1.2278307000000001E-7</v>
      </c>
      <c r="CC1345" s="172">
        <v>1.3942762E-8</v>
      </c>
      <c r="CD1345" s="172">
        <v>9.8890518999999997E-8</v>
      </c>
      <c r="CE1345" s="172">
        <v>6.0484975999999998E-12</v>
      </c>
      <c r="CF1345" s="172">
        <v>4.6057019000000002E-17</v>
      </c>
      <c r="CG1345" s="172">
        <v>3.9545556999999999E-13</v>
      </c>
      <c r="CH1345" s="172">
        <v>2.8280003000000002E-7</v>
      </c>
      <c r="CI1345" s="172">
        <v>4.1562825E-6</v>
      </c>
      <c r="CJ1345" s="172">
        <v>3.9751116E-8</v>
      </c>
      <c r="CK1345" s="69">
        <v>0</v>
      </c>
      <c r="CM1345" s="197">
        <v>4.6647373999999999E-13</v>
      </c>
      <c r="CN1345" s="198">
        <v>3.6908637</v>
      </c>
      <c r="CO1345" s="198">
        <v>3.3891163999999999E-3</v>
      </c>
      <c r="CP1345" s="198">
        <v>4.3972474999999999E-4</v>
      </c>
      <c r="CQ1345" s="197">
        <v>3.6285742000000002E-11</v>
      </c>
      <c r="CR1345" s="197">
        <v>4.2861306999999998E-9</v>
      </c>
      <c r="CS1345" s="197">
        <v>2.4921761999999999E-5</v>
      </c>
      <c r="CT1345" s="198">
        <v>5.5853407000000001E-2</v>
      </c>
      <c r="CU1345" s="197">
        <v>5.8463607999999999E-9</v>
      </c>
      <c r="CV1345" s="197">
        <v>2.8536060999999999E-5</v>
      </c>
      <c r="CX1345" s="166"/>
      <c r="CY1345" t="s">
        <v>2529</v>
      </c>
    </row>
    <row r="1346" spans="1:103" ht="14.4">
      <c r="A1346" t="s">
        <v>1872</v>
      </c>
      <c r="B1346" s="85" t="s">
        <v>816</v>
      </c>
      <c r="C1346" s="113" t="str">
        <f t="shared" si="652"/>
        <v>A.160.06.119</v>
      </c>
      <c r="D1346" s="9" t="s">
        <v>143</v>
      </c>
      <c r="E1346" s="112" t="s">
        <v>362</v>
      </c>
      <c r="F1346" s="115" t="str">
        <f t="shared" si="653"/>
        <v>Ozigo (Igaganga) FSC/PEFC 650 (kg/m3)</v>
      </c>
      <c r="G1346" s="143">
        <f t="shared" si="654"/>
        <v>0.22057058666666668</v>
      </c>
      <c r="I1346" s="118">
        <f t="shared" si="655"/>
        <v>5.3326278852116812E-2</v>
      </c>
      <c r="K1346" s="161">
        <f t="shared" si="656"/>
        <v>2.4299982677000002E-3</v>
      </c>
      <c r="L1346" s="161">
        <f t="shared" si="657"/>
        <v>5.9773668399999997E-3</v>
      </c>
      <c r="M1346" s="162">
        <f t="shared" si="658"/>
        <v>1.1833325744416815E-2</v>
      </c>
      <c r="N1346" s="161">
        <v>3.3085587999999999E-2</v>
      </c>
      <c r="O1346" s="132">
        <v>2.7869254000000001E-3</v>
      </c>
      <c r="P1346" s="132">
        <v>1.8752243999999999E-3</v>
      </c>
      <c r="Q1346" s="132">
        <v>1.2544281E-3</v>
      </c>
      <c r="R1346" s="132">
        <v>1.0299197E-3</v>
      </c>
      <c r="S1346" s="164">
        <v>4.9778576999999997E-6</v>
      </c>
      <c r="T1346" s="132">
        <v>1.4067261E-4</v>
      </c>
      <c r="U1346" s="132">
        <v>1.2094565000000001E-4</v>
      </c>
      <c r="V1346" s="132">
        <v>1.433696E-4</v>
      </c>
      <c r="W1346" s="132">
        <v>9.0667837999999995E-4</v>
      </c>
      <c r="X1346" s="132">
        <v>1.1687347000000001E-2</v>
      </c>
      <c r="Y1346" s="132">
        <v>2.8759301000000001E-4</v>
      </c>
      <c r="Z1346" s="164">
        <v>2.6091289999999999E-6</v>
      </c>
      <c r="AA1346" s="164">
        <v>1.5416814E-11</v>
      </c>
      <c r="AC1346" s="118">
        <f t="shared" si="644"/>
        <v>3.3085587999999999E-2</v>
      </c>
      <c r="AD1346" s="118">
        <f t="shared" si="645"/>
        <v>7.2130937177000004E-3</v>
      </c>
      <c r="AE1346" s="118">
        <f t="shared" si="646"/>
        <v>4.7857045789999999E-3</v>
      </c>
      <c r="AF1346" s="118">
        <f t="shared" si="647"/>
        <v>5.9773668399999997E-3</v>
      </c>
      <c r="AG1346" s="118">
        <f t="shared" si="648"/>
        <v>1.1830716615416815E-2</v>
      </c>
      <c r="AI1346" s="69">
        <v>24.492591999999998</v>
      </c>
      <c r="AJ1346" s="69">
        <v>2.7801578</v>
      </c>
      <c r="AK1346" s="69">
        <v>0.38950561</v>
      </c>
      <c r="AL1346" s="69">
        <v>0</v>
      </c>
      <c r="AM1346" s="69">
        <v>20.979161000000001</v>
      </c>
      <c r="AN1346" s="69">
        <v>0.24642897</v>
      </c>
      <c r="AO1346" s="69">
        <v>9.7337949000000007E-2</v>
      </c>
      <c r="AQ1346" s="116">
        <v>4.7834547999999998E-3</v>
      </c>
      <c r="AR1346" s="116">
        <v>4.4443343999999996E-3</v>
      </c>
      <c r="AS1346" s="116">
        <v>1.9121133000000001E-4</v>
      </c>
      <c r="AT1346" s="116">
        <v>1.4790908999999999E-4</v>
      </c>
      <c r="AU1346" s="150">
        <f t="shared" si="649"/>
        <v>2.6644690982580711E-7</v>
      </c>
      <c r="AV1346" s="150">
        <f t="shared" si="650"/>
        <v>7.0714251143635748E-10</v>
      </c>
      <c r="AW1346" s="163">
        <f t="shared" si="651"/>
        <v>2.0715558150199997E-2</v>
      </c>
      <c r="AX1346" s="196">
        <v>2.0469912000000001E-7</v>
      </c>
      <c r="AY1346" s="196">
        <v>6.1762702000000003E-10</v>
      </c>
      <c r="AZ1346" s="196">
        <v>1.6874437000000001E-14</v>
      </c>
      <c r="BA1346" s="196">
        <v>7.5200272000000005E-15</v>
      </c>
      <c r="BB1346" s="196">
        <v>2.1330799E-15</v>
      </c>
      <c r="BC1346" s="196">
        <v>1.359405E-10</v>
      </c>
      <c r="BD1346" s="196">
        <v>6.1557910999999996E-8</v>
      </c>
      <c r="BE1346" s="196">
        <v>2.023142E-11</v>
      </c>
      <c r="BF1346" s="196">
        <v>6.9083838000000001E-11</v>
      </c>
      <c r="BG1346" s="196">
        <v>8.7891336999999994E-15</v>
      </c>
      <c r="BH1346" s="196">
        <v>2.6408082999999999E-16</v>
      </c>
      <c r="BI1346" s="196">
        <v>7.9260514999999997E-14</v>
      </c>
      <c r="BJ1346" s="196">
        <v>8.0353345999999997E-14</v>
      </c>
      <c r="BK1346" s="196">
        <v>1.4691903E-14</v>
      </c>
      <c r="BL1346" s="196">
        <v>2.6763776999999998E-12</v>
      </c>
      <c r="BM1346" s="196">
        <v>5.1252294999999998E-11</v>
      </c>
      <c r="BN1346" s="196">
        <v>2.0827346E-20</v>
      </c>
      <c r="BO1346" s="196">
        <v>7.8371501999999999E-6</v>
      </c>
      <c r="BP1346" s="108">
        <v>2.0707720999999998E-2</v>
      </c>
      <c r="BQ1346" s="108">
        <v>0</v>
      </c>
      <c r="BR1346" s="108">
        <v>0</v>
      </c>
      <c r="BS1346" s="108">
        <v>0</v>
      </c>
      <c r="BU1346" s="172">
        <v>1.1604774999999999E-5</v>
      </c>
      <c r="BV1346" s="172">
        <v>5.1740128E-7</v>
      </c>
      <c r="BW1346" s="172">
        <v>6.1500931999999997E-6</v>
      </c>
      <c r="BX1346" s="172">
        <v>1.4393365000000001E-8</v>
      </c>
      <c r="BY1346" s="172">
        <v>4.6620221999999999E-7</v>
      </c>
      <c r="BZ1346" s="172">
        <v>8.0834627999999996E-8</v>
      </c>
      <c r="CA1346" s="172">
        <v>1.9242162E-10</v>
      </c>
      <c r="CB1346" s="172">
        <v>1.2278307000000001E-7</v>
      </c>
      <c r="CC1346" s="172">
        <v>1.352122E-8</v>
      </c>
      <c r="CD1346" s="172">
        <v>9.7802678000000002E-8</v>
      </c>
      <c r="CE1346" s="172">
        <v>6.0484975999999998E-12</v>
      </c>
      <c r="CF1346" s="172">
        <v>4.6057019000000002E-17</v>
      </c>
      <c r="CG1346" s="172">
        <v>3.9545556999999999E-13</v>
      </c>
      <c r="CH1346" s="172">
        <v>2.6601482999999998E-7</v>
      </c>
      <c r="CI1346" s="172">
        <v>3.8357785000000001E-6</v>
      </c>
      <c r="CJ1346" s="172">
        <v>3.9751116E-8</v>
      </c>
      <c r="CK1346" s="69">
        <v>0</v>
      </c>
      <c r="CM1346" s="197">
        <v>4.6647373999999999E-13</v>
      </c>
      <c r="CN1346" s="198">
        <v>0.22056260999999999</v>
      </c>
      <c r="CO1346" s="198">
        <v>3.3891163999999999E-3</v>
      </c>
      <c r="CP1346" s="198">
        <v>3.7250716000000001E-4</v>
      </c>
      <c r="CQ1346" s="197">
        <v>3.5892807000000003E-11</v>
      </c>
      <c r="CR1346" s="197">
        <v>4.2396934000000001E-9</v>
      </c>
      <c r="CS1346" s="197">
        <v>2.0672062000000001E-5</v>
      </c>
      <c r="CT1346" s="198">
        <v>3.9902825000000003E-2</v>
      </c>
      <c r="CU1346" s="197">
        <v>5.8463607999999999E-9</v>
      </c>
      <c r="CV1346" s="197">
        <v>2.8536060999999999E-5</v>
      </c>
      <c r="CX1346" s="166"/>
      <c r="CY1346" t="s">
        <v>2530</v>
      </c>
    </row>
    <row r="1347" spans="1:103" ht="14.4">
      <c r="A1347" t="s">
        <v>1873</v>
      </c>
      <c r="B1347" s="85" t="s">
        <v>816</v>
      </c>
      <c r="C1347" s="113" t="str">
        <f t="shared" si="652"/>
        <v>A.160.06.120</v>
      </c>
      <c r="D1347" s="9" t="s">
        <v>143</v>
      </c>
      <c r="E1347" s="112" t="s">
        <v>362</v>
      </c>
      <c r="F1347" s="115" t="str">
        <f t="shared" si="653"/>
        <v>Ozigo (Igaganga) natural forest clear cut 650 (kg/m3)</v>
      </c>
      <c r="G1347" s="143">
        <f t="shared" si="654"/>
        <v>3.6705706</v>
      </c>
      <c r="I1347" s="118">
        <f t="shared" si="655"/>
        <v>3.8807922878421164</v>
      </c>
      <c r="K1347" s="161">
        <f t="shared" si="656"/>
        <v>2.4299982677000002E-3</v>
      </c>
      <c r="L1347" s="161">
        <f t="shared" si="657"/>
        <v>3.3159433738299997</v>
      </c>
      <c r="M1347" s="162">
        <f t="shared" si="658"/>
        <v>1.1833325744416815E-2</v>
      </c>
      <c r="N1347" s="161">
        <v>0.55058558999999996</v>
      </c>
      <c r="O1347" s="132">
        <v>2.7869254000000001E-3</v>
      </c>
      <c r="P1347" s="132">
        <v>1.8752243999999999E-3</v>
      </c>
      <c r="Q1347" s="132">
        <v>1.2544281E-3</v>
      </c>
      <c r="R1347" s="132">
        <v>1.0299197E-3</v>
      </c>
      <c r="S1347" s="164">
        <v>4.9778576999999997E-6</v>
      </c>
      <c r="T1347" s="132">
        <v>1.4067261E-4</v>
      </c>
      <c r="U1347" s="132">
        <v>1.2094565000000001E-4</v>
      </c>
      <c r="V1347" s="132">
        <v>1.433696E-4</v>
      </c>
      <c r="W1347" s="132">
        <v>9.0667837999999995E-4</v>
      </c>
      <c r="X1347" s="132">
        <v>1.1687347000000001E-2</v>
      </c>
      <c r="Y1347" s="132">
        <v>3.3102535999999998</v>
      </c>
      <c r="Z1347" s="164">
        <v>2.6091289999999999E-6</v>
      </c>
      <c r="AA1347" s="164">
        <v>1.5416814E-11</v>
      </c>
      <c r="AC1347" s="118">
        <f t="shared" si="644"/>
        <v>0.55058558999999996</v>
      </c>
      <c r="AD1347" s="118">
        <f t="shared" si="645"/>
        <v>7.2130937177000004E-3</v>
      </c>
      <c r="AE1347" s="118">
        <f t="shared" si="646"/>
        <v>4.7857045789999999E-3</v>
      </c>
      <c r="AF1347" s="118">
        <f t="shared" si="647"/>
        <v>3.3159433738299997</v>
      </c>
      <c r="AG1347" s="118">
        <f t="shared" si="648"/>
        <v>1.1830716615416815E-2</v>
      </c>
      <c r="AI1347" s="69">
        <v>24.492591999999998</v>
      </c>
      <c r="AJ1347" s="69">
        <v>2.7801578</v>
      </c>
      <c r="AK1347" s="69">
        <v>0.38950561</v>
      </c>
      <c r="AL1347" s="69">
        <v>0</v>
      </c>
      <c r="AM1347" s="69">
        <v>20.979161000000001</v>
      </c>
      <c r="AN1347" s="69">
        <v>0.24642897</v>
      </c>
      <c r="AO1347" s="69">
        <v>9.7337949000000007E-2</v>
      </c>
      <c r="AQ1347" s="116">
        <v>6.0798277999999997E-2</v>
      </c>
      <c r="AR1347" s="116">
        <v>5.7847021999999998E-2</v>
      </c>
      <c r="AS1347" s="116">
        <v>2.8033467000000002E-3</v>
      </c>
      <c r="AT1347" s="116">
        <v>1.4790908999999999E-4</v>
      </c>
      <c r="AU1347" s="150">
        <f t="shared" si="649"/>
        <v>3.468046889825807E-6</v>
      </c>
      <c r="AV1347" s="150">
        <f t="shared" si="650"/>
        <v>1.0367406416439358E-8</v>
      </c>
      <c r="AW1347" s="163">
        <f t="shared" si="651"/>
        <v>2.0715558150199997E-2</v>
      </c>
      <c r="AX1347" s="196">
        <v>3.4062991E-6</v>
      </c>
      <c r="AY1347" s="196">
        <v>1.0277627E-8</v>
      </c>
      <c r="AZ1347" s="196">
        <v>2.8079944000000003E-13</v>
      </c>
      <c r="BA1347" s="196">
        <v>7.5200272000000005E-15</v>
      </c>
      <c r="BB1347" s="196">
        <v>2.1330799E-15</v>
      </c>
      <c r="BC1347" s="196">
        <v>1.359405E-10</v>
      </c>
      <c r="BD1347" s="196">
        <v>6.1557910999999996E-8</v>
      </c>
      <c r="BE1347" s="196">
        <v>2.023142E-11</v>
      </c>
      <c r="BF1347" s="196">
        <v>6.9083838000000001E-11</v>
      </c>
      <c r="BG1347" s="196">
        <v>8.7891336999999994E-15</v>
      </c>
      <c r="BH1347" s="196">
        <v>2.6408082999999999E-16</v>
      </c>
      <c r="BI1347" s="196">
        <v>7.9260514999999997E-14</v>
      </c>
      <c r="BJ1347" s="196">
        <v>8.0353345999999997E-14</v>
      </c>
      <c r="BK1347" s="196">
        <v>1.4691903E-14</v>
      </c>
      <c r="BL1347" s="196">
        <v>2.6763776999999998E-12</v>
      </c>
      <c r="BM1347" s="196">
        <v>5.1252294999999998E-11</v>
      </c>
      <c r="BN1347" s="196">
        <v>2.0827346E-20</v>
      </c>
      <c r="BO1347" s="196">
        <v>7.8371501999999999E-6</v>
      </c>
      <c r="BP1347" s="108">
        <v>2.0707720999999998E-2</v>
      </c>
      <c r="BQ1347" s="108">
        <v>0</v>
      </c>
      <c r="BR1347" s="108">
        <v>0</v>
      </c>
      <c r="BS1347" s="108">
        <v>0</v>
      </c>
      <c r="BU1347" s="69">
        <v>1.0779993E-4</v>
      </c>
      <c r="BV1347" s="172">
        <v>5.1740128E-7</v>
      </c>
      <c r="BW1347" s="69">
        <v>1.0234525E-4</v>
      </c>
      <c r="BX1347" s="172">
        <v>1.4393365000000001E-8</v>
      </c>
      <c r="BY1347" s="172">
        <v>4.6620221999999999E-7</v>
      </c>
      <c r="BZ1347" s="172">
        <v>8.0834627999999996E-8</v>
      </c>
      <c r="CA1347" s="172">
        <v>1.9242162E-10</v>
      </c>
      <c r="CB1347" s="172">
        <v>1.2278307000000001E-7</v>
      </c>
      <c r="CC1347" s="172">
        <v>1.352122E-8</v>
      </c>
      <c r="CD1347" s="172">
        <v>9.7802678000000002E-8</v>
      </c>
      <c r="CE1347" s="172">
        <v>6.0484975999999998E-12</v>
      </c>
      <c r="CF1347" s="172">
        <v>4.6057019000000002E-17</v>
      </c>
      <c r="CG1347" s="172">
        <v>3.9545556999999999E-13</v>
      </c>
      <c r="CH1347" s="172">
        <v>2.6601482999999998E-7</v>
      </c>
      <c r="CI1347" s="172">
        <v>3.8357785000000001E-6</v>
      </c>
      <c r="CJ1347" s="172">
        <v>3.9751116E-8</v>
      </c>
      <c r="CK1347" s="69">
        <v>0</v>
      </c>
      <c r="CM1347" s="197">
        <v>4.6647373999999999E-13</v>
      </c>
      <c r="CN1347" s="198">
        <v>3.6705625999999998</v>
      </c>
      <c r="CO1347" s="198">
        <v>3.3891163999999999E-3</v>
      </c>
      <c r="CP1347" s="198">
        <v>3.7250716000000001E-4</v>
      </c>
      <c r="CQ1347" s="197">
        <v>3.5892807000000003E-11</v>
      </c>
      <c r="CR1347" s="197">
        <v>4.2396934000000001E-9</v>
      </c>
      <c r="CS1347" s="197">
        <v>2.0672062000000001E-5</v>
      </c>
      <c r="CT1347" s="198">
        <v>3.9902825000000003E-2</v>
      </c>
      <c r="CU1347" s="197">
        <v>5.8463607999999999E-9</v>
      </c>
      <c r="CV1347" s="197">
        <v>2.8536060999999999E-5</v>
      </c>
      <c r="CX1347" s="166"/>
      <c r="CY1347" t="s">
        <v>2530</v>
      </c>
    </row>
    <row r="1348" spans="1:103" ht="14.4">
      <c r="A1348" t="s">
        <v>897</v>
      </c>
      <c r="B1348" s="85" t="s">
        <v>816</v>
      </c>
      <c r="C1348" s="113" t="str">
        <f t="shared" si="652"/>
        <v>A.160.06.121</v>
      </c>
      <c r="D1348" s="9" t="s">
        <v>143</v>
      </c>
      <c r="E1348" s="112" t="s">
        <v>362</v>
      </c>
      <c r="F1348" s="115" t="str">
        <f t="shared" si="653"/>
        <v>Parasolier FSC/PEFC 190 (kg/m3)</v>
      </c>
      <c r="G1348" s="143">
        <f t="shared" si="654"/>
        <v>0.41024329999999998</v>
      </c>
      <c r="I1348" s="118">
        <f t="shared" si="655"/>
        <v>0.10746188572432427</v>
      </c>
      <c r="K1348" s="161">
        <f t="shared" si="656"/>
        <v>4.9764900910000002E-3</v>
      </c>
      <c r="L1348" s="161">
        <f t="shared" si="657"/>
        <v>1.343116919E-2</v>
      </c>
      <c r="M1348" s="162">
        <f t="shared" si="658"/>
        <v>2.7517731443324277E-2</v>
      </c>
      <c r="N1348" s="161">
        <v>6.1536494999999997E-2</v>
      </c>
      <c r="O1348" s="132">
        <v>7.3738121999999996E-3</v>
      </c>
      <c r="P1348" s="132">
        <v>3.1800905000000002E-3</v>
      </c>
      <c r="Q1348" s="132">
        <v>2.4589637E-3</v>
      </c>
      <c r="R1348" s="132">
        <v>2.1934712999999999E-3</v>
      </c>
      <c r="S1348" s="164">
        <v>1.1680441E-5</v>
      </c>
      <c r="T1348" s="132">
        <v>3.1237464999999998E-4</v>
      </c>
      <c r="U1348" s="132">
        <v>2.6468708E-4</v>
      </c>
      <c r="V1348" s="132">
        <v>2.4029594E-4</v>
      </c>
      <c r="W1348" s="132">
        <v>1.9833590000000001E-3</v>
      </c>
      <c r="X1348" s="132">
        <v>2.7271727999999999E-2</v>
      </c>
      <c r="Y1348" s="132">
        <v>6.2922040999999998E-4</v>
      </c>
      <c r="Z1348" s="164">
        <v>5.7074695999999998E-6</v>
      </c>
      <c r="AA1348" s="164">
        <v>3.3724280999999997E-11</v>
      </c>
      <c r="AC1348" s="118">
        <f t="shared" si="644"/>
        <v>6.1536494999999997E-2</v>
      </c>
      <c r="AD1348" s="118">
        <f t="shared" si="645"/>
        <v>1.5795079871000001E-2</v>
      </c>
      <c r="AE1348" s="118">
        <f t="shared" si="646"/>
        <v>1.0824297249599999E-2</v>
      </c>
      <c r="AF1348" s="118">
        <f t="shared" si="647"/>
        <v>1.343116919E-2</v>
      </c>
      <c r="AG1348" s="118">
        <f t="shared" si="648"/>
        <v>2.7512023973724278E-2</v>
      </c>
      <c r="AI1348" s="69">
        <v>27.203856999999999</v>
      </c>
      <c r="AJ1348" s="69">
        <v>5.4501600000000003</v>
      </c>
      <c r="AK1348" s="69">
        <v>0.40047494</v>
      </c>
      <c r="AL1348" s="69">
        <v>0</v>
      </c>
      <c r="AM1348" s="69">
        <v>20.980264999999999</v>
      </c>
      <c r="AN1348" s="69">
        <v>0.27266891999999998</v>
      </c>
      <c r="AO1348" s="69">
        <v>0.10028764</v>
      </c>
      <c r="AQ1348" s="116">
        <v>9.5913518E-3</v>
      </c>
      <c r="AR1348" s="116">
        <v>8.8888115999999993E-3</v>
      </c>
      <c r="AS1348" s="116">
        <v>3.6708808000000001E-4</v>
      </c>
      <c r="AT1348" s="116">
        <v>3.3545214000000001E-4</v>
      </c>
      <c r="AU1348" s="150">
        <f t="shared" si="649"/>
        <v>5.3290237054917109E-7</v>
      </c>
      <c r="AV1348" s="150">
        <f t="shared" si="650"/>
        <v>1.3575742752093696E-9</v>
      </c>
      <c r="AW1348" s="163">
        <f t="shared" si="651"/>
        <v>4.6982091943000001E-2</v>
      </c>
      <c r="AX1348" s="196">
        <v>3.8072681000000002E-7</v>
      </c>
      <c r="AY1348" s="196">
        <v>1.1487455E-9</v>
      </c>
      <c r="AZ1348" s="196">
        <v>3.1385334E-14</v>
      </c>
      <c r="BA1348" s="196">
        <v>1.6450059000000001E-14</v>
      </c>
      <c r="BB1348" s="196">
        <v>4.6661122E-15</v>
      </c>
      <c r="BC1348" s="196">
        <v>2.3471983000000001E-10</v>
      </c>
      <c r="BD1348" s="196">
        <v>1.5182118999999999E-7</v>
      </c>
      <c r="BE1348" s="196">
        <v>3.5759371E-11</v>
      </c>
      <c r="BF1348" s="196">
        <v>1.7251757999999999E-10</v>
      </c>
      <c r="BG1348" s="196">
        <v>1.9226230000000001E-14</v>
      </c>
      <c r="BH1348" s="196">
        <v>5.7767681000000003E-16</v>
      </c>
      <c r="BI1348" s="196">
        <v>1.7603336999999999E-13</v>
      </c>
      <c r="BJ1348" s="196">
        <v>2.7455411000000001E-13</v>
      </c>
      <c r="BK1348" s="196">
        <v>5.0047442999999998E-14</v>
      </c>
      <c r="BL1348" s="196">
        <v>5.9862129999999999E-12</v>
      </c>
      <c r="BM1348" s="196">
        <v>1.1364339E-10</v>
      </c>
      <c r="BN1348" s="196">
        <v>4.5559818999999998E-20</v>
      </c>
      <c r="BO1348" s="196">
        <v>1.5918942999999999E-5</v>
      </c>
      <c r="BP1348" s="108">
        <v>4.6966173E-2</v>
      </c>
      <c r="BQ1348" s="108">
        <v>0</v>
      </c>
      <c r="BR1348" s="108">
        <v>0</v>
      </c>
      <c r="BS1348" s="108">
        <v>0</v>
      </c>
      <c r="BU1348" s="172">
        <v>2.2080361999999999E-5</v>
      </c>
      <c r="BV1348" s="172">
        <v>1.2572382000000001E-6</v>
      </c>
      <c r="BW1348" s="172">
        <v>1.1438672E-5</v>
      </c>
      <c r="BX1348" s="172">
        <v>3.1579427999999999E-8</v>
      </c>
      <c r="BY1348" s="172">
        <v>1.1022895E-6</v>
      </c>
      <c r="BZ1348" s="172">
        <v>1.3338417999999999E-7</v>
      </c>
      <c r="CA1348" s="172">
        <v>4.2092229E-10</v>
      </c>
      <c r="CB1348" s="172">
        <v>2.0265300999999999E-7</v>
      </c>
      <c r="CC1348" s="172">
        <v>3.0864368000000002E-8</v>
      </c>
      <c r="CD1348" s="172">
        <v>2.1726384999999999E-7</v>
      </c>
      <c r="CE1348" s="172">
        <v>1.3231088E-11</v>
      </c>
      <c r="CF1348" s="172">
        <v>1.0074973E-16</v>
      </c>
      <c r="CG1348" s="172">
        <v>8.6505905999999999E-13</v>
      </c>
      <c r="CH1348" s="172">
        <v>5.3950311999999997E-7</v>
      </c>
      <c r="CI1348" s="172">
        <v>7.0766020999999997E-6</v>
      </c>
      <c r="CJ1348" s="172">
        <v>4.9877251999999998E-8</v>
      </c>
      <c r="CK1348" s="69">
        <v>0</v>
      </c>
      <c r="CM1348" s="197">
        <v>1.0204113E-12</v>
      </c>
      <c r="CN1348" s="198">
        <v>0.41022585</v>
      </c>
      <c r="CO1348" s="198">
        <v>5.5856741000000001E-3</v>
      </c>
      <c r="CP1348" s="198">
        <v>8.9070857000000004E-4</v>
      </c>
      <c r="CQ1348" s="197">
        <v>7.9714897000000005E-11</v>
      </c>
      <c r="CR1348" s="197">
        <v>9.4160728999999998E-9</v>
      </c>
      <c r="CS1348" s="197">
        <v>5.0993986000000002E-5</v>
      </c>
      <c r="CT1348" s="198">
        <v>0.13597443000000001</v>
      </c>
      <c r="CU1348" s="197">
        <v>1.2788914E-8</v>
      </c>
      <c r="CV1348" s="197">
        <v>4.7145372999999997E-5</v>
      </c>
      <c r="CX1348" s="166"/>
      <c r="CY1348" t="s">
        <v>2531</v>
      </c>
    </row>
    <row r="1349" spans="1:103" ht="14.4">
      <c r="A1349" t="s">
        <v>1874</v>
      </c>
      <c r="B1349" s="85" t="s">
        <v>816</v>
      </c>
      <c r="C1349" s="113" t="str">
        <f t="shared" si="652"/>
        <v>A.160.06.122</v>
      </c>
      <c r="D1349" s="9" t="s">
        <v>143</v>
      </c>
      <c r="E1349" s="112" t="s">
        <v>362</v>
      </c>
      <c r="F1349" s="115" t="str">
        <f t="shared" si="653"/>
        <v>Parasolier natural forest clear cut 190 (kg/m3)</v>
      </c>
      <c r="G1349" s="143">
        <f t="shared" si="654"/>
        <v>3.8602432666666671</v>
      </c>
      <c r="I1349" s="118">
        <f t="shared" si="655"/>
        <v>13.506211660314325</v>
      </c>
      <c r="K1349" s="161">
        <f t="shared" si="656"/>
        <v>4.9764900910000002E-3</v>
      </c>
      <c r="L1349" s="161">
        <f t="shared" si="657"/>
        <v>12.89468094878</v>
      </c>
      <c r="M1349" s="162">
        <f t="shared" si="658"/>
        <v>2.7517731443324277E-2</v>
      </c>
      <c r="N1349" s="161">
        <v>0.57903649000000001</v>
      </c>
      <c r="O1349" s="132">
        <v>7.3738121999999996E-3</v>
      </c>
      <c r="P1349" s="132">
        <v>3.1800905000000002E-3</v>
      </c>
      <c r="Q1349" s="132">
        <v>2.4589637E-3</v>
      </c>
      <c r="R1349" s="132">
        <v>2.1934712999999999E-3</v>
      </c>
      <c r="S1349" s="164">
        <v>1.1680441E-5</v>
      </c>
      <c r="T1349" s="132">
        <v>3.1237464999999998E-4</v>
      </c>
      <c r="U1349" s="132">
        <v>2.6468708E-4</v>
      </c>
      <c r="V1349" s="132">
        <v>2.4029594E-4</v>
      </c>
      <c r="W1349" s="132">
        <v>1.9833590000000001E-3</v>
      </c>
      <c r="X1349" s="132">
        <v>2.7271727999999999E-2</v>
      </c>
      <c r="Y1349" s="132">
        <v>12.881879</v>
      </c>
      <c r="Z1349" s="164">
        <v>5.7074695999999998E-6</v>
      </c>
      <c r="AA1349" s="164">
        <v>3.3724280999999997E-11</v>
      </c>
      <c r="AC1349" s="118">
        <f t="shared" si="644"/>
        <v>0.57903649000000001</v>
      </c>
      <c r="AD1349" s="118">
        <f t="shared" si="645"/>
        <v>1.5795079871000001E-2</v>
      </c>
      <c r="AE1349" s="118">
        <f t="shared" si="646"/>
        <v>1.0824297249599999E-2</v>
      </c>
      <c r="AF1349" s="118">
        <f t="shared" si="647"/>
        <v>12.894680948780001</v>
      </c>
      <c r="AG1349" s="118">
        <f t="shared" si="648"/>
        <v>2.7512023973724278E-2</v>
      </c>
      <c r="AI1349" s="69">
        <v>27.203856999999999</v>
      </c>
      <c r="AJ1349" s="69">
        <v>5.4501600000000003</v>
      </c>
      <c r="AK1349" s="69">
        <v>0.40047494</v>
      </c>
      <c r="AL1349" s="69">
        <v>0</v>
      </c>
      <c r="AM1349" s="69">
        <v>20.980264999999999</v>
      </c>
      <c r="AN1349" s="69">
        <v>0.27266891999999998</v>
      </c>
      <c r="AO1349" s="69">
        <v>0.10028764</v>
      </c>
      <c r="AQ1349" s="116">
        <v>6.5606175000000003E-2</v>
      </c>
      <c r="AR1349" s="116">
        <v>6.22915E-2</v>
      </c>
      <c r="AS1349" s="116">
        <v>2.9792234000000002E-3</v>
      </c>
      <c r="AT1349" s="116">
        <v>3.3545214000000001E-4</v>
      </c>
      <c r="AU1349" s="150">
        <f t="shared" si="649"/>
        <v>3.7345023605491709E-6</v>
      </c>
      <c r="AV1349" s="150">
        <f t="shared" si="650"/>
        <v>1.1017838700205367E-8</v>
      </c>
      <c r="AW1349" s="163">
        <f t="shared" si="651"/>
        <v>4.6982091943000001E-2</v>
      </c>
      <c r="AX1349" s="196">
        <v>3.5823267999999998E-6</v>
      </c>
      <c r="AY1349" s="196">
        <v>1.0808745999999999E-8</v>
      </c>
      <c r="AZ1349" s="196">
        <v>2.9531033000000001E-13</v>
      </c>
      <c r="BA1349" s="196">
        <v>1.6450059000000001E-14</v>
      </c>
      <c r="BB1349" s="196">
        <v>4.6661122E-15</v>
      </c>
      <c r="BC1349" s="196">
        <v>2.3471983000000001E-10</v>
      </c>
      <c r="BD1349" s="196">
        <v>1.5182118999999999E-7</v>
      </c>
      <c r="BE1349" s="196">
        <v>3.5759371E-11</v>
      </c>
      <c r="BF1349" s="196">
        <v>1.7251757999999999E-10</v>
      </c>
      <c r="BG1349" s="196">
        <v>1.9226230000000001E-14</v>
      </c>
      <c r="BH1349" s="196">
        <v>5.7767681000000003E-16</v>
      </c>
      <c r="BI1349" s="196">
        <v>1.7603336999999999E-13</v>
      </c>
      <c r="BJ1349" s="196">
        <v>2.7455411000000001E-13</v>
      </c>
      <c r="BK1349" s="196">
        <v>5.0047442999999998E-14</v>
      </c>
      <c r="BL1349" s="196">
        <v>5.9862129999999999E-12</v>
      </c>
      <c r="BM1349" s="196">
        <v>1.1364339E-10</v>
      </c>
      <c r="BN1349" s="196">
        <v>4.5559818999999998E-20</v>
      </c>
      <c r="BO1349" s="196">
        <v>1.5918942999999999E-5</v>
      </c>
      <c r="BP1349" s="108">
        <v>4.6966173E-2</v>
      </c>
      <c r="BQ1349" s="108">
        <v>0</v>
      </c>
      <c r="BR1349" s="108">
        <v>0</v>
      </c>
      <c r="BS1349" s="108">
        <v>0</v>
      </c>
      <c r="BU1349" s="69">
        <v>1.1827552E-4</v>
      </c>
      <c r="BV1349" s="172">
        <v>1.2572382000000001E-6</v>
      </c>
      <c r="BW1349" s="69">
        <v>1.0763382999999999E-4</v>
      </c>
      <c r="BX1349" s="172">
        <v>3.1579427999999999E-8</v>
      </c>
      <c r="BY1349" s="172">
        <v>1.1022895E-6</v>
      </c>
      <c r="BZ1349" s="172">
        <v>1.3338417999999999E-7</v>
      </c>
      <c r="CA1349" s="172">
        <v>4.2092229E-10</v>
      </c>
      <c r="CB1349" s="172">
        <v>2.0265300999999999E-7</v>
      </c>
      <c r="CC1349" s="172">
        <v>3.0864368000000002E-8</v>
      </c>
      <c r="CD1349" s="172">
        <v>2.1726384999999999E-7</v>
      </c>
      <c r="CE1349" s="172">
        <v>1.3231088E-11</v>
      </c>
      <c r="CF1349" s="172">
        <v>1.0074973E-16</v>
      </c>
      <c r="CG1349" s="172">
        <v>8.6505905999999999E-13</v>
      </c>
      <c r="CH1349" s="172">
        <v>5.3950311999999997E-7</v>
      </c>
      <c r="CI1349" s="172">
        <v>7.0766020999999997E-6</v>
      </c>
      <c r="CJ1349" s="172">
        <v>4.9877251999999998E-8</v>
      </c>
      <c r="CK1349" s="69">
        <v>0</v>
      </c>
      <c r="CM1349" s="197">
        <v>1.0204113E-12</v>
      </c>
      <c r="CN1349" s="198">
        <v>3.8602259000000001</v>
      </c>
      <c r="CO1349" s="198">
        <v>5.5856741000000001E-3</v>
      </c>
      <c r="CP1349" s="198">
        <v>8.9070857000000004E-4</v>
      </c>
      <c r="CQ1349" s="197">
        <v>7.9714897000000005E-11</v>
      </c>
      <c r="CR1349" s="197">
        <v>9.4160728999999998E-9</v>
      </c>
      <c r="CS1349" s="197">
        <v>5.0993986000000002E-5</v>
      </c>
      <c r="CT1349" s="198">
        <v>0.13597443000000001</v>
      </c>
      <c r="CU1349" s="197">
        <v>1.2788914E-8</v>
      </c>
      <c r="CV1349" s="197">
        <v>4.7145372999999997E-5</v>
      </c>
      <c r="CX1349" s="166"/>
      <c r="CY1349" t="s">
        <v>2531</v>
      </c>
    </row>
    <row r="1350" spans="1:103" ht="14.4">
      <c r="A1350" t="s">
        <v>898</v>
      </c>
      <c r="B1350" s="85" t="s">
        <v>816</v>
      </c>
      <c r="C1350" s="113" t="str">
        <f t="shared" si="652"/>
        <v>A.160.06.123</v>
      </c>
      <c r="D1350" s="9" t="s">
        <v>143</v>
      </c>
      <c r="E1350" s="112" t="s">
        <v>362</v>
      </c>
      <c r="F1350" s="115" t="str">
        <f t="shared" si="653"/>
        <v>Pear FSC/PEFC 680 (kg/m3)</v>
      </c>
      <c r="G1350" s="143">
        <f t="shared" si="654"/>
        <v>0.19704644666666668</v>
      </c>
      <c r="I1350" s="118">
        <f t="shared" si="655"/>
        <v>4.7624727442782858E-2</v>
      </c>
      <c r="K1350" s="161">
        <f t="shared" si="656"/>
        <v>3.1178016906000003E-3</v>
      </c>
      <c r="L1350" s="161">
        <f t="shared" si="657"/>
        <v>5.4394216599999998E-3</v>
      </c>
      <c r="M1350" s="162">
        <f t="shared" si="658"/>
        <v>9.5105370921828528E-3</v>
      </c>
      <c r="N1350" s="161">
        <v>2.9556967E-2</v>
      </c>
      <c r="O1350" s="132">
        <v>1.3476213999999999E-3</v>
      </c>
      <c r="P1350" s="132">
        <v>2.1740447000000002E-3</v>
      </c>
      <c r="Q1350" s="132">
        <v>1.4599068E-3</v>
      </c>
      <c r="R1350" s="132">
        <v>1.4518858E-3</v>
      </c>
      <c r="S1350" s="164">
        <v>6.3294606000000004E-6</v>
      </c>
      <c r="T1350" s="132">
        <v>1.9967963E-4</v>
      </c>
      <c r="U1350" s="132">
        <v>1.7623988E-4</v>
      </c>
      <c r="V1350" s="132">
        <v>1.7523209000000001E-4</v>
      </c>
      <c r="W1350" s="132">
        <v>1.3222392999999999E-3</v>
      </c>
      <c r="X1350" s="132">
        <v>9.3314999999999995E-3</v>
      </c>
      <c r="Y1350" s="132">
        <v>4.1927638E-4</v>
      </c>
      <c r="Z1350" s="164">
        <v>3.8049797E-6</v>
      </c>
      <c r="AA1350" s="164">
        <v>2.2482853999999999E-11</v>
      </c>
      <c r="AC1350" s="118">
        <f t="shared" si="644"/>
        <v>2.9556967E-2</v>
      </c>
      <c r="AD1350" s="118">
        <f t="shared" si="645"/>
        <v>6.8157076705999999E-3</v>
      </c>
      <c r="AE1350" s="118">
        <f t="shared" si="646"/>
        <v>3.7017109597E-3</v>
      </c>
      <c r="AF1350" s="118">
        <f t="shared" si="647"/>
        <v>5.4394216599999998E-3</v>
      </c>
      <c r="AG1350" s="118">
        <f t="shared" si="648"/>
        <v>9.5067321124828533E-3</v>
      </c>
      <c r="AI1350" s="69">
        <v>24.268533000000001</v>
      </c>
      <c r="AJ1350" s="69">
        <v>2.5463746999999999</v>
      </c>
      <c r="AK1350" s="69">
        <v>0.38943630000000001</v>
      </c>
      <c r="AL1350" s="69">
        <v>0</v>
      </c>
      <c r="AM1350" s="69">
        <v>20.979586999999999</v>
      </c>
      <c r="AN1350" s="69">
        <v>0.25571792999999998</v>
      </c>
      <c r="AO1350" s="69">
        <v>9.7417007E-2</v>
      </c>
      <c r="AQ1350" s="116">
        <v>3.9815140999999998E-3</v>
      </c>
      <c r="AR1350" s="116">
        <v>3.6828935999999998E-3</v>
      </c>
      <c r="AS1350" s="116">
        <v>1.6701547000000001E-4</v>
      </c>
      <c r="AT1350" s="116">
        <v>1.3160501000000001E-4</v>
      </c>
      <c r="AU1350" s="150">
        <f t="shared" si="649"/>
        <v>2.2079697552114737E-7</v>
      </c>
      <c r="AV1350" s="150">
        <f t="shared" si="650"/>
        <v>6.1766076284535323E-10</v>
      </c>
      <c r="AW1350" s="163">
        <f t="shared" si="651"/>
        <v>1.8432074199999999E-2</v>
      </c>
      <c r="AX1350" s="196">
        <v>1.8287312000000001E-7</v>
      </c>
      <c r="AY1350" s="196">
        <v>5.5177289E-10</v>
      </c>
      <c r="AZ1350" s="196">
        <v>1.5075201E-14</v>
      </c>
      <c r="BA1350" s="196">
        <v>1.0966705999999999E-14</v>
      </c>
      <c r="BB1350" s="196">
        <v>3.1107413999999999E-15</v>
      </c>
      <c r="BC1350" s="196">
        <v>1.6711380999999999E-10</v>
      </c>
      <c r="BD1350" s="196">
        <v>3.7680032999999998E-8</v>
      </c>
      <c r="BE1350" s="196">
        <v>2.4639260000000001E-11</v>
      </c>
      <c r="BF1350" s="196">
        <v>4.1106372E-11</v>
      </c>
      <c r="BG1350" s="196">
        <v>1.2817487E-14</v>
      </c>
      <c r="BH1350" s="196">
        <v>3.8511787000000002E-16</v>
      </c>
      <c r="BI1350" s="196">
        <v>1.1247317999999999E-13</v>
      </c>
      <c r="BJ1350" s="196">
        <v>1.1081751000000001E-15</v>
      </c>
      <c r="BK1350" s="196">
        <v>3.8165401000000002E-16</v>
      </c>
      <c r="BL1350" s="196">
        <v>3.7483696999999999E-12</v>
      </c>
      <c r="BM1350" s="196">
        <v>7.2946264000000006E-11</v>
      </c>
      <c r="BN1350" s="196">
        <v>3.0373213E-20</v>
      </c>
      <c r="BO1350" s="196">
        <v>1.04462E-5</v>
      </c>
      <c r="BP1350" s="108">
        <v>1.8421627999999999E-2</v>
      </c>
      <c r="BQ1350" s="108">
        <v>0</v>
      </c>
      <c r="BR1350" s="108">
        <v>0</v>
      </c>
      <c r="BS1350" s="108">
        <v>0</v>
      </c>
      <c r="BU1350" s="172">
        <v>1.0458402E-5</v>
      </c>
      <c r="BV1350" s="172">
        <v>3.3483434999999999E-7</v>
      </c>
      <c r="BW1350" s="172">
        <v>5.4941776999999998E-6</v>
      </c>
      <c r="BX1350" s="172">
        <v>2.0879936999999999E-8</v>
      </c>
      <c r="BY1350" s="172">
        <v>3.0182649000000002E-7</v>
      </c>
      <c r="BZ1350" s="172">
        <v>1.0111691E-7</v>
      </c>
      <c r="CA1350" s="172">
        <v>2.8061486000000001E-10</v>
      </c>
      <c r="CB1350" s="172">
        <v>1.5361007E-7</v>
      </c>
      <c r="CC1350" s="172">
        <v>1.8206498000000001E-8</v>
      </c>
      <c r="CD1350" s="172">
        <v>1.3872712999999999E-7</v>
      </c>
      <c r="CE1350" s="172">
        <v>8.8207255000000003E-12</v>
      </c>
      <c r="CF1350" s="172">
        <v>6.7166484999999994E-17</v>
      </c>
      <c r="CG1350" s="172">
        <v>5.7670603000000004E-13</v>
      </c>
      <c r="CH1350" s="172">
        <v>2.9159328000000002E-7</v>
      </c>
      <c r="CI1350" s="172">
        <v>3.5594798999999999E-6</v>
      </c>
      <c r="CJ1350" s="172">
        <v>4.3659449000000002E-8</v>
      </c>
      <c r="CK1350" s="69">
        <v>0</v>
      </c>
      <c r="CM1350" s="197">
        <v>6.8027419999999999E-13</v>
      </c>
      <c r="CN1350" s="198">
        <v>0.19703481</v>
      </c>
      <c r="CO1350" s="198">
        <v>4.2369106000000002E-3</v>
      </c>
      <c r="CP1350" s="198">
        <v>2.5223519000000001E-4</v>
      </c>
      <c r="CQ1350" s="197">
        <v>5.0934328999999997E-11</v>
      </c>
      <c r="CR1350" s="197">
        <v>6.0163290999999998E-9</v>
      </c>
      <c r="CS1350" s="197">
        <v>1.2126216E-5</v>
      </c>
      <c r="CT1350" s="198">
        <v>9.8148057999999992E-4</v>
      </c>
      <c r="CU1350" s="197">
        <v>8.5259427999999997E-9</v>
      </c>
      <c r="CV1350" s="197">
        <v>3.5718601999999999E-5</v>
      </c>
      <c r="CX1350" s="166"/>
      <c r="CY1350" t="s">
        <v>2532</v>
      </c>
    </row>
    <row r="1351" spans="1:103" ht="14.4">
      <c r="A1351" t="s">
        <v>899</v>
      </c>
      <c r="B1351" s="85" t="s">
        <v>816</v>
      </c>
      <c r="C1351" s="113" t="str">
        <f t="shared" si="652"/>
        <v>A.160.06.124</v>
      </c>
      <c r="D1351" s="9" t="s">
        <v>143</v>
      </c>
      <c r="E1351" s="112" t="s">
        <v>362</v>
      </c>
      <c r="F1351" s="115" t="str">
        <f t="shared" si="653"/>
        <v>Pockwood FSC/PEFC1250 (kg/m3)</v>
      </c>
      <c r="G1351" s="143">
        <f t="shared" si="654"/>
        <v>0.21288908000000001</v>
      </c>
      <c r="I1351" s="118">
        <f t="shared" si="655"/>
        <v>5.1214267471216809E-2</v>
      </c>
      <c r="K1351" s="161">
        <f t="shared" si="656"/>
        <v>2.4065678368000005E-3</v>
      </c>
      <c r="L1351" s="161">
        <f t="shared" si="657"/>
        <v>5.706190429999999E-3</v>
      </c>
      <c r="M1351" s="162">
        <f t="shared" si="658"/>
        <v>1.1168147204416813E-2</v>
      </c>
      <c r="N1351" s="161">
        <v>3.1933362E-2</v>
      </c>
      <c r="O1351" s="132">
        <v>2.5320416999999999E-3</v>
      </c>
      <c r="P1351" s="132">
        <v>1.8589601E-3</v>
      </c>
      <c r="Q1351" s="132">
        <v>1.2338265000000001E-3</v>
      </c>
      <c r="R1351" s="132">
        <v>1.0277658E-3</v>
      </c>
      <c r="S1351" s="164">
        <v>4.8797568000000003E-6</v>
      </c>
      <c r="T1351" s="132">
        <v>1.4009577999999999E-4</v>
      </c>
      <c r="U1351" s="132">
        <v>1.2093097E-4</v>
      </c>
      <c r="V1351" s="132">
        <v>1.4292906E-4</v>
      </c>
      <c r="W1351" s="132">
        <v>9.0667837999999995E-4</v>
      </c>
      <c r="X1351" s="132">
        <v>1.1022608999999999E-2</v>
      </c>
      <c r="Y1351" s="132">
        <v>2.8757928000000001E-4</v>
      </c>
      <c r="Z1351" s="164">
        <v>2.6091289999999999E-6</v>
      </c>
      <c r="AA1351" s="164">
        <v>1.5416814E-11</v>
      </c>
      <c r="AC1351" s="118">
        <f t="shared" ref="AC1351:AC1414" si="659">N1351</f>
        <v>3.1933362E-2</v>
      </c>
      <c r="AD1351" s="118">
        <f t="shared" ref="AD1351:AD1414" si="660">O1351+P1351+Q1351+R1351+S1351+T1351+U1351</f>
        <v>6.9185006067999993E-3</v>
      </c>
      <c r="AE1351" s="118">
        <f t="shared" ref="AE1351:AE1414" si="661">O1351+P1351+U1351+Z1351</f>
        <v>4.514541898999999E-3</v>
      </c>
      <c r="AF1351" s="118">
        <f t="shared" ref="AF1351:AF1414" si="662">Y1351+O1351+P1351+U1351+W1351</f>
        <v>5.706190429999999E-3</v>
      </c>
      <c r="AG1351" s="118">
        <f t="shared" ref="AG1351:AG1414" si="663">V1351+X1351+AA1351</f>
        <v>1.1165538075416813E-2</v>
      </c>
      <c r="AI1351" s="69">
        <v>24.391698999999999</v>
      </c>
      <c r="AJ1351" s="69">
        <v>2.6797578</v>
      </c>
      <c r="AK1351" s="69">
        <v>0.38916390000000001</v>
      </c>
      <c r="AL1351" s="69">
        <v>0</v>
      </c>
      <c r="AM1351" s="69">
        <v>20.979161000000001</v>
      </c>
      <c r="AN1351" s="69">
        <v>0.24636237</v>
      </c>
      <c r="AO1351" s="69">
        <v>9.7253820000000005E-2</v>
      </c>
      <c r="AQ1351" s="116">
        <v>4.5724108000000001E-3</v>
      </c>
      <c r="AR1351" s="116">
        <v>4.2476453000000001E-3</v>
      </c>
      <c r="AS1351" s="116">
        <v>1.8389932999999999E-4</v>
      </c>
      <c r="AT1351" s="116">
        <v>1.408662E-4</v>
      </c>
      <c r="AU1351" s="150">
        <f t="shared" ref="AU1351:AU1414" si="664">AX1351+BA1351+BB1351+BC1351+BD1351+BL1351+BM1351+BQ1351</f>
        <v>2.5465499589880708E-7</v>
      </c>
      <c r="AV1351" s="150">
        <f t="shared" ref="AV1351:AV1414" si="665">AY1351+AZ1351+BE1351+BF1351+BG1351+BH1351+BI1351+BJ1351+BK1351+BN1351+BR1351+BS1351</f>
        <v>6.801010709993575E-10</v>
      </c>
      <c r="AW1351" s="163">
        <f t="shared" ref="AW1351:AW1414" si="666">BO1351+BP1351</f>
        <v>1.9729160631600001E-2</v>
      </c>
      <c r="AX1351" s="196">
        <v>1.9757067999999999E-7</v>
      </c>
      <c r="AY1351" s="196">
        <v>5.9611880000000004E-10</v>
      </c>
      <c r="AZ1351" s="196">
        <v>1.6286801000000001E-14</v>
      </c>
      <c r="BA1351" s="196">
        <v>7.5200272000000005E-15</v>
      </c>
      <c r="BB1351" s="196">
        <v>2.1330799E-15</v>
      </c>
      <c r="BC1351" s="196">
        <v>1.3538843E-10</v>
      </c>
      <c r="BD1351" s="196">
        <v>5.6895195E-8</v>
      </c>
      <c r="BE1351" s="196">
        <v>2.0105521999999999E-11</v>
      </c>
      <c r="BF1351" s="196">
        <v>6.3691897000000005E-11</v>
      </c>
      <c r="BG1351" s="196">
        <v>8.7891336999999994E-15</v>
      </c>
      <c r="BH1351" s="196">
        <v>2.6408082999999999E-16</v>
      </c>
      <c r="BI1351" s="196">
        <v>7.8931891999999998E-14</v>
      </c>
      <c r="BJ1351" s="196">
        <v>6.8108199000000002E-14</v>
      </c>
      <c r="BK1351" s="196">
        <v>1.2471872E-14</v>
      </c>
      <c r="BL1351" s="196">
        <v>2.6600597000000001E-12</v>
      </c>
      <c r="BM1351" s="196">
        <v>5.1062755999999997E-11</v>
      </c>
      <c r="BN1351" s="196">
        <v>2.0827346E-20</v>
      </c>
      <c r="BO1351" s="196">
        <v>7.7966316000000003E-6</v>
      </c>
      <c r="BP1351" s="108">
        <v>1.9721364000000002E-2</v>
      </c>
      <c r="BQ1351" s="108">
        <v>0</v>
      </c>
      <c r="BR1351" s="108">
        <v>0</v>
      </c>
      <c r="BS1351" s="108">
        <v>0</v>
      </c>
      <c r="BU1351" s="172">
        <v>1.1192666000000001E-5</v>
      </c>
      <c r="BV1351" s="172">
        <v>4.8022760999999997E-7</v>
      </c>
      <c r="BW1351" s="172">
        <v>5.9359124000000003E-6</v>
      </c>
      <c r="BX1351" s="172">
        <v>1.4381719999999999E-8</v>
      </c>
      <c r="BY1351" s="172">
        <v>4.3365303999999999E-7</v>
      </c>
      <c r="BZ1351" s="172">
        <v>8.0834627999999996E-8</v>
      </c>
      <c r="CA1351" s="172">
        <v>1.9242162E-10</v>
      </c>
      <c r="CB1351" s="172">
        <v>1.2278307000000001E-7</v>
      </c>
      <c r="CC1351" s="172">
        <v>1.3361718E-8</v>
      </c>
      <c r="CD1351" s="172">
        <v>9.7391062000000002E-8</v>
      </c>
      <c r="CE1351" s="172">
        <v>6.0484975999999998E-12</v>
      </c>
      <c r="CF1351" s="172">
        <v>4.6057019000000002E-17</v>
      </c>
      <c r="CG1351" s="172">
        <v>3.9545556999999999E-13</v>
      </c>
      <c r="CH1351" s="172">
        <v>2.5966367000000001E-7</v>
      </c>
      <c r="CI1351" s="172">
        <v>3.7145066999999999E-6</v>
      </c>
      <c r="CJ1351" s="172">
        <v>3.9751116E-8</v>
      </c>
      <c r="CK1351" s="69">
        <v>0</v>
      </c>
      <c r="CM1351" s="197">
        <v>4.6647373999999999E-13</v>
      </c>
      <c r="CN1351" s="198">
        <v>0.21288109999999999</v>
      </c>
      <c r="CO1351" s="198">
        <v>3.3891163999999999E-3</v>
      </c>
      <c r="CP1351" s="198">
        <v>3.4707348000000002E-4</v>
      </c>
      <c r="CQ1351" s="197">
        <v>3.5744128000000002E-11</v>
      </c>
      <c r="CR1351" s="197">
        <v>4.2221225999999999E-9</v>
      </c>
      <c r="CS1351" s="197">
        <v>1.9064067999999998E-5</v>
      </c>
      <c r="CT1351" s="198">
        <v>3.3867469999999997E-2</v>
      </c>
      <c r="CU1351" s="197">
        <v>5.8463607999999999E-9</v>
      </c>
      <c r="CV1351" s="197">
        <v>2.8536060999999999E-5</v>
      </c>
      <c r="CX1351" s="166"/>
      <c r="CY1351" t="s">
        <v>2533</v>
      </c>
    </row>
    <row r="1352" spans="1:103" ht="14.4">
      <c r="A1352" t="s">
        <v>1875</v>
      </c>
      <c r="B1352" s="85" t="s">
        <v>816</v>
      </c>
      <c r="C1352" s="113" t="str">
        <f t="shared" si="652"/>
        <v>A.160.06.125</v>
      </c>
      <c r="D1352" s="9" t="s">
        <v>143</v>
      </c>
      <c r="E1352" s="112" t="s">
        <v>362</v>
      </c>
      <c r="F1352" s="115" t="str">
        <f t="shared" si="653"/>
        <v>Pockwood natural forest clear cut 1250 (kg/m3)</v>
      </c>
      <c r="G1352" s="143">
        <f t="shared" si="654"/>
        <v>3.6628890666666667</v>
      </c>
      <c r="I1352" s="118">
        <f t="shared" si="655"/>
        <v>3.5056392861912165</v>
      </c>
      <c r="K1352" s="161">
        <f t="shared" si="656"/>
        <v>2.4065678368000005E-3</v>
      </c>
      <c r="L1352" s="161">
        <f t="shared" si="657"/>
        <v>2.9426312111499997</v>
      </c>
      <c r="M1352" s="162">
        <f t="shared" si="658"/>
        <v>1.1168147204416813E-2</v>
      </c>
      <c r="N1352" s="161">
        <v>0.54943335999999998</v>
      </c>
      <c r="O1352" s="132">
        <v>2.5320416999999999E-3</v>
      </c>
      <c r="P1352" s="132">
        <v>1.8589601E-3</v>
      </c>
      <c r="Q1352" s="132">
        <v>1.2338265000000001E-3</v>
      </c>
      <c r="R1352" s="132">
        <v>1.0277658E-3</v>
      </c>
      <c r="S1352" s="164">
        <v>4.8797568000000003E-6</v>
      </c>
      <c r="T1352" s="132">
        <v>1.4009577999999999E-4</v>
      </c>
      <c r="U1352" s="132">
        <v>1.2093097E-4</v>
      </c>
      <c r="V1352" s="132">
        <v>1.4292906E-4</v>
      </c>
      <c r="W1352" s="132">
        <v>9.0667837999999995E-4</v>
      </c>
      <c r="X1352" s="132">
        <v>1.1022608999999999E-2</v>
      </c>
      <c r="Y1352" s="132">
        <v>2.9372126000000001</v>
      </c>
      <c r="Z1352" s="164">
        <v>2.6091289999999999E-6</v>
      </c>
      <c r="AA1352" s="164">
        <v>1.5416814E-11</v>
      </c>
      <c r="AC1352" s="118">
        <f t="shared" si="659"/>
        <v>0.54943335999999998</v>
      </c>
      <c r="AD1352" s="118">
        <f t="shared" si="660"/>
        <v>6.9185006067999993E-3</v>
      </c>
      <c r="AE1352" s="118">
        <f t="shared" si="661"/>
        <v>4.514541898999999E-3</v>
      </c>
      <c r="AF1352" s="118">
        <f t="shared" si="662"/>
        <v>2.9426312111499997</v>
      </c>
      <c r="AG1352" s="118">
        <f t="shared" si="663"/>
        <v>1.1165538075416813E-2</v>
      </c>
      <c r="AI1352" s="69">
        <v>24.391698999999999</v>
      </c>
      <c r="AJ1352" s="69">
        <v>2.6797578</v>
      </c>
      <c r="AK1352" s="69">
        <v>0.38916390000000001</v>
      </c>
      <c r="AL1352" s="69">
        <v>0</v>
      </c>
      <c r="AM1352" s="69">
        <v>20.979161000000001</v>
      </c>
      <c r="AN1352" s="69">
        <v>0.24636237</v>
      </c>
      <c r="AO1352" s="69">
        <v>9.7253820000000005E-2</v>
      </c>
      <c r="AQ1352" s="116">
        <v>6.0587233999999997E-2</v>
      </c>
      <c r="AR1352" s="116">
        <v>5.7650332999999998E-2</v>
      </c>
      <c r="AS1352" s="116">
        <v>2.7960347E-3</v>
      </c>
      <c r="AT1352" s="116">
        <v>1.408662E-4</v>
      </c>
      <c r="AU1352" s="150">
        <f t="shared" si="664"/>
        <v>3.4562550158988072E-6</v>
      </c>
      <c r="AV1352" s="150">
        <f t="shared" si="665"/>
        <v>1.0340365195998356E-8</v>
      </c>
      <c r="AW1352" s="163">
        <f t="shared" si="666"/>
        <v>1.9729160631600001E-2</v>
      </c>
      <c r="AX1352" s="196">
        <v>3.3991707E-6</v>
      </c>
      <c r="AY1352" s="196">
        <v>1.0256118999999999E-8</v>
      </c>
      <c r="AZ1352" s="196">
        <v>2.802118E-13</v>
      </c>
      <c r="BA1352" s="196">
        <v>7.5200272000000005E-15</v>
      </c>
      <c r="BB1352" s="196">
        <v>2.1330799E-15</v>
      </c>
      <c r="BC1352" s="196">
        <v>1.3538843E-10</v>
      </c>
      <c r="BD1352" s="196">
        <v>5.6895195E-8</v>
      </c>
      <c r="BE1352" s="196">
        <v>2.0105521999999999E-11</v>
      </c>
      <c r="BF1352" s="196">
        <v>6.3691897000000005E-11</v>
      </c>
      <c r="BG1352" s="196">
        <v>8.7891336999999994E-15</v>
      </c>
      <c r="BH1352" s="196">
        <v>2.6408082999999999E-16</v>
      </c>
      <c r="BI1352" s="196">
        <v>7.8931891999999998E-14</v>
      </c>
      <c r="BJ1352" s="196">
        <v>6.8108199000000002E-14</v>
      </c>
      <c r="BK1352" s="196">
        <v>1.2471872E-14</v>
      </c>
      <c r="BL1352" s="196">
        <v>2.6600597000000001E-12</v>
      </c>
      <c r="BM1352" s="196">
        <v>5.1062755999999997E-11</v>
      </c>
      <c r="BN1352" s="196">
        <v>2.0827346E-20</v>
      </c>
      <c r="BO1352" s="196">
        <v>7.7966316000000003E-6</v>
      </c>
      <c r="BP1352" s="108">
        <v>1.9721364000000002E-2</v>
      </c>
      <c r="BQ1352" s="108">
        <v>0</v>
      </c>
      <c r="BR1352" s="108">
        <v>0</v>
      </c>
      <c r="BS1352" s="108">
        <v>0</v>
      </c>
      <c r="BU1352" s="69">
        <v>1.0738782E-4</v>
      </c>
      <c r="BV1352" s="172">
        <v>4.8022760999999997E-7</v>
      </c>
      <c r="BW1352" s="69">
        <v>1.0213107000000001E-4</v>
      </c>
      <c r="BX1352" s="172">
        <v>1.4381719999999999E-8</v>
      </c>
      <c r="BY1352" s="172">
        <v>4.3365303999999999E-7</v>
      </c>
      <c r="BZ1352" s="172">
        <v>8.0834627999999996E-8</v>
      </c>
      <c r="CA1352" s="172">
        <v>1.9242162E-10</v>
      </c>
      <c r="CB1352" s="172">
        <v>1.2278307000000001E-7</v>
      </c>
      <c r="CC1352" s="172">
        <v>1.3361718E-8</v>
      </c>
      <c r="CD1352" s="172">
        <v>9.7391062000000002E-8</v>
      </c>
      <c r="CE1352" s="172">
        <v>6.0484975999999998E-12</v>
      </c>
      <c r="CF1352" s="172">
        <v>4.6057019000000002E-17</v>
      </c>
      <c r="CG1352" s="172">
        <v>3.9545556999999999E-13</v>
      </c>
      <c r="CH1352" s="172">
        <v>2.5966367000000001E-7</v>
      </c>
      <c r="CI1352" s="172">
        <v>3.7145066999999999E-6</v>
      </c>
      <c r="CJ1352" s="172">
        <v>3.9751116E-8</v>
      </c>
      <c r="CK1352" s="69">
        <v>0</v>
      </c>
      <c r="CM1352" s="197">
        <v>4.6647373999999999E-13</v>
      </c>
      <c r="CN1352" s="198">
        <v>3.6628810999999999</v>
      </c>
      <c r="CO1352" s="198">
        <v>3.3891163999999999E-3</v>
      </c>
      <c r="CP1352" s="198">
        <v>3.4707348000000002E-4</v>
      </c>
      <c r="CQ1352" s="197">
        <v>3.5744128000000002E-11</v>
      </c>
      <c r="CR1352" s="197">
        <v>4.2221225999999999E-9</v>
      </c>
      <c r="CS1352" s="197">
        <v>1.9064067999999998E-5</v>
      </c>
      <c r="CT1352" s="198">
        <v>3.3867469999999997E-2</v>
      </c>
      <c r="CU1352" s="197">
        <v>5.8463607999999999E-9</v>
      </c>
      <c r="CV1352" s="197">
        <v>2.8536060999999999E-5</v>
      </c>
      <c r="CX1352" s="166"/>
      <c r="CY1352" t="s">
        <v>2533</v>
      </c>
    </row>
    <row r="1353" spans="1:103" ht="14.4">
      <c r="A1353" t="s">
        <v>1876</v>
      </c>
      <c r="B1353" s="85" t="s">
        <v>816</v>
      </c>
      <c r="C1353" s="113" t="str">
        <f t="shared" si="652"/>
        <v>A.160.06.126</v>
      </c>
      <c r="D1353" s="9" t="s">
        <v>143</v>
      </c>
      <c r="E1353" s="112" t="s">
        <v>362</v>
      </c>
      <c r="F1353" s="115" t="str">
        <f t="shared" si="653"/>
        <v>Simmon (Persimmon) FSC/PEFC 835 (kg/m3)</v>
      </c>
      <c r="G1353" s="143">
        <f t="shared" si="654"/>
        <v>0.20575625333333333</v>
      </c>
      <c r="I1353" s="118">
        <f t="shared" si="655"/>
        <v>4.9253113977516812E-2</v>
      </c>
      <c r="K1353" s="161">
        <f t="shared" si="656"/>
        <v>2.3848110031E-3</v>
      </c>
      <c r="L1353" s="161">
        <f t="shared" si="657"/>
        <v>5.4543838499999994E-3</v>
      </c>
      <c r="M1353" s="162">
        <f t="shared" si="658"/>
        <v>1.0550481124416814E-2</v>
      </c>
      <c r="N1353" s="161">
        <v>3.0863438E-2</v>
      </c>
      <c r="O1353" s="132">
        <v>2.2953640999999999E-3</v>
      </c>
      <c r="P1353" s="132">
        <v>1.8438574999999999E-3</v>
      </c>
      <c r="Q1353" s="132">
        <v>1.2146965000000001E-3</v>
      </c>
      <c r="R1353" s="132">
        <v>1.0257656999999999E-3</v>
      </c>
      <c r="S1353" s="164">
        <v>4.7886631E-6</v>
      </c>
      <c r="T1353" s="132">
        <v>1.3956014000000001E-4</v>
      </c>
      <c r="U1353" s="132">
        <v>1.2091733E-4</v>
      </c>
      <c r="V1353" s="132">
        <v>1.4251998000000001E-4</v>
      </c>
      <c r="W1353" s="132">
        <v>9.0667837999999995E-4</v>
      </c>
      <c r="X1353" s="132">
        <v>1.0405352E-2</v>
      </c>
      <c r="Y1353" s="132">
        <v>2.8756654000000002E-4</v>
      </c>
      <c r="Z1353" s="164">
        <v>2.6091289999999999E-6</v>
      </c>
      <c r="AA1353" s="164">
        <v>1.5416814E-11</v>
      </c>
      <c r="AC1353" s="118">
        <f t="shared" si="659"/>
        <v>3.0863438E-2</v>
      </c>
      <c r="AD1353" s="118">
        <f t="shared" si="660"/>
        <v>6.644949933099999E-3</v>
      </c>
      <c r="AE1353" s="118">
        <f t="shared" si="661"/>
        <v>4.2627480589999996E-3</v>
      </c>
      <c r="AF1353" s="118">
        <f t="shared" si="662"/>
        <v>5.4543838499999994E-3</v>
      </c>
      <c r="AG1353" s="118">
        <f t="shared" si="663"/>
        <v>1.0547871995416814E-2</v>
      </c>
      <c r="AI1353" s="69">
        <v>24.298013000000001</v>
      </c>
      <c r="AJ1353" s="69">
        <v>2.5865293</v>
      </c>
      <c r="AK1353" s="69">
        <v>0.38884659999999999</v>
      </c>
      <c r="AL1353" s="69">
        <v>0</v>
      </c>
      <c r="AM1353" s="69">
        <v>20.979161000000001</v>
      </c>
      <c r="AN1353" s="69">
        <v>0.24630052</v>
      </c>
      <c r="AO1353" s="69">
        <v>9.7175699000000004E-2</v>
      </c>
      <c r="AQ1353" s="116">
        <v>4.3764414000000001E-3</v>
      </c>
      <c r="AR1353" s="116">
        <v>4.0650054000000001E-3</v>
      </c>
      <c r="AS1353" s="116">
        <v>1.7710961E-4</v>
      </c>
      <c r="AT1353" s="116">
        <v>1.3432639E-4</v>
      </c>
      <c r="AU1353" s="150">
        <f t="shared" si="664"/>
        <v>2.4370535711640705E-7</v>
      </c>
      <c r="AV1353" s="150">
        <f t="shared" si="665"/>
        <v>6.549911612393575E-10</v>
      </c>
      <c r="AW1353" s="163">
        <f t="shared" si="666"/>
        <v>1.88132190073E-2</v>
      </c>
      <c r="AX1353" s="196">
        <v>1.9095141000000001E-7</v>
      </c>
      <c r="AY1353" s="196">
        <v>5.7614687999999998E-10</v>
      </c>
      <c r="AZ1353" s="196">
        <v>1.5741140000000001E-14</v>
      </c>
      <c r="BA1353" s="196">
        <v>7.5200272000000005E-15</v>
      </c>
      <c r="BB1353" s="196">
        <v>2.1330799E-15</v>
      </c>
      <c r="BC1353" s="196">
        <v>1.3487580000000001E-10</v>
      </c>
      <c r="BD1353" s="196">
        <v>5.2565529999999998E-8</v>
      </c>
      <c r="BE1353" s="196">
        <v>1.9988615999999999E-11</v>
      </c>
      <c r="BF1353" s="196">
        <v>5.8685096000000006E-11</v>
      </c>
      <c r="BG1353" s="196">
        <v>8.7891336999999994E-15</v>
      </c>
      <c r="BH1353" s="196">
        <v>2.6408082999999999E-16</v>
      </c>
      <c r="BI1353" s="196">
        <v>7.8626741999999995E-14</v>
      </c>
      <c r="BJ1353" s="196">
        <v>5.6737706000000003E-14</v>
      </c>
      <c r="BK1353" s="196">
        <v>1.0410416000000001E-14</v>
      </c>
      <c r="BL1353" s="196">
        <v>2.6449072999999999E-12</v>
      </c>
      <c r="BM1353" s="196">
        <v>5.0886756E-11</v>
      </c>
      <c r="BN1353" s="196">
        <v>2.0827346E-20</v>
      </c>
      <c r="BO1353" s="196">
        <v>7.7590073000000004E-6</v>
      </c>
      <c r="BP1353" s="108">
        <v>1.880546E-2</v>
      </c>
      <c r="BQ1353" s="108">
        <v>0</v>
      </c>
      <c r="BR1353" s="108">
        <v>0</v>
      </c>
      <c r="BS1353" s="108">
        <v>0</v>
      </c>
      <c r="BU1353" s="172">
        <v>1.0809993000000001E-5</v>
      </c>
      <c r="BV1353" s="172">
        <v>4.4570920999999998E-7</v>
      </c>
      <c r="BW1353" s="172">
        <v>5.7370301999999997E-6</v>
      </c>
      <c r="BX1353" s="172">
        <v>1.4370906E-8</v>
      </c>
      <c r="BY1353" s="172">
        <v>4.0342880999999998E-7</v>
      </c>
      <c r="BZ1353" s="172">
        <v>8.0834627999999996E-8</v>
      </c>
      <c r="CA1353" s="172">
        <v>1.9242162E-10</v>
      </c>
      <c r="CB1353" s="172">
        <v>1.2278307000000001E-7</v>
      </c>
      <c r="CC1353" s="172">
        <v>1.3213609E-8</v>
      </c>
      <c r="CD1353" s="172">
        <v>9.7008847999999997E-8</v>
      </c>
      <c r="CE1353" s="172">
        <v>6.0484975999999998E-12</v>
      </c>
      <c r="CF1353" s="172">
        <v>4.6057019000000002E-17</v>
      </c>
      <c r="CG1353" s="172">
        <v>3.9545556999999999E-13</v>
      </c>
      <c r="CH1353" s="172">
        <v>2.5376617000000001E-7</v>
      </c>
      <c r="CI1353" s="172">
        <v>3.6018972000000002E-6</v>
      </c>
      <c r="CJ1353" s="172">
        <v>3.9751116E-8</v>
      </c>
      <c r="CK1353" s="69">
        <v>0</v>
      </c>
      <c r="CM1353" s="197">
        <v>4.6647373999999999E-13</v>
      </c>
      <c r="CN1353" s="198">
        <v>0.20574827000000001</v>
      </c>
      <c r="CO1353" s="198">
        <v>3.3891163999999999E-3</v>
      </c>
      <c r="CP1353" s="198">
        <v>3.2345649000000001E-4</v>
      </c>
      <c r="CQ1353" s="197">
        <v>3.560607E-11</v>
      </c>
      <c r="CR1353" s="197">
        <v>4.2058068000000002E-9</v>
      </c>
      <c r="CS1353" s="197">
        <v>1.757093E-5</v>
      </c>
      <c r="CT1353" s="198">
        <v>2.8263211E-2</v>
      </c>
      <c r="CU1353" s="197">
        <v>5.8463607999999999E-9</v>
      </c>
      <c r="CV1353" s="197">
        <v>2.8536060999999999E-5</v>
      </c>
      <c r="CX1353" s="166"/>
      <c r="CY1353" t="s">
        <v>2534</v>
      </c>
    </row>
    <row r="1354" spans="1:103" ht="14.4">
      <c r="A1354" t="s">
        <v>1877</v>
      </c>
      <c r="B1354" s="85" t="s">
        <v>816</v>
      </c>
      <c r="C1354" s="113" t="str">
        <f t="shared" si="652"/>
        <v>A.160.06.127</v>
      </c>
      <c r="D1354" s="9" t="s">
        <v>143</v>
      </c>
      <c r="E1354" s="112" t="s">
        <v>362</v>
      </c>
      <c r="F1354" s="115" t="str">
        <f t="shared" si="653"/>
        <v>Sterculia (Niangon) FSC/PEFC 700 (kg/m3)</v>
      </c>
      <c r="G1354" s="143">
        <f t="shared" si="654"/>
        <v>0.33030696666666665</v>
      </c>
      <c r="I1354" s="118">
        <f t="shared" si="655"/>
        <v>7.4506916678916818E-2</v>
      </c>
      <c r="K1354" s="161">
        <f t="shared" si="656"/>
        <v>2.8647091145000002E-3</v>
      </c>
      <c r="L1354" s="161">
        <f t="shared" si="657"/>
        <v>7.4037934699999995E-3</v>
      </c>
      <c r="M1354" s="162">
        <f t="shared" si="658"/>
        <v>1.4692369094416813E-2</v>
      </c>
      <c r="N1354" s="161">
        <v>4.9546044999999997E-2</v>
      </c>
      <c r="O1354" s="132">
        <v>3.3334572999999998E-3</v>
      </c>
      <c r="P1354" s="132">
        <v>2.7551313000000002E-3</v>
      </c>
      <c r="Q1354" s="132">
        <v>1.6256322E-3</v>
      </c>
      <c r="R1354" s="132">
        <v>1.0937156999999999E-3</v>
      </c>
      <c r="S1354" s="164">
        <v>4.9358144999999999E-6</v>
      </c>
      <c r="T1354" s="132">
        <v>1.4042540000000001E-4</v>
      </c>
      <c r="U1354" s="132">
        <v>1.2093936E-4</v>
      </c>
      <c r="V1354" s="132">
        <v>2.0792095E-4</v>
      </c>
      <c r="W1354" s="132">
        <v>9.0667837999999995E-4</v>
      </c>
      <c r="X1354" s="132">
        <v>1.4481839E-2</v>
      </c>
      <c r="Y1354" s="132">
        <v>2.8758712999999998E-4</v>
      </c>
      <c r="Z1354" s="164">
        <v>2.6091289999999999E-6</v>
      </c>
      <c r="AA1354" s="164">
        <v>1.5416814E-11</v>
      </c>
      <c r="AC1354" s="118">
        <f t="shared" si="659"/>
        <v>4.9546044999999997E-2</v>
      </c>
      <c r="AD1354" s="118">
        <f t="shared" si="660"/>
        <v>9.0742370745000005E-3</v>
      </c>
      <c r="AE1354" s="118">
        <f t="shared" si="661"/>
        <v>6.2121370889999996E-3</v>
      </c>
      <c r="AF1354" s="118">
        <f t="shared" si="662"/>
        <v>7.4037934699999995E-3</v>
      </c>
      <c r="AG1354" s="118">
        <f t="shared" si="663"/>
        <v>1.4689759965416813E-2</v>
      </c>
      <c r="AI1354" s="69">
        <v>26.458158999999998</v>
      </c>
      <c r="AJ1354" s="69">
        <v>3.9509048999999998</v>
      </c>
      <c r="AK1354" s="69">
        <v>0.77194878</v>
      </c>
      <c r="AL1354" s="69">
        <v>0</v>
      </c>
      <c r="AM1354" s="69">
        <v>21.071393</v>
      </c>
      <c r="AN1354" s="69">
        <v>0.47118506999999998</v>
      </c>
      <c r="AO1354" s="69">
        <v>0.19272739999999999</v>
      </c>
      <c r="AQ1354" s="116">
        <v>6.8613778000000004E-3</v>
      </c>
      <c r="AR1354" s="116">
        <v>6.3978107000000001E-3</v>
      </c>
      <c r="AS1354" s="116">
        <v>2.8085437000000002E-4</v>
      </c>
      <c r="AT1354" s="116">
        <v>1.8271273000000001E-4</v>
      </c>
      <c r="AU1354" s="150">
        <f t="shared" si="664"/>
        <v>3.8356179423140715E-7</v>
      </c>
      <c r="AV1354" s="150">
        <f t="shared" si="665"/>
        <v>1.0386626040683574E-9</v>
      </c>
      <c r="AW1354" s="163">
        <f t="shared" si="666"/>
        <v>2.5590018467E-2</v>
      </c>
      <c r="AX1354" s="196">
        <v>3.0653447999999998E-7</v>
      </c>
      <c r="AY1354" s="196">
        <v>9.2488889000000002E-10</v>
      </c>
      <c r="AZ1354" s="196">
        <v>2.5269270000000001E-14</v>
      </c>
      <c r="BA1354" s="196">
        <v>7.5200272000000005E-15</v>
      </c>
      <c r="BB1354" s="196">
        <v>2.1330799E-15</v>
      </c>
      <c r="BC1354" s="196">
        <v>1.9221213E-10</v>
      </c>
      <c r="BD1354" s="196">
        <v>7.6781252000000005E-8</v>
      </c>
      <c r="BE1354" s="196">
        <v>2.8187971E-11</v>
      </c>
      <c r="BF1354" s="196">
        <v>8.5383455000000004E-11</v>
      </c>
      <c r="BG1354" s="196">
        <v>8.7891336999999994E-15</v>
      </c>
      <c r="BH1354" s="196">
        <v>2.6408082999999999E-16</v>
      </c>
      <c r="BI1354" s="196">
        <v>7.9119676000000003E-14</v>
      </c>
      <c r="BJ1354" s="196">
        <v>7.5105425999999998E-14</v>
      </c>
      <c r="BK1354" s="196">
        <v>1.3740461000000001E-14</v>
      </c>
      <c r="BL1354" s="196">
        <v>2.6693843000000001E-12</v>
      </c>
      <c r="BM1354" s="196">
        <v>5.1171064000000003E-11</v>
      </c>
      <c r="BN1354" s="196">
        <v>2.0827346E-20</v>
      </c>
      <c r="BO1354" s="196">
        <v>9.1264669999999995E-6</v>
      </c>
      <c r="BP1354" s="108">
        <v>2.5580892000000001E-2</v>
      </c>
      <c r="BQ1354" s="108">
        <v>0</v>
      </c>
      <c r="BR1354" s="108">
        <v>0</v>
      </c>
      <c r="BS1354" s="108">
        <v>0</v>
      </c>
      <c r="BU1354" s="172">
        <v>1.7010939999999999E-5</v>
      </c>
      <c r="BV1354" s="172">
        <v>6.4837981999999997E-7</v>
      </c>
      <c r="BW1354" s="172">
        <v>9.2098347000000004E-6</v>
      </c>
      <c r="BX1354" s="172">
        <v>1.4388374E-8</v>
      </c>
      <c r="BY1354" s="172">
        <v>6.0391654999999995E-7</v>
      </c>
      <c r="BZ1354" s="172">
        <v>1.17417E-7</v>
      </c>
      <c r="CA1354" s="172">
        <v>1.9242162E-10</v>
      </c>
      <c r="CB1354" s="172">
        <v>1.7830724999999999E-7</v>
      </c>
      <c r="CC1354" s="172">
        <v>1.3452862E-8</v>
      </c>
      <c r="CD1354" s="172">
        <v>9.7626270999999994E-8</v>
      </c>
      <c r="CE1354" s="172">
        <v>6.0484975999999998E-12</v>
      </c>
      <c r="CF1354" s="172">
        <v>4.6057019000000002E-17</v>
      </c>
      <c r="CG1354" s="172">
        <v>3.9545556999999999E-13</v>
      </c>
      <c r="CH1354" s="172">
        <v>3.4214670000000002E-7</v>
      </c>
      <c r="CI1354" s="172">
        <v>5.7142962000000003E-6</v>
      </c>
      <c r="CJ1354" s="172">
        <v>7.0974959999999999E-8</v>
      </c>
      <c r="CK1354" s="69">
        <v>0</v>
      </c>
      <c r="CM1354" s="197">
        <v>4.6647373999999999E-13</v>
      </c>
      <c r="CN1354" s="198">
        <v>0.33029899000000001</v>
      </c>
      <c r="CO1354" s="198">
        <v>4.9284999000000001E-3</v>
      </c>
      <c r="CP1354" s="198">
        <v>4.7051097000000002E-4</v>
      </c>
      <c r="CQ1354" s="197">
        <v>3.5829086999999997E-11</v>
      </c>
      <c r="CR1354" s="197">
        <v>4.2321631000000002E-9</v>
      </c>
      <c r="CS1354" s="197">
        <v>2.6044213999999999E-5</v>
      </c>
      <c r="CT1354" s="198">
        <v>3.7316243999999998E-2</v>
      </c>
      <c r="CU1354" s="197">
        <v>5.8463607999999999E-9</v>
      </c>
      <c r="CV1354" s="197">
        <v>4.1401121999999999E-5</v>
      </c>
      <c r="CX1354" s="166"/>
      <c r="CY1354" t="s">
        <v>2535</v>
      </c>
    </row>
    <row r="1355" spans="1:103" ht="14.4">
      <c r="A1355" t="s">
        <v>1878</v>
      </c>
      <c r="B1355" s="85" t="s">
        <v>816</v>
      </c>
      <c r="C1355" s="113" t="str">
        <f t="shared" si="652"/>
        <v>A.160.06.128</v>
      </c>
      <c r="D1355" s="9" t="s">
        <v>143</v>
      </c>
      <c r="E1355" s="112" t="s">
        <v>362</v>
      </c>
      <c r="F1355" s="115" t="str">
        <f t="shared" si="653"/>
        <v>Sterculia (Niangon) natural forest clear cut 700 (kg/m3)</v>
      </c>
      <c r="G1355" s="143">
        <f t="shared" si="654"/>
        <v>3.7803070000000001</v>
      </c>
      <c r="I1355" s="118">
        <f t="shared" si="655"/>
        <v>4.0957069345489163</v>
      </c>
      <c r="K1355" s="161">
        <f t="shared" si="656"/>
        <v>2.8647091145000002E-3</v>
      </c>
      <c r="L1355" s="161">
        <f t="shared" si="657"/>
        <v>3.5111038063399995</v>
      </c>
      <c r="M1355" s="162">
        <f t="shared" si="658"/>
        <v>1.4692369094416813E-2</v>
      </c>
      <c r="N1355" s="161">
        <v>0.56704604999999997</v>
      </c>
      <c r="O1355" s="132">
        <v>3.3334572999999998E-3</v>
      </c>
      <c r="P1355" s="132">
        <v>2.7551313000000002E-3</v>
      </c>
      <c r="Q1355" s="132">
        <v>1.6256322E-3</v>
      </c>
      <c r="R1355" s="132">
        <v>1.0937156999999999E-3</v>
      </c>
      <c r="S1355" s="164">
        <v>4.9358144999999999E-6</v>
      </c>
      <c r="T1355" s="132">
        <v>1.4042540000000001E-4</v>
      </c>
      <c r="U1355" s="132">
        <v>1.2093936E-4</v>
      </c>
      <c r="V1355" s="132">
        <v>2.0792095E-4</v>
      </c>
      <c r="W1355" s="132">
        <v>9.0667837999999995E-4</v>
      </c>
      <c r="X1355" s="132">
        <v>1.4481839E-2</v>
      </c>
      <c r="Y1355" s="132">
        <v>3.5039875999999999</v>
      </c>
      <c r="Z1355" s="164">
        <v>2.6091289999999999E-6</v>
      </c>
      <c r="AA1355" s="164">
        <v>1.5416814E-11</v>
      </c>
      <c r="AC1355" s="118">
        <f t="shared" si="659"/>
        <v>0.56704604999999997</v>
      </c>
      <c r="AD1355" s="118">
        <f t="shared" si="660"/>
        <v>9.0742370745000005E-3</v>
      </c>
      <c r="AE1355" s="118">
        <f t="shared" si="661"/>
        <v>6.2121370889999996E-3</v>
      </c>
      <c r="AF1355" s="118">
        <f t="shared" si="662"/>
        <v>3.5111038063399995</v>
      </c>
      <c r="AG1355" s="118">
        <f t="shared" si="663"/>
        <v>1.4689759965416813E-2</v>
      </c>
      <c r="AI1355" s="69">
        <v>26.458158999999998</v>
      </c>
      <c r="AJ1355" s="69">
        <v>3.9509048999999998</v>
      </c>
      <c r="AK1355" s="69">
        <v>0.77194878</v>
      </c>
      <c r="AL1355" s="69">
        <v>0</v>
      </c>
      <c r="AM1355" s="69">
        <v>21.071393</v>
      </c>
      <c r="AN1355" s="69">
        <v>0.47118506999999998</v>
      </c>
      <c r="AO1355" s="69">
        <v>0.19272739999999999</v>
      </c>
      <c r="AQ1355" s="116">
        <v>6.2876201000000007E-2</v>
      </c>
      <c r="AR1355" s="116">
        <v>5.9800499E-2</v>
      </c>
      <c r="AS1355" s="116">
        <v>2.8929897000000001E-3</v>
      </c>
      <c r="AT1355" s="116">
        <v>1.8271273000000001E-4</v>
      </c>
      <c r="AU1355" s="150">
        <f t="shared" si="664"/>
        <v>3.585161814231407E-6</v>
      </c>
      <c r="AV1355" s="150">
        <f t="shared" si="665"/>
        <v>1.0698926639068356E-8</v>
      </c>
      <c r="AW1355" s="163">
        <f t="shared" si="666"/>
        <v>2.5590018467E-2</v>
      </c>
      <c r="AX1355" s="196">
        <v>3.5081345000000001E-6</v>
      </c>
      <c r="AY1355" s="196">
        <v>1.0584889E-8</v>
      </c>
      <c r="AZ1355" s="196">
        <v>2.8919427E-13</v>
      </c>
      <c r="BA1355" s="196">
        <v>7.5200272000000005E-15</v>
      </c>
      <c r="BB1355" s="196">
        <v>2.1330799E-15</v>
      </c>
      <c r="BC1355" s="196">
        <v>1.9221213E-10</v>
      </c>
      <c r="BD1355" s="196">
        <v>7.6781252000000005E-8</v>
      </c>
      <c r="BE1355" s="196">
        <v>2.8187971E-11</v>
      </c>
      <c r="BF1355" s="196">
        <v>8.5383455000000004E-11</v>
      </c>
      <c r="BG1355" s="196">
        <v>8.7891336999999994E-15</v>
      </c>
      <c r="BH1355" s="196">
        <v>2.6408082999999999E-16</v>
      </c>
      <c r="BI1355" s="196">
        <v>7.9119676000000003E-14</v>
      </c>
      <c r="BJ1355" s="196">
        <v>7.5105425999999998E-14</v>
      </c>
      <c r="BK1355" s="196">
        <v>1.3740461000000001E-14</v>
      </c>
      <c r="BL1355" s="196">
        <v>2.6693843000000001E-12</v>
      </c>
      <c r="BM1355" s="196">
        <v>5.1171064000000003E-11</v>
      </c>
      <c r="BN1355" s="196">
        <v>2.0827346E-20</v>
      </c>
      <c r="BO1355" s="196">
        <v>9.1264669999999995E-6</v>
      </c>
      <c r="BP1355" s="108">
        <v>2.5580892000000001E-2</v>
      </c>
      <c r="BQ1355" s="108">
        <v>0</v>
      </c>
      <c r="BR1355" s="108">
        <v>0</v>
      </c>
      <c r="BS1355" s="108">
        <v>0</v>
      </c>
      <c r="BU1355" s="69">
        <v>1.1320609000000001E-4</v>
      </c>
      <c r="BV1355" s="172">
        <v>6.4837981999999997E-7</v>
      </c>
      <c r="BW1355" s="69">
        <v>1.0540499E-4</v>
      </c>
      <c r="BX1355" s="172">
        <v>1.4388374E-8</v>
      </c>
      <c r="BY1355" s="172">
        <v>6.0391654999999995E-7</v>
      </c>
      <c r="BZ1355" s="172">
        <v>1.17417E-7</v>
      </c>
      <c r="CA1355" s="172">
        <v>1.9242162E-10</v>
      </c>
      <c r="CB1355" s="172">
        <v>1.7830724999999999E-7</v>
      </c>
      <c r="CC1355" s="172">
        <v>1.3452862E-8</v>
      </c>
      <c r="CD1355" s="172">
        <v>9.7626270999999994E-8</v>
      </c>
      <c r="CE1355" s="172">
        <v>6.0484975999999998E-12</v>
      </c>
      <c r="CF1355" s="172">
        <v>4.6057019000000002E-17</v>
      </c>
      <c r="CG1355" s="172">
        <v>3.9545556999999999E-13</v>
      </c>
      <c r="CH1355" s="172">
        <v>3.4214670000000002E-7</v>
      </c>
      <c r="CI1355" s="172">
        <v>5.7142962000000003E-6</v>
      </c>
      <c r="CJ1355" s="172">
        <v>7.0974959999999999E-8</v>
      </c>
      <c r="CK1355" s="69">
        <v>0</v>
      </c>
      <c r="CM1355" s="197">
        <v>4.6647373999999999E-13</v>
      </c>
      <c r="CN1355" s="198">
        <v>3.7802989999999999</v>
      </c>
      <c r="CO1355" s="198">
        <v>4.9284999000000001E-3</v>
      </c>
      <c r="CP1355" s="198">
        <v>4.7051097000000002E-4</v>
      </c>
      <c r="CQ1355" s="197">
        <v>3.5829086999999997E-11</v>
      </c>
      <c r="CR1355" s="197">
        <v>4.2321631000000002E-9</v>
      </c>
      <c r="CS1355" s="197">
        <v>2.6044213999999999E-5</v>
      </c>
      <c r="CT1355" s="198">
        <v>3.7316243999999998E-2</v>
      </c>
      <c r="CU1355" s="197">
        <v>5.8463607999999999E-9</v>
      </c>
      <c r="CV1355" s="197">
        <v>4.1401121999999999E-5</v>
      </c>
      <c r="CX1355" s="166"/>
      <c r="CY1355" t="s">
        <v>2535</v>
      </c>
    </row>
    <row r="1356" spans="1:103" ht="14.4">
      <c r="A1356" t="s">
        <v>1879</v>
      </c>
      <c r="B1356" s="85" t="s">
        <v>816</v>
      </c>
      <c r="C1356" s="113" t="str">
        <f t="shared" si="652"/>
        <v>A.160.06.129</v>
      </c>
      <c r="D1356" s="9" t="s">
        <v>143</v>
      </c>
      <c r="E1356" s="112" t="s">
        <v>362</v>
      </c>
      <c r="F1356" s="115" t="str">
        <f t="shared" si="653"/>
        <v>Zebrano (Goncalo-alvez) FSC/PEFC 900 (kg/m3)</v>
      </c>
      <c r="G1356" s="143">
        <f t="shared" si="654"/>
        <v>0.32262545999999998</v>
      </c>
      <c r="I1356" s="118">
        <f t="shared" si="655"/>
        <v>7.239490527791681E-2</v>
      </c>
      <c r="K1356" s="161">
        <f t="shared" si="656"/>
        <v>2.8412787735000002E-3</v>
      </c>
      <c r="L1356" s="161">
        <f t="shared" si="657"/>
        <v>7.132616960000001E-3</v>
      </c>
      <c r="M1356" s="162">
        <f t="shared" si="658"/>
        <v>1.4027190544416814E-2</v>
      </c>
      <c r="N1356" s="161">
        <v>4.8393818999999998E-2</v>
      </c>
      <c r="O1356" s="132">
        <v>3.0785736E-3</v>
      </c>
      <c r="P1356" s="132">
        <v>2.7388668999999998E-3</v>
      </c>
      <c r="Q1356" s="132">
        <v>1.6050306999999999E-3</v>
      </c>
      <c r="R1356" s="132">
        <v>1.0915618000000001E-3</v>
      </c>
      <c r="S1356" s="164">
        <v>4.8377134999999997E-6</v>
      </c>
      <c r="T1356" s="132">
        <v>1.3984855999999999E-4</v>
      </c>
      <c r="U1356" s="132">
        <v>1.2092468E-4</v>
      </c>
      <c r="V1356" s="132">
        <v>2.0748040000000001E-4</v>
      </c>
      <c r="W1356" s="132">
        <v>9.0667837999999995E-4</v>
      </c>
      <c r="X1356" s="132">
        <v>1.3817101E-2</v>
      </c>
      <c r="Y1356" s="132">
        <v>2.8757339999999998E-4</v>
      </c>
      <c r="Z1356" s="164">
        <v>2.6091289999999999E-6</v>
      </c>
      <c r="AA1356" s="164">
        <v>1.5416814E-11</v>
      </c>
      <c r="AC1356" s="118">
        <f t="shared" si="659"/>
        <v>4.8393818999999998E-2</v>
      </c>
      <c r="AD1356" s="118">
        <f t="shared" si="660"/>
        <v>8.7796439534999996E-3</v>
      </c>
      <c r="AE1356" s="118">
        <f t="shared" si="661"/>
        <v>5.940974309E-3</v>
      </c>
      <c r="AF1356" s="118">
        <f t="shared" si="662"/>
        <v>7.1326169599999992E-3</v>
      </c>
      <c r="AG1356" s="118">
        <f t="shared" si="663"/>
        <v>1.4024581415416813E-2</v>
      </c>
      <c r="AI1356" s="69">
        <v>26.357267</v>
      </c>
      <c r="AJ1356" s="69">
        <v>3.8505047999999999</v>
      </c>
      <c r="AK1356" s="69">
        <v>0.77160706000000001</v>
      </c>
      <c r="AL1356" s="69">
        <v>0</v>
      </c>
      <c r="AM1356" s="69">
        <v>21.071393</v>
      </c>
      <c r="AN1356" s="69">
        <v>0.47111846000000002</v>
      </c>
      <c r="AO1356" s="69">
        <v>0.19264327000000001</v>
      </c>
      <c r="AQ1356" s="116">
        <v>6.6503337999999999E-3</v>
      </c>
      <c r="AR1356" s="116">
        <v>6.2011215999999997E-3</v>
      </c>
      <c r="AS1356" s="116">
        <v>2.7354236000000002E-4</v>
      </c>
      <c r="AT1356" s="116">
        <v>1.7566985000000001E-4</v>
      </c>
      <c r="AU1356" s="150">
        <f t="shared" si="664"/>
        <v>3.7176988030440711E-7</v>
      </c>
      <c r="AV1356" s="150">
        <f t="shared" si="665"/>
        <v>1.0116211636333572E-9</v>
      </c>
      <c r="AW1356" s="163">
        <f t="shared" si="666"/>
        <v>2.46036209485E-2</v>
      </c>
      <c r="AX1356" s="196">
        <v>2.9940603999999999E-7</v>
      </c>
      <c r="AY1356" s="196">
        <v>9.0338067000000002E-10</v>
      </c>
      <c r="AZ1356" s="196">
        <v>2.4681635000000001E-14</v>
      </c>
      <c r="BA1356" s="196">
        <v>7.5200272000000005E-15</v>
      </c>
      <c r="BB1356" s="196">
        <v>2.1330799E-15</v>
      </c>
      <c r="BC1356" s="196">
        <v>1.9166006E-10</v>
      </c>
      <c r="BD1356" s="196">
        <v>7.2118535999999996E-8</v>
      </c>
      <c r="BE1356" s="196">
        <v>2.8062071999999999E-11</v>
      </c>
      <c r="BF1356" s="196">
        <v>7.9991515000000002E-11</v>
      </c>
      <c r="BG1356" s="196">
        <v>8.7891336999999994E-15</v>
      </c>
      <c r="BH1356" s="196">
        <v>2.6408082999999999E-16</v>
      </c>
      <c r="BI1356" s="196">
        <v>7.8791053000000004E-14</v>
      </c>
      <c r="BJ1356" s="196">
        <v>6.2860279000000003E-14</v>
      </c>
      <c r="BK1356" s="196">
        <v>1.1520431000000001E-14</v>
      </c>
      <c r="BL1356" s="196">
        <v>2.6530663E-12</v>
      </c>
      <c r="BM1356" s="196">
        <v>5.0981525000000003E-11</v>
      </c>
      <c r="BN1356" s="196">
        <v>2.0827346E-20</v>
      </c>
      <c r="BO1356" s="196">
        <v>9.0859484999999999E-6</v>
      </c>
      <c r="BP1356" s="108">
        <v>2.4594535000000001E-2</v>
      </c>
      <c r="BQ1356" s="108">
        <v>0</v>
      </c>
      <c r="BR1356" s="108">
        <v>0</v>
      </c>
      <c r="BS1356" s="108">
        <v>0</v>
      </c>
      <c r="BU1356" s="172">
        <v>1.659883E-5</v>
      </c>
      <c r="BV1356" s="172">
        <v>6.1120615999999997E-7</v>
      </c>
      <c r="BW1356" s="172">
        <v>8.9956539000000002E-6</v>
      </c>
      <c r="BX1356" s="172">
        <v>1.4376729E-8</v>
      </c>
      <c r="BY1356" s="172">
        <v>5.7136736999999995E-7</v>
      </c>
      <c r="BZ1356" s="172">
        <v>1.17417E-7</v>
      </c>
      <c r="CA1356" s="172">
        <v>1.9242162E-10</v>
      </c>
      <c r="CB1356" s="172">
        <v>1.7830724999999999E-7</v>
      </c>
      <c r="CC1356" s="172">
        <v>1.3293359999999999E-8</v>
      </c>
      <c r="CD1356" s="172">
        <v>9.7214655000000006E-8</v>
      </c>
      <c r="CE1356" s="172">
        <v>6.0484975999999998E-12</v>
      </c>
      <c r="CF1356" s="172">
        <v>4.6057019000000002E-17</v>
      </c>
      <c r="CG1356" s="172">
        <v>3.9545556999999999E-13</v>
      </c>
      <c r="CH1356" s="172">
        <v>3.3579554E-7</v>
      </c>
      <c r="CI1356" s="172">
        <v>5.5930244000000001E-6</v>
      </c>
      <c r="CJ1356" s="172">
        <v>7.0974959999999999E-8</v>
      </c>
      <c r="CK1356" s="69">
        <v>0</v>
      </c>
      <c r="CM1356" s="197">
        <v>4.6647373999999999E-13</v>
      </c>
      <c r="CN1356" s="198">
        <v>0.32261749000000001</v>
      </c>
      <c r="CO1356" s="198">
        <v>4.9284999000000001E-3</v>
      </c>
      <c r="CP1356" s="198">
        <v>4.4507728999999997E-4</v>
      </c>
      <c r="CQ1356" s="197">
        <v>3.5680408999999997E-11</v>
      </c>
      <c r="CR1356" s="197">
        <v>4.2145921999999999E-9</v>
      </c>
      <c r="CS1356" s="197">
        <v>2.443622E-5</v>
      </c>
      <c r="CT1356" s="198">
        <v>3.1280888999999999E-2</v>
      </c>
      <c r="CU1356" s="197">
        <v>5.8463607999999999E-9</v>
      </c>
      <c r="CV1356" s="197">
        <v>4.1401121999999999E-5</v>
      </c>
      <c r="CX1356" s="166"/>
      <c r="CY1356" t="s">
        <v>2536</v>
      </c>
    </row>
    <row r="1357" spans="1:103" ht="14.4">
      <c r="A1357" t="s">
        <v>1880</v>
      </c>
      <c r="B1357" s="85" t="s">
        <v>816</v>
      </c>
      <c r="C1357" s="113" t="str">
        <f t="shared" si="652"/>
        <v>A.160.06.130</v>
      </c>
      <c r="D1357" s="9" t="s">
        <v>143</v>
      </c>
      <c r="E1357" s="112" t="s">
        <v>362</v>
      </c>
      <c r="F1357" s="115" t="str">
        <f t="shared" si="653"/>
        <v>Zebrano (Goncalo-alvez) natural forest clear cut 900 (kg/m3)</v>
      </c>
      <c r="G1357" s="143">
        <f t="shared" si="654"/>
        <v>3.7726254666666668</v>
      </c>
      <c r="I1357" s="118">
        <f t="shared" si="655"/>
        <v>3.3035449328779163</v>
      </c>
      <c r="K1357" s="161">
        <f t="shared" si="656"/>
        <v>2.8412787735000002E-3</v>
      </c>
      <c r="L1357" s="161">
        <f t="shared" si="657"/>
        <v>2.7207826435599998</v>
      </c>
      <c r="M1357" s="162">
        <f t="shared" si="658"/>
        <v>1.4027190544416814E-2</v>
      </c>
      <c r="N1357" s="161">
        <v>0.56589381999999999</v>
      </c>
      <c r="O1357" s="132">
        <v>3.0785736E-3</v>
      </c>
      <c r="P1357" s="132">
        <v>2.7388668999999998E-3</v>
      </c>
      <c r="Q1357" s="132">
        <v>1.6050306999999999E-3</v>
      </c>
      <c r="R1357" s="132">
        <v>1.0915618000000001E-3</v>
      </c>
      <c r="S1357" s="164">
        <v>4.8377134999999997E-6</v>
      </c>
      <c r="T1357" s="132">
        <v>1.3984855999999999E-4</v>
      </c>
      <c r="U1357" s="132">
        <v>1.2092468E-4</v>
      </c>
      <c r="V1357" s="132">
        <v>2.0748040000000001E-4</v>
      </c>
      <c r="W1357" s="132">
        <v>9.0667837999999995E-4</v>
      </c>
      <c r="X1357" s="132">
        <v>1.3817101E-2</v>
      </c>
      <c r="Y1357" s="132">
        <v>2.7139376</v>
      </c>
      <c r="Z1357" s="164">
        <v>2.6091289999999999E-6</v>
      </c>
      <c r="AA1357" s="164">
        <v>1.5416814E-11</v>
      </c>
      <c r="AC1357" s="118">
        <f t="shared" si="659"/>
        <v>0.56589381999999999</v>
      </c>
      <c r="AD1357" s="118">
        <f t="shared" si="660"/>
        <v>8.7796439534999996E-3</v>
      </c>
      <c r="AE1357" s="118">
        <f t="shared" si="661"/>
        <v>5.940974309E-3</v>
      </c>
      <c r="AF1357" s="118">
        <f t="shared" si="662"/>
        <v>2.7207826435599998</v>
      </c>
      <c r="AG1357" s="118">
        <f t="shared" si="663"/>
        <v>1.4024581415416813E-2</v>
      </c>
      <c r="AI1357" s="69">
        <v>26.357267</v>
      </c>
      <c r="AJ1357" s="69">
        <v>3.8505047999999999</v>
      </c>
      <c r="AK1357" s="69">
        <v>0.77160706000000001</v>
      </c>
      <c r="AL1357" s="69">
        <v>0</v>
      </c>
      <c r="AM1357" s="69">
        <v>21.071393</v>
      </c>
      <c r="AN1357" s="69">
        <v>0.47111846000000002</v>
      </c>
      <c r="AO1357" s="69">
        <v>0.19264327000000001</v>
      </c>
      <c r="AQ1357" s="116">
        <v>6.2665156999999999E-2</v>
      </c>
      <c r="AR1357" s="116">
        <v>5.960381E-2</v>
      </c>
      <c r="AS1357" s="116">
        <v>2.8856776999999999E-3</v>
      </c>
      <c r="AT1357" s="116">
        <v>1.7566985000000001E-4</v>
      </c>
      <c r="AU1357" s="150">
        <f t="shared" si="664"/>
        <v>3.5733698403044074E-6</v>
      </c>
      <c r="AV1357" s="150">
        <f t="shared" si="665"/>
        <v>1.0671885418628355E-8</v>
      </c>
      <c r="AW1357" s="163">
        <f t="shared" si="666"/>
        <v>2.46036209485E-2</v>
      </c>
      <c r="AX1357" s="196">
        <v>3.5010060000000002E-6</v>
      </c>
      <c r="AY1357" s="196">
        <v>1.0563381000000001E-8</v>
      </c>
      <c r="AZ1357" s="196">
        <v>2.8860662999999998E-13</v>
      </c>
      <c r="BA1357" s="196">
        <v>7.5200272000000005E-15</v>
      </c>
      <c r="BB1357" s="196">
        <v>2.1330799E-15</v>
      </c>
      <c r="BC1357" s="196">
        <v>1.9166006E-10</v>
      </c>
      <c r="BD1357" s="196">
        <v>7.2118535999999996E-8</v>
      </c>
      <c r="BE1357" s="196">
        <v>2.8062071999999999E-11</v>
      </c>
      <c r="BF1357" s="196">
        <v>7.9991515000000002E-11</v>
      </c>
      <c r="BG1357" s="196">
        <v>8.7891336999999994E-15</v>
      </c>
      <c r="BH1357" s="196">
        <v>2.6408082999999999E-16</v>
      </c>
      <c r="BI1357" s="196">
        <v>7.8791053000000004E-14</v>
      </c>
      <c r="BJ1357" s="196">
        <v>6.2860279000000003E-14</v>
      </c>
      <c r="BK1357" s="196">
        <v>1.1520431000000001E-14</v>
      </c>
      <c r="BL1357" s="196">
        <v>2.6530663E-12</v>
      </c>
      <c r="BM1357" s="196">
        <v>5.0981525000000003E-11</v>
      </c>
      <c r="BN1357" s="196">
        <v>2.0827346E-20</v>
      </c>
      <c r="BO1357" s="196">
        <v>9.0859484999999999E-6</v>
      </c>
      <c r="BP1357" s="108">
        <v>2.4594535000000001E-2</v>
      </c>
      <c r="BQ1357" s="108">
        <v>0</v>
      </c>
      <c r="BR1357" s="108">
        <v>0</v>
      </c>
      <c r="BS1357" s="108">
        <v>0</v>
      </c>
      <c r="BU1357" s="69">
        <v>1.1279398E-4</v>
      </c>
      <c r="BV1357" s="172">
        <v>6.1120615999999997E-7</v>
      </c>
      <c r="BW1357" s="69">
        <v>1.0519081E-4</v>
      </c>
      <c r="BX1357" s="172">
        <v>1.4376729E-8</v>
      </c>
      <c r="BY1357" s="172">
        <v>5.7136736999999995E-7</v>
      </c>
      <c r="BZ1357" s="172">
        <v>1.17417E-7</v>
      </c>
      <c r="CA1357" s="172">
        <v>1.9242162E-10</v>
      </c>
      <c r="CB1357" s="172">
        <v>1.7830724999999999E-7</v>
      </c>
      <c r="CC1357" s="172">
        <v>1.3293359999999999E-8</v>
      </c>
      <c r="CD1357" s="172">
        <v>9.7214655000000006E-8</v>
      </c>
      <c r="CE1357" s="172">
        <v>6.0484975999999998E-12</v>
      </c>
      <c r="CF1357" s="172">
        <v>4.6057019000000002E-17</v>
      </c>
      <c r="CG1357" s="172">
        <v>3.9545556999999999E-13</v>
      </c>
      <c r="CH1357" s="172">
        <v>3.3579554E-7</v>
      </c>
      <c r="CI1357" s="172">
        <v>5.5930244000000001E-6</v>
      </c>
      <c r="CJ1357" s="172">
        <v>7.0974959999999999E-8</v>
      </c>
      <c r="CK1357" s="69">
        <v>0</v>
      </c>
      <c r="CM1357" s="197">
        <v>4.6647373999999999E-13</v>
      </c>
      <c r="CN1357" s="198">
        <v>3.7726175</v>
      </c>
      <c r="CO1357" s="198">
        <v>4.9284999000000001E-3</v>
      </c>
      <c r="CP1357" s="198">
        <v>4.4507728999999997E-4</v>
      </c>
      <c r="CQ1357" s="197">
        <v>3.5680408999999997E-11</v>
      </c>
      <c r="CR1357" s="197">
        <v>4.2145921999999999E-9</v>
      </c>
      <c r="CS1357" s="197">
        <v>2.443622E-5</v>
      </c>
      <c r="CT1357" s="198">
        <v>3.1280888999999999E-2</v>
      </c>
      <c r="CU1357" s="197">
        <v>5.8463607999999999E-9</v>
      </c>
      <c r="CV1357" s="197">
        <v>4.1401121999999999E-5</v>
      </c>
      <c r="CX1357" s="166"/>
      <c r="CY1357" t="s">
        <v>2536</v>
      </c>
    </row>
    <row r="1358" spans="1:103" ht="14.4">
      <c r="B1358" s="85"/>
      <c r="C1358" s="113"/>
      <c r="D1358" s="1" t="s">
        <v>194</v>
      </c>
      <c r="E1358" s="112"/>
      <c r="S1358" s="3"/>
      <c r="Z1358" s="3"/>
      <c r="AA1358" s="3"/>
      <c r="AC1358" s="142"/>
      <c r="AD1358" s="142"/>
      <c r="AE1358" s="142"/>
      <c r="AF1358" s="142"/>
      <c r="AG1358" s="142"/>
      <c r="AU1358" s="86"/>
      <c r="AV1358" s="86"/>
      <c r="AW1358" s="86"/>
      <c r="AX1358" s="3"/>
      <c r="AY1358" s="3"/>
      <c r="AZ1358" s="3"/>
      <c r="BA1358" s="3"/>
      <c r="BB1358" s="3"/>
      <c r="BC1358" s="3"/>
      <c r="BD1358" s="3"/>
      <c r="BE1358" s="3"/>
      <c r="BF1358" s="3"/>
      <c r="BG1358" s="3"/>
      <c r="BH1358" s="3"/>
      <c r="BI1358" s="3"/>
      <c r="BJ1358" s="3"/>
      <c r="BK1358" s="3"/>
      <c r="BL1358" s="3"/>
      <c r="BM1358" s="3"/>
      <c r="BN1358" s="3"/>
      <c r="BO1358" s="3"/>
      <c r="BV1358" s="3"/>
      <c r="BX1358" s="3"/>
      <c r="BY1358" s="3"/>
      <c r="BZ1358" s="3"/>
      <c r="CA1358" s="3"/>
      <c r="CB1358" s="3"/>
      <c r="CC1358" s="3"/>
      <c r="CD1358" s="3"/>
      <c r="CE1358" s="3"/>
      <c r="CF1358" s="3"/>
      <c r="CG1358" s="3"/>
      <c r="CH1358" s="3"/>
      <c r="CI1358" s="3"/>
      <c r="CJ1358" s="3"/>
      <c r="CM1358" s="3"/>
      <c r="CQ1358" s="3"/>
      <c r="CR1358" s="3"/>
      <c r="CS1358" s="3"/>
      <c r="CU1358" s="3"/>
      <c r="CV1358" s="3"/>
    </row>
    <row r="1359" spans="1:103" ht="14.4">
      <c r="A1359" t="s">
        <v>900</v>
      </c>
      <c r="B1359" s="85" t="s">
        <v>816</v>
      </c>
      <c r="C1359" s="113" t="str">
        <f t="shared" si="652"/>
        <v>A.160.07.101</v>
      </c>
      <c r="D1359" s="9" t="s">
        <v>2093</v>
      </c>
      <c r="E1359" s="112" t="s">
        <v>362</v>
      </c>
      <c r="F1359" s="115" t="str">
        <f t="shared" si="653"/>
        <v>Angelim Vermelho FSC/PEFC 1430 (kg/m3) wet</v>
      </c>
      <c r="G1359" s="143">
        <f t="shared" si="654"/>
        <v>0.21288908000000001</v>
      </c>
      <c r="I1359" s="118">
        <f t="shared" si="655"/>
        <v>5.1214267471216809E-2</v>
      </c>
      <c r="K1359" s="161">
        <f t="shared" si="656"/>
        <v>2.4065678368000005E-3</v>
      </c>
      <c r="L1359" s="161">
        <f t="shared" si="657"/>
        <v>5.706190429999999E-3</v>
      </c>
      <c r="M1359" s="162">
        <f t="shared" si="658"/>
        <v>1.1168147204416813E-2</v>
      </c>
      <c r="N1359" s="161">
        <v>3.1933362E-2</v>
      </c>
      <c r="O1359" s="132">
        <v>2.5320416999999999E-3</v>
      </c>
      <c r="P1359" s="132">
        <v>1.8589601E-3</v>
      </c>
      <c r="Q1359" s="132">
        <v>1.2338265000000001E-3</v>
      </c>
      <c r="R1359" s="132">
        <v>1.0277658E-3</v>
      </c>
      <c r="S1359" s="164">
        <v>4.8797568000000003E-6</v>
      </c>
      <c r="T1359" s="132">
        <v>1.4009577999999999E-4</v>
      </c>
      <c r="U1359" s="132">
        <v>1.2093097E-4</v>
      </c>
      <c r="V1359" s="132">
        <v>1.4292906E-4</v>
      </c>
      <c r="W1359" s="132">
        <v>9.0667837999999995E-4</v>
      </c>
      <c r="X1359" s="132">
        <v>1.1022608999999999E-2</v>
      </c>
      <c r="Y1359" s="132">
        <v>2.8757928000000001E-4</v>
      </c>
      <c r="Z1359" s="164">
        <v>2.6091289999999999E-6</v>
      </c>
      <c r="AA1359" s="164">
        <v>1.5416814E-11</v>
      </c>
      <c r="AC1359" s="118">
        <f t="shared" si="659"/>
        <v>3.1933362E-2</v>
      </c>
      <c r="AD1359" s="118">
        <f t="shared" si="660"/>
        <v>6.9185006067999993E-3</v>
      </c>
      <c r="AE1359" s="118">
        <f t="shared" si="661"/>
        <v>4.514541898999999E-3</v>
      </c>
      <c r="AF1359" s="118">
        <f t="shared" si="662"/>
        <v>5.706190429999999E-3</v>
      </c>
      <c r="AG1359" s="118">
        <f t="shared" si="663"/>
        <v>1.1165538075416813E-2</v>
      </c>
      <c r="AI1359" s="69">
        <v>24.391698999999999</v>
      </c>
      <c r="AJ1359" s="69">
        <v>2.6797578</v>
      </c>
      <c r="AK1359" s="69">
        <v>0.38916390000000001</v>
      </c>
      <c r="AL1359" s="69">
        <v>0</v>
      </c>
      <c r="AM1359" s="69">
        <v>20.979161000000001</v>
      </c>
      <c r="AN1359" s="69">
        <v>0.24636237</v>
      </c>
      <c r="AO1359" s="69">
        <v>9.7253820000000005E-2</v>
      </c>
      <c r="AQ1359" s="116">
        <v>4.5724108000000001E-3</v>
      </c>
      <c r="AR1359" s="116">
        <v>4.2476453000000001E-3</v>
      </c>
      <c r="AS1359" s="116">
        <v>1.8389932999999999E-4</v>
      </c>
      <c r="AT1359" s="116">
        <v>1.408662E-4</v>
      </c>
      <c r="AU1359" s="150">
        <f t="shared" si="664"/>
        <v>2.5465499589880708E-7</v>
      </c>
      <c r="AV1359" s="150">
        <f t="shared" si="665"/>
        <v>6.801010709993575E-10</v>
      </c>
      <c r="AW1359" s="163">
        <f t="shared" si="666"/>
        <v>1.9729160631600001E-2</v>
      </c>
      <c r="AX1359" s="196">
        <v>1.9757067999999999E-7</v>
      </c>
      <c r="AY1359" s="196">
        <v>5.9611880000000004E-10</v>
      </c>
      <c r="AZ1359" s="196">
        <v>1.6286801000000001E-14</v>
      </c>
      <c r="BA1359" s="196">
        <v>7.5200272000000005E-15</v>
      </c>
      <c r="BB1359" s="196">
        <v>2.1330799E-15</v>
      </c>
      <c r="BC1359" s="196">
        <v>1.3538843E-10</v>
      </c>
      <c r="BD1359" s="196">
        <v>5.6895195E-8</v>
      </c>
      <c r="BE1359" s="196">
        <v>2.0105521999999999E-11</v>
      </c>
      <c r="BF1359" s="196">
        <v>6.3691897000000005E-11</v>
      </c>
      <c r="BG1359" s="196">
        <v>8.7891336999999994E-15</v>
      </c>
      <c r="BH1359" s="196">
        <v>2.6408082999999999E-16</v>
      </c>
      <c r="BI1359" s="196">
        <v>7.8931891999999998E-14</v>
      </c>
      <c r="BJ1359" s="196">
        <v>6.8108199000000002E-14</v>
      </c>
      <c r="BK1359" s="196">
        <v>1.2471872E-14</v>
      </c>
      <c r="BL1359" s="196">
        <v>2.6600597000000001E-12</v>
      </c>
      <c r="BM1359" s="196">
        <v>5.1062755999999997E-11</v>
      </c>
      <c r="BN1359" s="196">
        <v>2.0827346E-20</v>
      </c>
      <c r="BO1359" s="196">
        <v>7.7966316000000003E-6</v>
      </c>
      <c r="BP1359" s="108">
        <v>1.9721364000000002E-2</v>
      </c>
      <c r="BQ1359" s="108">
        <v>0</v>
      </c>
      <c r="BR1359" s="108">
        <v>0</v>
      </c>
      <c r="BS1359" s="108">
        <v>0</v>
      </c>
      <c r="BU1359" s="172">
        <v>1.1192666000000001E-5</v>
      </c>
      <c r="BV1359" s="172">
        <v>4.8022760999999997E-7</v>
      </c>
      <c r="BW1359" s="172">
        <v>5.9359124000000003E-6</v>
      </c>
      <c r="BX1359" s="172">
        <v>1.4381719999999999E-8</v>
      </c>
      <c r="BY1359" s="172">
        <v>4.3365303999999999E-7</v>
      </c>
      <c r="BZ1359" s="172">
        <v>8.0834627999999996E-8</v>
      </c>
      <c r="CA1359" s="172">
        <v>1.9242162E-10</v>
      </c>
      <c r="CB1359" s="172">
        <v>1.2278307000000001E-7</v>
      </c>
      <c r="CC1359" s="172">
        <v>1.3361718E-8</v>
      </c>
      <c r="CD1359" s="172">
        <v>9.7391062000000002E-8</v>
      </c>
      <c r="CE1359" s="172">
        <v>6.0484975999999998E-12</v>
      </c>
      <c r="CF1359" s="172">
        <v>4.6057019000000002E-17</v>
      </c>
      <c r="CG1359" s="172">
        <v>3.9545556999999999E-13</v>
      </c>
      <c r="CH1359" s="172">
        <v>2.5966367000000001E-7</v>
      </c>
      <c r="CI1359" s="172">
        <v>3.7145066999999999E-6</v>
      </c>
      <c r="CJ1359" s="172">
        <v>3.9751116E-8</v>
      </c>
      <c r="CK1359" s="69">
        <v>0</v>
      </c>
      <c r="CM1359" s="197">
        <v>4.6647373999999999E-13</v>
      </c>
      <c r="CN1359" s="198">
        <v>0.21288109999999999</v>
      </c>
      <c r="CO1359" s="198">
        <v>3.3891163999999999E-3</v>
      </c>
      <c r="CP1359" s="198">
        <v>3.4707348000000002E-4</v>
      </c>
      <c r="CQ1359" s="197">
        <v>3.5744128000000002E-11</v>
      </c>
      <c r="CR1359" s="197">
        <v>4.2221225999999999E-9</v>
      </c>
      <c r="CS1359" s="197">
        <v>1.9064067999999998E-5</v>
      </c>
      <c r="CT1359" s="198">
        <v>3.3867469999999997E-2</v>
      </c>
      <c r="CU1359" s="197">
        <v>5.8463607999999999E-9</v>
      </c>
      <c r="CV1359" s="197">
        <v>2.8536060999999999E-5</v>
      </c>
      <c r="CX1359" s="166"/>
      <c r="CY1359" t="s">
        <v>2537</v>
      </c>
    </row>
    <row r="1360" spans="1:103" ht="14.4">
      <c r="A1360" t="s">
        <v>1881</v>
      </c>
      <c r="B1360" s="85" t="s">
        <v>816</v>
      </c>
      <c r="C1360" s="113" t="str">
        <f t="shared" si="652"/>
        <v>A.160.07.102</v>
      </c>
      <c r="D1360" s="9" t="s">
        <v>2093</v>
      </c>
      <c r="E1360" s="112" t="s">
        <v>362</v>
      </c>
      <c r="F1360" s="115" t="str">
        <f t="shared" si="653"/>
        <v>Angelim Vermelho natural forest clear cut 1430 (kg/m3) wet</v>
      </c>
      <c r="G1360" s="143">
        <f t="shared" si="654"/>
        <v>2.6258890666666668</v>
      </c>
      <c r="I1360" s="118">
        <f t="shared" si="655"/>
        <v>2.9894142861912165</v>
      </c>
      <c r="K1360" s="161">
        <f t="shared" si="656"/>
        <v>2.4065678368000005E-3</v>
      </c>
      <c r="L1360" s="161">
        <f t="shared" si="657"/>
        <v>2.5819562111499996</v>
      </c>
      <c r="M1360" s="162">
        <f t="shared" si="658"/>
        <v>1.1168147204416813E-2</v>
      </c>
      <c r="N1360" s="161">
        <v>0.39388336000000002</v>
      </c>
      <c r="O1360" s="132">
        <v>2.5320416999999999E-3</v>
      </c>
      <c r="P1360" s="132">
        <v>1.8589601E-3</v>
      </c>
      <c r="Q1360" s="132">
        <v>1.2338265000000001E-3</v>
      </c>
      <c r="R1360" s="132">
        <v>1.0277658E-3</v>
      </c>
      <c r="S1360" s="164">
        <v>4.8797568000000003E-6</v>
      </c>
      <c r="T1360" s="132">
        <v>1.4009577999999999E-4</v>
      </c>
      <c r="U1360" s="132">
        <v>1.2093097E-4</v>
      </c>
      <c r="V1360" s="132">
        <v>1.4292906E-4</v>
      </c>
      <c r="W1360" s="132">
        <v>9.0667837999999995E-4</v>
      </c>
      <c r="X1360" s="132">
        <v>1.1022608999999999E-2</v>
      </c>
      <c r="Y1360" s="132">
        <v>2.5765376</v>
      </c>
      <c r="Z1360" s="164">
        <v>2.6091289999999999E-6</v>
      </c>
      <c r="AA1360" s="164">
        <v>1.5416814E-11</v>
      </c>
      <c r="AC1360" s="118">
        <f t="shared" si="659"/>
        <v>0.39388336000000002</v>
      </c>
      <c r="AD1360" s="118">
        <f t="shared" si="660"/>
        <v>6.9185006067999993E-3</v>
      </c>
      <c r="AE1360" s="118">
        <f t="shared" si="661"/>
        <v>4.514541898999999E-3</v>
      </c>
      <c r="AF1360" s="118">
        <f t="shared" si="662"/>
        <v>2.5819562111499996</v>
      </c>
      <c r="AG1360" s="118">
        <f t="shared" si="663"/>
        <v>1.1165538075416813E-2</v>
      </c>
      <c r="AI1360" s="69">
        <v>24.391698999999999</v>
      </c>
      <c r="AJ1360" s="69">
        <v>2.6797578</v>
      </c>
      <c r="AK1360" s="69">
        <v>0.38916390000000001</v>
      </c>
      <c r="AL1360" s="69">
        <v>0</v>
      </c>
      <c r="AM1360" s="69">
        <v>20.979161000000001</v>
      </c>
      <c r="AN1360" s="69">
        <v>0.24636237</v>
      </c>
      <c r="AO1360" s="69">
        <v>9.7253820000000005E-2</v>
      </c>
      <c r="AQ1360" s="116">
        <v>4.3750314999999998E-2</v>
      </c>
      <c r="AR1360" s="116">
        <v>4.1598569000000002E-2</v>
      </c>
      <c r="AS1360" s="116">
        <v>2.0108798E-3</v>
      </c>
      <c r="AT1360" s="116">
        <v>1.408662E-4</v>
      </c>
      <c r="AU1360" s="150">
        <f t="shared" si="664"/>
        <v>2.4939190158988074E-6</v>
      </c>
      <c r="AV1360" s="150">
        <f t="shared" si="665"/>
        <v>7.4366856654983593E-9</v>
      </c>
      <c r="AW1360" s="163">
        <f t="shared" si="666"/>
        <v>1.9729160631600001E-2</v>
      </c>
      <c r="AX1360" s="196">
        <v>2.4368347000000002E-6</v>
      </c>
      <c r="AY1360" s="196">
        <v>7.3525188000000002E-9</v>
      </c>
      <c r="AZ1360" s="196">
        <v>2.0088129999999999E-13</v>
      </c>
      <c r="BA1360" s="196">
        <v>7.5200272000000005E-15</v>
      </c>
      <c r="BB1360" s="196">
        <v>2.1330799E-15</v>
      </c>
      <c r="BC1360" s="196">
        <v>1.3538843E-10</v>
      </c>
      <c r="BD1360" s="196">
        <v>5.6895195E-8</v>
      </c>
      <c r="BE1360" s="196">
        <v>2.0105521999999999E-11</v>
      </c>
      <c r="BF1360" s="196">
        <v>6.3691897000000005E-11</v>
      </c>
      <c r="BG1360" s="196">
        <v>8.7891336999999994E-15</v>
      </c>
      <c r="BH1360" s="196">
        <v>2.6408082999999999E-16</v>
      </c>
      <c r="BI1360" s="196">
        <v>7.8931891999999998E-14</v>
      </c>
      <c r="BJ1360" s="196">
        <v>6.8108199000000002E-14</v>
      </c>
      <c r="BK1360" s="196">
        <v>1.2471872E-14</v>
      </c>
      <c r="BL1360" s="196">
        <v>2.6600597000000001E-12</v>
      </c>
      <c r="BM1360" s="196">
        <v>5.1062755999999997E-11</v>
      </c>
      <c r="BN1360" s="196">
        <v>2.0827346E-20</v>
      </c>
      <c r="BO1360" s="196">
        <v>7.7966316000000003E-6</v>
      </c>
      <c r="BP1360" s="108">
        <v>1.9721364000000002E-2</v>
      </c>
      <c r="BQ1360" s="108">
        <v>0</v>
      </c>
      <c r="BR1360" s="108">
        <v>0</v>
      </c>
      <c r="BS1360" s="108">
        <v>0</v>
      </c>
      <c r="BU1360" s="172">
        <v>7.8473507999999995E-5</v>
      </c>
      <c r="BV1360" s="172">
        <v>4.8022760999999997E-7</v>
      </c>
      <c r="BW1360" s="172">
        <v>7.3216755000000004E-5</v>
      </c>
      <c r="BX1360" s="172">
        <v>1.4381719999999999E-8</v>
      </c>
      <c r="BY1360" s="172">
        <v>4.3365303999999999E-7</v>
      </c>
      <c r="BZ1360" s="172">
        <v>8.0834627999999996E-8</v>
      </c>
      <c r="CA1360" s="172">
        <v>1.9242162E-10</v>
      </c>
      <c r="CB1360" s="172">
        <v>1.2278307000000001E-7</v>
      </c>
      <c r="CC1360" s="172">
        <v>1.3361718E-8</v>
      </c>
      <c r="CD1360" s="172">
        <v>9.7391062000000002E-8</v>
      </c>
      <c r="CE1360" s="172">
        <v>6.0484975999999998E-12</v>
      </c>
      <c r="CF1360" s="172">
        <v>4.6057019000000002E-17</v>
      </c>
      <c r="CG1360" s="172">
        <v>3.9545556999999999E-13</v>
      </c>
      <c r="CH1360" s="172">
        <v>2.5966367000000001E-7</v>
      </c>
      <c r="CI1360" s="172">
        <v>3.7145066999999999E-6</v>
      </c>
      <c r="CJ1360" s="172">
        <v>3.9751116E-8</v>
      </c>
      <c r="CK1360" s="69">
        <v>0</v>
      </c>
      <c r="CM1360" s="197">
        <v>4.6647373999999999E-13</v>
      </c>
      <c r="CN1360" s="198">
        <v>2.6258811</v>
      </c>
      <c r="CO1360" s="198">
        <v>3.3891163999999999E-3</v>
      </c>
      <c r="CP1360" s="198">
        <v>3.4707348000000002E-4</v>
      </c>
      <c r="CQ1360" s="197">
        <v>3.5744128000000002E-11</v>
      </c>
      <c r="CR1360" s="197">
        <v>4.2221225999999999E-9</v>
      </c>
      <c r="CS1360" s="197">
        <v>1.9064067999999998E-5</v>
      </c>
      <c r="CT1360" s="198">
        <v>3.3867469999999997E-2</v>
      </c>
      <c r="CU1360" s="197">
        <v>5.8463607999999999E-9</v>
      </c>
      <c r="CV1360" s="197">
        <v>2.8536060999999999E-5</v>
      </c>
      <c r="CX1360" s="166"/>
      <c r="CY1360" t="s">
        <v>2537</v>
      </c>
    </row>
    <row r="1361" spans="1:103" ht="14.4">
      <c r="A1361" t="s">
        <v>901</v>
      </c>
      <c r="B1361" s="85" t="s">
        <v>816</v>
      </c>
      <c r="C1361" s="113" t="str">
        <f t="shared" si="652"/>
        <v>A.160.07.103</v>
      </c>
      <c r="D1361" s="9" t="s">
        <v>2093</v>
      </c>
      <c r="E1361" s="112" t="s">
        <v>362</v>
      </c>
      <c r="F1361" s="115" t="str">
        <f t="shared" si="653"/>
        <v>Cumaru FSC/PEFC 1200 (kg/m3) wet</v>
      </c>
      <c r="G1361" s="143">
        <f t="shared" si="654"/>
        <v>0.21288908000000001</v>
      </c>
      <c r="I1361" s="118">
        <f t="shared" si="655"/>
        <v>5.1214267471216809E-2</v>
      </c>
      <c r="K1361" s="161">
        <f t="shared" si="656"/>
        <v>2.4065678368000005E-3</v>
      </c>
      <c r="L1361" s="161">
        <f t="shared" si="657"/>
        <v>5.706190429999999E-3</v>
      </c>
      <c r="M1361" s="162">
        <f t="shared" si="658"/>
        <v>1.1168147204416813E-2</v>
      </c>
      <c r="N1361" s="161">
        <v>3.1933362E-2</v>
      </c>
      <c r="O1361" s="132">
        <v>2.5320416999999999E-3</v>
      </c>
      <c r="P1361" s="132">
        <v>1.8589601E-3</v>
      </c>
      <c r="Q1361" s="132">
        <v>1.2338265000000001E-3</v>
      </c>
      <c r="R1361" s="132">
        <v>1.0277658E-3</v>
      </c>
      <c r="S1361" s="164">
        <v>4.8797568000000003E-6</v>
      </c>
      <c r="T1361" s="132">
        <v>1.4009577999999999E-4</v>
      </c>
      <c r="U1361" s="132">
        <v>1.2093097E-4</v>
      </c>
      <c r="V1361" s="132">
        <v>1.4292906E-4</v>
      </c>
      <c r="W1361" s="132">
        <v>9.0667837999999995E-4</v>
      </c>
      <c r="X1361" s="132">
        <v>1.1022608999999999E-2</v>
      </c>
      <c r="Y1361" s="132">
        <v>2.8757928000000001E-4</v>
      </c>
      <c r="Z1361" s="164">
        <v>2.6091289999999999E-6</v>
      </c>
      <c r="AA1361" s="164">
        <v>1.5416814E-11</v>
      </c>
      <c r="AC1361" s="118">
        <f t="shared" si="659"/>
        <v>3.1933362E-2</v>
      </c>
      <c r="AD1361" s="118">
        <f t="shared" si="660"/>
        <v>6.9185006067999993E-3</v>
      </c>
      <c r="AE1361" s="118">
        <f t="shared" si="661"/>
        <v>4.514541898999999E-3</v>
      </c>
      <c r="AF1361" s="118">
        <f t="shared" si="662"/>
        <v>5.706190429999999E-3</v>
      </c>
      <c r="AG1361" s="118">
        <f t="shared" si="663"/>
        <v>1.1165538075416813E-2</v>
      </c>
      <c r="AI1361" s="69">
        <v>24.391698999999999</v>
      </c>
      <c r="AJ1361" s="69">
        <v>2.6797578</v>
      </c>
      <c r="AK1361" s="69">
        <v>0.38916390000000001</v>
      </c>
      <c r="AL1361" s="69">
        <v>0</v>
      </c>
      <c r="AM1361" s="69">
        <v>20.979161000000001</v>
      </c>
      <c r="AN1361" s="69">
        <v>0.24636237</v>
      </c>
      <c r="AO1361" s="69">
        <v>9.7253820000000005E-2</v>
      </c>
      <c r="AQ1361" s="116">
        <v>4.5724108000000001E-3</v>
      </c>
      <c r="AR1361" s="116">
        <v>4.2476453000000001E-3</v>
      </c>
      <c r="AS1361" s="116">
        <v>1.8389932999999999E-4</v>
      </c>
      <c r="AT1361" s="116">
        <v>1.408662E-4</v>
      </c>
      <c r="AU1361" s="150">
        <f t="shared" si="664"/>
        <v>2.5465499589880708E-7</v>
      </c>
      <c r="AV1361" s="150">
        <f t="shared" si="665"/>
        <v>6.801010709993575E-10</v>
      </c>
      <c r="AW1361" s="163">
        <f t="shared" si="666"/>
        <v>1.9729160631600001E-2</v>
      </c>
      <c r="AX1361" s="196">
        <v>1.9757067999999999E-7</v>
      </c>
      <c r="AY1361" s="196">
        <v>5.9611880000000004E-10</v>
      </c>
      <c r="AZ1361" s="196">
        <v>1.6286801000000001E-14</v>
      </c>
      <c r="BA1361" s="196">
        <v>7.5200272000000005E-15</v>
      </c>
      <c r="BB1361" s="196">
        <v>2.1330799E-15</v>
      </c>
      <c r="BC1361" s="196">
        <v>1.3538843E-10</v>
      </c>
      <c r="BD1361" s="196">
        <v>5.6895195E-8</v>
      </c>
      <c r="BE1361" s="196">
        <v>2.0105521999999999E-11</v>
      </c>
      <c r="BF1361" s="196">
        <v>6.3691897000000005E-11</v>
      </c>
      <c r="BG1361" s="196">
        <v>8.7891336999999994E-15</v>
      </c>
      <c r="BH1361" s="196">
        <v>2.6408082999999999E-16</v>
      </c>
      <c r="BI1361" s="196">
        <v>7.8931891999999998E-14</v>
      </c>
      <c r="BJ1361" s="196">
        <v>6.8108199000000002E-14</v>
      </c>
      <c r="BK1361" s="196">
        <v>1.2471872E-14</v>
      </c>
      <c r="BL1361" s="196">
        <v>2.6600597000000001E-12</v>
      </c>
      <c r="BM1361" s="196">
        <v>5.1062755999999997E-11</v>
      </c>
      <c r="BN1361" s="196">
        <v>2.0827346E-20</v>
      </c>
      <c r="BO1361" s="196">
        <v>7.7966316000000003E-6</v>
      </c>
      <c r="BP1361" s="108">
        <v>1.9721364000000002E-2</v>
      </c>
      <c r="BQ1361" s="108">
        <v>0</v>
      </c>
      <c r="BR1361" s="108">
        <v>0</v>
      </c>
      <c r="BS1361" s="108">
        <v>0</v>
      </c>
      <c r="BU1361" s="172">
        <v>1.1192666000000001E-5</v>
      </c>
      <c r="BV1361" s="172">
        <v>4.8022760999999997E-7</v>
      </c>
      <c r="BW1361" s="172">
        <v>5.9359124000000003E-6</v>
      </c>
      <c r="BX1361" s="172">
        <v>1.4381719999999999E-8</v>
      </c>
      <c r="BY1361" s="172">
        <v>4.3365303999999999E-7</v>
      </c>
      <c r="BZ1361" s="172">
        <v>8.0834627999999996E-8</v>
      </c>
      <c r="CA1361" s="172">
        <v>1.9242162E-10</v>
      </c>
      <c r="CB1361" s="172">
        <v>1.2278307000000001E-7</v>
      </c>
      <c r="CC1361" s="172">
        <v>1.3361718E-8</v>
      </c>
      <c r="CD1361" s="172">
        <v>9.7391062000000002E-8</v>
      </c>
      <c r="CE1361" s="172">
        <v>6.0484975999999998E-12</v>
      </c>
      <c r="CF1361" s="172">
        <v>4.6057019000000002E-17</v>
      </c>
      <c r="CG1361" s="172">
        <v>3.9545556999999999E-13</v>
      </c>
      <c r="CH1361" s="172">
        <v>2.5966367000000001E-7</v>
      </c>
      <c r="CI1361" s="172">
        <v>3.7145066999999999E-6</v>
      </c>
      <c r="CJ1361" s="172">
        <v>3.9751116E-8</v>
      </c>
      <c r="CK1361" s="69">
        <v>0</v>
      </c>
      <c r="CM1361" s="197">
        <v>4.6647373999999999E-13</v>
      </c>
      <c r="CN1361" s="198">
        <v>0.21288109999999999</v>
      </c>
      <c r="CO1361" s="198">
        <v>3.3891163999999999E-3</v>
      </c>
      <c r="CP1361" s="198">
        <v>3.4707348000000002E-4</v>
      </c>
      <c r="CQ1361" s="197">
        <v>3.5744128000000002E-11</v>
      </c>
      <c r="CR1361" s="197">
        <v>4.2221225999999999E-9</v>
      </c>
      <c r="CS1361" s="197">
        <v>1.9064067999999998E-5</v>
      </c>
      <c r="CT1361" s="198">
        <v>3.3867469999999997E-2</v>
      </c>
      <c r="CU1361" s="197">
        <v>5.8463607999999999E-9</v>
      </c>
      <c r="CV1361" s="197">
        <v>2.8536060999999999E-5</v>
      </c>
      <c r="CX1361" s="166"/>
      <c r="CY1361" t="s">
        <v>2538</v>
      </c>
    </row>
    <row r="1362" spans="1:103" ht="14.4">
      <c r="A1362" t="s">
        <v>1882</v>
      </c>
      <c r="B1362" s="85" t="s">
        <v>816</v>
      </c>
      <c r="C1362" s="113" t="str">
        <f t="shared" si="652"/>
        <v>A.160.07.104</v>
      </c>
      <c r="D1362" s="9" t="s">
        <v>2093</v>
      </c>
      <c r="E1362" s="112" t="s">
        <v>362</v>
      </c>
      <c r="F1362" s="115" t="str">
        <f t="shared" si="653"/>
        <v>Cumaru natural forest clear cut 1200 (kg/m3) wet</v>
      </c>
      <c r="G1362" s="143">
        <f t="shared" si="654"/>
        <v>3.2318890666666666</v>
      </c>
      <c r="I1362" s="118">
        <f t="shared" si="655"/>
        <v>3.5440392861912162</v>
      </c>
      <c r="K1362" s="161">
        <f t="shared" si="656"/>
        <v>2.4065678368000005E-3</v>
      </c>
      <c r="L1362" s="161">
        <f t="shared" si="657"/>
        <v>3.0456812111499998</v>
      </c>
      <c r="M1362" s="162">
        <f t="shared" si="658"/>
        <v>1.1168147204416813E-2</v>
      </c>
      <c r="N1362" s="161">
        <v>0.48478336</v>
      </c>
      <c r="O1362" s="132">
        <v>2.5320416999999999E-3</v>
      </c>
      <c r="P1362" s="132">
        <v>1.8589601E-3</v>
      </c>
      <c r="Q1362" s="132">
        <v>1.2338265000000001E-3</v>
      </c>
      <c r="R1362" s="132">
        <v>1.0277658E-3</v>
      </c>
      <c r="S1362" s="164">
        <v>4.8797568000000003E-6</v>
      </c>
      <c r="T1362" s="132">
        <v>1.4009577999999999E-4</v>
      </c>
      <c r="U1362" s="132">
        <v>1.2093097E-4</v>
      </c>
      <c r="V1362" s="132">
        <v>1.4292906E-4</v>
      </c>
      <c r="W1362" s="132">
        <v>9.0667837999999995E-4</v>
      </c>
      <c r="X1362" s="132">
        <v>1.1022608999999999E-2</v>
      </c>
      <c r="Y1362" s="132">
        <v>3.0402626000000001</v>
      </c>
      <c r="Z1362" s="164">
        <v>2.6091289999999999E-6</v>
      </c>
      <c r="AA1362" s="164">
        <v>1.5416814E-11</v>
      </c>
      <c r="AC1362" s="118">
        <f t="shared" si="659"/>
        <v>0.48478336</v>
      </c>
      <c r="AD1362" s="118">
        <f t="shared" si="660"/>
        <v>6.9185006067999993E-3</v>
      </c>
      <c r="AE1362" s="118">
        <f t="shared" si="661"/>
        <v>4.514541898999999E-3</v>
      </c>
      <c r="AF1362" s="118">
        <f t="shared" si="662"/>
        <v>3.0456812111499998</v>
      </c>
      <c r="AG1362" s="118">
        <f t="shared" si="663"/>
        <v>1.1165538075416813E-2</v>
      </c>
      <c r="AI1362" s="69">
        <v>24.391698999999999</v>
      </c>
      <c r="AJ1362" s="69">
        <v>2.6797578</v>
      </c>
      <c r="AK1362" s="69">
        <v>0.38916390000000001</v>
      </c>
      <c r="AL1362" s="69">
        <v>0</v>
      </c>
      <c r="AM1362" s="69">
        <v>20.979161000000001</v>
      </c>
      <c r="AN1362" s="69">
        <v>0.24636237</v>
      </c>
      <c r="AO1362" s="69">
        <v>9.7253820000000005E-2</v>
      </c>
      <c r="AQ1362" s="116">
        <v>5.3589440000000002E-2</v>
      </c>
      <c r="AR1362" s="116">
        <v>5.0978866999999997E-2</v>
      </c>
      <c r="AS1362" s="116">
        <v>2.4697070999999998E-3</v>
      </c>
      <c r="AT1362" s="116">
        <v>1.408662E-4</v>
      </c>
      <c r="AU1362" s="150">
        <f t="shared" si="664"/>
        <v>3.0562870158988073E-6</v>
      </c>
      <c r="AV1362" s="150">
        <f t="shared" si="665"/>
        <v>9.1335320244983574E-9</v>
      </c>
      <c r="AW1362" s="163">
        <f t="shared" si="666"/>
        <v>1.9729160631600001E-2</v>
      </c>
      <c r="AX1362" s="196">
        <v>2.9992027000000001E-6</v>
      </c>
      <c r="AY1362" s="196">
        <v>9.0493187999999995E-9</v>
      </c>
      <c r="AZ1362" s="196">
        <v>2.4724029999999999E-13</v>
      </c>
      <c r="BA1362" s="196">
        <v>7.5200272000000005E-15</v>
      </c>
      <c r="BB1362" s="196">
        <v>2.1330799E-15</v>
      </c>
      <c r="BC1362" s="196">
        <v>1.3538843E-10</v>
      </c>
      <c r="BD1362" s="196">
        <v>5.6895195E-8</v>
      </c>
      <c r="BE1362" s="196">
        <v>2.0105521999999999E-11</v>
      </c>
      <c r="BF1362" s="196">
        <v>6.3691897000000005E-11</v>
      </c>
      <c r="BG1362" s="196">
        <v>8.7891336999999994E-15</v>
      </c>
      <c r="BH1362" s="196">
        <v>2.6408082999999999E-16</v>
      </c>
      <c r="BI1362" s="196">
        <v>7.8931891999999998E-14</v>
      </c>
      <c r="BJ1362" s="196">
        <v>6.8108199000000002E-14</v>
      </c>
      <c r="BK1362" s="196">
        <v>1.2471872E-14</v>
      </c>
      <c r="BL1362" s="196">
        <v>2.6600597000000001E-12</v>
      </c>
      <c r="BM1362" s="196">
        <v>5.1062755999999997E-11</v>
      </c>
      <c r="BN1362" s="196">
        <v>2.0827346E-20</v>
      </c>
      <c r="BO1362" s="196">
        <v>7.7966316000000003E-6</v>
      </c>
      <c r="BP1362" s="108">
        <v>1.9721364000000002E-2</v>
      </c>
      <c r="BQ1362" s="108">
        <v>0</v>
      </c>
      <c r="BR1362" s="108">
        <v>0</v>
      </c>
      <c r="BS1362" s="108">
        <v>0</v>
      </c>
      <c r="BU1362" s="172">
        <v>9.5370396000000007E-5</v>
      </c>
      <c r="BV1362" s="172">
        <v>4.8022760999999997E-7</v>
      </c>
      <c r="BW1362" s="172">
        <v>9.0113643000000002E-5</v>
      </c>
      <c r="BX1362" s="172">
        <v>1.4381719999999999E-8</v>
      </c>
      <c r="BY1362" s="172">
        <v>4.3365303999999999E-7</v>
      </c>
      <c r="BZ1362" s="172">
        <v>8.0834627999999996E-8</v>
      </c>
      <c r="CA1362" s="172">
        <v>1.9242162E-10</v>
      </c>
      <c r="CB1362" s="172">
        <v>1.2278307000000001E-7</v>
      </c>
      <c r="CC1362" s="172">
        <v>1.3361718E-8</v>
      </c>
      <c r="CD1362" s="172">
        <v>9.7391062000000002E-8</v>
      </c>
      <c r="CE1362" s="172">
        <v>6.0484975999999998E-12</v>
      </c>
      <c r="CF1362" s="172">
        <v>4.6057019000000002E-17</v>
      </c>
      <c r="CG1362" s="172">
        <v>3.9545556999999999E-13</v>
      </c>
      <c r="CH1362" s="172">
        <v>2.5966367000000001E-7</v>
      </c>
      <c r="CI1362" s="172">
        <v>3.7145066999999999E-6</v>
      </c>
      <c r="CJ1362" s="172">
        <v>3.9751116E-8</v>
      </c>
      <c r="CK1362" s="69">
        <v>0</v>
      </c>
      <c r="CM1362" s="197">
        <v>4.6647373999999999E-13</v>
      </c>
      <c r="CN1362" s="198">
        <v>3.2318810999999998</v>
      </c>
      <c r="CO1362" s="198">
        <v>3.3891163999999999E-3</v>
      </c>
      <c r="CP1362" s="198">
        <v>3.4707348000000002E-4</v>
      </c>
      <c r="CQ1362" s="197">
        <v>3.5744128000000002E-11</v>
      </c>
      <c r="CR1362" s="197">
        <v>4.2221225999999999E-9</v>
      </c>
      <c r="CS1362" s="197">
        <v>1.9064067999999998E-5</v>
      </c>
      <c r="CT1362" s="198">
        <v>3.3867469999999997E-2</v>
      </c>
      <c r="CU1362" s="197">
        <v>5.8463607999999999E-9</v>
      </c>
      <c r="CV1362" s="197">
        <v>2.8536060999999999E-5</v>
      </c>
      <c r="CX1362" s="166"/>
      <c r="CY1362" t="s">
        <v>2538</v>
      </c>
    </row>
    <row r="1363" spans="1:103" ht="14.4">
      <c r="A1363" t="s">
        <v>3360</v>
      </c>
      <c r="B1363" s="85" t="s">
        <v>816</v>
      </c>
      <c r="C1363" s="113" t="str">
        <f t="shared" si="652"/>
        <v>A.160.07.105</v>
      </c>
      <c r="D1363" s="9" t="s">
        <v>2093</v>
      </c>
      <c r="E1363" s="112" t="s">
        <v>362</v>
      </c>
      <c r="F1363" s="115" t="str">
        <f t="shared" si="653"/>
        <v>Massaranduba FSC/PEFC 1200 (kg/m3) wet</v>
      </c>
      <c r="G1363" s="143">
        <f t="shared" si="654"/>
        <v>0.21288908000000001</v>
      </c>
      <c r="I1363" s="118">
        <f t="shared" si="655"/>
        <v>5.1214267471216809E-2</v>
      </c>
      <c r="K1363" s="161">
        <f t="shared" si="656"/>
        <v>2.4065678368000005E-3</v>
      </c>
      <c r="L1363" s="161">
        <f t="shared" si="657"/>
        <v>5.706190429999999E-3</v>
      </c>
      <c r="M1363" s="162">
        <f t="shared" si="658"/>
        <v>1.1168147204416813E-2</v>
      </c>
      <c r="N1363" s="161">
        <v>3.1933362E-2</v>
      </c>
      <c r="O1363" s="132">
        <v>2.5320416999999999E-3</v>
      </c>
      <c r="P1363" s="132">
        <v>1.8589601E-3</v>
      </c>
      <c r="Q1363" s="132">
        <v>1.2338265000000001E-3</v>
      </c>
      <c r="R1363" s="132">
        <v>1.0277658E-3</v>
      </c>
      <c r="S1363" s="164">
        <v>4.8797568000000003E-6</v>
      </c>
      <c r="T1363" s="132">
        <v>1.4009577999999999E-4</v>
      </c>
      <c r="U1363" s="132">
        <v>1.2093097E-4</v>
      </c>
      <c r="V1363" s="132">
        <v>1.4292906E-4</v>
      </c>
      <c r="W1363" s="132">
        <v>9.0667837999999995E-4</v>
      </c>
      <c r="X1363" s="132">
        <v>1.1022608999999999E-2</v>
      </c>
      <c r="Y1363" s="132">
        <v>2.8757928000000001E-4</v>
      </c>
      <c r="Z1363" s="164">
        <v>2.6091289999999999E-6</v>
      </c>
      <c r="AA1363" s="164">
        <v>1.5416814E-11</v>
      </c>
      <c r="AC1363" s="118">
        <f t="shared" si="659"/>
        <v>3.1933362E-2</v>
      </c>
      <c r="AD1363" s="118">
        <f t="shared" si="660"/>
        <v>6.9185006067999993E-3</v>
      </c>
      <c r="AE1363" s="118">
        <f t="shared" si="661"/>
        <v>4.514541898999999E-3</v>
      </c>
      <c r="AF1363" s="118">
        <f t="shared" si="662"/>
        <v>5.706190429999999E-3</v>
      </c>
      <c r="AG1363" s="118">
        <f t="shared" si="663"/>
        <v>1.1165538075416813E-2</v>
      </c>
      <c r="AI1363" s="69">
        <v>24.391698999999999</v>
      </c>
      <c r="AJ1363" s="69">
        <v>2.6797578</v>
      </c>
      <c r="AK1363" s="69">
        <v>0.38916390000000001</v>
      </c>
      <c r="AL1363" s="69">
        <v>0</v>
      </c>
      <c r="AM1363" s="69">
        <v>20.979161000000001</v>
      </c>
      <c r="AN1363" s="69">
        <v>0.24636237</v>
      </c>
      <c r="AO1363" s="69">
        <v>9.7253820000000005E-2</v>
      </c>
      <c r="AQ1363" s="116">
        <v>4.5724108000000001E-3</v>
      </c>
      <c r="AR1363" s="116">
        <v>4.2476453000000001E-3</v>
      </c>
      <c r="AS1363" s="116">
        <v>1.8389932999999999E-4</v>
      </c>
      <c r="AT1363" s="116">
        <v>1.408662E-4</v>
      </c>
      <c r="AU1363" s="150">
        <f t="shared" si="664"/>
        <v>2.5465499589880708E-7</v>
      </c>
      <c r="AV1363" s="150">
        <f t="shared" si="665"/>
        <v>6.801010709993575E-10</v>
      </c>
      <c r="AW1363" s="163">
        <f t="shared" si="666"/>
        <v>1.9729160631600001E-2</v>
      </c>
      <c r="AX1363" s="196">
        <v>1.9757067999999999E-7</v>
      </c>
      <c r="AY1363" s="196">
        <v>5.9611880000000004E-10</v>
      </c>
      <c r="AZ1363" s="196">
        <v>1.6286801000000001E-14</v>
      </c>
      <c r="BA1363" s="196">
        <v>7.5200272000000005E-15</v>
      </c>
      <c r="BB1363" s="196">
        <v>2.1330799E-15</v>
      </c>
      <c r="BC1363" s="196">
        <v>1.3538843E-10</v>
      </c>
      <c r="BD1363" s="196">
        <v>5.6895195E-8</v>
      </c>
      <c r="BE1363" s="196">
        <v>2.0105521999999999E-11</v>
      </c>
      <c r="BF1363" s="196">
        <v>6.3691897000000005E-11</v>
      </c>
      <c r="BG1363" s="196">
        <v>8.7891336999999994E-15</v>
      </c>
      <c r="BH1363" s="196">
        <v>2.6408082999999999E-16</v>
      </c>
      <c r="BI1363" s="196">
        <v>7.8931891999999998E-14</v>
      </c>
      <c r="BJ1363" s="196">
        <v>6.8108199000000002E-14</v>
      </c>
      <c r="BK1363" s="196">
        <v>1.2471872E-14</v>
      </c>
      <c r="BL1363" s="196">
        <v>2.6600597000000001E-12</v>
      </c>
      <c r="BM1363" s="196">
        <v>5.1062755999999997E-11</v>
      </c>
      <c r="BN1363" s="196">
        <v>2.0827346E-20</v>
      </c>
      <c r="BO1363" s="196">
        <v>7.7966316000000003E-6</v>
      </c>
      <c r="BP1363" s="108">
        <v>1.9721364000000002E-2</v>
      </c>
      <c r="BQ1363" s="108">
        <v>0</v>
      </c>
      <c r="BR1363" s="108">
        <v>0</v>
      </c>
      <c r="BS1363" s="108">
        <v>0</v>
      </c>
      <c r="BU1363" s="172">
        <v>1.1192666000000001E-5</v>
      </c>
      <c r="BV1363" s="172">
        <v>4.8022760999999997E-7</v>
      </c>
      <c r="BW1363" s="172">
        <v>5.9359124000000003E-6</v>
      </c>
      <c r="BX1363" s="172">
        <v>1.4381719999999999E-8</v>
      </c>
      <c r="BY1363" s="172">
        <v>4.3365303999999999E-7</v>
      </c>
      <c r="BZ1363" s="172">
        <v>8.0834627999999996E-8</v>
      </c>
      <c r="CA1363" s="172">
        <v>1.9242162E-10</v>
      </c>
      <c r="CB1363" s="172">
        <v>1.2278307000000001E-7</v>
      </c>
      <c r="CC1363" s="172">
        <v>1.3361718E-8</v>
      </c>
      <c r="CD1363" s="172">
        <v>9.7391062000000002E-8</v>
      </c>
      <c r="CE1363" s="172">
        <v>6.0484975999999998E-12</v>
      </c>
      <c r="CF1363" s="172">
        <v>4.6057019000000002E-17</v>
      </c>
      <c r="CG1363" s="172">
        <v>3.9545556999999999E-13</v>
      </c>
      <c r="CH1363" s="172">
        <v>2.5966367000000001E-7</v>
      </c>
      <c r="CI1363" s="172">
        <v>3.7145066999999999E-6</v>
      </c>
      <c r="CJ1363" s="172">
        <v>3.9751116E-8</v>
      </c>
      <c r="CK1363" s="69">
        <v>0</v>
      </c>
      <c r="CM1363" s="197">
        <v>4.6647373999999999E-13</v>
      </c>
      <c r="CN1363" s="198">
        <v>0.21288109999999999</v>
      </c>
      <c r="CO1363" s="198">
        <v>3.3891163999999999E-3</v>
      </c>
      <c r="CP1363" s="198">
        <v>3.4707348000000002E-4</v>
      </c>
      <c r="CQ1363" s="197">
        <v>3.5744128000000002E-11</v>
      </c>
      <c r="CR1363" s="197">
        <v>4.2221225999999999E-9</v>
      </c>
      <c r="CS1363" s="197">
        <v>1.9064067999999998E-5</v>
      </c>
      <c r="CT1363" s="198">
        <v>3.3867469999999997E-2</v>
      </c>
      <c r="CU1363" s="197">
        <v>5.8463607999999999E-9</v>
      </c>
      <c r="CV1363" s="197">
        <v>2.8536060999999999E-5</v>
      </c>
      <c r="CX1363" s="166"/>
      <c r="CY1363" t="s">
        <v>2539</v>
      </c>
    </row>
    <row r="1364" spans="1:103" ht="14.4">
      <c r="A1364" t="s">
        <v>1883</v>
      </c>
      <c r="B1364" s="85" t="s">
        <v>816</v>
      </c>
      <c r="C1364" s="113" t="str">
        <f t="shared" si="652"/>
        <v>A.160.07.106</v>
      </c>
      <c r="D1364" s="9" t="s">
        <v>2093</v>
      </c>
      <c r="E1364" s="112" t="s">
        <v>362</v>
      </c>
      <c r="F1364" s="115" t="str">
        <f t="shared" si="653"/>
        <v>Massaranduba natural forest clear cut 1200 (kg/m3) wet</v>
      </c>
      <c r="G1364" s="143">
        <f t="shared" si="654"/>
        <v>3.2318890666666666</v>
      </c>
      <c r="I1364" s="118">
        <f t="shared" si="655"/>
        <v>3.5440392861912162</v>
      </c>
      <c r="K1364" s="161">
        <f t="shared" si="656"/>
        <v>2.4065678368000005E-3</v>
      </c>
      <c r="L1364" s="161">
        <f t="shared" si="657"/>
        <v>3.0456812111499998</v>
      </c>
      <c r="M1364" s="162">
        <f t="shared" si="658"/>
        <v>1.1168147204416813E-2</v>
      </c>
      <c r="N1364" s="161">
        <v>0.48478336</v>
      </c>
      <c r="O1364" s="132">
        <v>2.5320416999999999E-3</v>
      </c>
      <c r="P1364" s="132">
        <v>1.8589601E-3</v>
      </c>
      <c r="Q1364" s="132">
        <v>1.2338265000000001E-3</v>
      </c>
      <c r="R1364" s="132">
        <v>1.0277658E-3</v>
      </c>
      <c r="S1364" s="164">
        <v>4.8797568000000003E-6</v>
      </c>
      <c r="T1364" s="132">
        <v>1.4009577999999999E-4</v>
      </c>
      <c r="U1364" s="132">
        <v>1.2093097E-4</v>
      </c>
      <c r="V1364" s="132">
        <v>1.4292906E-4</v>
      </c>
      <c r="W1364" s="132">
        <v>9.0667837999999995E-4</v>
      </c>
      <c r="X1364" s="132">
        <v>1.1022608999999999E-2</v>
      </c>
      <c r="Y1364" s="132">
        <v>3.0402626000000001</v>
      </c>
      <c r="Z1364" s="164">
        <v>2.6091289999999999E-6</v>
      </c>
      <c r="AA1364" s="164">
        <v>1.5416814E-11</v>
      </c>
      <c r="AC1364" s="118">
        <f t="shared" si="659"/>
        <v>0.48478336</v>
      </c>
      <c r="AD1364" s="118">
        <f t="shared" si="660"/>
        <v>6.9185006067999993E-3</v>
      </c>
      <c r="AE1364" s="118">
        <f t="shared" si="661"/>
        <v>4.514541898999999E-3</v>
      </c>
      <c r="AF1364" s="118">
        <f t="shared" si="662"/>
        <v>3.0456812111499998</v>
      </c>
      <c r="AG1364" s="118">
        <f t="shared" si="663"/>
        <v>1.1165538075416813E-2</v>
      </c>
      <c r="AI1364" s="69">
        <v>24.391698999999999</v>
      </c>
      <c r="AJ1364" s="69">
        <v>2.6797578</v>
      </c>
      <c r="AK1364" s="69">
        <v>0.38916390000000001</v>
      </c>
      <c r="AL1364" s="69">
        <v>0</v>
      </c>
      <c r="AM1364" s="69">
        <v>20.979161000000001</v>
      </c>
      <c r="AN1364" s="69">
        <v>0.24636237</v>
      </c>
      <c r="AO1364" s="69">
        <v>9.7253820000000005E-2</v>
      </c>
      <c r="AQ1364" s="116">
        <v>5.3589440000000002E-2</v>
      </c>
      <c r="AR1364" s="116">
        <v>5.0978866999999997E-2</v>
      </c>
      <c r="AS1364" s="116">
        <v>2.4697070999999998E-3</v>
      </c>
      <c r="AT1364" s="116">
        <v>1.408662E-4</v>
      </c>
      <c r="AU1364" s="150">
        <f t="shared" si="664"/>
        <v>3.0562870158988073E-6</v>
      </c>
      <c r="AV1364" s="150">
        <f t="shared" si="665"/>
        <v>9.1335320244983574E-9</v>
      </c>
      <c r="AW1364" s="163">
        <f t="shared" si="666"/>
        <v>1.9729160631600001E-2</v>
      </c>
      <c r="AX1364" s="196">
        <v>2.9992027000000001E-6</v>
      </c>
      <c r="AY1364" s="196">
        <v>9.0493187999999995E-9</v>
      </c>
      <c r="AZ1364" s="196">
        <v>2.4724029999999999E-13</v>
      </c>
      <c r="BA1364" s="196">
        <v>7.5200272000000005E-15</v>
      </c>
      <c r="BB1364" s="196">
        <v>2.1330799E-15</v>
      </c>
      <c r="BC1364" s="196">
        <v>1.3538843E-10</v>
      </c>
      <c r="BD1364" s="196">
        <v>5.6895195E-8</v>
      </c>
      <c r="BE1364" s="196">
        <v>2.0105521999999999E-11</v>
      </c>
      <c r="BF1364" s="196">
        <v>6.3691897000000005E-11</v>
      </c>
      <c r="BG1364" s="196">
        <v>8.7891336999999994E-15</v>
      </c>
      <c r="BH1364" s="196">
        <v>2.6408082999999999E-16</v>
      </c>
      <c r="BI1364" s="196">
        <v>7.8931891999999998E-14</v>
      </c>
      <c r="BJ1364" s="196">
        <v>6.8108199000000002E-14</v>
      </c>
      <c r="BK1364" s="196">
        <v>1.2471872E-14</v>
      </c>
      <c r="BL1364" s="196">
        <v>2.6600597000000001E-12</v>
      </c>
      <c r="BM1364" s="196">
        <v>5.1062755999999997E-11</v>
      </c>
      <c r="BN1364" s="196">
        <v>2.0827346E-20</v>
      </c>
      <c r="BO1364" s="196">
        <v>7.7966316000000003E-6</v>
      </c>
      <c r="BP1364" s="108">
        <v>1.9721364000000002E-2</v>
      </c>
      <c r="BQ1364" s="108">
        <v>0</v>
      </c>
      <c r="BR1364" s="108">
        <v>0</v>
      </c>
      <c r="BS1364" s="108">
        <v>0</v>
      </c>
      <c r="BU1364" s="172">
        <v>9.5370396000000007E-5</v>
      </c>
      <c r="BV1364" s="172">
        <v>4.8022760999999997E-7</v>
      </c>
      <c r="BW1364" s="172">
        <v>9.0113643000000002E-5</v>
      </c>
      <c r="BX1364" s="172">
        <v>1.4381719999999999E-8</v>
      </c>
      <c r="BY1364" s="172">
        <v>4.3365303999999999E-7</v>
      </c>
      <c r="BZ1364" s="172">
        <v>8.0834627999999996E-8</v>
      </c>
      <c r="CA1364" s="172">
        <v>1.9242162E-10</v>
      </c>
      <c r="CB1364" s="172">
        <v>1.2278307000000001E-7</v>
      </c>
      <c r="CC1364" s="172">
        <v>1.3361718E-8</v>
      </c>
      <c r="CD1364" s="172">
        <v>9.7391062000000002E-8</v>
      </c>
      <c r="CE1364" s="172">
        <v>6.0484975999999998E-12</v>
      </c>
      <c r="CF1364" s="172">
        <v>4.6057019000000002E-17</v>
      </c>
      <c r="CG1364" s="172">
        <v>3.9545556999999999E-13</v>
      </c>
      <c r="CH1364" s="172">
        <v>2.5966367000000001E-7</v>
      </c>
      <c r="CI1364" s="172">
        <v>3.7145066999999999E-6</v>
      </c>
      <c r="CJ1364" s="172">
        <v>3.9751116E-8</v>
      </c>
      <c r="CK1364" s="69">
        <v>0</v>
      </c>
      <c r="CM1364" s="197">
        <v>4.6647373999999999E-13</v>
      </c>
      <c r="CN1364" s="198">
        <v>3.2318810999999998</v>
      </c>
      <c r="CO1364" s="198">
        <v>3.3891163999999999E-3</v>
      </c>
      <c r="CP1364" s="198">
        <v>3.4707348000000002E-4</v>
      </c>
      <c r="CQ1364" s="197">
        <v>3.5744128000000002E-11</v>
      </c>
      <c r="CR1364" s="197">
        <v>4.2221225999999999E-9</v>
      </c>
      <c r="CS1364" s="197">
        <v>1.9064067999999998E-5</v>
      </c>
      <c r="CT1364" s="198">
        <v>3.3867469999999997E-2</v>
      </c>
      <c r="CU1364" s="197">
        <v>5.8463607999999999E-9</v>
      </c>
      <c r="CV1364" s="197">
        <v>2.8536060999999999E-5</v>
      </c>
      <c r="CX1364" s="166"/>
      <c r="CY1364" t="s">
        <v>2539</v>
      </c>
    </row>
    <row r="1365" spans="1:103" ht="14.4">
      <c r="A1365" t="s">
        <v>902</v>
      </c>
      <c r="B1365" s="85" t="s">
        <v>816</v>
      </c>
      <c r="C1365" s="113" t="str">
        <f t="shared" si="652"/>
        <v>A.160.07.107</v>
      </c>
      <c r="D1365" s="9" t="s">
        <v>2093</v>
      </c>
      <c r="E1365" s="112" t="s">
        <v>362</v>
      </c>
      <c r="F1365" s="115" t="str">
        <f t="shared" si="653"/>
        <v>Okan FSC/PEFC 1075 (kg/m3) wet</v>
      </c>
      <c r="G1365" s="143">
        <f t="shared" si="654"/>
        <v>0.2095970066666667</v>
      </c>
      <c r="I1365" s="118">
        <f t="shared" si="655"/>
        <v>5.0309119727916816E-2</v>
      </c>
      <c r="K1365" s="161">
        <f t="shared" si="656"/>
        <v>2.3965262734999999E-3</v>
      </c>
      <c r="L1365" s="161">
        <f t="shared" si="657"/>
        <v>5.5899720600000001E-3</v>
      </c>
      <c r="M1365" s="162">
        <f t="shared" si="658"/>
        <v>1.0883070394416815E-2</v>
      </c>
      <c r="N1365" s="161">
        <v>3.1439551000000003E-2</v>
      </c>
      <c r="O1365" s="132">
        <v>2.4228059E-3</v>
      </c>
      <c r="P1365" s="132">
        <v>1.8519897000000001E-3</v>
      </c>
      <c r="Q1365" s="132">
        <v>1.2249972999999999E-3</v>
      </c>
      <c r="R1365" s="132">
        <v>1.0268427000000001E-3</v>
      </c>
      <c r="S1365" s="164">
        <v>4.8377134999999997E-6</v>
      </c>
      <c r="T1365" s="132">
        <v>1.3984855999999999E-4</v>
      </c>
      <c r="U1365" s="132">
        <v>1.2092468E-4</v>
      </c>
      <c r="V1365" s="132">
        <v>1.4274025000000001E-4</v>
      </c>
      <c r="W1365" s="132">
        <v>9.0667837999999995E-4</v>
      </c>
      <c r="X1365" s="132">
        <v>1.0737721E-2</v>
      </c>
      <c r="Y1365" s="132">
        <v>2.8757339999999998E-4</v>
      </c>
      <c r="Z1365" s="164">
        <v>2.6091289999999999E-6</v>
      </c>
      <c r="AA1365" s="164">
        <v>1.5416814E-11</v>
      </c>
      <c r="AC1365" s="118">
        <f t="shared" si="659"/>
        <v>3.1439551000000003E-2</v>
      </c>
      <c r="AD1365" s="118">
        <f t="shared" si="660"/>
        <v>6.7922465534999994E-3</v>
      </c>
      <c r="AE1365" s="118">
        <f t="shared" si="661"/>
        <v>4.3983294089999991E-3</v>
      </c>
      <c r="AF1365" s="118">
        <f t="shared" si="662"/>
        <v>5.5899720600000001E-3</v>
      </c>
      <c r="AG1365" s="118">
        <f t="shared" si="663"/>
        <v>1.0880461265416815E-2</v>
      </c>
      <c r="AI1365" s="69">
        <v>24.348459999999999</v>
      </c>
      <c r="AJ1365" s="69">
        <v>2.6367292999999998</v>
      </c>
      <c r="AK1365" s="69">
        <v>0.38901744999999999</v>
      </c>
      <c r="AL1365" s="69">
        <v>0</v>
      </c>
      <c r="AM1365" s="69">
        <v>20.979161000000001</v>
      </c>
      <c r="AN1365" s="69">
        <v>0.24633382000000001</v>
      </c>
      <c r="AO1365" s="69">
        <v>9.7217763999999998E-2</v>
      </c>
      <c r="AQ1365" s="116">
        <v>4.4819634000000004E-3</v>
      </c>
      <c r="AR1365" s="116">
        <v>4.1633499999999997E-3</v>
      </c>
      <c r="AS1365" s="116">
        <v>1.8076561E-4</v>
      </c>
      <c r="AT1365" s="116">
        <v>1.3784782999999999E-4</v>
      </c>
      <c r="AU1365" s="150">
        <f t="shared" si="664"/>
        <v>2.4960131407440709E-7</v>
      </c>
      <c r="AV1365" s="150">
        <f t="shared" si="665"/>
        <v>6.6851188095635738E-10</v>
      </c>
      <c r="AW1365" s="163">
        <f t="shared" si="666"/>
        <v>1.9306418266599998E-2</v>
      </c>
      <c r="AX1365" s="196">
        <v>1.9451563E-7</v>
      </c>
      <c r="AY1365" s="196">
        <v>5.8690098999999997E-10</v>
      </c>
      <c r="AZ1365" s="196">
        <v>1.6034957999999999E-14</v>
      </c>
      <c r="BA1365" s="196">
        <v>7.5200272000000005E-15</v>
      </c>
      <c r="BB1365" s="196">
        <v>2.1330799E-15</v>
      </c>
      <c r="BC1365" s="196">
        <v>1.3515183E-10</v>
      </c>
      <c r="BD1365" s="196">
        <v>5.4896888000000003E-8</v>
      </c>
      <c r="BE1365" s="196">
        <v>2.0051565E-11</v>
      </c>
      <c r="BF1365" s="196">
        <v>6.1381065999999994E-11</v>
      </c>
      <c r="BG1365" s="196">
        <v>8.7891336999999994E-15</v>
      </c>
      <c r="BH1365" s="196">
        <v>2.6408082999999999E-16</v>
      </c>
      <c r="BI1365" s="196">
        <v>7.8791053000000004E-14</v>
      </c>
      <c r="BJ1365" s="196">
        <v>6.2860279000000003E-14</v>
      </c>
      <c r="BK1365" s="196">
        <v>1.1520431000000001E-14</v>
      </c>
      <c r="BL1365" s="196">
        <v>2.6530663E-12</v>
      </c>
      <c r="BM1365" s="196">
        <v>5.0981525000000003E-11</v>
      </c>
      <c r="BN1365" s="196">
        <v>2.0827346E-20</v>
      </c>
      <c r="BO1365" s="196">
        <v>7.7792666000000002E-6</v>
      </c>
      <c r="BP1365" s="108">
        <v>1.9298638999999999E-2</v>
      </c>
      <c r="BQ1365" s="108">
        <v>0</v>
      </c>
      <c r="BR1365" s="108">
        <v>0</v>
      </c>
      <c r="BS1365" s="108">
        <v>0</v>
      </c>
      <c r="BU1365" s="172">
        <v>1.1016046999999999E-5</v>
      </c>
      <c r="BV1365" s="172">
        <v>4.6429603999999998E-7</v>
      </c>
      <c r="BW1365" s="172">
        <v>5.8441205999999999E-6</v>
      </c>
      <c r="BX1365" s="172">
        <v>1.4376729E-8</v>
      </c>
      <c r="BY1365" s="172">
        <v>4.1970339999999998E-7</v>
      </c>
      <c r="BZ1365" s="172">
        <v>8.0834627999999996E-8</v>
      </c>
      <c r="CA1365" s="172">
        <v>1.9242162E-10</v>
      </c>
      <c r="CB1365" s="172">
        <v>1.2278307000000001E-7</v>
      </c>
      <c r="CC1365" s="172">
        <v>1.3293359999999999E-8</v>
      </c>
      <c r="CD1365" s="172">
        <v>9.7214655000000006E-8</v>
      </c>
      <c r="CE1365" s="172">
        <v>6.0484975999999998E-12</v>
      </c>
      <c r="CF1365" s="172">
        <v>4.6057019000000002E-17</v>
      </c>
      <c r="CG1365" s="172">
        <v>3.9545556999999999E-13</v>
      </c>
      <c r="CH1365" s="172">
        <v>2.5694175000000002E-7</v>
      </c>
      <c r="CI1365" s="172">
        <v>3.6625330999999999E-6</v>
      </c>
      <c r="CJ1365" s="172">
        <v>3.9751116E-8</v>
      </c>
      <c r="CK1365" s="69">
        <v>0</v>
      </c>
      <c r="CM1365" s="197">
        <v>4.6647373999999999E-13</v>
      </c>
      <c r="CN1365" s="198">
        <v>0.20958903000000001</v>
      </c>
      <c r="CO1365" s="198">
        <v>3.3891163999999999E-3</v>
      </c>
      <c r="CP1365" s="198">
        <v>3.3617332999999998E-4</v>
      </c>
      <c r="CQ1365" s="197">
        <v>3.5680408999999997E-11</v>
      </c>
      <c r="CR1365" s="197">
        <v>4.2145921999999999E-9</v>
      </c>
      <c r="CS1365" s="197">
        <v>1.8374927E-5</v>
      </c>
      <c r="CT1365" s="198">
        <v>3.1280888999999999E-2</v>
      </c>
      <c r="CU1365" s="197">
        <v>5.8463607999999999E-9</v>
      </c>
      <c r="CV1365" s="197">
        <v>2.8536060999999999E-5</v>
      </c>
      <c r="CX1365" s="166"/>
      <c r="CY1365" t="s">
        <v>2540</v>
      </c>
    </row>
    <row r="1366" spans="1:103" ht="14.4">
      <c r="A1366" t="s">
        <v>1884</v>
      </c>
      <c r="B1366" s="85" t="s">
        <v>816</v>
      </c>
      <c r="C1366" s="113" t="str">
        <f t="shared" si="652"/>
        <v>A.160.07.108</v>
      </c>
      <c r="D1366" s="9" t="s">
        <v>2093</v>
      </c>
      <c r="E1366" s="112" t="s">
        <v>362</v>
      </c>
      <c r="F1366" s="115" t="str">
        <f t="shared" si="653"/>
        <v>Okan natural forest clear cut 1075 (kg/m3) wet</v>
      </c>
      <c r="G1366" s="143">
        <f t="shared" si="654"/>
        <v>3.1625969999999999</v>
      </c>
      <c r="I1366" s="118">
        <f t="shared" si="655"/>
        <v>2.9031864453279166</v>
      </c>
      <c r="K1366" s="161">
        <f t="shared" si="656"/>
        <v>2.3965262734999999E-3</v>
      </c>
      <c r="L1366" s="161">
        <f t="shared" si="657"/>
        <v>2.4155172986599998</v>
      </c>
      <c r="M1366" s="162">
        <f t="shared" si="658"/>
        <v>1.0883070394416815E-2</v>
      </c>
      <c r="N1366" s="161">
        <v>0.47438954999999999</v>
      </c>
      <c r="O1366" s="132">
        <v>2.4228059E-3</v>
      </c>
      <c r="P1366" s="132">
        <v>1.8519897000000001E-3</v>
      </c>
      <c r="Q1366" s="132">
        <v>1.2249972999999999E-3</v>
      </c>
      <c r="R1366" s="132">
        <v>1.0268427000000001E-3</v>
      </c>
      <c r="S1366" s="164">
        <v>4.8377134999999997E-6</v>
      </c>
      <c r="T1366" s="132">
        <v>1.3984855999999999E-4</v>
      </c>
      <c r="U1366" s="132">
        <v>1.2092468E-4</v>
      </c>
      <c r="V1366" s="132">
        <v>1.4274025000000001E-4</v>
      </c>
      <c r="W1366" s="132">
        <v>9.0667837999999995E-4</v>
      </c>
      <c r="X1366" s="132">
        <v>1.0737721E-2</v>
      </c>
      <c r="Y1366" s="132">
        <v>2.4102149000000002</v>
      </c>
      <c r="Z1366" s="164">
        <v>2.6091289999999999E-6</v>
      </c>
      <c r="AA1366" s="164">
        <v>1.5416814E-11</v>
      </c>
      <c r="AC1366" s="118">
        <f t="shared" si="659"/>
        <v>0.47438954999999999</v>
      </c>
      <c r="AD1366" s="118">
        <f t="shared" si="660"/>
        <v>6.7922465534999994E-3</v>
      </c>
      <c r="AE1366" s="118">
        <f t="shared" si="661"/>
        <v>4.3983294089999991E-3</v>
      </c>
      <c r="AF1366" s="118">
        <f t="shared" si="662"/>
        <v>2.4155172986600002</v>
      </c>
      <c r="AG1366" s="118">
        <f t="shared" si="663"/>
        <v>1.0880461265416815E-2</v>
      </c>
      <c r="AI1366" s="69">
        <v>24.348459999999999</v>
      </c>
      <c r="AJ1366" s="69">
        <v>2.6367292999999998</v>
      </c>
      <c r="AK1366" s="69">
        <v>0.38901744999999999</v>
      </c>
      <c r="AL1366" s="69">
        <v>0</v>
      </c>
      <c r="AM1366" s="69">
        <v>20.979161000000001</v>
      </c>
      <c r="AN1366" s="69">
        <v>0.24633382000000001</v>
      </c>
      <c r="AO1366" s="69">
        <v>9.7217763999999998E-2</v>
      </c>
      <c r="AQ1366" s="116">
        <v>5.2427405000000003E-2</v>
      </c>
      <c r="AR1366" s="116">
        <v>4.9872954999999997E-2</v>
      </c>
      <c r="AS1366" s="116">
        <v>2.4166020999999999E-3</v>
      </c>
      <c r="AT1366" s="116">
        <v>1.3784782999999999E-4</v>
      </c>
      <c r="AU1366" s="150">
        <f t="shared" si="664"/>
        <v>2.9899852840744069E-6</v>
      </c>
      <c r="AV1366" s="150">
        <f t="shared" si="665"/>
        <v>8.9371377954583584E-9</v>
      </c>
      <c r="AW1366" s="163">
        <f t="shared" si="666"/>
        <v>1.9306418266599998E-2</v>
      </c>
      <c r="AX1366" s="196">
        <v>2.9348995999999999E-6</v>
      </c>
      <c r="AY1366" s="196">
        <v>8.8553010000000005E-9</v>
      </c>
      <c r="AZ1366" s="196">
        <v>2.4193946E-13</v>
      </c>
      <c r="BA1366" s="196">
        <v>7.5200272000000005E-15</v>
      </c>
      <c r="BB1366" s="196">
        <v>2.1330799E-15</v>
      </c>
      <c r="BC1366" s="196">
        <v>1.3515183E-10</v>
      </c>
      <c r="BD1366" s="196">
        <v>5.4896888000000003E-8</v>
      </c>
      <c r="BE1366" s="196">
        <v>2.0051565E-11</v>
      </c>
      <c r="BF1366" s="196">
        <v>6.1381065999999994E-11</v>
      </c>
      <c r="BG1366" s="196">
        <v>8.7891336999999994E-15</v>
      </c>
      <c r="BH1366" s="196">
        <v>2.6408082999999999E-16</v>
      </c>
      <c r="BI1366" s="196">
        <v>7.8791053000000004E-14</v>
      </c>
      <c r="BJ1366" s="196">
        <v>6.2860279000000003E-14</v>
      </c>
      <c r="BK1366" s="196">
        <v>1.1520431000000001E-14</v>
      </c>
      <c r="BL1366" s="196">
        <v>2.6530663E-12</v>
      </c>
      <c r="BM1366" s="196">
        <v>5.0981525000000003E-11</v>
      </c>
      <c r="BN1366" s="196">
        <v>2.0827346E-20</v>
      </c>
      <c r="BO1366" s="196">
        <v>7.7792666000000002E-6</v>
      </c>
      <c r="BP1366" s="108">
        <v>1.9298638999999999E-2</v>
      </c>
      <c r="BQ1366" s="108">
        <v>0</v>
      </c>
      <c r="BR1366" s="108">
        <v>0</v>
      </c>
      <c r="BS1366" s="108">
        <v>0</v>
      </c>
      <c r="BU1366" s="172">
        <v>9.3353522999999996E-5</v>
      </c>
      <c r="BV1366" s="172">
        <v>4.6429603999999998E-7</v>
      </c>
      <c r="BW1366" s="172">
        <v>8.8181596000000005E-5</v>
      </c>
      <c r="BX1366" s="172">
        <v>1.4376729E-8</v>
      </c>
      <c r="BY1366" s="172">
        <v>4.1970339999999998E-7</v>
      </c>
      <c r="BZ1366" s="172">
        <v>8.0834627999999996E-8</v>
      </c>
      <c r="CA1366" s="172">
        <v>1.9242162E-10</v>
      </c>
      <c r="CB1366" s="172">
        <v>1.2278307000000001E-7</v>
      </c>
      <c r="CC1366" s="172">
        <v>1.3293359999999999E-8</v>
      </c>
      <c r="CD1366" s="172">
        <v>9.7214655000000006E-8</v>
      </c>
      <c r="CE1366" s="172">
        <v>6.0484975999999998E-12</v>
      </c>
      <c r="CF1366" s="172">
        <v>4.6057019000000002E-17</v>
      </c>
      <c r="CG1366" s="172">
        <v>3.9545556999999999E-13</v>
      </c>
      <c r="CH1366" s="172">
        <v>2.5694175000000002E-7</v>
      </c>
      <c r="CI1366" s="172">
        <v>3.6625330999999999E-6</v>
      </c>
      <c r="CJ1366" s="172">
        <v>3.9751116E-8</v>
      </c>
      <c r="CK1366" s="69">
        <v>0</v>
      </c>
      <c r="CM1366" s="197">
        <v>4.6647373999999999E-13</v>
      </c>
      <c r="CN1366" s="198">
        <v>3.1625890000000001</v>
      </c>
      <c r="CO1366" s="198">
        <v>3.3891163999999999E-3</v>
      </c>
      <c r="CP1366" s="198">
        <v>3.3617332999999998E-4</v>
      </c>
      <c r="CQ1366" s="197">
        <v>3.5680408999999997E-11</v>
      </c>
      <c r="CR1366" s="197">
        <v>4.2145921999999999E-9</v>
      </c>
      <c r="CS1366" s="197">
        <v>1.8374927E-5</v>
      </c>
      <c r="CT1366" s="198">
        <v>3.1280888999999999E-2</v>
      </c>
      <c r="CU1366" s="197">
        <v>5.8463607999999999E-9</v>
      </c>
      <c r="CV1366" s="197">
        <v>2.8536060999999999E-5</v>
      </c>
      <c r="CX1366" s="166"/>
      <c r="CY1366" t="s">
        <v>2540</v>
      </c>
    </row>
    <row r="1367" spans="1:103" ht="14.4">
      <c r="A1367" t="s">
        <v>903</v>
      </c>
      <c r="B1367" s="85" t="s">
        <v>816</v>
      </c>
      <c r="C1367" s="113" t="str">
        <f t="shared" si="652"/>
        <v>A.160.07.109</v>
      </c>
      <c r="D1367" s="9" t="s">
        <v>2093</v>
      </c>
      <c r="E1367" s="112" t="s">
        <v>362</v>
      </c>
      <c r="F1367" s="115" t="str">
        <f t="shared" si="653"/>
        <v>Sapupira FSC/PEFC 1075 (kg/m3) wet</v>
      </c>
      <c r="G1367" s="143">
        <f t="shared" si="654"/>
        <v>0.21288908000000001</v>
      </c>
      <c r="I1367" s="118">
        <f t="shared" si="655"/>
        <v>5.1214267471216809E-2</v>
      </c>
      <c r="K1367" s="161">
        <f t="shared" si="656"/>
        <v>2.4065678368000005E-3</v>
      </c>
      <c r="L1367" s="161">
        <f t="shared" si="657"/>
        <v>5.706190429999999E-3</v>
      </c>
      <c r="M1367" s="162">
        <f t="shared" si="658"/>
        <v>1.1168147204416813E-2</v>
      </c>
      <c r="N1367" s="161">
        <v>3.1933362E-2</v>
      </c>
      <c r="O1367" s="132">
        <v>2.5320416999999999E-3</v>
      </c>
      <c r="P1367" s="132">
        <v>1.8589601E-3</v>
      </c>
      <c r="Q1367" s="132">
        <v>1.2338265000000001E-3</v>
      </c>
      <c r="R1367" s="132">
        <v>1.0277658E-3</v>
      </c>
      <c r="S1367" s="164">
        <v>4.8797568000000003E-6</v>
      </c>
      <c r="T1367" s="132">
        <v>1.4009577999999999E-4</v>
      </c>
      <c r="U1367" s="132">
        <v>1.2093097E-4</v>
      </c>
      <c r="V1367" s="132">
        <v>1.4292906E-4</v>
      </c>
      <c r="W1367" s="132">
        <v>9.0667837999999995E-4</v>
      </c>
      <c r="X1367" s="132">
        <v>1.1022608999999999E-2</v>
      </c>
      <c r="Y1367" s="132">
        <v>2.8757928000000001E-4</v>
      </c>
      <c r="Z1367" s="164">
        <v>2.6091289999999999E-6</v>
      </c>
      <c r="AA1367" s="164">
        <v>1.5416814E-11</v>
      </c>
      <c r="AC1367" s="118">
        <f t="shared" si="659"/>
        <v>3.1933362E-2</v>
      </c>
      <c r="AD1367" s="118">
        <f t="shared" si="660"/>
        <v>6.9185006067999993E-3</v>
      </c>
      <c r="AE1367" s="118">
        <f t="shared" si="661"/>
        <v>4.514541898999999E-3</v>
      </c>
      <c r="AF1367" s="118">
        <f t="shared" si="662"/>
        <v>5.706190429999999E-3</v>
      </c>
      <c r="AG1367" s="118">
        <f t="shared" si="663"/>
        <v>1.1165538075416813E-2</v>
      </c>
      <c r="AI1367" s="69">
        <v>24.391698999999999</v>
      </c>
      <c r="AJ1367" s="69">
        <v>2.6797578</v>
      </c>
      <c r="AK1367" s="69">
        <v>0.38916390000000001</v>
      </c>
      <c r="AL1367" s="69">
        <v>0</v>
      </c>
      <c r="AM1367" s="69">
        <v>20.979161000000001</v>
      </c>
      <c r="AN1367" s="69">
        <v>0.24636237</v>
      </c>
      <c r="AO1367" s="69">
        <v>9.7253820000000005E-2</v>
      </c>
      <c r="AQ1367" s="116">
        <v>4.5724108000000001E-3</v>
      </c>
      <c r="AR1367" s="116">
        <v>4.2476453000000001E-3</v>
      </c>
      <c r="AS1367" s="116">
        <v>1.8389932999999999E-4</v>
      </c>
      <c r="AT1367" s="116">
        <v>1.408662E-4</v>
      </c>
      <c r="AU1367" s="150">
        <f t="shared" si="664"/>
        <v>2.5465499589880708E-7</v>
      </c>
      <c r="AV1367" s="150">
        <f t="shared" si="665"/>
        <v>6.801010709993575E-10</v>
      </c>
      <c r="AW1367" s="163">
        <f t="shared" si="666"/>
        <v>1.9729160631600001E-2</v>
      </c>
      <c r="AX1367" s="196">
        <v>1.9757067999999999E-7</v>
      </c>
      <c r="AY1367" s="196">
        <v>5.9611880000000004E-10</v>
      </c>
      <c r="AZ1367" s="196">
        <v>1.6286801000000001E-14</v>
      </c>
      <c r="BA1367" s="196">
        <v>7.5200272000000005E-15</v>
      </c>
      <c r="BB1367" s="196">
        <v>2.1330799E-15</v>
      </c>
      <c r="BC1367" s="196">
        <v>1.3538843E-10</v>
      </c>
      <c r="BD1367" s="196">
        <v>5.6895195E-8</v>
      </c>
      <c r="BE1367" s="196">
        <v>2.0105521999999999E-11</v>
      </c>
      <c r="BF1367" s="196">
        <v>6.3691897000000005E-11</v>
      </c>
      <c r="BG1367" s="196">
        <v>8.7891336999999994E-15</v>
      </c>
      <c r="BH1367" s="196">
        <v>2.6408082999999999E-16</v>
      </c>
      <c r="BI1367" s="196">
        <v>7.8931891999999998E-14</v>
      </c>
      <c r="BJ1367" s="196">
        <v>6.8108199000000002E-14</v>
      </c>
      <c r="BK1367" s="196">
        <v>1.2471872E-14</v>
      </c>
      <c r="BL1367" s="196">
        <v>2.6600597000000001E-12</v>
      </c>
      <c r="BM1367" s="196">
        <v>5.1062755999999997E-11</v>
      </c>
      <c r="BN1367" s="196">
        <v>2.0827346E-20</v>
      </c>
      <c r="BO1367" s="196">
        <v>7.7966316000000003E-6</v>
      </c>
      <c r="BP1367" s="108">
        <v>1.9721364000000002E-2</v>
      </c>
      <c r="BQ1367" s="108">
        <v>0</v>
      </c>
      <c r="BR1367" s="108">
        <v>0</v>
      </c>
      <c r="BS1367" s="108">
        <v>0</v>
      </c>
      <c r="BU1367" s="172">
        <v>1.1192666000000001E-5</v>
      </c>
      <c r="BV1367" s="172">
        <v>4.8022760999999997E-7</v>
      </c>
      <c r="BW1367" s="172">
        <v>5.9359124000000003E-6</v>
      </c>
      <c r="BX1367" s="172">
        <v>1.4381719999999999E-8</v>
      </c>
      <c r="BY1367" s="172">
        <v>4.3365303999999999E-7</v>
      </c>
      <c r="BZ1367" s="172">
        <v>8.0834627999999996E-8</v>
      </c>
      <c r="CA1367" s="172">
        <v>1.9242162E-10</v>
      </c>
      <c r="CB1367" s="172">
        <v>1.2278307000000001E-7</v>
      </c>
      <c r="CC1367" s="172">
        <v>1.3361718E-8</v>
      </c>
      <c r="CD1367" s="172">
        <v>9.7391062000000002E-8</v>
      </c>
      <c r="CE1367" s="172">
        <v>6.0484975999999998E-12</v>
      </c>
      <c r="CF1367" s="172">
        <v>4.6057019000000002E-17</v>
      </c>
      <c r="CG1367" s="172">
        <v>3.9545556999999999E-13</v>
      </c>
      <c r="CH1367" s="172">
        <v>2.5966367000000001E-7</v>
      </c>
      <c r="CI1367" s="172">
        <v>3.7145066999999999E-6</v>
      </c>
      <c r="CJ1367" s="172">
        <v>3.9751116E-8</v>
      </c>
      <c r="CK1367" s="69">
        <v>0</v>
      </c>
      <c r="CM1367" s="197">
        <v>4.6647373999999999E-13</v>
      </c>
      <c r="CN1367" s="198">
        <v>0.21288109999999999</v>
      </c>
      <c r="CO1367" s="198">
        <v>3.3891163999999999E-3</v>
      </c>
      <c r="CP1367" s="198">
        <v>3.4707348000000002E-4</v>
      </c>
      <c r="CQ1367" s="197">
        <v>3.5744128000000002E-11</v>
      </c>
      <c r="CR1367" s="197">
        <v>4.2221225999999999E-9</v>
      </c>
      <c r="CS1367" s="197">
        <v>1.9064067999999998E-5</v>
      </c>
      <c r="CT1367" s="198">
        <v>3.3867469999999997E-2</v>
      </c>
      <c r="CU1367" s="197">
        <v>5.8463607999999999E-9</v>
      </c>
      <c r="CV1367" s="197">
        <v>2.8536060999999999E-5</v>
      </c>
      <c r="CX1367" s="166"/>
      <c r="CY1367" t="s">
        <v>2541</v>
      </c>
    </row>
    <row r="1368" spans="1:103" ht="14.4">
      <c r="A1368" t="s">
        <v>1885</v>
      </c>
      <c r="B1368" s="85" t="s">
        <v>816</v>
      </c>
      <c r="C1368" s="113" t="str">
        <f t="shared" si="652"/>
        <v>A.160.07.110</v>
      </c>
      <c r="D1368" s="9" t="s">
        <v>2093</v>
      </c>
      <c r="E1368" s="112" t="s">
        <v>362</v>
      </c>
      <c r="F1368" s="115" t="str">
        <f t="shared" si="653"/>
        <v>Sapupira natural forest clear cut 1075 (kg/m3) wet</v>
      </c>
      <c r="G1368" s="143">
        <f t="shared" si="654"/>
        <v>2.6518890666666666</v>
      </c>
      <c r="I1368" s="118">
        <f t="shared" si="655"/>
        <v>3.8177142861912161</v>
      </c>
      <c r="K1368" s="161">
        <f t="shared" si="656"/>
        <v>2.4065678368000005E-3</v>
      </c>
      <c r="L1368" s="161">
        <f t="shared" si="657"/>
        <v>3.4063562111499994</v>
      </c>
      <c r="M1368" s="162">
        <f t="shared" si="658"/>
        <v>1.1168147204416813E-2</v>
      </c>
      <c r="N1368" s="161">
        <v>0.39778335999999997</v>
      </c>
      <c r="O1368" s="132">
        <v>2.5320416999999999E-3</v>
      </c>
      <c r="P1368" s="132">
        <v>1.8589601E-3</v>
      </c>
      <c r="Q1368" s="132">
        <v>1.2338265000000001E-3</v>
      </c>
      <c r="R1368" s="132">
        <v>1.0277658E-3</v>
      </c>
      <c r="S1368" s="164">
        <v>4.8797568000000003E-6</v>
      </c>
      <c r="T1368" s="132">
        <v>1.4009577999999999E-4</v>
      </c>
      <c r="U1368" s="132">
        <v>1.2093097E-4</v>
      </c>
      <c r="V1368" s="132">
        <v>1.4292906E-4</v>
      </c>
      <c r="W1368" s="132">
        <v>9.0667837999999995E-4</v>
      </c>
      <c r="X1368" s="132">
        <v>1.1022608999999999E-2</v>
      </c>
      <c r="Y1368" s="132">
        <v>3.4009375999999998</v>
      </c>
      <c r="Z1368" s="164">
        <v>2.6091289999999999E-6</v>
      </c>
      <c r="AA1368" s="164">
        <v>1.5416814E-11</v>
      </c>
      <c r="AC1368" s="118">
        <f t="shared" si="659"/>
        <v>0.39778335999999997</v>
      </c>
      <c r="AD1368" s="118">
        <f t="shared" si="660"/>
        <v>6.9185006067999993E-3</v>
      </c>
      <c r="AE1368" s="118">
        <f t="shared" si="661"/>
        <v>4.514541898999999E-3</v>
      </c>
      <c r="AF1368" s="118">
        <f t="shared" si="662"/>
        <v>3.4063562111499994</v>
      </c>
      <c r="AG1368" s="118">
        <f t="shared" si="663"/>
        <v>1.1165538075416813E-2</v>
      </c>
      <c r="AI1368" s="69">
        <v>24.391698999999999</v>
      </c>
      <c r="AJ1368" s="69">
        <v>2.6797578</v>
      </c>
      <c r="AK1368" s="69">
        <v>0.38916390000000001</v>
      </c>
      <c r="AL1368" s="69">
        <v>0</v>
      </c>
      <c r="AM1368" s="69">
        <v>20.979161000000001</v>
      </c>
      <c r="AN1368" s="69">
        <v>0.24636237</v>
      </c>
      <c r="AO1368" s="69">
        <v>9.7253820000000005E-2</v>
      </c>
      <c r="AQ1368" s="116">
        <v>4.4172455999999999E-2</v>
      </c>
      <c r="AR1368" s="116">
        <v>4.2001023999999998E-2</v>
      </c>
      <c r="AS1368" s="116">
        <v>2.0305655E-3</v>
      </c>
      <c r="AT1368" s="116">
        <v>1.408662E-4</v>
      </c>
      <c r="AU1368" s="150">
        <f t="shared" si="664"/>
        <v>2.5180470158988073E-6</v>
      </c>
      <c r="AV1368" s="150">
        <f t="shared" si="665"/>
        <v>7.5094876544983574E-9</v>
      </c>
      <c r="AW1368" s="163">
        <f t="shared" si="666"/>
        <v>1.9729160631600001E-2</v>
      </c>
      <c r="AX1368" s="196">
        <v>2.4609627E-6</v>
      </c>
      <c r="AY1368" s="196">
        <v>7.4253188000000002E-9</v>
      </c>
      <c r="AZ1368" s="196">
        <v>2.0287029999999999E-13</v>
      </c>
      <c r="BA1368" s="196">
        <v>7.5200272000000005E-15</v>
      </c>
      <c r="BB1368" s="196">
        <v>2.1330799E-15</v>
      </c>
      <c r="BC1368" s="196">
        <v>1.3538843E-10</v>
      </c>
      <c r="BD1368" s="196">
        <v>5.6895195E-8</v>
      </c>
      <c r="BE1368" s="196">
        <v>2.0105521999999999E-11</v>
      </c>
      <c r="BF1368" s="196">
        <v>6.3691897000000005E-11</v>
      </c>
      <c r="BG1368" s="196">
        <v>8.7891336999999994E-15</v>
      </c>
      <c r="BH1368" s="196">
        <v>2.6408082999999999E-16</v>
      </c>
      <c r="BI1368" s="196">
        <v>7.8931891999999998E-14</v>
      </c>
      <c r="BJ1368" s="196">
        <v>6.8108199000000002E-14</v>
      </c>
      <c r="BK1368" s="196">
        <v>1.2471872E-14</v>
      </c>
      <c r="BL1368" s="196">
        <v>2.6600597000000001E-12</v>
      </c>
      <c r="BM1368" s="196">
        <v>5.1062755999999997E-11</v>
      </c>
      <c r="BN1368" s="196">
        <v>2.0827346E-20</v>
      </c>
      <c r="BO1368" s="196">
        <v>7.7966316000000003E-6</v>
      </c>
      <c r="BP1368" s="108">
        <v>1.9721364000000002E-2</v>
      </c>
      <c r="BQ1368" s="108">
        <v>0</v>
      </c>
      <c r="BR1368" s="108">
        <v>0</v>
      </c>
      <c r="BS1368" s="108">
        <v>0</v>
      </c>
      <c r="BU1368" s="172">
        <v>7.9198457E-5</v>
      </c>
      <c r="BV1368" s="172">
        <v>4.8022760999999997E-7</v>
      </c>
      <c r="BW1368" s="172">
        <v>7.3941703999999995E-5</v>
      </c>
      <c r="BX1368" s="172">
        <v>1.4381719999999999E-8</v>
      </c>
      <c r="BY1368" s="172">
        <v>4.3365303999999999E-7</v>
      </c>
      <c r="BZ1368" s="172">
        <v>8.0834627999999996E-8</v>
      </c>
      <c r="CA1368" s="172">
        <v>1.9242162E-10</v>
      </c>
      <c r="CB1368" s="172">
        <v>1.2278307000000001E-7</v>
      </c>
      <c r="CC1368" s="172">
        <v>1.3361718E-8</v>
      </c>
      <c r="CD1368" s="172">
        <v>9.7391062000000002E-8</v>
      </c>
      <c r="CE1368" s="172">
        <v>6.0484975999999998E-12</v>
      </c>
      <c r="CF1368" s="172">
        <v>4.6057019000000002E-17</v>
      </c>
      <c r="CG1368" s="172">
        <v>3.9545556999999999E-13</v>
      </c>
      <c r="CH1368" s="172">
        <v>2.5966367000000001E-7</v>
      </c>
      <c r="CI1368" s="172">
        <v>3.7145066999999999E-6</v>
      </c>
      <c r="CJ1368" s="172">
        <v>3.9751116E-8</v>
      </c>
      <c r="CK1368" s="69">
        <v>0</v>
      </c>
      <c r="CM1368" s="197">
        <v>4.6647373999999999E-13</v>
      </c>
      <c r="CN1368" s="198">
        <v>2.6518811000000002</v>
      </c>
      <c r="CO1368" s="198">
        <v>3.3891163999999999E-3</v>
      </c>
      <c r="CP1368" s="198">
        <v>3.4707348000000002E-4</v>
      </c>
      <c r="CQ1368" s="197">
        <v>3.5744128000000002E-11</v>
      </c>
      <c r="CR1368" s="197">
        <v>4.2221225999999999E-9</v>
      </c>
      <c r="CS1368" s="197">
        <v>1.9064067999999998E-5</v>
      </c>
      <c r="CT1368" s="198">
        <v>3.3867469999999997E-2</v>
      </c>
      <c r="CU1368" s="197">
        <v>5.8463607999999999E-9</v>
      </c>
      <c r="CV1368" s="197">
        <v>2.8536060999999999E-5</v>
      </c>
      <c r="CX1368" s="166"/>
      <c r="CY1368" t="s">
        <v>2541</v>
      </c>
    </row>
    <row r="1369" spans="1:103" ht="14.4">
      <c r="B1369" s="85"/>
      <c r="C1369" s="113"/>
      <c r="D1369" s="1" t="s">
        <v>144</v>
      </c>
      <c r="E1369" s="112"/>
      <c r="S1369" s="3"/>
      <c r="Z1369" s="3"/>
      <c r="AA1369" s="3"/>
      <c r="AC1369" s="142"/>
      <c r="AD1369" s="142"/>
      <c r="AE1369" s="142"/>
      <c r="AF1369" s="142"/>
      <c r="AG1369" s="142"/>
      <c r="AU1369" s="86"/>
      <c r="AV1369" s="86"/>
      <c r="AW1369" s="86"/>
      <c r="AX1369" s="3"/>
      <c r="AY1369" s="3"/>
      <c r="AZ1369" s="3"/>
      <c r="BA1369" s="3"/>
      <c r="BB1369" s="3"/>
      <c r="BC1369" s="3"/>
      <c r="BD1369" s="3"/>
      <c r="BE1369" s="3"/>
      <c r="BF1369" s="3"/>
      <c r="BG1369" s="3"/>
      <c r="BH1369" s="3"/>
      <c r="BI1369" s="3"/>
      <c r="BJ1369" s="3"/>
      <c r="BK1369" s="3"/>
      <c r="BL1369" s="3"/>
      <c r="BM1369" s="3"/>
      <c r="BN1369" s="3"/>
      <c r="BO1369" s="3"/>
      <c r="BU1369" s="3"/>
      <c r="BV1369" s="3"/>
      <c r="BW1369" s="3"/>
      <c r="BX1369" s="3"/>
      <c r="BY1369" s="3"/>
      <c r="BZ1369" s="3"/>
      <c r="CA1369" s="3"/>
      <c r="CB1369" s="3"/>
      <c r="CC1369" s="3"/>
      <c r="CD1369" s="3"/>
      <c r="CE1369" s="3"/>
      <c r="CF1369" s="3"/>
      <c r="CG1369" s="3"/>
      <c r="CH1369" s="3"/>
      <c r="CI1369" s="3"/>
      <c r="CJ1369" s="3"/>
      <c r="CM1369" s="3"/>
      <c r="CQ1369" s="3"/>
      <c r="CR1369" s="3"/>
      <c r="CS1369" s="3"/>
      <c r="CU1369" s="3"/>
      <c r="CV1369" s="3"/>
    </row>
    <row r="1370" spans="1:103" ht="14.4">
      <c r="A1370" t="s">
        <v>1529</v>
      </c>
      <c r="B1370" s="85" t="s">
        <v>816</v>
      </c>
      <c r="C1370" s="113" t="str">
        <f t="shared" si="652"/>
        <v>A.160.09.101</v>
      </c>
      <c r="D1370" s="9" t="s">
        <v>144</v>
      </c>
      <c r="E1370" s="112" t="s">
        <v>362</v>
      </c>
      <c r="F1370" s="115" t="str">
        <f t="shared" si="653"/>
        <v>Acetylated Radiata pine = durable wood, s.g. 515 kg/m3 (Netherlands)</v>
      </c>
      <c r="G1370" s="143">
        <f t="shared" si="654"/>
        <v>1.5728155333333336</v>
      </c>
      <c r="I1370" s="118">
        <f t="shared" si="655"/>
        <v>0.34790186368999998</v>
      </c>
      <c r="K1370" s="161">
        <f t="shared" si="656"/>
        <v>4.760193259E-2</v>
      </c>
      <c r="L1370" s="161">
        <f t="shared" si="657"/>
        <v>6.4377601100000001E-2</v>
      </c>
      <c r="M1370" s="162">
        <f t="shared" si="658"/>
        <v>0</v>
      </c>
      <c r="N1370" s="161">
        <v>0.23592233000000001</v>
      </c>
      <c r="O1370" s="132">
        <v>6.3047882999999999E-2</v>
      </c>
      <c r="P1370" s="132">
        <v>3.134379E-4</v>
      </c>
      <c r="Q1370" s="132">
        <v>3.648233E-2</v>
      </c>
      <c r="R1370" s="132">
        <v>5.9955340000000003E-3</v>
      </c>
      <c r="S1370" s="132">
        <v>7.0492579000000001E-4</v>
      </c>
      <c r="T1370" s="132">
        <v>4.4191428000000003E-3</v>
      </c>
      <c r="U1370" s="132">
        <v>1.0162801999999999E-3</v>
      </c>
      <c r="V1370" s="132">
        <v>0</v>
      </c>
      <c r="W1370" s="132">
        <v>0</v>
      </c>
      <c r="X1370" s="132">
        <v>0</v>
      </c>
      <c r="Y1370" s="132">
        <v>0</v>
      </c>
      <c r="Z1370" s="132">
        <v>0</v>
      </c>
      <c r="AA1370" s="132">
        <v>0</v>
      </c>
      <c r="AC1370" s="118">
        <f t="shared" si="659"/>
        <v>0.23592233000000001</v>
      </c>
      <c r="AD1370" s="118">
        <f t="shared" si="660"/>
        <v>0.11197953368999999</v>
      </c>
      <c r="AE1370" s="118">
        <f t="shared" si="661"/>
        <v>6.4377601100000001E-2</v>
      </c>
      <c r="AF1370" s="118">
        <f t="shared" si="662"/>
        <v>6.4377601100000001E-2</v>
      </c>
      <c r="AG1370" s="118">
        <f t="shared" si="663"/>
        <v>0</v>
      </c>
      <c r="AI1370" s="69">
        <v>48.482543999999997</v>
      </c>
      <c r="AJ1370" s="69">
        <v>1.6331068</v>
      </c>
      <c r="AK1370" s="69">
        <v>0</v>
      </c>
      <c r="AL1370" s="69">
        <v>0</v>
      </c>
      <c r="AM1370" s="69">
        <v>46.849437000000002</v>
      </c>
      <c r="AN1370" s="69">
        <v>0</v>
      </c>
      <c r="AO1370" s="69">
        <v>0</v>
      </c>
      <c r="AQ1370" s="116">
        <v>4.6778136999999997E-2</v>
      </c>
      <c r="AR1370" s="116">
        <v>4.5049076E-2</v>
      </c>
      <c r="AS1370" s="116">
        <v>1.6124570000000001E-3</v>
      </c>
      <c r="AT1370" s="116">
        <v>1.1660383E-4</v>
      </c>
      <c r="AU1370" s="150">
        <f t="shared" si="664"/>
        <v>2.7007839539100003E-6</v>
      </c>
      <c r="AV1370" s="150">
        <f t="shared" si="665"/>
        <v>5.9632285554324006E-9</v>
      </c>
      <c r="AW1370" s="163">
        <f t="shared" si="666"/>
        <v>1.6331068000000001E-2</v>
      </c>
      <c r="AX1370" s="196">
        <v>1.4595728E-6</v>
      </c>
      <c r="AY1370" s="196">
        <v>4.4038835000000002E-9</v>
      </c>
      <c r="AZ1370" s="196">
        <v>1.2032039E-13</v>
      </c>
      <c r="BA1370" s="108">
        <v>0</v>
      </c>
      <c r="BB1370" s="108">
        <v>0</v>
      </c>
      <c r="BC1370" s="196">
        <v>9.7763107000000008E-10</v>
      </c>
      <c r="BD1370" s="196">
        <v>1.2390544000000001E-6</v>
      </c>
      <c r="BE1370" s="196">
        <v>2.2294757E-10</v>
      </c>
      <c r="BF1370" s="196">
        <v>1.3337475999999999E-9</v>
      </c>
      <c r="BG1370" s="108">
        <v>0</v>
      </c>
      <c r="BH1370" s="108">
        <v>0</v>
      </c>
      <c r="BI1370" s="196">
        <v>2.5176524000000001E-12</v>
      </c>
      <c r="BJ1370" s="196">
        <v>6.2659045000000003E-15</v>
      </c>
      <c r="BK1370" s="196">
        <v>5.6467379000000003E-15</v>
      </c>
      <c r="BL1370" s="196">
        <v>1.2195394E-10</v>
      </c>
      <c r="BM1370" s="196">
        <v>1.0571689E-9</v>
      </c>
      <c r="BN1370" s="108">
        <v>0</v>
      </c>
      <c r="BO1370" s="108">
        <v>0</v>
      </c>
      <c r="BP1370" s="108">
        <v>1.6331068000000001E-2</v>
      </c>
      <c r="BQ1370" s="108">
        <v>0</v>
      </c>
      <c r="BR1370" s="108">
        <v>0</v>
      </c>
      <c r="BS1370" s="108">
        <v>0</v>
      </c>
      <c r="BU1370" s="172">
        <v>7.9861746999999997E-5</v>
      </c>
      <c r="BV1370" s="172">
        <v>9.1952587999999995E-6</v>
      </c>
      <c r="BW1370" s="172">
        <v>4.3854270000000003E-5</v>
      </c>
      <c r="BX1370" s="172">
        <v>1.3730687999999999E-7</v>
      </c>
      <c r="BY1370" s="172">
        <v>1.2940934E-5</v>
      </c>
      <c r="BZ1370" s="69">
        <v>0</v>
      </c>
      <c r="CA1370" s="69">
        <v>0</v>
      </c>
      <c r="CB1370" s="69">
        <v>0</v>
      </c>
      <c r="CC1370" s="172">
        <v>1.1605095000000001E-6</v>
      </c>
      <c r="CD1370" s="172">
        <v>3.0120741999999999E-6</v>
      </c>
      <c r="CE1370" s="69">
        <v>0</v>
      </c>
      <c r="CF1370" s="69">
        <v>0</v>
      </c>
      <c r="CG1370" s="69">
        <v>0</v>
      </c>
      <c r="CH1370" s="172">
        <v>7.5706888000000002E-6</v>
      </c>
      <c r="CI1370" s="172">
        <v>1.9907045000000001E-6</v>
      </c>
      <c r="CJ1370" s="69">
        <v>0</v>
      </c>
      <c r="CK1370" s="69">
        <v>0</v>
      </c>
      <c r="CM1370" s="198">
        <v>0</v>
      </c>
      <c r="CN1370" s="198">
        <v>1.5728154999999999</v>
      </c>
      <c r="CO1370" s="198">
        <v>0</v>
      </c>
      <c r="CP1370" s="198">
        <v>6.2912621000000002E-3</v>
      </c>
      <c r="CQ1370" s="197">
        <v>1.1394564E-9</v>
      </c>
      <c r="CR1370" s="197">
        <v>1.3411446999999999E-7</v>
      </c>
      <c r="CS1370" s="198">
        <v>5.3398051E-4</v>
      </c>
      <c r="CT1370" s="198">
        <v>7.0387740000000002E-3</v>
      </c>
      <c r="CU1370" s="198">
        <v>0</v>
      </c>
      <c r="CV1370" s="198">
        <v>0</v>
      </c>
      <c r="CX1370" s="166"/>
    </row>
    <row r="1371" spans="1:103" ht="14.4">
      <c r="A1371" t="s">
        <v>1530</v>
      </c>
      <c r="B1371" s="85" t="s">
        <v>816</v>
      </c>
      <c r="C1371" s="113" t="str">
        <f t="shared" si="652"/>
        <v>A.160.09.102</v>
      </c>
      <c r="D1371" s="9" t="s">
        <v>144</v>
      </c>
      <c r="E1371" s="112" t="s">
        <v>362</v>
      </c>
      <c r="F1371" s="115" t="str">
        <f t="shared" si="653"/>
        <v>Acetylated Scots pine = durable wood, s.g. 540 kg/m3 (Netherlands)</v>
      </c>
      <c r="G1371" s="143">
        <f t="shared" si="654"/>
        <v>1.3547667999999999</v>
      </c>
      <c r="I1371" s="118">
        <f t="shared" si="655"/>
        <v>0.27325088588342084</v>
      </c>
      <c r="K1371" s="161">
        <f t="shared" si="656"/>
        <v>4.4045894839999995E-2</v>
      </c>
      <c r="L1371" s="161">
        <f t="shared" si="657"/>
        <v>3.9080716009999995E-2</v>
      </c>
      <c r="M1371" s="162">
        <f t="shared" si="658"/>
        <v>-1.3090744966579172E-2</v>
      </c>
      <c r="N1371" s="161">
        <v>0.20321502</v>
      </c>
      <c r="O1371" s="132">
        <v>3.9191671999999997E-2</v>
      </c>
      <c r="P1371" s="132">
        <v>-3.4792231999999999E-4</v>
      </c>
      <c r="Q1371" s="132">
        <v>3.4087709000000001E-2</v>
      </c>
      <c r="R1371" s="132">
        <v>5.1611844000000002E-3</v>
      </c>
      <c r="S1371" s="132">
        <v>6.6824264000000003E-4</v>
      </c>
      <c r="T1371" s="132">
        <v>4.1287588E-3</v>
      </c>
      <c r="U1371" s="132">
        <v>9.0173496999999998E-4</v>
      </c>
      <c r="V1371" s="164">
        <v>-4.1101026000000003E-5</v>
      </c>
      <c r="W1371" s="132">
        <v>-5.0454972999999998E-4</v>
      </c>
      <c r="X1371" s="132">
        <v>-1.3048192E-2</v>
      </c>
      <c r="Y1371" s="132">
        <v>-1.6021891E-4</v>
      </c>
      <c r="Z1371" s="164">
        <v>-1.4519320000000001E-6</v>
      </c>
      <c r="AA1371" s="164">
        <v>-8.5791715999999994E-12</v>
      </c>
      <c r="AC1371" s="118">
        <f t="shared" si="659"/>
        <v>0.20321502</v>
      </c>
      <c r="AD1371" s="118">
        <f t="shared" si="660"/>
        <v>8.3791379489999998E-2</v>
      </c>
      <c r="AE1371" s="118">
        <f t="shared" si="661"/>
        <v>3.9744032717999998E-2</v>
      </c>
      <c r="AF1371" s="118">
        <f t="shared" si="662"/>
        <v>3.9080716009999995E-2</v>
      </c>
      <c r="AG1371" s="118">
        <f t="shared" si="663"/>
        <v>-1.3089293034579173E-2</v>
      </c>
      <c r="AI1371" s="69">
        <v>47.12509</v>
      </c>
      <c r="AJ1371" s="69">
        <v>-0.46437745000000002</v>
      </c>
      <c r="AK1371" s="69">
        <v>4.1296048000000002E-2</v>
      </c>
      <c r="AL1371" s="69">
        <v>0</v>
      </c>
      <c r="AM1371" s="69">
        <v>47.521735</v>
      </c>
      <c r="AN1371" s="69">
        <v>1.6226648999999999E-2</v>
      </c>
      <c r="AO1371" s="69">
        <v>1.0210076E-2</v>
      </c>
      <c r="AQ1371" s="116">
        <v>3.5591934999999998E-2</v>
      </c>
      <c r="AR1371" s="116">
        <v>3.4323462999999999E-2</v>
      </c>
      <c r="AS1371" s="116">
        <v>1.3053483999999999E-3</v>
      </c>
      <c r="AT1371" s="199">
        <v>-3.6875773000000003E-5</v>
      </c>
      <c r="AU1371" s="150">
        <f t="shared" si="664"/>
        <v>2.0577615202982248E-6</v>
      </c>
      <c r="AV1371" s="150">
        <f t="shared" si="665"/>
        <v>4.8274718723262208E-9</v>
      </c>
      <c r="AW1371" s="163">
        <f t="shared" si="666"/>
        <v>-5.1646739915999999E-3</v>
      </c>
      <c r="AX1371" s="196">
        <v>1.2572182E-6</v>
      </c>
      <c r="AY1371" s="196">
        <v>3.7933307E-9</v>
      </c>
      <c r="AZ1371" s="196">
        <v>1.0363922E-13</v>
      </c>
      <c r="BA1371" s="196">
        <v>-4.1847558999999997E-15</v>
      </c>
      <c r="BB1371" s="196">
        <v>-1.1870194E-15</v>
      </c>
      <c r="BC1371" s="196">
        <v>8.8830309000000004E-10</v>
      </c>
      <c r="BD1371" s="196">
        <v>7.9856318000000002E-7</v>
      </c>
      <c r="BE1371" s="196">
        <v>2.0522397999999999E-10</v>
      </c>
      <c r="BF1371" s="196">
        <v>8.2669579999999995E-10</v>
      </c>
      <c r="BG1371" s="196">
        <v>-4.8909901000000002E-15</v>
      </c>
      <c r="BH1371" s="196">
        <v>-1.4695608999999999E-16</v>
      </c>
      <c r="BI1371" s="196">
        <v>2.3527075999999998E-12</v>
      </c>
      <c r="BJ1371" s="196">
        <v>-1.9821358999999999E-13</v>
      </c>
      <c r="BK1371" s="196">
        <v>-3.1702946E-14</v>
      </c>
      <c r="BL1371" s="196">
        <v>1.1460605E-10</v>
      </c>
      <c r="BM1371" s="196">
        <v>9.7723653000000008E-10</v>
      </c>
      <c r="BN1371" s="196">
        <v>-1.1590032E-20</v>
      </c>
      <c r="BO1371" s="196">
        <v>-3.9923916000000001E-6</v>
      </c>
      <c r="BP1371" s="108">
        <v>-5.1606815999999996E-3</v>
      </c>
      <c r="BQ1371" s="108">
        <v>0</v>
      </c>
      <c r="BR1371" s="108">
        <v>0</v>
      </c>
      <c r="BS1371" s="108">
        <v>0</v>
      </c>
      <c r="BU1371" s="172">
        <v>6.3620317999999994E-5</v>
      </c>
      <c r="BV1371" s="172">
        <v>5.6893745000000004E-6</v>
      </c>
      <c r="BW1371" s="172">
        <v>3.7774493000000003E-5</v>
      </c>
      <c r="BX1371" s="172">
        <v>1.2278878E-7</v>
      </c>
      <c r="BY1371" s="172">
        <v>9.7782288000000001E-6</v>
      </c>
      <c r="BZ1371" s="172">
        <v>-1.9883398000000001E-8</v>
      </c>
      <c r="CA1371" s="172">
        <v>-1.0707907E-10</v>
      </c>
      <c r="CB1371" s="172">
        <v>-3.0230752999999999E-8</v>
      </c>
      <c r="CC1371" s="172">
        <v>1.0971806E-6</v>
      </c>
      <c r="CD1371" s="172">
        <v>2.8128403000000001E-6</v>
      </c>
      <c r="CE1371" s="172">
        <v>-3.3658769E-12</v>
      </c>
      <c r="CF1371" s="172">
        <v>-2.5629878000000001E-17</v>
      </c>
      <c r="CG1371" s="172">
        <v>-2.2006369999999999E-13</v>
      </c>
      <c r="CH1371" s="172">
        <v>6.8871793999999997E-6</v>
      </c>
      <c r="CI1371" s="172">
        <v>-4.9084466000000004E-7</v>
      </c>
      <c r="CJ1371" s="172">
        <v>-6.9773366E-10</v>
      </c>
      <c r="CK1371" s="69">
        <v>0</v>
      </c>
      <c r="CM1371" s="197">
        <v>-2.5958399999999998E-13</v>
      </c>
      <c r="CN1371" s="198">
        <v>1.3547712000000001</v>
      </c>
      <c r="CO1371" s="198">
        <v>-8.2979235E-4</v>
      </c>
      <c r="CP1371" s="198">
        <v>3.8880439999999998E-3</v>
      </c>
      <c r="CQ1371" s="197">
        <v>1.0647938E-9</v>
      </c>
      <c r="CR1371" s="197">
        <v>1.2531732000000001E-7</v>
      </c>
      <c r="CS1371" s="198">
        <v>3.8025248000000001E-4</v>
      </c>
      <c r="CT1371" s="198">
        <v>-9.4093522999999998E-2</v>
      </c>
      <c r="CU1371" s="197">
        <v>-3.2533915000000001E-9</v>
      </c>
      <c r="CV1371" s="197">
        <v>-7.0529279999999998E-6</v>
      </c>
      <c r="CX1371" s="166"/>
    </row>
    <row r="1372" spans="1:103" ht="14.4">
      <c r="A1372" t="s">
        <v>1886</v>
      </c>
      <c r="B1372" s="85" t="s">
        <v>816</v>
      </c>
      <c r="C1372" s="113" t="str">
        <f t="shared" si="652"/>
        <v>A.160.09.103</v>
      </c>
      <c r="D1372" s="9" t="s">
        <v>144</v>
      </c>
      <c r="E1372" s="112" t="s">
        <v>362</v>
      </c>
      <c r="F1372" s="115" t="str">
        <f t="shared" si="653"/>
        <v>Bamboo (local at forest road China)</v>
      </c>
      <c r="G1372" s="143">
        <f t="shared" si="654"/>
        <v>0.13365434000000001</v>
      </c>
      <c r="I1372" s="118">
        <f t="shared" si="655"/>
        <v>3.05481524322E-2</v>
      </c>
      <c r="K1372" s="161">
        <f t="shared" si="656"/>
        <v>6.9530180720000004E-4</v>
      </c>
      <c r="L1372" s="161">
        <f t="shared" si="657"/>
        <v>1.8061876000000001E-3</v>
      </c>
      <c r="M1372" s="162">
        <f t="shared" si="658"/>
        <v>7.9985120250000014E-3</v>
      </c>
      <c r="N1372" s="161">
        <v>2.0048151E-2</v>
      </c>
      <c r="O1372" s="132">
        <v>7.5630866999999995E-4</v>
      </c>
      <c r="P1372" s="132">
        <v>8.4634041999999995E-4</v>
      </c>
      <c r="Q1372" s="132">
        <v>4.4734266000000001E-4</v>
      </c>
      <c r="R1372" s="164">
        <v>6.1457340000000001E-5</v>
      </c>
      <c r="S1372" s="164">
        <v>5.6548872E-6</v>
      </c>
      <c r="T1372" s="132">
        <v>1.8084692000000001E-4</v>
      </c>
      <c r="U1372" s="132">
        <v>1.7039054000000001E-4</v>
      </c>
      <c r="V1372" s="164">
        <v>3.9269325000000002E-5</v>
      </c>
      <c r="W1372" s="132">
        <v>0</v>
      </c>
      <c r="X1372" s="132">
        <v>7.9592427000000007E-3</v>
      </c>
      <c r="Y1372" s="164">
        <v>3.314797E-5</v>
      </c>
      <c r="Z1372" s="132">
        <v>0</v>
      </c>
      <c r="AA1372" s="132">
        <v>0</v>
      </c>
      <c r="AC1372" s="118">
        <f t="shared" si="659"/>
        <v>2.0048151E-2</v>
      </c>
      <c r="AD1372" s="118">
        <f t="shared" si="660"/>
        <v>2.4683414371999995E-3</v>
      </c>
      <c r="AE1372" s="118">
        <f t="shared" si="661"/>
        <v>1.77303963E-3</v>
      </c>
      <c r="AF1372" s="118">
        <f t="shared" si="662"/>
        <v>1.8061875999999999E-3</v>
      </c>
      <c r="AG1372" s="118">
        <f t="shared" si="663"/>
        <v>7.9985120250000014E-3</v>
      </c>
      <c r="AI1372" s="69">
        <v>23.089767999999999</v>
      </c>
      <c r="AJ1372" s="69">
        <v>1.7535548000000001</v>
      </c>
      <c r="AK1372" s="69">
        <v>0.20349324999999999</v>
      </c>
      <c r="AL1372" s="69">
        <v>0</v>
      </c>
      <c r="AM1372" s="69">
        <v>20.933454000000001</v>
      </c>
      <c r="AN1372" s="69">
        <v>0.14845411</v>
      </c>
      <c r="AO1372" s="69">
        <v>5.0811849999999999E-2</v>
      </c>
      <c r="AQ1372" s="116">
        <v>2.5606228000000001E-3</v>
      </c>
      <c r="AR1372" s="116">
        <v>2.3531909000000001E-3</v>
      </c>
      <c r="AS1372" s="116">
        <v>1.077629E-4</v>
      </c>
      <c r="AT1372" s="199">
        <v>9.9668991000000006E-5</v>
      </c>
      <c r="AU1372" s="150">
        <f t="shared" si="664"/>
        <v>1.4107859239480001E-7</v>
      </c>
      <c r="AV1372" s="150">
        <f t="shared" si="665"/>
        <v>3.9853143858641996E-10</v>
      </c>
      <c r="AW1372" s="163">
        <f t="shared" si="666"/>
        <v>1.3959242815700001E-2</v>
      </c>
      <c r="AX1372" s="196">
        <v>1.2403122999999999E-7</v>
      </c>
      <c r="AY1372" s="196">
        <v>3.7423216000000002E-10</v>
      </c>
      <c r="AZ1372" s="196">
        <v>1.0224557E-14</v>
      </c>
      <c r="BA1372" s="108">
        <v>0</v>
      </c>
      <c r="BB1372" s="108">
        <v>0</v>
      </c>
      <c r="BC1372" s="196">
        <v>3.6209484999999997E-11</v>
      </c>
      <c r="BD1372" s="196">
        <v>1.6946147999999999E-8</v>
      </c>
      <c r="BE1372" s="196">
        <v>5.7079207999999998E-12</v>
      </c>
      <c r="BF1372" s="196">
        <v>1.847673E-11</v>
      </c>
      <c r="BG1372" s="108">
        <v>0</v>
      </c>
      <c r="BH1372" s="108">
        <v>0</v>
      </c>
      <c r="BI1372" s="196">
        <v>1.0302579E-13</v>
      </c>
      <c r="BJ1372" s="196">
        <v>1.0277403E-15</v>
      </c>
      <c r="BK1372" s="196">
        <v>3.4969912E-16</v>
      </c>
      <c r="BL1372" s="196">
        <v>2.5798627999999999E-12</v>
      </c>
      <c r="BM1372" s="196">
        <v>6.2425047000000002E-11</v>
      </c>
      <c r="BN1372" s="108">
        <v>0</v>
      </c>
      <c r="BO1372" s="196">
        <v>1.1378156999999999E-6</v>
      </c>
      <c r="BP1372" s="108">
        <v>1.3958105E-2</v>
      </c>
      <c r="BQ1372" s="108">
        <v>0</v>
      </c>
      <c r="BR1372" s="108">
        <v>0</v>
      </c>
      <c r="BS1372" s="108">
        <v>0</v>
      </c>
      <c r="BU1372" s="172">
        <v>6.7148264999999996E-6</v>
      </c>
      <c r="BV1372" s="172">
        <v>1.3711177E-7</v>
      </c>
      <c r="BW1372" s="172">
        <v>3.7266377E-6</v>
      </c>
      <c r="BX1372" s="172">
        <v>2.0113078000000001E-8</v>
      </c>
      <c r="BY1372" s="172">
        <v>1.5368899999999999E-7</v>
      </c>
      <c r="BZ1372" s="172">
        <v>1.912804E-8</v>
      </c>
      <c r="CA1372" s="69">
        <v>0</v>
      </c>
      <c r="CB1372" s="172">
        <v>2.9032249000000001E-8</v>
      </c>
      <c r="CC1372" s="172">
        <v>1.6511030000000001E-8</v>
      </c>
      <c r="CD1372" s="172">
        <v>1.2588293E-7</v>
      </c>
      <c r="CE1372" s="69">
        <v>0</v>
      </c>
      <c r="CF1372" s="69">
        <v>0</v>
      </c>
      <c r="CG1372" s="69">
        <v>0</v>
      </c>
      <c r="CH1372" s="172">
        <v>9.2672181000000006E-8</v>
      </c>
      <c r="CI1372" s="172">
        <v>2.3777224000000001E-6</v>
      </c>
      <c r="CJ1372" s="172">
        <v>1.6326192999999999E-8</v>
      </c>
      <c r="CK1372" s="69">
        <v>0</v>
      </c>
      <c r="CM1372" s="198">
        <v>0</v>
      </c>
      <c r="CN1372" s="198">
        <v>0.13365434000000001</v>
      </c>
      <c r="CO1372" s="198">
        <v>8.0490643E-4</v>
      </c>
      <c r="CP1372" s="197">
        <v>9.8196907000000001E-5</v>
      </c>
      <c r="CQ1372" s="197">
        <v>4.6519807000000003E-11</v>
      </c>
      <c r="CR1372" s="197">
        <v>5.5166514999999996E-9</v>
      </c>
      <c r="CS1372" s="197">
        <v>6.3790699000000001E-6</v>
      </c>
      <c r="CT1372" s="198">
        <v>9.2898514999999995E-4</v>
      </c>
      <c r="CU1372" s="198">
        <v>0</v>
      </c>
      <c r="CV1372" s="197">
        <v>6.7268293999999996E-6</v>
      </c>
      <c r="CX1372" s="166"/>
    </row>
    <row r="1373" spans="1:103" ht="14.4">
      <c r="A1373" t="s">
        <v>1887</v>
      </c>
      <c r="B1373" s="85" t="s">
        <v>816</v>
      </c>
      <c r="C1373" s="113" t="str">
        <f t="shared" si="652"/>
        <v>A.160.09.104</v>
      </c>
      <c r="D1373" s="9" t="s">
        <v>144</v>
      </c>
      <c r="E1373" s="112" t="s">
        <v>362</v>
      </c>
      <c r="F1373" s="115" t="str">
        <f t="shared" si="653"/>
        <v>CCA wood (Scots pine with Cromium Copper and Asenic) incl EoL</v>
      </c>
      <c r="G1373" s="143">
        <f t="shared" si="654"/>
        <v>0.29169635999999999</v>
      </c>
      <c r="I1373" s="118">
        <f t="shared" si="655"/>
        <v>1.3232146105404481</v>
      </c>
      <c r="K1373" s="161">
        <f t="shared" si="656"/>
        <v>1.0513537527399999</v>
      </c>
      <c r="L1373" s="161">
        <f t="shared" si="657"/>
        <v>0.205893139216</v>
      </c>
      <c r="M1373" s="162">
        <f t="shared" si="658"/>
        <v>2.2213264584448368E-2</v>
      </c>
      <c r="N1373" s="161">
        <v>4.3754453999999998E-2</v>
      </c>
      <c r="O1373" s="132">
        <v>7.454362E-3</v>
      </c>
      <c r="P1373" s="132">
        <v>2.2748658999999999E-3</v>
      </c>
      <c r="Q1373" s="132">
        <v>9.1862678999999996E-4</v>
      </c>
      <c r="R1373" s="132">
        <v>7.0509594999999998E-4</v>
      </c>
      <c r="S1373" s="132">
        <v>0.27703853000000001</v>
      </c>
      <c r="T1373" s="132">
        <v>0.77269149999999998</v>
      </c>
      <c r="U1373" s="132">
        <v>0.19581925</v>
      </c>
      <c r="V1373" s="132">
        <v>1.1720749000000001E-2</v>
      </c>
      <c r="W1373" s="132">
        <v>2.6161297999999998E-4</v>
      </c>
      <c r="X1373" s="132">
        <v>1.0234366999999999E-2</v>
      </c>
      <c r="Y1373" s="164">
        <v>8.3048335999999994E-5</v>
      </c>
      <c r="Z1373" s="132">
        <v>2.5814858E-4</v>
      </c>
      <c r="AA1373" s="164">
        <v>4.4483676000000002E-12</v>
      </c>
      <c r="AC1373" s="118">
        <f t="shared" si="659"/>
        <v>4.3754453999999998E-2</v>
      </c>
      <c r="AD1373" s="118">
        <f t="shared" si="660"/>
        <v>1.25690223064</v>
      </c>
      <c r="AE1373" s="118">
        <f t="shared" si="661"/>
        <v>0.20580662648</v>
      </c>
      <c r="AF1373" s="118">
        <f t="shared" si="662"/>
        <v>0.205893139216</v>
      </c>
      <c r="AG1373" s="118">
        <f t="shared" si="663"/>
        <v>2.1955116004448369E-2</v>
      </c>
      <c r="AI1373" s="69">
        <v>25.069906</v>
      </c>
      <c r="AJ1373" s="69">
        <v>2.2322475000000002</v>
      </c>
      <c r="AK1373" s="69">
        <v>0.56788643999999999</v>
      </c>
      <c r="AL1373" s="69">
        <v>0</v>
      </c>
      <c r="AM1373" s="69">
        <v>21.922747000000001</v>
      </c>
      <c r="AN1373" s="69">
        <v>0.24422139000000001</v>
      </c>
      <c r="AO1373" s="69">
        <v>0.10280333</v>
      </c>
      <c r="AQ1373" s="116">
        <v>0.92006862</v>
      </c>
      <c r="AR1373" s="116">
        <v>0.91955949999999997</v>
      </c>
      <c r="AS1373" s="116">
        <v>3.9853284E-4</v>
      </c>
      <c r="AT1373" s="116">
        <v>1.1059412E-4</v>
      </c>
      <c r="AU1373" s="150">
        <f t="shared" si="664"/>
        <v>5.5129466225197284E-5</v>
      </c>
      <c r="AV1373" s="150">
        <f t="shared" si="665"/>
        <v>1.4738640569852596E-9</v>
      </c>
      <c r="AW1373" s="163">
        <f t="shared" si="666"/>
        <v>1.548937261E-2</v>
      </c>
      <c r="AX1373" s="196">
        <v>2.7075970999999998E-7</v>
      </c>
      <c r="AY1373" s="196">
        <v>8.1694857E-10</v>
      </c>
      <c r="AZ1373" s="196">
        <v>2.2320121E-14</v>
      </c>
      <c r="BA1373" s="196">
        <v>2.9706418000000002E-12</v>
      </c>
      <c r="BB1373" s="196">
        <v>6.1547886E-16</v>
      </c>
      <c r="BC1373" s="196">
        <v>1.0375394E-10</v>
      </c>
      <c r="BD1373" s="196">
        <v>1.4509269E-7</v>
      </c>
      <c r="BE1373" s="196">
        <v>1.5352335000000001E-11</v>
      </c>
      <c r="BF1373" s="196">
        <v>1.6567007000000001E-10</v>
      </c>
      <c r="BG1373" s="196">
        <v>2.7988817000000001E-11</v>
      </c>
      <c r="BH1373" s="196">
        <v>2.8855825000000002E-16</v>
      </c>
      <c r="BI1373" s="196">
        <v>1.1279042999999999E-12</v>
      </c>
      <c r="BJ1373" s="196">
        <v>3.7645776000000001E-10</v>
      </c>
      <c r="BK1373" s="196">
        <v>7.0295992000000005E-11</v>
      </c>
      <c r="BL1373" s="196">
        <v>2.9645700999999999E-6</v>
      </c>
      <c r="BM1373" s="196">
        <v>5.1748937000000003E-5</v>
      </c>
      <c r="BN1373" s="196">
        <v>6.0095224000000004E-21</v>
      </c>
      <c r="BO1373" s="108">
        <v>4.9560760999999996E-4</v>
      </c>
      <c r="BP1373" s="108">
        <v>1.4993764999999999E-2</v>
      </c>
      <c r="BQ1373" s="108">
        <v>0</v>
      </c>
      <c r="BR1373" s="108">
        <v>0</v>
      </c>
      <c r="BS1373" s="108">
        <v>0</v>
      </c>
      <c r="BU1373" s="69">
        <v>9.2581133999999996E-4</v>
      </c>
      <c r="BV1373" s="172">
        <v>1.1738896000000001E-6</v>
      </c>
      <c r="BW1373" s="172">
        <v>8.1332684999999994E-6</v>
      </c>
      <c r="BX1373" s="172">
        <v>2.2937749999999999E-5</v>
      </c>
      <c r="BY1373" s="172">
        <v>1.061962E-6</v>
      </c>
      <c r="BZ1373" s="172">
        <v>6.2986565000000004E-8</v>
      </c>
      <c r="CA1373" s="172">
        <v>7.2703422000000003E-7</v>
      </c>
      <c r="CB1373" s="172">
        <v>9.4659551000000001E-8</v>
      </c>
      <c r="CC1373" s="69">
        <v>3.7177154000000003E-4</v>
      </c>
      <c r="CD1373" s="69">
        <v>5.1129601000000002E-4</v>
      </c>
      <c r="CE1373" s="172">
        <v>1.7452335E-12</v>
      </c>
      <c r="CF1373" s="172">
        <v>1.3289292E-17</v>
      </c>
      <c r="CG1373" s="172">
        <v>1.1410475E-13</v>
      </c>
      <c r="CH1373" s="172">
        <v>2.4612685999999999E-7</v>
      </c>
      <c r="CI1373" s="172">
        <v>3.3953321999999998E-6</v>
      </c>
      <c r="CJ1373" s="172">
        <v>4.9107809000000002E-6</v>
      </c>
      <c r="CK1373" s="69">
        <v>0</v>
      </c>
      <c r="CM1373" s="197">
        <v>1.3459632999999999E-13</v>
      </c>
      <c r="CN1373" s="198">
        <v>0.29166441999999998</v>
      </c>
      <c r="CO1373" s="198">
        <v>2.4824268000000001E-3</v>
      </c>
      <c r="CP1373" s="198">
        <v>8.1744911999999999E-4</v>
      </c>
      <c r="CQ1373" s="197">
        <v>2.6495550000000001E-5</v>
      </c>
      <c r="CR1373" s="197">
        <v>7.1052924000000004E-5</v>
      </c>
      <c r="CS1373" s="197">
        <v>5.0366978000000001E-5</v>
      </c>
      <c r="CT1373" s="198">
        <v>503.01593000000003</v>
      </c>
      <c r="CU1373" s="197">
        <v>1.858893E-5</v>
      </c>
      <c r="CV1373" s="197">
        <v>2.2030473000000001E-5</v>
      </c>
      <c r="CX1373" s="166"/>
    </row>
    <row r="1374" spans="1:103" ht="14.4">
      <c r="A1374" t="s">
        <v>904</v>
      </c>
      <c r="B1374" s="85" t="s">
        <v>816</v>
      </c>
      <c r="C1374" s="113" t="str">
        <f t="shared" si="652"/>
        <v>A.160.09.105</v>
      </c>
      <c r="D1374" s="9" t="s">
        <v>144</v>
      </c>
      <c r="E1374" s="112" t="s">
        <v>362</v>
      </c>
      <c r="F1374" s="115" t="str">
        <f t="shared" si="653"/>
        <v>Cork at factory gate in Portugal 150 kg/m3</v>
      </c>
      <c r="G1374" s="143">
        <f t="shared" si="654"/>
        <v>0.27244726666666669</v>
      </c>
      <c r="I1374" s="118">
        <f t="shared" si="655"/>
        <v>8.3637227304283551E-2</v>
      </c>
      <c r="K1374" s="161">
        <f t="shared" si="656"/>
        <v>4.4278567521999993E-3</v>
      </c>
      <c r="L1374" s="161">
        <f t="shared" si="657"/>
        <v>1.332052049E-2</v>
      </c>
      <c r="M1374" s="162">
        <f t="shared" si="658"/>
        <v>2.502176006208354E-2</v>
      </c>
      <c r="N1374" s="161">
        <v>4.0867090000000002E-2</v>
      </c>
      <c r="O1374" s="132">
        <v>9.3828845000000008E-3</v>
      </c>
      <c r="P1374" s="132">
        <v>2.0965901999999998E-3</v>
      </c>
      <c r="Q1374" s="132">
        <v>2.8983824999999999E-3</v>
      </c>
      <c r="R1374" s="132">
        <v>1.33168E-3</v>
      </c>
      <c r="S1374" s="164">
        <v>6.0762822000000004E-6</v>
      </c>
      <c r="T1374" s="132">
        <v>1.9171796999999999E-4</v>
      </c>
      <c r="U1374" s="132">
        <v>1.6919077000000001E-4</v>
      </c>
      <c r="V1374" s="132">
        <v>1.0607226E-4</v>
      </c>
      <c r="W1374" s="132">
        <v>1.2693496999999999E-3</v>
      </c>
      <c r="X1374" s="132">
        <v>2.4912034999999999E-2</v>
      </c>
      <c r="Y1374" s="132">
        <v>4.0250532000000002E-4</v>
      </c>
      <c r="Z1374" s="164">
        <v>3.6527805E-6</v>
      </c>
      <c r="AA1374" s="164">
        <v>2.158354E-11</v>
      </c>
      <c r="AC1374" s="118">
        <f t="shared" si="659"/>
        <v>4.0867090000000002E-2</v>
      </c>
      <c r="AD1374" s="118">
        <f t="shared" si="660"/>
        <v>1.6076522222200001E-2</v>
      </c>
      <c r="AE1374" s="118">
        <f t="shared" si="661"/>
        <v>1.1652318250499999E-2</v>
      </c>
      <c r="AF1374" s="118">
        <f t="shared" si="662"/>
        <v>1.332052049E-2</v>
      </c>
      <c r="AG1374" s="118">
        <f t="shared" si="663"/>
        <v>2.5018107281583539E-2</v>
      </c>
      <c r="AI1374" s="69">
        <v>24.998577000000001</v>
      </c>
      <c r="AJ1374" s="69">
        <v>4.0730950999999997</v>
      </c>
      <c r="AK1374" s="69">
        <v>6.5728197000000004E-3</v>
      </c>
      <c r="AL1374" s="69">
        <v>0</v>
      </c>
      <c r="AM1374" s="69">
        <v>20.887301000000001</v>
      </c>
      <c r="AN1374" s="69">
        <v>2.9695952000000001E-2</v>
      </c>
      <c r="AO1374" s="69">
        <v>1.9118388E-3</v>
      </c>
      <c r="AQ1374" s="116">
        <v>7.7492411999999997E-3</v>
      </c>
      <c r="AR1374" s="116">
        <v>7.1901441000000003E-3</v>
      </c>
      <c r="AS1374" s="116">
        <v>2.7002363000000002E-4</v>
      </c>
      <c r="AT1374" s="116">
        <v>2.8907344999999998E-4</v>
      </c>
      <c r="AU1374" s="150">
        <f t="shared" si="664"/>
        <v>4.3106379172224984E-7</v>
      </c>
      <c r="AV1374" s="150">
        <f t="shared" si="665"/>
        <v>9.9860809433326846E-10</v>
      </c>
      <c r="AW1374" s="163">
        <f t="shared" si="666"/>
        <v>4.0486476936899995E-2</v>
      </c>
      <c r="AX1374" s="196">
        <v>2.5284452000000002E-7</v>
      </c>
      <c r="AY1374" s="196">
        <v>7.6289348000000003E-10</v>
      </c>
      <c r="AZ1374" s="196">
        <v>2.0843317999999998E-14</v>
      </c>
      <c r="BA1374" s="196">
        <v>1.0528038E-14</v>
      </c>
      <c r="BB1374" s="196">
        <v>2.9863117999999999E-15</v>
      </c>
      <c r="BC1374" s="196">
        <v>1.6558136E-10</v>
      </c>
      <c r="BD1374" s="196">
        <v>1.7798005000000001E-7</v>
      </c>
      <c r="BE1374" s="196">
        <v>2.9535602000000003E-11</v>
      </c>
      <c r="BF1374" s="196">
        <v>2.0603609E-10</v>
      </c>
      <c r="BG1374" s="196">
        <v>1.2304787E-14</v>
      </c>
      <c r="BH1374" s="196">
        <v>3.6971316000000002E-16</v>
      </c>
      <c r="BI1374" s="196">
        <v>1.0797425E-13</v>
      </c>
      <c r="BJ1374" s="196">
        <v>1.0638481000000001E-15</v>
      </c>
      <c r="BK1374" s="196">
        <v>3.6638785000000002E-16</v>
      </c>
      <c r="BL1374" s="196">
        <v>3.5984349E-12</v>
      </c>
      <c r="BM1374" s="196">
        <v>7.0028412999999998E-11</v>
      </c>
      <c r="BN1374" s="196">
        <v>2.9158283999999997E-20</v>
      </c>
      <c r="BO1374" s="196">
        <v>8.7739369000000004E-6</v>
      </c>
      <c r="BP1374" s="108">
        <v>4.0477702999999997E-2</v>
      </c>
      <c r="BQ1374" s="108">
        <v>0</v>
      </c>
      <c r="BR1374" s="108">
        <v>0</v>
      </c>
      <c r="BS1374" s="108">
        <v>0</v>
      </c>
      <c r="BU1374" s="172">
        <v>1.6158511000000001E-5</v>
      </c>
      <c r="BV1374" s="172">
        <v>1.4519924E-6</v>
      </c>
      <c r="BW1374" s="172">
        <v>7.5965528000000001E-6</v>
      </c>
      <c r="BX1374" s="172">
        <v>2.0044797E-8</v>
      </c>
      <c r="BY1374" s="172">
        <v>1.1916044E-6</v>
      </c>
      <c r="BZ1374" s="172">
        <v>6.1953151999999994E-8</v>
      </c>
      <c r="CA1374" s="172">
        <v>2.6939026000000001E-10</v>
      </c>
      <c r="CB1374" s="172">
        <v>9.4162456999999996E-8</v>
      </c>
      <c r="CC1374" s="172">
        <v>1.7478237999999999E-8</v>
      </c>
      <c r="CD1374" s="172">
        <v>1.3319493999999999E-7</v>
      </c>
      <c r="CE1374" s="172">
        <v>8.4678964999999999E-12</v>
      </c>
      <c r="CF1374" s="172">
        <v>6.4479826000000004E-17</v>
      </c>
      <c r="CG1374" s="172">
        <v>5.5363779000000001E-13</v>
      </c>
      <c r="CH1374" s="172">
        <v>6.4264733999999999E-7</v>
      </c>
      <c r="CI1374" s="172">
        <v>4.9366640000000004E-6</v>
      </c>
      <c r="CJ1374" s="172">
        <v>1.1938181000000001E-8</v>
      </c>
      <c r="CK1374" s="69">
        <v>0</v>
      </c>
      <c r="CM1374" s="197">
        <v>6.5306323000000003E-13</v>
      </c>
      <c r="CN1374" s="198">
        <v>0.27243610000000001</v>
      </c>
      <c r="CO1374" s="198">
        <v>4.2087314000000004E-3</v>
      </c>
      <c r="CP1374" s="198">
        <v>1.007598E-3</v>
      </c>
      <c r="CQ1374" s="197">
        <v>4.8896956000000001E-11</v>
      </c>
      <c r="CR1374" s="197">
        <v>5.775676E-9</v>
      </c>
      <c r="CS1374" s="197">
        <v>5.8988983999999997E-5</v>
      </c>
      <c r="CT1374" s="198">
        <v>9.4222135000000004E-4</v>
      </c>
      <c r="CU1374" s="197">
        <v>8.1849050999999997E-9</v>
      </c>
      <c r="CV1374" s="197">
        <v>2.1939398999999999E-5</v>
      </c>
      <c r="CX1374" s="166"/>
    </row>
    <row r="1375" spans="1:103" ht="14.4">
      <c r="A1375" t="s">
        <v>905</v>
      </c>
      <c r="B1375" s="85" t="s">
        <v>816</v>
      </c>
      <c r="C1375" s="113" t="str">
        <f t="shared" si="652"/>
        <v>A.160.09.106</v>
      </c>
      <c r="D1375" s="9" t="s">
        <v>144</v>
      </c>
      <c r="E1375" s="112" t="s">
        <v>362</v>
      </c>
      <c r="F1375" s="115" t="str">
        <f t="shared" si="653"/>
        <v>Cork at forest road 150 kg/m3</v>
      </c>
      <c r="G1375" s="143">
        <f t="shared" si="654"/>
        <v>0.19178999999999999</v>
      </c>
      <c r="I1375" s="118">
        <f t="shared" si="655"/>
        <v>5.9119844448117E-2</v>
      </c>
      <c r="K1375" s="161">
        <f t="shared" si="656"/>
        <v>1.8617295254980001E-3</v>
      </c>
      <c r="L1375" s="161">
        <f t="shared" si="657"/>
        <v>9.5796149226190005E-3</v>
      </c>
      <c r="M1375" s="162">
        <f t="shared" si="658"/>
        <v>1.891E-2</v>
      </c>
      <c r="N1375" s="161">
        <v>2.8768499999999999E-2</v>
      </c>
      <c r="O1375" s="132">
        <v>8.7187050000000002E-3</v>
      </c>
      <c r="P1375" s="132">
        <v>8.6090943E-4</v>
      </c>
      <c r="Q1375" s="132">
        <v>1.861704E-3</v>
      </c>
      <c r="R1375" s="132">
        <v>0</v>
      </c>
      <c r="S1375" s="132">
        <v>0</v>
      </c>
      <c r="T1375" s="164">
        <v>2.5525497999999999E-8</v>
      </c>
      <c r="U1375" s="164">
        <v>4.9261899999999999E-10</v>
      </c>
      <c r="V1375" s="132">
        <v>0</v>
      </c>
      <c r="W1375" s="132">
        <v>0</v>
      </c>
      <c r="X1375" s="132">
        <v>1.891E-2</v>
      </c>
      <c r="Y1375" s="132">
        <v>0</v>
      </c>
      <c r="Z1375" s="132">
        <v>0</v>
      </c>
      <c r="AA1375" s="132">
        <v>0</v>
      </c>
      <c r="AC1375" s="118">
        <f t="shared" si="659"/>
        <v>2.8768499999999999E-2</v>
      </c>
      <c r="AD1375" s="118">
        <f t="shared" si="660"/>
        <v>1.1441344448117001E-2</v>
      </c>
      <c r="AE1375" s="118">
        <f t="shared" si="661"/>
        <v>9.5796149226190005E-3</v>
      </c>
      <c r="AF1375" s="118">
        <f t="shared" si="662"/>
        <v>9.5796149226190005E-3</v>
      </c>
      <c r="AG1375" s="118">
        <f t="shared" si="663"/>
        <v>1.891E-2</v>
      </c>
      <c r="AI1375" s="69">
        <v>23.6798</v>
      </c>
      <c r="AJ1375" s="69">
        <v>2.7938000000000001</v>
      </c>
      <c r="AK1375" s="69">
        <v>0</v>
      </c>
      <c r="AL1375" s="69">
        <v>0</v>
      </c>
      <c r="AM1375" s="69">
        <v>20.885999999999999</v>
      </c>
      <c r="AN1375" s="69">
        <v>0</v>
      </c>
      <c r="AO1375" s="69">
        <v>0</v>
      </c>
      <c r="AQ1375" s="116">
        <v>6.0086232999999999E-3</v>
      </c>
      <c r="AR1375" s="116">
        <v>5.6108271000000001E-3</v>
      </c>
      <c r="AS1375" s="116">
        <v>1.9875445999999999E-4</v>
      </c>
      <c r="AT1375" s="116">
        <v>1.9904178000000001E-4</v>
      </c>
      <c r="AU1375" s="150">
        <f t="shared" si="664"/>
        <v>3.3638052000000003E-7</v>
      </c>
      <c r="AV1375" s="150">
        <f t="shared" si="665"/>
        <v>7.3503867193500008E-10</v>
      </c>
      <c r="AW1375" s="163">
        <f t="shared" si="666"/>
        <v>2.7876999999999999E-2</v>
      </c>
      <c r="AX1375" s="196">
        <v>1.7798112E-7</v>
      </c>
      <c r="AY1375" s="196">
        <v>5.3701200000000001E-10</v>
      </c>
      <c r="AZ1375" s="196">
        <v>1.4671935000000001E-14</v>
      </c>
      <c r="BA1375" s="108">
        <v>0</v>
      </c>
      <c r="BB1375" s="108">
        <v>0</v>
      </c>
      <c r="BC1375" s="196">
        <v>5.9399999999999997E-11</v>
      </c>
      <c r="BD1375" s="196">
        <v>1.5834E-7</v>
      </c>
      <c r="BE1375" s="196">
        <v>1.3572000000000001E-11</v>
      </c>
      <c r="BF1375" s="196">
        <v>1.8444000000000001E-10</v>
      </c>
      <c r="BG1375" s="108">
        <v>0</v>
      </c>
      <c r="BH1375" s="108">
        <v>0</v>
      </c>
      <c r="BI1375" s="108">
        <v>0</v>
      </c>
      <c r="BJ1375" s="108">
        <v>0</v>
      </c>
      <c r="BK1375" s="108">
        <v>0</v>
      </c>
      <c r="BL1375" s="108">
        <v>0</v>
      </c>
      <c r="BM1375" s="108">
        <v>0</v>
      </c>
      <c r="BN1375" s="108">
        <v>0</v>
      </c>
      <c r="BO1375" s="108">
        <v>0</v>
      </c>
      <c r="BP1375" s="108">
        <v>2.7876999999999999E-2</v>
      </c>
      <c r="BQ1375" s="108">
        <v>0</v>
      </c>
      <c r="BR1375" s="108">
        <v>0</v>
      </c>
      <c r="BS1375" s="108">
        <v>0</v>
      </c>
      <c r="BU1375" s="172">
        <v>1.1477917000000001E-5</v>
      </c>
      <c r="BV1375" s="172">
        <v>1.2715851E-6</v>
      </c>
      <c r="BW1375" s="172">
        <v>5.3476141000000002E-6</v>
      </c>
      <c r="BX1375" s="172">
        <v>5.7703806000000005E-14</v>
      </c>
      <c r="BY1375" s="172">
        <v>1.0474483999999999E-6</v>
      </c>
      <c r="BZ1375" s="69">
        <v>0</v>
      </c>
      <c r="CA1375" s="69">
        <v>0</v>
      </c>
      <c r="CB1375" s="69">
        <v>0</v>
      </c>
      <c r="CC1375" s="69">
        <v>0</v>
      </c>
      <c r="CD1375" s="172">
        <v>1.689037E-11</v>
      </c>
      <c r="CE1375" s="69">
        <v>0</v>
      </c>
      <c r="CF1375" s="69">
        <v>0</v>
      </c>
      <c r="CG1375" s="69">
        <v>0</v>
      </c>
      <c r="CH1375" s="172">
        <v>4.3841743000000003E-7</v>
      </c>
      <c r="CI1375" s="172">
        <v>3.372835E-6</v>
      </c>
      <c r="CJ1375" s="69">
        <v>0</v>
      </c>
      <c r="CK1375" s="69">
        <v>0</v>
      </c>
      <c r="CM1375" s="198">
        <v>0</v>
      </c>
      <c r="CN1375" s="198">
        <v>0.19178999999999999</v>
      </c>
      <c r="CO1375" s="198">
        <v>1.6191053999999999E-3</v>
      </c>
      <c r="CP1375" s="198">
        <v>8.7000000000000001E-4</v>
      </c>
      <c r="CQ1375" s="198">
        <v>0</v>
      </c>
      <c r="CR1375" s="198">
        <v>0</v>
      </c>
      <c r="CS1375" s="197">
        <v>5.3166657000000003E-5</v>
      </c>
      <c r="CT1375" s="198">
        <v>0</v>
      </c>
      <c r="CU1375" s="198">
        <v>0</v>
      </c>
      <c r="CV1375" s="198">
        <v>0</v>
      </c>
      <c r="CX1375" s="166"/>
    </row>
    <row r="1376" spans="1:103" ht="14.4">
      <c r="A1376" t="s">
        <v>906</v>
      </c>
      <c r="B1376" s="85" t="s">
        <v>816</v>
      </c>
      <c r="C1376" s="113" t="str">
        <f t="shared" si="652"/>
        <v>A.160.09.107</v>
      </c>
      <c r="D1376" s="9" t="s">
        <v>144</v>
      </c>
      <c r="E1376" s="112" t="s">
        <v>362</v>
      </c>
      <c r="F1376" s="115" t="str">
        <f t="shared" si="653"/>
        <v>Cork granulate 150 kg/m3</v>
      </c>
      <c r="G1376" s="143">
        <f t="shared" si="654"/>
        <v>0.18810614666666667</v>
      </c>
      <c r="I1376" s="118">
        <f t="shared" si="655"/>
        <v>3.8660201342947328E-2</v>
      </c>
      <c r="K1376" s="161">
        <f t="shared" si="656"/>
        <v>1.1250297886E-3</v>
      </c>
      <c r="L1376" s="161">
        <f t="shared" si="657"/>
        <v>2.9943020639999996E-3</v>
      </c>
      <c r="M1376" s="162">
        <f t="shared" si="658"/>
        <v>6.3249474903473253E-3</v>
      </c>
      <c r="N1376" s="161">
        <v>2.8215922000000001E-2</v>
      </c>
      <c r="O1376" s="132">
        <v>1.1188980999999999E-3</v>
      </c>
      <c r="P1376" s="132">
        <v>1.5540205999999999E-3</v>
      </c>
      <c r="Q1376" s="132">
        <v>7.5564673000000002E-4</v>
      </c>
      <c r="R1376" s="132">
        <v>3.1500267000000002E-4</v>
      </c>
      <c r="S1376" s="164">
        <v>1.6458125999999999E-6</v>
      </c>
      <c r="T1376" s="164">
        <v>5.2734576000000003E-5</v>
      </c>
      <c r="U1376" s="164">
        <v>4.5762164999999998E-5</v>
      </c>
      <c r="V1376" s="132">
        <v>1.1348461E-4</v>
      </c>
      <c r="W1376" s="132">
        <v>2.0626933000000001E-4</v>
      </c>
      <c r="X1376" s="132">
        <v>6.2108692999999996E-3</v>
      </c>
      <c r="Y1376" s="164">
        <v>6.9351869000000004E-5</v>
      </c>
      <c r="Z1376" s="164">
        <v>5.9357683999999997E-7</v>
      </c>
      <c r="AA1376" s="164">
        <v>3.5073251999999998E-12</v>
      </c>
      <c r="AC1376" s="118">
        <f t="shared" si="659"/>
        <v>2.8215922000000001E-2</v>
      </c>
      <c r="AD1376" s="118">
        <f t="shared" si="660"/>
        <v>3.8437106535999998E-3</v>
      </c>
      <c r="AE1376" s="118">
        <f t="shared" si="661"/>
        <v>2.7192744418399997E-3</v>
      </c>
      <c r="AF1376" s="118">
        <f t="shared" si="662"/>
        <v>2.9943020639999996E-3</v>
      </c>
      <c r="AG1376" s="118">
        <f t="shared" si="663"/>
        <v>6.3243539135073249E-3</v>
      </c>
      <c r="AI1376" s="69">
        <v>24.192734999999999</v>
      </c>
      <c r="AJ1376" s="69">
        <v>2.1216332000000002</v>
      </c>
      <c r="AK1376" s="69">
        <v>0.56681068999999995</v>
      </c>
      <c r="AL1376" s="69">
        <v>0</v>
      </c>
      <c r="AM1376" s="69">
        <v>21.022508999999999</v>
      </c>
      <c r="AN1376" s="69">
        <v>0.34035622999999998</v>
      </c>
      <c r="AO1376" s="69">
        <v>0.14142507000000001</v>
      </c>
      <c r="AQ1376" s="116">
        <v>3.6390546999999999E-3</v>
      </c>
      <c r="AR1376" s="116">
        <v>3.4049565E-3</v>
      </c>
      <c r="AS1376" s="116">
        <v>1.5500312E-4</v>
      </c>
      <c r="AT1376" s="199">
        <v>7.9095119999999996E-5</v>
      </c>
      <c r="AU1376" s="150">
        <f t="shared" si="664"/>
        <v>2.0413408022000185E-7</v>
      </c>
      <c r="AV1376" s="150">
        <f t="shared" si="665"/>
        <v>5.7323637332401634E-10</v>
      </c>
      <c r="AW1376" s="163">
        <f t="shared" si="666"/>
        <v>1.1077748101900001E-2</v>
      </c>
      <c r="AX1376" s="196">
        <v>1.7456468999999999E-7</v>
      </c>
      <c r="AY1376" s="196">
        <v>5.2670389999999995E-10</v>
      </c>
      <c r="AZ1376" s="196">
        <v>1.4390298999999999E-14</v>
      </c>
      <c r="BA1376" s="196">
        <v>1.7108062E-15</v>
      </c>
      <c r="BB1376" s="196">
        <v>4.8527566999999996E-16</v>
      </c>
      <c r="BC1376" s="196">
        <v>1.014466E-10</v>
      </c>
      <c r="BD1376" s="196">
        <v>2.9448533000000001E-8</v>
      </c>
      <c r="BE1376" s="196">
        <v>1.4588167E-11</v>
      </c>
      <c r="BF1376" s="196">
        <v>3.1897631999999998E-11</v>
      </c>
      <c r="BG1376" s="196">
        <v>1.9995279E-15</v>
      </c>
      <c r="BH1376" s="196">
        <v>6.0078387999999999E-17</v>
      </c>
      <c r="BI1376" s="196">
        <v>2.9842210000000002E-14</v>
      </c>
      <c r="BJ1376" s="196">
        <v>2.8312616999999998E-16</v>
      </c>
      <c r="BK1376" s="196">
        <v>9.9077819999999998E-17</v>
      </c>
      <c r="BL1376" s="196">
        <v>8.8584692000000001E-13</v>
      </c>
      <c r="BM1376" s="196">
        <v>1.8522576999999999E-11</v>
      </c>
      <c r="BN1376" s="196">
        <v>4.7382212E-21</v>
      </c>
      <c r="BO1376" s="196">
        <v>3.4051018999999999E-6</v>
      </c>
      <c r="BP1376" s="108">
        <v>1.1074343E-2</v>
      </c>
      <c r="BQ1376" s="108">
        <v>0</v>
      </c>
      <c r="BR1376" s="108">
        <v>0</v>
      </c>
      <c r="BS1376" s="108">
        <v>0</v>
      </c>
      <c r="BU1376" s="172">
        <v>9.4178277999999999E-6</v>
      </c>
      <c r="BV1376" s="172">
        <v>2.5252614000000003E-7</v>
      </c>
      <c r="BW1376" s="172">
        <v>5.2448984999999996E-6</v>
      </c>
      <c r="BX1376" s="172">
        <v>5.4136522999999997E-9</v>
      </c>
      <c r="BY1376" s="172">
        <v>2.5523676E-7</v>
      </c>
      <c r="BZ1376" s="172">
        <v>6.412801E-8</v>
      </c>
      <c r="CA1376" s="172">
        <v>4.3775917999999999E-11</v>
      </c>
      <c r="CB1376" s="172">
        <v>9.7353790999999996E-8</v>
      </c>
      <c r="CC1376" s="172">
        <v>4.7864071999999997E-9</v>
      </c>
      <c r="CD1376" s="172">
        <v>3.6588897999999998E-8</v>
      </c>
      <c r="CE1376" s="172">
        <v>1.3760332E-12</v>
      </c>
      <c r="CF1376" s="172">
        <v>1.0477972000000001E-17</v>
      </c>
      <c r="CG1376" s="172">
        <v>8.9966141000000001E-14</v>
      </c>
      <c r="CH1376" s="172">
        <v>1.5500239000000001E-7</v>
      </c>
      <c r="CI1376" s="172">
        <v>3.2537660999999999E-6</v>
      </c>
      <c r="CJ1376" s="172">
        <v>4.8081856999999997E-8</v>
      </c>
      <c r="CK1376" s="69">
        <v>0</v>
      </c>
      <c r="CM1376" s="197">
        <v>1.0612277E-13</v>
      </c>
      <c r="CN1376" s="198">
        <v>0.18810432999999999</v>
      </c>
      <c r="CO1376" s="198">
        <v>2.6956810000000001E-3</v>
      </c>
      <c r="CP1376" s="198">
        <v>1.8747552E-4</v>
      </c>
      <c r="CQ1376" s="197">
        <v>1.3496176E-11</v>
      </c>
      <c r="CR1376" s="197">
        <v>1.5965212E-9</v>
      </c>
      <c r="CS1376" s="197">
        <v>1.0232736E-5</v>
      </c>
      <c r="CT1376" s="198">
        <v>2.5368690999999998E-4</v>
      </c>
      <c r="CU1376" s="197">
        <v>1.3300471000000001E-9</v>
      </c>
      <c r="CV1376" s="197">
        <v>2.2576854000000001E-5</v>
      </c>
      <c r="CX1376" s="166"/>
    </row>
    <row r="1377" spans="1:102" ht="14.4">
      <c r="A1377" t="s">
        <v>907</v>
      </c>
      <c r="B1377" s="85" t="s">
        <v>816</v>
      </c>
      <c r="C1377" s="113" t="str">
        <f t="shared" si="652"/>
        <v>A.160.09.108</v>
      </c>
      <c r="D1377" s="9" t="s">
        <v>144</v>
      </c>
      <c r="E1377" s="112" t="s">
        <v>362</v>
      </c>
      <c r="F1377" s="115" t="str">
        <f t="shared" si="653"/>
        <v>Cork granulate glued = aggregate (e.g. slab for insulation) 150 kg/m3</v>
      </c>
      <c r="G1377" s="143">
        <f t="shared" si="654"/>
        <v>0.82574486666666669</v>
      </c>
      <c r="I1377" s="118">
        <f t="shared" si="655"/>
        <v>0.24955597448830658</v>
      </c>
      <c r="K1377" s="161">
        <f t="shared" si="656"/>
        <v>8.0310745140000014E-3</v>
      </c>
      <c r="L1377" s="161">
        <f t="shared" si="657"/>
        <v>0.100023061032</v>
      </c>
      <c r="M1377" s="162">
        <f t="shared" si="658"/>
        <v>1.7640108942306592E-2</v>
      </c>
      <c r="N1377" s="161">
        <v>0.12386173</v>
      </c>
      <c r="O1377" s="132">
        <v>2.3326263E-2</v>
      </c>
      <c r="P1377" s="132">
        <v>1.2986549E-2</v>
      </c>
      <c r="Q1377" s="132">
        <v>7.4280463000000003E-3</v>
      </c>
      <c r="R1377" s="132">
        <v>5.2943507999999998E-4</v>
      </c>
      <c r="S1377" s="164">
        <v>2.0082742000000002E-5</v>
      </c>
      <c r="T1377" s="164">
        <v>5.3510392E-5</v>
      </c>
      <c r="U1377" s="132">
        <v>1.4803034999999999E-4</v>
      </c>
      <c r="V1377" s="132">
        <v>3.4814872E-4</v>
      </c>
      <c r="W1377" s="132">
        <v>6.3499801999999994E-2</v>
      </c>
      <c r="X1377" s="132">
        <v>1.7291425999999999E-2</v>
      </c>
      <c r="Y1377" s="164">
        <v>6.2416682000000006E-5</v>
      </c>
      <c r="Z1377" s="164">
        <v>5.3421915000000002E-7</v>
      </c>
      <c r="AA1377" s="164">
        <v>3.1565926999999999E-12</v>
      </c>
      <c r="AC1377" s="118">
        <f t="shared" si="659"/>
        <v>0.12386173</v>
      </c>
      <c r="AD1377" s="118">
        <f t="shared" si="660"/>
        <v>4.4491916864000003E-2</v>
      </c>
      <c r="AE1377" s="118">
        <f t="shared" si="661"/>
        <v>3.6461376569150002E-2</v>
      </c>
      <c r="AF1377" s="118">
        <f t="shared" si="662"/>
        <v>0.100023061032</v>
      </c>
      <c r="AG1377" s="118">
        <f t="shared" si="663"/>
        <v>1.7639574723156592E-2</v>
      </c>
      <c r="AI1377" s="69">
        <v>34.377751000000004</v>
      </c>
      <c r="AJ1377" s="69">
        <v>11.49264</v>
      </c>
      <c r="AK1377" s="69">
        <v>1.9639701000000001</v>
      </c>
      <c r="AL1377" s="69">
        <v>0</v>
      </c>
      <c r="AM1377" s="69">
        <v>19.270738999999999</v>
      </c>
      <c r="AN1377" s="69">
        <v>1.1605023000000001</v>
      </c>
      <c r="AO1377" s="69">
        <v>0.48989948999999999</v>
      </c>
      <c r="AQ1377" s="116">
        <v>2.2851170000000001E-2</v>
      </c>
      <c r="AR1377" s="116">
        <v>2.1467412000000002E-2</v>
      </c>
      <c r="AS1377" s="116">
        <v>8.3353443000000005E-4</v>
      </c>
      <c r="AT1377" s="116">
        <v>5.5022309000000004E-4</v>
      </c>
      <c r="AU1377" s="150">
        <f t="shared" si="664"/>
        <v>1.2870151288984736E-6</v>
      </c>
      <c r="AV1377" s="150">
        <f t="shared" si="665"/>
        <v>3.0825977076985251E-9</v>
      </c>
      <c r="AW1377" s="163">
        <f t="shared" si="666"/>
        <v>7.7062057983099994E-2</v>
      </c>
      <c r="AX1377" s="196">
        <v>7.6923562000000002E-7</v>
      </c>
      <c r="AY1377" s="196">
        <v>2.3210844000000002E-9</v>
      </c>
      <c r="AZ1377" s="196">
        <v>6.3410492000000004E-14</v>
      </c>
      <c r="BA1377" s="196">
        <v>1.5397256000000001E-15</v>
      </c>
      <c r="BB1377" s="196">
        <v>4.3674809999999999E-16</v>
      </c>
      <c r="BC1377" s="196">
        <v>8.2032033999999998E-10</v>
      </c>
      <c r="BD1377" s="196">
        <v>5.1663426000000004E-7</v>
      </c>
      <c r="BE1377" s="196">
        <v>1.2160718000000001E-10</v>
      </c>
      <c r="BF1377" s="196">
        <v>6.3970087000000002E-10</v>
      </c>
      <c r="BG1377" s="196">
        <v>1.0786917999999999E-13</v>
      </c>
      <c r="BH1377" s="196">
        <v>3.7304705E-15</v>
      </c>
      <c r="BI1377" s="196">
        <v>2.7085315999999999E-14</v>
      </c>
      <c r="BJ1377" s="196">
        <v>3.0548360000000001E-15</v>
      </c>
      <c r="BK1377" s="196">
        <v>1.0739976E-16</v>
      </c>
      <c r="BL1377" s="196">
        <v>3.0297672999999998E-10</v>
      </c>
      <c r="BM1377" s="196">
        <v>2.1949852000000001E-11</v>
      </c>
      <c r="BN1377" s="196">
        <v>4.2643991E-21</v>
      </c>
      <c r="BO1377" s="196">
        <v>8.0299830999999995E-6</v>
      </c>
      <c r="BP1377" s="108">
        <v>7.7054027999999997E-2</v>
      </c>
      <c r="BQ1377" s="108">
        <v>0</v>
      </c>
      <c r="BR1377" s="108">
        <v>0</v>
      </c>
      <c r="BS1377" s="108">
        <v>0</v>
      </c>
      <c r="BU1377" s="172">
        <v>5.1643937999999999E-5</v>
      </c>
      <c r="BV1377" s="172">
        <v>4.7597645000000001E-6</v>
      </c>
      <c r="BW1377" s="172">
        <v>2.3023957000000001E-5</v>
      </c>
      <c r="BX1377" s="172">
        <v>2.7413808999999999E-8</v>
      </c>
      <c r="BY1377" s="172">
        <v>3.9366907999999996E-6</v>
      </c>
      <c r="BZ1377" s="172">
        <v>5.1886745E-7</v>
      </c>
      <c r="CA1377" s="172">
        <v>3.9398325999999997E-11</v>
      </c>
      <c r="CB1377" s="172">
        <v>1.3075724E-6</v>
      </c>
      <c r="CC1377" s="172">
        <v>2.9269684999999999E-8</v>
      </c>
      <c r="CD1377" s="172">
        <v>4.0298582999999999E-8</v>
      </c>
      <c r="CE1377" s="172">
        <v>1.2384298999999999E-12</v>
      </c>
      <c r="CF1377" s="172">
        <v>9.4301746000000006E-18</v>
      </c>
      <c r="CG1377" s="172">
        <v>8.0969526999999998E-14</v>
      </c>
      <c r="CH1377" s="172">
        <v>1.6407153E-6</v>
      </c>
      <c r="CI1377" s="172">
        <v>1.6197423000000001E-5</v>
      </c>
      <c r="CJ1377" s="172">
        <v>1.6192428E-7</v>
      </c>
      <c r="CK1377" s="69">
        <v>0</v>
      </c>
      <c r="CM1377" s="197">
        <v>9.5510496999999994E-14</v>
      </c>
      <c r="CN1377" s="198">
        <v>0.82328639000000003</v>
      </c>
      <c r="CO1377" s="198">
        <v>2.0070648999999999E-2</v>
      </c>
      <c r="CP1377" s="198">
        <v>3.2846469999999999E-3</v>
      </c>
      <c r="CQ1377" s="197">
        <v>3.3345056000000002E-11</v>
      </c>
      <c r="CR1377" s="197">
        <v>1.4396626E-9</v>
      </c>
      <c r="CS1377" s="197">
        <v>5.1359641000000001E-5</v>
      </c>
      <c r="CT1377" s="198">
        <v>1.5711599E-3</v>
      </c>
      <c r="CU1377" s="197">
        <v>7.2323254E-8</v>
      </c>
      <c r="CV1377" s="198">
        <v>2.9204360000000001E-4</v>
      </c>
      <c r="CX1377" s="166"/>
    </row>
    <row r="1378" spans="1:102" ht="14.4">
      <c r="A1378" t="s">
        <v>908</v>
      </c>
      <c r="B1378" s="85" t="s">
        <v>816</v>
      </c>
      <c r="C1378" s="113" t="str">
        <f t="shared" ref="C1378:C1386" si="667">MID(A1378,1,12)</f>
        <v>A.160.09.109</v>
      </c>
      <c r="D1378" s="9" t="s">
        <v>144</v>
      </c>
      <c r="E1378" s="112" t="s">
        <v>362</v>
      </c>
      <c r="F1378" s="115" t="str">
        <f t="shared" ref="F1378:F1386" si="668">MID(A1378, 21,85)</f>
        <v>MDF at factury gate</v>
      </c>
      <c r="G1378" s="143">
        <f t="shared" si="654"/>
        <v>0.63004028000000001</v>
      </c>
      <c r="I1378" s="118">
        <f t="shared" si="655"/>
        <v>0.18803544280327722</v>
      </c>
      <c r="K1378" s="161">
        <f t="shared" si="656"/>
        <v>7.7540826519999989E-3</v>
      </c>
      <c r="L1378" s="161">
        <f t="shared" si="657"/>
        <v>7.6535933165E-2</v>
      </c>
      <c r="M1378" s="162">
        <f t="shared" si="658"/>
        <v>9.2393849862772211E-3</v>
      </c>
      <c r="N1378" s="161">
        <v>9.4506041999999998E-2</v>
      </c>
      <c r="O1378" s="132">
        <v>1.9933948999999999E-2</v>
      </c>
      <c r="P1378" s="132">
        <v>9.9436422999999996E-3</v>
      </c>
      <c r="Q1378" s="132">
        <v>7.1257046999999999E-3</v>
      </c>
      <c r="R1378" s="132">
        <v>5.4408785999999999E-4</v>
      </c>
      <c r="S1378" s="164">
        <v>1.7909813000000001E-5</v>
      </c>
      <c r="T1378" s="164">
        <v>6.6380278999999995E-5</v>
      </c>
      <c r="U1378" s="164">
        <v>7.1991635000000006E-5</v>
      </c>
      <c r="V1378" s="132">
        <v>1.7515790000000001E-4</v>
      </c>
      <c r="W1378" s="132">
        <v>4.6473421000000001E-2</v>
      </c>
      <c r="X1378" s="132">
        <v>9.0632154999999992E-3</v>
      </c>
      <c r="Y1378" s="132">
        <v>1.1292923000000001E-4</v>
      </c>
      <c r="Z1378" s="164">
        <v>1.0115803000000001E-6</v>
      </c>
      <c r="AA1378" s="164">
        <v>5.9772230000000004E-12</v>
      </c>
      <c r="AC1378" s="118">
        <f t="shared" si="659"/>
        <v>9.4506041999999998E-2</v>
      </c>
      <c r="AD1378" s="118">
        <f t="shared" si="660"/>
        <v>3.7703665586999995E-2</v>
      </c>
      <c r="AE1378" s="118">
        <f t="shared" si="661"/>
        <v>2.9950594515300001E-2</v>
      </c>
      <c r="AF1378" s="118">
        <f t="shared" si="662"/>
        <v>7.6535933165E-2</v>
      </c>
      <c r="AG1378" s="118">
        <f t="shared" si="663"/>
        <v>9.2383734059772217E-3</v>
      </c>
      <c r="AI1378" s="69">
        <v>29.492103</v>
      </c>
      <c r="AJ1378" s="69">
        <v>8.2287234999999992</v>
      </c>
      <c r="AK1378" s="69">
        <v>0.85949109000000001</v>
      </c>
      <c r="AL1378" s="69">
        <v>0</v>
      </c>
      <c r="AM1378" s="69">
        <v>19.676196000000001</v>
      </c>
      <c r="AN1378" s="69">
        <v>0.51326685000000005</v>
      </c>
      <c r="AO1378" s="69">
        <v>0.21442510000000001</v>
      </c>
      <c r="AQ1378" s="116">
        <v>1.8156062000000001E-2</v>
      </c>
      <c r="AR1378" s="116">
        <v>1.7060326000000001E-2</v>
      </c>
      <c r="AS1378" s="116">
        <v>6.5302720999999995E-4</v>
      </c>
      <c r="AT1378" s="116">
        <v>4.4270851000000001E-4</v>
      </c>
      <c r="AU1378" s="150">
        <f t="shared" si="664"/>
        <v>1.0228013198845874E-6</v>
      </c>
      <c r="AV1378" s="150">
        <f t="shared" si="665"/>
        <v>2.4150414815807255E-9</v>
      </c>
      <c r="AW1378" s="163">
        <f t="shared" si="666"/>
        <v>6.20039937579E-2</v>
      </c>
      <c r="AX1378" s="196">
        <v>5.8655117999999996E-7</v>
      </c>
      <c r="AY1378" s="196">
        <v>1.7698396E-9</v>
      </c>
      <c r="AZ1378" s="196">
        <v>4.8351459E-14</v>
      </c>
      <c r="BA1378" s="196">
        <v>2.9155751E-15</v>
      </c>
      <c r="BB1378" s="196">
        <v>8.2701223E-16</v>
      </c>
      <c r="BC1378" s="196">
        <v>6.4997860999999997E-10</v>
      </c>
      <c r="BD1378" s="196">
        <v>4.3533131999999999E-7</v>
      </c>
      <c r="BE1378" s="196">
        <v>9.9841511000000001E-11</v>
      </c>
      <c r="BF1378" s="196">
        <v>5.4527214000000004E-10</v>
      </c>
      <c r="BG1378" s="196">
        <v>3.5344735000000002E-15</v>
      </c>
      <c r="BH1378" s="196">
        <v>1.0519328E-16</v>
      </c>
      <c r="BI1378" s="196">
        <v>3.5630735000000002E-14</v>
      </c>
      <c r="BJ1378" s="196">
        <v>4.6819208000000004E-16</v>
      </c>
      <c r="BK1378" s="196">
        <v>1.4051979E-16</v>
      </c>
      <c r="BL1378" s="196">
        <v>2.4258270999999998E-10</v>
      </c>
      <c r="BM1378" s="196">
        <v>2.6254822000000001E-11</v>
      </c>
      <c r="BN1378" s="196">
        <v>8.0749297E-21</v>
      </c>
      <c r="BO1378" s="196">
        <v>5.4157579000000001E-6</v>
      </c>
      <c r="BP1378" s="108">
        <v>6.1998577999999999E-2</v>
      </c>
      <c r="BQ1378" s="108">
        <v>0</v>
      </c>
      <c r="BR1378" s="108">
        <v>0</v>
      </c>
      <c r="BS1378" s="108">
        <v>0</v>
      </c>
      <c r="BU1378" s="172">
        <v>3.8939816E-5</v>
      </c>
      <c r="BV1378" s="172">
        <v>4.0363359999999999E-6</v>
      </c>
      <c r="BW1378" s="172">
        <v>1.7567195E-5</v>
      </c>
      <c r="BX1378" s="172">
        <v>1.8399560999999998E-8</v>
      </c>
      <c r="BY1378" s="172">
        <v>3.2934835000000002E-6</v>
      </c>
      <c r="BZ1378" s="172">
        <v>3.8871673E-7</v>
      </c>
      <c r="CA1378" s="172">
        <v>7.4603409999999997E-11</v>
      </c>
      <c r="CB1378" s="172">
        <v>1.0722680000000001E-6</v>
      </c>
      <c r="CC1378" s="172">
        <v>2.7113501E-8</v>
      </c>
      <c r="CD1378" s="172">
        <v>5.1464910000000002E-8</v>
      </c>
      <c r="CE1378" s="172">
        <v>2.3450511999999999E-12</v>
      </c>
      <c r="CF1378" s="172">
        <v>1.7856676999999999E-17</v>
      </c>
      <c r="CG1378" s="172">
        <v>1.5332131E-13</v>
      </c>
      <c r="CH1378" s="172">
        <v>1.5507756E-6</v>
      </c>
      <c r="CI1378" s="172">
        <v>1.0860732E-5</v>
      </c>
      <c r="CJ1378" s="172">
        <v>7.3254245000000004E-8</v>
      </c>
      <c r="CK1378" s="69">
        <v>0</v>
      </c>
      <c r="CM1378" s="197">
        <v>1.8085562E-13</v>
      </c>
      <c r="CN1378" s="198">
        <v>0.62847734</v>
      </c>
      <c r="CO1378" s="198">
        <v>1.4830292E-2</v>
      </c>
      <c r="CP1378" s="198">
        <v>2.7664374000000002E-3</v>
      </c>
      <c r="CQ1378" s="197">
        <v>3.3088872E-11</v>
      </c>
      <c r="CR1378" s="197">
        <v>1.9006854000000002E-9</v>
      </c>
      <c r="CS1378" s="197">
        <v>4.4103073999999997E-5</v>
      </c>
      <c r="CT1378" s="198">
        <v>4.2290444999999998E-4</v>
      </c>
      <c r="CU1378" s="197">
        <v>2.3517456000000001E-9</v>
      </c>
      <c r="CV1378" s="198">
        <v>2.3716981000000001E-4</v>
      </c>
      <c r="CX1378" s="166"/>
    </row>
    <row r="1379" spans="1:102" ht="14.4">
      <c r="A1379" t="s">
        <v>909</v>
      </c>
      <c r="B1379" s="85" t="s">
        <v>816</v>
      </c>
      <c r="C1379" s="113" t="str">
        <f t="shared" si="667"/>
        <v>A.160.09.110</v>
      </c>
      <c r="D1379" s="9" t="s">
        <v>144</v>
      </c>
      <c r="E1379" s="112" t="s">
        <v>362</v>
      </c>
      <c r="F1379" s="115" t="str">
        <f t="shared" si="668"/>
        <v>Particle board  standard (Rotterdam)</v>
      </c>
      <c r="G1379" s="143">
        <f t="shared" si="654"/>
        <v>0.66045494666666671</v>
      </c>
      <c r="I1379" s="118">
        <f t="shared" si="655"/>
        <v>0.18298832930374828</v>
      </c>
      <c r="K1379" s="161">
        <f t="shared" si="656"/>
        <v>7.0796436969999994E-3</v>
      </c>
      <c r="L1379" s="161">
        <f t="shared" si="657"/>
        <v>6.100936295E-2</v>
      </c>
      <c r="M1379" s="162">
        <f t="shared" si="658"/>
        <v>1.5831080656748278E-2</v>
      </c>
      <c r="N1379" s="161">
        <v>9.9068242000000001E-2</v>
      </c>
      <c r="O1379" s="132">
        <v>1.7728515E-2</v>
      </c>
      <c r="P1379" s="132">
        <v>8.4898716000000006E-3</v>
      </c>
      <c r="Q1379" s="132">
        <v>6.0680717999999998E-3</v>
      </c>
      <c r="R1379" s="132">
        <v>8.797395E-4</v>
      </c>
      <c r="S1379" s="164">
        <v>1.5999977E-5</v>
      </c>
      <c r="T1379" s="132">
        <v>1.1583242E-4</v>
      </c>
      <c r="U1379" s="132">
        <v>1.1237177E-4</v>
      </c>
      <c r="V1379" s="132">
        <v>2.0396691999999999E-4</v>
      </c>
      <c r="W1379" s="132">
        <v>3.4469135999999997E-2</v>
      </c>
      <c r="X1379" s="132">
        <v>1.5625226999999998E-2</v>
      </c>
      <c r="Y1379" s="132">
        <v>2.0946857999999999E-4</v>
      </c>
      <c r="Z1379" s="164">
        <v>1.8867256E-6</v>
      </c>
      <c r="AA1379" s="164">
        <v>1.1148279E-11</v>
      </c>
      <c r="AC1379" s="118">
        <f t="shared" si="659"/>
        <v>9.9068242000000001E-2</v>
      </c>
      <c r="AD1379" s="118">
        <f t="shared" si="660"/>
        <v>3.3410402067000002E-2</v>
      </c>
      <c r="AE1379" s="118">
        <f t="shared" si="661"/>
        <v>2.6332645095600002E-2</v>
      </c>
      <c r="AF1379" s="118">
        <f t="shared" si="662"/>
        <v>6.100936295E-2</v>
      </c>
      <c r="AG1379" s="118">
        <f t="shared" si="663"/>
        <v>1.5829193931148278E-2</v>
      </c>
      <c r="AI1379" s="69">
        <v>29.863049</v>
      </c>
      <c r="AJ1379" s="69">
        <v>8.5864139999999995</v>
      </c>
      <c r="AK1379" s="69">
        <v>0.86369985999999999</v>
      </c>
      <c r="AL1379" s="69">
        <v>0</v>
      </c>
      <c r="AM1379" s="69">
        <v>19.676507999999998</v>
      </c>
      <c r="AN1379" s="69">
        <v>0.52089492000000004</v>
      </c>
      <c r="AO1379" s="69">
        <v>0.21553164</v>
      </c>
      <c r="AQ1379" s="116">
        <v>1.7765138E-2</v>
      </c>
      <c r="AR1379" s="116">
        <v>1.6645770000000001E-2</v>
      </c>
      <c r="AS1379" s="116">
        <v>6.5228982999999995E-4</v>
      </c>
      <c r="AT1379" s="116">
        <v>4.6707764999999999E-4</v>
      </c>
      <c r="AU1379" s="150">
        <f t="shared" si="664"/>
        <v>9.9794787272240033E-7</v>
      </c>
      <c r="AV1379" s="150">
        <f t="shared" si="665"/>
        <v>2.4123144275188507E-9</v>
      </c>
      <c r="AW1379" s="163">
        <f t="shared" si="666"/>
        <v>6.5417037177299991E-2</v>
      </c>
      <c r="AX1379" s="196">
        <v>6.1429313999999999E-7</v>
      </c>
      <c r="AY1379" s="196">
        <v>1.8535248999999999E-9</v>
      </c>
      <c r="AZ1379" s="196">
        <v>5.0638658000000001E-14</v>
      </c>
      <c r="BA1379" s="196">
        <v>5.4379175000000003E-15</v>
      </c>
      <c r="BB1379" s="196">
        <v>1.5424828000000001E-15</v>
      </c>
      <c r="BC1379" s="196">
        <v>5.6449878000000001E-10</v>
      </c>
      <c r="BD1379" s="196">
        <v>3.8286691999999998E-7</v>
      </c>
      <c r="BE1379" s="196">
        <v>8.6380510999999994E-11</v>
      </c>
      <c r="BF1379" s="196">
        <v>4.7217527000000004E-10</v>
      </c>
      <c r="BG1379" s="196">
        <v>6.4824954E-15</v>
      </c>
      <c r="BH1379" s="196">
        <v>1.9377038999999999E-16</v>
      </c>
      <c r="BI1379" s="196">
        <v>6.3986842000000001E-14</v>
      </c>
      <c r="BJ1379" s="196">
        <v>9.5104839E-14</v>
      </c>
      <c r="BK1379" s="196">
        <v>1.7339899000000001E-14</v>
      </c>
      <c r="BL1379" s="196">
        <v>1.7916062E-10</v>
      </c>
      <c r="BM1379" s="196">
        <v>4.4146341999999999E-11</v>
      </c>
      <c r="BN1379" s="196">
        <v>1.5060769E-20</v>
      </c>
      <c r="BO1379" s="196">
        <v>7.8301773000000003E-6</v>
      </c>
      <c r="BP1379" s="108">
        <v>6.5409206999999997E-2</v>
      </c>
      <c r="BQ1379" s="108">
        <v>0</v>
      </c>
      <c r="BR1379" s="108">
        <v>0</v>
      </c>
      <c r="BS1379" s="108">
        <v>0</v>
      </c>
      <c r="BU1379" s="172">
        <v>3.8813728000000001E-5</v>
      </c>
      <c r="BV1379" s="172">
        <v>3.4847053E-6</v>
      </c>
      <c r="BW1379" s="172">
        <v>1.8415236000000001E-5</v>
      </c>
      <c r="BX1379" s="172">
        <v>2.0629871999999999E-8</v>
      </c>
      <c r="BY1379" s="172">
        <v>2.8787557000000001E-6</v>
      </c>
      <c r="BZ1379" s="172">
        <v>3.3661476999999999E-7</v>
      </c>
      <c r="CA1379" s="172">
        <v>1.3914483000000001E-10</v>
      </c>
      <c r="CB1379" s="172">
        <v>8.6452163999999998E-7</v>
      </c>
      <c r="CC1379" s="172">
        <v>2.6999319000000002E-8</v>
      </c>
      <c r="CD1379" s="172">
        <v>8.4648017E-8</v>
      </c>
      <c r="CE1379" s="172">
        <v>4.3738180999999997E-12</v>
      </c>
      <c r="CF1379" s="172">
        <v>3.3304968999999998E-17</v>
      </c>
      <c r="CG1379" s="172">
        <v>2.8596369999999999E-13</v>
      </c>
      <c r="CH1379" s="172">
        <v>1.32767E-6</v>
      </c>
      <c r="CI1379" s="172">
        <v>1.1297689E-5</v>
      </c>
      <c r="CJ1379" s="172">
        <v>7.6114434000000002E-8</v>
      </c>
      <c r="CK1379" s="69">
        <v>0</v>
      </c>
      <c r="CM1379" s="197">
        <v>3.3731868999999999E-13</v>
      </c>
      <c r="CN1379" s="198">
        <v>0.65929475000000004</v>
      </c>
      <c r="CO1379" s="198">
        <v>1.2904773E-2</v>
      </c>
      <c r="CP1379" s="198">
        <v>2.3995588999999999E-3</v>
      </c>
      <c r="CQ1379" s="197">
        <v>4.1407229999999999E-11</v>
      </c>
      <c r="CR1379" s="197">
        <v>3.4197721999999999E-9</v>
      </c>
      <c r="CS1379" s="197">
        <v>5.3854643000000002E-5</v>
      </c>
      <c r="CT1379" s="198">
        <v>4.7160924999999999E-2</v>
      </c>
      <c r="CU1379" s="197">
        <v>4.3127124999999996E-9</v>
      </c>
      <c r="CV1379" s="198">
        <v>1.920824E-4</v>
      </c>
      <c r="CX1379" s="166"/>
    </row>
    <row r="1380" spans="1:102" ht="14.4">
      <c r="A1380" t="s">
        <v>3271</v>
      </c>
      <c r="B1380" s="85" t="s">
        <v>816</v>
      </c>
      <c r="C1380" s="113" t="str">
        <f t="shared" si="667"/>
        <v>A.160.09.111</v>
      </c>
      <c r="D1380" s="9" t="s">
        <v>144</v>
      </c>
      <c r="E1380" s="112" t="s">
        <v>362</v>
      </c>
      <c r="F1380" s="115" t="str">
        <f t="shared" si="668"/>
        <v>Particle board biodegradable at factury gate</v>
      </c>
      <c r="G1380" s="143">
        <f t="shared" si="654"/>
        <v>0.91684060000000001</v>
      </c>
      <c r="I1380" s="118">
        <f t="shared" si="655"/>
        <v>0.1642034837815772</v>
      </c>
      <c r="K1380" s="161">
        <f t="shared" si="656"/>
        <v>3.5461990853E-3</v>
      </c>
      <c r="L1380" s="161">
        <f t="shared" si="657"/>
        <v>1.388488689E-2</v>
      </c>
      <c r="M1380" s="162">
        <f t="shared" si="658"/>
        <v>9.2463078062772226E-3</v>
      </c>
      <c r="N1380" s="161">
        <v>0.13752608999999999</v>
      </c>
      <c r="O1380" s="132">
        <v>8.9579991000000008E-3</v>
      </c>
      <c r="P1380" s="132">
        <v>4.3496578999999997E-3</v>
      </c>
      <c r="Q1380" s="132">
        <v>2.8590038E-3</v>
      </c>
      <c r="R1380" s="132">
        <v>6.1542248000000005E-4</v>
      </c>
      <c r="S1380" s="164">
        <v>3.8410893000000001E-6</v>
      </c>
      <c r="T1380" s="164">
        <v>6.7931715999999996E-5</v>
      </c>
      <c r="U1380" s="132">
        <v>1.1274205E-4</v>
      </c>
      <c r="V1380" s="132">
        <v>1.7629782000000001E-4</v>
      </c>
      <c r="W1380" s="132">
        <v>3.5152650999999998E-4</v>
      </c>
      <c r="X1380" s="132">
        <v>9.0689984000000001E-3</v>
      </c>
      <c r="Y1380" s="132">
        <v>1.1296133E-4</v>
      </c>
      <c r="Z1380" s="164">
        <v>1.0115803000000001E-6</v>
      </c>
      <c r="AA1380" s="164">
        <v>5.9772230000000004E-12</v>
      </c>
      <c r="AC1380" s="118">
        <f t="shared" si="659"/>
        <v>0.13752608999999999</v>
      </c>
      <c r="AD1380" s="118">
        <f t="shared" si="660"/>
        <v>1.6966598135299996E-2</v>
      </c>
      <c r="AE1380" s="118">
        <f t="shared" si="661"/>
        <v>1.34214106303E-2</v>
      </c>
      <c r="AF1380" s="118">
        <f t="shared" si="662"/>
        <v>1.388488689E-2</v>
      </c>
      <c r="AG1380" s="118">
        <f t="shared" si="663"/>
        <v>9.2452962259772231E-3</v>
      </c>
      <c r="AI1380" s="69">
        <v>35.307636000000002</v>
      </c>
      <c r="AJ1380" s="69">
        <v>11.627103</v>
      </c>
      <c r="AK1380" s="69">
        <v>0.86020947000000003</v>
      </c>
      <c r="AL1380" s="69">
        <v>0</v>
      </c>
      <c r="AM1380" s="69">
        <v>22.092262999999999</v>
      </c>
      <c r="AN1380" s="69">
        <v>0.51343938</v>
      </c>
      <c r="AO1380" s="69">
        <v>0.21462112</v>
      </c>
      <c r="AQ1380" s="116">
        <v>1.880594E-2</v>
      </c>
      <c r="AR1380" s="116">
        <v>1.7441363000000001E-2</v>
      </c>
      <c r="AS1380" s="116">
        <v>7.6836709999999998E-4</v>
      </c>
      <c r="AT1380" s="116">
        <v>5.9621002000000004E-4</v>
      </c>
      <c r="AU1380" s="150">
        <f t="shared" si="664"/>
        <v>1.0456452768512873E-6</v>
      </c>
      <c r="AV1380" s="150">
        <f t="shared" si="665"/>
        <v>2.8415942850722053E-9</v>
      </c>
      <c r="AW1380" s="163">
        <f t="shared" si="666"/>
        <v>8.3502804395300001E-2</v>
      </c>
      <c r="AX1380" s="196">
        <v>8.5100632000000004E-7</v>
      </c>
      <c r="AY1380" s="196">
        <v>2.5676984E-9</v>
      </c>
      <c r="AZ1380" s="196">
        <v>7.0152896000000005E-14</v>
      </c>
      <c r="BA1380" s="196">
        <v>2.9155751E-15</v>
      </c>
      <c r="BB1380" s="196">
        <v>8.2701223E-16</v>
      </c>
      <c r="BC1380" s="196">
        <v>3.7403594999999998E-10</v>
      </c>
      <c r="BD1380" s="196">
        <v>1.9423124999999999E-7</v>
      </c>
      <c r="BE1380" s="196">
        <v>5.3986770000000002E-11</v>
      </c>
      <c r="BF1380" s="196">
        <v>2.1979627000000001E-10</v>
      </c>
      <c r="BG1380" s="196">
        <v>3.5344735000000002E-15</v>
      </c>
      <c r="BH1380" s="196">
        <v>1.0519328E-16</v>
      </c>
      <c r="BI1380" s="196">
        <v>3.8177406000000001E-14</v>
      </c>
      <c r="BJ1380" s="196">
        <v>6.8931830000000004E-16</v>
      </c>
      <c r="BK1380" s="196">
        <v>1.8577705E-16</v>
      </c>
      <c r="BL1380" s="196">
        <v>1.5259036999999999E-12</v>
      </c>
      <c r="BM1380" s="196">
        <v>3.2141254999999999E-11</v>
      </c>
      <c r="BN1380" s="196">
        <v>8.0749297E-21</v>
      </c>
      <c r="BO1380" s="196">
        <v>5.5113952999999998E-6</v>
      </c>
      <c r="BP1380" s="108">
        <v>8.3497293E-2</v>
      </c>
      <c r="BQ1380" s="108">
        <v>0</v>
      </c>
      <c r="BR1380" s="108">
        <v>0</v>
      </c>
      <c r="BS1380" s="108">
        <v>0</v>
      </c>
      <c r="BU1380" s="172">
        <v>4.4617048000000001E-5</v>
      </c>
      <c r="BV1380" s="172">
        <v>1.6348167E-6</v>
      </c>
      <c r="BW1380" s="172">
        <v>2.5563948999999998E-5</v>
      </c>
      <c r="BX1380" s="172">
        <v>1.3418379E-8</v>
      </c>
      <c r="BY1380" s="172">
        <v>1.4036894000000001E-6</v>
      </c>
      <c r="BZ1380" s="172">
        <v>2.3493375E-7</v>
      </c>
      <c r="CA1380" s="172">
        <v>7.4603409999999997E-11</v>
      </c>
      <c r="CB1380" s="172">
        <v>3.5660234000000002E-7</v>
      </c>
      <c r="CC1380" s="172">
        <v>8.5108723999999999E-9</v>
      </c>
      <c r="CD1380" s="172">
        <v>4.9408250999999999E-8</v>
      </c>
      <c r="CE1380" s="172">
        <v>2.3450511999999999E-12</v>
      </c>
      <c r="CF1380" s="172">
        <v>1.7856676999999999E-17</v>
      </c>
      <c r="CG1380" s="172">
        <v>1.5332131E-13</v>
      </c>
      <c r="CH1380" s="172">
        <v>6.3125991000000005E-7</v>
      </c>
      <c r="CI1380" s="172">
        <v>1.4647127E-5</v>
      </c>
      <c r="CJ1380" s="172">
        <v>7.3254245000000004E-8</v>
      </c>
      <c r="CK1380" s="69">
        <v>0</v>
      </c>
      <c r="CM1380" s="197">
        <v>1.8085562E-13</v>
      </c>
      <c r="CN1380" s="198">
        <v>0.91669173999999998</v>
      </c>
      <c r="CO1380" s="198">
        <v>8.0661467000000004E-3</v>
      </c>
      <c r="CP1380" s="198">
        <v>1.1723910000000001E-3</v>
      </c>
      <c r="CQ1380" s="197">
        <v>1.7336068E-11</v>
      </c>
      <c r="CR1380" s="197">
        <v>2.0539785999999999E-9</v>
      </c>
      <c r="CS1380" s="197">
        <v>6.3934109E-5</v>
      </c>
      <c r="CT1380" s="198">
        <v>5.9455168999999997E-4</v>
      </c>
      <c r="CU1380" s="197">
        <v>2.3517456000000001E-9</v>
      </c>
      <c r="CV1380" s="197">
        <v>8.2660146999999993E-5</v>
      </c>
      <c r="CX1380" s="166"/>
    </row>
    <row r="1381" spans="1:102" ht="14.4">
      <c r="A1381" t="s">
        <v>3272</v>
      </c>
      <c r="B1381" s="85" t="s">
        <v>816</v>
      </c>
      <c r="C1381" s="113" t="str">
        <f t="shared" si="667"/>
        <v>A.160.09.112</v>
      </c>
      <c r="D1381" s="9" t="s">
        <v>144</v>
      </c>
      <c r="E1381" s="112" t="s">
        <v>362</v>
      </c>
      <c r="F1381" s="115" t="str">
        <f t="shared" si="668"/>
        <v>Particle board high humidity P5 (Rotterdam)</v>
      </c>
      <c r="G1381" s="143">
        <f t="shared" si="654"/>
        <v>0.81604353333333335</v>
      </c>
      <c r="I1381" s="118">
        <f t="shared" si="655"/>
        <v>0.24084862810269403</v>
      </c>
      <c r="K1381" s="161">
        <f t="shared" si="656"/>
        <v>9.9786534619999995E-3</v>
      </c>
      <c r="L1381" s="161">
        <f t="shared" si="657"/>
        <v>8.3740527699999998E-2</v>
      </c>
      <c r="M1381" s="162">
        <f t="shared" si="658"/>
        <v>2.4722916940694034E-2</v>
      </c>
      <c r="N1381" s="161">
        <v>0.12240653</v>
      </c>
      <c r="O1381" s="132">
        <v>2.4668560999999999E-2</v>
      </c>
      <c r="P1381" s="132">
        <v>1.1098118000000001E-2</v>
      </c>
      <c r="Q1381" s="132">
        <v>8.2105293999999995E-3</v>
      </c>
      <c r="R1381" s="132">
        <v>1.5312895000000001E-3</v>
      </c>
      <c r="S1381" s="164">
        <v>2.3889702000000001E-5</v>
      </c>
      <c r="T1381" s="132">
        <v>2.1294485999999999E-4</v>
      </c>
      <c r="U1381" s="132">
        <v>1.9308728000000001E-4</v>
      </c>
      <c r="V1381" s="132">
        <v>2.5828720999999998E-4</v>
      </c>
      <c r="W1381" s="132">
        <v>4.7380099000000002E-2</v>
      </c>
      <c r="X1381" s="132">
        <v>2.4461008999999999E-2</v>
      </c>
      <c r="Y1381" s="132">
        <v>4.0066241999999998E-4</v>
      </c>
      <c r="Z1381" s="164">
        <v>3.6207093000000002E-6</v>
      </c>
      <c r="AA1381" s="164">
        <v>2.1394037000000001E-11</v>
      </c>
      <c r="AC1381" s="118">
        <f t="shared" si="659"/>
        <v>0.12240653</v>
      </c>
      <c r="AD1381" s="118">
        <f t="shared" si="660"/>
        <v>4.593841974199999E-2</v>
      </c>
      <c r="AE1381" s="118">
        <f t="shared" si="661"/>
        <v>3.5963386989299996E-2</v>
      </c>
      <c r="AF1381" s="118">
        <f t="shared" si="662"/>
        <v>8.3740527699999998E-2</v>
      </c>
      <c r="AG1381" s="118">
        <f t="shared" si="663"/>
        <v>2.4719296231394034E-2</v>
      </c>
      <c r="AI1381" s="69">
        <v>32.120432000000001</v>
      </c>
      <c r="AJ1381" s="69">
        <v>10.82062</v>
      </c>
      <c r="AK1381" s="69">
        <v>0.86989742999999997</v>
      </c>
      <c r="AL1381" s="69">
        <v>0</v>
      </c>
      <c r="AM1381" s="69">
        <v>19.677126000000001</v>
      </c>
      <c r="AN1381" s="69">
        <v>0.53559151000000005</v>
      </c>
      <c r="AO1381" s="69">
        <v>0.21719685999999999</v>
      </c>
      <c r="AQ1381" s="116">
        <v>2.2926809999999999E-2</v>
      </c>
      <c r="AR1381" s="116">
        <v>2.1475926999999999E-2</v>
      </c>
      <c r="AS1381" s="116">
        <v>8.2614869999999999E-4</v>
      </c>
      <c r="AT1381" s="116">
        <v>6.2473357000000004E-4</v>
      </c>
      <c r="AU1381" s="150">
        <f t="shared" si="664"/>
        <v>1.2875256221206941E-6</v>
      </c>
      <c r="AV1381" s="150">
        <f t="shared" si="665"/>
        <v>3.0552836577200115E-9</v>
      </c>
      <c r="AW1381" s="163">
        <f t="shared" si="666"/>
        <v>8.7497699094E-2</v>
      </c>
      <c r="AX1381" s="196">
        <v>7.5917179000000002E-7</v>
      </c>
      <c r="AY1381" s="196">
        <v>2.290678E-9</v>
      </c>
      <c r="AZ1381" s="196">
        <v>6.2581492999999999E-14</v>
      </c>
      <c r="BA1381" s="196">
        <v>1.0435602000000001E-14</v>
      </c>
      <c r="BB1381" s="196">
        <v>2.9600921E-15</v>
      </c>
      <c r="BC1381" s="196">
        <v>7.3504985000000001E-10</v>
      </c>
      <c r="BD1381" s="196">
        <v>5.2729390000000002E-7</v>
      </c>
      <c r="BE1381" s="196">
        <v>1.1334839E-10</v>
      </c>
      <c r="BF1381" s="196">
        <v>6.5082034E-10</v>
      </c>
      <c r="BG1381" s="196">
        <v>1.2323607E-14</v>
      </c>
      <c r="BH1381" s="196">
        <v>3.6927410999999998E-16</v>
      </c>
      <c r="BI1381" s="196">
        <v>1.182479E-13</v>
      </c>
      <c r="BJ1381" s="196">
        <v>2.0589696999999999E-13</v>
      </c>
      <c r="BK1381" s="196">
        <v>3.7508446999999998E-14</v>
      </c>
      <c r="BL1381" s="196">
        <v>2.4542575999999998E-10</v>
      </c>
      <c r="BM1381" s="196">
        <v>7.9443114999999994E-11</v>
      </c>
      <c r="BN1381" s="196">
        <v>2.8902275999999998E-20</v>
      </c>
      <c r="BO1381" s="196">
        <v>1.2360094000000001E-5</v>
      </c>
      <c r="BP1381" s="108">
        <v>8.7485338999999995E-2</v>
      </c>
      <c r="BQ1381" s="108">
        <v>0</v>
      </c>
      <c r="BR1381" s="108">
        <v>0</v>
      </c>
      <c r="BS1381" s="108">
        <v>0</v>
      </c>
      <c r="BU1381" s="172">
        <v>4.9171210000000002E-5</v>
      </c>
      <c r="BV1381" s="172">
        <v>4.7865295999999996E-6</v>
      </c>
      <c r="BW1381" s="172">
        <v>2.2753458E-5</v>
      </c>
      <c r="BX1381" s="172">
        <v>3.2911873999999997E-8</v>
      </c>
      <c r="BY1381" s="172">
        <v>3.9404883000000001E-6</v>
      </c>
      <c r="BZ1381" s="172">
        <v>4.3296898E-7</v>
      </c>
      <c r="CA1381" s="172">
        <v>2.6702502999999999E-10</v>
      </c>
      <c r="CB1381" s="172">
        <v>1.1395269E-6</v>
      </c>
      <c r="CC1381" s="172">
        <v>4.2263922999999999E-8</v>
      </c>
      <c r="CD1381" s="172">
        <v>1.5347194999999999E-7</v>
      </c>
      <c r="CE1381" s="172">
        <v>8.3935486999999996E-12</v>
      </c>
      <c r="CF1381" s="172">
        <v>6.3913695999999995E-17</v>
      </c>
      <c r="CG1381" s="172">
        <v>5.4877687999999997E-13</v>
      </c>
      <c r="CH1381" s="172">
        <v>1.8028092E-6</v>
      </c>
      <c r="CI1381" s="172">
        <v>1.4004724000000001E-5</v>
      </c>
      <c r="CJ1381" s="172">
        <v>8.1781517000000006E-8</v>
      </c>
      <c r="CK1381" s="69">
        <v>0</v>
      </c>
      <c r="CM1381" s="197">
        <v>6.4732936000000004E-13</v>
      </c>
      <c r="CN1381" s="198">
        <v>0.81447259000000005</v>
      </c>
      <c r="CO1381" s="198">
        <v>1.6680025000000001E-2</v>
      </c>
      <c r="CP1381" s="198">
        <v>3.2898275000000001E-3</v>
      </c>
      <c r="CQ1381" s="197">
        <v>7.0500321999999994E-11</v>
      </c>
      <c r="CR1381" s="197">
        <v>6.3198525999999998E-9</v>
      </c>
      <c r="CS1381" s="197">
        <v>7.5138359999999996E-5</v>
      </c>
      <c r="CT1381" s="198">
        <v>0.10197257</v>
      </c>
      <c r="CU1381" s="197">
        <v>8.1981063999999992E-9</v>
      </c>
      <c r="CV1381" s="198">
        <v>2.5284081000000001E-4</v>
      </c>
      <c r="CX1381" s="166"/>
    </row>
    <row r="1382" spans="1:102" ht="14.4">
      <c r="A1382" t="s">
        <v>1888</v>
      </c>
      <c r="B1382" s="85" t="s">
        <v>816</v>
      </c>
      <c r="C1382" s="113" t="str">
        <f t="shared" si="667"/>
        <v>A.160.09.113</v>
      </c>
      <c r="D1382" s="9" t="s">
        <v>144</v>
      </c>
      <c r="E1382" s="112" t="s">
        <v>362</v>
      </c>
      <c r="F1382" s="115" t="str">
        <f t="shared" si="668"/>
        <v>Plato wood = thermal treated European Spruce s.g. 420 kg/m3</v>
      </c>
      <c r="G1382" s="143">
        <f t="shared" si="654"/>
        <v>0.45426348666666666</v>
      </c>
      <c r="I1382" s="118">
        <f t="shared" si="655"/>
        <v>9.7309806510005592E-2</v>
      </c>
      <c r="K1382" s="161">
        <f t="shared" si="656"/>
        <v>2.7289702011999996E-3</v>
      </c>
      <c r="L1382" s="161">
        <f t="shared" si="657"/>
        <v>1.0714450839999999E-2</v>
      </c>
      <c r="M1382" s="162">
        <f t="shared" si="658"/>
        <v>1.5726862468805596E-2</v>
      </c>
      <c r="N1382" s="161">
        <v>6.8139522999999994E-2</v>
      </c>
      <c r="O1382" s="132">
        <v>5.1648477E-3</v>
      </c>
      <c r="P1382" s="132">
        <v>4.6146017999999997E-3</v>
      </c>
      <c r="Q1382" s="132">
        <v>1.7809283999999999E-3</v>
      </c>
      <c r="R1382" s="132">
        <v>8.1618966000000001E-4</v>
      </c>
      <c r="S1382" s="164">
        <v>4.9654211999999998E-6</v>
      </c>
      <c r="T1382" s="132">
        <v>1.2688671999999999E-4</v>
      </c>
      <c r="U1382" s="132">
        <v>1.1609641E-4</v>
      </c>
      <c r="V1382" s="132">
        <v>2.133045E-4</v>
      </c>
      <c r="W1382" s="132">
        <v>6.1784464999999999E-4</v>
      </c>
      <c r="X1382" s="132">
        <v>1.5511779999999999E-2</v>
      </c>
      <c r="Y1382" s="132">
        <v>2.0106028E-4</v>
      </c>
      <c r="Z1382" s="164">
        <v>1.7779583000000001E-6</v>
      </c>
      <c r="AA1382" s="164">
        <v>1.0505595E-11</v>
      </c>
      <c r="AC1382" s="118">
        <f t="shared" si="659"/>
        <v>6.8139522999999994E-2</v>
      </c>
      <c r="AD1382" s="118">
        <f t="shared" si="660"/>
        <v>1.2624516111199998E-2</v>
      </c>
      <c r="AE1382" s="118">
        <f t="shared" si="661"/>
        <v>9.8973238682999991E-3</v>
      </c>
      <c r="AF1382" s="118">
        <f t="shared" si="662"/>
        <v>1.071445084E-2</v>
      </c>
      <c r="AG1382" s="118">
        <f t="shared" si="663"/>
        <v>1.5725084510505596E-2</v>
      </c>
      <c r="AI1382" s="69">
        <v>31.064799000000001</v>
      </c>
      <c r="AJ1382" s="69">
        <v>5.5559142000000001</v>
      </c>
      <c r="AK1382" s="69">
        <v>0.76539553999999999</v>
      </c>
      <c r="AL1382" s="69">
        <v>0</v>
      </c>
      <c r="AM1382" s="69">
        <v>24.087378999999999</v>
      </c>
      <c r="AN1382" s="69">
        <v>0.46506944</v>
      </c>
      <c r="AO1382" s="69">
        <v>0.19104120999999999</v>
      </c>
      <c r="AQ1382" s="116">
        <v>9.5717757000000001E-3</v>
      </c>
      <c r="AR1382" s="116">
        <v>8.8914030000000008E-3</v>
      </c>
      <c r="AS1382" s="116">
        <v>4.0443884000000002E-4</v>
      </c>
      <c r="AT1382" s="116">
        <v>2.7593383000000001E-4</v>
      </c>
      <c r="AU1382" s="150">
        <f t="shared" si="664"/>
        <v>5.3305773574178913E-7</v>
      </c>
      <c r="AV1382" s="150">
        <f t="shared" si="665"/>
        <v>1.4957057693387723E-9</v>
      </c>
      <c r="AW1382" s="163">
        <f t="shared" si="666"/>
        <v>3.8646194076E-2</v>
      </c>
      <c r="AX1382" s="196">
        <v>4.2159432000000001E-7</v>
      </c>
      <c r="AY1382" s="196">
        <v>1.2720533E-9</v>
      </c>
      <c r="AZ1382" s="196">
        <v>3.4754251000000002E-14</v>
      </c>
      <c r="BA1382" s="196">
        <v>5.1244284999999998E-15</v>
      </c>
      <c r="BB1382" s="196">
        <v>1.4535606E-15</v>
      </c>
      <c r="BC1382" s="196">
        <v>2.0828087E-10</v>
      </c>
      <c r="BD1382" s="196">
        <v>1.1120622E-7</v>
      </c>
      <c r="BE1382" s="196">
        <v>3.0599605000000001E-11</v>
      </c>
      <c r="BF1382" s="196">
        <v>1.2513699999999999E-10</v>
      </c>
      <c r="BG1382" s="196">
        <v>6.7685989000000006E-11</v>
      </c>
      <c r="BH1382" s="196">
        <v>4.1023457999999998E-16</v>
      </c>
      <c r="BI1382" s="196">
        <v>7.1654352999999995E-14</v>
      </c>
      <c r="BJ1382" s="196">
        <v>1.0407709E-13</v>
      </c>
      <c r="BK1382" s="196">
        <v>1.8979396E-14</v>
      </c>
      <c r="BL1382" s="196">
        <v>2.3468628E-12</v>
      </c>
      <c r="BM1382" s="196">
        <v>4.6561430999999998E-11</v>
      </c>
      <c r="BN1382" s="196">
        <v>1.4192535000000001E-20</v>
      </c>
      <c r="BO1382" s="196">
        <v>1.2151076000000001E-5</v>
      </c>
      <c r="BP1382" s="108">
        <v>3.8634043E-2</v>
      </c>
      <c r="BQ1382" s="108">
        <v>0</v>
      </c>
      <c r="BR1382" s="108">
        <v>0</v>
      </c>
      <c r="BS1382" s="108">
        <v>0</v>
      </c>
      <c r="BU1382" s="172">
        <v>2.2888528999999999E-5</v>
      </c>
      <c r="BV1382" s="172">
        <v>9.2722438999999995E-7</v>
      </c>
      <c r="BW1382" s="172">
        <v>1.2666071E-5</v>
      </c>
      <c r="BX1382" s="172">
        <v>1.384386E-8</v>
      </c>
      <c r="BY1382" s="172">
        <v>8.3992669000000004E-7</v>
      </c>
      <c r="BZ1382" s="172">
        <v>1.2680467E-7</v>
      </c>
      <c r="CA1382" s="172">
        <v>1.3112330999999999E-10</v>
      </c>
      <c r="CB1382" s="172">
        <v>1.9252591E-7</v>
      </c>
      <c r="CC1382" s="172">
        <v>1.2858048E-8</v>
      </c>
      <c r="CD1382" s="172">
        <v>8.8589793999999995E-8</v>
      </c>
      <c r="CE1382" s="172">
        <v>4.1216729999999999E-12</v>
      </c>
      <c r="CF1382" s="172">
        <v>3.1384980000000001E-17</v>
      </c>
      <c r="CG1382" s="172">
        <v>2.6947824999999998E-13</v>
      </c>
      <c r="CH1382" s="172">
        <v>3.8908165999999997E-7</v>
      </c>
      <c r="CI1382" s="172">
        <v>7.5637183E-6</v>
      </c>
      <c r="CJ1382" s="172">
        <v>6.7748828000000005E-8</v>
      </c>
      <c r="CK1382" s="69">
        <v>0</v>
      </c>
      <c r="CM1382" s="197">
        <v>3.1787269999999998E-13</v>
      </c>
      <c r="CN1382" s="198">
        <v>0.45423194</v>
      </c>
      <c r="CO1382" s="198">
        <v>5.0053844E-3</v>
      </c>
      <c r="CP1382" s="198">
        <v>6.6345523000000003E-4</v>
      </c>
      <c r="CQ1382" s="197">
        <v>3.2434450000000001E-11</v>
      </c>
      <c r="CR1382" s="197">
        <v>3.8351607E-9</v>
      </c>
      <c r="CS1382" s="197">
        <v>3.7642056000000003E-5</v>
      </c>
      <c r="CT1382" s="198">
        <v>5.1580953999999998E-2</v>
      </c>
      <c r="CU1382" s="197">
        <v>4.5387599999999999E-5</v>
      </c>
      <c r="CV1382" s="197">
        <v>4.4746578999999999E-5</v>
      </c>
      <c r="CX1382" s="166"/>
    </row>
    <row r="1383" spans="1:102" ht="14.4">
      <c r="A1383" t="s">
        <v>910</v>
      </c>
      <c r="B1383" s="85" t="s">
        <v>816</v>
      </c>
      <c r="C1383" s="113" t="str">
        <f t="shared" si="667"/>
        <v>A.160.09.114</v>
      </c>
      <c r="D1383" s="9" t="s">
        <v>144</v>
      </c>
      <c r="E1383" s="112" t="s">
        <v>362</v>
      </c>
      <c r="F1383" s="115" t="str">
        <f t="shared" si="668"/>
        <v>Plywood Bamboo (density approx 700 kg/m3)</v>
      </c>
      <c r="G1383" s="143">
        <f t="shared" si="654"/>
        <v>0.17783374000000002</v>
      </c>
      <c r="I1383" s="118">
        <f t="shared" si="655"/>
        <v>0.11961621953998997</v>
      </c>
      <c r="K1383" s="161">
        <f t="shared" si="656"/>
        <v>1.0026737832000001E-2</v>
      </c>
      <c r="L1383" s="161">
        <f t="shared" si="657"/>
        <v>4.622090668E-2</v>
      </c>
      <c r="M1383" s="162">
        <f t="shared" si="658"/>
        <v>3.6693514027989975E-2</v>
      </c>
      <c r="N1383" s="161">
        <v>2.6675061E-2</v>
      </c>
      <c r="O1383" s="132">
        <v>1.4277534999999999E-2</v>
      </c>
      <c r="P1383" s="132">
        <v>9.4787840000000005E-3</v>
      </c>
      <c r="Q1383" s="132">
        <v>6.3736236000000003E-3</v>
      </c>
      <c r="R1383" s="132">
        <v>3.1345970999999999E-3</v>
      </c>
      <c r="S1383" s="164">
        <v>2.2752632000000001E-5</v>
      </c>
      <c r="T1383" s="132">
        <v>4.9576450000000005E-4</v>
      </c>
      <c r="U1383" s="132">
        <v>4.2771759000000001E-4</v>
      </c>
      <c r="V1383" s="132">
        <v>4.9873560000000003E-4</v>
      </c>
      <c r="W1383" s="132">
        <v>2.1166355000000001E-2</v>
      </c>
      <c r="X1383" s="132">
        <v>3.6187011999999998E-2</v>
      </c>
      <c r="Y1383" s="132">
        <v>8.7051508999999995E-4</v>
      </c>
      <c r="Z1383" s="164">
        <v>7.7663820999999997E-6</v>
      </c>
      <c r="AA1383" s="164">
        <v>4.5889977000000002E-11</v>
      </c>
      <c r="AC1383" s="118">
        <f t="shared" si="659"/>
        <v>2.6675061E-2</v>
      </c>
      <c r="AD1383" s="118">
        <f t="shared" si="660"/>
        <v>3.4210774422000004E-2</v>
      </c>
      <c r="AE1383" s="118">
        <f t="shared" si="661"/>
        <v>2.41918029721E-2</v>
      </c>
      <c r="AF1383" s="118">
        <f t="shared" si="662"/>
        <v>4.6220906680000007E-2</v>
      </c>
      <c r="AG1383" s="118">
        <f t="shared" si="663"/>
        <v>3.6685747645889978E-2</v>
      </c>
      <c r="AI1383" s="69">
        <v>14.213113999999999</v>
      </c>
      <c r="AJ1383" s="69">
        <v>10.847277999999999</v>
      </c>
      <c r="AK1383" s="69">
        <v>1.5891792</v>
      </c>
      <c r="AL1383" s="69">
        <v>0</v>
      </c>
      <c r="AM1383" s="69">
        <v>0.38116014999999998</v>
      </c>
      <c r="AN1383" s="69">
        <v>0.99853301000000005</v>
      </c>
      <c r="AO1383" s="69">
        <v>0.39696398999999999</v>
      </c>
      <c r="AQ1383" s="116">
        <v>8.9444143E-3</v>
      </c>
      <c r="AR1383" s="116">
        <v>8.1105121999999995E-3</v>
      </c>
      <c r="AS1383" s="116">
        <v>2.6430137999999999E-4</v>
      </c>
      <c r="AT1383" s="116">
        <v>5.6960077999999999E-4</v>
      </c>
      <c r="AU1383" s="150">
        <f t="shared" si="664"/>
        <v>4.8624174235225539E-7</v>
      </c>
      <c r="AV1383" s="150">
        <f t="shared" si="665"/>
        <v>9.7744592944992534E-10</v>
      </c>
      <c r="AW1383" s="163">
        <f t="shared" si="666"/>
        <v>7.9776018798000004E-2</v>
      </c>
      <c r="AX1383" s="196">
        <v>1.6578728999999999E-7</v>
      </c>
      <c r="AY1383" s="196">
        <v>5.0024982000000003E-10</v>
      </c>
      <c r="AZ1383" s="196">
        <v>1.3666291E-14</v>
      </c>
      <c r="BA1383" s="196">
        <v>2.5159289000000001E-13</v>
      </c>
      <c r="BB1383" s="196">
        <v>6.3493654000000001E-15</v>
      </c>
      <c r="BC1383" s="196">
        <v>6.4177092000000001E-10</v>
      </c>
      <c r="BD1383" s="196">
        <v>3.1952869000000002E-7</v>
      </c>
      <c r="BE1383" s="196">
        <v>9.6790969000000006E-11</v>
      </c>
      <c r="BF1383" s="196">
        <v>3.7990196999999999E-10</v>
      </c>
      <c r="BG1383" s="196">
        <v>2.6161900000000001E-14</v>
      </c>
      <c r="BH1383" s="196">
        <v>7.8606793000000005E-16</v>
      </c>
      <c r="BI1383" s="196">
        <v>2.7909580999999998E-13</v>
      </c>
      <c r="BJ1383" s="196">
        <v>1.5493091999999999E-13</v>
      </c>
      <c r="BK1383" s="196">
        <v>2.8529399E-14</v>
      </c>
      <c r="BL1383" s="196">
        <v>1.0560546E-10</v>
      </c>
      <c r="BM1383" s="196">
        <v>1.7812803E-10</v>
      </c>
      <c r="BN1383" s="196">
        <v>6.1995067999999996E-20</v>
      </c>
      <c r="BO1383" s="196">
        <v>2.4697798E-5</v>
      </c>
      <c r="BP1383" s="108">
        <v>7.9751321E-2</v>
      </c>
      <c r="BQ1383" s="108">
        <v>0</v>
      </c>
      <c r="BR1383" s="108">
        <v>0</v>
      </c>
      <c r="BS1383" s="108">
        <v>0</v>
      </c>
      <c r="BU1383" s="172">
        <v>2.8430715E-5</v>
      </c>
      <c r="BV1383" s="172">
        <v>2.8453622E-6</v>
      </c>
      <c r="BW1383" s="172">
        <v>4.9584764999999999E-6</v>
      </c>
      <c r="BX1383" s="172">
        <v>5.471343E-8</v>
      </c>
      <c r="BY1383" s="172">
        <v>2.4550384000000002E-6</v>
      </c>
      <c r="BZ1383" s="172">
        <v>3.8225043E-7</v>
      </c>
      <c r="CA1383" s="172">
        <v>5.7276579000000004E-10</v>
      </c>
      <c r="CB1383" s="172">
        <v>7.7355086000000004E-7</v>
      </c>
      <c r="CC1383" s="172">
        <v>5.4624628000000002E-8</v>
      </c>
      <c r="CD1383" s="172">
        <v>3.4627479E-7</v>
      </c>
      <c r="CE1383" s="172">
        <v>1.8004071E-11</v>
      </c>
      <c r="CF1383" s="172">
        <v>1.3709418000000001E-16</v>
      </c>
      <c r="CG1383" s="172">
        <v>5.2148754999999997E-10</v>
      </c>
      <c r="CH1383" s="172">
        <v>1.3530445000000001E-6</v>
      </c>
      <c r="CI1383" s="172">
        <v>1.5052785E-5</v>
      </c>
      <c r="CJ1383" s="172">
        <v>1.5348255999999999E-7</v>
      </c>
      <c r="CK1383" s="69">
        <v>0</v>
      </c>
      <c r="CM1383" s="197">
        <v>4.3304318999999998E-10</v>
      </c>
      <c r="CN1383" s="198">
        <v>0.17720105999999999</v>
      </c>
      <c r="CO1383" s="198">
        <v>1.5695352999999999E-2</v>
      </c>
      <c r="CP1383" s="198">
        <v>2.0005756999999999E-3</v>
      </c>
      <c r="CQ1383" s="197">
        <v>1.3310669000000001E-10</v>
      </c>
      <c r="CR1383" s="197">
        <v>1.4926399999999999E-8</v>
      </c>
      <c r="CS1383" s="197">
        <v>6.6682816999999998E-5</v>
      </c>
      <c r="CT1383" s="198">
        <v>7.7430541000000006E-2</v>
      </c>
      <c r="CU1383" s="197">
        <v>1.7402387E-8</v>
      </c>
      <c r="CV1383" s="198">
        <v>1.7496298000000001E-4</v>
      </c>
      <c r="CX1383" s="166"/>
    </row>
    <row r="1384" spans="1:102" ht="14.4">
      <c r="A1384" t="s">
        <v>1889</v>
      </c>
      <c r="B1384" s="85" t="s">
        <v>816</v>
      </c>
      <c r="C1384" s="113" t="str">
        <f t="shared" si="667"/>
        <v>A.160.09.115</v>
      </c>
      <c r="D1384" s="9" t="s">
        <v>144</v>
      </c>
      <c r="E1384" s="112" t="s">
        <v>362</v>
      </c>
      <c r="F1384" s="115" t="str">
        <f t="shared" si="668"/>
        <v>Plywood (softwood 600 kg/m3) - indoor use</v>
      </c>
      <c r="G1384" s="143">
        <f t="shared" si="654"/>
        <v>0.60940600666666667</v>
      </c>
      <c r="I1384" s="118">
        <f t="shared" si="655"/>
        <v>0.20625614150881136</v>
      </c>
      <c r="K1384" s="161">
        <f t="shared" si="656"/>
        <v>8.6632087250000014E-3</v>
      </c>
      <c r="L1384" s="161">
        <f t="shared" si="657"/>
        <v>9.2091233081999999E-2</v>
      </c>
      <c r="M1384" s="162">
        <f t="shared" si="658"/>
        <v>1.4090798701811357E-2</v>
      </c>
      <c r="N1384" s="161">
        <v>9.1410901000000003E-2</v>
      </c>
      <c r="O1384" s="132">
        <v>2.3467799000000001E-2</v>
      </c>
      <c r="P1384" s="132">
        <v>1.1538970000000001E-2</v>
      </c>
      <c r="Q1384" s="132">
        <v>8.1632017000000008E-3</v>
      </c>
      <c r="R1384" s="132">
        <v>4.3763690000000002E-4</v>
      </c>
      <c r="S1384" s="164">
        <v>2.0657425000000002E-5</v>
      </c>
      <c r="T1384" s="164">
        <v>4.1712699999999998E-5</v>
      </c>
      <c r="U1384" s="164">
        <v>3.1433994000000001E-5</v>
      </c>
      <c r="V1384" s="132">
        <v>2.0961558999999999E-4</v>
      </c>
      <c r="W1384" s="132">
        <v>5.6981313999999998E-2</v>
      </c>
      <c r="X1384" s="132">
        <v>1.3880533E-2</v>
      </c>
      <c r="Y1384" s="164">
        <v>7.1716088000000003E-5</v>
      </c>
      <c r="Z1384" s="164">
        <v>6.5010797000000004E-7</v>
      </c>
      <c r="AA1384" s="164">
        <v>3.8413561999999999E-12</v>
      </c>
      <c r="AC1384" s="118">
        <f t="shared" si="659"/>
        <v>9.1410901000000003E-2</v>
      </c>
      <c r="AD1384" s="118">
        <f t="shared" si="660"/>
        <v>4.3701411719000008E-2</v>
      </c>
      <c r="AE1384" s="118">
        <f t="shared" si="661"/>
        <v>3.5038853101969997E-2</v>
      </c>
      <c r="AF1384" s="118">
        <f t="shared" si="662"/>
        <v>9.2091233081999999E-2</v>
      </c>
      <c r="AG1384" s="118">
        <f t="shared" si="663"/>
        <v>1.4090148593841357E-2</v>
      </c>
      <c r="AI1384" s="69">
        <v>28.911639999999998</v>
      </c>
      <c r="AJ1384" s="69">
        <v>7.6715273000000002</v>
      </c>
      <c r="AK1384" s="69">
        <v>1.1152153</v>
      </c>
      <c r="AL1384" s="69">
        <v>0</v>
      </c>
      <c r="AM1384" s="69">
        <v>19.187652</v>
      </c>
      <c r="AN1384" s="69">
        <v>0.65904611999999996</v>
      </c>
      <c r="AO1384" s="69">
        <v>0.27819913000000002</v>
      </c>
      <c r="AQ1384" s="116">
        <v>1.9065386E-2</v>
      </c>
      <c r="AR1384" s="116">
        <v>1.7994224E-2</v>
      </c>
      <c r="AS1384" s="116">
        <v>6.6686423999999999E-4</v>
      </c>
      <c r="AT1384" s="116">
        <v>4.0429817000000001E-4</v>
      </c>
      <c r="AU1384" s="150">
        <f t="shared" si="664"/>
        <v>1.0787904028812324E-6</v>
      </c>
      <c r="AV1384" s="150">
        <f t="shared" si="665"/>
        <v>2.4662138833264281E-9</v>
      </c>
      <c r="AW1384" s="163">
        <f t="shared" si="666"/>
        <v>5.6624393019999997E-2</v>
      </c>
      <c r="AX1384" s="196">
        <v>5.6777252999999997E-7</v>
      </c>
      <c r="AY1384" s="196">
        <v>1.7131943000000001E-9</v>
      </c>
      <c r="AZ1384" s="196">
        <v>4.6803220000000001E-14</v>
      </c>
      <c r="BA1384" s="196">
        <v>1.8737400999999999E-15</v>
      </c>
      <c r="BB1384" s="196">
        <v>5.3149240000000005E-16</v>
      </c>
      <c r="BC1384" s="196">
        <v>7.1743839999999996E-10</v>
      </c>
      <c r="BD1384" s="196">
        <v>5.0998752999999996E-7</v>
      </c>
      <c r="BE1384" s="196">
        <v>1.1103719000000001E-10</v>
      </c>
      <c r="BF1384" s="196">
        <v>6.4182767000000001E-10</v>
      </c>
      <c r="BG1384" s="196">
        <v>2.1899591E-15</v>
      </c>
      <c r="BH1384" s="196">
        <v>6.5800138999999996E-17</v>
      </c>
      <c r="BI1384" s="196">
        <v>2.1337341999999999E-14</v>
      </c>
      <c r="BJ1384" s="196">
        <v>7.1360009999999997E-14</v>
      </c>
      <c r="BK1384" s="196">
        <v>1.296699E-14</v>
      </c>
      <c r="BL1384" s="196">
        <v>2.9773689999999999E-10</v>
      </c>
      <c r="BM1384" s="196">
        <v>1.5165176000000002E-11</v>
      </c>
      <c r="BN1384" s="196">
        <v>5.1894804000000003E-21</v>
      </c>
      <c r="BO1384" s="196">
        <v>5.5950200000000003E-6</v>
      </c>
      <c r="BP1384" s="108">
        <v>5.6618797999999998E-2</v>
      </c>
      <c r="BQ1384" s="108">
        <v>0</v>
      </c>
      <c r="BR1384" s="108">
        <v>0</v>
      </c>
      <c r="BS1384" s="108">
        <v>0</v>
      </c>
      <c r="BU1384" s="172">
        <v>3.9854614000000001E-5</v>
      </c>
      <c r="BV1384" s="172">
        <v>4.7393098999999996E-6</v>
      </c>
      <c r="BW1384" s="172">
        <v>1.6991857000000001E-5</v>
      </c>
      <c r="BX1384" s="172">
        <v>1.5909174E-8</v>
      </c>
      <c r="BY1384" s="172">
        <v>3.8841158000000004E-6</v>
      </c>
      <c r="BZ1384" s="172">
        <v>4.2604934000000002E-7</v>
      </c>
      <c r="CA1384" s="172">
        <v>4.7945053E-11</v>
      </c>
      <c r="CB1384" s="172">
        <v>1.2401159000000001E-6</v>
      </c>
      <c r="CC1384" s="172">
        <v>2.9542143E-8</v>
      </c>
      <c r="CD1384" s="172">
        <v>3.4840966000000003E-8</v>
      </c>
      <c r="CE1384" s="172">
        <v>1.507084E-12</v>
      </c>
      <c r="CF1384" s="172">
        <v>1.1475874E-17</v>
      </c>
      <c r="CG1384" s="172">
        <v>9.8534345999999998E-14</v>
      </c>
      <c r="CH1384" s="172">
        <v>1.7825770000000001E-6</v>
      </c>
      <c r="CI1384" s="172">
        <v>1.0617366E-5</v>
      </c>
      <c r="CJ1384" s="172">
        <v>9.2882019E-8</v>
      </c>
      <c r="CK1384" s="69">
        <v>0</v>
      </c>
      <c r="CM1384" s="197">
        <v>1.1622970999999999E-13</v>
      </c>
      <c r="CN1384" s="198">
        <v>0.60753455999999995</v>
      </c>
      <c r="CO1384" s="198">
        <v>1.6675026999999999E-2</v>
      </c>
      <c r="CP1384" s="198">
        <v>3.2365280999999998E-3</v>
      </c>
      <c r="CQ1384" s="197">
        <v>3.0512625999999997E-11</v>
      </c>
      <c r="CR1384" s="197">
        <v>1.1305165000000001E-9</v>
      </c>
      <c r="CS1384" s="197">
        <v>4.6616668999999999E-5</v>
      </c>
      <c r="CT1384" s="198">
        <v>3.5275401999999997E-2</v>
      </c>
      <c r="CU1384" s="197">
        <v>1.4567182E-9</v>
      </c>
      <c r="CV1384" s="198">
        <v>2.7343961E-4</v>
      </c>
      <c r="CX1384" s="166"/>
    </row>
    <row r="1385" spans="1:102" ht="14.4">
      <c r="A1385" t="s">
        <v>2681</v>
      </c>
      <c r="B1385" s="85" t="s">
        <v>816</v>
      </c>
      <c r="C1385" s="113" t="str">
        <f t="shared" si="667"/>
        <v>A.160.09.116</v>
      </c>
      <c r="D1385" s="9" t="s">
        <v>144</v>
      </c>
      <c r="E1385" s="112" t="s">
        <v>362</v>
      </c>
      <c r="F1385" s="115" t="str">
        <f t="shared" si="668"/>
        <v>Plywood Okoumei plantation (500 kg/m3) - marine and outdoor use</v>
      </c>
      <c r="G1385" s="143">
        <f t="shared" si="654"/>
        <v>0.84737233333333328</v>
      </c>
      <c r="I1385" s="118">
        <f t="shared" si="655"/>
        <v>0.29998797363425012</v>
      </c>
      <c r="K1385" s="161">
        <f t="shared" si="656"/>
        <v>8.0681414230000005E-3</v>
      </c>
      <c r="L1385" s="161">
        <f t="shared" si="657"/>
        <v>0.14446325374999999</v>
      </c>
      <c r="M1385" s="162">
        <f t="shared" si="658"/>
        <v>2.0350728461250127E-2</v>
      </c>
      <c r="N1385" s="161">
        <v>0.12710584999999999</v>
      </c>
      <c r="O1385" s="132">
        <v>3.5852481999999998E-2</v>
      </c>
      <c r="P1385" s="132">
        <v>1.8207155999999999E-2</v>
      </c>
      <c r="Q1385" s="132">
        <v>6.8837604000000002E-3</v>
      </c>
      <c r="R1385" s="132">
        <v>1.0323531E-3</v>
      </c>
      <c r="S1385" s="164">
        <v>2.4521463000000001E-5</v>
      </c>
      <c r="T1385" s="132">
        <v>1.2750646E-4</v>
      </c>
      <c r="U1385" s="132">
        <v>4.8037162999999998E-4</v>
      </c>
      <c r="V1385" s="132">
        <v>2.8071177999999998E-4</v>
      </c>
      <c r="W1385" s="132">
        <v>8.9681609999999995E-2</v>
      </c>
      <c r="X1385" s="132">
        <v>2.0067825000000001E-2</v>
      </c>
      <c r="Y1385" s="132">
        <v>2.4163411999999999E-4</v>
      </c>
      <c r="Z1385" s="164">
        <v>2.1916682999999999E-6</v>
      </c>
      <c r="AA1385" s="164">
        <v>1.2950124E-11</v>
      </c>
      <c r="AC1385" s="118">
        <f t="shared" si="659"/>
        <v>0.12710584999999999</v>
      </c>
      <c r="AD1385" s="118">
        <f t="shared" si="660"/>
        <v>6.2608151052999994E-2</v>
      </c>
      <c r="AE1385" s="118">
        <f t="shared" si="661"/>
        <v>5.4542201298299987E-2</v>
      </c>
      <c r="AF1385" s="118">
        <f t="shared" si="662"/>
        <v>0.14446325374999999</v>
      </c>
      <c r="AG1385" s="118">
        <f t="shared" si="663"/>
        <v>2.0348536792950126E-2</v>
      </c>
      <c r="AI1385" s="69">
        <v>35.599697999999997</v>
      </c>
      <c r="AJ1385" s="69">
        <v>15.413007</v>
      </c>
      <c r="AK1385" s="69">
        <v>1.2651583</v>
      </c>
      <c r="AL1385" s="69">
        <v>0</v>
      </c>
      <c r="AM1385" s="69">
        <v>17.848279000000002</v>
      </c>
      <c r="AN1385" s="69">
        <v>0.75754489000000003</v>
      </c>
      <c r="AO1385" s="69">
        <v>0.31570877000000003</v>
      </c>
      <c r="AQ1385" s="116">
        <v>2.8098458E-2</v>
      </c>
      <c r="AR1385" s="116">
        <v>2.6278362E-2</v>
      </c>
      <c r="AS1385" s="116">
        <v>9.5093757000000001E-4</v>
      </c>
      <c r="AT1385" s="116">
        <v>8.6915794E-4</v>
      </c>
      <c r="AU1385" s="150">
        <f t="shared" si="664"/>
        <v>1.5754413859886101E-6</v>
      </c>
      <c r="AV1385" s="150">
        <f t="shared" si="665"/>
        <v>3.5167809606374949E-9</v>
      </c>
      <c r="AW1385" s="163">
        <f t="shared" si="666"/>
        <v>0.1217308072791</v>
      </c>
      <c r="AX1385" s="196">
        <v>7.8985140000000004E-7</v>
      </c>
      <c r="AY1385" s="196">
        <v>2.3833085000000001E-9</v>
      </c>
      <c r="AZ1385" s="196">
        <v>6.5109644000000001E-14</v>
      </c>
      <c r="BA1385" s="196">
        <v>6.3168228000000002E-15</v>
      </c>
      <c r="BB1385" s="196">
        <v>1.7917871E-15</v>
      </c>
      <c r="BC1385" s="196">
        <v>9.5603029999999995E-10</v>
      </c>
      <c r="BD1385" s="196">
        <v>7.8427872000000005E-7</v>
      </c>
      <c r="BE1385" s="196">
        <v>1.3673234000000001E-10</v>
      </c>
      <c r="BF1385" s="196">
        <v>9.9605831999999993E-10</v>
      </c>
      <c r="BG1385" s="196">
        <v>3.8620287000000001E-13</v>
      </c>
      <c r="BH1385" s="196">
        <v>1.3351828E-14</v>
      </c>
      <c r="BI1385" s="196">
        <v>6.8304158999999999E-14</v>
      </c>
      <c r="BJ1385" s="196">
        <v>1.2738858E-13</v>
      </c>
      <c r="BK1385" s="196">
        <v>2.1443539000000002E-14</v>
      </c>
      <c r="BL1385" s="196">
        <v>3.0774913E-10</v>
      </c>
      <c r="BM1385" s="196">
        <v>4.7478449999999997E-11</v>
      </c>
      <c r="BN1385" s="196">
        <v>1.7494970999999999E-20</v>
      </c>
      <c r="BO1385" s="196">
        <v>9.9472790999999996E-6</v>
      </c>
      <c r="BP1385" s="108">
        <v>0.12172086</v>
      </c>
      <c r="BQ1385" s="108">
        <v>0</v>
      </c>
      <c r="BR1385" s="108">
        <v>0</v>
      </c>
      <c r="BS1385" s="108">
        <v>0</v>
      </c>
      <c r="BU1385" s="172">
        <v>6.1534467999999998E-5</v>
      </c>
      <c r="BV1385" s="172">
        <v>7.3688487999999996E-6</v>
      </c>
      <c r="BW1385" s="172">
        <v>2.3626988E-5</v>
      </c>
      <c r="BX1385" s="172">
        <v>7.3882421000000005E-8</v>
      </c>
      <c r="BY1385" s="172">
        <v>5.9960953000000004E-6</v>
      </c>
      <c r="BZ1385" s="172">
        <v>6.6312011999999998E-7</v>
      </c>
      <c r="CA1385" s="172">
        <v>1.6163416000000001E-10</v>
      </c>
      <c r="CB1385" s="172">
        <v>2.0057937999999999E-6</v>
      </c>
      <c r="CC1385" s="172">
        <v>3.8766415999999998E-8</v>
      </c>
      <c r="CD1385" s="172">
        <v>8.9181711999999998E-8</v>
      </c>
      <c r="CE1385" s="172">
        <v>5.0807378999999996E-12</v>
      </c>
      <c r="CF1385" s="172">
        <v>3.8687895999999998E-17</v>
      </c>
      <c r="CG1385" s="172">
        <v>3.3218267999999998E-13</v>
      </c>
      <c r="CH1385" s="172">
        <v>1.6551595000000001E-6</v>
      </c>
      <c r="CI1385" s="172">
        <v>1.9906638000000001E-5</v>
      </c>
      <c r="CJ1385" s="172">
        <v>1.0982691E-7</v>
      </c>
      <c r="CK1385" s="69">
        <v>0</v>
      </c>
      <c r="CM1385" s="197">
        <v>3.9183794000000002E-13</v>
      </c>
      <c r="CN1385" s="198">
        <v>0.84445680000000001</v>
      </c>
      <c r="CO1385" s="198">
        <v>2.5742505999999998E-2</v>
      </c>
      <c r="CP1385" s="198">
        <v>5.0190323000000002E-3</v>
      </c>
      <c r="CQ1385" s="197">
        <v>5.3738885000000003E-11</v>
      </c>
      <c r="CR1385" s="197">
        <v>3.6387549E-9</v>
      </c>
      <c r="CS1385" s="197">
        <v>6.9937961E-5</v>
      </c>
      <c r="CT1385" s="198">
        <v>6.2849238000000002E-2</v>
      </c>
      <c r="CU1385" s="197">
        <v>2.5893312999999998E-7</v>
      </c>
      <c r="CV1385" s="198">
        <v>4.4586765999999998E-4</v>
      </c>
      <c r="CX1385" s="166"/>
    </row>
    <row r="1386" spans="1:102" ht="14.4">
      <c r="A1386" t="s">
        <v>3051</v>
      </c>
      <c r="B1386" s="85" t="s">
        <v>816</v>
      </c>
      <c r="C1386" s="113" t="str">
        <f t="shared" si="667"/>
        <v>A.160.09.117</v>
      </c>
      <c r="D1386" s="9" t="s">
        <v>144</v>
      </c>
      <c r="E1386" s="112" t="s">
        <v>362</v>
      </c>
      <c r="F1386" s="115" t="str">
        <f t="shared" si="668"/>
        <v>Particle board Recycled from "A-wood" (Rotterdam)</v>
      </c>
      <c r="G1386" s="143">
        <f t="shared" si="654"/>
        <v>0.60124333333333335</v>
      </c>
      <c r="I1386" s="118">
        <f t="shared" si="655"/>
        <v>0.16670824009974827</v>
      </c>
      <c r="K1386" s="161">
        <f t="shared" si="656"/>
        <v>6.8990341429999991E-3</v>
      </c>
      <c r="L1386" s="161">
        <f t="shared" si="657"/>
        <v>5.8919045180000004E-2</v>
      </c>
      <c r="M1386" s="162">
        <f t="shared" si="658"/>
        <v>1.0703660776748279E-2</v>
      </c>
      <c r="N1386" s="161">
        <v>9.0186500000000003E-2</v>
      </c>
      <c r="O1386" s="132">
        <v>1.5763787000000001E-2</v>
      </c>
      <c r="P1386" s="132">
        <v>8.3645008000000007E-3</v>
      </c>
      <c r="Q1386" s="132">
        <v>5.9092681999999997E-3</v>
      </c>
      <c r="R1386" s="132">
        <v>8.6313617999999996E-4</v>
      </c>
      <c r="S1386" s="164">
        <v>1.5243783E-5</v>
      </c>
      <c r="T1386" s="132">
        <v>1.1138598000000001E-4</v>
      </c>
      <c r="U1386" s="132">
        <v>1.1225857999999999E-4</v>
      </c>
      <c r="V1386" s="132">
        <v>2.0057104E-4</v>
      </c>
      <c r="W1386" s="132">
        <v>3.4469135999999997E-2</v>
      </c>
      <c r="X1386" s="132">
        <v>1.0501203000000001E-2</v>
      </c>
      <c r="Y1386" s="132">
        <v>2.0936279999999999E-4</v>
      </c>
      <c r="Z1386" s="164">
        <v>1.8867256E-6</v>
      </c>
      <c r="AA1386" s="164">
        <v>1.1148279E-11</v>
      </c>
      <c r="AC1386" s="118">
        <f t="shared" si="659"/>
        <v>9.0186500000000003E-2</v>
      </c>
      <c r="AD1386" s="118">
        <f t="shared" si="660"/>
        <v>3.1139580523000001E-2</v>
      </c>
      <c r="AE1386" s="118">
        <f t="shared" si="661"/>
        <v>2.4242433105600002E-2</v>
      </c>
      <c r="AF1386" s="118">
        <f t="shared" si="662"/>
        <v>5.8919045180000004E-2</v>
      </c>
      <c r="AG1386" s="118">
        <f t="shared" si="663"/>
        <v>1.0701774051148279E-2</v>
      </c>
      <c r="AI1386" s="69">
        <v>29.085336000000002</v>
      </c>
      <c r="AJ1386" s="69">
        <v>7.8124973000000004</v>
      </c>
      <c r="AK1386" s="69">
        <v>0.86106581999999998</v>
      </c>
      <c r="AL1386" s="69">
        <v>0</v>
      </c>
      <c r="AM1386" s="69">
        <v>19.676507999999998</v>
      </c>
      <c r="AN1386" s="69">
        <v>0.52038150999999999</v>
      </c>
      <c r="AO1386" s="69">
        <v>0.21488314</v>
      </c>
      <c r="AQ1386" s="116">
        <v>1.6138341E-2</v>
      </c>
      <c r="AR1386" s="116">
        <v>1.5129625000000001E-2</v>
      </c>
      <c r="AS1386" s="116">
        <v>5.9592645999999999E-4</v>
      </c>
      <c r="AT1386" s="116">
        <v>4.1278878000000001E-4</v>
      </c>
      <c r="AU1386" s="150">
        <f t="shared" si="664"/>
        <v>9.070518803884004E-7</v>
      </c>
      <c r="AV1386" s="150">
        <f t="shared" si="665"/>
        <v>2.2038700262952211E-9</v>
      </c>
      <c r="AW1386" s="163">
        <f t="shared" si="666"/>
        <v>5.7813553847000002E-2</v>
      </c>
      <c r="AX1386" s="196">
        <v>5.5934476000000004E-7</v>
      </c>
      <c r="AY1386" s="196">
        <v>1.6877324000000001E-9</v>
      </c>
      <c r="AZ1386" s="196">
        <v>4.6108970000000001E-14</v>
      </c>
      <c r="BA1386" s="196">
        <v>5.4379175000000003E-15</v>
      </c>
      <c r="BB1386" s="196">
        <v>1.5424828000000001E-15</v>
      </c>
      <c r="BC1386" s="196">
        <v>5.6024325999999996E-10</v>
      </c>
      <c r="BD1386" s="196">
        <v>3.4692514999999998E-7</v>
      </c>
      <c r="BE1386" s="196">
        <v>8.5410044999999999E-11</v>
      </c>
      <c r="BF1386" s="196">
        <v>4.3061240000000002E-10</v>
      </c>
      <c r="BG1386" s="196">
        <v>6.4824954E-15</v>
      </c>
      <c r="BH1386" s="196">
        <v>1.9377038999999999E-16</v>
      </c>
      <c r="BI1386" s="196">
        <v>6.1453705999999995E-14</v>
      </c>
      <c r="BJ1386" s="196">
        <v>7.1517234000000002E-16</v>
      </c>
      <c r="BK1386" s="196">
        <v>2.2716602999999998E-16</v>
      </c>
      <c r="BL1386" s="196">
        <v>1.7903483000000001E-10</v>
      </c>
      <c r="BM1386" s="196">
        <v>4.2685318000000002E-11</v>
      </c>
      <c r="BN1386" s="196">
        <v>1.5060769E-20</v>
      </c>
      <c r="BO1386" s="196">
        <v>7.5178469999999996E-6</v>
      </c>
      <c r="BP1386" s="108">
        <v>5.7806035999999998E-2</v>
      </c>
      <c r="BQ1386" s="108">
        <v>0</v>
      </c>
      <c r="BR1386" s="108">
        <v>0</v>
      </c>
      <c r="BS1386" s="108">
        <v>0</v>
      </c>
      <c r="BU1386" s="172">
        <v>3.5637052E-5</v>
      </c>
      <c r="BV1386" s="172">
        <v>3.1981583000000001E-6</v>
      </c>
      <c r="BW1386" s="172">
        <v>1.6764259999999999E-5</v>
      </c>
      <c r="BX1386" s="172">
        <v>2.0540107000000002E-8</v>
      </c>
      <c r="BY1386" s="172">
        <v>2.6278558E-6</v>
      </c>
      <c r="BZ1386" s="172">
        <v>3.3661476999999999E-7</v>
      </c>
      <c r="CA1386" s="172">
        <v>1.3914483000000001E-10</v>
      </c>
      <c r="CB1386" s="172">
        <v>8.6452163999999998E-7</v>
      </c>
      <c r="CC1386" s="172">
        <v>2.5769822000000001E-8</v>
      </c>
      <c r="CD1386" s="172">
        <v>8.1475145999999994E-8</v>
      </c>
      <c r="CE1386" s="172">
        <v>4.3738180999999997E-12</v>
      </c>
      <c r="CF1386" s="172">
        <v>3.3304968999999998E-17</v>
      </c>
      <c r="CG1386" s="172">
        <v>2.8596369999999999E-13</v>
      </c>
      <c r="CH1386" s="172">
        <v>1.2787131E-6</v>
      </c>
      <c r="CI1386" s="172">
        <v>1.0362886E-5</v>
      </c>
      <c r="CJ1386" s="172">
        <v>7.6114434000000002E-8</v>
      </c>
      <c r="CK1386" s="69">
        <v>0</v>
      </c>
      <c r="CM1386" s="197">
        <v>3.3731868999999999E-13</v>
      </c>
      <c r="CN1386" s="198">
        <v>0.60008313999999996</v>
      </c>
      <c r="CO1386" s="198">
        <v>1.2904773E-2</v>
      </c>
      <c r="CP1386" s="198">
        <v>2.2035076000000002E-3</v>
      </c>
      <c r="CQ1386" s="197">
        <v>4.0261168000000001E-11</v>
      </c>
      <c r="CR1386" s="197">
        <v>3.2843302E-9</v>
      </c>
      <c r="CS1386" s="197">
        <v>4.1459684999999998E-5</v>
      </c>
      <c r="CT1386" s="198">
        <v>6.3839721999999995E-4</v>
      </c>
      <c r="CU1386" s="197">
        <v>4.3127124999999996E-9</v>
      </c>
      <c r="CV1386" s="198">
        <v>1.920824E-4</v>
      </c>
      <c r="CX1386" s="166"/>
    </row>
    <row r="1387" spans="1:102" ht="14.4">
      <c r="B1387" s="85"/>
      <c r="C1387" s="113"/>
      <c r="D1387" s="1" t="s">
        <v>1890</v>
      </c>
      <c r="E1387" s="112"/>
      <c r="S1387" s="3"/>
      <c r="Z1387" s="3"/>
      <c r="AA1387" s="3"/>
      <c r="AC1387" s="142"/>
      <c r="AD1387" s="142"/>
      <c r="AE1387" s="142"/>
      <c r="AF1387" s="142"/>
      <c r="AG1387" s="142"/>
      <c r="AU1387" s="86"/>
      <c r="AV1387" s="86"/>
      <c r="AW1387" s="86"/>
      <c r="AX1387" s="3"/>
      <c r="AY1387" s="3"/>
      <c r="AZ1387" s="3"/>
      <c r="BA1387" s="3"/>
      <c r="BB1387" s="3"/>
      <c r="BC1387" s="3"/>
      <c r="BD1387" s="3"/>
      <c r="BE1387" s="3"/>
      <c r="BF1387" s="3"/>
      <c r="BG1387" s="3"/>
      <c r="BH1387" s="3"/>
      <c r="BI1387" s="3"/>
      <c r="BJ1387" s="3"/>
      <c r="BK1387" s="3"/>
      <c r="BL1387" s="3"/>
      <c r="BM1387" s="3"/>
      <c r="BN1387" s="3"/>
      <c r="BO1387" s="3"/>
      <c r="BU1387" s="3"/>
      <c r="BV1387" s="3"/>
      <c r="BW1387" s="3"/>
      <c r="BX1387" s="3"/>
      <c r="BY1387" s="3"/>
      <c r="BZ1387" s="3"/>
      <c r="CA1387" s="3"/>
      <c r="CB1387" s="3"/>
      <c r="CC1387" s="3"/>
      <c r="CD1387" s="3"/>
      <c r="CE1387" s="3"/>
      <c r="CF1387" s="3"/>
      <c r="CG1387" s="3"/>
      <c r="CH1387" s="3"/>
      <c r="CI1387" s="3"/>
      <c r="CJ1387" s="3"/>
      <c r="CM1387" s="3"/>
      <c r="CQ1387" s="3"/>
      <c r="CR1387" s="3"/>
      <c r="CS1387" s="3"/>
      <c r="CU1387" s="3"/>
    </row>
    <row r="1388" spans="1:102" ht="14.4">
      <c r="B1388" s="85"/>
      <c r="C1388" s="113"/>
      <c r="D1388" s="1" t="s">
        <v>145</v>
      </c>
      <c r="E1388" s="112"/>
      <c r="S1388" s="3"/>
      <c r="Z1388" s="3"/>
      <c r="AA1388" s="3"/>
      <c r="AC1388" s="142"/>
      <c r="AD1388" s="142"/>
      <c r="AE1388" s="142"/>
      <c r="AF1388" s="142"/>
      <c r="AG1388" s="142"/>
      <c r="AU1388" s="86"/>
      <c r="AV1388" s="86"/>
      <c r="AW1388" s="86"/>
      <c r="AX1388" s="3"/>
      <c r="AY1388" s="3"/>
      <c r="AZ1388" s="3"/>
      <c r="BA1388" s="3"/>
      <c r="BB1388" s="3"/>
      <c r="BC1388" s="3"/>
      <c r="BD1388" s="3"/>
      <c r="BE1388" s="3"/>
      <c r="BF1388" s="3"/>
      <c r="BG1388" s="3"/>
      <c r="BH1388" s="3"/>
      <c r="BI1388" s="3"/>
      <c r="BJ1388" s="3"/>
      <c r="BK1388" s="3"/>
      <c r="BL1388" s="3"/>
      <c r="BM1388" s="3"/>
      <c r="BN1388" s="3"/>
      <c r="BO1388" s="3"/>
      <c r="BU1388" s="3"/>
      <c r="BV1388" s="3"/>
      <c r="BW1388" s="3"/>
      <c r="BX1388" s="3"/>
      <c r="BY1388" s="3"/>
      <c r="BZ1388" s="3"/>
      <c r="CA1388" s="3"/>
      <c r="CB1388" s="3"/>
      <c r="CC1388" s="3"/>
      <c r="CD1388" s="3"/>
      <c r="CE1388" s="3"/>
      <c r="CF1388" s="3"/>
      <c r="CG1388" s="3"/>
      <c r="CH1388" s="3"/>
      <c r="CI1388" s="3"/>
      <c r="CJ1388" s="3"/>
      <c r="CM1388" s="3"/>
      <c r="CQ1388" s="3"/>
      <c r="CR1388" s="3"/>
      <c r="CS1388" s="3"/>
      <c r="CU1388" s="3"/>
    </row>
    <row r="1389" spans="1:102" ht="14.4">
      <c r="A1389" t="s">
        <v>1891</v>
      </c>
      <c r="B1389" s="85" t="s">
        <v>1272</v>
      </c>
      <c r="C1389" s="113" t="str">
        <f t="shared" ref="C1389:C1401" si="669">MID(A1389,1,12)</f>
        <v>B.030.01.101</v>
      </c>
      <c r="D1389" s="9" t="s">
        <v>145</v>
      </c>
      <c r="E1389" s="112" t="s">
        <v>514</v>
      </c>
      <c r="F1389" s="115" t="str">
        <f t="shared" ref="F1389:F1401" si="670">MID(A1389, 21,85)</f>
        <v>Electricity coal EU - US - China 38% efficiency</v>
      </c>
      <c r="G1389" s="143">
        <f t="shared" si="654"/>
        <v>0.28240103333333333</v>
      </c>
      <c r="I1389" s="118">
        <f t="shared" si="655"/>
        <v>5.7879864138319997E-2</v>
      </c>
      <c r="K1389" s="161">
        <f t="shared" si="656"/>
        <v>3.9915130261200006E-3</v>
      </c>
      <c r="L1389" s="161">
        <f t="shared" si="657"/>
        <v>1.1128100441000002E-2</v>
      </c>
      <c r="M1389" s="162">
        <f t="shared" si="658"/>
        <v>4.0009567119999998E-4</v>
      </c>
      <c r="N1389" s="161">
        <v>4.2360154999999997E-2</v>
      </c>
      <c r="O1389" s="132">
        <v>6.4289409E-3</v>
      </c>
      <c r="P1389" s="132">
        <v>4.6818524000000004E-3</v>
      </c>
      <c r="Q1389" s="132">
        <v>3.9709977000000002E-3</v>
      </c>
      <c r="R1389" s="164">
        <v>2.5327372000000002E-6</v>
      </c>
      <c r="S1389" s="164">
        <v>3.2497291999999998E-7</v>
      </c>
      <c r="T1389" s="164">
        <v>1.7657615999999999E-5</v>
      </c>
      <c r="U1389" s="164">
        <v>1.538216E-5</v>
      </c>
      <c r="V1389" s="164">
        <v>1.2977512000000001E-6</v>
      </c>
      <c r="W1389" s="132">
        <v>0</v>
      </c>
      <c r="X1389" s="132">
        <v>3.9879792000000001E-4</v>
      </c>
      <c r="Y1389" s="164">
        <v>1.9249809999999999E-6</v>
      </c>
      <c r="Z1389" s="132">
        <v>0</v>
      </c>
      <c r="AA1389" s="132">
        <v>0</v>
      </c>
      <c r="AC1389" s="118">
        <f t="shared" si="659"/>
        <v>4.2360154999999997E-2</v>
      </c>
      <c r="AD1389" s="118">
        <f t="shared" si="660"/>
        <v>1.5117688486120001E-2</v>
      </c>
      <c r="AE1389" s="118">
        <f t="shared" si="661"/>
        <v>1.1126175460000002E-2</v>
      </c>
      <c r="AF1389" s="118">
        <f t="shared" si="662"/>
        <v>1.1128100441000002E-2</v>
      </c>
      <c r="AG1389" s="118">
        <f t="shared" si="663"/>
        <v>4.0009567119999998E-4</v>
      </c>
      <c r="AI1389" s="69">
        <v>3.5192562999999999</v>
      </c>
      <c r="AJ1389" s="69">
        <v>3.5050254999999999</v>
      </c>
      <c r="AK1389" s="69">
        <v>6.0968187000000002E-3</v>
      </c>
      <c r="AL1389" s="69">
        <v>0</v>
      </c>
      <c r="AM1389" s="69">
        <v>1.4244800999999999E-3</v>
      </c>
      <c r="AN1389" s="69">
        <v>5.1855570000000004E-3</v>
      </c>
      <c r="AO1389" s="69">
        <v>1.5239874E-3</v>
      </c>
      <c r="AQ1389" s="116">
        <v>7.4700657000000004E-3</v>
      </c>
      <c r="AR1389" s="116">
        <v>7.1320059000000002E-3</v>
      </c>
      <c r="AS1389" s="116">
        <v>2.8931996000000003E-4</v>
      </c>
      <c r="AT1389" s="199">
        <v>4.8739814000000002E-5</v>
      </c>
      <c r="AU1389" s="150">
        <f t="shared" si="664"/>
        <v>4.2757828894048001E-7</v>
      </c>
      <c r="AV1389" s="150">
        <f t="shared" si="665"/>
        <v>1.0699702782836991E-9</v>
      </c>
      <c r="AW1389" s="163">
        <f t="shared" si="666"/>
        <v>6.8263045716749999E-3</v>
      </c>
      <c r="AX1389" s="196">
        <v>2.6596433000000002E-7</v>
      </c>
      <c r="AY1389" s="196">
        <v>8.0263058000000005E-10</v>
      </c>
      <c r="AZ1389" s="196">
        <v>2.1922595999999999E-14</v>
      </c>
      <c r="BA1389" s="108">
        <v>0</v>
      </c>
      <c r="BB1389" s="108">
        <v>0</v>
      </c>
      <c r="BC1389" s="196">
        <v>5.8203514000000005E-10</v>
      </c>
      <c r="BD1389" s="196">
        <v>1.6102822000000001E-7</v>
      </c>
      <c r="BE1389" s="196">
        <v>8.2539436999999998E-11</v>
      </c>
      <c r="BF1389" s="196">
        <v>1.8477227E-10</v>
      </c>
      <c r="BG1389" s="108">
        <v>0</v>
      </c>
      <c r="BH1389" s="108">
        <v>0</v>
      </c>
      <c r="BI1389" s="196">
        <v>5.9921514999999999E-15</v>
      </c>
      <c r="BJ1389" s="196">
        <v>5.6735243999999997E-17</v>
      </c>
      <c r="BK1389" s="196">
        <v>1.9800955E-17</v>
      </c>
      <c r="BL1389" s="196">
        <v>1.4839468E-13</v>
      </c>
      <c r="BM1389" s="196">
        <v>3.5554058000000001E-12</v>
      </c>
      <c r="BN1389" s="108">
        <v>0</v>
      </c>
      <c r="BO1389" s="196">
        <v>4.5171675000000001E-8</v>
      </c>
      <c r="BP1389" s="108">
        <v>6.8262593999999996E-3</v>
      </c>
      <c r="BQ1389" s="108">
        <v>0</v>
      </c>
      <c r="BR1389" s="108">
        <v>0</v>
      </c>
      <c r="BS1389" s="108">
        <v>0</v>
      </c>
      <c r="BU1389" s="172">
        <v>1.6318996E-5</v>
      </c>
      <c r="BV1389" s="172">
        <v>1.4653789000000001E-6</v>
      </c>
      <c r="BW1389" s="172">
        <v>7.8740902000000006E-6</v>
      </c>
      <c r="BX1389" s="172">
        <v>1.8103084E-9</v>
      </c>
      <c r="BY1389" s="172">
        <v>9.2854277999999995E-7</v>
      </c>
      <c r="BZ1389" s="172">
        <v>3.7656494999999999E-7</v>
      </c>
      <c r="CA1389" s="69">
        <v>0</v>
      </c>
      <c r="CB1389" s="172">
        <v>5.7154454999999998E-7</v>
      </c>
      <c r="CC1389" s="172">
        <v>9.5448217999999999E-10</v>
      </c>
      <c r="CD1389" s="172">
        <v>1.2026818000000001E-8</v>
      </c>
      <c r="CE1389" s="69">
        <v>0</v>
      </c>
      <c r="CF1389" s="69">
        <v>0</v>
      </c>
      <c r="CG1389" s="69">
        <v>0</v>
      </c>
      <c r="CH1389" s="172">
        <v>8.1994248999999995E-7</v>
      </c>
      <c r="CI1389" s="172">
        <v>4.2676586000000004E-6</v>
      </c>
      <c r="CJ1389" s="172">
        <v>4.8223913000000003E-10</v>
      </c>
      <c r="CK1389" s="69">
        <v>0</v>
      </c>
      <c r="CM1389" s="198">
        <v>0</v>
      </c>
      <c r="CN1389" s="198">
        <v>0.27914609000000001</v>
      </c>
      <c r="CO1389" s="198">
        <v>1.0794145999999999E-2</v>
      </c>
      <c r="CP1389" s="198">
        <v>1.0889564E-3</v>
      </c>
      <c r="CQ1389" s="197">
        <v>2.7052202000000002E-12</v>
      </c>
      <c r="CR1389" s="197">
        <v>3.2074675E-10</v>
      </c>
      <c r="CS1389" s="197">
        <v>4.3883296999999999E-5</v>
      </c>
      <c r="CT1389" s="197">
        <v>5.1508648999999997E-5</v>
      </c>
      <c r="CU1389" s="198">
        <v>0</v>
      </c>
      <c r="CV1389" s="198">
        <v>1.32428E-4</v>
      </c>
    </row>
    <row r="1390" spans="1:102" ht="14.4">
      <c r="A1390" t="s">
        <v>3357</v>
      </c>
      <c r="B1390" s="85" t="s">
        <v>1272</v>
      </c>
      <c r="C1390" s="113" t="str">
        <f t="shared" si="669"/>
        <v>B.030.01.102</v>
      </c>
      <c r="D1390" s="9" t="s">
        <v>145</v>
      </c>
      <c r="E1390" s="112" t="s">
        <v>514</v>
      </c>
      <c r="F1390" s="115" t="str">
        <f t="shared" si="670"/>
        <v>Electricity from offshore windmill USA (5MW  capacity factor 0.47)</v>
      </c>
      <c r="G1390" s="143">
        <f t="shared" si="654"/>
        <v>3.1146160000000002E-3</v>
      </c>
      <c r="I1390" s="118">
        <f t="shared" si="655"/>
        <v>9.4042362370211385E-4</v>
      </c>
      <c r="K1390" s="161">
        <f t="shared" si="656"/>
        <v>4.6926510299999994E-5</v>
      </c>
      <c r="L1390" s="161">
        <f t="shared" si="657"/>
        <v>1.31047618579E-4</v>
      </c>
      <c r="M1390" s="162">
        <f t="shared" si="658"/>
        <v>2.9525709482311387E-4</v>
      </c>
      <c r="N1390" s="161">
        <v>4.6719239999999998E-4</v>
      </c>
      <c r="O1390" s="164">
        <v>8.8356175999999994E-5</v>
      </c>
      <c r="P1390" s="164">
        <v>2.9856765999999999E-5</v>
      </c>
      <c r="Q1390" s="164">
        <v>3.3935776999999998E-5</v>
      </c>
      <c r="R1390" s="164">
        <v>6.2026807999999997E-6</v>
      </c>
      <c r="S1390" s="164">
        <v>3.1792221000000001E-6</v>
      </c>
      <c r="T1390" s="164">
        <v>3.6088303999999998E-6</v>
      </c>
      <c r="U1390" s="164">
        <v>1.2451378000000001E-6</v>
      </c>
      <c r="V1390" s="132">
        <v>2.8771698999999998E-4</v>
      </c>
      <c r="W1390" s="164">
        <v>1.1522955E-5</v>
      </c>
      <c r="X1390" s="164">
        <v>6.8207344E-6</v>
      </c>
      <c r="Y1390" s="164">
        <v>6.6583779000000002E-8</v>
      </c>
      <c r="Z1390" s="164">
        <v>7.1937019000000002E-7</v>
      </c>
      <c r="AA1390" s="164">
        <v>2.3311388000000001E-13</v>
      </c>
      <c r="AC1390" s="118">
        <f t="shared" si="659"/>
        <v>4.6719239999999998E-4</v>
      </c>
      <c r="AD1390" s="118">
        <f t="shared" si="660"/>
        <v>1.663845901E-4</v>
      </c>
      <c r="AE1390" s="118">
        <f t="shared" si="661"/>
        <v>1.2017744998999999E-4</v>
      </c>
      <c r="AF1390" s="118">
        <f t="shared" si="662"/>
        <v>1.31047618579E-4</v>
      </c>
      <c r="AG1390" s="118">
        <f t="shared" si="663"/>
        <v>2.9453772463311386E-4</v>
      </c>
      <c r="AI1390" s="69">
        <v>1.0357042999999999</v>
      </c>
      <c r="AJ1390" s="69">
        <v>3.5088366000000003E-2</v>
      </c>
      <c r="AK1390" s="69">
        <v>2.7297142E-4</v>
      </c>
      <c r="AL1390" s="69">
        <v>0</v>
      </c>
      <c r="AM1390" s="172">
        <v>2.0899090000000001E-5</v>
      </c>
      <c r="AN1390" s="69">
        <v>1.000192</v>
      </c>
      <c r="AO1390" s="69">
        <v>1.3006804E-4</v>
      </c>
      <c r="AQ1390" s="199">
        <v>7.4516888000000005E-5</v>
      </c>
      <c r="AR1390" s="199">
        <v>6.9295302000000006E-5</v>
      </c>
      <c r="AS1390" s="199">
        <v>2.7737353E-6</v>
      </c>
      <c r="AT1390" s="199">
        <v>2.4478512999999998E-6</v>
      </c>
      <c r="AU1390" s="150">
        <f t="shared" si="664"/>
        <v>4.1543946824049357E-9</v>
      </c>
      <c r="AV1390" s="150">
        <f t="shared" si="665"/>
        <v>1.0257896578721163E-11</v>
      </c>
      <c r="AW1390" s="163">
        <f t="shared" si="666"/>
        <v>3.4283631799999998E-4</v>
      </c>
      <c r="AX1390" s="196">
        <v>2.8912910000000002E-9</v>
      </c>
      <c r="AY1390" s="196">
        <v>8.7237432999999992E-12</v>
      </c>
      <c r="AZ1390" s="196">
        <v>2.3834390999999998E-16</v>
      </c>
      <c r="BA1390" s="196">
        <v>3.3682481000000003E-14</v>
      </c>
      <c r="BB1390" s="196">
        <v>3.2393615999999999E-19</v>
      </c>
      <c r="BC1390" s="196">
        <v>1.3465056E-12</v>
      </c>
      <c r="BD1390" s="196">
        <v>1.1172973E-9</v>
      </c>
      <c r="BE1390" s="196">
        <v>2.6416557999999999E-13</v>
      </c>
      <c r="BF1390" s="196">
        <v>1.2247550999999999E-12</v>
      </c>
      <c r="BG1390" s="196">
        <v>4.0538316999999997E-14</v>
      </c>
      <c r="BH1390" s="196">
        <v>5.5048064000000001E-16</v>
      </c>
      <c r="BI1390" s="196">
        <v>3.5203328E-15</v>
      </c>
      <c r="BJ1390" s="196">
        <v>3.0368336000000002E-16</v>
      </c>
      <c r="BK1390" s="196">
        <v>8.1441007999999999E-17</v>
      </c>
      <c r="BL1390" s="196">
        <v>1.1775970999999999E-10</v>
      </c>
      <c r="BM1390" s="196">
        <v>2.6666484E-11</v>
      </c>
      <c r="BN1390" s="196">
        <v>3.1629057000000001E-24</v>
      </c>
      <c r="BO1390" s="196">
        <v>1.3830208E-5</v>
      </c>
      <c r="BP1390" s="108">
        <v>3.2900611000000001E-4</v>
      </c>
      <c r="BQ1390" s="108">
        <v>0</v>
      </c>
      <c r="BR1390" s="108">
        <v>0</v>
      </c>
      <c r="BS1390" s="108">
        <v>0</v>
      </c>
      <c r="BU1390" s="172">
        <v>2.0372738000000001E-7</v>
      </c>
      <c r="BV1390" s="172">
        <v>8.6625057999999992E-9</v>
      </c>
      <c r="BW1390" s="172">
        <v>8.6843758000000002E-8</v>
      </c>
      <c r="BX1390" s="172">
        <v>1.6329394000000001E-10</v>
      </c>
      <c r="BY1390" s="172">
        <v>1.2017289E-8</v>
      </c>
      <c r="BZ1390" s="172">
        <v>3.4489749E-10</v>
      </c>
      <c r="CA1390" s="172">
        <v>1.0406706000000001E-9</v>
      </c>
      <c r="CB1390" s="172">
        <v>7.9774983999999997E-10</v>
      </c>
      <c r="CC1390" s="172">
        <v>4.3632886000000001E-9</v>
      </c>
      <c r="CD1390" s="172">
        <v>2.4317038000000002E-9</v>
      </c>
      <c r="CE1390" s="172">
        <v>9.1854370000000006E-16</v>
      </c>
      <c r="CF1390" s="172">
        <v>6.9943625000000003E-21</v>
      </c>
      <c r="CG1390" s="172">
        <v>6.0055115999999996E-17</v>
      </c>
      <c r="CH1390" s="172">
        <v>6.9961308999999998E-9</v>
      </c>
      <c r="CI1390" s="172">
        <v>4.2550971999999999E-8</v>
      </c>
      <c r="CJ1390" s="172">
        <v>3.7515124000000002E-8</v>
      </c>
      <c r="CK1390" s="69">
        <v>0</v>
      </c>
      <c r="CM1390" s="197">
        <v>7.0840156999999995E-17</v>
      </c>
      <c r="CN1390" s="198">
        <v>3.1140994000000001E-3</v>
      </c>
      <c r="CO1390" s="197">
        <v>1.4319274000000001E-5</v>
      </c>
      <c r="CP1390" s="197">
        <v>5.9543356000000003E-6</v>
      </c>
      <c r="CQ1390" s="197">
        <v>5.0419269999999997E-11</v>
      </c>
      <c r="CR1390" s="197">
        <v>1.1722789999999999E-10</v>
      </c>
      <c r="CS1390" s="197">
        <v>4.7904166999999995E-7</v>
      </c>
      <c r="CT1390" s="198">
        <v>5.1273550000000001E-4</v>
      </c>
      <c r="CU1390" s="197">
        <v>2.6967428E-8</v>
      </c>
      <c r="CV1390" s="197">
        <v>3.6621685000000001E-7</v>
      </c>
    </row>
    <row r="1391" spans="1:102" ht="14.4">
      <c r="A1391" t="s">
        <v>1892</v>
      </c>
      <c r="B1391" s="85" t="s">
        <v>1272</v>
      </c>
      <c r="C1391" s="113" t="str">
        <f t="shared" si="669"/>
        <v>B.030.01.103</v>
      </c>
      <c r="D1391" s="9" t="s">
        <v>145</v>
      </c>
      <c r="E1391" s="112" t="s">
        <v>514</v>
      </c>
      <c r="F1391" s="115" t="str">
        <f t="shared" si="670"/>
        <v>Electricity gas EU - US - China 60% efficiency</v>
      </c>
      <c r="G1391" s="143">
        <f t="shared" si="654"/>
        <v>0.14360867999999999</v>
      </c>
      <c r="I1391" s="118">
        <f t="shared" si="655"/>
        <v>2.8923486661107597E-2</v>
      </c>
      <c r="K1391" s="161">
        <f t="shared" si="656"/>
        <v>3.2404516537099999E-3</v>
      </c>
      <c r="L1391" s="161">
        <f t="shared" si="657"/>
        <v>4.1395839972675997E-3</v>
      </c>
      <c r="M1391" s="162">
        <f t="shared" si="658"/>
        <v>2.1490101300000002E-6</v>
      </c>
      <c r="N1391" s="161">
        <v>2.1541301999999998E-2</v>
      </c>
      <c r="O1391" s="132">
        <v>1.6453959000000001E-3</v>
      </c>
      <c r="P1391" s="132">
        <v>2.4812163000000002E-3</v>
      </c>
      <c r="Q1391" s="132">
        <v>2.0913003E-3</v>
      </c>
      <c r="R1391" s="132">
        <v>1.1471716E-3</v>
      </c>
      <c r="S1391" s="164">
        <v>4.2728361000000002E-7</v>
      </c>
      <c r="T1391" s="164">
        <v>1.5524700999999999E-6</v>
      </c>
      <c r="U1391" s="164">
        <v>1.2961831999999999E-5</v>
      </c>
      <c r="V1391" s="164">
        <v>3.5385623E-7</v>
      </c>
      <c r="W1391" s="132">
        <v>0</v>
      </c>
      <c r="X1391" s="164">
        <v>1.7951539E-6</v>
      </c>
      <c r="Y1391" s="164">
        <v>9.9652675999999995E-9</v>
      </c>
      <c r="Z1391" s="132">
        <v>0</v>
      </c>
      <c r="AA1391" s="132">
        <v>0</v>
      </c>
      <c r="AC1391" s="118">
        <f t="shared" si="659"/>
        <v>2.1541301999999998E-2</v>
      </c>
      <c r="AD1391" s="118">
        <f t="shared" si="660"/>
        <v>7.3800256857100002E-3</v>
      </c>
      <c r="AE1391" s="118">
        <f t="shared" si="661"/>
        <v>4.1395740319999999E-3</v>
      </c>
      <c r="AF1391" s="118">
        <f t="shared" si="662"/>
        <v>4.1395839972675997E-3</v>
      </c>
      <c r="AG1391" s="118">
        <f t="shared" si="663"/>
        <v>2.1490101300000002E-6</v>
      </c>
      <c r="AI1391" s="69">
        <v>1.8959486999999999</v>
      </c>
      <c r="AJ1391" s="69">
        <v>1.8956113000000001</v>
      </c>
      <c r="AK1391" s="69">
        <v>2.2300048000000001E-4</v>
      </c>
      <c r="AL1391" s="69">
        <v>0</v>
      </c>
      <c r="AM1391" s="69">
        <v>0</v>
      </c>
      <c r="AN1391" s="172">
        <v>5.3557704999999997E-5</v>
      </c>
      <c r="AO1391" s="172">
        <v>6.0850434000000002E-5</v>
      </c>
      <c r="AQ1391" s="116">
        <v>3.6533505999999999E-3</v>
      </c>
      <c r="AR1391" s="116">
        <v>3.4091537000000001E-3</v>
      </c>
      <c r="AS1391" s="116">
        <v>1.3665319000000001E-4</v>
      </c>
      <c r="AT1391" s="116">
        <v>1.0754370000000001E-4</v>
      </c>
      <c r="AU1391" s="150">
        <f t="shared" si="664"/>
        <v>2.0438571087420597E-7</v>
      </c>
      <c r="AV1391" s="150">
        <f t="shared" si="665"/>
        <v>5.0537422934960402E-10</v>
      </c>
      <c r="AW1391" s="163">
        <f t="shared" si="666"/>
        <v>1.5062142687938001E-2</v>
      </c>
      <c r="AX1391" s="196">
        <v>1.3330791999999999E-7</v>
      </c>
      <c r="AY1391" s="196">
        <v>4.0222370000000002E-10</v>
      </c>
      <c r="AZ1391" s="196">
        <v>1.0989261999999999E-14</v>
      </c>
      <c r="BA1391" s="108">
        <v>0</v>
      </c>
      <c r="BB1391" s="108">
        <v>0</v>
      </c>
      <c r="BC1391" s="196">
        <v>3.0286078999999998E-10</v>
      </c>
      <c r="BD1391" s="196">
        <v>7.0772605999999995E-8</v>
      </c>
      <c r="BE1391" s="196">
        <v>4.3085495E-11</v>
      </c>
      <c r="BF1391" s="196">
        <v>6.0053108E-11</v>
      </c>
      <c r="BG1391" s="108">
        <v>0</v>
      </c>
      <c r="BH1391" s="108">
        <v>0</v>
      </c>
      <c r="BI1391" s="196">
        <v>8.4388764000000002E-16</v>
      </c>
      <c r="BJ1391" s="196">
        <v>7.7831818999999997E-17</v>
      </c>
      <c r="BK1391" s="196">
        <v>1.5368144999999999E-17</v>
      </c>
      <c r="BL1391" s="196">
        <v>9.3003505999999995E-14</v>
      </c>
      <c r="BM1391" s="196">
        <v>2.2310806999999998E-12</v>
      </c>
      <c r="BN1391" s="108">
        <v>0</v>
      </c>
      <c r="BO1391" s="196">
        <v>2.9687938000000001E-8</v>
      </c>
      <c r="BP1391" s="108">
        <v>1.5062113E-2</v>
      </c>
      <c r="BQ1391" s="108">
        <v>0</v>
      </c>
      <c r="BR1391" s="108">
        <v>0</v>
      </c>
      <c r="BS1391" s="108">
        <v>0</v>
      </c>
      <c r="BU1391" s="172">
        <v>8.9216882E-6</v>
      </c>
      <c r="BV1391" s="172">
        <v>5.1315257000000002E-7</v>
      </c>
      <c r="BW1391" s="172">
        <v>4.0041910000000001E-6</v>
      </c>
      <c r="BX1391" s="172">
        <v>1.5500091E-9</v>
      </c>
      <c r="BY1391" s="172">
        <v>1.3041569000000001E-6</v>
      </c>
      <c r="BZ1391" s="172">
        <v>1.9492246999999999E-7</v>
      </c>
      <c r="CA1391" s="69">
        <v>0</v>
      </c>
      <c r="CB1391" s="172">
        <v>2.9585037000000001E-7</v>
      </c>
      <c r="CC1391" s="172">
        <v>6.5924957999999996E-10</v>
      </c>
      <c r="CD1391" s="172">
        <v>1.5681812E-9</v>
      </c>
      <c r="CE1391" s="69">
        <v>0</v>
      </c>
      <c r="CF1391" s="69">
        <v>0</v>
      </c>
      <c r="CG1391" s="69">
        <v>0</v>
      </c>
      <c r="CH1391" s="172">
        <v>4.1534086000000001E-7</v>
      </c>
      <c r="CI1391" s="172">
        <v>2.1902966E-6</v>
      </c>
      <c r="CJ1391" s="172">
        <v>4.9820527E-18</v>
      </c>
      <c r="CK1391" s="69">
        <v>0</v>
      </c>
      <c r="CM1391" s="198">
        <v>0</v>
      </c>
      <c r="CN1391" s="198">
        <v>0.14357603999999999</v>
      </c>
      <c r="CO1391" s="198">
        <v>5.5737395999999996E-3</v>
      </c>
      <c r="CP1391" s="198">
        <v>3.9579714999999998E-4</v>
      </c>
      <c r="CQ1391" s="197">
        <v>3.9397948999999998E-13</v>
      </c>
      <c r="CR1391" s="197">
        <v>4.7714568999999997E-11</v>
      </c>
      <c r="CS1391" s="197">
        <v>4.1031025999999998E-5</v>
      </c>
      <c r="CT1391" s="197">
        <v>6.5203364999999997E-5</v>
      </c>
      <c r="CU1391" s="198">
        <v>0</v>
      </c>
      <c r="CV1391" s="197">
        <v>6.8549114000000002E-5</v>
      </c>
    </row>
    <row r="1392" spans="1:102" ht="14.4">
      <c r="A1392" t="s">
        <v>911</v>
      </c>
      <c r="B1392" s="85" t="s">
        <v>1272</v>
      </c>
      <c r="C1392" s="113" t="str">
        <f t="shared" si="669"/>
        <v>B.030.01.104</v>
      </c>
      <c r="D1392" s="9" t="s">
        <v>145</v>
      </c>
      <c r="E1392" s="112" t="s">
        <v>514</v>
      </c>
      <c r="F1392" s="115" t="str">
        <f t="shared" si="670"/>
        <v>Electricity nuclear (US)</v>
      </c>
      <c r="G1392" s="143">
        <f t="shared" si="654"/>
        <v>2.5118589333333334E-3</v>
      </c>
      <c r="I1392" s="118">
        <f t="shared" si="655"/>
        <v>2.5684430568874154E-2</v>
      </c>
      <c r="K1392" s="161">
        <f t="shared" si="656"/>
        <v>8.5069670475999991E-5</v>
      </c>
      <c r="L1392" s="161">
        <f t="shared" si="657"/>
        <v>6.0255805652900001E-4</v>
      </c>
      <c r="M1392" s="162">
        <f t="shared" si="658"/>
        <v>2.4620024001869151E-2</v>
      </c>
      <c r="N1392" s="161">
        <v>3.7677883999999998E-4</v>
      </c>
      <c r="O1392" s="132">
        <v>4.4397029E-4</v>
      </c>
      <c r="P1392" s="132">
        <v>1.1501238E-4</v>
      </c>
      <c r="Q1392" s="164">
        <v>8.2762670999999993E-5</v>
      </c>
      <c r="R1392" s="164">
        <v>9.0057458000000001E-7</v>
      </c>
      <c r="S1392" s="164">
        <v>6.0653196000000003E-8</v>
      </c>
      <c r="T1392" s="164">
        <v>1.3457716999999999E-6</v>
      </c>
      <c r="U1392" s="164">
        <v>4.3513973000000003E-5</v>
      </c>
      <c r="V1392" s="164">
        <v>6.4992496999999996E-7</v>
      </c>
      <c r="W1392" s="164">
        <v>2.6722475999999999E-8</v>
      </c>
      <c r="X1392" s="132">
        <v>2.4619373999999999E-2</v>
      </c>
      <c r="Y1392" s="164">
        <v>3.4691053000000003E-8</v>
      </c>
      <c r="Z1392" s="164">
        <v>7.6898697999999999E-11</v>
      </c>
      <c r="AA1392" s="164">
        <v>4.5437882000000001E-16</v>
      </c>
      <c r="AC1392" s="118">
        <f t="shared" si="659"/>
        <v>3.7677883999999998E-4</v>
      </c>
      <c r="AD1392" s="118">
        <f t="shared" si="660"/>
        <v>6.8756631347600006E-4</v>
      </c>
      <c r="AE1392" s="118">
        <f t="shared" si="661"/>
        <v>6.0249671989869805E-4</v>
      </c>
      <c r="AF1392" s="118">
        <f t="shared" si="662"/>
        <v>6.0255805652900001E-4</v>
      </c>
      <c r="AG1392" s="118">
        <f t="shared" si="663"/>
        <v>2.4620023924970452E-2</v>
      </c>
      <c r="AI1392" s="69">
        <v>3.09083</v>
      </c>
      <c r="AJ1392" s="69">
        <v>2.9454187E-2</v>
      </c>
      <c r="AK1392" s="69">
        <v>3.0577244000000001</v>
      </c>
      <c r="AL1392" s="69">
        <v>0</v>
      </c>
      <c r="AM1392" s="69">
        <v>4.5181611000000001E-4</v>
      </c>
      <c r="AN1392" s="69">
        <v>2.4975544000000001E-3</v>
      </c>
      <c r="AO1392" s="69">
        <v>7.0199949999999998E-4</v>
      </c>
      <c r="AQ1392" s="116">
        <v>2.0258981E-4</v>
      </c>
      <c r="AR1392" s="116">
        <v>1.9602795000000001E-4</v>
      </c>
      <c r="AS1392" s="199">
        <v>5.2170440999999997E-6</v>
      </c>
      <c r="AT1392" s="199">
        <v>1.3448188E-6</v>
      </c>
      <c r="AU1392" s="150">
        <f t="shared" si="664"/>
        <v>1.1752275044284504E-8</v>
      </c>
      <c r="AV1392" s="150">
        <f t="shared" si="665"/>
        <v>1.9293802526723217E-11</v>
      </c>
      <c r="AW1392" s="163">
        <f t="shared" si="666"/>
        <v>1.8834997229399999E-4</v>
      </c>
      <c r="AX1392" s="196">
        <v>2.3319091000000002E-9</v>
      </c>
      <c r="AY1392" s="196">
        <v>7.0359677000000002E-12</v>
      </c>
      <c r="AZ1392" s="196">
        <v>1.922312E-16</v>
      </c>
      <c r="BA1392" s="196">
        <v>2.2163730000000002E-19</v>
      </c>
      <c r="BB1392" s="196">
        <v>6.2868132000000001E-20</v>
      </c>
      <c r="BC1392" s="196">
        <v>1.2235045999999999E-11</v>
      </c>
      <c r="BD1392" s="196">
        <v>9.0310457999999996E-9</v>
      </c>
      <c r="BE1392" s="196">
        <v>1.7354598E-12</v>
      </c>
      <c r="BF1392" s="196">
        <v>1.0479675E-11</v>
      </c>
      <c r="BG1392" s="196">
        <v>2.5904160000000002E-19</v>
      </c>
      <c r="BH1392" s="196">
        <v>1.6896185E-16</v>
      </c>
      <c r="BI1392" s="196">
        <v>8.7367731E-17</v>
      </c>
      <c r="BJ1392" s="196">
        <v>3.5082944000000001E-14</v>
      </c>
      <c r="BK1392" s="196">
        <v>7.1682628999999997E-15</v>
      </c>
      <c r="BL1392" s="196">
        <v>3.9599879999999996E-12</v>
      </c>
      <c r="BM1392" s="196">
        <v>3.7312511000000002E-10</v>
      </c>
      <c r="BN1392" s="196">
        <v>6.1384309000000001E-25</v>
      </c>
      <c r="BO1392" s="196">
        <v>1.3592294E-8</v>
      </c>
      <c r="BP1392" s="108">
        <v>1.8833637999999999E-4</v>
      </c>
      <c r="BQ1392" s="108">
        <v>0</v>
      </c>
      <c r="BR1392" s="108">
        <v>0</v>
      </c>
      <c r="BS1392" s="108">
        <v>0</v>
      </c>
      <c r="BU1392" s="172">
        <v>4.1995939999999998E-6</v>
      </c>
      <c r="BV1392" s="172">
        <v>7.6315860000000002E-8</v>
      </c>
      <c r="BW1392" s="172">
        <v>7.0037291999999994E-8</v>
      </c>
      <c r="BX1392" s="172">
        <v>5.1037384999999999E-9</v>
      </c>
      <c r="BY1392" s="172">
        <v>5.7799394999999997E-8</v>
      </c>
      <c r="BZ1392" s="172">
        <v>8.4392833999999997E-9</v>
      </c>
      <c r="CA1392" s="172">
        <v>5.6712305000000004E-15</v>
      </c>
      <c r="CB1392" s="172">
        <v>1.2408725E-8</v>
      </c>
      <c r="CC1392" s="172">
        <v>9.2878869000000006E-11</v>
      </c>
      <c r="CD1392" s="172">
        <v>9.5433786000000002E-10</v>
      </c>
      <c r="CE1392" s="172">
        <v>1.7826700000000001E-16</v>
      </c>
      <c r="CF1392" s="172">
        <v>1.3574356999999999E-21</v>
      </c>
      <c r="CG1392" s="172">
        <v>1.1655237999999999E-17</v>
      </c>
      <c r="CH1392" s="172">
        <v>2.0023730000000001E-8</v>
      </c>
      <c r="CI1392" s="172">
        <v>3.9481087000000002E-6</v>
      </c>
      <c r="CJ1392" s="172">
        <v>3.100966E-10</v>
      </c>
      <c r="CK1392" s="69">
        <v>0</v>
      </c>
      <c r="CM1392" s="197">
        <v>1.3748352E-17</v>
      </c>
      <c r="CN1392" s="198">
        <v>2.5111037E-3</v>
      </c>
      <c r="CO1392" s="198">
        <v>3.3175583999999999E-4</v>
      </c>
      <c r="CP1392" s="197">
        <v>5.3983997000000002E-5</v>
      </c>
      <c r="CQ1392" s="197">
        <v>1.2371501000000001E-12</v>
      </c>
      <c r="CR1392" s="197">
        <v>3.0440684000000002E-10</v>
      </c>
      <c r="CS1392" s="197">
        <v>2.8356572999999999E-6</v>
      </c>
      <c r="CT1392" s="198">
        <v>1.2022227999999999E-2</v>
      </c>
      <c r="CU1392" s="197">
        <v>1.7230942999999999E-13</v>
      </c>
      <c r="CV1392" s="197">
        <v>2.9241728999999998E-6</v>
      </c>
    </row>
    <row r="1393" spans="1:100" ht="14.4">
      <c r="A1393" t="s">
        <v>1893</v>
      </c>
      <c r="B1393" s="85" t="s">
        <v>1272</v>
      </c>
      <c r="C1393" s="113" t="str">
        <f t="shared" si="669"/>
        <v>B.030.01.105</v>
      </c>
      <c r="D1393" s="9" t="s">
        <v>145</v>
      </c>
      <c r="E1393" s="112" t="s">
        <v>514</v>
      </c>
      <c r="F1393" s="115" t="str">
        <f t="shared" si="670"/>
        <v>Electricity oil EU - US - China  45% efficiency</v>
      </c>
      <c r="G1393" s="143">
        <f t="shared" si="654"/>
        <v>0.22967222000000001</v>
      </c>
      <c r="I1393" s="118">
        <f t="shared" si="655"/>
        <v>4.6165887286434101E-2</v>
      </c>
      <c r="K1393" s="161">
        <f t="shared" si="656"/>
        <v>2.6919380072721001E-3</v>
      </c>
      <c r="L1393" s="161">
        <f t="shared" si="657"/>
        <v>8.9343749894400006E-3</v>
      </c>
      <c r="M1393" s="162">
        <f t="shared" si="658"/>
        <v>8.8741289721999995E-5</v>
      </c>
      <c r="N1393" s="161">
        <v>3.4450833E-2</v>
      </c>
      <c r="O1393" s="132">
        <v>7.2015613000000001E-3</v>
      </c>
      <c r="P1393" s="132">
        <v>1.7326748999999999E-3</v>
      </c>
      <c r="Q1393" s="132">
        <v>1.4657400000000001E-3</v>
      </c>
      <c r="R1393" s="132">
        <v>1.2251552E-3</v>
      </c>
      <c r="S1393" s="164">
        <v>3.0967721000000001E-9</v>
      </c>
      <c r="T1393" s="164">
        <v>1.0397104999999999E-6</v>
      </c>
      <c r="U1393" s="164">
        <v>1.3878943999999999E-7</v>
      </c>
      <c r="V1393" s="164">
        <v>2.1295722000000002E-8</v>
      </c>
      <c r="W1393" s="132">
        <v>0</v>
      </c>
      <c r="X1393" s="164">
        <v>8.8719994000000001E-5</v>
      </c>
      <c r="Y1393" s="132">
        <v>0</v>
      </c>
      <c r="Z1393" s="132">
        <v>0</v>
      </c>
      <c r="AA1393" s="132">
        <v>0</v>
      </c>
      <c r="AC1393" s="118">
        <f t="shared" si="659"/>
        <v>3.4450833E-2</v>
      </c>
      <c r="AD1393" s="118">
        <f t="shared" si="660"/>
        <v>1.16263129967121E-2</v>
      </c>
      <c r="AE1393" s="118">
        <f t="shared" si="661"/>
        <v>8.9343749894400006E-3</v>
      </c>
      <c r="AF1393" s="118">
        <f t="shared" si="662"/>
        <v>8.9343749894400006E-3</v>
      </c>
      <c r="AG1393" s="118">
        <f t="shared" si="663"/>
        <v>8.8741289721999995E-5</v>
      </c>
      <c r="AI1393" s="69">
        <v>2.6079777000000002</v>
      </c>
      <c r="AJ1393" s="69">
        <v>2.5956559000000001</v>
      </c>
      <c r="AK1393" s="69">
        <v>1.1021117E-2</v>
      </c>
      <c r="AL1393" s="69">
        <v>0</v>
      </c>
      <c r="AM1393" s="69">
        <v>9.7478989999999998E-4</v>
      </c>
      <c r="AN1393" s="172">
        <v>3.9017501E-5</v>
      </c>
      <c r="AO1393" s="69">
        <v>2.8687804999999998E-4</v>
      </c>
      <c r="AQ1393" s="116">
        <v>6.7270094999999997E-3</v>
      </c>
      <c r="AR1393" s="116">
        <v>6.3141936000000003E-3</v>
      </c>
      <c r="AS1393" s="116">
        <v>2.2748606E-4</v>
      </c>
      <c r="AT1393" s="116">
        <v>1.8532984999999999E-4</v>
      </c>
      <c r="AU1393" s="150">
        <f t="shared" si="664"/>
        <v>3.7854877398527366E-7</v>
      </c>
      <c r="AV1393" s="150">
        <f t="shared" si="665"/>
        <v>8.4129460018506141E-10</v>
      </c>
      <c r="AW1393" s="163">
        <f t="shared" si="666"/>
        <v>2.5956560786674999E-2</v>
      </c>
      <c r="AX1393" s="196">
        <v>2.1313581999999999E-7</v>
      </c>
      <c r="AY1393" s="196">
        <v>6.4308221999999998E-10</v>
      </c>
      <c r="AZ1393" s="196">
        <v>1.7569924999999999E-14</v>
      </c>
      <c r="BA1393" s="108">
        <v>0</v>
      </c>
      <c r="BB1393" s="108">
        <v>0</v>
      </c>
      <c r="BC1393" s="196">
        <v>2.0319078000000001E-10</v>
      </c>
      <c r="BD1393" s="196">
        <v>1.6520951999999999E-7</v>
      </c>
      <c r="BE1393" s="196">
        <v>2.9083856000000001E-11</v>
      </c>
      <c r="BF1393" s="196">
        <v>1.6911036E-10</v>
      </c>
      <c r="BG1393" s="108">
        <v>0</v>
      </c>
      <c r="BH1393" s="108">
        <v>0</v>
      </c>
      <c r="BI1393" s="196">
        <v>5.9230066999999996E-16</v>
      </c>
      <c r="BJ1393" s="196">
        <v>8.5968443000000001E-19</v>
      </c>
      <c r="BK1393" s="196">
        <v>1.0997068E-18</v>
      </c>
      <c r="BL1393" s="196">
        <v>9.4047437000000008E-15</v>
      </c>
      <c r="BM1393" s="196">
        <v>2.3380053000000002E-13</v>
      </c>
      <c r="BN1393" s="108">
        <v>0</v>
      </c>
      <c r="BO1393" s="196">
        <v>1.7866749999999999E-9</v>
      </c>
      <c r="BP1393" s="108">
        <v>2.5956559000000001E-2</v>
      </c>
      <c r="BQ1393" s="108">
        <v>0</v>
      </c>
      <c r="BR1393" s="108">
        <v>0</v>
      </c>
      <c r="BS1393" s="108">
        <v>0</v>
      </c>
      <c r="BU1393" s="172">
        <v>1.3503693E-5</v>
      </c>
      <c r="BV1393" s="172">
        <v>1.2317260000000001E-6</v>
      </c>
      <c r="BW1393" s="172">
        <v>6.4038709999999996E-6</v>
      </c>
      <c r="BX1393" s="172">
        <v>7.4087057E-11</v>
      </c>
      <c r="BY1393" s="172">
        <v>2.0147013E-6</v>
      </c>
      <c r="BZ1393" s="172">
        <v>1.2944211E-7</v>
      </c>
      <c r="CA1393" s="69">
        <v>0</v>
      </c>
      <c r="CB1393" s="172">
        <v>1.9646527000000001E-7</v>
      </c>
      <c r="CC1393" s="172">
        <v>5.4522464999999998E-11</v>
      </c>
      <c r="CD1393" s="172">
        <v>8.6853892999999997E-10</v>
      </c>
      <c r="CE1393" s="69">
        <v>0</v>
      </c>
      <c r="CF1393" s="69">
        <v>0</v>
      </c>
      <c r="CG1393" s="69">
        <v>0</v>
      </c>
      <c r="CH1393" s="172">
        <v>3.4836351E-7</v>
      </c>
      <c r="CI1393" s="172">
        <v>3.1781268999999999E-6</v>
      </c>
      <c r="CJ1393" s="172">
        <v>2.9982913999999999E-19</v>
      </c>
      <c r="CK1393" s="69">
        <v>0</v>
      </c>
      <c r="CM1393" s="198">
        <v>0</v>
      </c>
      <c r="CN1393" s="198">
        <v>0.22967222000000001</v>
      </c>
      <c r="CO1393" s="198">
        <v>3.7012867000000001E-3</v>
      </c>
      <c r="CP1393" s="198">
        <v>8.7241667000000002E-4</v>
      </c>
      <c r="CQ1393" s="197">
        <v>2.6648836999999999E-13</v>
      </c>
      <c r="CR1393" s="197">
        <v>3.1531705000000002E-11</v>
      </c>
      <c r="CS1393" s="197">
        <v>7.6054498000000003E-5</v>
      </c>
      <c r="CT1393" s="197">
        <v>1.1516989E-6</v>
      </c>
      <c r="CU1393" s="198">
        <v>0</v>
      </c>
      <c r="CV1393" s="197">
        <v>4.5521391000000003E-5</v>
      </c>
    </row>
    <row r="1394" spans="1:100" ht="14.4">
      <c r="A1394" t="s">
        <v>1894</v>
      </c>
      <c r="B1394" s="85" t="s">
        <v>1272</v>
      </c>
      <c r="C1394" s="113" t="str">
        <f t="shared" si="669"/>
        <v>B.030.01.106</v>
      </c>
      <c r="D1394" s="9" t="s">
        <v>145</v>
      </c>
      <c r="E1394" s="112" t="s">
        <v>514</v>
      </c>
      <c r="F1394" s="115" t="str">
        <f t="shared" si="670"/>
        <v>Electricity from Hydropower (Norway)</v>
      </c>
      <c r="G1394" s="143">
        <f t="shared" si="654"/>
        <v>1.655E-3</v>
      </c>
      <c r="I1394" s="118">
        <f t="shared" si="655"/>
        <v>5.0030875956000006E-4</v>
      </c>
      <c r="K1394" s="161">
        <f t="shared" si="656"/>
        <v>2.3237922059999999E-5</v>
      </c>
      <c r="L1394" s="161">
        <f t="shared" si="657"/>
        <v>3.0873215600000005E-5</v>
      </c>
      <c r="M1394" s="162">
        <f t="shared" si="658"/>
        <v>1.979476219E-4</v>
      </c>
      <c r="N1394" s="161">
        <v>2.4824999999999999E-4</v>
      </c>
      <c r="O1394" s="164">
        <v>9.0270000000000001E-6</v>
      </c>
      <c r="P1394" s="164">
        <v>1.7431800000000001E-5</v>
      </c>
      <c r="Q1394" s="164">
        <v>1.4688000000000001E-5</v>
      </c>
      <c r="R1394" s="164">
        <v>6.1754000000000002E-6</v>
      </c>
      <c r="S1394" s="164">
        <v>1.0913606E-7</v>
      </c>
      <c r="T1394" s="164">
        <v>2.265386E-6</v>
      </c>
      <c r="U1394" s="164">
        <v>4.3079305999999999E-6</v>
      </c>
      <c r="V1394" s="132">
        <v>1.9233999999999999E-4</v>
      </c>
      <c r="W1394" s="132">
        <v>0</v>
      </c>
      <c r="X1394" s="164">
        <v>5.6076218999999997E-6</v>
      </c>
      <c r="Y1394" s="164">
        <v>1.06485E-7</v>
      </c>
      <c r="Z1394" s="132">
        <v>0</v>
      </c>
      <c r="AA1394" s="132">
        <v>0</v>
      </c>
      <c r="AC1394" s="118">
        <f t="shared" si="659"/>
        <v>2.4824999999999999E-4</v>
      </c>
      <c r="AD1394" s="118">
        <f t="shared" si="660"/>
        <v>5.4004652660000006E-5</v>
      </c>
      <c r="AE1394" s="118">
        <f t="shared" si="661"/>
        <v>3.0766730600000003E-5</v>
      </c>
      <c r="AF1394" s="118">
        <f t="shared" si="662"/>
        <v>3.0873215599999998E-5</v>
      </c>
      <c r="AG1394" s="118">
        <f t="shared" si="663"/>
        <v>1.979476219E-4</v>
      </c>
      <c r="AI1394" s="69">
        <v>1.0094181</v>
      </c>
      <c r="AJ1394" s="69">
        <v>8.2807589000000008E-3</v>
      </c>
      <c r="AK1394" s="69">
        <v>6.96599E-4</v>
      </c>
      <c r="AL1394" s="69">
        <v>0</v>
      </c>
      <c r="AM1394" s="69">
        <v>0</v>
      </c>
      <c r="AN1394" s="69">
        <v>4.4072300000000002E-4</v>
      </c>
      <c r="AO1394" s="69">
        <v>1</v>
      </c>
      <c r="AQ1394" s="199">
        <v>2.9243398999999999E-5</v>
      </c>
      <c r="AR1394" s="199">
        <v>2.7259237999999999E-5</v>
      </c>
      <c r="AS1394" s="199">
        <v>1.2776967E-6</v>
      </c>
      <c r="AT1394" s="199">
        <v>7.0646436000000003E-7</v>
      </c>
      <c r="AU1394" s="150">
        <f t="shared" si="664"/>
        <v>1.6342468591000001E-9</v>
      </c>
      <c r="AV1394" s="150">
        <f t="shared" si="665"/>
        <v>4.7252098022560003E-12</v>
      </c>
      <c r="AW1394" s="163">
        <f t="shared" si="666"/>
        <v>9.8944588999999998E-5</v>
      </c>
      <c r="AX1394" s="196">
        <v>1.5358399999999999E-9</v>
      </c>
      <c r="AY1394" s="196">
        <v>4.6339999999999998E-12</v>
      </c>
      <c r="AZ1394" s="196">
        <v>1.2660750000000001E-16</v>
      </c>
      <c r="BA1394" s="108">
        <v>0</v>
      </c>
      <c r="BB1394" s="108">
        <v>0</v>
      </c>
      <c r="BC1394" s="196">
        <v>3.9360000000000001E-13</v>
      </c>
      <c r="BD1394" s="196">
        <v>9.6866000000000002E-11</v>
      </c>
      <c r="BE1394" s="196">
        <v>8.9760000000000001E-14</v>
      </c>
      <c r="BF1394" s="108">
        <v>0</v>
      </c>
      <c r="BG1394" s="108">
        <v>0</v>
      </c>
      <c r="BH1394" s="108">
        <v>0</v>
      </c>
      <c r="BI1394" s="196">
        <v>1.2905655E-15</v>
      </c>
      <c r="BJ1394" s="196">
        <v>2.5922863000000001E-17</v>
      </c>
      <c r="BK1394" s="196">
        <v>6.7063930000000003E-18</v>
      </c>
      <c r="BL1394" s="196">
        <v>4.1929100000000002E-14</v>
      </c>
      <c r="BM1394" s="196">
        <v>1.1053300000000001E-12</v>
      </c>
      <c r="BN1394" s="108">
        <v>0</v>
      </c>
      <c r="BO1394" s="196">
        <v>1.6137000000000002E-5</v>
      </c>
      <c r="BP1394" s="196">
        <v>8.2807589E-5</v>
      </c>
      <c r="BQ1394" s="108">
        <v>0</v>
      </c>
      <c r="BR1394" s="108">
        <v>0</v>
      </c>
      <c r="BS1394" s="108">
        <v>0</v>
      </c>
      <c r="BU1394" s="172">
        <v>6.7907578999999996E-8</v>
      </c>
      <c r="BV1394" s="69">
        <v>0</v>
      </c>
      <c r="BW1394" s="172">
        <v>4.6145790999999998E-8</v>
      </c>
      <c r="BX1394" s="172">
        <v>5.1205876999999999E-10</v>
      </c>
      <c r="BY1394" s="172">
        <v>5.5274779999999998E-9</v>
      </c>
      <c r="BZ1394" s="69">
        <v>0</v>
      </c>
      <c r="CA1394" s="69">
        <v>0</v>
      </c>
      <c r="CB1394" s="69">
        <v>0</v>
      </c>
      <c r="CC1394" s="172">
        <v>2.6062618E-10</v>
      </c>
      <c r="CD1394" s="172">
        <v>1.668365E-9</v>
      </c>
      <c r="CE1394" s="69">
        <v>0</v>
      </c>
      <c r="CF1394" s="69">
        <v>0</v>
      </c>
      <c r="CG1394" s="69">
        <v>0</v>
      </c>
      <c r="CH1394" s="172">
        <v>2.8076910000000002E-9</v>
      </c>
      <c r="CI1394" s="172">
        <v>1.0985566000000001E-8</v>
      </c>
      <c r="CJ1394" s="172">
        <v>2.7080150999999999E-15</v>
      </c>
      <c r="CK1394" s="69">
        <v>0</v>
      </c>
      <c r="CM1394" s="198">
        <v>0</v>
      </c>
      <c r="CN1394" s="198">
        <v>1.655E-3</v>
      </c>
      <c r="CO1394" s="198">
        <v>0</v>
      </c>
      <c r="CP1394" s="198">
        <v>0</v>
      </c>
      <c r="CQ1394" s="197">
        <v>5.8486148999999997E-13</v>
      </c>
      <c r="CR1394" s="197">
        <v>6.9580670000000006E-11</v>
      </c>
      <c r="CS1394" s="197">
        <v>1.54E-7</v>
      </c>
      <c r="CT1394" s="197">
        <v>2.2465054E-5</v>
      </c>
      <c r="CU1394" s="198">
        <v>0</v>
      </c>
      <c r="CV1394" s="198">
        <v>0</v>
      </c>
    </row>
    <row r="1395" spans="1:100" ht="14.4">
      <c r="A1395" t="s">
        <v>1895</v>
      </c>
      <c r="B1395" s="85" t="s">
        <v>1272</v>
      </c>
      <c r="C1395" s="113" t="str">
        <f t="shared" si="669"/>
        <v>B.030.01.107</v>
      </c>
      <c r="D1395" s="9" t="s">
        <v>145</v>
      </c>
      <c r="E1395" s="112" t="s">
        <v>514</v>
      </c>
      <c r="F1395" s="115" t="str">
        <f t="shared" si="670"/>
        <v>Electricity from PV panel  Mono-Si (irradiation 1100 kWh per m2 ) in MJ</v>
      </c>
      <c r="G1395" s="143">
        <f t="shared" si="654"/>
        <v>3.4806070666666667E-3</v>
      </c>
      <c r="I1395" s="118">
        <f t="shared" si="655"/>
        <v>9.8743945525999995E-4</v>
      </c>
      <c r="K1395" s="161">
        <f t="shared" si="656"/>
        <v>2.8800576239999997E-5</v>
      </c>
      <c r="L1395" s="161">
        <f t="shared" si="657"/>
        <v>1.3627091169000002E-4</v>
      </c>
      <c r="M1395" s="162">
        <f t="shared" si="658"/>
        <v>3.0027690733000002E-4</v>
      </c>
      <c r="N1395" s="161">
        <v>5.2209106E-4</v>
      </c>
      <c r="O1395" s="164">
        <v>5.6427754000000003E-5</v>
      </c>
      <c r="P1395" s="164">
        <v>2.9903388999999999E-5</v>
      </c>
      <c r="Q1395" s="164">
        <v>2.1910228999999998E-5</v>
      </c>
      <c r="R1395" s="164">
        <v>5.2431325000000004E-6</v>
      </c>
      <c r="S1395" s="164">
        <v>1.9963304000000001E-7</v>
      </c>
      <c r="T1395" s="164">
        <v>1.4475817E-6</v>
      </c>
      <c r="U1395" s="164">
        <v>2.2689499000000002E-6</v>
      </c>
      <c r="V1395" s="132">
        <v>2.6499948000000001E-4</v>
      </c>
      <c r="W1395" s="164">
        <v>4.6698640999999999E-5</v>
      </c>
      <c r="X1395" s="164">
        <v>3.3352280999999997E-5</v>
      </c>
      <c r="Y1395" s="164">
        <v>9.721777900000001E-7</v>
      </c>
      <c r="Z1395" s="164">
        <v>1.6191051999999999E-6</v>
      </c>
      <c r="AA1395" s="164">
        <v>3.0604112999999998E-7</v>
      </c>
      <c r="AC1395" s="118">
        <f t="shared" si="659"/>
        <v>5.2209106E-4</v>
      </c>
      <c r="AD1395" s="118">
        <f t="shared" si="660"/>
        <v>1.1740066914000001E-4</v>
      </c>
      <c r="AE1395" s="118">
        <f t="shared" si="661"/>
        <v>9.0219198100000011E-5</v>
      </c>
      <c r="AF1395" s="118">
        <f t="shared" si="662"/>
        <v>1.3627091169000002E-4</v>
      </c>
      <c r="AG1395" s="118">
        <f t="shared" si="663"/>
        <v>2.9865780213000003E-4</v>
      </c>
      <c r="AI1395" s="69">
        <v>1.0476596</v>
      </c>
      <c r="AJ1395" s="69">
        <v>4.3431451000000003E-2</v>
      </c>
      <c r="AK1395" s="69">
        <v>1.5382034000000001E-3</v>
      </c>
      <c r="AL1395" s="69">
        <v>0</v>
      </c>
      <c r="AM1395" s="69">
        <v>3.2225838999999998E-4</v>
      </c>
      <c r="AN1395" s="69">
        <v>1.0010952</v>
      </c>
      <c r="AO1395" s="69">
        <v>1.2725015000000001E-3</v>
      </c>
      <c r="AQ1395" s="199">
        <v>8.0508155E-5</v>
      </c>
      <c r="AR1395" s="199">
        <v>7.5043443999999994E-5</v>
      </c>
      <c r="AS1395" s="199">
        <v>3.1675134000000001E-6</v>
      </c>
      <c r="AT1395" s="199">
        <v>2.2971976E-6</v>
      </c>
      <c r="AU1395" s="150">
        <f t="shared" si="664"/>
        <v>4.4990074896078216E-9</v>
      </c>
      <c r="AV1395" s="150">
        <f t="shared" si="665"/>
        <v>1.1714176954055775E-11</v>
      </c>
      <c r="AW1395" s="163">
        <f t="shared" si="666"/>
        <v>3.2173636900000003E-4</v>
      </c>
      <c r="AX1395" s="196">
        <v>3.2394711000000001E-9</v>
      </c>
      <c r="AY1395" s="196">
        <v>9.7746324999999993E-12</v>
      </c>
      <c r="AZ1395" s="196">
        <v>2.6704138999999999E-16</v>
      </c>
      <c r="BA1395" s="196">
        <v>6.4681308000000003E-15</v>
      </c>
      <c r="BB1395" s="196">
        <v>7.1770217E-18</v>
      </c>
      <c r="BC1395" s="196">
        <v>2.6095492999999999E-12</v>
      </c>
      <c r="BD1395" s="196">
        <v>1.2091004E-9</v>
      </c>
      <c r="BE1395" s="196">
        <v>3.8199204000000001E-13</v>
      </c>
      <c r="BF1395" s="196">
        <v>1.3696001E-12</v>
      </c>
      <c r="BG1395" s="196">
        <v>1.7661236E-13</v>
      </c>
      <c r="BH1395" s="196">
        <v>2.1935556999999998E-18</v>
      </c>
      <c r="BI1395" s="196">
        <v>1.0028512000000001E-14</v>
      </c>
      <c r="BJ1395" s="196">
        <v>8.2852349999999996E-16</v>
      </c>
      <c r="BK1395" s="196">
        <v>2.1368354000000001E-16</v>
      </c>
      <c r="BL1395" s="196">
        <v>1.3739736999999999E-11</v>
      </c>
      <c r="BM1395" s="196">
        <v>3.4080228000000003E-11</v>
      </c>
      <c r="BN1395" s="196">
        <v>7.0076286000000002E-23</v>
      </c>
      <c r="BO1395" s="196">
        <v>1.4442289000000001E-5</v>
      </c>
      <c r="BP1395" s="108">
        <v>3.0729408000000001E-4</v>
      </c>
      <c r="BQ1395" s="108">
        <v>0</v>
      </c>
      <c r="BR1395" s="108">
        <v>0</v>
      </c>
      <c r="BS1395" s="108">
        <v>0</v>
      </c>
      <c r="BU1395" s="172">
        <v>4.5921311999999998E-7</v>
      </c>
      <c r="BV1395" s="172">
        <v>1.0255636999999999E-8</v>
      </c>
      <c r="BW1395" s="172">
        <v>9.7048560999999993E-8</v>
      </c>
      <c r="BX1395" s="172">
        <v>2.6833026000000001E-10</v>
      </c>
      <c r="BY1395" s="172">
        <v>8.6157316999999997E-9</v>
      </c>
      <c r="BZ1395" s="172">
        <v>1.600384E-9</v>
      </c>
      <c r="CA1395" s="172">
        <v>4.5926499000000002E-9</v>
      </c>
      <c r="CB1395" s="172">
        <v>2.427275E-9</v>
      </c>
      <c r="CC1395" s="172">
        <v>3.0169191E-10</v>
      </c>
      <c r="CD1395" s="172">
        <v>1.0046119000000001E-9</v>
      </c>
      <c r="CE1395" s="172">
        <v>2.0350948999999999E-14</v>
      </c>
      <c r="CF1395" s="172">
        <v>1.5496477E-19</v>
      </c>
      <c r="CG1395" s="172">
        <v>1.3305612000000001E-15</v>
      </c>
      <c r="CH1395" s="172">
        <v>4.7084875999999998E-9</v>
      </c>
      <c r="CI1395" s="172">
        <v>5.3273165E-8</v>
      </c>
      <c r="CJ1395" s="172">
        <v>2.7511658000000003E-7</v>
      </c>
      <c r="CK1395" s="69">
        <v>0</v>
      </c>
      <c r="CM1395" s="197">
        <v>1.5695109E-15</v>
      </c>
      <c r="CN1395" s="198">
        <v>3.4727471E-3</v>
      </c>
      <c r="CO1395" s="197">
        <v>5.1343846E-5</v>
      </c>
      <c r="CP1395" s="197">
        <v>7.3838492000000001E-6</v>
      </c>
      <c r="CQ1395" s="197">
        <v>5.5042295E-12</v>
      </c>
      <c r="CR1395" s="197">
        <v>6.8826889000000004E-11</v>
      </c>
      <c r="CS1395" s="197">
        <v>3.9230652000000003E-7</v>
      </c>
      <c r="CT1395" s="198">
        <v>3.5727992000000002E-4</v>
      </c>
      <c r="CU1395" s="197">
        <v>1.1729687E-7</v>
      </c>
      <c r="CV1395" s="197">
        <v>5.6314187000000001E-7</v>
      </c>
    </row>
    <row r="1396" spans="1:100" ht="14.4">
      <c r="A1396" t="s">
        <v>1896</v>
      </c>
      <c r="B1396" s="85" t="s">
        <v>1272</v>
      </c>
      <c r="C1396" s="113" t="str">
        <f t="shared" si="669"/>
        <v>B.030.01.108</v>
      </c>
      <c r="D1396" s="9" t="s">
        <v>145</v>
      </c>
      <c r="E1396" s="112" t="s">
        <v>514</v>
      </c>
      <c r="F1396" s="115" t="str">
        <f t="shared" si="670"/>
        <v>Electricity from sawdust (waste wood 12% MC) in power plant</v>
      </c>
      <c r="G1396" s="143">
        <f t="shared" si="654"/>
        <v>3.1475171333333332E-4</v>
      </c>
      <c r="I1396" s="118">
        <f t="shared" si="655"/>
        <v>9.0382786729091454E-3</v>
      </c>
      <c r="K1396" s="161">
        <f t="shared" si="656"/>
        <v>3.6626764299764001E-3</v>
      </c>
      <c r="L1396" s="161">
        <f t="shared" si="657"/>
        <v>5.3229978481460008E-3</v>
      </c>
      <c r="M1396" s="162">
        <f t="shared" si="658"/>
        <v>5.391637786744441E-6</v>
      </c>
      <c r="N1396" s="165">
        <v>4.7212756999999999E-5</v>
      </c>
      <c r="O1396" s="132">
        <v>2.6365092000000001E-3</v>
      </c>
      <c r="P1396" s="132">
        <v>2.6858072000000002E-3</v>
      </c>
      <c r="Q1396" s="132">
        <v>2.2584484999999999E-3</v>
      </c>
      <c r="R1396" s="132">
        <v>1.4040187E-3</v>
      </c>
      <c r="S1396" s="164">
        <v>9.4187863999999996E-9</v>
      </c>
      <c r="T1396" s="164">
        <v>1.9981118999999999E-7</v>
      </c>
      <c r="U1396" s="164">
        <v>6.2197607000000005E-7</v>
      </c>
      <c r="V1396" s="164">
        <v>4.7296544000000004E-6</v>
      </c>
      <c r="W1396" s="164">
        <v>4.3193151E-8</v>
      </c>
      <c r="X1396" s="164">
        <v>6.6185909000000001E-7</v>
      </c>
      <c r="Y1396" s="164">
        <v>1.6278924999999999E-8</v>
      </c>
      <c r="Z1396" s="164">
        <v>1.2429601000000001E-10</v>
      </c>
      <c r="AA1396" s="164">
        <v>7.3443989999999998E-16</v>
      </c>
      <c r="AC1396" s="118">
        <f t="shared" si="659"/>
        <v>4.7212756999999999E-5</v>
      </c>
      <c r="AD1396" s="118">
        <f t="shared" si="660"/>
        <v>8.9856148060464009E-3</v>
      </c>
      <c r="AE1396" s="118">
        <f t="shared" si="661"/>
        <v>5.3229385003660109E-3</v>
      </c>
      <c r="AF1396" s="118">
        <f t="shared" si="662"/>
        <v>5.3229978481460008E-3</v>
      </c>
      <c r="AG1396" s="118">
        <f t="shared" si="663"/>
        <v>5.3915134907344407E-6</v>
      </c>
      <c r="AI1396" s="69">
        <v>2.1852333000000001E-3</v>
      </c>
      <c r="AJ1396" s="69">
        <v>2.1503973000000002E-3</v>
      </c>
      <c r="AK1396" s="172">
        <v>1.6063448000000001E-6</v>
      </c>
      <c r="AL1396" s="69">
        <v>0</v>
      </c>
      <c r="AM1396" s="172">
        <v>5.1984447999999997E-7</v>
      </c>
      <c r="AN1396" s="172">
        <v>1.0739334E-5</v>
      </c>
      <c r="AO1396" s="172">
        <v>2.1970471E-5</v>
      </c>
      <c r="AQ1396" s="116">
        <v>1.6370082E-3</v>
      </c>
      <c r="AR1396" s="116">
        <v>1.6010861999999999E-3</v>
      </c>
      <c r="AS1396" s="199">
        <v>3.5764233999999999E-5</v>
      </c>
      <c r="AT1396" s="199">
        <v>1.5773390999999999E-7</v>
      </c>
      <c r="AU1396" s="150">
        <f t="shared" si="664"/>
        <v>9.5988381499964868E-8</v>
      </c>
      <c r="AV1396" s="150">
        <f t="shared" si="665"/>
        <v>1.3226417754253139E-10</v>
      </c>
      <c r="AW1396" s="163">
        <f t="shared" si="666"/>
        <v>2.2091584879999998E-5</v>
      </c>
      <c r="AX1396" s="196">
        <v>2.9209004999999999E-10</v>
      </c>
      <c r="AY1396" s="196">
        <v>8.8130621000000002E-13</v>
      </c>
      <c r="AZ1396" s="196">
        <v>2.4078544E-17</v>
      </c>
      <c r="BA1396" s="196">
        <v>3.5824574000000002E-19</v>
      </c>
      <c r="BB1396" s="196">
        <v>1.0161755E-19</v>
      </c>
      <c r="BC1396" s="196">
        <v>3.3530148999999999E-10</v>
      </c>
      <c r="BD1396" s="196">
        <v>9.5360851999999995E-8</v>
      </c>
      <c r="BE1396" s="196">
        <v>4.7541654999999997E-11</v>
      </c>
      <c r="BF1396" s="196">
        <v>8.3841044999999994E-11</v>
      </c>
      <c r="BG1396" s="196">
        <v>4.1870456E-19</v>
      </c>
      <c r="BH1396" s="196">
        <v>2.8461638000000003E-17</v>
      </c>
      <c r="BI1396" s="196">
        <v>1.1378579999999999E-16</v>
      </c>
      <c r="BJ1396" s="196">
        <v>3.7404718999999996E-18</v>
      </c>
      <c r="BK1396" s="196">
        <v>8.4737195999999998E-19</v>
      </c>
      <c r="BL1396" s="196">
        <v>4.2750149999999999E-15</v>
      </c>
      <c r="BM1396" s="196">
        <v>1.3368449E-13</v>
      </c>
      <c r="BN1396" s="196">
        <v>9.9219162000000009E-25</v>
      </c>
      <c r="BO1396" s="196">
        <v>6.1381788000000001E-7</v>
      </c>
      <c r="BP1396" s="196">
        <v>2.1477766999999999E-5</v>
      </c>
      <c r="BQ1396" s="108">
        <v>0</v>
      </c>
      <c r="BR1396" s="108">
        <v>0</v>
      </c>
      <c r="BS1396" s="108">
        <v>0</v>
      </c>
      <c r="BU1396" s="172">
        <v>3.3649274E-6</v>
      </c>
      <c r="BV1396" s="172">
        <v>6.8837814999999999E-7</v>
      </c>
      <c r="BW1396" s="172">
        <v>8.7761129999999999E-9</v>
      </c>
      <c r="BX1396" s="172">
        <v>7.4766849999999995E-11</v>
      </c>
      <c r="BY1396" s="172">
        <v>1.6618887E-6</v>
      </c>
      <c r="BZ1396" s="172">
        <v>2.1699367000000001E-7</v>
      </c>
      <c r="CA1396" s="172">
        <v>9.1667520999999997E-15</v>
      </c>
      <c r="CB1396" s="172">
        <v>3.2934969000000001E-7</v>
      </c>
      <c r="CC1396" s="172">
        <v>2.2973026999999999E-11</v>
      </c>
      <c r="CD1396" s="172">
        <v>1.5929206E-10</v>
      </c>
      <c r="CE1396" s="172">
        <v>2.8814370000000001E-16</v>
      </c>
      <c r="CF1396" s="172">
        <v>2.1941052E-21</v>
      </c>
      <c r="CG1396" s="172">
        <v>1.8839063999999999E-17</v>
      </c>
      <c r="CH1396" s="172">
        <v>4.5665868999999997E-7</v>
      </c>
      <c r="CI1396" s="172">
        <v>2.6230732999999999E-9</v>
      </c>
      <c r="CJ1396" s="172">
        <v>2.3567342999999999E-12</v>
      </c>
      <c r="CK1396" s="69">
        <v>0</v>
      </c>
      <c r="CM1396" s="197">
        <v>2.2222290999999999E-17</v>
      </c>
      <c r="CN1396" s="198">
        <v>3.1475133999999999E-4</v>
      </c>
      <c r="CO1396" s="198">
        <v>6.2050352000000003E-3</v>
      </c>
      <c r="CP1396" s="198">
        <v>5.2074599000000003E-4</v>
      </c>
      <c r="CQ1396" s="197">
        <v>5.1766434000000001E-14</v>
      </c>
      <c r="CR1396" s="197">
        <v>6.1876619000000002E-12</v>
      </c>
      <c r="CS1396" s="197">
        <v>5.3738540000000003E-5</v>
      </c>
      <c r="CT1396" s="197">
        <v>3.1874587000000001E-6</v>
      </c>
      <c r="CU1396" s="197">
        <v>2.7851412999999999E-13</v>
      </c>
      <c r="CV1396" s="197">
        <v>7.6320698000000004E-5</v>
      </c>
    </row>
    <row r="1397" spans="1:100" ht="14.4">
      <c r="A1397" t="s">
        <v>3552</v>
      </c>
      <c r="B1397" s="85" t="s">
        <v>1272</v>
      </c>
      <c r="C1397" s="113" t="str">
        <f t="shared" si="669"/>
        <v>B.030.01.109</v>
      </c>
      <c r="D1397" s="9" t="s">
        <v>145</v>
      </c>
      <c r="E1397" s="112" t="s">
        <v>514</v>
      </c>
      <c r="F1397" s="115" t="str">
        <f t="shared" si="670"/>
        <v xml:space="preserve">Electricity average offshore windmill North sea </v>
      </c>
      <c r="G1397" s="143">
        <f t="shared" si="654"/>
        <v>2.4199608666666669E-3</v>
      </c>
      <c r="I1397" s="118">
        <f t="shared" si="655"/>
        <v>9.3624013311084447E-4</v>
      </c>
      <c r="K1397" s="161">
        <f t="shared" si="656"/>
        <v>4.8799104500000001E-5</v>
      </c>
      <c r="L1397" s="161">
        <f t="shared" si="657"/>
        <v>1.26932169876E-4</v>
      </c>
      <c r="M1397" s="162">
        <f t="shared" si="658"/>
        <v>3.9751472873484451E-4</v>
      </c>
      <c r="N1397" s="161">
        <v>3.6299413000000002E-4</v>
      </c>
      <c r="O1397" s="164">
        <v>8.5478891999999997E-5</v>
      </c>
      <c r="P1397" s="164">
        <v>2.3364487000000001E-5</v>
      </c>
      <c r="Q1397" s="164">
        <v>2.6730351E-5</v>
      </c>
      <c r="R1397" s="164">
        <v>9.0005670999999995E-6</v>
      </c>
      <c r="S1397" s="164">
        <v>5.7931275999999998E-6</v>
      </c>
      <c r="T1397" s="164">
        <v>7.2750587999999996E-6</v>
      </c>
      <c r="U1397" s="164">
        <v>9.9033192000000003E-7</v>
      </c>
      <c r="V1397" s="132">
        <v>3.4716053E-4</v>
      </c>
      <c r="W1397" s="164">
        <v>1.7079492999999999E-5</v>
      </c>
      <c r="X1397" s="164">
        <v>4.9157913000000001E-5</v>
      </c>
      <c r="Y1397" s="164">
        <v>1.8965955999999998E-8</v>
      </c>
      <c r="Z1397" s="164">
        <v>1.196283E-6</v>
      </c>
      <c r="AA1397" s="164">
        <v>2.7348444999999999E-12</v>
      </c>
      <c r="AC1397" s="118">
        <f t="shared" si="659"/>
        <v>3.6299413000000002E-4</v>
      </c>
      <c r="AD1397" s="118">
        <f t="shared" si="660"/>
        <v>1.5863281541999996E-4</v>
      </c>
      <c r="AE1397" s="118">
        <f t="shared" si="661"/>
        <v>1.1102999392E-4</v>
      </c>
      <c r="AF1397" s="118">
        <f t="shared" si="662"/>
        <v>1.26932169876E-4</v>
      </c>
      <c r="AG1397" s="118">
        <f t="shared" si="663"/>
        <v>3.9631844573484454E-4</v>
      </c>
      <c r="AI1397" s="69">
        <v>2.7846271999999998E-2</v>
      </c>
      <c r="AJ1397" s="69">
        <v>2.6887305E-2</v>
      </c>
      <c r="AK1397" s="69">
        <v>2.2825978E-4</v>
      </c>
      <c r="AL1397" s="69">
        <v>0</v>
      </c>
      <c r="AM1397" s="69">
        <v>2.6138319999999997E-4</v>
      </c>
      <c r="AN1397" s="69">
        <v>1.2939339000000001E-4</v>
      </c>
      <c r="AO1397" s="69">
        <v>3.3993064E-4</v>
      </c>
      <c r="AQ1397" s="199">
        <v>6.5107851E-5</v>
      </c>
      <c r="AR1397" s="199">
        <v>6.0916028000000001E-5</v>
      </c>
      <c r="AS1397" s="199">
        <v>2.2978532000000001E-6</v>
      </c>
      <c r="AT1397" s="199">
        <v>1.89397E-6</v>
      </c>
      <c r="AU1397" s="150">
        <f t="shared" si="664"/>
        <v>3.6520400436512181E-9</v>
      </c>
      <c r="AV1397" s="150">
        <f t="shared" si="665"/>
        <v>8.4979777731047414E-12</v>
      </c>
      <c r="AW1397" s="163">
        <f t="shared" si="666"/>
        <v>2.6526191060000001E-4</v>
      </c>
      <c r="AX1397" s="196">
        <v>2.2523105999999998E-9</v>
      </c>
      <c r="AY1397" s="196">
        <v>6.7956888000000002E-12</v>
      </c>
      <c r="AZ1397" s="196">
        <v>1.8570274999999999E-16</v>
      </c>
      <c r="BA1397" s="196">
        <v>1.8512352000000001E-14</v>
      </c>
      <c r="BB1397" s="196">
        <v>9.9218133999999998E-20</v>
      </c>
      <c r="BC1397" s="196">
        <v>1.0895331999999999E-12</v>
      </c>
      <c r="BD1397" s="196">
        <v>1.3370617000000001E-9</v>
      </c>
      <c r="BE1397" s="196">
        <v>2.1129551000000001E-13</v>
      </c>
      <c r="BF1397" s="196">
        <v>1.4440593E-12</v>
      </c>
      <c r="BG1397" s="196">
        <v>3.8572850999999998E-14</v>
      </c>
      <c r="BH1397" s="196">
        <v>3.3435210000000002E-16</v>
      </c>
      <c r="BI1397" s="196">
        <v>6.7368316E-15</v>
      </c>
      <c r="BJ1397" s="196">
        <v>9.1330012000000005E-16</v>
      </c>
      <c r="BK1397" s="196">
        <v>1.9112515E-16</v>
      </c>
      <c r="BL1397" s="196">
        <v>4.1259243999999998E-11</v>
      </c>
      <c r="BM1397" s="196">
        <v>2.0300454000000001E-11</v>
      </c>
      <c r="BN1397" s="196">
        <v>3.8474077000000002E-22</v>
      </c>
      <c r="BO1397" s="196">
        <v>8.5197905999999999E-6</v>
      </c>
      <c r="BP1397" s="108">
        <v>2.5674212000000002E-4</v>
      </c>
      <c r="BQ1397" s="108">
        <v>0</v>
      </c>
      <c r="BR1397" s="108">
        <v>0</v>
      </c>
      <c r="BS1397" s="108">
        <v>0</v>
      </c>
      <c r="BU1397" s="172">
        <v>1.6662844000000001E-7</v>
      </c>
      <c r="BV1397" s="172">
        <v>1.0193802E-8</v>
      </c>
      <c r="BW1397" s="172">
        <v>6.7474929999999998E-8</v>
      </c>
      <c r="BX1397" s="172">
        <v>1.3556018E-10</v>
      </c>
      <c r="BY1397" s="172">
        <v>1.6136579999999999E-8</v>
      </c>
      <c r="BZ1397" s="172">
        <v>3.0993417999999999E-10</v>
      </c>
      <c r="CA1397" s="172">
        <v>9.9545904000000006E-10</v>
      </c>
      <c r="CB1397" s="172">
        <v>9.6512366000000004E-10</v>
      </c>
      <c r="CC1397" s="172">
        <v>7.9772877E-9</v>
      </c>
      <c r="CD1397" s="172">
        <v>4.8479494000000002E-9</v>
      </c>
      <c r="CE1397" s="172">
        <v>2.8133998000000001E-16</v>
      </c>
      <c r="CF1397" s="172">
        <v>8.5080513999999996E-19</v>
      </c>
      <c r="CG1397" s="172">
        <v>2.8403757000000001E-17</v>
      </c>
      <c r="CH1397" s="172">
        <v>5.7040854000000001E-9</v>
      </c>
      <c r="CI1397" s="172">
        <v>3.2849820000000002E-8</v>
      </c>
      <c r="CJ1397" s="172">
        <v>1.9037914000000001E-8</v>
      </c>
      <c r="CK1397" s="69">
        <v>0</v>
      </c>
      <c r="CM1397" s="197">
        <v>3.0169770999999998E-17</v>
      </c>
      <c r="CN1397" s="198">
        <v>2.4032203999999999E-3</v>
      </c>
      <c r="CO1397" s="197">
        <v>1.1471645E-5</v>
      </c>
      <c r="CP1397" s="197">
        <v>6.9570783000000003E-6</v>
      </c>
      <c r="CQ1397" s="197">
        <v>8.9864531000000005E-12</v>
      </c>
      <c r="CR1397" s="197">
        <v>2.2328115000000001E-10</v>
      </c>
      <c r="CS1397" s="197">
        <v>6.1525210999999998E-7</v>
      </c>
      <c r="CT1397" s="198">
        <v>5.1235064999999996E-4</v>
      </c>
      <c r="CU1397" s="197">
        <v>2.5701036000000001E-8</v>
      </c>
      <c r="CV1397" s="197">
        <v>3.2610434999999999E-7</v>
      </c>
    </row>
    <row r="1398" spans="1:100" ht="14.4">
      <c r="A1398" t="s">
        <v>3553</v>
      </c>
      <c r="B1398" s="85" t="s">
        <v>1272</v>
      </c>
      <c r="C1398" s="113" t="str">
        <f t="shared" si="669"/>
        <v>B.030.01.110</v>
      </c>
      <c r="D1398" s="9" t="s">
        <v>145</v>
      </c>
      <c r="E1398" s="112" t="s">
        <v>514</v>
      </c>
      <c r="F1398" s="115" t="str">
        <f t="shared" si="670"/>
        <v xml:space="preserve">Electricity average onshore windmill NL DK DE UK </v>
      </c>
      <c r="G1398" s="143">
        <f t="shared" si="654"/>
        <v>2.0346094000000003E-3</v>
      </c>
      <c r="I1398" s="118">
        <f t="shared" si="655"/>
        <v>5.3899113445142943E-4</v>
      </c>
      <c r="K1398" s="161">
        <f t="shared" si="656"/>
        <v>2.6776747280000004E-5</v>
      </c>
      <c r="L1398" s="161">
        <f t="shared" si="657"/>
        <v>1.15021517379E-4</v>
      </c>
      <c r="M1398" s="162">
        <f t="shared" si="658"/>
        <v>9.2001459792429407E-5</v>
      </c>
      <c r="N1398" s="161">
        <v>3.0519141E-4</v>
      </c>
      <c r="O1398" s="164">
        <v>6.021047E-5</v>
      </c>
      <c r="P1398" s="164">
        <v>2.0680567999999999E-5</v>
      </c>
      <c r="Q1398" s="164">
        <v>2.3685067000000001E-5</v>
      </c>
      <c r="R1398" s="164">
        <v>1.7400793E-6</v>
      </c>
      <c r="S1398" s="164">
        <v>4.8920680000000001E-7</v>
      </c>
      <c r="T1398" s="164">
        <v>8.6239417999999995E-7</v>
      </c>
      <c r="U1398" s="164">
        <v>1.6579851999999999E-6</v>
      </c>
      <c r="V1398" s="164">
        <v>8.8312593000000006E-5</v>
      </c>
      <c r="W1398" s="164">
        <v>3.2450122000000003E-5</v>
      </c>
      <c r="X1398" s="164">
        <v>2.6067682E-6</v>
      </c>
      <c r="Y1398" s="164">
        <v>2.2372179000000001E-8</v>
      </c>
      <c r="Z1398" s="164">
        <v>1.0820958999999999E-6</v>
      </c>
      <c r="AA1398" s="164">
        <v>2.6924294000000001E-12</v>
      </c>
      <c r="AC1398" s="118">
        <f t="shared" si="659"/>
        <v>3.0519141E-4</v>
      </c>
      <c r="AD1398" s="118">
        <f t="shared" si="660"/>
        <v>1.0932577048000001E-4</v>
      </c>
      <c r="AE1398" s="118">
        <f t="shared" si="661"/>
        <v>8.3631119100000003E-5</v>
      </c>
      <c r="AF1398" s="118">
        <f t="shared" si="662"/>
        <v>1.1502151737900002E-4</v>
      </c>
      <c r="AG1398" s="118">
        <f t="shared" si="663"/>
        <v>9.0919363892429401E-5</v>
      </c>
      <c r="AI1398" s="69">
        <v>2.0709574000000001E-2</v>
      </c>
      <c r="AJ1398" s="69">
        <v>2.0069086999999999E-2</v>
      </c>
      <c r="AK1398" s="69">
        <v>2.042612E-4</v>
      </c>
      <c r="AL1398" s="69">
        <v>0</v>
      </c>
      <c r="AM1398" s="172">
        <v>5.7183913000000002E-5</v>
      </c>
      <c r="AN1398" s="172">
        <v>8.2350420999999994E-5</v>
      </c>
      <c r="AO1398" s="69">
        <v>2.9669142000000003E-4</v>
      </c>
      <c r="AQ1398" s="199">
        <v>4.8828166000000002E-5</v>
      </c>
      <c r="AR1398" s="199">
        <v>4.5595644999999997E-5</v>
      </c>
      <c r="AS1398" s="199">
        <v>1.8644957999999999E-6</v>
      </c>
      <c r="AT1398" s="199">
        <v>1.3680248E-6</v>
      </c>
      <c r="AU1398" s="150">
        <f t="shared" si="664"/>
        <v>2.733551884714008E-9</v>
      </c>
      <c r="AV1398" s="150">
        <f t="shared" si="665"/>
        <v>6.8953246041210001E-12</v>
      </c>
      <c r="AW1398" s="163">
        <f t="shared" si="666"/>
        <v>1.916001027E-4</v>
      </c>
      <c r="AX1398" s="196">
        <v>1.8988953999999999E-9</v>
      </c>
      <c r="AY1398" s="196">
        <v>5.7292690999999998E-12</v>
      </c>
      <c r="AZ1398" s="196">
        <v>1.5659461E-16</v>
      </c>
      <c r="BA1398" s="196">
        <v>7.7432774000000003E-15</v>
      </c>
      <c r="BB1398" s="196">
        <v>1.3660782999999999E-19</v>
      </c>
      <c r="BC1398" s="196">
        <v>1.1090563E-12</v>
      </c>
      <c r="BD1398" s="196">
        <v>7.8484227999999997E-10</v>
      </c>
      <c r="BE1398" s="196">
        <v>2.0471334E-13</v>
      </c>
      <c r="BF1398" s="196">
        <v>8.8770700000000005E-13</v>
      </c>
      <c r="BG1398" s="196">
        <v>7.0373911000000003E-14</v>
      </c>
      <c r="BH1398" s="196">
        <v>2.5567086000000001E-16</v>
      </c>
      <c r="BI1398" s="196">
        <v>2.5533370999999999E-15</v>
      </c>
      <c r="BJ1398" s="196">
        <v>2.3363024000000002E-16</v>
      </c>
      <c r="BK1398" s="196">
        <v>5.8651054000000002E-17</v>
      </c>
      <c r="BL1398" s="196">
        <v>3.7014764E-11</v>
      </c>
      <c r="BM1398" s="196">
        <v>1.1682641E-11</v>
      </c>
      <c r="BN1398" s="196">
        <v>3.3692570000000001E-18</v>
      </c>
      <c r="BO1398" s="196">
        <v>6.6492626999999998E-6</v>
      </c>
      <c r="BP1398" s="108">
        <v>1.8495084E-4</v>
      </c>
      <c r="BQ1398" s="108">
        <v>0</v>
      </c>
      <c r="BR1398" s="108">
        <v>0</v>
      </c>
      <c r="BS1398" s="108">
        <v>0</v>
      </c>
      <c r="BU1398" s="172">
        <v>1.2733309E-7</v>
      </c>
      <c r="BV1398" s="172">
        <v>6.3087151999999998E-9</v>
      </c>
      <c r="BW1398" s="172">
        <v>5.6730309000000002E-8</v>
      </c>
      <c r="BX1398" s="172">
        <v>2.0270048999999999E-10</v>
      </c>
      <c r="BY1398" s="172">
        <v>6.2293399999999999E-9</v>
      </c>
      <c r="BZ1398" s="172">
        <v>3.6490286000000002E-10</v>
      </c>
      <c r="CA1398" s="172">
        <v>1.8259376000000001E-9</v>
      </c>
      <c r="CB1398" s="172">
        <v>5.7481803E-10</v>
      </c>
      <c r="CC1398" s="172">
        <v>5.0412627999999997E-10</v>
      </c>
      <c r="CD1398" s="172">
        <v>6.2957766000000003E-10</v>
      </c>
      <c r="CE1398" s="172">
        <v>3.8736107E-16</v>
      </c>
      <c r="CF1398" s="172">
        <v>7.4506820999999994E-15</v>
      </c>
      <c r="CG1398" s="172">
        <v>1.3385051E-13</v>
      </c>
      <c r="CH1398" s="172">
        <v>4.9021515000000001E-9</v>
      </c>
      <c r="CI1398" s="172">
        <v>2.4478106E-8</v>
      </c>
      <c r="CJ1398" s="172">
        <v>2.4582268000000001E-8</v>
      </c>
      <c r="CK1398" s="69">
        <v>0</v>
      </c>
      <c r="CM1398" s="197">
        <v>1.1330134000000001E-13</v>
      </c>
      <c r="CN1398" s="198">
        <v>2.0055394999999999E-3</v>
      </c>
      <c r="CO1398" s="197">
        <v>1.3229873E-5</v>
      </c>
      <c r="CP1398" s="197">
        <v>4.3955355000000001E-6</v>
      </c>
      <c r="CQ1398" s="197">
        <v>1.5807744999999999E-11</v>
      </c>
      <c r="CR1398" s="197">
        <v>3.3285871000000003E-11</v>
      </c>
      <c r="CS1398" s="197">
        <v>2.8245288999999999E-7</v>
      </c>
      <c r="CT1398" s="198">
        <v>2.1384970999999999E-4</v>
      </c>
      <c r="CU1398" s="197">
        <v>4.6990251000000003E-8</v>
      </c>
      <c r="CV1398" s="197">
        <v>2.1998329999999999E-7</v>
      </c>
    </row>
    <row r="1399" spans="1:100" ht="14.4">
      <c r="B1399" s="85"/>
      <c r="C1399" s="113"/>
      <c r="D1399" s="1" t="s">
        <v>1424</v>
      </c>
      <c r="E1399" s="112"/>
      <c r="O1399" s="3"/>
      <c r="P1399" s="3"/>
      <c r="Q1399" s="3"/>
      <c r="R1399" s="3"/>
      <c r="S1399" s="3"/>
      <c r="T1399" s="3"/>
      <c r="U1399" s="3"/>
      <c r="V1399" s="3"/>
      <c r="W1399" s="3"/>
      <c r="X1399" s="3"/>
      <c r="Y1399" s="3"/>
      <c r="Z1399" s="3"/>
      <c r="AA1399" s="3"/>
      <c r="AC1399" s="142"/>
      <c r="AD1399" s="142"/>
      <c r="AE1399" s="142"/>
      <c r="AF1399" s="142"/>
      <c r="AG1399" s="142"/>
      <c r="AM1399" s="3"/>
      <c r="AN1399" s="3"/>
      <c r="AQ1399" s="3"/>
      <c r="AR1399" s="3"/>
      <c r="AS1399" s="3"/>
      <c r="AT1399" s="3"/>
      <c r="AU1399" s="86"/>
      <c r="AV1399" s="86"/>
      <c r="AW1399" s="86"/>
      <c r="AX1399" s="3"/>
      <c r="AY1399" s="3"/>
      <c r="AZ1399" s="3"/>
      <c r="BA1399" s="3"/>
      <c r="BB1399" s="3"/>
      <c r="BC1399" s="3"/>
      <c r="BD1399" s="3"/>
      <c r="BE1399" s="3"/>
      <c r="BF1399" s="3"/>
      <c r="BG1399" s="3"/>
      <c r="BH1399" s="3"/>
      <c r="BI1399" s="3"/>
      <c r="BJ1399" s="3"/>
      <c r="BK1399" s="3"/>
      <c r="BL1399" s="3"/>
      <c r="BM1399" s="3"/>
      <c r="BN1399" s="3"/>
      <c r="BO1399" s="3"/>
      <c r="BU1399" s="3"/>
      <c r="BV1399" s="3"/>
      <c r="BW1399" s="3"/>
      <c r="BX1399" s="3"/>
      <c r="BY1399" s="3"/>
      <c r="BZ1399" s="3"/>
      <c r="CA1399" s="3"/>
      <c r="CB1399" s="3"/>
      <c r="CC1399" s="3"/>
      <c r="CD1399" s="3"/>
      <c r="CE1399" s="3"/>
      <c r="CF1399" s="3"/>
      <c r="CG1399" s="3"/>
      <c r="CH1399" s="3"/>
      <c r="CI1399" s="3"/>
      <c r="CJ1399" s="3"/>
      <c r="CM1399" s="3"/>
      <c r="CO1399" s="3"/>
      <c r="CP1399" s="3"/>
      <c r="CQ1399" s="3"/>
      <c r="CR1399" s="3"/>
      <c r="CS1399" s="3"/>
      <c r="CU1399" s="3"/>
      <c r="CV1399" s="3"/>
    </row>
    <row r="1400" spans="1:100" ht="14.4">
      <c r="A1400" t="s">
        <v>3554</v>
      </c>
      <c r="B1400" s="85" t="s">
        <v>1531</v>
      </c>
      <c r="C1400" s="113" t="str">
        <f t="shared" si="669"/>
        <v>B.040.01.101</v>
      </c>
      <c r="D1400" s="9" t="s">
        <v>1424</v>
      </c>
      <c r="E1400" s="112" t="s">
        <v>514</v>
      </c>
      <c r="F1400" s="115" t="str">
        <f t="shared" si="670"/>
        <v>Electricity General Industry</v>
      </c>
      <c r="G1400" s="143">
        <f t="shared" si="654"/>
        <v>0.12558717333333333</v>
      </c>
      <c r="I1400" s="118">
        <f t="shared" si="655"/>
        <v>2.4539762060999996E-2</v>
      </c>
      <c r="K1400" s="161">
        <f t="shared" si="656"/>
        <v>4.9416944000000001E-4</v>
      </c>
      <c r="L1400" s="161">
        <f t="shared" si="657"/>
        <v>1.7140500199999999E-3</v>
      </c>
      <c r="M1400" s="162">
        <f t="shared" si="658"/>
        <v>3.493466601E-3</v>
      </c>
      <c r="N1400" s="161">
        <v>1.8838075999999999E-2</v>
      </c>
      <c r="O1400" s="132">
        <v>7.2863086E-4</v>
      </c>
      <c r="P1400" s="132">
        <v>9.8541915999999998E-4</v>
      </c>
      <c r="Q1400" s="132">
        <v>4.2225930000000002E-4</v>
      </c>
      <c r="R1400" s="164">
        <v>7.1910140000000004E-5</v>
      </c>
      <c r="S1400" s="132">
        <v>0</v>
      </c>
      <c r="T1400" s="132">
        <v>0</v>
      </c>
      <c r="U1400" s="132">
        <v>0</v>
      </c>
      <c r="V1400" s="164">
        <v>7.1933500999999994E-5</v>
      </c>
      <c r="W1400" s="132">
        <v>0</v>
      </c>
      <c r="X1400" s="132">
        <v>3.4215331000000001E-3</v>
      </c>
      <c r="Y1400" s="132">
        <v>0</v>
      </c>
      <c r="Z1400" s="132">
        <v>0</v>
      </c>
      <c r="AA1400" s="132">
        <v>0</v>
      </c>
      <c r="AC1400" s="118">
        <f t="shared" si="659"/>
        <v>1.8838075999999999E-2</v>
      </c>
      <c r="AD1400" s="118">
        <f t="shared" si="660"/>
        <v>2.2082194599999999E-3</v>
      </c>
      <c r="AE1400" s="118">
        <f t="shared" si="661"/>
        <v>1.7140500199999999E-3</v>
      </c>
      <c r="AF1400" s="118">
        <f t="shared" si="662"/>
        <v>1.7140500199999999E-3</v>
      </c>
      <c r="AG1400" s="118">
        <f t="shared" si="663"/>
        <v>3.493466601E-3</v>
      </c>
      <c r="AI1400" s="69">
        <v>2.2320079000000002</v>
      </c>
      <c r="AJ1400" s="69">
        <v>1.3486395</v>
      </c>
      <c r="AK1400" s="69">
        <v>0.42509956999999998</v>
      </c>
      <c r="AL1400" s="69">
        <v>0</v>
      </c>
      <c r="AM1400" s="69">
        <v>0.10247969</v>
      </c>
      <c r="AN1400" s="69">
        <v>0.24976071</v>
      </c>
      <c r="AO1400" s="69">
        <v>0.10602834</v>
      </c>
      <c r="AQ1400" s="116">
        <v>2.4093004999999998E-3</v>
      </c>
      <c r="AR1400" s="116">
        <v>2.2641906999999999E-3</v>
      </c>
      <c r="AS1400" s="116">
        <v>1.0308528E-4</v>
      </c>
      <c r="AT1400" s="199">
        <v>4.2024473999999999E-5</v>
      </c>
      <c r="AU1400" s="150">
        <f t="shared" si="664"/>
        <v>1.3574285192299999E-7</v>
      </c>
      <c r="AV1400" s="150">
        <f t="shared" si="665"/>
        <v>3.8123253721890001E-10</v>
      </c>
      <c r="AW1400" s="163">
        <f t="shared" si="666"/>
        <v>5.8857806687999999E-3</v>
      </c>
      <c r="AX1400" s="196">
        <v>1.165449E-7</v>
      </c>
      <c r="AY1400" s="196">
        <v>3.5164409000000001E-10</v>
      </c>
      <c r="AZ1400" s="196">
        <v>9.6074189000000004E-15</v>
      </c>
      <c r="BA1400" s="108">
        <v>0</v>
      </c>
      <c r="BB1400" s="108">
        <v>0</v>
      </c>
      <c r="BC1400" s="196">
        <v>6.2786922999999998E-11</v>
      </c>
      <c r="BD1400" s="196">
        <v>1.9135164999999999E-8</v>
      </c>
      <c r="BE1400" s="196">
        <v>8.9005638000000004E-12</v>
      </c>
      <c r="BF1400" s="196">
        <v>2.0678276E-11</v>
      </c>
      <c r="BG1400" s="108">
        <v>0</v>
      </c>
      <c r="BH1400" s="108">
        <v>0</v>
      </c>
      <c r="BI1400" s="108">
        <v>0</v>
      </c>
      <c r="BJ1400" s="108">
        <v>0</v>
      </c>
      <c r="BK1400" s="108">
        <v>0</v>
      </c>
      <c r="BL1400" s="108">
        <v>0</v>
      </c>
      <c r="BM1400" s="108">
        <v>0</v>
      </c>
      <c r="BN1400" s="108">
        <v>0</v>
      </c>
      <c r="BO1400" s="196">
        <v>1.4518687999999999E-6</v>
      </c>
      <c r="BP1400" s="108">
        <v>5.8843287999999997E-3</v>
      </c>
      <c r="BQ1400" s="108">
        <v>0</v>
      </c>
      <c r="BR1400" s="108">
        <v>0</v>
      </c>
      <c r="BS1400" s="108">
        <v>0</v>
      </c>
      <c r="BU1400" s="172">
        <v>6.2030920999999997E-6</v>
      </c>
      <c r="BV1400" s="172">
        <v>1.6323345999999999E-7</v>
      </c>
      <c r="BW1400" s="172">
        <v>3.5017037000000002E-6</v>
      </c>
      <c r="BX1400" s="69">
        <v>0</v>
      </c>
      <c r="BY1400" s="172">
        <v>1.6851552999999999E-7</v>
      </c>
      <c r="BZ1400" s="172">
        <v>4.0647084999999997E-8</v>
      </c>
      <c r="CA1400" s="69">
        <v>0</v>
      </c>
      <c r="CB1400" s="172">
        <v>6.1693528000000005E-8</v>
      </c>
      <c r="CC1400" s="69">
        <v>0</v>
      </c>
      <c r="CD1400" s="69">
        <v>0</v>
      </c>
      <c r="CE1400" s="69">
        <v>0</v>
      </c>
      <c r="CF1400" s="69">
        <v>0</v>
      </c>
      <c r="CG1400" s="69">
        <v>0</v>
      </c>
      <c r="CH1400" s="172">
        <v>8.7615327000000002E-8</v>
      </c>
      <c r="CI1400" s="172">
        <v>2.1449903000000002E-6</v>
      </c>
      <c r="CJ1400" s="172">
        <v>3.4693160000000003E-8</v>
      </c>
      <c r="CK1400" s="69">
        <v>0</v>
      </c>
      <c r="CM1400" s="198">
        <v>0</v>
      </c>
      <c r="CN1400" s="198">
        <v>0.12558717</v>
      </c>
      <c r="CO1400" s="198">
        <v>1.7104262E-3</v>
      </c>
      <c r="CP1400" s="198">
        <v>1.210044E-4</v>
      </c>
      <c r="CQ1400" s="198">
        <v>0</v>
      </c>
      <c r="CR1400" s="198">
        <v>0</v>
      </c>
      <c r="CS1400" s="197">
        <v>6.7347696000000001E-6</v>
      </c>
      <c r="CT1400" s="198">
        <v>0</v>
      </c>
      <c r="CU1400" s="198">
        <v>0</v>
      </c>
      <c r="CV1400" s="197">
        <v>1.4294512E-5</v>
      </c>
    </row>
    <row r="1401" spans="1:100" ht="14.4">
      <c r="A1401" t="s">
        <v>3555</v>
      </c>
      <c r="B1401" s="85" t="s">
        <v>1531</v>
      </c>
      <c r="C1401" s="113" t="str">
        <f t="shared" si="669"/>
        <v>B.040.01.104</v>
      </c>
      <c r="D1401" s="9" t="s">
        <v>1424</v>
      </c>
      <c r="E1401" s="112" t="s">
        <v>514</v>
      </c>
      <c r="F1401" s="115" t="str">
        <f t="shared" si="670"/>
        <v>Electricity General domestic use Low Voltage</v>
      </c>
      <c r="G1401" s="143">
        <f t="shared" si="654"/>
        <v>0.13219702666666666</v>
      </c>
      <c r="I1401" s="118">
        <f t="shared" si="655"/>
        <v>2.5831328788999998E-2</v>
      </c>
      <c r="K1401" s="161">
        <f t="shared" si="656"/>
        <v>5.20178364E-4</v>
      </c>
      <c r="L1401" s="161">
        <f t="shared" si="657"/>
        <v>1.80426315E-3</v>
      </c>
      <c r="M1401" s="162">
        <f t="shared" si="658"/>
        <v>3.6773332749999998E-3</v>
      </c>
      <c r="N1401" s="161">
        <v>1.9829553999999999E-2</v>
      </c>
      <c r="O1401" s="132">
        <v>7.6697984999999995E-4</v>
      </c>
      <c r="P1401" s="132">
        <v>1.0372833000000001E-3</v>
      </c>
      <c r="Q1401" s="132">
        <v>4.4448348E-4</v>
      </c>
      <c r="R1401" s="164">
        <v>7.5694884000000002E-5</v>
      </c>
      <c r="S1401" s="132">
        <v>0</v>
      </c>
      <c r="T1401" s="132">
        <v>0</v>
      </c>
      <c r="U1401" s="132">
        <v>0</v>
      </c>
      <c r="V1401" s="164">
        <v>7.5719474999999997E-5</v>
      </c>
      <c r="W1401" s="132">
        <v>0</v>
      </c>
      <c r="X1401" s="132">
        <v>3.6016137999999999E-3</v>
      </c>
      <c r="Y1401" s="132">
        <v>0</v>
      </c>
      <c r="Z1401" s="132">
        <v>0</v>
      </c>
      <c r="AA1401" s="132">
        <v>0</v>
      </c>
      <c r="AC1401" s="118">
        <f t="shared" si="659"/>
        <v>1.9829553999999999E-2</v>
      </c>
      <c r="AD1401" s="118">
        <f t="shared" si="660"/>
        <v>2.3244415139999997E-3</v>
      </c>
      <c r="AE1401" s="118">
        <f t="shared" si="661"/>
        <v>1.80426315E-3</v>
      </c>
      <c r="AF1401" s="118">
        <f t="shared" si="662"/>
        <v>1.80426315E-3</v>
      </c>
      <c r="AG1401" s="118">
        <f t="shared" si="663"/>
        <v>3.6773332749999998E-3</v>
      </c>
      <c r="AI1401" s="69">
        <v>2.3494820000000001</v>
      </c>
      <c r="AJ1401" s="69">
        <v>1.4196206</v>
      </c>
      <c r="AK1401" s="69">
        <v>0.44747323</v>
      </c>
      <c r="AL1401" s="69">
        <v>0</v>
      </c>
      <c r="AM1401" s="69">
        <v>0.10787336</v>
      </c>
      <c r="AN1401" s="69">
        <v>0.26290602000000002</v>
      </c>
      <c r="AO1401" s="69">
        <v>0.11160878</v>
      </c>
      <c r="AQ1401" s="116">
        <v>2.5361058000000001E-3</v>
      </c>
      <c r="AR1401" s="116">
        <v>2.3833587000000002E-3</v>
      </c>
      <c r="AS1401" s="116">
        <v>1.0851082000000001E-4</v>
      </c>
      <c r="AT1401" s="199">
        <v>4.4236288999999999E-5</v>
      </c>
      <c r="AU1401" s="150">
        <f t="shared" si="664"/>
        <v>1.4288720949800002E-7</v>
      </c>
      <c r="AV1401" s="150">
        <f t="shared" si="665"/>
        <v>4.0129740457300003E-10</v>
      </c>
      <c r="AW1401" s="163">
        <f t="shared" si="666"/>
        <v>6.1955586829999998E-3</v>
      </c>
      <c r="AX1401" s="196">
        <v>1.2267884000000001E-7</v>
      </c>
      <c r="AY1401" s="196">
        <v>3.7015167E-10</v>
      </c>
      <c r="AZ1401" s="196">
        <v>1.0113073E-14</v>
      </c>
      <c r="BA1401" s="108">
        <v>0</v>
      </c>
      <c r="BB1401" s="108">
        <v>0</v>
      </c>
      <c r="BC1401" s="196">
        <v>6.6091498E-11</v>
      </c>
      <c r="BD1401" s="196">
        <v>2.0142277999999999E-8</v>
      </c>
      <c r="BE1401" s="196">
        <v>9.3690145000000005E-12</v>
      </c>
      <c r="BF1401" s="196">
        <v>2.1766606999999999E-11</v>
      </c>
      <c r="BG1401" s="108">
        <v>0</v>
      </c>
      <c r="BH1401" s="108">
        <v>0</v>
      </c>
      <c r="BI1401" s="108">
        <v>0</v>
      </c>
      <c r="BJ1401" s="108">
        <v>0</v>
      </c>
      <c r="BK1401" s="108">
        <v>0</v>
      </c>
      <c r="BL1401" s="108">
        <v>0</v>
      </c>
      <c r="BM1401" s="108">
        <v>0</v>
      </c>
      <c r="BN1401" s="108">
        <v>0</v>
      </c>
      <c r="BO1401" s="196">
        <v>1.528283E-6</v>
      </c>
      <c r="BP1401" s="108">
        <v>6.1940303999999998E-3</v>
      </c>
      <c r="BQ1401" s="108">
        <v>0</v>
      </c>
      <c r="BR1401" s="108">
        <v>0</v>
      </c>
      <c r="BS1401" s="108">
        <v>0</v>
      </c>
      <c r="BU1401" s="172">
        <v>6.5295706000000002E-6</v>
      </c>
      <c r="BV1401" s="172">
        <v>1.7182469000000001E-7</v>
      </c>
      <c r="BW1401" s="172">
        <v>3.6860039000000001E-6</v>
      </c>
      <c r="BX1401" s="69">
        <v>0</v>
      </c>
      <c r="BY1401" s="172">
        <v>1.7738476E-7</v>
      </c>
      <c r="BZ1401" s="172">
        <v>4.2786406E-8</v>
      </c>
      <c r="CA1401" s="69">
        <v>0</v>
      </c>
      <c r="CB1401" s="172">
        <v>6.4940556000000003E-8</v>
      </c>
      <c r="CC1401" s="69">
        <v>0</v>
      </c>
      <c r="CD1401" s="69">
        <v>0</v>
      </c>
      <c r="CE1401" s="69">
        <v>0</v>
      </c>
      <c r="CF1401" s="69">
        <v>0</v>
      </c>
      <c r="CG1401" s="69">
        <v>0</v>
      </c>
      <c r="CH1401" s="172">
        <v>9.2226659999999993E-8</v>
      </c>
      <c r="CI1401" s="172">
        <v>2.2578845000000001E-6</v>
      </c>
      <c r="CJ1401" s="172">
        <v>3.6519116000000002E-8</v>
      </c>
      <c r="CK1401" s="69">
        <v>0</v>
      </c>
      <c r="CM1401" s="198">
        <v>0</v>
      </c>
      <c r="CN1401" s="198">
        <v>0.13219702999999999</v>
      </c>
      <c r="CO1401" s="198">
        <v>1.8004486000000001E-3</v>
      </c>
      <c r="CP1401" s="198">
        <v>1.2737305000000001E-4</v>
      </c>
      <c r="CQ1401" s="198">
        <v>0</v>
      </c>
      <c r="CR1401" s="198">
        <v>0</v>
      </c>
      <c r="CS1401" s="197">
        <v>7.0892311000000004E-6</v>
      </c>
      <c r="CT1401" s="198">
        <v>0</v>
      </c>
      <c r="CU1401" s="198">
        <v>0</v>
      </c>
      <c r="CV1401" s="197">
        <v>1.5046855E-5</v>
      </c>
    </row>
    <row r="1402" spans="1:100" ht="14.4">
      <c r="B1402" s="85"/>
      <c r="C1402" s="113"/>
      <c r="D1402" s="1" t="s">
        <v>1239</v>
      </c>
      <c r="E1402" s="112"/>
      <c r="R1402" s="3"/>
      <c r="V1402" s="3"/>
      <c r="AC1402" s="142"/>
      <c r="AD1402" s="142"/>
      <c r="AE1402" s="142"/>
      <c r="AF1402" s="142"/>
      <c r="AG1402" s="142"/>
      <c r="AT1402" s="3"/>
      <c r="AU1402" s="86"/>
      <c r="AV1402" s="86"/>
      <c r="AW1402" s="86"/>
      <c r="AX1402" s="3"/>
      <c r="AY1402" s="3"/>
      <c r="AZ1402" s="3"/>
      <c r="BC1402" s="3"/>
      <c r="BD1402" s="3"/>
      <c r="BE1402" s="3"/>
      <c r="BF1402" s="3"/>
      <c r="BO1402" s="3"/>
      <c r="BU1402" s="3"/>
      <c r="BV1402" s="3"/>
      <c r="BW1402" s="3"/>
      <c r="BY1402" s="3"/>
      <c r="BZ1402" s="3"/>
      <c r="CB1402" s="3"/>
      <c r="CH1402" s="3"/>
      <c r="CI1402" s="3"/>
      <c r="CJ1402" s="3"/>
      <c r="CS1402" s="3"/>
      <c r="CV1402" s="3"/>
    </row>
    <row r="1403" spans="1:100" ht="14.4">
      <c r="A1403" t="s">
        <v>3556</v>
      </c>
      <c r="B1403" s="85" t="s">
        <v>1273</v>
      </c>
      <c r="C1403" s="113" t="str">
        <f t="shared" ref="C1403:C1433" si="671">MID(A1403,1,12)</f>
        <v>B.042.01.101</v>
      </c>
      <c r="D1403" s="9" t="s">
        <v>1239</v>
      </c>
      <c r="E1403" s="112" t="s">
        <v>514</v>
      </c>
      <c r="F1403" s="115" t="str">
        <f t="shared" ref="F1403:F1433" si="672">MID(A1403, 21,85)</f>
        <v>Electricity .EU-27 production</v>
      </c>
      <c r="G1403" s="143">
        <f t="shared" ref="G1403:G1466" si="673">N1403/0.15</f>
        <v>6.5100137333333336E-2</v>
      </c>
      <c r="I1403" s="118">
        <f t="shared" ref="I1403:I1466" si="674">K1403+L1403+M1403+N1403</f>
        <v>1.6839547680000001E-2</v>
      </c>
      <c r="K1403" s="161">
        <f t="shared" ref="K1403:K1466" si="675">Q1403+R1403+S1403+T1403</f>
        <v>4.0442583799999999E-4</v>
      </c>
      <c r="L1403" s="161">
        <f t="shared" ref="L1403:L1466" si="676">O1403+P1403+U1403+Y1403+W1403</f>
        <v>1.3350234099999999E-3</v>
      </c>
      <c r="M1403" s="162">
        <f t="shared" ref="M1403:M1466" si="677">V1403+X1403+Z1403+AA1403</f>
        <v>5.3350778319999998E-3</v>
      </c>
      <c r="N1403" s="161">
        <v>9.7650206000000003E-3</v>
      </c>
      <c r="O1403" s="132">
        <v>6.1650260999999995E-4</v>
      </c>
      <c r="P1403" s="132">
        <v>7.185208E-4</v>
      </c>
      <c r="Q1403" s="132">
        <v>3.0562554999999999E-4</v>
      </c>
      <c r="R1403" s="164">
        <v>9.8800288000000004E-5</v>
      </c>
      <c r="S1403" s="132">
        <v>0</v>
      </c>
      <c r="T1403" s="132">
        <v>0</v>
      </c>
      <c r="U1403" s="132">
        <v>0</v>
      </c>
      <c r="V1403" s="164">
        <v>8.8805231999999996E-5</v>
      </c>
      <c r="W1403" s="132">
        <v>0</v>
      </c>
      <c r="X1403" s="132">
        <v>5.2462725999999999E-3</v>
      </c>
      <c r="Y1403" s="132">
        <v>0</v>
      </c>
      <c r="Z1403" s="132">
        <v>0</v>
      </c>
      <c r="AA1403" s="132">
        <v>0</v>
      </c>
      <c r="AC1403" s="118">
        <f t="shared" si="659"/>
        <v>9.7650206000000003E-3</v>
      </c>
      <c r="AD1403" s="118">
        <f t="shared" si="660"/>
        <v>1.7394492479999998E-3</v>
      </c>
      <c r="AE1403" s="118">
        <f t="shared" si="661"/>
        <v>1.3350234099999999E-3</v>
      </c>
      <c r="AF1403" s="118">
        <f t="shared" si="662"/>
        <v>1.3350234099999999E-3</v>
      </c>
      <c r="AG1403" s="118">
        <f t="shared" si="663"/>
        <v>5.3350778319999998E-3</v>
      </c>
      <c r="AI1403" s="69">
        <v>2.0574653000000001</v>
      </c>
      <c r="AJ1403" s="69">
        <v>0.75608850000000005</v>
      </c>
      <c r="AK1403" s="69">
        <v>0.65180961999999998</v>
      </c>
      <c r="AL1403" s="69">
        <v>0</v>
      </c>
      <c r="AM1403" s="69">
        <v>0.20078624</v>
      </c>
      <c r="AN1403" s="69">
        <v>0.32386417000000001</v>
      </c>
      <c r="AO1403" s="69">
        <v>0.12491674</v>
      </c>
      <c r="AQ1403" s="116">
        <v>1.3662334E-3</v>
      </c>
      <c r="AR1403" s="116">
        <v>1.2786917E-3</v>
      </c>
      <c r="AS1403" s="199">
        <v>5.5588728999999998E-5</v>
      </c>
      <c r="AT1403" s="199">
        <v>3.1952958999999998E-5</v>
      </c>
      <c r="AU1403" s="150">
        <f t="shared" si="664"/>
        <v>7.6660173322000003E-8</v>
      </c>
      <c r="AV1403" s="150">
        <f t="shared" si="665"/>
        <v>2.0557961436050002E-10</v>
      </c>
      <c r="AW1403" s="163">
        <f t="shared" si="666"/>
        <v>4.4752043992000003E-3</v>
      </c>
      <c r="AX1403" s="196">
        <v>6.0412927E-8</v>
      </c>
      <c r="AY1403" s="196">
        <v>1.8228038E-10</v>
      </c>
      <c r="AZ1403" s="196">
        <v>4.9801605E-15</v>
      </c>
      <c r="BA1403" s="108">
        <v>0</v>
      </c>
      <c r="BB1403" s="108">
        <v>0</v>
      </c>
      <c r="BC1403" s="196">
        <v>4.5444322000000001E-11</v>
      </c>
      <c r="BD1403" s="196">
        <v>1.6201802000000001E-8</v>
      </c>
      <c r="BE1403" s="196">
        <v>6.4421071999999999E-12</v>
      </c>
      <c r="BF1403" s="196">
        <v>1.6852147000000001E-11</v>
      </c>
      <c r="BG1403" s="108">
        <v>0</v>
      </c>
      <c r="BH1403" s="108">
        <v>0</v>
      </c>
      <c r="BI1403" s="108">
        <v>0</v>
      </c>
      <c r="BJ1403" s="108">
        <v>0</v>
      </c>
      <c r="BK1403" s="108">
        <v>0</v>
      </c>
      <c r="BL1403" s="108">
        <v>0</v>
      </c>
      <c r="BM1403" s="108">
        <v>0</v>
      </c>
      <c r="BN1403" s="108">
        <v>0</v>
      </c>
      <c r="BO1403" s="196">
        <v>1.7923992E-6</v>
      </c>
      <c r="BP1403" s="108">
        <v>4.4734120000000004E-3</v>
      </c>
      <c r="BQ1403" s="108">
        <v>0</v>
      </c>
      <c r="BR1403" s="108">
        <v>0</v>
      </c>
      <c r="BS1403" s="108">
        <v>0</v>
      </c>
      <c r="BU1403" s="172">
        <v>4.0278234E-6</v>
      </c>
      <c r="BV1403" s="172">
        <v>1.3114530999999999E-7</v>
      </c>
      <c r="BW1403" s="172">
        <v>1.8151645999999999E-6</v>
      </c>
      <c r="BX1403" s="69">
        <v>0</v>
      </c>
      <c r="BY1403" s="172">
        <v>1.7452451000000001E-7</v>
      </c>
      <c r="BZ1403" s="172">
        <v>2.9419808E-8</v>
      </c>
      <c r="CA1403" s="69">
        <v>0</v>
      </c>
      <c r="CB1403" s="172">
        <v>4.4652938000000003E-8</v>
      </c>
      <c r="CC1403" s="69">
        <v>0</v>
      </c>
      <c r="CD1403" s="69">
        <v>0</v>
      </c>
      <c r="CE1403" s="69">
        <v>0</v>
      </c>
      <c r="CF1403" s="69">
        <v>0</v>
      </c>
      <c r="CG1403" s="69">
        <v>0</v>
      </c>
      <c r="CH1403" s="172">
        <v>6.4258598999999994E-8</v>
      </c>
      <c r="CI1403" s="172">
        <v>1.7258273E-6</v>
      </c>
      <c r="CJ1403" s="172">
        <v>4.283031E-8</v>
      </c>
      <c r="CK1403" s="69">
        <v>0</v>
      </c>
      <c r="CM1403" s="198">
        <v>0</v>
      </c>
      <c r="CN1403" s="198">
        <v>6.5100137000000002E-2</v>
      </c>
      <c r="CO1403" s="198">
        <v>1.2379832000000001E-3</v>
      </c>
      <c r="CP1403" s="197">
        <v>9.6475168000000007E-5</v>
      </c>
      <c r="CQ1403" s="198">
        <v>0</v>
      </c>
      <c r="CR1403" s="198">
        <v>0</v>
      </c>
      <c r="CS1403" s="197">
        <v>6.5839492000000004E-6</v>
      </c>
      <c r="CT1403" s="198">
        <v>0</v>
      </c>
      <c r="CU1403" s="198">
        <v>0</v>
      </c>
      <c r="CV1403" s="197">
        <v>1.0346174E-5</v>
      </c>
    </row>
    <row r="1404" spans="1:100" ht="14.4">
      <c r="A1404" t="s">
        <v>3557</v>
      </c>
      <c r="B1404" s="85" t="s">
        <v>1273</v>
      </c>
      <c r="C1404" s="113" t="str">
        <f t="shared" si="671"/>
        <v>B.042.01.102</v>
      </c>
      <c r="D1404" s="9" t="s">
        <v>1239</v>
      </c>
      <c r="E1404" s="112" t="s">
        <v>514</v>
      </c>
      <c r="F1404" s="115" t="str">
        <f t="shared" si="672"/>
        <v>Electricity Austria production</v>
      </c>
      <c r="G1404" s="143">
        <f t="shared" si="673"/>
        <v>2.6872876E-2</v>
      </c>
      <c r="I1404" s="118">
        <f t="shared" si="674"/>
        <v>5.7432264169999993E-3</v>
      </c>
      <c r="K1404" s="161">
        <f t="shared" si="675"/>
        <v>3.7233747E-4</v>
      </c>
      <c r="L1404" s="161">
        <f t="shared" si="676"/>
        <v>1.15772936E-3</v>
      </c>
      <c r="M1404" s="162">
        <f t="shared" si="677"/>
        <v>1.82228187E-4</v>
      </c>
      <c r="N1404" s="161">
        <v>4.0309313999999999E-3</v>
      </c>
      <c r="O1404" s="132">
        <v>5.3171724000000004E-4</v>
      </c>
      <c r="P1404" s="132">
        <v>6.2601211999999996E-4</v>
      </c>
      <c r="Q1404" s="132">
        <v>2.6417081E-4</v>
      </c>
      <c r="R1404" s="132">
        <v>1.0816666E-4</v>
      </c>
      <c r="S1404" s="132">
        <v>0</v>
      </c>
      <c r="T1404" s="132">
        <v>0</v>
      </c>
      <c r="U1404" s="132">
        <v>0</v>
      </c>
      <c r="V1404" s="132">
        <v>1.6860422E-4</v>
      </c>
      <c r="W1404" s="132">
        <v>0</v>
      </c>
      <c r="X1404" s="164">
        <v>1.3623967E-5</v>
      </c>
      <c r="Y1404" s="132">
        <v>0</v>
      </c>
      <c r="Z1404" s="132">
        <v>0</v>
      </c>
      <c r="AA1404" s="132">
        <v>0</v>
      </c>
      <c r="AC1404" s="118">
        <f t="shared" si="659"/>
        <v>4.0309313999999999E-3</v>
      </c>
      <c r="AD1404" s="118">
        <f t="shared" si="660"/>
        <v>1.53006683E-3</v>
      </c>
      <c r="AE1404" s="118">
        <f t="shared" si="661"/>
        <v>1.15772936E-3</v>
      </c>
      <c r="AF1404" s="118">
        <f t="shared" si="662"/>
        <v>1.15772936E-3</v>
      </c>
      <c r="AG1404" s="118">
        <f t="shared" si="663"/>
        <v>1.82228187E-4</v>
      </c>
      <c r="AI1404" s="69">
        <v>1.4340469</v>
      </c>
      <c r="AJ1404" s="69">
        <v>0.39707505999999998</v>
      </c>
      <c r="AK1404" s="69">
        <v>1.6926746999999999E-3</v>
      </c>
      <c r="AL1404" s="69">
        <v>0</v>
      </c>
      <c r="AM1404" s="69">
        <v>0.22508897</v>
      </c>
      <c r="AN1404" s="69">
        <v>0.26676820000000001</v>
      </c>
      <c r="AO1404" s="69">
        <v>0.54342195000000004</v>
      </c>
      <c r="AQ1404" s="116">
        <v>7.0578307999999998E-4</v>
      </c>
      <c r="AR1404" s="116">
        <v>6.5581606999999997E-4</v>
      </c>
      <c r="AS1404" s="199">
        <v>2.57843E-5</v>
      </c>
      <c r="AT1404" s="199">
        <v>2.4182715999999998E-5</v>
      </c>
      <c r="AU1404" s="150">
        <f t="shared" si="664"/>
        <v>3.9317510300000003E-8</v>
      </c>
      <c r="AV1404" s="150">
        <f t="shared" si="665"/>
        <v>9.5356139074999983E-11</v>
      </c>
      <c r="AW1404" s="163">
        <f t="shared" si="666"/>
        <v>3.3869350208999998E-3</v>
      </c>
      <c r="AX1404" s="196">
        <v>2.4938029000000001E-8</v>
      </c>
      <c r="AY1404" s="196">
        <v>7.5244052999999997E-11</v>
      </c>
      <c r="AZ1404" s="196">
        <v>2.0557750000000002E-15</v>
      </c>
      <c r="BA1404" s="108">
        <v>0</v>
      </c>
      <c r="BB1404" s="108">
        <v>0</v>
      </c>
      <c r="BC1404" s="196">
        <v>3.9280299999999998E-11</v>
      </c>
      <c r="BD1404" s="196">
        <v>1.4340200999999999E-8</v>
      </c>
      <c r="BE1404" s="196">
        <v>5.5683062999999996E-12</v>
      </c>
      <c r="BF1404" s="196">
        <v>1.4541724000000001E-11</v>
      </c>
      <c r="BG1404" s="108">
        <v>0</v>
      </c>
      <c r="BH1404" s="108">
        <v>0</v>
      </c>
      <c r="BI1404" s="108">
        <v>0</v>
      </c>
      <c r="BJ1404" s="108">
        <v>0</v>
      </c>
      <c r="BK1404" s="108">
        <v>0</v>
      </c>
      <c r="BL1404" s="108">
        <v>0</v>
      </c>
      <c r="BM1404" s="108">
        <v>0</v>
      </c>
      <c r="BN1404" s="108">
        <v>0</v>
      </c>
      <c r="BO1404" s="196">
        <v>3.4030208999999999E-6</v>
      </c>
      <c r="BP1404" s="108">
        <v>3.3835319999999999E-3</v>
      </c>
      <c r="BQ1404" s="108">
        <v>0</v>
      </c>
      <c r="BR1404" s="108">
        <v>0</v>
      </c>
      <c r="BS1404" s="108">
        <v>0</v>
      </c>
      <c r="BU1404" s="172">
        <v>1.7010392999999999E-6</v>
      </c>
      <c r="BV1404" s="172">
        <v>1.1318718999999999E-7</v>
      </c>
      <c r="BW1404" s="172">
        <v>7.4928709000000004E-7</v>
      </c>
      <c r="BX1404" s="69">
        <v>0</v>
      </c>
      <c r="BY1404" s="172">
        <v>1.7109116999999999E-7</v>
      </c>
      <c r="BZ1404" s="172">
        <v>2.5429336E-8</v>
      </c>
      <c r="CA1404" s="69">
        <v>0</v>
      </c>
      <c r="CB1404" s="172">
        <v>3.8596258999999997E-8</v>
      </c>
      <c r="CC1404" s="69">
        <v>0</v>
      </c>
      <c r="CD1404" s="69">
        <v>0</v>
      </c>
      <c r="CE1404" s="69">
        <v>0</v>
      </c>
      <c r="CF1404" s="69">
        <v>0</v>
      </c>
      <c r="CG1404" s="69">
        <v>0</v>
      </c>
      <c r="CH1404" s="172">
        <v>5.5531611999999999E-8</v>
      </c>
      <c r="CI1404" s="172">
        <v>4.6659972999999998E-7</v>
      </c>
      <c r="CJ1404" s="172">
        <v>8.1316951999999997E-8</v>
      </c>
      <c r="CK1404" s="69">
        <v>0</v>
      </c>
      <c r="CM1404" s="198">
        <v>0</v>
      </c>
      <c r="CN1404" s="198">
        <v>2.6872876E-2</v>
      </c>
      <c r="CO1404" s="198">
        <v>1.0700644E-3</v>
      </c>
      <c r="CP1404" s="197">
        <v>8.3273265999999995E-5</v>
      </c>
      <c r="CQ1404" s="198">
        <v>0</v>
      </c>
      <c r="CR1404" s="198">
        <v>0</v>
      </c>
      <c r="CS1404" s="197">
        <v>6.2515826999999999E-6</v>
      </c>
      <c r="CT1404" s="198">
        <v>0</v>
      </c>
      <c r="CU1404" s="198">
        <v>0</v>
      </c>
      <c r="CV1404" s="197">
        <v>8.9428293999999992E-6</v>
      </c>
    </row>
    <row r="1405" spans="1:100" ht="14.4">
      <c r="A1405" t="s">
        <v>3558</v>
      </c>
      <c r="B1405" s="85" t="s">
        <v>1273</v>
      </c>
      <c r="C1405" s="113" t="str">
        <f t="shared" si="671"/>
        <v>B.042.01.103</v>
      </c>
      <c r="D1405" s="9" t="s">
        <v>1239</v>
      </c>
      <c r="E1405" s="112" t="s">
        <v>514</v>
      </c>
      <c r="F1405" s="115" t="str">
        <f t="shared" si="672"/>
        <v>Electricity Belgium production</v>
      </c>
      <c r="G1405" s="143">
        <f t="shared" si="673"/>
        <v>5.7865825999999995E-2</v>
      </c>
      <c r="I1405" s="118">
        <f t="shared" si="674"/>
        <v>1.7953579848000001E-2</v>
      </c>
      <c r="K1405" s="161">
        <f t="shared" si="675"/>
        <v>4.2083400999999999E-4</v>
      </c>
      <c r="L1405" s="161">
        <f t="shared" si="676"/>
        <v>1.5929567300000001E-3</v>
      </c>
      <c r="M1405" s="162">
        <f t="shared" si="677"/>
        <v>7.2599152079999996E-3</v>
      </c>
      <c r="N1405" s="161">
        <v>8.6798738999999993E-3</v>
      </c>
      <c r="O1405" s="132">
        <v>8.1739887999999995E-4</v>
      </c>
      <c r="P1405" s="132">
        <v>7.7555785000000003E-4</v>
      </c>
      <c r="Q1405" s="132">
        <v>3.2725572999999999E-4</v>
      </c>
      <c r="R1405" s="164">
        <v>9.3578279999999997E-5</v>
      </c>
      <c r="S1405" s="132">
        <v>0</v>
      </c>
      <c r="T1405" s="132">
        <v>0</v>
      </c>
      <c r="U1405" s="132">
        <v>0</v>
      </c>
      <c r="V1405" s="164">
        <v>6.8797908000000003E-5</v>
      </c>
      <c r="W1405" s="132">
        <v>0</v>
      </c>
      <c r="X1405" s="132">
        <v>7.1911173E-3</v>
      </c>
      <c r="Y1405" s="132">
        <v>0</v>
      </c>
      <c r="Z1405" s="132">
        <v>0</v>
      </c>
      <c r="AA1405" s="132">
        <v>0</v>
      </c>
      <c r="AC1405" s="118">
        <f t="shared" si="659"/>
        <v>8.6798738999999993E-3</v>
      </c>
      <c r="AD1405" s="118">
        <f t="shared" si="660"/>
        <v>2.0137907400000002E-3</v>
      </c>
      <c r="AE1405" s="118">
        <f t="shared" si="661"/>
        <v>1.5929567300000001E-3</v>
      </c>
      <c r="AF1405" s="118">
        <f t="shared" si="662"/>
        <v>1.5929567300000001E-3</v>
      </c>
      <c r="AG1405" s="118">
        <f t="shared" si="663"/>
        <v>7.2599152079999996E-3</v>
      </c>
      <c r="AI1405" s="69">
        <v>2.102061</v>
      </c>
      <c r="AJ1405" s="69">
        <v>0.67213396999999997</v>
      </c>
      <c r="AK1405" s="69">
        <v>0.89344184999999998</v>
      </c>
      <c r="AL1405" s="69">
        <v>0</v>
      </c>
      <c r="AM1405" s="69">
        <v>0.18271243000000001</v>
      </c>
      <c r="AN1405" s="69">
        <v>0.34744770000000003</v>
      </c>
      <c r="AO1405" s="69">
        <v>6.3250714E-3</v>
      </c>
      <c r="AQ1405" s="116">
        <v>1.3222348999999999E-3</v>
      </c>
      <c r="AR1405" s="116">
        <v>1.2303348000000001E-3</v>
      </c>
      <c r="AS1405" s="199">
        <v>5.1456703E-5</v>
      </c>
      <c r="AT1405" s="199">
        <v>4.0443362000000003E-5</v>
      </c>
      <c r="AU1405" s="150">
        <f t="shared" si="664"/>
        <v>7.3761081575000002E-8</v>
      </c>
      <c r="AV1405" s="150">
        <f t="shared" si="665"/>
        <v>1.902984552357E-10</v>
      </c>
      <c r="AW1405" s="163">
        <f t="shared" si="666"/>
        <v>5.6643363815999997E-3</v>
      </c>
      <c r="AX1405" s="196">
        <v>5.3699485999999999E-8</v>
      </c>
      <c r="AY1405" s="196">
        <v>1.6202430999999999E-10</v>
      </c>
      <c r="AZ1405" s="196">
        <v>4.4267356999999998E-15</v>
      </c>
      <c r="BA1405" s="108">
        <v>0</v>
      </c>
      <c r="BB1405" s="108">
        <v>0</v>
      </c>
      <c r="BC1405" s="196">
        <v>4.8660574999999999E-11</v>
      </c>
      <c r="BD1405" s="196">
        <v>2.0012935000000001E-8</v>
      </c>
      <c r="BE1405" s="196">
        <v>6.8980374999999997E-12</v>
      </c>
      <c r="BF1405" s="196">
        <v>2.1371681000000001E-11</v>
      </c>
      <c r="BG1405" s="108">
        <v>0</v>
      </c>
      <c r="BH1405" s="108">
        <v>0</v>
      </c>
      <c r="BI1405" s="108">
        <v>0</v>
      </c>
      <c r="BJ1405" s="108">
        <v>0</v>
      </c>
      <c r="BK1405" s="108">
        <v>0</v>
      </c>
      <c r="BL1405" s="108">
        <v>0</v>
      </c>
      <c r="BM1405" s="108">
        <v>0</v>
      </c>
      <c r="BN1405" s="108">
        <v>0</v>
      </c>
      <c r="BO1405" s="196">
        <v>1.3885816000000001E-6</v>
      </c>
      <c r="BP1405" s="108">
        <v>5.6629478E-3</v>
      </c>
      <c r="BQ1405" s="108">
        <v>0</v>
      </c>
      <c r="BR1405" s="108">
        <v>0</v>
      </c>
      <c r="BS1405" s="108">
        <v>0</v>
      </c>
      <c r="BU1405" s="172">
        <v>4.0824792000000002E-6</v>
      </c>
      <c r="BV1405" s="172">
        <v>1.6336322000000001E-7</v>
      </c>
      <c r="BW1405" s="172">
        <v>1.6134528E-6</v>
      </c>
      <c r="BX1405" s="69">
        <v>0</v>
      </c>
      <c r="BY1405" s="172">
        <v>1.9483673000000001E-7</v>
      </c>
      <c r="BZ1405" s="172">
        <v>3.1501951000000001E-8</v>
      </c>
      <c r="CA1405" s="69">
        <v>0</v>
      </c>
      <c r="CB1405" s="172">
        <v>4.7813181999999998E-8</v>
      </c>
      <c r="CC1405" s="69">
        <v>0</v>
      </c>
      <c r="CD1405" s="69">
        <v>0</v>
      </c>
      <c r="CE1405" s="69">
        <v>0</v>
      </c>
      <c r="CF1405" s="69">
        <v>0</v>
      </c>
      <c r="CG1405" s="69">
        <v>0</v>
      </c>
      <c r="CH1405" s="172">
        <v>7.0295272000000002E-8</v>
      </c>
      <c r="CI1405" s="172">
        <v>1.9280351999999998E-6</v>
      </c>
      <c r="CJ1405" s="172">
        <v>3.3180879999999999E-8</v>
      </c>
      <c r="CK1405" s="69">
        <v>0</v>
      </c>
      <c r="CM1405" s="198">
        <v>0</v>
      </c>
      <c r="CN1405" s="198">
        <v>5.7865826000000002E-2</v>
      </c>
      <c r="CO1405" s="198">
        <v>1.3255996E-3</v>
      </c>
      <c r="CP1405" s="198">
        <v>1.1899574000000001E-4</v>
      </c>
      <c r="CQ1405" s="198">
        <v>0</v>
      </c>
      <c r="CR1405" s="198">
        <v>0</v>
      </c>
      <c r="CS1405" s="197">
        <v>7.7043156000000008E-6</v>
      </c>
      <c r="CT1405" s="198">
        <v>0</v>
      </c>
      <c r="CU1405" s="198">
        <v>0</v>
      </c>
      <c r="CV1405" s="197">
        <v>1.1078409E-5</v>
      </c>
    </row>
    <row r="1406" spans="1:100" ht="14.4">
      <c r="A1406" t="s">
        <v>3559</v>
      </c>
      <c r="B1406" s="85" t="s">
        <v>1273</v>
      </c>
      <c r="C1406" s="113" t="str">
        <f t="shared" si="671"/>
        <v>B.042.01.104</v>
      </c>
      <c r="D1406" s="9" t="s">
        <v>1239</v>
      </c>
      <c r="E1406" s="112" t="s">
        <v>514</v>
      </c>
      <c r="F1406" s="115" t="str">
        <f t="shared" si="672"/>
        <v>Electricity Bulgaria production</v>
      </c>
      <c r="G1406" s="143">
        <f t="shared" si="673"/>
        <v>7.3371146666666665E-2</v>
      </c>
      <c r="I1406" s="118">
        <f t="shared" si="674"/>
        <v>2.1369939884999998E-2</v>
      </c>
      <c r="K1406" s="161">
        <f t="shared" si="675"/>
        <v>3.5267387800000003E-4</v>
      </c>
      <c r="L1406" s="161">
        <f t="shared" si="676"/>
        <v>1.1597708400000002E-3</v>
      </c>
      <c r="M1406" s="162">
        <f t="shared" si="677"/>
        <v>8.8518231669999989E-3</v>
      </c>
      <c r="N1406" s="161">
        <v>1.1005671999999999E-2</v>
      </c>
      <c r="O1406" s="132">
        <v>5.2524079000000005E-4</v>
      </c>
      <c r="P1406" s="132">
        <v>6.3453005000000003E-4</v>
      </c>
      <c r="Q1406" s="132">
        <v>2.7274625000000001E-4</v>
      </c>
      <c r="R1406" s="164">
        <v>7.9927627999999993E-5</v>
      </c>
      <c r="S1406" s="132">
        <v>0</v>
      </c>
      <c r="T1406" s="132">
        <v>0</v>
      </c>
      <c r="U1406" s="132">
        <v>0</v>
      </c>
      <c r="V1406" s="164">
        <v>7.4825567E-5</v>
      </c>
      <c r="W1406" s="132">
        <v>0</v>
      </c>
      <c r="X1406" s="132">
        <v>8.7769975999999993E-3</v>
      </c>
      <c r="Y1406" s="132">
        <v>0</v>
      </c>
      <c r="Z1406" s="132">
        <v>0</v>
      </c>
      <c r="AA1406" s="132">
        <v>0</v>
      </c>
      <c r="AC1406" s="118">
        <f t="shared" si="659"/>
        <v>1.1005671999999999E-2</v>
      </c>
      <c r="AD1406" s="118">
        <f t="shared" si="660"/>
        <v>1.5124447180000001E-3</v>
      </c>
      <c r="AE1406" s="118">
        <f t="shared" si="661"/>
        <v>1.1597708400000002E-3</v>
      </c>
      <c r="AF1406" s="118">
        <f t="shared" si="662"/>
        <v>1.1597708400000002E-3</v>
      </c>
      <c r="AG1406" s="118">
        <f t="shared" si="663"/>
        <v>8.8518231669999989E-3</v>
      </c>
      <c r="AI1406" s="69">
        <v>2.3536771000000001</v>
      </c>
      <c r="AJ1406" s="69">
        <v>0.80097770999999995</v>
      </c>
      <c r="AK1406" s="69">
        <v>1.0904754999999999</v>
      </c>
      <c r="AL1406" s="69">
        <v>0</v>
      </c>
      <c r="AM1406" s="69">
        <v>0.16145192</v>
      </c>
      <c r="AN1406" s="69">
        <v>0.22991974000000001</v>
      </c>
      <c r="AO1406" s="69">
        <v>7.0852246999999993E-2</v>
      </c>
      <c r="AQ1406" s="116">
        <v>1.4452084E-3</v>
      </c>
      <c r="AR1406" s="116">
        <v>1.3678529E-3</v>
      </c>
      <c r="AS1406" s="199">
        <v>6.1030770000000003E-5</v>
      </c>
      <c r="AT1406" s="199">
        <v>1.6324732000000001E-5</v>
      </c>
      <c r="AU1406" s="150">
        <f t="shared" si="664"/>
        <v>8.2005572407000002E-8</v>
      </c>
      <c r="AV1406" s="150">
        <f t="shared" si="665"/>
        <v>2.2570550699249999E-10</v>
      </c>
      <c r="AW1406" s="163">
        <f t="shared" si="666"/>
        <v>2.2863770407999997E-3</v>
      </c>
      <c r="AX1406" s="196">
        <v>6.8088422000000003E-8</v>
      </c>
      <c r="AY1406" s="196">
        <v>2.0543919999999999E-10</v>
      </c>
      <c r="AZ1406" s="196">
        <v>5.6128924999999999E-15</v>
      </c>
      <c r="BA1406" s="108">
        <v>0</v>
      </c>
      <c r="BB1406" s="108">
        <v>0</v>
      </c>
      <c r="BC1406" s="196">
        <v>4.0555406999999998E-11</v>
      </c>
      <c r="BD1406" s="196">
        <v>1.3876595000000001E-8</v>
      </c>
      <c r="BE1406" s="196">
        <v>5.7490630999999999E-12</v>
      </c>
      <c r="BF1406" s="196">
        <v>1.4511631E-11</v>
      </c>
      <c r="BG1406" s="108">
        <v>0</v>
      </c>
      <c r="BH1406" s="108">
        <v>0</v>
      </c>
      <c r="BI1406" s="108">
        <v>0</v>
      </c>
      <c r="BJ1406" s="108">
        <v>0</v>
      </c>
      <c r="BK1406" s="108">
        <v>0</v>
      </c>
      <c r="BL1406" s="108">
        <v>0</v>
      </c>
      <c r="BM1406" s="108">
        <v>0</v>
      </c>
      <c r="BN1406" s="108">
        <v>0</v>
      </c>
      <c r="BO1406" s="196">
        <v>1.5102407999999999E-6</v>
      </c>
      <c r="BP1406" s="108">
        <v>2.2848667999999998E-3</v>
      </c>
      <c r="BQ1406" s="108">
        <v>0</v>
      </c>
      <c r="BR1406" s="108">
        <v>0</v>
      </c>
      <c r="BS1406" s="108">
        <v>0</v>
      </c>
      <c r="BU1406" s="172">
        <v>4.8205141999999997E-6</v>
      </c>
      <c r="BV1406" s="172">
        <v>1.1339952E-7</v>
      </c>
      <c r="BW1406" s="172">
        <v>2.0457822000000002E-6</v>
      </c>
      <c r="BX1406" s="69">
        <v>0</v>
      </c>
      <c r="BY1406" s="172">
        <v>1.4537431E-7</v>
      </c>
      <c r="BZ1406" s="172">
        <v>2.6254816E-8</v>
      </c>
      <c r="CA1406" s="69">
        <v>0</v>
      </c>
      <c r="CB1406" s="172">
        <v>3.984916E-8</v>
      </c>
      <c r="CC1406" s="69">
        <v>0</v>
      </c>
      <c r="CD1406" s="69">
        <v>0</v>
      </c>
      <c r="CE1406" s="69">
        <v>0</v>
      </c>
      <c r="CF1406" s="69">
        <v>0</v>
      </c>
      <c r="CG1406" s="69">
        <v>0</v>
      </c>
      <c r="CH1406" s="172">
        <v>5.7109539999999999E-8</v>
      </c>
      <c r="CI1406" s="172">
        <v>2.3566565999999999E-6</v>
      </c>
      <c r="CJ1406" s="172">
        <v>3.6087988999999998E-8</v>
      </c>
      <c r="CK1406" s="69">
        <v>0</v>
      </c>
      <c r="CM1406" s="198">
        <v>0</v>
      </c>
      <c r="CN1406" s="198">
        <v>7.3371143999999999E-2</v>
      </c>
      <c r="CO1406" s="198">
        <v>1.1048006E-3</v>
      </c>
      <c r="CP1406" s="197">
        <v>8.3607861000000003E-5</v>
      </c>
      <c r="CQ1406" s="198">
        <v>0</v>
      </c>
      <c r="CR1406" s="198">
        <v>0</v>
      </c>
      <c r="CS1406" s="197">
        <v>5.5179938999999998E-6</v>
      </c>
      <c r="CT1406" s="198">
        <v>0</v>
      </c>
      <c r="CU1406" s="198">
        <v>0</v>
      </c>
      <c r="CV1406" s="197">
        <v>9.2331291000000007E-6</v>
      </c>
    </row>
    <row r="1407" spans="1:100" ht="14.4">
      <c r="A1407" t="s">
        <v>3560</v>
      </c>
      <c r="B1407" s="85" t="s">
        <v>1273</v>
      </c>
      <c r="C1407" s="113" t="str">
        <f t="shared" si="671"/>
        <v>B.042.01.105</v>
      </c>
      <c r="D1407" s="9" t="s">
        <v>1239</v>
      </c>
      <c r="E1407" s="112" t="s">
        <v>514</v>
      </c>
      <c r="F1407" s="115" t="str">
        <f t="shared" si="672"/>
        <v>Electricity Croatia production</v>
      </c>
      <c r="G1407" s="143">
        <f t="shared" si="673"/>
        <v>5.3314058666666664E-2</v>
      </c>
      <c r="I1407" s="118">
        <f t="shared" si="674"/>
        <v>9.5320779669999991E-3</v>
      </c>
      <c r="K1407" s="161">
        <f t="shared" si="675"/>
        <v>3.8310676999999999E-4</v>
      </c>
      <c r="L1407" s="161">
        <f t="shared" si="676"/>
        <v>9.5879811000000007E-4</v>
      </c>
      <c r="M1407" s="162">
        <f t="shared" si="677"/>
        <v>1.93064287E-4</v>
      </c>
      <c r="N1407" s="161">
        <v>7.9971087999999996E-3</v>
      </c>
      <c r="O1407" s="132">
        <v>3.3571110999999998E-4</v>
      </c>
      <c r="P1407" s="132">
        <v>6.2308700000000003E-4</v>
      </c>
      <c r="Q1407" s="132">
        <v>2.6486701999999998E-4</v>
      </c>
      <c r="R1407" s="132">
        <v>1.1823975E-4</v>
      </c>
      <c r="S1407" s="132">
        <v>0</v>
      </c>
      <c r="T1407" s="132">
        <v>0</v>
      </c>
      <c r="U1407" s="132">
        <v>0</v>
      </c>
      <c r="V1407" s="132">
        <v>1.4793240999999999E-4</v>
      </c>
      <c r="W1407" s="132">
        <v>0</v>
      </c>
      <c r="X1407" s="164">
        <v>4.5131876999999998E-5</v>
      </c>
      <c r="Y1407" s="132">
        <v>0</v>
      </c>
      <c r="Z1407" s="132">
        <v>0</v>
      </c>
      <c r="AA1407" s="132">
        <v>0</v>
      </c>
      <c r="AC1407" s="118">
        <f t="shared" si="659"/>
        <v>7.9971087999999996E-3</v>
      </c>
      <c r="AD1407" s="118">
        <f t="shared" si="660"/>
        <v>1.3419048800000001E-3</v>
      </c>
      <c r="AE1407" s="118">
        <f t="shared" si="661"/>
        <v>9.5879811000000007E-4</v>
      </c>
      <c r="AF1407" s="118">
        <f t="shared" si="662"/>
        <v>9.5879811000000007E-4</v>
      </c>
      <c r="AG1407" s="118">
        <f t="shared" si="663"/>
        <v>1.93064287E-4</v>
      </c>
      <c r="AI1407" s="69">
        <v>1.655521</v>
      </c>
      <c r="AJ1407" s="69">
        <v>0.61753804000000001</v>
      </c>
      <c r="AK1407" s="69">
        <v>5.6072937999999996E-3</v>
      </c>
      <c r="AL1407" s="69">
        <v>0</v>
      </c>
      <c r="AM1407" s="69">
        <v>0.25627501000000003</v>
      </c>
      <c r="AN1407" s="69">
        <v>0.33750117000000002</v>
      </c>
      <c r="AO1407" s="69">
        <v>0.43859947999999999</v>
      </c>
      <c r="AQ1407" s="116">
        <v>1.0812006E-3</v>
      </c>
      <c r="AR1407" s="116">
        <v>1.0084936000000001E-3</v>
      </c>
      <c r="AS1407" s="199">
        <v>4.468912E-5</v>
      </c>
      <c r="AT1407" s="199">
        <v>2.8017868000000001E-5</v>
      </c>
      <c r="AU1407" s="150">
        <f t="shared" si="664"/>
        <v>6.0461248820999999E-8</v>
      </c>
      <c r="AV1407" s="150">
        <f t="shared" si="665"/>
        <v>1.6527040882550001E-10</v>
      </c>
      <c r="AW1407" s="163">
        <f t="shared" si="666"/>
        <v>3.9240710917000004E-3</v>
      </c>
      <c r="AX1407" s="196">
        <v>4.9475446000000001E-8</v>
      </c>
      <c r="AY1407" s="196">
        <v>1.4927935999999999E-10</v>
      </c>
      <c r="AZ1407" s="196">
        <v>4.0785254999999997E-15</v>
      </c>
      <c r="BA1407" s="108">
        <v>0</v>
      </c>
      <c r="BB1407" s="108">
        <v>0</v>
      </c>
      <c r="BC1407" s="196">
        <v>3.9383820999999999E-11</v>
      </c>
      <c r="BD1407" s="196">
        <v>1.0946419E-8</v>
      </c>
      <c r="BE1407" s="196">
        <v>5.5829812999999996E-12</v>
      </c>
      <c r="BF1407" s="196">
        <v>1.0403989E-11</v>
      </c>
      <c r="BG1407" s="108">
        <v>0</v>
      </c>
      <c r="BH1407" s="108">
        <v>0</v>
      </c>
      <c r="BI1407" s="108">
        <v>0</v>
      </c>
      <c r="BJ1407" s="108">
        <v>0</v>
      </c>
      <c r="BK1407" s="108">
        <v>0</v>
      </c>
      <c r="BL1407" s="108">
        <v>0</v>
      </c>
      <c r="BM1407" s="108">
        <v>0</v>
      </c>
      <c r="BN1407" s="108">
        <v>0</v>
      </c>
      <c r="BO1407" s="196">
        <v>2.9857916999999998E-6</v>
      </c>
      <c r="BP1407" s="108">
        <v>3.9210853E-3</v>
      </c>
      <c r="BQ1407" s="108">
        <v>0</v>
      </c>
      <c r="BR1407" s="108">
        <v>0</v>
      </c>
      <c r="BS1407" s="108">
        <v>0</v>
      </c>
      <c r="BU1407" s="172">
        <v>2.6448343999999999E-6</v>
      </c>
      <c r="BV1407" s="172">
        <v>8.4694472999999999E-8</v>
      </c>
      <c r="BW1407" s="172">
        <v>1.4865374E-6</v>
      </c>
      <c r="BX1407" s="69">
        <v>0</v>
      </c>
      <c r="BY1407" s="172">
        <v>1.5658698999999999E-7</v>
      </c>
      <c r="BZ1407" s="172">
        <v>2.5496352999999999E-8</v>
      </c>
      <c r="CA1407" s="69">
        <v>0</v>
      </c>
      <c r="CB1407" s="172">
        <v>3.8697977000000003E-8</v>
      </c>
      <c r="CC1407" s="69">
        <v>0</v>
      </c>
      <c r="CD1407" s="69">
        <v>0</v>
      </c>
      <c r="CE1407" s="69">
        <v>0</v>
      </c>
      <c r="CF1407" s="69">
        <v>0</v>
      </c>
      <c r="CG1407" s="69">
        <v>0</v>
      </c>
      <c r="CH1407" s="172">
        <v>5.3809047000000001E-8</v>
      </c>
      <c r="CI1407" s="172">
        <v>7.2766514E-7</v>
      </c>
      <c r="CJ1407" s="172">
        <v>7.1347043999999998E-8</v>
      </c>
      <c r="CK1407" s="69">
        <v>0</v>
      </c>
      <c r="CM1407" s="198">
        <v>0</v>
      </c>
      <c r="CN1407" s="198">
        <v>5.3314058999999997E-2</v>
      </c>
      <c r="CO1407" s="198">
        <v>1.0728845E-3</v>
      </c>
      <c r="CP1407" s="197">
        <v>6.3794334999999996E-5</v>
      </c>
      <c r="CQ1407" s="198">
        <v>0</v>
      </c>
      <c r="CR1407" s="198">
        <v>0</v>
      </c>
      <c r="CS1407" s="197">
        <v>5.3083582999999998E-6</v>
      </c>
      <c r="CT1407" s="198">
        <v>0</v>
      </c>
      <c r="CU1407" s="198">
        <v>0</v>
      </c>
      <c r="CV1407" s="197">
        <v>8.9663977000000008E-6</v>
      </c>
    </row>
    <row r="1408" spans="1:100" ht="14.4">
      <c r="A1408" t="s">
        <v>3561</v>
      </c>
      <c r="B1408" s="85" t="s">
        <v>1273</v>
      </c>
      <c r="C1408" s="113" t="str">
        <f t="shared" si="671"/>
        <v>B.042.01.106</v>
      </c>
      <c r="D1408" s="9" t="s">
        <v>1239</v>
      </c>
      <c r="E1408" s="112" t="s">
        <v>514</v>
      </c>
      <c r="F1408" s="115" t="str">
        <f t="shared" si="672"/>
        <v>Electricity Cyprus production</v>
      </c>
      <c r="G1408" s="143">
        <f t="shared" si="673"/>
        <v>0.15231475333333336</v>
      </c>
      <c r="I1408" s="118">
        <f t="shared" si="674"/>
        <v>3.1642213787000002E-2</v>
      </c>
      <c r="K1408" s="161">
        <f t="shared" si="675"/>
        <v>1.25453229E-3</v>
      </c>
      <c r="L1408" s="161">
        <f t="shared" si="676"/>
        <v>7.3921460000000005E-3</v>
      </c>
      <c r="M1408" s="162">
        <f t="shared" si="677"/>
        <v>1.4832249700000001E-4</v>
      </c>
      <c r="N1408" s="161">
        <v>2.2847213000000002E-2</v>
      </c>
      <c r="O1408" s="132">
        <v>4.6984829000000002E-3</v>
      </c>
      <c r="P1408" s="132">
        <v>2.6936630999999998E-3</v>
      </c>
      <c r="Q1408" s="132">
        <v>1.1361216999999999E-3</v>
      </c>
      <c r="R1408" s="132">
        <v>1.1841059E-4</v>
      </c>
      <c r="S1408" s="132">
        <v>0</v>
      </c>
      <c r="T1408" s="132">
        <v>0</v>
      </c>
      <c r="U1408" s="132">
        <v>0</v>
      </c>
      <c r="V1408" s="164">
        <v>7.2318998000000005E-5</v>
      </c>
      <c r="W1408" s="132">
        <v>0</v>
      </c>
      <c r="X1408" s="164">
        <v>7.6003498999999996E-5</v>
      </c>
      <c r="Y1408" s="132">
        <v>0</v>
      </c>
      <c r="Z1408" s="132">
        <v>0</v>
      </c>
      <c r="AA1408" s="132">
        <v>0</v>
      </c>
      <c r="AC1408" s="118">
        <f t="shared" si="659"/>
        <v>2.2847213000000002E-2</v>
      </c>
      <c r="AD1408" s="118">
        <f t="shared" si="660"/>
        <v>8.6466782899999994E-3</v>
      </c>
      <c r="AE1408" s="118">
        <f t="shared" si="661"/>
        <v>7.3921460000000005E-3</v>
      </c>
      <c r="AF1408" s="118">
        <f t="shared" si="662"/>
        <v>7.3921460000000005E-3</v>
      </c>
      <c r="AG1408" s="118">
        <f t="shared" si="663"/>
        <v>1.4832249700000001E-4</v>
      </c>
      <c r="AI1408" s="69">
        <v>2.2431697000000002</v>
      </c>
      <c r="AJ1408" s="69">
        <v>1.9227006</v>
      </c>
      <c r="AK1408" s="69">
        <v>9.4428589999999996E-3</v>
      </c>
      <c r="AL1408" s="69">
        <v>0</v>
      </c>
      <c r="AM1408" s="69">
        <v>3.5300831999999997E-2</v>
      </c>
      <c r="AN1408" s="69">
        <v>0.27572543999999999</v>
      </c>
      <c r="AO1408" s="69">
        <v>0</v>
      </c>
      <c r="AQ1408" s="116">
        <v>4.318845E-3</v>
      </c>
      <c r="AR1408" s="116">
        <v>4.0290483E-3</v>
      </c>
      <c r="AS1408" s="116">
        <v>1.5250537E-4</v>
      </c>
      <c r="AT1408" s="116">
        <v>1.3729123999999999E-4</v>
      </c>
      <c r="AU1408" s="150">
        <f t="shared" si="664"/>
        <v>2.4154966313000001E-7</v>
      </c>
      <c r="AV1408" s="150">
        <f t="shared" si="665"/>
        <v>5.6399914507800006E-10</v>
      </c>
      <c r="AW1408" s="163">
        <f t="shared" si="666"/>
        <v>1.9228465649500003E-2</v>
      </c>
      <c r="AX1408" s="196">
        <v>1.4134809000000001E-7</v>
      </c>
      <c r="AY1408" s="196">
        <v>4.2648130000000001E-10</v>
      </c>
      <c r="AZ1408" s="196">
        <v>1.1652077999999999E-14</v>
      </c>
      <c r="BA1408" s="108">
        <v>0</v>
      </c>
      <c r="BB1408" s="108">
        <v>0</v>
      </c>
      <c r="BC1408" s="196">
        <v>1.6893312999999999E-10</v>
      </c>
      <c r="BD1408" s="196">
        <v>1.0003264E-7</v>
      </c>
      <c r="BE1408" s="196">
        <v>2.3947663E-11</v>
      </c>
      <c r="BF1408" s="196">
        <v>1.1355853E-10</v>
      </c>
      <c r="BG1408" s="108">
        <v>0</v>
      </c>
      <c r="BH1408" s="108">
        <v>0</v>
      </c>
      <c r="BI1408" s="108">
        <v>0</v>
      </c>
      <c r="BJ1408" s="108">
        <v>0</v>
      </c>
      <c r="BK1408" s="108">
        <v>0</v>
      </c>
      <c r="BL1408" s="108">
        <v>0</v>
      </c>
      <c r="BM1408" s="108">
        <v>0</v>
      </c>
      <c r="BN1408" s="108">
        <v>0</v>
      </c>
      <c r="BO1408" s="196">
        <v>1.4596495E-6</v>
      </c>
      <c r="BP1408" s="108">
        <v>1.9227006000000001E-2</v>
      </c>
      <c r="BQ1408" s="108">
        <v>0</v>
      </c>
      <c r="BR1408" s="108">
        <v>0</v>
      </c>
      <c r="BS1408" s="108">
        <v>0</v>
      </c>
      <c r="BU1408" s="172">
        <v>8.7061961000000004E-6</v>
      </c>
      <c r="BV1408" s="172">
        <v>8.3852424999999998E-7</v>
      </c>
      <c r="BW1408" s="172">
        <v>4.2469393999999997E-6</v>
      </c>
      <c r="BX1408" s="69">
        <v>0</v>
      </c>
      <c r="BY1408" s="172">
        <v>7.1515458000000004E-7</v>
      </c>
      <c r="BZ1408" s="172">
        <v>1.0936416E-7</v>
      </c>
      <c r="CA1408" s="69">
        <v>0</v>
      </c>
      <c r="CB1408" s="172">
        <v>1.6599126999999999E-7</v>
      </c>
      <c r="CC1408" s="69">
        <v>0</v>
      </c>
      <c r="CD1408" s="69">
        <v>0</v>
      </c>
      <c r="CE1408" s="69">
        <v>0</v>
      </c>
      <c r="CF1408" s="69">
        <v>0</v>
      </c>
      <c r="CG1408" s="69">
        <v>0</v>
      </c>
      <c r="CH1408" s="172">
        <v>2.6165779000000001E-7</v>
      </c>
      <c r="CI1408" s="172">
        <v>2.3336856000000001E-6</v>
      </c>
      <c r="CJ1408" s="172">
        <v>3.4879083000000001E-8</v>
      </c>
      <c r="CK1408" s="69">
        <v>0</v>
      </c>
      <c r="CM1408" s="198">
        <v>0</v>
      </c>
      <c r="CN1408" s="198">
        <v>0.15231475</v>
      </c>
      <c r="CO1408" s="198">
        <v>4.6020354999999997E-3</v>
      </c>
      <c r="CP1408" s="198">
        <v>5.9878885000000002E-4</v>
      </c>
      <c r="CQ1408" s="198">
        <v>0</v>
      </c>
      <c r="CR1408" s="198">
        <v>0</v>
      </c>
      <c r="CS1408" s="197">
        <v>3.2944967E-5</v>
      </c>
      <c r="CT1408" s="198">
        <v>0</v>
      </c>
      <c r="CU1408" s="198">
        <v>0</v>
      </c>
      <c r="CV1408" s="197">
        <v>3.8460504E-5</v>
      </c>
    </row>
    <row r="1409" spans="1:100" ht="14.4">
      <c r="A1409" t="s">
        <v>3562</v>
      </c>
      <c r="B1409" s="85" t="s">
        <v>1273</v>
      </c>
      <c r="C1409" s="113" t="str">
        <f t="shared" si="671"/>
        <v>B.042.01.107</v>
      </c>
      <c r="D1409" s="9" t="s">
        <v>1239</v>
      </c>
      <c r="E1409" s="112" t="s">
        <v>514</v>
      </c>
      <c r="F1409" s="115" t="str">
        <f t="shared" si="672"/>
        <v>Electricity Czechia production</v>
      </c>
      <c r="G1409" s="143">
        <f t="shared" si="673"/>
        <v>0.10749909333333334</v>
      </c>
      <c r="I1409" s="118">
        <f t="shared" si="674"/>
        <v>2.7701323129999997E-2</v>
      </c>
      <c r="K1409" s="161">
        <f t="shared" si="675"/>
        <v>5.3197904999999993E-4</v>
      </c>
      <c r="L1409" s="161">
        <f t="shared" si="676"/>
        <v>1.60119613E-3</v>
      </c>
      <c r="M1409" s="162">
        <f t="shared" si="677"/>
        <v>9.443283949999999E-3</v>
      </c>
      <c r="N1409" s="161">
        <v>1.6124863999999999E-2</v>
      </c>
      <c r="O1409" s="132">
        <v>6.7442266000000001E-4</v>
      </c>
      <c r="P1409" s="132">
        <v>9.2677346999999995E-4</v>
      </c>
      <c r="Q1409" s="132">
        <v>3.9889819999999997E-4</v>
      </c>
      <c r="R1409" s="132">
        <v>1.3308085000000001E-4</v>
      </c>
      <c r="S1409" s="132">
        <v>0</v>
      </c>
      <c r="T1409" s="132">
        <v>0</v>
      </c>
      <c r="U1409" s="132">
        <v>0</v>
      </c>
      <c r="V1409" s="164">
        <v>2.4590350000000001E-5</v>
      </c>
      <c r="W1409" s="132">
        <v>0</v>
      </c>
      <c r="X1409" s="132">
        <v>9.4186935999999999E-3</v>
      </c>
      <c r="Y1409" s="132">
        <v>0</v>
      </c>
      <c r="Z1409" s="132">
        <v>0</v>
      </c>
      <c r="AA1409" s="132">
        <v>0</v>
      </c>
      <c r="AC1409" s="118">
        <f t="shared" si="659"/>
        <v>1.6124863999999999E-2</v>
      </c>
      <c r="AD1409" s="118">
        <f t="shared" si="660"/>
        <v>2.1331751799999999E-3</v>
      </c>
      <c r="AE1409" s="118">
        <f t="shared" si="661"/>
        <v>1.60119613E-3</v>
      </c>
      <c r="AF1409" s="118">
        <f t="shared" si="662"/>
        <v>1.60119613E-3</v>
      </c>
      <c r="AG1409" s="118">
        <f t="shared" si="663"/>
        <v>9.443283949999999E-3</v>
      </c>
      <c r="AI1409" s="69">
        <v>2.7052923</v>
      </c>
      <c r="AJ1409" s="69">
        <v>1.1596769</v>
      </c>
      <c r="AK1409" s="69">
        <v>1.1702013</v>
      </c>
      <c r="AL1409" s="69">
        <v>0</v>
      </c>
      <c r="AM1409" s="69">
        <v>0.28290291000000001</v>
      </c>
      <c r="AN1409" s="69">
        <v>6.8793863999999996E-2</v>
      </c>
      <c r="AO1409" s="69">
        <v>2.3717240000000001E-2</v>
      </c>
      <c r="AQ1409" s="116">
        <v>2.0887928000000002E-3</v>
      </c>
      <c r="AR1409" s="116">
        <v>1.9793242999999999E-3</v>
      </c>
      <c r="AS1409" s="199">
        <v>8.8868071000000005E-5</v>
      </c>
      <c r="AT1409" s="199">
        <v>2.0600490999999999E-5</v>
      </c>
      <c r="AU1409" s="150">
        <f t="shared" si="664"/>
        <v>1.1866452529400001E-7</v>
      </c>
      <c r="AV1409" s="150">
        <f t="shared" si="665"/>
        <v>3.286541098806E-10</v>
      </c>
      <c r="AW1409" s="163">
        <f t="shared" si="666"/>
        <v>2.8852228189900002E-3</v>
      </c>
      <c r="AX1409" s="196">
        <v>9.9759158000000004E-8</v>
      </c>
      <c r="AY1409" s="196">
        <v>3.0099746E-10</v>
      </c>
      <c r="AZ1409" s="196">
        <v>8.2236806000000002E-15</v>
      </c>
      <c r="BA1409" s="108">
        <v>0</v>
      </c>
      <c r="BB1409" s="108">
        <v>0</v>
      </c>
      <c r="BC1409" s="196">
        <v>5.9313294000000001E-11</v>
      </c>
      <c r="BD1409" s="196">
        <v>1.8846053999999999E-8</v>
      </c>
      <c r="BE1409" s="196">
        <v>8.4081482000000004E-12</v>
      </c>
      <c r="BF1409" s="196">
        <v>1.9240277999999999E-11</v>
      </c>
      <c r="BG1409" s="108">
        <v>0</v>
      </c>
      <c r="BH1409" s="108">
        <v>0</v>
      </c>
      <c r="BI1409" s="108">
        <v>0</v>
      </c>
      <c r="BJ1409" s="108">
        <v>0</v>
      </c>
      <c r="BK1409" s="108">
        <v>0</v>
      </c>
      <c r="BL1409" s="108">
        <v>0</v>
      </c>
      <c r="BM1409" s="108">
        <v>0</v>
      </c>
      <c r="BN1409" s="108">
        <v>0</v>
      </c>
      <c r="BO1409" s="196">
        <v>4.9631898999999998E-7</v>
      </c>
      <c r="BP1409" s="108">
        <v>2.8847265E-3</v>
      </c>
      <c r="BQ1409" s="108">
        <v>0</v>
      </c>
      <c r="BR1409" s="108">
        <v>0</v>
      </c>
      <c r="BS1409" s="108">
        <v>0</v>
      </c>
      <c r="BU1409" s="172">
        <v>6.4477909999999999E-6</v>
      </c>
      <c r="BV1409" s="172">
        <v>1.5217585000000001E-7</v>
      </c>
      <c r="BW1409" s="172">
        <v>2.9973599000000001E-6</v>
      </c>
      <c r="BX1409" s="69">
        <v>0</v>
      </c>
      <c r="BY1409" s="172">
        <v>2.1583659E-7</v>
      </c>
      <c r="BZ1409" s="172">
        <v>3.8398322999999998E-8</v>
      </c>
      <c r="CA1409" s="69">
        <v>0</v>
      </c>
      <c r="CB1409" s="172">
        <v>5.8280390000000002E-8</v>
      </c>
      <c r="CC1409" s="69">
        <v>0</v>
      </c>
      <c r="CD1409" s="69">
        <v>0</v>
      </c>
      <c r="CE1409" s="69">
        <v>0</v>
      </c>
      <c r="CF1409" s="69">
        <v>0</v>
      </c>
      <c r="CG1409" s="69">
        <v>0</v>
      </c>
      <c r="CH1409" s="172">
        <v>8.2636519000000003E-8</v>
      </c>
      <c r="CI1409" s="172">
        <v>2.8912435000000002E-6</v>
      </c>
      <c r="CJ1409" s="172">
        <v>1.1859800000000001E-8</v>
      </c>
      <c r="CK1409" s="69">
        <v>0</v>
      </c>
      <c r="CM1409" s="198">
        <v>0</v>
      </c>
      <c r="CN1409" s="198">
        <v>0.10749909000000001</v>
      </c>
      <c r="CO1409" s="198">
        <v>1.6157984E-3</v>
      </c>
      <c r="CP1409" s="198">
        <v>1.1292319E-4</v>
      </c>
      <c r="CQ1409" s="198">
        <v>0</v>
      </c>
      <c r="CR1409" s="198">
        <v>0</v>
      </c>
      <c r="CS1409" s="197">
        <v>7.9020935000000007E-6</v>
      </c>
      <c r="CT1409" s="198">
        <v>0</v>
      </c>
      <c r="CU1409" s="198">
        <v>0</v>
      </c>
      <c r="CV1409" s="197">
        <v>1.3503682E-5</v>
      </c>
    </row>
    <row r="1410" spans="1:100" ht="14.4">
      <c r="A1410" t="s">
        <v>3563</v>
      </c>
      <c r="B1410" s="85" t="s">
        <v>1273</v>
      </c>
      <c r="C1410" s="113" t="str">
        <f t="shared" si="671"/>
        <v>B.042.01.108</v>
      </c>
      <c r="D1410" s="9" t="s">
        <v>1239</v>
      </c>
      <c r="E1410" s="112" t="s">
        <v>514</v>
      </c>
      <c r="F1410" s="115" t="str">
        <f t="shared" si="672"/>
        <v>Electricity Denmark production</v>
      </c>
      <c r="G1410" s="143">
        <f t="shared" si="673"/>
        <v>1.8906565333333333E-2</v>
      </c>
      <c r="I1410" s="118">
        <f t="shared" si="674"/>
        <v>6.1297935729999996E-3</v>
      </c>
      <c r="K1410" s="161">
        <f t="shared" si="675"/>
        <v>8.8920958999999999E-4</v>
      </c>
      <c r="L1410" s="161">
        <f t="shared" si="676"/>
        <v>2.2565250599999999E-3</v>
      </c>
      <c r="M1410" s="162">
        <f t="shared" si="677"/>
        <v>1.4807412299999999E-4</v>
      </c>
      <c r="N1410" s="161">
        <v>2.8359848E-3</v>
      </c>
      <c r="O1410" s="132">
        <v>8.8492365999999999E-4</v>
      </c>
      <c r="P1410" s="132">
        <v>1.3716014E-3</v>
      </c>
      <c r="Q1410" s="132">
        <v>5.7955162E-4</v>
      </c>
      <c r="R1410" s="132">
        <v>3.0965796999999999E-4</v>
      </c>
      <c r="S1410" s="132">
        <v>0</v>
      </c>
      <c r="T1410" s="132">
        <v>0</v>
      </c>
      <c r="U1410" s="132">
        <v>0</v>
      </c>
      <c r="V1410" s="132">
        <v>1.1670105E-4</v>
      </c>
      <c r="W1410" s="132">
        <v>0</v>
      </c>
      <c r="X1410" s="164">
        <v>3.1373072999999999E-5</v>
      </c>
      <c r="Y1410" s="132">
        <v>0</v>
      </c>
      <c r="Z1410" s="132">
        <v>0</v>
      </c>
      <c r="AA1410" s="132">
        <v>0</v>
      </c>
      <c r="AC1410" s="118">
        <f t="shared" si="659"/>
        <v>2.8359848E-3</v>
      </c>
      <c r="AD1410" s="118">
        <f t="shared" si="660"/>
        <v>3.1457346499999999E-3</v>
      </c>
      <c r="AE1410" s="118">
        <f t="shared" si="661"/>
        <v>2.2565250599999999E-3</v>
      </c>
      <c r="AF1410" s="118">
        <f t="shared" si="662"/>
        <v>2.2565250599999999E-3</v>
      </c>
      <c r="AG1410" s="118">
        <f t="shared" si="663"/>
        <v>1.4807412299999999E-4</v>
      </c>
      <c r="AI1410" s="69">
        <v>1.7214817</v>
      </c>
      <c r="AJ1410" s="69">
        <v>0.23902103</v>
      </c>
      <c r="AK1410" s="69">
        <v>3.8978666E-3</v>
      </c>
      <c r="AL1410" s="69">
        <v>0</v>
      </c>
      <c r="AM1410" s="69">
        <v>0.72073812000000004</v>
      </c>
      <c r="AN1410" s="69">
        <v>0.75718465999999995</v>
      </c>
      <c r="AO1410" s="69">
        <v>6.4005466E-4</v>
      </c>
      <c r="AQ1410" s="116">
        <v>7.8867521999999995E-4</v>
      </c>
      <c r="AR1410" s="116">
        <v>7.5248241000000005E-4</v>
      </c>
      <c r="AS1410" s="199">
        <v>2.4633834000000001E-5</v>
      </c>
      <c r="AT1410" s="199">
        <v>1.1558972000000001E-5</v>
      </c>
      <c r="AU1410" s="150">
        <f t="shared" si="664"/>
        <v>4.5112854158999997E-8</v>
      </c>
      <c r="AV1410" s="150">
        <f t="shared" si="665"/>
        <v>9.1101458352299999E-11</v>
      </c>
      <c r="AW1410" s="163">
        <f t="shared" si="666"/>
        <v>1.6189036339999999E-3</v>
      </c>
      <c r="AX1410" s="196">
        <v>1.7545293E-8</v>
      </c>
      <c r="AY1410" s="196">
        <v>5.2938383999999998E-11</v>
      </c>
      <c r="AZ1410" s="196">
        <v>1.4463522999999999E-15</v>
      </c>
      <c r="BA1410" s="108">
        <v>0</v>
      </c>
      <c r="BB1410" s="108">
        <v>0</v>
      </c>
      <c r="BC1410" s="196">
        <v>8.6175158999999997E-11</v>
      </c>
      <c r="BD1410" s="196">
        <v>2.7481386E-8</v>
      </c>
      <c r="BE1410" s="196">
        <v>1.2216039E-11</v>
      </c>
      <c r="BF1410" s="196">
        <v>2.5945589000000001E-11</v>
      </c>
      <c r="BG1410" s="108">
        <v>0</v>
      </c>
      <c r="BH1410" s="108">
        <v>0</v>
      </c>
      <c r="BI1410" s="108">
        <v>0</v>
      </c>
      <c r="BJ1410" s="108">
        <v>0</v>
      </c>
      <c r="BK1410" s="108">
        <v>0</v>
      </c>
      <c r="BL1410" s="108">
        <v>0</v>
      </c>
      <c r="BM1410" s="108">
        <v>0</v>
      </c>
      <c r="BN1410" s="108">
        <v>0</v>
      </c>
      <c r="BO1410" s="196">
        <v>2.355434E-6</v>
      </c>
      <c r="BP1410" s="108">
        <v>1.6165482000000001E-3</v>
      </c>
      <c r="BQ1410" s="108">
        <v>0</v>
      </c>
      <c r="BR1410" s="108">
        <v>0</v>
      </c>
      <c r="BS1410" s="108">
        <v>0</v>
      </c>
      <c r="BU1410" s="172">
        <v>1.7470961E-6</v>
      </c>
      <c r="BV1410" s="172">
        <v>2.0724795000000001E-7</v>
      </c>
      <c r="BW1410" s="172">
        <v>5.2716522000000005E-7</v>
      </c>
      <c r="BX1410" s="69">
        <v>0</v>
      </c>
      <c r="BY1410" s="172">
        <v>4.0628431000000003E-7</v>
      </c>
      <c r="BZ1410" s="172">
        <v>5.5788193999999999E-8</v>
      </c>
      <c r="CA1410" s="69">
        <v>0</v>
      </c>
      <c r="CB1410" s="172">
        <v>8.4674473000000003E-8</v>
      </c>
      <c r="CC1410" s="69">
        <v>0</v>
      </c>
      <c r="CD1410" s="69">
        <v>0</v>
      </c>
      <c r="CE1410" s="69">
        <v>0</v>
      </c>
      <c r="CF1410" s="69">
        <v>0</v>
      </c>
      <c r="CG1410" s="69">
        <v>0</v>
      </c>
      <c r="CH1410" s="172">
        <v>1.1916228E-7</v>
      </c>
      <c r="CI1410" s="172">
        <v>2.9048934999999997E-7</v>
      </c>
      <c r="CJ1410" s="172">
        <v>5.6284317999999998E-8</v>
      </c>
      <c r="CK1410" s="69">
        <v>0</v>
      </c>
      <c r="CM1410" s="198">
        <v>0</v>
      </c>
      <c r="CN1410" s="198">
        <v>1.8906566E-2</v>
      </c>
      <c r="CO1410" s="198">
        <v>2.3475629E-3</v>
      </c>
      <c r="CP1410" s="198">
        <v>1.5459109999999999E-4</v>
      </c>
      <c r="CQ1410" s="198">
        <v>0</v>
      </c>
      <c r="CR1410" s="198">
        <v>0</v>
      </c>
      <c r="CS1410" s="197">
        <v>1.3802337E-5</v>
      </c>
      <c r="CT1410" s="198">
        <v>0</v>
      </c>
      <c r="CU1410" s="198">
        <v>0</v>
      </c>
      <c r="CV1410" s="197">
        <v>1.9619243000000001E-5</v>
      </c>
    </row>
    <row r="1411" spans="1:100" ht="14.4">
      <c r="A1411" t="s">
        <v>3564</v>
      </c>
      <c r="B1411" s="85" t="s">
        <v>1273</v>
      </c>
      <c r="C1411" s="113" t="str">
        <f t="shared" si="671"/>
        <v>B.042.01.109</v>
      </c>
      <c r="D1411" s="9" t="s">
        <v>1239</v>
      </c>
      <c r="E1411" s="112" t="s">
        <v>514</v>
      </c>
      <c r="F1411" s="115" t="str">
        <f t="shared" si="672"/>
        <v>Electricity Estonia production</v>
      </c>
      <c r="G1411" s="143">
        <f t="shared" si="673"/>
        <v>9.3075980000000003E-2</v>
      </c>
      <c r="I1411" s="118">
        <f t="shared" si="674"/>
        <v>2.2983271350000001E-2</v>
      </c>
      <c r="K1411" s="161">
        <f t="shared" si="675"/>
        <v>1.8154721099999998E-3</v>
      </c>
      <c r="L1411" s="161">
        <f t="shared" si="676"/>
        <v>7.0548499999999997E-3</v>
      </c>
      <c r="M1411" s="162">
        <f t="shared" si="677"/>
        <v>1.5155223999999999E-4</v>
      </c>
      <c r="N1411" s="161">
        <v>1.3961397E-2</v>
      </c>
      <c r="O1411" s="132">
        <v>3.8223377000000001E-3</v>
      </c>
      <c r="P1411" s="132">
        <v>3.2325123E-3</v>
      </c>
      <c r="Q1411" s="132">
        <v>1.3620419999999999E-3</v>
      </c>
      <c r="R1411" s="132">
        <v>4.5343010999999999E-4</v>
      </c>
      <c r="S1411" s="132">
        <v>0</v>
      </c>
      <c r="T1411" s="132">
        <v>0</v>
      </c>
      <c r="U1411" s="132">
        <v>0</v>
      </c>
      <c r="V1411" s="164">
        <v>9.7323500999999993E-5</v>
      </c>
      <c r="W1411" s="132">
        <v>0</v>
      </c>
      <c r="X1411" s="164">
        <v>5.4228738999999998E-5</v>
      </c>
      <c r="Y1411" s="132">
        <v>0</v>
      </c>
      <c r="Z1411" s="132">
        <v>0</v>
      </c>
      <c r="AA1411" s="132">
        <v>0</v>
      </c>
      <c r="AC1411" s="118">
        <f t="shared" si="659"/>
        <v>1.3961397E-2</v>
      </c>
      <c r="AD1411" s="118">
        <f t="shared" si="660"/>
        <v>8.8703221099999986E-3</v>
      </c>
      <c r="AE1411" s="118">
        <f t="shared" si="661"/>
        <v>7.0548499999999997E-3</v>
      </c>
      <c r="AF1411" s="118">
        <f t="shared" si="662"/>
        <v>7.0548499999999997E-3</v>
      </c>
      <c r="AG1411" s="118">
        <f t="shared" si="663"/>
        <v>1.5155223999999999E-4</v>
      </c>
      <c r="AI1411" s="69">
        <v>2.7055837999999999</v>
      </c>
      <c r="AJ1411" s="69">
        <v>1.3031269999999999</v>
      </c>
      <c r="AK1411" s="69">
        <v>6.7375100000000004E-3</v>
      </c>
      <c r="AL1411" s="69">
        <v>0</v>
      </c>
      <c r="AM1411" s="69">
        <v>0.9211665</v>
      </c>
      <c r="AN1411" s="69">
        <v>0.46838974999999999</v>
      </c>
      <c r="AO1411" s="69">
        <v>6.1630228999999996E-3</v>
      </c>
      <c r="AQ1411" s="116">
        <v>3.1747047999999998E-3</v>
      </c>
      <c r="AR1411" s="116">
        <v>2.9775068999999999E-3</v>
      </c>
      <c r="AS1411" s="116">
        <v>1.0469084999999999E-4</v>
      </c>
      <c r="AT1411" s="199">
        <v>9.2506997999999995E-5</v>
      </c>
      <c r="AU1411" s="150">
        <f t="shared" si="664"/>
        <v>1.7850761086E-7</v>
      </c>
      <c r="AV1411" s="150">
        <f t="shared" si="665"/>
        <v>3.871703043127E-10</v>
      </c>
      <c r="AW1411" s="163">
        <f t="shared" si="666"/>
        <v>1.29561623275E-2</v>
      </c>
      <c r="AX1411" s="196">
        <v>8.6374511999999994E-8</v>
      </c>
      <c r="AY1411" s="196">
        <v>2.6061274999999999E-10</v>
      </c>
      <c r="AZ1411" s="196">
        <v>7.1203126999999994E-15</v>
      </c>
      <c r="BA1411" s="108">
        <v>0</v>
      </c>
      <c r="BB1411" s="108">
        <v>0</v>
      </c>
      <c r="BC1411" s="196">
        <v>2.0252586000000001E-10</v>
      </c>
      <c r="BD1411" s="196">
        <v>9.1930573000000004E-8</v>
      </c>
      <c r="BE1411" s="196">
        <v>2.8709710000000001E-11</v>
      </c>
      <c r="BF1411" s="196">
        <v>9.7840723999999999E-11</v>
      </c>
      <c r="BG1411" s="108">
        <v>0</v>
      </c>
      <c r="BH1411" s="108">
        <v>0</v>
      </c>
      <c r="BI1411" s="108">
        <v>0</v>
      </c>
      <c r="BJ1411" s="108">
        <v>0</v>
      </c>
      <c r="BK1411" s="108">
        <v>0</v>
      </c>
      <c r="BL1411" s="108">
        <v>0</v>
      </c>
      <c r="BM1411" s="108">
        <v>0</v>
      </c>
      <c r="BN1411" s="108">
        <v>0</v>
      </c>
      <c r="BO1411" s="196">
        <v>1.9643275000000002E-6</v>
      </c>
      <c r="BP1411" s="108">
        <v>1.2954198E-2</v>
      </c>
      <c r="BQ1411" s="108">
        <v>0</v>
      </c>
      <c r="BR1411" s="108">
        <v>0</v>
      </c>
      <c r="BS1411" s="108">
        <v>0</v>
      </c>
      <c r="BU1411" s="172">
        <v>6.5088143E-6</v>
      </c>
      <c r="BV1411" s="172">
        <v>7.4122056999999997E-7</v>
      </c>
      <c r="BW1411" s="172">
        <v>2.5952053999999998E-6</v>
      </c>
      <c r="BX1411" s="69">
        <v>0</v>
      </c>
      <c r="BY1411" s="172">
        <v>9.1865439000000003E-7</v>
      </c>
      <c r="BZ1411" s="172">
        <v>1.3111147E-7</v>
      </c>
      <c r="CA1411" s="69">
        <v>0</v>
      </c>
      <c r="CB1411" s="172">
        <v>1.9899899999999999E-7</v>
      </c>
      <c r="CC1411" s="69">
        <v>0</v>
      </c>
      <c r="CD1411" s="69">
        <v>0</v>
      </c>
      <c r="CE1411" s="69">
        <v>0</v>
      </c>
      <c r="CF1411" s="69">
        <v>0</v>
      </c>
      <c r="CG1411" s="69">
        <v>0</v>
      </c>
      <c r="CH1411" s="172">
        <v>2.9654894999999999E-7</v>
      </c>
      <c r="CI1411" s="172">
        <v>1.5801360000000001E-6</v>
      </c>
      <c r="CJ1411" s="172">
        <v>4.6938626999999998E-8</v>
      </c>
      <c r="CK1411" s="69">
        <v>0</v>
      </c>
      <c r="CM1411" s="198">
        <v>0</v>
      </c>
      <c r="CN1411" s="198">
        <v>9.3075982000000002E-2</v>
      </c>
      <c r="CO1411" s="198">
        <v>5.5171604999999999E-3</v>
      </c>
      <c r="CP1411" s="198">
        <v>5.3720285000000004E-4</v>
      </c>
      <c r="CQ1411" s="198">
        <v>0</v>
      </c>
      <c r="CR1411" s="198">
        <v>0</v>
      </c>
      <c r="CS1411" s="197">
        <v>3.6223444000000003E-5</v>
      </c>
      <c r="CT1411" s="198">
        <v>0</v>
      </c>
      <c r="CU1411" s="198">
        <v>0</v>
      </c>
      <c r="CV1411" s="197">
        <v>4.6108461000000001E-5</v>
      </c>
    </row>
    <row r="1412" spans="1:100" ht="14.4">
      <c r="A1412" t="s">
        <v>3565</v>
      </c>
      <c r="B1412" s="85" t="s">
        <v>1273</v>
      </c>
      <c r="C1412" s="113" t="str">
        <f t="shared" si="671"/>
        <v>B.042.01.110</v>
      </c>
      <c r="D1412" s="9" t="s">
        <v>1239</v>
      </c>
      <c r="E1412" s="112" t="s">
        <v>514</v>
      </c>
      <c r="F1412" s="115" t="str">
        <f t="shared" si="672"/>
        <v>Electricity Finland production</v>
      </c>
      <c r="G1412" s="143">
        <f t="shared" si="673"/>
        <v>1.7611680666666667E-2</v>
      </c>
      <c r="I1412" s="118">
        <f t="shared" si="674"/>
        <v>1.3444128405E-2</v>
      </c>
      <c r="K1412" s="161">
        <f t="shared" si="675"/>
        <v>5.6554157999999998E-4</v>
      </c>
      <c r="L1412" s="161">
        <f t="shared" si="676"/>
        <v>1.5861665200000001E-3</v>
      </c>
      <c r="M1412" s="162">
        <f t="shared" si="677"/>
        <v>8.6506682049999999E-3</v>
      </c>
      <c r="N1412" s="161">
        <v>2.6417520999999998E-3</v>
      </c>
      <c r="O1412" s="132">
        <v>6.9223416000000002E-4</v>
      </c>
      <c r="P1412" s="132">
        <v>8.9393236000000003E-4</v>
      </c>
      <c r="Q1412" s="132">
        <v>3.7631787999999999E-4</v>
      </c>
      <c r="R1412" s="132">
        <v>1.892237E-4</v>
      </c>
      <c r="S1412" s="132">
        <v>0</v>
      </c>
      <c r="T1412" s="132">
        <v>0</v>
      </c>
      <c r="U1412" s="132">
        <v>0</v>
      </c>
      <c r="V1412" s="164">
        <v>7.1513404999999999E-5</v>
      </c>
      <c r="W1412" s="132">
        <v>0</v>
      </c>
      <c r="X1412" s="132">
        <v>8.5791548000000006E-3</v>
      </c>
      <c r="Y1412" s="132">
        <v>0</v>
      </c>
      <c r="Z1412" s="132">
        <v>0</v>
      </c>
      <c r="AA1412" s="132">
        <v>0</v>
      </c>
      <c r="AC1412" s="118">
        <f t="shared" si="659"/>
        <v>2.6417520999999998E-3</v>
      </c>
      <c r="AD1412" s="118">
        <f t="shared" si="660"/>
        <v>2.1517081E-3</v>
      </c>
      <c r="AE1412" s="118">
        <f t="shared" si="661"/>
        <v>1.5861665200000001E-3</v>
      </c>
      <c r="AF1412" s="118">
        <f t="shared" si="662"/>
        <v>1.5861665200000001E-3</v>
      </c>
      <c r="AG1412" s="118">
        <f t="shared" si="663"/>
        <v>8.6506682049999999E-3</v>
      </c>
      <c r="AI1412" s="69">
        <v>2.0553123000000002</v>
      </c>
      <c r="AJ1412" s="69">
        <v>9.5619271000000006E-2</v>
      </c>
      <c r="AK1412" s="69">
        <v>1.065895</v>
      </c>
      <c r="AL1412" s="69">
        <v>0</v>
      </c>
      <c r="AM1412" s="69">
        <v>0.43971291000000001</v>
      </c>
      <c r="AN1412" s="69">
        <v>0.29717347</v>
      </c>
      <c r="AO1412" s="69">
        <v>0.15691162</v>
      </c>
      <c r="AQ1412" s="116">
        <v>6.3053751000000005E-4</v>
      </c>
      <c r="AR1412" s="116">
        <v>6.0372340000000005E-4</v>
      </c>
      <c r="AS1412" s="199">
        <v>2.0707719E-5</v>
      </c>
      <c r="AT1412" s="199">
        <v>6.1063896000000001E-6</v>
      </c>
      <c r="AU1412" s="150">
        <f t="shared" si="664"/>
        <v>3.6194448763999998E-8</v>
      </c>
      <c r="AV1412" s="150">
        <f t="shared" si="665"/>
        <v>7.6581799993600001E-11</v>
      </c>
      <c r="AW1412" s="163">
        <f t="shared" si="666"/>
        <v>8.5523662979999991E-4</v>
      </c>
      <c r="AX1412" s="196">
        <v>1.6343639999999998E-8</v>
      </c>
      <c r="AY1412" s="196">
        <v>4.9312707000000001E-11</v>
      </c>
      <c r="AZ1412" s="196">
        <v>1.3472936E-15</v>
      </c>
      <c r="BA1412" s="108">
        <v>0</v>
      </c>
      <c r="BB1412" s="108">
        <v>0</v>
      </c>
      <c r="BC1412" s="196">
        <v>5.5955763999999997E-11</v>
      </c>
      <c r="BD1412" s="196">
        <v>1.9794852999999999E-8</v>
      </c>
      <c r="BE1412" s="196">
        <v>7.9321906999999999E-12</v>
      </c>
      <c r="BF1412" s="196">
        <v>1.9335555000000001E-11</v>
      </c>
      <c r="BG1412" s="108">
        <v>0</v>
      </c>
      <c r="BH1412" s="108">
        <v>0</v>
      </c>
      <c r="BI1412" s="108">
        <v>0</v>
      </c>
      <c r="BJ1412" s="108">
        <v>0</v>
      </c>
      <c r="BK1412" s="108">
        <v>0</v>
      </c>
      <c r="BL1412" s="108">
        <v>0</v>
      </c>
      <c r="BM1412" s="108">
        <v>0</v>
      </c>
      <c r="BN1412" s="108">
        <v>0</v>
      </c>
      <c r="BO1412" s="196">
        <v>1.4433898000000001E-6</v>
      </c>
      <c r="BP1412" s="108">
        <v>8.5379323999999995E-4</v>
      </c>
      <c r="BQ1412" s="108">
        <v>0</v>
      </c>
      <c r="BR1412" s="108">
        <v>0</v>
      </c>
      <c r="BS1412" s="108">
        <v>0</v>
      </c>
      <c r="BU1412" s="172">
        <v>2.5926090999999999E-6</v>
      </c>
      <c r="BV1412" s="172">
        <v>1.5172733E-7</v>
      </c>
      <c r="BW1412" s="172">
        <v>4.9106039999999997E-7</v>
      </c>
      <c r="BX1412" s="69">
        <v>0</v>
      </c>
      <c r="BY1412" s="172">
        <v>2.6734035999999999E-7</v>
      </c>
      <c r="BZ1412" s="172">
        <v>3.6224719999999999E-8</v>
      </c>
      <c r="CA1412" s="69">
        <v>0</v>
      </c>
      <c r="CB1412" s="172">
        <v>5.498133E-8</v>
      </c>
      <c r="CC1412" s="69">
        <v>0</v>
      </c>
      <c r="CD1412" s="69">
        <v>0</v>
      </c>
      <c r="CE1412" s="69">
        <v>0</v>
      </c>
      <c r="CF1412" s="69">
        <v>0</v>
      </c>
      <c r="CG1412" s="69">
        <v>0</v>
      </c>
      <c r="CH1412" s="172">
        <v>7.8488795999999997E-8</v>
      </c>
      <c r="CI1412" s="172">
        <v>1.4782956E-6</v>
      </c>
      <c r="CJ1412" s="172">
        <v>3.4490550000000003E-8</v>
      </c>
      <c r="CK1412" s="69">
        <v>0</v>
      </c>
      <c r="CM1412" s="198">
        <v>0</v>
      </c>
      <c r="CN1412" s="198">
        <v>1.7611681000000001E-2</v>
      </c>
      <c r="CO1412" s="198">
        <v>1.5243334E-3</v>
      </c>
      <c r="CP1412" s="198">
        <v>1.121178E-4</v>
      </c>
      <c r="CQ1412" s="198">
        <v>0</v>
      </c>
      <c r="CR1412" s="198">
        <v>0</v>
      </c>
      <c r="CS1412" s="197">
        <v>9.3841319999999997E-6</v>
      </c>
      <c r="CT1412" s="198">
        <v>0</v>
      </c>
      <c r="CU1412" s="198">
        <v>0</v>
      </c>
      <c r="CV1412" s="197">
        <v>1.2739283E-5</v>
      </c>
    </row>
    <row r="1413" spans="1:100" ht="14.4">
      <c r="A1413" t="s">
        <v>3566</v>
      </c>
      <c r="B1413" s="85" t="s">
        <v>1273</v>
      </c>
      <c r="C1413" s="113" t="str">
        <f t="shared" si="671"/>
        <v>B.042.01.111</v>
      </c>
      <c r="D1413" s="9" t="s">
        <v>1239</v>
      </c>
      <c r="E1413" s="112" t="s">
        <v>514</v>
      </c>
      <c r="F1413" s="115" t="str">
        <f t="shared" si="672"/>
        <v>Electricity France production</v>
      </c>
      <c r="G1413" s="143">
        <f t="shared" si="673"/>
        <v>8.4090173333333344E-3</v>
      </c>
      <c r="I1413" s="118">
        <f t="shared" si="674"/>
        <v>1.7647202589000002E-2</v>
      </c>
      <c r="K1413" s="161">
        <f t="shared" si="675"/>
        <v>1.8230562799999999E-4</v>
      </c>
      <c r="L1413" s="161">
        <f t="shared" si="676"/>
        <v>8.6101595999999998E-4</v>
      </c>
      <c r="M1413" s="162">
        <f t="shared" si="677"/>
        <v>1.5342528401E-2</v>
      </c>
      <c r="N1413" s="161">
        <v>1.2613526000000001E-3</v>
      </c>
      <c r="O1413" s="132">
        <v>5.0537952000000001E-4</v>
      </c>
      <c r="P1413" s="132">
        <v>3.5563644000000003E-4</v>
      </c>
      <c r="Q1413" s="132">
        <v>1.4902122000000001E-4</v>
      </c>
      <c r="R1413" s="164">
        <v>3.3284407999999998E-5</v>
      </c>
      <c r="S1413" s="132">
        <v>0</v>
      </c>
      <c r="T1413" s="132">
        <v>0</v>
      </c>
      <c r="U1413" s="132">
        <v>0</v>
      </c>
      <c r="V1413" s="164">
        <v>5.1363401E-5</v>
      </c>
      <c r="W1413" s="132">
        <v>0</v>
      </c>
      <c r="X1413" s="132">
        <v>1.5291165000000001E-2</v>
      </c>
      <c r="Y1413" s="132">
        <v>0</v>
      </c>
      <c r="Z1413" s="132">
        <v>0</v>
      </c>
      <c r="AA1413" s="132">
        <v>0</v>
      </c>
      <c r="AC1413" s="118">
        <f t="shared" si="659"/>
        <v>1.2613526000000001E-3</v>
      </c>
      <c r="AD1413" s="118">
        <f t="shared" si="660"/>
        <v>1.0433215880000001E-3</v>
      </c>
      <c r="AE1413" s="118">
        <f t="shared" si="661"/>
        <v>8.6101595999999998E-4</v>
      </c>
      <c r="AF1413" s="118">
        <f t="shared" si="662"/>
        <v>8.6101595999999998E-4</v>
      </c>
      <c r="AG1413" s="118">
        <f t="shared" si="663"/>
        <v>1.5342528401E-2</v>
      </c>
      <c r="AI1413" s="69">
        <v>2.3564680999999998</v>
      </c>
      <c r="AJ1413" s="69">
        <v>0.13221342999999999</v>
      </c>
      <c r="AK1413" s="69">
        <v>1.8998113999999999</v>
      </c>
      <c r="AL1413" s="69">
        <v>0</v>
      </c>
      <c r="AM1413" s="69">
        <v>6.5181680000000006E-2</v>
      </c>
      <c r="AN1413" s="69">
        <v>0.14742064999999999</v>
      </c>
      <c r="AO1413" s="69">
        <v>0.11184089999999999</v>
      </c>
      <c r="AQ1413" s="116">
        <v>3.3887361000000001E-4</v>
      </c>
      <c r="AR1413" s="116">
        <v>3.2043954000000001E-4</v>
      </c>
      <c r="AS1413" s="199">
        <v>1.0609409E-5</v>
      </c>
      <c r="AT1413" s="199">
        <v>7.8246519000000002E-6</v>
      </c>
      <c r="AU1413" s="150">
        <f t="shared" si="664"/>
        <v>1.9211003384000001E-8</v>
      </c>
      <c r="AV1413" s="150">
        <f t="shared" si="665"/>
        <v>3.9235979789820002E-11</v>
      </c>
      <c r="AW1413" s="163">
        <f t="shared" si="666"/>
        <v>1.0958895925000001E-3</v>
      </c>
      <c r="AX1413" s="196">
        <v>7.8035679999999995E-9</v>
      </c>
      <c r="AY1413" s="196">
        <v>2.3545247999999999E-11</v>
      </c>
      <c r="AZ1413" s="196">
        <v>6.4328981999999998E-16</v>
      </c>
      <c r="BA1413" s="108">
        <v>0</v>
      </c>
      <c r="BB1413" s="108">
        <v>0</v>
      </c>
      <c r="BC1413" s="196">
        <v>2.2158383999999999E-11</v>
      </c>
      <c r="BD1413" s="196">
        <v>1.1385277E-8</v>
      </c>
      <c r="BE1413" s="196">
        <v>3.1411335E-12</v>
      </c>
      <c r="BF1413" s="196">
        <v>1.2548955000000001E-11</v>
      </c>
      <c r="BG1413" s="108">
        <v>0</v>
      </c>
      <c r="BH1413" s="108">
        <v>0</v>
      </c>
      <c r="BI1413" s="108">
        <v>0</v>
      </c>
      <c r="BJ1413" s="108">
        <v>0</v>
      </c>
      <c r="BK1413" s="108">
        <v>0</v>
      </c>
      <c r="BL1413" s="108">
        <v>0</v>
      </c>
      <c r="BM1413" s="108">
        <v>0</v>
      </c>
      <c r="BN1413" s="108">
        <v>0</v>
      </c>
      <c r="BO1413" s="196">
        <v>1.0366925000000001E-6</v>
      </c>
      <c r="BP1413" s="108">
        <v>1.0948529E-3</v>
      </c>
      <c r="BQ1413" s="108">
        <v>0</v>
      </c>
      <c r="BR1413" s="108">
        <v>0</v>
      </c>
      <c r="BS1413" s="108">
        <v>0</v>
      </c>
      <c r="BU1413" s="172">
        <v>3.1061684000000002E-6</v>
      </c>
      <c r="BV1413" s="172">
        <v>9.3811435999999999E-8</v>
      </c>
      <c r="BW1413" s="172">
        <v>2.3446571000000001E-7</v>
      </c>
      <c r="BX1413" s="69">
        <v>0</v>
      </c>
      <c r="BY1413" s="172">
        <v>9.6370802999999997E-8</v>
      </c>
      <c r="BZ1413" s="172">
        <v>1.4344925E-8</v>
      </c>
      <c r="CA1413" s="69">
        <v>0</v>
      </c>
      <c r="CB1413" s="172">
        <v>2.1772509000000001E-8</v>
      </c>
      <c r="CC1413" s="69">
        <v>0</v>
      </c>
      <c r="CD1413" s="69">
        <v>0</v>
      </c>
      <c r="CE1413" s="69">
        <v>0</v>
      </c>
      <c r="CF1413" s="69">
        <v>0</v>
      </c>
      <c r="CG1413" s="69">
        <v>0</v>
      </c>
      <c r="CH1413" s="172">
        <v>3.3270794999999998E-8</v>
      </c>
      <c r="CI1413" s="172">
        <v>2.5873598999999998E-6</v>
      </c>
      <c r="CJ1413" s="172">
        <v>2.4772306E-8</v>
      </c>
      <c r="CK1413" s="69">
        <v>0</v>
      </c>
      <c r="CM1413" s="198">
        <v>0</v>
      </c>
      <c r="CN1413" s="198">
        <v>8.4090173000000001E-3</v>
      </c>
      <c r="CO1413" s="198">
        <v>6.0363332999999999E-4</v>
      </c>
      <c r="CP1413" s="197">
        <v>6.7474439000000006E-5</v>
      </c>
      <c r="CQ1413" s="198">
        <v>0</v>
      </c>
      <c r="CR1413" s="198">
        <v>0</v>
      </c>
      <c r="CS1413" s="197">
        <v>4.0876992000000003E-6</v>
      </c>
      <c r="CT1413" s="198">
        <v>0</v>
      </c>
      <c r="CU1413" s="198">
        <v>0</v>
      </c>
      <c r="CV1413" s="197">
        <v>5.0447334000000002E-6</v>
      </c>
    </row>
    <row r="1414" spans="1:100" ht="14.4">
      <c r="A1414" t="s">
        <v>3567</v>
      </c>
      <c r="B1414" s="85" t="s">
        <v>1273</v>
      </c>
      <c r="C1414" s="113" t="str">
        <f t="shared" si="671"/>
        <v>B.042.01.112</v>
      </c>
      <c r="D1414" s="9" t="s">
        <v>1239</v>
      </c>
      <c r="E1414" s="112" t="s">
        <v>514</v>
      </c>
      <c r="F1414" s="115" t="str">
        <f t="shared" si="672"/>
        <v>Electricity Germany production</v>
      </c>
      <c r="G1414" s="143">
        <f t="shared" si="673"/>
        <v>9.6475686666666671E-2</v>
      </c>
      <c r="I1414" s="118">
        <f t="shared" si="674"/>
        <v>1.723000165E-2</v>
      </c>
      <c r="K1414" s="161">
        <f t="shared" si="675"/>
        <v>6.4397792999999997E-4</v>
      </c>
      <c r="L1414" s="161">
        <f t="shared" si="676"/>
        <v>1.8528192199999999E-3</v>
      </c>
      <c r="M1414" s="162">
        <f t="shared" si="677"/>
        <v>2.6185149999999996E-4</v>
      </c>
      <c r="N1414" s="161">
        <v>1.4471352999999999E-2</v>
      </c>
      <c r="O1414" s="132">
        <v>7.4019671999999998E-4</v>
      </c>
      <c r="P1414" s="132">
        <v>1.1126224999999999E-3</v>
      </c>
      <c r="Q1414" s="132">
        <v>4.7413444E-4</v>
      </c>
      <c r="R1414" s="132">
        <v>1.6984349E-4</v>
      </c>
      <c r="S1414" s="132">
        <v>0</v>
      </c>
      <c r="T1414" s="132">
        <v>0</v>
      </c>
      <c r="U1414" s="132">
        <v>0</v>
      </c>
      <c r="V1414" s="164">
        <v>9.869689E-5</v>
      </c>
      <c r="W1414" s="132">
        <v>0</v>
      </c>
      <c r="X1414" s="132">
        <v>1.6315460999999999E-4</v>
      </c>
      <c r="Y1414" s="132">
        <v>0</v>
      </c>
      <c r="Z1414" s="132">
        <v>0</v>
      </c>
      <c r="AA1414" s="132">
        <v>0</v>
      </c>
      <c r="AC1414" s="118">
        <f t="shared" si="659"/>
        <v>1.4471352999999999E-2</v>
      </c>
      <c r="AD1414" s="118">
        <f t="shared" si="660"/>
        <v>2.4967971500000001E-3</v>
      </c>
      <c r="AE1414" s="118">
        <f t="shared" si="661"/>
        <v>1.8528192199999999E-3</v>
      </c>
      <c r="AF1414" s="118">
        <f t="shared" si="662"/>
        <v>1.8528192199999999E-3</v>
      </c>
      <c r="AG1414" s="118">
        <f t="shared" si="663"/>
        <v>2.6185149999999996E-4</v>
      </c>
      <c r="AI1414" s="69">
        <v>1.9929406000000001</v>
      </c>
      <c r="AJ1414" s="69">
        <v>1.0953752999999999</v>
      </c>
      <c r="AK1414" s="69">
        <v>2.0270724E-2</v>
      </c>
      <c r="AL1414" s="69">
        <v>0</v>
      </c>
      <c r="AM1414" s="69">
        <v>0.35963858999999998</v>
      </c>
      <c r="AN1414" s="69">
        <v>0.47636338</v>
      </c>
      <c r="AO1414" s="69">
        <v>4.1292567000000002E-2</v>
      </c>
      <c r="AQ1414" s="116">
        <v>1.9709765999999999E-3</v>
      </c>
      <c r="AR1414" s="116">
        <v>1.8526121E-3</v>
      </c>
      <c r="AS1414" s="199">
        <v>8.1580492999999997E-5</v>
      </c>
      <c r="AT1414" s="199">
        <v>3.6783977999999999E-5</v>
      </c>
      <c r="AU1414" s="150">
        <f t="shared" si="664"/>
        <v>1.1106787338299999E-7</v>
      </c>
      <c r="AV1414" s="150">
        <f t="shared" si="665"/>
        <v>3.0170300169010001E-10</v>
      </c>
      <c r="AW1414" s="163">
        <f t="shared" si="666"/>
        <v>5.1518176472999996E-3</v>
      </c>
      <c r="AX1414" s="196">
        <v>8.9529437999999995E-8</v>
      </c>
      <c r="AY1414" s="196">
        <v>2.7013192E-10</v>
      </c>
      <c r="AZ1414" s="196">
        <v>7.3803901E-15</v>
      </c>
      <c r="BA1414" s="108">
        <v>0</v>
      </c>
      <c r="BB1414" s="108">
        <v>0</v>
      </c>
      <c r="BC1414" s="196">
        <v>7.0500382999999997E-11</v>
      </c>
      <c r="BD1414" s="196">
        <v>2.1467935E-8</v>
      </c>
      <c r="BE1414" s="196">
        <v>9.9940103000000007E-12</v>
      </c>
      <c r="BF1414" s="196">
        <v>2.1569690999999999E-11</v>
      </c>
      <c r="BG1414" s="108">
        <v>0</v>
      </c>
      <c r="BH1414" s="108">
        <v>0</v>
      </c>
      <c r="BI1414" s="108">
        <v>0</v>
      </c>
      <c r="BJ1414" s="108">
        <v>0</v>
      </c>
      <c r="BK1414" s="108">
        <v>0</v>
      </c>
      <c r="BL1414" s="108">
        <v>0</v>
      </c>
      <c r="BM1414" s="108">
        <v>0</v>
      </c>
      <c r="BN1414" s="108">
        <v>0</v>
      </c>
      <c r="BO1414" s="196">
        <v>1.9920472999999998E-6</v>
      </c>
      <c r="BP1414" s="108">
        <v>5.1498255999999996E-3</v>
      </c>
      <c r="BQ1414" s="108">
        <v>0</v>
      </c>
      <c r="BR1414" s="108">
        <v>0</v>
      </c>
      <c r="BS1414" s="108">
        <v>0</v>
      </c>
      <c r="BU1414" s="172">
        <v>4.7093147000000003E-6</v>
      </c>
      <c r="BV1414" s="172">
        <v>1.7191861999999999E-7</v>
      </c>
      <c r="BW1414" s="172">
        <v>2.6899981E-6</v>
      </c>
      <c r="BX1414" s="69">
        <v>0</v>
      </c>
      <c r="BY1414" s="172">
        <v>2.5960426000000002E-7</v>
      </c>
      <c r="BZ1414" s="172">
        <v>4.5640636000000001E-8</v>
      </c>
      <c r="CA1414" s="69">
        <v>0</v>
      </c>
      <c r="CB1414" s="172">
        <v>6.9272662999999996E-8</v>
      </c>
      <c r="CC1414" s="69">
        <v>0</v>
      </c>
      <c r="CD1414" s="69">
        <v>0</v>
      </c>
      <c r="CE1414" s="69">
        <v>0</v>
      </c>
      <c r="CF1414" s="69">
        <v>0</v>
      </c>
      <c r="CG1414" s="69">
        <v>0</v>
      </c>
      <c r="CH1414" s="172">
        <v>9.7641038E-8</v>
      </c>
      <c r="CI1414" s="172">
        <v>1.3276383E-6</v>
      </c>
      <c r="CJ1414" s="172">
        <v>4.7601005999999999E-8</v>
      </c>
      <c r="CK1414" s="69">
        <v>0</v>
      </c>
      <c r="CM1414" s="198">
        <v>0</v>
      </c>
      <c r="CN1414" s="198">
        <v>9.6475687000000004E-2</v>
      </c>
      <c r="CO1414" s="198">
        <v>1.9205544E-3</v>
      </c>
      <c r="CP1414" s="198">
        <v>1.2809194E-4</v>
      </c>
      <c r="CQ1414" s="198">
        <v>0</v>
      </c>
      <c r="CR1414" s="198">
        <v>0</v>
      </c>
      <c r="CS1414" s="197">
        <v>9.3087442999999997E-6</v>
      </c>
      <c r="CT1414" s="198">
        <v>0</v>
      </c>
      <c r="CU1414" s="198">
        <v>0</v>
      </c>
      <c r="CV1414" s="197">
        <v>1.6050613000000001E-5</v>
      </c>
    </row>
    <row r="1415" spans="1:100" ht="14.4">
      <c r="A1415" t="s">
        <v>3568</v>
      </c>
      <c r="B1415" s="85" t="s">
        <v>1273</v>
      </c>
      <c r="C1415" s="113" t="str">
        <f t="shared" si="671"/>
        <v>B.042.01.113</v>
      </c>
      <c r="D1415" s="9" t="s">
        <v>1239</v>
      </c>
      <c r="E1415" s="112" t="s">
        <v>514</v>
      </c>
      <c r="F1415" s="115" t="str">
        <f t="shared" si="672"/>
        <v>Electricity Greece production</v>
      </c>
      <c r="G1415" s="143">
        <f t="shared" si="673"/>
        <v>0.10034306666666666</v>
      </c>
      <c r="I1415" s="118">
        <f t="shared" si="674"/>
        <v>1.7053962983999998E-2</v>
      </c>
      <c r="K1415" s="161">
        <f t="shared" si="675"/>
        <v>3.5450171999999996E-4</v>
      </c>
      <c r="L1415" s="161">
        <f t="shared" si="676"/>
        <v>1.48154373E-3</v>
      </c>
      <c r="M1415" s="162">
        <f t="shared" si="677"/>
        <v>1.6645753399999999E-4</v>
      </c>
      <c r="N1415" s="161">
        <v>1.5051459999999999E-2</v>
      </c>
      <c r="O1415" s="132">
        <v>7.5677027000000004E-4</v>
      </c>
      <c r="P1415" s="132">
        <v>7.2477345999999996E-4</v>
      </c>
      <c r="Q1415" s="132">
        <v>3.0861601999999998E-4</v>
      </c>
      <c r="R1415" s="164">
        <v>4.58857E-5</v>
      </c>
      <c r="S1415" s="132">
        <v>0</v>
      </c>
      <c r="T1415" s="132">
        <v>0</v>
      </c>
      <c r="U1415" s="132">
        <v>0</v>
      </c>
      <c r="V1415" s="132">
        <v>1.1167112E-4</v>
      </c>
      <c r="W1415" s="132">
        <v>0</v>
      </c>
      <c r="X1415" s="164">
        <v>5.4786413999999999E-5</v>
      </c>
      <c r="Y1415" s="132">
        <v>0</v>
      </c>
      <c r="Z1415" s="132">
        <v>0</v>
      </c>
      <c r="AA1415" s="132">
        <v>0</v>
      </c>
      <c r="AC1415" s="118">
        <f t="shared" ref="AC1415:AC1478" si="678">N1415</f>
        <v>1.5051459999999999E-2</v>
      </c>
      <c r="AD1415" s="118">
        <f t="shared" ref="AD1415:AD1478" si="679">O1415+P1415+Q1415+R1415+S1415+T1415+U1415</f>
        <v>1.8360454500000001E-3</v>
      </c>
      <c r="AE1415" s="118">
        <f t="shared" ref="AE1415:AE1478" si="680">O1415+P1415+U1415+Z1415</f>
        <v>1.48154373E-3</v>
      </c>
      <c r="AF1415" s="118">
        <f t="shared" ref="AF1415:AF1478" si="681">Y1415+O1415+P1415+U1415+W1415</f>
        <v>1.48154373E-3</v>
      </c>
      <c r="AG1415" s="118">
        <f t="shared" ref="AG1415:AG1478" si="682">V1415+X1415+AA1415</f>
        <v>1.6645753399999999E-4</v>
      </c>
      <c r="AI1415" s="69">
        <v>1.8838805000000001</v>
      </c>
      <c r="AJ1415" s="69">
        <v>1.292859</v>
      </c>
      <c r="AK1415" s="69">
        <v>6.8067969000000002E-3</v>
      </c>
      <c r="AL1415" s="69">
        <v>0</v>
      </c>
      <c r="AM1415" s="69">
        <v>4.5635555000000001E-2</v>
      </c>
      <c r="AN1415" s="69">
        <v>0.47337764999999998</v>
      </c>
      <c r="AO1415" s="69">
        <v>6.5201433000000003E-2</v>
      </c>
      <c r="AQ1415" s="116">
        <v>2.0060322000000001E-3</v>
      </c>
      <c r="AR1415" s="116">
        <v>1.8534358999999999E-3</v>
      </c>
      <c r="AS1415" s="199">
        <v>8.3102068000000004E-5</v>
      </c>
      <c r="AT1415" s="199">
        <v>6.9494259000000004E-5</v>
      </c>
      <c r="AU1415" s="150">
        <f t="shared" ref="AU1415:AU1478" si="683">AX1415+BA1415+BB1415+BC1415+BD1415+BL1415+BM1415+BQ1415</f>
        <v>1.1111725798400001E-7</v>
      </c>
      <c r="AV1415" s="150">
        <f t="shared" ref="AV1415:AV1478" si="684">AY1415+AZ1415+BE1415+BF1415+BG1415+BH1415+BI1415+BJ1415+BK1415+BN1415+BR1415+BS1415</f>
        <v>3.0733013284470005E-10</v>
      </c>
      <c r="AW1415" s="163">
        <f t="shared" ref="AW1415:AW1478" si="685">BO1415+BP1415</f>
        <v>9.7330895124999994E-3</v>
      </c>
      <c r="AX1415" s="196">
        <v>9.3118366000000005E-8</v>
      </c>
      <c r="AY1415" s="196">
        <v>2.8096059000000002E-10</v>
      </c>
      <c r="AZ1415" s="196">
        <v>7.6762446999999994E-15</v>
      </c>
      <c r="BA1415" s="108">
        <v>0</v>
      </c>
      <c r="BB1415" s="108">
        <v>0</v>
      </c>
      <c r="BC1415" s="196">
        <v>4.5888983999999998E-11</v>
      </c>
      <c r="BD1415" s="196">
        <v>1.7953003E-8</v>
      </c>
      <c r="BE1415" s="196">
        <v>6.5051415999999996E-12</v>
      </c>
      <c r="BF1415" s="196">
        <v>1.9856724999999999E-11</v>
      </c>
      <c r="BG1415" s="108">
        <v>0</v>
      </c>
      <c r="BH1415" s="108">
        <v>0</v>
      </c>
      <c r="BI1415" s="108">
        <v>0</v>
      </c>
      <c r="BJ1415" s="108">
        <v>0</v>
      </c>
      <c r="BK1415" s="108">
        <v>0</v>
      </c>
      <c r="BL1415" s="108">
        <v>0</v>
      </c>
      <c r="BM1415" s="108">
        <v>0</v>
      </c>
      <c r="BN1415" s="108">
        <v>0</v>
      </c>
      <c r="BO1415" s="196">
        <v>2.2539125000000002E-6</v>
      </c>
      <c r="BP1415" s="108">
        <v>9.7308355999999995E-3</v>
      </c>
      <c r="BQ1415" s="108">
        <v>0</v>
      </c>
      <c r="BR1415" s="108">
        <v>0</v>
      </c>
      <c r="BS1415" s="108">
        <v>0</v>
      </c>
      <c r="BU1415" s="172">
        <v>4.8073705000000001E-6</v>
      </c>
      <c r="BV1415" s="172">
        <v>1.5200617E-7</v>
      </c>
      <c r="BW1415" s="172">
        <v>2.7978309999999999E-6</v>
      </c>
      <c r="BX1415" s="69">
        <v>0</v>
      </c>
      <c r="BY1415" s="172">
        <v>1.4413086E-7</v>
      </c>
      <c r="BZ1415" s="172">
        <v>2.9707673999999999E-8</v>
      </c>
      <c r="CA1415" s="69">
        <v>0</v>
      </c>
      <c r="CB1415" s="172">
        <v>4.5089856000000002E-8</v>
      </c>
      <c r="CC1415" s="69">
        <v>0</v>
      </c>
      <c r="CD1415" s="69">
        <v>0</v>
      </c>
      <c r="CE1415" s="69">
        <v>0</v>
      </c>
      <c r="CF1415" s="69">
        <v>0</v>
      </c>
      <c r="CG1415" s="69">
        <v>0</v>
      </c>
      <c r="CH1415" s="172">
        <v>6.61582E-8</v>
      </c>
      <c r="CI1415" s="172">
        <v>1.5185883000000001E-6</v>
      </c>
      <c r="CJ1415" s="172">
        <v>5.3858411E-8</v>
      </c>
      <c r="CK1415" s="69">
        <v>0</v>
      </c>
      <c r="CM1415" s="198">
        <v>0</v>
      </c>
      <c r="CN1415" s="198">
        <v>0.10034307000000001</v>
      </c>
      <c r="CO1415" s="198">
        <v>1.2500966E-3</v>
      </c>
      <c r="CP1415" s="198">
        <v>1.1081389000000001E-4</v>
      </c>
      <c r="CQ1415" s="198">
        <v>0</v>
      </c>
      <c r="CR1415" s="198">
        <v>0</v>
      </c>
      <c r="CS1415" s="197">
        <v>6.1232644999999999E-6</v>
      </c>
      <c r="CT1415" s="198">
        <v>0</v>
      </c>
      <c r="CU1415" s="198">
        <v>0</v>
      </c>
      <c r="CV1415" s="197">
        <v>1.0447409000000001E-5</v>
      </c>
    </row>
    <row r="1416" spans="1:100" ht="14.4">
      <c r="A1416" t="s">
        <v>3569</v>
      </c>
      <c r="B1416" s="85" t="s">
        <v>1273</v>
      </c>
      <c r="C1416" s="113" t="str">
        <f t="shared" si="671"/>
        <v>B.042.01.114</v>
      </c>
      <c r="D1416" s="9" t="s">
        <v>1239</v>
      </c>
      <c r="E1416" s="112" t="s">
        <v>514</v>
      </c>
      <c r="F1416" s="115" t="str">
        <f t="shared" si="672"/>
        <v>Electricity Hungary production</v>
      </c>
      <c r="G1416" s="143">
        <f t="shared" si="673"/>
        <v>4.7511567333333338E-2</v>
      </c>
      <c r="I1416" s="118">
        <f t="shared" si="674"/>
        <v>1.7765589807999999E-2</v>
      </c>
      <c r="K1416" s="161">
        <f t="shared" si="675"/>
        <v>3.8517066999999998E-4</v>
      </c>
      <c r="L1416" s="161">
        <f t="shared" si="676"/>
        <v>1.2110056199999999E-3</v>
      </c>
      <c r="M1416" s="162">
        <f t="shared" si="677"/>
        <v>9.0426784180000011E-3</v>
      </c>
      <c r="N1416" s="161">
        <v>7.1267351E-3</v>
      </c>
      <c r="O1416" s="132">
        <v>5.3779681000000001E-4</v>
      </c>
      <c r="P1416" s="132">
        <v>6.7320881000000003E-4</v>
      </c>
      <c r="Q1416" s="132">
        <v>2.8415047999999997E-4</v>
      </c>
      <c r="R1416" s="132">
        <v>1.0102019E-4</v>
      </c>
      <c r="S1416" s="132">
        <v>0</v>
      </c>
      <c r="T1416" s="132">
        <v>0</v>
      </c>
      <c r="U1416" s="132">
        <v>0</v>
      </c>
      <c r="V1416" s="164">
        <v>8.7497717999999997E-5</v>
      </c>
      <c r="W1416" s="132">
        <v>0</v>
      </c>
      <c r="X1416" s="132">
        <v>8.9551807000000008E-3</v>
      </c>
      <c r="Y1416" s="132">
        <v>0</v>
      </c>
      <c r="Z1416" s="132">
        <v>0</v>
      </c>
      <c r="AA1416" s="132">
        <v>0</v>
      </c>
      <c r="AC1416" s="118">
        <f t="shared" si="678"/>
        <v>7.1267351E-3</v>
      </c>
      <c r="AD1416" s="118">
        <f t="shared" si="679"/>
        <v>1.5961762899999999E-3</v>
      </c>
      <c r="AE1416" s="118">
        <f t="shared" si="680"/>
        <v>1.2110056199999999E-3</v>
      </c>
      <c r="AF1416" s="118">
        <f t="shared" si="681"/>
        <v>1.2110056199999999E-3</v>
      </c>
      <c r="AG1416" s="118">
        <f t="shared" si="682"/>
        <v>9.0426784180000011E-3</v>
      </c>
      <c r="AI1416" s="69">
        <v>2.255843</v>
      </c>
      <c r="AJ1416" s="69">
        <v>0.61175124999999997</v>
      </c>
      <c r="AK1416" s="69">
        <v>1.1126134000000001</v>
      </c>
      <c r="AL1416" s="69">
        <v>0</v>
      </c>
      <c r="AM1416" s="69">
        <v>0.21555077</v>
      </c>
      <c r="AN1416" s="69">
        <v>0.30977489000000002</v>
      </c>
      <c r="AO1416" s="69">
        <v>6.1526973E-3</v>
      </c>
      <c r="AQ1416" s="116">
        <v>1.0510565E-3</v>
      </c>
      <c r="AR1416" s="116">
        <v>9.7907284999999996E-4</v>
      </c>
      <c r="AS1416" s="199">
        <v>4.1626699999999999E-5</v>
      </c>
      <c r="AT1416" s="199">
        <v>3.035694E-5</v>
      </c>
      <c r="AU1416" s="150">
        <f t="shared" si="683"/>
        <v>5.8697413133999999E-8</v>
      </c>
      <c r="AV1416" s="150">
        <f t="shared" si="684"/>
        <v>1.5394489803489998E-10</v>
      </c>
      <c r="AW1416" s="163">
        <f t="shared" si="685"/>
        <v>4.2516723089999998E-3</v>
      </c>
      <c r="AX1416" s="196">
        <v>4.4090734999999999E-8</v>
      </c>
      <c r="AY1416" s="196">
        <v>1.3303239E-10</v>
      </c>
      <c r="AZ1416" s="196">
        <v>3.6346349000000004E-15</v>
      </c>
      <c r="BA1416" s="108">
        <v>0</v>
      </c>
      <c r="BB1416" s="108">
        <v>0</v>
      </c>
      <c r="BC1416" s="196">
        <v>4.2251133999999998E-11</v>
      </c>
      <c r="BD1416" s="196">
        <v>1.4564426999999999E-8</v>
      </c>
      <c r="BE1416" s="196">
        <v>5.9894463999999996E-12</v>
      </c>
      <c r="BF1416" s="196">
        <v>1.4919427000000001E-11</v>
      </c>
      <c r="BG1416" s="108">
        <v>0</v>
      </c>
      <c r="BH1416" s="108">
        <v>0</v>
      </c>
      <c r="BI1416" s="108">
        <v>0</v>
      </c>
      <c r="BJ1416" s="108">
        <v>0</v>
      </c>
      <c r="BK1416" s="108">
        <v>0</v>
      </c>
      <c r="BL1416" s="108">
        <v>0</v>
      </c>
      <c r="BM1416" s="108">
        <v>0</v>
      </c>
      <c r="BN1416" s="108">
        <v>0</v>
      </c>
      <c r="BO1416" s="196">
        <v>1.7660089999999999E-6</v>
      </c>
      <c r="BP1416" s="108">
        <v>4.2499063E-3</v>
      </c>
      <c r="BQ1416" s="108">
        <v>0</v>
      </c>
      <c r="BR1416" s="108">
        <v>0</v>
      </c>
      <c r="BS1416" s="108">
        <v>0</v>
      </c>
      <c r="BU1416" s="172">
        <v>3.9147744999999996E-6</v>
      </c>
      <c r="BV1416" s="172">
        <v>1.1676927E-7</v>
      </c>
      <c r="BW1416" s="172">
        <v>1.3247485999999999E-6</v>
      </c>
      <c r="BX1416" s="69">
        <v>0</v>
      </c>
      <c r="BY1416" s="172">
        <v>1.6621100000000001E-7</v>
      </c>
      <c r="BZ1416" s="172">
        <v>2.7352598000000001E-8</v>
      </c>
      <c r="CA1416" s="69">
        <v>0</v>
      </c>
      <c r="CB1416" s="172">
        <v>4.1515357000000003E-8</v>
      </c>
      <c r="CC1416" s="69">
        <v>0</v>
      </c>
      <c r="CD1416" s="69">
        <v>0</v>
      </c>
      <c r="CE1416" s="69">
        <v>0</v>
      </c>
      <c r="CF1416" s="69">
        <v>0</v>
      </c>
      <c r="CG1416" s="69">
        <v>0</v>
      </c>
      <c r="CH1416" s="172">
        <v>5.9408391999999998E-8</v>
      </c>
      <c r="CI1416" s="172">
        <v>2.1365695999999998E-6</v>
      </c>
      <c r="CJ1416" s="172">
        <v>4.2199703000000002E-8</v>
      </c>
      <c r="CK1416" s="69">
        <v>0</v>
      </c>
      <c r="CM1416" s="198">
        <v>0</v>
      </c>
      <c r="CN1416" s="198">
        <v>4.7511566999999998E-2</v>
      </c>
      <c r="CO1416" s="198">
        <v>1.1509952E-3</v>
      </c>
      <c r="CP1416" s="197">
        <v>8.6165175000000005E-5</v>
      </c>
      <c r="CQ1416" s="198">
        <v>0</v>
      </c>
      <c r="CR1416" s="198">
        <v>0</v>
      </c>
      <c r="CS1416" s="197">
        <v>6.1340176000000004E-6</v>
      </c>
      <c r="CT1416" s="198">
        <v>0</v>
      </c>
      <c r="CU1416" s="198">
        <v>0</v>
      </c>
      <c r="CV1416" s="197">
        <v>9.6191903000000001E-6</v>
      </c>
    </row>
    <row r="1417" spans="1:100" ht="14.4">
      <c r="A1417" t="s">
        <v>3570</v>
      </c>
      <c r="B1417" s="85" t="s">
        <v>1273</v>
      </c>
      <c r="C1417" s="113" t="str">
        <f t="shared" si="671"/>
        <v>B.042.01.115</v>
      </c>
      <c r="D1417" s="9" t="s">
        <v>1239</v>
      </c>
      <c r="E1417" s="112" t="s">
        <v>514</v>
      </c>
      <c r="F1417" s="115" t="str">
        <f t="shared" si="672"/>
        <v>Electricity Ireland production</v>
      </c>
      <c r="G1417" s="143">
        <f t="shared" si="673"/>
        <v>8.7894506666666677E-2</v>
      </c>
      <c r="I1417" s="118">
        <f t="shared" si="674"/>
        <v>1.487931162E-2</v>
      </c>
      <c r="K1417" s="161">
        <f t="shared" si="675"/>
        <v>3.7061779099999999E-4</v>
      </c>
      <c r="L1417" s="161">
        <f t="shared" si="676"/>
        <v>1.2382593100000001E-3</v>
      </c>
      <c r="M1417" s="162">
        <f t="shared" si="677"/>
        <v>8.6258519E-5</v>
      </c>
      <c r="N1417" s="161">
        <v>1.3184176000000001E-2</v>
      </c>
      <c r="O1417" s="132">
        <v>5.3416965000000003E-4</v>
      </c>
      <c r="P1417" s="132">
        <v>7.0408966000000005E-4</v>
      </c>
      <c r="Q1417" s="132">
        <v>2.9946330999999998E-4</v>
      </c>
      <c r="R1417" s="164">
        <v>7.1154481000000006E-5</v>
      </c>
      <c r="S1417" s="132">
        <v>0</v>
      </c>
      <c r="T1417" s="132">
        <v>0</v>
      </c>
      <c r="U1417" s="132">
        <v>0</v>
      </c>
      <c r="V1417" s="164">
        <v>7.0897287999999997E-5</v>
      </c>
      <c r="W1417" s="132">
        <v>0</v>
      </c>
      <c r="X1417" s="164">
        <v>1.5361230999999999E-5</v>
      </c>
      <c r="Y1417" s="132">
        <v>0</v>
      </c>
      <c r="Z1417" s="132">
        <v>0</v>
      </c>
      <c r="AA1417" s="132">
        <v>0</v>
      </c>
      <c r="AC1417" s="118">
        <f t="shared" si="678"/>
        <v>1.3184176000000001E-2</v>
      </c>
      <c r="AD1417" s="118">
        <f t="shared" si="679"/>
        <v>1.6088771010000001E-3</v>
      </c>
      <c r="AE1417" s="118">
        <f t="shared" si="680"/>
        <v>1.2382593100000001E-3</v>
      </c>
      <c r="AF1417" s="118">
        <f t="shared" si="681"/>
        <v>1.2382593100000001E-3</v>
      </c>
      <c r="AG1417" s="118">
        <f t="shared" si="682"/>
        <v>8.6258519E-5</v>
      </c>
      <c r="AI1417" s="69">
        <v>1.8759756999999999</v>
      </c>
      <c r="AJ1417" s="69">
        <v>1.2634995</v>
      </c>
      <c r="AK1417" s="69">
        <v>1.9085166000000001E-3</v>
      </c>
      <c r="AL1417" s="69">
        <v>0</v>
      </c>
      <c r="AM1417" s="69">
        <v>0.12123519000000001</v>
      </c>
      <c r="AN1417" s="69">
        <v>0.46641706999999999</v>
      </c>
      <c r="AO1417" s="69">
        <v>2.2915423000000001E-2</v>
      </c>
      <c r="AQ1417" s="116">
        <v>1.7421263E-3</v>
      </c>
      <c r="AR1417" s="116">
        <v>1.5981751999999999E-3</v>
      </c>
      <c r="AS1417" s="199">
        <v>7.2320417999999995E-5</v>
      </c>
      <c r="AT1417" s="199">
        <v>7.1630692999999999E-5</v>
      </c>
      <c r="AU1417" s="150">
        <f t="shared" si="683"/>
        <v>9.5813863042000003E-8</v>
      </c>
      <c r="AV1417" s="150">
        <f t="shared" si="684"/>
        <v>2.6745716682980004E-10</v>
      </c>
      <c r="AW1417" s="163">
        <f t="shared" si="685"/>
        <v>1.00323099544E-2</v>
      </c>
      <c r="AX1417" s="196">
        <v>8.1566102000000003E-8</v>
      </c>
      <c r="AY1417" s="196">
        <v>2.4610462000000001E-10</v>
      </c>
      <c r="AZ1417" s="196">
        <v>6.7239297999999996E-15</v>
      </c>
      <c r="BA1417" s="108">
        <v>0</v>
      </c>
      <c r="BB1417" s="108">
        <v>0</v>
      </c>
      <c r="BC1417" s="196">
        <v>4.4528042000000001E-11</v>
      </c>
      <c r="BD1417" s="196">
        <v>1.4203233E-8</v>
      </c>
      <c r="BE1417" s="196">
        <v>6.3122168999999998E-12</v>
      </c>
      <c r="BF1417" s="196">
        <v>1.5033606E-11</v>
      </c>
      <c r="BG1417" s="108">
        <v>0</v>
      </c>
      <c r="BH1417" s="108">
        <v>0</v>
      </c>
      <c r="BI1417" s="108">
        <v>0</v>
      </c>
      <c r="BJ1417" s="108">
        <v>0</v>
      </c>
      <c r="BK1417" s="108">
        <v>0</v>
      </c>
      <c r="BL1417" s="108">
        <v>0</v>
      </c>
      <c r="BM1417" s="108">
        <v>0</v>
      </c>
      <c r="BN1417" s="108">
        <v>0</v>
      </c>
      <c r="BO1417" s="196">
        <v>1.4309543999999999E-6</v>
      </c>
      <c r="BP1417" s="108">
        <v>1.0030878999999999E-2</v>
      </c>
      <c r="BQ1417" s="108">
        <v>0</v>
      </c>
      <c r="BR1417" s="108">
        <v>0</v>
      </c>
      <c r="BS1417" s="108">
        <v>0</v>
      </c>
      <c r="BU1417" s="172">
        <v>4.3425208000000004E-6</v>
      </c>
      <c r="BV1417" s="172">
        <v>1.1830607E-7</v>
      </c>
      <c r="BW1417" s="172">
        <v>2.4507321000000001E-6</v>
      </c>
      <c r="BX1417" s="69">
        <v>0</v>
      </c>
      <c r="BY1417" s="172">
        <v>1.3964552000000001E-7</v>
      </c>
      <c r="BZ1417" s="172">
        <v>2.8826625E-8</v>
      </c>
      <c r="CA1417" s="69">
        <v>0</v>
      </c>
      <c r="CB1417" s="172">
        <v>4.3752613999999997E-8</v>
      </c>
      <c r="CC1417" s="69">
        <v>0</v>
      </c>
      <c r="CD1417" s="69">
        <v>0</v>
      </c>
      <c r="CE1417" s="69">
        <v>0</v>
      </c>
      <c r="CF1417" s="69">
        <v>0</v>
      </c>
      <c r="CG1417" s="69">
        <v>0</v>
      </c>
      <c r="CH1417" s="172">
        <v>6.2301182999999999E-8</v>
      </c>
      <c r="CI1417" s="172">
        <v>1.4647633E-6</v>
      </c>
      <c r="CJ1417" s="172">
        <v>3.4193400000000002E-8</v>
      </c>
      <c r="CK1417" s="69">
        <v>0</v>
      </c>
      <c r="CM1417" s="198">
        <v>0</v>
      </c>
      <c r="CN1417" s="198">
        <v>8.7894506999999997E-2</v>
      </c>
      <c r="CO1417" s="198">
        <v>1.2130221E-3</v>
      </c>
      <c r="CP1417" s="197">
        <v>8.7554704999999997E-5</v>
      </c>
      <c r="CQ1417" s="198">
        <v>0</v>
      </c>
      <c r="CR1417" s="198">
        <v>0</v>
      </c>
      <c r="CS1417" s="197">
        <v>5.3851892000000003E-6</v>
      </c>
      <c r="CT1417" s="198">
        <v>0</v>
      </c>
      <c r="CU1417" s="198">
        <v>0</v>
      </c>
      <c r="CV1417" s="197">
        <v>1.0137567000000001E-5</v>
      </c>
    </row>
    <row r="1418" spans="1:100" ht="14.4">
      <c r="A1418" t="s">
        <v>3571</v>
      </c>
      <c r="B1418" s="85" t="s">
        <v>1273</v>
      </c>
      <c r="C1418" s="113" t="str">
        <f t="shared" si="671"/>
        <v>B.042.01.116</v>
      </c>
      <c r="D1418" s="9" t="s">
        <v>1239</v>
      </c>
      <c r="E1418" s="112" t="s">
        <v>514</v>
      </c>
      <c r="F1418" s="115" t="str">
        <f t="shared" si="672"/>
        <v>Electricity Italy production</v>
      </c>
      <c r="G1418" s="143">
        <f t="shared" si="673"/>
        <v>9.4652620000000007E-2</v>
      </c>
      <c r="I1418" s="118">
        <f t="shared" si="674"/>
        <v>1.6163259497999998E-2</v>
      </c>
      <c r="K1418" s="161">
        <f t="shared" si="675"/>
        <v>4.5855464000000001E-4</v>
      </c>
      <c r="L1418" s="161">
        <f t="shared" si="676"/>
        <v>1.38485661E-3</v>
      </c>
      <c r="M1418" s="162">
        <f t="shared" si="677"/>
        <v>1.2195524800000001E-4</v>
      </c>
      <c r="N1418" s="161">
        <v>1.4197893E-2</v>
      </c>
      <c r="O1418" s="132">
        <v>5.6155758000000003E-4</v>
      </c>
      <c r="P1418" s="132">
        <v>8.2329902999999998E-4</v>
      </c>
      <c r="Q1418" s="132">
        <v>3.4864252000000001E-4</v>
      </c>
      <c r="R1418" s="132">
        <v>1.0991212E-4</v>
      </c>
      <c r="S1418" s="132">
        <v>0</v>
      </c>
      <c r="T1418" s="132">
        <v>0</v>
      </c>
      <c r="U1418" s="132">
        <v>0</v>
      </c>
      <c r="V1418" s="164">
        <v>9.8086605000000004E-5</v>
      </c>
      <c r="W1418" s="132">
        <v>0</v>
      </c>
      <c r="X1418" s="164">
        <v>2.3868643000000001E-5</v>
      </c>
      <c r="Y1418" s="132">
        <v>0</v>
      </c>
      <c r="Z1418" s="132">
        <v>0</v>
      </c>
      <c r="AA1418" s="132">
        <v>0</v>
      </c>
      <c r="AC1418" s="118">
        <f t="shared" si="678"/>
        <v>1.4197893E-2</v>
      </c>
      <c r="AD1418" s="118">
        <f t="shared" si="679"/>
        <v>1.84341125E-3</v>
      </c>
      <c r="AE1418" s="118">
        <f t="shared" si="680"/>
        <v>1.38485661E-3</v>
      </c>
      <c r="AF1418" s="118">
        <f t="shared" si="681"/>
        <v>1.38485661E-3</v>
      </c>
      <c r="AG1418" s="118">
        <f t="shared" si="682"/>
        <v>1.2195524800000001E-4</v>
      </c>
      <c r="AI1418" s="69">
        <v>1.9169875000000001</v>
      </c>
      <c r="AJ1418" s="69">
        <v>1.2609490999999999</v>
      </c>
      <c r="AK1418" s="69">
        <v>2.965498E-3</v>
      </c>
      <c r="AL1418" s="69">
        <v>0</v>
      </c>
      <c r="AM1418" s="69">
        <v>0.21422553999999999</v>
      </c>
      <c r="AN1418" s="69">
        <v>0.26910486</v>
      </c>
      <c r="AO1418" s="69">
        <v>0.16974244999999999</v>
      </c>
      <c r="AQ1418" s="116">
        <v>1.8791787E-3</v>
      </c>
      <c r="AR1418" s="116">
        <v>1.7306187E-3</v>
      </c>
      <c r="AS1418" s="199">
        <v>7.8040018999999997E-5</v>
      </c>
      <c r="AT1418" s="199">
        <v>7.0519975999999997E-5</v>
      </c>
      <c r="AU1418" s="150">
        <f t="shared" si="683"/>
        <v>1.0375411963600001E-7</v>
      </c>
      <c r="AV1418" s="150">
        <f t="shared" si="684"/>
        <v>2.8860953632550001E-10</v>
      </c>
      <c r="AW1418" s="163">
        <f t="shared" si="685"/>
        <v>9.8767473296E-3</v>
      </c>
      <c r="AX1418" s="196">
        <v>8.7837633000000001E-8</v>
      </c>
      <c r="AY1418" s="196">
        <v>2.6502734E-10</v>
      </c>
      <c r="AZ1418" s="196">
        <v>7.2409254999999999E-15</v>
      </c>
      <c r="BA1418" s="108">
        <v>0</v>
      </c>
      <c r="BB1418" s="108">
        <v>0</v>
      </c>
      <c r="BC1418" s="196">
        <v>5.1840635999999998E-11</v>
      </c>
      <c r="BD1418" s="196">
        <v>1.5864646E-8</v>
      </c>
      <c r="BE1418" s="196">
        <v>7.3488374000000001E-12</v>
      </c>
      <c r="BF1418" s="196">
        <v>1.6226118E-11</v>
      </c>
      <c r="BG1418" s="108">
        <v>0</v>
      </c>
      <c r="BH1418" s="108">
        <v>0</v>
      </c>
      <c r="BI1418" s="108">
        <v>0</v>
      </c>
      <c r="BJ1418" s="108">
        <v>0</v>
      </c>
      <c r="BK1418" s="108">
        <v>0</v>
      </c>
      <c r="BL1418" s="108">
        <v>0</v>
      </c>
      <c r="BM1418" s="108">
        <v>0</v>
      </c>
      <c r="BN1418" s="108">
        <v>0</v>
      </c>
      <c r="BO1418" s="196">
        <v>1.9797296000000001E-6</v>
      </c>
      <c r="BP1418" s="108">
        <v>9.8747676000000006E-3</v>
      </c>
      <c r="BQ1418" s="108">
        <v>0</v>
      </c>
      <c r="BR1418" s="108">
        <v>0</v>
      </c>
      <c r="BS1418" s="108">
        <v>0</v>
      </c>
      <c r="BU1418" s="172">
        <v>4.6169941000000002E-6</v>
      </c>
      <c r="BV1418" s="172">
        <v>1.2893511000000001E-7</v>
      </c>
      <c r="BW1418" s="172">
        <v>2.6391661999999999E-6</v>
      </c>
      <c r="BX1418" s="69">
        <v>0</v>
      </c>
      <c r="BY1418" s="172">
        <v>1.7956202E-7</v>
      </c>
      <c r="BZ1418" s="172">
        <v>3.3560663E-8</v>
      </c>
      <c r="CA1418" s="69">
        <v>0</v>
      </c>
      <c r="CB1418" s="172">
        <v>5.0937863999999999E-8</v>
      </c>
      <c r="CC1418" s="69">
        <v>0</v>
      </c>
      <c r="CD1418" s="69">
        <v>0</v>
      </c>
      <c r="CE1418" s="69">
        <v>0</v>
      </c>
      <c r="CF1418" s="69">
        <v>0</v>
      </c>
      <c r="CG1418" s="69">
        <v>0</v>
      </c>
      <c r="CH1418" s="172">
        <v>7.1961344999999999E-8</v>
      </c>
      <c r="CI1418" s="172">
        <v>1.4655641999999999E-6</v>
      </c>
      <c r="CJ1418" s="172">
        <v>4.7306668999999998E-8</v>
      </c>
      <c r="CK1418" s="69">
        <v>0</v>
      </c>
      <c r="CM1418" s="198">
        <v>0</v>
      </c>
      <c r="CN1418" s="198">
        <v>9.4652621000000006E-2</v>
      </c>
      <c r="CO1418" s="198">
        <v>1.4122301E-3</v>
      </c>
      <c r="CP1418" s="197">
        <v>9.5912694000000004E-5</v>
      </c>
      <c r="CQ1418" s="198">
        <v>0</v>
      </c>
      <c r="CR1418" s="198">
        <v>0</v>
      </c>
      <c r="CS1418" s="197">
        <v>6.5767618999999997E-6</v>
      </c>
      <c r="CT1418" s="198">
        <v>0</v>
      </c>
      <c r="CU1418" s="198">
        <v>0</v>
      </c>
      <c r="CV1418" s="197">
        <v>1.1802404E-5</v>
      </c>
    </row>
    <row r="1419" spans="1:100" ht="14.4">
      <c r="A1419" t="s">
        <v>3572</v>
      </c>
      <c r="B1419" s="85" t="s">
        <v>1273</v>
      </c>
      <c r="C1419" s="113" t="str">
        <f t="shared" si="671"/>
        <v>B.042.01.117</v>
      </c>
      <c r="D1419" s="9" t="s">
        <v>1239</v>
      </c>
      <c r="E1419" s="112" t="s">
        <v>514</v>
      </c>
      <c r="F1419" s="115" t="str">
        <f t="shared" si="672"/>
        <v>Electricity Latvia production</v>
      </c>
      <c r="G1419" s="143">
        <f t="shared" si="673"/>
        <v>5.0815186000000005E-2</v>
      </c>
      <c r="I1419" s="118">
        <f t="shared" si="674"/>
        <v>9.4998342030000009E-3</v>
      </c>
      <c r="K1419" s="161">
        <f t="shared" si="675"/>
        <v>4.9030243999999995E-4</v>
      </c>
      <c r="L1419" s="161">
        <f t="shared" si="676"/>
        <v>1.23029726E-3</v>
      </c>
      <c r="M1419" s="162">
        <f t="shared" si="677"/>
        <v>1.5695660300000001E-4</v>
      </c>
      <c r="N1419" s="161">
        <v>7.6222779000000001E-3</v>
      </c>
      <c r="O1419" s="132">
        <v>4.4179282000000002E-4</v>
      </c>
      <c r="P1419" s="132">
        <v>7.8850443999999996E-4</v>
      </c>
      <c r="Q1419" s="132">
        <v>3.3255226E-4</v>
      </c>
      <c r="R1419" s="132">
        <v>1.5775018E-4</v>
      </c>
      <c r="S1419" s="132">
        <v>0</v>
      </c>
      <c r="T1419" s="132">
        <v>0</v>
      </c>
      <c r="U1419" s="132">
        <v>0</v>
      </c>
      <c r="V1419" s="132">
        <v>1.4669393000000001E-4</v>
      </c>
      <c r="W1419" s="132">
        <v>0</v>
      </c>
      <c r="X1419" s="164">
        <v>1.0262673E-5</v>
      </c>
      <c r="Y1419" s="132">
        <v>0</v>
      </c>
      <c r="Z1419" s="132">
        <v>0</v>
      </c>
      <c r="AA1419" s="132">
        <v>0</v>
      </c>
      <c r="AC1419" s="118">
        <f t="shared" si="678"/>
        <v>7.6222779000000001E-3</v>
      </c>
      <c r="AD1419" s="118">
        <f t="shared" si="679"/>
        <v>1.7205997E-3</v>
      </c>
      <c r="AE1419" s="118">
        <f t="shared" si="680"/>
        <v>1.23029726E-3</v>
      </c>
      <c r="AF1419" s="118">
        <f t="shared" si="681"/>
        <v>1.23029726E-3</v>
      </c>
      <c r="AG1419" s="118">
        <f t="shared" si="682"/>
        <v>1.5695660300000001E-4</v>
      </c>
      <c r="AI1419" s="69">
        <v>1.6551971000000001</v>
      </c>
      <c r="AJ1419" s="69">
        <v>0.63401408999999997</v>
      </c>
      <c r="AK1419" s="69">
        <v>1.2750594E-3</v>
      </c>
      <c r="AL1419" s="69">
        <v>0</v>
      </c>
      <c r="AM1419" s="69">
        <v>0.34804424</v>
      </c>
      <c r="AN1419" s="69">
        <v>0.17600457999999999</v>
      </c>
      <c r="AO1419" s="69">
        <v>0.49585909</v>
      </c>
      <c r="AQ1419" s="116">
        <v>1.1052337E-3</v>
      </c>
      <c r="AR1419" s="116">
        <v>1.0252193000000001E-3</v>
      </c>
      <c r="AS1419" s="199">
        <v>4.4017885999999999E-5</v>
      </c>
      <c r="AT1419" s="199">
        <v>3.5996515000000001E-5</v>
      </c>
      <c r="AU1419" s="150">
        <f t="shared" si="683"/>
        <v>6.1463987130000002E-8</v>
      </c>
      <c r="AV1419" s="150">
        <f t="shared" si="684"/>
        <v>1.6278803736170001E-10</v>
      </c>
      <c r="AW1419" s="163">
        <f t="shared" si="685"/>
        <v>5.0415286947999996E-3</v>
      </c>
      <c r="AX1419" s="196">
        <v>4.7156492999999997E-8</v>
      </c>
      <c r="AY1419" s="196">
        <v>1.4228252000000001E-10</v>
      </c>
      <c r="AZ1419" s="196">
        <v>3.8873616999999998E-15</v>
      </c>
      <c r="BA1419" s="108">
        <v>0</v>
      </c>
      <c r="BB1419" s="108">
        <v>0</v>
      </c>
      <c r="BC1419" s="196">
        <v>4.9448130000000001E-11</v>
      </c>
      <c r="BD1419" s="196">
        <v>1.4258046000000001E-8</v>
      </c>
      <c r="BE1419" s="196">
        <v>7.0096799999999997E-12</v>
      </c>
      <c r="BF1419" s="196">
        <v>1.349195E-11</v>
      </c>
      <c r="BG1419" s="108">
        <v>0</v>
      </c>
      <c r="BH1419" s="108">
        <v>0</v>
      </c>
      <c r="BI1419" s="108">
        <v>0</v>
      </c>
      <c r="BJ1419" s="108">
        <v>0</v>
      </c>
      <c r="BK1419" s="108">
        <v>0</v>
      </c>
      <c r="BL1419" s="108">
        <v>0</v>
      </c>
      <c r="BM1419" s="108">
        <v>0</v>
      </c>
      <c r="BN1419" s="108">
        <v>0</v>
      </c>
      <c r="BO1419" s="196">
        <v>2.9607947999999999E-6</v>
      </c>
      <c r="BP1419" s="108">
        <v>5.0385678999999997E-3</v>
      </c>
      <c r="BQ1419" s="108">
        <v>0</v>
      </c>
      <c r="BR1419" s="108">
        <v>0</v>
      </c>
      <c r="BS1419" s="108">
        <v>0</v>
      </c>
      <c r="BU1419" s="172">
        <v>2.6865063E-6</v>
      </c>
      <c r="BV1419" s="172">
        <v>1.0929726000000001E-7</v>
      </c>
      <c r="BW1419" s="172">
        <v>1.4168622E-6</v>
      </c>
      <c r="BX1419" s="69">
        <v>0</v>
      </c>
      <c r="BY1419" s="172">
        <v>2.0735952999999999E-7</v>
      </c>
      <c r="BZ1419" s="172">
        <v>3.2011799000000001E-8</v>
      </c>
      <c r="CA1419" s="69">
        <v>0</v>
      </c>
      <c r="CB1419" s="172">
        <v>4.8587021999999997E-8</v>
      </c>
      <c r="CC1419" s="69">
        <v>0</v>
      </c>
      <c r="CD1419" s="69">
        <v>0</v>
      </c>
      <c r="CE1419" s="69">
        <v>0</v>
      </c>
      <c r="CF1419" s="69">
        <v>0</v>
      </c>
      <c r="CG1419" s="69">
        <v>0</v>
      </c>
      <c r="CH1419" s="172">
        <v>6.7751755999999998E-8</v>
      </c>
      <c r="CI1419" s="172">
        <v>7.3388694999999996E-7</v>
      </c>
      <c r="CJ1419" s="172">
        <v>7.0749730999999999E-8</v>
      </c>
      <c r="CK1419" s="69">
        <v>0</v>
      </c>
      <c r="CM1419" s="198">
        <v>0</v>
      </c>
      <c r="CN1419" s="198">
        <v>5.0815185999999998E-2</v>
      </c>
      <c r="CO1419" s="198">
        <v>1.3470540000000001E-3</v>
      </c>
      <c r="CP1419" s="197">
        <v>8.2121524000000002E-5</v>
      </c>
      <c r="CQ1419" s="198">
        <v>0</v>
      </c>
      <c r="CR1419" s="198">
        <v>0</v>
      </c>
      <c r="CS1419" s="197">
        <v>7.0204174000000002E-6</v>
      </c>
      <c r="CT1419" s="198">
        <v>0</v>
      </c>
      <c r="CU1419" s="198">
        <v>0</v>
      </c>
      <c r="CV1419" s="197">
        <v>1.1257709E-5</v>
      </c>
    </row>
    <row r="1420" spans="1:100" ht="14.4">
      <c r="A1420" t="s">
        <v>3573</v>
      </c>
      <c r="B1420" s="85" t="s">
        <v>1273</v>
      </c>
      <c r="C1420" s="113" t="str">
        <f t="shared" si="671"/>
        <v>B.042.01.118</v>
      </c>
      <c r="D1420" s="9" t="s">
        <v>1239</v>
      </c>
      <c r="E1420" s="112" t="s">
        <v>514</v>
      </c>
      <c r="F1420" s="115" t="str">
        <f t="shared" si="672"/>
        <v>Electricity Lithuania production</v>
      </c>
      <c r="G1420" s="143">
        <f t="shared" si="673"/>
        <v>4.9914359333333332E-2</v>
      </c>
      <c r="I1420" s="118">
        <f t="shared" si="674"/>
        <v>1.0072660291999999E-2</v>
      </c>
      <c r="K1420" s="161">
        <f t="shared" si="675"/>
        <v>6.0224950999999993E-4</v>
      </c>
      <c r="L1420" s="161">
        <f t="shared" si="676"/>
        <v>1.83326861E-3</v>
      </c>
      <c r="M1420" s="162">
        <f t="shared" si="677"/>
        <v>1.4998827199999998E-4</v>
      </c>
      <c r="N1420" s="161">
        <v>7.4871538999999997E-3</v>
      </c>
      <c r="O1420" s="132">
        <v>8.2482081E-4</v>
      </c>
      <c r="P1420" s="132">
        <v>1.0084478E-3</v>
      </c>
      <c r="Q1420" s="132">
        <v>4.2648133999999998E-4</v>
      </c>
      <c r="R1420" s="132">
        <v>1.7576817E-4</v>
      </c>
      <c r="S1420" s="132">
        <v>0</v>
      </c>
      <c r="T1420" s="132">
        <v>0</v>
      </c>
      <c r="U1420" s="132">
        <v>0</v>
      </c>
      <c r="V1420" s="132">
        <v>1.3195247999999999E-4</v>
      </c>
      <c r="W1420" s="132">
        <v>0</v>
      </c>
      <c r="X1420" s="164">
        <v>1.8035791999999999E-5</v>
      </c>
      <c r="Y1420" s="132">
        <v>0</v>
      </c>
      <c r="Z1420" s="132">
        <v>0</v>
      </c>
      <c r="AA1420" s="132">
        <v>0</v>
      </c>
      <c r="AC1420" s="118">
        <f t="shared" si="678"/>
        <v>7.4871538999999997E-3</v>
      </c>
      <c r="AD1420" s="118">
        <f t="shared" si="679"/>
        <v>2.4355181199999998E-3</v>
      </c>
      <c r="AE1420" s="118">
        <f t="shared" si="680"/>
        <v>1.83326861E-3</v>
      </c>
      <c r="AF1420" s="118">
        <f t="shared" si="681"/>
        <v>1.83326861E-3</v>
      </c>
      <c r="AG1420" s="118">
        <f t="shared" si="682"/>
        <v>1.4998827199999998E-4</v>
      </c>
      <c r="AI1420" s="69">
        <v>1.7290987</v>
      </c>
      <c r="AJ1420" s="69">
        <v>0.58229399000000004</v>
      </c>
      <c r="AK1420" s="69">
        <v>2.2408104999999999E-3</v>
      </c>
      <c r="AL1420" s="69">
        <v>0</v>
      </c>
      <c r="AM1420" s="69">
        <v>0.38114628</v>
      </c>
      <c r="AN1420" s="69">
        <v>0.71895905999999998</v>
      </c>
      <c r="AO1420" s="69">
        <v>4.4458598000000002E-2</v>
      </c>
      <c r="AQ1420" s="116">
        <v>1.2316880000000001E-3</v>
      </c>
      <c r="AR1420" s="116">
        <v>1.1499666000000001E-3</v>
      </c>
      <c r="AS1420" s="199">
        <v>4.6378831999999998E-5</v>
      </c>
      <c r="AT1420" s="199">
        <v>3.5342541999999997E-5</v>
      </c>
      <c r="AU1420" s="150">
        <f t="shared" si="683"/>
        <v>6.8942840709000007E-8</v>
      </c>
      <c r="AV1420" s="150">
        <f t="shared" si="684"/>
        <v>1.7151935204850001E-10</v>
      </c>
      <c r="AW1420" s="163">
        <f t="shared" si="685"/>
        <v>4.9499358611000003E-3</v>
      </c>
      <c r="AX1420" s="196">
        <v>4.6320526000000003E-8</v>
      </c>
      <c r="AY1420" s="196">
        <v>1.3976021E-10</v>
      </c>
      <c r="AZ1420" s="196">
        <v>3.8184484999999998E-15</v>
      </c>
      <c r="BA1420" s="108">
        <v>0</v>
      </c>
      <c r="BB1420" s="108">
        <v>0</v>
      </c>
      <c r="BC1420" s="196">
        <v>6.3414709000000002E-11</v>
      </c>
      <c r="BD1420" s="196">
        <v>2.2558900000000002E-8</v>
      </c>
      <c r="BE1420" s="196">
        <v>8.9895575999999993E-12</v>
      </c>
      <c r="BF1420" s="196">
        <v>2.2765766000000001E-11</v>
      </c>
      <c r="BG1420" s="108">
        <v>0</v>
      </c>
      <c r="BH1420" s="108">
        <v>0</v>
      </c>
      <c r="BI1420" s="108">
        <v>0</v>
      </c>
      <c r="BJ1420" s="108">
        <v>0</v>
      </c>
      <c r="BK1420" s="108">
        <v>0</v>
      </c>
      <c r="BL1420" s="108">
        <v>0</v>
      </c>
      <c r="BM1420" s="108">
        <v>0</v>
      </c>
      <c r="BN1420" s="108">
        <v>0</v>
      </c>
      <c r="BO1420" s="196">
        <v>2.6632610999999999E-6</v>
      </c>
      <c r="BP1420" s="108">
        <v>4.9472726000000002E-3</v>
      </c>
      <c r="BQ1420" s="108">
        <v>0</v>
      </c>
      <c r="BR1420" s="108">
        <v>0</v>
      </c>
      <c r="BS1420" s="108">
        <v>0</v>
      </c>
      <c r="BU1420" s="172">
        <v>2.7826807999999999E-6</v>
      </c>
      <c r="BV1420" s="172">
        <v>1.7783193000000001E-7</v>
      </c>
      <c r="BW1420" s="172">
        <v>1.3917448E-6</v>
      </c>
      <c r="BX1420" s="69">
        <v>0</v>
      </c>
      <c r="BY1420" s="172">
        <v>2.7319897999999999E-7</v>
      </c>
      <c r="BZ1420" s="172">
        <v>4.1053501999999998E-8</v>
      </c>
      <c r="CA1420" s="69">
        <v>0</v>
      </c>
      <c r="CB1420" s="172">
        <v>6.2310382000000003E-8</v>
      </c>
      <c r="CC1420" s="69">
        <v>0</v>
      </c>
      <c r="CD1420" s="69">
        <v>0</v>
      </c>
      <c r="CE1420" s="69">
        <v>0</v>
      </c>
      <c r="CF1420" s="69">
        <v>0</v>
      </c>
      <c r="CG1420" s="69">
        <v>0</v>
      </c>
      <c r="CH1420" s="172">
        <v>8.9333050999999996E-8</v>
      </c>
      <c r="CI1420" s="172">
        <v>6.8356816000000002E-7</v>
      </c>
      <c r="CJ1420" s="172">
        <v>6.3640007000000005E-8</v>
      </c>
      <c r="CK1420" s="69">
        <v>0</v>
      </c>
      <c r="CM1420" s="198">
        <v>0</v>
      </c>
      <c r="CN1420" s="198">
        <v>4.9914359999999998E-2</v>
      </c>
      <c r="CO1420" s="198">
        <v>1.7275281999999999E-3</v>
      </c>
      <c r="CP1420" s="198">
        <v>1.3108567E-4</v>
      </c>
      <c r="CQ1420" s="198">
        <v>0</v>
      </c>
      <c r="CR1420" s="198">
        <v>0</v>
      </c>
      <c r="CS1420" s="197">
        <v>9.9162940000000005E-6</v>
      </c>
      <c r="CT1420" s="198">
        <v>0</v>
      </c>
      <c r="CU1420" s="198">
        <v>0</v>
      </c>
      <c r="CV1420" s="197">
        <v>1.4437439E-5</v>
      </c>
    </row>
    <row r="1421" spans="1:100" ht="14.4">
      <c r="A1421" t="s">
        <v>3574</v>
      </c>
      <c r="B1421" s="85" t="s">
        <v>1273</v>
      </c>
      <c r="C1421" s="113" t="str">
        <f t="shared" si="671"/>
        <v>B.042.01.119</v>
      </c>
      <c r="D1421" s="9" t="s">
        <v>1239</v>
      </c>
      <c r="E1421" s="112" t="s">
        <v>514</v>
      </c>
      <c r="F1421" s="115" t="str">
        <f t="shared" si="672"/>
        <v>Electricity Luxembourg production</v>
      </c>
      <c r="G1421" s="143">
        <f t="shared" si="673"/>
        <v>1.1774556666666667E-2</v>
      </c>
      <c r="I1421" s="118">
        <f t="shared" si="674"/>
        <v>6.3114986199999997E-3</v>
      </c>
      <c r="K1421" s="161">
        <f t="shared" si="675"/>
        <v>1.25666113E-3</v>
      </c>
      <c r="L1421" s="161">
        <f t="shared" si="676"/>
        <v>3.1194133000000002E-3</v>
      </c>
      <c r="M1421" s="162">
        <f t="shared" si="677"/>
        <v>1.6924069000000001E-4</v>
      </c>
      <c r="N1421" s="161">
        <v>1.7661834999999999E-3</v>
      </c>
      <c r="O1421" s="132">
        <v>1.19827E-3</v>
      </c>
      <c r="P1421" s="132">
        <v>1.9211433E-3</v>
      </c>
      <c r="Q1421" s="132">
        <v>8.0900926999999997E-4</v>
      </c>
      <c r="R1421" s="132">
        <v>4.4765186000000001E-4</v>
      </c>
      <c r="S1421" s="132">
        <v>0</v>
      </c>
      <c r="T1421" s="132">
        <v>0</v>
      </c>
      <c r="U1421" s="132">
        <v>0</v>
      </c>
      <c r="V1421" s="132">
        <v>1.5018896000000001E-4</v>
      </c>
      <c r="W1421" s="132">
        <v>0</v>
      </c>
      <c r="X1421" s="164">
        <v>1.9051730000000001E-5</v>
      </c>
      <c r="Y1421" s="132">
        <v>0</v>
      </c>
      <c r="Z1421" s="132">
        <v>0</v>
      </c>
      <c r="AA1421" s="132">
        <v>0</v>
      </c>
      <c r="AC1421" s="118">
        <f t="shared" si="678"/>
        <v>1.7661834999999999E-3</v>
      </c>
      <c r="AD1421" s="118">
        <f t="shared" si="679"/>
        <v>4.3760744300000006E-3</v>
      </c>
      <c r="AE1421" s="118">
        <f t="shared" si="680"/>
        <v>3.1194133000000002E-3</v>
      </c>
      <c r="AF1421" s="118">
        <f t="shared" si="681"/>
        <v>3.1194133000000002E-3</v>
      </c>
      <c r="AG1421" s="118">
        <f t="shared" si="682"/>
        <v>1.6924069000000001E-4</v>
      </c>
      <c r="AI1421" s="69">
        <v>2.0131890000000001</v>
      </c>
      <c r="AJ1421" s="69">
        <v>0.23145129</v>
      </c>
      <c r="AK1421" s="69">
        <v>2.3670331000000002E-3</v>
      </c>
      <c r="AL1421" s="69">
        <v>0</v>
      </c>
      <c r="AM1421" s="69">
        <v>1.0472106000000001</v>
      </c>
      <c r="AN1421" s="69">
        <v>0.69518221999999996</v>
      </c>
      <c r="AO1421" s="69">
        <v>3.6977779000000002E-2</v>
      </c>
      <c r="AQ1421" s="116">
        <v>8.5512551999999996E-4</v>
      </c>
      <c r="AR1421" s="116">
        <v>8.1695637999999998E-4</v>
      </c>
      <c r="AS1421" s="199">
        <v>2.3107655999999999E-5</v>
      </c>
      <c r="AT1421" s="199">
        <v>1.5061486E-5</v>
      </c>
      <c r="AU1421" s="150">
        <f t="shared" si="683"/>
        <v>4.8978200860000004E-8</v>
      </c>
      <c r="AV1421" s="150">
        <f t="shared" si="684"/>
        <v>8.5457306753599993E-11</v>
      </c>
      <c r="AW1421" s="163">
        <f t="shared" si="685"/>
        <v>2.1094518367000001E-3</v>
      </c>
      <c r="AX1421" s="196">
        <v>1.0926789E-8</v>
      </c>
      <c r="AY1421" s="196">
        <v>3.2968758999999998E-11</v>
      </c>
      <c r="AZ1421" s="196">
        <v>9.0075360000000004E-16</v>
      </c>
      <c r="BA1421" s="108">
        <v>0</v>
      </c>
      <c r="BB1421" s="108">
        <v>0</v>
      </c>
      <c r="BC1421" s="196">
        <v>1.2029386000000001E-10</v>
      </c>
      <c r="BD1421" s="196">
        <v>3.7931118000000002E-8</v>
      </c>
      <c r="BE1421" s="196">
        <v>1.7052646000000001E-11</v>
      </c>
      <c r="BF1421" s="196">
        <v>3.5435000999999999E-11</v>
      </c>
      <c r="BG1421" s="108">
        <v>0</v>
      </c>
      <c r="BH1421" s="108">
        <v>0</v>
      </c>
      <c r="BI1421" s="108">
        <v>0</v>
      </c>
      <c r="BJ1421" s="108">
        <v>0</v>
      </c>
      <c r="BK1421" s="108">
        <v>0</v>
      </c>
      <c r="BL1421" s="108">
        <v>0</v>
      </c>
      <c r="BM1421" s="108">
        <v>0</v>
      </c>
      <c r="BN1421" s="108">
        <v>0</v>
      </c>
      <c r="BO1421" s="196">
        <v>3.0313366999999998E-6</v>
      </c>
      <c r="BP1421" s="108">
        <v>2.1064205000000001E-3</v>
      </c>
      <c r="BQ1421" s="108">
        <v>0</v>
      </c>
      <c r="BR1421" s="108">
        <v>0</v>
      </c>
      <c r="BS1421" s="108">
        <v>0</v>
      </c>
      <c r="BU1421" s="172">
        <v>1.9003597999999999E-6</v>
      </c>
      <c r="BV1421" s="172">
        <v>2.8390362999999998E-7</v>
      </c>
      <c r="BW1421" s="172">
        <v>3.2830589000000003E-7</v>
      </c>
      <c r="BX1421" s="69">
        <v>0</v>
      </c>
      <c r="BY1421" s="172">
        <v>5.7647278000000005E-7</v>
      </c>
      <c r="BZ1421" s="172">
        <v>7.7876007000000001E-8</v>
      </c>
      <c r="CA1421" s="69">
        <v>0</v>
      </c>
      <c r="CB1421" s="172">
        <v>1.1819902E-7</v>
      </c>
      <c r="CC1421" s="69">
        <v>0</v>
      </c>
      <c r="CD1421" s="69">
        <v>0</v>
      </c>
      <c r="CE1421" s="69">
        <v>0</v>
      </c>
      <c r="CF1421" s="69">
        <v>0</v>
      </c>
      <c r="CG1421" s="69">
        <v>0</v>
      </c>
      <c r="CH1421" s="172">
        <v>1.659909E-7</v>
      </c>
      <c r="CI1421" s="172">
        <v>2.7717622999999998E-7</v>
      </c>
      <c r="CJ1421" s="172">
        <v>7.2435366999999994E-8</v>
      </c>
      <c r="CK1421" s="69">
        <v>0</v>
      </c>
      <c r="CM1421" s="198">
        <v>0</v>
      </c>
      <c r="CN1421" s="198">
        <v>1.1774557E-2</v>
      </c>
      <c r="CO1421" s="198">
        <v>3.2770162999999999E-3</v>
      </c>
      <c r="CP1421" s="198">
        <v>2.1210365999999999E-4</v>
      </c>
      <c r="CQ1421" s="198">
        <v>0</v>
      </c>
      <c r="CR1421" s="198">
        <v>0</v>
      </c>
      <c r="CS1421" s="197">
        <v>1.9425150000000002E-5</v>
      </c>
      <c r="CT1421" s="198">
        <v>0</v>
      </c>
      <c r="CU1421" s="198">
        <v>0</v>
      </c>
      <c r="CV1421" s="197">
        <v>2.7386946999999999E-5</v>
      </c>
    </row>
    <row r="1422" spans="1:100" ht="14.4">
      <c r="A1422" t="s">
        <v>3575</v>
      </c>
      <c r="B1422" s="85" t="s">
        <v>1273</v>
      </c>
      <c r="C1422" s="113" t="str">
        <f t="shared" si="671"/>
        <v>B.042.01.120</v>
      </c>
      <c r="D1422" s="9" t="s">
        <v>1239</v>
      </c>
      <c r="E1422" s="112" t="s">
        <v>514</v>
      </c>
      <c r="F1422" s="115" t="str">
        <f t="shared" si="672"/>
        <v>Electricity Malta production</v>
      </c>
      <c r="G1422" s="143">
        <f t="shared" si="673"/>
        <v>0.1423295</v>
      </c>
      <c r="I1422" s="118">
        <f t="shared" si="674"/>
        <v>2.2884906613999997E-2</v>
      </c>
      <c r="K1422" s="161">
        <f t="shared" si="675"/>
        <v>3.3361589300000001E-4</v>
      </c>
      <c r="L1422" s="161">
        <f t="shared" si="676"/>
        <v>1.1391181900000001E-3</v>
      </c>
      <c r="M1422" s="162">
        <f t="shared" si="677"/>
        <v>6.2747531000000007E-5</v>
      </c>
      <c r="N1422" s="161">
        <v>2.1349424999999998E-2</v>
      </c>
      <c r="O1422" s="132">
        <v>4.3480039000000001E-4</v>
      </c>
      <c r="P1422" s="132">
        <v>7.0431780000000004E-4</v>
      </c>
      <c r="Q1422" s="132">
        <v>2.9925573999999998E-4</v>
      </c>
      <c r="R1422" s="164">
        <v>3.4360153000000002E-5</v>
      </c>
      <c r="S1422" s="132">
        <v>0</v>
      </c>
      <c r="T1422" s="132">
        <v>0</v>
      </c>
      <c r="U1422" s="132">
        <v>0</v>
      </c>
      <c r="V1422" s="164">
        <v>4.9237121000000001E-5</v>
      </c>
      <c r="W1422" s="132">
        <v>0</v>
      </c>
      <c r="X1422" s="164">
        <v>1.3510409999999999E-5</v>
      </c>
      <c r="Y1422" s="132">
        <v>0</v>
      </c>
      <c r="Z1422" s="132">
        <v>0</v>
      </c>
      <c r="AA1422" s="132">
        <v>0</v>
      </c>
      <c r="AC1422" s="118">
        <f t="shared" si="678"/>
        <v>2.1349424999999998E-2</v>
      </c>
      <c r="AD1422" s="118">
        <f t="shared" si="679"/>
        <v>1.472734083E-3</v>
      </c>
      <c r="AE1422" s="118">
        <f t="shared" si="680"/>
        <v>1.1391181900000001E-3</v>
      </c>
      <c r="AF1422" s="118">
        <f t="shared" si="681"/>
        <v>1.1391181900000001E-3</v>
      </c>
      <c r="AG1422" s="118">
        <f t="shared" si="682"/>
        <v>6.2747531000000007E-5</v>
      </c>
      <c r="AI1422" s="69">
        <v>2.2128825000000001</v>
      </c>
      <c r="AJ1422" s="69">
        <v>2.0250737000000001</v>
      </c>
      <c r="AK1422" s="69">
        <v>1.6785661000000001E-3</v>
      </c>
      <c r="AL1422" s="69">
        <v>0</v>
      </c>
      <c r="AM1422" s="69">
        <v>1.6791558000000002E-2</v>
      </c>
      <c r="AN1422" s="69">
        <v>0.16933860000000001</v>
      </c>
      <c r="AO1422" s="69">
        <v>0</v>
      </c>
      <c r="AQ1422" s="116">
        <v>2.6282197E-3</v>
      </c>
      <c r="AR1422" s="116">
        <v>2.4010087999999999E-3</v>
      </c>
      <c r="AS1422" s="116">
        <v>1.1296507E-4</v>
      </c>
      <c r="AT1422" s="116">
        <v>1.1424582E-4</v>
      </c>
      <c r="AU1422" s="150">
        <f t="shared" si="683"/>
        <v>1.4394537417699999E-7</v>
      </c>
      <c r="AV1422" s="150">
        <f t="shared" si="684"/>
        <v>4.1777024980699997E-10</v>
      </c>
      <c r="AW1422" s="163">
        <f t="shared" si="685"/>
        <v>1.600081477675E-2</v>
      </c>
      <c r="AX1422" s="196">
        <v>1.3208178E-7</v>
      </c>
      <c r="AY1422" s="196">
        <v>3.9852260999999998E-10</v>
      </c>
      <c r="AZ1422" s="196">
        <v>1.0888206999999999E-14</v>
      </c>
      <c r="BA1422" s="108">
        <v>0</v>
      </c>
      <c r="BB1422" s="108">
        <v>0</v>
      </c>
      <c r="BC1422" s="196">
        <v>4.4497177E-11</v>
      </c>
      <c r="BD1422" s="196">
        <v>1.1819096999999999E-8</v>
      </c>
      <c r="BE1422" s="196">
        <v>6.3078416E-12</v>
      </c>
      <c r="BF1422" s="196">
        <v>1.292891E-11</v>
      </c>
      <c r="BG1422" s="108">
        <v>0</v>
      </c>
      <c r="BH1422" s="108">
        <v>0</v>
      </c>
      <c r="BI1422" s="108">
        <v>0</v>
      </c>
      <c r="BJ1422" s="108">
        <v>0</v>
      </c>
      <c r="BK1422" s="108">
        <v>0</v>
      </c>
      <c r="BL1422" s="108">
        <v>0</v>
      </c>
      <c r="BM1422" s="108">
        <v>0</v>
      </c>
      <c r="BN1422" s="108">
        <v>0</v>
      </c>
      <c r="BO1422" s="196">
        <v>9.9377675000000006E-7</v>
      </c>
      <c r="BP1422" s="108">
        <v>1.5999821000000001E-2</v>
      </c>
      <c r="BQ1422" s="108">
        <v>0</v>
      </c>
      <c r="BR1422" s="108">
        <v>0</v>
      </c>
      <c r="BS1422" s="108">
        <v>0</v>
      </c>
      <c r="BU1422" s="172">
        <v>6.6632851999999999E-6</v>
      </c>
      <c r="BV1422" s="172">
        <v>1.037855E-7</v>
      </c>
      <c r="BW1422" s="172">
        <v>3.9685241999999999E-6</v>
      </c>
      <c r="BX1422" s="69">
        <v>0</v>
      </c>
      <c r="BY1422" s="172">
        <v>9.4765450999999997E-8</v>
      </c>
      <c r="BZ1422" s="172">
        <v>2.8806644E-8</v>
      </c>
      <c r="CA1422" s="69">
        <v>0</v>
      </c>
      <c r="CB1422" s="172">
        <v>4.3722287000000002E-8</v>
      </c>
      <c r="CC1422" s="69">
        <v>0</v>
      </c>
      <c r="CD1422" s="69">
        <v>0</v>
      </c>
      <c r="CE1422" s="69">
        <v>0</v>
      </c>
      <c r="CF1422" s="69">
        <v>0</v>
      </c>
      <c r="CG1422" s="69">
        <v>0</v>
      </c>
      <c r="CH1422" s="172">
        <v>6.1320746000000002E-8</v>
      </c>
      <c r="CI1422" s="172">
        <v>2.3386135000000002E-6</v>
      </c>
      <c r="CJ1422" s="172">
        <v>2.3746812E-8</v>
      </c>
      <c r="CK1422" s="69">
        <v>0</v>
      </c>
      <c r="CM1422" s="198">
        <v>0</v>
      </c>
      <c r="CN1422" s="198">
        <v>0.1423295</v>
      </c>
      <c r="CO1422" s="198">
        <v>1.2121813E-3</v>
      </c>
      <c r="CP1422" s="197">
        <v>7.7615354999999999E-5</v>
      </c>
      <c r="CQ1422" s="198">
        <v>0</v>
      </c>
      <c r="CR1422" s="198">
        <v>0</v>
      </c>
      <c r="CS1422" s="197">
        <v>3.8614262000000002E-6</v>
      </c>
      <c r="CT1422" s="198">
        <v>0</v>
      </c>
      <c r="CU1422" s="198">
        <v>0</v>
      </c>
      <c r="CV1422" s="197">
        <v>1.013054E-5</v>
      </c>
    </row>
    <row r="1423" spans="1:100" ht="14.4">
      <c r="A1423" t="s">
        <v>3576</v>
      </c>
      <c r="B1423" s="85" t="s">
        <v>1273</v>
      </c>
      <c r="C1423" s="113" t="str">
        <f t="shared" si="671"/>
        <v>B.042.01.121</v>
      </c>
      <c r="D1423" s="9" t="s">
        <v>1239</v>
      </c>
      <c r="E1423" s="112" t="s">
        <v>514</v>
      </c>
      <c r="F1423" s="115" t="str">
        <f t="shared" si="672"/>
        <v>Electricity Netherlands production</v>
      </c>
      <c r="G1423" s="143">
        <f t="shared" si="673"/>
        <v>0.10080436666666667</v>
      </c>
      <c r="I1423" s="118">
        <f t="shared" si="674"/>
        <v>1.7734646008E-2</v>
      </c>
      <c r="K1423" s="161">
        <f t="shared" si="675"/>
        <v>4.2514072899999997E-4</v>
      </c>
      <c r="L1423" s="161">
        <f t="shared" si="676"/>
        <v>1.39380689E-3</v>
      </c>
      <c r="M1423" s="162">
        <f t="shared" si="677"/>
        <v>7.9504338900000002E-4</v>
      </c>
      <c r="N1423" s="161">
        <v>1.5120655E-2</v>
      </c>
      <c r="O1423" s="132">
        <v>6.1608069999999999E-4</v>
      </c>
      <c r="P1423" s="132">
        <v>7.7772618999999996E-4</v>
      </c>
      <c r="Q1423" s="132">
        <v>3.3108018999999998E-4</v>
      </c>
      <c r="R1423" s="164">
        <v>9.4060539000000005E-5</v>
      </c>
      <c r="S1423" s="132">
        <v>0</v>
      </c>
      <c r="T1423" s="132">
        <v>0</v>
      </c>
      <c r="U1423" s="132">
        <v>0</v>
      </c>
      <c r="V1423" s="164">
        <v>9.4894569000000006E-5</v>
      </c>
      <c r="W1423" s="132">
        <v>0</v>
      </c>
      <c r="X1423" s="132">
        <v>7.0014882000000002E-4</v>
      </c>
      <c r="Y1423" s="132">
        <v>0</v>
      </c>
      <c r="Z1423" s="132">
        <v>0</v>
      </c>
      <c r="AA1423" s="132">
        <v>0</v>
      </c>
      <c r="AC1423" s="118">
        <f t="shared" si="678"/>
        <v>1.5120655E-2</v>
      </c>
      <c r="AD1423" s="118">
        <f t="shared" si="679"/>
        <v>1.8189476189999999E-3</v>
      </c>
      <c r="AE1423" s="118">
        <f t="shared" si="680"/>
        <v>1.39380689E-3</v>
      </c>
      <c r="AF1423" s="118">
        <f t="shared" si="681"/>
        <v>1.39380689E-3</v>
      </c>
      <c r="AG1423" s="118">
        <f t="shared" si="682"/>
        <v>7.9504338900000002E-4</v>
      </c>
      <c r="AI1423" s="69">
        <v>1.8535257000000001</v>
      </c>
      <c r="AJ1423" s="69">
        <v>1.1091692</v>
      </c>
      <c r="AK1423" s="69">
        <v>8.6988186999999995E-2</v>
      </c>
      <c r="AL1423" s="69">
        <v>0</v>
      </c>
      <c r="AM1423" s="69">
        <v>0.17788480000000001</v>
      </c>
      <c r="AN1423" s="69">
        <v>0.47909837999999999</v>
      </c>
      <c r="AO1423" s="69">
        <v>3.8512730000000002E-4</v>
      </c>
      <c r="AQ1423" s="116">
        <v>1.9727440999999998E-3</v>
      </c>
      <c r="AR1423" s="116">
        <v>1.834855E-3</v>
      </c>
      <c r="AS1423" s="199">
        <v>8.2850334999999998E-5</v>
      </c>
      <c r="AT1423" s="199">
        <v>5.5038791999999997E-5</v>
      </c>
      <c r="AU1423" s="150">
        <f t="shared" si="683"/>
        <v>1.10003296245E-7</v>
      </c>
      <c r="AV1423" s="150">
        <f t="shared" si="684"/>
        <v>3.0639916563420005E-10</v>
      </c>
      <c r="AW1423" s="163">
        <f t="shared" si="685"/>
        <v>7.7085142031999999E-3</v>
      </c>
      <c r="AX1423" s="196">
        <v>9.3546454000000002E-8</v>
      </c>
      <c r="AY1423" s="196">
        <v>2.8225222999999999E-10</v>
      </c>
      <c r="AZ1423" s="196">
        <v>7.7115341999999993E-15</v>
      </c>
      <c r="BA1423" s="108">
        <v>0</v>
      </c>
      <c r="BB1423" s="108">
        <v>0</v>
      </c>
      <c r="BC1423" s="196">
        <v>4.9229244999999998E-11</v>
      </c>
      <c r="BD1423" s="196">
        <v>1.6407612999999999E-8</v>
      </c>
      <c r="BE1423" s="196">
        <v>6.9786510999999998E-12</v>
      </c>
      <c r="BF1423" s="196">
        <v>1.7160573E-11</v>
      </c>
      <c r="BG1423" s="108">
        <v>0</v>
      </c>
      <c r="BH1423" s="108">
        <v>0</v>
      </c>
      <c r="BI1423" s="108">
        <v>0</v>
      </c>
      <c r="BJ1423" s="108">
        <v>0</v>
      </c>
      <c r="BK1423" s="108">
        <v>0</v>
      </c>
      <c r="BL1423" s="108">
        <v>0</v>
      </c>
      <c r="BM1423" s="108">
        <v>0</v>
      </c>
      <c r="BN1423" s="108">
        <v>0</v>
      </c>
      <c r="BO1423" s="196">
        <v>1.9153031999999999E-6</v>
      </c>
      <c r="BP1423" s="108">
        <v>7.7065989000000001E-3</v>
      </c>
      <c r="BQ1423" s="108">
        <v>0</v>
      </c>
      <c r="BR1423" s="108">
        <v>0</v>
      </c>
      <c r="BS1423" s="108">
        <v>0</v>
      </c>
      <c r="BU1423" s="172">
        <v>4.7186833000000002E-6</v>
      </c>
      <c r="BV1423" s="172">
        <v>1.3451778999999999E-7</v>
      </c>
      <c r="BW1423" s="172">
        <v>2.8106932999999999E-6</v>
      </c>
      <c r="BX1423" s="69">
        <v>0</v>
      </c>
      <c r="BY1423" s="172">
        <v>1.7123289000000001E-7</v>
      </c>
      <c r="BZ1423" s="172">
        <v>3.1870097000000001E-8</v>
      </c>
      <c r="CA1423" s="69">
        <v>0</v>
      </c>
      <c r="CB1423" s="172">
        <v>4.8371948000000001E-8</v>
      </c>
      <c r="CC1423" s="69">
        <v>0</v>
      </c>
      <c r="CD1423" s="69">
        <v>0</v>
      </c>
      <c r="CE1423" s="69">
        <v>0</v>
      </c>
      <c r="CF1423" s="69">
        <v>0</v>
      </c>
      <c r="CG1423" s="69">
        <v>0</v>
      </c>
      <c r="CH1423" s="172">
        <v>6.9120398000000001E-8</v>
      </c>
      <c r="CI1423" s="172">
        <v>1.4071097000000001E-6</v>
      </c>
      <c r="CJ1423" s="172">
        <v>4.5767166000000002E-8</v>
      </c>
      <c r="CK1423" s="69">
        <v>0</v>
      </c>
      <c r="CM1423" s="198">
        <v>0</v>
      </c>
      <c r="CN1423" s="198">
        <v>0.10080437</v>
      </c>
      <c r="CO1423" s="198">
        <v>1.3410912000000001E-3</v>
      </c>
      <c r="CP1423" s="197">
        <v>9.9344546000000003E-5</v>
      </c>
      <c r="CQ1423" s="198">
        <v>0</v>
      </c>
      <c r="CR1423" s="198">
        <v>0</v>
      </c>
      <c r="CS1423" s="197">
        <v>6.4932171999999996E-6</v>
      </c>
      <c r="CT1423" s="198">
        <v>0</v>
      </c>
      <c r="CU1423" s="198">
        <v>0</v>
      </c>
      <c r="CV1423" s="197">
        <v>1.1207875999999999E-5</v>
      </c>
    </row>
    <row r="1424" spans="1:100" ht="14.4">
      <c r="A1424" t="s">
        <v>3577</v>
      </c>
      <c r="B1424" s="85" t="s">
        <v>1273</v>
      </c>
      <c r="C1424" s="113" t="str">
        <f t="shared" si="671"/>
        <v>B.042.01.122</v>
      </c>
      <c r="D1424" s="9" t="s">
        <v>1239</v>
      </c>
      <c r="E1424" s="112" t="s">
        <v>514</v>
      </c>
      <c r="F1424" s="115" t="str">
        <f t="shared" si="672"/>
        <v>Electricity Poland production</v>
      </c>
      <c r="G1424" s="143">
        <f t="shared" si="673"/>
        <v>0.20884783333333334</v>
      </c>
      <c r="I1424" s="118">
        <f t="shared" si="674"/>
        <v>3.4123515824E-2</v>
      </c>
      <c r="K1424" s="161">
        <f t="shared" si="675"/>
        <v>5.9773241E-4</v>
      </c>
      <c r="L1424" s="161">
        <f t="shared" si="676"/>
        <v>1.8748328699999999E-3</v>
      </c>
      <c r="M1424" s="162">
        <f t="shared" si="677"/>
        <v>3.2377554399999999E-4</v>
      </c>
      <c r="N1424" s="161">
        <v>3.1327174999999999E-2</v>
      </c>
      <c r="O1424" s="132">
        <v>7.4049046999999997E-4</v>
      </c>
      <c r="P1424" s="132">
        <v>1.1343423999999999E-3</v>
      </c>
      <c r="Q1424" s="132">
        <v>4.9491366E-4</v>
      </c>
      <c r="R1424" s="132">
        <v>1.0281875E-4</v>
      </c>
      <c r="S1424" s="132">
        <v>0</v>
      </c>
      <c r="T1424" s="132">
        <v>0</v>
      </c>
      <c r="U1424" s="132">
        <v>0</v>
      </c>
      <c r="V1424" s="164">
        <v>5.6943983999999998E-5</v>
      </c>
      <c r="W1424" s="132">
        <v>0</v>
      </c>
      <c r="X1424" s="132">
        <v>2.6683156000000002E-4</v>
      </c>
      <c r="Y1424" s="132">
        <v>0</v>
      </c>
      <c r="Z1424" s="132">
        <v>0</v>
      </c>
      <c r="AA1424" s="132">
        <v>0</v>
      </c>
      <c r="AC1424" s="118">
        <f t="shared" si="678"/>
        <v>3.1327174999999999E-2</v>
      </c>
      <c r="AD1424" s="118">
        <f t="shared" si="679"/>
        <v>2.4725652800000001E-3</v>
      </c>
      <c r="AE1424" s="118">
        <f t="shared" si="680"/>
        <v>1.8748328699999999E-3</v>
      </c>
      <c r="AF1424" s="118">
        <f t="shared" si="681"/>
        <v>1.8748328699999999E-3</v>
      </c>
      <c r="AG1424" s="118">
        <f t="shared" si="682"/>
        <v>3.2377554399999999E-4</v>
      </c>
      <c r="AI1424" s="69">
        <v>2.4512820999999998</v>
      </c>
      <c r="AJ1424" s="69">
        <v>1.9563166000000001</v>
      </c>
      <c r="AK1424" s="69">
        <v>3.3151800000000002E-2</v>
      </c>
      <c r="AL1424" s="69">
        <v>0</v>
      </c>
      <c r="AM1424" s="69">
        <v>0.17731896999999999</v>
      </c>
      <c r="AN1424" s="69">
        <v>0.27395096000000002</v>
      </c>
      <c r="AO1424" s="69">
        <v>1.0543732E-2</v>
      </c>
      <c r="AQ1424" s="116">
        <v>3.7914047999999998E-3</v>
      </c>
      <c r="AR1424" s="116">
        <v>3.5785483000000001E-3</v>
      </c>
      <c r="AS1424" s="116">
        <v>1.6685218000000001E-4</v>
      </c>
      <c r="AT1424" s="199">
        <v>4.6004273999999998E-5</v>
      </c>
      <c r="AU1424" s="150">
        <f t="shared" si="683"/>
        <v>2.1454126910299999E-7</v>
      </c>
      <c r="AV1424" s="150">
        <f t="shared" si="684"/>
        <v>6.170568768590001E-10</v>
      </c>
      <c r="AW1424" s="163">
        <f t="shared" si="685"/>
        <v>6.4431756280999997E-3</v>
      </c>
      <c r="AX1424" s="196">
        <v>1.9381078999999999E-7</v>
      </c>
      <c r="AY1424" s="196">
        <v>5.8477392999999997E-10</v>
      </c>
      <c r="AZ1424" s="196">
        <v>1.5976858999999999E-14</v>
      </c>
      <c r="BA1424" s="108">
        <v>0</v>
      </c>
      <c r="BB1424" s="108">
        <v>0</v>
      </c>
      <c r="BC1424" s="196">
        <v>7.3590103000000003E-11</v>
      </c>
      <c r="BD1424" s="196">
        <v>2.0656888999999999E-8</v>
      </c>
      <c r="BE1424" s="196">
        <v>1.0432004E-11</v>
      </c>
      <c r="BF1424" s="196">
        <v>2.1834966000000001E-11</v>
      </c>
      <c r="BG1424" s="108">
        <v>0</v>
      </c>
      <c r="BH1424" s="108">
        <v>0</v>
      </c>
      <c r="BI1424" s="108">
        <v>0</v>
      </c>
      <c r="BJ1424" s="108">
        <v>0</v>
      </c>
      <c r="BK1424" s="108">
        <v>0</v>
      </c>
      <c r="BL1424" s="108">
        <v>0</v>
      </c>
      <c r="BM1424" s="108">
        <v>0</v>
      </c>
      <c r="BN1424" s="108">
        <v>0</v>
      </c>
      <c r="BO1424" s="196">
        <v>1.1493281E-6</v>
      </c>
      <c r="BP1424" s="108">
        <v>6.4420262999999997E-3</v>
      </c>
      <c r="BQ1424" s="108">
        <v>0</v>
      </c>
      <c r="BR1424" s="108">
        <v>0</v>
      </c>
      <c r="BS1424" s="108">
        <v>0</v>
      </c>
      <c r="BU1424" s="172">
        <v>8.8336616999999994E-6</v>
      </c>
      <c r="BV1424" s="172">
        <v>1.7476472999999999E-7</v>
      </c>
      <c r="BW1424" s="172">
        <v>5.8232316999999998E-6</v>
      </c>
      <c r="BX1424" s="69">
        <v>0</v>
      </c>
      <c r="BY1424" s="172">
        <v>2.0046459999999999E-7</v>
      </c>
      <c r="BZ1424" s="172">
        <v>4.7640863000000002E-8</v>
      </c>
      <c r="CA1424" s="69">
        <v>0</v>
      </c>
      <c r="CB1424" s="172">
        <v>7.2308577000000003E-8</v>
      </c>
      <c r="CC1424" s="69">
        <v>0</v>
      </c>
      <c r="CD1424" s="69">
        <v>0</v>
      </c>
      <c r="CE1424" s="69">
        <v>0</v>
      </c>
      <c r="CF1424" s="69">
        <v>0</v>
      </c>
      <c r="CG1424" s="69">
        <v>0</v>
      </c>
      <c r="CH1424" s="172">
        <v>1.0161588E-7</v>
      </c>
      <c r="CI1424" s="172">
        <v>2.3861715000000001E-6</v>
      </c>
      <c r="CJ1424" s="172">
        <v>2.7463793E-8</v>
      </c>
      <c r="CK1424" s="69">
        <v>0</v>
      </c>
      <c r="CM1424" s="198">
        <v>0</v>
      </c>
      <c r="CN1424" s="198">
        <v>0.20884783000000001</v>
      </c>
      <c r="CO1424" s="198">
        <v>2.0047238000000002E-3</v>
      </c>
      <c r="CP1424" s="198">
        <v>1.3049795000000001E-4</v>
      </c>
      <c r="CQ1424" s="198">
        <v>0</v>
      </c>
      <c r="CR1424" s="198">
        <v>0</v>
      </c>
      <c r="CS1424" s="197">
        <v>7.6636173000000003E-6</v>
      </c>
      <c r="CT1424" s="198">
        <v>0</v>
      </c>
      <c r="CU1424" s="198">
        <v>0</v>
      </c>
      <c r="CV1424" s="197">
        <v>1.6754039999999999E-5</v>
      </c>
    </row>
    <row r="1425" spans="1:100" ht="14.4">
      <c r="A1425" t="s">
        <v>3578</v>
      </c>
      <c r="B1425" s="85" t="s">
        <v>1273</v>
      </c>
      <c r="C1425" s="113" t="str">
        <f t="shared" si="671"/>
        <v>B.042.01.123</v>
      </c>
      <c r="D1425" s="9" t="s">
        <v>1239</v>
      </c>
      <c r="E1425" s="112" t="s">
        <v>514</v>
      </c>
      <c r="F1425" s="115" t="str">
        <f t="shared" si="672"/>
        <v>Electricity Portugal production</v>
      </c>
      <c r="G1425" s="143">
        <f t="shared" si="673"/>
        <v>3.4777376666666672E-2</v>
      </c>
      <c r="I1425" s="118">
        <f t="shared" si="674"/>
        <v>6.9528903389999997E-3</v>
      </c>
      <c r="K1425" s="161">
        <f t="shared" si="675"/>
        <v>4.0417863999999998E-4</v>
      </c>
      <c r="L1425" s="161">
        <f t="shared" si="676"/>
        <v>1.1568984499999999E-3</v>
      </c>
      <c r="M1425" s="162">
        <f t="shared" si="677"/>
        <v>1.75206749E-4</v>
      </c>
      <c r="N1425" s="161">
        <v>5.2166065000000001E-3</v>
      </c>
      <c r="O1425" s="132">
        <v>4.8610507999999997E-4</v>
      </c>
      <c r="P1425" s="132">
        <v>6.7079336999999997E-4</v>
      </c>
      <c r="Q1425" s="132">
        <v>2.8369069999999998E-4</v>
      </c>
      <c r="R1425" s="132">
        <v>1.2048794E-4</v>
      </c>
      <c r="S1425" s="132">
        <v>0</v>
      </c>
      <c r="T1425" s="132">
        <v>0</v>
      </c>
      <c r="U1425" s="132">
        <v>0</v>
      </c>
      <c r="V1425" s="132">
        <v>1.6101234999999999E-4</v>
      </c>
      <c r="W1425" s="132">
        <v>0</v>
      </c>
      <c r="X1425" s="164">
        <v>1.4194399E-5</v>
      </c>
      <c r="Y1425" s="132">
        <v>0</v>
      </c>
      <c r="Z1425" s="132">
        <v>0</v>
      </c>
      <c r="AA1425" s="132">
        <v>0</v>
      </c>
      <c r="AC1425" s="118">
        <f t="shared" si="678"/>
        <v>5.2166065000000001E-3</v>
      </c>
      <c r="AD1425" s="118">
        <f t="shared" si="679"/>
        <v>1.5610770899999998E-3</v>
      </c>
      <c r="AE1425" s="118">
        <f t="shared" si="680"/>
        <v>1.1568984499999999E-3</v>
      </c>
      <c r="AF1425" s="118">
        <f t="shared" si="681"/>
        <v>1.1568984499999999E-3</v>
      </c>
      <c r="AG1425" s="118">
        <f t="shared" si="682"/>
        <v>1.75206749E-4</v>
      </c>
      <c r="AI1425" s="69">
        <v>1.5756893000000001</v>
      </c>
      <c r="AJ1425" s="69">
        <v>0.48770154999999998</v>
      </c>
      <c r="AK1425" s="69">
        <v>1.7635465999999999E-3</v>
      </c>
      <c r="AL1425" s="69">
        <v>0</v>
      </c>
      <c r="AM1425" s="69">
        <v>0.25775767999999999</v>
      </c>
      <c r="AN1425" s="69">
        <v>0.49497081999999998</v>
      </c>
      <c r="AO1425" s="69">
        <v>0.33349567000000002</v>
      </c>
      <c r="AQ1425" s="116">
        <v>8.3166532000000001E-4</v>
      </c>
      <c r="AR1425" s="116">
        <v>7.7130676999999999E-4</v>
      </c>
      <c r="AS1425" s="199">
        <v>3.1685269999999998E-5</v>
      </c>
      <c r="AT1425" s="199">
        <v>2.8673282999999999E-5</v>
      </c>
      <c r="AU1425" s="150">
        <f t="shared" si="683"/>
        <v>4.6241413768000002E-8</v>
      </c>
      <c r="AV1425" s="150">
        <f t="shared" si="684"/>
        <v>1.1717925156930002E-10</v>
      </c>
      <c r="AW1425" s="163">
        <f t="shared" si="685"/>
        <v>4.0158659906E-3</v>
      </c>
      <c r="AX1425" s="196">
        <v>3.2273405999999998E-8</v>
      </c>
      <c r="AY1425" s="196">
        <v>9.7376655000000005E-11</v>
      </c>
      <c r="AZ1425" s="196">
        <v>2.6604693000000001E-15</v>
      </c>
      <c r="BA1425" s="108">
        <v>0</v>
      </c>
      <c r="BB1425" s="108">
        <v>0</v>
      </c>
      <c r="BC1425" s="196">
        <v>4.2182767999999998E-11</v>
      </c>
      <c r="BD1425" s="196">
        <v>1.3925825000000001E-8</v>
      </c>
      <c r="BE1425" s="196">
        <v>5.9797551E-12</v>
      </c>
      <c r="BF1425" s="196">
        <v>1.3820181E-11</v>
      </c>
      <c r="BG1425" s="108">
        <v>0</v>
      </c>
      <c r="BH1425" s="108">
        <v>0</v>
      </c>
      <c r="BI1425" s="108">
        <v>0</v>
      </c>
      <c r="BJ1425" s="108">
        <v>0</v>
      </c>
      <c r="BK1425" s="108">
        <v>0</v>
      </c>
      <c r="BL1425" s="108">
        <v>0</v>
      </c>
      <c r="BM1425" s="108">
        <v>0</v>
      </c>
      <c r="BN1425" s="108">
        <v>0</v>
      </c>
      <c r="BO1425" s="196">
        <v>3.2497906E-6</v>
      </c>
      <c r="BP1425" s="108">
        <v>4.0126162000000002E-3</v>
      </c>
      <c r="BQ1425" s="108">
        <v>0</v>
      </c>
      <c r="BR1425" s="108">
        <v>0</v>
      </c>
      <c r="BS1425" s="108">
        <v>0</v>
      </c>
      <c r="BU1425" s="172">
        <v>2.0305861000000001E-6</v>
      </c>
      <c r="BV1425" s="172">
        <v>1.0916823E-7</v>
      </c>
      <c r="BW1425" s="172">
        <v>9.6968554000000007E-7</v>
      </c>
      <c r="BX1425" s="69">
        <v>0</v>
      </c>
      <c r="BY1425" s="172">
        <v>1.7740796000000001E-7</v>
      </c>
      <c r="BZ1425" s="172">
        <v>2.7308339000000001E-8</v>
      </c>
      <c r="CA1425" s="69">
        <v>0</v>
      </c>
      <c r="CB1425" s="172">
        <v>4.1448182E-8</v>
      </c>
      <c r="CC1425" s="69">
        <v>0</v>
      </c>
      <c r="CD1425" s="69">
        <v>0</v>
      </c>
      <c r="CE1425" s="69">
        <v>0</v>
      </c>
      <c r="CF1425" s="69">
        <v>0</v>
      </c>
      <c r="CG1425" s="69">
        <v>0</v>
      </c>
      <c r="CH1425" s="172">
        <v>5.8831121999999998E-8</v>
      </c>
      <c r="CI1425" s="172">
        <v>5.6908125999999998E-7</v>
      </c>
      <c r="CJ1425" s="172">
        <v>7.7655435999999996E-8</v>
      </c>
      <c r="CK1425" s="69">
        <v>0</v>
      </c>
      <c r="CM1425" s="198">
        <v>0</v>
      </c>
      <c r="CN1425" s="198">
        <v>3.4777376999999998E-2</v>
      </c>
      <c r="CO1425" s="198">
        <v>1.1491328E-3</v>
      </c>
      <c r="CP1425" s="197">
        <v>8.0954502999999994E-5</v>
      </c>
      <c r="CQ1425" s="198">
        <v>0</v>
      </c>
      <c r="CR1425" s="198">
        <v>0</v>
      </c>
      <c r="CS1425" s="197">
        <v>6.3037391000000003E-6</v>
      </c>
      <c r="CT1425" s="198">
        <v>0</v>
      </c>
      <c r="CU1425" s="198">
        <v>0</v>
      </c>
      <c r="CV1425" s="197">
        <v>9.6036257000000003E-6</v>
      </c>
    </row>
    <row r="1426" spans="1:100" ht="14.4">
      <c r="A1426" t="s">
        <v>3579</v>
      </c>
      <c r="B1426" s="85" t="s">
        <v>1273</v>
      </c>
      <c r="C1426" s="113" t="str">
        <f t="shared" si="671"/>
        <v>B.042.01.124</v>
      </c>
      <c r="D1426" s="9" t="s">
        <v>1239</v>
      </c>
      <c r="E1426" s="112" t="s">
        <v>514</v>
      </c>
      <c r="F1426" s="115" t="str">
        <f t="shared" si="672"/>
        <v>Electricity Romania production</v>
      </c>
      <c r="G1426" s="143">
        <f t="shared" si="673"/>
        <v>6.8666626666666675E-2</v>
      </c>
      <c r="I1426" s="118">
        <f t="shared" si="674"/>
        <v>1.6170502959000001E-2</v>
      </c>
      <c r="K1426" s="161">
        <f t="shared" si="675"/>
        <v>2.0753932900000001E-4</v>
      </c>
      <c r="L1426" s="161">
        <f t="shared" si="676"/>
        <v>7.4703686999999996E-4</v>
      </c>
      <c r="M1426" s="162">
        <f t="shared" si="677"/>
        <v>4.91593276E-3</v>
      </c>
      <c r="N1426" s="161">
        <v>1.0299994E-2</v>
      </c>
      <c r="O1426" s="132">
        <v>3.3489686999999999E-4</v>
      </c>
      <c r="P1426" s="132">
        <v>4.1214000000000002E-4</v>
      </c>
      <c r="Q1426" s="132">
        <v>1.7800474E-4</v>
      </c>
      <c r="R1426" s="164">
        <v>2.9534589E-5</v>
      </c>
      <c r="S1426" s="132">
        <v>0</v>
      </c>
      <c r="T1426" s="132">
        <v>0</v>
      </c>
      <c r="U1426" s="132">
        <v>0</v>
      </c>
      <c r="V1426" s="132">
        <v>1.0321615999999999E-4</v>
      </c>
      <c r="W1426" s="132">
        <v>0</v>
      </c>
      <c r="X1426" s="132">
        <v>4.8127166000000001E-3</v>
      </c>
      <c r="Y1426" s="132">
        <v>0</v>
      </c>
      <c r="Z1426" s="132">
        <v>0</v>
      </c>
      <c r="AA1426" s="132">
        <v>0</v>
      </c>
      <c r="AC1426" s="118">
        <f t="shared" si="678"/>
        <v>1.0299994E-2</v>
      </c>
      <c r="AD1426" s="118">
        <f t="shared" si="679"/>
        <v>9.5457619900000002E-4</v>
      </c>
      <c r="AE1426" s="118">
        <f t="shared" si="680"/>
        <v>7.4703686999999996E-4</v>
      </c>
      <c r="AF1426" s="118">
        <f t="shared" si="681"/>
        <v>7.4703686999999996E-4</v>
      </c>
      <c r="AG1426" s="118">
        <f t="shared" si="682"/>
        <v>4.91593276E-3</v>
      </c>
      <c r="AI1426" s="69">
        <v>2.0297390000000002</v>
      </c>
      <c r="AJ1426" s="69">
        <v>0.8837448</v>
      </c>
      <c r="AK1426" s="69">
        <v>0.59794356999999998</v>
      </c>
      <c r="AL1426" s="69">
        <v>0</v>
      </c>
      <c r="AM1426" s="69">
        <v>3.6816026000000002E-2</v>
      </c>
      <c r="AN1426" s="69">
        <v>0.24180015999999999</v>
      </c>
      <c r="AO1426" s="69">
        <v>0.26943446999999998</v>
      </c>
      <c r="AQ1426" s="116">
        <v>1.2934282E-3</v>
      </c>
      <c r="AR1426" s="116">
        <v>1.2060833E-3</v>
      </c>
      <c r="AS1426" s="199">
        <v>5.5520609999999999E-5</v>
      </c>
      <c r="AT1426" s="199">
        <v>3.1824281000000001E-5</v>
      </c>
      <c r="AU1426" s="150">
        <f t="shared" si="683"/>
        <v>7.230715332499999E-8</v>
      </c>
      <c r="AV1426" s="150">
        <f t="shared" si="684"/>
        <v>2.053276976972E-10</v>
      </c>
      <c r="AW1426" s="163">
        <f t="shared" si="685"/>
        <v>4.4571821619999999E-3</v>
      </c>
      <c r="AX1426" s="196">
        <v>6.3722631999999996E-8</v>
      </c>
      <c r="AY1426" s="196">
        <v>1.9226656E-10</v>
      </c>
      <c r="AZ1426" s="196">
        <v>5.2529971999999997E-15</v>
      </c>
      <c r="BA1426" s="108">
        <v>0</v>
      </c>
      <c r="BB1426" s="108">
        <v>0</v>
      </c>
      <c r="BC1426" s="196">
        <v>2.6468025000000001E-11</v>
      </c>
      <c r="BD1426" s="196">
        <v>8.5580533000000001E-9</v>
      </c>
      <c r="BE1426" s="196">
        <v>3.7520606999999997E-12</v>
      </c>
      <c r="BF1426" s="196">
        <v>9.3038240000000001E-12</v>
      </c>
      <c r="BG1426" s="108">
        <v>0</v>
      </c>
      <c r="BH1426" s="108">
        <v>0</v>
      </c>
      <c r="BI1426" s="108">
        <v>0</v>
      </c>
      <c r="BJ1426" s="108">
        <v>0</v>
      </c>
      <c r="BK1426" s="108">
        <v>0</v>
      </c>
      <c r="BL1426" s="108">
        <v>0</v>
      </c>
      <c r="BM1426" s="108">
        <v>0</v>
      </c>
      <c r="BN1426" s="108">
        <v>0</v>
      </c>
      <c r="BO1426" s="196">
        <v>2.0832619999999998E-6</v>
      </c>
      <c r="BP1426" s="108">
        <v>4.4550989000000001E-3</v>
      </c>
      <c r="BQ1426" s="108">
        <v>0</v>
      </c>
      <c r="BR1426" s="108">
        <v>0</v>
      </c>
      <c r="BS1426" s="108">
        <v>0</v>
      </c>
      <c r="BU1426" s="172">
        <v>3.9987517000000003E-6</v>
      </c>
      <c r="BV1426" s="172">
        <v>7.2857372000000001E-8</v>
      </c>
      <c r="BW1426" s="172">
        <v>1.9146078000000002E-6</v>
      </c>
      <c r="BX1426" s="69">
        <v>0</v>
      </c>
      <c r="BY1426" s="172">
        <v>7.3673322000000004E-8</v>
      </c>
      <c r="BZ1426" s="172">
        <v>1.7134907000000001E-8</v>
      </c>
      <c r="CA1426" s="69">
        <v>0</v>
      </c>
      <c r="CB1426" s="172">
        <v>2.6007101000000002E-8</v>
      </c>
      <c r="CC1426" s="69">
        <v>0</v>
      </c>
      <c r="CD1426" s="69">
        <v>0</v>
      </c>
      <c r="CE1426" s="69">
        <v>0</v>
      </c>
      <c r="CF1426" s="69">
        <v>0</v>
      </c>
      <c r="CG1426" s="69">
        <v>0</v>
      </c>
      <c r="CH1426" s="172">
        <v>3.7197141999999998E-8</v>
      </c>
      <c r="CI1426" s="172">
        <v>1.8074934E-6</v>
      </c>
      <c r="CJ1426" s="172">
        <v>4.9780628999999998E-8</v>
      </c>
      <c r="CK1426" s="69">
        <v>0</v>
      </c>
      <c r="CM1426" s="198">
        <v>0</v>
      </c>
      <c r="CN1426" s="198">
        <v>6.8666629000000007E-2</v>
      </c>
      <c r="CO1426" s="198">
        <v>7.2103555000000005E-4</v>
      </c>
      <c r="CP1426" s="197">
        <v>5.3777859E-5</v>
      </c>
      <c r="CQ1426" s="198">
        <v>0</v>
      </c>
      <c r="CR1426" s="198">
        <v>0</v>
      </c>
      <c r="CS1426" s="197">
        <v>2.9887878999999998E-6</v>
      </c>
      <c r="CT1426" s="198">
        <v>0</v>
      </c>
      <c r="CU1426" s="198">
        <v>0</v>
      </c>
      <c r="CV1426" s="197">
        <v>6.0258967999999996E-6</v>
      </c>
    </row>
    <row r="1427" spans="1:100" ht="14.4">
      <c r="A1427" t="s">
        <v>3580</v>
      </c>
      <c r="B1427" s="85" t="s">
        <v>1273</v>
      </c>
      <c r="C1427" s="113" t="str">
        <f t="shared" si="671"/>
        <v>B.042.01.125</v>
      </c>
      <c r="D1427" s="9" t="s">
        <v>1239</v>
      </c>
      <c r="E1427" s="112" t="s">
        <v>514</v>
      </c>
      <c r="F1427" s="115" t="str">
        <f t="shared" si="672"/>
        <v>Electricity Slovakia production</v>
      </c>
      <c r="G1427" s="143">
        <f t="shared" si="673"/>
        <v>3.1598149333333339E-2</v>
      </c>
      <c r="I1427" s="118">
        <f t="shared" si="674"/>
        <v>2.0747918242999999E-2</v>
      </c>
      <c r="K1427" s="161">
        <f t="shared" si="675"/>
        <v>3.52902487E-4</v>
      </c>
      <c r="L1427" s="161">
        <f t="shared" si="676"/>
        <v>1.28581023E-3</v>
      </c>
      <c r="M1427" s="162">
        <f t="shared" si="677"/>
        <v>1.4369483125999999E-2</v>
      </c>
      <c r="N1427" s="161">
        <v>4.7397224000000002E-3</v>
      </c>
      <c r="O1427" s="132">
        <v>6.5656448000000003E-4</v>
      </c>
      <c r="P1427" s="132">
        <v>6.2924575E-4</v>
      </c>
      <c r="Q1427" s="132">
        <v>2.6436142999999997E-4</v>
      </c>
      <c r="R1427" s="164">
        <v>8.8541056999999994E-5</v>
      </c>
      <c r="S1427" s="132">
        <v>0</v>
      </c>
      <c r="T1427" s="132">
        <v>0</v>
      </c>
      <c r="U1427" s="132">
        <v>0</v>
      </c>
      <c r="V1427" s="164">
        <v>3.1341126000000002E-5</v>
      </c>
      <c r="W1427" s="132">
        <v>0</v>
      </c>
      <c r="X1427" s="132">
        <v>1.4338142E-2</v>
      </c>
      <c r="Y1427" s="132">
        <v>0</v>
      </c>
      <c r="Z1427" s="132">
        <v>0</v>
      </c>
      <c r="AA1427" s="132">
        <v>0</v>
      </c>
      <c r="AC1427" s="118">
        <f t="shared" si="678"/>
        <v>4.7397224000000002E-3</v>
      </c>
      <c r="AD1427" s="118">
        <f t="shared" si="679"/>
        <v>1.6387127169999998E-3</v>
      </c>
      <c r="AE1427" s="118">
        <f t="shared" si="680"/>
        <v>1.28581023E-3</v>
      </c>
      <c r="AF1427" s="118">
        <f t="shared" si="681"/>
        <v>1.28581023E-3</v>
      </c>
      <c r="AG1427" s="118">
        <f t="shared" si="682"/>
        <v>1.4369483125999999E-2</v>
      </c>
      <c r="AI1427" s="69">
        <v>2.4678810000000002</v>
      </c>
      <c r="AJ1427" s="69">
        <v>0.35767285999999998</v>
      </c>
      <c r="AK1427" s="69">
        <v>1.7814055</v>
      </c>
      <c r="AL1427" s="69">
        <v>0</v>
      </c>
      <c r="AM1427" s="69">
        <v>0.19065112000000001</v>
      </c>
      <c r="AN1427" s="69">
        <v>2.5053381E-2</v>
      </c>
      <c r="AO1427" s="69">
        <v>0.11309812</v>
      </c>
      <c r="AQ1427" s="116">
        <v>8.1155547999999997E-4</v>
      </c>
      <c r="AR1427" s="116">
        <v>7.6167968000000002E-4</v>
      </c>
      <c r="AS1427" s="199">
        <v>3.0077875E-5</v>
      </c>
      <c r="AT1427" s="199">
        <v>1.9797924000000001E-5</v>
      </c>
      <c r="AU1427" s="150">
        <f t="shared" si="683"/>
        <v>4.5664248645000003E-8</v>
      </c>
      <c r="AV1427" s="150">
        <f t="shared" si="684"/>
        <v>1.112347435584E-10</v>
      </c>
      <c r="AW1427" s="163">
        <f t="shared" si="685"/>
        <v>2.77281857319E-3</v>
      </c>
      <c r="AX1427" s="196">
        <v>2.9323082E-8</v>
      </c>
      <c r="AY1427" s="196">
        <v>8.8474817999999995E-11</v>
      </c>
      <c r="AZ1427" s="196">
        <v>2.4172584E-15</v>
      </c>
      <c r="BA1427" s="108">
        <v>0</v>
      </c>
      <c r="BB1427" s="108">
        <v>0</v>
      </c>
      <c r="BC1427" s="196">
        <v>3.9308644999999998E-11</v>
      </c>
      <c r="BD1427" s="196">
        <v>1.6301858E-8</v>
      </c>
      <c r="BE1427" s="196">
        <v>5.5723242999999999E-12</v>
      </c>
      <c r="BF1427" s="196">
        <v>1.7185184E-11</v>
      </c>
      <c r="BG1427" s="108">
        <v>0</v>
      </c>
      <c r="BH1427" s="108">
        <v>0</v>
      </c>
      <c r="BI1427" s="108">
        <v>0</v>
      </c>
      <c r="BJ1427" s="108">
        <v>0</v>
      </c>
      <c r="BK1427" s="108">
        <v>0</v>
      </c>
      <c r="BL1427" s="108">
        <v>0</v>
      </c>
      <c r="BM1427" s="108">
        <v>0</v>
      </c>
      <c r="BN1427" s="108">
        <v>0</v>
      </c>
      <c r="BO1427" s="196">
        <v>6.3257319000000004E-7</v>
      </c>
      <c r="BP1427" s="108">
        <v>2.7721859999999998E-3</v>
      </c>
      <c r="BQ1427" s="108">
        <v>0</v>
      </c>
      <c r="BR1427" s="108">
        <v>0</v>
      </c>
      <c r="BS1427" s="108">
        <v>0</v>
      </c>
      <c r="BU1427" s="172">
        <v>4.0147791000000001E-6</v>
      </c>
      <c r="BV1427" s="172">
        <v>1.3142133E-7</v>
      </c>
      <c r="BW1427" s="172">
        <v>8.8104023999999998E-7</v>
      </c>
      <c r="BX1427" s="69">
        <v>0</v>
      </c>
      <c r="BY1427" s="172">
        <v>1.6853109E-7</v>
      </c>
      <c r="BZ1427" s="172">
        <v>2.5447684999999999E-8</v>
      </c>
      <c r="CA1427" s="69">
        <v>0</v>
      </c>
      <c r="CB1427" s="172">
        <v>3.8624109000000001E-8</v>
      </c>
      <c r="CC1427" s="69">
        <v>0</v>
      </c>
      <c r="CD1427" s="69">
        <v>0</v>
      </c>
      <c r="CE1427" s="69">
        <v>0</v>
      </c>
      <c r="CF1427" s="69">
        <v>0</v>
      </c>
      <c r="CG1427" s="69">
        <v>0</v>
      </c>
      <c r="CH1427" s="172">
        <v>5.6750016999999997E-8</v>
      </c>
      <c r="CI1427" s="172">
        <v>2.6978490000000001E-6</v>
      </c>
      <c r="CJ1427" s="172">
        <v>1.5115665E-8</v>
      </c>
      <c r="CK1427" s="69">
        <v>0</v>
      </c>
      <c r="CM1427" s="198">
        <v>0</v>
      </c>
      <c r="CN1427" s="198">
        <v>3.1598148999999999E-2</v>
      </c>
      <c r="CO1427" s="198">
        <v>1.0708365999999999E-3</v>
      </c>
      <c r="CP1427" s="197">
        <v>9.5753007999999998E-5</v>
      </c>
      <c r="CQ1427" s="198">
        <v>0</v>
      </c>
      <c r="CR1427" s="198">
        <v>0</v>
      </c>
      <c r="CS1427" s="197">
        <v>6.5237094000000001E-6</v>
      </c>
      <c r="CT1427" s="198">
        <v>0</v>
      </c>
      <c r="CU1427" s="198">
        <v>0</v>
      </c>
      <c r="CV1427" s="197">
        <v>8.9492824999999996E-6</v>
      </c>
    </row>
    <row r="1428" spans="1:100" ht="14.4">
      <c r="A1428" t="s">
        <v>3581</v>
      </c>
      <c r="B1428" s="85" t="s">
        <v>1273</v>
      </c>
      <c r="C1428" s="113" t="str">
        <f t="shared" si="671"/>
        <v>B.042.01.126</v>
      </c>
      <c r="D1428" s="9" t="s">
        <v>1239</v>
      </c>
      <c r="E1428" s="112" t="s">
        <v>514</v>
      </c>
      <c r="F1428" s="115" t="str">
        <f t="shared" si="672"/>
        <v>Electricity Slovenia production</v>
      </c>
      <c r="G1428" s="143">
        <f t="shared" si="673"/>
        <v>4.678388666666667E-2</v>
      </c>
      <c r="I1428" s="118">
        <f t="shared" si="674"/>
        <v>1.6769247913E-2</v>
      </c>
      <c r="K1428" s="161">
        <f t="shared" si="675"/>
        <v>2.0682488800000001E-4</v>
      </c>
      <c r="L1428" s="161">
        <f t="shared" si="676"/>
        <v>7.460065200000001E-4</v>
      </c>
      <c r="M1428" s="162">
        <f t="shared" si="677"/>
        <v>8.7988335050000008E-3</v>
      </c>
      <c r="N1428" s="161">
        <v>7.017583E-3</v>
      </c>
      <c r="O1428" s="132">
        <v>3.5586215000000003E-4</v>
      </c>
      <c r="P1428" s="132">
        <v>3.9014437000000002E-4</v>
      </c>
      <c r="Q1428" s="132">
        <v>1.6772215E-4</v>
      </c>
      <c r="R1428" s="164">
        <v>3.9102737999999998E-5</v>
      </c>
      <c r="S1428" s="132">
        <v>0</v>
      </c>
      <c r="T1428" s="132">
        <v>0</v>
      </c>
      <c r="U1428" s="132">
        <v>0</v>
      </c>
      <c r="V1428" s="164">
        <v>9.1127005000000004E-5</v>
      </c>
      <c r="W1428" s="132">
        <v>0</v>
      </c>
      <c r="X1428" s="132">
        <v>8.7077065000000006E-3</v>
      </c>
      <c r="Y1428" s="132">
        <v>0</v>
      </c>
      <c r="Z1428" s="132">
        <v>0</v>
      </c>
      <c r="AA1428" s="132">
        <v>0</v>
      </c>
      <c r="AC1428" s="118">
        <f t="shared" si="678"/>
        <v>7.017583E-3</v>
      </c>
      <c r="AD1428" s="118">
        <f t="shared" si="679"/>
        <v>9.5283140800000012E-4</v>
      </c>
      <c r="AE1428" s="118">
        <f t="shared" si="680"/>
        <v>7.460065200000001E-4</v>
      </c>
      <c r="AF1428" s="118">
        <f t="shared" si="681"/>
        <v>7.460065200000001E-4</v>
      </c>
      <c r="AG1428" s="118">
        <f t="shared" si="682"/>
        <v>8.7988335050000008E-3</v>
      </c>
      <c r="AI1428" s="69">
        <v>2.1321987999999998</v>
      </c>
      <c r="AJ1428" s="69">
        <v>0.58246732000000001</v>
      </c>
      <c r="AK1428" s="69">
        <v>1.0818665999999999</v>
      </c>
      <c r="AL1428" s="69">
        <v>0</v>
      </c>
      <c r="AM1428" s="69">
        <v>6.9649526000000003E-2</v>
      </c>
      <c r="AN1428" s="69">
        <v>0.11041748999999999</v>
      </c>
      <c r="AO1428" s="69">
        <v>0.28779786000000002</v>
      </c>
      <c r="AQ1428" s="116">
        <v>9.2717703000000005E-4</v>
      </c>
      <c r="AR1428" s="116">
        <v>8.7424892999999997E-4</v>
      </c>
      <c r="AS1428" s="199">
        <v>3.8978949000000001E-5</v>
      </c>
      <c r="AT1428" s="199">
        <v>1.3949153E-5</v>
      </c>
      <c r="AU1428" s="150">
        <f t="shared" si="683"/>
        <v>5.2413005478000001E-8</v>
      </c>
      <c r="AV1428" s="150">
        <f t="shared" si="684"/>
        <v>1.4415291666730001E-10</v>
      </c>
      <c r="AW1428" s="163">
        <f t="shared" si="685"/>
        <v>1.9536629606999997E-3</v>
      </c>
      <c r="AX1428" s="196">
        <v>4.3415447000000002E-8</v>
      </c>
      <c r="AY1428" s="196">
        <v>1.3099488E-10</v>
      </c>
      <c r="AZ1428" s="196">
        <v>3.5789673000000003E-15</v>
      </c>
      <c r="BA1428" s="108">
        <v>0</v>
      </c>
      <c r="BB1428" s="108">
        <v>0</v>
      </c>
      <c r="BC1428" s="196">
        <v>2.4939078000000001E-11</v>
      </c>
      <c r="BD1428" s="196">
        <v>8.9726193999999998E-9</v>
      </c>
      <c r="BE1428" s="196">
        <v>3.5353197999999998E-12</v>
      </c>
      <c r="BF1428" s="196">
        <v>9.6191378999999997E-12</v>
      </c>
      <c r="BG1428" s="108">
        <v>0</v>
      </c>
      <c r="BH1428" s="108">
        <v>0</v>
      </c>
      <c r="BI1428" s="108">
        <v>0</v>
      </c>
      <c r="BJ1428" s="108">
        <v>0</v>
      </c>
      <c r="BK1428" s="108">
        <v>0</v>
      </c>
      <c r="BL1428" s="108">
        <v>0</v>
      </c>
      <c r="BM1428" s="108">
        <v>0</v>
      </c>
      <c r="BN1428" s="108">
        <v>0</v>
      </c>
      <c r="BO1428" s="196">
        <v>1.8392607000000001E-6</v>
      </c>
      <c r="BP1428" s="108">
        <v>1.9518236999999999E-3</v>
      </c>
      <c r="BQ1428" s="108">
        <v>0</v>
      </c>
      <c r="BR1428" s="108">
        <v>0</v>
      </c>
      <c r="BS1428" s="108">
        <v>0</v>
      </c>
      <c r="BU1428" s="172">
        <v>3.6632586999999998E-6</v>
      </c>
      <c r="BV1428" s="172">
        <v>7.4527869999999996E-8</v>
      </c>
      <c r="BW1428" s="172">
        <v>1.3044588999999999E-6</v>
      </c>
      <c r="BX1428" s="69">
        <v>0</v>
      </c>
      <c r="BY1428" s="172">
        <v>8.4351739999999996E-8</v>
      </c>
      <c r="BZ1428" s="172">
        <v>1.6145095E-8</v>
      </c>
      <c r="CA1428" s="69">
        <v>0</v>
      </c>
      <c r="CB1428" s="172">
        <v>2.4504779999999999E-8</v>
      </c>
      <c r="CC1428" s="69">
        <v>0</v>
      </c>
      <c r="CD1428" s="69">
        <v>0</v>
      </c>
      <c r="CE1428" s="69">
        <v>0</v>
      </c>
      <c r="CF1428" s="69">
        <v>0</v>
      </c>
      <c r="CG1428" s="69">
        <v>0</v>
      </c>
      <c r="CH1428" s="172">
        <v>3.5430053999999998E-8</v>
      </c>
      <c r="CI1428" s="172">
        <v>2.0798901999999998E-6</v>
      </c>
      <c r="CJ1428" s="172">
        <v>4.3950088999999998E-8</v>
      </c>
      <c r="CK1428" s="69">
        <v>0</v>
      </c>
      <c r="CM1428" s="198">
        <v>0</v>
      </c>
      <c r="CN1428" s="198">
        <v>4.6783887000000003E-2</v>
      </c>
      <c r="CO1428" s="198">
        <v>6.7938432999999998E-4</v>
      </c>
      <c r="CP1428" s="197">
        <v>5.4693775E-5</v>
      </c>
      <c r="CQ1428" s="198">
        <v>0</v>
      </c>
      <c r="CR1428" s="198">
        <v>0</v>
      </c>
      <c r="CS1428" s="197">
        <v>3.3431068999999998E-6</v>
      </c>
      <c r="CT1428" s="198">
        <v>0</v>
      </c>
      <c r="CU1428" s="198">
        <v>0</v>
      </c>
      <c r="CV1428" s="197">
        <v>5.6778058999999999E-6</v>
      </c>
    </row>
    <row r="1429" spans="1:100" ht="14.4">
      <c r="A1429" t="s">
        <v>3582</v>
      </c>
      <c r="B1429" s="85" t="s">
        <v>1273</v>
      </c>
      <c r="C1429" s="113" t="str">
        <f t="shared" si="671"/>
        <v>B.042.01.127</v>
      </c>
      <c r="D1429" s="9" t="s">
        <v>1239</v>
      </c>
      <c r="E1429" s="112" t="s">
        <v>514</v>
      </c>
      <c r="F1429" s="115" t="str">
        <f t="shared" si="672"/>
        <v>Electricity Spain production</v>
      </c>
      <c r="G1429" s="143">
        <f t="shared" si="673"/>
        <v>4.8210838666666665E-2</v>
      </c>
      <c r="I1429" s="118">
        <f t="shared" si="674"/>
        <v>1.2899638519999999E-2</v>
      </c>
      <c r="K1429" s="161">
        <f t="shared" si="675"/>
        <v>2.6124147000000002E-4</v>
      </c>
      <c r="L1429" s="161">
        <f t="shared" si="676"/>
        <v>1.00829363E-3</v>
      </c>
      <c r="M1429" s="162">
        <f t="shared" si="677"/>
        <v>4.3984776199999997E-3</v>
      </c>
      <c r="N1429" s="161">
        <v>7.2316257999999996E-3</v>
      </c>
      <c r="O1429" s="132">
        <v>5.0742929999999999E-4</v>
      </c>
      <c r="P1429" s="132">
        <v>5.0086433000000004E-4</v>
      </c>
      <c r="Q1429" s="132">
        <v>2.1202948999999999E-4</v>
      </c>
      <c r="R1429" s="164">
        <v>4.9211980000000001E-5</v>
      </c>
      <c r="S1429" s="132">
        <v>0</v>
      </c>
      <c r="T1429" s="132">
        <v>0</v>
      </c>
      <c r="U1429" s="132">
        <v>0</v>
      </c>
      <c r="V1429" s="132">
        <v>1.2132312E-4</v>
      </c>
      <c r="W1429" s="132">
        <v>0</v>
      </c>
      <c r="X1429" s="132">
        <v>4.2771544999999998E-3</v>
      </c>
      <c r="Y1429" s="132">
        <v>0</v>
      </c>
      <c r="Z1429" s="132">
        <v>0</v>
      </c>
      <c r="AA1429" s="132">
        <v>0</v>
      </c>
      <c r="AC1429" s="118">
        <f t="shared" si="678"/>
        <v>7.2316257999999996E-3</v>
      </c>
      <c r="AD1429" s="118">
        <f t="shared" si="679"/>
        <v>1.2695351000000001E-3</v>
      </c>
      <c r="AE1429" s="118">
        <f t="shared" si="680"/>
        <v>1.00829363E-3</v>
      </c>
      <c r="AF1429" s="118">
        <f t="shared" si="681"/>
        <v>1.00829363E-3</v>
      </c>
      <c r="AG1429" s="118">
        <f t="shared" si="682"/>
        <v>4.3984776199999997E-3</v>
      </c>
      <c r="AI1429" s="69">
        <v>1.8300057000000001</v>
      </c>
      <c r="AJ1429" s="69">
        <v>0.62898690999999995</v>
      </c>
      <c r="AK1429" s="69">
        <v>0.53140405000000002</v>
      </c>
      <c r="AL1429" s="69">
        <v>0</v>
      </c>
      <c r="AM1429" s="69">
        <v>8.2216227000000003E-2</v>
      </c>
      <c r="AN1429" s="69">
        <v>0.46284266000000002</v>
      </c>
      <c r="AO1429" s="69">
        <v>0.12455589</v>
      </c>
      <c r="AQ1429" s="116">
        <v>1.0311394000000001E-3</v>
      </c>
      <c r="AR1429" s="116">
        <v>9.5336160999999996E-4</v>
      </c>
      <c r="AS1429" s="199">
        <v>4.1328246000000001E-5</v>
      </c>
      <c r="AT1429" s="199">
        <v>3.6449497000000002E-5</v>
      </c>
      <c r="AU1429" s="150">
        <f t="shared" si="683"/>
        <v>5.7155971261000001E-8</v>
      </c>
      <c r="AV1429" s="150">
        <f t="shared" si="684"/>
        <v>1.528411492291E-10</v>
      </c>
      <c r="AW1429" s="163">
        <f t="shared" si="685"/>
        <v>5.1049715235000001E-3</v>
      </c>
      <c r="AX1429" s="196">
        <v>4.4739657999999999E-8</v>
      </c>
      <c r="AY1429" s="196">
        <v>1.3499035E-10</v>
      </c>
      <c r="AZ1429" s="196">
        <v>3.6881290999999996E-15</v>
      </c>
      <c r="BA1429" s="108">
        <v>0</v>
      </c>
      <c r="BB1429" s="108">
        <v>0</v>
      </c>
      <c r="BC1429" s="196">
        <v>3.1527261000000002E-11</v>
      </c>
      <c r="BD1429" s="196">
        <v>1.2384785999999999E-8</v>
      </c>
      <c r="BE1429" s="196">
        <v>4.4692490999999996E-12</v>
      </c>
      <c r="BF1429" s="196">
        <v>1.3377862E-11</v>
      </c>
      <c r="BG1429" s="108">
        <v>0</v>
      </c>
      <c r="BH1429" s="108">
        <v>0</v>
      </c>
      <c r="BI1429" s="108">
        <v>0</v>
      </c>
      <c r="BJ1429" s="108">
        <v>0</v>
      </c>
      <c r="BK1429" s="108">
        <v>0</v>
      </c>
      <c r="BL1429" s="108">
        <v>0</v>
      </c>
      <c r="BM1429" s="108">
        <v>0</v>
      </c>
      <c r="BN1429" s="108">
        <v>0</v>
      </c>
      <c r="BO1429" s="196">
        <v>2.4487235000000001E-6</v>
      </c>
      <c r="BP1429" s="108">
        <v>5.1025228000000002E-3</v>
      </c>
      <c r="BQ1429" s="108">
        <v>0</v>
      </c>
      <c r="BR1429" s="108">
        <v>0</v>
      </c>
      <c r="BS1429" s="108">
        <v>0</v>
      </c>
      <c r="BU1429" s="172">
        <v>3.1267552999999999E-6</v>
      </c>
      <c r="BV1429" s="172">
        <v>1.0261066E-7</v>
      </c>
      <c r="BW1429" s="172">
        <v>1.3442460999999999E-6</v>
      </c>
      <c r="BX1429" s="69">
        <v>0</v>
      </c>
      <c r="BY1429" s="172">
        <v>1.1335259E-7</v>
      </c>
      <c r="BZ1429" s="172">
        <v>2.0410162000000001E-8</v>
      </c>
      <c r="CA1429" s="69">
        <v>0</v>
      </c>
      <c r="CB1429" s="172">
        <v>3.0978234000000003E-8</v>
      </c>
      <c r="CC1429" s="69">
        <v>0</v>
      </c>
      <c r="CD1429" s="69">
        <v>0</v>
      </c>
      <c r="CE1429" s="69">
        <v>0</v>
      </c>
      <c r="CF1429" s="69">
        <v>0</v>
      </c>
      <c r="CG1429" s="69">
        <v>0</v>
      </c>
      <c r="CH1429" s="172">
        <v>4.5334575000000002E-8</v>
      </c>
      <c r="CI1429" s="172">
        <v>1.4113095000000001E-6</v>
      </c>
      <c r="CJ1429" s="172">
        <v>5.8513520000000003E-8</v>
      </c>
      <c r="CK1429" s="69">
        <v>0</v>
      </c>
      <c r="CM1429" s="198">
        <v>0</v>
      </c>
      <c r="CN1429" s="198">
        <v>4.8210837999999999E-2</v>
      </c>
      <c r="CO1429" s="198">
        <v>8.5885802000000002E-4</v>
      </c>
      <c r="CP1429" s="197">
        <v>7.4885806000000004E-5</v>
      </c>
      <c r="CQ1429" s="198">
        <v>0</v>
      </c>
      <c r="CR1429" s="198">
        <v>0</v>
      </c>
      <c r="CS1429" s="197">
        <v>4.5717512E-6</v>
      </c>
      <c r="CT1429" s="198">
        <v>0</v>
      </c>
      <c r="CU1429" s="198">
        <v>0</v>
      </c>
      <c r="CV1429" s="197">
        <v>7.177718E-6</v>
      </c>
    </row>
    <row r="1430" spans="1:100" ht="14.4">
      <c r="A1430" t="s">
        <v>3583</v>
      </c>
      <c r="B1430" s="85" t="s">
        <v>1273</v>
      </c>
      <c r="C1430" s="113" t="str">
        <f t="shared" si="671"/>
        <v>B.042.01.128</v>
      </c>
      <c r="D1430" s="9" t="s">
        <v>1239</v>
      </c>
      <c r="E1430" s="112" t="s">
        <v>514</v>
      </c>
      <c r="F1430" s="115" t="str">
        <f t="shared" si="672"/>
        <v>Electricity Sweden production</v>
      </c>
      <c r="G1430" s="143">
        <f t="shared" si="673"/>
        <v>1.023218E-2</v>
      </c>
      <c r="I1430" s="118">
        <f t="shared" si="674"/>
        <v>8.8172407349999989E-3</v>
      </c>
      <c r="K1430" s="161">
        <f t="shared" si="675"/>
        <v>2.8091083500000002E-4</v>
      </c>
      <c r="L1430" s="161">
        <f t="shared" si="676"/>
        <v>8.2621940999999999E-4</v>
      </c>
      <c r="M1430" s="162">
        <f t="shared" si="677"/>
        <v>6.1752834899999999E-3</v>
      </c>
      <c r="N1430" s="161">
        <v>1.5348269999999999E-3</v>
      </c>
      <c r="O1430" s="132">
        <v>3.7833754999999999E-4</v>
      </c>
      <c r="P1430" s="132">
        <v>4.4788186E-4</v>
      </c>
      <c r="Q1430" s="132">
        <v>1.8869463E-4</v>
      </c>
      <c r="R1430" s="164">
        <v>9.2216204999999993E-5</v>
      </c>
      <c r="S1430" s="132">
        <v>0</v>
      </c>
      <c r="T1430" s="132">
        <v>0</v>
      </c>
      <c r="U1430" s="132">
        <v>0</v>
      </c>
      <c r="V1430" s="132">
        <v>1.2467528999999999E-4</v>
      </c>
      <c r="W1430" s="132">
        <v>0</v>
      </c>
      <c r="X1430" s="132">
        <v>6.0506081999999999E-3</v>
      </c>
      <c r="Y1430" s="132">
        <v>0</v>
      </c>
      <c r="Z1430" s="132">
        <v>0</v>
      </c>
      <c r="AA1430" s="132">
        <v>0</v>
      </c>
      <c r="AC1430" s="118">
        <f t="shared" si="678"/>
        <v>1.5348269999999999E-3</v>
      </c>
      <c r="AD1430" s="118">
        <f t="shared" si="679"/>
        <v>1.1071302450000001E-3</v>
      </c>
      <c r="AE1430" s="118">
        <f t="shared" si="680"/>
        <v>8.2621940999999999E-4</v>
      </c>
      <c r="AF1430" s="118">
        <f t="shared" si="681"/>
        <v>8.2621940999999999E-4</v>
      </c>
      <c r="AG1430" s="118">
        <f t="shared" si="682"/>
        <v>6.1752834899999999E-3</v>
      </c>
      <c r="AI1430" s="69">
        <v>1.6843509000000001</v>
      </c>
      <c r="AJ1430" s="69">
        <v>3.3007676999999999E-2</v>
      </c>
      <c r="AK1430" s="69">
        <v>0.75174222999999996</v>
      </c>
      <c r="AL1430" s="69">
        <v>0</v>
      </c>
      <c r="AM1430" s="69">
        <v>0.20811716999999999</v>
      </c>
      <c r="AN1430" s="69">
        <v>0.26854887</v>
      </c>
      <c r="AO1430" s="69">
        <v>0.42293499000000001</v>
      </c>
      <c r="AQ1430" s="116">
        <v>3.4715085999999999E-4</v>
      </c>
      <c r="AR1430" s="116">
        <v>3.3317600999999998E-4</v>
      </c>
      <c r="AS1430" s="199">
        <v>1.1622965E-5</v>
      </c>
      <c r="AT1430" s="199">
        <v>2.3518875999999998E-6</v>
      </c>
      <c r="AU1430" s="150">
        <f t="shared" si="683"/>
        <v>1.9974580334999999E-8</v>
      </c>
      <c r="AV1430" s="150">
        <f t="shared" si="684"/>
        <v>4.2984337561750005E-11</v>
      </c>
      <c r="AW1430" s="163">
        <f t="shared" si="685"/>
        <v>3.2939602210000003E-4</v>
      </c>
      <c r="AX1430" s="196">
        <v>9.4954628000000003E-9</v>
      </c>
      <c r="AY1430" s="196">
        <v>2.8650103000000001E-11</v>
      </c>
      <c r="AZ1430" s="196">
        <v>7.8276175E-16</v>
      </c>
      <c r="BA1430" s="108">
        <v>0</v>
      </c>
      <c r="BB1430" s="108">
        <v>0</v>
      </c>
      <c r="BC1430" s="196">
        <v>2.8057535E-11</v>
      </c>
      <c r="BD1430" s="196">
        <v>1.045106E-8</v>
      </c>
      <c r="BE1430" s="196">
        <v>3.9773868E-12</v>
      </c>
      <c r="BF1430" s="196">
        <v>1.0356065E-11</v>
      </c>
      <c r="BG1430" s="108">
        <v>0</v>
      </c>
      <c r="BH1430" s="108">
        <v>0</v>
      </c>
      <c r="BI1430" s="108">
        <v>0</v>
      </c>
      <c r="BJ1430" s="108">
        <v>0</v>
      </c>
      <c r="BK1430" s="108">
        <v>0</v>
      </c>
      <c r="BL1430" s="108">
        <v>0</v>
      </c>
      <c r="BM1430" s="108">
        <v>0</v>
      </c>
      <c r="BN1430" s="108">
        <v>0</v>
      </c>
      <c r="BO1430" s="196">
        <v>2.5163821E-6</v>
      </c>
      <c r="BP1430" s="108">
        <v>3.2687964000000002E-4</v>
      </c>
      <c r="BQ1430" s="108">
        <v>0</v>
      </c>
      <c r="BR1430" s="108">
        <v>0</v>
      </c>
      <c r="BS1430" s="108">
        <v>0</v>
      </c>
      <c r="BU1430" s="172">
        <v>1.6488091999999999E-6</v>
      </c>
      <c r="BV1430" s="172">
        <v>8.0635148000000001E-8</v>
      </c>
      <c r="BW1430" s="172">
        <v>2.8530031999999999E-7</v>
      </c>
      <c r="BX1430" s="69">
        <v>0</v>
      </c>
      <c r="BY1430" s="172">
        <v>1.3541787000000001E-7</v>
      </c>
      <c r="BZ1430" s="172">
        <v>1.8163925999999999E-8</v>
      </c>
      <c r="CA1430" s="69">
        <v>0</v>
      </c>
      <c r="CB1430" s="172">
        <v>2.7568930000000001E-8</v>
      </c>
      <c r="CC1430" s="69">
        <v>0</v>
      </c>
      <c r="CD1430" s="69">
        <v>0</v>
      </c>
      <c r="CE1430" s="69">
        <v>0</v>
      </c>
      <c r="CF1430" s="69">
        <v>0</v>
      </c>
      <c r="CG1430" s="69">
        <v>0</v>
      </c>
      <c r="CH1430" s="172">
        <v>3.9651837999999998E-8</v>
      </c>
      <c r="CI1430" s="172">
        <v>1.0019409E-6</v>
      </c>
      <c r="CJ1430" s="172">
        <v>6.0130257000000002E-8</v>
      </c>
      <c r="CK1430" s="69">
        <v>0</v>
      </c>
      <c r="CM1430" s="198">
        <v>0</v>
      </c>
      <c r="CN1430" s="198">
        <v>1.023218E-2</v>
      </c>
      <c r="CO1430" s="198">
        <v>7.6433657000000001E-4</v>
      </c>
      <c r="CP1430" s="197">
        <v>5.9335305999999997E-5</v>
      </c>
      <c r="CQ1430" s="198">
        <v>0</v>
      </c>
      <c r="CR1430" s="198">
        <v>0</v>
      </c>
      <c r="CS1430" s="197">
        <v>4.8294369000000003E-6</v>
      </c>
      <c r="CT1430" s="198">
        <v>0</v>
      </c>
      <c r="CU1430" s="198">
        <v>0</v>
      </c>
      <c r="CV1430" s="197">
        <v>6.3877756999999996E-6</v>
      </c>
    </row>
    <row r="1431" spans="1:100" ht="14.4">
      <c r="A1431" t="s">
        <v>3584</v>
      </c>
      <c r="B1431" s="85" t="s">
        <v>1273</v>
      </c>
      <c r="C1431" s="113" t="str">
        <f t="shared" si="671"/>
        <v>B.042.01.129</v>
      </c>
      <c r="D1431" s="9" t="s">
        <v>1239</v>
      </c>
      <c r="E1431" s="112" t="s">
        <v>514</v>
      </c>
      <c r="F1431" s="115" t="str">
        <f t="shared" si="672"/>
        <v>Electricity Switzerland production</v>
      </c>
      <c r="G1431" s="143">
        <f t="shared" si="673"/>
        <v>7.6655620000000008E-3</v>
      </c>
      <c r="I1431" s="118">
        <f t="shared" si="674"/>
        <v>9.1707092349999995E-3</v>
      </c>
      <c r="K1431" s="161">
        <f t="shared" si="675"/>
        <v>1.7663354500000001E-4</v>
      </c>
      <c r="L1431" s="161">
        <f t="shared" si="676"/>
        <v>6.1763833999999994E-4</v>
      </c>
      <c r="M1431" s="162">
        <f t="shared" si="677"/>
        <v>7.2266030500000005E-3</v>
      </c>
      <c r="N1431" s="161">
        <v>1.1498343000000001E-3</v>
      </c>
      <c r="O1431" s="132">
        <v>3.4595357999999999E-4</v>
      </c>
      <c r="P1431" s="132">
        <v>2.7168476000000001E-4</v>
      </c>
      <c r="Q1431" s="132">
        <v>1.138254E-4</v>
      </c>
      <c r="R1431" s="164">
        <v>6.2808145000000002E-5</v>
      </c>
      <c r="S1431" s="132">
        <v>0</v>
      </c>
      <c r="T1431" s="132">
        <v>0</v>
      </c>
      <c r="U1431" s="132">
        <v>0</v>
      </c>
      <c r="V1431" s="132">
        <v>1.6245395000000001E-4</v>
      </c>
      <c r="W1431" s="132">
        <v>0</v>
      </c>
      <c r="X1431" s="132">
        <v>7.0641491000000001E-3</v>
      </c>
      <c r="Y1431" s="132">
        <v>0</v>
      </c>
      <c r="Z1431" s="132">
        <v>0</v>
      </c>
      <c r="AA1431" s="132">
        <v>0</v>
      </c>
      <c r="AC1431" s="118">
        <f t="shared" si="678"/>
        <v>1.1498343000000001E-3</v>
      </c>
      <c r="AD1431" s="118">
        <f t="shared" si="679"/>
        <v>7.9427188499999997E-4</v>
      </c>
      <c r="AE1431" s="118">
        <f t="shared" si="680"/>
        <v>6.1763833999999994E-4</v>
      </c>
      <c r="AF1431" s="118">
        <f t="shared" si="681"/>
        <v>6.1763833999999994E-4</v>
      </c>
      <c r="AG1431" s="118">
        <f t="shared" si="682"/>
        <v>7.2266030500000005E-3</v>
      </c>
      <c r="AI1431" s="69">
        <v>1.7633780999999999</v>
      </c>
      <c r="AJ1431" s="69">
        <v>8.7065796000000001E-2</v>
      </c>
      <c r="AK1431" s="69">
        <v>0.87766701000000003</v>
      </c>
      <c r="AL1431" s="69">
        <v>0</v>
      </c>
      <c r="AM1431" s="69">
        <v>6.1509040000000001E-2</v>
      </c>
      <c r="AN1431" s="69">
        <v>0.14086633000000001</v>
      </c>
      <c r="AO1431" s="69">
        <v>0.59626990000000002</v>
      </c>
      <c r="AQ1431" s="116">
        <v>2.7652904999999998E-4</v>
      </c>
      <c r="AR1431" s="116">
        <v>2.6163671000000002E-4</v>
      </c>
      <c r="AS1431" s="199">
        <v>8.8153104000000006E-6</v>
      </c>
      <c r="AT1431" s="199">
        <v>6.0770284000000001E-6</v>
      </c>
      <c r="AU1431" s="150">
        <f t="shared" si="683"/>
        <v>1.5685654217999997E-8</v>
      </c>
      <c r="AV1431" s="150">
        <f t="shared" si="684"/>
        <v>3.2601000215499999E-11</v>
      </c>
      <c r="AW1431" s="163">
        <f t="shared" si="685"/>
        <v>8.5112441710000002E-4</v>
      </c>
      <c r="AX1431" s="196">
        <v>7.1136415999999999E-9</v>
      </c>
      <c r="AY1431" s="196">
        <v>2.1463574000000001E-11</v>
      </c>
      <c r="AZ1431" s="196">
        <v>5.8641549999999999E-16</v>
      </c>
      <c r="BA1431" s="108">
        <v>0</v>
      </c>
      <c r="BB1431" s="108">
        <v>0</v>
      </c>
      <c r="BC1431" s="196">
        <v>1.6925018E-11</v>
      </c>
      <c r="BD1431" s="196">
        <v>8.5550875999999993E-9</v>
      </c>
      <c r="BE1431" s="196">
        <v>2.3992608000000001E-12</v>
      </c>
      <c r="BF1431" s="196">
        <v>8.7375790000000002E-12</v>
      </c>
      <c r="BG1431" s="108">
        <v>0</v>
      </c>
      <c r="BH1431" s="108">
        <v>0</v>
      </c>
      <c r="BI1431" s="108">
        <v>0</v>
      </c>
      <c r="BJ1431" s="108">
        <v>0</v>
      </c>
      <c r="BK1431" s="108">
        <v>0</v>
      </c>
      <c r="BL1431" s="108">
        <v>0</v>
      </c>
      <c r="BM1431" s="108">
        <v>0</v>
      </c>
      <c r="BN1431" s="108">
        <v>0</v>
      </c>
      <c r="BO1431" s="196">
        <v>3.2788870999999999E-6</v>
      </c>
      <c r="BP1431" s="108">
        <v>8.4784553000000001E-4</v>
      </c>
      <c r="BQ1431" s="108">
        <v>0</v>
      </c>
      <c r="BR1431" s="108">
        <v>0</v>
      </c>
      <c r="BS1431" s="108">
        <v>0</v>
      </c>
      <c r="BU1431" s="172">
        <v>1.7408845E-6</v>
      </c>
      <c r="BV1431" s="172">
        <v>6.5811689000000004E-8</v>
      </c>
      <c r="BW1431" s="172">
        <v>2.1373621E-7</v>
      </c>
      <c r="BX1431" s="69">
        <v>0</v>
      </c>
      <c r="BY1431" s="172">
        <v>1.02259E-7</v>
      </c>
      <c r="BZ1431" s="172">
        <v>1.0956942E-8</v>
      </c>
      <c r="CA1431" s="69">
        <v>0</v>
      </c>
      <c r="CB1431" s="172">
        <v>1.6630280000000001E-8</v>
      </c>
      <c r="CC1431" s="69">
        <v>0</v>
      </c>
      <c r="CD1431" s="69">
        <v>0</v>
      </c>
      <c r="CE1431" s="69">
        <v>0</v>
      </c>
      <c r="CF1431" s="69">
        <v>0</v>
      </c>
      <c r="CG1431" s="69">
        <v>0</v>
      </c>
      <c r="CH1431" s="172">
        <v>2.5033589999999999E-8</v>
      </c>
      <c r="CI1431" s="172">
        <v>1.2281060000000001E-6</v>
      </c>
      <c r="CJ1431" s="172">
        <v>7.8350710999999995E-8</v>
      </c>
      <c r="CK1431" s="69">
        <v>0</v>
      </c>
      <c r="CM1431" s="198">
        <v>0</v>
      </c>
      <c r="CN1431" s="198">
        <v>7.6655621000000004E-3</v>
      </c>
      <c r="CO1431" s="198">
        <v>4.6106726E-4</v>
      </c>
      <c r="CP1431" s="197">
        <v>4.7540383000000003E-5</v>
      </c>
      <c r="CQ1431" s="198">
        <v>0</v>
      </c>
      <c r="CR1431" s="198">
        <v>0</v>
      </c>
      <c r="CS1431" s="197">
        <v>3.8102381000000001E-6</v>
      </c>
      <c r="CT1431" s="198">
        <v>0</v>
      </c>
      <c r="CU1431" s="198">
        <v>0</v>
      </c>
      <c r="CV1431" s="197">
        <v>3.8532687000000004E-6</v>
      </c>
    </row>
    <row r="1432" spans="1:100" ht="14.4">
      <c r="A1432" t="s">
        <v>3585</v>
      </c>
      <c r="B1432" s="85" t="s">
        <v>1273</v>
      </c>
      <c r="C1432" s="113" t="str">
        <f t="shared" si="671"/>
        <v>B.042.01.130</v>
      </c>
      <c r="D1432" s="9" t="s">
        <v>1239</v>
      </c>
      <c r="E1432" s="112" t="s">
        <v>514</v>
      </c>
      <c r="F1432" s="115" t="str">
        <f t="shared" si="672"/>
        <v>Electricity Norway production</v>
      </c>
      <c r="G1432" s="143">
        <f t="shared" si="673"/>
        <v>3.8728279333333335E-3</v>
      </c>
      <c r="I1432" s="118">
        <f t="shared" si="674"/>
        <v>8.918888546E-4</v>
      </c>
      <c r="K1432" s="161">
        <f t="shared" si="675"/>
        <v>2.3537650099999998E-5</v>
      </c>
      <c r="L1432" s="161">
        <f t="shared" si="676"/>
        <v>7.4720823000000008E-5</v>
      </c>
      <c r="M1432" s="162">
        <f t="shared" si="677"/>
        <v>2.127061915E-4</v>
      </c>
      <c r="N1432" s="161">
        <v>5.8092419000000002E-4</v>
      </c>
      <c r="O1432" s="164">
        <v>4.1179956000000002E-5</v>
      </c>
      <c r="P1432" s="164">
        <v>3.3540866999999999E-5</v>
      </c>
      <c r="Q1432" s="164">
        <v>1.4430126E-5</v>
      </c>
      <c r="R1432" s="164">
        <v>9.1075240999999994E-6</v>
      </c>
      <c r="S1432" s="132">
        <v>0</v>
      </c>
      <c r="T1432" s="132">
        <v>0</v>
      </c>
      <c r="U1432" s="132">
        <v>0</v>
      </c>
      <c r="V1432" s="132">
        <v>2.0675785999999999E-4</v>
      </c>
      <c r="W1432" s="132">
        <v>0</v>
      </c>
      <c r="X1432" s="164">
        <v>5.9483314999999998E-6</v>
      </c>
      <c r="Y1432" s="132">
        <v>0</v>
      </c>
      <c r="Z1432" s="132">
        <v>0</v>
      </c>
      <c r="AA1432" s="132">
        <v>0</v>
      </c>
      <c r="AC1432" s="118">
        <f t="shared" si="678"/>
        <v>5.8092419000000002E-4</v>
      </c>
      <c r="AD1432" s="118">
        <f t="shared" si="679"/>
        <v>9.8258473100000006E-5</v>
      </c>
      <c r="AE1432" s="118">
        <f t="shared" si="680"/>
        <v>7.4720823000000008E-5</v>
      </c>
      <c r="AF1432" s="118">
        <f t="shared" si="681"/>
        <v>7.4720823000000008E-5</v>
      </c>
      <c r="AG1432" s="118">
        <f t="shared" si="682"/>
        <v>2.127061915E-4</v>
      </c>
      <c r="AI1432" s="69">
        <v>1.0723442999999999</v>
      </c>
      <c r="AJ1432" s="69">
        <v>2.5691802E-2</v>
      </c>
      <c r="AK1432" s="69">
        <v>7.3903513E-4</v>
      </c>
      <c r="AL1432" s="69">
        <v>0</v>
      </c>
      <c r="AM1432" s="69">
        <v>5.3002936000000004E-3</v>
      </c>
      <c r="AN1432" s="69">
        <v>9.2296613999999999E-2</v>
      </c>
      <c r="AO1432" s="69">
        <v>0.94831657999999996</v>
      </c>
      <c r="AQ1432" s="199">
        <v>8.2527849999999996E-5</v>
      </c>
      <c r="AR1432" s="199">
        <v>7.7562335000000004E-5</v>
      </c>
      <c r="AS1432" s="199">
        <v>3.2987248E-6</v>
      </c>
      <c r="AT1432" s="199">
        <v>1.6667894E-6</v>
      </c>
      <c r="AU1432" s="150">
        <f t="shared" si="683"/>
        <v>4.6500200559000006E-9</v>
      </c>
      <c r="AV1432" s="150">
        <f t="shared" si="684"/>
        <v>1.219942578134E-11</v>
      </c>
      <c r="AW1432" s="163">
        <f t="shared" si="685"/>
        <v>2.3344390439999999E-4</v>
      </c>
      <c r="AX1432" s="196">
        <v>3.5939843000000002E-9</v>
      </c>
      <c r="AY1432" s="196">
        <v>1.0843918E-11</v>
      </c>
      <c r="AZ1432" s="196">
        <v>2.9627133999999999E-16</v>
      </c>
      <c r="BA1432" s="108">
        <v>0</v>
      </c>
      <c r="BB1432" s="108">
        <v>0</v>
      </c>
      <c r="BC1432" s="196">
        <v>2.1456559E-12</v>
      </c>
      <c r="BD1432" s="196">
        <v>1.0538901E-9</v>
      </c>
      <c r="BE1432" s="196">
        <v>3.0416440999999999E-13</v>
      </c>
      <c r="BF1432" s="196">
        <v>1.0510471E-12</v>
      </c>
      <c r="BG1432" s="108">
        <v>0</v>
      </c>
      <c r="BH1432" s="108">
        <v>0</v>
      </c>
      <c r="BI1432" s="108">
        <v>0</v>
      </c>
      <c r="BJ1432" s="108">
        <v>0</v>
      </c>
      <c r="BK1432" s="108">
        <v>0</v>
      </c>
      <c r="BL1432" s="108">
        <v>0</v>
      </c>
      <c r="BM1432" s="108">
        <v>0</v>
      </c>
      <c r="BN1432" s="108">
        <v>0</v>
      </c>
      <c r="BO1432" s="196">
        <v>4.1730943999999999E-6</v>
      </c>
      <c r="BP1432" s="108">
        <v>2.2927080999999999E-4</v>
      </c>
      <c r="BQ1432" s="108">
        <v>0</v>
      </c>
      <c r="BR1432" s="108">
        <v>0</v>
      </c>
      <c r="BS1432" s="108">
        <v>0</v>
      </c>
      <c r="BU1432" s="172">
        <v>2.6723679999999999E-7</v>
      </c>
      <c r="BV1432" s="172">
        <v>7.9526449999999995E-9</v>
      </c>
      <c r="BW1432" s="172">
        <v>1.0798472E-7</v>
      </c>
      <c r="BX1432" s="69">
        <v>0</v>
      </c>
      <c r="BY1432" s="172">
        <v>1.3667001E-8</v>
      </c>
      <c r="BZ1432" s="172">
        <v>1.3890577000000001E-9</v>
      </c>
      <c r="CA1432" s="69">
        <v>0</v>
      </c>
      <c r="CB1432" s="172">
        <v>2.1082907000000002E-9</v>
      </c>
      <c r="CC1432" s="69">
        <v>0</v>
      </c>
      <c r="CD1432" s="69">
        <v>0</v>
      </c>
      <c r="CE1432" s="69">
        <v>0</v>
      </c>
      <c r="CF1432" s="69">
        <v>0</v>
      </c>
      <c r="CG1432" s="69">
        <v>0</v>
      </c>
      <c r="CH1432" s="172">
        <v>3.1482599E-9</v>
      </c>
      <c r="CI1432" s="172">
        <v>3.1268572000000003E-8</v>
      </c>
      <c r="CJ1432" s="172">
        <v>9.9718259000000006E-8</v>
      </c>
      <c r="CK1432" s="69">
        <v>0</v>
      </c>
      <c r="CM1432" s="198">
        <v>0</v>
      </c>
      <c r="CN1432" s="198">
        <v>3.8728279E-3</v>
      </c>
      <c r="CO1432" s="197">
        <v>5.8451439999999997E-5</v>
      </c>
      <c r="CP1432" s="197">
        <v>5.7596653999999999E-6</v>
      </c>
      <c r="CQ1432" s="198">
        <v>0</v>
      </c>
      <c r="CR1432" s="198">
        <v>0</v>
      </c>
      <c r="CS1432" s="197">
        <v>4.9526465000000004E-7</v>
      </c>
      <c r="CT1432" s="198">
        <v>0</v>
      </c>
      <c r="CU1432" s="198">
        <v>0</v>
      </c>
      <c r="CV1432" s="197">
        <v>4.8849512000000005E-7</v>
      </c>
    </row>
    <row r="1433" spans="1:100" ht="14.4">
      <c r="A1433" t="s">
        <v>3586</v>
      </c>
      <c r="B1433" s="85" t="s">
        <v>1273</v>
      </c>
      <c r="C1433" s="113" t="str">
        <f t="shared" si="671"/>
        <v>B.042.01.131</v>
      </c>
      <c r="D1433" s="9" t="s">
        <v>1239</v>
      </c>
      <c r="E1433" s="112" t="s">
        <v>514</v>
      </c>
      <c r="F1433" s="115" t="str">
        <f t="shared" si="672"/>
        <v>Electricity United Kingdom production</v>
      </c>
      <c r="G1433" s="143">
        <f t="shared" si="673"/>
        <v>6.6996986666666675E-2</v>
      </c>
      <c r="I1433" s="118">
        <f t="shared" si="674"/>
        <v>1.6007267118000001E-2</v>
      </c>
      <c r="K1433" s="161">
        <f t="shared" si="675"/>
        <v>7.8660960999999991E-4</v>
      </c>
      <c r="L1433" s="161">
        <f t="shared" si="676"/>
        <v>2.2332877000000003E-3</v>
      </c>
      <c r="M1433" s="162">
        <f t="shared" si="677"/>
        <v>2.937821808E-3</v>
      </c>
      <c r="N1433" s="161">
        <v>1.0049548E-2</v>
      </c>
      <c r="O1433" s="132">
        <v>9.3224080000000003E-4</v>
      </c>
      <c r="P1433" s="132">
        <v>1.3010469E-3</v>
      </c>
      <c r="Q1433" s="132">
        <v>5.4922920999999996E-4</v>
      </c>
      <c r="R1433" s="132">
        <v>2.3738040000000001E-4</v>
      </c>
      <c r="S1433" s="132">
        <v>0</v>
      </c>
      <c r="T1433" s="132">
        <v>0</v>
      </c>
      <c r="U1433" s="132">
        <v>0</v>
      </c>
      <c r="V1433" s="164">
        <v>6.6231508E-5</v>
      </c>
      <c r="W1433" s="132">
        <v>0</v>
      </c>
      <c r="X1433" s="132">
        <v>2.8715902999999999E-3</v>
      </c>
      <c r="Y1433" s="132">
        <v>0</v>
      </c>
      <c r="Z1433" s="132">
        <v>0</v>
      </c>
      <c r="AA1433" s="132">
        <v>0</v>
      </c>
      <c r="AC1433" s="118">
        <f t="shared" si="678"/>
        <v>1.0049548E-2</v>
      </c>
      <c r="AD1433" s="118">
        <f t="shared" si="679"/>
        <v>3.0198973100000002E-3</v>
      </c>
      <c r="AE1433" s="118">
        <f t="shared" si="680"/>
        <v>2.2332877000000003E-3</v>
      </c>
      <c r="AF1433" s="118">
        <f t="shared" si="681"/>
        <v>2.2332877000000003E-3</v>
      </c>
      <c r="AG1433" s="118">
        <f t="shared" si="682"/>
        <v>2.937821808E-3</v>
      </c>
      <c r="AI1433" s="69">
        <v>2.1936783000000002</v>
      </c>
      <c r="AJ1433" s="69">
        <v>0.88950344000000003</v>
      </c>
      <c r="AK1433" s="69">
        <v>0.35677333999999999</v>
      </c>
      <c r="AL1433" s="69">
        <v>0</v>
      </c>
      <c r="AM1433" s="69">
        <v>0.52726026999999998</v>
      </c>
      <c r="AN1433" s="69">
        <v>0.39907915999999999</v>
      </c>
      <c r="AO1433" s="69">
        <v>2.1062089999999999E-2</v>
      </c>
      <c r="AQ1433" s="116">
        <v>1.5993088999999999E-3</v>
      </c>
      <c r="AR1433" s="116">
        <v>1.4865047000000001E-3</v>
      </c>
      <c r="AS1433" s="199">
        <v>6.1040661999999996E-5</v>
      </c>
      <c r="AT1433" s="199">
        <v>5.1763498000000001E-5</v>
      </c>
      <c r="AU1433" s="150">
        <f t="shared" si="683"/>
        <v>8.9118987435000002E-8</v>
      </c>
      <c r="AV1433" s="150">
        <f t="shared" si="684"/>
        <v>2.257420962693E-10</v>
      </c>
      <c r="AW1433" s="163">
        <f t="shared" si="685"/>
        <v>7.2497896826999994E-3</v>
      </c>
      <c r="AX1433" s="196">
        <v>6.2173202000000002E-8</v>
      </c>
      <c r="AY1433" s="196">
        <v>1.8759155999999999E-10</v>
      </c>
      <c r="AZ1433" s="196">
        <v>5.1252692999999999E-15</v>
      </c>
      <c r="BA1433" s="108">
        <v>0</v>
      </c>
      <c r="BB1433" s="108">
        <v>0</v>
      </c>
      <c r="BC1433" s="196">
        <v>8.1666435000000004E-11</v>
      </c>
      <c r="BD1433" s="196">
        <v>2.6864119E-8</v>
      </c>
      <c r="BE1433" s="196">
        <v>1.157689E-11</v>
      </c>
      <c r="BF1433" s="196">
        <v>2.6568521000000001E-11</v>
      </c>
      <c r="BG1433" s="108">
        <v>0</v>
      </c>
      <c r="BH1433" s="108">
        <v>0</v>
      </c>
      <c r="BI1433" s="108">
        <v>0</v>
      </c>
      <c r="BJ1433" s="108">
        <v>0</v>
      </c>
      <c r="BK1433" s="108">
        <v>0</v>
      </c>
      <c r="BL1433" s="108">
        <v>0</v>
      </c>
      <c r="BM1433" s="108">
        <v>0</v>
      </c>
      <c r="BN1433" s="108">
        <v>0</v>
      </c>
      <c r="BO1433" s="196">
        <v>1.3367827E-6</v>
      </c>
      <c r="BP1433" s="108">
        <v>7.2484528999999997E-3</v>
      </c>
      <c r="BQ1433" s="108">
        <v>0</v>
      </c>
      <c r="BR1433" s="108">
        <v>0</v>
      </c>
      <c r="BS1433" s="108">
        <v>0</v>
      </c>
      <c r="BU1433" s="172">
        <v>4.1923619000000002E-6</v>
      </c>
      <c r="BV1433" s="172">
        <v>2.1005824000000001E-7</v>
      </c>
      <c r="BW1433" s="172">
        <v>1.8680536999999999E-6</v>
      </c>
      <c r="BX1433" s="69">
        <v>0</v>
      </c>
      <c r="BY1433" s="172">
        <v>3.4608164000000001E-7</v>
      </c>
      <c r="BZ1433" s="172">
        <v>5.2869330000000001E-8</v>
      </c>
      <c r="CA1433" s="69">
        <v>0</v>
      </c>
      <c r="CB1433" s="172">
        <v>8.0244264999999996E-8</v>
      </c>
      <c r="CC1433" s="69">
        <v>0</v>
      </c>
      <c r="CD1433" s="69">
        <v>0</v>
      </c>
      <c r="CE1433" s="69">
        <v>0</v>
      </c>
      <c r="CF1433" s="69">
        <v>0</v>
      </c>
      <c r="CG1433" s="69">
        <v>0</v>
      </c>
      <c r="CH1433" s="172">
        <v>1.1381395000000001E-7</v>
      </c>
      <c r="CI1433" s="172">
        <v>1.4892976000000001E-6</v>
      </c>
      <c r="CJ1433" s="172">
        <v>3.1943118000000001E-8</v>
      </c>
      <c r="CK1433" s="69">
        <v>0</v>
      </c>
      <c r="CM1433" s="198">
        <v>0</v>
      </c>
      <c r="CN1433" s="198">
        <v>6.6996984999999995E-2</v>
      </c>
      <c r="CO1433" s="198">
        <v>2.2247373000000002E-3</v>
      </c>
      <c r="CP1433" s="198">
        <v>1.5584441E-4</v>
      </c>
      <c r="CQ1433" s="198">
        <v>0</v>
      </c>
      <c r="CR1433" s="198">
        <v>0</v>
      </c>
      <c r="CS1433" s="197">
        <v>1.2252661E-5</v>
      </c>
      <c r="CT1433" s="198">
        <v>0</v>
      </c>
      <c r="CU1433" s="198">
        <v>0</v>
      </c>
      <c r="CV1433" s="197">
        <v>1.8592754999999999E-5</v>
      </c>
    </row>
    <row r="1434" spans="1:100" ht="14.4">
      <c r="B1434" s="85"/>
      <c r="C1434" s="113"/>
      <c r="D1434" s="1" t="s">
        <v>1572</v>
      </c>
      <c r="E1434" s="112"/>
      <c r="V1434" s="3"/>
      <c r="AC1434" s="142"/>
      <c r="AD1434" s="142"/>
      <c r="AE1434" s="142"/>
      <c r="AF1434" s="142"/>
      <c r="AG1434" s="142"/>
      <c r="AS1434" s="3"/>
      <c r="AT1434" s="3"/>
      <c r="AU1434" s="86"/>
      <c r="AV1434" s="86"/>
      <c r="AW1434" s="86"/>
      <c r="AX1434" s="3"/>
      <c r="AY1434" s="3"/>
      <c r="AZ1434" s="3"/>
      <c r="BC1434" s="3"/>
      <c r="BD1434" s="3"/>
      <c r="BE1434" s="3"/>
      <c r="BF1434" s="3"/>
      <c r="BO1434" s="3"/>
      <c r="BU1434" s="3"/>
      <c r="BV1434" s="3"/>
      <c r="BW1434" s="3"/>
      <c r="BY1434" s="3"/>
      <c r="BZ1434" s="3"/>
      <c r="CB1434" s="3"/>
      <c r="CH1434" s="3"/>
      <c r="CI1434" s="3"/>
      <c r="CJ1434" s="3"/>
      <c r="CS1434" s="3"/>
      <c r="CV1434" s="3"/>
    </row>
    <row r="1435" spans="1:100" ht="14.4">
      <c r="A1435" t="s">
        <v>3587</v>
      </c>
      <c r="B1435" s="85" t="s">
        <v>1273</v>
      </c>
      <c r="C1435" s="113" t="str">
        <f t="shared" ref="C1435:C1463" si="686">MID(A1435,1,12)</f>
        <v>B.042.02.101</v>
      </c>
      <c r="D1435" s="9" t="s">
        <v>1572</v>
      </c>
      <c r="E1435" s="112" t="s">
        <v>514</v>
      </c>
      <c r="F1435" s="115" t="str">
        <f t="shared" ref="F1435:F1463" si="687">MID(A1435, 21,85)</f>
        <v>Electricity .EU-27 consumption</v>
      </c>
      <c r="G1435" s="143">
        <f t="shared" si="673"/>
        <v>6.4763016666666673E-2</v>
      </c>
      <c r="I1435" s="118">
        <f t="shared" si="674"/>
        <v>1.6766132454999999E-2</v>
      </c>
      <c r="K1435" s="161">
        <f t="shared" si="675"/>
        <v>4.1102778000000003E-4</v>
      </c>
      <c r="L1435" s="161">
        <f t="shared" si="676"/>
        <v>1.3430954E-3</v>
      </c>
      <c r="M1435" s="162">
        <f t="shared" si="677"/>
        <v>5.2975567750000001E-3</v>
      </c>
      <c r="N1435" s="161">
        <v>9.7144524999999999E-3</v>
      </c>
      <c r="O1435" s="132">
        <v>6.1783127000000001E-4</v>
      </c>
      <c r="P1435" s="132">
        <v>7.2526413000000001E-4</v>
      </c>
      <c r="Q1435" s="132">
        <v>3.0845588000000002E-4</v>
      </c>
      <c r="R1435" s="132">
        <v>1.025719E-4</v>
      </c>
      <c r="S1435" s="132">
        <v>0</v>
      </c>
      <c r="T1435" s="132">
        <v>0</v>
      </c>
      <c r="U1435" s="132">
        <v>0</v>
      </c>
      <c r="V1435" s="164">
        <v>9.0131074999999993E-5</v>
      </c>
      <c r="W1435" s="132">
        <v>0</v>
      </c>
      <c r="X1435" s="132">
        <v>5.2074256999999997E-3</v>
      </c>
      <c r="Y1435" s="132">
        <v>0</v>
      </c>
      <c r="Z1435" s="132">
        <v>0</v>
      </c>
      <c r="AA1435" s="132">
        <v>0</v>
      </c>
      <c r="AC1435" s="118">
        <f t="shared" si="678"/>
        <v>9.7144524999999999E-3</v>
      </c>
      <c r="AD1435" s="118">
        <f t="shared" si="679"/>
        <v>1.7541231799999999E-3</v>
      </c>
      <c r="AE1435" s="118">
        <f t="shared" si="680"/>
        <v>1.3430954E-3</v>
      </c>
      <c r="AF1435" s="118">
        <f t="shared" si="681"/>
        <v>1.3430954E-3</v>
      </c>
      <c r="AG1435" s="118">
        <f t="shared" si="682"/>
        <v>5.2975567750000001E-3</v>
      </c>
      <c r="AI1435" s="69">
        <v>2.0526388</v>
      </c>
      <c r="AJ1435" s="69">
        <v>0.75608850000000005</v>
      </c>
      <c r="AK1435" s="69">
        <v>0.64698319000000004</v>
      </c>
      <c r="AL1435" s="69">
        <v>0</v>
      </c>
      <c r="AM1435" s="69">
        <v>0.20078624</v>
      </c>
      <c r="AN1435" s="69">
        <v>0.32386417000000001</v>
      </c>
      <c r="AO1435" s="69">
        <v>0.12491674</v>
      </c>
      <c r="AQ1435" s="116">
        <v>1.3627234000000001E-3</v>
      </c>
      <c r="AR1435" s="116">
        <v>1.2754035E-3</v>
      </c>
      <c r="AS1435" s="199">
        <v>5.5366754999999997E-5</v>
      </c>
      <c r="AT1435" s="199">
        <v>3.1953150000000001E-5</v>
      </c>
      <c r="AU1435" s="150">
        <f t="shared" si="683"/>
        <v>7.6463039171000001E-8</v>
      </c>
      <c r="AV1435" s="150">
        <f t="shared" si="684"/>
        <v>2.0475871137080001E-10</v>
      </c>
      <c r="AW1435" s="163">
        <f t="shared" si="685"/>
        <v>4.4752311593000008E-3</v>
      </c>
      <c r="AX1435" s="196">
        <v>6.0100078999999998E-8</v>
      </c>
      <c r="AY1435" s="196">
        <v>1.8133645E-10</v>
      </c>
      <c r="AZ1435" s="196">
        <v>4.9543707999999999E-15</v>
      </c>
      <c r="BA1435" s="108">
        <v>0</v>
      </c>
      <c r="BB1435" s="108">
        <v>0</v>
      </c>
      <c r="BC1435" s="196">
        <v>4.5865171000000003E-11</v>
      </c>
      <c r="BD1435" s="196">
        <v>1.6317095E-8</v>
      </c>
      <c r="BE1435" s="196">
        <v>6.5017660000000002E-12</v>
      </c>
      <c r="BF1435" s="196">
        <v>1.6915540999999999E-11</v>
      </c>
      <c r="BG1435" s="108">
        <v>0</v>
      </c>
      <c r="BH1435" s="108">
        <v>0</v>
      </c>
      <c r="BI1435" s="108">
        <v>0</v>
      </c>
      <c r="BJ1435" s="108">
        <v>0</v>
      </c>
      <c r="BK1435" s="108">
        <v>0</v>
      </c>
      <c r="BL1435" s="108">
        <v>0</v>
      </c>
      <c r="BM1435" s="108">
        <v>0</v>
      </c>
      <c r="BN1435" s="108">
        <v>0</v>
      </c>
      <c r="BO1435" s="196">
        <v>1.8191593E-6</v>
      </c>
      <c r="BP1435" s="108">
        <v>4.4734120000000004E-3</v>
      </c>
      <c r="BQ1435" s="108">
        <v>0</v>
      </c>
      <c r="BR1435" s="108">
        <v>0</v>
      </c>
      <c r="BS1435" s="108">
        <v>0</v>
      </c>
      <c r="BU1435" s="172">
        <v>4.0183476E-6</v>
      </c>
      <c r="BV1435" s="172">
        <v>1.3172091999999999E-7</v>
      </c>
      <c r="BW1435" s="172">
        <v>1.8057647E-6</v>
      </c>
      <c r="BX1435" s="69">
        <v>0</v>
      </c>
      <c r="BY1435" s="172">
        <v>1.7817139E-7</v>
      </c>
      <c r="BZ1435" s="172">
        <v>2.9692258000000002E-8</v>
      </c>
      <c r="CA1435" s="69">
        <v>0</v>
      </c>
      <c r="CB1435" s="172">
        <v>4.5066458000000002E-8</v>
      </c>
      <c r="CC1435" s="69">
        <v>0</v>
      </c>
      <c r="CD1435" s="69">
        <v>0</v>
      </c>
      <c r="CE1435" s="69">
        <v>0</v>
      </c>
      <c r="CF1435" s="69">
        <v>0</v>
      </c>
      <c r="CG1435" s="69">
        <v>0</v>
      </c>
      <c r="CH1435" s="172">
        <v>6.4812210000000006E-8</v>
      </c>
      <c r="CI1435" s="172">
        <v>1.7196499E-6</v>
      </c>
      <c r="CJ1435" s="172">
        <v>4.3469756999999997E-8</v>
      </c>
      <c r="CK1435" s="69">
        <v>0</v>
      </c>
      <c r="CM1435" s="198">
        <v>0</v>
      </c>
      <c r="CN1435" s="198">
        <v>6.4763017000000006E-2</v>
      </c>
      <c r="CO1435" s="198">
        <v>1.2494479E-3</v>
      </c>
      <c r="CP1435" s="197">
        <v>9.6931478999999994E-5</v>
      </c>
      <c r="CQ1435" s="198">
        <v>0</v>
      </c>
      <c r="CR1435" s="198">
        <v>0</v>
      </c>
      <c r="CS1435" s="197">
        <v>6.6894465000000004E-6</v>
      </c>
      <c r="CT1435" s="198">
        <v>0</v>
      </c>
      <c r="CU1435" s="198">
        <v>0</v>
      </c>
      <c r="CV1435" s="197">
        <v>1.0441987E-5</v>
      </c>
    </row>
    <row r="1436" spans="1:100" ht="14.4">
      <c r="A1436" t="s">
        <v>3588</v>
      </c>
      <c r="B1436" s="85" t="s">
        <v>1273</v>
      </c>
      <c r="C1436" s="113" t="str">
        <f t="shared" si="686"/>
        <v>B.042.02.102</v>
      </c>
      <c r="D1436" s="9" t="s">
        <v>1572</v>
      </c>
      <c r="E1436" s="112" t="s">
        <v>514</v>
      </c>
      <c r="F1436" s="115" t="str">
        <f t="shared" si="687"/>
        <v>Electricity Austria consumption</v>
      </c>
      <c r="G1436" s="143">
        <f t="shared" si="673"/>
        <v>3.8080584666666667E-2</v>
      </c>
      <c r="I1436" s="118">
        <f t="shared" si="674"/>
        <v>8.3816396099999999E-3</v>
      </c>
      <c r="K1436" s="161">
        <f t="shared" si="675"/>
        <v>4.0136585999999997E-4</v>
      </c>
      <c r="L1436" s="161">
        <f t="shared" si="676"/>
        <v>1.2333206699999999E-3</v>
      </c>
      <c r="M1436" s="162">
        <f t="shared" si="677"/>
        <v>1.03486538E-3</v>
      </c>
      <c r="N1436" s="161">
        <v>5.7120877E-3</v>
      </c>
      <c r="O1436" s="132">
        <v>5.5407065000000004E-4</v>
      </c>
      <c r="P1436" s="132">
        <v>6.7925001999999998E-4</v>
      </c>
      <c r="Q1436" s="132">
        <v>2.8754433999999998E-4</v>
      </c>
      <c r="R1436" s="132">
        <v>1.1382152E-4</v>
      </c>
      <c r="S1436" s="132">
        <v>0</v>
      </c>
      <c r="T1436" s="132">
        <v>0</v>
      </c>
      <c r="U1436" s="132">
        <v>0</v>
      </c>
      <c r="V1436" s="132">
        <v>1.5219836000000001E-4</v>
      </c>
      <c r="W1436" s="132">
        <v>0</v>
      </c>
      <c r="X1436" s="132">
        <v>8.8266701999999999E-4</v>
      </c>
      <c r="Y1436" s="132">
        <v>0</v>
      </c>
      <c r="Z1436" s="132">
        <v>0</v>
      </c>
      <c r="AA1436" s="132">
        <v>0</v>
      </c>
      <c r="AC1436" s="118">
        <f t="shared" si="678"/>
        <v>5.7120877E-3</v>
      </c>
      <c r="AD1436" s="118">
        <f t="shared" si="679"/>
        <v>1.6346865299999998E-3</v>
      </c>
      <c r="AE1436" s="118">
        <f t="shared" si="680"/>
        <v>1.2333206699999999E-3</v>
      </c>
      <c r="AF1436" s="118">
        <f t="shared" si="681"/>
        <v>1.2333206699999999E-3</v>
      </c>
      <c r="AG1436" s="118">
        <f t="shared" si="682"/>
        <v>1.03486538E-3</v>
      </c>
      <c r="AI1436" s="69">
        <v>1.5420189</v>
      </c>
      <c r="AJ1436" s="69">
        <v>0.39707505999999998</v>
      </c>
      <c r="AK1436" s="69">
        <v>0.10966469</v>
      </c>
      <c r="AL1436" s="69">
        <v>0</v>
      </c>
      <c r="AM1436" s="69">
        <v>0.22508897</v>
      </c>
      <c r="AN1436" s="69">
        <v>0.26676820000000001</v>
      </c>
      <c r="AO1436" s="69">
        <v>0.54342195000000004</v>
      </c>
      <c r="AQ1436" s="116">
        <v>9.0080822E-4</v>
      </c>
      <c r="AR1436" s="116">
        <v>8.4201787999999998E-4</v>
      </c>
      <c r="AS1436" s="199">
        <v>3.4609993999999999E-5</v>
      </c>
      <c r="AT1436" s="199">
        <v>2.4180351999999998E-5</v>
      </c>
      <c r="AU1436" s="150">
        <f t="shared" si="683"/>
        <v>5.0480688776000004E-8</v>
      </c>
      <c r="AV1436" s="150">
        <f t="shared" si="684"/>
        <v>1.2799554176470002E-10</v>
      </c>
      <c r="AW1436" s="163">
        <f t="shared" si="685"/>
        <v>3.3866038935999997E-3</v>
      </c>
      <c r="AX1436" s="196">
        <v>3.5338783000000003E-8</v>
      </c>
      <c r="AY1436" s="196">
        <v>1.0662564E-10</v>
      </c>
      <c r="AZ1436" s="196">
        <v>2.9131647000000001E-15</v>
      </c>
      <c r="BA1436" s="108">
        <v>0</v>
      </c>
      <c r="BB1436" s="108">
        <v>0</v>
      </c>
      <c r="BC1436" s="196">
        <v>4.2755776000000001E-11</v>
      </c>
      <c r="BD1436" s="196">
        <v>1.509915E-8</v>
      </c>
      <c r="BE1436" s="196">
        <v>6.0609836000000004E-12</v>
      </c>
      <c r="BF1436" s="196">
        <v>1.5306005000000001E-11</v>
      </c>
      <c r="BG1436" s="108">
        <v>0</v>
      </c>
      <c r="BH1436" s="108">
        <v>0</v>
      </c>
      <c r="BI1436" s="108">
        <v>0</v>
      </c>
      <c r="BJ1436" s="108">
        <v>0</v>
      </c>
      <c r="BK1436" s="108">
        <v>0</v>
      </c>
      <c r="BL1436" s="108">
        <v>0</v>
      </c>
      <c r="BM1436" s="108">
        <v>0</v>
      </c>
      <c r="BN1436" s="108">
        <v>0</v>
      </c>
      <c r="BO1436" s="196">
        <v>3.0718935999999998E-6</v>
      </c>
      <c r="BP1436" s="108">
        <v>3.3835319999999999E-3</v>
      </c>
      <c r="BQ1436" s="108">
        <v>0</v>
      </c>
      <c r="BR1436" s="108">
        <v>0</v>
      </c>
      <c r="BS1436" s="108">
        <v>0</v>
      </c>
      <c r="BU1436" s="172">
        <v>2.1692473E-6</v>
      </c>
      <c r="BV1436" s="172">
        <v>1.1960059000000001E-7</v>
      </c>
      <c r="BW1436" s="172">
        <v>1.0617877E-6</v>
      </c>
      <c r="BX1436" s="69">
        <v>0</v>
      </c>
      <c r="BY1436" s="172">
        <v>1.7975785E-7</v>
      </c>
      <c r="BZ1436" s="172">
        <v>2.7679294E-8</v>
      </c>
      <c r="CA1436" s="69">
        <v>0</v>
      </c>
      <c r="CB1436" s="172">
        <v>4.2011211000000003E-8</v>
      </c>
      <c r="CC1436" s="69">
        <v>0</v>
      </c>
      <c r="CD1436" s="69">
        <v>0</v>
      </c>
      <c r="CE1436" s="69">
        <v>0</v>
      </c>
      <c r="CF1436" s="69">
        <v>0</v>
      </c>
      <c r="CG1436" s="69">
        <v>0</v>
      </c>
      <c r="CH1436" s="172">
        <v>6.0211214999999995E-8</v>
      </c>
      <c r="CI1436" s="172">
        <v>6.0479484999999997E-7</v>
      </c>
      <c r="CJ1436" s="172">
        <v>7.3404493000000002E-8</v>
      </c>
      <c r="CK1436" s="69">
        <v>0</v>
      </c>
      <c r="CM1436" s="198">
        <v>0</v>
      </c>
      <c r="CN1436" s="198">
        <v>3.8080585E-2</v>
      </c>
      <c r="CO1436" s="198">
        <v>1.1647425E-3</v>
      </c>
      <c r="CP1436" s="197">
        <v>8.8177252999999998E-5</v>
      </c>
      <c r="CQ1436" s="198">
        <v>0</v>
      </c>
      <c r="CR1436" s="198">
        <v>0</v>
      </c>
      <c r="CS1436" s="197">
        <v>6.5564956999999999E-6</v>
      </c>
      <c r="CT1436" s="198">
        <v>0</v>
      </c>
      <c r="CU1436" s="198">
        <v>0</v>
      </c>
      <c r="CV1436" s="197">
        <v>9.7340806000000005E-6</v>
      </c>
    </row>
    <row r="1437" spans="1:100" ht="14.4">
      <c r="A1437" t="s">
        <v>3589</v>
      </c>
      <c r="B1437" s="85" t="s">
        <v>1273</v>
      </c>
      <c r="C1437" s="113" t="str">
        <f t="shared" si="686"/>
        <v>B.042.02.103</v>
      </c>
      <c r="D1437" s="9" t="s">
        <v>1572</v>
      </c>
      <c r="E1437" s="112" t="s">
        <v>514</v>
      </c>
      <c r="F1437" s="115" t="str">
        <f t="shared" si="687"/>
        <v>Electricity Belgium consumption</v>
      </c>
      <c r="G1437" s="143">
        <f t="shared" si="673"/>
        <v>5.5293515333333335E-2</v>
      </c>
      <c r="I1437" s="118">
        <f t="shared" si="674"/>
        <v>1.7847957251E-2</v>
      </c>
      <c r="K1437" s="161">
        <f t="shared" si="675"/>
        <v>3.9318617600000001E-4</v>
      </c>
      <c r="L1437" s="161">
        <f t="shared" si="676"/>
        <v>1.4755585300000001E-3</v>
      </c>
      <c r="M1437" s="162">
        <f t="shared" si="677"/>
        <v>7.6851852450000001E-3</v>
      </c>
      <c r="N1437" s="161">
        <v>8.2940272999999995E-3</v>
      </c>
      <c r="O1437" s="132">
        <v>7.5142386000000001E-4</v>
      </c>
      <c r="P1437" s="132">
        <v>7.2413467000000001E-4</v>
      </c>
      <c r="Q1437" s="132">
        <v>3.0575892000000001E-4</v>
      </c>
      <c r="R1437" s="164">
        <v>8.7427255999999995E-5</v>
      </c>
      <c r="S1437" s="132">
        <v>0</v>
      </c>
      <c r="T1437" s="132">
        <v>0</v>
      </c>
      <c r="U1437" s="132">
        <v>0</v>
      </c>
      <c r="V1437" s="164">
        <v>6.9247545E-5</v>
      </c>
      <c r="W1437" s="132">
        <v>0</v>
      </c>
      <c r="X1437" s="132">
        <v>7.6159377000000004E-3</v>
      </c>
      <c r="Y1437" s="132">
        <v>0</v>
      </c>
      <c r="Z1437" s="132">
        <v>0</v>
      </c>
      <c r="AA1437" s="132">
        <v>0</v>
      </c>
      <c r="AC1437" s="118">
        <f t="shared" si="678"/>
        <v>8.2940272999999995E-3</v>
      </c>
      <c r="AD1437" s="118">
        <f t="shared" si="679"/>
        <v>1.8687447060000001E-3</v>
      </c>
      <c r="AE1437" s="118">
        <f t="shared" si="680"/>
        <v>1.4755585300000001E-3</v>
      </c>
      <c r="AF1437" s="118">
        <f t="shared" si="681"/>
        <v>1.4755585300000001E-3</v>
      </c>
      <c r="AG1437" s="118">
        <f t="shared" si="682"/>
        <v>7.6851852450000001E-3</v>
      </c>
      <c r="AI1437" s="69">
        <v>2.1548417</v>
      </c>
      <c r="AJ1437" s="69">
        <v>0.67213396999999997</v>
      </c>
      <c r="AK1437" s="69">
        <v>0.94622256000000005</v>
      </c>
      <c r="AL1437" s="69">
        <v>0</v>
      </c>
      <c r="AM1437" s="69">
        <v>0.18271243000000001</v>
      </c>
      <c r="AN1437" s="69">
        <v>0.34744770000000003</v>
      </c>
      <c r="AO1437" s="69">
        <v>6.3250714E-3</v>
      </c>
      <c r="AQ1437" s="116">
        <v>1.2541956E-3</v>
      </c>
      <c r="AR1437" s="116">
        <v>1.1648154E-3</v>
      </c>
      <c r="AS1437" s="199">
        <v>4.8936720000000003E-5</v>
      </c>
      <c r="AT1437" s="199">
        <v>4.0443427E-5</v>
      </c>
      <c r="AU1437" s="150">
        <f t="shared" si="683"/>
        <v>6.9833059154000003E-8</v>
      </c>
      <c r="AV1437" s="150">
        <f t="shared" si="684"/>
        <v>1.8097899245390002E-10</v>
      </c>
      <c r="AW1437" s="163">
        <f t="shared" si="685"/>
        <v>5.6643454568999999E-3</v>
      </c>
      <c r="AX1437" s="196">
        <v>5.1312381999999999E-8</v>
      </c>
      <c r="AY1437" s="196">
        <v>1.5482183999999999E-10</v>
      </c>
      <c r="AZ1437" s="196">
        <v>4.2299539000000001E-15</v>
      </c>
      <c r="BA1437" s="108">
        <v>0</v>
      </c>
      <c r="BB1437" s="108">
        <v>0</v>
      </c>
      <c r="BC1437" s="196">
        <v>4.5464153999999998E-11</v>
      </c>
      <c r="BD1437" s="196">
        <v>1.8475213E-8</v>
      </c>
      <c r="BE1437" s="196">
        <v>6.4449184999999999E-12</v>
      </c>
      <c r="BF1437" s="196">
        <v>1.9708004E-11</v>
      </c>
      <c r="BG1437" s="108">
        <v>0</v>
      </c>
      <c r="BH1437" s="108">
        <v>0</v>
      </c>
      <c r="BI1437" s="108">
        <v>0</v>
      </c>
      <c r="BJ1437" s="108">
        <v>0</v>
      </c>
      <c r="BK1437" s="108">
        <v>0</v>
      </c>
      <c r="BL1437" s="108">
        <v>0</v>
      </c>
      <c r="BM1437" s="108">
        <v>0</v>
      </c>
      <c r="BN1437" s="108">
        <v>0</v>
      </c>
      <c r="BO1437" s="196">
        <v>1.3976568999999999E-6</v>
      </c>
      <c r="BP1437" s="108">
        <v>5.6629478E-3</v>
      </c>
      <c r="BQ1437" s="108">
        <v>0</v>
      </c>
      <c r="BR1437" s="108">
        <v>0</v>
      </c>
      <c r="BS1437" s="108">
        <v>0</v>
      </c>
      <c r="BU1437" s="172">
        <v>4.0417844000000002E-6</v>
      </c>
      <c r="BV1437" s="172">
        <v>1.5084098E-7</v>
      </c>
      <c r="BW1437" s="172">
        <v>1.5417299E-6</v>
      </c>
      <c r="BX1437" s="69">
        <v>0</v>
      </c>
      <c r="BY1437" s="172">
        <v>1.8055915999999999E-7</v>
      </c>
      <c r="BZ1437" s="172">
        <v>2.9432647E-8</v>
      </c>
      <c r="CA1437" s="69">
        <v>0</v>
      </c>
      <c r="CB1437" s="172">
        <v>4.4672424000000001E-8</v>
      </c>
      <c r="CC1437" s="69">
        <v>0</v>
      </c>
      <c r="CD1437" s="69">
        <v>0</v>
      </c>
      <c r="CE1437" s="69">
        <v>0</v>
      </c>
      <c r="CF1437" s="69">
        <v>0</v>
      </c>
      <c r="CG1437" s="69">
        <v>0</v>
      </c>
      <c r="CH1437" s="172">
        <v>6.5561435000000004E-8</v>
      </c>
      <c r="CI1437" s="172">
        <v>1.9955901000000001E-6</v>
      </c>
      <c r="CJ1437" s="172">
        <v>3.3397736999999998E-8</v>
      </c>
      <c r="CK1437" s="69">
        <v>0</v>
      </c>
      <c r="CM1437" s="198">
        <v>0</v>
      </c>
      <c r="CN1437" s="198">
        <v>5.5293515000000001E-2</v>
      </c>
      <c r="CO1437" s="198">
        <v>1.2385235E-3</v>
      </c>
      <c r="CP1437" s="198">
        <v>1.099536E-4</v>
      </c>
      <c r="CQ1437" s="198">
        <v>0</v>
      </c>
      <c r="CR1437" s="198">
        <v>0</v>
      </c>
      <c r="CS1437" s="197">
        <v>7.1232395000000004E-6</v>
      </c>
      <c r="CT1437" s="198">
        <v>0</v>
      </c>
      <c r="CU1437" s="198">
        <v>0</v>
      </c>
      <c r="CV1437" s="197">
        <v>1.0350689000000001E-5</v>
      </c>
    </row>
    <row r="1438" spans="1:100" ht="14.4">
      <c r="A1438" t="s">
        <v>3590</v>
      </c>
      <c r="B1438" s="85" t="s">
        <v>1273</v>
      </c>
      <c r="C1438" s="113" t="str">
        <f t="shared" si="686"/>
        <v>B.042.02.104</v>
      </c>
      <c r="D1438" s="9" t="s">
        <v>1572</v>
      </c>
      <c r="E1438" s="112" t="s">
        <v>514</v>
      </c>
      <c r="F1438" s="115" t="str">
        <f t="shared" si="687"/>
        <v>Electricity Bulgaria consumption</v>
      </c>
      <c r="G1438" s="143">
        <f t="shared" si="673"/>
        <v>7.8108960000000005E-2</v>
      </c>
      <c r="I1438" s="118">
        <f t="shared" si="674"/>
        <v>2.1335511430000002E-2</v>
      </c>
      <c r="K1438" s="161">
        <f t="shared" si="675"/>
        <v>3.8946714399999997E-4</v>
      </c>
      <c r="L1438" s="161">
        <f t="shared" si="676"/>
        <v>1.2411783700000002E-3</v>
      </c>
      <c r="M1438" s="162">
        <f t="shared" si="677"/>
        <v>7.988521916E-3</v>
      </c>
      <c r="N1438" s="161">
        <v>1.1716344E-2</v>
      </c>
      <c r="O1438" s="132">
        <v>5.5644693000000002E-4</v>
      </c>
      <c r="P1438" s="132">
        <v>6.8473144000000003E-4</v>
      </c>
      <c r="Q1438" s="132">
        <v>2.9405615E-4</v>
      </c>
      <c r="R1438" s="164">
        <v>9.5410993999999995E-5</v>
      </c>
      <c r="S1438" s="132">
        <v>0</v>
      </c>
      <c r="T1438" s="132">
        <v>0</v>
      </c>
      <c r="U1438" s="132">
        <v>0</v>
      </c>
      <c r="V1438" s="164">
        <v>7.8181216000000007E-5</v>
      </c>
      <c r="W1438" s="132">
        <v>0</v>
      </c>
      <c r="X1438" s="132">
        <v>7.9103407000000008E-3</v>
      </c>
      <c r="Y1438" s="132">
        <v>0</v>
      </c>
      <c r="Z1438" s="132">
        <v>0</v>
      </c>
      <c r="AA1438" s="132">
        <v>0</v>
      </c>
      <c r="AC1438" s="118">
        <f t="shared" si="678"/>
        <v>1.1716344E-2</v>
      </c>
      <c r="AD1438" s="118">
        <f t="shared" si="679"/>
        <v>1.6306455140000001E-3</v>
      </c>
      <c r="AE1438" s="118">
        <f t="shared" si="680"/>
        <v>1.2411783700000002E-3</v>
      </c>
      <c r="AF1438" s="118">
        <f t="shared" si="681"/>
        <v>1.2411783700000002E-3</v>
      </c>
      <c r="AG1438" s="118">
        <f t="shared" si="682"/>
        <v>7.988521916E-3</v>
      </c>
      <c r="AI1438" s="69">
        <v>2.2460015000000002</v>
      </c>
      <c r="AJ1438" s="69">
        <v>0.80097770999999995</v>
      </c>
      <c r="AK1438" s="69">
        <v>0.98279991</v>
      </c>
      <c r="AL1438" s="69">
        <v>0</v>
      </c>
      <c r="AM1438" s="69">
        <v>0.16145192</v>
      </c>
      <c r="AN1438" s="69">
        <v>0.22991974000000001</v>
      </c>
      <c r="AO1438" s="69">
        <v>7.0852246999999993E-2</v>
      </c>
      <c r="AQ1438" s="116">
        <v>1.5400809E-3</v>
      </c>
      <c r="AR1438" s="116">
        <v>1.4587659E-3</v>
      </c>
      <c r="AS1438" s="199">
        <v>6.4989765000000003E-5</v>
      </c>
      <c r="AT1438" s="199">
        <v>1.6325216000000001E-5</v>
      </c>
      <c r="AU1438" s="150">
        <f t="shared" si="683"/>
        <v>8.7455990034999986E-8</v>
      </c>
      <c r="AV1438" s="150">
        <f t="shared" si="684"/>
        <v>2.4034676663539999E-10</v>
      </c>
      <c r="AW1438" s="163">
        <f t="shared" si="685"/>
        <v>2.2864447694999996E-3</v>
      </c>
      <c r="AX1438" s="196">
        <v>7.2485113999999994E-8</v>
      </c>
      <c r="AY1438" s="196">
        <v>2.1870509000000001E-10</v>
      </c>
      <c r="AZ1438" s="196">
        <v>5.9753353999999998E-15</v>
      </c>
      <c r="BA1438" s="108">
        <v>0</v>
      </c>
      <c r="BB1438" s="108">
        <v>0</v>
      </c>
      <c r="BC1438" s="196">
        <v>4.3724035000000002E-11</v>
      </c>
      <c r="BD1438" s="196">
        <v>1.4927152000000001E-8</v>
      </c>
      <c r="BE1438" s="196">
        <v>6.1982423000000002E-12</v>
      </c>
      <c r="BF1438" s="196">
        <v>1.5437459000000001E-11</v>
      </c>
      <c r="BG1438" s="108">
        <v>0</v>
      </c>
      <c r="BH1438" s="108">
        <v>0</v>
      </c>
      <c r="BI1438" s="108">
        <v>0</v>
      </c>
      <c r="BJ1438" s="108">
        <v>0</v>
      </c>
      <c r="BK1438" s="108">
        <v>0</v>
      </c>
      <c r="BL1438" s="108">
        <v>0</v>
      </c>
      <c r="BM1438" s="108">
        <v>0</v>
      </c>
      <c r="BN1438" s="108">
        <v>0</v>
      </c>
      <c r="BO1438" s="196">
        <v>1.5779695000000001E-6</v>
      </c>
      <c r="BP1438" s="108">
        <v>2.2848667999999998E-3</v>
      </c>
      <c r="BQ1438" s="108">
        <v>0</v>
      </c>
      <c r="BR1438" s="108">
        <v>0</v>
      </c>
      <c r="BS1438" s="108">
        <v>0</v>
      </c>
      <c r="BU1438" s="172">
        <v>4.8518259000000002E-6</v>
      </c>
      <c r="BV1438" s="172">
        <v>1.2082565E-7</v>
      </c>
      <c r="BW1438" s="172">
        <v>2.1778850000000002E-6</v>
      </c>
      <c r="BX1438" s="69">
        <v>0</v>
      </c>
      <c r="BY1438" s="172">
        <v>1.6382065E-7</v>
      </c>
      <c r="BZ1438" s="172">
        <v>2.8306125999999999E-8</v>
      </c>
      <c r="CA1438" s="69">
        <v>0</v>
      </c>
      <c r="CB1438" s="172">
        <v>4.2962608E-8</v>
      </c>
      <c r="CC1438" s="69">
        <v>0</v>
      </c>
      <c r="CD1438" s="69">
        <v>0</v>
      </c>
      <c r="CE1438" s="69">
        <v>0</v>
      </c>
      <c r="CF1438" s="69">
        <v>0</v>
      </c>
      <c r="CG1438" s="69">
        <v>0</v>
      </c>
      <c r="CH1438" s="172">
        <v>6.1478479999999997E-8</v>
      </c>
      <c r="CI1438" s="172">
        <v>2.2188409999999999E-6</v>
      </c>
      <c r="CJ1438" s="172">
        <v>3.7706400999999999E-8</v>
      </c>
      <c r="CK1438" s="69">
        <v>0</v>
      </c>
      <c r="CM1438" s="198">
        <v>0</v>
      </c>
      <c r="CN1438" s="198">
        <v>7.8108959000000006E-2</v>
      </c>
      <c r="CO1438" s="198">
        <v>1.1911196E-3</v>
      </c>
      <c r="CP1438" s="197">
        <v>8.9159187000000003E-5</v>
      </c>
      <c r="CQ1438" s="198">
        <v>0</v>
      </c>
      <c r="CR1438" s="198">
        <v>0</v>
      </c>
      <c r="CS1438" s="197">
        <v>6.1195555999999997E-6</v>
      </c>
      <c r="CT1438" s="198">
        <v>0</v>
      </c>
      <c r="CU1438" s="198">
        <v>0</v>
      </c>
      <c r="CV1438" s="197">
        <v>9.9545212999999999E-6</v>
      </c>
    </row>
    <row r="1439" spans="1:100" ht="14.4">
      <c r="A1439" t="s">
        <v>3591</v>
      </c>
      <c r="B1439" s="85" t="s">
        <v>1273</v>
      </c>
      <c r="C1439" s="113" t="str">
        <f t="shared" si="686"/>
        <v>B.042.02.105</v>
      </c>
      <c r="D1439" s="9" t="s">
        <v>1572</v>
      </c>
      <c r="E1439" s="112" t="s">
        <v>514</v>
      </c>
      <c r="F1439" s="115" t="str">
        <f t="shared" si="687"/>
        <v>Electricity Croatia consumption</v>
      </c>
      <c r="G1439" s="143">
        <f t="shared" si="673"/>
        <v>6.4098617999999996E-2</v>
      </c>
      <c r="I1439" s="118">
        <f t="shared" si="674"/>
        <v>1.497017112E-2</v>
      </c>
      <c r="K1439" s="161">
        <f t="shared" si="675"/>
        <v>5.3961242999999999E-4</v>
      </c>
      <c r="L1439" s="161">
        <f t="shared" si="676"/>
        <v>1.36729368E-3</v>
      </c>
      <c r="M1439" s="162">
        <f t="shared" si="677"/>
        <v>3.4484723100000002E-3</v>
      </c>
      <c r="N1439" s="161">
        <v>9.6147926999999994E-3</v>
      </c>
      <c r="O1439" s="132">
        <v>5.1798347000000004E-4</v>
      </c>
      <c r="P1439" s="132">
        <v>8.4931020999999996E-4</v>
      </c>
      <c r="Q1439" s="132">
        <v>3.6124063000000001E-4</v>
      </c>
      <c r="R1439" s="132">
        <v>1.7837180000000001E-4</v>
      </c>
      <c r="S1439" s="132">
        <v>0</v>
      </c>
      <c r="T1439" s="132">
        <v>0</v>
      </c>
      <c r="U1439" s="132">
        <v>0</v>
      </c>
      <c r="V1439" s="132">
        <v>1.2065601000000001E-4</v>
      </c>
      <c r="W1439" s="132">
        <v>0</v>
      </c>
      <c r="X1439" s="132">
        <v>3.3278163E-3</v>
      </c>
      <c r="Y1439" s="132">
        <v>0</v>
      </c>
      <c r="Z1439" s="132">
        <v>0</v>
      </c>
      <c r="AA1439" s="132">
        <v>0</v>
      </c>
      <c r="AC1439" s="118">
        <f t="shared" si="678"/>
        <v>9.6147926999999994E-3</v>
      </c>
      <c r="AD1439" s="118">
        <f t="shared" si="679"/>
        <v>1.9069061099999999E-3</v>
      </c>
      <c r="AE1439" s="118">
        <f t="shared" si="680"/>
        <v>1.36729368E-3</v>
      </c>
      <c r="AF1439" s="118">
        <f t="shared" si="681"/>
        <v>1.36729368E-3</v>
      </c>
      <c r="AG1439" s="118">
        <f t="shared" si="682"/>
        <v>3.4484723100000002E-3</v>
      </c>
      <c r="AI1439" s="69">
        <v>2.0633697</v>
      </c>
      <c r="AJ1439" s="69">
        <v>0.61753804000000001</v>
      </c>
      <c r="AK1439" s="69">
        <v>0.41345596000000001</v>
      </c>
      <c r="AL1439" s="69">
        <v>0</v>
      </c>
      <c r="AM1439" s="69">
        <v>0.25627501000000003</v>
      </c>
      <c r="AN1439" s="69">
        <v>0.33750117000000002</v>
      </c>
      <c r="AO1439" s="69">
        <v>0.43859947999999999</v>
      </c>
      <c r="AQ1439" s="116">
        <v>1.3475767000000001E-3</v>
      </c>
      <c r="AR1439" s="116">
        <v>1.2647914000000001E-3</v>
      </c>
      <c r="AS1439" s="199">
        <v>5.4771361999999998E-5</v>
      </c>
      <c r="AT1439" s="199">
        <v>2.8013937000000001E-5</v>
      </c>
      <c r="AU1439" s="150">
        <f t="shared" si="683"/>
        <v>7.5826823884999996E-8</v>
      </c>
      <c r="AV1439" s="150">
        <f t="shared" si="684"/>
        <v>2.0255681244430002E-10</v>
      </c>
      <c r="AW1439" s="163">
        <f t="shared" si="685"/>
        <v>3.9235205589999997E-3</v>
      </c>
      <c r="AX1439" s="196">
        <v>5.9483517999999997E-8</v>
      </c>
      <c r="AY1439" s="196">
        <v>1.7947613000000001E-10</v>
      </c>
      <c r="AZ1439" s="196">
        <v>4.9035443E-15</v>
      </c>
      <c r="BA1439" s="108">
        <v>0</v>
      </c>
      <c r="BB1439" s="108">
        <v>0</v>
      </c>
      <c r="BC1439" s="196">
        <v>5.3713885000000001E-11</v>
      </c>
      <c r="BD1439" s="196">
        <v>1.6289592000000001E-8</v>
      </c>
      <c r="BE1439" s="196">
        <v>7.6143859000000003E-12</v>
      </c>
      <c r="BF1439" s="196">
        <v>1.5461393E-11</v>
      </c>
      <c r="BG1439" s="108">
        <v>0</v>
      </c>
      <c r="BH1439" s="108">
        <v>0</v>
      </c>
      <c r="BI1439" s="108">
        <v>0</v>
      </c>
      <c r="BJ1439" s="108">
        <v>0</v>
      </c>
      <c r="BK1439" s="108">
        <v>0</v>
      </c>
      <c r="BL1439" s="108">
        <v>0</v>
      </c>
      <c r="BM1439" s="108">
        <v>0</v>
      </c>
      <c r="BN1439" s="108">
        <v>0</v>
      </c>
      <c r="BO1439" s="196">
        <v>2.4352590000000001E-6</v>
      </c>
      <c r="BP1439" s="108">
        <v>3.9210853E-3</v>
      </c>
      <c r="BQ1439" s="108">
        <v>0</v>
      </c>
      <c r="BR1439" s="108">
        <v>0</v>
      </c>
      <c r="BS1439" s="108">
        <v>0</v>
      </c>
      <c r="BU1439" s="172">
        <v>3.6169967000000002E-6</v>
      </c>
      <c r="BV1439" s="172">
        <v>1.242796E-7</v>
      </c>
      <c r="BW1439" s="172">
        <v>1.7872396000000001E-6</v>
      </c>
      <c r="BX1439" s="69">
        <v>0</v>
      </c>
      <c r="BY1439" s="172">
        <v>2.3609968000000001E-7</v>
      </c>
      <c r="BZ1439" s="172">
        <v>3.4773370000000002E-8</v>
      </c>
      <c r="CA1439" s="69">
        <v>0</v>
      </c>
      <c r="CB1439" s="172">
        <v>5.2778492000000002E-8</v>
      </c>
      <c r="CC1439" s="69">
        <v>0</v>
      </c>
      <c r="CD1439" s="69">
        <v>0</v>
      </c>
      <c r="CE1439" s="69">
        <v>0</v>
      </c>
      <c r="CF1439" s="69">
        <v>0</v>
      </c>
      <c r="CG1439" s="69">
        <v>0</v>
      </c>
      <c r="CH1439" s="172">
        <v>7.3957014000000003E-8</v>
      </c>
      <c r="CI1439" s="172">
        <v>1.2496772E-6</v>
      </c>
      <c r="CJ1439" s="172">
        <v>5.8191779000000002E-8</v>
      </c>
      <c r="CK1439" s="69">
        <v>0</v>
      </c>
      <c r="CM1439" s="198">
        <v>0</v>
      </c>
      <c r="CN1439" s="198">
        <v>6.4098617999999996E-2</v>
      </c>
      <c r="CO1439" s="198">
        <v>1.4632607000000001E-3</v>
      </c>
      <c r="CP1439" s="197">
        <v>9.3005592000000001E-5</v>
      </c>
      <c r="CQ1439" s="198">
        <v>0</v>
      </c>
      <c r="CR1439" s="198">
        <v>0</v>
      </c>
      <c r="CS1439" s="197">
        <v>8.0331378000000001E-6</v>
      </c>
      <c r="CT1439" s="198">
        <v>0</v>
      </c>
      <c r="CU1439" s="198">
        <v>0</v>
      </c>
      <c r="CV1439" s="197">
        <v>1.2228881E-5</v>
      </c>
    </row>
    <row r="1440" spans="1:100" ht="14.4">
      <c r="A1440" t="s">
        <v>3592</v>
      </c>
      <c r="B1440" s="85" t="s">
        <v>1273</v>
      </c>
      <c r="C1440" s="113" t="str">
        <f t="shared" si="686"/>
        <v>B.042.02.106</v>
      </c>
      <c r="D1440" s="9" t="s">
        <v>1572</v>
      </c>
      <c r="E1440" s="112" t="s">
        <v>514</v>
      </c>
      <c r="F1440" s="115" t="str">
        <f t="shared" si="687"/>
        <v>Electricity Cyprus consumption</v>
      </c>
      <c r="G1440" s="143">
        <f t="shared" si="673"/>
        <v>0.15231475333333336</v>
      </c>
      <c r="I1440" s="118">
        <f t="shared" si="674"/>
        <v>3.1642213787000002E-2</v>
      </c>
      <c r="K1440" s="161">
        <f t="shared" si="675"/>
        <v>1.25453229E-3</v>
      </c>
      <c r="L1440" s="161">
        <f t="shared" si="676"/>
        <v>7.3921460000000005E-3</v>
      </c>
      <c r="M1440" s="162">
        <f t="shared" si="677"/>
        <v>1.4832249700000001E-4</v>
      </c>
      <c r="N1440" s="161">
        <v>2.2847213000000002E-2</v>
      </c>
      <c r="O1440" s="132">
        <v>4.6984829000000002E-3</v>
      </c>
      <c r="P1440" s="132">
        <v>2.6936630999999998E-3</v>
      </c>
      <c r="Q1440" s="132">
        <v>1.1361216999999999E-3</v>
      </c>
      <c r="R1440" s="132">
        <v>1.1841059E-4</v>
      </c>
      <c r="S1440" s="132">
        <v>0</v>
      </c>
      <c r="T1440" s="132">
        <v>0</v>
      </c>
      <c r="U1440" s="132">
        <v>0</v>
      </c>
      <c r="V1440" s="164">
        <v>7.2318998000000005E-5</v>
      </c>
      <c r="W1440" s="132">
        <v>0</v>
      </c>
      <c r="X1440" s="164">
        <v>7.6003498999999996E-5</v>
      </c>
      <c r="Y1440" s="132">
        <v>0</v>
      </c>
      <c r="Z1440" s="132">
        <v>0</v>
      </c>
      <c r="AA1440" s="132">
        <v>0</v>
      </c>
      <c r="AC1440" s="118">
        <f t="shared" si="678"/>
        <v>2.2847213000000002E-2</v>
      </c>
      <c r="AD1440" s="118">
        <f t="shared" si="679"/>
        <v>8.6466782899999994E-3</v>
      </c>
      <c r="AE1440" s="118">
        <f t="shared" si="680"/>
        <v>7.3921460000000005E-3</v>
      </c>
      <c r="AF1440" s="118">
        <f t="shared" si="681"/>
        <v>7.3921460000000005E-3</v>
      </c>
      <c r="AG1440" s="118">
        <f t="shared" si="682"/>
        <v>1.4832249700000001E-4</v>
      </c>
      <c r="AI1440" s="69">
        <v>2.2431697000000002</v>
      </c>
      <c r="AJ1440" s="69">
        <v>1.9227006</v>
      </c>
      <c r="AK1440" s="69">
        <v>9.4428589999999996E-3</v>
      </c>
      <c r="AL1440" s="69">
        <v>0</v>
      </c>
      <c r="AM1440" s="69">
        <v>3.5300831999999997E-2</v>
      </c>
      <c r="AN1440" s="69">
        <v>0.27572543999999999</v>
      </c>
      <c r="AO1440" s="69">
        <v>0</v>
      </c>
      <c r="AQ1440" s="116">
        <v>4.318845E-3</v>
      </c>
      <c r="AR1440" s="116">
        <v>4.0290483E-3</v>
      </c>
      <c r="AS1440" s="116">
        <v>1.5250537E-4</v>
      </c>
      <c r="AT1440" s="116">
        <v>1.3729123999999999E-4</v>
      </c>
      <c r="AU1440" s="150">
        <f t="shared" si="683"/>
        <v>2.4154966313000001E-7</v>
      </c>
      <c r="AV1440" s="150">
        <f t="shared" si="684"/>
        <v>5.6399914507800006E-10</v>
      </c>
      <c r="AW1440" s="163">
        <f t="shared" si="685"/>
        <v>1.9228465649500003E-2</v>
      </c>
      <c r="AX1440" s="196">
        <v>1.4134809000000001E-7</v>
      </c>
      <c r="AY1440" s="196">
        <v>4.2648130000000001E-10</v>
      </c>
      <c r="AZ1440" s="196">
        <v>1.1652077999999999E-14</v>
      </c>
      <c r="BA1440" s="108">
        <v>0</v>
      </c>
      <c r="BB1440" s="108">
        <v>0</v>
      </c>
      <c r="BC1440" s="196">
        <v>1.6893312999999999E-10</v>
      </c>
      <c r="BD1440" s="196">
        <v>1.0003264E-7</v>
      </c>
      <c r="BE1440" s="196">
        <v>2.3947663E-11</v>
      </c>
      <c r="BF1440" s="196">
        <v>1.1355853E-10</v>
      </c>
      <c r="BG1440" s="108">
        <v>0</v>
      </c>
      <c r="BH1440" s="108">
        <v>0</v>
      </c>
      <c r="BI1440" s="108">
        <v>0</v>
      </c>
      <c r="BJ1440" s="108">
        <v>0</v>
      </c>
      <c r="BK1440" s="108">
        <v>0</v>
      </c>
      <c r="BL1440" s="108">
        <v>0</v>
      </c>
      <c r="BM1440" s="108">
        <v>0</v>
      </c>
      <c r="BN1440" s="108">
        <v>0</v>
      </c>
      <c r="BO1440" s="196">
        <v>1.4596495E-6</v>
      </c>
      <c r="BP1440" s="108">
        <v>1.9227006000000001E-2</v>
      </c>
      <c r="BQ1440" s="108">
        <v>0</v>
      </c>
      <c r="BR1440" s="108">
        <v>0</v>
      </c>
      <c r="BS1440" s="108">
        <v>0</v>
      </c>
      <c r="BU1440" s="172">
        <v>8.7061961000000004E-6</v>
      </c>
      <c r="BV1440" s="172">
        <v>8.3852424999999998E-7</v>
      </c>
      <c r="BW1440" s="172">
        <v>4.2469393999999997E-6</v>
      </c>
      <c r="BX1440" s="69">
        <v>0</v>
      </c>
      <c r="BY1440" s="172">
        <v>7.1515458000000004E-7</v>
      </c>
      <c r="BZ1440" s="172">
        <v>1.0936416E-7</v>
      </c>
      <c r="CA1440" s="69">
        <v>0</v>
      </c>
      <c r="CB1440" s="172">
        <v>1.6599126999999999E-7</v>
      </c>
      <c r="CC1440" s="69">
        <v>0</v>
      </c>
      <c r="CD1440" s="69">
        <v>0</v>
      </c>
      <c r="CE1440" s="69">
        <v>0</v>
      </c>
      <c r="CF1440" s="69">
        <v>0</v>
      </c>
      <c r="CG1440" s="69">
        <v>0</v>
      </c>
      <c r="CH1440" s="172">
        <v>2.6165779000000001E-7</v>
      </c>
      <c r="CI1440" s="172">
        <v>2.3336856000000001E-6</v>
      </c>
      <c r="CJ1440" s="172">
        <v>3.4879083000000001E-8</v>
      </c>
      <c r="CK1440" s="69">
        <v>0</v>
      </c>
      <c r="CM1440" s="198">
        <v>0</v>
      </c>
      <c r="CN1440" s="198">
        <v>0.15231475</v>
      </c>
      <c r="CO1440" s="198">
        <v>4.6020354999999997E-3</v>
      </c>
      <c r="CP1440" s="198">
        <v>5.9878885000000002E-4</v>
      </c>
      <c r="CQ1440" s="198">
        <v>0</v>
      </c>
      <c r="CR1440" s="198">
        <v>0</v>
      </c>
      <c r="CS1440" s="197">
        <v>3.2944967E-5</v>
      </c>
      <c r="CT1440" s="198">
        <v>0</v>
      </c>
      <c r="CU1440" s="198">
        <v>0</v>
      </c>
      <c r="CV1440" s="197">
        <v>3.8460504E-5</v>
      </c>
    </row>
    <row r="1441" spans="1:100" ht="14.4">
      <c r="A1441" t="s">
        <v>3593</v>
      </c>
      <c r="B1441" s="85" t="s">
        <v>1273</v>
      </c>
      <c r="C1441" s="113" t="str">
        <f t="shared" si="686"/>
        <v>B.042.02.107</v>
      </c>
      <c r="D1441" s="9" t="s">
        <v>1572</v>
      </c>
      <c r="E1441" s="112" t="s">
        <v>514</v>
      </c>
      <c r="F1441" s="115" t="str">
        <f t="shared" si="687"/>
        <v>Electricity Czechia consumption</v>
      </c>
      <c r="G1441" s="143">
        <f t="shared" si="673"/>
        <v>0.112123</v>
      </c>
      <c r="I1441" s="118">
        <f t="shared" si="674"/>
        <v>2.6892092925E-2</v>
      </c>
      <c r="K1441" s="161">
        <f t="shared" si="675"/>
        <v>5.4455781E-4</v>
      </c>
      <c r="L1441" s="161">
        <f t="shared" si="676"/>
        <v>1.63834773E-3</v>
      </c>
      <c r="M1441" s="162">
        <f t="shared" si="677"/>
        <v>7.890737384999999E-3</v>
      </c>
      <c r="N1441" s="161">
        <v>1.6818449999999999E-2</v>
      </c>
      <c r="O1441" s="132">
        <v>6.8415328999999999E-4</v>
      </c>
      <c r="P1441" s="132">
        <v>9.5419443999999998E-4</v>
      </c>
      <c r="Q1441" s="132">
        <v>4.1059867000000001E-4</v>
      </c>
      <c r="R1441" s="132">
        <v>1.3395913999999999E-4</v>
      </c>
      <c r="S1441" s="132">
        <v>0</v>
      </c>
      <c r="T1441" s="132">
        <v>0</v>
      </c>
      <c r="U1441" s="132">
        <v>0</v>
      </c>
      <c r="V1441" s="164">
        <v>3.5227785000000001E-5</v>
      </c>
      <c r="W1441" s="132">
        <v>0</v>
      </c>
      <c r="X1441" s="132">
        <v>7.8555095999999994E-3</v>
      </c>
      <c r="Y1441" s="132">
        <v>0</v>
      </c>
      <c r="Z1441" s="132">
        <v>0</v>
      </c>
      <c r="AA1441" s="132">
        <v>0</v>
      </c>
      <c r="AC1441" s="118">
        <f t="shared" si="678"/>
        <v>1.6818449999999999E-2</v>
      </c>
      <c r="AD1441" s="118">
        <f t="shared" si="679"/>
        <v>2.1829055400000002E-3</v>
      </c>
      <c r="AE1441" s="118">
        <f t="shared" si="680"/>
        <v>1.63834773E-3</v>
      </c>
      <c r="AF1441" s="118">
        <f t="shared" si="681"/>
        <v>1.63834773E-3</v>
      </c>
      <c r="AG1441" s="118">
        <f t="shared" si="682"/>
        <v>7.890737384999999E-3</v>
      </c>
      <c r="AI1441" s="69">
        <v>2.5110785</v>
      </c>
      <c r="AJ1441" s="69">
        <v>1.1596769</v>
      </c>
      <c r="AK1441" s="69">
        <v>0.97598755000000004</v>
      </c>
      <c r="AL1441" s="69">
        <v>0</v>
      </c>
      <c r="AM1441" s="69">
        <v>0.28290291000000001</v>
      </c>
      <c r="AN1441" s="69">
        <v>6.8793863999999996E-2</v>
      </c>
      <c r="AO1441" s="69">
        <v>2.3717240000000001E-2</v>
      </c>
      <c r="AQ1441" s="116">
        <v>2.169444E-3</v>
      </c>
      <c r="AR1441" s="116">
        <v>2.0563110999999999E-3</v>
      </c>
      <c r="AS1441" s="199">
        <v>9.2530812000000005E-5</v>
      </c>
      <c r="AT1441" s="199">
        <v>2.0602023999999999E-5</v>
      </c>
      <c r="AU1441" s="150">
        <f t="shared" si="683"/>
        <v>1.2328004107100001E-7</v>
      </c>
      <c r="AV1441" s="150">
        <f t="shared" si="684"/>
        <v>3.4219975130940002E-10</v>
      </c>
      <c r="AW1441" s="163">
        <f t="shared" si="685"/>
        <v>2.8854375195199997E-3</v>
      </c>
      <c r="AX1441" s="196">
        <v>1.0405014E-7</v>
      </c>
      <c r="AY1441" s="196">
        <v>3.1394440000000001E-10</v>
      </c>
      <c r="AZ1441" s="196">
        <v>8.5774094000000008E-15</v>
      </c>
      <c r="BA1441" s="108">
        <v>0</v>
      </c>
      <c r="BB1441" s="108">
        <v>0</v>
      </c>
      <c r="BC1441" s="196">
        <v>6.1053070999999994E-11</v>
      </c>
      <c r="BD1441" s="196">
        <v>1.9168847999999999E-8</v>
      </c>
      <c r="BE1441" s="196">
        <v>8.6547758999999997E-12</v>
      </c>
      <c r="BF1441" s="196">
        <v>1.9591998E-11</v>
      </c>
      <c r="BG1441" s="108">
        <v>0</v>
      </c>
      <c r="BH1441" s="108">
        <v>0</v>
      </c>
      <c r="BI1441" s="108">
        <v>0</v>
      </c>
      <c r="BJ1441" s="108">
        <v>0</v>
      </c>
      <c r="BK1441" s="108">
        <v>0</v>
      </c>
      <c r="BL1441" s="108">
        <v>0</v>
      </c>
      <c r="BM1441" s="108">
        <v>0</v>
      </c>
      <c r="BN1441" s="108">
        <v>0</v>
      </c>
      <c r="BO1441" s="196">
        <v>7.1101952000000003E-7</v>
      </c>
      <c r="BP1441" s="108">
        <v>2.8847265E-3</v>
      </c>
      <c r="BQ1441" s="108">
        <v>0</v>
      </c>
      <c r="BR1441" s="108">
        <v>0</v>
      </c>
      <c r="BS1441" s="108">
        <v>0</v>
      </c>
      <c r="BU1441" s="172">
        <v>6.3438484000000004E-6</v>
      </c>
      <c r="BV1441" s="172">
        <v>1.551735E-7</v>
      </c>
      <c r="BW1441" s="172">
        <v>3.1262867000000001E-6</v>
      </c>
      <c r="BX1441" s="69">
        <v>0</v>
      </c>
      <c r="BY1441" s="172">
        <v>2.1825212E-7</v>
      </c>
      <c r="BZ1441" s="172">
        <v>3.9524621999999997E-8</v>
      </c>
      <c r="CA1441" s="69">
        <v>0</v>
      </c>
      <c r="CB1441" s="172">
        <v>5.9989870000000001E-8</v>
      </c>
      <c r="CC1441" s="69">
        <v>0</v>
      </c>
      <c r="CD1441" s="69">
        <v>0</v>
      </c>
      <c r="CE1441" s="69">
        <v>0</v>
      </c>
      <c r="CF1441" s="69">
        <v>0</v>
      </c>
      <c r="CG1441" s="69">
        <v>0</v>
      </c>
      <c r="CH1441" s="172">
        <v>8.4965251000000004E-8</v>
      </c>
      <c r="CI1441" s="172">
        <v>2.6426661999999999E-6</v>
      </c>
      <c r="CJ1441" s="172">
        <v>1.6990181E-8</v>
      </c>
      <c r="CK1441" s="69">
        <v>0</v>
      </c>
      <c r="CM1441" s="198">
        <v>0</v>
      </c>
      <c r="CN1441" s="198">
        <v>0.112123</v>
      </c>
      <c r="CO1441" s="198">
        <v>1.6631930000000001E-3</v>
      </c>
      <c r="CP1441" s="198">
        <v>1.1523245E-4</v>
      </c>
      <c r="CQ1441" s="198">
        <v>0</v>
      </c>
      <c r="CR1441" s="198">
        <v>0</v>
      </c>
      <c r="CS1441" s="197">
        <v>7.9971413000000004E-6</v>
      </c>
      <c r="CT1441" s="198">
        <v>0</v>
      </c>
      <c r="CU1441" s="198">
        <v>0</v>
      </c>
      <c r="CV1441" s="197">
        <v>1.3899770999999999E-5</v>
      </c>
    </row>
    <row r="1442" spans="1:100" ht="14.4">
      <c r="A1442" t="s">
        <v>3594</v>
      </c>
      <c r="B1442" s="85" t="s">
        <v>1273</v>
      </c>
      <c r="C1442" s="113" t="str">
        <f t="shared" si="686"/>
        <v>B.042.02.108</v>
      </c>
      <c r="D1442" s="9" t="s">
        <v>1572</v>
      </c>
      <c r="E1442" s="112" t="s">
        <v>514</v>
      </c>
      <c r="F1442" s="115" t="str">
        <f t="shared" si="687"/>
        <v>Electricity Denmark consumption</v>
      </c>
      <c r="G1442" s="143">
        <f t="shared" si="673"/>
        <v>2.3286687333333337E-2</v>
      </c>
      <c r="I1442" s="118">
        <f t="shared" si="674"/>
        <v>7.1007161800000001E-3</v>
      </c>
      <c r="K1442" s="161">
        <f t="shared" si="675"/>
        <v>6.3461045000000002E-4</v>
      </c>
      <c r="L1442" s="161">
        <f t="shared" si="676"/>
        <v>1.65964721E-3</v>
      </c>
      <c r="M1442" s="162">
        <f t="shared" si="677"/>
        <v>1.3134554200000001E-3</v>
      </c>
      <c r="N1442" s="161">
        <v>3.4930031000000002E-3</v>
      </c>
      <c r="O1442" s="132">
        <v>6.6612680000000001E-4</v>
      </c>
      <c r="P1442" s="132">
        <v>9.9352041E-4</v>
      </c>
      <c r="Q1442" s="132">
        <v>4.2002819999999998E-4</v>
      </c>
      <c r="R1442" s="132">
        <v>2.1458225E-4</v>
      </c>
      <c r="S1442" s="132">
        <v>0</v>
      </c>
      <c r="T1442" s="132">
        <v>0</v>
      </c>
      <c r="U1442" s="132">
        <v>0</v>
      </c>
      <c r="V1442" s="132">
        <v>1.2746612E-4</v>
      </c>
      <c r="W1442" s="132">
        <v>0</v>
      </c>
      <c r="X1442" s="132">
        <v>1.1859893E-3</v>
      </c>
      <c r="Y1442" s="132">
        <v>0</v>
      </c>
      <c r="Z1442" s="132">
        <v>0</v>
      </c>
      <c r="AA1442" s="132">
        <v>0</v>
      </c>
      <c r="AC1442" s="118">
        <f t="shared" si="678"/>
        <v>3.4930031000000002E-3</v>
      </c>
      <c r="AD1442" s="118">
        <f t="shared" si="679"/>
        <v>2.29425766E-3</v>
      </c>
      <c r="AE1442" s="118">
        <f t="shared" si="680"/>
        <v>1.65964721E-3</v>
      </c>
      <c r="AF1442" s="118">
        <f t="shared" si="681"/>
        <v>1.65964721E-3</v>
      </c>
      <c r="AG1442" s="118">
        <f t="shared" si="682"/>
        <v>1.3134554200000001E-3</v>
      </c>
      <c r="AI1442" s="69">
        <v>1.8649340999999999</v>
      </c>
      <c r="AJ1442" s="69">
        <v>0.23902103</v>
      </c>
      <c r="AK1442" s="69">
        <v>0.14735018</v>
      </c>
      <c r="AL1442" s="69">
        <v>0</v>
      </c>
      <c r="AM1442" s="69">
        <v>0.72073812000000004</v>
      </c>
      <c r="AN1442" s="69">
        <v>0.75718465999999995</v>
      </c>
      <c r="AO1442" s="69">
        <v>6.4005466E-4</v>
      </c>
      <c r="AQ1442" s="116">
        <v>7.3545778000000004E-4</v>
      </c>
      <c r="AR1442" s="116">
        <v>6.9864560999999996E-4</v>
      </c>
      <c r="AS1442" s="199">
        <v>2.5251644000000001E-5</v>
      </c>
      <c r="AT1442" s="199">
        <v>1.1560523E-5</v>
      </c>
      <c r="AU1442" s="150">
        <f t="shared" si="683"/>
        <v>4.1885229172999999E-8</v>
      </c>
      <c r="AV1442" s="150">
        <f t="shared" si="684"/>
        <v>9.3386257931600007E-11</v>
      </c>
      <c r="AW1442" s="163">
        <f t="shared" si="685"/>
        <v>1.6191209108E-3</v>
      </c>
      <c r="AX1442" s="196">
        <v>2.1610046000000001E-8</v>
      </c>
      <c r="AY1442" s="196">
        <v>6.5202724000000001E-11</v>
      </c>
      <c r="AZ1442" s="196">
        <v>1.7814315999999999E-15</v>
      </c>
      <c r="BA1442" s="108">
        <v>0</v>
      </c>
      <c r="BB1442" s="108">
        <v>0</v>
      </c>
      <c r="BC1442" s="196">
        <v>6.2455172999999996E-11</v>
      </c>
      <c r="BD1442" s="196">
        <v>2.0212728E-8</v>
      </c>
      <c r="BE1442" s="196">
        <v>8.8535354999999993E-12</v>
      </c>
      <c r="BF1442" s="196">
        <v>1.9328217000000001E-11</v>
      </c>
      <c r="BG1442" s="108">
        <v>0</v>
      </c>
      <c r="BH1442" s="108">
        <v>0</v>
      </c>
      <c r="BI1442" s="108">
        <v>0</v>
      </c>
      <c r="BJ1442" s="108">
        <v>0</v>
      </c>
      <c r="BK1442" s="108">
        <v>0</v>
      </c>
      <c r="BL1442" s="108">
        <v>0</v>
      </c>
      <c r="BM1442" s="108">
        <v>0</v>
      </c>
      <c r="BN1442" s="108">
        <v>0</v>
      </c>
      <c r="BO1442" s="196">
        <v>2.5727108000000002E-6</v>
      </c>
      <c r="BP1442" s="108">
        <v>1.6165482000000001E-3</v>
      </c>
      <c r="BQ1442" s="108">
        <v>0</v>
      </c>
      <c r="BR1442" s="108">
        <v>0</v>
      </c>
      <c r="BS1442" s="108">
        <v>0</v>
      </c>
      <c r="BU1442" s="172">
        <v>1.8157022999999999E-6</v>
      </c>
      <c r="BV1442" s="172">
        <v>1.5381652000000001E-7</v>
      </c>
      <c r="BW1442" s="172">
        <v>6.4929462999999997E-7</v>
      </c>
      <c r="BX1442" s="69">
        <v>0</v>
      </c>
      <c r="BY1442" s="172">
        <v>2.8862159999999998E-7</v>
      </c>
      <c r="BZ1442" s="172">
        <v>4.0432316999999999E-8</v>
      </c>
      <c r="CA1442" s="69">
        <v>0</v>
      </c>
      <c r="CB1442" s="172">
        <v>6.1367556000000001E-8</v>
      </c>
      <c r="CC1442" s="69">
        <v>0</v>
      </c>
      <c r="CD1442" s="69">
        <v>0</v>
      </c>
      <c r="CE1442" s="69">
        <v>0</v>
      </c>
      <c r="CF1442" s="69">
        <v>0</v>
      </c>
      <c r="CG1442" s="69">
        <v>0</v>
      </c>
      <c r="CH1442" s="172">
        <v>8.6597094000000001E-8</v>
      </c>
      <c r="CI1442" s="172">
        <v>4.7409628E-7</v>
      </c>
      <c r="CJ1442" s="172">
        <v>6.1476260999999995E-8</v>
      </c>
      <c r="CK1442" s="69">
        <v>0</v>
      </c>
      <c r="CM1442" s="198">
        <v>0</v>
      </c>
      <c r="CN1442" s="198">
        <v>2.3286687E-2</v>
      </c>
      <c r="CO1442" s="198">
        <v>1.7013887000000001E-3</v>
      </c>
      <c r="CP1442" s="198">
        <v>1.1451221000000001E-4</v>
      </c>
      <c r="CQ1442" s="198">
        <v>0</v>
      </c>
      <c r="CR1442" s="198">
        <v>0</v>
      </c>
      <c r="CS1442" s="197">
        <v>9.9088948000000007E-6</v>
      </c>
      <c r="CT1442" s="198">
        <v>0</v>
      </c>
      <c r="CU1442" s="198">
        <v>0</v>
      </c>
      <c r="CV1442" s="197">
        <v>1.4218984E-5</v>
      </c>
    </row>
    <row r="1443" spans="1:100" ht="14.4">
      <c r="A1443" t="s">
        <v>3595</v>
      </c>
      <c r="B1443" s="85" t="s">
        <v>1273</v>
      </c>
      <c r="C1443" s="113" t="str">
        <f t="shared" si="686"/>
        <v>B.042.02.109</v>
      </c>
      <c r="D1443" s="9" t="s">
        <v>1572</v>
      </c>
      <c r="E1443" s="112" t="s">
        <v>514</v>
      </c>
      <c r="F1443" s="115" t="str">
        <f t="shared" si="687"/>
        <v>Electricity Estonia consumption</v>
      </c>
      <c r="G1443" s="143">
        <f t="shared" si="673"/>
        <v>5.8574617333333329E-2</v>
      </c>
      <c r="I1443" s="118">
        <f t="shared" si="674"/>
        <v>1.7711776921E-2</v>
      </c>
      <c r="K1443" s="161">
        <f t="shared" si="675"/>
        <v>1.17411421E-3</v>
      </c>
      <c r="L1443" s="161">
        <f t="shared" si="676"/>
        <v>4.2458037000000001E-3</v>
      </c>
      <c r="M1443" s="162">
        <f t="shared" si="677"/>
        <v>3.5056664109999998E-3</v>
      </c>
      <c r="N1443" s="161">
        <v>8.7861925999999993E-3</v>
      </c>
      <c r="O1443" s="132">
        <v>2.2092997999999999E-3</v>
      </c>
      <c r="P1443" s="132">
        <v>2.0365039000000001E-3</v>
      </c>
      <c r="Q1443" s="132">
        <v>8.5799322000000003E-4</v>
      </c>
      <c r="R1443" s="132">
        <v>3.1612098999999998E-4</v>
      </c>
      <c r="S1443" s="132">
        <v>0</v>
      </c>
      <c r="T1443" s="132">
        <v>0</v>
      </c>
      <c r="U1443" s="132">
        <v>0</v>
      </c>
      <c r="V1443" s="164">
        <v>9.2659810999999993E-5</v>
      </c>
      <c r="W1443" s="132">
        <v>0</v>
      </c>
      <c r="X1443" s="132">
        <v>3.4130065999999999E-3</v>
      </c>
      <c r="Y1443" s="132">
        <v>0</v>
      </c>
      <c r="Z1443" s="132">
        <v>0</v>
      </c>
      <c r="AA1443" s="132">
        <v>0</v>
      </c>
      <c r="AC1443" s="118">
        <f t="shared" si="678"/>
        <v>8.7861925999999993E-3</v>
      </c>
      <c r="AD1443" s="118">
        <f t="shared" si="679"/>
        <v>5.4199179100000005E-3</v>
      </c>
      <c r="AE1443" s="118">
        <f t="shared" si="680"/>
        <v>4.2458037000000001E-3</v>
      </c>
      <c r="AF1443" s="118">
        <f t="shared" si="681"/>
        <v>4.2458037000000001E-3</v>
      </c>
      <c r="AG1443" s="118">
        <f t="shared" si="682"/>
        <v>3.5056664109999998E-3</v>
      </c>
      <c r="AI1443" s="69">
        <v>3.1228864999999999</v>
      </c>
      <c r="AJ1443" s="69">
        <v>1.3031269999999999</v>
      </c>
      <c r="AK1443" s="69">
        <v>0.42404020999999997</v>
      </c>
      <c r="AL1443" s="69">
        <v>0</v>
      </c>
      <c r="AM1443" s="69">
        <v>0.9211665</v>
      </c>
      <c r="AN1443" s="69">
        <v>0.46838974999999999</v>
      </c>
      <c r="AO1443" s="69">
        <v>6.1630228999999996E-3</v>
      </c>
      <c r="AQ1443" s="116">
        <v>1.9798645999999998E-3</v>
      </c>
      <c r="AR1443" s="116">
        <v>1.8225888E-3</v>
      </c>
      <c r="AS1443" s="199">
        <v>6.4769482000000001E-5</v>
      </c>
      <c r="AT1443" s="199">
        <v>9.2506325999999997E-5</v>
      </c>
      <c r="AU1443" s="150">
        <f t="shared" si="683"/>
        <v>1.0926791241999998E-7</v>
      </c>
      <c r="AV1443" s="150">
        <f t="shared" si="684"/>
        <v>2.3953210995820002E-10</v>
      </c>
      <c r="AW1443" s="163">
        <f t="shared" si="685"/>
        <v>1.2956068197999999E-2</v>
      </c>
      <c r="AX1443" s="196">
        <v>5.4357244999999997E-8</v>
      </c>
      <c r="AY1443" s="196">
        <v>1.6400893E-10</v>
      </c>
      <c r="AZ1443" s="196">
        <v>4.4809581999999997E-15</v>
      </c>
      <c r="BA1443" s="108">
        <v>0</v>
      </c>
      <c r="BB1443" s="108">
        <v>0</v>
      </c>
      <c r="BC1443" s="196">
        <v>1.2757742E-10</v>
      </c>
      <c r="BD1443" s="196">
        <v>5.4783089999999997E-8</v>
      </c>
      <c r="BE1443" s="196">
        <v>1.8085151000000001E-11</v>
      </c>
      <c r="BF1443" s="196">
        <v>5.7433548000000002E-11</v>
      </c>
      <c r="BG1443" s="108">
        <v>0</v>
      </c>
      <c r="BH1443" s="108">
        <v>0</v>
      </c>
      <c r="BI1443" s="108">
        <v>0</v>
      </c>
      <c r="BJ1443" s="108">
        <v>0</v>
      </c>
      <c r="BK1443" s="108">
        <v>0</v>
      </c>
      <c r="BL1443" s="108">
        <v>0</v>
      </c>
      <c r="BM1443" s="108">
        <v>0</v>
      </c>
      <c r="BN1443" s="108">
        <v>0</v>
      </c>
      <c r="BO1443" s="196">
        <v>1.8701980000000001E-6</v>
      </c>
      <c r="BP1443" s="108">
        <v>1.2954198E-2</v>
      </c>
      <c r="BQ1443" s="108">
        <v>0</v>
      </c>
      <c r="BR1443" s="108">
        <v>0</v>
      </c>
      <c r="BS1443" s="108">
        <v>0</v>
      </c>
      <c r="BU1443" s="172">
        <v>5.2051255000000001E-6</v>
      </c>
      <c r="BV1443" s="172">
        <v>4.3796621000000001E-7</v>
      </c>
      <c r="BW1443" s="172">
        <v>1.6332157000000001E-6</v>
      </c>
      <c r="BX1443" s="69">
        <v>0</v>
      </c>
      <c r="BY1443" s="172">
        <v>5.8213255000000002E-7</v>
      </c>
      <c r="BZ1443" s="172">
        <v>8.2591249999999995E-8</v>
      </c>
      <c r="CA1443" s="69">
        <v>0</v>
      </c>
      <c r="CB1443" s="172">
        <v>1.2535574000000001E-7</v>
      </c>
      <c r="CC1443" s="69">
        <v>0</v>
      </c>
      <c r="CD1443" s="69">
        <v>0</v>
      </c>
      <c r="CE1443" s="69">
        <v>0</v>
      </c>
      <c r="CF1443" s="69">
        <v>0</v>
      </c>
      <c r="CG1443" s="69">
        <v>0</v>
      </c>
      <c r="CH1443" s="172">
        <v>1.8492617000000001E-7</v>
      </c>
      <c r="CI1443" s="172">
        <v>2.1142483999999998E-6</v>
      </c>
      <c r="CJ1443" s="172">
        <v>4.4689353999999998E-8</v>
      </c>
      <c r="CK1443" s="69">
        <v>0</v>
      </c>
      <c r="CM1443" s="198">
        <v>0</v>
      </c>
      <c r="CN1443" s="198">
        <v>5.8574617000000002E-2</v>
      </c>
      <c r="CO1443" s="198">
        <v>3.4754333000000001E-3</v>
      </c>
      <c r="CP1443" s="198">
        <v>3.1859248000000001E-4</v>
      </c>
      <c r="CQ1443" s="198">
        <v>0</v>
      </c>
      <c r="CR1443" s="198">
        <v>0</v>
      </c>
      <c r="CS1443" s="197">
        <v>2.2368144000000001E-5</v>
      </c>
      <c r="CT1443" s="198">
        <v>0</v>
      </c>
      <c r="CU1443" s="198">
        <v>0</v>
      </c>
      <c r="CV1443" s="197">
        <v>2.9045174E-5</v>
      </c>
    </row>
    <row r="1444" spans="1:100" ht="14.4">
      <c r="A1444" t="s">
        <v>3596</v>
      </c>
      <c r="B1444" s="85" t="s">
        <v>1273</v>
      </c>
      <c r="C1444" s="113" t="str">
        <f t="shared" si="686"/>
        <v>B.042.02.110</v>
      </c>
      <c r="D1444" s="9" t="s">
        <v>1572</v>
      </c>
      <c r="E1444" s="112" t="s">
        <v>514</v>
      </c>
      <c r="F1444" s="115" t="str">
        <f t="shared" si="687"/>
        <v>Electricity Finland consumption</v>
      </c>
      <c r="G1444" s="143">
        <f t="shared" si="673"/>
        <v>1.7127315333333334E-2</v>
      </c>
      <c r="I1444" s="118">
        <f t="shared" si="674"/>
        <v>1.3010507581000001E-2</v>
      </c>
      <c r="K1444" s="161">
        <f t="shared" si="675"/>
        <v>5.4161441000000004E-4</v>
      </c>
      <c r="L1444" s="161">
        <f t="shared" si="676"/>
        <v>1.5287822999999999E-3</v>
      </c>
      <c r="M1444" s="162">
        <f t="shared" si="677"/>
        <v>8.3710135710000008E-3</v>
      </c>
      <c r="N1444" s="161">
        <v>2.5690972999999999E-3</v>
      </c>
      <c r="O1444" s="132">
        <v>6.7118718999999996E-4</v>
      </c>
      <c r="P1444" s="132">
        <v>8.5759511000000005E-4</v>
      </c>
      <c r="Q1444" s="132">
        <v>3.6103973000000002E-4</v>
      </c>
      <c r="R1444" s="132">
        <v>1.8057467999999999E-4</v>
      </c>
      <c r="S1444" s="132">
        <v>0</v>
      </c>
      <c r="T1444" s="132">
        <v>0</v>
      </c>
      <c r="U1444" s="132">
        <v>0</v>
      </c>
      <c r="V1444" s="164">
        <v>7.6894370999999994E-5</v>
      </c>
      <c r="W1444" s="132">
        <v>0</v>
      </c>
      <c r="X1444" s="132">
        <v>8.2941192E-3</v>
      </c>
      <c r="Y1444" s="132">
        <v>0</v>
      </c>
      <c r="Z1444" s="132">
        <v>0</v>
      </c>
      <c r="AA1444" s="132">
        <v>0</v>
      </c>
      <c r="AC1444" s="118">
        <f t="shared" si="678"/>
        <v>2.5690972999999999E-3</v>
      </c>
      <c r="AD1444" s="118">
        <f t="shared" si="679"/>
        <v>2.0703967099999997E-3</v>
      </c>
      <c r="AE1444" s="118">
        <f t="shared" si="680"/>
        <v>1.5287822999999999E-3</v>
      </c>
      <c r="AF1444" s="118">
        <f t="shared" si="681"/>
        <v>1.5287822999999999E-3</v>
      </c>
      <c r="AG1444" s="118">
        <f t="shared" si="682"/>
        <v>8.3710135710000008E-3</v>
      </c>
      <c r="AI1444" s="69">
        <v>2.0198988</v>
      </c>
      <c r="AJ1444" s="69">
        <v>9.5619271000000006E-2</v>
      </c>
      <c r="AK1444" s="69">
        <v>1.0304815000000001</v>
      </c>
      <c r="AL1444" s="69">
        <v>0</v>
      </c>
      <c r="AM1444" s="69">
        <v>0.43971291000000001</v>
      </c>
      <c r="AN1444" s="69">
        <v>0.29717347</v>
      </c>
      <c r="AO1444" s="69">
        <v>0.15691162</v>
      </c>
      <c r="AQ1444" s="116">
        <v>6.1085708000000003E-4</v>
      </c>
      <c r="AR1444" s="116">
        <v>5.8466789999999996E-4</v>
      </c>
      <c r="AS1444" s="199">
        <v>2.0082009E-5</v>
      </c>
      <c r="AT1444" s="199">
        <v>6.1071649999999998E-6</v>
      </c>
      <c r="AU1444" s="150">
        <f t="shared" si="683"/>
        <v>3.5052033011999998E-8</v>
      </c>
      <c r="AV1444" s="150">
        <f t="shared" si="684"/>
        <v>7.4267783339599995E-11</v>
      </c>
      <c r="AW1444" s="163">
        <f t="shared" si="685"/>
        <v>8.553452364999999E-4</v>
      </c>
      <c r="AX1444" s="196">
        <v>1.5894149000000001E-8</v>
      </c>
      <c r="AY1444" s="196">
        <v>4.7956483000000001E-11</v>
      </c>
      <c r="AZ1444" s="196">
        <v>1.3102396E-15</v>
      </c>
      <c r="BA1444" s="108">
        <v>0</v>
      </c>
      <c r="BB1444" s="108">
        <v>0</v>
      </c>
      <c r="BC1444" s="196">
        <v>5.3684011999999998E-11</v>
      </c>
      <c r="BD1444" s="196">
        <v>1.9104200000000001E-8</v>
      </c>
      <c r="BE1444" s="196">
        <v>7.6101511000000001E-12</v>
      </c>
      <c r="BF1444" s="196">
        <v>1.8699839000000001E-11</v>
      </c>
      <c r="BG1444" s="108">
        <v>0</v>
      </c>
      <c r="BH1444" s="108">
        <v>0</v>
      </c>
      <c r="BI1444" s="108">
        <v>0</v>
      </c>
      <c r="BJ1444" s="108">
        <v>0</v>
      </c>
      <c r="BK1444" s="108">
        <v>0</v>
      </c>
      <c r="BL1444" s="108">
        <v>0</v>
      </c>
      <c r="BM1444" s="108">
        <v>0</v>
      </c>
      <c r="BN1444" s="108">
        <v>0</v>
      </c>
      <c r="BO1444" s="196">
        <v>1.5519964999999999E-6</v>
      </c>
      <c r="BP1444" s="108">
        <v>8.5379323999999995E-4</v>
      </c>
      <c r="BQ1444" s="108">
        <v>0</v>
      </c>
      <c r="BR1444" s="108">
        <v>0</v>
      </c>
      <c r="BS1444" s="108">
        <v>0</v>
      </c>
      <c r="BU1444" s="172">
        <v>2.5135479999999998E-6</v>
      </c>
      <c r="BV1444" s="172">
        <v>1.4659658999999999E-7</v>
      </c>
      <c r="BW1444" s="172">
        <v>4.7755500000000002E-7</v>
      </c>
      <c r="BX1444" s="69">
        <v>0</v>
      </c>
      <c r="BY1444" s="172">
        <v>2.5646912999999999E-7</v>
      </c>
      <c r="BZ1444" s="172">
        <v>3.4754029999999998E-8</v>
      </c>
      <c r="CA1444" s="69">
        <v>0</v>
      </c>
      <c r="CB1444" s="172">
        <v>5.2749138999999999E-8</v>
      </c>
      <c r="CC1444" s="69">
        <v>0</v>
      </c>
      <c r="CD1444" s="69">
        <v>0</v>
      </c>
      <c r="CE1444" s="69">
        <v>0</v>
      </c>
      <c r="CF1444" s="69">
        <v>0</v>
      </c>
      <c r="CG1444" s="69">
        <v>0</v>
      </c>
      <c r="CH1444" s="172">
        <v>7.5369034999999999E-8</v>
      </c>
      <c r="CI1444" s="172">
        <v>1.4329692999999999E-6</v>
      </c>
      <c r="CJ1444" s="172">
        <v>3.7085762000000002E-8</v>
      </c>
      <c r="CK1444" s="69">
        <v>0</v>
      </c>
      <c r="CM1444" s="198">
        <v>0</v>
      </c>
      <c r="CN1444" s="198">
        <v>1.7127315000000001E-2</v>
      </c>
      <c r="CO1444" s="198">
        <v>1.4624468999999999E-3</v>
      </c>
      <c r="CP1444" s="198">
        <v>1.0827012E-4</v>
      </c>
      <c r="CQ1444" s="198">
        <v>0</v>
      </c>
      <c r="CR1444" s="198">
        <v>0</v>
      </c>
      <c r="CS1444" s="197">
        <v>9.0220715999999999E-6</v>
      </c>
      <c r="CT1444" s="198">
        <v>0</v>
      </c>
      <c r="CU1444" s="198">
        <v>0</v>
      </c>
      <c r="CV1444" s="197">
        <v>1.222208E-5</v>
      </c>
    </row>
    <row r="1445" spans="1:100" ht="14.4">
      <c r="A1445" t="s">
        <v>3597</v>
      </c>
      <c r="B1445" s="85" t="s">
        <v>1273</v>
      </c>
      <c r="C1445" s="113" t="str">
        <f t="shared" si="686"/>
        <v>B.042.02.111</v>
      </c>
      <c r="D1445" s="9" t="s">
        <v>1572</v>
      </c>
      <c r="E1445" s="112" t="s">
        <v>514</v>
      </c>
      <c r="F1445" s="115" t="str">
        <f t="shared" si="687"/>
        <v>Electricity France consumption</v>
      </c>
      <c r="G1445" s="143">
        <f t="shared" si="673"/>
        <v>9.4535306666666662E-3</v>
      </c>
      <c r="I1445" s="118">
        <f t="shared" si="674"/>
        <v>1.7537871538999997E-2</v>
      </c>
      <c r="K1445" s="161">
        <f t="shared" si="675"/>
        <v>1.86213411E-4</v>
      </c>
      <c r="L1445" s="161">
        <f t="shared" si="676"/>
        <v>8.6893936000000008E-4</v>
      </c>
      <c r="M1445" s="162">
        <f t="shared" si="677"/>
        <v>1.5064689168E-2</v>
      </c>
      <c r="N1445" s="161">
        <v>1.4180295999999999E-3</v>
      </c>
      <c r="O1445" s="132">
        <v>5.0700832E-4</v>
      </c>
      <c r="P1445" s="132">
        <v>3.6193104000000002E-4</v>
      </c>
      <c r="Q1445" s="132">
        <v>1.5171722000000001E-4</v>
      </c>
      <c r="R1445" s="164">
        <v>3.4496190999999999E-5</v>
      </c>
      <c r="S1445" s="132">
        <v>0</v>
      </c>
      <c r="T1445" s="132">
        <v>0</v>
      </c>
      <c r="U1445" s="132">
        <v>0</v>
      </c>
      <c r="V1445" s="164">
        <v>5.3077168E-5</v>
      </c>
      <c r="W1445" s="132">
        <v>0</v>
      </c>
      <c r="X1445" s="132">
        <v>1.5011612000000001E-2</v>
      </c>
      <c r="Y1445" s="132">
        <v>0</v>
      </c>
      <c r="Z1445" s="132">
        <v>0</v>
      </c>
      <c r="AA1445" s="132">
        <v>0</v>
      </c>
      <c r="AC1445" s="118">
        <f t="shared" si="678"/>
        <v>1.4180295999999999E-3</v>
      </c>
      <c r="AD1445" s="118">
        <f t="shared" si="679"/>
        <v>1.0551527710000001E-3</v>
      </c>
      <c r="AE1445" s="118">
        <f t="shared" si="680"/>
        <v>8.6893936000000008E-4</v>
      </c>
      <c r="AF1445" s="118">
        <f t="shared" si="681"/>
        <v>8.6893936000000008E-4</v>
      </c>
      <c r="AG1445" s="118">
        <f t="shared" si="682"/>
        <v>1.5064689168E-2</v>
      </c>
      <c r="AI1445" s="69">
        <v>2.3217357999999999</v>
      </c>
      <c r="AJ1445" s="69">
        <v>0.13221342999999999</v>
      </c>
      <c r="AK1445" s="69">
        <v>1.8650791</v>
      </c>
      <c r="AL1445" s="69">
        <v>0</v>
      </c>
      <c r="AM1445" s="69">
        <v>6.5181680000000006E-2</v>
      </c>
      <c r="AN1445" s="69">
        <v>0.14742064999999999</v>
      </c>
      <c r="AO1445" s="69">
        <v>0.11184089999999999</v>
      </c>
      <c r="AQ1445" s="116">
        <v>3.5719214999999999E-4</v>
      </c>
      <c r="AR1445" s="116">
        <v>3.3793323000000001E-4</v>
      </c>
      <c r="AS1445" s="199">
        <v>1.1434024999999999E-5</v>
      </c>
      <c r="AT1445" s="199">
        <v>7.8248987999999993E-6</v>
      </c>
      <c r="AU1445" s="150">
        <f t="shared" si="683"/>
        <v>2.0259785960000003E-8</v>
      </c>
      <c r="AV1445" s="150">
        <f t="shared" si="684"/>
        <v>4.2285595195109999E-11</v>
      </c>
      <c r="AW1445" s="163">
        <f t="shared" si="685"/>
        <v>1.0959241823E-3</v>
      </c>
      <c r="AX1445" s="196">
        <v>8.7728767000000006E-9</v>
      </c>
      <c r="AY1445" s="196">
        <v>2.6469886999999999E-11</v>
      </c>
      <c r="AZ1445" s="196">
        <v>7.2319510999999999E-16</v>
      </c>
      <c r="BA1445" s="108">
        <v>0</v>
      </c>
      <c r="BB1445" s="108">
        <v>0</v>
      </c>
      <c r="BC1445" s="196">
        <v>2.255926E-11</v>
      </c>
      <c r="BD1445" s="196">
        <v>1.146435E-8</v>
      </c>
      <c r="BE1445" s="196">
        <v>3.197961E-12</v>
      </c>
      <c r="BF1445" s="196">
        <v>1.2617024E-11</v>
      </c>
      <c r="BG1445" s="108">
        <v>0</v>
      </c>
      <c r="BH1445" s="108">
        <v>0</v>
      </c>
      <c r="BI1445" s="108">
        <v>0</v>
      </c>
      <c r="BJ1445" s="108">
        <v>0</v>
      </c>
      <c r="BK1445" s="108">
        <v>0</v>
      </c>
      <c r="BL1445" s="108">
        <v>0</v>
      </c>
      <c r="BM1445" s="108">
        <v>0</v>
      </c>
      <c r="BN1445" s="108">
        <v>0</v>
      </c>
      <c r="BO1445" s="196">
        <v>1.0712823E-6</v>
      </c>
      <c r="BP1445" s="108">
        <v>1.0948529E-3</v>
      </c>
      <c r="BQ1445" s="108">
        <v>0</v>
      </c>
      <c r="BR1445" s="108">
        <v>0</v>
      </c>
      <c r="BS1445" s="108">
        <v>0</v>
      </c>
      <c r="BU1445" s="172">
        <v>3.0948362E-6</v>
      </c>
      <c r="BV1445" s="172">
        <v>9.4412699000000006E-8</v>
      </c>
      <c r="BW1445" s="172">
        <v>2.6358952999999998E-7</v>
      </c>
      <c r="BX1445" s="69">
        <v>0</v>
      </c>
      <c r="BY1445" s="172">
        <v>9.7757203000000002E-8</v>
      </c>
      <c r="BZ1445" s="172">
        <v>1.4604444999999999E-8</v>
      </c>
      <c r="CA1445" s="69">
        <v>0</v>
      </c>
      <c r="CB1445" s="172">
        <v>2.2166405000000001E-8</v>
      </c>
      <c r="CC1445" s="69">
        <v>0</v>
      </c>
      <c r="CD1445" s="69">
        <v>0</v>
      </c>
      <c r="CE1445" s="69">
        <v>0</v>
      </c>
      <c r="CF1445" s="69">
        <v>0</v>
      </c>
      <c r="CG1445" s="69">
        <v>0</v>
      </c>
      <c r="CH1445" s="172">
        <v>3.3801570999999999E-8</v>
      </c>
      <c r="CI1445" s="172">
        <v>2.5429054999999999E-6</v>
      </c>
      <c r="CJ1445" s="172">
        <v>2.5598847000000001E-8</v>
      </c>
      <c r="CK1445" s="69">
        <v>0</v>
      </c>
      <c r="CM1445" s="198">
        <v>0</v>
      </c>
      <c r="CN1445" s="198">
        <v>9.4535308999999998E-3</v>
      </c>
      <c r="CO1445" s="198">
        <v>6.1455391000000005E-4</v>
      </c>
      <c r="CP1445" s="197">
        <v>6.7945336E-5</v>
      </c>
      <c r="CQ1445" s="198">
        <v>0</v>
      </c>
      <c r="CR1445" s="198">
        <v>0</v>
      </c>
      <c r="CS1445" s="197">
        <v>4.1310321999999998E-6</v>
      </c>
      <c r="CT1445" s="198">
        <v>0</v>
      </c>
      <c r="CU1445" s="198">
        <v>0</v>
      </c>
      <c r="CV1445" s="197">
        <v>5.1359997999999997E-6</v>
      </c>
    </row>
    <row r="1446" spans="1:100" ht="14.4">
      <c r="A1446" t="s">
        <v>3598</v>
      </c>
      <c r="B1446" s="85" t="s">
        <v>1273</v>
      </c>
      <c r="C1446" s="113" t="str">
        <f t="shared" si="686"/>
        <v>B.042.02.112</v>
      </c>
      <c r="D1446" s="9" t="s">
        <v>1572</v>
      </c>
      <c r="E1446" s="112" t="s">
        <v>514</v>
      </c>
      <c r="F1446" s="115" t="str">
        <f t="shared" si="687"/>
        <v>Electricity Germany consumption</v>
      </c>
      <c r="G1446" s="143">
        <f t="shared" si="673"/>
        <v>9.0394840000000004E-2</v>
      </c>
      <c r="I1446" s="118">
        <f t="shared" si="674"/>
        <v>1.7139180974000003E-2</v>
      </c>
      <c r="K1446" s="161">
        <f t="shared" si="675"/>
        <v>6.0287017E-4</v>
      </c>
      <c r="L1446" s="161">
        <f t="shared" si="676"/>
        <v>1.76270804E-3</v>
      </c>
      <c r="M1446" s="162">
        <f t="shared" si="677"/>
        <v>1.2143767640000001E-3</v>
      </c>
      <c r="N1446" s="161">
        <v>1.3559226000000001E-2</v>
      </c>
      <c r="O1446" s="132">
        <v>7.1777964000000003E-4</v>
      </c>
      <c r="P1446" s="132">
        <v>1.0449284E-3</v>
      </c>
      <c r="Q1446" s="132">
        <v>4.4515574E-4</v>
      </c>
      <c r="R1446" s="132">
        <v>1.5771443E-4</v>
      </c>
      <c r="S1446" s="132">
        <v>0</v>
      </c>
      <c r="T1446" s="132">
        <v>0</v>
      </c>
      <c r="U1446" s="132">
        <v>0</v>
      </c>
      <c r="V1446" s="164">
        <v>9.6819263999999998E-5</v>
      </c>
      <c r="W1446" s="132">
        <v>0</v>
      </c>
      <c r="X1446" s="132">
        <v>1.1175575000000001E-3</v>
      </c>
      <c r="Y1446" s="132">
        <v>0</v>
      </c>
      <c r="Z1446" s="132">
        <v>0</v>
      </c>
      <c r="AA1446" s="132">
        <v>0</v>
      </c>
      <c r="AC1446" s="118">
        <f t="shared" si="678"/>
        <v>1.3559226000000001E-2</v>
      </c>
      <c r="AD1446" s="118">
        <f t="shared" si="679"/>
        <v>2.3655782100000002E-3</v>
      </c>
      <c r="AE1446" s="118">
        <f t="shared" si="680"/>
        <v>1.76270804E-3</v>
      </c>
      <c r="AF1446" s="118">
        <f t="shared" si="681"/>
        <v>1.76270804E-3</v>
      </c>
      <c r="AG1446" s="118">
        <f t="shared" si="682"/>
        <v>1.2143767640000001E-3</v>
      </c>
      <c r="AI1446" s="69">
        <v>2.1115178999999999</v>
      </c>
      <c r="AJ1446" s="69">
        <v>1.0953752999999999</v>
      </c>
      <c r="AK1446" s="69">
        <v>0.13884805</v>
      </c>
      <c r="AL1446" s="69">
        <v>0</v>
      </c>
      <c r="AM1446" s="69">
        <v>0.35963858999999998</v>
      </c>
      <c r="AN1446" s="69">
        <v>0.47636338</v>
      </c>
      <c r="AO1446" s="69">
        <v>4.1292567000000002E-2</v>
      </c>
      <c r="AQ1446" s="116">
        <v>1.8563539999999999E-3</v>
      </c>
      <c r="AR1446" s="116">
        <v>1.7429850000000001E-3</v>
      </c>
      <c r="AS1446" s="199">
        <v>7.6585349000000001E-5</v>
      </c>
      <c r="AT1446" s="199">
        <v>3.6783708E-5</v>
      </c>
      <c r="AU1446" s="150">
        <f t="shared" si="683"/>
        <v>1.04495503458E-7</v>
      </c>
      <c r="AV1446" s="150">
        <f t="shared" si="684"/>
        <v>2.8322984090539997E-10</v>
      </c>
      <c r="AW1446" s="163">
        <f t="shared" si="685"/>
        <v>5.1517797502999996E-3</v>
      </c>
      <c r="AX1446" s="196">
        <v>8.3886413999999994E-8</v>
      </c>
      <c r="AY1446" s="196">
        <v>2.5310555999999999E-10</v>
      </c>
      <c r="AZ1446" s="196">
        <v>6.9152053999999999E-15</v>
      </c>
      <c r="BA1446" s="108">
        <v>0</v>
      </c>
      <c r="BB1446" s="108">
        <v>0</v>
      </c>
      <c r="BC1446" s="196">
        <v>6.6191457999999995E-11</v>
      </c>
      <c r="BD1446" s="196">
        <v>2.0542898000000001E-8</v>
      </c>
      <c r="BE1446" s="196">
        <v>9.3831847000000007E-12</v>
      </c>
      <c r="BF1446" s="196">
        <v>2.0734180999999999E-11</v>
      </c>
      <c r="BG1446" s="108">
        <v>0</v>
      </c>
      <c r="BH1446" s="108">
        <v>0</v>
      </c>
      <c r="BI1446" s="108">
        <v>0</v>
      </c>
      <c r="BJ1446" s="108">
        <v>0</v>
      </c>
      <c r="BK1446" s="108">
        <v>0</v>
      </c>
      <c r="BL1446" s="108">
        <v>0</v>
      </c>
      <c r="BM1446" s="108">
        <v>0</v>
      </c>
      <c r="BN1446" s="108">
        <v>0</v>
      </c>
      <c r="BO1446" s="196">
        <v>1.9541503E-6</v>
      </c>
      <c r="BP1446" s="108">
        <v>5.1498255999999996E-3</v>
      </c>
      <c r="BQ1446" s="108">
        <v>0</v>
      </c>
      <c r="BR1446" s="108">
        <v>0</v>
      </c>
      <c r="BS1446" s="108">
        <v>0</v>
      </c>
      <c r="BU1446" s="172">
        <v>4.6559843000000002E-6</v>
      </c>
      <c r="BV1446" s="172">
        <v>1.6473975E-7</v>
      </c>
      <c r="BW1446" s="172">
        <v>2.5204481E-6</v>
      </c>
      <c r="BX1446" s="69">
        <v>0</v>
      </c>
      <c r="BY1446" s="172">
        <v>2.4491446000000002E-7</v>
      </c>
      <c r="BZ1446" s="172">
        <v>4.2851118000000002E-8</v>
      </c>
      <c r="CA1446" s="69">
        <v>0</v>
      </c>
      <c r="CB1446" s="172">
        <v>6.5038775999999999E-8</v>
      </c>
      <c r="CC1446" s="69">
        <v>0</v>
      </c>
      <c r="CD1446" s="69">
        <v>0</v>
      </c>
      <c r="CE1446" s="69">
        <v>0</v>
      </c>
      <c r="CF1446" s="69">
        <v>0</v>
      </c>
      <c r="CG1446" s="69">
        <v>0</v>
      </c>
      <c r="CH1446" s="172">
        <v>9.1889373E-8</v>
      </c>
      <c r="CI1446" s="172">
        <v>1.4794073E-6</v>
      </c>
      <c r="CJ1446" s="172">
        <v>4.6695436999999999E-8</v>
      </c>
      <c r="CK1446" s="69">
        <v>0</v>
      </c>
      <c r="CM1446" s="198">
        <v>0</v>
      </c>
      <c r="CN1446" s="198">
        <v>9.0394842000000003E-2</v>
      </c>
      <c r="CO1446" s="198">
        <v>1.8031716999999999E-3</v>
      </c>
      <c r="CP1446" s="198">
        <v>1.2254048000000001E-4</v>
      </c>
      <c r="CQ1446" s="198">
        <v>0</v>
      </c>
      <c r="CR1446" s="198">
        <v>0</v>
      </c>
      <c r="CS1446" s="197">
        <v>8.8353768000000007E-6</v>
      </c>
      <c r="CT1446" s="198">
        <v>0</v>
      </c>
      <c r="CU1446" s="198">
        <v>0</v>
      </c>
      <c r="CV1446" s="197">
        <v>1.5069612999999999E-5</v>
      </c>
    </row>
    <row r="1447" spans="1:100" ht="14.4">
      <c r="A1447" t="s">
        <v>3599</v>
      </c>
      <c r="B1447" s="85" t="s">
        <v>1273</v>
      </c>
      <c r="C1447" s="113" t="str">
        <f t="shared" si="686"/>
        <v>B.042.02.113</v>
      </c>
      <c r="D1447" s="9" t="s">
        <v>1572</v>
      </c>
      <c r="E1447" s="112" t="s">
        <v>514</v>
      </c>
      <c r="F1447" s="115" t="str">
        <f t="shared" si="687"/>
        <v>Electricity Greece consumption</v>
      </c>
      <c r="G1447" s="143">
        <f t="shared" si="673"/>
        <v>0.10049422000000001</v>
      </c>
      <c r="I1447" s="118">
        <f t="shared" si="674"/>
        <v>1.7465998351E-2</v>
      </c>
      <c r="K1447" s="161">
        <f t="shared" si="675"/>
        <v>4.0370958099999999E-4</v>
      </c>
      <c r="L1447" s="161">
        <f t="shared" si="676"/>
        <v>1.5517522000000001E-3</v>
      </c>
      <c r="M1447" s="162">
        <f t="shared" si="677"/>
        <v>4.3640357000000003E-4</v>
      </c>
      <c r="N1447" s="161">
        <v>1.5074133E-2</v>
      </c>
      <c r="O1447" s="132">
        <v>7.6982251E-4</v>
      </c>
      <c r="P1447" s="132">
        <v>7.8192968999999995E-4</v>
      </c>
      <c r="Q1447" s="132">
        <v>3.3292685000000001E-4</v>
      </c>
      <c r="R1447" s="164">
        <v>7.0782730999999994E-5</v>
      </c>
      <c r="S1447" s="132">
        <v>0</v>
      </c>
      <c r="T1447" s="132">
        <v>0</v>
      </c>
      <c r="U1447" s="132">
        <v>0</v>
      </c>
      <c r="V1447" s="132">
        <v>1.1204425E-4</v>
      </c>
      <c r="W1447" s="132">
        <v>0</v>
      </c>
      <c r="X1447" s="132">
        <v>3.2435932E-4</v>
      </c>
      <c r="Y1447" s="132">
        <v>0</v>
      </c>
      <c r="Z1447" s="132">
        <v>0</v>
      </c>
      <c r="AA1447" s="132">
        <v>0</v>
      </c>
      <c r="AC1447" s="118">
        <f t="shared" si="678"/>
        <v>1.5074133E-2</v>
      </c>
      <c r="AD1447" s="118">
        <f t="shared" si="679"/>
        <v>1.9554617809999998E-3</v>
      </c>
      <c r="AE1447" s="118">
        <f t="shared" si="680"/>
        <v>1.5517522000000001E-3</v>
      </c>
      <c r="AF1447" s="118">
        <f t="shared" si="681"/>
        <v>1.5517522000000001E-3</v>
      </c>
      <c r="AG1447" s="118">
        <f t="shared" si="682"/>
        <v>4.3640357000000003E-4</v>
      </c>
      <c r="AI1447" s="69">
        <v>1.9173728999999999</v>
      </c>
      <c r="AJ1447" s="69">
        <v>1.292859</v>
      </c>
      <c r="AK1447" s="69">
        <v>4.0299188E-2</v>
      </c>
      <c r="AL1447" s="69">
        <v>0</v>
      </c>
      <c r="AM1447" s="69">
        <v>4.5635555000000001E-2</v>
      </c>
      <c r="AN1447" s="69">
        <v>0.47337764999999998</v>
      </c>
      <c r="AO1447" s="69">
        <v>6.5201433000000003E-2</v>
      </c>
      <c r="AQ1447" s="116">
        <v>2.0238947999999999E-3</v>
      </c>
      <c r="AR1447" s="116">
        <v>1.8708888000000001E-3</v>
      </c>
      <c r="AS1447" s="199">
        <v>8.3511689000000005E-5</v>
      </c>
      <c r="AT1447" s="199">
        <v>6.9494313000000005E-5</v>
      </c>
      <c r="AU1447" s="150">
        <f t="shared" si="683"/>
        <v>1.1216359882899999E-7</v>
      </c>
      <c r="AV1447" s="150">
        <f t="shared" si="684"/>
        <v>3.0884500360769999E-10</v>
      </c>
      <c r="AW1447" s="163">
        <f t="shared" si="685"/>
        <v>9.7330970435000001E-3</v>
      </c>
      <c r="AX1447" s="196">
        <v>9.3258633999999997E-8</v>
      </c>
      <c r="AY1447" s="196">
        <v>2.8138380999999998E-10</v>
      </c>
      <c r="AZ1447" s="196">
        <v>7.6878077000000002E-15</v>
      </c>
      <c r="BA1447" s="108">
        <v>0</v>
      </c>
      <c r="BB1447" s="108">
        <v>0</v>
      </c>
      <c r="BC1447" s="196">
        <v>4.9503828999999997E-11</v>
      </c>
      <c r="BD1447" s="196">
        <v>1.8855461E-8</v>
      </c>
      <c r="BE1447" s="196">
        <v>7.0175758000000001E-12</v>
      </c>
      <c r="BF1447" s="196">
        <v>2.0435929999999999E-11</v>
      </c>
      <c r="BG1447" s="108">
        <v>0</v>
      </c>
      <c r="BH1447" s="108">
        <v>0</v>
      </c>
      <c r="BI1447" s="108">
        <v>0</v>
      </c>
      <c r="BJ1447" s="108">
        <v>0</v>
      </c>
      <c r="BK1447" s="108">
        <v>0</v>
      </c>
      <c r="BL1447" s="108">
        <v>0</v>
      </c>
      <c r="BM1447" s="108">
        <v>0</v>
      </c>
      <c r="BN1447" s="108">
        <v>0</v>
      </c>
      <c r="BO1447" s="196">
        <v>2.2614434999999999E-6</v>
      </c>
      <c r="BP1447" s="108">
        <v>9.7308355999999995E-3</v>
      </c>
      <c r="BQ1447" s="108">
        <v>0</v>
      </c>
      <c r="BR1447" s="108">
        <v>0</v>
      </c>
      <c r="BS1447" s="108">
        <v>0</v>
      </c>
      <c r="BU1447" s="172">
        <v>4.8952879000000001E-6</v>
      </c>
      <c r="BV1447" s="172">
        <v>1.5718949E-7</v>
      </c>
      <c r="BW1447" s="172">
        <v>2.8020454999999999E-6</v>
      </c>
      <c r="BX1447" s="69">
        <v>0</v>
      </c>
      <c r="BY1447" s="172">
        <v>1.6894028000000001E-7</v>
      </c>
      <c r="BZ1447" s="172">
        <v>3.2047857999999998E-8</v>
      </c>
      <c r="CA1447" s="69">
        <v>0</v>
      </c>
      <c r="CB1447" s="172">
        <v>4.8641751000000003E-8</v>
      </c>
      <c r="CC1447" s="69">
        <v>0</v>
      </c>
      <c r="CD1447" s="69">
        <v>0</v>
      </c>
      <c r="CE1447" s="69">
        <v>0</v>
      </c>
      <c r="CF1447" s="69">
        <v>0</v>
      </c>
      <c r="CG1447" s="69">
        <v>0</v>
      </c>
      <c r="CH1447" s="172">
        <v>7.0928917000000003E-8</v>
      </c>
      <c r="CI1447" s="172">
        <v>1.5614558E-6</v>
      </c>
      <c r="CJ1447" s="172">
        <v>5.4038368000000002E-8</v>
      </c>
      <c r="CK1447" s="69">
        <v>0</v>
      </c>
      <c r="CM1447" s="198">
        <v>0</v>
      </c>
      <c r="CN1447" s="198">
        <v>0.10049422</v>
      </c>
      <c r="CO1447" s="198">
        <v>1.3485712999999999E-3</v>
      </c>
      <c r="CP1447" s="198">
        <v>1.1489696000000001E-4</v>
      </c>
      <c r="CQ1447" s="198">
        <v>0</v>
      </c>
      <c r="CR1447" s="198">
        <v>0</v>
      </c>
      <c r="CS1447" s="197">
        <v>6.8524198999999996E-6</v>
      </c>
      <c r="CT1447" s="198">
        <v>0</v>
      </c>
      <c r="CU1447" s="198">
        <v>0</v>
      </c>
      <c r="CV1447" s="197">
        <v>1.1270390000000001E-5</v>
      </c>
    </row>
    <row r="1448" spans="1:100" ht="14.4">
      <c r="A1448" t="s">
        <v>3600</v>
      </c>
      <c r="B1448" s="85" t="s">
        <v>1273</v>
      </c>
      <c r="C1448" s="113" t="str">
        <f t="shared" si="686"/>
        <v>B.042.02.114</v>
      </c>
      <c r="D1448" s="9" t="s">
        <v>1572</v>
      </c>
      <c r="E1448" s="112" t="s">
        <v>514</v>
      </c>
      <c r="F1448" s="115" t="str">
        <f t="shared" si="687"/>
        <v>Electricity Hungary consumption</v>
      </c>
      <c r="G1448" s="143">
        <f t="shared" si="673"/>
        <v>4.5146700000000005E-2</v>
      </c>
      <c r="I1448" s="118">
        <f t="shared" si="674"/>
        <v>1.7786711340999999E-2</v>
      </c>
      <c r="K1448" s="161">
        <f t="shared" si="675"/>
        <v>4.2619655999999998E-4</v>
      </c>
      <c r="L1448" s="161">
        <f t="shared" si="676"/>
        <v>1.3213481900000001E-3</v>
      </c>
      <c r="M1448" s="162">
        <f t="shared" si="677"/>
        <v>9.2671615910000001E-3</v>
      </c>
      <c r="N1448" s="161">
        <v>6.7720050000000002E-3</v>
      </c>
      <c r="O1448" s="132">
        <v>5.9615921E-4</v>
      </c>
      <c r="P1448" s="132">
        <v>7.2518897999999997E-4</v>
      </c>
      <c r="Q1448" s="132">
        <v>3.0610562E-4</v>
      </c>
      <c r="R1448" s="132">
        <v>1.2009094E-4</v>
      </c>
      <c r="S1448" s="132">
        <v>0</v>
      </c>
      <c r="T1448" s="132">
        <v>0</v>
      </c>
      <c r="U1448" s="132">
        <v>0</v>
      </c>
      <c r="V1448" s="164">
        <v>8.1948791000000006E-5</v>
      </c>
      <c r="W1448" s="132">
        <v>0</v>
      </c>
      <c r="X1448" s="132">
        <v>9.1852128000000002E-3</v>
      </c>
      <c r="Y1448" s="132">
        <v>0</v>
      </c>
      <c r="Z1448" s="132">
        <v>0</v>
      </c>
      <c r="AA1448" s="132">
        <v>0</v>
      </c>
      <c r="AC1448" s="118">
        <f t="shared" si="678"/>
        <v>6.7720050000000002E-3</v>
      </c>
      <c r="AD1448" s="118">
        <f t="shared" si="679"/>
        <v>1.74754475E-3</v>
      </c>
      <c r="AE1448" s="118">
        <f t="shared" si="680"/>
        <v>1.3213481900000001E-3</v>
      </c>
      <c r="AF1448" s="118">
        <f t="shared" si="681"/>
        <v>1.3213481900000001E-3</v>
      </c>
      <c r="AG1448" s="118">
        <f t="shared" si="682"/>
        <v>9.2671615910000001E-3</v>
      </c>
      <c r="AI1448" s="69">
        <v>2.2844226999999999</v>
      </c>
      <c r="AJ1448" s="69">
        <v>0.61175124999999997</v>
      </c>
      <c r="AK1448" s="69">
        <v>1.1411931</v>
      </c>
      <c r="AL1448" s="69">
        <v>0</v>
      </c>
      <c r="AM1448" s="69">
        <v>0.21555077</v>
      </c>
      <c r="AN1448" s="69">
        <v>0.30977489000000002</v>
      </c>
      <c r="AO1448" s="69">
        <v>6.1526973E-3</v>
      </c>
      <c r="AQ1448" s="116">
        <v>1.0400565999999999E-3</v>
      </c>
      <c r="AR1448" s="116">
        <v>9.6933130999999999E-4</v>
      </c>
      <c r="AS1448" s="199">
        <v>4.0369155999999999E-5</v>
      </c>
      <c r="AT1448" s="199">
        <v>3.0356141000000001E-5</v>
      </c>
      <c r="AU1448" s="150">
        <f t="shared" si="683"/>
        <v>5.8113387705000001E-8</v>
      </c>
      <c r="AV1448" s="150">
        <f t="shared" si="684"/>
        <v>1.4929421702249999E-10</v>
      </c>
      <c r="AW1448" s="163">
        <f t="shared" si="685"/>
        <v>4.2515603122999998E-3</v>
      </c>
      <c r="AX1448" s="196">
        <v>4.1896137000000001E-8</v>
      </c>
      <c r="AY1448" s="196">
        <v>1.2641076000000001E-10</v>
      </c>
      <c r="AZ1448" s="196">
        <v>3.4537225E-15</v>
      </c>
      <c r="BA1448" s="108">
        <v>0</v>
      </c>
      <c r="BB1448" s="108">
        <v>0</v>
      </c>
      <c r="BC1448" s="196">
        <v>4.5515704999999997E-11</v>
      </c>
      <c r="BD1448" s="196">
        <v>1.6171734999999999E-8</v>
      </c>
      <c r="BE1448" s="196">
        <v>6.4522263000000001E-12</v>
      </c>
      <c r="BF1448" s="196">
        <v>1.6427777000000001E-11</v>
      </c>
      <c r="BG1448" s="108">
        <v>0</v>
      </c>
      <c r="BH1448" s="108">
        <v>0</v>
      </c>
      <c r="BI1448" s="108">
        <v>0</v>
      </c>
      <c r="BJ1448" s="108">
        <v>0</v>
      </c>
      <c r="BK1448" s="108">
        <v>0</v>
      </c>
      <c r="BL1448" s="108">
        <v>0</v>
      </c>
      <c r="BM1448" s="108">
        <v>0</v>
      </c>
      <c r="BN1448" s="108">
        <v>0</v>
      </c>
      <c r="BO1448" s="196">
        <v>1.6540122999999999E-6</v>
      </c>
      <c r="BP1448" s="108">
        <v>4.2499063E-3</v>
      </c>
      <c r="BQ1448" s="108">
        <v>0</v>
      </c>
      <c r="BR1448" s="108">
        <v>0</v>
      </c>
      <c r="BS1448" s="108">
        <v>0</v>
      </c>
      <c r="BU1448" s="172">
        <v>3.9292286999999999E-6</v>
      </c>
      <c r="BV1448" s="172">
        <v>1.2824307999999999E-7</v>
      </c>
      <c r="BW1448" s="172">
        <v>1.2588098000000001E-6</v>
      </c>
      <c r="BX1448" s="69">
        <v>0</v>
      </c>
      <c r="BY1448" s="172">
        <v>1.9115622E-7</v>
      </c>
      <c r="BZ1448" s="172">
        <v>2.946602E-8</v>
      </c>
      <c r="CA1448" s="69">
        <v>0</v>
      </c>
      <c r="CB1448" s="172">
        <v>4.4723078000000001E-8</v>
      </c>
      <c r="CC1448" s="69">
        <v>0</v>
      </c>
      <c r="CD1448" s="69">
        <v>0</v>
      </c>
      <c r="CE1448" s="69">
        <v>0</v>
      </c>
      <c r="CF1448" s="69">
        <v>0</v>
      </c>
      <c r="CG1448" s="69">
        <v>0</v>
      </c>
      <c r="CH1448" s="172">
        <v>6.4157769999999997E-8</v>
      </c>
      <c r="CI1448" s="172">
        <v>2.1731493000000001E-6</v>
      </c>
      <c r="CJ1448" s="172">
        <v>3.9523483000000001E-8</v>
      </c>
      <c r="CK1448" s="69">
        <v>0</v>
      </c>
      <c r="CM1448" s="198">
        <v>0</v>
      </c>
      <c r="CN1448" s="198">
        <v>4.5146699999999998E-2</v>
      </c>
      <c r="CO1448" s="198">
        <v>1.2399278000000001E-3</v>
      </c>
      <c r="CP1448" s="197">
        <v>9.4500102000000006E-5</v>
      </c>
      <c r="CQ1448" s="198">
        <v>0</v>
      </c>
      <c r="CR1448" s="198">
        <v>0</v>
      </c>
      <c r="CS1448" s="197">
        <v>6.9914005000000002E-6</v>
      </c>
      <c r="CT1448" s="198">
        <v>0</v>
      </c>
      <c r="CU1448" s="198">
        <v>0</v>
      </c>
      <c r="CV1448" s="197">
        <v>1.0362424999999999E-5</v>
      </c>
    </row>
    <row r="1449" spans="1:100" ht="14.4">
      <c r="A1449" t="s">
        <v>3601</v>
      </c>
      <c r="B1449" s="85" t="s">
        <v>1273</v>
      </c>
      <c r="C1449" s="113" t="str">
        <f t="shared" si="686"/>
        <v>B.042.02.115</v>
      </c>
      <c r="D1449" s="9" t="s">
        <v>1572</v>
      </c>
      <c r="E1449" s="112" t="s">
        <v>514</v>
      </c>
      <c r="F1449" s="115" t="str">
        <f t="shared" si="687"/>
        <v>Electricity Ireland consumption</v>
      </c>
      <c r="G1449" s="143">
        <f t="shared" si="673"/>
        <v>8.4833786666666675E-2</v>
      </c>
      <c r="I1449" s="118">
        <f t="shared" si="674"/>
        <v>1.5044515099000001E-2</v>
      </c>
      <c r="K1449" s="161">
        <f t="shared" si="675"/>
        <v>4.3154527600000001E-4</v>
      </c>
      <c r="L1449" s="161">
        <f t="shared" si="676"/>
        <v>1.38399432E-3</v>
      </c>
      <c r="M1449" s="162">
        <f t="shared" si="677"/>
        <v>5.0390750299999999E-4</v>
      </c>
      <c r="N1449" s="161">
        <v>1.2725068000000001E-2</v>
      </c>
      <c r="O1449" s="132">
        <v>5.9247241000000002E-4</v>
      </c>
      <c r="P1449" s="132">
        <v>7.9152191000000005E-4</v>
      </c>
      <c r="Q1449" s="132">
        <v>3.3604482E-4</v>
      </c>
      <c r="R1449" s="164">
        <v>9.5500455999999998E-5</v>
      </c>
      <c r="S1449" s="132">
        <v>0</v>
      </c>
      <c r="T1449" s="132">
        <v>0</v>
      </c>
      <c r="U1449" s="132">
        <v>0</v>
      </c>
      <c r="V1449" s="164">
        <v>7.0213922999999998E-5</v>
      </c>
      <c r="W1449" s="132">
        <v>0</v>
      </c>
      <c r="X1449" s="132">
        <v>4.3369357999999998E-4</v>
      </c>
      <c r="Y1449" s="132">
        <v>0</v>
      </c>
      <c r="Z1449" s="132">
        <v>0</v>
      </c>
      <c r="AA1449" s="132">
        <v>0</v>
      </c>
      <c r="AC1449" s="118">
        <f t="shared" si="678"/>
        <v>1.2725068000000001E-2</v>
      </c>
      <c r="AD1449" s="118">
        <f t="shared" si="679"/>
        <v>1.8155395959999999E-3</v>
      </c>
      <c r="AE1449" s="118">
        <f t="shared" si="680"/>
        <v>1.38399432E-3</v>
      </c>
      <c r="AF1449" s="118">
        <f t="shared" si="681"/>
        <v>1.38399432E-3</v>
      </c>
      <c r="AG1449" s="118">
        <f t="shared" si="682"/>
        <v>5.0390750299999999E-4</v>
      </c>
      <c r="AI1449" s="69">
        <v>1.9279503</v>
      </c>
      <c r="AJ1449" s="69">
        <v>1.2634995</v>
      </c>
      <c r="AK1449" s="69">
        <v>5.3883142000000002E-2</v>
      </c>
      <c r="AL1449" s="69">
        <v>0</v>
      </c>
      <c r="AM1449" s="69">
        <v>0.12123519000000001</v>
      </c>
      <c r="AN1449" s="69">
        <v>0.46641706999999999</v>
      </c>
      <c r="AO1449" s="69">
        <v>2.2915423000000001E-2</v>
      </c>
      <c r="AQ1449" s="116">
        <v>1.7241185999999999E-3</v>
      </c>
      <c r="AR1449" s="116">
        <v>1.5818195999999999E-3</v>
      </c>
      <c r="AS1449" s="199">
        <v>7.0668348999999996E-5</v>
      </c>
      <c r="AT1449" s="199">
        <v>7.1630594000000002E-5</v>
      </c>
      <c r="AU1449" s="150">
        <f t="shared" si="683"/>
        <v>9.4833309448000009E-8</v>
      </c>
      <c r="AV1449" s="150">
        <f t="shared" si="684"/>
        <v>2.6134744438489999E-10</v>
      </c>
      <c r="AW1449" s="163">
        <f t="shared" si="685"/>
        <v>1.00322961618E-2</v>
      </c>
      <c r="AX1449" s="196">
        <v>7.8725756000000001E-8</v>
      </c>
      <c r="AY1449" s="196">
        <v>2.3753461000000002E-10</v>
      </c>
      <c r="AZ1449" s="196">
        <v>6.4897849000000002E-15</v>
      </c>
      <c r="BA1449" s="108">
        <v>0</v>
      </c>
      <c r="BB1449" s="108">
        <v>0</v>
      </c>
      <c r="BC1449" s="196">
        <v>4.9967448000000003E-11</v>
      </c>
      <c r="BD1449" s="196">
        <v>1.6057586000000001E-8</v>
      </c>
      <c r="BE1449" s="196">
        <v>7.0832976000000001E-12</v>
      </c>
      <c r="BF1449" s="196">
        <v>1.6723046999999999E-11</v>
      </c>
      <c r="BG1449" s="108">
        <v>0</v>
      </c>
      <c r="BH1449" s="108">
        <v>0</v>
      </c>
      <c r="BI1449" s="108">
        <v>0</v>
      </c>
      <c r="BJ1449" s="108">
        <v>0</v>
      </c>
      <c r="BK1449" s="108">
        <v>0</v>
      </c>
      <c r="BL1449" s="108">
        <v>0</v>
      </c>
      <c r="BM1449" s="108">
        <v>0</v>
      </c>
      <c r="BN1449" s="108">
        <v>0</v>
      </c>
      <c r="BO1449" s="196">
        <v>1.4171618000000001E-6</v>
      </c>
      <c r="BP1449" s="108">
        <v>1.0030878999999999E-2</v>
      </c>
      <c r="BQ1449" s="108">
        <v>0</v>
      </c>
      <c r="BR1449" s="108">
        <v>0</v>
      </c>
      <c r="BS1449" s="108">
        <v>0</v>
      </c>
      <c r="BU1449" s="172">
        <v>4.3834577999999999E-6</v>
      </c>
      <c r="BV1449" s="172">
        <v>1.3174439E-7</v>
      </c>
      <c r="BW1449" s="172">
        <v>2.3653911000000002E-6</v>
      </c>
      <c r="BX1449" s="69">
        <v>0</v>
      </c>
      <c r="BY1449" s="172">
        <v>1.6988081000000001E-7</v>
      </c>
      <c r="BZ1449" s="172">
        <v>3.2347995999999998E-8</v>
      </c>
      <c r="CA1449" s="69">
        <v>0</v>
      </c>
      <c r="CB1449" s="172">
        <v>4.9097296999999998E-8</v>
      </c>
      <c r="CC1449" s="69">
        <v>0</v>
      </c>
      <c r="CD1449" s="69">
        <v>0</v>
      </c>
      <c r="CE1449" s="69">
        <v>0</v>
      </c>
      <c r="CF1449" s="69">
        <v>0</v>
      </c>
      <c r="CG1449" s="69">
        <v>0</v>
      </c>
      <c r="CH1449" s="172">
        <v>6.9845906000000005E-8</v>
      </c>
      <c r="CI1449" s="172">
        <v>1.5312865E-6</v>
      </c>
      <c r="CJ1449" s="172">
        <v>3.3863817000000003E-8</v>
      </c>
      <c r="CK1449" s="69">
        <v>0</v>
      </c>
      <c r="CM1449" s="198">
        <v>0</v>
      </c>
      <c r="CN1449" s="198">
        <v>8.4833789000000007E-2</v>
      </c>
      <c r="CO1449" s="198">
        <v>1.3612011000000001E-3</v>
      </c>
      <c r="CP1449" s="197">
        <v>9.7556631999999994E-5</v>
      </c>
      <c r="CQ1449" s="198">
        <v>0</v>
      </c>
      <c r="CR1449" s="198">
        <v>0</v>
      </c>
      <c r="CS1449" s="197">
        <v>6.3910208000000004E-6</v>
      </c>
      <c r="CT1449" s="198">
        <v>0</v>
      </c>
      <c r="CU1449" s="198">
        <v>0</v>
      </c>
      <c r="CV1449" s="197">
        <v>1.1375940999999999E-5</v>
      </c>
    </row>
    <row r="1450" spans="1:100" ht="14.4">
      <c r="A1450" t="s">
        <v>3602</v>
      </c>
      <c r="B1450" s="85" t="s">
        <v>1273</v>
      </c>
      <c r="C1450" s="113" t="str">
        <f t="shared" si="686"/>
        <v>B.042.02.116</v>
      </c>
      <c r="D1450" s="9" t="s">
        <v>1572</v>
      </c>
      <c r="E1450" s="112" t="s">
        <v>514</v>
      </c>
      <c r="F1450" s="115" t="str">
        <f t="shared" si="687"/>
        <v>Electricity Italy consumption</v>
      </c>
      <c r="G1450" s="143">
        <f t="shared" si="673"/>
        <v>8.1654199999999996E-2</v>
      </c>
      <c r="I1450" s="118">
        <f t="shared" si="674"/>
        <v>1.5750167079999999E-2</v>
      </c>
      <c r="K1450" s="161">
        <f t="shared" si="675"/>
        <v>4.2100299000000002E-4</v>
      </c>
      <c r="L1450" s="161">
        <f t="shared" si="676"/>
        <v>1.29512567E-3</v>
      </c>
      <c r="M1450" s="162">
        <f t="shared" si="677"/>
        <v>1.78590842E-3</v>
      </c>
      <c r="N1450" s="161">
        <v>1.2248129999999999E-2</v>
      </c>
      <c r="O1450" s="132">
        <v>5.4349019999999995E-4</v>
      </c>
      <c r="P1450" s="132">
        <v>7.5163547000000003E-4</v>
      </c>
      <c r="Q1450" s="132">
        <v>3.1818358E-4</v>
      </c>
      <c r="R1450" s="132">
        <v>1.0281940999999999E-4</v>
      </c>
      <c r="S1450" s="132">
        <v>0</v>
      </c>
      <c r="T1450" s="132">
        <v>0</v>
      </c>
      <c r="U1450" s="132">
        <v>0</v>
      </c>
      <c r="V1450" s="132">
        <v>1.0034852E-4</v>
      </c>
      <c r="W1450" s="132">
        <v>0</v>
      </c>
      <c r="X1450" s="132">
        <v>1.6855599E-3</v>
      </c>
      <c r="Y1450" s="132">
        <v>0</v>
      </c>
      <c r="Z1450" s="132">
        <v>0</v>
      </c>
      <c r="AA1450" s="132">
        <v>0</v>
      </c>
      <c r="AC1450" s="118">
        <f t="shared" si="678"/>
        <v>1.2248129999999999E-2</v>
      </c>
      <c r="AD1450" s="118">
        <f t="shared" si="679"/>
        <v>1.7161286599999999E-3</v>
      </c>
      <c r="AE1450" s="118">
        <f t="shared" si="680"/>
        <v>1.29512567E-3</v>
      </c>
      <c r="AF1450" s="118">
        <f t="shared" si="681"/>
        <v>1.29512567E-3</v>
      </c>
      <c r="AG1450" s="118">
        <f t="shared" si="682"/>
        <v>1.78590842E-3</v>
      </c>
      <c r="AI1450" s="69">
        <v>2.12344</v>
      </c>
      <c r="AJ1450" s="69">
        <v>1.2609490999999999</v>
      </c>
      <c r="AK1450" s="69">
        <v>0.20941804999999999</v>
      </c>
      <c r="AL1450" s="69">
        <v>0</v>
      </c>
      <c r="AM1450" s="69">
        <v>0.21422553999999999</v>
      </c>
      <c r="AN1450" s="69">
        <v>0.26910486</v>
      </c>
      <c r="AO1450" s="69">
        <v>0.16974244999999999</v>
      </c>
      <c r="AQ1450" s="116">
        <v>1.6546057E-3</v>
      </c>
      <c r="AR1450" s="116">
        <v>1.5162666E-3</v>
      </c>
      <c r="AS1450" s="199">
        <v>6.7818751000000001E-5</v>
      </c>
      <c r="AT1450" s="199">
        <v>7.0520301999999995E-5</v>
      </c>
      <c r="AU1450" s="150">
        <f t="shared" si="683"/>
        <v>9.0903276611000002E-8</v>
      </c>
      <c r="AV1450" s="150">
        <f t="shared" si="684"/>
        <v>2.5080898734639998E-10</v>
      </c>
      <c r="AW1450" s="163">
        <f t="shared" si="685"/>
        <v>9.8767929828999998E-3</v>
      </c>
      <c r="AX1450" s="196">
        <v>7.5775099000000004E-8</v>
      </c>
      <c r="AY1450" s="196">
        <v>2.2863176E-10</v>
      </c>
      <c r="AZ1450" s="196">
        <v>6.2465464000000004E-15</v>
      </c>
      <c r="BA1450" s="108">
        <v>0</v>
      </c>
      <c r="BB1450" s="108">
        <v>0</v>
      </c>
      <c r="BC1450" s="196">
        <v>4.7311611000000002E-11</v>
      </c>
      <c r="BD1450" s="196">
        <v>1.5080866000000001E-8</v>
      </c>
      <c r="BE1450" s="196">
        <v>6.7068108000000002E-12</v>
      </c>
      <c r="BF1450" s="196">
        <v>1.5464170000000001E-11</v>
      </c>
      <c r="BG1450" s="108">
        <v>0</v>
      </c>
      <c r="BH1450" s="108">
        <v>0</v>
      </c>
      <c r="BI1450" s="108">
        <v>0</v>
      </c>
      <c r="BJ1450" s="108">
        <v>0</v>
      </c>
      <c r="BK1450" s="108">
        <v>0</v>
      </c>
      <c r="BL1450" s="108">
        <v>0</v>
      </c>
      <c r="BM1450" s="108">
        <v>0</v>
      </c>
      <c r="BN1450" s="108">
        <v>0</v>
      </c>
      <c r="BO1450" s="196">
        <v>2.0253828999999999E-6</v>
      </c>
      <c r="BP1450" s="108">
        <v>9.8747676000000006E-3</v>
      </c>
      <c r="BQ1450" s="108">
        <v>0</v>
      </c>
      <c r="BR1450" s="108">
        <v>0</v>
      </c>
      <c r="BS1450" s="108">
        <v>0</v>
      </c>
      <c r="BU1450" s="172">
        <v>4.4900591999999998E-6</v>
      </c>
      <c r="BV1450" s="172">
        <v>1.2219094000000001E-7</v>
      </c>
      <c r="BW1450" s="172">
        <v>2.2767358E-6</v>
      </c>
      <c r="BX1450" s="69">
        <v>0</v>
      </c>
      <c r="BY1450" s="172">
        <v>1.6984447999999999E-7</v>
      </c>
      <c r="BZ1450" s="172">
        <v>3.0628657000000002E-8</v>
      </c>
      <c r="CA1450" s="69">
        <v>0</v>
      </c>
      <c r="CB1450" s="172">
        <v>4.6487709000000002E-8</v>
      </c>
      <c r="CC1450" s="69">
        <v>0</v>
      </c>
      <c r="CD1450" s="69">
        <v>0</v>
      </c>
      <c r="CE1450" s="69">
        <v>0</v>
      </c>
      <c r="CF1450" s="69">
        <v>0</v>
      </c>
      <c r="CG1450" s="69">
        <v>0</v>
      </c>
      <c r="CH1450" s="172">
        <v>6.5967904999999998E-8</v>
      </c>
      <c r="CI1450" s="172">
        <v>1.7298061E-6</v>
      </c>
      <c r="CJ1450" s="172">
        <v>4.8397577000000002E-8</v>
      </c>
      <c r="CK1450" s="69">
        <v>0</v>
      </c>
      <c r="CM1450" s="198">
        <v>0</v>
      </c>
      <c r="CN1450" s="198">
        <v>8.1654200999999996E-2</v>
      </c>
      <c r="CO1450" s="198">
        <v>1.2888515000000001E-3</v>
      </c>
      <c r="CP1450" s="197">
        <v>9.0625967000000006E-5</v>
      </c>
      <c r="CQ1450" s="198">
        <v>0</v>
      </c>
      <c r="CR1450" s="198">
        <v>0</v>
      </c>
      <c r="CS1450" s="197">
        <v>6.2537668E-6</v>
      </c>
      <c r="CT1450" s="198">
        <v>0</v>
      </c>
      <c r="CU1450" s="198">
        <v>0</v>
      </c>
      <c r="CV1450" s="197">
        <v>1.0771294E-5</v>
      </c>
    </row>
    <row r="1451" spans="1:100" ht="14.4">
      <c r="A1451" t="s">
        <v>3603</v>
      </c>
      <c r="B1451" s="85" t="s">
        <v>1273</v>
      </c>
      <c r="C1451" s="113" t="str">
        <f t="shared" si="686"/>
        <v>B.042.02.117</v>
      </c>
      <c r="D1451" s="9" t="s">
        <v>1572</v>
      </c>
      <c r="E1451" s="112" t="s">
        <v>514</v>
      </c>
      <c r="F1451" s="115" t="str">
        <f t="shared" si="687"/>
        <v>Electricity Latvia consumption</v>
      </c>
      <c r="G1451" s="143">
        <f t="shared" si="673"/>
        <v>5.9936974000000004E-2</v>
      </c>
      <c r="I1451" s="118">
        <f t="shared" si="674"/>
        <v>1.235798227E-2</v>
      </c>
      <c r="K1451" s="161">
        <f t="shared" si="675"/>
        <v>7.6052743999999997E-4</v>
      </c>
      <c r="L1451" s="161">
        <f t="shared" si="676"/>
        <v>2.3111212999999999E-3</v>
      </c>
      <c r="M1451" s="162">
        <f t="shared" si="677"/>
        <v>2.9578743000000001E-4</v>
      </c>
      <c r="N1451" s="161">
        <v>8.9905460999999999E-3</v>
      </c>
      <c r="O1451" s="132">
        <v>1.0478598E-3</v>
      </c>
      <c r="P1451" s="132">
        <v>1.2632615000000001E-3</v>
      </c>
      <c r="Q1451" s="132">
        <v>5.3317323000000002E-4</v>
      </c>
      <c r="R1451" s="132">
        <v>2.2735421000000001E-4</v>
      </c>
      <c r="S1451" s="132">
        <v>0</v>
      </c>
      <c r="T1451" s="132">
        <v>0</v>
      </c>
      <c r="U1451" s="132">
        <v>0</v>
      </c>
      <c r="V1451" s="132">
        <v>1.3262144000000001E-4</v>
      </c>
      <c r="W1451" s="132">
        <v>0</v>
      </c>
      <c r="X1451" s="132">
        <v>1.6316599E-4</v>
      </c>
      <c r="Y1451" s="132">
        <v>0</v>
      </c>
      <c r="Z1451" s="132">
        <v>0</v>
      </c>
      <c r="AA1451" s="132">
        <v>0</v>
      </c>
      <c r="AC1451" s="118">
        <f t="shared" si="678"/>
        <v>8.9905460999999999E-3</v>
      </c>
      <c r="AD1451" s="118">
        <f t="shared" si="679"/>
        <v>3.0716487399999998E-3</v>
      </c>
      <c r="AE1451" s="118">
        <f t="shared" si="680"/>
        <v>2.3111212999999999E-3</v>
      </c>
      <c r="AF1451" s="118">
        <f t="shared" si="681"/>
        <v>2.3111212999999999E-3</v>
      </c>
      <c r="AG1451" s="118">
        <f t="shared" si="682"/>
        <v>2.9578743000000001E-4</v>
      </c>
      <c r="AI1451" s="69">
        <v>1.6741941</v>
      </c>
      <c r="AJ1451" s="69">
        <v>0.63401408999999997</v>
      </c>
      <c r="AK1451" s="69">
        <v>2.0272137999999999E-2</v>
      </c>
      <c r="AL1451" s="69">
        <v>0</v>
      </c>
      <c r="AM1451" s="69">
        <v>0.34804424</v>
      </c>
      <c r="AN1451" s="69">
        <v>0.17600457999999999</v>
      </c>
      <c r="AO1451" s="69">
        <v>0.49585909</v>
      </c>
      <c r="AQ1451" s="116">
        <v>1.4987606E-3</v>
      </c>
      <c r="AR1451" s="116">
        <v>1.4065550999999999E-3</v>
      </c>
      <c r="AS1451" s="199">
        <v>5.6210963E-5</v>
      </c>
      <c r="AT1451" s="199">
        <v>3.5994487E-5</v>
      </c>
      <c r="AU1451" s="150">
        <f t="shared" si="683"/>
        <v>8.4325846026000001E-8</v>
      </c>
      <c r="AV1451" s="150">
        <f t="shared" si="684"/>
        <v>2.0788078117850001E-10</v>
      </c>
      <c r="AW1451" s="163">
        <f t="shared" si="685"/>
        <v>5.0412446630999997E-3</v>
      </c>
      <c r="AX1451" s="196">
        <v>5.5621512000000003E-8</v>
      </c>
      <c r="AY1451" s="196">
        <v>1.6782353E-10</v>
      </c>
      <c r="AZ1451" s="196">
        <v>4.5851785000000004E-15</v>
      </c>
      <c r="BA1451" s="108">
        <v>0</v>
      </c>
      <c r="BB1451" s="108">
        <v>0</v>
      </c>
      <c r="BC1451" s="196">
        <v>7.9279026000000003E-11</v>
      </c>
      <c r="BD1451" s="196">
        <v>2.8625055000000001E-8</v>
      </c>
      <c r="BE1451" s="196">
        <v>1.1238455E-11</v>
      </c>
      <c r="BF1451" s="196">
        <v>2.8814211E-11</v>
      </c>
      <c r="BG1451" s="108">
        <v>0</v>
      </c>
      <c r="BH1451" s="108">
        <v>0</v>
      </c>
      <c r="BI1451" s="108">
        <v>0</v>
      </c>
      <c r="BJ1451" s="108">
        <v>0</v>
      </c>
      <c r="BK1451" s="108">
        <v>0</v>
      </c>
      <c r="BL1451" s="108">
        <v>0</v>
      </c>
      <c r="BM1451" s="108">
        <v>0</v>
      </c>
      <c r="BN1451" s="108">
        <v>0</v>
      </c>
      <c r="BO1451" s="196">
        <v>2.6767630999999999E-6</v>
      </c>
      <c r="BP1451" s="108">
        <v>5.0385678999999997E-3</v>
      </c>
      <c r="BQ1451" s="108">
        <v>0</v>
      </c>
      <c r="BR1451" s="108">
        <v>0</v>
      </c>
      <c r="BS1451" s="108">
        <v>0</v>
      </c>
      <c r="BU1451" s="172">
        <v>3.3095483000000001E-6</v>
      </c>
      <c r="BV1451" s="172">
        <v>2.247547E-7</v>
      </c>
      <c r="BW1451" s="172">
        <v>1.6712019000000001E-6</v>
      </c>
      <c r="BX1451" s="69">
        <v>0</v>
      </c>
      <c r="BY1451" s="172">
        <v>3.5036592E-7</v>
      </c>
      <c r="BZ1451" s="172">
        <v>5.1323766000000002E-8</v>
      </c>
      <c r="CA1451" s="69">
        <v>0</v>
      </c>
      <c r="CB1451" s="172">
        <v>7.7898432000000006E-8</v>
      </c>
      <c r="CC1451" s="69">
        <v>0</v>
      </c>
      <c r="CD1451" s="69">
        <v>0</v>
      </c>
      <c r="CE1451" s="69">
        <v>0</v>
      </c>
      <c r="CF1451" s="69">
        <v>0</v>
      </c>
      <c r="CG1451" s="69">
        <v>0</v>
      </c>
      <c r="CH1451" s="172">
        <v>1.1183936E-7</v>
      </c>
      <c r="CI1451" s="172">
        <v>7.5820161999999995E-7</v>
      </c>
      <c r="CJ1451" s="172">
        <v>6.3962644999999998E-8</v>
      </c>
      <c r="CK1451" s="69">
        <v>0</v>
      </c>
      <c r="CM1451" s="198">
        <v>0</v>
      </c>
      <c r="CN1451" s="198">
        <v>5.9936973999999997E-2</v>
      </c>
      <c r="CO1451" s="198">
        <v>2.1597001000000001E-3</v>
      </c>
      <c r="CP1451" s="198">
        <v>1.6554503999999999E-4</v>
      </c>
      <c r="CQ1451" s="198">
        <v>0</v>
      </c>
      <c r="CR1451" s="198">
        <v>0</v>
      </c>
      <c r="CS1451" s="197">
        <v>1.2688727999999999E-5</v>
      </c>
      <c r="CT1451" s="198">
        <v>0</v>
      </c>
      <c r="CU1451" s="198">
        <v>0</v>
      </c>
      <c r="CV1451" s="197">
        <v>1.8049221000000001E-5</v>
      </c>
    </row>
    <row r="1452" spans="1:100" ht="14.4">
      <c r="A1452" t="s">
        <v>3604</v>
      </c>
      <c r="B1452" s="85" t="s">
        <v>1273</v>
      </c>
      <c r="C1452" s="113" t="str">
        <f t="shared" si="686"/>
        <v>B.042.02.118</v>
      </c>
      <c r="D1452" s="9" t="s">
        <v>1572</v>
      </c>
      <c r="E1452" s="112" t="s">
        <v>514</v>
      </c>
      <c r="F1452" s="115" t="str">
        <f t="shared" si="687"/>
        <v>Electricity Lithuania consumption</v>
      </c>
      <c r="G1452" s="143">
        <f t="shared" si="673"/>
        <v>5.7876428666666674E-2</v>
      </c>
      <c r="I1452" s="118">
        <f t="shared" si="674"/>
        <v>1.318179297E-2</v>
      </c>
      <c r="K1452" s="161">
        <f t="shared" si="675"/>
        <v>5.8015246000000002E-4</v>
      </c>
      <c r="L1452" s="161">
        <f t="shared" si="676"/>
        <v>1.6442114599999999E-3</v>
      </c>
      <c r="M1452" s="162">
        <f t="shared" si="677"/>
        <v>2.2759647500000002E-3</v>
      </c>
      <c r="N1452" s="161">
        <v>8.6814643000000004E-3</v>
      </c>
      <c r="O1452" s="132">
        <v>6.9776267999999998E-4</v>
      </c>
      <c r="P1452" s="132">
        <v>9.4644878000000004E-4</v>
      </c>
      <c r="Q1452" s="132">
        <v>4.0129845000000001E-4</v>
      </c>
      <c r="R1452" s="132">
        <v>1.7885401000000001E-4</v>
      </c>
      <c r="S1452" s="132">
        <v>0</v>
      </c>
      <c r="T1452" s="132">
        <v>0</v>
      </c>
      <c r="U1452" s="132">
        <v>0</v>
      </c>
      <c r="V1452" s="132">
        <v>1.1813674999999999E-4</v>
      </c>
      <c r="W1452" s="132">
        <v>0</v>
      </c>
      <c r="X1452" s="132">
        <v>2.1578280000000001E-3</v>
      </c>
      <c r="Y1452" s="132">
        <v>0</v>
      </c>
      <c r="Z1452" s="132">
        <v>0</v>
      </c>
      <c r="AA1452" s="132">
        <v>0</v>
      </c>
      <c r="AC1452" s="118">
        <f t="shared" si="678"/>
        <v>8.6814643000000004E-3</v>
      </c>
      <c r="AD1452" s="118">
        <f t="shared" si="679"/>
        <v>2.2243639199999998E-3</v>
      </c>
      <c r="AE1452" s="118">
        <f t="shared" si="680"/>
        <v>1.6442114599999999E-3</v>
      </c>
      <c r="AF1452" s="118">
        <f t="shared" si="681"/>
        <v>1.6442114599999999E-3</v>
      </c>
      <c r="AG1452" s="118">
        <f t="shared" si="682"/>
        <v>2.2759647500000002E-3</v>
      </c>
      <c r="AI1452" s="69">
        <v>1.9949517000000001</v>
      </c>
      <c r="AJ1452" s="69">
        <v>0.58229399000000004</v>
      </c>
      <c r="AK1452" s="69">
        <v>0.26809378</v>
      </c>
      <c r="AL1452" s="69">
        <v>0</v>
      </c>
      <c r="AM1452" s="69">
        <v>0.38114628</v>
      </c>
      <c r="AN1452" s="69">
        <v>0.71895905999999998</v>
      </c>
      <c r="AO1452" s="69">
        <v>4.4458598000000002E-2</v>
      </c>
      <c r="AQ1452" s="116">
        <v>1.3175106E-3</v>
      </c>
      <c r="AR1452" s="116">
        <v>1.230718E-3</v>
      </c>
      <c r="AS1452" s="199">
        <v>5.1452015000000002E-5</v>
      </c>
      <c r="AT1452" s="199">
        <v>3.5340550999999998E-5</v>
      </c>
      <c r="AU1452" s="150">
        <f t="shared" si="683"/>
        <v>7.378405519499999E-8</v>
      </c>
      <c r="AV1452" s="150">
        <f t="shared" si="684"/>
        <v>1.9028111844679998E-10</v>
      </c>
      <c r="AW1452" s="163">
        <f t="shared" si="685"/>
        <v>4.9496570115000003E-3</v>
      </c>
      <c r="AX1452" s="196">
        <v>5.3709325999999999E-8</v>
      </c>
      <c r="AY1452" s="196">
        <v>1.6205400000000001E-10</v>
      </c>
      <c r="AZ1452" s="196">
        <v>4.4275467999999997E-15</v>
      </c>
      <c r="BA1452" s="108">
        <v>0</v>
      </c>
      <c r="BB1452" s="108">
        <v>0</v>
      </c>
      <c r="BC1452" s="196">
        <v>5.9670195000000002E-11</v>
      </c>
      <c r="BD1452" s="196">
        <v>2.0015059E-8</v>
      </c>
      <c r="BE1452" s="196">
        <v>8.4587418999999998E-12</v>
      </c>
      <c r="BF1452" s="196">
        <v>1.9763949E-11</v>
      </c>
      <c r="BG1452" s="108">
        <v>0</v>
      </c>
      <c r="BH1452" s="108">
        <v>0</v>
      </c>
      <c r="BI1452" s="108">
        <v>0</v>
      </c>
      <c r="BJ1452" s="108">
        <v>0</v>
      </c>
      <c r="BK1452" s="108">
        <v>0</v>
      </c>
      <c r="BL1452" s="108">
        <v>0</v>
      </c>
      <c r="BM1452" s="108">
        <v>0</v>
      </c>
      <c r="BN1452" s="108">
        <v>0</v>
      </c>
      <c r="BO1452" s="196">
        <v>2.3844115000000002E-6</v>
      </c>
      <c r="BP1452" s="108">
        <v>4.9472726000000002E-3</v>
      </c>
      <c r="BQ1452" s="108">
        <v>0</v>
      </c>
      <c r="BR1452" s="108">
        <v>0</v>
      </c>
      <c r="BS1452" s="108">
        <v>0</v>
      </c>
      <c r="BU1452" s="172">
        <v>3.290749E-6</v>
      </c>
      <c r="BV1452" s="172">
        <v>1.5590369999999999E-7</v>
      </c>
      <c r="BW1452" s="172">
        <v>1.6137483999999999E-6</v>
      </c>
      <c r="BX1452" s="69">
        <v>0</v>
      </c>
      <c r="BY1452" s="172">
        <v>2.5970570999999999E-7</v>
      </c>
      <c r="BZ1452" s="172">
        <v>3.8629374000000001E-8</v>
      </c>
      <c r="CA1452" s="69">
        <v>0</v>
      </c>
      <c r="CB1452" s="172">
        <v>5.8631076000000002E-8</v>
      </c>
      <c r="CC1452" s="69">
        <v>0</v>
      </c>
      <c r="CD1452" s="69">
        <v>0</v>
      </c>
      <c r="CE1452" s="69">
        <v>0</v>
      </c>
      <c r="CF1452" s="69">
        <v>0</v>
      </c>
      <c r="CG1452" s="69">
        <v>0</v>
      </c>
      <c r="CH1452" s="172">
        <v>8.3316307999999995E-8</v>
      </c>
      <c r="CI1452" s="172">
        <v>1.0238377E-6</v>
      </c>
      <c r="CJ1452" s="172">
        <v>5.6976752000000002E-8</v>
      </c>
      <c r="CK1452" s="69">
        <v>0</v>
      </c>
      <c r="CM1452" s="198">
        <v>0</v>
      </c>
      <c r="CN1452" s="198">
        <v>5.7876429E-2</v>
      </c>
      <c r="CO1452" s="198">
        <v>1.625521E-3</v>
      </c>
      <c r="CP1452" s="198">
        <v>1.1552672E-4</v>
      </c>
      <c r="CQ1452" s="198">
        <v>0</v>
      </c>
      <c r="CR1452" s="198">
        <v>0</v>
      </c>
      <c r="CS1452" s="197">
        <v>9.188729E-6</v>
      </c>
      <c r="CT1452" s="198">
        <v>0</v>
      </c>
      <c r="CU1452" s="198">
        <v>0</v>
      </c>
      <c r="CV1452" s="197">
        <v>1.3584935999999999E-5</v>
      </c>
    </row>
    <row r="1453" spans="1:100" ht="14.4">
      <c r="A1453" t="s">
        <v>3605</v>
      </c>
      <c r="B1453" s="85" t="s">
        <v>1273</v>
      </c>
      <c r="C1453" s="113" t="str">
        <f t="shared" si="686"/>
        <v>B.042.02.119</v>
      </c>
      <c r="D1453" s="9" t="s">
        <v>1572</v>
      </c>
      <c r="E1453" s="112" t="s">
        <v>514</v>
      </c>
      <c r="F1453" s="115" t="str">
        <f t="shared" si="687"/>
        <v>Electricity Luxembourg consumption</v>
      </c>
      <c r="G1453" s="143">
        <f t="shared" si="673"/>
        <v>5.8239121999999997E-2</v>
      </c>
      <c r="I1453" s="118">
        <f t="shared" si="674"/>
        <v>1.4175008539999999E-2</v>
      </c>
      <c r="K1453" s="161">
        <f t="shared" si="675"/>
        <v>7.4950004999999997E-4</v>
      </c>
      <c r="L1453" s="161">
        <f t="shared" si="676"/>
        <v>2.0936110199999999E-3</v>
      </c>
      <c r="M1453" s="162">
        <f t="shared" si="677"/>
        <v>2.5960291699999999E-3</v>
      </c>
      <c r="N1453" s="161">
        <v>8.7358682999999996E-3</v>
      </c>
      <c r="O1453" s="132">
        <v>8.6148791999999998E-4</v>
      </c>
      <c r="P1453" s="132">
        <v>1.2321230999999999E-3</v>
      </c>
      <c r="Q1453" s="132">
        <v>5.2156863999999997E-4</v>
      </c>
      <c r="R1453" s="132">
        <v>2.2793141E-4</v>
      </c>
      <c r="S1453" s="132">
        <v>0</v>
      </c>
      <c r="T1453" s="132">
        <v>0</v>
      </c>
      <c r="U1453" s="132">
        <v>0</v>
      </c>
      <c r="V1453" s="132">
        <v>1.0529327E-4</v>
      </c>
      <c r="W1453" s="132">
        <v>0</v>
      </c>
      <c r="X1453" s="132">
        <v>2.4907358999999999E-3</v>
      </c>
      <c r="Y1453" s="132">
        <v>0</v>
      </c>
      <c r="Z1453" s="132">
        <v>0</v>
      </c>
      <c r="AA1453" s="132">
        <v>0</v>
      </c>
      <c r="AC1453" s="118">
        <f t="shared" si="678"/>
        <v>8.7358682999999996E-3</v>
      </c>
      <c r="AD1453" s="118">
        <f t="shared" si="679"/>
        <v>2.8431110699999999E-3</v>
      </c>
      <c r="AE1453" s="118">
        <f t="shared" si="680"/>
        <v>2.0936110199999999E-3</v>
      </c>
      <c r="AF1453" s="118">
        <f t="shared" si="681"/>
        <v>2.0936110199999999E-3</v>
      </c>
      <c r="AG1453" s="118">
        <f t="shared" si="682"/>
        <v>2.5960291699999999E-3</v>
      </c>
      <c r="AI1453" s="69">
        <v>2.3202769999999999</v>
      </c>
      <c r="AJ1453" s="69">
        <v>0.23145129</v>
      </c>
      <c r="AK1453" s="69">
        <v>0.30945507</v>
      </c>
      <c r="AL1453" s="69">
        <v>0</v>
      </c>
      <c r="AM1453" s="69">
        <v>1.0472106000000001</v>
      </c>
      <c r="AN1453" s="69">
        <v>0.69518221999999996</v>
      </c>
      <c r="AO1453" s="69">
        <v>3.6977779000000002E-2</v>
      </c>
      <c r="AQ1453" s="116">
        <v>1.3905600000000001E-3</v>
      </c>
      <c r="AR1453" s="116">
        <v>1.3217509000000001E-3</v>
      </c>
      <c r="AS1453" s="199">
        <v>5.3754105999999997E-5</v>
      </c>
      <c r="AT1453" s="199">
        <v>1.5055015999999999E-5</v>
      </c>
      <c r="AU1453" s="150">
        <f t="shared" si="683"/>
        <v>7.9241659506999998E-8</v>
      </c>
      <c r="AV1453" s="150">
        <f t="shared" si="684"/>
        <v>1.9879476929280002E-10</v>
      </c>
      <c r="AW1453" s="163">
        <f t="shared" si="685"/>
        <v>2.1085456853000002E-3</v>
      </c>
      <c r="AX1453" s="196">
        <v>5.4045904999999999E-8</v>
      </c>
      <c r="AY1453" s="196">
        <v>1.6306954E-10</v>
      </c>
      <c r="AZ1453" s="196">
        <v>4.4552928000000002E-15</v>
      </c>
      <c r="BA1453" s="108">
        <v>0</v>
      </c>
      <c r="BB1453" s="108">
        <v>0</v>
      </c>
      <c r="BC1453" s="196">
        <v>7.7553506999999995E-11</v>
      </c>
      <c r="BD1453" s="196">
        <v>2.5118201000000002E-8</v>
      </c>
      <c r="BE1453" s="196">
        <v>1.0993848999999999E-11</v>
      </c>
      <c r="BF1453" s="196">
        <v>2.4726925E-11</v>
      </c>
      <c r="BG1453" s="108">
        <v>0</v>
      </c>
      <c r="BH1453" s="108">
        <v>0</v>
      </c>
      <c r="BI1453" s="108">
        <v>0</v>
      </c>
      <c r="BJ1453" s="108">
        <v>0</v>
      </c>
      <c r="BK1453" s="108">
        <v>0</v>
      </c>
      <c r="BL1453" s="108">
        <v>0</v>
      </c>
      <c r="BM1453" s="108">
        <v>0</v>
      </c>
      <c r="BN1453" s="108">
        <v>0</v>
      </c>
      <c r="BO1453" s="196">
        <v>2.1251853E-6</v>
      </c>
      <c r="BP1453" s="108">
        <v>2.1064205000000001E-3</v>
      </c>
      <c r="BQ1453" s="108">
        <v>0</v>
      </c>
      <c r="BR1453" s="108">
        <v>0</v>
      </c>
      <c r="BS1453" s="108">
        <v>0</v>
      </c>
      <c r="BU1453" s="172">
        <v>3.1031763000000002E-6</v>
      </c>
      <c r="BV1453" s="172">
        <v>1.9600763E-7</v>
      </c>
      <c r="BW1453" s="172">
        <v>1.6238613E-6</v>
      </c>
      <c r="BX1453" s="69">
        <v>0</v>
      </c>
      <c r="BY1453" s="172">
        <v>3.2803560999999997E-7</v>
      </c>
      <c r="BZ1453" s="172">
        <v>5.0206697E-8</v>
      </c>
      <c r="CA1453" s="69">
        <v>0</v>
      </c>
      <c r="CB1453" s="172">
        <v>7.6202961000000002E-8</v>
      </c>
      <c r="CC1453" s="69">
        <v>0</v>
      </c>
      <c r="CD1453" s="69">
        <v>0</v>
      </c>
      <c r="CE1453" s="69">
        <v>0</v>
      </c>
      <c r="CF1453" s="69">
        <v>0</v>
      </c>
      <c r="CG1453" s="69">
        <v>0</v>
      </c>
      <c r="CH1453" s="172">
        <v>1.0785664E-7</v>
      </c>
      <c r="CI1453" s="172">
        <v>6.7022314999999997E-7</v>
      </c>
      <c r="CJ1453" s="172">
        <v>5.0782406999999998E-8</v>
      </c>
      <c r="CK1453" s="69">
        <v>0</v>
      </c>
      <c r="CM1453" s="198">
        <v>0</v>
      </c>
      <c r="CN1453" s="198">
        <v>5.8239121999999997E-2</v>
      </c>
      <c r="CO1453" s="198">
        <v>2.1126939E-3</v>
      </c>
      <c r="CP1453" s="198">
        <v>1.4562051E-4</v>
      </c>
      <c r="CQ1453" s="198">
        <v>0</v>
      </c>
      <c r="CR1453" s="198">
        <v>0</v>
      </c>
      <c r="CS1453" s="197">
        <v>1.1552932E-5</v>
      </c>
      <c r="CT1453" s="198">
        <v>0</v>
      </c>
      <c r="CU1453" s="198">
        <v>0</v>
      </c>
      <c r="CV1453" s="197">
        <v>1.7656377E-5</v>
      </c>
    </row>
    <row r="1454" spans="1:100" ht="14.4">
      <c r="A1454" t="s">
        <v>3606</v>
      </c>
      <c r="B1454" s="85" t="s">
        <v>1273</v>
      </c>
      <c r="C1454" s="113" t="str">
        <f t="shared" si="686"/>
        <v>B.042.02.120</v>
      </c>
      <c r="D1454" s="9" t="s">
        <v>1572</v>
      </c>
      <c r="E1454" s="112" t="s">
        <v>514</v>
      </c>
      <c r="F1454" s="115" t="str">
        <f t="shared" si="687"/>
        <v>Electricity Malta consumption</v>
      </c>
      <c r="G1454" s="143">
        <f t="shared" si="673"/>
        <v>0.12744813333333335</v>
      </c>
      <c r="I1454" s="118">
        <f t="shared" si="674"/>
        <v>2.0786881449999999E-2</v>
      </c>
      <c r="K1454" s="161">
        <f t="shared" si="675"/>
        <v>3.72612984E-4</v>
      </c>
      <c r="L1454" s="161">
        <f t="shared" si="676"/>
        <v>1.21582045E-3</v>
      </c>
      <c r="M1454" s="162">
        <f t="shared" si="677"/>
        <v>8.1228016000000006E-5</v>
      </c>
      <c r="N1454" s="161">
        <v>1.9117220000000001E-2</v>
      </c>
      <c r="O1454" s="132">
        <v>4.7436507000000002E-4</v>
      </c>
      <c r="P1454" s="132">
        <v>7.4145538000000002E-4</v>
      </c>
      <c r="Q1454" s="132">
        <v>3.1467082E-4</v>
      </c>
      <c r="R1454" s="164">
        <v>5.7942163999999997E-5</v>
      </c>
      <c r="S1454" s="132">
        <v>0</v>
      </c>
      <c r="T1454" s="132">
        <v>0</v>
      </c>
      <c r="U1454" s="132">
        <v>0</v>
      </c>
      <c r="V1454" s="164">
        <v>6.4484494000000006E-5</v>
      </c>
      <c r="W1454" s="132">
        <v>0</v>
      </c>
      <c r="X1454" s="164">
        <v>1.6743522E-5</v>
      </c>
      <c r="Y1454" s="132">
        <v>0</v>
      </c>
      <c r="Z1454" s="132">
        <v>0</v>
      </c>
      <c r="AA1454" s="132">
        <v>0</v>
      </c>
      <c r="AC1454" s="118">
        <f t="shared" si="678"/>
        <v>1.9117220000000001E-2</v>
      </c>
      <c r="AD1454" s="118">
        <f t="shared" si="679"/>
        <v>1.588433434E-3</v>
      </c>
      <c r="AE1454" s="118">
        <f t="shared" si="680"/>
        <v>1.21582045E-3</v>
      </c>
      <c r="AF1454" s="118">
        <f t="shared" si="681"/>
        <v>1.21582045E-3</v>
      </c>
      <c r="AG1454" s="118">
        <f t="shared" si="682"/>
        <v>8.1228016000000006E-5</v>
      </c>
      <c r="AI1454" s="69">
        <v>2.2132841999999999</v>
      </c>
      <c r="AJ1454" s="69">
        <v>2.0250737000000001</v>
      </c>
      <c r="AK1454" s="69">
        <v>2.0802556999999998E-3</v>
      </c>
      <c r="AL1454" s="69">
        <v>0</v>
      </c>
      <c r="AM1454" s="69">
        <v>1.6791558000000002E-2</v>
      </c>
      <c r="AN1454" s="69">
        <v>0.16933860000000001</v>
      </c>
      <c r="AO1454" s="69">
        <v>0</v>
      </c>
      <c r="AQ1454" s="116">
        <v>2.4080720999999999E-3</v>
      </c>
      <c r="AR1454" s="116">
        <v>2.1917602000000001E-3</v>
      </c>
      <c r="AS1454" s="116">
        <v>1.0206393E-4</v>
      </c>
      <c r="AT1454" s="116">
        <v>1.1424802E-4</v>
      </c>
      <c r="AU1454" s="150">
        <f t="shared" si="683"/>
        <v>1.31400492288E-7</v>
      </c>
      <c r="AV1454" s="150">
        <f t="shared" si="684"/>
        <v>3.7745535298219996E-10</v>
      </c>
      <c r="AW1454" s="163">
        <f t="shared" si="685"/>
        <v>1.6001122521900002E-2</v>
      </c>
      <c r="AX1454" s="196">
        <v>1.1827186999999999E-7</v>
      </c>
      <c r="AY1454" s="196">
        <v>3.5685477000000001E-10</v>
      </c>
      <c r="AZ1454" s="196">
        <v>9.7497821999999992E-15</v>
      </c>
      <c r="BA1454" s="108">
        <v>0</v>
      </c>
      <c r="BB1454" s="108">
        <v>0</v>
      </c>
      <c r="BC1454" s="196">
        <v>4.6789287999999997E-11</v>
      </c>
      <c r="BD1454" s="196">
        <v>1.3081833000000001E-8</v>
      </c>
      <c r="BE1454" s="196">
        <v>6.6327672000000002E-12</v>
      </c>
      <c r="BF1454" s="196">
        <v>1.3958065999999999E-11</v>
      </c>
      <c r="BG1454" s="108">
        <v>0</v>
      </c>
      <c r="BH1454" s="108">
        <v>0</v>
      </c>
      <c r="BI1454" s="108">
        <v>0</v>
      </c>
      <c r="BJ1454" s="108">
        <v>0</v>
      </c>
      <c r="BK1454" s="108">
        <v>0</v>
      </c>
      <c r="BL1454" s="108">
        <v>0</v>
      </c>
      <c r="BM1454" s="108">
        <v>0</v>
      </c>
      <c r="BN1454" s="108">
        <v>0</v>
      </c>
      <c r="BO1454" s="196">
        <v>1.3015219E-6</v>
      </c>
      <c r="BP1454" s="108">
        <v>1.5999821000000001E-2</v>
      </c>
      <c r="BQ1454" s="108">
        <v>0</v>
      </c>
      <c r="BR1454" s="108">
        <v>0</v>
      </c>
      <c r="BS1454" s="108">
        <v>0</v>
      </c>
      <c r="BU1454" s="172">
        <v>6.2975956999999997E-6</v>
      </c>
      <c r="BV1454" s="172">
        <v>1.1163544E-7</v>
      </c>
      <c r="BW1454" s="172">
        <v>3.5535920999999999E-6</v>
      </c>
      <c r="BX1454" s="69">
        <v>0</v>
      </c>
      <c r="BY1454" s="172">
        <v>1.2123297000000001E-7</v>
      </c>
      <c r="BZ1454" s="172">
        <v>3.0290514E-8</v>
      </c>
      <c r="CA1454" s="69">
        <v>0</v>
      </c>
      <c r="CB1454" s="172">
        <v>4.5974482E-8</v>
      </c>
      <c r="CC1454" s="69">
        <v>0</v>
      </c>
      <c r="CD1454" s="69">
        <v>0</v>
      </c>
      <c r="CE1454" s="69">
        <v>0</v>
      </c>
      <c r="CF1454" s="69">
        <v>0</v>
      </c>
      <c r="CG1454" s="69">
        <v>0</v>
      </c>
      <c r="CH1454" s="172">
        <v>6.4641992000000001E-8</v>
      </c>
      <c r="CI1454" s="172">
        <v>2.3391276999999999E-6</v>
      </c>
      <c r="CJ1454" s="172">
        <v>3.1100542000000001E-8</v>
      </c>
      <c r="CK1454" s="69">
        <v>0</v>
      </c>
      <c r="CM1454" s="198">
        <v>0</v>
      </c>
      <c r="CN1454" s="198">
        <v>0.12744812999999999</v>
      </c>
      <c r="CO1454" s="198">
        <v>1.2746224999999999E-3</v>
      </c>
      <c r="CP1454" s="197">
        <v>8.3326497000000001E-5</v>
      </c>
      <c r="CQ1454" s="198">
        <v>0</v>
      </c>
      <c r="CR1454" s="198">
        <v>0</v>
      </c>
      <c r="CS1454" s="197">
        <v>4.7089629999999998E-6</v>
      </c>
      <c r="CT1454" s="198">
        <v>0</v>
      </c>
      <c r="CU1454" s="198">
        <v>0</v>
      </c>
      <c r="CV1454" s="197">
        <v>1.0652378E-5</v>
      </c>
    </row>
    <row r="1455" spans="1:100" ht="14.4">
      <c r="A1455" t="s">
        <v>3607</v>
      </c>
      <c r="B1455" s="85" t="s">
        <v>1273</v>
      </c>
      <c r="C1455" s="113" t="str">
        <f t="shared" si="686"/>
        <v>B.042.02.121</v>
      </c>
      <c r="D1455" s="9" t="s">
        <v>1572</v>
      </c>
      <c r="E1455" s="112" t="s">
        <v>514</v>
      </c>
      <c r="F1455" s="115" t="str">
        <f t="shared" si="687"/>
        <v>Electricity Netherlands consumption</v>
      </c>
      <c r="G1455" s="143">
        <f t="shared" si="673"/>
        <v>9.5245966666666682E-2</v>
      </c>
      <c r="I1455" s="118">
        <f t="shared" si="674"/>
        <v>1.7083360064000002E-2</v>
      </c>
      <c r="K1455" s="161">
        <f t="shared" si="675"/>
        <v>4.4048631999999999E-4</v>
      </c>
      <c r="L1455" s="161">
        <f t="shared" si="676"/>
        <v>1.4189602699999999E-3</v>
      </c>
      <c r="M1455" s="162">
        <f t="shared" si="677"/>
        <v>9.3701847400000002E-4</v>
      </c>
      <c r="N1455" s="161">
        <v>1.4286895000000001E-2</v>
      </c>
      <c r="O1455" s="132">
        <v>6.2306736999999997E-4</v>
      </c>
      <c r="P1455" s="132">
        <v>7.9589289999999996E-4</v>
      </c>
      <c r="Q1455" s="132">
        <v>3.3864622E-4</v>
      </c>
      <c r="R1455" s="132">
        <v>1.0184009999999999E-4</v>
      </c>
      <c r="S1455" s="132">
        <v>0</v>
      </c>
      <c r="T1455" s="132">
        <v>0</v>
      </c>
      <c r="U1455" s="132">
        <v>0</v>
      </c>
      <c r="V1455" s="164">
        <v>9.7226453999999996E-5</v>
      </c>
      <c r="W1455" s="132">
        <v>0</v>
      </c>
      <c r="X1455" s="132">
        <v>8.3979202000000004E-4</v>
      </c>
      <c r="Y1455" s="132">
        <v>0</v>
      </c>
      <c r="Z1455" s="132">
        <v>0</v>
      </c>
      <c r="AA1455" s="132">
        <v>0</v>
      </c>
      <c r="AC1455" s="118">
        <f t="shared" si="678"/>
        <v>1.4286895000000001E-2</v>
      </c>
      <c r="AD1455" s="118">
        <f t="shared" si="679"/>
        <v>1.8594465899999999E-3</v>
      </c>
      <c r="AE1455" s="118">
        <f t="shared" si="680"/>
        <v>1.4189602699999999E-3</v>
      </c>
      <c r="AF1455" s="118">
        <f t="shared" si="681"/>
        <v>1.4189602699999999E-3</v>
      </c>
      <c r="AG1455" s="118">
        <f t="shared" si="682"/>
        <v>9.3701847400000002E-4</v>
      </c>
      <c r="AI1455" s="69">
        <v>1.8708753</v>
      </c>
      <c r="AJ1455" s="69">
        <v>1.1091692</v>
      </c>
      <c r="AK1455" s="69">
        <v>0.10433779999999999</v>
      </c>
      <c r="AL1455" s="69">
        <v>0</v>
      </c>
      <c r="AM1455" s="69">
        <v>0.17788480000000001</v>
      </c>
      <c r="AN1455" s="69">
        <v>0.47909837999999999</v>
      </c>
      <c r="AO1455" s="69">
        <v>3.8512730000000002E-4</v>
      </c>
      <c r="AQ1455" s="116">
        <v>1.8882033999999999E-3</v>
      </c>
      <c r="AR1455" s="116">
        <v>1.7544138000000001E-3</v>
      </c>
      <c r="AS1455" s="199">
        <v>7.8750435E-5</v>
      </c>
      <c r="AT1455" s="199">
        <v>5.5039128000000003E-5</v>
      </c>
      <c r="AU1455" s="150">
        <f t="shared" si="683"/>
        <v>1.0518068525900001E-7</v>
      </c>
      <c r="AV1455" s="150">
        <f t="shared" si="684"/>
        <v>2.9123681851619997E-10</v>
      </c>
      <c r="AW1455" s="163">
        <f t="shared" si="685"/>
        <v>7.7085612688000005E-3</v>
      </c>
      <c r="AX1455" s="196">
        <v>8.8388254000000005E-8</v>
      </c>
      <c r="AY1455" s="196">
        <v>2.6668869999999999E-10</v>
      </c>
      <c r="AZ1455" s="196">
        <v>7.2863162000000003E-15</v>
      </c>
      <c r="BA1455" s="108">
        <v>0</v>
      </c>
      <c r="BB1455" s="108">
        <v>0</v>
      </c>
      <c r="BC1455" s="196">
        <v>5.0354259000000002E-11</v>
      </c>
      <c r="BD1455" s="196">
        <v>1.6742077E-8</v>
      </c>
      <c r="BE1455" s="196">
        <v>7.1381312000000003E-12</v>
      </c>
      <c r="BF1455" s="196">
        <v>1.7402701000000001E-11</v>
      </c>
      <c r="BG1455" s="108">
        <v>0</v>
      </c>
      <c r="BH1455" s="108">
        <v>0</v>
      </c>
      <c r="BI1455" s="108">
        <v>0</v>
      </c>
      <c r="BJ1455" s="108">
        <v>0</v>
      </c>
      <c r="BK1455" s="108">
        <v>0</v>
      </c>
      <c r="BL1455" s="108">
        <v>0</v>
      </c>
      <c r="BM1455" s="108">
        <v>0</v>
      </c>
      <c r="BN1455" s="108">
        <v>0</v>
      </c>
      <c r="BO1455" s="196">
        <v>1.9623688E-6</v>
      </c>
      <c r="BP1455" s="108">
        <v>7.7065989000000001E-3</v>
      </c>
      <c r="BQ1455" s="108">
        <v>0</v>
      </c>
      <c r="BR1455" s="108">
        <v>0</v>
      </c>
      <c r="BS1455" s="108">
        <v>0</v>
      </c>
      <c r="BU1455" s="172">
        <v>4.6005172E-6</v>
      </c>
      <c r="BV1455" s="172">
        <v>1.3655747999999999E-7</v>
      </c>
      <c r="BW1455" s="172">
        <v>2.6557102E-6</v>
      </c>
      <c r="BX1455" s="69">
        <v>0</v>
      </c>
      <c r="BY1455" s="172">
        <v>1.7933327000000001E-7</v>
      </c>
      <c r="BZ1455" s="172">
        <v>3.2598409999999997E-8</v>
      </c>
      <c r="CA1455" s="69">
        <v>0</v>
      </c>
      <c r="CB1455" s="172">
        <v>4.9477371000000003E-8</v>
      </c>
      <c r="CC1455" s="69">
        <v>0</v>
      </c>
      <c r="CD1455" s="69">
        <v>0</v>
      </c>
      <c r="CE1455" s="69">
        <v>0</v>
      </c>
      <c r="CF1455" s="69">
        <v>0</v>
      </c>
      <c r="CG1455" s="69">
        <v>0</v>
      </c>
      <c r="CH1455" s="172">
        <v>7.0632831000000004E-8</v>
      </c>
      <c r="CI1455" s="172">
        <v>1.4293157999999999E-6</v>
      </c>
      <c r="CJ1455" s="172">
        <v>4.6891821999999997E-8</v>
      </c>
      <c r="CK1455" s="69">
        <v>0</v>
      </c>
      <c r="CM1455" s="198">
        <v>0</v>
      </c>
      <c r="CN1455" s="198">
        <v>9.5245964000000002E-2</v>
      </c>
      <c r="CO1455" s="198">
        <v>1.3717384999999999E-3</v>
      </c>
      <c r="CP1455" s="198">
        <v>1.0090711E-4</v>
      </c>
      <c r="CQ1455" s="198">
        <v>0</v>
      </c>
      <c r="CR1455" s="198">
        <v>0</v>
      </c>
      <c r="CS1455" s="197">
        <v>6.7387546000000002E-6</v>
      </c>
      <c r="CT1455" s="198">
        <v>0</v>
      </c>
      <c r="CU1455" s="198">
        <v>0</v>
      </c>
      <c r="CV1455" s="197">
        <v>1.1464004999999999E-5</v>
      </c>
    </row>
    <row r="1456" spans="1:100" ht="14.4">
      <c r="A1456" t="s">
        <v>3608</v>
      </c>
      <c r="B1456" s="85" t="s">
        <v>1273</v>
      </c>
      <c r="C1456" s="113" t="str">
        <f t="shared" si="686"/>
        <v>B.042.02.122</v>
      </c>
      <c r="D1456" s="9" t="s">
        <v>1572</v>
      </c>
      <c r="E1456" s="112" t="s">
        <v>514</v>
      </c>
      <c r="F1456" s="115" t="str">
        <f t="shared" si="687"/>
        <v>Electricity Poland consumption</v>
      </c>
      <c r="G1456" s="143">
        <f t="shared" si="673"/>
        <v>0.19752581333333336</v>
      </c>
      <c r="I1456" s="118">
        <f t="shared" si="674"/>
        <v>3.2617279718999997E-2</v>
      </c>
      <c r="K1456" s="161">
        <f t="shared" si="675"/>
        <v>5.9583390999999998E-4</v>
      </c>
      <c r="L1456" s="161">
        <f t="shared" si="676"/>
        <v>1.8559857600000001E-3</v>
      </c>
      <c r="M1456" s="162">
        <f t="shared" si="677"/>
        <v>5.3658804899999997E-4</v>
      </c>
      <c r="N1456" s="161">
        <v>2.9628872000000001E-2</v>
      </c>
      <c r="O1456" s="132">
        <v>7.3523315999999997E-4</v>
      </c>
      <c r="P1456" s="132">
        <v>1.1207526E-3</v>
      </c>
      <c r="Q1456" s="132">
        <v>4.8809535999999999E-4</v>
      </c>
      <c r="R1456" s="132">
        <v>1.0773855E-4</v>
      </c>
      <c r="S1456" s="132">
        <v>0</v>
      </c>
      <c r="T1456" s="132">
        <v>0</v>
      </c>
      <c r="U1456" s="132">
        <v>0</v>
      </c>
      <c r="V1456" s="164">
        <v>6.0329369000000001E-5</v>
      </c>
      <c r="W1456" s="132">
        <v>0</v>
      </c>
      <c r="X1456" s="132">
        <v>4.7625868000000001E-4</v>
      </c>
      <c r="Y1456" s="132">
        <v>0</v>
      </c>
      <c r="Z1456" s="132">
        <v>0</v>
      </c>
      <c r="AA1456" s="132">
        <v>0</v>
      </c>
      <c r="AC1456" s="118">
        <f t="shared" si="678"/>
        <v>2.9628872000000001E-2</v>
      </c>
      <c r="AD1456" s="118">
        <f t="shared" si="679"/>
        <v>2.45181967E-3</v>
      </c>
      <c r="AE1456" s="118">
        <f t="shared" si="680"/>
        <v>1.8559857600000001E-3</v>
      </c>
      <c r="AF1456" s="118">
        <f t="shared" si="681"/>
        <v>1.8559857600000001E-3</v>
      </c>
      <c r="AG1456" s="118">
        <f t="shared" si="682"/>
        <v>5.3658804899999997E-4</v>
      </c>
      <c r="AI1456" s="69">
        <v>2.4773018000000002</v>
      </c>
      <c r="AJ1456" s="69">
        <v>1.9563166000000001</v>
      </c>
      <c r="AK1456" s="69">
        <v>5.9171532999999998E-2</v>
      </c>
      <c r="AL1456" s="69">
        <v>0</v>
      </c>
      <c r="AM1456" s="69">
        <v>0.17731896999999999</v>
      </c>
      <c r="AN1456" s="69">
        <v>0.27395096000000002</v>
      </c>
      <c r="AO1456" s="69">
        <v>1.0543732E-2</v>
      </c>
      <c r="AQ1456" s="116">
        <v>3.6058788000000001E-3</v>
      </c>
      <c r="AR1456" s="116">
        <v>3.4016862000000002E-3</v>
      </c>
      <c r="AS1456" s="116">
        <v>1.5818789999999999E-4</v>
      </c>
      <c r="AT1456" s="199">
        <v>4.6004762E-5</v>
      </c>
      <c r="AU1456" s="150">
        <f t="shared" si="683"/>
        <v>2.0393802227000002E-7</v>
      </c>
      <c r="AV1456" s="150">
        <f t="shared" si="684"/>
        <v>5.8501441872500001E-10</v>
      </c>
      <c r="AW1456" s="163">
        <f t="shared" si="685"/>
        <v>6.4432439569999996E-3</v>
      </c>
      <c r="AX1456" s="196">
        <v>1.8330396E-7</v>
      </c>
      <c r="AY1456" s="196">
        <v>5.5307227999999996E-10</v>
      </c>
      <c r="AZ1456" s="196">
        <v>1.5110725E-14</v>
      </c>
      <c r="BA1456" s="108">
        <v>0</v>
      </c>
      <c r="BB1456" s="108">
        <v>0</v>
      </c>
      <c r="BC1456" s="196">
        <v>7.2576270000000002E-11</v>
      </c>
      <c r="BD1456" s="196">
        <v>2.0561486000000001E-8</v>
      </c>
      <c r="BE1456" s="196">
        <v>1.0288284000000001E-11</v>
      </c>
      <c r="BF1456" s="196">
        <v>2.1638744000000001E-11</v>
      </c>
      <c r="BG1456" s="108">
        <v>0</v>
      </c>
      <c r="BH1456" s="108">
        <v>0</v>
      </c>
      <c r="BI1456" s="108">
        <v>0</v>
      </c>
      <c r="BJ1456" s="108">
        <v>0</v>
      </c>
      <c r="BK1456" s="108">
        <v>0</v>
      </c>
      <c r="BL1456" s="108">
        <v>0</v>
      </c>
      <c r="BM1456" s="108">
        <v>0</v>
      </c>
      <c r="BN1456" s="108">
        <v>0</v>
      </c>
      <c r="BO1456" s="196">
        <v>1.2176570000000001E-6</v>
      </c>
      <c r="BP1456" s="108">
        <v>6.4420262999999997E-3</v>
      </c>
      <c r="BQ1456" s="108">
        <v>0</v>
      </c>
      <c r="BR1456" s="108">
        <v>0</v>
      </c>
      <c r="BS1456" s="108">
        <v>0</v>
      </c>
      <c r="BU1456" s="172">
        <v>8.5517211000000005E-6</v>
      </c>
      <c r="BV1456" s="172">
        <v>1.7307813E-7</v>
      </c>
      <c r="BW1456" s="172">
        <v>5.5075438999999998E-6</v>
      </c>
      <c r="BX1456" s="69">
        <v>0</v>
      </c>
      <c r="BY1456" s="172">
        <v>2.0396834999999999E-7</v>
      </c>
      <c r="BZ1456" s="172">
        <v>4.6984526999999998E-8</v>
      </c>
      <c r="CA1456" s="69">
        <v>0</v>
      </c>
      <c r="CB1456" s="172">
        <v>7.1312400000000005E-8</v>
      </c>
      <c r="CC1456" s="69">
        <v>0</v>
      </c>
      <c r="CD1456" s="69">
        <v>0</v>
      </c>
      <c r="CE1456" s="69">
        <v>0</v>
      </c>
      <c r="CF1456" s="69">
        <v>0</v>
      </c>
      <c r="CG1456" s="69">
        <v>0</v>
      </c>
      <c r="CH1456" s="172">
        <v>1.0026275E-7</v>
      </c>
      <c r="CI1456" s="172">
        <v>2.4194746000000001E-6</v>
      </c>
      <c r="CJ1456" s="172">
        <v>2.9096546E-8</v>
      </c>
      <c r="CK1456" s="69">
        <v>0</v>
      </c>
      <c r="CM1456" s="198">
        <v>0</v>
      </c>
      <c r="CN1456" s="198">
        <v>0.19752581999999999</v>
      </c>
      <c r="CO1456" s="198">
        <v>1.9771051999999999E-3</v>
      </c>
      <c r="CP1456" s="198">
        <v>1.2919348E-4</v>
      </c>
      <c r="CQ1456" s="198">
        <v>0</v>
      </c>
      <c r="CR1456" s="198">
        <v>0</v>
      </c>
      <c r="CS1456" s="197">
        <v>7.7462002000000004E-6</v>
      </c>
      <c r="CT1456" s="198">
        <v>0</v>
      </c>
      <c r="CU1456" s="198">
        <v>0</v>
      </c>
      <c r="CV1456" s="197">
        <v>1.6523224E-5</v>
      </c>
    </row>
    <row r="1457" spans="1:100" ht="14.4">
      <c r="A1457" t="s">
        <v>3609</v>
      </c>
      <c r="B1457" s="85" t="s">
        <v>1273</v>
      </c>
      <c r="C1457" s="113" t="str">
        <f t="shared" si="686"/>
        <v>B.042.02.123</v>
      </c>
      <c r="D1457" s="9" t="s">
        <v>1572</v>
      </c>
      <c r="E1457" s="112" t="s">
        <v>514</v>
      </c>
      <c r="F1457" s="115" t="str">
        <f t="shared" si="687"/>
        <v>Electricity Portugal consumption</v>
      </c>
      <c r="G1457" s="143">
        <f t="shared" si="673"/>
        <v>3.774743466666667E-2</v>
      </c>
      <c r="I1457" s="118">
        <f t="shared" si="674"/>
        <v>8.2676806599999986E-3</v>
      </c>
      <c r="K1457" s="161">
        <f t="shared" si="675"/>
        <v>3.7257609999999999E-4</v>
      </c>
      <c r="L1457" s="161">
        <f t="shared" si="676"/>
        <v>1.12404281E-3</v>
      </c>
      <c r="M1457" s="162">
        <f t="shared" si="677"/>
        <v>1.1089465499999999E-3</v>
      </c>
      <c r="N1457" s="161">
        <v>5.6621151999999998E-3</v>
      </c>
      <c r="O1457" s="132">
        <v>4.9081972999999999E-4</v>
      </c>
      <c r="P1457" s="132">
        <v>6.3322308000000004E-4</v>
      </c>
      <c r="Q1457" s="132">
        <v>2.6784683999999997E-4</v>
      </c>
      <c r="R1457" s="132">
        <v>1.0472926E-4</v>
      </c>
      <c r="S1457" s="132">
        <v>0</v>
      </c>
      <c r="T1457" s="132">
        <v>0</v>
      </c>
      <c r="U1457" s="132">
        <v>0</v>
      </c>
      <c r="V1457" s="132">
        <v>1.5223729999999999E-4</v>
      </c>
      <c r="W1457" s="132">
        <v>0</v>
      </c>
      <c r="X1457" s="132">
        <v>9.5670925000000001E-4</v>
      </c>
      <c r="Y1457" s="132">
        <v>0</v>
      </c>
      <c r="Z1457" s="132">
        <v>0</v>
      </c>
      <c r="AA1457" s="132">
        <v>0</v>
      </c>
      <c r="AC1457" s="118">
        <f t="shared" si="678"/>
        <v>5.6621151999999998E-3</v>
      </c>
      <c r="AD1457" s="118">
        <f t="shared" si="679"/>
        <v>1.49661891E-3</v>
      </c>
      <c r="AE1457" s="118">
        <f t="shared" si="680"/>
        <v>1.12404281E-3</v>
      </c>
      <c r="AF1457" s="118">
        <f t="shared" si="681"/>
        <v>1.12404281E-3</v>
      </c>
      <c r="AG1457" s="118">
        <f t="shared" si="682"/>
        <v>1.1089465499999999E-3</v>
      </c>
      <c r="AI1457" s="69">
        <v>1.6927896</v>
      </c>
      <c r="AJ1457" s="69">
        <v>0.48770154999999998</v>
      </c>
      <c r="AK1457" s="69">
        <v>0.11886388000000001</v>
      </c>
      <c r="AL1457" s="69">
        <v>0</v>
      </c>
      <c r="AM1457" s="69">
        <v>0.25775767999999999</v>
      </c>
      <c r="AN1457" s="69">
        <v>0.49497081999999998</v>
      </c>
      <c r="AO1457" s="69">
        <v>0.33349567000000002</v>
      </c>
      <c r="AQ1457" s="116">
        <v>8.7404729000000001E-4</v>
      </c>
      <c r="AR1457" s="116">
        <v>8.1155799999999998E-4</v>
      </c>
      <c r="AS1457" s="199">
        <v>3.3817274000000001E-5</v>
      </c>
      <c r="AT1457" s="199">
        <v>2.8672017999999998E-5</v>
      </c>
      <c r="AU1457" s="150">
        <f t="shared" si="683"/>
        <v>4.8654555899999997E-8</v>
      </c>
      <c r="AV1457" s="150">
        <f t="shared" si="684"/>
        <v>1.2506388597870001E-10</v>
      </c>
      <c r="AW1457" s="163">
        <f t="shared" si="685"/>
        <v>4.0156888795000005E-3</v>
      </c>
      <c r="AX1457" s="196">
        <v>3.5029618999999998E-8</v>
      </c>
      <c r="AY1457" s="196">
        <v>1.0569282E-10</v>
      </c>
      <c r="AZ1457" s="196">
        <v>2.8876786999999999E-15</v>
      </c>
      <c r="BA1457" s="108">
        <v>0</v>
      </c>
      <c r="BB1457" s="108">
        <v>0</v>
      </c>
      <c r="BC1457" s="196">
        <v>3.98269E-11</v>
      </c>
      <c r="BD1457" s="196">
        <v>1.3585109999999999E-8</v>
      </c>
      <c r="BE1457" s="196">
        <v>5.6457912999999999E-12</v>
      </c>
      <c r="BF1457" s="196">
        <v>1.3722387E-11</v>
      </c>
      <c r="BG1457" s="108">
        <v>0</v>
      </c>
      <c r="BH1457" s="108">
        <v>0</v>
      </c>
      <c r="BI1457" s="108">
        <v>0</v>
      </c>
      <c r="BJ1457" s="108">
        <v>0</v>
      </c>
      <c r="BK1457" s="108">
        <v>0</v>
      </c>
      <c r="BL1457" s="108">
        <v>0</v>
      </c>
      <c r="BM1457" s="108">
        <v>0</v>
      </c>
      <c r="BN1457" s="108">
        <v>0</v>
      </c>
      <c r="BO1457" s="196">
        <v>3.0726795E-6</v>
      </c>
      <c r="BP1457" s="108">
        <v>4.0126162000000002E-3</v>
      </c>
      <c r="BQ1457" s="108">
        <v>0</v>
      </c>
      <c r="BR1457" s="108">
        <v>0</v>
      </c>
      <c r="BS1457" s="108">
        <v>0</v>
      </c>
      <c r="BU1457" s="172">
        <v>2.2366095000000001E-6</v>
      </c>
      <c r="BV1457" s="172">
        <v>1.0771839E-7</v>
      </c>
      <c r="BW1457" s="172">
        <v>1.0524986000000001E-6</v>
      </c>
      <c r="BX1457" s="69">
        <v>0</v>
      </c>
      <c r="BY1457" s="172">
        <v>1.6324571000000001E-7</v>
      </c>
      <c r="BZ1457" s="172">
        <v>2.5783193999999999E-8</v>
      </c>
      <c r="CA1457" s="69">
        <v>0</v>
      </c>
      <c r="CB1457" s="172">
        <v>3.9133339000000003E-8</v>
      </c>
      <c r="CC1457" s="69">
        <v>0</v>
      </c>
      <c r="CD1457" s="69">
        <v>0</v>
      </c>
      <c r="CE1457" s="69">
        <v>0</v>
      </c>
      <c r="CF1457" s="69">
        <v>0</v>
      </c>
      <c r="CG1457" s="69">
        <v>0</v>
      </c>
      <c r="CH1457" s="172">
        <v>5.5847116000000001E-8</v>
      </c>
      <c r="CI1457" s="172">
        <v>7.1895986E-7</v>
      </c>
      <c r="CJ1457" s="172">
        <v>7.3423273999999996E-8</v>
      </c>
      <c r="CK1457" s="69">
        <v>0</v>
      </c>
      <c r="CM1457" s="198">
        <v>0</v>
      </c>
      <c r="CN1457" s="198">
        <v>3.7747434000000003E-2</v>
      </c>
      <c r="CO1457" s="198">
        <v>1.0849548E-3</v>
      </c>
      <c r="CP1457" s="197">
        <v>7.9612749999999994E-5</v>
      </c>
      <c r="CQ1457" s="198">
        <v>0</v>
      </c>
      <c r="CR1457" s="198">
        <v>0</v>
      </c>
      <c r="CS1457" s="197">
        <v>5.9208070000000001E-6</v>
      </c>
      <c r="CT1457" s="198">
        <v>0</v>
      </c>
      <c r="CU1457" s="198">
        <v>0</v>
      </c>
      <c r="CV1457" s="197">
        <v>9.0672721000000004E-6</v>
      </c>
    </row>
    <row r="1458" spans="1:100" ht="14.4">
      <c r="A1458" t="s">
        <v>3610</v>
      </c>
      <c r="B1458" s="85" t="s">
        <v>1273</v>
      </c>
      <c r="C1458" s="113" t="str">
        <f t="shared" si="686"/>
        <v>B.042.02.124</v>
      </c>
      <c r="D1458" s="9" t="s">
        <v>1572</v>
      </c>
      <c r="E1458" s="112" t="s">
        <v>514</v>
      </c>
      <c r="F1458" s="115" t="str">
        <f t="shared" si="687"/>
        <v>Electricity Romania consumption</v>
      </c>
      <c r="G1458" s="143">
        <f t="shared" si="673"/>
        <v>7.4095420000000009E-2</v>
      </c>
      <c r="I1458" s="118">
        <f t="shared" si="674"/>
        <v>1.8046308299000002E-2</v>
      </c>
      <c r="K1458" s="161">
        <f t="shared" si="675"/>
        <v>3.6349532500000003E-4</v>
      </c>
      <c r="L1458" s="161">
        <f t="shared" si="676"/>
        <v>1.0914091799999999E-3</v>
      </c>
      <c r="M1458" s="162">
        <f t="shared" si="677"/>
        <v>5.4770907939999999E-3</v>
      </c>
      <c r="N1458" s="161">
        <v>1.1114313000000001E-2</v>
      </c>
      <c r="O1458" s="132">
        <v>4.5992698999999999E-4</v>
      </c>
      <c r="P1458" s="132">
        <v>6.3148219000000005E-4</v>
      </c>
      <c r="Q1458" s="132">
        <v>2.7062274000000001E-4</v>
      </c>
      <c r="R1458" s="164">
        <v>9.2872584999999995E-5</v>
      </c>
      <c r="S1458" s="132">
        <v>0</v>
      </c>
      <c r="T1458" s="132">
        <v>0</v>
      </c>
      <c r="U1458" s="132">
        <v>0</v>
      </c>
      <c r="V1458" s="164">
        <v>9.6957393999999998E-5</v>
      </c>
      <c r="W1458" s="132">
        <v>0</v>
      </c>
      <c r="X1458" s="132">
        <v>5.3801333999999998E-3</v>
      </c>
      <c r="Y1458" s="132">
        <v>0</v>
      </c>
      <c r="Z1458" s="132">
        <v>0</v>
      </c>
      <c r="AA1458" s="132">
        <v>0</v>
      </c>
      <c r="AC1458" s="118">
        <f t="shared" si="678"/>
        <v>1.1114313000000001E-2</v>
      </c>
      <c r="AD1458" s="118">
        <f t="shared" si="679"/>
        <v>1.4549045049999999E-3</v>
      </c>
      <c r="AE1458" s="118">
        <f t="shared" si="680"/>
        <v>1.0914091799999999E-3</v>
      </c>
      <c r="AF1458" s="118">
        <f t="shared" si="681"/>
        <v>1.0914091799999999E-3</v>
      </c>
      <c r="AG1458" s="118">
        <f t="shared" si="682"/>
        <v>5.4770907939999999E-3</v>
      </c>
      <c r="AI1458" s="69">
        <v>2.1002363000000002</v>
      </c>
      <c r="AJ1458" s="69">
        <v>0.8837448</v>
      </c>
      <c r="AK1458" s="69">
        <v>0.66844081</v>
      </c>
      <c r="AL1458" s="69">
        <v>0</v>
      </c>
      <c r="AM1458" s="69">
        <v>3.6816026000000002E-2</v>
      </c>
      <c r="AN1458" s="69">
        <v>0.24180015999999999</v>
      </c>
      <c r="AO1458" s="69">
        <v>0.26943446999999998</v>
      </c>
      <c r="AQ1458" s="116">
        <v>1.4552696999999999E-3</v>
      </c>
      <c r="AR1458" s="116">
        <v>1.3622599999999999E-3</v>
      </c>
      <c r="AS1458" s="199">
        <v>6.1186279999999999E-5</v>
      </c>
      <c r="AT1458" s="199">
        <v>3.1823379E-5</v>
      </c>
      <c r="AU1458" s="150">
        <f t="shared" si="683"/>
        <v>8.1670264654999998E-8</v>
      </c>
      <c r="AV1458" s="150">
        <f t="shared" si="684"/>
        <v>2.262806250996E-10</v>
      </c>
      <c r="AW1458" s="163">
        <f t="shared" si="685"/>
        <v>4.4570558382000004E-3</v>
      </c>
      <c r="AX1458" s="196">
        <v>6.8760549999999998E-8</v>
      </c>
      <c r="AY1458" s="196">
        <v>2.0746718000000001E-10</v>
      </c>
      <c r="AZ1458" s="196">
        <v>5.6682996000000003E-15</v>
      </c>
      <c r="BA1458" s="108">
        <v>0</v>
      </c>
      <c r="BB1458" s="108">
        <v>0</v>
      </c>
      <c r="BC1458" s="196">
        <v>4.0239655000000003E-11</v>
      </c>
      <c r="BD1458" s="196">
        <v>1.2869475E-8</v>
      </c>
      <c r="BE1458" s="196">
        <v>5.7043028000000002E-12</v>
      </c>
      <c r="BF1458" s="196">
        <v>1.3103474000000001E-11</v>
      </c>
      <c r="BG1458" s="108">
        <v>0</v>
      </c>
      <c r="BH1458" s="108">
        <v>0</v>
      </c>
      <c r="BI1458" s="108">
        <v>0</v>
      </c>
      <c r="BJ1458" s="108">
        <v>0</v>
      </c>
      <c r="BK1458" s="108">
        <v>0</v>
      </c>
      <c r="BL1458" s="108">
        <v>0</v>
      </c>
      <c r="BM1458" s="108">
        <v>0</v>
      </c>
      <c r="BN1458" s="108">
        <v>0</v>
      </c>
      <c r="BO1458" s="196">
        <v>1.9569381999999999E-6</v>
      </c>
      <c r="BP1458" s="108">
        <v>4.4550989000000001E-3</v>
      </c>
      <c r="BQ1458" s="108">
        <v>0</v>
      </c>
      <c r="BR1458" s="108">
        <v>0</v>
      </c>
      <c r="BS1458" s="108">
        <v>0</v>
      </c>
      <c r="BU1458" s="172">
        <v>4.3847555999999998E-6</v>
      </c>
      <c r="BV1458" s="172">
        <v>1.0358731E-7</v>
      </c>
      <c r="BW1458" s="172">
        <v>2.0659768999999998E-6</v>
      </c>
      <c r="BX1458" s="69">
        <v>0</v>
      </c>
      <c r="BY1458" s="172">
        <v>1.4903086E-7</v>
      </c>
      <c r="BZ1458" s="172">
        <v>2.6050404000000001E-8</v>
      </c>
      <c r="CA1458" s="69">
        <v>0</v>
      </c>
      <c r="CB1458" s="172">
        <v>3.9538907000000001E-8</v>
      </c>
      <c r="CC1458" s="69">
        <v>0</v>
      </c>
      <c r="CD1458" s="69">
        <v>0</v>
      </c>
      <c r="CE1458" s="69">
        <v>0</v>
      </c>
      <c r="CF1458" s="69">
        <v>0</v>
      </c>
      <c r="CG1458" s="69">
        <v>0</v>
      </c>
      <c r="CH1458" s="172">
        <v>5.6085273E-8</v>
      </c>
      <c r="CI1458" s="172">
        <v>1.8977238999999999E-6</v>
      </c>
      <c r="CJ1458" s="172">
        <v>4.6762055999999997E-8</v>
      </c>
      <c r="CK1458" s="69">
        <v>0</v>
      </c>
      <c r="CM1458" s="198">
        <v>0</v>
      </c>
      <c r="CN1458" s="198">
        <v>7.4095419999999995E-2</v>
      </c>
      <c r="CO1458" s="198">
        <v>1.096199E-3</v>
      </c>
      <c r="CP1458" s="197">
        <v>7.6847608000000001E-5</v>
      </c>
      <c r="CQ1458" s="198">
        <v>0</v>
      </c>
      <c r="CR1458" s="198">
        <v>0</v>
      </c>
      <c r="CS1458" s="197">
        <v>5.4400213000000002E-6</v>
      </c>
      <c r="CT1458" s="198">
        <v>0</v>
      </c>
      <c r="CU1458" s="198">
        <v>0</v>
      </c>
      <c r="CV1458" s="197">
        <v>9.1612430000000006E-6</v>
      </c>
    </row>
    <row r="1459" spans="1:100" ht="14.4">
      <c r="A1459" t="s">
        <v>3611</v>
      </c>
      <c r="B1459" s="85" t="s">
        <v>1273</v>
      </c>
      <c r="C1459" s="113" t="str">
        <f t="shared" si="686"/>
        <v>B.042.02.125</v>
      </c>
      <c r="D1459" s="9" t="s">
        <v>1572</v>
      </c>
      <c r="E1459" s="112" t="s">
        <v>514</v>
      </c>
      <c r="F1459" s="115" t="str">
        <f t="shared" si="687"/>
        <v>Electricity Slovakia consumption</v>
      </c>
      <c r="G1459" s="143">
        <f t="shared" si="673"/>
        <v>6.5677263999999999E-2</v>
      </c>
      <c r="I1459" s="118">
        <f t="shared" si="674"/>
        <v>2.3593127626999999E-2</v>
      </c>
      <c r="K1459" s="161">
        <f t="shared" si="675"/>
        <v>4.2322494000000002E-4</v>
      </c>
      <c r="L1459" s="161">
        <f t="shared" si="676"/>
        <v>1.4224218800000001E-3</v>
      </c>
      <c r="M1459" s="162">
        <f t="shared" si="677"/>
        <v>1.1895891207000001E-2</v>
      </c>
      <c r="N1459" s="161">
        <v>9.8515896000000002E-3</v>
      </c>
      <c r="O1459" s="132">
        <v>6.6987600000000002E-4</v>
      </c>
      <c r="P1459" s="132">
        <v>7.5254588000000003E-4</v>
      </c>
      <c r="Q1459" s="132">
        <v>3.2009471000000002E-4</v>
      </c>
      <c r="R1459" s="132">
        <v>1.0313023E-4</v>
      </c>
      <c r="S1459" s="132">
        <v>0</v>
      </c>
      <c r="T1459" s="132">
        <v>0</v>
      </c>
      <c r="U1459" s="132">
        <v>0</v>
      </c>
      <c r="V1459" s="164">
        <v>3.2737207000000001E-5</v>
      </c>
      <c r="W1459" s="132">
        <v>0</v>
      </c>
      <c r="X1459" s="132">
        <v>1.1863154000000001E-2</v>
      </c>
      <c r="Y1459" s="132">
        <v>0</v>
      </c>
      <c r="Z1459" s="132">
        <v>0</v>
      </c>
      <c r="AA1459" s="132">
        <v>0</v>
      </c>
      <c r="AC1459" s="118">
        <f t="shared" si="678"/>
        <v>9.8515896000000002E-3</v>
      </c>
      <c r="AD1459" s="118">
        <f t="shared" si="679"/>
        <v>1.8456468200000002E-3</v>
      </c>
      <c r="AE1459" s="118">
        <f t="shared" si="680"/>
        <v>1.4224218800000001E-3</v>
      </c>
      <c r="AF1459" s="118">
        <f t="shared" si="681"/>
        <v>1.4224218800000001E-3</v>
      </c>
      <c r="AG1459" s="118">
        <f t="shared" si="682"/>
        <v>1.1895891207000001E-2</v>
      </c>
      <c r="AI1459" s="69">
        <v>2.1603824999999999</v>
      </c>
      <c r="AJ1459" s="69">
        <v>0.35767285999999998</v>
      </c>
      <c r="AK1459" s="69">
        <v>1.4739070999999999</v>
      </c>
      <c r="AL1459" s="69">
        <v>0</v>
      </c>
      <c r="AM1459" s="69">
        <v>0.19065112000000001</v>
      </c>
      <c r="AN1459" s="69">
        <v>2.5053381E-2</v>
      </c>
      <c r="AO1459" s="69">
        <v>0.11309812</v>
      </c>
      <c r="AQ1459" s="116">
        <v>1.3839512999999999E-3</v>
      </c>
      <c r="AR1459" s="116">
        <v>1.3076908999999999E-3</v>
      </c>
      <c r="AS1459" s="199">
        <v>5.6462246999999998E-5</v>
      </c>
      <c r="AT1459" s="199">
        <v>1.9798126000000001E-5</v>
      </c>
      <c r="AU1459" s="150">
        <f t="shared" si="683"/>
        <v>7.8398733782000005E-8</v>
      </c>
      <c r="AV1459" s="150">
        <f t="shared" si="684"/>
        <v>2.0881008561070002E-10</v>
      </c>
      <c r="AW1459" s="163">
        <f t="shared" si="685"/>
        <v>2.7728467509799998E-3</v>
      </c>
      <c r="AX1459" s="196">
        <v>6.0948501000000002E-8</v>
      </c>
      <c r="AY1459" s="196">
        <v>1.8389634000000001E-10</v>
      </c>
      <c r="AZ1459" s="196">
        <v>5.0243106999999997E-15</v>
      </c>
      <c r="BA1459" s="108">
        <v>0</v>
      </c>
      <c r="BB1459" s="108">
        <v>0</v>
      </c>
      <c r="BC1459" s="196">
        <v>4.7595781999999997E-11</v>
      </c>
      <c r="BD1459" s="196">
        <v>1.7402637E-8</v>
      </c>
      <c r="BE1459" s="196">
        <v>6.7470942999999997E-12</v>
      </c>
      <c r="BF1459" s="196">
        <v>1.8161627000000001E-11</v>
      </c>
      <c r="BG1459" s="108">
        <v>0</v>
      </c>
      <c r="BH1459" s="108">
        <v>0</v>
      </c>
      <c r="BI1459" s="108">
        <v>0</v>
      </c>
      <c r="BJ1459" s="108">
        <v>0</v>
      </c>
      <c r="BK1459" s="108">
        <v>0</v>
      </c>
      <c r="BL1459" s="108">
        <v>0</v>
      </c>
      <c r="BM1459" s="108">
        <v>0</v>
      </c>
      <c r="BN1459" s="108">
        <v>0</v>
      </c>
      <c r="BO1459" s="196">
        <v>6.6075098000000005E-7</v>
      </c>
      <c r="BP1459" s="108">
        <v>2.7721859999999998E-3</v>
      </c>
      <c r="BQ1459" s="108">
        <v>0</v>
      </c>
      <c r="BR1459" s="108">
        <v>0</v>
      </c>
      <c r="BS1459" s="108">
        <v>0</v>
      </c>
      <c r="BU1459" s="172">
        <v>4.6226946999999996E-6</v>
      </c>
      <c r="BV1459" s="172">
        <v>1.4088157999999999E-7</v>
      </c>
      <c r="BW1459" s="172">
        <v>1.8312564E-6</v>
      </c>
      <c r="BX1459" s="69">
        <v>0</v>
      </c>
      <c r="BY1459" s="172">
        <v>1.8538162999999999E-7</v>
      </c>
      <c r="BZ1459" s="172">
        <v>3.0812623000000002E-8</v>
      </c>
      <c r="CA1459" s="69">
        <v>0</v>
      </c>
      <c r="CB1459" s="172">
        <v>4.6766930999999999E-8</v>
      </c>
      <c r="CC1459" s="69">
        <v>0</v>
      </c>
      <c r="CD1459" s="69">
        <v>0</v>
      </c>
      <c r="CE1459" s="69">
        <v>0</v>
      </c>
      <c r="CF1459" s="69">
        <v>0</v>
      </c>
      <c r="CG1459" s="69">
        <v>0</v>
      </c>
      <c r="CH1459" s="172">
        <v>6.7529758999999996E-8</v>
      </c>
      <c r="CI1459" s="172">
        <v>2.3042767999999998E-6</v>
      </c>
      <c r="CJ1459" s="172">
        <v>1.5788987999999999E-8</v>
      </c>
      <c r="CK1459" s="69">
        <v>0</v>
      </c>
      <c r="CM1459" s="198">
        <v>0</v>
      </c>
      <c r="CN1459" s="198">
        <v>6.5677263999999999E-2</v>
      </c>
      <c r="CO1459" s="198">
        <v>1.2965927999999999E-3</v>
      </c>
      <c r="CP1459" s="198">
        <v>1.0345603E-4</v>
      </c>
      <c r="CQ1459" s="198">
        <v>0</v>
      </c>
      <c r="CR1459" s="198">
        <v>0</v>
      </c>
      <c r="CS1459" s="197">
        <v>7.0344738E-6</v>
      </c>
      <c r="CT1459" s="198">
        <v>0</v>
      </c>
      <c r="CU1459" s="198">
        <v>0</v>
      </c>
      <c r="CV1459" s="197">
        <v>1.083599E-5</v>
      </c>
    </row>
    <row r="1460" spans="1:100" ht="14.4">
      <c r="A1460" t="s">
        <v>3612</v>
      </c>
      <c r="B1460" s="85" t="s">
        <v>1273</v>
      </c>
      <c r="C1460" s="113" t="str">
        <f t="shared" si="686"/>
        <v>B.042.02.126</v>
      </c>
      <c r="D1460" s="9" t="s">
        <v>1572</v>
      </c>
      <c r="E1460" s="112" t="s">
        <v>514</v>
      </c>
      <c r="F1460" s="115" t="str">
        <f t="shared" si="687"/>
        <v>Electricity Slovenia consumption</v>
      </c>
      <c r="G1460" s="143">
        <f t="shared" si="673"/>
        <v>4.4058238666666673E-2</v>
      </c>
      <c r="I1460" s="118">
        <f t="shared" si="674"/>
        <v>1.3593283025E-2</v>
      </c>
      <c r="K1460" s="161">
        <f t="shared" si="675"/>
        <v>2.7357444500000002E-4</v>
      </c>
      <c r="L1460" s="161">
        <f t="shared" si="676"/>
        <v>8.9090036E-4</v>
      </c>
      <c r="M1460" s="162">
        <f t="shared" si="677"/>
        <v>5.82007242E-3</v>
      </c>
      <c r="N1460" s="161">
        <v>6.6087358000000004E-3</v>
      </c>
      <c r="O1460" s="132">
        <v>4.0469962999999999E-4</v>
      </c>
      <c r="P1460" s="132">
        <v>4.8620073000000001E-4</v>
      </c>
      <c r="Q1460" s="132">
        <v>2.0729774999999999E-4</v>
      </c>
      <c r="R1460" s="164">
        <v>6.6276695000000002E-5</v>
      </c>
      <c r="S1460" s="132">
        <v>0</v>
      </c>
      <c r="T1460" s="132">
        <v>0</v>
      </c>
      <c r="U1460" s="132">
        <v>0</v>
      </c>
      <c r="V1460" s="132">
        <v>1.1421072E-4</v>
      </c>
      <c r="W1460" s="132">
        <v>0</v>
      </c>
      <c r="X1460" s="132">
        <v>5.7058617000000002E-3</v>
      </c>
      <c r="Y1460" s="132">
        <v>0</v>
      </c>
      <c r="Z1460" s="132">
        <v>0</v>
      </c>
      <c r="AA1460" s="132">
        <v>0</v>
      </c>
      <c r="AC1460" s="118">
        <f t="shared" si="678"/>
        <v>6.6087358000000004E-3</v>
      </c>
      <c r="AD1460" s="118">
        <f t="shared" si="679"/>
        <v>1.1644748049999998E-3</v>
      </c>
      <c r="AE1460" s="118">
        <f t="shared" si="680"/>
        <v>8.9090036E-4</v>
      </c>
      <c r="AF1460" s="118">
        <f t="shared" si="681"/>
        <v>8.9090036E-4</v>
      </c>
      <c r="AG1460" s="118">
        <f t="shared" si="682"/>
        <v>5.82007242E-3</v>
      </c>
      <c r="AI1460" s="69">
        <v>1.7592422999999999</v>
      </c>
      <c r="AJ1460" s="69">
        <v>0.58246732000000001</v>
      </c>
      <c r="AK1460" s="69">
        <v>0.70891009000000005</v>
      </c>
      <c r="AL1460" s="69">
        <v>0</v>
      </c>
      <c r="AM1460" s="69">
        <v>6.9649526000000003E-2</v>
      </c>
      <c r="AN1460" s="69">
        <v>0.11041748999999999</v>
      </c>
      <c r="AO1460" s="69">
        <v>0.28779786000000002</v>
      </c>
      <c r="AQ1460" s="116">
        <v>9.1303070000000003E-4</v>
      </c>
      <c r="AR1460" s="116">
        <v>8.6152462999999999E-4</v>
      </c>
      <c r="AS1460" s="199">
        <v>3.7553591000000001E-5</v>
      </c>
      <c r="AT1460" s="199">
        <v>1.3952479999999999E-5</v>
      </c>
      <c r="AU1460" s="150">
        <f t="shared" si="683"/>
        <v>5.1650156685999999E-8</v>
      </c>
      <c r="AV1460" s="150">
        <f t="shared" si="684"/>
        <v>1.3888162495530003E-10</v>
      </c>
      <c r="AW1460" s="163">
        <f t="shared" si="685"/>
        <v>1.9541288703999998E-3</v>
      </c>
      <c r="AX1460" s="196">
        <v>4.0886044999999997E-8</v>
      </c>
      <c r="AY1460" s="196">
        <v>1.2336307E-10</v>
      </c>
      <c r="AZ1460" s="196">
        <v>3.3704553E-15</v>
      </c>
      <c r="BA1460" s="108">
        <v>0</v>
      </c>
      <c r="BB1460" s="108">
        <v>0</v>
      </c>
      <c r="BC1460" s="196">
        <v>3.0823685999999998E-11</v>
      </c>
      <c r="BD1460" s="196">
        <v>1.0733288E-8</v>
      </c>
      <c r="BE1460" s="196">
        <v>4.3695115000000001E-12</v>
      </c>
      <c r="BF1460" s="196">
        <v>1.1145673E-11</v>
      </c>
      <c r="BG1460" s="108">
        <v>0</v>
      </c>
      <c r="BH1460" s="108">
        <v>0</v>
      </c>
      <c r="BI1460" s="108">
        <v>0</v>
      </c>
      <c r="BJ1460" s="108">
        <v>0</v>
      </c>
      <c r="BK1460" s="108">
        <v>0</v>
      </c>
      <c r="BL1460" s="108">
        <v>0</v>
      </c>
      <c r="BM1460" s="108">
        <v>0</v>
      </c>
      <c r="BN1460" s="108">
        <v>0</v>
      </c>
      <c r="BO1460" s="196">
        <v>2.3051704000000002E-6</v>
      </c>
      <c r="BP1460" s="108">
        <v>1.9518236999999999E-3</v>
      </c>
      <c r="BQ1460" s="108">
        <v>0</v>
      </c>
      <c r="BR1460" s="108">
        <v>0</v>
      </c>
      <c r="BS1460" s="108">
        <v>0</v>
      </c>
      <c r="BU1460" s="172">
        <v>3.1828688E-6</v>
      </c>
      <c r="BV1460" s="172">
        <v>8.6989637999999997E-8</v>
      </c>
      <c r="BW1460" s="172">
        <v>1.2284606E-6</v>
      </c>
      <c r="BX1460" s="69">
        <v>0</v>
      </c>
      <c r="BY1460" s="172">
        <v>1.1609896E-7</v>
      </c>
      <c r="BZ1460" s="172">
        <v>1.995468E-8</v>
      </c>
      <c r="CA1460" s="69">
        <v>0</v>
      </c>
      <c r="CB1460" s="172">
        <v>3.0286911E-8</v>
      </c>
      <c r="CC1460" s="69">
        <v>0</v>
      </c>
      <c r="CD1460" s="69">
        <v>0</v>
      </c>
      <c r="CE1460" s="69">
        <v>0</v>
      </c>
      <c r="CF1460" s="69">
        <v>0</v>
      </c>
      <c r="CG1460" s="69">
        <v>0</v>
      </c>
      <c r="CH1460" s="172">
        <v>4.3457505000000002E-8</v>
      </c>
      <c r="CI1460" s="172">
        <v>1.6025372E-6</v>
      </c>
      <c r="CJ1460" s="172">
        <v>5.5083245E-8</v>
      </c>
      <c r="CK1460" s="69">
        <v>0</v>
      </c>
      <c r="CM1460" s="198">
        <v>0</v>
      </c>
      <c r="CN1460" s="198">
        <v>4.4058238999999999E-2</v>
      </c>
      <c r="CO1460" s="198">
        <v>8.3969139000000001E-4</v>
      </c>
      <c r="CP1460" s="197">
        <v>6.4093667000000002E-5</v>
      </c>
      <c r="CQ1460" s="198">
        <v>0</v>
      </c>
      <c r="CR1460" s="198">
        <v>0</v>
      </c>
      <c r="CS1460" s="197">
        <v>4.3652757999999998E-6</v>
      </c>
      <c r="CT1460" s="198">
        <v>0</v>
      </c>
      <c r="CU1460" s="198">
        <v>0</v>
      </c>
      <c r="CV1460" s="197">
        <v>7.0175369999999997E-6</v>
      </c>
    </row>
    <row r="1461" spans="1:100" ht="14.4">
      <c r="A1461" t="s">
        <v>3613</v>
      </c>
      <c r="B1461" s="85" t="s">
        <v>1273</v>
      </c>
      <c r="C1461" s="113" t="str">
        <f t="shared" si="686"/>
        <v>B.042.02.127</v>
      </c>
      <c r="D1461" s="9" t="s">
        <v>1572</v>
      </c>
      <c r="E1461" s="112" t="s">
        <v>514</v>
      </c>
      <c r="F1461" s="115" t="str">
        <f t="shared" si="687"/>
        <v>Electricity Spain consumption</v>
      </c>
      <c r="G1461" s="143">
        <f t="shared" si="673"/>
        <v>4.6909894666666667E-2</v>
      </c>
      <c r="I1461" s="118">
        <f t="shared" si="674"/>
        <v>1.3027876736E-2</v>
      </c>
      <c r="K1461" s="161">
        <f t="shared" si="675"/>
        <v>2.6408407600000001E-4</v>
      </c>
      <c r="L1461" s="161">
        <f t="shared" si="676"/>
        <v>1.0129026200000001E-3</v>
      </c>
      <c r="M1461" s="162">
        <f t="shared" si="677"/>
        <v>4.7144058399999998E-3</v>
      </c>
      <c r="N1461" s="161">
        <v>7.0364842E-3</v>
      </c>
      <c r="O1461" s="132">
        <v>5.0972207000000004E-4</v>
      </c>
      <c r="P1461" s="132">
        <v>5.0318054999999996E-4</v>
      </c>
      <c r="Q1461" s="132">
        <v>2.1296295E-4</v>
      </c>
      <c r="R1461" s="164">
        <v>5.1121125999999999E-5</v>
      </c>
      <c r="S1461" s="132">
        <v>0</v>
      </c>
      <c r="T1461" s="132">
        <v>0</v>
      </c>
      <c r="U1461" s="132">
        <v>0</v>
      </c>
      <c r="V1461" s="132">
        <v>1.1935624E-4</v>
      </c>
      <c r="W1461" s="132">
        <v>0</v>
      </c>
      <c r="X1461" s="132">
        <v>4.5950495999999997E-3</v>
      </c>
      <c r="Y1461" s="132">
        <v>0</v>
      </c>
      <c r="Z1461" s="132">
        <v>0</v>
      </c>
      <c r="AA1461" s="132">
        <v>0</v>
      </c>
      <c r="AC1461" s="118">
        <f t="shared" si="678"/>
        <v>7.0364842E-3</v>
      </c>
      <c r="AD1461" s="118">
        <f t="shared" si="679"/>
        <v>1.2769866960000002E-3</v>
      </c>
      <c r="AE1461" s="118">
        <f t="shared" si="680"/>
        <v>1.0129026200000001E-3</v>
      </c>
      <c r="AF1461" s="118">
        <f t="shared" si="681"/>
        <v>1.0129026200000001E-3</v>
      </c>
      <c r="AG1461" s="118">
        <f t="shared" si="682"/>
        <v>4.7144058399999998E-3</v>
      </c>
      <c r="AI1461" s="69">
        <v>1.8695018000000001</v>
      </c>
      <c r="AJ1461" s="69">
        <v>0.62898690999999995</v>
      </c>
      <c r="AK1461" s="69">
        <v>0.57090010000000002</v>
      </c>
      <c r="AL1461" s="69">
        <v>0</v>
      </c>
      <c r="AM1461" s="69">
        <v>8.2216227000000003E-2</v>
      </c>
      <c r="AN1461" s="69">
        <v>0.46284266000000002</v>
      </c>
      <c r="AO1461" s="69">
        <v>0.12455589</v>
      </c>
      <c r="AQ1461" s="116">
        <v>1.0114106999999999E-3</v>
      </c>
      <c r="AR1461" s="116">
        <v>9.3459665999999996E-4</v>
      </c>
      <c r="AS1461" s="199">
        <v>4.0364831000000002E-5</v>
      </c>
      <c r="AT1461" s="199">
        <v>3.6449212999999999E-5</v>
      </c>
      <c r="AU1461" s="150">
        <f t="shared" si="683"/>
        <v>5.6030974058999999E-8</v>
      </c>
      <c r="AV1461" s="150">
        <f t="shared" si="684"/>
        <v>1.4927822540700001E-10</v>
      </c>
      <c r="AW1461" s="163">
        <f t="shared" si="685"/>
        <v>5.1049318251000005E-3</v>
      </c>
      <c r="AX1461" s="196">
        <v>4.3532381999999998E-8</v>
      </c>
      <c r="AY1461" s="196">
        <v>1.3134771E-10</v>
      </c>
      <c r="AZ1461" s="196">
        <v>3.5886070000000003E-15</v>
      </c>
      <c r="BA1461" s="108">
        <v>0</v>
      </c>
      <c r="BB1461" s="108">
        <v>0</v>
      </c>
      <c r="BC1461" s="196">
        <v>3.1666058999999999E-11</v>
      </c>
      <c r="BD1461" s="196">
        <v>1.2466926E-8</v>
      </c>
      <c r="BE1461" s="196">
        <v>4.4889248000000002E-12</v>
      </c>
      <c r="BF1461" s="196">
        <v>1.3438001999999999E-11</v>
      </c>
      <c r="BG1461" s="108">
        <v>0</v>
      </c>
      <c r="BH1461" s="108">
        <v>0</v>
      </c>
      <c r="BI1461" s="108">
        <v>0</v>
      </c>
      <c r="BJ1461" s="108">
        <v>0</v>
      </c>
      <c r="BK1461" s="108">
        <v>0</v>
      </c>
      <c r="BL1461" s="108">
        <v>0</v>
      </c>
      <c r="BM1461" s="108">
        <v>0</v>
      </c>
      <c r="BN1461" s="108">
        <v>0</v>
      </c>
      <c r="BO1461" s="196">
        <v>2.4090251000000001E-6</v>
      </c>
      <c r="BP1461" s="108">
        <v>5.1025228000000002E-3</v>
      </c>
      <c r="BQ1461" s="108">
        <v>0</v>
      </c>
      <c r="BR1461" s="108">
        <v>0</v>
      </c>
      <c r="BS1461" s="108">
        <v>0</v>
      </c>
      <c r="BU1461" s="172">
        <v>3.1429922999999998E-6</v>
      </c>
      <c r="BV1461" s="172">
        <v>1.0307098E-7</v>
      </c>
      <c r="BW1461" s="172">
        <v>1.3079722999999999E-6</v>
      </c>
      <c r="BX1461" s="69">
        <v>0</v>
      </c>
      <c r="BY1461" s="172">
        <v>1.153736E-7</v>
      </c>
      <c r="BZ1461" s="172">
        <v>2.0500017E-8</v>
      </c>
      <c r="CA1461" s="69">
        <v>0</v>
      </c>
      <c r="CB1461" s="172">
        <v>3.1114614E-8</v>
      </c>
      <c r="CC1461" s="69">
        <v>0</v>
      </c>
      <c r="CD1461" s="69">
        <v>0</v>
      </c>
      <c r="CE1461" s="69">
        <v>0</v>
      </c>
      <c r="CF1461" s="69">
        <v>0</v>
      </c>
      <c r="CG1461" s="69">
        <v>0</v>
      </c>
      <c r="CH1461" s="172">
        <v>4.5534715999999999E-8</v>
      </c>
      <c r="CI1461" s="172">
        <v>1.4618612E-6</v>
      </c>
      <c r="CJ1461" s="172">
        <v>5.7564906000000003E-8</v>
      </c>
      <c r="CK1461" s="69">
        <v>0</v>
      </c>
      <c r="CM1461" s="198">
        <v>0</v>
      </c>
      <c r="CN1461" s="198">
        <v>4.6909895E-2</v>
      </c>
      <c r="CO1461" s="198">
        <v>8.6263911999999996E-4</v>
      </c>
      <c r="CP1461" s="197">
        <v>7.5221359000000006E-5</v>
      </c>
      <c r="CQ1461" s="198">
        <v>0</v>
      </c>
      <c r="CR1461" s="198">
        <v>0</v>
      </c>
      <c r="CS1461" s="197">
        <v>4.6344436999999997E-6</v>
      </c>
      <c r="CT1461" s="198">
        <v>0</v>
      </c>
      <c r="CU1461" s="198">
        <v>0</v>
      </c>
      <c r="CV1461" s="197">
        <v>7.2093177E-6</v>
      </c>
    </row>
    <row r="1462" spans="1:100" ht="14.4">
      <c r="A1462" t="s">
        <v>3614</v>
      </c>
      <c r="B1462" s="85" t="s">
        <v>1273</v>
      </c>
      <c r="C1462" s="113" t="str">
        <f t="shared" si="686"/>
        <v>B.042.02.128</v>
      </c>
      <c r="D1462" s="9" t="s">
        <v>1572</v>
      </c>
      <c r="E1462" s="112" t="s">
        <v>514</v>
      </c>
      <c r="F1462" s="115" t="str">
        <f t="shared" si="687"/>
        <v>Electricity Sweden consumption</v>
      </c>
      <c r="G1462" s="143">
        <f t="shared" si="673"/>
        <v>1.0930810666666667E-2</v>
      </c>
      <c r="I1462" s="118">
        <f t="shared" si="674"/>
        <v>8.795103226999999E-3</v>
      </c>
      <c r="K1462" s="161">
        <f t="shared" si="675"/>
        <v>2.8715232699999999E-4</v>
      </c>
      <c r="L1462" s="161">
        <f t="shared" si="676"/>
        <v>8.4071840999999994E-4</v>
      </c>
      <c r="M1462" s="162">
        <f t="shared" si="677"/>
        <v>6.02761089E-3</v>
      </c>
      <c r="N1462" s="161">
        <v>1.6396215999999999E-3</v>
      </c>
      <c r="O1462" s="132">
        <v>3.8286814E-4</v>
      </c>
      <c r="P1462" s="132">
        <v>4.5785026999999999E-4</v>
      </c>
      <c r="Q1462" s="132">
        <v>1.9295728E-4</v>
      </c>
      <c r="R1462" s="164">
        <v>9.4195047000000004E-5</v>
      </c>
      <c r="S1462" s="132">
        <v>0</v>
      </c>
      <c r="T1462" s="132">
        <v>0</v>
      </c>
      <c r="U1462" s="132">
        <v>0</v>
      </c>
      <c r="V1462" s="132">
        <v>1.2509139000000001E-4</v>
      </c>
      <c r="W1462" s="132">
        <v>0</v>
      </c>
      <c r="X1462" s="132">
        <v>5.9025194999999999E-3</v>
      </c>
      <c r="Y1462" s="132">
        <v>0</v>
      </c>
      <c r="Z1462" s="132">
        <v>0</v>
      </c>
      <c r="AA1462" s="132">
        <v>0</v>
      </c>
      <c r="AC1462" s="118">
        <f t="shared" si="678"/>
        <v>1.6396215999999999E-3</v>
      </c>
      <c r="AD1462" s="118">
        <f t="shared" si="679"/>
        <v>1.1278707370000001E-3</v>
      </c>
      <c r="AE1462" s="118">
        <f t="shared" si="680"/>
        <v>8.4071840999999994E-4</v>
      </c>
      <c r="AF1462" s="118">
        <f t="shared" si="681"/>
        <v>8.4071840999999994E-4</v>
      </c>
      <c r="AG1462" s="118">
        <f t="shared" si="682"/>
        <v>6.02761089E-3</v>
      </c>
      <c r="AI1462" s="69">
        <v>1.6659520000000001</v>
      </c>
      <c r="AJ1462" s="69">
        <v>3.3007676999999999E-2</v>
      </c>
      <c r="AK1462" s="69">
        <v>0.73334332999999996</v>
      </c>
      <c r="AL1462" s="69">
        <v>0</v>
      </c>
      <c r="AM1462" s="69">
        <v>0.20811716999999999</v>
      </c>
      <c r="AN1462" s="69">
        <v>0.26854887</v>
      </c>
      <c r="AO1462" s="69">
        <v>0.42293499000000001</v>
      </c>
      <c r="AQ1462" s="116">
        <v>3.6126328999999999E-4</v>
      </c>
      <c r="AR1462" s="116">
        <v>3.4669483999999999E-4</v>
      </c>
      <c r="AS1462" s="199">
        <v>1.2216507999999999E-5</v>
      </c>
      <c r="AT1462" s="199">
        <v>2.3519474999999998E-6</v>
      </c>
      <c r="AU1462" s="150">
        <f t="shared" si="683"/>
        <v>2.0785061360000001E-8</v>
      </c>
      <c r="AV1462" s="150">
        <f t="shared" si="684"/>
        <v>4.5179394007020002E-11</v>
      </c>
      <c r="AW1462" s="163">
        <f t="shared" si="685"/>
        <v>3.2940442040000001E-4</v>
      </c>
      <c r="AX1462" s="196">
        <v>1.0143792E-8</v>
      </c>
      <c r="AY1462" s="196">
        <v>3.0606269999999997E-11</v>
      </c>
      <c r="AZ1462" s="196">
        <v>8.3620701999999998E-16</v>
      </c>
      <c r="BA1462" s="108">
        <v>0</v>
      </c>
      <c r="BB1462" s="108">
        <v>0</v>
      </c>
      <c r="BC1462" s="196">
        <v>2.869136E-11</v>
      </c>
      <c r="BD1462" s="196">
        <v>1.0612578E-8</v>
      </c>
      <c r="BE1462" s="196">
        <v>4.0672367999999997E-12</v>
      </c>
      <c r="BF1462" s="196">
        <v>1.0505051000000001E-11</v>
      </c>
      <c r="BG1462" s="108">
        <v>0</v>
      </c>
      <c r="BH1462" s="108">
        <v>0</v>
      </c>
      <c r="BI1462" s="108">
        <v>0</v>
      </c>
      <c r="BJ1462" s="108">
        <v>0</v>
      </c>
      <c r="BK1462" s="108">
        <v>0</v>
      </c>
      <c r="BL1462" s="108">
        <v>0</v>
      </c>
      <c r="BM1462" s="108">
        <v>0</v>
      </c>
      <c r="BN1462" s="108">
        <v>0</v>
      </c>
      <c r="BO1462" s="196">
        <v>2.5247804E-6</v>
      </c>
      <c r="BP1462" s="108">
        <v>3.2687964000000002E-4</v>
      </c>
      <c r="BQ1462" s="108">
        <v>0</v>
      </c>
      <c r="BR1462" s="108">
        <v>0</v>
      </c>
      <c r="BS1462" s="108">
        <v>0</v>
      </c>
      <c r="BU1462" s="172">
        <v>1.6505504E-6</v>
      </c>
      <c r="BV1462" s="172">
        <v>8.1870977000000002E-8</v>
      </c>
      <c r="BW1462" s="172">
        <v>3.0478000999999999E-7</v>
      </c>
      <c r="BX1462" s="69">
        <v>0</v>
      </c>
      <c r="BY1462" s="172">
        <v>1.379011E-7</v>
      </c>
      <c r="BZ1462" s="172">
        <v>1.8574252999999999E-8</v>
      </c>
      <c r="CA1462" s="69">
        <v>0</v>
      </c>
      <c r="CB1462" s="172">
        <v>2.8191718000000001E-8</v>
      </c>
      <c r="CC1462" s="69">
        <v>0</v>
      </c>
      <c r="CD1462" s="69">
        <v>0</v>
      </c>
      <c r="CE1462" s="69">
        <v>0</v>
      </c>
      <c r="CF1462" s="69">
        <v>0</v>
      </c>
      <c r="CG1462" s="69">
        <v>0</v>
      </c>
      <c r="CH1462" s="172">
        <v>4.0509560000000002E-8</v>
      </c>
      <c r="CI1462" s="172">
        <v>9.7839188000000001E-7</v>
      </c>
      <c r="CJ1462" s="172">
        <v>6.0330939000000003E-8</v>
      </c>
      <c r="CK1462" s="69">
        <v>0</v>
      </c>
      <c r="CM1462" s="198">
        <v>0</v>
      </c>
      <c r="CN1462" s="198">
        <v>1.0930811E-2</v>
      </c>
      <c r="CO1462" s="198">
        <v>7.816031E-4</v>
      </c>
      <c r="CP1462" s="197">
        <v>6.0274951000000001E-5</v>
      </c>
      <c r="CQ1462" s="198">
        <v>0</v>
      </c>
      <c r="CR1462" s="198">
        <v>0</v>
      </c>
      <c r="CS1462" s="197">
        <v>4.9114423999999998E-6</v>
      </c>
      <c r="CT1462" s="198">
        <v>0</v>
      </c>
      <c r="CU1462" s="198">
        <v>0</v>
      </c>
      <c r="CV1462" s="197">
        <v>6.5320769000000002E-6</v>
      </c>
    </row>
    <row r="1463" spans="1:100" ht="14.4">
      <c r="A1463" t="s">
        <v>3615</v>
      </c>
      <c r="B1463" s="85" t="s">
        <v>1273</v>
      </c>
      <c r="C1463" s="113" t="str">
        <f t="shared" si="686"/>
        <v>B.042.02.129</v>
      </c>
      <c r="D1463" s="9" t="s">
        <v>1572</v>
      </c>
      <c r="E1463" s="112" t="s">
        <v>514</v>
      </c>
      <c r="F1463" s="115" t="str">
        <f t="shared" si="687"/>
        <v>Electricity Switzerland consumption</v>
      </c>
      <c r="G1463" s="143">
        <f t="shared" si="673"/>
        <v>1.4039689333333334E-2</v>
      </c>
      <c r="I1463" s="118">
        <f t="shared" si="674"/>
        <v>1.1059474087000001E-2</v>
      </c>
      <c r="K1463" s="161">
        <f t="shared" si="675"/>
        <v>2.1243669699999999E-4</v>
      </c>
      <c r="L1463" s="161">
        <f t="shared" si="676"/>
        <v>7.5384976000000001E-4</v>
      </c>
      <c r="M1463" s="162">
        <f t="shared" si="677"/>
        <v>7.9872342299999993E-3</v>
      </c>
      <c r="N1463" s="161">
        <v>2.1059534E-3</v>
      </c>
      <c r="O1463" s="132">
        <v>4.0421313000000002E-4</v>
      </c>
      <c r="P1463" s="132">
        <v>3.4963662999999999E-4</v>
      </c>
      <c r="Q1463" s="132">
        <v>1.4702467999999999E-4</v>
      </c>
      <c r="R1463" s="164">
        <v>6.5412017000000003E-5</v>
      </c>
      <c r="S1463" s="132">
        <v>0</v>
      </c>
      <c r="T1463" s="132">
        <v>0</v>
      </c>
      <c r="U1463" s="132">
        <v>0</v>
      </c>
      <c r="V1463" s="132">
        <v>1.3888583000000001E-4</v>
      </c>
      <c r="W1463" s="132">
        <v>0</v>
      </c>
      <c r="X1463" s="132">
        <v>7.8483483999999999E-3</v>
      </c>
      <c r="Y1463" s="132">
        <v>0</v>
      </c>
      <c r="Z1463" s="132">
        <v>0</v>
      </c>
      <c r="AA1463" s="132">
        <v>0</v>
      </c>
      <c r="AC1463" s="118">
        <f t="shared" si="678"/>
        <v>2.1059534E-3</v>
      </c>
      <c r="AD1463" s="118">
        <f t="shared" si="679"/>
        <v>9.6628645700000003E-4</v>
      </c>
      <c r="AE1463" s="118">
        <f t="shared" si="680"/>
        <v>7.5384976000000001E-4</v>
      </c>
      <c r="AF1463" s="118">
        <f t="shared" si="681"/>
        <v>7.5384976000000001E-4</v>
      </c>
      <c r="AG1463" s="118">
        <f t="shared" si="682"/>
        <v>7.9872342299999993E-3</v>
      </c>
      <c r="AI1463" s="69">
        <v>1.8608089000000001</v>
      </c>
      <c r="AJ1463" s="69">
        <v>8.7065796000000001E-2</v>
      </c>
      <c r="AK1463" s="69">
        <v>0.97509783999999999</v>
      </c>
      <c r="AL1463" s="69">
        <v>0</v>
      </c>
      <c r="AM1463" s="69">
        <v>6.1509040000000001E-2</v>
      </c>
      <c r="AN1463" s="69">
        <v>0.14086633000000001</v>
      </c>
      <c r="AO1463" s="69">
        <v>0.59626990000000002</v>
      </c>
      <c r="AQ1463" s="116">
        <v>4.0532491999999999E-4</v>
      </c>
      <c r="AR1463" s="116">
        <v>3.8497546999999998E-4</v>
      </c>
      <c r="AS1463" s="199">
        <v>1.4275819999999999E-5</v>
      </c>
      <c r="AT1463" s="199">
        <v>6.0736319999999998E-6</v>
      </c>
      <c r="AU1463" s="150">
        <f t="shared" si="683"/>
        <v>2.3080064512000003E-8</v>
      </c>
      <c r="AV1463" s="150">
        <f t="shared" si="684"/>
        <v>5.2795191536299995E-11</v>
      </c>
      <c r="AW1463" s="163">
        <f t="shared" si="685"/>
        <v>8.5064873020000004E-4</v>
      </c>
      <c r="AX1463" s="196">
        <v>1.3028832E-8</v>
      </c>
      <c r="AY1463" s="196">
        <v>3.9311130999999998E-11</v>
      </c>
      <c r="AZ1463" s="196">
        <v>1.0740363000000001E-15</v>
      </c>
      <c r="BA1463" s="108">
        <v>0</v>
      </c>
      <c r="BB1463" s="108">
        <v>0</v>
      </c>
      <c r="BC1463" s="196">
        <v>2.1861512E-11</v>
      </c>
      <c r="BD1463" s="196">
        <v>1.0029371000000001E-8</v>
      </c>
      <c r="BE1463" s="196">
        <v>3.0990494999999999E-12</v>
      </c>
      <c r="BF1463" s="196">
        <v>1.0383937E-11</v>
      </c>
      <c r="BG1463" s="108">
        <v>0</v>
      </c>
      <c r="BH1463" s="108">
        <v>0</v>
      </c>
      <c r="BI1463" s="108">
        <v>0</v>
      </c>
      <c r="BJ1463" s="108">
        <v>0</v>
      </c>
      <c r="BK1463" s="108">
        <v>0</v>
      </c>
      <c r="BL1463" s="108">
        <v>0</v>
      </c>
      <c r="BM1463" s="108">
        <v>0</v>
      </c>
      <c r="BN1463" s="108">
        <v>0</v>
      </c>
      <c r="BO1463" s="196">
        <v>2.8032002E-6</v>
      </c>
      <c r="BP1463" s="108">
        <v>8.4784553000000001E-4</v>
      </c>
      <c r="BQ1463" s="108">
        <v>0</v>
      </c>
      <c r="BR1463" s="108">
        <v>0</v>
      </c>
      <c r="BS1463" s="108">
        <v>0</v>
      </c>
      <c r="BU1463" s="172">
        <v>2.0705045000000001E-6</v>
      </c>
      <c r="BV1463" s="172">
        <v>7.8787409999999994E-8</v>
      </c>
      <c r="BW1463" s="172">
        <v>3.9146380000000001E-7</v>
      </c>
      <c r="BX1463" s="69">
        <v>0</v>
      </c>
      <c r="BY1463" s="172">
        <v>1.128951E-7</v>
      </c>
      <c r="BZ1463" s="172">
        <v>1.4152736E-8</v>
      </c>
      <c r="CA1463" s="69">
        <v>0</v>
      </c>
      <c r="CB1463" s="172">
        <v>2.1480808000000001E-8</v>
      </c>
      <c r="CC1463" s="69">
        <v>0</v>
      </c>
      <c r="CD1463" s="69">
        <v>0</v>
      </c>
      <c r="CE1463" s="69">
        <v>0</v>
      </c>
      <c r="CF1463" s="69">
        <v>0</v>
      </c>
      <c r="CG1463" s="69">
        <v>0</v>
      </c>
      <c r="CH1463" s="172">
        <v>3.1931373E-8</v>
      </c>
      <c r="CI1463" s="172">
        <v>1.3528093000000001E-6</v>
      </c>
      <c r="CJ1463" s="172">
        <v>6.6983925000000005E-8</v>
      </c>
      <c r="CK1463" s="69">
        <v>0</v>
      </c>
      <c r="CM1463" s="198">
        <v>0</v>
      </c>
      <c r="CN1463" s="198">
        <v>1.4039690000000001E-2</v>
      </c>
      <c r="CO1463" s="198">
        <v>5.9554602999999995E-4</v>
      </c>
      <c r="CP1463" s="197">
        <v>5.7151141000000001E-5</v>
      </c>
      <c r="CQ1463" s="198">
        <v>0</v>
      </c>
      <c r="CR1463" s="198">
        <v>0</v>
      </c>
      <c r="CS1463" s="197">
        <v>4.2696177E-6</v>
      </c>
      <c r="CT1463" s="198">
        <v>0</v>
      </c>
      <c r="CU1463" s="198">
        <v>0</v>
      </c>
      <c r="CV1463" s="197">
        <v>4.9771456000000004E-6</v>
      </c>
    </row>
    <row r="1464" spans="1:100">
      <c r="D1464" s="1" t="s">
        <v>1163</v>
      </c>
      <c r="R1464" s="3"/>
      <c r="AC1464" s="142"/>
      <c r="AD1464" s="142"/>
      <c r="AE1464" s="142"/>
      <c r="AF1464" s="142"/>
      <c r="AG1464" s="142"/>
      <c r="AS1464" s="3"/>
      <c r="AT1464" s="3"/>
      <c r="AU1464" s="86"/>
      <c r="AV1464" s="86"/>
      <c r="AW1464" s="86"/>
      <c r="AX1464" s="3"/>
      <c r="AY1464" s="3"/>
      <c r="AZ1464" s="3"/>
      <c r="BC1464" s="3"/>
      <c r="BD1464" s="3"/>
      <c r="BE1464" s="3"/>
      <c r="BF1464" s="3"/>
      <c r="BO1464" s="3"/>
      <c r="BU1464" s="3"/>
      <c r="BV1464" s="3"/>
      <c r="BW1464" s="3"/>
      <c r="BY1464" s="3"/>
      <c r="BZ1464" s="3"/>
      <c r="CB1464" s="3"/>
      <c r="CH1464" s="3"/>
      <c r="CI1464" s="3"/>
      <c r="CJ1464" s="3"/>
      <c r="CP1464" s="3"/>
      <c r="CS1464" s="3"/>
      <c r="CV1464" s="3"/>
    </row>
    <row r="1465" spans="1:100" ht="14.4">
      <c r="A1465" t="s">
        <v>3616</v>
      </c>
      <c r="B1465" s="85" t="s">
        <v>1162</v>
      </c>
      <c r="C1465" s="113" t="str">
        <f t="shared" ref="C1465:C1528" si="688">MID(A1465,1,12)</f>
        <v>B.044.01.101</v>
      </c>
      <c r="D1465" s="9" t="s">
        <v>1163</v>
      </c>
      <c r="E1465" s="112" t="s">
        <v>514</v>
      </c>
      <c r="F1465" s="115" t="str">
        <f t="shared" ref="F1465:F1528" si="689">MID(A1465, 21,85)</f>
        <v>Electricity Europe production</v>
      </c>
      <c r="G1465" s="143">
        <f t="shared" si="673"/>
        <v>8.4271553333333332E-2</v>
      </c>
      <c r="I1465" s="118">
        <f t="shared" si="674"/>
        <v>1.9016460722E-2</v>
      </c>
      <c r="K1465" s="161">
        <f t="shared" si="675"/>
        <v>3.7977313900000001E-4</v>
      </c>
      <c r="L1465" s="161">
        <f t="shared" si="676"/>
        <v>1.27273876E-3</v>
      </c>
      <c r="M1465" s="162">
        <f t="shared" si="677"/>
        <v>4.723215823E-3</v>
      </c>
      <c r="N1465" s="161">
        <v>1.2640732999999999E-2</v>
      </c>
      <c r="O1465" s="132">
        <v>5.763036E-4</v>
      </c>
      <c r="P1465" s="132">
        <v>6.9643516000000003E-4</v>
      </c>
      <c r="Q1465" s="132">
        <v>2.9709052E-4</v>
      </c>
      <c r="R1465" s="164">
        <v>8.2682618999999999E-5</v>
      </c>
      <c r="S1465" s="132">
        <v>0</v>
      </c>
      <c r="T1465" s="132">
        <v>0</v>
      </c>
      <c r="U1465" s="132">
        <v>0</v>
      </c>
      <c r="V1465" s="164">
        <v>7.9001623000000002E-5</v>
      </c>
      <c r="W1465" s="132">
        <v>0</v>
      </c>
      <c r="X1465" s="132">
        <v>4.6442141999999999E-3</v>
      </c>
      <c r="Y1465" s="132">
        <v>0</v>
      </c>
      <c r="Z1465" s="132">
        <v>0</v>
      </c>
      <c r="AA1465" s="132">
        <v>0</v>
      </c>
      <c r="AC1465" s="118">
        <f t="shared" si="678"/>
        <v>1.2640732999999999E-2</v>
      </c>
      <c r="AD1465" s="118">
        <f t="shared" si="679"/>
        <v>1.652511899E-3</v>
      </c>
      <c r="AE1465" s="118">
        <f t="shared" si="680"/>
        <v>1.27273876E-3</v>
      </c>
      <c r="AF1465" s="118">
        <f t="shared" si="681"/>
        <v>1.27273876E-3</v>
      </c>
      <c r="AG1465" s="118">
        <f t="shared" si="682"/>
        <v>4.723215823E-3</v>
      </c>
      <c r="AI1465" s="69">
        <v>2.1211438</v>
      </c>
      <c r="AJ1465" s="69">
        <v>0.98745934000000002</v>
      </c>
      <c r="AK1465" s="69">
        <v>0.57700843000000002</v>
      </c>
      <c r="AL1465" s="69">
        <v>0</v>
      </c>
      <c r="AM1465" s="69">
        <v>0.15704239</v>
      </c>
      <c r="AN1465" s="69">
        <v>0.22990183</v>
      </c>
      <c r="AO1465" s="69">
        <v>0.16973176000000001</v>
      </c>
      <c r="AQ1465" s="116">
        <v>1.6692865E-3</v>
      </c>
      <c r="AR1465" s="116">
        <v>1.5574216E-3</v>
      </c>
      <c r="AS1465" s="199">
        <v>6.9796822999999999E-5</v>
      </c>
      <c r="AT1465" s="199">
        <v>4.206803E-5</v>
      </c>
      <c r="AU1465" s="150">
        <f t="shared" si="683"/>
        <v>9.3370601223999998E-8</v>
      </c>
      <c r="AV1465" s="150">
        <f t="shared" si="684"/>
        <v>2.581243458738E-10</v>
      </c>
      <c r="AW1465" s="163">
        <f t="shared" si="685"/>
        <v>5.8918809281999999E-3</v>
      </c>
      <c r="AX1465" s="196">
        <v>7.8204001999999997E-8</v>
      </c>
      <c r="AY1465" s="196">
        <v>2.3596034999999999E-10</v>
      </c>
      <c r="AZ1465" s="196">
        <v>6.4467737999999997E-15</v>
      </c>
      <c r="BA1465" s="108">
        <v>0</v>
      </c>
      <c r="BB1465" s="108">
        <v>0</v>
      </c>
      <c r="BC1465" s="196">
        <v>4.4175223999999999E-11</v>
      </c>
      <c r="BD1465" s="196">
        <v>1.5122424000000001E-8</v>
      </c>
      <c r="BE1465" s="196">
        <v>6.2622021000000001E-12</v>
      </c>
      <c r="BF1465" s="196">
        <v>1.5895347E-11</v>
      </c>
      <c r="BG1465" s="108">
        <v>0</v>
      </c>
      <c r="BH1465" s="108">
        <v>0</v>
      </c>
      <c r="BI1465" s="108">
        <v>0</v>
      </c>
      <c r="BJ1465" s="108">
        <v>0</v>
      </c>
      <c r="BK1465" s="108">
        <v>0</v>
      </c>
      <c r="BL1465" s="108">
        <v>0</v>
      </c>
      <c r="BM1465" s="108">
        <v>0</v>
      </c>
      <c r="BN1465" s="108">
        <v>0</v>
      </c>
      <c r="BO1465" s="196">
        <v>1.5945282E-6</v>
      </c>
      <c r="BP1465" s="108">
        <v>5.8902863999999999E-3</v>
      </c>
      <c r="BQ1465" s="108">
        <v>0</v>
      </c>
      <c r="BR1465" s="108">
        <v>0</v>
      </c>
      <c r="BS1465" s="108">
        <v>0</v>
      </c>
      <c r="BU1465" s="172">
        <v>4.7005109000000003E-6</v>
      </c>
      <c r="BV1465" s="172">
        <v>1.2413102000000001E-7</v>
      </c>
      <c r="BW1465" s="172">
        <v>2.3497144999999998E-6</v>
      </c>
      <c r="BX1465" s="69">
        <v>0</v>
      </c>
      <c r="BY1465" s="172">
        <v>1.5493266000000001E-7</v>
      </c>
      <c r="BZ1465" s="172">
        <v>2.8598217999999999E-8</v>
      </c>
      <c r="CA1465" s="69">
        <v>0</v>
      </c>
      <c r="CB1465" s="172">
        <v>4.3405939999999999E-8</v>
      </c>
      <c r="CC1465" s="69">
        <v>0</v>
      </c>
      <c r="CD1465" s="69">
        <v>0</v>
      </c>
      <c r="CE1465" s="69">
        <v>0</v>
      </c>
      <c r="CF1465" s="69">
        <v>0</v>
      </c>
      <c r="CG1465" s="69">
        <v>0</v>
      </c>
      <c r="CH1465" s="172">
        <v>6.2246505000000006E-8</v>
      </c>
      <c r="CI1465" s="172">
        <v>1.8993800000000001E-6</v>
      </c>
      <c r="CJ1465" s="172">
        <v>3.8102079000000001E-8</v>
      </c>
      <c r="CK1465" s="69">
        <v>0</v>
      </c>
      <c r="CM1465" s="198">
        <v>0</v>
      </c>
      <c r="CN1465" s="198">
        <v>8.4271553999999999E-2</v>
      </c>
      <c r="CO1465" s="198">
        <v>1.2034108000000001E-3</v>
      </c>
      <c r="CP1465" s="197">
        <v>9.1487661999999998E-5</v>
      </c>
      <c r="CQ1465" s="198">
        <v>0</v>
      </c>
      <c r="CR1465" s="198">
        <v>0</v>
      </c>
      <c r="CS1465" s="197">
        <v>5.9268066E-6</v>
      </c>
      <c r="CT1465" s="198">
        <v>0</v>
      </c>
      <c r="CU1465" s="198">
        <v>0</v>
      </c>
      <c r="CV1465" s="197">
        <v>1.0057242000000001E-5</v>
      </c>
    </row>
    <row r="1466" spans="1:100" ht="14.4">
      <c r="A1466" t="s">
        <v>3617</v>
      </c>
      <c r="B1466" s="85" t="s">
        <v>1162</v>
      </c>
      <c r="C1466" s="113" t="str">
        <f t="shared" si="688"/>
        <v>B.044.01.102</v>
      </c>
      <c r="D1466" s="9" t="s">
        <v>1163</v>
      </c>
      <c r="E1466" s="112" t="s">
        <v>514</v>
      </c>
      <c r="F1466" s="115" t="str">
        <f t="shared" si="689"/>
        <v>Electricity Middle Africa production</v>
      </c>
      <c r="G1466" s="143">
        <f t="shared" si="673"/>
        <v>2.3916560666666668E-3</v>
      </c>
      <c r="I1466" s="118">
        <f t="shared" si="674"/>
        <v>6.1911678757999998E-4</v>
      </c>
      <c r="K1466" s="161">
        <f t="shared" si="675"/>
        <v>7.6409029399999992E-6</v>
      </c>
      <c r="L1466" s="161">
        <f t="shared" si="676"/>
        <v>1.22208034E-6</v>
      </c>
      <c r="M1466" s="162">
        <f t="shared" si="677"/>
        <v>2.515053943E-4</v>
      </c>
      <c r="N1466" s="161">
        <v>3.5874840999999998E-4</v>
      </c>
      <c r="O1466" s="164">
        <v>5.0229603000000004E-7</v>
      </c>
      <c r="P1466" s="164">
        <v>7.1978431000000002E-7</v>
      </c>
      <c r="Q1466" s="164">
        <v>3.0065204000000002E-7</v>
      </c>
      <c r="R1466" s="164">
        <v>7.3402509E-6</v>
      </c>
      <c r="S1466" s="132">
        <v>0</v>
      </c>
      <c r="T1466" s="132">
        <v>0</v>
      </c>
      <c r="U1466" s="132">
        <v>0</v>
      </c>
      <c r="V1466" s="132">
        <v>2.452113E-4</v>
      </c>
      <c r="W1466" s="132">
        <v>0</v>
      </c>
      <c r="X1466" s="164">
        <v>6.2940942999999997E-6</v>
      </c>
      <c r="Y1466" s="132">
        <v>0</v>
      </c>
      <c r="Z1466" s="132">
        <v>0</v>
      </c>
      <c r="AA1466" s="132">
        <v>0</v>
      </c>
      <c r="AC1466" s="118">
        <f t="shared" si="678"/>
        <v>3.5874840999999998E-4</v>
      </c>
      <c r="AD1466" s="118">
        <f t="shared" si="679"/>
        <v>8.86298328E-6</v>
      </c>
      <c r="AE1466" s="118">
        <f t="shared" si="680"/>
        <v>1.22208034E-6</v>
      </c>
      <c r="AF1466" s="118">
        <f t="shared" si="681"/>
        <v>1.22208034E-6</v>
      </c>
      <c r="AG1466" s="118">
        <f t="shared" si="682"/>
        <v>2.515053943E-4</v>
      </c>
      <c r="AI1466" s="69">
        <v>1.1896781000000001</v>
      </c>
      <c r="AJ1466" s="69">
        <v>0</v>
      </c>
      <c r="AK1466" s="69">
        <v>7.8199352999999997E-4</v>
      </c>
      <c r="AL1466" s="69">
        <v>0</v>
      </c>
      <c r="AM1466" s="69">
        <v>0</v>
      </c>
      <c r="AN1466" s="69">
        <v>1.1406306999999999E-2</v>
      </c>
      <c r="AO1466" s="69">
        <v>1.1774898</v>
      </c>
      <c r="AQ1466" s="199">
        <v>4.1002401000000002E-5</v>
      </c>
      <c r="AR1466" s="199">
        <v>3.9150643000000002E-5</v>
      </c>
      <c r="AS1466" s="199">
        <v>1.8164204999999999E-6</v>
      </c>
      <c r="AT1466" s="199">
        <v>3.5337423E-8</v>
      </c>
      <c r="AU1466" s="150">
        <f t="shared" si="683"/>
        <v>2.347160814797E-9</v>
      </c>
      <c r="AV1466" s="150">
        <f t="shared" si="684"/>
        <v>6.7175313910899993E-12</v>
      </c>
      <c r="AW1466" s="163">
        <f t="shared" si="685"/>
        <v>4.9492189000000004E-6</v>
      </c>
      <c r="AX1466" s="196">
        <v>2.2194567999999999E-9</v>
      </c>
      <c r="AY1466" s="196">
        <v>6.6966369999999999E-12</v>
      </c>
      <c r="AZ1466" s="196">
        <v>1.8296169000000001E-16</v>
      </c>
      <c r="BA1466" s="108">
        <v>0</v>
      </c>
      <c r="BB1466" s="108">
        <v>0</v>
      </c>
      <c r="BC1466" s="196">
        <v>4.4704797000000002E-14</v>
      </c>
      <c r="BD1466" s="196">
        <v>1.2765931E-10</v>
      </c>
      <c r="BE1466" s="196">
        <v>6.3372733999999999E-15</v>
      </c>
      <c r="BF1466" s="196">
        <v>1.4374155999999999E-14</v>
      </c>
      <c r="BG1466" s="108">
        <v>0</v>
      </c>
      <c r="BH1466" s="108">
        <v>0</v>
      </c>
      <c r="BI1466" s="108">
        <v>0</v>
      </c>
      <c r="BJ1466" s="108">
        <v>0</v>
      </c>
      <c r="BK1466" s="108">
        <v>0</v>
      </c>
      <c r="BL1466" s="108">
        <v>0</v>
      </c>
      <c r="BM1466" s="108">
        <v>0</v>
      </c>
      <c r="BN1466" s="108">
        <v>0</v>
      </c>
      <c r="BO1466" s="196">
        <v>4.9492189000000004E-6</v>
      </c>
      <c r="BP1466" s="108">
        <v>0</v>
      </c>
      <c r="BQ1466" s="108">
        <v>0</v>
      </c>
      <c r="BR1466" s="108">
        <v>0</v>
      </c>
      <c r="BS1466" s="108">
        <v>0</v>
      </c>
      <c r="BU1466" s="172">
        <v>1.9284195999999999E-7</v>
      </c>
      <c r="BV1466" s="172">
        <v>1.1381781E-10</v>
      </c>
      <c r="BW1466" s="172">
        <v>6.6685716999999998E-8</v>
      </c>
      <c r="BX1466" s="69">
        <v>0</v>
      </c>
      <c r="BY1466" s="172">
        <v>6.6422869999999997E-9</v>
      </c>
      <c r="BZ1466" s="172">
        <v>2.8941054E-11</v>
      </c>
      <c r="CA1466" s="69">
        <v>0</v>
      </c>
      <c r="CB1466" s="172">
        <v>4.3926291000000002E-11</v>
      </c>
      <c r="CC1466" s="69">
        <v>0</v>
      </c>
      <c r="CD1466" s="69">
        <v>0</v>
      </c>
      <c r="CE1466" s="69">
        <v>0</v>
      </c>
      <c r="CF1466" s="69">
        <v>0</v>
      </c>
      <c r="CG1466" s="69">
        <v>0</v>
      </c>
      <c r="CH1466" s="172">
        <v>6.2226657999999998E-11</v>
      </c>
      <c r="CI1466" s="172">
        <v>1.0008861E-9</v>
      </c>
      <c r="CJ1466" s="172">
        <v>1.1826416E-7</v>
      </c>
      <c r="CK1466" s="69">
        <v>0</v>
      </c>
      <c r="CM1466" s="198">
        <v>0</v>
      </c>
      <c r="CN1466" s="198">
        <v>2.3916560999999999E-3</v>
      </c>
      <c r="CO1466" s="197">
        <v>1.2178373E-6</v>
      </c>
      <c r="CP1466" s="197">
        <v>8.4510145999999994E-8</v>
      </c>
      <c r="CQ1466" s="198">
        <v>0</v>
      </c>
      <c r="CR1466" s="198">
        <v>0</v>
      </c>
      <c r="CS1466" s="197">
        <v>1.8646644999999999E-7</v>
      </c>
      <c r="CT1466" s="198">
        <v>0</v>
      </c>
      <c r="CU1466" s="198">
        <v>0</v>
      </c>
      <c r="CV1466" s="197">
        <v>1.0177808E-8</v>
      </c>
    </row>
    <row r="1467" spans="1:100" ht="14.4">
      <c r="A1467" t="s">
        <v>3618</v>
      </c>
      <c r="B1467" s="85" t="s">
        <v>1162</v>
      </c>
      <c r="C1467" s="113" t="str">
        <f t="shared" si="688"/>
        <v>B.044.01.103</v>
      </c>
      <c r="D1467" s="9" t="s">
        <v>1163</v>
      </c>
      <c r="E1467" s="112" t="s">
        <v>514</v>
      </c>
      <c r="F1467" s="115" t="str">
        <f t="shared" si="689"/>
        <v>Electricity Middle East production</v>
      </c>
      <c r="G1467" s="143">
        <f t="shared" ref="G1467:G1530" si="690">N1467/0.15</f>
        <v>0.19226726666666666</v>
      </c>
      <c r="I1467" s="118">
        <f t="shared" ref="I1467:I1530" si="691">K1467+L1467+M1467+N1467</f>
        <v>4.0406827808999998E-2</v>
      </c>
      <c r="K1467" s="161">
        <f t="shared" ref="K1467:K1530" si="692">Q1467+R1467+S1467+T1467</f>
        <v>3.0766892000000001E-3</v>
      </c>
      <c r="L1467" s="161">
        <f t="shared" ref="L1467:L1530" si="693">O1467+P1467+U1467+Y1467+W1467</f>
        <v>7.6978723999999998E-3</v>
      </c>
      <c r="M1467" s="162">
        <f t="shared" ref="M1467:M1530" si="694">V1467+X1467+Z1467+AA1467</f>
        <v>7.9217620899999994E-4</v>
      </c>
      <c r="N1467" s="161">
        <v>2.8840089999999999E-2</v>
      </c>
      <c r="O1467" s="132">
        <v>3.3498920000000001E-3</v>
      </c>
      <c r="P1467" s="132">
        <v>4.3479803999999997E-3</v>
      </c>
      <c r="Q1467" s="132">
        <v>1.8320140000000001E-3</v>
      </c>
      <c r="R1467" s="132">
        <v>1.2446752000000001E-3</v>
      </c>
      <c r="S1467" s="132">
        <v>0</v>
      </c>
      <c r="T1467" s="132">
        <v>0</v>
      </c>
      <c r="U1467" s="132">
        <v>0</v>
      </c>
      <c r="V1467" s="164">
        <v>1.4863429E-5</v>
      </c>
      <c r="W1467" s="132">
        <v>0</v>
      </c>
      <c r="X1467" s="132">
        <v>7.7731277999999997E-4</v>
      </c>
      <c r="Y1467" s="132">
        <v>0</v>
      </c>
      <c r="Z1467" s="132">
        <v>0</v>
      </c>
      <c r="AA1467" s="132">
        <v>0</v>
      </c>
      <c r="AC1467" s="118">
        <f t="shared" si="678"/>
        <v>2.8840089999999999E-2</v>
      </c>
      <c r="AD1467" s="118">
        <f t="shared" si="679"/>
        <v>1.07745616E-2</v>
      </c>
      <c r="AE1467" s="118">
        <f t="shared" si="680"/>
        <v>7.6978723999999998E-3</v>
      </c>
      <c r="AF1467" s="118">
        <f t="shared" si="681"/>
        <v>7.6978723999999998E-3</v>
      </c>
      <c r="AG1467" s="118">
        <f t="shared" si="682"/>
        <v>7.9217620899999994E-4</v>
      </c>
      <c r="AI1467" s="69">
        <v>2.6881233</v>
      </c>
      <c r="AJ1467" s="69">
        <v>2.5366019999999998</v>
      </c>
      <c r="AK1467" s="69">
        <v>9.6575224000000001E-2</v>
      </c>
      <c r="AL1467" s="69">
        <v>0</v>
      </c>
      <c r="AM1467" s="69">
        <v>0</v>
      </c>
      <c r="AN1467" s="69">
        <v>3.8737463E-2</v>
      </c>
      <c r="AO1467" s="69">
        <v>1.620856E-2</v>
      </c>
      <c r="AQ1467" s="116">
        <v>4.9987929999999996E-3</v>
      </c>
      <c r="AR1467" s="116">
        <v>4.6666019999999997E-3</v>
      </c>
      <c r="AS1467" s="116">
        <v>1.8135313999999999E-4</v>
      </c>
      <c r="AT1467" s="116">
        <v>1.5083782E-4</v>
      </c>
      <c r="AU1467" s="150">
        <f t="shared" si="683"/>
        <v>2.7977230731E-7</v>
      </c>
      <c r="AV1467" s="150">
        <f t="shared" si="684"/>
        <v>6.7068469344600001E-10</v>
      </c>
      <c r="AW1467" s="163">
        <f t="shared" si="685"/>
        <v>2.1125743995820002E-2</v>
      </c>
      <c r="AX1467" s="196">
        <v>1.7842403000000001E-7</v>
      </c>
      <c r="AY1467" s="196">
        <v>5.3834835E-10</v>
      </c>
      <c r="AZ1467" s="196">
        <v>1.4708446E-14</v>
      </c>
      <c r="BA1467" s="108">
        <v>0</v>
      </c>
      <c r="BB1467" s="108">
        <v>0</v>
      </c>
      <c r="BC1467" s="196">
        <v>2.7240731E-10</v>
      </c>
      <c r="BD1467" s="196">
        <v>1.0107587E-7</v>
      </c>
      <c r="BE1467" s="196">
        <v>3.8615980999999998E-11</v>
      </c>
      <c r="BF1467" s="196">
        <v>9.3705654000000004E-11</v>
      </c>
      <c r="BG1467" s="108">
        <v>0</v>
      </c>
      <c r="BH1467" s="108">
        <v>0</v>
      </c>
      <c r="BI1467" s="108">
        <v>0</v>
      </c>
      <c r="BJ1467" s="108">
        <v>0</v>
      </c>
      <c r="BK1467" s="108">
        <v>0</v>
      </c>
      <c r="BL1467" s="108">
        <v>0</v>
      </c>
      <c r="BM1467" s="108">
        <v>0</v>
      </c>
      <c r="BN1467" s="108">
        <v>0</v>
      </c>
      <c r="BO1467" s="196">
        <v>2.9999582000000002E-7</v>
      </c>
      <c r="BP1467" s="108">
        <v>2.1125444E-2</v>
      </c>
      <c r="BQ1467" s="108">
        <v>0</v>
      </c>
      <c r="BR1467" s="108">
        <v>0</v>
      </c>
      <c r="BS1467" s="108">
        <v>0</v>
      </c>
      <c r="BU1467" s="172">
        <v>1.1603491E-5</v>
      </c>
      <c r="BV1467" s="172">
        <v>7.3571903E-7</v>
      </c>
      <c r="BW1467" s="172">
        <v>5.3609216000000002E-6</v>
      </c>
      <c r="BX1467" s="69">
        <v>0</v>
      </c>
      <c r="BY1467" s="172">
        <v>1.5886145999999999E-6</v>
      </c>
      <c r="BZ1467" s="172">
        <v>1.7635142E-7</v>
      </c>
      <c r="CA1467" s="69">
        <v>0</v>
      </c>
      <c r="CB1467" s="172">
        <v>2.6766349999999999E-7</v>
      </c>
      <c r="CC1467" s="69">
        <v>0</v>
      </c>
      <c r="CD1467" s="69">
        <v>0</v>
      </c>
      <c r="CE1467" s="69">
        <v>0</v>
      </c>
      <c r="CF1467" s="69">
        <v>0</v>
      </c>
      <c r="CG1467" s="69">
        <v>0</v>
      </c>
      <c r="CH1467" s="172">
        <v>3.8191385E-7</v>
      </c>
      <c r="CI1467" s="172">
        <v>3.0851381E-6</v>
      </c>
      <c r="CJ1467" s="172">
        <v>7.1685559000000003E-9</v>
      </c>
      <c r="CK1467" s="69">
        <v>0</v>
      </c>
      <c r="CM1467" s="198">
        <v>0</v>
      </c>
      <c r="CN1467" s="198">
        <v>0.19226726999999999</v>
      </c>
      <c r="CO1467" s="198">
        <v>7.4208540000000002E-3</v>
      </c>
      <c r="CP1467" s="198">
        <v>5.4381459999999998E-4</v>
      </c>
      <c r="CQ1467" s="198">
        <v>0</v>
      </c>
      <c r="CR1467" s="198">
        <v>0</v>
      </c>
      <c r="CS1467" s="197">
        <v>5.3628882000000002E-5</v>
      </c>
      <c r="CT1467" s="198">
        <v>0</v>
      </c>
      <c r="CU1467" s="198">
        <v>0</v>
      </c>
      <c r="CV1467" s="197">
        <v>6.2018163000000001E-5</v>
      </c>
    </row>
    <row r="1468" spans="1:100" ht="14.4">
      <c r="A1468" t="s">
        <v>3619</v>
      </c>
      <c r="B1468" s="85" t="s">
        <v>1162</v>
      </c>
      <c r="C1468" s="113" t="str">
        <f t="shared" si="688"/>
        <v>B.044.01.104</v>
      </c>
      <c r="D1468" s="9" t="s">
        <v>1163</v>
      </c>
      <c r="E1468" s="112" t="s">
        <v>514</v>
      </c>
      <c r="F1468" s="115" t="str">
        <f t="shared" si="689"/>
        <v>Electricity North America production</v>
      </c>
      <c r="G1468" s="143">
        <f t="shared" si="690"/>
        <v>0.11696841999999999</v>
      </c>
      <c r="I1468" s="118">
        <f t="shared" si="691"/>
        <v>2.7252237355E-2</v>
      </c>
      <c r="K1468" s="161">
        <f t="shared" si="692"/>
        <v>1.85331796E-3</v>
      </c>
      <c r="L1468" s="161">
        <f t="shared" si="693"/>
        <v>4.2215533E-3</v>
      </c>
      <c r="M1468" s="162">
        <f t="shared" si="694"/>
        <v>3.6321030949999999E-3</v>
      </c>
      <c r="N1468" s="161">
        <v>1.7545262999999998E-2</v>
      </c>
      <c r="O1468" s="132">
        <v>1.5474902E-3</v>
      </c>
      <c r="P1468" s="132">
        <v>2.6740631E-3</v>
      </c>
      <c r="Q1468" s="132">
        <v>1.1292932E-3</v>
      </c>
      <c r="R1468" s="132">
        <v>7.2402475999999998E-4</v>
      </c>
      <c r="S1468" s="132">
        <v>0</v>
      </c>
      <c r="T1468" s="132">
        <v>0</v>
      </c>
      <c r="U1468" s="132">
        <v>0</v>
      </c>
      <c r="V1468" s="164">
        <v>5.6827195000000003E-5</v>
      </c>
      <c r="W1468" s="132">
        <v>0</v>
      </c>
      <c r="X1468" s="132">
        <v>3.5752759E-3</v>
      </c>
      <c r="Y1468" s="132">
        <v>0</v>
      </c>
      <c r="Z1468" s="132">
        <v>0</v>
      </c>
      <c r="AA1468" s="132">
        <v>0</v>
      </c>
      <c r="AC1468" s="118">
        <f t="shared" si="678"/>
        <v>1.7545262999999998E-2</v>
      </c>
      <c r="AD1468" s="118">
        <f t="shared" si="679"/>
        <v>6.0748712599999997E-3</v>
      </c>
      <c r="AE1468" s="118">
        <f t="shared" si="680"/>
        <v>4.2215533E-3</v>
      </c>
      <c r="AF1468" s="118">
        <f t="shared" si="681"/>
        <v>4.2215533E-3</v>
      </c>
      <c r="AG1468" s="118">
        <f t="shared" si="682"/>
        <v>3.6321030949999999E-3</v>
      </c>
      <c r="AI1468" s="69">
        <v>2.1917178000000002</v>
      </c>
      <c r="AJ1468" s="69">
        <v>1.4158404</v>
      </c>
      <c r="AK1468" s="69">
        <v>0.44420094999999998</v>
      </c>
      <c r="AL1468" s="69">
        <v>0</v>
      </c>
      <c r="AM1468" s="69">
        <v>4.4542699999999998E-2</v>
      </c>
      <c r="AN1468" s="69">
        <v>0.16607506</v>
      </c>
      <c r="AO1468" s="69">
        <v>0.12105871999999999</v>
      </c>
      <c r="AQ1468" s="116">
        <v>2.8561443999999998E-3</v>
      </c>
      <c r="AR1468" s="116">
        <v>2.6845548999999999E-3</v>
      </c>
      <c r="AS1468" s="116">
        <v>1.0765704000000001E-4</v>
      </c>
      <c r="AT1468" s="199">
        <v>6.3932403999999996E-5</v>
      </c>
      <c r="AU1468" s="150">
        <f t="shared" si="683"/>
        <v>1.6094454478000001E-7</v>
      </c>
      <c r="AV1468" s="150">
        <f t="shared" si="684"/>
        <v>3.981399260843E-10</v>
      </c>
      <c r="AW1468" s="163">
        <f t="shared" si="685"/>
        <v>8.9541181708999995E-3</v>
      </c>
      <c r="AX1468" s="196">
        <v>1.085467E-7</v>
      </c>
      <c r="AY1468" s="196">
        <v>3.2751158E-10</v>
      </c>
      <c r="AZ1468" s="196">
        <v>8.9480843000000001E-15</v>
      </c>
      <c r="BA1468" s="108">
        <v>0</v>
      </c>
      <c r="BB1468" s="108">
        <v>0</v>
      </c>
      <c r="BC1468" s="196">
        <v>1.6791778000000001E-10</v>
      </c>
      <c r="BD1468" s="196">
        <v>5.2229926999999998E-8</v>
      </c>
      <c r="BE1468" s="196">
        <v>2.3803728999999999E-11</v>
      </c>
      <c r="BF1468" s="196">
        <v>4.6815669E-11</v>
      </c>
      <c r="BG1468" s="108">
        <v>0</v>
      </c>
      <c r="BH1468" s="108">
        <v>0</v>
      </c>
      <c r="BI1468" s="108">
        <v>0</v>
      </c>
      <c r="BJ1468" s="108">
        <v>0</v>
      </c>
      <c r="BK1468" s="108">
        <v>0</v>
      </c>
      <c r="BL1468" s="108">
        <v>0</v>
      </c>
      <c r="BM1468" s="108">
        <v>0</v>
      </c>
      <c r="BN1468" s="108">
        <v>0</v>
      </c>
      <c r="BO1468" s="196">
        <v>1.1469709000000001E-6</v>
      </c>
      <c r="BP1468" s="108">
        <v>8.9529711999999997E-3</v>
      </c>
      <c r="BQ1468" s="108">
        <v>0</v>
      </c>
      <c r="BR1468" s="108">
        <v>0</v>
      </c>
      <c r="BS1468" s="108">
        <v>0</v>
      </c>
      <c r="BU1468" s="172">
        <v>7.2751820000000002E-6</v>
      </c>
      <c r="BV1468" s="172">
        <v>3.7804449E-7</v>
      </c>
      <c r="BW1468" s="172">
        <v>3.26139E-6</v>
      </c>
      <c r="BX1468" s="69">
        <v>0</v>
      </c>
      <c r="BY1468" s="172">
        <v>8.7840496000000002E-7</v>
      </c>
      <c r="BZ1468" s="172">
        <v>1.0870684E-7</v>
      </c>
      <c r="CA1468" s="69">
        <v>0</v>
      </c>
      <c r="CB1468" s="172">
        <v>1.6499359E-7</v>
      </c>
      <c r="CC1468" s="69">
        <v>0</v>
      </c>
      <c r="CD1468" s="69">
        <v>0</v>
      </c>
      <c r="CE1468" s="69">
        <v>0</v>
      </c>
      <c r="CF1468" s="69">
        <v>0</v>
      </c>
      <c r="CG1468" s="69">
        <v>0</v>
      </c>
      <c r="CH1468" s="172">
        <v>2.3052108E-7</v>
      </c>
      <c r="CI1468" s="172">
        <v>2.2257135E-6</v>
      </c>
      <c r="CJ1468" s="172">
        <v>2.7407466000000001E-8</v>
      </c>
      <c r="CK1468" s="69">
        <v>0</v>
      </c>
      <c r="CM1468" s="198">
        <v>0</v>
      </c>
      <c r="CN1468" s="198">
        <v>0.11696842</v>
      </c>
      <c r="CO1468" s="198">
        <v>4.5743755000000001E-3</v>
      </c>
      <c r="CP1468" s="198">
        <v>2.8358453999999998E-4</v>
      </c>
      <c r="CQ1468" s="198">
        <v>0</v>
      </c>
      <c r="CR1468" s="198">
        <v>0</v>
      </c>
      <c r="CS1468" s="197">
        <v>2.8824754999999999E-5</v>
      </c>
      <c r="CT1468" s="198">
        <v>0</v>
      </c>
      <c r="CU1468" s="198">
        <v>0</v>
      </c>
      <c r="CV1468" s="197">
        <v>3.8229341999999998E-5</v>
      </c>
    </row>
    <row r="1469" spans="1:100" ht="14.4">
      <c r="A1469" t="s">
        <v>3620</v>
      </c>
      <c r="B1469" s="85" t="s">
        <v>1162</v>
      </c>
      <c r="C1469" s="113" t="str">
        <f t="shared" si="688"/>
        <v>B.044.01.105</v>
      </c>
      <c r="D1469" s="9" t="s">
        <v>1163</v>
      </c>
      <c r="E1469" s="112" t="s">
        <v>514</v>
      </c>
      <c r="F1469" s="115" t="str">
        <f t="shared" si="689"/>
        <v>Electricity South America production</v>
      </c>
      <c r="G1469" s="143">
        <f t="shared" si="690"/>
        <v>4.9317553333333333E-2</v>
      </c>
      <c r="I1469" s="118">
        <f t="shared" si="691"/>
        <v>1.1352892139999999E-2</v>
      </c>
      <c r="K1469" s="161">
        <f t="shared" si="692"/>
        <v>9.8188407000000008E-4</v>
      </c>
      <c r="L1469" s="161">
        <f t="shared" si="693"/>
        <v>2.2916568999999999E-3</v>
      </c>
      <c r="M1469" s="162">
        <f t="shared" si="694"/>
        <v>6.8171816999999997E-4</v>
      </c>
      <c r="N1469" s="161">
        <v>7.3976329999999998E-3</v>
      </c>
      <c r="O1469" s="132">
        <v>8.8514110000000002E-4</v>
      </c>
      <c r="P1469" s="132">
        <v>1.4065157999999999E-3</v>
      </c>
      <c r="Q1469" s="132">
        <v>5.9335745000000002E-4</v>
      </c>
      <c r="R1469" s="132">
        <v>3.8852662E-4</v>
      </c>
      <c r="S1469" s="132">
        <v>0</v>
      </c>
      <c r="T1469" s="132">
        <v>0</v>
      </c>
      <c r="U1469" s="132">
        <v>0</v>
      </c>
      <c r="V1469" s="132">
        <v>1.6720607999999999E-4</v>
      </c>
      <c r="W1469" s="132">
        <v>0</v>
      </c>
      <c r="X1469" s="132">
        <v>5.1451209000000003E-4</v>
      </c>
      <c r="Y1469" s="132">
        <v>0</v>
      </c>
      <c r="Z1469" s="132">
        <v>0</v>
      </c>
      <c r="AA1469" s="132">
        <v>0</v>
      </c>
      <c r="AC1469" s="118">
        <f t="shared" si="678"/>
        <v>7.3976329999999998E-3</v>
      </c>
      <c r="AD1469" s="118">
        <f t="shared" si="679"/>
        <v>3.2735409699999997E-3</v>
      </c>
      <c r="AE1469" s="118">
        <f t="shared" si="680"/>
        <v>2.2916568999999999E-3</v>
      </c>
      <c r="AF1469" s="118">
        <f t="shared" si="681"/>
        <v>2.2916568999999999E-3</v>
      </c>
      <c r="AG1469" s="118">
        <f t="shared" si="682"/>
        <v>6.8171816999999997E-4</v>
      </c>
      <c r="AI1469" s="69">
        <v>1.7021459000000001</v>
      </c>
      <c r="AJ1469" s="69">
        <v>0.59446359999999998</v>
      </c>
      <c r="AK1469" s="69">
        <v>6.3924228999999999E-2</v>
      </c>
      <c r="AL1469" s="69">
        <v>0</v>
      </c>
      <c r="AM1469" s="69">
        <v>0.21589818999999999</v>
      </c>
      <c r="AN1469" s="69">
        <v>0.21482556999999999</v>
      </c>
      <c r="AO1469" s="69">
        <v>0.61303428999999998</v>
      </c>
      <c r="AQ1469" s="116">
        <v>1.3245173E-3</v>
      </c>
      <c r="AR1469" s="116">
        <v>1.2465543999999999E-3</v>
      </c>
      <c r="AS1469" s="199">
        <v>4.7785704000000003E-5</v>
      </c>
      <c r="AT1469" s="199">
        <v>3.0177256999999999E-5</v>
      </c>
      <c r="AU1469" s="150">
        <f t="shared" si="683"/>
        <v>7.4733474987000004E-8</v>
      </c>
      <c r="AV1469" s="150">
        <f t="shared" si="684"/>
        <v>1.7672227679279999E-10</v>
      </c>
      <c r="AW1469" s="163">
        <f t="shared" si="685"/>
        <v>4.2265065016000008E-3</v>
      </c>
      <c r="AX1469" s="196">
        <v>4.5766690000000003E-8</v>
      </c>
      <c r="AY1469" s="196">
        <v>1.3808915E-10</v>
      </c>
      <c r="AZ1469" s="196">
        <v>3.7727927999999998E-15</v>
      </c>
      <c r="BA1469" s="108">
        <v>0</v>
      </c>
      <c r="BB1469" s="108">
        <v>0</v>
      </c>
      <c r="BC1469" s="196">
        <v>8.8227986999999997E-11</v>
      </c>
      <c r="BD1469" s="196">
        <v>2.8878557000000001E-8</v>
      </c>
      <c r="BE1469" s="196">
        <v>1.2507044E-11</v>
      </c>
      <c r="BF1469" s="196">
        <v>2.6122310000000002E-11</v>
      </c>
      <c r="BG1469" s="108">
        <v>0</v>
      </c>
      <c r="BH1469" s="108">
        <v>0</v>
      </c>
      <c r="BI1469" s="108">
        <v>0</v>
      </c>
      <c r="BJ1469" s="108">
        <v>0</v>
      </c>
      <c r="BK1469" s="108">
        <v>0</v>
      </c>
      <c r="BL1469" s="108">
        <v>0</v>
      </c>
      <c r="BM1469" s="108">
        <v>0</v>
      </c>
      <c r="BN1469" s="108">
        <v>0</v>
      </c>
      <c r="BO1469" s="196">
        <v>3.3748016000000002E-6</v>
      </c>
      <c r="BP1469" s="108">
        <v>4.2231317000000004E-3</v>
      </c>
      <c r="BQ1469" s="108">
        <v>0</v>
      </c>
      <c r="BR1469" s="108">
        <v>0</v>
      </c>
      <c r="BS1469" s="108">
        <v>0</v>
      </c>
      <c r="BU1469" s="172">
        <v>3.1859130999999999E-6</v>
      </c>
      <c r="BV1469" s="172">
        <v>2.0914216999999999E-7</v>
      </c>
      <c r="BW1469" s="172">
        <v>1.3751042E-6</v>
      </c>
      <c r="BX1469" s="69">
        <v>0</v>
      </c>
      <c r="BY1469" s="172">
        <v>4.7744739000000004E-7</v>
      </c>
      <c r="BZ1469" s="172">
        <v>5.7117157000000002E-8</v>
      </c>
      <c r="CA1469" s="69">
        <v>0</v>
      </c>
      <c r="CB1469" s="172">
        <v>8.6691551999999996E-8</v>
      </c>
      <c r="CC1469" s="69">
        <v>0</v>
      </c>
      <c r="CD1469" s="69">
        <v>0</v>
      </c>
      <c r="CE1469" s="69">
        <v>0</v>
      </c>
      <c r="CF1469" s="69">
        <v>0</v>
      </c>
      <c r="CG1469" s="69">
        <v>0</v>
      </c>
      <c r="CH1469" s="172">
        <v>1.2180339999999999E-7</v>
      </c>
      <c r="CI1469" s="172">
        <v>7.7796452999999998E-7</v>
      </c>
      <c r="CJ1469" s="172">
        <v>8.0642639000000004E-8</v>
      </c>
      <c r="CK1469" s="69">
        <v>0</v>
      </c>
      <c r="CM1469" s="198">
        <v>0</v>
      </c>
      <c r="CN1469" s="198">
        <v>4.9317553E-2</v>
      </c>
      <c r="CO1469" s="198">
        <v>2.4034855000000001E-3</v>
      </c>
      <c r="CP1469" s="198">
        <v>1.5619188999999999E-4</v>
      </c>
      <c r="CQ1469" s="198">
        <v>0</v>
      </c>
      <c r="CR1469" s="198">
        <v>0</v>
      </c>
      <c r="CS1469" s="197">
        <v>1.5786755E-5</v>
      </c>
      <c r="CT1469" s="198">
        <v>0</v>
      </c>
      <c r="CU1469" s="198">
        <v>0</v>
      </c>
      <c r="CV1469" s="197">
        <v>2.0086603999999999E-5</v>
      </c>
    </row>
    <row r="1470" spans="1:100" ht="14.4">
      <c r="A1470" t="s">
        <v>3621</v>
      </c>
      <c r="B1470" s="85" t="s">
        <v>1162</v>
      </c>
      <c r="C1470" s="113" t="str">
        <f t="shared" si="688"/>
        <v>B.044.01.106</v>
      </c>
      <c r="D1470" s="9" t="s">
        <v>1163</v>
      </c>
      <c r="E1470" s="112" t="s">
        <v>514</v>
      </c>
      <c r="F1470" s="115" t="str">
        <f t="shared" si="689"/>
        <v>Electricity Afghanistan production</v>
      </c>
      <c r="G1470" s="143">
        <f t="shared" si="690"/>
        <v>3.9086522666666665E-2</v>
      </c>
      <c r="I1470" s="118">
        <f t="shared" si="691"/>
        <v>8.2011178529999996E-3</v>
      </c>
      <c r="K1470" s="161">
        <f t="shared" si="692"/>
        <v>4.9160508E-4</v>
      </c>
      <c r="L1470" s="161">
        <f t="shared" si="693"/>
        <v>1.5671858899999999E-3</v>
      </c>
      <c r="M1470" s="162">
        <f t="shared" si="694"/>
        <v>2.7934848299999998E-4</v>
      </c>
      <c r="N1470" s="161">
        <v>5.8629783999999997E-3</v>
      </c>
      <c r="O1470" s="132">
        <v>9.1796179999999996E-4</v>
      </c>
      <c r="P1470" s="132">
        <v>6.4922408999999997E-4</v>
      </c>
      <c r="Q1470" s="132">
        <v>2.7453405000000001E-4</v>
      </c>
      <c r="R1470" s="132">
        <v>2.1707103000000001E-4</v>
      </c>
      <c r="S1470" s="132">
        <v>0</v>
      </c>
      <c r="T1470" s="132">
        <v>0</v>
      </c>
      <c r="U1470" s="132">
        <v>0</v>
      </c>
      <c r="V1470" s="132">
        <v>2.3290449E-4</v>
      </c>
      <c r="W1470" s="132">
        <v>0</v>
      </c>
      <c r="X1470" s="164">
        <v>4.6443992999999999E-5</v>
      </c>
      <c r="Y1470" s="132">
        <v>0</v>
      </c>
      <c r="Z1470" s="132">
        <v>0</v>
      </c>
      <c r="AA1470" s="132">
        <v>0</v>
      </c>
      <c r="AC1470" s="118">
        <f t="shared" si="678"/>
        <v>5.8629783999999997E-3</v>
      </c>
      <c r="AD1470" s="118">
        <f t="shared" si="679"/>
        <v>2.05879097E-3</v>
      </c>
      <c r="AE1470" s="118">
        <f t="shared" si="680"/>
        <v>1.5671858899999999E-3</v>
      </c>
      <c r="AF1470" s="118">
        <f t="shared" si="681"/>
        <v>1.5671858899999999E-3</v>
      </c>
      <c r="AG1470" s="118">
        <f t="shared" si="682"/>
        <v>2.7934848299999998E-4</v>
      </c>
      <c r="AI1470" s="69">
        <v>1.527037</v>
      </c>
      <c r="AJ1470" s="69">
        <v>0.44088042</v>
      </c>
      <c r="AK1470" s="69">
        <v>5.7703143E-3</v>
      </c>
      <c r="AL1470" s="69">
        <v>0</v>
      </c>
      <c r="AM1470" s="69">
        <v>0</v>
      </c>
      <c r="AN1470" s="69">
        <v>0.13818892999999999</v>
      </c>
      <c r="AO1470" s="69">
        <v>0.94219728999999997</v>
      </c>
      <c r="AQ1470" s="116">
        <v>1.0548688000000001E-3</v>
      </c>
      <c r="AR1470" s="116">
        <v>9.9234847999999992E-4</v>
      </c>
      <c r="AS1470" s="199">
        <v>3.7335139999999997E-5</v>
      </c>
      <c r="AT1470" s="199">
        <v>2.5185138000000001E-5</v>
      </c>
      <c r="AU1470" s="150">
        <f t="shared" si="683"/>
        <v>5.9493314238999997E-8</v>
      </c>
      <c r="AV1470" s="150">
        <f t="shared" si="684"/>
        <v>1.3807374021899998E-10</v>
      </c>
      <c r="AW1470" s="163">
        <f t="shared" si="685"/>
        <v>3.5273303246000001E-3</v>
      </c>
      <c r="AX1470" s="196">
        <v>3.6272293E-8</v>
      </c>
      <c r="AY1470" s="196">
        <v>1.0944226E-10</v>
      </c>
      <c r="AZ1470" s="196">
        <v>2.9901189999999999E-15</v>
      </c>
      <c r="BA1470" s="108">
        <v>0</v>
      </c>
      <c r="BB1470" s="108">
        <v>0</v>
      </c>
      <c r="BC1470" s="196">
        <v>4.0821238999999999E-11</v>
      </c>
      <c r="BD1470" s="196">
        <v>2.3180200000000001E-8</v>
      </c>
      <c r="BE1470" s="196">
        <v>5.7867470999999997E-12</v>
      </c>
      <c r="BF1470" s="196">
        <v>2.2841743E-11</v>
      </c>
      <c r="BG1470" s="108">
        <v>0</v>
      </c>
      <c r="BH1470" s="108">
        <v>0</v>
      </c>
      <c r="BI1470" s="108">
        <v>0</v>
      </c>
      <c r="BJ1470" s="108">
        <v>0</v>
      </c>
      <c r="BK1470" s="108">
        <v>0</v>
      </c>
      <c r="BL1470" s="108">
        <v>0</v>
      </c>
      <c r="BM1470" s="108">
        <v>0</v>
      </c>
      <c r="BN1470" s="108">
        <v>0</v>
      </c>
      <c r="BO1470" s="196">
        <v>4.7008246000000003E-6</v>
      </c>
      <c r="BP1470" s="108">
        <v>3.5226294999999999E-3</v>
      </c>
      <c r="BQ1470" s="108">
        <v>0</v>
      </c>
      <c r="BR1470" s="108">
        <v>0</v>
      </c>
      <c r="BS1470" s="108">
        <v>0</v>
      </c>
      <c r="BU1470" s="172">
        <v>2.3559028000000002E-6</v>
      </c>
      <c r="BV1470" s="172">
        <v>1.7091734999999999E-7</v>
      </c>
      <c r="BW1470" s="172">
        <v>1.0898360000000001E-6</v>
      </c>
      <c r="BX1470" s="69">
        <v>0</v>
      </c>
      <c r="BY1470" s="172">
        <v>3.1537972E-7</v>
      </c>
      <c r="BZ1470" s="172">
        <v>2.6426911E-8</v>
      </c>
      <c r="CA1470" s="69">
        <v>0</v>
      </c>
      <c r="CB1470" s="172">
        <v>4.0110363E-8</v>
      </c>
      <c r="CC1470" s="69">
        <v>0</v>
      </c>
      <c r="CD1470" s="69">
        <v>0</v>
      </c>
      <c r="CE1470" s="69">
        <v>0</v>
      </c>
      <c r="CF1470" s="69">
        <v>0</v>
      </c>
      <c r="CG1470" s="69">
        <v>0</v>
      </c>
      <c r="CH1470" s="172">
        <v>6.1169294999999995E-8</v>
      </c>
      <c r="CI1470" s="172">
        <v>5.3973454000000003E-7</v>
      </c>
      <c r="CJ1470" s="172">
        <v>1.1232865E-7</v>
      </c>
      <c r="CK1470" s="69">
        <v>0</v>
      </c>
      <c r="CM1470" s="198">
        <v>0</v>
      </c>
      <c r="CN1470" s="198">
        <v>3.9086522999999998E-2</v>
      </c>
      <c r="CO1470" s="198">
        <v>1.1120423E-3</v>
      </c>
      <c r="CP1470" s="198">
        <v>1.230002E-4</v>
      </c>
      <c r="CQ1470" s="198">
        <v>0</v>
      </c>
      <c r="CR1470" s="198">
        <v>0</v>
      </c>
      <c r="CS1470" s="197">
        <v>1.1334951E-5</v>
      </c>
      <c r="CT1470" s="198">
        <v>0</v>
      </c>
      <c r="CU1470" s="198">
        <v>0</v>
      </c>
      <c r="CV1470" s="197">
        <v>9.2936504000000001E-6</v>
      </c>
    </row>
    <row r="1471" spans="1:100" ht="14.4">
      <c r="A1471" t="s">
        <v>3622</v>
      </c>
      <c r="B1471" s="85" t="s">
        <v>1162</v>
      </c>
      <c r="C1471" s="113" t="str">
        <f t="shared" si="688"/>
        <v>B.044.01.107</v>
      </c>
      <c r="D1471" s="9" t="s">
        <v>1163</v>
      </c>
      <c r="E1471" s="112" t="s">
        <v>514</v>
      </c>
      <c r="F1471" s="115" t="str">
        <f t="shared" si="689"/>
        <v>Electricity Africa production</v>
      </c>
      <c r="G1471" s="143">
        <f t="shared" si="690"/>
        <v>0.18485887333333334</v>
      </c>
      <c r="I1471" s="118">
        <f t="shared" si="691"/>
        <v>3.7160789251999997E-2</v>
      </c>
      <c r="K1471" s="161">
        <f t="shared" si="692"/>
        <v>2.7206573999999997E-3</v>
      </c>
      <c r="L1471" s="161">
        <f t="shared" si="693"/>
        <v>6.2464362000000002E-3</v>
      </c>
      <c r="M1471" s="162">
        <f t="shared" si="694"/>
        <v>4.64864652E-4</v>
      </c>
      <c r="N1471" s="161">
        <v>2.7728830999999999E-2</v>
      </c>
      <c r="O1471" s="132">
        <v>2.3671449000000002E-3</v>
      </c>
      <c r="P1471" s="132">
        <v>3.8792913000000001E-3</v>
      </c>
      <c r="Q1471" s="132">
        <v>1.6407260999999999E-3</v>
      </c>
      <c r="R1471" s="132">
        <v>1.0799313E-3</v>
      </c>
      <c r="S1471" s="132">
        <v>0</v>
      </c>
      <c r="T1471" s="132">
        <v>0</v>
      </c>
      <c r="U1471" s="132">
        <v>0</v>
      </c>
      <c r="V1471" s="164">
        <v>5.8286752000000001E-5</v>
      </c>
      <c r="W1471" s="132">
        <v>0</v>
      </c>
      <c r="X1471" s="132">
        <v>4.0657790000000002E-4</v>
      </c>
      <c r="Y1471" s="132">
        <v>0</v>
      </c>
      <c r="Z1471" s="132">
        <v>0</v>
      </c>
      <c r="AA1471" s="132">
        <v>0</v>
      </c>
      <c r="AC1471" s="118">
        <f t="shared" si="678"/>
        <v>2.7728830999999999E-2</v>
      </c>
      <c r="AD1471" s="118">
        <f t="shared" si="679"/>
        <v>8.9670936E-3</v>
      </c>
      <c r="AE1471" s="118">
        <f t="shared" si="680"/>
        <v>6.2464362000000002E-3</v>
      </c>
      <c r="AF1471" s="118">
        <f t="shared" si="681"/>
        <v>6.2464362000000002E-3</v>
      </c>
      <c r="AG1471" s="118">
        <f t="shared" si="682"/>
        <v>4.64864652E-4</v>
      </c>
      <c r="AI1471" s="69">
        <v>2.5000887000000001</v>
      </c>
      <c r="AJ1471" s="69">
        <v>2.162588</v>
      </c>
      <c r="AK1471" s="69">
        <v>5.0514224000000003E-2</v>
      </c>
      <c r="AL1471" s="69">
        <v>0</v>
      </c>
      <c r="AM1471" s="69">
        <v>1.1831336E-2</v>
      </c>
      <c r="AN1471" s="69">
        <v>7.6867966999999995E-2</v>
      </c>
      <c r="AO1471" s="69">
        <v>0.19828715999999999</v>
      </c>
      <c r="AQ1471" s="116">
        <v>4.4310130000000001E-3</v>
      </c>
      <c r="AR1471" s="116">
        <v>4.1745732999999997E-3</v>
      </c>
      <c r="AS1471" s="116">
        <v>1.6838732000000001E-4</v>
      </c>
      <c r="AT1471" s="199">
        <v>8.8052340999999996E-5</v>
      </c>
      <c r="AU1471" s="150">
        <f t="shared" si="683"/>
        <v>2.5027417517999999E-7</v>
      </c>
      <c r="AV1471" s="150">
        <f t="shared" si="684"/>
        <v>6.2273418170400001E-10</v>
      </c>
      <c r="AW1471" s="163">
        <f t="shared" si="685"/>
        <v>1.23322604299E-2</v>
      </c>
      <c r="AX1471" s="196">
        <v>1.7154903E-7</v>
      </c>
      <c r="AY1471" s="196">
        <v>5.1760484E-10</v>
      </c>
      <c r="AZ1471" s="196">
        <v>1.4141703999999999E-14</v>
      </c>
      <c r="BA1471" s="108">
        <v>0</v>
      </c>
      <c r="BB1471" s="108">
        <v>0</v>
      </c>
      <c r="BC1471" s="196">
        <v>2.4396418000000001E-10</v>
      </c>
      <c r="BD1471" s="196">
        <v>7.8481180999999995E-8</v>
      </c>
      <c r="BE1471" s="196">
        <v>3.4583933000000001E-11</v>
      </c>
      <c r="BF1471" s="196">
        <v>7.0531267000000002E-11</v>
      </c>
      <c r="BG1471" s="108">
        <v>0</v>
      </c>
      <c r="BH1471" s="108">
        <v>0</v>
      </c>
      <c r="BI1471" s="108">
        <v>0</v>
      </c>
      <c r="BJ1471" s="108">
        <v>0</v>
      </c>
      <c r="BK1471" s="108">
        <v>0</v>
      </c>
      <c r="BL1471" s="108">
        <v>0</v>
      </c>
      <c r="BM1471" s="108">
        <v>0</v>
      </c>
      <c r="BN1471" s="108">
        <v>0</v>
      </c>
      <c r="BO1471" s="196">
        <v>1.1764298999999999E-6</v>
      </c>
      <c r="BP1471" s="108">
        <v>1.2331084000000001E-2</v>
      </c>
      <c r="BQ1471" s="108">
        <v>0</v>
      </c>
      <c r="BR1471" s="108">
        <v>0</v>
      </c>
      <c r="BS1471" s="108">
        <v>0</v>
      </c>
      <c r="BU1471" s="172">
        <v>1.0413812E-5</v>
      </c>
      <c r="BV1471" s="172">
        <v>5.6658355000000005E-7</v>
      </c>
      <c r="BW1471" s="172">
        <v>5.1543558999999998E-6</v>
      </c>
      <c r="BX1471" s="69">
        <v>0</v>
      </c>
      <c r="BY1471" s="172">
        <v>1.315564E-6</v>
      </c>
      <c r="BZ1471" s="172">
        <v>1.5793787E-7</v>
      </c>
      <c r="CA1471" s="69">
        <v>0</v>
      </c>
      <c r="CB1471" s="172">
        <v>2.397157E-7</v>
      </c>
      <c r="CC1471" s="69">
        <v>0</v>
      </c>
      <c r="CD1471" s="69">
        <v>0</v>
      </c>
      <c r="CE1471" s="69">
        <v>0</v>
      </c>
      <c r="CF1471" s="69">
        <v>0</v>
      </c>
      <c r="CG1471" s="69">
        <v>0</v>
      </c>
      <c r="CH1471" s="172">
        <v>3.3604418000000001E-7</v>
      </c>
      <c r="CI1471" s="172">
        <v>2.6154991999999998E-6</v>
      </c>
      <c r="CJ1471" s="172">
        <v>2.8111402999999999E-8</v>
      </c>
      <c r="CK1471" s="69">
        <v>0</v>
      </c>
      <c r="CM1471" s="198">
        <v>0</v>
      </c>
      <c r="CN1471" s="198">
        <v>0.18485887000000001</v>
      </c>
      <c r="CO1471" s="198">
        <v>6.6460132000000002E-3</v>
      </c>
      <c r="CP1471" s="198">
        <v>4.2387140000000001E-4</v>
      </c>
      <c r="CQ1471" s="198">
        <v>0</v>
      </c>
      <c r="CR1471" s="198">
        <v>0</v>
      </c>
      <c r="CS1471" s="197">
        <v>4.3302025999999998E-5</v>
      </c>
      <c r="CT1471" s="198">
        <v>0</v>
      </c>
      <c r="CU1471" s="198">
        <v>0</v>
      </c>
      <c r="CV1471" s="197">
        <v>5.5542601000000002E-5</v>
      </c>
    </row>
    <row r="1472" spans="1:100" ht="14.4">
      <c r="A1472" t="s">
        <v>3623</v>
      </c>
      <c r="B1472" s="85" t="s">
        <v>1162</v>
      </c>
      <c r="C1472" s="113" t="str">
        <f t="shared" si="688"/>
        <v>B.044.01.108</v>
      </c>
      <c r="D1472" s="9" t="s">
        <v>1163</v>
      </c>
      <c r="E1472" s="112" t="s">
        <v>514</v>
      </c>
      <c r="F1472" s="115" t="str">
        <f t="shared" si="689"/>
        <v>Electricity Albania production</v>
      </c>
      <c r="G1472" s="143">
        <f t="shared" si="690"/>
        <v>2.3395603333333332E-3</v>
      </c>
      <c r="I1472" s="118">
        <f t="shared" si="691"/>
        <v>6.0932607589999992E-4</v>
      </c>
      <c r="K1472" s="161">
        <f t="shared" si="692"/>
        <v>8.2709257000000003E-6</v>
      </c>
      <c r="L1472" s="161">
        <f t="shared" si="693"/>
        <v>4.9780398999999999E-6</v>
      </c>
      <c r="M1472" s="162">
        <f t="shared" si="694"/>
        <v>2.4514306029999999E-4</v>
      </c>
      <c r="N1472" s="161">
        <v>3.5093404999999997E-4</v>
      </c>
      <c r="O1472" s="164">
        <v>2.0280304000000001E-6</v>
      </c>
      <c r="P1472" s="164">
        <v>2.9500094999999999E-6</v>
      </c>
      <c r="Q1472" s="164">
        <v>1.2284463999999999E-6</v>
      </c>
      <c r="R1472" s="164">
        <v>7.0424792999999998E-6</v>
      </c>
      <c r="S1472" s="132">
        <v>0</v>
      </c>
      <c r="T1472" s="132">
        <v>0</v>
      </c>
      <c r="U1472" s="132">
        <v>0</v>
      </c>
      <c r="V1472" s="132">
        <v>2.3811848000000001E-4</v>
      </c>
      <c r="W1472" s="132">
        <v>0</v>
      </c>
      <c r="X1472" s="164">
        <v>7.0245802999999997E-6</v>
      </c>
      <c r="Y1472" s="132">
        <v>0</v>
      </c>
      <c r="Z1472" s="132">
        <v>0</v>
      </c>
      <c r="AA1472" s="132">
        <v>0</v>
      </c>
      <c r="AC1472" s="118">
        <f t="shared" si="678"/>
        <v>3.5093404999999997E-4</v>
      </c>
      <c r="AD1472" s="118">
        <f t="shared" si="679"/>
        <v>1.3248965599999999E-5</v>
      </c>
      <c r="AE1472" s="118">
        <f t="shared" si="680"/>
        <v>4.9780398999999999E-6</v>
      </c>
      <c r="AF1472" s="118">
        <f t="shared" si="681"/>
        <v>4.9780398999999999E-6</v>
      </c>
      <c r="AG1472" s="118">
        <f t="shared" si="682"/>
        <v>2.4514306029999999E-4</v>
      </c>
      <c r="AI1472" s="69">
        <v>1.1417392</v>
      </c>
      <c r="AJ1472" s="69">
        <v>0</v>
      </c>
      <c r="AK1472" s="69">
        <v>8.7275088999999996E-4</v>
      </c>
      <c r="AL1472" s="69">
        <v>0</v>
      </c>
      <c r="AM1472" s="69">
        <v>0</v>
      </c>
      <c r="AN1472" s="69">
        <v>4.6510145000000003E-2</v>
      </c>
      <c r="AO1472" s="69">
        <v>1.0943563000000001</v>
      </c>
      <c r="AQ1472" s="199">
        <v>4.0734247000000002E-5</v>
      </c>
      <c r="AR1472" s="199">
        <v>3.8905812000000002E-5</v>
      </c>
      <c r="AS1472" s="199">
        <v>1.79412E-6</v>
      </c>
      <c r="AT1472" s="199">
        <v>3.4315276000000002E-8</v>
      </c>
      <c r="AU1472" s="150">
        <f t="shared" si="683"/>
        <v>2.33248272114E-9</v>
      </c>
      <c r="AV1472" s="150">
        <f t="shared" si="684"/>
        <v>6.6350591373699999E-12</v>
      </c>
      <c r="AW1472" s="163">
        <f t="shared" si="685"/>
        <v>4.8060611000000004E-6</v>
      </c>
      <c r="AX1472" s="196">
        <v>2.1711120000000002E-9</v>
      </c>
      <c r="AY1472" s="196">
        <v>6.5507689999999998E-12</v>
      </c>
      <c r="AZ1472" s="196">
        <v>1.7897636999999999E-16</v>
      </c>
      <c r="BA1472" s="108">
        <v>0</v>
      </c>
      <c r="BB1472" s="108">
        <v>0</v>
      </c>
      <c r="BC1472" s="196">
        <v>1.8266114E-13</v>
      </c>
      <c r="BD1472" s="196">
        <v>1.6118806000000001E-10</v>
      </c>
      <c r="BE1472" s="196">
        <v>2.5893721999999999E-14</v>
      </c>
      <c r="BF1472" s="196">
        <v>5.8217439000000004E-14</v>
      </c>
      <c r="BG1472" s="108">
        <v>0</v>
      </c>
      <c r="BH1472" s="108">
        <v>0</v>
      </c>
      <c r="BI1472" s="108">
        <v>0</v>
      </c>
      <c r="BJ1472" s="108">
        <v>0</v>
      </c>
      <c r="BK1472" s="108">
        <v>0</v>
      </c>
      <c r="BL1472" s="108">
        <v>0</v>
      </c>
      <c r="BM1472" s="108">
        <v>0</v>
      </c>
      <c r="BN1472" s="108">
        <v>0</v>
      </c>
      <c r="BO1472" s="196">
        <v>4.8060611000000004E-6</v>
      </c>
      <c r="BP1472" s="108">
        <v>0</v>
      </c>
      <c r="BQ1472" s="108">
        <v>0</v>
      </c>
      <c r="BR1472" s="108">
        <v>0</v>
      </c>
      <c r="BS1472" s="108">
        <v>0</v>
      </c>
      <c r="BU1472" s="172">
        <v>1.8880235E-7</v>
      </c>
      <c r="BV1472" s="172">
        <v>4.6150565999999999E-10</v>
      </c>
      <c r="BW1472" s="172">
        <v>6.5233150000000001E-8</v>
      </c>
      <c r="BX1472" s="69">
        <v>0</v>
      </c>
      <c r="BY1472" s="172">
        <v>6.5955605999999997E-9</v>
      </c>
      <c r="BZ1472" s="172">
        <v>1.1825142E-10</v>
      </c>
      <c r="CA1472" s="69">
        <v>0</v>
      </c>
      <c r="CB1472" s="172">
        <v>1.7948020999999999E-10</v>
      </c>
      <c r="CC1472" s="69">
        <v>0</v>
      </c>
      <c r="CD1472" s="69">
        <v>0</v>
      </c>
      <c r="CE1472" s="69">
        <v>0</v>
      </c>
      <c r="CF1472" s="69">
        <v>0</v>
      </c>
      <c r="CG1472" s="69">
        <v>0</v>
      </c>
      <c r="CH1472" s="172">
        <v>2.5402416999999998E-10</v>
      </c>
      <c r="CI1472" s="172">
        <v>1.1170478999999999E-9</v>
      </c>
      <c r="CJ1472" s="172">
        <v>1.1484333E-7</v>
      </c>
      <c r="CK1472" s="69">
        <v>0</v>
      </c>
      <c r="CM1472" s="198">
        <v>0</v>
      </c>
      <c r="CN1472" s="198">
        <v>2.3395603000000002E-3</v>
      </c>
      <c r="CO1472" s="197">
        <v>4.9760105999999998E-6</v>
      </c>
      <c r="CP1472" s="197">
        <v>3.4287651999999999E-7</v>
      </c>
      <c r="CQ1472" s="198">
        <v>0</v>
      </c>
      <c r="CR1472" s="198">
        <v>0</v>
      </c>
      <c r="CS1472" s="197">
        <v>1.8943954000000001E-7</v>
      </c>
      <c r="CT1472" s="198">
        <v>0</v>
      </c>
      <c r="CU1472" s="198">
        <v>0</v>
      </c>
      <c r="CV1472" s="197">
        <v>4.158592E-8</v>
      </c>
    </row>
    <row r="1473" spans="1:100" ht="14.4">
      <c r="A1473" t="s">
        <v>3624</v>
      </c>
      <c r="B1473" s="85" t="s">
        <v>1162</v>
      </c>
      <c r="C1473" s="113" t="str">
        <f t="shared" si="688"/>
        <v>B.044.01.109</v>
      </c>
      <c r="D1473" s="9" t="s">
        <v>1163</v>
      </c>
      <c r="E1473" s="112" t="s">
        <v>514</v>
      </c>
      <c r="F1473" s="115" t="str">
        <f t="shared" si="689"/>
        <v>Electricity Algeria production</v>
      </c>
      <c r="G1473" s="143">
        <f t="shared" si="690"/>
        <v>0.19702261333333335</v>
      </c>
      <c r="I1473" s="118">
        <f t="shared" si="691"/>
        <v>3.9580051497200001E-2</v>
      </c>
      <c r="K1473" s="161">
        <f t="shared" si="692"/>
        <v>3.1401151000000002E-3</v>
      </c>
      <c r="L1473" s="161">
        <f t="shared" si="693"/>
        <v>6.8723311000000002E-3</v>
      </c>
      <c r="M1473" s="162">
        <f t="shared" si="694"/>
        <v>1.42132972E-5</v>
      </c>
      <c r="N1473" s="161">
        <v>2.9553392000000001E-2</v>
      </c>
      <c r="O1473" s="132">
        <v>2.3360573E-3</v>
      </c>
      <c r="P1473" s="132">
        <v>4.5362737999999998E-3</v>
      </c>
      <c r="Q1473" s="132">
        <v>1.9105486E-3</v>
      </c>
      <c r="R1473" s="132">
        <v>1.2295665E-3</v>
      </c>
      <c r="S1473" s="132">
        <v>0</v>
      </c>
      <c r="T1473" s="132">
        <v>0</v>
      </c>
      <c r="U1473" s="132">
        <v>0</v>
      </c>
      <c r="V1473" s="164">
        <v>4.7682397E-6</v>
      </c>
      <c r="W1473" s="132">
        <v>0</v>
      </c>
      <c r="X1473" s="164">
        <v>9.4450575000000008E-6</v>
      </c>
      <c r="Y1473" s="132">
        <v>0</v>
      </c>
      <c r="Z1473" s="132">
        <v>0</v>
      </c>
      <c r="AA1473" s="132">
        <v>0</v>
      </c>
      <c r="AC1473" s="118">
        <f t="shared" si="678"/>
        <v>2.9553392000000001E-2</v>
      </c>
      <c r="AD1473" s="118">
        <f t="shared" si="679"/>
        <v>1.0012446199999999E-2</v>
      </c>
      <c r="AE1473" s="118">
        <f t="shared" si="680"/>
        <v>6.8723311000000002E-3</v>
      </c>
      <c r="AF1473" s="118">
        <f t="shared" si="681"/>
        <v>6.8723311000000002E-3</v>
      </c>
      <c r="AG1473" s="118">
        <f t="shared" si="682"/>
        <v>1.42132972E-5</v>
      </c>
      <c r="AI1473" s="69">
        <v>2.4826258000000001</v>
      </c>
      <c r="AJ1473" s="69">
        <v>2.4696799</v>
      </c>
      <c r="AK1473" s="69">
        <v>1.1734768E-3</v>
      </c>
      <c r="AL1473" s="69">
        <v>0</v>
      </c>
      <c r="AM1473" s="69">
        <v>0</v>
      </c>
      <c r="AN1473" s="69">
        <v>1.1543842E-2</v>
      </c>
      <c r="AO1473" s="69">
        <v>2.2859091E-4</v>
      </c>
      <c r="AQ1473" s="116">
        <v>4.7630114999999999E-3</v>
      </c>
      <c r="AR1473" s="116">
        <v>4.4441482999999999E-3</v>
      </c>
      <c r="AS1473" s="116">
        <v>1.7986666000000001E-4</v>
      </c>
      <c r="AT1473" s="116">
        <v>1.3899649E-4</v>
      </c>
      <c r="AU1473" s="150">
        <f t="shared" si="683"/>
        <v>2.6643575384000003E-7</v>
      </c>
      <c r="AV1473" s="150">
        <f t="shared" si="684"/>
        <v>6.6518734623000001E-10</v>
      </c>
      <c r="AW1473" s="163">
        <f t="shared" si="685"/>
        <v>1.9467295239700002E-2</v>
      </c>
      <c r="AX1473" s="196">
        <v>1.8283699E-7</v>
      </c>
      <c r="AY1473" s="196">
        <v>5.5166332000000004E-10</v>
      </c>
      <c r="AZ1473" s="196">
        <v>1.5072230000000002E-14</v>
      </c>
      <c r="BA1473" s="108">
        <v>0</v>
      </c>
      <c r="BB1473" s="108">
        <v>0</v>
      </c>
      <c r="BC1473" s="196">
        <v>2.8408484000000002E-10</v>
      </c>
      <c r="BD1473" s="196">
        <v>8.3314679000000002E-8</v>
      </c>
      <c r="BE1473" s="196">
        <v>4.0271368000000002E-11</v>
      </c>
      <c r="BF1473" s="196">
        <v>7.3237586E-11</v>
      </c>
      <c r="BG1473" s="108">
        <v>0</v>
      </c>
      <c r="BH1473" s="108">
        <v>0</v>
      </c>
      <c r="BI1473" s="108">
        <v>0</v>
      </c>
      <c r="BJ1473" s="108">
        <v>0</v>
      </c>
      <c r="BK1473" s="108">
        <v>0</v>
      </c>
      <c r="BL1473" s="108">
        <v>0</v>
      </c>
      <c r="BM1473" s="108">
        <v>0</v>
      </c>
      <c r="BN1473" s="108">
        <v>0</v>
      </c>
      <c r="BO1473" s="196">
        <v>9.6239700000000004E-8</v>
      </c>
      <c r="BP1473" s="108">
        <v>1.9467199000000001E-2</v>
      </c>
      <c r="BQ1473" s="108">
        <v>0</v>
      </c>
      <c r="BR1473" s="108">
        <v>0</v>
      </c>
      <c r="BS1473" s="108">
        <v>0</v>
      </c>
      <c r="BU1473" s="172">
        <v>1.1250799E-5</v>
      </c>
      <c r="BV1473" s="172">
        <v>5.9845055000000005E-7</v>
      </c>
      <c r="BW1473" s="172">
        <v>5.4935133000000004E-6</v>
      </c>
      <c r="BX1473" s="69">
        <v>0</v>
      </c>
      <c r="BY1473" s="172">
        <v>1.4563808999999999E-6</v>
      </c>
      <c r="BZ1473" s="172">
        <v>1.8391124000000001E-7</v>
      </c>
      <c r="CA1473" s="69">
        <v>0</v>
      </c>
      <c r="CB1473" s="172">
        <v>2.7913768E-7</v>
      </c>
      <c r="CC1473" s="69">
        <v>0</v>
      </c>
      <c r="CD1473" s="69">
        <v>0</v>
      </c>
      <c r="CE1473" s="69">
        <v>0</v>
      </c>
      <c r="CF1473" s="69">
        <v>0</v>
      </c>
      <c r="CG1473" s="69">
        <v>0</v>
      </c>
      <c r="CH1473" s="172">
        <v>3.8732790000000002E-7</v>
      </c>
      <c r="CI1473" s="172">
        <v>2.8497781E-6</v>
      </c>
      <c r="CJ1473" s="172">
        <v>2.2996975999999999E-9</v>
      </c>
      <c r="CK1473" s="69">
        <v>0</v>
      </c>
      <c r="CM1473" s="198">
        <v>0</v>
      </c>
      <c r="CN1473" s="198">
        <v>0.19702262000000001</v>
      </c>
      <c r="CO1473" s="198">
        <v>7.7389705999999997E-3</v>
      </c>
      <c r="CP1473" s="198">
        <v>4.5163134999999998E-4</v>
      </c>
      <c r="CQ1473" s="198">
        <v>0</v>
      </c>
      <c r="CR1473" s="198">
        <v>0</v>
      </c>
      <c r="CS1473" s="197">
        <v>4.7162422000000001E-5</v>
      </c>
      <c r="CT1473" s="198">
        <v>0</v>
      </c>
      <c r="CU1473" s="198">
        <v>0</v>
      </c>
      <c r="CV1473" s="197">
        <v>6.4676753000000002E-5</v>
      </c>
    </row>
    <row r="1474" spans="1:100" ht="14.4">
      <c r="A1474" t="s">
        <v>3625</v>
      </c>
      <c r="B1474" s="85" t="s">
        <v>1162</v>
      </c>
      <c r="C1474" s="113" t="str">
        <f t="shared" si="688"/>
        <v>B.044.01.110</v>
      </c>
      <c r="D1474" s="9" t="s">
        <v>1163</v>
      </c>
      <c r="E1474" s="112" t="s">
        <v>514</v>
      </c>
      <c r="F1474" s="115" t="str">
        <f t="shared" si="689"/>
        <v>Electricity American Samoa production</v>
      </c>
      <c r="G1474" s="143">
        <f t="shared" si="690"/>
        <v>0.20148183333333333</v>
      </c>
      <c r="I1474" s="118">
        <f t="shared" si="691"/>
        <v>4.2773719033999999E-2</v>
      </c>
      <c r="K1474" s="161">
        <f t="shared" si="692"/>
        <v>2.6778534999999997E-3</v>
      </c>
      <c r="L1474" s="161">
        <f t="shared" si="693"/>
        <v>9.7634100000000001E-3</v>
      </c>
      <c r="M1474" s="162">
        <f t="shared" si="694"/>
        <v>1.10180534E-4</v>
      </c>
      <c r="N1474" s="161">
        <v>3.0222275E-2</v>
      </c>
      <c r="O1474" s="132">
        <v>6.3012401999999997E-3</v>
      </c>
      <c r="P1474" s="132">
        <v>3.4621698E-3</v>
      </c>
      <c r="Q1474" s="132">
        <v>1.4604266999999999E-3</v>
      </c>
      <c r="R1474" s="132">
        <v>1.2174268E-3</v>
      </c>
      <c r="S1474" s="132">
        <v>0</v>
      </c>
      <c r="T1474" s="132">
        <v>0</v>
      </c>
      <c r="U1474" s="132">
        <v>0</v>
      </c>
      <c r="V1474" s="164">
        <v>1.6386176E-5</v>
      </c>
      <c r="W1474" s="132">
        <v>0</v>
      </c>
      <c r="X1474" s="164">
        <v>9.3794357999999996E-5</v>
      </c>
      <c r="Y1474" s="132">
        <v>0</v>
      </c>
      <c r="Z1474" s="132">
        <v>0</v>
      </c>
      <c r="AA1474" s="132">
        <v>0</v>
      </c>
      <c r="AC1474" s="118">
        <f t="shared" si="678"/>
        <v>3.0222275E-2</v>
      </c>
      <c r="AD1474" s="118">
        <f t="shared" si="679"/>
        <v>1.2441263500000001E-2</v>
      </c>
      <c r="AE1474" s="118">
        <f t="shared" si="680"/>
        <v>9.7634100000000001E-3</v>
      </c>
      <c r="AF1474" s="118">
        <f t="shared" si="681"/>
        <v>9.7634100000000001E-3</v>
      </c>
      <c r="AG1474" s="118">
        <f t="shared" si="682"/>
        <v>1.10180534E-4</v>
      </c>
      <c r="AI1474" s="69">
        <v>2.6692464</v>
      </c>
      <c r="AJ1474" s="69">
        <v>2.5998820999999999</v>
      </c>
      <c r="AK1474" s="69">
        <v>1.1653238E-2</v>
      </c>
      <c r="AL1474" s="69">
        <v>0</v>
      </c>
      <c r="AM1474" s="69">
        <v>0</v>
      </c>
      <c r="AN1474" s="69">
        <v>5.7711035000000001E-2</v>
      </c>
      <c r="AO1474" s="69">
        <v>0</v>
      </c>
      <c r="AQ1474" s="116">
        <v>6.0126127999999999E-3</v>
      </c>
      <c r="AR1474" s="116">
        <v>5.6251373000000002E-3</v>
      </c>
      <c r="AS1474" s="116">
        <v>2.0184152999999999E-4</v>
      </c>
      <c r="AT1474" s="116">
        <v>1.8563394999999999E-4</v>
      </c>
      <c r="AU1474" s="150">
        <f t="shared" si="683"/>
        <v>3.3723844494000004E-7</v>
      </c>
      <c r="AV1474" s="150">
        <f t="shared" si="684"/>
        <v>7.4645536635999996E-10</v>
      </c>
      <c r="AW1474" s="163">
        <f t="shared" si="685"/>
        <v>2.599915173016E-2</v>
      </c>
      <c r="AX1474" s="196">
        <v>1.8697514E-7</v>
      </c>
      <c r="AY1474" s="196">
        <v>5.6414913999999995E-10</v>
      </c>
      <c r="AZ1474" s="196">
        <v>1.5413359999999998E-14</v>
      </c>
      <c r="BA1474" s="108">
        <v>0</v>
      </c>
      <c r="BB1474" s="108">
        <v>0</v>
      </c>
      <c r="BC1474" s="196">
        <v>2.1715494E-10</v>
      </c>
      <c r="BD1474" s="196">
        <v>1.5004615000000001E-7</v>
      </c>
      <c r="BE1474" s="196">
        <v>3.0783503000000002E-11</v>
      </c>
      <c r="BF1474" s="196">
        <v>1.5150730999999999E-10</v>
      </c>
      <c r="BG1474" s="108">
        <v>0</v>
      </c>
      <c r="BH1474" s="108">
        <v>0</v>
      </c>
      <c r="BI1474" s="108">
        <v>0</v>
      </c>
      <c r="BJ1474" s="108">
        <v>0</v>
      </c>
      <c r="BK1474" s="108">
        <v>0</v>
      </c>
      <c r="BL1474" s="108">
        <v>0</v>
      </c>
      <c r="BM1474" s="108">
        <v>0</v>
      </c>
      <c r="BN1474" s="108">
        <v>0</v>
      </c>
      <c r="BO1474" s="196">
        <v>3.3073016E-7</v>
      </c>
      <c r="BP1474" s="108">
        <v>2.5998820999999998E-2</v>
      </c>
      <c r="BQ1474" s="108">
        <v>0</v>
      </c>
      <c r="BR1474" s="108">
        <v>0</v>
      </c>
      <c r="BS1474" s="108">
        <v>0</v>
      </c>
      <c r="BU1474" s="172">
        <v>1.2492925E-5</v>
      </c>
      <c r="BV1474" s="172">
        <v>1.1160305000000001E-6</v>
      </c>
      <c r="BW1474" s="172">
        <v>5.6178482000000002E-6</v>
      </c>
      <c r="BX1474" s="69">
        <v>0</v>
      </c>
      <c r="BY1474" s="172">
        <v>1.9041741999999999E-6</v>
      </c>
      <c r="BZ1474" s="172">
        <v>1.4058207E-7</v>
      </c>
      <c r="CA1474" s="69">
        <v>0</v>
      </c>
      <c r="CB1474" s="172">
        <v>2.1337332999999999E-7</v>
      </c>
      <c r="CC1474" s="69">
        <v>0</v>
      </c>
      <c r="CD1474" s="69">
        <v>0</v>
      </c>
      <c r="CE1474" s="69">
        <v>0</v>
      </c>
      <c r="CF1474" s="69">
        <v>0</v>
      </c>
      <c r="CG1474" s="69">
        <v>0</v>
      </c>
      <c r="CH1474" s="172">
        <v>3.3882422000000002E-7</v>
      </c>
      <c r="CI1474" s="172">
        <v>3.1541898000000001E-6</v>
      </c>
      <c r="CJ1474" s="172">
        <v>7.9029689999999997E-9</v>
      </c>
      <c r="CK1474" s="69">
        <v>0</v>
      </c>
      <c r="CM1474" s="198">
        <v>0</v>
      </c>
      <c r="CN1474" s="198">
        <v>0.20148184</v>
      </c>
      <c r="CO1474" s="198">
        <v>5.9156825E-3</v>
      </c>
      <c r="CP1474" s="198">
        <v>7.9581442999999996E-4</v>
      </c>
      <c r="CQ1474" s="198">
        <v>0</v>
      </c>
      <c r="CR1474" s="198">
        <v>0</v>
      </c>
      <c r="CS1474" s="197">
        <v>7.0508182000000001E-5</v>
      </c>
      <c r="CT1474" s="198">
        <v>0</v>
      </c>
      <c r="CU1474" s="198">
        <v>0</v>
      </c>
      <c r="CV1474" s="197">
        <v>4.9439021999999999E-5</v>
      </c>
    </row>
    <row r="1475" spans="1:100" ht="14.4">
      <c r="A1475" t="s">
        <v>3626</v>
      </c>
      <c r="B1475" s="85" t="s">
        <v>1162</v>
      </c>
      <c r="C1475" s="113" t="str">
        <f t="shared" si="688"/>
        <v>B.044.01.111</v>
      </c>
      <c r="D1475" s="9" t="s">
        <v>1163</v>
      </c>
      <c r="E1475" s="112" t="s">
        <v>514</v>
      </c>
      <c r="F1475" s="115" t="str">
        <f t="shared" si="689"/>
        <v>Electricity Angola production</v>
      </c>
      <c r="G1475" s="143">
        <f t="shared" si="690"/>
        <v>5.8851931999999996E-2</v>
      </c>
      <c r="I1475" s="118">
        <f t="shared" si="691"/>
        <v>1.2478189545999999E-2</v>
      </c>
      <c r="K1475" s="161">
        <f t="shared" si="692"/>
        <v>8.4322667000000001E-4</v>
      </c>
      <c r="L1475" s="161">
        <f t="shared" si="693"/>
        <v>2.6104149E-3</v>
      </c>
      <c r="M1475" s="162">
        <f t="shared" si="694"/>
        <v>1.96758176E-4</v>
      </c>
      <c r="N1475" s="161">
        <v>8.8277897999999994E-3</v>
      </c>
      <c r="O1475" s="132">
        <v>1.4794395000000001E-3</v>
      </c>
      <c r="P1475" s="132">
        <v>1.1309753999999999E-3</v>
      </c>
      <c r="Q1475" s="132">
        <v>4.7676134999999998E-4</v>
      </c>
      <c r="R1475" s="132">
        <v>3.6646531999999998E-4</v>
      </c>
      <c r="S1475" s="132">
        <v>0</v>
      </c>
      <c r="T1475" s="132">
        <v>0</v>
      </c>
      <c r="U1475" s="132">
        <v>0</v>
      </c>
      <c r="V1475" s="132">
        <v>1.7261781000000001E-4</v>
      </c>
      <c r="W1475" s="132">
        <v>0</v>
      </c>
      <c r="X1475" s="164">
        <v>2.4140366E-5</v>
      </c>
      <c r="Y1475" s="132">
        <v>0</v>
      </c>
      <c r="Z1475" s="132">
        <v>0</v>
      </c>
      <c r="AA1475" s="132">
        <v>0</v>
      </c>
      <c r="AC1475" s="118">
        <f t="shared" si="678"/>
        <v>8.8277897999999994E-3</v>
      </c>
      <c r="AD1475" s="118">
        <f t="shared" si="679"/>
        <v>3.4536415699999998E-3</v>
      </c>
      <c r="AE1475" s="118">
        <f t="shared" si="680"/>
        <v>2.6104149E-3</v>
      </c>
      <c r="AF1475" s="118">
        <f t="shared" si="681"/>
        <v>2.6104149E-3</v>
      </c>
      <c r="AG1475" s="118">
        <f t="shared" si="682"/>
        <v>1.96758176E-4</v>
      </c>
      <c r="AI1475" s="69">
        <v>1.5886420999999999</v>
      </c>
      <c r="AJ1475" s="69">
        <v>0.74647947999999997</v>
      </c>
      <c r="AK1475" s="69">
        <v>2.9992576000000002E-3</v>
      </c>
      <c r="AL1475" s="69">
        <v>0</v>
      </c>
      <c r="AM1475" s="69">
        <v>1.2185734E-2</v>
      </c>
      <c r="AN1475" s="69">
        <v>3.1806832E-2</v>
      </c>
      <c r="AO1475" s="69">
        <v>0.79517079000000002</v>
      </c>
      <c r="AQ1475" s="116">
        <v>1.6533030000000001E-3</v>
      </c>
      <c r="AR1475" s="116">
        <v>1.5461133000000001E-3</v>
      </c>
      <c r="AS1475" s="199">
        <v>5.7346448000000002E-5</v>
      </c>
      <c r="AT1475" s="199">
        <v>4.9843265000000002E-5</v>
      </c>
      <c r="AU1475" s="150">
        <f t="shared" si="683"/>
        <v>9.2692642985999998E-8</v>
      </c>
      <c r="AV1475" s="150">
        <f t="shared" si="684"/>
        <v>2.1208005817280002E-10</v>
      </c>
      <c r="AW1475" s="163">
        <f t="shared" si="685"/>
        <v>6.9808494291000002E-3</v>
      </c>
      <c r="AX1475" s="196">
        <v>5.4614593000000002E-8</v>
      </c>
      <c r="AY1475" s="196">
        <v>1.6478541000000001E-10</v>
      </c>
      <c r="AZ1475" s="196">
        <v>4.5021727999999998E-15</v>
      </c>
      <c r="BA1475" s="108">
        <v>0</v>
      </c>
      <c r="BB1475" s="108">
        <v>0</v>
      </c>
      <c r="BC1475" s="196">
        <v>7.0890986000000001E-11</v>
      </c>
      <c r="BD1475" s="196">
        <v>3.8007158999999999E-8</v>
      </c>
      <c r="BE1475" s="196">
        <v>1.0049381E-11</v>
      </c>
      <c r="BF1475" s="196">
        <v>3.7240765000000001E-11</v>
      </c>
      <c r="BG1475" s="108">
        <v>0</v>
      </c>
      <c r="BH1475" s="108">
        <v>0</v>
      </c>
      <c r="BI1475" s="108">
        <v>0</v>
      </c>
      <c r="BJ1475" s="108">
        <v>0</v>
      </c>
      <c r="BK1475" s="108">
        <v>0</v>
      </c>
      <c r="BL1475" s="108">
        <v>0</v>
      </c>
      <c r="BM1475" s="108">
        <v>0</v>
      </c>
      <c r="BN1475" s="108">
        <v>0</v>
      </c>
      <c r="BO1475" s="196">
        <v>3.4840291000000001E-6</v>
      </c>
      <c r="BP1475" s="108">
        <v>6.9773654000000003E-3</v>
      </c>
      <c r="BQ1475" s="108">
        <v>0</v>
      </c>
      <c r="BR1475" s="108">
        <v>0</v>
      </c>
      <c r="BS1475" s="108">
        <v>0</v>
      </c>
      <c r="BU1475" s="172">
        <v>3.6422114999999998E-6</v>
      </c>
      <c r="BV1475" s="172">
        <v>2.8008833999999998E-7</v>
      </c>
      <c r="BW1475" s="172">
        <v>1.6409480000000001E-6</v>
      </c>
      <c r="BX1475" s="69">
        <v>0</v>
      </c>
      <c r="BY1475" s="172">
        <v>5.2451110999999998E-7</v>
      </c>
      <c r="BZ1475" s="172">
        <v>4.5893504999999998E-8</v>
      </c>
      <c r="CA1475" s="69">
        <v>0</v>
      </c>
      <c r="CB1475" s="172">
        <v>6.9656464000000001E-8</v>
      </c>
      <c r="CC1475" s="69">
        <v>0</v>
      </c>
      <c r="CD1475" s="69">
        <v>0</v>
      </c>
      <c r="CE1475" s="69">
        <v>0</v>
      </c>
      <c r="CF1475" s="69">
        <v>0</v>
      </c>
      <c r="CG1475" s="69">
        <v>0</v>
      </c>
      <c r="CH1475" s="172">
        <v>1.0514182E-7</v>
      </c>
      <c r="CI1475" s="172">
        <v>8.9271952000000002E-7</v>
      </c>
      <c r="CJ1475" s="172">
        <v>8.3252687000000001E-8</v>
      </c>
      <c r="CK1475" s="69">
        <v>0</v>
      </c>
      <c r="CM1475" s="198">
        <v>0</v>
      </c>
      <c r="CN1475" s="198">
        <v>5.8851932000000003E-2</v>
      </c>
      <c r="CO1475" s="198">
        <v>1.9311951E-3</v>
      </c>
      <c r="CP1475" s="198">
        <v>2.0215808E-4</v>
      </c>
      <c r="CQ1475" s="198">
        <v>0</v>
      </c>
      <c r="CR1475" s="198">
        <v>0</v>
      </c>
      <c r="CS1475" s="197">
        <v>1.8723034E-5</v>
      </c>
      <c r="CT1475" s="198">
        <v>0</v>
      </c>
      <c r="CU1475" s="198">
        <v>0</v>
      </c>
      <c r="CV1475" s="197">
        <v>1.613954E-5</v>
      </c>
    </row>
    <row r="1476" spans="1:100" ht="14.4">
      <c r="A1476" t="s">
        <v>3627</v>
      </c>
      <c r="B1476" s="85" t="s">
        <v>1162</v>
      </c>
      <c r="C1476" s="113" t="str">
        <f t="shared" si="688"/>
        <v>B.044.01.112</v>
      </c>
      <c r="D1476" s="9" t="s">
        <v>1163</v>
      </c>
      <c r="E1476" s="112" t="s">
        <v>514</v>
      </c>
      <c r="F1476" s="115" t="str">
        <f t="shared" si="689"/>
        <v>Electricity Antigua and Barbuda production</v>
      </c>
      <c r="G1476" s="143">
        <f t="shared" si="690"/>
        <v>0.20156425333333336</v>
      </c>
      <c r="I1476" s="118">
        <f t="shared" si="691"/>
        <v>4.2798531592000005E-2</v>
      </c>
      <c r="K1476" s="161">
        <f t="shared" si="692"/>
        <v>2.6786435999999999E-3</v>
      </c>
      <c r="L1476" s="161">
        <f t="shared" si="693"/>
        <v>9.7659572000000014E-3</v>
      </c>
      <c r="M1476" s="162">
        <f t="shared" si="694"/>
        <v>1.1929279199999999E-4</v>
      </c>
      <c r="N1476" s="161">
        <v>3.0234638000000001E-2</v>
      </c>
      <c r="O1476" s="132">
        <v>6.3021491000000004E-3</v>
      </c>
      <c r="P1476" s="132">
        <v>3.4638081000000001E-3</v>
      </c>
      <c r="Q1476" s="132">
        <v>1.4611078E-3</v>
      </c>
      <c r="R1476" s="132">
        <v>1.2175357999999999E-3</v>
      </c>
      <c r="S1476" s="132">
        <v>0</v>
      </c>
      <c r="T1476" s="132">
        <v>0</v>
      </c>
      <c r="U1476" s="132">
        <v>0</v>
      </c>
      <c r="V1476" s="164">
        <v>2.4564776E-5</v>
      </c>
      <c r="W1476" s="132">
        <v>0</v>
      </c>
      <c r="X1476" s="164">
        <v>9.4728015999999995E-5</v>
      </c>
      <c r="Y1476" s="132">
        <v>0</v>
      </c>
      <c r="Z1476" s="132">
        <v>0</v>
      </c>
      <c r="AA1476" s="132">
        <v>0</v>
      </c>
      <c r="AC1476" s="118">
        <f t="shared" si="678"/>
        <v>3.0234638000000001E-2</v>
      </c>
      <c r="AD1476" s="118">
        <f t="shared" si="679"/>
        <v>1.24446008E-2</v>
      </c>
      <c r="AE1476" s="118">
        <f t="shared" si="680"/>
        <v>9.7659572000000014E-3</v>
      </c>
      <c r="AF1476" s="118">
        <f t="shared" si="681"/>
        <v>9.7659572000000014E-3</v>
      </c>
      <c r="AG1476" s="118">
        <f t="shared" si="682"/>
        <v>1.1929279199999999E-4</v>
      </c>
      <c r="AI1476" s="69">
        <v>2.6980689999999998</v>
      </c>
      <c r="AJ1476" s="69">
        <v>2.5997381000000002</v>
      </c>
      <c r="AK1476" s="69">
        <v>1.1769238E-2</v>
      </c>
      <c r="AL1476" s="69">
        <v>0</v>
      </c>
      <c r="AM1476" s="69">
        <v>0</v>
      </c>
      <c r="AN1476" s="69">
        <v>8.6561756000000004E-2</v>
      </c>
      <c r="AO1476" s="69">
        <v>0</v>
      </c>
      <c r="AQ1476" s="116">
        <v>6.0143871999999996E-3</v>
      </c>
      <c r="AR1476" s="116">
        <v>5.6268471000000004E-3</v>
      </c>
      <c r="AS1476" s="116">
        <v>2.0191531E-4</v>
      </c>
      <c r="AT1476" s="116">
        <v>1.8562483999999999E-4</v>
      </c>
      <c r="AU1476" s="150">
        <f t="shared" si="683"/>
        <v>3.3734095622999999E-7</v>
      </c>
      <c r="AV1476" s="150">
        <f t="shared" si="684"/>
        <v>7.4672822066499986E-10</v>
      </c>
      <c r="AW1476" s="163">
        <f t="shared" si="685"/>
        <v>2.5997876802820001E-2</v>
      </c>
      <c r="AX1476" s="196">
        <v>1.8705163000000001E-7</v>
      </c>
      <c r="AY1476" s="196">
        <v>5.6437990999999998E-10</v>
      </c>
      <c r="AZ1476" s="196">
        <v>1.5419664999999999E-14</v>
      </c>
      <c r="BA1476" s="108">
        <v>0</v>
      </c>
      <c r="BB1476" s="108">
        <v>0</v>
      </c>
      <c r="BC1476" s="196">
        <v>2.1725622999999999E-10</v>
      </c>
      <c r="BD1476" s="196">
        <v>1.5007207000000001E-7</v>
      </c>
      <c r="BE1476" s="196">
        <v>3.0797860999999999E-11</v>
      </c>
      <c r="BF1476" s="196">
        <v>1.5153502999999999E-10</v>
      </c>
      <c r="BG1476" s="108">
        <v>0</v>
      </c>
      <c r="BH1476" s="108">
        <v>0</v>
      </c>
      <c r="BI1476" s="108">
        <v>0</v>
      </c>
      <c r="BJ1476" s="108">
        <v>0</v>
      </c>
      <c r="BK1476" s="108">
        <v>0</v>
      </c>
      <c r="BL1476" s="108">
        <v>0</v>
      </c>
      <c r="BM1476" s="108">
        <v>0</v>
      </c>
      <c r="BN1476" s="108">
        <v>0</v>
      </c>
      <c r="BO1476" s="196">
        <v>4.9580282000000004E-7</v>
      </c>
      <c r="BP1476" s="108">
        <v>2.5997381E-2</v>
      </c>
      <c r="BQ1476" s="108">
        <v>0</v>
      </c>
      <c r="BR1476" s="108">
        <v>0</v>
      </c>
      <c r="BS1476" s="108">
        <v>0</v>
      </c>
      <c r="BU1476" s="172">
        <v>1.2499904E-5</v>
      </c>
      <c r="BV1476" s="172">
        <v>1.1162549000000001E-6</v>
      </c>
      <c r="BW1476" s="172">
        <v>5.6201461999999997E-6</v>
      </c>
      <c r="BX1476" s="69">
        <v>0</v>
      </c>
      <c r="BY1476" s="172">
        <v>1.9044078000000001E-6</v>
      </c>
      <c r="BZ1476" s="172">
        <v>1.4064763999999999E-7</v>
      </c>
      <c r="CA1476" s="69">
        <v>0</v>
      </c>
      <c r="CB1476" s="172">
        <v>2.1347285000000001E-7</v>
      </c>
      <c r="CC1476" s="69">
        <v>0</v>
      </c>
      <c r="CD1476" s="69">
        <v>0</v>
      </c>
      <c r="CE1476" s="69">
        <v>0</v>
      </c>
      <c r="CF1476" s="69">
        <v>0</v>
      </c>
      <c r="CG1476" s="69">
        <v>0</v>
      </c>
      <c r="CH1476" s="172">
        <v>3.3896303999999998E-7</v>
      </c>
      <c r="CI1476" s="172">
        <v>3.1541642999999999E-6</v>
      </c>
      <c r="CJ1476" s="172">
        <v>1.1847466E-8</v>
      </c>
      <c r="CK1476" s="69">
        <v>0</v>
      </c>
      <c r="CM1476" s="198">
        <v>0</v>
      </c>
      <c r="CN1476" s="198">
        <v>0.20156425</v>
      </c>
      <c r="CO1476" s="198">
        <v>5.9184416000000002E-3</v>
      </c>
      <c r="CP1476" s="198">
        <v>7.9598302999999999E-4</v>
      </c>
      <c r="CQ1476" s="198">
        <v>0</v>
      </c>
      <c r="CR1476" s="198">
        <v>0</v>
      </c>
      <c r="CS1476" s="197">
        <v>7.0517244999999999E-5</v>
      </c>
      <c r="CT1476" s="198">
        <v>0</v>
      </c>
      <c r="CU1476" s="198">
        <v>0</v>
      </c>
      <c r="CV1476" s="197">
        <v>4.9462080999999997E-5</v>
      </c>
    </row>
    <row r="1477" spans="1:100" ht="14.4">
      <c r="A1477" t="s">
        <v>3628</v>
      </c>
      <c r="B1477" s="85" t="s">
        <v>1162</v>
      </c>
      <c r="C1477" s="113" t="str">
        <f t="shared" si="688"/>
        <v>B.044.01.113</v>
      </c>
      <c r="D1477" s="9" t="s">
        <v>1163</v>
      </c>
      <c r="E1477" s="112" t="s">
        <v>514</v>
      </c>
      <c r="F1477" s="115" t="str">
        <f t="shared" si="689"/>
        <v>Electricity Argentina production</v>
      </c>
      <c r="G1477" s="143">
        <f t="shared" si="690"/>
        <v>0.13209133333333334</v>
      </c>
      <c r="I1477" s="118">
        <f t="shared" si="691"/>
        <v>2.9249801512E-2</v>
      </c>
      <c r="K1477" s="161">
        <f t="shared" si="692"/>
        <v>2.26908569E-3</v>
      </c>
      <c r="L1477" s="161">
        <f t="shared" si="693"/>
        <v>5.1988340999999999E-3</v>
      </c>
      <c r="M1477" s="162">
        <f t="shared" si="694"/>
        <v>1.968181722E-3</v>
      </c>
      <c r="N1477" s="161">
        <v>1.98137E-2</v>
      </c>
      <c r="O1477" s="132">
        <v>1.9325815E-3</v>
      </c>
      <c r="P1477" s="132">
        <v>3.2662526000000001E-3</v>
      </c>
      <c r="Q1477" s="132">
        <v>1.3765284E-3</v>
      </c>
      <c r="R1477" s="132">
        <v>8.9255729000000002E-4</v>
      </c>
      <c r="S1477" s="132">
        <v>0</v>
      </c>
      <c r="T1477" s="132">
        <v>0</v>
      </c>
      <c r="U1477" s="132">
        <v>0</v>
      </c>
      <c r="V1477" s="164">
        <v>7.7387222000000004E-5</v>
      </c>
      <c r="W1477" s="132">
        <v>0</v>
      </c>
      <c r="X1477" s="132">
        <v>1.8907945000000001E-3</v>
      </c>
      <c r="Y1477" s="132">
        <v>0</v>
      </c>
      <c r="Z1477" s="132">
        <v>0</v>
      </c>
      <c r="AA1477" s="132">
        <v>0</v>
      </c>
      <c r="AC1477" s="118">
        <f t="shared" si="678"/>
        <v>1.98137E-2</v>
      </c>
      <c r="AD1477" s="118">
        <f t="shared" si="679"/>
        <v>7.4679197900000003E-3</v>
      </c>
      <c r="AE1477" s="118">
        <f t="shared" si="680"/>
        <v>5.1988340999999999E-3</v>
      </c>
      <c r="AF1477" s="118">
        <f t="shared" si="681"/>
        <v>5.1988340999999999E-3</v>
      </c>
      <c r="AG1477" s="118">
        <f t="shared" si="682"/>
        <v>1.968181722E-3</v>
      </c>
      <c r="AI1477" s="69">
        <v>2.4612498</v>
      </c>
      <c r="AJ1477" s="69">
        <v>1.7254839</v>
      </c>
      <c r="AK1477" s="69">
        <v>0.23491688999999999</v>
      </c>
      <c r="AL1477" s="69">
        <v>0</v>
      </c>
      <c r="AM1477" s="69">
        <v>8.3083016999999995E-2</v>
      </c>
      <c r="AN1477" s="69">
        <v>0.19848273</v>
      </c>
      <c r="AO1477" s="69">
        <v>0.21928331000000001</v>
      </c>
      <c r="AQ1477" s="116">
        <v>3.3462626999999998E-3</v>
      </c>
      <c r="AR1477" s="116">
        <v>3.1266342000000002E-3</v>
      </c>
      <c r="AS1477" s="116">
        <v>1.2355261999999999E-4</v>
      </c>
      <c r="AT1477" s="199">
        <v>9.6075923000000002E-5</v>
      </c>
      <c r="AU1477" s="150">
        <f t="shared" si="683"/>
        <v>1.8744809288000001E-7</v>
      </c>
      <c r="AV1477" s="150">
        <f t="shared" si="684"/>
        <v>4.5692535398700002E-10</v>
      </c>
      <c r="AW1477" s="163">
        <f t="shared" si="685"/>
        <v>1.34560119439E-2</v>
      </c>
      <c r="AX1477" s="196">
        <v>1.2258076000000001E-7</v>
      </c>
      <c r="AY1477" s="196">
        <v>3.6985574E-10</v>
      </c>
      <c r="AZ1477" s="196">
        <v>1.0104987000000001E-14</v>
      </c>
      <c r="BA1477" s="108">
        <v>0</v>
      </c>
      <c r="BB1477" s="108">
        <v>0</v>
      </c>
      <c r="BC1477" s="196">
        <v>2.0467987999999999E-10</v>
      </c>
      <c r="BD1477" s="196">
        <v>6.4662653E-8</v>
      </c>
      <c r="BE1477" s="196">
        <v>2.9015059000000001E-11</v>
      </c>
      <c r="BF1477" s="196">
        <v>5.8044449999999997E-11</v>
      </c>
      <c r="BG1477" s="108">
        <v>0</v>
      </c>
      <c r="BH1477" s="108">
        <v>0</v>
      </c>
      <c r="BI1477" s="108">
        <v>0</v>
      </c>
      <c r="BJ1477" s="108">
        <v>0</v>
      </c>
      <c r="BK1477" s="108">
        <v>0</v>
      </c>
      <c r="BL1477" s="108">
        <v>0</v>
      </c>
      <c r="BM1477" s="108">
        <v>0</v>
      </c>
      <c r="BN1477" s="108">
        <v>0</v>
      </c>
      <c r="BO1477" s="196">
        <v>1.5619439E-6</v>
      </c>
      <c r="BP1477" s="108">
        <v>1.345445E-2</v>
      </c>
      <c r="BQ1477" s="108">
        <v>0</v>
      </c>
      <c r="BR1477" s="108">
        <v>0</v>
      </c>
      <c r="BS1477" s="108">
        <v>0</v>
      </c>
      <c r="BU1477" s="172">
        <v>8.1893274E-6</v>
      </c>
      <c r="BV1477" s="172">
        <v>4.6756218999999999E-7</v>
      </c>
      <c r="BW1477" s="172">
        <v>3.6830568999999999E-6</v>
      </c>
      <c r="BX1477" s="69">
        <v>0</v>
      </c>
      <c r="BY1477" s="172">
        <v>1.0852467E-6</v>
      </c>
      <c r="BZ1477" s="172">
        <v>1.3250594E-7</v>
      </c>
      <c r="CA1477" s="69">
        <v>0</v>
      </c>
      <c r="CB1477" s="172">
        <v>2.0111551000000001E-7</v>
      </c>
      <c r="CC1477" s="69">
        <v>0</v>
      </c>
      <c r="CD1477" s="69">
        <v>0</v>
      </c>
      <c r="CE1477" s="69">
        <v>0</v>
      </c>
      <c r="CF1477" s="69">
        <v>0</v>
      </c>
      <c r="CG1477" s="69">
        <v>0</v>
      </c>
      <c r="CH1477" s="172">
        <v>2.8142720999999999E-7</v>
      </c>
      <c r="CI1477" s="172">
        <v>2.3010894E-6</v>
      </c>
      <c r="CJ1477" s="172">
        <v>3.7323461999999998E-8</v>
      </c>
      <c r="CK1477" s="69">
        <v>0</v>
      </c>
      <c r="CM1477" s="198">
        <v>0</v>
      </c>
      <c r="CN1477" s="198">
        <v>0.13209134</v>
      </c>
      <c r="CO1477" s="198">
        <v>5.5758396999999998E-3</v>
      </c>
      <c r="CP1477" s="198">
        <v>3.5028959000000002E-4</v>
      </c>
      <c r="CQ1477" s="198">
        <v>0</v>
      </c>
      <c r="CR1477" s="198">
        <v>0</v>
      </c>
      <c r="CS1477" s="197">
        <v>3.5667609999999998E-5</v>
      </c>
      <c r="CT1477" s="198">
        <v>0</v>
      </c>
      <c r="CU1477" s="198">
        <v>0</v>
      </c>
      <c r="CV1477" s="197">
        <v>4.6598860000000003E-5</v>
      </c>
    </row>
    <row r="1478" spans="1:100" ht="14.4">
      <c r="A1478" t="s">
        <v>3629</v>
      </c>
      <c r="B1478" s="85" t="s">
        <v>1162</v>
      </c>
      <c r="C1478" s="113" t="str">
        <f t="shared" si="688"/>
        <v>B.044.01.114</v>
      </c>
      <c r="D1478" s="9" t="s">
        <v>1163</v>
      </c>
      <c r="E1478" s="112" t="s">
        <v>514</v>
      </c>
      <c r="F1478" s="115" t="str">
        <f t="shared" si="689"/>
        <v>Electricity Armenia production</v>
      </c>
      <c r="G1478" s="143">
        <f t="shared" si="690"/>
        <v>6.3361231333333337E-2</v>
      </c>
      <c r="I1478" s="118">
        <f t="shared" si="691"/>
        <v>1.9162480549000001E-2</v>
      </c>
      <c r="K1478" s="161">
        <f t="shared" si="692"/>
        <v>1.0822856600000001E-3</v>
      </c>
      <c r="L1478" s="161">
        <f t="shared" si="693"/>
        <v>2.4894227600000002E-3</v>
      </c>
      <c r="M1478" s="162">
        <f t="shared" si="694"/>
        <v>6.0865874289999997E-3</v>
      </c>
      <c r="N1478" s="161">
        <v>9.5041846999999995E-3</v>
      </c>
      <c r="O1478" s="132">
        <v>9.0331565999999999E-4</v>
      </c>
      <c r="P1478" s="132">
        <v>1.5861071E-3</v>
      </c>
      <c r="Q1478" s="132">
        <v>6.6753069999999997E-4</v>
      </c>
      <c r="R1478" s="132">
        <v>4.1475495999999999E-4</v>
      </c>
      <c r="S1478" s="132">
        <v>0</v>
      </c>
      <c r="T1478" s="132">
        <v>0</v>
      </c>
      <c r="U1478" s="132">
        <v>0</v>
      </c>
      <c r="V1478" s="164">
        <v>9.5815628999999997E-5</v>
      </c>
      <c r="W1478" s="132">
        <v>0</v>
      </c>
      <c r="X1478" s="132">
        <v>5.9907718E-3</v>
      </c>
      <c r="Y1478" s="132">
        <v>0</v>
      </c>
      <c r="Z1478" s="132">
        <v>0</v>
      </c>
      <c r="AA1478" s="132">
        <v>0</v>
      </c>
      <c r="AC1478" s="118">
        <f t="shared" si="678"/>
        <v>9.5041846999999995E-3</v>
      </c>
      <c r="AD1478" s="118">
        <f t="shared" si="679"/>
        <v>3.5717084200000003E-3</v>
      </c>
      <c r="AE1478" s="118">
        <f t="shared" si="680"/>
        <v>2.4894227600000002E-3</v>
      </c>
      <c r="AF1478" s="118">
        <f t="shared" si="681"/>
        <v>2.4894227600000002E-3</v>
      </c>
      <c r="AG1478" s="118">
        <f t="shared" si="682"/>
        <v>6.0865874289999997E-3</v>
      </c>
      <c r="AI1478" s="69">
        <v>1.9890383</v>
      </c>
      <c r="AJ1478" s="69">
        <v>0.82681221000000005</v>
      </c>
      <c r="AK1478" s="69">
        <v>0.74430801000000002</v>
      </c>
      <c r="AL1478" s="69">
        <v>0</v>
      </c>
      <c r="AM1478" s="69">
        <v>0</v>
      </c>
      <c r="AN1478" s="69">
        <v>0.11798744999999999</v>
      </c>
      <c r="AO1478" s="69">
        <v>0.29993068000000001</v>
      </c>
      <c r="AQ1478" s="116">
        <v>1.5961705E-3</v>
      </c>
      <c r="AR1478" s="116">
        <v>1.4904782E-3</v>
      </c>
      <c r="AS1478" s="199">
        <v>5.9195513999999998E-5</v>
      </c>
      <c r="AT1478" s="199">
        <v>4.6496743000000003E-5</v>
      </c>
      <c r="AU1478" s="150">
        <f t="shared" si="683"/>
        <v>8.9357208014999998E-8</v>
      </c>
      <c r="AV1478" s="150">
        <f t="shared" si="684"/>
        <v>2.1891832313420002E-10</v>
      </c>
      <c r="AW1478" s="163">
        <f t="shared" si="685"/>
        <v>6.5121488933999995E-3</v>
      </c>
      <c r="AX1478" s="196">
        <v>5.8799222999999998E-8</v>
      </c>
      <c r="AY1478" s="196">
        <v>1.7741145000000001E-10</v>
      </c>
      <c r="AZ1478" s="196">
        <v>4.8471342000000004E-15</v>
      </c>
      <c r="BA1478" s="108">
        <v>0</v>
      </c>
      <c r="BB1478" s="108">
        <v>0</v>
      </c>
      <c r="BC1478" s="196">
        <v>9.9257015000000004E-11</v>
      </c>
      <c r="BD1478" s="196">
        <v>3.0458728000000001E-8</v>
      </c>
      <c r="BE1478" s="196">
        <v>1.4070500000000001E-11</v>
      </c>
      <c r="BF1478" s="196">
        <v>2.7431526000000001E-11</v>
      </c>
      <c r="BG1478" s="108">
        <v>0</v>
      </c>
      <c r="BH1478" s="108">
        <v>0</v>
      </c>
      <c r="BI1478" s="108">
        <v>0</v>
      </c>
      <c r="BJ1478" s="108">
        <v>0</v>
      </c>
      <c r="BK1478" s="108">
        <v>0</v>
      </c>
      <c r="BL1478" s="108">
        <v>0</v>
      </c>
      <c r="BM1478" s="108">
        <v>0</v>
      </c>
      <c r="BN1478" s="108">
        <v>0</v>
      </c>
      <c r="BO1478" s="196">
        <v>1.9338934E-6</v>
      </c>
      <c r="BP1478" s="108">
        <v>6.5102149999999998E-3</v>
      </c>
      <c r="BQ1478" s="108">
        <v>0</v>
      </c>
      <c r="BR1478" s="108">
        <v>0</v>
      </c>
      <c r="BS1478" s="108">
        <v>0</v>
      </c>
      <c r="BU1478" s="172">
        <v>4.7446858999999997E-6</v>
      </c>
      <c r="BV1478" s="172">
        <v>2.2179936E-7</v>
      </c>
      <c r="BW1478" s="172">
        <v>1.7666792000000001E-6</v>
      </c>
      <c r="BX1478" s="69">
        <v>0</v>
      </c>
      <c r="BY1478" s="172">
        <v>5.0602566999999995E-7</v>
      </c>
      <c r="BZ1478" s="172">
        <v>6.4257143999999997E-8</v>
      </c>
      <c r="CA1478" s="69">
        <v>0</v>
      </c>
      <c r="CB1478" s="172">
        <v>9.7528516999999994E-8</v>
      </c>
      <c r="CC1478" s="69">
        <v>0</v>
      </c>
      <c r="CD1478" s="69">
        <v>0</v>
      </c>
      <c r="CE1478" s="69">
        <v>0</v>
      </c>
      <c r="CF1478" s="69">
        <v>0</v>
      </c>
      <c r="CG1478" s="69">
        <v>0</v>
      </c>
      <c r="CH1478" s="172">
        <v>1.3615407999999999E-7</v>
      </c>
      <c r="CI1478" s="172">
        <v>1.9060304999999999E-6</v>
      </c>
      <c r="CJ1478" s="172">
        <v>4.6211388000000001E-8</v>
      </c>
      <c r="CK1478" s="69">
        <v>0</v>
      </c>
      <c r="CM1478" s="198">
        <v>0</v>
      </c>
      <c r="CN1478" s="198">
        <v>6.3361231000000004E-2</v>
      </c>
      <c r="CO1478" s="198">
        <v>2.7039356E-3</v>
      </c>
      <c r="CP1478" s="198">
        <v>1.6648931999999999E-4</v>
      </c>
      <c r="CQ1478" s="198">
        <v>0</v>
      </c>
      <c r="CR1478" s="198">
        <v>0</v>
      </c>
      <c r="CS1478" s="197">
        <v>1.6639189000000001E-5</v>
      </c>
      <c r="CT1478" s="198">
        <v>0</v>
      </c>
      <c r="CU1478" s="198">
        <v>0</v>
      </c>
      <c r="CV1478" s="197">
        <v>2.2597549999999998E-5</v>
      </c>
    </row>
    <row r="1479" spans="1:100" ht="14.4">
      <c r="A1479" t="s">
        <v>3630</v>
      </c>
      <c r="B1479" s="85" t="s">
        <v>1162</v>
      </c>
      <c r="C1479" s="113" t="str">
        <f t="shared" si="688"/>
        <v>B.044.01.115</v>
      </c>
      <c r="D1479" s="9" t="s">
        <v>1163</v>
      </c>
      <c r="E1479" s="112" t="s">
        <v>514</v>
      </c>
      <c r="F1479" s="115" t="str">
        <f t="shared" si="689"/>
        <v>Electricity Aruba production</v>
      </c>
      <c r="G1479" s="143">
        <f t="shared" si="690"/>
        <v>0.19833722666666667</v>
      </c>
      <c r="I1479" s="118">
        <f t="shared" si="691"/>
        <v>4.2123197473000001E-2</v>
      </c>
      <c r="K1479" s="161">
        <f t="shared" si="692"/>
        <v>2.6361776999999998E-3</v>
      </c>
      <c r="L1479" s="161">
        <f t="shared" si="693"/>
        <v>9.6140983000000003E-3</v>
      </c>
      <c r="M1479" s="162">
        <f t="shared" si="694"/>
        <v>1.2233747299999998E-4</v>
      </c>
      <c r="N1479" s="161">
        <v>2.9750584E-2</v>
      </c>
      <c r="O1479" s="132">
        <v>6.2037999999999998E-3</v>
      </c>
      <c r="P1479" s="132">
        <v>3.4102983000000001E-3</v>
      </c>
      <c r="Q1479" s="132">
        <v>1.4390685999999999E-3</v>
      </c>
      <c r="R1479" s="132">
        <v>1.1971091000000001E-3</v>
      </c>
      <c r="S1479" s="132">
        <v>0</v>
      </c>
      <c r="T1479" s="132">
        <v>0</v>
      </c>
      <c r="U1479" s="132">
        <v>0</v>
      </c>
      <c r="V1479" s="164">
        <v>2.9763822000000001E-5</v>
      </c>
      <c r="W1479" s="132">
        <v>0</v>
      </c>
      <c r="X1479" s="164">
        <v>9.2573650999999997E-5</v>
      </c>
      <c r="Y1479" s="132">
        <v>0</v>
      </c>
      <c r="Z1479" s="132">
        <v>0</v>
      </c>
      <c r="AA1479" s="132">
        <v>0</v>
      </c>
      <c r="AC1479" s="118">
        <f t="shared" ref="AC1479:AC1542" si="695">N1479</f>
        <v>2.9750584E-2</v>
      </c>
      <c r="AD1479" s="118">
        <f t="shared" ref="AD1479:AD1542" si="696">O1479+P1479+Q1479+R1479+S1479+T1479+U1479</f>
        <v>1.2250275999999999E-2</v>
      </c>
      <c r="AE1479" s="118">
        <f t="shared" ref="AE1479:AE1542" si="697">O1479+P1479+U1479+Z1479</f>
        <v>9.6140983000000003E-3</v>
      </c>
      <c r="AF1479" s="118">
        <f t="shared" ref="AF1479:AF1542" si="698">Y1479+O1479+P1479+U1479+W1479</f>
        <v>9.6140983000000003E-3</v>
      </c>
      <c r="AG1479" s="118">
        <f t="shared" ref="AG1479:AG1542" si="699">V1479+X1479+AA1479</f>
        <v>1.2233747299999998E-4</v>
      </c>
      <c r="AI1479" s="69">
        <v>2.7649549000000002</v>
      </c>
      <c r="AJ1479" s="69">
        <v>2.5559066000000001</v>
      </c>
      <c r="AK1479" s="69">
        <v>1.1501575E-2</v>
      </c>
      <c r="AL1479" s="69">
        <v>0</v>
      </c>
      <c r="AM1479" s="69">
        <v>0</v>
      </c>
      <c r="AN1479" s="69">
        <v>0.19754677000000001</v>
      </c>
      <c r="AO1479" s="69">
        <v>0</v>
      </c>
      <c r="AQ1479" s="116">
        <v>5.9187531000000002E-3</v>
      </c>
      <c r="AR1479" s="116">
        <v>5.5375475999999996E-3</v>
      </c>
      <c r="AS1479" s="116">
        <v>1.9870951000000001E-4</v>
      </c>
      <c r="AT1479" s="116">
        <v>1.8249602000000001E-4</v>
      </c>
      <c r="AU1479" s="150">
        <f t="shared" ref="AU1479:AU1542" si="700">AX1479+BA1479+BB1479+BC1479+BD1479+BL1479+BM1479+BQ1479</f>
        <v>3.3198725916000003E-7</v>
      </c>
      <c r="AV1479" s="150">
        <f t="shared" ref="AV1479:AV1542" si="701">AY1479+AZ1479+BE1479+BF1479+BG1479+BH1479+BI1479+BJ1479+BK1479+BN1479+BR1479+BS1479</f>
        <v>7.3487244179799998E-10</v>
      </c>
      <c r="AW1479" s="163">
        <f t="shared" ref="AW1479:AW1542" si="702">BO1479+BP1479</f>
        <v>2.5559666737689998E-2</v>
      </c>
      <c r="AX1479" s="196">
        <v>1.8405694000000001E-7</v>
      </c>
      <c r="AY1479" s="196">
        <v>5.5534422999999999E-10</v>
      </c>
      <c r="AZ1479" s="196">
        <v>1.5172798000000001E-14</v>
      </c>
      <c r="BA1479" s="108">
        <v>0</v>
      </c>
      <c r="BB1479" s="108">
        <v>0</v>
      </c>
      <c r="BC1479" s="196">
        <v>2.1397916E-10</v>
      </c>
      <c r="BD1479" s="196">
        <v>1.4771634000000001E-7</v>
      </c>
      <c r="BE1479" s="196">
        <v>3.0333308999999998E-11</v>
      </c>
      <c r="BF1479" s="196">
        <v>1.4917973000000001E-10</v>
      </c>
      <c r="BG1479" s="108">
        <v>0</v>
      </c>
      <c r="BH1479" s="108">
        <v>0</v>
      </c>
      <c r="BI1479" s="108">
        <v>0</v>
      </c>
      <c r="BJ1479" s="108">
        <v>0</v>
      </c>
      <c r="BK1479" s="108">
        <v>0</v>
      </c>
      <c r="BL1479" s="108">
        <v>0</v>
      </c>
      <c r="BM1479" s="108">
        <v>0</v>
      </c>
      <c r="BN1479" s="108">
        <v>0</v>
      </c>
      <c r="BO1479" s="196">
        <v>6.0073768999999995E-7</v>
      </c>
      <c r="BP1479" s="108">
        <v>2.5559065999999998E-2</v>
      </c>
      <c r="BQ1479" s="108">
        <v>0</v>
      </c>
      <c r="BR1479" s="108">
        <v>0</v>
      </c>
      <c r="BS1479" s="108">
        <v>0</v>
      </c>
      <c r="BU1479" s="172">
        <v>1.2300397E-5</v>
      </c>
      <c r="BV1479" s="172">
        <v>1.0989379E-6</v>
      </c>
      <c r="BW1479" s="172">
        <v>5.5301680999999999E-6</v>
      </c>
      <c r="BX1479" s="69">
        <v>0</v>
      </c>
      <c r="BY1479" s="172">
        <v>1.8734416000000001E-6</v>
      </c>
      <c r="BZ1479" s="172">
        <v>1.3852611999999999E-7</v>
      </c>
      <c r="CA1479" s="69">
        <v>0</v>
      </c>
      <c r="CB1479" s="172">
        <v>2.1025284E-7</v>
      </c>
      <c r="CC1479" s="69">
        <v>0</v>
      </c>
      <c r="CD1479" s="69">
        <v>0</v>
      </c>
      <c r="CE1479" s="69">
        <v>0</v>
      </c>
      <c r="CF1479" s="69">
        <v>0</v>
      </c>
      <c r="CG1479" s="69">
        <v>0</v>
      </c>
      <c r="CH1479" s="172">
        <v>3.3381902E-7</v>
      </c>
      <c r="CI1479" s="172">
        <v>3.1008966000000002E-6</v>
      </c>
      <c r="CJ1479" s="172">
        <v>1.4354939000000001E-8</v>
      </c>
      <c r="CK1479" s="69">
        <v>0</v>
      </c>
      <c r="CM1479" s="198">
        <v>0</v>
      </c>
      <c r="CN1479" s="198">
        <v>0.19833722000000001</v>
      </c>
      <c r="CO1479" s="198">
        <v>5.8291684999999998E-3</v>
      </c>
      <c r="CP1479" s="198">
        <v>7.8364839999999999E-4</v>
      </c>
      <c r="CQ1479" s="198">
        <v>0</v>
      </c>
      <c r="CR1479" s="198">
        <v>0</v>
      </c>
      <c r="CS1479" s="197">
        <v>6.9382109000000006E-5</v>
      </c>
      <c r="CT1479" s="198">
        <v>0</v>
      </c>
      <c r="CU1479" s="198">
        <v>0</v>
      </c>
      <c r="CV1479" s="197">
        <v>4.8715999999999999E-5</v>
      </c>
    </row>
    <row r="1480" spans="1:100" ht="14.4">
      <c r="A1480" t="s">
        <v>3631</v>
      </c>
      <c r="B1480" s="85" t="s">
        <v>1162</v>
      </c>
      <c r="C1480" s="113" t="str">
        <f t="shared" si="688"/>
        <v>B.044.01.116</v>
      </c>
      <c r="D1480" s="9" t="s">
        <v>1163</v>
      </c>
      <c r="E1480" s="112" t="s">
        <v>514</v>
      </c>
      <c r="F1480" s="115" t="str">
        <f t="shared" si="689"/>
        <v>Electricity Asia Pacific production</v>
      </c>
      <c r="G1480" s="143">
        <f t="shared" si="690"/>
        <v>0.19011049999999999</v>
      </c>
      <c r="I1480" s="118">
        <f t="shared" si="691"/>
        <v>3.8052479770000001E-2</v>
      </c>
      <c r="K1480" s="161">
        <f t="shared" si="692"/>
        <v>2.4799009399999999E-3</v>
      </c>
      <c r="L1480" s="161">
        <f t="shared" si="693"/>
        <v>5.4726121000000004E-3</v>
      </c>
      <c r="M1480" s="162">
        <f t="shared" si="694"/>
        <v>1.5833917299999999E-3</v>
      </c>
      <c r="N1480" s="161">
        <v>2.8516574999999999E-2</v>
      </c>
      <c r="O1480" s="132">
        <v>1.9286633000000001E-3</v>
      </c>
      <c r="P1480" s="132">
        <v>3.5439488000000002E-3</v>
      </c>
      <c r="Q1480" s="132">
        <v>1.5059391E-3</v>
      </c>
      <c r="R1480" s="132">
        <v>9.7396183999999997E-4</v>
      </c>
      <c r="S1480" s="132">
        <v>0</v>
      </c>
      <c r="T1480" s="132">
        <v>0</v>
      </c>
      <c r="U1480" s="132">
        <v>0</v>
      </c>
      <c r="V1480" s="164">
        <v>6.0484330000000002E-5</v>
      </c>
      <c r="W1480" s="132">
        <v>0</v>
      </c>
      <c r="X1480" s="132">
        <v>1.5229073999999999E-3</v>
      </c>
      <c r="Y1480" s="132">
        <v>0</v>
      </c>
      <c r="Z1480" s="132">
        <v>0</v>
      </c>
      <c r="AA1480" s="132">
        <v>0</v>
      </c>
      <c r="AC1480" s="118">
        <f t="shared" si="695"/>
        <v>2.8516574999999999E-2</v>
      </c>
      <c r="AD1480" s="118">
        <f t="shared" si="696"/>
        <v>7.9525130400000012E-3</v>
      </c>
      <c r="AE1480" s="118">
        <f t="shared" si="697"/>
        <v>5.4726121000000004E-3</v>
      </c>
      <c r="AF1480" s="118">
        <f t="shared" si="698"/>
        <v>5.4726121000000004E-3</v>
      </c>
      <c r="AG1480" s="118">
        <f t="shared" si="699"/>
        <v>1.5833917299999999E-3</v>
      </c>
      <c r="AI1480" s="69">
        <v>2.4068977999999999</v>
      </c>
      <c r="AJ1480" s="69">
        <v>1.9288179000000001</v>
      </c>
      <c r="AK1480" s="69">
        <v>0.18920971</v>
      </c>
      <c r="AL1480" s="69">
        <v>0</v>
      </c>
      <c r="AM1480" s="69">
        <v>0</v>
      </c>
      <c r="AN1480" s="69">
        <v>0.15879402000000001</v>
      </c>
      <c r="AO1480" s="69">
        <v>0.13007619000000001</v>
      </c>
      <c r="AQ1480" s="116">
        <v>4.2741528999999997E-3</v>
      </c>
      <c r="AR1480" s="116">
        <v>4.0695551999999999E-3</v>
      </c>
      <c r="AS1480" s="116">
        <v>1.6863273E-4</v>
      </c>
      <c r="AT1480" s="199">
        <v>3.5965023999999998E-5</v>
      </c>
      <c r="AU1480" s="150">
        <f t="shared" si="700"/>
        <v>2.4397813231999999E-7</v>
      </c>
      <c r="AV1480" s="150">
        <f t="shared" si="701"/>
        <v>6.2364174445299999E-10</v>
      </c>
      <c r="AW1480" s="163">
        <f t="shared" si="702"/>
        <v>5.0371182846E-3</v>
      </c>
      <c r="AX1480" s="196">
        <v>1.7642255E-7</v>
      </c>
      <c r="AY1480" s="196">
        <v>5.3230940000000001E-10</v>
      </c>
      <c r="AZ1480" s="196">
        <v>1.4543453E-14</v>
      </c>
      <c r="BA1480" s="108">
        <v>0</v>
      </c>
      <c r="BB1480" s="108">
        <v>0</v>
      </c>
      <c r="BC1480" s="196">
        <v>2.2392232000000001E-10</v>
      </c>
      <c r="BD1480" s="196">
        <v>6.7331659999999995E-8</v>
      </c>
      <c r="BE1480" s="196">
        <v>3.1742833999999999E-11</v>
      </c>
      <c r="BF1480" s="196">
        <v>5.9574966999999999E-11</v>
      </c>
      <c r="BG1480" s="108">
        <v>0</v>
      </c>
      <c r="BH1480" s="108">
        <v>0</v>
      </c>
      <c r="BI1480" s="108">
        <v>0</v>
      </c>
      <c r="BJ1480" s="108">
        <v>0</v>
      </c>
      <c r="BK1480" s="108">
        <v>0</v>
      </c>
      <c r="BL1480" s="108">
        <v>0</v>
      </c>
      <c r="BM1480" s="108">
        <v>0</v>
      </c>
      <c r="BN1480" s="108">
        <v>0</v>
      </c>
      <c r="BO1480" s="196">
        <v>1.2207846000000001E-6</v>
      </c>
      <c r="BP1480" s="108">
        <v>5.0358974999999999E-3</v>
      </c>
      <c r="BQ1480" s="108">
        <v>0</v>
      </c>
      <c r="BR1480" s="108">
        <v>0</v>
      </c>
      <c r="BS1480" s="108">
        <v>0</v>
      </c>
      <c r="BU1480" s="172">
        <v>1.0206477E-5</v>
      </c>
      <c r="BV1480" s="172">
        <v>4.8444917999999996E-7</v>
      </c>
      <c r="BW1480" s="172">
        <v>5.3007851999999998E-6</v>
      </c>
      <c r="BX1480" s="69">
        <v>0</v>
      </c>
      <c r="BY1480" s="172">
        <v>1.1627312999999999E-6</v>
      </c>
      <c r="BZ1480" s="172">
        <v>1.4496314E-7</v>
      </c>
      <c r="CA1480" s="69">
        <v>0</v>
      </c>
      <c r="CB1480" s="172">
        <v>2.2002285E-7</v>
      </c>
      <c r="CC1480" s="69">
        <v>0</v>
      </c>
      <c r="CD1480" s="69">
        <v>0</v>
      </c>
      <c r="CE1480" s="69">
        <v>0</v>
      </c>
      <c r="CF1480" s="69">
        <v>0</v>
      </c>
      <c r="CG1480" s="69">
        <v>0</v>
      </c>
      <c r="CH1480" s="172">
        <v>3.0612767000000002E-7</v>
      </c>
      <c r="CI1480" s="172">
        <v>2.5582264999999999E-6</v>
      </c>
      <c r="CJ1480" s="172">
        <v>2.9171283000000001E-8</v>
      </c>
      <c r="CK1480" s="69">
        <v>0</v>
      </c>
      <c r="CM1480" s="198">
        <v>0</v>
      </c>
      <c r="CN1480" s="198">
        <v>0.19011049999999999</v>
      </c>
      <c r="CO1480" s="198">
        <v>6.1000376000000002E-3</v>
      </c>
      <c r="CP1480" s="198">
        <v>3.6470049000000002E-4</v>
      </c>
      <c r="CQ1480" s="198">
        <v>0</v>
      </c>
      <c r="CR1480" s="198">
        <v>0</v>
      </c>
      <c r="CS1480" s="197">
        <v>3.7826473000000001E-5</v>
      </c>
      <c r="CT1480" s="198">
        <v>0</v>
      </c>
      <c r="CU1480" s="198">
        <v>0</v>
      </c>
      <c r="CV1480" s="197">
        <v>5.0979729999999998E-5</v>
      </c>
    </row>
    <row r="1481" spans="1:100" ht="14.4">
      <c r="A1481" t="s">
        <v>3632</v>
      </c>
      <c r="B1481" s="85" t="s">
        <v>1162</v>
      </c>
      <c r="C1481" s="113" t="str">
        <f t="shared" si="688"/>
        <v>B.044.01.117</v>
      </c>
      <c r="D1481" s="9" t="s">
        <v>1163</v>
      </c>
      <c r="E1481" s="112" t="s">
        <v>514</v>
      </c>
      <c r="F1481" s="115" t="str">
        <f t="shared" si="689"/>
        <v>Electricity Australia production</v>
      </c>
      <c r="G1481" s="143">
        <f t="shared" si="690"/>
        <v>0.15578319333333335</v>
      </c>
      <c r="I1481" s="118">
        <f t="shared" si="691"/>
        <v>2.8434564431000002E-2</v>
      </c>
      <c r="K1481" s="161">
        <f t="shared" si="692"/>
        <v>1.4374738799999998E-3</v>
      </c>
      <c r="L1481" s="161">
        <f t="shared" si="693"/>
        <v>3.4025774599999998E-3</v>
      </c>
      <c r="M1481" s="162">
        <f t="shared" si="694"/>
        <v>2.27034091E-4</v>
      </c>
      <c r="N1481" s="161">
        <v>2.3367479E-2</v>
      </c>
      <c r="O1481" s="132">
        <v>6.2199886000000005E-4</v>
      </c>
      <c r="P1481" s="132">
        <v>2.7805785999999999E-3</v>
      </c>
      <c r="Q1481" s="132">
        <v>1.1789070999999999E-3</v>
      </c>
      <c r="R1481" s="132">
        <v>2.5856677999999998E-4</v>
      </c>
      <c r="S1481" s="132">
        <v>0</v>
      </c>
      <c r="T1481" s="132">
        <v>0</v>
      </c>
      <c r="U1481" s="132">
        <v>0</v>
      </c>
      <c r="V1481" s="164">
        <v>8.5969560999999998E-5</v>
      </c>
      <c r="W1481" s="132">
        <v>0</v>
      </c>
      <c r="X1481" s="132">
        <v>1.4106453000000001E-4</v>
      </c>
      <c r="Y1481" s="132">
        <v>0</v>
      </c>
      <c r="Z1481" s="132">
        <v>0</v>
      </c>
      <c r="AA1481" s="132">
        <v>0</v>
      </c>
      <c r="AC1481" s="118">
        <f t="shared" si="695"/>
        <v>2.3367479E-2</v>
      </c>
      <c r="AD1481" s="118">
        <f t="shared" si="696"/>
        <v>4.8400513400000001E-3</v>
      </c>
      <c r="AE1481" s="118">
        <f t="shared" si="697"/>
        <v>3.4025774599999998E-3</v>
      </c>
      <c r="AF1481" s="118">
        <f t="shared" si="698"/>
        <v>3.4025774599999998E-3</v>
      </c>
      <c r="AG1481" s="118">
        <f t="shared" si="699"/>
        <v>2.27034091E-4</v>
      </c>
      <c r="AI1481" s="69">
        <v>2.1405628000000001</v>
      </c>
      <c r="AJ1481" s="69">
        <v>1.6913366000000001</v>
      </c>
      <c r="AK1481" s="69">
        <v>1.7526198999999999E-2</v>
      </c>
      <c r="AL1481" s="69">
        <v>0</v>
      </c>
      <c r="AM1481" s="69">
        <v>3.7563351000000002E-2</v>
      </c>
      <c r="AN1481" s="69">
        <v>0.34935005000000002</v>
      </c>
      <c r="AO1481" s="69">
        <v>4.4786588000000002E-2</v>
      </c>
      <c r="AQ1481" s="116">
        <v>3.0666141000000001E-3</v>
      </c>
      <c r="AR1481" s="116">
        <v>2.8927147E-3</v>
      </c>
      <c r="AS1481" s="116">
        <v>1.3220134E-4</v>
      </c>
      <c r="AT1481" s="199">
        <v>4.1698137000000001E-5</v>
      </c>
      <c r="AU1481" s="150">
        <f t="shared" si="700"/>
        <v>1.7342413701999998E-7</v>
      </c>
      <c r="AV1481" s="150">
        <f t="shared" si="701"/>
        <v>4.8891026941400001E-10</v>
      </c>
      <c r="AW1481" s="163">
        <f t="shared" si="702"/>
        <v>5.8400751654000002E-3</v>
      </c>
      <c r="AX1481" s="196">
        <v>1.4456679999999999E-7</v>
      </c>
      <c r="AY1481" s="196">
        <v>4.3619293999999999E-10</v>
      </c>
      <c r="AZ1481" s="196">
        <v>1.1917414E-14</v>
      </c>
      <c r="BA1481" s="108">
        <v>0</v>
      </c>
      <c r="BB1481" s="108">
        <v>0</v>
      </c>
      <c r="BC1481" s="196">
        <v>1.7529502E-10</v>
      </c>
      <c r="BD1481" s="196">
        <v>2.8682041999999999E-8</v>
      </c>
      <c r="BE1481" s="196">
        <v>2.4849513E-11</v>
      </c>
      <c r="BF1481" s="196">
        <v>2.7855898999999999E-11</v>
      </c>
      <c r="BG1481" s="108">
        <v>0</v>
      </c>
      <c r="BH1481" s="108">
        <v>0</v>
      </c>
      <c r="BI1481" s="108">
        <v>0</v>
      </c>
      <c r="BJ1481" s="108">
        <v>0</v>
      </c>
      <c r="BK1481" s="108">
        <v>0</v>
      </c>
      <c r="BL1481" s="108">
        <v>0</v>
      </c>
      <c r="BM1481" s="108">
        <v>0</v>
      </c>
      <c r="BN1481" s="108">
        <v>0</v>
      </c>
      <c r="BO1481" s="196">
        <v>1.7351654E-6</v>
      </c>
      <c r="BP1481" s="108">
        <v>5.83834E-3</v>
      </c>
      <c r="BQ1481" s="108">
        <v>0</v>
      </c>
      <c r="BR1481" s="108">
        <v>0</v>
      </c>
      <c r="BS1481" s="108">
        <v>0</v>
      </c>
      <c r="BU1481" s="172">
        <v>7.5483662999999997E-6</v>
      </c>
      <c r="BV1481" s="172">
        <v>2.4975890000000001E-7</v>
      </c>
      <c r="BW1481" s="172">
        <v>4.3436488000000002E-6</v>
      </c>
      <c r="BX1481" s="69">
        <v>0</v>
      </c>
      <c r="BY1481" s="172">
        <v>3.5254809000000002E-7</v>
      </c>
      <c r="BZ1481" s="172">
        <v>1.1348273E-7</v>
      </c>
      <c r="CA1481" s="69">
        <v>0</v>
      </c>
      <c r="CB1481" s="172">
        <v>1.7224236E-7</v>
      </c>
      <c r="CC1481" s="69">
        <v>0</v>
      </c>
      <c r="CD1481" s="69">
        <v>0</v>
      </c>
      <c r="CE1481" s="69">
        <v>0</v>
      </c>
      <c r="CF1481" s="69">
        <v>0</v>
      </c>
      <c r="CG1481" s="69">
        <v>0</v>
      </c>
      <c r="CH1481" s="172">
        <v>2.3124314999999999E-7</v>
      </c>
      <c r="CI1481" s="172">
        <v>2.0439795999999999E-6</v>
      </c>
      <c r="CJ1481" s="172">
        <v>4.1462680000000003E-8</v>
      </c>
      <c r="CK1481" s="69">
        <v>0</v>
      </c>
      <c r="CM1481" s="198">
        <v>0</v>
      </c>
      <c r="CN1481" s="198">
        <v>0.15578318999999999</v>
      </c>
      <c r="CO1481" s="198">
        <v>4.7753444000000001E-3</v>
      </c>
      <c r="CP1481" s="198">
        <v>1.9690876E-4</v>
      </c>
      <c r="CQ1481" s="198">
        <v>0</v>
      </c>
      <c r="CR1481" s="198">
        <v>0</v>
      </c>
      <c r="CS1481" s="197">
        <v>1.1632228E-5</v>
      </c>
      <c r="CT1481" s="198">
        <v>0</v>
      </c>
      <c r="CU1481" s="198">
        <v>0</v>
      </c>
      <c r="CV1481" s="197">
        <v>3.9908896000000002E-5</v>
      </c>
    </row>
    <row r="1482" spans="1:100" ht="14.4">
      <c r="A1482" t="s">
        <v>3633</v>
      </c>
      <c r="B1482" s="85" t="s">
        <v>1162</v>
      </c>
      <c r="C1482" s="113" t="str">
        <f t="shared" si="688"/>
        <v>B.044.01.118</v>
      </c>
      <c r="D1482" s="9" t="s">
        <v>1163</v>
      </c>
      <c r="E1482" s="112" t="s">
        <v>514</v>
      </c>
      <c r="F1482" s="115" t="str">
        <f t="shared" si="689"/>
        <v>Electricity Austria production (from Our World in Data)</v>
      </c>
      <c r="G1482" s="143">
        <f t="shared" si="690"/>
        <v>3.1805670000000001E-2</v>
      </c>
      <c r="I1482" s="118">
        <f t="shared" si="691"/>
        <v>6.4831455169999993E-3</v>
      </c>
      <c r="K1482" s="161">
        <f t="shared" si="692"/>
        <v>3.7233747E-4</v>
      </c>
      <c r="L1482" s="161">
        <f t="shared" si="693"/>
        <v>1.15772936E-3</v>
      </c>
      <c r="M1482" s="162">
        <f t="shared" si="694"/>
        <v>1.82228187E-4</v>
      </c>
      <c r="N1482" s="161">
        <v>4.7708504999999998E-3</v>
      </c>
      <c r="O1482" s="132">
        <v>5.3171724000000004E-4</v>
      </c>
      <c r="P1482" s="132">
        <v>6.2601211999999996E-4</v>
      </c>
      <c r="Q1482" s="132">
        <v>2.6417081E-4</v>
      </c>
      <c r="R1482" s="132">
        <v>1.0816666E-4</v>
      </c>
      <c r="S1482" s="132">
        <v>0</v>
      </c>
      <c r="T1482" s="132">
        <v>0</v>
      </c>
      <c r="U1482" s="132">
        <v>0</v>
      </c>
      <c r="V1482" s="132">
        <v>1.6860422E-4</v>
      </c>
      <c r="W1482" s="132">
        <v>0</v>
      </c>
      <c r="X1482" s="164">
        <v>1.3623967E-5</v>
      </c>
      <c r="Y1482" s="132">
        <v>0</v>
      </c>
      <c r="Z1482" s="132">
        <v>0</v>
      </c>
      <c r="AA1482" s="132">
        <v>0</v>
      </c>
      <c r="AC1482" s="118">
        <f t="shared" si="695"/>
        <v>4.7708504999999998E-3</v>
      </c>
      <c r="AD1482" s="118">
        <f t="shared" si="696"/>
        <v>1.53006683E-3</v>
      </c>
      <c r="AE1482" s="118">
        <f t="shared" si="697"/>
        <v>1.15772936E-3</v>
      </c>
      <c r="AF1482" s="118">
        <f t="shared" si="698"/>
        <v>1.15772936E-3</v>
      </c>
      <c r="AG1482" s="118">
        <f t="shared" si="699"/>
        <v>1.82228187E-4</v>
      </c>
      <c r="AI1482" s="69">
        <v>1.4340469</v>
      </c>
      <c r="AJ1482" s="69">
        <v>0.39707505999999998</v>
      </c>
      <c r="AK1482" s="69">
        <v>1.6926746999999999E-3</v>
      </c>
      <c r="AL1482" s="69">
        <v>0</v>
      </c>
      <c r="AM1482" s="69">
        <v>0.22508897</v>
      </c>
      <c r="AN1482" s="69">
        <v>0.26676820000000001</v>
      </c>
      <c r="AO1482" s="69">
        <v>0.54342195000000004</v>
      </c>
      <c r="AQ1482" s="116">
        <v>7.8587282000000004E-4</v>
      </c>
      <c r="AR1482" s="116">
        <v>7.3217097999999997E-4</v>
      </c>
      <c r="AS1482" s="199">
        <v>2.9519118999999999E-5</v>
      </c>
      <c r="AT1482" s="199">
        <v>2.4182715999999998E-5</v>
      </c>
      <c r="AU1482" s="150">
        <f t="shared" si="700"/>
        <v>4.3895143299999998E-8</v>
      </c>
      <c r="AV1482" s="150">
        <f t="shared" si="701"/>
        <v>1.0916833943379998E-10</v>
      </c>
      <c r="AW1482" s="163">
        <f t="shared" si="702"/>
        <v>3.3869350208999998E-3</v>
      </c>
      <c r="AX1482" s="196">
        <v>2.9515661999999999E-8</v>
      </c>
      <c r="AY1482" s="196">
        <v>8.9055875999999998E-11</v>
      </c>
      <c r="AZ1482" s="196">
        <v>2.4331337999999999E-15</v>
      </c>
      <c r="BA1482" s="108">
        <v>0</v>
      </c>
      <c r="BB1482" s="108">
        <v>0</v>
      </c>
      <c r="BC1482" s="196">
        <v>3.9280299999999998E-11</v>
      </c>
      <c r="BD1482" s="196">
        <v>1.4340200999999999E-8</v>
      </c>
      <c r="BE1482" s="196">
        <v>5.5683062999999996E-12</v>
      </c>
      <c r="BF1482" s="196">
        <v>1.4541724000000001E-11</v>
      </c>
      <c r="BG1482" s="108">
        <v>0</v>
      </c>
      <c r="BH1482" s="108">
        <v>0</v>
      </c>
      <c r="BI1482" s="108">
        <v>0</v>
      </c>
      <c r="BJ1482" s="108">
        <v>0</v>
      </c>
      <c r="BK1482" s="108">
        <v>0</v>
      </c>
      <c r="BL1482" s="108">
        <v>0</v>
      </c>
      <c r="BM1482" s="108">
        <v>0</v>
      </c>
      <c r="BN1482" s="108">
        <v>0</v>
      </c>
      <c r="BO1482" s="196">
        <v>3.4030208999999999E-6</v>
      </c>
      <c r="BP1482" s="108">
        <v>3.3835319999999999E-3</v>
      </c>
      <c r="BQ1482" s="108">
        <v>0</v>
      </c>
      <c r="BR1482" s="108">
        <v>0</v>
      </c>
      <c r="BS1482" s="108">
        <v>0</v>
      </c>
      <c r="BU1482" s="172">
        <v>1.8385787000000001E-6</v>
      </c>
      <c r="BV1482" s="172">
        <v>1.1318718999999999E-7</v>
      </c>
      <c r="BW1482" s="172">
        <v>8.8682647000000001E-7</v>
      </c>
      <c r="BX1482" s="69">
        <v>0</v>
      </c>
      <c r="BY1482" s="172">
        <v>1.7109116999999999E-7</v>
      </c>
      <c r="BZ1482" s="172">
        <v>2.5429336E-8</v>
      </c>
      <c r="CA1482" s="69">
        <v>0</v>
      </c>
      <c r="CB1482" s="172">
        <v>3.8596258999999997E-8</v>
      </c>
      <c r="CC1482" s="69">
        <v>0</v>
      </c>
      <c r="CD1482" s="69">
        <v>0</v>
      </c>
      <c r="CE1482" s="69">
        <v>0</v>
      </c>
      <c r="CF1482" s="69">
        <v>0</v>
      </c>
      <c r="CG1482" s="69">
        <v>0</v>
      </c>
      <c r="CH1482" s="172">
        <v>5.5531611999999999E-8</v>
      </c>
      <c r="CI1482" s="172">
        <v>4.6659972999999998E-7</v>
      </c>
      <c r="CJ1482" s="172">
        <v>8.1316951999999997E-8</v>
      </c>
      <c r="CK1482" s="69">
        <v>0</v>
      </c>
      <c r="CM1482" s="198">
        <v>0</v>
      </c>
      <c r="CN1482" s="198">
        <v>3.1805670000000001E-2</v>
      </c>
      <c r="CO1482" s="198">
        <v>1.0700644E-3</v>
      </c>
      <c r="CP1482" s="197">
        <v>8.3273265999999995E-5</v>
      </c>
      <c r="CQ1482" s="198">
        <v>0</v>
      </c>
      <c r="CR1482" s="198">
        <v>0</v>
      </c>
      <c r="CS1482" s="197">
        <v>6.2515826999999999E-6</v>
      </c>
      <c r="CT1482" s="198">
        <v>0</v>
      </c>
      <c r="CU1482" s="198">
        <v>0</v>
      </c>
      <c r="CV1482" s="197">
        <v>8.9428293999999992E-6</v>
      </c>
    </row>
    <row r="1483" spans="1:100" ht="14.4">
      <c r="A1483" t="s">
        <v>3634</v>
      </c>
      <c r="B1483" s="85" t="s">
        <v>1162</v>
      </c>
      <c r="C1483" s="113" t="str">
        <f t="shared" si="688"/>
        <v>B.044.01.119</v>
      </c>
      <c r="D1483" s="9" t="s">
        <v>1163</v>
      </c>
      <c r="E1483" s="112" t="s">
        <v>514</v>
      </c>
      <c r="F1483" s="115" t="str">
        <f t="shared" si="689"/>
        <v>Electricity Azerbaijan production</v>
      </c>
      <c r="G1483" s="143">
        <f t="shared" si="690"/>
        <v>0.14763376666666667</v>
      </c>
      <c r="I1483" s="118">
        <f t="shared" si="691"/>
        <v>3.0964917044799999E-2</v>
      </c>
      <c r="K1483" s="161">
        <f t="shared" si="692"/>
        <v>2.7562000999999999E-3</v>
      </c>
      <c r="L1483" s="161">
        <f t="shared" si="693"/>
        <v>6.0278802000000003E-3</v>
      </c>
      <c r="M1483" s="162">
        <f t="shared" si="694"/>
        <v>3.5771744800000002E-5</v>
      </c>
      <c r="N1483" s="161">
        <v>2.2145064999999999E-2</v>
      </c>
      <c r="O1483" s="132">
        <v>2.0468855000000002E-3</v>
      </c>
      <c r="P1483" s="132">
        <v>3.9809946999999997E-3</v>
      </c>
      <c r="Q1483" s="132">
        <v>1.676676E-3</v>
      </c>
      <c r="R1483" s="132">
        <v>1.0795240999999999E-3</v>
      </c>
      <c r="S1483" s="132">
        <v>0</v>
      </c>
      <c r="T1483" s="132">
        <v>0</v>
      </c>
      <c r="U1483" s="132">
        <v>0</v>
      </c>
      <c r="V1483" s="164">
        <v>2.7250227999999999E-5</v>
      </c>
      <c r="W1483" s="132">
        <v>0</v>
      </c>
      <c r="X1483" s="164">
        <v>8.5215167999999996E-6</v>
      </c>
      <c r="Y1483" s="132">
        <v>0</v>
      </c>
      <c r="Z1483" s="132">
        <v>0</v>
      </c>
      <c r="AA1483" s="132">
        <v>0</v>
      </c>
      <c r="AC1483" s="118">
        <f t="shared" si="695"/>
        <v>2.2145064999999999E-2</v>
      </c>
      <c r="AD1483" s="118">
        <f t="shared" si="696"/>
        <v>8.7840803000000002E-3</v>
      </c>
      <c r="AE1483" s="118">
        <f t="shared" si="697"/>
        <v>6.0278802000000003E-3</v>
      </c>
      <c r="AF1483" s="118">
        <f t="shared" si="698"/>
        <v>6.0278802000000003E-3</v>
      </c>
      <c r="AG1483" s="118">
        <f t="shared" si="699"/>
        <v>3.5771744800000002E-5</v>
      </c>
      <c r="AI1483" s="69">
        <v>2.2975441000000001</v>
      </c>
      <c r="AJ1483" s="69">
        <v>2.1559121000000001</v>
      </c>
      <c r="AK1483" s="69">
        <v>1.0587338999999999E-3</v>
      </c>
      <c r="AL1483" s="69">
        <v>0</v>
      </c>
      <c r="AM1483" s="69">
        <v>1.2994627E-2</v>
      </c>
      <c r="AN1483" s="69">
        <v>3.4689046999999999E-3</v>
      </c>
      <c r="AO1483" s="69">
        <v>0.1241097</v>
      </c>
      <c r="AQ1483" s="116">
        <v>3.7681263999999998E-3</v>
      </c>
      <c r="AR1483" s="116">
        <v>3.5081129000000002E-3</v>
      </c>
      <c r="AS1483" s="116">
        <v>1.3869682999999999E-4</v>
      </c>
      <c r="AT1483" s="116">
        <v>1.2131668E-4</v>
      </c>
      <c r="AU1483" s="150">
        <f t="shared" si="700"/>
        <v>2.1031852066E-7</v>
      </c>
      <c r="AV1483" s="150">
        <f t="shared" si="701"/>
        <v>5.1293207598299998E-10</v>
      </c>
      <c r="AW1483" s="163">
        <f t="shared" si="702"/>
        <v>1.6991131004600001E-2</v>
      </c>
      <c r="AX1483" s="196">
        <v>1.3700414000000001E-7</v>
      </c>
      <c r="AY1483" s="196">
        <v>4.1337454999999999E-10</v>
      </c>
      <c r="AZ1483" s="196">
        <v>1.1293982999999999E-14</v>
      </c>
      <c r="BA1483" s="108">
        <v>0</v>
      </c>
      <c r="BB1483" s="108">
        <v>0</v>
      </c>
      <c r="BC1483" s="196">
        <v>2.4930965999999997E-10</v>
      </c>
      <c r="BD1483" s="196">
        <v>7.3065071000000006E-8</v>
      </c>
      <c r="BE1483" s="196">
        <v>3.5341699000000003E-11</v>
      </c>
      <c r="BF1483" s="196">
        <v>6.4204532999999995E-11</v>
      </c>
      <c r="BG1483" s="108">
        <v>0</v>
      </c>
      <c r="BH1483" s="108">
        <v>0</v>
      </c>
      <c r="BI1483" s="108">
        <v>0</v>
      </c>
      <c r="BJ1483" s="108">
        <v>0</v>
      </c>
      <c r="BK1483" s="108">
        <v>0</v>
      </c>
      <c r="BL1483" s="108">
        <v>0</v>
      </c>
      <c r="BM1483" s="108">
        <v>0</v>
      </c>
      <c r="BN1483" s="108">
        <v>0</v>
      </c>
      <c r="BO1483" s="196">
        <v>5.5000459999999999E-7</v>
      </c>
      <c r="BP1483" s="108">
        <v>1.6990581000000001E-2</v>
      </c>
      <c r="BQ1483" s="108">
        <v>0</v>
      </c>
      <c r="BR1483" s="108">
        <v>0</v>
      </c>
      <c r="BS1483" s="108">
        <v>0</v>
      </c>
      <c r="BU1483" s="172">
        <v>9.1663561000000004E-6</v>
      </c>
      <c r="BV1483" s="172">
        <v>5.2472501000000002E-7</v>
      </c>
      <c r="BW1483" s="172">
        <v>4.1164211999999999E-6</v>
      </c>
      <c r="BX1483" s="69">
        <v>0</v>
      </c>
      <c r="BY1483" s="172">
        <v>1.2781387000000001E-6</v>
      </c>
      <c r="BZ1483" s="172">
        <v>1.6139843E-7</v>
      </c>
      <c r="CA1483" s="69">
        <v>0</v>
      </c>
      <c r="CB1483" s="172">
        <v>2.4496809000000001E-7</v>
      </c>
      <c r="CC1483" s="69">
        <v>0</v>
      </c>
      <c r="CD1483" s="69">
        <v>0</v>
      </c>
      <c r="CE1483" s="69">
        <v>0</v>
      </c>
      <c r="CF1483" s="69">
        <v>0</v>
      </c>
      <c r="CG1483" s="69">
        <v>0</v>
      </c>
      <c r="CH1483" s="172">
        <v>3.3988419999999999E-7</v>
      </c>
      <c r="CI1483" s="172">
        <v>2.4876778999999998E-6</v>
      </c>
      <c r="CJ1483" s="172">
        <v>1.3142646E-8</v>
      </c>
      <c r="CK1483" s="69">
        <v>0</v>
      </c>
      <c r="CM1483" s="198">
        <v>0</v>
      </c>
      <c r="CN1483" s="198">
        <v>0.14763377</v>
      </c>
      <c r="CO1483" s="198">
        <v>6.7916334999999998E-3</v>
      </c>
      <c r="CP1483" s="198">
        <v>3.9602608000000001E-4</v>
      </c>
      <c r="CQ1483" s="198">
        <v>0</v>
      </c>
      <c r="CR1483" s="198">
        <v>0</v>
      </c>
      <c r="CS1483" s="197">
        <v>4.1381355E-5</v>
      </c>
      <c r="CT1483" s="198">
        <v>0</v>
      </c>
      <c r="CU1483" s="198">
        <v>0</v>
      </c>
      <c r="CV1483" s="197">
        <v>5.6759591E-5</v>
      </c>
    </row>
    <row r="1484" spans="1:100" ht="14.4">
      <c r="A1484" t="s">
        <v>3635</v>
      </c>
      <c r="B1484" s="85" t="s">
        <v>1162</v>
      </c>
      <c r="C1484" s="113" t="str">
        <f t="shared" si="688"/>
        <v>B.044.01.120</v>
      </c>
      <c r="D1484" s="9" t="s">
        <v>1163</v>
      </c>
      <c r="E1484" s="112" t="s">
        <v>514</v>
      </c>
      <c r="F1484" s="115" t="str">
        <f t="shared" si="689"/>
        <v>Electricity Bahamas production</v>
      </c>
      <c r="G1484" s="143">
        <f t="shared" si="690"/>
        <v>0.21712753333333334</v>
      </c>
      <c r="I1484" s="118">
        <f t="shared" si="691"/>
        <v>4.6081859044300004E-2</v>
      </c>
      <c r="K1484" s="161">
        <f t="shared" si="692"/>
        <v>2.8863552999999998E-3</v>
      </c>
      <c r="L1484" s="161">
        <f t="shared" si="693"/>
        <v>1.0524214300000001E-2</v>
      </c>
      <c r="M1484" s="162">
        <f t="shared" si="694"/>
        <v>1.021594443E-4</v>
      </c>
      <c r="N1484" s="161">
        <v>3.2569130000000002E-2</v>
      </c>
      <c r="O1484" s="132">
        <v>6.7936020000000001E-3</v>
      </c>
      <c r="P1484" s="132">
        <v>3.7306123E-3</v>
      </c>
      <c r="Q1484" s="132">
        <v>1.5736801999999999E-3</v>
      </c>
      <c r="R1484" s="132">
        <v>1.3126750999999999E-3</v>
      </c>
      <c r="S1484" s="132">
        <v>0</v>
      </c>
      <c r="T1484" s="132">
        <v>0</v>
      </c>
      <c r="U1484" s="132">
        <v>0</v>
      </c>
      <c r="V1484" s="164">
        <v>2.7184633000000002E-6</v>
      </c>
      <c r="W1484" s="132">
        <v>0</v>
      </c>
      <c r="X1484" s="164">
        <v>9.9440980999999993E-5</v>
      </c>
      <c r="Y1484" s="132">
        <v>0</v>
      </c>
      <c r="Z1484" s="132">
        <v>0</v>
      </c>
      <c r="AA1484" s="132">
        <v>0</v>
      </c>
      <c r="AC1484" s="118">
        <f t="shared" si="695"/>
        <v>3.2569130000000002E-2</v>
      </c>
      <c r="AD1484" s="118">
        <f t="shared" si="696"/>
        <v>1.3410569600000002E-2</v>
      </c>
      <c r="AE1484" s="118">
        <f t="shared" si="697"/>
        <v>1.0524214300000001E-2</v>
      </c>
      <c r="AF1484" s="118">
        <f t="shared" si="698"/>
        <v>1.0524214300000001E-2</v>
      </c>
      <c r="AG1484" s="118">
        <f t="shared" si="699"/>
        <v>1.021594443E-4</v>
      </c>
      <c r="AI1484" s="69">
        <v>2.8258234</v>
      </c>
      <c r="AJ1484" s="69">
        <v>2.8039789000000002</v>
      </c>
      <c r="AK1484" s="69">
        <v>1.2354789E-2</v>
      </c>
      <c r="AL1484" s="69">
        <v>0</v>
      </c>
      <c r="AM1484" s="69">
        <v>0</v>
      </c>
      <c r="AN1484" s="69">
        <v>9.4897329000000006E-3</v>
      </c>
      <c r="AO1484" s="69">
        <v>0</v>
      </c>
      <c r="AQ1484" s="116">
        <v>6.4807635999999998E-3</v>
      </c>
      <c r="AR1484" s="116">
        <v>6.0630279000000002E-3</v>
      </c>
      <c r="AS1484" s="116">
        <v>2.1753121999999999E-4</v>
      </c>
      <c r="AT1484" s="116">
        <v>2.0020448999999999E-4</v>
      </c>
      <c r="AU1484" s="150">
        <f t="shared" si="700"/>
        <v>3.6349087494000003E-7</v>
      </c>
      <c r="AV1484" s="150">
        <f t="shared" si="701"/>
        <v>8.0447937125600002E-10</v>
      </c>
      <c r="AW1484" s="163">
        <f t="shared" si="702"/>
        <v>2.8039843868065999E-2</v>
      </c>
      <c r="AX1484" s="196">
        <v>2.0149434999999999E-7</v>
      </c>
      <c r="AY1484" s="196">
        <v>6.0795710000000004E-10</v>
      </c>
      <c r="AZ1484" s="196">
        <v>1.6610255999999999E-14</v>
      </c>
      <c r="BA1484" s="108">
        <v>0</v>
      </c>
      <c r="BB1484" s="108">
        <v>0</v>
      </c>
      <c r="BC1484" s="196">
        <v>2.3399494000000002E-10</v>
      </c>
      <c r="BD1484" s="196">
        <v>1.6176253000000001E-7</v>
      </c>
      <c r="BE1484" s="196">
        <v>3.3170710999999997E-11</v>
      </c>
      <c r="BF1484" s="196">
        <v>1.6333494999999999E-10</v>
      </c>
      <c r="BG1484" s="108">
        <v>0</v>
      </c>
      <c r="BH1484" s="108">
        <v>0</v>
      </c>
      <c r="BI1484" s="108">
        <v>0</v>
      </c>
      <c r="BJ1484" s="108">
        <v>0</v>
      </c>
      <c r="BK1484" s="108">
        <v>0</v>
      </c>
      <c r="BL1484" s="108">
        <v>0</v>
      </c>
      <c r="BM1484" s="108">
        <v>0</v>
      </c>
      <c r="BN1484" s="108">
        <v>0</v>
      </c>
      <c r="BO1484" s="196">
        <v>5.4868066E-8</v>
      </c>
      <c r="BP1484" s="108">
        <v>2.8039788999999999E-2</v>
      </c>
      <c r="BQ1484" s="108">
        <v>0</v>
      </c>
      <c r="BR1484" s="108">
        <v>0</v>
      </c>
      <c r="BS1484" s="108">
        <v>0</v>
      </c>
      <c r="BU1484" s="172">
        <v>1.3459624E-5</v>
      </c>
      <c r="BV1484" s="172">
        <v>1.203118E-6</v>
      </c>
      <c r="BW1484" s="172">
        <v>6.0540918000000001E-6</v>
      </c>
      <c r="BX1484" s="69">
        <v>0</v>
      </c>
      <c r="BY1484" s="172">
        <v>2.0530364E-6</v>
      </c>
      <c r="BZ1484" s="172">
        <v>1.5148397000000001E-7</v>
      </c>
      <c r="CA1484" s="69">
        <v>0</v>
      </c>
      <c r="CB1484" s="172">
        <v>2.2992005999999999E-7</v>
      </c>
      <c r="CC1484" s="69">
        <v>0</v>
      </c>
      <c r="CD1484" s="69">
        <v>0</v>
      </c>
      <c r="CE1484" s="69">
        <v>0</v>
      </c>
      <c r="CF1484" s="69">
        <v>0</v>
      </c>
      <c r="CG1484" s="69">
        <v>0</v>
      </c>
      <c r="CH1484" s="172">
        <v>3.6513459000000002E-7</v>
      </c>
      <c r="CI1484" s="172">
        <v>3.4015279999999999E-6</v>
      </c>
      <c r="CJ1484" s="172">
        <v>1.3111010000000001E-9</v>
      </c>
      <c r="CK1484" s="69">
        <v>0</v>
      </c>
      <c r="CM1484" s="198">
        <v>0</v>
      </c>
      <c r="CN1484" s="198">
        <v>0.21712754000000001</v>
      </c>
      <c r="CO1484" s="198">
        <v>6.3744333999999998E-3</v>
      </c>
      <c r="CP1484" s="198">
        <v>8.5789880999999997E-4</v>
      </c>
      <c r="CQ1484" s="198">
        <v>0</v>
      </c>
      <c r="CR1484" s="198">
        <v>0</v>
      </c>
      <c r="CS1484" s="197">
        <v>7.6019523000000002E-5</v>
      </c>
      <c r="CT1484" s="198">
        <v>0</v>
      </c>
      <c r="CU1484" s="198">
        <v>0</v>
      </c>
      <c r="CV1484" s="197">
        <v>5.3272933E-5</v>
      </c>
    </row>
    <row r="1485" spans="1:100" ht="14.4">
      <c r="A1485" t="s">
        <v>3636</v>
      </c>
      <c r="B1485" s="85" t="s">
        <v>1162</v>
      </c>
      <c r="C1485" s="113" t="str">
        <f t="shared" si="688"/>
        <v>B.044.01.121</v>
      </c>
      <c r="D1485" s="9" t="s">
        <v>1163</v>
      </c>
      <c r="E1485" s="112" t="s">
        <v>514</v>
      </c>
      <c r="F1485" s="115" t="str">
        <f t="shared" si="689"/>
        <v>Electricity Bahrain production</v>
      </c>
      <c r="G1485" s="143">
        <f t="shared" si="690"/>
        <v>0.17330803333333336</v>
      </c>
      <c r="I1485" s="118">
        <f t="shared" si="691"/>
        <v>3.5411693647699999E-2</v>
      </c>
      <c r="K1485" s="161">
        <f t="shared" si="692"/>
        <v>2.9541384000000004E-3</v>
      </c>
      <c r="L1485" s="161">
        <f t="shared" si="693"/>
        <v>6.4508601000000006E-3</v>
      </c>
      <c r="M1485" s="162">
        <f t="shared" si="694"/>
        <v>1.04901477E-5</v>
      </c>
      <c r="N1485" s="161">
        <v>2.5996205000000001E-2</v>
      </c>
      <c r="O1485" s="132">
        <v>2.1819055000000002E-3</v>
      </c>
      <c r="P1485" s="132">
        <v>4.2689546000000004E-3</v>
      </c>
      <c r="Q1485" s="132">
        <v>1.7979548000000001E-3</v>
      </c>
      <c r="R1485" s="132">
        <v>1.1561836000000001E-3</v>
      </c>
      <c r="S1485" s="132">
        <v>0</v>
      </c>
      <c r="T1485" s="132">
        <v>0</v>
      </c>
      <c r="U1485" s="132">
        <v>0</v>
      </c>
      <c r="V1485" s="164">
        <v>2.1699837000000001E-6</v>
      </c>
      <c r="W1485" s="132">
        <v>0</v>
      </c>
      <c r="X1485" s="164">
        <v>8.3201640000000003E-6</v>
      </c>
      <c r="Y1485" s="132">
        <v>0</v>
      </c>
      <c r="Z1485" s="132">
        <v>0</v>
      </c>
      <c r="AA1485" s="132">
        <v>0</v>
      </c>
      <c r="AC1485" s="118">
        <f t="shared" si="695"/>
        <v>2.5996205000000001E-2</v>
      </c>
      <c r="AD1485" s="118">
        <f t="shared" si="696"/>
        <v>9.404998500000001E-3</v>
      </c>
      <c r="AE1485" s="118">
        <f t="shared" si="697"/>
        <v>6.4508601000000006E-3</v>
      </c>
      <c r="AF1485" s="118">
        <f t="shared" si="698"/>
        <v>6.4508601000000006E-3</v>
      </c>
      <c r="AG1485" s="118">
        <f t="shared" si="699"/>
        <v>1.04901477E-5</v>
      </c>
      <c r="AI1485" s="69">
        <v>2.3255644000000002</v>
      </c>
      <c r="AJ1485" s="69">
        <v>2.3218228000000001</v>
      </c>
      <c r="AK1485" s="69">
        <v>1.0337174000000001E-3</v>
      </c>
      <c r="AL1485" s="69">
        <v>0</v>
      </c>
      <c r="AM1485" s="69">
        <v>0</v>
      </c>
      <c r="AN1485" s="69">
        <v>2.7079231000000001E-3</v>
      </c>
      <c r="AO1485" s="69">
        <v>0</v>
      </c>
      <c r="AQ1485" s="116">
        <v>4.2801985000000004E-3</v>
      </c>
      <c r="AR1485" s="116">
        <v>3.9896582000000002E-3</v>
      </c>
      <c r="AS1485" s="116">
        <v>1.6000829000000001E-4</v>
      </c>
      <c r="AT1485" s="116">
        <v>1.3053193E-4</v>
      </c>
      <c r="AU1485" s="150">
        <f t="shared" si="700"/>
        <v>2.3918814095999997E-7</v>
      </c>
      <c r="AV1485" s="150">
        <f t="shared" si="701"/>
        <v>5.9174665306400005E-10</v>
      </c>
      <c r="AW1485" s="163">
        <f t="shared" si="702"/>
        <v>1.8281783797836001E-2</v>
      </c>
      <c r="AX1485" s="196">
        <v>1.6082985E-7</v>
      </c>
      <c r="AY1485" s="196">
        <v>4.8526248999999996E-10</v>
      </c>
      <c r="AZ1485" s="196">
        <v>1.3258064E-14</v>
      </c>
      <c r="BA1485" s="108">
        <v>0</v>
      </c>
      <c r="BB1485" s="108">
        <v>0</v>
      </c>
      <c r="BC1485" s="196">
        <v>2.6734295999999998E-10</v>
      </c>
      <c r="BD1485" s="196">
        <v>7.8090948000000004E-8</v>
      </c>
      <c r="BE1485" s="196">
        <v>3.7898068000000002E-11</v>
      </c>
      <c r="BF1485" s="196">
        <v>6.8572837000000005E-11</v>
      </c>
      <c r="BG1485" s="108">
        <v>0</v>
      </c>
      <c r="BH1485" s="108">
        <v>0</v>
      </c>
      <c r="BI1485" s="108">
        <v>0</v>
      </c>
      <c r="BJ1485" s="108">
        <v>0</v>
      </c>
      <c r="BK1485" s="108">
        <v>0</v>
      </c>
      <c r="BL1485" s="108">
        <v>0</v>
      </c>
      <c r="BM1485" s="108">
        <v>0</v>
      </c>
      <c r="BN1485" s="108">
        <v>0</v>
      </c>
      <c r="BO1485" s="196">
        <v>4.3797836E-8</v>
      </c>
      <c r="BP1485" s="108">
        <v>1.8281740000000001E-2</v>
      </c>
      <c r="BQ1485" s="108">
        <v>0</v>
      </c>
      <c r="BR1485" s="108">
        <v>0</v>
      </c>
      <c r="BS1485" s="108">
        <v>0</v>
      </c>
      <c r="BU1485" s="172">
        <v>1.0240530999999999E-5</v>
      </c>
      <c r="BV1485" s="172">
        <v>5.6077847000000003E-7</v>
      </c>
      <c r="BW1485" s="172">
        <v>4.8322878000000001E-6</v>
      </c>
      <c r="BX1485" s="69">
        <v>0</v>
      </c>
      <c r="BY1485" s="172">
        <v>1.3677478E-6</v>
      </c>
      <c r="BZ1485" s="172">
        <v>1.7307286E-7</v>
      </c>
      <c r="CA1485" s="69">
        <v>0</v>
      </c>
      <c r="CB1485" s="172">
        <v>2.6268735E-7</v>
      </c>
      <c r="CC1485" s="69">
        <v>0</v>
      </c>
      <c r="CD1485" s="69">
        <v>0</v>
      </c>
      <c r="CE1485" s="69">
        <v>0</v>
      </c>
      <c r="CF1485" s="69">
        <v>0</v>
      </c>
      <c r="CG1485" s="69">
        <v>0</v>
      </c>
      <c r="CH1485" s="172">
        <v>3.6434558999999999E-7</v>
      </c>
      <c r="CI1485" s="172">
        <v>2.6785648999999998E-6</v>
      </c>
      <c r="CJ1485" s="172">
        <v>1.0465720000000001E-9</v>
      </c>
      <c r="CK1485" s="69">
        <v>0</v>
      </c>
      <c r="CM1485" s="198">
        <v>0</v>
      </c>
      <c r="CN1485" s="198">
        <v>0.17330803</v>
      </c>
      <c r="CO1485" s="198">
        <v>7.2828922999999997E-3</v>
      </c>
      <c r="CP1485" s="198">
        <v>4.2337087E-4</v>
      </c>
      <c r="CQ1485" s="198">
        <v>0</v>
      </c>
      <c r="CR1485" s="198">
        <v>0</v>
      </c>
      <c r="CS1485" s="197">
        <v>4.4259535000000001E-5</v>
      </c>
      <c r="CT1485" s="198">
        <v>0</v>
      </c>
      <c r="CU1485" s="198">
        <v>0</v>
      </c>
      <c r="CV1485" s="197">
        <v>6.0865178000000001E-5</v>
      </c>
    </row>
    <row r="1486" spans="1:100" ht="14.4">
      <c r="A1486" t="s">
        <v>3637</v>
      </c>
      <c r="B1486" s="85" t="s">
        <v>1162</v>
      </c>
      <c r="C1486" s="113" t="str">
        <f t="shared" si="688"/>
        <v>B.044.01.122</v>
      </c>
      <c r="D1486" s="9" t="s">
        <v>1163</v>
      </c>
      <c r="E1486" s="112" t="s">
        <v>514</v>
      </c>
      <c r="F1486" s="115" t="str">
        <f t="shared" si="689"/>
        <v>Electricity Bangladesh production</v>
      </c>
      <c r="G1486" s="143">
        <f t="shared" si="690"/>
        <v>0.21300255333333334</v>
      </c>
      <c r="I1486" s="118">
        <f t="shared" si="691"/>
        <v>4.2938051098599994E-2</v>
      </c>
      <c r="K1486" s="161">
        <f t="shared" si="692"/>
        <v>3.2289050999999998E-3</v>
      </c>
      <c r="L1486" s="161">
        <f t="shared" si="693"/>
        <v>7.5752898999999997E-3</v>
      </c>
      <c r="M1486" s="162">
        <f t="shared" si="694"/>
        <v>1.8347309859999999E-4</v>
      </c>
      <c r="N1486" s="161">
        <v>3.1950382999999999E-2</v>
      </c>
      <c r="O1486" s="132">
        <v>2.9805923999999999E-3</v>
      </c>
      <c r="P1486" s="132">
        <v>4.5946974999999998E-3</v>
      </c>
      <c r="Q1486" s="132">
        <v>1.9407141999999999E-3</v>
      </c>
      <c r="R1486" s="132">
        <v>1.2881908999999999E-3</v>
      </c>
      <c r="S1486" s="132">
        <v>0</v>
      </c>
      <c r="T1486" s="132">
        <v>0</v>
      </c>
      <c r="U1486" s="132">
        <v>0</v>
      </c>
      <c r="V1486" s="164">
        <v>7.4286385999999997E-6</v>
      </c>
      <c r="W1486" s="132">
        <v>0</v>
      </c>
      <c r="X1486" s="132">
        <v>1.7604445999999999E-4</v>
      </c>
      <c r="Y1486" s="132">
        <v>0</v>
      </c>
      <c r="Z1486" s="132">
        <v>0</v>
      </c>
      <c r="AA1486" s="132">
        <v>0</v>
      </c>
      <c r="AC1486" s="118">
        <f t="shared" si="695"/>
        <v>3.1950382999999999E-2</v>
      </c>
      <c r="AD1486" s="118">
        <f t="shared" si="696"/>
        <v>1.0804194999999999E-2</v>
      </c>
      <c r="AE1486" s="118">
        <f t="shared" si="697"/>
        <v>7.5752898999999997E-3</v>
      </c>
      <c r="AF1486" s="118">
        <f t="shared" si="698"/>
        <v>7.5752898999999997E-3</v>
      </c>
      <c r="AG1486" s="118">
        <f t="shared" si="699"/>
        <v>1.8347309859999999E-4</v>
      </c>
      <c r="AI1486" s="69">
        <v>2.6425925000000001</v>
      </c>
      <c r="AJ1486" s="69">
        <v>2.5975130000000002</v>
      </c>
      <c r="AK1486" s="69">
        <v>2.187219E-2</v>
      </c>
      <c r="AL1486" s="69">
        <v>0</v>
      </c>
      <c r="AM1486" s="69">
        <v>0</v>
      </c>
      <c r="AN1486" s="69">
        <v>1.6381624000000001E-2</v>
      </c>
      <c r="AO1486" s="69">
        <v>6.8256762999999998E-3</v>
      </c>
      <c r="AQ1486" s="116">
        <v>5.2260246999999999E-3</v>
      </c>
      <c r="AR1486" s="116">
        <v>4.9078506999999999E-3</v>
      </c>
      <c r="AS1486" s="116">
        <v>1.9592621E-4</v>
      </c>
      <c r="AT1486" s="116">
        <v>1.2224778E-4</v>
      </c>
      <c r="AU1486" s="150">
        <f t="shared" si="700"/>
        <v>2.9423565024999999E-7</v>
      </c>
      <c r="AV1486" s="150">
        <f t="shared" si="701"/>
        <v>7.24579165696E-10</v>
      </c>
      <c r="AW1486" s="163">
        <f t="shared" si="702"/>
        <v>1.712153693583E-2</v>
      </c>
      <c r="AX1486" s="196">
        <v>1.9766637000000001E-7</v>
      </c>
      <c r="AY1486" s="196">
        <v>5.9640715999999997E-10</v>
      </c>
      <c r="AZ1486" s="196">
        <v>1.6294695999999999E-14</v>
      </c>
      <c r="BA1486" s="108">
        <v>0</v>
      </c>
      <c r="BB1486" s="108">
        <v>0</v>
      </c>
      <c r="BC1486" s="196">
        <v>2.8857024999999999E-10</v>
      </c>
      <c r="BD1486" s="196">
        <v>9.6280709999999994E-8</v>
      </c>
      <c r="BE1486" s="196">
        <v>4.0907211000000003E-11</v>
      </c>
      <c r="BF1486" s="196">
        <v>8.7248499999999996E-11</v>
      </c>
      <c r="BG1486" s="108">
        <v>0</v>
      </c>
      <c r="BH1486" s="108">
        <v>0</v>
      </c>
      <c r="BI1486" s="108">
        <v>0</v>
      </c>
      <c r="BJ1486" s="108">
        <v>0</v>
      </c>
      <c r="BK1486" s="108">
        <v>0</v>
      </c>
      <c r="BL1486" s="108">
        <v>0</v>
      </c>
      <c r="BM1486" s="108">
        <v>0</v>
      </c>
      <c r="BN1486" s="108">
        <v>0</v>
      </c>
      <c r="BO1486" s="196">
        <v>1.4993582999999999E-7</v>
      </c>
      <c r="BP1486" s="108">
        <v>1.7121386999999998E-2</v>
      </c>
      <c r="BQ1486" s="108">
        <v>0</v>
      </c>
      <c r="BR1486" s="108">
        <v>0</v>
      </c>
      <c r="BS1486" s="108">
        <v>0</v>
      </c>
      <c r="BU1486" s="172">
        <v>1.2174606E-5</v>
      </c>
      <c r="BV1486" s="172">
        <v>6.9652274000000003E-7</v>
      </c>
      <c r="BW1486" s="172">
        <v>5.9390765000000003E-6</v>
      </c>
      <c r="BX1486" s="69">
        <v>0</v>
      </c>
      <c r="BY1486" s="172">
        <v>1.5874745000000001E-6</v>
      </c>
      <c r="BZ1486" s="172">
        <v>1.8681501000000001E-7</v>
      </c>
      <c r="CA1486" s="69">
        <v>0</v>
      </c>
      <c r="CB1486" s="172">
        <v>2.8354498000000002E-7</v>
      </c>
      <c r="CC1486" s="69">
        <v>0</v>
      </c>
      <c r="CD1486" s="69">
        <v>0</v>
      </c>
      <c r="CE1486" s="69">
        <v>0</v>
      </c>
      <c r="CF1486" s="69">
        <v>0</v>
      </c>
      <c r="CG1486" s="69">
        <v>0</v>
      </c>
      <c r="CH1486" s="172">
        <v>3.9919621999999997E-7</v>
      </c>
      <c r="CI1486" s="172">
        <v>3.0783937000000001E-6</v>
      </c>
      <c r="CJ1486" s="172">
        <v>3.5827945E-9</v>
      </c>
      <c r="CK1486" s="69">
        <v>0</v>
      </c>
      <c r="CM1486" s="198">
        <v>0</v>
      </c>
      <c r="CN1486" s="198">
        <v>0.21300256000000001</v>
      </c>
      <c r="CO1486" s="198">
        <v>7.8611610000000002E-3</v>
      </c>
      <c r="CP1486" s="198">
        <v>5.1939689999999997E-4</v>
      </c>
      <c r="CQ1486" s="198">
        <v>0</v>
      </c>
      <c r="CR1486" s="198">
        <v>0</v>
      </c>
      <c r="CS1486" s="197">
        <v>5.259035E-5</v>
      </c>
      <c r="CT1486" s="198">
        <v>0</v>
      </c>
      <c r="CU1486" s="198">
        <v>0</v>
      </c>
      <c r="CV1486" s="197">
        <v>6.5697931999999994E-5</v>
      </c>
    </row>
    <row r="1487" spans="1:100" ht="14.4">
      <c r="A1487" t="s">
        <v>3638</v>
      </c>
      <c r="B1487" s="85" t="s">
        <v>1162</v>
      </c>
      <c r="C1487" s="113" t="str">
        <f t="shared" si="688"/>
        <v>B.044.01.123</v>
      </c>
      <c r="D1487" s="9" t="s">
        <v>1163</v>
      </c>
      <c r="E1487" s="112" t="s">
        <v>514</v>
      </c>
      <c r="F1487" s="115" t="str">
        <f t="shared" si="689"/>
        <v>Electricity Barbados production</v>
      </c>
      <c r="G1487" s="143">
        <f t="shared" si="690"/>
        <v>0.19858062000000001</v>
      </c>
      <c r="I1487" s="118">
        <f t="shared" si="691"/>
        <v>4.212923927E-2</v>
      </c>
      <c r="K1487" s="161">
        <f t="shared" si="692"/>
        <v>2.6571832000000001E-3</v>
      </c>
      <c r="L1487" s="161">
        <f t="shared" si="693"/>
        <v>9.5659649999999992E-3</v>
      </c>
      <c r="M1487" s="162">
        <f t="shared" si="694"/>
        <v>1.1899807000000001E-4</v>
      </c>
      <c r="N1487" s="161">
        <v>2.9787093000000001E-2</v>
      </c>
      <c r="O1487" s="132">
        <v>6.1169941999999998E-3</v>
      </c>
      <c r="P1487" s="132">
        <v>3.4489707999999998E-3</v>
      </c>
      <c r="Q1487" s="132">
        <v>1.4547664000000001E-3</v>
      </c>
      <c r="R1487" s="132">
        <v>1.2024168E-3</v>
      </c>
      <c r="S1487" s="132">
        <v>0</v>
      </c>
      <c r="T1487" s="132">
        <v>0</v>
      </c>
      <c r="U1487" s="132">
        <v>0</v>
      </c>
      <c r="V1487" s="164">
        <v>2.7329727000000001E-5</v>
      </c>
      <c r="W1487" s="132">
        <v>0</v>
      </c>
      <c r="X1487" s="164">
        <v>9.1668343000000002E-5</v>
      </c>
      <c r="Y1487" s="132">
        <v>0</v>
      </c>
      <c r="Z1487" s="132">
        <v>0</v>
      </c>
      <c r="AA1487" s="132">
        <v>0</v>
      </c>
      <c r="AC1487" s="118">
        <f t="shared" si="695"/>
        <v>2.9787093000000001E-2</v>
      </c>
      <c r="AD1487" s="118">
        <f t="shared" si="696"/>
        <v>1.2223148199999999E-2</v>
      </c>
      <c r="AE1487" s="118">
        <f t="shared" si="697"/>
        <v>9.5659649999999992E-3</v>
      </c>
      <c r="AF1487" s="118">
        <f t="shared" si="698"/>
        <v>9.5659649999999992E-3</v>
      </c>
      <c r="AG1487" s="118">
        <f t="shared" si="699"/>
        <v>1.1899807000000001E-4</v>
      </c>
      <c r="AI1487" s="69">
        <v>2.6707193</v>
      </c>
      <c r="AJ1487" s="69">
        <v>2.5631504999999999</v>
      </c>
      <c r="AK1487" s="69">
        <v>1.1389097000000001E-2</v>
      </c>
      <c r="AL1487" s="69">
        <v>0</v>
      </c>
      <c r="AM1487" s="69">
        <v>0</v>
      </c>
      <c r="AN1487" s="69">
        <v>9.6179727000000007E-2</v>
      </c>
      <c r="AO1487" s="69">
        <v>0</v>
      </c>
      <c r="AQ1487" s="116">
        <v>5.8999680999999998E-3</v>
      </c>
      <c r="AR1487" s="116">
        <v>5.5194079000000004E-3</v>
      </c>
      <c r="AS1487" s="116">
        <v>1.9853964000000001E-4</v>
      </c>
      <c r="AT1487" s="116">
        <v>1.8202064000000001E-4</v>
      </c>
      <c r="AU1487" s="150">
        <f t="shared" si="700"/>
        <v>3.3089975329999999E-7</v>
      </c>
      <c r="AV1487" s="150">
        <f t="shared" si="701"/>
        <v>7.3424422541800005E-10</v>
      </c>
      <c r="AW1487" s="163">
        <f t="shared" si="702"/>
        <v>2.5493086609170001E-2</v>
      </c>
      <c r="AX1487" s="196">
        <v>1.8428281999999999E-7</v>
      </c>
      <c r="AY1487" s="196">
        <v>5.5602574000000004E-10</v>
      </c>
      <c r="AZ1487" s="196">
        <v>1.5191418E-14</v>
      </c>
      <c r="BA1487" s="108">
        <v>0</v>
      </c>
      <c r="BB1487" s="108">
        <v>0</v>
      </c>
      <c r="BC1487" s="196">
        <v>2.1631329999999999E-10</v>
      </c>
      <c r="BD1487" s="196">
        <v>1.4640062000000001E-7</v>
      </c>
      <c r="BE1487" s="196">
        <v>3.0664193999999998E-11</v>
      </c>
      <c r="BF1487" s="196">
        <v>1.4753910000000001E-10</v>
      </c>
      <c r="BG1487" s="108">
        <v>0</v>
      </c>
      <c r="BH1487" s="108">
        <v>0</v>
      </c>
      <c r="BI1487" s="108">
        <v>0</v>
      </c>
      <c r="BJ1487" s="108">
        <v>0</v>
      </c>
      <c r="BK1487" s="108">
        <v>0</v>
      </c>
      <c r="BL1487" s="108">
        <v>0</v>
      </c>
      <c r="BM1487" s="108">
        <v>0</v>
      </c>
      <c r="BN1487" s="108">
        <v>0</v>
      </c>
      <c r="BO1487" s="196">
        <v>5.5160916999999995E-7</v>
      </c>
      <c r="BP1487" s="108">
        <v>2.5492535E-2</v>
      </c>
      <c r="BQ1487" s="108">
        <v>0</v>
      </c>
      <c r="BR1487" s="108">
        <v>0</v>
      </c>
      <c r="BS1487" s="108">
        <v>0</v>
      </c>
      <c r="BU1487" s="172">
        <v>1.2301437999999999E-5</v>
      </c>
      <c r="BV1487" s="172">
        <v>1.0883954000000001E-6</v>
      </c>
      <c r="BW1487" s="172">
        <v>5.5369547000000001E-6</v>
      </c>
      <c r="BX1487" s="69">
        <v>0</v>
      </c>
      <c r="BY1487" s="172">
        <v>1.8683814000000001E-6</v>
      </c>
      <c r="BZ1487" s="172">
        <v>1.4003720999999999E-7</v>
      </c>
      <c r="CA1487" s="69">
        <v>0</v>
      </c>
      <c r="CB1487" s="172">
        <v>2.1254635E-7</v>
      </c>
      <c r="CC1487" s="69">
        <v>0</v>
      </c>
      <c r="CD1487" s="69">
        <v>0</v>
      </c>
      <c r="CE1487" s="69">
        <v>0</v>
      </c>
      <c r="CF1487" s="69">
        <v>0</v>
      </c>
      <c r="CG1487" s="69">
        <v>0</v>
      </c>
      <c r="CH1487" s="172">
        <v>3.3599792000000002E-7</v>
      </c>
      <c r="CI1487" s="172">
        <v>3.1059443E-6</v>
      </c>
      <c r="CJ1487" s="172">
        <v>1.3180988E-8</v>
      </c>
      <c r="CK1487" s="69">
        <v>0</v>
      </c>
      <c r="CM1487" s="198">
        <v>0</v>
      </c>
      <c r="CN1487" s="198">
        <v>0.19858062000000001</v>
      </c>
      <c r="CO1487" s="198">
        <v>5.8927548000000003E-3</v>
      </c>
      <c r="CP1487" s="198">
        <v>7.7678193999999997E-4</v>
      </c>
      <c r="CQ1487" s="198">
        <v>0</v>
      </c>
      <c r="CR1487" s="198">
        <v>0</v>
      </c>
      <c r="CS1487" s="197">
        <v>6.9003654000000006E-5</v>
      </c>
      <c r="CT1487" s="198">
        <v>0</v>
      </c>
      <c r="CU1487" s="198">
        <v>0</v>
      </c>
      <c r="CV1487" s="197">
        <v>4.9247408000000001E-5</v>
      </c>
    </row>
    <row r="1488" spans="1:100" ht="14.4">
      <c r="A1488" t="s">
        <v>3639</v>
      </c>
      <c r="B1488" s="85" t="s">
        <v>1162</v>
      </c>
      <c r="C1488" s="113" t="str">
        <f t="shared" si="688"/>
        <v>B.044.01.124</v>
      </c>
      <c r="D1488" s="9" t="s">
        <v>1163</v>
      </c>
      <c r="E1488" s="112" t="s">
        <v>514</v>
      </c>
      <c r="F1488" s="115" t="str">
        <f t="shared" si="689"/>
        <v>Electricity Belarus production</v>
      </c>
      <c r="G1488" s="143">
        <f t="shared" si="690"/>
        <v>0.10898125333333333</v>
      </c>
      <c r="I1488" s="118">
        <f t="shared" si="691"/>
        <v>3.0834640001199998E-2</v>
      </c>
      <c r="K1488" s="161">
        <f t="shared" si="692"/>
        <v>1.8799053599999999E-3</v>
      </c>
      <c r="L1488" s="161">
        <f t="shared" si="693"/>
        <v>4.4498895999999996E-3</v>
      </c>
      <c r="M1488" s="162">
        <f t="shared" si="694"/>
        <v>8.1576570412000005E-3</v>
      </c>
      <c r="N1488" s="161">
        <v>1.6347187999999999E-2</v>
      </c>
      <c r="O1488" s="132">
        <v>1.7193249E-3</v>
      </c>
      <c r="P1488" s="132">
        <v>2.7305646999999998E-3</v>
      </c>
      <c r="Q1488" s="132">
        <v>1.1495107999999999E-3</v>
      </c>
      <c r="R1488" s="132">
        <v>7.3039456000000003E-4</v>
      </c>
      <c r="S1488" s="132">
        <v>0</v>
      </c>
      <c r="T1488" s="132">
        <v>0</v>
      </c>
      <c r="U1488" s="132">
        <v>0</v>
      </c>
      <c r="V1488" s="164">
        <v>9.3711411999999995E-6</v>
      </c>
      <c r="W1488" s="132">
        <v>0</v>
      </c>
      <c r="X1488" s="132">
        <v>8.1482858999999998E-3</v>
      </c>
      <c r="Y1488" s="132">
        <v>0</v>
      </c>
      <c r="Z1488" s="132">
        <v>0</v>
      </c>
      <c r="AA1488" s="132">
        <v>0</v>
      </c>
      <c r="AC1488" s="118">
        <f t="shared" si="695"/>
        <v>1.6347187999999999E-2</v>
      </c>
      <c r="AD1488" s="118">
        <f t="shared" si="696"/>
        <v>6.3297949599999993E-3</v>
      </c>
      <c r="AE1488" s="118">
        <f t="shared" si="697"/>
        <v>4.4498895999999996E-3</v>
      </c>
      <c r="AF1488" s="118">
        <f t="shared" si="698"/>
        <v>4.4498895999999996E-3</v>
      </c>
      <c r="AG1488" s="118">
        <f t="shared" si="699"/>
        <v>8.1576570412000005E-3</v>
      </c>
      <c r="AI1488" s="69">
        <v>2.5314090999999999</v>
      </c>
      <c r="AJ1488" s="69">
        <v>1.4419021999999999</v>
      </c>
      <c r="AK1488" s="69">
        <v>1.0123628</v>
      </c>
      <c r="AL1488" s="69">
        <v>0</v>
      </c>
      <c r="AM1488" s="69">
        <v>3.591855E-2</v>
      </c>
      <c r="AN1488" s="69">
        <v>1.9686384000000001E-2</v>
      </c>
      <c r="AO1488" s="69">
        <v>2.1539218999999998E-2</v>
      </c>
      <c r="AQ1488" s="116">
        <v>2.804029E-3</v>
      </c>
      <c r="AR1488" s="116">
        <v>2.6185040999999998E-3</v>
      </c>
      <c r="AS1488" s="116">
        <v>1.0277594E-4</v>
      </c>
      <c r="AT1488" s="199">
        <v>8.2748984999999996E-5</v>
      </c>
      <c r="AU1488" s="150">
        <f t="shared" si="700"/>
        <v>1.5698465300000001E-7</v>
      </c>
      <c r="AV1488" s="150">
        <f t="shared" si="701"/>
        <v>3.8008854006589997E-10</v>
      </c>
      <c r="AW1488" s="163">
        <f t="shared" si="702"/>
        <v>1.1589494142299999E-2</v>
      </c>
      <c r="AX1488" s="196">
        <v>1.011346E-7</v>
      </c>
      <c r="AY1488" s="196">
        <v>3.0514751E-10</v>
      </c>
      <c r="AZ1488" s="196">
        <v>8.3370659000000003E-15</v>
      </c>
      <c r="BA1488" s="108">
        <v>0</v>
      </c>
      <c r="BB1488" s="108">
        <v>0</v>
      </c>
      <c r="BC1488" s="196">
        <v>1.70924E-10</v>
      </c>
      <c r="BD1488" s="196">
        <v>5.5679129000000003E-8</v>
      </c>
      <c r="BE1488" s="196">
        <v>2.4229885000000001E-11</v>
      </c>
      <c r="BF1488" s="196">
        <v>5.0702808000000002E-11</v>
      </c>
      <c r="BG1488" s="108">
        <v>0</v>
      </c>
      <c r="BH1488" s="108">
        <v>0</v>
      </c>
      <c r="BI1488" s="108">
        <v>0</v>
      </c>
      <c r="BJ1488" s="108">
        <v>0</v>
      </c>
      <c r="BK1488" s="108">
        <v>0</v>
      </c>
      <c r="BL1488" s="108">
        <v>0</v>
      </c>
      <c r="BM1488" s="108">
        <v>0</v>
      </c>
      <c r="BN1488" s="108">
        <v>0</v>
      </c>
      <c r="BO1488" s="196">
        <v>1.8914229999999999E-7</v>
      </c>
      <c r="BP1488" s="108">
        <v>1.1589304999999999E-2</v>
      </c>
      <c r="BQ1488" s="108">
        <v>0</v>
      </c>
      <c r="BR1488" s="108">
        <v>0</v>
      </c>
      <c r="BS1488" s="108">
        <v>0</v>
      </c>
      <c r="BU1488" s="172">
        <v>7.8338775999999997E-6</v>
      </c>
      <c r="BV1488" s="172">
        <v>4.0583334000000002E-7</v>
      </c>
      <c r="BW1488" s="172">
        <v>3.0386865E-6</v>
      </c>
      <c r="BX1488" s="69">
        <v>0</v>
      </c>
      <c r="BY1488" s="172">
        <v>9.0554579999999996E-7</v>
      </c>
      <c r="BZ1488" s="172">
        <v>1.1065302E-7</v>
      </c>
      <c r="CA1488" s="69">
        <v>0</v>
      </c>
      <c r="CB1488" s="172">
        <v>1.6794745999999999E-7</v>
      </c>
      <c r="CC1488" s="69">
        <v>0</v>
      </c>
      <c r="CD1488" s="69">
        <v>0</v>
      </c>
      <c r="CE1488" s="69">
        <v>0</v>
      </c>
      <c r="CF1488" s="69">
        <v>0</v>
      </c>
      <c r="CG1488" s="69">
        <v>0</v>
      </c>
      <c r="CH1488" s="172">
        <v>2.3601259999999999E-7</v>
      </c>
      <c r="CI1488" s="172">
        <v>2.9646792000000001E-6</v>
      </c>
      <c r="CJ1488" s="172">
        <v>4.5196534999999997E-9</v>
      </c>
      <c r="CK1488" s="69">
        <v>0</v>
      </c>
      <c r="CM1488" s="198">
        <v>0</v>
      </c>
      <c r="CN1488" s="198">
        <v>0.10898125</v>
      </c>
      <c r="CO1488" s="198">
        <v>4.6562701999999997E-3</v>
      </c>
      <c r="CP1488" s="198">
        <v>3.0304361999999998E-4</v>
      </c>
      <c r="CQ1488" s="198">
        <v>0</v>
      </c>
      <c r="CR1488" s="198">
        <v>0</v>
      </c>
      <c r="CS1488" s="197">
        <v>3.0055309000000001E-5</v>
      </c>
      <c r="CT1488" s="198">
        <v>0</v>
      </c>
      <c r="CU1488" s="198">
        <v>0</v>
      </c>
      <c r="CV1488" s="197">
        <v>3.8913759000000001E-5</v>
      </c>
    </row>
    <row r="1489" spans="1:100" ht="14.4">
      <c r="A1489" t="s">
        <v>3640</v>
      </c>
      <c r="B1489" s="85" t="s">
        <v>1162</v>
      </c>
      <c r="C1489" s="113" t="str">
        <f t="shared" si="688"/>
        <v>B.044.01.125</v>
      </c>
      <c r="D1489" s="9" t="s">
        <v>1163</v>
      </c>
      <c r="E1489" s="112" t="s">
        <v>514</v>
      </c>
      <c r="F1489" s="115" t="str">
        <f t="shared" si="689"/>
        <v>Electricity Belgium production (from Our World in Data)</v>
      </c>
      <c r="G1489" s="143">
        <f t="shared" si="690"/>
        <v>5.2374330666666677E-2</v>
      </c>
      <c r="I1489" s="118">
        <f t="shared" si="691"/>
        <v>1.7129855547999999E-2</v>
      </c>
      <c r="K1489" s="161">
        <f t="shared" si="692"/>
        <v>4.2083400999999999E-4</v>
      </c>
      <c r="L1489" s="161">
        <f t="shared" si="693"/>
        <v>1.5929567300000001E-3</v>
      </c>
      <c r="M1489" s="162">
        <f t="shared" si="694"/>
        <v>7.2599152079999996E-3</v>
      </c>
      <c r="N1489" s="161">
        <v>7.8561496000000008E-3</v>
      </c>
      <c r="O1489" s="132">
        <v>8.1739887999999995E-4</v>
      </c>
      <c r="P1489" s="132">
        <v>7.7555785000000003E-4</v>
      </c>
      <c r="Q1489" s="132">
        <v>3.2725572999999999E-4</v>
      </c>
      <c r="R1489" s="164">
        <v>9.3578279999999997E-5</v>
      </c>
      <c r="S1489" s="132">
        <v>0</v>
      </c>
      <c r="T1489" s="132">
        <v>0</v>
      </c>
      <c r="U1489" s="132">
        <v>0</v>
      </c>
      <c r="V1489" s="164">
        <v>6.8797908000000003E-5</v>
      </c>
      <c r="W1489" s="132">
        <v>0</v>
      </c>
      <c r="X1489" s="132">
        <v>7.1911173E-3</v>
      </c>
      <c r="Y1489" s="132">
        <v>0</v>
      </c>
      <c r="Z1489" s="132">
        <v>0</v>
      </c>
      <c r="AA1489" s="132">
        <v>0</v>
      </c>
      <c r="AC1489" s="118">
        <f t="shared" si="695"/>
        <v>7.8561496000000008E-3</v>
      </c>
      <c r="AD1489" s="118">
        <f t="shared" si="696"/>
        <v>2.0137907400000002E-3</v>
      </c>
      <c r="AE1489" s="118">
        <f t="shared" si="697"/>
        <v>1.5929567300000001E-3</v>
      </c>
      <c r="AF1489" s="118">
        <f t="shared" si="698"/>
        <v>1.5929567300000001E-3</v>
      </c>
      <c r="AG1489" s="118">
        <f t="shared" si="699"/>
        <v>7.2599152079999996E-3</v>
      </c>
      <c r="AI1489" s="69">
        <v>2.102061</v>
      </c>
      <c r="AJ1489" s="69">
        <v>0.67213396999999997</v>
      </c>
      <c r="AK1489" s="69">
        <v>0.89344184999999998</v>
      </c>
      <c r="AL1489" s="69">
        <v>0</v>
      </c>
      <c r="AM1489" s="69">
        <v>0.18271243000000001</v>
      </c>
      <c r="AN1489" s="69">
        <v>0.34744770000000003</v>
      </c>
      <c r="AO1489" s="69">
        <v>6.3250714E-3</v>
      </c>
      <c r="AQ1489" s="116">
        <v>1.233074E-3</v>
      </c>
      <c r="AR1489" s="116">
        <v>1.1453317999999999E-3</v>
      </c>
      <c r="AS1489" s="199">
        <v>4.7298868000000001E-5</v>
      </c>
      <c r="AT1489" s="199">
        <v>4.0443362000000003E-5</v>
      </c>
      <c r="AU1489" s="150">
        <f t="shared" si="700"/>
        <v>6.8664974575000003E-8</v>
      </c>
      <c r="AV1489" s="150">
        <f t="shared" si="701"/>
        <v>1.749218551363E-10</v>
      </c>
      <c r="AW1489" s="163">
        <f t="shared" si="702"/>
        <v>5.6643363815999997E-3</v>
      </c>
      <c r="AX1489" s="196">
        <v>4.8603379E-8</v>
      </c>
      <c r="AY1489" s="196">
        <v>1.4664813E-10</v>
      </c>
      <c r="AZ1489" s="196">
        <v>4.0066362999999998E-15</v>
      </c>
      <c r="BA1489" s="108">
        <v>0</v>
      </c>
      <c r="BB1489" s="108">
        <v>0</v>
      </c>
      <c r="BC1489" s="196">
        <v>4.8660574999999999E-11</v>
      </c>
      <c r="BD1489" s="196">
        <v>2.0012935000000001E-8</v>
      </c>
      <c r="BE1489" s="196">
        <v>6.8980374999999997E-12</v>
      </c>
      <c r="BF1489" s="196">
        <v>2.1371681000000001E-11</v>
      </c>
      <c r="BG1489" s="108">
        <v>0</v>
      </c>
      <c r="BH1489" s="108">
        <v>0</v>
      </c>
      <c r="BI1489" s="108">
        <v>0</v>
      </c>
      <c r="BJ1489" s="108">
        <v>0</v>
      </c>
      <c r="BK1489" s="108">
        <v>0</v>
      </c>
      <c r="BL1489" s="108">
        <v>0</v>
      </c>
      <c r="BM1489" s="108">
        <v>0</v>
      </c>
      <c r="BN1489" s="108">
        <v>0</v>
      </c>
      <c r="BO1489" s="196">
        <v>1.3885816000000001E-6</v>
      </c>
      <c r="BP1489" s="108">
        <v>5.6629478E-3</v>
      </c>
      <c r="BQ1489" s="108">
        <v>0</v>
      </c>
      <c r="BR1489" s="108">
        <v>0</v>
      </c>
      <c r="BS1489" s="108">
        <v>0</v>
      </c>
      <c r="BU1489" s="172">
        <v>3.9293616999999996E-6</v>
      </c>
      <c r="BV1489" s="172">
        <v>1.6336322000000001E-7</v>
      </c>
      <c r="BW1489" s="172">
        <v>1.4603353E-6</v>
      </c>
      <c r="BX1489" s="69">
        <v>0</v>
      </c>
      <c r="BY1489" s="172">
        <v>1.9483673000000001E-7</v>
      </c>
      <c r="BZ1489" s="172">
        <v>3.1501951000000001E-8</v>
      </c>
      <c r="CA1489" s="69">
        <v>0</v>
      </c>
      <c r="CB1489" s="172">
        <v>4.7813181999999998E-8</v>
      </c>
      <c r="CC1489" s="69">
        <v>0</v>
      </c>
      <c r="CD1489" s="69">
        <v>0</v>
      </c>
      <c r="CE1489" s="69">
        <v>0</v>
      </c>
      <c r="CF1489" s="69">
        <v>0</v>
      </c>
      <c r="CG1489" s="69">
        <v>0</v>
      </c>
      <c r="CH1489" s="172">
        <v>7.0295272000000002E-8</v>
      </c>
      <c r="CI1489" s="172">
        <v>1.9280351999999998E-6</v>
      </c>
      <c r="CJ1489" s="172">
        <v>3.3180879999999999E-8</v>
      </c>
      <c r="CK1489" s="69">
        <v>0</v>
      </c>
      <c r="CM1489" s="198">
        <v>0</v>
      </c>
      <c r="CN1489" s="198">
        <v>5.2374329999999997E-2</v>
      </c>
      <c r="CO1489" s="198">
        <v>1.3255996E-3</v>
      </c>
      <c r="CP1489" s="198">
        <v>1.1899574000000001E-4</v>
      </c>
      <c r="CQ1489" s="198">
        <v>0</v>
      </c>
      <c r="CR1489" s="198">
        <v>0</v>
      </c>
      <c r="CS1489" s="197">
        <v>7.7043156000000008E-6</v>
      </c>
      <c r="CT1489" s="198">
        <v>0</v>
      </c>
      <c r="CU1489" s="198">
        <v>0</v>
      </c>
      <c r="CV1489" s="197">
        <v>1.1078409E-5</v>
      </c>
    </row>
    <row r="1490" spans="1:100" ht="14.4">
      <c r="A1490" t="s">
        <v>3641</v>
      </c>
      <c r="B1490" s="85" t="s">
        <v>1162</v>
      </c>
      <c r="C1490" s="113" t="str">
        <f t="shared" si="688"/>
        <v>B.044.01.126</v>
      </c>
      <c r="D1490" s="9" t="s">
        <v>1163</v>
      </c>
      <c r="E1490" s="112" t="s">
        <v>514</v>
      </c>
      <c r="F1490" s="115" t="str">
        <f t="shared" si="689"/>
        <v>Electricity Belize production</v>
      </c>
      <c r="G1490" s="143">
        <f t="shared" si="690"/>
        <v>2.9241434666666666E-2</v>
      </c>
      <c r="I1490" s="118">
        <f t="shared" si="691"/>
        <v>1.0500732063999998E-2</v>
      </c>
      <c r="K1490" s="161">
        <f t="shared" si="692"/>
        <v>1.7069163500000001E-3</v>
      </c>
      <c r="L1490" s="161">
        <f t="shared" si="693"/>
        <v>4.2708015E-3</v>
      </c>
      <c r="M1490" s="162">
        <f t="shared" si="694"/>
        <v>1.36799014E-4</v>
      </c>
      <c r="N1490" s="161">
        <v>4.3862151999999998E-3</v>
      </c>
      <c r="O1490" s="132">
        <v>1.8362478999999999E-3</v>
      </c>
      <c r="P1490" s="132">
        <v>2.4345536000000001E-3</v>
      </c>
      <c r="Q1490" s="132">
        <v>1.0240681E-3</v>
      </c>
      <c r="R1490" s="132">
        <v>6.8284824999999998E-4</v>
      </c>
      <c r="S1490" s="132">
        <v>0</v>
      </c>
      <c r="T1490" s="132">
        <v>0</v>
      </c>
      <c r="U1490" s="132">
        <v>0</v>
      </c>
      <c r="V1490" s="132">
        <v>1.2033076999999999E-4</v>
      </c>
      <c r="W1490" s="132">
        <v>0</v>
      </c>
      <c r="X1490" s="164">
        <v>1.6468244E-5</v>
      </c>
      <c r="Y1490" s="132">
        <v>0</v>
      </c>
      <c r="Z1490" s="132">
        <v>0</v>
      </c>
      <c r="AA1490" s="132">
        <v>0</v>
      </c>
      <c r="AC1490" s="118">
        <f t="shared" si="695"/>
        <v>4.3862151999999998E-3</v>
      </c>
      <c r="AD1490" s="118">
        <f t="shared" si="696"/>
        <v>5.9777178499999997E-3</v>
      </c>
      <c r="AE1490" s="118">
        <f t="shared" si="697"/>
        <v>4.2708015E-3</v>
      </c>
      <c r="AF1490" s="118">
        <f t="shared" si="698"/>
        <v>4.2708015E-3</v>
      </c>
      <c r="AG1490" s="118">
        <f t="shared" si="699"/>
        <v>1.36799014E-4</v>
      </c>
      <c r="AI1490" s="69">
        <v>2.1563813999999999</v>
      </c>
      <c r="AJ1490" s="69">
        <v>0.36116511000000001</v>
      </c>
      <c r="AK1490" s="69">
        <v>2.0460545E-3</v>
      </c>
      <c r="AL1490" s="69">
        <v>0</v>
      </c>
      <c r="AM1490" s="69">
        <v>1.2253004999999999</v>
      </c>
      <c r="AN1490" s="69">
        <v>2.2714788E-2</v>
      </c>
      <c r="AO1490" s="69">
        <v>0.54515488000000001</v>
      </c>
      <c r="AQ1490" s="116">
        <v>1.4509542E-3</v>
      </c>
      <c r="AR1490" s="116">
        <v>1.383217E-3</v>
      </c>
      <c r="AS1490" s="199">
        <v>4.1932638999999999E-5</v>
      </c>
      <c r="AT1490" s="199">
        <v>2.5804529999999999E-5</v>
      </c>
      <c r="AU1490" s="150">
        <f t="shared" si="700"/>
        <v>8.2926680569999998E-8</v>
      </c>
      <c r="AV1490" s="150">
        <f t="shared" si="701"/>
        <v>1.5507632896979999E-10</v>
      </c>
      <c r="AW1490" s="163">
        <f t="shared" si="702"/>
        <v>3.6140797945000002E-3</v>
      </c>
      <c r="AX1490" s="196">
        <v>2.7136051999999999E-8</v>
      </c>
      <c r="AY1490" s="196">
        <v>8.1876017999999995E-11</v>
      </c>
      <c r="AZ1490" s="196">
        <v>2.2369698000000002E-15</v>
      </c>
      <c r="BA1490" s="108">
        <v>0</v>
      </c>
      <c r="BB1490" s="108">
        <v>0</v>
      </c>
      <c r="BC1490" s="196">
        <v>1.5227157E-10</v>
      </c>
      <c r="BD1490" s="196">
        <v>5.5638357000000003E-8</v>
      </c>
      <c r="BE1490" s="196">
        <v>2.1585749999999999E-11</v>
      </c>
      <c r="BF1490" s="196">
        <v>5.1612324000000001E-11</v>
      </c>
      <c r="BG1490" s="108">
        <v>0</v>
      </c>
      <c r="BH1490" s="108">
        <v>0</v>
      </c>
      <c r="BI1490" s="108">
        <v>0</v>
      </c>
      <c r="BJ1490" s="108">
        <v>0</v>
      </c>
      <c r="BK1490" s="108">
        <v>0</v>
      </c>
      <c r="BL1490" s="108">
        <v>0</v>
      </c>
      <c r="BM1490" s="108">
        <v>0</v>
      </c>
      <c r="BN1490" s="108">
        <v>0</v>
      </c>
      <c r="BO1490" s="196">
        <v>2.4286945000000001E-6</v>
      </c>
      <c r="BP1490" s="108">
        <v>3.6116511E-3</v>
      </c>
      <c r="BQ1490" s="108">
        <v>0</v>
      </c>
      <c r="BR1490" s="108">
        <v>0</v>
      </c>
      <c r="BS1490" s="108">
        <v>0</v>
      </c>
      <c r="BU1490" s="172">
        <v>3.0514782E-6</v>
      </c>
      <c r="BV1490" s="172">
        <v>4.0596292000000002E-7</v>
      </c>
      <c r="BW1490" s="172">
        <v>8.1532878999999999E-7</v>
      </c>
      <c r="BX1490" s="69">
        <v>0</v>
      </c>
      <c r="BY1490" s="172">
        <v>8.7209937000000002E-7</v>
      </c>
      <c r="BZ1490" s="172">
        <v>9.8577780999999997E-8</v>
      </c>
      <c r="CA1490" s="69">
        <v>0</v>
      </c>
      <c r="CB1490" s="172">
        <v>1.4961986000000001E-7</v>
      </c>
      <c r="CC1490" s="69">
        <v>0</v>
      </c>
      <c r="CD1490" s="69">
        <v>0</v>
      </c>
      <c r="CE1490" s="69">
        <v>0</v>
      </c>
      <c r="CF1490" s="69">
        <v>0</v>
      </c>
      <c r="CG1490" s="69">
        <v>0</v>
      </c>
      <c r="CH1490" s="172">
        <v>2.131405E-7</v>
      </c>
      <c r="CI1490" s="172">
        <v>4.3871409999999999E-7</v>
      </c>
      <c r="CJ1490" s="172">
        <v>5.8034916000000003E-8</v>
      </c>
      <c r="CK1490" s="69">
        <v>0</v>
      </c>
      <c r="CM1490" s="198">
        <v>0</v>
      </c>
      <c r="CN1490" s="198">
        <v>2.9241435E-2</v>
      </c>
      <c r="CO1490" s="198">
        <v>4.1481453000000003E-3</v>
      </c>
      <c r="CP1490" s="198">
        <v>3.0036282000000001E-4</v>
      </c>
      <c r="CQ1490" s="198">
        <v>0</v>
      </c>
      <c r="CR1490" s="198">
        <v>0</v>
      </c>
      <c r="CS1490" s="197">
        <v>2.9434577000000001E-5</v>
      </c>
      <c r="CT1490" s="198">
        <v>0</v>
      </c>
      <c r="CU1490" s="198">
        <v>0</v>
      </c>
      <c r="CV1490" s="197">
        <v>3.4667216999999999E-5</v>
      </c>
    </row>
    <row r="1491" spans="1:100" ht="14.4">
      <c r="A1491" t="s">
        <v>3642</v>
      </c>
      <c r="B1491" s="85" t="s">
        <v>1162</v>
      </c>
      <c r="C1491" s="113" t="str">
        <f t="shared" si="688"/>
        <v>B.044.01.127</v>
      </c>
      <c r="D1491" s="9" t="s">
        <v>1163</v>
      </c>
      <c r="E1491" s="112" t="s">
        <v>514</v>
      </c>
      <c r="F1491" s="115" t="str">
        <f t="shared" si="689"/>
        <v>Electricity Benin production</v>
      </c>
      <c r="G1491" s="143">
        <f t="shared" si="690"/>
        <v>0.41346721999999997</v>
      </c>
      <c r="I1491" s="118">
        <f t="shared" si="691"/>
        <v>8.5438607867999991E-2</v>
      </c>
      <c r="K1491" s="161">
        <f t="shared" si="692"/>
        <v>6.6036758999999997E-3</v>
      </c>
      <c r="L1491" s="161">
        <f t="shared" si="693"/>
        <v>1.6714367599999998E-2</v>
      </c>
      <c r="M1491" s="162">
        <f t="shared" si="694"/>
        <v>1.0048136800000001E-4</v>
      </c>
      <c r="N1491" s="161">
        <v>6.2020082999999997E-2</v>
      </c>
      <c r="O1491" s="132">
        <v>7.4091523999999997E-3</v>
      </c>
      <c r="P1491" s="132">
        <v>9.3052151999999996E-3</v>
      </c>
      <c r="Q1491" s="132">
        <v>3.9203844999999996E-3</v>
      </c>
      <c r="R1491" s="132">
        <v>2.6832914000000001E-3</v>
      </c>
      <c r="S1491" s="132">
        <v>0</v>
      </c>
      <c r="T1491" s="132">
        <v>0</v>
      </c>
      <c r="U1491" s="132">
        <v>0</v>
      </c>
      <c r="V1491" s="164">
        <v>2.9536958E-5</v>
      </c>
      <c r="W1491" s="132">
        <v>0</v>
      </c>
      <c r="X1491" s="164">
        <v>7.0944410000000005E-5</v>
      </c>
      <c r="Y1491" s="132">
        <v>0</v>
      </c>
      <c r="Z1491" s="132">
        <v>0</v>
      </c>
      <c r="AA1491" s="132">
        <v>0</v>
      </c>
      <c r="AC1491" s="118">
        <f t="shared" si="695"/>
        <v>6.2020082999999997E-2</v>
      </c>
      <c r="AD1491" s="118">
        <f t="shared" si="696"/>
        <v>2.3318043499999996E-2</v>
      </c>
      <c r="AE1491" s="118">
        <f t="shared" si="697"/>
        <v>1.6714367599999998E-2</v>
      </c>
      <c r="AF1491" s="118">
        <f t="shared" si="698"/>
        <v>1.6714367599999998E-2</v>
      </c>
      <c r="AG1491" s="118">
        <f t="shared" si="699"/>
        <v>1.0048136800000001E-4</v>
      </c>
      <c r="AI1491" s="69">
        <v>5.5831154999999999</v>
      </c>
      <c r="AJ1491" s="69">
        <v>5.4785915999999997</v>
      </c>
      <c r="AK1491" s="69">
        <v>8.8143054999999994E-3</v>
      </c>
      <c r="AL1491" s="69">
        <v>0</v>
      </c>
      <c r="AM1491" s="69">
        <v>0</v>
      </c>
      <c r="AN1491" s="69">
        <v>9.5709566999999995E-2</v>
      </c>
      <c r="AO1491" s="69">
        <v>0</v>
      </c>
      <c r="AQ1491" s="116">
        <v>1.0817772E-2</v>
      </c>
      <c r="AR1491" s="116">
        <v>1.0095668E-2</v>
      </c>
      <c r="AS1491" s="116">
        <v>3.9099546E-4</v>
      </c>
      <c r="AT1491" s="116">
        <v>3.3110919E-4</v>
      </c>
      <c r="AU1491" s="150">
        <f t="shared" si="700"/>
        <v>6.0525585298999993E-7</v>
      </c>
      <c r="AV1491" s="150">
        <f t="shared" si="701"/>
        <v>1.4459891152419999E-9</v>
      </c>
      <c r="AW1491" s="163">
        <f t="shared" si="702"/>
        <v>4.6373836158790004E-2</v>
      </c>
      <c r="AX1491" s="196">
        <v>3.8369757999999998E-7</v>
      </c>
      <c r="AY1491" s="196">
        <v>1.1577082E-9</v>
      </c>
      <c r="AZ1491" s="196">
        <v>3.1630242000000001E-14</v>
      </c>
      <c r="BA1491" s="108">
        <v>0</v>
      </c>
      <c r="BB1491" s="108">
        <v>0</v>
      </c>
      <c r="BC1491" s="196">
        <v>5.8293298999999995E-10</v>
      </c>
      <c r="BD1491" s="196">
        <v>2.2097533999999999E-7</v>
      </c>
      <c r="BE1491" s="196">
        <v>8.2635554999999998E-11</v>
      </c>
      <c r="BF1491" s="196">
        <v>2.0561373E-10</v>
      </c>
      <c r="BG1491" s="108">
        <v>0</v>
      </c>
      <c r="BH1491" s="108">
        <v>0</v>
      </c>
      <c r="BI1491" s="108">
        <v>0</v>
      </c>
      <c r="BJ1491" s="108">
        <v>0</v>
      </c>
      <c r="BK1491" s="108">
        <v>0</v>
      </c>
      <c r="BL1491" s="108">
        <v>0</v>
      </c>
      <c r="BM1491" s="108">
        <v>0</v>
      </c>
      <c r="BN1491" s="108">
        <v>0</v>
      </c>
      <c r="BO1491" s="196">
        <v>5.9615879000000002E-7</v>
      </c>
      <c r="BP1491" s="108">
        <v>4.6373240000000003E-2</v>
      </c>
      <c r="BQ1491" s="108">
        <v>0</v>
      </c>
      <c r="BR1491" s="108">
        <v>0</v>
      </c>
      <c r="BS1491" s="108">
        <v>0</v>
      </c>
      <c r="BU1491" s="172">
        <v>2.4779421999999999E-5</v>
      </c>
      <c r="BV1491" s="172">
        <v>1.6094807000000001E-6</v>
      </c>
      <c r="BW1491" s="172">
        <v>1.1528563000000001E-5</v>
      </c>
      <c r="BX1491" s="69">
        <v>0</v>
      </c>
      <c r="BY1491" s="172">
        <v>3.4461305E-6</v>
      </c>
      <c r="BZ1491" s="172">
        <v>3.7737997000000001E-7</v>
      </c>
      <c r="CA1491" s="69">
        <v>0</v>
      </c>
      <c r="CB1491" s="172">
        <v>5.7278158000000004E-7</v>
      </c>
      <c r="CC1491" s="69">
        <v>0</v>
      </c>
      <c r="CD1491" s="69">
        <v>0</v>
      </c>
      <c r="CE1491" s="69">
        <v>0</v>
      </c>
      <c r="CF1491" s="69">
        <v>0</v>
      </c>
      <c r="CG1491" s="69">
        <v>0</v>
      </c>
      <c r="CH1491" s="172">
        <v>8.1954745999999995E-7</v>
      </c>
      <c r="CI1491" s="172">
        <v>6.4112931999999998E-6</v>
      </c>
      <c r="CJ1491" s="172">
        <v>1.4245523999999999E-8</v>
      </c>
      <c r="CK1491" s="69">
        <v>0</v>
      </c>
      <c r="CM1491" s="198">
        <v>0</v>
      </c>
      <c r="CN1491" s="198">
        <v>0.41346722000000002</v>
      </c>
      <c r="CO1491" s="198">
        <v>1.5880120000000001E-2</v>
      </c>
      <c r="CP1491" s="198">
        <v>1.1877356999999999E-3</v>
      </c>
      <c r="CQ1491" s="198">
        <v>0</v>
      </c>
      <c r="CR1491" s="198">
        <v>0</v>
      </c>
      <c r="CS1491" s="198">
        <v>1.1672245E-4</v>
      </c>
      <c r="CT1491" s="198">
        <v>0</v>
      </c>
      <c r="CU1491" s="198">
        <v>0</v>
      </c>
      <c r="CV1491" s="198">
        <v>1.3271461999999999E-4</v>
      </c>
    </row>
    <row r="1492" spans="1:100" ht="14.4">
      <c r="A1492" t="s">
        <v>3643</v>
      </c>
      <c r="B1492" s="85" t="s">
        <v>1162</v>
      </c>
      <c r="C1492" s="113" t="str">
        <f t="shared" si="688"/>
        <v>B.044.01.128</v>
      </c>
      <c r="D1492" s="9" t="s">
        <v>1163</v>
      </c>
      <c r="E1492" s="112" t="s">
        <v>514</v>
      </c>
      <c r="F1492" s="115" t="str">
        <f t="shared" si="689"/>
        <v>Electricity Bermuda production</v>
      </c>
      <c r="G1492" s="143">
        <f t="shared" si="690"/>
        <v>0.23451897999999999</v>
      </c>
      <c r="I1492" s="118">
        <f t="shared" si="691"/>
        <v>4.9992502958639995E-2</v>
      </c>
      <c r="K1492" s="161">
        <f t="shared" si="692"/>
        <v>3.1873443E-3</v>
      </c>
      <c r="L1492" s="161">
        <f t="shared" si="693"/>
        <v>1.1520088599999999E-2</v>
      </c>
      <c r="M1492" s="162">
        <f t="shared" si="694"/>
        <v>1.0722305864E-4</v>
      </c>
      <c r="N1492" s="161">
        <v>3.5177846999999998E-2</v>
      </c>
      <c r="O1492" s="132">
        <v>7.3884935000000001E-3</v>
      </c>
      <c r="P1492" s="132">
        <v>4.1315950999999997E-3</v>
      </c>
      <c r="Q1492" s="132">
        <v>1.7426784E-3</v>
      </c>
      <c r="R1492" s="132">
        <v>1.4446659E-3</v>
      </c>
      <c r="S1492" s="132">
        <v>0</v>
      </c>
      <c r="T1492" s="132">
        <v>0</v>
      </c>
      <c r="U1492" s="132">
        <v>0</v>
      </c>
      <c r="V1492" s="164">
        <v>1.2686863999999999E-7</v>
      </c>
      <c r="W1492" s="132">
        <v>0</v>
      </c>
      <c r="X1492" s="132">
        <v>1.0709619000000001E-4</v>
      </c>
      <c r="Y1492" s="132">
        <v>0</v>
      </c>
      <c r="Z1492" s="132">
        <v>0</v>
      </c>
      <c r="AA1492" s="132">
        <v>0</v>
      </c>
      <c r="AC1492" s="118">
        <f t="shared" si="695"/>
        <v>3.5177846999999998E-2</v>
      </c>
      <c r="AD1492" s="118">
        <f t="shared" si="696"/>
        <v>1.4707432899999998E-2</v>
      </c>
      <c r="AE1492" s="118">
        <f t="shared" si="697"/>
        <v>1.1520088599999999E-2</v>
      </c>
      <c r="AF1492" s="118">
        <f t="shared" si="698"/>
        <v>1.1520088599999999E-2</v>
      </c>
      <c r="AG1492" s="118">
        <f t="shared" si="699"/>
        <v>1.0722305864E-4</v>
      </c>
      <c r="AI1492" s="69">
        <v>3.1064544999999999</v>
      </c>
      <c r="AJ1492" s="69">
        <v>3.0289234999999999</v>
      </c>
      <c r="AK1492" s="69">
        <v>1.3305890000000001E-2</v>
      </c>
      <c r="AL1492" s="69">
        <v>0</v>
      </c>
      <c r="AM1492" s="69">
        <v>6.4225145999999997E-2</v>
      </c>
      <c r="AN1492" s="69">
        <v>0</v>
      </c>
      <c r="AO1492" s="69">
        <v>0</v>
      </c>
      <c r="AQ1492" s="116">
        <v>7.0311649000000002E-3</v>
      </c>
      <c r="AR1492" s="116">
        <v>6.5792649000000003E-3</v>
      </c>
      <c r="AS1492" s="116">
        <v>2.3563482E-4</v>
      </c>
      <c r="AT1492" s="116">
        <v>2.1626514999999999E-4</v>
      </c>
      <c r="AU1492" s="150">
        <f t="shared" si="700"/>
        <v>3.9444034376E-7</v>
      </c>
      <c r="AV1492" s="150">
        <f t="shared" si="701"/>
        <v>8.7143056870199988E-10</v>
      </c>
      <c r="AW1492" s="163">
        <f t="shared" si="702"/>
        <v>3.02892375606514E-2</v>
      </c>
      <c r="AX1492" s="196">
        <v>2.1763360999999999E-7</v>
      </c>
      <c r="AY1492" s="196">
        <v>6.5665314999999997E-10</v>
      </c>
      <c r="AZ1492" s="196">
        <v>1.7940702E-14</v>
      </c>
      <c r="BA1492" s="108">
        <v>0</v>
      </c>
      <c r="BB1492" s="108">
        <v>0</v>
      </c>
      <c r="BC1492" s="196">
        <v>2.5912375999999998E-10</v>
      </c>
      <c r="BD1492" s="196">
        <v>1.7654760999999999E-7</v>
      </c>
      <c r="BE1492" s="196">
        <v>3.6732928000000002E-11</v>
      </c>
      <c r="BF1492" s="196">
        <v>1.7802654999999999E-10</v>
      </c>
      <c r="BG1492" s="108">
        <v>0</v>
      </c>
      <c r="BH1492" s="108">
        <v>0</v>
      </c>
      <c r="BI1492" s="108">
        <v>0</v>
      </c>
      <c r="BJ1492" s="108">
        <v>0</v>
      </c>
      <c r="BK1492" s="108">
        <v>0</v>
      </c>
      <c r="BL1492" s="108">
        <v>0</v>
      </c>
      <c r="BM1492" s="108">
        <v>0</v>
      </c>
      <c r="BN1492" s="108">
        <v>0</v>
      </c>
      <c r="BO1492" s="196">
        <v>2.5606513999999999E-9</v>
      </c>
      <c r="BP1492" s="108">
        <v>3.0289235000000001E-2</v>
      </c>
      <c r="BQ1492" s="108">
        <v>0</v>
      </c>
      <c r="BR1492" s="108">
        <v>0</v>
      </c>
      <c r="BS1492" s="108">
        <v>0</v>
      </c>
      <c r="BU1492" s="172">
        <v>1.4600843E-5</v>
      </c>
      <c r="BV1492" s="172">
        <v>1.3126794E-6</v>
      </c>
      <c r="BW1492" s="172">
        <v>6.5390115000000002E-6</v>
      </c>
      <c r="BX1492" s="69">
        <v>0</v>
      </c>
      <c r="BY1492" s="172">
        <v>2.2492971999999998E-6</v>
      </c>
      <c r="BZ1492" s="172">
        <v>1.6775189999999999E-7</v>
      </c>
      <c r="CA1492" s="69">
        <v>0</v>
      </c>
      <c r="CB1492" s="172">
        <v>2.5461128000000001E-7</v>
      </c>
      <c r="CC1492" s="69">
        <v>0</v>
      </c>
      <c r="CD1492" s="69">
        <v>0</v>
      </c>
      <c r="CE1492" s="69">
        <v>0</v>
      </c>
      <c r="CF1492" s="69">
        <v>0</v>
      </c>
      <c r="CG1492" s="69">
        <v>0</v>
      </c>
      <c r="CH1492" s="172">
        <v>4.0307154E-7</v>
      </c>
      <c r="CI1492" s="172">
        <v>3.6743587E-6</v>
      </c>
      <c r="CJ1492" s="172">
        <v>6.1188095999999997E-11</v>
      </c>
      <c r="CK1492" s="69">
        <v>0</v>
      </c>
      <c r="CM1492" s="198">
        <v>0</v>
      </c>
      <c r="CN1492" s="198">
        <v>0.23451897999999999</v>
      </c>
      <c r="CO1492" s="198">
        <v>7.0589867000000004E-3</v>
      </c>
      <c r="CP1492" s="198">
        <v>9.3659020000000002E-4</v>
      </c>
      <c r="CQ1492" s="198">
        <v>0</v>
      </c>
      <c r="CR1492" s="198">
        <v>0</v>
      </c>
      <c r="CS1492" s="197">
        <v>8.3138146999999998E-5</v>
      </c>
      <c r="CT1492" s="198">
        <v>0</v>
      </c>
      <c r="CU1492" s="198">
        <v>0</v>
      </c>
      <c r="CV1492" s="197">
        <v>5.8993936999999999E-5</v>
      </c>
    </row>
    <row r="1493" spans="1:100" ht="14.4">
      <c r="A1493" t="s">
        <v>3644</v>
      </c>
      <c r="B1493" s="85" t="s">
        <v>1162</v>
      </c>
      <c r="C1493" s="113" t="str">
        <f t="shared" si="688"/>
        <v>B.044.01.129</v>
      </c>
      <c r="D1493" s="9" t="s">
        <v>1163</v>
      </c>
      <c r="E1493" s="112" t="s">
        <v>514</v>
      </c>
      <c r="F1493" s="115" t="str">
        <f t="shared" si="689"/>
        <v>Electricity Bhutan production</v>
      </c>
      <c r="G1493" s="143">
        <f t="shared" si="690"/>
        <v>2.3299552666666669E-3</v>
      </c>
      <c r="I1493" s="118">
        <f t="shared" si="691"/>
        <v>6.0200364509999994E-4</v>
      </c>
      <c r="K1493" s="161">
        <f t="shared" si="692"/>
        <v>7.1942028999999996E-6</v>
      </c>
      <c r="L1493" s="161">
        <f t="shared" si="693"/>
        <v>0</v>
      </c>
      <c r="M1493" s="162">
        <f t="shared" si="694"/>
        <v>2.4531615219999998E-4</v>
      </c>
      <c r="N1493" s="161">
        <v>3.4949329000000002E-4</v>
      </c>
      <c r="O1493" s="132">
        <v>0</v>
      </c>
      <c r="P1493" s="132">
        <v>0</v>
      </c>
      <c r="Q1493" s="132">
        <v>0</v>
      </c>
      <c r="R1493" s="164">
        <v>7.1942028999999996E-6</v>
      </c>
      <c r="S1493" s="132">
        <v>0</v>
      </c>
      <c r="T1493" s="132">
        <v>0</v>
      </c>
      <c r="U1493" s="132">
        <v>0</v>
      </c>
      <c r="V1493" s="132">
        <v>2.3944928E-4</v>
      </c>
      <c r="W1493" s="132">
        <v>0</v>
      </c>
      <c r="X1493" s="164">
        <v>5.8668721999999996E-6</v>
      </c>
      <c r="Y1493" s="132">
        <v>0</v>
      </c>
      <c r="Z1493" s="132">
        <v>0</v>
      </c>
      <c r="AA1493" s="132">
        <v>0</v>
      </c>
      <c r="AC1493" s="118">
        <f t="shared" si="695"/>
        <v>3.4949329000000002E-4</v>
      </c>
      <c r="AD1493" s="118">
        <f t="shared" si="696"/>
        <v>7.1942028999999996E-6</v>
      </c>
      <c r="AE1493" s="118">
        <f t="shared" si="697"/>
        <v>0</v>
      </c>
      <c r="AF1493" s="118">
        <f t="shared" si="698"/>
        <v>0</v>
      </c>
      <c r="AG1493" s="118">
        <f t="shared" si="699"/>
        <v>2.4531615219999998E-4</v>
      </c>
      <c r="AI1493" s="69">
        <v>1.1657066</v>
      </c>
      <c r="AJ1493" s="69">
        <v>0</v>
      </c>
      <c r="AK1493" s="69">
        <v>7.2891443000000001E-4</v>
      </c>
      <c r="AL1493" s="69">
        <v>0</v>
      </c>
      <c r="AM1493" s="69">
        <v>0</v>
      </c>
      <c r="AN1493" s="69">
        <v>0</v>
      </c>
      <c r="AO1493" s="69">
        <v>1.1649776000000001</v>
      </c>
      <c r="AQ1493" s="199">
        <v>3.9746365E-5</v>
      </c>
      <c r="AR1493" s="199">
        <v>3.7947753999999997E-5</v>
      </c>
      <c r="AS1493" s="199">
        <v>1.7641038999999999E-6</v>
      </c>
      <c r="AT1493" s="199">
        <v>3.4507057000000001E-8</v>
      </c>
      <c r="AU1493" s="150">
        <f t="shared" si="700"/>
        <v>2.2750452200000001E-9</v>
      </c>
      <c r="AV1493" s="150">
        <f t="shared" si="701"/>
        <v>6.5240530415799993E-12</v>
      </c>
      <c r="AW1493" s="163">
        <f t="shared" si="702"/>
        <v>4.8329211999999997E-6</v>
      </c>
      <c r="AX1493" s="196">
        <v>2.1621985000000002E-9</v>
      </c>
      <c r="AY1493" s="196">
        <v>6.5238747999999997E-12</v>
      </c>
      <c r="AZ1493" s="196">
        <v>1.7824158E-16</v>
      </c>
      <c r="BA1493" s="108">
        <v>0</v>
      </c>
      <c r="BB1493" s="108">
        <v>0</v>
      </c>
      <c r="BC1493" s="108">
        <v>0</v>
      </c>
      <c r="BD1493" s="196">
        <v>1.1284672E-10</v>
      </c>
      <c r="BE1493" s="108">
        <v>0</v>
      </c>
      <c r="BF1493" s="108">
        <v>0</v>
      </c>
      <c r="BG1493" s="108">
        <v>0</v>
      </c>
      <c r="BH1493" s="108">
        <v>0</v>
      </c>
      <c r="BI1493" s="108">
        <v>0</v>
      </c>
      <c r="BJ1493" s="108">
        <v>0</v>
      </c>
      <c r="BK1493" s="108">
        <v>0</v>
      </c>
      <c r="BL1493" s="108">
        <v>0</v>
      </c>
      <c r="BM1493" s="108">
        <v>0</v>
      </c>
      <c r="BN1493" s="108">
        <v>0</v>
      </c>
      <c r="BO1493" s="196">
        <v>4.8329211999999997E-6</v>
      </c>
      <c r="BP1493" s="108">
        <v>0</v>
      </c>
      <c r="BQ1493" s="108">
        <v>0</v>
      </c>
      <c r="BR1493" s="108">
        <v>0</v>
      </c>
      <c r="BS1493" s="108">
        <v>0</v>
      </c>
      <c r="BU1493" s="172">
        <v>1.8782284E-7</v>
      </c>
      <c r="BV1493" s="69">
        <v>0</v>
      </c>
      <c r="BW1493" s="172">
        <v>6.4965334999999997E-8</v>
      </c>
      <c r="BX1493" s="69">
        <v>0</v>
      </c>
      <c r="BY1493" s="172">
        <v>6.4393883000000003E-9</v>
      </c>
      <c r="BZ1493" s="69">
        <v>0</v>
      </c>
      <c r="CA1493" s="69">
        <v>0</v>
      </c>
      <c r="CB1493" s="69">
        <v>0</v>
      </c>
      <c r="CC1493" s="69">
        <v>0</v>
      </c>
      <c r="CD1493" s="69">
        <v>0</v>
      </c>
      <c r="CE1493" s="69">
        <v>0</v>
      </c>
      <c r="CF1493" s="69">
        <v>0</v>
      </c>
      <c r="CG1493" s="69">
        <v>0</v>
      </c>
      <c r="CH1493" s="69">
        <v>0</v>
      </c>
      <c r="CI1493" s="172">
        <v>9.3294933000000009E-10</v>
      </c>
      <c r="CJ1493" s="172">
        <v>1.1548516E-7</v>
      </c>
      <c r="CK1493" s="69">
        <v>0</v>
      </c>
      <c r="CM1493" s="198">
        <v>0</v>
      </c>
      <c r="CN1493" s="198">
        <v>2.3299553E-3</v>
      </c>
      <c r="CO1493" s="198">
        <v>0</v>
      </c>
      <c r="CP1493" s="198">
        <v>0</v>
      </c>
      <c r="CQ1493" s="198">
        <v>0</v>
      </c>
      <c r="CR1493" s="198">
        <v>0</v>
      </c>
      <c r="CS1493" s="197">
        <v>1.7940656000000001E-7</v>
      </c>
      <c r="CT1493" s="198">
        <v>0</v>
      </c>
      <c r="CU1493" s="198">
        <v>0</v>
      </c>
      <c r="CV1493" s="198">
        <v>0</v>
      </c>
    </row>
    <row r="1494" spans="1:100" ht="14.4">
      <c r="A1494" t="s">
        <v>3645</v>
      </c>
      <c r="B1494" s="85" t="s">
        <v>1162</v>
      </c>
      <c r="C1494" s="113" t="str">
        <f t="shared" si="688"/>
        <v>B.044.01.130</v>
      </c>
      <c r="D1494" s="9" t="s">
        <v>1163</v>
      </c>
      <c r="E1494" s="112" t="s">
        <v>514</v>
      </c>
      <c r="F1494" s="115" t="str">
        <f t="shared" si="689"/>
        <v>Electricity Bolivia production</v>
      </c>
      <c r="G1494" s="143">
        <f t="shared" si="690"/>
        <v>0.12002157333333333</v>
      </c>
      <c r="I1494" s="118">
        <f t="shared" si="691"/>
        <v>2.5008585354999998E-2</v>
      </c>
      <c r="K1494" s="161">
        <f t="shared" si="692"/>
        <v>2.1536629000000001E-3</v>
      </c>
      <c r="L1494" s="161">
        <f t="shared" si="693"/>
        <v>4.7659649999999996E-3</v>
      </c>
      <c r="M1494" s="162">
        <f t="shared" si="694"/>
        <v>8.5721454999999999E-5</v>
      </c>
      <c r="N1494" s="161">
        <v>1.8003235999999999E-2</v>
      </c>
      <c r="O1494" s="132">
        <v>1.6596034999999999E-3</v>
      </c>
      <c r="P1494" s="132">
        <v>3.1063614999999999E-3</v>
      </c>
      <c r="Q1494" s="132">
        <v>1.3082498999999999E-3</v>
      </c>
      <c r="R1494" s="132">
        <v>8.4541300000000005E-4</v>
      </c>
      <c r="S1494" s="132">
        <v>0</v>
      </c>
      <c r="T1494" s="132">
        <v>0</v>
      </c>
      <c r="U1494" s="132">
        <v>0</v>
      </c>
      <c r="V1494" s="164">
        <v>7.5943075E-5</v>
      </c>
      <c r="W1494" s="132">
        <v>0</v>
      </c>
      <c r="X1494" s="164">
        <v>9.7783799999999997E-6</v>
      </c>
      <c r="Y1494" s="132">
        <v>0</v>
      </c>
      <c r="Z1494" s="132">
        <v>0</v>
      </c>
      <c r="AA1494" s="132">
        <v>0</v>
      </c>
      <c r="AC1494" s="118">
        <f t="shared" si="695"/>
        <v>1.8003235999999999E-2</v>
      </c>
      <c r="AD1494" s="118">
        <f t="shared" si="696"/>
        <v>6.9196278999999992E-3</v>
      </c>
      <c r="AE1494" s="118">
        <f t="shared" si="697"/>
        <v>4.7659649999999996E-3</v>
      </c>
      <c r="AF1494" s="118">
        <f t="shared" si="698"/>
        <v>4.7659649999999996E-3</v>
      </c>
      <c r="AG1494" s="118">
        <f t="shared" si="699"/>
        <v>8.5721454999999999E-5</v>
      </c>
      <c r="AI1494" s="69">
        <v>2.0777822000000001</v>
      </c>
      <c r="AJ1494" s="69">
        <v>1.5960515</v>
      </c>
      <c r="AK1494" s="69">
        <v>1.2148896E-3</v>
      </c>
      <c r="AL1494" s="69">
        <v>0</v>
      </c>
      <c r="AM1494" s="69">
        <v>0.11953037</v>
      </c>
      <c r="AN1494" s="69">
        <v>5.4792427999999997E-2</v>
      </c>
      <c r="AO1494" s="69">
        <v>0.30619298</v>
      </c>
      <c r="AQ1494" s="116">
        <v>3.034354E-3</v>
      </c>
      <c r="AR1494" s="116">
        <v>2.8317323000000001E-3</v>
      </c>
      <c r="AS1494" s="116">
        <v>1.1223328E-4</v>
      </c>
      <c r="AT1494" s="199">
        <v>9.0388396000000006E-5</v>
      </c>
      <c r="AU1494" s="150">
        <f t="shared" si="700"/>
        <v>1.6976812735E-7</v>
      </c>
      <c r="AV1494" s="150">
        <f t="shared" si="701"/>
        <v>4.1506392065010001E-10</v>
      </c>
      <c r="AW1494" s="163">
        <f t="shared" si="702"/>
        <v>1.2659438796000001E-2</v>
      </c>
      <c r="AX1494" s="196">
        <v>1.1138002E-7</v>
      </c>
      <c r="AY1494" s="196">
        <v>3.360604E-10</v>
      </c>
      <c r="AZ1494" s="196">
        <v>9.1816500999999996E-15</v>
      </c>
      <c r="BA1494" s="108">
        <v>0</v>
      </c>
      <c r="BB1494" s="108">
        <v>0</v>
      </c>
      <c r="BC1494" s="196">
        <v>1.9452735000000001E-10</v>
      </c>
      <c r="BD1494" s="196">
        <v>5.8193580000000003E-8</v>
      </c>
      <c r="BE1494" s="196">
        <v>2.7575855999999999E-11</v>
      </c>
      <c r="BF1494" s="196">
        <v>5.1418482999999999E-11</v>
      </c>
      <c r="BG1494" s="108">
        <v>0</v>
      </c>
      <c r="BH1494" s="108">
        <v>0</v>
      </c>
      <c r="BI1494" s="108">
        <v>0</v>
      </c>
      <c r="BJ1494" s="108">
        <v>0</v>
      </c>
      <c r="BK1494" s="108">
        <v>0</v>
      </c>
      <c r="BL1494" s="108">
        <v>0</v>
      </c>
      <c r="BM1494" s="108">
        <v>0</v>
      </c>
      <c r="BN1494" s="108">
        <v>0</v>
      </c>
      <c r="BO1494" s="196">
        <v>1.5327960000000001E-6</v>
      </c>
      <c r="BP1494" s="108">
        <v>1.2657906E-2</v>
      </c>
      <c r="BQ1494" s="108">
        <v>0</v>
      </c>
      <c r="BR1494" s="108">
        <v>0</v>
      </c>
      <c r="BS1494" s="108">
        <v>0</v>
      </c>
      <c r="BU1494" s="172">
        <v>7.2363655999999996E-6</v>
      </c>
      <c r="BV1494" s="172">
        <v>4.1853828999999998E-7</v>
      </c>
      <c r="BW1494" s="172">
        <v>3.3465198999999998E-6</v>
      </c>
      <c r="BX1494" s="69">
        <v>0</v>
      </c>
      <c r="BY1494" s="172">
        <v>1.0075673000000001E-6</v>
      </c>
      <c r="BZ1494" s="172">
        <v>1.2593339000000001E-7</v>
      </c>
      <c r="CA1494" s="69">
        <v>0</v>
      </c>
      <c r="CB1494" s="172">
        <v>1.9113978E-7</v>
      </c>
      <c r="CC1494" s="69">
        <v>0</v>
      </c>
      <c r="CD1494" s="69">
        <v>0</v>
      </c>
      <c r="CE1494" s="69">
        <v>0</v>
      </c>
      <c r="CF1494" s="69">
        <v>0</v>
      </c>
      <c r="CG1494" s="69">
        <v>0</v>
      </c>
      <c r="CH1494" s="172">
        <v>2.6579104000000001E-7</v>
      </c>
      <c r="CI1494" s="172">
        <v>1.8442489999999999E-6</v>
      </c>
      <c r="CJ1494" s="172">
        <v>3.6626956999999997E-8</v>
      </c>
      <c r="CK1494" s="69">
        <v>0</v>
      </c>
      <c r="CM1494" s="198">
        <v>0</v>
      </c>
      <c r="CN1494" s="198">
        <v>0.12002156999999999</v>
      </c>
      <c r="CO1494" s="198">
        <v>5.2992671000000003E-3</v>
      </c>
      <c r="CP1494" s="198">
        <v>3.1524073000000001E-4</v>
      </c>
      <c r="CQ1494" s="198">
        <v>0</v>
      </c>
      <c r="CR1494" s="198">
        <v>0</v>
      </c>
      <c r="CS1494" s="197">
        <v>3.2746746999999998E-5</v>
      </c>
      <c r="CT1494" s="198">
        <v>0</v>
      </c>
      <c r="CU1494" s="198">
        <v>0</v>
      </c>
      <c r="CV1494" s="197">
        <v>4.4287465999999999E-5</v>
      </c>
    </row>
    <row r="1495" spans="1:100" ht="14.4">
      <c r="A1495" t="s">
        <v>3646</v>
      </c>
      <c r="B1495" s="85" t="s">
        <v>1162</v>
      </c>
      <c r="C1495" s="113" t="str">
        <f t="shared" si="688"/>
        <v>B.044.01.131</v>
      </c>
      <c r="D1495" s="9" t="s">
        <v>1163</v>
      </c>
      <c r="E1495" s="112" t="s">
        <v>514</v>
      </c>
      <c r="F1495" s="115" t="str">
        <f t="shared" si="689"/>
        <v>Electricity Bosnia and Herzegovina production</v>
      </c>
      <c r="G1495" s="143">
        <f t="shared" si="690"/>
        <v>0.17729068000000001</v>
      </c>
      <c r="I1495" s="118">
        <f t="shared" si="691"/>
        <v>3.4288379580999999E-2</v>
      </c>
      <c r="K1495" s="161">
        <f t="shared" si="692"/>
        <v>2.2434115199999999E-3</v>
      </c>
      <c r="L1495" s="161">
        <f t="shared" si="693"/>
        <v>4.9454744999999998E-3</v>
      </c>
      <c r="M1495" s="162">
        <f t="shared" si="694"/>
        <v>5.0589156099999999E-4</v>
      </c>
      <c r="N1495" s="161">
        <v>2.6593602000000001E-2</v>
      </c>
      <c r="O1495" s="132">
        <v>1.7539011E-3</v>
      </c>
      <c r="P1495" s="132">
        <v>3.1915734000000002E-3</v>
      </c>
      <c r="Q1495" s="132">
        <v>1.3577509999999999E-3</v>
      </c>
      <c r="R1495" s="132">
        <v>8.8566052000000001E-4</v>
      </c>
      <c r="S1495" s="132">
        <v>0</v>
      </c>
      <c r="T1495" s="132">
        <v>0</v>
      </c>
      <c r="U1495" s="132">
        <v>0</v>
      </c>
      <c r="V1495" s="164">
        <v>9.8142011000000007E-5</v>
      </c>
      <c r="W1495" s="132">
        <v>0</v>
      </c>
      <c r="X1495" s="132">
        <v>4.0774955000000003E-4</v>
      </c>
      <c r="Y1495" s="132">
        <v>0</v>
      </c>
      <c r="Z1495" s="132">
        <v>0</v>
      </c>
      <c r="AA1495" s="132">
        <v>0</v>
      </c>
      <c r="AC1495" s="118">
        <f t="shared" si="695"/>
        <v>2.6593602000000001E-2</v>
      </c>
      <c r="AD1495" s="118">
        <f t="shared" si="696"/>
        <v>7.1888860200000002E-3</v>
      </c>
      <c r="AE1495" s="118">
        <f t="shared" si="697"/>
        <v>4.9454744999999998E-3</v>
      </c>
      <c r="AF1495" s="118">
        <f t="shared" si="698"/>
        <v>4.9454744999999998E-3</v>
      </c>
      <c r="AG1495" s="118">
        <f t="shared" si="699"/>
        <v>5.0589156099999999E-4</v>
      </c>
      <c r="AI1495" s="69">
        <v>2.2683271999999999</v>
      </c>
      <c r="AJ1495" s="69">
        <v>1.7409374</v>
      </c>
      <c r="AK1495" s="69">
        <v>5.0659793000000002E-2</v>
      </c>
      <c r="AL1495" s="69">
        <v>0</v>
      </c>
      <c r="AM1495" s="69">
        <v>1.0069207E-2</v>
      </c>
      <c r="AN1495" s="69">
        <v>7.1679097999999997E-2</v>
      </c>
      <c r="AO1495" s="69">
        <v>0.39498169</v>
      </c>
      <c r="AQ1495" s="116">
        <v>3.947374E-3</v>
      </c>
      <c r="AR1495" s="116">
        <v>3.7667574000000001E-3</v>
      </c>
      <c r="AS1495" s="116">
        <v>1.5658246999999999E-4</v>
      </c>
      <c r="AT1495" s="199">
        <v>2.403414E-5</v>
      </c>
      <c r="AU1495" s="150">
        <f t="shared" si="700"/>
        <v>2.2582478381999998E-7</v>
      </c>
      <c r="AV1495" s="150">
        <f t="shared" si="701"/>
        <v>5.7907717373700011E-10</v>
      </c>
      <c r="AW1495" s="163">
        <f t="shared" si="702"/>
        <v>3.3661259479E-3</v>
      </c>
      <c r="AX1495" s="196">
        <v>1.6452574999999999E-7</v>
      </c>
      <c r="AY1495" s="196">
        <v>4.9641390000000005E-10</v>
      </c>
      <c r="AZ1495" s="196">
        <v>1.3562737000000001E-14</v>
      </c>
      <c r="BA1495" s="108">
        <v>0</v>
      </c>
      <c r="BB1495" s="108">
        <v>0</v>
      </c>
      <c r="BC1495" s="196">
        <v>2.0188782E-10</v>
      </c>
      <c r="BD1495" s="196">
        <v>6.1097145999999995E-8</v>
      </c>
      <c r="BE1495" s="196">
        <v>2.8619262000000001E-11</v>
      </c>
      <c r="BF1495" s="196">
        <v>5.4030449E-11</v>
      </c>
      <c r="BG1495" s="108">
        <v>0</v>
      </c>
      <c r="BH1495" s="108">
        <v>0</v>
      </c>
      <c r="BI1495" s="108">
        <v>0</v>
      </c>
      <c r="BJ1495" s="108">
        <v>0</v>
      </c>
      <c r="BK1495" s="108">
        <v>0</v>
      </c>
      <c r="BL1495" s="108">
        <v>0</v>
      </c>
      <c r="BM1495" s="108">
        <v>0</v>
      </c>
      <c r="BN1495" s="108">
        <v>0</v>
      </c>
      <c r="BO1495" s="196">
        <v>1.9808478999999999E-6</v>
      </c>
      <c r="BP1495" s="108">
        <v>3.3641450999999998E-3</v>
      </c>
      <c r="BQ1495" s="108">
        <v>0</v>
      </c>
      <c r="BR1495" s="108">
        <v>0</v>
      </c>
      <c r="BS1495" s="108">
        <v>0</v>
      </c>
      <c r="BU1495" s="172">
        <v>9.2586888999999999E-6</v>
      </c>
      <c r="BV1495" s="172">
        <v>4.3896922999999998E-7</v>
      </c>
      <c r="BW1495" s="172">
        <v>4.9433345999999999E-6</v>
      </c>
      <c r="BX1495" s="69">
        <v>0</v>
      </c>
      <c r="BY1495" s="172">
        <v>1.0568683999999999E-6</v>
      </c>
      <c r="BZ1495" s="172">
        <v>1.3069842000000001E-7</v>
      </c>
      <c r="CA1495" s="69">
        <v>0</v>
      </c>
      <c r="CB1495" s="172">
        <v>1.9837206999999999E-7</v>
      </c>
      <c r="CC1495" s="69">
        <v>0</v>
      </c>
      <c r="CD1495" s="69">
        <v>0</v>
      </c>
      <c r="CE1495" s="69">
        <v>0</v>
      </c>
      <c r="CF1495" s="69">
        <v>0</v>
      </c>
      <c r="CG1495" s="69">
        <v>0</v>
      </c>
      <c r="CH1495" s="172">
        <v>2.7614618999999999E-7</v>
      </c>
      <c r="CI1495" s="172">
        <v>2.1669666000000001E-6</v>
      </c>
      <c r="CJ1495" s="172">
        <v>4.7333391E-8</v>
      </c>
      <c r="CK1495" s="69">
        <v>0</v>
      </c>
      <c r="CM1495" s="198">
        <v>0</v>
      </c>
      <c r="CN1495" s="198">
        <v>0.17729068000000001</v>
      </c>
      <c r="CO1495" s="198">
        <v>5.4997791000000002E-3</v>
      </c>
      <c r="CP1495" s="198">
        <v>3.3031214999999997E-4</v>
      </c>
      <c r="CQ1495" s="198">
        <v>0</v>
      </c>
      <c r="CR1495" s="198">
        <v>0</v>
      </c>
      <c r="CS1495" s="197">
        <v>3.4383869000000003E-5</v>
      </c>
      <c r="CT1495" s="198">
        <v>0</v>
      </c>
      <c r="CU1495" s="198">
        <v>0</v>
      </c>
      <c r="CV1495" s="197">
        <v>4.5963200000000001E-5</v>
      </c>
    </row>
    <row r="1496" spans="1:100" ht="14.4">
      <c r="A1496" t="s">
        <v>3647</v>
      </c>
      <c r="B1496" s="85" t="s">
        <v>1162</v>
      </c>
      <c r="C1496" s="113" t="str">
        <f t="shared" si="688"/>
        <v>B.044.01.132</v>
      </c>
      <c r="D1496" s="9" t="s">
        <v>1163</v>
      </c>
      <c r="E1496" s="112" t="s">
        <v>514</v>
      </c>
      <c r="F1496" s="115" t="str">
        <f t="shared" si="689"/>
        <v>Electricity Botswana production</v>
      </c>
      <c r="G1496" s="143">
        <f t="shared" si="690"/>
        <v>0.36441621333333335</v>
      </c>
      <c r="I1496" s="118">
        <f t="shared" si="691"/>
        <v>7.0243750777399999E-2</v>
      </c>
      <c r="K1496" s="161">
        <f t="shared" si="692"/>
        <v>4.6043628000000001E-3</v>
      </c>
      <c r="L1496" s="161">
        <f t="shared" si="693"/>
        <v>1.01363831E-2</v>
      </c>
      <c r="M1496" s="162">
        <f t="shared" si="694"/>
        <v>8.4057287739999992E-4</v>
      </c>
      <c r="N1496" s="161">
        <v>5.4662431999999997E-2</v>
      </c>
      <c r="O1496" s="132">
        <v>3.5802894000000001E-3</v>
      </c>
      <c r="P1496" s="132">
        <v>6.5560936999999996E-3</v>
      </c>
      <c r="Q1496" s="132">
        <v>2.7891854000000002E-3</v>
      </c>
      <c r="R1496" s="132">
        <v>1.8151774E-3</v>
      </c>
      <c r="S1496" s="132">
        <v>0</v>
      </c>
      <c r="T1496" s="132">
        <v>0</v>
      </c>
      <c r="U1496" s="132">
        <v>0</v>
      </c>
      <c r="V1496" s="164">
        <v>3.2850974E-6</v>
      </c>
      <c r="W1496" s="132">
        <v>0</v>
      </c>
      <c r="X1496" s="132">
        <v>8.3728777999999995E-4</v>
      </c>
      <c r="Y1496" s="132">
        <v>0</v>
      </c>
      <c r="Z1496" s="132">
        <v>0</v>
      </c>
      <c r="AA1496" s="132">
        <v>0</v>
      </c>
      <c r="AC1496" s="118">
        <f t="shared" si="695"/>
        <v>5.4662431999999997E-2</v>
      </c>
      <c r="AD1496" s="118">
        <f t="shared" si="696"/>
        <v>1.4740745899999999E-2</v>
      </c>
      <c r="AE1496" s="118">
        <f t="shared" si="697"/>
        <v>1.01363831E-2</v>
      </c>
      <c r="AF1496" s="118">
        <f t="shared" si="698"/>
        <v>1.01363831E-2</v>
      </c>
      <c r="AG1496" s="118">
        <f t="shared" si="699"/>
        <v>8.4057287739999992E-4</v>
      </c>
      <c r="AI1496" s="69">
        <v>3.7031155</v>
      </c>
      <c r="AJ1496" s="69">
        <v>3.5954152000000001</v>
      </c>
      <c r="AK1496" s="69">
        <v>0.10402666000000001</v>
      </c>
      <c r="AL1496" s="69">
        <v>0</v>
      </c>
      <c r="AM1496" s="69">
        <v>0</v>
      </c>
      <c r="AN1496" s="69">
        <v>3.6736287999999998E-3</v>
      </c>
      <c r="AO1496" s="69">
        <v>0</v>
      </c>
      <c r="AQ1496" s="116">
        <v>8.1038230999999992E-3</v>
      </c>
      <c r="AR1496" s="116">
        <v>7.7332612999999996E-3</v>
      </c>
      <c r="AS1496" s="116">
        <v>3.2169430999999998E-4</v>
      </c>
      <c r="AT1496" s="199">
        <v>4.8867484999999998E-5</v>
      </c>
      <c r="AU1496" s="150">
        <f t="shared" si="700"/>
        <v>4.6362478181999999E-7</v>
      </c>
      <c r="AV1496" s="150">
        <f t="shared" si="701"/>
        <v>1.1896978908400001E-9</v>
      </c>
      <c r="AW1496" s="163">
        <f t="shared" si="702"/>
        <v>6.8441856047189997E-3</v>
      </c>
      <c r="AX1496" s="196">
        <v>3.3817824999999998E-7</v>
      </c>
      <c r="AY1496" s="196">
        <v>1.0203654E-9</v>
      </c>
      <c r="AZ1496" s="196">
        <v>2.7877840000000001E-14</v>
      </c>
      <c r="BA1496" s="108">
        <v>0</v>
      </c>
      <c r="BB1496" s="108">
        <v>0</v>
      </c>
      <c r="BC1496" s="196">
        <v>4.1473182000000002E-10</v>
      </c>
      <c r="BD1496" s="196">
        <v>1.2503179999999999E-7</v>
      </c>
      <c r="BE1496" s="196">
        <v>5.8791653000000002E-11</v>
      </c>
      <c r="BF1496" s="196">
        <v>1.1051296E-10</v>
      </c>
      <c r="BG1496" s="108">
        <v>0</v>
      </c>
      <c r="BH1496" s="108">
        <v>0</v>
      </c>
      <c r="BI1496" s="108">
        <v>0</v>
      </c>
      <c r="BJ1496" s="108">
        <v>0</v>
      </c>
      <c r="BK1496" s="108">
        <v>0</v>
      </c>
      <c r="BL1496" s="108">
        <v>0</v>
      </c>
      <c r="BM1496" s="108">
        <v>0</v>
      </c>
      <c r="BN1496" s="108">
        <v>0</v>
      </c>
      <c r="BO1496" s="196">
        <v>6.6304718999999997E-8</v>
      </c>
      <c r="BP1496" s="108">
        <v>6.8441192999999997E-3</v>
      </c>
      <c r="BQ1496" s="108">
        <v>0</v>
      </c>
      <c r="BR1496" s="108">
        <v>0</v>
      </c>
      <c r="BS1496" s="108">
        <v>0</v>
      </c>
      <c r="BU1496" s="172">
        <v>1.8943082999999998E-5</v>
      </c>
      <c r="BV1496" s="172">
        <v>8.9845081999999996E-7</v>
      </c>
      <c r="BW1496" s="172">
        <v>1.0160891E-5</v>
      </c>
      <c r="BX1496" s="69">
        <v>0</v>
      </c>
      <c r="BY1496" s="172">
        <v>2.1645993999999999E-6</v>
      </c>
      <c r="BZ1496" s="172">
        <v>2.6848965999999998E-7</v>
      </c>
      <c r="CA1496" s="69">
        <v>0</v>
      </c>
      <c r="CB1496" s="172">
        <v>4.0750951999999998E-7</v>
      </c>
      <c r="CC1496" s="69">
        <v>0</v>
      </c>
      <c r="CD1496" s="69">
        <v>0</v>
      </c>
      <c r="CE1496" s="69">
        <v>0</v>
      </c>
      <c r="CF1496" s="69">
        <v>0</v>
      </c>
      <c r="CG1496" s="69">
        <v>0</v>
      </c>
      <c r="CH1496" s="172">
        <v>5.6706360999999996E-7</v>
      </c>
      <c r="CI1496" s="172">
        <v>4.4744944000000001E-6</v>
      </c>
      <c r="CJ1496" s="172">
        <v>1.5843857E-9</v>
      </c>
      <c r="CK1496" s="69">
        <v>0</v>
      </c>
      <c r="CM1496" s="198">
        <v>0</v>
      </c>
      <c r="CN1496" s="198">
        <v>0.36441621000000002</v>
      </c>
      <c r="CO1496" s="198">
        <v>1.1298024E-2</v>
      </c>
      <c r="CP1496" s="198">
        <v>6.7628529999999999E-4</v>
      </c>
      <c r="CQ1496" s="198">
        <v>0</v>
      </c>
      <c r="CR1496" s="198">
        <v>0</v>
      </c>
      <c r="CS1496" s="197">
        <v>7.0390392999999997E-5</v>
      </c>
      <c r="CT1496" s="198">
        <v>0</v>
      </c>
      <c r="CU1496" s="198">
        <v>0</v>
      </c>
      <c r="CV1496" s="197">
        <v>9.4420761999999998E-5</v>
      </c>
    </row>
    <row r="1497" spans="1:100" ht="14.4">
      <c r="A1497" t="s">
        <v>3648</v>
      </c>
      <c r="B1497" s="85" t="s">
        <v>1162</v>
      </c>
      <c r="C1497" s="113" t="str">
        <f t="shared" si="688"/>
        <v>B.044.01.133</v>
      </c>
      <c r="D1497" s="9" t="s">
        <v>1163</v>
      </c>
      <c r="E1497" s="112" t="s">
        <v>514</v>
      </c>
      <c r="F1497" s="115" t="str">
        <f t="shared" si="689"/>
        <v>Electricity Brazil production</v>
      </c>
      <c r="G1497" s="143">
        <f t="shared" si="690"/>
        <v>2.8577994666666665E-2</v>
      </c>
      <c r="I1497" s="118">
        <f t="shared" si="691"/>
        <v>7.4492616599999995E-3</v>
      </c>
      <c r="K1497" s="161">
        <f t="shared" si="692"/>
        <v>7.3252205999999997E-4</v>
      </c>
      <c r="L1497" s="161">
        <f t="shared" si="693"/>
        <v>1.69783792E-3</v>
      </c>
      <c r="M1497" s="162">
        <f t="shared" si="694"/>
        <v>7.3220248000000008E-4</v>
      </c>
      <c r="N1497" s="161">
        <v>4.2866991999999998E-3</v>
      </c>
      <c r="O1497" s="132">
        <v>6.4169482000000003E-4</v>
      </c>
      <c r="P1497" s="132">
        <v>1.0561431000000001E-3</v>
      </c>
      <c r="Q1497" s="132">
        <v>4.4559675000000002E-4</v>
      </c>
      <c r="R1497" s="132">
        <v>2.8692531E-4</v>
      </c>
      <c r="S1497" s="132">
        <v>0</v>
      </c>
      <c r="T1497" s="132">
        <v>0</v>
      </c>
      <c r="U1497" s="132">
        <v>0</v>
      </c>
      <c r="V1497" s="132">
        <v>1.8765586000000001E-4</v>
      </c>
      <c r="W1497" s="132">
        <v>0</v>
      </c>
      <c r="X1497" s="132">
        <v>5.4454662000000004E-4</v>
      </c>
      <c r="Y1497" s="132">
        <v>0</v>
      </c>
      <c r="Z1497" s="132">
        <v>0</v>
      </c>
      <c r="AA1497" s="132">
        <v>0</v>
      </c>
      <c r="AC1497" s="118">
        <f t="shared" si="695"/>
        <v>4.2866991999999998E-3</v>
      </c>
      <c r="AD1497" s="118">
        <f t="shared" si="696"/>
        <v>2.43035998E-3</v>
      </c>
      <c r="AE1497" s="118">
        <f t="shared" si="697"/>
        <v>1.69783792E-3</v>
      </c>
      <c r="AF1497" s="118">
        <f t="shared" si="698"/>
        <v>1.69783792E-3</v>
      </c>
      <c r="AG1497" s="118">
        <f t="shared" si="699"/>
        <v>7.3220248000000008E-4</v>
      </c>
      <c r="AI1497" s="69">
        <v>1.6153953000000001</v>
      </c>
      <c r="AJ1497" s="69">
        <v>0.32440409999999997</v>
      </c>
      <c r="AK1497" s="69">
        <v>6.7655793000000006E-2</v>
      </c>
      <c r="AL1497" s="69">
        <v>0</v>
      </c>
      <c r="AM1497" s="69">
        <v>0.29120170000000001</v>
      </c>
      <c r="AN1497" s="69">
        <v>0.32314804000000003</v>
      </c>
      <c r="AO1497" s="69">
        <v>0.60898565999999998</v>
      </c>
      <c r="AQ1497" s="116">
        <v>8.4202395999999997E-4</v>
      </c>
      <c r="AR1497" s="116">
        <v>7.9696243000000003E-4</v>
      </c>
      <c r="AS1497" s="199">
        <v>2.9350080000000001E-5</v>
      </c>
      <c r="AT1497" s="199">
        <v>1.5711456999999999E-5</v>
      </c>
      <c r="AU1497" s="150">
        <f t="shared" si="700"/>
        <v>4.7779522034000003E-8</v>
      </c>
      <c r="AV1497" s="150">
        <f t="shared" si="701"/>
        <v>1.0854319381660001E-10</v>
      </c>
      <c r="AW1497" s="163">
        <f t="shared" si="702"/>
        <v>2.2004841495E-3</v>
      </c>
      <c r="AX1497" s="196">
        <v>2.6520379E-8</v>
      </c>
      <c r="AY1497" s="196">
        <v>8.0018385000000003E-11</v>
      </c>
      <c r="AZ1497" s="196">
        <v>2.1862166000000001E-15</v>
      </c>
      <c r="BA1497" s="108">
        <v>0</v>
      </c>
      <c r="BB1497" s="108">
        <v>0</v>
      </c>
      <c r="BC1497" s="196">
        <v>6.6257034000000006E-11</v>
      </c>
      <c r="BD1497" s="196">
        <v>2.1192886E-8</v>
      </c>
      <c r="BE1497" s="196">
        <v>9.3924805999999999E-12</v>
      </c>
      <c r="BF1497" s="196">
        <v>1.9130142000000001E-11</v>
      </c>
      <c r="BG1497" s="108">
        <v>0</v>
      </c>
      <c r="BH1497" s="108">
        <v>0</v>
      </c>
      <c r="BI1497" s="108">
        <v>0</v>
      </c>
      <c r="BJ1497" s="108">
        <v>0</v>
      </c>
      <c r="BK1497" s="108">
        <v>0</v>
      </c>
      <c r="BL1497" s="108">
        <v>0</v>
      </c>
      <c r="BM1497" s="108">
        <v>0</v>
      </c>
      <c r="BN1497" s="108">
        <v>0</v>
      </c>
      <c r="BO1497" s="196">
        <v>3.7875495000000001E-6</v>
      </c>
      <c r="BP1497" s="108">
        <v>2.1966965999999999E-3</v>
      </c>
      <c r="BQ1497" s="108">
        <v>0</v>
      </c>
      <c r="BR1497" s="108">
        <v>0</v>
      </c>
      <c r="BS1497" s="108">
        <v>0</v>
      </c>
      <c r="BU1497" s="172">
        <v>2.0594449999999999E-6</v>
      </c>
      <c r="BV1497" s="172">
        <v>1.5370261E-7</v>
      </c>
      <c r="BW1497" s="172">
        <v>7.9683032000000002E-7</v>
      </c>
      <c r="BX1497" s="69">
        <v>0</v>
      </c>
      <c r="BY1497" s="172">
        <v>3.5144523E-7</v>
      </c>
      <c r="BZ1497" s="172">
        <v>4.2893570999999999E-8</v>
      </c>
      <c r="CA1497" s="69">
        <v>0</v>
      </c>
      <c r="CB1497" s="172">
        <v>6.5103209000000001E-8</v>
      </c>
      <c r="CC1497" s="69">
        <v>0</v>
      </c>
      <c r="CD1497" s="69">
        <v>0</v>
      </c>
      <c r="CE1497" s="69">
        <v>0</v>
      </c>
      <c r="CF1497" s="69">
        <v>0</v>
      </c>
      <c r="CG1497" s="69">
        <v>0</v>
      </c>
      <c r="CH1497" s="172">
        <v>9.1253357000000001E-8</v>
      </c>
      <c r="CI1497" s="172">
        <v>4.6771129000000002E-7</v>
      </c>
      <c r="CJ1497" s="172">
        <v>9.0505463000000001E-8</v>
      </c>
      <c r="CK1497" s="69">
        <v>0</v>
      </c>
      <c r="CM1497" s="198">
        <v>0</v>
      </c>
      <c r="CN1497" s="198">
        <v>2.8577994999999998E-2</v>
      </c>
      <c r="CO1497" s="198">
        <v>1.8049581E-3</v>
      </c>
      <c r="CP1497" s="198">
        <v>1.1499876E-4</v>
      </c>
      <c r="CQ1497" s="198">
        <v>0</v>
      </c>
      <c r="CR1497" s="198">
        <v>0</v>
      </c>
      <c r="CS1497" s="197">
        <v>1.1594149E-5</v>
      </c>
      <c r="CT1497" s="198">
        <v>0</v>
      </c>
      <c r="CU1497" s="198">
        <v>0</v>
      </c>
      <c r="CV1497" s="197">
        <v>1.5084541999999999E-5</v>
      </c>
    </row>
    <row r="1498" spans="1:100" ht="14.4">
      <c r="A1498" t="s">
        <v>3649</v>
      </c>
      <c r="B1498" s="85" t="s">
        <v>1162</v>
      </c>
      <c r="C1498" s="113" t="str">
        <f t="shared" si="688"/>
        <v>B.044.01.134</v>
      </c>
      <c r="D1498" s="9" t="s">
        <v>1163</v>
      </c>
      <c r="E1498" s="112" t="s">
        <v>514</v>
      </c>
      <c r="F1498" s="115" t="str">
        <f t="shared" si="689"/>
        <v>Electricity Brunei production</v>
      </c>
      <c r="G1498" s="143">
        <f t="shared" si="690"/>
        <v>0.22137924666666667</v>
      </c>
      <c r="I1498" s="118">
        <f t="shared" si="691"/>
        <v>4.4473158565199997E-2</v>
      </c>
      <c r="K1498" s="161">
        <f t="shared" si="692"/>
        <v>3.4740317000000005E-3</v>
      </c>
      <c r="L1498" s="161">
        <f t="shared" si="693"/>
        <v>7.6287800999999995E-3</v>
      </c>
      <c r="M1498" s="162">
        <f t="shared" si="694"/>
        <v>1.6345976519999998E-4</v>
      </c>
      <c r="N1498" s="161">
        <v>3.3206886999999997E-2</v>
      </c>
      <c r="O1498" s="132">
        <v>2.6293019E-3</v>
      </c>
      <c r="P1498" s="132">
        <v>4.9994782E-3</v>
      </c>
      <c r="Q1498" s="132">
        <v>2.1107627000000002E-3</v>
      </c>
      <c r="R1498" s="132">
        <v>1.3632690000000001E-3</v>
      </c>
      <c r="S1498" s="132">
        <v>0</v>
      </c>
      <c r="T1498" s="132">
        <v>0</v>
      </c>
      <c r="U1498" s="132">
        <v>0</v>
      </c>
      <c r="V1498" s="164">
        <v>2.2349251999999999E-6</v>
      </c>
      <c r="W1498" s="132">
        <v>0</v>
      </c>
      <c r="X1498" s="132">
        <v>1.6122483999999999E-4</v>
      </c>
      <c r="Y1498" s="132">
        <v>0</v>
      </c>
      <c r="Z1498" s="132">
        <v>0</v>
      </c>
      <c r="AA1498" s="132">
        <v>0</v>
      </c>
      <c r="AC1498" s="118">
        <f t="shared" si="695"/>
        <v>3.3206886999999997E-2</v>
      </c>
      <c r="AD1498" s="118">
        <f t="shared" si="696"/>
        <v>1.1102811800000001E-2</v>
      </c>
      <c r="AE1498" s="118">
        <f t="shared" si="697"/>
        <v>7.6287800999999995E-3</v>
      </c>
      <c r="AF1498" s="118">
        <f t="shared" si="698"/>
        <v>7.6287800999999995E-3</v>
      </c>
      <c r="AG1498" s="118">
        <f t="shared" si="699"/>
        <v>1.6345976519999998E-4</v>
      </c>
      <c r="AI1498" s="69">
        <v>2.7517801</v>
      </c>
      <c r="AJ1498" s="69">
        <v>2.7296890999999999</v>
      </c>
      <c r="AK1498" s="69">
        <v>2.0030963999999998E-2</v>
      </c>
      <c r="AL1498" s="69">
        <v>0</v>
      </c>
      <c r="AM1498" s="69">
        <v>0</v>
      </c>
      <c r="AN1498" s="69">
        <v>2.0599561E-3</v>
      </c>
      <c r="AO1498" s="69">
        <v>0</v>
      </c>
      <c r="AQ1498" s="116">
        <v>5.3107264999999997E-3</v>
      </c>
      <c r="AR1498" s="116">
        <v>4.9832362000000003E-3</v>
      </c>
      <c r="AS1498" s="116">
        <v>2.0180156E-4</v>
      </c>
      <c r="AT1498" s="116">
        <v>1.2568871E-4</v>
      </c>
      <c r="AU1498" s="150">
        <f t="shared" si="700"/>
        <v>2.9875516624000001E-7</v>
      </c>
      <c r="AV1498" s="150">
        <f t="shared" si="701"/>
        <v>7.46307561512E-10</v>
      </c>
      <c r="AW1498" s="163">
        <f t="shared" si="702"/>
        <v>1.7603461108582002E-2</v>
      </c>
      <c r="AX1498" s="196">
        <v>2.0543994000000001E-7</v>
      </c>
      <c r="AY1498" s="196">
        <v>6.1986189000000001E-10</v>
      </c>
      <c r="AZ1498" s="196">
        <v>1.6935511999999999E-14</v>
      </c>
      <c r="BA1498" s="108">
        <v>0</v>
      </c>
      <c r="BB1498" s="108">
        <v>0</v>
      </c>
      <c r="BC1498" s="196">
        <v>3.1385523999999998E-10</v>
      </c>
      <c r="BD1498" s="196">
        <v>9.3001370999999996E-8</v>
      </c>
      <c r="BE1498" s="196">
        <v>4.4491566999999999E-11</v>
      </c>
      <c r="BF1498" s="196">
        <v>8.1937169000000004E-11</v>
      </c>
      <c r="BG1498" s="108">
        <v>0</v>
      </c>
      <c r="BH1498" s="108">
        <v>0</v>
      </c>
      <c r="BI1498" s="108">
        <v>0</v>
      </c>
      <c r="BJ1498" s="108">
        <v>0</v>
      </c>
      <c r="BK1498" s="108">
        <v>0</v>
      </c>
      <c r="BL1498" s="108">
        <v>0</v>
      </c>
      <c r="BM1498" s="108">
        <v>0</v>
      </c>
      <c r="BN1498" s="108">
        <v>0</v>
      </c>
      <c r="BO1498" s="196">
        <v>4.5108582000000003E-8</v>
      </c>
      <c r="BP1498" s="108">
        <v>1.7603416E-2</v>
      </c>
      <c r="BQ1498" s="108">
        <v>0</v>
      </c>
      <c r="BR1498" s="108">
        <v>0</v>
      </c>
      <c r="BS1498" s="108">
        <v>0</v>
      </c>
      <c r="BU1498" s="172">
        <v>1.2611035000000001E-5</v>
      </c>
      <c r="BV1498" s="172">
        <v>6.6822933E-7</v>
      </c>
      <c r="BW1498" s="172">
        <v>6.1726407999999998E-6</v>
      </c>
      <c r="BX1498" s="69">
        <v>0</v>
      </c>
      <c r="BY1498" s="172">
        <v>1.6191626999999999E-6</v>
      </c>
      <c r="BZ1498" s="172">
        <v>2.0318403999999999E-7</v>
      </c>
      <c r="CA1498" s="69">
        <v>0</v>
      </c>
      <c r="CB1498" s="172">
        <v>3.0838965000000002E-7</v>
      </c>
      <c r="CC1498" s="69">
        <v>0</v>
      </c>
      <c r="CD1498" s="69">
        <v>0</v>
      </c>
      <c r="CE1498" s="69">
        <v>0</v>
      </c>
      <c r="CF1498" s="69">
        <v>0</v>
      </c>
      <c r="CG1498" s="69">
        <v>0</v>
      </c>
      <c r="CH1498" s="172">
        <v>4.2837614999999999E-7</v>
      </c>
      <c r="CI1498" s="172">
        <v>3.2099742000000002E-6</v>
      </c>
      <c r="CJ1498" s="172">
        <v>1.077893E-9</v>
      </c>
      <c r="CK1498" s="69">
        <v>0</v>
      </c>
      <c r="CM1498" s="198">
        <v>0</v>
      </c>
      <c r="CN1498" s="198">
        <v>0.22137925</v>
      </c>
      <c r="CO1498" s="198">
        <v>8.5499685999999991E-3</v>
      </c>
      <c r="CP1498" s="198">
        <v>5.0379321000000002E-4</v>
      </c>
      <c r="CQ1498" s="198">
        <v>0</v>
      </c>
      <c r="CR1498" s="198">
        <v>0</v>
      </c>
      <c r="CS1498" s="197">
        <v>5.2521129E-5</v>
      </c>
      <c r="CT1498" s="198">
        <v>0</v>
      </c>
      <c r="CU1498" s="198">
        <v>0</v>
      </c>
      <c r="CV1498" s="197">
        <v>7.1454491999999996E-5</v>
      </c>
    </row>
    <row r="1499" spans="1:100" ht="14.4">
      <c r="A1499" t="s">
        <v>3650</v>
      </c>
      <c r="B1499" s="85" t="s">
        <v>1162</v>
      </c>
      <c r="C1499" s="113" t="str">
        <f t="shared" si="688"/>
        <v>B.044.01.135</v>
      </c>
      <c r="D1499" s="9" t="s">
        <v>1163</v>
      </c>
      <c r="E1499" s="112" t="s">
        <v>514</v>
      </c>
      <c r="F1499" s="115" t="str">
        <f t="shared" si="689"/>
        <v xml:space="preserve">Electricity Bulgaria production (from Our World in Data) </v>
      </c>
      <c r="G1499" s="143">
        <f t="shared" si="690"/>
        <v>7.9715486666666668E-2</v>
      </c>
      <c r="I1499" s="118">
        <f t="shared" si="691"/>
        <v>2.2321590884999999E-2</v>
      </c>
      <c r="K1499" s="161">
        <f t="shared" si="692"/>
        <v>3.5267387800000003E-4</v>
      </c>
      <c r="L1499" s="161">
        <f t="shared" si="693"/>
        <v>1.1597708400000002E-3</v>
      </c>
      <c r="M1499" s="162">
        <f t="shared" si="694"/>
        <v>8.8518231669999989E-3</v>
      </c>
      <c r="N1499" s="161">
        <v>1.1957323000000001E-2</v>
      </c>
      <c r="O1499" s="132">
        <v>5.2524079000000005E-4</v>
      </c>
      <c r="P1499" s="132">
        <v>6.3453005000000003E-4</v>
      </c>
      <c r="Q1499" s="132">
        <v>2.7274625000000001E-4</v>
      </c>
      <c r="R1499" s="164">
        <v>7.9927627999999993E-5</v>
      </c>
      <c r="S1499" s="132">
        <v>0</v>
      </c>
      <c r="T1499" s="132">
        <v>0</v>
      </c>
      <c r="U1499" s="132">
        <v>0</v>
      </c>
      <c r="V1499" s="164">
        <v>7.4825567E-5</v>
      </c>
      <c r="W1499" s="132">
        <v>0</v>
      </c>
      <c r="X1499" s="132">
        <v>8.7769975999999993E-3</v>
      </c>
      <c r="Y1499" s="132">
        <v>0</v>
      </c>
      <c r="Z1499" s="132">
        <v>0</v>
      </c>
      <c r="AA1499" s="132">
        <v>0</v>
      </c>
      <c r="AC1499" s="118">
        <f t="shared" si="695"/>
        <v>1.1957323000000001E-2</v>
      </c>
      <c r="AD1499" s="118">
        <f t="shared" si="696"/>
        <v>1.5124447180000001E-3</v>
      </c>
      <c r="AE1499" s="118">
        <f t="shared" si="697"/>
        <v>1.1597708400000002E-3</v>
      </c>
      <c r="AF1499" s="118">
        <f t="shared" si="698"/>
        <v>1.1597708400000002E-3</v>
      </c>
      <c r="AG1499" s="118">
        <f t="shared" si="699"/>
        <v>8.8518231669999989E-3</v>
      </c>
      <c r="AI1499" s="69">
        <v>2.3536771000000001</v>
      </c>
      <c r="AJ1499" s="69">
        <v>0.80097770999999995</v>
      </c>
      <c r="AK1499" s="69">
        <v>1.0904754999999999</v>
      </c>
      <c r="AL1499" s="69">
        <v>0</v>
      </c>
      <c r="AM1499" s="69">
        <v>0.16145192</v>
      </c>
      <c r="AN1499" s="69">
        <v>0.22991974000000001</v>
      </c>
      <c r="AO1499" s="69">
        <v>7.0852246999999993E-2</v>
      </c>
      <c r="AQ1499" s="116">
        <v>1.5482164E-3</v>
      </c>
      <c r="AR1499" s="116">
        <v>1.4660573000000001E-3</v>
      </c>
      <c r="AS1499" s="199">
        <v>6.5834330999999999E-5</v>
      </c>
      <c r="AT1499" s="199">
        <v>1.6324732000000001E-5</v>
      </c>
      <c r="AU1499" s="150">
        <f t="shared" si="700"/>
        <v>8.7893124406999998E-8</v>
      </c>
      <c r="AV1499" s="150">
        <f t="shared" si="701"/>
        <v>2.4347016233490001E-10</v>
      </c>
      <c r="AW1499" s="163">
        <f t="shared" si="702"/>
        <v>2.2863770407999997E-3</v>
      </c>
      <c r="AX1499" s="196">
        <v>7.3975973999999998E-8</v>
      </c>
      <c r="AY1499" s="196">
        <v>2.2320337000000001E-10</v>
      </c>
      <c r="AZ1499" s="196">
        <v>6.0982349000000004E-15</v>
      </c>
      <c r="BA1499" s="108">
        <v>0</v>
      </c>
      <c r="BB1499" s="108">
        <v>0</v>
      </c>
      <c r="BC1499" s="196">
        <v>4.0555406999999998E-11</v>
      </c>
      <c r="BD1499" s="196">
        <v>1.3876595000000001E-8</v>
      </c>
      <c r="BE1499" s="196">
        <v>5.7490630999999999E-12</v>
      </c>
      <c r="BF1499" s="196">
        <v>1.4511631E-11</v>
      </c>
      <c r="BG1499" s="108">
        <v>0</v>
      </c>
      <c r="BH1499" s="108">
        <v>0</v>
      </c>
      <c r="BI1499" s="108">
        <v>0</v>
      </c>
      <c r="BJ1499" s="108">
        <v>0</v>
      </c>
      <c r="BK1499" s="108">
        <v>0</v>
      </c>
      <c r="BL1499" s="108">
        <v>0</v>
      </c>
      <c r="BM1499" s="108">
        <v>0</v>
      </c>
      <c r="BN1499" s="108">
        <v>0</v>
      </c>
      <c r="BO1499" s="196">
        <v>1.5102407999999999E-6</v>
      </c>
      <c r="BP1499" s="108">
        <v>2.2848667999999998E-3</v>
      </c>
      <c r="BQ1499" s="108">
        <v>0</v>
      </c>
      <c r="BR1499" s="108">
        <v>0</v>
      </c>
      <c r="BS1499" s="108">
        <v>0</v>
      </c>
      <c r="BU1499" s="172">
        <v>4.9974112999999997E-6</v>
      </c>
      <c r="BV1499" s="172">
        <v>1.1339952E-7</v>
      </c>
      <c r="BW1499" s="172">
        <v>2.2226793000000002E-6</v>
      </c>
      <c r="BX1499" s="69">
        <v>0</v>
      </c>
      <c r="BY1499" s="172">
        <v>1.4537431E-7</v>
      </c>
      <c r="BZ1499" s="172">
        <v>2.6254816E-8</v>
      </c>
      <c r="CA1499" s="69">
        <v>0</v>
      </c>
      <c r="CB1499" s="172">
        <v>3.984916E-8</v>
      </c>
      <c r="CC1499" s="69">
        <v>0</v>
      </c>
      <c r="CD1499" s="69">
        <v>0</v>
      </c>
      <c r="CE1499" s="69">
        <v>0</v>
      </c>
      <c r="CF1499" s="69">
        <v>0</v>
      </c>
      <c r="CG1499" s="69">
        <v>0</v>
      </c>
      <c r="CH1499" s="172">
        <v>5.7109539999999999E-8</v>
      </c>
      <c r="CI1499" s="172">
        <v>2.3566565999999999E-6</v>
      </c>
      <c r="CJ1499" s="172">
        <v>3.6087988999999998E-8</v>
      </c>
      <c r="CK1499" s="69">
        <v>0</v>
      </c>
      <c r="CM1499" s="198">
        <v>0</v>
      </c>
      <c r="CN1499" s="198">
        <v>7.9715489E-2</v>
      </c>
      <c r="CO1499" s="198">
        <v>1.1048006E-3</v>
      </c>
      <c r="CP1499" s="197">
        <v>8.3607861000000003E-5</v>
      </c>
      <c r="CQ1499" s="198">
        <v>0</v>
      </c>
      <c r="CR1499" s="198">
        <v>0</v>
      </c>
      <c r="CS1499" s="197">
        <v>5.5179938999999998E-6</v>
      </c>
      <c r="CT1499" s="198">
        <v>0</v>
      </c>
      <c r="CU1499" s="198">
        <v>0</v>
      </c>
      <c r="CV1499" s="197">
        <v>9.2331291000000007E-6</v>
      </c>
    </row>
    <row r="1500" spans="1:100" ht="14.4">
      <c r="A1500" t="s">
        <v>3651</v>
      </c>
      <c r="B1500" s="85" t="s">
        <v>1162</v>
      </c>
      <c r="C1500" s="113" t="str">
        <f t="shared" si="688"/>
        <v>B.044.01.136</v>
      </c>
      <c r="D1500" s="9" t="s">
        <v>1163</v>
      </c>
      <c r="E1500" s="112" t="s">
        <v>514</v>
      </c>
      <c r="F1500" s="115" t="str">
        <f t="shared" si="689"/>
        <v>Electricity Burkina Faso production</v>
      </c>
      <c r="G1500" s="143">
        <f t="shared" si="690"/>
        <v>0.20543803999999999</v>
      </c>
      <c r="I1500" s="118">
        <f t="shared" si="691"/>
        <v>4.4373810563999999E-2</v>
      </c>
      <c r="K1500" s="161">
        <f t="shared" si="692"/>
        <v>2.9639295000000003E-3</v>
      </c>
      <c r="L1500" s="161">
        <f t="shared" si="693"/>
        <v>1.04618205E-2</v>
      </c>
      <c r="M1500" s="162">
        <f t="shared" si="694"/>
        <v>1.32354564E-4</v>
      </c>
      <c r="N1500" s="161">
        <v>3.0815705999999998E-2</v>
      </c>
      <c r="O1500" s="132">
        <v>6.5889147000000002E-3</v>
      </c>
      <c r="P1500" s="132">
        <v>3.8729058000000001E-3</v>
      </c>
      <c r="Q1500" s="132">
        <v>1.6331691000000001E-3</v>
      </c>
      <c r="R1500" s="132">
        <v>1.3307604E-3</v>
      </c>
      <c r="S1500" s="132">
        <v>0</v>
      </c>
      <c r="T1500" s="132">
        <v>0</v>
      </c>
      <c r="U1500" s="132">
        <v>0</v>
      </c>
      <c r="V1500" s="164">
        <v>3.5813866E-5</v>
      </c>
      <c r="W1500" s="132">
        <v>0</v>
      </c>
      <c r="X1500" s="164">
        <v>9.6540697999999997E-5</v>
      </c>
      <c r="Y1500" s="132">
        <v>0</v>
      </c>
      <c r="Z1500" s="132">
        <v>0</v>
      </c>
      <c r="AA1500" s="132">
        <v>0</v>
      </c>
      <c r="AC1500" s="118">
        <f t="shared" si="695"/>
        <v>3.0815705999999998E-2</v>
      </c>
      <c r="AD1500" s="118">
        <f t="shared" si="696"/>
        <v>1.342575E-2</v>
      </c>
      <c r="AE1500" s="118">
        <f t="shared" si="697"/>
        <v>1.04618205E-2</v>
      </c>
      <c r="AF1500" s="118">
        <f t="shared" si="698"/>
        <v>1.04618205E-2</v>
      </c>
      <c r="AG1500" s="118">
        <f t="shared" si="699"/>
        <v>1.32354564E-4</v>
      </c>
      <c r="AI1500" s="69">
        <v>3.0195278000000001</v>
      </c>
      <c r="AJ1500" s="69">
        <v>2.6481873999999999</v>
      </c>
      <c r="AK1500" s="69">
        <v>1.199445E-2</v>
      </c>
      <c r="AL1500" s="69">
        <v>0</v>
      </c>
      <c r="AM1500" s="69">
        <v>0.21658647</v>
      </c>
      <c r="AN1500" s="69">
        <v>7.8517689000000002E-2</v>
      </c>
      <c r="AO1500" s="69">
        <v>6.4241748000000001E-2</v>
      </c>
      <c r="AQ1500" s="116">
        <v>6.2333153000000002E-3</v>
      </c>
      <c r="AR1500" s="116">
        <v>5.8361801000000003E-3</v>
      </c>
      <c r="AS1500" s="116">
        <v>2.0804939000000001E-4</v>
      </c>
      <c r="AT1500" s="116">
        <v>1.8908575000000001E-4</v>
      </c>
      <c r="AU1500" s="150">
        <f t="shared" si="700"/>
        <v>3.4989089049999997E-7</v>
      </c>
      <c r="AV1500" s="150">
        <f t="shared" si="701"/>
        <v>7.6941343901E-10</v>
      </c>
      <c r="AW1500" s="163">
        <f t="shared" si="702"/>
        <v>2.6482596848660001E-2</v>
      </c>
      <c r="AX1500" s="196">
        <v>1.9064650000000001E-7</v>
      </c>
      <c r="AY1500" s="196">
        <v>5.7522651999999999E-10</v>
      </c>
      <c r="AZ1500" s="196">
        <v>1.571601E-14</v>
      </c>
      <c r="BA1500" s="108">
        <v>0</v>
      </c>
      <c r="BB1500" s="108">
        <v>0</v>
      </c>
      <c r="BC1500" s="196">
        <v>2.4284050000000002E-10</v>
      </c>
      <c r="BD1500" s="196">
        <v>1.5900154999999999E-7</v>
      </c>
      <c r="BE1500" s="196">
        <v>3.4424643000000001E-11</v>
      </c>
      <c r="BF1500" s="196">
        <v>1.5974656E-10</v>
      </c>
      <c r="BG1500" s="108">
        <v>0</v>
      </c>
      <c r="BH1500" s="108">
        <v>0</v>
      </c>
      <c r="BI1500" s="108">
        <v>0</v>
      </c>
      <c r="BJ1500" s="108">
        <v>0</v>
      </c>
      <c r="BK1500" s="108">
        <v>0</v>
      </c>
      <c r="BL1500" s="108">
        <v>0</v>
      </c>
      <c r="BM1500" s="108">
        <v>0</v>
      </c>
      <c r="BN1500" s="108">
        <v>0</v>
      </c>
      <c r="BO1500" s="196">
        <v>7.2284866E-7</v>
      </c>
      <c r="BP1500" s="108">
        <v>2.6481873999999999E-2</v>
      </c>
      <c r="BQ1500" s="108">
        <v>0</v>
      </c>
      <c r="BR1500" s="108">
        <v>0</v>
      </c>
      <c r="BS1500" s="108">
        <v>0</v>
      </c>
      <c r="BU1500" s="172">
        <v>1.2957039E-5</v>
      </c>
      <c r="BV1500" s="172">
        <v>1.1812907999999999E-6</v>
      </c>
      <c r="BW1500" s="172">
        <v>5.7281576999999999E-6</v>
      </c>
      <c r="BX1500" s="69">
        <v>0</v>
      </c>
      <c r="BY1500" s="172">
        <v>2.0469741000000001E-6</v>
      </c>
      <c r="BZ1500" s="172">
        <v>1.5721042E-7</v>
      </c>
      <c r="CA1500" s="69">
        <v>0</v>
      </c>
      <c r="CB1500" s="172">
        <v>2.3861158999999999E-7</v>
      </c>
      <c r="CC1500" s="69">
        <v>0</v>
      </c>
      <c r="CD1500" s="69">
        <v>0</v>
      </c>
      <c r="CE1500" s="69">
        <v>0</v>
      </c>
      <c r="CF1500" s="69">
        <v>0</v>
      </c>
      <c r="CG1500" s="69">
        <v>0</v>
      </c>
      <c r="CH1500" s="172">
        <v>3.7456838E-7</v>
      </c>
      <c r="CI1500" s="172">
        <v>3.2129535999999998E-6</v>
      </c>
      <c r="CJ1500" s="172">
        <v>1.7272843999999998E-8</v>
      </c>
      <c r="CK1500" s="69">
        <v>0</v>
      </c>
      <c r="CM1500" s="198">
        <v>0</v>
      </c>
      <c r="CN1500" s="198">
        <v>0.20543803999999999</v>
      </c>
      <c r="CO1500" s="198">
        <v>6.6154022999999999E-3</v>
      </c>
      <c r="CP1500" s="198">
        <v>8.4427828000000003E-4</v>
      </c>
      <c r="CQ1500" s="198">
        <v>0</v>
      </c>
      <c r="CR1500" s="198">
        <v>0</v>
      </c>
      <c r="CS1500" s="197">
        <v>7.5292547000000007E-5</v>
      </c>
      <c r="CT1500" s="198">
        <v>0</v>
      </c>
      <c r="CU1500" s="198">
        <v>0</v>
      </c>
      <c r="CV1500" s="197">
        <v>5.5286776999999998E-5</v>
      </c>
    </row>
    <row r="1501" spans="1:100" ht="14.4">
      <c r="A1501" t="s">
        <v>3652</v>
      </c>
      <c r="B1501" s="85" t="s">
        <v>1162</v>
      </c>
      <c r="C1501" s="113" t="str">
        <f t="shared" si="688"/>
        <v>B.044.01.137</v>
      </c>
      <c r="D1501" s="9" t="s">
        <v>1163</v>
      </c>
      <c r="E1501" s="112" t="s">
        <v>514</v>
      </c>
      <c r="F1501" s="115" t="str">
        <f t="shared" si="689"/>
        <v>Electricity Burundi production</v>
      </c>
      <c r="G1501" s="143">
        <f t="shared" si="690"/>
        <v>5.9351565333333328E-2</v>
      </c>
      <c r="I1501" s="118">
        <f t="shared" si="691"/>
        <v>1.2946723049999999E-2</v>
      </c>
      <c r="K1501" s="161">
        <f t="shared" si="692"/>
        <v>8.5747134E-4</v>
      </c>
      <c r="L1501" s="161">
        <f t="shared" si="693"/>
        <v>2.9825214999999999E-3</v>
      </c>
      <c r="M1501" s="162">
        <f t="shared" si="694"/>
        <v>2.0399541000000002E-4</v>
      </c>
      <c r="N1501" s="161">
        <v>8.9027347999999992E-3</v>
      </c>
      <c r="O1501" s="132">
        <v>1.8660577E-3</v>
      </c>
      <c r="P1501" s="132">
        <v>1.1164638000000001E-3</v>
      </c>
      <c r="Q1501" s="132">
        <v>4.7077141000000002E-4</v>
      </c>
      <c r="R1501" s="132">
        <v>3.8669992999999998E-4</v>
      </c>
      <c r="S1501" s="132">
        <v>0</v>
      </c>
      <c r="T1501" s="132">
        <v>0</v>
      </c>
      <c r="U1501" s="132">
        <v>0</v>
      </c>
      <c r="V1501" s="132">
        <v>1.7340766000000001E-4</v>
      </c>
      <c r="W1501" s="132">
        <v>0</v>
      </c>
      <c r="X1501" s="164">
        <v>3.0587750000000002E-5</v>
      </c>
      <c r="Y1501" s="132">
        <v>0</v>
      </c>
      <c r="Z1501" s="132">
        <v>0</v>
      </c>
      <c r="AA1501" s="132">
        <v>0</v>
      </c>
      <c r="AC1501" s="118">
        <f t="shared" si="695"/>
        <v>8.9027347999999992E-3</v>
      </c>
      <c r="AD1501" s="118">
        <f t="shared" si="696"/>
        <v>3.8399928400000001E-3</v>
      </c>
      <c r="AE1501" s="118">
        <f t="shared" si="697"/>
        <v>2.9825214999999999E-3</v>
      </c>
      <c r="AF1501" s="118">
        <f t="shared" si="698"/>
        <v>2.9825214999999999E-3</v>
      </c>
      <c r="AG1501" s="118">
        <f t="shared" si="699"/>
        <v>2.0399541000000002E-4</v>
      </c>
      <c r="AI1501" s="69">
        <v>1.6705106999999999</v>
      </c>
      <c r="AJ1501" s="69">
        <v>0.74470038000000005</v>
      </c>
      <c r="AK1501" s="69">
        <v>3.8002962E-3</v>
      </c>
      <c r="AL1501" s="69">
        <v>0</v>
      </c>
      <c r="AM1501" s="69">
        <v>7.8952959000000003E-2</v>
      </c>
      <c r="AN1501" s="69">
        <v>0</v>
      </c>
      <c r="AO1501" s="69">
        <v>0.84305706000000002</v>
      </c>
      <c r="AQ1501" s="116">
        <v>1.7881914999999999E-3</v>
      </c>
      <c r="AR1501" s="116">
        <v>1.6751129E-3</v>
      </c>
      <c r="AS1501" s="199">
        <v>5.9881934E-5</v>
      </c>
      <c r="AT1501" s="199">
        <v>5.3196596999999997E-5</v>
      </c>
      <c r="AU1501" s="150">
        <f t="shared" si="700"/>
        <v>1.0042643532400001E-7</v>
      </c>
      <c r="AV1501" s="150">
        <f t="shared" si="701"/>
        <v>2.214568531947E-10</v>
      </c>
      <c r="AW1501" s="163">
        <f t="shared" si="702"/>
        <v>7.4505037712000004E-3</v>
      </c>
      <c r="AX1501" s="196">
        <v>5.5078253000000003E-8</v>
      </c>
      <c r="AY1501" s="196">
        <v>1.6618438000000001E-10</v>
      </c>
      <c r="AZ1501" s="196">
        <v>4.5403947000000003E-15</v>
      </c>
      <c r="BA1501" s="108">
        <v>0</v>
      </c>
      <c r="BB1501" s="108">
        <v>0</v>
      </c>
      <c r="BC1501" s="196">
        <v>7.0000323999999997E-11</v>
      </c>
      <c r="BD1501" s="196">
        <v>4.5278182000000002E-8</v>
      </c>
      <c r="BE1501" s="196">
        <v>9.9231227999999994E-12</v>
      </c>
      <c r="BF1501" s="196">
        <v>4.534481E-11</v>
      </c>
      <c r="BG1501" s="108">
        <v>0</v>
      </c>
      <c r="BH1501" s="108">
        <v>0</v>
      </c>
      <c r="BI1501" s="108">
        <v>0</v>
      </c>
      <c r="BJ1501" s="108">
        <v>0</v>
      </c>
      <c r="BK1501" s="108">
        <v>0</v>
      </c>
      <c r="BL1501" s="108">
        <v>0</v>
      </c>
      <c r="BM1501" s="108">
        <v>0</v>
      </c>
      <c r="BN1501" s="108">
        <v>0</v>
      </c>
      <c r="BO1501" s="196">
        <v>3.4999712000000001E-6</v>
      </c>
      <c r="BP1501" s="108">
        <v>7.4470038000000001E-3</v>
      </c>
      <c r="BQ1501" s="108">
        <v>0</v>
      </c>
      <c r="BR1501" s="108">
        <v>0</v>
      </c>
      <c r="BS1501" s="108">
        <v>0</v>
      </c>
      <c r="BU1501" s="172">
        <v>3.7888354000000001E-6</v>
      </c>
      <c r="BV1501" s="172">
        <v>3.3566684000000001E-7</v>
      </c>
      <c r="BW1501" s="172">
        <v>1.6548791E-6</v>
      </c>
      <c r="BX1501" s="69">
        <v>0</v>
      </c>
      <c r="BY1501" s="172">
        <v>5.8883460000000002E-7</v>
      </c>
      <c r="BZ1501" s="172">
        <v>4.5316907000000002E-8</v>
      </c>
      <c r="CA1501" s="69">
        <v>0</v>
      </c>
      <c r="CB1501" s="172">
        <v>6.8781312000000006E-8</v>
      </c>
      <c r="CC1501" s="69">
        <v>0</v>
      </c>
      <c r="CD1501" s="69">
        <v>0</v>
      </c>
      <c r="CE1501" s="69">
        <v>0</v>
      </c>
      <c r="CF1501" s="69">
        <v>0</v>
      </c>
      <c r="CG1501" s="69">
        <v>0</v>
      </c>
      <c r="CH1501" s="172">
        <v>1.0765704E-7</v>
      </c>
      <c r="CI1501" s="172">
        <v>9.0406596999999996E-7</v>
      </c>
      <c r="CJ1501" s="172">
        <v>8.3633631000000004E-8</v>
      </c>
      <c r="CK1501" s="69">
        <v>0</v>
      </c>
      <c r="CM1501" s="198">
        <v>0</v>
      </c>
      <c r="CN1501" s="198">
        <v>5.9351565000000002E-2</v>
      </c>
      <c r="CO1501" s="198">
        <v>1.9069319E-3</v>
      </c>
      <c r="CP1501" s="198">
        <v>2.4005183000000001E-4</v>
      </c>
      <c r="CQ1501" s="198">
        <v>0</v>
      </c>
      <c r="CR1501" s="198">
        <v>0</v>
      </c>
      <c r="CS1501" s="197">
        <v>2.1578166E-5</v>
      </c>
      <c r="CT1501" s="198">
        <v>0</v>
      </c>
      <c r="CU1501" s="198">
        <v>0</v>
      </c>
      <c r="CV1501" s="197">
        <v>1.5936766E-5</v>
      </c>
    </row>
    <row r="1502" spans="1:100" ht="14.4">
      <c r="A1502" t="s">
        <v>3653</v>
      </c>
      <c r="B1502" s="85" t="s">
        <v>1162</v>
      </c>
      <c r="C1502" s="113" t="str">
        <f t="shared" si="688"/>
        <v>B.044.01.138</v>
      </c>
      <c r="D1502" s="9" t="s">
        <v>1163</v>
      </c>
      <c r="E1502" s="112" t="s">
        <v>514</v>
      </c>
      <c r="F1502" s="115" t="str">
        <f t="shared" si="689"/>
        <v>Electricity Cambodia production</v>
      </c>
      <c r="G1502" s="143">
        <f t="shared" si="690"/>
        <v>0.19339179333333334</v>
      </c>
      <c r="I1502" s="118">
        <f t="shared" si="691"/>
        <v>3.7480654769999996E-2</v>
      </c>
      <c r="K1502" s="161">
        <f t="shared" si="692"/>
        <v>2.4525979400000001E-3</v>
      </c>
      <c r="L1502" s="161">
        <f t="shared" si="693"/>
        <v>5.4742578E-3</v>
      </c>
      <c r="M1502" s="162">
        <f t="shared" si="694"/>
        <v>5.4503002999999994E-4</v>
      </c>
      <c r="N1502" s="161">
        <v>2.9008769E-2</v>
      </c>
      <c r="O1502" s="132">
        <v>1.9892488000000002E-3</v>
      </c>
      <c r="P1502" s="132">
        <v>3.4850089999999998E-3</v>
      </c>
      <c r="Q1502" s="132">
        <v>1.4822259000000001E-3</v>
      </c>
      <c r="R1502" s="132">
        <v>9.7037204E-4</v>
      </c>
      <c r="S1502" s="132">
        <v>0</v>
      </c>
      <c r="T1502" s="132">
        <v>0</v>
      </c>
      <c r="U1502" s="132">
        <v>0</v>
      </c>
      <c r="V1502" s="132">
        <v>1.0480796E-4</v>
      </c>
      <c r="W1502" s="132">
        <v>0</v>
      </c>
      <c r="X1502" s="132">
        <v>4.4022206999999998E-4</v>
      </c>
      <c r="Y1502" s="132">
        <v>0</v>
      </c>
      <c r="Z1502" s="132">
        <v>0</v>
      </c>
      <c r="AA1502" s="132">
        <v>0</v>
      </c>
      <c r="AC1502" s="118">
        <f t="shared" si="695"/>
        <v>2.9008769E-2</v>
      </c>
      <c r="AD1502" s="118">
        <f t="shared" si="696"/>
        <v>7.9268557400000005E-3</v>
      </c>
      <c r="AE1502" s="118">
        <f t="shared" si="697"/>
        <v>5.4742578E-3</v>
      </c>
      <c r="AF1502" s="118">
        <f t="shared" si="698"/>
        <v>5.4742578E-3</v>
      </c>
      <c r="AG1502" s="118">
        <f t="shared" si="699"/>
        <v>5.4503002999999994E-4</v>
      </c>
      <c r="AI1502" s="69">
        <v>2.435673</v>
      </c>
      <c r="AJ1502" s="69">
        <v>1.9095626000000001</v>
      </c>
      <c r="AK1502" s="69">
        <v>5.4694257000000003E-2</v>
      </c>
      <c r="AL1502" s="69">
        <v>0</v>
      </c>
      <c r="AM1502" s="69">
        <v>1.2882609999999999E-2</v>
      </c>
      <c r="AN1502" s="69">
        <v>0.12036506</v>
      </c>
      <c r="AO1502" s="69">
        <v>0.33816849999999998</v>
      </c>
      <c r="AQ1502" s="116">
        <v>4.3333818000000001E-3</v>
      </c>
      <c r="AR1502" s="116">
        <v>4.1332288000000003E-3</v>
      </c>
      <c r="AS1502" s="116">
        <v>1.7124859000000001E-4</v>
      </c>
      <c r="AT1502" s="199">
        <v>2.8904400000000001E-5</v>
      </c>
      <c r="AU1502" s="150">
        <f t="shared" si="700"/>
        <v>2.4779548932999999E-7</v>
      </c>
      <c r="AV1502" s="150">
        <f t="shared" si="701"/>
        <v>6.3331579447200009E-10</v>
      </c>
      <c r="AW1502" s="163">
        <f t="shared" si="702"/>
        <v>4.0482352899999996E-3</v>
      </c>
      <c r="AX1502" s="196">
        <v>1.7946757999999999E-7</v>
      </c>
      <c r="AY1502" s="196">
        <v>5.4149702E-10</v>
      </c>
      <c r="AZ1502" s="196">
        <v>1.4794471999999999E-14</v>
      </c>
      <c r="BA1502" s="108">
        <v>0</v>
      </c>
      <c r="BB1502" s="108">
        <v>0</v>
      </c>
      <c r="BC1502" s="196">
        <v>2.2039633E-10</v>
      </c>
      <c r="BD1502" s="196">
        <v>6.8107512999999997E-8</v>
      </c>
      <c r="BE1502" s="196">
        <v>3.1242995999999998E-11</v>
      </c>
      <c r="BF1502" s="196">
        <v>6.0560983999999995E-11</v>
      </c>
      <c r="BG1502" s="108">
        <v>0</v>
      </c>
      <c r="BH1502" s="108">
        <v>0</v>
      </c>
      <c r="BI1502" s="108">
        <v>0</v>
      </c>
      <c r="BJ1502" s="108">
        <v>0</v>
      </c>
      <c r="BK1502" s="108">
        <v>0</v>
      </c>
      <c r="BL1502" s="108">
        <v>0</v>
      </c>
      <c r="BM1502" s="108">
        <v>0</v>
      </c>
      <c r="BN1502" s="108">
        <v>0</v>
      </c>
      <c r="BO1502" s="196">
        <v>2.1153899999999998E-6</v>
      </c>
      <c r="BP1502" s="108">
        <v>4.0461198999999998E-3</v>
      </c>
      <c r="BQ1502" s="108">
        <v>0</v>
      </c>
      <c r="BR1502" s="108">
        <v>0</v>
      </c>
      <c r="BS1502" s="108">
        <v>0</v>
      </c>
      <c r="BU1502" s="172">
        <v>1.0135922000000001E-5</v>
      </c>
      <c r="BV1502" s="172">
        <v>4.9008623E-7</v>
      </c>
      <c r="BW1502" s="172">
        <v>5.3922763E-6</v>
      </c>
      <c r="BX1502" s="69">
        <v>0</v>
      </c>
      <c r="BY1502" s="172">
        <v>1.1658637999999999E-6</v>
      </c>
      <c r="BZ1502" s="172">
        <v>1.4268048E-7</v>
      </c>
      <c r="CA1502" s="69">
        <v>0</v>
      </c>
      <c r="CB1502" s="172">
        <v>2.1655827E-7</v>
      </c>
      <c r="CC1502" s="69">
        <v>0</v>
      </c>
      <c r="CD1502" s="69">
        <v>0</v>
      </c>
      <c r="CE1502" s="69">
        <v>0</v>
      </c>
      <c r="CF1502" s="69">
        <v>0</v>
      </c>
      <c r="CG1502" s="69">
        <v>0</v>
      </c>
      <c r="CH1502" s="172">
        <v>3.0216834000000003E-7</v>
      </c>
      <c r="CI1502" s="172">
        <v>2.3757397999999999E-6</v>
      </c>
      <c r="CJ1502" s="172">
        <v>5.0548344000000001E-8</v>
      </c>
      <c r="CK1502" s="69">
        <v>0</v>
      </c>
      <c r="CM1502" s="198">
        <v>0</v>
      </c>
      <c r="CN1502" s="198">
        <v>0.19339179000000001</v>
      </c>
      <c r="CO1502" s="198">
        <v>6.0039834999999998E-3</v>
      </c>
      <c r="CP1502" s="198">
        <v>3.6803375000000002E-4</v>
      </c>
      <c r="CQ1502" s="198">
        <v>0</v>
      </c>
      <c r="CR1502" s="198">
        <v>0</v>
      </c>
      <c r="CS1502" s="197">
        <v>3.8078419000000003E-5</v>
      </c>
      <c r="CT1502" s="198">
        <v>0</v>
      </c>
      <c r="CU1502" s="198">
        <v>0</v>
      </c>
      <c r="CV1502" s="197">
        <v>5.0176979E-5</v>
      </c>
    </row>
    <row r="1503" spans="1:100" ht="14.4">
      <c r="A1503" t="s">
        <v>3654</v>
      </c>
      <c r="B1503" s="85" t="s">
        <v>1162</v>
      </c>
      <c r="C1503" s="113" t="str">
        <f t="shared" si="688"/>
        <v>B.044.01.139</v>
      </c>
      <c r="D1503" s="9" t="s">
        <v>1163</v>
      </c>
      <c r="E1503" s="112" t="s">
        <v>514</v>
      </c>
      <c r="F1503" s="115" t="str">
        <f t="shared" si="689"/>
        <v>Electricity Cameroon production</v>
      </c>
      <c r="G1503" s="143">
        <f t="shared" si="690"/>
        <v>6.2301488000000009E-2</v>
      </c>
      <c r="I1503" s="118">
        <f t="shared" si="691"/>
        <v>1.3013947520000001E-2</v>
      </c>
      <c r="K1503" s="161">
        <f t="shared" si="692"/>
        <v>1.01431456E-3</v>
      </c>
      <c r="L1503" s="161">
        <f t="shared" si="693"/>
        <v>2.4492902999999999E-3</v>
      </c>
      <c r="M1503" s="162">
        <f t="shared" si="694"/>
        <v>2.0511946E-4</v>
      </c>
      <c r="N1503" s="161">
        <v>9.3452232000000007E-3</v>
      </c>
      <c r="O1503" s="132">
        <v>1.0168200999999999E-3</v>
      </c>
      <c r="P1503" s="132">
        <v>1.4324702E-3</v>
      </c>
      <c r="Q1503" s="132">
        <v>6.0342394E-4</v>
      </c>
      <c r="R1503" s="132">
        <v>4.1089061999999998E-4</v>
      </c>
      <c r="S1503" s="132">
        <v>0</v>
      </c>
      <c r="T1503" s="132">
        <v>0</v>
      </c>
      <c r="U1503" s="132">
        <v>0</v>
      </c>
      <c r="V1503" s="132">
        <v>1.9217961000000001E-4</v>
      </c>
      <c r="W1503" s="132">
        <v>0</v>
      </c>
      <c r="X1503" s="164">
        <v>1.2939849999999999E-5</v>
      </c>
      <c r="Y1503" s="132">
        <v>0</v>
      </c>
      <c r="Z1503" s="132">
        <v>0</v>
      </c>
      <c r="AA1503" s="132">
        <v>0</v>
      </c>
      <c r="AC1503" s="118">
        <f t="shared" si="695"/>
        <v>9.3452232000000007E-3</v>
      </c>
      <c r="AD1503" s="118">
        <f t="shared" si="696"/>
        <v>3.4636048599999995E-3</v>
      </c>
      <c r="AE1503" s="118">
        <f t="shared" si="697"/>
        <v>2.4492902999999999E-3</v>
      </c>
      <c r="AF1503" s="118">
        <f t="shared" si="698"/>
        <v>2.4492902999999999E-3</v>
      </c>
      <c r="AG1503" s="118">
        <f t="shared" si="699"/>
        <v>2.0511946E-4</v>
      </c>
      <c r="AI1503" s="69">
        <v>1.7591901000000001</v>
      </c>
      <c r="AJ1503" s="69">
        <v>0.80351711000000003</v>
      </c>
      <c r="AK1503" s="69">
        <v>1.6076783000000001E-3</v>
      </c>
      <c r="AL1503" s="69">
        <v>0</v>
      </c>
      <c r="AM1503" s="69">
        <v>2.3804980999999999E-2</v>
      </c>
      <c r="AN1503" s="69">
        <v>7.0607993999999997E-3</v>
      </c>
      <c r="AO1503" s="69">
        <v>0.92319952999999999</v>
      </c>
      <c r="AQ1503" s="116">
        <v>1.6013442000000001E-3</v>
      </c>
      <c r="AR1503" s="116">
        <v>1.4951968999999999E-3</v>
      </c>
      <c r="AS1503" s="199">
        <v>5.8460907E-5</v>
      </c>
      <c r="AT1503" s="199">
        <v>4.7686384999999997E-5</v>
      </c>
      <c r="AU1503" s="150">
        <f t="shared" si="700"/>
        <v>8.9640099802000006E-8</v>
      </c>
      <c r="AV1503" s="150">
        <f t="shared" si="701"/>
        <v>2.1620158506379999E-10</v>
      </c>
      <c r="AW1503" s="163">
        <f t="shared" si="702"/>
        <v>6.6787654544999998E-3</v>
      </c>
      <c r="AX1503" s="196">
        <v>5.7815780999999999E-8</v>
      </c>
      <c r="AY1503" s="196">
        <v>1.7444417000000001E-10</v>
      </c>
      <c r="AZ1503" s="196">
        <v>4.7660638000000001E-15</v>
      </c>
      <c r="BA1503" s="108">
        <v>0</v>
      </c>
      <c r="BB1503" s="108">
        <v>0</v>
      </c>
      <c r="BC1503" s="196">
        <v>8.9724801999999995E-11</v>
      </c>
      <c r="BD1503" s="196">
        <v>3.1734594000000002E-8</v>
      </c>
      <c r="BE1503" s="196">
        <v>1.2719230000000001E-11</v>
      </c>
      <c r="BF1503" s="196">
        <v>2.9033419000000002E-11</v>
      </c>
      <c r="BG1503" s="108">
        <v>0</v>
      </c>
      <c r="BH1503" s="108">
        <v>0</v>
      </c>
      <c r="BI1503" s="108">
        <v>0</v>
      </c>
      <c r="BJ1503" s="108">
        <v>0</v>
      </c>
      <c r="BK1503" s="108">
        <v>0</v>
      </c>
      <c r="BL1503" s="108">
        <v>0</v>
      </c>
      <c r="BM1503" s="108">
        <v>0</v>
      </c>
      <c r="BN1503" s="108">
        <v>0</v>
      </c>
      <c r="BO1503" s="196">
        <v>3.8788544999999999E-6</v>
      </c>
      <c r="BP1503" s="108">
        <v>6.6748865999999999E-3</v>
      </c>
      <c r="BQ1503" s="108">
        <v>0</v>
      </c>
      <c r="BR1503" s="108">
        <v>0</v>
      </c>
      <c r="BS1503" s="108">
        <v>0</v>
      </c>
      <c r="BU1503" s="172">
        <v>3.7819066999999999E-6</v>
      </c>
      <c r="BV1503" s="172">
        <v>2.2970502E-7</v>
      </c>
      <c r="BW1503" s="172">
        <v>1.7371308E-6</v>
      </c>
      <c r="BX1503" s="69">
        <v>0</v>
      </c>
      <c r="BY1503" s="172">
        <v>5.1368068999999999E-7</v>
      </c>
      <c r="BZ1503" s="172">
        <v>5.8086166999999998E-8</v>
      </c>
      <c r="CA1503" s="69">
        <v>0</v>
      </c>
      <c r="CB1503" s="172">
        <v>8.8162300999999999E-8</v>
      </c>
      <c r="CC1503" s="69">
        <v>0</v>
      </c>
      <c r="CD1503" s="69">
        <v>0</v>
      </c>
      <c r="CE1503" s="69">
        <v>0</v>
      </c>
      <c r="CF1503" s="69">
        <v>0</v>
      </c>
      <c r="CG1503" s="69">
        <v>0</v>
      </c>
      <c r="CH1503" s="172">
        <v>1.2497429999999999E-7</v>
      </c>
      <c r="CI1503" s="172">
        <v>9.3748019999999999E-7</v>
      </c>
      <c r="CJ1503" s="172">
        <v>9.2687245000000003E-8</v>
      </c>
      <c r="CK1503" s="69">
        <v>0</v>
      </c>
      <c r="CM1503" s="198">
        <v>0</v>
      </c>
      <c r="CN1503" s="198">
        <v>6.2301488000000002E-2</v>
      </c>
      <c r="CO1503" s="198">
        <v>2.4442613999999998E-3</v>
      </c>
      <c r="CP1503" s="198">
        <v>1.7048294E-4</v>
      </c>
      <c r="CQ1503" s="198">
        <v>0</v>
      </c>
      <c r="CR1503" s="198">
        <v>0</v>
      </c>
      <c r="CS1503" s="197">
        <v>1.7159318999999999E-5</v>
      </c>
      <c r="CT1503" s="198">
        <v>0</v>
      </c>
      <c r="CU1503" s="198">
        <v>0</v>
      </c>
      <c r="CV1503" s="197">
        <v>2.0427378999999999E-5</v>
      </c>
    </row>
    <row r="1504" spans="1:100" ht="14.4">
      <c r="A1504" t="s">
        <v>3655</v>
      </c>
      <c r="B1504" s="85" t="s">
        <v>1162</v>
      </c>
      <c r="C1504" s="113" t="str">
        <f t="shared" si="688"/>
        <v>B.044.01.140</v>
      </c>
      <c r="D1504" s="9" t="s">
        <v>1163</v>
      </c>
      <c r="E1504" s="112" t="s">
        <v>514</v>
      </c>
      <c r="F1504" s="115" t="str">
        <f t="shared" si="689"/>
        <v>Electricity Canada production</v>
      </c>
      <c r="G1504" s="143">
        <f t="shared" si="690"/>
        <v>4.9367198666666667E-2</v>
      </c>
      <c r="I1504" s="118">
        <f t="shared" si="691"/>
        <v>1.305926675E-2</v>
      </c>
      <c r="K1504" s="161">
        <f t="shared" si="692"/>
        <v>8.0376227999999993E-4</v>
      </c>
      <c r="L1504" s="161">
        <f t="shared" si="693"/>
        <v>1.8614127E-3</v>
      </c>
      <c r="M1504" s="162">
        <f t="shared" si="694"/>
        <v>2.9890119700000002E-3</v>
      </c>
      <c r="N1504" s="161">
        <v>7.4050797999999996E-3</v>
      </c>
      <c r="O1504" s="132">
        <v>6.9968210000000001E-4</v>
      </c>
      <c r="P1504" s="132">
        <v>1.1617305999999999E-3</v>
      </c>
      <c r="Q1504" s="132">
        <v>4.9024604000000001E-4</v>
      </c>
      <c r="R1504" s="132">
        <v>3.1351623999999997E-4</v>
      </c>
      <c r="S1504" s="132">
        <v>0</v>
      </c>
      <c r="T1504" s="132">
        <v>0</v>
      </c>
      <c r="U1504" s="132">
        <v>0</v>
      </c>
      <c r="V1504" s="132">
        <v>1.2848707000000001E-4</v>
      </c>
      <c r="W1504" s="132">
        <v>0</v>
      </c>
      <c r="X1504" s="132">
        <v>2.8605249E-3</v>
      </c>
      <c r="Y1504" s="132">
        <v>0</v>
      </c>
      <c r="Z1504" s="132">
        <v>0</v>
      </c>
      <c r="AA1504" s="132">
        <v>0</v>
      </c>
      <c r="AC1504" s="118">
        <f t="shared" si="695"/>
        <v>7.4050797999999996E-3</v>
      </c>
      <c r="AD1504" s="118">
        <f t="shared" si="696"/>
        <v>2.6651749800000002E-3</v>
      </c>
      <c r="AE1504" s="118">
        <f t="shared" si="697"/>
        <v>1.8614127E-3</v>
      </c>
      <c r="AF1504" s="118">
        <f t="shared" si="698"/>
        <v>1.8614127E-3</v>
      </c>
      <c r="AG1504" s="118">
        <f t="shared" si="699"/>
        <v>2.9890119700000002E-3</v>
      </c>
      <c r="AI1504" s="69">
        <v>1.6363755</v>
      </c>
      <c r="AJ1504" s="69">
        <v>0.57440214000000001</v>
      </c>
      <c r="AK1504" s="69">
        <v>0.35539854999999998</v>
      </c>
      <c r="AL1504" s="69">
        <v>0</v>
      </c>
      <c r="AM1504" s="69">
        <v>5.6716017000000001E-2</v>
      </c>
      <c r="AN1504" s="69">
        <v>9.8584601999999993E-2</v>
      </c>
      <c r="AO1504" s="69">
        <v>0.55127417999999995</v>
      </c>
      <c r="AQ1504" s="116">
        <v>1.2251358999999999E-3</v>
      </c>
      <c r="AR1504" s="116">
        <v>1.1518141E-3</v>
      </c>
      <c r="AS1504" s="199">
        <v>4.5827132999999997E-5</v>
      </c>
      <c r="AT1504" s="199">
        <v>2.7494680000000002E-5</v>
      </c>
      <c r="AU1504" s="150">
        <f t="shared" si="700"/>
        <v>6.9053604061000001E-8</v>
      </c>
      <c r="AV1504" s="150">
        <f t="shared" si="701"/>
        <v>1.6947904559069999E-10</v>
      </c>
      <c r="AW1504" s="163">
        <f t="shared" si="702"/>
        <v>3.8507956169999999E-3</v>
      </c>
      <c r="AX1504" s="196">
        <v>4.5812759999999998E-8</v>
      </c>
      <c r="AY1504" s="196">
        <v>1.3822815999999999E-10</v>
      </c>
      <c r="AZ1504" s="196">
        <v>3.7765907E-15</v>
      </c>
      <c r="BA1504" s="108">
        <v>0</v>
      </c>
      <c r="BB1504" s="108">
        <v>0</v>
      </c>
      <c r="BC1504" s="196">
        <v>7.2896060999999996E-11</v>
      </c>
      <c r="BD1504" s="196">
        <v>2.3167947999999999E-8</v>
      </c>
      <c r="BE1504" s="196">
        <v>1.0333617E-11</v>
      </c>
      <c r="BF1504" s="196">
        <v>2.0913492000000002E-11</v>
      </c>
      <c r="BG1504" s="108">
        <v>0</v>
      </c>
      <c r="BH1504" s="108">
        <v>0</v>
      </c>
      <c r="BI1504" s="108">
        <v>0</v>
      </c>
      <c r="BJ1504" s="108">
        <v>0</v>
      </c>
      <c r="BK1504" s="108">
        <v>0</v>
      </c>
      <c r="BL1504" s="108">
        <v>0</v>
      </c>
      <c r="BM1504" s="108">
        <v>0</v>
      </c>
      <c r="BN1504" s="108">
        <v>0</v>
      </c>
      <c r="BO1504" s="196">
        <v>2.5933170000000001E-6</v>
      </c>
      <c r="BP1504" s="108">
        <v>3.8482022999999999E-3</v>
      </c>
      <c r="BQ1504" s="108">
        <v>0</v>
      </c>
      <c r="BR1504" s="108">
        <v>0</v>
      </c>
      <c r="BS1504" s="108">
        <v>0</v>
      </c>
      <c r="BU1504" s="172">
        <v>3.3353824999999999E-6</v>
      </c>
      <c r="BV1504" s="172">
        <v>1.6818331E-7</v>
      </c>
      <c r="BW1504" s="172">
        <v>1.3764885000000001E-6</v>
      </c>
      <c r="BX1504" s="69">
        <v>0</v>
      </c>
      <c r="BY1504" s="172">
        <v>3.8396944999999998E-7</v>
      </c>
      <c r="BZ1504" s="172">
        <v>4.7191553000000003E-8</v>
      </c>
      <c r="CA1504" s="69">
        <v>0</v>
      </c>
      <c r="CB1504" s="172">
        <v>7.1626622000000002E-8</v>
      </c>
      <c r="CC1504" s="69">
        <v>0</v>
      </c>
      <c r="CD1504" s="69">
        <v>0</v>
      </c>
      <c r="CE1504" s="69">
        <v>0</v>
      </c>
      <c r="CF1504" s="69">
        <v>0</v>
      </c>
      <c r="CG1504" s="69">
        <v>0</v>
      </c>
      <c r="CH1504" s="172">
        <v>1.0033729E-7</v>
      </c>
      <c r="CI1504" s="172">
        <v>1.1256171000000001E-6</v>
      </c>
      <c r="CJ1504" s="172">
        <v>6.1968657999999994E-8</v>
      </c>
      <c r="CK1504" s="69">
        <v>0</v>
      </c>
      <c r="CM1504" s="198">
        <v>0</v>
      </c>
      <c r="CN1504" s="198">
        <v>4.9367199E-2</v>
      </c>
      <c r="CO1504" s="198">
        <v>1.9858168999999999E-3</v>
      </c>
      <c r="CP1504" s="198">
        <v>1.2589198999999999E-4</v>
      </c>
      <c r="CQ1504" s="198">
        <v>0</v>
      </c>
      <c r="CR1504" s="198">
        <v>0</v>
      </c>
      <c r="CS1504" s="197">
        <v>1.2663561E-5</v>
      </c>
      <c r="CT1504" s="198">
        <v>0</v>
      </c>
      <c r="CU1504" s="198">
        <v>0</v>
      </c>
      <c r="CV1504" s="197">
        <v>1.659603E-5</v>
      </c>
    </row>
    <row r="1505" spans="1:100" ht="14.4">
      <c r="A1505" t="s">
        <v>3656</v>
      </c>
      <c r="B1505" s="85" t="s">
        <v>1162</v>
      </c>
      <c r="C1505" s="113" t="str">
        <f t="shared" si="688"/>
        <v>B.044.01.141</v>
      </c>
      <c r="D1505" s="9" t="s">
        <v>1163</v>
      </c>
      <c r="E1505" s="112" t="s">
        <v>514</v>
      </c>
      <c r="F1505" s="115" t="str">
        <f t="shared" si="689"/>
        <v>Electricity Cape Verde production</v>
      </c>
      <c r="G1505" s="143">
        <f t="shared" si="690"/>
        <v>0.16984490666666668</v>
      </c>
      <c r="I1505" s="118">
        <f t="shared" si="691"/>
        <v>3.6116855247999999E-2</v>
      </c>
      <c r="K1505" s="161">
        <f t="shared" si="692"/>
        <v>2.2558239E-3</v>
      </c>
      <c r="L1505" s="161">
        <f t="shared" si="693"/>
        <v>8.2258230999999998E-3</v>
      </c>
      <c r="M1505" s="162">
        <f t="shared" si="694"/>
        <v>1.5847224799999998E-4</v>
      </c>
      <c r="N1505" s="161">
        <v>2.5476736E-2</v>
      </c>
      <c r="O1505" s="132">
        <v>5.3036304000000003E-3</v>
      </c>
      <c r="P1505" s="132">
        <v>2.9221926999999999E-3</v>
      </c>
      <c r="Q1505" s="132">
        <v>1.2331843999999999E-3</v>
      </c>
      <c r="R1505" s="132">
        <v>1.0226395000000001E-3</v>
      </c>
      <c r="S1505" s="132">
        <v>0</v>
      </c>
      <c r="T1505" s="132">
        <v>0</v>
      </c>
      <c r="U1505" s="132">
        <v>0</v>
      </c>
      <c r="V1505" s="164">
        <v>7.4196093E-5</v>
      </c>
      <c r="W1505" s="132">
        <v>0</v>
      </c>
      <c r="X1505" s="164">
        <v>8.4276154999999995E-5</v>
      </c>
      <c r="Y1505" s="132">
        <v>0</v>
      </c>
      <c r="Z1505" s="132">
        <v>0</v>
      </c>
      <c r="AA1505" s="132">
        <v>0</v>
      </c>
      <c r="AC1505" s="118">
        <f t="shared" si="695"/>
        <v>2.5476736E-2</v>
      </c>
      <c r="AD1505" s="118">
        <f t="shared" si="696"/>
        <v>1.0481647E-2</v>
      </c>
      <c r="AE1505" s="118">
        <f t="shared" si="697"/>
        <v>8.2258230999999998E-3</v>
      </c>
      <c r="AF1505" s="118">
        <f t="shared" si="698"/>
        <v>8.2258230999999998E-3</v>
      </c>
      <c r="AG1505" s="118">
        <f t="shared" si="699"/>
        <v>1.5847224799999998E-4</v>
      </c>
      <c r="AI1505" s="69">
        <v>2.5574518999999998</v>
      </c>
      <c r="AJ1505" s="69">
        <v>2.1811671000000001</v>
      </c>
      <c r="AK1505" s="69">
        <v>1.0470673999999999E-2</v>
      </c>
      <c r="AL1505" s="69">
        <v>0</v>
      </c>
      <c r="AM1505" s="69">
        <v>0</v>
      </c>
      <c r="AN1505" s="69">
        <v>0.36581416999999999</v>
      </c>
      <c r="AO1505" s="69">
        <v>0</v>
      </c>
      <c r="AQ1505" s="116">
        <v>5.0647072E-3</v>
      </c>
      <c r="AR1505" s="116">
        <v>4.7388409999999997E-3</v>
      </c>
      <c r="AS1505" s="116">
        <v>1.7012015E-4</v>
      </c>
      <c r="AT1505" s="116">
        <v>1.5574602000000001E-4</v>
      </c>
      <c r="AU1505" s="150">
        <f t="shared" si="700"/>
        <v>2.8410317564999999E-7</v>
      </c>
      <c r="AV1505" s="150">
        <f t="shared" si="701"/>
        <v>6.2914256513500002E-10</v>
      </c>
      <c r="AW1505" s="163">
        <f t="shared" si="702"/>
        <v>2.1813168535800002E-2</v>
      </c>
      <c r="AX1505" s="196">
        <v>1.5761606999999999E-7</v>
      </c>
      <c r="AY1505" s="196">
        <v>4.7556573000000005E-10</v>
      </c>
      <c r="AZ1505" s="196">
        <v>1.2993135E-14</v>
      </c>
      <c r="BA1505" s="108">
        <v>0</v>
      </c>
      <c r="BB1505" s="108">
        <v>0</v>
      </c>
      <c r="BC1505" s="196">
        <v>1.8336564999999999E-10</v>
      </c>
      <c r="BD1505" s="196">
        <v>1.2630374E-7</v>
      </c>
      <c r="BE1505" s="196">
        <v>2.5993592000000001E-11</v>
      </c>
      <c r="BF1505" s="196">
        <v>1.2757025000000001E-10</v>
      </c>
      <c r="BG1505" s="108">
        <v>0</v>
      </c>
      <c r="BH1505" s="108">
        <v>0</v>
      </c>
      <c r="BI1505" s="108">
        <v>0</v>
      </c>
      <c r="BJ1505" s="108">
        <v>0</v>
      </c>
      <c r="BK1505" s="108">
        <v>0</v>
      </c>
      <c r="BL1505" s="108">
        <v>0</v>
      </c>
      <c r="BM1505" s="108">
        <v>0</v>
      </c>
      <c r="BN1505" s="108">
        <v>0</v>
      </c>
      <c r="BO1505" s="196">
        <v>1.4975357999999999E-6</v>
      </c>
      <c r="BP1505" s="108">
        <v>2.1811671000000001E-2</v>
      </c>
      <c r="BQ1505" s="108">
        <v>0</v>
      </c>
      <c r="BR1505" s="108">
        <v>0</v>
      </c>
      <c r="BS1505" s="108">
        <v>0</v>
      </c>
      <c r="BU1505" s="172">
        <v>1.0544331999999999E-5</v>
      </c>
      <c r="BV1505" s="172">
        <v>9.3987681999999998E-7</v>
      </c>
      <c r="BW1505" s="172">
        <v>4.7357266000000002E-6</v>
      </c>
      <c r="BX1505" s="69">
        <v>0</v>
      </c>
      <c r="BY1505" s="172">
        <v>1.6010321E-6</v>
      </c>
      <c r="BZ1505" s="172">
        <v>1.1870751E-7</v>
      </c>
      <c r="CA1505" s="69">
        <v>0</v>
      </c>
      <c r="CB1505" s="172">
        <v>1.8017245E-7</v>
      </c>
      <c r="CC1505" s="69">
        <v>0</v>
      </c>
      <c r="CD1505" s="69">
        <v>0</v>
      </c>
      <c r="CE1505" s="69">
        <v>0</v>
      </c>
      <c r="CF1505" s="69">
        <v>0</v>
      </c>
      <c r="CG1505" s="69">
        <v>0</v>
      </c>
      <c r="CH1505" s="172">
        <v>2.8594096000000002E-7</v>
      </c>
      <c r="CI1505" s="172">
        <v>2.6470910999999999E-6</v>
      </c>
      <c r="CJ1505" s="172">
        <v>3.5784395999999999E-8</v>
      </c>
      <c r="CK1505" s="69">
        <v>0</v>
      </c>
      <c r="CM1505" s="198">
        <v>0</v>
      </c>
      <c r="CN1505" s="198">
        <v>0.16984489999999999</v>
      </c>
      <c r="CO1505" s="198">
        <v>4.9952028000000001E-3</v>
      </c>
      <c r="CP1505" s="198">
        <v>6.7027570000000004E-4</v>
      </c>
      <c r="CQ1505" s="198">
        <v>0</v>
      </c>
      <c r="CR1505" s="198">
        <v>0</v>
      </c>
      <c r="CS1505" s="197">
        <v>5.9299048000000001E-5</v>
      </c>
      <c r="CT1505" s="198">
        <v>0</v>
      </c>
      <c r="CU1505" s="198">
        <v>0</v>
      </c>
      <c r="CV1505" s="197">
        <v>4.1746314000000002E-5</v>
      </c>
    </row>
    <row r="1506" spans="1:100" ht="14.4">
      <c r="A1506" t="s">
        <v>3657</v>
      </c>
      <c r="B1506" s="85" t="s">
        <v>1162</v>
      </c>
      <c r="C1506" s="113" t="str">
        <f t="shared" si="688"/>
        <v>B.044.01.142</v>
      </c>
      <c r="D1506" s="9" t="s">
        <v>1163</v>
      </c>
      <c r="E1506" s="112" t="s">
        <v>514</v>
      </c>
      <c r="F1506" s="115" t="str">
        <f t="shared" si="689"/>
        <v>Electricity Cayman Islands production</v>
      </c>
      <c r="G1506" s="143">
        <f t="shared" si="690"/>
        <v>0.22850663333333332</v>
      </c>
      <c r="I1506" s="118">
        <f t="shared" si="691"/>
        <v>4.8506817105999994E-2</v>
      </c>
      <c r="K1506" s="161">
        <f t="shared" si="692"/>
        <v>3.0372075999999999E-3</v>
      </c>
      <c r="L1506" s="161">
        <f t="shared" si="693"/>
        <v>1.10737986E-2</v>
      </c>
      <c r="M1506" s="162">
        <f t="shared" si="694"/>
        <v>1.1981590599999999E-4</v>
      </c>
      <c r="N1506" s="161">
        <v>3.4275994999999997E-2</v>
      </c>
      <c r="O1506" s="132">
        <v>7.1473732000000003E-3</v>
      </c>
      <c r="P1506" s="132">
        <v>3.9264254E-3</v>
      </c>
      <c r="Q1506" s="132">
        <v>1.6562663999999999E-3</v>
      </c>
      <c r="R1506" s="132">
        <v>1.3809412E-3</v>
      </c>
      <c r="S1506" s="132">
        <v>0</v>
      </c>
      <c r="T1506" s="132">
        <v>0</v>
      </c>
      <c r="U1506" s="132">
        <v>0</v>
      </c>
      <c r="V1506" s="164">
        <v>1.3948726E-5</v>
      </c>
      <c r="W1506" s="132">
        <v>0</v>
      </c>
      <c r="X1506" s="132">
        <v>1.0586717999999999E-4</v>
      </c>
      <c r="Y1506" s="132">
        <v>0</v>
      </c>
      <c r="Z1506" s="132">
        <v>0</v>
      </c>
      <c r="AA1506" s="132">
        <v>0</v>
      </c>
      <c r="AC1506" s="118">
        <f t="shared" si="695"/>
        <v>3.4275994999999997E-2</v>
      </c>
      <c r="AD1506" s="118">
        <f t="shared" si="696"/>
        <v>1.41110062E-2</v>
      </c>
      <c r="AE1506" s="118">
        <f t="shared" si="697"/>
        <v>1.10737986E-2</v>
      </c>
      <c r="AF1506" s="118">
        <f t="shared" si="698"/>
        <v>1.10737986E-2</v>
      </c>
      <c r="AG1506" s="118">
        <f t="shared" si="699"/>
        <v>1.1981590599999999E-4</v>
      </c>
      <c r="AI1506" s="69">
        <v>3.0115433</v>
      </c>
      <c r="AJ1506" s="69">
        <v>2.9492897999999999</v>
      </c>
      <c r="AK1506" s="69">
        <v>1.3153194999999999E-2</v>
      </c>
      <c r="AL1506" s="69">
        <v>0</v>
      </c>
      <c r="AM1506" s="69">
        <v>0</v>
      </c>
      <c r="AN1506" s="69">
        <v>4.9100274999999999E-2</v>
      </c>
      <c r="AO1506" s="69">
        <v>0</v>
      </c>
      <c r="AQ1506" s="116">
        <v>6.8194743000000004E-3</v>
      </c>
      <c r="AR1506" s="116">
        <v>6.3799733999999999E-3</v>
      </c>
      <c r="AS1506" s="116">
        <v>2.2891955999999999E-4</v>
      </c>
      <c r="AT1506" s="116">
        <v>2.1058129999999999E-4</v>
      </c>
      <c r="AU1506" s="150">
        <f t="shared" si="700"/>
        <v>3.8249240491000002E-7</v>
      </c>
      <c r="AV1506" s="150">
        <f t="shared" si="701"/>
        <v>8.4659598875700012E-10</v>
      </c>
      <c r="AW1506" s="163">
        <f t="shared" si="702"/>
        <v>2.949317953392E-2</v>
      </c>
      <c r="AX1506" s="196">
        <v>2.1205414999999999E-7</v>
      </c>
      <c r="AY1506" s="196">
        <v>6.3981857000000001E-10</v>
      </c>
      <c r="AZ1506" s="196">
        <v>1.7480757000000001E-14</v>
      </c>
      <c r="BA1506" s="108">
        <v>0</v>
      </c>
      <c r="BB1506" s="108">
        <v>0</v>
      </c>
      <c r="BC1506" s="196">
        <v>2.4627491000000002E-10</v>
      </c>
      <c r="BD1506" s="196">
        <v>1.7019198E-7</v>
      </c>
      <c r="BE1506" s="196">
        <v>3.4911497999999998E-11</v>
      </c>
      <c r="BF1506" s="196">
        <v>1.7184844000000001E-10</v>
      </c>
      <c r="BG1506" s="108">
        <v>0</v>
      </c>
      <c r="BH1506" s="108">
        <v>0</v>
      </c>
      <c r="BI1506" s="108">
        <v>0</v>
      </c>
      <c r="BJ1506" s="108">
        <v>0</v>
      </c>
      <c r="BK1506" s="108">
        <v>0</v>
      </c>
      <c r="BL1506" s="108">
        <v>0</v>
      </c>
      <c r="BM1506" s="108">
        <v>0</v>
      </c>
      <c r="BN1506" s="108">
        <v>0</v>
      </c>
      <c r="BO1506" s="196">
        <v>2.8153391999999999E-7</v>
      </c>
      <c r="BP1506" s="108">
        <v>2.9492898E-2</v>
      </c>
      <c r="BQ1506" s="108">
        <v>0</v>
      </c>
      <c r="BR1506" s="108">
        <v>0</v>
      </c>
      <c r="BS1506" s="108">
        <v>0</v>
      </c>
      <c r="BU1506" s="172">
        <v>1.4167544E-5</v>
      </c>
      <c r="BV1506" s="172">
        <v>1.2658555E-6</v>
      </c>
      <c r="BW1506" s="172">
        <v>6.3713712000000002E-6</v>
      </c>
      <c r="BX1506" s="69">
        <v>0</v>
      </c>
      <c r="BY1506" s="172">
        <v>2.1598907999999999E-6</v>
      </c>
      <c r="BZ1506" s="172">
        <v>1.5943379E-7</v>
      </c>
      <c r="CA1506" s="69">
        <v>0</v>
      </c>
      <c r="CB1506" s="172">
        <v>2.4198619000000001E-7</v>
      </c>
      <c r="CC1506" s="69">
        <v>0</v>
      </c>
      <c r="CD1506" s="69">
        <v>0</v>
      </c>
      <c r="CE1506" s="69">
        <v>0</v>
      </c>
      <c r="CF1506" s="69">
        <v>0</v>
      </c>
      <c r="CG1506" s="69">
        <v>0</v>
      </c>
      <c r="CH1506" s="172">
        <v>3.8427066E-7</v>
      </c>
      <c r="CI1506" s="172">
        <v>3.5780082E-6</v>
      </c>
      <c r="CJ1506" s="172">
        <v>6.7273994000000004E-9</v>
      </c>
      <c r="CK1506" s="69">
        <v>0</v>
      </c>
      <c r="CM1506" s="198">
        <v>0</v>
      </c>
      <c r="CN1506" s="198">
        <v>0.22850662999999999</v>
      </c>
      <c r="CO1506" s="198">
        <v>6.7089615999999996E-3</v>
      </c>
      <c r="CP1506" s="198">
        <v>9.0264616999999998E-4</v>
      </c>
      <c r="CQ1506" s="198">
        <v>0</v>
      </c>
      <c r="CR1506" s="198">
        <v>0</v>
      </c>
      <c r="CS1506" s="197">
        <v>7.9976676000000004E-5</v>
      </c>
      <c r="CT1506" s="198">
        <v>0</v>
      </c>
      <c r="CU1506" s="198">
        <v>0</v>
      </c>
      <c r="CV1506" s="197">
        <v>5.6068678000000001E-5</v>
      </c>
    </row>
    <row r="1507" spans="1:100" ht="14.4">
      <c r="A1507" t="s">
        <v>3658</v>
      </c>
      <c r="B1507" s="85" t="s">
        <v>1162</v>
      </c>
      <c r="C1507" s="113" t="str">
        <f t="shared" si="688"/>
        <v>B.044.01.143</v>
      </c>
      <c r="D1507" s="9" t="s">
        <v>1163</v>
      </c>
      <c r="E1507" s="112" t="s">
        <v>514</v>
      </c>
      <c r="F1507" s="115" t="str">
        <f t="shared" si="689"/>
        <v>Electricity Central African Republic production</v>
      </c>
      <c r="G1507" s="143">
        <f t="shared" si="690"/>
        <v>2.3777922000000002E-3</v>
      </c>
      <c r="I1507" s="118">
        <f t="shared" si="691"/>
        <v>6.143635353E-4</v>
      </c>
      <c r="K1507" s="161">
        <f t="shared" si="692"/>
        <v>7.3419088999999996E-6</v>
      </c>
      <c r="L1507" s="161">
        <f t="shared" si="693"/>
        <v>0</v>
      </c>
      <c r="M1507" s="162">
        <f t="shared" si="694"/>
        <v>2.503527964E-4</v>
      </c>
      <c r="N1507" s="161">
        <v>3.5666883000000003E-4</v>
      </c>
      <c r="O1507" s="132">
        <v>0</v>
      </c>
      <c r="P1507" s="132">
        <v>0</v>
      </c>
      <c r="Q1507" s="132">
        <v>0</v>
      </c>
      <c r="R1507" s="164">
        <v>7.3419088999999996E-6</v>
      </c>
      <c r="S1507" s="132">
        <v>0</v>
      </c>
      <c r="T1507" s="132">
        <v>0</v>
      </c>
      <c r="U1507" s="132">
        <v>0</v>
      </c>
      <c r="V1507" s="132">
        <v>2.4436546999999999E-4</v>
      </c>
      <c r="W1507" s="132">
        <v>0</v>
      </c>
      <c r="X1507" s="164">
        <v>5.9873264000000003E-6</v>
      </c>
      <c r="Y1507" s="132">
        <v>0</v>
      </c>
      <c r="Z1507" s="132">
        <v>0</v>
      </c>
      <c r="AA1507" s="132">
        <v>0</v>
      </c>
      <c r="AC1507" s="118">
        <f t="shared" si="695"/>
        <v>3.5666883000000003E-4</v>
      </c>
      <c r="AD1507" s="118">
        <f t="shared" si="696"/>
        <v>7.3419088999999996E-6</v>
      </c>
      <c r="AE1507" s="118">
        <f t="shared" si="697"/>
        <v>0</v>
      </c>
      <c r="AF1507" s="118">
        <f t="shared" si="698"/>
        <v>0</v>
      </c>
      <c r="AG1507" s="118">
        <f t="shared" si="699"/>
        <v>2.503527964E-4</v>
      </c>
      <c r="AI1507" s="69">
        <v>1.18964</v>
      </c>
      <c r="AJ1507" s="69">
        <v>0</v>
      </c>
      <c r="AK1507" s="69">
        <v>7.4387995000000002E-4</v>
      </c>
      <c r="AL1507" s="69">
        <v>0</v>
      </c>
      <c r="AM1507" s="69">
        <v>0</v>
      </c>
      <c r="AN1507" s="69">
        <v>0</v>
      </c>
      <c r="AO1507" s="69">
        <v>1.1888961</v>
      </c>
      <c r="AQ1507" s="199">
        <v>4.0562407999999998E-5</v>
      </c>
      <c r="AR1507" s="199">
        <v>3.8726868999999999E-5</v>
      </c>
      <c r="AS1507" s="199">
        <v>1.8003232E-6</v>
      </c>
      <c r="AT1507" s="199">
        <v>3.5215529999999998E-8</v>
      </c>
      <c r="AU1507" s="150">
        <f t="shared" si="700"/>
        <v>2.3217547099999999E-9</v>
      </c>
      <c r="AV1507" s="150">
        <f t="shared" si="701"/>
        <v>6.6580000011000001E-12</v>
      </c>
      <c r="AW1507" s="163">
        <f t="shared" si="702"/>
        <v>4.9321470999999999E-6</v>
      </c>
      <c r="AX1507" s="196">
        <v>2.2065910999999999E-9</v>
      </c>
      <c r="AY1507" s="196">
        <v>6.6578181000000001E-12</v>
      </c>
      <c r="AZ1507" s="196">
        <v>1.8190110000000001E-16</v>
      </c>
      <c r="BA1507" s="108">
        <v>0</v>
      </c>
      <c r="BB1507" s="108">
        <v>0</v>
      </c>
      <c r="BC1507" s="108">
        <v>0</v>
      </c>
      <c r="BD1507" s="196">
        <v>1.1516361E-10</v>
      </c>
      <c r="BE1507" s="108">
        <v>0</v>
      </c>
      <c r="BF1507" s="108">
        <v>0</v>
      </c>
      <c r="BG1507" s="108">
        <v>0</v>
      </c>
      <c r="BH1507" s="108">
        <v>0</v>
      </c>
      <c r="BI1507" s="108">
        <v>0</v>
      </c>
      <c r="BJ1507" s="108">
        <v>0</v>
      </c>
      <c r="BK1507" s="108">
        <v>0</v>
      </c>
      <c r="BL1507" s="108">
        <v>0</v>
      </c>
      <c r="BM1507" s="108">
        <v>0</v>
      </c>
      <c r="BN1507" s="108">
        <v>0</v>
      </c>
      <c r="BO1507" s="196">
        <v>4.9321470999999999E-6</v>
      </c>
      <c r="BP1507" s="108">
        <v>0</v>
      </c>
      <c r="BQ1507" s="108">
        <v>0</v>
      </c>
      <c r="BR1507" s="108">
        <v>0</v>
      </c>
      <c r="BS1507" s="108">
        <v>0</v>
      </c>
      <c r="BU1507" s="172">
        <v>1.9167906999999999E-7</v>
      </c>
      <c r="BV1507" s="69">
        <v>0</v>
      </c>
      <c r="BW1507" s="172">
        <v>6.6299154999999997E-8</v>
      </c>
      <c r="BX1507" s="69">
        <v>0</v>
      </c>
      <c r="BY1507" s="172">
        <v>6.5715968999999998E-9</v>
      </c>
      <c r="BZ1507" s="69">
        <v>0</v>
      </c>
      <c r="CA1507" s="69">
        <v>0</v>
      </c>
      <c r="CB1507" s="69">
        <v>0</v>
      </c>
      <c r="CC1507" s="69">
        <v>0</v>
      </c>
      <c r="CD1507" s="69">
        <v>0</v>
      </c>
      <c r="CE1507" s="69">
        <v>0</v>
      </c>
      <c r="CF1507" s="69">
        <v>0</v>
      </c>
      <c r="CG1507" s="69">
        <v>0</v>
      </c>
      <c r="CH1507" s="69">
        <v>0</v>
      </c>
      <c r="CI1507" s="172">
        <v>9.5210394000000003E-10</v>
      </c>
      <c r="CJ1507" s="172">
        <v>1.1785622E-7</v>
      </c>
      <c r="CK1507" s="69">
        <v>0</v>
      </c>
      <c r="CM1507" s="198">
        <v>0</v>
      </c>
      <c r="CN1507" s="198">
        <v>2.3777922000000002E-3</v>
      </c>
      <c r="CO1507" s="198">
        <v>0</v>
      </c>
      <c r="CP1507" s="198">
        <v>0</v>
      </c>
      <c r="CQ1507" s="198">
        <v>0</v>
      </c>
      <c r="CR1507" s="198">
        <v>0</v>
      </c>
      <c r="CS1507" s="197">
        <v>1.8309000000000001E-7</v>
      </c>
      <c r="CT1507" s="198">
        <v>0</v>
      </c>
      <c r="CU1507" s="198">
        <v>0</v>
      </c>
      <c r="CV1507" s="198">
        <v>0</v>
      </c>
    </row>
    <row r="1508" spans="1:100" ht="14.4">
      <c r="A1508" t="s">
        <v>3659</v>
      </c>
      <c r="B1508" s="85" t="s">
        <v>1162</v>
      </c>
      <c r="C1508" s="113" t="str">
        <f t="shared" si="688"/>
        <v>B.044.01.144</v>
      </c>
      <c r="D1508" s="9" t="s">
        <v>1163</v>
      </c>
      <c r="E1508" s="112" t="s">
        <v>514</v>
      </c>
      <c r="F1508" s="115" t="str">
        <f t="shared" si="689"/>
        <v>Electricity Central America production</v>
      </c>
      <c r="G1508" s="143">
        <f t="shared" si="690"/>
        <v>2.5025727333333335E-3</v>
      </c>
      <c r="I1508" s="118">
        <f t="shared" si="691"/>
        <v>6.6483267159999997E-4</v>
      </c>
      <c r="K1508" s="161">
        <f t="shared" si="692"/>
        <v>1.28993534E-5</v>
      </c>
      <c r="L1508" s="161">
        <f t="shared" si="693"/>
        <v>2.6351949999999998E-5</v>
      </c>
      <c r="M1508" s="162">
        <f t="shared" si="694"/>
        <v>2.5019545820000001E-4</v>
      </c>
      <c r="N1508" s="161">
        <v>3.7538590999999999E-4</v>
      </c>
      <c r="O1508" s="164">
        <v>1.2638664E-5</v>
      </c>
      <c r="P1508" s="164">
        <v>1.3713286E-5</v>
      </c>
      <c r="Q1508" s="164">
        <v>6.1054609000000003E-6</v>
      </c>
      <c r="R1508" s="164">
        <v>6.7938924999999998E-6</v>
      </c>
      <c r="S1508" s="132">
        <v>0</v>
      </c>
      <c r="T1508" s="132">
        <v>0</v>
      </c>
      <c r="U1508" s="132">
        <v>0</v>
      </c>
      <c r="V1508" s="132">
        <v>2.4065156E-4</v>
      </c>
      <c r="W1508" s="132">
        <v>0</v>
      </c>
      <c r="X1508" s="164">
        <v>9.5438981999999996E-6</v>
      </c>
      <c r="Y1508" s="132">
        <v>0</v>
      </c>
      <c r="Z1508" s="132">
        <v>0</v>
      </c>
      <c r="AA1508" s="132">
        <v>0</v>
      </c>
      <c r="AC1508" s="118">
        <f t="shared" si="695"/>
        <v>3.7538590999999999E-4</v>
      </c>
      <c r="AD1508" s="118">
        <f t="shared" si="696"/>
        <v>3.9251303399999996E-5</v>
      </c>
      <c r="AE1508" s="118">
        <f t="shared" si="697"/>
        <v>2.6351949999999998E-5</v>
      </c>
      <c r="AF1508" s="118">
        <f t="shared" si="698"/>
        <v>2.6351949999999998E-5</v>
      </c>
      <c r="AG1508" s="118">
        <f t="shared" si="699"/>
        <v>2.5019545820000001E-4</v>
      </c>
      <c r="AI1508" s="69">
        <v>1.1708669</v>
      </c>
      <c r="AJ1508" s="69">
        <v>0</v>
      </c>
      <c r="AK1508" s="69">
        <v>1.185757E-3</v>
      </c>
      <c r="AL1508" s="69">
        <v>0</v>
      </c>
      <c r="AM1508" s="69">
        <v>0</v>
      </c>
      <c r="AN1508" s="69">
        <v>0.24119170000000001</v>
      </c>
      <c r="AO1508" s="69">
        <v>0.92848942000000001</v>
      </c>
      <c r="AQ1508" s="199">
        <v>4.7567347000000003E-5</v>
      </c>
      <c r="AR1508" s="199">
        <v>4.5510190000000003E-5</v>
      </c>
      <c r="AS1508" s="199">
        <v>2.0224763000000001E-6</v>
      </c>
      <c r="AT1508" s="199">
        <v>3.4680317999999999E-8</v>
      </c>
      <c r="AU1508" s="150">
        <f t="shared" si="700"/>
        <v>2.7284286781400002E-9</v>
      </c>
      <c r="AV1508" s="150">
        <f t="shared" si="701"/>
        <v>7.4795721668099998E-12</v>
      </c>
      <c r="AW1508" s="163">
        <f t="shared" si="702"/>
        <v>4.8571873999999999E-6</v>
      </c>
      <c r="AX1508" s="196">
        <v>2.3223874999999999E-9</v>
      </c>
      <c r="AY1508" s="196">
        <v>7.0072035999999999E-12</v>
      </c>
      <c r="AZ1508" s="196">
        <v>1.9144680999999999E-16</v>
      </c>
      <c r="BA1508" s="108">
        <v>0</v>
      </c>
      <c r="BB1508" s="108">
        <v>0</v>
      </c>
      <c r="BC1508" s="196">
        <v>9.0783813999999995E-13</v>
      </c>
      <c r="BD1508" s="196">
        <v>4.0513334000000002E-10</v>
      </c>
      <c r="BE1508" s="196">
        <v>1.2869354E-13</v>
      </c>
      <c r="BF1508" s="196">
        <v>3.4348358E-13</v>
      </c>
      <c r="BG1508" s="108">
        <v>0</v>
      </c>
      <c r="BH1508" s="108">
        <v>0</v>
      </c>
      <c r="BI1508" s="108">
        <v>0</v>
      </c>
      <c r="BJ1508" s="108">
        <v>0</v>
      </c>
      <c r="BK1508" s="108">
        <v>0</v>
      </c>
      <c r="BL1508" s="108">
        <v>0</v>
      </c>
      <c r="BM1508" s="108">
        <v>0</v>
      </c>
      <c r="BN1508" s="108">
        <v>0</v>
      </c>
      <c r="BO1508" s="196">
        <v>4.8571873999999999E-6</v>
      </c>
      <c r="BP1508" s="108">
        <v>0</v>
      </c>
      <c r="BQ1508" s="108">
        <v>0</v>
      </c>
      <c r="BR1508" s="108">
        <v>0</v>
      </c>
      <c r="BS1508" s="108">
        <v>0</v>
      </c>
      <c r="BU1508" s="172">
        <v>2.0063420000000001E-7</v>
      </c>
      <c r="BV1508" s="172">
        <v>2.6669646999999999E-9</v>
      </c>
      <c r="BW1508" s="172">
        <v>6.9778368000000003E-8</v>
      </c>
      <c r="BX1508" s="69">
        <v>0</v>
      </c>
      <c r="BY1508" s="172">
        <v>7.8396836999999995E-9</v>
      </c>
      <c r="BZ1508" s="172">
        <v>5.8771752000000003E-10</v>
      </c>
      <c r="CA1508" s="69">
        <v>0</v>
      </c>
      <c r="CB1508" s="172">
        <v>8.9202871000000001E-10</v>
      </c>
      <c r="CC1508" s="69">
        <v>0</v>
      </c>
      <c r="CD1508" s="69">
        <v>0</v>
      </c>
      <c r="CE1508" s="69">
        <v>0</v>
      </c>
      <c r="CF1508" s="69">
        <v>0</v>
      </c>
      <c r="CG1508" s="69">
        <v>0</v>
      </c>
      <c r="CH1508" s="172">
        <v>1.2867460000000001E-9</v>
      </c>
      <c r="CI1508" s="172">
        <v>1.5176696000000001E-9</v>
      </c>
      <c r="CJ1508" s="172">
        <v>1.1606501999999999E-7</v>
      </c>
      <c r="CK1508" s="69">
        <v>0</v>
      </c>
      <c r="CM1508" s="198">
        <v>0</v>
      </c>
      <c r="CN1508" s="198">
        <v>2.5025727E-3</v>
      </c>
      <c r="CO1508" s="197">
        <v>2.4731107E-5</v>
      </c>
      <c r="CP1508" s="197">
        <v>1.9594919999999998E-6</v>
      </c>
      <c r="CQ1508" s="198">
        <v>0</v>
      </c>
      <c r="CR1508" s="198">
        <v>0</v>
      </c>
      <c r="CS1508" s="197">
        <v>2.5369937999999998E-7</v>
      </c>
      <c r="CT1508" s="198">
        <v>0</v>
      </c>
      <c r="CU1508" s="198">
        <v>0</v>
      </c>
      <c r="CV1508" s="197">
        <v>2.0668482000000001E-7</v>
      </c>
    </row>
    <row r="1509" spans="1:100" ht="14.4">
      <c r="A1509" t="s">
        <v>3660</v>
      </c>
      <c r="B1509" s="85" t="s">
        <v>1162</v>
      </c>
      <c r="C1509" s="113" t="str">
        <f t="shared" si="688"/>
        <v>B.044.01.145</v>
      </c>
      <c r="D1509" s="9" t="s">
        <v>1163</v>
      </c>
      <c r="E1509" s="112" t="s">
        <v>514</v>
      </c>
      <c r="F1509" s="115" t="str">
        <f t="shared" si="689"/>
        <v>Electricity Chad production</v>
      </c>
      <c r="G1509" s="143">
        <f t="shared" si="690"/>
        <v>0.25422465999999999</v>
      </c>
      <c r="I1509" s="118">
        <f t="shared" si="691"/>
        <v>5.4370009573100002E-2</v>
      </c>
      <c r="K1509" s="161">
        <f t="shared" si="692"/>
        <v>3.5090607999999999E-3</v>
      </c>
      <c r="L1509" s="161">
        <f t="shared" si="693"/>
        <v>1.26064156E-2</v>
      </c>
      <c r="M1509" s="162">
        <f t="shared" si="694"/>
        <v>1.2083417310000001E-4</v>
      </c>
      <c r="N1509" s="161">
        <v>3.8133699E-2</v>
      </c>
      <c r="O1509" s="132">
        <v>8.0480386999999994E-3</v>
      </c>
      <c r="P1509" s="132">
        <v>4.5583769000000001E-3</v>
      </c>
      <c r="Q1509" s="132">
        <v>1.9226898000000001E-3</v>
      </c>
      <c r="R1509" s="132">
        <v>1.586371E-3</v>
      </c>
      <c r="S1509" s="132">
        <v>0</v>
      </c>
      <c r="T1509" s="132">
        <v>0</v>
      </c>
      <c r="U1509" s="132">
        <v>0</v>
      </c>
      <c r="V1509" s="164">
        <v>4.5313331000000004E-6</v>
      </c>
      <c r="W1509" s="132">
        <v>0</v>
      </c>
      <c r="X1509" s="132">
        <v>1.1630284E-4</v>
      </c>
      <c r="Y1509" s="132">
        <v>0</v>
      </c>
      <c r="Z1509" s="132">
        <v>0</v>
      </c>
      <c r="AA1509" s="132">
        <v>0</v>
      </c>
      <c r="AC1509" s="118">
        <f t="shared" si="695"/>
        <v>3.8133699E-2</v>
      </c>
      <c r="AD1509" s="118">
        <f t="shared" si="696"/>
        <v>1.6115476400000002E-2</v>
      </c>
      <c r="AE1509" s="118">
        <f t="shared" si="697"/>
        <v>1.26064156E-2</v>
      </c>
      <c r="AF1509" s="118">
        <f t="shared" si="698"/>
        <v>1.26064156E-2</v>
      </c>
      <c r="AG1509" s="118">
        <f t="shared" si="699"/>
        <v>1.2083417310000001E-4</v>
      </c>
      <c r="AI1509" s="69">
        <v>3.4515875</v>
      </c>
      <c r="AJ1509" s="69">
        <v>3.2824323999999998</v>
      </c>
      <c r="AK1509" s="69">
        <v>1.4449747000000001E-2</v>
      </c>
      <c r="AL1509" s="69">
        <v>0</v>
      </c>
      <c r="AM1509" s="69">
        <v>0.11931522</v>
      </c>
      <c r="AN1509" s="69">
        <v>3.5390105999999998E-2</v>
      </c>
      <c r="AO1509" s="69">
        <v>0</v>
      </c>
      <c r="AQ1509" s="116">
        <v>7.6458819999999997E-3</v>
      </c>
      <c r="AR1509" s="116">
        <v>7.1555552999999997E-3</v>
      </c>
      <c r="AS1509" s="116">
        <v>2.5596035000000002E-4</v>
      </c>
      <c r="AT1509" s="116">
        <v>2.3436632999999999E-4</v>
      </c>
      <c r="AU1509" s="150">
        <f t="shared" si="700"/>
        <v>4.2899012015E-7</v>
      </c>
      <c r="AV1509" s="150">
        <f t="shared" si="701"/>
        <v>9.4659894318599992E-10</v>
      </c>
      <c r="AW1509" s="163">
        <f t="shared" si="702"/>
        <v>3.2824415458098999E-2</v>
      </c>
      <c r="AX1509" s="196">
        <v>2.3592048000000001E-7</v>
      </c>
      <c r="AY1509" s="196">
        <v>7.1182903999999997E-10</v>
      </c>
      <c r="AZ1509" s="196">
        <v>1.9448186E-14</v>
      </c>
      <c r="BA1509" s="108">
        <v>0</v>
      </c>
      <c r="BB1509" s="108">
        <v>0</v>
      </c>
      <c r="BC1509" s="196">
        <v>2.8589014999999998E-10</v>
      </c>
      <c r="BD1509" s="196">
        <v>1.9278375000000001E-7</v>
      </c>
      <c r="BE1509" s="196">
        <v>4.0527284999999998E-11</v>
      </c>
      <c r="BF1509" s="196">
        <v>1.9422317000000001E-10</v>
      </c>
      <c r="BG1509" s="108">
        <v>0</v>
      </c>
      <c r="BH1509" s="108">
        <v>0</v>
      </c>
      <c r="BI1509" s="108">
        <v>0</v>
      </c>
      <c r="BJ1509" s="108">
        <v>0</v>
      </c>
      <c r="BK1509" s="108">
        <v>0</v>
      </c>
      <c r="BL1509" s="108">
        <v>0</v>
      </c>
      <c r="BM1509" s="108">
        <v>0</v>
      </c>
      <c r="BN1509" s="108">
        <v>0</v>
      </c>
      <c r="BO1509" s="196">
        <v>9.1458098999999999E-8</v>
      </c>
      <c r="BP1509" s="108">
        <v>3.2824324000000002E-2</v>
      </c>
      <c r="BQ1509" s="108">
        <v>0</v>
      </c>
      <c r="BR1509" s="108">
        <v>0</v>
      </c>
      <c r="BS1509" s="108">
        <v>0</v>
      </c>
      <c r="BU1509" s="172">
        <v>1.5877897000000001E-5</v>
      </c>
      <c r="BV1509" s="172">
        <v>1.4331561000000001E-6</v>
      </c>
      <c r="BW1509" s="172">
        <v>7.0884580000000001E-6</v>
      </c>
      <c r="BX1509" s="69">
        <v>0</v>
      </c>
      <c r="BY1509" s="172">
        <v>2.4624536999999999E-6</v>
      </c>
      <c r="BZ1509" s="172">
        <v>1.8507996E-7</v>
      </c>
      <c r="CA1509" s="69">
        <v>0</v>
      </c>
      <c r="CB1509" s="172">
        <v>2.8091155E-7</v>
      </c>
      <c r="CC1509" s="69">
        <v>0</v>
      </c>
      <c r="CD1509" s="69">
        <v>0</v>
      </c>
      <c r="CE1509" s="69">
        <v>0</v>
      </c>
      <c r="CF1509" s="69">
        <v>0</v>
      </c>
      <c r="CG1509" s="69">
        <v>0</v>
      </c>
      <c r="CH1509" s="172">
        <v>4.4372579999999997E-7</v>
      </c>
      <c r="CI1509" s="172">
        <v>3.9819266999999998E-6</v>
      </c>
      <c r="CJ1509" s="172">
        <v>2.1854387999999999E-9</v>
      </c>
      <c r="CK1509" s="69">
        <v>0</v>
      </c>
      <c r="CM1509" s="198">
        <v>0</v>
      </c>
      <c r="CN1509" s="198">
        <v>0.25422465999999999</v>
      </c>
      <c r="CO1509" s="198">
        <v>7.7881503000000003E-3</v>
      </c>
      <c r="CP1509" s="198">
        <v>1.0229928E-3</v>
      </c>
      <c r="CQ1509" s="198">
        <v>0</v>
      </c>
      <c r="CR1509" s="198">
        <v>0</v>
      </c>
      <c r="CS1509" s="197">
        <v>9.0906278000000001E-5</v>
      </c>
      <c r="CT1509" s="198">
        <v>0</v>
      </c>
      <c r="CU1509" s="198">
        <v>0</v>
      </c>
      <c r="CV1509" s="197">
        <v>6.5087761000000004E-5</v>
      </c>
    </row>
    <row r="1510" spans="1:100" ht="14.4">
      <c r="A1510" t="s">
        <v>3661</v>
      </c>
      <c r="B1510" s="85" t="s">
        <v>1162</v>
      </c>
      <c r="C1510" s="113" t="str">
        <f t="shared" si="688"/>
        <v>B.044.01.146</v>
      </c>
      <c r="D1510" s="9" t="s">
        <v>1163</v>
      </c>
      <c r="E1510" s="112" t="s">
        <v>514</v>
      </c>
      <c r="F1510" s="115" t="str">
        <f t="shared" si="689"/>
        <v>Electricity Chile production</v>
      </c>
      <c r="G1510" s="143">
        <f t="shared" si="690"/>
        <v>8.1067986666666675E-2</v>
      </c>
      <c r="I1510" s="118">
        <f t="shared" si="691"/>
        <v>1.5022179530000001E-2</v>
      </c>
      <c r="K1510" s="161">
        <f t="shared" si="692"/>
        <v>6.6757730999999999E-4</v>
      </c>
      <c r="L1510" s="161">
        <f t="shared" si="693"/>
        <v>1.91904872E-3</v>
      </c>
      <c r="M1510" s="162">
        <f t="shared" si="694"/>
        <v>2.7535549999999998E-4</v>
      </c>
      <c r="N1510" s="161">
        <v>1.2160198000000001E-2</v>
      </c>
      <c r="O1510" s="132">
        <v>6.9725562000000005E-4</v>
      </c>
      <c r="P1510" s="132">
        <v>1.2217930999999999E-3</v>
      </c>
      <c r="Q1510" s="132">
        <v>5.1937097000000004E-4</v>
      </c>
      <c r="R1510" s="132">
        <v>1.4820634000000001E-4</v>
      </c>
      <c r="S1510" s="132">
        <v>0</v>
      </c>
      <c r="T1510" s="132">
        <v>0</v>
      </c>
      <c r="U1510" s="132">
        <v>0</v>
      </c>
      <c r="V1510" s="132">
        <v>1.4190247999999999E-4</v>
      </c>
      <c r="W1510" s="132">
        <v>0</v>
      </c>
      <c r="X1510" s="132">
        <v>1.3345302000000001E-4</v>
      </c>
      <c r="Y1510" s="132">
        <v>0</v>
      </c>
      <c r="Z1510" s="132">
        <v>0</v>
      </c>
      <c r="AA1510" s="132">
        <v>0</v>
      </c>
      <c r="AC1510" s="118">
        <f t="shared" si="695"/>
        <v>1.2160198000000001E-2</v>
      </c>
      <c r="AD1510" s="118">
        <f t="shared" si="696"/>
        <v>2.5866260300000002E-3</v>
      </c>
      <c r="AE1510" s="118">
        <f t="shared" si="697"/>
        <v>1.91904872E-3</v>
      </c>
      <c r="AF1510" s="118">
        <f t="shared" si="698"/>
        <v>1.91904872E-3</v>
      </c>
      <c r="AG1510" s="118">
        <f t="shared" si="699"/>
        <v>2.7535549999999998E-4</v>
      </c>
      <c r="AI1510" s="69">
        <v>1.7431011000000001</v>
      </c>
      <c r="AJ1510" s="69">
        <v>0.88108059000000005</v>
      </c>
      <c r="AK1510" s="69">
        <v>1.6580527000000001E-2</v>
      </c>
      <c r="AL1510" s="69">
        <v>0</v>
      </c>
      <c r="AM1510" s="69">
        <v>0.20365855999999999</v>
      </c>
      <c r="AN1510" s="69">
        <v>0.40543677</v>
      </c>
      <c r="AO1510" s="69">
        <v>0.23634468</v>
      </c>
      <c r="AQ1510" s="116">
        <v>1.7017251000000001E-3</v>
      </c>
      <c r="AR1510" s="116">
        <v>1.6040906000000001E-3</v>
      </c>
      <c r="AS1510" s="199">
        <v>7.0079393000000006E-5</v>
      </c>
      <c r="AT1510" s="199">
        <v>2.7555047000000002E-5</v>
      </c>
      <c r="AU1510" s="150">
        <f t="shared" si="700"/>
        <v>9.6168502730000006E-8</v>
      </c>
      <c r="AV1510" s="150">
        <f t="shared" si="701"/>
        <v>2.5916935770080003E-10</v>
      </c>
      <c r="AW1510" s="163">
        <f t="shared" si="702"/>
        <v>3.8592501867999998E-3</v>
      </c>
      <c r="AX1510" s="196">
        <v>7.5231090000000003E-8</v>
      </c>
      <c r="AY1510" s="196">
        <v>2.2699036000000001E-10</v>
      </c>
      <c r="AZ1510" s="196">
        <v>6.2017007999999996E-15</v>
      </c>
      <c r="BA1510" s="108">
        <v>0</v>
      </c>
      <c r="BB1510" s="108">
        <v>0</v>
      </c>
      <c r="BC1510" s="196">
        <v>7.722673E-11</v>
      </c>
      <c r="BD1510" s="196">
        <v>2.0860185999999999E-8</v>
      </c>
      <c r="BE1510" s="196">
        <v>1.0947524999999999E-11</v>
      </c>
      <c r="BF1510" s="196">
        <v>2.1225271000000001E-11</v>
      </c>
      <c r="BG1510" s="108">
        <v>0</v>
      </c>
      <c r="BH1510" s="108">
        <v>0</v>
      </c>
      <c r="BI1510" s="108">
        <v>0</v>
      </c>
      <c r="BJ1510" s="108">
        <v>0</v>
      </c>
      <c r="BK1510" s="108">
        <v>0</v>
      </c>
      <c r="BL1510" s="108">
        <v>0</v>
      </c>
      <c r="BM1510" s="108">
        <v>0</v>
      </c>
      <c r="BN1510" s="108">
        <v>0</v>
      </c>
      <c r="BO1510" s="196">
        <v>2.8640867999999998E-6</v>
      </c>
      <c r="BP1510" s="108">
        <v>3.8563860999999999E-3</v>
      </c>
      <c r="BQ1510" s="108">
        <v>0</v>
      </c>
      <c r="BR1510" s="108">
        <v>0</v>
      </c>
      <c r="BS1510" s="108">
        <v>0</v>
      </c>
      <c r="BU1510" s="172">
        <v>4.0353349000000001E-6</v>
      </c>
      <c r="BV1510" s="172">
        <v>1.7175858000000001E-7</v>
      </c>
      <c r="BW1510" s="172">
        <v>2.2603904999999998E-6</v>
      </c>
      <c r="BX1510" s="69">
        <v>0</v>
      </c>
      <c r="BY1510" s="172">
        <v>2.3685826000000001E-7</v>
      </c>
      <c r="BZ1510" s="172">
        <v>4.9995148E-8</v>
      </c>
      <c r="CA1510" s="69">
        <v>0</v>
      </c>
      <c r="CB1510" s="172">
        <v>7.5881875000000001E-8</v>
      </c>
      <c r="CC1510" s="69">
        <v>0</v>
      </c>
      <c r="CD1510" s="69">
        <v>0</v>
      </c>
      <c r="CE1510" s="69">
        <v>0</v>
      </c>
      <c r="CF1510" s="69">
        <v>0</v>
      </c>
      <c r="CG1510" s="69">
        <v>0</v>
      </c>
      <c r="CH1510" s="172">
        <v>1.0588171E-7</v>
      </c>
      <c r="CI1510" s="172">
        <v>1.0661299000000001E-6</v>
      </c>
      <c r="CJ1510" s="172">
        <v>6.8438842999999995E-8</v>
      </c>
      <c r="CK1510" s="69">
        <v>0</v>
      </c>
      <c r="CM1510" s="198">
        <v>0</v>
      </c>
      <c r="CN1510" s="198">
        <v>8.1067984999999995E-2</v>
      </c>
      <c r="CO1510" s="198">
        <v>2.1037919000000001E-3</v>
      </c>
      <c r="CP1510" s="198">
        <v>1.2898114999999999E-4</v>
      </c>
      <c r="CQ1510" s="198">
        <v>0</v>
      </c>
      <c r="CR1510" s="198">
        <v>0</v>
      </c>
      <c r="CS1510" s="197">
        <v>8.5606933999999998E-6</v>
      </c>
      <c r="CT1510" s="198">
        <v>0</v>
      </c>
      <c r="CU1510" s="198">
        <v>0</v>
      </c>
      <c r="CV1510" s="197">
        <v>1.7581980000000001E-5</v>
      </c>
    </row>
    <row r="1511" spans="1:100" ht="14.4">
      <c r="A1511" t="s">
        <v>3662</v>
      </c>
      <c r="B1511" s="85" t="s">
        <v>1162</v>
      </c>
      <c r="C1511" s="113" t="str">
        <f t="shared" si="688"/>
        <v>B.044.01.147</v>
      </c>
      <c r="D1511" s="9" t="s">
        <v>1163</v>
      </c>
      <c r="E1511" s="112" t="s">
        <v>514</v>
      </c>
      <c r="F1511" s="115" t="str">
        <f t="shared" si="689"/>
        <v>Electricity China production</v>
      </c>
      <c r="G1511" s="143">
        <f t="shared" si="690"/>
        <v>0.16266867333333335</v>
      </c>
      <c r="I1511" s="118">
        <f t="shared" si="691"/>
        <v>2.6471595357E-2</v>
      </c>
      <c r="K1511" s="161">
        <f t="shared" si="692"/>
        <v>2.29826518E-4</v>
      </c>
      <c r="L1511" s="161">
        <f t="shared" si="693"/>
        <v>6.1181379999999995E-4</v>
      </c>
      <c r="M1511" s="162">
        <f t="shared" si="694"/>
        <v>1.229654039E-3</v>
      </c>
      <c r="N1511" s="161">
        <v>2.4400300999999999E-2</v>
      </c>
      <c r="O1511" s="132">
        <v>2.3072663E-4</v>
      </c>
      <c r="P1511" s="132">
        <v>3.8108716999999998E-4</v>
      </c>
      <c r="Q1511" s="132">
        <v>1.7456593999999999E-4</v>
      </c>
      <c r="R1511" s="164">
        <v>5.5260577999999997E-5</v>
      </c>
      <c r="S1511" s="132">
        <v>0</v>
      </c>
      <c r="T1511" s="132">
        <v>0</v>
      </c>
      <c r="U1511" s="132">
        <v>0</v>
      </c>
      <c r="V1511" s="164">
        <v>7.5237239000000005E-5</v>
      </c>
      <c r="W1511" s="132">
        <v>0</v>
      </c>
      <c r="X1511" s="132">
        <v>1.1544168E-3</v>
      </c>
      <c r="Y1511" s="132">
        <v>0</v>
      </c>
      <c r="Z1511" s="132">
        <v>0</v>
      </c>
      <c r="AA1511" s="132">
        <v>0</v>
      </c>
      <c r="AC1511" s="118">
        <f t="shared" si="695"/>
        <v>2.4400300999999999E-2</v>
      </c>
      <c r="AD1511" s="118">
        <f t="shared" si="696"/>
        <v>8.4164031799999987E-4</v>
      </c>
      <c r="AE1511" s="118">
        <f t="shared" si="697"/>
        <v>6.1181379999999995E-4</v>
      </c>
      <c r="AF1511" s="118">
        <f t="shared" si="698"/>
        <v>6.1181379999999995E-4</v>
      </c>
      <c r="AG1511" s="118">
        <f t="shared" si="699"/>
        <v>1.229654039E-3</v>
      </c>
      <c r="AI1511" s="69">
        <v>2.2150702999999998</v>
      </c>
      <c r="AJ1511" s="69">
        <v>1.6386281</v>
      </c>
      <c r="AK1511" s="69">
        <v>0.14342753999999999</v>
      </c>
      <c r="AL1511" s="69">
        <v>0</v>
      </c>
      <c r="AM1511" s="69">
        <v>7.0265734999999996E-2</v>
      </c>
      <c r="AN1511" s="69">
        <v>0.22605639</v>
      </c>
      <c r="AO1511" s="69">
        <v>0.13669252000000001</v>
      </c>
      <c r="AQ1511" s="116">
        <v>2.7870983000000001E-3</v>
      </c>
      <c r="AR1511" s="116">
        <v>2.6356627999999998E-3</v>
      </c>
      <c r="AS1511" s="116">
        <v>1.2606632E-4</v>
      </c>
      <c r="AT1511" s="199">
        <v>2.5369234000000001E-5</v>
      </c>
      <c r="AU1511" s="150">
        <f t="shared" si="700"/>
        <v>1.580133581E-7</v>
      </c>
      <c r="AV1511" s="150">
        <f t="shared" si="701"/>
        <v>4.6622158035300003E-10</v>
      </c>
      <c r="AW1511" s="163">
        <f t="shared" si="702"/>
        <v>3.5531140498000001E-3</v>
      </c>
      <c r="AX1511" s="196">
        <v>1.5095653000000001E-7</v>
      </c>
      <c r="AY1511" s="196">
        <v>4.5547228E-10</v>
      </c>
      <c r="AZ1511" s="196">
        <v>1.2444153E-14</v>
      </c>
      <c r="BA1511" s="108">
        <v>0</v>
      </c>
      <c r="BB1511" s="108">
        <v>0</v>
      </c>
      <c r="BC1511" s="196">
        <v>2.5956700000000001E-11</v>
      </c>
      <c r="BD1511" s="196">
        <v>7.0308713999999998E-9</v>
      </c>
      <c r="BE1511" s="196">
        <v>3.6795761999999998E-12</v>
      </c>
      <c r="BF1511" s="196">
        <v>7.0572800000000004E-12</v>
      </c>
      <c r="BG1511" s="108">
        <v>0</v>
      </c>
      <c r="BH1511" s="108">
        <v>0</v>
      </c>
      <c r="BI1511" s="108">
        <v>0</v>
      </c>
      <c r="BJ1511" s="108">
        <v>0</v>
      </c>
      <c r="BK1511" s="108">
        <v>0</v>
      </c>
      <c r="BL1511" s="108">
        <v>0</v>
      </c>
      <c r="BM1511" s="108">
        <v>0</v>
      </c>
      <c r="BN1511" s="108">
        <v>0</v>
      </c>
      <c r="BO1511" s="196">
        <v>1.5185498E-6</v>
      </c>
      <c r="BP1511" s="108">
        <v>3.5515955E-3</v>
      </c>
      <c r="BQ1511" s="108">
        <v>0</v>
      </c>
      <c r="BR1511" s="108">
        <v>0</v>
      </c>
      <c r="BS1511" s="108">
        <v>0</v>
      </c>
      <c r="BU1511" s="172">
        <v>6.9493384000000001E-6</v>
      </c>
      <c r="BV1511" s="172">
        <v>5.7200676999999997E-8</v>
      </c>
      <c r="BW1511" s="172">
        <v>4.5356341999999998E-6</v>
      </c>
      <c r="BX1511" s="69">
        <v>0</v>
      </c>
      <c r="BY1511" s="172">
        <v>8.4050031999999999E-8</v>
      </c>
      <c r="BZ1511" s="172">
        <v>1.6803884999999999E-8</v>
      </c>
      <c r="CA1511" s="69">
        <v>0</v>
      </c>
      <c r="CB1511" s="172">
        <v>2.5504681E-8</v>
      </c>
      <c r="CC1511" s="69">
        <v>0</v>
      </c>
      <c r="CD1511" s="69">
        <v>0</v>
      </c>
      <c r="CE1511" s="69">
        <v>0</v>
      </c>
      <c r="CF1511" s="69">
        <v>0</v>
      </c>
      <c r="CG1511" s="69">
        <v>0</v>
      </c>
      <c r="CH1511" s="172">
        <v>3.5553586000000002E-8</v>
      </c>
      <c r="CI1511" s="172">
        <v>2.1583048000000002E-6</v>
      </c>
      <c r="CJ1511" s="172">
        <v>3.6286535999999997E-8</v>
      </c>
      <c r="CK1511" s="69">
        <v>0</v>
      </c>
      <c r="CM1511" s="198">
        <v>0</v>
      </c>
      <c r="CN1511" s="198">
        <v>0.16266866999999999</v>
      </c>
      <c r="CO1511" s="198">
        <v>7.0710616E-4</v>
      </c>
      <c r="CP1511" s="197">
        <v>4.2989854999999997E-5</v>
      </c>
      <c r="CQ1511" s="198">
        <v>0</v>
      </c>
      <c r="CR1511" s="198">
        <v>0</v>
      </c>
      <c r="CS1511" s="197">
        <v>2.9910456000000001E-6</v>
      </c>
      <c r="CT1511" s="198">
        <v>0</v>
      </c>
      <c r="CU1511" s="198">
        <v>0</v>
      </c>
      <c r="CV1511" s="197">
        <v>5.9094849999999997E-6</v>
      </c>
    </row>
    <row r="1512" spans="1:100" ht="14.4">
      <c r="A1512" t="s">
        <v>3663</v>
      </c>
      <c r="B1512" s="85" t="s">
        <v>1162</v>
      </c>
      <c r="C1512" s="113" t="str">
        <f t="shared" si="688"/>
        <v>B.044.01.148</v>
      </c>
      <c r="D1512" s="9" t="s">
        <v>1163</v>
      </c>
      <c r="E1512" s="112" t="s">
        <v>514</v>
      </c>
      <c r="F1512" s="115" t="str">
        <f t="shared" si="689"/>
        <v>Electricity CIS production</v>
      </c>
      <c r="G1512" s="143">
        <f t="shared" si="690"/>
        <v>0.14994256666666667</v>
      </c>
      <c r="I1512" s="118">
        <f t="shared" si="691"/>
        <v>3.3498795312999999E-2</v>
      </c>
      <c r="K1512" s="161">
        <f t="shared" si="692"/>
        <v>2.2876257400000002E-3</v>
      </c>
      <c r="L1512" s="161">
        <f t="shared" si="693"/>
        <v>5.1097254E-3</v>
      </c>
      <c r="M1512" s="162">
        <f t="shared" si="694"/>
        <v>3.6100591729999998E-3</v>
      </c>
      <c r="N1512" s="161">
        <v>2.2491384999999999E-2</v>
      </c>
      <c r="O1512" s="132">
        <v>1.8116206999999999E-3</v>
      </c>
      <c r="P1512" s="132">
        <v>3.2981046999999999E-3</v>
      </c>
      <c r="Q1512" s="132">
        <v>1.3934409E-3</v>
      </c>
      <c r="R1512" s="132">
        <v>8.9418484000000002E-4</v>
      </c>
      <c r="S1512" s="132">
        <v>0</v>
      </c>
      <c r="T1512" s="132">
        <v>0</v>
      </c>
      <c r="U1512" s="132">
        <v>0</v>
      </c>
      <c r="V1512" s="164">
        <v>4.3342973000000001E-5</v>
      </c>
      <c r="W1512" s="132">
        <v>0</v>
      </c>
      <c r="X1512" s="132">
        <v>3.5667161999999998E-3</v>
      </c>
      <c r="Y1512" s="132">
        <v>0</v>
      </c>
      <c r="Z1512" s="132">
        <v>0</v>
      </c>
      <c r="AA1512" s="132">
        <v>0</v>
      </c>
      <c r="AC1512" s="118">
        <f t="shared" si="695"/>
        <v>2.2491384999999999E-2</v>
      </c>
      <c r="AD1512" s="118">
        <f t="shared" si="696"/>
        <v>7.3973511400000002E-3</v>
      </c>
      <c r="AE1512" s="118">
        <f t="shared" si="697"/>
        <v>5.1097254E-3</v>
      </c>
      <c r="AF1512" s="118">
        <f t="shared" si="698"/>
        <v>5.1097254E-3</v>
      </c>
      <c r="AG1512" s="118">
        <f t="shared" si="699"/>
        <v>3.6100591729999998E-3</v>
      </c>
      <c r="AI1512" s="69">
        <v>2.4339360999999999</v>
      </c>
      <c r="AJ1512" s="69">
        <v>1.7857190999999999</v>
      </c>
      <c r="AK1512" s="69">
        <v>0.44313746999999998</v>
      </c>
      <c r="AL1512" s="69">
        <v>0</v>
      </c>
      <c r="AM1512" s="69">
        <v>0</v>
      </c>
      <c r="AN1512" s="69">
        <v>1.5083512E-2</v>
      </c>
      <c r="AO1512" s="69">
        <v>0.18999608000000001</v>
      </c>
      <c r="AQ1512" s="116">
        <v>3.5819955999999999E-3</v>
      </c>
      <c r="AR1512" s="116">
        <v>3.3699696000000002E-3</v>
      </c>
      <c r="AS1512" s="116">
        <v>1.3653E-4</v>
      </c>
      <c r="AT1512" s="199">
        <v>7.5495989999999996E-5</v>
      </c>
      <c r="AU1512" s="150">
        <f t="shared" si="700"/>
        <v>2.0203654663999998E-7</v>
      </c>
      <c r="AV1512" s="150">
        <f t="shared" si="701"/>
        <v>5.0491864460599993E-10</v>
      </c>
      <c r="AW1512" s="163">
        <f t="shared" si="702"/>
        <v>1.05736678123E-2</v>
      </c>
      <c r="AX1512" s="196">
        <v>1.3914669999999999E-7</v>
      </c>
      <c r="AY1512" s="196">
        <v>4.1983918999999998E-10</v>
      </c>
      <c r="AZ1512" s="196">
        <v>1.1470606E-14</v>
      </c>
      <c r="BA1512" s="108">
        <v>0</v>
      </c>
      <c r="BB1512" s="108">
        <v>0</v>
      </c>
      <c r="BC1512" s="196">
        <v>2.0719464E-10</v>
      </c>
      <c r="BD1512" s="196">
        <v>6.2682652000000001E-8</v>
      </c>
      <c r="BE1512" s="196">
        <v>2.9371548E-11</v>
      </c>
      <c r="BF1512" s="196">
        <v>5.5696436000000003E-11</v>
      </c>
      <c r="BG1512" s="108">
        <v>0</v>
      </c>
      <c r="BH1512" s="108">
        <v>0</v>
      </c>
      <c r="BI1512" s="108">
        <v>0</v>
      </c>
      <c r="BJ1512" s="108">
        <v>0</v>
      </c>
      <c r="BK1512" s="108">
        <v>0</v>
      </c>
      <c r="BL1512" s="108">
        <v>0</v>
      </c>
      <c r="BM1512" s="108">
        <v>0</v>
      </c>
      <c r="BN1512" s="108">
        <v>0</v>
      </c>
      <c r="BO1512" s="196">
        <v>8.7481230000000001E-7</v>
      </c>
      <c r="BP1512" s="108">
        <v>1.0572793E-2</v>
      </c>
      <c r="BQ1512" s="108">
        <v>0</v>
      </c>
      <c r="BR1512" s="108">
        <v>0</v>
      </c>
      <c r="BS1512" s="108">
        <v>0</v>
      </c>
      <c r="BU1512" s="172">
        <v>9.0075072000000004E-6</v>
      </c>
      <c r="BV1512" s="172">
        <v>4.5220220000000003E-7</v>
      </c>
      <c r="BW1512" s="172">
        <v>4.1807966000000002E-6</v>
      </c>
      <c r="BX1512" s="69">
        <v>0</v>
      </c>
      <c r="BY1512" s="172">
        <v>1.0728368999999999E-6</v>
      </c>
      <c r="BZ1512" s="172">
        <v>1.3413395000000001E-7</v>
      </c>
      <c r="CA1512" s="69">
        <v>0</v>
      </c>
      <c r="CB1512" s="172">
        <v>2.0358646999999999E-7</v>
      </c>
      <c r="CC1512" s="69">
        <v>0</v>
      </c>
      <c r="CD1512" s="69">
        <v>0</v>
      </c>
      <c r="CE1512" s="69">
        <v>0</v>
      </c>
      <c r="CF1512" s="69">
        <v>0</v>
      </c>
      <c r="CG1512" s="69">
        <v>0</v>
      </c>
      <c r="CH1512" s="172">
        <v>2.8351494999999999E-7</v>
      </c>
      <c r="CI1512" s="172">
        <v>2.6595318999999998E-6</v>
      </c>
      <c r="CJ1512" s="172">
        <v>2.0904094E-8</v>
      </c>
      <c r="CK1512" s="69">
        <v>0</v>
      </c>
      <c r="CM1512" s="198">
        <v>0</v>
      </c>
      <c r="CN1512" s="198">
        <v>0.14994257</v>
      </c>
      <c r="CO1512" s="198">
        <v>5.6443461999999998E-3</v>
      </c>
      <c r="CP1512" s="198">
        <v>3.4015389999999998E-4</v>
      </c>
      <c r="CQ1512" s="198">
        <v>0</v>
      </c>
      <c r="CR1512" s="198">
        <v>0</v>
      </c>
      <c r="CS1512" s="197">
        <v>3.4990536999999998E-5</v>
      </c>
      <c r="CT1512" s="198">
        <v>0</v>
      </c>
      <c r="CU1512" s="198">
        <v>0</v>
      </c>
      <c r="CV1512" s="197">
        <v>4.7171388000000001E-5</v>
      </c>
    </row>
    <row r="1513" spans="1:100" ht="14.4">
      <c r="A1513" t="s">
        <v>3664</v>
      </c>
      <c r="B1513" s="85" t="s">
        <v>1162</v>
      </c>
      <c r="C1513" s="113" t="str">
        <f t="shared" si="688"/>
        <v>B.044.01.149</v>
      </c>
      <c r="D1513" s="9" t="s">
        <v>1163</v>
      </c>
      <c r="E1513" s="112" t="s">
        <v>514</v>
      </c>
      <c r="F1513" s="115" t="str">
        <f t="shared" si="689"/>
        <v>Electricity Colombia production</v>
      </c>
      <c r="G1513" s="143">
        <f t="shared" si="690"/>
        <v>5.2745908000000008E-2</v>
      </c>
      <c r="I1513" s="118">
        <f t="shared" si="691"/>
        <v>1.1013802983E-2</v>
      </c>
      <c r="K1513" s="161">
        <f t="shared" si="692"/>
        <v>8.7428486999999991E-4</v>
      </c>
      <c r="L1513" s="161">
        <f t="shared" si="693"/>
        <v>2.02749766E-3</v>
      </c>
      <c r="M1513" s="162">
        <f t="shared" si="694"/>
        <v>2.00134253E-4</v>
      </c>
      <c r="N1513" s="161">
        <v>7.9118862000000009E-3</v>
      </c>
      <c r="O1513" s="132">
        <v>7.8689696E-4</v>
      </c>
      <c r="P1513" s="132">
        <v>1.2406006999999999E-3</v>
      </c>
      <c r="Q1513" s="132">
        <v>5.2379860999999996E-4</v>
      </c>
      <c r="R1513" s="132">
        <v>3.5048626E-4</v>
      </c>
      <c r="S1513" s="132">
        <v>0</v>
      </c>
      <c r="T1513" s="132">
        <v>0</v>
      </c>
      <c r="U1513" s="132">
        <v>0</v>
      </c>
      <c r="V1513" s="132">
        <v>1.7047106999999999E-4</v>
      </c>
      <c r="W1513" s="132">
        <v>0</v>
      </c>
      <c r="X1513" s="164">
        <v>2.9663183000000001E-5</v>
      </c>
      <c r="Y1513" s="132">
        <v>0</v>
      </c>
      <c r="Z1513" s="132">
        <v>0</v>
      </c>
      <c r="AA1513" s="132">
        <v>0</v>
      </c>
      <c r="AC1513" s="118">
        <f t="shared" si="695"/>
        <v>7.9118862000000009E-3</v>
      </c>
      <c r="AD1513" s="118">
        <f t="shared" si="696"/>
        <v>2.9017825299999999E-3</v>
      </c>
      <c r="AE1513" s="118">
        <f t="shared" si="697"/>
        <v>2.02749766E-3</v>
      </c>
      <c r="AF1513" s="118">
        <f t="shared" si="698"/>
        <v>2.02749766E-3</v>
      </c>
      <c r="AG1513" s="118">
        <f t="shared" si="699"/>
        <v>2.00134253E-4</v>
      </c>
      <c r="AI1513" s="69">
        <v>1.5228185999999999</v>
      </c>
      <c r="AJ1513" s="69">
        <v>0.61705094999999999</v>
      </c>
      <c r="AK1513" s="69">
        <v>3.6854256999999998E-3</v>
      </c>
      <c r="AL1513" s="69">
        <v>0</v>
      </c>
      <c r="AM1513" s="69">
        <v>9.5075121999999998E-2</v>
      </c>
      <c r="AN1513" s="69">
        <v>5.7000502000000002E-2</v>
      </c>
      <c r="AO1513" s="69">
        <v>0.75000657999999998</v>
      </c>
      <c r="AQ1513" s="116">
        <v>1.323617E-3</v>
      </c>
      <c r="AR1513" s="116">
        <v>1.246617E-3</v>
      </c>
      <c r="AS1513" s="199">
        <v>4.9188523999999997E-5</v>
      </c>
      <c r="AT1513" s="199">
        <v>2.7811514000000001E-5</v>
      </c>
      <c r="AU1513" s="150">
        <f t="shared" si="700"/>
        <v>7.4737229086999998E-8</v>
      </c>
      <c r="AV1513" s="150">
        <f t="shared" si="701"/>
        <v>1.8191021906189999E-10</v>
      </c>
      <c r="AW1513" s="163">
        <f t="shared" si="702"/>
        <v>3.8951700004000002E-3</v>
      </c>
      <c r="AX1513" s="196">
        <v>4.8948202000000001E-8</v>
      </c>
      <c r="AY1513" s="196">
        <v>1.4768853999999999E-10</v>
      </c>
      <c r="AZ1513" s="196">
        <v>4.0350619000000002E-15</v>
      </c>
      <c r="BA1513" s="108">
        <v>0</v>
      </c>
      <c r="BB1513" s="108">
        <v>0</v>
      </c>
      <c r="BC1513" s="196">
        <v>7.7885087000000003E-11</v>
      </c>
      <c r="BD1513" s="196">
        <v>2.5711142E-8</v>
      </c>
      <c r="BE1513" s="196">
        <v>1.1040852999999999E-11</v>
      </c>
      <c r="BF1513" s="196">
        <v>2.3176791E-11</v>
      </c>
      <c r="BG1513" s="108">
        <v>0</v>
      </c>
      <c r="BH1513" s="108">
        <v>0</v>
      </c>
      <c r="BI1513" s="108">
        <v>0</v>
      </c>
      <c r="BJ1513" s="108">
        <v>0</v>
      </c>
      <c r="BK1513" s="108">
        <v>0</v>
      </c>
      <c r="BL1513" s="108">
        <v>0</v>
      </c>
      <c r="BM1513" s="108">
        <v>0</v>
      </c>
      <c r="BN1513" s="108">
        <v>0</v>
      </c>
      <c r="BO1513" s="196">
        <v>3.4407004000000001E-6</v>
      </c>
      <c r="BP1513" s="108">
        <v>3.8917293000000001E-3</v>
      </c>
      <c r="BQ1513" s="108">
        <v>0</v>
      </c>
      <c r="BR1513" s="108">
        <v>0</v>
      </c>
      <c r="BS1513" s="108">
        <v>0</v>
      </c>
      <c r="BU1513" s="172">
        <v>3.1331363000000001E-6</v>
      </c>
      <c r="BV1513" s="172">
        <v>1.8542970000000001E-7</v>
      </c>
      <c r="BW1513" s="172">
        <v>1.4706958999999999E-6</v>
      </c>
      <c r="BX1513" s="69">
        <v>0</v>
      </c>
      <c r="BY1513" s="172">
        <v>4.2885855000000002E-7</v>
      </c>
      <c r="BZ1513" s="172">
        <v>5.0421356E-8</v>
      </c>
      <c r="CA1513" s="69">
        <v>0</v>
      </c>
      <c r="CB1513" s="172">
        <v>7.6528766999999998E-8</v>
      </c>
      <c r="CC1513" s="69">
        <v>0</v>
      </c>
      <c r="CD1513" s="69">
        <v>0</v>
      </c>
      <c r="CE1513" s="69">
        <v>0</v>
      </c>
      <c r="CF1513" s="69">
        <v>0</v>
      </c>
      <c r="CG1513" s="69">
        <v>0</v>
      </c>
      <c r="CH1513" s="172">
        <v>1.0757673999999999E-7</v>
      </c>
      <c r="CI1513" s="172">
        <v>7.3140801000000004E-7</v>
      </c>
      <c r="CJ1513" s="172">
        <v>8.2217325000000002E-8</v>
      </c>
      <c r="CK1513" s="69">
        <v>0</v>
      </c>
      <c r="CM1513" s="198">
        <v>0</v>
      </c>
      <c r="CN1513" s="198">
        <v>5.2745908000000001E-2</v>
      </c>
      <c r="CO1513" s="198">
        <v>2.1217266999999998E-3</v>
      </c>
      <c r="CP1513" s="198">
        <v>1.3843248E-4</v>
      </c>
      <c r="CQ1513" s="198">
        <v>0</v>
      </c>
      <c r="CR1513" s="198">
        <v>0</v>
      </c>
      <c r="CS1513" s="197">
        <v>1.4156938000000001E-5</v>
      </c>
      <c r="CT1513" s="198">
        <v>0</v>
      </c>
      <c r="CU1513" s="198">
        <v>0</v>
      </c>
      <c r="CV1513" s="197">
        <v>1.7731866999999998E-5</v>
      </c>
    </row>
    <row r="1514" spans="1:100" ht="14.4">
      <c r="A1514" t="s">
        <v>3665</v>
      </c>
      <c r="B1514" s="85" t="s">
        <v>1162</v>
      </c>
      <c r="C1514" s="113" t="str">
        <f t="shared" si="688"/>
        <v>B.044.01.150</v>
      </c>
      <c r="D1514" s="9" t="s">
        <v>1163</v>
      </c>
      <c r="E1514" s="112" t="s">
        <v>514</v>
      </c>
      <c r="F1514" s="115" t="str">
        <f t="shared" si="689"/>
        <v>Electricity Comoros production</v>
      </c>
      <c r="G1514" s="143">
        <f t="shared" si="690"/>
        <v>0.23543716000000003</v>
      </c>
      <c r="I1514" s="118">
        <f t="shared" si="691"/>
        <v>4.9965174126003001E-2</v>
      </c>
      <c r="K1514" s="161">
        <f t="shared" si="692"/>
        <v>3.1298608000000002E-3</v>
      </c>
      <c r="L1514" s="161">
        <f t="shared" si="693"/>
        <v>1.1412201699999999E-2</v>
      </c>
      <c r="M1514" s="162">
        <f t="shared" si="694"/>
        <v>1.0753762600299999E-4</v>
      </c>
      <c r="N1514" s="161">
        <v>3.5315574000000002E-2</v>
      </c>
      <c r="O1514" s="132">
        <v>7.3670788999999999E-3</v>
      </c>
      <c r="P1514" s="132">
        <v>4.0451228000000002E-3</v>
      </c>
      <c r="Q1514" s="132">
        <v>1.7063534E-3</v>
      </c>
      <c r="R1514" s="132">
        <v>1.4235074E-3</v>
      </c>
      <c r="S1514" s="132">
        <v>0</v>
      </c>
      <c r="T1514" s="132">
        <v>0</v>
      </c>
      <c r="U1514" s="132">
        <v>0</v>
      </c>
      <c r="V1514" s="164">
        <v>3.0706003000000001E-8</v>
      </c>
      <c r="W1514" s="132">
        <v>0</v>
      </c>
      <c r="X1514" s="132">
        <v>1.0750691999999999E-4</v>
      </c>
      <c r="Y1514" s="132">
        <v>0</v>
      </c>
      <c r="Z1514" s="132">
        <v>0</v>
      </c>
      <c r="AA1514" s="132">
        <v>0</v>
      </c>
      <c r="AC1514" s="118">
        <f t="shared" si="695"/>
        <v>3.5315574000000002E-2</v>
      </c>
      <c r="AD1514" s="118">
        <f t="shared" si="696"/>
        <v>1.4542062499999998E-2</v>
      </c>
      <c r="AE1514" s="118">
        <f t="shared" si="697"/>
        <v>1.1412201699999999E-2</v>
      </c>
      <c r="AF1514" s="118">
        <f t="shared" si="698"/>
        <v>1.1412201699999999E-2</v>
      </c>
      <c r="AG1514" s="118">
        <f t="shared" si="699"/>
        <v>1.0753762600299999E-4</v>
      </c>
      <c r="AI1514" s="69">
        <v>3.0542169000000001</v>
      </c>
      <c r="AJ1514" s="69">
        <v>3.0408599000000001</v>
      </c>
      <c r="AK1514" s="69">
        <v>1.3356921000000001E-2</v>
      </c>
      <c r="AL1514" s="69">
        <v>0</v>
      </c>
      <c r="AM1514" s="69">
        <v>0</v>
      </c>
      <c r="AN1514" s="69">
        <v>0</v>
      </c>
      <c r="AO1514" s="69">
        <v>0</v>
      </c>
      <c r="AQ1514" s="116">
        <v>7.0275088000000003E-3</v>
      </c>
      <c r="AR1514" s="116">
        <v>6.5745133999999998E-3</v>
      </c>
      <c r="AS1514" s="116">
        <v>2.3587802E-4</v>
      </c>
      <c r="AT1514" s="116">
        <v>2.1711739999999999E-4</v>
      </c>
      <c r="AU1514" s="150">
        <f t="shared" si="700"/>
        <v>3.9415547248000003E-7</v>
      </c>
      <c r="AV1514" s="150">
        <f t="shared" si="701"/>
        <v>8.7232997394299989E-10</v>
      </c>
      <c r="AW1514" s="163">
        <f t="shared" si="702"/>
        <v>3.0408599619754201E-2</v>
      </c>
      <c r="AX1514" s="196">
        <v>2.1848567999999999E-7</v>
      </c>
      <c r="AY1514" s="196">
        <v>6.5922404999999997E-10</v>
      </c>
      <c r="AZ1514" s="196">
        <v>1.8010943000000001E-14</v>
      </c>
      <c r="BA1514" s="108">
        <v>0</v>
      </c>
      <c r="BB1514" s="108">
        <v>0</v>
      </c>
      <c r="BC1514" s="196">
        <v>2.5372248000000001E-10</v>
      </c>
      <c r="BD1514" s="196">
        <v>1.7541607E-7</v>
      </c>
      <c r="BE1514" s="196">
        <v>3.5967252999999997E-11</v>
      </c>
      <c r="BF1514" s="196">
        <v>1.7712066E-10</v>
      </c>
      <c r="BG1514" s="108">
        <v>0</v>
      </c>
      <c r="BH1514" s="108">
        <v>0</v>
      </c>
      <c r="BI1514" s="108">
        <v>0</v>
      </c>
      <c r="BJ1514" s="108">
        <v>0</v>
      </c>
      <c r="BK1514" s="108">
        <v>0</v>
      </c>
      <c r="BL1514" s="108">
        <v>0</v>
      </c>
      <c r="BM1514" s="108">
        <v>0</v>
      </c>
      <c r="BN1514" s="108">
        <v>0</v>
      </c>
      <c r="BO1514" s="196">
        <v>6.1975419999999995E-10</v>
      </c>
      <c r="BP1514" s="108">
        <v>3.0408599000000001E-2</v>
      </c>
      <c r="BQ1514" s="108">
        <v>0</v>
      </c>
      <c r="BR1514" s="108">
        <v>0</v>
      </c>
      <c r="BS1514" s="108">
        <v>0</v>
      </c>
      <c r="BU1514" s="172">
        <v>1.4593961E-5</v>
      </c>
      <c r="BV1514" s="172">
        <v>1.3046557E-6</v>
      </c>
      <c r="BW1514" s="172">
        <v>6.5646126999999997E-6</v>
      </c>
      <c r="BX1514" s="69">
        <v>0</v>
      </c>
      <c r="BY1514" s="172">
        <v>2.2263567E-6</v>
      </c>
      <c r="BZ1514" s="172">
        <v>1.6425521E-7</v>
      </c>
      <c r="CA1514" s="69">
        <v>0</v>
      </c>
      <c r="CB1514" s="172">
        <v>2.4930406999999998E-7</v>
      </c>
      <c r="CC1514" s="69">
        <v>0</v>
      </c>
      <c r="CD1514" s="69">
        <v>0</v>
      </c>
      <c r="CE1514" s="69">
        <v>0</v>
      </c>
      <c r="CF1514" s="69">
        <v>0</v>
      </c>
      <c r="CG1514" s="69">
        <v>0</v>
      </c>
      <c r="CH1514" s="172">
        <v>3.9592506999999998E-7</v>
      </c>
      <c r="CI1514" s="172">
        <v>3.6888369000000002E-6</v>
      </c>
      <c r="CJ1514" s="172">
        <v>1.4809349000000001E-11</v>
      </c>
      <c r="CK1514" s="69">
        <v>0</v>
      </c>
      <c r="CM1514" s="198">
        <v>0</v>
      </c>
      <c r="CN1514" s="198">
        <v>0.23543716000000001</v>
      </c>
      <c r="CO1514" s="198">
        <v>6.9118466000000003E-3</v>
      </c>
      <c r="CP1514" s="198">
        <v>9.3029851E-4</v>
      </c>
      <c r="CQ1514" s="198">
        <v>0</v>
      </c>
      <c r="CR1514" s="198">
        <v>0</v>
      </c>
      <c r="CS1514" s="197">
        <v>8.2437049000000004E-5</v>
      </c>
      <c r="CT1514" s="198">
        <v>0</v>
      </c>
      <c r="CU1514" s="198">
        <v>0</v>
      </c>
      <c r="CV1514" s="197">
        <v>5.7764245000000001E-5</v>
      </c>
    </row>
    <row r="1515" spans="1:100" ht="14.4">
      <c r="A1515" t="s">
        <v>3666</v>
      </c>
      <c r="B1515" s="85" t="s">
        <v>1162</v>
      </c>
      <c r="C1515" s="113" t="str">
        <f t="shared" si="688"/>
        <v>B.044.01.151</v>
      </c>
      <c r="D1515" s="9" t="s">
        <v>1163</v>
      </c>
      <c r="E1515" s="112" t="s">
        <v>514</v>
      </c>
      <c r="F1515" s="115" t="str">
        <f t="shared" si="689"/>
        <v>Electricity Congo production</v>
      </c>
      <c r="G1515" s="143">
        <f t="shared" si="690"/>
        <v>0.2211483866666667</v>
      </c>
      <c r="I1515" s="118">
        <f t="shared" si="691"/>
        <v>4.5466092616000001E-2</v>
      </c>
      <c r="K1515" s="161">
        <f t="shared" si="692"/>
        <v>3.7266898999999999E-3</v>
      </c>
      <c r="L1515" s="161">
        <f t="shared" si="693"/>
        <v>8.4778621000000005E-3</v>
      </c>
      <c r="M1515" s="162">
        <f t="shared" si="694"/>
        <v>8.9282616000000009E-5</v>
      </c>
      <c r="N1515" s="161">
        <v>3.3172258000000003E-2</v>
      </c>
      <c r="O1515" s="132">
        <v>3.1306513E-3</v>
      </c>
      <c r="P1515" s="132">
        <v>5.3472108000000001E-3</v>
      </c>
      <c r="Q1515" s="132">
        <v>2.2522453E-3</v>
      </c>
      <c r="R1515" s="132">
        <v>1.4744446000000001E-3</v>
      </c>
      <c r="S1515" s="132">
        <v>0</v>
      </c>
      <c r="T1515" s="132">
        <v>0</v>
      </c>
      <c r="U1515" s="132">
        <v>0</v>
      </c>
      <c r="V1515" s="164">
        <v>6.9814458000000006E-5</v>
      </c>
      <c r="W1515" s="132">
        <v>0</v>
      </c>
      <c r="X1515" s="164">
        <v>1.9468157999999999E-5</v>
      </c>
      <c r="Y1515" s="132">
        <v>0</v>
      </c>
      <c r="Z1515" s="132">
        <v>0</v>
      </c>
      <c r="AA1515" s="132">
        <v>0</v>
      </c>
      <c r="AC1515" s="118">
        <f t="shared" si="695"/>
        <v>3.3172258000000003E-2</v>
      </c>
      <c r="AD1515" s="118">
        <f t="shared" si="696"/>
        <v>1.2204552E-2</v>
      </c>
      <c r="AE1515" s="118">
        <f t="shared" si="697"/>
        <v>8.4778621000000005E-3</v>
      </c>
      <c r="AF1515" s="118">
        <f t="shared" si="698"/>
        <v>8.4778621000000005E-3</v>
      </c>
      <c r="AG1515" s="118">
        <f t="shared" si="699"/>
        <v>8.9282616000000009E-5</v>
      </c>
      <c r="AI1515" s="69">
        <v>3.3082611000000002</v>
      </c>
      <c r="AJ1515" s="69">
        <v>2.9454220000000002</v>
      </c>
      <c r="AK1515" s="69">
        <v>2.4187711000000001E-3</v>
      </c>
      <c r="AL1515" s="69">
        <v>0</v>
      </c>
      <c r="AM1515" s="69">
        <v>3.0098796000000001E-2</v>
      </c>
      <c r="AN1515" s="69">
        <v>2.9758698000000002E-3</v>
      </c>
      <c r="AO1515" s="69">
        <v>0.32734569000000002</v>
      </c>
      <c r="AQ1515" s="116">
        <v>5.5625064000000002E-3</v>
      </c>
      <c r="AR1515" s="116">
        <v>5.1876567000000004E-3</v>
      </c>
      <c r="AS1515" s="116">
        <v>2.0577793999999999E-4</v>
      </c>
      <c r="AT1515" s="116">
        <v>1.6907182E-4</v>
      </c>
      <c r="AU1515" s="150">
        <f t="shared" si="700"/>
        <v>3.1101059268999998E-7</v>
      </c>
      <c r="AV1515" s="150">
        <f t="shared" si="701"/>
        <v>7.6101307685099993E-10</v>
      </c>
      <c r="AW1515" s="163">
        <f t="shared" si="702"/>
        <v>2.3679526099199998E-2</v>
      </c>
      <c r="AX1515" s="196">
        <v>2.0522570000000001E-7</v>
      </c>
      <c r="AY1515" s="196">
        <v>6.1921547999999998E-10</v>
      </c>
      <c r="AZ1515" s="196">
        <v>1.6917851000000001E-14</v>
      </c>
      <c r="BA1515" s="108">
        <v>0</v>
      </c>
      <c r="BB1515" s="108">
        <v>0</v>
      </c>
      <c r="BC1515" s="196">
        <v>3.3489269000000001E-10</v>
      </c>
      <c r="BD1515" s="196">
        <v>1.0544999999999999E-7</v>
      </c>
      <c r="BE1515" s="196">
        <v>4.7473798E-11</v>
      </c>
      <c r="BF1515" s="196">
        <v>9.4306880999999998E-11</v>
      </c>
      <c r="BG1515" s="108">
        <v>0</v>
      </c>
      <c r="BH1515" s="108">
        <v>0</v>
      </c>
      <c r="BI1515" s="108">
        <v>0</v>
      </c>
      <c r="BJ1515" s="108">
        <v>0</v>
      </c>
      <c r="BK1515" s="108">
        <v>0</v>
      </c>
      <c r="BL1515" s="108">
        <v>0</v>
      </c>
      <c r="BM1515" s="108">
        <v>0</v>
      </c>
      <c r="BN1515" s="108">
        <v>0</v>
      </c>
      <c r="BO1515" s="196">
        <v>1.4090992E-6</v>
      </c>
      <c r="BP1515" s="108">
        <v>2.3678116999999999E-2</v>
      </c>
      <c r="BQ1515" s="108">
        <v>0</v>
      </c>
      <c r="BR1515" s="108">
        <v>0</v>
      </c>
      <c r="BS1515" s="108">
        <v>0</v>
      </c>
      <c r="BU1515" s="172">
        <v>1.3162649000000001E-5</v>
      </c>
      <c r="BV1515" s="172">
        <v>7.6043596999999999E-7</v>
      </c>
      <c r="BW1515" s="172">
        <v>6.1662037999999997E-6</v>
      </c>
      <c r="BX1515" s="69">
        <v>0</v>
      </c>
      <c r="BY1515" s="172">
        <v>1.7844715999999999E-6</v>
      </c>
      <c r="BZ1515" s="172">
        <v>2.1680329000000001E-7</v>
      </c>
      <c r="CA1515" s="69">
        <v>0</v>
      </c>
      <c r="CB1515" s="172">
        <v>3.2906073999999999E-7</v>
      </c>
      <c r="CC1515" s="69">
        <v>0</v>
      </c>
      <c r="CD1515" s="69">
        <v>0</v>
      </c>
      <c r="CE1515" s="69">
        <v>0</v>
      </c>
      <c r="CF1515" s="69">
        <v>0</v>
      </c>
      <c r="CG1515" s="69">
        <v>0</v>
      </c>
      <c r="CH1515" s="172">
        <v>4.6016773999999998E-7</v>
      </c>
      <c r="CI1515" s="172">
        <v>3.4118348000000001E-6</v>
      </c>
      <c r="CJ1515" s="172">
        <v>3.3671156999999998E-8</v>
      </c>
      <c r="CK1515" s="69">
        <v>0</v>
      </c>
      <c r="CM1515" s="198">
        <v>0</v>
      </c>
      <c r="CN1515" s="198">
        <v>0.22114838000000001</v>
      </c>
      <c r="CO1515" s="198">
        <v>9.1230656000000007E-3</v>
      </c>
      <c r="CP1515" s="198">
        <v>5.7000324000000004E-4</v>
      </c>
      <c r="CQ1515" s="198">
        <v>0</v>
      </c>
      <c r="CR1515" s="198">
        <v>0</v>
      </c>
      <c r="CS1515" s="197">
        <v>5.8517777999999997E-5</v>
      </c>
      <c r="CT1515" s="198">
        <v>0</v>
      </c>
      <c r="CU1515" s="198">
        <v>0</v>
      </c>
      <c r="CV1515" s="197">
        <v>7.6244023999999996E-5</v>
      </c>
    </row>
    <row r="1516" spans="1:100" ht="14.4">
      <c r="A1516" t="s">
        <v>3667</v>
      </c>
      <c r="B1516" s="85" t="s">
        <v>1162</v>
      </c>
      <c r="C1516" s="113" t="str">
        <f t="shared" si="688"/>
        <v>B.044.01.152</v>
      </c>
      <c r="D1516" s="9" t="s">
        <v>1163</v>
      </c>
      <c r="E1516" s="112" t="s">
        <v>514</v>
      </c>
      <c r="F1516" s="115" t="str">
        <f t="shared" si="689"/>
        <v>Electricity Cook Islands production</v>
      </c>
      <c r="G1516" s="143">
        <f t="shared" si="690"/>
        <v>0.10825234666666668</v>
      </c>
      <c r="I1516" s="118">
        <f t="shared" si="691"/>
        <v>2.3105441144E-2</v>
      </c>
      <c r="K1516" s="161">
        <f t="shared" si="692"/>
        <v>1.43358788E-3</v>
      </c>
      <c r="L1516" s="161">
        <f t="shared" si="693"/>
        <v>5.2211860000000001E-3</v>
      </c>
      <c r="M1516" s="162">
        <f t="shared" si="694"/>
        <v>2.1281526399999999E-4</v>
      </c>
      <c r="N1516" s="161">
        <v>1.6237852000000001E-2</v>
      </c>
      <c r="O1516" s="132">
        <v>3.3572663999999999E-3</v>
      </c>
      <c r="P1516" s="132">
        <v>1.8639195999999999E-3</v>
      </c>
      <c r="Q1516" s="132">
        <v>7.8607868000000005E-4</v>
      </c>
      <c r="R1516" s="132">
        <v>6.4750919999999996E-4</v>
      </c>
      <c r="S1516" s="132">
        <v>0</v>
      </c>
      <c r="T1516" s="132">
        <v>0</v>
      </c>
      <c r="U1516" s="132">
        <v>0</v>
      </c>
      <c r="V1516" s="132">
        <v>1.4725321E-4</v>
      </c>
      <c r="W1516" s="132">
        <v>0</v>
      </c>
      <c r="X1516" s="164">
        <v>6.5562053999999994E-5</v>
      </c>
      <c r="Y1516" s="132">
        <v>0</v>
      </c>
      <c r="Z1516" s="132">
        <v>0</v>
      </c>
      <c r="AA1516" s="132">
        <v>0</v>
      </c>
      <c r="AC1516" s="118">
        <f t="shared" si="695"/>
        <v>1.6237852000000001E-2</v>
      </c>
      <c r="AD1516" s="118">
        <f t="shared" si="696"/>
        <v>6.6547738800000001E-3</v>
      </c>
      <c r="AE1516" s="118">
        <f t="shared" si="697"/>
        <v>5.2211860000000001E-3</v>
      </c>
      <c r="AF1516" s="118">
        <f t="shared" si="698"/>
        <v>5.2211860000000001E-3</v>
      </c>
      <c r="AG1516" s="118">
        <f t="shared" si="699"/>
        <v>2.1281526399999999E-4</v>
      </c>
      <c r="AI1516" s="69">
        <v>1.9039531000000001</v>
      </c>
      <c r="AJ1516" s="69">
        <v>1.3764082</v>
      </c>
      <c r="AK1516" s="69">
        <v>8.1455885000000002E-3</v>
      </c>
      <c r="AL1516" s="69">
        <v>0</v>
      </c>
      <c r="AM1516" s="69">
        <v>0</v>
      </c>
      <c r="AN1516" s="69">
        <v>0.51939932</v>
      </c>
      <c r="AO1516" s="69">
        <v>0</v>
      </c>
      <c r="AQ1516" s="116">
        <v>3.2188555999999998E-3</v>
      </c>
      <c r="AR1516" s="116">
        <v>3.0122621E-3</v>
      </c>
      <c r="AS1516" s="116">
        <v>1.0829676999999999E-4</v>
      </c>
      <c r="AT1516" s="199">
        <v>9.8296765999999997E-5</v>
      </c>
      <c r="AU1516" s="150">
        <f t="shared" si="700"/>
        <v>1.8059124525E-7</v>
      </c>
      <c r="AV1516" s="150">
        <f t="shared" si="701"/>
        <v>4.0050579230429999E-10</v>
      </c>
      <c r="AW1516" s="163">
        <f t="shared" si="702"/>
        <v>1.3767054083E-2</v>
      </c>
      <c r="AX1516" s="196">
        <v>1.0045817000000001E-7</v>
      </c>
      <c r="AY1516" s="196">
        <v>3.0310655999999998E-10</v>
      </c>
      <c r="AZ1516" s="196">
        <v>8.2813043000000007E-15</v>
      </c>
      <c r="BA1516" s="108">
        <v>0</v>
      </c>
      <c r="BB1516" s="108">
        <v>0</v>
      </c>
      <c r="BC1516" s="196">
        <v>1.1688425E-10</v>
      </c>
      <c r="BD1516" s="196">
        <v>8.0016190999999998E-8</v>
      </c>
      <c r="BE1516" s="196">
        <v>1.6569305E-11</v>
      </c>
      <c r="BF1516" s="196">
        <v>8.0821646000000005E-11</v>
      </c>
      <c r="BG1516" s="108">
        <v>0</v>
      </c>
      <c r="BH1516" s="108">
        <v>0</v>
      </c>
      <c r="BI1516" s="108">
        <v>0</v>
      </c>
      <c r="BJ1516" s="108">
        <v>0</v>
      </c>
      <c r="BK1516" s="108">
        <v>0</v>
      </c>
      <c r="BL1516" s="108">
        <v>0</v>
      </c>
      <c r="BM1516" s="108">
        <v>0</v>
      </c>
      <c r="BN1516" s="108">
        <v>0</v>
      </c>
      <c r="BO1516" s="196">
        <v>2.9720830000000001E-6</v>
      </c>
      <c r="BP1516" s="108">
        <v>1.3764082E-2</v>
      </c>
      <c r="BQ1516" s="108">
        <v>0</v>
      </c>
      <c r="BR1516" s="108">
        <v>0</v>
      </c>
      <c r="BS1516" s="108">
        <v>0</v>
      </c>
      <c r="BU1516" s="172">
        <v>6.7438684999999996E-6</v>
      </c>
      <c r="BV1516" s="172">
        <v>5.9569033999999997E-7</v>
      </c>
      <c r="BW1516" s="172">
        <v>3.0183626E-6</v>
      </c>
      <c r="BX1516" s="69">
        <v>0</v>
      </c>
      <c r="BY1516" s="172">
        <v>1.0138365999999999E-6</v>
      </c>
      <c r="BZ1516" s="172">
        <v>7.5668687000000004E-8</v>
      </c>
      <c r="CA1516" s="69">
        <v>0</v>
      </c>
      <c r="CB1516" s="172">
        <v>1.1484877999999999E-7</v>
      </c>
      <c r="CC1516" s="69">
        <v>0</v>
      </c>
      <c r="CD1516" s="69">
        <v>0</v>
      </c>
      <c r="CE1516" s="69">
        <v>0</v>
      </c>
      <c r="CF1516" s="69">
        <v>0</v>
      </c>
      <c r="CG1516" s="69">
        <v>0</v>
      </c>
      <c r="CH1516" s="172">
        <v>1.8204745999999999E-7</v>
      </c>
      <c r="CI1516" s="172">
        <v>1.6723946E-6</v>
      </c>
      <c r="CJ1516" s="172">
        <v>7.1019469000000003E-8</v>
      </c>
      <c r="CK1516" s="69">
        <v>0</v>
      </c>
      <c r="CM1516" s="198">
        <v>0</v>
      </c>
      <c r="CN1516" s="198">
        <v>0.10825234</v>
      </c>
      <c r="CO1516" s="198">
        <v>3.1841323999999998E-3</v>
      </c>
      <c r="CP1516" s="198">
        <v>4.2491734000000002E-4</v>
      </c>
      <c r="CQ1516" s="198">
        <v>0</v>
      </c>
      <c r="CR1516" s="198">
        <v>0</v>
      </c>
      <c r="CS1516" s="197">
        <v>3.7547622E-5</v>
      </c>
      <c r="CT1516" s="198">
        <v>0</v>
      </c>
      <c r="CU1516" s="198">
        <v>0</v>
      </c>
      <c r="CV1516" s="197">
        <v>2.6610689999999998E-5</v>
      </c>
    </row>
    <row r="1517" spans="1:100" ht="14.4">
      <c r="A1517" t="s">
        <v>3668</v>
      </c>
      <c r="B1517" s="85" t="s">
        <v>1162</v>
      </c>
      <c r="C1517" s="113" t="str">
        <f t="shared" si="688"/>
        <v>B.044.01.153</v>
      </c>
      <c r="D1517" s="9" t="s">
        <v>1163</v>
      </c>
      <c r="E1517" s="112" t="s">
        <v>514</v>
      </c>
      <c r="F1517" s="115" t="str">
        <f t="shared" si="689"/>
        <v>Electricity Costa Rica production</v>
      </c>
      <c r="G1517" s="143">
        <f t="shared" si="690"/>
        <v>1.9449319333333334E-3</v>
      </c>
      <c r="I1517" s="118">
        <f t="shared" si="691"/>
        <v>5.6922369719999998E-4</v>
      </c>
      <c r="K1517" s="161">
        <f t="shared" si="692"/>
        <v>2.7736485E-5</v>
      </c>
      <c r="L1517" s="161">
        <f t="shared" si="693"/>
        <v>5.6974000999999996E-5</v>
      </c>
      <c r="M1517" s="162">
        <f t="shared" si="694"/>
        <v>1.9277342119999999E-4</v>
      </c>
      <c r="N1517" s="161">
        <v>2.9173978999999999E-4</v>
      </c>
      <c r="O1517" s="164">
        <v>2.2203632999999999E-5</v>
      </c>
      <c r="P1517" s="164">
        <v>3.4770368000000001E-5</v>
      </c>
      <c r="Q1517" s="164">
        <v>1.5044855000000001E-5</v>
      </c>
      <c r="R1517" s="164">
        <v>1.2691629999999999E-5</v>
      </c>
      <c r="S1517" s="132">
        <v>0</v>
      </c>
      <c r="T1517" s="132">
        <v>0</v>
      </c>
      <c r="U1517" s="132">
        <v>0</v>
      </c>
      <c r="V1517" s="132">
        <v>1.8749593999999999E-4</v>
      </c>
      <c r="W1517" s="132">
        <v>0</v>
      </c>
      <c r="X1517" s="164">
        <v>5.2774812000000003E-6</v>
      </c>
      <c r="Y1517" s="132">
        <v>0</v>
      </c>
      <c r="Z1517" s="132">
        <v>0</v>
      </c>
      <c r="AA1517" s="132">
        <v>0</v>
      </c>
      <c r="AC1517" s="118">
        <f t="shared" si="695"/>
        <v>2.9173978999999999E-4</v>
      </c>
      <c r="AD1517" s="118">
        <f t="shared" si="696"/>
        <v>8.471048599999999E-5</v>
      </c>
      <c r="AE1517" s="118">
        <f t="shared" si="697"/>
        <v>5.6974000999999996E-5</v>
      </c>
      <c r="AF1517" s="118">
        <f t="shared" si="698"/>
        <v>5.6974000999999996E-5</v>
      </c>
      <c r="AG1517" s="118">
        <f t="shared" si="699"/>
        <v>1.9277342119999999E-4</v>
      </c>
      <c r="AI1517" s="69">
        <v>1.1191418</v>
      </c>
      <c r="AJ1517" s="69">
        <v>0.13791368000000001</v>
      </c>
      <c r="AK1517" s="69">
        <v>6.5568706000000004E-4</v>
      </c>
      <c r="AL1517" s="69">
        <v>0</v>
      </c>
      <c r="AM1517" s="69">
        <v>1.7365683E-2</v>
      </c>
      <c r="AN1517" s="69">
        <v>0.14078957</v>
      </c>
      <c r="AO1517" s="69">
        <v>0.82241717000000003</v>
      </c>
      <c r="AQ1517" s="199">
        <v>5.4637286999999997E-5</v>
      </c>
      <c r="AR1517" s="199">
        <v>4.3027166000000001E-5</v>
      </c>
      <c r="AS1517" s="199">
        <v>1.7360644E-6</v>
      </c>
      <c r="AT1517" s="199">
        <v>9.8740569999999999E-6</v>
      </c>
      <c r="AU1517" s="150">
        <f t="shared" si="700"/>
        <v>2.5795663418000003E-9</v>
      </c>
      <c r="AV1517" s="150">
        <f t="shared" si="701"/>
        <v>6.4203564272899997E-12</v>
      </c>
      <c r="AW1517" s="163">
        <f t="shared" si="702"/>
        <v>1.3829211217E-3</v>
      </c>
      <c r="AX1517" s="196">
        <v>1.8048969000000001E-9</v>
      </c>
      <c r="AY1517" s="196">
        <v>5.4458094999999999E-12</v>
      </c>
      <c r="AZ1517" s="196">
        <v>1.4878728999999999E-16</v>
      </c>
      <c r="BA1517" s="108">
        <v>0</v>
      </c>
      <c r="BB1517" s="108">
        <v>0</v>
      </c>
      <c r="BC1517" s="196">
        <v>2.2370618E-12</v>
      </c>
      <c r="BD1517" s="196">
        <v>7.7243238000000004E-10</v>
      </c>
      <c r="BE1517" s="196">
        <v>3.1712194999999998E-13</v>
      </c>
      <c r="BF1517" s="196">
        <v>6.5727619000000004E-13</v>
      </c>
      <c r="BG1517" s="108">
        <v>0</v>
      </c>
      <c r="BH1517" s="108">
        <v>0</v>
      </c>
      <c r="BI1517" s="108">
        <v>0</v>
      </c>
      <c r="BJ1517" s="108">
        <v>0</v>
      </c>
      <c r="BK1517" s="108">
        <v>0</v>
      </c>
      <c r="BL1517" s="108">
        <v>0</v>
      </c>
      <c r="BM1517" s="108">
        <v>0</v>
      </c>
      <c r="BN1517" s="108">
        <v>0</v>
      </c>
      <c r="BO1517" s="196">
        <v>3.7843216999999999E-6</v>
      </c>
      <c r="BP1517" s="108">
        <v>1.3791368E-3</v>
      </c>
      <c r="BQ1517" s="108">
        <v>0</v>
      </c>
      <c r="BR1517" s="108">
        <v>0</v>
      </c>
      <c r="BS1517" s="108">
        <v>0</v>
      </c>
      <c r="BU1517" s="172">
        <v>3.4022963999999999E-7</v>
      </c>
      <c r="BV1517" s="172">
        <v>5.2679626000000001E-9</v>
      </c>
      <c r="BW1517" s="172">
        <v>5.4229864E-8</v>
      </c>
      <c r="BX1517" s="69">
        <v>0</v>
      </c>
      <c r="BY1517" s="172">
        <v>1.4619471E-8</v>
      </c>
      <c r="BZ1517" s="172">
        <v>1.4482321999999999E-9</v>
      </c>
      <c r="CA1517" s="69">
        <v>0</v>
      </c>
      <c r="CB1517" s="172">
        <v>2.1981048E-9</v>
      </c>
      <c r="CC1517" s="69">
        <v>0</v>
      </c>
      <c r="CD1517" s="69">
        <v>0</v>
      </c>
      <c r="CE1517" s="69">
        <v>0</v>
      </c>
      <c r="CF1517" s="69">
        <v>0</v>
      </c>
      <c r="CG1517" s="69">
        <v>0</v>
      </c>
      <c r="CH1517" s="172">
        <v>3.0861142999999999E-9</v>
      </c>
      <c r="CI1517" s="172">
        <v>1.6895155E-7</v>
      </c>
      <c r="CJ1517" s="172">
        <v>9.0428334000000001E-8</v>
      </c>
      <c r="CK1517" s="69">
        <v>0</v>
      </c>
      <c r="CM1517" s="198">
        <v>0</v>
      </c>
      <c r="CN1517" s="198">
        <v>1.9449319999999999E-3</v>
      </c>
      <c r="CO1517" s="197">
        <v>6.0941496999999998E-5</v>
      </c>
      <c r="CP1517" s="197">
        <v>3.9364166000000002E-6</v>
      </c>
      <c r="CQ1517" s="198">
        <v>0</v>
      </c>
      <c r="CR1517" s="198">
        <v>0</v>
      </c>
      <c r="CS1517" s="197">
        <v>4.6965169000000002E-7</v>
      </c>
      <c r="CT1517" s="198">
        <v>0</v>
      </c>
      <c r="CU1517" s="198">
        <v>0</v>
      </c>
      <c r="CV1517" s="197">
        <v>5.0930522000000002E-7</v>
      </c>
    </row>
    <row r="1518" spans="1:100" ht="14.4">
      <c r="A1518" t="s">
        <v>3669</v>
      </c>
      <c r="B1518" s="85" t="s">
        <v>1162</v>
      </c>
      <c r="C1518" s="113" t="str">
        <f t="shared" si="688"/>
        <v>B.044.01.154</v>
      </c>
      <c r="D1518" s="9" t="s">
        <v>1163</v>
      </c>
      <c r="E1518" s="112" t="s">
        <v>514</v>
      </c>
      <c r="F1518" s="115" t="str">
        <f t="shared" si="689"/>
        <v>Electricity Cote d'Ivoire production</v>
      </c>
      <c r="G1518" s="143">
        <f t="shared" si="690"/>
        <v>0.13997060000000003</v>
      </c>
      <c r="I1518" s="118">
        <f t="shared" si="691"/>
        <v>2.8763463834700003E-2</v>
      </c>
      <c r="K1518" s="161">
        <f t="shared" si="692"/>
        <v>2.41450304E-3</v>
      </c>
      <c r="L1518" s="161">
        <f t="shared" si="693"/>
        <v>5.2768832000000005E-3</v>
      </c>
      <c r="M1518" s="162">
        <f t="shared" si="694"/>
        <v>7.6487594699999994E-5</v>
      </c>
      <c r="N1518" s="161">
        <v>2.0995590000000001E-2</v>
      </c>
      <c r="O1518" s="132">
        <v>1.79065E-3</v>
      </c>
      <c r="P1518" s="132">
        <v>3.4862332000000001E-3</v>
      </c>
      <c r="Q1518" s="132">
        <v>1.4682539E-3</v>
      </c>
      <c r="R1518" s="132">
        <v>9.4624914000000001E-4</v>
      </c>
      <c r="S1518" s="132">
        <v>0</v>
      </c>
      <c r="T1518" s="132">
        <v>0</v>
      </c>
      <c r="U1518" s="132">
        <v>0</v>
      </c>
      <c r="V1518" s="164">
        <v>6.7991225999999998E-5</v>
      </c>
      <c r="W1518" s="132">
        <v>0</v>
      </c>
      <c r="X1518" s="164">
        <v>8.4963686999999992E-6</v>
      </c>
      <c r="Y1518" s="132">
        <v>0</v>
      </c>
      <c r="Z1518" s="132">
        <v>0</v>
      </c>
      <c r="AA1518" s="132">
        <v>0</v>
      </c>
      <c r="AC1518" s="118">
        <f t="shared" si="695"/>
        <v>2.0995590000000001E-2</v>
      </c>
      <c r="AD1518" s="118">
        <f t="shared" si="696"/>
        <v>7.6913862400000005E-3</v>
      </c>
      <c r="AE1518" s="118">
        <f t="shared" si="697"/>
        <v>5.2768832000000005E-3</v>
      </c>
      <c r="AF1518" s="118">
        <f t="shared" si="698"/>
        <v>5.2768832000000005E-3</v>
      </c>
      <c r="AG1518" s="118">
        <f t="shared" si="699"/>
        <v>7.6487594699999994E-5</v>
      </c>
      <c r="AI1518" s="69">
        <v>2.2278125000000002</v>
      </c>
      <c r="AJ1518" s="69">
        <v>1.8663114999999999</v>
      </c>
      <c r="AK1518" s="69">
        <v>1.0556094E-3</v>
      </c>
      <c r="AL1518" s="69">
        <v>0</v>
      </c>
      <c r="AM1518" s="69">
        <v>3.6197918000000003E-2</v>
      </c>
      <c r="AN1518" s="69">
        <v>2.1473339999999999E-3</v>
      </c>
      <c r="AO1518" s="69">
        <v>0.32210011</v>
      </c>
      <c r="AQ1518" s="116">
        <v>3.4717359E-3</v>
      </c>
      <c r="AR1518" s="116">
        <v>3.2371781999999999E-3</v>
      </c>
      <c r="AS1518" s="116">
        <v>1.2953847E-4</v>
      </c>
      <c r="AT1518" s="116">
        <v>1.0501921000000001E-4</v>
      </c>
      <c r="AU1518" s="150">
        <f t="shared" si="700"/>
        <v>1.940754278E-7</v>
      </c>
      <c r="AV1518" s="150">
        <f t="shared" si="701"/>
        <v>4.7906239675099993E-10</v>
      </c>
      <c r="AW1518" s="163">
        <f t="shared" si="702"/>
        <v>1.47085723E-2</v>
      </c>
      <c r="AX1518" s="196">
        <v>1.2989270999999999E-7</v>
      </c>
      <c r="AY1518" s="196">
        <v>3.9191766999999999E-10</v>
      </c>
      <c r="AZ1518" s="196">
        <v>1.0707751E-14</v>
      </c>
      <c r="BA1518" s="108">
        <v>0</v>
      </c>
      <c r="BB1518" s="108">
        <v>0</v>
      </c>
      <c r="BC1518" s="196">
        <v>2.1831880000000001E-10</v>
      </c>
      <c r="BD1518" s="196">
        <v>6.3964398999999994E-8</v>
      </c>
      <c r="BE1518" s="196">
        <v>3.0948489000000001E-11</v>
      </c>
      <c r="BF1518" s="196">
        <v>5.618553E-11</v>
      </c>
      <c r="BG1518" s="108">
        <v>0</v>
      </c>
      <c r="BH1518" s="108">
        <v>0</v>
      </c>
      <c r="BI1518" s="108">
        <v>0</v>
      </c>
      <c r="BJ1518" s="108">
        <v>0</v>
      </c>
      <c r="BK1518" s="108">
        <v>0</v>
      </c>
      <c r="BL1518" s="108">
        <v>0</v>
      </c>
      <c r="BM1518" s="108">
        <v>0</v>
      </c>
      <c r="BN1518" s="108">
        <v>0</v>
      </c>
      <c r="BO1518" s="196">
        <v>1.3723E-6</v>
      </c>
      <c r="BP1518" s="108">
        <v>1.47072E-2</v>
      </c>
      <c r="BQ1518" s="108">
        <v>0</v>
      </c>
      <c r="BR1518" s="108">
        <v>0</v>
      </c>
      <c r="BS1518" s="108">
        <v>0</v>
      </c>
      <c r="BU1518" s="172">
        <v>8.3217752000000003E-6</v>
      </c>
      <c r="BV1518" s="172">
        <v>4.5923654000000002E-7</v>
      </c>
      <c r="BW1518" s="172">
        <v>3.9027516999999998E-6</v>
      </c>
      <c r="BX1518" s="69">
        <v>0</v>
      </c>
      <c r="BY1518" s="172">
        <v>1.1198628E-6</v>
      </c>
      <c r="BZ1518" s="172">
        <v>1.4133553E-7</v>
      </c>
      <c r="CA1518" s="69">
        <v>0</v>
      </c>
      <c r="CB1518" s="172">
        <v>2.1451691000000001E-7</v>
      </c>
      <c r="CC1518" s="69">
        <v>0</v>
      </c>
      <c r="CD1518" s="69">
        <v>0</v>
      </c>
      <c r="CE1518" s="69">
        <v>0</v>
      </c>
      <c r="CF1518" s="69">
        <v>0</v>
      </c>
      <c r="CG1518" s="69">
        <v>0</v>
      </c>
      <c r="CH1518" s="172">
        <v>2.9761732999999999E-7</v>
      </c>
      <c r="CI1518" s="172">
        <v>2.1536626000000001E-6</v>
      </c>
      <c r="CJ1518" s="172">
        <v>3.2791820999999999E-8</v>
      </c>
      <c r="CK1518" s="69">
        <v>0</v>
      </c>
      <c r="CM1518" s="198">
        <v>0</v>
      </c>
      <c r="CN1518" s="198">
        <v>0.1399706</v>
      </c>
      <c r="CO1518" s="198">
        <v>5.9473879E-3</v>
      </c>
      <c r="CP1518" s="198">
        <v>3.4661837999999998E-4</v>
      </c>
      <c r="CQ1518" s="198">
        <v>0</v>
      </c>
      <c r="CR1518" s="198">
        <v>0</v>
      </c>
      <c r="CS1518" s="197">
        <v>3.6249306999999998E-5</v>
      </c>
      <c r="CT1518" s="198">
        <v>0</v>
      </c>
      <c r="CU1518" s="198">
        <v>0</v>
      </c>
      <c r="CV1518" s="197">
        <v>4.9703992999999998E-5</v>
      </c>
    </row>
    <row r="1519" spans="1:100" ht="14.4">
      <c r="A1519" t="s">
        <v>3670</v>
      </c>
      <c r="B1519" s="85" t="s">
        <v>1162</v>
      </c>
      <c r="C1519" s="113" t="str">
        <f t="shared" si="688"/>
        <v>B.044.01.155</v>
      </c>
      <c r="D1519" s="9" t="s">
        <v>1163</v>
      </c>
      <c r="E1519" s="112" t="s">
        <v>514</v>
      </c>
      <c r="F1519" s="115" t="str">
        <f t="shared" si="689"/>
        <v xml:space="preserve">Electricity Croatia production (from Our World in Data) </v>
      </c>
      <c r="G1519" s="143">
        <f t="shared" si="690"/>
        <v>5.1989493999999997E-2</v>
      </c>
      <c r="I1519" s="118">
        <f t="shared" si="691"/>
        <v>9.3333932669999991E-3</v>
      </c>
      <c r="K1519" s="161">
        <f t="shared" si="692"/>
        <v>3.8310676999999999E-4</v>
      </c>
      <c r="L1519" s="161">
        <f t="shared" si="693"/>
        <v>9.5879811000000007E-4</v>
      </c>
      <c r="M1519" s="162">
        <f t="shared" si="694"/>
        <v>1.93064287E-4</v>
      </c>
      <c r="N1519" s="161">
        <v>7.7984240999999996E-3</v>
      </c>
      <c r="O1519" s="132">
        <v>3.3571110999999998E-4</v>
      </c>
      <c r="P1519" s="132">
        <v>6.2308700000000003E-4</v>
      </c>
      <c r="Q1519" s="132">
        <v>2.6486701999999998E-4</v>
      </c>
      <c r="R1519" s="132">
        <v>1.1823975E-4</v>
      </c>
      <c r="S1519" s="132">
        <v>0</v>
      </c>
      <c r="T1519" s="132">
        <v>0</v>
      </c>
      <c r="U1519" s="132">
        <v>0</v>
      </c>
      <c r="V1519" s="132">
        <v>1.4793240999999999E-4</v>
      </c>
      <c r="W1519" s="132">
        <v>0</v>
      </c>
      <c r="X1519" s="164">
        <v>4.5131876999999998E-5</v>
      </c>
      <c r="Y1519" s="132">
        <v>0</v>
      </c>
      <c r="Z1519" s="132">
        <v>0</v>
      </c>
      <c r="AA1519" s="132">
        <v>0</v>
      </c>
      <c r="AC1519" s="118">
        <f t="shared" si="695"/>
        <v>7.7984240999999996E-3</v>
      </c>
      <c r="AD1519" s="118">
        <f t="shared" si="696"/>
        <v>1.3419048800000001E-3</v>
      </c>
      <c r="AE1519" s="118">
        <f t="shared" si="697"/>
        <v>9.5879811000000007E-4</v>
      </c>
      <c r="AF1519" s="118">
        <f t="shared" si="698"/>
        <v>9.5879811000000007E-4</v>
      </c>
      <c r="AG1519" s="118">
        <f t="shared" si="699"/>
        <v>1.93064287E-4</v>
      </c>
      <c r="AI1519" s="69">
        <v>1.655521</v>
      </c>
      <c r="AJ1519" s="69">
        <v>0.61753804000000001</v>
      </c>
      <c r="AK1519" s="69">
        <v>5.6072937999999996E-3</v>
      </c>
      <c r="AL1519" s="69">
        <v>0</v>
      </c>
      <c r="AM1519" s="69">
        <v>0.25627501000000003</v>
      </c>
      <c r="AN1519" s="69">
        <v>0.33750117000000002</v>
      </c>
      <c r="AO1519" s="69">
        <v>0.43859947999999999</v>
      </c>
      <c r="AQ1519" s="116">
        <v>1.0596948E-3</v>
      </c>
      <c r="AR1519" s="116">
        <v>9.8799065000000001E-4</v>
      </c>
      <c r="AS1519" s="199">
        <v>4.3686237999999999E-5</v>
      </c>
      <c r="AT1519" s="199">
        <v>2.8017868000000001E-5</v>
      </c>
      <c r="AU1519" s="150">
        <f t="shared" si="700"/>
        <v>5.9232053821000003E-8</v>
      </c>
      <c r="AV1519" s="150">
        <f t="shared" si="701"/>
        <v>1.6156152749630001E-10</v>
      </c>
      <c r="AW1519" s="163">
        <f t="shared" si="702"/>
        <v>3.9240710917000004E-3</v>
      </c>
      <c r="AX1519" s="196">
        <v>4.8246250999999998E-8</v>
      </c>
      <c r="AY1519" s="196">
        <v>1.4557057999999999E-10</v>
      </c>
      <c r="AZ1519" s="196">
        <v>3.9771962999999999E-15</v>
      </c>
      <c r="BA1519" s="108">
        <v>0</v>
      </c>
      <c r="BB1519" s="108">
        <v>0</v>
      </c>
      <c r="BC1519" s="196">
        <v>3.9383820999999999E-11</v>
      </c>
      <c r="BD1519" s="196">
        <v>1.0946419E-8</v>
      </c>
      <c r="BE1519" s="196">
        <v>5.5829812999999996E-12</v>
      </c>
      <c r="BF1519" s="196">
        <v>1.0403989E-11</v>
      </c>
      <c r="BG1519" s="108">
        <v>0</v>
      </c>
      <c r="BH1519" s="108">
        <v>0</v>
      </c>
      <c r="BI1519" s="108">
        <v>0</v>
      </c>
      <c r="BJ1519" s="108">
        <v>0</v>
      </c>
      <c r="BK1519" s="108">
        <v>0</v>
      </c>
      <c r="BL1519" s="108">
        <v>0</v>
      </c>
      <c r="BM1519" s="108">
        <v>0</v>
      </c>
      <c r="BN1519" s="108">
        <v>0</v>
      </c>
      <c r="BO1519" s="196">
        <v>2.9857916999999998E-6</v>
      </c>
      <c r="BP1519" s="108">
        <v>3.9210853E-3</v>
      </c>
      <c r="BQ1519" s="108">
        <v>0</v>
      </c>
      <c r="BR1519" s="108">
        <v>0</v>
      </c>
      <c r="BS1519" s="108">
        <v>0</v>
      </c>
      <c r="BU1519" s="172">
        <v>2.6079021E-6</v>
      </c>
      <c r="BV1519" s="172">
        <v>8.4694472999999999E-8</v>
      </c>
      <c r="BW1519" s="172">
        <v>1.4496050999999999E-6</v>
      </c>
      <c r="BX1519" s="69">
        <v>0</v>
      </c>
      <c r="BY1519" s="172">
        <v>1.5658698999999999E-7</v>
      </c>
      <c r="BZ1519" s="172">
        <v>2.5496352999999999E-8</v>
      </c>
      <c r="CA1519" s="69">
        <v>0</v>
      </c>
      <c r="CB1519" s="172">
        <v>3.8697977000000003E-8</v>
      </c>
      <c r="CC1519" s="69">
        <v>0</v>
      </c>
      <c r="CD1519" s="69">
        <v>0</v>
      </c>
      <c r="CE1519" s="69">
        <v>0</v>
      </c>
      <c r="CF1519" s="69">
        <v>0</v>
      </c>
      <c r="CG1519" s="69">
        <v>0</v>
      </c>
      <c r="CH1519" s="172">
        <v>5.3809047000000001E-8</v>
      </c>
      <c r="CI1519" s="172">
        <v>7.2766514E-7</v>
      </c>
      <c r="CJ1519" s="172">
        <v>7.1347043999999998E-8</v>
      </c>
      <c r="CK1519" s="69">
        <v>0</v>
      </c>
      <c r="CM1519" s="198">
        <v>0</v>
      </c>
      <c r="CN1519" s="198">
        <v>5.1989493999999997E-2</v>
      </c>
      <c r="CO1519" s="198">
        <v>1.0728845E-3</v>
      </c>
      <c r="CP1519" s="197">
        <v>6.3794334999999996E-5</v>
      </c>
      <c r="CQ1519" s="198">
        <v>0</v>
      </c>
      <c r="CR1519" s="198">
        <v>0</v>
      </c>
      <c r="CS1519" s="197">
        <v>5.3083582999999998E-6</v>
      </c>
      <c r="CT1519" s="198">
        <v>0</v>
      </c>
      <c r="CU1519" s="198">
        <v>0</v>
      </c>
      <c r="CV1519" s="197">
        <v>8.9663977000000008E-6</v>
      </c>
    </row>
    <row r="1520" spans="1:100" ht="14.4">
      <c r="A1520" t="s">
        <v>3671</v>
      </c>
      <c r="B1520" s="85" t="s">
        <v>1162</v>
      </c>
      <c r="C1520" s="113" t="str">
        <f t="shared" si="688"/>
        <v>B.044.01.156</v>
      </c>
      <c r="D1520" s="9" t="s">
        <v>1163</v>
      </c>
      <c r="E1520" s="112" t="s">
        <v>514</v>
      </c>
      <c r="F1520" s="115" t="str">
        <f t="shared" si="689"/>
        <v>Electricity Cuba production</v>
      </c>
      <c r="G1520" s="143">
        <f t="shared" si="690"/>
        <v>0.23639290666666671</v>
      </c>
      <c r="I1520" s="118">
        <f t="shared" si="691"/>
        <v>5.0207564998000005E-2</v>
      </c>
      <c r="K1520" s="161">
        <f t="shared" si="692"/>
        <v>3.3298338000000002E-3</v>
      </c>
      <c r="L1520" s="161">
        <f t="shared" si="693"/>
        <v>1.1315142800000001E-2</v>
      </c>
      <c r="M1520" s="162">
        <f t="shared" si="694"/>
        <v>1.03652398E-4</v>
      </c>
      <c r="N1520" s="161">
        <v>3.5458936000000003E-2</v>
      </c>
      <c r="O1520" s="132">
        <v>6.9232253000000004E-3</v>
      </c>
      <c r="P1520" s="132">
        <v>4.3919175000000001E-3</v>
      </c>
      <c r="Q1520" s="132">
        <v>1.8520129E-3</v>
      </c>
      <c r="R1520" s="132">
        <v>1.4778209E-3</v>
      </c>
      <c r="S1520" s="132">
        <v>0</v>
      </c>
      <c r="T1520" s="132">
        <v>0</v>
      </c>
      <c r="U1520" s="132">
        <v>0</v>
      </c>
      <c r="V1520" s="164">
        <v>6.7815589999999999E-6</v>
      </c>
      <c r="W1520" s="132">
        <v>0</v>
      </c>
      <c r="X1520" s="164">
        <v>9.6870838999999994E-5</v>
      </c>
      <c r="Y1520" s="132">
        <v>0</v>
      </c>
      <c r="Z1520" s="132">
        <v>0</v>
      </c>
      <c r="AA1520" s="132">
        <v>0</v>
      </c>
      <c r="AC1520" s="118">
        <f t="shared" si="695"/>
        <v>3.5458936000000003E-2</v>
      </c>
      <c r="AD1520" s="118">
        <f t="shared" si="696"/>
        <v>1.46449766E-2</v>
      </c>
      <c r="AE1520" s="118">
        <f t="shared" si="697"/>
        <v>1.1315142800000001E-2</v>
      </c>
      <c r="AF1520" s="118">
        <f t="shared" si="698"/>
        <v>1.1315142800000001E-2</v>
      </c>
      <c r="AG1520" s="118">
        <f t="shared" si="699"/>
        <v>1.03652398E-4</v>
      </c>
      <c r="AI1520" s="69">
        <v>3.1798541</v>
      </c>
      <c r="AJ1520" s="69">
        <v>3.0658414999999999</v>
      </c>
      <c r="AK1520" s="69">
        <v>1.2035468000000001E-2</v>
      </c>
      <c r="AL1520" s="69">
        <v>0</v>
      </c>
      <c r="AM1520" s="69">
        <v>7.4740994000000005E-2</v>
      </c>
      <c r="AN1520" s="69">
        <v>1.9635346000000001E-2</v>
      </c>
      <c r="AO1520" s="69">
        <v>7.6007790000000002E-3</v>
      </c>
      <c r="AQ1520" s="116">
        <v>6.9454108999999998E-3</v>
      </c>
      <c r="AR1520" s="116">
        <v>6.4968969999999997E-3</v>
      </c>
      <c r="AS1520" s="116">
        <v>2.3538397999999999E-4</v>
      </c>
      <c r="AT1520" s="116">
        <v>2.1312992000000001E-4</v>
      </c>
      <c r="AU1520" s="150">
        <f t="shared" si="700"/>
        <v>3.8950222101000002E-7</v>
      </c>
      <c r="AV1520" s="150">
        <f t="shared" si="701"/>
        <v>8.7050288105699998E-10</v>
      </c>
      <c r="AW1520" s="163">
        <f t="shared" si="702"/>
        <v>2.9850128875499999E-2</v>
      </c>
      <c r="AX1520" s="196">
        <v>2.1937262000000001E-7</v>
      </c>
      <c r="AY1520" s="196">
        <v>6.6190013999999996E-10</v>
      </c>
      <c r="AZ1520" s="196">
        <v>1.8084056999999999E-14</v>
      </c>
      <c r="BA1520" s="108">
        <v>0</v>
      </c>
      <c r="BB1520" s="108">
        <v>0</v>
      </c>
      <c r="BC1520" s="196">
        <v>2.7538100999999999E-10</v>
      </c>
      <c r="BD1520" s="196">
        <v>1.6985422000000001E-7</v>
      </c>
      <c r="BE1520" s="196">
        <v>3.9037527000000002E-11</v>
      </c>
      <c r="BF1520" s="196">
        <v>1.6954713000000001E-10</v>
      </c>
      <c r="BG1520" s="108">
        <v>0</v>
      </c>
      <c r="BH1520" s="108">
        <v>0</v>
      </c>
      <c r="BI1520" s="108">
        <v>0</v>
      </c>
      <c r="BJ1520" s="108">
        <v>0</v>
      </c>
      <c r="BK1520" s="108">
        <v>0</v>
      </c>
      <c r="BL1520" s="108">
        <v>0</v>
      </c>
      <c r="BM1520" s="108">
        <v>0</v>
      </c>
      <c r="BN1520" s="108">
        <v>0</v>
      </c>
      <c r="BO1520" s="196">
        <v>1.368755E-7</v>
      </c>
      <c r="BP1520" s="108">
        <v>2.9849991999999999E-2</v>
      </c>
      <c r="BQ1520" s="108">
        <v>0</v>
      </c>
      <c r="BR1520" s="108">
        <v>0</v>
      </c>
      <c r="BS1520" s="108">
        <v>0</v>
      </c>
      <c r="BU1520" s="172">
        <v>1.4646541E-5</v>
      </c>
      <c r="BV1520" s="172">
        <v>1.2595721E-6</v>
      </c>
      <c r="BW1520" s="172">
        <v>6.5912615000000004E-6</v>
      </c>
      <c r="BX1520" s="69">
        <v>0</v>
      </c>
      <c r="BY1520" s="172">
        <v>2.2273789000000002E-6</v>
      </c>
      <c r="BZ1520" s="172">
        <v>1.7827654E-7</v>
      </c>
      <c r="CA1520" s="69">
        <v>0</v>
      </c>
      <c r="CB1520" s="172">
        <v>2.7058542E-7</v>
      </c>
      <c r="CC1520" s="69">
        <v>0</v>
      </c>
      <c r="CD1520" s="69">
        <v>0</v>
      </c>
      <c r="CE1520" s="69">
        <v>0</v>
      </c>
      <c r="CF1520" s="69">
        <v>0</v>
      </c>
      <c r="CG1520" s="69">
        <v>0</v>
      </c>
      <c r="CH1520" s="172">
        <v>4.1956658000000003E-7</v>
      </c>
      <c r="CI1520" s="172">
        <v>3.6966290000000001E-6</v>
      </c>
      <c r="CJ1520" s="172">
        <v>3.2707113000000002E-9</v>
      </c>
      <c r="CK1520" s="69">
        <v>0</v>
      </c>
      <c r="CM1520" s="198">
        <v>0</v>
      </c>
      <c r="CN1520" s="198">
        <v>0.23639291000000001</v>
      </c>
      <c r="CO1520" s="198">
        <v>7.5018628E-3</v>
      </c>
      <c r="CP1520" s="198">
        <v>9.0266876999999998E-4</v>
      </c>
      <c r="CQ1520" s="198">
        <v>0</v>
      </c>
      <c r="CR1520" s="198">
        <v>0</v>
      </c>
      <c r="CS1520" s="197">
        <v>8.1256775000000003E-5</v>
      </c>
      <c r="CT1520" s="198">
        <v>0</v>
      </c>
      <c r="CU1520" s="198">
        <v>0</v>
      </c>
      <c r="CV1520" s="197">
        <v>6.2695177000000006E-5</v>
      </c>
    </row>
    <row r="1521" spans="1:100" ht="14.4">
      <c r="A1521" t="s">
        <v>3672</v>
      </c>
      <c r="B1521" s="85" t="s">
        <v>1162</v>
      </c>
      <c r="C1521" s="113" t="str">
        <f t="shared" si="688"/>
        <v>B.044.01.157</v>
      </c>
      <c r="D1521" s="9" t="s">
        <v>1163</v>
      </c>
      <c r="E1521" s="112" t="s">
        <v>514</v>
      </c>
      <c r="F1521" s="115" t="str">
        <f t="shared" si="689"/>
        <v xml:space="preserve">Electricity Cyprus production (from Our World in Data) </v>
      </c>
      <c r="G1521" s="143">
        <f t="shared" si="690"/>
        <v>0.14971820666666669</v>
      </c>
      <c r="I1521" s="118">
        <f t="shared" si="691"/>
        <v>3.1252731786999999E-2</v>
      </c>
      <c r="K1521" s="161">
        <f t="shared" si="692"/>
        <v>1.25453229E-3</v>
      </c>
      <c r="L1521" s="161">
        <f t="shared" si="693"/>
        <v>7.3921460000000005E-3</v>
      </c>
      <c r="M1521" s="162">
        <f t="shared" si="694"/>
        <v>1.4832249700000001E-4</v>
      </c>
      <c r="N1521" s="161">
        <v>2.2457731000000002E-2</v>
      </c>
      <c r="O1521" s="132">
        <v>4.6984829000000002E-3</v>
      </c>
      <c r="P1521" s="132">
        <v>2.6936630999999998E-3</v>
      </c>
      <c r="Q1521" s="132">
        <v>1.1361216999999999E-3</v>
      </c>
      <c r="R1521" s="132">
        <v>1.1841059E-4</v>
      </c>
      <c r="S1521" s="132">
        <v>0</v>
      </c>
      <c r="T1521" s="132">
        <v>0</v>
      </c>
      <c r="U1521" s="132">
        <v>0</v>
      </c>
      <c r="V1521" s="164">
        <v>7.2318998000000005E-5</v>
      </c>
      <c r="W1521" s="132">
        <v>0</v>
      </c>
      <c r="X1521" s="164">
        <v>7.6003498999999996E-5</v>
      </c>
      <c r="Y1521" s="132">
        <v>0</v>
      </c>
      <c r="Z1521" s="132">
        <v>0</v>
      </c>
      <c r="AA1521" s="132">
        <v>0</v>
      </c>
      <c r="AC1521" s="118">
        <f t="shared" si="695"/>
        <v>2.2457731000000002E-2</v>
      </c>
      <c r="AD1521" s="118">
        <f t="shared" si="696"/>
        <v>8.6466782899999994E-3</v>
      </c>
      <c r="AE1521" s="118">
        <f t="shared" si="697"/>
        <v>7.3921460000000005E-3</v>
      </c>
      <c r="AF1521" s="118">
        <f t="shared" si="698"/>
        <v>7.3921460000000005E-3</v>
      </c>
      <c r="AG1521" s="118">
        <f t="shared" si="699"/>
        <v>1.4832249700000001E-4</v>
      </c>
      <c r="AI1521" s="69">
        <v>2.2431697000000002</v>
      </c>
      <c r="AJ1521" s="69">
        <v>1.9227006</v>
      </c>
      <c r="AK1521" s="69">
        <v>9.4428589999999996E-3</v>
      </c>
      <c r="AL1521" s="69">
        <v>0</v>
      </c>
      <c r="AM1521" s="69">
        <v>3.5300831999999997E-2</v>
      </c>
      <c r="AN1521" s="69">
        <v>0.27572543999999999</v>
      </c>
      <c r="AO1521" s="69">
        <v>0</v>
      </c>
      <c r="AQ1521" s="116">
        <v>4.2766868999999999E-3</v>
      </c>
      <c r="AR1521" s="116">
        <v>3.9888563000000004E-3</v>
      </c>
      <c r="AS1521" s="116">
        <v>1.5053941999999999E-4</v>
      </c>
      <c r="AT1521" s="116">
        <v>1.3729123999999999E-4</v>
      </c>
      <c r="AU1521" s="150">
        <f t="shared" si="700"/>
        <v>2.3914006313E-7</v>
      </c>
      <c r="AV1521" s="150">
        <f t="shared" si="701"/>
        <v>5.5672861644300007E-10</v>
      </c>
      <c r="AW1521" s="163">
        <f t="shared" si="702"/>
        <v>1.9228465649500003E-2</v>
      </c>
      <c r="AX1521" s="196">
        <v>1.3893849E-7</v>
      </c>
      <c r="AY1521" s="196">
        <v>4.1921097000000002E-10</v>
      </c>
      <c r="AZ1521" s="196">
        <v>1.1453443E-14</v>
      </c>
      <c r="BA1521" s="108">
        <v>0</v>
      </c>
      <c r="BB1521" s="108">
        <v>0</v>
      </c>
      <c r="BC1521" s="196">
        <v>1.6893312999999999E-10</v>
      </c>
      <c r="BD1521" s="196">
        <v>1.0003264E-7</v>
      </c>
      <c r="BE1521" s="196">
        <v>2.3947663E-11</v>
      </c>
      <c r="BF1521" s="196">
        <v>1.1355853E-10</v>
      </c>
      <c r="BG1521" s="108">
        <v>0</v>
      </c>
      <c r="BH1521" s="108">
        <v>0</v>
      </c>
      <c r="BI1521" s="108">
        <v>0</v>
      </c>
      <c r="BJ1521" s="108">
        <v>0</v>
      </c>
      <c r="BK1521" s="108">
        <v>0</v>
      </c>
      <c r="BL1521" s="108">
        <v>0</v>
      </c>
      <c r="BM1521" s="108">
        <v>0</v>
      </c>
      <c r="BN1521" s="108">
        <v>0</v>
      </c>
      <c r="BO1521" s="196">
        <v>1.4596495E-6</v>
      </c>
      <c r="BP1521" s="108">
        <v>1.9227006000000001E-2</v>
      </c>
      <c r="BQ1521" s="108">
        <v>0</v>
      </c>
      <c r="BR1521" s="108">
        <v>0</v>
      </c>
      <c r="BS1521" s="108">
        <v>0</v>
      </c>
      <c r="BU1521" s="172">
        <v>8.6337975000000001E-6</v>
      </c>
      <c r="BV1521" s="172">
        <v>8.3852424999999998E-7</v>
      </c>
      <c r="BW1521" s="172">
        <v>4.1745408000000002E-6</v>
      </c>
      <c r="BX1521" s="69">
        <v>0</v>
      </c>
      <c r="BY1521" s="172">
        <v>7.1515458000000004E-7</v>
      </c>
      <c r="BZ1521" s="172">
        <v>1.0936416E-7</v>
      </c>
      <c r="CA1521" s="69">
        <v>0</v>
      </c>
      <c r="CB1521" s="172">
        <v>1.6599126999999999E-7</v>
      </c>
      <c r="CC1521" s="69">
        <v>0</v>
      </c>
      <c r="CD1521" s="69">
        <v>0</v>
      </c>
      <c r="CE1521" s="69">
        <v>0</v>
      </c>
      <c r="CF1521" s="69">
        <v>0</v>
      </c>
      <c r="CG1521" s="69">
        <v>0</v>
      </c>
      <c r="CH1521" s="172">
        <v>2.6165779000000001E-7</v>
      </c>
      <c r="CI1521" s="172">
        <v>2.3336856000000001E-6</v>
      </c>
      <c r="CJ1521" s="172">
        <v>3.4879083000000001E-8</v>
      </c>
      <c r="CK1521" s="69">
        <v>0</v>
      </c>
      <c r="CM1521" s="198">
        <v>0</v>
      </c>
      <c r="CN1521" s="198">
        <v>0.1497182</v>
      </c>
      <c r="CO1521" s="198">
        <v>4.6020354999999997E-3</v>
      </c>
      <c r="CP1521" s="198">
        <v>5.9878885000000002E-4</v>
      </c>
      <c r="CQ1521" s="198">
        <v>0</v>
      </c>
      <c r="CR1521" s="198">
        <v>0</v>
      </c>
      <c r="CS1521" s="197">
        <v>3.2944967E-5</v>
      </c>
      <c r="CT1521" s="198">
        <v>0</v>
      </c>
      <c r="CU1521" s="198">
        <v>0</v>
      </c>
      <c r="CV1521" s="197">
        <v>3.8460504E-5</v>
      </c>
    </row>
    <row r="1522" spans="1:100" ht="14.4">
      <c r="A1522" t="s">
        <v>3673</v>
      </c>
      <c r="B1522" s="85" t="s">
        <v>1162</v>
      </c>
      <c r="C1522" s="113" t="str">
        <f t="shared" si="688"/>
        <v>B.044.01.158</v>
      </c>
      <c r="D1522" s="9" t="s">
        <v>1163</v>
      </c>
      <c r="E1522" s="112" t="s">
        <v>514</v>
      </c>
      <c r="F1522" s="115" t="str">
        <f t="shared" si="689"/>
        <v xml:space="preserve">Electricity Czechia production (from Our World in Data) </v>
      </c>
      <c r="G1522" s="143">
        <f t="shared" si="690"/>
        <v>0.11571165333333334</v>
      </c>
      <c r="I1522" s="118">
        <f t="shared" si="691"/>
        <v>2.8933207129999999E-2</v>
      </c>
      <c r="K1522" s="161">
        <f t="shared" si="692"/>
        <v>5.3197904999999993E-4</v>
      </c>
      <c r="L1522" s="161">
        <f t="shared" si="693"/>
        <v>1.60119613E-3</v>
      </c>
      <c r="M1522" s="162">
        <f t="shared" si="694"/>
        <v>9.443283949999999E-3</v>
      </c>
      <c r="N1522" s="161">
        <v>1.7356748000000002E-2</v>
      </c>
      <c r="O1522" s="132">
        <v>6.7442266000000001E-4</v>
      </c>
      <c r="P1522" s="132">
        <v>9.2677346999999995E-4</v>
      </c>
      <c r="Q1522" s="132">
        <v>3.9889819999999997E-4</v>
      </c>
      <c r="R1522" s="132">
        <v>1.3308085000000001E-4</v>
      </c>
      <c r="S1522" s="132">
        <v>0</v>
      </c>
      <c r="T1522" s="132">
        <v>0</v>
      </c>
      <c r="U1522" s="132">
        <v>0</v>
      </c>
      <c r="V1522" s="164">
        <v>2.4590350000000001E-5</v>
      </c>
      <c r="W1522" s="132">
        <v>0</v>
      </c>
      <c r="X1522" s="132">
        <v>9.4186935999999999E-3</v>
      </c>
      <c r="Y1522" s="132">
        <v>0</v>
      </c>
      <c r="Z1522" s="132">
        <v>0</v>
      </c>
      <c r="AA1522" s="132">
        <v>0</v>
      </c>
      <c r="AC1522" s="118">
        <f t="shared" si="695"/>
        <v>1.7356748000000002E-2</v>
      </c>
      <c r="AD1522" s="118">
        <f t="shared" si="696"/>
        <v>2.1331751799999999E-3</v>
      </c>
      <c r="AE1522" s="118">
        <f t="shared" si="697"/>
        <v>1.60119613E-3</v>
      </c>
      <c r="AF1522" s="118">
        <f t="shared" si="698"/>
        <v>1.60119613E-3</v>
      </c>
      <c r="AG1522" s="118">
        <f t="shared" si="699"/>
        <v>9.443283949999999E-3</v>
      </c>
      <c r="AI1522" s="69">
        <v>2.7052923</v>
      </c>
      <c r="AJ1522" s="69">
        <v>1.1596769</v>
      </c>
      <c r="AK1522" s="69">
        <v>1.1702013</v>
      </c>
      <c r="AL1522" s="69">
        <v>0</v>
      </c>
      <c r="AM1522" s="69">
        <v>0.28290291000000001</v>
      </c>
      <c r="AN1522" s="69">
        <v>6.8793863999999996E-2</v>
      </c>
      <c r="AO1522" s="69">
        <v>2.3717240000000001E-2</v>
      </c>
      <c r="AQ1522" s="116">
        <v>2.2221335E-3</v>
      </c>
      <c r="AR1522" s="116">
        <v>2.1064467999999999E-3</v>
      </c>
      <c r="AS1522" s="199">
        <v>9.5086135000000007E-5</v>
      </c>
      <c r="AT1522" s="199">
        <v>2.0600490999999999E-5</v>
      </c>
      <c r="AU1522" s="150">
        <f t="shared" si="700"/>
        <v>1.2628577729400001E-7</v>
      </c>
      <c r="AV1522" s="150">
        <f t="shared" si="701"/>
        <v>3.5164990814149999E-10</v>
      </c>
      <c r="AW1522" s="163">
        <f t="shared" si="702"/>
        <v>2.8852228189900002E-3</v>
      </c>
      <c r="AX1522" s="196">
        <v>1.0738041E-7</v>
      </c>
      <c r="AY1522" s="196">
        <v>3.2399263000000002E-10</v>
      </c>
      <c r="AZ1522" s="196">
        <v>8.8519415000000005E-15</v>
      </c>
      <c r="BA1522" s="108">
        <v>0</v>
      </c>
      <c r="BB1522" s="108">
        <v>0</v>
      </c>
      <c r="BC1522" s="196">
        <v>5.9313294000000001E-11</v>
      </c>
      <c r="BD1522" s="196">
        <v>1.8846053999999999E-8</v>
      </c>
      <c r="BE1522" s="196">
        <v>8.4081482000000004E-12</v>
      </c>
      <c r="BF1522" s="196">
        <v>1.9240277999999999E-11</v>
      </c>
      <c r="BG1522" s="108">
        <v>0</v>
      </c>
      <c r="BH1522" s="108">
        <v>0</v>
      </c>
      <c r="BI1522" s="108">
        <v>0</v>
      </c>
      <c r="BJ1522" s="108">
        <v>0</v>
      </c>
      <c r="BK1522" s="108">
        <v>0</v>
      </c>
      <c r="BL1522" s="108">
        <v>0</v>
      </c>
      <c r="BM1522" s="108">
        <v>0</v>
      </c>
      <c r="BN1522" s="108">
        <v>0</v>
      </c>
      <c r="BO1522" s="196">
        <v>4.9631898999999998E-7</v>
      </c>
      <c r="BP1522" s="108">
        <v>2.8847265E-3</v>
      </c>
      <c r="BQ1522" s="108">
        <v>0</v>
      </c>
      <c r="BR1522" s="108">
        <v>0</v>
      </c>
      <c r="BS1522" s="108">
        <v>0</v>
      </c>
      <c r="BU1522" s="172">
        <v>6.6767789000000003E-6</v>
      </c>
      <c r="BV1522" s="172">
        <v>1.5217585000000001E-7</v>
      </c>
      <c r="BW1522" s="172">
        <v>3.2263479E-6</v>
      </c>
      <c r="BX1522" s="69">
        <v>0</v>
      </c>
      <c r="BY1522" s="172">
        <v>2.1583659E-7</v>
      </c>
      <c r="BZ1522" s="172">
        <v>3.8398322999999998E-8</v>
      </c>
      <c r="CA1522" s="69">
        <v>0</v>
      </c>
      <c r="CB1522" s="172">
        <v>5.8280390000000002E-8</v>
      </c>
      <c r="CC1522" s="69">
        <v>0</v>
      </c>
      <c r="CD1522" s="69">
        <v>0</v>
      </c>
      <c r="CE1522" s="69">
        <v>0</v>
      </c>
      <c r="CF1522" s="69">
        <v>0</v>
      </c>
      <c r="CG1522" s="69">
        <v>0</v>
      </c>
      <c r="CH1522" s="172">
        <v>8.2636519000000003E-8</v>
      </c>
      <c r="CI1522" s="172">
        <v>2.8912435000000002E-6</v>
      </c>
      <c r="CJ1522" s="172">
        <v>1.1859800000000001E-8</v>
      </c>
      <c r="CK1522" s="69">
        <v>0</v>
      </c>
      <c r="CM1522" s="198">
        <v>0</v>
      </c>
      <c r="CN1522" s="198">
        <v>0.11571165</v>
      </c>
      <c r="CO1522" s="198">
        <v>1.6157984E-3</v>
      </c>
      <c r="CP1522" s="198">
        <v>1.1292319E-4</v>
      </c>
      <c r="CQ1522" s="198">
        <v>0</v>
      </c>
      <c r="CR1522" s="198">
        <v>0</v>
      </c>
      <c r="CS1522" s="197">
        <v>7.9020935000000007E-6</v>
      </c>
      <c r="CT1522" s="198">
        <v>0</v>
      </c>
      <c r="CU1522" s="198">
        <v>0</v>
      </c>
      <c r="CV1522" s="197">
        <v>1.3503682E-5</v>
      </c>
    </row>
    <row r="1523" spans="1:100" ht="14.4">
      <c r="A1523" t="s">
        <v>3674</v>
      </c>
      <c r="B1523" s="85" t="s">
        <v>1162</v>
      </c>
      <c r="C1523" s="113" t="str">
        <f t="shared" si="688"/>
        <v>B.044.01.159</v>
      </c>
      <c r="D1523" s="9" t="s">
        <v>1163</v>
      </c>
      <c r="E1523" s="112" t="s">
        <v>514</v>
      </c>
      <c r="F1523" s="115" t="str">
        <f t="shared" si="689"/>
        <v>Electricity Democratic Republic of Congo production</v>
      </c>
      <c r="G1523" s="143">
        <f t="shared" si="690"/>
        <v>2.4146642E-3</v>
      </c>
      <c r="I1523" s="118">
        <f t="shared" si="691"/>
        <v>6.4999177849999997E-4</v>
      </c>
      <c r="K1523" s="161">
        <f t="shared" si="692"/>
        <v>1.3890572399999999E-5</v>
      </c>
      <c r="L1523" s="161">
        <f t="shared" si="693"/>
        <v>2.4102364100000001E-5</v>
      </c>
      <c r="M1523" s="162">
        <f t="shared" si="694"/>
        <v>2.49799212E-4</v>
      </c>
      <c r="N1523" s="161">
        <v>3.6219962999999998E-4</v>
      </c>
      <c r="O1523" s="164">
        <v>9.3886320999999993E-6</v>
      </c>
      <c r="P1523" s="164">
        <v>1.4713732E-5</v>
      </c>
      <c r="Q1523" s="164">
        <v>6.1416921999999997E-6</v>
      </c>
      <c r="R1523" s="164">
        <v>7.7488801999999998E-6</v>
      </c>
      <c r="S1523" s="132">
        <v>0</v>
      </c>
      <c r="T1523" s="132">
        <v>0</v>
      </c>
      <c r="U1523" s="132">
        <v>0</v>
      </c>
      <c r="V1523" s="132">
        <v>2.3949209E-4</v>
      </c>
      <c r="W1523" s="132">
        <v>0</v>
      </c>
      <c r="X1523" s="164">
        <v>1.0307122E-5</v>
      </c>
      <c r="Y1523" s="132">
        <v>0</v>
      </c>
      <c r="Z1523" s="132">
        <v>0</v>
      </c>
      <c r="AA1523" s="132">
        <v>0</v>
      </c>
      <c r="AC1523" s="118">
        <f t="shared" si="695"/>
        <v>3.6219962999999998E-4</v>
      </c>
      <c r="AD1523" s="118">
        <f t="shared" si="696"/>
        <v>3.7992936500000003E-5</v>
      </c>
      <c r="AE1523" s="118">
        <f t="shared" si="697"/>
        <v>2.4102364100000001E-5</v>
      </c>
      <c r="AF1523" s="118">
        <f t="shared" si="698"/>
        <v>2.4102364100000001E-5</v>
      </c>
      <c r="AG1523" s="118">
        <f t="shared" si="699"/>
        <v>2.49799212E-4</v>
      </c>
      <c r="AI1523" s="69">
        <v>1.1030097000000001</v>
      </c>
      <c r="AJ1523" s="69">
        <v>0</v>
      </c>
      <c r="AK1523" s="69">
        <v>1.2805818000000001E-3</v>
      </c>
      <c r="AL1523" s="69">
        <v>0</v>
      </c>
      <c r="AM1523" s="69">
        <v>2.3296963000000001E-3</v>
      </c>
      <c r="AN1523" s="69">
        <v>0.17344392</v>
      </c>
      <c r="AO1523" s="69">
        <v>0.92595552999999997</v>
      </c>
      <c r="AQ1523" s="199">
        <v>4.5393889000000002E-5</v>
      </c>
      <c r="AR1523" s="199">
        <v>4.3421721000000002E-5</v>
      </c>
      <c r="AS1523" s="199">
        <v>1.9376550999999999E-6</v>
      </c>
      <c r="AT1523" s="199">
        <v>3.4513227000000002E-8</v>
      </c>
      <c r="AU1523" s="150">
        <f t="shared" si="700"/>
        <v>2.6032206854800002E-9</v>
      </c>
      <c r="AV1523" s="150">
        <f t="shared" si="701"/>
        <v>7.1658840918099992E-12</v>
      </c>
      <c r="AW1523" s="163">
        <f t="shared" si="702"/>
        <v>4.8337852999999998E-6</v>
      </c>
      <c r="AX1523" s="196">
        <v>2.2408084000000002E-9</v>
      </c>
      <c r="AY1523" s="196">
        <v>6.7610596999999997E-12</v>
      </c>
      <c r="AZ1523" s="196">
        <v>1.8472180999999999E-16</v>
      </c>
      <c r="BA1523" s="108">
        <v>0</v>
      </c>
      <c r="BB1523" s="108">
        <v>0</v>
      </c>
      <c r="BC1523" s="196">
        <v>9.1322547999999999E-13</v>
      </c>
      <c r="BD1523" s="196">
        <v>3.6149905999999999E-10</v>
      </c>
      <c r="BE1523" s="196">
        <v>1.2945724E-13</v>
      </c>
      <c r="BF1523" s="196">
        <v>2.7518243000000002E-13</v>
      </c>
      <c r="BG1523" s="108">
        <v>0</v>
      </c>
      <c r="BH1523" s="108">
        <v>0</v>
      </c>
      <c r="BI1523" s="108">
        <v>0</v>
      </c>
      <c r="BJ1523" s="108">
        <v>0</v>
      </c>
      <c r="BK1523" s="108">
        <v>0</v>
      </c>
      <c r="BL1523" s="108">
        <v>0</v>
      </c>
      <c r="BM1523" s="108">
        <v>0</v>
      </c>
      <c r="BN1523" s="108">
        <v>0</v>
      </c>
      <c r="BO1523" s="196">
        <v>4.8337852999999998E-6</v>
      </c>
      <c r="BP1523" s="108">
        <v>0</v>
      </c>
      <c r="BQ1523" s="108">
        <v>0</v>
      </c>
      <c r="BR1523" s="108">
        <v>0</v>
      </c>
      <c r="BS1523" s="108">
        <v>0</v>
      </c>
      <c r="BU1523" s="172">
        <v>1.9772681999999999E-7</v>
      </c>
      <c r="BV1523" s="172">
        <v>2.1978496000000001E-9</v>
      </c>
      <c r="BW1523" s="172">
        <v>6.7327245000000007E-8</v>
      </c>
      <c r="BX1523" s="69">
        <v>0</v>
      </c>
      <c r="BY1523" s="172">
        <v>8.3054471999999992E-9</v>
      </c>
      <c r="BZ1523" s="172">
        <v>5.9120518E-10</v>
      </c>
      <c r="CA1523" s="69">
        <v>0</v>
      </c>
      <c r="CB1523" s="172">
        <v>8.9732222999999997E-10</v>
      </c>
      <c r="CC1523" s="69">
        <v>0</v>
      </c>
      <c r="CD1523" s="69">
        <v>0</v>
      </c>
      <c r="CE1523" s="69">
        <v>0</v>
      </c>
      <c r="CF1523" s="69">
        <v>0</v>
      </c>
      <c r="CG1523" s="69">
        <v>0</v>
      </c>
      <c r="CH1523" s="172">
        <v>1.2629027999999999E-9</v>
      </c>
      <c r="CI1523" s="172">
        <v>1.6390372999999999E-9</v>
      </c>
      <c r="CJ1523" s="172">
        <v>1.1550581E-7</v>
      </c>
      <c r="CK1523" s="69">
        <v>0</v>
      </c>
      <c r="CM1523" s="198">
        <v>0</v>
      </c>
      <c r="CN1523" s="198">
        <v>2.4146642E-3</v>
      </c>
      <c r="CO1523" s="197">
        <v>2.4877868E-5</v>
      </c>
      <c r="CP1523" s="197">
        <v>1.6393301E-6</v>
      </c>
      <c r="CQ1523" s="198">
        <v>0</v>
      </c>
      <c r="CR1523" s="198">
        <v>0</v>
      </c>
      <c r="CS1523" s="197">
        <v>2.5773859999999998E-7</v>
      </c>
      <c r="CT1523" s="198">
        <v>0</v>
      </c>
      <c r="CU1523" s="198">
        <v>0</v>
      </c>
      <c r="CV1523" s="197">
        <v>2.0791132999999999E-7</v>
      </c>
    </row>
    <row r="1524" spans="1:100" ht="14.4">
      <c r="A1524" t="s">
        <v>3675</v>
      </c>
      <c r="B1524" s="85" t="s">
        <v>1162</v>
      </c>
      <c r="C1524" s="113" t="str">
        <f t="shared" si="688"/>
        <v>B.044.01.160</v>
      </c>
      <c r="D1524" s="9" t="s">
        <v>1163</v>
      </c>
      <c r="E1524" s="112" t="s">
        <v>514</v>
      </c>
      <c r="F1524" s="115" t="str">
        <f t="shared" si="689"/>
        <v xml:space="preserve">Electricity Denmark production (from Our World in Data) </v>
      </c>
      <c r="G1524" s="143">
        <f t="shared" si="690"/>
        <v>2.2067732E-2</v>
      </c>
      <c r="I1524" s="118">
        <f t="shared" si="691"/>
        <v>6.6039685729999999E-3</v>
      </c>
      <c r="K1524" s="161">
        <f t="shared" si="692"/>
        <v>8.8920958999999999E-4</v>
      </c>
      <c r="L1524" s="161">
        <f t="shared" si="693"/>
        <v>2.2565250599999999E-3</v>
      </c>
      <c r="M1524" s="162">
        <f t="shared" si="694"/>
        <v>1.4807412299999999E-4</v>
      </c>
      <c r="N1524" s="161">
        <v>3.3101597999999999E-3</v>
      </c>
      <c r="O1524" s="132">
        <v>8.8492365999999999E-4</v>
      </c>
      <c r="P1524" s="132">
        <v>1.3716014E-3</v>
      </c>
      <c r="Q1524" s="132">
        <v>5.7955162E-4</v>
      </c>
      <c r="R1524" s="132">
        <v>3.0965796999999999E-4</v>
      </c>
      <c r="S1524" s="132">
        <v>0</v>
      </c>
      <c r="T1524" s="132">
        <v>0</v>
      </c>
      <c r="U1524" s="132">
        <v>0</v>
      </c>
      <c r="V1524" s="132">
        <v>1.1670105E-4</v>
      </c>
      <c r="W1524" s="132">
        <v>0</v>
      </c>
      <c r="X1524" s="164">
        <v>3.1373072999999999E-5</v>
      </c>
      <c r="Y1524" s="132">
        <v>0</v>
      </c>
      <c r="Z1524" s="132">
        <v>0</v>
      </c>
      <c r="AA1524" s="132">
        <v>0</v>
      </c>
      <c r="AC1524" s="118">
        <f t="shared" si="695"/>
        <v>3.3101597999999999E-3</v>
      </c>
      <c r="AD1524" s="118">
        <f t="shared" si="696"/>
        <v>3.1457346499999999E-3</v>
      </c>
      <c r="AE1524" s="118">
        <f t="shared" si="697"/>
        <v>2.2565250599999999E-3</v>
      </c>
      <c r="AF1524" s="118">
        <f t="shared" si="698"/>
        <v>2.2565250599999999E-3</v>
      </c>
      <c r="AG1524" s="118">
        <f t="shared" si="699"/>
        <v>1.4807412299999999E-4</v>
      </c>
      <c r="AI1524" s="69">
        <v>1.7214817</v>
      </c>
      <c r="AJ1524" s="69">
        <v>0.23902103</v>
      </c>
      <c r="AK1524" s="69">
        <v>3.8978666E-3</v>
      </c>
      <c r="AL1524" s="69">
        <v>0</v>
      </c>
      <c r="AM1524" s="69">
        <v>0.72073812000000004</v>
      </c>
      <c r="AN1524" s="69">
        <v>0.75718465999999995</v>
      </c>
      <c r="AO1524" s="69">
        <v>6.4005466E-4</v>
      </c>
      <c r="AQ1524" s="116">
        <v>8.4000049000000003E-4</v>
      </c>
      <c r="AR1524" s="116">
        <v>8.0141423000000002E-4</v>
      </c>
      <c r="AS1524" s="199">
        <v>2.7027281999999999E-5</v>
      </c>
      <c r="AT1524" s="199">
        <v>1.1558972000000001E-5</v>
      </c>
      <c r="AU1524" s="150">
        <f t="shared" si="700"/>
        <v>4.8046416159000001E-8</v>
      </c>
      <c r="AV1524" s="150">
        <f t="shared" si="701"/>
        <v>9.9952965181500009E-11</v>
      </c>
      <c r="AW1524" s="163">
        <f t="shared" si="702"/>
        <v>1.6189036339999999E-3</v>
      </c>
      <c r="AX1524" s="196">
        <v>2.0478855000000001E-8</v>
      </c>
      <c r="AY1524" s="196">
        <v>6.1789648999999998E-11</v>
      </c>
      <c r="AZ1524" s="196">
        <v>1.6881815000000001E-15</v>
      </c>
      <c r="BA1524" s="108">
        <v>0</v>
      </c>
      <c r="BB1524" s="108">
        <v>0</v>
      </c>
      <c r="BC1524" s="196">
        <v>8.6175158999999997E-11</v>
      </c>
      <c r="BD1524" s="196">
        <v>2.7481386E-8</v>
      </c>
      <c r="BE1524" s="196">
        <v>1.2216039E-11</v>
      </c>
      <c r="BF1524" s="196">
        <v>2.5945589000000001E-11</v>
      </c>
      <c r="BG1524" s="108">
        <v>0</v>
      </c>
      <c r="BH1524" s="108">
        <v>0</v>
      </c>
      <c r="BI1524" s="108">
        <v>0</v>
      </c>
      <c r="BJ1524" s="108">
        <v>0</v>
      </c>
      <c r="BK1524" s="108">
        <v>0</v>
      </c>
      <c r="BL1524" s="108">
        <v>0</v>
      </c>
      <c r="BM1524" s="108">
        <v>0</v>
      </c>
      <c r="BN1524" s="108">
        <v>0</v>
      </c>
      <c r="BO1524" s="196">
        <v>2.355434E-6</v>
      </c>
      <c r="BP1524" s="108">
        <v>1.6165482000000001E-3</v>
      </c>
      <c r="BQ1524" s="108">
        <v>0</v>
      </c>
      <c r="BR1524" s="108">
        <v>0</v>
      </c>
      <c r="BS1524" s="108">
        <v>0</v>
      </c>
      <c r="BU1524" s="172">
        <v>1.8352377999999999E-6</v>
      </c>
      <c r="BV1524" s="172">
        <v>2.0724795000000001E-7</v>
      </c>
      <c r="BW1524" s="172">
        <v>6.1530691999999997E-7</v>
      </c>
      <c r="BX1524" s="69">
        <v>0</v>
      </c>
      <c r="BY1524" s="172">
        <v>4.0628431000000003E-7</v>
      </c>
      <c r="BZ1524" s="172">
        <v>5.5788193999999999E-8</v>
      </c>
      <c r="CA1524" s="69">
        <v>0</v>
      </c>
      <c r="CB1524" s="172">
        <v>8.4674473000000003E-8</v>
      </c>
      <c r="CC1524" s="69">
        <v>0</v>
      </c>
      <c r="CD1524" s="69">
        <v>0</v>
      </c>
      <c r="CE1524" s="69">
        <v>0</v>
      </c>
      <c r="CF1524" s="69">
        <v>0</v>
      </c>
      <c r="CG1524" s="69">
        <v>0</v>
      </c>
      <c r="CH1524" s="172">
        <v>1.1916228E-7</v>
      </c>
      <c r="CI1524" s="172">
        <v>2.9048934999999997E-7</v>
      </c>
      <c r="CJ1524" s="172">
        <v>5.6284317999999998E-8</v>
      </c>
      <c r="CK1524" s="69">
        <v>0</v>
      </c>
      <c r="CM1524" s="198">
        <v>0</v>
      </c>
      <c r="CN1524" s="198">
        <v>2.2067732E-2</v>
      </c>
      <c r="CO1524" s="198">
        <v>2.3475629E-3</v>
      </c>
      <c r="CP1524" s="198">
        <v>1.5459109999999999E-4</v>
      </c>
      <c r="CQ1524" s="198">
        <v>0</v>
      </c>
      <c r="CR1524" s="198">
        <v>0</v>
      </c>
      <c r="CS1524" s="197">
        <v>1.3802337E-5</v>
      </c>
      <c r="CT1524" s="198">
        <v>0</v>
      </c>
      <c r="CU1524" s="198">
        <v>0</v>
      </c>
      <c r="CV1524" s="197">
        <v>1.9619243000000001E-5</v>
      </c>
    </row>
    <row r="1525" spans="1:100" ht="14.4">
      <c r="A1525" t="s">
        <v>3676</v>
      </c>
      <c r="B1525" s="85" t="s">
        <v>1162</v>
      </c>
      <c r="C1525" s="113" t="str">
        <f t="shared" si="688"/>
        <v>B.044.01.161</v>
      </c>
      <c r="D1525" s="9" t="s">
        <v>1163</v>
      </c>
      <c r="E1525" s="112" t="s">
        <v>514</v>
      </c>
      <c r="F1525" s="115" t="str">
        <f t="shared" si="689"/>
        <v>Electricity Djibouti production</v>
      </c>
      <c r="G1525" s="143">
        <f t="shared" si="690"/>
        <v>0.16675900000000002</v>
      </c>
      <c r="I1525" s="118">
        <f t="shared" si="691"/>
        <v>3.5450654907000001E-2</v>
      </c>
      <c r="K1525" s="161">
        <f t="shared" si="692"/>
        <v>2.2165605999999996E-3</v>
      </c>
      <c r="L1525" s="161">
        <f t="shared" si="693"/>
        <v>8.0884742000000009E-3</v>
      </c>
      <c r="M1525" s="162">
        <f t="shared" si="694"/>
        <v>1.31770107E-4</v>
      </c>
      <c r="N1525" s="161">
        <v>2.5013850000000001E-2</v>
      </c>
      <c r="O1525" s="132">
        <v>5.2170908E-3</v>
      </c>
      <c r="P1525" s="132">
        <v>2.8713834000000001E-3</v>
      </c>
      <c r="Q1525" s="132">
        <v>1.2126133999999999E-3</v>
      </c>
      <c r="R1525" s="132">
        <v>1.0039471999999999E-3</v>
      </c>
      <c r="S1525" s="132">
        <v>0</v>
      </c>
      <c r="T1525" s="132">
        <v>0</v>
      </c>
      <c r="U1525" s="132">
        <v>0</v>
      </c>
      <c r="V1525" s="164">
        <v>5.3148837000000003E-5</v>
      </c>
      <c r="W1525" s="132">
        <v>0</v>
      </c>
      <c r="X1525" s="164">
        <v>7.8621269999999997E-5</v>
      </c>
      <c r="Y1525" s="132">
        <v>0</v>
      </c>
      <c r="Z1525" s="132">
        <v>0</v>
      </c>
      <c r="AA1525" s="132">
        <v>0</v>
      </c>
      <c r="AC1525" s="118">
        <f t="shared" si="695"/>
        <v>2.5013850000000001E-2</v>
      </c>
      <c r="AD1525" s="118">
        <f t="shared" si="696"/>
        <v>1.0305034800000001E-2</v>
      </c>
      <c r="AE1525" s="118">
        <f t="shared" si="697"/>
        <v>8.0884742000000009E-3</v>
      </c>
      <c r="AF1525" s="118">
        <f t="shared" si="698"/>
        <v>8.0884742000000009E-3</v>
      </c>
      <c r="AG1525" s="118">
        <f t="shared" si="699"/>
        <v>1.31770107E-4</v>
      </c>
      <c r="AI1525" s="69">
        <v>2.5873371999999999</v>
      </c>
      <c r="AJ1525" s="69">
        <v>2.142274</v>
      </c>
      <c r="AK1525" s="69">
        <v>9.7680972000000008E-3</v>
      </c>
      <c r="AL1525" s="69">
        <v>0</v>
      </c>
      <c r="AM1525" s="69">
        <v>0</v>
      </c>
      <c r="AN1525" s="69">
        <v>0.43529515000000002</v>
      </c>
      <c r="AO1525" s="69">
        <v>0</v>
      </c>
      <c r="AQ1525" s="116">
        <v>4.9761058999999996E-3</v>
      </c>
      <c r="AR1525" s="116">
        <v>4.6560378000000003E-3</v>
      </c>
      <c r="AS1525" s="116">
        <v>1.6710206999999999E-4</v>
      </c>
      <c r="AT1525" s="116">
        <v>1.5296601999999999E-4</v>
      </c>
      <c r="AU1525" s="150">
        <f t="shared" si="700"/>
        <v>2.7913895689000004E-7</v>
      </c>
      <c r="AV1525" s="150">
        <f t="shared" si="701"/>
        <v>6.1798102506400009E-10</v>
      </c>
      <c r="AW1525" s="163">
        <f t="shared" si="702"/>
        <v>2.14238127288E-2</v>
      </c>
      <c r="AX1525" s="196">
        <v>1.5475235000000001E-7</v>
      </c>
      <c r="AY1525" s="196">
        <v>4.6692519999999998E-10</v>
      </c>
      <c r="AZ1525" s="196">
        <v>1.2757064000000001E-14</v>
      </c>
      <c r="BA1525" s="108">
        <v>0</v>
      </c>
      <c r="BB1525" s="108">
        <v>0</v>
      </c>
      <c r="BC1525" s="196">
        <v>1.8030689E-10</v>
      </c>
      <c r="BD1525" s="196">
        <v>1.242063E-7</v>
      </c>
      <c r="BE1525" s="196">
        <v>2.5559988E-11</v>
      </c>
      <c r="BF1525" s="196">
        <v>1.2548308000000001E-10</v>
      </c>
      <c r="BG1525" s="108">
        <v>0</v>
      </c>
      <c r="BH1525" s="108">
        <v>0</v>
      </c>
      <c r="BI1525" s="108">
        <v>0</v>
      </c>
      <c r="BJ1525" s="108">
        <v>0</v>
      </c>
      <c r="BK1525" s="108">
        <v>0</v>
      </c>
      <c r="BL1525" s="108">
        <v>0</v>
      </c>
      <c r="BM1525" s="108">
        <v>0</v>
      </c>
      <c r="BN1525" s="108">
        <v>0</v>
      </c>
      <c r="BO1525" s="196">
        <v>1.0727288E-6</v>
      </c>
      <c r="BP1525" s="108">
        <v>2.1422739999999999E-2</v>
      </c>
      <c r="BQ1525" s="108">
        <v>0</v>
      </c>
      <c r="BR1525" s="108">
        <v>0</v>
      </c>
      <c r="BS1525" s="108">
        <v>0</v>
      </c>
      <c r="BU1525" s="172">
        <v>1.0347205E-5</v>
      </c>
      <c r="BV1525" s="172">
        <v>9.2448022999999996E-7</v>
      </c>
      <c r="BW1525" s="172">
        <v>4.6496833999999996E-6</v>
      </c>
      <c r="BX1525" s="69">
        <v>0</v>
      </c>
      <c r="BY1525" s="172">
        <v>1.5730950000000001E-6</v>
      </c>
      <c r="BZ1525" s="172">
        <v>1.1672733E-7</v>
      </c>
      <c r="CA1525" s="69">
        <v>0</v>
      </c>
      <c r="CB1525" s="172">
        <v>1.7716696E-7</v>
      </c>
      <c r="CC1525" s="69">
        <v>0</v>
      </c>
      <c r="CD1525" s="69">
        <v>0</v>
      </c>
      <c r="CE1525" s="69">
        <v>0</v>
      </c>
      <c r="CF1525" s="69">
        <v>0</v>
      </c>
      <c r="CG1525" s="69">
        <v>0</v>
      </c>
      <c r="CH1525" s="172">
        <v>2.8118939999999999E-7</v>
      </c>
      <c r="CI1525" s="172">
        <v>2.5992297000000002E-6</v>
      </c>
      <c r="CJ1525" s="172">
        <v>2.5633412000000001E-8</v>
      </c>
      <c r="CK1525" s="69">
        <v>0</v>
      </c>
      <c r="CM1525" s="198">
        <v>0</v>
      </c>
      <c r="CN1525" s="198">
        <v>0.16675899999999999</v>
      </c>
      <c r="CO1525" s="198">
        <v>4.9118766999999997E-3</v>
      </c>
      <c r="CP1525" s="198">
        <v>6.5928741999999999E-4</v>
      </c>
      <c r="CQ1525" s="198">
        <v>0</v>
      </c>
      <c r="CR1525" s="198">
        <v>0</v>
      </c>
      <c r="CS1525" s="197">
        <v>5.8280913999999998E-5</v>
      </c>
      <c r="CT1525" s="198">
        <v>0</v>
      </c>
      <c r="CU1525" s="198">
        <v>0</v>
      </c>
      <c r="CV1525" s="197">
        <v>4.1049934999999997E-5</v>
      </c>
    </row>
    <row r="1526" spans="1:100" ht="14.4">
      <c r="A1526" t="s">
        <v>3677</v>
      </c>
      <c r="B1526" s="85" t="s">
        <v>1162</v>
      </c>
      <c r="C1526" s="113" t="str">
        <f t="shared" si="688"/>
        <v>B.044.01.162</v>
      </c>
      <c r="D1526" s="9" t="s">
        <v>1163</v>
      </c>
      <c r="E1526" s="112" t="s">
        <v>514</v>
      </c>
      <c r="F1526" s="115" t="str">
        <f t="shared" si="689"/>
        <v>Electricity Dominica production</v>
      </c>
      <c r="G1526" s="143">
        <f t="shared" si="690"/>
        <v>0.19012266666666666</v>
      </c>
      <c r="I1526" s="118">
        <f t="shared" si="691"/>
        <v>4.0361536795999998E-2</v>
      </c>
      <c r="K1526" s="161">
        <f t="shared" si="692"/>
        <v>2.5245520999999998E-3</v>
      </c>
      <c r="L1526" s="161">
        <f t="shared" si="693"/>
        <v>9.2019001999999999E-3</v>
      </c>
      <c r="M1526" s="162">
        <f t="shared" si="694"/>
        <v>1.1668449600000001E-4</v>
      </c>
      <c r="N1526" s="161">
        <v>2.8518399999999999E-2</v>
      </c>
      <c r="O1526" s="132">
        <v>5.9402318999999997E-3</v>
      </c>
      <c r="P1526" s="132">
        <v>3.2616682999999998E-3</v>
      </c>
      <c r="Q1526" s="132">
        <v>1.3758689E-3</v>
      </c>
      <c r="R1526" s="132">
        <v>1.1486832E-3</v>
      </c>
      <c r="S1526" s="132">
        <v>0</v>
      </c>
      <c r="T1526" s="132">
        <v>0</v>
      </c>
      <c r="U1526" s="132">
        <v>0</v>
      </c>
      <c r="V1526" s="164">
        <v>2.9282527E-5</v>
      </c>
      <c r="W1526" s="132">
        <v>0</v>
      </c>
      <c r="X1526" s="164">
        <v>8.7401969000000003E-5</v>
      </c>
      <c r="Y1526" s="132">
        <v>0</v>
      </c>
      <c r="Z1526" s="132">
        <v>0</v>
      </c>
      <c r="AA1526" s="132">
        <v>0</v>
      </c>
      <c r="AC1526" s="118">
        <f t="shared" si="695"/>
        <v>2.8518399999999999E-2</v>
      </c>
      <c r="AD1526" s="118">
        <f t="shared" si="696"/>
        <v>1.1726452300000001E-2</v>
      </c>
      <c r="AE1526" s="118">
        <f t="shared" si="697"/>
        <v>9.2019001999999999E-3</v>
      </c>
      <c r="AF1526" s="118">
        <f t="shared" si="698"/>
        <v>9.2019001999999999E-3</v>
      </c>
      <c r="AG1526" s="118">
        <f t="shared" si="699"/>
        <v>1.1668449600000001E-4</v>
      </c>
      <c r="AI1526" s="69">
        <v>2.6051148</v>
      </c>
      <c r="AJ1526" s="69">
        <v>2.4519098000000001</v>
      </c>
      <c r="AK1526" s="69">
        <v>1.0859033000000001E-2</v>
      </c>
      <c r="AL1526" s="69">
        <v>0</v>
      </c>
      <c r="AM1526" s="69">
        <v>0</v>
      </c>
      <c r="AN1526" s="69">
        <v>0</v>
      </c>
      <c r="AO1526" s="69">
        <v>0.14234599000000001</v>
      </c>
      <c r="AQ1526" s="116">
        <v>5.6712858000000001E-3</v>
      </c>
      <c r="AR1526" s="116">
        <v>5.3058063000000003E-3</v>
      </c>
      <c r="AS1526" s="116">
        <v>1.90409E-4</v>
      </c>
      <c r="AT1526" s="116">
        <v>1.7507058E-4</v>
      </c>
      <c r="AU1526" s="150">
        <f t="shared" si="700"/>
        <v>3.1809390181999997E-7</v>
      </c>
      <c r="AV1526" s="150">
        <f t="shared" si="701"/>
        <v>7.0417530338399991E-10</v>
      </c>
      <c r="AW1526" s="163">
        <f t="shared" si="702"/>
        <v>2.451968902348E-2</v>
      </c>
      <c r="AX1526" s="196">
        <v>1.7643383E-7</v>
      </c>
      <c r="AY1526" s="196">
        <v>5.3234345999999995E-10</v>
      </c>
      <c r="AZ1526" s="196">
        <v>1.4544384E-14</v>
      </c>
      <c r="BA1526" s="108">
        <v>0</v>
      </c>
      <c r="BB1526" s="108">
        <v>0</v>
      </c>
      <c r="BC1526" s="196">
        <v>2.0458182E-10</v>
      </c>
      <c r="BD1526" s="196">
        <v>1.4145549E-7</v>
      </c>
      <c r="BE1526" s="196">
        <v>2.9001159E-11</v>
      </c>
      <c r="BF1526" s="196">
        <v>1.4281614E-10</v>
      </c>
      <c r="BG1526" s="108">
        <v>0</v>
      </c>
      <c r="BH1526" s="108">
        <v>0</v>
      </c>
      <c r="BI1526" s="108">
        <v>0</v>
      </c>
      <c r="BJ1526" s="108">
        <v>0</v>
      </c>
      <c r="BK1526" s="108">
        <v>0</v>
      </c>
      <c r="BL1526" s="108">
        <v>0</v>
      </c>
      <c r="BM1526" s="108">
        <v>0</v>
      </c>
      <c r="BN1526" s="108">
        <v>0</v>
      </c>
      <c r="BO1526" s="196">
        <v>5.9102347999999998E-7</v>
      </c>
      <c r="BP1526" s="108">
        <v>2.4519098E-2</v>
      </c>
      <c r="BQ1526" s="108">
        <v>0</v>
      </c>
      <c r="BR1526" s="108">
        <v>0</v>
      </c>
      <c r="BS1526" s="108">
        <v>0</v>
      </c>
      <c r="BU1526" s="172">
        <v>1.1790369999999999E-5</v>
      </c>
      <c r="BV1526" s="172">
        <v>1.0519715E-6</v>
      </c>
      <c r="BW1526" s="172">
        <v>5.3011242999999996E-6</v>
      </c>
      <c r="BX1526" s="69">
        <v>0</v>
      </c>
      <c r="BY1526" s="172">
        <v>1.7959454E-6</v>
      </c>
      <c r="BZ1526" s="172">
        <v>1.3244245999999999E-7</v>
      </c>
      <c r="CA1526" s="69">
        <v>0</v>
      </c>
      <c r="CB1526" s="172">
        <v>2.0101915E-7</v>
      </c>
      <c r="CC1526" s="69">
        <v>0</v>
      </c>
      <c r="CD1526" s="69">
        <v>0</v>
      </c>
      <c r="CE1526" s="69">
        <v>0</v>
      </c>
      <c r="CF1526" s="69">
        <v>0</v>
      </c>
      <c r="CG1526" s="69">
        <v>0</v>
      </c>
      <c r="CH1526" s="172">
        <v>3.1924278000000002E-7</v>
      </c>
      <c r="CI1526" s="172">
        <v>2.9745014000000001E-6</v>
      </c>
      <c r="CJ1526" s="172">
        <v>1.4122813E-8</v>
      </c>
      <c r="CK1526" s="69">
        <v>0</v>
      </c>
      <c r="CM1526" s="198">
        <v>0</v>
      </c>
      <c r="CN1526" s="198">
        <v>0.19012266</v>
      </c>
      <c r="CO1526" s="198">
        <v>5.5731684E-3</v>
      </c>
      <c r="CP1526" s="198">
        <v>7.5011939999999997E-4</v>
      </c>
      <c r="CQ1526" s="198">
        <v>0</v>
      </c>
      <c r="CR1526" s="198">
        <v>0</v>
      </c>
      <c r="CS1526" s="197">
        <v>6.6492661000000001E-5</v>
      </c>
      <c r="CT1526" s="198">
        <v>0</v>
      </c>
      <c r="CU1526" s="198">
        <v>0</v>
      </c>
      <c r="CV1526" s="197">
        <v>4.6576534999999999E-5</v>
      </c>
    </row>
    <row r="1527" spans="1:100" ht="14.4">
      <c r="A1527" t="s">
        <v>3678</v>
      </c>
      <c r="B1527" s="85" t="s">
        <v>1162</v>
      </c>
      <c r="C1527" s="113" t="str">
        <f t="shared" si="688"/>
        <v>B.044.01.163</v>
      </c>
      <c r="D1527" s="9" t="s">
        <v>1163</v>
      </c>
      <c r="E1527" s="112" t="s">
        <v>514</v>
      </c>
      <c r="F1527" s="115" t="str">
        <f t="shared" si="689"/>
        <v>Electricity Dominican Republic production</v>
      </c>
      <c r="G1527" s="143">
        <f t="shared" si="690"/>
        <v>0.19757333999999999</v>
      </c>
      <c r="I1527" s="118">
        <f t="shared" si="691"/>
        <v>3.9773978995000001E-2</v>
      </c>
      <c r="K1527" s="161">
        <f t="shared" si="692"/>
        <v>2.7907695E-3</v>
      </c>
      <c r="L1527" s="161">
        <f t="shared" si="693"/>
        <v>7.035411699999999E-3</v>
      </c>
      <c r="M1527" s="162">
        <f t="shared" si="694"/>
        <v>3.11796795E-4</v>
      </c>
      <c r="N1527" s="161">
        <v>2.9636000999999999E-2</v>
      </c>
      <c r="O1527" s="132">
        <v>3.1212422999999999E-3</v>
      </c>
      <c r="P1527" s="132">
        <v>3.9141693999999996E-3</v>
      </c>
      <c r="Q1527" s="132">
        <v>1.6567384E-3</v>
      </c>
      <c r="R1527" s="132">
        <v>1.1340311E-3</v>
      </c>
      <c r="S1527" s="132">
        <v>0</v>
      </c>
      <c r="T1527" s="132">
        <v>0</v>
      </c>
      <c r="U1527" s="132">
        <v>0</v>
      </c>
      <c r="V1527" s="164">
        <v>5.7998794999999997E-5</v>
      </c>
      <c r="W1527" s="132">
        <v>0</v>
      </c>
      <c r="X1527" s="132">
        <v>2.5379800000000001E-4</v>
      </c>
      <c r="Y1527" s="132">
        <v>0</v>
      </c>
      <c r="Z1527" s="132">
        <v>0</v>
      </c>
      <c r="AA1527" s="132">
        <v>0</v>
      </c>
      <c r="AC1527" s="118">
        <f t="shared" si="695"/>
        <v>2.9636000999999999E-2</v>
      </c>
      <c r="AD1527" s="118">
        <f t="shared" si="696"/>
        <v>9.826181199999999E-3</v>
      </c>
      <c r="AE1527" s="118">
        <f t="shared" si="697"/>
        <v>7.035411699999999E-3</v>
      </c>
      <c r="AF1527" s="118">
        <f t="shared" si="698"/>
        <v>7.035411699999999E-3</v>
      </c>
      <c r="AG1527" s="118">
        <f t="shared" si="699"/>
        <v>3.11796795E-4</v>
      </c>
      <c r="AI1527" s="69">
        <v>2.5976058000000002</v>
      </c>
      <c r="AJ1527" s="69">
        <v>2.2690350000000001</v>
      </c>
      <c r="AK1527" s="69">
        <v>3.1532479000000002E-2</v>
      </c>
      <c r="AL1527" s="69">
        <v>0</v>
      </c>
      <c r="AM1527" s="69">
        <v>3.4095834999999998E-2</v>
      </c>
      <c r="AN1527" s="69">
        <v>0.18557670000000001</v>
      </c>
      <c r="AO1527" s="69">
        <v>7.7365764000000004E-2</v>
      </c>
      <c r="AQ1527" s="116">
        <v>4.8950206000000001E-3</v>
      </c>
      <c r="AR1527" s="116">
        <v>4.6170300999999999E-3</v>
      </c>
      <c r="AS1527" s="116">
        <v>1.8247278000000001E-4</v>
      </c>
      <c r="AT1527" s="199">
        <v>9.5517763000000001E-5</v>
      </c>
      <c r="AU1527" s="150">
        <f t="shared" si="700"/>
        <v>2.7680036408000003E-7</v>
      </c>
      <c r="AV1527" s="150">
        <f t="shared" si="701"/>
        <v>6.7482537235999994E-10</v>
      </c>
      <c r="AW1527" s="163">
        <f t="shared" si="702"/>
        <v>1.33778376179E-2</v>
      </c>
      <c r="AX1527" s="196">
        <v>1.8334805999999999E-7</v>
      </c>
      <c r="AY1527" s="196">
        <v>5.5320534999999996E-10</v>
      </c>
      <c r="AZ1527" s="196">
        <v>1.5114359999999999E-14</v>
      </c>
      <c r="BA1527" s="108">
        <v>0</v>
      </c>
      <c r="BB1527" s="108">
        <v>0</v>
      </c>
      <c r="BC1527" s="196">
        <v>2.4634507999999998E-10</v>
      </c>
      <c r="BD1527" s="196">
        <v>9.3205959000000004E-8</v>
      </c>
      <c r="BE1527" s="196">
        <v>3.4921446000000002E-11</v>
      </c>
      <c r="BF1527" s="196">
        <v>8.6683462E-11</v>
      </c>
      <c r="BG1527" s="108">
        <v>0</v>
      </c>
      <c r="BH1527" s="108">
        <v>0</v>
      </c>
      <c r="BI1527" s="108">
        <v>0</v>
      </c>
      <c r="BJ1527" s="108">
        <v>0</v>
      </c>
      <c r="BK1527" s="108">
        <v>0</v>
      </c>
      <c r="BL1527" s="108">
        <v>0</v>
      </c>
      <c r="BM1527" s="108">
        <v>0</v>
      </c>
      <c r="BN1527" s="108">
        <v>0</v>
      </c>
      <c r="BO1527" s="196">
        <v>1.1706179E-6</v>
      </c>
      <c r="BP1527" s="108">
        <v>1.3376667E-2</v>
      </c>
      <c r="BQ1527" s="108">
        <v>0</v>
      </c>
      <c r="BR1527" s="108">
        <v>0</v>
      </c>
      <c r="BS1527" s="108">
        <v>0</v>
      </c>
      <c r="BU1527" s="172">
        <v>1.1160888000000001E-5</v>
      </c>
      <c r="BV1527" s="172">
        <v>6.7872551999999999E-7</v>
      </c>
      <c r="BW1527" s="172">
        <v>5.5088689000000002E-6</v>
      </c>
      <c r="BX1527" s="69">
        <v>0</v>
      </c>
      <c r="BY1527" s="172">
        <v>1.4552134E-6</v>
      </c>
      <c r="BZ1527" s="172">
        <v>1.5947922E-7</v>
      </c>
      <c r="CA1527" s="69">
        <v>0</v>
      </c>
      <c r="CB1527" s="172">
        <v>2.4205513999999998E-7</v>
      </c>
      <c r="CC1527" s="69">
        <v>0</v>
      </c>
      <c r="CD1527" s="69">
        <v>0</v>
      </c>
      <c r="CE1527" s="69">
        <v>0</v>
      </c>
      <c r="CF1527" s="69">
        <v>0</v>
      </c>
      <c r="CG1527" s="69">
        <v>0</v>
      </c>
      <c r="CH1527" s="172">
        <v>3.4624426999999999E-7</v>
      </c>
      <c r="CI1527" s="172">
        <v>2.7423285E-6</v>
      </c>
      <c r="CJ1527" s="172">
        <v>2.7972522999999999E-8</v>
      </c>
      <c r="CK1527" s="69">
        <v>0</v>
      </c>
      <c r="CM1527" s="198">
        <v>0</v>
      </c>
      <c r="CN1527" s="198">
        <v>0.19757333999999999</v>
      </c>
      <c r="CO1527" s="198">
        <v>6.7108732000000001E-3</v>
      </c>
      <c r="CP1527" s="198">
        <v>5.0095081000000002E-4</v>
      </c>
      <c r="CQ1527" s="198">
        <v>0</v>
      </c>
      <c r="CR1527" s="198">
        <v>0</v>
      </c>
      <c r="CS1527" s="197">
        <v>4.9268528000000001E-5</v>
      </c>
      <c r="CT1527" s="198">
        <v>0</v>
      </c>
      <c r="CU1527" s="198">
        <v>0</v>
      </c>
      <c r="CV1527" s="197">
        <v>5.6084654000000003E-5</v>
      </c>
    </row>
    <row r="1528" spans="1:100" ht="14.4">
      <c r="A1528" t="s">
        <v>3679</v>
      </c>
      <c r="B1528" s="85" t="s">
        <v>1162</v>
      </c>
      <c r="C1528" s="113" t="str">
        <f t="shared" si="688"/>
        <v>B.044.01.164</v>
      </c>
      <c r="D1528" s="9" t="s">
        <v>1163</v>
      </c>
      <c r="E1528" s="112" t="s">
        <v>514</v>
      </c>
      <c r="F1528" s="115" t="str">
        <f t="shared" si="689"/>
        <v>Electricity Eastern Africa production</v>
      </c>
      <c r="G1528" s="143">
        <f t="shared" si="690"/>
        <v>2.3304999333333336E-3</v>
      </c>
      <c r="I1528" s="118">
        <f t="shared" si="691"/>
        <v>6.0665944630000006E-4</v>
      </c>
      <c r="K1528" s="161">
        <f t="shared" si="692"/>
        <v>8.5876895000000004E-6</v>
      </c>
      <c r="L1528" s="161">
        <f t="shared" si="693"/>
        <v>7.2121922999999998E-6</v>
      </c>
      <c r="M1528" s="162">
        <f t="shared" si="694"/>
        <v>2.4128457449999998E-4</v>
      </c>
      <c r="N1528" s="161">
        <v>3.4957499000000001E-4</v>
      </c>
      <c r="O1528" s="164">
        <v>3.5809831000000002E-6</v>
      </c>
      <c r="P1528" s="164">
        <v>3.6312092E-6</v>
      </c>
      <c r="Q1528" s="164">
        <v>1.6455159E-6</v>
      </c>
      <c r="R1528" s="164">
        <v>6.9421736000000002E-6</v>
      </c>
      <c r="S1528" s="132">
        <v>0</v>
      </c>
      <c r="T1528" s="132">
        <v>0</v>
      </c>
      <c r="U1528" s="132">
        <v>0</v>
      </c>
      <c r="V1528" s="132">
        <v>2.3470566999999999E-4</v>
      </c>
      <c r="W1528" s="132">
        <v>0</v>
      </c>
      <c r="X1528" s="164">
        <v>6.5789044999999996E-6</v>
      </c>
      <c r="Y1528" s="132">
        <v>0</v>
      </c>
      <c r="Z1528" s="132">
        <v>0</v>
      </c>
      <c r="AA1528" s="132">
        <v>0</v>
      </c>
      <c r="AC1528" s="118">
        <f t="shared" si="695"/>
        <v>3.4957499000000001E-4</v>
      </c>
      <c r="AD1528" s="118">
        <f t="shared" si="696"/>
        <v>1.5799881799999998E-5</v>
      </c>
      <c r="AE1528" s="118">
        <f t="shared" si="697"/>
        <v>7.2121922999999998E-6</v>
      </c>
      <c r="AF1528" s="118">
        <f t="shared" si="698"/>
        <v>7.2121922999999998E-6</v>
      </c>
      <c r="AG1528" s="118">
        <f t="shared" si="699"/>
        <v>2.4128457449999998E-4</v>
      </c>
      <c r="AI1528" s="69">
        <v>1.1483117</v>
      </c>
      <c r="AJ1528" s="69">
        <v>0</v>
      </c>
      <c r="AK1528" s="69">
        <v>8.1737903999999997E-4</v>
      </c>
      <c r="AL1528" s="69">
        <v>0</v>
      </c>
      <c r="AM1528" s="69">
        <v>0</v>
      </c>
      <c r="AN1528" s="69">
        <v>6.5689653000000001E-2</v>
      </c>
      <c r="AO1528" s="69">
        <v>1.0818047</v>
      </c>
      <c r="AQ1528" s="199">
        <v>4.1123194999999999E-5</v>
      </c>
      <c r="AR1528" s="199">
        <v>3.9289445E-5</v>
      </c>
      <c r="AS1528" s="199">
        <v>1.7999263E-6</v>
      </c>
      <c r="AT1528" s="199">
        <v>3.3823455999999998E-8</v>
      </c>
      <c r="AU1528" s="150">
        <f t="shared" si="700"/>
        <v>2.3554823563800004E-9</v>
      </c>
      <c r="AV1528" s="150">
        <f t="shared" si="701"/>
        <v>6.6565322222500003E-12</v>
      </c>
      <c r="AW1528" s="163">
        <f t="shared" si="702"/>
        <v>4.7371787000000004E-6</v>
      </c>
      <c r="AX1528" s="196">
        <v>2.162704E-9</v>
      </c>
      <c r="AY1528" s="196">
        <v>6.5253999000000004E-12</v>
      </c>
      <c r="AZ1528" s="196">
        <v>1.7828324999999999E-16</v>
      </c>
      <c r="BA1528" s="108">
        <v>0</v>
      </c>
      <c r="BB1528" s="108">
        <v>0</v>
      </c>
      <c r="BC1528" s="196">
        <v>2.4467637999999999E-13</v>
      </c>
      <c r="BD1528" s="196">
        <v>1.9253368000000001E-10</v>
      </c>
      <c r="BE1528" s="196">
        <v>3.4684894E-14</v>
      </c>
      <c r="BF1528" s="196">
        <v>9.6269144999999999E-14</v>
      </c>
      <c r="BG1528" s="108">
        <v>0</v>
      </c>
      <c r="BH1528" s="108">
        <v>0</v>
      </c>
      <c r="BI1528" s="108">
        <v>0</v>
      </c>
      <c r="BJ1528" s="108">
        <v>0</v>
      </c>
      <c r="BK1528" s="108">
        <v>0</v>
      </c>
      <c r="BL1528" s="108">
        <v>0</v>
      </c>
      <c r="BM1528" s="108">
        <v>0</v>
      </c>
      <c r="BN1528" s="108">
        <v>0</v>
      </c>
      <c r="BO1528" s="196">
        <v>4.7371787000000004E-6</v>
      </c>
      <c r="BP1528" s="108">
        <v>0</v>
      </c>
      <c r="BQ1528" s="108">
        <v>0</v>
      </c>
      <c r="BR1528" s="108">
        <v>0</v>
      </c>
      <c r="BS1528" s="108">
        <v>0</v>
      </c>
      <c r="BU1528" s="172">
        <v>1.8742433E-7</v>
      </c>
      <c r="BV1528" s="172">
        <v>7.4426273000000004E-10</v>
      </c>
      <c r="BW1528" s="172">
        <v>6.4980522999999995E-8</v>
      </c>
      <c r="BX1528" s="69">
        <v>0</v>
      </c>
      <c r="BY1528" s="172">
        <v>6.7087574000000003E-9</v>
      </c>
      <c r="BZ1528" s="172">
        <v>1.5839894E-10</v>
      </c>
      <c r="CA1528" s="69">
        <v>0</v>
      </c>
      <c r="CB1528" s="172">
        <v>2.404155E-10</v>
      </c>
      <c r="CC1528" s="69">
        <v>0</v>
      </c>
      <c r="CD1528" s="69">
        <v>0</v>
      </c>
      <c r="CE1528" s="69">
        <v>0</v>
      </c>
      <c r="CF1528" s="69">
        <v>0</v>
      </c>
      <c r="CG1528" s="69">
        <v>0</v>
      </c>
      <c r="CH1528" s="172">
        <v>3.4845154000000001E-10</v>
      </c>
      <c r="CI1528" s="172">
        <v>1.0461766E-9</v>
      </c>
      <c r="CJ1528" s="172">
        <v>1.1319735E-7</v>
      </c>
      <c r="CK1528" s="69">
        <v>0</v>
      </c>
      <c r="CM1528" s="198">
        <v>0</v>
      </c>
      <c r="CN1528" s="198">
        <v>2.3305000000000001E-3</v>
      </c>
      <c r="CO1528" s="197">
        <v>6.6654149E-6</v>
      </c>
      <c r="CP1528" s="197">
        <v>5.4554265999999996E-7</v>
      </c>
      <c r="CQ1528" s="198">
        <v>0</v>
      </c>
      <c r="CR1528" s="198">
        <v>0</v>
      </c>
      <c r="CS1528" s="197">
        <v>1.9690023999999999E-7</v>
      </c>
      <c r="CT1528" s="198">
        <v>0</v>
      </c>
      <c r="CU1528" s="198">
        <v>0</v>
      </c>
      <c r="CV1528" s="197">
        <v>5.5704746E-8</v>
      </c>
    </row>
    <row r="1529" spans="1:100" ht="14.4">
      <c r="A1529" t="s">
        <v>3680</v>
      </c>
      <c r="B1529" s="85" t="s">
        <v>1162</v>
      </c>
      <c r="C1529" s="113" t="str">
        <f t="shared" ref="C1529:C1592" si="703">MID(A1529,1,12)</f>
        <v>B.044.01.165</v>
      </c>
      <c r="D1529" s="9" t="s">
        <v>1163</v>
      </c>
      <c r="E1529" s="112" t="s">
        <v>514</v>
      </c>
      <c r="F1529" s="115" t="str">
        <f t="shared" ref="F1529:F1592" si="704">MID(A1529, 21,85)</f>
        <v>Electricity Ecuador production</v>
      </c>
      <c r="G1529" s="143">
        <f t="shared" si="690"/>
        <v>5.1655996666666669E-2</v>
      </c>
      <c r="I1529" s="118">
        <f t="shared" si="691"/>
        <v>1.1130189405000001E-2</v>
      </c>
      <c r="K1529" s="161">
        <f t="shared" si="692"/>
        <v>7.2653079000000007E-4</v>
      </c>
      <c r="L1529" s="161">
        <f t="shared" si="693"/>
        <v>2.4358224800000001E-3</v>
      </c>
      <c r="M1529" s="162">
        <f t="shared" si="694"/>
        <v>2.19436635E-4</v>
      </c>
      <c r="N1529" s="161">
        <v>7.7483995000000002E-3</v>
      </c>
      <c r="O1529" s="132">
        <v>1.4832746999999999E-3</v>
      </c>
      <c r="P1529" s="132">
        <v>9.5254778000000001E-4</v>
      </c>
      <c r="Q1529" s="132">
        <v>4.0165996000000002E-4</v>
      </c>
      <c r="R1529" s="132">
        <v>3.2487082999999999E-4</v>
      </c>
      <c r="S1529" s="132">
        <v>0</v>
      </c>
      <c r="T1529" s="132">
        <v>0</v>
      </c>
      <c r="U1529" s="132">
        <v>0</v>
      </c>
      <c r="V1529" s="132">
        <v>1.9413038000000001E-4</v>
      </c>
      <c r="W1529" s="132">
        <v>0</v>
      </c>
      <c r="X1529" s="164">
        <v>2.5306254999999999E-5</v>
      </c>
      <c r="Y1529" s="132">
        <v>0</v>
      </c>
      <c r="Z1529" s="132">
        <v>0</v>
      </c>
      <c r="AA1529" s="132">
        <v>0</v>
      </c>
      <c r="AC1529" s="118">
        <f t="shared" si="695"/>
        <v>7.7483995000000002E-3</v>
      </c>
      <c r="AD1529" s="118">
        <f t="shared" si="696"/>
        <v>3.1623532699999999E-3</v>
      </c>
      <c r="AE1529" s="118">
        <f t="shared" si="697"/>
        <v>2.4358224800000001E-3</v>
      </c>
      <c r="AF1529" s="118">
        <f t="shared" si="698"/>
        <v>2.4358224800000001E-3</v>
      </c>
      <c r="AG1529" s="118">
        <f t="shared" si="699"/>
        <v>2.19436635E-4</v>
      </c>
      <c r="AI1529" s="69">
        <v>1.629988</v>
      </c>
      <c r="AJ1529" s="69">
        <v>0.64530156999999999</v>
      </c>
      <c r="AK1529" s="69">
        <v>3.1441105E-3</v>
      </c>
      <c r="AL1529" s="69">
        <v>0</v>
      </c>
      <c r="AM1529" s="69">
        <v>3.5512557E-2</v>
      </c>
      <c r="AN1529" s="69">
        <v>7.5708711999999999E-3</v>
      </c>
      <c r="AO1529" s="69">
        <v>0.93845889000000005</v>
      </c>
      <c r="AQ1529" s="116">
        <v>1.5068874999999999E-3</v>
      </c>
      <c r="AR1529" s="116">
        <v>1.4106555E-3</v>
      </c>
      <c r="AS1529" s="199">
        <v>5.1238822999999998E-5</v>
      </c>
      <c r="AT1529" s="199">
        <v>4.4993185E-5</v>
      </c>
      <c r="AU1529" s="150">
        <f t="shared" si="700"/>
        <v>8.4571670948000008E-8</v>
      </c>
      <c r="AV1529" s="150">
        <f t="shared" si="701"/>
        <v>1.8949268748380002E-10</v>
      </c>
      <c r="AW1529" s="163">
        <f t="shared" si="702"/>
        <v>6.3015665277999997E-3</v>
      </c>
      <c r="AX1529" s="196">
        <v>4.7936765000000002E-8</v>
      </c>
      <c r="AY1529" s="196">
        <v>1.4463679E-10</v>
      </c>
      <c r="AZ1529" s="196">
        <v>3.9516837999999997E-15</v>
      </c>
      <c r="BA1529" s="108">
        <v>0</v>
      </c>
      <c r="BB1529" s="108">
        <v>0</v>
      </c>
      <c r="BC1529" s="196">
        <v>5.9723948000000006E-11</v>
      </c>
      <c r="BD1529" s="196">
        <v>3.6575182E-8</v>
      </c>
      <c r="BE1529" s="196">
        <v>8.4663617999999993E-12</v>
      </c>
      <c r="BF1529" s="196">
        <v>3.6385584E-11</v>
      </c>
      <c r="BG1529" s="108">
        <v>0</v>
      </c>
      <c r="BH1529" s="108">
        <v>0</v>
      </c>
      <c r="BI1529" s="108">
        <v>0</v>
      </c>
      <c r="BJ1529" s="108">
        <v>0</v>
      </c>
      <c r="BK1529" s="108">
        <v>0</v>
      </c>
      <c r="BL1529" s="108">
        <v>0</v>
      </c>
      <c r="BM1529" s="108">
        <v>0</v>
      </c>
      <c r="BN1529" s="108">
        <v>0</v>
      </c>
      <c r="BO1529" s="196">
        <v>3.9182278000000001E-6</v>
      </c>
      <c r="BP1529" s="108">
        <v>6.2976483E-3</v>
      </c>
      <c r="BQ1529" s="108">
        <v>0</v>
      </c>
      <c r="BR1529" s="108">
        <v>0</v>
      </c>
      <c r="BS1529" s="108">
        <v>0</v>
      </c>
      <c r="BU1529" s="172">
        <v>3.2566376999999998E-6</v>
      </c>
      <c r="BV1529" s="172">
        <v>2.7051597000000001E-7</v>
      </c>
      <c r="BW1529" s="172">
        <v>1.4403063E-6</v>
      </c>
      <c r="BX1529" s="69">
        <v>0</v>
      </c>
      <c r="BY1529" s="172">
        <v>4.8478658999999995E-7</v>
      </c>
      <c r="BZ1529" s="172">
        <v>3.8664172000000003E-8</v>
      </c>
      <c r="CA1529" s="69">
        <v>0</v>
      </c>
      <c r="CB1529" s="172">
        <v>5.8683893E-8</v>
      </c>
      <c r="CC1529" s="69">
        <v>0</v>
      </c>
      <c r="CD1529" s="69">
        <v>0</v>
      </c>
      <c r="CE1529" s="69">
        <v>0</v>
      </c>
      <c r="CF1529" s="69">
        <v>0</v>
      </c>
      <c r="CG1529" s="69">
        <v>0</v>
      </c>
      <c r="CH1529" s="172">
        <v>9.0822088999999996E-8</v>
      </c>
      <c r="CI1529" s="172">
        <v>7.7923062E-7</v>
      </c>
      <c r="CJ1529" s="172">
        <v>9.3628090000000005E-8</v>
      </c>
      <c r="CK1529" s="69">
        <v>0</v>
      </c>
      <c r="CM1529" s="198">
        <v>0</v>
      </c>
      <c r="CN1529" s="198">
        <v>5.1655997000000002E-2</v>
      </c>
      <c r="CO1529" s="198">
        <v>1.6269852999999999E-3</v>
      </c>
      <c r="CP1529" s="198">
        <v>1.9395075000000001E-4</v>
      </c>
      <c r="CQ1529" s="198">
        <v>0</v>
      </c>
      <c r="CR1529" s="198">
        <v>0</v>
      </c>
      <c r="CS1529" s="197">
        <v>1.7620524000000001E-5</v>
      </c>
      <c r="CT1529" s="198">
        <v>0</v>
      </c>
      <c r="CU1529" s="198">
        <v>0</v>
      </c>
      <c r="CV1529" s="197">
        <v>1.3597174E-5</v>
      </c>
    </row>
    <row r="1530" spans="1:100" ht="14.4">
      <c r="A1530" t="s">
        <v>3681</v>
      </c>
      <c r="B1530" s="85" t="s">
        <v>1162</v>
      </c>
      <c r="C1530" s="113" t="str">
        <f t="shared" si="703"/>
        <v>B.044.01.166</v>
      </c>
      <c r="D1530" s="9" t="s">
        <v>1163</v>
      </c>
      <c r="E1530" s="112" t="s">
        <v>514</v>
      </c>
      <c r="F1530" s="115" t="str">
        <f t="shared" si="704"/>
        <v>Electricity Egypt production</v>
      </c>
      <c r="G1530" s="143">
        <f t="shared" si="690"/>
        <v>0.18723549333333334</v>
      </c>
      <c r="I1530" s="118">
        <f t="shared" si="691"/>
        <v>3.8431890240999994E-2</v>
      </c>
      <c r="K1530" s="161">
        <f t="shared" si="692"/>
        <v>3.1174990000000001E-3</v>
      </c>
      <c r="L1530" s="161">
        <f t="shared" si="693"/>
        <v>7.1767102999999999E-3</v>
      </c>
      <c r="M1530" s="162">
        <f t="shared" si="694"/>
        <v>5.2356940999999999E-5</v>
      </c>
      <c r="N1530" s="161">
        <v>2.8085323999999998E-2</v>
      </c>
      <c r="O1530" s="132">
        <v>2.7094840999999999E-3</v>
      </c>
      <c r="P1530" s="132">
        <v>4.4672262000000004E-3</v>
      </c>
      <c r="Q1530" s="132">
        <v>1.8818147999999999E-3</v>
      </c>
      <c r="R1530" s="132">
        <v>1.2356842E-3</v>
      </c>
      <c r="S1530" s="132">
        <v>0</v>
      </c>
      <c r="T1530" s="132">
        <v>0</v>
      </c>
      <c r="U1530" s="132">
        <v>0</v>
      </c>
      <c r="V1530" s="164">
        <v>3.3816380999999998E-5</v>
      </c>
      <c r="W1530" s="132">
        <v>0</v>
      </c>
      <c r="X1530" s="164">
        <v>1.8540560000000001E-5</v>
      </c>
      <c r="Y1530" s="132">
        <v>0</v>
      </c>
      <c r="Z1530" s="132">
        <v>0</v>
      </c>
      <c r="AA1530" s="132">
        <v>0</v>
      </c>
      <c r="AC1530" s="118">
        <f t="shared" si="695"/>
        <v>2.8085323999999998E-2</v>
      </c>
      <c r="AD1530" s="118">
        <f t="shared" si="696"/>
        <v>1.0294209299999999E-2</v>
      </c>
      <c r="AE1530" s="118">
        <f t="shared" si="697"/>
        <v>7.1767102999999999E-3</v>
      </c>
      <c r="AF1530" s="118">
        <f t="shared" si="698"/>
        <v>7.1767102999999999E-3</v>
      </c>
      <c r="AG1530" s="118">
        <f t="shared" si="699"/>
        <v>5.2356940999999999E-5</v>
      </c>
      <c r="AI1530" s="69">
        <v>2.6591577000000002</v>
      </c>
      <c r="AJ1530" s="69">
        <v>2.4944256999999999</v>
      </c>
      <c r="AK1530" s="69">
        <v>2.3035241E-3</v>
      </c>
      <c r="AL1530" s="69">
        <v>0</v>
      </c>
      <c r="AM1530" s="69">
        <v>0</v>
      </c>
      <c r="AN1530" s="69">
        <v>8.5886984999999999E-2</v>
      </c>
      <c r="AO1530" s="69">
        <v>7.6541503999999996E-2</v>
      </c>
      <c r="AQ1530" s="116">
        <v>4.7201494999999996E-3</v>
      </c>
      <c r="AR1530" s="116">
        <v>4.4018833000000002E-3</v>
      </c>
      <c r="AS1530" s="116">
        <v>1.7433185999999999E-4</v>
      </c>
      <c r="AT1530" s="116">
        <v>1.4393429E-4</v>
      </c>
      <c r="AU1530" s="150">
        <f t="shared" si="700"/>
        <v>2.6390188232999998E-7</v>
      </c>
      <c r="AV1530" s="150">
        <f t="shared" si="701"/>
        <v>6.4471841451499991E-10</v>
      </c>
      <c r="AW1530" s="163">
        <f t="shared" si="702"/>
        <v>2.0158864532460002E-2</v>
      </c>
      <c r="AX1530" s="196">
        <v>1.7375454000000001E-7</v>
      </c>
      <c r="AY1530" s="196">
        <v>5.2425936999999999E-10</v>
      </c>
      <c r="AZ1530" s="196">
        <v>1.4323515000000001E-14</v>
      </c>
      <c r="BA1530" s="108">
        <v>0</v>
      </c>
      <c r="BB1530" s="108">
        <v>0</v>
      </c>
      <c r="BC1530" s="196">
        <v>2.7981232999999998E-10</v>
      </c>
      <c r="BD1530" s="196">
        <v>8.9867529999999997E-8</v>
      </c>
      <c r="BE1530" s="196">
        <v>3.9665703999999999E-11</v>
      </c>
      <c r="BF1530" s="196">
        <v>8.0779016999999999E-11</v>
      </c>
      <c r="BG1530" s="108">
        <v>0</v>
      </c>
      <c r="BH1530" s="108">
        <v>0</v>
      </c>
      <c r="BI1530" s="108">
        <v>0</v>
      </c>
      <c r="BJ1530" s="108">
        <v>0</v>
      </c>
      <c r="BK1530" s="108">
        <v>0</v>
      </c>
      <c r="BL1530" s="108">
        <v>0</v>
      </c>
      <c r="BM1530" s="108">
        <v>0</v>
      </c>
      <c r="BN1530" s="108">
        <v>0</v>
      </c>
      <c r="BO1530" s="196">
        <v>6.8253246000000004E-7</v>
      </c>
      <c r="BP1530" s="108">
        <v>2.0158182E-2</v>
      </c>
      <c r="BQ1530" s="108">
        <v>0</v>
      </c>
      <c r="BR1530" s="108">
        <v>0</v>
      </c>
      <c r="BS1530" s="108">
        <v>0</v>
      </c>
      <c r="BU1530" s="172">
        <v>1.1125464E-5</v>
      </c>
      <c r="BV1530" s="172">
        <v>6.4903683000000004E-7</v>
      </c>
      <c r="BW1530" s="172">
        <v>5.2206222999999996E-6</v>
      </c>
      <c r="BX1530" s="69">
        <v>0</v>
      </c>
      <c r="BY1530" s="172">
        <v>1.5055889999999999E-6</v>
      </c>
      <c r="BZ1530" s="172">
        <v>1.8114528999999999E-7</v>
      </c>
      <c r="CA1530" s="69">
        <v>0</v>
      </c>
      <c r="CB1530" s="172">
        <v>2.7493956999999997E-7</v>
      </c>
      <c r="CC1530" s="69">
        <v>0</v>
      </c>
      <c r="CD1530" s="69">
        <v>0</v>
      </c>
      <c r="CE1530" s="69">
        <v>0</v>
      </c>
      <c r="CF1530" s="69">
        <v>0</v>
      </c>
      <c r="CG1530" s="69">
        <v>0</v>
      </c>
      <c r="CH1530" s="172">
        <v>3.8537061999999999E-7</v>
      </c>
      <c r="CI1530" s="172">
        <v>2.8924504999999998E-6</v>
      </c>
      <c r="CJ1530" s="172">
        <v>1.6309468000000001E-8</v>
      </c>
      <c r="CK1530" s="69">
        <v>0</v>
      </c>
      <c r="CM1530" s="198">
        <v>0</v>
      </c>
      <c r="CN1530" s="198">
        <v>0.18723549</v>
      </c>
      <c r="CO1530" s="198">
        <v>7.6225798000000003E-3</v>
      </c>
      <c r="CP1530" s="198">
        <v>4.8560737999999999E-4</v>
      </c>
      <c r="CQ1530" s="198">
        <v>0</v>
      </c>
      <c r="CR1530" s="198">
        <v>0</v>
      </c>
      <c r="CS1530" s="197">
        <v>4.9558231000000001E-5</v>
      </c>
      <c r="CT1530" s="198">
        <v>0</v>
      </c>
      <c r="CU1530" s="198">
        <v>0</v>
      </c>
      <c r="CV1530" s="197">
        <v>6.3704043000000003E-5</v>
      </c>
    </row>
    <row r="1531" spans="1:100" ht="14.4">
      <c r="A1531" t="s">
        <v>3682</v>
      </c>
      <c r="B1531" s="85" t="s">
        <v>1162</v>
      </c>
      <c r="C1531" s="113" t="str">
        <f t="shared" si="703"/>
        <v>B.044.01.167</v>
      </c>
      <c r="D1531" s="9" t="s">
        <v>1163</v>
      </c>
      <c r="E1531" s="112" t="s">
        <v>514</v>
      </c>
      <c r="F1531" s="115" t="str">
        <f t="shared" si="704"/>
        <v>Electricity El Salvador production</v>
      </c>
      <c r="G1531" s="143">
        <f t="shared" ref="G1531:G1594" si="705">N1531/0.15</f>
        <v>3.2137451333333338E-2</v>
      </c>
      <c r="I1531" s="118">
        <f t="shared" ref="I1531:I1594" si="706">K1531+L1531+M1531+N1531</f>
        <v>8.4738989979999992E-3</v>
      </c>
      <c r="K1531" s="161">
        <f t="shared" ref="K1531:K1594" si="707">Q1531+R1531+S1531+T1531</f>
        <v>9.0749500999999998E-4</v>
      </c>
      <c r="L1531" s="161">
        <f t="shared" ref="L1531:L1594" si="708">O1531+P1531+U1531+Y1531+W1531</f>
        <v>2.5847995999999998E-3</v>
      </c>
      <c r="M1531" s="162">
        <f t="shared" ref="M1531:M1594" si="709">V1531+X1531+Z1531+AA1531</f>
        <v>1.60986688E-4</v>
      </c>
      <c r="N1531" s="161">
        <v>4.8206176999999999E-3</v>
      </c>
      <c r="O1531" s="132">
        <v>1.3237305999999999E-3</v>
      </c>
      <c r="P1531" s="132">
        <v>1.2610690000000001E-3</v>
      </c>
      <c r="Q1531" s="132">
        <v>5.3092343999999996E-4</v>
      </c>
      <c r="R1531" s="132">
        <v>3.7657157000000002E-4</v>
      </c>
      <c r="S1531" s="132">
        <v>0</v>
      </c>
      <c r="T1531" s="132">
        <v>0</v>
      </c>
      <c r="U1531" s="132">
        <v>0</v>
      </c>
      <c r="V1531" s="132">
        <v>1.3769073999999999E-4</v>
      </c>
      <c r="W1531" s="132">
        <v>0</v>
      </c>
      <c r="X1531" s="164">
        <v>2.3295948E-5</v>
      </c>
      <c r="Y1531" s="132">
        <v>0</v>
      </c>
      <c r="Z1531" s="132">
        <v>0</v>
      </c>
      <c r="AA1531" s="132">
        <v>0</v>
      </c>
      <c r="AC1531" s="118">
        <f t="shared" si="695"/>
        <v>4.8206176999999999E-3</v>
      </c>
      <c r="AD1531" s="118">
        <f t="shared" si="696"/>
        <v>3.4922946099999997E-3</v>
      </c>
      <c r="AE1531" s="118">
        <f t="shared" si="697"/>
        <v>2.5847995999999998E-3</v>
      </c>
      <c r="AF1531" s="118">
        <f t="shared" si="698"/>
        <v>2.5847995999999998E-3</v>
      </c>
      <c r="AG1531" s="118">
        <f t="shared" si="699"/>
        <v>1.60986688E-4</v>
      </c>
      <c r="AI1531" s="69">
        <v>1.6862537</v>
      </c>
      <c r="AJ1531" s="69">
        <v>0.63690738000000002</v>
      </c>
      <c r="AK1531" s="69">
        <v>2.8943451E-3</v>
      </c>
      <c r="AL1531" s="69">
        <v>0</v>
      </c>
      <c r="AM1531" s="69">
        <v>0.45114732000000002</v>
      </c>
      <c r="AN1531" s="69">
        <v>0.25905189000000001</v>
      </c>
      <c r="AO1531" s="69">
        <v>0.33625279000000002</v>
      </c>
      <c r="AQ1531" s="116">
        <v>1.1806398999999999E-3</v>
      </c>
      <c r="AR1531" s="116">
        <v>1.0984244000000001E-3</v>
      </c>
      <c r="AS1531" s="199">
        <v>3.6720436E-5</v>
      </c>
      <c r="AT1531" s="199">
        <v>4.5495029999999999E-5</v>
      </c>
      <c r="AU1531" s="150">
        <f t="shared" si="700"/>
        <v>6.5852781497999999E-8</v>
      </c>
      <c r="AV1531" s="150">
        <f t="shared" si="701"/>
        <v>1.3580042851500001E-10</v>
      </c>
      <c r="AW1531" s="163">
        <f t="shared" si="702"/>
        <v>6.3718528790999993E-3</v>
      </c>
      <c r="AX1531" s="196">
        <v>2.9823554999999997E-8</v>
      </c>
      <c r="AY1531" s="196">
        <v>8.9984863000000005E-11</v>
      </c>
      <c r="AZ1531" s="196">
        <v>2.4585150000000001E-15</v>
      </c>
      <c r="BA1531" s="108">
        <v>0</v>
      </c>
      <c r="BB1531" s="108">
        <v>0</v>
      </c>
      <c r="BC1531" s="196">
        <v>7.8944498E-11</v>
      </c>
      <c r="BD1531" s="196">
        <v>3.5950281999999998E-8</v>
      </c>
      <c r="BE1531" s="196">
        <v>1.1191033000000001E-11</v>
      </c>
      <c r="BF1531" s="196">
        <v>3.4622074000000001E-11</v>
      </c>
      <c r="BG1531" s="108">
        <v>0</v>
      </c>
      <c r="BH1531" s="108">
        <v>0</v>
      </c>
      <c r="BI1531" s="108">
        <v>0</v>
      </c>
      <c r="BJ1531" s="108">
        <v>0</v>
      </c>
      <c r="BK1531" s="108">
        <v>0</v>
      </c>
      <c r="BL1531" s="108">
        <v>0</v>
      </c>
      <c r="BM1531" s="108">
        <v>0</v>
      </c>
      <c r="BN1531" s="108">
        <v>0</v>
      </c>
      <c r="BO1531" s="196">
        <v>2.7790791000000002E-6</v>
      </c>
      <c r="BP1531" s="108">
        <v>6.3690737999999997E-3</v>
      </c>
      <c r="BQ1531" s="108">
        <v>0</v>
      </c>
      <c r="BR1531" s="108">
        <v>0</v>
      </c>
      <c r="BS1531" s="108">
        <v>0</v>
      </c>
      <c r="BU1531" s="172">
        <v>2.7623757999999999E-6</v>
      </c>
      <c r="BV1531" s="172">
        <v>2.6468572999999999E-7</v>
      </c>
      <c r="BW1531" s="172">
        <v>8.9607740999999999E-7</v>
      </c>
      <c r="BX1531" s="69">
        <v>0</v>
      </c>
      <c r="BY1531" s="172">
        <v>5.1698145999999996E-7</v>
      </c>
      <c r="BZ1531" s="172">
        <v>5.1107199000000003E-8</v>
      </c>
      <c r="CA1531" s="69">
        <v>0</v>
      </c>
      <c r="CB1531" s="172">
        <v>7.7569728999999995E-8</v>
      </c>
      <c r="CC1531" s="69">
        <v>0</v>
      </c>
      <c r="CD1531" s="69">
        <v>0</v>
      </c>
      <c r="CE1531" s="69">
        <v>0</v>
      </c>
      <c r="CF1531" s="69">
        <v>0</v>
      </c>
      <c r="CG1531" s="69">
        <v>0</v>
      </c>
      <c r="CH1531" s="172">
        <v>1.1402105E-7</v>
      </c>
      <c r="CI1531" s="172">
        <v>7.7552563999999997E-7</v>
      </c>
      <c r="CJ1531" s="172">
        <v>6.6407539000000003E-8</v>
      </c>
      <c r="CK1531" s="69">
        <v>0</v>
      </c>
      <c r="CM1531" s="198">
        <v>0</v>
      </c>
      <c r="CN1531" s="198">
        <v>3.2137450999999997E-2</v>
      </c>
      <c r="CO1531" s="198">
        <v>2.1505869000000002E-3</v>
      </c>
      <c r="CP1531" s="198">
        <v>1.928156E-4</v>
      </c>
      <c r="CQ1531" s="198">
        <v>0</v>
      </c>
      <c r="CR1531" s="198">
        <v>0</v>
      </c>
      <c r="CS1531" s="197">
        <v>1.8089463999999998E-5</v>
      </c>
      <c r="CT1531" s="198">
        <v>0</v>
      </c>
      <c r="CU1531" s="198">
        <v>0</v>
      </c>
      <c r="CV1531" s="197">
        <v>1.797306E-5</v>
      </c>
    </row>
    <row r="1532" spans="1:100" ht="14.4">
      <c r="A1532" t="s">
        <v>3683</v>
      </c>
      <c r="B1532" s="85" t="s">
        <v>1162</v>
      </c>
      <c r="C1532" s="113" t="str">
        <f t="shared" si="703"/>
        <v>B.044.01.168</v>
      </c>
      <c r="D1532" s="9" t="s">
        <v>1163</v>
      </c>
      <c r="E1532" s="112" t="s">
        <v>514</v>
      </c>
      <c r="F1532" s="115" t="str">
        <f t="shared" si="704"/>
        <v>Electricity Equatorial Guinea production</v>
      </c>
      <c r="G1532" s="143">
        <f t="shared" si="705"/>
        <v>0.13926266666666667</v>
      </c>
      <c r="I1532" s="118">
        <f t="shared" si="706"/>
        <v>2.8499302850600001E-2</v>
      </c>
      <c r="K1532" s="161">
        <f t="shared" si="707"/>
        <v>2.3596986100000001E-3</v>
      </c>
      <c r="L1532" s="161">
        <f t="shared" si="708"/>
        <v>5.1786282000000003E-3</v>
      </c>
      <c r="M1532" s="162">
        <f t="shared" si="709"/>
        <v>7.15760406E-5</v>
      </c>
      <c r="N1532" s="161">
        <v>2.0889399999999999E-2</v>
      </c>
      <c r="O1532" s="132">
        <v>1.7745263999999999E-3</v>
      </c>
      <c r="P1532" s="132">
        <v>3.4041017999999999E-3</v>
      </c>
      <c r="Q1532" s="132">
        <v>1.4337231000000001E-3</v>
      </c>
      <c r="R1532" s="132">
        <v>9.2597551000000002E-4</v>
      </c>
      <c r="S1532" s="132">
        <v>0</v>
      </c>
      <c r="T1532" s="132">
        <v>0</v>
      </c>
      <c r="U1532" s="132">
        <v>0</v>
      </c>
      <c r="V1532" s="164">
        <v>6.2846359000000003E-5</v>
      </c>
      <c r="W1532" s="132">
        <v>0</v>
      </c>
      <c r="X1532" s="164">
        <v>8.7296815999999998E-6</v>
      </c>
      <c r="Y1532" s="132">
        <v>0</v>
      </c>
      <c r="Z1532" s="132">
        <v>0</v>
      </c>
      <c r="AA1532" s="132">
        <v>0</v>
      </c>
      <c r="AC1532" s="118">
        <f t="shared" si="695"/>
        <v>2.0889399999999999E-2</v>
      </c>
      <c r="AD1532" s="118">
        <f t="shared" si="696"/>
        <v>7.5383268100000008E-3</v>
      </c>
      <c r="AE1532" s="118">
        <f t="shared" si="697"/>
        <v>5.1786282000000003E-3</v>
      </c>
      <c r="AF1532" s="118">
        <f t="shared" si="698"/>
        <v>5.1786282000000003E-3</v>
      </c>
      <c r="AG1532" s="118">
        <f t="shared" si="699"/>
        <v>7.15760406E-5</v>
      </c>
      <c r="AI1532" s="69">
        <v>2.1584653999999999</v>
      </c>
      <c r="AJ1532" s="69">
        <v>1.8570177000000001</v>
      </c>
      <c r="AK1532" s="69">
        <v>1.0845968E-3</v>
      </c>
      <c r="AL1532" s="69">
        <v>0</v>
      </c>
      <c r="AM1532" s="69">
        <v>0</v>
      </c>
      <c r="AN1532" s="69">
        <v>0</v>
      </c>
      <c r="AO1532" s="69">
        <v>0.30036308</v>
      </c>
      <c r="AQ1532" s="116">
        <v>3.4427418999999999E-3</v>
      </c>
      <c r="AR1532" s="116">
        <v>3.2094331999999999E-3</v>
      </c>
      <c r="AS1532" s="116">
        <v>1.2859701999999999E-4</v>
      </c>
      <c r="AT1532" s="116">
        <v>1.0471167E-4</v>
      </c>
      <c r="AU1532" s="150">
        <f t="shared" si="700"/>
        <v>1.9241206831000003E-7</v>
      </c>
      <c r="AV1532" s="150">
        <f t="shared" si="701"/>
        <v>4.7558069159399999E-10</v>
      </c>
      <c r="AW1532" s="163">
        <f t="shared" si="702"/>
        <v>1.46654994586E-2</v>
      </c>
      <c r="AX1532" s="196">
        <v>1.2923576000000001E-7</v>
      </c>
      <c r="AY1532" s="196">
        <v>3.8993546999999998E-10</v>
      </c>
      <c r="AZ1532" s="196">
        <v>1.0653594E-14</v>
      </c>
      <c r="BA1532" s="108">
        <v>0</v>
      </c>
      <c r="BB1532" s="108">
        <v>0</v>
      </c>
      <c r="BC1532" s="196">
        <v>2.1318431E-10</v>
      </c>
      <c r="BD1532" s="196">
        <v>6.2963124000000006E-8</v>
      </c>
      <c r="BE1532" s="196">
        <v>3.0220632999999997E-11</v>
      </c>
      <c r="BF1532" s="196">
        <v>5.5413935000000002E-11</v>
      </c>
      <c r="BG1532" s="108">
        <v>0</v>
      </c>
      <c r="BH1532" s="108">
        <v>0</v>
      </c>
      <c r="BI1532" s="108">
        <v>0</v>
      </c>
      <c r="BJ1532" s="108">
        <v>0</v>
      </c>
      <c r="BK1532" s="108">
        <v>0</v>
      </c>
      <c r="BL1532" s="108">
        <v>0</v>
      </c>
      <c r="BM1532" s="108">
        <v>0</v>
      </c>
      <c r="BN1532" s="108">
        <v>0</v>
      </c>
      <c r="BO1532" s="196">
        <v>1.2684586E-6</v>
      </c>
      <c r="BP1532" s="108">
        <v>1.4664231E-2</v>
      </c>
      <c r="BQ1532" s="108">
        <v>0</v>
      </c>
      <c r="BR1532" s="108">
        <v>0</v>
      </c>
      <c r="BS1532" s="108">
        <v>0</v>
      </c>
      <c r="BU1532" s="172">
        <v>8.2460735999999997E-6</v>
      </c>
      <c r="BV1532" s="172">
        <v>4.5222652E-7</v>
      </c>
      <c r="BW1532" s="172">
        <v>3.8830126999999998E-6</v>
      </c>
      <c r="BX1532" s="69">
        <v>0</v>
      </c>
      <c r="BY1532" s="172">
        <v>1.0984205999999999E-6</v>
      </c>
      <c r="BZ1532" s="172">
        <v>1.3801156E-7</v>
      </c>
      <c r="CA1532" s="69">
        <v>0</v>
      </c>
      <c r="CB1532" s="172">
        <v>2.0947184000000001E-7</v>
      </c>
      <c r="CC1532" s="69">
        <v>0</v>
      </c>
      <c r="CD1532" s="69">
        <v>0</v>
      </c>
      <c r="CE1532" s="69">
        <v>0</v>
      </c>
      <c r="CF1532" s="69">
        <v>0</v>
      </c>
      <c r="CG1532" s="69">
        <v>0</v>
      </c>
      <c r="CH1532" s="172">
        <v>2.9086391999999998E-7</v>
      </c>
      <c r="CI1532" s="172">
        <v>2.1437560000000002E-6</v>
      </c>
      <c r="CJ1532" s="172">
        <v>3.0310477999999998E-8</v>
      </c>
      <c r="CK1532" s="69">
        <v>0</v>
      </c>
      <c r="CM1532" s="198">
        <v>0</v>
      </c>
      <c r="CN1532" s="198">
        <v>0.13926267000000001</v>
      </c>
      <c r="CO1532" s="198">
        <v>5.8075154999999998E-3</v>
      </c>
      <c r="CP1532" s="198">
        <v>3.4105987E-4</v>
      </c>
      <c r="CQ1532" s="198">
        <v>0</v>
      </c>
      <c r="CR1532" s="198">
        <v>0</v>
      </c>
      <c r="CS1532" s="197">
        <v>3.5604658E-5</v>
      </c>
      <c r="CT1532" s="198">
        <v>0</v>
      </c>
      <c r="CU1532" s="198">
        <v>0</v>
      </c>
      <c r="CV1532" s="197">
        <v>4.8535039999999998E-5</v>
      </c>
    </row>
    <row r="1533" spans="1:100" ht="14.4">
      <c r="A1533" t="s">
        <v>3684</v>
      </c>
      <c r="B1533" s="85" t="s">
        <v>1162</v>
      </c>
      <c r="C1533" s="113" t="str">
        <f t="shared" si="703"/>
        <v>B.044.01.169</v>
      </c>
      <c r="D1533" s="9" t="s">
        <v>1163</v>
      </c>
      <c r="E1533" s="112" t="s">
        <v>514</v>
      </c>
      <c r="F1533" s="115" t="str">
        <f t="shared" si="704"/>
        <v>Electricity Eritrea production</v>
      </c>
      <c r="G1533" s="143">
        <f t="shared" si="705"/>
        <v>0.20707477999999999</v>
      </c>
      <c r="I1533" s="118">
        <f t="shared" si="706"/>
        <v>4.3977976905999999E-2</v>
      </c>
      <c r="K1533" s="161">
        <f t="shared" si="707"/>
        <v>2.7514828999999998E-3</v>
      </c>
      <c r="L1533" s="161">
        <f t="shared" si="708"/>
        <v>1.00310912E-2</v>
      </c>
      <c r="M1533" s="162">
        <f t="shared" si="709"/>
        <v>1.3418580599999999E-4</v>
      </c>
      <c r="N1533" s="161">
        <v>3.1061216999999999E-2</v>
      </c>
      <c r="O1533" s="132">
        <v>6.4723018999999996E-3</v>
      </c>
      <c r="P1533" s="132">
        <v>3.5587892999999998E-3</v>
      </c>
      <c r="Q1533" s="132">
        <v>1.5011601999999999E-3</v>
      </c>
      <c r="R1533" s="132">
        <v>1.2503226999999999E-3</v>
      </c>
      <c r="S1533" s="132">
        <v>0</v>
      </c>
      <c r="T1533" s="132">
        <v>0</v>
      </c>
      <c r="U1533" s="132">
        <v>0</v>
      </c>
      <c r="V1533" s="164">
        <v>3.5719527999999999E-5</v>
      </c>
      <c r="W1533" s="132">
        <v>0</v>
      </c>
      <c r="X1533" s="164">
        <v>9.8466278000000003E-5</v>
      </c>
      <c r="Y1533" s="132">
        <v>0</v>
      </c>
      <c r="Z1533" s="132">
        <v>0</v>
      </c>
      <c r="AA1533" s="132">
        <v>0</v>
      </c>
      <c r="AC1533" s="118">
        <f t="shared" si="695"/>
        <v>3.1061216999999999E-2</v>
      </c>
      <c r="AD1533" s="118">
        <f t="shared" si="696"/>
        <v>1.2782574100000001E-2</v>
      </c>
      <c r="AE1533" s="118">
        <f t="shared" si="697"/>
        <v>1.00310912E-2</v>
      </c>
      <c r="AF1533" s="118">
        <f t="shared" si="698"/>
        <v>1.00310912E-2</v>
      </c>
      <c r="AG1533" s="118">
        <f t="shared" si="699"/>
        <v>1.3418580599999999E-4</v>
      </c>
      <c r="AI1533" s="69">
        <v>2.8074050000000002</v>
      </c>
      <c r="AJ1533" s="69">
        <v>2.6692627</v>
      </c>
      <c r="AK1533" s="69">
        <v>1.2233689000000001E-2</v>
      </c>
      <c r="AL1533" s="69">
        <v>0</v>
      </c>
      <c r="AM1533" s="69">
        <v>0</v>
      </c>
      <c r="AN1533" s="69">
        <v>0.12590862999999999</v>
      </c>
      <c r="AO1533" s="69">
        <v>0</v>
      </c>
      <c r="AQ1533" s="116">
        <v>6.1779345999999997E-3</v>
      </c>
      <c r="AR1533" s="116">
        <v>5.7799199000000004E-3</v>
      </c>
      <c r="AS1533" s="116">
        <v>2.0742416000000001E-4</v>
      </c>
      <c r="AT1533" s="116">
        <v>1.9059050000000001E-4</v>
      </c>
      <c r="AU1533" s="150">
        <f t="shared" si="700"/>
        <v>3.4651798174E-7</v>
      </c>
      <c r="AV1533" s="150">
        <f t="shared" si="701"/>
        <v>7.6710119422099999E-10</v>
      </c>
      <c r="AW1533" s="163">
        <f t="shared" si="702"/>
        <v>2.6693347944600002E-2</v>
      </c>
      <c r="AX1533" s="196">
        <v>1.921654E-7</v>
      </c>
      <c r="AY1533" s="196">
        <v>5.7980938000000002E-10</v>
      </c>
      <c r="AZ1533" s="196">
        <v>1.5841221E-14</v>
      </c>
      <c r="BA1533" s="108">
        <v>0</v>
      </c>
      <c r="BB1533" s="108">
        <v>0</v>
      </c>
      <c r="BC1533" s="196">
        <v>2.2321173999999999E-10</v>
      </c>
      <c r="BD1533" s="196">
        <v>1.5412937000000001E-7</v>
      </c>
      <c r="BE1533" s="196">
        <v>3.1642102999999999E-11</v>
      </c>
      <c r="BF1533" s="196">
        <v>1.5563387000000001E-10</v>
      </c>
      <c r="BG1533" s="108">
        <v>0</v>
      </c>
      <c r="BH1533" s="108">
        <v>0</v>
      </c>
      <c r="BI1533" s="108">
        <v>0</v>
      </c>
      <c r="BJ1533" s="108">
        <v>0</v>
      </c>
      <c r="BK1533" s="108">
        <v>0</v>
      </c>
      <c r="BL1533" s="108">
        <v>0</v>
      </c>
      <c r="BM1533" s="108">
        <v>0</v>
      </c>
      <c r="BN1533" s="108">
        <v>0</v>
      </c>
      <c r="BO1533" s="196">
        <v>7.2094459999999995E-7</v>
      </c>
      <c r="BP1533" s="108">
        <v>2.6692627E-2</v>
      </c>
      <c r="BQ1533" s="108">
        <v>0</v>
      </c>
      <c r="BR1533" s="108">
        <v>0</v>
      </c>
      <c r="BS1533" s="108">
        <v>0</v>
      </c>
      <c r="BU1533" s="172">
        <v>1.2844034000000001E-5</v>
      </c>
      <c r="BV1533" s="172">
        <v>1.1464742999999999E-6</v>
      </c>
      <c r="BW1533" s="172">
        <v>5.7737942999999998E-6</v>
      </c>
      <c r="BX1533" s="69">
        <v>0</v>
      </c>
      <c r="BY1533" s="172">
        <v>1.9557723999999998E-6</v>
      </c>
      <c r="BZ1533" s="172">
        <v>1.4450311999999999E-7</v>
      </c>
      <c r="CA1533" s="69">
        <v>0</v>
      </c>
      <c r="CB1533" s="172">
        <v>2.1932464E-7</v>
      </c>
      <c r="CC1533" s="69">
        <v>0</v>
      </c>
      <c r="CD1533" s="69">
        <v>0</v>
      </c>
      <c r="CE1533" s="69">
        <v>0</v>
      </c>
      <c r="CF1533" s="69">
        <v>0</v>
      </c>
      <c r="CG1533" s="69">
        <v>0</v>
      </c>
      <c r="CH1533" s="172">
        <v>3.4823015999999999E-7</v>
      </c>
      <c r="CI1533" s="172">
        <v>3.2387075000000001E-6</v>
      </c>
      <c r="CJ1533" s="172">
        <v>1.7227346E-8</v>
      </c>
      <c r="CK1533" s="69">
        <v>0</v>
      </c>
      <c r="CM1533" s="198">
        <v>0</v>
      </c>
      <c r="CN1533" s="198">
        <v>0.20707478000000001</v>
      </c>
      <c r="CO1533" s="198">
        <v>6.0806801000000002E-3</v>
      </c>
      <c r="CP1533" s="198">
        <v>8.1754297000000001E-4</v>
      </c>
      <c r="CQ1533" s="198">
        <v>0</v>
      </c>
      <c r="CR1533" s="198">
        <v>0</v>
      </c>
      <c r="CS1533" s="197">
        <v>7.2419732000000001E-5</v>
      </c>
      <c r="CT1533" s="198">
        <v>0</v>
      </c>
      <c r="CU1533" s="198">
        <v>0</v>
      </c>
      <c r="CV1533" s="197">
        <v>5.0817952999999998E-5</v>
      </c>
    </row>
    <row r="1534" spans="1:100" ht="14.4">
      <c r="A1534" t="s">
        <v>3685</v>
      </c>
      <c r="B1534" s="85" t="s">
        <v>1162</v>
      </c>
      <c r="C1534" s="113" t="str">
        <f t="shared" si="703"/>
        <v>B.044.01.170</v>
      </c>
      <c r="D1534" s="9" t="s">
        <v>1163</v>
      </c>
      <c r="E1534" s="112" t="s">
        <v>514</v>
      </c>
      <c r="F1534" s="115" t="str">
        <f t="shared" si="704"/>
        <v xml:space="preserve">Electricity Estonia production (from Our World in Data) </v>
      </c>
      <c r="G1534" s="143">
        <f t="shared" si="705"/>
        <v>0.10212972666666667</v>
      </c>
      <c r="I1534" s="118">
        <f t="shared" si="706"/>
        <v>2.4341333350000001E-2</v>
      </c>
      <c r="K1534" s="161">
        <f t="shared" si="707"/>
        <v>1.8154721099999998E-3</v>
      </c>
      <c r="L1534" s="161">
        <f t="shared" si="708"/>
        <v>7.0548499999999997E-3</v>
      </c>
      <c r="M1534" s="162">
        <f t="shared" si="709"/>
        <v>1.5155223999999999E-4</v>
      </c>
      <c r="N1534" s="161">
        <v>1.5319459000000001E-2</v>
      </c>
      <c r="O1534" s="132">
        <v>3.8223377000000001E-3</v>
      </c>
      <c r="P1534" s="132">
        <v>3.2325123E-3</v>
      </c>
      <c r="Q1534" s="132">
        <v>1.3620419999999999E-3</v>
      </c>
      <c r="R1534" s="132">
        <v>4.5343010999999999E-4</v>
      </c>
      <c r="S1534" s="132">
        <v>0</v>
      </c>
      <c r="T1534" s="132">
        <v>0</v>
      </c>
      <c r="U1534" s="132">
        <v>0</v>
      </c>
      <c r="V1534" s="164">
        <v>9.7323500999999993E-5</v>
      </c>
      <c r="W1534" s="132">
        <v>0</v>
      </c>
      <c r="X1534" s="164">
        <v>5.4228738999999998E-5</v>
      </c>
      <c r="Y1534" s="132">
        <v>0</v>
      </c>
      <c r="Z1534" s="132">
        <v>0</v>
      </c>
      <c r="AA1534" s="132">
        <v>0</v>
      </c>
      <c r="AC1534" s="118">
        <f t="shared" si="695"/>
        <v>1.5319459000000001E-2</v>
      </c>
      <c r="AD1534" s="118">
        <f t="shared" si="696"/>
        <v>8.8703221099999986E-3</v>
      </c>
      <c r="AE1534" s="118">
        <f t="shared" si="697"/>
        <v>7.0548499999999997E-3</v>
      </c>
      <c r="AF1534" s="118">
        <f t="shared" si="698"/>
        <v>7.0548499999999997E-3</v>
      </c>
      <c r="AG1534" s="118">
        <f t="shared" si="699"/>
        <v>1.5155223999999999E-4</v>
      </c>
      <c r="AI1534" s="69">
        <v>2.7055837999999999</v>
      </c>
      <c r="AJ1534" s="69">
        <v>1.3031269999999999</v>
      </c>
      <c r="AK1534" s="69">
        <v>6.7375100000000004E-3</v>
      </c>
      <c r="AL1534" s="69">
        <v>0</v>
      </c>
      <c r="AM1534" s="69">
        <v>0.9211665</v>
      </c>
      <c r="AN1534" s="69">
        <v>0.46838974999999999</v>
      </c>
      <c r="AO1534" s="69">
        <v>6.1630228999999996E-3</v>
      </c>
      <c r="AQ1534" s="116">
        <v>3.3217030000000001E-3</v>
      </c>
      <c r="AR1534" s="116">
        <v>3.1176502000000001E-3</v>
      </c>
      <c r="AS1534" s="116">
        <v>1.1154581000000001E-4</v>
      </c>
      <c r="AT1534" s="199">
        <v>9.2506997999999995E-5</v>
      </c>
      <c r="AU1534" s="150">
        <f t="shared" si="700"/>
        <v>1.8690948386000002E-7</v>
      </c>
      <c r="AV1534" s="150">
        <f t="shared" si="701"/>
        <v>4.1252147692399997E-10</v>
      </c>
      <c r="AW1534" s="163">
        <f t="shared" si="702"/>
        <v>1.29561623275E-2</v>
      </c>
      <c r="AX1534" s="196">
        <v>9.4776384999999995E-8</v>
      </c>
      <c r="AY1534" s="196">
        <v>2.8596322999999998E-10</v>
      </c>
      <c r="AZ1534" s="196">
        <v>7.8129239999999992E-15</v>
      </c>
      <c r="BA1534" s="108">
        <v>0</v>
      </c>
      <c r="BB1534" s="108">
        <v>0</v>
      </c>
      <c r="BC1534" s="196">
        <v>2.0252586000000001E-10</v>
      </c>
      <c r="BD1534" s="196">
        <v>9.1930573000000004E-8</v>
      </c>
      <c r="BE1534" s="196">
        <v>2.8709710000000001E-11</v>
      </c>
      <c r="BF1534" s="196">
        <v>9.7840723999999999E-11</v>
      </c>
      <c r="BG1534" s="108">
        <v>0</v>
      </c>
      <c r="BH1534" s="108">
        <v>0</v>
      </c>
      <c r="BI1534" s="108">
        <v>0</v>
      </c>
      <c r="BJ1534" s="108">
        <v>0</v>
      </c>
      <c r="BK1534" s="108">
        <v>0</v>
      </c>
      <c r="BL1534" s="108">
        <v>0</v>
      </c>
      <c r="BM1534" s="108">
        <v>0</v>
      </c>
      <c r="BN1534" s="108">
        <v>0</v>
      </c>
      <c r="BO1534" s="196">
        <v>1.9643275000000002E-6</v>
      </c>
      <c r="BP1534" s="108">
        <v>1.2954198E-2</v>
      </c>
      <c r="BQ1534" s="108">
        <v>0</v>
      </c>
      <c r="BR1534" s="108">
        <v>0</v>
      </c>
      <c r="BS1534" s="108">
        <v>0</v>
      </c>
      <c r="BU1534" s="172">
        <v>6.7612567E-6</v>
      </c>
      <c r="BV1534" s="172">
        <v>7.4122056999999997E-7</v>
      </c>
      <c r="BW1534" s="172">
        <v>2.8476476999999999E-6</v>
      </c>
      <c r="BX1534" s="69">
        <v>0</v>
      </c>
      <c r="BY1534" s="172">
        <v>9.1865439000000003E-7</v>
      </c>
      <c r="BZ1534" s="172">
        <v>1.3111147E-7</v>
      </c>
      <c r="CA1534" s="69">
        <v>0</v>
      </c>
      <c r="CB1534" s="172">
        <v>1.9899899999999999E-7</v>
      </c>
      <c r="CC1534" s="69">
        <v>0</v>
      </c>
      <c r="CD1534" s="69">
        <v>0</v>
      </c>
      <c r="CE1534" s="69">
        <v>0</v>
      </c>
      <c r="CF1534" s="69">
        <v>0</v>
      </c>
      <c r="CG1534" s="69">
        <v>0</v>
      </c>
      <c r="CH1534" s="172">
        <v>2.9654894999999999E-7</v>
      </c>
      <c r="CI1534" s="172">
        <v>1.5801360000000001E-6</v>
      </c>
      <c r="CJ1534" s="172">
        <v>4.6938626999999998E-8</v>
      </c>
      <c r="CK1534" s="69">
        <v>0</v>
      </c>
      <c r="CM1534" s="198">
        <v>0</v>
      </c>
      <c r="CN1534" s="198">
        <v>0.10212973</v>
      </c>
      <c r="CO1534" s="198">
        <v>5.5171604999999999E-3</v>
      </c>
      <c r="CP1534" s="198">
        <v>5.3720285000000004E-4</v>
      </c>
      <c r="CQ1534" s="198">
        <v>0</v>
      </c>
      <c r="CR1534" s="198">
        <v>0</v>
      </c>
      <c r="CS1534" s="197">
        <v>3.6223444000000003E-5</v>
      </c>
      <c r="CT1534" s="198">
        <v>0</v>
      </c>
      <c r="CU1534" s="198">
        <v>0</v>
      </c>
      <c r="CV1534" s="197">
        <v>4.6108461000000001E-5</v>
      </c>
    </row>
    <row r="1535" spans="1:100" ht="14.4">
      <c r="A1535" t="s">
        <v>3686</v>
      </c>
      <c r="B1535" s="85" t="s">
        <v>1162</v>
      </c>
      <c r="C1535" s="113" t="str">
        <f t="shared" si="703"/>
        <v>B.044.01.171</v>
      </c>
      <c r="D1535" s="9" t="s">
        <v>1163</v>
      </c>
      <c r="E1535" s="112" t="s">
        <v>514</v>
      </c>
      <c r="F1535" s="115" t="str">
        <f t="shared" si="704"/>
        <v>Electricity Eswatini production</v>
      </c>
      <c r="G1535" s="143">
        <f t="shared" si="705"/>
        <v>1.5256372666666667E-2</v>
      </c>
      <c r="I1535" s="118">
        <f t="shared" si="706"/>
        <v>8.6535058490000011E-3</v>
      </c>
      <c r="K1535" s="161">
        <f t="shared" si="707"/>
        <v>1.9290463399999997E-3</v>
      </c>
      <c r="L1535" s="161">
        <f t="shared" si="708"/>
        <v>4.2127255000000002E-3</v>
      </c>
      <c r="M1535" s="162">
        <f t="shared" si="709"/>
        <v>2.2327810899999998E-4</v>
      </c>
      <c r="N1535" s="161">
        <v>2.2884558999999999E-3</v>
      </c>
      <c r="O1535" s="132">
        <v>1.3959865000000001E-3</v>
      </c>
      <c r="P1535" s="132">
        <v>2.816739E-3</v>
      </c>
      <c r="Q1535" s="132">
        <v>1.1852213999999999E-3</v>
      </c>
      <c r="R1535" s="132">
        <v>7.4382493999999996E-4</v>
      </c>
      <c r="S1535" s="132">
        <v>0</v>
      </c>
      <c r="T1535" s="132">
        <v>0</v>
      </c>
      <c r="U1535" s="132">
        <v>0</v>
      </c>
      <c r="V1535" s="132">
        <v>1.8596737999999999E-4</v>
      </c>
      <c r="W1535" s="132">
        <v>0</v>
      </c>
      <c r="X1535" s="164">
        <v>3.7310729000000001E-5</v>
      </c>
      <c r="Y1535" s="132">
        <v>0</v>
      </c>
      <c r="Z1535" s="132">
        <v>0</v>
      </c>
      <c r="AA1535" s="132">
        <v>0</v>
      </c>
      <c r="AC1535" s="118">
        <f t="shared" si="695"/>
        <v>2.2884558999999999E-3</v>
      </c>
      <c r="AD1535" s="118">
        <f t="shared" si="696"/>
        <v>6.1417718400000008E-3</v>
      </c>
      <c r="AE1535" s="118">
        <f t="shared" si="697"/>
        <v>4.2127255000000002E-3</v>
      </c>
      <c r="AF1535" s="118">
        <f t="shared" si="698"/>
        <v>4.2127255000000002E-3</v>
      </c>
      <c r="AG1535" s="118">
        <f t="shared" si="699"/>
        <v>2.2327810899999998E-4</v>
      </c>
      <c r="AI1535" s="69">
        <v>2.6166713000000001</v>
      </c>
      <c r="AJ1535" s="69">
        <v>0.13067575000000001</v>
      </c>
      <c r="AK1535" s="69">
        <v>4.6355754000000004E-3</v>
      </c>
      <c r="AL1535" s="69">
        <v>0</v>
      </c>
      <c r="AM1535" s="69">
        <v>1.6147085000000001</v>
      </c>
      <c r="AN1535" s="69">
        <v>6.8419852000000003E-2</v>
      </c>
      <c r="AO1535" s="69">
        <v>0.79823164999999996</v>
      </c>
      <c r="AQ1535" s="116">
        <v>1.1121099000000001E-3</v>
      </c>
      <c r="AR1535" s="116">
        <v>1.0801233E-3</v>
      </c>
      <c r="AS1535" s="199">
        <v>3.0287389000000001E-5</v>
      </c>
      <c r="AT1535" s="199">
        <v>1.6992028999999999E-6</v>
      </c>
      <c r="AU1535" s="150">
        <f t="shared" si="700"/>
        <v>6.4755595899999996E-8</v>
      </c>
      <c r="AV1535" s="150">
        <f t="shared" si="701"/>
        <v>1.120095731125E-10</v>
      </c>
      <c r="AW1535" s="163">
        <f t="shared" si="702"/>
        <v>2.379836E-4</v>
      </c>
      <c r="AX1535" s="196">
        <v>1.4157913999999999E-8</v>
      </c>
      <c r="AY1535" s="196">
        <v>4.2717842999999998E-11</v>
      </c>
      <c r="AZ1535" s="196">
        <v>1.1671125000000001E-15</v>
      </c>
      <c r="BA1535" s="108">
        <v>0</v>
      </c>
      <c r="BB1535" s="108">
        <v>0</v>
      </c>
      <c r="BC1535" s="196">
        <v>1.762339E-10</v>
      </c>
      <c r="BD1535" s="196">
        <v>5.0421448000000003E-8</v>
      </c>
      <c r="BE1535" s="196">
        <v>2.4982608E-11</v>
      </c>
      <c r="BF1535" s="196">
        <v>4.4307955000000002E-11</v>
      </c>
      <c r="BG1535" s="108">
        <v>0</v>
      </c>
      <c r="BH1535" s="108">
        <v>0</v>
      </c>
      <c r="BI1535" s="108">
        <v>0</v>
      </c>
      <c r="BJ1535" s="108">
        <v>0</v>
      </c>
      <c r="BK1535" s="108">
        <v>0</v>
      </c>
      <c r="BL1535" s="108">
        <v>0</v>
      </c>
      <c r="BM1535" s="108">
        <v>0</v>
      </c>
      <c r="BN1535" s="108">
        <v>0</v>
      </c>
      <c r="BO1535" s="196">
        <v>3.7534700000000002E-6</v>
      </c>
      <c r="BP1535" s="108">
        <v>2.3423013000000001E-4</v>
      </c>
      <c r="BQ1535" s="108">
        <v>0</v>
      </c>
      <c r="BR1535" s="108">
        <v>0</v>
      </c>
      <c r="BS1535" s="108">
        <v>0</v>
      </c>
      <c r="BU1535" s="172">
        <v>2.4494527E-6</v>
      </c>
      <c r="BV1535" s="172">
        <v>3.6349345999999999E-7</v>
      </c>
      <c r="BW1535" s="172">
        <v>4.2538814999999999E-7</v>
      </c>
      <c r="BX1535" s="69">
        <v>0</v>
      </c>
      <c r="BY1535" s="172">
        <v>8.8012685000000004E-7</v>
      </c>
      <c r="BZ1535" s="172">
        <v>1.1409054999999999E-7</v>
      </c>
      <c r="CA1535" s="69">
        <v>0</v>
      </c>
      <c r="CB1535" s="172">
        <v>1.7316490000000001E-7</v>
      </c>
      <c r="CC1535" s="69">
        <v>0</v>
      </c>
      <c r="CD1535" s="69">
        <v>0</v>
      </c>
      <c r="CE1535" s="69">
        <v>0</v>
      </c>
      <c r="CF1535" s="69">
        <v>0</v>
      </c>
      <c r="CG1535" s="69">
        <v>0</v>
      </c>
      <c r="CH1535" s="172">
        <v>2.3977773000000002E-7</v>
      </c>
      <c r="CI1535" s="172">
        <v>1.6371994000000001E-7</v>
      </c>
      <c r="CJ1535" s="172">
        <v>8.9691114999999999E-8</v>
      </c>
      <c r="CK1535" s="69">
        <v>0</v>
      </c>
      <c r="CM1535" s="198">
        <v>0</v>
      </c>
      <c r="CN1535" s="198">
        <v>1.5256373E-2</v>
      </c>
      <c r="CO1535" s="198">
        <v>4.8009213999999998E-3</v>
      </c>
      <c r="CP1535" s="198">
        <v>2.7486368999999998E-4</v>
      </c>
      <c r="CQ1535" s="198">
        <v>0</v>
      </c>
      <c r="CR1535" s="198">
        <v>0</v>
      </c>
      <c r="CS1535" s="197">
        <v>2.8460656E-5</v>
      </c>
      <c r="CT1535" s="198">
        <v>0</v>
      </c>
      <c r="CU1535" s="198">
        <v>0</v>
      </c>
      <c r="CV1535" s="197">
        <v>4.0122649999999998E-5</v>
      </c>
    </row>
    <row r="1536" spans="1:100" ht="14.4">
      <c r="A1536" t="s">
        <v>3687</v>
      </c>
      <c r="B1536" s="85" t="s">
        <v>1162</v>
      </c>
      <c r="C1536" s="113" t="str">
        <f t="shared" si="703"/>
        <v>B.044.01.172</v>
      </c>
      <c r="D1536" s="9" t="s">
        <v>1163</v>
      </c>
      <c r="E1536" s="112" t="s">
        <v>514</v>
      </c>
      <c r="F1536" s="115" t="str">
        <f t="shared" si="704"/>
        <v>Electricity Ethiopia production</v>
      </c>
      <c r="G1536" s="143">
        <f t="shared" si="705"/>
        <v>2.5242488E-3</v>
      </c>
      <c r="I1536" s="118">
        <f t="shared" si="706"/>
        <v>6.5860755490000005E-4</v>
      </c>
      <c r="K1536" s="161">
        <f t="shared" si="707"/>
        <v>1.00553005E-5</v>
      </c>
      <c r="L1536" s="161">
        <f t="shared" si="708"/>
        <v>7.8366858999999991E-6</v>
      </c>
      <c r="M1536" s="162">
        <f t="shared" si="709"/>
        <v>2.6207824850000004E-4</v>
      </c>
      <c r="N1536" s="161">
        <v>3.7863732E-4</v>
      </c>
      <c r="O1536" s="164">
        <v>3.6452620999999998E-6</v>
      </c>
      <c r="P1536" s="164">
        <v>4.1914238000000002E-6</v>
      </c>
      <c r="Q1536" s="164">
        <v>1.8962038E-6</v>
      </c>
      <c r="R1536" s="164">
        <v>8.1590966999999998E-6</v>
      </c>
      <c r="S1536" s="132">
        <v>0</v>
      </c>
      <c r="T1536" s="132">
        <v>0</v>
      </c>
      <c r="U1536" s="132">
        <v>0</v>
      </c>
      <c r="V1536" s="132">
        <v>2.5562510000000003E-4</v>
      </c>
      <c r="W1536" s="132">
        <v>0</v>
      </c>
      <c r="X1536" s="164">
        <v>6.4531485000000003E-6</v>
      </c>
      <c r="Y1536" s="132">
        <v>0</v>
      </c>
      <c r="Z1536" s="132">
        <v>0</v>
      </c>
      <c r="AA1536" s="132">
        <v>0</v>
      </c>
      <c r="AC1536" s="118">
        <f t="shared" si="695"/>
        <v>3.7863732E-4</v>
      </c>
      <c r="AD1536" s="118">
        <f t="shared" si="696"/>
        <v>1.7891986399999999E-5</v>
      </c>
      <c r="AE1536" s="118">
        <f t="shared" si="697"/>
        <v>7.8366858999999991E-6</v>
      </c>
      <c r="AF1536" s="118">
        <f t="shared" si="698"/>
        <v>7.8366858999999991E-6</v>
      </c>
      <c r="AG1536" s="118">
        <f t="shared" si="699"/>
        <v>2.6207824850000004E-4</v>
      </c>
      <c r="AI1536" s="69">
        <v>1.2632527</v>
      </c>
      <c r="AJ1536" s="69">
        <v>1.1908055E-3</v>
      </c>
      <c r="AK1536" s="69">
        <v>8.0175481999999998E-4</v>
      </c>
      <c r="AL1536" s="69">
        <v>0</v>
      </c>
      <c r="AM1536" s="69">
        <v>1.2745129000000001E-3</v>
      </c>
      <c r="AN1536" s="69">
        <v>4.3095819E-2</v>
      </c>
      <c r="AO1536" s="69">
        <v>1.2168897999999999</v>
      </c>
      <c r="AQ1536" s="199">
        <v>4.4745384000000003E-5</v>
      </c>
      <c r="AR1536" s="199">
        <v>4.2674260000000003E-5</v>
      </c>
      <c r="AS1536" s="199">
        <v>1.9492631000000001E-6</v>
      </c>
      <c r="AT1536" s="199">
        <v>1.2186167E-7</v>
      </c>
      <c r="AU1536" s="150">
        <f t="shared" si="700"/>
        <v>2.5584088618799999E-9</v>
      </c>
      <c r="AV1536" s="150">
        <f t="shared" si="701"/>
        <v>7.20881314703E-12</v>
      </c>
      <c r="AW1536" s="163">
        <f t="shared" si="702"/>
        <v>1.7067460700000001E-5</v>
      </c>
      <c r="AX1536" s="196">
        <v>2.3425028999999998E-9</v>
      </c>
      <c r="AY1536" s="196">
        <v>7.0678967000000003E-12</v>
      </c>
      <c r="AZ1536" s="196">
        <v>1.9310503E-16</v>
      </c>
      <c r="BA1536" s="108">
        <v>0</v>
      </c>
      <c r="BB1536" s="108">
        <v>0</v>
      </c>
      <c r="BC1536" s="196">
        <v>2.8195187999999999E-13</v>
      </c>
      <c r="BD1536" s="196">
        <v>2.1562401E-10</v>
      </c>
      <c r="BE1536" s="196">
        <v>3.9969002000000002E-14</v>
      </c>
      <c r="BF1536" s="196">
        <v>1.0075434E-13</v>
      </c>
      <c r="BG1536" s="108">
        <v>0</v>
      </c>
      <c r="BH1536" s="108">
        <v>0</v>
      </c>
      <c r="BI1536" s="108">
        <v>0</v>
      </c>
      <c r="BJ1536" s="108">
        <v>0</v>
      </c>
      <c r="BK1536" s="108">
        <v>0</v>
      </c>
      <c r="BL1536" s="108">
        <v>0</v>
      </c>
      <c r="BM1536" s="108">
        <v>0</v>
      </c>
      <c r="BN1536" s="108">
        <v>0</v>
      </c>
      <c r="BO1536" s="196">
        <v>5.1594057E-6</v>
      </c>
      <c r="BP1536" s="196">
        <v>1.1908055000000001E-5</v>
      </c>
      <c r="BQ1536" s="108">
        <v>0</v>
      </c>
      <c r="BR1536" s="108">
        <v>0</v>
      </c>
      <c r="BS1536" s="108">
        <v>0</v>
      </c>
      <c r="BU1536" s="172">
        <v>2.0560677000000001E-7</v>
      </c>
      <c r="BV1536" s="172">
        <v>7.8745715000000001E-10</v>
      </c>
      <c r="BW1536" s="172">
        <v>7.0382755E-8</v>
      </c>
      <c r="BX1536" s="69">
        <v>0</v>
      </c>
      <c r="BY1536" s="172">
        <v>7.8155868999999993E-9</v>
      </c>
      <c r="BZ1536" s="172">
        <v>1.8253039999999999E-10</v>
      </c>
      <c r="CA1536" s="69">
        <v>0</v>
      </c>
      <c r="CB1536" s="172">
        <v>2.7704186000000002E-10</v>
      </c>
      <c r="CC1536" s="69">
        <v>0</v>
      </c>
      <c r="CD1536" s="69">
        <v>0</v>
      </c>
      <c r="CE1536" s="69">
        <v>0</v>
      </c>
      <c r="CF1536" s="69">
        <v>0</v>
      </c>
      <c r="CG1536" s="69">
        <v>0</v>
      </c>
      <c r="CH1536" s="172">
        <v>3.9698045E-10</v>
      </c>
      <c r="CI1536" s="172">
        <v>2.4777323999999998E-9</v>
      </c>
      <c r="CJ1536" s="172">
        <v>1.2328667999999999E-7</v>
      </c>
      <c r="CK1536" s="69">
        <v>0</v>
      </c>
      <c r="CM1536" s="198">
        <v>0</v>
      </c>
      <c r="CN1536" s="198">
        <v>2.5242488E-3</v>
      </c>
      <c r="CO1536" s="197">
        <v>7.6808649000000006E-6</v>
      </c>
      <c r="CP1536" s="197">
        <v>5.8063022000000004E-7</v>
      </c>
      <c r="CQ1536" s="198">
        <v>0</v>
      </c>
      <c r="CR1536" s="198">
        <v>0</v>
      </c>
      <c r="CS1536" s="197">
        <v>2.2793526E-7</v>
      </c>
      <c r="CT1536" s="198">
        <v>0</v>
      </c>
      <c r="CU1536" s="198">
        <v>0</v>
      </c>
      <c r="CV1536" s="197">
        <v>6.4191146999999999E-8</v>
      </c>
    </row>
    <row r="1537" spans="1:100" ht="14.4">
      <c r="A1537" t="s">
        <v>3688</v>
      </c>
      <c r="B1537" s="85" t="s">
        <v>1162</v>
      </c>
      <c r="C1537" s="113" t="str">
        <f t="shared" si="703"/>
        <v>B.044.01.173</v>
      </c>
      <c r="D1537" s="9" t="s">
        <v>1163</v>
      </c>
      <c r="E1537" s="112" t="s">
        <v>514</v>
      </c>
      <c r="F1537" s="115" t="str">
        <f t="shared" si="704"/>
        <v xml:space="preserve">Electricity EU-27 production (from Our World in Data) </v>
      </c>
      <c r="G1537" s="143">
        <f t="shared" si="705"/>
        <v>6.5556890666666673E-2</v>
      </c>
      <c r="I1537" s="118">
        <f t="shared" si="706"/>
        <v>1.690806068E-2</v>
      </c>
      <c r="K1537" s="161">
        <f t="shared" si="707"/>
        <v>4.0442583799999999E-4</v>
      </c>
      <c r="L1537" s="161">
        <f t="shared" si="708"/>
        <v>1.3350234099999999E-3</v>
      </c>
      <c r="M1537" s="162">
        <f t="shared" si="709"/>
        <v>5.3350778319999998E-3</v>
      </c>
      <c r="N1537" s="161">
        <v>9.8335335999999995E-3</v>
      </c>
      <c r="O1537" s="132">
        <v>6.1650260999999995E-4</v>
      </c>
      <c r="P1537" s="132">
        <v>7.185208E-4</v>
      </c>
      <c r="Q1537" s="132">
        <v>3.0562554999999999E-4</v>
      </c>
      <c r="R1537" s="164">
        <v>9.8800288000000004E-5</v>
      </c>
      <c r="S1537" s="132">
        <v>0</v>
      </c>
      <c r="T1537" s="132">
        <v>0</v>
      </c>
      <c r="U1537" s="132">
        <v>0</v>
      </c>
      <c r="V1537" s="164">
        <v>8.8805231999999996E-5</v>
      </c>
      <c r="W1537" s="132">
        <v>0</v>
      </c>
      <c r="X1537" s="132">
        <v>5.2462725999999999E-3</v>
      </c>
      <c r="Y1537" s="132">
        <v>0</v>
      </c>
      <c r="Z1537" s="132">
        <v>0</v>
      </c>
      <c r="AA1537" s="132">
        <v>0</v>
      </c>
      <c r="AC1537" s="118">
        <f t="shared" si="695"/>
        <v>9.8335335999999995E-3</v>
      </c>
      <c r="AD1537" s="118">
        <f t="shared" si="696"/>
        <v>1.7394492479999998E-3</v>
      </c>
      <c r="AE1537" s="118">
        <f t="shared" si="697"/>
        <v>1.3350234099999999E-3</v>
      </c>
      <c r="AF1537" s="118">
        <f t="shared" si="698"/>
        <v>1.3350234099999999E-3</v>
      </c>
      <c r="AG1537" s="118">
        <f t="shared" si="699"/>
        <v>5.3350778319999998E-3</v>
      </c>
      <c r="AI1537" s="69">
        <v>2.0574653000000001</v>
      </c>
      <c r="AJ1537" s="69">
        <v>0.75608850000000005</v>
      </c>
      <c r="AK1537" s="69">
        <v>0.65180961999999998</v>
      </c>
      <c r="AL1537" s="69">
        <v>0</v>
      </c>
      <c r="AM1537" s="69">
        <v>0.20078624</v>
      </c>
      <c r="AN1537" s="69">
        <v>0.32386417000000001</v>
      </c>
      <c r="AO1537" s="69">
        <v>0.12491674</v>
      </c>
      <c r="AQ1537" s="116">
        <v>1.3736492999999999E-3</v>
      </c>
      <c r="AR1537" s="116">
        <v>1.2857617999999999E-3</v>
      </c>
      <c r="AS1537" s="199">
        <v>5.5934555999999998E-5</v>
      </c>
      <c r="AT1537" s="199">
        <v>3.1952958999999998E-5</v>
      </c>
      <c r="AU1537" s="150">
        <f t="shared" si="700"/>
        <v>7.7084041322000005E-8</v>
      </c>
      <c r="AV1537" s="150">
        <f t="shared" si="701"/>
        <v>2.0685855930210001E-10</v>
      </c>
      <c r="AW1537" s="163">
        <f t="shared" si="702"/>
        <v>4.4752043992000003E-3</v>
      </c>
      <c r="AX1537" s="196">
        <v>6.0836795000000002E-8</v>
      </c>
      <c r="AY1537" s="196">
        <v>1.8355929E-10</v>
      </c>
      <c r="AZ1537" s="196">
        <v>5.0151021000000002E-15</v>
      </c>
      <c r="BA1537" s="108">
        <v>0</v>
      </c>
      <c r="BB1537" s="108">
        <v>0</v>
      </c>
      <c r="BC1537" s="196">
        <v>4.5444322000000001E-11</v>
      </c>
      <c r="BD1537" s="196">
        <v>1.6201802000000001E-8</v>
      </c>
      <c r="BE1537" s="196">
        <v>6.4421071999999999E-12</v>
      </c>
      <c r="BF1537" s="196">
        <v>1.6852147000000001E-11</v>
      </c>
      <c r="BG1537" s="108">
        <v>0</v>
      </c>
      <c r="BH1537" s="108">
        <v>0</v>
      </c>
      <c r="BI1537" s="108">
        <v>0</v>
      </c>
      <c r="BJ1537" s="108">
        <v>0</v>
      </c>
      <c r="BK1537" s="108">
        <v>0</v>
      </c>
      <c r="BL1537" s="108">
        <v>0</v>
      </c>
      <c r="BM1537" s="108">
        <v>0</v>
      </c>
      <c r="BN1537" s="108">
        <v>0</v>
      </c>
      <c r="BO1537" s="196">
        <v>1.7923992E-6</v>
      </c>
      <c r="BP1537" s="108">
        <v>4.4734120000000004E-3</v>
      </c>
      <c r="BQ1537" s="108">
        <v>0</v>
      </c>
      <c r="BR1537" s="108">
        <v>0</v>
      </c>
      <c r="BS1537" s="108">
        <v>0</v>
      </c>
      <c r="BU1537" s="172">
        <v>4.0405589000000003E-6</v>
      </c>
      <c r="BV1537" s="172">
        <v>1.3114530999999999E-7</v>
      </c>
      <c r="BW1537" s="172">
        <v>1.8279001E-6</v>
      </c>
      <c r="BX1537" s="69">
        <v>0</v>
      </c>
      <c r="BY1537" s="172">
        <v>1.7452451000000001E-7</v>
      </c>
      <c r="BZ1537" s="172">
        <v>2.9419808E-8</v>
      </c>
      <c r="CA1537" s="69">
        <v>0</v>
      </c>
      <c r="CB1537" s="172">
        <v>4.4652938000000003E-8</v>
      </c>
      <c r="CC1537" s="69">
        <v>0</v>
      </c>
      <c r="CD1537" s="69">
        <v>0</v>
      </c>
      <c r="CE1537" s="69">
        <v>0</v>
      </c>
      <c r="CF1537" s="69">
        <v>0</v>
      </c>
      <c r="CG1537" s="69">
        <v>0</v>
      </c>
      <c r="CH1537" s="172">
        <v>6.4258598999999994E-8</v>
      </c>
      <c r="CI1537" s="172">
        <v>1.7258273E-6</v>
      </c>
      <c r="CJ1537" s="172">
        <v>4.283031E-8</v>
      </c>
      <c r="CK1537" s="69">
        <v>0</v>
      </c>
      <c r="CM1537" s="198">
        <v>0</v>
      </c>
      <c r="CN1537" s="198">
        <v>6.5556891000000006E-2</v>
      </c>
      <c r="CO1537" s="198">
        <v>1.2379832000000001E-3</v>
      </c>
      <c r="CP1537" s="197">
        <v>9.6475168000000007E-5</v>
      </c>
      <c r="CQ1537" s="198">
        <v>0</v>
      </c>
      <c r="CR1537" s="198">
        <v>0</v>
      </c>
      <c r="CS1537" s="197">
        <v>6.5839492000000004E-6</v>
      </c>
      <c r="CT1537" s="198">
        <v>0</v>
      </c>
      <c r="CU1537" s="198">
        <v>0</v>
      </c>
      <c r="CV1537" s="197">
        <v>1.0346174E-5</v>
      </c>
    </row>
    <row r="1538" spans="1:100" ht="14.4">
      <c r="A1538" t="s">
        <v>3689</v>
      </c>
      <c r="B1538" s="85" t="s">
        <v>1162</v>
      </c>
      <c r="C1538" s="113" t="str">
        <f t="shared" si="703"/>
        <v>B.044.01.174</v>
      </c>
      <c r="D1538" s="9" t="s">
        <v>1163</v>
      </c>
      <c r="E1538" s="112" t="s">
        <v>514</v>
      </c>
      <c r="F1538" s="115" t="str">
        <f t="shared" si="704"/>
        <v>Electricity Falkland Islands production</v>
      </c>
      <c r="G1538" s="143">
        <f t="shared" si="705"/>
        <v>0.23842153333333335</v>
      </c>
      <c r="I1538" s="118">
        <f t="shared" si="706"/>
        <v>5.0598526665229002E-2</v>
      </c>
      <c r="K1538" s="161">
        <f t="shared" si="707"/>
        <v>3.1695345000000001E-3</v>
      </c>
      <c r="L1538" s="161">
        <f t="shared" si="708"/>
        <v>1.15568614E-2</v>
      </c>
      <c r="M1538" s="162">
        <f t="shared" si="709"/>
        <v>1.08900765229E-4</v>
      </c>
      <c r="N1538" s="161">
        <v>3.576323E-2</v>
      </c>
      <c r="O1538" s="132">
        <v>7.4604631000000001E-3</v>
      </c>
      <c r="P1538" s="132">
        <v>4.0963982999999999E-3</v>
      </c>
      <c r="Q1538" s="132">
        <v>1.7279829E-3</v>
      </c>
      <c r="R1538" s="132">
        <v>1.4415516000000001E-3</v>
      </c>
      <c r="S1538" s="132">
        <v>0</v>
      </c>
      <c r="T1538" s="132">
        <v>0</v>
      </c>
      <c r="U1538" s="132">
        <v>0</v>
      </c>
      <c r="V1538" s="164">
        <v>3.1095228999999998E-8</v>
      </c>
      <c r="W1538" s="132">
        <v>0</v>
      </c>
      <c r="X1538" s="132">
        <v>1.0886967E-4</v>
      </c>
      <c r="Y1538" s="132">
        <v>0</v>
      </c>
      <c r="Z1538" s="132">
        <v>0</v>
      </c>
      <c r="AA1538" s="132">
        <v>0</v>
      </c>
      <c r="AC1538" s="118">
        <f t="shared" si="695"/>
        <v>3.576323E-2</v>
      </c>
      <c r="AD1538" s="118">
        <f t="shared" si="696"/>
        <v>1.47263959E-2</v>
      </c>
      <c r="AE1538" s="118">
        <f t="shared" si="697"/>
        <v>1.15568614E-2</v>
      </c>
      <c r="AF1538" s="118">
        <f t="shared" si="698"/>
        <v>1.15568614E-2</v>
      </c>
      <c r="AG1538" s="118">
        <f t="shared" si="699"/>
        <v>1.08900765229E-4</v>
      </c>
      <c r="AI1538" s="69">
        <v>3.0929318000000001</v>
      </c>
      <c r="AJ1538" s="69">
        <v>3.0794055</v>
      </c>
      <c r="AK1538" s="69">
        <v>1.3526231E-2</v>
      </c>
      <c r="AL1538" s="69">
        <v>0</v>
      </c>
      <c r="AM1538" s="69">
        <v>0</v>
      </c>
      <c r="AN1538" s="69">
        <v>0</v>
      </c>
      <c r="AO1538" s="69">
        <v>0</v>
      </c>
      <c r="AQ1538" s="116">
        <v>7.1165886999999999E-3</v>
      </c>
      <c r="AR1538" s="116">
        <v>6.6578512000000003E-3</v>
      </c>
      <c r="AS1538" s="116">
        <v>2.3886799E-4</v>
      </c>
      <c r="AT1538" s="116">
        <v>2.1986955999999999E-4</v>
      </c>
      <c r="AU1538" s="150">
        <f t="shared" si="700"/>
        <v>3.9915174864E-7</v>
      </c>
      <c r="AV1538" s="150">
        <f t="shared" si="701"/>
        <v>8.8338751924700002E-10</v>
      </c>
      <c r="AW1538" s="163">
        <f t="shared" si="702"/>
        <v>3.0794055627610131E-2</v>
      </c>
      <c r="AX1538" s="196">
        <v>2.2125518E-7</v>
      </c>
      <c r="AY1538" s="196">
        <v>6.6758029000000003E-10</v>
      </c>
      <c r="AZ1538" s="196">
        <v>1.8239247E-14</v>
      </c>
      <c r="BA1538" s="108">
        <v>0</v>
      </c>
      <c r="BB1538" s="108">
        <v>0</v>
      </c>
      <c r="BC1538" s="196">
        <v>2.5693863999999998E-10</v>
      </c>
      <c r="BD1538" s="196">
        <v>1.7763963E-7</v>
      </c>
      <c r="BE1538" s="196">
        <v>3.6423170000000003E-11</v>
      </c>
      <c r="BF1538" s="196">
        <v>1.7936581999999999E-10</v>
      </c>
      <c r="BG1538" s="108">
        <v>0</v>
      </c>
      <c r="BH1538" s="108">
        <v>0</v>
      </c>
      <c r="BI1538" s="108">
        <v>0</v>
      </c>
      <c r="BJ1538" s="108">
        <v>0</v>
      </c>
      <c r="BK1538" s="108">
        <v>0</v>
      </c>
      <c r="BL1538" s="108">
        <v>0</v>
      </c>
      <c r="BM1538" s="108">
        <v>0</v>
      </c>
      <c r="BN1538" s="108">
        <v>0</v>
      </c>
      <c r="BO1538" s="196">
        <v>6.2761013000000003E-10</v>
      </c>
      <c r="BP1538" s="108">
        <v>3.0794055000000001E-2</v>
      </c>
      <c r="BQ1538" s="108">
        <v>0</v>
      </c>
      <c r="BR1538" s="108">
        <v>0</v>
      </c>
      <c r="BS1538" s="108">
        <v>0</v>
      </c>
      <c r="BU1538" s="172">
        <v>1.4778953E-5</v>
      </c>
      <c r="BV1538" s="172">
        <v>1.3211933999999999E-6</v>
      </c>
      <c r="BW1538" s="172">
        <v>6.6478250000000002E-6</v>
      </c>
      <c r="BX1538" s="69">
        <v>0</v>
      </c>
      <c r="BY1538" s="172">
        <v>2.2545777E-6</v>
      </c>
      <c r="BZ1538" s="172">
        <v>1.6633729000000001E-7</v>
      </c>
      <c r="CA1538" s="69">
        <v>0</v>
      </c>
      <c r="CB1538" s="172">
        <v>2.5246421999999998E-7</v>
      </c>
      <c r="CC1538" s="69">
        <v>0</v>
      </c>
      <c r="CD1538" s="69">
        <v>0</v>
      </c>
      <c r="CE1538" s="69">
        <v>0</v>
      </c>
      <c r="CF1538" s="69">
        <v>0</v>
      </c>
      <c r="CG1538" s="69">
        <v>0</v>
      </c>
      <c r="CH1538" s="172">
        <v>4.0094377000000001E-7</v>
      </c>
      <c r="CI1538" s="172">
        <v>3.7355962000000001E-6</v>
      </c>
      <c r="CJ1538" s="172">
        <v>1.4997069999999998E-11</v>
      </c>
      <c r="CK1538" s="69">
        <v>0</v>
      </c>
      <c r="CM1538" s="198">
        <v>0</v>
      </c>
      <c r="CN1538" s="198">
        <v>0.23842152999999999</v>
      </c>
      <c r="CO1538" s="198">
        <v>6.9994603000000004E-3</v>
      </c>
      <c r="CP1538" s="198">
        <v>9.4209085999999995E-4</v>
      </c>
      <c r="CQ1538" s="198">
        <v>0</v>
      </c>
      <c r="CR1538" s="198">
        <v>0</v>
      </c>
      <c r="CS1538" s="197">
        <v>8.3482012000000004E-5</v>
      </c>
      <c r="CT1538" s="198">
        <v>0</v>
      </c>
      <c r="CU1538" s="198">
        <v>0</v>
      </c>
      <c r="CV1538" s="197">
        <v>5.8496458000000003E-5</v>
      </c>
    </row>
    <row r="1539" spans="1:100" ht="14.4">
      <c r="A1539" t="s">
        <v>3690</v>
      </c>
      <c r="B1539" s="85" t="s">
        <v>1162</v>
      </c>
      <c r="C1539" s="113" t="str">
        <f t="shared" si="703"/>
        <v>B.044.01.175</v>
      </c>
      <c r="D1539" s="9" t="s">
        <v>1163</v>
      </c>
      <c r="E1539" s="112" t="s">
        <v>514</v>
      </c>
      <c r="F1539" s="115" t="str">
        <f t="shared" si="704"/>
        <v>Electricity Faroe Islands production</v>
      </c>
      <c r="G1539" s="143">
        <f t="shared" si="705"/>
        <v>0.11809903333333335</v>
      </c>
      <c r="I1539" s="118">
        <f t="shared" si="706"/>
        <v>2.5373224817000002E-2</v>
      </c>
      <c r="K1539" s="161">
        <f t="shared" si="707"/>
        <v>1.64433842E-3</v>
      </c>
      <c r="L1539" s="161">
        <f t="shared" si="708"/>
        <v>5.8748911999999993E-3</v>
      </c>
      <c r="M1539" s="162">
        <f t="shared" si="709"/>
        <v>1.39140197E-4</v>
      </c>
      <c r="N1539" s="161">
        <v>1.7714855000000002E-2</v>
      </c>
      <c r="O1539" s="132">
        <v>3.7349305999999998E-3</v>
      </c>
      <c r="P1539" s="132">
        <v>2.1399606E-3</v>
      </c>
      <c r="Q1539" s="132">
        <v>9.0315014000000001E-4</v>
      </c>
      <c r="R1539" s="132">
        <v>7.4118828000000001E-4</v>
      </c>
      <c r="S1539" s="132">
        <v>0</v>
      </c>
      <c r="T1539" s="132">
        <v>0</v>
      </c>
      <c r="U1539" s="132">
        <v>0</v>
      </c>
      <c r="V1539" s="164">
        <v>8.2903244999999999E-5</v>
      </c>
      <c r="W1539" s="132">
        <v>0</v>
      </c>
      <c r="X1539" s="164">
        <v>5.6236951999999999E-5</v>
      </c>
      <c r="Y1539" s="132">
        <v>0</v>
      </c>
      <c r="Z1539" s="132">
        <v>0</v>
      </c>
      <c r="AA1539" s="132">
        <v>0</v>
      </c>
      <c r="AC1539" s="118">
        <f t="shared" si="695"/>
        <v>1.7714855000000002E-2</v>
      </c>
      <c r="AD1539" s="118">
        <f t="shared" si="696"/>
        <v>7.5192296199999989E-3</v>
      </c>
      <c r="AE1539" s="118">
        <f t="shared" si="697"/>
        <v>5.8748911999999993E-3</v>
      </c>
      <c r="AF1539" s="118">
        <f t="shared" si="698"/>
        <v>5.8748911999999993E-3</v>
      </c>
      <c r="AG1539" s="118">
        <f t="shared" si="699"/>
        <v>1.39140197E-4</v>
      </c>
      <c r="AI1539" s="69">
        <v>2.0766325000000001</v>
      </c>
      <c r="AJ1539" s="69">
        <v>1.5126383000000001</v>
      </c>
      <c r="AK1539" s="69">
        <v>6.9870152000000001E-3</v>
      </c>
      <c r="AL1539" s="69">
        <v>0</v>
      </c>
      <c r="AM1539" s="69">
        <v>7.4016721999999993E-2</v>
      </c>
      <c r="AN1539" s="69">
        <v>0.19758703</v>
      </c>
      <c r="AO1539" s="69">
        <v>0.28540345</v>
      </c>
      <c r="AQ1539" s="116">
        <v>3.5529524E-3</v>
      </c>
      <c r="AR1539" s="116">
        <v>3.3259637000000002E-3</v>
      </c>
      <c r="AS1539" s="116">
        <v>1.1897433E-4</v>
      </c>
      <c r="AT1539" s="116">
        <v>1.0801431999999999E-4</v>
      </c>
      <c r="AU1539" s="150">
        <f t="shared" si="700"/>
        <v>1.9939830493000002E-7</v>
      </c>
      <c r="AV1539" s="150">
        <f t="shared" si="701"/>
        <v>4.3999383057589999E-10</v>
      </c>
      <c r="AW1539" s="163">
        <f t="shared" si="702"/>
        <v>1.5128056276500001E-2</v>
      </c>
      <c r="AX1539" s="196">
        <v>1.0959590000000001E-7</v>
      </c>
      <c r="AY1539" s="196">
        <v>3.3067729000000001E-10</v>
      </c>
      <c r="AZ1539" s="196">
        <v>9.0345759000000001E-15</v>
      </c>
      <c r="BA1539" s="108">
        <v>0</v>
      </c>
      <c r="BB1539" s="108">
        <v>0</v>
      </c>
      <c r="BC1539" s="196">
        <v>1.3429193E-10</v>
      </c>
      <c r="BD1539" s="196">
        <v>8.9668113000000006E-8</v>
      </c>
      <c r="BE1539" s="196">
        <v>1.9036987999999999E-11</v>
      </c>
      <c r="BF1539" s="196">
        <v>9.0270518000000004E-11</v>
      </c>
      <c r="BG1539" s="108">
        <v>0</v>
      </c>
      <c r="BH1539" s="108">
        <v>0</v>
      </c>
      <c r="BI1539" s="108">
        <v>0</v>
      </c>
      <c r="BJ1539" s="108">
        <v>0</v>
      </c>
      <c r="BK1539" s="108">
        <v>0</v>
      </c>
      <c r="BL1539" s="108">
        <v>0</v>
      </c>
      <c r="BM1539" s="108">
        <v>0</v>
      </c>
      <c r="BN1539" s="108">
        <v>0</v>
      </c>
      <c r="BO1539" s="196">
        <v>1.6732765E-6</v>
      </c>
      <c r="BP1539" s="108">
        <v>1.5126383E-2</v>
      </c>
      <c r="BQ1539" s="108">
        <v>0</v>
      </c>
      <c r="BR1539" s="108">
        <v>0</v>
      </c>
      <c r="BS1539" s="108">
        <v>0</v>
      </c>
      <c r="BU1539" s="172">
        <v>7.4094262999999998E-6</v>
      </c>
      <c r="BV1539" s="172">
        <v>6.6656481000000004E-7</v>
      </c>
      <c r="BW1539" s="172">
        <v>3.2929144E-6</v>
      </c>
      <c r="BX1539" s="69">
        <v>0</v>
      </c>
      <c r="BY1539" s="172">
        <v>1.1476649E-6</v>
      </c>
      <c r="BZ1539" s="172">
        <v>8.6938098000000005E-8</v>
      </c>
      <c r="CA1539" s="69">
        <v>0</v>
      </c>
      <c r="CB1539" s="172">
        <v>1.3195332000000001E-7</v>
      </c>
      <c r="CC1539" s="69">
        <v>0</v>
      </c>
      <c r="CD1539" s="69">
        <v>0</v>
      </c>
      <c r="CE1539" s="69">
        <v>0</v>
      </c>
      <c r="CF1539" s="69">
        <v>0</v>
      </c>
      <c r="CG1539" s="69">
        <v>0</v>
      </c>
      <c r="CH1539" s="172">
        <v>2.0800177E-7</v>
      </c>
      <c r="CI1539" s="172">
        <v>1.8354052000000001E-6</v>
      </c>
      <c r="CJ1539" s="172">
        <v>3.9983810999999999E-8</v>
      </c>
      <c r="CK1539" s="69">
        <v>0</v>
      </c>
      <c r="CM1539" s="198">
        <v>0</v>
      </c>
      <c r="CN1539" s="198">
        <v>0.11809902999999999</v>
      </c>
      <c r="CO1539" s="198">
        <v>3.6583484000000002E-3</v>
      </c>
      <c r="CP1539" s="198">
        <v>4.7599326000000001E-4</v>
      </c>
      <c r="CQ1539" s="198">
        <v>0</v>
      </c>
      <c r="CR1539" s="198">
        <v>0</v>
      </c>
      <c r="CS1539" s="197">
        <v>4.2324911000000002E-5</v>
      </c>
      <c r="CT1539" s="198">
        <v>0</v>
      </c>
      <c r="CU1539" s="198">
        <v>0</v>
      </c>
      <c r="CV1539" s="197">
        <v>3.0573846000000001E-5</v>
      </c>
    </row>
    <row r="1540" spans="1:100" ht="14.4">
      <c r="A1540" t="s">
        <v>3691</v>
      </c>
      <c r="B1540" s="85" t="s">
        <v>1162</v>
      </c>
      <c r="C1540" s="113" t="str">
        <f t="shared" si="703"/>
        <v>B.044.01.176</v>
      </c>
      <c r="D1540" s="9" t="s">
        <v>1163</v>
      </c>
      <c r="E1540" s="112" t="s">
        <v>514</v>
      </c>
      <c r="F1540" s="115" t="str">
        <f t="shared" si="704"/>
        <v>Electricity Fiji production</v>
      </c>
      <c r="G1540" s="143">
        <f t="shared" si="705"/>
        <v>7.8901933333333341E-2</v>
      </c>
      <c r="I1540" s="118">
        <f t="shared" si="706"/>
        <v>1.8059966654E-2</v>
      </c>
      <c r="K1540" s="161">
        <f t="shared" si="707"/>
        <v>1.4338738299999999E-3</v>
      </c>
      <c r="L1540" s="161">
        <f t="shared" si="708"/>
        <v>4.6378207999999994E-3</v>
      </c>
      <c r="M1540" s="162">
        <f t="shared" si="709"/>
        <v>1.5298202399999998E-4</v>
      </c>
      <c r="N1540" s="161">
        <v>1.183529E-2</v>
      </c>
      <c r="O1540" s="132">
        <v>2.7195448999999998E-3</v>
      </c>
      <c r="P1540" s="132">
        <v>1.9182759E-3</v>
      </c>
      <c r="Q1540" s="132">
        <v>8.0832145999999998E-4</v>
      </c>
      <c r="R1540" s="132">
        <v>6.2555236999999996E-4</v>
      </c>
      <c r="S1540" s="132">
        <v>0</v>
      </c>
      <c r="T1540" s="132">
        <v>0</v>
      </c>
      <c r="U1540" s="132">
        <v>0</v>
      </c>
      <c r="V1540" s="132">
        <v>1.1439250999999999E-4</v>
      </c>
      <c r="W1540" s="132">
        <v>0</v>
      </c>
      <c r="X1540" s="164">
        <v>3.8589513999999999E-5</v>
      </c>
      <c r="Y1540" s="132">
        <v>0</v>
      </c>
      <c r="Z1540" s="132">
        <v>0</v>
      </c>
      <c r="AA1540" s="132">
        <v>0</v>
      </c>
      <c r="AC1540" s="118">
        <f t="shared" si="695"/>
        <v>1.183529E-2</v>
      </c>
      <c r="AD1540" s="118">
        <f t="shared" si="696"/>
        <v>6.0716946299999991E-3</v>
      </c>
      <c r="AE1540" s="118">
        <f t="shared" si="697"/>
        <v>4.6378207999999994E-3</v>
      </c>
      <c r="AF1540" s="118">
        <f t="shared" si="698"/>
        <v>4.6378207999999994E-3</v>
      </c>
      <c r="AG1540" s="118">
        <f t="shared" si="699"/>
        <v>1.5298202399999998E-4</v>
      </c>
      <c r="AI1540" s="69">
        <v>1.9245380000000001</v>
      </c>
      <c r="AJ1540" s="69">
        <v>1.0042785999999999</v>
      </c>
      <c r="AK1540" s="69">
        <v>4.7944546999999999E-3</v>
      </c>
      <c r="AL1540" s="69">
        <v>0</v>
      </c>
      <c r="AM1540" s="69">
        <v>0.36505161000000003</v>
      </c>
      <c r="AN1540" s="69">
        <v>9.0231678000000006E-3</v>
      </c>
      <c r="AO1540" s="69">
        <v>0.54139011000000004</v>
      </c>
      <c r="AQ1540" s="116">
        <v>2.5176199999999999E-3</v>
      </c>
      <c r="AR1540" s="116">
        <v>2.3632698000000001E-3</v>
      </c>
      <c r="AS1540" s="199">
        <v>8.2628255000000007E-5</v>
      </c>
      <c r="AT1540" s="199">
        <v>7.1721977999999995E-5</v>
      </c>
      <c r="AU1540" s="150">
        <f t="shared" si="700"/>
        <v>1.4168284259E-7</v>
      </c>
      <c r="AV1540" s="150">
        <f t="shared" si="701"/>
        <v>3.0557786799800001E-10</v>
      </c>
      <c r="AW1540" s="163">
        <f t="shared" si="702"/>
        <v>1.00450948397E-2</v>
      </c>
      <c r="AX1540" s="196">
        <v>7.3220996000000003E-8</v>
      </c>
      <c r="AY1540" s="196">
        <v>2.2092542E-10</v>
      </c>
      <c r="AZ1540" s="196">
        <v>6.0359979999999998E-15</v>
      </c>
      <c r="BA1540" s="108">
        <v>0</v>
      </c>
      <c r="BB1540" s="108">
        <v>0</v>
      </c>
      <c r="BC1540" s="196">
        <v>1.2019159E-10</v>
      </c>
      <c r="BD1540" s="196">
        <v>6.8341654999999997E-8</v>
      </c>
      <c r="BE1540" s="196">
        <v>1.7038148000000001E-11</v>
      </c>
      <c r="BF1540" s="196">
        <v>6.7608264000000006E-11</v>
      </c>
      <c r="BG1540" s="108">
        <v>0</v>
      </c>
      <c r="BH1540" s="108">
        <v>0</v>
      </c>
      <c r="BI1540" s="108">
        <v>0</v>
      </c>
      <c r="BJ1540" s="108">
        <v>0</v>
      </c>
      <c r="BK1540" s="108">
        <v>0</v>
      </c>
      <c r="BL1540" s="108">
        <v>0</v>
      </c>
      <c r="BM1540" s="108">
        <v>0</v>
      </c>
      <c r="BN1540" s="108">
        <v>0</v>
      </c>
      <c r="BO1540" s="196">
        <v>2.3088396999999998E-6</v>
      </c>
      <c r="BP1540" s="108">
        <v>1.0042786E-2</v>
      </c>
      <c r="BQ1540" s="108">
        <v>0</v>
      </c>
      <c r="BR1540" s="108">
        <v>0</v>
      </c>
      <c r="BS1540" s="108">
        <v>0</v>
      </c>
      <c r="BU1540" s="172">
        <v>5.2742333000000004E-6</v>
      </c>
      <c r="BV1540" s="172">
        <v>5.0568215999999996E-7</v>
      </c>
      <c r="BW1540" s="172">
        <v>2.1999953E-6</v>
      </c>
      <c r="BX1540" s="69">
        <v>0</v>
      </c>
      <c r="BY1540" s="172">
        <v>9.1844397000000001E-7</v>
      </c>
      <c r="BZ1540" s="172">
        <v>7.7809798000000002E-8</v>
      </c>
      <c r="CA1540" s="69">
        <v>0</v>
      </c>
      <c r="CB1540" s="172">
        <v>1.1809853000000001E-7</v>
      </c>
      <c r="CC1540" s="69">
        <v>0</v>
      </c>
      <c r="CD1540" s="69">
        <v>0</v>
      </c>
      <c r="CE1540" s="69">
        <v>0</v>
      </c>
      <c r="CF1540" s="69">
        <v>0</v>
      </c>
      <c r="CG1540" s="69">
        <v>0</v>
      </c>
      <c r="CH1540" s="172">
        <v>1.8026179000000001E-7</v>
      </c>
      <c r="CI1540" s="172">
        <v>1.2187708E-6</v>
      </c>
      <c r="CJ1540" s="172">
        <v>5.5170924999999997E-8</v>
      </c>
      <c r="CK1540" s="69">
        <v>0</v>
      </c>
      <c r="CM1540" s="198">
        <v>0</v>
      </c>
      <c r="CN1540" s="198">
        <v>7.8901935000000006E-2</v>
      </c>
      <c r="CO1540" s="198">
        <v>3.2742302E-3</v>
      </c>
      <c r="CP1540" s="198">
        <v>3.6382610999999998E-4</v>
      </c>
      <c r="CQ1540" s="198">
        <v>0</v>
      </c>
      <c r="CR1540" s="198">
        <v>0</v>
      </c>
      <c r="CS1540" s="197">
        <v>3.3137494000000003E-5</v>
      </c>
      <c r="CT1540" s="198">
        <v>0</v>
      </c>
      <c r="CU1540" s="198">
        <v>0</v>
      </c>
      <c r="CV1540" s="197">
        <v>2.7363662999999999E-5</v>
      </c>
    </row>
    <row r="1541" spans="1:100" ht="14.4">
      <c r="A1541" t="s">
        <v>3692</v>
      </c>
      <c r="B1541" s="85" t="s">
        <v>1162</v>
      </c>
      <c r="C1541" s="113" t="str">
        <f t="shared" si="703"/>
        <v>B.044.01.177</v>
      </c>
      <c r="D1541" s="9" t="s">
        <v>1163</v>
      </c>
      <c r="E1541" s="112" t="s">
        <v>514</v>
      </c>
      <c r="F1541" s="115" t="str">
        <f t="shared" si="704"/>
        <v xml:space="preserve">Electricity Finland production (from Our World in Data) </v>
      </c>
      <c r="G1541" s="143">
        <f t="shared" si="705"/>
        <v>9.2674433333333334E-3</v>
      </c>
      <c r="I1541" s="118">
        <f t="shared" si="706"/>
        <v>1.2192492805E-2</v>
      </c>
      <c r="K1541" s="161">
        <f t="shared" si="707"/>
        <v>5.6554157999999998E-4</v>
      </c>
      <c r="L1541" s="161">
        <f t="shared" si="708"/>
        <v>1.5861665200000001E-3</v>
      </c>
      <c r="M1541" s="162">
        <f t="shared" si="709"/>
        <v>8.6506682049999999E-3</v>
      </c>
      <c r="N1541" s="161">
        <v>1.3901165E-3</v>
      </c>
      <c r="O1541" s="132">
        <v>6.9223416000000002E-4</v>
      </c>
      <c r="P1541" s="132">
        <v>8.9393236000000003E-4</v>
      </c>
      <c r="Q1541" s="132">
        <v>3.7631787999999999E-4</v>
      </c>
      <c r="R1541" s="132">
        <v>1.892237E-4</v>
      </c>
      <c r="S1541" s="132">
        <v>0</v>
      </c>
      <c r="T1541" s="132">
        <v>0</v>
      </c>
      <c r="U1541" s="132">
        <v>0</v>
      </c>
      <c r="V1541" s="164">
        <v>7.1513404999999999E-5</v>
      </c>
      <c r="W1541" s="132">
        <v>0</v>
      </c>
      <c r="X1541" s="132">
        <v>8.5791548000000006E-3</v>
      </c>
      <c r="Y1541" s="132">
        <v>0</v>
      </c>
      <c r="Z1541" s="132">
        <v>0</v>
      </c>
      <c r="AA1541" s="132">
        <v>0</v>
      </c>
      <c r="AC1541" s="118">
        <f t="shared" si="695"/>
        <v>1.3901165E-3</v>
      </c>
      <c r="AD1541" s="118">
        <f t="shared" si="696"/>
        <v>2.1517081E-3</v>
      </c>
      <c r="AE1541" s="118">
        <f t="shared" si="697"/>
        <v>1.5861665200000001E-3</v>
      </c>
      <c r="AF1541" s="118">
        <f t="shared" si="698"/>
        <v>1.5861665200000001E-3</v>
      </c>
      <c r="AG1541" s="118">
        <f t="shared" si="699"/>
        <v>8.6506682049999999E-3</v>
      </c>
      <c r="AI1541" s="69">
        <v>2.0553123000000002</v>
      </c>
      <c r="AJ1541" s="69">
        <v>9.5619271000000006E-2</v>
      </c>
      <c r="AK1541" s="69">
        <v>1.065895</v>
      </c>
      <c r="AL1541" s="69">
        <v>0</v>
      </c>
      <c r="AM1541" s="69">
        <v>0.43971291000000001</v>
      </c>
      <c r="AN1541" s="69">
        <v>0.29717347</v>
      </c>
      <c r="AO1541" s="69">
        <v>0.15691162</v>
      </c>
      <c r="AQ1541" s="116">
        <v>4.9505896E-4</v>
      </c>
      <c r="AR1541" s="116">
        <v>4.7456260999999999E-4</v>
      </c>
      <c r="AS1541" s="199">
        <v>1.4389957E-5</v>
      </c>
      <c r="AT1541" s="199">
        <v>6.1063896000000001E-6</v>
      </c>
      <c r="AU1541" s="150">
        <f t="shared" si="700"/>
        <v>2.8450996163999998E-8</v>
      </c>
      <c r="AV1541" s="150">
        <f t="shared" si="701"/>
        <v>5.3217295659410006E-11</v>
      </c>
      <c r="AW1541" s="163">
        <f t="shared" si="702"/>
        <v>8.5523662979999991E-4</v>
      </c>
      <c r="AX1541" s="196">
        <v>8.6001873999999994E-9</v>
      </c>
      <c r="AY1541" s="196">
        <v>2.5948841000000001E-11</v>
      </c>
      <c r="AZ1541" s="196">
        <v>7.0895940999999999E-16</v>
      </c>
      <c r="BA1541" s="108">
        <v>0</v>
      </c>
      <c r="BB1541" s="108">
        <v>0</v>
      </c>
      <c r="BC1541" s="196">
        <v>5.5955763999999997E-11</v>
      </c>
      <c r="BD1541" s="196">
        <v>1.9794852999999999E-8</v>
      </c>
      <c r="BE1541" s="196">
        <v>7.9321906999999999E-12</v>
      </c>
      <c r="BF1541" s="196">
        <v>1.9335555000000001E-11</v>
      </c>
      <c r="BG1541" s="108">
        <v>0</v>
      </c>
      <c r="BH1541" s="108">
        <v>0</v>
      </c>
      <c r="BI1541" s="108">
        <v>0</v>
      </c>
      <c r="BJ1541" s="108">
        <v>0</v>
      </c>
      <c r="BK1541" s="108">
        <v>0</v>
      </c>
      <c r="BL1541" s="108">
        <v>0</v>
      </c>
      <c r="BM1541" s="108">
        <v>0</v>
      </c>
      <c r="BN1541" s="108">
        <v>0</v>
      </c>
      <c r="BO1541" s="196">
        <v>1.4433898000000001E-6</v>
      </c>
      <c r="BP1541" s="108">
        <v>8.5379323999999995E-4</v>
      </c>
      <c r="BQ1541" s="108">
        <v>0</v>
      </c>
      <c r="BR1541" s="108">
        <v>0</v>
      </c>
      <c r="BS1541" s="108">
        <v>0</v>
      </c>
      <c r="BU1541" s="172">
        <v>2.3599496E-6</v>
      </c>
      <c r="BV1541" s="172">
        <v>1.5172733E-7</v>
      </c>
      <c r="BW1541" s="172">
        <v>2.5840091E-7</v>
      </c>
      <c r="BX1541" s="69">
        <v>0</v>
      </c>
      <c r="BY1541" s="172">
        <v>2.6734035999999999E-7</v>
      </c>
      <c r="BZ1541" s="172">
        <v>3.6224719999999999E-8</v>
      </c>
      <c r="CA1541" s="69">
        <v>0</v>
      </c>
      <c r="CB1541" s="172">
        <v>5.498133E-8</v>
      </c>
      <c r="CC1541" s="69">
        <v>0</v>
      </c>
      <c r="CD1541" s="69">
        <v>0</v>
      </c>
      <c r="CE1541" s="69">
        <v>0</v>
      </c>
      <c r="CF1541" s="69">
        <v>0</v>
      </c>
      <c r="CG1541" s="69">
        <v>0</v>
      </c>
      <c r="CH1541" s="172">
        <v>7.8488795999999997E-8</v>
      </c>
      <c r="CI1541" s="172">
        <v>1.4782956E-6</v>
      </c>
      <c r="CJ1541" s="172">
        <v>3.4490550000000003E-8</v>
      </c>
      <c r="CK1541" s="69">
        <v>0</v>
      </c>
      <c r="CM1541" s="198">
        <v>0</v>
      </c>
      <c r="CN1541" s="198">
        <v>9.2674433000000007E-3</v>
      </c>
      <c r="CO1541" s="198">
        <v>1.5243334E-3</v>
      </c>
      <c r="CP1541" s="198">
        <v>1.121178E-4</v>
      </c>
      <c r="CQ1541" s="198">
        <v>0</v>
      </c>
      <c r="CR1541" s="198">
        <v>0</v>
      </c>
      <c r="CS1541" s="197">
        <v>9.3841319999999997E-6</v>
      </c>
      <c r="CT1541" s="198">
        <v>0</v>
      </c>
      <c r="CU1541" s="198">
        <v>0</v>
      </c>
      <c r="CV1541" s="197">
        <v>1.2739283E-5</v>
      </c>
    </row>
    <row r="1542" spans="1:100" ht="14.4">
      <c r="A1542" t="s">
        <v>3693</v>
      </c>
      <c r="B1542" s="85" t="s">
        <v>1162</v>
      </c>
      <c r="C1542" s="113" t="str">
        <f t="shared" si="703"/>
        <v>B.044.01.178</v>
      </c>
      <c r="D1542" s="9" t="s">
        <v>1163</v>
      </c>
      <c r="E1542" s="112" t="s">
        <v>514</v>
      </c>
      <c r="F1542" s="115" t="str">
        <f t="shared" si="704"/>
        <v xml:space="preserve">Electricity France production (from Our World in Data) </v>
      </c>
      <c r="G1542" s="143">
        <f t="shared" si="705"/>
        <v>1.2476841333333334E-2</v>
      </c>
      <c r="I1542" s="118">
        <f t="shared" si="706"/>
        <v>1.8257376189000002E-2</v>
      </c>
      <c r="K1542" s="161">
        <f t="shared" si="707"/>
        <v>1.8230562799999999E-4</v>
      </c>
      <c r="L1542" s="161">
        <f t="shared" si="708"/>
        <v>8.6101595999999998E-4</v>
      </c>
      <c r="M1542" s="162">
        <f t="shared" si="709"/>
        <v>1.5342528401E-2</v>
      </c>
      <c r="N1542" s="161">
        <v>1.8715261999999999E-3</v>
      </c>
      <c r="O1542" s="132">
        <v>5.0537952000000001E-4</v>
      </c>
      <c r="P1542" s="132">
        <v>3.5563644000000003E-4</v>
      </c>
      <c r="Q1542" s="132">
        <v>1.4902122000000001E-4</v>
      </c>
      <c r="R1542" s="164">
        <v>3.3284407999999998E-5</v>
      </c>
      <c r="S1542" s="132">
        <v>0</v>
      </c>
      <c r="T1542" s="132">
        <v>0</v>
      </c>
      <c r="U1542" s="132">
        <v>0</v>
      </c>
      <c r="V1542" s="164">
        <v>5.1363401E-5</v>
      </c>
      <c r="W1542" s="132">
        <v>0</v>
      </c>
      <c r="X1542" s="132">
        <v>1.5291165000000001E-2</v>
      </c>
      <c r="Y1542" s="132">
        <v>0</v>
      </c>
      <c r="Z1542" s="132">
        <v>0</v>
      </c>
      <c r="AA1542" s="132">
        <v>0</v>
      </c>
      <c r="AC1542" s="118">
        <f t="shared" si="695"/>
        <v>1.8715261999999999E-3</v>
      </c>
      <c r="AD1542" s="118">
        <f t="shared" si="696"/>
        <v>1.0433215880000001E-3</v>
      </c>
      <c r="AE1542" s="118">
        <f t="shared" si="697"/>
        <v>8.6101595999999998E-4</v>
      </c>
      <c r="AF1542" s="118">
        <f t="shared" si="698"/>
        <v>8.6101595999999998E-4</v>
      </c>
      <c r="AG1542" s="118">
        <f t="shared" si="699"/>
        <v>1.5342528401E-2</v>
      </c>
      <c r="AI1542" s="69">
        <v>2.3564680999999998</v>
      </c>
      <c r="AJ1542" s="69">
        <v>0.13221342999999999</v>
      </c>
      <c r="AK1542" s="69">
        <v>1.8998113999999999</v>
      </c>
      <c r="AL1542" s="69">
        <v>0</v>
      </c>
      <c r="AM1542" s="69">
        <v>6.5181680000000006E-2</v>
      </c>
      <c r="AN1542" s="69">
        <v>0.14742064999999999</v>
      </c>
      <c r="AO1542" s="69">
        <v>0.11184089999999999</v>
      </c>
      <c r="AQ1542" s="116">
        <v>4.0491953E-4</v>
      </c>
      <c r="AR1542" s="116">
        <v>3.8340554999999999E-4</v>
      </c>
      <c r="AS1542" s="199">
        <v>1.3689324E-5</v>
      </c>
      <c r="AT1542" s="199">
        <v>7.8246519000000002E-6</v>
      </c>
      <c r="AU1542" s="150">
        <f t="shared" si="700"/>
        <v>2.2985944383999998E-8</v>
      </c>
      <c r="AV1542" s="150">
        <f t="shared" si="701"/>
        <v>5.0626197978350001E-11</v>
      </c>
      <c r="AW1542" s="163">
        <f t="shared" si="702"/>
        <v>1.0958895925000001E-3</v>
      </c>
      <c r="AX1542" s="196">
        <v>1.1578509E-8</v>
      </c>
      <c r="AY1542" s="196">
        <v>3.4935154999999999E-11</v>
      </c>
      <c r="AZ1542" s="196">
        <v>9.5447834999999998E-16</v>
      </c>
      <c r="BA1542" s="108">
        <v>0</v>
      </c>
      <c r="BB1542" s="108">
        <v>0</v>
      </c>
      <c r="BC1542" s="196">
        <v>2.2158383999999999E-11</v>
      </c>
      <c r="BD1542" s="196">
        <v>1.1385277E-8</v>
      </c>
      <c r="BE1542" s="196">
        <v>3.1411335E-12</v>
      </c>
      <c r="BF1542" s="196">
        <v>1.2548955000000001E-11</v>
      </c>
      <c r="BG1542" s="108">
        <v>0</v>
      </c>
      <c r="BH1542" s="108">
        <v>0</v>
      </c>
      <c r="BI1542" s="108">
        <v>0</v>
      </c>
      <c r="BJ1542" s="108">
        <v>0</v>
      </c>
      <c r="BK1542" s="108">
        <v>0</v>
      </c>
      <c r="BL1542" s="108">
        <v>0</v>
      </c>
      <c r="BM1542" s="108">
        <v>0</v>
      </c>
      <c r="BN1542" s="108">
        <v>0</v>
      </c>
      <c r="BO1542" s="196">
        <v>1.0366925000000001E-6</v>
      </c>
      <c r="BP1542" s="108">
        <v>1.0948529E-3</v>
      </c>
      <c r="BQ1542" s="108">
        <v>0</v>
      </c>
      <c r="BR1542" s="108">
        <v>0</v>
      </c>
      <c r="BS1542" s="108">
        <v>0</v>
      </c>
      <c r="BU1542" s="172">
        <v>3.2195901000000001E-6</v>
      </c>
      <c r="BV1542" s="172">
        <v>9.3811435999999999E-8</v>
      </c>
      <c r="BW1542" s="172">
        <v>3.4788744E-7</v>
      </c>
      <c r="BX1542" s="69">
        <v>0</v>
      </c>
      <c r="BY1542" s="172">
        <v>9.6370802999999997E-8</v>
      </c>
      <c r="BZ1542" s="172">
        <v>1.4344925E-8</v>
      </c>
      <c r="CA1542" s="69">
        <v>0</v>
      </c>
      <c r="CB1542" s="172">
        <v>2.1772509000000001E-8</v>
      </c>
      <c r="CC1542" s="69">
        <v>0</v>
      </c>
      <c r="CD1542" s="69">
        <v>0</v>
      </c>
      <c r="CE1542" s="69">
        <v>0</v>
      </c>
      <c r="CF1542" s="69">
        <v>0</v>
      </c>
      <c r="CG1542" s="69">
        <v>0</v>
      </c>
      <c r="CH1542" s="172">
        <v>3.3270794999999998E-8</v>
      </c>
      <c r="CI1542" s="172">
        <v>2.5873598999999998E-6</v>
      </c>
      <c r="CJ1542" s="172">
        <v>2.4772306E-8</v>
      </c>
      <c r="CK1542" s="69">
        <v>0</v>
      </c>
      <c r="CM1542" s="198">
        <v>0</v>
      </c>
      <c r="CN1542" s="198">
        <v>1.2476841000000001E-2</v>
      </c>
      <c r="CO1542" s="198">
        <v>6.0363332999999999E-4</v>
      </c>
      <c r="CP1542" s="197">
        <v>6.7474439000000006E-5</v>
      </c>
      <c r="CQ1542" s="198">
        <v>0</v>
      </c>
      <c r="CR1542" s="198">
        <v>0</v>
      </c>
      <c r="CS1542" s="197">
        <v>4.0876992000000003E-6</v>
      </c>
      <c r="CT1542" s="198">
        <v>0</v>
      </c>
      <c r="CU1542" s="198">
        <v>0</v>
      </c>
      <c r="CV1542" s="197">
        <v>5.0447334000000002E-6</v>
      </c>
    </row>
    <row r="1543" spans="1:100" ht="14.4">
      <c r="A1543" t="s">
        <v>3694</v>
      </c>
      <c r="B1543" s="85" t="s">
        <v>1162</v>
      </c>
      <c r="C1543" s="113" t="str">
        <f t="shared" si="703"/>
        <v>B.044.01.179</v>
      </c>
      <c r="D1543" s="9" t="s">
        <v>1163</v>
      </c>
      <c r="E1543" s="112" t="s">
        <v>514</v>
      </c>
      <c r="F1543" s="115" t="str">
        <f t="shared" si="704"/>
        <v>Electricity French Guiana production</v>
      </c>
      <c r="G1543" s="143">
        <f t="shared" si="705"/>
        <v>8.4204013333333327E-2</v>
      </c>
      <c r="I1543" s="118">
        <f t="shared" si="706"/>
        <v>1.8774798177E-2</v>
      </c>
      <c r="K1543" s="161">
        <f t="shared" si="707"/>
        <v>1.3663237899999999E-3</v>
      </c>
      <c r="L1543" s="161">
        <f t="shared" si="708"/>
        <v>4.5873661000000003E-3</v>
      </c>
      <c r="M1543" s="162">
        <f t="shared" si="709"/>
        <v>1.90506287E-4</v>
      </c>
      <c r="N1543" s="161">
        <v>1.2630601999999999E-2</v>
      </c>
      <c r="O1543" s="132">
        <v>2.7794048999999999E-3</v>
      </c>
      <c r="P1543" s="132">
        <v>1.8079611999999999E-3</v>
      </c>
      <c r="Q1543" s="132">
        <v>7.6206153999999998E-4</v>
      </c>
      <c r="R1543" s="132">
        <v>6.0426225000000003E-4</v>
      </c>
      <c r="S1543" s="132">
        <v>0</v>
      </c>
      <c r="T1543" s="132">
        <v>0</v>
      </c>
      <c r="U1543" s="132">
        <v>0</v>
      </c>
      <c r="V1543" s="132">
        <v>1.4727294999999999E-4</v>
      </c>
      <c r="W1543" s="132">
        <v>0</v>
      </c>
      <c r="X1543" s="164">
        <v>4.3233336999999999E-5</v>
      </c>
      <c r="Y1543" s="132">
        <v>0</v>
      </c>
      <c r="Z1543" s="132">
        <v>0</v>
      </c>
      <c r="AA1543" s="132">
        <v>0</v>
      </c>
      <c r="AC1543" s="118">
        <f t="shared" ref="AC1543:AC1606" si="710">N1543</f>
        <v>1.2630601999999999E-2</v>
      </c>
      <c r="AD1543" s="118">
        <f t="shared" ref="AD1543:AD1606" si="711">O1543+P1543+Q1543+R1543+S1543+T1543+U1543</f>
        <v>5.9536898900000006E-3</v>
      </c>
      <c r="AE1543" s="118">
        <f t="shared" ref="AE1543:AE1606" si="712">O1543+P1543+U1543+Z1543</f>
        <v>4.5873661000000003E-3</v>
      </c>
      <c r="AF1543" s="118">
        <f t="shared" ref="AF1543:AF1606" si="713">Y1543+O1543+P1543+U1543+W1543</f>
        <v>4.5873661000000003E-3</v>
      </c>
      <c r="AG1543" s="118">
        <f t="shared" ref="AG1543:AG1606" si="714">V1543+X1543+AA1543</f>
        <v>1.90506287E-4</v>
      </c>
      <c r="AI1543" s="69">
        <v>2.0013358000000001</v>
      </c>
      <c r="AJ1543" s="69">
        <v>1.0683653</v>
      </c>
      <c r="AK1543" s="69">
        <v>5.3714145999999999E-3</v>
      </c>
      <c r="AL1543" s="69">
        <v>0</v>
      </c>
      <c r="AM1543" s="69">
        <v>0.23986128000000001</v>
      </c>
      <c r="AN1543" s="69">
        <v>7.1145294999999997E-2</v>
      </c>
      <c r="AO1543" s="69">
        <v>0.61659253000000003</v>
      </c>
      <c r="AQ1543" s="116">
        <v>2.611932E-3</v>
      </c>
      <c r="AR1543" s="116">
        <v>2.4490639999999999E-3</v>
      </c>
      <c r="AS1543" s="199">
        <v>8.6565469000000005E-5</v>
      </c>
      <c r="AT1543" s="199">
        <v>7.6302502999999998E-5</v>
      </c>
      <c r="AU1543" s="150">
        <f t="shared" ref="AU1543:AU1606" si="715">AX1543+BA1543+BB1543+BC1543+BD1543+BL1543+BM1543+BQ1543</f>
        <v>1.4682638107000002E-7</v>
      </c>
      <c r="AV1543" s="150">
        <f t="shared" ref="AV1543:AV1606" si="716">AY1543+AZ1543+BE1543+BF1543+BG1543+BH1543+BI1543+BJ1543+BK1543+BN1543+BR1543+BS1543</f>
        <v>3.2013856860679999E-10</v>
      </c>
      <c r="AW1543" s="163">
        <f t="shared" ref="AW1543:AW1606" si="717">BO1543+BP1543</f>
        <v>1.0686625481599999E-2</v>
      </c>
      <c r="AX1543" s="196">
        <v>7.8141322000000001E-8</v>
      </c>
      <c r="AY1543" s="196">
        <v>2.3577123E-10</v>
      </c>
      <c r="AZ1543" s="196">
        <v>6.4416067999999999E-15</v>
      </c>
      <c r="BA1543" s="108">
        <v>0</v>
      </c>
      <c r="BB1543" s="108">
        <v>0</v>
      </c>
      <c r="BC1543" s="196">
        <v>1.1331307E-10</v>
      </c>
      <c r="BD1543" s="196">
        <v>6.8571746000000005E-8</v>
      </c>
      <c r="BE1543" s="196">
        <v>1.6063062000000001E-11</v>
      </c>
      <c r="BF1543" s="196">
        <v>6.8297834999999997E-11</v>
      </c>
      <c r="BG1543" s="108">
        <v>0</v>
      </c>
      <c r="BH1543" s="108">
        <v>0</v>
      </c>
      <c r="BI1543" s="108">
        <v>0</v>
      </c>
      <c r="BJ1543" s="108">
        <v>0</v>
      </c>
      <c r="BK1543" s="108">
        <v>0</v>
      </c>
      <c r="BL1543" s="108">
        <v>0</v>
      </c>
      <c r="BM1543" s="108">
        <v>0</v>
      </c>
      <c r="BN1543" s="108">
        <v>0</v>
      </c>
      <c r="BO1543" s="196">
        <v>2.9724816000000001E-6</v>
      </c>
      <c r="BP1543" s="108">
        <v>1.0683653E-2</v>
      </c>
      <c r="BQ1543" s="108">
        <v>0</v>
      </c>
      <c r="BR1543" s="108">
        <v>0</v>
      </c>
      <c r="BS1543" s="108">
        <v>0</v>
      </c>
      <c r="BU1543" s="172">
        <v>5.4853650000000001E-6</v>
      </c>
      <c r="BV1543" s="172">
        <v>5.0817168000000004E-7</v>
      </c>
      <c r="BW1543" s="172">
        <v>2.3478311999999999E-6</v>
      </c>
      <c r="BX1543" s="69">
        <v>0</v>
      </c>
      <c r="BY1543" s="172">
        <v>9.0475894999999996E-7</v>
      </c>
      <c r="BZ1543" s="172">
        <v>7.3356774E-8</v>
      </c>
      <c r="CA1543" s="69">
        <v>0</v>
      </c>
      <c r="CB1543" s="172">
        <v>1.1133980000000001E-7</v>
      </c>
      <c r="CC1543" s="69">
        <v>0</v>
      </c>
      <c r="CD1543" s="69">
        <v>0</v>
      </c>
      <c r="CE1543" s="69">
        <v>0</v>
      </c>
      <c r="CF1543" s="69">
        <v>0</v>
      </c>
      <c r="CG1543" s="69">
        <v>0</v>
      </c>
      <c r="CH1543" s="172">
        <v>1.7198566E-7</v>
      </c>
      <c r="CI1543" s="172">
        <v>1.2968919000000001E-6</v>
      </c>
      <c r="CJ1543" s="172">
        <v>7.1028992000000004E-8</v>
      </c>
      <c r="CK1543" s="69">
        <v>0</v>
      </c>
      <c r="CM1543" s="198">
        <v>0</v>
      </c>
      <c r="CN1543" s="198">
        <v>8.4204010999999995E-2</v>
      </c>
      <c r="CO1543" s="198">
        <v>3.0868472999999999E-3</v>
      </c>
      <c r="CP1543" s="198">
        <v>3.6450810000000002E-4</v>
      </c>
      <c r="CQ1543" s="198">
        <v>0</v>
      </c>
      <c r="CR1543" s="198">
        <v>0</v>
      </c>
      <c r="CS1543" s="197">
        <v>3.2917002999999998E-5</v>
      </c>
      <c r="CT1543" s="198">
        <v>0</v>
      </c>
      <c r="CU1543" s="198">
        <v>0</v>
      </c>
      <c r="CV1543" s="197">
        <v>2.5797651000000001E-5</v>
      </c>
    </row>
    <row r="1544" spans="1:100" ht="14.4">
      <c r="A1544" t="s">
        <v>3695</v>
      </c>
      <c r="B1544" s="85" t="s">
        <v>1162</v>
      </c>
      <c r="C1544" s="113" t="str">
        <f t="shared" si="703"/>
        <v>B.044.01.180</v>
      </c>
      <c r="D1544" s="9" t="s">
        <v>1163</v>
      </c>
      <c r="E1544" s="112" t="s">
        <v>514</v>
      </c>
      <c r="F1544" s="115" t="str">
        <f t="shared" si="704"/>
        <v>Electricity French Polynesia production</v>
      </c>
      <c r="G1544" s="143">
        <f t="shared" si="705"/>
        <v>0.13995915333333334</v>
      </c>
      <c r="I1544" s="118">
        <f t="shared" si="706"/>
        <v>2.9749819094999998E-2</v>
      </c>
      <c r="K1544" s="161">
        <f t="shared" si="707"/>
        <v>1.85408058E-3</v>
      </c>
      <c r="L1544" s="161">
        <f t="shared" si="708"/>
        <v>6.7532356E-3</v>
      </c>
      <c r="M1544" s="162">
        <f t="shared" si="709"/>
        <v>1.4862991499999998E-4</v>
      </c>
      <c r="N1544" s="161">
        <v>2.0993873E-2</v>
      </c>
      <c r="O1544" s="132">
        <v>4.3573044999999999E-3</v>
      </c>
      <c r="P1544" s="132">
        <v>2.3959311E-3</v>
      </c>
      <c r="Q1544" s="132">
        <v>1.0106455000000001E-3</v>
      </c>
      <c r="R1544" s="132">
        <v>8.4343508000000002E-4</v>
      </c>
      <c r="S1544" s="132">
        <v>0</v>
      </c>
      <c r="T1544" s="132">
        <v>0</v>
      </c>
      <c r="U1544" s="132">
        <v>0</v>
      </c>
      <c r="V1544" s="164">
        <v>8.0902120999999997E-5</v>
      </c>
      <c r="W1544" s="132">
        <v>0</v>
      </c>
      <c r="X1544" s="164">
        <v>6.7727793999999996E-5</v>
      </c>
      <c r="Y1544" s="132">
        <v>0</v>
      </c>
      <c r="Z1544" s="132">
        <v>0</v>
      </c>
      <c r="AA1544" s="132">
        <v>0</v>
      </c>
      <c r="AC1544" s="118">
        <f t="shared" si="710"/>
        <v>2.0993873E-2</v>
      </c>
      <c r="AD1544" s="118">
        <f t="shared" si="711"/>
        <v>8.6073161799999996E-3</v>
      </c>
      <c r="AE1544" s="118">
        <f t="shared" si="712"/>
        <v>6.7532356E-3</v>
      </c>
      <c r="AF1544" s="118">
        <f t="shared" si="713"/>
        <v>6.7532356E-3</v>
      </c>
      <c r="AG1544" s="118">
        <f t="shared" si="714"/>
        <v>1.4862991499999998E-4</v>
      </c>
      <c r="AI1544" s="69">
        <v>2.166086</v>
      </c>
      <c r="AJ1544" s="69">
        <v>1.7969774000000001</v>
      </c>
      <c r="AK1544" s="69">
        <v>8.4146653000000005E-3</v>
      </c>
      <c r="AL1544" s="69">
        <v>0</v>
      </c>
      <c r="AM1544" s="69">
        <v>0</v>
      </c>
      <c r="AN1544" s="69">
        <v>8.6566550000000006E-2</v>
      </c>
      <c r="AO1544" s="69">
        <v>0.27412740000000002</v>
      </c>
      <c r="AQ1544" s="116">
        <v>4.1685387999999997E-3</v>
      </c>
      <c r="AR1544" s="116">
        <v>3.9001623000000001E-3</v>
      </c>
      <c r="AS1544" s="116">
        <v>1.4006068E-4</v>
      </c>
      <c r="AT1544" s="116">
        <v>1.2831585000000001E-4</v>
      </c>
      <c r="AU1544" s="150">
        <f t="shared" si="715"/>
        <v>2.3382268571000002E-7</v>
      </c>
      <c r="AV1544" s="150">
        <f t="shared" si="716"/>
        <v>5.1797588787499999E-10</v>
      </c>
      <c r="AW1544" s="163">
        <f t="shared" si="717"/>
        <v>1.79714068868E-2</v>
      </c>
      <c r="AX1544" s="196">
        <v>1.2988209999999999E-7</v>
      </c>
      <c r="AY1544" s="196">
        <v>3.9188563999999999E-10</v>
      </c>
      <c r="AZ1544" s="196">
        <v>1.0706875E-14</v>
      </c>
      <c r="BA1544" s="108">
        <v>0</v>
      </c>
      <c r="BB1544" s="108">
        <v>0</v>
      </c>
      <c r="BC1544" s="196">
        <v>1.5027570999999999E-10</v>
      </c>
      <c r="BD1544" s="196">
        <v>1.0379031E-7</v>
      </c>
      <c r="BE1544" s="196">
        <v>2.1302821E-11</v>
      </c>
      <c r="BF1544" s="196">
        <v>1.0477672000000001E-10</v>
      </c>
      <c r="BG1544" s="108">
        <v>0</v>
      </c>
      <c r="BH1544" s="108">
        <v>0</v>
      </c>
      <c r="BI1544" s="108">
        <v>0</v>
      </c>
      <c r="BJ1544" s="108">
        <v>0</v>
      </c>
      <c r="BK1544" s="108">
        <v>0</v>
      </c>
      <c r="BL1544" s="108">
        <v>0</v>
      </c>
      <c r="BM1544" s="108">
        <v>0</v>
      </c>
      <c r="BN1544" s="108">
        <v>0</v>
      </c>
      <c r="BO1544" s="196">
        <v>1.6328868E-6</v>
      </c>
      <c r="BP1544" s="108">
        <v>1.7969774000000001E-2</v>
      </c>
      <c r="BQ1544" s="108">
        <v>0</v>
      </c>
      <c r="BR1544" s="108">
        <v>0</v>
      </c>
      <c r="BS1544" s="108">
        <v>0</v>
      </c>
      <c r="BU1544" s="172">
        <v>8.6914222999999995E-6</v>
      </c>
      <c r="BV1544" s="172">
        <v>7.7183721000000005E-7</v>
      </c>
      <c r="BW1544" s="172">
        <v>3.9024325999999998E-6</v>
      </c>
      <c r="BX1544" s="69">
        <v>0</v>
      </c>
      <c r="BY1544" s="172">
        <v>1.3181842E-6</v>
      </c>
      <c r="BZ1544" s="172">
        <v>9.7285699999999999E-8</v>
      </c>
      <c r="CA1544" s="69">
        <v>0</v>
      </c>
      <c r="CB1544" s="172">
        <v>1.4765875999999999E-7</v>
      </c>
      <c r="CC1544" s="69">
        <v>0</v>
      </c>
      <c r="CD1544" s="69">
        <v>0</v>
      </c>
      <c r="CE1544" s="69">
        <v>0</v>
      </c>
      <c r="CF1544" s="69">
        <v>0</v>
      </c>
      <c r="CG1544" s="69">
        <v>0</v>
      </c>
      <c r="CH1544" s="172">
        <v>2.3444228000000001E-7</v>
      </c>
      <c r="CI1544" s="172">
        <v>2.1805629E-6</v>
      </c>
      <c r="CJ1544" s="172">
        <v>3.9018679999999997E-8</v>
      </c>
      <c r="CK1544" s="69">
        <v>0</v>
      </c>
      <c r="CM1544" s="198">
        <v>0</v>
      </c>
      <c r="CN1544" s="198">
        <v>0.13995916</v>
      </c>
      <c r="CO1544" s="198">
        <v>4.0937745999999999E-3</v>
      </c>
      <c r="CP1544" s="198">
        <v>5.5039233999999997E-4</v>
      </c>
      <c r="CQ1544" s="198">
        <v>0</v>
      </c>
      <c r="CR1544" s="198">
        <v>0</v>
      </c>
      <c r="CS1544" s="197">
        <v>4.8796798000000001E-5</v>
      </c>
      <c r="CT1544" s="198">
        <v>0</v>
      </c>
      <c r="CU1544" s="198">
        <v>0</v>
      </c>
      <c r="CV1544" s="197">
        <v>3.4212826000000003E-5</v>
      </c>
    </row>
    <row r="1545" spans="1:100" ht="14.4">
      <c r="A1545" t="s">
        <v>3696</v>
      </c>
      <c r="B1545" s="85" t="s">
        <v>1162</v>
      </c>
      <c r="C1545" s="113" t="str">
        <f t="shared" si="703"/>
        <v>B.044.01.181</v>
      </c>
      <c r="D1545" s="9" t="s">
        <v>1163</v>
      </c>
      <c r="E1545" s="112" t="s">
        <v>514</v>
      </c>
      <c r="F1545" s="115" t="str">
        <f t="shared" si="704"/>
        <v>Electricity Gabon production</v>
      </c>
      <c r="G1545" s="143">
        <f t="shared" si="705"/>
        <v>0.14466680000000001</v>
      </c>
      <c r="I1545" s="118">
        <f t="shared" si="706"/>
        <v>3.0068267845E-2</v>
      </c>
      <c r="K1545" s="161">
        <f t="shared" si="707"/>
        <v>2.2777560599999999E-3</v>
      </c>
      <c r="L1545" s="161">
        <f t="shared" si="708"/>
        <v>5.9708916999999997E-3</v>
      </c>
      <c r="M1545" s="162">
        <f t="shared" si="709"/>
        <v>1.1960008499999999E-4</v>
      </c>
      <c r="N1545" s="161">
        <v>2.170002E-2</v>
      </c>
      <c r="O1545" s="132">
        <v>2.7875193000000001E-3</v>
      </c>
      <c r="P1545" s="132">
        <v>3.1833724E-3</v>
      </c>
      <c r="Q1545" s="132">
        <v>1.3413048E-3</v>
      </c>
      <c r="R1545" s="132">
        <v>9.3645125999999997E-4</v>
      </c>
      <c r="S1545" s="132">
        <v>0</v>
      </c>
      <c r="T1545" s="132">
        <v>0</v>
      </c>
      <c r="U1545" s="132">
        <v>0</v>
      </c>
      <c r="V1545" s="164">
        <v>8.9491302E-5</v>
      </c>
      <c r="W1545" s="132">
        <v>0</v>
      </c>
      <c r="X1545" s="164">
        <v>3.0108782999999999E-5</v>
      </c>
      <c r="Y1545" s="132">
        <v>0</v>
      </c>
      <c r="Z1545" s="132">
        <v>0</v>
      </c>
      <c r="AA1545" s="132">
        <v>0</v>
      </c>
      <c r="AC1545" s="118">
        <f t="shared" si="710"/>
        <v>2.170002E-2</v>
      </c>
      <c r="AD1545" s="118">
        <f t="shared" si="711"/>
        <v>8.24864776E-3</v>
      </c>
      <c r="AE1545" s="118">
        <f t="shared" si="712"/>
        <v>5.9708916999999997E-3</v>
      </c>
      <c r="AF1545" s="118">
        <f t="shared" si="713"/>
        <v>5.9708916999999997E-3</v>
      </c>
      <c r="AG1545" s="118">
        <f t="shared" si="714"/>
        <v>1.1960008499999999E-4</v>
      </c>
      <c r="AI1545" s="69">
        <v>2.3531160999999998</v>
      </c>
      <c r="AJ1545" s="69">
        <v>1.9017683000000001</v>
      </c>
      <c r="AK1545" s="69">
        <v>3.7407882000000002E-3</v>
      </c>
      <c r="AL1545" s="69">
        <v>0</v>
      </c>
      <c r="AM1545" s="69">
        <v>1.5990804000000001E-2</v>
      </c>
      <c r="AN1545" s="69">
        <v>0</v>
      </c>
      <c r="AO1545" s="69">
        <v>0.43161622999999999</v>
      </c>
      <c r="AQ1545" s="116">
        <v>3.8397126000000001E-3</v>
      </c>
      <c r="AR1545" s="116">
        <v>3.5850258000000002E-3</v>
      </c>
      <c r="AS1545" s="116">
        <v>1.3764490000000001E-4</v>
      </c>
      <c r="AT1545" s="116">
        <v>1.1704194E-4</v>
      </c>
      <c r="AU1545" s="150">
        <f t="shared" si="715"/>
        <v>2.1492960338000002E-7</v>
      </c>
      <c r="AV1545" s="150">
        <f t="shared" si="716"/>
        <v>5.0904181201000001E-10</v>
      </c>
      <c r="AW1545" s="163">
        <f t="shared" si="717"/>
        <v>1.6392428246500002E-2</v>
      </c>
      <c r="AX1545" s="196">
        <v>1.3425079000000001E-7</v>
      </c>
      <c r="AY1545" s="196">
        <v>4.0506703999999997E-10</v>
      </c>
      <c r="AZ1545" s="196">
        <v>1.1067010000000001E-14</v>
      </c>
      <c r="BA1545" s="108">
        <v>0</v>
      </c>
      <c r="BB1545" s="108">
        <v>0</v>
      </c>
      <c r="BC1545" s="196">
        <v>1.9944237999999999E-10</v>
      </c>
      <c r="BD1545" s="196">
        <v>8.0479370999999998E-8</v>
      </c>
      <c r="BE1545" s="196">
        <v>2.8272600999999999E-11</v>
      </c>
      <c r="BF1545" s="196">
        <v>7.5691104000000003E-11</v>
      </c>
      <c r="BG1545" s="108">
        <v>0</v>
      </c>
      <c r="BH1545" s="108">
        <v>0</v>
      </c>
      <c r="BI1545" s="108">
        <v>0</v>
      </c>
      <c r="BJ1545" s="108">
        <v>0</v>
      </c>
      <c r="BK1545" s="108">
        <v>0</v>
      </c>
      <c r="BL1545" s="108">
        <v>0</v>
      </c>
      <c r="BM1545" s="108">
        <v>0</v>
      </c>
      <c r="BN1545" s="108">
        <v>0</v>
      </c>
      <c r="BO1545" s="196">
        <v>1.8062465000000001E-6</v>
      </c>
      <c r="BP1545" s="108">
        <v>1.6390622000000001E-2</v>
      </c>
      <c r="BQ1545" s="108">
        <v>0</v>
      </c>
      <c r="BR1545" s="108">
        <v>0</v>
      </c>
      <c r="BS1545" s="108">
        <v>0</v>
      </c>
      <c r="BU1545" s="172">
        <v>8.7319941000000006E-6</v>
      </c>
      <c r="BV1545" s="172">
        <v>5.8749923000000005E-7</v>
      </c>
      <c r="BW1545" s="172">
        <v>4.0336942000000002E-6</v>
      </c>
      <c r="BX1545" s="69">
        <v>0</v>
      </c>
      <c r="BY1545" s="172">
        <v>1.2258601000000001E-6</v>
      </c>
      <c r="BZ1545" s="172">
        <v>1.2911528000000001E-7</v>
      </c>
      <c r="CA1545" s="69">
        <v>0</v>
      </c>
      <c r="CB1545" s="172">
        <v>1.9596922E-7</v>
      </c>
      <c r="CC1545" s="69">
        <v>0</v>
      </c>
      <c r="CD1545" s="69">
        <v>0</v>
      </c>
      <c r="CE1545" s="69">
        <v>0</v>
      </c>
      <c r="CF1545" s="69">
        <v>0</v>
      </c>
      <c r="CG1545" s="69">
        <v>0</v>
      </c>
      <c r="CH1545" s="172">
        <v>2.8278797999999998E-7</v>
      </c>
      <c r="CI1545" s="172">
        <v>2.2339069999999999E-6</v>
      </c>
      <c r="CJ1545" s="172">
        <v>4.3161198000000002E-8</v>
      </c>
      <c r="CK1545" s="69">
        <v>0</v>
      </c>
      <c r="CM1545" s="198">
        <v>0</v>
      </c>
      <c r="CN1545" s="198">
        <v>0.14466680000000001</v>
      </c>
      <c r="CO1545" s="198">
        <v>5.4331611000000002E-3</v>
      </c>
      <c r="CP1545" s="198">
        <v>4.3157112000000001E-4</v>
      </c>
      <c r="CQ1545" s="198">
        <v>0</v>
      </c>
      <c r="CR1545" s="198">
        <v>0</v>
      </c>
      <c r="CS1545" s="197">
        <v>4.1934066000000003E-5</v>
      </c>
      <c r="CT1545" s="198">
        <v>0</v>
      </c>
      <c r="CU1545" s="198">
        <v>0</v>
      </c>
      <c r="CV1545" s="197">
        <v>4.5406455000000003E-5</v>
      </c>
    </row>
    <row r="1546" spans="1:100" ht="14.4">
      <c r="A1546" t="s">
        <v>3697</v>
      </c>
      <c r="B1546" s="85" t="s">
        <v>1162</v>
      </c>
      <c r="C1546" s="113" t="str">
        <f t="shared" si="703"/>
        <v>B.044.01.182</v>
      </c>
      <c r="D1546" s="9" t="s">
        <v>1163</v>
      </c>
      <c r="E1546" s="112" t="s">
        <v>514</v>
      </c>
      <c r="F1546" s="115" t="str">
        <f t="shared" si="704"/>
        <v>Electricity Gambia production</v>
      </c>
      <c r="G1546" s="143">
        <f t="shared" si="705"/>
        <v>0.24393176666666669</v>
      </c>
      <c r="I1546" s="118">
        <f t="shared" si="706"/>
        <v>5.1767925003880999E-2</v>
      </c>
      <c r="K1546" s="161">
        <f t="shared" si="707"/>
        <v>3.2427866999999999E-3</v>
      </c>
      <c r="L1546" s="161">
        <f t="shared" si="708"/>
        <v>1.18239557E-2</v>
      </c>
      <c r="M1546" s="162">
        <f t="shared" si="709"/>
        <v>1.1141760388100001E-4</v>
      </c>
      <c r="N1546" s="161">
        <v>3.6589765000000003E-2</v>
      </c>
      <c r="O1546" s="132">
        <v>7.6328841999999996E-3</v>
      </c>
      <c r="P1546" s="132">
        <v>4.1910714999999999E-3</v>
      </c>
      <c r="Q1546" s="132">
        <v>1.7679188999999999E-3</v>
      </c>
      <c r="R1546" s="132">
        <v>1.4748678E-3</v>
      </c>
      <c r="S1546" s="132">
        <v>0</v>
      </c>
      <c r="T1546" s="132">
        <v>0</v>
      </c>
      <c r="U1546" s="132">
        <v>0</v>
      </c>
      <c r="V1546" s="164">
        <v>3.1813881000000001E-8</v>
      </c>
      <c r="W1546" s="132">
        <v>0</v>
      </c>
      <c r="X1546" s="132">
        <v>1.1138579000000001E-4</v>
      </c>
      <c r="Y1546" s="132">
        <v>0</v>
      </c>
      <c r="Z1546" s="132">
        <v>0</v>
      </c>
      <c r="AA1546" s="132">
        <v>0</v>
      </c>
      <c r="AC1546" s="118">
        <f t="shared" si="710"/>
        <v>3.6589765000000003E-2</v>
      </c>
      <c r="AD1546" s="118">
        <f t="shared" si="711"/>
        <v>1.5066742399999999E-2</v>
      </c>
      <c r="AE1546" s="118">
        <f t="shared" si="712"/>
        <v>1.18239557E-2</v>
      </c>
      <c r="AF1546" s="118">
        <f t="shared" si="713"/>
        <v>1.18239557E-2</v>
      </c>
      <c r="AG1546" s="118">
        <f t="shared" si="714"/>
        <v>1.1141760388100001E-4</v>
      </c>
      <c r="AI1546" s="69">
        <v>3.1644135000000002</v>
      </c>
      <c r="AJ1546" s="69">
        <v>3.1505746000000001</v>
      </c>
      <c r="AK1546" s="69">
        <v>1.383884E-2</v>
      </c>
      <c r="AL1546" s="69">
        <v>0</v>
      </c>
      <c r="AM1546" s="69">
        <v>0</v>
      </c>
      <c r="AN1546" s="69">
        <v>0</v>
      </c>
      <c r="AO1546" s="69">
        <v>0</v>
      </c>
      <c r="AQ1546" s="116">
        <v>7.2810623999999997E-3</v>
      </c>
      <c r="AR1546" s="116">
        <v>6.8117228000000004E-3</v>
      </c>
      <c r="AS1546" s="116">
        <v>2.4438854000000002E-4</v>
      </c>
      <c r="AT1546" s="116">
        <v>2.2495103E-4</v>
      </c>
      <c r="AU1546" s="150">
        <f t="shared" si="715"/>
        <v>4.0837666683E-7</v>
      </c>
      <c r="AV1546" s="150">
        <f t="shared" si="716"/>
        <v>9.0380376777999992E-10</v>
      </c>
      <c r="AW1546" s="163">
        <f t="shared" si="717"/>
        <v>3.1505746642115022E-2</v>
      </c>
      <c r="AX1546" s="196">
        <v>2.2636868000000001E-7</v>
      </c>
      <c r="AY1546" s="196">
        <v>6.8300894999999998E-10</v>
      </c>
      <c r="AZ1546" s="196">
        <v>1.8660780000000001E-14</v>
      </c>
      <c r="BA1546" s="108">
        <v>0</v>
      </c>
      <c r="BB1546" s="108">
        <v>0</v>
      </c>
      <c r="BC1546" s="196">
        <v>2.6287683000000002E-10</v>
      </c>
      <c r="BD1546" s="196">
        <v>1.8174510999999999E-7</v>
      </c>
      <c r="BE1546" s="196">
        <v>3.7264957000000001E-11</v>
      </c>
      <c r="BF1546" s="196">
        <v>1.8351119999999999E-10</v>
      </c>
      <c r="BG1546" s="108">
        <v>0</v>
      </c>
      <c r="BH1546" s="108">
        <v>0</v>
      </c>
      <c r="BI1546" s="108">
        <v>0</v>
      </c>
      <c r="BJ1546" s="108">
        <v>0</v>
      </c>
      <c r="BK1546" s="108">
        <v>0</v>
      </c>
      <c r="BL1546" s="108">
        <v>0</v>
      </c>
      <c r="BM1546" s="108">
        <v>0</v>
      </c>
      <c r="BN1546" s="108">
        <v>0</v>
      </c>
      <c r="BO1546" s="196">
        <v>6.4211502E-10</v>
      </c>
      <c r="BP1546" s="108">
        <v>3.1505746000000001E-2</v>
      </c>
      <c r="BQ1546" s="108">
        <v>0</v>
      </c>
      <c r="BR1546" s="108">
        <v>0</v>
      </c>
      <c r="BS1546" s="108">
        <v>0</v>
      </c>
      <c r="BU1546" s="172">
        <v>1.5120514E-5</v>
      </c>
      <c r="BV1546" s="172">
        <v>1.3517278999999999E-6</v>
      </c>
      <c r="BW1546" s="172">
        <v>6.8014649000000002E-6</v>
      </c>
      <c r="BX1546" s="69">
        <v>0</v>
      </c>
      <c r="BY1546" s="172">
        <v>2.3066839999999999E-6</v>
      </c>
      <c r="BZ1546" s="172">
        <v>1.7018157000000001E-7</v>
      </c>
      <c r="CA1546" s="69">
        <v>0</v>
      </c>
      <c r="CB1546" s="172">
        <v>2.5829899000000002E-7</v>
      </c>
      <c r="CC1546" s="69">
        <v>0</v>
      </c>
      <c r="CD1546" s="69">
        <v>0</v>
      </c>
      <c r="CE1546" s="69">
        <v>0</v>
      </c>
      <c r="CF1546" s="69">
        <v>0</v>
      </c>
      <c r="CG1546" s="69">
        <v>0</v>
      </c>
      <c r="CH1546" s="172">
        <v>4.1021010999999999E-7</v>
      </c>
      <c r="CI1546" s="172">
        <v>3.8219306999999998E-6</v>
      </c>
      <c r="CJ1546" s="172">
        <v>1.5343671999999999E-11</v>
      </c>
      <c r="CK1546" s="69">
        <v>0</v>
      </c>
      <c r="CM1546" s="198">
        <v>0</v>
      </c>
      <c r="CN1546" s="198">
        <v>0.24393176999999999</v>
      </c>
      <c r="CO1546" s="198">
        <v>7.161227E-3</v>
      </c>
      <c r="CP1546" s="198">
        <v>9.6386382E-4</v>
      </c>
      <c r="CQ1546" s="198">
        <v>0</v>
      </c>
      <c r="CR1546" s="198">
        <v>0</v>
      </c>
      <c r="CS1546" s="197">
        <v>8.5411390999999995E-5</v>
      </c>
      <c r="CT1546" s="198">
        <v>0</v>
      </c>
      <c r="CU1546" s="198">
        <v>0</v>
      </c>
      <c r="CV1546" s="197">
        <v>5.9848388000000002E-5</v>
      </c>
    </row>
    <row r="1547" spans="1:100" ht="14.4">
      <c r="A1547" t="s">
        <v>3698</v>
      </c>
      <c r="B1547" s="85" t="s">
        <v>1162</v>
      </c>
      <c r="C1547" s="113" t="str">
        <f t="shared" si="703"/>
        <v>B.044.01.183</v>
      </c>
      <c r="D1547" s="9" t="s">
        <v>1163</v>
      </c>
      <c r="E1547" s="112" t="s">
        <v>514</v>
      </c>
      <c r="F1547" s="115" t="str">
        <f t="shared" si="704"/>
        <v>Electricity Georgia production</v>
      </c>
      <c r="G1547" s="143">
        <f t="shared" si="705"/>
        <v>3.9167094666666673E-2</v>
      </c>
      <c r="I1547" s="118">
        <f t="shared" si="706"/>
        <v>8.0970402627000004E-3</v>
      </c>
      <c r="K1547" s="161">
        <f t="shared" si="707"/>
        <v>6.4361851000000001E-4</v>
      </c>
      <c r="L1547" s="161">
        <f t="shared" si="708"/>
        <v>1.39430966E-3</v>
      </c>
      <c r="M1547" s="162">
        <f t="shared" si="709"/>
        <v>1.840478927E-4</v>
      </c>
      <c r="N1547" s="161">
        <v>5.8750642000000002E-3</v>
      </c>
      <c r="O1547" s="132">
        <v>4.7177396E-4</v>
      </c>
      <c r="P1547" s="132">
        <v>9.2253569999999996E-4</v>
      </c>
      <c r="Q1547" s="132">
        <v>3.8856425000000002E-4</v>
      </c>
      <c r="R1547" s="132">
        <v>2.5505425999999999E-4</v>
      </c>
      <c r="S1547" s="132">
        <v>0</v>
      </c>
      <c r="T1547" s="132">
        <v>0</v>
      </c>
      <c r="U1547" s="132">
        <v>0</v>
      </c>
      <c r="V1547" s="132">
        <v>1.7783474999999999E-4</v>
      </c>
      <c r="W1547" s="132">
        <v>0</v>
      </c>
      <c r="X1547" s="164">
        <v>6.2131427000000002E-6</v>
      </c>
      <c r="Y1547" s="132">
        <v>0</v>
      </c>
      <c r="Z1547" s="132">
        <v>0</v>
      </c>
      <c r="AA1547" s="132">
        <v>0</v>
      </c>
      <c r="AC1547" s="118">
        <f t="shared" si="710"/>
        <v>5.8750642000000002E-3</v>
      </c>
      <c r="AD1547" s="118">
        <f t="shared" si="711"/>
        <v>2.0379281699999998E-3</v>
      </c>
      <c r="AE1547" s="118">
        <f t="shared" si="712"/>
        <v>1.39430966E-3</v>
      </c>
      <c r="AF1547" s="118">
        <f t="shared" si="713"/>
        <v>1.39430966E-3</v>
      </c>
      <c r="AG1547" s="118">
        <f t="shared" si="714"/>
        <v>1.840478927E-4</v>
      </c>
      <c r="AI1547" s="69">
        <v>1.3677237</v>
      </c>
      <c r="AJ1547" s="69">
        <v>0.50151681999999997</v>
      </c>
      <c r="AK1547" s="69">
        <v>7.7193591000000001E-4</v>
      </c>
      <c r="AL1547" s="69">
        <v>0</v>
      </c>
      <c r="AM1547" s="69">
        <v>0</v>
      </c>
      <c r="AN1547" s="69">
        <v>8.8556125000000003E-3</v>
      </c>
      <c r="AO1547" s="69">
        <v>0.85657930000000004</v>
      </c>
      <c r="AQ1547" s="116">
        <v>9.5426042999999998E-4</v>
      </c>
      <c r="AR1547" s="116">
        <v>8.9016159000000002E-4</v>
      </c>
      <c r="AS1547" s="199">
        <v>3.5878211000000002E-5</v>
      </c>
      <c r="AT1547" s="199">
        <v>2.8220632E-5</v>
      </c>
      <c r="AU1547" s="150">
        <f t="shared" si="715"/>
        <v>5.3367001711000006E-8</v>
      </c>
      <c r="AV1547" s="150">
        <f t="shared" si="716"/>
        <v>1.3268568728270002E-10</v>
      </c>
      <c r="AW1547" s="163">
        <f t="shared" si="717"/>
        <v>3.9524695251999999E-3</v>
      </c>
      <c r="AX1547" s="196">
        <v>3.6347064000000002E-8</v>
      </c>
      <c r="AY1547" s="196">
        <v>1.0966786E-10</v>
      </c>
      <c r="AZ1547" s="196">
        <v>2.9962827000000002E-15</v>
      </c>
      <c r="BA1547" s="108">
        <v>0</v>
      </c>
      <c r="BB1547" s="108">
        <v>0</v>
      </c>
      <c r="BC1547" s="196">
        <v>5.7776711000000001E-11</v>
      </c>
      <c r="BD1547" s="196">
        <v>1.6962161000000002E-8</v>
      </c>
      <c r="BE1547" s="196">
        <v>8.1903249999999998E-12</v>
      </c>
      <c r="BF1547" s="196">
        <v>1.4824506E-11</v>
      </c>
      <c r="BG1547" s="108">
        <v>0</v>
      </c>
      <c r="BH1547" s="108">
        <v>0</v>
      </c>
      <c r="BI1547" s="108">
        <v>0</v>
      </c>
      <c r="BJ1547" s="108">
        <v>0</v>
      </c>
      <c r="BK1547" s="108">
        <v>0</v>
      </c>
      <c r="BL1547" s="108">
        <v>0</v>
      </c>
      <c r="BM1547" s="108">
        <v>0</v>
      </c>
      <c r="BN1547" s="108">
        <v>0</v>
      </c>
      <c r="BO1547" s="196">
        <v>3.5893252E-6</v>
      </c>
      <c r="BP1547" s="108">
        <v>3.9488802000000002E-3</v>
      </c>
      <c r="BQ1547" s="108">
        <v>0</v>
      </c>
      <c r="BR1547" s="108">
        <v>0</v>
      </c>
      <c r="BS1547" s="108">
        <v>0</v>
      </c>
      <c r="BU1547" s="172">
        <v>2.3515303000000001E-6</v>
      </c>
      <c r="BV1547" s="172">
        <v>1.2122630000000001E-7</v>
      </c>
      <c r="BW1547" s="172">
        <v>1.0920824999999999E-6</v>
      </c>
      <c r="BX1547" s="69">
        <v>0</v>
      </c>
      <c r="BY1547" s="172">
        <v>3.0026016000000001E-7</v>
      </c>
      <c r="BZ1547" s="172">
        <v>3.7403567E-8</v>
      </c>
      <c r="CA1547" s="69">
        <v>0</v>
      </c>
      <c r="CB1547" s="172">
        <v>5.6770566E-8</v>
      </c>
      <c r="CC1547" s="69">
        <v>0</v>
      </c>
      <c r="CD1547" s="69">
        <v>0</v>
      </c>
      <c r="CE1547" s="69">
        <v>0</v>
      </c>
      <c r="CF1547" s="69">
        <v>0</v>
      </c>
      <c r="CG1547" s="69">
        <v>0</v>
      </c>
      <c r="CH1547" s="172">
        <v>7.8742592999999998E-8</v>
      </c>
      <c r="CI1547" s="172">
        <v>5.7927581999999996E-7</v>
      </c>
      <c r="CJ1547" s="172">
        <v>8.5768791000000001E-8</v>
      </c>
      <c r="CK1547" s="69">
        <v>0</v>
      </c>
      <c r="CM1547" s="198">
        <v>0</v>
      </c>
      <c r="CN1547" s="198">
        <v>3.9167094E-2</v>
      </c>
      <c r="CO1547" s="198">
        <v>1.5739392E-3</v>
      </c>
      <c r="CP1547" s="197">
        <v>9.1519805999999994E-5</v>
      </c>
      <c r="CQ1547" s="198">
        <v>0</v>
      </c>
      <c r="CR1547" s="198">
        <v>0</v>
      </c>
      <c r="CS1547" s="197">
        <v>9.6958777999999997E-6</v>
      </c>
      <c r="CT1547" s="198">
        <v>0</v>
      </c>
      <c r="CU1547" s="198">
        <v>0</v>
      </c>
      <c r="CV1547" s="197">
        <v>1.3153852E-5</v>
      </c>
    </row>
    <row r="1548" spans="1:100" ht="14.4">
      <c r="A1548" t="s">
        <v>3699</v>
      </c>
      <c r="B1548" s="85" t="s">
        <v>1162</v>
      </c>
      <c r="C1548" s="113" t="str">
        <f t="shared" si="703"/>
        <v>B.044.01.184</v>
      </c>
      <c r="D1548" s="9" t="s">
        <v>1163</v>
      </c>
      <c r="E1548" s="112" t="s">
        <v>514</v>
      </c>
      <c r="F1548" s="115" t="str">
        <f t="shared" si="704"/>
        <v xml:space="preserve">Electricity Germany production (from Our World in Data) </v>
      </c>
      <c r="G1548" s="143">
        <f t="shared" si="705"/>
        <v>0.10301419333333334</v>
      </c>
      <c r="I1548" s="118">
        <f t="shared" si="706"/>
        <v>1.8210777649999999E-2</v>
      </c>
      <c r="K1548" s="161">
        <f t="shared" si="707"/>
        <v>6.4397792999999997E-4</v>
      </c>
      <c r="L1548" s="161">
        <f t="shared" si="708"/>
        <v>1.8528192199999999E-3</v>
      </c>
      <c r="M1548" s="162">
        <f t="shared" si="709"/>
        <v>2.6185149999999996E-4</v>
      </c>
      <c r="N1548" s="161">
        <v>1.5452129E-2</v>
      </c>
      <c r="O1548" s="132">
        <v>7.4019671999999998E-4</v>
      </c>
      <c r="P1548" s="132">
        <v>1.1126224999999999E-3</v>
      </c>
      <c r="Q1548" s="132">
        <v>4.7413444E-4</v>
      </c>
      <c r="R1548" s="132">
        <v>1.6984349E-4</v>
      </c>
      <c r="S1548" s="132">
        <v>0</v>
      </c>
      <c r="T1548" s="132">
        <v>0</v>
      </c>
      <c r="U1548" s="132">
        <v>0</v>
      </c>
      <c r="V1548" s="164">
        <v>9.869689E-5</v>
      </c>
      <c r="W1548" s="132">
        <v>0</v>
      </c>
      <c r="X1548" s="132">
        <v>1.6315460999999999E-4</v>
      </c>
      <c r="Y1548" s="132">
        <v>0</v>
      </c>
      <c r="Z1548" s="132">
        <v>0</v>
      </c>
      <c r="AA1548" s="132">
        <v>0</v>
      </c>
      <c r="AC1548" s="118">
        <f t="shared" si="710"/>
        <v>1.5452129E-2</v>
      </c>
      <c r="AD1548" s="118">
        <f t="shared" si="711"/>
        <v>2.4967971500000001E-3</v>
      </c>
      <c r="AE1548" s="118">
        <f t="shared" si="712"/>
        <v>1.8528192199999999E-3</v>
      </c>
      <c r="AF1548" s="118">
        <f t="shared" si="713"/>
        <v>1.8528192199999999E-3</v>
      </c>
      <c r="AG1548" s="118">
        <f t="shared" si="714"/>
        <v>2.6185149999999996E-4</v>
      </c>
      <c r="AI1548" s="69">
        <v>1.9929406000000001</v>
      </c>
      <c r="AJ1548" s="69">
        <v>1.0953752999999999</v>
      </c>
      <c r="AK1548" s="69">
        <v>2.0270724E-2</v>
      </c>
      <c r="AL1548" s="69">
        <v>0</v>
      </c>
      <c r="AM1548" s="69">
        <v>0.35963858999999998</v>
      </c>
      <c r="AN1548" s="69">
        <v>0.47636338</v>
      </c>
      <c r="AO1548" s="69">
        <v>4.1292567000000002E-2</v>
      </c>
      <c r="AQ1548" s="116">
        <v>2.0771369000000001E-3</v>
      </c>
      <c r="AR1548" s="116">
        <v>1.9538219E-3</v>
      </c>
      <c r="AS1548" s="199">
        <v>8.6531061000000002E-5</v>
      </c>
      <c r="AT1548" s="199">
        <v>3.6783977999999999E-5</v>
      </c>
      <c r="AU1548" s="150">
        <f t="shared" si="715"/>
        <v>1.17135605383E-7</v>
      </c>
      <c r="AV1548" s="150">
        <f t="shared" si="716"/>
        <v>3.2001132188570007E-10</v>
      </c>
      <c r="AW1548" s="163">
        <f t="shared" si="717"/>
        <v>5.1518176472999996E-3</v>
      </c>
      <c r="AX1548" s="196">
        <v>9.559717E-8</v>
      </c>
      <c r="AY1548" s="196">
        <v>2.8843974000000002E-10</v>
      </c>
      <c r="AZ1548" s="196">
        <v>7.8805857000000005E-15</v>
      </c>
      <c r="BA1548" s="108">
        <v>0</v>
      </c>
      <c r="BB1548" s="108">
        <v>0</v>
      </c>
      <c r="BC1548" s="196">
        <v>7.0500382999999997E-11</v>
      </c>
      <c r="BD1548" s="196">
        <v>2.1467935E-8</v>
      </c>
      <c r="BE1548" s="196">
        <v>9.9940103000000007E-12</v>
      </c>
      <c r="BF1548" s="196">
        <v>2.1569690999999999E-11</v>
      </c>
      <c r="BG1548" s="108">
        <v>0</v>
      </c>
      <c r="BH1548" s="108">
        <v>0</v>
      </c>
      <c r="BI1548" s="108">
        <v>0</v>
      </c>
      <c r="BJ1548" s="108">
        <v>0</v>
      </c>
      <c r="BK1548" s="108">
        <v>0</v>
      </c>
      <c r="BL1548" s="108">
        <v>0</v>
      </c>
      <c r="BM1548" s="108">
        <v>0</v>
      </c>
      <c r="BN1548" s="108">
        <v>0</v>
      </c>
      <c r="BO1548" s="196">
        <v>1.9920472999999998E-6</v>
      </c>
      <c r="BP1548" s="108">
        <v>5.1498255999999996E-3</v>
      </c>
      <c r="BQ1548" s="108">
        <v>0</v>
      </c>
      <c r="BR1548" s="108">
        <v>0</v>
      </c>
      <c r="BS1548" s="108">
        <v>0</v>
      </c>
      <c r="BU1548" s="172">
        <v>4.8916254999999996E-6</v>
      </c>
      <c r="BV1548" s="172">
        <v>1.7191861999999999E-7</v>
      </c>
      <c r="BW1548" s="172">
        <v>2.872309E-6</v>
      </c>
      <c r="BX1548" s="69">
        <v>0</v>
      </c>
      <c r="BY1548" s="172">
        <v>2.5960426000000002E-7</v>
      </c>
      <c r="BZ1548" s="172">
        <v>4.5640636000000001E-8</v>
      </c>
      <c r="CA1548" s="69">
        <v>0</v>
      </c>
      <c r="CB1548" s="172">
        <v>6.9272662999999996E-8</v>
      </c>
      <c r="CC1548" s="69">
        <v>0</v>
      </c>
      <c r="CD1548" s="69">
        <v>0</v>
      </c>
      <c r="CE1548" s="69">
        <v>0</v>
      </c>
      <c r="CF1548" s="69">
        <v>0</v>
      </c>
      <c r="CG1548" s="69">
        <v>0</v>
      </c>
      <c r="CH1548" s="172">
        <v>9.7641038E-8</v>
      </c>
      <c r="CI1548" s="172">
        <v>1.3276383E-6</v>
      </c>
      <c r="CJ1548" s="172">
        <v>4.7601005999999999E-8</v>
      </c>
      <c r="CK1548" s="69">
        <v>0</v>
      </c>
      <c r="CM1548" s="198">
        <v>0</v>
      </c>
      <c r="CN1548" s="198">
        <v>0.10301419000000001</v>
      </c>
      <c r="CO1548" s="198">
        <v>1.9205544E-3</v>
      </c>
      <c r="CP1548" s="198">
        <v>1.2809194E-4</v>
      </c>
      <c r="CQ1548" s="198">
        <v>0</v>
      </c>
      <c r="CR1548" s="198">
        <v>0</v>
      </c>
      <c r="CS1548" s="197">
        <v>9.3087442999999997E-6</v>
      </c>
      <c r="CT1548" s="198">
        <v>0</v>
      </c>
      <c r="CU1548" s="198">
        <v>0</v>
      </c>
      <c r="CV1548" s="197">
        <v>1.6050613000000001E-5</v>
      </c>
    </row>
    <row r="1549" spans="1:100" ht="14.4">
      <c r="A1549" t="s">
        <v>3700</v>
      </c>
      <c r="B1549" s="85" t="s">
        <v>1162</v>
      </c>
      <c r="C1549" s="113" t="str">
        <f t="shared" si="703"/>
        <v>B.044.01.185</v>
      </c>
      <c r="D1549" s="9" t="s">
        <v>1163</v>
      </c>
      <c r="E1549" s="112" t="s">
        <v>514</v>
      </c>
      <c r="F1549" s="115" t="str">
        <f t="shared" si="704"/>
        <v>Electricity Ghana production</v>
      </c>
      <c r="G1549" s="143">
        <f t="shared" si="705"/>
        <v>0.12328727333333334</v>
      </c>
      <c r="I1549" s="118">
        <f t="shared" si="706"/>
        <v>2.528959402E-2</v>
      </c>
      <c r="K1549" s="161">
        <f t="shared" si="707"/>
        <v>2.07324806E-3</v>
      </c>
      <c r="L1549" s="161">
        <f t="shared" si="708"/>
        <v>4.6276985999999997E-3</v>
      </c>
      <c r="M1549" s="162">
        <f t="shared" si="709"/>
        <v>9.5556359999999989E-5</v>
      </c>
      <c r="N1549" s="161">
        <v>1.8493091E-2</v>
      </c>
      <c r="O1549" s="132">
        <v>1.6461036999999999E-3</v>
      </c>
      <c r="P1549" s="132">
        <v>2.9815949E-3</v>
      </c>
      <c r="Q1549" s="132">
        <v>1.2558134999999999E-3</v>
      </c>
      <c r="R1549" s="132">
        <v>8.1743455999999995E-4</v>
      </c>
      <c r="S1549" s="132">
        <v>0</v>
      </c>
      <c r="T1549" s="132">
        <v>0</v>
      </c>
      <c r="U1549" s="132">
        <v>0</v>
      </c>
      <c r="V1549" s="164">
        <v>8.5249956999999994E-5</v>
      </c>
      <c r="W1549" s="132">
        <v>0</v>
      </c>
      <c r="X1549" s="164">
        <v>1.0306403E-5</v>
      </c>
      <c r="Y1549" s="132">
        <v>0</v>
      </c>
      <c r="Z1549" s="132">
        <v>0</v>
      </c>
      <c r="AA1549" s="132">
        <v>0</v>
      </c>
      <c r="AC1549" s="118">
        <f t="shared" si="710"/>
        <v>1.8493091E-2</v>
      </c>
      <c r="AD1549" s="118">
        <f t="shared" si="711"/>
        <v>6.7009466600000001E-3</v>
      </c>
      <c r="AE1549" s="118">
        <f t="shared" si="712"/>
        <v>4.6276985999999997E-3</v>
      </c>
      <c r="AF1549" s="118">
        <f t="shared" si="713"/>
        <v>4.6276985999999997E-3</v>
      </c>
      <c r="AG1549" s="118">
        <f t="shared" si="714"/>
        <v>9.5556359999999989E-5</v>
      </c>
      <c r="AI1549" s="69">
        <v>2.0496582000000001</v>
      </c>
      <c r="AJ1549" s="69">
        <v>1.6381125999999999</v>
      </c>
      <c r="AK1549" s="69">
        <v>1.2804925E-3</v>
      </c>
      <c r="AL1549" s="69">
        <v>0</v>
      </c>
      <c r="AM1549" s="69">
        <v>3.1302758999999999E-3</v>
      </c>
      <c r="AN1549" s="69">
        <v>7.8920090000000002E-3</v>
      </c>
      <c r="AO1549" s="69">
        <v>0.39924282</v>
      </c>
      <c r="AQ1549" s="116">
        <v>3.0681763999999999E-3</v>
      </c>
      <c r="AR1549" s="116">
        <v>2.8608527999999999E-3</v>
      </c>
      <c r="AS1549" s="116">
        <v>1.1415302E-4</v>
      </c>
      <c r="AT1549" s="199">
        <v>9.3170591999999997E-5</v>
      </c>
      <c r="AU1549" s="150">
        <f t="shared" si="715"/>
        <v>1.7151395742999999E-7</v>
      </c>
      <c r="AV1549" s="150">
        <f t="shared" si="716"/>
        <v>4.2216353747650001E-10</v>
      </c>
      <c r="AW1549" s="163">
        <f t="shared" si="717"/>
        <v>1.3049102641299999E-2</v>
      </c>
      <c r="AX1549" s="196">
        <v>1.1441059E-7</v>
      </c>
      <c r="AY1549" s="196">
        <v>3.4520436999999998E-10</v>
      </c>
      <c r="AZ1549" s="196">
        <v>9.4314764999999998E-15</v>
      </c>
      <c r="BA1549" s="108">
        <v>0</v>
      </c>
      <c r="BB1549" s="108">
        <v>0</v>
      </c>
      <c r="BC1549" s="196">
        <v>1.8673042999999999E-10</v>
      </c>
      <c r="BD1549" s="196">
        <v>5.6916636999999999E-8</v>
      </c>
      <c r="BE1549" s="196">
        <v>2.6470578000000001E-11</v>
      </c>
      <c r="BF1549" s="196">
        <v>5.0479158000000002E-11</v>
      </c>
      <c r="BG1549" s="108">
        <v>0</v>
      </c>
      <c r="BH1549" s="108">
        <v>0</v>
      </c>
      <c r="BI1549" s="108">
        <v>0</v>
      </c>
      <c r="BJ1549" s="108">
        <v>0</v>
      </c>
      <c r="BK1549" s="108">
        <v>0</v>
      </c>
      <c r="BL1549" s="108">
        <v>0</v>
      </c>
      <c r="BM1549" s="108">
        <v>0</v>
      </c>
      <c r="BN1549" s="108">
        <v>0</v>
      </c>
      <c r="BO1549" s="196">
        <v>1.7206413E-6</v>
      </c>
      <c r="BP1549" s="108">
        <v>1.3047382E-2</v>
      </c>
      <c r="BQ1549" s="108">
        <v>0</v>
      </c>
      <c r="BR1549" s="108">
        <v>0</v>
      </c>
      <c r="BS1549" s="108">
        <v>0</v>
      </c>
      <c r="BU1549" s="172">
        <v>7.3213547000000003E-6</v>
      </c>
      <c r="BV1549" s="172">
        <v>4.0949533000000001E-7</v>
      </c>
      <c r="BW1549" s="172">
        <v>3.4375762999999999E-6</v>
      </c>
      <c r="BX1549" s="69">
        <v>0</v>
      </c>
      <c r="BY1549" s="172">
        <v>9.788394199999999E-7</v>
      </c>
      <c r="BZ1549" s="172">
        <v>1.2088580999999999E-7</v>
      </c>
      <c r="CA1549" s="69">
        <v>0</v>
      </c>
      <c r="CB1549" s="172">
        <v>1.8347863999999999E-7</v>
      </c>
      <c r="CC1549" s="69">
        <v>0</v>
      </c>
      <c r="CD1549" s="69">
        <v>0</v>
      </c>
      <c r="CE1549" s="69">
        <v>0</v>
      </c>
      <c r="CF1549" s="69">
        <v>0</v>
      </c>
      <c r="CG1549" s="69">
        <v>0</v>
      </c>
      <c r="CH1549" s="172">
        <v>2.5563972000000002E-7</v>
      </c>
      <c r="CI1549" s="172">
        <v>1.8943238E-6</v>
      </c>
      <c r="CJ1549" s="172">
        <v>4.1115618999999997E-8</v>
      </c>
      <c r="CK1549" s="69">
        <v>0</v>
      </c>
      <c r="CM1549" s="198">
        <v>0</v>
      </c>
      <c r="CN1549" s="198">
        <v>0.12328727</v>
      </c>
      <c r="CO1549" s="198">
        <v>5.0868653E-3</v>
      </c>
      <c r="CP1549" s="198">
        <v>3.0789601000000001E-4</v>
      </c>
      <c r="CQ1549" s="198">
        <v>0</v>
      </c>
      <c r="CR1549" s="198">
        <v>0</v>
      </c>
      <c r="CS1549" s="197">
        <v>3.1904828000000003E-5</v>
      </c>
      <c r="CT1549" s="198">
        <v>0</v>
      </c>
      <c r="CU1549" s="198">
        <v>0</v>
      </c>
      <c r="CV1549" s="197">
        <v>4.2512363999999998E-5</v>
      </c>
    </row>
    <row r="1550" spans="1:100" ht="14.4">
      <c r="A1550" t="s">
        <v>3701</v>
      </c>
      <c r="B1550" s="85" t="s">
        <v>1162</v>
      </c>
      <c r="C1550" s="113" t="str">
        <f t="shared" si="703"/>
        <v>B.044.01.186</v>
      </c>
      <c r="D1550" s="9" t="s">
        <v>1163</v>
      </c>
      <c r="E1550" s="112" t="s">
        <v>514</v>
      </c>
      <c r="F1550" s="115" t="str">
        <f t="shared" si="704"/>
        <v>Electricity Gibraltar production</v>
      </c>
      <c r="G1550" s="143">
        <f t="shared" si="705"/>
        <v>0.20469383333333335</v>
      </c>
      <c r="I1550" s="118">
        <f t="shared" si="706"/>
        <v>3.45912735358E-2</v>
      </c>
      <c r="K1550" s="161">
        <f t="shared" si="707"/>
        <v>6.6994082000000003E-4</v>
      </c>
      <c r="L1550" s="161">
        <f t="shared" si="708"/>
        <v>3.1884375999999999E-3</v>
      </c>
      <c r="M1550" s="162">
        <f t="shared" si="709"/>
        <v>2.8820115799999999E-5</v>
      </c>
      <c r="N1550" s="161">
        <v>3.0704075000000001E-2</v>
      </c>
      <c r="O1550" s="132">
        <v>1.7406264E-3</v>
      </c>
      <c r="P1550" s="132">
        <v>1.4478112000000001E-3</v>
      </c>
      <c r="Q1550" s="132">
        <v>6.1313521999999999E-4</v>
      </c>
      <c r="R1550" s="164">
        <v>5.6805599999999997E-5</v>
      </c>
      <c r="S1550" s="132">
        <v>0</v>
      </c>
      <c r="T1550" s="132">
        <v>0</v>
      </c>
      <c r="U1550" s="132">
        <v>0</v>
      </c>
      <c r="V1550" s="164">
        <v>1.3102608000000001E-6</v>
      </c>
      <c r="W1550" s="132">
        <v>0</v>
      </c>
      <c r="X1550" s="164">
        <v>2.7509854999999999E-5</v>
      </c>
      <c r="Y1550" s="132">
        <v>0</v>
      </c>
      <c r="Z1550" s="132">
        <v>0</v>
      </c>
      <c r="AA1550" s="132">
        <v>0</v>
      </c>
      <c r="AC1550" s="118">
        <f t="shared" si="710"/>
        <v>3.0704075000000001E-2</v>
      </c>
      <c r="AD1550" s="118">
        <f t="shared" si="711"/>
        <v>3.8583784199999996E-3</v>
      </c>
      <c r="AE1550" s="118">
        <f t="shared" si="712"/>
        <v>3.1884375999999999E-3</v>
      </c>
      <c r="AF1550" s="118">
        <f t="shared" si="713"/>
        <v>3.1884375999999999E-3</v>
      </c>
      <c r="AG1550" s="118">
        <f t="shared" si="714"/>
        <v>2.8820115799999999E-5</v>
      </c>
      <c r="AI1550" s="69">
        <v>2.7249048999999999</v>
      </c>
      <c r="AJ1550" s="69">
        <v>2.7214870000000002</v>
      </c>
      <c r="AK1550" s="69">
        <v>3.4178910000000002E-3</v>
      </c>
      <c r="AL1550" s="69">
        <v>0</v>
      </c>
      <c r="AM1550" s="69">
        <v>0</v>
      </c>
      <c r="AN1550" s="69">
        <v>0</v>
      </c>
      <c r="AO1550" s="69">
        <v>0</v>
      </c>
      <c r="AQ1550" s="116">
        <v>4.1597908000000003E-3</v>
      </c>
      <c r="AR1550" s="116">
        <v>3.8277658000000002E-3</v>
      </c>
      <c r="AS1550" s="116">
        <v>1.7050033999999999E-4</v>
      </c>
      <c r="AT1550" s="116">
        <v>1.6152471E-4</v>
      </c>
      <c r="AU1550" s="150">
        <f t="shared" si="715"/>
        <v>2.2948236080000001E-7</v>
      </c>
      <c r="AV1550" s="150">
        <f t="shared" si="716"/>
        <v>6.3054859307799984E-10</v>
      </c>
      <c r="AW1550" s="163">
        <f t="shared" si="717"/>
        <v>2.2622508445629998E-2</v>
      </c>
      <c r="AX1550" s="196">
        <v>1.8995588E-7</v>
      </c>
      <c r="AY1550" s="196">
        <v>5.7314273999999995E-10</v>
      </c>
      <c r="AZ1550" s="196">
        <v>1.5659078000000002E-14</v>
      </c>
      <c r="BA1550" s="108">
        <v>0</v>
      </c>
      <c r="BB1550" s="108">
        <v>0</v>
      </c>
      <c r="BC1550" s="196">
        <v>9.1168799999999999E-11</v>
      </c>
      <c r="BD1550" s="196">
        <v>3.9435312000000002E-8</v>
      </c>
      <c r="BE1550" s="196">
        <v>1.2923929E-11</v>
      </c>
      <c r="BF1550" s="196">
        <v>4.4466264999999998E-11</v>
      </c>
      <c r="BG1550" s="108">
        <v>0</v>
      </c>
      <c r="BH1550" s="108">
        <v>0</v>
      </c>
      <c r="BI1550" s="108">
        <v>0</v>
      </c>
      <c r="BJ1550" s="108">
        <v>0</v>
      </c>
      <c r="BK1550" s="108">
        <v>0</v>
      </c>
      <c r="BL1550" s="108">
        <v>0</v>
      </c>
      <c r="BM1550" s="108">
        <v>0</v>
      </c>
      <c r="BN1550" s="108">
        <v>0</v>
      </c>
      <c r="BO1550" s="196">
        <v>2.6445629999999999E-8</v>
      </c>
      <c r="BP1550" s="108">
        <v>2.2622481999999999E-2</v>
      </c>
      <c r="BQ1550" s="108">
        <v>0</v>
      </c>
      <c r="BR1550" s="108">
        <v>0</v>
      </c>
      <c r="BS1550" s="108">
        <v>0</v>
      </c>
      <c r="BU1550" s="172">
        <v>9.7839895999999994E-6</v>
      </c>
      <c r="BV1550" s="172">
        <v>3.3657912999999998E-7</v>
      </c>
      <c r="BW1550" s="172">
        <v>5.7074073000000004E-6</v>
      </c>
      <c r="BX1550" s="69">
        <v>0</v>
      </c>
      <c r="BY1550" s="172">
        <v>2.8408498999999998E-7</v>
      </c>
      <c r="BZ1550" s="172">
        <v>5.9020983999999998E-8</v>
      </c>
      <c r="CA1550" s="69">
        <v>0</v>
      </c>
      <c r="CB1550" s="172">
        <v>8.9581152999999999E-8</v>
      </c>
      <c r="CC1550" s="69">
        <v>0</v>
      </c>
      <c r="CD1550" s="69">
        <v>0</v>
      </c>
      <c r="CE1550" s="69">
        <v>0</v>
      </c>
      <c r="CF1550" s="69">
        <v>0</v>
      </c>
      <c r="CG1550" s="69">
        <v>0</v>
      </c>
      <c r="CH1550" s="172">
        <v>1.3368315999999999E-7</v>
      </c>
      <c r="CI1550" s="172">
        <v>3.1730010000000002E-6</v>
      </c>
      <c r="CJ1550" s="172">
        <v>6.3193207999999997E-10</v>
      </c>
      <c r="CK1550" s="69">
        <v>0</v>
      </c>
      <c r="CM1550" s="198">
        <v>0</v>
      </c>
      <c r="CN1550" s="198">
        <v>0.20469383999999999</v>
      </c>
      <c r="CO1550" s="198">
        <v>2.4835984000000002E-3</v>
      </c>
      <c r="CP1550" s="198">
        <v>2.4381905000000001E-4</v>
      </c>
      <c r="CQ1550" s="198">
        <v>0</v>
      </c>
      <c r="CR1550" s="198">
        <v>0</v>
      </c>
      <c r="CS1550" s="197">
        <v>1.2754499E-5</v>
      </c>
      <c r="CT1550" s="198">
        <v>0</v>
      </c>
      <c r="CU1550" s="198">
        <v>0</v>
      </c>
      <c r="CV1550" s="197">
        <v>2.0756130000000001E-5</v>
      </c>
    </row>
    <row r="1551" spans="1:100" ht="14.4">
      <c r="A1551" t="s">
        <v>3702</v>
      </c>
      <c r="B1551" s="85" t="s">
        <v>1162</v>
      </c>
      <c r="C1551" s="113" t="str">
        <f t="shared" si="703"/>
        <v>B.044.01.187</v>
      </c>
      <c r="D1551" s="9" t="s">
        <v>1163</v>
      </c>
      <c r="E1551" s="112" t="s">
        <v>514</v>
      </c>
      <c r="F1551" s="115" t="str">
        <f t="shared" si="704"/>
        <v xml:space="preserve">Electricity Greece production (from Our World in Data) </v>
      </c>
      <c r="G1551" s="143">
        <f t="shared" si="705"/>
        <v>0.10241128000000001</v>
      </c>
      <c r="I1551" s="118">
        <f t="shared" si="706"/>
        <v>1.7364194983999999E-2</v>
      </c>
      <c r="K1551" s="161">
        <f t="shared" si="707"/>
        <v>3.5450171999999996E-4</v>
      </c>
      <c r="L1551" s="161">
        <f t="shared" si="708"/>
        <v>1.48154373E-3</v>
      </c>
      <c r="M1551" s="162">
        <f t="shared" si="709"/>
        <v>1.6645753399999999E-4</v>
      </c>
      <c r="N1551" s="161">
        <v>1.5361692E-2</v>
      </c>
      <c r="O1551" s="132">
        <v>7.5677027000000004E-4</v>
      </c>
      <c r="P1551" s="132">
        <v>7.2477345999999996E-4</v>
      </c>
      <c r="Q1551" s="132">
        <v>3.0861601999999998E-4</v>
      </c>
      <c r="R1551" s="164">
        <v>4.58857E-5</v>
      </c>
      <c r="S1551" s="132">
        <v>0</v>
      </c>
      <c r="T1551" s="132">
        <v>0</v>
      </c>
      <c r="U1551" s="132">
        <v>0</v>
      </c>
      <c r="V1551" s="132">
        <v>1.1167112E-4</v>
      </c>
      <c r="W1551" s="132">
        <v>0</v>
      </c>
      <c r="X1551" s="164">
        <v>5.4786413999999999E-5</v>
      </c>
      <c r="Y1551" s="132">
        <v>0</v>
      </c>
      <c r="Z1551" s="132">
        <v>0</v>
      </c>
      <c r="AA1551" s="132">
        <v>0</v>
      </c>
      <c r="AC1551" s="118">
        <f t="shared" si="710"/>
        <v>1.5361692E-2</v>
      </c>
      <c r="AD1551" s="118">
        <f t="shared" si="711"/>
        <v>1.8360454500000001E-3</v>
      </c>
      <c r="AE1551" s="118">
        <f t="shared" si="712"/>
        <v>1.48154373E-3</v>
      </c>
      <c r="AF1551" s="118">
        <f t="shared" si="713"/>
        <v>1.48154373E-3</v>
      </c>
      <c r="AG1551" s="118">
        <f t="shared" si="714"/>
        <v>1.6645753399999999E-4</v>
      </c>
      <c r="AI1551" s="69">
        <v>1.8838805000000001</v>
      </c>
      <c r="AJ1551" s="69">
        <v>1.292859</v>
      </c>
      <c r="AK1551" s="69">
        <v>6.8067969000000002E-3</v>
      </c>
      <c r="AL1551" s="69">
        <v>0</v>
      </c>
      <c r="AM1551" s="69">
        <v>4.5635555000000001E-2</v>
      </c>
      <c r="AN1551" s="69">
        <v>0.47337764999999998</v>
      </c>
      <c r="AO1551" s="69">
        <v>6.5201433000000003E-2</v>
      </c>
      <c r="AQ1551" s="116">
        <v>2.0396121000000001E-3</v>
      </c>
      <c r="AR1551" s="116">
        <v>1.8854499000000001E-3</v>
      </c>
      <c r="AS1551" s="199">
        <v>8.4667998000000004E-5</v>
      </c>
      <c r="AT1551" s="199">
        <v>6.9494259000000004E-5</v>
      </c>
      <c r="AU1551" s="150">
        <f t="shared" si="715"/>
        <v>1.1303656298400001E-7</v>
      </c>
      <c r="AV1551" s="150">
        <f t="shared" si="716"/>
        <v>3.1312129106320006E-10</v>
      </c>
      <c r="AW1551" s="163">
        <f t="shared" si="717"/>
        <v>9.7330895124999994E-3</v>
      </c>
      <c r="AX1551" s="196">
        <v>9.5037671000000005E-8</v>
      </c>
      <c r="AY1551" s="196">
        <v>2.8675159000000002E-10</v>
      </c>
      <c r="AZ1551" s="196">
        <v>7.8344631999999993E-15</v>
      </c>
      <c r="BA1551" s="108">
        <v>0</v>
      </c>
      <c r="BB1551" s="108">
        <v>0</v>
      </c>
      <c r="BC1551" s="196">
        <v>4.5888983999999998E-11</v>
      </c>
      <c r="BD1551" s="196">
        <v>1.7953003E-8</v>
      </c>
      <c r="BE1551" s="196">
        <v>6.5051415999999996E-12</v>
      </c>
      <c r="BF1551" s="196">
        <v>1.9856724999999999E-11</v>
      </c>
      <c r="BG1551" s="108">
        <v>0</v>
      </c>
      <c r="BH1551" s="108">
        <v>0</v>
      </c>
      <c r="BI1551" s="108">
        <v>0</v>
      </c>
      <c r="BJ1551" s="108">
        <v>0</v>
      </c>
      <c r="BK1551" s="108">
        <v>0</v>
      </c>
      <c r="BL1551" s="108">
        <v>0</v>
      </c>
      <c r="BM1551" s="108">
        <v>0</v>
      </c>
      <c r="BN1551" s="108">
        <v>0</v>
      </c>
      <c r="BO1551" s="196">
        <v>2.2539125000000002E-6</v>
      </c>
      <c r="BP1551" s="108">
        <v>9.7308355999999995E-3</v>
      </c>
      <c r="BQ1551" s="108">
        <v>0</v>
      </c>
      <c r="BR1551" s="108">
        <v>0</v>
      </c>
      <c r="BS1551" s="108">
        <v>0</v>
      </c>
      <c r="BU1551" s="172">
        <v>4.8650377999999999E-6</v>
      </c>
      <c r="BV1551" s="172">
        <v>1.5200617E-7</v>
      </c>
      <c r="BW1551" s="172">
        <v>2.8554983000000002E-6</v>
      </c>
      <c r="BX1551" s="69">
        <v>0</v>
      </c>
      <c r="BY1551" s="172">
        <v>1.4413086E-7</v>
      </c>
      <c r="BZ1551" s="172">
        <v>2.9707673999999999E-8</v>
      </c>
      <c r="CA1551" s="69">
        <v>0</v>
      </c>
      <c r="CB1551" s="172">
        <v>4.5089856000000002E-8</v>
      </c>
      <c r="CC1551" s="69">
        <v>0</v>
      </c>
      <c r="CD1551" s="69">
        <v>0</v>
      </c>
      <c r="CE1551" s="69">
        <v>0</v>
      </c>
      <c r="CF1551" s="69">
        <v>0</v>
      </c>
      <c r="CG1551" s="69">
        <v>0</v>
      </c>
      <c r="CH1551" s="172">
        <v>6.61582E-8</v>
      </c>
      <c r="CI1551" s="172">
        <v>1.5185883000000001E-6</v>
      </c>
      <c r="CJ1551" s="172">
        <v>5.3858411E-8</v>
      </c>
      <c r="CK1551" s="69">
        <v>0</v>
      </c>
      <c r="CM1551" s="198">
        <v>0</v>
      </c>
      <c r="CN1551" s="198">
        <v>0.10241127999999999</v>
      </c>
      <c r="CO1551" s="198">
        <v>1.2500966E-3</v>
      </c>
      <c r="CP1551" s="198">
        <v>1.1081389000000001E-4</v>
      </c>
      <c r="CQ1551" s="198">
        <v>0</v>
      </c>
      <c r="CR1551" s="198">
        <v>0</v>
      </c>
      <c r="CS1551" s="197">
        <v>6.1232644999999999E-6</v>
      </c>
      <c r="CT1551" s="198">
        <v>0</v>
      </c>
      <c r="CU1551" s="198">
        <v>0</v>
      </c>
      <c r="CV1551" s="197">
        <v>1.0447409000000001E-5</v>
      </c>
    </row>
    <row r="1552" spans="1:100" ht="14.4">
      <c r="A1552" t="s">
        <v>3703</v>
      </c>
      <c r="B1552" s="85" t="s">
        <v>1162</v>
      </c>
      <c r="C1552" s="113" t="str">
        <f t="shared" si="703"/>
        <v>B.044.01.188</v>
      </c>
      <c r="D1552" s="9" t="s">
        <v>1163</v>
      </c>
      <c r="E1552" s="112" t="s">
        <v>514</v>
      </c>
      <c r="F1552" s="115" t="str">
        <f t="shared" si="704"/>
        <v>Electricity Greenland production</v>
      </c>
      <c r="G1552" s="143">
        <f t="shared" si="705"/>
        <v>3.8488498000000003E-2</v>
      </c>
      <c r="I1552" s="118">
        <f t="shared" si="706"/>
        <v>8.8732779699999993E-3</v>
      </c>
      <c r="K1552" s="161">
        <f t="shared" si="707"/>
        <v>6.9122878999999999E-4</v>
      </c>
      <c r="L1552" s="161">
        <f t="shared" si="708"/>
        <v>2.2142220599999998E-3</v>
      </c>
      <c r="M1552" s="162">
        <f t="shared" si="709"/>
        <v>1.9455241999999999E-4</v>
      </c>
      <c r="N1552" s="161">
        <v>5.7732746999999999E-3</v>
      </c>
      <c r="O1552" s="132">
        <v>1.2931963E-3</v>
      </c>
      <c r="P1552" s="132">
        <v>9.2102576000000001E-4</v>
      </c>
      <c r="Q1552" s="132">
        <v>3.8808821E-4</v>
      </c>
      <c r="R1552" s="132">
        <v>3.0314057999999999E-4</v>
      </c>
      <c r="S1552" s="132">
        <v>0</v>
      </c>
      <c r="T1552" s="132">
        <v>0</v>
      </c>
      <c r="U1552" s="132">
        <v>0</v>
      </c>
      <c r="V1552" s="132">
        <v>1.7347928999999999E-4</v>
      </c>
      <c r="W1552" s="132">
        <v>0</v>
      </c>
      <c r="X1552" s="164">
        <v>2.1073129999999999E-5</v>
      </c>
      <c r="Y1552" s="132">
        <v>0</v>
      </c>
      <c r="Z1552" s="132">
        <v>0</v>
      </c>
      <c r="AA1552" s="132">
        <v>0</v>
      </c>
      <c r="AC1552" s="118">
        <f t="shared" si="710"/>
        <v>5.7732746999999999E-3</v>
      </c>
      <c r="AD1552" s="118">
        <f t="shared" si="711"/>
        <v>2.9054508499999996E-3</v>
      </c>
      <c r="AE1552" s="118">
        <f t="shared" si="712"/>
        <v>2.2142220599999998E-3</v>
      </c>
      <c r="AF1552" s="118">
        <f t="shared" si="713"/>
        <v>2.2142220599999998E-3</v>
      </c>
      <c r="AG1552" s="118">
        <f t="shared" si="714"/>
        <v>1.9455241999999999E-4</v>
      </c>
      <c r="AI1552" s="69">
        <v>1.5017547</v>
      </c>
      <c r="AJ1552" s="69">
        <v>0.47512357999999999</v>
      </c>
      <c r="AK1552" s="69">
        <v>2.6181768000000001E-3</v>
      </c>
      <c r="AL1552" s="69">
        <v>0</v>
      </c>
      <c r="AM1552" s="69">
        <v>0.18134096</v>
      </c>
      <c r="AN1552" s="69">
        <v>0</v>
      </c>
      <c r="AO1552" s="69">
        <v>0.84267201000000003</v>
      </c>
      <c r="AQ1552" s="116">
        <v>1.2149846000000001E-3</v>
      </c>
      <c r="AR1552" s="116">
        <v>1.1409770000000001E-3</v>
      </c>
      <c r="AS1552" s="199">
        <v>4.0058785000000002E-5</v>
      </c>
      <c r="AT1552" s="199">
        <v>3.3948824000000002E-5</v>
      </c>
      <c r="AU1552" s="150">
        <f t="shared" si="715"/>
        <v>6.8403894925999997E-8</v>
      </c>
      <c r="AV1552" s="150">
        <f t="shared" si="716"/>
        <v>1.4814638907009999E-10</v>
      </c>
      <c r="AW1552" s="163">
        <f t="shared" si="717"/>
        <v>4.7547372168999999E-3</v>
      </c>
      <c r="AX1552" s="196">
        <v>3.5717326E-8</v>
      </c>
      <c r="AY1552" s="196">
        <v>1.0776779E-10</v>
      </c>
      <c r="AZ1552" s="196">
        <v>2.9443701000000001E-15</v>
      </c>
      <c r="BA1552" s="108">
        <v>0</v>
      </c>
      <c r="BB1552" s="108">
        <v>0</v>
      </c>
      <c r="BC1552" s="196">
        <v>5.7705926000000001E-11</v>
      </c>
      <c r="BD1552" s="196">
        <v>3.2628863E-8</v>
      </c>
      <c r="BE1552" s="196">
        <v>8.1802906999999993E-12</v>
      </c>
      <c r="BF1552" s="196">
        <v>3.2195364000000002E-11</v>
      </c>
      <c r="BG1552" s="108">
        <v>0</v>
      </c>
      <c r="BH1552" s="108">
        <v>0</v>
      </c>
      <c r="BI1552" s="108">
        <v>0</v>
      </c>
      <c r="BJ1552" s="108">
        <v>0</v>
      </c>
      <c r="BK1552" s="108">
        <v>0</v>
      </c>
      <c r="BL1552" s="108">
        <v>0</v>
      </c>
      <c r="BM1552" s="108">
        <v>0</v>
      </c>
      <c r="BN1552" s="108">
        <v>0</v>
      </c>
      <c r="BO1552" s="196">
        <v>3.5014168999999999E-6</v>
      </c>
      <c r="BP1552" s="108">
        <v>4.7512357999999998E-3</v>
      </c>
      <c r="BQ1552" s="108">
        <v>0</v>
      </c>
      <c r="BR1552" s="108">
        <v>0</v>
      </c>
      <c r="BS1552" s="108">
        <v>0</v>
      </c>
      <c r="BU1552" s="172">
        <v>2.5972938000000001E-6</v>
      </c>
      <c r="BV1552" s="172">
        <v>2.4096293999999998E-7</v>
      </c>
      <c r="BW1552" s="172">
        <v>1.0731615000000001E-6</v>
      </c>
      <c r="BX1552" s="69">
        <v>0</v>
      </c>
      <c r="BY1552" s="172">
        <v>4.4196662999999998E-7</v>
      </c>
      <c r="BZ1552" s="172">
        <v>3.7357742999999997E-8</v>
      </c>
      <c r="CA1552" s="69">
        <v>0</v>
      </c>
      <c r="CB1552" s="172">
        <v>5.6701013999999997E-8</v>
      </c>
      <c r="CC1552" s="69">
        <v>0</v>
      </c>
      <c r="CD1552" s="69">
        <v>0</v>
      </c>
      <c r="CE1552" s="69">
        <v>0</v>
      </c>
      <c r="CF1552" s="69">
        <v>0</v>
      </c>
      <c r="CG1552" s="69">
        <v>0</v>
      </c>
      <c r="CH1552" s="172">
        <v>8.6428246999999994E-8</v>
      </c>
      <c r="CI1552" s="172">
        <v>5.7704757999999995E-7</v>
      </c>
      <c r="CJ1552" s="172">
        <v>8.3668176999999999E-8</v>
      </c>
      <c r="CK1552" s="69">
        <v>0</v>
      </c>
      <c r="CM1552" s="198">
        <v>0</v>
      </c>
      <c r="CN1552" s="198">
        <v>3.8488498000000003E-2</v>
      </c>
      <c r="CO1552" s="198">
        <v>1.5720109000000001E-3</v>
      </c>
      <c r="CP1552" s="198">
        <v>1.7343136000000001E-4</v>
      </c>
      <c r="CQ1552" s="198">
        <v>0</v>
      </c>
      <c r="CR1552" s="198">
        <v>0</v>
      </c>
      <c r="CS1552" s="197">
        <v>1.5903508999999999E-5</v>
      </c>
      <c r="CT1552" s="198">
        <v>0</v>
      </c>
      <c r="CU1552" s="198">
        <v>0</v>
      </c>
      <c r="CV1552" s="197">
        <v>1.3137737000000001E-5</v>
      </c>
    </row>
    <row r="1553" spans="1:100" ht="14.4">
      <c r="A1553" t="s">
        <v>3704</v>
      </c>
      <c r="B1553" s="85" t="s">
        <v>1162</v>
      </c>
      <c r="C1553" s="113" t="str">
        <f t="shared" si="703"/>
        <v>B.044.01.189</v>
      </c>
      <c r="D1553" s="9" t="s">
        <v>1163</v>
      </c>
      <c r="E1553" s="112" t="s">
        <v>514</v>
      </c>
      <c r="F1553" s="115" t="str">
        <f t="shared" si="704"/>
        <v>Electricity Grenada production</v>
      </c>
      <c r="G1553" s="143">
        <f t="shared" si="705"/>
        <v>0.21904381333333334</v>
      </c>
      <c r="I1553" s="118">
        <f t="shared" si="706"/>
        <v>4.6486129447963001E-2</v>
      </c>
      <c r="K1553" s="161">
        <f t="shared" si="707"/>
        <v>2.9119304999999998E-3</v>
      </c>
      <c r="L1553" s="161">
        <f t="shared" si="708"/>
        <v>1.0617577100000001E-2</v>
      </c>
      <c r="M1553" s="162">
        <f t="shared" si="709"/>
        <v>1.0004984796300001E-4</v>
      </c>
      <c r="N1553" s="161">
        <v>3.2856572000000001E-2</v>
      </c>
      <c r="O1553" s="132">
        <v>6.8541137E-3</v>
      </c>
      <c r="P1553" s="132">
        <v>3.7634634E-3</v>
      </c>
      <c r="Q1553" s="132">
        <v>1.5875411000000001E-3</v>
      </c>
      <c r="R1553" s="132">
        <v>1.3243894E-3</v>
      </c>
      <c r="S1553" s="132">
        <v>0</v>
      </c>
      <c r="T1553" s="132">
        <v>0</v>
      </c>
      <c r="U1553" s="132">
        <v>0</v>
      </c>
      <c r="V1553" s="164">
        <v>2.8567963E-8</v>
      </c>
      <c r="W1553" s="132">
        <v>0</v>
      </c>
      <c r="X1553" s="132">
        <v>1.0002128E-4</v>
      </c>
      <c r="Y1553" s="132">
        <v>0</v>
      </c>
      <c r="Z1553" s="132">
        <v>0</v>
      </c>
      <c r="AA1553" s="132">
        <v>0</v>
      </c>
      <c r="AC1553" s="118">
        <f t="shared" si="710"/>
        <v>3.2856572000000001E-2</v>
      </c>
      <c r="AD1553" s="118">
        <f t="shared" si="711"/>
        <v>1.3529507600000001E-2</v>
      </c>
      <c r="AE1553" s="118">
        <f t="shared" si="712"/>
        <v>1.0617577100000001E-2</v>
      </c>
      <c r="AF1553" s="118">
        <f t="shared" si="713"/>
        <v>1.0617577100000001E-2</v>
      </c>
      <c r="AG1553" s="118">
        <f t="shared" si="714"/>
        <v>1.0004984796300001E-4</v>
      </c>
      <c r="AI1553" s="69">
        <v>2.8415536000000001</v>
      </c>
      <c r="AJ1553" s="69">
        <v>2.8291267000000002</v>
      </c>
      <c r="AK1553" s="69">
        <v>1.2426886E-2</v>
      </c>
      <c r="AL1553" s="69">
        <v>0</v>
      </c>
      <c r="AM1553" s="69">
        <v>0</v>
      </c>
      <c r="AN1553" s="69">
        <v>0</v>
      </c>
      <c r="AO1553" s="69">
        <v>0</v>
      </c>
      <c r="AQ1553" s="116">
        <v>6.5381876999999998E-3</v>
      </c>
      <c r="AR1553" s="116">
        <v>6.1167340000000004E-3</v>
      </c>
      <c r="AS1553" s="116">
        <v>2.1945398E-4</v>
      </c>
      <c r="AT1553" s="116">
        <v>2.0199964999999999E-4</v>
      </c>
      <c r="AU1553" s="150">
        <f t="shared" si="715"/>
        <v>3.6671067593999999E-7</v>
      </c>
      <c r="AV1553" s="150">
        <f t="shared" si="716"/>
        <v>8.1159016185199988E-10</v>
      </c>
      <c r="AW1553" s="163">
        <f t="shared" si="717"/>
        <v>2.8291267576601088E-2</v>
      </c>
      <c r="AX1553" s="196">
        <v>2.0327266000000001E-7</v>
      </c>
      <c r="AY1553" s="196">
        <v>6.1332267999999995E-10</v>
      </c>
      <c r="AZ1553" s="196">
        <v>1.6756852000000001E-14</v>
      </c>
      <c r="BA1553" s="108">
        <v>0</v>
      </c>
      <c r="BB1553" s="108">
        <v>0</v>
      </c>
      <c r="BC1553" s="196">
        <v>2.3605594000000002E-10</v>
      </c>
      <c r="BD1553" s="196">
        <v>1.6320196E-7</v>
      </c>
      <c r="BE1553" s="196">
        <v>3.3462874999999999E-11</v>
      </c>
      <c r="BF1553" s="196">
        <v>1.6478784999999999E-10</v>
      </c>
      <c r="BG1553" s="108">
        <v>0</v>
      </c>
      <c r="BH1553" s="108">
        <v>0</v>
      </c>
      <c r="BI1553" s="108">
        <v>0</v>
      </c>
      <c r="BJ1553" s="108">
        <v>0</v>
      </c>
      <c r="BK1553" s="108">
        <v>0</v>
      </c>
      <c r="BL1553" s="108">
        <v>0</v>
      </c>
      <c r="BM1553" s="108">
        <v>0</v>
      </c>
      <c r="BN1553" s="108">
        <v>0</v>
      </c>
      <c r="BO1553" s="196">
        <v>5.7660108999999995E-10</v>
      </c>
      <c r="BP1553" s="108">
        <v>2.8291266999999998E-2</v>
      </c>
      <c r="BQ1553" s="108">
        <v>0</v>
      </c>
      <c r="BR1553" s="108">
        <v>0</v>
      </c>
      <c r="BS1553" s="108">
        <v>0</v>
      </c>
      <c r="BU1553" s="172">
        <v>1.3577793E-5</v>
      </c>
      <c r="BV1553" s="172">
        <v>1.2138133000000001E-6</v>
      </c>
      <c r="BW1553" s="172">
        <v>6.1075227000000002E-6</v>
      </c>
      <c r="BX1553" s="69">
        <v>0</v>
      </c>
      <c r="BY1553" s="172">
        <v>2.0713368000000001E-6</v>
      </c>
      <c r="BZ1553" s="172">
        <v>1.5281821999999999E-7</v>
      </c>
      <c r="CA1553" s="69">
        <v>0</v>
      </c>
      <c r="CB1553" s="172">
        <v>2.3194517999999999E-7</v>
      </c>
      <c r="CC1553" s="69">
        <v>0</v>
      </c>
      <c r="CD1553" s="69">
        <v>0</v>
      </c>
      <c r="CE1553" s="69">
        <v>0</v>
      </c>
      <c r="CF1553" s="69">
        <v>0</v>
      </c>
      <c r="CG1553" s="69">
        <v>0</v>
      </c>
      <c r="CH1553" s="172">
        <v>3.6835704999999999E-7</v>
      </c>
      <c r="CI1553" s="172">
        <v>3.4319854999999998E-6</v>
      </c>
      <c r="CJ1553" s="172">
        <v>1.3778182999999999E-11</v>
      </c>
      <c r="CK1553" s="69">
        <v>0</v>
      </c>
      <c r="CM1553" s="198">
        <v>0</v>
      </c>
      <c r="CN1553" s="198">
        <v>0.21904381000000001</v>
      </c>
      <c r="CO1553" s="198">
        <v>6.4305789E-3</v>
      </c>
      <c r="CP1553" s="198">
        <v>8.6552239000000004E-4</v>
      </c>
      <c r="CQ1553" s="198">
        <v>0</v>
      </c>
      <c r="CR1553" s="198">
        <v>0</v>
      </c>
      <c r="CS1553" s="197">
        <v>7.6697007999999996E-5</v>
      </c>
      <c r="CT1553" s="198">
        <v>0</v>
      </c>
      <c r="CU1553" s="198">
        <v>0</v>
      </c>
      <c r="CV1553" s="197">
        <v>5.3742156000000002E-5</v>
      </c>
    </row>
    <row r="1554" spans="1:100" ht="14.4">
      <c r="A1554" t="s">
        <v>3705</v>
      </c>
      <c r="B1554" s="85" t="s">
        <v>1162</v>
      </c>
      <c r="C1554" s="113" t="str">
        <f t="shared" si="703"/>
        <v>B.044.01.190</v>
      </c>
      <c r="D1554" s="9" t="s">
        <v>1163</v>
      </c>
      <c r="E1554" s="112" t="s">
        <v>514</v>
      </c>
      <c r="F1554" s="115" t="str">
        <f t="shared" si="704"/>
        <v>Electricity Guam production</v>
      </c>
      <c r="G1554" s="143">
        <f t="shared" si="705"/>
        <v>0.19509110666666668</v>
      </c>
      <c r="I1554" s="118">
        <f t="shared" si="706"/>
        <v>4.1425491076999998E-2</v>
      </c>
      <c r="K1554" s="161">
        <f t="shared" si="707"/>
        <v>2.5925610999999998E-3</v>
      </c>
      <c r="L1554" s="161">
        <f t="shared" si="708"/>
        <v>9.4520479999999994E-3</v>
      </c>
      <c r="M1554" s="162">
        <f t="shared" si="709"/>
        <v>1.1721597699999999E-4</v>
      </c>
      <c r="N1554" s="161">
        <v>2.9263666000000001E-2</v>
      </c>
      <c r="O1554" s="132">
        <v>6.0994355999999996E-3</v>
      </c>
      <c r="P1554" s="132">
        <v>3.3526124000000002E-3</v>
      </c>
      <c r="Q1554" s="132">
        <v>1.4142012E-3</v>
      </c>
      <c r="R1554" s="132">
        <v>1.1783599E-3</v>
      </c>
      <c r="S1554" s="132">
        <v>0</v>
      </c>
      <c r="T1554" s="132">
        <v>0</v>
      </c>
      <c r="U1554" s="132">
        <v>0</v>
      </c>
      <c r="V1554" s="164">
        <v>2.5356897999999999E-5</v>
      </c>
      <c r="W1554" s="132">
        <v>0</v>
      </c>
      <c r="X1554" s="164">
        <v>9.1859078999999999E-5</v>
      </c>
      <c r="Y1554" s="132">
        <v>0</v>
      </c>
      <c r="Z1554" s="132">
        <v>0</v>
      </c>
      <c r="AA1554" s="132">
        <v>0</v>
      </c>
      <c r="AC1554" s="118">
        <f t="shared" si="710"/>
        <v>2.9263666000000001E-2</v>
      </c>
      <c r="AD1554" s="118">
        <f t="shared" si="711"/>
        <v>1.2044609099999999E-2</v>
      </c>
      <c r="AE1554" s="118">
        <f t="shared" si="712"/>
        <v>9.4520479999999994E-3</v>
      </c>
      <c r="AF1554" s="118">
        <f t="shared" si="713"/>
        <v>9.4520479999999994E-3</v>
      </c>
      <c r="AG1554" s="118">
        <f t="shared" si="714"/>
        <v>1.1721597699999999E-4</v>
      </c>
      <c r="AI1554" s="69">
        <v>2.6167867999999999</v>
      </c>
      <c r="AJ1554" s="69">
        <v>2.5160149999999999</v>
      </c>
      <c r="AK1554" s="69">
        <v>1.1412795E-2</v>
      </c>
      <c r="AL1554" s="69">
        <v>0</v>
      </c>
      <c r="AM1554" s="69">
        <v>0</v>
      </c>
      <c r="AN1554" s="69">
        <v>8.9359016999999999E-2</v>
      </c>
      <c r="AO1554" s="69">
        <v>0</v>
      </c>
      <c r="AQ1554" s="116">
        <v>5.8211052999999997E-3</v>
      </c>
      <c r="AR1554" s="116">
        <v>5.4460289999999998E-3</v>
      </c>
      <c r="AS1554" s="116">
        <v>1.9542919E-4</v>
      </c>
      <c r="AT1554" s="116">
        <v>1.7964711999999999E-4</v>
      </c>
      <c r="AU1554" s="150">
        <f t="shared" si="715"/>
        <v>3.2650054155000001E-7</v>
      </c>
      <c r="AV1554" s="150">
        <f t="shared" si="716"/>
        <v>7.2274108747000009E-10</v>
      </c>
      <c r="AW1554" s="163">
        <f t="shared" si="717"/>
        <v>2.5160661790609998E-2</v>
      </c>
      <c r="AX1554" s="196">
        <v>1.8104455E-7</v>
      </c>
      <c r="AY1554" s="196">
        <v>5.4625510000000002E-10</v>
      </c>
      <c r="AZ1554" s="196">
        <v>1.4924470000000001E-14</v>
      </c>
      <c r="BA1554" s="108">
        <v>0</v>
      </c>
      <c r="BB1554" s="108">
        <v>0</v>
      </c>
      <c r="BC1554" s="196">
        <v>2.1028155E-10</v>
      </c>
      <c r="BD1554" s="196">
        <v>1.4524571000000001E-7</v>
      </c>
      <c r="BE1554" s="196">
        <v>2.9809143000000001E-11</v>
      </c>
      <c r="BF1554" s="196">
        <v>1.4666192000000001E-10</v>
      </c>
      <c r="BG1554" s="108">
        <v>0</v>
      </c>
      <c r="BH1554" s="108">
        <v>0</v>
      </c>
      <c r="BI1554" s="108">
        <v>0</v>
      </c>
      <c r="BJ1554" s="108">
        <v>0</v>
      </c>
      <c r="BK1554" s="108">
        <v>0</v>
      </c>
      <c r="BL1554" s="108">
        <v>0</v>
      </c>
      <c r="BM1554" s="108">
        <v>0</v>
      </c>
      <c r="BN1554" s="108">
        <v>0</v>
      </c>
      <c r="BO1554" s="196">
        <v>5.1179061000000005E-7</v>
      </c>
      <c r="BP1554" s="108">
        <v>2.5160149999999999E-2</v>
      </c>
      <c r="BQ1554" s="108">
        <v>0</v>
      </c>
      <c r="BR1554" s="108">
        <v>0</v>
      </c>
      <c r="BS1554" s="108">
        <v>0</v>
      </c>
      <c r="BU1554" s="172">
        <v>1.2098837E-5</v>
      </c>
      <c r="BV1554" s="172">
        <v>1.0803620000000001E-6</v>
      </c>
      <c r="BW1554" s="172">
        <v>5.4396577000000001E-6</v>
      </c>
      <c r="BX1554" s="69">
        <v>0</v>
      </c>
      <c r="BY1554" s="172">
        <v>1.8431429999999999E-6</v>
      </c>
      <c r="BZ1554" s="172">
        <v>1.3613236E-7</v>
      </c>
      <c r="CA1554" s="69">
        <v>0</v>
      </c>
      <c r="CB1554" s="172">
        <v>2.0661962999999999E-7</v>
      </c>
      <c r="CC1554" s="69">
        <v>0</v>
      </c>
      <c r="CD1554" s="69">
        <v>0</v>
      </c>
      <c r="CE1554" s="69">
        <v>0</v>
      </c>
      <c r="CF1554" s="69">
        <v>0</v>
      </c>
      <c r="CG1554" s="69">
        <v>0</v>
      </c>
      <c r="CH1554" s="172">
        <v>3.2807743E-7</v>
      </c>
      <c r="CI1554" s="172">
        <v>3.0526150999999999E-6</v>
      </c>
      <c r="CJ1554" s="172">
        <v>1.2229503E-8</v>
      </c>
      <c r="CK1554" s="69">
        <v>0</v>
      </c>
      <c r="CM1554" s="198">
        <v>0</v>
      </c>
      <c r="CN1554" s="198">
        <v>0.19509111000000001</v>
      </c>
      <c r="CO1554" s="198">
        <v>5.7284390999999997E-3</v>
      </c>
      <c r="CP1554" s="198">
        <v>7.7039003000000002E-4</v>
      </c>
      <c r="CQ1554" s="198">
        <v>0</v>
      </c>
      <c r="CR1554" s="198">
        <v>0</v>
      </c>
      <c r="CS1554" s="197">
        <v>6.8248789000000006E-5</v>
      </c>
      <c r="CT1554" s="198">
        <v>0</v>
      </c>
      <c r="CU1554" s="198">
        <v>0</v>
      </c>
      <c r="CV1554" s="197">
        <v>4.7874177E-5</v>
      </c>
    </row>
    <row r="1555" spans="1:100" ht="14.4">
      <c r="A1555" t="s">
        <v>3706</v>
      </c>
      <c r="B1555" s="85" t="s">
        <v>1162</v>
      </c>
      <c r="C1555" s="113" t="str">
        <f t="shared" si="703"/>
        <v>B.044.01.191</v>
      </c>
      <c r="D1555" s="9" t="s">
        <v>1163</v>
      </c>
      <c r="E1555" s="112" t="s">
        <v>514</v>
      </c>
      <c r="F1555" s="115" t="str">
        <f t="shared" si="704"/>
        <v>Electricity Guatemala production</v>
      </c>
      <c r="G1555" s="143">
        <f t="shared" si="705"/>
        <v>9.0887700000000002E-2</v>
      </c>
      <c r="I1555" s="118">
        <f t="shared" si="706"/>
        <v>2.1255814219999999E-2</v>
      </c>
      <c r="K1555" s="161">
        <f t="shared" si="707"/>
        <v>2.0897616599999998E-3</v>
      </c>
      <c r="L1555" s="161">
        <f t="shared" si="708"/>
        <v>5.2863685000000002E-3</v>
      </c>
      <c r="M1555" s="162">
        <f t="shared" si="709"/>
        <v>2.4652905999999997E-4</v>
      </c>
      <c r="N1555" s="161">
        <v>1.3633154999999999E-2</v>
      </c>
      <c r="O1555" s="132">
        <v>2.3380520000000002E-3</v>
      </c>
      <c r="P1555" s="132">
        <v>2.9483165E-3</v>
      </c>
      <c r="Q1555" s="132">
        <v>1.2452031000000001E-3</v>
      </c>
      <c r="R1555" s="132">
        <v>8.4455855999999996E-4</v>
      </c>
      <c r="S1555" s="132">
        <v>0</v>
      </c>
      <c r="T1555" s="132">
        <v>0</v>
      </c>
      <c r="U1555" s="132">
        <v>0</v>
      </c>
      <c r="V1555" s="132">
        <v>1.0428019E-4</v>
      </c>
      <c r="W1555" s="132">
        <v>0</v>
      </c>
      <c r="X1555" s="132">
        <v>1.4224887E-4</v>
      </c>
      <c r="Y1555" s="132">
        <v>0</v>
      </c>
      <c r="Z1555" s="132">
        <v>0</v>
      </c>
      <c r="AA1555" s="132">
        <v>0</v>
      </c>
      <c r="AC1555" s="118">
        <f t="shared" si="710"/>
        <v>1.3633154999999999E-2</v>
      </c>
      <c r="AD1555" s="118">
        <f t="shared" si="711"/>
        <v>7.3761301600000001E-3</v>
      </c>
      <c r="AE1555" s="118">
        <f t="shared" si="712"/>
        <v>5.2863685000000002E-3</v>
      </c>
      <c r="AF1555" s="118">
        <f t="shared" si="713"/>
        <v>5.2863685000000002E-3</v>
      </c>
      <c r="AG1555" s="118">
        <f t="shared" si="714"/>
        <v>2.4652905999999997E-4</v>
      </c>
      <c r="AI1555" s="69">
        <v>2.3969216000000002</v>
      </c>
      <c r="AJ1555" s="69">
        <v>1.0230531</v>
      </c>
      <c r="AK1555" s="69">
        <v>1.7673344000000001E-2</v>
      </c>
      <c r="AL1555" s="69">
        <v>0</v>
      </c>
      <c r="AM1555" s="69">
        <v>0.85349885999999997</v>
      </c>
      <c r="AN1555" s="69">
        <v>4.7014767999999998E-2</v>
      </c>
      <c r="AO1555" s="69">
        <v>0.45568159000000003</v>
      </c>
      <c r="AQ1555" s="116">
        <v>2.7102025999999999E-3</v>
      </c>
      <c r="AR1555" s="116">
        <v>2.5740160000000002E-3</v>
      </c>
      <c r="AS1555" s="199">
        <v>9.3483811999999994E-5</v>
      </c>
      <c r="AT1555" s="199">
        <v>4.2702771000000001E-5</v>
      </c>
      <c r="AU1555" s="150">
        <f t="shared" si="715"/>
        <v>1.5431750675999999E-7</v>
      </c>
      <c r="AV1555" s="150">
        <f t="shared" si="716"/>
        <v>3.4572415090920002E-10</v>
      </c>
      <c r="AW1555" s="163">
        <f t="shared" si="717"/>
        <v>5.9807803378000004E-3</v>
      </c>
      <c r="AX1555" s="196">
        <v>8.4343786999999999E-8</v>
      </c>
      <c r="AY1555" s="196">
        <v>2.5448555999999999E-10</v>
      </c>
      <c r="AZ1555" s="196">
        <v>6.9529091999999998E-15</v>
      </c>
      <c r="BA1555" s="108">
        <v>0</v>
      </c>
      <c r="BB1555" s="108">
        <v>0</v>
      </c>
      <c r="BC1555" s="196">
        <v>1.8515275999999999E-10</v>
      </c>
      <c r="BD1555" s="196">
        <v>6.9788566999999995E-8</v>
      </c>
      <c r="BE1555" s="196">
        <v>2.6246929000000001E-11</v>
      </c>
      <c r="BF1555" s="196">
        <v>6.4984709000000002E-11</v>
      </c>
      <c r="BG1555" s="108">
        <v>0</v>
      </c>
      <c r="BH1555" s="108">
        <v>0</v>
      </c>
      <c r="BI1555" s="108">
        <v>0</v>
      </c>
      <c r="BJ1555" s="108">
        <v>0</v>
      </c>
      <c r="BK1555" s="108">
        <v>0</v>
      </c>
      <c r="BL1555" s="108">
        <v>0</v>
      </c>
      <c r="BM1555" s="108">
        <v>0</v>
      </c>
      <c r="BN1555" s="108">
        <v>0</v>
      </c>
      <c r="BO1555" s="196">
        <v>2.1047377999999998E-6</v>
      </c>
      <c r="BP1555" s="108">
        <v>5.9786756000000003E-3</v>
      </c>
      <c r="BQ1555" s="108">
        <v>0</v>
      </c>
      <c r="BR1555" s="108">
        <v>0</v>
      </c>
      <c r="BS1555" s="108">
        <v>0</v>
      </c>
      <c r="BU1555" s="172">
        <v>5.9994716000000002E-6</v>
      </c>
      <c r="BV1555" s="172">
        <v>5.0898156999999997E-7</v>
      </c>
      <c r="BW1555" s="172">
        <v>2.5341903000000002E-6</v>
      </c>
      <c r="BX1555" s="69">
        <v>0</v>
      </c>
      <c r="BY1555" s="172">
        <v>1.0858294E-6</v>
      </c>
      <c r="BZ1555" s="172">
        <v>1.1986445000000001E-7</v>
      </c>
      <c r="CA1555" s="69">
        <v>0</v>
      </c>
      <c r="CB1555" s="172">
        <v>1.8192843999999999E-7</v>
      </c>
      <c r="CC1555" s="69">
        <v>0</v>
      </c>
      <c r="CD1555" s="69">
        <v>0</v>
      </c>
      <c r="CE1555" s="69">
        <v>0</v>
      </c>
      <c r="CF1555" s="69">
        <v>0</v>
      </c>
      <c r="CG1555" s="69">
        <v>0</v>
      </c>
      <c r="CH1555" s="172">
        <v>2.6016239000000001E-7</v>
      </c>
      <c r="CI1555" s="172">
        <v>1.2582213000000001E-6</v>
      </c>
      <c r="CJ1555" s="172">
        <v>5.0293803999999997E-8</v>
      </c>
      <c r="CK1555" s="69">
        <v>0</v>
      </c>
      <c r="CM1555" s="198">
        <v>0</v>
      </c>
      <c r="CN1555" s="198">
        <v>9.0887702000000001E-2</v>
      </c>
      <c r="CO1555" s="198">
        <v>5.0438866000000002E-3</v>
      </c>
      <c r="CP1555" s="198">
        <v>3.7572879000000002E-4</v>
      </c>
      <c r="CQ1555" s="198">
        <v>0</v>
      </c>
      <c r="CR1555" s="198">
        <v>0</v>
      </c>
      <c r="CS1555" s="197">
        <v>3.6788215999999998E-5</v>
      </c>
      <c r="CT1555" s="198">
        <v>0</v>
      </c>
      <c r="CU1555" s="198">
        <v>0</v>
      </c>
      <c r="CV1555" s="197">
        <v>4.2153178999999997E-5</v>
      </c>
    </row>
    <row r="1556" spans="1:100" ht="14.4">
      <c r="A1556" t="s">
        <v>3707</v>
      </c>
      <c r="B1556" s="85" t="s">
        <v>1162</v>
      </c>
      <c r="C1556" s="113" t="str">
        <f t="shared" si="703"/>
        <v>B.044.01.192</v>
      </c>
      <c r="D1556" s="9" t="s">
        <v>1163</v>
      </c>
      <c r="E1556" s="112" t="s">
        <v>514</v>
      </c>
      <c r="F1556" s="115" t="str">
        <f t="shared" si="704"/>
        <v>Electricity Guinea production</v>
      </c>
      <c r="G1556" s="143">
        <f t="shared" si="705"/>
        <v>6.2327749333333335E-2</v>
      </c>
      <c r="I1556" s="118">
        <f t="shared" si="706"/>
        <v>1.3311319594999999E-2</v>
      </c>
      <c r="K1556" s="161">
        <f t="shared" si="707"/>
        <v>8.1041502999999997E-4</v>
      </c>
      <c r="L1556" s="161">
        <f t="shared" si="708"/>
        <v>2.9349314000000001E-3</v>
      </c>
      <c r="M1556" s="162">
        <f t="shared" si="709"/>
        <v>2.1681076500000001E-4</v>
      </c>
      <c r="N1556" s="161">
        <v>9.3491623999999995E-3</v>
      </c>
      <c r="O1556" s="132">
        <v>1.8944019000000001E-3</v>
      </c>
      <c r="P1556" s="132">
        <v>1.0405295000000001E-3</v>
      </c>
      <c r="Q1556" s="132">
        <v>4.3892331999999999E-4</v>
      </c>
      <c r="R1556" s="132">
        <v>3.7149170999999998E-4</v>
      </c>
      <c r="S1556" s="132">
        <v>0</v>
      </c>
      <c r="T1556" s="132">
        <v>0</v>
      </c>
      <c r="U1556" s="132">
        <v>0</v>
      </c>
      <c r="V1556" s="132">
        <v>1.8442657000000001E-4</v>
      </c>
      <c r="W1556" s="132">
        <v>0</v>
      </c>
      <c r="X1556" s="164">
        <v>3.2384195E-5</v>
      </c>
      <c r="Y1556" s="132">
        <v>0</v>
      </c>
      <c r="Z1556" s="132">
        <v>0</v>
      </c>
      <c r="AA1556" s="132">
        <v>0</v>
      </c>
      <c r="AC1556" s="118">
        <f t="shared" si="710"/>
        <v>9.3491623999999995E-3</v>
      </c>
      <c r="AD1556" s="118">
        <f t="shared" si="711"/>
        <v>3.7453464300000001E-3</v>
      </c>
      <c r="AE1556" s="118">
        <f t="shared" si="712"/>
        <v>2.9349314000000001E-3</v>
      </c>
      <c r="AF1556" s="118">
        <f t="shared" si="713"/>
        <v>2.9349314000000001E-3</v>
      </c>
      <c r="AG1556" s="118">
        <f t="shared" si="714"/>
        <v>2.1681076500000001E-4</v>
      </c>
      <c r="AI1556" s="69">
        <v>1.6796884999999999</v>
      </c>
      <c r="AJ1556" s="69">
        <v>0.78178031999999997</v>
      </c>
      <c r="AK1556" s="69">
        <v>4.0234909000000001E-3</v>
      </c>
      <c r="AL1556" s="69">
        <v>0</v>
      </c>
      <c r="AM1556" s="69">
        <v>0</v>
      </c>
      <c r="AN1556" s="69">
        <v>8.8503434000000002E-3</v>
      </c>
      <c r="AO1556" s="69">
        <v>0.88503430000000005</v>
      </c>
      <c r="AQ1556" s="116">
        <v>1.8375570999999999E-3</v>
      </c>
      <c r="AR1556" s="116">
        <v>1.7197028000000001E-3</v>
      </c>
      <c r="AS1556" s="199">
        <v>6.2008570000000006E-5</v>
      </c>
      <c r="AT1556" s="199">
        <v>5.5845693000000001E-5</v>
      </c>
      <c r="AU1556" s="150">
        <f t="shared" si="715"/>
        <v>1.03099689742E-7</v>
      </c>
      <c r="AV1556" s="150">
        <f t="shared" si="716"/>
        <v>2.2932163917280001E-10</v>
      </c>
      <c r="AW1556" s="163">
        <f t="shared" si="717"/>
        <v>7.8215255711000017E-3</v>
      </c>
      <c r="AX1556" s="196">
        <v>5.7840150999999999E-8</v>
      </c>
      <c r="AY1556" s="196">
        <v>1.745177E-10</v>
      </c>
      <c r="AZ1556" s="196">
        <v>4.7680727999999997E-15</v>
      </c>
      <c r="BA1556" s="108">
        <v>0</v>
      </c>
      <c r="BB1556" s="108">
        <v>0</v>
      </c>
      <c r="BC1556" s="196">
        <v>6.5264742E-11</v>
      </c>
      <c r="BD1556" s="196">
        <v>4.5194274000000002E-8</v>
      </c>
      <c r="BE1556" s="196">
        <v>9.2518150999999996E-12</v>
      </c>
      <c r="BF1556" s="196">
        <v>4.5547355999999999E-11</v>
      </c>
      <c r="BG1556" s="108">
        <v>0</v>
      </c>
      <c r="BH1556" s="108">
        <v>0</v>
      </c>
      <c r="BI1556" s="108">
        <v>0</v>
      </c>
      <c r="BJ1556" s="108">
        <v>0</v>
      </c>
      <c r="BK1556" s="108">
        <v>0</v>
      </c>
      <c r="BL1556" s="108">
        <v>0</v>
      </c>
      <c r="BM1556" s="108">
        <v>0</v>
      </c>
      <c r="BN1556" s="108">
        <v>0</v>
      </c>
      <c r="BO1556" s="196">
        <v>3.7223710999999999E-6</v>
      </c>
      <c r="BP1556" s="108">
        <v>7.8178032000000008E-3</v>
      </c>
      <c r="BQ1556" s="108">
        <v>0</v>
      </c>
      <c r="BR1556" s="108">
        <v>0</v>
      </c>
      <c r="BS1556" s="108">
        <v>0</v>
      </c>
      <c r="BU1556" s="172">
        <v>3.8970307000000001E-6</v>
      </c>
      <c r="BV1556" s="172">
        <v>3.3550416999999999E-7</v>
      </c>
      <c r="BW1556" s="172">
        <v>1.7378629999999999E-6</v>
      </c>
      <c r="BX1556" s="69">
        <v>0</v>
      </c>
      <c r="BY1556" s="172">
        <v>5.7737416999999997E-7</v>
      </c>
      <c r="BZ1556" s="172">
        <v>4.2251179E-8</v>
      </c>
      <c r="CA1556" s="69">
        <v>0</v>
      </c>
      <c r="CB1556" s="172">
        <v>6.4128197999999994E-8</v>
      </c>
      <c r="CC1556" s="69">
        <v>0</v>
      </c>
      <c r="CD1556" s="69">
        <v>0</v>
      </c>
      <c r="CE1556" s="69">
        <v>0</v>
      </c>
      <c r="CF1556" s="69">
        <v>0</v>
      </c>
      <c r="CG1556" s="69">
        <v>0</v>
      </c>
      <c r="CH1556" s="172">
        <v>1.0183745000000001E-7</v>
      </c>
      <c r="CI1556" s="172">
        <v>9.4912448000000002E-7</v>
      </c>
      <c r="CJ1556" s="172">
        <v>8.8947991000000004E-8</v>
      </c>
      <c r="CK1556" s="69">
        <v>0</v>
      </c>
      <c r="CM1556" s="198">
        <v>0</v>
      </c>
      <c r="CN1556" s="198">
        <v>6.2327749000000002E-2</v>
      </c>
      <c r="CO1556" s="198">
        <v>1.7779263000000001E-3</v>
      </c>
      <c r="CP1556" s="198">
        <v>2.3923740999999999E-4</v>
      </c>
      <c r="CQ1556" s="198">
        <v>0</v>
      </c>
      <c r="CR1556" s="198">
        <v>0</v>
      </c>
      <c r="CS1556" s="197">
        <v>2.1334167999999999E-5</v>
      </c>
      <c r="CT1556" s="198">
        <v>0</v>
      </c>
      <c r="CU1556" s="198">
        <v>0</v>
      </c>
      <c r="CV1556" s="197">
        <v>1.4858630000000001E-5</v>
      </c>
    </row>
    <row r="1557" spans="1:100" ht="14.4">
      <c r="A1557" t="s">
        <v>3708</v>
      </c>
      <c r="B1557" s="85" t="s">
        <v>1162</v>
      </c>
      <c r="C1557" s="113" t="str">
        <f t="shared" si="703"/>
        <v>B.044.01.193</v>
      </c>
      <c r="D1557" s="9" t="s">
        <v>1163</v>
      </c>
      <c r="E1557" s="112" t="s">
        <v>514</v>
      </c>
      <c r="F1557" s="115" t="str">
        <f t="shared" si="704"/>
        <v>Electricity Guinea-Bissau production</v>
      </c>
      <c r="G1557" s="143">
        <f t="shared" si="705"/>
        <v>0.24393176666666669</v>
      </c>
      <c r="I1557" s="118">
        <f t="shared" si="706"/>
        <v>5.1767925003880999E-2</v>
      </c>
      <c r="K1557" s="161">
        <f t="shared" si="707"/>
        <v>3.2427866999999999E-3</v>
      </c>
      <c r="L1557" s="161">
        <f t="shared" si="708"/>
        <v>1.18239557E-2</v>
      </c>
      <c r="M1557" s="162">
        <f t="shared" si="709"/>
        <v>1.1141760388100001E-4</v>
      </c>
      <c r="N1557" s="161">
        <v>3.6589765000000003E-2</v>
      </c>
      <c r="O1557" s="132">
        <v>7.6328841999999996E-3</v>
      </c>
      <c r="P1557" s="132">
        <v>4.1910714999999999E-3</v>
      </c>
      <c r="Q1557" s="132">
        <v>1.7679188999999999E-3</v>
      </c>
      <c r="R1557" s="132">
        <v>1.4748678E-3</v>
      </c>
      <c r="S1557" s="132">
        <v>0</v>
      </c>
      <c r="T1557" s="132">
        <v>0</v>
      </c>
      <c r="U1557" s="132">
        <v>0</v>
      </c>
      <c r="V1557" s="164">
        <v>3.1813881000000001E-8</v>
      </c>
      <c r="W1557" s="132">
        <v>0</v>
      </c>
      <c r="X1557" s="132">
        <v>1.1138579000000001E-4</v>
      </c>
      <c r="Y1557" s="132">
        <v>0</v>
      </c>
      <c r="Z1557" s="132">
        <v>0</v>
      </c>
      <c r="AA1557" s="132">
        <v>0</v>
      </c>
      <c r="AC1557" s="118">
        <f t="shared" si="710"/>
        <v>3.6589765000000003E-2</v>
      </c>
      <c r="AD1557" s="118">
        <f t="shared" si="711"/>
        <v>1.5066742399999999E-2</v>
      </c>
      <c r="AE1557" s="118">
        <f t="shared" si="712"/>
        <v>1.18239557E-2</v>
      </c>
      <c r="AF1557" s="118">
        <f t="shared" si="713"/>
        <v>1.18239557E-2</v>
      </c>
      <c r="AG1557" s="118">
        <f t="shared" si="714"/>
        <v>1.1141760388100001E-4</v>
      </c>
      <c r="AI1557" s="69">
        <v>3.1644135000000002</v>
      </c>
      <c r="AJ1557" s="69">
        <v>3.1505746000000001</v>
      </c>
      <c r="AK1557" s="69">
        <v>1.383884E-2</v>
      </c>
      <c r="AL1557" s="69">
        <v>0</v>
      </c>
      <c r="AM1557" s="69">
        <v>0</v>
      </c>
      <c r="AN1557" s="69">
        <v>0</v>
      </c>
      <c r="AO1557" s="69">
        <v>0</v>
      </c>
      <c r="AQ1557" s="116">
        <v>7.2810623999999997E-3</v>
      </c>
      <c r="AR1557" s="116">
        <v>6.8117228000000004E-3</v>
      </c>
      <c r="AS1557" s="116">
        <v>2.4438854000000002E-4</v>
      </c>
      <c r="AT1557" s="116">
        <v>2.2495103E-4</v>
      </c>
      <c r="AU1557" s="150">
        <f t="shared" si="715"/>
        <v>4.0837666683E-7</v>
      </c>
      <c r="AV1557" s="150">
        <f t="shared" si="716"/>
        <v>9.0380376777999992E-10</v>
      </c>
      <c r="AW1557" s="163">
        <f t="shared" si="717"/>
        <v>3.1505746642115022E-2</v>
      </c>
      <c r="AX1557" s="196">
        <v>2.2636868000000001E-7</v>
      </c>
      <c r="AY1557" s="196">
        <v>6.8300894999999998E-10</v>
      </c>
      <c r="AZ1557" s="196">
        <v>1.8660780000000001E-14</v>
      </c>
      <c r="BA1557" s="108">
        <v>0</v>
      </c>
      <c r="BB1557" s="108">
        <v>0</v>
      </c>
      <c r="BC1557" s="196">
        <v>2.6287683000000002E-10</v>
      </c>
      <c r="BD1557" s="196">
        <v>1.8174510999999999E-7</v>
      </c>
      <c r="BE1557" s="196">
        <v>3.7264957000000001E-11</v>
      </c>
      <c r="BF1557" s="196">
        <v>1.8351119999999999E-10</v>
      </c>
      <c r="BG1557" s="108">
        <v>0</v>
      </c>
      <c r="BH1557" s="108">
        <v>0</v>
      </c>
      <c r="BI1557" s="108">
        <v>0</v>
      </c>
      <c r="BJ1557" s="108">
        <v>0</v>
      </c>
      <c r="BK1557" s="108">
        <v>0</v>
      </c>
      <c r="BL1557" s="108">
        <v>0</v>
      </c>
      <c r="BM1557" s="108">
        <v>0</v>
      </c>
      <c r="BN1557" s="108">
        <v>0</v>
      </c>
      <c r="BO1557" s="196">
        <v>6.4211502E-10</v>
      </c>
      <c r="BP1557" s="108">
        <v>3.1505746000000001E-2</v>
      </c>
      <c r="BQ1557" s="108">
        <v>0</v>
      </c>
      <c r="BR1557" s="108">
        <v>0</v>
      </c>
      <c r="BS1557" s="108">
        <v>0</v>
      </c>
      <c r="BU1557" s="172">
        <v>1.5120514E-5</v>
      </c>
      <c r="BV1557" s="172">
        <v>1.3517278999999999E-6</v>
      </c>
      <c r="BW1557" s="172">
        <v>6.8014649000000002E-6</v>
      </c>
      <c r="BX1557" s="69">
        <v>0</v>
      </c>
      <c r="BY1557" s="172">
        <v>2.3066839999999999E-6</v>
      </c>
      <c r="BZ1557" s="172">
        <v>1.7018157000000001E-7</v>
      </c>
      <c r="CA1557" s="69">
        <v>0</v>
      </c>
      <c r="CB1557" s="172">
        <v>2.5829899000000002E-7</v>
      </c>
      <c r="CC1557" s="69">
        <v>0</v>
      </c>
      <c r="CD1557" s="69">
        <v>0</v>
      </c>
      <c r="CE1557" s="69">
        <v>0</v>
      </c>
      <c r="CF1557" s="69">
        <v>0</v>
      </c>
      <c r="CG1557" s="69">
        <v>0</v>
      </c>
      <c r="CH1557" s="172">
        <v>4.1021010999999999E-7</v>
      </c>
      <c r="CI1557" s="172">
        <v>3.8219306999999998E-6</v>
      </c>
      <c r="CJ1557" s="172">
        <v>1.5343671999999999E-11</v>
      </c>
      <c r="CK1557" s="69">
        <v>0</v>
      </c>
      <c r="CM1557" s="198">
        <v>0</v>
      </c>
      <c r="CN1557" s="198">
        <v>0.24393176999999999</v>
      </c>
      <c r="CO1557" s="198">
        <v>7.161227E-3</v>
      </c>
      <c r="CP1557" s="198">
        <v>9.6386382E-4</v>
      </c>
      <c r="CQ1557" s="198">
        <v>0</v>
      </c>
      <c r="CR1557" s="198">
        <v>0</v>
      </c>
      <c r="CS1557" s="197">
        <v>8.5411390999999995E-5</v>
      </c>
      <c r="CT1557" s="198">
        <v>0</v>
      </c>
      <c r="CU1557" s="198">
        <v>0</v>
      </c>
      <c r="CV1557" s="197">
        <v>5.9848388000000002E-5</v>
      </c>
    </row>
    <row r="1558" spans="1:100" ht="14.4">
      <c r="A1558" t="s">
        <v>3709</v>
      </c>
      <c r="B1558" s="85" t="s">
        <v>1162</v>
      </c>
      <c r="C1558" s="113" t="str">
        <f t="shared" si="703"/>
        <v>B.044.01.194</v>
      </c>
      <c r="D1558" s="9" t="s">
        <v>1163</v>
      </c>
      <c r="E1558" s="112" t="s">
        <v>514</v>
      </c>
      <c r="F1558" s="115" t="str">
        <f t="shared" si="704"/>
        <v>Electricity Guyana production</v>
      </c>
      <c r="G1558" s="143">
        <f t="shared" si="705"/>
        <v>0.21247054000000001</v>
      </c>
      <c r="I1558" s="118">
        <f t="shared" si="706"/>
        <v>4.5265185787400006E-2</v>
      </c>
      <c r="K1558" s="161">
        <f t="shared" si="707"/>
        <v>2.8858930000000001E-3</v>
      </c>
      <c r="L1558" s="161">
        <f t="shared" si="708"/>
        <v>1.04072373E-2</v>
      </c>
      <c r="M1558" s="162">
        <f t="shared" si="709"/>
        <v>1.014744874E-4</v>
      </c>
      <c r="N1558" s="161">
        <v>3.1870581000000002E-2</v>
      </c>
      <c r="O1558" s="132">
        <v>6.6637996E-3</v>
      </c>
      <c r="P1558" s="132">
        <v>3.7434376999999999E-3</v>
      </c>
      <c r="Q1558" s="132">
        <v>1.5789439000000001E-3</v>
      </c>
      <c r="R1558" s="132">
        <v>1.3069491E-3</v>
      </c>
      <c r="S1558" s="132">
        <v>0</v>
      </c>
      <c r="T1558" s="132">
        <v>0</v>
      </c>
      <c r="U1558" s="132">
        <v>0</v>
      </c>
      <c r="V1558" s="164">
        <v>4.5024324000000001E-6</v>
      </c>
      <c r="W1558" s="132">
        <v>0</v>
      </c>
      <c r="X1558" s="164">
        <v>9.6972055000000003E-5</v>
      </c>
      <c r="Y1558" s="132">
        <v>0</v>
      </c>
      <c r="Z1558" s="132">
        <v>0</v>
      </c>
      <c r="AA1558" s="132">
        <v>0</v>
      </c>
      <c r="AC1558" s="118">
        <f t="shared" si="710"/>
        <v>3.1870581000000002E-2</v>
      </c>
      <c r="AD1558" s="118">
        <f t="shared" si="711"/>
        <v>1.3293130300000001E-2</v>
      </c>
      <c r="AE1558" s="118">
        <f t="shared" si="712"/>
        <v>1.04072373E-2</v>
      </c>
      <c r="AF1558" s="118">
        <f t="shared" si="713"/>
        <v>1.04072373E-2</v>
      </c>
      <c r="AG1558" s="118">
        <f t="shared" si="714"/>
        <v>1.014744874E-4</v>
      </c>
      <c r="AI1558" s="69">
        <v>2.8238314999999998</v>
      </c>
      <c r="AJ1558" s="69">
        <v>2.7441469999999999</v>
      </c>
      <c r="AK1558" s="69">
        <v>1.2048043E-2</v>
      </c>
      <c r="AL1558" s="69">
        <v>0</v>
      </c>
      <c r="AM1558" s="69">
        <v>5.2164059999999998E-2</v>
      </c>
      <c r="AN1558" s="69">
        <v>1.5472391E-2</v>
      </c>
      <c r="AO1558" s="69">
        <v>0</v>
      </c>
      <c r="AQ1558" s="116">
        <v>6.3601064999999997E-3</v>
      </c>
      <c r="AR1558" s="116">
        <v>5.9511293999999996E-3</v>
      </c>
      <c r="AS1558" s="116">
        <v>2.1331046999999999E-4</v>
      </c>
      <c r="AT1558" s="116">
        <v>1.9566671E-4</v>
      </c>
      <c r="AU1558" s="150">
        <f t="shared" si="715"/>
        <v>3.5678233760999999E-7</v>
      </c>
      <c r="AV1558" s="150">
        <f t="shared" si="716"/>
        <v>7.88870095996E-10</v>
      </c>
      <c r="AW1558" s="163">
        <f t="shared" si="717"/>
        <v>2.7404300874780997E-2</v>
      </c>
      <c r="AX1558" s="196">
        <v>1.9717266E-7</v>
      </c>
      <c r="AY1558" s="196">
        <v>5.9491751000000002E-10</v>
      </c>
      <c r="AZ1558" s="196">
        <v>1.6253996E-14</v>
      </c>
      <c r="BA1558" s="108">
        <v>0</v>
      </c>
      <c r="BB1558" s="108">
        <v>0</v>
      </c>
      <c r="BC1558" s="196">
        <v>2.3477760999999999E-10</v>
      </c>
      <c r="BD1558" s="196">
        <v>1.5937489999999999E-7</v>
      </c>
      <c r="BE1558" s="196">
        <v>3.3281661999999997E-11</v>
      </c>
      <c r="BF1558" s="196">
        <v>1.6065467E-10</v>
      </c>
      <c r="BG1558" s="108">
        <v>0</v>
      </c>
      <c r="BH1558" s="108">
        <v>0</v>
      </c>
      <c r="BI1558" s="108">
        <v>0</v>
      </c>
      <c r="BJ1558" s="108">
        <v>0</v>
      </c>
      <c r="BK1558" s="108">
        <v>0</v>
      </c>
      <c r="BL1558" s="108">
        <v>0</v>
      </c>
      <c r="BM1558" s="108">
        <v>0</v>
      </c>
      <c r="BN1558" s="108">
        <v>0</v>
      </c>
      <c r="BO1558" s="196">
        <v>9.0874780999999998E-8</v>
      </c>
      <c r="BP1558" s="108">
        <v>2.7404209999999998E-2</v>
      </c>
      <c r="BQ1558" s="108">
        <v>0</v>
      </c>
      <c r="BR1558" s="108">
        <v>0</v>
      </c>
      <c r="BS1558" s="108">
        <v>0</v>
      </c>
      <c r="BU1558" s="172">
        <v>1.3219364000000001E-5</v>
      </c>
      <c r="BV1558" s="172">
        <v>1.184897E-6</v>
      </c>
      <c r="BW1558" s="172">
        <v>5.9242423999999996E-6</v>
      </c>
      <c r="BX1558" s="69">
        <v>0</v>
      </c>
      <c r="BY1558" s="172">
        <v>2.0325241000000002E-6</v>
      </c>
      <c r="BZ1558" s="172">
        <v>1.5199066000000001E-7</v>
      </c>
      <c r="CA1558" s="69">
        <v>0</v>
      </c>
      <c r="CB1558" s="172">
        <v>2.3068911000000001E-7</v>
      </c>
      <c r="CC1558" s="69">
        <v>0</v>
      </c>
      <c r="CD1558" s="69">
        <v>0</v>
      </c>
      <c r="CE1558" s="69">
        <v>0</v>
      </c>
      <c r="CF1558" s="69">
        <v>0</v>
      </c>
      <c r="CG1558" s="69">
        <v>0</v>
      </c>
      <c r="CH1558" s="172">
        <v>3.6491191E-7</v>
      </c>
      <c r="CI1558" s="172">
        <v>3.3279370999999998E-6</v>
      </c>
      <c r="CJ1558" s="172">
        <v>2.1715000999999998E-9</v>
      </c>
      <c r="CK1558" s="69">
        <v>0</v>
      </c>
      <c r="CM1558" s="198">
        <v>0</v>
      </c>
      <c r="CN1558" s="198">
        <v>0.21247054000000001</v>
      </c>
      <c r="CO1558" s="198">
        <v>6.3957550000000004E-3</v>
      </c>
      <c r="CP1558" s="198">
        <v>8.4554848000000004E-4</v>
      </c>
      <c r="CQ1558" s="198">
        <v>0</v>
      </c>
      <c r="CR1558" s="198">
        <v>0</v>
      </c>
      <c r="CS1558" s="197">
        <v>7.5091404999999998E-5</v>
      </c>
      <c r="CT1558" s="198">
        <v>0</v>
      </c>
      <c r="CU1558" s="198">
        <v>0</v>
      </c>
      <c r="CV1558" s="197">
        <v>5.3451122999999997E-5</v>
      </c>
    </row>
    <row r="1559" spans="1:100" ht="14.4">
      <c r="A1559" t="s">
        <v>3710</v>
      </c>
      <c r="B1559" s="85" t="s">
        <v>1162</v>
      </c>
      <c r="C1559" s="113" t="str">
        <f t="shared" si="703"/>
        <v>B.044.01.195</v>
      </c>
      <c r="D1559" s="9" t="s">
        <v>1163</v>
      </c>
      <c r="E1559" s="112" t="s">
        <v>514</v>
      </c>
      <c r="F1559" s="115" t="str">
        <f t="shared" si="704"/>
        <v>Electricity Haiti production</v>
      </c>
      <c r="G1559" s="143">
        <f t="shared" si="705"/>
        <v>0.19619328666666669</v>
      </c>
      <c r="I1559" s="118">
        <f t="shared" si="706"/>
        <v>4.1656852578000003E-2</v>
      </c>
      <c r="K1559" s="161">
        <f t="shared" si="707"/>
        <v>2.6037081000000002E-3</v>
      </c>
      <c r="L1559" s="161">
        <f t="shared" si="708"/>
        <v>9.4888157000000001E-3</v>
      </c>
      <c r="M1559" s="162">
        <f t="shared" si="709"/>
        <v>1.35335778E-4</v>
      </c>
      <c r="N1559" s="161">
        <v>2.9428993000000001E-2</v>
      </c>
      <c r="O1559" s="132">
        <v>6.1254485000000001E-3</v>
      </c>
      <c r="P1559" s="132">
        <v>3.3633672E-3</v>
      </c>
      <c r="Q1559" s="132">
        <v>1.4187685999999999E-3</v>
      </c>
      <c r="R1559" s="132">
        <v>1.1849395E-3</v>
      </c>
      <c r="S1559" s="132">
        <v>0</v>
      </c>
      <c r="T1559" s="132">
        <v>0</v>
      </c>
      <c r="U1559" s="132">
        <v>0</v>
      </c>
      <c r="V1559" s="164">
        <v>4.4849567000000001E-5</v>
      </c>
      <c r="W1559" s="132">
        <v>0</v>
      </c>
      <c r="X1559" s="164">
        <v>9.0486210999999998E-5</v>
      </c>
      <c r="Y1559" s="132">
        <v>0</v>
      </c>
      <c r="Z1559" s="132">
        <v>0</v>
      </c>
      <c r="AA1559" s="132">
        <v>0</v>
      </c>
      <c r="AC1559" s="118">
        <f t="shared" si="710"/>
        <v>2.9428993000000001E-2</v>
      </c>
      <c r="AD1559" s="118">
        <f t="shared" si="711"/>
        <v>1.2092523800000001E-2</v>
      </c>
      <c r="AE1559" s="118">
        <f t="shared" si="712"/>
        <v>9.4888157000000001E-3</v>
      </c>
      <c r="AF1559" s="118">
        <f t="shared" si="713"/>
        <v>9.4888157000000001E-3</v>
      </c>
      <c r="AG1559" s="118">
        <f t="shared" si="714"/>
        <v>1.35335778E-4</v>
      </c>
      <c r="AI1559" s="69">
        <v>2.7576822999999999</v>
      </c>
      <c r="AJ1559" s="69">
        <v>2.5283604999999998</v>
      </c>
      <c r="AK1559" s="69">
        <v>1.1242225999999999E-2</v>
      </c>
      <c r="AL1559" s="69">
        <v>0</v>
      </c>
      <c r="AM1559" s="69">
        <v>0</v>
      </c>
      <c r="AN1559" s="69">
        <v>0</v>
      </c>
      <c r="AO1559" s="69">
        <v>0.21807958999999999</v>
      </c>
      <c r="AQ1559" s="116">
        <v>5.8505492000000001E-3</v>
      </c>
      <c r="AR1559" s="116">
        <v>5.4735638999999997E-3</v>
      </c>
      <c r="AS1559" s="116">
        <v>1.9645392000000001E-4</v>
      </c>
      <c r="AT1559" s="116">
        <v>1.805314E-4</v>
      </c>
      <c r="AU1559" s="150">
        <f t="shared" si="715"/>
        <v>3.2815131068000003E-7</v>
      </c>
      <c r="AV1559" s="150">
        <f t="shared" si="716"/>
        <v>7.2653077478600001E-10</v>
      </c>
      <c r="AW1559" s="163">
        <f t="shared" si="717"/>
        <v>2.528451022063E-2</v>
      </c>
      <c r="AX1559" s="196">
        <v>1.8206737E-7</v>
      </c>
      <c r="AY1559" s="196">
        <v>5.4934119999999996E-10</v>
      </c>
      <c r="AZ1559" s="196">
        <v>1.5008786000000001E-14</v>
      </c>
      <c r="BA1559" s="108">
        <v>0</v>
      </c>
      <c r="BB1559" s="108">
        <v>0</v>
      </c>
      <c r="BC1559" s="196">
        <v>2.1096067999999999E-10</v>
      </c>
      <c r="BD1559" s="196">
        <v>1.4587298000000001E-7</v>
      </c>
      <c r="BE1559" s="196">
        <v>2.9905416E-11</v>
      </c>
      <c r="BF1559" s="196">
        <v>1.4726915000000001E-10</v>
      </c>
      <c r="BG1559" s="108">
        <v>0</v>
      </c>
      <c r="BH1559" s="108">
        <v>0</v>
      </c>
      <c r="BI1559" s="108">
        <v>0</v>
      </c>
      <c r="BJ1559" s="108">
        <v>0</v>
      </c>
      <c r="BK1559" s="108">
        <v>0</v>
      </c>
      <c r="BL1559" s="108">
        <v>0</v>
      </c>
      <c r="BM1559" s="108">
        <v>0</v>
      </c>
      <c r="BN1559" s="108">
        <v>0</v>
      </c>
      <c r="BO1559" s="196">
        <v>9.0522063000000001E-7</v>
      </c>
      <c r="BP1559" s="108">
        <v>2.5283605000000001E-2</v>
      </c>
      <c r="BQ1559" s="108">
        <v>0</v>
      </c>
      <c r="BR1559" s="108">
        <v>0</v>
      </c>
      <c r="BS1559" s="108">
        <v>0</v>
      </c>
      <c r="BU1559" s="172">
        <v>1.2169488999999999E-5</v>
      </c>
      <c r="BV1559" s="172">
        <v>1.0847721E-6</v>
      </c>
      <c r="BW1559" s="172">
        <v>5.4703893999999998E-6</v>
      </c>
      <c r="BX1559" s="69">
        <v>0</v>
      </c>
      <c r="BY1559" s="172">
        <v>1.8523370999999999E-6</v>
      </c>
      <c r="BZ1559" s="172">
        <v>1.3657202000000001E-7</v>
      </c>
      <c r="CA1559" s="69">
        <v>0</v>
      </c>
      <c r="CB1559" s="172">
        <v>2.0728693999999999E-7</v>
      </c>
      <c r="CC1559" s="69">
        <v>0</v>
      </c>
      <c r="CD1559" s="69">
        <v>0</v>
      </c>
      <c r="CE1559" s="69">
        <v>0</v>
      </c>
      <c r="CF1559" s="69">
        <v>0</v>
      </c>
      <c r="CG1559" s="69">
        <v>0</v>
      </c>
      <c r="CH1559" s="172">
        <v>3.2919677999999998E-7</v>
      </c>
      <c r="CI1559" s="172">
        <v>3.0673036000000002E-6</v>
      </c>
      <c r="CJ1559" s="172">
        <v>2.1630716999999999E-8</v>
      </c>
      <c r="CK1559" s="69">
        <v>0</v>
      </c>
      <c r="CM1559" s="198">
        <v>0</v>
      </c>
      <c r="CN1559" s="198">
        <v>0.19619328999999999</v>
      </c>
      <c r="CO1559" s="198">
        <v>5.7469399999999999E-3</v>
      </c>
      <c r="CP1559" s="198">
        <v>7.7350814999999995E-4</v>
      </c>
      <c r="CQ1559" s="198">
        <v>0</v>
      </c>
      <c r="CR1559" s="198">
        <v>0</v>
      </c>
      <c r="CS1559" s="197">
        <v>6.8576885000000003E-5</v>
      </c>
      <c r="CT1559" s="198">
        <v>0</v>
      </c>
      <c r="CU1559" s="198">
        <v>0</v>
      </c>
      <c r="CV1559" s="197">
        <v>4.8028792999999997E-5</v>
      </c>
    </row>
    <row r="1560" spans="1:100" ht="14.4">
      <c r="A1560" t="s">
        <v>3711</v>
      </c>
      <c r="B1560" s="85" t="s">
        <v>1162</v>
      </c>
      <c r="C1560" s="113" t="str">
        <f t="shared" si="703"/>
        <v>B.044.01.196</v>
      </c>
      <c r="D1560" s="9" t="s">
        <v>1163</v>
      </c>
      <c r="E1560" s="112" t="s">
        <v>514</v>
      </c>
      <c r="F1560" s="115" t="str">
        <f t="shared" si="704"/>
        <v>Electricity Honduras production</v>
      </c>
      <c r="G1560" s="143">
        <f t="shared" si="705"/>
        <v>0.14038645333333333</v>
      </c>
      <c r="I1560" s="118">
        <f t="shared" si="706"/>
        <v>3.1029518518000003E-2</v>
      </c>
      <c r="K1560" s="161">
        <f t="shared" si="707"/>
        <v>2.2260562600000004E-3</v>
      </c>
      <c r="L1560" s="161">
        <f t="shared" si="708"/>
        <v>7.5238200000000005E-3</v>
      </c>
      <c r="M1560" s="162">
        <f t="shared" si="709"/>
        <v>2.2167425799999999E-4</v>
      </c>
      <c r="N1560" s="161">
        <v>2.1057968E-2</v>
      </c>
      <c r="O1560" s="132">
        <v>4.5774411999999999E-3</v>
      </c>
      <c r="P1560" s="132">
        <v>2.9463788000000002E-3</v>
      </c>
      <c r="Q1560" s="132">
        <v>1.2424383000000001E-3</v>
      </c>
      <c r="R1560" s="132">
        <v>9.8361796000000007E-4</v>
      </c>
      <c r="S1560" s="132">
        <v>0</v>
      </c>
      <c r="T1560" s="132">
        <v>0</v>
      </c>
      <c r="U1560" s="132">
        <v>0</v>
      </c>
      <c r="V1560" s="132">
        <v>1.4673525999999999E-4</v>
      </c>
      <c r="W1560" s="132">
        <v>0</v>
      </c>
      <c r="X1560" s="164">
        <v>7.4938998000000003E-5</v>
      </c>
      <c r="Y1560" s="132">
        <v>0</v>
      </c>
      <c r="Z1560" s="132">
        <v>0</v>
      </c>
      <c r="AA1560" s="132">
        <v>0</v>
      </c>
      <c r="AC1560" s="118">
        <f t="shared" si="710"/>
        <v>2.1057968E-2</v>
      </c>
      <c r="AD1560" s="118">
        <f t="shared" si="711"/>
        <v>9.7498762600000018E-3</v>
      </c>
      <c r="AE1560" s="118">
        <f t="shared" si="712"/>
        <v>7.5238200000000005E-3</v>
      </c>
      <c r="AF1560" s="118">
        <f t="shared" si="713"/>
        <v>7.5238200000000005E-3</v>
      </c>
      <c r="AG1560" s="118">
        <f t="shared" si="714"/>
        <v>2.2167425799999999E-4</v>
      </c>
      <c r="AI1560" s="69">
        <v>2.8767372999999998</v>
      </c>
      <c r="AJ1560" s="69">
        <v>1.8304905</v>
      </c>
      <c r="AK1560" s="69">
        <v>9.3106027000000001E-3</v>
      </c>
      <c r="AL1560" s="69">
        <v>0</v>
      </c>
      <c r="AM1560" s="69">
        <v>0.34298097</v>
      </c>
      <c r="AN1560" s="69">
        <v>0.23374057000000001</v>
      </c>
      <c r="AO1560" s="69">
        <v>0.46021461000000002</v>
      </c>
      <c r="AQ1560" s="116">
        <v>4.3276746999999999E-3</v>
      </c>
      <c r="AR1560" s="116">
        <v>4.0544305000000001E-3</v>
      </c>
      <c r="AS1560" s="116">
        <v>1.4374596000000001E-4</v>
      </c>
      <c r="AT1560" s="116">
        <v>1.2949821999999999E-4</v>
      </c>
      <c r="AU1560" s="150">
        <f t="shared" si="715"/>
        <v>2.4307138165000001E-7</v>
      </c>
      <c r="AV1560" s="150">
        <f t="shared" si="716"/>
        <v>5.3160489056299998E-10</v>
      </c>
      <c r="AW1560" s="163">
        <f t="shared" si="717"/>
        <v>1.8137004629199999E-2</v>
      </c>
      <c r="AX1560" s="196">
        <v>1.3027863000000001E-7</v>
      </c>
      <c r="AY1560" s="196">
        <v>3.9308205999999998E-10</v>
      </c>
      <c r="AZ1560" s="196">
        <v>1.0739563E-14</v>
      </c>
      <c r="BA1560" s="108">
        <v>0</v>
      </c>
      <c r="BB1560" s="108">
        <v>0</v>
      </c>
      <c r="BC1560" s="196">
        <v>1.8474165000000001E-10</v>
      </c>
      <c r="BD1560" s="196">
        <v>1.1260800999999999E-7</v>
      </c>
      <c r="BE1560" s="196">
        <v>2.6188650999999999E-11</v>
      </c>
      <c r="BF1560" s="196">
        <v>1.1232344E-10</v>
      </c>
      <c r="BG1560" s="108">
        <v>0</v>
      </c>
      <c r="BH1560" s="108">
        <v>0</v>
      </c>
      <c r="BI1560" s="108">
        <v>0</v>
      </c>
      <c r="BJ1560" s="108">
        <v>0</v>
      </c>
      <c r="BK1560" s="108">
        <v>0</v>
      </c>
      <c r="BL1560" s="108">
        <v>0</v>
      </c>
      <c r="BM1560" s="108">
        <v>0</v>
      </c>
      <c r="BN1560" s="108">
        <v>0</v>
      </c>
      <c r="BO1560" s="196">
        <v>2.9616292000000002E-6</v>
      </c>
      <c r="BP1560" s="108">
        <v>1.8134042999999999E-2</v>
      </c>
      <c r="BQ1560" s="108">
        <v>0</v>
      </c>
      <c r="BR1560" s="108">
        <v>0</v>
      </c>
      <c r="BS1560" s="108">
        <v>0</v>
      </c>
      <c r="BU1560" s="172">
        <v>9.1042010999999993E-6</v>
      </c>
      <c r="BV1560" s="172">
        <v>8.3521373E-7</v>
      </c>
      <c r="BW1560" s="172">
        <v>3.9143468000000003E-6</v>
      </c>
      <c r="BX1560" s="69">
        <v>0</v>
      </c>
      <c r="BY1560" s="172">
        <v>1.4792259000000001E-6</v>
      </c>
      <c r="BZ1560" s="172">
        <v>1.1959831E-7</v>
      </c>
      <c r="CA1560" s="69">
        <v>0</v>
      </c>
      <c r="CB1560" s="172">
        <v>1.8152449000000001E-7</v>
      </c>
      <c r="CC1560" s="69">
        <v>0</v>
      </c>
      <c r="CD1560" s="69">
        <v>0</v>
      </c>
      <c r="CE1560" s="69">
        <v>0</v>
      </c>
      <c r="CF1560" s="69">
        <v>0</v>
      </c>
      <c r="CG1560" s="69">
        <v>0</v>
      </c>
      <c r="CH1560" s="172">
        <v>2.8083485000000002E-7</v>
      </c>
      <c r="CI1560" s="172">
        <v>2.2226873999999999E-6</v>
      </c>
      <c r="CJ1560" s="172">
        <v>7.0769668000000004E-8</v>
      </c>
      <c r="CK1560" s="69">
        <v>0</v>
      </c>
      <c r="CM1560" s="198">
        <v>0</v>
      </c>
      <c r="CN1560" s="198">
        <v>0.14038645</v>
      </c>
      <c r="CO1560" s="198">
        <v>5.0326874000000002E-3</v>
      </c>
      <c r="CP1560" s="198">
        <v>5.9887104999999997E-4</v>
      </c>
      <c r="CQ1560" s="198">
        <v>0</v>
      </c>
      <c r="CR1560" s="198">
        <v>0</v>
      </c>
      <c r="CS1560" s="197">
        <v>5.3908563E-5</v>
      </c>
      <c r="CT1560" s="198">
        <v>0</v>
      </c>
      <c r="CU1560" s="198">
        <v>0</v>
      </c>
      <c r="CV1560" s="197">
        <v>4.2059583E-5</v>
      </c>
    </row>
    <row r="1561" spans="1:100" ht="14.4">
      <c r="A1561" t="s">
        <v>3712</v>
      </c>
      <c r="B1561" s="85" t="s">
        <v>1162</v>
      </c>
      <c r="C1561" s="113" t="str">
        <f t="shared" si="703"/>
        <v>B.044.01.197</v>
      </c>
      <c r="D1561" s="9" t="s">
        <v>1163</v>
      </c>
      <c r="E1561" s="112" t="s">
        <v>514</v>
      </c>
      <c r="F1561" s="115" t="str">
        <f t="shared" si="704"/>
        <v>Electricity Hong Kong production</v>
      </c>
      <c r="G1561" s="143">
        <f t="shared" si="705"/>
        <v>0.21822248666666669</v>
      </c>
      <c r="I1561" s="118">
        <f t="shared" si="706"/>
        <v>4.3456576693600008E-2</v>
      </c>
      <c r="K1561" s="161">
        <f t="shared" si="707"/>
        <v>3.2739099000000001E-3</v>
      </c>
      <c r="L1561" s="161">
        <f t="shared" si="708"/>
        <v>7.2018996000000005E-3</v>
      </c>
      <c r="M1561" s="162">
        <f t="shared" si="709"/>
        <v>2.4739419359999997E-4</v>
      </c>
      <c r="N1561" s="161">
        <v>3.2733373000000003E-2</v>
      </c>
      <c r="O1561" s="132">
        <v>2.5011925999999999E-3</v>
      </c>
      <c r="P1561" s="132">
        <v>4.7007070000000001E-3</v>
      </c>
      <c r="Q1561" s="132">
        <v>1.9877307999999999E-3</v>
      </c>
      <c r="R1561" s="132">
        <v>1.2861791E-3</v>
      </c>
      <c r="S1561" s="132">
        <v>0</v>
      </c>
      <c r="T1561" s="132">
        <v>0</v>
      </c>
      <c r="U1561" s="132">
        <v>0</v>
      </c>
      <c r="V1561" s="164">
        <v>3.3951635999999998E-6</v>
      </c>
      <c r="W1561" s="132">
        <v>0</v>
      </c>
      <c r="X1561" s="132">
        <v>2.4399902999999999E-4</v>
      </c>
      <c r="Y1561" s="132">
        <v>0</v>
      </c>
      <c r="Z1561" s="132">
        <v>0</v>
      </c>
      <c r="AA1561" s="132">
        <v>0</v>
      </c>
      <c r="AC1561" s="118">
        <f t="shared" si="710"/>
        <v>3.2733373000000003E-2</v>
      </c>
      <c r="AD1561" s="118">
        <f t="shared" si="711"/>
        <v>1.0475809500000001E-2</v>
      </c>
      <c r="AE1561" s="118">
        <f t="shared" si="712"/>
        <v>7.2018996000000005E-3</v>
      </c>
      <c r="AF1561" s="118">
        <f t="shared" si="713"/>
        <v>7.2018996000000005E-3</v>
      </c>
      <c r="AG1561" s="118">
        <f t="shared" si="714"/>
        <v>2.4739419359999997E-4</v>
      </c>
      <c r="AI1561" s="69">
        <v>2.6090570999999998</v>
      </c>
      <c r="AJ1561" s="69">
        <v>2.5572746</v>
      </c>
      <c r="AK1561" s="69">
        <v>3.0315030999999999E-2</v>
      </c>
      <c r="AL1561" s="69">
        <v>0</v>
      </c>
      <c r="AM1561" s="69">
        <v>1.5050294000000001E-2</v>
      </c>
      <c r="AN1561" s="69">
        <v>6.4171013999999998E-3</v>
      </c>
      <c r="AO1561" s="69">
        <v>0</v>
      </c>
      <c r="AQ1561" s="116">
        <v>5.1499917999999999E-3</v>
      </c>
      <c r="AR1561" s="116">
        <v>4.8518859000000001E-3</v>
      </c>
      <c r="AS1561" s="116">
        <v>1.9756265000000001E-4</v>
      </c>
      <c r="AT1561" s="116">
        <v>1.005432E-4</v>
      </c>
      <c r="AU1561" s="150">
        <f t="shared" si="715"/>
        <v>2.9088045228E-7</v>
      </c>
      <c r="AV1561" s="150">
        <f t="shared" si="716"/>
        <v>7.3063111001999996E-10</v>
      </c>
      <c r="AW1561" s="163">
        <f t="shared" si="717"/>
        <v>1.4081681526237001E-2</v>
      </c>
      <c r="AX1561" s="196">
        <v>2.0251046999999999E-7</v>
      </c>
      <c r="AY1561" s="196">
        <v>6.1102297000000002E-10</v>
      </c>
      <c r="AZ1561" s="196">
        <v>1.6694020000000001E-14</v>
      </c>
      <c r="BA1561" s="108">
        <v>0</v>
      </c>
      <c r="BB1561" s="108">
        <v>0</v>
      </c>
      <c r="BC1561" s="196">
        <v>2.9556127999999997E-10</v>
      </c>
      <c r="BD1561" s="196">
        <v>8.8074421000000004E-8</v>
      </c>
      <c r="BE1561" s="196">
        <v>4.1898247000000001E-11</v>
      </c>
      <c r="BF1561" s="196">
        <v>7.7693198999999997E-11</v>
      </c>
      <c r="BG1561" s="108">
        <v>0</v>
      </c>
      <c r="BH1561" s="108">
        <v>0</v>
      </c>
      <c r="BI1561" s="108">
        <v>0</v>
      </c>
      <c r="BJ1561" s="108">
        <v>0</v>
      </c>
      <c r="BK1561" s="108">
        <v>0</v>
      </c>
      <c r="BL1561" s="108">
        <v>0</v>
      </c>
      <c r="BM1561" s="108">
        <v>0</v>
      </c>
      <c r="BN1561" s="108">
        <v>0</v>
      </c>
      <c r="BO1561" s="196">
        <v>6.8526237E-8</v>
      </c>
      <c r="BP1561" s="108">
        <v>1.4081613E-2</v>
      </c>
      <c r="BQ1561" s="108">
        <v>0</v>
      </c>
      <c r="BR1561" s="108">
        <v>0</v>
      </c>
      <c r="BS1561" s="108">
        <v>0</v>
      </c>
      <c r="BU1561" s="172">
        <v>1.2178661000000001E-5</v>
      </c>
      <c r="BV1561" s="172">
        <v>6.3294724999999999E-7</v>
      </c>
      <c r="BW1561" s="172">
        <v>6.0846221000000003E-6</v>
      </c>
      <c r="BX1561" s="69">
        <v>0</v>
      </c>
      <c r="BY1561" s="172">
        <v>1.5299295E-6</v>
      </c>
      <c r="BZ1561" s="172">
        <v>1.9134087E-7</v>
      </c>
      <c r="CA1561" s="69">
        <v>0</v>
      </c>
      <c r="CB1561" s="172">
        <v>2.9041426000000001E-7</v>
      </c>
      <c r="CC1561" s="69">
        <v>0</v>
      </c>
      <c r="CD1561" s="69">
        <v>0</v>
      </c>
      <c r="CE1561" s="69">
        <v>0</v>
      </c>
      <c r="CF1561" s="69">
        <v>0</v>
      </c>
      <c r="CG1561" s="69">
        <v>0</v>
      </c>
      <c r="CH1561" s="172">
        <v>4.0364507999999998E-7</v>
      </c>
      <c r="CI1561" s="172">
        <v>3.0441247E-6</v>
      </c>
      <c r="CJ1561" s="172">
        <v>1.6374699999999999E-9</v>
      </c>
      <c r="CK1561" s="69">
        <v>0</v>
      </c>
      <c r="CM1561" s="198">
        <v>0</v>
      </c>
      <c r="CN1561" s="198">
        <v>0.21822248999999999</v>
      </c>
      <c r="CO1561" s="198">
        <v>8.0516088000000003E-3</v>
      </c>
      <c r="CP1561" s="198">
        <v>4.7693748000000001E-4</v>
      </c>
      <c r="CQ1561" s="198">
        <v>0</v>
      </c>
      <c r="CR1561" s="198">
        <v>0</v>
      </c>
      <c r="CS1561" s="197">
        <v>4.9672285000000001E-5</v>
      </c>
      <c r="CT1561" s="198">
        <v>0</v>
      </c>
      <c r="CU1561" s="198">
        <v>0</v>
      </c>
      <c r="CV1561" s="197">
        <v>6.7289559000000002E-5</v>
      </c>
    </row>
    <row r="1562" spans="1:100" ht="14.4">
      <c r="A1562" t="s">
        <v>3713</v>
      </c>
      <c r="B1562" s="85" t="s">
        <v>1162</v>
      </c>
      <c r="C1562" s="113" t="str">
        <f t="shared" si="703"/>
        <v>B.044.01.198</v>
      </c>
      <c r="D1562" s="9" t="s">
        <v>1163</v>
      </c>
      <c r="E1562" s="112" t="s">
        <v>514</v>
      </c>
      <c r="F1562" s="115" t="str">
        <f t="shared" si="704"/>
        <v xml:space="preserve">Electricity Hungary production (from Our World in Data) </v>
      </c>
      <c r="G1562" s="143">
        <f t="shared" si="705"/>
        <v>5.0512195333333336E-2</v>
      </c>
      <c r="I1562" s="118">
        <f t="shared" si="706"/>
        <v>1.8215684007999999E-2</v>
      </c>
      <c r="K1562" s="161">
        <f t="shared" si="707"/>
        <v>3.8517066999999998E-4</v>
      </c>
      <c r="L1562" s="161">
        <f t="shared" si="708"/>
        <v>1.2110056199999999E-3</v>
      </c>
      <c r="M1562" s="162">
        <f t="shared" si="709"/>
        <v>9.0426784180000011E-3</v>
      </c>
      <c r="N1562" s="161">
        <v>7.5768292999999999E-3</v>
      </c>
      <c r="O1562" s="132">
        <v>5.3779681000000001E-4</v>
      </c>
      <c r="P1562" s="132">
        <v>6.7320881000000003E-4</v>
      </c>
      <c r="Q1562" s="132">
        <v>2.8415047999999997E-4</v>
      </c>
      <c r="R1562" s="132">
        <v>1.0102019E-4</v>
      </c>
      <c r="S1562" s="132">
        <v>0</v>
      </c>
      <c r="T1562" s="132">
        <v>0</v>
      </c>
      <c r="U1562" s="132">
        <v>0</v>
      </c>
      <c r="V1562" s="164">
        <v>8.7497717999999997E-5</v>
      </c>
      <c r="W1562" s="132">
        <v>0</v>
      </c>
      <c r="X1562" s="132">
        <v>8.9551807000000008E-3</v>
      </c>
      <c r="Y1562" s="132">
        <v>0</v>
      </c>
      <c r="Z1562" s="132">
        <v>0</v>
      </c>
      <c r="AA1562" s="132">
        <v>0</v>
      </c>
      <c r="AC1562" s="118">
        <f t="shared" si="710"/>
        <v>7.5768292999999999E-3</v>
      </c>
      <c r="AD1562" s="118">
        <f t="shared" si="711"/>
        <v>1.5961762899999999E-3</v>
      </c>
      <c r="AE1562" s="118">
        <f t="shared" si="712"/>
        <v>1.2110056199999999E-3</v>
      </c>
      <c r="AF1562" s="118">
        <f t="shared" si="713"/>
        <v>1.2110056199999999E-3</v>
      </c>
      <c r="AG1562" s="118">
        <f t="shared" si="714"/>
        <v>9.0426784180000011E-3</v>
      </c>
      <c r="AI1562" s="69">
        <v>2.255843</v>
      </c>
      <c r="AJ1562" s="69">
        <v>0.61175124999999997</v>
      </c>
      <c r="AK1562" s="69">
        <v>1.1126134000000001</v>
      </c>
      <c r="AL1562" s="69">
        <v>0</v>
      </c>
      <c r="AM1562" s="69">
        <v>0.21555077</v>
      </c>
      <c r="AN1562" s="69">
        <v>0.30977489000000002</v>
      </c>
      <c r="AO1562" s="69">
        <v>6.1526973E-3</v>
      </c>
      <c r="AQ1562" s="116">
        <v>1.0997752E-3</v>
      </c>
      <c r="AR1562" s="116">
        <v>1.0255196999999999E-3</v>
      </c>
      <c r="AS1562" s="199">
        <v>4.3898598000000001E-5</v>
      </c>
      <c r="AT1562" s="199">
        <v>3.035694E-5</v>
      </c>
      <c r="AU1562" s="150">
        <f t="shared" si="715"/>
        <v>6.148199613400001E-8</v>
      </c>
      <c r="AV1562" s="150">
        <f t="shared" si="716"/>
        <v>1.6234688758299998E-10</v>
      </c>
      <c r="AW1562" s="163">
        <f t="shared" si="717"/>
        <v>4.2516723089999998E-3</v>
      </c>
      <c r="AX1562" s="196">
        <v>4.6875318000000003E-8</v>
      </c>
      <c r="AY1562" s="196">
        <v>1.4143415E-10</v>
      </c>
      <c r="AZ1562" s="196">
        <v>3.8641829999999999E-15</v>
      </c>
      <c r="BA1562" s="108">
        <v>0</v>
      </c>
      <c r="BB1562" s="108">
        <v>0</v>
      </c>
      <c r="BC1562" s="196">
        <v>4.2251133999999998E-11</v>
      </c>
      <c r="BD1562" s="196">
        <v>1.4564426999999999E-8</v>
      </c>
      <c r="BE1562" s="196">
        <v>5.9894463999999996E-12</v>
      </c>
      <c r="BF1562" s="196">
        <v>1.4919427000000001E-11</v>
      </c>
      <c r="BG1562" s="108">
        <v>0</v>
      </c>
      <c r="BH1562" s="108">
        <v>0</v>
      </c>
      <c r="BI1562" s="108">
        <v>0</v>
      </c>
      <c r="BJ1562" s="108">
        <v>0</v>
      </c>
      <c r="BK1562" s="108">
        <v>0</v>
      </c>
      <c r="BL1562" s="108">
        <v>0</v>
      </c>
      <c r="BM1562" s="108">
        <v>0</v>
      </c>
      <c r="BN1562" s="108">
        <v>0</v>
      </c>
      <c r="BO1562" s="196">
        <v>1.7660089999999999E-6</v>
      </c>
      <c r="BP1562" s="108">
        <v>4.2499063E-3</v>
      </c>
      <c r="BQ1562" s="108">
        <v>0</v>
      </c>
      <c r="BR1562" s="108">
        <v>0</v>
      </c>
      <c r="BS1562" s="108">
        <v>0</v>
      </c>
      <c r="BU1562" s="172">
        <v>3.99844E-6</v>
      </c>
      <c r="BV1562" s="172">
        <v>1.1676927E-7</v>
      </c>
      <c r="BW1562" s="172">
        <v>1.4084139999999999E-6</v>
      </c>
      <c r="BX1562" s="69">
        <v>0</v>
      </c>
      <c r="BY1562" s="172">
        <v>1.6621100000000001E-7</v>
      </c>
      <c r="BZ1562" s="172">
        <v>2.7352598000000001E-8</v>
      </c>
      <c r="CA1562" s="69">
        <v>0</v>
      </c>
      <c r="CB1562" s="172">
        <v>4.1515357000000003E-8</v>
      </c>
      <c r="CC1562" s="69">
        <v>0</v>
      </c>
      <c r="CD1562" s="69">
        <v>0</v>
      </c>
      <c r="CE1562" s="69">
        <v>0</v>
      </c>
      <c r="CF1562" s="69">
        <v>0</v>
      </c>
      <c r="CG1562" s="69">
        <v>0</v>
      </c>
      <c r="CH1562" s="172">
        <v>5.9408391999999998E-8</v>
      </c>
      <c r="CI1562" s="172">
        <v>2.1365695999999998E-6</v>
      </c>
      <c r="CJ1562" s="172">
        <v>4.2199703000000002E-8</v>
      </c>
      <c r="CK1562" s="69">
        <v>0</v>
      </c>
      <c r="CM1562" s="198">
        <v>0</v>
      </c>
      <c r="CN1562" s="198">
        <v>5.0512196000000002E-2</v>
      </c>
      <c r="CO1562" s="198">
        <v>1.1509952E-3</v>
      </c>
      <c r="CP1562" s="197">
        <v>8.6165175000000005E-5</v>
      </c>
      <c r="CQ1562" s="198">
        <v>0</v>
      </c>
      <c r="CR1562" s="198">
        <v>0</v>
      </c>
      <c r="CS1562" s="197">
        <v>6.1340176000000004E-6</v>
      </c>
      <c r="CT1562" s="198">
        <v>0</v>
      </c>
      <c r="CU1562" s="198">
        <v>0</v>
      </c>
      <c r="CV1562" s="197">
        <v>9.6191903000000001E-6</v>
      </c>
    </row>
    <row r="1563" spans="1:100" ht="14.4">
      <c r="A1563" t="s">
        <v>3714</v>
      </c>
      <c r="B1563" s="85" t="s">
        <v>1162</v>
      </c>
      <c r="C1563" s="113" t="str">
        <f t="shared" si="703"/>
        <v>B.044.01.199</v>
      </c>
      <c r="D1563" s="9" t="s">
        <v>1163</v>
      </c>
      <c r="E1563" s="112" t="s">
        <v>514</v>
      </c>
      <c r="F1563" s="115" t="str">
        <f t="shared" si="704"/>
        <v>Electricity Iceland production</v>
      </c>
      <c r="G1563" s="143">
        <f t="shared" si="705"/>
        <v>1.4585954666666667E-3</v>
      </c>
      <c r="I1563" s="118">
        <f t="shared" si="706"/>
        <v>3.7694574722399996E-4</v>
      </c>
      <c r="K1563" s="161">
        <f t="shared" si="707"/>
        <v>4.5268412570000005E-6</v>
      </c>
      <c r="L1563" s="161">
        <f t="shared" si="708"/>
        <v>1.18281667E-7</v>
      </c>
      <c r="M1563" s="162">
        <f t="shared" si="709"/>
        <v>1.5351130429999999E-4</v>
      </c>
      <c r="N1563" s="161">
        <v>2.1878931999999999E-4</v>
      </c>
      <c r="O1563" s="164">
        <v>5.7136614999999997E-8</v>
      </c>
      <c r="P1563" s="164">
        <v>6.1145051999999999E-8</v>
      </c>
      <c r="Q1563" s="164">
        <v>2.7319457000000001E-8</v>
      </c>
      <c r="R1563" s="164">
        <v>4.4995218000000002E-6</v>
      </c>
      <c r="S1563" s="132">
        <v>0</v>
      </c>
      <c r="T1563" s="132">
        <v>0</v>
      </c>
      <c r="U1563" s="132">
        <v>0</v>
      </c>
      <c r="V1563" s="132">
        <v>1.4982457000000001E-4</v>
      </c>
      <c r="W1563" s="132">
        <v>0</v>
      </c>
      <c r="X1563" s="164">
        <v>3.6867343000000001E-6</v>
      </c>
      <c r="Y1563" s="132">
        <v>0</v>
      </c>
      <c r="Z1563" s="132">
        <v>0</v>
      </c>
      <c r="AA1563" s="132">
        <v>0</v>
      </c>
      <c r="AC1563" s="118">
        <f t="shared" si="710"/>
        <v>2.1878931999999999E-4</v>
      </c>
      <c r="AD1563" s="118">
        <f t="shared" si="711"/>
        <v>4.6451229240000004E-6</v>
      </c>
      <c r="AE1563" s="118">
        <f t="shared" si="712"/>
        <v>1.18281667E-7</v>
      </c>
      <c r="AF1563" s="118">
        <f t="shared" si="713"/>
        <v>1.18281667E-7</v>
      </c>
      <c r="AG1563" s="118">
        <f t="shared" si="714"/>
        <v>1.5351130429999999E-4</v>
      </c>
      <c r="AI1563" s="69">
        <v>1.0456692999999999</v>
      </c>
      <c r="AJ1563" s="69">
        <v>0.31626449000000001</v>
      </c>
      <c r="AK1563" s="69">
        <v>4.5804880999999998E-4</v>
      </c>
      <c r="AL1563" s="69">
        <v>0</v>
      </c>
      <c r="AM1563" s="69">
        <v>0</v>
      </c>
      <c r="AN1563" s="69">
        <v>1.0815232999999999E-3</v>
      </c>
      <c r="AO1563" s="69">
        <v>0.72786521999999998</v>
      </c>
      <c r="AQ1563" s="199">
        <v>4.7485248000000002E-5</v>
      </c>
      <c r="AR1563" s="199">
        <v>2.3777435999999999E-5</v>
      </c>
      <c r="AS1563" s="199">
        <v>1.1049366E-6</v>
      </c>
      <c r="AT1563" s="199">
        <v>2.2602876000000001E-5</v>
      </c>
      <c r="AU1563" s="150">
        <f t="shared" si="715"/>
        <v>1.4255057582069E-9</v>
      </c>
      <c r="AV1563" s="150">
        <f t="shared" si="716"/>
        <v>4.0863040318600006E-12</v>
      </c>
      <c r="AW1563" s="163">
        <f t="shared" si="717"/>
        <v>3.1656688820999998E-3</v>
      </c>
      <c r="AX1563" s="196">
        <v>1.3535765999999999E-9</v>
      </c>
      <c r="AY1563" s="196">
        <v>4.0840673E-12</v>
      </c>
      <c r="AZ1563" s="196">
        <v>1.1158254999999999E-16</v>
      </c>
      <c r="BA1563" s="108">
        <v>0</v>
      </c>
      <c r="BB1563" s="108">
        <v>0</v>
      </c>
      <c r="BC1563" s="196">
        <v>4.0622069E-15</v>
      </c>
      <c r="BD1563" s="196">
        <v>7.1925096000000003E-11</v>
      </c>
      <c r="BE1563" s="196">
        <v>5.7585131000000004E-16</v>
      </c>
      <c r="BF1563" s="196">
        <v>1.5492979999999999E-15</v>
      </c>
      <c r="BG1563" s="108">
        <v>0</v>
      </c>
      <c r="BH1563" s="108">
        <v>0</v>
      </c>
      <c r="BI1563" s="108">
        <v>0</v>
      </c>
      <c r="BJ1563" s="108">
        <v>0</v>
      </c>
      <c r="BK1563" s="108">
        <v>0</v>
      </c>
      <c r="BL1563" s="108">
        <v>0</v>
      </c>
      <c r="BM1563" s="108">
        <v>0</v>
      </c>
      <c r="BN1563" s="108">
        <v>0</v>
      </c>
      <c r="BO1563" s="196">
        <v>3.0239821000000001E-6</v>
      </c>
      <c r="BP1563" s="108">
        <v>3.1626448999999999E-3</v>
      </c>
      <c r="BQ1563" s="108">
        <v>0</v>
      </c>
      <c r="BR1563" s="108">
        <v>0</v>
      </c>
      <c r="BS1563" s="108">
        <v>0</v>
      </c>
      <c r="BU1563" s="172">
        <v>5.0309137999999996E-7</v>
      </c>
      <c r="BV1563" s="172">
        <v>1.2018718000000001E-11</v>
      </c>
      <c r="BW1563" s="172">
        <v>4.0669512000000003E-8</v>
      </c>
      <c r="BX1563" s="69">
        <v>0</v>
      </c>
      <c r="BY1563" s="172">
        <v>4.0353717999999996E-9</v>
      </c>
      <c r="BZ1563" s="172">
        <v>2.6297972E-12</v>
      </c>
      <c r="CA1563" s="69">
        <v>0</v>
      </c>
      <c r="CB1563" s="172">
        <v>3.9914661000000003E-12</v>
      </c>
      <c r="CC1563" s="69">
        <v>0</v>
      </c>
      <c r="CD1563" s="69">
        <v>0</v>
      </c>
      <c r="CE1563" s="69">
        <v>0</v>
      </c>
      <c r="CF1563" s="69">
        <v>0</v>
      </c>
      <c r="CG1563" s="69">
        <v>0</v>
      </c>
      <c r="CH1563" s="172">
        <v>5.7631921999999999E-12</v>
      </c>
      <c r="CI1563" s="172">
        <v>3.8610247000000001E-7</v>
      </c>
      <c r="CJ1563" s="172">
        <v>7.2259623999999999E-8</v>
      </c>
      <c r="CK1563" s="69">
        <v>0</v>
      </c>
      <c r="CM1563" s="198">
        <v>0</v>
      </c>
      <c r="CN1563" s="198">
        <v>1.4585955E-3</v>
      </c>
      <c r="CO1563" s="197">
        <v>1.1066166E-7</v>
      </c>
      <c r="CP1563" s="197">
        <v>8.8261779999999996E-9</v>
      </c>
      <c r="CQ1563" s="198">
        <v>0</v>
      </c>
      <c r="CR1563" s="198">
        <v>0</v>
      </c>
      <c r="CS1563" s="197">
        <v>1.1258818000000001E-7</v>
      </c>
      <c r="CT1563" s="198">
        <v>0</v>
      </c>
      <c r="CU1563" s="198">
        <v>0</v>
      </c>
      <c r="CV1563" s="197">
        <v>9.2483059000000004E-10</v>
      </c>
    </row>
    <row r="1564" spans="1:100" ht="14.4">
      <c r="A1564" t="s">
        <v>3715</v>
      </c>
      <c r="B1564" s="85" t="s">
        <v>1162</v>
      </c>
      <c r="C1564" s="113" t="str">
        <f t="shared" si="703"/>
        <v>B.044.01.200</v>
      </c>
      <c r="D1564" s="9" t="s">
        <v>1163</v>
      </c>
      <c r="E1564" s="112" t="s">
        <v>514</v>
      </c>
      <c r="F1564" s="115" t="str">
        <f t="shared" si="704"/>
        <v>Electricity India production</v>
      </c>
      <c r="G1564" s="143">
        <f t="shared" si="705"/>
        <v>0.25491040000000004</v>
      </c>
      <c r="I1564" s="118">
        <f t="shared" si="706"/>
        <v>4.4034109437000001E-2</v>
      </c>
      <c r="K1564" s="161">
        <f t="shared" si="707"/>
        <v>1.36760044E-3</v>
      </c>
      <c r="L1564" s="161">
        <f t="shared" si="708"/>
        <v>3.4819007400000001E-3</v>
      </c>
      <c r="M1564" s="162">
        <f t="shared" si="709"/>
        <v>9.48048257E-4</v>
      </c>
      <c r="N1564" s="161">
        <v>3.8236560000000003E-2</v>
      </c>
      <c r="O1564" s="132">
        <v>6.9721314E-4</v>
      </c>
      <c r="P1564" s="132">
        <v>2.7846875999999999E-3</v>
      </c>
      <c r="Q1564" s="132">
        <v>1.1921076E-3</v>
      </c>
      <c r="R1564" s="132">
        <v>1.7549284E-4</v>
      </c>
      <c r="S1564" s="132">
        <v>0</v>
      </c>
      <c r="T1564" s="132">
        <v>0</v>
      </c>
      <c r="U1564" s="132">
        <v>0</v>
      </c>
      <c r="V1564" s="164">
        <v>6.0102846999999998E-5</v>
      </c>
      <c r="W1564" s="132">
        <v>0</v>
      </c>
      <c r="X1564" s="132">
        <v>8.8794541E-4</v>
      </c>
      <c r="Y1564" s="132">
        <v>0</v>
      </c>
      <c r="Z1564" s="132">
        <v>0</v>
      </c>
      <c r="AA1564" s="132">
        <v>0</v>
      </c>
      <c r="AC1564" s="118">
        <f t="shared" si="710"/>
        <v>3.8236560000000003E-2</v>
      </c>
      <c r="AD1564" s="118">
        <f t="shared" si="711"/>
        <v>4.8495011800000001E-3</v>
      </c>
      <c r="AE1564" s="118">
        <f t="shared" si="712"/>
        <v>3.4819007400000001E-3</v>
      </c>
      <c r="AF1564" s="118">
        <f t="shared" si="713"/>
        <v>3.4819007400000001E-3</v>
      </c>
      <c r="AG1564" s="118">
        <f t="shared" si="714"/>
        <v>9.48048257E-4</v>
      </c>
      <c r="AI1564" s="69">
        <v>2.9933342000000001</v>
      </c>
      <c r="AJ1564" s="69">
        <v>2.5720594999999999</v>
      </c>
      <c r="AK1564" s="69">
        <v>0.11032048999999999</v>
      </c>
      <c r="AL1564" s="69">
        <v>0</v>
      </c>
      <c r="AM1564" s="69">
        <v>4.3472708999999998E-2</v>
      </c>
      <c r="AN1564" s="69">
        <v>0.16787968</v>
      </c>
      <c r="AO1564" s="69">
        <v>9.9601776000000003E-2</v>
      </c>
      <c r="AQ1564" s="116">
        <v>4.674727E-3</v>
      </c>
      <c r="AR1564" s="116">
        <v>4.4306800000000002E-3</v>
      </c>
      <c r="AS1564" s="116">
        <v>2.0780456E-4</v>
      </c>
      <c r="AT1564" s="199">
        <v>3.6242446000000003E-5</v>
      </c>
      <c r="AU1564" s="150">
        <f t="shared" si="715"/>
        <v>2.6562829281999997E-7</v>
      </c>
      <c r="AV1564" s="150">
        <f t="shared" si="716"/>
        <v>7.6850797264600015E-10</v>
      </c>
      <c r="AW1564" s="163">
        <f t="shared" si="717"/>
        <v>5.0759727849999997E-3</v>
      </c>
      <c r="AX1564" s="196">
        <v>2.3655685E-7</v>
      </c>
      <c r="AY1564" s="196">
        <v>7.1374912000000005E-10</v>
      </c>
      <c r="AZ1564" s="196">
        <v>1.9500645999999999E-14</v>
      </c>
      <c r="BA1564" s="108">
        <v>0</v>
      </c>
      <c r="BB1564" s="108">
        <v>0</v>
      </c>
      <c r="BC1564" s="196">
        <v>1.7725782E-10</v>
      </c>
      <c r="BD1564" s="196">
        <v>2.8894185E-8</v>
      </c>
      <c r="BE1564" s="196">
        <v>2.5127756999999999E-11</v>
      </c>
      <c r="BF1564" s="196">
        <v>2.9611594999999998E-11</v>
      </c>
      <c r="BG1564" s="108">
        <v>0</v>
      </c>
      <c r="BH1564" s="108">
        <v>0</v>
      </c>
      <c r="BI1564" s="108">
        <v>0</v>
      </c>
      <c r="BJ1564" s="108">
        <v>0</v>
      </c>
      <c r="BK1564" s="108">
        <v>0</v>
      </c>
      <c r="BL1564" s="108">
        <v>0</v>
      </c>
      <c r="BM1564" s="108">
        <v>0</v>
      </c>
      <c r="BN1564" s="108">
        <v>0</v>
      </c>
      <c r="BO1564" s="196">
        <v>1.2130850000000001E-6</v>
      </c>
      <c r="BP1564" s="108">
        <v>5.0747596999999997E-3</v>
      </c>
      <c r="BQ1564" s="108">
        <v>0</v>
      </c>
      <c r="BR1564" s="108">
        <v>0</v>
      </c>
      <c r="BS1564" s="108">
        <v>0</v>
      </c>
      <c r="BU1564" s="172">
        <v>1.1453566E-5</v>
      </c>
      <c r="BV1564" s="172">
        <v>2.6250941000000002E-7</v>
      </c>
      <c r="BW1564" s="172">
        <v>7.1075783999999999E-6</v>
      </c>
      <c r="BX1564" s="69">
        <v>0</v>
      </c>
      <c r="BY1564" s="172">
        <v>2.8774572999999999E-7</v>
      </c>
      <c r="BZ1564" s="172">
        <v>1.1475342E-7</v>
      </c>
      <c r="CA1564" s="69">
        <v>0</v>
      </c>
      <c r="CB1564" s="172">
        <v>1.7417099E-7</v>
      </c>
      <c r="CC1564" s="69">
        <v>0</v>
      </c>
      <c r="CD1564" s="69">
        <v>0</v>
      </c>
      <c r="CE1564" s="69">
        <v>0</v>
      </c>
      <c r="CF1564" s="69">
        <v>0</v>
      </c>
      <c r="CG1564" s="69">
        <v>0</v>
      </c>
      <c r="CH1564" s="172">
        <v>2.3447856000000001E-7</v>
      </c>
      <c r="CI1564" s="172">
        <v>3.2433423000000001E-6</v>
      </c>
      <c r="CJ1564" s="172">
        <v>2.8987295999999998E-8</v>
      </c>
      <c r="CK1564" s="69">
        <v>0</v>
      </c>
      <c r="CM1564" s="198">
        <v>0</v>
      </c>
      <c r="CN1564" s="198">
        <v>0.25491039999999998</v>
      </c>
      <c r="CO1564" s="198">
        <v>4.8288146999999997E-3</v>
      </c>
      <c r="CP1564" s="198">
        <v>2.0592391E-4</v>
      </c>
      <c r="CQ1564" s="198">
        <v>0</v>
      </c>
      <c r="CR1564" s="198">
        <v>0</v>
      </c>
      <c r="CS1564" s="197">
        <v>1.0034793E-5</v>
      </c>
      <c r="CT1564" s="198">
        <v>0</v>
      </c>
      <c r="CU1564" s="198">
        <v>0</v>
      </c>
      <c r="CV1564" s="197">
        <v>4.0355763000000003E-5</v>
      </c>
    </row>
    <row r="1565" spans="1:100" ht="14.4">
      <c r="A1565" t="s">
        <v>3716</v>
      </c>
      <c r="B1565" s="85" t="s">
        <v>1162</v>
      </c>
      <c r="C1565" s="113" t="str">
        <f t="shared" si="703"/>
        <v>B.044.01.201</v>
      </c>
      <c r="D1565" s="9" t="s">
        <v>1163</v>
      </c>
      <c r="E1565" s="112" t="s">
        <v>514</v>
      </c>
      <c r="F1565" s="115" t="str">
        <f t="shared" si="704"/>
        <v>Electricity Indonesia production</v>
      </c>
      <c r="G1565" s="143">
        <f t="shared" si="705"/>
        <v>0.24445412</v>
      </c>
      <c r="I1565" s="118">
        <f t="shared" si="706"/>
        <v>4.3556653698999998E-2</v>
      </c>
      <c r="K1565" s="161">
        <f t="shared" si="707"/>
        <v>1.68192682E-3</v>
      </c>
      <c r="L1565" s="161">
        <f t="shared" si="708"/>
        <v>4.9768712999999996E-3</v>
      </c>
      <c r="M1565" s="162">
        <f t="shared" si="709"/>
        <v>2.29737579E-4</v>
      </c>
      <c r="N1565" s="161">
        <v>3.6668118E-2</v>
      </c>
      <c r="O1565" s="132">
        <v>2.0129466E-3</v>
      </c>
      <c r="P1565" s="132">
        <v>2.9639247E-3</v>
      </c>
      <c r="Q1565" s="132">
        <v>1.2703248E-3</v>
      </c>
      <c r="R1565" s="132">
        <v>4.1160201999999998E-4</v>
      </c>
      <c r="S1565" s="132">
        <v>0</v>
      </c>
      <c r="T1565" s="132">
        <v>0</v>
      </c>
      <c r="U1565" s="132">
        <v>0</v>
      </c>
      <c r="V1565" s="164">
        <v>1.9042689E-5</v>
      </c>
      <c r="W1565" s="132">
        <v>0</v>
      </c>
      <c r="X1565" s="132">
        <v>2.1069489000000001E-4</v>
      </c>
      <c r="Y1565" s="132">
        <v>0</v>
      </c>
      <c r="Z1565" s="132">
        <v>0</v>
      </c>
      <c r="AA1565" s="132">
        <v>0</v>
      </c>
      <c r="AC1565" s="118">
        <f t="shared" si="710"/>
        <v>3.6668118E-2</v>
      </c>
      <c r="AD1565" s="118">
        <f t="shared" si="711"/>
        <v>6.65879812E-3</v>
      </c>
      <c r="AE1565" s="118">
        <f t="shared" si="712"/>
        <v>4.9768712999999996E-3</v>
      </c>
      <c r="AF1565" s="118">
        <f t="shared" si="713"/>
        <v>4.9768712999999996E-3</v>
      </c>
      <c r="AG1565" s="118">
        <f t="shared" si="714"/>
        <v>2.29737579E-4</v>
      </c>
      <c r="AI1565" s="69">
        <v>2.8892696</v>
      </c>
      <c r="AJ1565" s="69">
        <v>2.5724326</v>
      </c>
      <c r="AK1565" s="69">
        <v>2.6177242999999999E-2</v>
      </c>
      <c r="AL1565" s="69">
        <v>0</v>
      </c>
      <c r="AM1565" s="69">
        <v>0.20690516</v>
      </c>
      <c r="AN1565" s="69">
        <v>5.2364615000000002E-3</v>
      </c>
      <c r="AO1565" s="69">
        <v>7.8518149999999995E-2</v>
      </c>
      <c r="AQ1565" s="116">
        <v>5.0120742999999997E-3</v>
      </c>
      <c r="AR1565" s="116">
        <v>4.7441163999999997E-3</v>
      </c>
      <c r="AS1565" s="116">
        <v>2.0812340999999999E-4</v>
      </c>
      <c r="AT1565" s="199">
        <v>5.9834543000000002E-5</v>
      </c>
      <c r="AU1565" s="150">
        <f t="shared" si="715"/>
        <v>2.8441944315999996E-7</v>
      </c>
      <c r="AV1565" s="150">
        <f t="shared" si="716"/>
        <v>7.6968715574000001E-10</v>
      </c>
      <c r="AW1565" s="163">
        <f t="shared" si="717"/>
        <v>8.3801880478600009E-3</v>
      </c>
      <c r="AX1565" s="196">
        <v>2.2685341999999999E-7</v>
      </c>
      <c r="AY1565" s="196">
        <v>6.8447154000000005E-10</v>
      </c>
      <c r="AZ1565" s="196">
        <v>1.8700740000000001E-14</v>
      </c>
      <c r="BA1565" s="108">
        <v>0</v>
      </c>
      <c r="BB1565" s="108">
        <v>0</v>
      </c>
      <c r="BC1565" s="196">
        <v>1.8888816E-10</v>
      </c>
      <c r="BD1565" s="196">
        <v>5.7377134999999998E-8</v>
      </c>
      <c r="BE1565" s="196">
        <v>2.6776453999999999E-11</v>
      </c>
      <c r="BF1565" s="196">
        <v>5.8420461000000005E-11</v>
      </c>
      <c r="BG1565" s="108">
        <v>0</v>
      </c>
      <c r="BH1565" s="108">
        <v>0</v>
      </c>
      <c r="BI1565" s="108">
        <v>0</v>
      </c>
      <c r="BJ1565" s="108">
        <v>0</v>
      </c>
      <c r="BK1565" s="108">
        <v>0</v>
      </c>
      <c r="BL1565" s="108">
        <v>0</v>
      </c>
      <c r="BM1565" s="108">
        <v>0</v>
      </c>
      <c r="BN1565" s="108">
        <v>0</v>
      </c>
      <c r="BO1565" s="196">
        <v>3.8434785999999999E-7</v>
      </c>
      <c r="BP1565" s="108">
        <v>8.3798037000000006E-3</v>
      </c>
      <c r="BQ1565" s="108">
        <v>0</v>
      </c>
      <c r="BR1565" s="108">
        <v>0</v>
      </c>
      <c r="BS1565" s="108">
        <v>0</v>
      </c>
      <c r="BU1565" s="172">
        <v>1.1634609E-5</v>
      </c>
      <c r="BV1565" s="172">
        <v>4.6495546E-7</v>
      </c>
      <c r="BW1565" s="172">
        <v>6.8160295000000003E-6</v>
      </c>
      <c r="BX1565" s="69">
        <v>0</v>
      </c>
      <c r="BY1565" s="172">
        <v>6.6022951999999998E-7</v>
      </c>
      <c r="BZ1565" s="172">
        <v>1.2228267999999999E-7</v>
      </c>
      <c r="CA1565" s="69">
        <v>0</v>
      </c>
      <c r="CB1565" s="172">
        <v>1.8559880000000001E-7</v>
      </c>
      <c r="CC1565" s="69">
        <v>0</v>
      </c>
      <c r="CD1565" s="69">
        <v>0</v>
      </c>
      <c r="CE1565" s="69">
        <v>0</v>
      </c>
      <c r="CF1565" s="69">
        <v>0</v>
      </c>
      <c r="CG1565" s="69">
        <v>0</v>
      </c>
      <c r="CH1565" s="172">
        <v>2.6188665E-7</v>
      </c>
      <c r="CI1565" s="172">
        <v>3.1144416999999998E-6</v>
      </c>
      <c r="CJ1565" s="172">
        <v>9.1841918999999997E-9</v>
      </c>
      <c r="CK1565" s="69">
        <v>0</v>
      </c>
      <c r="CM1565" s="198">
        <v>0</v>
      </c>
      <c r="CN1565" s="198">
        <v>0.24445412</v>
      </c>
      <c r="CO1565" s="198">
        <v>5.1456456999999997E-3</v>
      </c>
      <c r="CP1565" s="198">
        <v>3.4616140000000002E-4</v>
      </c>
      <c r="CQ1565" s="198">
        <v>0</v>
      </c>
      <c r="CR1565" s="198">
        <v>0</v>
      </c>
      <c r="CS1565" s="197">
        <v>2.4038449000000001E-5</v>
      </c>
      <c r="CT1565" s="198">
        <v>0</v>
      </c>
      <c r="CU1565" s="198">
        <v>0</v>
      </c>
      <c r="CV1565" s="197">
        <v>4.3003607999999998E-5</v>
      </c>
    </row>
    <row r="1566" spans="1:100" ht="14.4">
      <c r="A1566" t="s">
        <v>3717</v>
      </c>
      <c r="B1566" s="85" t="s">
        <v>1162</v>
      </c>
      <c r="C1566" s="113" t="str">
        <f t="shared" si="703"/>
        <v>B.044.01.202</v>
      </c>
      <c r="D1566" s="9" t="s">
        <v>1163</v>
      </c>
      <c r="E1566" s="112" t="s">
        <v>514</v>
      </c>
      <c r="F1566" s="115" t="str">
        <f t="shared" si="704"/>
        <v>Electricity Iran production</v>
      </c>
      <c r="G1566" s="143">
        <f t="shared" si="705"/>
        <v>0.17947651333333334</v>
      </c>
      <c r="I1566" s="118">
        <f t="shared" si="706"/>
        <v>3.7192415014000002E-2</v>
      </c>
      <c r="K1566" s="161">
        <f t="shared" si="707"/>
        <v>3.0177183000000001E-3</v>
      </c>
      <c r="L1566" s="161">
        <f t="shared" si="708"/>
        <v>6.8012187000000002E-3</v>
      </c>
      <c r="M1566" s="162">
        <f t="shared" si="709"/>
        <v>4.52001014E-4</v>
      </c>
      <c r="N1566" s="161">
        <v>2.6921476999999999E-2</v>
      </c>
      <c r="O1566" s="132">
        <v>2.4603508999999999E-3</v>
      </c>
      <c r="P1566" s="132">
        <v>4.3408678000000003E-3</v>
      </c>
      <c r="Q1566" s="132">
        <v>1.8283855E-3</v>
      </c>
      <c r="R1566" s="132">
        <v>1.1893328E-3</v>
      </c>
      <c r="S1566" s="132">
        <v>0</v>
      </c>
      <c r="T1566" s="132">
        <v>0</v>
      </c>
      <c r="U1566" s="132">
        <v>0</v>
      </c>
      <c r="V1566" s="164">
        <v>1.0051264E-5</v>
      </c>
      <c r="W1566" s="132">
        <v>0</v>
      </c>
      <c r="X1566" s="132">
        <v>4.4194975E-4</v>
      </c>
      <c r="Y1566" s="132">
        <v>0</v>
      </c>
      <c r="Z1566" s="132">
        <v>0</v>
      </c>
      <c r="AA1566" s="132">
        <v>0</v>
      </c>
      <c r="AC1566" s="118">
        <f t="shared" si="710"/>
        <v>2.6921476999999999E-2</v>
      </c>
      <c r="AD1566" s="118">
        <f t="shared" si="711"/>
        <v>9.8189369999999998E-3</v>
      </c>
      <c r="AE1566" s="118">
        <f t="shared" si="712"/>
        <v>6.8012187000000002E-3</v>
      </c>
      <c r="AF1566" s="118">
        <f t="shared" si="713"/>
        <v>6.8012187000000002E-3</v>
      </c>
      <c r="AG1566" s="118">
        <f t="shared" si="714"/>
        <v>4.52001014E-4</v>
      </c>
      <c r="AI1566" s="69">
        <v>2.4934354999999999</v>
      </c>
      <c r="AJ1566" s="69">
        <v>2.3956032999999999</v>
      </c>
      <c r="AK1566" s="69">
        <v>5.4908907999999999E-2</v>
      </c>
      <c r="AL1566" s="69">
        <v>0</v>
      </c>
      <c r="AM1566" s="69">
        <v>2.8410132E-4</v>
      </c>
      <c r="AN1566" s="69">
        <v>6.0391593999999998E-3</v>
      </c>
      <c r="AO1566" s="69">
        <v>3.6600115000000003E-2</v>
      </c>
      <c r="AQ1566" s="116">
        <v>4.4869949999999997E-3</v>
      </c>
      <c r="AR1566" s="116">
        <v>4.1839764E-3</v>
      </c>
      <c r="AS1566" s="116">
        <v>1.6654749000000001E-4</v>
      </c>
      <c r="AT1566" s="116">
        <v>1.3647116E-4</v>
      </c>
      <c r="AU1566" s="150">
        <f t="shared" si="715"/>
        <v>2.5083790777000003E-7</v>
      </c>
      <c r="AV1566" s="150">
        <f t="shared" si="716"/>
        <v>6.1593006195299992E-10</v>
      </c>
      <c r="AW1566" s="163">
        <f t="shared" si="717"/>
        <v>1.9113607869549999E-2</v>
      </c>
      <c r="AX1566" s="196">
        <v>1.6655420000000001E-7</v>
      </c>
      <c r="AY1566" s="196">
        <v>5.0253423000000005E-10</v>
      </c>
      <c r="AZ1566" s="196">
        <v>1.3729952999999999E-14</v>
      </c>
      <c r="BA1566" s="108">
        <v>0</v>
      </c>
      <c r="BB1566" s="108">
        <v>0</v>
      </c>
      <c r="BC1566" s="196">
        <v>2.7186777000000001E-10</v>
      </c>
      <c r="BD1566" s="196">
        <v>8.401184E-8</v>
      </c>
      <c r="BE1566" s="196">
        <v>3.8539496999999997E-11</v>
      </c>
      <c r="BF1566" s="196">
        <v>7.4842604999999995E-11</v>
      </c>
      <c r="BG1566" s="108">
        <v>0</v>
      </c>
      <c r="BH1566" s="108">
        <v>0</v>
      </c>
      <c r="BI1566" s="108">
        <v>0</v>
      </c>
      <c r="BJ1566" s="108">
        <v>0</v>
      </c>
      <c r="BK1566" s="108">
        <v>0</v>
      </c>
      <c r="BL1566" s="108">
        <v>0</v>
      </c>
      <c r="BM1566" s="108">
        <v>0</v>
      </c>
      <c r="BN1566" s="108">
        <v>0</v>
      </c>
      <c r="BO1566" s="196">
        <v>2.0286955E-7</v>
      </c>
      <c r="BP1566" s="108">
        <v>1.9113405E-2</v>
      </c>
      <c r="BQ1566" s="108">
        <v>0</v>
      </c>
      <c r="BR1566" s="108">
        <v>0</v>
      </c>
      <c r="BS1566" s="108">
        <v>0</v>
      </c>
      <c r="BU1566" s="172">
        <v>1.0702868E-5</v>
      </c>
      <c r="BV1566" s="172">
        <v>6.0549383999999996E-7</v>
      </c>
      <c r="BW1566" s="172">
        <v>5.0042814E-6</v>
      </c>
      <c r="BX1566" s="69">
        <v>0</v>
      </c>
      <c r="BY1566" s="172">
        <v>1.4320682000000001E-6</v>
      </c>
      <c r="BZ1566" s="172">
        <v>1.7600213999999999E-7</v>
      </c>
      <c r="CA1566" s="69">
        <v>0</v>
      </c>
      <c r="CB1566" s="172">
        <v>2.6713336999999998E-7</v>
      </c>
      <c r="CC1566" s="69">
        <v>0</v>
      </c>
      <c r="CD1566" s="69">
        <v>0</v>
      </c>
      <c r="CE1566" s="69">
        <v>0</v>
      </c>
      <c r="CF1566" s="69">
        <v>0</v>
      </c>
      <c r="CG1566" s="69">
        <v>0</v>
      </c>
      <c r="CH1566" s="172">
        <v>3.7279869000000002E-7</v>
      </c>
      <c r="CI1566" s="172">
        <v>2.8402426999999998E-6</v>
      </c>
      <c r="CJ1566" s="172">
        <v>4.8476732999999999E-9</v>
      </c>
      <c r="CK1566" s="69">
        <v>0</v>
      </c>
      <c r="CM1566" s="198">
        <v>0</v>
      </c>
      <c r="CN1566" s="198">
        <v>0.17947651000000001</v>
      </c>
      <c r="CO1566" s="198">
        <v>7.4061561000000001E-3</v>
      </c>
      <c r="CP1566" s="198">
        <v>4.5463631000000002E-4</v>
      </c>
      <c r="CQ1566" s="198">
        <v>0</v>
      </c>
      <c r="CR1566" s="198">
        <v>0</v>
      </c>
      <c r="CS1566" s="197">
        <v>4.682007E-5</v>
      </c>
      <c r="CT1566" s="198">
        <v>0</v>
      </c>
      <c r="CU1566" s="198">
        <v>0</v>
      </c>
      <c r="CV1566" s="197">
        <v>6.1895329000000003E-5</v>
      </c>
    </row>
    <row r="1567" spans="1:100" ht="14.4">
      <c r="A1567" t="s">
        <v>3718</v>
      </c>
      <c r="B1567" s="85" t="s">
        <v>1162</v>
      </c>
      <c r="C1567" s="113" t="str">
        <f t="shared" si="703"/>
        <v>B.044.01.203</v>
      </c>
      <c r="D1567" s="9" t="s">
        <v>1163</v>
      </c>
      <c r="E1567" s="112" t="s">
        <v>514</v>
      </c>
      <c r="F1567" s="115" t="str">
        <f t="shared" si="704"/>
        <v>Electricity Iraq production</v>
      </c>
      <c r="G1567" s="143">
        <f t="shared" si="705"/>
        <v>0.47852136666666667</v>
      </c>
      <c r="I1567" s="118">
        <f t="shared" si="706"/>
        <v>9.9706305026999995E-2</v>
      </c>
      <c r="K1567" s="161">
        <f t="shared" si="707"/>
        <v>7.2403060999999998E-3</v>
      </c>
      <c r="L1567" s="161">
        <f t="shared" si="708"/>
        <v>2.0553584700000002E-2</v>
      </c>
      <c r="M1567" s="162">
        <f t="shared" si="709"/>
        <v>1.34209227E-4</v>
      </c>
      <c r="N1567" s="161">
        <v>7.1778204999999998E-2</v>
      </c>
      <c r="O1567" s="132">
        <v>1.0586116E-2</v>
      </c>
      <c r="P1567" s="132">
        <v>9.9674687000000008E-3</v>
      </c>
      <c r="Q1567" s="132">
        <v>4.2007624000000004E-3</v>
      </c>
      <c r="R1567" s="132">
        <v>3.0395436999999998E-3</v>
      </c>
      <c r="S1567" s="132">
        <v>0</v>
      </c>
      <c r="T1567" s="132">
        <v>0</v>
      </c>
      <c r="U1567" s="132">
        <v>0</v>
      </c>
      <c r="V1567" s="164">
        <v>1.1248877E-5</v>
      </c>
      <c r="W1567" s="132">
        <v>0</v>
      </c>
      <c r="X1567" s="132">
        <v>1.2296035000000001E-4</v>
      </c>
      <c r="Y1567" s="132">
        <v>0</v>
      </c>
      <c r="Z1567" s="132">
        <v>0</v>
      </c>
      <c r="AA1567" s="132">
        <v>0</v>
      </c>
      <c r="AC1567" s="118">
        <f t="shared" si="710"/>
        <v>7.1778204999999998E-2</v>
      </c>
      <c r="AD1567" s="118">
        <f t="shared" si="711"/>
        <v>2.7793890800000005E-2</v>
      </c>
      <c r="AE1567" s="118">
        <f t="shared" si="712"/>
        <v>2.0553584700000002E-2</v>
      </c>
      <c r="AF1567" s="118">
        <f t="shared" si="713"/>
        <v>2.0553584700000002E-2</v>
      </c>
      <c r="AG1567" s="118">
        <f t="shared" si="714"/>
        <v>1.34209227E-4</v>
      </c>
      <c r="AI1567" s="69">
        <v>6.3500386000000004</v>
      </c>
      <c r="AJ1567" s="69">
        <v>6.2922699</v>
      </c>
      <c r="AK1567" s="69">
        <v>1.5276892E-2</v>
      </c>
      <c r="AL1567" s="69">
        <v>0</v>
      </c>
      <c r="AM1567" s="69">
        <v>0</v>
      </c>
      <c r="AN1567" s="69">
        <v>7.5191342000000003E-3</v>
      </c>
      <c r="AO1567" s="69">
        <v>3.4972718E-2</v>
      </c>
      <c r="AQ1567" s="116">
        <v>1.307436E-2</v>
      </c>
      <c r="AR1567" s="116">
        <v>1.2211809000000001E-2</v>
      </c>
      <c r="AS1567" s="116">
        <v>4.6096666000000001E-4</v>
      </c>
      <c r="AT1567" s="116">
        <v>4.0158415000000002E-4</v>
      </c>
      <c r="AU1567" s="150">
        <f t="shared" si="715"/>
        <v>7.3212286315999995E-7</v>
      </c>
      <c r="AV1567" s="150">
        <f t="shared" si="716"/>
        <v>1.7047583178839998E-9</v>
      </c>
      <c r="AW1567" s="163">
        <f t="shared" si="717"/>
        <v>5.6244279041550001E-2</v>
      </c>
      <c r="AX1567" s="196">
        <v>4.4406783E-7</v>
      </c>
      <c r="AY1567" s="196">
        <v>1.3398597999999999E-9</v>
      </c>
      <c r="AZ1567" s="196">
        <v>3.6606884000000001E-14</v>
      </c>
      <c r="BA1567" s="108">
        <v>0</v>
      </c>
      <c r="BB1567" s="108">
        <v>0</v>
      </c>
      <c r="BC1567" s="196">
        <v>6.2462315999999997E-10</v>
      </c>
      <c r="BD1567" s="196">
        <v>2.8743040999999998E-7</v>
      </c>
      <c r="BE1567" s="196">
        <v>8.8545481000000003E-11</v>
      </c>
      <c r="BF1567" s="196">
        <v>2.7631643E-10</v>
      </c>
      <c r="BG1567" s="108">
        <v>0</v>
      </c>
      <c r="BH1567" s="108">
        <v>0</v>
      </c>
      <c r="BI1567" s="108">
        <v>0</v>
      </c>
      <c r="BJ1567" s="108">
        <v>0</v>
      </c>
      <c r="BK1567" s="108">
        <v>0</v>
      </c>
      <c r="BL1567" s="108">
        <v>0</v>
      </c>
      <c r="BM1567" s="108">
        <v>0</v>
      </c>
      <c r="BN1567" s="108">
        <v>0</v>
      </c>
      <c r="BO1567" s="196">
        <v>2.2704155000000001E-7</v>
      </c>
      <c r="BP1567" s="108">
        <v>5.6244052000000003E-2</v>
      </c>
      <c r="BQ1567" s="108">
        <v>0</v>
      </c>
      <c r="BR1567" s="108">
        <v>0</v>
      </c>
      <c r="BS1567" s="108">
        <v>0</v>
      </c>
      <c r="BU1567" s="172">
        <v>2.8983983999999999E-5</v>
      </c>
      <c r="BV1567" s="172">
        <v>2.1106519999999999E-6</v>
      </c>
      <c r="BW1567" s="172">
        <v>1.3342444999999999E-5</v>
      </c>
      <c r="BX1567" s="69">
        <v>0</v>
      </c>
      <c r="BY1567" s="172">
        <v>4.1577107000000003E-6</v>
      </c>
      <c r="BZ1567" s="172">
        <v>4.0436940999999999E-7</v>
      </c>
      <c r="CA1567" s="69">
        <v>0</v>
      </c>
      <c r="CB1567" s="172">
        <v>6.1374573999999995E-7</v>
      </c>
      <c r="CC1567" s="69">
        <v>0</v>
      </c>
      <c r="CD1567" s="69">
        <v>0</v>
      </c>
      <c r="CE1567" s="69">
        <v>0</v>
      </c>
      <c r="CF1567" s="69">
        <v>0</v>
      </c>
      <c r="CG1567" s="69">
        <v>0</v>
      </c>
      <c r="CH1567" s="172">
        <v>9.0322047999999995E-7</v>
      </c>
      <c r="CI1567" s="172">
        <v>7.4464150999999997E-6</v>
      </c>
      <c r="CJ1567" s="172">
        <v>5.4252759E-9</v>
      </c>
      <c r="CK1567" s="69">
        <v>0</v>
      </c>
      <c r="CM1567" s="198">
        <v>0</v>
      </c>
      <c r="CN1567" s="198">
        <v>0.47852137</v>
      </c>
      <c r="CO1567" s="198">
        <v>1.7015833000000001E-2</v>
      </c>
      <c r="CP1567" s="198">
        <v>1.5368198000000001E-3</v>
      </c>
      <c r="CQ1567" s="198">
        <v>0</v>
      </c>
      <c r="CR1567" s="198">
        <v>0</v>
      </c>
      <c r="CS1567" s="198">
        <v>1.4531055E-4</v>
      </c>
      <c r="CT1567" s="198">
        <v>0</v>
      </c>
      <c r="CU1567" s="198">
        <v>0</v>
      </c>
      <c r="CV1567" s="198">
        <v>1.4220610000000001E-4</v>
      </c>
    </row>
    <row r="1568" spans="1:100" ht="14.4">
      <c r="A1568" t="s">
        <v>3719</v>
      </c>
      <c r="B1568" s="85" t="s">
        <v>1162</v>
      </c>
      <c r="C1568" s="113" t="str">
        <f t="shared" si="703"/>
        <v>B.044.01.204</v>
      </c>
      <c r="D1568" s="9" t="s">
        <v>1163</v>
      </c>
      <c r="E1568" s="112" t="s">
        <v>514</v>
      </c>
      <c r="F1568" s="115" t="str">
        <f t="shared" si="704"/>
        <v xml:space="preserve">Electricity Ireland production (from Our World in Data) </v>
      </c>
      <c r="G1568" s="143">
        <f t="shared" si="705"/>
        <v>9.6042440000000007E-2</v>
      </c>
      <c r="I1568" s="118">
        <f t="shared" si="706"/>
        <v>1.610150162E-2</v>
      </c>
      <c r="K1568" s="161">
        <f t="shared" si="707"/>
        <v>3.7061779099999999E-4</v>
      </c>
      <c r="L1568" s="161">
        <f t="shared" si="708"/>
        <v>1.2382593100000001E-3</v>
      </c>
      <c r="M1568" s="162">
        <f t="shared" si="709"/>
        <v>8.6258519E-5</v>
      </c>
      <c r="N1568" s="161">
        <v>1.4406366E-2</v>
      </c>
      <c r="O1568" s="132">
        <v>5.3416965000000003E-4</v>
      </c>
      <c r="P1568" s="132">
        <v>7.0408966000000005E-4</v>
      </c>
      <c r="Q1568" s="132">
        <v>2.9946330999999998E-4</v>
      </c>
      <c r="R1568" s="164">
        <v>7.1154481000000006E-5</v>
      </c>
      <c r="S1568" s="132">
        <v>0</v>
      </c>
      <c r="T1568" s="132">
        <v>0</v>
      </c>
      <c r="U1568" s="132">
        <v>0</v>
      </c>
      <c r="V1568" s="164">
        <v>7.0897287999999997E-5</v>
      </c>
      <c r="W1568" s="132">
        <v>0</v>
      </c>
      <c r="X1568" s="164">
        <v>1.5361230999999999E-5</v>
      </c>
      <c r="Y1568" s="132">
        <v>0</v>
      </c>
      <c r="Z1568" s="132">
        <v>0</v>
      </c>
      <c r="AA1568" s="132">
        <v>0</v>
      </c>
      <c r="AC1568" s="118">
        <f t="shared" si="710"/>
        <v>1.4406366E-2</v>
      </c>
      <c r="AD1568" s="118">
        <f t="shared" si="711"/>
        <v>1.6088771010000001E-3</v>
      </c>
      <c r="AE1568" s="118">
        <f t="shared" si="712"/>
        <v>1.2382593100000001E-3</v>
      </c>
      <c r="AF1568" s="118">
        <f t="shared" si="713"/>
        <v>1.2382593100000001E-3</v>
      </c>
      <c r="AG1568" s="118">
        <f t="shared" si="714"/>
        <v>8.6258519E-5</v>
      </c>
      <c r="AI1568" s="69">
        <v>1.8759756999999999</v>
      </c>
      <c r="AJ1568" s="69">
        <v>1.2634995</v>
      </c>
      <c r="AK1568" s="69">
        <v>1.9085166000000001E-3</v>
      </c>
      <c r="AL1568" s="69">
        <v>0</v>
      </c>
      <c r="AM1568" s="69">
        <v>0.12123519000000001</v>
      </c>
      <c r="AN1568" s="69">
        <v>0.46641706999999999</v>
      </c>
      <c r="AO1568" s="69">
        <v>2.2915423000000001E-2</v>
      </c>
      <c r="AQ1568" s="116">
        <v>1.8744177E-3</v>
      </c>
      <c r="AR1568" s="116">
        <v>1.7242975E-3</v>
      </c>
      <c r="AS1568" s="199">
        <v>7.8489552000000004E-5</v>
      </c>
      <c r="AT1568" s="199">
        <v>7.1630692999999999E-5</v>
      </c>
      <c r="AU1568" s="150">
        <f t="shared" si="715"/>
        <v>1.03375148042E-7</v>
      </c>
      <c r="AV1568" s="150">
        <f t="shared" si="716"/>
        <v>2.9027201014689997E-10</v>
      </c>
      <c r="AW1568" s="163">
        <f t="shared" si="717"/>
        <v>1.00323099544E-2</v>
      </c>
      <c r="AX1568" s="196">
        <v>8.9127387000000002E-8</v>
      </c>
      <c r="AY1568" s="196">
        <v>2.6891883999999999E-10</v>
      </c>
      <c r="AZ1568" s="196">
        <v>7.3472469000000002E-15</v>
      </c>
      <c r="BA1568" s="108">
        <v>0</v>
      </c>
      <c r="BB1568" s="108">
        <v>0</v>
      </c>
      <c r="BC1568" s="196">
        <v>4.4528042000000001E-11</v>
      </c>
      <c r="BD1568" s="196">
        <v>1.4203233E-8</v>
      </c>
      <c r="BE1568" s="196">
        <v>6.3122168999999998E-12</v>
      </c>
      <c r="BF1568" s="196">
        <v>1.5033606E-11</v>
      </c>
      <c r="BG1568" s="108">
        <v>0</v>
      </c>
      <c r="BH1568" s="108">
        <v>0</v>
      </c>
      <c r="BI1568" s="108">
        <v>0</v>
      </c>
      <c r="BJ1568" s="108">
        <v>0</v>
      </c>
      <c r="BK1568" s="108">
        <v>0</v>
      </c>
      <c r="BL1568" s="108">
        <v>0</v>
      </c>
      <c r="BM1568" s="108">
        <v>0</v>
      </c>
      <c r="BN1568" s="108">
        <v>0</v>
      </c>
      <c r="BO1568" s="196">
        <v>1.4309543999999999E-6</v>
      </c>
      <c r="BP1568" s="108">
        <v>1.0030878999999999E-2</v>
      </c>
      <c r="BQ1568" s="108">
        <v>0</v>
      </c>
      <c r="BR1568" s="108">
        <v>0</v>
      </c>
      <c r="BS1568" s="108">
        <v>0</v>
      </c>
      <c r="BU1568" s="172">
        <v>4.5697068999999997E-6</v>
      </c>
      <c r="BV1568" s="172">
        <v>1.1830607E-7</v>
      </c>
      <c r="BW1568" s="172">
        <v>2.6779182000000002E-6</v>
      </c>
      <c r="BX1568" s="69">
        <v>0</v>
      </c>
      <c r="BY1568" s="172">
        <v>1.3964552000000001E-7</v>
      </c>
      <c r="BZ1568" s="172">
        <v>2.8826625E-8</v>
      </c>
      <c r="CA1568" s="69">
        <v>0</v>
      </c>
      <c r="CB1568" s="172">
        <v>4.3752613999999997E-8</v>
      </c>
      <c r="CC1568" s="69">
        <v>0</v>
      </c>
      <c r="CD1568" s="69">
        <v>0</v>
      </c>
      <c r="CE1568" s="69">
        <v>0</v>
      </c>
      <c r="CF1568" s="69">
        <v>0</v>
      </c>
      <c r="CG1568" s="69">
        <v>0</v>
      </c>
      <c r="CH1568" s="172">
        <v>6.2301182999999999E-8</v>
      </c>
      <c r="CI1568" s="172">
        <v>1.4647633E-6</v>
      </c>
      <c r="CJ1568" s="172">
        <v>3.4193400000000002E-8</v>
      </c>
      <c r="CK1568" s="69">
        <v>0</v>
      </c>
      <c r="CM1568" s="198">
        <v>0</v>
      </c>
      <c r="CN1568" s="198">
        <v>9.6042443000000005E-2</v>
      </c>
      <c r="CO1568" s="198">
        <v>1.2130221E-3</v>
      </c>
      <c r="CP1568" s="197">
        <v>8.7554704999999997E-5</v>
      </c>
      <c r="CQ1568" s="198">
        <v>0</v>
      </c>
      <c r="CR1568" s="198">
        <v>0</v>
      </c>
      <c r="CS1568" s="197">
        <v>5.3851892000000003E-6</v>
      </c>
      <c r="CT1568" s="198">
        <v>0</v>
      </c>
      <c r="CU1568" s="198">
        <v>0</v>
      </c>
      <c r="CV1568" s="197">
        <v>1.0137567000000001E-5</v>
      </c>
    </row>
    <row r="1569" spans="1:100" ht="14.4">
      <c r="A1569" t="s">
        <v>3720</v>
      </c>
      <c r="B1569" s="85" t="s">
        <v>1162</v>
      </c>
      <c r="C1569" s="113" t="str">
        <f t="shared" si="703"/>
        <v>B.044.01.205</v>
      </c>
      <c r="D1569" s="9" t="s">
        <v>1163</v>
      </c>
      <c r="E1569" s="112" t="s">
        <v>514</v>
      </c>
      <c r="F1569" s="115" t="str">
        <f t="shared" si="704"/>
        <v>Electricity Israel production</v>
      </c>
      <c r="G1569" s="143">
        <f t="shared" si="705"/>
        <v>0.15108614000000001</v>
      </c>
      <c r="I1569" s="118">
        <f t="shared" si="706"/>
        <v>3.0820342553000001E-2</v>
      </c>
      <c r="K1569" s="161">
        <f t="shared" si="707"/>
        <v>2.53326192E-3</v>
      </c>
      <c r="L1569" s="161">
        <f t="shared" si="708"/>
        <v>5.5383812000000003E-3</v>
      </c>
      <c r="M1569" s="162">
        <f t="shared" si="709"/>
        <v>8.5778433000000009E-5</v>
      </c>
      <c r="N1569" s="161">
        <v>2.2662920999999999E-2</v>
      </c>
      <c r="O1569" s="132">
        <v>1.8772478999999999E-3</v>
      </c>
      <c r="P1569" s="132">
        <v>3.6611333000000001E-3</v>
      </c>
      <c r="Q1569" s="132">
        <v>1.5427189000000001E-3</v>
      </c>
      <c r="R1569" s="132">
        <v>9.905430199999999E-4</v>
      </c>
      <c r="S1569" s="132">
        <v>0</v>
      </c>
      <c r="T1569" s="132">
        <v>0</v>
      </c>
      <c r="U1569" s="132">
        <v>0</v>
      </c>
      <c r="V1569" s="164">
        <v>4.9646840000000003E-5</v>
      </c>
      <c r="W1569" s="132">
        <v>0</v>
      </c>
      <c r="X1569" s="164">
        <v>3.6131592999999999E-5</v>
      </c>
      <c r="Y1569" s="132">
        <v>0</v>
      </c>
      <c r="Z1569" s="132">
        <v>0</v>
      </c>
      <c r="AA1569" s="132">
        <v>0</v>
      </c>
      <c r="AC1569" s="118">
        <f t="shared" si="710"/>
        <v>2.2662920999999999E-2</v>
      </c>
      <c r="AD1569" s="118">
        <f t="shared" si="711"/>
        <v>8.0716431199999994E-3</v>
      </c>
      <c r="AE1569" s="118">
        <f t="shared" si="712"/>
        <v>5.5383812000000003E-3</v>
      </c>
      <c r="AF1569" s="118">
        <f t="shared" si="713"/>
        <v>5.5383812000000003E-3</v>
      </c>
      <c r="AG1569" s="118">
        <f t="shared" si="714"/>
        <v>8.5778433000000009E-5</v>
      </c>
      <c r="AI1569" s="69">
        <v>2.1654057</v>
      </c>
      <c r="AJ1569" s="69">
        <v>1.9798883</v>
      </c>
      <c r="AK1569" s="69">
        <v>4.4890766999999996E-3</v>
      </c>
      <c r="AL1569" s="69">
        <v>0</v>
      </c>
      <c r="AM1569" s="69">
        <v>6.8386384000000003E-3</v>
      </c>
      <c r="AN1569" s="69">
        <v>0.17418968000000001</v>
      </c>
      <c r="AO1569" s="69">
        <v>0</v>
      </c>
      <c r="AQ1569" s="116">
        <v>3.7073117999999999E-3</v>
      </c>
      <c r="AR1569" s="116">
        <v>3.4612867999999999E-3</v>
      </c>
      <c r="AS1569" s="116">
        <v>1.3912530999999999E-4</v>
      </c>
      <c r="AT1569" s="116">
        <v>1.0689969E-4</v>
      </c>
      <c r="AU1569" s="150">
        <f t="shared" si="715"/>
        <v>2.0751120420999999E-7</v>
      </c>
      <c r="AV1569" s="150">
        <f t="shared" si="716"/>
        <v>5.1451668709000005E-10</v>
      </c>
      <c r="AW1569" s="163">
        <f t="shared" si="717"/>
        <v>1.4971945046300001E-2</v>
      </c>
      <c r="AX1569" s="196">
        <v>1.4020794E-7</v>
      </c>
      <c r="AY1569" s="196">
        <v>4.2304119E-10</v>
      </c>
      <c r="AZ1569" s="196">
        <v>1.155809E-14</v>
      </c>
      <c r="BA1569" s="108">
        <v>0</v>
      </c>
      <c r="BB1569" s="108">
        <v>0</v>
      </c>
      <c r="BC1569" s="196">
        <v>2.2939121000000001E-10</v>
      </c>
      <c r="BD1569" s="196">
        <v>6.7073872999999998E-8</v>
      </c>
      <c r="BE1569" s="196">
        <v>3.2518095E-11</v>
      </c>
      <c r="BF1569" s="196">
        <v>5.8945844000000006E-11</v>
      </c>
      <c r="BG1569" s="108">
        <v>0</v>
      </c>
      <c r="BH1569" s="108">
        <v>0</v>
      </c>
      <c r="BI1569" s="108">
        <v>0</v>
      </c>
      <c r="BJ1569" s="108">
        <v>0</v>
      </c>
      <c r="BK1569" s="108">
        <v>0</v>
      </c>
      <c r="BL1569" s="108">
        <v>0</v>
      </c>
      <c r="BM1569" s="108">
        <v>0</v>
      </c>
      <c r="BN1569" s="108">
        <v>0</v>
      </c>
      <c r="BO1569" s="196">
        <v>1.0020462999999999E-6</v>
      </c>
      <c r="BP1569" s="108">
        <v>1.4970943E-2</v>
      </c>
      <c r="BQ1569" s="108">
        <v>0</v>
      </c>
      <c r="BR1569" s="108">
        <v>0</v>
      </c>
      <c r="BS1569" s="108">
        <v>0</v>
      </c>
      <c r="BU1569" s="172">
        <v>8.8721955000000006E-6</v>
      </c>
      <c r="BV1569" s="172">
        <v>4.8191232E-7</v>
      </c>
      <c r="BW1569" s="172">
        <v>4.2126824E-6</v>
      </c>
      <c r="BX1569" s="69">
        <v>0</v>
      </c>
      <c r="BY1569" s="172">
        <v>1.1728429E-6</v>
      </c>
      <c r="BZ1569" s="172">
        <v>1.485036E-7</v>
      </c>
      <c r="CA1569" s="69">
        <v>0</v>
      </c>
      <c r="CB1569" s="172">
        <v>2.2539651000000001E-7</v>
      </c>
      <c r="CC1569" s="69">
        <v>0</v>
      </c>
      <c r="CD1569" s="69">
        <v>0</v>
      </c>
      <c r="CE1569" s="69">
        <v>0</v>
      </c>
      <c r="CF1569" s="69">
        <v>0</v>
      </c>
      <c r="CG1569" s="69">
        <v>0</v>
      </c>
      <c r="CH1569" s="172">
        <v>3.1267156999999998E-7</v>
      </c>
      <c r="CI1569" s="172">
        <v>2.2942417000000001E-6</v>
      </c>
      <c r="CJ1569" s="172">
        <v>2.3944417E-8</v>
      </c>
      <c r="CK1569" s="69">
        <v>0</v>
      </c>
      <c r="CM1569" s="198">
        <v>0</v>
      </c>
      <c r="CN1569" s="198">
        <v>0.15108614000000001</v>
      </c>
      <c r="CO1569" s="198">
        <v>6.2490198999999996E-3</v>
      </c>
      <c r="CP1569" s="198">
        <v>3.6377681999999998E-4</v>
      </c>
      <c r="CQ1569" s="198">
        <v>0</v>
      </c>
      <c r="CR1569" s="198">
        <v>0</v>
      </c>
      <c r="CS1569" s="197">
        <v>3.7969841999999998E-5</v>
      </c>
      <c r="CT1569" s="198">
        <v>0</v>
      </c>
      <c r="CU1569" s="198">
        <v>0</v>
      </c>
      <c r="CV1569" s="197">
        <v>5.2224817000000002E-5</v>
      </c>
    </row>
    <row r="1570" spans="1:100" ht="14.4">
      <c r="A1570" t="s">
        <v>3721</v>
      </c>
      <c r="B1570" s="85" t="s">
        <v>1162</v>
      </c>
      <c r="C1570" s="113" t="str">
        <f t="shared" si="703"/>
        <v>B.044.01.206</v>
      </c>
      <c r="D1570" s="9" t="s">
        <v>1163</v>
      </c>
      <c r="E1570" s="112" t="s">
        <v>514</v>
      </c>
      <c r="F1570" s="115" t="str">
        <f t="shared" si="704"/>
        <v xml:space="preserve">Electricity Italy production (from Our World in Data) </v>
      </c>
      <c r="G1570" s="143">
        <f t="shared" si="705"/>
        <v>9.477405333333333E-2</v>
      </c>
      <c r="I1570" s="118">
        <f t="shared" si="706"/>
        <v>1.6181474498E-2</v>
      </c>
      <c r="K1570" s="161">
        <f t="shared" si="707"/>
        <v>4.5855464000000001E-4</v>
      </c>
      <c r="L1570" s="161">
        <f t="shared" si="708"/>
        <v>1.38485661E-3</v>
      </c>
      <c r="M1570" s="162">
        <f t="shared" si="709"/>
        <v>1.2195524800000001E-4</v>
      </c>
      <c r="N1570" s="161">
        <v>1.4216108E-2</v>
      </c>
      <c r="O1570" s="132">
        <v>5.6155758000000003E-4</v>
      </c>
      <c r="P1570" s="132">
        <v>8.2329902999999998E-4</v>
      </c>
      <c r="Q1570" s="132">
        <v>3.4864252000000001E-4</v>
      </c>
      <c r="R1570" s="132">
        <v>1.0991212E-4</v>
      </c>
      <c r="S1570" s="132">
        <v>0</v>
      </c>
      <c r="T1570" s="132">
        <v>0</v>
      </c>
      <c r="U1570" s="132">
        <v>0</v>
      </c>
      <c r="V1570" s="164">
        <v>9.8086605000000004E-5</v>
      </c>
      <c r="W1570" s="132">
        <v>0</v>
      </c>
      <c r="X1570" s="164">
        <v>2.3868643000000001E-5</v>
      </c>
      <c r="Y1570" s="132">
        <v>0</v>
      </c>
      <c r="Z1570" s="132">
        <v>0</v>
      </c>
      <c r="AA1570" s="132">
        <v>0</v>
      </c>
      <c r="AC1570" s="118">
        <f t="shared" si="710"/>
        <v>1.4216108E-2</v>
      </c>
      <c r="AD1570" s="118">
        <f t="shared" si="711"/>
        <v>1.84341125E-3</v>
      </c>
      <c r="AE1570" s="118">
        <f t="shared" si="712"/>
        <v>1.38485661E-3</v>
      </c>
      <c r="AF1570" s="118">
        <f t="shared" si="713"/>
        <v>1.38485661E-3</v>
      </c>
      <c r="AG1570" s="118">
        <f t="shared" si="714"/>
        <v>1.2195524800000001E-4</v>
      </c>
      <c r="AI1570" s="69">
        <v>1.9169875000000001</v>
      </c>
      <c r="AJ1570" s="69">
        <v>1.2609490999999999</v>
      </c>
      <c r="AK1570" s="69">
        <v>2.965498E-3</v>
      </c>
      <c r="AL1570" s="69">
        <v>0</v>
      </c>
      <c r="AM1570" s="69">
        <v>0.21422553999999999</v>
      </c>
      <c r="AN1570" s="69">
        <v>0.26910486</v>
      </c>
      <c r="AO1570" s="69">
        <v>0.16974244999999999</v>
      </c>
      <c r="AQ1570" s="116">
        <v>1.8811502999999999E-3</v>
      </c>
      <c r="AR1570" s="116">
        <v>1.7324983E-3</v>
      </c>
      <c r="AS1570" s="199">
        <v>7.8131959000000005E-5</v>
      </c>
      <c r="AT1570" s="199">
        <v>7.0519975999999997E-5</v>
      </c>
      <c r="AU1570" s="150">
        <f t="shared" si="715"/>
        <v>1.0386680663600001E-7</v>
      </c>
      <c r="AV1570" s="150">
        <f t="shared" si="716"/>
        <v>2.88949555615E-10</v>
      </c>
      <c r="AW1570" s="163">
        <f t="shared" si="717"/>
        <v>9.8767473296E-3</v>
      </c>
      <c r="AX1570" s="196">
        <v>8.795032E-8</v>
      </c>
      <c r="AY1570" s="196">
        <v>2.6536735000000002E-10</v>
      </c>
      <c r="AZ1570" s="196">
        <v>7.2502149999999998E-15</v>
      </c>
      <c r="BA1570" s="108">
        <v>0</v>
      </c>
      <c r="BB1570" s="108">
        <v>0</v>
      </c>
      <c r="BC1570" s="196">
        <v>5.1840635999999998E-11</v>
      </c>
      <c r="BD1570" s="196">
        <v>1.5864646E-8</v>
      </c>
      <c r="BE1570" s="196">
        <v>7.3488374000000001E-12</v>
      </c>
      <c r="BF1570" s="196">
        <v>1.6226118E-11</v>
      </c>
      <c r="BG1570" s="108">
        <v>0</v>
      </c>
      <c r="BH1570" s="108">
        <v>0</v>
      </c>
      <c r="BI1570" s="108">
        <v>0</v>
      </c>
      <c r="BJ1570" s="108">
        <v>0</v>
      </c>
      <c r="BK1570" s="108">
        <v>0</v>
      </c>
      <c r="BL1570" s="108">
        <v>0</v>
      </c>
      <c r="BM1570" s="108">
        <v>0</v>
      </c>
      <c r="BN1570" s="108">
        <v>0</v>
      </c>
      <c r="BO1570" s="196">
        <v>1.9797296000000001E-6</v>
      </c>
      <c r="BP1570" s="108">
        <v>9.8747676000000006E-3</v>
      </c>
      <c r="BQ1570" s="108">
        <v>0</v>
      </c>
      <c r="BR1570" s="108">
        <v>0</v>
      </c>
      <c r="BS1570" s="108">
        <v>0</v>
      </c>
      <c r="BU1570" s="172">
        <v>4.6203799000000002E-6</v>
      </c>
      <c r="BV1570" s="172">
        <v>1.2893511000000001E-7</v>
      </c>
      <c r="BW1570" s="172">
        <v>2.6425519999999999E-6</v>
      </c>
      <c r="BX1570" s="69">
        <v>0</v>
      </c>
      <c r="BY1570" s="172">
        <v>1.7956202E-7</v>
      </c>
      <c r="BZ1570" s="172">
        <v>3.3560663E-8</v>
      </c>
      <c r="CA1570" s="69">
        <v>0</v>
      </c>
      <c r="CB1570" s="172">
        <v>5.0937863999999999E-8</v>
      </c>
      <c r="CC1570" s="69">
        <v>0</v>
      </c>
      <c r="CD1570" s="69">
        <v>0</v>
      </c>
      <c r="CE1570" s="69">
        <v>0</v>
      </c>
      <c r="CF1570" s="69">
        <v>0</v>
      </c>
      <c r="CG1570" s="69">
        <v>0</v>
      </c>
      <c r="CH1570" s="172">
        <v>7.1961344999999999E-8</v>
      </c>
      <c r="CI1570" s="172">
        <v>1.4655641999999999E-6</v>
      </c>
      <c r="CJ1570" s="172">
        <v>4.7306668999999998E-8</v>
      </c>
      <c r="CK1570" s="69">
        <v>0</v>
      </c>
      <c r="CM1570" s="198">
        <v>0</v>
      </c>
      <c r="CN1570" s="198">
        <v>9.4774051999999998E-2</v>
      </c>
      <c r="CO1570" s="198">
        <v>1.4122301E-3</v>
      </c>
      <c r="CP1570" s="197">
        <v>9.5912694000000004E-5</v>
      </c>
      <c r="CQ1570" s="198">
        <v>0</v>
      </c>
      <c r="CR1570" s="198">
        <v>0</v>
      </c>
      <c r="CS1570" s="197">
        <v>6.5767618999999997E-6</v>
      </c>
      <c r="CT1570" s="198">
        <v>0</v>
      </c>
      <c r="CU1570" s="198">
        <v>0</v>
      </c>
      <c r="CV1570" s="197">
        <v>1.1802404E-5</v>
      </c>
    </row>
    <row r="1571" spans="1:100" ht="14.4">
      <c r="A1571" t="s">
        <v>3722</v>
      </c>
      <c r="B1571" s="85" t="s">
        <v>1162</v>
      </c>
      <c r="C1571" s="113" t="str">
        <f t="shared" si="703"/>
        <v>B.044.01.207</v>
      </c>
      <c r="D1571" s="9" t="s">
        <v>1163</v>
      </c>
      <c r="E1571" s="112" t="s">
        <v>514</v>
      </c>
      <c r="F1571" s="115" t="str">
        <f t="shared" si="704"/>
        <v>Electricity Jamaica production</v>
      </c>
      <c r="G1571" s="143">
        <f t="shared" si="705"/>
        <v>0.21753844</v>
      </c>
      <c r="I1571" s="118">
        <f t="shared" si="706"/>
        <v>4.5346454307000003E-2</v>
      </c>
      <c r="K1571" s="161">
        <f t="shared" si="707"/>
        <v>3.4455735000000001E-3</v>
      </c>
      <c r="L1571" s="161">
        <f t="shared" si="708"/>
        <v>9.1930500000000012E-3</v>
      </c>
      <c r="M1571" s="162">
        <f t="shared" si="709"/>
        <v>7.7064806999999994E-5</v>
      </c>
      <c r="N1571" s="161">
        <v>3.2630765999999999E-2</v>
      </c>
      <c r="O1571" s="132">
        <v>4.3849566E-3</v>
      </c>
      <c r="P1571" s="132">
        <v>4.8080934000000004E-3</v>
      </c>
      <c r="Q1571" s="132">
        <v>2.0261664E-3</v>
      </c>
      <c r="R1571" s="132">
        <v>1.4194071E-3</v>
      </c>
      <c r="S1571" s="132">
        <v>0</v>
      </c>
      <c r="T1571" s="132">
        <v>0</v>
      </c>
      <c r="U1571" s="132">
        <v>0</v>
      </c>
      <c r="V1571" s="164">
        <v>2.9677286E-5</v>
      </c>
      <c r="W1571" s="132">
        <v>0</v>
      </c>
      <c r="X1571" s="164">
        <v>4.7387520999999997E-5</v>
      </c>
      <c r="Y1571" s="132">
        <v>0</v>
      </c>
      <c r="Z1571" s="132">
        <v>0</v>
      </c>
      <c r="AA1571" s="132">
        <v>0</v>
      </c>
      <c r="AC1571" s="118">
        <f t="shared" si="710"/>
        <v>3.2630765999999999E-2</v>
      </c>
      <c r="AD1571" s="118">
        <f t="shared" si="711"/>
        <v>1.2638623500000001E-2</v>
      </c>
      <c r="AE1571" s="118">
        <f t="shared" si="712"/>
        <v>9.1930500000000012E-3</v>
      </c>
      <c r="AF1571" s="118">
        <f t="shared" si="713"/>
        <v>9.1930500000000012E-3</v>
      </c>
      <c r="AG1571" s="118">
        <f t="shared" si="714"/>
        <v>7.7064806999999994E-5</v>
      </c>
      <c r="AI1571" s="69">
        <v>3.0860968</v>
      </c>
      <c r="AJ1571" s="69">
        <v>2.8682987</v>
      </c>
      <c r="AK1571" s="69">
        <v>5.8875404999999999E-3</v>
      </c>
      <c r="AL1571" s="69">
        <v>0</v>
      </c>
      <c r="AM1571" s="69">
        <v>5.6234139000000002E-2</v>
      </c>
      <c r="AN1571" s="69">
        <v>0.1223172</v>
      </c>
      <c r="AO1571" s="69">
        <v>3.3359235000000001E-2</v>
      </c>
      <c r="AQ1571" s="116">
        <v>5.8403405E-3</v>
      </c>
      <c r="AR1571" s="116">
        <v>5.4541383000000004E-3</v>
      </c>
      <c r="AS1571" s="116">
        <v>2.0816884999999999E-4</v>
      </c>
      <c r="AT1571" s="116">
        <v>1.7803335000000001E-4</v>
      </c>
      <c r="AU1571" s="150">
        <f t="shared" si="715"/>
        <v>3.2698671637999999E-7</v>
      </c>
      <c r="AV1571" s="150">
        <f t="shared" si="716"/>
        <v>7.6985520069099999E-10</v>
      </c>
      <c r="AW1571" s="163">
        <f t="shared" si="717"/>
        <v>2.4934642991089998E-2</v>
      </c>
      <c r="AX1571" s="196">
        <v>2.0187568E-7</v>
      </c>
      <c r="AY1571" s="196">
        <v>6.0910764000000001E-10</v>
      </c>
      <c r="AZ1571" s="196">
        <v>1.6641691000000001E-14</v>
      </c>
      <c r="BA1571" s="108">
        <v>0</v>
      </c>
      <c r="BB1571" s="108">
        <v>0</v>
      </c>
      <c r="BC1571" s="196">
        <v>3.0127638000000002E-10</v>
      </c>
      <c r="BD1571" s="196">
        <v>1.2480975999999999E-7</v>
      </c>
      <c r="BE1571" s="196">
        <v>4.2708409E-11</v>
      </c>
      <c r="BF1571" s="196">
        <v>1.1802251000000001E-10</v>
      </c>
      <c r="BG1571" s="108">
        <v>0</v>
      </c>
      <c r="BH1571" s="108">
        <v>0</v>
      </c>
      <c r="BI1571" s="108">
        <v>0</v>
      </c>
      <c r="BJ1571" s="108">
        <v>0</v>
      </c>
      <c r="BK1571" s="108">
        <v>0</v>
      </c>
      <c r="BL1571" s="108">
        <v>0</v>
      </c>
      <c r="BM1571" s="108">
        <v>0</v>
      </c>
      <c r="BN1571" s="108">
        <v>0</v>
      </c>
      <c r="BO1571" s="196">
        <v>5.9899108999999998E-7</v>
      </c>
      <c r="BP1571" s="108">
        <v>2.4934043999999999E-2</v>
      </c>
      <c r="BQ1571" s="108">
        <v>0</v>
      </c>
      <c r="BR1571" s="108">
        <v>0</v>
      </c>
      <c r="BS1571" s="108">
        <v>0</v>
      </c>
      <c r="BU1571" s="172">
        <v>1.3164643E-5</v>
      </c>
      <c r="BV1571" s="172">
        <v>9.1287124999999998E-7</v>
      </c>
      <c r="BW1571" s="172">
        <v>6.0655489999999996E-6</v>
      </c>
      <c r="BX1571" s="69">
        <v>0</v>
      </c>
      <c r="BY1571" s="172">
        <v>1.8770033000000001E-6</v>
      </c>
      <c r="BZ1571" s="172">
        <v>1.9504072E-7</v>
      </c>
      <c r="CA1571" s="69">
        <v>0</v>
      </c>
      <c r="CB1571" s="172">
        <v>2.9602983999999999E-7</v>
      </c>
      <c r="CC1571" s="69">
        <v>0</v>
      </c>
      <c r="CD1571" s="69">
        <v>0</v>
      </c>
      <c r="CE1571" s="69">
        <v>0</v>
      </c>
      <c r="CF1571" s="69">
        <v>0</v>
      </c>
      <c r="CG1571" s="69">
        <v>0</v>
      </c>
      <c r="CH1571" s="172">
        <v>4.2882641000000001E-7</v>
      </c>
      <c r="CI1571" s="172">
        <v>3.3750093000000002E-6</v>
      </c>
      <c r="CJ1571" s="172">
        <v>1.4313203000000001E-8</v>
      </c>
      <c r="CK1571" s="69">
        <v>0</v>
      </c>
      <c r="CM1571" s="198">
        <v>0</v>
      </c>
      <c r="CN1571" s="198">
        <v>0.21753844</v>
      </c>
      <c r="CO1571" s="198">
        <v>8.2072981999999992E-3</v>
      </c>
      <c r="CP1571" s="198">
        <v>6.6930598000000002E-4</v>
      </c>
      <c r="CQ1571" s="198">
        <v>0</v>
      </c>
      <c r="CR1571" s="198">
        <v>0</v>
      </c>
      <c r="CS1571" s="197">
        <v>6.4527230000000003E-5</v>
      </c>
      <c r="CT1571" s="198">
        <v>0</v>
      </c>
      <c r="CU1571" s="198">
        <v>0</v>
      </c>
      <c r="CV1571" s="197">
        <v>6.8590699000000004E-5</v>
      </c>
    </row>
    <row r="1572" spans="1:100" ht="14.4">
      <c r="A1572" t="s">
        <v>3723</v>
      </c>
      <c r="B1572" s="85" t="s">
        <v>1162</v>
      </c>
      <c r="C1572" s="113" t="str">
        <f t="shared" si="703"/>
        <v>B.044.01.208</v>
      </c>
      <c r="D1572" s="9" t="s">
        <v>1163</v>
      </c>
      <c r="E1572" s="112" t="s">
        <v>514</v>
      </c>
      <c r="F1572" s="115" t="str">
        <f t="shared" si="704"/>
        <v>Electricity Japan production</v>
      </c>
      <c r="G1572" s="143">
        <f t="shared" si="705"/>
        <v>0.14468704666666668</v>
      </c>
      <c r="I1572" s="118">
        <f t="shared" si="706"/>
        <v>2.7342973132000001E-2</v>
      </c>
      <c r="K1572" s="161">
        <f t="shared" si="707"/>
        <v>8.9813103000000003E-4</v>
      </c>
      <c r="L1572" s="161">
        <f t="shared" si="708"/>
        <v>2.4931756199999999E-3</v>
      </c>
      <c r="M1572" s="162">
        <f t="shared" si="709"/>
        <v>2.2486094820000002E-3</v>
      </c>
      <c r="N1572" s="161">
        <v>2.1703057000000001E-2</v>
      </c>
      <c r="O1572" s="132">
        <v>8.2911762E-4</v>
      </c>
      <c r="P1572" s="132">
        <v>1.6640579999999999E-3</v>
      </c>
      <c r="Q1572" s="132">
        <v>7.0867678000000002E-4</v>
      </c>
      <c r="R1572" s="132">
        <v>1.8945425000000001E-4</v>
      </c>
      <c r="S1572" s="132">
        <v>0</v>
      </c>
      <c r="T1572" s="132">
        <v>0</v>
      </c>
      <c r="U1572" s="132">
        <v>0</v>
      </c>
      <c r="V1572" s="164">
        <v>4.7698682000000002E-5</v>
      </c>
      <c r="W1572" s="132">
        <v>0</v>
      </c>
      <c r="X1572" s="132">
        <v>2.2009108000000002E-3</v>
      </c>
      <c r="Y1572" s="132">
        <v>0</v>
      </c>
      <c r="Z1572" s="132">
        <v>0</v>
      </c>
      <c r="AA1572" s="132">
        <v>0</v>
      </c>
      <c r="AC1572" s="118">
        <f t="shared" si="710"/>
        <v>2.1703057000000001E-2</v>
      </c>
      <c r="AD1572" s="118">
        <f t="shared" si="711"/>
        <v>3.3913066500000002E-3</v>
      </c>
      <c r="AE1572" s="118">
        <f t="shared" si="712"/>
        <v>2.4931756199999999E-3</v>
      </c>
      <c r="AF1572" s="118">
        <f t="shared" si="713"/>
        <v>2.4931756199999999E-3</v>
      </c>
      <c r="AG1572" s="118">
        <f t="shared" si="714"/>
        <v>2.2486094820000002E-3</v>
      </c>
      <c r="AI1572" s="69">
        <v>2.2692877</v>
      </c>
      <c r="AJ1572" s="69">
        <v>1.6148903999999999</v>
      </c>
      <c r="AK1572" s="69">
        <v>0.27344648999999999</v>
      </c>
      <c r="AL1572" s="69">
        <v>0</v>
      </c>
      <c r="AM1572" s="69">
        <v>0.18912147000000001</v>
      </c>
      <c r="AN1572" s="69">
        <v>0.1163478</v>
      </c>
      <c r="AO1572" s="69">
        <v>7.5481547999999996E-2</v>
      </c>
      <c r="AQ1572" s="116">
        <v>2.8509028E-3</v>
      </c>
      <c r="AR1572" s="116">
        <v>2.6757623E-3</v>
      </c>
      <c r="AS1572" s="116">
        <v>1.2071939999999999E-4</v>
      </c>
      <c r="AT1572" s="199">
        <v>5.4421101999999999E-5</v>
      </c>
      <c r="AU1572" s="150">
        <f t="shared" si="715"/>
        <v>1.6041740314000002E-7</v>
      </c>
      <c r="AV1572" s="150">
        <f t="shared" si="716"/>
        <v>4.4644747755899998E-10</v>
      </c>
      <c r="AW1572" s="163">
        <f t="shared" si="717"/>
        <v>7.6220031256899997E-3</v>
      </c>
      <c r="AX1572" s="196">
        <v>1.3426958000000001E-7</v>
      </c>
      <c r="AY1572" s="196">
        <v>4.0512373000000001E-10</v>
      </c>
      <c r="AZ1572" s="196">
        <v>1.1068559E-14</v>
      </c>
      <c r="BA1572" s="108">
        <v>0</v>
      </c>
      <c r="BB1572" s="108">
        <v>0</v>
      </c>
      <c r="BC1572" s="196">
        <v>1.0537514E-10</v>
      </c>
      <c r="BD1572" s="196">
        <v>2.6042448E-8</v>
      </c>
      <c r="BE1572" s="196">
        <v>1.4937794999999999E-11</v>
      </c>
      <c r="BF1572" s="196">
        <v>2.6374884E-11</v>
      </c>
      <c r="BG1572" s="108">
        <v>0</v>
      </c>
      <c r="BH1572" s="108">
        <v>0</v>
      </c>
      <c r="BI1572" s="108">
        <v>0</v>
      </c>
      <c r="BJ1572" s="108">
        <v>0</v>
      </c>
      <c r="BK1572" s="108">
        <v>0</v>
      </c>
      <c r="BL1572" s="108">
        <v>0</v>
      </c>
      <c r="BM1572" s="108">
        <v>0</v>
      </c>
      <c r="BN1572" s="108">
        <v>0</v>
      </c>
      <c r="BO1572" s="196">
        <v>9.6272568999999992E-7</v>
      </c>
      <c r="BP1572" s="108">
        <v>7.6210404000000001E-3</v>
      </c>
      <c r="BQ1572" s="108">
        <v>0</v>
      </c>
      <c r="BR1572" s="108">
        <v>0</v>
      </c>
      <c r="BS1572" s="108">
        <v>0</v>
      </c>
      <c r="BU1572" s="172">
        <v>7.1480679000000002E-6</v>
      </c>
      <c r="BV1572" s="172">
        <v>2.1652880000000001E-7</v>
      </c>
      <c r="BW1572" s="172">
        <v>4.0342588000000001E-6</v>
      </c>
      <c r="BX1572" s="69">
        <v>0</v>
      </c>
      <c r="BY1572" s="172">
        <v>2.9706837000000002E-7</v>
      </c>
      <c r="BZ1572" s="172">
        <v>6.8217905999999999E-8</v>
      </c>
      <c r="CA1572" s="69">
        <v>0</v>
      </c>
      <c r="CB1572" s="172">
        <v>1.035401E-7</v>
      </c>
      <c r="CC1572" s="69">
        <v>0</v>
      </c>
      <c r="CD1572" s="69">
        <v>0</v>
      </c>
      <c r="CE1572" s="69">
        <v>0</v>
      </c>
      <c r="CF1572" s="69">
        <v>0</v>
      </c>
      <c r="CG1572" s="69">
        <v>0</v>
      </c>
      <c r="CH1572" s="172">
        <v>1.4331692000000001E-7</v>
      </c>
      <c r="CI1572" s="172">
        <v>2.2621321999999998E-6</v>
      </c>
      <c r="CJ1572" s="172">
        <v>2.3004830999999999E-8</v>
      </c>
      <c r="CK1572" s="69">
        <v>0</v>
      </c>
      <c r="CM1572" s="198">
        <v>0</v>
      </c>
      <c r="CN1572" s="198">
        <v>0.14468705000000001</v>
      </c>
      <c r="CO1572" s="198">
        <v>2.8706041000000002E-3</v>
      </c>
      <c r="CP1572" s="198">
        <v>1.6379169E-4</v>
      </c>
      <c r="CQ1572" s="198">
        <v>0</v>
      </c>
      <c r="CR1572" s="198">
        <v>0</v>
      </c>
      <c r="CS1572" s="197">
        <v>1.0616814E-5</v>
      </c>
      <c r="CT1572" s="198">
        <v>0</v>
      </c>
      <c r="CU1572" s="198">
        <v>0</v>
      </c>
      <c r="CV1572" s="197">
        <v>2.3990445999999999E-5</v>
      </c>
    </row>
    <row r="1573" spans="1:100" ht="14.4">
      <c r="A1573" t="s">
        <v>3724</v>
      </c>
      <c r="B1573" s="85" t="s">
        <v>1162</v>
      </c>
      <c r="C1573" s="113" t="str">
        <f t="shared" si="703"/>
        <v>B.044.01.209</v>
      </c>
      <c r="D1573" s="9" t="s">
        <v>1163</v>
      </c>
      <c r="E1573" s="112" t="s">
        <v>514</v>
      </c>
      <c r="F1573" s="115" t="str">
        <f t="shared" si="704"/>
        <v>Electricity Jordan production</v>
      </c>
      <c r="G1573" s="143">
        <f t="shared" si="705"/>
        <v>0.15058778</v>
      </c>
      <c r="I1573" s="118">
        <f t="shared" si="706"/>
        <v>3.1087510427999999E-2</v>
      </c>
      <c r="K1573" s="161">
        <f t="shared" si="707"/>
        <v>2.44140777E-3</v>
      </c>
      <c r="L1573" s="161">
        <f t="shared" si="708"/>
        <v>5.9669106999999996E-3</v>
      </c>
      <c r="M1573" s="162">
        <f t="shared" si="709"/>
        <v>9.1024957999999995E-5</v>
      </c>
      <c r="N1573" s="161">
        <v>2.2588166999999999E-2</v>
      </c>
      <c r="O1573" s="132">
        <v>2.5001279999999999E-3</v>
      </c>
      <c r="P1573" s="132">
        <v>3.4667827000000001E-3</v>
      </c>
      <c r="Q1573" s="132">
        <v>1.4606784999999999E-3</v>
      </c>
      <c r="R1573" s="132">
        <v>9.8072927000000007E-4</v>
      </c>
      <c r="S1573" s="132">
        <v>0</v>
      </c>
      <c r="T1573" s="132">
        <v>0</v>
      </c>
      <c r="U1573" s="132">
        <v>0</v>
      </c>
      <c r="V1573" s="164">
        <v>6.4143793999999998E-5</v>
      </c>
      <c r="W1573" s="132">
        <v>0</v>
      </c>
      <c r="X1573" s="164">
        <v>2.6881164000000001E-5</v>
      </c>
      <c r="Y1573" s="132">
        <v>0</v>
      </c>
      <c r="Z1573" s="132">
        <v>0</v>
      </c>
      <c r="AA1573" s="132">
        <v>0</v>
      </c>
      <c r="AC1573" s="118">
        <f t="shared" si="710"/>
        <v>2.2588166999999999E-2</v>
      </c>
      <c r="AD1573" s="118">
        <f t="shared" si="711"/>
        <v>8.4083184699999987E-3</v>
      </c>
      <c r="AE1573" s="118">
        <f t="shared" si="712"/>
        <v>5.9669106999999996E-3</v>
      </c>
      <c r="AF1573" s="118">
        <f t="shared" si="713"/>
        <v>5.9669106999999996E-3</v>
      </c>
      <c r="AG1573" s="118">
        <f t="shared" si="714"/>
        <v>9.1024957999999995E-5</v>
      </c>
      <c r="AI1573" s="69">
        <v>2.2654253</v>
      </c>
      <c r="AJ1573" s="69">
        <v>1.9916433</v>
      </c>
      <c r="AK1573" s="69">
        <v>3.339781E-3</v>
      </c>
      <c r="AL1573" s="69">
        <v>0</v>
      </c>
      <c r="AM1573" s="69">
        <v>0</v>
      </c>
      <c r="AN1573" s="69">
        <v>0.26949336000000002</v>
      </c>
      <c r="AO1573" s="69">
        <v>9.4892022E-4</v>
      </c>
      <c r="AQ1573" s="116">
        <v>3.883858E-3</v>
      </c>
      <c r="AR1573" s="116">
        <v>3.6240142000000001E-3</v>
      </c>
      <c r="AS1573" s="116">
        <v>1.4156680000000001E-4</v>
      </c>
      <c r="AT1573" s="116">
        <v>1.1827699000000001E-4</v>
      </c>
      <c r="AU1573" s="150">
        <f t="shared" si="715"/>
        <v>2.1726703940000003E-7</v>
      </c>
      <c r="AV1573" s="150">
        <f t="shared" si="716"/>
        <v>5.2354586096500005E-10</v>
      </c>
      <c r="AW1573" s="163">
        <f t="shared" si="717"/>
        <v>1.65654046454E-2</v>
      </c>
      <c r="AX1573" s="196">
        <v>1.3974546000000001E-7</v>
      </c>
      <c r="AY1573" s="196">
        <v>4.2164578000000001E-10</v>
      </c>
      <c r="AZ1573" s="196">
        <v>1.1519964999999999E-14</v>
      </c>
      <c r="BA1573" s="108">
        <v>0</v>
      </c>
      <c r="BB1573" s="108">
        <v>0</v>
      </c>
      <c r="BC1573" s="196">
        <v>2.1719239999999999E-10</v>
      </c>
      <c r="BD1573" s="196">
        <v>7.7304387000000003E-8</v>
      </c>
      <c r="BE1573" s="196">
        <v>3.0788811999999997E-11</v>
      </c>
      <c r="BF1573" s="196">
        <v>7.1099748999999996E-11</v>
      </c>
      <c r="BG1573" s="108">
        <v>0</v>
      </c>
      <c r="BH1573" s="108">
        <v>0</v>
      </c>
      <c r="BI1573" s="108">
        <v>0</v>
      </c>
      <c r="BJ1573" s="108">
        <v>0</v>
      </c>
      <c r="BK1573" s="108">
        <v>0</v>
      </c>
      <c r="BL1573" s="108">
        <v>0</v>
      </c>
      <c r="BM1573" s="108">
        <v>0</v>
      </c>
      <c r="BN1573" s="108">
        <v>0</v>
      </c>
      <c r="BO1573" s="196">
        <v>1.2946454E-6</v>
      </c>
      <c r="BP1573" s="108">
        <v>1.656411E-2</v>
      </c>
      <c r="BQ1573" s="108">
        <v>0</v>
      </c>
      <c r="BR1573" s="108">
        <v>0</v>
      </c>
      <c r="BS1573" s="108">
        <v>0</v>
      </c>
      <c r="BU1573" s="172">
        <v>9.0073382999999997E-6</v>
      </c>
      <c r="BV1573" s="172">
        <v>5.6168882999999999E-7</v>
      </c>
      <c r="BW1573" s="172">
        <v>4.1987867999999999E-6</v>
      </c>
      <c r="BX1573" s="69">
        <v>0</v>
      </c>
      <c r="BY1573" s="172">
        <v>1.2356625999999999E-6</v>
      </c>
      <c r="BZ1573" s="172">
        <v>1.4060630999999999E-7</v>
      </c>
      <c r="CA1573" s="69">
        <v>0</v>
      </c>
      <c r="CB1573" s="172">
        <v>2.1341013E-7</v>
      </c>
      <c r="CC1573" s="69">
        <v>0</v>
      </c>
      <c r="CD1573" s="69">
        <v>0</v>
      </c>
      <c r="CE1573" s="69">
        <v>0</v>
      </c>
      <c r="CF1573" s="69">
        <v>0</v>
      </c>
      <c r="CG1573" s="69">
        <v>0</v>
      </c>
      <c r="CH1573" s="172">
        <v>3.0288610000000002E-7</v>
      </c>
      <c r="CI1573" s="172">
        <v>2.3233612999999999E-6</v>
      </c>
      <c r="CJ1573" s="172">
        <v>3.0936223999999998E-8</v>
      </c>
      <c r="CK1573" s="69">
        <v>0</v>
      </c>
      <c r="CM1573" s="198">
        <v>0</v>
      </c>
      <c r="CN1573" s="198">
        <v>0.15058778</v>
      </c>
      <c r="CO1573" s="198">
        <v>5.9167027000000001E-3</v>
      </c>
      <c r="CP1573" s="198">
        <v>4.1654749999999998E-4</v>
      </c>
      <c r="CQ1573" s="198">
        <v>0</v>
      </c>
      <c r="CR1573" s="198">
        <v>0</v>
      </c>
      <c r="CS1573" s="197">
        <v>4.1426615999999998E-5</v>
      </c>
      <c r="CT1573" s="198">
        <v>0</v>
      </c>
      <c r="CU1573" s="198">
        <v>0</v>
      </c>
      <c r="CV1573" s="197">
        <v>4.9447548000000002E-5</v>
      </c>
    </row>
    <row r="1574" spans="1:100" ht="14.4">
      <c r="A1574" t="s">
        <v>3725</v>
      </c>
      <c r="B1574" s="85" t="s">
        <v>1162</v>
      </c>
      <c r="C1574" s="113" t="str">
        <f t="shared" si="703"/>
        <v>B.044.01.210</v>
      </c>
      <c r="D1574" s="9" t="s">
        <v>1163</v>
      </c>
      <c r="E1574" s="112" t="s">
        <v>514</v>
      </c>
      <c r="F1574" s="115" t="str">
        <f t="shared" si="704"/>
        <v>Electricity Kazakhstan production</v>
      </c>
      <c r="G1574" s="143">
        <f t="shared" si="705"/>
        <v>0.24408423333333332</v>
      </c>
      <c r="I1574" s="118">
        <f t="shared" si="706"/>
        <v>4.7030258117999997E-2</v>
      </c>
      <c r="K1574" s="161">
        <f t="shared" si="707"/>
        <v>3.2151943999999999E-3</v>
      </c>
      <c r="L1574" s="161">
        <f t="shared" si="708"/>
        <v>6.9860442000000003E-3</v>
      </c>
      <c r="M1574" s="162">
        <f t="shared" si="709"/>
        <v>2.1638451800000001E-4</v>
      </c>
      <c r="N1574" s="161">
        <v>3.6612634999999998E-2</v>
      </c>
      <c r="O1574" s="132">
        <v>2.4019695000000001E-3</v>
      </c>
      <c r="P1574" s="132">
        <v>4.5840747000000003E-3</v>
      </c>
      <c r="Q1574" s="132">
        <v>1.9573545999999999E-3</v>
      </c>
      <c r="R1574" s="132">
        <v>1.2578398E-3</v>
      </c>
      <c r="S1574" s="132">
        <v>0</v>
      </c>
      <c r="T1574" s="132">
        <v>0</v>
      </c>
      <c r="U1574" s="132">
        <v>0</v>
      </c>
      <c r="V1574" s="164">
        <v>3.2243967999999997E-5</v>
      </c>
      <c r="W1574" s="132">
        <v>0</v>
      </c>
      <c r="X1574" s="132">
        <v>1.8414055000000001E-4</v>
      </c>
      <c r="Y1574" s="132">
        <v>0</v>
      </c>
      <c r="Z1574" s="132">
        <v>0</v>
      </c>
      <c r="AA1574" s="132">
        <v>0</v>
      </c>
      <c r="AC1574" s="118">
        <f t="shared" si="710"/>
        <v>3.6612634999999998E-2</v>
      </c>
      <c r="AD1574" s="118">
        <f t="shared" si="711"/>
        <v>1.0201238600000001E-2</v>
      </c>
      <c r="AE1574" s="118">
        <f t="shared" si="712"/>
        <v>6.9860442000000003E-3</v>
      </c>
      <c r="AF1574" s="118">
        <f t="shared" si="713"/>
        <v>6.9860442000000003E-3</v>
      </c>
      <c r="AG1574" s="118">
        <f t="shared" si="714"/>
        <v>2.1638451800000001E-4</v>
      </c>
      <c r="AI1574" s="69">
        <v>2.6905795000000001</v>
      </c>
      <c r="AJ1574" s="69">
        <v>2.5030980999999999</v>
      </c>
      <c r="AK1574" s="69">
        <v>2.2878069000000001E-2</v>
      </c>
      <c r="AL1574" s="69">
        <v>0</v>
      </c>
      <c r="AM1574" s="69">
        <v>0</v>
      </c>
      <c r="AN1574" s="69">
        <v>7.0480308000000005E-2</v>
      </c>
      <c r="AO1574" s="69">
        <v>9.4123008999999994E-2</v>
      </c>
      <c r="AQ1574" s="116">
        <v>5.4918340999999997E-3</v>
      </c>
      <c r="AR1574" s="116">
        <v>5.2089247E-3</v>
      </c>
      <c r="AS1574" s="116">
        <v>2.1630052000000001E-4</v>
      </c>
      <c r="AT1574" s="199">
        <v>6.6608837999999996E-5</v>
      </c>
      <c r="AU1574" s="150">
        <f t="shared" si="715"/>
        <v>3.1228565655999997E-7</v>
      </c>
      <c r="AV1574" s="150">
        <f t="shared" si="716"/>
        <v>7.999279604439999E-10</v>
      </c>
      <c r="AW1574" s="163">
        <f t="shared" si="717"/>
        <v>9.3289688956800006E-3</v>
      </c>
      <c r="AX1574" s="196">
        <v>2.2651016999999999E-7</v>
      </c>
      <c r="AY1574" s="196">
        <v>6.8343584999999999E-10</v>
      </c>
      <c r="AZ1574" s="196">
        <v>1.8672443999999999E-14</v>
      </c>
      <c r="BA1574" s="108">
        <v>0</v>
      </c>
      <c r="BB1574" s="108">
        <v>0</v>
      </c>
      <c r="BC1574" s="196">
        <v>2.9104456000000001E-10</v>
      </c>
      <c r="BD1574" s="196">
        <v>8.5484442000000002E-8</v>
      </c>
      <c r="BE1574" s="196">
        <v>4.1257965000000003E-11</v>
      </c>
      <c r="BF1574" s="196">
        <v>7.5215473000000004E-11</v>
      </c>
      <c r="BG1574" s="108">
        <v>0</v>
      </c>
      <c r="BH1574" s="108">
        <v>0</v>
      </c>
      <c r="BI1574" s="108">
        <v>0</v>
      </c>
      <c r="BJ1574" s="108">
        <v>0</v>
      </c>
      <c r="BK1574" s="108">
        <v>0</v>
      </c>
      <c r="BL1574" s="108">
        <v>0</v>
      </c>
      <c r="BM1574" s="108">
        <v>0</v>
      </c>
      <c r="BN1574" s="108">
        <v>0</v>
      </c>
      <c r="BO1574" s="196">
        <v>6.5079567999999998E-7</v>
      </c>
      <c r="BP1574" s="108">
        <v>9.3283181E-3</v>
      </c>
      <c r="BQ1574" s="108">
        <v>0</v>
      </c>
      <c r="BR1574" s="108">
        <v>0</v>
      </c>
      <c r="BS1574" s="108">
        <v>0</v>
      </c>
      <c r="BU1574" s="172">
        <v>1.2809946999999999E-5</v>
      </c>
      <c r="BV1574" s="172">
        <v>6.1437803000000003E-7</v>
      </c>
      <c r="BW1574" s="172">
        <v>6.8057160000000004E-6</v>
      </c>
      <c r="BX1574" s="69">
        <v>0</v>
      </c>
      <c r="BY1574" s="172">
        <v>1.4914478999999999E-6</v>
      </c>
      <c r="BZ1574" s="172">
        <v>1.8841683E-7</v>
      </c>
      <c r="CA1574" s="69">
        <v>0</v>
      </c>
      <c r="CB1574" s="172">
        <v>2.859762E-7</v>
      </c>
      <c r="CC1574" s="69">
        <v>0</v>
      </c>
      <c r="CD1574" s="69">
        <v>0</v>
      </c>
      <c r="CE1574" s="69">
        <v>0</v>
      </c>
      <c r="CF1574" s="69">
        <v>0</v>
      </c>
      <c r="CG1574" s="69">
        <v>0</v>
      </c>
      <c r="CH1574" s="172">
        <v>3.9689912999999998E-7</v>
      </c>
      <c r="CI1574" s="172">
        <v>3.0115613999999998E-6</v>
      </c>
      <c r="CJ1574" s="172">
        <v>1.5551101000000001E-8</v>
      </c>
      <c r="CK1574" s="69">
        <v>0</v>
      </c>
      <c r="CM1574" s="198">
        <v>0</v>
      </c>
      <c r="CN1574" s="198">
        <v>0.24408423000000001</v>
      </c>
      <c r="CO1574" s="198">
        <v>7.9285655E-3</v>
      </c>
      <c r="CP1574" s="198">
        <v>4.6356206000000002E-4</v>
      </c>
      <c r="CQ1574" s="198">
        <v>0</v>
      </c>
      <c r="CR1574" s="198">
        <v>0</v>
      </c>
      <c r="CS1574" s="197">
        <v>4.8324659999999999E-5</v>
      </c>
      <c r="CT1574" s="198">
        <v>0</v>
      </c>
      <c r="CU1574" s="198">
        <v>0</v>
      </c>
      <c r="CV1574" s="197">
        <v>6.6261250999999995E-5</v>
      </c>
    </row>
    <row r="1575" spans="1:100" ht="14.4">
      <c r="A1575" t="s">
        <v>3726</v>
      </c>
      <c r="B1575" s="85" t="s">
        <v>1162</v>
      </c>
      <c r="C1575" s="113" t="str">
        <f t="shared" si="703"/>
        <v>B.044.01.211</v>
      </c>
      <c r="D1575" s="9" t="s">
        <v>1163</v>
      </c>
      <c r="E1575" s="112" t="s">
        <v>514</v>
      </c>
      <c r="F1575" s="115" t="str">
        <f t="shared" si="704"/>
        <v>Electricity Kenya production</v>
      </c>
      <c r="G1575" s="143">
        <f t="shared" si="705"/>
        <v>2.8786621999999998E-2</v>
      </c>
      <c r="I1575" s="118">
        <f t="shared" si="706"/>
        <v>6.5174364929999999E-3</v>
      </c>
      <c r="K1575" s="161">
        <f t="shared" si="707"/>
        <v>4.8140295000000002E-4</v>
      </c>
      <c r="L1575" s="161">
        <f t="shared" si="708"/>
        <v>1.5977964800000001E-3</v>
      </c>
      <c r="M1575" s="162">
        <f t="shared" si="709"/>
        <v>1.2024376299999999E-4</v>
      </c>
      <c r="N1575" s="161">
        <v>4.3179932999999997E-3</v>
      </c>
      <c r="O1575" s="132">
        <v>9.5477031999999999E-4</v>
      </c>
      <c r="P1575" s="132">
        <v>6.4302616E-4</v>
      </c>
      <c r="Q1575" s="132">
        <v>2.7169588999999999E-4</v>
      </c>
      <c r="R1575" s="132">
        <v>2.0970706000000001E-4</v>
      </c>
      <c r="S1575" s="132">
        <v>0</v>
      </c>
      <c r="T1575" s="132">
        <v>0</v>
      </c>
      <c r="U1575" s="132">
        <v>0</v>
      </c>
      <c r="V1575" s="132">
        <v>1.027321E-4</v>
      </c>
      <c r="W1575" s="132">
        <v>0</v>
      </c>
      <c r="X1575" s="164">
        <v>1.7511662999999999E-5</v>
      </c>
      <c r="Y1575" s="132">
        <v>0</v>
      </c>
      <c r="Z1575" s="132">
        <v>0</v>
      </c>
      <c r="AA1575" s="132">
        <v>0</v>
      </c>
      <c r="AC1575" s="118">
        <f t="shared" si="710"/>
        <v>4.3179932999999997E-3</v>
      </c>
      <c r="AD1575" s="118">
        <f t="shared" si="711"/>
        <v>2.0791994300000003E-3</v>
      </c>
      <c r="AE1575" s="118">
        <f t="shared" si="712"/>
        <v>1.5977964800000001E-3</v>
      </c>
      <c r="AF1575" s="118">
        <f t="shared" si="713"/>
        <v>1.5977964800000001E-3</v>
      </c>
      <c r="AG1575" s="118">
        <f t="shared" si="714"/>
        <v>1.2024376299999999E-4</v>
      </c>
      <c r="AI1575" s="69">
        <v>1.6699594</v>
      </c>
      <c r="AJ1575" s="69">
        <v>1.0056727000000001</v>
      </c>
      <c r="AK1575" s="69">
        <v>2.1756915000000002E-3</v>
      </c>
      <c r="AL1575" s="69">
        <v>0</v>
      </c>
      <c r="AM1575" s="69">
        <v>9.7034686999999994E-2</v>
      </c>
      <c r="AN1575" s="69">
        <v>0.28301781999999998</v>
      </c>
      <c r="AO1575" s="69">
        <v>0.28205847000000001</v>
      </c>
      <c r="AQ1575" s="116">
        <v>9.4313839999999997E-4</v>
      </c>
      <c r="AR1575" s="116">
        <v>8.4159708999999999E-4</v>
      </c>
      <c r="AS1575" s="199">
        <v>2.9721473999999999E-5</v>
      </c>
      <c r="AT1575" s="199">
        <v>7.1819836000000005E-5</v>
      </c>
      <c r="AU1575" s="150">
        <f t="shared" si="715"/>
        <v>5.0455461224999998E-8</v>
      </c>
      <c r="AV1575" s="150">
        <f t="shared" si="716"/>
        <v>1.099166912766E-10</v>
      </c>
      <c r="AW1575" s="163">
        <f t="shared" si="717"/>
        <v>1.00588004918E-2</v>
      </c>
      <c r="AX1575" s="196">
        <v>2.6713984999999999E-8</v>
      </c>
      <c r="AY1575" s="196">
        <v>8.0602540999999998E-11</v>
      </c>
      <c r="AZ1575" s="196">
        <v>2.2021766E-15</v>
      </c>
      <c r="BA1575" s="108">
        <v>0</v>
      </c>
      <c r="BB1575" s="108">
        <v>0</v>
      </c>
      <c r="BC1575" s="196">
        <v>4.0399225000000002E-11</v>
      </c>
      <c r="BD1575" s="196">
        <v>2.3701077E-8</v>
      </c>
      <c r="BE1575" s="196">
        <v>5.7269231000000002E-12</v>
      </c>
      <c r="BF1575" s="196">
        <v>2.3585025E-11</v>
      </c>
      <c r="BG1575" s="108">
        <v>0</v>
      </c>
      <c r="BH1575" s="108">
        <v>0</v>
      </c>
      <c r="BI1575" s="108">
        <v>0</v>
      </c>
      <c r="BJ1575" s="108">
        <v>0</v>
      </c>
      <c r="BK1575" s="108">
        <v>0</v>
      </c>
      <c r="BL1575" s="108">
        <v>0</v>
      </c>
      <c r="BM1575" s="108">
        <v>0</v>
      </c>
      <c r="BN1575" s="108">
        <v>0</v>
      </c>
      <c r="BO1575" s="196">
        <v>2.0734918E-6</v>
      </c>
      <c r="BP1575" s="108">
        <v>1.0056727E-2</v>
      </c>
      <c r="BQ1575" s="108">
        <v>0</v>
      </c>
      <c r="BR1575" s="108">
        <v>0</v>
      </c>
      <c r="BS1575" s="108">
        <v>0</v>
      </c>
      <c r="BU1575" s="172">
        <v>2.6925949999999999E-6</v>
      </c>
      <c r="BV1575" s="172">
        <v>1.7590281999999999E-7</v>
      </c>
      <c r="BW1575" s="172">
        <v>8.0264740000000005E-7</v>
      </c>
      <c r="BX1575" s="69">
        <v>0</v>
      </c>
      <c r="BY1575" s="172">
        <v>3.1309882000000003E-7</v>
      </c>
      <c r="BZ1575" s="172">
        <v>2.6153705999999999E-8</v>
      </c>
      <c r="CA1575" s="69">
        <v>0</v>
      </c>
      <c r="CB1575" s="172">
        <v>3.9695698000000003E-8</v>
      </c>
      <c r="CC1575" s="69">
        <v>0</v>
      </c>
      <c r="CD1575" s="69">
        <v>0</v>
      </c>
      <c r="CE1575" s="69">
        <v>0</v>
      </c>
      <c r="CF1575" s="69">
        <v>0</v>
      </c>
      <c r="CG1575" s="69">
        <v>0</v>
      </c>
      <c r="CH1575" s="172">
        <v>6.0975242000000006E-8</v>
      </c>
      <c r="CI1575" s="172">
        <v>1.2245741999999999E-6</v>
      </c>
      <c r="CJ1575" s="172">
        <v>4.9547165000000003E-8</v>
      </c>
      <c r="CK1575" s="69">
        <v>0</v>
      </c>
      <c r="CM1575" s="198">
        <v>0</v>
      </c>
      <c r="CN1575" s="198">
        <v>2.8786622000000001E-2</v>
      </c>
      <c r="CO1575" s="198">
        <v>1.1005459E-3</v>
      </c>
      <c r="CP1575" s="198">
        <v>1.2634852000000001E-4</v>
      </c>
      <c r="CQ1575" s="198">
        <v>0</v>
      </c>
      <c r="CR1575" s="198">
        <v>0</v>
      </c>
      <c r="CS1575" s="197">
        <v>1.1372419999999999E-5</v>
      </c>
      <c r="CT1575" s="198">
        <v>0</v>
      </c>
      <c r="CU1575" s="198">
        <v>0</v>
      </c>
      <c r="CV1575" s="197">
        <v>9.1975716000000001E-6</v>
      </c>
    </row>
    <row r="1576" spans="1:100" ht="14.4">
      <c r="A1576" t="s">
        <v>3727</v>
      </c>
      <c r="B1576" s="85" t="s">
        <v>1162</v>
      </c>
      <c r="C1576" s="113" t="str">
        <f t="shared" si="703"/>
        <v>B.044.01.212</v>
      </c>
      <c r="D1576" s="9" t="s">
        <v>1163</v>
      </c>
      <c r="E1576" s="112" t="s">
        <v>514</v>
      </c>
      <c r="F1576" s="115" t="str">
        <f t="shared" si="704"/>
        <v>Electricity Kiribati production</v>
      </c>
      <c r="G1576" s="143">
        <f t="shared" si="705"/>
        <v>0.16051846666666666</v>
      </c>
      <c r="I1576" s="118">
        <f t="shared" si="706"/>
        <v>3.4131537697999995E-2</v>
      </c>
      <c r="K1576" s="161">
        <f t="shared" si="707"/>
        <v>2.13115771E-3</v>
      </c>
      <c r="L1576" s="161">
        <f t="shared" si="708"/>
        <v>7.7676960999999997E-3</v>
      </c>
      <c r="M1576" s="162">
        <f t="shared" si="709"/>
        <v>1.5491388799999999E-4</v>
      </c>
      <c r="N1576" s="161">
        <v>2.4077769999999998E-2</v>
      </c>
      <c r="O1576" s="132">
        <v>5.0077775999999999E-3</v>
      </c>
      <c r="P1576" s="132">
        <v>2.7599184999999998E-3</v>
      </c>
      <c r="Q1576" s="132">
        <v>1.1641269E-3</v>
      </c>
      <c r="R1576" s="132">
        <v>9.6703081000000003E-4</v>
      </c>
      <c r="S1576" s="132">
        <v>0</v>
      </c>
      <c r="T1576" s="132">
        <v>0</v>
      </c>
      <c r="U1576" s="132">
        <v>0</v>
      </c>
      <c r="V1576" s="164">
        <v>7.3560092000000006E-5</v>
      </c>
      <c r="W1576" s="132">
        <v>0</v>
      </c>
      <c r="X1576" s="164">
        <v>8.1353795999999996E-5</v>
      </c>
      <c r="Y1576" s="132">
        <v>0</v>
      </c>
      <c r="Z1576" s="132">
        <v>0</v>
      </c>
      <c r="AA1576" s="132">
        <v>0</v>
      </c>
      <c r="AC1576" s="118">
        <f t="shared" si="710"/>
        <v>2.4077769999999998E-2</v>
      </c>
      <c r="AD1576" s="118">
        <f t="shared" si="711"/>
        <v>9.8988538100000002E-3</v>
      </c>
      <c r="AE1576" s="118">
        <f t="shared" si="712"/>
        <v>7.7676960999999997E-3</v>
      </c>
      <c r="AF1576" s="118">
        <f t="shared" si="713"/>
        <v>7.7676960999999997E-3</v>
      </c>
      <c r="AG1576" s="118">
        <f t="shared" si="714"/>
        <v>1.5491388799999999E-4</v>
      </c>
      <c r="AI1576" s="69">
        <v>2.3318816</v>
      </c>
      <c r="AJ1576" s="69">
        <v>2.0623578999999999</v>
      </c>
      <c r="AK1576" s="69">
        <v>1.0107593E-2</v>
      </c>
      <c r="AL1576" s="69">
        <v>0</v>
      </c>
      <c r="AM1576" s="69">
        <v>0</v>
      </c>
      <c r="AN1576" s="69">
        <v>0.25941608999999999</v>
      </c>
      <c r="AO1576" s="69">
        <v>0</v>
      </c>
      <c r="AQ1576" s="116">
        <v>4.7851133999999998E-3</v>
      </c>
      <c r="AR1576" s="116">
        <v>4.4771104000000004E-3</v>
      </c>
      <c r="AS1576" s="116">
        <v>1.6073999E-4</v>
      </c>
      <c r="AT1576" s="116">
        <v>1.4726296000000001E-4</v>
      </c>
      <c r="AU1576" s="150">
        <f t="shared" si="715"/>
        <v>2.6841189730000002E-7</v>
      </c>
      <c r="AV1576" s="150">
        <f t="shared" si="716"/>
        <v>5.9445261866299999E-10</v>
      </c>
      <c r="AW1576" s="163">
        <f t="shared" si="717"/>
        <v>2.0625063699099999E-2</v>
      </c>
      <c r="AX1576" s="196">
        <v>1.4896114000000001E-7</v>
      </c>
      <c r="AY1576" s="196">
        <v>4.4945171E-10</v>
      </c>
      <c r="AZ1576" s="196">
        <v>1.2279663E-14</v>
      </c>
      <c r="BA1576" s="108">
        <v>0</v>
      </c>
      <c r="BB1576" s="108">
        <v>0</v>
      </c>
      <c r="BC1576" s="196">
        <v>1.7309729999999999E-10</v>
      </c>
      <c r="BD1576" s="196">
        <v>1.1927766E-7</v>
      </c>
      <c r="BE1576" s="196">
        <v>2.4537969000000001E-11</v>
      </c>
      <c r="BF1576" s="196">
        <v>1.2045066E-10</v>
      </c>
      <c r="BG1576" s="108">
        <v>0</v>
      </c>
      <c r="BH1576" s="108">
        <v>0</v>
      </c>
      <c r="BI1576" s="108">
        <v>0</v>
      </c>
      <c r="BJ1576" s="108">
        <v>0</v>
      </c>
      <c r="BK1576" s="108">
        <v>0</v>
      </c>
      <c r="BL1576" s="108">
        <v>0</v>
      </c>
      <c r="BM1576" s="108">
        <v>0</v>
      </c>
      <c r="BN1576" s="108">
        <v>0</v>
      </c>
      <c r="BO1576" s="196">
        <v>1.4846991000000001E-6</v>
      </c>
      <c r="BP1576" s="108">
        <v>2.0623579E-2</v>
      </c>
      <c r="BQ1576" s="108">
        <v>0</v>
      </c>
      <c r="BR1576" s="108">
        <v>0</v>
      </c>
      <c r="BS1576" s="108">
        <v>0</v>
      </c>
      <c r="BU1576" s="172">
        <v>9.9668181E-6</v>
      </c>
      <c r="BV1576" s="172">
        <v>8.8741164000000005E-7</v>
      </c>
      <c r="BW1576" s="172">
        <v>4.4756808E-6</v>
      </c>
      <c r="BX1576" s="69">
        <v>0</v>
      </c>
      <c r="BY1576" s="172">
        <v>1.5129975999999999E-6</v>
      </c>
      <c r="BZ1576" s="172">
        <v>1.1205997E-7</v>
      </c>
      <c r="CA1576" s="69">
        <v>0</v>
      </c>
      <c r="CB1576" s="172">
        <v>1.7008292E-7</v>
      </c>
      <c r="CC1576" s="69">
        <v>0</v>
      </c>
      <c r="CD1576" s="69">
        <v>0</v>
      </c>
      <c r="CE1576" s="69">
        <v>0</v>
      </c>
      <c r="CF1576" s="69">
        <v>0</v>
      </c>
      <c r="CG1576" s="69">
        <v>0</v>
      </c>
      <c r="CH1576" s="172">
        <v>2.6993932000000002E-7</v>
      </c>
      <c r="CI1576" s="172">
        <v>2.5031680999999999E-6</v>
      </c>
      <c r="CJ1576" s="172">
        <v>3.5477657000000002E-8</v>
      </c>
      <c r="CK1576" s="69">
        <v>0</v>
      </c>
      <c r="CM1576" s="198">
        <v>0</v>
      </c>
      <c r="CN1576" s="198">
        <v>0.16051847</v>
      </c>
      <c r="CO1576" s="198">
        <v>4.7154748000000002E-3</v>
      </c>
      <c r="CP1576" s="198">
        <v>6.3285516999999996E-4</v>
      </c>
      <c r="CQ1576" s="198">
        <v>0</v>
      </c>
      <c r="CR1576" s="198">
        <v>0</v>
      </c>
      <c r="CS1576" s="197">
        <v>5.6026694E-5</v>
      </c>
      <c r="CT1576" s="198">
        <v>0</v>
      </c>
      <c r="CU1576" s="198">
        <v>0</v>
      </c>
      <c r="CV1576" s="197">
        <v>3.9408549000000001E-5</v>
      </c>
    </row>
    <row r="1577" spans="1:100" ht="14.4">
      <c r="A1577" t="s">
        <v>3728</v>
      </c>
      <c r="B1577" s="85" t="s">
        <v>1162</v>
      </c>
      <c r="C1577" s="113" t="str">
        <f t="shared" si="703"/>
        <v>B.044.01.213</v>
      </c>
      <c r="D1577" s="9" t="s">
        <v>1163</v>
      </c>
      <c r="E1577" s="112" t="s">
        <v>514</v>
      </c>
      <c r="F1577" s="115" t="str">
        <f t="shared" si="704"/>
        <v>Electricity Kosovo production</v>
      </c>
      <c r="G1577" s="143">
        <f t="shared" si="705"/>
        <v>0.30515930666666669</v>
      </c>
      <c r="I1577" s="118">
        <f t="shared" si="706"/>
        <v>5.8788578898000002E-2</v>
      </c>
      <c r="K1577" s="161">
        <f t="shared" si="707"/>
        <v>3.8529504999999997E-3</v>
      </c>
      <c r="L1577" s="161">
        <f t="shared" si="708"/>
        <v>8.4331045E-3</v>
      </c>
      <c r="M1577" s="162">
        <f t="shared" si="709"/>
        <v>7.2862789800000002E-4</v>
      </c>
      <c r="N1577" s="161">
        <v>4.5773896000000001E-2</v>
      </c>
      <c r="O1577" s="132">
        <v>2.9417222E-3</v>
      </c>
      <c r="P1577" s="132">
        <v>5.4913823E-3</v>
      </c>
      <c r="Q1577" s="132">
        <v>2.3366206E-3</v>
      </c>
      <c r="R1577" s="132">
        <v>1.5163298999999999E-3</v>
      </c>
      <c r="S1577" s="132">
        <v>0</v>
      </c>
      <c r="T1577" s="132">
        <v>0</v>
      </c>
      <c r="U1577" s="132">
        <v>0</v>
      </c>
      <c r="V1577" s="164">
        <v>2.2317508E-5</v>
      </c>
      <c r="W1577" s="132">
        <v>0</v>
      </c>
      <c r="X1577" s="132">
        <v>7.0631038999999999E-4</v>
      </c>
      <c r="Y1577" s="132">
        <v>0</v>
      </c>
      <c r="Z1577" s="132">
        <v>0</v>
      </c>
      <c r="AA1577" s="132">
        <v>0</v>
      </c>
      <c r="AC1577" s="118">
        <f t="shared" si="710"/>
        <v>4.5773896000000001E-2</v>
      </c>
      <c r="AD1577" s="118">
        <f t="shared" si="711"/>
        <v>1.2286055000000001E-2</v>
      </c>
      <c r="AE1577" s="118">
        <f t="shared" si="712"/>
        <v>8.4331045E-3</v>
      </c>
      <c r="AF1577" s="118">
        <f t="shared" si="713"/>
        <v>8.4331045E-3</v>
      </c>
      <c r="AG1577" s="118">
        <f t="shared" si="714"/>
        <v>7.2862789800000002E-4</v>
      </c>
      <c r="AI1577" s="69">
        <v>3.2174833</v>
      </c>
      <c r="AJ1577" s="69">
        <v>2.9999164999999999</v>
      </c>
      <c r="AK1577" s="69">
        <v>8.7753714999999996E-2</v>
      </c>
      <c r="AL1577" s="69">
        <v>0</v>
      </c>
      <c r="AM1577" s="69">
        <v>0</v>
      </c>
      <c r="AN1577" s="69">
        <v>7.9207987999999993E-2</v>
      </c>
      <c r="AO1577" s="69">
        <v>5.0605105999999997E-2</v>
      </c>
      <c r="AQ1577" s="116">
        <v>6.7657241999999999E-3</v>
      </c>
      <c r="AR1577" s="116">
        <v>6.4579154E-3</v>
      </c>
      <c r="AS1577" s="116">
        <v>2.6907066000000002E-4</v>
      </c>
      <c r="AT1577" s="199">
        <v>3.8738169999999999E-5</v>
      </c>
      <c r="AU1577" s="150">
        <f t="shared" si="715"/>
        <v>3.8716518868000002E-7</v>
      </c>
      <c r="AV1577" s="150">
        <f t="shared" si="716"/>
        <v>9.9508380268700007E-10</v>
      </c>
      <c r="AW1577" s="163">
        <f t="shared" si="717"/>
        <v>5.4255140451100001E-3</v>
      </c>
      <c r="AX1577" s="196">
        <v>2.8318783E-7</v>
      </c>
      <c r="AY1577" s="196">
        <v>8.5444604999999996E-10</v>
      </c>
      <c r="AZ1577" s="196">
        <v>2.3344687E-14</v>
      </c>
      <c r="BA1577" s="108">
        <v>0</v>
      </c>
      <c r="BB1577" s="108">
        <v>0</v>
      </c>
      <c r="BC1577" s="196">
        <v>3.4743868E-10</v>
      </c>
      <c r="BD1577" s="196">
        <v>1.0362992E-7</v>
      </c>
      <c r="BE1577" s="196">
        <v>4.9252295999999999E-11</v>
      </c>
      <c r="BF1577" s="196">
        <v>9.1362111999999999E-11</v>
      </c>
      <c r="BG1577" s="108">
        <v>0</v>
      </c>
      <c r="BH1577" s="108">
        <v>0</v>
      </c>
      <c r="BI1577" s="108">
        <v>0</v>
      </c>
      <c r="BJ1577" s="108">
        <v>0</v>
      </c>
      <c r="BK1577" s="108">
        <v>0</v>
      </c>
      <c r="BL1577" s="108">
        <v>0</v>
      </c>
      <c r="BM1577" s="108">
        <v>0</v>
      </c>
      <c r="BN1577" s="108">
        <v>0</v>
      </c>
      <c r="BO1577" s="196">
        <v>4.5044511000000001E-7</v>
      </c>
      <c r="BP1577" s="108">
        <v>5.4250636000000001E-3</v>
      </c>
      <c r="BQ1577" s="108">
        <v>0</v>
      </c>
      <c r="BR1577" s="108">
        <v>0</v>
      </c>
      <c r="BS1577" s="108">
        <v>0</v>
      </c>
      <c r="BU1577" s="172">
        <v>1.5841706000000001E-5</v>
      </c>
      <c r="BV1577" s="172">
        <v>7.4426433000000001E-7</v>
      </c>
      <c r="BW1577" s="172">
        <v>8.5086510999999996E-6</v>
      </c>
      <c r="BX1577" s="69">
        <v>0</v>
      </c>
      <c r="BY1577" s="172">
        <v>1.8025845E-6</v>
      </c>
      <c r="BZ1577" s="172">
        <v>2.2492532999999999E-7</v>
      </c>
      <c r="CA1577" s="69">
        <v>0</v>
      </c>
      <c r="CB1577" s="172">
        <v>3.4138825000000002E-7</v>
      </c>
      <c r="CC1577" s="69">
        <v>0</v>
      </c>
      <c r="CD1577" s="69">
        <v>0</v>
      </c>
      <c r="CE1577" s="69">
        <v>0</v>
      </c>
      <c r="CF1577" s="69">
        <v>0</v>
      </c>
      <c r="CG1577" s="69">
        <v>0</v>
      </c>
      <c r="CH1577" s="172">
        <v>4.7450788000000002E-7</v>
      </c>
      <c r="CI1577" s="172">
        <v>3.7346206999999999E-6</v>
      </c>
      <c r="CJ1577" s="172">
        <v>1.0763619999999999E-8</v>
      </c>
      <c r="CK1577" s="69">
        <v>0</v>
      </c>
      <c r="CM1577" s="198">
        <v>0</v>
      </c>
      <c r="CN1577" s="198">
        <v>0.30515930000000002</v>
      </c>
      <c r="CO1577" s="198">
        <v>9.4648405000000001E-3</v>
      </c>
      <c r="CP1577" s="198">
        <v>5.6080162999999996E-4</v>
      </c>
      <c r="CQ1577" s="198">
        <v>0</v>
      </c>
      <c r="CR1577" s="198">
        <v>0</v>
      </c>
      <c r="CS1577" s="197">
        <v>5.8509783E-5</v>
      </c>
      <c r="CT1577" s="198">
        <v>0</v>
      </c>
      <c r="CU1577" s="198">
        <v>0</v>
      </c>
      <c r="CV1577" s="197">
        <v>7.9100332999999996E-5</v>
      </c>
    </row>
    <row r="1578" spans="1:100" ht="14.4">
      <c r="A1578" t="s">
        <v>3729</v>
      </c>
      <c r="B1578" s="85" t="s">
        <v>1162</v>
      </c>
      <c r="C1578" s="113" t="str">
        <f t="shared" si="703"/>
        <v>B.044.01.214</v>
      </c>
      <c r="D1578" s="9" t="s">
        <v>1163</v>
      </c>
      <c r="E1578" s="112" t="s">
        <v>514</v>
      </c>
      <c r="F1578" s="115" t="str">
        <f t="shared" si="704"/>
        <v>Electricity Kuwait production</v>
      </c>
      <c r="G1578" s="143">
        <f t="shared" si="705"/>
        <v>0.19595959333333335</v>
      </c>
      <c r="I1578" s="118">
        <f t="shared" si="706"/>
        <v>4.0680388395500006E-2</v>
      </c>
      <c r="K1578" s="161">
        <f t="shared" si="707"/>
        <v>3.03747E-3</v>
      </c>
      <c r="L1578" s="161">
        <f t="shared" si="708"/>
        <v>8.2021013000000004E-3</v>
      </c>
      <c r="M1578" s="162">
        <f t="shared" si="709"/>
        <v>4.6878095500000005E-5</v>
      </c>
      <c r="N1578" s="161">
        <v>2.9393939000000001E-2</v>
      </c>
      <c r="O1578" s="132">
        <v>3.9761255000000002E-3</v>
      </c>
      <c r="P1578" s="132">
        <v>4.2259758000000001E-3</v>
      </c>
      <c r="Q1578" s="132">
        <v>1.7808385E-3</v>
      </c>
      <c r="R1578" s="132">
        <v>1.2566315E-3</v>
      </c>
      <c r="S1578" s="132">
        <v>0</v>
      </c>
      <c r="T1578" s="132">
        <v>0</v>
      </c>
      <c r="U1578" s="132">
        <v>0</v>
      </c>
      <c r="V1578" s="164">
        <v>4.3490454999999997E-6</v>
      </c>
      <c r="W1578" s="132">
        <v>0</v>
      </c>
      <c r="X1578" s="164">
        <v>4.2529050000000002E-5</v>
      </c>
      <c r="Y1578" s="132">
        <v>0</v>
      </c>
      <c r="Z1578" s="132">
        <v>0</v>
      </c>
      <c r="AA1578" s="132">
        <v>0</v>
      </c>
      <c r="AC1578" s="118">
        <f t="shared" si="710"/>
        <v>2.9393939000000001E-2</v>
      </c>
      <c r="AD1578" s="118">
        <f t="shared" si="711"/>
        <v>1.1239571300000001E-2</v>
      </c>
      <c r="AE1578" s="118">
        <f t="shared" si="712"/>
        <v>8.2021013000000004E-3</v>
      </c>
      <c r="AF1578" s="118">
        <f t="shared" si="713"/>
        <v>8.2021013000000004E-3</v>
      </c>
      <c r="AG1578" s="118">
        <f t="shared" si="714"/>
        <v>4.6878095500000005E-5</v>
      </c>
      <c r="AI1578" s="69">
        <v>2.6157221000000002</v>
      </c>
      <c r="AJ1578" s="69">
        <v>2.5858338999999999</v>
      </c>
      <c r="AK1578" s="69">
        <v>5.2839122999999997E-3</v>
      </c>
      <c r="AL1578" s="69">
        <v>0</v>
      </c>
      <c r="AM1578" s="69">
        <v>0</v>
      </c>
      <c r="AN1578" s="69">
        <v>2.4604258E-2</v>
      </c>
      <c r="AO1578" s="69">
        <v>0</v>
      </c>
      <c r="AQ1578" s="116">
        <v>5.2552609999999998E-3</v>
      </c>
      <c r="AR1578" s="116">
        <v>4.9068067000000003E-3</v>
      </c>
      <c r="AS1578" s="116">
        <v>1.8726672E-4</v>
      </c>
      <c r="AT1578" s="116">
        <v>1.6118755E-4</v>
      </c>
      <c r="AU1578" s="150">
        <f t="shared" si="715"/>
        <v>2.9417305788000002E-7</v>
      </c>
      <c r="AV1578" s="150">
        <f t="shared" si="716"/>
        <v>6.9255443290899997E-10</v>
      </c>
      <c r="AW1578" s="163">
        <f t="shared" si="717"/>
        <v>2.2575287778900999E-2</v>
      </c>
      <c r="AX1578" s="196">
        <v>1.8185049999999999E-7</v>
      </c>
      <c r="AY1578" s="196">
        <v>5.4868685999999997E-10</v>
      </c>
      <c r="AZ1578" s="196">
        <v>1.4990909000000001E-14</v>
      </c>
      <c r="BA1578" s="108">
        <v>0</v>
      </c>
      <c r="BB1578" s="108">
        <v>0</v>
      </c>
      <c r="BC1578" s="196">
        <v>2.6479788000000002E-10</v>
      </c>
      <c r="BD1578" s="196">
        <v>1.1205776E-7</v>
      </c>
      <c r="BE1578" s="196">
        <v>3.7537282000000002E-11</v>
      </c>
      <c r="BF1578" s="196">
        <v>1.063153E-10</v>
      </c>
      <c r="BG1578" s="108">
        <v>0</v>
      </c>
      <c r="BH1578" s="108">
        <v>0</v>
      </c>
      <c r="BI1578" s="108">
        <v>0</v>
      </c>
      <c r="BJ1578" s="108">
        <v>0</v>
      </c>
      <c r="BK1578" s="108">
        <v>0</v>
      </c>
      <c r="BL1578" s="108">
        <v>0</v>
      </c>
      <c r="BM1578" s="108">
        <v>0</v>
      </c>
      <c r="BN1578" s="108">
        <v>0</v>
      </c>
      <c r="BO1578" s="196">
        <v>8.7778901000000006E-8</v>
      </c>
      <c r="BP1578" s="108">
        <v>2.25752E-2</v>
      </c>
      <c r="BQ1578" s="108">
        <v>0</v>
      </c>
      <c r="BR1578" s="108">
        <v>0</v>
      </c>
      <c r="BS1578" s="108">
        <v>0</v>
      </c>
      <c r="BU1578" s="172">
        <v>1.1813413999999999E-5</v>
      </c>
      <c r="BV1578" s="172">
        <v>8.2014852999999996E-7</v>
      </c>
      <c r="BW1578" s="172">
        <v>5.4638734000000004E-6</v>
      </c>
      <c r="BX1578" s="69">
        <v>0</v>
      </c>
      <c r="BY1578" s="172">
        <v>1.6725374E-6</v>
      </c>
      <c r="BZ1578" s="172">
        <v>1.7142521999999999E-7</v>
      </c>
      <c r="CA1578" s="69">
        <v>0</v>
      </c>
      <c r="CB1578" s="172">
        <v>2.6018659000000002E-7</v>
      </c>
      <c r="CC1578" s="69">
        <v>0</v>
      </c>
      <c r="CD1578" s="69">
        <v>0</v>
      </c>
      <c r="CE1578" s="69">
        <v>0</v>
      </c>
      <c r="CF1578" s="69">
        <v>0</v>
      </c>
      <c r="CG1578" s="69">
        <v>0</v>
      </c>
      <c r="CH1578" s="172">
        <v>3.7806012999999998E-7</v>
      </c>
      <c r="CI1578" s="172">
        <v>3.0450856000000001E-6</v>
      </c>
      <c r="CJ1578" s="172">
        <v>2.0975223999999999E-9</v>
      </c>
      <c r="CK1578" s="69">
        <v>0</v>
      </c>
      <c r="CM1578" s="198">
        <v>0</v>
      </c>
      <c r="CN1578" s="198">
        <v>0.19595958999999999</v>
      </c>
      <c r="CO1578" s="198">
        <v>7.2135599000000003E-3</v>
      </c>
      <c r="CP1578" s="198">
        <v>6.0045020000000005E-4</v>
      </c>
      <c r="CQ1578" s="198">
        <v>0</v>
      </c>
      <c r="CR1578" s="198">
        <v>0</v>
      </c>
      <c r="CS1578" s="197">
        <v>5.7685424000000001E-5</v>
      </c>
      <c r="CT1578" s="198">
        <v>0</v>
      </c>
      <c r="CU1578" s="198">
        <v>0</v>
      </c>
      <c r="CV1578" s="197">
        <v>6.0285748000000002E-5</v>
      </c>
    </row>
    <row r="1579" spans="1:100" ht="14.4">
      <c r="A1579" t="s">
        <v>3730</v>
      </c>
      <c r="B1579" s="85" t="s">
        <v>1162</v>
      </c>
      <c r="C1579" s="113" t="str">
        <f t="shared" si="703"/>
        <v>B.044.01.215</v>
      </c>
      <c r="D1579" s="9" t="s">
        <v>1163</v>
      </c>
      <c r="E1579" s="112" t="s">
        <v>514</v>
      </c>
      <c r="F1579" s="115" t="str">
        <f t="shared" si="704"/>
        <v>Electricity Kyrgyzstan production</v>
      </c>
      <c r="G1579" s="143">
        <f t="shared" si="705"/>
        <v>5.2961335333333338E-2</v>
      </c>
      <c r="I1579" s="118">
        <f t="shared" si="706"/>
        <v>1.0422879190000001E-2</v>
      </c>
      <c r="K1579" s="161">
        <f t="shared" si="707"/>
        <v>6.6624644000000009E-4</v>
      </c>
      <c r="L1579" s="161">
        <f t="shared" si="708"/>
        <v>1.48835462E-3</v>
      </c>
      <c r="M1579" s="162">
        <f t="shared" si="709"/>
        <v>3.2407783000000003E-4</v>
      </c>
      <c r="N1579" s="161">
        <v>7.9442003000000008E-3</v>
      </c>
      <c r="O1579" s="132">
        <v>5.5089303999999995E-4</v>
      </c>
      <c r="P1579" s="132">
        <v>9.3746157999999996E-4</v>
      </c>
      <c r="Q1579" s="132">
        <v>3.9833772000000001E-4</v>
      </c>
      <c r="R1579" s="132">
        <v>2.6790872000000002E-4</v>
      </c>
      <c r="S1579" s="132">
        <v>0</v>
      </c>
      <c r="T1579" s="132">
        <v>0</v>
      </c>
      <c r="U1579" s="132">
        <v>0</v>
      </c>
      <c r="V1579" s="132">
        <v>2.1344382000000001E-4</v>
      </c>
      <c r="W1579" s="132">
        <v>0</v>
      </c>
      <c r="X1579" s="132">
        <v>1.1063401E-4</v>
      </c>
      <c r="Y1579" s="132">
        <v>0</v>
      </c>
      <c r="Z1579" s="132">
        <v>0</v>
      </c>
      <c r="AA1579" s="132">
        <v>0</v>
      </c>
      <c r="AC1579" s="118">
        <f t="shared" si="710"/>
        <v>7.9442003000000008E-3</v>
      </c>
      <c r="AD1579" s="118">
        <f t="shared" si="711"/>
        <v>2.1546010600000001E-3</v>
      </c>
      <c r="AE1579" s="118">
        <f t="shared" si="712"/>
        <v>1.48835462E-3</v>
      </c>
      <c r="AF1579" s="118">
        <f t="shared" si="713"/>
        <v>1.48835462E-3</v>
      </c>
      <c r="AG1579" s="118">
        <f t="shared" si="714"/>
        <v>3.2407783000000003E-4</v>
      </c>
      <c r="AI1579" s="69">
        <v>1.5711310999999999</v>
      </c>
      <c r="AJ1579" s="69">
        <v>0.52043227000000003</v>
      </c>
      <c r="AK1579" s="69">
        <v>1.3745438E-2</v>
      </c>
      <c r="AL1579" s="69">
        <v>0</v>
      </c>
      <c r="AM1579" s="69">
        <v>0</v>
      </c>
      <c r="AN1579" s="69">
        <v>0</v>
      </c>
      <c r="AO1579" s="69">
        <v>1.0369534</v>
      </c>
      <c r="AQ1579" s="116">
        <v>1.1903025E-3</v>
      </c>
      <c r="AR1579" s="116">
        <v>1.1328810999999999E-3</v>
      </c>
      <c r="AS1579" s="199">
        <v>4.6863621E-5</v>
      </c>
      <c r="AT1579" s="199">
        <v>1.0557756E-5</v>
      </c>
      <c r="AU1579" s="150">
        <f t="shared" si="715"/>
        <v>6.7918530955000005E-8</v>
      </c>
      <c r="AV1579" s="150">
        <f t="shared" si="716"/>
        <v>1.7331220684220003E-10</v>
      </c>
      <c r="AW1579" s="163">
        <f t="shared" si="717"/>
        <v>1.4786773405E-3</v>
      </c>
      <c r="AX1579" s="196">
        <v>4.9148118999999999E-8</v>
      </c>
      <c r="AY1579" s="196">
        <v>1.4829174000000001E-10</v>
      </c>
      <c r="AZ1579" s="196">
        <v>4.0515422E-15</v>
      </c>
      <c r="BA1579" s="108">
        <v>0</v>
      </c>
      <c r="BB1579" s="108">
        <v>0</v>
      </c>
      <c r="BC1579" s="196">
        <v>5.9229955000000005E-11</v>
      </c>
      <c r="BD1579" s="196">
        <v>1.8711182E-8</v>
      </c>
      <c r="BE1579" s="196">
        <v>8.3963343000000001E-12</v>
      </c>
      <c r="BF1579" s="196">
        <v>1.6620081000000001E-11</v>
      </c>
      <c r="BG1579" s="108">
        <v>0</v>
      </c>
      <c r="BH1579" s="108">
        <v>0</v>
      </c>
      <c r="BI1579" s="108">
        <v>0</v>
      </c>
      <c r="BJ1579" s="108">
        <v>0</v>
      </c>
      <c r="BK1579" s="108">
        <v>0</v>
      </c>
      <c r="BL1579" s="108">
        <v>0</v>
      </c>
      <c r="BM1579" s="108">
        <v>0</v>
      </c>
      <c r="BN1579" s="108">
        <v>0</v>
      </c>
      <c r="BO1579" s="196">
        <v>4.3080405E-6</v>
      </c>
      <c r="BP1579" s="108">
        <v>1.4743693E-3</v>
      </c>
      <c r="BQ1579" s="108">
        <v>0</v>
      </c>
      <c r="BR1579" s="108">
        <v>0</v>
      </c>
      <c r="BS1579" s="108">
        <v>0</v>
      </c>
      <c r="BU1579" s="172">
        <v>2.8567060999999998E-6</v>
      </c>
      <c r="BV1579" s="172">
        <v>1.3408398E-7</v>
      </c>
      <c r="BW1579" s="172">
        <v>1.4767026000000001E-6</v>
      </c>
      <c r="BX1579" s="69">
        <v>0</v>
      </c>
      <c r="BY1579" s="172">
        <v>3.2165567999999998E-7</v>
      </c>
      <c r="BZ1579" s="172">
        <v>3.8344370999999998E-8</v>
      </c>
      <c r="CA1579" s="69">
        <v>0</v>
      </c>
      <c r="CB1579" s="172">
        <v>5.8198503000000001E-8</v>
      </c>
      <c r="CC1579" s="69">
        <v>0</v>
      </c>
      <c r="CD1579" s="69">
        <v>0</v>
      </c>
      <c r="CE1579" s="69">
        <v>0</v>
      </c>
      <c r="CF1579" s="69">
        <v>0</v>
      </c>
      <c r="CG1579" s="69">
        <v>0</v>
      </c>
      <c r="CH1579" s="172">
        <v>8.1359887999999999E-8</v>
      </c>
      <c r="CI1579" s="172">
        <v>6.4341821999999998E-7</v>
      </c>
      <c r="CJ1579" s="172">
        <v>1.0294287E-7</v>
      </c>
      <c r="CK1579" s="69">
        <v>0</v>
      </c>
      <c r="CM1579" s="198">
        <v>0</v>
      </c>
      <c r="CN1579" s="198">
        <v>5.2961335999999998E-2</v>
      </c>
      <c r="CO1579" s="198">
        <v>1.6135281E-3</v>
      </c>
      <c r="CP1579" s="198">
        <v>1.0053261999999999E-4</v>
      </c>
      <c r="CQ1579" s="198">
        <v>0</v>
      </c>
      <c r="CR1579" s="198">
        <v>0</v>
      </c>
      <c r="CS1579" s="197">
        <v>1.051044E-5</v>
      </c>
      <c r="CT1579" s="198">
        <v>0</v>
      </c>
      <c r="CU1579" s="198">
        <v>0</v>
      </c>
      <c r="CV1579" s="197">
        <v>1.3484708E-5</v>
      </c>
    </row>
    <row r="1580" spans="1:100" ht="14.4">
      <c r="A1580" t="s">
        <v>3731</v>
      </c>
      <c r="B1580" s="85" t="s">
        <v>1162</v>
      </c>
      <c r="C1580" s="113" t="str">
        <f t="shared" si="703"/>
        <v>B.044.01.216</v>
      </c>
      <c r="D1580" s="9" t="s">
        <v>1163</v>
      </c>
      <c r="E1580" s="112" t="s">
        <v>514</v>
      </c>
      <c r="F1580" s="115" t="str">
        <f t="shared" si="704"/>
        <v>Electricity Laos production</v>
      </c>
      <c r="G1580" s="143">
        <f t="shared" si="705"/>
        <v>7.3974733333333334E-2</v>
      </c>
      <c r="I1580" s="118">
        <f t="shared" si="706"/>
        <v>1.4361318420000001E-2</v>
      </c>
      <c r="K1580" s="161">
        <f t="shared" si="707"/>
        <v>9.2156780000000004E-4</v>
      </c>
      <c r="L1580" s="161">
        <f t="shared" si="708"/>
        <v>2.0032013499999999E-3</v>
      </c>
      <c r="M1580" s="162">
        <f t="shared" si="709"/>
        <v>3.4033927E-4</v>
      </c>
      <c r="N1580" s="161">
        <v>1.109621E-2</v>
      </c>
      <c r="O1580" s="132">
        <v>6.9669494999999998E-4</v>
      </c>
      <c r="P1580" s="132">
        <v>1.3065063999999999E-3</v>
      </c>
      <c r="Q1580" s="132">
        <v>5.5585618000000001E-4</v>
      </c>
      <c r="R1580" s="132">
        <v>3.6571162000000003E-4</v>
      </c>
      <c r="S1580" s="132">
        <v>0</v>
      </c>
      <c r="T1580" s="132">
        <v>0</v>
      </c>
      <c r="U1580" s="132">
        <v>0</v>
      </c>
      <c r="V1580" s="132">
        <v>1.685953E-4</v>
      </c>
      <c r="W1580" s="132">
        <v>0</v>
      </c>
      <c r="X1580" s="132">
        <v>1.7174397E-4</v>
      </c>
      <c r="Y1580" s="132">
        <v>0</v>
      </c>
      <c r="Z1580" s="132">
        <v>0</v>
      </c>
      <c r="AA1580" s="132">
        <v>0</v>
      </c>
      <c r="AC1580" s="118">
        <f t="shared" si="710"/>
        <v>1.109621E-2</v>
      </c>
      <c r="AD1580" s="118">
        <f t="shared" si="711"/>
        <v>2.9247691500000001E-3</v>
      </c>
      <c r="AE1580" s="118">
        <f t="shared" si="712"/>
        <v>2.0032013499999999E-3</v>
      </c>
      <c r="AF1580" s="118">
        <f t="shared" si="713"/>
        <v>2.0032013499999999E-3</v>
      </c>
      <c r="AG1580" s="118">
        <f t="shared" si="714"/>
        <v>3.4033927E-4</v>
      </c>
      <c r="AI1580" s="69">
        <v>1.5528554000000001</v>
      </c>
      <c r="AJ1580" s="69">
        <v>0.71141684000000005</v>
      </c>
      <c r="AK1580" s="69">
        <v>2.1337887E-2</v>
      </c>
      <c r="AL1580" s="69">
        <v>0</v>
      </c>
      <c r="AM1580" s="69">
        <v>2.7494551000000001E-3</v>
      </c>
      <c r="AN1580" s="69">
        <v>1.834912E-3</v>
      </c>
      <c r="AO1580" s="69">
        <v>0.81551635</v>
      </c>
      <c r="AQ1580" s="116">
        <v>1.6321693E-3</v>
      </c>
      <c r="AR1580" s="116">
        <v>1.5580036000000001E-3</v>
      </c>
      <c r="AS1580" s="199">
        <v>6.5036544999999996E-5</v>
      </c>
      <c r="AT1580" s="199">
        <v>9.1290895E-6</v>
      </c>
      <c r="AU1580" s="150">
        <f t="shared" si="715"/>
        <v>9.3405492817999986E-8</v>
      </c>
      <c r="AV1580" s="150">
        <f t="shared" si="716"/>
        <v>2.4051976806700001E-10</v>
      </c>
      <c r="AW1580" s="163">
        <f t="shared" si="717"/>
        <v>1.2785839409999999E-3</v>
      </c>
      <c r="AX1580" s="196">
        <v>6.8648550999999994E-8</v>
      </c>
      <c r="AY1580" s="196">
        <v>2.0712925000000001E-10</v>
      </c>
      <c r="AZ1580" s="196">
        <v>5.6590669999999996E-15</v>
      </c>
      <c r="BA1580" s="108">
        <v>0</v>
      </c>
      <c r="BB1580" s="108">
        <v>0</v>
      </c>
      <c r="BC1580" s="196">
        <v>8.2651817999999996E-11</v>
      </c>
      <c r="BD1580" s="196">
        <v>2.467429E-8</v>
      </c>
      <c r="BE1580" s="196">
        <v>1.1716576E-11</v>
      </c>
      <c r="BF1580" s="196">
        <v>2.1668282999999999E-11</v>
      </c>
      <c r="BG1580" s="108">
        <v>0</v>
      </c>
      <c r="BH1580" s="108">
        <v>0</v>
      </c>
      <c r="BI1580" s="108">
        <v>0</v>
      </c>
      <c r="BJ1580" s="108">
        <v>0</v>
      </c>
      <c r="BK1580" s="108">
        <v>0</v>
      </c>
      <c r="BL1580" s="108">
        <v>0</v>
      </c>
      <c r="BM1580" s="108">
        <v>0</v>
      </c>
      <c r="BN1580" s="108">
        <v>0</v>
      </c>
      <c r="BO1580" s="196">
        <v>3.4028409999999999E-6</v>
      </c>
      <c r="BP1580" s="108">
        <v>1.2751811E-3</v>
      </c>
      <c r="BQ1580" s="108">
        <v>0</v>
      </c>
      <c r="BR1580" s="108">
        <v>0</v>
      </c>
      <c r="BS1580" s="108">
        <v>0</v>
      </c>
      <c r="BU1580" s="172">
        <v>3.8873288000000003E-6</v>
      </c>
      <c r="BV1580" s="172">
        <v>1.7659892999999999E-7</v>
      </c>
      <c r="BW1580" s="172">
        <v>2.0626118E-6</v>
      </c>
      <c r="BX1580" s="69">
        <v>0</v>
      </c>
      <c r="BY1580" s="172">
        <v>4.3291107999999998E-7</v>
      </c>
      <c r="BZ1580" s="172">
        <v>5.3507249000000001E-8</v>
      </c>
      <c r="CA1580" s="69">
        <v>0</v>
      </c>
      <c r="CB1580" s="172">
        <v>8.1212487999999996E-8</v>
      </c>
      <c r="CC1580" s="69">
        <v>0</v>
      </c>
      <c r="CD1580" s="69">
        <v>0</v>
      </c>
      <c r="CE1580" s="69">
        <v>0</v>
      </c>
      <c r="CF1580" s="69">
        <v>0</v>
      </c>
      <c r="CG1580" s="69">
        <v>0</v>
      </c>
      <c r="CH1580" s="172">
        <v>1.1285075E-7</v>
      </c>
      <c r="CI1580" s="172">
        <v>8.8632380000000003E-7</v>
      </c>
      <c r="CJ1580" s="172">
        <v>8.1312653999999997E-8</v>
      </c>
      <c r="CK1580" s="69">
        <v>0</v>
      </c>
      <c r="CM1580" s="198">
        <v>0</v>
      </c>
      <c r="CN1580" s="198">
        <v>7.3974732000000001E-2</v>
      </c>
      <c r="CO1580" s="198">
        <v>2.2515807999999998E-3</v>
      </c>
      <c r="CP1580" s="198">
        <v>1.3309834999999999E-4</v>
      </c>
      <c r="CQ1580" s="198">
        <v>0</v>
      </c>
      <c r="CR1580" s="198">
        <v>0</v>
      </c>
      <c r="CS1580" s="197">
        <v>1.4024403000000001E-5</v>
      </c>
      <c r="CT1580" s="198">
        <v>0</v>
      </c>
      <c r="CU1580" s="198">
        <v>0</v>
      </c>
      <c r="CV1580" s="197">
        <v>1.8817094E-5</v>
      </c>
    </row>
    <row r="1581" spans="1:100" ht="14.4">
      <c r="A1581" t="s">
        <v>3732</v>
      </c>
      <c r="B1581" s="85" t="s">
        <v>1162</v>
      </c>
      <c r="C1581" s="113" t="str">
        <f t="shared" si="703"/>
        <v>B.044.01.217</v>
      </c>
      <c r="D1581" s="9" t="s">
        <v>1163</v>
      </c>
      <c r="E1581" s="112" t="s">
        <v>514</v>
      </c>
      <c r="F1581" s="115" t="str">
        <f t="shared" si="704"/>
        <v xml:space="preserve">Electricity Latvia production (from Our World in Data) </v>
      </c>
      <c r="G1581" s="143">
        <f t="shared" si="705"/>
        <v>4.8933992000000003E-2</v>
      </c>
      <c r="I1581" s="118">
        <f t="shared" si="706"/>
        <v>9.2176551029999991E-3</v>
      </c>
      <c r="K1581" s="161">
        <f t="shared" si="707"/>
        <v>4.9030243999999995E-4</v>
      </c>
      <c r="L1581" s="161">
        <f t="shared" si="708"/>
        <v>1.23029726E-3</v>
      </c>
      <c r="M1581" s="162">
        <f t="shared" si="709"/>
        <v>1.5695660300000001E-4</v>
      </c>
      <c r="N1581" s="161">
        <v>7.3400988E-3</v>
      </c>
      <c r="O1581" s="132">
        <v>4.4179282000000002E-4</v>
      </c>
      <c r="P1581" s="132">
        <v>7.8850443999999996E-4</v>
      </c>
      <c r="Q1581" s="132">
        <v>3.3255226E-4</v>
      </c>
      <c r="R1581" s="132">
        <v>1.5775018E-4</v>
      </c>
      <c r="S1581" s="132">
        <v>0</v>
      </c>
      <c r="T1581" s="132">
        <v>0</v>
      </c>
      <c r="U1581" s="132">
        <v>0</v>
      </c>
      <c r="V1581" s="132">
        <v>1.4669393000000001E-4</v>
      </c>
      <c r="W1581" s="132">
        <v>0</v>
      </c>
      <c r="X1581" s="164">
        <v>1.0262673E-5</v>
      </c>
      <c r="Y1581" s="132">
        <v>0</v>
      </c>
      <c r="Z1581" s="132">
        <v>0</v>
      </c>
      <c r="AA1581" s="132">
        <v>0</v>
      </c>
      <c r="AC1581" s="118">
        <f t="shared" si="710"/>
        <v>7.3400988E-3</v>
      </c>
      <c r="AD1581" s="118">
        <f t="shared" si="711"/>
        <v>1.7205997E-3</v>
      </c>
      <c r="AE1581" s="118">
        <f t="shared" si="712"/>
        <v>1.23029726E-3</v>
      </c>
      <c r="AF1581" s="118">
        <f t="shared" si="713"/>
        <v>1.23029726E-3</v>
      </c>
      <c r="AG1581" s="118">
        <f t="shared" si="714"/>
        <v>1.5695660300000001E-4</v>
      </c>
      <c r="AI1581" s="69">
        <v>1.6551971000000001</v>
      </c>
      <c r="AJ1581" s="69">
        <v>0.63401408999999997</v>
      </c>
      <c r="AK1581" s="69">
        <v>1.2750594E-3</v>
      </c>
      <c r="AL1581" s="69">
        <v>0</v>
      </c>
      <c r="AM1581" s="69">
        <v>0.34804424</v>
      </c>
      <c r="AN1581" s="69">
        <v>0.17600457999999999</v>
      </c>
      <c r="AO1581" s="69">
        <v>0.49585909</v>
      </c>
      <c r="AQ1581" s="116">
        <v>1.0746903E-3</v>
      </c>
      <c r="AR1581" s="116">
        <v>9.9610021999999997E-4</v>
      </c>
      <c r="AS1581" s="199">
        <v>4.2593557000000001E-5</v>
      </c>
      <c r="AT1581" s="199">
        <v>3.5996515000000001E-5</v>
      </c>
      <c r="AU1581" s="150">
        <f t="shared" si="715"/>
        <v>5.9718239129999995E-8</v>
      </c>
      <c r="AV1581" s="150">
        <f t="shared" si="716"/>
        <v>1.5752055345039999E-10</v>
      </c>
      <c r="AW1581" s="163">
        <f t="shared" si="717"/>
        <v>5.0415286947999996E-3</v>
      </c>
      <c r="AX1581" s="196">
        <v>4.5410744999999997E-8</v>
      </c>
      <c r="AY1581" s="196">
        <v>1.3701517999999999E-10</v>
      </c>
      <c r="AZ1581" s="196">
        <v>3.7434503999999996E-15</v>
      </c>
      <c r="BA1581" s="108">
        <v>0</v>
      </c>
      <c r="BB1581" s="108">
        <v>0</v>
      </c>
      <c r="BC1581" s="196">
        <v>4.9448130000000001E-11</v>
      </c>
      <c r="BD1581" s="196">
        <v>1.4258046000000001E-8</v>
      </c>
      <c r="BE1581" s="196">
        <v>7.0096799999999997E-12</v>
      </c>
      <c r="BF1581" s="196">
        <v>1.349195E-11</v>
      </c>
      <c r="BG1581" s="108">
        <v>0</v>
      </c>
      <c r="BH1581" s="108">
        <v>0</v>
      </c>
      <c r="BI1581" s="108">
        <v>0</v>
      </c>
      <c r="BJ1581" s="108">
        <v>0</v>
      </c>
      <c r="BK1581" s="108">
        <v>0</v>
      </c>
      <c r="BL1581" s="108">
        <v>0</v>
      </c>
      <c r="BM1581" s="108">
        <v>0</v>
      </c>
      <c r="BN1581" s="108">
        <v>0</v>
      </c>
      <c r="BO1581" s="196">
        <v>2.9607947999999999E-6</v>
      </c>
      <c r="BP1581" s="108">
        <v>5.0385678999999997E-3</v>
      </c>
      <c r="BQ1581" s="108">
        <v>0</v>
      </c>
      <c r="BR1581" s="108">
        <v>0</v>
      </c>
      <c r="BS1581" s="108">
        <v>0</v>
      </c>
      <c r="BU1581" s="172">
        <v>2.6340536000000001E-6</v>
      </c>
      <c r="BV1581" s="172">
        <v>1.0929726000000001E-7</v>
      </c>
      <c r="BW1581" s="172">
        <v>1.3644095E-6</v>
      </c>
      <c r="BX1581" s="69">
        <v>0</v>
      </c>
      <c r="BY1581" s="172">
        <v>2.0735952999999999E-7</v>
      </c>
      <c r="BZ1581" s="172">
        <v>3.2011799000000001E-8</v>
      </c>
      <c r="CA1581" s="69">
        <v>0</v>
      </c>
      <c r="CB1581" s="172">
        <v>4.8587021999999997E-8</v>
      </c>
      <c r="CC1581" s="69">
        <v>0</v>
      </c>
      <c r="CD1581" s="69">
        <v>0</v>
      </c>
      <c r="CE1581" s="69">
        <v>0</v>
      </c>
      <c r="CF1581" s="69">
        <v>0</v>
      </c>
      <c r="CG1581" s="69">
        <v>0</v>
      </c>
      <c r="CH1581" s="172">
        <v>6.7751755999999998E-8</v>
      </c>
      <c r="CI1581" s="172">
        <v>7.3388694999999996E-7</v>
      </c>
      <c r="CJ1581" s="172">
        <v>7.0749730999999999E-8</v>
      </c>
      <c r="CK1581" s="69">
        <v>0</v>
      </c>
      <c r="CM1581" s="198">
        <v>0</v>
      </c>
      <c r="CN1581" s="198">
        <v>4.8933992000000003E-2</v>
      </c>
      <c r="CO1581" s="198">
        <v>1.3470540000000001E-3</v>
      </c>
      <c r="CP1581" s="197">
        <v>8.2121524000000002E-5</v>
      </c>
      <c r="CQ1581" s="198">
        <v>0</v>
      </c>
      <c r="CR1581" s="198">
        <v>0</v>
      </c>
      <c r="CS1581" s="197">
        <v>7.0204174000000002E-6</v>
      </c>
      <c r="CT1581" s="198">
        <v>0</v>
      </c>
      <c r="CU1581" s="198">
        <v>0</v>
      </c>
      <c r="CV1581" s="197">
        <v>1.1257709E-5</v>
      </c>
    </row>
    <row r="1582" spans="1:100" ht="14.4">
      <c r="A1582" t="s">
        <v>3733</v>
      </c>
      <c r="B1582" s="85" t="s">
        <v>1162</v>
      </c>
      <c r="C1582" s="113" t="str">
        <f t="shared" si="703"/>
        <v>B.044.01.218</v>
      </c>
      <c r="D1582" s="9" t="s">
        <v>1163</v>
      </c>
      <c r="E1582" s="112" t="s">
        <v>514</v>
      </c>
      <c r="F1582" s="115" t="str">
        <f t="shared" si="704"/>
        <v>Electricity Lebanon production</v>
      </c>
      <c r="G1582" s="143">
        <f t="shared" si="705"/>
        <v>0.12894123333333335</v>
      </c>
      <c r="I1582" s="118">
        <f t="shared" si="706"/>
        <v>2.7534640954E-2</v>
      </c>
      <c r="K1582" s="161">
        <f t="shared" si="707"/>
        <v>1.7303938900000001E-3</v>
      </c>
      <c r="L1582" s="161">
        <f t="shared" si="708"/>
        <v>6.2691492E-3</v>
      </c>
      <c r="M1582" s="162">
        <f t="shared" si="709"/>
        <v>1.9391286399999999E-4</v>
      </c>
      <c r="N1582" s="161">
        <v>1.9341185E-2</v>
      </c>
      <c r="O1582" s="132">
        <v>4.0227967999999998E-3</v>
      </c>
      <c r="P1582" s="132">
        <v>2.2463524000000002E-3</v>
      </c>
      <c r="Q1582" s="132">
        <v>9.4742174999999998E-4</v>
      </c>
      <c r="R1582" s="132">
        <v>7.8297214000000003E-4</v>
      </c>
      <c r="S1582" s="132">
        <v>0</v>
      </c>
      <c r="T1582" s="132">
        <v>0</v>
      </c>
      <c r="U1582" s="132">
        <v>0</v>
      </c>
      <c r="V1582" s="132">
        <v>1.2412341000000001E-4</v>
      </c>
      <c r="W1582" s="132">
        <v>0</v>
      </c>
      <c r="X1582" s="164">
        <v>6.9789453999999994E-5</v>
      </c>
      <c r="Y1582" s="132">
        <v>0</v>
      </c>
      <c r="Z1582" s="132">
        <v>0</v>
      </c>
      <c r="AA1582" s="132">
        <v>0</v>
      </c>
      <c r="AC1582" s="118">
        <f t="shared" si="710"/>
        <v>1.9341185E-2</v>
      </c>
      <c r="AD1582" s="118">
        <f t="shared" si="711"/>
        <v>7.9995430900000001E-3</v>
      </c>
      <c r="AE1582" s="118">
        <f t="shared" si="712"/>
        <v>6.2691492E-3</v>
      </c>
      <c r="AF1582" s="118">
        <f t="shared" si="713"/>
        <v>6.2691492E-3</v>
      </c>
      <c r="AG1582" s="118">
        <f t="shared" si="714"/>
        <v>1.9391286399999999E-4</v>
      </c>
      <c r="AI1582" s="69">
        <v>2.1560478999999999</v>
      </c>
      <c r="AJ1582" s="69">
        <v>1.6476607000000001</v>
      </c>
      <c r="AK1582" s="69">
        <v>8.6708110000000005E-3</v>
      </c>
      <c r="AL1582" s="69">
        <v>0</v>
      </c>
      <c r="AM1582" s="69">
        <v>2.0962152000000001E-2</v>
      </c>
      <c r="AN1582" s="69">
        <v>0.33367721</v>
      </c>
      <c r="AO1582" s="69">
        <v>0.14507703999999999</v>
      </c>
      <c r="AQ1582" s="116">
        <v>3.8472768E-3</v>
      </c>
      <c r="AR1582" s="116">
        <v>3.6003843E-3</v>
      </c>
      <c r="AS1582" s="116">
        <v>1.2923163E-4</v>
      </c>
      <c r="AT1582" s="116">
        <v>1.1766086E-4</v>
      </c>
      <c r="AU1582" s="150">
        <f t="shared" si="715"/>
        <v>2.1585038180000001E-7</v>
      </c>
      <c r="AV1582" s="150">
        <f t="shared" si="716"/>
        <v>4.7792762400440003E-10</v>
      </c>
      <c r="AW1582" s="163">
        <f t="shared" si="717"/>
        <v>1.6479112242999999E-2</v>
      </c>
      <c r="AX1582" s="196">
        <v>1.1965747000000001E-7</v>
      </c>
      <c r="AY1582" s="196">
        <v>3.6103546000000002E-10</v>
      </c>
      <c r="AZ1582" s="196">
        <v>9.8640044000000001E-15</v>
      </c>
      <c r="BA1582" s="108">
        <v>0</v>
      </c>
      <c r="BB1582" s="108">
        <v>0</v>
      </c>
      <c r="BC1582" s="196">
        <v>1.4087480000000001E-10</v>
      </c>
      <c r="BD1582" s="196">
        <v>9.6052036999999994E-8</v>
      </c>
      <c r="BE1582" s="196">
        <v>1.9970164000000001E-11</v>
      </c>
      <c r="BF1582" s="196">
        <v>9.6912135999999997E-11</v>
      </c>
      <c r="BG1582" s="108">
        <v>0</v>
      </c>
      <c r="BH1582" s="108">
        <v>0</v>
      </c>
      <c r="BI1582" s="108">
        <v>0</v>
      </c>
      <c r="BJ1582" s="108">
        <v>0</v>
      </c>
      <c r="BK1582" s="108">
        <v>0</v>
      </c>
      <c r="BL1582" s="108">
        <v>0</v>
      </c>
      <c r="BM1582" s="108">
        <v>0</v>
      </c>
      <c r="BN1582" s="108">
        <v>0</v>
      </c>
      <c r="BO1582" s="196">
        <v>2.5052429999999999E-6</v>
      </c>
      <c r="BP1582" s="108">
        <v>1.6476607000000001E-2</v>
      </c>
      <c r="BQ1582" s="108">
        <v>0</v>
      </c>
      <c r="BR1582" s="108">
        <v>0</v>
      </c>
      <c r="BS1582" s="108">
        <v>0</v>
      </c>
      <c r="BU1582" s="172">
        <v>8.0404062999999997E-6</v>
      </c>
      <c r="BV1582" s="172">
        <v>7.1452138999999998E-7</v>
      </c>
      <c r="BW1582" s="172">
        <v>3.5952236999999999E-6</v>
      </c>
      <c r="BX1582" s="69">
        <v>0</v>
      </c>
      <c r="BY1582" s="172">
        <v>1.2213904E-6</v>
      </c>
      <c r="BZ1582" s="172">
        <v>9.1199725000000004E-8</v>
      </c>
      <c r="CA1582" s="69">
        <v>0</v>
      </c>
      <c r="CB1582" s="172">
        <v>1.3842156000000001E-7</v>
      </c>
      <c r="CC1582" s="69">
        <v>0</v>
      </c>
      <c r="CD1582" s="69">
        <v>0</v>
      </c>
      <c r="CE1582" s="69">
        <v>0</v>
      </c>
      <c r="CF1582" s="69">
        <v>0</v>
      </c>
      <c r="CG1582" s="69">
        <v>0</v>
      </c>
      <c r="CH1582" s="172">
        <v>2.1918983999999999E-7</v>
      </c>
      <c r="CI1582" s="172">
        <v>2.0005956000000001E-6</v>
      </c>
      <c r="CJ1582" s="172">
        <v>5.9864084E-8</v>
      </c>
      <c r="CK1582" s="69">
        <v>0</v>
      </c>
      <c r="CM1582" s="198">
        <v>0</v>
      </c>
      <c r="CN1582" s="198">
        <v>0.12894122999999999</v>
      </c>
      <c r="CO1582" s="198">
        <v>3.8376772999999999E-3</v>
      </c>
      <c r="CP1582" s="198">
        <v>5.0978185999999998E-4</v>
      </c>
      <c r="CQ1582" s="198">
        <v>0</v>
      </c>
      <c r="CR1582" s="198">
        <v>0</v>
      </c>
      <c r="CS1582" s="197">
        <v>4.5174555000000003E-5</v>
      </c>
      <c r="CT1582" s="198">
        <v>0</v>
      </c>
      <c r="CU1582" s="198">
        <v>0</v>
      </c>
      <c r="CV1582" s="197">
        <v>3.2072548E-5</v>
      </c>
    </row>
    <row r="1583" spans="1:100" ht="14.4">
      <c r="A1583" t="s">
        <v>3734</v>
      </c>
      <c r="B1583" s="85" t="s">
        <v>1162</v>
      </c>
      <c r="C1583" s="113" t="str">
        <f t="shared" si="703"/>
        <v>B.044.01.219</v>
      </c>
      <c r="D1583" s="9" t="s">
        <v>1163</v>
      </c>
      <c r="E1583" s="112" t="s">
        <v>514</v>
      </c>
      <c r="F1583" s="115" t="str">
        <f t="shared" si="704"/>
        <v>Electricity Lesotho production</v>
      </c>
      <c r="G1583" s="143">
        <f t="shared" si="705"/>
        <v>2.2949886666666667E-3</v>
      </c>
      <c r="I1583" s="118">
        <f t="shared" si="706"/>
        <v>5.9296912190000002E-4</v>
      </c>
      <c r="K1583" s="161">
        <f t="shared" si="707"/>
        <v>7.0862363999999999E-6</v>
      </c>
      <c r="L1583" s="161">
        <f t="shared" si="708"/>
        <v>0</v>
      </c>
      <c r="M1583" s="162">
        <f t="shared" si="709"/>
        <v>2.416345855E-4</v>
      </c>
      <c r="N1583" s="161">
        <v>3.4424830000000001E-4</v>
      </c>
      <c r="O1583" s="132">
        <v>0</v>
      </c>
      <c r="P1583" s="132">
        <v>0</v>
      </c>
      <c r="Q1583" s="132">
        <v>0</v>
      </c>
      <c r="R1583" s="164">
        <v>7.0862363999999999E-6</v>
      </c>
      <c r="S1583" s="132">
        <v>0</v>
      </c>
      <c r="T1583" s="132">
        <v>0</v>
      </c>
      <c r="U1583" s="132">
        <v>0</v>
      </c>
      <c r="V1583" s="132">
        <v>2.3585576000000001E-4</v>
      </c>
      <c r="W1583" s="132">
        <v>0</v>
      </c>
      <c r="X1583" s="164">
        <v>5.7788255000000002E-6</v>
      </c>
      <c r="Y1583" s="132">
        <v>0</v>
      </c>
      <c r="Z1583" s="132">
        <v>0</v>
      </c>
      <c r="AA1583" s="132">
        <v>0</v>
      </c>
      <c r="AC1583" s="118">
        <f t="shared" si="710"/>
        <v>3.4424830000000001E-4</v>
      </c>
      <c r="AD1583" s="118">
        <f t="shared" si="711"/>
        <v>7.0862363999999999E-6</v>
      </c>
      <c r="AE1583" s="118">
        <f t="shared" si="712"/>
        <v>0</v>
      </c>
      <c r="AF1583" s="118">
        <f t="shared" si="713"/>
        <v>0</v>
      </c>
      <c r="AG1583" s="118">
        <f t="shared" si="714"/>
        <v>2.416345855E-4</v>
      </c>
      <c r="AI1583" s="69">
        <v>1.1482123</v>
      </c>
      <c r="AJ1583" s="69">
        <v>0</v>
      </c>
      <c r="AK1583" s="69">
        <v>7.1797528999999996E-4</v>
      </c>
      <c r="AL1583" s="69">
        <v>0</v>
      </c>
      <c r="AM1583" s="69">
        <v>0</v>
      </c>
      <c r="AN1583" s="69">
        <v>0</v>
      </c>
      <c r="AO1583" s="69">
        <v>1.1474943</v>
      </c>
      <c r="AQ1583" s="199">
        <v>3.9149873999999998E-5</v>
      </c>
      <c r="AR1583" s="199">
        <v>3.7378256000000001E-5</v>
      </c>
      <c r="AS1583" s="199">
        <v>1.7376293000000001E-6</v>
      </c>
      <c r="AT1583" s="199">
        <v>3.3989195E-8</v>
      </c>
      <c r="AU1583" s="150">
        <f t="shared" si="715"/>
        <v>2.2409026799999999E-9</v>
      </c>
      <c r="AV1583" s="150">
        <f t="shared" si="716"/>
        <v>6.4261437666299994E-12</v>
      </c>
      <c r="AW1583" s="163">
        <f t="shared" si="717"/>
        <v>4.7603914000000003E-6</v>
      </c>
      <c r="AX1583" s="196">
        <v>2.1297494999999999E-9</v>
      </c>
      <c r="AY1583" s="196">
        <v>6.4259681999999997E-12</v>
      </c>
      <c r="AZ1583" s="196">
        <v>1.7556663E-16</v>
      </c>
      <c r="BA1583" s="108">
        <v>0</v>
      </c>
      <c r="BB1583" s="108">
        <v>0</v>
      </c>
      <c r="BC1583" s="108">
        <v>0</v>
      </c>
      <c r="BD1583" s="196">
        <v>1.1115318E-10</v>
      </c>
      <c r="BE1583" s="108">
        <v>0</v>
      </c>
      <c r="BF1583" s="108">
        <v>0</v>
      </c>
      <c r="BG1583" s="108">
        <v>0</v>
      </c>
      <c r="BH1583" s="108">
        <v>0</v>
      </c>
      <c r="BI1583" s="108">
        <v>0</v>
      </c>
      <c r="BJ1583" s="108">
        <v>0</v>
      </c>
      <c r="BK1583" s="108">
        <v>0</v>
      </c>
      <c r="BL1583" s="108">
        <v>0</v>
      </c>
      <c r="BM1583" s="108">
        <v>0</v>
      </c>
      <c r="BN1583" s="108">
        <v>0</v>
      </c>
      <c r="BO1583" s="196">
        <v>4.7603914000000003E-6</v>
      </c>
      <c r="BP1583" s="108">
        <v>0</v>
      </c>
      <c r="BQ1583" s="108">
        <v>0</v>
      </c>
      <c r="BR1583" s="108">
        <v>0</v>
      </c>
      <c r="BS1583" s="108">
        <v>0</v>
      </c>
      <c r="BU1583" s="172">
        <v>1.850041E-7</v>
      </c>
      <c r="BV1583" s="69">
        <v>0</v>
      </c>
      <c r="BW1583" s="172">
        <v>6.3990372999999996E-8</v>
      </c>
      <c r="BX1583" s="69">
        <v>0</v>
      </c>
      <c r="BY1583" s="172">
        <v>6.3427495999999997E-9</v>
      </c>
      <c r="BZ1583" s="69">
        <v>0</v>
      </c>
      <c r="CA1583" s="69">
        <v>0</v>
      </c>
      <c r="CB1583" s="69">
        <v>0</v>
      </c>
      <c r="CC1583" s="69">
        <v>0</v>
      </c>
      <c r="CD1583" s="69">
        <v>0</v>
      </c>
      <c r="CE1583" s="69">
        <v>0</v>
      </c>
      <c r="CF1583" s="69">
        <v>0</v>
      </c>
      <c r="CG1583" s="69">
        <v>0</v>
      </c>
      <c r="CH1583" s="69">
        <v>0</v>
      </c>
      <c r="CI1583" s="172">
        <v>9.1894815000000005E-10</v>
      </c>
      <c r="CJ1583" s="172">
        <v>1.1375203E-7</v>
      </c>
      <c r="CK1583" s="69">
        <v>0</v>
      </c>
      <c r="CM1583" s="198">
        <v>0</v>
      </c>
      <c r="CN1583" s="198">
        <v>2.2949886000000002E-3</v>
      </c>
      <c r="CO1583" s="198">
        <v>0</v>
      </c>
      <c r="CP1583" s="198">
        <v>0</v>
      </c>
      <c r="CQ1583" s="198">
        <v>0</v>
      </c>
      <c r="CR1583" s="198">
        <v>0</v>
      </c>
      <c r="CS1583" s="197">
        <v>1.7671413E-7</v>
      </c>
      <c r="CT1583" s="198">
        <v>0</v>
      </c>
      <c r="CU1583" s="198">
        <v>0</v>
      </c>
      <c r="CV1583" s="198">
        <v>0</v>
      </c>
    </row>
    <row r="1584" spans="1:100" ht="14.4">
      <c r="A1584" t="s">
        <v>3735</v>
      </c>
      <c r="B1584" s="85" t="s">
        <v>1162</v>
      </c>
      <c r="C1584" s="113" t="str">
        <f t="shared" si="703"/>
        <v>B.044.01.220</v>
      </c>
      <c r="D1584" s="9" t="s">
        <v>1163</v>
      </c>
      <c r="E1584" s="112" t="s">
        <v>514</v>
      </c>
      <c r="F1584" s="115" t="str">
        <f t="shared" si="704"/>
        <v>Electricity Liberia production</v>
      </c>
      <c r="G1584" s="143">
        <f t="shared" si="705"/>
        <v>0.11258623333333334</v>
      </c>
      <c r="I1584" s="118">
        <f t="shared" si="706"/>
        <v>2.3956437042000001E-2</v>
      </c>
      <c r="K1584" s="161">
        <f t="shared" si="707"/>
        <v>1.48370839E-3</v>
      </c>
      <c r="L1584" s="161">
        <f t="shared" si="708"/>
        <v>5.3956155E-3</v>
      </c>
      <c r="M1584" s="162">
        <f t="shared" si="709"/>
        <v>1.8917815199999999E-4</v>
      </c>
      <c r="N1584" s="161">
        <v>1.6887935E-2</v>
      </c>
      <c r="O1584" s="132">
        <v>3.4825758000000002E-3</v>
      </c>
      <c r="P1584" s="132">
        <v>1.9130397000000001E-3</v>
      </c>
      <c r="Q1584" s="132">
        <v>8.0697001999999998E-4</v>
      </c>
      <c r="R1584" s="132">
        <v>6.7673837000000001E-4</v>
      </c>
      <c r="S1584" s="132">
        <v>0</v>
      </c>
      <c r="T1584" s="132">
        <v>0</v>
      </c>
      <c r="U1584" s="132">
        <v>0</v>
      </c>
      <c r="V1584" s="132">
        <v>1.3454069999999999E-4</v>
      </c>
      <c r="W1584" s="132">
        <v>0</v>
      </c>
      <c r="X1584" s="164">
        <v>5.4637452000000002E-5</v>
      </c>
      <c r="Y1584" s="132">
        <v>0</v>
      </c>
      <c r="Z1584" s="132">
        <v>0</v>
      </c>
      <c r="AA1584" s="132">
        <v>0</v>
      </c>
      <c r="AC1584" s="118">
        <f t="shared" si="710"/>
        <v>1.6887935E-2</v>
      </c>
      <c r="AD1584" s="118">
        <f t="shared" si="711"/>
        <v>6.8793238899999996E-3</v>
      </c>
      <c r="AE1584" s="118">
        <f t="shared" si="712"/>
        <v>5.3956155E-3</v>
      </c>
      <c r="AF1584" s="118">
        <f t="shared" si="713"/>
        <v>5.3956155E-3</v>
      </c>
      <c r="AG1584" s="118">
        <f t="shared" si="714"/>
        <v>1.8917815199999999E-4</v>
      </c>
      <c r="AI1584" s="69">
        <v>2.0904851</v>
      </c>
      <c r="AJ1584" s="69">
        <v>1.4371042000000001</v>
      </c>
      <c r="AK1584" s="69">
        <v>6.7882895E-3</v>
      </c>
      <c r="AL1584" s="69">
        <v>0</v>
      </c>
      <c r="AM1584" s="69">
        <v>0</v>
      </c>
      <c r="AN1584" s="69">
        <v>2.0857826999999999E-2</v>
      </c>
      <c r="AO1584" s="69">
        <v>0.62573480000000004</v>
      </c>
      <c r="AQ1584" s="116">
        <v>3.3440584000000001E-3</v>
      </c>
      <c r="AR1584" s="116">
        <v>3.1289453999999999E-3</v>
      </c>
      <c r="AS1584" s="116">
        <v>1.1248443000000001E-4</v>
      </c>
      <c r="AT1584" s="116">
        <v>1.0262863E-4</v>
      </c>
      <c r="AU1584" s="150">
        <f t="shared" si="715"/>
        <v>1.8758665563999998E-7</v>
      </c>
      <c r="AV1584" s="150">
        <f t="shared" si="716"/>
        <v>4.1599270084709996E-10</v>
      </c>
      <c r="AW1584" s="163">
        <f t="shared" si="717"/>
        <v>1.43737575003E-2</v>
      </c>
      <c r="AX1584" s="196">
        <v>1.0448003E-7</v>
      </c>
      <c r="AY1584" s="196">
        <v>3.1524145999999998E-10</v>
      </c>
      <c r="AZ1584" s="196">
        <v>8.6128470999999993E-15</v>
      </c>
      <c r="BA1584" s="108">
        <v>0</v>
      </c>
      <c r="BB1584" s="108">
        <v>0</v>
      </c>
      <c r="BC1584" s="196">
        <v>1.1999064E-10</v>
      </c>
      <c r="BD1584" s="196">
        <v>8.2986635E-8</v>
      </c>
      <c r="BE1584" s="196">
        <v>1.7009662E-11</v>
      </c>
      <c r="BF1584" s="196">
        <v>8.3732965999999998E-11</v>
      </c>
      <c r="BG1584" s="108">
        <v>0</v>
      </c>
      <c r="BH1584" s="108">
        <v>0</v>
      </c>
      <c r="BI1584" s="108">
        <v>0</v>
      </c>
      <c r="BJ1584" s="108">
        <v>0</v>
      </c>
      <c r="BK1584" s="108">
        <v>0</v>
      </c>
      <c r="BL1584" s="108">
        <v>0</v>
      </c>
      <c r="BM1584" s="108">
        <v>0</v>
      </c>
      <c r="BN1584" s="108">
        <v>0</v>
      </c>
      <c r="BO1584" s="196">
        <v>2.7155002999999999E-6</v>
      </c>
      <c r="BP1584" s="108">
        <v>1.4371042000000001E-2</v>
      </c>
      <c r="BQ1584" s="108">
        <v>0</v>
      </c>
      <c r="BR1584" s="108">
        <v>0</v>
      </c>
      <c r="BS1584" s="108">
        <v>0</v>
      </c>
      <c r="BU1584" s="172">
        <v>7.0035052000000002E-6</v>
      </c>
      <c r="BV1584" s="172">
        <v>6.1678457E-7</v>
      </c>
      <c r="BW1584" s="172">
        <v>3.1392029999999998E-6</v>
      </c>
      <c r="BX1584" s="69">
        <v>0</v>
      </c>
      <c r="BY1584" s="172">
        <v>1.0558754E-6</v>
      </c>
      <c r="BZ1584" s="172">
        <v>7.7679708000000004E-8</v>
      </c>
      <c r="CA1584" s="69">
        <v>0</v>
      </c>
      <c r="CB1584" s="172">
        <v>1.1790108E-7</v>
      </c>
      <c r="CC1584" s="69">
        <v>0</v>
      </c>
      <c r="CD1584" s="69">
        <v>0</v>
      </c>
      <c r="CE1584" s="69">
        <v>0</v>
      </c>
      <c r="CF1584" s="69">
        <v>0</v>
      </c>
      <c r="CG1584" s="69">
        <v>0</v>
      </c>
      <c r="CH1584" s="172">
        <v>1.8722729999999999E-7</v>
      </c>
      <c r="CI1584" s="172">
        <v>1.7439458000000001E-6</v>
      </c>
      <c r="CJ1584" s="172">
        <v>6.4888289999999998E-8</v>
      </c>
      <c r="CK1584" s="69">
        <v>0</v>
      </c>
      <c r="CM1584" s="198">
        <v>0</v>
      </c>
      <c r="CN1584" s="198">
        <v>0.11258624</v>
      </c>
      <c r="CO1584" s="198">
        <v>3.2687559999999998E-3</v>
      </c>
      <c r="CP1584" s="198">
        <v>4.3981092999999998E-4</v>
      </c>
      <c r="CQ1584" s="198">
        <v>0</v>
      </c>
      <c r="CR1584" s="198">
        <v>0</v>
      </c>
      <c r="CS1584" s="197">
        <v>3.9065320000000002E-5</v>
      </c>
      <c r="CT1584" s="198">
        <v>0</v>
      </c>
      <c r="CU1584" s="198">
        <v>0</v>
      </c>
      <c r="CV1584" s="197">
        <v>2.7317913E-5</v>
      </c>
    </row>
    <row r="1585" spans="1:100" ht="14.4">
      <c r="A1585" t="s">
        <v>3736</v>
      </c>
      <c r="B1585" s="85" t="s">
        <v>1162</v>
      </c>
      <c r="C1585" s="113" t="str">
        <f t="shared" si="703"/>
        <v>B.044.01.221</v>
      </c>
      <c r="D1585" s="9" t="s">
        <v>1163</v>
      </c>
      <c r="E1585" s="112" t="s">
        <v>514</v>
      </c>
      <c r="F1585" s="115" t="str">
        <f t="shared" si="704"/>
        <v>Electricity Libya production</v>
      </c>
      <c r="G1585" s="143">
        <f t="shared" si="705"/>
        <v>0.22323918666666664</v>
      </c>
      <c r="I1585" s="118">
        <f t="shared" si="706"/>
        <v>4.6129654383099995E-2</v>
      </c>
      <c r="K1585" s="161">
        <f t="shared" si="707"/>
        <v>3.5599815E-3</v>
      </c>
      <c r="L1585" s="161">
        <f t="shared" si="708"/>
        <v>9.045039500000001E-3</v>
      </c>
      <c r="M1585" s="162">
        <f t="shared" si="709"/>
        <v>3.8755383099999997E-5</v>
      </c>
      <c r="N1585" s="161">
        <v>3.3485877999999997E-2</v>
      </c>
      <c r="O1585" s="132">
        <v>4.0333145999999999E-3</v>
      </c>
      <c r="P1585" s="132">
        <v>5.0117249000000003E-3</v>
      </c>
      <c r="Q1585" s="132">
        <v>2.1115294000000001E-3</v>
      </c>
      <c r="R1585" s="132">
        <v>1.4484521000000001E-3</v>
      </c>
      <c r="S1585" s="132">
        <v>0</v>
      </c>
      <c r="T1585" s="132">
        <v>0</v>
      </c>
      <c r="U1585" s="132">
        <v>0</v>
      </c>
      <c r="V1585" s="164">
        <v>1.3885330999999999E-6</v>
      </c>
      <c r="W1585" s="132">
        <v>0</v>
      </c>
      <c r="X1585" s="164">
        <v>3.736685E-5</v>
      </c>
      <c r="Y1585" s="132">
        <v>0</v>
      </c>
      <c r="Z1585" s="132">
        <v>0</v>
      </c>
      <c r="AA1585" s="132">
        <v>0</v>
      </c>
      <c r="AC1585" s="118">
        <f t="shared" si="710"/>
        <v>3.3485877999999997E-2</v>
      </c>
      <c r="AD1585" s="118">
        <f t="shared" si="711"/>
        <v>1.2605021000000001E-2</v>
      </c>
      <c r="AE1585" s="118">
        <f t="shared" si="712"/>
        <v>9.045039500000001E-3</v>
      </c>
      <c r="AF1585" s="118">
        <f t="shared" si="713"/>
        <v>9.045039500000001E-3</v>
      </c>
      <c r="AG1585" s="118">
        <f t="shared" si="714"/>
        <v>3.8755383099999997E-5</v>
      </c>
      <c r="AI1585" s="69">
        <v>2.9643820000000001</v>
      </c>
      <c r="AJ1585" s="69">
        <v>2.9593772999999999</v>
      </c>
      <c r="AK1585" s="69">
        <v>4.6425481000000003E-3</v>
      </c>
      <c r="AL1585" s="69">
        <v>0</v>
      </c>
      <c r="AM1585" s="69">
        <v>0</v>
      </c>
      <c r="AN1585" s="69">
        <v>3.6213804999999998E-4</v>
      </c>
      <c r="AO1585" s="69">
        <v>0</v>
      </c>
      <c r="AQ1585" s="116">
        <v>5.8502129999999999E-3</v>
      </c>
      <c r="AR1585" s="116">
        <v>5.4597702000000001E-3</v>
      </c>
      <c r="AS1585" s="116">
        <v>2.1124796999999999E-4</v>
      </c>
      <c r="AT1585" s="116">
        <v>1.7919485E-4</v>
      </c>
      <c r="AU1585" s="150">
        <f t="shared" si="715"/>
        <v>3.2732434923999995E-7</v>
      </c>
      <c r="AV1585" s="150">
        <f t="shared" si="716"/>
        <v>7.8124247479800006E-10</v>
      </c>
      <c r="AW1585" s="163">
        <f t="shared" si="717"/>
        <v>2.5097318025438003E-2</v>
      </c>
      <c r="AX1585" s="196">
        <v>2.0716596999999999E-7</v>
      </c>
      <c r="AY1585" s="196">
        <v>6.2506973000000003E-10</v>
      </c>
      <c r="AZ1585" s="196">
        <v>1.7077798E-14</v>
      </c>
      <c r="BA1585" s="108">
        <v>0</v>
      </c>
      <c r="BB1585" s="108">
        <v>0</v>
      </c>
      <c r="BC1585" s="196">
        <v>3.1396923999999998E-10</v>
      </c>
      <c r="BD1585" s="196">
        <v>1.1984441E-7</v>
      </c>
      <c r="BE1585" s="196">
        <v>4.4507727000000003E-11</v>
      </c>
      <c r="BF1585" s="196">
        <v>1.1164794E-10</v>
      </c>
      <c r="BG1585" s="108">
        <v>0</v>
      </c>
      <c r="BH1585" s="108">
        <v>0</v>
      </c>
      <c r="BI1585" s="108">
        <v>0</v>
      </c>
      <c r="BJ1585" s="108">
        <v>0</v>
      </c>
      <c r="BK1585" s="108">
        <v>0</v>
      </c>
      <c r="BL1585" s="108">
        <v>0</v>
      </c>
      <c r="BM1585" s="108">
        <v>0</v>
      </c>
      <c r="BN1585" s="108">
        <v>0</v>
      </c>
      <c r="BO1585" s="196">
        <v>2.8025437999999998E-8</v>
      </c>
      <c r="BP1585" s="108">
        <v>2.5097290000000001E-2</v>
      </c>
      <c r="BQ1585" s="108">
        <v>0</v>
      </c>
      <c r="BR1585" s="108">
        <v>0</v>
      </c>
      <c r="BS1585" s="108">
        <v>0</v>
      </c>
      <c r="BU1585" s="172">
        <v>1.3380227999999999E-5</v>
      </c>
      <c r="BV1585" s="172">
        <v>8.7310189000000003E-7</v>
      </c>
      <c r="BW1585" s="172">
        <v>6.2245009999999997E-6</v>
      </c>
      <c r="BX1585" s="69">
        <v>0</v>
      </c>
      <c r="BY1585" s="172">
        <v>1.8641139000000001E-6</v>
      </c>
      <c r="BZ1585" s="172">
        <v>2.0325784000000001E-7</v>
      </c>
      <c r="CA1585" s="69">
        <v>0</v>
      </c>
      <c r="CB1585" s="172">
        <v>3.0850165999999998E-7</v>
      </c>
      <c r="CC1585" s="69">
        <v>0</v>
      </c>
      <c r="CD1585" s="69">
        <v>0</v>
      </c>
      <c r="CE1585" s="69">
        <v>0</v>
      </c>
      <c r="CF1585" s="69">
        <v>0</v>
      </c>
      <c r="CG1585" s="69">
        <v>0</v>
      </c>
      <c r="CH1585" s="172">
        <v>4.4181490999999998E-7</v>
      </c>
      <c r="CI1585" s="172">
        <v>3.4642667999999999E-6</v>
      </c>
      <c r="CJ1585" s="172">
        <v>6.6968240999999999E-10</v>
      </c>
      <c r="CK1585" s="69">
        <v>0</v>
      </c>
      <c r="CM1585" s="198">
        <v>0</v>
      </c>
      <c r="CN1585" s="198">
        <v>0.22323919</v>
      </c>
      <c r="CO1585" s="198">
        <v>8.5530741000000004E-3</v>
      </c>
      <c r="CP1585" s="198">
        <v>6.4398096000000001E-4</v>
      </c>
      <c r="CQ1585" s="198">
        <v>0</v>
      </c>
      <c r="CR1585" s="198">
        <v>0</v>
      </c>
      <c r="CS1585" s="197">
        <v>6.3207968000000001E-5</v>
      </c>
      <c r="CT1585" s="198">
        <v>0</v>
      </c>
      <c r="CU1585" s="198">
        <v>0</v>
      </c>
      <c r="CV1585" s="197">
        <v>7.1480444999999997E-5</v>
      </c>
    </row>
    <row r="1586" spans="1:100" ht="14.4">
      <c r="A1586" t="s">
        <v>3737</v>
      </c>
      <c r="B1586" s="85" t="s">
        <v>1162</v>
      </c>
      <c r="C1586" s="113" t="str">
        <f t="shared" si="703"/>
        <v>B.044.01.222</v>
      </c>
      <c r="D1586" s="9" t="s">
        <v>1163</v>
      </c>
      <c r="E1586" s="112" t="s">
        <v>514</v>
      </c>
      <c r="F1586" s="115" t="str">
        <f t="shared" si="704"/>
        <v xml:space="preserve">Electricity Lithuania production (from Our World in Data) </v>
      </c>
      <c r="G1586" s="143">
        <f t="shared" si="705"/>
        <v>4.5790660000000004E-2</v>
      </c>
      <c r="I1586" s="118">
        <f t="shared" si="706"/>
        <v>9.4541053919999993E-3</v>
      </c>
      <c r="K1586" s="161">
        <f t="shared" si="707"/>
        <v>6.0224950999999993E-4</v>
      </c>
      <c r="L1586" s="161">
        <f t="shared" si="708"/>
        <v>1.83326861E-3</v>
      </c>
      <c r="M1586" s="162">
        <f t="shared" si="709"/>
        <v>1.4998827199999998E-4</v>
      </c>
      <c r="N1586" s="161">
        <v>6.8685990000000004E-3</v>
      </c>
      <c r="O1586" s="132">
        <v>8.2482081E-4</v>
      </c>
      <c r="P1586" s="132">
        <v>1.0084478E-3</v>
      </c>
      <c r="Q1586" s="132">
        <v>4.2648133999999998E-4</v>
      </c>
      <c r="R1586" s="132">
        <v>1.7576817E-4</v>
      </c>
      <c r="S1586" s="132">
        <v>0</v>
      </c>
      <c r="T1586" s="132">
        <v>0</v>
      </c>
      <c r="U1586" s="132">
        <v>0</v>
      </c>
      <c r="V1586" s="132">
        <v>1.3195247999999999E-4</v>
      </c>
      <c r="W1586" s="132">
        <v>0</v>
      </c>
      <c r="X1586" s="164">
        <v>1.8035791999999999E-5</v>
      </c>
      <c r="Y1586" s="132">
        <v>0</v>
      </c>
      <c r="Z1586" s="132">
        <v>0</v>
      </c>
      <c r="AA1586" s="132">
        <v>0</v>
      </c>
      <c r="AC1586" s="118">
        <f t="shared" si="710"/>
        <v>6.8685990000000004E-3</v>
      </c>
      <c r="AD1586" s="118">
        <f t="shared" si="711"/>
        <v>2.4355181199999998E-3</v>
      </c>
      <c r="AE1586" s="118">
        <f t="shared" si="712"/>
        <v>1.83326861E-3</v>
      </c>
      <c r="AF1586" s="118">
        <f t="shared" si="713"/>
        <v>1.83326861E-3</v>
      </c>
      <c r="AG1586" s="118">
        <f t="shared" si="714"/>
        <v>1.4998827199999998E-4</v>
      </c>
      <c r="AI1586" s="69">
        <v>1.7290987</v>
      </c>
      <c r="AJ1586" s="69">
        <v>0.58229399000000004</v>
      </c>
      <c r="AK1586" s="69">
        <v>2.2408104999999999E-3</v>
      </c>
      <c r="AL1586" s="69">
        <v>0</v>
      </c>
      <c r="AM1586" s="69">
        <v>0.38114628</v>
      </c>
      <c r="AN1586" s="69">
        <v>0.71895905999999998</v>
      </c>
      <c r="AO1586" s="69">
        <v>4.4458598000000002E-2</v>
      </c>
      <c r="AQ1586" s="116">
        <v>1.1647348E-3</v>
      </c>
      <c r="AR1586" s="116">
        <v>1.0861357E-3</v>
      </c>
      <c r="AS1586" s="199">
        <v>4.3256610999999999E-5</v>
      </c>
      <c r="AT1586" s="199">
        <v>3.5342541999999997E-5</v>
      </c>
      <c r="AU1586" s="150">
        <f t="shared" si="715"/>
        <v>6.5116047709000006E-8</v>
      </c>
      <c r="AV1586" s="150">
        <f t="shared" si="716"/>
        <v>1.5997267658549998E-10</v>
      </c>
      <c r="AW1586" s="163">
        <f t="shared" si="717"/>
        <v>4.9499358611000003E-3</v>
      </c>
      <c r="AX1586" s="196">
        <v>4.2493733000000001E-8</v>
      </c>
      <c r="AY1586" s="196">
        <v>1.2821385E-10</v>
      </c>
      <c r="AZ1586" s="196">
        <v>3.5029855000000002E-15</v>
      </c>
      <c r="BA1586" s="108">
        <v>0</v>
      </c>
      <c r="BB1586" s="108">
        <v>0</v>
      </c>
      <c r="BC1586" s="196">
        <v>6.3414709000000002E-11</v>
      </c>
      <c r="BD1586" s="196">
        <v>2.2558900000000002E-8</v>
      </c>
      <c r="BE1586" s="196">
        <v>8.9895575999999993E-12</v>
      </c>
      <c r="BF1586" s="196">
        <v>2.2765766000000001E-11</v>
      </c>
      <c r="BG1586" s="108">
        <v>0</v>
      </c>
      <c r="BH1586" s="108">
        <v>0</v>
      </c>
      <c r="BI1586" s="108">
        <v>0</v>
      </c>
      <c r="BJ1586" s="108">
        <v>0</v>
      </c>
      <c r="BK1586" s="108">
        <v>0</v>
      </c>
      <c r="BL1586" s="108">
        <v>0</v>
      </c>
      <c r="BM1586" s="108">
        <v>0</v>
      </c>
      <c r="BN1586" s="108">
        <v>0</v>
      </c>
      <c r="BO1586" s="196">
        <v>2.6632610999999999E-6</v>
      </c>
      <c r="BP1586" s="108">
        <v>4.9472726000000002E-3</v>
      </c>
      <c r="BQ1586" s="108">
        <v>0</v>
      </c>
      <c r="BR1586" s="108">
        <v>0</v>
      </c>
      <c r="BS1586" s="108">
        <v>0</v>
      </c>
      <c r="BU1586" s="172">
        <v>2.6677011000000001E-6</v>
      </c>
      <c r="BV1586" s="172">
        <v>1.7783193000000001E-7</v>
      </c>
      <c r="BW1586" s="172">
        <v>1.2767651E-6</v>
      </c>
      <c r="BX1586" s="69">
        <v>0</v>
      </c>
      <c r="BY1586" s="172">
        <v>2.7319897999999999E-7</v>
      </c>
      <c r="BZ1586" s="172">
        <v>4.1053501999999998E-8</v>
      </c>
      <c r="CA1586" s="69">
        <v>0</v>
      </c>
      <c r="CB1586" s="172">
        <v>6.2310382000000003E-8</v>
      </c>
      <c r="CC1586" s="69">
        <v>0</v>
      </c>
      <c r="CD1586" s="69">
        <v>0</v>
      </c>
      <c r="CE1586" s="69">
        <v>0</v>
      </c>
      <c r="CF1586" s="69">
        <v>0</v>
      </c>
      <c r="CG1586" s="69">
        <v>0</v>
      </c>
      <c r="CH1586" s="172">
        <v>8.9333050999999996E-8</v>
      </c>
      <c r="CI1586" s="172">
        <v>6.8356816000000002E-7</v>
      </c>
      <c r="CJ1586" s="172">
        <v>6.3640007000000005E-8</v>
      </c>
      <c r="CK1586" s="69">
        <v>0</v>
      </c>
      <c r="CM1586" s="198">
        <v>0</v>
      </c>
      <c r="CN1586" s="198">
        <v>4.5790659999999997E-2</v>
      </c>
      <c r="CO1586" s="198">
        <v>1.7275281999999999E-3</v>
      </c>
      <c r="CP1586" s="198">
        <v>1.3108567E-4</v>
      </c>
      <c r="CQ1586" s="198">
        <v>0</v>
      </c>
      <c r="CR1586" s="198">
        <v>0</v>
      </c>
      <c r="CS1586" s="197">
        <v>9.9162940000000005E-6</v>
      </c>
      <c r="CT1586" s="198">
        <v>0</v>
      </c>
      <c r="CU1586" s="198">
        <v>0</v>
      </c>
      <c r="CV1586" s="197">
        <v>1.4437439E-5</v>
      </c>
    </row>
    <row r="1587" spans="1:100" ht="14.4">
      <c r="A1587" t="s">
        <v>3738</v>
      </c>
      <c r="B1587" s="85" t="s">
        <v>1162</v>
      </c>
      <c r="C1587" s="113" t="str">
        <f t="shared" si="703"/>
        <v>B.044.01.223</v>
      </c>
      <c r="D1587" s="9" t="s">
        <v>1163</v>
      </c>
      <c r="E1587" s="112" t="s">
        <v>514</v>
      </c>
      <c r="F1587" s="115" t="str">
        <f t="shared" si="704"/>
        <v xml:space="preserve">Electricity Luxembourg production (from Our World in Data) </v>
      </c>
      <c r="G1587" s="143">
        <f t="shared" si="705"/>
        <v>1.9660726E-2</v>
      </c>
      <c r="I1587" s="118">
        <f t="shared" si="706"/>
        <v>7.4944240199999995E-3</v>
      </c>
      <c r="K1587" s="161">
        <f t="shared" si="707"/>
        <v>1.25666113E-3</v>
      </c>
      <c r="L1587" s="161">
        <f t="shared" si="708"/>
        <v>3.1194133000000002E-3</v>
      </c>
      <c r="M1587" s="162">
        <f t="shared" si="709"/>
        <v>1.6924069000000001E-4</v>
      </c>
      <c r="N1587" s="161">
        <v>2.9491089000000001E-3</v>
      </c>
      <c r="O1587" s="132">
        <v>1.19827E-3</v>
      </c>
      <c r="P1587" s="132">
        <v>1.9211433E-3</v>
      </c>
      <c r="Q1587" s="132">
        <v>8.0900926999999997E-4</v>
      </c>
      <c r="R1587" s="132">
        <v>4.4765186000000001E-4</v>
      </c>
      <c r="S1587" s="132">
        <v>0</v>
      </c>
      <c r="T1587" s="132">
        <v>0</v>
      </c>
      <c r="U1587" s="132">
        <v>0</v>
      </c>
      <c r="V1587" s="132">
        <v>1.5018896000000001E-4</v>
      </c>
      <c r="W1587" s="132">
        <v>0</v>
      </c>
      <c r="X1587" s="164">
        <v>1.9051730000000001E-5</v>
      </c>
      <c r="Y1587" s="132">
        <v>0</v>
      </c>
      <c r="Z1587" s="132">
        <v>0</v>
      </c>
      <c r="AA1587" s="132">
        <v>0</v>
      </c>
      <c r="AC1587" s="118">
        <f t="shared" si="710"/>
        <v>2.9491089000000001E-3</v>
      </c>
      <c r="AD1587" s="118">
        <f t="shared" si="711"/>
        <v>4.3760744300000006E-3</v>
      </c>
      <c r="AE1587" s="118">
        <f t="shared" si="712"/>
        <v>3.1194133000000002E-3</v>
      </c>
      <c r="AF1587" s="118">
        <f t="shared" si="713"/>
        <v>3.1194133000000002E-3</v>
      </c>
      <c r="AG1587" s="118">
        <f t="shared" si="714"/>
        <v>1.6924069000000001E-4</v>
      </c>
      <c r="AI1587" s="69">
        <v>2.0131890000000001</v>
      </c>
      <c r="AJ1587" s="69">
        <v>0.23145129</v>
      </c>
      <c r="AK1587" s="69">
        <v>2.3670331000000002E-3</v>
      </c>
      <c r="AL1587" s="69">
        <v>0</v>
      </c>
      <c r="AM1587" s="69">
        <v>1.0472106000000001</v>
      </c>
      <c r="AN1587" s="69">
        <v>0.69518221999999996</v>
      </c>
      <c r="AO1587" s="69">
        <v>3.6977779000000002E-2</v>
      </c>
      <c r="AQ1587" s="116">
        <v>9.831668E-4</v>
      </c>
      <c r="AR1587" s="116">
        <v>9.3902671000000001E-4</v>
      </c>
      <c r="AS1587" s="199">
        <v>2.9078595999999999E-5</v>
      </c>
      <c r="AT1587" s="199">
        <v>1.5061486E-5</v>
      </c>
      <c r="AU1587" s="150">
        <f t="shared" si="715"/>
        <v>5.6296565860000004E-8</v>
      </c>
      <c r="AV1587" s="150">
        <f t="shared" si="716"/>
        <v>1.075391850456E-10</v>
      </c>
      <c r="AW1587" s="163">
        <f t="shared" si="717"/>
        <v>2.1094518367000001E-3</v>
      </c>
      <c r="AX1587" s="196">
        <v>1.8245153999999998E-8</v>
      </c>
      <c r="AY1587" s="196">
        <v>5.5050034E-11</v>
      </c>
      <c r="AZ1587" s="196">
        <v>1.5040456000000001E-15</v>
      </c>
      <c r="BA1587" s="108">
        <v>0</v>
      </c>
      <c r="BB1587" s="108">
        <v>0</v>
      </c>
      <c r="BC1587" s="196">
        <v>1.2029386000000001E-10</v>
      </c>
      <c r="BD1587" s="196">
        <v>3.7931118000000002E-8</v>
      </c>
      <c r="BE1587" s="196">
        <v>1.7052646000000001E-11</v>
      </c>
      <c r="BF1587" s="196">
        <v>3.5435000999999999E-11</v>
      </c>
      <c r="BG1587" s="108">
        <v>0</v>
      </c>
      <c r="BH1587" s="108">
        <v>0</v>
      </c>
      <c r="BI1587" s="108">
        <v>0</v>
      </c>
      <c r="BJ1587" s="108">
        <v>0</v>
      </c>
      <c r="BK1587" s="108">
        <v>0</v>
      </c>
      <c r="BL1587" s="108">
        <v>0</v>
      </c>
      <c r="BM1587" s="108">
        <v>0</v>
      </c>
      <c r="BN1587" s="108">
        <v>0</v>
      </c>
      <c r="BO1587" s="196">
        <v>3.0313366999999998E-6</v>
      </c>
      <c r="BP1587" s="108">
        <v>2.1064205000000001E-3</v>
      </c>
      <c r="BQ1587" s="108">
        <v>0</v>
      </c>
      <c r="BR1587" s="108">
        <v>0</v>
      </c>
      <c r="BS1587" s="108">
        <v>0</v>
      </c>
      <c r="BU1587" s="172">
        <v>2.1202470999999998E-6</v>
      </c>
      <c r="BV1587" s="172">
        <v>2.8390362999999998E-7</v>
      </c>
      <c r="BW1587" s="172">
        <v>5.4819321999999997E-7</v>
      </c>
      <c r="BX1587" s="69">
        <v>0</v>
      </c>
      <c r="BY1587" s="172">
        <v>5.7647278000000005E-7</v>
      </c>
      <c r="BZ1587" s="172">
        <v>7.7876007000000001E-8</v>
      </c>
      <c r="CA1587" s="69">
        <v>0</v>
      </c>
      <c r="CB1587" s="172">
        <v>1.1819902E-7</v>
      </c>
      <c r="CC1587" s="69">
        <v>0</v>
      </c>
      <c r="CD1587" s="69">
        <v>0</v>
      </c>
      <c r="CE1587" s="69">
        <v>0</v>
      </c>
      <c r="CF1587" s="69">
        <v>0</v>
      </c>
      <c r="CG1587" s="69">
        <v>0</v>
      </c>
      <c r="CH1587" s="172">
        <v>1.659909E-7</v>
      </c>
      <c r="CI1587" s="172">
        <v>2.7717622999999998E-7</v>
      </c>
      <c r="CJ1587" s="172">
        <v>7.2435366999999994E-8</v>
      </c>
      <c r="CK1587" s="69">
        <v>0</v>
      </c>
      <c r="CM1587" s="198">
        <v>0</v>
      </c>
      <c r="CN1587" s="198">
        <v>1.9660726E-2</v>
      </c>
      <c r="CO1587" s="198">
        <v>3.2770162999999999E-3</v>
      </c>
      <c r="CP1587" s="198">
        <v>2.1210365999999999E-4</v>
      </c>
      <c r="CQ1587" s="198">
        <v>0</v>
      </c>
      <c r="CR1587" s="198">
        <v>0</v>
      </c>
      <c r="CS1587" s="197">
        <v>1.9425150000000002E-5</v>
      </c>
      <c r="CT1587" s="198">
        <v>0</v>
      </c>
      <c r="CU1587" s="198">
        <v>0</v>
      </c>
      <c r="CV1587" s="197">
        <v>2.7386946999999999E-5</v>
      </c>
    </row>
    <row r="1588" spans="1:100" ht="14.4">
      <c r="A1588" t="s">
        <v>3739</v>
      </c>
      <c r="B1588" s="85" t="s">
        <v>1162</v>
      </c>
      <c r="C1588" s="113" t="str">
        <f t="shared" si="703"/>
        <v>B.044.01.224</v>
      </c>
      <c r="D1588" s="9" t="s">
        <v>1163</v>
      </c>
      <c r="E1588" s="112" t="s">
        <v>514</v>
      </c>
      <c r="F1588" s="115" t="str">
        <f t="shared" si="704"/>
        <v>Electricity Macau production</v>
      </c>
      <c r="G1588" s="143">
        <f t="shared" si="705"/>
        <v>0.12410172666666666</v>
      </c>
      <c r="I1588" s="118">
        <f t="shared" si="706"/>
        <v>2.9193650851299997E-2</v>
      </c>
      <c r="K1588" s="161">
        <f t="shared" si="707"/>
        <v>3.2330893000000003E-3</v>
      </c>
      <c r="L1588" s="161">
        <f t="shared" si="708"/>
        <v>7.3311233000000007E-3</v>
      </c>
      <c r="M1588" s="162">
        <f t="shared" si="709"/>
        <v>1.4179251299999999E-5</v>
      </c>
      <c r="N1588" s="161">
        <v>1.8615258999999999E-2</v>
      </c>
      <c r="O1588" s="132">
        <v>2.6611662E-3</v>
      </c>
      <c r="P1588" s="132">
        <v>4.6699571000000002E-3</v>
      </c>
      <c r="Q1588" s="132">
        <v>1.965591E-3</v>
      </c>
      <c r="R1588" s="132">
        <v>1.2674983E-3</v>
      </c>
      <c r="S1588" s="132">
        <v>0</v>
      </c>
      <c r="T1588" s="132">
        <v>0</v>
      </c>
      <c r="U1588" s="132">
        <v>0</v>
      </c>
      <c r="V1588" s="164">
        <v>2.5101452999999999E-6</v>
      </c>
      <c r="W1588" s="132">
        <v>0</v>
      </c>
      <c r="X1588" s="164">
        <v>1.1669106E-5</v>
      </c>
      <c r="Y1588" s="132">
        <v>0</v>
      </c>
      <c r="Z1588" s="132">
        <v>0</v>
      </c>
      <c r="AA1588" s="132">
        <v>0</v>
      </c>
      <c r="AC1588" s="118">
        <f t="shared" si="710"/>
        <v>1.8615258999999999E-2</v>
      </c>
      <c r="AD1588" s="118">
        <f t="shared" si="711"/>
        <v>1.0564212600000001E-2</v>
      </c>
      <c r="AE1588" s="118">
        <f t="shared" si="712"/>
        <v>7.3311233000000007E-3</v>
      </c>
      <c r="AF1588" s="118">
        <f t="shared" si="713"/>
        <v>7.3311233000000007E-3</v>
      </c>
      <c r="AG1588" s="118">
        <f t="shared" si="714"/>
        <v>1.4179251299999999E-5</v>
      </c>
      <c r="AI1588" s="69">
        <v>2.7338136999999998</v>
      </c>
      <c r="AJ1588" s="69">
        <v>1.6547529999999999</v>
      </c>
      <c r="AK1588" s="69">
        <v>1.449798E-3</v>
      </c>
      <c r="AL1588" s="69">
        <v>0</v>
      </c>
      <c r="AM1588" s="69">
        <v>1.0776109</v>
      </c>
      <c r="AN1588" s="69">
        <v>0</v>
      </c>
      <c r="AO1588" s="69">
        <v>0</v>
      </c>
      <c r="AQ1588" s="116">
        <v>3.6570513999999998E-3</v>
      </c>
      <c r="AR1588" s="116">
        <v>3.4343287000000002E-3</v>
      </c>
      <c r="AS1588" s="116">
        <v>1.2701425E-4</v>
      </c>
      <c r="AT1588" s="199">
        <v>9.5708475999999994E-5</v>
      </c>
      <c r="AU1588" s="150">
        <f t="shared" si="715"/>
        <v>2.0589500224999999E-7</v>
      </c>
      <c r="AV1588" s="150">
        <f t="shared" si="716"/>
        <v>4.6972724878230002E-10</v>
      </c>
      <c r="AW1588" s="163">
        <f t="shared" si="717"/>
        <v>1.3404548663483E-2</v>
      </c>
      <c r="AX1588" s="196">
        <v>1.151664E-7</v>
      </c>
      <c r="AY1588" s="196">
        <v>3.4748483999999997E-10</v>
      </c>
      <c r="AZ1588" s="196">
        <v>9.4937822999999998E-15</v>
      </c>
      <c r="BA1588" s="108">
        <v>0</v>
      </c>
      <c r="BB1588" s="108">
        <v>0</v>
      </c>
      <c r="BC1588" s="196">
        <v>2.9226924999999998E-10</v>
      </c>
      <c r="BD1588" s="196">
        <v>9.0436332999999994E-8</v>
      </c>
      <c r="BE1588" s="196">
        <v>4.1431574999999997E-11</v>
      </c>
      <c r="BF1588" s="196">
        <v>8.0801340000000006E-11</v>
      </c>
      <c r="BG1588" s="108">
        <v>0</v>
      </c>
      <c r="BH1588" s="108">
        <v>0</v>
      </c>
      <c r="BI1588" s="108">
        <v>0</v>
      </c>
      <c r="BJ1588" s="108">
        <v>0</v>
      </c>
      <c r="BK1588" s="108">
        <v>0</v>
      </c>
      <c r="BL1588" s="108">
        <v>0</v>
      </c>
      <c r="BM1588" s="108">
        <v>0</v>
      </c>
      <c r="BN1588" s="108">
        <v>0</v>
      </c>
      <c r="BO1588" s="196">
        <v>5.0663483E-8</v>
      </c>
      <c r="BP1588" s="108">
        <v>1.3404498000000001E-2</v>
      </c>
      <c r="BQ1588" s="108">
        <v>0</v>
      </c>
      <c r="BR1588" s="108">
        <v>0</v>
      </c>
      <c r="BS1588" s="108">
        <v>0</v>
      </c>
      <c r="BU1588" s="172">
        <v>8.4431733E-6</v>
      </c>
      <c r="BV1588" s="172">
        <v>6.5329188000000004E-7</v>
      </c>
      <c r="BW1588" s="172">
        <v>3.4602855000000001E-6</v>
      </c>
      <c r="BX1588" s="69">
        <v>0</v>
      </c>
      <c r="BY1588" s="172">
        <v>1.5315566E-6</v>
      </c>
      <c r="BZ1588" s="172">
        <v>1.8920967000000001E-7</v>
      </c>
      <c r="CA1588" s="69">
        <v>0</v>
      </c>
      <c r="CB1588" s="172">
        <v>2.8717956999999998E-7</v>
      </c>
      <c r="CC1588" s="69">
        <v>0</v>
      </c>
      <c r="CD1588" s="69">
        <v>0</v>
      </c>
      <c r="CE1588" s="69">
        <v>0</v>
      </c>
      <c r="CF1588" s="69">
        <v>0</v>
      </c>
      <c r="CG1588" s="69">
        <v>0</v>
      </c>
      <c r="CH1588" s="172">
        <v>4.0092745999999998E-7</v>
      </c>
      <c r="CI1588" s="172">
        <v>1.9195120999999998E-6</v>
      </c>
      <c r="CJ1588" s="172">
        <v>1.2106302E-9</v>
      </c>
      <c r="CK1588" s="69">
        <v>0</v>
      </c>
      <c r="CM1588" s="198">
        <v>0</v>
      </c>
      <c r="CN1588" s="198">
        <v>0.12410172999999999</v>
      </c>
      <c r="CO1588" s="198">
        <v>7.9619283000000006E-3</v>
      </c>
      <c r="CP1588" s="198">
        <v>4.9036819000000003E-4</v>
      </c>
      <c r="CQ1588" s="198">
        <v>0</v>
      </c>
      <c r="CR1588" s="198">
        <v>0</v>
      </c>
      <c r="CS1588" s="197">
        <v>5.0155823000000001E-5</v>
      </c>
      <c r="CT1588" s="198">
        <v>0</v>
      </c>
      <c r="CU1588" s="198">
        <v>0</v>
      </c>
      <c r="CV1588" s="197">
        <v>6.6540073000000003E-5</v>
      </c>
    </row>
    <row r="1589" spans="1:100" ht="14.4">
      <c r="A1589" t="s">
        <v>3740</v>
      </c>
      <c r="B1589" s="85" t="s">
        <v>1162</v>
      </c>
      <c r="C1589" s="113" t="str">
        <f t="shared" si="703"/>
        <v>B.044.01.225</v>
      </c>
      <c r="D1589" s="9" t="s">
        <v>1163</v>
      </c>
      <c r="E1589" s="112" t="s">
        <v>514</v>
      </c>
      <c r="F1589" s="115" t="str">
        <f t="shared" si="704"/>
        <v>Electricity Madagascar production</v>
      </c>
      <c r="G1589" s="143">
        <f t="shared" si="705"/>
        <v>0.14442011333333335</v>
      </c>
      <c r="I1589" s="118">
        <f t="shared" si="706"/>
        <v>2.9603616927999999E-2</v>
      </c>
      <c r="K1589" s="161">
        <f t="shared" si="707"/>
        <v>1.9170092099999999E-3</v>
      </c>
      <c r="L1589" s="161">
        <f t="shared" si="708"/>
        <v>5.7438432999999999E-3</v>
      </c>
      <c r="M1589" s="162">
        <f t="shared" si="709"/>
        <v>2.7974741799999996E-4</v>
      </c>
      <c r="N1589" s="161">
        <v>2.1663017E-2</v>
      </c>
      <c r="O1589" s="132">
        <v>3.1539208E-3</v>
      </c>
      <c r="P1589" s="132">
        <v>2.5899224999999999E-3</v>
      </c>
      <c r="Q1589" s="132">
        <v>1.0965339999999999E-3</v>
      </c>
      <c r="R1589" s="132">
        <v>8.2047521000000001E-4</v>
      </c>
      <c r="S1589" s="132">
        <v>0</v>
      </c>
      <c r="T1589" s="132">
        <v>0</v>
      </c>
      <c r="U1589" s="132">
        <v>0</v>
      </c>
      <c r="V1589" s="164">
        <v>9.3146727999999997E-5</v>
      </c>
      <c r="W1589" s="132">
        <v>0</v>
      </c>
      <c r="X1589" s="132">
        <v>1.8660068999999999E-4</v>
      </c>
      <c r="Y1589" s="132">
        <v>0</v>
      </c>
      <c r="Z1589" s="132">
        <v>0</v>
      </c>
      <c r="AA1589" s="132">
        <v>0</v>
      </c>
      <c r="AC1589" s="118">
        <f t="shared" si="710"/>
        <v>2.1663017E-2</v>
      </c>
      <c r="AD1589" s="118">
        <f t="shared" si="711"/>
        <v>7.6608525099999998E-3</v>
      </c>
      <c r="AE1589" s="118">
        <f t="shared" si="712"/>
        <v>5.7438432999999999E-3</v>
      </c>
      <c r="AF1589" s="118">
        <f t="shared" si="713"/>
        <v>5.7438432999999999E-3</v>
      </c>
      <c r="AG1589" s="118">
        <f t="shared" si="714"/>
        <v>2.7974741799999996E-4</v>
      </c>
      <c r="AI1589" s="69">
        <v>2.1599191000000002</v>
      </c>
      <c r="AJ1589" s="69">
        <v>1.6583752</v>
      </c>
      <c r="AK1589" s="69">
        <v>2.3183722E-2</v>
      </c>
      <c r="AL1589" s="69">
        <v>0</v>
      </c>
      <c r="AM1589" s="69">
        <v>4.3938642999999999E-2</v>
      </c>
      <c r="AN1589" s="69">
        <v>4.3442161E-2</v>
      </c>
      <c r="AO1589" s="69">
        <v>0.39097945000000001</v>
      </c>
      <c r="AQ1589" s="116">
        <v>3.8343721E-3</v>
      </c>
      <c r="AR1589" s="116">
        <v>3.6150837000000001E-3</v>
      </c>
      <c r="AS1589" s="116">
        <v>1.3733374999999999E-4</v>
      </c>
      <c r="AT1589" s="199">
        <v>8.195465E-5</v>
      </c>
      <c r="AU1589" s="150">
        <f t="shared" si="715"/>
        <v>2.1673163372000001E-7</v>
      </c>
      <c r="AV1589" s="150">
        <f t="shared" si="716"/>
        <v>5.0789108913900009E-10</v>
      </c>
      <c r="AW1589" s="163">
        <f t="shared" si="717"/>
        <v>1.1478242025700001E-2</v>
      </c>
      <c r="AX1589" s="196">
        <v>1.3402186E-7</v>
      </c>
      <c r="AY1589" s="196">
        <v>4.0437631000000001E-10</v>
      </c>
      <c r="AZ1589" s="196">
        <v>1.1048139E-14</v>
      </c>
      <c r="BA1589" s="108">
        <v>0</v>
      </c>
      <c r="BB1589" s="108">
        <v>0</v>
      </c>
      <c r="BC1589" s="196">
        <v>1.6304671999999999E-10</v>
      </c>
      <c r="BD1589" s="196">
        <v>8.2546726999999994E-8</v>
      </c>
      <c r="BE1589" s="196">
        <v>2.3113217000000001E-11</v>
      </c>
      <c r="BF1589" s="196">
        <v>8.0390514000000006E-11</v>
      </c>
      <c r="BG1589" s="108">
        <v>0</v>
      </c>
      <c r="BH1589" s="108">
        <v>0</v>
      </c>
      <c r="BI1589" s="108">
        <v>0</v>
      </c>
      <c r="BJ1589" s="108">
        <v>0</v>
      </c>
      <c r="BK1589" s="108">
        <v>0</v>
      </c>
      <c r="BL1589" s="108">
        <v>0</v>
      </c>
      <c r="BM1589" s="108">
        <v>0</v>
      </c>
      <c r="BN1589" s="108">
        <v>0</v>
      </c>
      <c r="BO1589" s="196">
        <v>1.8800257000000001E-6</v>
      </c>
      <c r="BP1589" s="108">
        <v>1.1476362E-2</v>
      </c>
      <c r="BQ1589" s="108">
        <v>0</v>
      </c>
      <c r="BR1589" s="108">
        <v>0</v>
      </c>
      <c r="BS1589" s="108">
        <v>0</v>
      </c>
      <c r="BU1589" s="172">
        <v>8.3734330000000004E-6</v>
      </c>
      <c r="BV1589" s="172">
        <v>6.0791594000000005E-7</v>
      </c>
      <c r="BW1589" s="172">
        <v>4.0268158999999998E-6</v>
      </c>
      <c r="BX1589" s="69">
        <v>0</v>
      </c>
      <c r="BY1589" s="172">
        <v>1.1564404000000001E-6</v>
      </c>
      <c r="BZ1589" s="172">
        <v>1.0555341E-7</v>
      </c>
      <c r="CA1589" s="69">
        <v>0</v>
      </c>
      <c r="CB1589" s="172">
        <v>1.6020736999999999E-7</v>
      </c>
      <c r="CC1589" s="69">
        <v>0</v>
      </c>
      <c r="CD1589" s="69">
        <v>0</v>
      </c>
      <c r="CE1589" s="69">
        <v>0</v>
      </c>
      <c r="CF1589" s="69">
        <v>0</v>
      </c>
      <c r="CG1589" s="69">
        <v>0</v>
      </c>
      <c r="CH1589" s="172">
        <v>2.3946755000000002E-7</v>
      </c>
      <c r="CI1589" s="172">
        <v>2.0321082000000001E-6</v>
      </c>
      <c r="CJ1589" s="172">
        <v>4.4924190999999997E-8</v>
      </c>
      <c r="CK1589" s="69">
        <v>0</v>
      </c>
      <c r="CM1589" s="198">
        <v>0</v>
      </c>
      <c r="CN1589" s="198">
        <v>0.14442010999999999</v>
      </c>
      <c r="CO1589" s="198">
        <v>4.4416793999999997E-3</v>
      </c>
      <c r="CP1589" s="198">
        <v>4.4013599999999999E-4</v>
      </c>
      <c r="CQ1589" s="198">
        <v>0</v>
      </c>
      <c r="CR1589" s="198">
        <v>0</v>
      </c>
      <c r="CS1589" s="197">
        <v>4.0987357000000002E-5</v>
      </c>
      <c r="CT1589" s="198">
        <v>0</v>
      </c>
      <c r="CU1589" s="198">
        <v>0</v>
      </c>
      <c r="CV1589" s="197">
        <v>3.7120363000000003E-5</v>
      </c>
    </row>
    <row r="1590" spans="1:100" ht="14.4">
      <c r="A1590" t="s">
        <v>3741</v>
      </c>
      <c r="B1590" s="85" t="s">
        <v>1162</v>
      </c>
      <c r="C1590" s="113" t="str">
        <f t="shared" si="703"/>
        <v>B.044.01.226</v>
      </c>
      <c r="D1590" s="9" t="s">
        <v>1163</v>
      </c>
      <c r="E1590" s="112" t="s">
        <v>514</v>
      </c>
      <c r="F1590" s="115" t="str">
        <f t="shared" si="704"/>
        <v>Electricity Malawi production</v>
      </c>
      <c r="G1590" s="143">
        <f t="shared" si="705"/>
        <v>1.2441956666666667E-2</v>
      </c>
      <c r="I1590" s="118">
        <f t="shared" si="706"/>
        <v>3.1055545170000001E-3</v>
      </c>
      <c r="K1590" s="161">
        <f t="shared" si="707"/>
        <v>2.5839940999999996E-4</v>
      </c>
      <c r="L1590" s="161">
        <f t="shared" si="708"/>
        <v>7.5085303999999995E-4</v>
      </c>
      <c r="M1590" s="162">
        <f t="shared" si="709"/>
        <v>2.3000856699999998E-4</v>
      </c>
      <c r="N1590" s="161">
        <v>1.8662934999999999E-3</v>
      </c>
      <c r="O1590" s="132">
        <v>4.0516983999999999E-4</v>
      </c>
      <c r="P1590" s="132">
        <v>3.4568320000000002E-4</v>
      </c>
      <c r="Q1590" s="132">
        <v>1.4556789999999999E-4</v>
      </c>
      <c r="R1590" s="132">
        <v>1.1283151E-4</v>
      </c>
      <c r="S1590" s="132">
        <v>0</v>
      </c>
      <c r="T1590" s="132">
        <v>0</v>
      </c>
      <c r="U1590" s="132">
        <v>0</v>
      </c>
      <c r="V1590" s="132">
        <v>2.1974949999999999E-4</v>
      </c>
      <c r="W1590" s="132">
        <v>0</v>
      </c>
      <c r="X1590" s="164">
        <v>1.0259066999999999E-5</v>
      </c>
      <c r="Y1590" s="132">
        <v>0</v>
      </c>
      <c r="Z1590" s="132">
        <v>0</v>
      </c>
      <c r="AA1590" s="132">
        <v>0</v>
      </c>
      <c r="AC1590" s="118">
        <f t="shared" si="710"/>
        <v>1.8662934999999999E-3</v>
      </c>
      <c r="AD1590" s="118">
        <f t="shared" si="711"/>
        <v>1.0092524499999999E-3</v>
      </c>
      <c r="AE1590" s="118">
        <f t="shared" si="712"/>
        <v>7.5085303999999995E-4</v>
      </c>
      <c r="AF1590" s="118">
        <f t="shared" si="713"/>
        <v>7.5085303999999995E-4</v>
      </c>
      <c r="AG1590" s="118">
        <f t="shared" si="714"/>
        <v>2.3000856699999998E-4</v>
      </c>
      <c r="AI1590" s="69">
        <v>1.3058886999999999</v>
      </c>
      <c r="AJ1590" s="69">
        <v>0.13293376000000001</v>
      </c>
      <c r="AK1590" s="69">
        <v>1.2746113E-3</v>
      </c>
      <c r="AL1590" s="69">
        <v>0</v>
      </c>
      <c r="AM1590" s="69">
        <v>0.10570205000000001</v>
      </c>
      <c r="AN1590" s="69">
        <v>6.2704600999999999E-3</v>
      </c>
      <c r="AO1590" s="69">
        <v>1.0597079</v>
      </c>
      <c r="AQ1590" s="116">
        <v>3.9524383999999999E-4</v>
      </c>
      <c r="AR1590" s="116">
        <v>3.7266232999999999E-4</v>
      </c>
      <c r="AS1590" s="199">
        <v>1.305837E-5</v>
      </c>
      <c r="AT1590" s="199">
        <v>9.5231381999999992E-6</v>
      </c>
      <c r="AU1590" s="150">
        <f t="shared" si="715"/>
        <v>2.2341866901E-8</v>
      </c>
      <c r="AV1590" s="150">
        <f t="shared" si="716"/>
        <v>4.82927878097E-11</v>
      </c>
      <c r="AW1590" s="163">
        <f t="shared" si="717"/>
        <v>1.3337729111000001E-3</v>
      </c>
      <c r="AX1590" s="196">
        <v>1.1546136E-8</v>
      </c>
      <c r="AY1590" s="196">
        <v>3.4837478999999998E-11</v>
      </c>
      <c r="AZ1590" s="196">
        <v>9.5180970000000003E-16</v>
      </c>
      <c r="BA1590" s="108">
        <v>0</v>
      </c>
      <c r="BB1590" s="108">
        <v>0</v>
      </c>
      <c r="BC1590" s="196">
        <v>2.1644901000000001E-11</v>
      </c>
      <c r="BD1590" s="196">
        <v>1.0774086E-8</v>
      </c>
      <c r="BE1590" s="196">
        <v>3.0683429999999999E-12</v>
      </c>
      <c r="BF1590" s="196">
        <v>1.0386014E-11</v>
      </c>
      <c r="BG1590" s="108">
        <v>0</v>
      </c>
      <c r="BH1590" s="108">
        <v>0</v>
      </c>
      <c r="BI1590" s="108">
        <v>0</v>
      </c>
      <c r="BJ1590" s="108">
        <v>0</v>
      </c>
      <c r="BK1590" s="108">
        <v>0</v>
      </c>
      <c r="BL1590" s="108">
        <v>0</v>
      </c>
      <c r="BM1590" s="108">
        <v>0</v>
      </c>
      <c r="BN1590" s="108">
        <v>0</v>
      </c>
      <c r="BO1590" s="196">
        <v>4.4353110999999997E-6</v>
      </c>
      <c r="BP1590" s="108">
        <v>1.3293376000000001E-3</v>
      </c>
      <c r="BQ1590" s="108">
        <v>0</v>
      </c>
      <c r="BR1590" s="108">
        <v>0</v>
      </c>
      <c r="BS1590" s="108">
        <v>0</v>
      </c>
      <c r="BU1590" s="172">
        <v>9.1611331000000001E-7</v>
      </c>
      <c r="BV1590" s="172">
        <v>7.8730413999999997E-8</v>
      </c>
      <c r="BW1590" s="172">
        <v>3.4691477000000002E-7</v>
      </c>
      <c r="BX1590" s="69">
        <v>0</v>
      </c>
      <c r="BY1590" s="172">
        <v>1.5539697E-7</v>
      </c>
      <c r="BZ1590" s="172">
        <v>1.4012505999999999E-8</v>
      </c>
      <c r="CA1590" s="69">
        <v>0</v>
      </c>
      <c r="CB1590" s="172">
        <v>2.1267967999999999E-8</v>
      </c>
      <c r="CC1590" s="69">
        <v>0</v>
      </c>
      <c r="CD1590" s="69">
        <v>0</v>
      </c>
      <c r="CE1590" s="69">
        <v>0</v>
      </c>
      <c r="CF1590" s="69">
        <v>0</v>
      </c>
      <c r="CG1590" s="69">
        <v>0</v>
      </c>
      <c r="CH1590" s="172">
        <v>3.1661960000000003E-8</v>
      </c>
      <c r="CI1590" s="172">
        <v>1.6214466000000001E-7</v>
      </c>
      <c r="CJ1590" s="172">
        <v>1.0598406E-7</v>
      </c>
      <c r="CK1590" s="69">
        <v>0</v>
      </c>
      <c r="CM1590" s="198">
        <v>0</v>
      </c>
      <c r="CN1590" s="198">
        <v>1.2441957E-2</v>
      </c>
      <c r="CO1590" s="198">
        <v>5.8964515000000002E-4</v>
      </c>
      <c r="CP1590" s="197">
        <v>5.7079983000000003E-5</v>
      </c>
      <c r="CQ1590" s="198">
        <v>0</v>
      </c>
      <c r="CR1590" s="198">
        <v>0</v>
      </c>
      <c r="CS1590" s="197">
        <v>5.4562635999999998E-6</v>
      </c>
      <c r="CT1590" s="198">
        <v>0</v>
      </c>
      <c r="CU1590" s="198">
        <v>0</v>
      </c>
      <c r="CV1590" s="197">
        <v>4.9278302999999999E-6</v>
      </c>
    </row>
    <row r="1591" spans="1:100" ht="14.4">
      <c r="A1591" t="s">
        <v>3742</v>
      </c>
      <c r="B1591" s="85" t="s">
        <v>1162</v>
      </c>
      <c r="C1591" s="113" t="str">
        <f t="shared" si="703"/>
        <v>B.044.01.227</v>
      </c>
      <c r="D1591" s="9" t="s">
        <v>1163</v>
      </c>
      <c r="E1591" s="112" t="s">
        <v>514</v>
      </c>
      <c r="F1591" s="115" t="str">
        <f t="shared" si="704"/>
        <v>Electricity Malaysia production</v>
      </c>
      <c r="G1591" s="143">
        <f t="shared" si="705"/>
        <v>0.20345012000000001</v>
      </c>
      <c r="I1591" s="118">
        <f t="shared" si="706"/>
        <v>4.0084241426999997E-2</v>
      </c>
      <c r="K1591" s="161">
        <f t="shared" si="707"/>
        <v>2.8725563000000002E-3</v>
      </c>
      <c r="L1591" s="161">
        <f t="shared" si="708"/>
        <v>6.3185919999999996E-3</v>
      </c>
      <c r="M1591" s="162">
        <f t="shared" si="709"/>
        <v>3.7557512699999999E-4</v>
      </c>
      <c r="N1591" s="161">
        <v>3.0517518E-2</v>
      </c>
      <c r="O1591" s="132">
        <v>2.2074513000000001E-3</v>
      </c>
      <c r="P1591" s="132">
        <v>4.1111406999999999E-3</v>
      </c>
      <c r="Q1591" s="132">
        <v>1.7422564000000001E-3</v>
      </c>
      <c r="R1591" s="132">
        <v>1.1302999000000001E-3</v>
      </c>
      <c r="S1591" s="132">
        <v>0</v>
      </c>
      <c r="T1591" s="132">
        <v>0</v>
      </c>
      <c r="U1591" s="132">
        <v>0</v>
      </c>
      <c r="V1591" s="164">
        <v>4.6928777000000001E-5</v>
      </c>
      <c r="W1591" s="132">
        <v>0</v>
      </c>
      <c r="X1591" s="132">
        <v>3.2864634999999999E-4</v>
      </c>
      <c r="Y1591" s="132">
        <v>0</v>
      </c>
      <c r="Z1591" s="132">
        <v>0</v>
      </c>
      <c r="AA1591" s="132">
        <v>0</v>
      </c>
      <c r="AC1591" s="118">
        <f t="shared" si="710"/>
        <v>3.0517518E-2</v>
      </c>
      <c r="AD1591" s="118">
        <f t="shared" si="711"/>
        <v>9.1911482999999985E-3</v>
      </c>
      <c r="AE1591" s="118">
        <f t="shared" si="712"/>
        <v>6.3185919999999996E-3</v>
      </c>
      <c r="AF1591" s="118">
        <f t="shared" si="713"/>
        <v>6.3185919999999996E-3</v>
      </c>
      <c r="AG1591" s="118">
        <f t="shared" si="714"/>
        <v>3.7557512699999999E-4</v>
      </c>
      <c r="AI1591" s="69">
        <v>2.5070217000000001</v>
      </c>
      <c r="AJ1591" s="69">
        <v>2.2218189000000002</v>
      </c>
      <c r="AK1591" s="69">
        <v>4.0831818999999998E-2</v>
      </c>
      <c r="AL1591" s="69">
        <v>0</v>
      </c>
      <c r="AM1591" s="69">
        <v>3.2053956000000002E-2</v>
      </c>
      <c r="AN1591" s="69">
        <v>2.4089303999999999E-2</v>
      </c>
      <c r="AO1591" s="69">
        <v>0.18822773000000001</v>
      </c>
      <c r="AQ1591" s="116">
        <v>4.6948503000000001E-3</v>
      </c>
      <c r="AR1591" s="116">
        <v>4.4465520999999999E-3</v>
      </c>
      <c r="AS1591" s="116">
        <v>1.8247099999999999E-4</v>
      </c>
      <c r="AT1591" s="199">
        <v>6.5827275000000004E-5</v>
      </c>
      <c r="AU1591" s="150">
        <f t="shared" si="715"/>
        <v>2.6657985700000001E-7</v>
      </c>
      <c r="AV1591" s="150">
        <f t="shared" si="716"/>
        <v>6.7481877193400003E-10</v>
      </c>
      <c r="AW1591" s="163">
        <f t="shared" si="717"/>
        <v>9.2195063863200009E-3</v>
      </c>
      <c r="AX1591" s="196">
        <v>1.8880171000000001E-7</v>
      </c>
      <c r="AY1591" s="196">
        <v>5.6966034000000004E-10</v>
      </c>
      <c r="AZ1591" s="196">
        <v>1.5563934000000001E-14</v>
      </c>
      <c r="BA1591" s="108">
        <v>0</v>
      </c>
      <c r="BB1591" s="108">
        <v>0</v>
      </c>
      <c r="BC1591" s="196">
        <v>2.5906099999999999E-10</v>
      </c>
      <c r="BD1591" s="196">
        <v>7.7519086000000002E-8</v>
      </c>
      <c r="BE1591" s="196">
        <v>3.6724031999999998E-11</v>
      </c>
      <c r="BF1591" s="196">
        <v>6.8418835999999995E-11</v>
      </c>
      <c r="BG1591" s="108">
        <v>0</v>
      </c>
      <c r="BH1591" s="108">
        <v>0</v>
      </c>
      <c r="BI1591" s="108">
        <v>0</v>
      </c>
      <c r="BJ1591" s="108">
        <v>0</v>
      </c>
      <c r="BK1591" s="108">
        <v>0</v>
      </c>
      <c r="BL1591" s="108">
        <v>0</v>
      </c>
      <c r="BM1591" s="108">
        <v>0</v>
      </c>
      <c r="BN1591" s="108">
        <v>0</v>
      </c>
      <c r="BO1591" s="196">
        <v>9.4718632000000004E-7</v>
      </c>
      <c r="BP1591" s="108">
        <v>9.2185592000000004E-3</v>
      </c>
      <c r="BQ1591" s="108">
        <v>0</v>
      </c>
      <c r="BR1591" s="108">
        <v>0</v>
      </c>
      <c r="BS1591" s="108">
        <v>0</v>
      </c>
      <c r="BU1591" s="172">
        <v>1.1064369000000001E-5</v>
      </c>
      <c r="BV1591" s="172">
        <v>5.5699010000000001E-7</v>
      </c>
      <c r="BW1591" s="172">
        <v>5.6727292E-6</v>
      </c>
      <c r="BX1591" s="69">
        <v>0</v>
      </c>
      <c r="BY1591" s="172">
        <v>1.3454573999999999E-6</v>
      </c>
      <c r="BZ1591" s="172">
        <v>1.6771127000000001E-7</v>
      </c>
      <c r="CA1591" s="69">
        <v>0</v>
      </c>
      <c r="CB1591" s="172">
        <v>2.5454962000000001E-7</v>
      </c>
      <c r="CC1591" s="69">
        <v>0</v>
      </c>
      <c r="CD1591" s="69">
        <v>0</v>
      </c>
      <c r="CE1591" s="69">
        <v>0</v>
      </c>
      <c r="CF1591" s="69">
        <v>0</v>
      </c>
      <c r="CG1591" s="69">
        <v>0</v>
      </c>
      <c r="CH1591" s="172">
        <v>3.5394038000000001E-7</v>
      </c>
      <c r="CI1591" s="172">
        <v>2.6903577E-6</v>
      </c>
      <c r="CJ1591" s="172">
        <v>2.2633508999999998E-8</v>
      </c>
      <c r="CK1591" s="69">
        <v>0</v>
      </c>
      <c r="CM1591" s="198">
        <v>0</v>
      </c>
      <c r="CN1591" s="198">
        <v>0.20345012000000001</v>
      </c>
      <c r="CO1591" s="198">
        <v>7.0572771999999999E-3</v>
      </c>
      <c r="CP1591" s="198">
        <v>4.1954923999999998E-4</v>
      </c>
      <c r="CQ1591" s="198">
        <v>0</v>
      </c>
      <c r="CR1591" s="198">
        <v>0</v>
      </c>
      <c r="CS1591" s="197">
        <v>4.3704105000000001E-5</v>
      </c>
      <c r="CT1591" s="198">
        <v>0</v>
      </c>
      <c r="CU1591" s="198">
        <v>0</v>
      </c>
      <c r="CV1591" s="197">
        <v>5.8979649000000001E-5</v>
      </c>
    </row>
    <row r="1592" spans="1:100" ht="14.4">
      <c r="A1592" t="s">
        <v>3743</v>
      </c>
      <c r="B1592" s="85" t="s">
        <v>1162</v>
      </c>
      <c r="C1592" s="113" t="str">
        <f t="shared" si="703"/>
        <v>B.044.01.228</v>
      </c>
      <c r="D1592" s="9" t="s">
        <v>1163</v>
      </c>
      <c r="E1592" s="112" t="s">
        <v>514</v>
      </c>
      <c r="F1592" s="115" t="str">
        <f t="shared" si="704"/>
        <v>Electricity Maldives production</v>
      </c>
      <c r="G1592" s="143">
        <f t="shared" si="705"/>
        <v>0.22241870666666669</v>
      </c>
      <c r="I1592" s="118">
        <f t="shared" si="706"/>
        <v>4.7223227682999996E-2</v>
      </c>
      <c r="K1592" s="161">
        <f t="shared" si="707"/>
        <v>2.9559249999999999E-3</v>
      </c>
      <c r="L1592" s="161">
        <f t="shared" si="708"/>
        <v>1.0777039799999999E-2</v>
      </c>
      <c r="M1592" s="162">
        <f t="shared" si="709"/>
        <v>1.2745688299999999E-4</v>
      </c>
      <c r="N1592" s="161">
        <v>3.3362806000000002E-2</v>
      </c>
      <c r="O1592" s="132">
        <v>6.9549577999999997E-3</v>
      </c>
      <c r="P1592" s="132">
        <v>3.8220820000000001E-3</v>
      </c>
      <c r="Q1592" s="132">
        <v>1.6122399E-3</v>
      </c>
      <c r="R1592" s="132">
        <v>1.3436851000000001E-3</v>
      </c>
      <c r="S1592" s="132">
        <v>0</v>
      </c>
      <c r="T1592" s="132">
        <v>0</v>
      </c>
      <c r="U1592" s="132">
        <v>0</v>
      </c>
      <c r="V1592" s="164">
        <v>2.3340583000000002E-5</v>
      </c>
      <c r="W1592" s="132">
        <v>0</v>
      </c>
      <c r="X1592" s="132">
        <v>1.041163E-4</v>
      </c>
      <c r="Y1592" s="132">
        <v>0</v>
      </c>
      <c r="Z1592" s="132">
        <v>0</v>
      </c>
      <c r="AA1592" s="132">
        <v>0</v>
      </c>
      <c r="AC1592" s="118">
        <f t="shared" si="710"/>
        <v>3.3362806000000002E-2</v>
      </c>
      <c r="AD1592" s="118">
        <f t="shared" si="711"/>
        <v>1.3732964799999999E-2</v>
      </c>
      <c r="AE1592" s="118">
        <f t="shared" si="712"/>
        <v>1.0777039799999999E-2</v>
      </c>
      <c r="AF1592" s="118">
        <f t="shared" si="713"/>
        <v>1.0777039799999999E-2</v>
      </c>
      <c r="AG1592" s="118">
        <f t="shared" si="714"/>
        <v>1.2745688299999999E-4</v>
      </c>
      <c r="AI1592" s="69">
        <v>2.9644408000000002</v>
      </c>
      <c r="AJ1592" s="69">
        <v>2.8692714000000001</v>
      </c>
      <c r="AK1592" s="69">
        <v>1.2935662000000001E-2</v>
      </c>
      <c r="AL1592" s="69">
        <v>0</v>
      </c>
      <c r="AM1592" s="69">
        <v>0</v>
      </c>
      <c r="AN1592" s="69">
        <v>8.2233707000000003E-2</v>
      </c>
      <c r="AO1592" s="69">
        <v>0</v>
      </c>
      <c r="AQ1592" s="116">
        <v>6.6369699000000002E-3</v>
      </c>
      <c r="AR1592" s="116">
        <v>6.2092904000000003E-3</v>
      </c>
      <c r="AS1592" s="116">
        <v>2.2281014E-4</v>
      </c>
      <c r="AT1592" s="116">
        <v>2.0486933999999999E-4</v>
      </c>
      <c r="AU1592" s="150">
        <f t="shared" si="715"/>
        <v>3.7225961847999998E-7</v>
      </c>
      <c r="AV1592" s="150">
        <f t="shared" si="716"/>
        <v>8.2400198303100005E-10</v>
      </c>
      <c r="AW1592" s="163">
        <f t="shared" si="717"/>
        <v>2.8693185094330002E-2</v>
      </c>
      <c r="AX1592" s="196">
        <v>2.0640455999999999E-7</v>
      </c>
      <c r="AY1592" s="196">
        <v>6.2277239000000001E-10</v>
      </c>
      <c r="AZ1592" s="196">
        <v>1.7015031000000001E-14</v>
      </c>
      <c r="BA1592" s="108">
        <v>0</v>
      </c>
      <c r="BB1592" s="108">
        <v>0</v>
      </c>
      <c r="BC1592" s="196">
        <v>2.3972848000000001E-10</v>
      </c>
      <c r="BD1592" s="196">
        <v>1.6561533E-7</v>
      </c>
      <c r="BE1592" s="196">
        <v>3.3983487999999999E-11</v>
      </c>
      <c r="BF1592" s="196">
        <v>1.6722909000000001E-10</v>
      </c>
      <c r="BG1592" s="108">
        <v>0</v>
      </c>
      <c r="BH1592" s="108">
        <v>0</v>
      </c>
      <c r="BI1592" s="108">
        <v>0</v>
      </c>
      <c r="BJ1592" s="108">
        <v>0</v>
      </c>
      <c r="BK1592" s="108">
        <v>0</v>
      </c>
      <c r="BL1592" s="108">
        <v>0</v>
      </c>
      <c r="BM1592" s="108">
        <v>0</v>
      </c>
      <c r="BN1592" s="108">
        <v>0</v>
      </c>
      <c r="BO1592" s="196">
        <v>4.7109433E-7</v>
      </c>
      <c r="BP1592" s="108">
        <v>2.8692714000000001E-2</v>
      </c>
      <c r="BQ1592" s="108">
        <v>0</v>
      </c>
      <c r="BR1592" s="108">
        <v>0</v>
      </c>
      <c r="BS1592" s="108">
        <v>0</v>
      </c>
      <c r="BU1592" s="172">
        <v>1.3792322E-5</v>
      </c>
      <c r="BV1592" s="172">
        <v>1.2318530999999999E-6</v>
      </c>
      <c r="BW1592" s="172">
        <v>6.2016238E-6</v>
      </c>
      <c r="BX1592" s="69">
        <v>0</v>
      </c>
      <c r="BY1592" s="172">
        <v>2.1016949999999998E-6</v>
      </c>
      <c r="BZ1592" s="172">
        <v>1.5519576000000001E-7</v>
      </c>
      <c r="CA1592" s="69">
        <v>0</v>
      </c>
      <c r="CB1592" s="172">
        <v>2.3555376E-7</v>
      </c>
      <c r="CC1592" s="69">
        <v>0</v>
      </c>
      <c r="CD1592" s="69">
        <v>0</v>
      </c>
      <c r="CE1592" s="69">
        <v>0</v>
      </c>
      <c r="CF1592" s="69">
        <v>0</v>
      </c>
      <c r="CG1592" s="69">
        <v>0</v>
      </c>
      <c r="CH1592" s="172">
        <v>3.7403309000000001E-7</v>
      </c>
      <c r="CI1592" s="172">
        <v>3.4811100999999998E-6</v>
      </c>
      <c r="CJ1592" s="172">
        <v>1.1257044E-8</v>
      </c>
      <c r="CK1592" s="69">
        <v>0</v>
      </c>
      <c r="CM1592" s="198">
        <v>0</v>
      </c>
      <c r="CN1592" s="198">
        <v>0.22241870999999999</v>
      </c>
      <c r="CO1592" s="198">
        <v>6.5306254000000001E-3</v>
      </c>
      <c r="CP1592" s="198">
        <v>8.784102E-4</v>
      </c>
      <c r="CQ1592" s="198">
        <v>0</v>
      </c>
      <c r="CR1592" s="198">
        <v>0</v>
      </c>
      <c r="CS1592" s="197">
        <v>7.7822289999999994E-5</v>
      </c>
      <c r="CT1592" s="198">
        <v>0</v>
      </c>
      <c r="CU1592" s="198">
        <v>0</v>
      </c>
      <c r="CV1592" s="197">
        <v>5.4578272999999998E-5</v>
      </c>
    </row>
    <row r="1593" spans="1:100" ht="14.4">
      <c r="A1593" t="s">
        <v>3744</v>
      </c>
      <c r="B1593" s="85" t="s">
        <v>1162</v>
      </c>
      <c r="C1593" s="113" t="str">
        <f t="shared" ref="C1593:C1656" si="718">MID(A1593,1,12)</f>
        <v>B.044.01.229</v>
      </c>
      <c r="D1593" s="9" t="s">
        <v>1163</v>
      </c>
      <c r="E1593" s="112" t="s">
        <v>514</v>
      </c>
      <c r="F1593" s="115" t="str">
        <f t="shared" ref="F1593:F1656" si="719">MID(A1593, 21,85)</f>
        <v>Electricity Mali production</v>
      </c>
      <c r="G1593" s="143">
        <f t="shared" si="705"/>
        <v>0.19693654000000002</v>
      </c>
      <c r="I1593" s="118">
        <f t="shared" si="706"/>
        <v>4.1982867536000001E-2</v>
      </c>
      <c r="K1593" s="161">
        <f t="shared" si="707"/>
        <v>2.6650176999999998E-3</v>
      </c>
      <c r="L1593" s="161">
        <f t="shared" si="708"/>
        <v>9.6381959999999999E-3</v>
      </c>
      <c r="M1593" s="162">
        <f t="shared" si="709"/>
        <v>1.3917283600000001E-4</v>
      </c>
      <c r="N1593" s="161">
        <v>2.9540481E-2</v>
      </c>
      <c r="O1593" s="132">
        <v>6.1856621999999998E-3</v>
      </c>
      <c r="P1593" s="132">
        <v>3.4525338000000001E-3</v>
      </c>
      <c r="Q1593" s="132">
        <v>1.4562589999999999E-3</v>
      </c>
      <c r="R1593" s="132">
        <v>1.2087586999999999E-3</v>
      </c>
      <c r="S1593" s="132">
        <v>0</v>
      </c>
      <c r="T1593" s="132">
        <v>0</v>
      </c>
      <c r="U1593" s="132">
        <v>0</v>
      </c>
      <c r="V1593" s="164">
        <v>4.7430260000000003E-5</v>
      </c>
      <c r="W1593" s="132">
        <v>0</v>
      </c>
      <c r="X1593" s="164">
        <v>9.1742576000000006E-5</v>
      </c>
      <c r="Y1593" s="132">
        <v>0</v>
      </c>
      <c r="Z1593" s="132">
        <v>0</v>
      </c>
      <c r="AA1593" s="132">
        <v>0</v>
      </c>
      <c r="AC1593" s="118">
        <f t="shared" si="710"/>
        <v>2.9540481E-2</v>
      </c>
      <c r="AD1593" s="118">
        <f t="shared" si="711"/>
        <v>1.2303213699999999E-2</v>
      </c>
      <c r="AE1593" s="118">
        <f t="shared" si="712"/>
        <v>9.6381959999999999E-3</v>
      </c>
      <c r="AF1593" s="118">
        <f t="shared" si="713"/>
        <v>9.6381959999999999E-3</v>
      </c>
      <c r="AG1593" s="118">
        <f t="shared" si="714"/>
        <v>1.3917283600000001E-4</v>
      </c>
      <c r="AI1593" s="69">
        <v>2.8132833000000002</v>
      </c>
      <c r="AJ1593" s="69">
        <v>2.5373755999999998</v>
      </c>
      <c r="AK1593" s="69">
        <v>1.139832E-2</v>
      </c>
      <c r="AL1593" s="69">
        <v>0</v>
      </c>
      <c r="AM1593" s="69">
        <v>4.7077092000000001E-2</v>
      </c>
      <c r="AN1593" s="69">
        <v>3.3911463000000003E-2</v>
      </c>
      <c r="AO1593" s="69">
        <v>0.18352086000000001</v>
      </c>
      <c r="AQ1593" s="116">
        <v>5.8955813999999997E-3</v>
      </c>
      <c r="AR1593" s="116">
        <v>5.5167048000000002E-3</v>
      </c>
      <c r="AS1593" s="116">
        <v>1.9770116999999999E-4</v>
      </c>
      <c r="AT1593" s="116">
        <v>1.8117544999999999E-4</v>
      </c>
      <c r="AU1593" s="150">
        <f t="shared" si="715"/>
        <v>3.3073769524000002E-7</v>
      </c>
      <c r="AV1593" s="150">
        <f t="shared" si="716"/>
        <v>7.31143390645E-10</v>
      </c>
      <c r="AW1593" s="163">
        <f t="shared" si="717"/>
        <v>2.537471330801E-2</v>
      </c>
      <c r="AX1593" s="196">
        <v>1.8275711E-7</v>
      </c>
      <c r="AY1593" s="196">
        <v>5.5142232000000004E-10</v>
      </c>
      <c r="AZ1593" s="196">
        <v>1.5065645000000001E-14</v>
      </c>
      <c r="BA1593" s="108">
        <v>0</v>
      </c>
      <c r="BB1593" s="108">
        <v>0</v>
      </c>
      <c r="BC1593" s="196">
        <v>2.1653524E-10</v>
      </c>
      <c r="BD1593" s="196">
        <v>1.4776404999999999E-7</v>
      </c>
      <c r="BE1593" s="196">
        <v>3.0695655E-11</v>
      </c>
      <c r="BF1593" s="196">
        <v>1.4901034999999999E-10</v>
      </c>
      <c r="BG1593" s="108">
        <v>0</v>
      </c>
      <c r="BH1593" s="108">
        <v>0</v>
      </c>
      <c r="BI1593" s="108">
        <v>0</v>
      </c>
      <c r="BJ1593" s="108">
        <v>0</v>
      </c>
      <c r="BK1593" s="108">
        <v>0</v>
      </c>
      <c r="BL1593" s="108">
        <v>0</v>
      </c>
      <c r="BM1593" s="108">
        <v>0</v>
      </c>
      <c r="BN1593" s="108">
        <v>0</v>
      </c>
      <c r="BO1593" s="196">
        <v>9.5730800999999997E-7</v>
      </c>
      <c r="BP1593" s="108">
        <v>2.5373756000000001E-2</v>
      </c>
      <c r="BQ1593" s="108">
        <v>0</v>
      </c>
      <c r="BR1593" s="108">
        <v>0</v>
      </c>
      <c r="BS1593" s="108">
        <v>0</v>
      </c>
      <c r="BU1593" s="172">
        <v>1.2263233999999999E-5</v>
      </c>
      <c r="BV1593" s="172">
        <v>1.0986117E-6</v>
      </c>
      <c r="BW1593" s="172">
        <v>5.4911133000000002E-6</v>
      </c>
      <c r="BX1593" s="69">
        <v>0</v>
      </c>
      <c r="BY1593" s="172">
        <v>1.8823662999999999E-6</v>
      </c>
      <c r="BZ1593" s="172">
        <v>1.4018087999999999E-7</v>
      </c>
      <c r="CA1593" s="69">
        <v>0</v>
      </c>
      <c r="CB1593" s="172">
        <v>2.1276440999999999E-7</v>
      </c>
      <c r="CC1593" s="69">
        <v>0</v>
      </c>
      <c r="CD1593" s="69">
        <v>0</v>
      </c>
      <c r="CE1593" s="69">
        <v>0</v>
      </c>
      <c r="CF1593" s="69">
        <v>0</v>
      </c>
      <c r="CG1593" s="69">
        <v>0</v>
      </c>
      <c r="CH1593" s="172">
        <v>3.3693333E-7</v>
      </c>
      <c r="CI1593" s="172">
        <v>3.0783888000000001E-6</v>
      </c>
      <c r="CJ1593" s="172">
        <v>2.2875372000000001E-8</v>
      </c>
      <c r="CK1593" s="69">
        <v>0</v>
      </c>
      <c r="CM1593" s="198">
        <v>0</v>
      </c>
      <c r="CN1593" s="198">
        <v>0.19693653999999999</v>
      </c>
      <c r="CO1593" s="198">
        <v>5.8988006000000003E-3</v>
      </c>
      <c r="CP1593" s="198">
        <v>7.8380473000000004E-4</v>
      </c>
      <c r="CQ1593" s="198">
        <v>0</v>
      </c>
      <c r="CR1593" s="198">
        <v>0</v>
      </c>
      <c r="CS1593" s="197">
        <v>6.9582305999999996E-5</v>
      </c>
      <c r="CT1593" s="198">
        <v>0</v>
      </c>
      <c r="CU1593" s="198">
        <v>0</v>
      </c>
      <c r="CV1593" s="197">
        <v>4.9297934999999997E-5</v>
      </c>
    </row>
    <row r="1594" spans="1:100" ht="14.4">
      <c r="A1594" t="s">
        <v>3745</v>
      </c>
      <c r="B1594" s="85" t="s">
        <v>1162</v>
      </c>
      <c r="C1594" s="113" t="str">
        <f t="shared" si="718"/>
        <v>B.044.01.230</v>
      </c>
      <c r="D1594" s="9" t="s">
        <v>1163</v>
      </c>
      <c r="E1594" s="112" t="s">
        <v>514</v>
      </c>
      <c r="F1594" s="115" t="str">
        <f t="shared" si="719"/>
        <v xml:space="preserve">Electricity Malta production (from Our World in Data) </v>
      </c>
      <c r="G1594" s="143">
        <f t="shared" si="705"/>
        <v>0.15177248000000002</v>
      </c>
      <c r="I1594" s="118">
        <f t="shared" si="706"/>
        <v>2.4301353613999998E-2</v>
      </c>
      <c r="K1594" s="161">
        <f t="shared" si="707"/>
        <v>3.3361589300000001E-4</v>
      </c>
      <c r="L1594" s="161">
        <f t="shared" si="708"/>
        <v>1.1391181900000001E-3</v>
      </c>
      <c r="M1594" s="162">
        <f t="shared" si="709"/>
        <v>6.2747531000000007E-5</v>
      </c>
      <c r="N1594" s="161">
        <v>2.2765871999999999E-2</v>
      </c>
      <c r="O1594" s="132">
        <v>4.3480039000000001E-4</v>
      </c>
      <c r="P1594" s="132">
        <v>7.0431780000000004E-4</v>
      </c>
      <c r="Q1594" s="132">
        <v>2.9925573999999998E-4</v>
      </c>
      <c r="R1594" s="164">
        <v>3.4360153000000002E-5</v>
      </c>
      <c r="S1594" s="132">
        <v>0</v>
      </c>
      <c r="T1594" s="132">
        <v>0</v>
      </c>
      <c r="U1594" s="132">
        <v>0</v>
      </c>
      <c r="V1594" s="164">
        <v>4.9237121000000001E-5</v>
      </c>
      <c r="W1594" s="132">
        <v>0</v>
      </c>
      <c r="X1594" s="164">
        <v>1.3510409999999999E-5</v>
      </c>
      <c r="Y1594" s="132">
        <v>0</v>
      </c>
      <c r="Z1594" s="132">
        <v>0</v>
      </c>
      <c r="AA1594" s="132">
        <v>0</v>
      </c>
      <c r="AC1594" s="118">
        <f t="shared" si="710"/>
        <v>2.2765871999999999E-2</v>
      </c>
      <c r="AD1594" s="118">
        <f t="shared" si="711"/>
        <v>1.472734083E-3</v>
      </c>
      <c r="AE1594" s="118">
        <f t="shared" si="712"/>
        <v>1.1391181900000001E-3</v>
      </c>
      <c r="AF1594" s="118">
        <f t="shared" si="713"/>
        <v>1.1391181900000001E-3</v>
      </c>
      <c r="AG1594" s="118">
        <f t="shared" si="714"/>
        <v>6.2747531000000007E-5</v>
      </c>
      <c r="AI1594" s="69">
        <v>2.2128825000000001</v>
      </c>
      <c r="AJ1594" s="69">
        <v>2.0250737000000001</v>
      </c>
      <c r="AK1594" s="69">
        <v>1.6785661000000001E-3</v>
      </c>
      <c r="AL1594" s="69">
        <v>0</v>
      </c>
      <c r="AM1594" s="69">
        <v>1.6791558000000002E-2</v>
      </c>
      <c r="AN1594" s="69">
        <v>0.16933860000000001</v>
      </c>
      <c r="AO1594" s="69">
        <v>0</v>
      </c>
      <c r="AQ1594" s="116">
        <v>2.7815375999999999E-3</v>
      </c>
      <c r="AR1594" s="116">
        <v>2.5471770999999999E-3</v>
      </c>
      <c r="AS1594" s="116">
        <v>1.2011474000000001E-4</v>
      </c>
      <c r="AT1594" s="116">
        <v>1.1424582E-4</v>
      </c>
      <c r="AU1594" s="150">
        <f t="shared" si="715"/>
        <v>1.52708454177E-7</v>
      </c>
      <c r="AV1594" s="150">
        <f t="shared" si="716"/>
        <v>4.4421131219499996E-10</v>
      </c>
      <c r="AW1594" s="163">
        <f t="shared" si="717"/>
        <v>1.600081477675E-2</v>
      </c>
      <c r="AX1594" s="196">
        <v>1.4084486000000001E-7</v>
      </c>
      <c r="AY1594" s="196">
        <v>4.2496295000000001E-10</v>
      </c>
      <c r="AZ1594" s="196">
        <v>1.1610595000000001E-14</v>
      </c>
      <c r="BA1594" s="108">
        <v>0</v>
      </c>
      <c r="BB1594" s="108">
        <v>0</v>
      </c>
      <c r="BC1594" s="196">
        <v>4.4497177E-11</v>
      </c>
      <c r="BD1594" s="196">
        <v>1.1819096999999999E-8</v>
      </c>
      <c r="BE1594" s="196">
        <v>6.3078416E-12</v>
      </c>
      <c r="BF1594" s="196">
        <v>1.292891E-11</v>
      </c>
      <c r="BG1594" s="108">
        <v>0</v>
      </c>
      <c r="BH1594" s="108">
        <v>0</v>
      </c>
      <c r="BI1594" s="108">
        <v>0</v>
      </c>
      <c r="BJ1594" s="108">
        <v>0</v>
      </c>
      <c r="BK1594" s="108">
        <v>0</v>
      </c>
      <c r="BL1594" s="108">
        <v>0</v>
      </c>
      <c r="BM1594" s="108">
        <v>0</v>
      </c>
      <c r="BN1594" s="108">
        <v>0</v>
      </c>
      <c r="BO1594" s="196">
        <v>9.9377675000000006E-7</v>
      </c>
      <c r="BP1594" s="108">
        <v>1.5999821000000001E-2</v>
      </c>
      <c r="BQ1594" s="108">
        <v>0</v>
      </c>
      <c r="BR1594" s="108">
        <v>0</v>
      </c>
      <c r="BS1594" s="108">
        <v>0</v>
      </c>
      <c r="BU1594" s="172">
        <v>6.9265804999999999E-6</v>
      </c>
      <c r="BV1594" s="172">
        <v>1.037855E-7</v>
      </c>
      <c r="BW1594" s="172">
        <v>4.2318194999999999E-6</v>
      </c>
      <c r="BX1594" s="69">
        <v>0</v>
      </c>
      <c r="BY1594" s="172">
        <v>9.4765450999999997E-8</v>
      </c>
      <c r="BZ1594" s="172">
        <v>2.8806644E-8</v>
      </c>
      <c r="CA1594" s="69">
        <v>0</v>
      </c>
      <c r="CB1594" s="172">
        <v>4.3722287000000002E-8</v>
      </c>
      <c r="CC1594" s="69">
        <v>0</v>
      </c>
      <c r="CD1594" s="69">
        <v>0</v>
      </c>
      <c r="CE1594" s="69">
        <v>0</v>
      </c>
      <c r="CF1594" s="69">
        <v>0</v>
      </c>
      <c r="CG1594" s="69">
        <v>0</v>
      </c>
      <c r="CH1594" s="172">
        <v>6.1320746000000002E-8</v>
      </c>
      <c r="CI1594" s="172">
        <v>2.3386135000000002E-6</v>
      </c>
      <c r="CJ1594" s="172">
        <v>2.3746812E-8</v>
      </c>
      <c r="CK1594" s="69">
        <v>0</v>
      </c>
      <c r="CM1594" s="198">
        <v>0</v>
      </c>
      <c r="CN1594" s="198">
        <v>0.15177247999999999</v>
      </c>
      <c r="CO1594" s="198">
        <v>1.2121813E-3</v>
      </c>
      <c r="CP1594" s="197">
        <v>7.7615354999999999E-5</v>
      </c>
      <c r="CQ1594" s="198">
        <v>0</v>
      </c>
      <c r="CR1594" s="198">
        <v>0</v>
      </c>
      <c r="CS1594" s="197">
        <v>3.8614262000000002E-6</v>
      </c>
      <c r="CT1594" s="198">
        <v>0</v>
      </c>
      <c r="CU1594" s="198">
        <v>0</v>
      </c>
      <c r="CV1594" s="197">
        <v>1.013054E-5</v>
      </c>
    </row>
    <row r="1595" spans="1:100" ht="14.4">
      <c r="A1595" t="s">
        <v>3746</v>
      </c>
      <c r="B1595" s="85" t="s">
        <v>1162</v>
      </c>
      <c r="C1595" s="113" t="str">
        <f t="shared" si="718"/>
        <v>B.044.01.231</v>
      </c>
      <c r="D1595" s="9" t="s">
        <v>1163</v>
      </c>
      <c r="E1595" s="112" t="s">
        <v>514</v>
      </c>
      <c r="F1595" s="115" t="str">
        <f t="shared" si="719"/>
        <v>Electricity Mauritania production</v>
      </c>
      <c r="G1595" s="143">
        <f t="shared" ref="G1595:G1658" si="720">N1595/0.15</f>
        <v>0.18920358000000001</v>
      </c>
      <c r="I1595" s="118">
        <f t="shared" ref="I1595:I1658" si="721">K1595+L1595+M1595+N1595</f>
        <v>4.0195790721999997E-2</v>
      </c>
      <c r="K1595" s="161">
        <f t="shared" ref="K1595:K1658" si="722">Q1595+R1595+S1595+T1595</f>
        <v>2.5117643999999998E-3</v>
      </c>
      <c r="L1595" s="161">
        <f t="shared" ref="L1595:L1658" si="723">O1595+P1595+U1595+Y1595+W1595</f>
        <v>9.1555404999999999E-3</v>
      </c>
      <c r="M1595" s="162">
        <f t="shared" ref="M1595:M1658" si="724">V1595+X1595+Z1595+AA1595</f>
        <v>1.4794882200000001E-4</v>
      </c>
      <c r="N1595" s="161">
        <v>2.8380537000000001E-2</v>
      </c>
      <c r="O1595" s="132">
        <v>5.9073850000000002E-3</v>
      </c>
      <c r="P1595" s="132">
        <v>3.2481555000000001E-3</v>
      </c>
      <c r="Q1595" s="132">
        <v>1.3703191999999999E-3</v>
      </c>
      <c r="R1595" s="132">
        <v>1.1414451999999999E-3</v>
      </c>
      <c r="S1595" s="132">
        <v>0</v>
      </c>
      <c r="T1595" s="132">
        <v>0</v>
      </c>
      <c r="U1595" s="132">
        <v>0</v>
      </c>
      <c r="V1595" s="164">
        <v>5.7875599000000003E-5</v>
      </c>
      <c r="W1595" s="132">
        <v>0</v>
      </c>
      <c r="X1595" s="164">
        <v>9.0073223000000007E-5</v>
      </c>
      <c r="Y1595" s="132">
        <v>0</v>
      </c>
      <c r="Z1595" s="132">
        <v>0</v>
      </c>
      <c r="AA1595" s="132">
        <v>0</v>
      </c>
      <c r="AC1595" s="118">
        <f t="shared" si="710"/>
        <v>2.8380537000000001E-2</v>
      </c>
      <c r="AD1595" s="118">
        <f t="shared" si="711"/>
        <v>1.16673049E-2</v>
      </c>
      <c r="AE1595" s="118">
        <f t="shared" si="712"/>
        <v>9.1555404999999999E-3</v>
      </c>
      <c r="AF1595" s="118">
        <f t="shared" si="713"/>
        <v>9.1555404999999999E-3</v>
      </c>
      <c r="AG1595" s="118">
        <f t="shared" si="714"/>
        <v>1.4794882200000001E-4</v>
      </c>
      <c r="AI1595" s="69">
        <v>2.7163602999999998</v>
      </c>
      <c r="AJ1595" s="69">
        <v>2.4352268000000001</v>
      </c>
      <c r="AK1595" s="69">
        <v>1.1190916E-2</v>
      </c>
      <c r="AL1595" s="69">
        <v>0</v>
      </c>
      <c r="AM1595" s="69">
        <v>0</v>
      </c>
      <c r="AN1595" s="69">
        <v>0.14932993999999999</v>
      </c>
      <c r="AO1595" s="69">
        <v>0.12061265</v>
      </c>
      <c r="AQ1595" s="116">
        <v>5.6420337999999997E-3</v>
      </c>
      <c r="AR1595" s="116">
        <v>5.2786754000000002E-3</v>
      </c>
      <c r="AS1595" s="116">
        <v>1.894749E-4</v>
      </c>
      <c r="AT1595" s="116">
        <v>1.7388353E-4</v>
      </c>
      <c r="AU1595" s="150">
        <f t="shared" si="715"/>
        <v>3.1646734660999997E-7</v>
      </c>
      <c r="AV1595" s="150">
        <f t="shared" si="716"/>
        <v>7.0072077207400003E-10</v>
      </c>
      <c r="AW1595" s="163">
        <f t="shared" si="717"/>
        <v>2.4353436131400001E-2</v>
      </c>
      <c r="AX1595" s="196">
        <v>1.7558091999999999E-7</v>
      </c>
      <c r="AY1595" s="196">
        <v>5.2977002999999995E-10</v>
      </c>
      <c r="AZ1595" s="196">
        <v>1.4474073999999999E-14</v>
      </c>
      <c r="BA1595" s="108">
        <v>0</v>
      </c>
      <c r="BB1595" s="108">
        <v>0</v>
      </c>
      <c r="BC1595" s="196">
        <v>2.0375661E-10</v>
      </c>
      <c r="BD1595" s="196">
        <v>1.4068267000000001E-7</v>
      </c>
      <c r="BE1595" s="196">
        <v>2.8884177999999999E-11</v>
      </c>
      <c r="BF1595" s="196">
        <v>1.4205208999999999E-10</v>
      </c>
      <c r="BG1595" s="108">
        <v>0</v>
      </c>
      <c r="BH1595" s="108">
        <v>0</v>
      </c>
      <c r="BI1595" s="108">
        <v>0</v>
      </c>
      <c r="BJ1595" s="108">
        <v>0</v>
      </c>
      <c r="BK1595" s="108">
        <v>0</v>
      </c>
      <c r="BL1595" s="108">
        <v>0</v>
      </c>
      <c r="BM1595" s="108">
        <v>0</v>
      </c>
      <c r="BN1595" s="108">
        <v>0</v>
      </c>
      <c r="BO1595" s="196">
        <v>1.1681314000000001E-6</v>
      </c>
      <c r="BP1595" s="108">
        <v>2.4352268E-2</v>
      </c>
      <c r="BQ1595" s="108">
        <v>0</v>
      </c>
      <c r="BR1595" s="108">
        <v>0</v>
      </c>
      <c r="BS1595" s="108">
        <v>0</v>
      </c>
      <c r="BU1595" s="172">
        <v>1.1739915E-5</v>
      </c>
      <c r="BV1595" s="172">
        <v>1.0464322999999999E-6</v>
      </c>
      <c r="BW1595" s="172">
        <v>5.2754979000000001E-6</v>
      </c>
      <c r="BX1595" s="69">
        <v>0</v>
      </c>
      <c r="BY1595" s="172">
        <v>1.7853023E-6</v>
      </c>
      <c r="BZ1595" s="172">
        <v>1.3190823999999999E-7</v>
      </c>
      <c r="CA1595" s="69">
        <v>0</v>
      </c>
      <c r="CB1595" s="172">
        <v>2.0020831E-7</v>
      </c>
      <c r="CC1595" s="69">
        <v>0</v>
      </c>
      <c r="CD1595" s="69">
        <v>0</v>
      </c>
      <c r="CE1595" s="69">
        <v>0</v>
      </c>
      <c r="CF1595" s="69">
        <v>0</v>
      </c>
      <c r="CG1595" s="69">
        <v>0</v>
      </c>
      <c r="CH1595" s="172">
        <v>3.1787094E-7</v>
      </c>
      <c r="CI1595" s="172">
        <v>2.9547819000000001E-6</v>
      </c>
      <c r="CJ1595" s="172">
        <v>2.7913106000000001E-8</v>
      </c>
      <c r="CK1595" s="69">
        <v>0</v>
      </c>
      <c r="CM1595" s="198">
        <v>0</v>
      </c>
      <c r="CN1595" s="198">
        <v>0.18920358000000001</v>
      </c>
      <c r="CO1595" s="198">
        <v>5.5506881999999999E-3</v>
      </c>
      <c r="CP1595" s="198">
        <v>7.4620698999999997E-4</v>
      </c>
      <c r="CQ1595" s="198">
        <v>0</v>
      </c>
      <c r="CR1595" s="198">
        <v>0</v>
      </c>
      <c r="CS1595" s="197">
        <v>6.6105313000000001E-5</v>
      </c>
      <c r="CT1595" s="198">
        <v>0</v>
      </c>
      <c r="CU1595" s="198">
        <v>0</v>
      </c>
      <c r="CV1595" s="197">
        <v>4.6388662000000001E-5</v>
      </c>
    </row>
    <row r="1596" spans="1:100" ht="14.4">
      <c r="A1596" t="s">
        <v>3747</v>
      </c>
      <c r="B1596" s="85" t="s">
        <v>1162</v>
      </c>
      <c r="C1596" s="113" t="str">
        <f t="shared" si="718"/>
        <v>B.044.01.232</v>
      </c>
      <c r="D1596" s="9" t="s">
        <v>1163</v>
      </c>
      <c r="E1596" s="112" t="s">
        <v>514</v>
      </c>
      <c r="F1596" s="115" t="str">
        <f t="shared" si="719"/>
        <v>Electricity Mauritius production</v>
      </c>
      <c r="G1596" s="143">
        <f t="shared" si="720"/>
        <v>0.21488594666666666</v>
      </c>
      <c r="I1596" s="118">
        <f t="shared" si="721"/>
        <v>4.4393005434000002E-2</v>
      </c>
      <c r="K1596" s="161">
        <f t="shared" si="722"/>
        <v>3.1387163000000003E-3</v>
      </c>
      <c r="L1596" s="161">
        <f t="shared" si="723"/>
        <v>8.6719073000000001E-3</v>
      </c>
      <c r="M1596" s="162">
        <f t="shared" si="724"/>
        <v>3.4948983399999995E-4</v>
      </c>
      <c r="N1596" s="161">
        <v>3.2232891999999999E-2</v>
      </c>
      <c r="O1596" s="132">
        <v>4.3470243999999998E-3</v>
      </c>
      <c r="P1596" s="132">
        <v>4.3248829000000003E-3</v>
      </c>
      <c r="Q1596" s="132">
        <v>1.8315207999999999E-3</v>
      </c>
      <c r="R1596" s="132">
        <v>1.3071955000000001E-3</v>
      </c>
      <c r="S1596" s="132">
        <v>0</v>
      </c>
      <c r="T1596" s="132">
        <v>0</v>
      </c>
      <c r="U1596" s="132">
        <v>0</v>
      </c>
      <c r="V1596" s="164">
        <v>2.3674374E-5</v>
      </c>
      <c r="W1596" s="132">
        <v>0</v>
      </c>
      <c r="X1596" s="132">
        <v>3.2581545999999997E-4</v>
      </c>
      <c r="Y1596" s="132">
        <v>0</v>
      </c>
      <c r="Z1596" s="132">
        <v>0</v>
      </c>
      <c r="AA1596" s="132">
        <v>0</v>
      </c>
      <c r="AC1596" s="118">
        <f t="shared" si="710"/>
        <v>3.2232891999999999E-2</v>
      </c>
      <c r="AD1596" s="118">
        <f t="shared" si="711"/>
        <v>1.18106236E-2</v>
      </c>
      <c r="AE1596" s="118">
        <f t="shared" si="712"/>
        <v>8.6719073000000001E-3</v>
      </c>
      <c r="AF1596" s="118">
        <f t="shared" si="713"/>
        <v>8.6719073000000001E-3</v>
      </c>
      <c r="AG1596" s="118">
        <f t="shared" si="714"/>
        <v>3.4948983399999995E-4</v>
      </c>
      <c r="AI1596" s="69">
        <v>2.8640061999999999</v>
      </c>
      <c r="AJ1596" s="69">
        <v>2.3977138</v>
      </c>
      <c r="AK1596" s="69">
        <v>4.0480103000000003E-2</v>
      </c>
      <c r="AL1596" s="69">
        <v>0</v>
      </c>
      <c r="AM1596" s="69">
        <v>0.33560167000000002</v>
      </c>
      <c r="AN1596" s="69">
        <v>5.5992865000000003E-2</v>
      </c>
      <c r="AO1596" s="69">
        <v>3.4217859000000003E-2</v>
      </c>
      <c r="AQ1596" s="116">
        <v>5.6404341000000002E-3</v>
      </c>
      <c r="AR1596" s="116">
        <v>5.3350371000000004E-3</v>
      </c>
      <c r="AS1596" s="116">
        <v>2.0417796999999999E-4</v>
      </c>
      <c r="AT1596" s="116">
        <v>1.0121908E-4</v>
      </c>
      <c r="AU1596" s="150">
        <f t="shared" si="715"/>
        <v>3.1984634397000002E-7</v>
      </c>
      <c r="AV1596" s="150">
        <f t="shared" si="716"/>
        <v>7.5509604377499997E-10</v>
      </c>
      <c r="AW1596" s="163">
        <f t="shared" si="717"/>
        <v>1.4176340831390001E-2</v>
      </c>
      <c r="AX1596" s="196">
        <v>1.9941416000000001E-7</v>
      </c>
      <c r="AY1596" s="196">
        <v>6.0168065999999998E-10</v>
      </c>
      <c r="AZ1596" s="196">
        <v>1.6438775E-14</v>
      </c>
      <c r="BA1596" s="108">
        <v>0</v>
      </c>
      <c r="BB1596" s="108">
        <v>0</v>
      </c>
      <c r="BC1596" s="196">
        <v>2.7233396999999998E-10</v>
      </c>
      <c r="BD1596" s="196">
        <v>1.2015985E-7</v>
      </c>
      <c r="BE1596" s="196">
        <v>3.8605585E-11</v>
      </c>
      <c r="BF1596" s="196">
        <v>1.1479336E-10</v>
      </c>
      <c r="BG1596" s="108">
        <v>0</v>
      </c>
      <c r="BH1596" s="108">
        <v>0</v>
      </c>
      <c r="BI1596" s="108">
        <v>0</v>
      </c>
      <c r="BJ1596" s="108">
        <v>0</v>
      </c>
      <c r="BK1596" s="108">
        <v>0</v>
      </c>
      <c r="BL1596" s="108">
        <v>0</v>
      </c>
      <c r="BM1596" s="108">
        <v>0</v>
      </c>
      <c r="BN1596" s="108">
        <v>0</v>
      </c>
      <c r="BO1596" s="196">
        <v>4.7783139000000005E-7</v>
      </c>
      <c r="BP1596" s="108">
        <v>1.4175863E-2</v>
      </c>
      <c r="BQ1596" s="108">
        <v>0</v>
      </c>
      <c r="BR1596" s="108">
        <v>0</v>
      </c>
      <c r="BS1596" s="108">
        <v>0</v>
      </c>
      <c r="BU1596" s="172">
        <v>1.2430567000000001E-5</v>
      </c>
      <c r="BV1596" s="172">
        <v>8.8107992000000003E-7</v>
      </c>
      <c r="BW1596" s="172">
        <v>5.9915904000000003E-6</v>
      </c>
      <c r="BX1596" s="69">
        <v>0</v>
      </c>
      <c r="BY1596" s="172">
        <v>1.7643494E-6</v>
      </c>
      <c r="BZ1596" s="172">
        <v>1.7630394999999999E-7</v>
      </c>
      <c r="CA1596" s="69">
        <v>0</v>
      </c>
      <c r="CB1596" s="172">
        <v>2.6759144999999999E-7</v>
      </c>
      <c r="CC1596" s="69">
        <v>0</v>
      </c>
      <c r="CD1596" s="69">
        <v>0</v>
      </c>
      <c r="CE1596" s="69">
        <v>0</v>
      </c>
      <c r="CF1596" s="69">
        <v>0</v>
      </c>
      <c r="CG1596" s="69">
        <v>0</v>
      </c>
      <c r="CH1596" s="172">
        <v>3.9125973E-7</v>
      </c>
      <c r="CI1596" s="172">
        <v>2.9469739000000001E-6</v>
      </c>
      <c r="CJ1596" s="172">
        <v>1.1418028999999999E-8</v>
      </c>
      <c r="CK1596" s="69">
        <v>0</v>
      </c>
      <c r="CM1596" s="198">
        <v>0</v>
      </c>
      <c r="CN1596" s="198">
        <v>0.21488594999999999</v>
      </c>
      <c r="CO1596" s="198">
        <v>7.4188561999999998E-3</v>
      </c>
      <c r="CP1596" s="198">
        <v>6.4325750999999997E-4</v>
      </c>
      <c r="CQ1596" s="198">
        <v>0</v>
      </c>
      <c r="CR1596" s="198">
        <v>0</v>
      </c>
      <c r="CS1596" s="197">
        <v>6.1267923000000006E-5</v>
      </c>
      <c r="CT1596" s="198">
        <v>0</v>
      </c>
      <c r="CU1596" s="198">
        <v>0</v>
      </c>
      <c r="CV1596" s="197">
        <v>6.2001466999999996E-5</v>
      </c>
    </row>
    <row r="1597" spans="1:100" ht="14.4">
      <c r="A1597" t="s">
        <v>3748</v>
      </c>
      <c r="B1597" s="85" t="s">
        <v>1162</v>
      </c>
      <c r="C1597" s="113" t="str">
        <f t="shared" si="718"/>
        <v>B.044.01.233</v>
      </c>
      <c r="D1597" s="9" t="s">
        <v>1163</v>
      </c>
      <c r="E1597" s="112" t="s">
        <v>514</v>
      </c>
      <c r="F1597" s="115" t="str">
        <f t="shared" si="719"/>
        <v>Electricity Mexico production</v>
      </c>
      <c r="G1597" s="143">
        <f t="shared" si="720"/>
        <v>0.14955752666666666</v>
      </c>
      <c r="I1597" s="118">
        <f t="shared" si="721"/>
        <v>3.1556357638E-2</v>
      </c>
      <c r="K1597" s="161">
        <f t="shared" si="722"/>
        <v>2.4889316199999999E-3</v>
      </c>
      <c r="L1597" s="161">
        <f t="shared" si="723"/>
        <v>5.8770044E-3</v>
      </c>
      <c r="M1597" s="162">
        <f t="shared" si="724"/>
        <v>7.5679261799999997E-4</v>
      </c>
      <c r="N1597" s="161">
        <v>2.2433629E-2</v>
      </c>
      <c r="O1597" s="132">
        <v>2.3215419999999998E-3</v>
      </c>
      <c r="P1597" s="132">
        <v>3.5554623999999998E-3</v>
      </c>
      <c r="Q1597" s="132">
        <v>1.4985306999999999E-3</v>
      </c>
      <c r="R1597" s="132">
        <v>9.9040092000000001E-4</v>
      </c>
      <c r="S1597" s="132">
        <v>0</v>
      </c>
      <c r="T1597" s="132">
        <v>0</v>
      </c>
      <c r="U1597" s="132">
        <v>0</v>
      </c>
      <c r="V1597" s="164">
        <v>5.1511568000000002E-5</v>
      </c>
      <c r="W1597" s="132">
        <v>0</v>
      </c>
      <c r="X1597" s="132">
        <v>7.0528105E-4</v>
      </c>
      <c r="Y1597" s="132">
        <v>0</v>
      </c>
      <c r="Z1597" s="132">
        <v>0</v>
      </c>
      <c r="AA1597" s="132">
        <v>0</v>
      </c>
      <c r="AC1597" s="118">
        <f t="shared" si="710"/>
        <v>2.2433629E-2</v>
      </c>
      <c r="AD1597" s="118">
        <f t="shared" si="711"/>
        <v>8.3659360200000008E-3</v>
      </c>
      <c r="AE1597" s="118">
        <f t="shared" si="712"/>
        <v>5.8770044E-3</v>
      </c>
      <c r="AF1597" s="118">
        <f t="shared" si="713"/>
        <v>5.8770044E-3</v>
      </c>
      <c r="AG1597" s="118">
        <f t="shared" si="714"/>
        <v>7.5679261799999997E-4</v>
      </c>
      <c r="AI1597" s="69">
        <v>2.3406734</v>
      </c>
      <c r="AJ1597" s="69">
        <v>1.9487243999999999</v>
      </c>
      <c r="AK1597" s="69">
        <v>8.7625828000000003E-2</v>
      </c>
      <c r="AL1597" s="69">
        <v>0</v>
      </c>
      <c r="AM1597" s="69">
        <v>6.3325889999999996E-2</v>
      </c>
      <c r="AN1597" s="69">
        <v>0.15039088</v>
      </c>
      <c r="AO1597" s="69">
        <v>9.0606409999999998E-2</v>
      </c>
      <c r="AQ1597" s="116">
        <v>3.8133963999999998E-3</v>
      </c>
      <c r="AR1597" s="116">
        <v>3.5637322000000001E-3</v>
      </c>
      <c r="AS1597" s="116">
        <v>1.4010855999999999E-4</v>
      </c>
      <c r="AT1597" s="116">
        <v>1.0955559E-4</v>
      </c>
      <c r="AU1597" s="150">
        <f t="shared" si="715"/>
        <v>2.1365300574999998E-7</v>
      </c>
      <c r="AV1597" s="150">
        <f t="shared" si="716"/>
        <v>5.1815295315100002E-10</v>
      </c>
      <c r="AW1597" s="163">
        <f t="shared" si="717"/>
        <v>1.5343919683E-2</v>
      </c>
      <c r="AX1597" s="196">
        <v>1.3878937999999999E-7</v>
      </c>
      <c r="AY1597" s="196">
        <v>4.1876107000000002E-10</v>
      </c>
      <c r="AZ1597" s="196">
        <v>1.1441151000000001E-14</v>
      </c>
      <c r="BA1597" s="108">
        <v>0</v>
      </c>
      <c r="BB1597" s="108">
        <v>0</v>
      </c>
      <c r="BC1597" s="196">
        <v>2.2282074999999999E-10</v>
      </c>
      <c r="BD1597" s="196">
        <v>7.4640804999999994E-8</v>
      </c>
      <c r="BE1597" s="196">
        <v>3.1586676999999999E-11</v>
      </c>
      <c r="BF1597" s="196">
        <v>6.7793765000000001E-11</v>
      </c>
      <c r="BG1597" s="108">
        <v>0</v>
      </c>
      <c r="BH1597" s="108">
        <v>0</v>
      </c>
      <c r="BI1597" s="108">
        <v>0</v>
      </c>
      <c r="BJ1597" s="108">
        <v>0</v>
      </c>
      <c r="BK1597" s="108">
        <v>0</v>
      </c>
      <c r="BL1597" s="108">
        <v>0</v>
      </c>
      <c r="BM1597" s="108">
        <v>0</v>
      </c>
      <c r="BN1597" s="108">
        <v>0</v>
      </c>
      <c r="BO1597" s="196">
        <v>1.0396829999999999E-6</v>
      </c>
      <c r="BP1597" s="108">
        <v>1.534288E-2</v>
      </c>
      <c r="BQ1597" s="108">
        <v>0</v>
      </c>
      <c r="BR1597" s="108">
        <v>0</v>
      </c>
      <c r="BS1597" s="108">
        <v>0</v>
      </c>
      <c r="BU1597" s="172">
        <v>9.0114097000000007E-6</v>
      </c>
      <c r="BV1597" s="172">
        <v>5.4074938000000005E-7</v>
      </c>
      <c r="BW1597" s="172">
        <v>4.1700607000000003E-6</v>
      </c>
      <c r="BX1597" s="69">
        <v>0</v>
      </c>
      <c r="BY1597" s="172">
        <v>1.2243538E-6</v>
      </c>
      <c r="BZ1597" s="172">
        <v>1.4425000000000001E-7</v>
      </c>
      <c r="CA1597" s="69">
        <v>0</v>
      </c>
      <c r="CB1597" s="172">
        <v>2.1894046E-7</v>
      </c>
      <c r="CC1597" s="69">
        <v>0</v>
      </c>
      <c r="CD1597" s="69">
        <v>0</v>
      </c>
      <c r="CE1597" s="69">
        <v>0</v>
      </c>
      <c r="CF1597" s="69">
        <v>0</v>
      </c>
      <c r="CG1597" s="69">
        <v>0</v>
      </c>
      <c r="CH1597" s="172">
        <v>3.0843102000000001E-7</v>
      </c>
      <c r="CI1597" s="172">
        <v>2.3797806E-6</v>
      </c>
      <c r="CJ1597" s="172">
        <v>2.4843765999999999E-8</v>
      </c>
      <c r="CK1597" s="69">
        <v>0</v>
      </c>
      <c r="CM1597" s="198">
        <v>0</v>
      </c>
      <c r="CN1597" s="198">
        <v>0.14955752999999999</v>
      </c>
      <c r="CO1597" s="198">
        <v>6.0700288999999998E-3</v>
      </c>
      <c r="CP1597" s="198">
        <v>4.0305671999999999E-4</v>
      </c>
      <c r="CQ1597" s="198">
        <v>0</v>
      </c>
      <c r="CR1597" s="198">
        <v>0</v>
      </c>
      <c r="CS1597" s="197">
        <v>4.0623456999999997E-5</v>
      </c>
      <c r="CT1597" s="198">
        <v>0</v>
      </c>
      <c r="CU1597" s="198">
        <v>0</v>
      </c>
      <c r="CV1597" s="197">
        <v>5.0728937999999999E-5</v>
      </c>
    </row>
    <row r="1598" spans="1:100" ht="14.4">
      <c r="A1598" t="s">
        <v>3749</v>
      </c>
      <c r="B1598" s="85" t="s">
        <v>1162</v>
      </c>
      <c r="C1598" s="113" t="str">
        <f t="shared" si="718"/>
        <v>B.044.01.234</v>
      </c>
      <c r="D1598" s="9" t="s">
        <v>1163</v>
      </c>
      <c r="E1598" s="112" t="s">
        <v>514</v>
      </c>
      <c r="F1598" s="115" t="str">
        <f t="shared" si="719"/>
        <v>Electricity Moldova production</v>
      </c>
      <c r="G1598" s="143">
        <f t="shared" si="720"/>
        <v>0.16667746666666666</v>
      </c>
      <c r="I1598" s="118">
        <f t="shared" si="721"/>
        <v>3.4180539459999999E-2</v>
      </c>
      <c r="K1598" s="161">
        <f t="shared" si="722"/>
        <v>2.8213784E-3</v>
      </c>
      <c r="L1598" s="161">
        <f t="shared" si="723"/>
        <v>6.3192004000000006E-3</v>
      </c>
      <c r="M1598" s="162">
        <f t="shared" si="724"/>
        <v>3.8340660000000001E-5</v>
      </c>
      <c r="N1598" s="161">
        <v>2.5001619999999999E-2</v>
      </c>
      <c r="O1598" s="132">
        <v>2.2579574999999998E-3</v>
      </c>
      <c r="P1598" s="132">
        <v>4.0612429000000004E-3</v>
      </c>
      <c r="Q1598" s="132">
        <v>1.7106319999999999E-3</v>
      </c>
      <c r="R1598" s="132">
        <v>1.1107464E-3</v>
      </c>
      <c r="S1598" s="132">
        <v>0</v>
      </c>
      <c r="T1598" s="132">
        <v>0</v>
      </c>
      <c r="U1598" s="132">
        <v>0</v>
      </c>
      <c r="V1598" s="164">
        <v>2.5707758999999999E-5</v>
      </c>
      <c r="W1598" s="132">
        <v>0</v>
      </c>
      <c r="X1598" s="164">
        <v>1.2632901E-5</v>
      </c>
      <c r="Y1598" s="132">
        <v>0</v>
      </c>
      <c r="Z1598" s="132">
        <v>0</v>
      </c>
      <c r="AA1598" s="132">
        <v>0</v>
      </c>
      <c r="AC1598" s="118">
        <f t="shared" si="710"/>
        <v>2.5001619999999999E-2</v>
      </c>
      <c r="AD1598" s="118">
        <f t="shared" si="711"/>
        <v>9.1405788000000002E-3</v>
      </c>
      <c r="AE1598" s="118">
        <f t="shared" si="712"/>
        <v>6.3192004000000006E-3</v>
      </c>
      <c r="AF1598" s="118">
        <f t="shared" si="713"/>
        <v>6.3192004000000006E-3</v>
      </c>
      <c r="AG1598" s="118">
        <f t="shared" si="714"/>
        <v>3.8340660000000001E-5</v>
      </c>
      <c r="AI1598" s="69">
        <v>2.3586269</v>
      </c>
      <c r="AJ1598" s="69">
        <v>2.2255109000000002</v>
      </c>
      <c r="AK1598" s="69">
        <v>1.5695423E-3</v>
      </c>
      <c r="AL1598" s="69">
        <v>0</v>
      </c>
      <c r="AM1598" s="69">
        <v>1.2028273000000001E-2</v>
      </c>
      <c r="AN1598" s="69">
        <v>5.7083332000000001E-2</v>
      </c>
      <c r="AO1598" s="69">
        <v>6.2434892999999998E-2</v>
      </c>
      <c r="AQ1598" s="116">
        <v>4.1628176999999999E-3</v>
      </c>
      <c r="AR1598" s="116">
        <v>3.8814873E-3</v>
      </c>
      <c r="AS1598" s="116">
        <v>1.5463097E-4</v>
      </c>
      <c r="AT1598" s="116">
        <v>1.2669948000000001E-4</v>
      </c>
      <c r="AU1598" s="150">
        <f t="shared" si="715"/>
        <v>2.3270307967999999E-7</v>
      </c>
      <c r="AV1598" s="150">
        <f t="shared" si="716"/>
        <v>5.718600878260001E-10</v>
      </c>
      <c r="AW1598" s="163">
        <f t="shared" si="717"/>
        <v>1.774502487221E-2</v>
      </c>
      <c r="AX1598" s="196">
        <v>1.5467668999999999E-7</v>
      </c>
      <c r="AY1598" s="196">
        <v>4.666969E-10</v>
      </c>
      <c r="AZ1598" s="196">
        <v>1.2750826E-14</v>
      </c>
      <c r="BA1598" s="108">
        <v>0</v>
      </c>
      <c r="BB1598" s="108">
        <v>0</v>
      </c>
      <c r="BC1598" s="196">
        <v>2.5435868E-10</v>
      </c>
      <c r="BD1598" s="196">
        <v>7.7772030999999997E-8</v>
      </c>
      <c r="BE1598" s="196">
        <v>3.6057438999999998E-11</v>
      </c>
      <c r="BF1598" s="196">
        <v>6.9092998000000003E-11</v>
      </c>
      <c r="BG1598" s="108">
        <v>0</v>
      </c>
      <c r="BH1598" s="108">
        <v>0</v>
      </c>
      <c r="BI1598" s="108">
        <v>0</v>
      </c>
      <c r="BJ1598" s="108">
        <v>0</v>
      </c>
      <c r="BK1598" s="108">
        <v>0</v>
      </c>
      <c r="BL1598" s="108">
        <v>0</v>
      </c>
      <c r="BM1598" s="108">
        <v>0</v>
      </c>
      <c r="BN1598" s="108">
        <v>0</v>
      </c>
      <c r="BO1598" s="196">
        <v>5.1887221000000001E-7</v>
      </c>
      <c r="BP1598" s="108">
        <v>1.7744506E-2</v>
      </c>
      <c r="BQ1598" s="108">
        <v>0</v>
      </c>
      <c r="BR1598" s="108">
        <v>0</v>
      </c>
      <c r="BS1598" s="108">
        <v>0</v>
      </c>
      <c r="BU1598" s="172">
        <v>9.8894990999999996E-6</v>
      </c>
      <c r="BV1598" s="172">
        <v>5.6008984000000004E-7</v>
      </c>
      <c r="BW1598" s="172">
        <v>4.6474098999999997E-6</v>
      </c>
      <c r="BX1598" s="69">
        <v>0</v>
      </c>
      <c r="BY1598" s="172">
        <v>1.3327789000000001E-6</v>
      </c>
      <c r="BZ1598" s="172">
        <v>1.6466706999999999E-7</v>
      </c>
      <c r="CA1598" s="69">
        <v>0</v>
      </c>
      <c r="CB1598" s="172">
        <v>2.4992918000000001E-7</v>
      </c>
      <c r="CC1598" s="69">
        <v>0</v>
      </c>
      <c r="CD1598" s="69">
        <v>0</v>
      </c>
      <c r="CE1598" s="69">
        <v>0</v>
      </c>
      <c r="CF1598" s="69">
        <v>0</v>
      </c>
      <c r="CG1598" s="69">
        <v>0</v>
      </c>
      <c r="CH1598" s="172">
        <v>3.4837335000000002E-7</v>
      </c>
      <c r="CI1598" s="172">
        <v>2.5738520999999999E-6</v>
      </c>
      <c r="CJ1598" s="172">
        <v>1.2398720999999999E-8</v>
      </c>
      <c r="CK1598" s="69">
        <v>0</v>
      </c>
      <c r="CM1598" s="198">
        <v>0</v>
      </c>
      <c r="CN1598" s="198">
        <v>0.16667746</v>
      </c>
      <c r="CO1598" s="198">
        <v>6.9291776000000001E-3</v>
      </c>
      <c r="CP1598" s="198">
        <v>4.2097184999999998E-4</v>
      </c>
      <c r="CQ1598" s="198">
        <v>0</v>
      </c>
      <c r="CR1598" s="198">
        <v>0</v>
      </c>
      <c r="CS1598" s="197">
        <v>4.3487152999999997E-5</v>
      </c>
      <c r="CT1598" s="198">
        <v>0</v>
      </c>
      <c r="CU1598" s="198">
        <v>0</v>
      </c>
      <c r="CV1598" s="197">
        <v>5.7909085000000003E-5</v>
      </c>
    </row>
    <row r="1599" spans="1:100" ht="14.4">
      <c r="A1599" t="s">
        <v>3750</v>
      </c>
      <c r="B1599" s="85" t="s">
        <v>1162</v>
      </c>
      <c r="C1599" s="113" t="str">
        <f t="shared" si="718"/>
        <v>B.044.01.235</v>
      </c>
      <c r="D1599" s="9" t="s">
        <v>1163</v>
      </c>
      <c r="E1599" s="112" t="s">
        <v>514</v>
      </c>
      <c r="F1599" s="115" t="str">
        <f t="shared" si="719"/>
        <v>Electricity Mongolia production</v>
      </c>
      <c r="G1599" s="143">
        <f t="shared" si="720"/>
        <v>0.30552328000000001</v>
      </c>
      <c r="I1599" s="118">
        <f t="shared" si="721"/>
        <v>5.9126018427999999E-2</v>
      </c>
      <c r="K1599" s="161">
        <f t="shared" si="722"/>
        <v>3.8672381999999999E-3</v>
      </c>
      <c r="L1599" s="161">
        <f t="shared" si="723"/>
        <v>8.7295392000000006E-3</v>
      </c>
      <c r="M1599" s="162">
        <f t="shared" si="724"/>
        <v>7.0074902800000007E-4</v>
      </c>
      <c r="N1599" s="161">
        <v>4.5828491999999998E-2</v>
      </c>
      <c r="O1599" s="132">
        <v>3.2412160999999999E-3</v>
      </c>
      <c r="P1599" s="132">
        <v>5.4883231000000003E-3</v>
      </c>
      <c r="Q1599" s="132">
        <v>2.334418E-3</v>
      </c>
      <c r="R1599" s="132">
        <v>1.5328201999999999E-3</v>
      </c>
      <c r="S1599" s="132">
        <v>0</v>
      </c>
      <c r="T1599" s="132">
        <v>0</v>
      </c>
      <c r="U1599" s="132">
        <v>0</v>
      </c>
      <c r="V1599" s="164">
        <v>1.8387598000000001E-5</v>
      </c>
      <c r="W1599" s="132">
        <v>0</v>
      </c>
      <c r="X1599" s="132">
        <v>6.8236143000000005E-4</v>
      </c>
      <c r="Y1599" s="132">
        <v>0</v>
      </c>
      <c r="Z1599" s="132">
        <v>0</v>
      </c>
      <c r="AA1599" s="132">
        <v>0</v>
      </c>
      <c r="AC1599" s="118">
        <f t="shared" si="710"/>
        <v>4.5828491999999998E-2</v>
      </c>
      <c r="AD1599" s="118">
        <f t="shared" si="711"/>
        <v>1.25967774E-2</v>
      </c>
      <c r="AE1599" s="118">
        <f t="shared" si="712"/>
        <v>8.7295392000000006E-3</v>
      </c>
      <c r="AF1599" s="118">
        <f t="shared" si="713"/>
        <v>8.7295392000000006E-3</v>
      </c>
      <c r="AG1599" s="118">
        <f t="shared" si="714"/>
        <v>7.0074902800000007E-4</v>
      </c>
      <c r="AI1599" s="69">
        <v>3.2280413000000001</v>
      </c>
      <c r="AJ1599" s="69">
        <v>3.0458162999999998</v>
      </c>
      <c r="AK1599" s="69">
        <v>8.4778239000000005E-2</v>
      </c>
      <c r="AL1599" s="69">
        <v>0</v>
      </c>
      <c r="AM1599" s="69">
        <v>0</v>
      </c>
      <c r="AN1599" s="69">
        <v>9.0228489999999995E-2</v>
      </c>
      <c r="AO1599" s="69">
        <v>7.2182784999999996E-3</v>
      </c>
      <c r="AQ1599" s="116">
        <v>6.8788390000000003E-3</v>
      </c>
      <c r="AR1599" s="116">
        <v>6.5581670999999998E-3</v>
      </c>
      <c r="AS1599" s="116">
        <v>2.7103941999999999E-4</v>
      </c>
      <c r="AT1599" s="199">
        <v>4.9632495999999999E-5</v>
      </c>
      <c r="AU1599" s="150">
        <f t="shared" si="715"/>
        <v>3.9317548117000004E-7</v>
      </c>
      <c r="AV1599" s="150">
        <f t="shared" si="716"/>
        <v>1.0023647305310001E-9</v>
      </c>
      <c r="AW1599" s="163">
        <f t="shared" si="717"/>
        <v>6.95133002583E-3</v>
      </c>
      <c r="AX1599" s="196">
        <v>2.8352560000000003E-7</v>
      </c>
      <c r="AY1599" s="196">
        <v>8.5546519000000002E-10</v>
      </c>
      <c r="AZ1599" s="196">
        <v>2.3372531000000001E-14</v>
      </c>
      <c r="BA1599" s="108">
        <v>0</v>
      </c>
      <c r="BB1599" s="108">
        <v>0</v>
      </c>
      <c r="BC1599" s="196">
        <v>3.4711116999999999E-10</v>
      </c>
      <c r="BD1599" s="196">
        <v>1.0930277E-7</v>
      </c>
      <c r="BE1599" s="196">
        <v>4.9205868999999997E-11</v>
      </c>
      <c r="BF1599" s="196">
        <v>9.7670298999999995E-11</v>
      </c>
      <c r="BG1599" s="108">
        <v>0</v>
      </c>
      <c r="BH1599" s="108">
        <v>0</v>
      </c>
      <c r="BI1599" s="108">
        <v>0</v>
      </c>
      <c r="BJ1599" s="108">
        <v>0</v>
      </c>
      <c r="BK1599" s="108">
        <v>0</v>
      </c>
      <c r="BL1599" s="108">
        <v>0</v>
      </c>
      <c r="BM1599" s="108">
        <v>0</v>
      </c>
      <c r="BN1599" s="108">
        <v>0</v>
      </c>
      <c r="BO1599" s="196">
        <v>3.7112582999999998E-7</v>
      </c>
      <c r="BP1599" s="108">
        <v>6.9509589E-3</v>
      </c>
      <c r="BQ1599" s="108">
        <v>0</v>
      </c>
      <c r="BR1599" s="108">
        <v>0</v>
      </c>
      <c r="BS1599" s="108">
        <v>0</v>
      </c>
      <c r="BU1599" s="172">
        <v>1.599749E-5</v>
      </c>
      <c r="BV1599" s="172">
        <v>7.8764704999999998E-7</v>
      </c>
      <c r="BW1599" s="172">
        <v>8.5187997000000007E-6</v>
      </c>
      <c r="BX1599" s="69">
        <v>0</v>
      </c>
      <c r="BY1599" s="172">
        <v>1.8532385999999999E-6</v>
      </c>
      <c r="BZ1599" s="172">
        <v>2.2471330999999999E-7</v>
      </c>
      <c r="CA1599" s="69">
        <v>0</v>
      </c>
      <c r="CB1599" s="172">
        <v>3.4106645000000001E-7</v>
      </c>
      <c r="CC1599" s="69">
        <v>0</v>
      </c>
      <c r="CD1599" s="69">
        <v>0</v>
      </c>
      <c r="CE1599" s="69">
        <v>0</v>
      </c>
      <c r="CF1599" s="69">
        <v>0</v>
      </c>
      <c r="CG1599" s="69">
        <v>0</v>
      </c>
      <c r="CH1599" s="172">
        <v>4.7692224000000004E-7</v>
      </c>
      <c r="CI1599" s="172">
        <v>3.7862347999999999E-6</v>
      </c>
      <c r="CJ1599" s="172">
        <v>8.8682447000000006E-9</v>
      </c>
      <c r="CK1599" s="69">
        <v>0</v>
      </c>
      <c r="CM1599" s="198">
        <v>0</v>
      </c>
      <c r="CN1599" s="198">
        <v>0.30552328000000001</v>
      </c>
      <c r="CO1599" s="198">
        <v>9.4559185000000004E-3</v>
      </c>
      <c r="CP1599" s="198">
        <v>5.9043482999999997E-4</v>
      </c>
      <c r="CQ1599" s="198">
        <v>0</v>
      </c>
      <c r="CR1599" s="198">
        <v>0</v>
      </c>
      <c r="CS1599" s="197">
        <v>6.0744725000000003E-5</v>
      </c>
      <c r="CT1599" s="198">
        <v>0</v>
      </c>
      <c r="CU1599" s="198">
        <v>0</v>
      </c>
      <c r="CV1599" s="197">
        <v>7.9025769E-5</v>
      </c>
    </row>
    <row r="1600" spans="1:100" ht="14.4">
      <c r="A1600" t="s">
        <v>3751</v>
      </c>
      <c r="B1600" s="85" t="s">
        <v>1162</v>
      </c>
      <c r="C1600" s="113" t="str">
        <f t="shared" si="718"/>
        <v>B.044.01.236</v>
      </c>
      <c r="D1600" s="9" t="s">
        <v>1163</v>
      </c>
      <c r="E1600" s="112" t="s">
        <v>514</v>
      </c>
      <c r="F1600" s="115" t="str">
        <f t="shared" si="719"/>
        <v>Electricity Montenegro production</v>
      </c>
      <c r="G1600" s="143">
        <f t="shared" si="720"/>
        <v>8.1913946666666668E-2</v>
      </c>
      <c r="I1600" s="118">
        <f t="shared" si="721"/>
        <v>1.5902885969999999E-2</v>
      </c>
      <c r="K1600" s="161">
        <f t="shared" si="722"/>
        <v>1.02136689E-3</v>
      </c>
      <c r="L1600" s="161">
        <f t="shared" si="723"/>
        <v>2.2325177000000001E-3</v>
      </c>
      <c r="M1600" s="162">
        <f t="shared" si="724"/>
        <v>3.6190937999999999E-4</v>
      </c>
      <c r="N1600" s="161">
        <v>1.2287091999999999E-2</v>
      </c>
      <c r="O1600" s="132">
        <v>7.7995560000000002E-4</v>
      </c>
      <c r="P1600" s="132">
        <v>1.4525620999999999E-3</v>
      </c>
      <c r="Q1600" s="132">
        <v>6.1836841999999995E-4</v>
      </c>
      <c r="R1600" s="132">
        <v>4.0299847000000003E-4</v>
      </c>
      <c r="S1600" s="132">
        <v>0</v>
      </c>
      <c r="T1600" s="132">
        <v>0</v>
      </c>
      <c r="U1600" s="132">
        <v>0</v>
      </c>
      <c r="V1600" s="132">
        <v>1.7003668E-4</v>
      </c>
      <c r="W1600" s="132">
        <v>0</v>
      </c>
      <c r="X1600" s="132">
        <v>1.9187269999999999E-4</v>
      </c>
      <c r="Y1600" s="132">
        <v>0</v>
      </c>
      <c r="Z1600" s="132">
        <v>0</v>
      </c>
      <c r="AA1600" s="132">
        <v>0</v>
      </c>
      <c r="AC1600" s="118">
        <f t="shared" si="710"/>
        <v>1.2287091999999999E-2</v>
      </c>
      <c r="AD1600" s="118">
        <f t="shared" si="711"/>
        <v>3.2538845900000001E-3</v>
      </c>
      <c r="AE1600" s="118">
        <f t="shared" si="712"/>
        <v>2.2325177000000001E-3</v>
      </c>
      <c r="AF1600" s="118">
        <f t="shared" si="713"/>
        <v>2.2325177000000001E-3</v>
      </c>
      <c r="AG1600" s="118">
        <f t="shared" si="714"/>
        <v>3.6190937999999999E-4</v>
      </c>
      <c r="AI1600" s="69">
        <v>1.6644588</v>
      </c>
      <c r="AJ1600" s="69">
        <v>0.78797339</v>
      </c>
      <c r="AK1600" s="69">
        <v>2.3838729999999999E-2</v>
      </c>
      <c r="AL1600" s="69">
        <v>0</v>
      </c>
      <c r="AM1600" s="69">
        <v>0</v>
      </c>
      <c r="AN1600" s="69">
        <v>0.19253310000000001</v>
      </c>
      <c r="AO1600" s="69">
        <v>0.66011355000000005</v>
      </c>
      <c r="AQ1600" s="116">
        <v>1.8100175999999999E-3</v>
      </c>
      <c r="AR1600" s="116">
        <v>1.7278176E-3</v>
      </c>
      <c r="AS1600" s="199">
        <v>7.2090949999999995E-5</v>
      </c>
      <c r="AT1600" s="199">
        <v>1.0109077E-5</v>
      </c>
      <c r="AU1600" s="150">
        <f t="shared" si="715"/>
        <v>1.0358618593899999E-7</v>
      </c>
      <c r="AV1600" s="150">
        <f t="shared" si="716"/>
        <v>2.6660854441709999E-10</v>
      </c>
      <c r="AW1600" s="163">
        <f t="shared" si="717"/>
        <v>1.4158370330000002E-3</v>
      </c>
      <c r="AX1600" s="196">
        <v>7.6016144999999994E-8</v>
      </c>
      <c r="AY1600" s="196">
        <v>2.2935906E-10</v>
      </c>
      <c r="AZ1600" s="196">
        <v>6.2664171000000003E-15</v>
      </c>
      <c r="BA1600" s="108">
        <v>0</v>
      </c>
      <c r="BB1600" s="108">
        <v>0</v>
      </c>
      <c r="BC1600" s="196">
        <v>9.1946939E-11</v>
      </c>
      <c r="BD1600" s="196">
        <v>2.7478094E-8</v>
      </c>
      <c r="BE1600" s="196">
        <v>1.3034236E-11</v>
      </c>
      <c r="BF1600" s="196">
        <v>2.4208982E-11</v>
      </c>
      <c r="BG1600" s="108">
        <v>0</v>
      </c>
      <c r="BH1600" s="108">
        <v>0</v>
      </c>
      <c r="BI1600" s="108">
        <v>0</v>
      </c>
      <c r="BJ1600" s="108">
        <v>0</v>
      </c>
      <c r="BK1600" s="108">
        <v>0</v>
      </c>
      <c r="BL1600" s="108">
        <v>0</v>
      </c>
      <c r="BM1600" s="108">
        <v>0</v>
      </c>
      <c r="BN1600" s="108">
        <v>0</v>
      </c>
      <c r="BO1600" s="196">
        <v>3.431933E-6</v>
      </c>
      <c r="BP1600" s="108">
        <v>1.4124051000000001E-3</v>
      </c>
      <c r="BQ1600" s="108">
        <v>0</v>
      </c>
      <c r="BR1600" s="108">
        <v>0</v>
      </c>
      <c r="BS1600" s="108">
        <v>0</v>
      </c>
      <c r="BU1600" s="172">
        <v>4.2993329999999999E-6</v>
      </c>
      <c r="BV1600" s="172">
        <v>1.9717548000000001E-7</v>
      </c>
      <c r="BW1600" s="172">
        <v>2.2839783000000001E-6</v>
      </c>
      <c r="BX1600" s="69">
        <v>0</v>
      </c>
      <c r="BY1600" s="172">
        <v>4.7874812999999996E-7</v>
      </c>
      <c r="BZ1600" s="172">
        <v>5.9524736999999998E-8</v>
      </c>
      <c r="CA1600" s="69">
        <v>0</v>
      </c>
      <c r="CB1600" s="172">
        <v>9.0345740999999994E-8</v>
      </c>
      <c r="CC1600" s="69">
        <v>0</v>
      </c>
      <c r="CD1600" s="69">
        <v>0</v>
      </c>
      <c r="CE1600" s="69">
        <v>0</v>
      </c>
      <c r="CF1600" s="69">
        <v>0</v>
      </c>
      <c r="CG1600" s="69">
        <v>0</v>
      </c>
      <c r="CH1600" s="172">
        <v>1.2558855999999999E-7</v>
      </c>
      <c r="CI1600" s="172">
        <v>9.8196426000000003E-7</v>
      </c>
      <c r="CJ1600" s="172">
        <v>8.2007822999999995E-8</v>
      </c>
      <c r="CK1600" s="69">
        <v>0</v>
      </c>
      <c r="CM1600" s="198">
        <v>0</v>
      </c>
      <c r="CN1600" s="198">
        <v>8.1913949E-2</v>
      </c>
      <c r="CO1600" s="198">
        <v>2.5047963000000002E-3</v>
      </c>
      <c r="CP1600" s="198">
        <v>1.4855664000000001E-4</v>
      </c>
      <c r="CQ1600" s="198">
        <v>0</v>
      </c>
      <c r="CR1600" s="198">
        <v>0</v>
      </c>
      <c r="CS1600" s="197">
        <v>1.5535742999999999E-5</v>
      </c>
      <c r="CT1600" s="198">
        <v>0</v>
      </c>
      <c r="CU1600" s="198">
        <v>0</v>
      </c>
      <c r="CV1600" s="197">
        <v>2.0933286999999999E-5</v>
      </c>
    </row>
    <row r="1601" spans="1:100" ht="14.4">
      <c r="A1601" t="s">
        <v>3752</v>
      </c>
      <c r="B1601" s="85" t="s">
        <v>1162</v>
      </c>
      <c r="C1601" s="113" t="str">
        <f t="shared" si="718"/>
        <v>B.044.01.237</v>
      </c>
      <c r="D1601" s="9" t="s">
        <v>1163</v>
      </c>
      <c r="E1601" s="112" t="s">
        <v>514</v>
      </c>
      <c r="F1601" s="115" t="str">
        <f t="shared" si="719"/>
        <v>Electricity Montserrat production</v>
      </c>
      <c r="G1601" s="143">
        <f t="shared" si="720"/>
        <v>0.23842153333333335</v>
      </c>
      <c r="I1601" s="118">
        <f t="shared" si="721"/>
        <v>5.0598526665229002E-2</v>
      </c>
      <c r="K1601" s="161">
        <f t="shared" si="722"/>
        <v>3.1695345000000001E-3</v>
      </c>
      <c r="L1601" s="161">
        <f t="shared" si="723"/>
        <v>1.15568614E-2</v>
      </c>
      <c r="M1601" s="162">
        <f t="shared" si="724"/>
        <v>1.08900765229E-4</v>
      </c>
      <c r="N1601" s="161">
        <v>3.576323E-2</v>
      </c>
      <c r="O1601" s="132">
        <v>7.4604631000000001E-3</v>
      </c>
      <c r="P1601" s="132">
        <v>4.0963982999999999E-3</v>
      </c>
      <c r="Q1601" s="132">
        <v>1.7279829E-3</v>
      </c>
      <c r="R1601" s="132">
        <v>1.4415516000000001E-3</v>
      </c>
      <c r="S1601" s="132">
        <v>0</v>
      </c>
      <c r="T1601" s="132">
        <v>0</v>
      </c>
      <c r="U1601" s="132">
        <v>0</v>
      </c>
      <c r="V1601" s="164">
        <v>3.1095228999999998E-8</v>
      </c>
      <c r="W1601" s="132">
        <v>0</v>
      </c>
      <c r="X1601" s="132">
        <v>1.0886967E-4</v>
      </c>
      <c r="Y1601" s="132">
        <v>0</v>
      </c>
      <c r="Z1601" s="132">
        <v>0</v>
      </c>
      <c r="AA1601" s="132">
        <v>0</v>
      </c>
      <c r="AC1601" s="118">
        <f t="shared" si="710"/>
        <v>3.576323E-2</v>
      </c>
      <c r="AD1601" s="118">
        <f t="shared" si="711"/>
        <v>1.47263959E-2</v>
      </c>
      <c r="AE1601" s="118">
        <f t="shared" si="712"/>
        <v>1.15568614E-2</v>
      </c>
      <c r="AF1601" s="118">
        <f t="shared" si="713"/>
        <v>1.15568614E-2</v>
      </c>
      <c r="AG1601" s="118">
        <f t="shared" si="714"/>
        <v>1.08900765229E-4</v>
      </c>
      <c r="AI1601" s="69">
        <v>3.0929318000000001</v>
      </c>
      <c r="AJ1601" s="69">
        <v>3.0794055</v>
      </c>
      <c r="AK1601" s="69">
        <v>1.3526231E-2</v>
      </c>
      <c r="AL1601" s="69">
        <v>0</v>
      </c>
      <c r="AM1601" s="69">
        <v>0</v>
      </c>
      <c r="AN1601" s="69">
        <v>0</v>
      </c>
      <c r="AO1601" s="69">
        <v>0</v>
      </c>
      <c r="AQ1601" s="116">
        <v>7.1165886999999999E-3</v>
      </c>
      <c r="AR1601" s="116">
        <v>6.6578512000000003E-3</v>
      </c>
      <c r="AS1601" s="116">
        <v>2.3886799E-4</v>
      </c>
      <c r="AT1601" s="116">
        <v>2.1986955999999999E-4</v>
      </c>
      <c r="AU1601" s="150">
        <f t="shared" si="715"/>
        <v>3.9915174864E-7</v>
      </c>
      <c r="AV1601" s="150">
        <f t="shared" si="716"/>
        <v>8.8338751924700002E-10</v>
      </c>
      <c r="AW1601" s="163">
        <f t="shared" si="717"/>
        <v>3.0794055627610131E-2</v>
      </c>
      <c r="AX1601" s="196">
        <v>2.2125518E-7</v>
      </c>
      <c r="AY1601" s="196">
        <v>6.6758029000000003E-10</v>
      </c>
      <c r="AZ1601" s="196">
        <v>1.8239247E-14</v>
      </c>
      <c r="BA1601" s="108">
        <v>0</v>
      </c>
      <c r="BB1601" s="108">
        <v>0</v>
      </c>
      <c r="BC1601" s="196">
        <v>2.5693863999999998E-10</v>
      </c>
      <c r="BD1601" s="196">
        <v>1.7763963E-7</v>
      </c>
      <c r="BE1601" s="196">
        <v>3.6423170000000003E-11</v>
      </c>
      <c r="BF1601" s="196">
        <v>1.7936581999999999E-10</v>
      </c>
      <c r="BG1601" s="108">
        <v>0</v>
      </c>
      <c r="BH1601" s="108">
        <v>0</v>
      </c>
      <c r="BI1601" s="108">
        <v>0</v>
      </c>
      <c r="BJ1601" s="108">
        <v>0</v>
      </c>
      <c r="BK1601" s="108">
        <v>0</v>
      </c>
      <c r="BL1601" s="108">
        <v>0</v>
      </c>
      <c r="BM1601" s="108">
        <v>0</v>
      </c>
      <c r="BN1601" s="108">
        <v>0</v>
      </c>
      <c r="BO1601" s="196">
        <v>6.2761013000000003E-10</v>
      </c>
      <c r="BP1601" s="108">
        <v>3.0794055000000001E-2</v>
      </c>
      <c r="BQ1601" s="108">
        <v>0</v>
      </c>
      <c r="BR1601" s="108">
        <v>0</v>
      </c>
      <c r="BS1601" s="108">
        <v>0</v>
      </c>
      <c r="BU1601" s="172">
        <v>1.4778953E-5</v>
      </c>
      <c r="BV1601" s="172">
        <v>1.3211933999999999E-6</v>
      </c>
      <c r="BW1601" s="172">
        <v>6.6478250000000002E-6</v>
      </c>
      <c r="BX1601" s="69">
        <v>0</v>
      </c>
      <c r="BY1601" s="172">
        <v>2.2545777E-6</v>
      </c>
      <c r="BZ1601" s="172">
        <v>1.6633729000000001E-7</v>
      </c>
      <c r="CA1601" s="69">
        <v>0</v>
      </c>
      <c r="CB1601" s="172">
        <v>2.5246421999999998E-7</v>
      </c>
      <c r="CC1601" s="69">
        <v>0</v>
      </c>
      <c r="CD1601" s="69">
        <v>0</v>
      </c>
      <c r="CE1601" s="69">
        <v>0</v>
      </c>
      <c r="CF1601" s="69">
        <v>0</v>
      </c>
      <c r="CG1601" s="69">
        <v>0</v>
      </c>
      <c r="CH1601" s="172">
        <v>4.0094377000000001E-7</v>
      </c>
      <c r="CI1601" s="172">
        <v>3.7355962000000001E-6</v>
      </c>
      <c r="CJ1601" s="172">
        <v>1.4997069999999998E-11</v>
      </c>
      <c r="CK1601" s="69">
        <v>0</v>
      </c>
      <c r="CM1601" s="198">
        <v>0</v>
      </c>
      <c r="CN1601" s="198">
        <v>0.23842152999999999</v>
      </c>
      <c r="CO1601" s="198">
        <v>6.9994603000000004E-3</v>
      </c>
      <c r="CP1601" s="198">
        <v>9.4209085999999995E-4</v>
      </c>
      <c r="CQ1601" s="198">
        <v>0</v>
      </c>
      <c r="CR1601" s="198">
        <v>0</v>
      </c>
      <c r="CS1601" s="197">
        <v>8.3482012000000004E-5</v>
      </c>
      <c r="CT1601" s="198">
        <v>0</v>
      </c>
      <c r="CU1601" s="198">
        <v>0</v>
      </c>
      <c r="CV1601" s="197">
        <v>5.8496458000000003E-5</v>
      </c>
    </row>
    <row r="1602" spans="1:100" ht="14.4">
      <c r="A1602" t="s">
        <v>3753</v>
      </c>
      <c r="B1602" s="85" t="s">
        <v>1162</v>
      </c>
      <c r="C1602" s="113" t="str">
        <f t="shared" si="718"/>
        <v>B.044.01.238</v>
      </c>
      <c r="D1602" s="9" t="s">
        <v>1163</v>
      </c>
      <c r="E1602" s="112" t="s">
        <v>514</v>
      </c>
      <c r="F1602" s="115" t="str">
        <f t="shared" si="719"/>
        <v>Electricity Morocco production</v>
      </c>
      <c r="G1602" s="143">
        <f t="shared" si="720"/>
        <v>0.25133136666666667</v>
      </c>
      <c r="I1602" s="118">
        <f t="shared" si="721"/>
        <v>4.8911921396999999E-2</v>
      </c>
      <c r="K1602" s="161">
        <f t="shared" si="722"/>
        <v>3.2826755999999999E-3</v>
      </c>
      <c r="L1602" s="161">
        <f t="shared" si="723"/>
        <v>7.3626215000000004E-3</v>
      </c>
      <c r="M1602" s="162">
        <f t="shared" si="724"/>
        <v>5.6691929699999994E-4</v>
      </c>
      <c r="N1602" s="161">
        <v>3.7699705E-2</v>
      </c>
      <c r="O1602" s="132">
        <v>2.6887450000000002E-3</v>
      </c>
      <c r="P1602" s="132">
        <v>4.6738765000000002E-3</v>
      </c>
      <c r="Q1602" s="132">
        <v>1.9861520000000001E-3</v>
      </c>
      <c r="R1602" s="132">
        <v>1.2965235999999999E-3</v>
      </c>
      <c r="S1602" s="132">
        <v>0</v>
      </c>
      <c r="T1602" s="132">
        <v>0</v>
      </c>
      <c r="U1602" s="132">
        <v>0</v>
      </c>
      <c r="V1602" s="164">
        <v>5.0637977000000002E-5</v>
      </c>
      <c r="W1602" s="132">
        <v>0</v>
      </c>
      <c r="X1602" s="132">
        <v>5.1628131999999997E-4</v>
      </c>
      <c r="Y1602" s="132">
        <v>0</v>
      </c>
      <c r="Z1602" s="132">
        <v>0</v>
      </c>
      <c r="AA1602" s="132">
        <v>0</v>
      </c>
      <c r="AC1602" s="118">
        <f t="shared" si="710"/>
        <v>3.7699705E-2</v>
      </c>
      <c r="AD1602" s="118">
        <f t="shared" si="711"/>
        <v>1.0645297100000001E-2</v>
      </c>
      <c r="AE1602" s="118">
        <f t="shared" si="712"/>
        <v>7.3626215000000004E-3</v>
      </c>
      <c r="AF1602" s="118">
        <f t="shared" si="713"/>
        <v>7.3626215000000004E-3</v>
      </c>
      <c r="AG1602" s="118">
        <f t="shared" si="714"/>
        <v>5.6691929699999994E-4</v>
      </c>
      <c r="AI1602" s="69">
        <v>2.9330004000000001</v>
      </c>
      <c r="AJ1602" s="69">
        <v>2.5734378000000002</v>
      </c>
      <c r="AK1602" s="69">
        <v>6.4144042999999998E-2</v>
      </c>
      <c r="AL1602" s="69">
        <v>0</v>
      </c>
      <c r="AM1602" s="69">
        <v>3.7043086000000001E-3</v>
      </c>
      <c r="AN1602" s="69">
        <v>0.26671805999999998</v>
      </c>
      <c r="AO1602" s="69">
        <v>2.4996234999999999E-2</v>
      </c>
      <c r="AQ1602" s="116">
        <v>5.7002292999999999E-3</v>
      </c>
      <c r="AR1602" s="116">
        <v>5.4235986999999998E-3</v>
      </c>
      <c r="AS1602" s="116">
        <v>2.2368925000000001E-4</v>
      </c>
      <c r="AT1602" s="199">
        <v>5.2941285E-5</v>
      </c>
      <c r="AU1602" s="150">
        <f t="shared" si="715"/>
        <v>3.2515579852000002E-7</v>
      </c>
      <c r="AV1602" s="150">
        <f t="shared" si="716"/>
        <v>8.2725312185000004E-10</v>
      </c>
      <c r="AW1602" s="163">
        <f t="shared" si="717"/>
        <v>7.4147458509000001E-3</v>
      </c>
      <c r="AX1602" s="196">
        <v>2.3323551000000001E-7</v>
      </c>
      <c r="AY1602" s="196">
        <v>7.0372782999999996E-10</v>
      </c>
      <c r="AZ1602" s="196">
        <v>1.922685E-14</v>
      </c>
      <c r="BA1602" s="108">
        <v>0</v>
      </c>
      <c r="BB1602" s="108">
        <v>0</v>
      </c>
      <c r="BC1602" s="196">
        <v>2.9532652000000001E-10</v>
      </c>
      <c r="BD1602" s="196">
        <v>9.1624961999999996E-8</v>
      </c>
      <c r="BE1602" s="196">
        <v>4.1864968000000003E-11</v>
      </c>
      <c r="BF1602" s="196">
        <v>8.1641096999999995E-11</v>
      </c>
      <c r="BG1602" s="108">
        <v>0</v>
      </c>
      <c r="BH1602" s="108">
        <v>0</v>
      </c>
      <c r="BI1602" s="108">
        <v>0</v>
      </c>
      <c r="BJ1602" s="108">
        <v>0</v>
      </c>
      <c r="BK1602" s="108">
        <v>0</v>
      </c>
      <c r="BL1602" s="108">
        <v>0</v>
      </c>
      <c r="BM1602" s="108">
        <v>0</v>
      </c>
      <c r="BN1602" s="108">
        <v>0</v>
      </c>
      <c r="BO1602" s="196">
        <v>1.0220508999999999E-6</v>
      </c>
      <c r="BP1602" s="108">
        <v>7.4137237999999999E-3</v>
      </c>
      <c r="BQ1602" s="108">
        <v>0</v>
      </c>
      <c r="BR1602" s="108">
        <v>0</v>
      </c>
      <c r="BS1602" s="108">
        <v>0</v>
      </c>
      <c r="BU1602" s="172">
        <v>1.3313441000000001E-5</v>
      </c>
      <c r="BV1602" s="172">
        <v>6.6008795999999999E-7</v>
      </c>
      <c r="BW1602" s="172">
        <v>7.0077855000000004E-6</v>
      </c>
      <c r="BX1602" s="69">
        <v>0</v>
      </c>
      <c r="BY1602" s="172">
        <v>1.5616588000000001E-6</v>
      </c>
      <c r="BZ1602" s="172">
        <v>1.9118889E-7</v>
      </c>
      <c r="CA1602" s="69">
        <v>0</v>
      </c>
      <c r="CB1602" s="172">
        <v>2.9018359000000002E-7</v>
      </c>
      <c r="CC1602" s="69">
        <v>0</v>
      </c>
      <c r="CD1602" s="69">
        <v>0</v>
      </c>
      <c r="CE1602" s="69">
        <v>0</v>
      </c>
      <c r="CF1602" s="69">
        <v>0</v>
      </c>
      <c r="CG1602" s="69">
        <v>0</v>
      </c>
      <c r="CH1602" s="172">
        <v>4.0511889000000001E-7</v>
      </c>
      <c r="CI1602" s="172">
        <v>3.1729945999999998E-6</v>
      </c>
      <c r="CJ1602" s="172">
        <v>2.4422437999999999E-8</v>
      </c>
      <c r="CK1602" s="69">
        <v>0</v>
      </c>
      <c r="CM1602" s="198">
        <v>0</v>
      </c>
      <c r="CN1602" s="198">
        <v>0.25133137</v>
      </c>
      <c r="CO1602" s="198">
        <v>8.0452136E-3</v>
      </c>
      <c r="CP1602" s="198">
        <v>4.9547190999999998E-4</v>
      </c>
      <c r="CQ1602" s="198">
        <v>0</v>
      </c>
      <c r="CR1602" s="198">
        <v>0</v>
      </c>
      <c r="CS1602" s="197">
        <v>5.1072085000000001E-5</v>
      </c>
      <c r="CT1602" s="198">
        <v>0</v>
      </c>
      <c r="CU1602" s="198">
        <v>0</v>
      </c>
      <c r="CV1602" s="197">
        <v>6.7236112000000004E-5</v>
      </c>
    </row>
    <row r="1603" spans="1:100" ht="14.4">
      <c r="A1603" t="s">
        <v>3754</v>
      </c>
      <c r="B1603" s="85" t="s">
        <v>1162</v>
      </c>
      <c r="C1603" s="113" t="str">
        <f t="shared" si="718"/>
        <v>B.044.01.239</v>
      </c>
      <c r="D1603" s="9" t="s">
        <v>1163</v>
      </c>
      <c r="E1603" s="112" t="s">
        <v>514</v>
      </c>
      <c r="F1603" s="115" t="str">
        <f t="shared" si="719"/>
        <v>Electricity Mozambique production</v>
      </c>
      <c r="G1603" s="143">
        <f t="shared" si="720"/>
        <v>3.5932356000000006E-2</v>
      </c>
      <c r="I1603" s="118">
        <f t="shared" si="721"/>
        <v>7.5566217228999998E-3</v>
      </c>
      <c r="K1603" s="161">
        <f t="shared" si="722"/>
        <v>6.0662781000000001E-4</v>
      </c>
      <c r="L1603" s="161">
        <f t="shared" si="723"/>
        <v>1.34791106E-3</v>
      </c>
      <c r="M1603" s="162">
        <f t="shared" si="724"/>
        <v>2.122294529E-4</v>
      </c>
      <c r="N1603" s="161">
        <v>5.3898534000000001E-3</v>
      </c>
      <c r="O1603" s="132">
        <v>4.8318455999999999E-4</v>
      </c>
      <c r="P1603" s="132">
        <v>8.6472649999999997E-4</v>
      </c>
      <c r="Q1603" s="132">
        <v>3.6418181E-4</v>
      </c>
      <c r="R1603" s="132">
        <v>2.42446E-4</v>
      </c>
      <c r="S1603" s="132">
        <v>0</v>
      </c>
      <c r="T1603" s="132">
        <v>0</v>
      </c>
      <c r="U1603" s="132">
        <v>0</v>
      </c>
      <c r="V1603" s="132">
        <v>2.0471694000000001E-4</v>
      </c>
      <c r="W1603" s="132">
        <v>0</v>
      </c>
      <c r="X1603" s="164">
        <v>7.5125129000000003E-6</v>
      </c>
      <c r="Y1603" s="132">
        <v>0</v>
      </c>
      <c r="Z1603" s="132">
        <v>0</v>
      </c>
      <c r="AA1603" s="132">
        <v>0</v>
      </c>
      <c r="AC1603" s="118">
        <f t="shared" si="710"/>
        <v>5.3898534000000001E-3</v>
      </c>
      <c r="AD1603" s="118">
        <f t="shared" si="711"/>
        <v>1.95453887E-3</v>
      </c>
      <c r="AE1603" s="118">
        <f t="shared" si="712"/>
        <v>1.34791106E-3</v>
      </c>
      <c r="AF1603" s="118">
        <f t="shared" si="713"/>
        <v>1.34791106E-3</v>
      </c>
      <c r="AG1603" s="118">
        <f t="shared" si="714"/>
        <v>2.122294529E-4</v>
      </c>
      <c r="AI1603" s="69">
        <v>1.4739963</v>
      </c>
      <c r="AJ1603" s="69">
        <v>0.45380041999999998</v>
      </c>
      <c r="AK1603" s="69">
        <v>9.3337282E-4</v>
      </c>
      <c r="AL1603" s="69">
        <v>0</v>
      </c>
      <c r="AM1603" s="69">
        <v>2.6562054000000002E-2</v>
      </c>
      <c r="AN1603" s="69">
        <v>4.8483540999999996E-3</v>
      </c>
      <c r="AO1603" s="69">
        <v>0.98785210000000001</v>
      </c>
      <c r="AQ1603" s="116">
        <v>8.9477036E-4</v>
      </c>
      <c r="AR1603" s="116">
        <v>8.3558958000000004E-4</v>
      </c>
      <c r="AS1603" s="199">
        <v>3.3273162000000001E-5</v>
      </c>
      <c r="AT1603" s="199">
        <v>2.5907619000000001E-5</v>
      </c>
      <c r="AU1603" s="150">
        <f t="shared" si="715"/>
        <v>5.0095298217000003E-8</v>
      </c>
      <c r="AV1603" s="150">
        <f t="shared" si="716"/>
        <v>1.230516381252E-10</v>
      </c>
      <c r="AW1603" s="163">
        <f t="shared" si="717"/>
        <v>3.6285181015000001E-3</v>
      </c>
      <c r="AX1603" s="196">
        <v>3.3345225999999998E-8</v>
      </c>
      <c r="AY1603" s="196">
        <v>1.006106E-10</v>
      </c>
      <c r="AZ1603" s="196">
        <v>2.7488251999999998E-15</v>
      </c>
      <c r="BA1603" s="108">
        <v>0</v>
      </c>
      <c r="BB1603" s="108">
        <v>0</v>
      </c>
      <c r="BC1603" s="196">
        <v>5.4151217E-11</v>
      </c>
      <c r="BD1603" s="196">
        <v>1.6695921000000001E-8</v>
      </c>
      <c r="BE1603" s="196">
        <v>7.6763812999999996E-12</v>
      </c>
      <c r="BF1603" s="196">
        <v>1.4761907999999999E-11</v>
      </c>
      <c r="BG1603" s="108">
        <v>0</v>
      </c>
      <c r="BH1603" s="108">
        <v>0</v>
      </c>
      <c r="BI1603" s="108">
        <v>0</v>
      </c>
      <c r="BJ1603" s="108">
        <v>0</v>
      </c>
      <c r="BK1603" s="108">
        <v>0</v>
      </c>
      <c r="BL1603" s="108">
        <v>0</v>
      </c>
      <c r="BM1603" s="108">
        <v>0</v>
      </c>
      <c r="BN1603" s="108">
        <v>0</v>
      </c>
      <c r="BO1603" s="196">
        <v>4.1319015000000001E-6</v>
      </c>
      <c r="BP1603" s="108">
        <v>3.6243861999999999E-3</v>
      </c>
      <c r="BQ1603" s="108">
        <v>0</v>
      </c>
      <c r="BR1603" s="108">
        <v>0</v>
      </c>
      <c r="BS1603" s="108">
        <v>0</v>
      </c>
      <c r="BU1603" s="172">
        <v>2.1978372000000002E-6</v>
      </c>
      <c r="BV1603" s="172">
        <v>1.1960110999999999E-7</v>
      </c>
      <c r="BW1603" s="172">
        <v>1.0018894E-6</v>
      </c>
      <c r="BX1603" s="69">
        <v>0</v>
      </c>
      <c r="BY1603" s="172">
        <v>2.8938627999999998E-7</v>
      </c>
      <c r="BZ1603" s="172">
        <v>3.5056489999999997E-8</v>
      </c>
      <c r="CA1603" s="69">
        <v>0</v>
      </c>
      <c r="CB1603" s="172">
        <v>5.3208208000000003E-8</v>
      </c>
      <c r="CC1603" s="69">
        <v>0</v>
      </c>
      <c r="CD1603" s="69">
        <v>0</v>
      </c>
      <c r="CE1603" s="69">
        <v>0</v>
      </c>
      <c r="CF1603" s="69">
        <v>0</v>
      </c>
      <c r="CG1603" s="69">
        <v>0</v>
      </c>
      <c r="CH1603" s="172">
        <v>7.4189784000000002E-8</v>
      </c>
      <c r="CI1603" s="172">
        <v>5.2577201000000001E-7</v>
      </c>
      <c r="CJ1603" s="172">
        <v>9.8733934000000001E-8</v>
      </c>
      <c r="CK1603" s="69">
        <v>0</v>
      </c>
      <c r="CM1603" s="198">
        <v>0</v>
      </c>
      <c r="CN1603" s="198">
        <v>3.5932355999999999E-2</v>
      </c>
      <c r="CO1603" s="198">
        <v>1.4751744E-3</v>
      </c>
      <c r="CP1603" s="197">
        <v>8.9869576000000005E-5</v>
      </c>
      <c r="CQ1603" s="198">
        <v>0</v>
      </c>
      <c r="CR1603" s="198">
        <v>0</v>
      </c>
      <c r="CS1603" s="197">
        <v>9.4222655000000002E-6</v>
      </c>
      <c r="CT1603" s="198">
        <v>0</v>
      </c>
      <c r="CU1603" s="198">
        <v>0</v>
      </c>
      <c r="CV1603" s="197">
        <v>1.2328447000000001E-5</v>
      </c>
    </row>
    <row r="1604" spans="1:100" ht="14.4">
      <c r="A1604" t="s">
        <v>3755</v>
      </c>
      <c r="B1604" s="85" t="s">
        <v>1162</v>
      </c>
      <c r="C1604" s="113" t="str">
        <f t="shared" si="718"/>
        <v>B.044.01.240</v>
      </c>
      <c r="D1604" s="9" t="s">
        <v>1163</v>
      </c>
      <c r="E1604" s="112" t="s">
        <v>514</v>
      </c>
      <c r="F1604" s="115" t="str">
        <f t="shared" si="719"/>
        <v>Electricity Myanmar production</v>
      </c>
      <c r="G1604" s="143">
        <f t="shared" si="720"/>
        <v>0.10419464666666668</v>
      </c>
      <c r="I1604" s="118">
        <f t="shared" si="721"/>
        <v>2.1306588192000001E-2</v>
      </c>
      <c r="K1604" s="161">
        <f t="shared" si="722"/>
        <v>1.7295731700000001E-3</v>
      </c>
      <c r="L1604" s="161">
        <f t="shared" si="723"/>
        <v>3.7948126E-3</v>
      </c>
      <c r="M1604" s="162">
        <f t="shared" si="724"/>
        <v>1.53005422E-4</v>
      </c>
      <c r="N1604" s="161">
        <v>1.5629197000000001E-2</v>
      </c>
      <c r="O1604" s="132">
        <v>1.3056006000000001E-3</v>
      </c>
      <c r="P1604" s="132">
        <v>2.4892120000000002E-3</v>
      </c>
      <c r="Q1604" s="132">
        <v>1.0496858999999999E-3</v>
      </c>
      <c r="R1604" s="132">
        <v>6.7988727000000001E-4</v>
      </c>
      <c r="S1604" s="132">
        <v>0</v>
      </c>
      <c r="T1604" s="132">
        <v>0</v>
      </c>
      <c r="U1604" s="132">
        <v>0</v>
      </c>
      <c r="V1604" s="132">
        <v>1.0525252E-4</v>
      </c>
      <c r="W1604" s="132">
        <v>0</v>
      </c>
      <c r="X1604" s="164">
        <v>4.7752902E-5</v>
      </c>
      <c r="Y1604" s="132">
        <v>0</v>
      </c>
      <c r="Z1604" s="132">
        <v>0</v>
      </c>
      <c r="AA1604" s="132">
        <v>0</v>
      </c>
      <c r="AC1604" s="118">
        <f t="shared" si="710"/>
        <v>1.5629197000000001E-2</v>
      </c>
      <c r="AD1604" s="118">
        <f t="shared" si="711"/>
        <v>5.5243857700000001E-3</v>
      </c>
      <c r="AE1604" s="118">
        <f t="shared" si="712"/>
        <v>3.7948126E-3</v>
      </c>
      <c r="AF1604" s="118">
        <f t="shared" si="713"/>
        <v>3.7948126E-3</v>
      </c>
      <c r="AG1604" s="118">
        <f t="shared" si="714"/>
        <v>1.53005422E-4</v>
      </c>
      <c r="AI1604" s="69">
        <v>1.8764797</v>
      </c>
      <c r="AJ1604" s="69">
        <v>1.3194486000000001</v>
      </c>
      <c r="AK1604" s="69">
        <v>5.9329363000000003E-3</v>
      </c>
      <c r="AL1604" s="69">
        <v>0</v>
      </c>
      <c r="AM1604" s="69">
        <v>4.5479944000000001E-2</v>
      </c>
      <c r="AN1604" s="69">
        <v>5.9954726999999998E-3</v>
      </c>
      <c r="AO1604" s="69">
        <v>0.49962274000000001</v>
      </c>
      <c r="AQ1604" s="116">
        <v>2.5496516000000002E-3</v>
      </c>
      <c r="AR1604" s="116">
        <v>2.3867950000000001E-3</v>
      </c>
      <c r="AS1604" s="199">
        <v>9.5879737000000004E-5</v>
      </c>
      <c r="AT1604" s="199">
        <v>6.6976899999999999E-5</v>
      </c>
      <c r="AU1604" s="150">
        <f t="shared" si="715"/>
        <v>1.4309322575000002E-7</v>
      </c>
      <c r="AV1604" s="150">
        <f t="shared" si="716"/>
        <v>3.545848238903E-10</v>
      </c>
      <c r="AW1604" s="163">
        <f t="shared" si="717"/>
        <v>9.3805182627999997E-3</v>
      </c>
      <c r="AX1604" s="196">
        <v>9.6692629999999999E-8</v>
      </c>
      <c r="AY1604" s="196">
        <v>2.9174500000000001E-10</v>
      </c>
      <c r="AZ1604" s="196">
        <v>7.9708903000000004E-15</v>
      </c>
      <c r="BA1604" s="108">
        <v>0</v>
      </c>
      <c r="BB1604" s="108">
        <v>0</v>
      </c>
      <c r="BC1604" s="196">
        <v>1.5608075E-10</v>
      </c>
      <c r="BD1604" s="196">
        <v>4.6244515000000002E-8</v>
      </c>
      <c r="BE1604" s="196">
        <v>2.2125732E-11</v>
      </c>
      <c r="BF1604" s="196">
        <v>4.0706120999999998E-11</v>
      </c>
      <c r="BG1604" s="108">
        <v>0</v>
      </c>
      <c r="BH1604" s="108">
        <v>0</v>
      </c>
      <c r="BI1604" s="108">
        <v>0</v>
      </c>
      <c r="BJ1604" s="108">
        <v>0</v>
      </c>
      <c r="BK1604" s="108">
        <v>0</v>
      </c>
      <c r="BL1604" s="108">
        <v>0</v>
      </c>
      <c r="BM1604" s="108">
        <v>0</v>
      </c>
      <c r="BN1604" s="108">
        <v>0</v>
      </c>
      <c r="BO1604" s="196">
        <v>2.1243628000000001E-6</v>
      </c>
      <c r="BP1604" s="108">
        <v>9.3783939000000004E-3</v>
      </c>
      <c r="BQ1604" s="108">
        <v>0</v>
      </c>
      <c r="BR1604" s="108">
        <v>0</v>
      </c>
      <c r="BS1604" s="108">
        <v>0</v>
      </c>
      <c r="BU1604" s="172">
        <v>6.1013650999999998E-6</v>
      </c>
      <c r="BV1604" s="172">
        <v>3.3202634999999998E-7</v>
      </c>
      <c r="BW1604" s="172">
        <v>2.9052231000000001E-6</v>
      </c>
      <c r="BX1604" s="69">
        <v>0</v>
      </c>
      <c r="BY1604" s="172">
        <v>8.0670606E-7</v>
      </c>
      <c r="BZ1604" s="172">
        <v>1.0104377E-7</v>
      </c>
      <c r="CA1604" s="69">
        <v>0</v>
      </c>
      <c r="CB1604" s="172">
        <v>1.5336269999999999E-7</v>
      </c>
      <c r="CC1604" s="69">
        <v>0</v>
      </c>
      <c r="CD1604" s="69">
        <v>0</v>
      </c>
      <c r="CE1604" s="69">
        <v>0</v>
      </c>
      <c r="CF1604" s="69">
        <v>0</v>
      </c>
      <c r="CG1604" s="69">
        <v>0</v>
      </c>
      <c r="CH1604" s="172">
        <v>2.1301367E-7</v>
      </c>
      <c r="CI1604" s="172">
        <v>1.5392267000000001E-6</v>
      </c>
      <c r="CJ1604" s="172">
        <v>5.0762752000000003E-8</v>
      </c>
      <c r="CK1604" s="69">
        <v>0</v>
      </c>
      <c r="CM1604" s="198">
        <v>0</v>
      </c>
      <c r="CN1604" s="198">
        <v>0.10419464000000001</v>
      </c>
      <c r="CO1604" s="198">
        <v>4.2519139999999999E-3</v>
      </c>
      <c r="CP1604" s="198">
        <v>2.5034207000000001E-4</v>
      </c>
      <c r="CQ1604" s="198">
        <v>0</v>
      </c>
      <c r="CR1604" s="198">
        <v>0</v>
      </c>
      <c r="CS1604" s="197">
        <v>2.6155082E-5</v>
      </c>
      <c r="CT1604" s="198">
        <v>0</v>
      </c>
      <c r="CU1604" s="198">
        <v>0</v>
      </c>
      <c r="CV1604" s="197">
        <v>3.5534439999999999E-5</v>
      </c>
    </row>
    <row r="1605" spans="1:100" ht="14.4">
      <c r="A1605" t="s">
        <v>3756</v>
      </c>
      <c r="B1605" s="85" t="s">
        <v>1162</v>
      </c>
      <c r="C1605" s="113" t="str">
        <f t="shared" si="718"/>
        <v>B.044.01.241</v>
      </c>
      <c r="D1605" s="9" t="s">
        <v>1163</v>
      </c>
      <c r="E1605" s="112" t="s">
        <v>514</v>
      </c>
      <c r="F1605" s="115" t="str">
        <f t="shared" si="719"/>
        <v>Electricity Namibia production</v>
      </c>
      <c r="G1605" s="143">
        <f t="shared" si="720"/>
        <v>1.3158678666666668E-2</v>
      </c>
      <c r="I1605" s="118">
        <f t="shared" si="721"/>
        <v>2.8035956350000004E-3</v>
      </c>
      <c r="K1605" s="161">
        <f t="shared" si="722"/>
        <v>1.4592805699999999E-4</v>
      </c>
      <c r="L1605" s="161">
        <f t="shared" si="723"/>
        <v>3.2604739E-4</v>
      </c>
      <c r="M1605" s="162">
        <f t="shared" si="724"/>
        <v>3.57818388E-4</v>
      </c>
      <c r="N1605" s="161">
        <v>1.9738018000000001E-3</v>
      </c>
      <c r="O1605" s="132">
        <v>1.1692921000000001E-4</v>
      </c>
      <c r="P1605" s="132">
        <v>2.0911818000000001E-4</v>
      </c>
      <c r="Q1605" s="164">
        <v>8.8742762999999999E-5</v>
      </c>
      <c r="R1605" s="164">
        <v>5.7185294E-5</v>
      </c>
      <c r="S1605" s="132">
        <v>0</v>
      </c>
      <c r="T1605" s="132">
        <v>0</v>
      </c>
      <c r="U1605" s="132">
        <v>0</v>
      </c>
      <c r="V1605" s="132">
        <v>3.1470004000000001E-4</v>
      </c>
      <c r="W1605" s="132">
        <v>0</v>
      </c>
      <c r="X1605" s="164">
        <v>4.3118348000000001E-5</v>
      </c>
      <c r="Y1605" s="132">
        <v>0</v>
      </c>
      <c r="Z1605" s="132">
        <v>0</v>
      </c>
      <c r="AA1605" s="132">
        <v>0</v>
      </c>
      <c r="AC1605" s="118">
        <f t="shared" si="710"/>
        <v>1.9738018000000001E-3</v>
      </c>
      <c r="AD1605" s="118">
        <f t="shared" si="711"/>
        <v>4.7197544699999997E-4</v>
      </c>
      <c r="AE1605" s="118">
        <f t="shared" si="712"/>
        <v>3.2604739E-4</v>
      </c>
      <c r="AF1605" s="118">
        <f t="shared" si="713"/>
        <v>3.2604739E-4</v>
      </c>
      <c r="AG1605" s="118">
        <f t="shared" si="714"/>
        <v>3.57818388E-4</v>
      </c>
      <c r="AI1605" s="69">
        <v>1.4540124000000001</v>
      </c>
      <c r="AJ1605" s="69">
        <v>9.6820589999999998E-2</v>
      </c>
      <c r="AK1605" s="69">
        <v>5.3571280999999997E-3</v>
      </c>
      <c r="AL1605" s="69">
        <v>0</v>
      </c>
      <c r="AM1605" s="69">
        <v>0</v>
      </c>
      <c r="AN1605" s="69">
        <v>0.50693796999999996</v>
      </c>
      <c r="AO1605" s="69">
        <v>0.84489665999999997</v>
      </c>
      <c r="AQ1605" s="116">
        <v>2.8374496000000001E-4</v>
      </c>
      <c r="AR1605" s="116">
        <v>2.7102369000000002E-4</v>
      </c>
      <c r="AS1605" s="199">
        <v>1.1436793E-5</v>
      </c>
      <c r="AT1605" s="199">
        <v>1.2844723E-6</v>
      </c>
      <c r="AU1605" s="150">
        <f t="shared" si="715"/>
        <v>1.6248422810999997E-8</v>
      </c>
      <c r="AV1605" s="150">
        <f t="shared" si="716"/>
        <v>4.2295831238900006E-11</v>
      </c>
      <c r="AW1605" s="163">
        <f t="shared" si="717"/>
        <v>1.7989808390000002E-4</v>
      </c>
      <c r="AX1605" s="196">
        <v>1.2211253999999999E-8</v>
      </c>
      <c r="AY1605" s="196">
        <v>3.6844301E-11</v>
      </c>
      <c r="AZ1605" s="196">
        <v>1.0066388999999999E-15</v>
      </c>
      <c r="BA1605" s="108">
        <v>0</v>
      </c>
      <c r="BB1605" s="108">
        <v>0</v>
      </c>
      <c r="BC1605" s="196">
        <v>1.3195411000000001E-11</v>
      </c>
      <c r="BD1605" s="196">
        <v>4.0239734E-9</v>
      </c>
      <c r="BE1605" s="196">
        <v>1.8705581999999998E-12</v>
      </c>
      <c r="BF1605" s="196">
        <v>3.5799653999999999E-12</v>
      </c>
      <c r="BG1605" s="108">
        <v>0</v>
      </c>
      <c r="BH1605" s="108">
        <v>0</v>
      </c>
      <c r="BI1605" s="108">
        <v>0</v>
      </c>
      <c r="BJ1605" s="108">
        <v>0</v>
      </c>
      <c r="BK1605" s="108">
        <v>0</v>
      </c>
      <c r="BL1605" s="108">
        <v>0</v>
      </c>
      <c r="BM1605" s="108">
        <v>0</v>
      </c>
      <c r="BN1605" s="108">
        <v>0</v>
      </c>
      <c r="BO1605" s="196">
        <v>6.3517439000000001E-6</v>
      </c>
      <c r="BP1605" s="108">
        <v>1.7354634000000001E-4</v>
      </c>
      <c r="BQ1605" s="108">
        <v>0</v>
      </c>
      <c r="BR1605" s="108">
        <v>0</v>
      </c>
      <c r="BS1605" s="108">
        <v>0</v>
      </c>
      <c r="BU1605" s="172">
        <v>7.7977061999999997E-7</v>
      </c>
      <c r="BV1605" s="172">
        <v>2.9025654E-8</v>
      </c>
      <c r="BW1605" s="172">
        <v>3.6689888E-7</v>
      </c>
      <c r="BX1605" s="69">
        <v>0</v>
      </c>
      <c r="BY1605" s="172">
        <v>6.8724673999999997E-8</v>
      </c>
      <c r="BZ1605" s="172">
        <v>8.5424634000000001E-9</v>
      </c>
      <c r="CA1605" s="69">
        <v>0</v>
      </c>
      <c r="CB1605" s="172">
        <v>1.2965621E-8</v>
      </c>
      <c r="CC1605" s="69">
        <v>0</v>
      </c>
      <c r="CD1605" s="69">
        <v>0</v>
      </c>
      <c r="CE1605" s="69">
        <v>0</v>
      </c>
      <c r="CF1605" s="69">
        <v>0</v>
      </c>
      <c r="CG1605" s="69">
        <v>0</v>
      </c>
      <c r="CH1605" s="172">
        <v>1.8070664999999999E-8</v>
      </c>
      <c r="CI1605" s="172">
        <v>1.2376444E-7</v>
      </c>
      <c r="CJ1605" s="172">
        <v>1.5177822E-7</v>
      </c>
      <c r="CK1605" s="69">
        <v>0</v>
      </c>
      <c r="CM1605" s="198">
        <v>0</v>
      </c>
      <c r="CN1605" s="198">
        <v>1.3158679E-2</v>
      </c>
      <c r="CO1605" s="198">
        <v>3.5946619000000002E-4</v>
      </c>
      <c r="CP1605" s="197">
        <v>2.1818151E-5</v>
      </c>
      <c r="CQ1605" s="198">
        <v>0</v>
      </c>
      <c r="CR1605" s="198">
        <v>0</v>
      </c>
      <c r="CS1605" s="197">
        <v>2.2438269000000002E-6</v>
      </c>
      <c r="CT1605" s="198">
        <v>0</v>
      </c>
      <c r="CU1605" s="198">
        <v>0</v>
      </c>
      <c r="CV1605" s="197">
        <v>3.0041600000000001E-6</v>
      </c>
    </row>
    <row r="1606" spans="1:100" ht="14.4">
      <c r="A1606" t="s">
        <v>3757</v>
      </c>
      <c r="B1606" s="85" t="s">
        <v>1162</v>
      </c>
      <c r="C1606" s="113" t="str">
        <f t="shared" si="718"/>
        <v>B.044.01.242</v>
      </c>
      <c r="D1606" s="9" t="s">
        <v>1163</v>
      </c>
      <c r="E1606" s="112" t="s">
        <v>514</v>
      </c>
      <c r="F1606" s="115" t="str">
        <f t="shared" si="719"/>
        <v>Electricity Nauru production</v>
      </c>
      <c r="G1606" s="143">
        <f t="shared" si="720"/>
        <v>0.17118225333333334</v>
      </c>
      <c r="I1606" s="118">
        <f t="shared" si="721"/>
        <v>3.6381529219000001E-2</v>
      </c>
      <c r="K1606" s="161">
        <f t="shared" si="722"/>
        <v>2.2734672E-3</v>
      </c>
      <c r="L1606" s="161">
        <f t="shared" si="723"/>
        <v>8.2871872000000006E-3</v>
      </c>
      <c r="M1606" s="162">
        <f t="shared" si="724"/>
        <v>1.43536819E-4</v>
      </c>
      <c r="N1606" s="161">
        <v>2.5677338000000001E-2</v>
      </c>
      <c r="O1606" s="132">
        <v>5.3444486999999997E-3</v>
      </c>
      <c r="P1606" s="132">
        <v>2.9427385E-3</v>
      </c>
      <c r="Q1606" s="132">
        <v>1.2412636E-3</v>
      </c>
      <c r="R1606" s="132">
        <v>1.0322036E-3</v>
      </c>
      <c r="S1606" s="132">
        <v>0</v>
      </c>
      <c r="T1606" s="132">
        <v>0</v>
      </c>
      <c r="U1606" s="132">
        <v>0</v>
      </c>
      <c r="V1606" s="164">
        <v>5.8917959999999998E-5</v>
      </c>
      <c r="W1606" s="132">
        <v>0</v>
      </c>
      <c r="X1606" s="164">
        <v>8.4618859000000005E-5</v>
      </c>
      <c r="Y1606" s="132">
        <v>0</v>
      </c>
      <c r="Z1606" s="132">
        <v>0</v>
      </c>
      <c r="AA1606" s="132">
        <v>0</v>
      </c>
      <c r="AC1606" s="118">
        <f t="shared" si="710"/>
        <v>2.5677338000000001E-2</v>
      </c>
      <c r="AD1606" s="118">
        <f t="shared" si="711"/>
        <v>1.0560654400000001E-2</v>
      </c>
      <c r="AE1606" s="118">
        <f t="shared" si="712"/>
        <v>8.2871872000000006E-3</v>
      </c>
      <c r="AF1606" s="118">
        <f t="shared" si="713"/>
        <v>8.2871872000000006E-3</v>
      </c>
      <c r="AG1606" s="118">
        <f t="shared" si="714"/>
        <v>1.43536819E-4</v>
      </c>
      <c r="AI1606" s="69">
        <v>2.4205261</v>
      </c>
      <c r="AJ1606" s="69">
        <v>2.2022531000000001</v>
      </c>
      <c r="AK1606" s="69">
        <v>1.0513252000000001E-2</v>
      </c>
      <c r="AL1606" s="69">
        <v>0</v>
      </c>
      <c r="AM1606" s="69">
        <v>0</v>
      </c>
      <c r="AN1606" s="69">
        <v>0.20775973</v>
      </c>
      <c r="AO1606" s="69">
        <v>0</v>
      </c>
      <c r="AQ1606" s="116">
        <v>5.1046416999999998E-3</v>
      </c>
      <c r="AR1606" s="116">
        <v>4.7759528999999998E-3</v>
      </c>
      <c r="AS1606" s="116">
        <v>1.7143947999999999E-4</v>
      </c>
      <c r="AT1606" s="116">
        <v>1.5724936000000001E-4</v>
      </c>
      <c r="AU1606" s="150">
        <f t="shared" si="715"/>
        <v>2.8632810697000001E-7</v>
      </c>
      <c r="AV1606" s="150">
        <f t="shared" si="716"/>
        <v>6.34021754442E-10</v>
      </c>
      <c r="AW1606" s="163">
        <f t="shared" si="717"/>
        <v>2.2023720169800001E-2</v>
      </c>
      <c r="AX1606" s="196">
        <v>1.5885713E-7</v>
      </c>
      <c r="AY1606" s="196">
        <v>4.7931029999999996E-10</v>
      </c>
      <c r="AZ1606" s="196">
        <v>1.3095441999999999E-14</v>
      </c>
      <c r="BA1606" s="108">
        <v>0</v>
      </c>
      <c r="BB1606" s="108">
        <v>0</v>
      </c>
      <c r="BC1606" s="196">
        <v>1.8456697000000001E-10</v>
      </c>
      <c r="BD1606" s="196">
        <v>1.2728641E-7</v>
      </c>
      <c r="BE1606" s="196">
        <v>2.6163888999999999E-11</v>
      </c>
      <c r="BF1606" s="196">
        <v>1.2853447E-10</v>
      </c>
      <c r="BG1606" s="108">
        <v>0</v>
      </c>
      <c r="BH1606" s="108">
        <v>0</v>
      </c>
      <c r="BI1606" s="108">
        <v>0</v>
      </c>
      <c r="BJ1606" s="108">
        <v>0</v>
      </c>
      <c r="BK1606" s="108">
        <v>0</v>
      </c>
      <c r="BL1606" s="108">
        <v>0</v>
      </c>
      <c r="BM1606" s="108">
        <v>0</v>
      </c>
      <c r="BN1606" s="108">
        <v>0</v>
      </c>
      <c r="BO1606" s="196">
        <v>1.1891697999999999E-6</v>
      </c>
      <c r="BP1606" s="108">
        <v>2.2022531000000001E-2</v>
      </c>
      <c r="BQ1606" s="108">
        <v>0</v>
      </c>
      <c r="BR1606" s="108">
        <v>0</v>
      </c>
      <c r="BS1606" s="108">
        <v>0</v>
      </c>
      <c r="BU1606" s="172">
        <v>1.0624482E-5</v>
      </c>
      <c r="BV1606" s="172">
        <v>9.4691994000000001E-7</v>
      </c>
      <c r="BW1606" s="172">
        <v>4.7730153999999998E-6</v>
      </c>
      <c r="BX1606" s="69">
        <v>0</v>
      </c>
      <c r="BY1606" s="172">
        <v>1.6148145000000001E-6</v>
      </c>
      <c r="BZ1606" s="172">
        <v>1.1948521999999999E-7</v>
      </c>
      <c r="CA1606" s="69">
        <v>0</v>
      </c>
      <c r="CB1606" s="172">
        <v>1.8135285000000001E-7</v>
      </c>
      <c r="CC1606" s="69">
        <v>0</v>
      </c>
      <c r="CD1606" s="69">
        <v>0</v>
      </c>
      <c r="CE1606" s="69">
        <v>0</v>
      </c>
      <c r="CF1606" s="69">
        <v>0</v>
      </c>
      <c r="CG1606" s="69">
        <v>0</v>
      </c>
      <c r="CH1606" s="172">
        <v>2.8787177000000001E-7</v>
      </c>
      <c r="CI1606" s="172">
        <v>2.6726063E-6</v>
      </c>
      <c r="CJ1606" s="172">
        <v>2.8415831E-8</v>
      </c>
      <c r="CK1606" s="69">
        <v>0</v>
      </c>
      <c r="CM1606" s="198">
        <v>0</v>
      </c>
      <c r="CN1606" s="198">
        <v>0.17118225000000001</v>
      </c>
      <c r="CO1606" s="198">
        <v>5.0279286999999999E-3</v>
      </c>
      <c r="CP1606" s="198">
        <v>6.7527286999999997E-4</v>
      </c>
      <c r="CQ1606" s="198">
        <v>0</v>
      </c>
      <c r="CR1606" s="198">
        <v>0</v>
      </c>
      <c r="CS1606" s="197">
        <v>5.9796000000000001E-5</v>
      </c>
      <c r="CT1606" s="198">
        <v>0</v>
      </c>
      <c r="CU1606" s="198">
        <v>0</v>
      </c>
      <c r="CV1606" s="197">
        <v>4.2019813999999999E-5</v>
      </c>
    </row>
    <row r="1607" spans="1:100" ht="14.4">
      <c r="A1607" t="s">
        <v>3758</v>
      </c>
      <c r="B1607" s="85" t="s">
        <v>1162</v>
      </c>
      <c r="C1607" s="113" t="str">
        <f t="shared" si="718"/>
        <v>B.044.01.243</v>
      </c>
      <c r="D1607" s="9" t="s">
        <v>1163</v>
      </c>
      <c r="E1607" s="112" t="s">
        <v>514</v>
      </c>
      <c r="F1607" s="115" t="str">
        <f t="shared" si="719"/>
        <v>Electricity Nepal production</v>
      </c>
      <c r="G1607" s="143">
        <f t="shared" si="720"/>
        <v>2.3523945333333335E-3</v>
      </c>
      <c r="I1607" s="118">
        <f t="shared" si="721"/>
        <v>6.0915894362999993E-4</v>
      </c>
      <c r="K1607" s="161">
        <f t="shared" si="722"/>
        <v>7.5683511899999996E-6</v>
      </c>
      <c r="L1607" s="161">
        <f t="shared" si="723"/>
        <v>1.4654875399999999E-6</v>
      </c>
      <c r="M1607" s="162">
        <f t="shared" si="724"/>
        <v>2.472659249E-4</v>
      </c>
      <c r="N1607" s="161">
        <v>3.5285918E-4</v>
      </c>
      <c r="O1607" s="164">
        <v>6.1440491999999995E-7</v>
      </c>
      <c r="P1607" s="164">
        <v>8.5108262000000005E-7</v>
      </c>
      <c r="Q1607" s="164">
        <v>3.5801429000000001E-7</v>
      </c>
      <c r="R1607" s="164">
        <v>7.2103368999999998E-6</v>
      </c>
      <c r="S1607" s="132">
        <v>0</v>
      </c>
      <c r="T1607" s="132">
        <v>0</v>
      </c>
      <c r="U1607" s="132">
        <v>0</v>
      </c>
      <c r="V1607" s="132">
        <v>2.4103403000000001E-4</v>
      </c>
      <c r="W1607" s="132">
        <v>0</v>
      </c>
      <c r="X1607" s="164">
        <v>6.2318949000000001E-6</v>
      </c>
      <c r="Y1607" s="132">
        <v>0</v>
      </c>
      <c r="Z1607" s="132">
        <v>0</v>
      </c>
      <c r="AA1607" s="132">
        <v>0</v>
      </c>
      <c r="AC1607" s="118">
        <f t="shared" ref="AC1607:AC1670" si="725">N1607</f>
        <v>3.5285918E-4</v>
      </c>
      <c r="AD1607" s="118">
        <f t="shared" ref="AD1607:AD1670" si="726">O1607+P1607+Q1607+R1607+S1607+T1607+U1607</f>
        <v>9.0338387299999995E-6</v>
      </c>
      <c r="AE1607" s="118">
        <f t="shared" ref="AE1607:AE1670" si="727">O1607+P1607+U1607+Z1607</f>
        <v>1.4654875399999999E-6</v>
      </c>
      <c r="AF1607" s="118">
        <f t="shared" ref="AF1607:AF1670" si="728">Y1607+O1607+P1607+U1607+W1607</f>
        <v>1.4654875399999999E-6</v>
      </c>
      <c r="AG1607" s="118">
        <f t="shared" ref="AG1607:AG1670" si="729">V1607+X1607+AA1607</f>
        <v>2.472659249E-4</v>
      </c>
      <c r="AI1607" s="69">
        <v>1.1691119000000001</v>
      </c>
      <c r="AJ1607" s="69">
        <v>0</v>
      </c>
      <c r="AK1607" s="69">
        <v>7.7426573000000001E-4</v>
      </c>
      <c r="AL1607" s="69">
        <v>0</v>
      </c>
      <c r="AM1607" s="69">
        <v>0</v>
      </c>
      <c r="AN1607" s="69">
        <v>1.3646350999999999E-2</v>
      </c>
      <c r="AO1607" s="69">
        <v>1.1546913000000001</v>
      </c>
      <c r="AQ1607" s="199">
        <v>4.0376434000000002E-5</v>
      </c>
      <c r="AR1607" s="199">
        <v>3.8553843000000001E-5</v>
      </c>
      <c r="AS1607" s="199">
        <v>1.7878555999999999E-6</v>
      </c>
      <c r="AT1607" s="199">
        <v>3.4735436E-8</v>
      </c>
      <c r="AU1607" s="150">
        <f t="shared" ref="AU1607:AU1670" si="730">AX1607+BA1607+BB1607+BC1607+BD1607+BL1607+BM1607+BQ1607</f>
        <v>2.3113814441520001E-9</v>
      </c>
      <c r="AV1607" s="150">
        <f t="shared" ref="AV1607:AV1670" si="731">AY1607+AZ1607+BE1607+BF1607+BG1607+BH1607+BI1607+BJ1607+BK1607+BN1607+BR1607+BS1607</f>
        <v>6.6118919568799999E-12</v>
      </c>
      <c r="AW1607" s="163">
        <f t="shared" ref="AW1607:AW1670" si="732">BO1607+BP1607</f>
        <v>4.8649069999999998E-6</v>
      </c>
      <c r="AX1607" s="196">
        <v>2.1830221E-9</v>
      </c>
      <c r="AY1607" s="196">
        <v>6.5867047000000001E-12</v>
      </c>
      <c r="AZ1607" s="196">
        <v>1.7995818E-16</v>
      </c>
      <c r="BA1607" s="108">
        <v>0</v>
      </c>
      <c r="BB1607" s="108">
        <v>0</v>
      </c>
      <c r="BC1607" s="196">
        <v>5.3234152000000001E-14</v>
      </c>
      <c r="BD1607" s="196">
        <v>1.2830611000000001E-10</v>
      </c>
      <c r="BE1607" s="196">
        <v>7.5463797000000002E-15</v>
      </c>
      <c r="BF1607" s="196">
        <v>1.7460919000000001E-14</v>
      </c>
      <c r="BG1607" s="108">
        <v>0</v>
      </c>
      <c r="BH1607" s="108">
        <v>0</v>
      </c>
      <c r="BI1607" s="108">
        <v>0</v>
      </c>
      <c r="BJ1607" s="108">
        <v>0</v>
      </c>
      <c r="BK1607" s="108">
        <v>0</v>
      </c>
      <c r="BL1607" s="108">
        <v>0</v>
      </c>
      <c r="BM1607" s="108">
        <v>0</v>
      </c>
      <c r="BN1607" s="108">
        <v>0</v>
      </c>
      <c r="BO1607" s="196">
        <v>4.8649069999999998E-6</v>
      </c>
      <c r="BP1607" s="108">
        <v>0</v>
      </c>
      <c r="BQ1607" s="108">
        <v>0</v>
      </c>
      <c r="BR1607" s="108">
        <v>0</v>
      </c>
      <c r="BS1607" s="108">
        <v>0</v>
      </c>
      <c r="BU1607" s="172">
        <v>1.8967214000000001E-7</v>
      </c>
      <c r="BV1607" s="172">
        <v>1.3790699E-10</v>
      </c>
      <c r="BW1607" s="172">
        <v>6.5591000999999999E-8</v>
      </c>
      <c r="BX1607" s="69">
        <v>0</v>
      </c>
      <c r="BY1607" s="172">
        <v>6.5417290999999996E-9</v>
      </c>
      <c r="BZ1607" s="172">
        <v>3.4462799000000003E-11</v>
      </c>
      <c r="CA1607" s="69">
        <v>0</v>
      </c>
      <c r="CB1607" s="172">
        <v>5.2307112999999999E-11</v>
      </c>
      <c r="CC1607" s="69">
        <v>0</v>
      </c>
      <c r="CD1607" s="69">
        <v>0</v>
      </c>
      <c r="CE1607" s="69">
        <v>0</v>
      </c>
      <c r="CF1607" s="69">
        <v>0</v>
      </c>
      <c r="CG1607" s="69">
        <v>0</v>
      </c>
      <c r="CH1607" s="172">
        <v>7.4253132999999995E-11</v>
      </c>
      <c r="CI1607" s="172">
        <v>9.9099519000000007E-10</v>
      </c>
      <c r="CJ1607" s="172">
        <v>1.1624948000000001E-7</v>
      </c>
      <c r="CK1607" s="69">
        <v>0</v>
      </c>
      <c r="CM1607" s="198">
        <v>0</v>
      </c>
      <c r="CN1607" s="198">
        <v>2.3523945E-3</v>
      </c>
      <c r="CO1607" s="197">
        <v>1.4501918999999999E-6</v>
      </c>
      <c r="CP1607" s="197">
        <v>1.0225803E-7</v>
      </c>
      <c r="CQ1607" s="198">
        <v>0</v>
      </c>
      <c r="CR1607" s="198">
        <v>0</v>
      </c>
      <c r="CS1607" s="197">
        <v>1.8397803000000001E-7</v>
      </c>
      <c r="CT1607" s="198">
        <v>0</v>
      </c>
      <c r="CU1607" s="198">
        <v>0</v>
      </c>
      <c r="CV1607" s="197">
        <v>1.2119661E-8</v>
      </c>
    </row>
    <row r="1608" spans="1:100" ht="14.4">
      <c r="A1608" t="s">
        <v>3759</v>
      </c>
      <c r="B1608" s="85" t="s">
        <v>1162</v>
      </c>
      <c r="C1608" s="113" t="str">
        <f t="shared" si="718"/>
        <v>B.044.01.244</v>
      </c>
      <c r="D1608" s="9" t="s">
        <v>1163</v>
      </c>
      <c r="E1608" s="112" t="s">
        <v>514</v>
      </c>
      <c r="F1608" s="115" t="str">
        <f t="shared" si="719"/>
        <v xml:space="preserve">Electricity Netherlands production (from Our World in Data) </v>
      </c>
      <c r="G1608" s="143">
        <f t="shared" si="720"/>
        <v>8.9959426666666661E-2</v>
      </c>
      <c r="I1608" s="118">
        <f t="shared" si="721"/>
        <v>1.6107905007999999E-2</v>
      </c>
      <c r="K1608" s="161">
        <f t="shared" si="722"/>
        <v>4.2514072899999997E-4</v>
      </c>
      <c r="L1608" s="161">
        <f t="shared" si="723"/>
        <v>1.39380689E-3</v>
      </c>
      <c r="M1608" s="162">
        <f t="shared" si="724"/>
        <v>7.9504338900000002E-4</v>
      </c>
      <c r="N1608" s="161">
        <v>1.3493913999999999E-2</v>
      </c>
      <c r="O1608" s="132">
        <v>6.1608069999999999E-4</v>
      </c>
      <c r="P1608" s="132">
        <v>7.7772618999999996E-4</v>
      </c>
      <c r="Q1608" s="132">
        <v>3.3108018999999998E-4</v>
      </c>
      <c r="R1608" s="164">
        <v>9.4060539000000005E-5</v>
      </c>
      <c r="S1608" s="132">
        <v>0</v>
      </c>
      <c r="T1608" s="132">
        <v>0</v>
      </c>
      <c r="U1608" s="132">
        <v>0</v>
      </c>
      <c r="V1608" s="164">
        <v>9.4894569000000006E-5</v>
      </c>
      <c r="W1608" s="132">
        <v>0</v>
      </c>
      <c r="X1608" s="132">
        <v>7.0014882000000002E-4</v>
      </c>
      <c r="Y1608" s="132">
        <v>0</v>
      </c>
      <c r="Z1608" s="132">
        <v>0</v>
      </c>
      <c r="AA1608" s="132">
        <v>0</v>
      </c>
      <c r="AC1608" s="118">
        <f t="shared" si="725"/>
        <v>1.3493913999999999E-2</v>
      </c>
      <c r="AD1608" s="118">
        <f t="shared" si="726"/>
        <v>1.8189476189999999E-3</v>
      </c>
      <c r="AE1608" s="118">
        <f t="shared" si="727"/>
        <v>1.39380689E-3</v>
      </c>
      <c r="AF1608" s="118">
        <f t="shared" si="728"/>
        <v>1.39380689E-3</v>
      </c>
      <c r="AG1608" s="118">
        <f t="shared" si="729"/>
        <v>7.9504338900000002E-4</v>
      </c>
      <c r="AI1608" s="69">
        <v>1.8535257000000001</v>
      </c>
      <c r="AJ1608" s="69">
        <v>1.1091692</v>
      </c>
      <c r="AK1608" s="69">
        <v>8.6988186999999995E-2</v>
      </c>
      <c r="AL1608" s="69">
        <v>0</v>
      </c>
      <c r="AM1608" s="69">
        <v>0.17788480000000001</v>
      </c>
      <c r="AN1608" s="69">
        <v>0.47909837999999999</v>
      </c>
      <c r="AO1608" s="69">
        <v>3.8512730000000002E-4</v>
      </c>
      <c r="AQ1608" s="116">
        <v>1.7966636E-3</v>
      </c>
      <c r="AR1608" s="116">
        <v>1.6669855999999999E-3</v>
      </c>
      <c r="AS1608" s="199">
        <v>7.4639186000000004E-5</v>
      </c>
      <c r="AT1608" s="199">
        <v>5.5038791999999997E-5</v>
      </c>
      <c r="AU1608" s="150">
        <f t="shared" si="730"/>
        <v>9.9939187245000001E-8</v>
      </c>
      <c r="AV1608" s="150">
        <f t="shared" si="731"/>
        <v>2.7603249599590005E-10</v>
      </c>
      <c r="AW1608" s="163">
        <f t="shared" si="732"/>
        <v>7.7085142031999999E-3</v>
      </c>
      <c r="AX1608" s="196">
        <v>8.3482345E-8</v>
      </c>
      <c r="AY1608" s="196">
        <v>2.5188638999999999E-10</v>
      </c>
      <c r="AZ1608" s="196">
        <v>6.8818959E-15</v>
      </c>
      <c r="BA1608" s="108">
        <v>0</v>
      </c>
      <c r="BB1608" s="108">
        <v>0</v>
      </c>
      <c r="BC1608" s="196">
        <v>4.9229244999999998E-11</v>
      </c>
      <c r="BD1608" s="196">
        <v>1.6407612999999999E-8</v>
      </c>
      <c r="BE1608" s="196">
        <v>6.9786510999999998E-12</v>
      </c>
      <c r="BF1608" s="196">
        <v>1.7160573E-11</v>
      </c>
      <c r="BG1608" s="108">
        <v>0</v>
      </c>
      <c r="BH1608" s="108">
        <v>0</v>
      </c>
      <c r="BI1608" s="108">
        <v>0</v>
      </c>
      <c r="BJ1608" s="108">
        <v>0</v>
      </c>
      <c r="BK1608" s="108">
        <v>0</v>
      </c>
      <c r="BL1608" s="108">
        <v>0</v>
      </c>
      <c r="BM1608" s="108">
        <v>0</v>
      </c>
      <c r="BN1608" s="108">
        <v>0</v>
      </c>
      <c r="BO1608" s="196">
        <v>1.9153031999999999E-6</v>
      </c>
      <c r="BP1608" s="108">
        <v>7.7065989000000001E-3</v>
      </c>
      <c r="BQ1608" s="108">
        <v>0</v>
      </c>
      <c r="BR1608" s="108">
        <v>0</v>
      </c>
      <c r="BS1608" s="108">
        <v>0</v>
      </c>
      <c r="BU1608" s="172">
        <v>4.4162974000000003E-6</v>
      </c>
      <c r="BV1608" s="172">
        <v>1.3451778999999999E-7</v>
      </c>
      <c r="BW1608" s="172">
        <v>2.5083073999999999E-6</v>
      </c>
      <c r="BX1608" s="69">
        <v>0</v>
      </c>
      <c r="BY1608" s="172">
        <v>1.7123289000000001E-7</v>
      </c>
      <c r="BZ1608" s="172">
        <v>3.1870097000000001E-8</v>
      </c>
      <c r="CA1608" s="69">
        <v>0</v>
      </c>
      <c r="CB1608" s="172">
        <v>4.8371948000000001E-8</v>
      </c>
      <c r="CC1608" s="69">
        <v>0</v>
      </c>
      <c r="CD1608" s="69">
        <v>0</v>
      </c>
      <c r="CE1608" s="69">
        <v>0</v>
      </c>
      <c r="CF1608" s="69">
        <v>0</v>
      </c>
      <c r="CG1608" s="69">
        <v>0</v>
      </c>
      <c r="CH1608" s="172">
        <v>6.9120398000000001E-8</v>
      </c>
      <c r="CI1608" s="172">
        <v>1.4071097000000001E-6</v>
      </c>
      <c r="CJ1608" s="172">
        <v>4.5767166000000002E-8</v>
      </c>
      <c r="CK1608" s="69">
        <v>0</v>
      </c>
      <c r="CM1608" s="198">
        <v>0</v>
      </c>
      <c r="CN1608" s="198">
        <v>8.9959422999999997E-2</v>
      </c>
      <c r="CO1608" s="198">
        <v>1.3410912000000001E-3</v>
      </c>
      <c r="CP1608" s="197">
        <v>9.9344546000000003E-5</v>
      </c>
      <c r="CQ1608" s="198">
        <v>0</v>
      </c>
      <c r="CR1608" s="198">
        <v>0</v>
      </c>
      <c r="CS1608" s="197">
        <v>6.4932171999999996E-6</v>
      </c>
      <c r="CT1608" s="198">
        <v>0</v>
      </c>
      <c r="CU1608" s="198">
        <v>0</v>
      </c>
      <c r="CV1608" s="197">
        <v>1.1207875999999999E-5</v>
      </c>
    </row>
    <row r="1609" spans="1:100" ht="14.4">
      <c r="A1609" t="s">
        <v>3760</v>
      </c>
      <c r="B1609" s="85" t="s">
        <v>1162</v>
      </c>
      <c r="C1609" s="113" t="str">
        <f t="shared" si="718"/>
        <v>B.044.01.245</v>
      </c>
      <c r="D1609" s="9" t="s">
        <v>1163</v>
      </c>
      <c r="E1609" s="112" t="s">
        <v>514</v>
      </c>
      <c r="F1609" s="115" t="str">
        <f t="shared" si="719"/>
        <v>Electricity New Caledonia production</v>
      </c>
      <c r="G1609" s="143">
        <f t="shared" si="720"/>
        <v>0.18911104000000001</v>
      </c>
      <c r="I1609" s="118">
        <f t="shared" si="721"/>
        <v>3.7998975303999996E-2</v>
      </c>
      <c r="K1609" s="161">
        <f t="shared" si="722"/>
        <v>2.4358063000000001E-3</v>
      </c>
      <c r="L1609" s="161">
        <f t="shared" si="723"/>
        <v>6.8371856000000002E-3</v>
      </c>
      <c r="M1609" s="162">
        <f t="shared" si="724"/>
        <v>3.5932740400000001E-4</v>
      </c>
      <c r="N1609" s="161">
        <v>2.8366656000000001E-2</v>
      </c>
      <c r="O1609" s="132">
        <v>3.5029108E-3</v>
      </c>
      <c r="P1609" s="132">
        <v>3.3342748000000002E-3</v>
      </c>
      <c r="Q1609" s="132">
        <v>1.4137539999999999E-3</v>
      </c>
      <c r="R1609" s="132">
        <v>1.0220523E-3</v>
      </c>
      <c r="S1609" s="132">
        <v>0</v>
      </c>
      <c r="T1609" s="132">
        <v>0</v>
      </c>
      <c r="U1609" s="132">
        <v>0</v>
      </c>
      <c r="V1609" s="164">
        <v>6.3817644000000004E-5</v>
      </c>
      <c r="W1609" s="132">
        <v>0</v>
      </c>
      <c r="X1609" s="132">
        <v>2.9550976000000001E-4</v>
      </c>
      <c r="Y1609" s="132">
        <v>0</v>
      </c>
      <c r="Z1609" s="132">
        <v>0</v>
      </c>
      <c r="AA1609" s="132">
        <v>0</v>
      </c>
      <c r="AC1609" s="118">
        <f t="shared" si="725"/>
        <v>2.8366656000000001E-2</v>
      </c>
      <c r="AD1609" s="118">
        <f t="shared" si="726"/>
        <v>9.2729918999999994E-3</v>
      </c>
      <c r="AE1609" s="118">
        <f t="shared" si="727"/>
        <v>6.8371856000000002E-3</v>
      </c>
      <c r="AF1609" s="118">
        <f t="shared" si="728"/>
        <v>6.8371856000000002E-3</v>
      </c>
      <c r="AG1609" s="118">
        <f t="shared" si="729"/>
        <v>3.5932740400000001E-4</v>
      </c>
      <c r="AI1609" s="69">
        <v>2.4096193000000001</v>
      </c>
      <c r="AJ1609" s="69">
        <v>2.0932279</v>
      </c>
      <c r="AK1609" s="69">
        <v>3.6714849000000001E-2</v>
      </c>
      <c r="AL1609" s="69">
        <v>0</v>
      </c>
      <c r="AM1609" s="69">
        <v>0</v>
      </c>
      <c r="AN1609" s="69">
        <v>9.9884476E-2</v>
      </c>
      <c r="AO1609" s="69">
        <v>0.17979207</v>
      </c>
      <c r="AQ1609" s="116">
        <v>4.7877175000000001E-3</v>
      </c>
      <c r="AR1609" s="116">
        <v>4.5259302000000001E-3</v>
      </c>
      <c r="AS1609" s="116">
        <v>1.7604479E-4</v>
      </c>
      <c r="AT1609" s="199">
        <v>8.5742497E-5</v>
      </c>
      <c r="AU1609" s="150">
        <f t="shared" si="730"/>
        <v>2.7133874504999998E-7</v>
      </c>
      <c r="AV1609" s="150">
        <f t="shared" si="731"/>
        <v>6.5105321599500004E-10</v>
      </c>
      <c r="AW1609" s="163">
        <f t="shared" si="732"/>
        <v>1.20087530625E-2</v>
      </c>
      <c r="AX1609" s="196">
        <v>1.7549504999999999E-7</v>
      </c>
      <c r="AY1609" s="196">
        <v>5.2951092000000003E-10</v>
      </c>
      <c r="AZ1609" s="196">
        <v>1.4466994999999999E-14</v>
      </c>
      <c r="BA1609" s="108">
        <v>0</v>
      </c>
      <c r="BB1609" s="108">
        <v>0</v>
      </c>
      <c r="BC1609" s="196">
        <v>2.1021505E-10</v>
      </c>
      <c r="BD1609" s="196">
        <v>9.5633480000000001E-8</v>
      </c>
      <c r="BE1609" s="196">
        <v>2.9799716000000001E-11</v>
      </c>
      <c r="BF1609" s="196">
        <v>9.1728113000000006E-11</v>
      </c>
      <c r="BG1609" s="108">
        <v>0</v>
      </c>
      <c r="BH1609" s="108">
        <v>0</v>
      </c>
      <c r="BI1609" s="108">
        <v>0</v>
      </c>
      <c r="BJ1609" s="108">
        <v>0</v>
      </c>
      <c r="BK1609" s="108">
        <v>0</v>
      </c>
      <c r="BL1609" s="108">
        <v>0</v>
      </c>
      <c r="BM1609" s="108">
        <v>0</v>
      </c>
      <c r="BN1609" s="108">
        <v>0</v>
      </c>
      <c r="BO1609" s="196">
        <v>1.2880624999999999E-6</v>
      </c>
      <c r="BP1609" s="108">
        <v>1.2007465E-2</v>
      </c>
      <c r="BQ1609" s="108">
        <v>0</v>
      </c>
      <c r="BR1609" s="108">
        <v>0</v>
      </c>
      <c r="BS1609" s="108">
        <v>0</v>
      </c>
      <c r="BU1609" s="172">
        <v>1.0617134E-5</v>
      </c>
      <c r="BV1609" s="172">
        <v>7.0160987E-7</v>
      </c>
      <c r="BW1609" s="172">
        <v>5.2729176000000003E-6</v>
      </c>
      <c r="BX1609" s="69">
        <v>0</v>
      </c>
      <c r="BY1609" s="172">
        <v>1.3912762E-6</v>
      </c>
      <c r="BZ1609" s="172">
        <v>1.3608931000000001E-7</v>
      </c>
      <c r="CA1609" s="69">
        <v>0</v>
      </c>
      <c r="CB1609" s="172">
        <v>2.0655429E-7</v>
      </c>
      <c r="CC1609" s="69">
        <v>0</v>
      </c>
      <c r="CD1609" s="69">
        <v>0</v>
      </c>
      <c r="CE1609" s="69">
        <v>0</v>
      </c>
      <c r="CF1609" s="69">
        <v>0</v>
      </c>
      <c r="CG1609" s="69">
        <v>0</v>
      </c>
      <c r="CH1609" s="172">
        <v>3.0340986000000001E-7</v>
      </c>
      <c r="CI1609" s="172">
        <v>2.5744977000000002E-6</v>
      </c>
      <c r="CJ1609" s="172">
        <v>3.0778924000000003E-8</v>
      </c>
      <c r="CK1609" s="69">
        <v>0</v>
      </c>
      <c r="CM1609" s="198">
        <v>0</v>
      </c>
      <c r="CN1609" s="198">
        <v>0.18911104000000001</v>
      </c>
      <c r="CO1609" s="198">
        <v>5.7266276E-3</v>
      </c>
      <c r="CP1609" s="198">
        <v>5.1124345999999999E-4</v>
      </c>
      <c r="CQ1609" s="198">
        <v>0</v>
      </c>
      <c r="CR1609" s="198">
        <v>0</v>
      </c>
      <c r="CS1609" s="197">
        <v>4.8516710000000003E-5</v>
      </c>
      <c r="CT1609" s="198">
        <v>0</v>
      </c>
      <c r="CU1609" s="198">
        <v>0</v>
      </c>
      <c r="CV1609" s="197">
        <v>4.7859036999999998E-5</v>
      </c>
    </row>
    <row r="1610" spans="1:100" ht="14.4">
      <c r="A1610" t="s">
        <v>3761</v>
      </c>
      <c r="B1610" s="85" t="s">
        <v>1162</v>
      </c>
      <c r="C1610" s="113" t="str">
        <f t="shared" si="718"/>
        <v>B.044.01.246</v>
      </c>
      <c r="D1610" s="9" t="s">
        <v>1163</v>
      </c>
      <c r="E1610" s="112" t="s">
        <v>514</v>
      </c>
      <c r="F1610" s="115" t="str">
        <f t="shared" si="719"/>
        <v>Electricity New Zealand production</v>
      </c>
      <c r="G1610" s="143">
        <f t="shared" si="720"/>
        <v>2.4260472000000002E-2</v>
      </c>
      <c r="I1610" s="118">
        <f t="shared" si="721"/>
        <v>5.1878681310000008E-3</v>
      </c>
      <c r="K1610" s="161">
        <f t="shared" si="722"/>
        <v>4.1981917000000001E-4</v>
      </c>
      <c r="L1610" s="161">
        <f t="shared" si="723"/>
        <v>9.7820445999999999E-4</v>
      </c>
      <c r="M1610" s="162">
        <f t="shared" si="724"/>
        <v>1.5077370100000001E-4</v>
      </c>
      <c r="N1610" s="161">
        <v>3.6390708000000002E-3</v>
      </c>
      <c r="O1610" s="132">
        <v>3.8180667999999999E-4</v>
      </c>
      <c r="P1610" s="132">
        <v>5.9639777999999995E-4</v>
      </c>
      <c r="Q1610" s="132">
        <v>2.5176387E-4</v>
      </c>
      <c r="R1610" s="132">
        <v>1.6805530000000001E-4</v>
      </c>
      <c r="S1610" s="132">
        <v>0</v>
      </c>
      <c r="T1610" s="132">
        <v>0</v>
      </c>
      <c r="U1610" s="132">
        <v>0</v>
      </c>
      <c r="V1610" s="132">
        <v>1.3639165999999999E-4</v>
      </c>
      <c r="W1610" s="132">
        <v>0</v>
      </c>
      <c r="X1610" s="164">
        <v>1.4382040999999999E-5</v>
      </c>
      <c r="Y1610" s="132">
        <v>0</v>
      </c>
      <c r="Z1610" s="132">
        <v>0</v>
      </c>
      <c r="AA1610" s="132">
        <v>0</v>
      </c>
      <c r="AC1610" s="118">
        <f t="shared" si="725"/>
        <v>3.6390708000000002E-3</v>
      </c>
      <c r="AD1610" s="118">
        <f t="shared" si="726"/>
        <v>1.3980236300000001E-3</v>
      </c>
      <c r="AE1610" s="118">
        <f t="shared" si="727"/>
        <v>9.7820445999999999E-4</v>
      </c>
      <c r="AF1610" s="118">
        <f t="shared" si="728"/>
        <v>9.7820445999999999E-4</v>
      </c>
      <c r="AG1610" s="118">
        <f t="shared" si="729"/>
        <v>1.5077370100000001E-4</v>
      </c>
      <c r="AI1610" s="69">
        <v>1.2876901999999999</v>
      </c>
      <c r="AJ1610" s="69">
        <v>0.53695824999999997</v>
      </c>
      <c r="AK1610" s="69">
        <v>1.7868596E-3</v>
      </c>
      <c r="AL1610" s="69">
        <v>0</v>
      </c>
      <c r="AM1610" s="69">
        <v>4.7528961000000002E-2</v>
      </c>
      <c r="AN1610" s="69">
        <v>0.11352255999999999</v>
      </c>
      <c r="AO1610" s="69">
        <v>0.58789358999999997</v>
      </c>
      <c r="AQ1610" s="116">
        <v>6.3915954000000005E-4</v>
      </c>
      <c r="AR1610" s="116">
        <v>5.8326538000000002E-4</v>
      </c>
      <c r="AS1610" s="199">
        <v>2.2836285999999999E-5</v>
      </c>
      <c r="AT1610" s="199">
        <v>3.3057874000000003E-5</v>
      </c>
      <c r="AU1610" s="150">
        <f t="shared" si="730"/>
        <v>3.4967948477999998E-8</v>
      </c>
      <c r="AV1610" s="150">
        <f t="shared" si="731"/>
        <v>8.4453721426100003E-11</v>
      </c>
      <c r="AW1610" s="163">
        <f t="shared" si="732"/>
        <v>4.6299542592000004E-3</v>
      </c>
      <c r="AX1610" s="196">
        <v>2.2513717999999998E-8</v>
      </c>
      <c r="AY1610" s="196">
        <v>6.7929320999999994E-11</v>
      </c>
      <c r="AZ1610" s="196">
        <v>1.8559261000000001E-15</v>
      </c>
      <c r="BA1610" s="108">
        <v>0</v>
      </c>
      <c r="BB1610" s="108">
        <v>0</v>
      </c>
      <c r="BC1610" s="196">
        <v>3.7435478000000002E-11</v>
      </c>
      <c r="BD1610" s="196">
        <v>1.2416795E-8</v>
      </c>
      <c r="BE1610" s="196">
        <v>5.3067875E-12</v>
      </c>
      <c r="BF1610" s="196">
        <v>1.1215756999999999E-11</v>
      </c>
      <c r="BG1610" s="108">
        <v>0</v>
      </c>
      <c r="BH1610" s="108">
        <v>0</v>
      </c>
      <c r="BI1610" s="108">
        <v>0</v>
      </c>
      <c r="BJ1610" s="108">
        <v>0</v>
      </c>
      <c r="BK1610" s="108">
        <v>0</v>
      </c>
      <c r="BL1610" s="108">
        <v>0</v>
      </c>
      <c r="BM1610" s="108">
        <v>0</v>
      </c>
      <c r="BN1610" s="108">
        <v>0</v>
      </c>
      <c r="BO1610" s="196">
        <v>2.7528592000000002E-6</v>
      </c>
      <c r="BP1610" s="108">
        <v>4.6272014000000002E-3</v>
      </c>
      <c r="BQ1610" s="108">
        <v>0</v>
      </c>
      <c r="BR1610" s="108">
        <v>0</v>
      </c>
      <c r="BS1610" s="108">
        <v>0</v>
      </c>
      <c r="BU1610" s="172">
        <v>1.7925988000000001E-6</v>
      </c>
      <c r="BV1610" s="172">
        <v>8.9649601999999998E-8</v>
      </c>
      <c r="BW1610" s="172">
        <v>6.7644633000000003E-7</v>
      </c>
      <c r="BX1610" s="69">
        <v>0</v>
      </c>
      <c r="BY1610" s="172">
        <v>2.0619819000000001E-7</v>
      </c>
      <c r="BZ1610" s="172">
        <v>2.4235031999999999E-8</v>
      </c>
      <c r="CA1610" s="69">
        <v>0</v>
      </c>
      <c r="CB1610" s="172">
        <v>3.6783562E-8</v>
      </c>
      <c r="CC1610" s="69">
        <v>0</v>
      </c>
      <c r="CD1610" s="69">
        <v>0</v>
      </c>
      <c r="CE1610" s="69">
        <v>0</v>
      </c>
      <c r="CF1610" s="69">
        <v>0</v>
      </c>
      <c r="CG1610" s="69">
        <v>0</v>
      </c>
      <c r="CH1610" s="172">
        <v>5.174071E-8</v>
      </c>
      <c r="CI1610" s="172">
        <v>6.4176436999999997E-7</v>
      </c>
      <c r="CJ1610" s="172">
        <v>6.5780999999999999E-8</v>
      </c>
      <c r="CK1610" s="69">
        <v>0</v>
      </c>
      <c r="CM1610" s="198">
        <v>0</v>
      </c>
      <c r="CN1610" s="198">
        <v>2.4260472000000002E-2</v>
      </c>
      <c r="CO1610" s="198">
        <v>1.0198081999999999E-3</v>
      </c>
      <c r="CP1610" s="197">
        <v>6.6895276999999993E-5</v>
      </c>
      <c r="CQ1610" s="198">
        <v>0</v>
      </c>
      <c r="CR1610" s="198">
        <v>0</v>
      </c>
      <c r="CS1610" s="197">
        <v>6.8162690999999996E-6</v>
      </c>
      <c r="CT1610" s="198">
        <v>0</v>
      </c>
      <c r="CU1610" s="198">
        <v>0</v>
      </c>
      <c r="CV1610" s="197">
        <v>8.5228240999999997E-6</v>
      </c>
    </row>
    <row r="1611" spans="1:100" ht="14.4">
      <c r="A1611" t="s">
        <v>3762</v>
      </c>
      <c r="B1611" s="85" t="s">
        <v>1162</v>
      </c>
      <c r="C1611" s="113" t="str">
        <f t="shared" si="718"/>
        <v>B.044.01.247</v>
      </c>
      <c r="D1611" s="9" t="s">
        <v>1163</v>
      </c>
      <c r="E1611" s="112" t="s">
        <v>514</v>
      </c>
      <c r="F1611" s="115" t="str">
        <f t="shared" si="719"/>
        <v>Electricity Nicaragua production</v>
      </c>
      <c r="G1611" s="143">
        <f t="shared" si="720"/>
        <v>9.9047460000000004E-2</v>
      </c>
      <c r="I1611" s="118">
        <f t="shared" si="721"/>
        <v>2.3985167704999998E-2</v>
      </c>
      <c r="K1611" s="161">
        <f t="shared" si="722"/>
        <v>2.2299108999999998E-3</v>
      </c>
      <c r="L1611" s="161">
        <f t="shared" si="723"/>
        <v>6.7903225999999999E-3</v>
      </c>
      <c r="M1611" s="162">
        <f t="shared" si="724"/>
        <v>1.07815205E-4</v>
      </c>
      <c r="N1611" s="161">
        <v>1.4857119E-2</v>
      </c>
      <c r="O1611" s="132">
        <v>3.7469210999999999E-3</v>
      </c>
      <c r="P1611" s="132">
        <v>3.0434015E-3</v>
      </c>
      <c r="Q1611" s="132">
        <v>1.2822996E-3</v>
      </c>
      <c r="R1611" s="132">
        <v>9.476113E-4</v>
      </c>
      <c r="S1611" s="132">
        <v>0</v>
      </c>
      <c r="T1611" s="132">
        <v>0</v>
      </c>
      <c r="U1611" s="132">
        <v>0</v>
      </c>
      <c r="V1611" s="164">
        <v>6.0561101000000001E-5</v>
      </c>
      <c r="W1611" s="132">
        <v>0</v>
      </c>
      <c r="X1611" s="164">
        <v>4.7254104000000003E-5</v>
      </c>
      <c r="Y1611" s="132">
        <v>0</v>
      </c>
      <c r="Z1611" s="132">
        <v>0</v>
      </c>
      <c r="AA1611" s="132">
        <v>0</v>
      </c>
      <c r="AC1611" s="118">
        <f t="shared" si="725"/>
        <v>1.4857119E-2</v>
      </c>
      <c r="AD1611" s="118">
        <f t="shared" si="726"/>
        <v>9.0202335000000005E-3</v>
      </c>
      <c r="AE1611" s="118">
        <f t="shared" si="727"/>
        <v>6.7903225999999999E-3</v>
      </c>
      <c r="AF1611" s="118">
        <f t="shared" si="728"/>
        <v>6.7903225999999999E-3</v>
      </c>
      <c r="AG1611" s="118">
        <f t="shared" si="729"/>
        <v>1.07815205E-4</v>
      </c>
      <c r="AI1611" s="69">
        <v>2.6734420000000001</v>
      </c>
      <c r="AJ1611" s="69">
        <v>1.4730684000000001</v>
      </c>
      <c r="AK1611" s="69">
        <v>5.8709645E-3</v>
      </c>
      <c r="AL1611" s="69">
        <v>0</v>
      </c>
      <c r="AM1611" s="69">
        <v>0.84521402999999995</v>
      </c>
      <c r="AN1611" s="69">
        <v>0.16619376</v>
      </c>
      <c r="AO1611" s="69">
        <v>0.18309481</v>
      </c>
      <c r="AQ1611" s="116">
        <v>3.3743967999999998E-3</v>
      </c>
      <c r="AR1611" s="116">
        <v>3.1611536000000001E-3</v>
      </c>
      <c r="AS1611" s="116">
        <v>1.0805738E-4</v>
      </c>
      <c r="AT1611" s="116">
        <v>1.0518581000000001E-4</v>
      </c>
      <c r="AU1611" s="150">
        <f t="shared" si="730"/>
        <v>1.8951760371999998E-7</v>
      </c>
      <c r="AV1611" s="150">
        <f t="shared" si="731"/>
        <v>3.9962046813059998E-10</v>
      </c>
      <c r="AW1611" s="163">
        <f t="shared" si="732"/>
        <v>1.4731906334100001E-2</v>
      </c>
      <c r="AX1611" s="196">
        <v>9.1916041999999994E-8</v>
      </c>
      <c r="AY1611" s="196">
        <v>2.7733288000000002E-10</v>
      </c>
      <c r="AZ1611" s="196">
        <v>7.5771306E-15</v>
      </c>
      <c r="BA1611" s="108">
        <v>0</v>
      </c>
      <c r="BB1611" s="108">
        <v>0</v>
      </c>
      <c r="BC1611" s="196">
        <v>1.9066872000000001E-10</v>
      </c>
      <c r="BD1611" s="196">
        <v>9.7410892999999994E-8</v>
      </c>
      <c r="BE1611" s="196">
        <v>2.7028862999999999E-11</v>
      </c>
      <c r="BF1611" s="196">
        <v>9.5251147999999998E-11</v>
      </c>
      <c r="BG1611" s="108">
        <v>0</v>
      </c>
      <c r="BH1611" s="108">
        <v>0</v>
      </c>
      <c r="BI1611" s="108">
        <v>0</v>
      </c>
      <c r="BJ1611" s="108">
        <v>0</v>
      </c>
      <c r="BK1611" s="108">
        <v>0</v>
      </c>
      <c r="BL1611" s="108">
        <v>0</v>
      </c>
      <c r="BM1611" s="108">
        <v>0</v>
      </c>
      <c r="BN1611" s="108">
        <v>0</v>
      </c>
      <c r="BO1611" s="196">
        <v>1.2223341E-6</v>
      </c>
      <c r="BP1611" s="108">
        <v>1.4730684000000001E-2</v>
      </c>
      <c r="BQ1611" s="108">
        <v>0</v>
      </c>
      <c r="BR1611" s="108">
        <v>0</v>
      </c>
      <c r="BS1611" s="108">
        <v>0</v>
      </c>
      <c r="BU1611" s="172">
        <v>7.2390858E-6</v>
      </c>
      <c r="BV1611" s="172">
        <v>7.1946356000000001E-7</v>
      </c>
      <c r="BW1611" s="172">
        <v>2.7617059999999999E-6</v>
      </c>
      <c r="BX1611" s="69">
        <v>0</v>
      </c>
      <c r="BY1611" s="172">
        <v>1.3487883E-6</v>
      </c>
      <c r="BZ1611" s="172">
        <v>1.2343538E-7</v>
      </c>
      <c r="CA1611" s="69">
        <v>0</v>
      </c>
      <c r="CB1611" s="172">
        <v>1.8734834999999999E-7</v>
      </c>
      <c r="CC1611" s="69">
        <v>0</v>
      </c>
      <c r="CD1611" s="69">
        <v>0</v>
      </c>
      <c r="CE1611" s="69">
        <v>0</v>
      </c>
      <c r="CF1611" s="69">
        <v>0</v>
      </c>
      <c r="CG1611" s="69">
        <v>0</v>
      </c>
      <c r="CH1611" s="172">
        <v>2.8059175E-7</v>
      </c>
      <c r="CI1611" s="172">
        <v>1.7885441999999999E-6</v>
      </c>
      <c r="CJ1611" s="172">
        <v>2.9208309999999999E-8</v>
      </c>
      <c r="CK1611" s="69">
        <v>0</v>
      </c>
      <c r="CM1611" s="198">
        <v>0</v>
      </c>
      <c r="CN1611" s="198">
        <v>9.9047459000000004E-2</v>
      </c>
      <c r="CO1611" s="198">
        <v>5.1941512999999998E-3</v>
      </c>
      <c r="CP1611" s="198">
        <v>5.2055649999999999E-4</v>
      </c>
      <c r="CQ1611" s="198">
        <v>0</v>
      </c>
      <c r="CR1611" s="198">
        <v>0</v>
      </c>
      <c r="CS1611" s="197">
        <v>4.7993169999999998E-5</v>
      </c>
      <c r="CT1611" s="198">
        <v>0</v>
      </c>
      <c r="CU1611" s="198">
        <v>0</v>
      </c>
      <c r="CV1611" s="197">
        <v>4.3408982999999997E-5</v>
      </c>
    </row>
    <row r="1612" spans="1:100" ht="14.4">
      <c r="A1612" t="s">
        <v>3763</v>
      </c>
      <c r="B1612" s="85" t="s">
        <v>1162</v>
      </c>
      <c r="C1612" s="113" t="str">
        <f t="shared" si="718"/>
        <v>B.044.01.248</v>
      </c>
      <c r="D1612" s="9" t="s">
        <v>1163</v>
      </c>
      <c r="E1612" s="112" t="s">
        <v>514</v>
      </c>
      <c r="F1612" s="115" t="str">
        <f t="shared" si="719"/>
        <v>Electricity Niger production</v>
      </c>
      <c r="G1612" s="143">
        <f t="shared" si="720"/>
        <v>0.39155993333333333</v>
      </c>
      <c r="I1612" s="118">
        <f t="shared" si="721"/>
        <v>8.1091854646000008E-2</v>
      </c>
      <c r="K1612" s="161">
        <f t="shared" si="722"/>
        <v>5.2022922999999995E-3</v>
      </c>
      <c r="L1612" s="161">
        <f t="shared" si="723"/>
        <v>1.6785590500000003E-2</v>
      </c>
      <c r="M1612" s="162">
        <f t="shared" si="724"/>
        <v>3.69981846E-4</v>
      </c>
      <c r="N1612" s="161">
        <v>5.873399E-2</v>
      </c>
      <c r="O1612" s="132">
        <v>9.8567162000000007E-3</v>
      </c>
      <c r="P1612" s="132">
        <v>6.9288743000000003E-3</v>
      </c>
      <c r="Q1612" s="132">
        <v>2.9288184999999999E-3</v>
      </c>
      <c r="R1612" s="132">
        <v>2.2734738000000001E-3</v>
      </c>
      <c r="S1612" s="132">
        <v>0</v>
      </c>
      <c r="T1612" s="132">
        <v>0</v>
      </c>
      <c r="U1612" s="132">
        <v>0</v>
      </c>
      <c r="V1612" s="164">
        <v>1.7277135999999999E-5</v>
      </c>
      <c r="W1612" s="132">
        <v>0</v>
      </c>
      <c r="X1612" s="132">
        <v>3.5270471E-4</v>
      </c>
      <c r="Y1612" s="132">
        <v>0</v>
      </c>
      <c r="Z1612" s="132">
        <v>0</v>
      </c>
      <c r="AA1612" s="132">
        <v>0</v>
      </c>
      <c r="AC1612" s="118">
        <f t="shared" si="725"/>
        <v>5.873399E-2</v>
      </c>
      <c r="AD1612" s="118">
        <f t="shared" si="726"/>
        <v>2.1987882800000004E-2</v>
      </c>
      <c r="AE1612" s="118">
        <f t="shared" si="727"/>
        <v>1.6785590500000003E-2</v>
      </c>
      <c r="AF1612" s="118">
        <f t="shared" si="728"/>
        <v>1.6785590500000003E-2</v>
      </c>
      <c r="AG1612" s="118">
        <f t="shared" si="729"/>
        <v>3.69981846E-4</v>
      </c>
      <c r="AI1612" s="69">
        <v>4.8686305000000001</v>
      </c>
      <c r="AJ1612" s="69">
        <v>4.7665692999999996</v>
      </c>
      <c r="AK1612" s="69">
        <v>4.3820889000000002E-2</v>
      </c>
      <c r="AL1612" s="69">
        <v>0</v>
      </c>
      <c r="AM1612" s="69">
        <v>0</v>
      </c>
      <c r="AN1612" s="69">
        <v>5.8240344999999999E-2</v>
      </c>
      <c r="AO1612" s="69">
        <v>0</v>
      </c>
      <c r="AQ1612" s="116">
        <v>1.08623E-2</v>
      </c>
      <c r="AR1612" s="116">
        <v>1.0201295000000001E-2</v>
      </c>
      <c r="AS1612" s="116">
        <v>3.7941481000000003E-4</v>
      </c>
      <c r="AT1612" s="116">
        <v>2.8159019000000002E-4</v>
      </c>
      <c r="AU1612" s="150">
        <f t="shared" si="730"/>
        <v>6.1158841426000005E-7</v>
      </c>
      <c r="AV1612" s="150">
        <f t="shared" si="731"/>
        <v>1.4031612553350001E-9</v>
      </c>
      <c r="AW1612" s="163">
        <f t="shared" si="732"/>
        <v>3.943840171284E-2</v>
      </c>
      <c r="AX1612" s="196">
        <v>3.6336762E-7</v>
      </c>
      <c r="AY1612" s="196">
        <v>1.0963677999999999E-9</v>
      </c>
      <c r="AZ1612" s="196">
        <v>2.9954334999999997E-14</v>
      </c>
      <c r="BA1612" s="108">
        <v>0</v>
      </c>
      <c r="BB1612" s="108">
        <v>0</v>
      </c>
      <c r="BC1612" s="196">
        <v>4.3549426000000002E-10</v>
      </c>
      <c r="BD1612" s="196">
        <v>2.4778530000000002E-7</v>
      </c>
      <c r="BE1612" s="196">
        <v>6.1734900999999995E-11</v>
      </c>
      <c r="BF1612" s="196">
        <v>2.450286E-10</v>
      </c>
      <c r="BG1612" s="108">
        <v>0</v>
      </c>
      <c r="BH1612" s="108">
        <v>0</v>
      </c>
      <c r="BI1612" s="108">
        <v>0</v>
      </c>
      <c r="BJ1612" s="108">
        <v>0</v>
      </c>
      <c r="BK1612" s="108">
        <v>0</v>
      </c>
      <c r="BL1612" s="108">
        <v>0</v>
      </c>
      <c r="BM1612" s="108">
        <v>0</v>
      </c>
      <c r="BN1612" s="108">
        <v>0</v>
      </c>
      <c r="BO1612" s="196">
        <v>3.4871283999999998E-7</v>
      </c>
      <c r="BP1612" s="108">
        <v>3.9438053000000001E-2</v>
      </c>
      <c r="BQ1612" s="108">
        <v>0</v>
      </c>
      <c r="BR1612" s="108">
        <v>0</v>
      </c>
      <c r="BS1612" s="108">
        <v>0</v>
      </c>
      <c r="BU1612" s="172">
        <v>2.3255708E-5</v>
      </c>
      <c r="BV1612" s="172">
        <v>1.8326778E-6</v>
      </c>
      <c r="BW1612" s="172">
        <v>1.0917729999999999E-5</v>
      </c>
      <c r="BX1612" s="69">
        <v>0</v>
      </c>
      <c r="BY1612" s="172">
        <v>3.3343431000000001E-6</v>
      </c>
      <c r="BZ1612" s="172">
        <v>2.8193088E-7</v>
      </c>
      <c r="CA1612" s="69">
        <v>0</v>
      </c>
      <c r="CB1612" s="172">
        <v>4.2791039999999999E-7</v>
      </c>
      <c r="CC1612" s="69">
        <v>0</v>
      </c>
      <c r="CD1612" s="69">
        <v>0</v>
      </c>
      <c r="CE1612" s="69">
        <v>0</v>
      </c>
      <c r="CF1612" s="69">
        <v>0</v>
      </c>
      <c r="CG1612" s="69">
        <v>0</v>
      </c>
      <c r="CH1612" s="172">
        <v>6.5317606999999996E-7</v>
      </c>
      <c r="CI1612" s="172">
        <v>5.7996074000000001E-6</v>
      </c>
      <c r="CJ1612" s="172">
        <v>8.3326744999999997E-9</v>
      </c>
      <c r="CK1612" s="69">
        <v>0</v>
      </c>
      <c r="CM1612" s="198">
        <v>0</v>
      </c>
      <c r="CN1612" s="198">
        <v>0.39155993</v>
      </c>
      <c r="CO1612" s="198">
        <v>1.1863629000000001E-2</v>
      </c>
      <c r="CP1612" s="198">
        <v>1.3185525999999999E-3</v>
      </c>
      <c r="CQ1612" s="198">
        <v>0</v>
      </c>
      <c r="CR1612" s="198">
        <v>0</v>
      </c>
      <c r="CS1612" s="198">
        <v>1.2025766E-4</v>
      </c>
      <c r="CT1612" s="198">
        <v>0</v>
      </c>
      <c r="CU1612" s="198">
        <v>0</v>
      </c>
      <c r="CV1612" s="197">
        <v>9.9147686000000001E-5</v>
      </c>
    </row>
    <row r="1613" spans="1:100" ht="14.4">
      <c r="A1613" t="s">
        <v>3764</v>
      </c>
      <c r="B1613" s="85" t="s">
        <v>1162</v>
      </c>
      <c r="C1613" s="113" t="str">
        <f t="shared" si="718"/>
        <v>B.044.01.249</v>
      </c>
      <c r="D1613" s="9" t="s">
        <v>1163</v>
      </c>
      <c r="E1613" s="112" t="s">
        <v>514</v>
      </c>
      <c r="F1613" s="115" t="str">
        <f t="shared" si="719"/>
        <v>Electricity Nigeria production</v>
      </c>
      <c r="G1613" s="143">
        <f t="shared" si="720"/>
        <v>0.1316003</v>
      </c>
      <c r="I1613" s="118">
        <f t="shared" si="721"/>
        <v>2.71875074888E-2</v>
      </c>
      <c r="K1613" s="161">
        <f t="shared" si="722"/>
        <v>2.31426225E-3</v>
      </c>
      <c r="L1613" s="161">
        <f t="shared" si="723"/>
        <v>5.0488191E-3</v>
      </c>
      <c r="M1613" s="162">
        <f t="shared" si="724"/>
        <v>8.4381138800000008E-5</v>
      </c>
      <c r="N1613" s="161">
        <v>1.9740045000000001E-2</v>
      </c>
      <c r="O1613" s="132">
        <v>1.707582E-3</v>
      </c>
      <c r="P1613" s="132">
        <v>3.3412371E-3</v>
      </c>
      <c r="Q1613" s="132">
        <v>1.4072202999999999E-3</v>
      </c>
      <c r="R1613" s="132">
        <v>9.0704195000000003E-4</v>
      </c>
      <c r="S1613" s="132">
        <v>0</v>
      </c>
      <c r="T1613" s="132">
        <v>0</v>
      </c>
      <c r="U1613" s="132">
        <v>0</v>
      </c>
      <c r="V1613" s="164">
        <v>7.6025665000000004E-5</v>
      </c>
      <c r="W1613" s="132">
        <v>0</v>
      </c>
      <c r="X1613" s="164">
        <v>8.3554738000000006E-6</v>
      </c>
      <c r="Y1613" s="132">
        <v>0</v>
      </c>
      <c r="Z1613" s="132">
        <v>0</v>
      </c>
      <c r="AA1613" s="132">
        <v>0</v>
      </c>
      <c r="AC1613" s="118">
        <f t="shared" si="725"/>
        <v>1.9740045000000001E-2</v>
      </c>
      <c r="AD1613" s="118">
        <f t="shared" si="726"/>
        <v>7.36308135E-3</v>
      </c>
      <c r="AE1613" s="118">
        <f t="shared" si="727"/>
        <v>5.0488191E-3</v>
      </c>
      <c r="AF1613" s="118">
        <f t="shared" si="728"/>
        <v>5.0488191E-3</v>
      </c>
      <c r="AG1613" s="118">
        <f t="shared" si="729"/>
        <v>8.4381138800000008E-5</v>
      </c>
      <c r="AI1613" s="69">
        <v>2.1821255000000002</v>
      </c>
      <c r="AJ1613" s="69">
        <v>1.8122813</v>
      </c>
      <c r="AK1613" s="69">
        <v>1.0381043000000001E-3</v>
      </c>
      <c r="AL1613" s="69">
        <v>0</v>
      </c>
      <c r="AM1613" s="69">
        <v>5.6723386999999997E-3</v>
      </c>
      <c r="AN1613" s="69">
        <v>3.6453588999999999E-3</v>
      </c>
      <c r="AO1613" s="69">
        <v>0.35948846000000001</v>
      </c>
      <c r="AQ1613" s="116">
        <v>3.2845985999999999E-3</v>
      </c>
      <c r="AR1613" s="116">
        <v>3.0605300000000001E-3</v>
      </c>
      <c r="AS1613" s="116">
        <v>1.2217219000000001E-4</v>
      </c>
      <c r="AT1613" s="116">
        <v>1.0189643E-4</v>
      </c>
      <c r="AU1613" s="150">
        <f t="shared" si="730"/>
        <v>1.8348501554999997E-7</v>
      </c>
      <c r="AV1613" s="150">
        <f t="shared" si="731"/>
        <v>4.51820237423E-10</v>
      </c>
      <c r="AW1613" s="163">
        <f t="shared" si="732"/>
        <v>1.4271208463E-2</v>
      </c>
      <c r="AX1613" s="196">
        <v>1.2212507999999999E-7</v>
      </c>
      <c r="AY1613" s="196">
        <v>3.6848082999999998E-10</v>
      </c>
      <c r="AZ1613" s="196">
        <v>1.0067423E-14</v>
      </c>
      <c r="BA1613" s="108">
        <v>0</v>
      </c>
      <c r="BB1613" s="108">
        <v>0</v>
      </c>
      <c r="BC1613" s="196">
        <v>2.0924354999999999E-10</v>
      </c>
      <c r="BD1613" s="196">
        <v>6.1150691999999997E-8</v>
      </c>
      <c r="BE1613" s="196">
        <v>2.9661998000000001E-11</v>
      </c>
      <c r="BF1613" s="196">
        <v>5.3667341999999998E-11</v>
      </c>
      <c r="BG1613" s="108">
        <v>0</v>
      </c>
      <c r="BH1613" s="108">
        <v>0</v>
      </c>
      <c r="BI1613" s="108">
        <v>0</v>
      </c>
      <c r="BJ1613" s="108">
        <v>0</v>
      </c>
      <c r="BK1613" s="108">
        <v>0</v>
      </c>
      <c r="BL1613" s="108">
        <v>0</v>
      </c>
      <c r="BM1613" s="108">
        <v>0</v>
      </c>
      <c r="BN1613" s="108">
        <v>0</v>
      </c>
      <c r="BO1613" s="196">
        <v>1.5344629999999999E-6</v>
      </c>
      <c r="BP1613" s="108">
        <v>1.4269674E-2</v>
      </c>
      <c r="BQ1613" s="108">
        <v>0</v>
      </c>
      <c r="BR1613" s="108">
        <v>0</v>
      </c>
      <c r="BS1613" s="108">
        <v>0</v>
      </c>
      <c r="BU1613" s="172">
        <v>7.9345617999999997E-6</v>
      </c>
      <c r="BV1613" s="172">
        <v>4.3888757000000001E-7</v>
      </c>
      <c r="BW1613" s="172">
        <v>3.6693655000000002E-6</v>
      </c>
      <c r="BX1613" s="69">
        <v>0</v>
      </c>
      <c r="BY1613" s="172">
        <v>1.0723882000000001E-6</v>
      </c>
      <c r="BZ1613" s="172">
        <v>1.3546038E-7</v>
      </c>
      <c r="CA1613" s="69">
        <v>0</v>
      </c>
      <c r="CB1613" s="172">
        <v>2.0559970000000001E-7</v>
      </c>
      <c r="CC1613" s="69">
        <v>0</v>
      </c>
      <c r="CD1613" s="69">
        <v>0</v>
      </c>
      <c r="CE1613" s="69">
        <v>0</v>
      </c>
      <c r="CF1613" s="69">
        <v>0</v>
      </c>
      <c r="CG1613" s="69">
        <v>0</v>
      </c>
      <c r="CH1613" s="172">
        <v>2.85164E-7</v>
      </c>
      <c r="CI1613" s="172">
        <v>2.0910296000000002E-6</v>
      </c>
      <c r="CJ1613" s="172">
        <v>3.6666789999999999E-8</v>
      </c>
      <c r="CK1613" s="69">
        <v>0</v>
      </c>
      <c r="CM1613" s="198">
        <v>0</v>
      </c>
      <c r="CN1613" s="198">
        <v>0.1316003</v>
      </c>
      <c r="CO1613" s="198">
        <v>5.7001622E-3</v>
      </c>
      <c r="CP1613" s="198">
        <v>3.3134844E-4</v>
      </c>
      <c r="CQ1613" s="198">
        <v>0</v>
      </c>
      <c r="CR1613" s="198">
        <v>0</v>
      </c>
      <c r="CS1613" s="197">
        <v>3.4692997E-5</v>
      </c>
      <c r="CT1613" s="198">
        <v>0</v>
      </c>
      <c r="CU1613" s="198">
        <v>0</v>
      </c>
      <c r="CV1613" s="197">
        <v>4.7637857999999998E-5</v>
      </c>
    </row>
    <row r="1614" spans="1:100" ht="14.4">
      <c r="A1614" t="s">
        <v>3765</v>
      </c>
      <c r="B1614" s="85" t="s">
        <v>1162</v>
      </c>
      <c r="C1614" s="113" t="str">
        <f t="shared" si="718"/>
        <v>B.044.01.250</v>
      </c>
      <c r="D1614" s="9" t="s">
        <v>1163</v>
      </c>
      <c r="E1614" s="112" t="s">
        <v>514</v>
      </c>
      <c r="F1614" s="115" t="str">
        <f t="shared" si="719"/>
        <v>Electricity North Korea production</v>
      </c>
      <c r="G1614" s="143">
        <f t="shared" si="720"/>
        <v>0.12524908666666668</v>
      </c>
      <c r="I1614" s="118">
        <f t="shared" si="721"/>
        <v>2.4340320390000003E-2</v>
      </c>
      <c r="K1614" s="161">
        <f t="shared" si="722"/>
        <v>1.57160147E-3</v>
      </c>
      <c r="L1614" s="161">
        <f t="shared" si="723"/>
        <v>3.5468989E-3</v>
      </c>
      <c r="M1614" s="162">
        <f t="shared" si="724"/>
        <v>4.3445701999999999E-4</v>
      </c>
      <c r="N1614" s="161">
        <v>1.8787363000000001E-2</v>
      </c>
      <c r="O1614" s="132">
        <v>1.3243597E-3</v>
      </c>
      <c r="P1614" s="132">
        <v>2.2225392E-3</v>
      </c>
      <c r="Q1614" s="132">
        <v>9.4522770999999996E-4</v>
      </c>
      <c r="R1614" s="132">
        <v>6.2637375999999995E-4</v>
      </c>
      <c r="S1614" s="132">
        <v>0</v>
      </c>
      <c r="T1614" s="132">
        <v>0</v>
      </c>
      <c r="U1614" s="132">
        <v>0</v>
      </c>
      <c r="V1614" s="132">
        <v>1.5549088E-4</v>
      </c>
      <c r="W1614" s="132">
        <v>0</v>
      </c>
      <c r="X1614" s="132">
        <v>2.7896613999999999E-4</v>
      </c>
      <c r="Y1614" s="132">
        <v>0</v>
      </c>
      <c r="Z1614" s="132">
        <v>0</v>
      </c>
      <c r="AA1614" s="132">
        <v>0</v>
      </c>
      <c r="AC1614" s="118">
        <f t="shared" si="725"/>
        <v>1.8787363000000001E-2</v>
      </c>
      <c r="AD1614" s="118">
        <f t="shared" si="726"/>
        <v>5.11850037E-3</v>
      </c>
      <c r="AE1614" s="118">
        <f t="shared" si="727"/>
        <v>3.5468989E-3</v>
      </c>
      <c r="AF1614" s="118">
        <f t="shared" si="728"/>
        <v>3.5468989E-3</v>
      </c>
      <c r="AG1614" s="118">
        <f t="shared" si="729"/>
        <v>4.3445701999999999E-4</v>
      </c>
      <c r="AI1614" s="69">
        <v>2.0210579000000002</v>
      </c>
      <c r="AJ1614" s="69">
        <v>1.2362735</v>
      </c>
      <c r="AK1614" s="69">
        <v>3.4659429999999998E-2</v>
      </c>
      <c r="AL1614" s="69">
        <v>0</v>
      </c>
      <c r="AM1614" s="69">
        <v>0</v>
      </c>
      <c r="AN1614" s="69">
        <v>7.426981E-3</v>
      </c>
      <c r="AO1614" s="69">
        <v>0.74269803999999995</v>
      </c>
      <c r="AQ1614" s="116">
        <v>2.8159929000000001E-3</v>
      </c>
      <c r="AR1614" s="116">
        <v>2.6844186999999999E-3</v>
      </c>
      <c r="AS1614" s="116">
        <v>1.1098070000000001E-4</v>
      </c>
      <c r="AT1614" s="199">
        <v>2.0593558000000001E-5</v>
      </c>
      <c r="AU1614" s="150">
        <f t="shared" si="730"/>
        <v>1.6093636757000001E-7</v>
      </c>
      <c r="AV1614" s="150">
        <f t="shared" si="731"/>
        <v>4.1043159655530001E-10</v>
      </c>
      <c r="AW1614" s="163">
        <f t="shared" si="732"/>
        <v>2.8842518480000001E-3</v>
      </c>
      <c r="AX1614" s="196">
        <v>1.1623115000000001E-7</v>
      </c>
      <c r="AY1614" s="196">
        <v>3.5069745E-10</v>
      </c>
      <c r="AZ1614" s="196">
        <v>9.5815552999999995E-15</v>
      </c>
      <c r="BA1614" s="108">
        <v>0</v>
      </c>
      <c r="BB1614" s="108">
        <v>0</v>
      </c>
      <c r="BC1614" s="196">
        <v>1.4054857000000001E-10</v>
      </c>
      <c r="BD1614" s="196">
        <v>4.4564668999999999E-8</v>
      </c>
      <c r="BE1614" s="196">
        <v>1.9923918000000001E-11</v>
      </c>
      <c r="BF1614" s="196">
        <v>3.9800647E-11</v>
      </c>
      <c r="BG1614" s="108">
        <v>0</v>
      </c>
      <c r="BH1614" s="108">
        <v>0</v>
      </c>
      <c r="BI1614" s="108">
        <v>0</v>
      </c>
      <c r="BJ1614" s="108">
        <v>0</v>
      </c>
      <c r="BK1614" s="108">
        <v>0</v>
      </c>
      <c r="BL1614" s="108">
        <v>0</v>
      </c>
      <c r="BM1614" s="108">
        <v>0</v>
      </c>
      <c r="BN1614" s="108">
        <v>0</v>
      </c>
      <c r="BO1614" s="196">
        <v>3.1383480000000001E-6</v>
      </c>
      <c r="BP1614" s="108">
        <v>2.8811135E-3</v>
      </c>
      <c r="BQ1614" s="108">
        <v>0</v>
      </c>
      <c r="BR1614" s="108">
        <v>0</v>
      </c>
      <c r="BS1614" s="108">
        <v>0</v>
      </c>
      <c r="BU1614" s="172">
        <v>6.6043253000000003E-6</v>
      </c>
      <c r="BV1614" s="172">
        <v>3.2067011999999998E-7</v>
      </c>
      <c r="BW1614" s="172">
        <v>3.4922769000000001E-6</v>
      </c>
      <c r="BX1614" s="69">
        <v>0</v>
      </c>
      <c r="BY1614" s="172">
        <v>7.5695091999999996E-7</v>
      </c>
      <c r="BZ1614" s="172">
        <v>9.0988525999999996E-8</v>
      </c>
      <c r="CA1614" s="69">
        <v>0</v>
      </c>
      <c r="CB1614" s="172">
        <v>1.38101E-7</v>
      </c>
      <c r="CC1614" s="69">
        <v>0</v>
      </c>
      <c r="CD1614" s="69">
        <v>0</v>
      </c>
      <c r="CE1614" s="69">
        <v>0</v>
      </c>
      <c r="CF1614" s="69">
        <v>0</v>
      </c>
      <c r="CG1614" s="69">
        <v>0</v>
      </c>
      <c r="CH1614" s="172">
        <v>1.9322351999999999E-7</v>
      </c>
      <c r="CI1614" s="172">
        <v>1.5371218E-6</v>
      </c>
      <c r="CJ1614" s="172">
        <v>7.4992456000000001E-8</v>
      </c>
      <c r="CK1614" s="69">
        <v>0</v>
      </c>
      <c r="CM1614" s="198">
        <v>0</v>
      </c>
      <c r="CN1614" s="198">
        <v>0.12524909000000001</v>
      </c>
      <c r="CO1614" s="198">
        <v>3.8287899999999999E-3</v>
      </c>
      <c r="CP1614" s="198">
        <v>2.4026612E-4</v>
      </c>
      <c r="CQ1614" s="198">
        <v>0</v>
      </c>
      <c r="CR1614" s="198">
        <v>0</v>
      </c>
      <c r="CS1614" s="197">
        <v>2.4811702E-5</v>
      </c>
      <c r="CT1614" s="198">
        <v>0</v>
      </c>
      <c r="CU1614" s="198">
        <v>0</v>
      </c>
      <c r="CV1614" s="197">
        <v>3.1998275E-5</v>
      </c>
    </row>
    <row r="1615" spans="1:100" ht="14.4">
      <c r="A1615" t="s">
        <v>3766</v>
      </c>
      <c r="B1615" s="85" t="s">
        <v>1162</v>
      </c>
      <c r="C1615" s="113" t="str">
        <f t="shared" si="718"/>
        <v>B.044.01.251</v>
      </c>
      <c r="D1615" s="9" t="s">
        <v>1163</v>
      </c>
      <c r="E1615" s="112" t="s">
        <v>514</v>
      </c>
      <c r="F1615" s="115" t="str">
        <f t="shared" si="719"/>
        <v>Electricity North Macedonia production</v>
      </c>
      <c r="G1615" s="143">
        <f t="shared" si="720"/>
        <v>0.14964572000000001</v>
      </c>
      <c r="I1615" s="118">
        <f t="shared" si="721"/>
        <v>2.958921384E-2</v>
      </c>
      <c r="K1615" s="161">
        <f t="shared" si="722"/>
        <v>2.0823673400000003E-3</v>
      </c>
      <c r="L1615" s="161">
        <f t="shared" si="723"/>
        <v>4.6738957999999994E-3</v>
      </c>
      <c r="M1615" s="162">
        <f t="shared" si="724"/>
        <v>3.8609270000000001E-4</v>
      </c>
      <c r="N1615" s="161">
        <v>2.2446858E-2</v>
      </c>
      <c r="O1615" s="132">
        <v>1.6992581E-3</v>
      </c>
      <c r="P1615" s="132">
        <v>2.9746376999999998E-3</v>
      </c>
      <c r="Q1615" s="132">
        <v>1.2609170000000001E-3</v>
      </c>
      <c r="R1615" s="132">
        <v>8.2145033999999999E-4</v>
      </c>
      <c r="S1615" s="132">
        <v>0</v>
      </c>
      <c r="T1615" s="132">
        <v>0</v>
      </c>
      <c r="U1615" s="132">
        <v>0</v>
      </c>
      <c r="V1615" s="132">
        <v>1.3096979E-4</v>
      </c>
      <c r="W1615" s="132">
        <v>0</v>
      </c>
      <c r="X1615" s="132">
        <v>2.5512290999999998E-4</v>
      </c>
      <c r="Y1615" s="132">
        <v>0</v>
      </c>
      <c r="Z1615" s="132">
        <v>0</v>
      </c>
      <c r="AA1615" s="132">
        <v>0</v>
      </c>
      <c r="AC1615" s="118">
        <f t="shared" si="725"/>
        <v>2.2446858E-2</v>
      </c>
      <c r="AD1615" s="118">
        <f t="shared" si="726"/>
        <v>6.7562631399999996E-3</v>
      </c>
      <c r="AE1615" s="118">
        <f t="shared" si="727"/>
        <v>4.6738957999999994E-3</v>
      </c>
      <c r="AF1615" s="118">
        <f t="shared" si="728"/>
        <v>4.6738957999999994E-3</v>
      </c>
      <c r="AG1615" s="118">
        <f t="shared" si="729"/>
        <v>3.8609270000000001E-4</v>
      </c>
      <c r="AI1615" s="69">
        <v>2.2096946000000002</v>
      </c>
      <c r="AJ1615" s="69">
        <v>1.6134443999999999</v>
      </c>
      <c r="AK1615" s="69">
        <v>3.1697088999999998E-2</v>
      </c>
      <c r="AL1615" s="69">
        <v>0</v>
      </c>
      <c r="AM1615" s="69">
        <v>2.2967510999999999E-2</v>
      </c>
      <c r="AN1615" s="69">
        <v>0.30996410000000002</v>
      </c>
      <c r="AO1615" s="69">
        <v>0.23162152</v>
      </c>
      <c r="AQ1615" s="116">
        <v>3.4690563E-3</v>
      </c>
      <c r="AR1615" s="116">
        <v>3.2869839000000001E-3</v>
      </c>
      <c r="AS1615" s="116">
        <v>1.3446042000000001E-4</v>
      </c>
      <c r="AT1615" s="199">
        <v>4.7611987999999998E-5</v>
      </c>
      <c r="AU1615" s="150">
        <f t="shared" si="730"/>
        <v>1.9706138828999999E-7</v>
      </c>
      <c r="AV1615" s="150">
        <f t="shared" si="731"/>
        <v>4.9726486089800003E-10</v>
      </c>
      <c r="AW1615" s="163">
        <f t="shared" si="732"/>
        <v>6.6683456269999997E-3</v>
      </c>
      <c r="AX1615" s="196">
        <v>1.3887122999999999E-7</v>
      </c>
      <c r="AY1615" s="196">
        <v>4.1900802E-10</v>
      </c>
      <c r="AZ1615" s="196">
        <v>1.1447897999999999E-14</v>
      </c>
      <c r="BA1615" s="108">
        <v>0</v>
      </c>
      <c r="BB1615" s="108">
        <v>0</v>
      </c>
      <c r="BC1615" s="196">
        <v>1.8748929000000001E-10</v>
      </c>
      <c r="BD1615" s="196">
        <v>5.8002668999999997E-8</v>
      </c>
      <c r="BE1615" s="196">
        <v>2.6578152E-11</v>
      </c>
      <c r="BF1615" s="196">
        <v>5.1667240999999998E-11</v>
      </c>
      <c r="BG1615" s="108">
        <v>0</v>
      </c>
      <c r="BH1615" s="108">
        <v>0</v>
      </c>
      <c r="BI1615" s="108">
        <v>0</v>
      </c>
      <c r="BJ1615" s="108">
        <v>0</v>
      </c>
      <c r="BK1615" s="108">
        <v>0</v>
      </c>
      <c r="BL1615" s="108">
        <v>0</v>
      </c>
      <c r="BM1615" s="108">
        <v>0</v>
      </c>
      <c r="BN1615" s="108">
        <v>0</v>
      </c>
      <c r="BO1615" s="196">
        <v>2.6434270000000001E-6</v>
      </c>
      <c r="BP1615" s="108">
        <v>6.6657022E-3</v>
      </c>
      <c r="BQ1615" s="108">
        <v>0</v>
      </c>
      <c r="BR1615" s="108">
        <v>0</v>
      </c>
      <c r="BS1615" s="108">
        <v>0</v>
      </c>
      <c r="BU1615" s="172">
        <v>8.1659959000000002E-6</v>
      </c>
      <c r="BV1615" s="172">
        <v>4.1793617000000003E-7</v>
      </c>
      <c r="BW1615" s="172">
        <v>4.1725198000000001E-6</v>
      </c>
      <c r="BX1615" s="69">
        <v>0</v>
      </c>
      <c r="BY1615" s="172">
        <v>9.8902052999999991E-7</v>
      </c>
      <c r="BZ1615" s="172">
        <v>1.2137707999999999E-7</v>
      </c>
      <c r="CA1615" s="69">
        <v>0</v>
      </c>
      <c r="CB1615" s="172">
        <v>1.8422428000000001E-7</v>
      </c>
      <c r="CC1615" s="69">
        <v>0</v>
      </c>
      <c r="CD1615" s="69">
        <v>0</v>
      </c>
      <c r="CE1615" s="69">
        <v>0</v>
      </c>
      <c r="CF1615" s="69">
        <v>0</v>
      </c>
      <c r="CG1615" s="69">
        <v>0</v>
      </c>
      <c r="CH1615" s="172">
        <v>2.5711851999999999E-7</v>
      </c>
      <c r="CI1615" s="172">
        <v>1.9606334999999999E-6</v>
      </c>
      <c r="CJ1615" s="172">
        <v>6.3166063000000002E-8</v>
      </c>
      <c r="CK1615" s="69">
        <v>0</v>
      </c>
      <c r="CM1615" s="198">
        <v>0</v>
      </c>
      <c r="CN1615" s="198">
        <v>0.14964572000000001</v>
      </c>
      <c r="CO1615" s="198">
        <v>5.1075379000000004E-3</v>
      </c>
      <c r="CP1615" s="198">
        <v>3.1378378000000001E-4</v>
      </c>
      <c r="CQ1615" s="198">
        <v>0</v>
      </c>
      <c r="CR1615" s="198">
        <v>0</v>
      </c>
      <c r="CS1615" s="197">
        <v>3.2335129999999997E-5</v>
      </c>
      <c r="CT1615" s="198">
        <v>0</v>
      </c>
      <c r="CU1615" s="198">
        <v>0</v>
      </c>
      <c r="CV1615" s="197">
        <v>4.2685131E-5</v>
      </c>
    </row>
    <row r="1616" spans="1:100" ht="14.4">
      <c r="A1616" t="s">
        <v>3767</v>
      </c>
      <c r="B1616" s="85" t="s">
        <v>1162</v>
      </c>
      <c r="C1616" s="113" t="str">
        <f t="shared" si="718"/>
        <v>B.044.01.253</v>
      </c>
      <c r="D1616" s="9" t="s">
        <v>1163</v>
      </c>
      <c r="E1616" s="112" t="s">
        <v>514</v>
      </c>
      <c r="F1616" s="115" t="str">
        <f t="shared" si="719"/>
        <v>Electricity Oman production</v>
      </c>
      <c r="G1616" s="143">
        <f t="shared" si="720"/>
        <v>0.17601476666666668</v>
      </c>
      <c r="I1616" s="118">
        <f t="shared" si="721"/>
        <v>3.60404405E-2</v>
      </c>
      <c r="K1616" s="161">
        <f t="shared" si="722"/>
        <v>2.9693304000000002E-3</v>
      </c>
      <c r="L1616" s="161">
        <f t="shared" si="723"/>
        <v>6.6407882E-3</v>
      </c>
      <c r="M1616" s="162">
        <f t="shared" si="724"/>
        <v>2.81069E-5</v>
      </c>
      <c r="N1616" s="161">
        <v>2.6402215E-2</v>
      </c>
      <c r="O1616" s="132">
        <v>2.3653095000000001E-3</v>
      </c>
      <c r="P1616" s="132">
        <v>4.2754786999999999E-3</v>
      </c>
      <c r="Q1616" s="132">
        <v>1.8007862E-3</v>
      </c>
      <c r="R1616" s="132">
        <v>1.1685441999999999E-3</v>
      </c>
      <c r="S1616" s="132">
        <v>0</v>
      </c>
      <c r="T1616" s="132">
        <v>0</v>
      </c>
      <c r="U1616" s="132">
        <v>0</v>
      </c>
      <c r="V1616" s="164">
        <v>1.4946408999999999E-5</v>
      </c>
      <c r="W1616" s="132">
        <v>0</v>
      </c>
      <c r="X1616" s="164">
        <v>1.3160491000000001E-5</v>
      </c>
      <c r="Y1616" s="132">
        <v>0</v>
      </c>
      <c r="Z1616" s="132">
        <v>0</v>
      </c>
      <c r="AA1616" s="132">
        <v>0</v>
      </c>
      <c r="AC1616" s="118">
        <f t="shared" si="725"/>
        <v>2.6402215E-2</v>
      </c>
      <c r="AD1616" s="118">
        <f t="shared" si="726"/>
        <v>9.6101186000000002E-3</v>
      </c>
      <c r="AE1616" s="118">
        <f t="shared" si="727"/>
        <v>6.6407882E-3</v>
      </c>
      <c r="AF1616" s="118">
        <f t="shared" si="728"/>
        <v>6.6407882E-3</v>
      </c>
      <c r="AG1616" s="118">
        <f t="shared" si="729"/>
        <v>2.81069E-5</v>
      </c>
      <c r="AI1616" s="69">
        <v>2.4029894000000001</v>
      </c>
      <c r="AJ1616" s="69">
        <v>2.3522606000000001</v>
      </c>
      <c r="AK1616" s="69">
        <v>1.6350913000000001E-3</v>
      </c>
      <c r="AL1616" s="69">
        <v>0</v>
      </c>
      <c r="AM1616" s="69">
        <v>0</v>
      </c>
      <c r="AN1616" s="69">
        <v>4.9093659999999997E-2</v>
      </c>
      <c r="AO1616" s="69">
        <v>0</v>
      </c>
      <c r="AQ1616" s="116">
        <v>4.3878294999999999E-3</v>
      </c>
      <c r="AR1616" s="116">
        <v>4.0908886000000002E-3</v>
      </c>
      <c r="AS1616" s="116">
        <v>1.6313246E-4</v>
      </c>
      <c r="AT1616" s="116">
        <v>1.3380849000000001E-4</v>
      </c>
      <c r="AU1616" s="150">
        <f t="shared" si="730"/>
        <v>2.4525710596000003E-7</v>
      </c>
      <c r="AV1616" s="150">
        <f t="shared" si="731"/>
        <v>6.0330052413000011E-10</v>
      </c>
      <c r="AW1616" s="163">
        <f t="shared" si="732"/>
        <v>1.8740684670649998E-2</v>
      </c>
      <c r="AX1616" s="196">
        <v>1.633417E-7</v>
      </c>
      <c r="AY1616" s="196">
        <v>4.9284135000000004E-10</v>
      </c>
      <c r="AZ1616" s="196">
        <v>1.346513E-14</v>
      </c>
      <c r="BA1616" s="108">
        <v>0</v>
      </c>
      <c r="BB1616" s="108">
        <v>0</v>
      </c>
      <c r="BC1616" s="196">
        <v>2.6776396000000003E-10</v>
      </c>
      <c r="BD1616" s="196">
        <v>8.1647642000000003E-8</v>
      </c>
      <c r="BE1616" s="196">
        <v>3.7957748999999997E-11</v>
      </c>
      <c r="BF1616" s="196">
        <v>7.2487959999999998E-11</v>
      </c>
      <c r="BG1616" s="108">
        <v>0</v>
      </c>
      <c r="BH1616" s="108">
        <v>0</v>
      </c>
      <c r="BI1616" s="108">
        <v>0</v>
      </c>
      <c r="BJ1616" s="108">
        <v>0</v>
      </c>
      <c r="BK1616" s="108">
        <v>0</v>
      </c>
      <c r="BL1616" s="108">
        <v>0</v>
      </c>
      <c r="BM1616" s="108">
        <v>0</v>
      </c>
      <c r="BN1616" s="108">
        <v>0</v>
      </c>
      <c r="BO1616" s="196">
        <v>3.0167065E-7</v>
      </c>
      <c r="BP1616" s="108">
        <v>1.8740382999999999E-2</v>
      </c>
      <c r="BQ1616" s="108">
        <v>0</v>
      </c>
      <c r="BR1616" s="108">
        <v>0</v>
      </c>
      <c r="BS1616" s="108">
        <v>0</v>
      </c>
      <c r="BU1616" s="172">
        <v>1.0426937E-5</v>
      </c>
      <c r="BV1616" s="172">
        <v>5.8790911999999996E-7</v>
      </c>
      <c r="BW1616" s="172">
        <v>4.9077588000000003E-6</v>
      </c>
      <c r="BX1616" s="69">
        <v>0</v>
      </c>
      <c r="BY1616" s="172">
        <v>1.4009568E-6</v>
      </c>
      <c r="BZ1616" s="172">
        <v>1.7334541E-7</v>
      </c>
      <c r="CA1616" s="69">
        <v>0</v>
      </c>
      <c r="CB1616" s="172">
        <v>2.6310102000000001E-7</v>
      </c>
      <c r="CC1616" s="69">
        <v>0</v>
      </c>
      <c r="CD1616" s="69">
        <v>0</v>
      </c>
      <c r="CE1616" s="69">
        <v>0</v>
      </c>
      <c r="CF1616" s="69">
        <v>0</v>
      </c>
      <c r="CG1616" s="69">
        <v>0</v>
      </c>
      <c r="CH1616" s="172">
        <v>3.6662316000000001E-7</v>
      </c>
      <c r="CI1616" s="172">
        <v>2.7200337000000001E-6</v>
      </c>
      <c r="CJ1616" s="172">
        <v>7.2085769000000002E-9</v>
      </c>
      <c r="CK1616" s="69">
        <v>0</v>
      </c>
      <c r="CM1616" s="198">
        <v>0</v>
      </c>
      <c r="CN1616" s="198">
        <v>0.17601476999999999</v>
      </c>
      <c r="CO1616" s="198">
        <v>7.2943612000000001E-3</v>
      </c>
      <c r="CP1616" s="198">
        <v>4.4199578000000001E-4</v>
      </c>
      <c r="CQ1616" s="198">
        <v>0</v>
      </c>
      <c r="CR1616" s="198">
        <v>0</v>
      </c>
      <c r="CS1616" s="197">
        <v>4.5689519999999998E-5</v>
      </c>
      <c r="CT1616" s="198">
        <v>0</v>
      </c>
      <c r="CU1616" s="198">
        <v>0</v>
      </c>
      <c r="CV1616" s="197">
        <v>6.0961027000000002E-5</v>
      </c>
    </row>
    <row r="1617" spans="1:100" ht="14.4">
      <c r="A1617" t="s">
        <v>3768</v>
      </c>
      <c r="B1617" s="85" t="s">
        <v>1162</v>
      </c>
      <c r="C1617" s="113" t="str">
        <f t="shared" si="718"/>
        <v>B.044.01.254</v>
      </c>
      <c r="D1617" s="9" t="s">
        <v>1163</v>
      </c>
      <c r="E1617" s="112" t="s">
        <v>514</v>
      </c>
      <c r="F1617" s="115" t="str">
        <f t="shared" si="719"/>
        <v>Electricity Pakistan production</v>
      </c>
      <c r="G1617" s="143">
        <f t="shared" si="720"/>
        <v>0.11701343333333335</v>
      </c>
      <c r="I1617" s="118">
        <f t="shared" si="721"/>
        <v>2.6753475110000001E-2</v>
      </c>
      <c r="K1617" s="161">
        <f t="shared" si="722"/>
        <v>1.7169617200000001E-3</v>
      </c>
      <c r="L1617" s="161">
        <f t="shared" si="723"/>
        <v>4.2545680999999998E-3</v>
      </c>
      <c r="M1617" s="162">
        <f t="shared" si="724"/>
        <v>3.2299302899999999E-3</v>
      </c>
      <c r="N1617" s="161">
        <v>1.7552015000000001E-2</v>
      </c>
      <c r="O1617" s="132">
        <v>1.8174478999999999E-3</v>
      </c>
      <c r="P1617" s="132">
        <v>2.4371202000000002E-3</v>
      </c>
      <c r="Q1617" s="132">
        <v>1.0304177000000001E-3</v>
      </c>
      <c r="R1617" s="132">
        <v>6.8654402000000001E-4</v>
      </c>
      <c r="S1617" s="132">
        <v>0</v>
      </c>
      <c r="T1617" s="132">
        <v>0</v>
      </c>
      <c r="U1617" s="132">
        <v>0</v>
      </c>
      <c r="V1617" s="132">
        <v>1.1691999E-4</v>
      </c>
      <c r="W1617" s="132">
        <v>0</v>
      </c>
      <c r="X1617" s="132">
        <v>3.1130102999999999E-3</v>
      </c>
      <c r="Y1617" s="132">
        <v>0</v>
      </c>
      <c r="Z1617" s="132">
        <v>0</v>
      </c>
      <c r="AA1617" s="132">
        <v>0</v>
      </c>
      <c r="AC1617" s="118">
        <f t="shared" si="725"/>
        <v>1.7552015000000001E-2</v>
      </c>
      <c r="AD1617" s="118">
        <f t="shared" si="726"/>
        <v>5.9715298199999999E-3</v>
      </c>
      <c r="AE1617" s="118">
        <f t="shared" si="727"/>
        <v>4.2545680999999998E-3</v>
      </c>
      <c r="AF1617" s="118">
        <f t="shared" si="728"/>
        <v>4.2545680999999998E-3</v>
      </c>
      <c r="AG1617" s="118">
        <f t="shared" si="729"/>
        <v>3.2299302899999999E-3</v>
      </c>
      <c r="AI1617" s="69">
        <v>2.2694779</v>
      </c>
      <c r="AJ1617" s="69">
        <v>1.3537262000000001</v>
      </c>
      <c r="AK1617" s="69">
        <v>0.38676793999999998</v>
      </c>
      <c r="AL1617" s="69">
        <v>0</v>
      </c>
      <c r="AM1617" s="69">
        <v>3.4104203E-2</v>
      </c>
      <c r="AN1617" s="69">
        <v>0.25652571000000002</v>
      </c>
      <c r="AO1617" s="69">
        <v>0.23835386</v>
      </c>
      <c r="AQ1617" s="116">
        <v>2.9053896000000002E-3</v>
      </c>
      <c r="AR1617" s="116">
        <v>2.7383286000000001E-3</v>
      </c>
      <c r="AS1617" s="116">
        <v>1.0833845E-4</v>
      </c>
      <c r="AT1617" s="199">
        <v>5.8722545999999998E-5</v>
      </c>
      <c r="AU1617" s="150">
        <f t="shared" si="730"/>
        <v>1.6416838370000002E-7</v>
      </c>
      <c r="AV1617" s="150">
        <f t="shared" si="731"/>
        <v>4.0065993052770001E-10</v>
      </c>
      <c r="AW1617" s="163">
        <f t="shared" si="732"/>
        <v>8.2244462529999993E-3</v>
      </c>
      <c r="AX1617" s="196">
        <v>1.0858847E-7</v>
      </c>
      <c r="AY1617" s="196">
        <v>3.2763761000000002E-10</v>
      </c>
      <c r="AZ1617" s="196">
        <v>8.9515277000000002E-15</v>
      </c>
      <c r="BA1617" s="108">
        <v>0</v>
      </c>
      <c r="BB1617" s="108">
        <v>0</v>
      </c>
      <c r="BC1617" s="196">
        <v>1.5321569999999999E-10</v>
      </c>
      <c r="BD1617" s="196">
        <v>5.5426698E-8</v>
      </c>
      <c r="BE1617" s="196">
        <v>2.1719587999999998E-11</v>
      </c>
      <c r="BF1617" s="196">
        <v>5.1293781000000003E-11</v>
      </c>
      <c r="BG1617" s="108">
        <v>0</v>
      </c>
      <c r="BH1617" s="108">
        <v>0</v>
      </c>
      <c r="BI1617" s="108">
        <v>0</v>
      </c>
      <c r="BJ1617" s="108">
        <v>0</v>
      </c>
      <c r="BK1617" s="108">
        <v>0</v>
      </c>
      <c r="BL1617" s="108">
        <v>0</v>
      </c>
      <c r="BM1617" s="108">
        <v>0</v>
      </c>
      <c r="BN1617" s="108">
        <v>0</v>
      </c>
      <c r="BO1617" s="196">
        <v>2.3598529999999998E-6</v>
      </c>
      <c r="BP1617" s="108">
        <v>8.2220864000000001E-3</v>
      </c>
      <c r="BQ1617" s="108">
        <v>0</v>
      </c>
      <c r="BR1617" s="108">
        <v>0</v>
      </c>
      <c r="BS1617" s="108">
        <v>0</v>
      </c>
      <c r="BU1617" s="172">
        <v>7.1593990000000002E-6</v>
      </c>
      <c r="BV1617" s="172">
        <v>4.0407762999999998E-7</v>
      </c>
      <c r="BW1617" s="172">
        <v>3.2626450000000001E-6</v>
      </c>
      <c r="BX1617" s="69">
        <v>0</v>
      </c>
      <c r="BY1617" s="172">
        <v>8.7339862000000005E-7</v>
      </c>
      <c r="BZ1617" s="172">
        <v>9.9188993000000003E-8</v>
      </c>
      <c r="CA1617" s="69">
        <v>0</v>
      </c>
      <c r="CB1617" s="172">
        <v>1.5054754E-7</v>
      </c>
      <c r="CC1617" s="69">
        <v>0</v>
      </c>
      <c r="CD1617" s="69">
        <v>0</v>
      </c>
      <c r="CE1617" s="69">
        <v>0</v>
      </c>
      <c r="CF1617" s="69">
        <v>0</v>
      </c>
      <c r="CG1617" s="69">
        <v>0</v>
      </c>
      <c r="CH1617" s="172">
        <v>2.1417625999999999E-7</v>
      </c>
      <c r="CI1617" s="172">
        <v>2.0989751E-6</v>
      </c>
      <c r="CJ1617" s="172">
        <v>5.6389912999999999E-8</v>
      </c>
      <c r="CK1617" s="69">
        <v>0</v>
      </c>
      <c r="CM1617" s="198">
        <v>0</v>
      </c>
      <c r="CN1617" s="198">
        <v>0.11701343</v>
      </c>
      <c r="CO1617" s="198">
        <v>4.1738649999999997E-3</v>
      </c>
      <c r="CP1617" s="198">
        <v>2.9921310999999999E-4</v>
      </c>
      <c r="CQ1617" s="198">
        <v>0</v>
      </c>
      <c r="CR1617" s="198">
        <v>0</v>
      </c>
      <c r="CS1617" s="197">
        <v>2.9419592E-5</v>
      </c>
      <c r="CT1617" s="198">
        <v>0</v>
      </c>
      <c r="CU1617" s="198">
        <v>0</v>
      </c>
      <c r="CV1617" s="197">
        <v>3.4882163999999998E-5</v>
      </c>
    </row>
    <row r="1618" spans="1:100" ht="14.4">
      <c r="A1618" t="s">
        <v>3769</v>
      </c>
      <c r="B1618" s="85" t="s">
        <v>1162</v>
      </c>
      <c r="C1618" s="113" t="str">
        <f t="shared" si="718"/>
        <v>B.044.01.255</v>
      </c>
      <c r="D1618" s="9" t="s">
        <v>1163</v>
      </c>
      <c r="E1618" s="112" t="s">
        <v>514</v>
      </c>
      <c r="F1618" s="115" t="str">
        <f t="shared" si="719"/>
        <v>Electricity Palestine production</v>
      </c>
      <c r="G1618" s="143">
        <f t="shared" si="720"/>
        <v>0.15624132666666668</v>
      </c>
      <c r="I1618" s="118">
        <f t="shared" si="721"/>
        <v>3.3282330013000003E-2</v>
      </c>
      <c r="K1618" s="161">
        <f t="shared" si="722"/>
        <v>2.0718569799999999E-3</v>
      </c>
      <c r="L1618" s="161">
        <f t="shared" si="723"/>
        <v>7.5488046999999999E-3</v>
      </c>
      <c r="M1618" s="162">
        <f t="shared" si="724"/>
        <v>2.2546933300000003E-4</v>
      </c>
      <c r="N1618" s="161">
        <v>2.3436199000000001E-2</v>
      </c>
      <c r="O1618" s="132">
        <v>4.8605975999999997E-3</v>
      </c>
      <c r="P1618" s="132">
        <v>2.6882070999999998E-3</v>
      </c>
      <c r="Q1618" s="132">
        <v>1.1337978E-3</v>
      </c>
      <c r="R1618" s="132">
        <v>9.3805918000000002E-4</v>
      </c>
      <c r="S1618" s="132">
        <v>0</v>
      </c>
      <c r="T1618" s="132">
        <v>0</v>
      </c>
      <c r="U1618" s="132">
        <v>0</v>
      </c>
      <c r="V1618" s="132">
        <v>1.3890907000000001E-4</v>
      </c>
      <c r="W1618" s="132">
        <v>0</v>
      </c>
      <c r="X1618" s="164">
        <v>8.6560263000000004E-5</v>
      </c>
      <c r="Y1618" s="132">
        <v>0</v>
      </c>
      <c r="Z1618" s="132">
        <v>0</v>
      </c>
      <c r="AA1618" s="132">
        <v>0</v>
      </c>
      <c r="AC1618" s="118">
        <f t="shared" si="725"/>
        <v>2.3436199000000001E-2</v>
      </c>
      <c r="AD1618" s="118">
        <f t="shared" si="726"/>
        <v>9.6206616800000016E-3</v>
      </c>
      <c r="AE1618" s="118">
        <f t="shared" si="727"/>
        <v>7.5488046999999999E-3</v>
      </c>
      <c r="AF1618" s="118">
        <f t="shared" si="728"/>
        <v>7.5488046999999999E-3</v>
      </c>
      <c r="AG1618" s="118">
        <f t="shared" si="729"/>
        <v>2.2546933300000003E-4</v>
      </c>
      <c r="AI1618" s="69">
        <v>2.4981553999999999</v>
      </c>
      <c r="AJ1618" s="69">
        <v>1.9974584</v>
      </c>
      <c r="AK1618" s="69">
        <v>1.0754457E-2</v>
      </c>
      <c r="AL1618" s="69">
        <v>0</v>
      </c>
      <c r="AM1618" s="69">
        <v>0</v>
      </c>
      <c r="AN1618" s="69">
        <v>0.48994254999999998</v>
      </c>
      <c r="AO1618" s="69">
        <v>0</v>
      </c>
      <c r="AQ1618" s="116">
        <v>4.6519674999999996E-3</v>
      </c>
      <c r="AR1618" s="116">
        <v>4.3529444000000002E-3</v>
      </c>
      <c r="AS1618" s="116">
        <v>1.5638459E-4</v>
      </c>
      <c r="AT1618" s="116">
        <v>1.4263855E-4</v>
      </c>
      <c r="AU1618" s="150">
        <f t="shared" si="730"/>
        <v>2.6096788757999999E-7</v>
      </c>
      <c r="AV1618" s="150">
        <f t="shared" si="731"/>
        <v>5.7834536146099998E-10</v>
      </c>
      <c r="AW1618" s="163">
        <f t="shared" si="732"/>
        <v>1.99773876693E-2</v>
      </c>
      <c r="AX1618" s="196">
        <v>1.4499195000000001E-7</v>
      </c>
      <c r="AY1618" s="196">
        <v>4.3747570999999999E-10</v>
      </c>
      <c r="AZ1618" s="196">
        <v>1.1952461000000001E-14</v>
      </c>
      <c r="BA1618" s="108">
        <v>0</v>
      </c>
      <c r="BB1618" s="108">
        <v>0</v>
      </c>
      <c r="BC1618" s="196">
        <v>1.6858758000000001E-10</v>
      </c>
      <c r="BD1618" s="196">
        <v>1.1580735E-7</v>
      </c>
      <c r="BE1618" s="196">
        <v>2.3898679E-11</v>
      </c>
      <c r="BF1618" s="196">
        <v>1.1695902000000001E-10</v>
      </c>
      <c r="BG1618" s="108">
        <v>0</v>
      </c>
      <c r="BH1618" s="108">
        <v>0</v>
      </c>
      <c r="BI1618" s="108">
        <v>0</v>
      </c>
      <c r="BJ1618" s="108">
        <v>0</v>
      </c>
      <c r="BK1618" s="108">
        <v>0</v>
      </c>
      <c r="BL1618" s="108">
        <v>0</v>
      </c>
      <c r="BM1618" s="108">
        <v>0</v>
      </c>
      <c r="BN1618" s="108">
        <v>0</v>
      </c>
      <c r="BO1618" s="196">
        <v>2.8036693E-6</v>
      </c>
      <c r="BP1618" s="108">
        <v>1.9974584E-2</v>
      </c>
      <c r="BQ1618" s="108">
        <v>0</v>
      </c>
      <c r="BR1618" s="108">
        <v>0</v>
      </c>
      <c r="BS1618" s="108">
        <v>0</v>
      </c>
      <c r="BU1618" s="172">
        <v>9.7166353E-6</v>
      </c>
      <c r="BV1618" s="172">
        <v>8.6185446999999997E-7</v>
      </c>
      <c r="BW1618" s="172">
        <v>4.3564227000000001E-6</v>
      </c>
      <c r="BX1618" s="69">
        <v>0</v>
      </c>
      <c r="BY1618" s="172">
        <v>1.4681905E-6</v>
      </c>
      <c r="BZ1618" s="172">
        <v>1.0914046E-7</v>
      </c>
      <c r="CA1618" s="69">
        <v>0</v>
      </c>
      <c r="CB1618" s="172">
        <v>1.6565173999999999E-7</v>
      </c>
      <c r="CC1618" s="69">
        <v>0</v>
      </c>
      <c r="CD1618" s="69">
        <v>0</v>
      </c>
      <c r="CE1618" s="69">
        <v>0</v>
      </c>
      <c r="CF1618" s="69">
        <v>0</v>
      </c>
      <c r="CG1618" s="69">
        <v>0</v>
      </c>
      <c r="CH1618" s="172">
        <v>2.6274834999999999E-7</v>
      </c>
      <c r="CI1618" s="172">
        <v>2.4256318999999998E-6</v>
      </c>
      <c r="CJ1618" s="172">
        <v>6.6995136000000002E-8</v>
      </c>
      <c r="CK1618" s="69">
        <v>0</v>
      </c>
      <c r="CM1618" s="198">
        <v>0</v>
      </c>
      <c r="CN1618" s="198">
        <v>0.15624131999999999</v>
      </c>
      <c r="CO1618" s="198">
        <v>4.5926222000000003E-3</v>
      </c>
      <c r="CP1618" s="198">
        <v>6.1469973999999999E-4</v>
      </c>
      <c r="CQ1618" s="198">
        <v>0</v>
      </c>
      <c r="CR1618" s="198">
        <v>0</v>
      </c>
      <c r="CS1618" s="197">
        <v>5.4370914000000003E-5</v>
      </c>
      <c r="CT1618" s="198">
        <v>0</v>
      </c>
      <c r="CU1618" s="198">
        <v>0</v>
      </c>
      <c r="CV1618" s="197">
        <v>3.8381835000000001E-5</v>
      </c>
    </row>
    <row r="1619" spans="1:100" ht="14.4">
      <c r="A1619" t="s">
        <v>3770</v>
      </c>
      <c r="B1619" s="85" t="s">
        <v>1162</v>
      </c>
      <c r="C1619" s="113" t="str">
        <f t="shared" si="718"/>
        <v>B.044.01.256</v>
      </c>
      <c r="D1619" s="9" t="s">
        <v>1163</v>
      </c>
      <c r="E1619" s="112" t="s">
        <v>514</v>
      </c>
      <c r="F1619" s="115" t="str">
        <f t="shared" si="719"/>
        <v>Electricity Panama production</v>
      </c>
      <c r="G1619" s="143">
        <f t="shared" si="720"/>
        <v>6.7244313333333347E-2</v>
      </c>
      <c r="I1619" s="118">
        <f t="shared" si="721"/>
        <v>1.3873961727000001E-2</v>
      </c>
      <c r="K1619" s="161">
        <f t="shared" si="722"/>
        <v>1.0298724300000001E-3</v>
      </c>
      <c r="L1619" s="161">
        <f t="shared" si="723"/>
        <v>2.5664457000000003E-3</v>
      </c>
      <c r="M1619" s="162">
        <f t="shared" si="724"/>
        <v>1.90996597E-4</v>
      </c>
      <c r="N1619" s="161">
        <v>1.0086647000000001E-2</v>
      </c>
      <c r="O1619" s="132">
        <v>1.1168911000000001E-3</v>
      </c>
      <c r="P1619" s="132">
        <v>1.4495546E-3</v>
      </c>
      <c r="Q1619" s="132">
        <v>6.1179622000000005E-4</v>
      </c>
      <c r="R1619" s="132">
        <v>4.1807621E-4</v>
      </c>
      <c r="S1619" s="132">
        <v>0</v>
      </c>
      <c r="T1619" s="132">
        <v>0</v>
      </c>
      <c r="U1619" s="132">
        <v>0</v>
      </c>
      <c r="V1619" s="132">
        <v>1.4890676E-4</v>
      </c>
      <c r="W1619" s="132">
        <v>0</v>
      </c>
      <c r="X1619" s="164">
        <v>4.2089836999999999E-5</v>
      </c>
      <c r="Y1619" s="132">
        <v>0</v>
      </c>
      <c r="Z1619" s="132">
        <v>0</v>
      </c>
      <c r="AA1619" s="132">
        <v>0</v>
      </c>
      <c r="AC1619" s="118">
        <f t="shared" si="725"/>
        <v>1.0086647000000001E-2</v>
      </c>
      <c r="AD1619" s="118">
        <f t="shared" si="726"/>
        <v>3.5963181300000002E-3</v>
      </c>
      <c r="AE1619" s="118">
        <f t="shared" si="727"/>
        <v>2.5664457000000003E-3</v>
      </c>
      <c r="AF1619" s="118">
        <f t="shared" si="728"/>
        <v>2.5664457000000003E-3</v>
      </c>
      <c r="AG1619" s="118">
        <f t="shared" si="729"/>
        <v>1.90996597E-4</v>
      </c>
      <c r="AI1619" s="69">
        <v>1.5732474999999999</v>
      </c>
      <c r="AJ1619" s="69">
        <v>0.83090165999999999</v>
      </c>
      <c r="AK1619" s="69">
        <v>5.2293434000000001E-3</v>
      </c>
      <c r="AL1619" s="69">
        <v>0</v>
      </c>
      <c r="AM1619" s="69">
        <v>1.3435241000000001E-2</v>
      </c>
      <c r="AN1619" s="69">
        <v>0.15541614000000001</v>
      </c>
      <c r="AO1619" s="69">
        <v>0.56826516000000005</v>
      </c>
      <c r="AQ1619" s="116">
        <v>1.7133358999999999E-3</v>
      </c>
      <c r="AR1619" s="116">
        <v>1.6055009E-3</v>
      </c>
      <c r="AS1619" s="199">
        <v>6.2851691000000002E-5</v>
      </c>
      <c r="AT1619" s="199">
        <v>4.4983301999999999E-5</v>
      </c>
      <c r="AU1619" s="150">
        <f t="shared" si="730"/>
        <v>9.62530517E-8</v>
      </c>
      <c r="AV1619" s="150">
        <f t="shared" si="731"/>
        <v>2.3243968019019999E-10</v>
      </c>
      <c r="AW1619" s="163">
        <f t="shared" si="732"/>
        <v>6.3001823575999996E-3</v>
      </c>
      <c r="AX1619" s="196">
        <v>6.2402725000000001E-8</v>
      </c>
      <c r="AY1619" s="196">
        <v>1.8828408E-10</v>
      </c>
      <c r="AZ1619" s="196">
        <v>5.1441901999999996E-15</v>
      </c>
      <c r="BA1619" s="108">
        <v>0</v>
      </c>
      <c r="BB1619" s="108">
        <v>0</v>
      </c>
      <c r="BC1619" s="196">
        <v>9.0969700000000005E-11</v>
      </c>
      <c r="BD1619" s="196">
        <v>3.3759357000000003E-8</v>
      </c>
      <c r="BE1619" s="196">
        <v>1.2895704999999999E-11</v>
      </c>
      <c r="BF1619" s="196">
        <v>3.1254750999999998E-11</v>
      </c>
      <c r="BG1619" s="108">
        <v>0</v>
      </c>
      <c r="BH1619" s="108">
        <v>0</v>
      </c>
      <c r="BI1619" s="108">
        <v>0</v>
      </c>
      <c r="BJ1619" s="108">
        <v>0</v>
      </c>
      <c r="BK1619" s="108">
        <v>0</v>
      </c>
      <c r="BL1619" s="108">
        <v>0</v>
      </c>
      <c r="BM1619" s="108">
        <v>0</v>
      </c>
      <c r="BN1619" s="108">
        <v>0</v>
      </c>
      <c r="BO1619" s="196">
        <v>3.0054576000000002E-6</v>
      </c>
      <c r="BP1619" s="108">
        <v>6.2971768999999997E-3</v>
      </c>
      <c r="BQ1619" s="108">
        <v>0</v>
      </c>
      <c r="BR1619" s="108">
        <v>0</v>
      </c>
      <c r="BS1619" s="108">
        <v>0</v>
      </c>
      <c r="BU1619" s="172">
        <v>3.9829444999999997E-6</v>
      </c>
      <c r="BV1619" s="172">
        <v>2.4542941000000003E-7</v>
      </c>
      <c r="BW1619" s="172">
        <v>1.8749499999999999E-6</v>
      </c>
      <c r="BX1619" s="69">
        <v>0</v>
      </c>
      <c r="BY1619" s="172">
        <v>5.3246411000000002E-7</v>
      </c>
      <c r="BZ1619" s="172">
        <v>5.8892091000000001E-8</v>
      </c>
      <c r="CA1619" s="69">
        <v>0</v>
      </c>
      <c r="CB1619" s="172">
        <v>8.9385519999999996E-8</v>
      </c>
      <c r="CC1619" s="69">
        <v>0</v>
      </c>
      <c r="CD1619" s="69">
        <v>0</v>
      </c>
      <c r="CE1619" s="69">
        <v>0</v>
      </c>
      <c r="CF1619" s="69">
        <v>0</v>
      </c>
      <c r="CG1619" s="69">
        <v>0</v>
      </c>
      <c r="CH1619" s="172">
        <v>1.2752211E-7</v>
      </c>
      <c r="CI1619" s="172">
        <v>9.824843500000001E-7</v>
      </c>
      <c r="CJ1619" s="172">
        <v>7.1816972000000005E-8</v>
      </c>
      <c r="CK1619" s="69">
        <v>0</v>
      </c>
      <c r="CM1619" s="198">
        <v>0</v>
      </c>
      <c r="CN1619" s="198">
        <v>6.7244315999999998E-2</v>
      </c>
      <c r="CO1619" s="198">
        <v>2.4781745999999999E-3</v>
      </c>
      <c r="CP1619" s="198">
        <v>1.8142618000000001E-4</v>
      </c>
      <c r="CQ1619" s="198">
        <v>0</v>
      </c>
      <c r="CR1619" s="198">
        <v>0</v>
      </c>
      <c r="CS1619" s="197">
        <v>1.7958623000000001E-5</v>
      </c>
      <c r="CT1619" s="198">
        <v>0</v>
      </c>
      <c r="CU1619" s="198">
        <v>0</v>
      </c>
      <c r="CV1619" s="197">
        <v>2.0710802E-5</v>
      </c>
    </row>
    <row r="1620" spans="1:100" ht="14.4">
      <c r="A1620" t="s">
        <v>3771</v>
      </c>
      <c r="B1620" s="85" t="s">
        <v>1162</v>
      </c>
      <c r="C1620" s="113" t="str">
        <f t="shared" si="718"/>
        <v>B.044.01.257</v>
      </c>
      <c r="D1620" s="9" t="s">
        <v>1163</v>
      </c>
      <c r="E1620" s="112" t="s">
        <v>514</v>
      </c>
      <c r="F1620" s="115" t="str">
        <f t="shared" si="719"/>
        <v>Electricity Papua New Guinea production</v>
      </c>
      <c r="G1620" s="143">
        <f t="shared" si="720"/>
        <v>0.15573120000000001</v>
      </c>
      <c r="I1620" s="118">
        <f t="shared" si="721"/>
        <v>3.2829495974999998E-2</v>
      </c>
      <c r="K1620" s="161">
        <f t="shared" si="722"/>
        <v>2.2004389000000002E-3</v>
      </c>
      <c r="L1620" s="161">
        <f t="shared" si="723"/>
        <v>7.1650890999999991E-3</v>
      </c>
      <c r="M1620" s="162">
        <f t="shared" si="724"/>
        <v>1.0428797500000001E-4</v>
      </c>
      <c r="N1620" s="161">
        <v>2.3359680000000001E-2</v>
      </c>
      <c r="O1620" s="132">
        <v>4.2336585999999997E-3</v>
      </c>
      <c r="P1620" s="132">
        <v>2.9314304999999998E-3</v>
      </c>
      <c r="Q1620" s="132">
        <v>1.2359980000000001E-3</v>
      </c>
      <c r="R1620" s="132">
        <v>9.6444089999999998E-4</v>
      </c>
      <c r="S1620" s="132">
        <v>0</v>
      </c>
      <c r="T1620" s="132">
        <v>0</v>
      </c>
      <c r="U1620" s="132">
        <v>0</v>
      </c>
      <c r="V1620" s="164">
        <v>4.6013166999999998E-5</v>
      </c>
      <c r="W1620" s="132">
        <v>0</v>
      </c>
      <c r="X1620" s="164">
        <v>5.8274808000000002E-5</v>
      </c>
      <c r="Y1620" s="132">
        <v>0</v>
      </c>
      <c r="Z1620" s="132">
        <v>0</v>
      </c>
      <c r="AA1620" s="132">
        <v>0</v>
      </c>
      <c r="AC1620" s="118">
        <f t="shared" si="725"/>
        <v>2.3359680000000001E-2</v>
      </c>
      <c r="AD1620" s="118">
        <f t="shared" si="726"/>
        <v>9.3655279999999997E-3</v>
      </c>
      <c r="AE1620" s="118">
        <f t="shared" si="727"/>
        <v>7.1650890999999991E-3</v>
      </c>
      <c r="AF1620" s="118">
        <f t="shared" si="728"/>
        <v>7.1650890999999991E-3</v>
      </c>
      <c r="AG1620" s="118">
        <f t="shared" si="729"/>
        <v>1.0428797500000001E-4</v>
      </c>
      <c r="AI1620" s="69">
        <v>2.2811385999999998</v>
      </c>
      <c r="AJ1620" s="69">
        <v>2.0449290000000002</v>
      </c>
      <c r="AK1620" s="69">
        <v>7.2402035000000003E-3</v>
      </c>
      <c r="AL1620" s="69">
        <v>0</v>
      </c>
      <c r="AM1620" s="69">
        <v>7.3962176999999999E-3</v>
      </c>
      <c r="AN1620" s="69">
        <v>2.1937934E-3</v>
      </c>
      <c r="AO1620" s="69">
        <v>0.21937936</v>
      </c>
      <c r="AQ1620" s="116">
        <v>4.4740526999999999E-3</v>
      </c>
      <c r="AR1620" s="116">
        <v>4.1815641000000001E-3</v>
      </c>
      <c r="AS1620" s="116">
        <v>1.5333917999999999E-4</v>
      </c>
      <c r="AT1620" s="116">
        <v>1.3914938999999999E-4</v>
      </c>
      <c r="AU1620" s="150">
        <f t="shared" si="730"/>
        <v>2.5069329402E-7</v>
      </c>
      <c r="AV1620" s="150">
        <f t="shared" si="731"/>
        <v>5.6708276243699998E-10</v>
      </c>
      <c r="AW1620" s="163">
        <f t="shared" si="732"/>
        <v>1.9488710706129998E-2</v>
      </c>
      <c r="AX1620" s="196">
        <v>1.4451855000000001E-7</v>
      </c>
      <c r="AY1620" s="196">
        <v>4.3604735999999998E-10</v>
      </c>
      <c r="AZ1620" s="196">
        <v>1.1913437E-14</v>
      </c>
      <c r="BA1620" s="108">
        <v>0</v>
      </c>
      <c r="BB1620" s="108">
        <v>0</v>
      </c>
      <c r="BC1620" s="196">
        <v>1.8378402E-10</v>
      </c>
      <c r="BD1620" s="196">
        <v>1.0599096E-7</v>
      </c>
      <c r="BE1620" s="196">
        <v>2.6052899E-11</v>
      </c>
      <c r="BF1620" s="196">
        <v>1.0497059E-10</v>
      </c>
      <c r="BG1620" s="108">
        <v>0</v>
      </c>
      <c r="BH1620" s="108">
        <v>0</v>
      </c>
      <c r="BI1620" s="108">
        <v>0</v>
      </c>
      <c r="BJ1620" s="108">
        <v>0</v>
      </c>
      <c r="BK1620" s="108">
        <v>0</v>
      </c>
      <c r="BL1620" s="108">
        <v>0</v>
      </c>
      <c r="BM1620" s="108">
        <v>0</v>
      </c>
      <c r="BN1620" s="108">
        <v>0</v>
      </c>
      <c r="BO1620" s="196">
        <v>9.2870613E-7</v>
      </c>
      <c r="BP1620" s="108">
        <v>1.9487781999999999E-2</v>
      </c>
      <c r="BQ1620" s="108">
        <v>0</v>
      </c>
      <c r="BR1620" s="108">
        <v>0</v>
      </c>
      <c r="BS1620" s="108">
        <v>0</v>
      </c>
      <c r="BU1620" s="172">
        <v>9.5991346000000003E-6</v>
      </c>
      <c r="BV1620" s="172">
        <v>7.8420568000000001E-7</v>
      </c>
      <c r="BW1620" s="172">
        <v>4.3421991000000002E-6</v>
      </c>
      <c r="BX1620" s="69">
        <v>0</v>
      </c>
      <c r="BY1620" s="172">
        <v>1.4205061000000001E-6</v>
      </c>
      <c r="BZ1620" s="172">
        <v>1.1897834999999999E-7</v>
      </c>
      <c r="CA1620" s="69">
        <v>0</v>
      </c>
      <c r="CB1620" s="172">
        <v>1.8058352999999999E-7</v>
      </c>
      <c r="CC1620" s="69">
        <v>0</v>
      </c>
      <c r="CD1620" s="69">
        <v>0</v>
      </c>
      <c r="CE1620" s="69">
        <v>0</v>
      </c>
      <c r="CF1620" s="69">
        <v>0</v>
      </c>
      <c r="CG1620" s="69">
        <v>0</v>
      </c>
      <c r="CH1620" s="172">
        <v>2.7634905E-7</v>
      </c>
      <c r="CI1620" s="172">
        <v>2.4541208999999999E-6</v>
      </c>
      <c r="CJ1620" s="172">
        <v>2.2191916000000001E-8</v>
      </c>
      <c r="CK1620" s="69">
        <v>0</v>
      </c>
      <c r="CM1620" s="198">
        <v>0</v>
      </c>
      <c r="CN1620" s="198">
        <v>0.15573119999999999</v>
      </c>
      <c r="CO1620" s="198">
        <v>5.0065997000000003E-3</v>
      </c>
      <c r="CP1620" s="198">
        <v>5.6382988999999998E-4</v>
      </c>
      <c r="CQ1620" s="198">
        <v>0</v>
      </c>
      <c r="CR1620" s="198">
        <v>0</v>
      </c>
      <c r="CS1620" s="197">
        <v>5.1326345E-5</v>
      </c>
      <c r="CT1620" s="198">
        <v>0</v>
      </c>
      <c r="CU1620" s="198">
        <v>0</v>
      </c>
      <c r="CV1620" s="197">
        <v>4.1841561999999999E-5</v>
      </c>
    </row>
    <row r="1621" spans="1:100" ht="14.4">
      <c r="A1621" t="s">
        <v>3772</v>
      </c>
      <c r="B1621" s="85" t="s">
        <v>1162</v>
      </c>
      <c r="C1621" s="113" t="str">
        <f t="shared" si="718"/>
        <v>B.044.01.258</v>
      </c>
      <c r="D1621" s="9" t="s">
        <v>1163</v>
      </c>
      <c r="E1621" s="112" t="s">
        <v>514</v>
      </c>
      <c r="F1621" s="115" t="str">
        <f t="shared" si="719"/>
        <v>Electricity Paraguay production</v>
      </c>
      <c r="G1621" s="143">
        <f t="shared" si="720"/>
        <v>2.2595952666666667E-3</v>
      </c>
      <c r="I1621" s="118">
        <f t="shared" si="721"/>
        <v>6.5378646719999999E-4</v>
      </c>
      <c r="K1621" s="161">
        <f t="shared" si="722"/>
        <v>2.8967404000000001E-5</v>
      </c>
      <c r="L1621" s="161">
        <f t="shared" si="723"/>
        <v>4.8136845999999995E-5</v>
      </c>
      <c r="M1621" s="162">
        <f t="shared" si="724"/>
        <v>2.3774292720000001E-4</v>
      </c>
      <c r="N1621" s="161">
        <v>3.3893929E-4</v>
      </c>
      <c r="O1621" s="164">
        <v>1.5868561999999999E-5</v>
      </c>
      <c r="P1621" s="164">
        <v>3.2268284E-5</v>
      </c>
      <c r="Q1621" s="164">
        <v>1.3563943999999999E-5</v>
      </c>
      <c r="R1621" s="164">
        <v>1.540346E-5</v>
      </c>
      <c r="S1621" s="132">
        <v>0</v>
      </c>
      <c r="T1621" s="132">
        <v>0</v>
      </c>
      <c r="U1621" s="132">
        <v>0</v>
      </c>
      <c r="V1621" s="132">
        <v>2.3205443E-4</v>
      </c>
      <c r="W1621" s="132">
        <v>0</v>
      </c>
      <c r="X1621" s="164">
        <v>5.6884971999999998E-6</v>
      </c>
      <c r="Y1621" s="132">
        <v>0</v>
      </c>
      <c r="Z1621" s="132">
        <v>0</v>
      </c>
      <c r="AA1621" s="132">
        <v>0</v>
      </c>
      <c r="AC1621" s="118">
        <f t="shared" si="725"/>
        <v>3.3893929E-4</v>
      </c>
      <c r="AD1621" s="118">
        <f t="shared" si="726"/>
        <v>7.7104249999999989E-5</v>
      </c>
      <c r="AE1621" s="118">
        <f t="shared" si="727"/>
        <v>4.8136845999999995E-5</v>
      </c>
      <c r="AF1621" s="118">
        <f t="shared" si="728"/>
        <v>4.8136845999999995E-5</v>
      </c>
      <c r="AG1621" s="118">
        <f t="shared" si="729"/>
        <v>2.3774292720000001E-4</v>
      </c>
      <c r="AI1621" s="69">
        <v>1.1498074</v>
      </c>
      <c r="AJ1621" s="69">
        <v>0</v>
      </c>
      <c r="AK1621" s="69">
        <v>7.0675269000000001E-4</v>
      </c>
      <c r="AL1621" s="69">
        <v>0</v>
      </c>
      <c r="AM1621" s="69">
        <v>2.0248341999999999E-2</v>
      </c>
      <c r="AN1621" s="69">
        <v>0</v>
      </c>
      <c r="AO1621" s="69">
        <v>1.1288522999999999</v>
      </c>
      <c r="AQ1621" s="199">
        <v>4.8363423000000001E-5</v>
      </c>
      <c r="AR1621" s="199">
        <v>4.6405344000000001E-5</v>
      </c>
      <c r="AS1621" s="199">
        <v>1.924638E-6</v>
      </c>
      <c r="AT1621" s="199">
        <v>3.3441385000000002E-8</v>
      </c>
      <c r="AU1621" s="150">
        <f t="shared" si="730"/>
        <v>2.7820949408999997E-9</v>
      </c>
      <c r="AV1621" s="150">
        <f t="shared" si="731"/>
        <v>7.11774411904E-12</v>
      </c>
      <c r="AW1621" s="163">
        <f t="shared" si="732"/>
        <v>4.6836674000000001E-6</v>
      </c>
      <c r="AX1621" s="196">
        <v>2.0969043999999998E-9</v>
      </c>
      <c r="AY1621" s="196">
        <v>6.3268667999999998E-12</v>
      </c>
      <c r="AZ1621" s="196">
        <v>1.7285903999999999E-16</v>
      </c>
      <c r="BA1621" s="108">
        <v>0</v>
      </c>
      <c r="BB1621" s="108">
        <v>0</v>
      </c>
      <c r="BC1621" s="196">
        <v>2.0168609000000001E-12</v>
      </c>
      <c r="BD1621" s="196">
        <v>6.8317367999999998E-10</v>
      </c>
      <c r="BE1621" s="196">
        <v>2.8590666000000001E-13</v>
      </c>
      <c r="BF1621" s="196">
        <v>5.0479779999999997E-13</v>
      </c>
      <c r="BG1621" s="108">
        <v>0</v>
      </c>
      <c r="BH1621" s="108">
        <v>0</v>
      </c>
      <c r="BI1621" s="108">
        <v>0</v>
      </c>
      <c r="BJ1621" s="108">
        <v>0</v>
      </c>
      <c r="BK1621" s="108">
        <v>0</v>
      </c>
      <c r="BL1621" s="108">
        <v>0</v>
      </c>
      <c r="BM1621" s="108">
        <v>0</v>
      </c>
      <c r="BN1621" s="108">
        <v>0</v>
      </c>
      <c r="BO1621" s="196">
        <v>4.6836674000000001E-6</v>
      </c>
      <c r="BP1621" s="108">
        <v>0</v>
      </c>
      <c r="BQ1621" s="108">
        <v>0</v>
      </c>
      <c r="BR1621" s="108">
        <v>0</v>
      </c>
      <c r="BS1621" s="108">
        <v>0</v>
      </c>
      <c r="BU1621" s="172">
        <v>2.0222889E-7</v>
      </c>
      <c r="BV1621" s="172">
        <v>4.1442344E-9</v>
      </c>
      <c r="BW1621" s="172">
        <v>6.3003512000000003E-8</v>
      </c>
      <c r="BX1621" s="69">
        <v>0</v>
      </c>
      <c r="BY1621" s="172">
        <v>1.6227426E-8</v>
      </c>
      <c r="BZ1621" s="172">
        <v>1.3056782E-9</v>
      </c>
      <c r="CA1621" s="69">
        <v>0</v>
      </c>
      <c r="CB1621" s="172">
        <v>1.9817386000000002E-9</v>
      </c>
      <c r="CC1621" s="69">
        <v>0</v>
      </c>
      <c r="CD1621" s="69">
        <v>0</v>
      </c>
      <c r="CE1621" s="69">
        <v>0</v>
      </c>
      <c r="CF1621" s="69">
        <v>0</v>
      </c>
      <c r="CG1621" s="69">
        <v>0</v>
      </c>
      <c r="CH1621" s="172">
        <v>2.7430539E-9</v>
      </c>
      <c r="CI1621" s="172">
        <v>9.0458416000000002E-10</v>
      </c>
      <c r="CJ1621" s="172">
        <v>1.1191867000000001E-7</v>
      </c>
      <c r="CK1621" s="69">
        <v>0</v>
      </c>
      <c r="CM1621" s="198">
        <v>0</v>
      </c>
      <c r="CN1621" s="198">
        <v>2.2595953000000002E-3</v>
      </c>
      <c r="CO1621" s="197">
        <v>5.4942837E-5</v>
      </c>
      <c r="CP1621" s="197">
        <v>3.1348831999999999E-6</v>
      </c>
      <c r="CQ1621" s="198">
        <v>0</v>
      </c>
      <c r="CR1621" s="198">
        <v>0</v>
      </c>
      <c r="CS1621" s="197">
        <v>4.9689950000000005E-7</v>
      </c>
      <c r="CT1621" s="198">
        <v>0</v>
      </c>
      <c r="CU1621" s="198">
        <v>0</v>
      </c>
      <c r="CV1621" s="197">
        <v>4.5917273999999999E-7</v>
      </c>
    </row>
    <row r="1622" spans="1:100" ht="14.4">
      <c r="A1622" t="s">
        <v>3773</v>
      </c>
      <c r="B1622" s="85" t="s">
        <v>1162</v>
      </c>
      <c r="C1622" s="113" t="str">
        <f t="shared" si="718"/>
        <v>B.044.01.259</v>
      </c>
      <c r="D1622" s="9" t="s">
        <v>1163</v>
      </c>
      <c r="E1622" s="112" t="s">
        <v>514</v>
      </c>
      <c r="F1622" s="115" t="str">
        <f t="shared" si="719"/>
        <v>Electricity Peru production</v>
      </c>
      <c r="G1622" s="143">
        <f t="shared" si="720"/>
        <v>7.0892960000000005E-2</v>
      </c>
      <c r="I1622" s="118">
        <f t="shared" si="721"/>
        <v>1.4713920681599999E-2</v>
      </c>
      <c r="K1622" s="161">
        <f t="shared" si="722"/>
        <v>1.23193216E-3</v>
      </c>
      <c r="L1622" s="161">
        <f t="shared" si="723"/>
        <v>2.69479614E-3</v>
      </c>
      <c r="M1622" s="162">
        <f t="shared" si="724"/>
        <v>1.5324838160000001E-4</v>
      </c>
      <c r="N1622" s="161">
        <v>1.0633943999999999E-2</v>
      </c>
      <c r="O1622" s="132">
        <v>9.1926943999999999E-4</v>
      </c>
      <c r="P1622" s="132">
        <v>1.7755266999999999E-3</v>
      </c>
      <c r="Q1622" s="132">
        <v>7.4787064000000002E-4</v>
      </c>
      <c r="R1622" s="132">
        <v>4.8406152000000002E-4</v>
      </c>
      <c r="S1622" s="132">
        <v>0</v>
      </c>
      <c r="T1622" s="132">
        <v>0</v>
      </c>
      <c r="U1622" s="132">
        <v>0</v>
      </c>
      <c r="V1622" s="132">
        <v>1.4505993000000001E-4</v>
      </c>
      <c r="W1622" s="132">
        <v>0</v>
      </c>
      <c r="X1622" s="164">
        <v>8.1884516000000002E-6</v>
      </c>
      <c r="Y1622" s="132">
        <v>0</v>
      </c>
      <c r="Z1622" s="132">
        <v>0</v>
      </c>
      <c r="AA1622" s="132">
        <v>0</v>
      </c>
      <c r="AC1622" s="118">
        <f t="shared" si="725"/>
        <v>1.0633943999999999E-2</v>
      </c>
      <c r="AD1622" s="118">
        <f t="shared" si="726"/>
        <v>3.9267282999999997E-3</v>
      </c>
      <c r="AE1622" s="118">
        <f t="shared" si="727"/>
        <v>2.69479614E-3</v>
      </c>
      <c r="AF1622" s="118">
        <f t="shared" si="728"/>
        <v>2.69479614E-3</v>
      </c>
      <c r="AG1622" s="118">
        <f t="shared" si="729"/>
        <v>1.5324838160000001E-4</v>
      </c>
      <c r="AI1622" s="69">
        <v>1.6775097000000001</v>
      </c>
      <c r="AJ1622" s="69">
        <v>0.92981285999999996</v>
      </c>
      <c r="AK1622" s="69">
        <v>1.0173531E-3</v>
      </c>
      <c r="AL1622" s="69">
        <v>0</v>
      </c>
      <c r="AM1622" s="69">
        <v>4.0895682000000003E-2</v>
      </c>
      <c r="AN1622" s="69">
        <v>7.3526919999999996E-2</v>
      </c>
      <c r="AO1622" s="69">
        <v>0.63225688000000002</v>
      </c>
      <c r="AQ1622" s="116">
        <v>1.7634668E-3</v>
      </c>
      <c r="AR1622" s="116">
        <v>1.6453799000000001E-3</v>
      </c>
      <c r="AS1622" s="199">
        <v>6.5718094E-5</v>
      </c>
      <c r="AT1622" s="199">
        <v>5.2368860999999999E-5</v>
      </c>
      <c r="AU1622" s="150">
        <f t="shared" si="730"/>
        <v>9.8643876990000005E-8</v>
      </c>
      <c r="AV1622" s="150">
        <f t="shared" si="731"/>
        <v>2.4304028831120001E-10</v>
      </c>
      <c r="AW1622" s="163">
        <f t="shared" si="732"/>
        <v>7.3345744151000003E-3</v>
      </c>
      <c r="AX1622" s="196">
        <v>6.5788664000000006E-8</v>
      </c>
      <c r="AY1622" s="196">
        <v>1.9850027999999999E-10</v>
      </c>
      <c r="AZ1622" s="196">
        <v>5.4233111999999999E-15</v>
      </c>
      <c r="BA1622" s="108">
        <v>0</v>
      </c>
      <c r="BB1622" s="108">
        <v>0</v>
      </c>
      <c r="BC1622" s="196">
        <v>1.1120299E-10</v>
      </c>
      <c r="BD1622" s="196">
        <v>3.2744010000000002E-8</v>
      </c>
      <c r="BE1622" s="196">
        <v>1.5763939999999999E-11</v>
      </c>
      <c r="BF1622" s="196">
        <v>2.8770644999999999E-11</v>
      </c>
      <c r="BG1622" s="108">
        <v>0</v>
      </c>
      <c r="BH1622" s="108">
        <v>0</v>
      </c>
      <c r="BI1622" s="108">
        <v>0</v>
      </c>
      <c r="BJ1622" s="108">
        <v>0</v>
      </c>
      <c r="BK1622" s="108">
        <v>0</v>
      </c>
      <c r="BL1622" s="108">
        <v>0</v>
      </c>
      <c r="BM1622" s="108">
        <v>0</v>
      </c>
      <c r="BN1622" s="108">
        <v>0</v>
      </c>
      <c r="BO1622" s="196">
        <v>2.9278150999999999E-6</v>
      </c>
      <c r="BP1622" s="108">
        <v>7.3316466E-3</v>
      </c>
      <c r="BQ1622" s="108">
        <v>0</v>
      </c>
      <c r="BR1622" s="108">
        <v>0</v>
      </c>
      <c r="BS1622" s="108">
        <v>0</v>
      </c>
      <c r="BU1622" s="172">
        <v>4.2614952000000001E-6</v>
      </c>
      <c r="BV1622" s="172">
        <v>2.3496458E-7</v>
      </c>
      <c r="BW1622" s="172">
        <v>1.9766838000000002E-6</v>
      </c>
      <c r="BX1622" s="69">
        <v>0</v>
      </c>
      <c r="BY1622" s="172">
        <v>5.7313825000000001E-7</v>
      </c>
      <c r="BZ1622" s="172">
        <v>7.1990745000000001E-8</v>
      </c>
      <c r="CA1622" s="69">
        <v>0</v>
      </c>
      <c r="CB1622" s="172">
        <v>1.0926645999999999E-7</v>
      </c>
      <c r="CC1622" s="69">
        <v>0</v>
      </c>
      <c r="CD1622" s="69">
        <v>0</v>
      </c>
      <c r="CE1622" s="69">
        <v>0</v>
      </c>
      <c r="CF1622" s="69">
        <v>0</v>
      </c>
      <c r="CG1622" s="69">
        <v>0</v>
      </c>
      <c r="CH1622" s="172">
        <v>1.5166252999999999E-7</v>
      </c>
      <c r="CI1622" s="172">
        <v>1.0738272E-6</v>
      </c>
      <c r="CJ1622" s="172">
        <v>6.9961662999999997E-8</v>
      </c>
      <c r="CK1622" s="69">
        <v>0</v>
      </c>
      <c r="CM1622" s="198">
        <v>0</v>
      </c>
      <c r="CN1622" s="198">
        <v>7.0892957000000006E-2</v>
      </c>
      <c r="CO1622" s="198">
        <v>3.0293649E-3</v>
      </c>
      <c r="CP1622" s="198">
        <v>1.7727047999999999E-4</v>
      </c>
      <c r="CQ1622" s="198">
        <v>0</v>
      </c>
      <c r="CR1622" s="198">
        <v>0</v>
      </c>
      <c r="CS1622" s="197">
        <v>1.8559627000000002E-5</v>
      </c>
      <c r="CT1622" s="198">
        <v>0</v>
      </c>
      <c r="CU1622" s="198">
        <v>0</v>
      </c>
      <c r="CV1622" s="197">
        <v>2.5317254E-5</v>
      </c>
    </row>
    <row r="1623" spans="1:100" ht="14.4">
      <c r="A1623" t="s">
        <v>3774</v>
      </c>
      <c r="B1623" s="85" t="s">
        <v>1162</v>
      </c>
      <c r="C1623" s="113" t="str">
        <f t="shared" si="718"/>
        <v>B.044.01.260</v>
      </c>
      <c r="D1623" s="9" t="s">
        <v>1163</v>
      </c>
      <c r="E1623" s="112" t="s">
        <v>514</v>
      </c>
      <c r="F1623" s="115" t="str">
        <f t="shared" si="719"/>
        <v>Electricity Philippines production</v>
      </c>
      <c r="G1623" s="143">
        <f t="shared" si="720"/>
        <v>0.23717849999999999</v>
      </c>
      <c r="I1623" s="118">
        <f t="shared" si="721"/>
        <v>5.1180422828999997E-2</v>
      </c>
      <c r="K1623" s="161">
        <f t="shared" si="722"/>
        <v>3.5322330600000003E-3</v>
      </c>
      <c r="L1623" s="161">
        <f t="shared" si="723"/>
        <v>1.15679865E-2</v>
      </c>
      <c r="M1623" s="162">
        <f t="shared" si="724"/>
        <v>5.03428269E-4</v>
      </c>
      <c r="N1623" s="161">
        <v>3.5576774999999998E-2</v>
      </c>
      <c r="O1623" s="132">
        <v>4.7518936000000003E-3</v>
      </c>
      <c r="P1623" s="132">
        <v>6.8160929E-3</v>
      </c>
      <c r="Q1623" s="132">
        <v>2.8842896000000002E-3</v>
      </c>
      <c r="R1623" s="132">
        <v>6.4794346E-4</v>
      </c>
      <c r="S1623" s="132">
        <v>0</v>
      </c>
      <c r="T1623" s="132">
        <v>0</v>
      </c>
      <c r="U1623" s="132">
        <v>0</v>
      </c>
      <c r="V1623" s="164">
        <v>3.4429489000000003E-5</v>
      </c>
      <c r="W1623" s="132">
        <v>0</v>
      </c>
      <c r="X1623" s="132">
        <v>4.6899878000000001E-4</v>
      </c>
      <c r="Y1623" s="132">
        <v>0</v>
      </c>
      <c r="Z1623" s="132">
        <v>0</v>
      </c>
      <c r="AA1623" s="132">
        <v>0</v>
      </c>
      <c r="AC1623" s="118">
        <f t="shared" si="725"/>
        <v>3.5576774999999998E-2</v>
      </c>
      <c r="AD1623" s="118">
        <f t="shared" si="726"/>
        <v>1.5100219560000001E-2</v>
      </c>
      <c r="AE1623" s="118">
        <f t="shared" si="727"/>
        <v>1.15679865E-2</v>
      </c>
      <c r="AF1623" s="118">
        <f t="shared" si="728"/>
        <v>1.15679865E-2</v>
      </c>
      <c r="AG1623" s="118">
        <f t="shared" si="729"/>
        <v>5.03428269E-4</v>
      </c>
      <c r="AI1623" s="69">
        <v>2.8097770999999998</v>
      </c>
      <c r="AJ1623" s="69">
        <v>2.5525468999999998</v>
      </c>
      <c r="AK1623" s="69">
        <v>5.8269544999999999E-2</v>
      </c>
      <c r="AL1623" s="69">
        <v>0</v>
      </c>
      <c r="AM1623" s="69">
        <v>4.4113217000000003E-2</v>
      </c>
      <c r="AN1623" s="69">
        <v>4.0245899000000002E-2</v>
      </c>
      <c r="AO1623" s="69">
        <v>0.11460155</v>
      </c>
      <c r="AQ1623" s="116">
        <v>6.1239596000000002E-3</v>
      </c>
      <c r="AR1623" s="116">
        <v>5.8314307000000001E-3</v>
      </c>
      <c r="AS1623" s="116">
        <v>2.3292192000000001E-4</v>
      </c>
      <c r="AT1623" s="199">
        <v>5.9607023999999999E-5</v>
      </c>
      <c r="AU1623" s="150">
        <f t="shared" si="730"/>
        <v>3.4960615311999999E-7</v>
      </c>
      <c r="AV1623" s="150">
        <f t="shared" si="731"/>
        <v>8.6139763415500001E-10</v>
      </c>
      <c r="AW1623" s="163">
        <f t="shared" si="732"/>
        <v>8.3483227071199997E-3</v>
      </c>
      <c r="AX1623" s="196">
        <v>2.2010165E-7</v>
      </c>
      <c r="AY1623" s="196">
        <v>6.6409980999999999E-10</v>
      </c>
      <c r="AZ1623" s="196">
        <v>1.8144154999999999E-14</v>
      </c>
      <c r="BA1623" s="108">
        <v>0</v>
      </c>
      <c r="BB1623" s="108">
        <v>0</v>
      </c>
      <c r="BC1623" s="196">
        <v>4.2887311999999998E-10</v>
      </c>
      <c r="BD1623" s="196">
        <v>1.2907562999999999E-7</v>
      </c>
      <c r="BE1623" s="196">
        <v>6.0796299999999996E-11</v>
      </c>
      <c r="BF1623" s="196">
        <v>1.3648337999999999E-10</v>
      </c>
      <c r="BG1623" s="108">
        <v>0</v>
      </c>
      <c r="BH1623" s="108">
        <v>0</v>
      </c>
      <c r="BI1623" s="108">
        <v>0</v>
      </c>
      <c r="BJ1623" s="108">
        <v>0</v>
      </c>
      <c r="BK1623" s="108">
        <v>0</v>
      </c>
      <c r="BL1623" s="108">
        <v>0</v>
      </c>
      <c r="BM1623" s="108">
        <v>0</v>
      </c>
      <c r="BN1623" s="108">
        <v>0</v>
      </c>
      <c r="BO1623" s="196">
        <v>6.9490712E-7</v>
      </c>
      <c r="BP1623" s="108">
        <v>8.3476278000000001E-3</v>
      </c>
      <c r="BQ1623" s="108">
        <v>0</v>
      </c>
      <c r="BR1623" s="108">
        <v>0</v>
      </c>
      <c r="BS1623" s="108">
        <v>0</v>
      </c>
      <c r="BU1623" s="172">
        <v>1.3404459E-5</v>
      </c>
      <c r="BV1623" s="172">
        <v>1.0821544E-6</v>
      </c>
      <c r="BW1623" s="172">
        <v>6.613166E-6</v>
      </c>
      <c r="BX1623" s="69">
        <v>0</v>
      </c>
      <c r="BY1623" s="172">
        <v>1.2643276000000001E-6</v>
      </c>
      <c r="BZ1623" s="172">
        <v>2.7764447999999999E-7</v>
      </c>
      <c r="CA1623" s="69">
        <v>0</v>
      </c>
      <c r="CB1623" s="172">
        <v>4.2140457000000001E-7</v>
      </c>
      <c r="CC1623" s="69">
        <v>0</v>
      </c>
      <c r="CD1623" s="69">
        <v>0</v>
      </c>
      <c r="CE1623" s="69">
        <v>0</v>
      </c>
      <c r="CF1623" s="69">
        <v>0</v>
      </c>
      <c r="CG1623" s="69">
        <v>0</v>
      </c>
      <c r="CH1623" s="172">
        <v>5.9633521999999998E-7</v>
      </c>
      <c r="CI1623" s="172">
        <v>3.1328220000000001E-6</v>
      </c>
      <c r="CJ1623" s="172">
        <v>1.6605166999999999E-8</v>
      </c>
      <c r="CK1623" s="69">
        <v>0</v>
      </c>
      <c r="CM1623" s="198">
        <v>0</v>
      </c>
      <c r="CN1623" s="198">
        <v>0.23717849999999999</v>
      </c>
      <c r="CO1623" s="198">
        <v>1.1683258E-2</v>
      </c>
      <c r="CP1623" s="198">
        <v>8.0407229999999996E-4</v>
      </c>
      <c r="CQ1623" s="198">
        <v>0</v>
      </c>
      <c r="CR1623" s="198">
        <v>0</v>
      </c>
      <c r="CS1623" s="197">
        <v>4.8538989000000001E-5</v>
      </c>
      <c r="CT1623" s="198">
        <v>0</v>
      </c>
      <c r="CU1623" s="198">
        <v>0</v>
      </c>
      <c r="CV1623" s="197">
        <v>9.7640270999999995E-5</v>
      </c>
    </row>
    <row r="1624" spans="1:100" ht="14.4">
      <c r="A1624" t="s">
        <v>3775</v>
      </c>
      <c r="B1624" s="85" t="s">
        <v>1162</v>
      </c>
      <c r="C1624" s="113" t="str">
        <f t="shared" si="718"/>
        <v>B.044.01.261</v>
      </c>
      <c r="D1624" s="9" t="s">
        <v>1163</v>
      </c>
      <c r="E1624" s="112" t="s">
        <v>514</v>
      </c>
      <c r="F1624" s="115" t="str">
        <f t="shared" si="719"/>
        <v xml:space="preserve">Electricity Poland production (from Our World in Data) </v>
      </c>
      <c r="G1624" s="143">
        <f t="shared" si="720"/>
        <v>0.19895058000000002</v>
      </c>
      <c r="I1624" s="118">
        <f t="shared" si="721"/>
        <v>3.2638927823999998E-2</v>
      </c>
      <c r="K1624" s="161">
        <f t="shared" si="722"/>
        <v>5.9773241E-4</v>
      </c>
      <c r="L1624" s="161">
        <f t="shared" si="723"/>
        <v>1.8748328699999999E-3</v>
      </c>
      <c r="M1624" s="162">
        <f t="shared" si="724"/>
        <v>3.2377554399999999E-4</v>
      </c>
      <c r="N1624" s="161">
        <v>2.9842587E-2</v>
      </c>
      <c r="O1624" s="132">
        <v>7.4049046999999997E-4</v>
      </c>
      <c r="P1624" s="132">
        <v>1.1343423999999999E-3</v>
      </c>
      <c r="Q1624" s="132">
        <v>4.9491366E-4</v>
      </c>
      <c r="R1624" s="132">
        <v>1.0281875E-4</v>
      </c>
      <c r="S1624" s="132">
        <v>0</v>
      </c>
      <c r="T1624" s="132">
        <v>0</v>
      </c>
      <c r="U1624" s="132">
        <v>0</v>
      </c>
      <c r="V1624" s="164">
        <v>5.6943983999999998E-5</v>
      </c>
      <c r="W1624" s="132">
        <v>0</v>
      </c>
      <c r="X1624" s="132">
        <v>2.6683156000000002E-4</v>
      </c>
      <c r="Y1624" s="132">
        <v>0</v>
      </c>
      <c r="Z1624" s="132">
        <v>0</v>
      </c>
      <c r="AA1624" s="132">
        <v>0</v>
      </c>
      <c r="AC1624" s="118">
        <f t="shared" si="725"/>
        <v>2.9842587E-2</v>
      </c>
      <c r="AD1624" s="118">
        <f t="shared" si="726"/>
        <v>2.4725652800000001E-3</v>
      </c>
      <c r="AE1624" s="118">
        <f t="shared" si="727"/>
        <v>1.8748328699999999E-3</v>
      </c>
      <c r="AF1624" s="118">
        <f t="shared" si="728"/>
        <v>1.8748328699999999E-3</v>
      </c>
      <c r="AG1624" s="118">
        <f t="shared" si="729"/>
        <v>3.2377554399999999E-4</v>
      </c>
      <c r="AI1624" s="69">
        <v>2.4512820999999998</v>
      </c>
      <c r="AJ1624" s="69">
        <v>1.9563166000000001</v>
      </c>
      <c r="AK1624" s="69">
        <v>3.3151800000000002E-2</v>
      </c>
      <c r="AL1624" s="69">
        <v>0</v>
      </c>
      <c r="AM1624" s="69">
        <v>0.17731896999999999</v>
      </c>
      <c r="AN1624" s="69">
        <v>0.27395096000000002</v>
      </c>
      <c r="AO1624" s="69">
        <v>1.0543732E-2</v>
      </c>
      <c r="AQ1624" s="116">
        <v>3.6307112000000001E-3</v>
      </c>
      <c r="AR1624" s="116">
        <v>3.4253483E-3</v>
      </c>
      <c r="AS1624" s="116">
        <v>1.5935856E-4</v>
      </c>
      <c r="AT1624" s="199">
        <v>4.6004273999999998E-5</v>
      </c>
      <c r="AU1624" s="150">
        <f t="shared" si="730"/>
        <v>2.05356619103E-7</v>
      </c>
      <c r="AV1624" s="150">
        <f t="shared" si="731"/>
        <v>5.8934379971900005E-10</v>
      </c>
      <c r="AW1624" s="163">
        <f t="shared" si="732"/>
        <v>6.4431756280999997E-3</v>
      </c>
      <c r="AX1624" s="196">
        <v>1.8462614000000001E-7</v>
      </c>
      <c r="AY1624" s="196">
        <v>5.5706160999999997E-10</v>
      </c>
      <c r="AZ1624" s="196">
        <v>1.5219719000000001E-14</v>
      </c>
      <c r="BA1624" s="108">
        <v>0</v>
      </c>
      <c r="BB1624" s="108">
        <v>0</v>
      </c>
      <c r="BC1624" s="196">
        <v>7.3590103000000003E-11</v>
      </c>
      <c r="BD1624" s="196">
        <v>2.0656888999999999E-8</v>
      </c>
      <c r="BE1624" s="196">
        <v>1.0432004E-11</v>
      </c>
      <c r="BF1624" s="196">
        <v>2.1834966000000001E-11</v>
      </c>
      <c r="BG1624" s="108">
        <v>0</v>
      </c>
      <c r="BH1624" s="108">
        <v>0</v>
      </c>
      <c r="BI1624" s="108">
        <v>0</v>
      </c>
      <c r="BJ1624" s="108">
        <v>0</v>
      </c>
      <c r="BK1624" s="108">
        <v>0</v>
      </c>
      <c r="BL1624" s="108">
        <v>0</v>
      </c>
      <c r="BM1624" s="108">
        <v>0</v>
      </c>
      <c r="BN1624" s="108">
        <v>0</v>
      </c>
      <c r="BO1624" s="196">
        <v>1.1493281E-6</v>
      </c>
      <c r="BP1624" s="108">
        <v>6.4420262999999997E-3</v>
      </c>
      <c r="BQ1624" s="108">
        <v>0</v>
      </c>
      <c r="BR1624" s="108">
        <v>0</v>
      </c>
      <c r="BS1624" s="108">
        <v>0</v>
      </c>
      <c r="BU1624" s="172">
        <v>8.5576998999999995E-6</v>
      </c>
      <c r="BV1624" s="172">
        <v>1.7476472999999999E-7</v>
      </c>
      <c r="BW1624" s="172">
        <v>5.5472699999999998E-6</v>
      </c>
      <c r="BX1624" s="69">
        <v>0</v>
      </c>
      <c r="BY1624" s="172">
        <v>2.0046459999999999E-7</v>
      </c>
      <c r="BZ1624" s="172">
        <v>4.7640863000000002E-8</v>
      </c>
      <c r="CA1624" s="69">
        <v>0</v>
      </c>
      <c r="CB1624" s="172">
        <v>7.2308577000000003E-8</v>
      </c>
      <c r="CC1624" s="69">
        <v>0</v>
      </c>
      <c r="CD1624" s="69">
        <v>0</v>
      </c>
      <c r="CE1624" s="69">
        <v>0</v>
      </c>
      <c r="CF1624" s="69">
        <v>0</v>
      </c>
      <c r="CG1624" s="69">
        <v>0</v>
      </c>
      <c r="CH1624" s="172">
        <v>1.0161588E-7</v>
      </c>
      <c r="CI1624" s="172">
        <v>2.3861715000000001E-6</v>
      </c>
      <c r="CJ1624" s="172">
        <v>2.7463793E-8</v>
      </c>
      <c r="CK1624" s="69">
        <v>0</v>
      </c>
      <c r="CM1624" s="198">
        <v>0</v>
      </c>
      <c r="CN1624" s="198">
        <v>0.19895057999999999</v>
      </c>
      <c r="CO1624" s="198">
        <v>2.0047238000000002E-3</v>
      </c>
      <c r="CP1624" s="198">
        <v>1.3049795000000001E-4</v>
      </c>
      <c r="CQ1624" s="198">
        <v>0</v>
      </c>
      <c r="CR1624" s="198">
        <v>0</v>
      </c>
      <c r="CS1624" s="197">
        <v>7.6636173000000003E-6</v>
      </c>
      <c r="CT1624" s="198">
        <v>0</v>
      </c>
      <c r="CU1624" s="198">
        <v>0</v>
      </c>
      <c r="CV1624" s="197">
        <v>1.6754039999999999E-5</v>
      </c>
    </row>
    <row r="1625" spans="1:100" ht="14.4">
      <c r="A1625" t="s">
        <v>3776</v>
      </c>
      <c r="B1625" s="85" t="s">
        <v>1162</v>
      </c>
      <c r="C1625" s="113" t="str">
        <f t="shared" si="718"/>
        <v>B.044.01.262</v>
      </c>
      <c r="D1625" s="9" t="s">
        <v>1163</v>
      </c>
      <c r="E1625" s="112" t="s">
        <v>514</v>
      </c>
      <c r="F1625" s="115" t="str">
        <f t="shared" si="719"/>
        <v xml:space="preserve">Electricity Portugal production (from Our World in Data) </v>
      </c>
      <c r="G1625" s="143">
        <f t="shared" si="720"/>
        <v>3.8209967333333338E-2</v>
      </c>
      <c r="I1625" s="118">
        <f t="shared" si="721"/>
        <v>7.4677789389999997E-3</v>
      </c>
      <c r="K1625" s="161">
        <f t="shared" si="722"/>
        <v>4.0417863999999998E-4</v>
      </c>
      <c r="L1625" s="161">
        <f t="shared" si="723"/>
        <v>1.1568984499999999E-3</v>
      </c>
      <c r="M1625" s="162">
        <f t="shared" si="724"/>
        <v>1.75206749E-4</v>
      </c>
      <c r="N1625" s="161">
        <v>5.7314951000000001E-3</v>
      </c>
      <c r="O1625" s="132">
        <v>4.8610507999999997E-4</v>
      </c>
      <c r="P1625" s="132">
        <v>6.7079336999999997E-4</v>
      </c>
      <c r="Q1625" s="132">
        <v>2.8369069999999998E-4</v>
      </c>
      <c r="R1625" s="132">
        <v>1.2048794E-4</v>
      </c>
      <c r="S1625" s="132">
        <v>0</v>
      </c>
      <c r="T1625" s="132">
        <v>0</v>
      </c>
      <c r="U1625" s="132">
        <v>0</v>
      </c>
      <c r="V1625" s="132">
        <v>1.6101234999999999E-4</v>
      </c>
      <c r="W1625" s="132">
        <v>0</v>
      </c>
      <c r="X1625" s="164">
        <v>1.4194399E-5</v>
      </c>
      <c r="Y1625" s="132">
        <v>0</v>
      </c>
      <c r="Z1625" s="132">
        <v>0</v>
      </c>
      <c r="AA1625" s="132">
        <v>0</v>
      </c>
      <c r="AC1625" s="118">
        <f t="shared" si="725"/>
        <v>5.7314951000000001E-3</v>
      </c>
      <c r="AD1625" s="118">
        <f t="shared" si="726"/>
        <v>1.5610770899999998E-3</v>
      </c>
      <c r="AE1625" s="118">
        <f t="shared" si="727"/>
        <v>1.1568984499999999E-3</v>
      </c>
      <c r="AF1625" s="118">
        <f t="shared" si="728"/>
        <v>1.1568984499999999E-3</v>
      </c>
      <c r="AG1625" s="118">
        <f t="shared" si="729"/>
        <v>1.75206749E-4</v>
      </c>
      <c r="AI1625" s="69">
        <v>1.5756893000000001</v>
      </c>
      <c r="AJ1625" s="69">
        <v>0.48770154999999998</v>
      </c>
      <c r="AK1625" s="69">
        <v>1.7635465999999999E-3</v>
      </c>
      <c r="AL1625" s="69">
        <v>0</v>
      </c>
      <c r="AM1625" s="69">
        <v>0.25775767999999999</v>
      </c>
      <c r="AN1625" s="69">
        <v>0.49497081999999998</v>
      </c>
      <c r="AO1625" s="69">
        <v>0.33349567000000002</v>
      </c>
      <c r="AQ1625" s="116">
        <v>8.8739747999999998E-4</v>
      </c>
      <c r="AR1625" s="116">
        <v>8.2443996999999997E-4</v>
      </c>
      <c r="AS1625" s="199">
        <v>3.4284223999999998E-5</v>
      </c>
      <c r="AT1625" s="199">
        <v>2.8673282999999999E-5</v>
      </c>
      <c r="AU1625" s="150">
        <f t="shared" si="730"/>
        <v>4.9426857768000003E-8</v>
      </c>
      <c r="AV1625" s="150">
        <f t="shared" si="731"/>
        <v>1.267907691625E-10</v>
      </c>
      <c r="AW1625" s="163">
        <f t="shared" si="732"/>
        <v>4.0158659906E-3</v>
      </c>
      <c r="AX1625" s="196">
        <v>3.5458849999999999E-8</v>
      </c>
      <c r="AY1625" s="196">
        <v>1.0698791000000001E-10</v>
      </c>
      <c r="AZ1625" s="196">
        <v>2.9230625000000002E-15</v>
      </c>
      <c r="BA1625" s="108">
        <v>0</v>
      </c>
      <c r="BB1625" s="108">
        <v>0</v>
      </c>
      <c r="BC1625" s="196">
        <v>4.2182767999999998E-11</v>
      </c>
      <c r="BD1625" s="196">
        <v>1.3925825000000001E-8</v>
      </c>
      <c r="BE1625" s="196">
        <v>5.9797551E-12</v>
      </c>
      <c r="BF1625" s="196">
        <v>1.3820181E-11</v>
      </c>
      <c r="BG1625" s="108">
        <v>0</v>
      </c>
      <c r="BH1625" s="108">
        <v>0</v>
      </c>
      <c r="BI1625" s="108">
        <v>0</v>
      </c>
      <c r="BJ1625" s="108">
        <v>0</v>
      </c>
      <c r="BK1625" s="108">
        <v>0</v>
      </c>
      <c r="BL1625" s="108">
        <v>0</v>
      </c>
      <c r="BM1625" s="108">
        <v>0</v>
      </c>
      <c r="BN1625" s="108">
        <v>0</v>
      </c>
      <c r="BO1625" s="196">
        <v>3.2497906E-6</v>
      </c>
      <c r="BP1625" s="108">
        <v>4.0126162000000002E-3</v>
      </c>
      <c r="BQ1625" s="108">
        <v>0</v>
      </c>
      <c r="BR1625" s="108">
        <v>0</v>
      </c>
      <c r="BS1625" s="108">
        <v>0</v>
      </c>
      <c r="BU1625" s="172">
        <v>2.1262957999999999E-6</v>
      </c>
      <c r="BV1625" s="172">
        <v>1.0916823E-7</v>
      </c>
      <c r="BW1625" s="172">
        <v>1.0653953000000001E-6</v>
      </c>
      <c r="BX1625" s="69">
        <v>0</v>
      </c>
      <c r="BY1625" s="172">
        <v>1.7740796000000001E-7</v>
      </c>
      <c r="BZ1625" s="172">
        <v>2.7308339000000001E-8</v>
      </c>
      <c r="CA1625" s="69">
        <v>0</v>
      </c>
      <c r="CB1625" s="172">
        <v>4.1448182E-8</v>
      </c>
      <c r="CC1625" s="69">
        <v>0</v>
      </c>
      <c r="CD1625" s="69">
        <v>0</v>
      </c>
      <c r="CE1625" s="69">
        <v>0</v>
      </c>
      <c r="CF1625" s="69">
        <v>0</v>
      </c>
      <c r="CG1625" s="69">
        <v>0</v>
      </c>
      <c r="CH1625" s="172">
        <v>5.8831121999999998E-8</v>
      </c>
      <c r="CI1625" s="172">
        <v>5.6908125999999998E-7</v>
      </c>
      <c r="CJ1625" s="172">
        <v>7.7655435999999996E-8</v>
      </c>
      <c r="CK1625" s="69">
        <v>0</v>
      </c>
      <c r="CM1625" s="198">
        <v>0</v>
      </c>
      <c r="CN1625" s="198">
        <v>3.8209966999999997E-2</v>
      </c>
      <c r="CO1625" s="198">
        <v>1.1491328E-3</v>
      </c>
      <c r="CP1625" s="197">
        <v>8.0954502999999994E-5</v>
      </c>
      <c r="CQ1625" s="198">
        <v>0</v>
      </c>
      <c r="CR1625" s="198">
        <v>0</v>
      </c>
      <c r="CS1625" s="197">
        <v>6.3037391000000003E-6</v>
      </c>
      <c r="CT1625" s="198">
        <v>0</v>
      </c>
      <c r="CU1625" s="198">
        <v>0</v>
      </c>
      <c r="CV1625" s="197">
        <v>9.6036257000000003E-6</v>
      </c>
    </row>
    <row r="1626" spans="1:100" ht="14.4">
      <c r="A1626" t="s">
        <v>3777</v>
      </c>
      <c r="B1626" s="85" t="s">
        <v>1162</v>
      </c>
      <c r="C1626" s="113" t="str">
        <f t="shared" si="718"/>
        <v>B.044.01.263</v>
      </c>
      <c r="D1626" s="9" t="s">
        <v>1163</v>
      </c>
      <c r="E1626" s="112" t="s">
        <v>514</v>
      </c>
      <c r="F1626" s="115" t="str">
        <f t="shared" si="719"/>
        <v>Electricity Puerto Rico production</v>
      </c>
      <c r="G1626" s="143">
        <f t="shared" si="720"/>
        <v>0.22763387333333335</v>
      </c>
      <c r="I1626" s="118">
        <f t="shared" si="721"/>
        <v>4.6774017819000001E-2</v>
      </c>
      <c r="K1626" s="161">
        <f t="shared" si="722"/>
        <v>3.2077946000000001E-3</v>
      </c>
      <c r="L1626" s="161">
        <f t="shared" si="723"/>
        <v>9.2157065999999999E-3</v>
      </c>
      <c r="M1626" s="162">
        <f t="shared" si="724"/>
        <v>2.0543561899999998E-4</v>
      </c>
      <c r="N1626" s="161">
        <v>3.4145081000000001E-2</v>
      </c>
      <c r="O1626" s="132">
        <v>4.8233961000000002E-3</v>
      </c>
      <c r="P1626" s="132">
        <v>4.3923104999999997E-3</v>
      </c>
      <c r="Q1626" s="132">
        <v>1.8555488000000001E-3</v>
      </c>
      <c r="R1626" s="132">
        <v>1.3522458E-3</v>
      </c>
      <c r="S1626" s="132">
        <v>0</v>
      </c>
      <c r="T1626" s="132">
        <v>0</v>
      </c>
      <c r="U1626" s="132">
        <v>0</v>
      </c>
      <c r="V1626" s="164">
        <v>1.9284519E-5</v>
      </c>
      <c r="W1626" s="132">
        <v>0</v>
      </c>
      <c r="X1626" s="132">
        <v>1.8615109999999999E-4</v>
      </c>
      <c r="Y1626" s="132">
        <v>0</v>
      </c>
      <c r="Z1626" s="132">
        <v>0</v>
      </c>
      <c r="AA1626" s="132">
        <v>0</v>
      </c>
      <c r="AC1626" s="118">
        <f t="shared" si="725"/>
        <v>3.4145081000000001E-2</v>
      </c>
      <c r="AD1626" s="118">
        <f t="shared" si="726"/>
        <v>1.2423501200000001E-2</v>
      </c>
      <c r="AE1626" s="118">
        <f t="shared" si="727"/>
        <v>9.2157065999999999E-3</v>
      </c>
      <c r="AF1626" s="118">
        <f t="shared" si="728"/>
        <v>9.2157065999999999E-3</v>
      </c>
      <c r="AG1626" s="118">
        <f t="shared" si="729"/>
        <v>2.0543561899999998E-4</v>
      </c>
      <c r="AI1626" s="69">
        <v>2.8912532</v>
      </c>
      <c r="AJ1626" s="69">
        <v>2.7928126999999998</v>
      </c>
      <c r="AK1626" s="69">
        <v>2.3127862999999999E-2</v>
      </c>
      <c r="AL1626" s="69">
        <v>0</v>
      </c>
      <c r="AM1626" s="69">
        <v>1.9327747E-3</v>
      </c>
      <c r="AN1626" s="69">
        <v>7.0513516999999998E-2</v>
      </c>
      <c r="AO1626" s="69">
        <v>2.8664031E-3</v>
      </c>
      <c r="AQ1626" s="116">
        <v>6.0651964999999999E-3</v>
      </c>
      <c r="AR1626" s="116">
        <v>5.6930456999999997E-3</v>
      </c>
      <c r="AS1626" s="116">
        <v>2.1677282000000001E-4</v>
      </c>
      <c r="AT1626" s="116">
        <v>1.5537801999999999E-4</v>
      </c>
      <c r="AU1626" s="150">
        <f t="shared" si="730"/>
        <v>3.4130968676E-7</v>
      </c>
      <c r="AV1626" s="150">
        <f t="shared" si="731"/>
        <v>8.0167465099100003E-10</v>
      </c>
      <c r="AW1626" s="163">
        <f t="shared" si="732"/>
        <v>2.176162722882E-2</v>
      </c>
      <c r="AX1626" s="196">
        <v>2.1124423E-7</v>
      </c>
      <c r="AY1626" s="196">
        <v>6.3737483999999999E-10</v>
      </c>
      <c r="AZ1626" s="196">
        <v>1.7413990999999999E-14</v>
      </c>
      <c r="BA1626" s="108">
        <v>0</v>
      </c>
      <c r="BB1626" s="108">
        <v>0</v>
      </c>
      <c r="BC1626" s="196">
        <v>2.7590676000000002E-10</v>
      </c>
      <c r="BD1626" s="196">
        <v>1.2978955000000001E-7</v>
      </c>
      <c r="BE1626" s="196">
        <v>3.9112057E-11</v>
      </c>
      <c r="BF1626" s="196">
        <v>1.2517034000000001E-10</v>
      </c>
      <c r="BG1626" s="108">
        <v>0</v>
      </c>
      <c r="BH1626" s="108">
        <v>0</v>
      </c>
      <c r="BI1626" s="108">
        <v>0</v>
      </c>
      <c r="BJ1626" s="108">
        <v>0</v>
      </c>
      <c r="BK1626" s="108">
        <v>0</v>
      </c>
      <c r="BL1626" s="108">
        <v>0</v>
      </c>
      <c r="BM1626" s="108">
        <v>0</v>
      </c>
      <c r="BN1626" s="108">
        <v>0</v>
      </c>
      <c r="BO1626" s="196">
        <v>3.8922882000000001E-7</v>
      </c>
      <c r="BP1626" s="108">
        <v>2.1761237999999999E-2</v>
      </c>
      <c r="BQ1626" s="108">
        <v>0</v>
      </c>
      <c r="BR1626" s="108">
        <v>0</v>
      </c>
      <c r="BS1626" s="108">
        <v>0</v>
      </c>
      <c r="BU1626" s="172">
        <v>1.338266E-5</v>
      </c>
      <c r="BV1626" s="172">
        <v>9.5379819999999991E-7</v>
      </c>
      <c r="BW1626" s="172">
        <v>6.3470363000000004E-6</v>
      </c>
      <c r="BX1626" s="69">
        <v>0</v>
      </c>
      <c r="BY1626" s="172">
        <v>1.8628488E-6</v>
      </c>
      <c r="BZ1626" s="172">
        <v>1.786169E-7</v>
      </c>
      <c r="CA1626" s="69">
        <v>0</v>
      </c>
      <c r="CB1626" s="172">
        <v>2.7110202000000001E-7</v>
      </c>
      <c r="CC1626" s="69">
        <v>0</v>
      </c>
      <c r="CD1626" s="69">
        <v>0</v>
      </c>
      <c r="CE1626" s="69">
        <v>0</v>
      </c>
      <c r="CF1626" s="69">
        <v>0</v>
      </c>
      <c r="CG1626" s="69">
        <v>0</v>
      </c>
      <c r="CH1626" s="172">
        <v>4.0036276000000003E-7</v>
      </c>
      <c r="CI1626" s="172">
        <v>3.3595943000000001E-6</v>
      </c>
      <c r="CJ1626" s="172">
        <v>9.3008250000000005E-9</v>
      </c>
      <c r="CK1626" s="69">
        <v>0</v>
      </c>
      <c r="CM1626" s="198">
        <v>0</v>
      </c>
      <c r="CN1626" s="198">
        <v>0.22763386999999999</v>
      </c>
      <c r="CO1626" s="198">
        <v>7.5161853000000004E-3</v>
      </c>
      <c r="CP1626" s="198">
        <v>6.9354078E-4</v>
      </c>
      <c r="CQ1626" s="198">
        <v>0</v>
      </c>
      <c r="CR1626" s="198">
        <v>0</v>
      </c>
      <c r="CS1626" s="197">
        <v>6.5324641E-5</v>
      </c>
      <c r="CT1626" s="198">
        <v>0</v>
      </c>
      <c r="CU1626" s="198">
        <v>0</v>
      </c>
      <c r="CV1626" s="197">
        <v>6.2814874000000003E-5</v>
      </c>
    </row>
    <row r="1627" spans="1:100" ht="14.4">
      <c r="A1627" t="s">
        <v>3778</v>
      </c>
      <c r="B1627" s="85" t="s">
        <v>1162</v>
      </c>
      <c r="C1627" s="113" t="str">
        <f t="shared" si="718"/>
        <v>B.044.01.264</v>
      </c>
      <c r="D1627" s="9" t="s">
        <v>1163</v>
      </c>
      <c r="E1627" s="112" t="s">
        <v>514</v>
      </c>
      <c r="F1627" s="115" t="str">
        <f t="shared" si="719"/>
        <v>Electricity Qatar production</v>
      </c>
      <c r="G1627" s="143">
        <f t="shared" si="720"/>
        <v>0.15534650666666666</v>
      </c>
      <c r="I1627" s="118">
        <f t="shared" si="721"/>
        <v>3.2697637833999996E-2</v>
      </c>
      <c r="K1627" s="161">
        <f t="shared" si="722"/>
        <v>2.9437244000000001E-3</v>
      </c>
      <c r="L1627" s="161">
        <f t="shared" si="723"/>
        <v>6.4295266999999994E-3</v>
      </c>
      <c r="M1627" s="162">
        <f t="shared" si="724"/>
        <v>2.2410733999999998E-5</v>
      </c>
      <c r="N1627" s="161">
        <v>2.3301975999999999E-2</v>
      </c>
      <c r="O1627" s="132">
        <v>2.1748015999999998E-3</v>
      </c>
      <c r="P1627" s="132">
        <v>4.2547250999999996E-3</v>
      </c>
      <c r="Q1627" s="132">
        <v>1.7919396E-3</v>
      </c>
      <c r="R1627" s="132">
        <v>1.1517847999999999E-3</v>
      </c>
      <c r="S1627" s="132">
        <v>0</v>
      </c>
      <c r="T1627" s="132">
        <v>0</v>
      </c>
      <c r="U1627" s="132">
        <v>0</v>
      </c>
      <c r="V1627" s="164">
        <v>1.2913741E-5</v>
      </c>
      <c r="W1627" s="132">
        <v>0</v>
      </c>
      <c r="X1627" s="164">
        <v>9.4969929999999999E-6</v>
      </c>
      <c r="Y1627" s="132">
        <v>0</v>
      </c>
      <c r="Z1627" s="132">
        <v>0</v>
      </c>
      <c r="AA1627" s="132">
        <v>0</v>
      </c>
      <c r="AC1627" s="118">
        <f t="shared" si="725"/>
        <v>2.3301975999999999E-2</v>
      </c>
      <c r="AD1627" s="118">
        <f t="shared" si="726"/>
        <v>9.3732510999999987E-3</v>
      </c>
      <c r="AE1627" s="118">
        <f t="shared" si="727"/>
        <v>6.4295266999999994E-3</v>
      </c>
      <c r="AF1627" s="118">
        <f t="shared" si="728"/>
        <v>6.4295266999999994E-3</v>
      </c>
      <c r="AG1627" s="118">
        <f t="shared" si="729"/>
        <v>2.2410733999999998E-5</v>
      </c>
      <c r="AI1627" s="69">
        <v>2.3556568000000002</v>
      </c>
      <c r="AJ1627" s="69">
        <v>2.3056025</v>
      </c>
      <c r="AK1627" s="69">
        <v>1.1799294000000001E-3</v>
      </c>
      <c r="AL1627" s="69">
        <v>0</v>
      </c>
      <c r="AM1627" s="69">
        <v>8.2761060000000001E-3</v>
      </c>
      <c r="AN1627" s="69">
        <v>4.0598243999999999E-2</v>
      </c>
      <c r="AO1627" s="69">
        <v>0</v>
      </c>
      <c r="AQ1627" s="116">
        <v>3.9831142000000003E-3</v>
      </c>
      <c r="AR1627" s="116">
        <v>3.7071789000000001E-3</v>
      </c>
      <c r="AS1627" s="116">
        <v>1.4631369999999999E-4</v>
      </c>
      <c r="AT1627" s="116">
        <v>1.2962159000000001E-4</v>
      </c>
      <c r="AU1627" s="150">
        <f t="shared" si="730"/>
        <v>2.2225293054E-7</v>
      </c>
      <c r="AV1627" s="150">
        <f t="shared" si="731"/>
        <v>5.4110094400800003E-10</v>
      </c>
      <c r="AW1627" s="163">
        <f t="shared" si="732"/>
        <v>1.8154283644319997E-2</v>
      </c>
      <c r="AX1627" s="196">
        <v>1.4416156000000001E-7</v>
      </c>
      <c r="AY1627" s="196">
        <v>4.3497022E-10</v>
      </c>
      <c r="AZ1627" s="196">
        <v>1.1884008E-14</v>
      </c>
      <c r="BA1627" s="108">
        <v>0</v>
      </c>
      <c r="BB1627" s="108">
        <v>0</v>
      </c>
      <c r="BC1627" s="196">
        <v>2.6644854000000001E-10</v>
      </c>
      <c r="BD1627" s="196">
        <v>7.7824922000000005E-8</v>
      </c>
      <c r="BE1627" s="196">
        <v>3.7771276000000002E-11</v>
      </c>
      <c r="BF1627" s="196">
        <v>6.8347564000000004E-11</v>
      </c>
      <c r="BG1627" s="108">
        <v>0</v>
      </c>
      <c r="BH1627" s="108">
        <v>0</v>
      </c>
      <c r="BI1627" s="108">
        <v>0</v>
      </c>
      <c r="BJ1627" s="108">
        <v>0</v>
      </c>
      <c r="BK1627" s="108">
        <v>0</v>
      </c>
      <c r="BL1627" s="108">
        <v>0</v>
      </c>
      <c r="BM1627" s="108">
        <v>0</v>
      </c>
      <c r="BN1627" s="108">
        <v>0</v>
      </c>
      <c r="BO1627" s="196">
        <v>2.6064431999999998E-7</v>
      </c>
      <c r="BP1627" s="108">
        <v>1.8154022999999998E-2</v>
      </c>
      <c r="BQ1627" s="108">
        <v>0</v>
      </c>
      <c r="BR1627" s="108">
        <v>0</v>
      </c>
      <c r="BS1627" s="108">
        <v>0</v>
      </c>
      <c r="BU1627" s="172">
        <v>9.7168320000000008E-6</v>
      </c>
      <c r="BV1627" s="172">
        <v>5.5893090999999996E-7</v>
      </c>
      <c r="BW1627" s="172">
        <v>4.3314728000000004E-6</v>
      </c>
      <c r="BX1627" s="69">
        <v>0</v>
      </c>
      <c r="BY1627" s="172">
        <v>1.3627204E-6</v>
      </c>
      <c r="BZ1627" s="172">
        <v>1.7249381999999999E-7</v>
      </c>
      <c r="CA1627" s="69">
        <v>0</v>
      </c>
      <c r="CB1627" s="172">
        <v>2.618085E-7</v>
      </c>
      <c r="CC1627" s="69">
        <v>0</v>
      </c>
      <c r="CD1627" s="69">
        <v>0</v>
      </c>
      <c r="CE1627" s="69">
        <v>0</v>
      </c>
      <c r="CF1627" s="69">
        <v>0</v>
      </c>
      <c r="CG1627" s="69">
        <v>0</v>
      </c>
      <c r="CH1627" s="172">
        <v>3.6312849000000002E-7</v>
      </c>
      <c r="CI1627" s="172">
        <v>2.6600487999999999E-6</v>
      </c>
      <c r="CJ1627" s="172">
        <v>6.2282314999999998E-9</v>
      </c>
      <c r="CK1627" s="69">
        <v>0</v>
      </c>
      <c r="CM1627" s="198">
        <v>0</v>
      </c>
      <c r="CN1627" s="198">
        <v>0.15534650999999999</v>
      </c>
      <c r="CO1627" s="198">
        <v>7.2585265999999997E-3</v>
      </c>
      <c r="CP1627" s="198">
        <v>4.2197399000000002E-4</v>
      </c>
      <c r="CQ1627" s="198">
        <v>0</v>
      </c>
      <c r="CR1627" s="198">
        <v>0</v>
      </c>
      <c r="CS1627" s="197">
        <v>4.4099422E-5</v>
      </c>
      <c r="CT1627" s="198">
        <v>0</v>
      </c>
      <c r="CU1627" s="198">
        <v>0</v>
      </c>
      <c r="CV1627" s="197">
        <v>6.0661546999999997E-5</v>
      </c>
    </row>
    <row r="1628" spans="1:100" ht="14.4">
      <c r="A1628" t="s">
        <v>3779</v>
      </c>
      <c r="B1628" s="85" t="s">
        <v>1162</v>
      </c>
      <c r="C1628" s="113" t="str">
        <f t="shared" si="718"/>
        <v>B.044.01.265</v>
      </c>
      <c r="D1628" s="9" t="s">
        <v>1163</v>
      </c>
      <c r="E1628" s="112" t="s">
        <v>514</v>
      </c>
      <c r="F1628" s="115" t="str">
        <f t="shared" si="719"/>
        <v xml:space="preserve">Electricity Romania production (from Our World in Data) </v>
      </c>
      <c r="G1628" s="143">
        <f t="shared" si="720"/>
        <v>7.8912793333333328E-2</v>
      </c>
      <c r="I1628" s="118">
        <f t="shared" si="721"/>
        <v>1.7707427958999999E-2</v>
      </c>
      <c r="K1628" s="161">
        <f t="shared" si="722"/>
        <v>2.0753932900000001E-4</v>
      </c>
      <c r="L1628" s="161">
        <f t="shared" si="723"/>
        <v>7.4703686999999996E-4</v>
      </c>
      <c r="M1628" s="162">
        <f t="shared" si="724"/>
        <v>4.91593276E-3</v>
      </c>
      <c r="N1628" s="161">
        <v>1.1836919E-2</v>
      </c>
      <c r="O1628" s="132">
        <v>3.3489686999999999E-4</v>
      </c>
      <c r="P1628" s="132">
        <v>4.1214000000000002E-4</v>
      </c>
      <c r="Q1628" s="132">
        <v>1.7800474E-4</v>
      </c>
      <c r="R1628" s="164">
        <v>2.9534589E-5</v>
      </c>
      <c r="S1628" s="132">
        <v>0</v>
      </c>
      <c r="T1628" s="132">
        <v>0</v>
      </c>
      <c r="U1628" s="132">
        <v>0</v>
      </c>
      <c r="V1628" s="132">
        <v>1.0321615999999999E-4</v>
      </c>
      <c r="W1628" s="132">
        <v>0</v>
      </c>
      <c r="X1628" s="132">
        <v>4.8127166000000001E-3</v>
      </c>
      <c r="Y1628" s="132">
        <v>0</v>
      </c>
      <c r="Z1628" s="132">
        <v>0</v>
      </c>
      <c r="AA1628" s="132">
        <v>0</v>
      </c>
      <c r="AC1628" s="118">
        <f t="shared" si="725"/>
        <v>1.1836919E-2</v>
      </c>
      <c r="AD1628" s="118">
        <f t="shared" si="726"/>
        <v>9.5457619900000002E-4</v>
      </c>
      <c r="AE1628" s="118">
        <f t="shared" si="727"/>
        <v>7.4703686999999996E-4</v>
      </c>
      <c r="AF1628" s="118">
        <f t="shared" si="728"/>
        <v>7.4703686999999996E-4</v>
      </c>
      <c r="AG1628" s="118">
        <f t="shared" si="729"/>
        <v>4.91593276E-3</v>
      </c>
      <c r="AI1628" s="69">
        <v>2.0297390000000002</v>
      </c>
      <c r="AJ1628" s="69">
        <v>0.8837448</v>
      </c>
      <c r="AK1628" s="69">
        <v>0.59794356999999998</v>
      </c>
      <c r="AL1628" s="69">
        <v>0</v>
      </c>
      <c r="AM1628" s="69">
        <v>3.6816026000000002E-2</v>
      </c>
      <c r="AN1628" s="69">
        <v>0.24180015999999999</v>
      </c>
      <c r="AO1628" s="69">
        <v>0.26943446999999998</v>
      </c>
      <c r="AQ1628" s="116">
        <v>1.4597868000000001E-3</v>
      </c>
      <c r="AR1628" s="116">
        <v>1.3646840999999999E-3</v>
      </c>
      <c r="AS1628" s="199">
        <v>6.3278397999999995E-5</v>
      </c>
      <c r="AT1628" s="199">
        <v>3.1824281000000001E-5</v>
      </c>
      <c r="AU1628" s="150">
        <f t="shared" si="730"/>
        <v>8.1815593324999993E-8</v>
      </c>
      <c r="AV1628" s="150">
        <f t="shared" si="731"/>
        <v>2.3401774152870003E-10</v>
      </c>
      <c r="AW1628" s="163">
        <f t="shared" si="732"/>
        <v>4.4571821619999999E-3</v>
      </c>
      <c r="AX1628" s="196">
        <v>7.3231071999999999E-8</v>
      </c>
      <c r="AY1628" s="196">
        <v>2.2095582E-10</v>
      </c>
      <c r="AZ1628" s="196">
        <v>6.0368287000000002E-15</v>
      </c>
      <c r="BA1628" s="108">
        <v>0</v>
      </c>
      <c r="BB1628" s="108">
        <v>0</v>
      </c>
      <c r="BC1628" s="196">
        <v>2.6468025000000001E-11</v>
      </c>
      <c r="BD1628" s="196">
        <v>8.5580533000000001E-9</v>
      </c>
      <c r="BE1628" s="196">
        <v>3.7520606999999997E-12</v>
      </c>
      <c r="BF1628" s="196">
        <v>9.3038240000000001E-12</v>
      </c>
      <c r="BG1628" s="108">
        <v>0</v>
      </c>
      <c r="BH1628" s="108">
        <v>0</v>
      </c>
      <c r="BI1628" s="108">
        <v>0</v>
      </c>
      <c r="BJ1628" s="108">
        <v>0</v>
      </c>
      <c r="BK1628" s="108">
        <v>0</v>
      </c>
      <c r="BL1628" s="108">
        <v>0</v>
      </c>
      <c r="BM1628" s="108">
        <v>0</v>
      </c>
      <c r="BN1628" s="108">
        <v>0</v>
      </c>
      <c r="BO1628" s="196">
        <v>2.0832619999999998E-6</v>
      </c>
      <c r="BP1628" s="108">
        <v>4.4550989000000001E-3</v>
      </c>
      <c r="BQ1628" s="108">
        <v>0</v>
      </c>
      <c r="BR1628" s="108">
        <v>0</v>
      </c>
      <c r="BS1628" s="108">
        <v>0</v>
      </c>
      <c r="BU1628" s="172">
        <v>4.2844419E-6</v>
      </c>
      <c r="BV1628" s="172">
        <v>7.2857372000000001E-8</v>
      </c>
      <c r="BW1628" s="172">
        <v>2.2002980999999998E-6</v>
      </c>
      <c r="BX1628" s="69">
        <v>0</v>
      </c>
      <c r="BY1628" s="172">
        <v>7.3673322000000004E-8</v>
      </c>
      <c r="BZ1628" s="172">
        <v>1.7134907000000001E-8</v>
      </c>
      <c r="CA1628" s="69">
        <v>0</v>
      </c>
      <c r="CB1628" s="172">
        <v>2.6007101000000002E-8</v>
      </c>
      <c r="CC1628" s="69">
        <v>0</v>
      </c>
      <c r="CD1628" s="69">
        <v>0</v>
      </c>
      <c r="CE1628" s="69">
        <v>0</v>
      </c>
      <c r="CF1628" s="69">
        <v>0</v>
      </c>
      <c r="CG1628" s="69">
        <v>0</v>
      </c>
      <c r="CH1628" s="172">
        <v>3.7197141999999998E-8</v>
      </c>
      <c r="CI1628" s="172">
        <v>1.8074934E-6</v>
      </c>
      <c r="CJ1628" s="172">
        <v>4.9780628999999998E-8</v>
      </c>
      <c r="CK1628" s="69">
        <v>0</v>
      </c>
      <c r="CM1628" s="198">
        <v>0</v>
      </c>
      <c r="CN1628" s="198">
        <v>7.8912793999999994E-2</v>
      </c>
      <c r="CO1628" s="198">
        <v>7.2103555000000005E-4</v>
      </c>
      <c r="CP1628" s="197">
        <v>5.3777859E-5</v>
      </c>
      <c r="CQ1628" s="198">
        <v>0</v>
      </c>
      <c r="CR1628" s="198">
        <v>0</v>
      </c>
      <c r="CS1628" s="197">
        <v>2.9887878999999998E-6</v>
      </c>
      <c r="CT1628" s="198">
        <v>0</v>
      </c>
      <c r="CU1628" s="198">
        <v>0</v>
      </c>
      <c r="CV1628" s="197">
        <v>6.0258967999999996E-6</v>
      </c>
    </row>
    <row r="1629" spans="1:100" ht="14.4">
      <c r="A1629" t="s">
        <v>3780</v>
      </c>
      <c r="B1629" s="85" t="s">
        <v>1162</v>
      </c>
      <c r="C1629" s="113" t="str">
        <f t="shared" si="718"/>
        <v>B.044.01.266</v>
      </c>
      <c r="D1629" s="9" t="s">
        <v>1163</v>
      </c>
      <c r="E1629" s="112" t="s">
        <v>514</v>
      </c>
      <c r="F1629" s="115" t="str">
        <f t="shared" si="719"/>
        <v>Electricity Russia production</v>
      </c>
      <c r="G1629" s="143">
        <f t="shared" si="720"/>
        <v>0.15132244</v>
      </c>
      <c r="I1629" s="118">
        <f t="shared" si="721"/>
        <v>3.4089330149000001E-2</v>
      </c>
      <c r="K1629" s="161">
        <f t="shared" si="722"/>
        <v>2.21172183E-3</v>
      </c>
      <c r="L1629" s="161">
        <f t="shared" si="723"/>
        <v>4.9300732999999998E-3</v>
      </c>
      <c r="M1629" s="162">
        <f t="shared" si="724"/>
        <v>4.249169019E-3</v>
      </c>
      <c r="N1629" s="161">
        <v>2.2698366000000001E-2</v>
      </c>
      <c r="O1629" s="132">
        <v>1.7445010000000001E-3</v>
      </c>
      <c r="P1629" s="132">
        <v>3.1855722999999999E-3</v>
      </c>
      <c r="Q1629" s="132">
        <v>1.3518893999999999E-3</v>
      </c>
      <c r="R1629" s="132">
        <v>8.5983242999999995E-4</v>
      </c>
      <c r="S1629" s="132">
        <v>0</v>
      </c>
      <c r="T1629" s="132">
        <v>0</v>
      </c>
      <c r="U1629" s="132">
        <v>0</v>
      </c>
      <c r="V1629" s="164">
        <v>3.9837718999999998E-5</v>
      </c>
      <c r="W1629" s="132">
        <v>0</v>
      </c>
      <c r="X1629" s="132">
        <v>4.2093312999999999E-3</v>
      </c>
      <c r="Y1629" s="132">
        <v>0</v>
      </c>
      <c r="Z1629" s="132">
        <v>0</v>
      </c>
      <c r="AA1629" s="132">
        <v>0</v>
      </c>
      <c r="AC1629" s="118">
        <f t="shared" si="725"/>
        <v>2.2698366000000001E-2</v>
      </c>
      <c r="AD1629" s="118">
        <f t="shared" si="726"/>
        <v>7.1417951299999989E-3</v>
      </c>
      <c r="AE1629" s="118">
        <f t="shared" si="727"/>
        <v>4.9300732999999998E-3</v>
      </c>
      <c r="AF1629" s="118">
        <f t="shared" si="728"/>
        <v>4.9300732999999998E-3</v>
      </c>
      <c r="AG1629" s="118">
        <f t="shared" si="729"/>
        <v>4.249169019E-3</v>
      </c>
      <c r="AI1629" s="69">
        <v>2.4299716</v>
      </c>
      <c r="AJ1629" s="69">
        <v>1.7159085000000001</v>
      </c>
      <c r="AK1629" s="69">
        <v>0.52297753000000002</v>
      </c>
      <c r="AL1629" s="69">
        <v>0</v>
      </c>
      <c r="AM1629" s="69">
        <v>2.3756896E-3</v>
      </c>
      <c r="AN1629" s="69">
        <v>5.9300726E-3</v>
      </c>
      <c r="AO1629" s="69">
        <v>0.18277984</v>
      </c>
      <c r="AQ1629" s="116">
        <v>3.5628985999999999E-3</v>
      </c>
      <c r="AR1629" s="116">
        <v>3.3540687999999998E-3</v>
      </c>
      <c r="AS1629" s="116">
        <v>1.3681391999999999E-4</v>
      </c>
      <c r="AT1629" s="199">
        <v>7.2015876000000004E-5</v>
      </c>
      <c r="AU1629" s="150">
        <f t="shared" si="730"/>
        <v>2.0108326523999999E-7</v>
      </c>
      <c r="AV1629" s="150">
        <f t="shared" si="731"/>
        <v>5.0596863016699997E-10</v>
      </c>
      <c r="AW1629" s="163">
        <f t="shared" si="732"/>
        <v>1.0086257064049999E-2</v>
      </c>
      <c r="AX1629" s="196">
        <v>1.4042723E-7</v>
      </c>
      <c r="AY1629" s="196">
        <v>4.2370282999999999E-10</v>
      </c>
      <c r="AZ1629" s="196">
        <v>1.1576167E-14</v>
      </c>
      <c r="BA1629" s="108">
        <v>0</v>
      </c>
      <c r="BB1629" s="108">
        <v>0</v>
      </c>
      <c r="BC1629" s="196">
        <v>2.0101624E-10</v>
      </c>
      <c r="BD1629" s="196">
        <v>6.0455018999999997E-8</v>
      </c>
      <c r="BE1629" s="196">
        <v>2.8495707999999999E-11</v>
      </c>
      <c r="BF1629" s="196">
        <v>5.3758516E-11</v>
      </c>
      <c r="BG1629" s="108">
        <v>0</v>
      </c>
      <c r="BH1629" s="108">
        <v>0</v>
      </c>
      <c r="BI1629" s="108">
        <v>0</v>
      </c>
      <c r="BJ1629" s="108">
        <v>0</v>
      </c>
      <c r="BK1629" s="108">
        <v>0</v>
      </c>
      <c r="BL1629" s="108">
        <v>0</v>
      </c>
      <c r="BM1629" s="108">
        <v>0</v>
      </c>
      <c r="BN1629" s="108">
        <v>0</v>
      </c>
      <c r="BO1629" s="196">
        <v>8.0406404999999999E-7</v>
      </c>
      <c r="BP1629" s="108">
        <v>1.0085452999999999E-2</v>
      </c>
      <c r="BQ1629" s="108">
        <v>0</v>
      </c>
      <c r="BR1629" s="108">
        <v>0</v>
      </c>
      <c r="BS1629" s="108">
        <v>0</v>
      </c>
      <c r="BU1629" s="172">
        <v>8.9914235999999992E-6</v>
      </c>
      <c r="BV1629" s="172">
        <v>4.3680749999999999E-7</v>
      </c>
      <c r="BW1629" s="172">
        <v>4.2192712000000001E-6</v>
      </c>
      <c r="BX1629" s="69">
        <v>0</v>
      </c>
      <c r="BY1629" s="172">
        <v>1.0323903E-6</v>
      </c>
      <c r="BZ1629" s="172">
        <v>1.3013417E-7</v>
      </c>
      <c r="CA1629" s="69">
        <v>0</v>
      </c>
      <c r="CB1629" s="172">
        <v>1.9751567E-7</v>
      </c>
      <c r="CC1629" s="69">
        <v>0</v>
      </c>
      <c r="CD1629" s="69">
        <v>0</v>
      </c>
      <c r="CE1629" s="69">
        <v>0</v>
      </c>
      <c r="CF1629" s="69">
        <v>0</v>
      </c>
      <c r="CG1629" s="69">
        <v>0</v>
      </c>
      <c r="CH1629" s="172">
        <v>2.7493672000000001E-7</v>
      </c>
      <c r="CI1629" s="172">
        <v>2.6811545999999999E-6</v>
      </c>
      <c r="CJ1629" s="172">
        <v>1.9213528000000001E-8</v>
      </c>
      <c r="CK1629" s="69">
        <v>0</v>
      </c>
      <c r="CM1629" s="198">
        <v>0</v>
      </c>
      <c r="CN1629" s="198">
        <v>0.15132244</v>
      </c>
      <c r="CO1629" s="198">
        <v>5.4760357000000004E-3</v>
      </c>
      <c r="CP1629" s="198">
        <v>3.2870371E-4</v>
      </c>
      <c r="CQ1629" s="198">
        <v>0</v>
      </c>
      <c r="CR1629" s="198">
        <v>0</v>
      </c>
      <c r="CS1629" s="197">
        <v>3.3675537000000001E-5</v>
      </c>
      <c r="CT1629" s="198">
        <v>0</v>
      </c>
      <c r="CU1629" s="198">
        <v>0</v>
      </c>
      <c r="CV1629" s="197">
        <v>4.5764769999999997E-5</v>
      </c>
    </row>
    <row r="1630" spans="1:100" ht="14.4">
      <c r="A1630" t="s">
        <v>3781</v>
      </c>
      <c r="B1630" s="85" t="s">
        <v>1162</v>
      </c>
      <c r="C1630" s="113" t="str">
        <f t="shared" si="718"/>
        <v>B.044.01.267</v>
      </c>
      <c r="D1630" s="9" t="s">
        <v>1163</v>
      </c>
      <c r="E1630" s="112" t="s">
        <v>514</v>
      </c>
      <c r="F1630" s="115" t="str">
        <f t="shared" si="719"/>
        <v>Electricity Rwanda production</v>
      </c>
      <c r="G1630" s="143">
        <f t="shared" si="720"/>
        <v>0.13201992000000001</v>
      </c>
      <c r="I1630" s="118">
        <f t="shared" si="721"/>
        <v>2.659197558E-2</v>
      </c>
      <c r="K1630" s="161">
        <f t="shared" si="722"/>
        <v>1.91347249E-3</v>
      </c>
      <c r="L1630" s="161">
        <f t="shared" si="723"/>
        <v>4.6055256999999999E-3</v>
      </c>
      <c r="M1630" s="162">
        <f t="shared" si="724"/>
        <v>2.6998938999999995E-4</v>
      </c>
      <c r="N1630" s="161">
        <v>1.9802988000000001E-2</v>
      </c>
      <c r="O1630" s="132">
        <v>1.9031962999999999E-3</v>
      </c>
      <c r="P1630" s="132">
        <v>2.7023294E-3</v>
      </c>
      <c r="Q1630" s="132">
        <v>1.142529E-3</v>
      </c>
      <c r="R1630" s="132">
        <v>7.7094348999999995E-4</v>
      </c>
      <c r="S1630" s="132">
        <v>0</v>
      </c>
      <c r="T1630" s="132">
        <v>0</v>
      </c>
      <c r="U1630" s="132">
        <v>0</v>
      </c>
      <c r="V1630" s="132">
        <v>1.2878063999999999E-4</v>
      </c>
      <c r="W1630" s="132">
        <v>0</v>
      </c>
      <c r="X1630" s="132">
        <v>1.4120874999999999E-4</v>
      </c>
      <c r="Y1630" s="132">
        <v>0</v>
      </c>
      <c r="Z1630" s="132">
        <v>0</v>
      </c>
      <c r="AA1630" s="132">
        <v>0</v>
      </c>
      <c r="AC1630" s="118">
        <f t="shared" si="725"/>
        <v>1.9802988000000001E-2</v>
      </c>
      <c r="AD1630" s="118">
        <f t="shared" si="726"/>
        <v>6.5189981899999999E-3</v>
      </c>
      <c r="AE1630" s="118">
        <f t="shared" si="727"/>
        <v>4.6055256999999999E-3</v>
      </c>
      <c r="AF1630" s="118">
        <f t="shared" si="728"/>
        <v>4.6055256999999999E-3</v>
      </c>
      <c r="AG1630" s="118">
        <f t="shared" si="729"/>
        <v>2.6998938999999995E-4</v>
      </c>
      <c r="AI1630" s="69">
        <v>2.1739226999999999</v>
      </c>
      <c r="AJ1630" s="69">
        <v>1.5500518000000001</v>
      </c>
      <c r="AK1630" s="69">
        <v>1.7544118000000001E-2</v>
      </c>
      <c r="AL1630" s="69">
        <v>0</v>
      </c>
      <c r="AM1630" s="69">
        <v>0</v>
      </c>
      <c r="AN1630" s="69">
        <v>4.3309060000000003E-2</v>
      </c>
      <c r="AO1630" s="69">
        <v>0.56301774999999998</v>
      </c>
      <c r="AQ1630" s="116">
        <v>3.2299231E-3</v>
      </c>
      <c r="AR1630" s="116">
        <v>3.0400948E-3</v>
      </c>
      <c r="AS1630" s="116">
        <v>1.212079E-4</v>
      </c>
      <c r="AT1630" s="199">
        <v>6.8620452999999996E-5</v>
      </c>
      <c r="AU1630" s="150">
        <f t="shared" si="730"/>
        <v>1.8225988285000004E-7</v>
      </c>
      <c r="AV1630" s="150">
        <f t="shared" si="731"/>
        <v>4.4825407352400004E-10</v>
      </c>
      <c r="AW1630" s="163">
        <f t="shared" si="732"/>
        <v>9.6107076422000011E-3</v>
      </c>
      <c r="AX1630" s="196">
        <v>1.2251449000000001E-7</v>
      </c>
      <c r="AY1630" s="196">
        <v>3.6965578000000001E-10</v>
      </c>
      <c r="AZ1630" s="196">
        <v>1.0099524E-14</v>
      </c>
      <c r="BA1630" s="108">
        <v>0</v>
      </c>
      <c r="BB1630" s="108">
        <v>0</v>
      </c>
      <c r="BC1630" s="196">
        <v>1.6988584999999999E-10</v>
      </c>
      <c r="BD1630" s="196">
        <v>5.9575507000000002E-8</v>
      </c>
      <c r="BE1630" s="196">
        <v>2.4082718999999998E-11</v>
      </c>
      <c r="BF1630" s="196">
        <v>5.4505475E-11</v>
      </c>
      <c r="BG1630" s="108">
        <v>0</v>
      </c>
      <c r="BH1630" s="108">
        <v>0</v>
      </c>
      <c r="BI1630" s="108">
        <v>0</v>
      </c>
      <c r="BJ1630" s="108">
        <v>0</v>
      </c>
      <c r="BK1630" s="108">
        <v>0</v>
      </c>
      <c r="BL1630" s="108">
        <v>0</v>
      </c>
      <c r="BM1630" s="108">
        <v>0</v>
      </c>
      <c r="BN1630" s="108">
        <v>0</v>
      </c>
      <c r="BO1630" s="196">
        <v>2.5992421999999998E-6</v>
      </c>
      <c r="BP1630" s="108">
        <v>9.6081084000000008E-3</v>
      </c>
      <c r="BQ1630" s="108">
        <v>0</v>
      </c>
      <c r="BR1630" s="108">
        <v>0</v>
      </c>
      <c r="BS1630" s="108">
        <v>0</v>
      </c>
      <c r="BU1630" s="172">
        <v>7.5059386999999998E-6</v>
      </c>
      <c r="BV1630" s="172">
        <v>4.3170828E-7</v>
      </c>
      <c r="BW1630" s="172">
        <v>3.6810656999999999E-6</v>
      </c>
      <c r="BX1630" s="69">
        <v>0</v>
      </c>
      <c r="BY1630" s="172">
        <v>9.6365559000000003E-7</v>
      </c>
      <c r="BZ1630" s="172">
        <v>1.0998094E-7</v>
      </c>
      <c r="CA1630" s="69">
        <v>0</v>
      </c>
      <c r="CB1630" s="172">
        <v>1.6692739000000001E-7</v>
      </c>
      <c r="CC1630" s="69">
        <v>0</v>
      </c>
      <c r="CD1630" s="69">
        <v>0</v>
      </c>
      <c r="CE1630" s="69">
        <v>0</v>
      </c>
      <c r="CF1630" s="69">
        <v>0</v>
      </c>
      <c r="CG1630" s="69">
        <v>0</v>
      </c>
      <c r="CH1630" s="172">
        <v>2.3641876E-7</v>
      </c>
      <c r="CI1630" s="172">
        <v>1.8540717999999999E-6</v>
      </c>
      <c r="CJ1630" s="172">
        <v>6.2110243E-8</v>
      </c>
      <c r="CK1630" s="69">
        <v>0</v>
      </c>
      <c r="CM1630" s="198">
        <v>0</v>
      </c>
      <c r="CN1630" s="198">
        <v>0.13201992000000001</v>
      </c>
      <c r="CO1630" s="198">
        <v>4.6279892E-3</v>
      </c>
      <c r="CP1630" s="198">
        <v>3.2059273999999999E-4</v>
      </c>
      <c r="CQ1630" s="198">
        <v>0</v>
      </c>
      <c r="CR1630" s="198">
        <v>0</v>
      </c>
      <c r="CS1630" s="197">
        <v>3.2179513000000001E-5</v>
      </c>
      <c r="CT1630" s="198">
        <v>0</v>
      </c>
      <c r="CU1630" s="198">
        <v>0</v>
      </c>
      <c r="CV1630" s="197">
        <v>3.8677407000000003E-5</v>
      </c>
    </row>
    <row r="1631" spans="1:100" ht="14.4">
      <c r="A1631" t="s">
        <v>3782</v>
      </c>
      <c r="B1631" s="85" t="s">
        <v>1162</v>
      </c>
      <c r="C1631" s="113" t="str">
        <f t="shared" si="718"/>
        <v>B.044.01.268</v>
      </c>
      <c r="D1631" s="9" t="s">
        <v>1163</v>
      </c>
      <c r="E1631" s="112" t="s">
        <v>514</v>
      </c>
      <c r="F1631" s="115" t="str">
        <f t="shared" si="719"/>
        <v>Electricity Saint Helena production</v>
      </c>
      <c r="G1631" s="143">
        <f t="shared" si="720"/>
        <v>0.24393176666666669</v>
      </c>
      <c r="I1631" s="118">
        <f t="shared" si="721"/>
        <v>5.1767925003880999E-2</v>
      </c>
      <c r="K1631" s="161">
        <f t="shared" si="722"/>
        <v>3.2427866999999999E-3</v>
      </c>
      <c r="L1631" s="161">
        <f t="shared" si="723"/>
        <v>1.18239557E-2</v>
      </c>
      <c r="M1631" s="162">
        <f t="shared" si="724"/>
        <v>1.1141760388100001E-4</v>
      </c>
      <c r="N1631" s="161">
        <v>3.6589765000000003E-2</v>
      </c>
      <c r="O1631" s="132">
        <v>7.6328841999999996E-3</v>
      </c>
      <c r="P1631" s="132">
        <v>4.1910714999999999E-3</v>
      </c>
      <c r="Q1631" s="132">
        <v>1.7679188999999999E-3</v>
      </c>
      <c r="R1631" s="132">
        <v>1.4748678E-3</v>
      </c>
      <c r="S1631" s="132">
        <v>0</v>
      </c>
      <c r="T1631" s="132">
        <v>0</v>
      </c>
      <c r="U1631" s="132">
        <v>0</v>
      </c>
      <c r="V1631" s="164">
        <v>3.1813881000000001E-8</v>
      </c>
      <c r="W1631" s="132">
        <v>0</v>
      </c>
      <c r="X1631" s="132">
        <v>1.1138579000000001E-4</v>
      </c>
      <c r="Y1631" s="132">
        <v>0</v>
      </c>
      <c r="Z1631" s="132">
        <v>0</v>
      </c>
      <c r="AA1631" s="132">
        <v>0</v>
      </c>
      <c r="AC1631" s="118">
        <f t="shared" si="725"/>
        <v>3.6589765000000003E-2</v>
      </c>
      <c r="AD1631" s="118">
        <f t="shared" si="726"/>
        <v>1.5066742399999999E-2</v>
      </c>
      <c r="AE1631" s="118">
        <f t="shared" si="727"/>
        <v>1.18239557E-2</v>
      </c>
      <c r="AF1631" s="118">
        <f t="shared" si="728"/>
        <v>1.18239557E-2</v>
      </c>
      <c r="AG1631" s="118">
        <f t="shared" si="729"/>
        <v>1.1141760388100001E-4</v>
      </c>
      <c r="AI1631" s="69">
        <v>3.1644135000000002</v>
      </c>
      <c r="AJ1631" s="69">
        <v>3.1505746000000001</v>
      </c>
      <c r="AK1631" s="69">
        <v>1.383884E-2</v>
      </c>
      <c r="AL1631" s="69">
        <v>0</v>
      </c>
      <c r="AM1631" s="69">
        <v>0</v>
      </c>
      <c r="AN1631" s="69">
        <v>0</v>
      </c>
      <c r="AO1631" s="69">
        <v>0</v>
      </c>
      <c r="AQ1631" s="116">
        <v>7.2810623999999997E-3</v>
      </c>
      <c r="AR1631" s="116">
        <v>6.8117228000000004E-3</v>
      </c>
      <c r="AS1631" s="116">
        <v>2.4438854000000002E-4</v>
      </c>
      <c r="AT1631" s="116">
        <v>2.2495103E-4</v>
      </c>
      <c r="AU1631" s="150">
        <f t="shared" si="730"/>
        <v>4.0837666683E-7</v>
      </c>
      <c r="AV1631" s="150">
        <f t="shared" si="731"/>
        <v>9.0380376777999992E-10</v>
      </c>
      <c r="AW1631" s="163">
        <f t="shared" si="732"/>
        <v>3.1505746642115022E-2</v>
      </c>
      <c r="AX1631" s="196">
        <v>2.2636868000000001E-7</v>
      </c>
      <c r="AY1631" s="196">
        <v>6.8300894999999998E-10</v>
      </c>
      <c r="AZ1631" s="196">
        <v>1.8660780000000001E-14</v>
      </c>
      <c r="BA1631" s="108">
        <v>0</v>
      </c>
      <c r="BB1631" s="108">
        <v>0</v>
      </c>
      <c r="BC1631" s="196">
        <v>2.6287683000000002E-10</v>
      </c>
      <c r="BD1631" s="196">
        <v>1.8174510999999999E-7</v>
      </c>
      <c r="BE1631" s="196">
        <v>3.7264957000000001E-11</v>
      </c>
      <c r="BF1631" s="196">
        <v>1.8351119999999999E-10</v>
      </c>
      <c r="BG1631" s="108">
        <v>0</v>
      </c>
      <c r="BH1631" s="108">
        <v>0</v>
      </c>
      <c r="BI1631" s="108">
        <v>0</v>
      </c>
      <c r="BJ1631" s="108">
        <v>0</v>
      </c>
      <c r="BK1631" s="108">
        <v>0</v>
      </c>
      <c r="BL1631" s="108">
        <v>0</v>
      </c>
      <c r="BM1631" s="108">
        <v>0</v>
      </c>
      <c r="BN1631" s="108">
        <v>0</v>
      </c>
      <c r="BO1631" s="196">
        <v>6.4211502E-10</v>
      </c>
      <c r="BP1631" s="108">
        <v>3.1505746000000001E-2</v>
      </c>
      <c r="BQ1631" s="108">
        <v>0</v>
      </c>
      <c r="BR1631" s="108">
        <v>0</v>
      </c>
      <c r="BS1631" s="108">
        <v>0</v>
      </c>
      <c r="BU1631" s="172">
        <v>1.5120514E-5</v>
      </c>
      <c r="BV1631" s="172">
        <v>1.3517278999999999E-6</v>
      </c>
      <c r="BW1631" s="172">
        <v>6.8014649000000002E-6</v>
      </c>
      <c r="BX1631" s="69">
        <v>0</v>
      </c>
      <c r="BY1631" s="172">
        <v>2.3066839999999999E-6</v>
      </c>
      <c r="BZ1631" s="172">
        <v>1.7018157000000001E-7</v>
      </c>
      <c r="CA1631" s="69">
        <v>0</v>
      </c>
      <c r="CB1631" s="172">
        <v>2.5829899000000002E-7</v>
      </c>
      <c r="CC1631" s="69">
        <v>0</v>
      </c>
      <c r="CD1631" s="69">
        <v>0</v>
      </c>
      <c r="CE1631" s="69">
        <v>0</v>
      </c>
      <c r="CF1631" s="69">
        <v>0</v>
      </c>
      <c r="CG1631" s="69">
        <v>0</v>
      </c>
      <c r="CH1631" s="172">
        <v>4.1021010999999999E-7</v>
      </c>
      <c r="CI1631" s="172">
        <v>3.8219306999999998E-6</v>
      </c>
      <c r="CJ1631" s="172">
        <v>1.5343671999999999E-11</v>
      </c>
      <c r="CK1631" s="69">
        <v>0</v>
      </c>
      <c r="CM1631" s="198">
        <v>0</v>
      </c>
      <c r="CN1631" s="198">
        <v>0.24393176999999999</v>
      </c>
      <c r="CO1631" s="198">
        <v>7.161227E-3</v>
      </c>
      <c r="CP1631" s="198">
        <v>9.6386382E-4</v>
      </c>
      <c r="CQ1631" s="198">
        <v>0</v>
      </c>
      <c r="CR1631" s="198">
        <v>0</v>
      </c>
      <c r="CS1631" s="197">
        <v>8.5411390999999995E-5</v>
      </c>
      <c r="CT1631" s="198">
        <v>0</v>
      </c>
      <c r="CU1631" s="198">
        <v>0</v>
      </c>
      <c r="CV1631" s="197">
        <v>5.9848388000000002E-5</v>
      </c>
    </row>
    <row r="1632" spans="1:100" ht="14.4">
      <c r="A1632" t="s">
        <v>3783</v>
      </c>
      <c r="B1632" s="85" t="s">
        <v>1162</v>
      </c>
      <c r="C1632" s="113" t="str">
        <f t="shared" si="718"/>
        <v>B.044.01.269</v>
      </c>
      <c r="D1632" s="9" t="s">
        <v>1163</v>
      </c>
      <c r="E1632" s="112" t="s">
        <v>514</v>
      </c>
      <c r="F1632" s="115" t="str">
        <f t="shared" si="719"/>
        <v>Electricity Saint Kitts and Nevis production</v>
      </c>
      <c r="G1632" s="143">
        <f t="shared" si="720"/>
        <v>0.20024244666666668</v>
      </c>
      <c r="I1632" s="118">
        <f t="shared" si="721"/>
        <v>4.2514284922000004E-2</v>
      </c>
      <c r="K1632" s="161">
        <f t="shared" si="722"/>
        <v>2.6614643999999998E-3</v>
      </c>
      <c r="L1632" s="161">
        <f t="shared" si="723"/>
        <v>9.7044623999999989E-3</v>
      </c>
      <c r="M1632" s="162">
        <f t="shared" si="724"/>
        <v>1.1199112199999999E-4</v>
      </c>
      <c r="N1632" s="161">
        <v>3.0036367000000001E-2</v>
      </c>
      <c r="O1632" s="132">
        <v>6.2630081999999997E-3</v>
      </c>
      <c r="P1632" s="132">
        <v>3.4414542000000001E-3</v>
      </c>
      <c r="Q1632" s="132">
        <v>1.4518389999999999E-3</v>
      </c>
      <c r="R1632" s="132">
        <v>1.2096253999999999E-3</v>
      </c>
      <c r="S1632" s="132">
        <v>0</v>
      </c>
      <c r="T1632" s="132">
        <v>0</v>
      </c>
      <c r="U1632" s="132">
        <v>0</v>
      </c>
      <c r="V1632" s="164">
        <v>1.8849578999999999E-5</v>
      </c>
      <c r="W1632" s="132">
        <v>0</v>
      </c>
      <c r="X1632" s="164">
        <v>9.3141542999999993E-5</v>
      </c>
      <c r="Y1632" s="132">
        <v>0</v>
      </c>
      <c r="Z1632" s="132">
        <v>0</v>
      </c>
      <c r="AA1632" s="132">
        <v>0</v>
      </c>
      <c r="AC1632" s="118">
        <f t="shared" si="725"/>
        <v>3.0036367000000001E-2</v>
      </c>
      <c r="AD1632" s="118">
        <f t="shared" si="726"/>
        <v>1.23659268E-2</v>
      </c>
      <c r="AE1632" s="118">
        <f t="shared" si="727"/>
        <v>9.7044623999999989E-3</v>
      </c>
      <c r="AF1632" s="118">
        <f t="shared" si="728"/>
        <v>9.7044623999999989E-3</v>
      </c>
      <c r="AG1632" s="118">
        <f t="shared" si="729"/>
        <v>1.1199112199999999E-4</v>
      </c>
      <c r="AI1632" s="69">
        <v>2.6875222000000001</v>
      </c>
      <c r="AJ1632" s="69">
        <v>2.5831157</v>
      </c>
      <c r="AK1632" s="69">
        <v>1.1572130999999999E-2</v>
      </c>
      <c r="AL1632" s="69">
        <v>0</v>
      </c>
      <c r="AM1632" s="69">
        <v>0</v>
      </c>
      <c r="AN1632" s="69">
        <v>9.2834347999999997E-2</v>
      </c>
      <c r="AO1632" s="69">
        <v>0</v>
      </c>
      <c r="AQ1632" s="116">
        <v>5.9757330000000004E-3</v>
      </c>
      <c r="AR1632" s="116">
        <v>5.5906892999999999E-3</v>
      </c>
      <c r="AS1632" s="116">
        <v>2.0060655000000001E-4</v>
      </c>
      <c r="AT1632" s="116">
        <v>1.8443718000000001E-4</v>
      </c>
      <c r="AU1632" s="150">
        <f t="shared" si="730"/>
        <v>3.3517321801999996E-7</v>
      </c>
      <c r="AV1632" s="150">
        <f t="shared" si="731"/>
        <v>7.4188812754699988E-10</v>
      </c>
      <c r="AW1632" s="163">
        <f t="shared" si="732"/>
        <v>2.5831537450209999E-2</v>
      </c>
      <c r="AX1632" s="196">
        <v>1.8582499E-7</v>
      </c>
      <c r="AY1632" s="196">
        <v>5.6067885999999996E-10</v>
      </c>
      <c r="AZ1632" s="196">
        <v>1.5318547000000001E-14</v>
      </c>
      <c r="BA1632" s="108">
        <v>0</v>
      </c>
      <c r="BB1632" s="108">
        <v>0</v>
      </c>
      <c r="BC1632" s="196">
        <v>2.1587802E-10</v>
      </c>
      <c r="BD1632" s="196">
        <v>1.4913234999999999E-7</v>
      </c>
      <c r="BE1632" s="196">
        <v>3.0602488999999999E-11</v>
      </c>
      <c r="BF1632" s="196">
        <v>1.5059146000000001E-10</v>
      </c>
      <c r="BG1632" s="108">
        <v>0</v>
      </c>
      <c r="BH1632" s="108">
        <v>0</v>
      </c>
      <c r="BI1632" s="108">
        <v>0</v>
      </c>
      <c r="BJ1632" s="108">
        <v>0</v>
      </c>
      <c r="BK1632" s="108">
        <v>0</v>
      </c>
      <c r="BL1632" s="108">
        <v>0</v>
      </c>
      <c r="BM1632" s="108">
        <v>0</v>
      </c>
      <c r="BN1632" s="108">
        <v>0</v>
      </c>
      <c r="BO1632" s="196">
        <v>3.8045021000000002E-7</v>
      </c>
      <c r="BP1632" s="108">
        <v>2.5831157E-2</v>
      </c>
      <c r="BQ1632" s="108">
        <v>0</v>
      </c>
      <c r="BR1632" s="108">
        <v>0</v>
      </c>
      <c r="BS1632" s="108">
        <v>0</v>
      </c>
      <c r="BU1632" s="172">
        <v>1.2416473999999999E-5</v>
      </c>
      <c r="BV1632" s="172">
        <v>1.109296E-6</v>
      </c>
      <c r="BW1632" s="172">
        <v>5.5832908000000001E-6</v>
      </c>
      <c r="BX1632" s="69">
        <v>0</v>
      </c>
      <c r="BY1632" s="172">
        <v>1.8922603000000001E-6</v>
      </c>
      <c r="BZ1632" s="172">
        <v>1.3975541E-7</v>
      </c>
      <c r="CA1632" s="69">
        <v>0</v>
      </c>
      <c r="CB1632" s="172">
        <v>2.1211864000000001E-7</v>
      </c>
      <c r="CC1632" s="69">
        <v>0</v>
      </c>
      <c r="CD1632" s="69">
        <v>0</v>
      </c>
      <c r="CE1632" s="69">
        <v>0</v>
      </c>
      <c r="CF1632" s="69">
        <v>0</v>
      </c>
      <c r="CG1632" s="69">
        <v>0</v>
      </c>
      <c r="CH1632" s="172">
        <v>3.3682068999999998E-7</v>
      </c>
      <c r="CI1632" s="172">
        <v>3.133841E-6</v>
      </c>
      <c r="CJ1632" s="172">
        <v>9.0910554999999996E-9</v>
      </c>
      <c r="CK1632" s="69">
        <v>0</v>
      </c>
      <c r="CM1632" s="198">
        <v>0</v>
      </c>
      <c r="CN1632" s="198">
        <v>0.20024244999999999</v>
      </c>
      <c r="CO1632" s="198">
        <v>5.8808968999999999E-3</v>
      </c>
      <c r="CP1632" s="198">
        <v>7.9101718000000002E-4</v>
      </c>
      <c r="CQ1632" s="198">
        <v>0</v>
      </c>
      <c r="CR1632" s="198">
        <v>0</v>
      </c>
      <c r="CS1632" s="197">
        <v>7.0070358000000004E-5</v>
      </c>
      <c r="CT1632" s="198">
        <v>0</v>
      </c>
      <c r="CU1632" s="198">
        <v>0</v>
      </c>
      <c r="CV1632" s="197">
        <v>4.9148309000000003E-5</v>
      </c>
    </row>
    <row r="1633" spans="1:100" ht="14.4">
      <c r="A1633" t="s">
        <v>3784</v>
      </c>
      <c r="B1633" s="85" t="s">
        <v>1162</v>
      </c>
      <c r="C1633" s="113" t="str">
        <f t="shared" si="718"/>
        <v>B.044.01.270</v>
      </c>
      <c r="D1633" s="9" t="s">
        <v>1163</v>
      </c>
      <c r="E1633" s="112" t="s">
        <v>514</v>
      </c>
      <c r="F1633" s="115" t="str">
        <f t="shared" si="719"/>
        <v>Electricity Saint Lucia production</v>
      </c>
      <c r="G1633" s="143">
        <f t="shared" si="720"/>
        <v>0.21365428000000003</v>
      </c>
      <c r="I1633" s="118">
        <f t="shared" si="721"/>
        <v>4.53491197895E-2</v>
      </c>
      <c r="K1633" s="161">
        <f t="shared" si="722"/>
        <v>2.8400003999999998E-3</v>
      </c>
      <c r="L1633" s="161">
        <f t="shared" si="723"/>
        <v>1.03549943E-2</v>
      </c>
      <c r="M1633" s="162">
        <f t="shared" si="724"/>
        <v>1.059830895E-4</v>
      </c>
      <c r="N1633" s="161">
        <v>3.2048142000000002E-2</v>
      </c>
      <c r="O1633" s="132">
        <v>6.6839246000000001E-3</v>
      </c>
      <c r="P1633" s="132">
        <v>3.6710697000000001E-3</v>
      </c>
      <c r="Q1633" s="132">
        <v>1.5485575000000001E-3</v>
      </c>
      <c r="R1633" s="132">
        <v>1.2914428999999999E-3</v>
      </c>
      <c r="S1633" s="132">
        <v>0</v>
      </c>
      <c r="T1633" s="132">
        <v>0</v>
      </c>
      <c r="U1633" s="132">
        <v>0</v>
      </c>
      <c r="V1633" s="164">
        <v>7.5938994999999997E-6</v>
      </c>
      <c r="W1633" s="132">
        <v>0</v>
      </c>
      <c r="X1633" s="164">
        <v>9.8389189999999996E-5</v>
      </c>
      <c r="Y1633" s="132">
        <v>0</v>
      </c>
      <c r="Z1633" s="132">
        <v>0</v>
      </c>
      <c r="AA1633" s="132">
        <v>0</v>
      </c>
      <c r="AC1633" s="118">
        <f t="shared" si="725"/>
        <v>3.2048142000000002E-2</v>
      </c>
      <c r="AD1633" s="118">
        <f t="shared" si="726"/>
        <v>1.31949947E-2</v>
      </c>
      <c r="AE1633" s="118">
        <f t="shared" si="727"/>
        <v>1.03549943E-2</v>
      </c>
      <c r="AF1633" s="118">
        <f t="shared" si="728"/>
        <v>1.03549943E-2</v>
      </c>
      <c r="AG1633" s="118">
        <f t="shared" si="729"/>
        <v>1.059830895E-4</v>
      </c>
      <c r="AI1633" s="69">
        <v>2.7973124999999999</v>
      </c>
      <c r="AJ1633" s="69">
        <v>2.7583985000000002</v>
      </c>
      <c r="AK1633" s="69">
        <v>1.2224110999999999E-2</v>
      </c>
      <c r="AL1633" s="69">
        <v>0</v>
      </c>
      <c r="AM1633" s="69">
        <v>0</v>
      </c>
      <c r="AN1633" s="69">
        <v>2.6689877000000001E-2</v>
      </c>
      <c r="AO1633" s="69">
        <v>0</v>
      </c>
      <c r="AQ1633" s="116">
        <v>6.3766824999999996E-3</v>
      </c>
      <c r="AR1633" s="116">
        <v>5.9656854999999998E-3</v>
      </c>
      <c r="AS1633" s="116">
        <v>2.1404622000000001E-4</v>
      </c>
      <c r="AT1633" s="116">
        <v>1.9695075E-4</v>
      </c>
      <c r="AU1633" s="150">
        <f t="shared" si="730"/>
        <v>3.5765500936E-7</v>
      </c>
      <c r="AV1633" s="150">
        <f t="shared" si="731"/>
        <v>7.9159105655299996E-10</v>
      </c>
      <c r="AW1633" s="163">
        <f t="shared" si="732"/>
        <v>2.7584138271369997E-2</v>
      </c>
      <c r="AX1633" s="196">
        <v>1.9827117E-7</v>
      </c>
      <c r="AY1633" s="196">
        <v>5.9823198999999998E-10</v>
      </c>
      <c r="AZ1633" s="196">
        <v>1.6344553E-14</v>
      </c>
      <c r="BA1633" s="108">
        <v>0</v>
      </c>
      <c r="BB1633" s="108">
        <v>0</v>
      </c>
      <c r="BC1633" s="196">
        <v>2.3025936000000001E-10</v>
      </c>
      <c r="BD1633" s="196">
        <v>1.5915358000000001E-7</v>
      </c>
      <c r="BE1633" s="196">
        <v>3.2641162000000002E-11</v>
      </c>
      <c r="BF1633" s="196">
        <v>1.6070155999999999E-10</v>
      </c>
      <c r="BG1633" s="108">
        <v>0</v>
      </c>
      <c r="BH1633" s="108">
        <v>0</v>
      </c>
      <c r="BI1633" s="108">
        <v>0</v>
      </c>
      <c r="BJ1633" s="108">
        <v>0</v>
      </c>
      <c r="BK1633" s="108">
        <v>0</v>
      </c>
      <c r="BL1633" s="108">
        <v>0</v>
      </c>
      <c r="BM1633" s="108">
        <v>0</v>
      </c>
      <c r="BN1633" s="108">
        <v>0</v>
      </c>
      <c r="BO1633" s="196">
        <v>1.5327136999999999E-7</v>
      </c>
      <c r="BP1633" s="108">
        <v>2.7583984999999998E-2</v>
      </c>
      <c r="BQ1633" s="108">
        <v>0</v>
      </c>
      <c r="BR1633" s="108">
        <v>0</v>
      </c>
      <c r="BS1633" s="108">
        <v>0</v>
      </c>
      <c r="BU1633" s="172">
        <v>1.3245444000000001E-5</v>
      </c>
      <c r="BV1633" s="172">
        <v>1.1837328E-6</v>
      </c>
      <c r="BW1633" s="172">
        <v>5.9572482999999998E-6</v>
      </c>
      <c r="BX1633" s="69">
        <v>0</v>
      </c>
      <c r="BY1633" s="172">
        <v>2.0198670000000001E-6</v>
      </c>
      <c r="BZ1633" s="172">
        <v>1.4906563E-7</v>
      </c>
      <c r="CA1633" s="69">
        <v>0</v>
      </c>
      <c r="CB1633" s="172">
        <v>2.2624954E-7</v>
      </c>
      <c r="CC1633" s="69">
        <v>0</v>
      </c>
      <c r="CD1633" s="69">
        <v>0</v>
      </c>
      <c r="CE1633" s="69">
        <v>0</v>
      </c>
      <c r="CF1633" s="69">
        <v>0</v>
      </c>
      <c r="CG1633" s="69">
        <v>0</v>
      </c>
      <c r="CH1633" s="172">
        <v>3.5929389000000001E-7</v>
      </c>
      <c r="CI1633" s="172">
        <v>3.3463238999999999E-6</v>
      </c>
      <c r="CJ1633" s="172">
        <v>3.6624989999999998E-9</v>
      </c>
      <c r="CK1633" s="69">
        <v>0</v>
      </c>
      <c r="CM1633" s="198">
        <v>0</v>
      </c>
      <c r="CN1633" s="198">
        <v>0.21365428</v>
      </c>
      <c r="CO1633" s="198">
        <v>6.2726698999999997E-3</v>
      </c>
      <c r="CP1633" s="198">
        <v>8.4408108E-4</v>
      </c>
      <c r="CQ1633" s="198">
        <v>0</v>
      </c>
      <c r="CR1633" s="198">
        <v>0</v>
      </c>
      <c r="CS1633" s="197">
        <v>7.4791581000000005E-5</v>
      </c>
      <c r="CT1633" s="198">
        <v>0</v>
      </c>
      <c r="CU1633" s="198">
        <v>0</v>
      </c>
      <c r="CV1633" s="197">
        <v>5.2422466000000002E-5</v>
      </c>
    </row>
    <row r="1634" spans="1:100" ht="14.4">
      <c r="A1634" t="s">
        <v>3785</v>
      </c>
      <c r="B1634" s="85" t="s">
        <v>1162</v>
      </c>
      <c r="C1634" s="113" t="str">
        <f t="shared" si="718"/>
        <v>B.044.01.271</v>
      </c>
      <c r="D1634" s="9" t="s">
        <v>1163</v>
      </c>
      <c r="E1634" s="112" t="s">
        <v>514</v>
      </c>
      <c r="F1634" s="115" t="str">
        <f t="shared" si="719"/>
        <v>Electricity Saint Pierre and Miquelon production</v>
      </c>
      <c r="G1634" s="143">
        <f t="shared" si="720"/>
        <v>0.21665325999999999</v>
      </c>
      <c r="I1634" s="118">
        <f t="shared" si="721"/>
        <v>4.5978799045183996E-2</v>
      </c>
      <c r="K1634" s="161">
        <f t="shared" si="722"/>
        <v>2.8801508999999996E-3</v>
      </c>
      <c r="L1634" s="161">
        <f t="shared" si="723"/>
        <v>1.05017012E-2</v>
      </c>
      <c r="M1634" s="162">
        <f t="shared" si="724"/>
        <v>9.8957945184000005E-5</v>
      </c>
      <c r="N1634" s="161">
        <v>3.2497988999999998E-2</v>
      </c>
      <c r="O1634" s="132">
        <v>6.7793107E-3</v>
      </c>
      <c r="P1634" s="132">
        <v>3.7223905000000001E-3</v>
      </c>
      <c r="Q1634" s="132">
        <v>1.5702152999999999E-3</v>
      </c>
      <c r="R1634" s="132">
        <v>1.3099355999999999E-3</v>
      </c>
      <c r="S1634" s="132">
        <v>0</v>
      </c>
      <c r="T1634" s="132">
        <v>0</v>
      </c>
      <c r="U1634" s="132">
        <v>0</v>
      </c>
      <c r="V1634" s="164">
        <v>2.8256184000000001E-8</v>
      </c>
      <c r="W1634" s="132">
        <v>0</v>
      </c>
      <c r="X1634" s="164">
        <v>9.8929688999999999E-5</v>
      </c>
      <c r="Y1634" s="132">
        <v>0</v>
      </c>
      <c r="Z1634" s="132">
        <v>0</v>
      </c>
      <c r="AA1634" s="132">
        <v>0</v>
      </c>
      <c r="AC1634" s="118">
        <f t="shared" si="725"/>
        <v>3.2497988999999998E-2</v>
      </c>
      <c r="AD1634" s="118">
        <f t="shared" si="726"/>
        <v>1.3381852099999999E-2</v>
      </c>
      <c r="AE1634" s="118">
        <f t="shared" si="727"/>
        <v>1.05017012E-2</v>
      </c>
      <c r="AF1634" s="118">
        <f t="shared" si="728"/>
        <v>1.05017012E-2</v>
      </c>
      <c r="AG1634" s="118">
        <f t="shared" si="729"/>
        <v>9.8957945184000005E-5</v>
      </c>
      <c r="AI1634" s="69">
        <v>2.8105421000000002</v>
      </c>
      <c r="AJ1634" s="69">
        <v>2.7982507999999999</v>
      </c>
      <c r="AK1634" s="69">
        <v>1.2291264E-2</v>
      </c>
      <c r="AL1634" s="69">
        <v>0</v>
      </c>
      <c r="AM1634" s="69">
        <v>0</v>
      </c>
      <c r="AN1634" s="69">
        <v>0</v>
      </c>
      <c r="AO1634" s="69">
        <v>0</v>
      </c>
      <c r="AQ1634" s="116">
        <v>6.4668325999999998E-3</v>
      </c>
      <c r="AR1634" s="116">
        <v>6.0499784999999999E-3</v>
      </c>
      <c r="AS1634" s="116">
        <v>2.1705895000000001E-4</v>
      </c>
      <c r="AT1634" s="116">
        <v>1.9979511E-4</v>
      </c>
      <c r="AU1634" s="150">
        <f t="shared" si="730"/>
        <v>3.6270854972E-7</v>
      </c>
      <c r="AV1634" s="150">
        <f t="shared" si="731"/>
        <v>8.02732808974E-10</v>
      </c>
      <c r="AW1634" s="163">
        <f t="shared" si="732"/>
        <v>2.7982508570308311E-2</v>
      </c>
      <c r="AX1634" s="196">
        <v>2.0105423000000001E-7</v>
      </c>
      <c r="AY1634" s="196">
        <v>6.0662912999999995E-10</v>
      </c>
      <c r="AZ1634" s="196">
        <v>1.6573974E-14</v>
      </c>
      <c r="BA1634" s="108">
        <v>0</v>
      </c>
      <c r="BB1634" s="108">
        <v>0</v>
      </c>
      <c r="BC1634" s="196">
        <v>2.3347972E-10</v>
      </c>
      <c r="BD1634" s="196">
        <v>1.6142084E-7</v>
      </c>
      <c r="BE1634" s="196">
        <v>3.3097675000000003E-11</v>
      </c>
      <c r="BF1634" s="196">
        <v>1.6298942999999999E-10</v>
      </c>
      <c r="BG1634" s="108">
        <v>0</v>
      </c>
      <c r="BH1634" s="108">
        <v>0</v>
      </c>
      <c r="BI1634" s="108">
        <v>0</v>
      </c>
      <c r="BJ1634" s="108">
        <v>0</v>
      </c>
      <c r="BK1634" s="108">
        <v>0</v>
      </c>
      <c r="BL1634" s="108">
        <v>0</v>
      </c>
      <c r="BM1634" s="108">
        <v>0</v>
      </c>
      <c r="BN1634" s="108">
        <v>0</v>
      </c>
      <c r="BO1634" s="196">
        <v>5.7030830999999999E-10</v>
      </c>
      <c r="BP1634" s="108">
        <v>2.7982508E-2</v>
      </c>
      <c r="BQ1634" s="108">
        <v>0</v>
      </c>
      <c r="BR1634" s="108">
        <v>0</v>
      </c>
      <c r="BS1634" s="108">
        <v>0</v>
      </c>
      <c r="BU1634" s="172">
        <v>1.342961E-5</v>
      </c>
      <c r="BV1634" s="172">
        <v>1.2005662999999999E-6</v>
      </c>
      <c r="BW1634" s="172">
        <v>6.0408678000000001E-6</v>
      </c>
      <c r="BX1634" s="69">
        <v>0</v>
      </c>
      <c r="BY1634" s="172">
        <v>2.0487311000000001E-6</v>
      </c>
      <c r="BZ1634" s="172">
        <v>1.5115043E-7</v>
      </c>
      <c r="CA1634" s="69">
        <v>0</v>
      </c>
      <c r="CB1634" s="172">
        <v>2.2941382E-7</v>
      </c>
      <c r="CC1634" s="69">
        <v>0</v>
      </c>
      <c r="CD1634" s="69">
        <v>0</v>
      </c>
      <c r="CE1634" s="69">
        <v>0</v>
      </c>
      <c r="CF1634" s="69">
        <v>0</v>
      </c>
      <c r="CG1634" s="69">
        <v>0</v>
      </c>
      <c r="CH1634" s="172">
        <v>3.6433694999999999E-7</v>
      </c>
      <c r="CI1634" s="172">
        <v>3.3945302000000001E-6</v>
      </c>
      <c r="CJ1634" s="172">
        <v>1.3627813E-11</v>
      </c>
      <c r="CK1634" s="69">
        <v>0</v>
      </c>
      <c r="CM1634" s="198">
        <v>0</v>
      </c>
      <c r="CN1634" s="198">
        <v>0.21665325999999999</v>
      </c>
      <c r="CO1634" s="198">
        <v>6.3603981999999998E-3</v>
      </c>
      <c r="CP1634" s="198">
        <v>8.5607643999999997E-4</v>
      </c>
      <c r="CQ1634" s="198">
        <v>0</v>
      </c>
      <c r="CR1634" s="198">
        <v>0</v>
      </c>
      <c r="CS1634" s="197">
        <v>7.5859968000000001E-5</v>
      </c>
      <c r="CT1634" s="198">
        <v>0</v>
      </c>
      <c r="CU1634" s="198">
        <v>0</v>
      </c>
      <c r="CV1634" s="197">
        <v>5.3155636000000002E-5</v>
      </c>
    </row>
    <row r="1635" spans="1:100" ht="14.4">
      <c r="A1635" t="s">
        <v>3786</v>
      </c>
      <c r="B1635" s="85" t="s">
        <v>1162</v>
      </c>
      <c r="C1635" s="113" t="str">
        <f t="shared" si="718"/>
        <v>B.044.01.272</v>
      </c>
      <c r="D1635" s="9" t="s">
        <v>1163</v>
      </c>
      <c r="E1635" s="112" t="s">
        <v>514</v>
      </c>
      <c r="F1635" s="115" t="str">
        <f t="shared" si="719"/>
        <v>Electricity Saint Vincent and the Grenadines production</v>
      </c>
      <c r="G1635" s="143">
        <f t="shared" si="720"/>
        <v>0.19012266666666666</v>
      </c>
      <c r="I1635" s="118">
        <f t="shared" si="721"/>
        <v>4.0361536795999998E-2</v>
      </c>
      <c r="K1635" s="161">
        <f t="shared" si="722"/>
        <v>2.5245520999999998E-3</v>
      </c>
      <c r="L1635" s="161">
        <f t="shared" si="723"/>
        <v>9.2019001999999999E-3</v>
      </c>
      <c r="M1635" s="162">
        <f t="shared" si="724"/>
        <v>1.1668449600000001E-4</v>
      </c>
      <c r="N1635" s="161">
        <v>2.8518399999999999E-2</v>
      </c>
      <c r="O1635" s="132">
        <v>5.9402318999999997E-3</v>
      </c>
      <c r="P1635" s="132">
        <v>3.2616682999999998E-3</v>
      </c>
      <c r="Q1635" s="132">
        <v>1.3758689E-3</v>
      </c>
      <c r="R1635" s="132">
        <v>1.1486832E-3</v>
      </c>
      <c r="S1635" s="132">
        <v>0</v>
      </c>
      <c r="T1635" s="132">
        <v>0</v>
      </c>
      <c r="U1635" s="132">
        <v>0</v>
      </c>
      <c r="V1635" s="164">
        <v>2.9282527E-5</v>
      </c>
      <c r="W1635" s="132">
        <v>0</v>
      </c>
      <c r="X1635" s="164">
        <v>8.7401969000000003E-5</v>
      </c>
      <c r="Y1635" s="132">
        <v>0</v>
      </c>
      <c r="Z1635" s="132">
        <v>0</v>
      </c>
      <c r="AA1635" s="132">
        <v>0</v>
      </c>
      <c r="AC1635" s="118">
        <f t="shared" si="725"/>
        <v>2.8518399999999999E-2</v>
      </c>
      <c r="AD1635" s="118">
        <f t="shared" si="726"/>
        <v>1.1726452300000001E-2</v>
      </c>
      <c r="AE1635" s="118">
        <f t="shared" si="727"/>
        <v>9.2019001999999999E-3</v>
      </c>
      <c r="AF1635" s="118">
        <f t="shared" si="728"/>
        <v>9.2019001999999999E-3</v>
      </c>
      <c r="AG1635" s="118">
        <f t="shared" si="729"/>
        <v>1.1668449600000001E-4</v>
      </c>
      <c r="AI1635" s="69">
        <v>2.6051148</v>
      </c>
      <c r="AJ1635" s="69">
        <v>2.4519098000000001</v>
      </c>
      <c r="AK1635" s="69">
        <v>1.0859033000000001E-2</v>
      </c>
      <c r="AL1635" s="69">
        <v>0</v>
      </c>
      <c r="AM1635" s="69">
        <v>0</v>
      </c>
      <c r="AN1635" s="69">
        <v>0</v>
      </c>
      <c r="AO1635" s="69">
        <v>0.14234599000000001</v>
      </c>
      <c r="AQ1635" s="116">
        <v>5.6712858000000001E-3</v>
      </c>
      <c r="AR1635" s="116">
        <v>5.3058063000000003E-3</v>
      </c>
      <c r="AS1635" s="116">
        <v>1.90409E-4</v>
      </c>
      <c r="AT1635" s="116">
        <v>1.7507058E-4</v>
      </c>
      <c r="AU1635" s="150">
        <f t="shared" si="730"/>
        <v>3.1809390181999997E-7</v>
      </c>
      <c r="AV1635" s="150">
        <f t="shared" si="731"/>
        <v>7.0417530338399991E-10</v>
      </c>
      <c r="AW1635" s="163">
        <f t="shared" si="732"/>
        <v>2.451968902348E-2</v>
      </c>
      <c r="AX1635" s="196">
        <v>1.7643383E-7</v>
      </c>
      <c r="AY1635" s="196">
        <v>5.3234345999999995E-10</v>
      </c>
      <c r="AZ1635" s="196">
        <v>1.4544384E-14</v>
      </c>
      <c r="BA1635" s="108">
        <v>0</v>
      </c>
      <c r="BB1635" s="108">
        <v>0</v>
      </c>
      <c r="BC1635" s="196">
        <v>2.0458182E-10</v>
      </c>
      <c r="BD1635" s="196">
        <v>1.4145549E-7</v>
      </c>
      <c r="BE1635" s="196">
        <v>2.9001159E-11</v>
      </c>
      <c r="BF1635" s="196">
        <v>1.4281614E-10</v>
      </c>
      <c r="BG1635" s="108">
        <v>0</v>
      </c>
      <c r="BH1635" s="108">
        <v>0</v>
      </c>
      <c r="BI1635" s="108">
        <v>0</v>
      </c>
      <c r="BJ1635" s="108">
        <v>0</v>
      </c>
      <c r="BK1635" s="108">
        <v>0</v>
      </c>
      <c r="BL1635" s="108">
        <v>0</v>
      </c>
      <c r="BM1635" s="108">
        <v>0</v>
      </c>
      <c r="BN1635" s="108">
        <v>0</v>
      </c>
      <c r="BO1635" s="196">
        <v>5.9102347999999998E-7</v>
      </c>
      <c r="BP1635" s="108">
        <v>2.4519098E-2</v>
      </c>
      <c r="BQ1635" s="108">
        <v>0</v>
      </c>
      <c r="BR1635" s="108">
        <v>0</v>
      </c>
      <c r="BS1635" s="108">
        <v>0</v>
      </c>
      <c r="BU1635" s="172">
        <v>1.1790369999999999E-5</v>
      </c>
      <c r="BV1635" s="172">
        <v>1.0519715E-6</v>
      </c>
      <c r="BW1635" s="172">
        <v>5.3011242999999996E-6</v>
      </c>
      <c r="BX1635" s="69">
        <v>0</v>
      </c>
      <c r="BY1635" s="172">
        <v>1.7959454E-6</v>
      </c>
      <c r="BZ1635" s="172">
        <v>1.3244245999999999E-7</v>
      </c>
      <c r="CA1635" s="69">
        <v>0</v>
      </c>
      <c r="CB1635" s="172">
        <v>2.0101915E-7</v>
      </c>
      <c r="CC1635" s="69">
        <v>0</v>
      </c>
      <c r="CD1635" s="69">
        <v>0</v>
      </c>
      <c r="CE1635" s="69">
        <v>0</v>
      </c>
      <c r="CF1635" s="69">
        <v>0</v>
      </c>
      <c r="CG1635" s="69">
        <v>0</v>
      </c>
      <c r="CH1635" s="172">
        <v>3.1924278000000002E-7</v>
      </c>
      <c r="CI1635" s="172">
        <v>2.9745014000000001E-6</v>
      </c>
      <c r="CJ1635" s="172">
        <v>1.4122813E-8</v>
      </c>
      <c r="CK1635" s="69">
        <v>0</v>
      </c>
      <c r="CM1635" s="198">
        <v>0</v>
      </c>
      <c r="CN1635" s="198">
        <v>0.19012266</v>
      </c>
      <c r="CO1635" s="198">
        <v>5.5731684E-3</v>
      </c>
      <c r="CP1635" s="198">
        <v>7.5011939999999997E-4</v>
      </c>
      <c r="CQ1635" s="198">
        <v>0</v>
      </c>
      <c r="CR1635" s="198">
        <v>0</v>
      </c>
      <c r="CS1635" s="197">
        <v>6.6492661000000001E-5</v>
      </c>
      <c r="CT1635" s="198">
        <v>0</v>
      </c>
      <c r="CU1635" s="198">
        <v>0</v>
      </c>
      <c r="CV1635" s="197">
        <v>4.6576534999999999E-5</v>
      </c>
    </row>
    <row r="1636" spans="1:100" ht="14.4">
      <c r="A1636" t="s">
        <v>3787</v>
      </c>
      <c r="B1636" s="85" t="s">
        <v>1162</v>
      </c>
      <c r="C1636" s="113" t="str">
        <f t="shared" si="718"/>
        <v>B.044.01.273</v>
      </c>
      <c r="D1636" s="9" t="s">
        <v>1163</v>
      </c>
      <c r="E1636" s="112" t="s">
        <v>514</v>
      </c>
      <c r="F1636" s="115" t="str">
        <f t="shared" si="719"/>
        <v>Electricity Samoa production</v>
      </c>
      <c r="G1636" s="143">
        <f t="shared" si="720"/>
        <v>0.12079839333333334</v>
      </c>
      <c r="I1636" s="118">
        <f t="shared" si="721"/>
        <v>2.6459951940999999E-2</v>
      </c>
      <c r="K1636" s="161">
        <f t="shared" si="722"/>
        <v>1.83709569E-3</v>
      </c>
      <c r="L1636" s="161">
        <f t="shared" si="723"/>
        <v>6.3455756000000002E-3</v>
      </c>
      <c r="M1636" s="162">
        <f t="shared" si="724"/>
        <v>1.5752165099999999E-4</v>
      </c>
      <c r="N1636" s="161">
        <v>1.8119758999999999E-2</v>
      </c>
      <c r="O1636" s="132">
        <v>3.9271892000000003E-3</v>
      </c>
      <c r="P1636" s="132">
        <v>2.4183863999999999E-3</v>
      </c>
      <c r="Q1636" s="132">
        <v>1.0195648E-3</v>
      </c>
      <c r="R1636" s="132">
        <v>8.1753089000000004E-4</v>
      </c>
      <c r="S1636" s="132">
        <v>0</v>
      </c>
      <c r="T1636" s="132">
        <v>0</v>
      </c>
      <c r="U1636" s="132">
        <v>0</v>
      </c>
      <c r="V1636" s="164">
        <v>9.5488105000000005E-5</v>
      </c>
      <c r="W1636" s="132">
        <v>0</v>
      </c>
      <c r="X1636" s="164">
        <v>6.2033545999999994E-5</v>
      </c>
      <c r="Y1636" s="132">
        <v>0</v>
      </c>
      <c r="Z1636" s="132">
        <v>0</v>
      </c>
      <c r="AA1636" s="132">
        <v>0</v>
      </c>
      <c r="AC1636" s="118">
        <f t="shared" si="725"/>
        <v>1.8119758999999999E-2</v>
      </c>
      <c r="AD1636" s="118">
        <f t="shared" si="726"/>
        <v>8.1826712900000004E-3</v>
      </c>
      <c r="AE1636" s="118">
        <f t="shared" si="727"/>
        <v>6.3455756000000002E-3</v>
      </c>
      <c r="AF1636" s="118">
        <f t="shared" si="728"/>
        <v>6.3455756000000002E-3</v>
      </c>
      <c r="AG1636" s="118">
        <f t="shared" si="729"/>
        <v>1.5752165099999999E-4</v>
      </c>
      <c r="AI1636" s="69">
        <v>2.1622504999999999</v>
      </c>
      <c r="AJ1636" s="69">
        <v>1.5467685</v>
      </c>
      <c r="AK1636" s="69">
        <v>7.7071980999999998E-3</v>
      </c>
      <c r="AL1636" s="69">
        <v>0</v>
      </c>
      <c r="AM1636" s="69">
        <v>0.2186507</v>
      </c>
      <c r="AN1636" s="69">
        <v>0.19456206000000001</v>
      </c>
      <c r="AO1636" s="69">
        <v>0.19456206000000001</v>
      </c>
      <c r="AQ1636" s="116">
        <v>3.7018333E-3</v>
      </c>
      <c r="AR1636" s="116">
        <v>3.4682063999999999E-3</v>
      </c>
      <c r="AS1636" s="116">
        <v>1.2317386E-4</v>
      </c>
      <c r="AT1636" s="116">
        <v>1.1045303E-4</v>
      </c>
      <c r="AU1636" s="150">
        <f t="shared" si="730"/>
        <v>2.0792604094999998E-7</v>
      </c>
      <c r="AV1636" s="150">
        <f t="shared" si="731"/>
        <v>4.5552461107729998E-10</v>
      </c>
      <c r="AW1636" s="163">
        <f t="shared" si="732"/>
        <v>1.5469612282900001E-2</v>
      </c>
      <c r="AX1636" s="196">
        <v>1.1210091E-7</v>
      </c>
      <c r="AY1636" s="196">
        <v>3.3823551000000002E-10</v>
      </c>
      <c r="AZ1636" s="196">
        <v>9.2410773000000004E-15</v>
      </c>
      <c r="BA1636" s="108">
        <v>0</v>
      </c>
      <c r="BB1636" s="108">
        <v>0</v>
      </c>
      <c r="BC1636" s="196">
        <v>1.5160195E-10</v>
      </c>
      <c r="BD1636" s="196">
        <v>9.5673528999999999E-8</v>
      </c>
      <c r="BE1636" s="196">
        <v>2.1490826E-11</v>
      </c>
      <c r="BF1636" s="196">
        <v>9.5789033999999998E-11</v>
      </c>
      <c r="BG1636" s="108">
        <v>0</v>
      </c>
      <c r="BH1636" s="108">
        <v>0</v>
      </c>
      <c r="BI1636" s="108">
        <v>0</v>
      </c>
      <c r="BJ1636" s="108">
        <v>0</v>
      </c>
      <c r="BK1636" s="108">
        <v>0</v>
      </c>
      <c r="BL1636" s="108">
        <v>0</v>
      </c>
      <c r="BM1636" s="108">
        <v>0</v>
      </c>
      <c r="BN1636" s="108">
        <v>0</v>
      </c>
      <c r="BO1636" s="196">
        <v>1.9272829E-6</v>
      </c>
      <c r="BP1636" s="108">
        <v>1.5467685E-2</v>
      </c>
      <c r="BQ1636" s="108">
        <v>0</v>
      </c>
      <c r="BR1636" s="108">
        <v>0</v>
      </c>
      <c r="BS1636" s="108">
        <v>0</v>
      </c>
      <c r="BU1636" s="172">
        <v>7.7249383999999999E-6</v>
      </c>
      <c r="BV1636" s="172">
        <v>7.1031005999999997E-7</v>
      </c>
      <c r="BW1636" s="172">
        <v>3.3681798000000002E-6</v>
      </c>
      <c r="BX1636" s="69">
        <v>0</v>
      </c>
      <c r="BY1636" s="172">
        <v>1.2436756000000001E-6</v>
      </c>
      <c r="BZ1636" s="172">
        <v>9.8144280999999996E-8</v>
      </c>
      <c r="CA1636" s="69">
        <v>0</v>
      </c>
      <c r="CB1636" s="172">
        <v>1.4896189999999999E-7</v>
      </c>
      <c r="CC1636" s="69">
        <v>0</v>
      </c>
      <c r="CD1636" s="69">
        <v>0</v>
      </c>
      <c r="CE1636" s="69">
        <v>0</v>
      </c>
      <c r="CF1636" s="69">
        <v>0</v>
      </c>
      <c r="CG1636" s="69">
        <v>0</v>
      </c>
      <c r="CH1636" s="172">
        <v>2.3207522E-7</v>
      </c>
      <c r="CI1636" s="172">
        <v>1.8775381E-6</v>
      </c>
      <c r="CJ1636" s="172">
        <v>4.6053425000000002E-8</v>
      </c>
      <c r="CK1636" s="69">
        <v>0</v>
      </c>
      <c r="CM1636" s="198">
        <v>0</v>
      </c>
      <c r="CN1636" s="198">
        <v>0.1207984</v>
      </c>
      <c r="CO1636" s="198">
        <v>4.1299036999999997E-3</v>
      </c>
      <c r="CP1636" s="198">
        <v>5.0849326999999995E-4</v>
      </c>
      <c r="CQ1636" s="198">
        <v>0</v>
      </c>
      <c r="CR1636" s="198">
        <v>0</v>
      </c>
      <c r="CS1636" s="197">
        <v>4.5538491E-5</v>
      </c>
      <c r="CT1636" s="198">
        <v>0</v>
      </c>
      <c r="CU1636" s="198">
        <v>0</v>
      </c>
      <c r="CV1636" s="197">
        <v>3.4514765999999997E-5</v>
      </c>
    </row>
    <row r="1637" spans="1:100" ht="14.4">
      <c r="A1637" t="s">
        <v>3788</v>
      </c>
      <c r="B1637" s="85" t="s">
        <v>1162</v>
      </c>
      <c r="C1637" s="113" t="str">
        <f t="shared" si="718"/>
        <v>B.044.01.274</v>
      </c>
      <c r="D1637" s="9" t="s">
        <v>1163</v>
      </c>
      <c r="E1637" s="112" t="s">
        <v>514</v>
      </c>
      <c r="F1637" s="115" t="str">
        <f t="shared" si="719"/>
        <v>Electricity Sao Tome and Principe production</v>
      </c>
      <c r="G1637" s="143">
        <f t="shared" si="720"/>
        <v>0.21709243333333333</v>
      </c>
      <c r="I1637" s="118">
        <f t="shared" si="721"/>
        <v>4.6084195344999995E-2</v>
      </c>
      <c r="K1637" s="161">
        <f t="shared" si="722"/>
        <v>2.8832928000000002E-3</v>
      </c>
      <c r="L1637" s="161">
        <f t="shared" si="723"/>
        <v>1.0510182699999999E-2</v>
      </c>
      <c r="M1637" s="162">
        <f t="shared" si="724"/>
        <v>1.2685484499999999E-4</v>
      </c>
      <c r="N1637" s="161">
        <v>3.2563864999999997E-2</v>
      </c>
      <c r="O1637" s="132">
        <v>6.7847858999999996E-3</v>
      </c>
      <c r="P1637" s="132">
        <v>3.7253968E-3</v>
      </c>
      <c r="Q1637" s="132">
        <v>1.5714835E-3</v>
      </c>
      <c r="R1637" s="132">
        <v>1.3118093E-3</v>
      </c>
      <c r="S1637" s="132">
        <v>0</v>
      </c>
      <c r="T1637" s="132">
        <v>0</v>
      </c>
      <c r="U1637" s="132">
        <v>0</v>
      </c>
      <c r="V1637" s="164">
        <v>2.7179997999999998E-5</v>
      </c>
      <c r="W1637" s="132">
        <v>0</v>
      </c>
      <c r="X1637" s="164">
        <v>9.9674846999999998E-5</v>
      </c>
      <c r="Y1637" s="132">
        <v>0</v>
      </c>
      <c r="Z1637" s="132">
        <v>0</v>
      </c>
      <c r="AA1637" s="132">
        <v>0</v>
      </c>
      <c r="AC1637" s="118">
        <f t="shared" si="725"/>
        <v>3.2563864999999997E-2</v>
      </c>
      <c r="AD1637" s="118">
        <f t="shared" si="726"/>
        <v>1.3393475499999998E-2</v>
      </c>
      <c r="AE1637" s="118">
        <f t="shared" si="727"/>
        <v>1.0510182699999999E-2</v>
      </c>
      <c r="AF1637" s="118">
        <f t="shared" si="728"/>
        <v>1.0510182699999999E-2</v>
      </c>
      <c r="AG1637" s="118">
        <f t="shared" si="729"/>
        <v>1.2685484499999999E-4</v>
      </c>
      <c r="AI1637" s="69">
        <v>2.9449942</v>
      </c>
      <c r="AJ1637" s="69">
        <v>2.8005108000000001</v>
      </c>
      <c r="AK1637" s="69">
        <v>1.2383844999999999E-2</v>
      </c>
      <c r="AL1637" s="69">
        <v>0</v>
      </c>
      <c r="AM1637" s="69">
        <v>0</v>
      </c>
      <c r="AN1637" s="69">
        <v>0</v>
      </c>
      <c r="AO1637" s="69">
        <v>0.13209957</v>
      </c>
      <c r="AQ1637" s="116">
        <v>6.4765624000000001E-3</v>
      </c>
      <c r="AR1637" s="116">
        <v>6.0591676999999997E-3</v>
      </c>
      <c r="AS1637" s="116">
        <v>2.1743429E-4</v>
      </c>
      <c r="AT1637" s="116">
        <v>1.9996038999999999E-4</v>
      </c>
      <c r="AU1637" s="150">
        <f t="shared" si="730"/>
        <v>3.6325945829000002E-7</v>
      </c>
      <c r="AV1637" s="150">
        <f t="shared" si="731"/>
        <v>8.0412089357100007E-10</v>
      </c>
      <c r="AW1637" s="163">
        <f t="shared" si="732"/>
        <v>2.8005656587130001E-2</v>
      </c>
      <c r="AX1637" s="196">
        <v>2.0146178E-7</v>
      </c>
      <c r="AY1637" s="196">
        <v>6.0785882000000002E-10</v>
      </c>
      <c r="AZ1637" s="196">
        <v>1.6607571E-14</v>
      </c>
      <c r="BA1637" s="108">
        <v>0</v>
      </c>
      <c r="BB1637" s="108">
        <v>0</v>
      </c>
      <c r="BC1637" s="196">
        <v>2.3366829000000001E-10</v>
      </c>
      <c r="BD1637" s="196">
        <v>1.6156401000000001E-7</v>
      </c>
      <c r="BE1637" s="196">
        <v>3.3124406000000002E-11</v>
      </c>
      <c r="BF1637" s="196">
        <v>1.6312105999999999E-10</v>
      </c>
      <c r="BG1637" s="108">
        <v>0</v>
      </c>
      <c r="BH1637" s="108">
        <v>0</v>
      </c>
      <c r="BI1637" s="108">
        <v>0</v>
      </c>
      <c r="BJ1637" s="108">
        <v>0</v>
      </c>
      <c r="BK1637" s="108">
        <v>0</v>
      </c>
      <c r="BL1637" s="108">
        <v>0</v>
      </c>
      <c r="BM1637" s="108">
        <v>0</v>
      </c>
      <c r="BN1637" s="108">
        <v>0</v>
      </c>
      <c r="BO1637" s="196">
        <v>5.4858713000000004E-7</v>
      </c>
      <c r="BP1637" s="108">
        <v>2.8005108000000001E-2</v>
      </c>
      <c r="BQ1637" s="108">
        <v>0</v>
      </c>
      <c r="BR1637" s="108">
        <v>0</v>
      </c>
      <c r="BS1637" s="108">
        <v>0</v>
      </c>
      <c r="BU1637" s="172">
        <v>1.3461754E-5</v>
      </c>
      <c r="BV1637" s="172">
        <v>1.2015359000000001E-6</v>
      </c>
      <c r="BW1637" s="172">
        <v>6.0531132000000001E-6</v>
      </c>
      <c r="BX1637" s="69">
        <v>0</v>
      </c>
      <c r="BY1637" s="172">
        <v>2.0511158999999998E-6</v>
      </c>
      <c r="BZ1637" s="172">
        <v>1.5127249999999999E-7</v>
      </c>
      <c r="CA1637" s="69">
        <v>0</v>
      </c>
      <c r="CB1637" s="172">
        <v>2.2959910999999999E-7</v>
      </c>
      <c r="CC1637" s="69">
        <v>0</v>
      </c>
      <c r="CD1637" s="69">
        <v>0</v>
      </c>
      <c r="CE1637" s="69">
        <v>0</v>
      </c>
      <c r="CF1637" s="69">
        <v>0</v>
      </c>
      <c r="CG1637" s="69">
        <v>0</v>
      </c>
      <c r="CH1637" s="172">
        <v>3.6463121E-7</v>
      </c>
      <c r="CI1637" s="172">
        <v>3.3973775E-6</v>
      </c>
      <c r="CJ1637" s="172">
        <v>1.3108773999999999E-8</v>
      </c>
      <c r="CK1637" s="69">
        <v>0</v>
      </c>
      <c r="CM1637" s="198">
        <v>0</v>
      </c>
      <c r="CN1637" s="198">
        <v>0.21709244</v>
      </c>
      <c r="CO1637" s="198">
        <v>6.3655350999999999E-3</v>
      </c>
      <c r="CP1637" s="198">
        <v>8.5676782999999997E-4</v>
      </c>
      <c r="CQ1637" s="198">
        <v>0</v>
      </c>
      <c r="CR1637" s="198">
        <v>0</v>
      </c>
      <c r="CS1637" s="197">
        <v>7.5941579000000001E-5</v>
      </c>
      <c r="CT1637" s="198">
        <v>0</v>
      </c>
      <c r="CU1637" s="198">
        <v>0</v>
      </c>
      <c r="CV1637" s="197">
        <v>5.3198566999999999E-5</v>
      </c>
    </row>
    <row r="1638" spans="1:100" ht="14.4">
      <c r="A1638" t="s">
        <v>3789</v>
      </c>
      <c r="B1638" s="85" t="s">
        <v>1162</v>
      </c>
      <c r="C1638" s="113" t="str">
        <f t="shared" si="718"/>
        <v>B.044.01.275</v>
      </c>
      <c r="D1638" s="9" t="s">
        <v>1163</v>
      </c>
      <c r="E1638" s="112" t="s">
        <v>514</v>
      </c>
      <c r="F1638" s="115" t="str">
        <f t="shared" si="719"/>
        <v>Electricity Saudi Arabia production</v>
      </c>
      <c r="G1638" s="143">
        <f t="shared" si="720"/>
        <v>0.19569208000000002</v>
      </c>
      <c r="I1638" s="118">
        <f t="shared" si="721"/>
        <v>4.0605560467300003E-2</v>
      </c>
      <c r="K1638" s="161">
        <f t="shared" si="722"/>
        <v>3.0432100000000002E-3</v>
      </c>
      <c r="L1638" s="161">
        <f t="shared" si="723"/>
        <v>8.1596510000000004E-3</v>
      </c>
      <c r="M1638" s="162">
        <f t="shared" si="724"/>
        <v>4.88874673E-5</v>
      </c>
      <c r="N1638" s="161">
        <v>2.9353812E-2</v>
      </c>
      <c r="O1638" s="132">
        <v>3.9195975000000001E-3</v>
      </c>
      <c r="P1638" s="132">
        <v>4.2400535000000003E-3</v>
      </c>
      <c r="Q1638" s="132">
        <v>1.7866721E-3</v>
      </c>
      <c r="R1638" s="132">
        <v>1.2565378999999999E-3</v>
      </c>
      <c r="S1638" s="132">
        <v>0</v>
      </c>
      <c r="T1638" s="132">
        <v>0</v>
      </c>
      <c r="U1638" s="132">
        <v>0</v>
      </c>
      <c r="V1638" s="164">
        <v>7.0760112999999996E-6</v>
      </c>
      <c r="W1638" s="132">
        <v>0</v>
      </c>
      <c r="X1638" s="164">
        <v>4.1811455999999997E-5</v>
      </c>
      <c r="Y1638" s="132">
        <v>0</v>
      </c>
      <c r="Z1638" s="132">
        <v>0</v>
      </c>
      <c r="AA1638" s="132">
        <v>0</v>
      </c>
      <c r="AC1638" s="118">
        <f t="shared" si="725"/>
        <v>2.9353812E-2</v>
      </c>
      <c r="AD1638" s="118">
        <f t="shared" si="726"/>
        <v>1.1202861000000001E-2</v>
      </c>
      <c r="AE1638" s="118">
        <f t="shared" si="727"/>
        <v>8.1596510000000004E-3</v>
      </c>
      <c r="AF1638" s="118">
        <f t="shared" si="728"/>
        <v>8.1596510000000004E-3</v>
      </c>
      <c r="AG1638" s="118">
        <f t="shared" si="729"/>
        <v>4.88874673E-5</v>
      </c>
      <c r="AI1638" s="69">
        <v>2.6122983999999998</v>
      </c>
      <c r="AJ1638" s="69">
        <v>2.5833501999999999</v>
      </c>
      <c r="AK1638" s="69">
        <v>5.1947566000000002E-3</v>
      </c>
      <c r="AL1638" s="69">
        <v>0</v>
      </c>
      <c r="AM1638" s="69">
        <v>0</v>
      </c>
      <c r="AN1638" s="69">
        <v>2.3753521999999999E-2</v>
      </c>
      <c r="AO1638" s="69">
        <v>0</v>
      </c>
      <c r="AQ1638" s="116">
        <v>5.2339233999999998E-3</v>
      </c>
      <c r="AR1638" s="116">
        <v>4.8866322999999998E-3</v>
      </c>
      <c r="AS1638" s="116">
        <v>1.8679374000000001E-4</v>
      </c>
      <c r="AT1638" s="116">
        <v>1.6049738999999999E-4</v>
      </c>
      <c r="AU1638" s="150">
        <f t="shared" si="730"/>
        <v>2.9296356529999997E-7</v>
      </c>
      <c r="AV1638" s="150">
        <f t="shared" si="731"/>
        <v>6.9080524644400013E-10</v>
      </c>
      <c r="AW1638" s="163">
        <f t="shared" si="732"/>
        <v>2.247862681858E-2</v>
      </c>
      <c r="AX1638" s="196">
        <v>1.8160224999999999E-7</v>
      </c>
      <c r="AY1638" s="196">
        <v>5.4793781999999998E-10</v>
      </c>
      <c r="AZ1638" s="196">
        <v>1.4970444E-14</v>
      </c>
      <c r="BA1638" s="108">
        <v>0</v>
      </c>
      <c r="BB1638" s="108">
        <v>0</v>
      </c>
      <c r="BC1638" s="196">
        <v>2.6566530000000003E-10</v>
      </c>
      <c r="BD1638" s="196">
        <v>1.1109565000000001E-7</v>
      </c>
      <c r="BE1638" s="196">
        <v>3.7660246000000002E-11</v>
      </c>
      <c r="BF1638" s="196">
        <v>1.0519221E-10</v>
      </c>
      <c r="BG1638" s="108">
        <v>0</v>
      </c>
      <c r="BH1638" s="108">
        <v>0</v>
      </c>
      <c r="BI1638" s="108">
        <v>0</v>
      </c>
      <c r="BJ1638" s="108">
        <v>0</v>
      </c>
      <c r="BK1638" s="108">
        <v>0</v>
      </c>
      <c r="BL1638" s="108">
        <v>0</v>
      </c>
      <c r="BM1638" s="108">
        <v>0</v>
      </c>
      <c r="BN1638" s="108">
        <v>0</v>
      </c>
      <c r="BO1638" s="196">
        <v>1.4281857999999999E-7</v>
      </c>
      <c r="BP1638" s="108">
        <v>2.2478484E-2</v>
      </c>
      <c r="BQ1638" s="108">
        <v>0</v>
      </c>
      <c r="BR1638" s="108">
        <v>0</v>
      </c>
      <c r="BS1638" s="108">
        <v>0</v>
      </c>
      <c r="BU1638" s="172">
        <v>1.179021E-5</v>
      </c>
      <c r="BV1638" s="172">
        <v>8.1269115000000005E-7</v>
      </c>
      <c r="BW1638" s="172">
        <v>5.4564143999999997E-6</v>
      </c>
      <c r="BX1638" s="69">
        <v>0</v>
      </c>
      <c r="BY1638" s="172">
        <v>1.665892E-6</v>
      </c>
      <c r="BZ1638" s="172">
        <v>1.7198677E-7</v>
      </c>
      <c r="CA1638" s="69">
        <v>0</v>
      </c>
      <c r="CB1638" s="172">
        <v>2.6103890999999998E-7</v>
      </c>
      <c r="CC1638" s="69">
        <v>0</v>
      </c>
      <c r="CD1638" s="69">
        <v>0</v>
      </c>
      <c r="CE1638" s="69">
        <v>0</v>
      </c>
      <c r="CF1638" s="69">
        <v>0</v>
      </c>
      <c r="CG1638" s="69">
        <v>0</v>
      </c>
      <c r="CH1638" s="172">
        <v>3.7864009000000002E-7</v>
      </c>
      <c r="CI1638" s="172">
        <v>3.0401337000000002E-6</v>
      </c>
      <c r="CJ1638" s="172">
        <v>3.4127240999999998E-9</v>
      </c>
      <c r="CK1638" s="69">
        <v>0</v>
      </c>
      <c r="CM1638" s="198">
        <v>0</v>
      </c>
      <c r="CN1638" s="198">
        <v>0.19569207999999999</v>
      </c>
      <c r="CO1638" s="198">
        <v>7.2371898999999996E-3</v>
      </c>
      <c r="CP1638" s="198">
        <v>5.9547677000000002E-4</v>
      </c>
      <c r="CQ1638" s="198">
        <v>0</v>
      </c>
      <c r="CR1638" s="198">
        <v>0</v>
      </c>
      <c r="CS1638" s="197">
        <v>5.7345266999999998E-5</v>
      </c>
      <c r="CT1638" s="198">
        <v>0</v>
      </c>
      <c r="CU1638" s="198">
        <v>0</v>
      </c>
      <c r="CV1638" s="197">
        <v>6.0483231000000002E-5</v>
      </c>
    </row>
    <row r="1639" spans="1:100" ht="14.4">
      <c r="A1639" t="s">
        <v>3790</v>
      </c>
      <c r="B1639" s="85" t="s">
        <v>1162</v>
      </c>
      <c r="C1639" s="113" t="str">
        <f t="shared" si="718"/>
        <v>B.044.01.276</v>
      </c>
      <c r="D1639" s="9" t="s">
        <v>1163</v>
      </c>
      <c r="E1639" s="112" t="s">
        <v>514</v>
      </c>
      <c r="F1639" s="115" t="str">
        <f t="shared" si="719"/>
        <v>Electricity Senegal production</v>
      </c>
      <c r="G1639" s="143">
        <f t="shared" si="720"/>
        <v>0.19104543333333332</v>
      </c>
      <c r="I1639" s="118">
        <f t="shared" si="721"/>
        <v>4.0686153610999996E-2</v>
      </c>
      <c r="K1639" s="161">
        <f t="shared" si="722"/>
        <v>2.5972966E-3</v>
      </c>
      <c r="L1639" s="161">
        <f t="shared" si="723"/>
        <v>9.2867615999999986E-3</v>
      </c>
      <c r="M1639" s="162">
        <f t="shared" si="724"/>
        <v>1.45280411E-4</v>
      </c>
      <c r="N1639" s="161">
        <v>2.8656814999999999E-2</v>
      </c>
      <c r="O1639" s="132">
        <v>5.9078804999999996E-3</v>
      </c>
      <c r="P1639" s="132">
        <v>3.3788810999999998E-3</v>
      </c>
      <c r="Q1639" s="132">
        <v>1.4256207999999999E-3</v>
      </c>
      <c r="R1639" s="132">
        <v>1.1716757999999999E-3</v>
      </c>
      <c r="S1639" s="132">
        <v>0</v>
      </c>
      <c r="T1639" s="132">
        <v>0</v>
      </c>
      <c r="U1639" s="132">
        <v>0</v>
      </c>
      <c r="V1639" s="164">
        <v>4.6349196000000002E-5</v>
      </c>
      <c r="W1639" s="132">
        <v>0</v>
      </c>
      <c r="X1639" s="164">
        <v>9.8931215E-5</v>
      </c>
      <c r="Y1639" s="132">
        <v>0</v>
      </c>
      <c r="Z1639" s="132">
        <v>0</v>
      </c>
      <c r="AA1639" s="132">
        <v>0</v>
      </c>
      <c r="AC1639" s="118">
        <f t="shared" si="725"/>
        <v>2.8656814999999999E-2</v>
      </c>
      <c r="AD1639" s="118">
        <f t="shared" si="726"/>
        <v>1.1884058199999999E-2</v>
      </c>
      <c r="AE1639" s="118">
        <f t="shared" si="727"/>
        <v>9.2867615999999986E-3</v>
      </c>
      <c r="AF1639" s="118">
        <f t="shared" si="728"/>
        <v>9.2867615999999986E-3</v>
      </c>
      <c r="AG1639" s="118">
        <f t="shared" si="729"/>
        <v>1.45280411E-4</v>
      </c>
      <c r="AI1639" s="69">
        <v>2.7262664999999999</v>
      </c>
      <c r="AJ1639" s="69">
        <v>2.4470109</v>
      </c>
      <c r="AK1639" s="69">
        <v>1.2291454E-2</v>
      </c>
      <c r="AL1639" s="69">
        <v>0</v>
      </c>
      <c r="AM1639" s="69">
        <v>5.5908275E-2</v>
      </c>
      <c r="AN1639" s="69">
        <v>0.16432209</v>
      </c>
      <c r="AO1639" s="69">
        <v>4.6733803999999997E-2</v>
      </c>
      <c r="AQ1639" s="116">
        <v>5.6892749000000001E-3</v>
      </c>
      <c r="AR1639" s="116">
        <v>5.3258124000000002E-3</v>
      </c>
      <c r="AS1639" s="116">
        <v>1.9137390000000001E-4</v>
      </c>
      <c r="AT1639" s="116">
        <v>1.7208861000000001E-4</v>
      </c>
      <c r="AU1639" s="150">
        <f t="shared" si="730"/>
        <v>3.1929330957E-7</v>
      </c>
      <c r="AV1639" s="150">
        <f t="shared" si="731"/>
        <v>7.0774372597600005E-10</v>
      </c>
      <c r="AW1639" s="163">
        <f t="shared" si="732"/>
        <v>2.4102046488370003E-2</v>
      </c>
      <c r="AX1639" s="196">
        <v>1.7729015999999999E-7</v>
      </c>
      <c r="AY1639" s="196">
        <v>5.3492721999999995E-10</v>
      </c>
      <c r="AZ1639" s="196">
        <v>1.4614976000000001E-14</v>
      </c>
      <c r="BA1639" s="108">
        <v>0</v>
      </c>
      <c r="BB1639" s="108">
        <v>0</v>
      </c>
      <c r="BC1639" s="196">
        <v>2.1197957E-10</v>
      </c>
      <c r="BD1639" s="196">
        <v>1.4179117000000001E-7</v>
      </c>
      <c r="BE1639" s="196">
        <v>3.0049851E-11</v>
      </c>
      <c r="BF1639" s="196">
        <v>1.4275204000000001E-10</v>
      </c>
      <c r="BG1639" s="108">
        <v>0</v>
      </c>
      <c r="BH1639" s="108">
        <v>0</v>
      </c>
      <c r="BI1639" s="108">
        <v>0</v>
      </c>
      <c r="BJ1639" s="108">
        <v>0</v>
      </c>
      <c r="BK1639" s="108">
        <v>0</v>
      </c>
      <c r="BL1639" s="108">
        <v>0</v>
      </c>
      <c r="BM1639" s="108">
        <v>0</v>
      </c>
      <c r="BN1639" s="108">
        <v>0</v>
      </c>
      <c r="BO1639" s="196">
        <v>9.3548837000000004E-7</v>
      </c>
      <c r="BP1639" s="108">
        <v>2.4101111000000001E-2</v>
      </c>
      <c r="BQ1639" s="108">
        <v>0</v>
      </c>
      <c r="BR1639" s="108">
        <v>0</v>
      </c>
      <c r="BS1639" s="108">
        <v>0</v>
      </c>
      <c r="BU1639" s="172">
        <v>1.1861784E-5</v>
      </c>
      <c r="BV1639" s="172">
        <v>1.0539651E-6</v>
      </c>
      <c r="BW1639" s="172">
        <v>5.3268536E-6</v>
      </c>
      <c r="BX1639" s="69">
        <v>0</v>
      </c>
      <c r="BY1639" s="172">
        <v>1.8145964E-6</v>
      </c>
      <c r="BZ1639" s="172">
        <v>1.3723163E-7</v>
      </c>
      <c r="CA1639" s="69">
        <v>0</v>
      </c>
      <c r="CB1639" s="172">
        <v>2.0828807999999999E-7</v>
      </c>
      <c r="CC1639" s="69">
        <v>0</v>
      </c>
      <c r="CD1639" s="69">
        <v>0</v>
      </c>
      <c r="CE1639" s="69">
        <v>0</v>
      </c>
      <c r="CF1639" s="69">
        <v>0</v>
      </c>
      <c r="CG1639" s="69">
        <v>0</v>
      </c>
      <c r="CH1639" s="172">
        <v>3.2844685000000001E-7</v>
      </c>
      <c r="CI1639" s="172">
        <v>2.970048E-6</v>
      </c>
      <c r="CJ1639" s="172">
        <v>2.2353981E-8</v>
      </c>
      <c r="CK1639" s="69">
        <v>0</v>
      </c>
      <c r="CM1639" s="198">
        <v>0</v>
      </c>
      <c r="CN1639" s="198">
        <v>0.19104542999999999</v>
      </c>
      <c r="CO1639" s="198">
        <v>5.7746962000000002E-3</v>
      </c>
      <c r="CP1639" s="198">
        <v>7.5258178999999998E-4</v>
      </c>
      <c r="CQ1639" s="198">
        <v>0</v>
      </c>
      <c r="CR1639" s="198">
        <v>0</v>
      </c>
      <c r="CS1639" s="197">
        <v>6.6927476E-5</v>
      </c>
      <c r="CT1639" s="198">
        <v>0</v>
      </c>
      <c r="CU1639" s="198">
        <v>0</v>
      </c>
      <c r="CV1639" s="197">
        <v>4.8260760000000001E-5</v>
      </c>
    </row>
    <row r="1640" spans="1:100" ht="14.4">
      <c r="A1640" t="s">
        <v>3791</v>
      </c>
      <c r="B1640" s="85" t="s">
        <v>1162</v>
      </c>
      <c r="C1640" s="113" t="str">
        <f t="shared" si="718"/>
        <v>B.044.01.277</v>
      </c>
      <c r="D1640" s="9" t="s">
        <v>1163</v>
      </c>
      <c r="E1640" s="112" t="s">
        <v>514</v>
      </c>
      <c r="F1640" s="115" t="str">
        <f t="shared" si="719"/>
        <v>Electricity Serbia production</v>
      </c>
      <c r="G1640" s="143">
        <f t="shared" si="720"/>
        <v>0.2259839666666667</v>
      </c>
      <c r="I1640" s="118">
        <f t="shared" si="721"/>
        <v>4.3867599133999999E-2</v>
      </c>
      <c r="K1640" s="161">
        <f t="shared" si="722"/>
        <v>2.9524401999999998E-3</v>
      </c>
      <c r="L1640" s="161">
        <f t="shared" si="723"/>
        <v>6.4650144E-3</v>
      </c>
      <c r="M1640" s="162">
        <f t="shared" si="724"/>
        <v>5.5254953399999998E-4</v>
      </c>
      <c r="N1640" s="161">
        <v>3.3897595000000003E-2</v>
      </c>
      <c r="O1640" s="132">
        <v>2.2533707E-3</v>
      </c>
      <c r="P1640" s="132">
        <v>4.2116437E-3</v>
      </c>
      <c r="Q1640" s="132">
        <v>1.7903013999999999E-3</v>
      </c>
      <c r="R1640" s="132">
        <v>1.1621387999999999E-3</v>
      </c>
      <c r="S1640" s="132">
        <v>0</v>
      </c>
      <c r="T1640" s="132">
        <v>0</v>
      </c>
      <c r="U1640" s="132">
        <v>0</v>
      </c>
      <c r="V1640" s="164">
        <v>5.9397983999999999E-5</v>
      </c>
      <c r="W1640" s="132">
        <v>0</v>
      </c>
      <c r="X1640" s="132">
        <v>4.9315155000000002E-4</v>
      </c>
      <c r="Y1640" s="132">
        <v>0</v>
      </c>
      <c r="Z1640" s="132">
        <v>0</v>
      </c>
      <c r="AA1640" s="132">
        <v>0</v>
      </c>
      <c r="AC1640" s="118">
        <f t="shared" si="725"/>
        <v>3.3897595000000003E-2</v>
      </c>
      <c r="AD1640" s="118">
        <f t="shared" si="726"/>
        <v>9.4174545999999998E-3</v>
      </c>
      <c r="AE1640" s="118">
        <f t="shared" si="727"/>
        <v>6.4650144E-3</v>
      </c>
      <c r="AF1640" s="118">
        <f t="shared" si="728"/>
        <v>6.4650144E-3</v>
      </c>
      <c r="AG1640" s="118">
        <f t="shared" si="729"/>
        <v>5.5254953399999998E-4</v>
      </c>
      <c r="AI1640" s="69">
        <v>2.6663402</v>
      </c>
      <c r="AJ1640" s="69">
        <v>2.2647604000000001</v>
      </c>
      <c r="AK1640" s="69">
        <v>6.1270343999999997E-2</v>
      </c>
      <c r="AL1640" s="69">
        <v>0</v>
      </c>
      <c r="AM1640" s="69">
        <v>4.2180134000000001E-2</v>
      </c>
      <c r="AN1640" s="69">
        <v>4.9739074000000001E-2</v>
      </c>
      <c r="AO1640" s="69">
        <v>0.24839022999999999</v>
      </c>
      <c r="AQ1640" s="116">
        <v>5.0640544999999999E-3</v>
      </c>
      <c r="AR1640" s="116">
        <v>4.8267754000000003E-3</v>
      </c>
      <c r="AS1640" s="116">
        <v>2.0023076E-4</v>
      </c>
      <c r="AT1640" s="199">
        <v>3.7048285999999997E-5</v>
      </c>
      <c r="AU1640" s="150">
        <f t="shared" si="730"/>
        <v>2.8937502294000001E-7</v>
      </c>
      <c r="AV1640" s="150">
        <f t="shared" si="731"/>
        <v>7.4049837377300006E-10</v>
      </c>
      <c r="AW1640" s="163">
        <f t="shared" si="732"/>
        <v>5.1888355584E-3</v>
      </c>
      <c r="AX1640" s="196">
        <v>2.0971312000000001E-7</v>
      </c>
      <c r="AY1640" s="196">
        <v>6.3275511000000003E-10</v>
      </c>
      <c r="AZ1640" s="196">
        <v>1.7287773000000002E-14</v>
      </c>
      <c r="BA1640" s="108">
        <v>0</v>
      </c>
      <c r="BB1640" s="108">
        <v>0</v>
      </c>
      <c r="BC1640" s="196">
        <v>2.6620494E-10</v>
      </c>
      <c r="BD1640" s="196">
        <v>7.9395697999999995E-8</v>
      </c>
      <c r="BE1640" s="196">
        <v>3.7736744999999999E-11</v>
      </c>
      <c r="BF1640" s="196">
        <v>6.9989230999999998E-11</v>
      </c>
      <c r="BG1640" s="108">
        <v>0</v>
      </c>
      <c r="BH1640" s="108">
        <v>0</v>
      </c>
      <c r="BI1640" s="108">
        <v>0</v>
      </c>
      <c r="BJ1640" s="108">
        <v>0</v>
      </c>
      <c r="BK1640" s="108">
        <v>0</v>
      </c>
      <c r="BL1640" s="108">
        <v>0</v>
      </c>
      <c r="BM1640" s="108">
        <v>0</v>
      </c>
      <c r="BN1640" s="108">
        <v>0</v>
      </c>
      <c r="BO1640" s="196">
        <v>1.1988583999999999E-6</v>
      </c>
      <c r="BP1640" s="108">
        <v>5.1876366999999996E-3</v>
      </c>
      <c r="BQ1640" s="108">
        <v>0</v>
      </c>
      <c r="BR1640" s="108">
        <v>0</v>
      </c>
      <c r="BS1640" s="108">
        <v>0</v>
      </c>
      <c r="BU1640" s="172">
        <v>1.1882286E-5</v>
      </c>
      <c r="BV1640" s="172">
        <v>5.7016885999999997E-7</v>
      </c>
      <c r="BW1640" s="172">
        <v>6.3010326E-6</v>
      </c>
      <c r="BX1640" s="69">
        <v>0</v>
      </c>
      <c r="BY1640" s="172">
        <v>1.3813628E-6</v>
      </c>
      <c r="BZ1640" s="172">
        <v>1.7233613000000001E-7</v>
      </c>
      <c r="CA1640" s="69">
        <v>0</v>
      </c>
      <c r="CB1640" s="172">
        <v>2.6156915000000002E-7</v>
      </c>
      <c r="CC1640" s="69">
        <v>0</v>
      </c>
      <c r="CD1640" s="69">
        <v>0</v>
      </c>
      <c r="CE1640" s="69">
        <v>0</v>
      </c>
      <c r="CF1640" s="69">
        <v>0</v>
      </c>
      <c r="CG1640" s="69">
        <v>0</v>
      </c>
      <c r="CH1640" s="172">
        <v>3.6355917000000001E-7</v>
      </c>
      <c r="CI1640" s="172">
        <v>2.8036098000000001E-6</v>
      </c>
      <c r="CJ1640" s="172">
        <v>2.8647343999999999E-8</v>
      </c>
      <c r="CK1640" s="69">
        <v>0</v>
      </c>
      <c r="CM1640" s="198">
        <v>0</v>
      </c>
      <c r="CN1640" s="198">
        <v>0.22598397000000001</v>
      </c>
      <c r="CO1640" s="198">
        <v>7.2518907000000002E-3</v>
      </c>
      <c r="CP1640" s="198">
        <v>4.2962666999999999E-4</v>
      </c>
      <c r="CQ1640" s="198">
        <v>0</v>
      </c>
      <c r="CR1640" s="198">
        <v>0</v>
      </c>
      <c r="CS1640" s="197">
        <v>4.4834806999999999E-5</v>
      </c>
      <c r="CT1640" s="198">
        <v>0</v>
      </c>
      <c r="CU1640" s="198">
        <v>0</v>
      </c>
      <c r="CV1640" s="197">
        <v>6.0606088999999999E-5</v>
      </c>
    </row>
    <row r="1641" spans="1:100" ht="14.4">
      <c r="A1641" t="s">
        <v>3792</v>
      </c>
      <c r="B1641" s="85" t="s">
        <v>1162</v>
      </c>
      <c r="C1641" s="113" t="str">
        <f t="shared" si="718"/>
        <v>B.044.01.278</v>
      </c>
      <c r="D1641" s="9" t="s">
        <v>1163</v>
      </c>
      <c r="E1641" s="112" t="s">
        <v>514</v>
      </c>
      <c r="F1641" s="115" t="str">
        <f t="shared" si="719"/>
        <v>Electricity Seychelles production</v>
      </c>
      <c r="G1641" s="143">
        <f t="shared" si="720"/>
        <v>0.19863528000000003</v>
      </c>
      <c r="I1641" s="118">
        <f t="shared" si="721"/>
        <v>4.2199103284999998E-2</v>
      </c>
      <c r="K1641" s="161">
        <f t="shared" si="722"/>
        <v>2.6388744E-3</v>
      </c>
      <c r="L1641" s="161">
        <f t="shared" si="723"/>
        <v>9.6203208999999998E-3</v>
      </c>
      <c r="M1641" s="162">
        <f t="shared" si="724"/>
        <v>1.44615985E-4</v>
      </c>
      <c r="N1641" s="161">
        <v>2.9795292000000001E-2</v>
      </c>
      <c r="O1641" s="132">
        <v>6.2059793999999996E-3</v>
      </c>
      <c r="P1641" s="132">
        <v>3.4143415000000002E-3</v>
      </c>
      <c r="Q1641" s="132">
        <v>1.4402725E-3</v>
      </c>
      <c r="R1641" s="132">
        <v>1.1986019E-3</v>
      </c>
      <c r="S1641" s="132">
        <v>0</v>
      </c>
      <c r="T1641" s="132">
        <v>0</v>
      </c>
      <c r="U1641" s="132">
        <v>0</v>
      </c>
      <c r="V1641" s="164">
        <v>4.8719091999999997E-5</v>
      </c>
      <c r="W1641" s="132">
        <v>0</v>
      </c>
      <c r="X1641" s="164">
        <v>9.5896893000000001E-5</v>
      </c>
      <c r="Y1641" s="132">
        <v>0</v>
      </c>
      <c r="Z1641" s="132">
        <v>0</v>
      </c>
      <c r="AA1641" s="132">
        <v>0</v>
      </c>
      <c r="AC1641" s="118">
        <f t="shared" si="725"/>
        <v>2.9795292000000001E-2</v>
      </c>
      <c r="AD1641" s="118">
        <f t="shared" si="726"/>
        <v>1.2259195299999999E-2</v>
      </c>
      <c r="AE1641" s="118">
        <f t="shared" si="727"/>
        <v>9.6203208999999998E-3</v>
      </c>
      <c r="AF1641" s="118">
        <f t="shared" si="728"/>
        <v>9.6203208999999998E-3</v>
      </c>
      <c r="AG1641" s="118">
        <f t="shared" si="729"/>
        <v>1.44615985E-4</v>
      </c>
      <c r="AI1641" s="69">
        <v>2.7522402000000001</v>
      </c>
      <c r="AJ1641" s="69">
        <v>2.5581836999999998</v>
      </c>
      <c r="AK1641" s="69">
        <v>1.1914462000000001E-2</v>
      </c>
      <c r="AL1641" s="69">
        <v>0</v>
      </c>
      <c r="AM1641" s="69">
        <v>0</v>
      </c>
      <c r="AN1641" s="69">
        <v>0.18214196999999999</v>
      </c>
      <c r="AO1641" s="69">
        <v>0</v>
      </c>
      <c r="AQ1641" s="116">
        <v>5.9250618999999996E-3</v>
      </c>
      <c r="AR1641" s="116">
        <v>5.543442E-3</v>
      </c>
      <c r="AS1641" s="116">
        <v>1.9895855999999999E-4</v>
      </c>
      <c r="AT1641" s="116">
        <v>1.8266134E-4</v>
      </c>
      <c r="AU1641" s="150">
        <f t="shared" si="730"/>
        <v>3.3234064816000002E-7</v>
      </c>
      <c r="AV1641" s="150">
        <f t="shared" si="731"/>
        <v>7.3579350059900003E-10</v>
      </c>
      <c r="AW1641" s="163">
        <f t="shared" si="732"/>
        <v>2.558282032113E-2</v>
      </c>
      <c r="AX1641" s="196">
        <v>1.8433353999999999E-7</v>
      </c>
      <c r="AY1641" s="196">
        <v>5.5617877999999998E-10</v>
      </c>
      <c r="AZ1641" s="196">
        <v>1.5195599000000001E-14</v>
      </c>
      <c r="BA1641" s="108">
        <v>0</v>
      </c>
      <c r="BB1641" s="108">
        <v>0</v>
      </c>
      <c r="BC1641" s="196">
        <v>2.1415816000000001E-10</v>
      </c>
      <c r="BD1641" s="196">
        <v>1.4779295000000001E-7</v>
      </c>
      <c r="BE1641" s="196">
        <v>3.0358685000000003E-11</v>
      </c>
      <c r="BF1641" s="196">
        <v>1.4924083999999999E-10</v>
      </c>
      <c r="BG1641" s="108">
        <v>0</v>
      </c>
      <c r="BH1641" s="108">
        <v>0</v>
      </c>
      <c r="BI1641" s="108">
        <v>0</v>
      </c>
      <c r="BJ1641" s="108">
        <v>0</v>
      </c>
      <c r="BK1641" s="108">
        <v>0</v>
      </c>
      <c r="BL1641" s="108">
        <v>0</v>
      </c>
      <c r="BM1641" s="108">
        <v>0</v>
      </c>
      <c r="BN1641" s="108">
        <v>0</v>
      </c>
      <c r="BO1641" s="196">
        <v>9.8332112999999996E-7</v>
      </c>
      <c r="BP1641" s="108">
        <v>2.5581837E-2</v>
      </c>
      <c r="BQ1641" s="108">
        <v>0</v>
      </c>
      <c r="BR1641" s="108">
        <v>0</v>
      </c>
      <c r="BS1641" s="108">
        <v>0</v>
      </c>
      <c r="BU1641" s="172">
        <v>1.2323796E-5</v>
      </c>
      <c r="BV1641" s="172">
        <v>1.0994182E-6</v>
      </c>
      <c r="BW1641" s="172">
        <v>5.5384785999999999E-6</v>
      </c>
      <c r="BX1641" s="69">
        <v>0</v>
      </c>
      <c r="BY1641" s="172">
        <v>1.8750869E-6</v>
      </c>
      <c r="BZ1641" s="172">
        <v>1.3864200999999999E-7</v>
      </c>
      <c r="CA1641" s="69">
        <v>0</v>
      </c>
      <c r="CB1641" s="172">
        <v>2.1042873000000001E-7</v>
      </c>
      <c r="CC1641" s="69">
        <v>0</v>
      </c>
      <c r="CD1641" s="69">
        <v>0</v>
      </c>
      <c r="CE1641" s="69">
        <v>0</v>
      </c>
      <c r="CF1641" s="69">
        <v>0</v>
      </c>
      <c r="CG1641" s="69">
        <v>0</v>
      </c>
      <c r="CH1641" s="172">
        <v>3.3406978000000002E-7</v>
      </c>
      <c r="CI1641" s="172">
        <v>3.1041746E-6</v>
      </c>
      <c r="CJ1641" s="172">
        <v>2.3496968999999999E-8</v>
      </c>
      <c r="CK1641" s="69">
        <v>0</v>
      </c>
      <c r="CM1641" s="198">
        <v>0</v>
      </c>
      <c r="CN1641" s="198">
        <v>0.19863528</v>
      </c>
      <c r="CO1641" s="198">
        <v>5.8340448999999999E-3</v>
      </c>
      <c r="CP1641" s="198">
        <v>7.8400357000000002E-4</v>
      </c>
      <c r="CQ1641" s="198">
        <v>0</v>
      </c>
      <c r="CR1641" s="198">
        <v>0</v>
      </c>
      <c r="CS1641" s="197">
        <v>6.9434046000000006E-5</v>
      </c>
      <c r="CT1641" s="198">
        <v>0</v>
      </c>
      <c r="CU1641" s="198">
        <v>0</v>
      </c>
      <c r="CV1641" s="197">
        <v>4.8756752999999999E-5</v>
      </c>
    </row>
    <row r="1642" spans="1:100" ht="14.4">
      <c r="A1642" t="s">
        <v>3793</v>
      </c>
      <c r="B1642" s="85" t="s">
        <v>1162</v>
      </c>
      <c r="C1642" s="113" t="str">
        <f t="shared" si="718"/>
        <v>B.044.01.279</v>
      </c>
      <c r="D1642" s="9" t="s">
        <v>1163</v>
      </c>
      <c r="E1642" s="112" t="s">
        <v>514</v>
      </c>
      <c r="F1642" s="115" t="str">
        <f t="shared" si="719"/>
        <v>Electricity Sierra Leone production</v>
      </c>
      <c r="G1642" s="143">
        <f t="shared" si="720"/>
        <v>1.4021141333333334E-2</v>
      </c>
      <c r="I1642" s="118">
        <f t="shared" si="721"/>
        <v>3.098405939E-3</v>
      </c>
      <c r="K1642" s="161">
        <f t="shared" si="722"/>
        <v>1.64394441E-4</v>
      </c>
      <c r="L1642" s="161">
        <f t="shared" si="723"/>
        <v>5.7516440999999996E-4</v>
      </c>
      <c r="M1642" s="162">
        <f t="shared" si="724"/>
        <v>2.55675888E-4</v>
      </c>
      <c r="N1642" s="161">
        <v>2.1031712000000001E-3</v>
      </c>
      <c r="O1642" s="132">
        <v>3.6840784999999998E-4</v>
      </c>
      <c r="P1642" s="132">
        <v>2.0675656000000001E-4</v>
      </c>
      <c r="Q1642" s="164">
        <v>8.7177239000000003E-5</v>
      </c>
      <c r="R1642" s="164">
        <v>7.7217201999999995E-5</v>
      </c>
      <c r="S1642" s="132">
        <v>0</v>
      </c>
      <c r="T1642" s="132">
        <v>0</v>
      </c>
      <c r="U1642" s="132">
        <v>0</v>
      </c>
      <c r="V1642" s="132">
        <v>2.4155556E-4</v>
      </c>
      <c r="W1642" s="132">
        <v>0</v>
      </c>
      <c r="X1642" s="164">
        <v>1.4120327999999999E-5</v>
      </c>
      <c r="Y1642" s="132">
        <v>0</v>
      </c>
      <c r="Z1642" s="132">
        <v>0</v>
      </c>
      <c r="AA1642" s="132">
        <v>0</v>
      </c>
      <c r="AC1642" s="118">
        <f t="shared" si="725"/>
        <v>2.1031712000000001E-3</v>
      </c>
      <c r="AD1642" s="118">
        <f t="shared" si="726"/>
        <v>7.3955885100000004E-4</v>
      </c>
      <c r="AE1642" s="118">
        <f t="shared" si="727"/>
        <v>5.7516440999999996E-4</v>
      </c>
      <c r="AF1642" s="118">
        <f t="shared" si="728"/>
        <v>5.7516440999999996E-4</v>
      </c>
      <c r="AG1642" s="118">
        <f t="shared" si="729"/>
        <v>2.55675888E-4</v>
      </c>
      <c r="AI1642" s="69">
        <v>1.2840636999999999</v>
      </c>
      <c r="AJ1642" s="69">
        <v>0.15002735</v>
      </c>
      <c r="AK1642" s="69">
        <v>1.7543438000000001E-3</v>
      </c>
      <c r="AL1642" s="69">
        <v>0</v>
      </c>
      <c r="AM1642" s="69">
        <v>0</v>
      </c>
      <c r="AN1642" s="69">
        <v>0.11322818</v>
      </c>
      <c r="AO1642" s="69">
        <v>1.0190538</v>
      </c>
      <c r="AQ1642" s="116">
        <v>3.8975571999999998E-4</v>
      </c>
      <c r="AR1642" s="116">
        <v>3.6549485999999999E-4</v>
      </c>
      <c r="AS1642" s="199">
        <v>1.3514100999999999E-5</v>
      </c>
      <c r="AT1642" s="199">
        <v>1.0746763000000001E-5</v>
      </c>
      <c r="AU1642" s="150">
        <f t="shared" si="730"/>
        <v>2.1912161629000003E-8</v>
      </c>
      <c r="AV1642" s="150">
        <f t="shared" si="731"/>
        <v>4.9978184017300001E-11</v>
      </c>
      <c r="AW1642" s="163">
        <f t="shared" si="732"/>
        <v>1.5051489333E-3</v>
      </c>
      <c r="AX1642" s="196">
        <v>1.3011619E-8</v>
      </c>
      <c r="AY1642" s="196">
        <v>3.9259195000000003E-11</v>
      </c>
      <c r="AZ1642" s="196">
        <v>1.0726173E-15</v>
      </c>
      <c r="BA1642" s="108">
        <v>0</v>
      </c>
      <c r="BB1642" s="108">
        <v>0</v>
      </c>
      <c r="BC1642" s="196">
        <v>1.2962629E-11</v>
      </c>
      <c r="BD1642" s="196">
        <v>8.88758E-9</v>
      </c>
      <c r="BE1642" s="196">
        <v>1.8375594000000002E-12</v>
      </c>
      <c r="BF1642" s="196">
        <v>8.8803570000000002E-12</v>
      </c>
      <c r="BG1642" s="108">
        <v>0</v>
      </c>
      <c r="BH1642" s="108">
        <v>0</v>
      </c>
      <c r="BI1642" s="108">
        <v>0</v>
      </c>
      <c r="BJ1642" s="108">
        <v>0</v>
      </c>
      <c r="BK1642" s="108">
        <v>0</v>
      </c>
      <c r="BL1642" s="108">
        <v>0</v>
      </c>
      <c r="BM1642" s="108">
        <v>0</v>
      </c>
      <c r="BN1642" s="108">
        <v>0</v>
      </c>
      <c r="BO1642" s="196">
        <v>4.8754333E-6</v>
      </c>
      <c r="BP1642" s="108">
        <v>1.5002735000000001E-3</v>
      </c>
      <c r="BQ1642" s="108">
        <v>0</v>
      </c>
      <c r="BR1642" s="108">
        <v>0</v>
      </c>
      <c r="BS1642" s="108">
        <v>0</v>
      </c>
      <c r="BU1642" s="172">
        <v>9.1442407999999998E-7</v>
      </c>
      <c r="BV1642" s="172">
        <v>6.5491516000000006E-8</v>
      </c>
      <c r="BW1642" s="172">
        <v>3.9094662000000001E-7</v>
      </c>
      <c r="BX1642" s="69">
        <v>0</v>
      </c>
      <c r="BY1642" s="172">
        <v>1.168054E-7</v>
      </c>
      <c r="BZ1642" s="172">
        <v>8.3917645999999994E-9</v>
      </c>
      <c r="CA1642" s="69">
        <v>0</v>
      </c>
      <c r="CB1642" s="172">
        <v>1.2736893000000001E-8</v>
      </c>
      <c r="CC1642" s="69">
        <v>0</v>
      </c>
      <c r="CD1642" s="69">
        <v>0</v>
      </c>
      <c r="CE1642" s="69">
        <v>0</v>
      </c>
      <c r="CF1642" s="69">
        <v>0</v>
      </c>
      <c r="CG1642" s="69">
        <v>0</v>
      </c>
      <c r="CH1642" s="172">
        <v>2.0152231000000002E-8</v>
      </c>
      <c r="CI1642" s="172">
        <v>1.8339864E-7</v>
      </c>
      <c r="CJ1642" s="172">
        <v>1.1650101E-7</v>
      </c>
      <c r="CK1642" s="69">
        <v>0</v>
      </c>
      <c r="CM1642" s="198">
        <v>0</v>
      </c>
      <c r="CN1642" s="198">
        <v>1.4021141000000001E-2</v>
      </c>
      <c r="CO1642" s="198">
        <v>3.5312480000000002E-4</v>
      </c>
      <c r="CP1642" s="197">
        <v>4.6733000000000001E-5</v>
      </c>
      <c r="CQ1642" s="198">
        <v>0</v>
      </c>
      <c r="CR1642" s="198">
        <v>0</v>
      </c>
      <c r="CS1642" s="197">
        <v>4.2750447999999996E-6</v>
      </c>
      <c r="CT1642" s="198">
        <v>0</v>
      </c>
      <c r="CU1642" s="198">
        <v>0</v>
      </c>
      <c r="CV1642" s="197">
        <v>2.9511632000000001E-6</v>
      </c>
    </row>
    <row r="1643" spans="1:100" ht="14.4">
      <c r="A1643" t="s">
        <v>3794</v>
      </c>
      <c r="B1643" s="85" t="s">
        <v>1162</v>
      </c>
      <c r="C1643" s="113" t="str">
        <f t="shared" si="718"/>
        <v>B.044.01.280</v>
      </c>
      <c r="D1643" s="9" t="s">
        <v>1163</v>
      </c>
      <c r="E1643" s="112" t="s">
        <v>514</v>
      </c>
      <c r="F1643" s="115" t="str">
        <f t="shared" si="719"/>
        <v>Electricity Singapore production</v>
      </c>
      <c r="G1643" s="143">
        <f t="shared" si="720"/>
        <v>0.16231533333333334</v>
      </c>
      <c r="I1643" s="118">
        <f t="shared" si="721"/>
        <v>3.3502324563999999E-2</v>
      </c>
      <c r="K1643" s="161">
        <f t="shared" si="722"/>
        <v>2.8362763999999997E-3</v>
      </c>
      <c r="L1643" s="161">
        <f t="shared" si="723"/>
        <v>6.2926483000000002E-3</v>
      </c>
      <c r="M1643" s="162">
        <f t="shared" si="724"/>
        <v>2.6099863999999999E-5</v>
      </c>
      <c r="N1643" s="161">
        <v>2.4347299999999999E-2</v>
      </c>
      <c r="O1643" s="132">
        <v>2.2022734E-3</v>
      </c>
      <c r="P1643" s="132">
        <v>4.0903748999999998E-3</v>
      </c>
      <c r="Q1643" s="132">
        <v>1.7228841999999999E-3</v>
      </c>
      <c r="R1643" s="132">
        <v>1.1133922E-3</v>
      </c>
      <c r="S1643" s="132">
        <v>0</v>
      </c>
      <c r="T1643" s="132">
        <v>0</v>
      </c>
      <c r="U1643" s="132">
        <v>0</v>
      </c>
      <c r="V1643" s="164">
        <v>9.1542329999999998E-6</v>
      </c>
      <c r="W1643" s="132">
        <v>0</v>
      </c>
      <c r="X1643" s="164">
        <v>1.6945631000000001E-5</v>
      </c>
      <c r="Y1643" s="132">
        <v>0</v>
      </c>
      <c r="Z1643" s="132">
        <v>0</v>
      </c>
      <c r="AA1643" s="132">
        <v>0</v>
      </c>
      <c r="AC1643" s="118">
        <f t="shared" si="725"/>
        <v>2.4347299999999999E-2</v>
      </c>
      <c r="AD1643" s="118">
        <f t="shared" si="726"/>
        <v>9.1289247000000007E-3</v>
      </c>
      <c r="AE1643" s="118">
        <f t="shared" si="727"/>
        <v>6.2926483000000002E-3</v>
      </c>
      <c r="AF1643" s="118">
        <f t="shared" si="728"/>
        <v>6.2926483000000002E-3</v>
      </c>
      <c r="AG1643" s="118">
        <f t="shared" si="729"/>
        <v>2.6099863999999999E-5</v>
      </c>
      <c r="AI1643" s="69">
        <v>2.2837694000000002</v>
      </c>
      <c r="AJ1643" s="69">
        <v>2.1610779999999998</v>
      </c>
      <c r="AK1643" s="69">
        <v>2.1053663000000001E-3</v>
      </c>
      <c r="AL1643" s="69">
        <v>0</v>
      </c>
      <c r="AM1643" s="69">
        <v>9.3258044999999998E-2</v>
      </c>
      <c r="AN1643" s="69">
        <v>2.7328017999999999E-2</v>
      </c>
      <c r="AO1643" s="69">
        <v>0</v>
      </c>
      <c r="AQ1643" s="116">
        <v>4.0725516999999996E-3</v>
      </c>
      <c r="AR1643" s="116">
        <v>3.800131E-3</v>
      </c>
      <c r="AS1643" s="116">
        <v>1.5112082999999999E-4</v>
      </c>
      <c r="AT1643" s="116">
        <v>1.2129981999999999E-4</v>
      </c>
      <c r="AU1643" s="150">
        <f t="shared" si="730"/>
        <v>2.2782560448999999E-7</v>
      </c>
      <c r="AV1643" s="150">
        <f t="shared" si="731"/>
        <v>5.5887882312299999E-10</v>
      </c>
      <c r="AW1643" s="163">
        <f t="shared" si="732"/>
        <v>1.6988770764340001E-2</v>
      </c>
      <c r="AX1643" s="196">
        <v>1.5062863E-7</v>
      </c>
      <c r="AY1643" s="196">
        <v>4.5448292999999999E-10</v>
      </c>
      <c r="AZ1643" s="196">
        <v>1.2417123E-14</v>
      </c>
      <c r="BA1643" s="108">
        <v>0</v>
      </c>
      <c r="BB1643" s="108">
        <v>0</v>
      </c>
      <c r="BC1643" s="196">
        <v>2.5618049E-10</v>
      </c>
      <c r="BD1643" s="196">
        <v>7.6940793999999994E-8</v>
      </c>
      <c r="BE1643" s="196">
        <v>3.6315696000000001E-11</v>
      </c>
      <c r="BF1643" s="196">
        <v>6.8067780000000002E-11</v>
      </c>
      <c r="BG1643" s="108">
        <v>0</v>
      </c>
      <c r="BH1643" s="108">
        <v>0</v>
      </c>
      <c r="BI1643" s="108">
        <v>0</v>
      </c>
      <c r="BJ1643" s="108">
        <v>0</v>
      </c>
      <c r="BK1643" s="108">
        <v>0</v>
      </c>
      <c r="BL1643" s="108">
        <v>0</v>
      </c>
      <c r="BM1643" s="108">
        <v>0</v>
      </c>
      <c r="BN1643" s="108">
        <v>0</v>
      </c>
      <c r="BO1643" s="196">
        <v>1.8476433999999999E-7</v>
      </c>
      <c r="BP1643" s="108">
        <v>1.6988586E-2</v>
      </c>
      <c r="BQ1643" s="108">
        <v>0</v>
      </c>
      <c r="BR1643" s="108">
        <v>0</v>
      </c>
      <c r="BS1643" s="108">
        <v>0</v>
      </c>
      <c r="BU1643" s="172">
        <v>9.6801078999999993E-6</v>
      </c>
      <c r="BV1643" s="172">
        <v>5.5362147000000004E-7</v>
      </c>
      <c r="BW1643" s="172">
        <v>4.5257820999999998E-6</v>
      </c>
      <c r="BX1643" s="69">
        <v>0</v>
      </c>
      <c r="BY1643" s="172">
        <v>1.3289392999999999E-6</v>
      </c>
      <c r="BZ1643" s="172">
        <v>1.6584648000000001E-7</v>
      </c>
      <c r="CA1643" s="69">
        <v>0</v>
      </c>
      <c r="CB1643" s="172">
        <v>2.5171926999999998E-7</v>
      </c>
      <c r="CC1643" s="69">
        <v>0</v>
      </c>
      <c r="CD1643" s="69">
        <v>0</v>
      </c>
      <c r="CE1643" s="69">
        <v>0</v>
      </c>
      <c r="CF1643" s="69">
        <v>0</v>
      </c>
      <c r="CG1643" s="69">
        <v>0</v>
      </c>
      <c r="CH1643" s="172">
        <v>3.5018824999999999E-7</v>
      </c>
      <c r="CI1643" s="172">
        <v>2.4995959000000001E-6</v>
      </c>
      <c r="CJ1643" s="172">
        <v>4.4150397999999996E-9</v>
      </c>
      <c r="CK1643" s="69">
        <v>0</v>
      </c>
      <c r="CM1643" s="198">
        <v>0</v>
      </c>
      <c r="CN1643" s="198">
        <v>0.16231533000000001</v>
      </c>
      <c r="CO1643" s="198">
        <v>6.9788070000000001E-3</v>
      </c>
      <c r="CP1643" s="198">
        <v>4.1681678E-4</v>
      </c>
      <c r="CQ1643" s="198">
        <v>0</v>
      </c>
      <c r="CR1643" s="198">
        <v>0</v>
      </c>
      <c r="CS1643" s="197">
        <v>4.3228030000000002E-5</v>
      </c>
      <c r="CT1643" s="198">
        <v>0</v>
      </c>
      <c r="CU1643" s="198">
        <v>0</v>
      </c>
      <c r="CV1643" s="197">
        <v>5.8323852000000001E-5</v>
      </c>
    </row>
    <row r="1644" spans="1:100" ht="14.4">
      <c r="A1644" t="s">
        <v>3795</v>
      </c>
      <c r="B1644" s="85" t="s">
        <v>1162</v>
      </c>
      <c r="C1644" s="113" t="str">
        <f t="shared" si="718"/>
        <v>B.044.01.281</v>
      </c>
      <c r="D1644" s="9" t="s">
        <v>1163</v>
      </c>
      <c r="E1644" s="112" t="s">
        <v>514</v>
      </c>
      <c r="F1644" s="115" t="str">
        <f t="shared" si="719"/>
        <v xml:space="preserve">Electricity Slovakia production (from Our World in Data) </v>
      </c>
      <c r="G1644" s="143">
        <f t="shared" si="720"/>
        <v>2.9613214666666665E-2</v>
      </c>
      <c r="I1644" s="118">
        <f t="shared" si="721"/>
        <v>2.0450178042999999E-2</v>
      </c>
      <c r="K1644" s="161">
        <f t="shared" si="722"/>
        <v>3.52902487E-4</v>
      </c>
      <c r="L1644" s="161">
        <f t="shared" si="723"/>
        <v>1.28581023E-3</v>
      </c>
      <c r="M1644" s="162">
        <f t="shared" si="724"/>
        <v>1.4369483125999999E-2</v>
      </c>
      <c r="N1644" s="161">
        <v>4.4419821999999998E-3</v>
      </c>
      <c r="O1644" s="132">
        <v>6.5656448000000003E-4</v>
      </c>
      <c r="P1644" s="132">
        <v>6.2924575E-4</v>
      </c>
      <c r="Q1644" s="132">
        <v>2.6436142999999997E-4</v>
      </c>
      <c r="R1644" s="164">
        <v>8.8541056999999994E-5</v>
      </c>
      <c r="S1644" s="132">
        <v>0</v>
      </c>
      <c r="T1644" s="132">
        <v>0</v>
      </c>
      <c r="U1644" s="132">
        <v>0</v>
      </c>
      <c r="V1644" s="164">
        <v>3.1341126000000002E-5</v>
      </c>
      <c r="W1644" s="132">
        <v>0</v>
      </c>
      <c r="X1644" s="132">
        <v>1.4338142E-2</v>
      </c>
      <c r="Y1644" s="132">
        <v>0</v>
      </c>
      <c r="Z1644" s="132">
        <v>0</v>
      </c>
      <c r="AA1644" s="132">
        <v>0</v>
      </c>
      <c r="AC1644" s="118">
        <f t="shared" si="725"/>
        <v>4.4419821999999998E-3</v>
      </c>
      <c r="AD1644" s="118">
        <f t="shared" si="726"/>
        <v>1.6387127169999998E-3</v>
      </c>
      <c r="AE1644" s="118">
        <f t="shared" si="727"/>
        <v>1.28581023E-3</v>
      </c>
      <c r="AF1644" s="118">
        <f t="shared" si="728"/>
        <v>1.28581023E-3</v>
      </c>
      <c r="AG1644" s="118">
        <f t="shared" si="729"/>
        <v>1.4369483125999999E-2</v>
      </c>
      <c r="AI1644" s="69">
        <v>2.4678810000000002</v>
      </c>
      <c r="AJ1644" s="69">
        <v>0.35767285999999998</v>
      </c>
      <c r="AK1644" s="69">
        <v>1.7814055</v>
      </c>
      <c r="AL1644" s="69">
        <v>0</v>
      </c>
      <c r="AM1644" s="69">
        <v>0.19065112000000001</v>
      </c>
      <c r="AN1644" s="69">
        <v>2.5053381E-2</v>
      </c>
      <c r="AO1644" s="69">
        <v>0.11309812</v>
      </c>
      <c r="AQ1644" s="116">
        <v>7.7932771999999996E-4</v>
      </c>
      <c r="AR1644" s="116">
        <v>7.3095479999999997E-4</v>
      </c>
      <c r="AS1644" s="199">
        <v>2.8575E-5</v>
      </c>
      <c r="AT1644" s="199">
        <v>1.9797924000000001E-5</v>
      </c>
      <c r="AU1644" s="150">
        <f t="shared" si="730"/>
        <v>4.3822229645000002E-8</v>
      </c>
      <c r="AV1644" s="150">
        <f t="shared" si="731"/>
        <v>1.0567677471090001E-10</v>
      </c>
      <c r="AW1644" s="163">
        <f t="shared" si="732"/>
        <v>2.77281857319E-3</v>
      </c>
      <c r="AX1644" s="196">
        <v>2.7481063E-8</v>
      </c>
      <c r="AY1644" s="196">
        <v>8.2917001000000004E-11</v>
      </c>
      <c r="AZ1644" s="196">
        <v>2.2654109000000001E-15</v>
      </c>
      <c r="BA1644" s="108">
        <v>0</v>
      </c>
      <c r="BB1644" s="108">
        <v>0</v>
      </c>
      <c r="BC1644" s="196">
        <v>3.9308644999999998E-11</v>
      </c>
      <c r="BD1644" s="196">
        <v>1.6301858E-8</v>
      </c>
      <c r="BE1644" s="196">
        <v>5.5723242999999999E-12</v>
      </c>
      <c r="BF1644" s="196">
        <v>1.7185184E-11</v>
      </c>
      <c r="BG1644" s="108">
        <v>0</v>
      </c>
      <c r="BH1644" s="108">
        <v>0</v>
      </c>
      <c r="BI1644" s="108">
        <v>0</v>
      </c>
      <c r="BJ1644" s="108">
        <v>0</v>
      </c>
      <c r="BK1644" s="108">
        <v>0</v>
      </c>
      <c r="BL1644" s="108">
        <v>0</v>
      </c>
      <c r="BM1644" s="108">
        <v>0</v>
      </c>
      <c r="BN1644" s="108">
        <v>0</v>
      </c>
      <c r="BO1644" s="196">
        <v>6.3257319000000004E-7</v>
      </c>
      <c r="BP1644" s="108">
        <v>2.7721859999999998E-3</v>
      </c>
      <c r="BQ1644" s="108">
        <v>0</v>
      </c>
      <c r="BR1644" s="108">
        <v>0</v>
      </c>
      <c r="BS1644" s="108">
        <v>0</v>
      </c>
      <c r="BU1644" s="172">
        <v>3.9594339000000003E-6</v>
      </c>
      <c r="BV1644" s="172">
        <v>1.3142133E-7</v>
      </c>
      <c r="BW1644" s="172">
        <v>8.2569499999999996E-7</v>
      </c>
      <c r="BX1644" s="69">
        <v>0</v>
      </c>
      <c r="BY1644" s="172">
        <v>1.6853109E-7</v>
      </c>
      <c r="BZ1644" s="172">
        <v>2.5447684999999999E-8</v>
      </c>
      <c r="CA1644" s="69">
        <v>0</v>
      </c>
      <c r="CB1644" s="172">
        <v>3.8624109000000001E-8</v>
      </c>
      <c r="CC1644" s="69">
        <v>0</v>
      </c>
      <c r="CD1644" s="69">
        <v>0</v>
      </c>
      <c r="CE1644" s="69">
        <v>0</v>
      </c>
      <c r="CF1644" s="69">
        <v>0</v>
      </c>
      <c r="CG1644" s="69">
        <v>0</v>
      </c>
      <c r="CH1644" s="172">
        <v>5.6750016999999997E-8</v>
      </c>
      <c r="CI1644" s="172">
        <v>2.6978490000000001E-6</v>
      </c>
      <c r="CJ1644" s="172">
        <v>1.5115665E-8</v>
      </c>
      <c r="CK1644" s="69">
        <v>0</v>
      </c>
      <c r="CM1644" s="198">
        <v>0</v>
      </c>
      <c r="CN1644" s="198">
        <v>2.9613214999999998E-2</v>
      </c>
      <c r="CO1644" s="198">
        <v>1.0708365999999999E-3</v>
      </c>
      <c r="CP1644" s="197">
        <v>9.5753007999999998E-5</v>
      </c>
      <c r="CQ1644" s="198">
        <v>0</v>
      </c>
      <c r="CR1644" s="198">
        <v>0</v>
      </c>
      <c r="CS1644" s="197">
        <v>6.5237094000000001E-6</v>
      </c>
      <c r="CT1644" s="198">
        <v>0</v>
      </c>
      <c r="CU1644" s="198">
        <v>0</v>
      </c>
      <c r="CV1644" s="197">
        <v>8.9492824999999996E-6</v>
      </c>
    </row>
    <row r="1645" spans="1:100" ht="14.4">
      <c r="A1645" t="s">
        <v>3796</v>
      </c>
      <c r="B1645" s="85" t="s">
        <v>1162</v>
      </c>
      <c r="C1645" s="113" t="str">
        <f t="shared" si="718"/>
        <v>B.044.01.282</v>
      </c>
      <c r="D1645" s="9" t="s">
        <v>1163</v>
      </c>
      <c r="E1645" s="112" t="s">
        <v>514</v>
      </c>
      <c r="F1645" s="115" t="str">
        <f t="shared" si="719"/>
        <v xml:space="preserve">Electricity Slovenia production (from Our World in Data) </v>
      </c>
      <c r="G1645" s="143">
        <f t="shared" si="720"/>
        <v>5.7086060000000008E-2</v>
      </c>
      <c r="I1645" s="118">
        <f t="shared" si="721"/>
        <v>1.8314573913000003E-2</v>
      </c>
      <c r="K1645" s="161">
        <f t="shared" si="722"/>
        <v>2.0682488800000001E-4</v>
      </c>
      <c r="L1645" s="161">
        <f t="shared" si="723"/>
        <v>7.460065200000001E-4</v>
      </c>
      <c r="M1645" s="162">
        <f t="shared" si="724"/>
        <v>8.7988335050000008E-3</v>
      </c>
      <c r="N1645" s="161">
        <v>8.5629090000000005E-3</v>
      </c>
      <c r="O1645" s="132">
        <v>3.5586215000000003E-4</v>
      </c>
      <c r="P1645" s="132">
        <v>3.9014437000000002E-4</v>
      </c>
      <c r="Q1645" s="132">
        <v>1.6772215E-4</v>
      </c>
      <c r="R1645" s="164">
        <v>3.9102737999999998E-5</v>
      </c>
      <c r="S1645" s="132">
        <v>0</v>
      </c>
      <c r="T1645" s="132">
        <v>0</v>
      </c>
      <c r="U1645" s="132">
        <v>0</v>
      </c>
      <c r="V1645" s="164">
        <v>9.1127005000000004E-5</v>
      </c>
      <c r="W1645" s="132">
        <v>0</v>
      </c>
      <c r="X1645" s="132">
        <v>8.7077065000000006E-3</v>
      </c>
      <c r="Y1645" s="132">
        <v>0</v>
      </c>
      <c r="Z1645" s="132">
        <v>0</v>
      </c>
      <c r="AA1645" s="132">
        <v>0</v>
      </c>
      <c r="AC1645" s="118">
        <f t="shared" si="725"/>
        <v>8.5629090000000005E-3</v>
      </c>
      <c r="AD1645" s="118">
        <f t="shared" si="726"/>
        <v>9.5283140800000012E-4</v>
      </c>
      <c r="AE1645" s="118">
        <f t="shared" si="727"/>
        <v>7.460065200000001E-4</v>
      </c>
      <c r="AF1645" s="118">
        <f t="shared" si="728"/>
        <v>7.460065200000001E-4</v>
      </c>
      <c r="AG1645" s="118">
        <f t="shared" si="729"/>
        <v>8.7988335050000008E-3</v>
      </c>
      <c r="AI1645" s="69">
        <v>2.1321987999999998</v>
      </c>
      <c r="AJ1645" s="69">
        <v>0.58246732000000001</v>
      </c>
      <c r="AK1645" s="69">
        <v>1.0818665999999999</v>
      </c>
      <c r="AL1645" s="69">
        <v>0</v>
      </c>
      <c r="AM1645" s="69">
        <v>6.9649526000000003E-2</v>
      </c>
      <c r="AN1645" s="69">
        <v>0.11041748999999999</v>
      </c>
      <c r="AO1645" s="69">
        <v>0.28779786000000002</v>
      </c>
      <c r="AQ1645" s="116">
        <v>1.0944450000000001E-3</v>
      </c>
      <c r="AR1645" s="116">
        <v>1.0337167000000001E-3</v>
      </c>
      <c r="AS1645" s="199">
        <v>4.6779144000000001E-5</v>
      </c>
      <c r="AT1645" s="199">
        <v>1.3949153E-5</v>
      </c>
      <c r="AU1645" s="150">
        <f t="shared" si="730"/>
        <v>6.1973422478000006E-8</v>
      </c>
      <c r="AV1645" s="150">
        <f t="shared" si="731"/>
        <v>1.729997947836E-10</v>
      </c>
      <c r="AW1645" s="163">
        <f t="shared" si="732"/>
        <v>1.9536629606999997E-3</v>
      </c>
      <c r="AX1645" s="196">
        <v>5.2975864E-8</v>
      </c>
      <c r="AY1645" s="196">
        <v>1.5984096999999999E-10</v>
      </c>
      <c r="AZ1645" s="196">
        <v>4.3670836000000001E-15</v>
      </c>
      <c r="BA1645" s="108">
        <v>0</v>
      </c>
      <c r="BB1645" s="108">
        <v>0</v>
      </c>
      <c r="BC1645" s="196">
        <v>2.4939078000000001E-11</v>
      </c>
      <c r="BD1645" s="196">
        <v>8.9726193999999998E-9</v>
      </c>
      <c r="BE1645" s="196">
        <v>3.5353197999999998E-12</v>
      </c>
      <c r="BF1645" s="196">
        <v>9.6191378999999997E-12</v>
      </c>
      <c r="BG1645" s="108">
        <v>0</v>
      </c>
      <c r="BH1645" s="108">
        <v>0</v>
      </c>
      <c r="BI1645" s="108">
        <v>0</v>
      </c>
      <c r="BJ1645" s="108">
        <v>0</v>
      </c>
      <c r="BK1645" s="108">
        <v>0</v>
      </c>
      <c r="BL1645" s="108">
        <v>0</v>
      </c>
      <c r="BM1645" s="108">
        <v>0</v>
      </c>
      <c r="BN1645" s="108">
        <v>0</v>
      </c>
      <c r="BO1645" s="196">
        <v>1.8392607000000001E-6</v>
      </c>
      <c r="BP1645" s="108">
        <v>1.9518236999999999E-3</v>
      </c>
      <c r="BQ1645" s="108">
        <v>0</v>
      </c>
      <c r="BR1645" s="108">
        <v>0</v>
      </c>
      <c r="BS1645" s="108">
        <v>0</v>
      </c>
      <c r="BU1645" s="172">
        <v>3.9505107E-6</v>
      </c>
      <c r="BV1645" s="172">
        <v>7.4527869999999996E-8</v>
      </c>
      <c r="BW1645" s="172">
        <v>1.5917107999999999E-6</v>
      </c>
      <c r="BX1645" s="69">
        <v>0</v>
      </c>
      <c r="BY1645" s="172">
        <v>8.4351739999999996E-8</v>
      </c>
      <c r="BZ1645" s="172">
        <v>1.6145095E-8</v>
      </c>
      <c r="CA1645" s="69">
        <v>0</v>
      </c>
      <c r="CB1645" s="172">
        <v>2.4504779999999999E-8</v>
      </c>
      <c r="CC1645" s="69">
        <v>0</v>
      </c>
      <c r="CD1645" s="69">
        <v>0</v>
      </c>
      <c r="CE1645" s="69">
        <v>0</v>
      </c>
      <c r="CF1645" s="69">
        <v>0</v>
      </c>
      <c r="CG1645" s="69">
        <v>0</v>
      </c>
      <c r="CH1645" s="172">
        <v>3.5430053999999998E-8</v>
      </c>
      <c r="CI1645" s="172">
        <v>2.0798901999999998E-6</v>
      </c>
      <c r="CJ1645" s="172">
        <v>4.3950088999999998E-8</v>
      </c>
      <c r="CK1645" s="69">
        <v>0</v>
      </c>
      <c r="CM1645" s="198">
        <v>0</v>
      </c>
      <c r="CN1645" s="198">
        <v>5.7086060000000001E-2</v>
      </c>
      <c r="CO1645" s="198">
        <v>6.7938432999999998E-4</v>
      </c>
      <c r="CP1645" s="197">
        <v>5.4693775E-5</v>
      </c>
      <c r="CQ1645" s="198">
        <v>0</v>
      </c>
      <c r="CR1645" s="198">
        <v>0</v>
      </c>
      <c r="CS1645" s="197">
        <v>3.3431068999999998E-6</v>
      </c>
      <c r="CT1645" s="198">
        <v>0</v>
      </c>
      <c r="CU1645" s="198">
        <v>0</v>
      </c>
      <c r="CV1645" s="197">
        <v>5.6778058999999999E-6</v>
      </c>
    </row>
    <row r="1646" spans="1:100" ht="14.4">
      <c r="A1646" t="s">
        <v>3797</v>
      </c>
      <c r="B1646" s="85" t="s">
        <v>1162</v>
      </c>
      <c r="C1646" s="113" t="str">
        <f t="shared" si="718"/>
        <v>B.044.01.283</v>
      </c>
      <c r="D1646" s="9" t="s">
        <v>1163</v>
      </c>
      <c r="E1646" s="112" t="s">
        <v>514</v>
      </c>
      <c r="F1646" s="115" t="str">
        <f t="shared" si="719"/>
        <v>Electricity Solomon Islands production</v>
      </c>
      <c r="G1646" s="143">
        <f t="shared" si="720"/>
        <v>0.19385395333333333</v>
      </c>
      <c r="I1646" s="118">
        <f t="shared" si="721"/>
        <v>4.1164200935999998E-2</v>
      </c>
      <c r="K1646" s="161">
        <f t="shared" si="722"/>
        <v>2.5760620000000001E-3</v>
      </c>
      <c r="L1646" s="161">
        <f t="shared" si="723"/>
        <v>9.3918305000000001E-3</v>
      </c>
      <c r="M1646" s="162">
        <f t="shared" si="724"/>
        <v>1.18215436E-4</v>
      </c>
      <c r="N1646" s="161">
        <v>2.9078092999999999E-2</v>
      </c>
      <c r="O1646" s="132">
        <v>6.0604357999999997E-3</v>
      </c>
      <c r="P1646" s="132">
        <v>3.3313946999999999E-3</v>
      </c>
      <c r="Q1646" s="132">
        <v>1.4052493E-3</v>
      </c>
      <c r="R1646" s="132">
        <v>1.1708127E-3</v>
      </c>
      <c r="S1646" s="132">
        <v>0</v>
      </c>
      <c r="T1646" s="132">
        <v>0</v>
      </c>
      <c r="U1646" s="132">
        <v>0</v>
      </c>
      <c r="V1646" s="164">
        <v>2.6766793E-5</v>
      </c>
      <c r="W1646" s="132">
        <v>0</v>
      </c>
      <c r="X1646" s="164">
        <v>9.1448643000000002E-5</v>
      </c>
      <c r="Y1646" s="132">
        <v>0</v>
      </c>
      <c r="Z1646" s="132">
        <v>0</v>
      </c>
      <c r="AA1646" s="132">
        <v>0</v>
      </c>
      <c r="AC1646" s="118">
        <f t="shared" si="725"/>
        <v>2.9078092999999999E-2</v>
      </c>
      <c r="AD1646" s="118">
        <f t="shared" si="726"/>
        <v>1.1967892500000001E-2</v>
      </c>
      <c r="AE1646" s="118">
        <f t="shared" si="727"/>
        <v>9.3918305000000001E-3</v>
      </c>
      <c r="AF1646" s="118">
        <f t="shared" si="728"/>
        <v>9.3918305000000001E-3</v>
      </c>
      <c r="AG1646" s="118">
        <f t="shared" si="729"/>
        <v>1.18215436E-4</v>
      </c>
      <c r="AI1646" s="69">
        <v>2.6055226999999999</v>
      </c>
      <c r="AJ1646" s="69">
        <v>2.4998277999999998</v>
      </c>
      <c r="AK1646" s="69">
        <v>1.1361800999999999E-2</v>
      </c>
      <c r="AL1646" s="69">
        <v>0</v>
      </c>
      <c r="AM1646" s="69">
        <v>0</v>
      </c>
      <c r="AN1646" s="69">
        <v>9.4333117999999994E-2</v>
      </c>
      <c r="AO1646" s="69">
        <v>0</v>
      </c>
      <c r="AQ1646" s="116">
        <v>5.7840595999999996E-3</v>
      </c>
      <c r="AR1646" s="116">
        <v>5.4113798000000003E-3</v>
      </c>
      <c r="AS1646" s="116">
        <v>1.9418819999999999E-4</v>
      </c>
      <c r="AT1646" s="116">
        <v>1.7849156000000001E-4</v>
      </c>
      <c r="AU1646" s="150">
        <f t="shared" si="730"/>
        <v>3.2442325046000001E-7</v>
      </c>
      <c r="AV1646" s="150">
        <f t="shared" si="731"/>
        <v>7.18151629827E-10</v>
      </c>
      <c r="AW1646" s="163">
        <f t="shared" si="732"/>
        <v>2.499881824719E-2</v>
      </c>
      <c r="AX1646" s="196">
        <v>1.7989647E-7</v>
      </c>
      <c r="AY1646" s="196">
        <v>5.4279106000000001E-10</v>
      </c>
      <c r="AZ1646" s="196">
        <v>1.4829827000000001E-14</v>
      </c>
      <c r="BA1646" s="108">
        <v>0</v>
      </c>
      <c r="BB1646" s="108">
        <v>0</v>
      </c>
      <c r="BC1646" s="196">
        <v>2.0895045999999999E-10</v>
      </c>
      <c r="BD1646" s="196">
        <v>1.4431783E-7</v>
      </c>
      <c r="BE1646" s="196">
        <v>2.9620449999999998E-11</v>
      </c>
      <c r="BF1646" s="196">
        <v>1.4572529000000001E-10</v>
      </c>
      <c r="BG1646" s="108">
        <v>0</v>
      </c>
      <c r="BH1646" s="108">
        <v>0</v>
      </c>
      <c r="BI1646" s="108">
        <v>0</v>
      </c>
      <c r="BJ1646" s="108">
        <v>0</v>
      </c>
      <c r="BK1646" s="108">
        <v>0</v>
      </c>
      <c r="BL1646" s="108">
        <v>0</v>
      </c>
      <c r="BM1646" s="108">
        <v>0</v>
      </c>
      <c r="BN1646" s="108">
        <v>0</v>
      </c>
      <c r="BO1646" s="196">
        <v>5.4024719000000001E-7</v>
      </c>
      <c r="BP1646" s="108">
        <v>2.4998277999999999E-2</v>
      </c>
      <c r="BQ1646" s="108">
        <v>0</v>
      </c>
      <c r="BR1646" s="108">
        <v>0</v>
      </c>
      <c r="BS1646" s="108">
        <v>0</v>
      </c>
      <c r="BU1646" s="172">
        <v>1.2022472000000001E-5</v>
      </c>
      <c r="BV1646" s="172">
        <v>1.0734664000000001E-6</v>
      </c>
      <c r="BW1646" s="172">
        <v>5.4051625000000003E-6</v>
      </c>
      <c r="BX1646" s="69">
        <v>0</v>
      </c>
      <c r="BY1646" s="172">
        <v>1.8313501E-6</v>
      </c>
      <c r="BZ1646" s="172">
        <v>1.3527064000000001E-7</v>
      </c>
      <c r="CA1646" s="69">
        <v>0</v>
      </c>
      <c r="CB1646" s="172">
        <v>2.0531172E-7</v>
      </c>
      <c r="CC1646" s="69">
        <v>0</v>
      </c>
      <c r="CD1646" s="69">
        <v>0</v>
      </c>
      <c r="CE1646" s="69">
        <v>0</v>
      </c>
      <c r="CF1646" s="69">
        <v>0</v>
      </c>
      <c r="CG1646" s="69">
        <v>0</v>
      </c>
      <c r="CH1646" s="172">
        <v>3.25997E-7</v>
      </c>
      <c r="CI1646" s="172">
        <v>3.0330042999999999E-6</v>
      </c>
      <c r="CJ1646" s="172">
        <v>1.2909487E-8</v>
      </c>
      <c r="CK1646" s="69">
        <v>0</v>
      </c>
      <c r="CM1646" s="198">
        <v>0</v>
      </c>
      <c r="CN1646" s="198">
        <v>0.19385395</v>
      </c>
      <c r="CO1646" s="198">
        <v>5.6921779000000004E-3</v>
      </c>
      <c r="CP1646" s="198">
        <v>7.6547450999999995E-4</v>
      </c>
      <c r="CQ1646" s="198">
        <v>0</v>
      </c>
      <c r="CR1646" s="198">
        <v>0</v>
      </c>
      <c r="CS1646" s="197">
        <v>6.7812192999999995E-5</v>
      </c>
      <c r="CT1646" s="198">
        <v>0</v>
      </c>
      <c r="CU1646" s="198">
        <v>0</v>
      </c>
      <c r="CV1646" s="197">
        <v>4.7571131999999997E-5</v>
      </c>
    </row>
    <row r="1647" spans="1:100" ht="14.4">
      <c r="A1647" t="s">
        <v>3798</v>
      </c>
      <c r="B1647" s="85" t="s">
        <v>1162</v>
      </c>
      <c r="C1647" s="113" t="str">
        <f t="shared" si="718"/>
        <v>B.044.01.284</v>
      </c>
      <c r="D1647" s="9" t="s">
        <v>1163</v>
      </c>
      <c r="E1647" s="112" t="s">
        <v>514</v>
      </c>
      <c r="F1647" s="115" t="str">
        <f t="shared" si="719"/>
        <v>Electricity Somalia production</v>
      </c>
      <c r="G1647" s="143">
        <f t="shared" si="720"/>
        <v>0.18690686000000001</v>
      </c>
      <c r="I1647" s="118">
        <f t="shared" si="721"/>
        <v>3.9723818268999997E-2</v>
      </c>
      <c r="K1647" s="161">
        <f t="shared" si="722"/>
        <v>2.4824280000000001E-3</v>
      </c>
      <c r="L1647" s="161">
        <f t="shared" si="723"/>
        <v>9.0494319E-3</v>
      </c>
      <c r="M1647" s="162">
        <f t="shared" si="724"/>
        <v>1.5592936900000001E-4</v>
      </c>
      <c r="N1647" s="161">
        <v>2.8036029000000001E-2</v>
      </c>
      <c r="O1647" s="132">
        <v>5.8360970000000002E-3</v>
      </c>
      <c r="P1647" s="132">
        <v>3.2133348999999999E-3</v>
      </c>
      <c r="Q1647" s="132">
        <v>1.3554916999999999E-3</v>
      </c>
      <c r="R1647" s="132">
        <v>1.1269362999999999E-3</v>
      </c>
      <c r="S1647" s="132">
        <v>0</v>
      </c>
      <c r="T1647" s="132">
        <v>0</v>
      </c>
      <c r="U1647" s="132">
        <v>0</v>
      </c>
      <c r="V1647" s="164">
        <v>6.3800641000000006E-5</v>
      </c>
      <c r="W1647" s="132">
        <v>0</v>
      </c>
      <c r="X1647" s="164">
        <v>9.2128728000000001E-5</v>
      </c>
      <c r="Y1647" s="132">
        <v>0</v>
      </c>
      <c r="Z1647" s="132">
        <v>0</v>
      </c>
      <c r="AA1647" s="132">
        <v>0</v>
      </c>
      <c r="AC1647" s="118">
        <f t="shared" si="725"/>
        <v>2.8036029000000001E-2</v>
      </c>
      <c r="AD1647" s="118">
        <f t="shared" si="726"/>
        <v>1.15318599E-2</v>
      </c>
      <c r="AE1647" s="118">
        <f t="shared" si="727"/>
        <v>9.0494319E-3</v>
      </c>
      <c r="AF1647" s="118">
        <f t="shared" si="728"/>
        <v>9.0494319E-3</v>
      </c>
      <c r="AG1647" s="118">
        <f t="shared" si="729"/>
        <v>1.5592936900000001E-4</v>
      </c>
      <c r="AI1647" s="69">
        <v>2.6560204000000001</v>
      </c>
      <c r="AJ1647" s="69">
        <v>2.4044009000000002</v>
      </c>
      <c r="AK1647" s="69">
        <v>1.1446296E-2</v>
      </c>
      <c r="AL1647" s="69">
        <v>0</v>
      </c>
      <c r="AM1647" s="69">
        <v>0</v>
      </c>
      <c r="AN1647" s="69">
        <v>0.24017324000000001</v>
      </c>
      <c r="AO1647" s="69">
        <v>0</v>
      </c>
      <c r="AQ1647" s="116">
        <v>5.5737770999999998E-3</v>
      </c>
      <c r="AR1647" s="116">
        <v>5.2148999999999997E-3</v>
      </c>
      <c r="AS1647" s="116">
        <v>1.8719367999999999E-4</v>
      </c>
      <c r="AT1647" s="116">
        <v>1.7168342E-4</v>
      </c>
      <c r="AU1647" s="150">
        <f t="shared" si="730"/>
        <v>3.1264388187E-7</v>
      </c>
      <c r="AV1647" s="150">
        <f t="shared" si="731"/>
        <v>6.92284307375E-10</v>
      </c>
      <c r="AW1647" s="163">
        <f t="shared" si="732"/>
        <v>2.4045296719400002E-2</v>
      </c>
      <c r="AX1647" s="196">
        <v>1.7344956E-7</v>
      </c>
      <c r="AY1647" s="196">
        <v>5.2333920000000003E-10</v>
      </c>
      <c r="AZ1647" s="196">
        <v>1.4298374999999999E-14</v>
      </c>
      <c r="BA1647" s="108">
        <v>0</v>
      </c>
      <c r="BB1647" s="108">
        <v>0</v>
      </c>
      <c r="BC1647" s="196">
        <v>2.0155187E-10</v>
      </c>
      <c r="BD1647" s="196">
        <v>1.3899276999999999E-7</v>
      </c>
      <c r="BE1647" s="196">
        <v>2.8571639000000001E-11</v>
      </c>
      <c r="BF1647" s="196">
        <v>1.4035916999999999E-10</v>
      </c>
      <c r="BG1647" s="108">
        <v>0</v>
      </c>
      <c r="BH1647" s="108">
        <v>0</v>
      </c>
      <c r="BI1647" s="108">
        <v>0</v>
      </c>
      <c r="BJ1647" s="108">
        <v>0</v>
      </c>
      <c r="BK1647" s="108">
        <v>0</v>
      </c>
      <c r="BL1647" s="108">
        <v>0</v>
      </c>
      <c r="BM1647" s="108">
        <v>0</v>
      </c>
      <c r="BN1647" s="108">
        <v>0</v>
      </c>
      <c r="BO1647" s="196">
        <v>1.2877194E-6</v>
      </c>
      <c r="BP1647" s="108">
        <v>2.4044009000000002E-2</v>
      </c>
      <c r="BQ1647" s="108">
        <v>0</v>
      </c>
      <c r="BR1647" s="108">
        <v>0</v>
      </c>
      <c r="BS1647" s="108">
        <v>0</v>
      </c>
      <c r="BU1647" s="172">
        <v>1.1600205E-5</v>
      </c>
      <c r="BV1647" s="172">
        <v>1.0340348999999999E-6</v>
      </c>
      <c r="BW1647" s="172">
        <v>5.2114591000000003E-6</v>
      </c>
      <c r="BX1647" s="69">
        <v>0</v>
      </c>
      <c r="BY1647" s="172">
        <v>1.7631678999999999E-6</v>
      </c>
      <c r="BZ1647" s="172">
        <v>1.3048093E-7</v>
      </c>
      <c r="CA1647" s="69">
        <v>0</v>
      </c>
      <c r="CB1647" s="172">
        <v>1.9804198E-7</v>
      </c>
      <c r="CC1647" s="69">
        <v>0</v>
      </c>
      <c r="CD1647" s="69">
        <v>0</v>
      </c>
      <c r="CE1647" s="69">
        <v>0</v>
      </c>
      <c r="CF1647" s="69">
        <v>0</v>
      </c>
      <c r="CG1647" s="69">
        <v>0</v>
      </c>
      <c r="CH1647" s="172">
        <v>3.1436169000000001E-7</v>
      </c>
      <c r="CI1647" s="172">
        <v>2.9178875E-6</v>
      </c>
      <c r="CJ1647" s="172">
        <v>3.0770722999999999E-8</v>
      </c>
      <c r="CK1647" s="69">
        <v>0</v>
      </c>
      <c r="CM1647" s="198">
        <v>0</v>
      </c>
      <c r="CN1647" s="198">
        <v>0.18690686000000001</v>
      </c>
      <c r="CO1647" s="198">
        <v>5.4906273999999998E-3</v>
      </c>
      <c r="CP1647" s="198">
        <v>7.3739754E-4</v>
      </c>
      <c r="CQ1647" s="198">
        <v>0</v>
      </c>
      <c r="CR1647" s="198">
        <v>0</v>
      </c>
      <c r="CS1647" s="197">
        <v>6.5291283000000003E-5</v>
      </c>
      <c r="CT1647" s="198">
        <v>0</v>
      </c>
      <c r="CU1647" s="198">
        <v>0</v>
      </c>
      <c r="CV1647" s="197">
        <v>4.5886717000000002E-5</v>
      </c>
    </row>
    <row r="1648" spans="1:100" ht="14.4">
      <c r="A1648" t="s">
        <v>3799</v>
      </c>
      <c r="B1648" s="85" t="s">
        <v>1162</v>
      </c>
      <c r="C1648" s="113" t="str">
        <f t="shared" si="718"/>
        <v>B.044.01.285</v>
      </c>
      <c r="D1648" s="9" t="s">
        <v>1163</v>
      </c>
      <c r="E1648" s="112" t="s">
        <v>514</v>
      </c>
      <c r="F1648" s="115" t="str">
        <f t="shared" si="719"/>
        <v>Electricity South Africa production</v>
      </c>
      <c r="G1648" s="143">
        <f t="shared" si="720"/>
        <v>0.27304410000000001</v>
      </c>
      <c r="I1648" s="118">
        <f t="shared" si="721"/>
        <v>5.1725196833000003E-2</v>
      </c>
      <c r="K1648" s="161">
        <f t="shared" si="722"/>
        <v>2.3103779399999999E-3</v>
      </c>
      <c r="L1648" s="161">
        <f t="shared" si="723"/>
        <v>7.1688950999999994E-3</v>
      </c>
      <c r="M1648" s="162">
        <f t="shared" si="724"/>
        <v>1.2893087929999999E-3</v>
      </c>
      <c r="N1648" s="161">
        <v>4.0956615000000002E-2</v>
      </c>
      <c r="O1648" s="132">
        <v>2.2835001E-3</v>
      </c>
      <c r="P1648" s="132">
        <v>4.8853949999999998E-3</v>
      </c>
      <c r="Q1648" s="132">
        <v>2.0787163000000001E-3</v>
      </c>
      <c r="R1648" s="132">
        <v>2.3166163999999999E-4</v>
      </c>
      <c r="S1648" s="132">
        <v>0</v>
      </c>
      <c r="T1648" s="132">
        <v>0</v>
      </c>
      <c r="U1648" s="132">
        <v>0</v>
      </c>
      <c r="V1648" s="164">
        <v>3.4871193E-5</v>
      </c>
      <c r="W1648" s="132">
        <v>0</v>
      </c>
      <c r="X1648" s="132">
        <v>1.2544375999999999E-3</v>
      </c>
      <c r="Y1648" s="132">
        <v>0</v>
      </c>
      <c r="Z1648" s="132">
        <v>0</v>
      </c>
      <c r="AA1648" s="132">
        <v>0</v>
      </c>
      <c r="AC1648" s="118">
        <f t="shared" si="725"/>
        <v>4.0956615000000002E-2</v>
      </c>
      <c r="AD1648" s="118">
        <f t="shared" si="726"/>
        <v>9.4792730399999997E-3</v>
      </c>
      <c r="AE1648" s="118">
        <f t="shared" si="727"/>
        <v>7.1688950999999994E-3</v>
      </c>
      <c r="AF1648" s="118">
        <f t="shared" si="728"/>
        <v>7.1688950999999994E-3</v>
      </c>
      <c r="AG1648" s="118">
        <f t="shared" si="729"/>
        <v>1.2893087929999999E-3</v>
      </c>
      <c r="AI1648" s="69">
        <v>3.0365631</v>
      </c>
      <c r="AJ1648" s="69">
        <v>2.7236742999999999</v>
      </c>
      <c r="AK1648" s="69">
        <v>0.15585436</v>
      </c>
      <c r="AL1648" s="69">
        <v>0</v>
      </c>
      <c r="AM1648" s="69">
        <v>7.2726995999999999E-3</v>
      </c>
      <c r="AN1648" s="69">
        <v>0.14136261</v>
      </c>
      <c r="AO1648" s="69">
        <v>8.3991424000000002E-3</v>
      </c>
      <c r="AQ1648" s="116">
        <v>5.6509682999999998E-3</v>
      </c>
      <c r="AR1648" s="116">
        <v>5.3760105000000002E-3</v>
      </c>
      <c r="AS1648" s="116">
        <v>2.3865038999999999E-4</v>
      </c>
      <c r="AT1648" s="199">
        <v>3.6307450000000001E-5</v>
      </c>
      <c r="AU1648" s="150">
        <f t="shared" si="730"/>
        <v>3.2230278417000005E-7</v>
      </c>
      <c r="AV1648" s="150">
        <f t="shared" si="731"/>
        <v>8.8258280187299998E-10</v>
      </c>
      <c r="AW1648" s="163">
        <f t="shared" si="732"/>
        <v>5.0850771222400006E-3</v>
      </c>
      <c r="AX1648" s="196">
        <v>2.5338492000000002E-7</v>
      </c>
      <c r="AY1648" s="196">
        <v>7.6452347000000001E-10</v>
      </c>
      <c r="AZ1648" s="196">
        <v>2.0887873000000001E-14</v>
      </c>
      <c r="BA1648" s="108">
        <v>0</v>
      </c>
      <c r="BB1648" s="108">
        <v>0</v>
      </c>
      <c r="BC1648" s="196">
        <v>3.0909017E-10</v>
      </c>
      <c r="BD1648" s="196">
        <v>6.8608774000000003E-8</v>
      </c>
      <c r="BE1648" s="196">
        <v>4.3816079000000002E-11</v>
      </c>
      <c r="BF1648" s="196">
        <v>7.4222365000000005E-11</v>
      </c>
      <c r="BG1648" s="108">
        <v>0</v>
      </c>
      <c r="BH1648" s="108">
        <v>0</v>
      </c>
      <c r="BI1648" s="108">
        <v>0</v>
      </c>
      <c r="BJ1648" s="108">
        <v>0</v>
      </c>
      <c r="BK1648" s="108">
        <v>0</v>
      </c>
      <c r="BL1648" s="108">
        <v>0</v>
      </c>
      <c r="BM1648" s="108">
        <v>0</v>
      </c>
      <c r="BN1648" s="108">
        <v>0</v>
      </c>
      <c r="BO1648" s="196">
        <v>7.0382224000000004E-7</v>
      </c>
      <c r="BP1648" s="108">
        <v>5.0843733000000002E-3</v>
      </c>
      <c r="BQ1648" s="108">
        <v>0</v>
      </c>
      <c r="BR1648" s="108">
        <v>0</v>
      </c>
      <c r="BS1648" s="108">
        <v>0</v>
      </c>
      <c r="BU1648" s="172">
        <v>1.3217976000000001E-5</v>
      </c>
      <c r="BV1648" s="172">
        <v>6.1347235E-7</v>
      </c>
      <c r="BW1648" s="172">
        <v>7.6131938999999997E-6</v>
      </c>
      <c r="BX1648" s="69">
        <v>0</v>
      </c>
      <c r="BY1648" s="172">
        <v>5.6347856000000003E-7</v>
      </c>
      <c r="BZ1648" s="172">
        <v>2.0009922E-7</v>
      </c>
      <c r="CA1648" s="69">
        <v>0</v>
      </c>
      <c r="CB1648" s="172">
        <v>3.0370756E-7</v>
      </c>
      <c r="CC1648" s="69">
        <v>0</v>
      </c>
      <c r="CD1648" s="69">
        <v>0</v>
      </c>
      <c r="CE1648" s="69">
        <v>0</v>
      </c>
      <c r="CF1648" s="69">
        <v>0</v>
      </c>
      <c r="CG1648" s="69">
        <v>0</v>
      </c>
      <c r="CH1648" s="172">
        <v>4.1897648999999998E-7</v>
      </c>
      <c r="CI1648" s="172">
        <v>3.4882300999999998E-6</v>
      </c>
      <c r="CJ1648" s="172">
        <v>1.6818197999999999E-8</v>
      </c>
      <c r="CK1648" s="69">
        <v>0</v>
      </c>
      <c r="CM1648" s="198">
        <v>0</v>
      </c>
      <c r="CN1648" s="198">
        <v>0.27304410000000001</v>
      </c>
      <c r="CO1648" s="198">
        <v>8.4201597000000006E-3</v>
      </c>
      <c r="CP1648" s="198">
        <v>4.6562178000000002E-4</v>
      </c>
      <c r="CQ1648" s="198">
        <v>0</v>
      </c>
      <c r="CR1648" s="198">
        <v>0</v>
      </c>
      <c r="CS1648" s="197">
        <v>2.2154976000000002E-5</v>
      </c>
      <c r="CT1648" s="198">
        <v>0</v>
      </c>
      <c r="CU1648" s="198">
        <v>0</v>
      </c>
      <c r="CV1648" s="197">
        <v>7.0369642E-5</v>
      </c>
    </row>
    <row r="1649" spans="1:100" ht="14.4">
      <c r="A1649" t="s">
        <v>3800</v>
      </c>
      <c r="B1649" s="85" t="s">
        <v>1162</v>
      </c>
      <c r="C1649" s="113" t="str">
        <f t="shared" si="718"/>
        <v>B.044.01.286</v>
      </c>
      <c r="D1649" s="9" t="s">
        <v>1163</v>
      </c>
      <c r="E1649" s="112" t="s">
        <v>514</v>
      </c>
      <c r="F1649" s="115" t="str">
        <f t="shared" si="719"/>
        <v>Electricity South Korea production</v>
      </c>
      <c r="G1649" s="143">
        <f t="shared" si="720"/>
        <v>0.14424248000000001</v>
      </c>
      <c r="I1649" s="118">
        <f t="shared" si="721"/>
        <v>3.0983861796E-2</v>
      </c>
      <c r="K1649" s="161">
        <f t="shared" si="722"/>
        <v>6.4363959000000002E-4</v>
      </c>
      <c r="L1649" s="161">
        <f t="shared" si="723"/>
        <v>2.11799504E-3</v>
      </c>
      <c r="M1649" s="162">
        <f t="shared" si="724"/>
        <v>6.585855166E-3</v>
      </c>
      <c r="N1649" s="161">
        <v>2.1636372000000001E-2</v>
      </c>
      <c r="O1649" s="132">
        <v>9.0174783999999995E-4</v>
      </c>
      <c r="P1649" s="132">
        <v>1.2162472E-3</v>
      </c>
      <c r="Q1649" s="132">
        <v>5.2097150000000002E-4</v>
      </c>
      <c r="R1649" s="132">
        <v>1.2266809E-4</v>
      </c>
      <c r="S1649" s="132">
        <v>0</v>
      </c>
      <c r="T1649" s="132">
        <v>0</v>
      </c>
      <c r="U1649" s="132">
        <v>0</v>
      </c>
      <c r="V1649" s="164">
        <v>2.1121566000000002E-5</v>
      </c>
      <c r="W1649" s="132">
        <v>0</v>
      </c>
      <c r="X1649" s="132">
        <v>6.5647335999999999E-3</v>
      </c>
      <c r="Y1649" s="132">
        <v>0</v>
      </c>
      <c r="Z1649" s="132">
        <v>0</v>
      </c>
      <c r="AA1649" s="132">
        <v>0</v>
      </c>
      <c r="AC1649" s="118">
        <f t="shared" si="725"/>
        <v>2.1636372000000001E-2</v>
      </c>
      <c r="AD1649" s="118">
        <f t="shared" si="726"/>
        <v>2.7616346299999999E-3</v>
      </c>
      <c r="AE1649" s="118">
        <f t="shared" si="727"/>
        <v>2.11799504E-3</v>
      </c>
      <c r="AF1649" s="118">
        <f t="shared" si="728"/>
        <v>2.11799504E-3</v>
      </c>
      <c r="AG1649" s="118">
        <f t="shared" si="729"/>
        <v>6.585855166E-3</v>
      </c>
      <c r="AI1649" s="69">
        <v>2.5659377000000001</v>
      </c>
      <c r="AJ1649" s="69">
        <v>1.5655505000000001</v>
      </c>
      <c r="AK1649" s="69">
        <v>0.81561841999999996</v>
      </c>
      <c r="AL1649" s="69">
        <v>0</v>
      </c>
      <c r="AM1649" s="69">
        <v>0.10988361000000001</v>
      </c>
      <c r="AN1649" s="69">
        <v>6.8595082000000002E-2</v>
      </c>
      <c r="AO1649" s="69">
        <v>6.2900897999999998E-3</v>
      </c>
      <c r="AQ1649" s="116">
        <v>2.802728E-3</v>
      </c>
      <c r="AR1649" s="116">
        <v>2.6375409000000002E-3</v>
      </c>
      <c r="AS1649" s="116">
        <v>1.1909562E-4</v>
      </c>
      <c r="AT1649" s="199">
        <v>4.6091412999999999E-5</v>
      </c>
      <c r="AU1649" s="150">
        <f t="shared" si="730"/>
        <v>1.5812595471599998E-7</v>
      </c>
      <c r="AV1649" s="150">
        <f t="shared" si="731"/>
        <v>4.4044239554999999E-10</v>
      </c>
      <c r="AW1649" s="163">
        <f t="shared" si="732"/>
        <v>6.4553800068300003E-3</v>
      </c>
      <c r="AX1649" s="196">
        <v>1.3385702E-7</v>
      </c>
      <c r="AY1649" s="196">
        <v>4.0387893999999999E-10</v>
      </c>
      <c r="AZ1649" s="196">
        <v>1.1034549999999999E-14</v>
      </c>
      <c r="BA1649" s="108">
        <v>0</v>
      </c>
      <c r="BB1649" s="108">
        <v>0</v>
      </c>
      <c r="BC1649" s="196">
        <v>7.7464716000000005E-11</v>
      </c>
      <c r="BD1649" s="196">
        <v>2.4191469999999999E-8</v>
      </c>
      <c r="BE1649" s="196">
        <v>1.0981262E-11</v>
      </c>
      <c r="BF1649" s="196">
        <v>2.5571158999999999E-11</v>
      </c>
      <c r="BG1649" s="108">
        <v>0</v>
      </c>
      <c r="BH1649" s="108">
        <v>0</v>
      </c>
      <c r="BI1649" s="108">
        <v>0</v>
      </c>
      <c r="BJ1649" s="108">
        <v>0</v>
      </c>
      <c r="BK1649" s="108">
        <v>0</v>
      </c>
      <c r="BL1649" s="108">
        <v>0</v>
      </c>
      <c r="BM1649" s="108">
        <v>0</v>
      </c>
      <c r="BN1649" s="108">
        <v>0</v>
      </c>
      <c r="BO1649" s="196">
        <v>4.2630683E-7</v>
      </c>
      <c r="BP1649" s="108">
        <v>6.4549537000000001E-3</v>
      </c>
      <c r="BQ1649" s="108">
        <v>0</v>
      </c>
      <c r="BR1649" s="108">
        <v>0</v>
      </c>
      <c r="BS1649" s="108">
        <v>0</v>
      </c>
      <c r="BU1649" s="172">
        <v>7.6105341999999998E-6</v>
      </c>
      <c r="BV1649" s="172">
        <v>2.0179880000000001E-7</v>
      </c>
      <c r="BW1649" s="172">
        <v>4.0218631E-6</v>
      </c>
      <c r="BX1649" s="69">
        <v>0</v>
      </c>
      <c r="BY1649" s="172">
        <v>2.3862975999999999E-7</v>
      </c>
      <c r="BZ1649" s="172">
        <v>5.0149215999999997E-8</v>
      </c>
      <c r="CA1649" s="69">
        <v>0</v>
      </c>
      <c r="CB1649" s="172">
        <v>7.6115716999999997E-8</v>
      </c>
      <c r="CC1649" s="69">
        <v>0</v>
      </c>
      <c r="CD1649" s="69">
        <v>0</v>
      </c>
      <c r="CE1649" s="69">
        <v>0</v>
      </c>
      <c r="CF1649" s="69">
        <v>0</v>
      </c>
      <c r="CG1649" s="69">
        <v>0</v>
      </c>
      <c r="CH1649" s="172">
        <v>1.0812365E-7</v>
      </c>
      <c r="CI1649" s="172">
        <v>2.9036670999999999E-6</v>
      </c>
      <c r="CJ1649" s="172">
        <v>1.0186823E-8</v>
      </c>
      <c r="CK1649" s="69">
        <v>0</v>
      </c>
      <c r="CM1649" s="198">
        <v>0</v>
      </c>
      <c r="CN1649" s="198">
        <v>0.14424248000000001</v>
      </c>
      <c r="CO1649" s="198">
        <v>2.1102751E-3</v>
      </c>
      <c r="CP1649" s="198">
        <v>1.4956957E-4</v>
      </c>
      <c r="CQ1649" s="198">
        <v>0</v>
      </c>
      <c r="CR1649" s="198">
        <v>0</v>
      </c>
      <c r="CS1649" s="197">
        <v>9.1727115999999992E-6</v>
      </c>
      <c r="CT1649" s="198">
        <v>0</v>
      </c>
      <c r="CU1649" s="198">
        <v>0</v>
      </c>
      <c r="CV1649" s="197">
        <v>1.7636161999999998E-5</v>
      </c>
    </row>
    <row r="1650" spans="1:100" ht="14.4">
      <c r="A1650" t="s">
        <v>3801</v>
      </c>
      <c r="B1650" s="85" t="s">
        <v>1162</v>
      </c>
      <c r="C1650" s="113" t="str">
        <f t="shared" si="718"/>
        <v>B.044.01.287</v>
      </c>
      <c r="D1650" s="9" t="s">
        <v>1163</v>
      </c>
      <c r="E1650" s="112" t="s">
        <v>514</v>
      </c>
      <c r="F1650" s="115" t="str">
        <f t="shared" si="719"/>
        <v>Electricity South Sudan production</v>
      </c>
      <c r="G1650" s="143">
        <f t="shared" si="720"/>
        <v>0.20999834000000001</v>
      </c>
      <c r="I1650" s="118">
        <f t="shared" si="721"/>
        <v>4.4571193373200001E-2</v>
      </c>
      <c r="K1650" s="161">
        <f t="shared" si="722"/>
        <v>2.7914846000000001E-3</v>
      </c>
      <c r="L1650" s="161">
        <f t="shared" si="723"/>
        <v>1.01781879E-2</v>
      </c>
      <c r="M1650" s="162">
        <f t="shared" si="724"/>
        <v>1.017698732E-4</v>
      </c>
      <c r="N1650" s="161">
        <v>3.1499750999999999E-2</v>
      </c>
      <c r="O1650" s="132">
        <v>6.5699944000000001E-3</v>
      </c>
      <c r="P1650" s="132">
        <v>3.6081935000000002E-3</v>
      </c>
      <c r="Q1650" s="132">
        <v>1.5220372E-3</v>
      </c>
      <c r="R1650" s="132">
        <v>1.2694474000000001E-3</v>
      </c>
      <c r="S1650" s="132">
        <v>0</v>
      </c>
      <c r="T1650" s="132">
        <v>0</v>
      </c>
      <c r="U1650" s="132">
        <v>0</v>
      </c>
      <c r="V1650" s="164">
        <v>5.3012122000000004E-6</v>
      </c>
      <c r="W1650" s="132">
        <v>0</v>
      </c>
      <c r="X1650" s="164">
        <v>9.6468661E-5</v>
      </c>
      <c r="Y1650" s="132">
        <v>0</v>
      </c>
      <c r="Z1650" s="132">
        <v>0</v>
      </c>
      <c r="AA1650" s="132">
        <v>0</v>
      </c>
      <c r="AC1650" s="118">
        <f t="shared" si="725"/>
        <v>3.1499750999999999E-2</v>
      </c>
      <c r="AD1650" s="118">
        <f t="shared" si="726"/>
        <v>1.29696725E-2</v>
      </c>
      <c r="AE1650" s="118">
        <f t="shared" si="727"/>
        <v>1.01781879E-2</v>
      </c>
      <c r="AF1650" s="118">
        <f t="shared" si="728"/>
        <v>1.01781879E-2</v>
      </c>
      <c r="AG1650" s="118">
        <f t="shared" si="729"/>
        <v>1.017698732E-4</v>
      </c>
      <c r="AI1650" s="69">
        <v>2.7421072999999998</v>
      </c>
      <c r="AJ1650" s="69">
        <v>2.7115179</v>
      </c>
      <c r="AK1650" s="69">
        <v>1.19855E-2</v>
      </c>
      <c r="AL1650" s="69">
        <v>0</v>
      </c>
      <c r="AM1650" s="69">
        <v>0</v>
      </c>
      <c r="AN1650" s="69">
        <v>1.8603894999999999E-2</v>
      </c>
      <c r="AO1650" s="69">
        <v>0</v>
      </c>
      <c r="AQ1650" s="116">
        <v>6.2677493999999997E-3</v>
      </c>
      <c r="AR1650" s="116">
        <v>5.8637602999999996E-3</v>
      </c>
      <c r="AS1650" s="116">
        <v>2.1038590000000001E-4</v>
      </c>
      <c r="AT1650" s="116">
        <v>1.9360313999999999E-4</v>
      </c>
      <c r="AU1650" s="150">
        <f t="shared" si="730"/>
        <v>3.5154438599000005E-7</v>
      </c>
      <c r="AV1650" s="150">
        <f t="shared" si="731"/>
        <v>7.78054371873E-10</v>
      </c>
      <c r="AW1650" s="163">
        <f t="shared" si="732"/>
        <v>2.7115285996939999E-2</v>
      </c>
      <c r="AX1650" s="196">
        <v>1.9487846000000001E-7</v>
      </c>
      <c r="AY1650" s="196">
        <v>5.8799536000000005E-10</v>
      </c>
      <c r="AZ1650" s="196">
        <v>1.6064873E-14</v>
      </c>
      <c r="BA1650" s="108">
        <v>0</v>
      </c>
      <c r="BB1650" s="108">
        <v>0</v>
      </c>
      <c r="BC1650" s="196">
        <v>2.2631599E-10</v>
      </c>
      <c r="BD1650" s="196">
        <v>1.5643961E-7</v>
      </c>
      <c r="BE1650" s="196">
        <v>3.2082156999999999E-11</v>
      </c>
      <c r="BF1650" s="196">
        <v>1.5796078999999999E-10</v>
      </c>
      <c r="BG1650" s="108">
        <v>0</v>
      </c>
      <c r="BH1650" s="108">
        <v>0</v>
      </c>
      <c r="BI1650" s="108">
        <v>0</v>
      </c>
      <c r="BJ1650" s="108">
        <v>0</v>
      </c>
      <c r="BK1650" s="108">
        <v>0</v>
      </c>
      <c r="BL1650" s="108">
        <v>0</v>
      </c>
      <c r="BM1650" s="108">
        <v>0</v>
      </c>
      <c r="BN1650" s="108">
        <v>0</v>
      </c>
      <c r="BO1650" s="196">
        <v>1.0699694E-7</v>
      </c>
      <c r="BP1650" s="108">
        <v>2.7115179E-2</v>
      </c>
      <c r="BQ1650" s="108">
        <v>0</v>
      </c>
      <c r="BR1650" s="108">
        <v>0</v>
      </c>
      <c r="BS1650" s="108">
        <v>0</v>
      </c>
      <c r="BU1650" s="172">
        <v>1.30183E-5</v>
      </c>
      <c r="BV1650" s="172">
        <v>1.1635388000000001E-6</v>
      </c>
      <c r="BW1650" s="172">
        <v>5.8553109999999997E-6</v>
      </c>
      <c r="BX1650" s="69">
        <v>0</v>
      </c>
      <c r="BY1650" s="172">
        <v>1.9854484999999998E-6</v>
      </c>
      <c r="BZ1650" s="172">
        <v>1.4651276000000001E-7</v>
      </c>
      <c r="CA1650" s="69">
        <v>0</v>
      </c>
      <c r="CB1650" s="172">
        <v>2.2237484000000001E-7</v>
      </c>
      <c r="CC1650" s="69">
        <v>0</v>
      </c>
      <c r="CD1650" s="69">
        <v>0</v>
      </c>
      <c r="CE1650" s="69">
        <v>0</v>
      </c>
      <c r="CF1650" s="69">
        <v>0</v>
      </c>
      <c r="CG1650" s="69">
        <v>0</v>
      </c>
      <c r="CH1650" s="172">
        <v>3.5314578999999998E-7</v>
      </c>
      <c r="CI1650" s="172">
        <v>3.2894115999999999E-6</v>
      </c>
      <c r="CJ1650" s="172">
        <v>2.5567475999999999E-9</v>
      </c>
      <c r="CK1650" s="69">
        <v>0</v>
      </c>
      <c r="CM1650" s="198">
        <v>0</v>
      </c>
      <c r="CN1650" s="198">
        <v>0.20999834000000001</v>
      </c>
      <c r="CO1650" s="198">
        <v>6.1652453999999999E-3</v>
      </c>
      <c r="CP1650" s="198">
        <v>8.2967914000000003E-4</v>
      </c>
      <c r="CQ1650" s="198">
        <v>0</v>
      </c>
      <c r="CR1650" s="198">
        <v>0</v>
      </c>
      <c r="CS1650" s="197">
        <v>7.3517021000000005E-5</v>
      </c>
      <c r="CT1650" s="198">
        <v>0</v>
      </c>
      <c r="CU1650" s="198">
        <v>0</v>
      </c>
      <c r="CV1650" s="197">
        <v>5.1524689000000001E-5</v>
      </c>
    </row>
    <row r="1651" spans="1:100" ht="14.4">
      <c r="A1651" t="s">
        <v>3802</v>
      </c>
      <c r="B1651" s="85" t="s">
        <v>1162</v>
      </c>
      <c r="C1651" s="113" t="str">
        <f t="shared" si="718"/>
        <v>B.044.01.288</v>
      </c>
      <c r="D1651" s="9" t="s">
        <v>1163</v>
      </c>
      <c r="E1651" s="112" t="s">
        <v>514</v>
      </c>
      <c r="F1651" s="115" t="str">
        <f t="shared" si="719"/>
        <v xml:space="preserve">Electricity Spain production (from Our World in Data) </v>
      </c>
      <c r="G1651" s="143">
        <f t="shared" si="720"/>
        <v>4.9451842000000003E-2</v>
      </c>
      <c r="I1651" s="118">
        <f t="shared" si="721"/>
        <v>1.3085789019999999E-2</v>
      </c>
      <c r="K1651" s="161">
        <f t="shared" si="722"/>
        <v>2.6124147000000002E-4</v>
      </c>
      <c r="L1651" s="161">
        <f t="shared" si="723"/>
        <v>1.00829363E-3</v>
      </c>
      <c r="M1651" s="162">
        <f t="shared" si="724"/>
        <v>4.3984776199999997E-3</v>
      </c>
      <c r="N1651" s="161">
        <v>7.4177762999999997E-3</v>
      </c>
      <c r="O1651" s="132">
        <v>5.0742929999999999E-4</v>
      </c>
      <c r="P1651" s="132">
        <v>5.0086433000000004E-4</v>
      </c>
      <c r="Q1651" s="132">
        <v>2.1202948999999999E-4</v>
      </c>
      <c r="R1651" s="164">
        <v>4.9211980000000001E-5</v>
      </c>
      <c r="S1651" s="132">
        <v>0</v>
      </c>
      <c r="T1651" s="132">
        <v>0</v>
      </c>
      <c r="U1651" s="132">
        <v>0</v>
      </c>
      <c r="V1651" s="132">
        <v>1.2132312E-4</v>
      </c>
      <c r="W1651" s="132">
        <v>0</v>
      </c>
      <c r="X1651" s="132">
        <v>4.2771544999999998E-3</v>
      </c>
      <c r="Y1651" s="132">
        <v>0</v>
      </c>
      <c r="Z1651" s="132">
        <v>0</v>
      </c>
      <c r="AA1651" s="132">
        <v>0</v>
      </c>
      <c r="AC1651" s="118">
        <f t="shared" si="725"/>
        <v>7.4177762999999997E-3</v>
      </c>
      <c r="AD1651" s="118">
        <f t="shared" si="726"/>
        <v>1.2695351000000001E-3</v>
      </c>
      <c r="AE1651" s="118">
        <f t="shared" si="727"/>
        <v>1.00829363E-3</v>
      </c>
      <c r="AF1651" s="118">
        <f t="shared" si="728"/>
        <v>1.00829363E-3</v>
      </c>
      <c r="AG1651" s="118">
        <f t="shared" si="729"/>
        <v>4.3984776199999997E-3</v>
      </c>
      <c r="AI1651" s="69">
        <v>1.8300057000000001</v>
      </c>
      <c r="AJ1651" s="69">
        <v>0.62898690999999995</v>
      </c>
      <c r="AK1651" s="69">
        <v>0.53140405000000002</v>
      </c>
      <c r="AL1651" s="69">
        <v>0</v>
      </c>
      <c r="AM1651" s="69">
        <v>8.2216227000000003E-2</v>
      </c>
      <c r="AN1651" s="69">
        <v>0.46284266000000002</v>
      </c>
      <c r="AO1651" s="69">
        <v>0.12455589</v>
      </c>
      <c r="AQ1651" s="116">
        <v>1.0512885E-3</v>
      </c>
      <c r="AR1651" s="116">
        <v>9.7257115000000003E-4</v>
      </c>
      <c r="AS1651" s="199">
        <v>4.226786E-5</v>
      </c>
      <c r="AT1651" s="199">
        <v>3.6449497000000002E-5</v>
      </c>
      <c r="AU1651" s="150">
        <f t="shared" si="730"/>
        <v>5.8307622261000001E-8</v>
      </c>
      <c r="AV1651" s="150">
        <f t="shared" si="731"/>
        <v>1.5631605416590001E-10</v>
      </c>
      <c r="AW1651" s="163">
        <f t="shared" si="732"/>
        <v>5.1049715235000001E-3</v>
      </c>
      <c r="AX1651" s="196">
        <v>4.5891309E-8</v>
      </c>
      <c r="AY1651" s="196">
        <v>1.3846516000000001E-10</v>
      </c>
      <c r="AZ1651" s="196">
        <v>3.7830659000000001E-15</v>
      </c>
      <c r="BA1651" s="108">
        <v>0</v>
      </c>
      <c r="BB1651" s="108">
        <v>0</v>
      </c>
      <c r="BC1651" s="196">
        <v>3.1527261000000002E-11</v>
      </c>
      <c r="BD1651" s="196">
        <v>1.2384785999999999E-8</v>
      </c>
      <c r="BE1651" s="196">
        <v>4.4692490999999996E-12</v>
      </c>
      <c r="BF1651" s="196">
        <v>1.3377862E-11</v>
      </c>
      <c r="BG1651" s="108">
        <v>0</v>
      </c>
      <c r="BH1651" s="108">
        <v>0</v>
      </c>
      <c r="BI1651" s="108">
        <v>0</v>
      </c>
      <c r="BJ1651" s="108">
        <v>0</v>
      </c>
      <c r="BK1651" s="108">
        <v>0</v>
      </c>
      <c r="BL1651" s="108">
        <v>0</v>
      </c>
      <c r="BM1651" s="108">
        <v>0</v>
      </c>
      <c r="BN1651" s="108">
        <v>0</v>
      </c>
      <c r="BO1651" s="196">
        <v>2.4487235000000001E-6</v>
      </c>
      <c r="BP1651" s="108">
        <v>5.1025228000000002E-3</v>
      </c>
      <c r="BQ1651" s="108">
        <v>0</v>
      </c>
      <c r="BR1651" s="108">
        <v>0</v>
      </c>
      <c r="BS1651" s="108">
        <v>0</v>
      </c>
      <c r="BU1651" s="172">
        <v>3.1613578000000002E-6</v>
      </c>
      <c r="BV1651" s="172">
        <v>1.0261066E-7</v>
      </c>
      <c r="BW1651" s="172">
        <v>1.3788485999999999E-6</v>
      </c>
      <c r="BX1651" s="69">
        <v>0</v>
      </c>
      <c r="BY1651" s="172">
        <v>1.1335259E-7</v>
      </c>
      <c r="BZ1651" s="172">
        <v>2.0410162000000001E-8</v>
      </c>
      <c r="CA1651" s="69">
        <v>0</v>
      </c>
      <c r="CB1651" s="172">
        <v>3.0978234000000003E-8</v>
      </c>
      <c r="CC1651" s="69">
        <v>0</v>
      </c>
      <c r="CD1651" s="69">
        <v>0</v>
      </c>
      <c r="CE1651" s="69">
        <v>0</v>
      </c>
      <c r="CF1651" s="69">
        <v>0</v>
      </c>
      <c r="CG1651" s="69">
        <v>0</v>
      </c>
      <c r="CH1651" s="172">
        <v>4.5334575000000002E-8</v>
      </c>
      <c r="CI1651" s="172">
        <v>1.4113095000000001E-6</v>
      </c>
      <c r="CJ1651" s="172">
        <v>5.8513520000000003E-8</v>
      </c>
      <c r="CK1651" s="69">
        <v>0</v>
      </c>
      <c r="CM1651" s="198">
        <v>0</v>
      </c>
      <c r="CN1651" s="198">
        <v>4.9451842000000003E-2</v>
      </c>
      <c r="CO1651" s="198">
        <v>8.5885802000000002E-4</v>
      </c>
      <c r="CP1651" s="197">
        <v>7.4885806000000004E-5</v>
      </c>
      <c r="CQ1651" s="198">
        <v>0</v>
      </c>
      <c r="CR1651" s="198">
        <v>0</v>
      </c>
      <c r="CS1651" s="197">
        <v>4.5717512E-6</v>
      </c>
      <c r="CT1651" s="198">
        <v>0</v>
      </c>
      <c r="CU1651" s="198">
        <v>0</v>
      </c>
      <c r="CV1651" s="197">
        <v>7.177718E-6</v>
      </c>
    </row>
    <row r="1652" spans="1:100" ht="14.4">
      <c r="A1652" t="s">
        <v>3803</v>
      </c>
      <c r="B1652" s="85" t="s">
        <v>1162</v>
      </c>
      <c r="C1652" s="113" t="str">
        <f t="shared" si="718"/>
        <v>B.044.01.289</v>
      </c>
      <c r="D1652" s="9" t="s">
        <v>1163</v>
      </c>
      <c r="E1652" s="112" t="s">
        <v>514</v>
      </c>
      <c r="F1652" s="115" t="str">
        <f t="shared" si="719"/>
        <v>Electricity Sri Lanka production</v>
      </c>
      <c r="G1652" s="143">
        <f t="shared" si="720"/>
        <v>0.11441507333333335</v>
      </c>
      <c r="I1652" s="118">
        <f t="shared" si="721"/>
        <v>2.2807697350000003E-2</v>
      </c>
      <c r="K1652" s="161">
        <f t="shared" si="722"/>
        <v>1.50536984E-3</v>
      </c>
      <c r="L1652" s="161">
        <f t="shared" si="723"/>
        <v>3.7699863E-3</v>
      </c>
      <c r="M1652" s="162">
        <f t="shared" si="724"/>
        <v>3.7008020999999998E-4</v>
      </c>
      <c r="N1652" s="161">
        <v>1.7162261000000002E-2</v>
      </c>
      <c r="O1652" s="132">
        <v>1.6653086999999999E-3</v>
      </c>
      <c r="P1652" s="132">
        <v>2.1046775999999999E-3</v>
      </c>
      <c r="Q1652" s="132">
        <v>8.9361446000000005E-4</v>
      </c>
      <c r="R1652" s="132">
        <v>6.1175537999999996E-4</v>
      </c>
      <c r="S1652" s="132">
        <v>0</v>
      </c>
      <c r="T1652" s="132">
        <v>0</v>
      </c>
      <c r="U1652" s="132">
        <v>0</v>
      </c>
      <c r="V1652" s="132">
        <v>1.4578033000000001E-4</v>
      </c>
      <c r="W1652" s="132">
        <v>0</v>
      </c>
      <c r="X1652" s="132">
        <v>2.2429988E-4</v>
      </c>
      <c r="Y1652" s="132">
        <v>0</v>
      </c>
      <c r="Z1652" s="132">
        <v>0</v>
      </c>
      <c r="AA1652" s="132">
        <v>0</v>
      </c>
      <c r="AC1652" s="118">
        <f t="shared" si="725"/>
        <v>1.7162261000000002E-2</v>
      </c>
      <c r="AD1652" s="118">
        <f t="shared" si="726"/>
        <v>5.2753561399999996E-3</v>
      </c>
      <c r="AE1652" s="118">
        <f t="shared" si="727"/>
        <v>3.7699863E-3</v>
      </c>
      <c r="AF1652" s="118">
        <f t="shared" si="728"/>
        <v>3.7699863E-3</v>
      </c>
      <c r="AG1652" s="118">
        <f t="shared" si="729"/>
        <v>3.7008020999999998E-4</v>
      </c>
      <c r="AI1652" s="69">
        <v>1.9270438999999999</v>
      </c>
      <c r="AJ1652" s="69">
        <v>1.1881002000000001</v>
      </c>
      <c r="AK1652" s="69">
        <v>2.786756E-2</v>
      </c>
      <c r="AL1652" s="69">
        <v>0</v>
      </c>
      <c r="AM1652" s="69">
        <v>4.9516622000000003E-2</v>
      </c>
      <c r="AN1652" s="69">
        <v>0.24074127000000001</v>
      </c>
      <c r="AO1652" s="69">
        <v>0.42081829999999998</v>
      </c>
      <c r="AQ1652" s="116">
        <v>2.7445009999999999E-3</v>
      </c>
      <c r="AR1652" s="116">
        <v>2.6063131999999999E-3</v>
      </c>
      <c r="AS1652" s="116">
        <v>1.0425995E-4</v>
      </c>
      <c r="AT1652" s="199">
        <v>3.3927826999999998E-5</v>
      </c>
      <c r="AU1652" s="150">
        <f t="shared" si="730"/>
        <v>1.5625379005000001E-7</v>
      </c>
      <c r="AV1652" s="150">
        <f t="shared" si="731"/>
        <v>3.855767327531E-10</v>
      </c>
      <c r="AW1652" s="163">
        <f t="shared" si="732"/>
        <v>4.7517964552999999E-3</v>
      </c>
      <c r="AX1652" s="196">
        <v>1.0617719E-7</v>
      </c>
      <c r="AY1652" s="196">
        <v>3.2036220999999999E-10</v>
      </c>
      <c r="AZ1652" s="196">
        <v>8.7527531000000003E-15</v>
      </c>
      <c r="BA1652" s="108">
        <v>0</v>
      </c>
      <c r="BB1652" s="108">
        <v>0</v>
      </c>
      <c r="BC1652" s="196">
        <v>1.3287405E-10</v>
      </c>
      <c r="BD1652" s="196">
        <v>4.9943725999999999E-8</v>
      </c>
      <c r="BE1652" s="196">
        <v>1.8835990999999999E-11</v>
      </c>
      <c r="BF1652" s="196">
        <v>4.6369778999999999E-11</v>
      </c>
      <c r="BG1652" s="108">
        <v>0</v>
      </c>
      <c r="BH1652" s="108">
        <v>0</v>
      </c>
      <c r="BI1652" s="108">
        <v>0</v>
      </c>
      <c r="BJ1652" s="108">
        <v>0</v>
      </c>
      <c r="BK1652" s="108">
        <v>0</v>
      </c>
      <c r="BL1652" s="108">
        <v>0</v>
      </c>
      <c r="BM1652" s="108">
        <v>0</v>
      </c>
      <c r="BN1652" s="108">
        <v>0</v>
      </c>
      <c r="BO1652" s="196">
        <v>2.9423553E-6</v>
      </c>
      <c r="BP1652" s="108">
        <v>4.7488540999999999E-3</v>
      </c>
      <c r="BQ1652" s="108">
        <v>0</v>
      </c>
      <c r="BR1652" s="108">
        <v>0</v>
      </c>
      <c r="BS1652" s="108">
        <v>0</v>
      </c>
      <c r="BU1652" s="172">
        <v>6.2801920000000002E-6</v>
      </c>
      <c r="BV1652" s="172">
        <v>3.6343303999999998E-7</v>
      </c>
      <c r="BW1652" s="172">
        <v>3.1901958E-6</v>
      </c>
      <c r="BX1652" s="69">
        <v>0</v>
      </c>
      <c r="BY1652" s="172">
        <v>7.8279652000000002E-7</v>
      </c>
      <c r="BZ1652" s="172">
        <v>8.6020184999999995E-8</v>
      </c>
      <c r="CA1652" s="69">
        <v>0</v>
      </c>
      <c r="CB1652" s="172">
        <v>1.3056012999999999E-7</v>
      </c>
      <c r="CC1652" s="69">
        <v>0</v>
      </c>
      <c r="CD1652" s="69">
        <v>0</v>
      </c>
      <c r="CE1652" s="69">
        <v>0</v>
      </c>
      <c r="CF1652" s="69">
        <v>0</v>
      </c>
      <c r="CG1652" s="69">
        <v>0</v>
      </c>
      <c r="CH1652" s="172">
        <v>1.8658522999999999E-7</v>
      </c>
      <c r="CI1652" s="172">
        <v>1.4702919999999999E-6</v>
      </c>
      <c r="CJ1652" s="172">
        <v>7.030911E-8</v>
      </c>
      <c r="CK1652" s="69">
        <v>0</v>
      </c>
      <c r="CM1652" s="198">
        <v>0</v>
      </c>
      <c r="CN1652" s="198">
        <v>0.11441506999999999</v>
      </c>
      <c r="CO1652" s="198">
        <v>3.6197225999999999E-3</v>
      </c>
      <c r="CP1652" s="198">
        <v>2.6838440000000001E-4</v>
      </c>
      <c r="CQ1652" s="198">
        <v>0</v>
      </c>
      <c r="CR1652" s="198">
        <v>0</v>
      </c>
      <c r="CS1652" s="197">
        <v>2.6465352000000001E-5</v>
      </c>
      <c r="CT1652" s="198">
        <v>0</v>
      </c>
      <c r="CU1652" s="198">
        <v>0</v>
      </c>
      <c r="CV1652" s="197">
        <v>3.0251040000000002E-5</v>
      </c>
    </row>
    <row r="1653" spans="1:100" ht="14.4">
      <c r="A1653" t="s">
        <v>3804</v>
      </c>
      <c r="B1653" s="85" t="s">
        <v>1162</v>
      </c>
      <c r="C1653" s="113" t="str">
        <f t="shared" si="718"/>
        <v>B.044.01.290</v>
      </c>
      <c r="D1653" s="9" t="s">
        <v>1163</v>
      </c>
      <c r="E1653" s="112" t="s">
        <v>514</v>
      </c>
      <c r="F1653" s="115" t="str">
        <f t="shared" si="719"/>
        <v>Electricity Sudan production</v>
      </c>
      <c r="G1653" s="143">
        <f t="shared" si="720"/>
        <v>5.9331552666666669E-2</v>
      </c>
      <c r="I1653" s="118">
        <f t="shared" si="721"/>
        <v>1.2812949182000001E-2</v>
      </c>
      <c r="K1653" s="161">
        <f t="shared" si="722"/>
        <v>8.0415246000000004E-4</v>
      </c>
      <c r="L1653" s="161">
        <f t="shared" si="723"/>
        <v>2.8533891E-3</v>
      </c>
      <c r="M1653" s="162">
        <f t="shared" si="724"/>
        <v>2.5567472199999999E-4</v>
      </c>
      <c r="N1653" s="161">
        <v>8.8997329000000003E-3</v>
      </c>
      <c r="O1653" s="132">
        <v>1.8157538000000001E-3</v>
      </c>
      <c r="P1653" s="132">
        <v>1.0376353E-3</v>
      </c>
      <c r="Q1653" s="132">
        <v>4.3761918000000003E-4</v>
      </c>
      <c r="R1653" s="132">
        <v>3.6653328000000002E-4</v>
      </c>
      <c r="S1653" s="132">
        <v>0</v>
      </c>
      <c r="T1653" s="132">
        <v>0</v>
      </c>
      <c r="U1653" s="132">
        <v>0</v>
      </c>
      <c r="V1653" s="132">
        <v>2.2371473999999999E-4</v>
      </c>
      <c r="W1653" s="132">
        <v>0</v>
      </c>
      <c r="X1653" s="164">
        <v>3.1959982000000003E-5</v>
      </c>
      <c r="Y1653" s="132">
        <v>0</v>
      </c>
      <c r="Z1653" s="132">
        <v>0</v>
      </c>
      <c r="AA1653" s="132">
        <v>0</v>
      </c>
      <c r="AC1653" s="118">
        <f t="shared" si="725"/>
        <v>8.8997329000000003E-3</v>
      </c>
      <c r="AD1653" s="118">
        <f t="shared" si="726"/>
        <v>3.6575415599999998E-3</v>
      </c>
      <c r="AE1653" s="118">
        <f t="shared" si="727"/>
        <v>2.8533891E-3</v>
      </c>
      <c r="AF1653" s="118">
        <f t="shared" si="728"/>
        <v>2.8533891E-3</v>
      </c>
      <c r="AG1653" s="118">
        <f t="shared" si="729"/>
        <v>2.5567472199999999E-4</v>
      </c>
      <c r="AI1653" s="69">
        <v>1.8589779</v>
      </c>
      <c r="AJ1653" s="69">
        <v>0.73807173000000004</v>
      </c>
      <c r="AK1653" s="69">
        <v>3.9707856000000003E-3</v>
      </c>
      <c r="AL1653" s="69">
        <v>0</v>
      </c>
      <c r="AM1653" s="69">
        <v>3.4430083E-2</v>
      </c>
      <c r="AN1653" s="69">
        <v>1.4854274000000001E-2</v>
      </c>
      <c r="AO1653" s="69">
        <v>1.0676509999999999</v>
      </c>
      <c r="AQ1653" s="116">
        <v>1.7599625000000001E-3</v>
      </c>
      <c r="AR1653" s="116">
        <v>1.6479535999999999E-3</v>
      </c>
      <c r="AS1653" s="199">
        <v>5.9278316999999998E-5</v>
      </c>
      <c r="AT1653" s="199">
        <v>5.2730561E-5</v>
      </c>
      <c r="AU1653" s="150">
        <f t="shared" si="730"/>
        <v>9.8798177825999997E-8</v>
      </c>
      <c r="AV1653" s="150">
        <f t="shared" si="731"/>
        <v>2.1922454866379999E-10</v>
      </c>
      <c r="AW1653" s="163">
        <f t="shared" si="732"/>
        <v>7.3852326432999995E-3</v>
      </c>
      <c r="AX1653" s="196">
        <v>5.5059680999999999E-8</v>
      </c>
      <c r="AY1653" s="196">
        <v>1.6612834999999999E-10</v>
      </c>
      <c r="AZ1653" s="196">
        <v>4.5388637999999999E-15</v>
      </c>
      <c r="BA1653" s="108">
        <v>0</v>
      </c>
      <c r="BB1653" s="108">
        <v>0</v>
      </c>
      <c r="BC1653" s="196">
        <v>6.5070826E-11</v>
      </c>
      <c r="BD1653" s="196">
        <v>4.3673426E-8</v>
      </c>
      <c r="BE1653" s="196">
        <v>9.2243257999999993E-12</v>
      </c>
      <c r="BF1653" s="196">
        <v>4.3867333999999999E-11</v>
      </c>
      <c r="BG1653" s="108">
        <v>0</v>
      </c>
      <c r="BH1653" s="108">
        <v>0</v>
      </c>
      <c r="BI1653" s="108">
        <v>0</v>
      </c>
      <c r="BJ1653" s="108">
        <v>0</v>
      </c>
      <c r="BK1653" s="108">
        <v>0</v>
      </c>
      <c r="BL1653" s="108">
        <v>0</v>
      </c>
      <c r="BM1653" s="108">
        <v>0</v>
      </c>
      <c r="BN1653" s="108">
        <v>0</v>
      </c>
      <c r="BO1653" s="196">
        <v>4.5153432999999997E-6</v>
      </c>
      <c r="BP1653" s="108">
        <v>7.3807172999999998E-3</v>
      </c>
      <c r="BQ1653" s="108">
        <v>0</v>
      </c>
      <c r="BR1653" s="108">
        <v>0</v>
      </c>
      <c r="BS1653" s="108">
        <v>0</v>
      </c>
      <c r="BU1653" s="172">
        <v>3.7526985000000002E-6</v>
      </c>
      <c r="BV1653" s="172">
        <v>3.2385774999999998E-7</v>
      </c>
      <c r="BW1653" s="172">
        <v>1.6543211000000001E-6</v>
      </c>
      <c r="BX1653" s="69">
        <v>0</v>
      </c>
      <c r="BY1653" s="172">
        <v>5.6343603999999995E-7</v>
      </c>
      <c r="BZ1653" s="172">
        <v>4.2125642000000001E-8</v>
      </c>
      <c r="CA1653" s="69">
        <v>0</v>
      </c>
      <c r="CB1653" s="172">
        <v>6.3937658000000003E-8</v>
      </c>
      <c r="CC1653" s="69">
        <v>0</v>
      </c>
      <c r="CD1653" s="69">
        <v>0</v>
      </c>
      <c r="CE1653" s="69">
        <v>0</v>
      </c>
      <c r="CF1653" s="69">
        <v>0</v>
      </c>
      <c r="CG1653" s="69">
        <v>0</v>
      </c>
      <c r="CH1653" s="172">
        <v>1.0084357E-7</v>
      </c>
      <c r="CI1653" s="172">
        <v>8.9628028999999997E-7</v>
      </c>
      <c r="CJ1653" s="172">
        <v>1.0789648E-7</v>
      </c>
      <c r="CK1653" s="69">
        <v>0</v>
      </c>
      <c r="CM1653" s="198">
        <v>0</v>
      </c>
      <c r="CN1653" s="198">
        <v>5.9331553000000002E-2</v>
      </c>
      <c r="CO1653" s="198">
        <v>1.7726437E-3</v>
      </c>
      <c r="CP1653" s="198">
        <v>2.3124031E-4</v>
      </c>
      <c r="CQ1653" s="198">
        <v>0</v>
      </c>
      <c r="CR1653" s="198">
        <v>0</v>
      </c>
      <c r="CS1653" s="197">
        <v>2.0729381E-5</v>
      </c>
      <c r="CT1653" s="198">
        <v>0</v>
      </c>
      <c r="CU1653" s="198">
        <v>0</v>
      </c>
      <c r="CV1653" s="197">
        <v>1.4814481999999999E-5</v>
      </c>
    </row>
    <row r="1654" spans="1:100" ht="14.4">
      <c r="A1654" t="s">
        <v>3805</v>
      </c>
      <c r="B1654" s="85" t="s">
        <v>1162</v>
      </c>
      <c r="C1654" s="113" t="str">
        <f t="shared" si="718"/>
        <v>B.044.01.291</v>
      </c>
      <c r="D1654" s="9" t="s">
        <v>1163</v>
      </c>
      <c r="E1654" s="112" t="s">
        <v>514</v>
      </c>
      <c r="F1654" s="115" t="str">
        <f t="shared" si="719"/>
        <v>Electricity Suriname production</v>
      </c>
      <c r="G1654" s="143">
        <f t="shared" si="720"/>
        <v>0.11009918</v>
      </c>
      <c r="I1654" s="118">
        <f t="shared" si="721"/>
        <v>2.3479690528000002E-2</v>
      </c>
      <c r="K1654" s="161">
        <f t="shared" si="722"/>
        <v>1.48365868E-3</v>
      </c>
      <c r="L1654" s="161">
        <f t="shared" si="723"/>
        <v>5.3069962000000005E-3</v>
      </c>
      <c r="M1654" s="162">
        <f t="shared" si="724"/>
        <v>1.7415864800000001E-4</v>
      </c>
      <c r="N1654" s="161">
        <v>1.6514877000000001E-2</v>
      </c>
      <c r="O1654" s="132">
        <v>3.3841276E-3</v>
      </c>
      <c r="P1654" s="132">
        <v>1.9228686000000001E-3</v>
      </c>
      <c r="Q1654" s="132">
        <v>8.1103364E-4</v>
      </c>
      <c r="R1654" s="132">
        <v>6.7262503999999999E-4</v>
      </c>
      <c r="S1654" s="132">
        <v>0</v>
      </c>
      <c r="T1654" s="132">
        <v>0</v>
      </c>
      <c r="U1654" s="132">
        <v>0</v>
      </c>
      <c r="V1654" s="132">
        <v>1.2216681000000001E-4</v>
      </c>
      <c r="W1654" s="132">
        <v>0</v>
      </c>
      <c r="X1654" s="164">
        <v>5.1991838000000003E-5</v>
      </c>
      <c r="Y1654" s="132">
        <v>0</v>
      </c>
      <c r="Z1654" s="132">
        <v>0</v>
      </c>
      <c r="AA1654" s="132">
        <v>0</v>
      </c>
      <c r="AC1654" s="118">
        <f t="shared" si="725"/>
        <v>1.6514877000000001E-2</v>
      </c>
      <c r="AD1654" s="118">
        <f t="shared" si="726"/>
        <v>6.790654880000001E-3</v>
      </c>
      <c r="AE1654" s="118">
        <f t="shared" si="727"/>
        <v>5.3069962000000005E-3</v>
      </c>
      <c r="AF1654" s="118">
        <f t="shared" si="728"/>
        <v>5.3069962000000005E-3</v>
      </c>
      <c r="AG1654" s="118">
        <f t="shared" si="729"/>
        <v>1.7415864800000001E-4</v>
      </c>
      <c r="AI1654" s="69">
        <v>2.0276347000000001</v>
      </c>
      <c r="AJ1654" s="69">
        <v>1.4076662</v>
      </c>
      <c r="AK1654" s="69">
        <v>6.4595918999999996E-3</v>
      </c>
      <c r="AL1654" s="69">
        <v>0</v>
      </c>
      <c r="AM1654" s="69">
        <v>2.1917666999999998E-2</v>
      </c>
      <c r="AN1654" s="69">
        <v>6.5010029000000004E-3</v>
      </c>
      <c r="AO1654" s="69">
        <v>0.58509025999999997</v>
      </c>
      <c r="AQ1654" s="116">
        <v>3.2704789000000001E-3</v>
      </c>
      <c r="AR1654" s="116">
        <v>3.0603259999999999E-3</v>
      </c>
      <c r="AS1654" s="116">
        <v>1.1007509E-4</v>
      </c>
      <c r="AT1654" s="116">
        <v>1.0007785E-4</v>
      </c>
      <c r="AU1654" s="150">
        <f t="shared" si="730"/>
        <v>1.8347278387000001E-7</v>
      </c>
      <c r="AV1654" s="150">
        <f t="shared" si="731"/>
        <v>4.0708244358699998E-10</v>
      </c>
      <c r="AW1654" s="163">
        <f t="shared" si="732"/>
        <v>1.4016505752000001E-2</v>
      </c>
      <c r="AX1654" s="196">
        <v>1.0217204E-7</v>
      </c>
      <c r="AY1654" s="196">
        <v>3.0827769999999998E-10</v>
      </c>
      <c r="AZ1654" s="196">
        <v>8.422587E-15</v>
      </c>
      <c r="BA1654" s="108">
        <v>0</v>
      </c>
      <c r="BB1654" s="108">
        <v>0</v>
      </c>
      <c r="BC1654" s="196">
        <v>1.2059487E-10</v>
      </c>
      <c r="BD1654" s="196">
        <v>8.1180149000000001E-8</v>
      </c>
      <c r="BE1654" s="196">
        <v>1.7095316999999999E-11</v>
      </c>
      <c r="BF1654" s="196">
        <v>8.1701003999999998E-11</v>
      </c>
      <c r="BG1654" s="108">
        <v>0</v>
      </c>
      <c r="BH1654" s="108">
        <v>0</v>
      </c>
      <c r="BI1654" s="108">
        <v>0</v>
      </c>
      <c r="BJ1654" s="108">
        <v>0</v>
      </c>
      <c r="BK1654" s="108">
        <v>0</v>
      </c>
      <c r="BL1654" s="108">
        <v>0</v>
      </c>
      <c r="BM1654" s="108">
        <v>0</v>
      </c>
      <c r="BN1654" s="108">
        <v>0</v>
      </c>
      <c r="BO1654" s="196">
        <v>2.4657520000000001E-6</v>
      </c>
      <c r="BP1654" s="108">
        <v>1.401404E-2</v>
      </c>
      <c r="BQ1654" s="108">
        <v>0</v>
      </c>
      <c r="BR1654" s="108">
        <v>0</v>
      </c>
      <c r="BS1654" s="108">
        <v>0</v>
      </c>
      <c r="BU1654" s="172">
        <v>6.8622937999999999E-6</v>
      </c>
      <c r="BV1654" s="172">
        <v>6.0297453999999996E-7</v>
      </c>
      <c r="BW1654" s="172">
        <v>3.0698572000000002E-6</v>
      </c>
      <c r="BX1654" s="69">
        <v>0</v>
      </c>
      <c r="BY1654" s="172">
        <v>1.0405262E-6</v>
      </c>
      <c r="BZ1654" s="172">
        <v>7.8070874999999995E-8</v>
      </c>
      <c r="CA1654" s="69">
        <v>0</v>
      </c>
      <c r="CB1654" s="172">
        <v>1.1849479E-7</v>
      </c>
      <c r="CC1654" s="69">
        <v>0</v>
      </c>
      <c r="CD1654" s="69">
        <v>0</v>
      </c>
      <c r="CE1654" s="69">
        <v>0</v>
      </c>
      <c r="CF1654" s="69">
        <v>0</v>
      </c>
      <c r="CG1654" s="69">
        <v>0</v>
      </c>
      <c r="CH1654" s="172">
        <v>1.8707204000000001E-7</v>
      </c>
      <c r="CI1654" s="172">
        <v>1.7063777000000001E-6</v>
      </c>
      <c r="CJ1654" s="172">
        <v>5.8920425999999998E-8</v>
      </c>
      <c r="CK1654" s="69">
        <v>0</v>
      </c>
      <c r="CM1654" s="198">
        <v>0</v>
      </c>
      <c r="CN1654" s="198">
        <v>0.11009918</v>
      </c>
      <c r="CO1654" s="198">
        <v>3.2852163000000002E-3</v>
      </c>
      <c r="CP1654" s="198">
        <v>4.3045201999999998E-4</v>
      </c>
      <c r="CQ1654" s="198">
        <v>0</v>
      </c>
      <c r="CR1654" s="198">
        <v>0</v>
      </c>
      <c r="CS1654" s="197">
        <v>3.8367202E-5</v>
      </c>
      <c r="CT1654" s="198">
        <v>0</v>
      </c>
      <c r="CU1654" s="198">
        <v>0</v>
      </c>
      <c r="CV1654" s="197">
        <v>2.7455475999999999E-5</v>
      </c>
    </row>
    <row r="1655" spans="1:100" ht="14.4">
      <c r="A1655" t="s">
        <v>3806</v>
      </c>
      <c r="B1655" s="85" t="s">
        <v>1162</v>
      </c>
      <c r="C1655" s="113" t="str">
        <f t="shared" si="718"/>
        <v>B.044.01.292</v>
      </c>
      <c r="D1655" s="9" t="s">
        <v>1163</v>
      </c>
      <c r="E1655" s="112" t="s">
        <v>514</v>
      </c>
      <c r="F1655" s="115" t="str">
        <f t="shared" si="719"/>
        <v xml:space="preserve">Electricity Sweden production (from Our World in Data) </v>
      </c>
      <c r="G1655" s="143">
        <f t="shared" si="720"/>
        <v>4.6741093333333341E-3</v>
      </c>
      <c r="I1655" s="118">
        <f t="shared" si="721"/>
        <v>7.9835301349999999E-3</v>
      </c>
      <c r="K1655" s="161">
        <f t="shared" si="722"/>
        <v>2.8091083500000002E-4</v>
      </c>
      <c r="L1655" s="161">
        <f t="shared" si="723"/>
        <v>8.2621940999999999E-4</v>
      </c>
      <c r="M1655" s="162">
        <f t="shared" si="724"/>
        <v>6.1752834899999999E-3</v>
      </c>
      <c r="N1655" s="161">
        <v>7.0111640000000003E-4</v>
      </c>
      <c r="O1655" s="132">
        <v>3.7833754999999999E-4</v>
      </c>
      <c r="P1655" s="132">
        <v>4.4788186E-4</v>
      </c>
      <c r="Q1655" s="132">
        <v>1.8869463E-4</v>
      </c>
      <c r="R1655" s="164">
        <v>9.2216204999999993E-5</v>
      </c>
      <c r="S1655" s="132">
        <v>0</v>
      </c>
      <c r="T1655" s="132">
        <v>0</v>
      </c>
      <c r="U1655" s="132">
        <v>0</v>
      </c>
      <c r="V1655" s="132">
        <v>1.2467528999999999E-4</v>
      </c>
      <c r="W1655" s="132">
        <v>0</v>
      </c>
      <c r="X1655" s="132">
        <v>6.0506081999999999E-3</v>
      </c>
      <c r="Y1655" s="132">
        <v>0</v>
      </c>
      <c r="Z1655" s="132">
        <v>0</v>
      </c>
      <c r="AA1655" s="132">
        <v>0</v>
      </c>
      <c r="AC1655" s="118">
        <f t="shared" si="725"/>
        <v>7.0111640000000003E-4</v>
      </c>
      <c r="AD1655" s="118">
        <f t="shared" si="726"/>
        <v>1.1071302450000001E-3</v>
      </c>
      <c r="AE1655" s="118">
        <f t="shared" si="727"/>
        <v>8.2621940999999999E-4</v>
      </c>
      <c r="AF1655" s="118">
        <f t="shared" si="728"/>
        <v>8.2621940999999999E-4</v>
      </c>
      <c r="AG1655" s="118">
        <f t="shared" si="729"/>
        <v>6.1752834899999999E-3</v>
      </c>
      <c r="AI1655" s="69">
        <v>1.6843509000000001</v>
      </c>
      <c r="AJ1655" s="69">
        <v>3.3007676999999999E-2</v>
      </c>
      <c r="AK1655" s="69">
        <v>0.75174222999999996</v>
      </c>
      <c r="AL1655" s="69">
        <v>0</v>
      </c>
      <c r="AM1655" s="69">
        <v>0.20811716999999999</v>
      </c>
      <c r="AN1655" s="69">
        <v>0.26854887</v>
      </c>
      <c r="AO1655" s="69">
        <v>0.42293499000000001</v>
      </c>
      <c r="AQ1655" s="116">
        <v>2.5690902000000002E-4</v>
      </c>
      <c r="AR1655" s="116">
        <v>2.4714240999999999E-4</v>
      </c>
      <c r="AS1655" s="199">
        <v>7.4147237000000003E-6</v>
      </c>
      <c r="AT1655" s="199">
        <v>2.3518875999999998E-6</v>
      </c>
      <c r="AU1655" s="150">
        <f t="shared" si="730"/>
        <v>1.4816691035000001E-8</v>
      </c>
      <c r="AV1655" s="150">
        <f t="shared" si="731"/>
        <v>2.742131536937E-11</v>
      </c>
      <c r="AW1655" s="163">
        <f t="shared" si="732"/>
        <v>3.2939602210000003E-4</v>
      </c>
      <c r="AX1655" s="196">
        <v>4.3375735000000002E-9</v>
      </c>
      <c r="AY1655" s="196">
        <v>1.3087506E-11</v>
      </c>
      <c r="AZ1655" s="196">
        <v>3.5756936999999998E-16</v>
      </c>
      <c r="BA1655" s="108">
        <v>0</v>
      </c>
      <c r="BB1655" s="108">
        <v>0</v>
      </c>
      <c r="BC1655" s="196">
        <v>2.8057535E-11</v>
      </c>
      <c r="BD1655" s="196">
        <v>1.045106E-8</v>
      </c>
      <c r="BE1655" s="196">
        <v>3.9773868E-12</v>
      </c>
      <c r="BF1655" s="196">
        <v>1.0356065E-11</v>
      </c>
      <c r="BG1655" s="108">
        <v>0</v>
      </c>
      <c r="BH1655" s="108">
        <v>0</v>
      </c>
      <c r="BI1655" s="108">
        <v>0</v>
      </c>
      <c r="BJ1655" s="108">
        <v>0</v>
      </c>
      <c r="BK1655" s="108">
        <v>0</v>
      </c>
      <c r="BL1655" s="108">
        <v>0</v>
      </c>
      <c r="BM1655" s="108">
        <v>0</v>
      </c>
      <c r="BN1655" s="108">
        <v>0</v>
      </c>
      <c r="BO1655" s="196">
        <v>2.5163821E-6</v>
      </c>
      <c r="BP1655" s="108">
        <v>3.2687964000000002E-4</v>
      </c>
      <c r="BQ1655" s="108">
        <v>0</v>
      </c>
      <c r="BR1655" s="108">
        <v>0</v>
      </c>
      <c r="BS1655" s="108">
        <v>0</v>
      </c>
      <c r="BU1655" s="172">
        <v>1.4938355E-6</v>
      </c>
      <c r="BV1655" s="172">
        <v>8.0635148000000001E-8</v>
      </c>
      <c r="BW1655" s="172">
        <v>1.3032657E-7</v>
      </c>
      <c r="BX1655" s="69">
        <v>0</v>
      </c>
      <c r="BY1655" s="172">
        <v>1.3541787000000001E-7</v>
      </c>
      <c r="BZ1655" s="172">
        <v>1.8163925999999999E-8</v>
      </c>
      <c r="CA1655" s="69">
        <v>0</v>
      </c>
      <c r="CB1655" s="172">
        <v>2.7568930000000001E-8</v>
      </c>
      <c r="CC1655" s="69">
        <v>0</v>
      </c>
      <c r="CD1655" s="69">
        <v>0</v>
      </c>
      <c r="CE1655" s="69">
        <v>0</v>
      </c>
      <c r="CF1655" s="69">
        <v>0</v>
      </c>
      <c r="CG1655" s="69">
        <v>0</v>
      </c>
      <c r="CH1655" s="172">
        <v>3.9651837999999998E-8</v>
      </c>
      <c r="CI1655" s="172">
        <v>1.0019409E-6</v>
      </c>
      <c r="CJ1655" s="172">
        <v>6.0130257000000002E-8</v>
      </c>
      <c r="CK1655" s="69">
        <v>0</v>
      </c>
      <c r="CM1655" s="198">
        <v>0</v>
      </c>
      <c r="CN1655" s="198">
        <v>4.6741094000000002E-3</v>
      </c>
      <c r="CO1655" s="198">
        <v>7.6433657000000001E-4</v>
      </c>
      <c r="CP1655" s="197">
        <v>5.9335305999999997E-5</v>
      </c>
      <c r="CQ1655" s="198">
        <v>0</v>
      </c>
      <c r="CR1655" s="198">
        <v>0</v>
      </c>
      <c r="CS1655" s="197">
        <v>4.8294369000000003E-6</v>
      </c>
      <c r="CT1655" s="198">
        <v>0</v>
      </c>
      <c r="CU1655" s="198">
        <v>0</v>
      </c>
      <c r="CV1655" s="197">
        <v>6.3877756999999996E-6</v>
      </c>
    </row>
    <row r="1656" spans="1:100" ht="14.4">
      <c r="A1656" t="s">
        <v>3807</v>
      </c>
      <c r="B1656" s="85" t="s">
        <v>1162</v>
      </c>
      <c r="C1656" s="113" t="str">
        <f t="shared" si="718"/>
        <v>B.044.01.293</v>
      </c>
      <c r="D1656" s="9" t="s">
        <v>1163</v>
      </c>
      <c r="E1656" s="112" t="s">
        <v>514</v>
      </c>
      <c r="F1656" s="115" t="str">
        <f t="shared" si="719"/>
        <v xml:space="preserve">Electricity Switzerland production (from Our World in Data) </v>
      </c>
      <c r="G1656" s="143">
        <f t="shared" si="720"/>
        <v>7.6655620000000008E-3</v>
      </c>
      <c r="I1656" s="118">
        <f t="shared" si="721"/>
        <v>9.1707092349999995E-3</v>
      </c>
      <c r="K1656" s="161">
        <f t="shared" si="722"/>
        <v>1.7663354500000001E-4</v>
      </c>
      <c r="L1656" s="161">
        <f t="shared" si="723"/>
        <v>6.1763833999999994E-4</v>
      </c>
      <c r="M1656" s="162">
        <f t="shared" si="724"/>
        <v>7.2266030500000005E-3</v>
      </c>
      <c r="N1656" s="161">
        <v>1.1498343000000001E-3</v>
      </c>
      <c r="O1656" s="132">
        <v>3.4595357999999999E-4</v>
      </c>
      <c r="P1656" s="132">
        <v>2.7168476000000001E-4</v>
      </c>
      <c r="Q1656" s="132">
        <v>1.138254E-4</v>
      </c>
      <c r="R1656" s="164">
        <v>6.2808145000000002E-5</v>
      </c>
      <c r="S1656" s="132">
        <v>0</v>
      </c>
      <c r="T1656" s="132">
        <v>0</v>
      </c>
      <c r="U1656" s="132">
        <v>0</v>
      </c>
      <c r="V1656" s="132">
        <v>1.6245395000000001E-4</v>
      </c>
      <c r="W1656" s="132">
        <v>0</v>
      </c>
      <c r="X1656" s="132">
        <v>7.0641491000000001E-3</v>
      </c>
      <c r="Y1656" s="132">
        <v>0</v>
      </c>
      <c r="Z1656" s="132">
        <v>0</v>
      </c>
      <c r="AA1656" s="132">
        <v>0</v>
      </c>
      <c r="AC1656" s="118">
        <f t="shared" si="725"/>
        <v>1.1498343000000001E-3</v>
      </c>
      <c r="AD1656" s="118">
        <f t="shared" si="726"/>
        <v>7.9427188499999997E-4</v>
      </c>
      <c r="AE1656" s="118">
        <f t="shared" si="727"/>
        <v>6.1763833999999994E-4</v>
      </c>
      <c r="AF1656" s="118">
        <f t="shared" si="728"/>
        <v>6.1763833999999994E-4</v>
      </c>
      <c r="AG1656" s="118">
        <f t="shared" si="729"/>
        <v>7.2266030500000005E-3</v>
      </c>
      <c r="AI1656" s="69">
        <v>1.7633780999999999</v>
      </c>
      <c r="AJ1656" s="69">
        <v>8.7065796000000001E-2</v>
      </c>
      <c r="AK1656" s="69">
        <v>0.87766701000000003</v>
      </c>
      <c r="AL1656" s="69">
        <v>0</v>
      </c>
      <c r="AM1656" s="69">
        <v>6.1509040000000001E-2</v>
      </c>
      <c r="AN1656" s="69">
        <v>0.14086633000000001</v>
      </c>
      <c r="AO1656" s="69">
        <v>0.59626990000000002</v>
      </c>
      <c r="AQ1656" s="116">
        <v>2.7652904999999998E-4</v>
      </c>
      <c r="AR1656" s="116">
        <v>2.6163671000000002E-4</v>
      </c>
      <c r="AS1656" s="199">
        <v>8.8153104000000006E-6</v>
      </c>
      <c r="AT1656" s="199">
        <v>6.0770284000000001E-6</v>
      </c>
      <c r="AU1656" s="150">
        <f t="shared" si="730"/>
        <v>1.5685654217999997E-8</v>
      </c>
      <c r="AV1656" s="150">
        <f t="shared" si="731"/>
        <v>3.2601000215499999E-11</v>
      </c>
      <c r="AW1656" s="163">
        <f t="shared" si="732"/>
        <v>8.5112441710000002E-4</v>
      </c>
      <c r="AX1656" s="196">
        <v>7.1136415999999999E-9</v>
      </c>
      <c r="AY1656" s="196">
        <v>2.1463574000000001E-11</v>
      </c>
      <c r="AZ1656" s="196">
        <v>5.8641549999999999E-16</v>
      </c>
      <c r="BA1656" s="108">
        <v>0</v>
      </c>
      <c r="BB1656" s="108">
        <v>0</v>
      </c>
      <c r="BC1656" s="196">
        <v>1.6925018E-11</v>
      </c>
      <c r="BD1656" s="196">
        <v>8.5550875999999993E-9</v>
      </c>
      <c r="BE1656" s="196">
        <v>2.3992608000000001E-12</v>
      </c>
      <c r="BF1656" s="196">
        <v>8.7375790000000002E-12</v>
      </c>
      <c r="BG1656" s="108">
        <v>0</v>
      </c>
      <c r="BH1656" s="108">
        <v>0</v>
      </c>
      <c r="BI1656" s="108">
        <v>0</v>
      </c>
      <c r="BJ1656" s="108">
        <v>0</v>
      </c>
      <c r="BK1656" s="108">
        <v>0</v>
      </c>
      <c r="BL1656" s="108">
        <v>0</v>
      </c>
      <c r="BM1656" s="108">
        <v>0</v>
      </c>
      <c r="BN1656" s="108">
        <v>0</v>
      </c>
      <c r="BO1656" s="196">
        <v>3.2788870999999999E-6</v>
      </c>
      <c r="BP1656" s="108">
        <v>8.4784553000000001E-4</v>
      </c>
      <c r="BQ1656" s="108">
        <v>0</v>
      </c>
      <c r="BR1656" s="108">
        <v>0</v>
      </c>
      <c r="BS1656" s="108">
        <v>0</v>
      </c>
      <c r="BU1656" s="172">
        <v>1.7408845E-6</v>
      </c>
      <c r="BV1656" s="172">
        <v>6.5811689000000004E-8</v>
      </c>
      <c r="BW1656" s="172">
        <v>2.1373621E-7</v>
      </c>
      <c r="BX1656" s="69">
        <v>0</v>
      </c>
      <c r="BY1656" s="172">
        <v>1.02259E-7</v>
      </c>
      <c r="BZ1656" s="172">
        <v>1.0956942E-8</v>
      </c>
      <c r="CA1656" s="69">
        <v>0</v>
      </c>
      <c r="CB1656" s="172">
        <v>1.6630280000000001E-8</v>
      </c>
      <c r="CC1656" s="69">
        <v>0</v>
      </c>
      <c r="CD1656" s="69">
        <v>0</v>
      </c>
      <c r="CE1656" s="69">
        <v>0</v>
      </c>
      <c r="CF1656" s="69">
        <v>0</v>
      </c>
      <c r="CG1656" s="69">
        <v>0</v>
      </c>
      <c r="CH1656" s="172">
        <v>2.5033589999999999E-8</v>
      </c>
      <c r="CI1656" s="172">
        <v>1.2281060000000001E-6</v>
      </c>
      <c r="CJ1656" s="172">
        <v>7.8350710999999995E-8</v>
      </c>
      <c r="CK1656" s="69">
        <v>0</v>
      </c>
      <c r="CM1656" s="198">
        <v>0</v>
      </c>
      <c r="CN1656" s="198">
        <v>7.6655621000000004E-3</v>
      </c>
      <c r="CO1656" s="198">
        <v>4.6106726E-4</v>
      </c>
      <c r="CP1656" s="197">
        <v>4.7540383000000003E-5</v>
      </c>
      <c r="CQ1656" s="198">
        <v>0</v>
      </c>
      <c r="CR1656" s="198">
        <v>0</v>
      </c>
      <c r="CS1656" s="197">
        <v>3.8102381000000001E-6</v>
      </c>
      <c r="CT1656" s="198">
        <v>0</v>
      </c>
      <c r="CU1656" s="198">
        <v>0</v>
      </c>
      <c r="CV1656" s="197">
        <v>3.8532687000000004E-6</v>
      </c>
    </row>
    <row r="1657" spans="1:100" ht="14.4">
      <c r="A1657" t="s">
        <v>3808</v>
      </c>
      <c r="B1657" s="85" t="s">
        <v>1162</v>
      </c>
      <c r="C1657" s="113" t="str">
        <f t="shared" ref="C1657:C1689" si="733">MID(A1657,1,12)</f>
        <v>B.044.01.294</v>
      </c>
      <c r="D1657" s="9" t="s">
        <v>1163</v>
      </c>
      <c r="E1657" s="112" t="s">
        <v>514</v>
      </c>
      <c r="F1657" s="115" t="str">
        <f t="shared" ref="F1657:F1689" si="734">MID(A1657, 21,85)</f>
        <v>Electricity Syria production</v>
      </c>
      <c r="G1657" s="143">
        <f t="shared" si="720"/>
        <v>0.22944864666666667</v>
      </c>
      <c r="I1657" s="118">
        <f t="shared" si="721"/>
        <v>4.7823263147999999E-2</v>
      </c>
      <c r="K1657" s="161">
        <f t="shared" si="722"/>
        <v>3.4796545000000002E-3</v>
      </c>
      <c r="L1657" s="161">
        <f t="shared" si="723"/>
        <v>9.8571822999999996E-3</v>
      </c>
      <c r="M1657" s="162">
        <f t="shared" si="724"/>
        <v>6.9129348E-5</v>
      </c>
      <c r="N1657" s="161">
        <v>3.4417296999999999E-2</v>
      </c>
      <c r="O1657" s="132">
        <v>5.0647675999999997E-3</v>
      </c>
      <c r="P1657" s="132">
        <v>4.7924146999999999E-3</v>
      </c>
      <c r="Q1657" s="132">
        <v>2.0197302E-3</v>
      </c>
      <c r="R1657" s="132">
        <v>1.4599242999999999E-3</v>
      </c>
      <c r="S1657" s="132">
        <v>0</v>
      </c>
      <c r="T1657" s="132">
        <v>0</v>
      </c>
      <c r="U1657" s="132">
        <v>0</v>
      </c>
      <c r="V1657" s="164">
        <v>1.0334407E-5</v>
      </c>
      <c r="W1657" s="132">
        <v>0</v>
      </c>
      <c r="X1657" s="164">
        <v>5.8794941000000001E-5</v>
      </c>
      <c r="Y1657" s="132">
        <v>0</v>
      </c>
      <c r="Z1657" s="132">
        <v>0</v>
      </c>
      <c r="AA1657" s="132">
        <v>0</v>
      </c>
      <c r="AC1657" s="118">
        <f t="shared" si="725"/>
        <v>3.4417296999999999E-2</v>
      </c>
      <c r="AD1657" s="118">
        <f t="shared" si="726"/>
        <v>1.33368368E-2</v>
      </c>
      <c r="AE1657" s="118">
        <f t="shared" si="727"/>
        <v>9.8571822999999996E-3</v>
      </c>
      <c r="AF1657" s="118">
        <f t="shared" si="728"/>
        <v>9.8571822999999996E-3</v>
      </c>
      <c r="AG1657" s="118">
        <f t="shared" si="729"/>
        <v>6.9129348E-5</v>
      </c>
      <c r="AI1657" s="69">
        <v>3.0731061</v>
      </c>
      <c r="AJ1657" s="69">
        <v>3.0168339</v>
      </c>
      <c r="AK1657" s="69">
        <v>7.3048260000000004E-3</v>
      </c>
      <c r="AL1657" s="69">
        <v>0</v>
      </c>
      <c r="AM1657" s="69">
        <v>5.2071076999999997E-3</v>
      </c>
      <c r="AN1657" s="69">
        <v>5.1482706999999997E-3</v>
      </c>
      <c r="AO1657" s="69">
        <v>3.8612028E-2</v>
      </c>
      <c r="AQ1657" s="116">
        <v>6.2672042000000002E-3</v>
      </c>
      <c r="AR1657" s="116">
        <v>5.8537993999999999E-3</v>
      </c>
      <c r="AS1657" s="116">
        <v>2.2101681E-4</v>
      </c>
      <c r="AT1657" s="116">
        <v>1.9238801E-4</v>
      </c>
      <c r="AU1657" s="150">
        <f t="shared" si="730"/>
        <v>3.5094720936E-7</v>
      </c>
      <c r="AV1657" s="150">
        <f t="shared" si="731"/>
        <v>8.1736985682199994E-10</v>
      </c>
      <c r="AW1657" s="163">
        <f t="shared" si="732"/>
        <v>2.6945099584369997E-2</v>
      </c>
      <c r="AX1657" s="196">
        <v>2.1292835000000001E-7</v>
      </c>
      <c r="AY1657" s="196">
        <v>6.4245621999999999E-10</v>
      </c>
      <c r="AZ1657" s="196">
        <v>1.7552822000000002E-14</v>
      </c>
      <c r="BA1657" s="108">
        <v>0</v>
      </c>
      <c r="BB1657" s="108">
        <v>0</v>
      </c>
      <c r="BC1657" s="196">
        <v>3.0031936E-10</v>
      </c>
      <c r="BD1657" s="196">
        <v>1.3771853999999999E-7</v>
      </c>
      <c r="BE1657" s="196">
        <v>4.2572744000000002E-11</v>
      </c>
      <c r="BF1657" s="196">
        <v>1.3232334E-10</v>
      </c>
      <c r="BG1657" s="108">
        <v>0</v>
      </c>
      <c r="BH1657" s="108">
        <v>0</v>
      </c>
      <c r="BI1657" s="108">
        <v>0</v>
      </c>
      <c r="BJ1657" s="108">
        <v>0</v>
      </c>
      <c r="BK1657" s="108">
        <v>0</v>
      </c>
      <c r="BL1657" s="108">
        <v>0</v>
      </c>
      <c r="BM1657" s="108">
        <v>0</v>
      </c>
      <c r="BN1657" s="108">
        <v>0</v>
      </c>
      <c r="BO1657" s="196">
        <v>2.0858437E-7</v>
      </c>
      <c r="BP1657" s="108">
        <v>2.6944890999999999E-2</v>
      </c>
      <c r="BQ1657" s="108">
        <v>0</v>
      </c>
      <c r="BR1657" s="108">
        <v>0</v>
      </c>
      <c r="BS1657" s="108">
        <v>0</v>
      </c>
      <c r="BU1657" s="172">
        <v>1.3901620000000001E-5</v>
      </c>
      <c r="BV1657" s="172">
        <v>1.0111504E-6</v>
      </c>
      <c r="BW1657" s="172">
        <v>6.3976370999999999E-6</v>
      </c>
      <c r="BX1657" s="69">
        <v>0</v>
      </c>
      <c r="BY1657" s="172">
        <v>1.9946872999999998E-6</v>
      </c>
      <c r="BZ1657" s="172">
        <v>1.9442115999999999E-7</v>
      </c>
      <c r="CA1657" s="69">
        <v>0</v>
      </c>
      <c r="CB1657" s="172">
        <v>2.9508948999999998E-7</v>
      </c>
      <c r="CC1657" s="69">
        <v>0</v>
      </c>
      <c r="CD1657" s="69">
        <v>0</v>
      </c>
      <c r="CE1657" s="69">
        <v>0</v>
      </c>
      <c r="CF1657" s="69">
        <v>0</v>
      </c>
      <c r="CG1657" s="69">
        <v>0</v>
      </c>
      <c r="CH1657" s="172">
        <v>4.3403207000000002E-7</v>
      </c>
      <c r="CI1657" s="172">
        <v>3.5696180000000002E-6</v>
      </c>
      <c r="CJ1657" s="172">
        <v>4.9842318999999996E-9</v>
      </c>
      <c r="CK1657" s="69">
        <v>0</v>
      </c>
      <c r="CM1657" s="198">
        <v>0</v>
      </c>
      <c r="CN1657" s="198">
        <v>0.22944865</v>
      </c>
      <c r="CO1657" s="198">
        <v>8.1812273999999994E-3</v>
      </c>
      <c r="CP1657" s="198">
        <v>7.3640507000000003E-4</v>
      </c>
      <c r="CQ1657" s="198">
        <v>0</v>
      </c>
      <c r="CR1657" s="198">
        <v>0</v>
      </c>
      <c r="CS1657" s="197">
        <v>6.9675524000000006E-5</v>
      </c>
      <c r="CT1657" s="198">
        <v>0</v>
      </c>
      <c r="CU1657" s="198">
        <v>0</v>
      </c>
      <c r="CV1657" s="197">
        <v>6.8372817000000004E-5</v>
      </c>
    </row>
    <row r="1658" spans="1:100" ht="14.4">
      <c r="A1658" t="s">
        <v>3809</v>
      </c>
      <c r="B1658" s="85" t="s">
        <v>1162</v>
      </c>
      <c r="C1658" s="113" t="str">
        <f t="shared" si="733"/>
        <v>B.044.01.295</v>
      </c>
      <c r="D1658" s="9" t="s">
        <v>1163</v>
      </c>
      <c r="E1658" s="112" t="s">
        <v>514</v>
      </c>
      <c r="F1658" s="115" t="str">
        <f t="shared" si="734"/>
        <v>Electricity Taiwan production</v>
      </c>
      <c r="G1658" s="143">
        <f t="shared" si="720"/>
        <v>0.19913353333333333</v>
      </c>
      <c r="I1658" s="118">
        <f t="shared" si="721"/>
        <v>3.9785282479999996E-2</v>
      </c>
      <c r="K1658" s="161">
        <f t="shared" si="722"/>
        <v>2.9229286000000002E-3</v>
      </c>
      <c r="L1658" s="161">
        <f t="shared" si="723"/>
        <v>6.4611148000000007E-3</v>
      </c>
      <c r="M1658" s="162">
        <f t="shared" si="724"/>
        <v>5.3120907999999994E-4</v>
      </c>
      <c r="N1658" s="161">
        <v>2.9870029999999999E-2</v>
      </c>
      <c r="O1658" s="132">
        <v>2.2688275999999999E-3</v>
      </c>
      <c r="P1658" s="132">
        <v>4.1922872000000003E-3</v>
      </c>
      <c r="Q1658" s="132">
        <v>1.7742652E-3</v>
      </c>
      <c r="R1658" s="132">
        <v>1.1486634E-3</v>
      </c>
      <c r="S1658" s="132">
        <v>0</v>
      </c>
      <c r="T1658" s="132">
        <v>0</v>
      </c>
      <c r="U1658" s="132">
        <v>0</v>
      </c>
      <c r="V1658" s="164">
        <v>2.6793629999999999E-5</v>
      </c>
      <c r="W1658" s="132">
        <v>0</v>
      </c>
      <c r="X1658" s="132">
        <v>5.0441544999999996E-4</v>
      </c>
      <c r="Y1658" s="132">
        <v>0</v>
      </c>
      <c r="Z1658" s="132">
        <v>0</v>
      </c>
      <c r="AA1658" s="132">
        <v>0</v>
      </c>
      <c r="AC1658" s="118">
        <f t="shared" si="725"/>
        <v>2.9870029999999999E-2</v>
      </c>
      <c r="AD1658" s="118">
        <f t="shared" si="726"/>
        <v>9.3840434E-3</v>
      </c>
      <c r="AE1658" s="118">
        <f t="shared" si="727"/>
        <v>6.4611148000000007E-3</v>
      </c>
      <c r="AF1658" s="118">
        <f t="shared" si="728"/>
        <v>6.4611148000000007E-3</v>
      </c>
      <c r="AG1658" s="118">
        <f t="shared" si="729"/>
        <v>5.3120907999999994E-4</v>
      </c>
      <c r="AI1658" s="69">
        <v>2.4786054000000002</v>
      </c>
      <c r="AJ1658" s="69">
        <v>2.2708446000000002</v>
      </c>
      <c r="AK1658" s="69">
        <v>6.2669798999999998E-2</v>
      </c>
      <c r="AL1658" s="69">
        <v>0</v>
      </c>
      <c r="AM1658" s="69">
        <v>2.5502595999999999E-2</v>
      </c>
      <c r="AN1658" s="69">
        <v>9.9741092000000003E-2</v>
      </c>
      <c r="AO1658" s="69">
        <v>1.9847361000000001E-2</v>
      </c>
      <c r="AQ1658" s="116">
        <v>4.6705862999999997E-3</v>
      </c>
      <c r="AR1658" s="116">
        <v>4.4092488000000004E-3</v>
      </c>
      <c r="AS1658" s="116">
        <v>1.7984416000000001E-4</v>
      </c>
      <c r="AT1658" s="199">
        <v>8.1493336E-5</v>
      </c>
      <c r="AU1658" s="150">
        <f t="shared" si="730"/>
        <v>2.6434345449000002E-7</v>
      </c>
      <c r="AV1658" s="150">
        <f t="shared" si="731"/>
        <v>6.6510414871499993E-10</v>
      </c>
      <c r="AW1658" s="163">
        <f t="shared" si="732"/>
        <v>1.1413632788870001E-2</v>
      </c>
      <c r="AX1658" s="196">
        <v>1.8479592000000001E-7</v>
      </c>
      <c r="AY1658" s="196">
        <v>5.5757389999999997E-10</v>
      </c>
      <c r="AZ1658" s="196">
        <v>1.5233714999999999E-14</v>
      </c>
      <c r="BA1658" s="108">
        <v>0</v>
      </c>
      <c r="BB1658" s="108">
        <v>0</v>
      </c>
      <c r="BC1658" s="196">
        <v>2.6382048999999999E-10</v>
      </c>
      <c r="BD1658" s="196">
        <v>7.9283714000000005E-8</v>
      </c>
      <c r="BE1658" s="196">
        <v>3.7398727999999997E-11</v>
      </c>
      <c r="BF1658" s="196">
        <v>7.0116286999999995E-11</v>
      </c>
      <c r="BG1658" s="108">
        <v>0</v>
      </c>
      <c r="BH1658" s="108">
        <v>0</v>
      </c>
      <c r="BI1658" s="108">
        <v>0</v>
      </c>
      <c r="BJ1658" s="108">
        <v>0</v>
      </c>
      <c r="BK1658" s="108">
        <v>0</v>
      </c>
      <c r="BL1658" s="108">
        <v>0</v>
      </c>
      <c r="BM1658" s="108">
        <v>0</v>
      </c>
      <c r="BN1658" s="108">
        <v>0</v>
      </c>
      <c r="BO1658" s="196">
        <v>5.4078887000000004E-7</v>
      </c>
      <c r="BP1658" s="108">
        <v>1.1413092E-2</v>
      </c>
      <c r="BQ1658" s="108">
        <v>0</v>
      </c>
      <c r="BR1658" s="108">
        <v>0</v>
      </c>
      <c r="BS1658" s="108">
        <v>0</v>
      </c>
      <c r="BU1658" s="172">
        <v>1.1056497E-5</v>
      </c>
      <c r="BV1658" s="172">
        <v>5.7025979E-7</v>
      </c>
      <c r="BW1658" s="172">
        <v>5.5523713000000001E-6</v>
      </c>
      <c r="BX1658" s="69">
        <v>0</v>
      </c>
      <c r="BY1658" s="172">
        <v>1.3705272E-6</v>
      </c>
      <c r="BZ1658" s="172">
        <v>1.7079247E-7</v>
      </c>
      <c r="CA1658" s="69">
        <v>0</v>
      </c>
      <c r="CB1658" s="172">
        <v>2.5922622000000003E-7</v>
      </c>
      <c r="CC1658" s="69">
        <v>0</v>
      </c>
      <c r="CD1658" s="69">
        <v>0</v>
      </c>
      <c r="CE1658" s="69">
        <v>0</v>
      </c>
      <c r="CF1658" s="69">
        <v>0</v>
      </c>
      <c r="CG1658" s="69">
        <v>0</v>
      </c>
      <c r="CH1658" s="172">
        <v>3.6064011000000001E-7</v>
      </c>
      <c r="CI1658" s="172">
        <v>2.7597574999999998E-6</v>
      </c>
      <c r="CJ1658" s="172">
        <v>1.2922431E-8</v>
      </c>
      <c r="CK1658" s="69">
        <v>0</v>
      </c>
      <c r="CM1658" s="198">
        <v>0</v>
      </c>
      <c r="CN1658" s="198">
        <v>0.19913354</v>
      </c>
      <c r="CO1658" s="198">
        <v>7.1869339000000003E-3</v>
      </c>
      <c r="CP1658" s="198">
        <v>4.2933484000000002E-4</v>
      </c>
      <c r="CQ1658" s="198">
        <v>0</v>
      </c>
      <c r="CR1658" s="198">
        <v>0</v>
      </c>
      <c r="CS1658" s="197">
        <v>4.4574094000000001E-5</v>
      </c>
      <c r="CT1658" s="198">
        <v>0</v>
      </c>
      <c r="CU1658" s="198">
        <v>0</v>
      </c>
      <c r="CV1658" s="197">
        <v>6.0063226999999998E-5</v>
      </c>
    </row>
    <row r="1659" spans="1:100" ht="14.4">
      <c r="A1659" t="s">
        <v>3810</v>
      </c>
      <c r="B1659" s="85" t="s">
        <v>1162</v>
      </c>
      <c r="C1659" s="113" t="str">
        <f t="shared" si="733"/>
        <v>B.044.01.296</v>
      </c>
      <c r="D1659" s="9" t="s">
        <v>1163</v>
      </c>
      <c r="E1659" s="112" t="s">
        <v>514</v>
      </c>
      <c r="F1659" s="115" t="str">
        <f t="shared" si="734"/>
        <v>Electricity Tajikistan production</v>
      </c>
      <c r="G1659" s="143">
        <f t="shared" ref="G1659:G1722" si="735">N1659/0.15</f>
        <v>2.0695486666666669E-2</v>
      </c>
      <c r="I1659" s="118">
        <f t="shared" ref="I1659:I1722" si="736">K1659+L1659+M1659+N1659</f>
        <v>4.1585990219999997E-3</v>
      </c>
      <c r="K1659" s="161">
        <f t="shared" ref="K1659:K1722" si="737">Q1659+R1659+S1659+T1659</f>
        <v>2.4835649000000003E-4</v>
      </c>
      <c r="L1659" s="161">
        <f t="shared" ref="L1659:L1722" si="738">O1659+P1659+U1659+Y1659+W1659</f>
        <v>5.2732693000000002E-4</v>
      </c>
      <c r="M1659" s="162">
        <f t="shared" ref="M1659:M1722" si="739">V1659+X1659+Z1659+AA1659</f>
        <v>2.7859260200000001E-4</v>
      </c>
      <c r="N1659" s="161">
        <v>3.104323E-3</v>
      </c>
      <c r="O1659" s="132">
        <v>1.8271583999999999E-4</v>
      </c>
      <c r="P1659" s="132">
        <v>3.4461109E-4</v>
      </c>
      <c r="Q1659" s="132">
        <v>1.4641105000000001E-4</v>
      </c>
      <c r="R1659" s="132">
        <v>1.0194544E-4</v>
      </c>
      <c r="S1659" s="132">
        <v>0</v>
      </c>
      <c r="T1659" s="132">
        <v>0</v>
      </c>
      <c r="U1659" s="132">
        <v>0</v>
      </c>
      <c r="V1659" s="132">
        <v>2.3470393E-4</v>
      </c>
      <c r="W1659" s="132">
        <v>0</v>
      </c>
      <c r="X1659" s="164">
        <v>4.3888672000000002E-5</v>
      </c>
      <c r="Y1659" s="132">
        <v>0</v>
      </c>
      <c r="Z1659" s="132">
        <v>0</v>
      </c>
      <c r="AA1659" s="132">
        <v>0</v>
      </c>
      <c r="AC1659" s="118">
        <f t="shared" si="725"/>
        <v>3.104323E-3</v>
      </c>
      <c r="AD1659" s="118">
        <f t="shared" si="726"/>
        <v>7.7568341999999994E-4</v>
      </c>
      <c r="AE1659" s="118">
        <f t="shared" si="727"/>
        <v>5.2732693000000002E-4</v>
      </c>
      <c r="AF1659" s="118">
        <f t="shared" si="728"/>
        <v>5.2732693000000002E-4</v>
      </c>
      <c r="AG1659" s="118">
        <f t="shared" si="729"/>
        <v>2.7859260200000001E-4</v>
      </c>
      <c r="AI1659" s="69">
        <v>1.3349411</v>
      </c>
      <c r="AJ1659" s="69">
        <v>0.18817323</v>
      </c>
      <c r="AK1659" s="69">
        <v>5.4528349999999996E-3</v>
      </c>
      <c r="AL1659" s="69">
        <v>0</v>
      </c>
      <c r="AM1659" s="69">
        <v>0</v>
      </c>
      <c r="AN1659" s="69">
        <v>0</v>
      </c>
      <c r="AO1659" s="69">
        <v>1.1413150999999999</v>
      </c>
      <c r="AQ1659" s="116">
        <v>4.5198718999999999E-4</v>
      </c>
      <c r="AR1659" s="116">
        <v>4.3034513000000002E-4</v>
      </c>
      <c r="AS1659" s="199">
        <v>1.8042624000000001E-5</v>
      </c>
      <c r="AT1659" s="199">
        <v>3.5994335000000002E-6</v>
      </c>
      <c r="AU1659" s="150">
        <f t="shared" si="730"/>
        <v>2.5800068071000004E-8</v>
      </c>
      <c r="AV1659" s="150">
        <f t="shared" si="731"/>
        <v>6.6725680604699995E-11</v>
      </c>
      <c r="AW1659" s="163">
        <f t="shared" si="732"/>
        <v>5.0412234350000001E-4</v>
      </c>
      <c r="AX1659" s="196">
        <v>1.9205412000000001E-8</v>
      </c>
      <c r="AY1659" s="196">
        <v>5.7947363E-11</v>
      </c>
      <c r="AZ1659" s="196">
        <v>1.5832046999999999E-15</v>
      </c>
      <c r="BA1659" s="108">
        <v>0</v>
      </c>
      <c r="BB1659" s="108">
        <v>0</v>
      </c>
      <c r="BC1659" s="196">
        <v>2.1770271000000001E-11</v>
      </c>
      <c r="BD1659" s="196">
        <v>6.5728858000000004E-9</v>
      </c>
      <c r="BE1659" s="196">
        <v>3.0861152999999999E-12</v>
      </c>
      <c r="BF1659" s="196">
        <v>5.6906190999999997E-12</v>
      </c>
      <c r="BG1659" s="108">
        <v>0</v>
      </c>
      <c r="BH1659" s="108">
        <v>0</v>
      </c>
      <c r="BI1659" s="108">
        <v>0</v>
      </c>
      <c r="BJ1659" s="108">
        <v>0</v>
      </c>
      <c r="BK1659" s="108">
        <v>0</v>
      </c>
      <c r="BL1659" s="108">
        <v>0</v>
      </c>
      <c r="BM1659" s="108">
        <v>0</v>
      </c>
      <c r="BN1659" s="108">
        <v>0</v>
      </c>
      <c r="BO1659" s="196">
        <v>4.7371434999999998E-6</v>
      </c>
      <c r="BP1659" s="108">
        <v>4.9938520000000004E-4</v>
      </c>
      <c r="BQ1659" s="108">
        <v>0</v>
      </c>
      <c r="BR1659" s="108">
        <v>0</v>
      </c>
      <c r="BS1659" s="108">
        <v>0</v>
      </c>
      <c r="BU1659" s="172">
        <v>1.1535474E-6</v>
      </c>
      <c r="BV1659" s="172">
        <v>4.6400216000000001E-8</v>
      </c>
      <c r="BW1659" s="172">
        <v>5.7704507999999999E-7</v>
      </c>
      <c r="BX1659" s="69">
        <v>0</v>
      </c>
      <c r="BY1659" s="172">
        <v>1.1896104E-7</v>
      </c>
      <c r="BZ1659" s="172">
        <v>1.4093668E-8</v>
      </c>
      <c r="CA1659" s="69">
        <v>0</v>
      </c>
      <c r="CB1659" s="172">
        <v>2.1391154999999999E-8</v>
      </c>
      <c r="CC1659" s="69">
        <v>0</v>
      </c>
      <c r="CD1659" s="69">
        <v>0</v>
      </c>
      <c r="CE1659" s="69">
        <v>0</v>
      </c>
      <c r="CF1659" s="69">
        <v>0</v>
      </c>
      <c r="CG1659" s="69">
        <v>0</v>
      </c>
      <c r="CH1659" s="172">
        <v>2.9717094000000001E-8</v>
      </c>
      <c r="CI1659" s="172">
        <v>2.3274261E-7</v>
      </c>
      <c r="CJ1659" s="172">
        <v>1.1319651E-7</v>
      </c>
      <c r="CK1659" s="69">
        <v>0</v>
      </c>
      <c r="CM1659" s="198">
        <v>0</v>
      </c>
      <c r="CN1659" s="198">
        <v>2.0695486999999999E-2</v>
      </c>
      <c r="CO1659" s="198">
        <v>5.9306045999999997E-4</v>
      </c>
      <c r="CP1659" s="197">
        <v>3.4978747E-5</v>
      </c>
      <c r="CQ1659" s="198">
        <v>0</v>
      </c>
      <c r="CR1659" s="198">
        <v>0</v>
      </c>
      <c r="CS1659" s="197">
        <v>3.8292611999999998E-6</v>
      </c>
      <c r="CT1659" s="198">
        <v>0</v>
      </c>
      <c r="CU1659" s="198">
        <v>0</v>
      </c>
      <c r="CV1659" s="197">
        <v>4.956373E-6</v>
      </c>
    </row>
    <row r="1660" spans="1:100" ht="14.4">
      <c r="A1660" t="s">
        <v>3811</v>
      </c>
      <c r="B1660" s="85" t="s">
        <v>1162</v>
      </c>
      <c r="C1660" s="113" t="str">
        <f t="shared" si="733"/>
        <v>B.044.01.297</v>
      </c>
      <c r="D1660" s="9" t="s">
        <v>1163</v>
      </c>
      <c r="E1660" s="112" t="s">
        <v>514</v>
      </c>
      <c r="F1660" s="115" t="str">
        <f t="shared" si="734"/>
        <v>Electricity Tanzania production</v>
      </c>
      <c r="G1660" s="143">
        <f t="shared" si="735"/>
        <v>0.13894337333333334</v>
      </c>
      <c r="I1660" s="118">
        <f t="shared" si="736"/>
        <v>2.8626818387E-2</v>
      </c>
      <c r="K1660" s="161">
        <f t="shared" si="737"/>
        <v>2.3527049E-3</v>
      </c>
      <c r="L1660" s="161">
        <f t="shared" si="738"/>
        <v>5.3387526999999994E-3</v>
      </c>
      <c r="M1660" s="162">
        <f t="shared" si="739"/>
        <v>9.3854786999999999E-5</v>
      </c>
      <c r="N1660" s="161">
        <v>2.0841505999999999E-2</v>
      </c>
      <c r="O1660" s="132">
        <v>1.9629989E-3</v>
      </c>
      <c r="P1660" s="132">
        <v>3.3757537999999998E-3</v>
      </c>
      <c r="Q1660" s="132">
        <v>1.4218428E-3</v>
      </c>
      <c r="R1660" s="132">
        <v>9.308621E-4</v>
      </c>
      <c r="S1660" s="132">
        <v>0</v>
      </c>
      <c r="T1660" s="132">
        <v>0</v>
      </c>
      <c r="U1660" s="132">
        <v>0</v>
      </c>
      <c r="V1660" s="164">
        <v>8.0856339E-5</v>
      </c>
      <c r="W1660" s="132">
        <v>0</v>
      </c>
      <c r="X1660" s="164">
        <v>1.2998448E-5</v>
      </c>
      <c r="Y1660" s="132">
        <v>0</v>
      </c>
      <c r="Z1660" s="132">
        <v>0</v>
      </c>
      <c r="AA1660" s="132">
        <v>0</v>
      </c>
      <c r="AC1660" s="118">
        <f t="shared" si="725"/>
        <v>2.0841505999999999E-2</v>
      </c>
      <c r="AD1660" s="118">
        <f t="shared" si="726"/>
        <v>7.691457599999999E-3</v>
      </c>
      <c r="AE1660" s="118">
        <f t="shared" si="727"/>
        <v>5.3387526999999994E-3</v>
      </c>
      <c r="AF1660" s="118">
        <f t="shared" si="728"/>
        <v>5.3387526999999994E-3</v>
      </c>
      <c r="AG1660" s="118">
        <f t="shared" si="729"/>
        <v>9.3854786999999999E-5</v>
      </c>
      <c r="AI1660" s="69">
        <v>2.2657039999999999</v>
      </c>
      <c r="AJ1660" s="69">
        <v>1.8459473</v>
      </c>
      <c r="AK1660" s="69">
        <v>1.6149586999999999E-3</v>
      </c>
      <c r="AL1660" s="69">
        <v>0</v>
      </c>
      <c r="AM1660" s="69">
        <v>3.2081092999999998E-2</v>
      </c>
      <c r="AN1660" s="69">
        <v>5.4374731000000004E-3</v>
      </c>
      <c r="AO1660" s="69">
        <v>0.38062314000000003</v>
      </c>
      <c r="AQ1660" s="116">
        <v>3.4957857000000002E-3</v>
      </c>
      <c r="AR1660" s="116">
        <v>3.2605923000000002E-3</v>
      </c>
      <c r="AS1660" s="116">
        <v>1.293256E-4</v>
      </c>
      <c r="AT1660" s="116">
        <v>1.0586785E-4</v>
      </c>
      <c r="AU1660" s="150">
        <f t="shared" si="730"/>
        <v>1.9547914981000002E-7</v>
      </c>
      <c r="AV1660" s="150">
        <f t="shared" si="731"/>
        <v>4.7827516016800005E-10</v>
      </c>
      <c r="AW1660" s="163">
        <f t="shared" si="732"/>
        <v>1.4827429962799999E-2</v>
      </c>
      <c r="AX1660" s="196">
        <v>1.2893945000000001E-7</v>
      </c>
      <c r="AY1660" s="196">
        <v>3.8904144999999998E-10</v>
      </c>
      <c r="AZ1660" s="196">
        <v>1.0629167999999999E-14</v>
      </c>
      <c r="BA1660" s="108">
        <v>0</v>
      </c>
      <c r="BB1660" s="108">
        <v>0</v>
      </c>
      <c r="BC1660" s="196">
        <v>2.1141780999999999E-10</v>
      </c>
      <c r="BD1660" s="196">
        <v>6.6328282000000001E-8</v>
      </c>
      <c r="BE1660" s="196">
        <v>2.9970216000000003E-11</v>
      </c>
      <c r="BF1660" s="196">
        <v>5.9252864999999995E-11</v>
      </c>
      <c r="BG1660" s="108">
        <v>0</v>
      </c>
      <c r="BH1660" s="108">
        <v>0</v>
      </c>
      <c r="BI1660" s="108">
        <v>0</v>
      </c>
      <c r="BJ1660" s="108">
        <v>0</v>
      </c>
      <c r="BK1660" s="108">
        <v>0</v>
      </c>
      <c r="BL1660" s="108">
        <v>0</v>
      </c>
      <c r="BM1660" s="108">
        <v>0</v>
      </c>
      <c r="BN1660" s="108">
        <v>0</v>
      </c>
      <c r="BO1660" s="196">
        <v>1.6319627999999999E-6</v>
      </c>
      <c r="BP1660" s="108">
        <v>1.4825797999999999E-2</v>
      </c>
      <c r="BQ1660" s="108">
        <v>0</v>
      </c>
      <c r="BR1660" s="108">
        <v>0</v>
      </c>
      <c r="BS1660" s="108">
        <v>0</v>
      </c>
      <c r="BU1660" s="172">
        <v>8.2892023000000005E-6</v>
      </c>
      <c r="BV1660" s="172">
        <v>4.7811168000000004E-7</v>
      </c>
      <c r="BW1660" s="172">
        <v>3.8741099999999997E-6</v>
      </c>
      <c r="BX1660" s="69">
        <v>0</v>
      </c>
      <c r="BY1660" s="172">
        <v>1.1249698E-6</v>
      </c>
      <c r="BZ1660" s="172">
        <v>1.3686795000000001E-7</v>
      </c>
      <c r="CA1660" s="69">
        <v>0</v>
      </c>
      <c r="CB1660" s="172">
        <v>2.0773609999999999E-7</v>
      </c>
      <c r="CC1660" s="69">
        <v>0</v>
      </c>
      <c r="CD1660" s="69">
        <v>0</v>
      </c>
      <c r="CE1660" s="69">
        <v>0</v>
      </c>
      <c r="CF1660" s="69">
        <v>0</v>
      </c>
      <c r="CG1660" s="69">
        <v>0</v>
      </c>
      <c r="CH1660" s="172">
        <v>2.9037728000000002E-7</v>
      </c>
      <c r="CI1660" s="172">
        <v>2.1380329E-6</v>
      </c>
      <c r="CJ1660" s="172">
        <v>3.8996599000000003E-8</v>
      </c>
      <c r="CK1660" s="69">
        <v>0</v>
      </c>
      <c r="CM1660" s="198">
        <v>0</v>
      </c>
      <c r="CN1660" s="198">
        <v>0.13894338000000001</v>
      </c>
      <c r="CO1660" s="198">
        <v>5.7593927999999997E-3</v>
      </c>
      <c r="CP1660" s="198">
        <v>3.5850782999999998E-4</v>
      </c>
      <c r="CQ1660" s="198">
        <v>0</v>
      </c>
      <c r="CR1660" s="198">
        <v>0</v>
      </c>
      <c r="CS1660" s="197">
        <v>3.6861803000000002E-5</v>
      </c>
      <c r="CT1660" s="198">
        <v>0</v>
      </c>
      <c r="CU1660" s="198">
        <v>0</v>
      </c>
      <c r="CV1660" s="197">
        <v>4.8132864999999999E-5</v>
      </c>
    </row>
    <row r="1661" spans="1:100" ht="14.4">
      <c r="A1661" t="s">
        <v>3812</v>
      </c>
      <c r="B1661" s="85" t="s">
        <v>1162</v>
      </c>
      <c r="C1661" s="113" t="str">
        <f t="shared" si="733"/>
        <v>B.044.01.298</v>
      </c>
      <c r="D1661" s="9" t="s">
        <v>1163</v>
      </c>
      <c r="E1661" s="112" t="s">
        <v>514</v>
      </c>
      <c r="F1661" s="115" t="str">
        <f t="shared" si="734"/>
        <v>Electricity Thailand production</v>
      </c>
      <c r="G1661" s="143">
        <f t="shared" si="735"/>
        <v>0.17576776666666666</v>
      </c>
      <c r="I1661" s="118">
        <f t="shared" si="736"/>
        <v>3.5960137982999997E-2</v>
      </c>
      <c r="K1661" s="161">
        <f t="shared" si="737"/>
        <v>2.9589359999999997E-3</v>
      </c>
      <c r="L1661" s="161">
        <f t="shared" si="738"/>
        <v>6.4693201999999998E-3</v>
      </c>
      <c r="M1661" s="162">
        <f t="shared" si="739"/>
        <v>1.6671678299999998E-4</v>
      </c>
      <c r="N1661" s="161">
        <v>2.6365164999999999E-2</v>
      </c>
      <c r="O1661" s="132">
        <v>2.2023069000000001E-3</v>
      </c>
      <c r="P1661" s="132">
        <v>4.2670132999999997E-3</v>
      </c>
      <c r="Q1661" s="132">
        <v>1.8012578E-3</v>
      </c>
      <c r="R1661" s="132">
        <v>1.1576781999999999E-3</v>
      </c>
      <c r="S1661" s="132">
        <v>0</v>
      </c>
      <c r="T1661" s="132">
        <v>0</v>
      </c>
      <c r="U1661" s="132">
        <v>0</v>
      </c>
      <c r="V1661" s="164">
        <v>2.9140623E-5</v>
      </c>
      <c r="W1661" s="132">
        <v>0</v>
      </c>
      <c r="X1661" s="132">
        <v>1.3757616E-4</v>
      </c>
      <c r="Y1661" s="132">
        <v>0</v>
      </c>
      <c r="Z1661" s="132">
        <v>0</v>
      </c>
      <c r="AA1661" s="132">
        <v>0</v>
      </c>
      <c r="AC1661" s="118">
        <f t="shared" si="725"/>
        <v>2.6365164999999999E-2</v>
      </c>
      <c r="AD1661" s="118">
        <f t="shared" si="726"/>
        <v>9.4282562000000004E-3</v>
      </c>
      <c r="AE1661" s="118">
        <f t="shared" si="727"/>
        <v>6.4693201999999998E-3</v>
      </c>
      <c r="AF1661" s="118">
        <f t="shared" si="728"/>
        <v>6.4693201999999998E-3</v>
      </c>
      <c r="AG1661" s="118">
        <f t="shared" si="729"/>
        <v>1.6671678299999998E-4</v>
      </c>
      <c r="AI1661" s="69">
        <v>2.4849625999999998</v>
      </c>
      <c r="AJ1661" s="69">
        <v>2.1510636999999999</v>
      </c>
      <c r="AK1661" s="69">
        <v>1.7092796E-2</v>
      </c>
      <c r="AL1661" s="69">
        <v>0</v>
      </c>
      <c r="AM1661" s="69">
        <v>0.19658368000000001</v>
      </c>
      <c r="AN1661" s="69">
        <v>7.6619598999999997E-2</v>
      </c>
      <c r="AO1661" s="69">
        <v>4.3602791000000002E-2</v>
      </c>
      <c r="AQ1661" s="116">
        <v>4.2940317E-3</v>
      </c>
      <c r="AR1661" s="116">
        <v>4.0349349000000003E-3</v>
      </c>
      <c r="AS1661" s="116">
        <v>1.6201732E-4</v>
      </c>
      <c r="AT1661" s="199">
        <v>9.7079575999999999E-5</v>
      </c>
      <c r="AU1661" s="150">
        <f t="shared" si="730"/>
        <v>2.4190256409E-7</v>
      </c>
      <c r="AV1661" s="150">
        <f t="shared" si="731"/>
        <v>5.9917647423399995E-10</v>
      </c>
      <c r="AW1661" s="163">
        <f t="shared" si="732"/>
        <v>1.3596579159370001E-2</v>
      </c>
      <c r="AX1661" s="196">
        <v>1.6311248000000001E-7</v>
      </c>
      <c r="AY1661" s="196">
        <v>4.9214973999999998E-10</v>
      </c>
      <c r="AZ1661" s="196">
        <v>1.3446234E-14</v>
      </c>
      <c r="BA1661" s="108">
        <v>0</v>
      </c>
      <c r="BB1661" s="108">
        <v>0</v>
      </c>
      <c r="BC1661" s="196">
        <v>2.6783409000000002E-10</v>
      </c>
      <c r="BD1661" s="196">
        <v>7.852225E-8</v>
      </c>
      <c r="BE1661" s="196">
        <v>3.7967689000000003E-11</v>
      </c>
      <c r="BF1661" s="196">
        <v>6.9045598999999996E-11</v>
      </c>
      <c r="BG1661" s="108">
        <v>0</v>
      </c>
      <c r="BH1661" s="108">
        <v>0</v>
      </c>
      <c r="BI1661" s="108">
        <v>0</v>
      </c>
      <c r="BJ1661" s="108">
        <v>0</v>
      </c>
      <c r="BK1661" s="108">
        <v>0</v>
      </c>
      <c r="BL1661" s="108">
        <v>0</v>
      </c>
      <c r="BM1661" s="108">
        <v>0</v>
      </c>
      <c r="BN1661" s="108">
        <v>0</v>
      </c>
      <c r="BO1661" s="196">
        <v>5.8815937000000004E-7</v>
      </c>
      <c r="BP1661" s="108">
        <v>1.3595991E-2</v>
      </c>
      <c r="BQ1661" s="108">
        <v>0</v>
      </c>
      <c r="BR1661" s="108">
        <v>0</v>
      </c>
      <c r="BS1661" s="108">
        <v>0</v>
      </c>
      <c r="BU1661" s="172">
        <v>1.0184782E-5</v>
      </c>
      <c r="BV1661" s="172">
        <v>5.6419953000000003E-7</v>
      </c>
      <c r="BW1661" s="172">
        <v>4.9008716000000003E-6</v>
      </c>
      <c r="BX1661" s="69">
        <v>0</v>
      </c>
      <c r="BY1661" s="172">
        <v>1.3716665999999999E-6</v>
      </c>
      <c r="BZ1661" s="172">
        <v>1.7339080000000001E-7</v>
      </c>
      <c r="CA1661" s="69">
        <v>0</v>
      </c>
      <c r="CB1661" s="172">
        <v>2.6316993E-7</v>
      </c>
      <c r="CC1661" s="69">
        <v>0</v>
      </c>
      <c r="CD1661" s="69">
        <v>0</v>
      </c>
      <c r="CE1661" s="69">
        <v>0</v>
      </c>
      <c r="CF1661" s="69">
        <v>0</v>
      </c>
      <c r="CG1661" s="69">
        <v>0</v>
      </c>
      <c r="CH1661" s="172">
        <v>3.6517011999999999E-7</v>
      </c>
      <c r="CI1661" s="172">
        <v>2.5322594E-6</v>
      </c>
      <c r="CJ1661" s="172">
        <v>1.4054374E-8</v>
      </c>
      <c r="CK1661" s="69">
        <v>0</v>
      </c>
      <c r="CM1661" s="198">
        <v>0</v>
      </c>
      <c r="CN1661" s="198">
        <v>0.17576776</v>
      </c>
      <c r="CO1661" s="198">
        <v>7.2962714000000001E-3</v>
      </c>
      <c r="CP1661" s="198">
        <v>4.2578442999999998E-4</v>
      </c>
      <c r="CQ1661" s="198">
        <v>0</v>
      </c>
      <c r="CR1661" s="198">
        <v>0</v>
      </c>
      <c r="CS1661" s="197">
        <v>4.4425112999999998E-5</v>
      </c>
      <c r="CT1661" s="198">
        <v>0</v>
      </c>
      <c r="CU1661" s="198">
        <v>0</v>
      </c>
      <c r="CV1661" s="197">
        <v>6.0976992000000001E-5</v>
      </c>
    </row>
    <row r="1662" spans="1:100" ht="14.4">
      <c r="A1662" t="s">
        <v>3813</v>
      </c>
      <c r="B1662" s="85" t="s">
        <v>1162</v>
      </c>
      <c r="C1662" s="113" t="str">
        <f t="shared" si="733"/>
        <v>B.044.01.299</v>
      </c>
      <c r="D1662" s="9" t="s">
        <v>1163</v>
      </c>
      <c r="E1662" s="112" t="s">
        <v>514</v>
      </c>
      <c r="F1662" s="115" t="str">
        <f t="shared" si="734"/>
        <v>Electricity Togo production</v>
      </c>
      <c r="G1662" s="143">
        <f t="shared" si="735"/>
        <v>0.17748700666666667</v>
      </c>
      <c r="I1662" s="118">
        <f t="shared" si="736"/>
        <v>3.6358563966999997E-2</v>
      </c>
      <c r="K1662" s="161">
        <f t="shared" si="737"/>
        <v>3.0146090000000001E-3</v>
      </c>
      <c r="L1662" s="161">
        <f t="shared" si="738"/>
        <v>6.5903183000000001E-3</v>
      </c>
      <c r="M1662" s="162">
        <f t="shared" si="739"/>
        <v>1.30585667E-4</v>
      </c>
      <c r="N1662" s="161">
        <v>2.6623050999999998E-2</v>
      </c>
      <c r="O1662" s="132">
        <v>2.2310612E-3</v>
      </c>
      <c r="P1662" s="132">
        <v>4.3592570999999997E-3</v>
      </c>
      <c r="Q1662" s="132">
        <v>1.8359067E-3</v>
      </c>
      <c r="R1662" s="132">
        <v>1.1787023000000001E-3</v>
      </c>
      <c r="S1662" s="132">
        <v>0</v>
      </c>
      <c r="T1662" s="132">
        <v>0</v>
      </c>
      <c r="U1662" s="132">
        <v>0</v>
      </c>
      <c r="V1662" s="132">
        <v>1.1255238E-4</v>
      </c>
      <c r="W1662" s="132">
        <v>0</v>
      </c>
      <c r="X1662" s="164">
        <v>1.8033287E-5</v>
      </c>
      <c r="Y1662" s="132">
        <v>0</v>
      </c>
      <c r="Z1662" s="132">
        <v>0</v>
      </c>
      <c r="AA1662" s="132">
        <v>0</v>
      </c>
      <c r="AC1662" s="118">
        <f t="shared" si="725"/>
        <v>2.6623050999999998E-2</v>
      </c>
      <c r="AD1662" s="118">
        <f t="shared" si="726"/>
        <v>9.6049273000000015E-3</v>
      </c>
      <c r="AE1662" s="118">
        <f t="shared" si="727"/>
        <v>6.5903183000000001E-3</v>
      </c>
      <c r="AF1662" s="118">
        <f t="shared" si="728"/>
        <v>6.5903183000000001E-3</v>
      </c>
      <c r="AG1662" s="118">
        <f t="shared" si="729"/>
        <v>1.30585667E-4</v>
      </c>
      <c r="AI1662" s="69">
        <v>2.8017900999999998</v>
      </c>
      <c r="AJ1662" s="69">
        <v>2.3616812</v>
      </c>
      <c r="AK1662" s="69">
        <v>2.2404993000000001E-3</v>
      </c>
      <c r="AL1662" s="69">
        <v>0</v>
      </c>
      <c r="AM1662" s="69">
        <v>0</v>
      </c>
      <c r="AN1662" s="69">
        <v>0.27106139000000001</v>
      </c>
      <c r="AO1662" s="69">
        <v>0.16680703</v>
      </c>
      <c r="AQ1662" s="116">
        <v>4.3789655E-3</v>
      </c>
      <c r="AR1662" s="116">
        <v>4.0823791000000002E-3</v>
      </c>
      <c r="AS1662" s="116">
        <v>1.6379780000000001E-4</v>
      </c>
      <c r="AT1662" s="116">
        <v>1.3278866E-4</v>
      </c>
      <c r="AU1662" s="150">
        <f t="shared" si="730"/>
        <v>2.4474694312999996E-7</v>
      </c>
      <c r="AV1662" s="150">
        <f t="shared" si="731"/>
        <v>6.0576109275600004E-10</v>
      </c>
      <c r="AW1662" s="163">
        <f t="shared" si="732"/>
        <v>1.8597851699300002E-2</v>
      </c>
      <c r="AX1662" s="196">
        <v>1.6470793999999999E-7</v>
      </c>
      <c r="AY1662" s="196">
        <v>4.9696362E-10</v>
      </c>
      <c r="AZ1662" s="196">
        <v>1.3577756000000001E-14</v>
      </c>
      <c r="BA1662" s="108">
        <v>0</v>
      </c>
      <c r="BB1662" s="108">
        <v>0</v>
      </c>
      <c r="BC1662" s="196">
        <v>2.7298612999999998E-10</v>
      </c>
      <c r="BD1662" s="196">
        <v>7.9766016999999997E-8</v>
      </c>
      <c r="BE1662" s="196">
        <v>3.8698034000000002E-11</v>
      </c>
      <c r="BF1662" s="196">
        <v>7.0085860999999996E-11</v>
      </c>
      <c r="BG1662" s="108">
        <v>0</v>
      </c>
      <c r="BH1662" s="108">
        <v>0</v>
      </c>
      <c r="BI1662" s="108">
        <v>0</v>
      </c>
      <c r="BJ1662" s="108">
        <v>0</v>
      </c>
      <c r="BK1662" s="108">
        <v>0</v>
      </c>
      <c r="BL1662" s="108">
        <v>0</v>
      </c>
      <c r="BM1662" s="108">
        <v>0</v>
      </c>
      <c r="BN1662" s="108">
        <v>0</v>
      </c>
      <c r="BO1662" s="196">
        <v>2.2716993000000002E-6</v>
      </c>
      <c r="BP1662" s="108">
        <v>1.859558E-2</v>
      </c>
      <c r="BQ1662" s="108">
        <v>0</v>
      </c>
      <c r="BR1662" s="108">
        <v>0</v>
      </c>
      <c r="BS1662" s="108">
        <v>0</v>
      </c>
      <c r="BU1662" s="172">
        <v>1.0514556000000001E-5</v>
      </c>
      <c r="BV1662" s="172">
        <v>5.7306760999999999E-7</v>
      </c>
      <c r="BW1662" s="172">
        <v>4.9488086999999997E-6</v>
      </c>
      <c r="BX1662" s="69">
        <v>0</v>
      </c>
      <c r="BY1662" s="172">
        <v>1.3953025999999999E-6</v>
      </c>
      <c r="BZ1662" s="172">
        <v>1.7672614E-7</v>
      </c>
      <c r="CA1662" s="69">
        <v>0</v>
      </c>
      <c r="CB1662" s="172">
        <v>2.6823225000000002E-7</v>
      </c>
      <c r="CC1662" s="69">
        <v>0</v>
      </c>
      <c r="CD1662" s="69">
        <v>0</v>
      </c>
      <c r="CE1662" s="69">
        <v>0</v>
      </c>
      <c r="CF1662" s="69">
        <v>0</v>
      </c>
      <c r="CG1662" s="69">
        <v>0</v>
      </c>
      <c r="CH1662" s="172">
        <v>3.7206566999999999E-7</v>
      </c>
      <c r="CI1662" s="172">
        <v>2.7260693000000001E-6</v>
      </c>
      <c r="CJ1662" s="172">
        <v>5.4283435999999997E-8</v>
      </c>
      <c r="CK1662" s="69">
        <v>0</v>
      </c>
      <c r="CM1662" s="198">
        <v>0</v>
      </c>
      <c r="CN1662" s="198">
        <v>0.17748701</v>
      </c>
      <c r="CO1662" s="198">
        <v>7.4366221999999996E-3</v>
      </c>
      <c r="CP1662" s="198">
        <v>4.3261679999999998E-4</v>
      </c>
      <c r="CQ1662" s="198">
        <v>0</v>
      </c>
      <c r="CR1662" s="198">
        <v>0</v>
      </c>
      <c r="CS1662" s="197">
        <v>4.5165637999999997E-5</v>
      </c>
      <c r="CT1662" s="198">
        <v>0</v>
      </c>
      <c r="CU1662" s="198">
        <v>0</v>
      </c>
      <c r="CV1662" s="197">
        <v>6.2149943000000004E-5</v>
      </c>
    </row>
    <row r="1663" spans="1:100" ht="14.4">
      <c r="A1663" t="s">
        <v>3814</v>
      </c>
      <c r="B1663" s="85" t="s">
        <v>1162</v>
      </c>
      <c r="C1663" s="113" t="str">
        <f t="shared" si="733"/>
        <v>B.044.01.300</v>
      </c>
      <c r="D1663" s="9" t="s">
        <v>1163</v>
      </c>
      <c r="E1663" s="112" t="s">
        <v>514</v>
      </c>
      <c r="F1663" s="115" t="str">
        <f t="shared" si="734"/>
        <v>Electricity Tonga production</v>
      </c>
      <c r="G1663" s="143">
        <f t="shared" si="735"/>
        <v>0.18296890000000002</v>
      </c>
      <c r="I1663" s="118">
        <f t="shared" si="736"/>
        <v>3.8867821703000002E-2</v>
      </c>
      <c r="K1663" s="161">
        <f t="shared" si="737"/>
        <v>2.4307870999999998E-3</v>
      </c>
      <c r="L1663" s="161">
        <f t="shared" si="738"/>
        <v>8.8615009999999991E-3</v>
      </c>
      <c r="M1663" s="162">
        <f t="shared" si="739"/>
        <v>1.3019860300000002E-4</v>
      </c>
      <c r="N1663" s="161">
        <v>2.7445335000000001E-2</v>
      </c>
      <c r="O1663" s="132">
        <v>5.7167106999999997E-3</v>
      </c>
      <c r="P1663" s="132">
        <v>3.1447902999999998E-3</v>
      </c>
      <c r="Q1663" s="132">
        <v>1.3265154E-3</v>
      </c>
      <c r="R1663" s="132">
        <v>1.1042717E-3</v>
      </c>
      <c r="S1663" s="132">
        <v>0</v>
      </c>
      <c r="T1663" s="132">
        <v>0</v>
      </c>
      <c r="U1663" s="132">
        <v>0</v>
      </c>
      <c r="V1663" s="164">
        <v>4.2046236000000003E-5</v>
      </c>
      <c r="W1663" s="132">
        <v>0</v>
      </c>
      <c r="X1663" s="164">
        <v>8.8152367000000003E-5</v>
      </c>
      <c r="Y1663" s="132">
        <v>0</v>
      </c>
      <c r="Z1663" s="132">
        <v>0</v>
      </c>
      <c r="AA1663" s="132">
        <v>0</v>
      </c>
      <c r="AC1663" s="118">
        <f t="shared" si="725"/>
        <v>2.7445335000000001E-2</v>
      </c>
      <c r="AD1663" s="118">
        <f t="shared" si="726"/>
        <v>1.1292288099999999E-2</v>
      </c>
      <c r="AE1663" s="118">
        <f t="shared" si="727"/>
        <v>8.8615009999999991E-3</v>
      </c>
      <c r="AF1663" s="118">
        <f t="shared" si="728"/>
        <v>8.8615009999999991E-3</v>
      </c>
      <c r="AG1663" s="118">
        <f t="shared" si="729"/>
        <v>1.3019860300000002E-4</v>
      </c>
      <c r="AI1663" s="69">
        <v>2.5161704999999999</v>
      </c>
      <c r="AJ1663" s="69">
        <v>2.3569805000000001</v>
      </c>
      <c r="AK1663" s="69">
        <v>1.0952264E-2</v>
      </c>
      <c r="AL1663" s="69">
        <v>0</v>
      </c>
      <c r="AM1663" s="69">
        <v>0</v>
      </c>
      <c r="AN1663" s="69">
        <v>0.14823776</v>
      </c>
      <c r="AO1663" s="69">
        <v>0</v>
      </c>
      <c r="AQ1663" s="116">
        <v>5.4578730999999998E-3</v>
      </c>
      <c r="AR1663" s="116">
        <v>5.1063122999999997E-3</v>
      </c>
      <c r="AS1663" s="116">
        <v>1.8326633999999999E-4</v>
      </c>
      <c r="AT1663" s="116">
        <v>1.6829447E-4</v>
      </c>
      <c r="AU1663" s="150">
        <f t="shared" si="730"/>
        <v>3.0613383331000001E-7</v>
      </c>
      <c r="AV1663" s="150">
        <f t="shared" si="731"/>
        <v>6.7776012112099988E-10</v>
      </c>
      <c r="AW1663" s="163">
        <f t="shared" si="732"/>
        <v>2.3570653639629999E-2</v>
      </c>
      <c r="AX1663" s="196">
        <v>1.6979514E-7</v>
      </c>
      <c r="AY1663" s="196">
        <v>5.1231291E-10</v>
      </c>
      <c r="AZ1663" s="196">
        <v>1.3997121E-14</v>
      </c>
      <c r="BA1663" s="108">
        <v>0</v>
      </c>
      <c r="BB1663" s="108">
        <v>0</v>
      </c>
      <c r="BC1663" s="196">
        <v>1.9724330999999999E-10</v>
      </c>
      <c r="BD1663" s="196">
        <v>1.3614144999999999E-7</v>
      </c>
      <c r="BE1663" s="196">
        <v>2.7960864000000001E-11</v>
      </c>
      <c r="BF1663" s="196">
        <v>1.3747234999999999E-10</v>
      </c>
      <c r="BG1663" s="108">
        <v>0</v>
      </c>
      <c r="BH1663" s="108">
        <v>0</v>
      </c>
      <c r="BI1663" s="108">
        <v>0</v>
      </c>
      <c r="BJ1663" s="108">
        <v>0</v>
      </c>
      <c r="BK1663" s="108">
        <v>0</v>
      </c>
      <c r="BL1663" s="108">
        <v>0</v>
      </c>
      <c r="BM1663" s="108">
        <v>0</v>
      </c>
      <c r="BN1663" s="108">
        <v>0</v>
      </c>
      <c r="BO1663" s="196">
        <v>8.4863962999999999E-7</v>
      </c>
      <c r="BP1663" s="108">
        <v>2.3569804999999999E-2</v>
      </c>
      <c r="BQ1663" s="108">
        <v>0</v>
      </c>
      <c r="BR1663" s="108">
        <v>0</v>
      </c>
      <c r="BS1663" s="108">
        <v>0</v>
      </c>
      <c r="BU1663" s="172">
        <v>1.1351238E-5</v>
      </c>
      <c r="BV1663" s="172">
        <v>1.0127137999999999E-6</v>
      </c>
      <c r="BW1663" s="172">
        <v>5.1016582999999997E-6</v>
      </c>
      <c r="BX1663" s="69">
        <v>0</v>
      </c>
      <c r="BY1663" s="172">
        <v>1.7273982999999999E-6</v>
      </c>
      <c r="BZ1663" s="172">
        <v>1.2769165E-7</v>
      </c>
      <c r="CA1663" s="69">
        <v>0</v>
      </c>
      <c r="CB1663" s="172">
        <v>1.9380843999999999E-7</v>
      </c>
      <c r="CC1663" s="69">
        <v>0</v>
      </c>
      <c r="CD1663" s="69">
        <v>0</v>
      </c>
      <c r="CE1663" s="69">
        <v>0</v>
      </c>
      <c r="CF1663" s="69">
        <v>0</v>
      </c>
      <c r="CG1663" s="69">
        <v>0</v>
      </c>
      <c r="CH1663" s="172">
        <v>3.0769245000000002E-7</v>
      </c>
      <c r="CI1663" s="172">
        <v>2.8599966000000001E-6</v>
      </c>
      <c r="CJ1663" s="172">
        <v>2.0278685000000001E-8</v>
      </c>
      <c r="CK1663" s="69">
        <v>0</v>
      </c>
      <c r="CM1663" s="198">
        <v>0</v>
      </c>
      <c r="CN1663" s="198">
        <v>0.18296889999999999</v>
      </c>
      <c r="CO1663" s="198">
        <v>5.3732544999999998E-3</v>
      </c>
      <c r="CP1663" s="198">
        <v>7.2217023999999997E-4</v>
      </c>
      <c r="CQ1663" s="198">
        <v>0</v>
      </c>
      <c r="CR1663" s="198">
        <v>0</v>
      </c>
      <c r="CS1663" s="197">
        <v>6.3963867000000002E-5</v>
      </c>
      <c r="CT1663" s="198">
        <v>0</v>
      </c>
      <c r="CU1663" s="198">
        <v>0</v>
      </c>
      <c r="CV1663" s="197">
        <v>4.4905798999999997E-5</v>
      </c>
    </row>
    <row r="1664" spans="1:100" ht="14.4">
      <c r="A1664" t="s">
        <v>3815</v>
      </c>
      <c r="B1664" s="85" t="s">
        <v>1162</v>
      </c>
      <c r="C1664" s="113" t="str">
        <f t="shared" si="733"/>
        <v>B.044.01.301</v>
      </c>
      <c r="D1664" s="9" t="s">
        <v>1163</v>
      </c>
      <c r="E1664" s="112" t="s">
        <v>514</v>
      </c>
      <c r="F1664" s="115" t="str">
        <f t="shared" si="734"/>
        <v>Electricity Trinidad and Tobago production</v>
      </c>
      <c r="G1664" s="143">
        <f t="shared" si="735"/>
        <v>0.16033918</v>
      </c>
      <c r="I1664" s="118">
        <f t="shared" si="736"/>
        <v>3.36412225624E-2</v>
      </c>
      <c r="K1664" s="161">
        <f t="shared" si="737"/>
        <v>3.0035970000000002E-3</v>
      </c>
      <c r="L1664" s="161">
        <f t="shared" si="738"/>
        <v>6.5762366999999999E-3</v>
      </c>
      <c r="M1664" s="162">
        <f t="shared" si="739"/>
        <v>1.0511862399999999E-5</v>
      </c>
      <c r="N1664" s="161">
        <v>2.4050876999999998E-2</v>
      </c>
      <c r="O1664" s="132">
        <v>2.2376574999999998E-3</v>
      </c>
      <c r="P1664" s="132">
        <v>4.3385791999999996E-3</v>
      </c>
      <c r="Q1664" s="132">
        <v>1.8272893000000001E-3</v>
      </c>
      <c r="R1664" s="132">
        <v>1.1763076999999999E-3</v>
      </c>
      <c r="S1664" s="132">
        <v>0</v>
      </c>
      <c r="T1664" s="132">
        <v>0</v>
      </c>
      <c r="U1664" s="132">
        <v>0</v>
      </c>
      <c r="V1664" s="164">
        <v>1.7300400999999999E-6</v>
      </c>
      <c r="W1664" s="132">
        <v>0</v>
      </c>
      <c r="X1664" s="164">
        <v>8.7818222999999995E-6</v>
      </c>
      <c r="Y1664" s="132">
        <v>0</v>
      </c>
      <c r="Z1664" s="132">
        <v>0</v>
      </c>
      <c r="AA1664" s="132">
        <v>0</v>
      </c>
      <c r="AC1664" s="118">
        <f t="shared" si="725"/>
        <v>2.4050876999999998E-2</v>
      </c>
      <c r="AD1664" s="118">
        <f t="shared" si="726"/>
        <v>9.5798337000000001E-3</v>
      </c>
      <c r="AE1664" s="118">
        <f t="shared" si="727"/>
        <v>6.5762366999999999E-3</v>
      </c>
      <c r="AF1664" s="118">
        <f t="shared" si="728"/>
        <v>6.5762366999999999E-3</v>
      </c>
      <c r="AG1664" s="118">
        <f t="shared" si="729"/>
        <v>1.0511862399999999E-5</v>
      </c>
      <c r="AI1664" s="69">
        <v>2.3651335000000002</v>
      </c>
      <c r="AJ1664" s="69">
        <v>2.3629498</v>
      </c>
      <c r="AK1664" s="69">
        <v>1.0910748999999999E-3</v>
      </c>
      <c r="AL1664" s="69">
        <v>0</v>
      </c>
      <c r="AM1664" s="69">
        <v>0</v>
      </c>
      <c r="AN1664" s="69">
        <v>1.0926224E-3</v>
      </c>
      <c r="AO1664" s="69">
        <v>0</v>
      </c>
      <c r="AQ1664" s="116">
        <v>4.1004661000000001E-3</v>
      </c>
      <c r="AR1664" s="116">
        <v>3.8166722000000002E-3</v>
      </c>
      <c r="AS1664" s="116">
        <v>1.5077404999999999E-4</v>
      </c>
      <c r="AT1664" s="116">
        <v>1.3301983E-4</v>
      </c>
      <c r="AU1664" s="150">
        <f t="shared" si="730"/>
        <v>2.2881727679000002E-7</v>
      </c>
      <c r="AV1664" s="150">
        <f t="shared" si="731"/>
        <v>5.5759633494699998E-10</v>
      </c>
      <c r="AW1664" s="163">
        <f t="shared" si="732"/>
        <v>1.8630227918240001E-2</v>
      </c>
      <c r="AX1664" s="196">
        <v>1.4879476000000001E-7</v>
      </c>
      <c r="AY1664" s="196">
        <v>4.4894970999999999E-10</v>
      </c>
      <c r="AZ1664" s="196">
        <v>1.2265947E-14</v>
      </c>
      <c r="BA1664" s="108">
        <v>0</v>
      </c>
      <c r="BB1664" s="108">
        <v>0</v>
      </c>
      <c r="BC1664" s="196">
        <v>2.7170478999999999E-10</v>
      </c>
      <c r="BD1664" s="196">
        <v>7.9750812000000004E-8</v>
      </c>
      <c r="BE1664" s="196">
        <v>3.8516392999999999E-11</v>
      </c>
      <c r="BF1664" s="196">
        <v>7.0117966000000001E-11</v>
      </c>
      <c r="BG1664" s="108">
        <v>0</v>
      </c>
      <c r="BH1664" s="108">
        <v>0</v>
      </c>
      <c r="BI1664" s="108">
        <v>0</v>
      </c>
      <c r="BJ1664" s="108">
        <v>0</v>
      </c>
      <c r="BK1664" s="108">
        <v>0</v>
      </c>
      <c r="BL1664" s="108">
        <v>0</v>
      </c>
      <c r="BM1664" s="108">
        <v>0</v>
      </c>
      <c r="BN1664" s="108">
        <v>0</v>
      </c>
      <c r="BO1664" s="196">
        <v>3.4918239999999999E-8</v>
      </c>
      <c r="BP1664" s="108">
        <v>1.8630193E-2</v>
      </c>
      <c r="BQ1664" s="108">
        <v>0</v>
      </c>
      <c r="BR1664" s="108">
        <v>0</v>
      </c>
      <c r="BS1664" s="108">
        <v>0</v>
      </c>
      <c r="BU1664" s="172">
        <v>9.9780374999999992E-6</v>
      </c>
      <c r="BV1664" s="172">
        <v>5.7286710000000004E-7</v>
      </c>
      <c r="BW1664" s="172">
        <v>4.4706818000000003E-6</v>
      </c>
      <c r="BX1664" s="69">
        <v>0</v>
      </c>
      <c r="BY1664" s="172">
        <v>1.3936126000000001E-6</v>
      </c>
      <c r="BZ1664" s="172">
        <v>1.7589662E-7</v>
      </c>
      <c r="CA1664" s="69">
        <v>0</v>
      </c>
      <c r="CB1664" s="172">
        <v>2.6697322E-7</v>
      </c>
      <c r="CC1664" s="69">
        <v>0</v>
      </c>
      <c r="CD1664" s="69">
        <v>0</v>
      </c>
      <c r="CE1664" s="69">
        <v>0</v>
      </c>
      <c r="CF1664" s="69">
        <v>0</v>
      </c>
      <c r="CG1664" s="69">
        <v>0</v>
      </c>
      <c r="CH1664" s="172">
        <v>3.7048084999999998E-7</v>
      </c>
      <c r="CI1664" s="172">
        <v>2.7266909000000001E-6</v>
      </c>
      <c r="CJ1664" s="172">
        <v>8.3438948999999995E-10</v>
      </c>
      <c r="CK1664" s="69">
        <v>0</v>
      </c>
      <c r="CM1664" s="198">
        <v>0</v>
      </c>
      <c r="CN1664" s="198">
        <v>0.16033918</v>
      </c>
      <c r="CO1664" s="198">
        <v>7.4017160999999996E-3</v>
      </c>
      <c r="CP1664" s="198">
        <v>4.3228937000000002E-4</v>
      </c>
      <c r="CQ1664" s="198">
        <v>0</v>
      </c>
      <c r="CR1664" s="198">
        <v>0</v>
      </c>
      <c r="CS1664" s="197">
        <v>4.5135977E-5</v>
      </c>
      <c r="CT1664" s="198">
        <v>0</v>
      </c>
      <c r="CU1664" s="198">
        <v>0</v>
      </c>
      <c r="CV1664" s="197">
        <v>6.1858221999999997E-5</v>
      </c>
    </row>
    <row r="1665" spans="1:100" ht="14.4">
      <c r="A1665" t="s">
        <v>3816</v>
      </c>
      <c r="B1665" s="85" t="s">
        <v>1162</v>
      </c>
      <c r="C1665" s="113" t="str">
        <f t="shared" si="733"/>
        <v>B.044.01.302</v>
      </c>
      <c r="D1665" s="9" t="s">
        <v>1163</v>
      </c>
      <c r="E1665" s="112" t="s">
        <v>514</v>
      </c>
      <c r="F1665" s="115" t="str">
        <f t="shared" si="734"/>
        <v>Electricity Tunisia production</v>
      </c>
      <c r="G1665" s="143">
        <f t="shared" si="735"/>
        <v>0.19929758000000003</v>
      </c>
      <c r="I1665" s="118">
        <f t="shared" si="736"/>
        <v>4.0753140059000006E-2</v>
      </c>
      <c r="K1665" s="161">
        <f t="shared" si="737"/>
        <v>3.3866303E-3</v>
      </c>
      <c r="L1665" s="161">
        <f t="shared" si="738"/>
        <v>7.4476013000000004E-3</v>
      </c>
      <c r="M1665" s="162">
        <f t="shared" si="739"/>
        <v>2.4271459000000001E-5</v>
      </c>
      <c r="N1665" s="161">
        <v>2.9894637000000002E-2</v>
      </c>
      <c r="O1665" s="132">
        <v>2.5582675000000001E-3</v>
      </c>
      <c r="P1665" s="132">
        <v>4.8893338000000003E-3</v>
      </c>
      <c r="Q1665" s="132">
        <v>2.0593189E-3</v>
      </c>
      <c r="R1665" s="132">
        <v>1.3273114E-3</v>
      </c>
      <c r="S1665" s="132">
        <v>0</v>
      </c>
      <c r="T1665" s="132">
        <v>0</v>
      </c>
      <c r="U1665" s="132">
        <v>0</v>
      </c>
      <c r="V1665" s="164">
        <v>1.2628326E-5</v>
      </c>
      <c r="W1665" s="132">
        <v>0</v>
      </c>
      <c r="X1665" s="164">
        <v>1.1643133000000001E-5</v>
      </c>
      <c r="Y1665" s="132">
        <v>0</v>
      </c>
      <c r="Z1665" s="132">
        <v>0</v>
      </c>
      <c r="AA1665" s="132">
        <v>0</v>
      </c>
      <c r="AC1665" s="118">
        <f t="shared" si="725"/>
        <v>2.9894637000000002E-2</v>
      </c>
      <c r="AD1665" s="118">
        <f t="shared" si="726"/>
        <v>1.0834231600000001E-2</v>
      </c>
      <c r="AE1665" s="118">
        <f t="shared" si="727"/>
        <v>7.4476013000000004E-3</v>
      </c>
      <c r="AF1665" s="118">
        <f t="shared" si="728"/>
        <v>7.4476013000000004E-3</v>
      </c>
      <c r="AG1665" s="118">
        <f t="shared" si="729"/>
        <v>2.4271459000000001E-5</v>
      </c>
      <c r="AI1665" s="69">
        <v>2.7178925999999999</v>
      </c>
      <c r="AJ1665" s="69">
        <v>2.6670448000000002</v>
      </c>
      <c r="AK1665" s="69">
        <v>1.4465711E-3</v>
      </c>
      <c r="AL1665" s="69">
        <v>0</v>
      </c>
      <c r="AM1665" s="69">
        <v>0</v>
      </c>
      <c r="AN1665" s="69">
        <v>4.8852319999999998E-2</v>
      </c>
      <c r="AO1665" s="69">
        <v>5.4890245000000003E-4</v>
      </c>
      <c r="AQ1665" s="116">
        <v>4.9353362000000003E-3</v>
      </c>
      <c r="AR1665" s="116">
        <v>4.6006770000000001E-3</v>
      </c>
      <c r="AS1665" s="116">
        <v>1.8420966999999999E-4</v>
      </c>
      <c r="AT1665" s="116">
        <v>1.5044951E-4</v>
      </c>
      <c r="AU1665" s="150">
        <f t="shared" si="730"/>
        <v>2.7581996391000002E-7</v>
      </c>
      <c r="AV1665" s="150">
        <f t="shared" si="731"/>
        <v>6.8124876926499998E-10</v>
      </c>
      <c r="AW1665" s="163">
        <f t="shared" si="732"/>
        <v>2.1071359883639999E-2</v>
      </c>
      <c r="AX1665" s="196">
        <v>1.8494815000000001E-7</v>
      </c>
      <c r="AY1665" s="196">
        <v>5.5803321000000002E-10</v>
      </c>
      <c r="AZ1665" s="196">
        <v>1.5246264999999998E-14</v>
      </c>
      <c r="BA1665" s="108">
        <v>0</v>
      </c>
      <c r="BB1665" s="108">
        <v>0</v>
      </c>
      <c r="BC1665" s="196">
        <v>3.0620591E-10</v>
      </c>
      <c r="BD1665" s="196">
        <v>9.0565607999999999E-8</v>
      </c>
      <c r="BE1665" s="196">
        <v>4.3407211000000001E-11</v>
      </c>
      <c r="BF1665" s="196">
        <v>7.9793101999999997E-11</v>
      </c>
      <c r="BG1665" s="108">
        <v>0</v>
      </c>
      <c r="BH1665" s="108">
        <v>0</v>
      </c>
      <c r="BI1665" s="108">
        <v>0</v>
      </c>
      <c r="BJ1665" s="108">
        <v>0</v>
      </c>
      <c r="BK1665" s="108">
        <v>0</v>
      </c>
      <c r="BL1665" s="108">
        <v>0</v>
      </c>
      <c r="BM1665" s="108">
        <v>0</v>
      </c>
      <c r="BN1665" s="108">
        <v>0</v>
      </c>
      <c r="BO1665" s="196">
        <v>2.5488363999999999E-7</v>
      </c>
      <c r="BP1665" s="108">
        <v>2.1071105E-2</v>
      </c>
      <c r="BQ1665" s="108">
        <v>0</v>
      </c>
      <c r="BR1665" s="108">
        <v>0</v>
      </c>
      <c r="BS1665" s="108">
        <v>0</v>
      </c>
      <c r="BU1665" s="172">
        <v>1.1786341E-5</v>
      </c>
      <c r="BV1665" s="172">
        <v>6.5092911999999995E-7</v>
      </c>
      <c r="BW1665" s="172">
        <v>5.5569452999999997E-6</v>
      </c>
      <c r="BX1665" s="69">
        <v>0</v>
      </c>
      <c r="BY1665" s="172">
        <v>1.5764196999999999E-6</v>
      </c>
      <c r="BZ1665" s="172">
        <v>1.9823201000000001E-7</v>
      </c>
      <c r="CA1665" s="69">
        <v>0</v>
      </c>
      <c r="CB1665" s="172">
        <v>3.0087353000000001E-7</v>
      </c>
      <c r="CC1665" s="69">
        <v>0</v>
      </c>
      <c r="CD1665" s="69">
        <v>0</v>
      </c>
      <c r="CE1665" s="69">
        <v>0</v>
      </c>
      <c r="CF1665" s="69">
        <v>0</v>
      </c>
      <c r="CG1665" s="69">
        <v>0</v>
      </c>
      <c r="CH1665" s="172">
        <v>4.1786986999999997E-7</v>
      </c>
      <c r="CI1665" s="172">
        <v>3.0789807999999999E-6</v>
      </c>
      <c r="CJ1665" s="172">
        <v>6.0905770999999998E-9</v>
      </c>
      <c r="CK1665" s="69">
        <v>0</v>
      </c>
      <c r="CM1665" s="198">
        <v>0</v>
      </c>
      <c r="CN1665" s="198">
        <v>0.19929758</v>
      </c>
      <c r="CO1665" s="198">
        <v>8.3415872999999998E-3</v>
      </c>
      <c r="CP1665" s="198">
        <v>4.9082091000000004E-4</v>
      </c>
      <c r="CQ1665" s="198">
        <v>0</v>
      </c>
      <c r="CR1665" s="198">
        <v>0</v>
      </c>
      <c r="CS1665" s="197">
        <v>5.1130552999999999E-5</v>
      </c>
      <c r="CT1665" s="198">
        <v>0</v>
      </c>
      <c r="CU1665" s="198">
        <v>0</v>
      </c>
      <c r="CV1665" s="197">
        <v>6.9712990000000001E-5</v>
      </c>
    </row>
    <row r="1666" spans="1:100" ht="14.4">
      <c r="A1666" t="s">
        <v>3817</v>
      </c>
      <c r="B1666" s="85" t="s">
        <v>1162</v>
      </c>
      <c r="C1666" s="113" t="str">
        <f t="shared" si="733"/>
        <v>B.044.01.303</v>
      </c>
      <c r="D1666" s="9" t="s">
        <v>1163</v>
      </c>
      <c r="E1666" s="112" t="s">
        <v>514</v>
      </c>
      <c r="F1666" s="115" t="str">
        <f t="shared" si="734"/>
        <v>Electricity Turkey production</v>
      </c>
      <c r="G1666" s="143">
        <f t="shared" si="735"/>
        <v>0.15558272666666667</v>
      </c>
      <c r="I1666" s="118">
        <f t="shared" si="736"/>
        <v>2.5979236294000001E-2</v>
      </c>
      <c r="K1666" s="161">
        <f t="shared" si="737"/>
        <v>5.0073679999999995E-4</v>
      </c>
      <c r="L1666" s="161">
        <f t="shared" si="738"/>
        <v>1.7891526899999999E-3</v>
      </c>
      <c r="M1666" s="162">
        <f t="shared" si="739"/>
        <v>3.5193780400000001E-4</v>
      </c>
      <c r="N1666" s="161">
        <v>2.3337409E-2</v>
      </c>
      <c r="O1666" s="132">
        <v>9.6800613000000001E-4</v>
      </c>
      <c r="P1666" s="132">
        <v>8.2114655999999996E-4</v>
      </c>
      <c r="Q1666" s="132">
        <v>3.5685415999999999E-4</v>
      </c>
      <c r="R1666" s="132">
        <v>1.4388264000000001E-4</v>
      </c>
      <c r="S1666" s="132">
        <v>0</v>
      </c>
      <c r="T1666" s="132">
        <v>0</v>
      </c>
      <c r="U1666" s="132">
        <v>0</v>
      </c>
      <c r="V1666" s="164">
        <v>8.4788903999999995E-5</v>
      </c>
      <c r="W1666" s="132">
        <v>0</v>
      </c>
      <c r="X1666" s="132">
        <v>2.6714890000000002E-4</v>
      </c>
      <c r="Y1666" s="132">
        <v>0</v>
      </c>
      <c r="Z1666" s="132">
        <v>0</v>
      </c>
      <c r="AA1666" s="132">
        <v>0</v>
      </c>
      <c r="AC1666" s="118">
        <f t="shared" si="725"/>
        <v>2.3337409E-2</v>
      </c>
      <c r="AD1666" s="118">
        <f t="shared" si="726"/>
        <v>2.28988949E-3</v>
      </c>
      <c r="AE1666" s="118">
        <f t="shared" si="727"/>
        <v>1.7891526899999999E-3</v>
      </c>
      <c r="AF1666" s="118">
        <f t="shared" si="728"/>
        <v>1.7891526899999999E-3</v>
      </c>
      <c r="AG1666" s="118">
        <f t="shared" si="729"/>
        <v>3.5193780400000001E-4</v>
      </c>
      <c r="AI1666" s="69">
        <v>2.2403577000000001</v>
      </c>
      <c r="AJ1666" s="69">
        <v>1.7064357999999999</v>
      </c>
      <c r="AK1666" s="69">
        <v>3.3191226999999997E-2</v>
      </c>
      <c r="AL1666" s="69">
        <v>0</v>
      </c>
      <c r="AM1666" s="69">
        <v>8.8080800000000001E-2</v>
      </c>
      <c r="AN1666" s="69">
        <v>0.23620925000000001</v>
      </c>
      <c r="AO1666" s="69">
        <v>0.17644066</v>
      </c>
      <c r="AQ1666" s="116">
        <v>2.9826936E-3</v>
      </c>
      <c r="AR1666" s="116">
        <v>2.8073387000000002E-3</v>
      </c>
      <c r="AS1666" s="116">
        <v>1.2657213E-4</v>
      </c>
      <c r="AT1666" s="199">
        <v>4.8782721E-5</v>
      </c>
      <c r="AU1666" s="150">
        <f t="shared" si="730"/>
        <v>1.6830567664799999E-7</v>
      </c>
      <c r="AV1666" s="150">
        <f t="shared" si="731"/>
        <v>4.6809218607899993E-10</v>
      </c>
      <c r="AW1666" s="163">
        <f t="shared" si="732"/>
        <v>6.8323138356999992E-3</v>
      </c>
      <c r="AX1666" s="196">
        <v>1.4438076999999999E-7</v>
      </c>
      <c r="AY1666" s="196">
        <v>4.3563163999999999E-10</v>
      </c>
      <c r="AZ1666" s="196">
        <v>1.1902079E-14</v>
      </c>
      <c r="BA1666" s="108">
        <v>0</v>
      </c>
      <c r="BB1666" s="108">
        <v>0</v>
      </c>
      <c r="BC1666" s="196">
        <v>5.3061647999999997E-11</v>
      </c>
      <c r="BD1666" s="196">
        <v>2.3871845000000001E-8</v>
      </c>
      <c r="BE1666" s="196">
        <v>7.5219260000000006E-12</v>
      </c>
      <c r="BF1666" s="196">
        <v>2.4926718E-11</v>
      </c>
      <c r="BG1666" s="108">
        <v>0</v>
      </c>
      <c r="BH1666" s="108">
        <v>0</v>
      </c>
      <c r="BI1666" s="108">
        <v>0</v>
      </c>
      <c r="BJ1666" s="108">
        <v>0</v>
      </c>
      <c r="BK1666" s="108">
        <v>0</v>
      </c>
      <c r="BL1666" s="108">
        <v>0</v>
      </c>
      <c r="BM1666" s="108">
        <v>0</v>
      </c>
      <c r="BN1666" s="108">
        <v>0</v>
      </c>
      <c r="BO1666" s="196">
        <v>1.7113356999999999E-6</v>
      </c>
      <c r="BP1666" s="108">
        <v>6.8306024999999996E-3</v>
      </c>
      <c r="BQ1666" s="108">
        <v>0</v>
      </c>
      <c r="BR1666" s="108">
        <v>0</v>
      </c>
      <c r="BS1666" s="108">
        <v>0</v>
      </c>
      <c r="BU1666" s="172">
        <v>7.0640369000000001E-6</v>
      </c>
      <c r="BV1666" s="172">
        <v>1.8932167E-7</v>
      </c>
      <c r="BW1666" s="172">
        <v>4.3380593000000002E-6</v>
      </c>
      <c r="BX1666" s="69">
        <v>0</v>
      </c>
      <c r="BY1666" s="172">
        <v>2.5912139000000002E-7</v>
      </c>
      <c r="BZ1666" s="172">
        <v>3.4351124000000001E-8</v>
      </c>
      <c r="CA1666" s="69">
        <v>0</v>
      </c>
      <c r="CB1666" s="172">
        <v>5.2137612999999999E-8</v>
      </c>
      <c r="CC1666" s="69">
        <v>0</v>
      </c>
      <c r="CD1666" s="69">
        <v>0</v>
      </c>
      <c r="CE1666" s="69">
        <v>0</v>
      </c>
      <c r="CF1666" s="69">
        <v>0</v>
      </c>
      <c r="CG1666" s="69">
        <v>0</v>
      </c>
      <c r="CH1666" s="172">
        <v>7.7379015999999999E-8</v>
      </c>
      <c r="CI1666" s="172">
        <v>2.0727734999999999E-6</v>
      </c>
      <c r="CJ1666" s="172">
        <v>4.0893255E-8</v>
      </c>
      <c r="CK1666" s="69">
        <v>0</v>
      </c>
      <c r="CM1666" s="198">
        <v>0</v>
      </c>
      <c r="CN1666" s="198">
        <v>0.15558273</v>
      </c>
      <c r="CO1666" s="198">
        <v>1.4454926E-3</v>
      </c>
      <c r="CP1666" s="198">
        <v>1.3740959000000001E-4</v>
      </c>
      <c r="CQ1666" s="198">
        <v>0</v>
      </c>
      <c r="CR1666" s="198">
        <v>0</v>
      </c>
      <c r="CS1666" s="197">
        <v>9.9121206000000005E-6</v>
      </c>
      <c r="CT1666" s="198">
        <v>0</v>
      </c>
      <c r="CU1666" s="198">
        <v>0</v>
      </c>
      <c r="CV1666" s="197">
        <v>1.2080387999999999E-5</v>
      </c>
    </row>
    <row r="1667" spans="1:100" ht="14.4">
      <c r="A1667" t="s">
        <v>3818</v>
      </c>
      <c r="B1667" s="85" t="s">
        <v>1162</v>
      </c>
      <c r="C1667" s="113" t="str">
        <f t="shared" si="733"/>
        <v>B.044.01.304</v>
      </c>
      <c r="D1667" s="9" t="s">
        <v>1163</v>
      </c>
      <c r="E1667" s="112" t="s">
        <v>514</v>
      </c>
      <c r="F1667" s="115" t="str">
        <f t="shared" si="734"/>
        <v>Electricity Turkmenistan production</v>
      </c>
      <c r="G1667" s="143">
        <f t="shared" si="735"/>
        <v>0.24351175333333333</v>
      </c>
      <c r="I1667" s="118">
        <f t="shared" si="736"/>
        <v>4.6689229628299994E-2</v>
      </c>
      <c r="K1667" s="161">
        <f t="shared" si="737"/>
        <v>3.1888070999999997E-3</v>
      </c>
      <c r="L1667" s="161">
        <f t="shared" si="738"/>
        <v>6.9631889000000002E-3</v>
      </c>
      <c r="M1667" s="162">
        <f t="shared" si="739"/>
        <v>1.0470628300000001E-5</v>
      </c>
      <c r="N1667" s="161">
        <v>3.6526762999999997E-2</v>
      </c>
      <c r="O1667" s="132">
        <v>2.3551713000000002E-3</v>
      </c>
      <c r="P1667" s="132">
        <v>4.6080176E-3</v>
      </c>
      <c r="Q1667" s="132">
        <v>1.9407589E-3</v>
      </c>
      <c r="R1667" s="132">
        <v>1.2480481999999999E-3</v>
      </c>
      <c r="S1667" s="132">
        <v>0</v>
      </c>
      <c r="T1667" s="132">
        <v>0</v>
      </c>
      <c r="U1667" s="132">
        <v>0</v>
      </c>
      <c r="V1667" s="164">
        <v>1.582696E-6</v>
      </c>
      <c r="W1667" s="132">
        <v>0</v>
      </c>
      <c r="X1667" s="164">
        <v>8.8879323000000008E-6</v>
      </c>
      <c r="Y1667" s="132">
        <v>0</v>
      </c>
      <c r="Z1667" s="132">
        <v>0</v>
      </c>
      <c r="AA1667" s="132">
        <v>0</v>
      </c>
      <c r="AC1667" s="118">
        <f t="shared" si="725"/>
        <v>3.6526762999999997E-2</v>
      </c>
      <c r="AD1667" s="118">
        <f t="shared" si="726"/>
        <v>1.0151996E-2</v>
      </c>
      <c r="AE1667" s="118">
        <f t="shared" si="727"/>
        <v>6.9631889000000002E-3</v>
      </c>
      <c r="AF1667" s="118">
        <f t="shared" si="728"/>
        <v>6.9631889000000002E-3</v>
      </c>
      <c r="AG1667" s="118">
        <f t="shared" si="729"/>
        <v>1.0470628300000001E-5</v>
      </c>
      <c r="AI1667" s="69">
        <v>2.5077747000000001</v>
      </c>
      <c r="AJ1667" s="69">
        <v>2.5063350999999998</v>
      </c>
      <c r="AK1667" s="69">
        <v>1.1042583E-3</v>
      </c>
      <c r="AL1667" s="69">
        <v>0</v>
      </c>
      <c r="AM1667" s="69">
        <v>0</v>
      </c>
      <c r="AN1667" s="69">
        <v>0</v>
      </c>
      <c r="AO1667" s="69">
        <v>3.3527279E-4</v>
      </c>
      <c r="AQ1667" s="116">
        <v>5.5365077999999998E-3</v>
      </c>
      <c r="AR1667" s="116">
        <v>5.1801538999999997E-3</v>
      </c>
      <c r="AS1667" s="116">
        <v>2.1544884000000001E-4</v>
      </c>
      <c r="AT1667" s="116">
        <v>1.4090503E-4</v>
      </c>
      <c r="AU1667" s="150">
        <f t="shared" si="730"/>
        <v>3.1056078989000002E-7</v>
      </c>
      <c r="AV1667" s="150">
        <f t="shared" si="731"/>
        <v>7.9677826764900004E-10</v>
      </c>
      <c r="AW1667" s="163">
        <f t="shared" si="732"/>
        <v>1.9734598944322002E-2</v>
      </c>
      <c r="AX1667" s="196">
        <v>2.2597891000000001E-7</v>
      </c>
      <c r="AY1667" s="196">
        <v>6.8183291000000005E-10</v>
      </c>
      <c r="AZ1667" s="196">
        <v>1.8628648999999999E-14</v>
      </c>
      <c r="BA1667" s="108">
        <v>0</v>
      </c>
      <c r="BB1667" s="108">
        <v>0</v>
      </c>
      <c r="BC1667" s="196">
        <v>2.8857689E-10</v>
      </c>
      <c r="BD1667" s="196">
        <v>8.4293303E-8</v>
      </c>
      <c r="BE1667" s="196">
        <v>4.0908152999999998E-11</v>
      </c>
      <c r="BF1667" s="196">
        <v>7.4018575999999999E-11</v>
      </c>
      <c r="BG1667" s="108">
        <v>0</v>
      </c>
      <c r="BH1667" s="108">
        <v>0</v>
      </c>
      <c r="BI1667" s="108">
        <v>0</v>
      </c>
      <c r="BJ1667" s="108">
        <v>0</v>
      </c>
      <c r="BK1667" s="108">
        <v>0</v>
      </c>
      <c r="BL1667" s="108">
        <v>0</v>
      </c>
      <c r="BM1667" s="108">
        <v>0</v>
      </c>
      <c r="BN1667" s="108">
        <v>0</v>
      </c>
      <c r="BO1667" s="196">
        <v>3.1944322000000001E-8</v>
      </c>
      <c r="BP1667" s="108">
        <v>1.9734567000000001E-2</v>
      </c>
      <c r="BQ1667" s="108">
        <v>0</v>
      </c>
      <c r="BR1667" s="108">
        <v>0</v>
      </c>
      <c r="BS1667" s="108">
        <v>0</v>
      </c>
      <c r="BU1667" s="172">
        <v>1.2627306E-5</v>
      </c>
      <c r="BV1667" s="172">
        <v>6.0531383000000003E-7</v>
      </c>
      <c r="BW1667" s="172">
        <v>6.7897537999999999E-6</v>
      </c>
      <c r="BX1667" s="69">
        <v>0</v>
      </c>
      <c r="BY1667" s="172">
        <v>1.4764085000000001E-6</v>
      </c>
      <c r="BZ1667" s="172">
        <v>1.8681931000000001E-7</v>
      </c>
      <c r="CA1667" s="69">
        <v>0</v>
      </c>
      <c r="CB1667" s="172">
        <v>2.8355150999999999E-7</v>
      </c>
      <c r="CC1667" s="69">
        <v>0</v>
      </c>
      <c r="CD1667" s="69">
        <v>0</v>
      </c>
      <c r="CE1667" s="69">
        <v>0</v>
      </c>
      <c r="CF1667" s="69">
        <v>0</v>
      </c>
      <c r="CG1667" s="69">
        <v>0</v>
      </c>
      <c r="CH1667" s="172">
        <v>3.9328371E-7</v>
      </c>
      <c r="CI1667" s="172">
        <v>2.8914122000000002E-6</v>
      </c>
      <c r="CJ1667" s="172">
        <v>7.6332618000000003E-10</v>
      </c>
      <c r="CK1667" s="69">
        <v>0</v>
      </c>
      <c r="CM1667" s="198">
        <v>0</v>
      </c>
      <c r="CN1667" s="198">
        <v>0.24351175</v>
      </c>
      <c r="CO1667" s="198">
        <v>7.8613419000000007E-3</v>
      </c>
      <c r="CP1667" s="198">
        <v>4.5699408000000001E-4</v>
      </c>
      <c r="CQ1667" s="198">
        <v>0</v>
      </c>
      <c r="CR1667" s="198">
        <v>0</v>
      </c>
      <c r="CS1667" s="197">
        <v>4.7775521999999997E-5</v>
      </c>
      <c r="CT1667" s="198">
        <v>0</v>
      </c>
      <c r="CU1667" s="198">
        <v>0</v>
      </c>
      <c r="CV1667" s="197">
        <v>6.5699445000000006E-5</v>
      </c>
    </row>
    <row r="1668" spans="1:100" ht="14.4">
      <c r="A1668" t="s">
        <v>3819</v>
      </c>
      <c r="B1668" s="85" t="s">
        <v>1162</v>
      </c>
      <c r="C1668" s="113" t="str">
        <f t="shared" si="733"/>
        <v>B.044.01.305</v>
      </c>
      <c r="D1668" s="9" t="s">
        <v>1163</v>
      </c>
      <c r="E1668" s="112" t="s">
        <v>514</v>
      </c>
      <c r="F1668" s="115" t="str">
        <f t="shared" si="734"/>
        <v>Electricity Turks and Caicos Islands production</v>
      </c>
      <c r="G1668" s="143">
        <f t="shared" si="735"/>
        <v>0.22973069333333332</v>
      </c>
      <c r="I1668" s="118">
        <f t="shared" si="736"/>
        <v>4.8765052660000002E-2</v>
      </c>
      <c r="K1668" s="161">
        <f t="shared" si="737"/>
        <v>3.0535443000000002E-3</v>
      </c>
      <c r="L1668" s="161">
        <f t="shared" si="738"/>
        <v>1.1133436E-2</v>
      </c>
      <c r="M1668" s="162">
        <f t="shared" si="739"/>
        <v>1.1846836E-4</v>
      </c>
      <c r="N1668" s="161">
        <v>3.4459603999999998E-2</v>
      </c>
      <c r="O1668" s="132">
        <v>7.1860263000000004E-3</v>
      </c>
      <c r="P1668" s="132">
        <v>3.9474096999999996E-3</v>
      </c>
      <c r="Q1668" s="132">
        <v>1.6651203000000001E-3</v>
      </c>
      <c r="R1668" s="132">
        <v>1.3884240000000001E-3</v>
      </c>
      <c r="S1668" s="132">
        <v>0</v>
      </c>
      <c r="T1668" s="132">
        <v>0</v>
      </c>
      <c r="U1668" s="132">
        <v>0</v>
      </c>
      <c r="V1668" s="164">
        <v>1.2230499999999999E-5</v>
      </c>
      <c r="W1668" s="132">
        <v>0</v>
      </c>
      <c r="X1668" s="132">
        <v>1.0623786E-4</v>
      </c>
      <c r="Y1668" s="132">
        <v>0</v>
      </c>
      <c r="Z1668" s="132">
        <v>0</v>
      </c>
      <c r="AA1668" s="132">
        <v>0</v>
      </c>
      <c r="AC1668" s="118">
        <f t="shared" si="725"/>
        <v>3.4459603999999998E-2</v>
      </c>
      <c r="AD1668" s="118">
        <f t="shared" si="726"/>
        <v>1.4186980299999999E-2</v>
      </c>
      <c r="AE1668" s="118">
        <f t="shared" si="727"/>
        <v>1.1133436E-2</v>
      </c>
      <c r="AF1668" s="118">
        <f t="shared" si="728"/>
        <v>1.1133436E-2</v>
      </c>
      <c r="AG1668" s="118">
        <f t="shared" si="729"/>
        <v>1.1846836E-4</v>
      </c>
      <c r="AI1668" s="69">
        <v>3.0215912</v>
      </c>
      <c r="AJ1668" s="69">
        <v>2.9653535</v>
      </c>
      <c r="AK1668" s="69">
        <v>1.3199249E-2</v>
      </c>
      <c r="AL1668" s="69">
        <v>0</v>
      </c>
      <c r="AM1668" s="69">
        <v>0</v>
      </c>
      <c r="AN1668" s="69">
        <v>4.3038511000000002E-2</v>
      </c>
      <c r="AO1668" s="69">
        <v>0</v>
      </c>
      <c r="AQ1668" s="116">
        <v>6.8561550999999997E-3</v>
      </c>
      <c r="AR1668" s="116">
        <v>6.4142792999999998E-3</v>
      </c>
      <c r="AS1668" s="116">
        <v>2.3014775999999999E-4</v>
      </c>
      <c r="AT1668" s="116">
        <v>2.11728E-4</v>
      </c>
      <c r="AU1668" s="150">
        <f t="shared" si="730"/>
        <v>3.8454911142000001E-7</v>
      </c>
      <c r="AV1668" s="150">
        <f t="shared" si="731"/>
        <v>8.5113814839799998E-10</v>
      </c>
      <c r="AW1668" s="163">
        <f t="shared" si="732"/>
        <v>2.9653781854120001E-2</v>
      </c>
      <c r="AX1668" s="196">
        <v>2.1319007999999999E-7</v>
      </c>
      <c r="AY1668" s="196">
        <v>6.4324594000000004E-10</v>
      </c>
      <c r="AZ1668" s="196">
        <v>1.7574398000000001E-14</v>
      </c>
      <c r="BA1668" s="108">
        <v>0</v>
      </c>
      <c r="BB1668" s="108">
        <v>0</v>
      </c>
      <c r="BC1668" s="196">
        <v>2.4759141999999999E-10</v>
      </c>
      <c r="BD1668" s="196">
        <v>1.7111144000000001E-7</v>
      </c>
      <c r="BE1668" s="196">
        <v>3.5098124000000003E-11</v>
      </c>
      <c r="BF1668" s="196">
        <v>1.7277651000000001E-10</v>
      </c>
      <c r="BG1668" s="108">
        <v>0</v>
      </c>
      <c r="BH1668" s="108">
        <v>0</v>
      </c>
      <c r="BI1668" s="108">
        <v>0</v>
      </c>
      <c r="BJ1668" s="108">
        <v>0</v>
      </c>
      <c r="BK1668" s="108">
        <v>0</v>
      </c>
      <c r="BL1668" s="108">
        <v>0</v>
      </c>
      <c r="BM1668" s="108">
        <v>0</v>
      </c>
      <c r="BN1668" s="108">
        <v>0</v>
      </c>
      <c r="BO1668" s="196">
        <v>2.4685411999999998E-7</v>
      </c>
      <c r="BP1668" s="108">
        <v>2.9653535000000002E-2</v>
      </c>
      <c r="BQ1668" s="108">
        <v>0</v>
      </c>
      <c r="BR1668" s="108">
        <v>0</v>
      </c>
      <c r="BS1668" s="108">
        <v>0</v>
      </c>
      <c r="BU1668" s="172">
        <v>1.4243026E-5</v>
      </c>
      <c r="BV1668" s="172">
        <v>1.2726873E-6</v>
      </c>
      <c r="BW1668" s="172">
        <v>6.4055013E-6</v>
      </c>
      <c r="BX1668" s="69">
        <v>0</v>
      </c>
      <c r="BY1668" s="172">
        <v>2.1715806E-6</v>
      </c>
      <c r="BZ1668" s="172">
        <v>1.6028608000000001E-7</v>
      </c>
      <c r="CA1668" s="69">
        <v>0</v>
      </c>
      <c r="CB1668" s="172">
        <v>2.4327977E-7</v>
      </c>
      <c r="CC1668" s="69">
        <v>0</v>
      </c>
      <c r="CD1668" s="69">
        <v>0</v>
      </c>
      <c r="CE1668" s="69">
        <v>0</v>
      </c>
      <c r="CF1668" s="69">
        <v>0</v>
      </c>
      <c r="CG1668" s="69">
        <v>0</v>
      </c>
      <c r="CH1668" s="172">
        <v>3.8632907000000001E-7</v>
      </c>
      <c r="CI1668" s="172">
        <v>3.5974635E-6</v>
      </c>
      <c r="CJ1668" s="172">
        <v>5.8987074999999998E-9</v>
      </c>
      <c r="CK1668" s="69">
        <v>0</v>
      </c>
      <c r="CM1668" s="198">
        <v>0</v>
      </c>
      <c r="CN1668" s="198">
        <v>0.22973068999999999</v>
      </c>
      <c r="CO1668" s="198">
        <v>6.7448255999999996E-3</v>
      </c>
      <c r="CP1668" s="198">
        <v>9.0751589000000004E-4</v>
      </c>
      <c r="CQ1668" s="198">
        <v>0</v>
      </c>
      <c r="CR1668" s="198">
        <v>0</v>
      </c>
      <c r="CS1668" s="197">
        <v>8.0409433E-5</v>
      </c>
      <c r="CT1668" s="198">
        <v>0</v>
      </c>
      <c r="CU1668" s="198">
        <v>0</v>
      </c>
      <c r="CV1668" s="197">
        <v>5.6368403999999998E-5</v>
      </c>
    </row>
    <row r="1669" spans="1:100" ht="14.4">
      <c r="A1669" t="s">
        <v>3820</v>
      </c>
      <c r="B1669" s="85" t="s">
        <v>1162</v>
      </c>
      <c r="C1669" s="113" t="str">
        <f t="shared" si="733"/>
        <v>B.044.01.306</v>
      </c>
      <c r="D1669" s="9" t="s">
        <v>1163</v>
      </c>
      <c r="E1669" s="112" t="s">
        <v>514</v>
      </c>
      <c r="F1669" s="115" t="str">
        <f t="shared" si="734"/>
        <v>Electricity Uganda production</v>
      </c>
      <c r="G1669" s="143">
        <f t="shared" si="735"/>
        <v>9.6771719999999995E-3</v>
      </c>
      <c r="I1669" s="118">
        <f t="shared" si="736"/>
        <v>3.3247511185999995E-3</v>
      </c>
      <c r="K1669" s="161">
        <f t="shared" si="737"/>
        <v>4.7165008999999996E-4</v>
      </c>
      <c r="L1669" s="161">
        <f t="shared" si="738"/>
        <v>1.1626298099999999E-3</v>
      </c>
      <c r="M1669" s="162">
        <f t="shared" si="739"/>
        <v>2.388954186E-4</v>
      </c>
      <c r="N1669" s="161">
        <v>1.4515757999999999E-3</v>
      </c>
      <c r="O1669" s="132">
        <v>4.9695996999999997E-4</v>
      </c>
      <c r="P1669" s="132">
        <v>6.6566984000000003E-4</v>
      </c>
      <c r="Q1669" s="132">
        <v>2.7999311999999998E-4</v>
      </c>
      <c r="R1669" s="132">
        <v>1.9165697000000001E-4</v>
      </c>
      <c r="S1669" s="132">
        <v>0</v>
      </c>
      <c r="T1669" s="132">
        <v>0</v>
      </c>
      <c r="U1669" s="132">
        <v>0</v>
      </c>
      <c r="V1669" s="132">
        <v>2.2893421999999999E-4</v>
      </c>
      <c r="W1669" s="132">
        <v>0</v>
      </c>
      <c r="X1669" s="164">
        <v>9.9611985999999996E-6</v>
      </c>
      <c r="Y1669" s="132">
        <v>0</v>
      </c>
      <c r="Z1669" s="132">
        <v>0</v>
      </c>
      <c r="AA1669" s="132">
        <v>0</v>
      </c>
      <c r="AC1669" s="118">
        <f t="shared" si="725"/>
        <v>1.4515757999999999E-3</v>
      </c>
      <c r="AD1669" s="118">
        <f t="shared" si="726"/>
        <v>1.6342798999999999E-3</v>
      </c>
      <c r="AE1669" s="118">
        <f t="shared" si="727"/>
        <v>1.1626298099999999E-3</v>
      </c>
      <c r="AF1669" s="118">
        <f t="shared" si="728"/>
        <v>1.1626298099999999E-3</v>
      </c>
      <c r="AG1669" s="118">
        <f t="shared" si="729"/>
        <v>2.388954186E-4</v>
      </c>
      <c r="AI1669" s="69">
        <v>1.5309902</v>
      </c>
      <c r="AJ1669" s="69">
        <v>9.5648398999999995E-2</v>
      </c>
      <c r="AK1669" s="69">
        <v>1.2376035000000001E-3</v>
      </c>
      <c r="AL1669" s="69">
        <v>0</v>
      </c>
      <c r="AM1669" s="69">
        <v>0.33643002</v>
      </c>
      <c r="AN1669" s="69">
        <v>3.6093735000000002E-2</v>
      </c>
      <c r="AO1669" s="69">
        <v>1.0615805</v>
      </c>
      <c r="AQ1669" s="116">
        <v>4.2355366999999999E-4</v>
      </c>
      <c r="AR1669" s="116">
        <v>4.0398194000000002E-4</v>
      </c>
      <c r="AS1669" s="199">
        <v>1.2709435E-5</v>
      </c>
      <c r="AT1669" s="199">
        <v>6.8622874000000004E-6</v>
      </c>
      <c r="AU1669" s="150">
        <f t="shared" si="730"/>
        <v>2.4219540563999998E-8</v>
      </c>
      <c r="AV1669" s="150">
        <f t="shared" si="731"/>
        <v>4.7002349103650001E-11</v>
      </c>
      <c r="AW1669" s="163">
        <f t="shared" si="732"/>
        <v>9.6110468070000001E-4</v>
      </c>
      <c r="AX1669" s="196">
        <v>8.9804156000000001E-9</v>
      </c>
      <c r="AY1669" s="196">
        <v>2.7096081000000002E-11</v>
      </c>
      <c r="AZ1669" s="196">
        <v>7.4030364999999995E-16</v>
      </c>
      <c r="BA1669" s="108">
        <v>0</v>
      </c>
      <c r="BB1669" s="108">
        <v>0</v>
      </c>
      <c r="BC1669" s="196">
        <v>4.1632964000000001E-11</v>
      </c>
      <c r="BD1669" s="196">
        <v>1.5197491999999998E-8</v>
      </c>
      <c r="BE1669" s="196">
        <v>5.9018158E-12</v>
      </c>
      <c r="BF1669" s="196">
        <v>1.4003712000000001E-11</v>
      </c>
      <c r="BG1669" s="108">
        <v>0</v>
      </c>
      <c r="BH1669" s="108">
        <v>0</v>
      </c>
      <c r="BI1669" s="108">
        <v>0</v>
      </c>
      <c r="BJ1669" s="108">
        <v>0</v>
      </c>
      <c r="BK1669" s="108">
        <v>0</v>
      </c>
      <c r="BL1669" s="108">
        <v>0</v>
      </c>
      <c r="BM1669" s="108">
        <v>0</v>
      </c>
      <c r="BN1669" s="108">
        <v>0</v>
      </c>
      <c r="BO1669" s="196">
        <v>4.6206907000000002E-6</v>
      </c>
      <c r="BP1669" s="108">
        <v>9.5648399E-4</v>
      </c>
      <c r="BQ1669" s="108">
        <v>0</v>
      </c>
      <c r="BR1669" s="108">
        <v>0</v>
      </c>
      <c r="BS1669" s="108">
        <v>0</v>
      </c>
      <c r="BU1669" s="172">
        <v>9.7592395999999993E-7</v>
      </c>
      <c r="BV1669" s="172">
        <v>1.1025254E-7</v>
      </c>
      <c r="BW1669" s="172">
        <v>2.6982522999999998E-7</v>
      </c>
      <c r="BX1669" s="69">
        <v>0</v>
      </c>
      <c r="BY1669" s="172">
        <v>2.4226854999999999E-7</v>
      </c>
      <c r="BZ1669" s="172">
        <v>2.6952405999999999E-8</v>
      </c>
      <c r="CA1669" s="69">
        <v>0</v>
      </c>
      <c r="CB1669" s="172">
        <v>4.0907952000000003E-8</v>
      </c>
      <c r="CC1669" s="69">
        <v>0</v>
      </c>
      <c r="CD1669" s="69">
        <v>0</v>
      </c>
      <c r="CE1669" s="69">
        <v>0</v>
      </c>
      <c r="CF1669" s="69">
        <v>0</v>
      </c>
      <c r="CG1669" s="69">
        <v>0</v>
      </c>
      <c r="CH1669" s="172">
        <v>5.8227075000000003E-8</v>
      </c>
      <c r="CI1669" s="172">
        <v>1.1707641E-7</v>
      </c>
      <c r="CJ1669" s="172">
        <v>1.1041381E-7</v>
      </c>
      <c r="CK1669" s="69">
        <v>0</v>
      </c>
      <c r="CM1669" s="198">
        <v>0</v>
      </c>
      <c r="CN1669" s="198">
        <v>9.6771718999999999E-3</v>
      </c>
      <c r="CO1669" s="198">
        <v>1.1341551E-3</v>
      </c>
      <c r="CP1669" s="197">
        <v>8.1614737000000004E-5</v>
      </c>
      <c r="CQ1669" s="198">
        <v>0</v>
      </c>
      <c r="CR1669" s="198">
        <v>0</v>
      </c>
      <c r="CS1669" s="197">
        <v>8.1403571999999998E-6</v>
      </c>
      <c r="CT1669" s="198">
        <v>0</v>
      </c>
      <c r="CU1669" s="198">
        <v>0</v>
      </c>
      <c r="CV1669" s="197">
        <v>9.4784534000000003E-6</v>
      </c>
    </row>
    <row r="1670" spans="1:100" ht="14.4">
      <c r="A1670" t="s">
        <v>3821</v>
      </c>
      <c r="B1670" s="85" t="s">
        <v>1162</v>
      </c>
      <c r="C1670" s="113" t="str">
        <f t="shared" si="733"/>
        <v>B.044.01.307</v>
      </c>
      <c r="D1670" s="9" t="s">
        <v>1163</v>
      </c>
      <c r="E1670" s="112" t="s">
        <v>514</v>
      </c>
      <c r="F1670" s="115" t="str">
        <f t="shared" si="734"/>
        <v>Electricity Ukraine production</v>
      </c>
      <c r="G1670" s="143">
        <f t="shared" si="735"/>
        <v>8.2869173333333337E-2</v>
      </c>
      <c r="I1670" s="118">
        <f t="shared" si="736"/>
        <v>2.9477437378000002E-2</v>
      </c>
      <c r="K1670" s="161">
        <f t="shared" si="737"/>
        <v>1.1615968E-3</v>
      </c>
      <c r="L1670" s="161">
        <f t="shared" si="738"/>
        <v>2.8310074000000001E-3</v>
      </c>
      <c r="M1670" s="162">
        <f t="shared" si="739"/>
        <v>1.3054457178E-2</v>
      </c>
      <c r="N1670" s="161">
        <v>1.2430376E-2</v>
      </c>
      <c r="O1670" s="132">
        <v>1.1217487999999999E-3</v>
      </c>
      <c r="P1670" s="132">
        <v>1.7092585999999999E-3</v>
      </c>
      <c r="Q1670" s="132">
        <v>7.2416907000000003E-4</v>
      </c>
      <c r="R1670" s="132">
        <v>4.3742773000000001E-4</v>
      </c>
      <c r="S1670" s="132">
        <v>0</v>
      </c>
      <c r="T1670" s="132">
        <v>0</v>
      </c>
      <c r="U1670" s="132">
        <v>0</v>
      </c>
      <c r="V1670" s="164">
        <v>3.9754177999999999E-5</v>
      </c>
      <c r="W1670" s="132">
        <v>0</v>
      </c>
      <c r="X1670" s="132">
        <v>1.3014703000000001E-2</v>
      </c>
      <c r="Y1670" s="132">
        <v>0</v>
      </c>
      <c r="Z1670" s="132">
        <v>0</v>
      </c>
      <c r="AA1670" s="132">
        <v>0</v>
      </c>
      <c r="AC1670" s="118">
        <f t="shared" si="725"/>
        <v>1.2430376E-2</v>
      </c>
      <c r="AD1670" s="118">
        <f t="shared" si="726"/>
        <v>3.9926042000000004E-3</v>
      </c>
      <c r="AE1670" s="118">
        <f t="shared" si="727"/>
        <v>2.8310074000000001E-3</v>
      </c>
      <c r="AF1670" s="118">
        <f t="shared" si="728"/>
        <v>2.8310074000000001E-3</v>
      </c>
      <c r="AG1670" s="118">
        <f t="shared" si="729"/>
        <v>1.3054457178E-2</v>
      </c>
      <c r="AI1670" s="69">
        <v>2.6614898999999999</v>
      </c>
      <c r="AJ1670" s="69">
        <v>0.84335462999999999</v>
      </c>
      <c r="AK1670" s="69">
        <v>1.6169781999999999</v>
      </c>
      <c r="AL1670" s="69">
        <v>0</v>
      </c>
      <c r="AM1670" s="69">
        <v>2.6252758000000001E-2</v>
      </c>
      <c r="AN1670" s="69">
        <v>6.4890290000000003E-2</v>
      </c>
      <c r="AO1670" s="69">
        <v>0.11001401</v>
      </c>
      <c r="AQ1670" s="116">
        <v>1.9697663000000001E-3</v>
      </c>
      <c r="AR1670" s="116">
        <v>1.8753660000000001E-3</v>
      </c>
      <c r="AS1670" s="199">
        <v>7.5729002999999994E-5</v>
      </c>
      <c r="AT1670" s="199">
        <v>1.8671269E-5</v>
      </c>
      <c r="AU1670" s="150">
        <f t="shared" si="730"/>
        <v>1.1243201773000001E-7</v>
      </c>
      <c r="AV1670" s="150">
        <f t="shared" si="731"/>
        <v>2.8006288149190003E-10</v>
      </c>
      <c r="AW1670" s="163">
        <f t="shared" si="732"/>
        <v>2.6150236779000002E-3</v>
      </c>
      <c r="AX1670" s="196">
        <v>7.6902594999999997E-8</v>
      </c>
      <c r="AY1670" s="196">
        <v>2.3203369E-10</v>
      </c>
      <c r="AZ1670" s="196">
        <v>6.3394918999999997E-15</v>
      </c>
      <c r="BA1670" s="108">
        <v>0</v>
      </c>
      <c r="BB1670" s="108">
        <v>0</v>
      </c>
      <c r="BC1670" s="196">
        <v>1.0767873E-10</v>
      </c>
      <c r="BD1670" s="196">
        <v>3.5421744000000002E-8</v>
      </c>
      <c r="BE1670" s="196">
        <v>1.5264348E-11</v>
      </c>
      <c r="BF1670" s="196">
        <v>3.2758504000000001E-11</v>
      </c>
      <c r="BG1670" s="108">
        <v>0</v>
      </c>
      <c r="BH1670" s="108">
        <v>0</v>
      </c>
      <c r="BI1670" s="108">
        <v>0</v>
      </c>
      <c r="BJ1670" s="108">
        <v>0</v>
      </c>
      <c r="BK1670" s="108">
        <v>0</v>
      </c>
      <c r="BL1670" s="108">
        <v>0</v>
      </c>
      <c r="BM1670" s="108">
        <v>0</v>
      </c>
      <c r="BN1670" s="108">
        <v>0</v>
      </c>
      <c r="BO1670" s="196">
        <v>8.0237790000000002E-7</v>
      </c>
      <c r="BP1670" s="108">
        <v>2.6142213E-3</v>
      </c>
      <c r="BQ1670" s="108">
        <v>0</v>
      </c>
      <c r="BR1670" s="108">
        <v>0</v>
      </c>
      <c r="BS1670" s="108">
        <v>0</v>
      </c>
      <c r="BU1670" s="172">
        <v>6.5495240000000004E-6</v>
      </c>
      <c r="BV1670" s="172">
        <v>2.6129780999999999E-7</v>
      </c>
      <c r="BW1670" s="172">
        <v>2.3106125E-6</v>
      </c>
      <c r="BX1670" s="69">
        <v>0</v>
      </c>
      <c r="BY1670" s="172">
        <v>5.5479019999999999E-7</v>
      </c>
      <c r="BZ1670" s="172">
        <v>6.9709208999999996E-8</v>
      </c>
      <c r="CA1670" s="69">
        <v>0</v>
      </c>
      <c r="CB1670" s="172">
        <v>1.0580358E-7</v>
      </c>
      <c r="CC1670" s="69">
        <v>0</v>
      </c>
      <c r="CD1670" s="69">
        <v>0</v>
      </c>
      <c r="CE1670" s="69">
        <v>0</v>
      </c>
      <c r="CF1670" s="69">
        <v>0</v>
      </c>
      <c r="CG1670" s="69">
        <v>0</v>
      </c>
      <c r="CH1670" s="172">
        <v>1.4904878E-7</v>
      </c>
      <c r="CI1670" s="172">
        <v>3.0790886E-6</v>
      </c>
      <c r="CJ1670" s="172">
        <v>1.9173236999999998E-8</v>
      </c>
      <c r="CK1670" s="69">
        <v>0</v>
      </c>
      <c r="CM1670" s="198">
        <v>0</v>
      </c>
      <c r="CN1670" s="198">
        <v>8.2869175000000003E-2</v>
      </c>
      <c r="CO1670" s="198">
        <v>2.9333580000000001E-3</v>
      </c>
      <c r="CP1670" s="198">
        <v>1.9476402E-4</v>
      </c>
      <c r="CQ1670" s="198">
        <v>0</v>
      </c>
      <c r="CR1670" s="198">
        <v>0</v>
      </c>
      <c r="CS1670" s="197">
        <v>1.8603438999999999E-5</v>
      </c>
      <c r="CT1670" s="198">
        <v>0</v>
      </c>
      <c r="CU1670" s="198">
        <v>0</v>
      </c>
      <c r="CV1670" s="197">
        <v>2.4514897999999999E-5</v>
      </c>
    </row>
    <row r="1671" spans="1:100" ht="14.4">
      <c r="A1671" t="s">
        <v>3822</v>
      </c>
      <c r="B1671" s="85" t="s">
        <v>1162</v>
      </c>
      <c r="C1671" s="113" t="str">
        <f t="shared" si="733"/>
        <v>B.044.01.308</v>
      </c>
      <c r="D1671" s="9" t="s">
        <v>1163</v>
      </c>
      <c r="E1671" s="112" t="s">
        <v>514</v>
      </c>
      <c r="F1671" s="115" t="str">
        <f t="shared" si="734"/>
        <v>Electricity United Arab Emirates production</v>
      </c>
      <c r="G1671" s="143">
        <f t="shared" si="735"/>
        <v>0.12144644000000002</v>
      </c>
      <c r="I1671" s="118">
        <f t="shared" si="736"/>
        <v>2.9952833038000001E-2</v>
      </c>
      <c r="K1671" s="161">
        <f t="shared" si="737"/>
        <v>2.0836644500000002E-3</v>
      </c>
      <c r="L1671" s="161">
        <f t="shared" si="738"/>
        <v>4.6576428000000003E-3</v>
      </c>
      <c r="M1671" s="162">
        <f t="shared" si="739"/>
        <v>4.9945597879999994E-3</v>
      </c>
      <c r="N1671" s="161">
        <v>1.8216966000000001E-2</v>
      </c>
      <c r="O1671" s="132">
        <v>1.6260718E-3</v>
      </c>
      <c r="P1671" s="132">
        <v>3.0315709999999998E-3</v>
      </c>
      <c r="Q1671" s="132">
        <v>1.2764014000000001E-3</v>
      </c>
      <c r="R1671" s="132">
        <v>8.0726305000000003E-4</v>
      </c>
      <c r="S1671" s="132">
        <v>0</v>
      </c>
      <c r="T1671" s="132">
        <v>0</v>
      </c>
      <c r="U1671" s="132">
        <v>0</v>
      </c>
      <c r="V1671" s="164">
        <v>2.6724388000000002E-5</v>
      </c>
      <c r="W1671" s="132">
        <v>0</v>
      </c>
      <c r="X1671" s="132">
        <v>4.9678353999999996E-3</v>
      </c>
      <c r="Y1671" s="132">
        <v>0</v>
      </c>
      <c r="Z1671" s="132">
        <v>0</v>
      </c>
      <c r="AA1671" s="132">
        <v>0</v>
      </c>
      <c r="AC1671" s="118">
        <f t="shared" ref="AC1671:AC1734" si="740">N1671</f>
        <v>1.8216966000000001E-2</v>
      </c>
      <c r="AD1671" s="118">
        <f t="shared" ref="AD1671:AD1734" si="741">O1671+P1671+Q1671+R1671+S1671+T1671+U1671</f>
        <v>6.7413072500000001E-3</v>
      </c>
      <c r="AE1671" s="118">
        <f t="shared" ref="AE1671:AE1734" si="742">O1671+P1671+U1671+Z1671</f>
        <v>4.6576428000000003E-3</v>
      </c>
      <c r="AF1671" s="118">
        <f t="shared" ref="AF1671:AF1734" si="743">Y1671+O1671+P1671+U1671+W1671</f>
        <v>4.6576428000000003E-3</v>
      </c>
      <c r="AG1671" s="118">
        <f t="shared" ref="AG1671:AG1734" si="744">V1671+X1671+AA1671</f>
        <v>4.9945597879999994E-3</v>
      </c>
      <c r="AI1671" s="69">
        <v>2.3280015999999999</v>
      </c>
      <c r="AJ1671" s="69">
        <v>1.6157809000000001</v>
      </c>
      <c r="AK1671" s="69">
        <v>0.61721590999999998</v>
      </c>
      <c r="AL1671" s="69">
        <v>0</v>
      </c>
      <c r="AM1671" s="69">
        <v>4.1731842E-3</v>
      </c>
      <c r="AN1671" s="69">
        <v>9.0831598E-2</v>
      </c>
      <c r="AO1671" s="69">
        <v>0</v>
      </c>
      <c r="AQ1671" s="116">
        <v>3.0312365999999999E-3</v>
      </c>
      <c r="AR1671" s="116">
        <v>2.8275631E-3</v>
      </c>
      <c r="AS1671" s="116">
        <v>1.1283141000000001E-4</v>
      </c>
      <c r="AT1671" s="199">
        <v>9.0842178000000002E-5</v>
      </c>
      <c r="AU1671" s="150">
        <f t="shared" ref="AU1671:AU1734" si="745">AX1671+BA1671+BB1671+BC1671+BD1671+BL1671+BM1671+BQ1671</f>
        <v>1.6951816470999999E-7</v>
      </c>
      <c r="AV1671" s="150">
        <f t="shared" ref="AV1671:AV1734" si="746">AY1671+AZ1671+BE1671+BF1671+BG1671+BH1671+BI1671+BJ1671+BK1671+BN1671+BR1671+BS1671</f>
        <v>4.1727592965249997E-10</v>
      </c>
      <c r="AW1671" s="163">
        <f t="shared" ref="AW1671:AW1734" si="747">BO1671+BP1671</f>
        <v>1.2722994391310001E-2</v>
      </c>
      <c r="AX1671" s="196">
        <v>1.1270229000000001E-7</v>
      </c>
      <c r="AY1671" s="196">
        <v>3.4005003000000001E-10</v>
      </c>
      <c r="AZ1671" s="196">
        <v>9.2906525E-15</v>
      </c>
      <c r="BA1671" s="108">
        <v>0</v>
      </c>
      <c r="BB1671" s="108">
        <v>0</v>
      </c>
      <c r="BC1671" s="196">
        <v>1.8979170999999999E-10</v>
      </c>
      <c r="BD1671" s="196">
        <v>5.6626082999999997E-8</v>
      </c>
      <c r="BE1671" s="196">
        <v>2.6904538999999999E-11</v>
      </c>
      <c r="BF1671" s="196">
        <v>5.0312069999999998E-11</v>
      </c>
      <c r="BG1671" s="108">
        <v>0</v>
      </c>
      <c r="BH1671" s="108">
        <v>0</v>
      </c>
      <c r="BI1671" s="108">
        <v>0</v>
      </c>
      <c r="BJ1671" s="108">
        <v>0</v>
      </c>
      <c r="BK1671" s="108">
        <v>0</v>
      </c>
      <c r="BL1671" s="108">
        <v>0</v>
      </c>
      <c r="BM1671" s="108">
        <v>0</v>
      </c>
      <c r="BN1671" s="108">
        <v>0</v>
      </c>
      <c r="BO1671" s="196">
        <v>5.3939131E-7</v>
      </c>
      <c r="BP1671" s="108">
        <v>1.2722455000000001E-2</v>
      </c>
      <c r="BQ1671" s="108">
        <v>0</v>
      </c>
      <c r="BR1671" s="108">
        <v>0</v>
      </c>
      <c r="BS1671" s="108">
        <v>0</v>
      </c>
      <c r="BU1671" s="172">
        <v>7.9984727999999993E-6</v>
      </c>
      <c r="BV1671" s="172">
        <v>4.0935123999999999E-7</v>
      </c>
      <c r="BW1671" s="172">
        <v>3.3862488999999998E-6</v>
      </c>
      <c r="BX1671" s="69">
        <v>0</v>
      </c>
      <c r="BY1671" s="172">
        <v>9.6813854999999997E-7</v>
      </c>
      <c r="BZ1671" s="172">
        <v>1.2286762000000001E-7</v>
      </c>
      <c r="CA1671" s="69">
        <v>0</v>
      </c>
      <c r="CB1671" s="172">
        <v>1.864866E-7</v>
      </c>
      <c r="CC1671" s="69">
        <v>0</v>
      </c>
      <c r="CD1671" s="69">
        <v>0</v>
      </c>
      <c r="CE1671" s="69">
        <v>0</v>
      </c>
      <c r="CF1671" s="69">
        <v>0</v>
      </c>
      <c r="CG1671" s="69">
        <v>0</v>
      </c>
      <c r="CH1671" s="172">
        <v>2.5938555999999998E-7</v>
      </c>
      <c r="CI1671" s="172">
        <v>2.6531052999999998E-6</v>
      </c>
      <c r="CJ1671" s="172">
        <v>1.2889036E-8</v>
      </c>
      <c r="CK1671" s="69">
        <v>0</v>
      </c>
      <c r="CM1671" s="198">
        <v>0</v>
      </c>
      <c r="CN1671" s="198">
        <v>0.12144644</v>
      </c>
      <c r="CO1671" s="198">
        <v>5.1702598000000002E-3</v>
      </c>
      <c r="CP1671" s="198">
        <v>3.0825195E-4</v>
      </c>
      <c r="CQ1671" s="198">
        <v>0</v>
      </c>
      <c r="CR1671" s="198">
        <v>0</v>
      </c>
      <c r="CS1671" s="197">
        <v>3.1553315999999999E-5</v>
      </c>
      <c r="CT1671" s="198">
        <v>0</v>
      </c>
      <c r="CU1671" s="198">
        <v>0</v>
      </c>
      <c r="CV1671" s="197">
        <v>4.3209315000000001E-5</v>
      </c>
    </row>
    <row r="1672" spans="1:100" ht="14.4">
      <c r="A1672" t="s">
        <v>3823</v>
      </c>
      <c r="B1672" s="85" t="s">
        <v>1162</v>
      </c>
      <c r="C1672" s="113" t="str">
        <f t="shared" si="733"/>
        <v>B.044.01.310</v>
      </c>
      <c r="D1672" s="9" t="s">
        <v>1163</v>
      </c>
      <c r="E1672" s="112" t="s">
        <v>514</v>
      </c>
      <c r="F1672" s="115" t="str">
        <f t="shared" si="734"/>
        <v>Electricity United States production</v>
      </c>
      <c r="G1672" s="143">
        <f t="shared" si="735"/>
        <v>0.14899271333333336</v>
      </c>
      <c r="I1672" s="118">
        <f t="shared" si="736"/>
        <v>3.0308143906E-2</v>
      </c>
      <c r="K1672" s="161">
        <f t="shared" si="737"/>
        <v>8.4825597400000003E-4</v>
      </c>
      <c r="L1672" s="161">
        <f t="shared" si="738"/>
        <v>3.1953129000000004E-3</v>
      </c>
      <c r="M1672" s="162">
        <f t="shared" si="739"/>
        <v>3.9156680319999996E-3</v>
      </c>
      <c r="N1672" s="161">
        <v>2.2348907000000001E-2</v>
      </c>
      <c r="O1672" s="132">
        <v>1.3386634000000001E-3</v>
      </c>
      <c r="P1672" s="132">
        <v>1.8566495000000001E-3</v>
      </c>
      <c r="Q1672" s="132">
        <v>7.8658641999999998E-4</v>
      </c>
      <c r="R1672" s="164">
        <v>6.1669554000000004E-5</v>
      </c>
      <c r="S1672" s="132">
        <v>0</v>
      </c>
      <c r="T1672" s="132">
        <v>0</v>
      </c>
      <c r="U1672" s="132">
        <v>0</v>
      </c>
      <c r="V1672" s="164">
        <v>5.1758032000000002E-5</v>
      </c>
      <c r="W1672" s="132">
        <v>0</v>
      </c>
      <c r="X1672" s="132">
        <v>3.8639099999999999E-3</v>
      </c>
      <c r="Y1672" s="132">
        <v>0</v>
      </c>
      <c r="Z1672" s="132">
        <v>0</v>
      </c>
      <c r="AA1672" s="132">
        <v>0</v>
      </c>
      <c r="AC1672" s="118">
        <f t="shared" si="740"/>
        <v>2.2348907000000001E-2</v>
      </c>
      <c r="AD1672" s="118">
        <f t="shared" si="741"/>
        <v>4.043568874E-3</v>
      </c>
      <c r="AE1672" s="118">
        <f t="shared" si="742"/>
        <v>3.1953129000000004E-3</v>
      </c>
      <c r="AF1672" s="118">
        <f t="shared" si="743"/>
        <v>3.1953129000000004E-3</v>
      </c>
      <c r="AG1672" s="118">
        <f t="shared" si="744"/>
        <v>3.9156680319999996E-3</v>
      </c>
      <c r="AI1672" s="69">
        <v>2.4234879999999999</v>
      </c>
      <c r="AJ1672" s="69">
        <v>1.6512020000000001</v>
      </c>
      <c r="AK1672" s="69">
        <v>0.48006154000000001</v>
      </c>
      <c r="AL1672" s="69">
        <v>0</v>
      </c>
      <c r="AM1672" s="69">
        <v>3.6387099999999999E-2</v>
      </c>
      <c r="AN1672" s="69">
        <v>0.19936158000000001</v>
      </c>
      <c r="AO1672" s="69">
        <v>5.6475770000000002E-2</v>
      </c>
      <c r="AQ1672" s="116">
        <v>3.0745697999999999E-3</v>
      </c>
      <c r="AR1672" s="116">
        <v>2.8782178E-3</v>
      </c>
      <c r="AS1672" s="116">
        <v>1.2760079E-4</v>
      </c>
      <c r="AT1672" s="199">
        <v>6.8751229999999995E-5</v>
      </c>
      <c r="AU1672" s="150">
        <f t="shared" si="745"/>
        <v>1.7255502075000002E-7</v>
      </c>
      <c r="AV1672" s="150">
        <f t="shared" si="746"/>
        <v>4.7189641894300004E-10</v>
      </c>
      <c r="AW1672" s="163">
        <f t="shared" si="747"/>
        <v>9.6290237574999989E-3</v>
      </c>
      <c r="AX1672" s="196">
        <v>1.3826524E-7</v>
      </c>
      <c r="AY1672" s="196">
        <v>4.1717961000000002E-10</v>
      </c>
      <c r="AZ1672" s="196">
        <v>1.1397943E-14</v>
      </c>
      <c r="BA1672" s="108">
        <v>0</v>
      </c>
      <c r="BB1672" s="108">
        <v>0</v>
      </c>
      <c r="BC1672" s="196">
        <v>1.1695975E-10</v>
      </c>
      <c r="BD1672" s="196">
        <v>3.4172820999999997E-8</v>
      </c>
      <c r="BE1672" s="196">
        <v>1.6580008000000001E-11</v>
      </c>
      <c r="BF1672" s="196">
        <v>3.8125402999999998E-11</v>
      </c>
      <c r="BG1672" s="108">
        <v>0</v>
      </c>
      <c r="BH1672" s="108">
        <v>0</v>
      </c>
      <c r="BI1672" s="108">
        <v>0</v>
      </c>
      <c r="BJ1672" s="108">
        <v>0</v>
      </c>
      <c r="BK1672" s="108">
        <v>0</v>
      </c>
      <c r="BL1672" s="108">
        <v>0</v>
      </c>
      <c r="BM1672" s="108">
        <v>0</v>
      </c>
      <c r="BN1672" s="108">
        <v>0</v>
      </c>
      <c r="BO1672" s="196">
        <v>1.0446574999999999E-6</v>
      </c>
      <c r="BP1672" s="108">
        <v>9.6279790999999997E-3</v>
      </c>
      <c r="BQ1672" s="108">
        <v>0</v>
      </c>
      <c r="BR1672" s="108">
        <v>0</v>
      </c>
      <c r="BS1672" s="108">
        <v>0</v>
      </c>
      <c r="BU1672" s="172">
        <v>7.6321144000000007E-6</v>
      </c>
      <c r="BV1672" s="172">
        <v>3.0135439000000002E-7</v>
      </c>
      <c r="BW1672" s="172">
        <v>4.1543123000000003E-6</v>
      </c>
      <c r="BX1672" s="69">
        <v>0</v>
      </c>
      <c r="BY1672" s="172">
        <v>2.4697203E-7</v>
      </c>
      <c r="BZ1672" s="172">
        <v>7.5717563000000006E-8</v>
      </c>
      <c r="CA1672" s="69">
        <v>0</v>
      </c>
      <c r="CB1672" s="172">
        <v>1.1492297E-7</v>
      </c>
      <c r="CC1672" s="69">
        <v>0</v>
      </c>
      <c r="CD1672" s="69">
        <v>0</v>
      </c>
      <c r="CE1672" s="69">
        <v>0</v>
      </c>
      <c r="CF1672" s="69">
        <v>0</v>
      </c>
      <c r="CG1672" s="69">
        <v>0</v>
      </c>
      <c r="CH1672" s="172">
        <v>1.6303379000000001E-7</v>
      </c>
      <c r="CI1672" s="172">
        <v>2.5508387999999999E-6</v>
      </c>
      <c r="CJ1672" s="172">
        <v>2.4962634999999999E-8</v>
      </c>
      <c r="CK1672" s="69">
        <v>0</v>
      </c>
      <c r="CM1672" s="198">
        <v>0</v>
      </c>
      <c r="CN1672" s="198">
        <v>0.14899272</v>
      </c>
      <c r="CO1672" s="198">
        <v>3.1861890999999999E-3</v>
      </c>
      <c r="CP1672" s="198">
        <v>2.2354817999999999E-4</v>
      </c>
      <c r="CQ1672" s="198">
        <v>0</v>
      </c>
      <c r="CR1672" s="198">
        <v>0</v>
      </c>
      <c r="CS1672" s="197">
        <v>1.0629314E-5</v>
      </c>
      <c r="CT1672" s="198">
        <v>0</v>
      </c>
      <c r="CU1672" s="198">
        <v>0</v>
      </c>
      <c r="CV1672" s="197">
        <v>2.6627877999999999E-5</v>
      </c>
    </row>
    <row r="1673" spans="1:100" ht="14.4">
      <c r="A1673" t="s">
        <v>3824</v>
      </c>
      <c r="B1673" s="85" t="s">
        <v>1162</v>
      </c>
      <c r="C1673" s="113" t="str">
        <f t="shared" si="733"/>
        <v>B.044.01.311</v>
      </c>
      <c r="D1673" s="9" t="s">
        <v>1163</v>
      </c>
      <c r="E1673" s="112" t="s">
        <v>514</v>
      </c>
      <c r="F1673" s="115" t="str">
        <f t="shared" si="734"/>
        <v>Electricity United States Virgin Islands production</v>
      </c>
      <c r="G1673" s="143">
        <f t="shared" si="735"/>
        <v>0.23151998666666671</v>
      </c>
      <c r="I1673" s="118">
        <f t="shared" si="736"/>
        <v>4.9142532957800002E-2</v>
      </c>
      <c r="K1673" s="161">
        <f t="shared" si="737"/>
        <v>3.0774245999999998E-3</v>
      </c>
      <c r="L1673" s="161">
        <f t="shared" si="738"/>
        <v>1.1220611799999999E-2</v>
      </c>
      <c r="M1673" s="162">
        <f t="shared" si="739"/>
        <v>1.1649855779999999E-4</v>
      </c>
      <c r="N1673" s="161">
        <v>3.4727998000000003E-2</v>
      </c>
      <c r="O1673" s="132">
        <v>7.2425279999999998E-3</v>
      </c>
      <c r="P1673" s="132">
        <v>3.9780837999999997E-3</v>
      </c>
      <c r="Q1673" s="132">
        <v>1.6780625999999999E-3</v>
      </c>
      <c r="R1673" s="132">
        <v>1.3993619999999999E-3</v>
      </c>
      <c r="S1673" s="132">
        <v>0</v>
      </c>
      <c r="T1673" s="132">
        <v>0</v>
      </c>
      <c r="U1673" s="132">
        <v>0</v>
      </c>
      <c r="V1673" s="164">
        <v>9.7188577999999996E-6</v>
      </c>
      <c r="W1673" s="132">
        <v>0</v>
      </c>
      <c r="X1673" s="132">
        <v>1.067797E-4</v>
      </c>
      <c r="Y1673" s="132">
        <v>0</v>
      </c>
      <c r="Z1673" s="132">
        <v>0</v>
      </c>
      <c r="AA1673" s="132">
        <v>0</v>
      </c>
      <c r="AC1673" s="118">
        <f t="shared" si="740"/>
        <v>3.4727998000000003E-2</v>
      </c>
      <c r="AD1673" s="118">
        <f t="shared" si="741"/>
        <v>1.4298036399999998E-2</v>
      </c>
      <c r="AE1673" s="118">
        <f t="shared" si="742"/>
        <v>1.1220611799999999E-2</v>
      </c>
      <c r="AF1673" s="118">
        <f t="shared" si="743"/>
        <v>1.1220611799999999E-2</v>
      </c>
      <c r="AG1673" s="118">
        <f t="shared" si="744"/>
        <v>1.1649855779999999E-4</v>
      </c>
      <c r="AI1673" s="69">
        <v>3.036279</v>
      </c>
      <c r="AJ1673" s="69">
        <v>2.9888347999999998</v>
      </c>
      <c r="AK1673" s="69">
        <v>1.3266569000000001E-2</v>
      </c>
      <c r="AL1673" s="69">
        <v>0</v>
      </c>
      <c r="AM1673" s="69">
        <v>0</v>
      </c>
      <c r="AN1673" s="69">
        <v>3.4177642000000001E-2</v>
      </c>
      <c r="AO1673" s="69">
        <v>0</v>
      </c>
      <c r="AQ1673" s="116">
        <v>6.9097738000000004E-3</v>
      </c>
      <c r="AR1673" s="116">
        <v>6.4644265000000003E-3</v>
      </c>
      <c r="AS1673" s="116">
        <v>2.3194310000000001E-4</v>
      </c>
      <c r="AT1673" s="116">
        <v>2.1340420000000001E-4</v>
      </c>
      <c r="AU1673" s="150">
        <f t="shared" si="745"/>
        <v>3.8755554584999999E-7</v>
      </c>
      <c r="AV1673" s="150">
        <f t="shared" si="746"/>
        <v>8.5777772927899994E-10</v>
      </c>
      <c r="AW1673" s="163">
        <f t="shared" si="747"/>
        <v>2.9888544160429999E-2</v>
      </c>
      <c r="AX1673" s="196">
        <v>2.1485055E-7</v>
      </c>
      <c r="AY1673" s="196">
        <v>6.4825595999999999E-10</v>
      </c>
      <c r="AZ1673" s="196">
        <v>1.7711279000000001E-14</v>
      </c>
      <c r="BA1673" s="108">
        <v>0</v>
      </c>
      <c r="BB1673" s="108">
        <v>0</v>
      </c>
      <c r="BC1673" s="196">
        <v>2.4951585E-10</v>
      </c>
      <c r="BD1673" s="196">
        <v>1.7245548000000001E-7</v>
      </c>
      <c r="BE1673" s="196">
        <v>3.5370928000000002E-11</v>
      </c>
      <c r="BF1673" s="196">
        <v>1.7413313000000001E-10</v>
      </c>
      <c r="BG1673" s="108">
        <v>0</v>
      </c>
      <c r="BH1673" s="108">
        <v>0</v>
      </c>
      <c r="BI1673" s="108">
        <v>0</v>
      </c>
      <c r="BJ1673" s="108">
        <v>0</v>
      </c>
      <c r="BK1673" s="108">
        <v>0</v>
      </c>
      <c r="BL1673" s="108">
        <v>0</v>
      </c>
      <c r="BM1673" s="108">
        <v>0</v>
      </c>
      <c r="BN1673" s="108">
        <v>0</v>
      </c>
      <c r="BO1673" s="196">
        <v>1.9616043E-7</v>
      </c>
      <c r="BP1673" s="108">
        <v>2.9888347999999999E-2</v>
      </c>
      <c r="BQ1673" s="108">
        <v>0</v>
      </c>
      <c r="BR1673" s="108">
        <v>0</v>
      </c>
      <c r="BS1673" s="108">
        <v>0</v>
      </c>
      <c r="BU1673" s="172">
        <v>1.4353364E-5</v>
      </c>
      <c r="BV1673" s="172">
        <v>1.2826739E-6</v>
      </c>
      <c r="BW1673" s="172">
        <v>6.4553915000000001E-6</v>
      </c>
      <c r="BX1673" s="69">
        <v>0</v>
      </c>
      <c r="BY1673" s="172">
        <v>2.1886682000000002E-6</v>
      </c>
      <c r="BZ1673" s="172">
        <v>1.6153191999999999E-7</v>
      </c>
      <c r="CA1673" s="69">
        <v>0</v>
      </c>
      <c r="CB1673" s="172">
        <v>2.4517068999999998E-7</v>
      </c>
      <c r="CC1673" s="69">
        <v>0</v>
      </c>
      <c r="CD1673" s="69">
        <v>0</v>
      </c>
      <c r="CE1673" s="69">
        <v>0</v>
      </c>
      <c r="CF1673" s="69">
        <v>0</v>
      </c>
      <c r="CG1673" s="69">
        <v>0</v>
      </c>
      <c r="CH1673" s="172">
        <v>3.8933798E-7</v>
      </c>
      <c r="CI1673" s="172">
        <v>3.6259026E-6</v>
      </c>
      <c r="CJ1673" s="172">
        <v>4.6873555E-9</v>
      </c>
      <c r="CK1673" s="69">
        <v>0</v>
      </c>
      <c r="CM1673" s="198">
        <v>0</v>
      </c>
      <c r="CN1673" s="198">
        <v>0.23151997999999999</v>
      </c>
      <c r="CO1673" s="198">
        <v>6.7972503999999996E-3</v>
      </c>
      <c r="CP1673" s="198">
        <v>9.1463427E-4</v>
      </c>
      <c r="CQ1673" s="198">
        <v>0</v>
      </c>
      <c r="CR1673" s="198">
        <v>0</v>
      </c>
      <c r="CS1673" s="197">
        <v>8.1042023000000004E-5</v>
      </c>
      <c r="CT1673" s="198">
        <v>0</v>
      </c>
      <c r="CU1673" s="198">
        <v>0</v>
      </c>
      <c r="CV1673" s="197">
        <v>5.6806533000000003E-5</v>
      </c>
    </row>
    <row r="1674" spans="1:100" ht="14.4">
      <c r="A1674" t="s">
        <v>3825</v>
      </c>
      <c r="B1674" s="85" t="s">
        <v>1162</v>
      </c>
      <c r="C1674" s="113" t="str">
        <f t="shared" si="733"/>
        <v>B.044.01.312</v>
      </c>
      <c r="D1674" s="9" t="s">
        <v>1163</v>
      </c>
      <c r="E1674" s="112" t="s">
        <v>514</v>
      </c>
      <c r="F1674" s="115" t="str">
        <f t="shared" si="734"/>
        <v>Electricity Uruguay production</v>
      </c>
      <c r="G1674" s="143">
        <f t="shared" si="735"/>
        <v>6.7444380000000002E-3</v>
      </c>
      <c r="I1674" s="118">
        <f t="shared" si="736"/>
        <v>4.7486283226999999E-3</v>
      </c>
      <c r="K1674" s="161">
        <f t="shared" si="737"/>
        <v>1.0902158499999999E-3</v>
      </c>
      <c r="L1674" s="161">
        <f t="shared" si="738"/>
        <v>2.5037115300000001E-3</v>
      </c>
      <c r="M1674" s="162">
        <f t="shared" si="739"/>
        <v>1.4303524270000001E-4</v>
      </c>
      <c r="N1674" s="161">
        <v>1.0116656999999999E-3</v>
      </c>
      <c r="O1674" s="132">
        <v>9.1293302999999998E-4</v>
      </c>
      <c r="P1674" s="132">
        <v>1.5907784999999999E-3</v>
      </c>
      <c r="Q1674" s="132">
        <v>6.7025123999999998E-4</v>
      </c>
      <c r="R1674" s="132">
        <v>4.1996460999999999E-4</v>
      </c>
      <c r="S1674" s="132">
        <v>0</v>
      </c>
      <c r="T1674" s="132">
        <v>0</v>
      </c>
      <c r="U1674" s="132">
        <v>0</v>
      </c>
      <c r="V1674" s="132">
        <v>1.3427559E-4</v>
      </c>
      <c r="W1674" s="132">
        <v>0</v>
      </c>
      <c r="X1674" s="164">
        <v>8.7596527000000001E-6</v>
      </c>
      <c r="Y1674" s="132">
        <v>0</v>
      </c>
      <c r="Z1674" s="132">
        <v>0</v>
      </c>
      <c r="AA1674" s="132">
        <v>0</v>
      </c>
      <c r="AC1674" s="118">
        <f t="shared" si="740"/>
        <v>1.0116656999999999E-3</v>
      </c>
      <c r="AD1674" s="118">
        <f t="shared" si="741"/>
        <v>3.59392738E-3</v>
      </c>
      <c r="AE1674" s="118">
        <f t="shared" si="742"/>
        <v>2.5037115300000001E-3</v>
      </c>
      <c r="AF1674" s="118">
        <f t="shared" si="743"/>
        <v>2.5037115300000001E-3</v>
      </c>
      <c r="AG1674" s="118">
        <f t="shared" si="744"/>
        <v>1.4303524270000001E-4</v>
      </c>
      <c r="AI1674" s="69">
        <v>1.8013579</v>
      </c>
      <c r="AJ1674" s="69">
        <v>6.3897414E-2</v>
      </c>
      <c r="AK1674" s="69">
        <v>1.0883205E-3</v>
      </c>
      <c r="AL1674" s="69">
        <v>0</v>
      </c>
      <c r="AM1674" s="69">
        <v>0.9286124</v>
      </c>
      <c r="AN1674" s="69">
        <v>0.50635688000000001</v>
      </c>
      <c r="AO1674" s="69">
        <v>0.30140288999999998</v>
      </c>
      <c r="AQ1674" s="116">
        <v>6.398908E-4</v>
      </c>
      <c r="AR1674" s="116">
        <v>6.1890084999999999E-4</v>
      </c>
      <c r="AS1674" s="199">
        <v>1.6408327000000001E-5</v>
      </c>
      <c r="AT1674" s="199">
        <v>4.5816257999999999E-6</v>
      </c>
      <c r="AU1674" s="150">
        <f t="shared" si="745"/>
        <v>3.7104366840999998E-8</v>
      </c>
      <c r="AV1674" s="150">
        <f t="shared" si="746"/>
        <v>6.0681681949489992E-11</v>
      </c>
      <c r="AW1674" s="163">
        <f t="shared" si="747"/>
        <v>6.4168428960000002E-4</v>
      </c>
      <c r="AX1674" s="196">
        <v>6.2588382999999997E-9</v>
      </c>
      <c r="AY1674" s="196">
        <v>1.8884425999999999E-11</v>
      </c>
      <c r="AZ1674" s="196">
        <v>5.1594949000000003E-16</v>
      </c>
      <c r="BA1674" s="108">
        <v>0</v>
      </c>
      <c r="BB1674" s="108">
        <v>0</v>
      </c>
      <c r="BC1674" s="196">
        <v>9.9661540999999999E-11</v>
      </c>
      <c r="BD1674" s="196">
        <v>3.0745866999999997E-8</v>
      </c>
      <c r="BE1674" s="196">
        <v>1.4127845000000001E-11</v>
      </c>
      <c r="BF1674" s="196">
        <v>2.7668894999999998E-11</v>
      </c>
      <c r="BG1674" s="108">
        <v>0</v>
      </c>
      <c r="BH1674" s="108">
        <v>0</v>
      </c>
      <c r="BI1674" s="108">
        <v>0</v>
      </c>
      <c r="BJ1674" s="108">
        <v>0</v>
      </c>
      <c r="BK1674" s="108">
        <v>0</v>
      </c>
      <c r="BL1674" s="108">
        <v>0</v>
      </c>
      <c r="BM1674" s="108">
        <v>0</v>
      </c>
      <c r="BN1674" s="108">
        <v>0</v>
      </c>
      <c r="BO1674" s="196">
        <v>2.7101496E-6</v>
      </c>
      <c r="BP1674" s="108">
        <v>6.3897414000000004E-4</v>
      </c>
      <c r="BQ1674" s="108">
        <v>0</v>
      </c>
      <c r="BR1674" s="108">
        <v>0</v>
      </c>
      <c r="BS1674" s="108">
        <v>0</v>
      </c>
      <c r="BU1674" s="172">
        <v>1.3660907000000001E-6</v>
      </c>
      <c r="BV1674" s="172">
        <v>2.2356903000000001E-7</v>
      </c>
      <c r="BW1674" s="172">
        <v>1.8805282000000001E-7</v>
      </c>
      <c r="BX1674" s="69">
        <v>0</v>
      </c>
      <c r="BY1674" s="172">
        <v>5.1195117999999997E-7</v>
      </c>
      <c r="BZ1674" s="172">
        <v>6.4519027000000002E-8</v>
      </c>
      <c r="CA1674" s="69">
        <v>0</v>
      </c>
      <c r="CB1674" s="172">
        <v>9.7925998000000006E-8</v>
      </c>
      <c r="CC1674" s="69">
        <v>0</v>
      </c>
      <c r="CD1674" s="69">
        <v>0</v>
      </c>
      <c r="CE1674" s="69">
        <v>0</v>
      </c>
      <c r="CF1674" s="69">
        <v>0</v>
      </c>
      <c r="CG1674" s="69">
        <v>0</v>
      </c>
      <c r="CH1674" s="172">
        <v>1.3676518000000001E-7</v>
      </c>
      <c r="CI1674" s="172">
        <v>7.8547043999999996E-8</v>
      </c>
      <c r="CJ1674" s="172">
        <v>6.4760433000000001E-8</v>
      </c>
      <c r="CK1674" s="69">
        <v>0</v>
      </c>
      <c r="CM1674" s="198">
        <v>0</v>
      </c>
      <c r="CN1674" s="198">
        <v>6.7444378000000001E-3</v>
      </c>
      <c r="CO1674" s="198">
        <v>2.7149556E-3</v>
      </c>
      <c r="CP1674" s="198">
        <v>1.6776017E-4</v>
      </c>
      <c r="CQ1674" s="198">
        <v>0</v>
      </c>
      <c r="CR1674" s="198">
        <v>0</v>
      </c>
      <c r="CS1674" s="197">
        <v>1.6830962000000001E-5</v>
      </c>
      <c r="CT1674" s="198">
        <v>0</v>
      </c>
      <c r="CU1674" s="198">
        <v>0</v>
      </c>
      <c r="CV1674" s="197">
        <v>2.2689646999999999E-5</v>
      </c>
    </row>
    <row r="1675" spans="1:100" ht="14.4">
      <c r="A1675" t="s">
        <v>3826</v>
      </c>
      <c r="B1675" s="85" t="s">
        <v>1162</v>
      </c>
      <c r="C1675" s="113" t="str">
        <f t="shared" si="733"/>
        <v>B.044.01.313</v>
      </c>
      <c r="D1675" s="9" t="s">
        <v>1163</v>
      </c>
      <c r="E1675" s="112" t="s">
        <v>514</v>
      </c>
      <c r="F1675" s="115" t="str">
        <f t="shared" si="734"/>
        <v>Electricity Uzbekistan production</v>
      </c>
      <c r="G1675" s="143">
        <f t="shared" si="735"/>
        <v>0.15299665333333334</v>
      </c>
      <c r="I1675" s="118">
        <f t="shared" si="736"/>
        <v>3.1091008833999997E-2</v>
      </c>
      <c r="K1675" s="161">
        <f t="shared" si="737"/>
        <v>2.50063689E-3</v>
      </c>
      <c r="L1675" s="161">
        <f t="shared" si="738"/>
        <v>5.5379712000000001E-3</v>
      </c>
      <c r="M1675" s="162">
        <f t="shared" si="739"/>
        <v>1.0290274399999999E-4</v>
      </c>
      <c r="N1675" s="161">
        <v>2.2949497999999999E-2</v>
      </c>
      <c r="O1675" s="132">
        <v>1.9358401999999999E-3</v>
      </c>
      <c r="P1675" s="132">
        <v>3.6021310000000002E-3</v>
      </c>
      <c r="Q1675" s="132">
        <v>1.5188425E-3</v>
      </c>
      <c r="R1675" s="132">
        <v>9.8179438999999999E-4</v>
      </c>
      <c r="S1675" s="132">
        <v>0</v>
      </c>
      <c r="T1675" s="132">
        <v>0</v>
      </c>
      <c r="U1675" s="132">
        <v>0</v>
      </c>
      <c r="V1675" s="164">
        <v>4.5152094999999997E-5</v>
      </c>
      <c r="W1675" s="132">
        <v>0</v>
      </c>
      <c r="X1675" s="164">
        <v>5.7750649000000003E-5</v>
      </c>
      <c r="Y1675" s="132">
        <v>0</v>
      </c>
      <c r="Z1675" s="132">
        <v>0</v>
      </c>
      <c r="AA1675" s="132">
        <v>0</v>
      </c>
      <c r="AC1675" s="118">
        <f t="shared" si="740"/>
        <v>2.2949497999999999E-2</v>
      </c>
      <c r="AD1675" s="118">
        <f t="shared" si="741"/>
        <v>8.0386080899999997E-3</v>
      </c>
      <c r="AE1675" s="118">
        <f t="shared" si="742"/>
        <v>5.5379712000000001E-3</v>
      </c>
      <c r="AF1675" s="118">
        <f t="shared" si="743"/>
        <v>5.5379712000000001E-3</v>
      </c>
      <c r="AG1675" s="118">
        <f t="shared" si="744"/>
        <v>1.0290274399999999E-4</v>
      </c>
      <c r="AI1675" s="69">
        <v>2.1804160000000001</v>
      </c>
      <c r="AJ1675" s="69">
        <v>1.9694307</v>
      </c>
      <c r="AK1675" s="69">
        <v>7.1750805999999997E-3</v>
      </c>
      <c r="AL1675" s="69">
        <v>0</v>
      </c>
      <c r="AM1675" s="69">
        <v>0</v>
      </c>
      <c r="AN1675" s="69">
        <v>0.12738139000000001</v>
      </c>
      <c r="AO1675" s="69">
        <v>7.6428837999999999E-2</v>
      </c>
      <c r="AQ1675" s="116">
        <v>3.7453046999999999E-3</v>
      </c>
      <c r="AR1675" s="116">
        <v>3.5017574E-3</v>
      </c>
      <c r="AS1675" s="116">
        <v>1.4069042000000001E-4</v>
      </c>
      <c r="AT1675" s="116">
        <v>1.0285689E-4</v>
      </c>
      <c r="AU1675" s="150">
        <f t="shared" si="745"/>
        <v>2.0993749196000003E-7</v>
      </c>
      <c r="AV1675" s="150">
        <f t="shared" si="746"/>
        <v>5.2030481424400003E-10</v>
      </c>
      <c r="AW1675" s="163">
        <f t="shared" si="747"/>
        <v>1.4405727326680001E-2</v>
      </c>
      <c r="AX1675" s="196">
        <v>1.4198089E-7</v>
      </c>
      <c r="AY1675" s="196">
        <v>4.2839063000000002E-10</v>
      </c>
      <c r="AZ1675" s="196">
        <v>1.1704244E-14</v>
      </c>
      <c r="BA1675" s="108">
        <v>0</v>
      </c>
      <c r="BB1675" s="108">
        <v>0</v>
      </c>
      <c r="BC1675" s="196">
        <v>2.2584096E-10</v>
      </c>
      <c r="BD1675" s="196">
        <v>6.7730761000000006E-8</v>
      </c>
      <c r="BE1675" s="196">
        <v>3.2014817999999997E-11</v>
      </c>
      <c r="BF1675" s="196">
        <v>5.9887661999999994E-11</v>
      </c>
      <c r="BG1675" s="108">
        <v>0</v>
      </c>
      <c r="BH1675" s="108">
        <v>0</v>
      </c>
      <c r="BI1675" s="108">
        <v>0</v>
      </c>
      <c r="BJ1675" s="108">
        <v>0</v>
      </c>
      <c r="BK1675" s="108">
        <v>0</v>
      </c>
      <c r="BL1675" s="108">
        <v>0</v>
      </c>
      <c r="BM1675" s="108">
        <v>0</v>
      </c>
      <c r="BN1675" s="108">
        <v>0</v>
      </c>
      <c r="BO1675" s="196">
        <v>9.1132667999999997E-7</v>
      </c>
      <c r="BP1675" s="108">
        <v>1.4404816000000001E-2</v>
      </c>
      <c r="BQ1675" s="108">
        <v>0</v>
      </c>
      <c r="BR1675" s="108">
        <v>0</v>
      </c>
      <c r="BS1675" s="108">
        <v>0</v>
      </c>
      <c r="BU1675" s="172">
        <v>8.9163411000000001E-6</v>
      </c>
      <c r="BV1675" s="172">
        <v>4.8723665999999997E-7</v>
      </c>
      <c r="BW1675" s="172">
        <v>4.2659526000000003E-6</v>
      </c>
      <c r="BX1675" s="69">
        <v>0</v>
      </c>
      <c r="BY1675" s="172">
        <v>1.171112E-6</v>
      </c>
      <c r="BZ1675" s="172">
        <v>1.4620524E-7</v>
      </c>
      <c r="CA1675" s="69">
        <v>0</v>
      </c>
      <c r="CB1675" s="172">
        <v>2.2190809000000001E-7</v>
      </c>
      <c r="CC1675" s="69">
        <v>0</v>
      </c>
      <c r="CD1675" s="69">
        <v>0</v>
      </c>
      <c r="CE1675" s="69">
        <v>0</v>
      </c>
      <c r="CF1675" s="69">
        <v>0</v>
      </c>
      <c r="CG1675" s="69">
        <v>0</v>
      </c>
      <c r="CH1675" s="172">
        <v>3.0866217999999998E-7</v>
      </c>
      <c r="CI1675" s="172">
        <v>2.2934877999999999E-6</v>
      </c>
      <c r="CJ1675" s="172">
        <v>2.1776625E-8</v>
      </c>
      <c r="CK1675" s="69">
        <v>0</v>
      </c>
      <c r="CM1675" s="198">
        <v>0</v>
      </c>
      <c r="CN1675" s="198">
        <v>0.15299665000000001</v>
      </c>
      <c r="CO1675" s="198">
        <v>6.1523048999999998E-3</v>
      </c>
      <c r="CP1675" s="198">
        <v>3.6689251999999999E-4</v>
      </c>
      <c r="CQ1675" s="198">
        <v>0</v>
      </c>
      <c r="CR1675" s="198">
        <v>0</v>
      </c>
      <c r="CS1675" s="197">
        <v>3.8080790999999998E-5</v>
      </c>
      <c r="CT1675" s="198">
        <v>0</v>
      </c>
      <c r="CU1675" s="198">
        <v>0</v>
      </c>
      <c r="CV1675" s="197">
        <v>5.1416542E-5</v>
      </c>
    </row>
    <row r="1676" spans="1:100" ht="14.4">
      <c r="A1676" t="s">
        <v>3827</v>
      </c>
      <c r="B1676" s="85" t="s">
        <v>1162</v>
      </c>
      <c r="C1676" s="113" t="str">
        <f t="shared" si="733"/>
        <v>B.044.01.314</v>
      </c>
      <c r="D1676" s="9" t="s">
        <v>1163</v>
      </c>
      <c r="E1676" s="112" t="s">
        <v>514</v>
      </c>
      <c r="F1676" s="115" t="str">
        <f t="shared" si="734"/>
        <v>Electricity Vanuatu production</v>
      </c>
      <c r="G1676" s="143">
        <f t="shared" si="735"/>
        <v>0.16035720000000001</v>
      </c>
      <c r="I1676" s="118">
        <f t="shared" si="736"/>
        <v>3.407637015E-2</v>
      </c>
      <c r="K1676" s="161">
        <f t="shared" si="737"/>
        <v>2.1277396899999999E-3</v>
      </c>
      <c r="L1676" s="161">
        <f t="shared" si="738"/>
        <v>7.7538133000000006E-3</v>
      </c>
      <c r="M1676" s="162">
        <f t="shared" si="739"/>
        <v>1.4123715999999999E-4</v>
      </c>
      <c r="N1676" s="161">
        <v>2.4053580000000001E-2</v>
      </c>
      <c r="O1676" s="132">
        <v>5.0021218000000003E-3</v>
      </c>
      <c r="P1676" s="132">
        <v>2.7516914999999999E-3</v>
      </c>
      <c r="Q1676" s="132">
        <v>1.1607010000000001E-3</v>
      </c>
      <c r="R1676" s="132">
        <v>9.6703868999999999E-4</v>
      </c>
      <c r="S1676" s="132">
        <v>0</v>
      </c>
      <c r="T1676" s="132">
        <v>0</v>
      </c>
      <c r="U1676" s="132">
        <v>0</v>
      </c>
      <c r="V1676" s="164">
        <v>6.3450624999999994E-5</v>
      </c>
      <c r="W1676" s="132">
        <v>0</v>
      </c>
      <c r="X1676" s="164">
        <v>7.7786534999999994E-5</v>
      </c>
      <c r="Y1676" s="132">
        <v>0</v>
      </c>
      <c r="Z1676" s="132">
        <v>0</v>
      </c>
      <c r="AA1676" s="132">
        <v>0</v>
      </c>
      <c r="AC1676" s="118">
        <f t="shared" si="740"/>
        <v>2.4053580000000001E-2</v>
      </c>
      <c r="AD1676" s="118">
        <f t="shared" si="741"/>
        <v>9.8815529900000004E-3</v>
      </c>
      <c r="AE1676" s="118">
        <f t="shared" si="742"/>
        <v>7.7538133000000006E-3</v>
      </c>
      <c r="AF1676" s="118">
        <f t="shared" si="743"/>
        <v>7.7538133000000006E-3</v>
      </c>
      <c r="AG1676" s="118">
        <f t="shared" si="744"/>
        <v>1.4123715999999999E-4</v>
      </c>
      <c r="AI1676" s="69">
        <v>2.3314384000000001</v>
      </c>
      <c r="AJ1676" s="69">
        <v>2.0623578999999999</v>
      </c>
      <c r="AK1676" s="69">
        <v>9.6643877000000006E-3</v>
      </c>
      <c r="AL1676" s="69">
        <v>0</v>
      </c>
      <c r="AM1676" s="69">
        <v>0</v>
      </c>
      <c r="AN1676" s="69">
        <v>0.12970804</v>
      </c>
      <c r="AO1676" s="69">
        <v>0.12970804</v>
      </c>
      <c r="AQ1676" s="116">
        <v>4.7800643000000002E-3</v>
      </c>
      <c r="AR1676" s="116">
        <v>4.4722483000000004E-3</v>
      </c>
      <c r="AS1676" s="116">
        <v>1.6055446000000001E-4</v>
      </c>
      <c r="AT1676" s="116">
        <v>1.4726149999999999E-4</v>
      </c>
      <c r="AU1676" s="150">
        <f t="shared" si="745"/>
        <v>2.6812039788999997E-7</v>
      </c>
      <c r="AV1676" s="150">
        <f t="shared" si="746"/>
        <v>5.9376649332599996E-10</v>
      </c>
      <c r="AW1676" s="163">
        <f t="shared" si="747"/>
        <v>2.0624859654799998E-2</v>
      </c>
      <c r="AX1676" s="196">
        <v>1.4881147999999999E-7</v>
      </c>
      <c r="AY1676" s="196">
        <v>4.4900015999999999E-10</v>
      </c>
      <c r="AZ1676" s="196">
        <v>1.2267326E-14</v>
      </c>
      <c r="BA1676" s="108">
        <v>0</v>
      </c>
      <c r="BB1676" s="108">
        <v>0</v>
      </c>
      <c r="BC1676" s="196">
        <v>1.7258789000000001E-10</v>
      </c>
      <c r="BD1676" s="196">
        <v>1.1913632999999999E-7</v>
      </c>
      <c r="BE1676" s="196">
        <v>2.4465756E-11</v>
      </c>
      <c r="BF1676" s="196">
        <v>1.2028831E-10</v>
      </c>
      <c r="BG1676" s="108">
        <v>0</v>
      </c>
      <c r="BH1676" s="108">
        <v>0</v>
      </c>
      <c r="BI1676" s="108">
        <v>0</v>
      </c>
      <c r="BJ1676" s="108">
        <v>0</v>
      </c>
      <c r="BK1676" s="108">
        <v>0</v>
      </c>
      <c r="BL1676" s="108">
        <v>0</v>
      </c>
      <c r="BM1676" s="108">
        <v>0</v>
      </c>
      <c r="BN1676" s="108">
        <v>0</v>
      </c>
      <c r="BO1676" s="196">
        <v>1.2806548E-6</v>
      </c>
      <c r="BP1676" s="108">
        <v>2.0623579E-2</v>
      </c>
      <c r="BQ1676" s="108">
        <v>0</v>
      </c>
      <c r="BR1676" s="108">
        <v>0</v>
      </c>
      <c r="BS1676" s="108">
        <v>0</v>
      </c>
      <c r="BU1676" s="172">
        <v>9.9532454999999993E-6</v>
      </c>
      <c r="BV1676" s="172">
        <v>8.8612459000000002E-7</v>
      </c>
      <c r="BW1676" s="172">
        <v>4.4711841999999999E-6</v>
      </c>
      <c r="BX1676" s="69">
        <v>0</v>
      </c>
      <c r="BY1676" s="172">
        <v>1.5121904E-6</v>
      </c>
      <c r="BZ1676" s="172">
        <v>1.1173019E-7</v>
      </c>
      <c r="CA1676" s="69">
        <v>0</v>
      </c>
      <c r="CB1676" s="172">
        <v>1.6958237999999999E-7</v>
      </c>
      <c r="CC1676" s="69">
        <v>0</v>
      </c>
      <c r="CD1676" s="69">
        <v>0</v>
      </c>
      <c r="CE1676" s="69">
        <v>0</v>
      </c>
      <c r="CF1676" s="69">
        <v>0</v>
      </c>
      <c r="CG1676" s="69">
        <v>0</v>
      </c>
      <c r="CH1676" s="172">
        <v>2.6923088999999998E-7</v>
      </c>
      <c r="CI1676" s="172">
        <v>2.5026008999999999E-6</v>
      </c>
      <c r="CJ1676" s="172">
        <v>3.0601911999999997E-8</v>
      </c>
      <c r="CK1676" s="69">
        <v>0</v>
      </c>
      <c r="CM1676" s="198">
        <v>0</v>
      </c>
      <c r="CN1676" s="198">
        <v>0.16035720000000001</v>
      </c>
      <c r="CO1676" s="198">
        <v>4.7015976000000003E-3</v>
      </c>
      <c r="CP1676" s="198">
        <v>6.3189894999999999E-4</v>
      </c>
      <c r="CQ1676" s="198">
        <v>0</v>
      </c>
      <c r="CR1676" s="198">
        <v>0</v>
      </c>
      <c r="CS1676" s="197">
        <v>5.5988357999999999E-5</v>
      </c>
      <c r="CT1676" s="198">
        <v>0</v>
      </c>
      <c r="CU1676" s="198">
        <v>0</v>
      </c>
      <c r="CV1676" s="197">
        <v>3.9292573000000003E-5</v>
      </c>
    </row>
    <row r="1677" spans="1:100" ht="14.4">
      <c r="A1677" t="s">
        <v>3828</v>
      </c>
      <c r="B1677" s="85" t="s">
        <v>1162</v>
      </c>
      <c r="C1677" s="113" t="str">
        <f t="shared" si="733"/>
        <v>B.044.01.315</v>
      </c>
      <c r="D1677" s="9" t="s">
        <v>1163</v>
      </c>
      <c r="E1677" s="112" t="s">
        <v>514</v>
      </c>
      <c r="F1677" s="115" t="str">
        <f t="shared" si="734"/>
        <v>Electricity Venezuela production</v>
      </c>
      <c r="G1677" s="143">
        <f t="shared" si="735"/>
        <v>2.3392278666666665E-2</v>
      </c>
      <c r="I1677" s="118">
        <f t="shared" si="736"/>
        <v>4.9951167649999999E-3</v>
      </c>
      <c r="K1677" s="161">
        <f t="shared" si="737"/>
        <v>3.2357799999999998E-4</v>
      </c>
      <c r="L1677" s="161">
        <f t="shared" si="738"/>
        <v>9.1271998999999993E-4</v>
      </c>
      <c r="M1677" s="162">
        <f t="shared" si="739"/>
        <v>2.4997697500000001E-4</v>
      </c>
      <c r="N1677" s="161">
        <v>3.5088417999999998E-3</v>
      </c>
      <c r="O1677" s="132">
        <v>4.7861171999999998E-4</v>
      </c>
      <c r="P1677" s="132">
        <v>4.3410827E-4</v>
      </c>
      <c r="Q1677" s="132">
        <v>1.8296364999999999E-4</v>
      </c>
      <c r="R1677" s="132">
        <v>1.4061434999999999E-4</v>
      </c>
      <c r="S1677" s="132">
        <v>0</v>
      </c>
      <c r="T1677" s="132">
        <v>0</v>
      </c>
      <c r="U1677" s="132">
        <v>0</v>
      </c>
      <c r="V1677" s="132">
        <v>2.3846389999999999E-4</v>
      </c>
      <c r="W1677" s="132">
        <v>0</v>
      </c>
      <c r="X1677" s="164">
        <v>1.1513075E-5</v>
      </c>
      <c r="Y1677" s="132">
        <v>0</v>
      </c>
      <c r="Z1677" s="132">
        <v>0</v>
      </c>
      <c r="AA1677" s="132">
        <v>0</v>
      </c>
      <c r="AC1677" s="118">
        <f t="shared" si="740"/>
        <v>3.5088417999999998E-3</v>
      </c>
      <c r="AD1677" s="118">
        <f t="shared" si="741"/>
        <v>1.2362979899999999E-3</v>
      </c>
      <c r="AE1677" s="118">
        <f t="shared" si="742"/>
        <v>9.1271998999999993E-4</v>
      </c>
      <c r="AF1677" s="118">
        <f t="shared" si="743"/>
        <v>9.1271998999999993E-4</v>
      </c>
      <c r="AG1677" s="118">
        <f t="shared" si="744"/>
        <v>2.4997697500000001E-4</v>
      </c>
      <c r="AI1677" s="69">
        <v>1.4381203</v>
      </c>
      <c r="AJ1677" s="69">
        <v>0.27682538000000001</v>
      </c>
      <c r="AK1677" s="69">
        <v>1.4304122999999999E-3</v>
      </c>
      <c r="AL1677" s="69">
        <v>0</v>
      </c>
      <c r="AM1677" s="69">
        <v>0</v>
      </c>
      <c r="AN1677" s="69">
        <v>4.7646085000000002E-4</v>
      </c>
      <c r="AO1677" s="69">
        <v>1.1593880999999999</v>
      </c>
      <c r="AQ1677" s="116">
        <v>6.1876710000000003E-4</v>
      </c>
      <c r="AR1677" s="116">
        <v>5.7882497000000005E-4</v>
      </c>
      <c r="AS1677" s="199">
        <v>2.2108612999999999E-5</v>
      </c>
      <c r="AT1677" s="199">
        <v>1.7833519999999999E-5</v>
      </c>
      <c r="AU1677" s="150">
        <f t="shared" si="745"/>
        <v>3.4701737378999996E-8</v>
      </c>
      <c r="AV1677" s="150">
        <f t="shared" si="746"/>
        <v>8.1762624209299985E-11</v>
      </c>
      <c r="AW1677" s="163">
        <f t="shared" si="747"/>
        <v>2.4976919329000001E-3</v>
      </c>
      <c r="AX1677" s="196">
        <v>2.1708034999999999E-8</v>
      </c>
      <c r="AY1677" s="196">
        <v>6.5498380999999996E-11</v>
      </c>
      <c r="AZ1677" s="196">
        <v>1.7895092999999999E-15</v>
      </c>
      <c r="BA1677" s="108">
        <v>0</v>
      </c>
      <c r="BB1677" s="108">
        <v>0</v>
      </c>
      <c r="BC1677" s="196">
        <v>2.7205379E-11</v>
      </c>
      <c r="BD1677" s="196">
        <v>1.2966497E-8</v>
      </c>
      <c r="BE1677" s="196">
        <v>3.8565866999999999E-12</v>
      </c>
      <c r="BF1677" s="196">
        <v>1.2405866999999999E-11</v>
      </c>
      <c r="BG1677" s="108">
        <v>0</v>
      </c>
      <c r="BH1677" s="108">
        <v>0</v>
      </c>
      <c r="BI1677" s="108">
        <v>0</v>
      </c>
      <c r="BJ1677" s="108">
        <v>0</v>
      </c>
      <c r="BK1677" s="108">
        <v>0</v>
      </c>
      <c r="BL1677" s="108">
        <v>0</v>
      </c>
      <c r="BM1677" s="108">
        <v>0</v>
      </c>
      <c r="BN1677" s="108">
        <v>0</v>
      </c>
      <c r="BO1677" s="196">
        <v>4.8130328999999998E-6</v>
      </c>
      <c r="BP1677" s="108">
        <v>2.4928788999999999E-3</v>
      </c>
      <c r="BQ1677" s="108">
        <v>0</v>
      </c>
      <c r="BR1677" s="108">
        <v>0</v>
      </c>
      <c r="BS1677" s="108">
        <v>0</v>
      </c>
      <c r="BU1677" s="172">
        <v>1.4651881E-6</v>
      </c>
      <c r="BV1677" s="172">
        <v>9.4486548000000006E-8</v>
      </c>
      <c r="BW1677" s="172">
        <v>6.5223881000000005E-7</v>
      </c>
      <c r="BX1677" s="69">
        <v>0</v>
      </c>
      <c r="BY1677" s="172">
        <v>1.9055934E-7</v>
      </c>
      <c r="BZ1677" s="172">
        <v>1.7612256000000001E-8</v>
      </c>
      <c r="CA1677" s="69">
        <v>0</v>
      </c>
      <c r="CB1677" s="172">
        <v>2.6731614E-8</v>
      </c>
      <c r="CC1677" s="69">
        <v>0</v>
      </c>
      <c r="CD1677" s="69">
        <v>0</v>
      </c>
      <c r="CE1677" s="69">
        <v>0</v>
      </c>
      <c r="CF1677" s="69">
        <v>0</v>
      </c>
      <c r="CG1677" s="69">
        <v>0</v>
      </c>
      <c r="CH1677" s="172">
        <v>3.9505655999999999E-8</v>
      </c>
      <c r="CI1677" s="172">
        <v>3.2904398000000002E-7</v>
      </c>
      <c r="CJ1677" s="172">
        <v>1.1500992E-7</v>
      </c>
      <c r="CK1677" s="69">
        <v>0</v>
      </c>
      <c r="CM1677" s="198">
        <v>0</v>
      </c>
      <c r="CN1677" s="198">
        <v>2.3392278999999998E-2</v>
      </c>
      <c r="CO1677" s="198">
        <v>7.4112234999999999E-4</v>
      </c>
      <c r="CP1677" s="197">
        <v>6.8685705999999995E-5</v>
      </c>
      <c r="CQ1677" s="198">
        <v>0</v>
      </c>
      <c r="CR1677" s="198">
        <v>0</v>
      </c>
      <c r="CS1677" s="197">
        <v>6.6410817999999999E-6</v>
      </c>
      <c r="CT1677" s="198">
        <v>0</v>
      </c>
      <c r="CU1677" s="198">
        <v>0</v>
      </c>
      <c r="CV1677" s="197">
        <v>6.1937678999999999E-6</v>
      </c>
    </row>
    <row r="1678" spans="1:100" ht="14.4">
      <c r="A1678" t="s">
        <v>3829</v>
      </c>
      <c r="B1678" s="85" t="s">
        <v>1162</v>
      </c>
      <c r="C1678" s="113" t="str">
        <f t="shared" si="733"/>
        <v>B.044.01.316</v>
      </c>
      <c r="D1678" s="9" t="s">
        <v>1163</v>
      </c>
      <c r="E1678" s="112" t="s">
        <v>514</v>
      </c>
      <c r="F1678" s="115" t="str">
        <f t="shared" si="734"/>
        <v>Electricity Vietnam production</v>
      </c>
      <c r="G1678" s="143">
        <f t="shared" si="735"/>
        <v>0.17217452000000003</v>
      </c>
      <c r="I1678" s="118">
        <f t="shared" si="736"/>
        <v>3.2557125530000001E-2</v>
      </c>
      <c r="K1678" s="161">
        <f t="shared" si="737"/>
        <v>2.1161956799999999E-3</v>
      </c>
      <c r="L1678" s="161">
        <f t="shared" si="738"/>
        <v>4.1392599E-3</v>
      </c>
      <c r="M1678" s="162">
        <f t="shared" si="739"/>
        <v>4.7549194999999998E-4</v>
      </c>
      <c r="N1678" s="161">
        <v>2.5826178000000002E-2</v>
      </c>
      <c r="O1678" s="132">
        <v>1.1201118999999999E-3</v>
      </c>
      <c r="P1678" s="132">
        <v>3.0191480000000001E-3</v>
      </c>
      <c r="Q1678" s="132">
        <v>1.2841285E-3</v>
      </c>
      <c r="R1678" s="132">
        <v>8.3206717999999996E-4</v>
      </c>
      <c r="S1678" s="132">
        <v>0</v>
      </c>
      <c r="T1678" s="132">
        <v>0</v>
      </c>
      <c r="U1678" s="132">
        <v>0</v>
      </c>
      <c r="V1678" s="132">
        <v>1.0235857E-4</v>
      </c>
      <c r="W1678" s="132">
        <v>0</v>
      </c>
      <c r="X1678" s="132">
        <v>3.7313337999999999E-4</v>
      </c>
      <c r="Y1678" s="132">
        <v>0</v>
      </c>
      <c r="Z1678" s="132">
        <v>0</v>
      </c>
      <c r="AA1678" s="132">
        <v>0</v>
      </c>
      <c r="AC1678" s="118">
        <f t="shared" si="740"/>
        <v>2.5826178000000002E-2</v>
      </c>
      <c r="AD1678" s="118">
        <f t="shared" si="741"/>
        <v>6.2554555799999995E-3</v>
      </c>
      <c r="AE1678" s="118">
        <f t="shared" si="742"/>
        <v>4.1392599E-3</v>
      </c>
      <c r="AF1678" s="118">
        <f t="shared" si="743"/>
        <v>4.1392599E-3</v>
      </c>
      <c r="AG1678" s="118">
        <f t="shared" si="744"/>
        <v>4.7549194999999998E-4</v>
      </c>
      <c r="AI1678" s="69">
        <v>2.2677204</v>
      </c>
      <c r="AJ1678" s="69">
        <v>1.7267444000000001</v>
      </c>
      <c r="AK1678" s="69">
        <v>4.6358996E-2</v>
      </c>
      <c r="AL1678" s="69">
        <v>0</v>
      </c>
      <c r="AM1678" s="69">
        <v>1.1991636E-2</v>
      </c>
      <c r="AN1678" s="69">
        <v>0.12918587000000001</v>
      </c>
      <c r="AO1678" s="69">
        <v>0.35343952000000001</v>
      </c>
      <c r="AQ1678" s="116">
        <v>3.6453090999999998E-3</v>
      </c>
      <c r="AR1678" s="116">
        <v>3.4674835000000001E-3</v>
      </c>
      <c r="AS1678" s="116">
        <v>1.4841561E-4</v>
      </c>
      <c r="AT1678" s="199">
        <v>2.9409914999999999E-5</v>
      </c>
      <c r="AU1678" s="150">
        <f t="shared" si="745"/>
        <v>2.0788270368E-7</v>
      </c>
      <c r="AV1678" s="150">
        <f t="shared" si="746"/>
        <v>5.4887430535099996E-10</v>
      </c>
      <c r="AW1678" s="163">
        <f t="shared" si="747"/>
        <v>4.1190357529000002E-3</v>
      </c>
      <c r="AX1678" s="196">
        <v>1.5977794999999999E-7</v>
      </c>
      <c r="AY1678" s="196">
        <v>4.8208865000000002E-10</v>
      </c>
      <c r="AZ1678" s="196">
        <v>1.3171351E-14</v>
      </c>
      <c r="BA1678" s="108">
        <v>0</v>
      </c>
      <c r="BB1678" s="108">
        <v>0</v>
      </c>
      <c r="BC1678" s="196">
        <v>1.9094067999999999E-10</v>
      </c>
      <c r="BD1678" s="196">
        <v>4.7913812999999998E-8</v>
      </c>
      <c r="BE1678" s="196">
        <v>2.7067415000000001E-11</v>
      </c>
      <c r="BF1678" s="196">
        <v>3.9705069000000001E-11</v>
      </c>
      <c r="BG1678" s="108">
        <v>0</v>
      </c>
      <c r="BH1678" s="108">
        <v>0</v>
      </c>
      <c r="BI1678" s="108">
        <v>0</v>
      </c>
      <c r="BJ1678" s="108">
        <v>0</v>
      </c>
      <c r="BK1678" s="108">
        <v>0</v>
      </c>
      <c r="BL1678" s="108">
        <v>0</v>
      </c>
      <c r="BM1678" s="108">
        <v>0</v>
      </c>
      <c r="BN1678" s="108">
        <v>0</v>
      </c>
      <c r="BO1678" s="196">
        <v>2.0659529E-6</v>
      </c>
      <c r="BP1678" s="108">
        <v>4.1169698000000001E-3</v>
      </c>
      <c r="BQ1678" s="108">
        <v>0</v>
      </c>
      <c r="BR1678" s="108">
        <v>0</v>
      </c>
      <c r="BS1678" s="108">
        <v>0</v>
      </c>
      <c r="BU1678" s="172">
        <v>8.8194352999999995E-6</v>
      </c>
      <c r="BV1678" s="172">
        <v>3.3660164E-7</v>
      </c>
      <c r="BW1678" s="172">
        <v>4.8006824000000002E-6</v>
      </c>
      <c r="BX1678" s="69">
        <v>0</v>
      </c>
      <c r="BY1678" s="172">
        <v>9.2985921999999997E-7</v>
      </c>
      <c r="BZ1678" s="172">
        <v>1.2361143999999999E-7</v>
      </c>
      <c r="CA1678" s="69">
        <v>0</v>
      </c>
      <c r="CB1678" s="172">
        <v>1.8761557000000001E-7</v>
      </c>
      <c r="CC1678" s="69">
        <v>0</v>
      </c>
      <c r="CD1678" s="69">
        <v>0</v>
      </c>
      <c r="CE1678" s="69">
        <v>0</v>
      </c>
      <c r="CF1678" s="69">
        <v>0</v>
      </c>
      <c r="CG1678" s="69">
        <v>0</v>
      </c>
      <c r="CH1678" s="172">
        <v>2.5607257999999998E-7</v>
      </c>
      <c r="CI1678" s="172">
        <v>2.1356254000000002E-6</v>
      </c>
      <c r="CJ1678" s="172">
        <v>4.9367016999999997E-8</v>
      </c>
      <c r="CK1678" s="69">
        <v>0</v>
      </c>
      <c r="CM1678" s="198">
        <v>0</v>
      </c>
      <c r="CN1678" s="198">
        <v>0.17217452</v>
      </c>
      <c r="CO1678" s="198">
        <v>5.2015598999999996E-3</v>
      </c>
      <c r="CP1678" s="198">
        <v>2.5864832999999998E-4</v>
      </c>
      <c r="CQ1678" s="198">
        <v>0</v>
      </c>
      <c r="CR1678" s="198">
        <v>0</v>
      </c>
      <c r="CS1678" s="197">
        <v>2.9095649E-5</v>
      </c>
      <c r="CT1678" s="198">
        <v>0</v>
      </c>
      <c r="CU1678" s="198">
        <v>0</v>
      </c>
      <c r="CV1678" s="197">
        <v>4.3470897999999999E-5</v>
      </c>
    </row>
    <row r="1679" spans="1:100" ht="14.4">
      <c r="A1679" t="s">
        <v>3830</v>
      </c>
      <c r="B1679" s="85" t="s">
        <v>1162</v>
      </c>
      <c r="C1679" s="113" t="str">
        <f t="shared" si="733"/>
        <v>B.044.01.317</v>
      </c>
      <c r="D1679" s="9" t="s">
        <v>1163</v>
      </c>
      <c r="E1679" s="112" t="s">
        <v>514</v>
      </c>
      <c r="F1679" s="115" t="str">
        <f t="shared" si="734"/>
        <v>Electricity Western Africa production</v>
      </c>
      <c r="G1679" s="143">
        <f t="shared" si="735"/>
        <v>2.4615414E-3</v>
      </c>
      <c r="I1679" s="118">
        <f t="shared" si="736"/>
        <v>6.4444442000000004E-4</v>
      </c>
      <c r="K1679" s="161">
        <f t="shared" si="737"/>
        <v>9.8118828999999986E-6</v>
      </c>
      <c r="L1679" s="161">
        <f t="shared" si="738"/>
        <v>1.1065884600000001E-5</v>
      </c>
      <c r="M1679" s="162">
        <f t="shared" si="739"/>
        <v>2.5433544250000003E-4</v>
      </c>
      <c r="N1679" s="161">
        <v>3.6923121E-4</v>
      </c>
      <c r="O1679" s="164">
        <v>5.1047315999999999E-6</v>
      </c>
      <c r="P1679" s="164">
        <v>5.9611530000000004E-6</v>
      </c>
      <c r="Q1679" s="164">
        <v>2.6061593999999998E-6</v>
      </c>
      <c r="R1679" s="164">
        <v>7.2057234999999996E-6</v>
      </c>
      <c r="S1679" s="132">
        <v>0</v>
      </c>
      <c r="T1679" s="132">
        <v>0</v>
      </c>
      <c r="U1679" s="132">
        <v>0</v>
      </c>
      <c r="V1679" s="132">
        <v>2.4648207000000001E-4</v>
      </c>
      <c r="W1679" s="132">
        <v>0</v>
      </c>
      <c r="X1679" s="164">
        <v>7.8533724999999998E-6</v>
      </c>
      <c r="Y1679" s="132">
        <v>0</v>
      </c>
      <c r="Z1679" s="132">
        <v>0</v>
      </c>
      <c r="AA1679" s="132">
        <v>0</v>
      </c>
      <c r="AC1679" s="118">
        <f t="shared" si="740"/>
        <v>3.6923121E-4</v>
      </c>
      <c r="AD1679" s="118">
        <f t="shared" si="741"/>
        <v>2.08777675E-5</v>
      </c>
      <c r="AE1679" s="118">
        <f t="shared" si="742"/>
        <v>1.1065884600000001E-5</v>
      </c>
      <c r="AF1679" s="118">
        <f t="shared" si="743"/>
        <v>1.1065884600000001E-5</v>
      </c>
      <c r="AG1679" s="118">
        <f t="shared" si="744"/>
        <v>2.5433544250000003E-4</v>
      </c>
      <c r="AI1679" s="69">
        <v>1.1898717999999999</v>
      </c>
      <c r="AJ1679" s="69">
        <v>0</v>
      </c>
      <c r="AK1679" s="69">
        <v>9.7572203000000004E-4</v>
      </c>
      <c r="AL1679" s="69">
        <v>0</v>
      </c>
      <c r="AM1679" s="69">
        <v>0</v>
      </c>
      <c r="AN1679" s="69">
        <v>0.1018168</v>
      </c>
      <c r="AO1679" s="69">
        <v>1.0870793000000001</v>
      </c>
      <c r="AQ1679" s="199">
        <v>4.3984033999999997E-5</v>
      </c>
      <c r="AR1679" s="199">
        <v>4.2031940000000003E-5</v>
      </c>
      <c r="AS1679" s="199">
        <v>1.9165729999999999E-6</v>
      </c>
      <c r="AT1679" s="199">
        <v>3.5520554000000001E-8</v>
      </c>
      <c r="AU1679" s="150">
        <f t="shared" si="745"/>
        <v>2.5199004871699999E-9</v>
      </c>
      <c r="AV1679" s="150">
        <f t="shared" si="746"/>
        <v>7.0879179209200003E-12</v>
      </c>
      <c r="AW1679" s="163">
        <f t="shared" si="747"/>
        <v>4.9748674999999998E-6</v>
      </c>
      <c r="AX1679" s="196">
        <v>2.2843104000000001E-9</v>
      </c>
      <c r="AY1679" s="196">
        <v>6.8923158999999999E-12</v>
      </c>
      <c r="AZ1679" s="196">
        <v>1.8830792E-16</v>
      </c>
      <c r="BA1679" s="108">
        <v>0</v>
      </c>
      <c r="BB1679" s="108">
        <v>0</v>
      </c>
      <c r="BC1679" s="196">
        <v>3.8751716999999999E-13</v>
      </c>
      <c r="BD1679" s="196">
        <v>2.3520257E-10</v>
      </c>
      <c r="BE1679" s="196">
        <v>5.4933752999999999E-14</v>
      </c>
      <c r="BF1679" s="196">
        <v>1.4047996000000001E-13</v>
      </c>
      <c r="BG1679" s="108">
        <v>0</v>
      </c>
      <c r="BH1679" s="108">
        <v>0</v>
      </c>
      <c r="BI1679" s="108">
        <v>0</v>
      </c>
      <c r="BJ1679" s="108">
        <v>0</v>
      </c>
      <c r="BK1679" s="108">
        <v>0</v>
      </c>
      <c r="BL1679" s="108">
        <v>0</v>
      </c>
      <c r="BM1679" s="108">
        <v>0</v>
      </c>
      <c r="BN1679" s="108">
        <v>0</v>
      </c>
      <c r="BO1679" s="196">
        <v>4.9748674999999998E-6</v>
      </c>
      <c r="BP1679" s="108">
        <v>0</v>
      </c>
      <c r="BQ1679" s="108">
        <v>0</v>
      </c>
      <c r="BR1679" s="108">
        <v>0</v>
      </c>
      <c r="BS1679" s="108">
        <v>0</v>
      </c>
      <c r="BU1679" s="172">
        <v>1.9819994999999999E-7</v>
      </c>
      <c r="BV1679" s="172">
        <v>1.0960925000000001E-9</v>
      </c>
      <c r="BW1679" s="172">
        <v>6.8634306000000003E-8</v>
      </c>
      <c r="BX1679" s="69">
        <v>0</v>
      </c>
      <c r="BY1679" s="172">
        <v>7.1655125999999996E-9</v>
      </c>
      <c r="BZ1679" s="172">
        <v>2.5087140000000002E-10</v>
      </c>
      <c r="CA1679" s="69">
        <v>0</v>
      </c>
      <c r="CB1679" s="172">
        <v>3.807688E-10</v>
      </c>
      <c r="CC1679" s="69">
        <v>0</v>
      </c>
      <c r="CD1679" s="69">
        <v>0</v>
      </c>
      <c r="CE1679" s="69">
        <v>0</v>
      </c>
      <c r="CF1679" s="69">
        <v>0</v>
      </c>
      <c r="CG1679" s="69">
        <v>0</v>
      </c>
      <c r="CH1679" s="172">
        <v>5.4650956000000001E-10</v>
      </c>
      <c r="CI1679" s="172">
        <v>1.2488423999999999E-9</v>
      </c>
      <c r="CJ1679" s="172">
        <v>1.1887704E-7</v>
      </c>
      <c r="CK1679" s="69">
        <v>0</v>
      </c>
      <c r="CM1679" s="198">
        <v>0</v>
      </c>
      <c r="CN1679" s="198">
        <v>2.4615414E-3</v>
      </c>
      <c r="CO1679" s="197">
        <v>1.0556649000000001E-5</v>
      </c>
      <c r="CP1679" s="197">
        <v>8.0746813000000001E-7</v>
      </c>
      <c r="CQ1679" s="198">
        <v>0</v>
      </c>
      <c r="CR1679" s="198">
        <v>0</v>
      </c>
      <c r="CS1679" s="197">
        <v>2.1389803E-7</v>
      </c>
      <c r="CT1679" s="198">
        <v>0</v>
      </c>
      <c r="CU1679" s="198">
        <v>0</v>
      </c>
      <c r="CV1679" s="197">
        <v>8.8224884E-8</v>
      </c>
    </row>
    <row r="1680" spans="1:100" ht="14.4">
      <c r="A1680" t="s">
        <v>3831</v>
      </c>
      <c r="B1680" s="85" t="s">
        <v>1162</v>
      </c>
      <c r="C1680" s="113" t="str">
        <f t="shared" si="733"/>
        <v>B.044.01.318</v>
      </c>
      <c r="D1680" s="9" t="s">
        <v>1163</v>
      </c>
      <c r="E1680" s="112" t="s">
        <v>514</v>
      </c>
      <c r="F1680" s="115" t="str">
        <f t="shared" si="734"/>
        <v>Electricity World production</v>
      </c>
      <c r="G1680" s="143">
        <f t="shared" si="735"/>
        <v>0.14848450666666668</v>
      </c>
      <c r="I1680" s="118">
        <f t="shared" si="736"/>
        <v>3.1523005328000002E-2</v>
      </c>
      <c r="K1680" s="161">
        <f t="shared" si="737"/>
        <v>2.1414578700000002E-3</v>
      </c>
      <c r="L1680" s="161">
        <f t="shared" si="738"/>
        <v>4.8391195E-3</v>
      </c>
      <c r="M1680" s="162">
        <f t="shared" si="739"/>
        <v>2.269751958E-3</v>
      </c>
      <c r="N1680" s="161">
        <v>2.2272676000000002E-2</v>
      </c>
      <c r="O1680" s="132">
        <v>1.7712597999999999E-3</v>
      </c>
      <c r="P1680" s="132">
        <v>3.0678596999999998E-3</v>
      </c>
      <c r="Q1680" s="132">
        <v>1.3000913000000001E-3</v>
      </c>
      <c r="R1680" s="132">
        <v>8.4136656999999997E-4</v>
      </c>
      <c r="S1680" s="132">
        <v>0</v>
      </c>
      <c r="T1680" s="132">
        <v>0</v>
      </c>
      <c r="U1680" s="132">
        <v>0</v>
      </c>
      <c r="V1680" s="164">
        <v>6.9303558000000003E-5</v>
      </c>
      <c r="W1680" s="132">
        <v>0</v>
      </c>
      <c r="X1680" s="132">
        <v>2.2004484E-3</v>
      </c>
      <c r="Y1680" s="132">
        <v>0</v>
      </c>
      <c r="Z1680" s="132">
        <v>0</v>
      </c>
      <c r="AA1680" s="132">
        <v>0</v>
      </c>
      <c r="AC1680" s="118">
        <f t="shared" si="740"/>
        <v>2.2272676000000002E-2</v>
      </c>
      <c r="AD1680" s="118">
        <f t="shared" si="741"/>
        <v>6.9805773700000002E-3</v>
      </c>
      <c r="AE1680" s="118">
        <f t="shared" si="742"/>
        <v>4.8391195E-3</v>
      </c>
      <c r="AF1680" s="118">
        <f t="shared" si="743"/>
        <v>4.8391195E-3</v>
      </c>
      <c r="AG1680" s="118">
        <f t="shared" si="744"/>
        <v>2.269751958E-3</v>
      </c>
      <c r="AI1680" s="69">
        <v>2.2983175</v>
      </c>
      <c r="AJ1680" s="69">
        <v>1.6113141</v>
      </c>
      <c r="AK1680" s="69">
        <v>0.27338904000000003</v>
      </c>
      <c r="AL1680" s="69">
        <v>0</v>
      </c>
      <c r="AM1680" s="69">
        <v>8.0397566000000004E-2</v>
      </c>
      <c r="AN1680" s="69">
        <v>0.18434568000000001</v>
      </c>
      <c r="AO1680" s="69">
        <v>0.14887117</v>
      </c>
      <c r="AQ1680" s="116">
        <v>3.4859210999999999E-3</v>
      </c>
      <c r="AR1680" s="116">
        <v>3.3035170000000002E-3</v>
      </c>
      <c r="AS1680" s="116">
        <v>1.3434842000000001E-4</v>
      </c>
      <c r="AT1680" s="199">
        <v>4.8055720999999999E-5</v>
      </c>
      <c r="AU1680" s="150">
        <f t="shared" si="745"/>
        <v>1.9805257622E-7</v>
      </c>
      <c r="AV1680" s="150">
        <f t="shared" si="746"/>
        <v>4.9685066406500008E-10</v>
      </c>
      <c r="AW1680" s="163">
        <f t="shared" si="747"/>
        <v>6.7304931873999998E-3</v>
      </c>
      <c r="AX1680" s="196">
        <v>1.3779361999999999E-7</v>
      </c>
      <c r="AY1680" s="196">
        <v>4.1575662000000001E-10</v>
      </c>
      <c r="AZ1680" s="196">
        <v>1.1359065E-14</v>
      </c>
      <c r="BA1680" s="108">
        <v>0</v>
      </c>
      <c r="BB1680" s="108">
        <v>0</v>
      </c>
      <c r="BC1680" s="196">
        <v>1.9331422000000001E-10</v>
      </c>
      <c r="BD1680" s="196">
        <v>6.0065642000000002E-8</v>
      </c>
      <c r="BE1680" s="196">
        <v>2.7403884E-11</v>
      </c>
      <c r="BF1680" s="196">
        <v>5.3678801000000002E-11</v>
      </c>
      <c r="BG1680" s="108">
        <v>0</v>
      </c>
      <c r="BH1680" s="108">
        <v>0</v>
      </c>
      <c r="BI1680" s="108">
        <v>0</v>
      </c>
      <c r="BJ1680" s="108">
        <v>0</v>
      </c>
      <c r="BK1680" s="108">
        <v>0</v>
      </c>
      <c r="BL1680" s="108">
        <v>0</v>
      </c>
      <c r="BM1680" s="108">
        <v>0</v>
      </c>
      <c r="BN1680" s="108">
        <v>0</v>
      </c>
      <c r="BO1680" s="196">
        <v>1.3987874000000001E-6</v>
      </c>
      <c r="BP1680" s="108">
        <v>6.7290943999999998E-3</v>
      </c>
      <c r="BQ1680" s="108">
        <v>0</v>
      </c>
      <c r="BR1680" s="108">
        <v>0</v>
      </c>
      <c r="BS1680" s="108">
        <v>0</v>
      </c>
      <c r="BU1680" s="172">
        <v>8.4716482999999998E-6</v>
      </c>
      <c r="BV1680" s="172">
        <v>4.3372221000000002E-7</v>
      </c>
      <c r="BW1680" s="172">
        <v>4.1401420000000003E-6</v>
      </c>
      <c r="BX1680" s="69">
        <v>0</v>
      </c>
      <c r="BY1680" s="172">
        <v>1.0170386E-6</v>
      </c>
      <c r="BZ1680" s="172">
        <v>1.2514803000000001E-7</v>
      </c>
      <c r="CA1680" s="69">
        <v>0</v>
      </c>
      <c r="CB1680" s="172">
        <v>1.8994778E-7</v>
      </c>
      <c r="CC1680" s="69">
        <v>0</v>
      </c>
      <c r="CD1680" s="69">
        <v>0</v>
      </c>
      <c r="CE1680" s="69">
        <v>0</v>
      </c>
      <c r="CF1680" s="69">
        <v>0</v>
      </c>
      <c r="CG1680" s="69">
        <v>0</v>
      </c>
      <c r="CH1680" s="172">
        <v>2.6528855E-7</v>
      </c>
      <c r="CI1680" s="172">
        <v>2.2669364000000002E-6</v>
      </c>
      <c r="CJ1680" s="172">
        <v>3.3424751999999997E-8</v>
      </c>
      <c r="CK1680" s="69">
        <v>0</v>
      </c>
      <c r="CM1680" s="198">
        <v>0</v>
      </c>
      <c r="CN1680" s="198">
        <v>0.14848450999999999</v>
      </c>
      <c r="CO1680" s="198">
        <v>5.2662192999999996E-3</v>
      </c>
      <c r="CP1680" s="198">
        <v>3.2544922E-4</v>
      </c>
      <c r="CQ1680" s="198">
        <v>0</v>
      </c>
      <c r="CR1680" s="198">
        <v>0</v>
      </c>
      <c r="CS1680" s="197">
        <v>3.3317089999999999E-5</v>
      </c>
      <c r="CT1680" s="198">
        <v>0</v>
      </c>
      <c r="CU1680" s="198">
        <v>0</v>
      </c>
      <c r="CV1680" s="197">
        <v>4.4011275000000002E-5</v>
      </c>
    </row>
    <row r="1681" spans="1:100" ht="14.4">
      <c r="A1681" t="s">
        <v>3832</v>
      </c>
      <c r="B1681" s="85" t="s">
        <v>1162</v>
      </c>
      <c r="C1681" s="113" t="str">
        <f t="shared" si="733"/>
        <v>B.044.01.319</v>
      </c>
      <c r="D1681" s="9" t="s">
        <v>1163</v>
      </c>
      <c r="E1681" s="112" t="s">
        <v>514</v>
      </c>
      <c r="F1681" s="115" t="str">
        <f t="shared" si="734"/>
        <v>Electricity Yemen production</v>
      </c>
      <c r="G1681" s="143">
        <f t="shared" si="735"/>
        <v>0.26457982000000002</v>
      </c>
      <c r="I1681" s="118">
        <f t="shared" si="736"/>
        <v>5.6169177072000004E-2</v>
      </c>
      <c r="K1681" s="161">
        <f t="shared" si="737"/>
        <v>3.5260850999999996E-3</v>
      </c>
      <c r="L1681" s="161">
        <f t="shared" si="738"/>
        <v>1.2785029699999999E-2</v>
      </c>
      <c r="M1681" s="162">
        <f t="shared" si="739"/>
        <v>1.71089272E-4</v>
      </c>
      <c r="N1681" s="161">
        <v>3.9686973E-2</v>
      </c>
      <c r="O1681" s="132">
        <v>8.2170161999999998E-3</v>
      </c>
      <c r="P1681" s="132">
        <v>4.5680134999999998E-3</v>
      </c>
      <c r="Q1681" s="132">
        <v>1.9268225999999999E-3</v>
      </c>
      <c r="R1681" s="132">
        <v>1.5992624999999999E-3</v>
      </c>
      <c r="S1681" s="132">
        <v>0</v>
      </c>
      <c r="T1681" s="132">
        <v>0</v>
      </c>
      <c r="U1681" s="132">
        <v>0</v>
      </c>
      <c r="V1681" s="164">
        <v>4.6351911999999999E-5</v>
      </c>
      <c r="W1681" s="132">
        <v>0</v>
      </c>
      <c r="X1681" s="132">
        <v>1.2473736000000001E-4</v>
      </c>
      <c r="Y1681" s="132">
        <v>0</v>
      </c>
      <c r="Z1681" s="132">
        <v>0</v>
      </c>
      <c r="AA1681" s="132">
        <v>0</v>
      </c>
      <c r="AC1681" s="118">
        <f t="shared" si="740"/>
        <v>3.9686973E-2</v>
      </c>
      <c r="AD1681" s="118">
        <f t="shared" si="741"/>
        <v>1.6311114799999998E-2</v>
      </c>
      <c r="AE1681" s="118">
        <f t="shared" si="742"/>
        <v>1.2785029699999999E-2</v>
      </c>
      <c r="AF1681" s="118">
        <f t="shared" si="743"/>
        <v>1.2785029699999999E-2</v>
      </c>
      <c r="AG1681" s="118">
        <f t="shared" si="744"/>
        <v>1.71089272E-4</v>
      </c>
      <c r="AI1681" s="69">
        <v>3.5905808000000001</v>
      </c>
      <c r="AJ1681" s="69">
        <v>3.4117731</v>
      </c>
      <c r="AK1681" s="69">
        <v>1.5497672000000001E-2</v>
      </c>
      <c r="AL1681" s="69">
        <v>0</v>
      </c>
      <c r="AM1681" s="69">
        <v>0</v>
      </c>
      <c r="AN1681" s="69">
        <v>0.16331001000000001</v>
      </c>
      <c r="AO1681" s="69">
        <v>0</v>
      </c>
      <c r="AQ1681" s="116">
        <v>7.8790343000000006E-3</v>
      </c>
      <c r="AR1681" s="116">
        <v>7.3711934E-3</v>
      </c>
      <c r="AS1681" s="116">
        <v>2.6480474000000002E-4</v>
      </c>
      <c r="AT1681" s="116">
        <v>2.4303616000000001E-4</v>
      </c>
      <c r="AU1681" s="150">
        <f t="shared" si="745"/>
        <v>4.4191806467000004E-7</v>
      </c>
      <c r="AV1681" s="150">
        <f t="shared" si="746"/>
        <v>9.7930745835599989E-10</v>
      </c>
      <c r="AW1681" s="163">
        <f t="shared" si="747"/>
        <v>3.4038677543180004E-2</v>
      </c>
      <c r="AX1681" s="196">
        <v>2.4553006999999999E-7</v>
      </c>
      <c r="AY1681" s="196">
        <v>7.4082348999999997E-10</v>
      </c>
      <c r="AZ1681" s="196">
        <v>2.0240356E-14</v>
      </c>
      <c r="BA1681" s="108">
        <v>0</v>
      </c>
      <c r="BB1681" s="108">
        <v>0</v>
      </c>
      <c r="BC1681" s="196">
        <v>2.8650467000000001E-10</v>
      </c>
      <c r="BD1681" s="196">
        <v>1.9610148999999999E-7</v>
      </c>
      <c r="BE1681" s="196">
        <v>4.0614398000000002E-11</v>
      </c>
      <c r="BF1681" s="196">
        <v>1.9784933000000001E-10</v>
      </c>
      <c r="BG1681" s="108">
        <v>0</v>
      </c>
      <c r="BH1681" s="108">
        <v>0</v>
      </c>
      <c r="BI1681" s="108">
        <v>0</v>
      </c>
      <c r="BJ1681" s="108">
        <v>0</v>
      </c>
      <c r="BK1681" s="108">
        <v>0</v>
      </c>
      <c r="BL1681" s="108">
        <v>0</v>
      </c>
      <c r="BM1681" s="108">
        <v>0</v>
      </c>
      <c r="BN1681" s="108">
        <v>0</v>
      </c>
      <c r="BO1681" s="196">
        <v>9.3554318000000002E-7</v>
      </c>
      <c r="BP1681" s="108">
        <v>3.4037742000000003E-2</v>
      </c>
      <c r="BQ1681" s="108">
        <v>0</v>
      </c>
      <c r="BR1681" s="108">
        <v>0</v>
      </c>
      <c r="BS1681" s="108">
        <v>0</v>
      </c>
      <c r="BU1681" s="172">
        <v>1.6402862000000001E-5</v>
      </c>
      <c r="BV1681" s="172">
        <v>1.4583582000000001E-6</v>
      </c>
      <c r="BW1681" s="172">
        <v>7.3771874000000003E-6</v>
      </c>
      <c r="BX1681" s="69">
        <v>0</v>
      </c>
      <c r="BY1681" s="172">
        <v>2.4944559000000001E-6</v>
      </c>
      <c r="BZ1681" s="172">
        <v>1.8547778999999999E-7</v>
      </c>
      <c r="CA1681" s="69">
        <v>0</v>
      </c>
      <c r="CB1681" s="172">
        <v>2.8151536999999998E-7</v>
      </c>
      <c r="CC1681" s="69">
        <v>0</v>
      </c>
      <c r="CD1681" s="69">
        <v>0</v>
      </c>
      <c r="CE1681" s="69">
        <v>0</v>
      </c>
      <c r="CF1681" s="69">
        <v>0</v>
      </c>
      <c r="CG1681" s="69">
        <v>0</v>
      </c>
      <c r="CH1681" s="172">
        <v>4.4611557E-7</v>
      </c>
      <c r="CI1681" s="172">
        <v>4.1373964E-6</v>
      </c>
      <c r="CJ1681" s="172">
        <v>2.235529E-8</v>
      </c>
      <c r="CK1681" s="69">
        <v>0</v>
      </c>
      <c r="CM1681" s="198">
        <v>0</v>
      </c>
      <c r="CN1681" s="198">
        <v>0.26457982000000002</v>
      </c>
      <c r="CO1681" s="198">
        <v>7.8048909E-3</v>
      </c>
      <c r="CP1681" s="198">
        <v>1.040327E-3</v>
      </c>
      <c r="CQ1681" s="198">
        <v>0</v>
      </c>
      <c r="CR1681" s="198">
        <v>0</v>
      </c>
      <c r="CS1681" s="197">
        <v>9.2263063999999996E-5</v>
      </c>
      <c r="CT1681" s="198">
        <v>0</v>
      </c>
      <c r="CU1681" s="198">
        <v>0</v>
      </c>
      <c r="CV1681" s="197">
        <v>6.5227668000000005E-5</v>
      </c>
    </row>
    <row r="1682" spans="1:100" ht="14.4">
      <c r="A1682" t="s">
        <v>3833</v>
      </c>
      <c r="B1682" s="85" t="s">
        <v>1162</v>
      </c>
      <c r="C1682" s="113" t="str">
        <f t="shared" si="733"/>
        <v>B.044.01.320</v>
      </c>
      <c r="D1682" s="9" t="s">
        <v>1163</v>
      </c>
      <c r="E1682" s="112" t="s">
        <v>514</v>
      </c>
      <c r="F1682" s="115" t="str">
        <f t="shared" si="734"/>
        <v>Electricity Zambia production</v>
      </c>
      <c r="G1682" s="143">
        <f t="shared" si="735"/>
        <v>3.8829338000000005E-2</v>
      </c>
      <c r="I1682" s="118">
        <f t="shared" si="736"/>
        <v>7.7229220490000004E-3</v>
      </c>
      <c r="K1682" s="161">
        <f t="shared" si="737"/>
        <v>4.9105404000000005E-4</v>
      </c>
      <c r="L1682" s="161">
        <f t="shared" si="738"/>
        <v>1.1338722199999999E-3</v>
      </c>
      <c r="M1682" s="162">
        <f t="shared" si="739"/>
        <v>2.7359508900000004E-4</v>
      </c>
      <c r="N1682" s="161">
        <v>5.8244007000000002E-3</v>
      </c>
      <c r="O1682" s="132">
        <v>4.4777201E-4</v>
      </c>
      <c r="P1682" s="132">
        <v>6.8610020999999995E-4</v>
      </c>
      <c r="Q1682" s="132">
        <v>2.9155837000000002E-4</v>
      </c>
      <c r="R1682" s="132">
        <v>1.9949567000000001E-4</v>
      </c>
      <c r="S1682" s="132">
        <v>0</v>
      </c>
      <c r="T1682" s="132">
        <v>0</v>
      </c>
      <c r="U1682" s="132">
        <v>0</v>
      </c>
      <c r="V1682" s="132">
        <v>1.8999994000000001E-4</v>
      </c>
      <c r="W1682" s="132">
        <v>0</v>
      </c>
      <c r="X1682" s="164">
        <v>8.3595149000000003E-5</v>
      </c>
      <c r="Y1682" s="132">
        <v>0</v>
      </c>
      <c r="Z1682" s="132">
        <v>0</v>
      </c>
      <c r="AA1682" s="132">
        <v>0</v>
      </c>
      <c r="AC1682" s="118">
        <f t="shared" si="740"/>
        <v>5.8244007000000002E-3</v>
      </c>
      <c r="AD1682" s="118">
        <f t="shared" si="741"/>
        <v>1.6249262599999999E-3</v>
      </c>
      <c r="AE1682" s="118">
        <f t="shared" si="742"/>
        <v>1.1338722199999999E-3</v>
      </c>
      <c r="AF1682" s="118">
        <f t="shared" si="743"/>
        <v>1.1338722199999999E-3</v>
      </c>
      <c r="AG1682" s="118">
        <f t="shared" si="744"/>
        <v>2.7359508900000004E-4</v>
      </c>
      <c r="AI1682" s="69">
        <v>1.3198349</v>
      </c>
      <c r="AJ1682" s="69">
        <v>0.37517200000000001</v>
      </c>
      <c r="AK1682" s="69">
        <v>1.0386064E-2</v>
      </c>
      <c r="AL1682" s="69">
        <v>0</v>
      </c>
      <c r="AM1682" s="69">
        <v>1.4449079E-2</v>
      </c>
      <c r="AN1682" s="69">
        <v>9.1072055999999995E-3</v>
      </c>
      <c r="AO1682" s="69">
        <v>0.91072056000000001</v>
      </c>
      <c r="AQ1682" s="116">
        <v>8.8685284000000004E-4</v>
      </c>
      <c r="AR1682" s="116">
        <v>8.4459008999999995E-4</v>
      </c>
      <c r="AS1682" s="199">
        <v>3.4605267999999998E-5</v>
      </c>
      <c r="AT1682" s="199">
        <v>7.6574817000000001E-6</v>
      </c>
      <c r="AU1682" s="150">
        <f t="shared" si="745"/>
        <v>5.0634897632999997E-8</v>
      </c>
      <c r="AV1682" s="150">
        <f t="shared" si="746"/>
        <v>1.2797806654440002E-10</v>
      </c>
      <c r="AW1682" s="163">
        <f t="shared" si="747"/>
        <v>1.0724764612E-3</v>
      </c>
      <c r="AX1682" s="196">
        <v>3.6033625999999997E-8</v>
      </c>
      <c r="AY1682" s="196">
        <v>1.0872215E-10</v>
      </c>
      <c r="AZ1682" s="196">
        <v>2.9704443999999998E-15</v>
      </c>
      <c r="BA1682" s="108">
        <v>0</v>
      </c>
      <c r="BB1682" s="108">
        <v>0</v>
      </c>
      <c r="BC1682" s="196">
        <v>4.3352632999999999E-11</v>
      </c>
      <c r="BD1682" s="196">
        <v>1.4557918999999999E-8</v>
      </c>
      <c r="BE1682" s="196">
        <v>6.1455931E-12</v>
      </c>
      <c r="BF1682" s="196">
        <v>1.3107353000000001E-11</v>
      </c>
      <c r="BG1682" s="108">
        <v>0</v>
      </c>
      <c r="BH1682" s="108">
        <v>0</v>
      </c>
      <c r="BI1682" s="108">
        <v>0</v>
      </c>
      <c r="BJ1682" s="108">
        <v>0</v>
      </c>
      <c r="BK1682" s="108">
        <v>0</v>
      </c>
      <c r="BL1682" s="108">
        <v>0</v>
      </c>
      <c r="BM1682" s="108">
        <v>0</v>
      </c>
      <c r="BN1682" s="108">
        <v>0</v>
      </c>
      <c r="BO1682" s="196">
        <v>3.8348612000000002E-6</v>
      </c>
      <c r="BP1682" s="108">
        <v>1.0686415999999999E-3</v>
      </c>
      <c r="BQ1682" s="108">
        <v>0</v>
      </c>
      <c r="BR1682" s="108">
        <v>0</v>
      </c>
      <c r="BS1682" s="108">
        <v>0</v>
      </c>
      <c r="BU1682" s="172">
        <v>2.1197074E-6</v>
      </c>
      <c r="BV1682" s="172">
        <v>1.0463892E-7</v>
      </c>
      <c r="BW1682" s="172">
        <v>1.0826649999999999E-6</v>
      </c>
      <c r="BX1682" s="69">
        <v>0</v>
      </c>
      <c r="BY1682" s="172">
        <v>2.4383050999999998E-7</v>
      </c>
      <c r="BZ1682" s="172">
        <v>2.8065688000000001E-8</v>
      </c>
      <c r="CA1682" s="69">
        <v>0</v>
      </c>
      <c r="CB1682" s="172">
        <v>4.2597675000000001E-8</v>
      </c>
      <c r="CC1682" s="69">
        <v>0</v>
      </c>
      <c r="CD1682" s="69">
        <v>0</v>
      </c>
      <c r="CE1682" s="69">
        <v>0</v>
      </c>
      <c r="CF1682" s="69">
        <v>0</v>
      </c>
      <c r="CG1682" s="69">
        <v>0</v>
      </c>
      <c r="CH1682" s="172">
        <v>5.9972157999999993E-8</v>
      </c>
      <c r="CI1682" s="172">
        <v>4.6630148999999999E-7</v>
      </c>
      <c r="CJ1682" s="172">
        <v>9.1636001999999995E-8</v>
      </c>
      <c r="CK1682" s="69">
        <v>0</v>
      </c>
      <c r="CM1682" s="198">
        <v>0</v>
      </c>
      <c r="CN1682" s="198">
        <v>3.8829337999999998E-2</v>
      </c>
      <c r="CO1682" s="198">
        <v>1.181002E-3</v>
      </c>
      <c r="CP1682" s="197">
        <v>7.8029316000000006E-5</v>
      </c>
      <c r="CQ1682" s="198">
        <v>0</v>
      </c>
      <c r="CR1682" s="198">
        <v>0</v>
      </c>
      <c r="CS1682" s="197">
        <v>8.0495361999999998E-6</v>
      </c>
      <c r="CT1682" s="198">
        <v>0</v>
      </c>
      <c r="CU1682" s="198">
        <v>0</v>
      </c>
      <c r="CV1682" s="197">
        <v>9.8699653999999994E-6</v>
      </c>
    </row>
    <row r="1683" spans="1:100" ht="14.4">
      <c r="A1683" t="s">
        <v>3834</v>
      </c>
      <c r="B1683" s="85" t="s">
        <v>1162</v>
      </c>
      <c r="C1683" s="113" t="str">
        <f t="shared" si="733"/>
        <v>B.044.01.321</v>
      </c>
      <c r="D1683" s="9" t="s">
        <v>1163</v>
      </c>
      <c r="E1683" s="112" t="s">
        <v>514</v>
      </c>
      <c r="F1683" s="115" t="str">
        <f t="shared" si="734"/>
        <v>Electricity Zimbabwe production</v>
      </c>
      <c r="G1683" s="143">
        <f t="shared" si="735"/>
        <v>0.16370004000000002</v>
      </c>
      <c r="I1683" s="118">
        <f t="shared" si="736"/>
        <v>3.1794332260000002E-2</v>
      </c>
      <c r="K1683" s="161">
        <f t="shared" si="737"/>
        <v>2.1089808100000001E-3</v>
      </c>
      <c r="L1683" s="161">
        <f t="shared" si="738"/>
        <v>4.5998886999999997E-3</v>
      </c>
      <c r="M1683" s="162">
        <f t="shared" si="739"/>
        <v>5.3045674999999994E-4</v>
      </c>
      <c r="N1683" s="161">
        <v>2.4555006000000001E-2</v>
      </c>
      <c r="O1683" s="132">
        <v>1.5978629999999999E-3</v>
      </c>
      <c r="P1683" s="132">
        <v>3.0020257E-3</v>
      </c>
      <c r="Q1683" s="132">
        <v>1.276852E-3</v>
      </c>
      <c r="R1683" s="132">
        <v>8.3212881000000003E-4</v>
      </c>
      <c r="S1683" s="132">
        <v>0</v>
      </c>
      <c r="T1683" s="132">
        <v>0</v>
      </c>
      <c r="U1683" s="132">
        <v>0</v>
      </c>
      <c r="V1683" s="132">
        <v>1.5081447999999999E-4</v>
      </c>
      <c r="W1683" s="132">
        <v>0</v>
      </c>
      <c r="X1683" s="132">
        <v>3.7964226999999997E-4</v>
      </c>
      <c r="Y1683" s="132">
        <v>0</v>
      </c>
      <c r="Z1683" s="132">
        <v>0</v>
      </c>
      <c r="AA1683" s="132">
        <v>0</v>
      </c>
      <c r="AC1683" s="118">
        <f t="shared" si="740"/>
        <v>2.4555006000000001E-2</v>
      </c>
      <c r="AD1683" s="118">
        <f t="shared" si="741"/>
        <v>6.7088695099999998E-3</v>
      </c>
      <c r="AE1683" s="118">
        <f t="shared" si="742"/>
        <v>4.5998886999999997E-3</v>
      </c>
      <c r="AF1683" s="118">
        <f t="shared" si="743"/>
        <v>4.5998886999999997E-3</v>
      </c>
      <c r="AG1683" s="118">
        <f t="shared" si="744"/>
        <v>5.3045674999999994E-4</v>
      </c>
      <c r="AI1683" s="69">
        <v>2.4204615</v>
      </c>
      <c r="AJ1683" s="69">
        <v>1.5955395999999999</v>
      </c>
      <c r="AK1683" s="69">
        <v>4.7167675999999999E-2</v>
      </c>
      <c r="AL1683" s="69">
        <v>0</v>
      </c>
      <c r="AM1683" s="69">
        <v>5.1208960999999997E-2</v>
      </c>
      <c r="AN1683" s="69">
        <v>5.0630327000000001E-3</v>
      </c>
      <c r="AO1683" s="69">
        <v>0.72148217999999997</v>
      </c>
      <c r="AQ1683" s="116">
        <v>3.6447628E-3</v>
      </c>
      <c r="AR1683" s="116">
        <v>3.4796550999999999E-3</v>
      </c>
      <c r="AS1683" s="116">
        <v>1.4466606E-4</v>
      </c>
      <c r="AT1683" s="199">
        <v>2.044163E-5</v>
      </c>
      <c r="AU1683" s="150">
        <f t="shared" si="745"/>
        <v>2.0861241571000002E-7</v>
      </c>
      <c r="AV1683" s="150">
        <f t="shared" si="746"/>
        <v>5.3500762305300002E-10</v>
      </c>
      <c r="AW1683" s="163">
        <f t="shared" si="747"/>
        <v>2.8629734619E-3</v>
      </c>
      <c r="AX1683" s="196">
        <v>1.5191364000000001E-7</v>
      </c>
      <c r="AY1683" s="196">
        <v>4.5836012000000003E-10</v>
      </c>
      <c r="AZ1683" s="196">
        <v>1.2523052999999999E-14</v>
      </c>
      <c r="BA1683" s="108">
        <v>0</v>
      </c>
      <c r="BB1683" s="108">
        <v>0</v>
      </c>
      <c r="BC1683" s="196">
        <v>1.8985871E-10</v>
      </c>
      <c r="BD1683" s="196">
        <v>5.6508917000000003E-8</v>
      </c>
      <c r="BE1683" s="196">
        <v>2.6914037000000001E-11</v>
      </c>
      <c r="BF1683" s="196">
        <v>4.9720942999999999E-11</v>
      </c>
      <c r="BG1683" s="108">
        <v>0</v>
      </c>
      <c r="BH1683" s="108">
        <v>0</v>
      </c>
      <c r="BI1683" s="108">
        <v>0</v>
      </c>
      <c r="BJ1683" s="108">
        <v>0</v>
      </c>
      <c r="BK1683" s="108">
        <v>0</v>
      </c>
      <c r="BL1683" s="108">
        <v>0</v>
      </c>
      <c r="BM1683" s="108">
        <v>0</v>
      </c>
      <c r="BN1683" s="108">
        <v>0</v>
      </c>
      <c r="BO1683" s="196">
        <v>3.0439618999999999E-6</v>
      </c>
      <c r="BP1683" s="108">
        <v>2.8599294999999999E-3</v>
      </c>
      <c r="BQ1683" s="108">
        <v>0</v>
      </c>
      <c r="BR1683" s="108">
        <v>0</v>
      </c>
      <c r="BS1683" s="108">
        <v>0</v>
      </c>
      <c r="BU1683" s="172">
        <v>8.5850525000000003E-6</v>
      </c>
      <c r="BV1683" s="172">
        <v>4.0529788999999998E-7</v>
      </c>
      <c r="BW1683" s="172">
        <v>4.5643915E-6</v>
      </c>
      <c r="BX1683" s="69">
        <v>0</v>
      </c>
      <c r="BY1683" s="172">
        <v>9.8702417000000005E-7</v>
      </c>
      <c r="BZ1683" s="172">
        <v>1.2291100000000001E-7</v>
      </c>
      <c r="CA1683" s="69">
        <v>0</v>
      </c>
      <c r="CB1683" s="172">
        <v>1.8655244E-7</v>
      </c>
      <c r="CC1683" s="69">
        <v>0</v>
      </c>
      <c r="CD1683" s="69">
        <v>0</v>
      </c>
      <c r="CE1683" s="69">
        <v>0</v>
      </c>
      <c r="CF1683" s="69">
        <v>0</v>
      </c>
      <c r="CG1683" s="69">
        <v>0</v>
      </c>
      <c r="CH1683" s="172">
        <v>2.5920463999999999E-7</v>
      </c>
      <c r="CI1683" s="172">
        <v>1.9869338000000002E-6</v>
      </c>
      <c r="CJ1683" s="172">
        <v>7.2737050999999998E-8</v>
      </c>
      <c r="CK1683" s="69">
        <v>0</v>
      </c>
      <c r="CM1683" s="198">
        <v>0</v>
      </c>
      <c r="CN1683" s="198">
        <v>0.16370003999999999</v>
      </c>
      <c r="CO1683" s="198">
        <v>5.1720851000000003E-3</v>
      </c>
      <c r="CP1683" s="198">
        <v>3.0548865999999999E-4</v>
      </c>
      <c r="CQ1683" s="198">
        <v>0</v>
      </c>
      <c r="CR1683" s="198">
        <v>0</v>
      </c>
      <c r="CS1683" s="197">
        <v>3.2001924000000002E-5</v>
      </c>
      <c r="CT1683" s="198">
        <v>0</v>
      </c>
      <c r="CU1683" s="198">
        <v>0</v>
      </c>
      <c r="CV1683" s="197">
        <v>4.3224569000000001E-5</v>
      </c>
    </row>
    <row r="1684" spans="1:100" ht="14.4">
      <c r="A1684" t="s">
        <v>3835</v>
      </c>
      <c r="B1684" s="85" t="s">
        <v>1162</v>
      </c>
      <c r="C1684" s="113" t="str">
        <f t="shared" si="733"/>
        <v>B.044.01.322</v>
      </c>
      <c r="D1684" s="9" t="s">
        <v>1163</v>
      </c>
      <c r="E1684" s="112" t="s">
        <v>514</v>
      </c>
      <c r="F1684" s="115" t="str">
        <f t="shared" si="734"/>
        <v>Electricity Asia production</v>
      </c>
      <c r="G1684" s="143">
        <f t="shared" si="735"/>
        <v>0.18358386000000002</v>
      </c>
      <c r="I1684" s="118">
        <f t="shared" si="736"/>
        <v>3.7145302699000002E-2</v>
      </c>
      <c r="K1684" s="161">
        <f t="shared" si="737"/>
        <v>2.5204479300000001E-3</v>
      </c>
      <c r="L1684" s="161">
        <f t="shared" si="738"/>
        <v>5.6471244999999996E-3</v>
      </c>
      <c r="M1684" s="162">
        <f t="shared" si="739"/>
        <v>1.440151269E-3</v>
      </c>
      <c r="N1684" s="161">
        <v>2.7537579E-2</v>
      </c>
      <c r="O1684" s="132">
        <v>2.0473784E-3</v>
      </c>
      <c r="P1684" s="132">
        <v>3.5997461000000001E-3</v>
      </c>
      <c r="Q1684" s="132">
        <v>1.5277282E-3</v>
      </c>
      <c r="R1684" s="132">
        <v>9.927197300000001E-4</v>
      </c>
      <c r="S1684" s="132">
        <v>0</v>
      </c>
      <c r="T1684" s="132">
        <v>0</v>
      </c>
      <c r="U1684" s="132">
        <v>0</v>
      </c>
      <c r="V1684" s="164">
        <v>5.4913968999999998E-5</v>
      </c>
      <c r="W1684" s="132">
        <v>0</v>
      </c>
      <c r="X1684" s="132">
        <v>1.3852373E-3</v>
      </c>
      <c r="Y1684" s="132">
        <v>0</v>
      </c>
      <c r="Z1684" s="132">
        <v>0</v>
      </c>
      <c r="AA1684" s="132">
        <v>0</v>
      </c>
      <c r="AC1684" s="118">
        <f t="shared" si="740"/>
        <v>2.7537579E-2</v>
      </c>
      <c r="AD1684" s="118">
        <f t="shared" si="741"/>
        <v>8.1675724299999988E-3</v>
      </c>
      <c r="AE1684" s="118">
        <f t="shared" si="742"/>
        <v>5.6471244999999996E-3</v>
      </c>
      <c r="AF1684" s="118">
        <f t="shared" si="743"/>
        <v>5.6471244999999996E-3</v>
      </c>
      <c r="AG1684" s="118">
        <f t="shared" si="744"/>
        <v>1.440151269E-3</v>
      </c>
      <c r="AI1684" s="69">
        <v>2.4197430999999998</v>
      </c>
      <c r="AJ1684" s="69">
        <v>1.9184412</v>
      </c>
      <c r="AK1684" s="69">
        <v>0.17210523999999999</v>
      </c>
      <c r="AL1684" s="69">
        <v>0</v>
      </c>
      <c r="AM1684" s="69">
        <v>6.8460631999999993E-2</v>
      </c>
      <c r="AN1684" s="69">
        <v>0.14118217</v>
      </c>
      <c r="AO1684" s="69">
        <v>0.11955383999999999</v>
      </c>
      <c r="AQ1684" s="116">
        <v>4.2235544999999998E-3</v>
      </c>
      <c r="AR1684" s="116">
        <v>4.0135620999999996E-3</v>
      </c>
      <c r="AS1684" s="116">
        <v>1.6456785999999999E-4</v>
      </c>
      <c r="AT1684" s="199">
        <v>4.5424574999999997E-5</v>
      </c>
      <c r="AU1684" s="150">
        <f t="shared" si="745"/>
        <v>2.4062122719999999E-7</v>
      </c>
      <c r="AV1684" s="150">
        <f t="shared" si="746"/>
        <v>6.0860894716499996E-10</v>
      </c>
      <c r="AW1684" s="163">
        <f t="shared" si="747"/>
        <v>6.3619853553E-3</v>
      </c>
      <c r="AX1684" s="196">
        <v>1.7036581999999999E-7</v>
      </c>
      <c r="AY1684" s="196">
        <v>5.1403480999999995E-10</v>
      </c>
      <c r="AZ1684" s="196">
        <v>1.4044165E-14</v>
      </c>
      <c r="BA1684" s="108">
        <v>0</v>
      </c>
      <c r="BB1684" s="108">
        <v>0</v>
      </c>
      <c r="BC1684" s="196">
        <v>2.271622E-10</v>
      </c>
      <c r="BD1684" s="196">
        <v>7.0028244999999999E-8</v>
      </c>
      <c r="BE1684" s="196">
        <v>3.2202114000000001E-11</v>
      </c>
      <c r="BF1684" s="196">
        <v>6.2357978999999995E-11</v>
      </c>
      <c r="BG1684" s="108">
        <v>0</v>
      </c>
      <c r="BH1684" s="108">
        <v>0</v>
      </c>
      <c r="BI1684" s="108">
        <v>0</v>
      </c>
      <c r="BJ1684" s="108">
        <v>0</v>
      </c>
      <c r="BK1684" s="108">
        <v>0</v>
      </c>
      <c r="BL1684" s="108">
        <v>0</v>
      </c>
      <c r="BM1684" s="108">
        <v>0</v>
      </c>
      <c r="BN1684" s="108">
        <v>0</v>
      </c>
      <c r="BO1684" s="196">
        <v>1.1083552999999999E-6</v>
      </c>
      <c r="BP1684" s="108">
        <v>6.360877E-3</v>
      </c>
      <c r="BQ1684" s="108">
        <v>0</v>
      </c>
      <c r="BR1684" s="108">
        <v>0</v>
      </c>
      <c r="BS1684" s="108">
        <v>0</v>
      </c>
      <c r="BU1684" s="172">
        <v>1.0042622E-5</v>
      </c>
      <c r="BV1684" s="172">
        <v>5.0470275999999997E-7</v>
      </c>
      <c r="BW1684" s="172">
        <v>5.1188051000000003E-6</v>
      </c>
      <c r="BX1684" s="69">
        <v>0</v>
      </c>
      <c r="BY1684" s="172">
        <v>1.1946406000000001E-6</v>
      </c>
      <c r="BZ1684" s="172">
        <v>1.4706058000000001E-7</v>
      </c>
      <c r="CA1684" s="69">
        <v>0</v>
      </c>
      <c r="CB1684" s="172">
        <v>2.2320631000000001E-7</v>
      </c>
      <c r="CC1684" s="69">
        <v>0</v>
      </c>
      <c r="CD1684" s="69">
        <v>0</v>
      </c>
      <c r="CE1684" s="69">
        <v>0</v>
      </c>
      <c r="CF1684" s="69">
        <v>0</v>
      </c>
      <c r="CG1684" s="69">
        <v>0</v>
      </c>
      <c r="CH1684" s="172">
        <v>3.1141668999999998E-7</v>
      </c>
      <c r="CI1684" s="172">
        <v>2.5163055999999999E-6</v>
      </c>
      <c r="CJ1684" s="172">
        <v>2.6484727000000001E-8</v>
      </c>
      <c r="CK1684" s="69">
        <v>0</v>
      </c>
      <c r="CM1684" s="198">
        <v>0</v>
      </c>
      <c r="CN1684" s="198">
        <v>0.18358385999999999</v>
      </c>
      <c r="CO1684" s="198">
        <v>6.1882977000000004E-3</v>
      </c>
      <c r="CP1684" s="198">
        <v>3.7903874999999998E-4</v>
      </c>
      <c r="CQ1684" s="198">
        <v>0</v>
      </c>
      <c r="CR1684" s="198">
        <v>0</v>
      </c>
      <c r="CS1684" s="197">
        <v>3.9043888999999997E-5</v>
      </c>
      <c r="CT1684" s="198">
        <v>0</v>
      </c>
      <c r="CU1684" s="198">
        <v>0</v>
      </c>
      <c r="CV1684" s="197">
        <v>5.1717342999999998E-5</v>
      </c>
    </row>
    <row r="1685" spans="1:100" ht="14.4">
      <c r="A1685" t="s">
        <v>3836</v>
      </c>
      <c r="B1685" s="85" t="s">
        <v>1162</v>
      </c>
      <c r="C1685" s="113" t="str">
        <f t="shared" si="733"/>
        <v>B.044.01.323</v>
      </c>
      <c r="D1685" s="9" t="s">
        <v>1163</v>
      </c>
      <c r="E1685" s="112" t="s">
        <v>514</v>
      </c>
      <c r="F1685" s="115" t="str">
        <f t="shared" si="734"/>
        <v>Electricity British Virgin Islands production</v>
      </c>
      <c r="G1685" s="143">
        <f t="shared" si="735"/>
        <v>0.23842153333333335</v>
      </c>
      <c r="I1685" s="118">
        <f t="shared" si="736"/>
        <v>5.0598526665229002E-2</v>
      </c>
      <c r="K1685" s="161">
        <f t="shared" si="737"/>
        <v>3.1695345000000001E-3</v>
      </c>
      <c r="L1685" s="161">
        <f t="shared" si="738"/>
        <v>1.15568614E-2</v>
      </c>
      <c r="M1685" s="162">
        <f t="shared" si="739"/>
        <v>1.08900765229E-4</v>
      </c>
      <c r="N1685" s="161">
        <v>3.576323E-2</v>
      </c>
      <c r="O1685" s="132">
        <v>7.4604631000000001E-3</v>
      </c>
      <c r="P1685" s="132">
        <v>4.0963982999999999E-3</v>
      </c>
      <c r="Q1685" s="132">
        <v>1.7279829E-3</v>
      </c>
      <c r="R1685" s="132">
        <v>1.4415516000000001E-3</v>
      </c>
      <c r="S1685" s="132">
        <v>0</v>
      </c>
      <c r="T1685" s="132">
        <v>0</v>
      </c>
      <c r="U1685" s="132">
        <v>0</v>
      </c>
      <c r="V1685" s="164">
        <v>3.1095228999999998E-8</v>
      </c>
      <c r="W1685" s="132">
        <v>0</v>
      </c>
      <c r="X1685" s="132">
        <v>1.0886967E-4</v>
      </c>
      <c r="Y1685" s="132">
        <v>0</v>
      </c>
      <c r="Z1685" s="132">
        <v>0</v>
      </c>
      <c r="AA1685" s="132">
        <v>0</v>
      </c>
      <c r="AC1685" s="118">
        <f t="shared" si="740"/>
        <v>3.576323E-2</v>
      </c>
      <c r="AD1685" s="118">
        <f t="shared" si="741"/>
        <v>1.47263959E-2</v>
      </c>
      <c r="AE1685" s="118">
        <f t="shared" si="742"/>
        <v>1.15568614E-2</v>
      </c>
      <c r="AF1685" s="118">
        <f t="shared" si="743"/>
        <v>1.15568614E-2</v>
      </c>
      <c r="AG1685" s="118">
        <f t="shared" si="744"/>
        <v>1.08900765229E-4</v>
      </c>
      <c r="AI1685" s="69">
        <v>3.0929318000000001</v>
      </c>
      <c r="AJ1685" s="69">
        <v>3.0794055</v>
      </c>
      <c r="AK1685" s="69">
        <v>1.3526231E-2</v>
      </c>
      <c r="AL1685" s="69">
        <v>0</v>
      </c>
      <c r="AM1685" s="69">
        <v>0</v>
      </c>
      <c r="AN1685" s="69">
        <v>0</v>
      </c>
      <c r="AO1685" s="69">
        <v>0</v>
      </c>
      <c r="AQ1685" s="116">
        <v>7.1165886999999999E-3</v>
      </c>
      <c r="AR1685" s="116">
        <v>6.6578512000000003E-3</v>
      </c>
      <c r="AS1685" s="116">
        <v>2.3886799E-4</v>
      </c>
      <c r="AT1685" s="116">
        <v>2.1986955999999999E-4</v>
      </c>
      <c r="AU1685" s="150">
        <f t="shared" si="745"/>
        <v>3.9915174864E-7</v>
      </c>
      <c r="AV1685" s="150">
        <f t="shared" si="746"/>
        <v>8.8338751924700002E-10</v>
      </c>
      <c r="AW1685" s="163">
        <f t="shared" si="747"/>
        <v>3.0794055627610131E-2</v>
      </c>
      <c r="AX1685" s="196">
        <v>2.2125518E-7</v>
      </c>
      <c r="AY1685" s="196">
        <v>6.6758029000000003E-10</v>
      </c>
      <c r="AZ1685" s="196">
        <v>1.8239247E-14</v>
      </c>
      <c r="BA1685" s="108">
        <v>0</v>
      </c>
      <c r="BB1685" s="108">
        <v>0</v>
      </c>
      <c r="BC1685" s="196">
        <v>2.5693863999999998E-10</v>
      </c>
      <c r="BD1685" s="196">
        <v>1.7763963E-7</v>
      </c>
      <c r="BE1685" s="196">
        <v>3.6423170000000003E-11</v>
      </c>
      <c r="BF1685" s="196">
        <v>1.7936581999999999E-10</v>
      </c>
      <c r="BG1685" s="108">
        <v>0</v>
      </c>
      <c r="BH1685" s="108">
        <v>0</v>
      </c>
      <c r="BI1685" s="108">
        <v>0</v>
      </c>
      <c r="BJ1685" s="108">
        <v>0</v>
      </c>
      <c r="BK1685" s="108">
        <v>0</v>
      </c>
      <c r="BL1685" s="108">
        <v>0</v>
      </c>
      <c r="BM1685" s="108">
        <v>0</v>
      </c>
      <c r="BN1685" s="108">
        <v>0</v>
      </c>
      <c r="BO1685" s="196">
        <v>6.2761013000000003E-10</v>
      </c>
      <c r="BP1685" s="108">
        <v>3.0794055000000001E-2</v>
      </c>
      <c r="BQ1685" s="108">
        <v>0</v>
      </c>
      <c r="BR1685" s="108">
        <v>0</v>
      </c>
      <c r="BS1685" s="108">
        <v>0</v>
      </c>
      <c r="BU1685" s="172">
        <v>1.4778953E-5</v>
      </c>
      <c r="BV1685" s="172">
        <v>1.3211933999999999E-6</v>
      </c>
      <c r="BW1685" s="172">
        <v>6.6478250000000002E-6</v>
      </c>
      <c r="BX1685" s="69">
        <v>0</v>
      </c>
      <c r="BY1685" s="172">
        <v>2.2545777E-6</v>
      </c>
      <c r="BZ1685" s="172">
        <v>1.6633729000000001E-7</v>
      </c>
      <c r="CA1685" s="69">
        <v>0</v>
      </c>
      <c r="CB1685" s="172">
        <v>2.5246421999999998E-7</v>
      </c>
      <c r="CC1685" s="69">
        <v>0</v>
      </c>
      <c r="CD1685" s="69">
        <v>0</v>
      </c>
      <c r="CE1685" s="69">
        <v>0</v>
      </c>
      <c r="CF1685" s="69">
        <v>0</v>
      </c>
      <c r="CG1685" s="69">
        <v>0</v>
      </c>
      <c r="CH1685" s="172">
        <v>4.0094377000000001E-7</v>
      </c>
      <c r="CI1685" s="172">
        <v>3.7355962000000001E-6</v>
      </c>
      <c r="CJ1685" s="172">
        <v>1.4997069999999998E-11</v>
      </c>
      <c r="CK1685" s="69">
        <v>0</v>
      </c>
      <c r="CM1685" s="198">
        <v>0</v>
      </c>
      <c r="CN1685" s="198">
        <v>0.23842152999999999</v>
      </c>
      <c r="CO1685" s="198">
        <v>6.9994603000000004E-3</v>
      </c>
      <c r="CP1685" s="198">
        <v>9.4209085999999995E-4</v>
      </c>
      <c r="CQ1685" s="198">
        <v>0</v>
      </c>
      <c r="CR1685" s="198">
        <v>0</v>
      </c>
      <c r="CS1685" s="197">
        <v>8.3482012000000004E-5</v>
      </c>
      <c r="CT1685" s="198">
        <v>0</v>
      </c>
      <c r="CU1685" s="198">
        <v>0</v>
      </c>
      <c r="CV1685" s="197">
        <v>5.8496458000000003E-5</v>
      </c>
    </row>
    <row r="1686" spans="1:100" ht="14.4">
      <c r="A1686" t="s">
        <v>3837</v>
      </c>
      <c r="B1686" s="85" t="s">
        <v>1162</v>
      </c>
      <c r="C1686" s="113" t="str">
        <f t="shared" si="733"/>
        <v>B.044.01.324</v>
      </c>
      <c r="D1686" s="9" t="s">
        <v>1163</v>
      </c>
      <c r="E1686" s="112" t="s">
        <v>514</v>
      </c>
      <c r="F1686" s="115" t="str">
        <f t="shared" si="734"/>
        <v>Electricity East Timor production</v>
      </c>
      <c r="G1686" s="143">
        <f t="shared" si="735"/>
        <v>0.2129028</v>
      </c>
      <c r="I1686" s="118">
        <f t="shared" si="736"/>
        <v>4.5182864994044003E-2</v>
      </c>
      <c r="K1686" s="161">
        <f t="shared" si="737"/>
        <v>2.8302928000000002E-3</v>
      </c>
      <c r="L1686" s="161">
        <f t="shared" si="738"/>
        <v>1.03199073E-2</v>
      </c>
      <c r="M1686" s="162">
        <f t="shared" si="739"/>
        <v>9.7244894043999999E-5</v>
      </c>
      <c r="N1686" s="161">
        <v>3.1935419999999999E-2</v>
      </c>
      <c r="O1686" s="132">
        <v>6.6619547000000001E-3</v>
      </c>
      <c r="P1686" s="132">
        <v>3.6579526000000001E-3</v>
      </c>
      <c r="Q1686" s="132">
        <v>1.5430334E-3</v>
      </c>
      <c r="R1686" s="132">
        <v>1.2872593999999999E-3</v>
      </c>
      <c r="S1686" s="132">
        <v>0</v>
      </c>
      <c r="T1686" s="132">
        <v>0</v>
      </c>
      <c r="U1686" s="132">
        <v>0</v>
      </c>
      <c r="V1686" s="164">
        <v>2.7767044000000001E-8</v>
      </c>
      <c r="W1686" s="132">
        <v>0</v>
      </c>
      <c r="X1686" s="164">
        <v>9.7217126999999995E-5</v>
      </c>
      <c r="Y1686" s="132">
        <v>0</v>
      </c>
      <c r="Z1686" s="132">
        <v>0</v>
      </c>
      <c r="AA1686" s="132">
        <v>0</v>
      </c>
      <c r="AC1686" s="118">
        <f t="shared" si="740"/>
        <v>3.1935419999999999E-2</v>
      </c>
      <c r="AD1686" s="118">
        <f t="shared" si="741"/>
        <v>1.3150200099999999E-2</v>
      </c>
      <c r="AE1686" s="118">
        <f t="shared" si="742"/>
        <v>1.03199073E-2</v>
      </c>
      <c r="AF1686" s="118">
        <f t="shared" si="743"/>
        <v>1.03199073E-2</v>
      </c>
      <c r="AG1686" s="118">
        <f t="shared" si="744"/>
        <v>9.7244894043999999E-5</v>
      </c>
      <c r="AI1686" s="69">
        <v>2.761889</v>
      </c>
      <c r="AJ1686" s="69">
        <v>2.7498106</v>
      </c>
      <c r="AK1686" s="69">
        <v>1.2078492E-2</v>
      </c>
      <c r="AL1686" s="69">
        <v>0</v>
      </c>
      <c r="AM1686" s="69">
        <v>0</v>
      </c>
      <c r="AN1686" s="69">
        <v>0</v>
      </c>
      <c r="AO1686" s="69">
        <v>0</v>
      </c>
      <c r="AQ1686" s="116">
        <v>6.3548859000000001E-3</v>
      </c>
      <c r="AR1686" s="116">
        <v>5.9452480000000002E-3</v>
      </c>
      <c r="AS1686" s="116">
        <v>2.1330146E-4</v>
      </c>
      <c r="AT1686" s="116">
        <v>1.9633648000000001E-4</v>
      </c>
      <c r="AU1686" s="150">
        <f t="shared" si="745"/>
        <v>3.5642973798000004E-7</v>
      </c>
      <c r="AV1686" s="150">
        <f t="shared" si="746"/>
        <v>7.8883677206400011E-10</v>
      </c>
      <c r="AW1686" s="163">
        <f t="shared" si="747"/>
        <v>2.7498106560435751E-2</v>
      </c>
      <c r="AX1686" s="196">
        <v>1.9757380000000001E-7</v>
      </c>
      <c r="AY1686" s="196">
        <v>5.9612783000000004E-10</v>
      </c>
      <c r="AZ1686" s="196">
        <v>1.6287064000000001E-14</v>
      </c>
      <c r="BA1686" s="108">
        <v>0</v>
      </c>
      <c r="BB1686" s="108">
        <v>0</v>
      </c>
      <c r="BC1686" s="196">
        <v>2.2943798000000001E-10</v>
      </c>
      <c r="BD1686" s="196">
        <v>1.5862649999999999E-7</v>
      </c>
      <c r="BE1686" s="196">
        <v>3.2524725000000002E-11</v>
      </c>
      <c r="BF1686" s="196">
        <v>1.6016793000000001E-10</v>
      </c>
      <c r="BG1686" s="108">
        <v>0</v>
      </c>
      <c r="BH1686" s="108">
        <v>0</v>
      </c>
      <c r="BI1686" s="108">
        <v>0</v>
      </c>
      <c r="BJ1686" s="108">
        <v>0</v>
      </c>
      <c r="BK1686" s="108">
        <v>0</v>
      </c>
      <c r="BL1686" s="108">
        <v>0</v>
      </c>
      <c r="BM1686" s="108">
        <v>0</v>
      </c>
      <c r="BN1686" s="108">
        <v>0</v>
      </c>
      <c r="BO1686" s="196">
        <v>5.6043574999999997E-10</v>
      </c>
      <c r="BP1686" s="108">
        <v>2.7498106000000001E-2</v>
      </c>
      <c r="BQ1686" s="108">
        <v>0</v>
      </c>
      <c r="BR1686" s="108">
        <v>0</v>
      </c>
      <c r="BS1686" s="108">
        <v>0</v>
      </c>
      <c r="BU1686" s="172">
        <v>1.3197132E-5</v>
      </c>
      <c r="BV1686" s="172">
        <v>1.1797834E-6</v>
      </c>
      <c r="BW1686" s="172">
        <v>5.9362948999999999E-6</v>
      </c>
      <c r="BX1686" s="69">
        <v>0</v>
      </c>
      <c r="BY1686" s="172">
        <v>2.0132656999999999E-6</v>
      </c>
      <c r="BZ1686" s="172">
        <v>1.4853388000000001E-7</v>
      </c>
      <c r="CA1686" s="69">
        <v>0</v>
      </c>
      <c r="CB1686" s="172">
        <v>2.2544245999999999E-7</v>
      </c>
      <c r="CC1686" s="69">
        <v>0</v>
      </c>
      <c r="CD1686" s="69">
        <v>0</v>
      </c>
      <c r="CE1686" s="69">
        <v>0</v>
      </c>
      <c r="CF1686" s="69">
        <v>0</v>
      </c>
      <c r="CG1686" s="69">
        <v>0</v>
      </c>
      <c r="CH1686" s="172">
        <v>3.5802995000000001E-7</v>
      </c>
      <c r="CI1686" s="172">
        <v>3.3357678E-6</v>
      </c>
      <c r="CJ1686" s="172">
        <v>1.3391904000000001E-11</v>
      </c>
      <c r="CK1686" s="69">
        <v>0</v>
      </c>
      <c r="CM1686" s="198">
        <v>0</v>
      </c>
      <c r="CN1686" s="198">
        <v>0.2129028</v>
      </c>
      <c r="CO1686" s="198">
        <v>6.250294E-3</v>
      </c>
      <c r="CP1686" s="198">
        <v>8.4125697999999996E-4</v>
      </c>
      <c r="CQ1686" s="198">
        <v>0</v>
      </c>
      <c r="CR1686" s="198">
        <v>0</v>
      </c>
      <c r="CS1686" s="197">
        <v>7.4546763999999997E-5</v>
      </c>
      <c r="CT1686" s="198">
        <v>0</v>
      </c>
      <c r="CU1686" s="198">
        <v>0</v>
      </c>
      <c r="CV1686" s="197">
        <v>5.2235464E-5</v>
      </c>
    </row>
    <row r="1687" spans="1:100" ht="14.4">
      <c r="A1687" t="s">
        <v>3838</v>
      </c>
      <c r="B1687" s="85" t="s">
        <v>1162</v>
      </c>
      <c r="C1687" s="113" t="str">
        <f t="shared" si="733"/>
        <v>B.044.01.325</v>
      </c>
      <c r="D1687" s="9" t="s">
        <v>1163</v>
      </c>
      <c r="E1687" s="112" t="s">
        <v>514</v>
      </c>
      <c r="F1687" s="115" t="str">
        <f t="shared" si="734"/>
        <v>Electricity Oceania production</v>
      </c>
      <c r="G1687" s="143">
        <f t="shared" si="735"/>
        <v>0.15419928666666666</v>
      </c>
      <c r="I1687" s="118">
        <f t="shared" si="736"/>
        <v>3.0423923732000001E-2</v>
      </c>
      <c r="K1687" s="161">
        <f t="shared" si="737"/>
        <v>2.1183410000000001E-3</v>
      </c>
      <c r="L1687" s="161">
        <f t="shared" si="738"/>
        <v>4.8108320000000001E-3</v>
      </c>
      <c r="M1687" s="162">
        <f t="shared" si="739"/>
        <v>3.6485773199999996E-4</v>
      </c>
      <c r="N1687" s="161">
        <v>2.3129892999999999E-2</v>
      </c>
      <c r="O1687" s="132">
        <v>1.7928319E-3</v>
      </c>
      <c r="P1687" s="132">
        <v>3.0180000999999999E-3</v>
      </c>
      <c r="Q1687" s="132">
        <v>1.2804445999999999E-3</v>
      </c>
      <c r="R1687" s="132">
        <v>8.378964E-4</v>
      </c>
      <c r="S1687" s="132">
        <v>0</v>
      </c>
      <c r="T1687" s="132">
        <v>0</v>
      </c>
      <c r="U1687" s="132">
        <v>0</v>
      </c>
      <c r="V1687" s="164">
        <v>8.3966191999999994E-5</v>
      </c>
      <c r="W1687" s="132">
        <v>0</v>
      </c>
      <c r="X1687" s="132">
        <v>2.8089153999999997E-4</v>
      </c>
      <c r="Y1687" s="132">
        <v>0</v>
      </c>
      <c r="Z1687" s="132">
        <v>0</v>
      </c>
      <c r="AA1687" s="132">
        <v>0</v>
      </c>
      <c r="AC1687" s="118">
        <f t="shared" si="740"/>
        <v>2.3129892999999999E-2</v>
      </c>
      <c r="AD1687" s="118">
        <f t="shared" si="741"/>
        <v>6.9291730000000003E-3</v>
      </c>
      <c r="AE1687" s="118">
        <f t="shared" si="742"/>
        <v>4.8108320000000001E-3</v>
      </c>
      <c r="AF1687" s="118">
        <f t="shared" si="743"/>
        <v>4.8108320000000001E-3</v>
      </c>
      <c r="AG1687" s="118">
        <f t="shared" si="744"/>
        <v>3.6485773199999996E-4</v>
      </c>
      <c r="AI1687" s="69">
        <v>2.1294830999999999</v>
      </c>
      <c r="AJ1687" s="69">
        <v>1.6638147999999999</v>
      </c>
      <c r="AK1687" s="69">
        <v>3.4898644999999999E-2</v>
      </c>
      <c r="AL1687" s="69">
        <v>0</v>
      </c>
      <c r="AM1687" s="69">
        <v>4.0528414999999998E-2</v>
      </c>
      <c r="AN1687" s="69">
        <v>0.27138259999999997</v>
      </c>
      <c r="AO1687" s="69">
        <v>0.11885863000000001</v>
      </c>
      <c r="AQ1687" s="116">
        <v>3.5786043000000001E-3</v>
      </c>
      <c r="AR1687" s="116">
        <v>3.3938489E-3</v>
      </c>
      <c r="AS1687" s="116">
        <v>1.3862050000000001E-4</v>
      </c>
      <c r="AT1687" s="199">
        <v>4.6134911000000001E-5</v>
      </c>
      <c r="AU1687" s="150">
        <f t="shared" si="745"/>
        <v>2.0346816289999999E-7</v>
      </c>
      <c r="AV1687" s="150">
        <f t="shared" si="746"/>
        <v>5.1264976624499995E-10</v>
      </c>
      <c r="AW1687" s="163">
        <f t="shared" si="747"/>
        <v>6.4614722304999995E-3</v>
      </c>
      <c r="AX1687" s="196">
        <v>1.4309693999999999E-7</v>
      </c>
      <c r="AY1687" s="196">
        <v>4.31758E-10</v>
      </c>
      <c r="AZ1687" s="196">
        <v>1.1796245E-14</v>
      </c>
      <c r="BA1687" s="108">
        <v>0</v>
      </c>
      <c r="BB1687" s="108">
        <v>0</v>
      </c>
      <c r="BC1687" s="196">
        <v>1.903929E-10</v>
      </c>
      <c r="BD1687" s="196">
        <v>6.0180829999999993E-8</v>
      </c>
      <c r="BE1687" s="196">
        <v>2.6989763000000001E-11</v>
      </c>
      <c r="BF1687" s="196">
        <v>5.3890206999999998E-11</v>
      </c>
      <c r="BG1687" s="108">
        <v>0</v>
      </c>
      <c r="BH1687" s="108">
        <v>0</v>
      </c>
      <c r="BI1687" s="108">
        <v>0</v>
      </c>
      <c r="BJ1687" s="108">
        <v>0</v>
      </c>
      <c r="BK1687" s="108">
        <v>0</v>
      </c>
      <c r="BL1687" s="108">
        <v>0</v>
      </c>
      <c r="BM1687" s="108">
        <v>0</v>
      </c>
      <c r="BN1687" s="108">
        <v>0</v>
      </c>
      <c r="BO1687" s="196">
        <v>1.6947304999999999E-6</v>
      </c>
      <c r="BP1687" s="108">
        <v>6.4597774999999996E-3</v>
      </c>
      <c r="BQ1687" s="108">
        <v>0</v>
      </c>
      <c r="BR1687" s="108">
        <v>0</v>
      </c>
      <c r="BS1687" s="108">
        <v>0</v>
      </c>
      <c r="BU1687" s="172">
        <v>8.3954510000000005E-6</v>
      </c>
      <c r="BV1687" s="172">
        <v>4.3421792000000001E-7</v>
      </c>
      <c r="BW1687" s="172">
        <v>4.2994851999999998E-6</v>
      </c>
      <c r="BX1687" s="69">
        <v>0</v>
      </c>
      <c r="BY1687" s="172">
        <v>1.0157512000000001E-6</v>
      </c>
      <c r="BZ1687" s="172">
        <v>1.2325682000000001E-7</v>
      </c>
      <c r="CA1687" s="69">
        <v>0</v>
      </c>
      <c r="CB1687" s="172">
        <v>1.8707733000000001E-7</v>
      </c>
      <c r="CC1687" s="69">
        <v>0</v>
      </c>
      <c r="CD1687" s="69">
        <v>0</v>
      </c>
      <c r="CE1687" s="69">
        <v>0</v>
      </c>
      <c r="CF1687" s="69">
        <v>0</v>
      </c>
      <c r="CG1687" s="69">
        <v>0</v>
      </c>
      <c r="CH1687" s="172">
        <v>2.6173721E-7</v>
      </c>
      <c r="CI1687" s="172">
        <v>2.0334289000000001E-6</v>
      </c>
      <c r="CJ1687" s="172">
        <v>4.0496465999999997E-8</v>
      </c>
      <c r="CK1687" s="69">
        <v>0</v>
      </c>
      <c r="CM1687" s="198">
        <v>0</v>
      </c>
      <c r="CN1687" s="198">
        <v>0.15419928999999999</v>
      </c>
      <c r="CO1687" s="198">
        <v>5.1866374000000002E-3</v>
      </c>
      <c r="CP1687" s="198">
        <v>3.2535464000000002E-4</v>
      </c>
      <c r="CQ1687" s="198">
        <v>0</v>
      </c>
      <c r="CR1687" s="198">
        <v>0</v>
      </c>
      <c r="CS1687" s="197">
        <v>3.3338913999999999E-5</v>
      </c>
      <c r="CT1687" s="198">
        <v>0</v>
      </c>
      <c r="CU1687" s="198">
        <v>0</v>
      </c>
      <c r="CV1687" s="197">
        <v>4.3346187E-5</v>
      </c>
    </row>
    <row r="1688" spans="1:100" ht="14.4">
      <c r="A1688" t="s">
        <v>3839</v>
      </c>
      <c r="B1688" s="85" t="s">
        <v>1162</v>
      </c>
      <c r="C1688" s="113" t="str">
        <f t="shared" si="733"/>
        <v>B.044.01.326</v>
      </c>
      <c r="D1688" s="9" t="s">
        <v>1163</v>
      </c>
      <c r="E1688" s="112" t="s">
        <v>514</v>
      </c>
      <c r="F1688" s="115" t="str">
        <f t="shared" si="734"/>
        <v>Electricity Norway production (from Out World In Data)</v>
      </c>
      <c r="G1688" s="143">
        <f t="shared" si="735"/>
        <v>3.8728279333333335E-3</v>
      </c>
      <c r="I1688" s="118">
        <f t="shared" si="736"/>
        <v>8.918888546E-4</v>
      </c>
      <c r="K1688" s="161">
        <f t="shared" si="737"/>
        <v>2.3537650099999998E-5</v>
      </c>
      <c r="L1688" s="161">
        <f t="shared" si="738"/>
        <v>7.4720823000000008E-5</v>
      </c>
      <c r="M1688" s="162">
        <f t="shared" si="739"/>
        <v>2.127061915E-4</v>
      </c>
      <c r="N1688" s="161">
        <v>5.8092419000000002E-4</v>
      </c>
      <c r="O1688" s="164">
        <v>4.1179956000000002E-5</v>
      </c>
      <c r="P1688" s="164">
        <v>3.3540866999999999E-5</v>
      </c>
      <c r="Q1688" s="164">
        <v>1.4430126E-5</v>
      </c>
      <c r="R1688" s="164">
        <v>9.1075240999999994E-6</v>
      </c>
      <c r="S1688" s="132">
        <v>0</v>
      </c>
      <c r="T1688" s="132">
        <v>0</v>
      </c>
      <c r="U1688" s="132">
        <v>0</v>
      </c>
      <c r="V1688" s="132">
        <v>2.0675785999999999E-4</v>
      </c>
      <c r="W1688" s="132">
        <v>0</v>
      </c>
      <c r="X1688" s="164">
        <v>5.9483314999999998E-6</v>
      </c>
      <c r="Y1688" s="132">
        <v>0</v>
      </c>
      <c r="Z1688" s="132">
        <v>0</v>
      </c>
      <c r="AA1688" s="132">
        <v>0</v>
      </c>
      <c r="AC1688" s="118">
        <f t="shared" si="740"/>
        <v>5.8092419000000002E-4</v>
      </c>
      <c r="AD1688" s="118">
        <f t="shared" si="741"/>
        <v>9.8258473100000006E-5</v>
      </c>
      <c r="AE1688" s="118">
        <f t="shared" si="742"/>
        <v>7.4720823000000008E-5</v>
      </c>
      <c r="AF1688" s="118">
        <f t="shared" si="743"/>
        <v>7.4720823000000008E-5</v>
      </c>
      <c r="AG1688" s="118">
        <f t="shared" si="744"/>
        <v>2.127061915E-4</v>
      </c>
      <c r="AI1688" s="69">
        <v>1.0723442999999999</v>
      </c>
      <c r="AJ1688" s="69">
        <v>2.5691802E-2</v>
      </c>
      <c r="AK1688" s="69">
        <v>7.3903513E-4</v>
      </c>
      <c r="AL1688" s="69">
        <v>0</v>
      </c>
      <c r="AM1688" s="69">
        <v>5.3002936000000004E-3</v>
      </c>
      <c r="AN1688" s="69">
        <v>9.2296613999999999E-2</v>
      </c>
      <c r="AO1688" s="69">
        <v>0.94831657999999996</v>
      </c>
      <c r="AQ1688" s="199">
        <v>8.2527849999999996E-5</v>
      </c>
      <c r="AR1688" s="199">
        <v>7.7562335000000004E-5</v>
      </c>
      <c r="AS1688" s="199">
        <v>3.2987248E-6</v>
      </c>
      <c r="AT1688" s="199">
        <v>1.6667894E-6</v>
      </c>
      <c r="AU1688" s="150">
        <f t="shared" si="745"/>
        <v>4.6500200559000006E-9</v>
      </c>
      <c r="AV1688" s="150">
        <f t="shared" si="746"/>
        <v>1.219942578134E-11</v>
      </c>
      <c r="AW1688" s="163">
        <f t="shared" si="747"/>
        <v>2.3344390439999999E-4</v>
      </c>
      <c r="AX1688" s="196">
        <v>3.5939843000000002E-9</v>
      </c>
      <c r="AY1688" s="196">
        <v>1.0843918E-11</v>
      </c>
      <c r="AZ1688" s="196">
        <v>2.9627133999999999E-16</v>
      </c>
      <c r="BA1688" s="108">
        <v>0</v>
      </c>
      <c r="BB1688" s="108">
        <v>0</v>
      </c>
      <c r="BC1688" s="196">
        <v>2.1456559E-12</v>
      </c>
      <c r="BD1688" s="196">
        <v>1.0538901E-9</v>
      </c>
      <c r="BE1688" s="196">
        <v>3.0416440999999999E-13</v>
      </c>
      <c r="BF1688" s="196">
        <v>1.0510471E-12</v>
      </c>
      <c r="BG1688" s="108">
        <v>0</v>
      </c>
      <c r="BH1688" s="108">
        <v>0</v>
      </c>
      <c r="BI1688" s="108">
        <v>0</v>
      </c>
      <c r="BJ1688" s="108">
        <v>0</v>
      </c>
      <c r="BK1688" s="108">
        <v>0</v>
      </c>
      <c r="BL1688" s="108">
        <v>0</v>
      </c>
      <c r="BM1688" s="108">
        <v>0</v>
      </c>
      <c r="BN1688" s="108">
        <v>0</v>
      </c>
      <c r="BO1688" s="196">
        <v>4.1730943999999999E-6</v>
      </c>
      <c r="BP1688" s="108">
        <v>2.2927080999999999E-4</v>
      </c>
      <c r="BQ1688" s="108">
        <v>0</v>
      </c>
      <c r="BR1688" s="108">
        <v>0</v>
      </c>
      <c r="BS1688" s="108">
        <v>0</v>
      </c>
      <c r="BU1688" s="172">
        <v>2.6723679999999999E-7</v>
      </c>
      <c r="BV1688" s="172">
        <v>7.9526449999999995E-9</v>
      </c>
      <c r="BW1688" s="172">
        <v>1.0798472E-7</v>
      </c>
      <c r="BX1688" s="69">
        <v>0</v>
      </c>
      <c r="BY1688" s="172">
        <v>1.3667001E-8</v>
      </c>
      <c r="BZ1688" s="172">
        <v>1.3890577000000001E-9</v>
      </c>
      <c r="CA1688" s="69">
        <v>0</v>
      </c>
      <c r="CB1688" s="172">
        <v>2.1082907000000002E-9</v>
      </c>
      <c r="CC1688" s="69">
        <v>0</v>
      </c>
      <c r="CD1688" s="69">
        <v>0</v>
      </c>
      <c r="CE1688" s="69">
        <v>0</v>
      </c>
      <c r="CF1688" s="69">
        <v>0</v>
      </c>
      <c r="CG1688" s="69">
        <v>0</v>
      </c>
      <c r="CH1688" s="172">
        <v>3.1482599E-9</v>
      </c>
      <c r="CI1688" s="172">
        <v>3.1268572000000003E-8</v>
      </c>
      <c r="CJ1688" s="172">
        <v>9.9718259000000006E-8</v>
      </c>
      <c r="CK1688" s="69">
        <v>0</v>
      </c>
      <c r="CM1688" s="198">
        <v>0</v>
      </c>
      <c r="CN1688" s="198">
        <v>3.8728279E-3</v>
      </c>
      <c r="CO1688" s="197">
        <v>5.8451439999999997E-5</v>
      </c>
      <c r="CP1688" s="197">
        <v>5.7596653999999999E-6</v>
      </c>
      <c r="CQ1688" s="198">
        <v>0</v>
      </c>
      <c r="CR1688" s="198">
        <v>0</v>
      </c>
      <c r="CS1688" s="197">
        <v>4.9526465000000004E-7</v>
      </c>
      <c r="CT1688" s="198">
        <v>0</v>
      </c>
      <c r="CU1688" s="198">
        <v>0</v>
      </c>
      <c r="CV1688" s="197">
        <v>4.8849512000000005E-7</v>
      </c>
    </row>
    <row r="1689" spans="1:100" ht="14.4">
      <c r="A1689" t="s">
        <v>3840</v>
      </c>
      <c r="B1689" s="85" t="s">
        <v>1162</v>
      </c>
      <c r="C1689" s="113" t="str">
        <f t="shared" si="733"/>
        <v>B.044.01.327</v>
      </c>
      <c r="D1689" s="9" t="s">
        <v>1163</v>
      </c>
      <c r="E1689" s="112" t="s">
        <v>514</v>
      </c>
      <c r="F1689" s="115" t="str">
        <f t="shared" si="734"/>
        <v>Electricity United Kingdom production (from Our World In Data)</v>
      </c>
      <c r="G1689" s="143">
        <f t="shared" si="735"/>
        <v>6.6996986666666675E-2</v>
      </c>
      <c r="I1689" s="118">
        <f t="shared" si="736"/>
        <v>1.6007267118000001E-2</v>
      </c>
      <c r="K1689" s="161">
        <f t="shared" si="737"/>
        <v>7.8660960999999991E-4</v>
      </c>
      <c r="L1689" s="161">
        <f t="shared" si="738"/>
        <v>2.2332877000000003E-3</v>
      </c>
      <c r="M1689" s="162">
        <f t="shared" si="739"/>
        <v>2.937821808E-3</v>
      </c>
      <c r="N1689" s="161">
        <v>1.0049548E-2</v>
      </c>
      <c r="O1689" s="132">
        <v>9.3224080000000003E-4</v>
      </c>
      <c r="P1689" s="132">
        <v>1.3010469E-3</v>
      </c>
      <c r="Q1689" s="132">
        <v>5.4922920999999996E-4</v>
      </c>
      <c r="R1689" s="132">
        <v>2.3738040000000001E-4</v>
      </c>
      <c r="S1689" s="132">
        <v>0</v>
      </c>
      <c r="T1689" s="132">
        <v>0</v>
      </c>
      <c r="U1689" s="132">
        <v>0</v>
      </c>
      <c r="V1689" s="164">
        <v>6.6231508E-5</v>
      </c>
      <c r="W1689" s="132">
        <v>0</v>
      </c>
      <c r="X1689" s="132">
        <v>2.8715902999999999E-3</v>
      </c>
      <c r="Y1689" s="132">
        <v>0</v>
      </c>
      <c r="Z1689" s="132">
        <v>0</v>
      </c>
      <c r="AA1689" s="132">
        <v>0</v>
      </c>
      <c r="AC1689" s="118">
        <f t="shared" si="740"/>
        <v>1.0049548E-2</v>
      </c>
      <c r="AD1689" s="118">
        <f t="shared" si="741"/>
        <v>3.0198973100000002E-3</v>
      </c>
      <c r="AE1689" s="118">
        <f t="shared" si="742"/>
        <v>2.2332877000000003E-3</v>
      </c>
      <c r="AF1689" s="118">
        <f t="shared" si="743"/>
        <v>2.2332877000000003E-3</v>
      </c>
      <c r="AG1689" s="118">
        <f t="shared" si="744"/>
        <v>2.937821808E-3</v>
      </c>
      <c r="AI1689" s="69">
        <v>2.1936783000000002</v>
      </c>
      <c r="AJ1689" s="69">
        <v>0.88950344000000003</v>
      </c>
      <c r="AK1689" s="69">
        <v>0.35677333999999999</v>
      </c>
      <c r="AL1689" s="69">
        <v>0</v>
      </c>
      <c r="AM1689" s="69">
        <v>0.52726026999999998</v>
      </c>
      <c r="AN1689" s="69">
        <v>0.39907915999999999</v>
      </c>
      <c r="AO1689" s="69">
        <v>2.1062089999999999E-2</v>
      </c>
      <c r="AQ1689" s="116">
        <v>1.5993088999999999E-3</v>
      </c>
      <c r="AR1689" s="116">
        <v>1.4865047000000001E-3</v>
      </c>
      <c r="AS1689" s="199">
        <v>6.1040661999999996E-5</v>
      </c>
      <c r="AT1689" s="199">
        <v>5.1763498000000001E-5</v>
      </c>
      <c r="AU1689" s="150">
        <f t="shared" si="745"/>
        <v>8.9118987435000002E-8</v>
      </c>
      <c r="AV1689" s="150">
        <f t="shared" si="746"/>
        <v>2.257420962693E-10</v>
      </c>
      <c r="AW1689" s="163">
        <f t="shared" si="747"/>
        <v>7.2497896826999994E-3</v>
      </c>
      <c r="AX1689" s="196">
        <v>6.2173202000000002E-8</v>
      </c>
      <c r="AY1689" s="196">
        <v>1.8759155999999999E-10</v>
      </c>
      <c r="AZ1689" s="196">
        <v>5.1252692999999999E-15</v>
      </c>
      <c r="BA1689" s="108">
        <v>0</v>
      </c>
      <c r="BB1689" s="108">
        <v>0</v>
      </c>
      <c r="BC1689" s="196">
        <v>8.1666435000000004E-11</v>
      </c>
      <c r="BD1689" s="196">
        <v>2.6864119E-8</v>
      </c>
      <c r="BE1689" s="196">
        <v>1.157689E-11</v>
      </c>
      <c r="BF1689" s="196">
        <v>2.6568521000000001E-11</v>
      </c>
      <c r="BG1689" s="108">
        <v>0</v>
      </c>
      <c r="BH1689" s="108">
        <v>0</v>
      </c>
      <c r="BI1689" s="108">
        <v>0</v>
      </c>
      <c r="BJ1689" s="108">
        <v>0</v>
      </c>
      <c r="BK1689" s="108">
        <v>0</v>
      </c>
      <c r="BL1689" s="108">
        <v>0</v>
      </c>
      <c r="BM1689" s="108">
        <v>0</v>
      </c>
      <c r="BN1689" s="108">
        <v>0</v>
      </c>
      <c r="BO1689" s="196">
        <v>1.3367827E-6</v>
      </c>
      <c r="BP1689" s="108">
        <v>7.2484528999999997E-3</v>
      </c>
      <c r="BQ1689" s="108">
        <v>0</v>
      </c>
      <c r="BR1689" s="108">
        <v>0</v>
      </c>
      <c r="BS1689" s="108">
        <v>0</v>
      </c>
      <c r="BU1689" s="172">
        <v>4.1923619000000002E-6</v>
      </c>
      <c r="BV1689" s="172">
        <v>2.1005824000000001E-7</v>
      </c>
      <c r="BW1689" s="172">
        <v>1.8680536999999999E-6</v>
      </c>
      <c r="BX1689" s="69">
        <v>0</v>
      </c>
      <c r="BY1689" s="172">
        <v>3.4608164000000001E-7</v>
      </c>
      <c r="BZ1689" s="172">
        <v>5.2869330000000001E-8</v>
      </c>
      <c r="CA1689" s="69">
        <v>0</v>
      </c>
      <c r="CB1689" s="172">
        <v>8.0244264999999996E-8</v>
      </c>
      <c r="CC1689" s="69">
        <v>0</v>
      </c>
      <c r="CD1689" s="69">
        <v>0</v>
      </c>
      <c r="CE1689" s="69">
        <v>0</v>
      </c>
      <c r="CF1689" s="69">
        <v>0</v>
      </c>
      <c r="CG1689" s="69">
        <v>0</v>
      </c>
      <c r="CH1689" s="172">
        <v>1.1381395000000001E-7</v>
      </c>
      <c r="CI1689" s="172">
        <v>1.4892976000000001E-6</v>
      </c>
      <c r="CJ1689" s="172">
        <v>3.1943118000000001E-8</v>
      </c>
      <c r="CK1689" s="69">
        <v>0</v>
      </c>
      <c r="CM1689" s="198">
        <v>0</v>
      </c>
      <c r="CN1689" s="198">
        <v>6.6996984999999995E-2</v>
      </c>
      <c r="CO1689" s="198">
        <v>2.2247373000000002E-3</v>
      </c>
      <c r="CP1689" s="198">
        <v>1.5584441E-4</v>
      </c>
      <c r="CQ1689" s="198">
        <v>0</v>
      </c>
      <c r="CR1689" s="198">
        <v>0</v>
      </c>
      <c r="CS1689" s="197">
        <v>1.2252661E-5</v>
      </c>
      <c r="CT1689" s="198">
        <v>0</v>
      </c>
      <c r="CU1689" s="198">
        <v>0</v>
      </c>
      <c r="CV1689" s="197">
        <v>1.8592754999999999E-5</v>
      </c>
    </row>
    <row r="1690" spans="1:100" ht="14.4">
      <c r="B1690" s="85"/>
      <c r="C1690" s="113"/>
      <c r="D1690" s="1" t="s">
        <v>1275</v>
      </c>
      <c r="E1690" s="112"/>
      <c r="V1690" s="3"/>
      <c r="AC1690" s="142"/>
      <c r="AD1690" s="142"/>
      <c r="AE1690" s="142"/>
      <c r="AF1690" s="142"/>
      <c r="AG1690" s="142"/>
      <c r="AS1690" s="3"/>
      <c r="AT1690" s="3"/>
      <c r="AU1690" s="86"/>
      <c r="AV1690" s="86"/>
      <c r="AW1690" s="86"/>
      <c r="AX1690" s="3"/>
      <c r="AY1690" s="3"/>
      <c r="AZ1690" s="3"/>
      <c r="BC1690" s="3"/>
      <c r="BD1690" s="3"/>
      <c r="BE1690" s="3"/>
      <c r="BF1690" s="3"/>
      <c r="BO1690" s="3"/>
      <c r="BU1690" s="3"/>
      <c r="BV1690" s="3"/>
      <c r="BW1690" s="3"/>
      <c r="BY1690" s="3"/>
      <c r="BZ1690" s="3"/>
      <c r="CB1690" s="3"/>
      <c r="CH1690" s="3"/>
      <c r="CI1690" s="3"/>
      <c r="CJ1690" s="3"/>
      <c r="CS1690" s="3"/>
      <c r="CV1690" s="3"/>
    </row>
    <row r="1691" spans="1:100" ht="14.4">
      <c r="A1691" t="s">
        <v>3841</v>
      </c>
      <c r="B1691" s="85" t="s">
        <v>1274</v>
      </c>
      <c r="C1691" s="113" t="str">
        <f t="shared" ref="C1691:C1735" si="748">MID(A1691,1,12)</f>
        <v>B.046.02.101</v>
      </c>
      <c r="D1691" s="9" t="s">
        <v>1275</v>
      </c>
      <c r="E1691" s="112" t="s">
        <v>514</v>
      </c>
      <c r="F1691" s="115" t="str">
        <f t="shared" ref="F1691:F1735" si="749">MID(A1691, 21,85)</f>
        <v>Electricity Alberta production</v>
      </c>
      <c r="G1691" s="143">
        <f t="shared" si="735"/>
        <v>0.14407995333333334</v>
      </c>
      <c r="I1691" s="118">
        <f t="shared" si="736"/>
        <v>2.9557346522999999E-2</v>
      </c>
      <c r="K1691" s="161">
        <f t="shared" si="737"/>
        <v>2.4666944999999999E-3</v>
      </c>
      <c r="L1691" s="161">
        <f t="shared" si="738"/>
        <v>5.3963428000000004E-3</v>
      </c>
      <c r="M1691" s="162">
        <f t="shared" si="739"/>
        <v>8.2316223000000006E-5</v>
      </c>
      <c r="N1691" s="161">
        <v>2.1611992999999999E-2</v>
      </c>
      <c r="O1691" s="132">
        <v>1.8328293999999999E-3</v>
      </c>
      <c r="P1691" s="132">
        <v>3.5635134000000001E-3</v>
      </c>
      <c r="Q1691" s="132">
        <v>1.5026263000000001E-3</v>
      </c>
      <c r="R1691" s="132">
        <v>9.6406819999999996E-4</v>
      </c>
      <c r="S1691" s="132">
        <v>0</v>
      </c>
      <c r="T1691" s="132">
        <v>0</v>
      </c>
      <c r="U1691" s="132">
        <v>0</v>
      </c>
      <c r="V1691" s="164">
        <v>3.1684887000000003E-5</v>
      </c>
      <c r="W1691" s="132">
        <v>0</v>
      </c>
      <c r="X1691" s="164">
        <v>5.0631336000000003E-5</v>
      </c>
      <c r="Y1691" s="132">
        <v>0</v>
      </c>
      <c r="Z1691" s="132">
        <v>0</v>
      </c>
      <c r="AA1691" s="132">
        <v>0</v>
      </c>
      <c r="AC1691" s="118">
        <f t="shared" si="740"/>
        <v>2.1611992999999999E-2</v>
      </c>
      <c r="AD1691" s="118">
        <f t="shared" si="741"/>
        <v>7.8630373000000003E-3</v>
      </c>
      <c r="AE1691" s="118">
        <f t="shared" si="742"/>
        <v>5.3963428000000004E-3</v>
      </c>
      <c r="AF1691" s="118">
        <f t="shared" si="743"/>
        <v>5.3963428000000004E-3</v>
      </c>
      <c r="AG1691" s="118">
        <f t="shared" si="744"/>
        <v>8.2316223000000006E-5</v>
      </c>
      <c r="AI1691" s="69">
        <v>2.1474433999999998</v>
      </c>
      <c r="AJ1691" s="69">
        <v>1.8745723999999999</v>
      </c>
      <c r="AK1691" s="69">
        <v>6.2905599000000001E-3</v>
      </c>
      <c r="AL1691" s="69">
        <v>0</v>
      </c>
      <c r="AM1691" s="69">
        <v>7.1417921999999995E-2</v>
      </c>
      <c r="AN1691" s="69">
        <v>0.17476711</v>
      </c>
      <c r="AO1691" s="69">
        <v>2.0395351999999999E-2</v>
      </c>
      <c r="AQ1691" s="116">
        <v>3.5555847999999999E-3</v>
      </c>
      <c r="AR1691" s="116">
        <v>3.3247944E-3</v>
      </c>
      <c r="AS1691" s="116">
        <v>1.3320289000000001E-4</v>
      </c>
      <c r="AT1691" s="199">
        <v>9.7587536999999995E-5</v>
      </c>
      <c r="AU1691" s="150">
        <f t="shared" si="745"/>
        <v>1.9932819672000002E-7</v>
      </c>
      <c r="AV1691" s="150">
        <f t="shared" si="746"/>
        <v>4.9261423211600001E-10</v>
      </c>
      <c r="AW1691" s="163">
        <f t="shared" si="747"/>
        <v>1.366772251149E-2</v>
      </c>
      <c r="AX1691" s="196">
        <v>1.3370618999999999E-7</v>
      </c>
      <c r="AY1691" s="196">
        <v>4.0342386000000002E-10</v>
      </c>
      <c r="AZ1691" s="196">
        <v>1.1022115999999999E-14</v>
      </c>
      <c r="BA1691" s="108">
        <v>0</v>
      </c>
      <c r="BB1691" s="108">
        <v>0</v>
      </c>
      <c r="BC1691" s="196">
        <v>2.2342971999999999E-10</v>
      </c>
      <c r="BD1691" s="196">
        <v>6.5398577000000003E-8</v>
      </c>
      <c r="BE1691" s="196">
        <v>3.1673005000000002E-11</v>
      </c>
      <c r="BF1691" s="196">
        <v>5.7506345E-11</v>
      </c>
      <c r="BG1691" s="108">
        <v>0</v>
      </c>
      <c r="BH1691" s="108">
        <v>0</v>
      </c>
      <c r="BI1691" s="108">
        <v>0</v>
      </c>
      <c r="BJ1691" s="108">
        <v>0</v>
      </c>
      <c r="BK1691" s="108">
        <v>0</v>
      </c>
      <c r="BL1691" s="108">
        <v>0</v>
      </c>
      <c r="BM1691" s="108">
        <v>0</v>
      </c>
      <c r="BN1691" s="108">
        <v>0</v>
      </c>
      <c r="BO1691" s="196">
        <v>6.3951149000000005E-7</v>
      </c>
      <c r="BP1691" s="108">
        <v>1.3667083E-2</v>
      </c>
      <c r="BQ1691" s="108">
        <v>0</v>
      </c>
      <c r="BR1691" s="108">
        <v>0</v>
      </c>
      <c r="BS1691" s="108">
        <v>0</v>
      </c>
      <c r="BU1691" s="172">
        <v>8.4932174999999998E-6</v>
      </c>
      <c r="BV1691" s="172">
        <v>4.7002528999999999E-7</v>
      </c>
      <c r="BW1691" s="172">
        <v>4.0173313000000001E-6</v>
      </c>
      <c r="BX1691" s="69">
        <v>0</v>
      </c>
      <c r="BY1691" s="172">
        <v>1.1422321E-6</v>
      </c>
      <c r="BZ1691" s="172">
        <v>1.4464424999999999E-7</v>
      </c>
      <c r="CA1691" s="69">
        <v>0</v>
      </c>
      <c r="CB1691" s="172">
        <v>2.1953883999999999E-7</v>
      </c>
      <c r="CC1691" s="69">
        <v>0</v>
      </c>
      <c r="CD1691" s="69">
        <v>0</v>
      </c>
      <c r="CE1691" s="69">
        <v>0</v>
      </c>
      <c r="CF1691" s="69">
        <v>0</v>
      </c>
      <c r="CG1691" s="69">
        <v>0</v>
      </c>
      <c r="CH1691" s="172">
        <v>3.0458711999999998E-7</v>
      </c>
      <c r="CI1691" s="172">
        <v>2.1795770999999998E-6</v>
      </c>
      <c r="CJ1691" s="172">
        <v>1.5281459E-8</v>
      </c>
      <c r="CK1691" s="69">
        <v>0</v>
      </c>
      <c r="CM1691" s="198">
        <v>0</v>
      </c>
      <c r="CN1691" s="198">
        <v>0.14407995000000001</v>
      </c>
      <c r="CO1691" s="198">
        <v>6.0866185E-3</v>
      </c>
      <c r="CP1691" s="198">
        <v>3.5475874000000002E-4</v>
      </c>
      <c r="CQ1691" s="198">
        <v>0</v>
      </c>
      <c r="CR1691" s="198">
        <v>0</v>
      </c>
      <c r="CS1691" s="197">
        <v>3.6991445000000003E-5</v>
      </c>
      <c r="CT1691" s="198">
        <v>0</v>
      </c>
      <c r="CU1691" s="198">
        <v>0</v>
      </c>
      <c r="CV1691" s="197">
        <v>5.0867581999999998E-5</v>
      </c>
    </row>
    <row r="1692" spans="1:100" ht="14.4">
      <c r="A1692" t="s">
        <v>3842</v>
      </c>
      <c r="B1692" s="85" t="s">
        <v>1274</v>
      </c>
      <c r="C1692" s="113" t="str">
        <f t="shared" si="748"/>
        <v>B.046.02.102</v>
      </c>
      <c r="D1692" s="9" t="s">
        <v>1275</v>
      </c>
      <c r="E1692" s="112" t="s">
        <v>514</v>
      </c>
      <c r="F1692" s="115" t="str">
        <f t="shared" si="749"/>
        <v>Electricity British Columbia production</v>
      </c>
      <c r="G1692" s="143">
        <f t="shared" si="735"/>
        <v>8.8247193333333331E-3</v>
      </c>
      <c r="I1692" s="118">
        <f t="shared" si="736"/>
        <v>2.6480039736999999E-3</v>
      </c>
      <c r="K1692" s="161">
        <f t="shared" si="737"/>
        <v>3.5426388999999997E-4</v>
      </c>
      <c r="L1692" s="161">
        <f t="shared" si="738"/>
        <v>7.6694950999999997E-4</v>
      </c>
      <c r="M1692" s="162">
        <f t="shared" si="739"/>
        <v>2.0308267369999999E-4</v>
      </c>
      <c r="N1692" s="161">
        <v>1.3237079E-3</v>
      </c>
      <c r="O1692" s="132">
        <v>2.5793257E-4</v>
      </c>
      <c r="P1692" s="132">
        <v>5.0901693999999998E-4</v>
      </c>
      <c r="Q1692" s="132">
        <v>2.1425261000000001E-4</v>
      </c>
      <c r="R1692" s="132">
        <v>1.4001127999999999E-4</v>
      </c>
      <c r="S1692" s="132">
        <v>0</v>
      </c>
      <c r="T1692" s="132">
        <v>0</v>
      </c>
      <c r="U1692" s="132">
        <v>0</v>
      </c>
      <c r="V1692" s="132">
        <v>1.9580978E-4</v>
      </c>
      <c r="W1692" s="132">
        <v>0</v>
      </c>
      <c r="X1692" s="164">
        <v>7.2728936999999999E-6</v>
      </c>
      <c r="Y1692" s="132">
        <v>0</v>
      </c>
      <c r="Z1692" s="132">
        <v>0</v>
      </c>
      <c r="AA1692" s="132">
        <v>0</v>
      </c>
      <c r="AC1692" s="118">
        <f t="shared" si="740"/>
        <v>1.3237079E-3</v>
      </c>
      <c r="AD1692" s="118">
        <f t="shared" si="741"/>
        <v>1.1212133999999999E-3</v>
      </c>
      <c r="AE1692" s="118">
        <f t="shared" si="742"/>
        <v>7.6694950999999997E-4</v>
      </c>
      <c r="AF1692" s="118">
        <f t="shared" si="743"/>
        <v>7.6694950999999997E-4</v>
      </c>
      <c r="AG1692" s="118">
        <f t="shared" si="744"/>
        <v>2.0308267369999999E-4</v>
      </c>
      <c r="AI1692" s="69">
        <v>1.2720610999999999</v>
      </c>
      <c r="AJ1692" s="69">
        <v>7.5537228999999997E-2</v>
      </c>
      <c r="AK1692" s="69">
        <v>9.0360194999999997E-4</v>
      </c>
      <c r="AL1692" s="69">
        <v>0</v>
      </c>
      <c r="AM1692" s="69">
        <v>0.23186709999999999</v>
      </c>
      <c r="AN1692" s="69">
        <v>3.3599386000000002E-2</v>
      </c>
      <c r="AO1692" s="69">
        <v>0.93015380000000003</v>
      </c>
      <c r="AQ1692" s="116">
        <v>3.0633993000000001E-4</v>
      </c>
      <c r="AR1692" s="116">
        <v>2.9230499999999997E-4</v>
      </c>
      <c r="AS1692" s="199">
        <v>1.0100412E-5</v>
      </c>
      <c r="AT1692" s="199">
        <v>3.9345167000000002E-6</v>
      </c>
      <c r="AU1692" s="150">
        <f t="shared" si="745"/>
        <v>1.7524280823000001E-8</v>
      </c>
      <c r="AV1692" s="150">
        <f t="shared" si="746"/>
        <v>3.7353593191030001E-11</v>
      </c>
      <c r="AW1692" s="163">
        <f t="shared" si="747"/>
        <v>5.5105276409999997E-4</v>
      </c>
      <c r="AX1692" s="196">
        <v>8.1893396000000005E-9</v>
      </c>
      <c r="AY1692" s="196">
        <v>2.4709214E-11</v>
      </c>
      <c r="AZ1692" s="196">
        <v>6.7509103E-16</v>
      </c>
      <c r="BA1692" s="108">
        <v>0</v>
      </c>
      <c r="BB1692" s="108">
        <v>0</v>
      </c>
      <c r="BC1692" s="196">
        <v>3.1857822999999997E-11</v>
      </c>
      <c r="BD1692" s="196">
        <v>9.3030834000000008E-9</v>
      </c>
      <c r="BE1692" s="196">
        <v>4.5161089999999997E-12</v>
      </c>
      <c r="BF1692" s="196">
        <v>8.1275950999999998E-12</v>
      </c>
      <c r="BG1692" s="108">
        <v>0</v>
      </c>
      <c r="BH1692" s="108">
        <v>0</v>
      </c>
      <c r="BI1692" s="108">
        <v>0</v>
      </c>
      <c r="BJ1692" s="108">
        <v>0</v>
      </c>
      <c r="BK1692" s="108">
        <v>0</v>
      </c>
      <c r="BL1692" s="108">
        <v>0</v>
      </c>
      <c r="BM1692" s="108">
        <v>0</v>
      </c>
      <c r="BN1692" s="108">
        <v>0</v>
      </c>
      <c r="BO1692" s="196">
        <v>3.9521241000000004E-6</v>
      </c>
      <c r="BP1692" s="108">
        <v>5.4710063999999995E-4</v>
      </c>
      <c r="BQ1692" s="108">
        <v>0</v>
      </c>
      <c r="BR1692" s="108">
        <v>0</v>
      </c>
      <c r="BS1692" s="108">
        <v>0</v>
      </c>
      <c r="BU1692" s="172">
        <v>7.5590514999999998E-7</v>
      </c>
      <c r="BV1692" s="172">
        <v>6.6522562999999996E-8</v>
      </c>
      <c r="BW1692" s="172">
        <v>2.4605658999999999E-7</v>
      </c>
      <c r="BX1692" s="69">
        <v>0</v>
      </c>
      <c r="BY1692" s="172">
        <v>1.6473865999999999E-7</v>
      </c>
      <c r="BZ1692" s="172">
        <v>2.0624161999999999E-8</v>
      </c>
      <c r="CA1692" s="69">
        <v>0</v>
      </c>
      <c r="CB1692" s="172">
        <v>3.1303039000000002E-8</v>
      </c>
      <c r="CC1692" s="69">
        <v>0</v>
      </c>
      <c r="CD1692" s="69">
        <v>0</v>
      </c>
      <c r="CE1692" s="69">
        <v>0</v>
      </c>
      <c r="CF1692" s="69">
        <v>0</v>
      </c>
      <c r="CG1692" s="69">
        <v>0</v>
      </c>
      <c r="CH1692" s="172">
        <v>4.3397476000000001E-8</v>
      </c>
      <c r="CI1692" s="172">
        <v>8.8824599999999995E-8</v>
      </c>
      <c r="CJ1692" s="172">
        <v>9.4438058E-8</v>
      </c>
      <c r="CK1692" s="69">
        <v>0</v>
      </c>
      <c r="CM1692" s="198">
        <v>0</v>
      </c>
      <c r="CN1692" s="198">
        <v>8.8247194000000001E-3</v>
      </c>
      <c r="CO1692" s="198">
        <v>8.6786312000000003E-4</v>
      </c>
      <c r="CP1692" s="197">
        <v>5.0243937999999999E-5</v>
      </c>
      <c r="CQ1692" s="198">
        <v>0</v>
      </c>
      <c r="CR1692" s="198">
        <v>0</v>
      </c>
      <c r="CS1692" s="197">
        <v>5.3172655999999996E-6</v>
      </c>
      <c r="CT1692" s="198">
        <v>0</v>
      </c>
      <c r="CU1692" s="198">
        <v>0</v>
      </c>
      <c r="CV1692" s="197">
        <v>7.2529761E-6</v>
      </c>
    </row>
    <row r="1693" spans="1:100" ht="14.4">
      <c r="A1693" t="s">
        <v>3843</v>
      </c>
      <c r="B1693" s="85" t="s">
        <v>1274</v>
      </c>
      <c r="C1693" s="113" t="str">
        <f t="shared" si="748"/>
        <v>B.046.02.103</v>
      </c>
      <c r="D1693" s="9" t="s">
        <v>1275</v>
      </c>
      <c r="E1693" s="112" t="s">
        <v>514</v>
      </c>
      <c r="F1693" s="115" t="str">
        <f t="shared" si="749"/>
        <v>Electricity Manitoba production</v>
      </c>
      <c r="G1693" s="143">
        <f t="shared" si="735"/>
        <v>3.2211531333333336E-3</v>
      </c>
      <c r="I1693" s="118">
        <f t="shared" si="736"/>
        <v>7.9300552709999999E-4</v>
      </c>
      <c r="K1693" s="161">
        <f t="shared" si="737"/>
        <v>2.8503685000000002E-5</v>
      </c>
      <c r="L1693" s="161">
        <f t="shared" si="738"/>
        <v>5.3574704000000005E-5</v>
      </c>
      <c r="M1693" s="162">
        <f t="shared" si="739"/>
        <v>2.277541681E-4</v>
      </c>
      <c r="N1693" s="161">
        <v>4.8317297E-4</v>
      </c>
      <c r="O1693" s="164">
        <v>2.1695823999999999E-5</v>
      </c>
      <c r="P1693" s="164">
        <v>3.1878880000000003E-5</v>
      </c>
      <c r="Q1693" s="164">
        <v>1.3512968999999999E-5</v>
      </c>
      <c r="R1693" s="164">
        <v>1.4990716000000001E-5</v>
      </c>
      <c r="S1693" s="132">
        <v>0</v>
      </c>
      <c r="T1693" s="132">
        <v>0</v>
      </c>
      <c r="U1693" s="132">
        <v>0</v>
      </c>
      <c r="V1693" s="132">
        <v>2.2206508999999999E-4</v>
      </c>
      <c r="W1693" s="132">
        <v>0</v>
      </c>
      <c r="X1693" s="164">
        <v>5.6890781000000001E-6</v>
      </c>
      <c r="Y1693" s="132">
        <v>0</v>
      </c>
      <c r="Z1693" s="132">
        <v>0</v>
      </c>
      <c r="AA1693" s="132">
        <v>0</v>
      </c>
      <c r="AC1693" s="118">
        <f t="shared" si="740"/>
        <v>4.8317297E-4</v>
      </c>
      <c r="AD1693" s="118">
        <f t="shared" si="741"/>
        <v>8.2078389000000014E-5</v>
      </c>
      <c r="AE1693" s="118">
        <f t="shared" si="742"/>
        <v>5.3574704000000005E-5</v>
      </c>
      <c r="AF1693" s="118">
        <f t="shared" si="743"/>
        <v>5.3574704000000005E-5</v>
      </c>
      <c r="AG1693" s="118">
        <f t="shared" si="744"/>
        <v>2.277541681E-4</v>
      </c>
      <c r="AI1693" s="69">
        <v>1.1114227000000001</v>
      </c>
      <c r="AJ1693" s="69">
        <v>9.2014911000000005E-3</v>
      </c>
      <c r="AK1693" s="69">
        <v>7.0682484999999996E-4</v>
      </c>
      <c r="AL1693" s="69">
        <v>0</v>
      </c>
      <c r="AM1693" s="69">
        <v>9.251179E-3</v>
      </c>
      <c r="AN1693" s="69">
        <v>3.1023839000000001E-2</v>
      </c>
      <c r="AO1693" s="69">
        <v>1.0612394000000001</v>
      </c>
      <c r="AQ1693" s="199">
        <v>6.6211486999999999E-5</v>
      </c>
      <c r="AR1693" s="199">
        <v>6.2936827999999993E-5</v>
      </c>
      <c r="AS1693" s="199">
        <v>2.6855432E-6</v>
      </c>
      <c r="AT1693" s="199">
        <v>5.8911658000000001E-7</v>
      </c>
      <c r="AU1693" s="150">
        <f t="shared" si="745"/>
        <v>3.7731910913000003E-9</v>
      </c>
      <c r="AV1693" s="150">
        <f t="shared" si="746"/>
        <v>9.93174260822E-12</v>
      </c>
      <c r="AW1693" s="163">
        <f t="shared" si="747"/>
        <v>8.2509324699999993E-5</v>
      </c>
      <c r="AX1693" s="196">
        <v>2.9892301000000001E-9</v>
      </c>
      <c r="AY1693" s="196">
        <v>9.0192288000000007E-12</v>
      </c>
      <c r="AZ1693" s="196">
        <v>2.4641821999999999E-16</v>
      </c>
      <c r="BA1693" s="108">
        <v>0</v>
      </c>
      <c r="BB1693" s="108">
        <v>0</v>
      </c>
      <c r="BC1693" s="196">
        <v>2.0092813E-12</v>
      </c>
      <c r="BD1693" s="196">
        <v>7.8195171000000004E-10</v>
      </c>
      <c r="BE1693" s="196">
        <v>2.8483218999999998E-13</v>
      </c>
      <c r="BF1693" s="196">
        <v>6.2743519999999996E-13</v>
      </c>
      <c r="BG1693" s="108">
        <v>0</v>
      </c>
      <c r="BH1693" s="108">
        <v>0</v>
      </c>
      <c r="BI1693" s="108">
        <v>0</v>
      </c>
      <c r="BJ1693" s="108">
        <v>0</v>
      </c>
      <c r="BK1693" s="108">
        <v>0</v>
      </c>
      <c r="BL1693" s="108">
        <v>0</v>
      </c>
      <c r="BM1693" s="108">
        <v>0</v>
      </c>
      <c r="BN1693" s="108">
        <v>0</v>
      </c>
      <c r="BO1693" s="196">
        <v>4.4820477000000003E-6</v>
      </c>
      <c r="BP1693" s="196">
        <v>7.8027276999999994E-5</v>
      </c>
      <c r="BQ1693" s="108">
        <v>0</v>
      </c>
      <c r="BR1693" s="108">
        <v>0</v>
      </c>
      <c r="BS1693" s="108">
        <v>0</v>
      </c>
      <c r="BU1693" s="172">
        <v>2.3617934E-7</v>
      </c>
      <c r="BV1693" s="172">
        <v>4.9872382000000001E-9</v>
      </c>
      <c r="BW1693" s="172">
        <v>8.9814297000000005E-8</v>
      </c>
      <c r="BX1693" s="69">
        <v>0</v>
      </c>
      <c r="BY1693" s="172">
        <v>1.6556057000000001E-8</v>
      </c>
      <c r="BZ1693" s="172">
        <v>1.3007713E-9</v>
      </c>
      <c r="CA1693" s="69">
        <v>0</v>
      </c>
      <c r="CB1693" s="172">
        <v>1.9742910000000001E-9</v>
      </c>
      <c r="CC1693" s="69">
        <v>0</v>
      </c>
      <c r="CD1693" s="69">
        <v>0</v>
      </c>
      <c r="CE1693" s="69">
        <v>0</v>
      </c>
      <c r="CF1693" s="69">
        <v>0</v>
      </c>
      <c r="CG1693" s="69">
        <v>0</v>
      </c>
      <c r="CH1693" s="172">
        <v>2.7884783000000002E-9</v>
      </c>
      <c r="CI1693" s="172">
        <v>1.1657351999999999E-8</v>
      </c>
      <c r="CJ1693" s="172">
        <v>1.0710086E-7</v>
      </c>
      <c r="CK1693" s="69">
        <v>0</v>
      </c>
      <c r="CM1693" s="198">
        <v>0</v>
      </c>
      <c r="CN1693" s="198">
        <v>3.2211531000000001E-3</v>
      </c>
      <c r="CO1693" s="197">
        <v>5.4736356E-5</v>
      </c>
      <c r="CP1693" s="197">
        <v>3.7105288000000002E-6</v>
      </c>
      <c r="CQ1693" s="198">
        <v>0</v>
      </c>
      <c r="CR1693" s="198">
        <v>0</v>
      </c>
      <c r="CS1693" s="197">
        <v>5.2208109999999999E-7</v>
      </c>
      <c r="CT1693" s="198">
        <v>0</v>
      </c>
      <c r="CU1693" s="198">
        <v>0</v>
      </c>
      <c r="CV1693" s="197">
        <v>4.5744711999999999E-7</v>
      </c>
    </row>
    <row r="1694" spans="1:100" ht="14.4">
      <c r="A1694" t="s">
        <v>3844</v>
      </c>
      <c r="B1694" s="85" t="s">
        <v>1274</v>
      </c>
      <c r="C1694" s="113" t="str">
        <f t="shared" si="748"/>
        <v>B.046.02.104</v>
      </c>
      <c r="D1694" s="9" t="s">
        <v>1275</v>
      </c>
      <c r="E1694" s="112" t="s">
        <v>514</v>
      </c>
      <c r="F1694" s="115" t="str">
        <f t="shared" si="749"/>
        <v>Electricity New Brunswick production</v>
      </c>
      <c r="G1694" s="143">
        <f t="shared" si="735"/>
        <v>0.12319974</v>
      </c>
      <c r="I1694" s="118">
        <f t="shared" si="736"/>
        <v>2.9286791255E-2</v>
      </c>
      <c r="K1694" s="161">
        <f t="shared" si="737"/>
        <v>1.53196232E-3</v>
      </c>
      <c r="L1694" s="161">
        <f t="shared" si="738"/>
        <v>3.6377359999999999E-3</v>
      </c>
      <c r="M1694" s="162">
        <f t="shared" si="739"/>
        <v>5.6371319349999994E-3</v>
      </c>
      <c r="N1694" s="161">
        <v>1.8479961E-2</v>
      </c>
      <c r="O1694" s="132">
        <v>1.433145E-3</v>
      </c>
      <c r="P1694" s="132">
        <v>2.2045910000000001E-3</v>
      </c>
      <c r="Q1694" s="132">
        <v>9.3256511999999995E-4</v>
      </c>
      <c r="R1694" s="132">
        <v>5.9939719999999995E-4</v>
      </c>
      <c r="S1694" s="132">
        <v>0</v>
      </c>
      <c r="T1694" s="132">
        <v>0</v>
      </c>
      <c r="U1694" s="132">
        <v>0</v>
      </c>
      <c r="V1694" s="164">
        <v>6.0493635000000002E-5</v>
      </c>
      <c r="W1694" s="132">
        <v>0</v>
      </c>
      <c r="X1694" s="132">
        <v>5.5766382999999997E-3</v>
      </c>
      <c r="Y1694" s="132">
        <v>0</v>
      </c>
      <c r="Z1694" s="132">
        <v>0</v>
      </c>
      <c r="AA1694" s="132">
        <v>0</v>
      </c>
      <c r="AC1694" s="118">
        <f t="shared" si="740"/>
        <v>1.8479961E-2</v>
      </c>
      <c r="AD1694" s="118">
        <f t="shared" si="741"/>
        <v>5.1696983199999999E-3</v>
      </c>
      <c r="AE1694" s="118">
        <f t="shared" si="742"/>
        <v>3.6377359999999999E-3</v>
      </c>
      <c r="AF1694" s="118">
        <f t="shared" si="743"/>
        <v>3.6377359999999999E-3</v>
      </c>
      <c r="AG1694" s="118">
        <f t="shared" si="744"/>
        <v>5.6371319349999994E-3</v>
      </c>
      <c r="AI1694" s="69">
        <v>2.233819</v>
      </c>
      <c r="AJ1694" s="69">
        <v>1.0626659000000001</v>
      </c>
      <c r="AK1694" s="69">
        <v>0.69285505999999997</v>
      </c>
      <c r="AL1694" s="69">
        <v>0</v>
      </c>
      <c r="AM1694" s="69">
        <v>0.16203595000000001</v>
      </c>
      <c r="AN1694" s="69">
        <v>6.7576823999999994E-2</v>
      </c>
      <c r="AO1694" s="69">
        <v>0.24868520999999999</v>
      </c>
      <c r="AQ1694" s="116">
        <v>2.8235413999999999E-3</v>
      </c>
      <c r="AR1694" s="116">
        <v>2.6761726999999999E-3</v>
      </c>
      <c r="AS1694" s="116">
        <v>1.0993647E-4</v>
      </c>
      <c r="AT1694" s="199">
        <v>3.7432211000000001E-5</v>
      </c>
      <c r="AU1694" s="150">
        <f t="shared" si="745"/>
        <v>1.6044201173000001E-7</v>
      </c>
      <c r="AV1694" s="150">
        <f t="shared" si="746"/>
        <v>4.0656977377989997E-10</v>
      </c>
      <c r="AW1694" s="163">
        <f t="shared" si="747"/>
        <v>5.2426066725000005E-3</v>
      </c>
      <c r="AX1694" s="196">
        <v>1.1432936E-7</v>
      </c>
      <c r="AY1694" s="196">
        <v>3.4495925999999998E-10</v>
      </c>
      <c r="AZ1694" s="196">
        <v>9.4247799000000001E-15</v>
      </c>
      <c r="BA1694" s="108">
        <v>0</v>
      </c>
      <c r="BB1694" s="108">
        <v>0</v>
      </c>
      <c r="BC1694" s="196">
        <v>1.3866573E-10</v>
      </c>
      <c r="BD1694" s="196">
        <v>4.5973986000000001E-8</v>
      </c>
      <c r="BE1694" s="196">
        <v>1.9657009999999999E-11</v>
      </c>
      <c r="BF1694" s="196">
        <v>4.1944079000000002E-11</v>
      </c>
      <c r="BG1694" s="108">
        <v>0</v>
      </c>
      <c r="BH1694" s="108">
        <v>0</v>
      </c>
      <c r="BI1694" s="108">
        <v>0</v>
      </c>
      <c r="BJ1694" s="108">
        <v>0</v>
      </c>
      <c r="BK1694" s="108">
        <v>0</v>
      </c>
      <c r="BL1694" s="108">
        <v>0</v>
      </c>
      <c r="BM1694" s="108">
        <v>0</v>
      </c>
      <c r="BN1694" s="108">
        <v>0</v>
      </c>
      <c r="BO1694" s="196">
        <v>1.2209725E-6</v>
      </c>
      <c r="BP1694" s="108">
        <v>5.2413857000000001E-3</v>
      </c>
      <c r="BQ1694" s="108">
        <v>0</v>
      </c>
      <c r="BR1694" s="108">
        <v>0</v>
      </c>
      <c r="BS1694" s="108">
        <v>0</v>
      </c>
      <c r="BU1694" s="172">
        <v>7.1110192000000004E-6</v>
      </c>
      <c r="BV1694" s="172">
        <v>3.3482770000000001E-7</v>
      </c>
      <c r="BW1694" s="172">
        <v>3.4351355999999999E-6</v>
      </c>
      <c r="BX1694" s="69">
        <v>0</v>
      </c>
      <c r="BY1694" s="172">
        <v>7.4537578000000001E-7</v>
      </c>
      <c r="BZ1694" s="172">
        <v>8.9769611999999998E-8</v>
      </c>
      <c r="CA1694" s="69">
        <v>0</v>
      </c>
      <c r="CB1694" s="172">
        <v>1.3625095E-7</v>
      </c>
      <c r="CC1694" s="69">
        <v>0</v>
      </c>
      <c r="CD1694" s="69">
        <v>0</v>
      </c>
      <c r="CE1694" s="69">
        <v>0</v>
      </c>
      <c r="CF1694" s="69">
        <v>0</v>
      </c>
      <c r="CG1694" s="69">
        <v>0</v>
      </c>
      <c r="CH1694" s="172">
        <v>1.918329E-7</v>
      </c>
      <c r="CI1694" s="172">
        <v>2.148651E-6</v>
      </c>
      <c r="CJ1694" s="172">
        <v>2.9175770999999999E-8</v>
      </c>
      <c r="CK1694" s="69">
        <v>0</v>
      </c>
      <c r="CM1694" s="198">
        <v>0</v>
      </c>
      <c r="CN1694" s="198">
        <v>0.12319974</v>
      </c>
      <c r="CO1694" s="198">
        <v>3.7774982999999999E-3</v>
      </c>
      <c r="CP1694" s="198">
        <v>2.4967297999999998E-4</v>
      </c>
      <c r="CQ1694" s="198">
        <v>0</v>
      </c>
      <c r="CR1694" s="198">
        <v>0</v>
      </c>
      <c r="CS1694" s="197">
        <v>2.4787399E-5</v>
      </c>
      <c r="CT1694" s="198">
        <v>0</v>
      </c>
      <c r="CU1694" s="198">
        <v>0</v>
      </c>
      <c r="CV1694" s="197">
        <v>3.1569614999999998E-5</v>
      </c>
    </row>
    <row r="1695" spans="1:100" ht="14.4">
      <c r="A1695" t="s">
        <v>3845</v>
      </c>
      <c r="B1695" s="85" t="s">
        <v>1274</v>
      </c>
      <c r="C1695" s="113" t="str">
        <f t="shared" si="748"/>
        <v>B.046.02.105</v>
      </c>
      <c r="D1695" s="9" t="s">
        <v>1275</v>
      </c>
      <c r="E1695" s="112" t="s">
        <v>514</v>
      </c>
      <c r="F1695" s="115" t="str">
        <f t="shared" si="749"/>
        <v>Electricity Newfoundland and Labrador production</v>
      </c>
      <c r="G1695" s="143">
        <f t="shared" si="735"/>
        <v>7.3989146666666675E-3</v>
      </c>
      <c r="I1695" s="118">
        <f t="shared" si="736"/>
        <v>1.6810162351000003E-3</v>
      </c>
      <c r="K1695" s="161">
        <f t="shared" si="737"/>
        <v>8.6883317000000009E-5</v>
      </c>
      <c r="L1695" s="161">
        <f t="shared" si="738"/>
        <v>2.6651404999999999E-4</v>
      </c>
      <c r="M1695" s="162">
        <f t="shared" si="739"/>
        <v>2.177816681E-4</v>
      </c>
      <c r="N1695" s="161">
        <v>1.1098372000000001E-3</v>
      </c>
      <c r="O1695" s="132">
        <v>1.59424E-4</v>
      </c>
      <c r="P1695" s="132">
        <v>1.0709005E-4</v>
      </c>
      <c r="Q1695" s="164">
        <v>4.5167455000000001E-5</v>
      </c>
      <c r="R1695" s="164">
        <v>4.1715862000000001E-5</v>
      </c>
      <c r="S1695" s="132">
        <v>0</v>
      </c>
      <c r="T1695" s="132">
        <v>0</v>
      </c>
      <c r="U1695" s="132">
        <v>0</v>
      </c>
      <c r="V1695" s="132">
        <v>2.1044067E-4</v>
      </c>
      <c r="W1695" s="132">
        <v>0</v>
      </c>
      <c r="X1695" s="164">
        <v>7.3409981E-6</v>
      </c>
      <c r="Y1695" s="132">
        <v>0</v>
      </c>
      <c r="Z1695" s="132">
        <v>0</v>
      </c>
      <c r="AA1695" s="132">
        <v>0</v>
      </c>
      <c r="AC1695" s="118">
        <f t="shared" si="740"/>
        <v>1.1098372000000001E-3</v>
      </c>
      <c r="AD1695" s="118">
        <f t="shared" si="741"/>
        <v>3.5339736700000003E-4</v>
      </c>
      <c r="AE1695" s="118">
        <f t="shared" si="742"/>
        <v>2.6651404999999999E-4</v>
      </c>
      <c r="AF1695" s="118">
        <f t="shared" si="743"/>
        <v>2.6651404999999999E-4</v>
      </c>
      <c r="AG1695" s="118">
        <f t="shared" si="744"/>
        <v>2.177816681E-4</v>
      </c>
      <c r="AI1695" s="69">
        <v>1.1013071000000001</v>
      </c>
      <c r="AJ1695" s="69">
        <v>7.3560325999999995E-2</v>
      </c>
      <c r="AK1695" s="69">
        <v>9.1206340999999995E-4</v>
      </c>
      <c r="AL1695" s="69">
        <v>0</v>
      </c>
      <c r="AM1695" s="69">
        <v>1.3411834000000001E-3</v>
      </c>
      <c r="AN1695" s="69">
        <v>4.2032824000000002E-3</v>
      </c>
      <c r="AO1695" s="69">
        <v>1.0212903</v>
      </c>
      <c r="AQ1695" s="116">
        <v>1.9436726E-4</v>
      </c>
      <c r="AR1695" s="116">
        <v>1.8236684E-4</v>
      </c>
      <c r="AS1695" s="199">
        <v>6.9236573E-6</v>
      </c>
      <c r="AT1695" s="199">
        <v>5.0767625000000002E-6</v>
      </c>
      <c r="AU1695" s="150">
        <f t="shared" si="745"/>
        <v>1.0933263975800001E-8</v>
      </c>
      <c r="AV1695" s="150">
        <f t="shared" si="746"/>
        <v>2.5605241106980001E-11</v>
      </c>
      <c r="AW1695" s="163">
        <f t="shared" si="747"/>
        <v>7.1103116630000002E-4</v>
      </c>
      <c r="AX1695" s="196">
        <v>6.8661929000000004E-9</v>
      </c>
      <c r="AY1695" s="196">
        <v>2.0716961000000001E-11</v>
      </c>
      <c r="AZ1695" s="196">
        <v>5.6601698000000003E-16</v>
      </c>
      <c r="BA1695" s="108">
        <v>0</v>
      </c>
      <c r="BB1695" s="108">
        <v>0</v>
      </c>
      <c r="BC1695" s="196">
        <v>6.7160758000000002E-12</v>
      </c>
      <c r="BD1695" s="196">
        <v>4.0603550000000003E-9</v>
      </c>
      <c r="BE1695" s="196">
        <v>9.5205909000000008E-13</v>
      </c>
      <c r="BF1695" s="196">
        <v>3.9356549999999998E-12</v>
      </c>
      <c r="BG1695" s="108">
        <v>0</v>
      </c>
      <c r="BH1695" s="108">
        <v>0</v>
      </c>
      <c r="BI1695" s="108">
        <v>0</v>
      </c>
      <c r="BJ1695" s="108">
        <v>0</v>
      </c>
      <c r="BK1695" s="108">
        <v>0</v>
      </c>
      <c r="BL1695" s="108">
        <v>0</v>
      </c>
      <c r="BM1695" s="108">
        <v>0</v>
      </c>
      <c r="BN1695" s="108">
        <v>0</v>
      </c>
      <c r="BO1695" s="196">
        <v>4.2474263000000003E-6</v>
      </c>
      <c r="BP1695" s="108">
        <v>7.0678373999999997E-4</v>
      </c>
      <c r="BQ1695" s="108">
        <v>0</v>
      </c>
      <c r="BR1695" s="108">
        <v>0</v>
      </c>
      <c r="BS1695" s="108">
        <v>0</v>
      </c>
      <c r="BU1695" s="172">
        <v>5.0575174999999998E-7</v>
      </c>
      <c r="BV1695" s="172">
        <v>2.9344711E-8</v>
      </c>
      <c r="BW1695" s="172">
        <v>2.0630137999999999E-7</v>
      </c>
      <c r="BX1695" s="69">
        <v>0</v>
      </c>
      <c r="BY1695" s="172">
        <v>5.8269054999999998E-8</v>
      </c>
      <c r="BZ1695" s="172">
        <v>4.3478625000000003E-9</v>
      </c>
      <c r="CA1695" s="69">
        <v>0</v>
      </c>
      <c r="CB1695" s="172">
        <v>6.5991195000000001E-9</v>
      </c>
      <c r="CC1695" s="69">
        <v>0</v>
      </c>
      <c r="CD1695" s="69">
        <v>0</v>
      </c>
      <c r="CE1695" s="69">
        <v>0</v>
      </c>
      <c r="CF1695" s="69">
        <v>0</v>
      </c>
      <c r="CG1695" s="69">
        <v>0</v>
      </c>
      <c r="CH1695" s="172">
        <v>1.0143318999999999E-8</v>
      </c>
      <c r="CI1695" s="172">
        <v>8.9251848000000002E-8</v>
      </c>
      <c r="CJ1695" s="172">
        <v>1.0149446E-7</v>
      </c>
      <c r="CK1695" s="69">
        <v>0</v>
      </c>
      <c r="CM1695" s="198">
        <v>0</v>
      </c>
      <c r="CN1695" s="198">
        <v>7.3989147000000002E-3</v>
      </c>
      <c r="CO1695" s="198">
        <v>1.8295771000000001E-4</v>
      </c>
      <c r="CP1695" s="197">
        <v>2.107441E-5</v>
      </c>
      <c r="CQ1695" s="198">
        <v>0</v>
      </c>
      <c r="CR1695" s="198">
        <v>0</v>
      </c>
      <c r="CS1695" s="197">
        <v>2.0657654E-6</v>
      </c>
      <c r="CT1695" s="198">
        <v>0</v>
      </c>
      <c r="CU1695" s="198">
        <v>0</v>
      </c>
      <c r="CV1695" s="197">
        <v>1.5290290000000001E-6</v>
      </c>
    </row>
    <row r="1696" spans="1:100" ht="14.4">
      <c r="A1696" t="s">
        <v>3846</v>
      </c>
      <c r="B1696" s="85" t="s">
        <v>1274</v>
      </c>
      <c r="C1696" s="113" t="str">
        <f t="shared" si="748"/>
        <v>B.046.02.106</v>
      </c>
      <c r="D1696" s="9" t="s">
        <v>1275</v>
      </c>
      <c r="E1696" s="112" t="s">
        <v>514</v>
      </c>
      <c r="F1696" s="115" t="str">
        <f t="shared" si="749"/>
        <v>Electricity Northwest Territories production</v>
      </c>
      <c r="G1696" s="143">
        <f t="shared" si="735"/>
        <v>0.15321375333333334</v>
      </c>
      <c r="I1696" s="118">
        <f t="shared" si="736"/>
        <v>3.2966288514999997E-2</v>
      </c>
      <c r="K1696" s="161">
        <f t="shared" si="737"/>
        <v>2.2637360000000001E-3</v>
      </c>
      <c r="L1696" s="161">
        <f t="shared" si="738"/>
        <v>7.6083102000000001E-3</v>
      </c>
      <c r="M1696" s="162">
        <f t="shared" si="739"/>
        <v>1.12179315E-4</v>
      </c>
      <c r="N1696" s="161">
        <v>2.2982063E-2</v>
      </c>
      <c r="O1696" s="132">
        <v>4.6168019000000001E-3</v>
      </c>
      <c r="P1696" s="132">
        <v>2.9915083E-3</v>
      </c>
      <c r="Q1696" s="132">
        <v>1.2615751000000001E-3</v>
      </c>
      <c r="R1696" s="132">
        <v>1.0021609000000001E-3</v>
      </c>
      <c r="S1696" s="132">
        <v>0</v>
      </c>
      <c r="T1696" s="132">
        <v>0</v>
      </c>
      <c r="U1696" s="132">
        <v>0</v>
      </c>
      <c r="V1696" s="164">
        <v>4.7005402000000001E-5</v>
      </c>
      <c r="W1696" s="132">
        <v>0</v>
      </c>
      <c r="X1696" s="164">
        <v>6.5173913000000005E-5</v>
      </c>
      <c r="Y1696" s="132">
        <v>0</v>
      </c>
      <c r="Z1696" s="132">
        <v>0</v>
      </c>
      <c r="AA1696" s="132">
        <v>0</v>
      </c>
      <c r="AC1696" s="118">
        <f t="shared" si="740"/>
        <v>2.2982063E-2</v>
      </c>
      <c r="AD1696" s="118">
        <f t="shared" si="741"/>
        <v>9.8720461999999998E-3</v>
      </c>
      <c r="AE1696" s="118">
        <f t="shared" si="742"/>
        <v>7.6083102000000001E-3</v>
      </c>
      <c r="AF1696" s="118">
        <f t="shared" si="743"/>
        <v>7.6083102000000001E-3</v>
      </c>
      <c r="AG1696" s="118">
        <f t="shared" si="744"/>
        <v>1.12179315E-4</v>
      </c>
      <c r="AI1696" s="69">
        <v>2.3614769</v>
      </c>
      <c r="AJ1696" s="69">
        <v>2.1159061000000001</v>
      </c>
      <c r="AK1696" s="69">
        <v>8.0973649000000009E-3</v>
      </c>
      <c r="AL1696" s="69">
        <v>0</v>
      </c>
      <c r="AM1696" s="69">
        <v>0</v>
      </c>
      <c r="AN1696" s="69">
        <v>3.0934033E-2</v>
      </c>
      <c r="AO1696" s="69">
        <v>0.20653940000000001</v>
      </c>
      <c r="AQ1696" s="116">
        <v>4.5731223999999999E-3</v>
      </c>
      <c r="AR1696" s="116">
        <v>4.2734165000000001E-3</v>
      </c>
      <c r="AS1696" s="116">
        <v>1.5385677E-4</v>
      </c>
      <c r="AT1696" s="116">
        <v>1.4584913999999999E-4</v>
      </c>
      <c r="AU1696" s="150">
        <f t="shared" si="745"/>
        <v>2.5620003715000001E-7</v>
      </c>
      <c r="AV1696" s="150">
        <f t="shared" si="746"/>
        <v>5.68996945852E-10</v>
      </c>
      <c r="AW1696" s="163">
        <f t="shared" si="747"/>
        <v>2.0427049732889998E-2</v>
      </c>
      <c r="AX1696" s="196">
        <v>1.4218236999999999E-7</v>
      </c>
      <c r="AY1696" s="196">
        <v>4.2899851999999999E-10</v>
      </c>
      <c r="AZ1696" s="196">
        <v>1.1720852000000001E-14</v>
      </c>
      <c r="BA1696" s="108">
        <v>0</v>
      </c>
      <c r="BB1696" s="108">
        <v>0</v>
      </c>
      <c r="BC1696" s="196">
        <v>1.8758714999999999E-10</v>
      </c>
      <c r="BD1696" s="196">
        <v>1.1383008000000001E-7</v>
      </c>
      <c r="BE1696" s="196">
        <v>2.6592025000000001E-11</v>
      </c>
      <c r="BF1696" s="196">
        <v>1.1339468E-10</v>
      </c>
      <c r="BG1696" s="108">
        <v>0</v>
      </c>
      <c r="BH1696" s="108">
        <v>0</v>
      </c>
      <c r="BI1696" s="108">
        <v>0</v>
      </c>
      <c r="BJ1696" s="108">
        <v>0</v>
      </c>
      <c r="BK1696" s="108">
        <v>0</v>
      </c>
      <c r="BL1696" s="108">
        <v>0</v>
      </c>
      <c r="BM1696" s="108">
        <v>0</v>
      </c>
      <c r="BN1696" s="108">
        <v>0</v>
      </c>
      <c r="BO1696" s="196">
        <v>9.4873289E-7</v>
      </c>
      <c r="BP1696" s="108">
        <v>2.0426100999999999E-2</v>
      </c>
      <c r="BQ1696" s="108">
        <v>0</v>
      </c>
      <c r="BR1696" s="108">
        <v>0</v>
      </c>
      <c r="BS1696" s="108">
        <v>0</v>
      </c>
      <c r="BU1696" s="172">
        <v>9.7766461999999996E-6</v>
      </c>
      <c r="BV1696" s="172">
        <v>8.4353599999999999E-7</v>
      </c>
      <c r="BW1696" s="172">
        <v>4.2720060999999996E-6</v>
      </c>
      <c r="BX1696" s="69">
        <v>0</v>
      </c>
      <c r="BY1696" s="172">
        <v>1.5013048999999999E-6</v>
      </c>
      <c r="BZ1696" s="172">
        <v>1.2144043000000001E-7</v>
      </c>
      <c r="CA1696" s="69">
        <v>0</v>
      </c>
      <c r="CB1696" s="172">
        <v>1.8432044000000001E-7</v>
      </c>
      <c r="CC1696" s="69">
        <v>0</v>
      </c>
      <c r="CD1696" s="69">
        <v>0</v>
      </c>
      <c r="CE1696" s="69">
        <v>0</v>
      </c>
      <c r="CF1696" s="69">
        <v>0</v>
      </c>
      <c r="CG1696" s="69">
        <v>0</v>
      </c>
      <c r="CH1696" s="172">
        <v>2.8486559000000003E-7</v>
      </c>
      <c r="CI1696" s="172">
        <v>2.5465023999999999E-6</v>
      </c>
      <c r="CJ1696" s="172">
        <v>2.2670465E-8</v>
      </c>
      <c r="CK1696" s="69">
        <v>0</v>
      </c>
      <c r="CM1696" s="198">
        <v>0</v>
      </c>
      <c r="CN1696" s="198">
        <v>0.15321376</v>
      </c>
      <c r="CO1696" s="198">
        <v>5.1102038000000001E-3</v>
      </c>
      <c r="CP1696" s="198">
        <v>6.0498751999999995E-4</v>
      </c>
      <c r="CQ1696" s="198">
        <v>0</v>
      </c>
      <c r="CR1696" s="198">
        <v>0</v>
      </c>
      <c r="CS1696" s="197">
        <v>5.4633584000000001E-5</v>
      </c>
      <c r="CT1696" s="198">
        <v>0</v>
      </c>
      <c r="CU1696" s="198">
        <v>0</v>
      </c>
      <c r="CV1696" s="197">
        <v>4.2707409999999998E-5</v>
      </c>
    </row>
    <row r="1697" spans="1:100" ht="14.4">
      <c r="A1697" t="s">
        <v>3847</v>
      </c>
      <c r="B1697" s="85" t="s">
        <v>1274</v>
      </c>
      <c r="C1697" s="113" t="str">
        <f t="shared" si="748"/>
        <v>B.046.02.107</v>
      </c>
      <c r="D1697" s="9" t="s">
        <v>1275</v>
      </c>
      <c r="E1697" s="112" t="s">
        <v>514</v>
      </c>
      <c r="F1697" s="115" t="str">
        <f t="shared" si="749"/>
        <v>Electricity Nova Scotia production</v>
      </c>
      <c r="G1697" s="143">
        <f t="shared" si="735"/>
        <v>0.20733983333333333</v>
      </c>
      <c r="I1697" s="118">
        <f t="shared" si="736"/>
        <v>4.0157930836999998E-2</v>
      </c>
      <c r="K1697" s="161">
        <f t="shared" si="737"/>
        <v>2.7011546000000001E-3</v>
      </c>
      <c r="L1697" s="161">
        <f t="shared" si="738"/>
        <v>5.9777827999999995E-3</v>
      </c>
      <c r="M1697" s="162">
        <f t="shared" si="739"/>
        <v>3.7801843700000003E-4</v>
      </c>
      <c r="N1697" s="161">
        <v>3.1100974999999999E-2</v>
      </c>
      <c r="O1697" s="132">
        <v>2.1126153000000001E-3</v>
      </c>
      <c r="P1697" s="132">
        <v>3.8651674999999998E-3</v>
      </c>
      <c r="Q1697" s="132">
        <v>1.6392874E-3</v>
      </c>
      <c r="R1697" s="132">
        <v>1.0618672E-3</v>
      </c>
      <c r="S1697" s="132">
        <v>0</v>
      </c>
      <c r="T1697" s="132">
        <v>0</v>
      </c>
      <c r="U1697" s="132">
        <v>0</v>
      </c>
      <c r="V1697" s="164">
        <v>4.4497727E-5</v>
      </c>
      <c r="W1697" s="132">
        <v>0</v>
      </c>
      <c r="X1697" s="132">
        <v>3.3352071E-4</v>
      </c>
      <c r="Y1697" s="132">
        <v>0</v>
      </c>
      <c r="Z1697" s="132">
        <v>0</v>
      </c>
      <c r="AA1697" s="132">
        <v>0</v>
      </c>
      <c r="AC1697" s="118">
        <f t="shared" si="740"/>
        <v>3.1100974999999999E-2</v>
      </c>
      <c r="AD1697" s="118">
        <f t="shared" si="741"/>
        <v>8.6789373999999996E-3</v>
      </c>
      <c r="AE1697" s="118">
        <f t="shared" si="742"/>
        <v>5.9777827999999995E-3</v>
      </c>
      <c r="AF1697" s="118">
        <f t="shared" si="743"/>
        <v>5.9777827999999995E-3</v>
      </c>
      <c r="AG1697" s="118">
        <f t="shared" si="744"/>
        <v>3.7801843700000003E-4</v>
      </c>
      <c r="AI1697" s="69">
        <v>2.4527600000000001</v>
      </c>
      <c r="AJ1697" s="69">
        <v>2.0076877999999998</v>
      </c>
      <c r="AK1697" s="69">
        <v>4.1437421000000002E-2</v>
      </c>
      <c r="AL1697" s="69">
        <v>0</v>
      </c>
      <c r="AM1697" s="69">
        <v>0.12503545999999999</v>
      </c>
      <c r="AN1697" s="69">
        <v>0.18026663000000001</v>
      </c>
      <c r="AO1697" s="69">
        <v>9.8332732000000006E-2</v>
      </c>
      <c r="AQ1697" s="116">
        <v>4.6774707999999998E-3</v>
      </c>
      <c r="AR1697" s="116">
        <v>4.4404524000000003E-3</v>
      </c>
      <c r="AS1697" s="116">
        <v>1.8393956E-4</v>
      </c>
      <c r="AT1697" s="199">
        <v>5.3078765999999998E-5</v>
      </c>
      <c r="AU1697" s="150">
        <f t="shared" si="745"/>
        <v>2.6621417225000002E-7</v>
      </c>
      <c r="AV1697" s="150">
        <f t="shared" si="746"/>
        <v>6.8024986649699996E-10</v>
      </c>
      <c r="AW1697" s="163">
        <f t="shared" si="747"/>
        <v>7.4340009192600002E-3</v>
      </c>
      <c r="AX1697" s="196">
        <v>1.9241136E-7</v>
      </c>
      <c r="AY1697" s="196">
        <v>5.8055151999999997E-10</v>
      </c>
      <c r="AZ1697" s="196">
        <v>1.5861497E-14</v>
      </c>
      <c r="BA1697" s="108">
        <v>0</v>
      </c>
      <c r="BB1697" s="108">
        <v>0</v>
      </c>
      <c r="BC1697" s="196">
        <v>2.4375024999999999E-10</v>
      </c>
      <c r="BD1697" s="196">
        <v>7.3559062000000004E-8</v>
      </c>
      <c r="BE1697" s="196">
        <v>3.4553607000000001E-11</v>
      </c>
      <c r="BF1697" s="196">
        <v>6.5128877999999997E-11</v>
      </c>
      <c r="BG1697" s="108">
        <v>0</v>
      </c>
      <c r="BH1697" s="108">
        <v>0</v>
      </c>
      <c r="BI1697" s="108">
        <v>0</v>
      </c>
      <c r="BJ1697" s="108">
        <v>0</v>
      </c>
      <c r="BK1697" s="108">
        <v>0</v>
      </c>
      <c r="BL1697" s="108">
        <v>0</v>
      </c>
      <c r="BM1697" s="108">
        <v>0</v>
      </c>
      <c r="BN1697" s="108">
        <v>0</v>
      </c>
      <c r="BO1697" s="196">
        <v>8.9811926000000001E-7</v>
      </c>
      <c r="BP1697" s="108">
        <v>7.4331027999999999E-3</v>
      </c>
      <c r="BQ1697" s="108">
        <v>0</v>
      </c>
      <c r="BR1697" s="108">
        <v>0</v>
      </c>
      <c r="BS1697" s="108">
        <v>0</v>
      </c>
      <c r="BU1697" s="172">
        <v>1.0777572E-5</v>
      </c>
      <c r="BV1697" s="172">
        <v>5.2926741E-7</v>
      </c>
      <c r="BW1697" s="172">
        <v>5.7811845999999998E-6</v>
      </c>
      <c r="BX1697" s="69">
        <v>0</v>
      </c>
      <c r="BY1697" s="172">
        <v>1.2687597999999999E-6</v>
      </c>
      <c r="BZ1697" s="172">
        <v>1.5779936999999999E-7</v>
      </c>
      <c r="CA1697" s="69">
        <v>0</v>
      </c>
      <c r="CB1697" s="172">
        <v>2.3950549E-7</v>
      </c>
      <c r="CC1697" s="69">
        <v>0</v>
      </c>
      <c r="CD1697" s="69">
        <v>0</v>
      </c>
      <c r="CE1697" s="69">
        <v>0</v>
      </c>
      <c r="CF1697" s="69">
        <v>0</v>
      </c>
      <c r="CG1697" s="69">
        <v>0</v>
      </c>
      <c r="CH1697" s="172">
        <v>3.3335944999999998E-7</v>
      </c>
      <c r="CI1697" s="172">
        <v>2.4462348999999999E-6</v>
      </c>
      <c r="CJ1697" s="172">
        <v>2.1461026000000001E-8</v>
      </c>
      <c r="CK1697" s="69">
        <v>0</v>
      </c>
      <c r="CM1697" s="198">
        <v>0</v>
      </c>
      <c r="CN1697" s="198">
        <v>0.20733983</v>
      </c>
      <c r="CO1697" s="198">
        <v>6.6401853000000004E-3</v>
      </c>
      <c r="CP1697" s="198">
        <v>3.9830847999999997E-4</v>
      </c>
      <c r="CQ1697" s="198">
        <v>0</v>
      </c>
      <c r="CR1697" s="198">
        <v>0</v>
      </c>
      <c r="CS1697" s="197">
        <v>4.1297729000000002E-5</v>
      </c>
      <c r="CT1697" s="198">
        <v>0</v>
      </c>
      <c r="CU1697" s="198">
        <v>0</v>
      </c>
      <c r="CV1697" s="197">
        <v>5.5493896000000003E-5</v>
      </c>
    </row>
    <row r="1698" spans="1:100" ht="14.4">
      <c r="A1698" t="s">
        <v>3848</v>
      </c>
      <c r="B1698" s="85" t="s">
        <v>1274</v>
      </c>
      <c r="C1698" s="113" t="str">
        <f t="shared" si="748"/>
        <v>B.046.02.108</v>
      </c>
      <c r="D1698" s="9" t="s">
        <v>1275</v>
      </c>
      <c r="E1698" s="112" t="s">
        <v>514</v>
      </c>
      <c r="F1698" s="115" t="str">
        <f t="shared" si="749"/>
        <v>Electricity Nunavut production</v>
      </c>
      <c r="G1698" s="143">
        <f t="shared" si="735"/>
        <v>0.22240071333333333</v>
      </c>
      <c r="I1698" s="118">
        <f t="shared" si="736"/>
        <v>4.6405369434119999E-2</v>
      </c>
      <c r="K1698" s="161">
        <f t="shared" si="737"/>
        <v>2.7870521000000004E-3</v>
      </c>
      <c r="L1698" s="161">
        <f t="shared" si="738"/>
        <v>1.0162233199999999E-2</v>
      </c>
      <c r="M1698" s="162">
        <f t="shared" si="739"/>
        <v>9.5977134120000011E-5</v>
      </c>
      <c r="N1698" s="161">
        <v>3.3360107E-2</v>
      </c>
      <c r="O1698" s="132">
        <v>6.5601514999999999E-3</v>
      </c>
      <c r="P1698" s="132">
        <v>3.6020816999999998E-3</v>
      </c>
      <c r="Q1698" s="132">
        <v>1.5194652000000001E-3</v>
      </c>
      <c r="R1698" s="132">
        <v>1.2675869000000001E-3</v>
      </c>
      <c r="S1698" s="132">
        <v>0</v>
      </c>
      <c r="T1698" s="132">
        <v>0</v>
      </c>
      <c r="U1698" s="132">
        <v>0</v>
      </c>
      <c r="V1698" s="164">
        <v>2.2353112E-7</v>
      </c>
      <c r="W1698" s="132">
        <v>0</v>
      </c>
      <c r="X1698" s="164">
        <v>9.5753603000000006E-5</v>
      </c>
      <c r="Y1698" s="132">
        <v>0</v>
      </c>
      <c r="Z1698" s="132">
        <v>0</v>
      </c>
      <c r="AA1698" s="132">
        <v>0</v>
      </c>
      <c r="AC1698" s="118">
        <f t="shared" si="740"/>
        <v>3.3360107E-2</v>
      </c>
      <c r="AD1698" s="118">
        <f t="shared" si="741"/>
        <v>1.2949285299999998E-2</v>
      </c>
      <c r="AE1698" s="118">
        <f t="shared" si="742"/>
        <v>1.0162233199999999E-2</v>
      </c>
      <c r="AF1698" s="118">
        <f t="shared" si="743"/>
        <v>1.0162233199999999E-2</v>
      </c>
      <c r="AG1698" s="118">
        <f t="shared" si="744"/>
        <v>9.5977134120000011E-5</v>
      </c>
      <c r="AI1698" s="69">
        <v>2.7203662</v>
      </c>
      <c r="AJ1698" s="69">
        <v>2.7077775000000002</v>
      </c>
      <c r="AK1698" s="69">
        <v>1.189666E-2</v>
      </c>
      <c r="AL1698" s="69">
        <v>0</v>
      </c>
      <c r="AM1698" s="69">
        <v>0</v>
      </c>
      <c r="AN1698" s="69">
        <v>6.9207188E-4</v>
      </c>
      <c r="AO1698" s="69">
        <v>0</v>
      </c>
      <c r="AQ1698" s="116">
        <v>6.4648092000000002E-3</v>
      </c>
      <c r="AR1698" s="116">
        <v>6.0517771999999996E-3</v>
      </c>
      <c r="AS1698" s="116">
        <v>2.1969660999999999E-4</v>
      </c>
      <c r="AT1698" s="116">
        <v>1.9333533999999999E-4</v>
      </c>
      <c r="AU1698" s="150">
        <f t="shared" si="745"/>
        <v>3.6281638355000001E-7</v>
      </c>
      <c r="AV1698" s="150">
        <f t="shared" si="746"/>
        <v>8.12487446654E-10</v>
      </c>
      <c r="AW1698" s="163">
        <f t="shared" si="747"/>
        <v>2.7077779511637298E-2</v>
      </c>
      <c r="AX1698" s="196">
        <v>2.0638786E-7</v>
      </c>
      <c r="AY1698" s="196">
        <v>6.2272198999999997E-10</v>
      </c>
      <c r="AZ1698" s="196">
        <v>1.7013654E-14</v>
      </c>
      <c r="BA1698" s="108">
        <v>0</v>
      </c>
      <c r="BB1698" s="108">
        <v>0</v>
      </c>
      <c r="BC1698" s="196">
        <v>2.2593355000000001E-10</v>
      </c>
      <c r="BD1698" s="196">
        <v>1.5620259000000001E-7</v>
      </c>
      <c r="BE1698" s="196">
        <v>3.2027943E-11</v>
      </c>
      <c r="BF1698" s="196">
        <v>1.577205E-10</v>
      </c>
      <c r="BG1698" s="108">
        <v>0</v>
      </c>
      <c r="BH1698" s="108">
        <v>0</v>
      </c>
      <c r="BI1698" s="108">
        <v>0</v>
      </c>
      <c r="BJ1698" s="108">
        <v>0</v>
      </c>
      <c r="BK1698" s="108">
        <v>0</v>
      </c>
      <c r="BL1698" s="108">
        <v>0</v>
      </c>
      <c r="BM1698" s="108">
        <v>0</v>
      </c>
      <c r="BN1698" s="108">
        <v>0</v>
      </c>
      <c r="BO1698" s="196">
        <v>4.5116373000000003E-9</v>
      </c>
      <c r="BP1698" s="108">
        <v>2.7077774999999998E-2</v>
      </c>
      <c r="BQ1698" s="108">
        <v>0</v>
      </c>
      <c r="BR1698" s="108">
        <v>0</v>
      </c>
      <c r="BS1698" s="108">
        <v>0</v>
      </c>
      <c r="BU1698" s="172">
        <v>1.3351092E-5</v>
      </c>
      <c r="BV1698" s="172">
        <v>1.1617562999999999E-6</v>
      </c>
      <c r="BW1698" s="172">
        <v>6.201122E-6</v>
      </c>
      <c r="BX1698" s="69">
        <v>0</v>
      </c>
      <c r="BY1698" s="172">
        <v>1.9824995E-6</v>
      </c>
      <c r="BZ1698" s="172">
        <v>1.4626518000000001E-7</v>
      </c>
      <c r="CA1698" s="69">
        <v>0</v>
      </c>
      <c r="CB1698" s="172">
        <v>2.2199906000000001E-7</v>
      </c>
      <c r="CC1698" s="69">
        <v>0</v>
      </c>
      <c r="CD1698" s="69">
        <v>0</v>
      </c>
      <c r="CE1698" s="69">
        <v>0</v>
      </c>
      <c r="CF1698" s="69">
        <v>0</v>
      </c>
      <c r="CG1698" s="69">
        <v>0</v>
      </c>
      <c r="CH1698" s="172">
        <v>3.5256094999999998E-7</v>
      </c>
      <c r="CI1698" s="172">
        <v>3.2847815000000001E-6</v>
      </c>
      <c r="CJ1698" s="172">
        <v>1.0780792E-10</v>
      </c>
      <c r="CK1698" s="69">
        <v>0</v>
      </c>
      <c r="CM1698" s="198">
        <v>0</v>
      </c>
      <c r="CN1698" s="198">
        <v>0.22240071</v>
      </c>
      <c r="CO1698" s="198">
        <v>6.1548271999999999E-3</v>
      </c>
      <c r="CP1698" s="198">
        <v>8.2840278000000003E-4</v>
      </c>
      <c r="CQ1698" s="198">
        <v>0</v>
      </c>
      <c r="CR1698" s="198">
        <v>0</v>
      </c>
      <c r="CS1698" s="197">
        <v>7.3407566999999995E-5</v>
      </c>
      <c r="CT1698" s="198">
        <v>0</v>
      </c>
      <c r="CU1698" s="198">
        <v>0</v>
      </c>
      <c r="CV1698" s="197">
        <v>5.1437621000000001E-5</v>
      </c>
    </row>
    <row r="1699" spans="1:100" ht="14.4">
      <c r="A1699" t="s">
        <v>3849</v>
      </c>
      <c r="B1699" s="85" t="s">
        <v>1274</v>
      </c>
      <c r="C1699" s="113" t="str">
        <f t="shared" si="748"/>
        <v>B.046.02.109</v>
      </c>
      <c r="D1699" s="9" t="s">
        <v>1275</v>
      </c>
      <c r="E1699" s="112" t="s">
        <v>514</v>
      </c>
      <c r="F1699" s="115" t="str">
        <f t="shared" si="749"/>
        <v>Electricity Ontario production</v>
      </c>
      <c r="G1699" s="143">
        <f t="shared" si="735"/>
        <v>3.2916421333333334E-2</v>
      </c>
      <c r="I1699" s="118">
        <f t="shared" si="736"/>
        <v>1.8564369035999999E-2</v>
      </c>
      <c r="K1699" s="161">
        <f t="shared" si="737"/>
        <v>5.7305889000000001E-4</v>
      </c>
      <c r="L1699" s="161">
        <f t="shared" si="738"/>
        <v>1.49660587E-3</v>
      </c>
      <c r="M1699" s="162">
        <f t="shared" si="739"/>
        <v>1.1557241075999999E-2</v>
      </c>
      <c r="N1699" s="161">
        <v>4.9374631999999996E-3</v>
      </c>
      <c r="O1699" s="132">
        <v>6.2555154999999999E-4</v>
      </c>
      <c r="P1699" s="132">
        <v>8.7105432000000003E-4</v>
      </c>
      <c r="Q1699" s="132">
        <v>3.6628536000000002E-4</v>
      </c>
      <c r="R1699" s="132">
        <v>2.0677352999999999E-4</v>
      </c>
      <c r="S1699" s="132">
        <v>0</v>
      </c>
      <c r="T1699" s="132">
        <v>0</v>
      </c>
      <c r="U1699" s="132">
        <v>0</v>
      </c>
      <c r="V1699" s="164">
        <v>7.5608076000000006E-5</v>
      </c>
      <c r="W1699" s="132">
        <v>0</v>
      </c>
      <c r="X1699" s="132">
        <v>1.1481633E-2</v>
      </c>
      <c r="Y1699" s="132">
        <v>0</v>
      </c>
      <c r="Z1699" s="132">
        <v>0</v>
      </c>
      <c r="AA1699" s="132">
        <v>0</v>
      </c>
      <c r="AC1699" s="118">
        <f t="shared" si="740"/>
        <v>4.9374631999999996E-3</v>
      </c>
      <c r="AD1699" s="118">
        <f t="shared" si="741"/>
        <v>2.0696647600000001E-3</v>
      </c>
      <c r="AE1699" s="118">
        <f t="shared" si="742"/>
        <v>1.49660587E-3</v>
      </c>
      <c r="AF1699" s="118">
        <f t="shared" si="743"/>
        <v>1.49660587E-3</v>
      </c>
      <c r="AG1699" s="118">
        <f t="shared" si="744"/>
        <v>1.1557241075999999E-2</v>
      </c>
      <c r="AI1699" s="69">
        <v>2.2326185000000001</v>
      </c>
      <c r="AJ1699" s="69">
        <v>0.39320008000000001</v>
      </c>
      <c r="AK1699" s="69">
        <v>1.4265059</v>
      </c>
      <c r="AL1699" s="69">
        <v>0</v>
      </c>
      <c r="AM1699" s="69">
        <v>1.9202654E-2</v>
      </c>
      <c r="AN1699" s="69">
        <v>0.11358761000000001</v>
      </c>
      <c r="AO1699" s="69">
        <v>0.28012229999999999</v>
      </c>
      <c r="AQ1699" s="116">
        <v>8.7688377000000003E-4</v>
      </c>
      <c r="AR1699" s="116">
        <v>8.2310094000000004E-4</v>
      </c>
      <c r="AS1699" s="199">
        <v>3.1823121000000001E-5</v>
      </c>
      <c r="AT1699" s="199">
        <v>2.1959713000000001E-5</v>
      </c>
      <c r="AU1699" s="150">
        <f t="shared" si="745"/>
        <v>4.9346578999000005E-8</v>
      </c>
      <c r="AV1699" s="150">
        <f t="shared" si="746"/>
        <v>1.1768905680620001E-10</v>
      </c>
      <c r="AW1699" s="163">
        <f t="shared" si="747"/>
        <v>3.0755900346E-3</v>
      </c>
      <c r="AX1699" s="196">
        <v>3.0546438999999999E-8</v>
      </c>
      <c r="AY1699" s="196">
        <v>9.2165979999999996E-11</v>
      </c>
      <c r="AZ1699" s="196">
        <v>2.5181062000000001E-15</v>
      </c>
      <c r="BA1699" s="108">
        <v>0</v>
      </c>
      <c r="BB1699" s="108">
        <v>0</v>
      </c>
      <c r="BC1699" s="196">
        <v>5.4463999E-11</v>
      </c>
      <c r="BD1699" s="196">
        <v>1.8745676000000001E-8</v>
      </c>
      <c r="BE1699" s="196">
        <v>7.7207206999999994E-12</v>
      </c>
      <c r="BF1699" s="196">
        <v>1.7799837999999999E-11</v>
      </c>
      <c r="BG1699" s="108">
        <v>0</v>
      </c>
      <c r="BH1699" s="108">
        <v>0</v>
      </c>
      <c r="BI1699" s="108">
        <v>0</v>
      </c>
      <c r="BJ1699" s="108">
        <v>0</v>
      </c>
      <c r="BK1699" s="108">
        <v>0</v>
      </c>
      <c r="BL1699" s="108">
        <v>0</v>
      </c>
      <c r="BM1699" s="108">
        <v>0</v>
      </c>
      <c r="BN1699" s="108">
        <v>0</v>
      </c>
      <c r="BO1699" s="196">
        <v>1.5260346E-6</v>
      </c>
      <c r="BP1699" s="108">
        <v>3.074064E-3</v>
      </c>
      <c r="BQ1699" s="108">
        <v>0</v>
      </c>
      <c r="BR1699" s="108">
        <v>0</v>
      </c>
      <c r="BS1699" s="108">
        <v>0</v>
      </c>
      <c r="BU1699" s="172">
        <v>3.8137451000000001E-6</v>
      </c>
      <c r="BV1699" s="172">
        <v>1.4064849999999999E-7</v>
      </c>
      <c r="BW1699" s="172">
        <v>9.1779717000000003E-7</v>
      </c>
      <c r="BX1699" s="69">
        <v>0</v>
      </c>
      <c r="BY1699" s="172">
        <v>2.7464300999999999E-7</v>
      </c>
      <c r="BZ1699" s="172">
        <v>3.5258979000000002E-8</v>
      </c>
      <c r="CA1699" s="69">
        <v>0</v>
      </c>
      <c r="CB1699" s="172">
        <v>5.3515542999999997E-8</v>
      </c>
      <c r="CC1699" s="69">
        <v>0</v>
      </c>
      <c r="CD1699" s="69">
        <v>0</v>
      </c>
      <c r="CE1699" s="69">
        <v>0</v>
      </c>
      <c r="CF1699" s="69">
        <v>0</v>
      </c>
      <c r="CG1699" s="69">
        <v>0</v>
      </c>
      <c r="CH1699" s="172">
        <v>7.5939719999999994E-8</v>
      </c>
      <c r="CI1699" s="172">
        <v>2.2794768000000001E-6</v>
      </c>
      <c r="CJ1699" s="172">
        <v>3.6465388999999998E-8</v>
      </c>
      <c r="CK1699" s="69">
        <v>0</v>
      </c>
      <c r="CM1699" s="198">
        <v>0</v>
      </c>
      <c r="CN1699" s="198">
        <v>3.2916421000000001E-2</v>
      </c>
      <c r="CO1699" s="198">
        <v>1.4836951E-3</v>
      </c>
      <c r="CP1699" s="198">
        <v>1.0431633E-4</v>
      </c>
      <c r="CQ1699" s="198">
        <v>0</v>
      </c>
      <c r="CR1699" s="198">
        <v>0</v>
      </c>
      <c r="CS1699" s="197">
        <v>9.4033138000000003E-6</v>
      </c>
      <c r="CT1699" s="198">
        <v>0</v>
      </c>
      <c r="CU1699" s="198">
        <v>0</v>
      </c>
      <c r="CV1699" s="197">
        <v>1.2399657E-5</v>
      </c>
    </row>
    <row r="1700" spans="1:100" ht="14.4">
      <c r="A1700" t="s">
        <v>3850</v>
      </c>
      <c r="B1700" s="85" t="s">
        <v>1274</v>
      </c>
      <c r="C1700" s="113" t="str">
        <f t="shared" si="748"/>
        <v>B.046.02.110</v>
      </c>
      <c r="D1700" s="9" t="s">
        <v>1275</v>
      </c>
      <c r="E1700" s="112" t="s">
        <v>514</v>
      </c>
      <c r="F1700" s="115" t="str">
        <f t="shared" si="749"/>
        <v>Electricity Prince Edward Island production</v>
      </c>
      <c r="G1700" s="143">
        <f t="shared" si="735"/>
        <v>7.5807106666666679E-2</v>
      </c>
      <c r="I1700" s="118">
        <f t="shared" si="736"/>
        <v>1.1822584687000001E-2</v>
      </c>
      <c r="K1700" s="161">
        <f t="shared" si="737"/>
        <v>7.1456304000000007E-5</v>
      </c>
      <c r="L1700" s="161">
        <f t="shared" si="738"/>
        <v>2.3827939E-4</v>
      </c>
      <c r="M1700" s="162">
        <f t="shared" si="739"/>
        <v>1.4178299299999998E-4</v>
      </c>
      <c r="N1700" s="161">
        <v>1.1371066000000001E-2</v>
      </c>
      <c r="O1700" s="132">
        <v>1.2610146E-4</v>
      </c>
      <c r="P1700" s="132">
        <v>1.1217793E-4</v>
      </c>
      <c r="Q1700" s="164">
        <v>5.0441854000000003E-5</v>
      </c>
      <c r="R1700" s="164">
        <v>2.101445E-5</v>
      </c>
      <c r="S1700" s="132">
        <v>0</v>
      </c>
      <c r="T1700" s="132">
        <v>0</v>
      </c>
      <c r="U1700" s="132">
        <v>0</v>
      </c>
      <c r="V1700" s="132">
        <v>1.3159312999999999E-4</v>
      </c>
      <c r="W1700" s="132">
        <v>0</v>
      </c>
      <c r="X1700" s="164">
        <v>1.0189862999999999E-5</v>
      </c>
      <c r="Y1700" s="132">
        <v>0</v>
      </c>
      <c r="Z1700" s="132">
        <v>0</v>
      </c>
      <c r="AA1700" s="132">
        <v>0</v>
      </c>
      <c r="AC1700" s="118">
        <f t="shared" si="740"/>
        <v>1.1371066000000001E-2</v>
      </c>
      <c r="AD1700" s="118">
        <f t="shared" si="741"/>
        <v>3.0973569400000005E-4</v>
      </c>
      <c r="AE1700" s="118">
        <f t="shared" si="742"/>
        <v>2.3827939E-4</v>
      </c>
      <c r="AF1700" s="118">
        <f t="shared" si="743"/>
        <v>2.3827939E-4</v>
      </c>
      <c r="AG1700" s="118">
        <f t="shared" si="744"/>
        <v>1.4178299299999998E-4</v>
      </c>
      <c r="AI1700" s="69">
        <v>1.0667724999999999</v>
      </c>
      <c r="AJ1700" s="69">
        <v>2.5800291E-2</v>
      </c>
      <c r="AK1700" s="69">
        <v>1.2660133E-3</v>
      </c>
      <c r="AL1700" s="69">
        <v>0</v>
      </c>
      <c r="AM1700" s="69">
        <v>1.4289888000000001E-2</v>
      </c>
      <c r="AN1700" s="69">
        <v>1.0254163000000001</v>
      </c>
      <c r="AO1700" s="69">
        <v>0</v>
      </c>
      <c r="AQ1700" s="116">
        <v>1.2867683999999999E-3</v>
      </c>
      <c r="AR1700" s="116">
        <v>1.2267573000000001E-3</v>
      </c>
      <c r="AS1700" s="199">
        <v>5.8575512000000001E-5</v>
      </c>
      <c r="AT1700" s="199">
        <v>1.4356043E-6</v>
      </c>
      <c r="AU1700" s="150">
        <f t="shared" si="745"/>
        <v>7.3546598941100007E-8</v>
      </c>
      <c r="AV1700" s="150">
        <f t="shared" si="746"/>
        <v>2.1662541484349999E-10</v>
      </c>
      <c r="AW1700" s="163">
        <f t="shared" si="747"/>
        <v>2.0106503819999999E-4</v>
      </c>
      <c r="AX1700" s="196">
        <v>7.0348992000000001E-8</v>
      </c>
      <c r="AY1700" s="196">
        <v>2.1225989E-10</v>
      </c>
      <c r="AZ1700" s="196">
        <v>5.7992435000000001E-15</v>
      </c>
      <c r="BA1700" s="108">
        <v>0</v>
      </c>
      <c r="BB1700" s="108">
        <v>0</v>
      </c>
      <c r="BC1700" s="196">
        <v>7.5003410999999998E-12</v>
      </c>
      <c r="BD1700" s="196">
        <v>3.1901066E-9</v>
      </c>
      <c r="BE1700" s="196">
        <v>1.0632352000000001E-12</v>
      </c>
      <c r="BF1700" s="196">
        <v>3.2964904000000001E-12</v>
      </c>
      <c r="BG1700" s="108">
        <v>0</v>
      </c>
      <c r="BH1700" s="108">
        <v>0</v>
      </c>
      <c r="BI1700" s="108">
        <v>0</v>
      </c>
      <c r="BJ1700" s="108">
        <v>0</v>
      </c>
      <c r="BK1700" s="108">
        <v>0</v>
      </c>
      <c r="BL1700" s="108">
        <v>0</v>
      </c>
      <c r="BM1700" s="108">
        <v>0</v>
      </c>
      <c r="BN1700" s="108">
        <v>0</v>
      </c>
      <c r="BO1700" s="196">
        <v>2.6560082000000002E-6</v>
      </c>
      <c r="BP1700" s="108">
        <v>1.9840902999999999E-4</v>
      </c>
      <c r="BQ1700" s="108">
        <v>0</v>
      </c>
      <c r="BR1700" s="108">
        <v>0</v>
      </c>
      <c r="BS1700" s="108">
        <v>0</v>
      </c>
      <c r="BU1700" s="172">
        <v>2.2941449E-6</v>
      </c>
      <c r="BV1700" s="172">
        <v>2.5196318000000002E-8</v>
      </c>
      <c r="BW1700" s="172">
        <v>2.1137031999999999E-6</v>
      </c>
      <c r="BX1700" s="69">
        <v>0</v>
      </c>
      <c r="BY1700" s="172">
        <v>3.5943849000000002E-8</v>
      </c>
      <c r="BZ1700" s="172">
        <v>4.8555812000000003E-9</v>
      </c>
      <c r="CA1700" s="69">
        <v>0</v>
      </c>
      <c r="CB1700" s="172">
        <v>7.3697273999999999E-9</v>
      </c>
      <c r="CC1700" s="69">
        <v>0</v>
      </c>
      <c r="CD1700" s="69">
        <v>0</v>
      </c>
      <c r="CE1700" s="69">
        <v>0</v>
      </c>
      <c r="CF1700" s="69">
        <v>0</v>
      </c>
      <c r="CG1700" s="69">
        <v>0</v>
      </c>
      <c r="CH1700" s="172">
        <v>1.0836074999999999E-8</v>
      </c>
      <c r="CI1700" s="172">
        <v>3.2773417000000002E-8</v>
      </c>
      <c r="CJ1700" s="172">
        <v>6.3466696000000004E-8</v>
      </c>
      <c r="CK1700" s="69">
        <v>0</v>
      </c>
      <c r="CM1700" s="198">
        <v>0</v>
      </c>
      <c r="CN1700" s="198">
        <v>7.5807104E-2</v>
      </c>
      <c r="CO1700" s="198">
        <v>2.0432248000000001E-4</v>
      </c>
      <c r="CP1700" s="197">
        <v>1.8352585999999999E-5</v>
      </c>
      <c r="CQ1700" s="198">
        <v>0</v>
      </c>
      <c r="CR1700" s="198">
        <v>0</v>
      </c>
      <c r="CS1700" s="197">
        <v>1.3525442999999999E-6</v>
      </c>
      <c r="CT1700" s="198">
        <v>0</v>
      </c>
      <c r="CU1700" s="198">
        <v>0</v>
      </c>
      <c r="CV1700" s="197">
        <v>1.7075804E-6</v>
      </c>
    </row>
    <row r="1701" spans="1:100" ht="14.4">
      <c r="A1701" t="s">
        <v>3851</v>
      </c>
      <c r="B1701" s="85" t="s">
        <v>1274</v>
      </c>
      <c r="C1701" s="113" t="str">
        <f t="shared" si="748"/>
        <v>B.046.02.111</v>
      </c>
      <c r="D1701" s="9" t="s">
        <v>1275</v>
      </c>
      <c r="E1701" s="112" t="s">
        <v>514</v>
      </c>
      <c r="F1701" s="115" t="str">
        <f t="shared" si="749"/>
        <v>Electricity Quebec production</v>
      </c>
      <c r="G1701" s="143">
        <f t="shared" si="735"/>
        <v>2.9549773333333333E-3</v>
      </c>
      <c r="I1701" s="118">
        <f t="shared" si="736"/>
        <v>8.2424301320000001E-4</v>
      </c>
      <c r="K1701" s="161">
        <f t="shared" si="737"/>
        <v>4.9328593000000002E-5</v>
      </c>
      <c r="L1701" s="161">
        <f t="shared" si="738"/>
        <v>1.0963763400000001E-4</v>
      </c>
      <c r="M1701" s="162">
        <f t="shared" si="739"/>
        <v>2.2203018620000001E-4</v>
      </c>
      <c r="N1701" s="161">
        <v>4.4324659999999999E-4</v>
      </c>
      <c r="O1701" s="164">
        <v>4.7400466000000002E-5</v>
      </c>
      <c r="P1701" s="164">
        <v>6.2237168E-5</v>
      </c>
      <c r="Q1701" s="164">
        <v>2.6387367000000001E-5</v>
      </c>
      <c r="R1701" s="164">
        <v>2.2941226000000001E-5</v>
      </c>
      <c r="S1701" s="132">
        <v>0</v>
      </c>
      <c r="T1701" s="132">
        <v>0</v>
      </c>
      <c r="U1701" s="132">
        <v>0</v>
      </c>
      <c r="V1701" s="132">
        <v>2.1588501000000001E-4</v>
      </c>
      <c r="W1701" s="132">
        <v>0</v>
      </c>
      <c r="X1701" s="164">
        <v>6.1451762000000001E-6</v>
      </c>
      <c r="Y1701" s="132">
        <v>0</v>
      </c>
      <c r="Z1701" s="132">
        <v>0</v>
      </c>
      <c r="AA1701" s="132">
        <v>0</v>
      </c>
      <c r="AC1701" s="118">
        <f t="shared" si="740"/>
        <v>4.4324659999999999E-4</v>
      </c>
      <c r="AD1701" s="118">
        <f t="shared" si="741"/>
        <v>1.5896622700000001E-4</v>
      </c>
      <c r="AE1701" s="118">
        <f t="shared" si="742"/>
        <v>1.0963763400000001E-4</v>
      </c>
      <c r="AF1701" s="118">
        <f t="shared" si="743"/>
        <v>1.0963763400000001E-4</v>
      </c>
      <c r="AG1701" s="118">
        <f t="shared" si="744"/>
        <v>2.2203018620000001E-4</v>
      </c>
      <c r="AI1701" s="69">
        <v>1.1134343</v>
      </c>
      <c r="AJ1701" s="69">
        <v>1.1018971000000001E-2</v>
      </c>
      <c r="AK1701" s="69">
        <v>7.6349158999999996E-4</v>
      </c>
      <c r="AL1701" s="69">
        <v>0</v>
      </c>
      <c r="AM1701" s="69">
        <v>2.7173683000000001E-2</v>
      </c>
      <c r="AN1701" s="69">
        <v>6.0111443000000001E-2</v>
      </c>
      <c r="AO1701" s="69">
        <v>1.0143667000000001</v>
      </c>
      <c r="AQ1701" s="199">
        <v>7.4604113000000002E-5</v>
      </c>
      <c r="AR1701" s="199">
        <v>7.1143509000000005E-5</v>
      </c>
      <c r="AS1701" s="199">
        <v>2.7478266000000001E-6</v>
      </c>
      <c r="AT1701" s="199">
        <v>7.1277806000000001E-7</v>
      </c>
      <c r="AU1701" s="150">
        <f t="shared" si="745"/>
        <v>4.2651984118000003E-9</v>
      </c>
      <c r="AV1701" s="150">
        <f t="shared" si="746"/>
        <v>1.0162080665769999E-11</v>
      </c>
      <c r="AW1701" s="163">
        <f t="shared" si="747"/>
        <v>9.9828859100000009E-5</v>
      </c>
      <c r="AX1701" s="196">
        <v>2.7422190000000002E-9</v>
      </c>
      <c r="AY1701" s="196">
        <v>8.2739365000000002E-12</v>
      </c>
      <c r="AZ1701" s="196">
        <v>2.2605576999999999E-16</v>
      </c>
      <c r="BA1701" s="108">
        <v>0</v>
      </c>
      <c r="BB1701" s="108">
        <v>0</v>
      </c>
      <c r="BC1701" s="196">
        <v>3.9236118000000003E-12</v>
      </c>
      <c r="BD1701" s="196">
        <v>1.5190558E-9</v>
      </c>
      <c r="BE1701" s="196">
        <v>5.5620431000000004E-13</v>
      </c>
      <c r="BF1701" s="196">
        <v>1.3317138E-12</v>
      </c>
      <c r="BG1701" s="108">
        <v>0</v>
      </c>
      <c r="BH1701" s="108">
        <v>0</v>
      </c>
      <c r="BI1701" s="108">
        <v>0</v>
      </c>
      <c r="BJ1701" s="108">
        <v>0</v>
      </c>
      <c r="BK1701" s="108">
        <v>0</v>
      </c>
      <c r="BL1701" s="108">
        <v>0</v>
      </c>
      <c r="BM1701" s="108">
        <v>0</v>
      </c>
      <c r="BN1701" s="108">
        <v>0</v>
      </c>
      <c r="BO1701" s="196">
        <v>4.3573121E-6</v>
      </c>
      <c r="BP1701" s="196">
        <v>9.5471547000000004E-5</v>
      </c>
      <c r="BQ1701" s="108">
        <v>0</v>
      </c>
      <c r="BR1701" s="108">
        <v>0</v>
      </c>
      <c r="BS1701" s="108">
        <v>0</v>
      </c>
      <c r="BU1701" s="172">
        <v>2.5035058E-7</v>
      </c>
      <c r="BV1701" s="172">
        <v>1.0472997E-8</v>
      </c>
      <c r="BW1701" s="172">
        <v>8.2392609E-8</v>
      </c>
      <c r="BX1701" s="69">
        <v>0</v>
      </c>
      <c r="BY1701" s="172">
        <v>2.7267052999999999E-8</v>
      </c>
      <c r="BZ1701" s="172">
        <v>2.5400733000000001E-9</v>
      </c>
      <c r="CA1701" s="69">
        <v>0</v>
      </c>
      <c r="CB1701" s="172">
        <v>3.8552846000000002E-9</v>
      </c>
      <c r="CC1701" s="69">
        <v>0</v>
      </c>
      <c r="CD1701" s="69">
        <v>0</v>
      </c>
      <c r="CE1701" s="69">
        <v>0</v>
      </c>
      <c r="CF1701" s="69">
        <v>0</v>
      </c>
      <c r="CG1701" s="69">
        <v>0</v>
      </c>
      <c r="CH1701" s="172">
        <v>5.4928431000000004E-9</v>
      </c>
      <c r="CI1701" s="172">
        <v>1.4209479999999999E-8</v>
      </c>
      <c r="CJ1701" s="172">
        <v>1.0412024000000001E-7</v>
      </c>
      <c r="CK1701" s="69">
        <v>0</v>
      </c>
      <c r="CM1701" s="198">
        <v>0</v>
      </c>
      <c r="CN1701" s="198">
        <v>2.9549772999999998E-3</v>
      </c>
      <c r="CO1701" s="198">
        <v>1.0688608E-4</v>
      </c>
      <c r="CP1701" s="197">
        <v>7.7480403000000003E-6</v>
      </c>
      <c r="CQ1701" s="198">
        <v>0</v>
      </c>
      <c r="CR1701" s="198">
        <v>0</v>
      </c>
      <c r="CS1701" s="197">
        <v>8.9228816999999998E-7</v>
      </c>
      <c r="CT1701" s="198">
        <v>0</v>
      </c>
      <c r="CU1701" s="198">
        <v>0</v>
      </c>
      <c r="CV1701" s="197">
        <v>8.9327705999999999E-7</v>
      </c>
    </row>
    <row r="1702" spans="1:100" ht="14.4">
      <c r="A1702" t="s">
        <v>3852</v>
      </c>
      <c r="B1702" s="85" t="s">
        <v>1274</v>
      </c>
      <c r="C1702" s="113" t="str">
        <f t="shared" si="748"/>
        <v>B.046.02.112</v>
      </c>
      <c r="D1702" s="9" t="s">
        <v>1275</v>
      </c>
      <c r="E1702" s="112" t="s">
        <v>514</v>
      </c>
      <c r="F1702" s="115" t="str">
        <f t="shared" si="749"/>
        <v>Electricity Saskatchewan production</v>
      </c>
      <c r="G1702" s="143">
        <f t="shared" si="735"/>
        <v>0.20511878666666666</v>
      </c>
      <c r="I1702" s="118">
        <f t="shared" si="736"/>
        <v>3.9722276691000001E-2</v>
      </c>
      <c r="K1702" s="161">
        <f t="shared" si="737"/>
        <v>2.7295050000000001E-3</v>
      </c>
      <c r="L1702" s="161">
        <f t="shared" si="738"/>
        <v>5.9660244000000005E-3</v>
      </c>
      <c r="M1702" s="162">
        <f t="shared" si="739"/>
        <v>2.58929291E-4</v>
      </c>
      <c r="N1702" s="161">
        <v>3.0767817999999999E-2</v>
      </c>
      <c r="O1702" s="132">
        <v>2.0448457999999998E-3</v>
      </c>
      <c r="P1702" s="132">
        <v>3.9211786000000002E-3</v>
      </c>
      <c r="Q1702" s="132">
        <v>1.6590018000000001E-3</v>
      </c>
      <c r="R1702" s="132">
        <v>1.0705032000000001E-3</v>
      </c>
      <c r="S1702" s="132">
        <v>0</v>
      </c>
      <c r="T1702" s="132">
        <v>0</v>
      </c>
      <c r="U1702" s="132">
        <v>0</v>
      </c>
      <c r="V1702" s="164">
        <v>3.6388701000000002E-5</v>
      </c>
      <c r="W1702" s="132">
        <v>0</v>
      </c>
      <c r="X1702" s="132">
        <v>2.2254058999999999E-4</v>
      </c>
      <c r="Y1702" s="132">
        <v>0</v>
      </c>
      <c r="Z1702" s="132">
        <v>0</v>
      </c>
      <c r="AA1702" s="132">
        <v>0</v>
      </c>
      <c r="AC1702" s="118">
        <f t="shared" si="740"/>
        <v>3.0767817999999999E-2</v>
      </c>
      <c r="AD1702" s="118">
        <f t="shared" si="741"/>
        <v>8.6955294000000006E-3</v>
      </c>
      <c r="AE1702" s="118">
        <f t="shared" si="742"/>
        <v>5.9660244000000005E-3</v>
      </c>
      <c r="AF1702" s="118">
        <f t="shared" si="743"/>
        <v>5.9660244000000005E-3</v>
      </c>
      <c r="AG1702" s="118">
        <f t="shared" si="744"/>
        <v>2.58929291E-4</v>
      </c>
      <c r="AI1702" s="69">
        <v>2.3738516999999999</v>
      </c>
      <c r="AJ1702" s="69">
        <v>2.1326711999999999</v>
      </c>
      <c r="AK1702" s="69">
        <v>2.7648981999999999E-2</v>
      </c>
      <c r="AL1702" s="69">
        <v>0</v>
      </c>
      <c r="AM1702" s="69">
        <v>8.6298274999999994E-3</v>
      </c>
      <c r="AN1702" s="69">
        <v>9.1795835000000006E-2</v>
      </c>
      <c r="AO1702" s="69">
        <v>0.11310586</v>
      </c>
      <c r="AQ1702" s="116">
        <v>4.6536114999999999E-3</v>
      </c>
      <c r="AR1702" s="116">
        <v>4.3915704000000002E-3</v>
      </c>
      <c r="AS1702" s="116">
        <v>1.8204909000000001E-4</v>
      </c>
      <c r="AT1702" s="199">
        <v>7.9992023000000006E-5</v>
      </c>
      <c r="AU1702" s="150">
        <f t="shared" si="745"/>
        <v>2.6328359464999998E-7</v>
      </c>
      <c r="AV1702" s="150">
        <f t="shared" si="746"/>
        <v>6.7325848258699998E-10</v>
      </c>
      <c r="AW1702" s="163">
        <f t="shared" si="747"/>
        <v>1.120336445085E-2</v>
      </c>
      <c r="AX1702" s="196">
        <v>1.9035022999999999E-7</v>
      </c>
      <c r="AY1702" s="196">
        <v>5.7433260000000002E-10</v>
      </c>
      <c r="AZ1702" s="196">
        <v>1.5691586999999999E-14</v>
      </c>
      <c r="BA1702" s="108">
        <v>0</v>
      </c>
      <c r="BB1702" s="108">
        <v>0</v>
      </c>
      <c r="BC1702" s="196">
        <v>2.4668164999999998E-10</v>
      </c>
      <c r="BD1702" s="196">
        <v>7.2686682999999996E-8</v>
      </c>
      <c r="BE1702" s="196">
        <v>3.4969156000000001E-11</v>
      </c>
      <c r="BF1702" s="196">
        <v>6.3941034999999997E-11</v>
      </c>
      <c r="BG1702" s="108">
        <v>0</v>
      </c>
      <c r="BH1702" s="108">
        <v>0</v>
      </c>
      <c r="BI1702" s="108">
        <v>0</v>
      </c>
      <c r="BJ1702" s="108">
        <v>0</v>
      </c>
      <c r="BK1702" s="108">
        <v>0</v>
      </c>
      <c r="BL1702" s="108">
        <v>0</v>
      </c>
      <c r="BM1702" s="108">
        <v>0</v>
      </c>
      <c r="BN1702" s="108">
        <v>0</v>
      </c>
      <c r="BO1702" s="196">
        <v>7.3445085000000003E-7</v>
      </c>
      <c r="BP1702" s="108">
        <v>1.120263E-2</v>
      </c>
      <c r="BQ1702" s="108">
        <v>0</v>
      </c>
      <c r="BR1702" s="108">
        <v>0</v>
      </c>
      <c r="BS1702" s="108">
        <v>0</v>
      </c>
      <c r="BU1702" s="172">
        <v>1.0811547999999999E-5</v>
      </c>
      <c r="BV1702" s="172">
        <v>5.2204316000000001E-7</v>
      </c>
      <c r="BW1702" s="172">
        <v>5.7192560000000001E-6</v>
      </c>
      <c r="BX1702" s="69">
        <v>0</v>
      </c>
      <c r="BY1702" s="172">
        <v>1.2691238E-6</v>
      </c>
      <c r="BZ1702" s="172">
        <v>1.5969711000000001E-7</v>
      </c>
      <c r="CA1702" s="69">
        <v>0</v>
      </c>
      <c r="CB1702" s="172">
        <v>2.4238583999999999E-7</v>
      </c>
      <c r="CC1702" s="69">
        <v>0</v>
      </c>
      <c r="CD1702" s="69">
        <v>0</v>
      </c>
      <c r="CE1702" s="69">
        <v>0</v>
      </c>
      <c r="CF1702" s="69">
        <v>0</v>
      </c>
      <c r="CG1702" s="69">
        <v>0</v>
      </c>
      <c r="CH1702" s="172">
        <v>3.3648638000000001E-7</v>
      </c>
      <c r="CI1702" s="172">
        <v>2.5450053999999999E-6</v>
      </c>
      <c r="CJ1702" s="172">
        <v>1.7550084999999999E-8</v>
      </c>
      <c r="CK1702" s="69">
        <v>0</v>
      </c>
      <c r="CM1702" s="198">
        <v>0</v>
      </c>
      <c r="CN1702" s="198">
        <v>0.20511878</v>
      </c>
      <c r="CO1702" s="198">
        <v>6.7200417999999998E-3</v>
      </c>
      <c r="CP1702" s="198">
        <v>3.9380099999999999E-4</v>
      </c>
      <c r="CQ1702" s="198">
        <v>0</v>
      </c>
      <c r="CR1702" s="198">
        <v>0</v>
      </c>
      <c r="CS1702" s="197">
        <v>4.1123099000000003E-5</v>
      </c>
      <c r="CT1702" s="198">
        <v>0</v>
      </c>
      <c r="CU1702" s="198">
        <v>0</v>
      </c>
      <c r="CV1702" s="197">
        <v>5.6161278E-5</v>
      </c>
    </row>
    <row r="1703" spans="1:100" ht="14.4">
      <c r="A1703" t="s">
        <v>3853</v>
      </c>
      <c r="B1703" s="85" t="s">
        <v>1274</v>
      </c>
      <c r="C1703" s="113" t="str">
        <f t="shared" si="748"/>
        <v>B.046.02.113</v>
      </c>
      <c r="D1703" s="9" t="s">
        <v>1275</v>
      </c>
      <c r="E1703" s="112" t="s">
        <v>514</v>
      </c>
      <c r="F1703" s="115" t="str">
        <f t="shared" si="749"/>
        <v>Electricity Yukon production</v>
      </c>
      <c r="G1703" s="143">
        <f t="shared" si="735"/>
        <v>4.5161247333333335E-2</v>
      </c>
      <c r="I1703" s="118">
        <f t="shared" si="736"/>
        <v>8.9488911189999996E-3</v>
      </c>
      <c r="K1703" s="161">
        <f t="shared" si="737"/>
        <v>5.0677160000000003E-4</v>
      </c>
      <c r="L1703" s="161">
        <f t="shared" si="738"/>
        <v>1.4665613400000001E-3</v>
      </c>
      <c r="M1703" s="162">
        <f t="shared" si="739"/>
        <v>2.01371079E-4</v>
      </c>
      <c r="N1703" s="161">
        <v>6.7741870999999997E-3</v>
      </c>
      <c r="O1703" s="132">
        <v>7.8064848000000003E-4</v>
      </c>
      <c r="P1703" s="132">
        <v>6.8591286000000003E-4</v>
      </c>
      <c r="Q1703" s="132">
        <v>2.8911760000000002E-4</v>
      </c>
      <c r="R1703" s="132">
        <v>2.1765399999999999E-4</v>
      </c>
      <c r="S1703" s="132">
        <v>0</v>
      </c>
      <c r="T1703" s="132">
        <v>0</v>
      </c>
      <c r="U1703" s="132">
        <v>0</v>
      </c>
      <c r="V1703" s="132">
        <v>1.8705109E-4</v>
      </c>
      <c r="W1703" s="132">
        <v>0</v>
      </c>
      <c r="X1703" s="164">
        <v>1.4319989E-5</v>
      </c>
      <c r="Y1703" s="132">
        <v>0</v>
      </c>
      <c r="Z1703" s="132">
        <v>0</v>
      </c>
      <c r="AA1703" s="132">
        <v>0</v>
      </c>
      <c r="AC1703" s="118">
        <f t="shared" si="740"/>
        <v>6.7741870999999997E-3</v>
      </c>
      <c r="AD1703" s="118">
        <f t="shared" si="741"/>
        <v>1.9733329400000001E-3</v>
      </c>
      <c r="AE1703" s="118">
        <f t="shared" si="742"/>
        <v>1.4665613400000001E-3</v>
      </c>
      <c r="AF1703" s="118">
        <f t="shared" si="743"/>
        <v>1.4665613400000001E-3</v>
      </c>
      <c r="AG1703" s="118">
        <f t="shared" si="744"/>
        <v>2.01371079E-4</v>
      </c>
      <c r="AI1703" s="69">
        <v>1.3496725000000001</v>
      </c>
      <c r="AJ1703" s="69">
        <v>0.44065913000000001</v>
      </c>
      <c r="AK1703" s="69">
        <v>1.7791502E-3</v>
      </c>
      <c r="AL1703" s="69">
        <v>0</v>
      </c>
      <c r="AM1703" s="69">
        <v>0</v>
      </c>
      <c r="AN1703" s="69">
        <v>1.8149971000000001E-2</v>
      </c>
      <c r="AO1703" s="69">
        <v>0.88908421000000004</v>
      </c>
      <c r="AQ1703" s="116">
        <v>1.1175479999999999E-3</v>
      </c>
      <c r="AR1703" s="116">
        <v>1.047723E-3</v>
      </c>
      <c r="AS1703" s="199">
        <v>4.1281388999999997E-5</v>
      </c>
      <c r="AT1703" s="199">
        <v>2.8543646000000001E-5</v>
      </c>
      <c r="AU1703" s="150">
        <f t="shared" si="745"/>
        <v>6.2813130708999998E-8</v>
      </c>
      <c r="AV1703" s="150">
        <f t="shared" si="746"/>
        <v>1.5266785443540002E-10</v>
      </c>
      <c r="AW1703" s="163">
        <f t="shared" si="747"/>
        <v>3.9977095432000001E-3</v>
      </c>
      <c r="AX1703" s="196">
        <v>4.1909638E-8</v>
      </c>
      <c r="AY1703" s="196">
        <v>1.2645149000000001E-10</v>
      </c>
      <c r="AZ1703" s="196">
        <v>3.4548354E-15</v>
      </c>
      <c r="BA1703" s="108">
        <v>0</v>
      </c>
      <c r="BB1703" s="108">
        <v>0</v>
      </c>
      <c r="BC1703" s="196">
        <v>4.2989708999999998E-11</v>
      </c>
      <c r="BD1703" s="196">
        <v>2.0860503000000001E-8</v>
      </c>
      <c r="BE1703" s="196">
        <v>6.0941455999999997E-12</v>
      </c>
      <c r="BF1703" s="196">
        <v>2.0118764000000001E-11</v>
      </c>
      <c r="BG1703" s="108">
        <v>0</v>
      </c>
      <c r="BH1703" s="108">
        <v>0</v>
      </c>
      <c r="BI1703" s="108">
        <v>0</v>
      </c>
      <c r="BJ1703" s="108">
        <v>0</v>
      </c>
      <c r="BK1703" s="108">
        <v>0</v>
      </c>
      <c r="BL1703" s="108">
        <v>0</v>
      </c>
      <c r="BM1703" s="108">
        <v>0</v>
      </c>
      <c r="BN1703" s="108">
        <v>0</v>
      </c>
      <c r="BO1703" s="196">
        <v>3.7753432000000001E-6</v>
      </c>
      <c r="BP1703" s="108">
        <v>3.9939342000000003E-3</v>
      </c>
      <c r="BQ1703" s="108">
        <v>0</v>
      </c>
      <c r="BR1703" s="108">
        <v>0</v>
      </c>
      <c r="BS1703" s="108">
        <v>0</v>
      </c>
      <c r="BU1703" s="172">
        <v>2.4587974E-6</v>
      </c>
      <c r="BV1703" s="172">
        <v>1.5285822999999999E-7</v>
      </c>
      <c r="BW1703" s="172">
        <v>1.2592153999999999E-6</v>
      </c>
      <c r="BX1703" s="69">
        <v>0</v>
      </c>
      <c r="BY1703" s="172">
        <v>2.9997877E-7</v>
      </c>
      <c r="BZ1703" s="172">
        <v>2.7830737999999999E-8</v>
      </c>
      <c r="CA1703" s="69">
        <v>0</v>
      </c>
      <c r="CB1703" s="172">
        <v>4.2241069999999997E-8</v>
      </c>
      <c r="CC1703" s="69">
        <v>0</v>
      </c>
      <c r="CD1703" s="69">
        <v>0</v>
      </c>
      <c r="CE1703" s="69">
        <v>0</v>
      </c>
      <c r="CF1703" s="69">
        <v>0</v>
      </c>
      <c r="CG1703" s="69">
        <v>0</v>
      </c>
      <c r="CH1703" s="172">
        <v>6.2657033999999994E-8</v>
      </c>
      <c r="CI1703" s="172">
        <v>5.2380239999999999E-7</v>
      </c>
      <c r="CJ1703" s="172">
        <v>9.0213786999999998E-8</v>
      </c>
      <c r="CK1703" s="69">
        <v>0</v>
      </c>
      <c r="CM1703" s="198">
        <v>0</v>
      </c>
      <c r="CN1703" s="198">
        <v>4.5161247000000002E-2</v>
      </c>
      <c r="CO1703" s="198">
        <v>1.1711153E-3</v>
      </c>
      <c r="CP1703" s="198">
        <v>1.1096637999999999E-4</v>
      </c>
      <c r="CQ1703" s="198">
        <v>0</v>
      </c>
      <c r="CR1703" s="198">
        <v>0</v>
      </c>
      <c r="CS1703" s="197">
        <v>1.0529363E-5</v>
      </c>
      <c r="CT1703" s="198">
        <v>0</v>
      </c>
      <c r="CU1703" s="198">
        <v>0</v>
      </c>
      <c r="CV1703" s="197">
        <v>9.7873395E-6</v>
      </c>
    </row>
    <row r="1704" spans="1:100" ht="14.4">
      <c r="B1704" s="85"/>
      <c r="C1704" s="113"/>
      <c r="D1704" s="1" t="s">
        <v>1277</v>
      </c>
      <c r="E1704" s="112"/>
      <c r="X1704" s="3"/>
      <c r="AC1704" s="142"/>
      <c r="AD1704" s="142"/>
      <c r="AE1704" s="142"/>
      <c r="AF1704" s="142"/>
      <c r="AG1704" s="142"/>
      <c r="AS1704" s="3"/>
      <c r="AT1704" s="3"/>
      <c r="AU1704" s="86"/>
      <c r="AV1704" s="86"/>
      <c r="AW1704" s="86"/>
      <c r="AX1704" s="3"/>
      <c r="AY1704" s="3"/>
      <c r="AZ1704" s="3"/>
      <c r="BC1704" s="3"/>
      <c r="BD1704" s="3"/>
      <c r="BE1704" s="3"/>
      <c r="BF1704" s="3"/>
      <c r="BO1704" s="3"/>
      <c r="BU1704" s="3"/>
      <c r="BV1704" s="3"/>
      <c r="BW1704" s="3"/>
      <c r="BY1704" s="3"/>
      <c r="BZ1704" s="3"/>
      <c r="CB1704" s="3"/>
      <c r="CH1704" s="3"/>
      <c r="CI1704" s="3"/>
      <c r="CJ1704" s="3"/>
      <c r="CS1704" s="3"/>
      <c r="CV1704" s="3"/>
    </row>
    <row r="1705" spans="1:100" ht="14.4">
      <c r="A1705" t="s">
        <v>3854</v>
      </c>
      <c r="B1705" s="85" t="s">
        <v>1276</v>
      </c>
      <c r="C1705" s="113" t="str">
        <f t="shared" si="748"/>
        <v>B.046.04.101</v>
      </c>
      <c r="D1705" s="9" t="s">
        <v>1277</v>
      </c>
      <c r="E1705" s="112" t="s">
        <v>514</v>
      </c>
      <c r="F1705" s="115" t="str">
        <f t="shared" si="749"/>
        <v>Electricity Beijing production</v>
      </c>
      <c r="G1705" s="143">
        <f t="shared" si="735"/>
        <v>0.25753564000000001</v>
      </c>
      <c r="I1705" s="118">
        <f t="shared" si="736"/>
        <v>4.0133957902900003E-2</v>
      </c>
      <c r="K1705" s="161">
        <f t="shared" si="737"/>
        <v>3.4793246699999999E-4</v>
      </c>
      <c r="L1705" s="161">
        <f t="shared" si="738"/>
        <v>8.8858241000000005E-4</v>
      </c>
      <c r="M1705" s="162">
        <f t="shared" si="739"/>
        <v>2.6709702590000002E-4</v>
      </c>
      <c r="N1705" s="161">
        <v>3.8630346000000003E-2</v>
      </c>
      <c r="O1705" s="132">
        <v>3.1702191000000001E-4</v>
      </c>
      <c r="P1705" s="132">
        <v>5.7156049999999999E-4</v>
      </c>
      <c r="Q1705" s="132">
        <v>2.6273683E-4</v>
      </c>
      <c r="R1705" s="164">
        <v>8.5195637000000003E-5</v>
      </c>
      <c r="S1705" s="132">
        <v>0</v>
      </c>
      <c r="T1705" s="132">
        <v>0</v>
      </c>
      <c r="U1705" s="132">
        <v>0</v>
      </c>
      <c r="V1705" s="164">
        <v>9.8874058999999994E-6</v>
      </c>
      <c r="W1705" s="132">
        <v>0</v>
      </c>
      <c r="X1705" s="132">
        <v>2.5720962000000001E-4</v>
      </c>
      <c r="Y1705" s="132">
        <v>0</v>
      </c>
      <c r="Z1705" s="132">
        <v>0</v>
      </c>
      <c r="AA1705" s="132">
        <v>0</v>
      </c>
      <c r="AC1705" s="118">
        <f t="shared" si="740"/>
        <v>3.8630346000000003E-2</v>
      </c>
      <c r="AD1705" s="118">
        <f t="shared" si="741"/>
        <v>1.2365148769999999E-3</v>
      </c>
      <c r="AE1705" s="118">
        <f t="shared" si="742"/>
        <v>8.8858241000000005E-4</v>
      </c>
      <c r="AF1705" s="118">
        <f t="shared" si="743"/>
        <v>8.8858241000000005E-4</v>
      </c>
      <c r="AG1705" s="118">
        <f t="shared" si="744"/>
        <v>2.6709702590000002E-4</v>
      </c>
      <c r="AI1705" s="69">
        <v>2.7932600999999999</v>
      </c>
      <c r="AJ1705" s="69">
        <v>2.6091734</v>
      </c>
      <c r="AK1705" s="69">
        <v>3.1956345999999997E-2</v>
      </c>
      <c r="AL1705" s="69">
        <v>0</v>
      </c>
      <c r="AM1705" s="69">
        <v>0.11188352</v>
      </c>
      <c r="AN1705" s="69">
        <v>9.2131308999999998E-3</v>
      </c>
      <c r="AO1705" s="69">
        <v>3.1033703999999999E-2</v>
      </c>
      <c r="AQ1705" s="116">
        <v>4.3945002999999996E-3</v>
      </c>
      <c r="AR1705" s="116">
        <v>4.1549335000000001E-3</v>
      </c>
      <c r="AS1705" s="116">
        <v>1.9918736E-4</v>
      </c>
      <c r="AT1705" s="199">
        <v>4.0379371999999998E-5</v>
      </c>
      <c r="AU1705" s="150">
        <f t="shared" si="745"/>
        <v>2.4909673307700004E-7</v>
      </c>
      <c r="AV1705" s="150">
        <f t="shared" si="746"/>
        <v>7.3663963157599988E-10</v>
      </c>
      <c r="AW1705" s="163">
        <f t="shared" si="747"/>
        <v>5.6553741623199998E-3</v>
      </c>
      <c r="AX1705" s="196">
        <v>2.3899307000000002E-7</v>
      </c>
      <c r="AY1705" s="196">
        <v>7.2109977999999997E-10</v>
      </c>
      <c r="AZ1705" s="196">
        <v>1.9701476E-14</v>
      </c>
      <c r="BA1705" s="108">
        <v>0</v>
      </c>
      <c r="BB1705" s="108">
        <v>0</v>
      </c>
      <c r="BC1705" s="196">
        <v>3.9067077E-11</v>
      </c>
      <c r="BD1705" s="196">
        <v>1.0064596E-8</v>
      </c>
      <c r="BE1705" s="196">
        <v>5.5380802000000003E-12</v>
      </c>
      <c r="BF1705" s="196">
        <v>9.9820699E-12</v>
      </c>
      <c r="BG1705" s="108">
        <v>0</v>
      </c>
      <c r="BH1705" s="108">
        <v>0</v>
      </c>
      <c r="BI1705" s="108">
        <v>0</v>
      </c>
      <c r="BJ1705" s="108">
        <v>0</v>
      </c>
      <c r="BK1705" s="108">
        <v>0</v>
      </c>
      <c r="BL1705" s="108">
        <v>0</v>
      </c>
      <c r="BM1705" s="108">
        <v>0</v>
      </c>
      <c r="BN1705" s="108">
        <v>0</v>
      </c>
      <c r="BO1705" s="196">
        <v>1.9956231999999999E-7</v>
      </c>
      <c r="BP1705" s="108">
        <v>5.6551746E-3</v>
      </c>
      <c r="BQ1705" s="108">
        <v>0</v>
      </c>
      <c r="BR1705" s="108">
        <v>0</v>
      </c>
      <c r="BS1705" s="108">
        <v>0</v>
      </c>
      <c r="BU1705" s="172">
        <v>1.0694057000000001E-5</v>
      </c>
      <c r="BV1705" s="172">
        <v>8.1681357E-8</v>
      </c>
      <c r="BW1705" s="172">
        <v>7.1807769000000004E-6</v>
      </c>
      <c r="BX1705" s="69">
        <v>0</v>
      </c>
      <c r="BY1705" s="172">
        <v>1.2468076000000001E-7</v>
      </c>
      <c r="BZ1705" s="172">
        <v>2.5291299000000001E-8</v>
      </c>
      <c r="CA1705" s="69">
        <v>0</v>
      </c>
      <c r="CB1705" s="172">
        <v>3.8386749000000001E-8</v>
      </c>
      <c r="CC1705" s="69">
        <v>0</v>
      </c>
      <c r="CD1705" s="69">
        <v>0</v>
      </c>
      <c r="CE1705" s="69">
        <v>0</v>
      </c>
      <c r="CF1705" s="69">
        <v>0</v>
      </c>
      <c r="CG1705" s="69">
        <v>0</v>
      </c>
      <c r="CH1705" s="172">
        <v>5.3224912999999997E-8</v>
      </c>
      <c r="CI1705" s="172">
        <v>3.1852461999999999E-6</v>
      </c>
      <c r="CJ1705" s="172">
        <v>4.7686453999999998E-9</v>
      </c>
      <c r="CK1705" s="69">
        <v>0</v>
      </c>
      <c r="CM1705" s="198">
        <v>0</v>
      </c>
      <c r="CN1705" s="198">
        <v>0.25753564000000001</v>
      </c>
      <c r="CO1705" s="198">
        <v>1.0642558999999999E-3</v>
      </c>
      <c r="CP1705" s="197">
        <v>6.1685776000000006E-5</v>
      </c>
      <c r="CQ1705" s="198">
        <v>0</v>
      </c>
      <c r="CR1705" s="198">
        <v>0</v>
      </c>
      <c r="CS1705" s="197">
        <v>4.3678349999999998E-6</v>
      </c>
      <c r="CT1705" s="198">
        <v>0</v>
      </c>
      <c r="CU1705" s="198">
        <v>0</v>
      </c>
      <c r="CV1705" s="197">
        <v>8.8942856000000008E-6</v>
      </c>
    </row>
    <row r="1706" spans="1:100" ht="14.4">
      <c r="A1706" t="s">
        <v>3855</v>
      </c>
      <c r="B1706" s="85" t="s">
        <v>1276</v>
      </c>
      <c r="C1706" s="113" t="str">
        <f t="shared" si="748"/>
        <v>B.046.04.102</v>
      </c>
      <c r="D1706" s="9" t="s">
        <v>1277</v>
      </c>
      <c r="E1706" s="112" t="s">
        <v>514</v>
      </c>
      <c r="F1706" s="115" t="str">
        <f t="shared" si="749"/>
        <v>Electricity Tianjin production</v>
      </c>
      <c r="G1706" s="143">
        <f t="shared" si="735"/>
        <v>0.23866746</v>
      </c>
      <c r="I1706" s="118">
        <f t="shared" si="736"/>
        <v>3.7224909712000001E-2</v>
      </c>
      <c r="K1706" s="161">
        <f t="shared" si="737"/>
        <v>3.2510178600000001E-4</v>
      </c>
      <c r="L1706" s="161">
        <f t="shared" si="738"/>
        <v>8.3421820999999999E-4</v>
      </c>
      <c r="M1706" s="162">
        <f t="shared" si="739"/>
        <v>2.6547071600000003E-4</v>
      </c>
      <c r="N1706" s="161">
        <v>3.5800118999999998E-2</v>
      </c>
      <c r="O1706" s="132">
        <v>2.9901462999999998E-4</v>
      </c>
      <c r="P1706" s="132">
        <v>5.3520358000000001E-4</v>
      </c>
      <c r="Q1706" s="132">
        <v>2.4593076E-4</v>
      </c>
      <c r="R1706" s="164">
        <v>7.9171025999999996E-5</v>
      </c>
      <c r="S1706" s="132">
        <v>0</v>
      </c>
      <c r="T1706" s="132">
        <v>0</v>
      </c>
      <c r="U1706" s="132">
        <v>0</v>
      </c>
      <c r="V1706" s="164">
        <v>2.5304456000000001E-5</v>
      </c>
      <c r="W1706" s="132">
        <v>0</v>
      </c>
      <c r="X1706" s="132">
        <v>2.4016626000000001E-4</v>
      </c>
      <c r="Y1706" s="132">
        <v>0</v>
      </c>
      <c r="Z1706" s="132">
        <v>0</v>
      </c>
      <c r="AA1706" s="132">
        <v>0</v>
      </c>
      <c r="AC1706" s="118">
        <f t="shared" si="740"/>
        <v>3.5800118999999998E-2</v>
      </c>
      <c r="AD1706" s="118">
        <f t="shared" si="741"/>
        <v>1.1593199959999999E-3</v>
      </c>
      <c r="AE1706" s="118">
        <f t="shared" si="742"/>
        <v>8.3421820999999999E-4</v>
      </c>
      <c r="AF1706" s="118">
        <f t="shared" si="743"/>
        <v>8.3421820999999999E-4</v>
      </c>
      <c r="AG1706" s="118">
        <f t="shared" si="744"/>
        <v>2.6547071600000003E-4</v>
      </c>
      <c r="AI1706" s="69">
        <v>2.6631825999999998</v>
      </c>
      <c r="AJ1706" s="69">
        <v>2.4157150999999999</v>
      </c>
      <c r="AK1706" s="69">
        <v>2.9838837999999999E-2</v>
      </c>
      <c r="AL1706" s="69">
        <v>0</v>
      </c>
      <c r="AM1706" s="69">
        <v>0.10358787</v>
      </c>
      <c r="AN1706" s="69">
        <v>0.11404087</v>
      </c>
      <c r="AO1706" s="69">
        <v>0</v>
      </c>
      <c r="AQ1706" s="116">
        <v>4.0746634999999998E-3</v>
      </c>
      <c r="AR1706" s="116">
        <v>3.8526297E-3</v>
      </c>
      <c r="AS1706" s="116">
        <v>1.8464604000000001E-4</v>
      </c>
      <c r="AT1706" s="199">
        <v>3.7387752999999999E-5</v>
      </c>
      <c r="AU1706" s="150">
        <f t="shared" si="745"/>
        <v>2.3097300453699999E-7</v>
      </c>
      <c r="AV1706" s="150">
        <f t="shared" si="746"/>
        <v>6.82862580661E-10</v>
      </c>
      <c r="AW1706" s="163">
        <f t="shared" si="747"/>
        <v>5.2363800321400004E-3</v>
      </c>
      <c r="AX1706" s="196">
        <v>2.2148339999999999E-7</v>
      </c>
      <c r="AY1706" s="196">
        <v>6.6826887999999998E-10</v>
      </c>
      <c r="AZ1706" s="196">
        <v>1.8258061000000001E-14</v>
      </c>
      <c r="BA1706" s="108">
        <v>0</v>
      </c>
      <c r="BB1706" s="108">
        <v>0</v>
      </c>
      <c r="BC1706" s="196">
        <v>3.6568137E-11</v>
      </c>
      <c r="BD1706" s="196">
        <v>9.4530364000000004E-9</v>
      </c>
      <c r="BE1706" s="196">
        <v>5.1838346999999996E-12</v>
      </c>
      <c r="BF1706" s="196">
        <v>9.3916079000000002E-12</v>
      </c>
      <c r="BG1706" s="108">
        <v>0</v>
      </c>
      <c r="BH1706" s="108">
        <v>0</v>
      </c>
      <c r="BI1706" s="108">
        <v>0</v>
      </c>
      <c r="BJ1706" s="108">
        <v>0</v>
      </c>
      <c r="BK1706" s="108">
        <v>0</v>
      </c>
      <c r="BL1706" s="108">
        <v>0</v>
      </c>
      <c r="BM1706" s="108">
        <v>0</v>
      </c>
      <c r="BN1706" s="108">
        <v>0</v>
      </c>
      <c r="BO1706" s="196">
        <v>5.1073213999999995E-7</v>
      </c>
      <c r="BP1706" s="108">
        <v>5.2358693000000003E-3</v>
      </c>
      <c r="BQ1706" s="108">
        <v>0</v>
      </c>
      <c r="BR1706" s="108">
        <v>0</v>
      </c>
      <c r="BS1706" s="108">
        <v>0</v>
      </c>
      <c r="BU1706" s="172">
        <v>9.9189816000000004E-6</v>
      </c>
      <c r="BV1706" s="172">
        <v>7.6787813999999999E-8</v>
      </c>
      <c r="BW1706" s="172">
        <v>6.6546819999999999E-6</v>
      </c>
      <c r="BX1706" s="69">
        <v>0</v>
      </c>
      <c r="BY1706" s="172">
        <v>1.1646365E-7</v>
      </c>
      <c r="BZ1706" s="172">
        <v>2.3673531E-8</v>
      </c>
      <c r="CA1706" s="69">
        <v>0</v>
      </c>
      <c r="CB1706" s="172">
        <v>3.5931325999999997E-8</v>
      </c>
      <c r="CC1706" s="69">
        <v>0</v>
      </c>
      <c r="CD1706" s="69">
        <v>0</v>
      </c>
      <c r="CE1706" s="69">
        <v>0</v>
      </c>
      <c r="CF1706" s="69">
        <v>0</v>
      </c>
      <c r="CG1706" s="69">
        <v>0</v>
      </c>
      <c r="CH1706" s="172">
        <v>4.9841863000000003E-8</v>
      </c>
      <c r="CI1706" s="172">
        <v>2.9493971000000002E-6</v>
      </c>
      <c r="CJ1706" s="172">
        <v>1.220421E-8</v>
      </c>
      <c r="CK1706" s="69">
        <v>0</v>
      </c>
      <c r="CM1706" s="198">
        <v>0</v>
      </c>
      <c r="CN1706" s="198">
        <v>0.23866746</v>
      </c>
      <c r="CO1706" s="198">
        <v>9.961803400000001E-4</v>
      </c>
      <c r="CP1706" s="197">
        <v>5.7966648E-5</v>
      </c>
      <c r="CQ1706" s="198">
        <v>0</v>
      </c>
      <c r="CR1706" s="198">
        <v>0</v>
      </c>
      <c r="CS1706" s="197">
        <v>4.0879539999999997E-6</v>
      </c>
      <c r="CT1706" s="198">
        <v>0</v>
      </c>
      <c r="CU1706" s="198">
        <v>0</v>
      </c>
      <c r="CV1706" s="197">
        <v>8.3253591999999993E-6</v>
      </c>
    </row>
    <row r="1707" spans="1:100" ht="14.4">
      <c r="A1707" t="s">
        <v>3856</v>
      </c>
      <c r="B1707" s="85" t="s">
        <v>1276</v>
      </c>
      <c r="C1707" s="113" t="str">
        <f t="shared" si="748"/>
        <v>B.046.04.103</v>
      </c>
      <c r="D1707" s="9" t="s">
        <v>1277</v>
      </c>
      <c r="E1707" s="112" t="s">
        <v>514</v>
      </c>
      <c r="F1707" s="115" t="str">
        <f t="shared" si="749"/>
        <v>Electricity Hebei production</v>
      </c>
      <c r="G1707" s="143">
        <f t="shared" si="735"/>
        <v>0.18601614666666666</v>
      </c>
      <c r="I1707" s="118">
        <f t="shared" si="736"/>
        <v>2.9080619094000001E-2</v>
      </c>
      <c r="K1707" s="161">
        <f t="shared" si="737"/>
        <v>2.5875105499999999E-4</v>
      </c>
      <c r="L1707" s="161">
        <f t="shared" si="738"/>
        <v>6.7185545E-4</v>
      </c>
      <c r="M1707" s="162">
        <f t="shared" si="739"/>
        <v>2.4759058899999998E-4</v>
      </c>
      <c r="N1707" s="161">
        <v>2.7902422E-2</v>
      </c>
      <c r="O1707" s="132">
        <v>2.4460146E-4</v>
      </c>
      <c r="P1707" s="132">
        <v>4.2725399E-4</v>
      </c>
      <c r="Q1707" s="132">
        <v>1.9638502000000001E-4</v>
      </c>
      <c r="R1707" s="164">
        <v>6.2366035000000001E-5</v>
      </c>
      <c r="S1707" s="132">
        <v>0</v>
      </c>
      <c r="T1707" s="132">
        <v>0</v>
      </c>
      <c r="U1707" s="132">
        <v>0</v>
      </c>
      <c r="V1707" s="164">
        <v>5.8044199E-5</v>
      </c>
      <c r="W1707" s="132">
        <v>0</v>
      </c>
      <c r="X1707" s="132">
        <v>1.8954639E-4</v>
      </c>
      <c r="Y1707" s="132">
        <v>0</v>
      </c>
      <c r="Z1707" s="132">
        <v>0</v>
      </c>
      <c r="AA1707" s="132">
        <v>0</v>
      </c>
      <c r="AC1707" s="118">
        <f t="shared" si="740"/>
        <v>2.7902422E-2</v>
      </c>
      <c r="AD1707" s="118">
        <f t="shared" si="741"/>
        <v>9.3060650499999999E-4</v>
      </c>
      <c r="AE1707" s="118">
        <f t="shared" si="742"/>
        <v>6.7185545E-4</v>
      </c>
      <c r="AF1707" s="118">
        <f t="shared" si="743"/>
        <v>6.7185545E-4</v>
      </c>
      <c r="AG1707" s="118">
        <f t="shared" si="744"/>
        <v>2.4759058899999998E-4</v>
      </c>
      <c r="AI1707" s="69">
        <v>2.3008034999999998</v>
      </c>
      <c r="AJ1707" s="69">
        <v>1.8773546000000001</v>
      </c>
      <c r="AK1707" s="69">
        <v>2.3549701999999999E-2</v>
      </c>
      <c r="AL1707" s="69">
        <v>0</v>
      </c>
      <c r="AM1707" s="69">
        <v>8.0502524000000006E-2</v>
      </c>
      <c r="AN1707" s="69">
        <v>0.30171240999999999</v>
      </c>
      <c r="AO1707" s="69">
        <v>1.7684285000000001E-2</v>
      </c>
      <c r="AQ1707" s="116">
        <v>3.1803727000000001E-3</v>
      </c>
      <c r="AR1707" s="116">
        <v>3.0072905999999999E-3</v>
      </c>
      <c r="AS1707" s="116">
        <v>1.4402092E-4</v>
      </c>
      <c r="AT1707" s="199">
        <v>2.9061138999999999E-5</v>
      </c>
      <c r="AU1707" s="150">
        <f t="shared" si="745"/>
        <v>1.8029319974E-7</v>
      </c>
      <c r="AV1707" s="150">
        <f t="shared" si="746"/>
        <v>5.3262174923499991E-10</v>
      </c>
      <c r="AW1707" s="163">
        <f t="shared" si="747"/>
        <v>4.0701875343000004E-3</v>
      </c>
      <c r="AX1707" s="196">
        <v>1.7262298E-7</v>
      </c>
      <c r="AY1707" s="196">
        <v>5.2084520999999998E-10</v>
      </c>
      <c r="AZ1707" s="196">
        <v>1.4230235000000002E-14</v>
      </c>
      <c r="BA1707" s="108">
        <v>0</v>
      </c>
      <c r="BB1707" s="108">
        <v>0</v>
      </c>
      <c r="BC1707" s="196">
        <v>2.9201039999999999E-11</v>
      </c>
      <c r="BD1707" s="196">
        <v>7.6410186999999997E-9</v>
      </c>
      <c r="BE1707" s="196">
        <v>4.1394880999999999E-12</v>
      </c>
      <c r="BF1707" s="196">
        <v>7.6228209000000001E-12</v>
      </c>
      <c r="BG1707" s="108">
        <v>0</v>
      </c>
      <c r="BH1707" s="108">
        <v>0</v>
      </c>
      <c r="BI1707" s="108">
        <v>0</v>
      </c>
      <c r="BJ1707" s="108">
        <v>0</v>
      </c>
      <c r="BK1707" s="108">
        <v>0</v>
      </c>
      <c r="BL1707" s="108">
        <v>0</v>
      </c>
      <c r="BM1707" s="108">
        <v>0</v>
      </c>
      <c r="BN1707" s="108">
        <v>0</v>
      </c>
      <c r="BO1707" s="196">
        <v>1.1715343E-6</v>
      </c>
      <c r="BP1707" s="108">
        <v>4.069016E-3</v>
      </c>
      <c r="BQ1707" s="108">
        <v>0</v>
      </c>
      <c r="BR1707" s="108">
        <v>0</v>
      </c>
      <c r="BS1707" s="108">
        <v>0</v>
      </c>
      <c r="BU1707" s="172">
        <v>7.7497369999999992E-6</v>
      </c>
      <c r="BV1707" s="172">
        <v>6.2167811999999998E-8</v>
      </c>
      <c r="BW1707" s="172">
        <v>5.1866236999999996E-6</v>
      </c>
      <c r="BX1707" s="69">
        <v>0</v>
      </c>
      <c r="BY1707" s="172">
        <v>9.2935358000000006E-8</v>
      </c>
      <c r="BZ1707" s="172">
        <v>1.8904209999999999E-8</v>
      </c>
      <c r="CA1707" s="69">
        <v>0</v>
      </c>
      <c r="CB1707" s="172">
        <v>2.8692523000000001E-8</v>
      </c>
      <c r="CC1707" s="69">
        <v>0</v>
      </c>
      <c r="CD1707" s="69">
        <v>0</v>
      </c>
      <c r="CE1707" s="69">
        <v>0</v>
      </c>
      <c r="CF1707" s="69">
        <v>0</v>
      </c>
      <c r="CG1707" s="69">
        <v>0</v>
      </c>
      <c r="CH1707" s="172">
        <v>3.9855777999999998E-8</v>
      </c>
      <c r="CI1707" s="172">
        <v>2.2925632000000002E-6</v>
      </c>
      <c r="CJ1707" s="172">
        <v>2.7994421000000001E-8</v>
      </c>
      <c r="CK1707" s="69">
        <v>0</v>
      </c>
      <c r="CM1707" s="198">
        <v>0</v>
      </c>
      <c r="CN1707" s="198">
        <v>0.18601614999999999</v>
      </c>
      <c r="CO1707" s="198">
        <v>7.9548767999999999E-4</v>
      </c>
      <c r="CP1707" s="197">
        <v>4.6870007999999999E-5</v>
      </c>
      <c r="CQ1707" s="198">
        <v>0</v>
      </c>
      <c r="CR1707" s="198">
        <v>0</v>
      </c>
      <c r="CS1707" s="197">
        <v>3.2785964999999998E-6</v>
      </c>
      <c r="CT1707" s="198">
        <v>0</v>
      </c>
      <c r="CU1707" s="198">
        <v>0</v>
      </c>
      <c r="CV1707" s="197">
        <v>6.6481141999999998E-6</v>
      </c>
    </row>
    <row r="1708" spans="1:100" ht="14.4">
      <c r="A1708" t="s">
        <v>3857</v>
      </c>
      <c r="B1708" s="85" t="s">
        <v>1276</v>
      </c>
      <c r="C1708" s="113" t="str">
        <f t="shared" si="748"/>
        <v>B.046.04.104</v>
      </c>
      <c r="D1708" s="9" t="s">
        <v>1277</v>
      </c>
      <c r="E1708" s="112" t="s">
        <v>514</v>
      </c>
      <c r="F1708" s="115" t="str">
        <f t="shared" si="749"/>
        <v>Electricity Shanxi production</v>
      </c>
      <c r="G1708" s="143">
        <f t="shared" si="735"/>
        <v>0.21667550666666666</v>
      </c>
      <c r="I1708" s="118">
        <f t="shared" si="736"/>
        <v>3.3819192468999996E-2</v>
      </c>
      <c r="K1708" s="161">
        <f t="shared" si="737"/>
        <v>2.97234125E-4</v>
      </c>
      <c r="L1708" s="161">
        <f t="shared" si="738"/>
        <v>7.6622939999999992E-4</v>
      </c>
      <c r="M1708" s="162">
        <f t="shared" si="739"/>
        <v>2.54402944E-4</v>
      </c>
      <c r="N1708" s="161">
        <v>3.2501325999999997E-2</v>
      </c>
      <c r="O1708" s="132">
        <v>2.7650146999999998E-4</v>
      </c>
      <c r="P1708" s="132">
        <v>4.8972792999999999E-4</v>
      </c>
      <c r="Q1708" s="132">
        <v>2.2513753000000001E-4</v>
      </c>
      <c r="R1708" s="164">
        <v>7.2096595000000003E-5</v>
      </c>
      <c r="S1708" s="132">
        <v>0</v>
      </c>
      <c r="T1708" s="132">
        <v>0</v>
      </c>
      <c r="U1708" s="132">
        <v>0</v>
      </c>
      <c r="V1708" s="164">
        <v>3.5895214E-5</v>
      </c>
      <c r="W1708" s="132">
        <v>0</v>
      </c>
      <c r="X1708" s="132">
        <v>2.1850773000000001E-4</v>
      </c>
      <c r="Y1708" s="132">
        <v>0</v>
      </c>
      <c r="Z1708" s="132">
        <v>0</v>
      </c>
      <c r="AA1708" s="132">
        <v>0</v>
      </c>
      <c r="AC1708" s="118">
        <f t="shared" si="740"/>
        <v>3.2501325999999997E-2</v>
      </c>
      <c r="AD1708" s="118">
        <f t="shared" si="741"/>
        <v>1.063463525E-3</v>
      </c>
      <c r="AE1708" s="118">
        <f t="shared" si="742"/>
        <v>7.6622939999999992E-4</v>
      </c>
      <c r="AF1708" s="118">
        <f t="shared" si="743"/>
        <v>7.6622939999999992E-4</v>
      </c>
      <c r="AG1708" s="118">
        <f t="shared" si="744"/>
        <v>2.54402944E-4</v>
      </c>
      <c r="AI1708" s="69">
        <v>2.5119231000000002</v>
      </c>
      <c r="AJ1708" s="69">
        <v>2.1910991000000002</v>
      </c>
      <c r="AK1708" s="69">
        <v>2.7147930000000001E-2</v>
      </c>
      <c r="AL1708" s="69">
        <v>0</v>
      </c>
      <c r="AM1708" s="69">
        <v>9.3956151000000002E-2</v>
      </c>
      <c r="AN1708" s="69">
        <v>0.18926493</v>
      </c>
      <c r="AO1708" s="69">
        <v>1.0454946E-2</v>
      </c>
      <c r="AQ1708" s="116">
        <v>3.7011624000000002E-3</v>
      </c>
      <c r="AR1708" s="116">
        <v>3.4995715000000001E-3</v>
      </c>
      <c r="AS1708" s="116">
        <v>1.6767765000000001E-4</v>
      </c>
      <c r="AT1708" s="199">
        <v>3.3913262999999998E-5</v>
      </c>
      <c r="AU1708" s="150">
        <f t="shared" si="745"/>
        <v>2.09806441132E-7</v>
      </c>
      <c r="AV1708" s="150">
        <f t="shared" si="746"/>
        <v>6.2010965857599997E-10</v>
      </c>
      <c r="AW1708" s="163">
        <f t="shared" si="747"/>
        <v>4.7497566905700004E-3</v>
      </c>
      <c r="AX1708" s="196">
        <v>2.0107487E-7</v>
      </c>
      <c r="AY1708" s="196">
        <v>6.0669142000000002E-10</v>
      </c>
      <c r="AZ1708" s="196">
        <v>1.6575676E-14</v>
      </c>
      <c r="BA1708" s="108">
        <v>0</v>
      </c>
      <c r="BB1708" s="108">
        <v>0</v>
      </c>
      <c r="BC1708" s="196">
        <v>3.3476331999999999E-11</v>
      </c>
      <c r="BD1708" s="196">
        <v>8.6980948E-9</v>
      </c>
      <c r="BE1708" s="196">
        <v>4.7455459999999998E-12</v>
      </c>
      <c r="BF1708" s="196">
        <v>8.6561168999999999E-12</v>
      </c>
      <c r="BG1708" s="108">
        <v>0</v>
      </c>
      <c r="BH1708" s="108">
        <v>0</v>
      </c>
      <c r="BI1708" s="108">
        <v>0</v>
      </c>
      <c r="BJ1708" s="108">
        <v>0</v>
      </c>
      <c r="BK1708" s="108">
        <v>0</v>
      </c>
      <c r="BL1708" s="108">
        <v>0</v>
      </c>
      <c r="BM1708" s="108">
        <v>0</v>
      </c>
      <c r="BN1708" s="108">
        <v>0</v>
      </c>
      <c r="BO1708" s="196">
        <v>7.2449057E-7</v>
      </c>
      <c r="BP1708" s="108">
        <v>4.7490322000000003E-3</v>
      </c>
      <c r="BQ1708" s="108">
        <v>0</v>
      </c>
      <c r="BR1708" s="108">
        <v>0</v>
      </c>
      <c r="BS1708" s="108">
        <v>0</v>
      </c>
      <c r="BU1708" s="172">
        <v>9.0115930999999994E-6</v>
      </c>
      <c r="BV1708" s="172">
        <v>7.0699209999999997E-8</v>
      </c>
      <c r="BW1708" s="172">
        <v>6.0414881000000001E-6</v>
      </c>
      <c r="BX1708" s="69">
        <v>0</v>
      </c>
      <c r="BY1708" s="172">
        <v>1.0660867000000001E-7</v>
      </c>
      <c r="BZ1708" s="172">
        <v>2.1671953999999999E-8</v>
      </c>
      <c r="CA1708" s="69">
        <v>0</v>
      </c>
      <c r="CB1708" s="172">
        <v>3.2893363000000002E-8</v>
      </c>
      <c r="CC1708" s="69">
        <v>0</v>
      </c>
      <c r="CD1708" s="69">
        <v>0</v>
      </c>
      <c r="CE1708" s="69">
        <v>0</v>
      </c>
      <c r="CF1708" s="69">
        <v>0</v>
      </c>
      <c r="CG1708" s="69">
        <v>0</v>
      </c>
      <c r="CH1708" s="172">
        <v>4.5653984000000001E-8</v>
      </c>
      <c r="CI1708" s="172">
        <v>2.6752658000000001E-6</v>
      </c>
      <c r="CJ1708" s="172">
        <v>1.7312078999999998E-8</v>
      </c>
      <c r="CK1708" s="69">
        <v>0</v>
      </c>
      <c r="CM1708" s="198">
        <v>0</v>
      </c>
      <c r="CN1708" s="198">
        <v>0.21667550999999999</v>
      </c>
      <c r="CO1708" s="198">
        <v>9.1195413999999996E-4</v>
      </c>
      <c r="CP1708" s="197">
        <v>5.3341850999999998E-5</v>
      </c>
      <c r="CQ1708" s="198">
        <v>0</v>
      </c>
      <c r="CR1708" s="198">
        <v>0</v>
      </c>
      <c r="CS1708" s="197">
        <v>3.7497109E-6</v>
      </c>
      <c r="CT1708" s="198">
        <v>0</v>
      </c>
      <c r="CU1708" s="198">
        <v>0</v>
      </c>
      <c r="CV1708" s="197">
        <v>7.6214572000000004E-6</v>
      </c>
    </row>
    <row r="1709" spans="1:100" ht="14.4">
      <c r="A1709" t="s">
        <v>3858</v>
      </c>
      <c r="B1709" s="85" t="s">
        <v>1276</v>
      </c>
      <c r="C1709" s="113" t="str">
        <f t="shared" si="748"/>
        <v>B.046.04.105</v>
      </c>
      <c r="D1709" s="9" t="s">
        <v>1277</v>
      </c>
      <c r="E1709" s="112" t="s">
        <v>514</v>
      </c>
      <c r="F1709" s="115" t="str">
        <f t="shared" si="749"/>
        <v>Electricity Inner Mongolia production</v>
      </c>
      <c r="G1709" s="143">
        <f t="shared" si="735"/>
        <v>0.18864748666666667</v>
      </c>
      <c r="I1709" s="118">
        <f t="shared" si="736"/>
        <v>2.9479838268000002E-2</v>
      </c>
      <c r="K1709" s="161">
        <f t="shared" si="737"/>
        <v>2.6208174000000002E-4</v>
      </c>
      <c r="L1709" s="161">
        <f t="shared" si="738"/>
        <v>6.8153007000000001E-4</v>
      </c>
      <c r="M1709" s="162">
        <f t="shared" si="739"/>
        <v>2.3910345800000002E-4</v>
      </c>
      <c r="N1709" s="161">
        <v>2.8297123E-2</v>
      </c>
      <c r="O1709" s="132">
        <v>2.4887341999999999E-4</v>
      </c>
      <c r="P1709" s="132">
        <v>4.3265665000000002E-4</v>
      </c>
      <c r="Q1709" s="132">
        <v>1.9906181000000001E-4</v>
      </c>
      <c r="R1709" s="164">
        <v>6.3019929999999998E-5</v>
      </c>
      <c r="S1709" s="132">
        <v>0</v>
      </c>
      <c r="T1709" s="132">
        <v>0</v>
      </c>
      <c r="U1709" s="132">
        <v>0</v>
      </c>
      <c r="V1709" s="164">
        <v>4.8139158E-5</v>
      </c>
      <c r="W1709" s="132">
        <v>0</v>
      </c>
      <c r="X1709" s="132">
        <v>1.909643E-4</v>
      </c>
      <c r="Y1709" s="132">
        <v>0</v>
      </c>
      <c r="Z1709" s="132">
        <v>0</v>
      </c>
      <c r="AA1709" s="132">
        <v>0</v>
      </c>
      <c r="AC1709" s="118">
        <f t="shared" si="740"/>
        <v>2.8297123E-2</v>
      </c>
      <c r="AD1709" s="118">
        <f t="shared" si="741"/>
        <v>9.4361180999999992E-4</v>
      </c>
      <c r="AE1709" s="118">
        <f t="shared" si="742"/>
        <v>6.8153007000000001E-4</v>
      </c>
      <c r="AF1709" s="118">
        <f t="shared" si="743"/>
        <v>6.8153007000000001E-4</v>
      </c>
      <c r="AG1709" s="118">
        <f t="shared" si="744"/>
        <v>2.3910345800000002E-4</v>
      </c>
      <c r="AI1709" s="69">
        <v>2.3191381</v>
      </c>
      <c r="AJ1709" s="69">
        <v>1.9048076</v>
      </c>
      <c r="AK1709" s="69">
        <v>2.3725868000000001E-2</v>
      </c>
      <c r="AL1709" s="69">
        <v>0</v>
      </c>
      <c r="AM1709" s="69">
        <v>8.1679734000000004E-2</v>
      </c>
      <c r="AN1709" s="69">
        <v>0.30272854999999999</v>
      </c>
      <c r="AO1709" s="69">
        <v>6.1962696000000001E-3</v>
      </c>
      <c r="AQ1709" s="116">
        <v>3.2255445000000001E-3</v>
      </c>
      <c r="AR1709" s="116">
        <v>3.0499979999999999E-3</v>
      </c>
      <c r="AS1709" s="116">
        <v>1.4606193000000001E-4</v>
      </c>
      <c r="AT1709" s="199">
        <v>2.9484558000000001E-5</v>
      </c>
      <c r="AU1709" s="150">
        <f t="shared" si="745"/>
        <v>1.82853594359E-7</v>
      </c>
      <c r="AV1709" s="150">
        <f t="shared" si="746"/>
        <v>5.4016987653300004E-10</v>
      </c>
      <c r="AW1709" s="163">
        <f t="shared" si="747"/>
        <v>4.1294899160300002E-3</v>
      </c>
      <c r="AX1709" s="196">
        <v>1.7506486999999999E-7</v>
      </c>
      <c r="AY1709" s="196">
        <v>5.2821296999999997E-10</v>
      </c>
      <c r="AZ1709" s="196">
        <v>1.4431533E-14</v>
      </c>
      <c r="BA1709" s="108">
        <v>0</v>
      </c>
      <c r="BB1709" s="108">
        <v>0</v>
      </c>
      <c r="BC1709" s="196">
        <v>2.9599059E-11</v>
      </c>
      <c r="BD1709" s="196">
        <v>7.7591253000000004E-9</v>
      </c>
      <c r="BE1709" s="196">
        <v>4.1959106000000004E-12</v>
      </c>
      <c r="BF1709" s="196">
        <v>7.7465643999999998E-12</v>
      </c>
      <c r="BG1709" s="108">
        <v>0</v>
      </c>
      <c r="BH1709" s="108">
        <v>0</v>
      </c>
      <c r="BI1709" s="108">
        <v>0</v>
      </c>
      <c r="BJ1709" s="108">
        <v>0</v>
      </c>
      <c r="BK1709" s="108">
        <v>0</v>
      </c>
      <c r="BL1709" s="108">
        <v>0</v>
      </c>
      <c r="BM1709" s="108">
        <v>0</v>
      </c>
      <c r="BN1709" s="108">
        <v>0</v>
      </c>
      <c r="BO1709" s="196">
        <v>9.7161603000000007E-7</v>
      </c>
      <c r="BP1709" s="108">
        <v>4.1285183E-3</v>
      </c>
      <c r="BQ1709" s="108">
        <v>0</v>
      </c>
      <c r="BR1709" s="108">
        <v>0</v>
      </c>
      <c r="BS1709" s="108">
        <v>0</v>
      </c>
      <c r="BU1709" s="172">
        <v>7.8550271000000007E-6</v>
      </c>
      <c r="BV1709" s="172">
        <v>6.3151976000000001E-8</v>
      </c>
      <c r="BW1709" s="172">
        <v>5.2599925999999999E-6</v>
      </c>
      <c r="BX1709" s="69">
        <v>0</v>
      </c>
      <c r="BY1709" s="172">
        <v>9.4139189999999994E-8</v>
      </c>
      <c r="BZ1709" s="172">
        <v>1.9161880000000001E-8</v>
      </c>
      <c r="CA1709" s="69">
        <v>0</v>
      </c>
      <c r="CB1709" s="172">
        <v>2.9083610999999999E-8</v>
      </c>
      <c r="CC1709" s="69">
        <v>0</v>
      </c>
      <c r="CD1709" s="69">
        <v>0</v>
      </c>
      <c r="CE1709" s="69">
        <v>0</v>
      </c>
      <c r="CF1709" s="69">
        <v>0</v>
      </c>
      <c r="CG1709" s="69">
        <v>0</v>
      </c>
      <c r="CH1709" s="172">
        <v>4.0407905E-8</v>
      </c>
      <c r="CI1709" s="172">
        <v>2.3258727000000001E-6</v>
      </c>
      <c r="CJ1709" s="172">
        <v>2.3217269999999999E-8</v>
      </c>
      <c r="CK1709" s="69">
        <v>0</v>
      </c>
      <c r="CM1709" s="198">
        <v>0</v>
      </c>
      <c r="CN1709" s="198">
        <v>0.18864749</v>
      </c>
      <c r="CO1709" s="198">
        <v>8.0633042000000002E-4</v>
      </c>
      <c r="CP1709" s="197">
        <v>4.7602456000000003E-5</v>
      </c>
      <c r="CQ1709" s="198">
        <v>0</v>
      </c>
      <c r="CR1709" s="198">
        <v>0</v>
      </c>
      <c r="CS1709" s="197">
        <v>3.3241122999999998E-6</v>
      </c>
      <c r="CT1709" s="198">
        <v>0</v>
      </c>
      <c r="CU1709" s="198">
        <v>0</v>
      </c>
      <c r="CV1709" s="197">
        <v>6.7387299999999999E-6</v>
      </c>
    </row>
    <row r="1710" spans="1:100" ht="14.4">
      <c r="A1710" t="s">
        <v>3859</v>
      </c>
      <c r="B1710" s="85" t="s">
        <v>1276</v>
      </c>
      <c r="C1710" s="113" t="str">
        <f t="shared" si="748"/>
        <v>B.046.04.106</v>
      </c>
      <c r="D1710" s="9" t="s">
        <v>1277</v>
      </c>
      <c r="E1710" s="112" t="s">
        <v>514</v>
      </c>
      <c r="F1710" s="115" t="str">
        <f t="shared" si="749"/>
        <v>Electricity Liaoning production</v>
      </c>
      <c r="G1710" s="143">
        <f t="shared" si="735"/>
        <v>0.14982381333333333</v>
      </c>
      <c r="I1710" s="118">
        <f t="shared" si="736"/>
        <v>2.8491553146E-2</v>
      </c>
      <c r="K1710" s="161">
        <f t="shared" si="737"/>
        <v>2.2667951100000002E-4</v>
      </c>
      <c r="L1710" s="161">
        <f t="shared" si="738"/>
        <v>6.8277870000000001E-4</v>
      </c>
      <c r="M1710" s="162">
        <f t="shared" si="739"/>
        <v>5.1085229350000001E-3</v>
      </c>
      <c r="N1710" s="161">
        <v>2.2473572000000001E-2</v>
      </c>
      <c r="O1710" s="132">
        <v>2.9440892999999999E-4</v>
      </c>
      <c r="P1710" s="132">
        <v>3.8836977000000002E-4</v>
      </c>
      <c r="Q1710" s="132">
        <v>1.7643844000000001E-4</v>
      </c>
      <c r="R1710" s="164">
        <v>5.0241071000000003E-5</v>
      </c>
      <c r="S1710" s="132">
        <v>0</v>
      </c>
      <c r="T1710" s="132">
        <v>0</v>
      </c>
      <c r="U1710" s="132">
        <v>0</v>
      </c>
      <c r="V1710" s="164">
        <v>3.5157334999999999E-5</v>
      </c>
      <c r="W1710" s="132">
        <v>0</v>
      </c>
      <c r="X1710" s="132">
        <v>5.0733656E-3</v>
      </c>
      <c r="Y1710" s="132">
        <v>0</v>
      </c>
      <c r="Z1710" s="132">
        <v>0</v>
      </c>
      <c r="AA1710" s="132">
        <v>0</v>
      </c>
      <c r="AC1710" s="118">
        <f t="shared" si="740"/>
        <v>2.2473572000000001E-2</v>
      </c>
      <c r="AD1710" s="118">
        <f t="shared" si="741"/>
        <v>9.0945821099999995E-4</v>
      </c>
      <c r="AE1710" s="118">
        <f t="shared" si="742"/>
        <v>6.8277870000000001E-4</v>
      </c>
      <c r="AF1710" s="118">
        <f t="shared" si="743"/>
        <v>6.8277870000000001E-4</v>
      </c>
      <c r="AG1710" s="118">
        <f t="shared" si="744"/>
        <v>5.1085229350000001E-3</v>
      </c>
      <c r="AI1710" s="69">
        <v>2.4254780999999999</v>
      </c>
      <c r="AJ1710" s="69">
        <v>1.5078883000000001</v>
      </c>
      <c r="AK1710" s="69">
        <v>0.63032723999999996</v>
      </c>
      <c r="AL1710" s="69">
        <v>0</v>
      </c>
      <c r="AM1710" s="69">
        <v>6.4659502999999993E-2</v>
      </c>
      <c r="AN1710" s="69">
        <v>0.19778117000000001</v>
      </c>
      <c r="AO1710" s="69">
        <v>2.4821844999999999E-2</v>
      </c>
      <c r="AQ1710" s="116">
        <v>2.5952345999999999E-3</v>
      </c>
      <c r="AR1710" s="116">
        <v>2.4551721999999999E-3</v>
      </c>
      <c r="AS1710" s="116">
        <v>1.1672221E-4</v>
      </c>
      <c r="AT1710" s="199">
        <v>2.3340210000000001E-5</v>
      </c>
      <c r="AU1710" s="150">
        <f t="shared" si="745"/>
        <v>1.47192575728E-7</v>
      </c>
      <c r="AV1710" s="150">
        <f t="shared" si="746"/>
        <v>4.3166499062200005E-10</v>
      </c>
      <c r="AW1710" s="163">
        <f t="shared" si="747"/>
        <v>3.2689368975899998E-3</v>
      </c>
      <c r="AX1710" s="196">
        <v>1.3903649999999999E-7</v>
      </c>
      <c r="AY1710" s="196">
        <v>4.1950669000000002E-10</v>
      </c>
      <c r="AZ1710" s="196">
        <v>1.1461522E-14</v>
      </c>
      <c r="BA1710" s="108">
        <v>0</v>
      </c>
      <c r="BB1710" s="108">
        <v>0</v>
      </c>
      <c r="BC1710" s="196">
        <v>2.6235128E-11</v>
      </c>
      <c r="BD1710" s="196">
        <v>8.1298405999999995E-9</v>
      </c>
      <c r="BE1710" s="196">
        <v>3.7190456000000003E-12</v>
      </c>
      <c r="BF1710" s="196">
        <v>8.4277934999999996E-12</v>
      </c>
      <c r="BG1710" s="108">
        <v>0</v>
      </c>
      <c r="BH1710" s="108">
        <v>0</v>
      </c>
      <c r="BI1710" s="108">
        <v>0</v>
      </c>
      <c r="BJ1710" s="108">
        <v>0</v>
      </c>
      <c r="BK1710" s="108">
        <v>0</v>
      </c>
      <c r="BL1710" s="108">
        <v>0</v>
      </c>
      <c r="BM1710" s="108">
        <v>0</v>
      </c>
      <c r="BN1710" s="108">
        <v>0</v>
      </c>
      <c r="BO1710" s="196">
        <v>7.0959758999999999E-7</v>
      </c>
      <c r="BP1710" s="108">
        <v>3.2682273E-3</v>
      </c>
      <c r="BQ1710" s="108">
        <v>0</v>
      </c>
      <c r="BR1710" s="108">
        <v>0</v>
      </c>
      <c r="BS1710" s="108">
        <v>0</v>
      </c>
      <c r="BU1710" s="172">
        <v>7.0516805999999997E-6</v>
      </c>
      <c r="BV1710" s="172">
        <v>6.6741077000000003E-8</v>
      </c>
      <c r="BW1710" s="172">
        <v>4.1774854999999997E-6</v>
      </c>
      <c r="BX1710" s="69">
        <v>0</v>
      </c>
      <c r="BY1710" s="172">
        <v>8.7281513999999998E-8</v>
      </c>
      <c r="BZ1710" s="172">
        <v>1.6984133000000001E-8</v>
      </c>
      <c r="CA1710" s="69">
        <v>0</v>
      </c>
      <c r="CB1710" s="172">
        <v>2.5778259000000001E-8</v>
      </c>
      <c r="CC1710" s="69">
        <v>0</v>
      </c>
      <c r="CD1710" s="69">
        <v>0</v>
      </c>
      <c r="CE1710" s="69">
        <v>0</v>
      </c>
      <c r="CF1710" s="69">
        <v>0</v>
      </c>
      <c r="CG1710" s="69">
        <v>0</v>
      </c>
      <c r="CH1710" s="172">
        <v>3.6514424000000001E-8</v>
      </c>
      <c r="CI1710" s="172">
        <v>2.6239395000000001E-6</v>
      </c>
      <c r="CJ1710" s="172">
        <v>1.6956203000000002E-8</v>
      </c>
      <c r="CK1710" s="69">
        <v>0</v>
      </c>
      <c r="CM1710" s="198">
        <v>0</v>
      </c>
      <c r="CN1710" s="198">
        <v>0.14982382</v>
      </c>
      <c r="CO1710" s="198">
        <v>7.1469100000000005E-4</v>
      </c>
      <c r="CP1710" s="197">
        <v>4.9558597999999998E-5</v>
      </c>
      <c r="CQ1710" s="198">
        <v>0</v>
      </c>
      <c r="CR1710" s="198">
        <v>0</v>
      </c>
      <c r="CS1710" s="197">
        <v>3.2564151999999999E-6</v>
      </c>
      <c r="CT1710" s="198">
        <v>0</v>
      </c>
      <c r="CU1710" s="198">
        <v>0</v>
      </c>
      <c r="CV1710" s="197">
        <v>5.9728736E-6</v>
      </c>
    </row>
    <row r="1711" spans="1:100" ht="14.4">
      <c r="A1711" t="s">
        <v>3860</v>
      </c>
      <c r="B1711" s="85" t="s">
        <v>1276</v>
      </c>
      <c r="C1711" s="113" t="str">
        <f t="shared" si="748"/>
        <v>B.046.04.107</v>
      </c>
      <c r="D1711" s="9" t="s">
        <v>1277</v>
      </c>
      <c r="E1711" s="112" t="s">
        <v>514</v>
      </c>
      <c r="F1711" s="115" t="str">
        <f t="shared" si="749"/>
        <v>Electricity Jilin production</v>
      </c>
      <c r="G1711" s="143">
        <f t="shared" si="735"/>
        <v>0.16228516000000001</v>
      </c>
      <c r="I1711" s="118">
        <f t="shared" si="736"/>
        <v>2.5393955506000002E-2</v>
      </c>
      <c r="K1711" s="161">
        <f t="shared" si="737"/>
        <v>2.27538583E-4</v>
      </c>
      <c r="L1711" s="161">
        <f t="shared" si="738"/>
        <v>5.9391038999999997E-4</v>
      </c>
      <c r="M1711" s="162">
        <f t="shared" si="739"/>
        <v>2.29732533E-4</v>
      </c>
      <c r="N1711" s="161">
        <v>2.4342774000000001E-2</v>
      </c>
      <c r="O1711" s="132">
        <v>2.1853426000000001E-4</v>
      </c>
      <c r="P1711" s="132">
        <v>3.7537612999999999E-4</v>
      </c>
      <c r="Q1711" s="132">
        <v>1.7280656E-4</v>
      </c>
      <c r="R1711" s="164">
        <v>5.4732023E-5</v>
      </c>
      <c r="S1711" s="132">
        <v>0</v>
      </c>
      <c r="T1711" s="132">
        <v>0</v>
      </c>
      <c r="U1711" s="132">
        <v>0</v>
      </c>
      <c r="V1711" s="164">
        <v>6.4897482999999993E-5</v>
      </c>
      <c r="W1711" s="132">
        <v>0</v>
      </c>
      <c r="X1711" s="132">
        <v>1.6483504999999999E-4</v>
      </c>
      <c r="Y1711" s="132">
        <v>0</v>
      </c>
      <c r="Z1711" s="132">
        <v>0</v>
      </c>
      <c r="AA1711" s="132">
        <v>0</v>
      </c>
      <c r="AC1711" s="118">
        <f t="shared" si="740"/>
        <v>2.4342774000000001E-2</v>
      </c>
      <c r="AD1711" s="118">
        <f t="shared" si="741"/>
        <v>8.2144897299999992E-4</v>
      </c>
      <c r="AE1711" s="118">
        <f t="shared" si="742"/>
        <v>5.9391038999999997E-4</v>
      </c>
      <c r="AF1711" s="118">
        <f t="shared" si="743"/>
        <v>5.9391038999999997E-4</v>
      </c>
      <c r="AG1711" s="118">
        <f t="shared" si="744"/>
        <v>2.29732533E-4</v>
      </c>
      <c r="AI1711" s="69">
        <v>2.1378455999999999</v>
      </c>
      <c r="AJ1711" s="69">
        <v>1.6356257000000001</v>
      </c>
      <c r="AK1711" s="69">
        <v>2.0479506000000001E-2</v>
      </c>
      <c r="AL1711" s="69">
        <v>0</v>
      </c>
      <c r="AM1711" s="69">
        <v>7.0136989999999996E-2</v>
      </c>
      <c r="AN1711" s="69">
        <v>0.33775965000000002</v>
      </c>
      <c r="AO1711" s="69">
        <v>7.3843717000000003E-2</v>
      </c>
      <c r="AQ1711" s="116">
        <v>2.7765699999999999E-3</v>
      </c>
      <c r="AR1711" s="116">
        <v>2.6255584999999998E-3</v>
      </c>
      <c r="AS1711" s="116">
        <v>1.2569023999999999E-4</v>
      </c>
      <c r="AT1711" s="199">
        <v>2.5321280999999999E-5</v>
      </c>
      <c r="AU1711" s="150">
        <f t="shared" si="745"/>
        <v>1.57407587094E-7</v>
      </c>
      <c r="AV1711" s="150">
        <f t="shared" si="746"/>
        <v>4.6483077781500003E-10</v>
      </c>
      <c r="AW1711" s="163">
        <f t="shared" si="747"/>
        <v>3.5463978574000001E-3</v>
      </c>
      <c r="AX1711" s="196">
        <v>1.5060062999999999E-7</v>
      </c>
      <c r="AY1711" s="196">
        <v>4.5439845000000003E-10</v>
      </c>
      <c r="AZ1711" s="196">
        <v>1.2414815E-14</v>
      </c>
      <c r="BA1711" s="108">
        <v>0</v>
      </c>
      <c r="BB1711" s="108">
        <v>0</v>
      </c>
      <c r="BC1711" s="196">
        <v>2.5695094000000001E-11</v>
      </c>
      <c r="BD1711" s="196">
        <v>6.7812619999999996E-9</v>
      </c>
      <c r="BE1711" s="196">
        <v>3.6424913000000001E-12</v>
      </c>
      <c r="BF1711" s="196">
        <v>6.7774217000000002E-12</v>
      </c>
      <c r="BG1711" s="108">
        <v>0</v>
      </c>
      <c r="BH1711" s="108">
        <v>0</v>
      </c>
      <c r="BI1711" s="108">
        <v>0</v>
      </c>
      <c r="BJ1711" s="108">
        <v>0</v>
      </c>
      <c r="BK1711" s="108">
        <v>0</v>
      </c>
      <c r="BL1711" s="108">
        <v>0</v>
      </c>
      <c r="BM1711" s="108">
        <v>0</v>
      </c>
      <c r="BN1711" s="108">
        <v>0</v>
      </c>
      <c r="BO1711" s="196">
        <v>1.3098574E-6</v>
      </c>
      <c r="BP1711" s="108">
        <v>3.5450880000000001E-3</v>
      </c>
      <c r="BQ1711" s="108">
        <v>0</v>
      </c>
      <c r="BR1711" s="108">
        <v>0</v>
      </c>
      <c r="BS1711" s="108">
        <v>0</v>
      </c>
      <c r="BU1711" s="172">
        <v>6.767776E-6</v>
      </c>
      <c r="BV1711" s="172">
        <v>5.5185121000000003E-8</v>
      </c>
      <c r="BW1711" s="172">
        <v>4.5249409000000002E-6</v>
      </c>
      <c r="BX1711" s="69">
        <v>0</v>
      </c>
      <c r="BY1711" s="172">
        <v>8.2042942999999994E-8</v>
      </c>
      <c r="BZ1711" s="172">
        <v>1.6634525000000001E-8</v>
      </c>
      <c r="CA1711" s="69">
        <v>0</v>
      </c>
      <c r="CB1711" s="172">
        <v>2.524763E-8</v>
      </c>
      <c r="CC1711" s="69">
        <v>0</v>
      </c>
      <c r="CD1711" s="69">
        <v>0</v>
      </c>
      <c r="CE1711" s="69">
        <v>0</v>
      </c>
      <c r="CF1711" s="69">
        <v>0</v>
      </c>
      <c r="CG1711" s="69">
        <v>0</v>
      </c>
      <c r="CH1711" s="172">
        <v>3.5101842999999999E-8</v>
      </c>
      <c r="CI1711" s="172">
        <v>1.9973234000000001E-6</v>
      </c>
      <c r="CJ1711" s="172">
        <v>3.1299724E-8</v>
      </c>
      <c r="CK1711" s="69">
        <v>0</v>
      </c>
      <c r="CM1711" s="198">
        <v>0</v>
      </c>
      <c r="CN1711" s="198">
        <v>0.16228516000000001</v>
      </c>
      <c r="CO1711" s="198">
        <v>6.9997953000000004E-4</v>
      </c>
      <c r="CP1711" s="197">
        <v>4.1571998999999998E-5</v>
      </c>
      <c r="CQ1711" s="198">
        <v>0</v>
      </c>
      <c r="CR1711" s="198">
        <v>0</v>
      </c>
      <c r="CS1711" s="197">
        <v>2.9014394000000001E-6</v>
      </c>
      <c r="CT1711" s="198">
        <v>0</v>
      </c>
      <c r="CU1711" s="198">
        <v>0</v>
      </c>
      <c r="CV1711" s="197">
        <v>5.8499257000000002E-6</v>
      </c>
    </row>
    <row r="1712" spans="1:100" ht="14.4">
      <c r="A1712" t="s">
        <v>3861</v>
      </c>
      <c r="B1712" s="85" t="s">
        <v>1276</v>
      </c>
      <c r="C1712" s="113" t="str">
        <f t="shared" si="748"/>
        <v>B.046.04.108</v>
      </c>
      <c r="D1712" s="9" t="s">
        <v>1277</v>
      </c>
      <c r="E1712" s="112" t="s">
        <v>514</v>
      </c>
      <c r="F1712" s="115" t="str">
        <f t="shared" si="749"/>
        <v>Electricity Heilongjiang production</v>
      </c>
      <c r="G1712" s="143">
        <f t="shared" si="735"/>
        <v>0.19039062000000001</v>
      </c>
      <c r="I1712" s="118">
        <f t="shared" si="736"/>
        <v>2.9748090426000001E-2</v>
      </c>
      <c r="K1712" s="161">
        <f t="shared" si="737"/>
        <v>2.6383876599999999E-4</v>
      </c>
      <c r="L1712" s="161">
        <f t="shared" si="738"/>
        <v>6.8455562999999997E-4</v>
      </c>
      <c r="M1712" s="162">
        <f t="shared" si="739"/>
        <v>2.4110303000000001E-4</v>
      </c>
      <c r="N1712" s="161">
        <v>2.8558593E-2</v>
      </c>
      <c r="O1712" s="132">
        <v>2.4939515000000002E-4</v>
      </c>
      <c r="P1712" s="132">
        <v>4.3516048000000001E-4</v>
      </c>
      <c r="Q1712" s="132">
        <v>2.0019004E-4</v>
      </c>
      <c r="R1712" s="164">
        <v>6.3648725999999997E-5</v>
      </c>
      <c r="S1712" s="132">
        <v>0</v>
      </c>
      <c r="T1712" s="132">
        <v>0</v>
      </c>
      <c r="U1712" s="132">
        <v>0</v>
      </c>
      <c r="V1712" s="164">
        <v>4.8538999999999997E-5</v>
      </c>
      <c r="W1712" s="132">
        <v>0</v>
      </c>
      <c r="X1712" s="132">
        <v>1.9256403000000001E-4</v>
      </c>
      <c r="Y1712" s="132">
        <v>0</v>
      </c>
      <c r="Z1712" s="132">
        <v>0</v>
      </c>
      <c r="AA1712" s="132">
        <v>0</v>
      </c>
      <c r="AC1712" s="118">
        <f t="shared" si="740"/>
        <v>2.8558593E-2</v>
      </c>
      <c r="AD1712" s="118">
        <f t="shared" si="741"/>
        <v>9.4839439599999991E-4</v>
      </c>
      <c r="AE1712" s="118">
        <f t="shared" si="742"/>
        <v>6.8455562999999997E-4</v>
      </c>
      <c r="AF1712" s="118">
        <f t="shared" si="743"/>
        <v>6.8455562999999997E-4</v>
      </c>
      <c r="AG1712" s="118">
        <f t="shared" si="744"/>
        <v>2.4110303000000001E-4</v>
      </c>
      <c r="AI1712" s="69">
        <v>2.3311478999999999</v>
      </c>
      <c r="AJ1712" s="69">
        <v>1.9226645</v>
      </c>
      <c r="AK1712" s="69">
        <v>2.3924622E-2</v>
      </c>
      <c r="AL1712" s="69">
        <v>0</v>
      </c>
      <c r="AM1712" s="69">
        <v>8.2445449000000004E-2</v>
      </c>
      <c r="AN1712" s="69">
        <v>0.27530364000000002</v>
      </c>
      <c r="AO1712" s="69">
        <v>2.6809755000000001E-2</v>
      </c>
      <c r="AQ1712" s="116">
        <v>3.2546739999999999E-3</v>
      </c>
      <c r="AR1712" s="116">
        <v>3.0775181E-3</v>
      </c>
      <c r="AS1712" s="116">
        <v>1.4739494999999999E-4</v>
      </c>
      <c r="AT1712" s="199">
        <v>2.9760956000000001E-5</v>
      </c>
      <c r="AU1712" s="150">
        <f t="shared" si="745"/>
        <v>1.84503487519E-7</v>
      </c>
      <c r="AV1712" s="150">
        <f t="shared" si="746"/>
        <v>5.4509966428199996E-10</v>
      </c>
      <c r="AW1712" s="163">
        <f t="shared" si="747"/>
        <v>4.1682011862500005E-3</v>
      </c>
      <c r="AX1712" s="196">
        <v>1.7668250000000001E-7</v>
      </c>
      <c r="AY1712" s="196">
        <v>5.3309373999999998E-10</v>
      </c>
      <c r="AZ1712" s="196">
        <v>1.4564882000000001E-14</v>
      </c>
      <c r="BA1712" s="108">
        <v>0</v>
      </c>
      <c r="BB1712" s="108">
        <v>0</v>
      </c>
      <c r="BC1712" s="196">
        <v>2.9766818999999997E-11</v>
      </c>
      <c r="BD1712" s="196">
        <v>7.7912206999999993E-9</v>
      </c>
      <c r="BE1712" s="196">
        <v>4.2196920000000001E-12</v>
      </c>
      <c r="BF1712" s="196">
        <v>7.7716674000000007E-12</v>
      </c>
      <c r="BG1712" s="108">
        <v>0</v>
      </c>
      <c r="BH1712" s="108">
        <v>0</v>
      </c>
      <c r="BI1712" s="108">
        <v>0</v>
      </c>
      <c r="BJ1712" s="108">
        <v>0</v>
      </c>
      <c r="BK1712" s="108">
        <v>0</v>
      </c>
      <c r="BL1712" s="108">
        <v>0</v>
      </c>
      <c r="BM1712" s="108">
        <v>0</v>
      </c>
      <c r="BN1712" s="108">
        <v>0</v>
      </c>
      <c r="BO1712" s="196">
        <v>9.7968625000000001E-7</v>
      </c>
      <c r="BP1712" s="108">
        <v>4.1672215000000002E-3</v>
      </c>
      <c r="BQ1712" s="108">
        <v>0</v>
      </c>
      <c r="BR1712" s="108">
        <v>0</v>
      </c>
      <c r="BS1712" s="108">
        <v>0</v>
      </c>
      <c r="BU1712" s="172">
        <v>7.9269891000000004E-6</v>
      </c>
      <c r="BV1712" s="172">
        <v>6.3380274000000004E-8</v>
      </c>
      <c r="BW1712" s="172">
        <v>5.3085957000000004E-6</v>
      </c>
      <c r="BX1712" s="69">
        <v>0</v>
      </c>
      <c r="BY1712" s="172">
        <v>9.4809082999999996E-8</v>
      </c>
      <c r="BZ1712" s="172">
        <v>1.9270484999999999E-8</v>
      </c>
      <c r="CA1712" s="69">
        <v>0</v>
      </c>
      <c r="CB1712" s="172">
        <v>2.9248448999999999E-8</v>
      </c>
      <c r="CC1712" s="69">
        <v>0</v>
      </c>
      <c r="CD1712" s="69">
        <v>0</v>
      </c>
      <c r="CE1712" s="69">
        <v>0</v>
      </c>
      <c r="CF1712" s="69">
        <v>0</v>
      </c>
      <c r="CG1712" s="69">
        <v>0</v>
      </c>
      <c r="CH1712" s="172">
        <v>4.0628510999999999E-8</v>
      </c>
      <c r="CI1712" s="172">
        <v>2.3476464999999999E-6</v>
      </c>
      <c r="CJ1712" s="172">
        <v>2.3410111999999998E-8</v>
      </c>
      <c r="CK1712" s="69">
        <v>0</v>
      </c>
      <c r="CM1712" s="198">
        <v>0</v>
      </c>
      <c r="CN1712" s="198">
        <v>0.19039062000000001</v>
      </c>
      <c r="CO1712" s="198">
        <v>8.1090049000000003E-4</v>
      </c>
      <c r="CP1712" s="197">
        <v>4.7783563E-5</v>
      </c>
      <c r="CQ1712" s="198">
        <v>0</v>
      </c>
      <c r="CR1712" s="198">
        <v>0</v>
      </c>
      <c r="CS1712" s="197">
        <v>3.3443060000000001E-6</v>
      </c>
      <c r="CT1712" s="198">
        <v>0</v>
      </c>
      <c r="CU1712" s="198">
        <v>0</v>
      </c>
      <c r="CV1712" s="197">
        <v>6.7769233999999996E-6</v>
      </c>
    </row>
    <row r="1713" spans="1:100" ht="14.4">
      <c r="A1713" t="s">
        <v>3862</v>
      </c>
      <c r="B1713" s="85" t="s">
        <v>1276</v>
      </c>
      <c r="C1713" s="113" t="str">
        <f t="shared" si="748"/>
        <v>B.046.04.109</v>
      </c>
      <c r="D1713" s="9" t="s">
        <v>1277</v>
      </c>
      <c r="E1713" s="112" t="s">
        <v>514</v>
      </c>
      <c r="F1713" s="115" t="str">
        <f t="shared" si="749"/>
        <v>Electricity Shanghai production</v>
      </c>
      <c r="G1713" s="143">
        <f t="shared" si="735"/>
        <v>0.25657332666666666</v>
      </c>
      <c r="I1713" s="118">
        <f t="shared" si="736"/>
        <v>3.9988586564199999E-2</v>
      </c>
      <c r="K1713" s="161">
        <f t="shared" si="737"/>
        <v>3.4740484299999999E-4</v>
      </c>
      <c r="L1713" s="161">
        <f t="shared" si="738"/>
        <v>8.8902548999999999E-4</v>
      </c>
      <c r="M1713" s="162">
        <f t="shared" si="739"/>
        <v>2.661572312E-4</v>
      </c>
      <c r="N1713" s="161">
        <v>3.8485999E-2</v>
      </c>
      <c r="O1713" s="132">
        <v>3.1776584999999998E-4</v>
      </c>
      <c r="P1713" s="132">
        <v>5.7125964E-4</v>
      </c>
      <c r="Q1713" s="132">
        <v>2.6259813999999999E-4</v>
      </c>
      <c r="R1713" s="164">
        <v>8.4806702999999997E-5</v>
      </c>
      <c r="S1713" s="132">
        <v>0</v>
      </c>
      <c r="T1713" s="132">
        <v>0</v>
      </c>
      <c r="U1713" s="132">
        <v>0</v>
      </c>
      <c r="V1713" s="164">
        <v>9.5654412000000003E-6</v>
      </c>
      <c r="W1713" s="132">
        <v>0</v>
      </c>
      <c r="X1713" s="132">
        <v>2.5659179000000001E-4</v>
      </c>
      <c r="Y1713" s="132">
        <v>0</v>
      </c>
      <c r="Z1713" s="132">
        <v>0</v>
      </c>
      <c r="AA1713" s="132">
        <v>0</v>
      </c>
      <c r="AC1713" s="118">
        <f t="shared" si="740"/>
        <v>3.8485999E-2</v>
      </c>
      <c r="AD1713" s="118">
        <f t="shared" si="741"/>
        <v>1.2364303329999999E-3</v>
      </c>
      <c r="AE1713" s="118">
        <f t="shared" si="742"/>
        <v>8.8902548999999999E-4</v>
      </c>
      <c r="AF1713" s="118">
        <f t="shared" si="743"/>
        <v>8.8902548999999999E-4</v>
      </c>
      <c r="AG1713" s="118">
        <f t="shared" si="744"/>
        <v>2.661572312E-4</v>
      </c>
      <c r="AI1713" s="69">
        <v>2.7865793000000001</v>
      </c>
      <c r="AJ1713" s="69">
        <v>2.599189</v>
      </c>
      <c r="AK1713" s="69">
        <v>3.1879586000000001E-2</v>
      </c>
      <c r="AL1713" s="69">
        <v>0</v>
      </c>
      <c r="AM1713" s="69">
        <v>0.11145538000000001</v>
      </c>
      <c r="AN1713" s="69">
        <v>4.4055344000000003E-2</v>
      </c>
      <c r="AO1713" s="69">
        <v>0</v>
      </c>
      <c r="AQ1713" s="116">
        <v>4.3788215000000004E-3</v>
      </c>
      <c r="AR1713" s="116">
        <v>4.1401349999999996E-3</v>
      </c>
      <c r="AS1713" s="116">
        <v>1.9846174999999999E-4</v>
      </c>
      <c r="AT1713" s="199">
        <v>4.0224812999999997E-5</v>
      </c>
      <c r="AU1713" s="150">
        <f t="shared" si="745"/>
        <v>2.4820953445499997E-7</v>
      </c>
      <c r="AV1713" s="150">
        <f t="shared" si="746"/>
        <v>7.3395617315899998E-10</v>
      </c>
      <c r="AW1713" s="163">
        <f t="shared" si="747"/>
        <v>5.6337273639499993E-3</v>
      </c>
      <c r="AX1713" s="196">
        <v>2.3810004999999999E-7</v>
      </c>
      <c r="AY1713" s="196">
        <v>7.1840531E-10</v>
      </c>
      <c r="AZ1713" s="196">
        <v>1.9627859000000001E-14</v>
      </c>
      <c r="BA1713" s="108">
        <v>0</v>
      </c>
      <c r="BB1713" s="108">
        <v>0</v>
      </c>
      <c r="BC1713" s="196">
        <v>3.9046454999999999E-11</v>
      </c>
      <c r="BD1713" s="196">
        <v>1.0070437999999999E-8</v>
      </c>
      <c r="BE1713" s="196">
        <v>5.5351568000000002E-12</v>
      </c>
      <c r="BF1713" s="196">
        <v>9.9960785000000007E-12</v>
      </c>
      <c r="BG1713" s="108">
        <v>0</v>
      </c>
      <c r="BH1713" s="108">
        <v>0</v>
      </c>
      <c r="BI1713" s="108">
        <v>0</v>
      </c>
      <c r="BJ1713" s="108">
        <v>0</v>
      </c>
      <c r="BK1713" s="108">
        <v>0</v>
      </c>
      <c r="BL1713" s="108">
        <v>0</v>
      </c>
      <c r="BM1713" s="108">
        <v>0</v>
      </c>
      <c r="BN1713" s="108">
        <v>0</v>
      </c>
      <c r="BO1713" s="196">
        <v>1.9306394999999999E-7</v>
      </c>
      <c r="BP1713" s="108">
        <v>5.6335342999999996E-3</v>
      </c>
      <c r="BQ1713" s="108">
        <v>0</v>
      </c>
      <c r="BR1713" s="108">
        <v>0</v>
      </c>
      <c r="BS1713" s="108">
        <v>0</v>
      </c>
      <c r="BU1713" s="172">
        <v>1.0654711999999999E-5</v>
      </c>
      <c r="BV1713" s="172">
        <v>8.1771147000000002E-8</v>
      </c>
      <c r="BW1713" s="172">
        <v>7.1539450999999999E-6</v>
      </c>
      <c r="BX1713" s="69">
        <v>0</v>
      </c>
      <c r="BY1713" s="172">
        <v>1.2441655E-7</v>
      </c>
      <c r="BZ1713" s="172">
        <v>2.5277948E-8</v>
      </c>
      <c r="CA1713" s="69">
        <v>0</v>
      </c>
      <c r="CB1713" s="172">
        <v>3.8366485999999997E-8</v>
      </c>
      <c r="CC1713" s="69">
        <v>0</v>
      </c>
      <c r="CD1713" s="69">
        <v>0</v>
      </c>
      <c r="CE1713" s="69">
        <v>0</v>
      </c>
      <c r="CF1713" s="69">
        <v>0</v>
      </c>
      <c r="CG1713" s="69">
        <v>0</v>
      </c>
      <c r="CH1713" s="172">
        <v>5.3205444999999999E-8</v>
      </c>
      <c r="CI1713" s="172">
        <v>3.1731156999999999E-6</v>
      </c>
      <c r="CJ1713" s="172">
        <v>4.6133633999999997E-9</v>
      </c>
      <c r="CK1713" s="69">
        <v>0</v>
      </c>
      <c r="CM1713" s="198">
        <v>0</v>
      </c>
      <c r="CN1713" s="198">
        <v>0.25657332999999999</v>
      </c>
      <c r="CO1713" s="198">
        <v>1.0636941E-3</v>
      </c>
      <c r="CP1713" s="197">
        <v>6.1744147000000006E-5</v>
      </c>
      <c r="CQ1713" s="198">
        <v>0</v>
      </c>
      <c r="CR1713" s="198">
        <v>0</v>
      </c>
      <c r="CS1713" s="197">
        <v>4.3625087E-6</v>
      </c>
      <c r="CT1713" s="198">
        <v>0</v>
      </c>
      <c r="CU1713" s="198">
        <v>0</v>
      </c>
      <c r="CV1713" s="197">
        <v>8.8895905999999993E-6</v>
      </c>
    </row>
    <row r="1714" spans="1:100" ht="14.4">
      <c r="A1714" t="s">
        <v>3863</v>
      </c>
      <c r="B1714" s="85" t="s">
        <v>1276</v>
      </c>
      <c r="C1714" s="113" t="str">
        <f t="shared" si="748"/>
        <v>B.046.04.110</v>
      </c>
      <c r="D1714" s="9" t="s">
        <v>1277</v>
      </c>
      <c r="E1714" s="112" t="s">
        <v>514</v>
      </c>
      <c r="F1714" s="115" t="str">
        <f t="shared" si="749"/>
        <v>Electricity Jiangsu production</v>
      </c>
      <c r="G1714" s="143">
        <f t="shared" si="735"/>
        <v>0.2134346</v>
      </c>
      <c r="I1714" s="118">
        <f t="shared" si="736"/>
        <v>3.5090110773999997E-2</v>
      </c>
      <c r="K1714" s="161">
        <f t="shared" si="737"/>
        <v>2.9802230199999999E-4</v>
      </c>
      <c r="L1714" s="161">
        <f t="shared" si="738"/>
        <v>7.9980550999999992E-4</v>
      </c>
      <c r="M1714" s="162">
        <f t="shared" si="739"/>
        <v>1.9770929619999998E-3</v>
      </c>
      <c r="N1714" s="161">
        <v>3.2015189999999999E-2</v>
      </c>
      <c r="O1714" s="132">
        <v>3.0402159E-4</v>
      </c>
      <c r="P1714" s="132">
        <v>4.9578391999999998E-4</v>
      </c>
      <c r="Q1714" s="132">
        <v>2.2715117999999999E-4</v>
      </c>
      <c r="R1714" s="164">
        <v>7.0871122000000007E-5</v>
      </c>
      <c r="S1714" s="132">
        <v>0</v>
      </c>
      <c r="T1714" s="132">
        <v>0</v>
      </c>
      <c r="U1714" s="132">
        <v>0</v>
      </c>
      <c r="V1714" s="164">
        <v>2.2729862E-5</v>
      </c>
      <c r="W1714" s="132">
        <v>0</v>
      </c>
      <c r="X1714" s="132">
        <v>1.9543630999999998E-3</v>
      </c>
      <c r="Y1714" s="132">
        <v>0</v>
      </c>
      <c r="Z1714" s="132">
        <v>0</v>
      </c>
      <c r="AA1714" s="132">
        <v>0</v>
      </c>
      <c r="AC1714" s="118">
        <f t="shared" si="740"/>
        <v>3.2015189999999999E-2</v>
      </c>
      <c r="AD1714" s="118">
        <f t="shared" si="741"/>
        <v>1.097827812E-3</v>
      </c>
      <c r="AE1714" s="118">
        <f t="shared" si="742"/>
        <v>7.9980550999999992E-4</v>
      </c>
      <c r="AF1714" s="118">
        <f t="shared" si="743"/>
        <v>7.9980550999999992E-4</v>
      </c>
      <c r="AG1714" s="118">
        <f t="shared" si="744"/>
        <v>1.9770929619999998E-3</v>
      </c>
      <c r="AI1714" s="69">
        <v>2.6217169</v>
      </c>
      <c r="AJ1714" s="69">
        <v>2.1580894000000002</v>
      </c>
      <c r="AK1714" s="69">
        <v>0.24281480999999999</v>
      </c>
      <c r="AL1714" s="69">
        <v>0</v>
      </c>
      <c r="AM1714" s="69">
        <v>9.2540663999999995E-2</v>
      </c>
      <c r="AN1714" s="69">
        <v>0.1212821</v>
      </c>
      <c r="AO1714" s="69">
        <v>6.9900014999999998E-3</v>
      </c>
      <c r="AQ1714" s="116">
        <v>3.6566060000000002E-3</v>
      </c>
      <c r="AR1714" s="116">
        <v>3.4578059999999999E-3</v>
      </c>
      <c r="AS1714" s="116">
        <v>1.6539952E-4</v>
      </c>
      <c r="AT1714" s="199">
        <v>3.3400527E-5</v>
      </c>
      <c r="AU1714" s="150">
        <f t="shared" si="745"/>
        <v>2.07302518447E-7</v>
      </c>
      <c r="AV1714" s="150">
        <f t="shared" si="746"/>
        <v>6.1168459474699988E-10</v>
      </c>
      <c r="AW1714" s="163">
        <f t="shared" si="747"/>
        <v>4.6779448678599999E-3</v>
      </c>
      <c r="AX1714" s="196">
        <v>1.9806731000000001E-7</v>
      </c>
      <c r="AY1714" s="196">
        <v>5.9761688000000001E-10</v>
      </c>
      <c r="AZ1714" s="196">
        <v>1.6327747E-14</v>
      </c>
      <c r="BA1714" s="108">
        <v>0</v>
      </c>
      <c r="BB1714" s="108">
        <v>0</v>
      </c>
      <c r="BC1714" s="196">
        <v>3.3775746999999999E-11</v>
      </c>
      <c r="BD1714" s="196">
        <v>9.2014326999999998E-9</v>
      </c>
      <c r="BE1714" s="196">
        <v>4.7879905000000004E-12</v>
      </c>
      <c r="BF1714" s="196">
        <v>9.2633964999999999E-12</v>
      </c>
      <c r="BG1714" s="108">
        <v>0</v>
      </c>
      <c r="BH1714" s="108">
        <v>0</v>
      </c>
      <c r="BI1714" s="108">
        <v>0</v>
      </c>
      <c r="BJ1714" s="108">
        <v>0</v>
      </c>
      <c r="BK1714" s="108">
        <v>0</v>
      </c>
      <c r="BL1714" s="108">
        <v>0</v>
      </c>
      <c r="BM1714" s="108">
        <v>0</v>
      </c>
      <c r="BN1714" s="108">
        <v>0</v>
      </c>
      <c r="BO1714" s="196">
        <v>4.5876785999999999E-7</v>
      </c>
      <c r="BP1714" s="108">
        <v>4.6774861000000003E-3</v>
      </c>
      <c r="BQ1714" s="108">
        <v>0</v>
      </c>
      <c r="BR1714" s="108">
        <v>0</v>
      </c>
      <c r="BS1714" s="108">
        <v>0</v>
      </c>
      <c r="BU1714" s="172">
        <v>9.1588409E-6</v>
      </c>
      <c r="BV1714" s="172">
        <v>7.4984555000000006E-8</v>
      </c>
      <c r="BW1714" s="172">
        <v>5.9511230000000001E-6</v>
      </c>
      <c r="BX1714" s="69">
        <v>0</v>
      </c>
      <c r="BY1714" s="172">
        <v>1.0889721000000001E-7</v>
      </c>
      <c r="BZ1714" s="172">
        <v>2.1865790000000001E-8</v>
      </c>
      <c r="CA1714" s="69">
        <v>0</v>
      </c>
      <c r="CB1714" s="172">
        <v>3.3187563999999999E-8</v>
      </c>
      <c r="CC1714" s="69">
        <v>0</v>
      </c>
      <c r="CD1714" s="69">
        <v>0</v>
      </c>
      <c r="CE1714" s="69">
        <v>0</v>
      </c>
      <c r="CF1714" s="69">
        <v>0</v>
      </c>
      <c r="CG1714" s="69">
        <v>0</v>
      </c>
      <c r="CH1714" s="172">
        <v>4.6299445000000003E-8</v>
      </c>
      <c r="CI1714" s="172">
        <v>2.9115208000000001E-6</v>
      </c>
      <c r="CJ1714" s="172">
        <v>1.0962496E-8</v>
      </c>
      <c r="CK1714" s="69">
        <v>0</v>
      </c>
      <c r="CM1714" s="198">
        <v>0</v>
      </c>
      <c r="CN1714" s="198">
        <v>0.2134346</v>
      </c>
      <c r="CO1714" s="198">
        <v>9.2011073000000004E-4</v>
      </c>
      <c r="CP1714" s="197">
        <v>5.6318277999999999E-5</v>
      </c>
      <c r="CQ1714" s="198">
        <v>0</v>
      </c>
      <c r="CR1714" s="198">
        <v>0</v>
      </c>
      <c r="CS1714" s="197">
        <v>3.8893445000000002E-6</v>
      </c>
      <c r="CT1714" s="198">
        <v>0</v>
      </c>
      <c r="CU1714" s="198">
        <v>0</v>
      </c>
      <c r="CV1714" s="197">
        <v>7.6896241000000006E-6</v>
      </c>
    </row>
    <row r="1715" spans="1:100" ht="14.4">
      <c r="A1715" t="s">
        <v>3864</v>
      </c>
      <c r="B1715" s="85" t="s">
        <v>1276</v>
      </c>
      <c r="C1715" s="113" t="str">
        <f t="shared" si="748"/>
        <v>B.046.04.111</v>
      </c>
      <c r="D1715" s="9" t="s">
        <v>1277</v>
      </c>
      <c r="E1715" s="112" t="s">
        <v>514</v>
      </c>
      <c r="F1715" s="115" t="str">
        <f t="shared" si="749"/>
        <v>Electricity Zhejiang production</v>
      </c>
      <c r="G1715" s="143">
        <f t="shared" si="735"/>
        <v>0.20067324</v>
      </c>
      <c r="I1715" s="118">
        <f t="shared" si="736"/>
        <v>3.4511338447000002E-2</v>
      </c>
      <c r="K1715" s="161">
        <f t="shared" si="737"/>
        <v>2.8526257299999998E-4</v>
      </c>
      <c r="L1715" s="161">
        <f t="shared" si="738"/>
        <v>7.9120920000000003E-4</v>
      </c>
      <c r="M1715" s="162">
        <f t="shared" si="739"/>
        <v>3.3338806739999999E-3</v>
      </c>
      <c r="N1715" s="161">
        <v>3.0100986E-2</v>
      </c>
      <c r="O1715" s="132">
        <v>3.1282777000000002E-4</v>
      </c>
      <c r="P1715" s="132">
        <v>4.7838143000000002E-4</v>
      </c>
      <c r="Q1715" s="132">
        <v>2.1843532999999999E-4</v>
      </c>
      <c r="R1715" s="164">
        <v>6.6827242999999994E-5</v>
      </c>
      <c r="S1715" s="132">
        <v>0</v>
      </c>
      <c r="T1715" s="132">
        <v>0</v>
      </c>
      <c r="U1715" s="132">
        <v>0</v>
      </c>
      <c r="V1715" s="164">
        <v>2.4739074000000001E-5</v>
      </c>
      <c r="W1715" s="132">
        <v>0</v>
      </c>
      <c r="X1715" s="132">
        <v>3.3091416E-3</v>
      </c>
      <c r="Y1715" s="132">
        <v>0</v>
      </c>
      <c r="Z1715" s="132">
        <v>0</v>
      </c>
      <c r="AA1715" s="132">
        <v>0</v>
      </c>
      <c r="AC1715" s="118">
        <f t="shared" si="740"/>
        <v>3.0100986E-2</v>
      </c>
      <c r="AD1715" s="118">
        <f t="shared" si="741"/>
        <v>1.0764717730000002E-3</v>
      </c>
      <c r="AE1715" s="118">
        <f t="shared" si="742"/>
        <v>7.9120920000000003E-4</v>
      </c>
      <c r="AF1715" s="118">
        <f t="shared" si="743"/>
        <v>7.9120920000000003E-4</v>
      </c>
      <c r="AG1715" s="118">
        <f t="shared" si="744"/>
        <v>3.3338806739999999E-3</v>
      </c>
      <c r="AI1715" s="69">
        <v>2.6375918999999999</v>
      </c>
      <c r="AJ1715" s="69">
        <v>2.0274570999999999</v>
      </c>
      <c r="AK1715" s="69">
        <v>0.41113577000000001</v>
      </c>
      <c r="AL1715" s="69">
        <v>0</v>
      </c>
      <c r="AM1715" s="69">
        <v>8.6939043999999993E-2</v>
      </c>
      <c r="AN1715" s="69">
        <v>7.4754298999999996E-2</v>
      </c>
      <c r="AO1715" s="69">
        <v>3.7305643999999999E-2</v>
      </c>
      <c r="AQ1715" s="116">
        <v>3.4473045000000002E-3</v>
      </c>
      <c r="AR1715" s="116">
        <v>3.2602165E-3</v>
      </c>
      <c r="AS1715" s="116">
        <v>1.5570868999999999E-4</v>
      </c>
      <c r="AT1715" s="199">
        <v>3.1379232E-5</v>
      </c>
      <c r="AU1715" s="150">
        <f t="shared" si="745"/>
        <v>1.9545662806400001E-7</v>
      </c>
      <c r="AV1715" s="150">
        <f t="shared" si="746"/>
        <v>5.7584572960300008E-10</v>
      </c>
      <c r="AW1715" s="163">
        <f t="shared" si="747"/>
        <v>4.3948505207600007E-3</v>
      </c>
      <c r="AX1715" s="196">
        <v>1.8622477E-7</v>
      </c>
      <c r="AY1715" s="196">
        <v>5.6188508000000001E-10</v>
      </c>
      <c r="AZ1715" s="196">
        <v>1.5351503E-14</v>
      </c>
      <c r="BA1715" s="108">
        <v>0</v>
      </c>
      <c r="BB1715" s="108">
        <v>0</v>
      </c>
      <c r="BC1715" s="196">
        <v>3.2479764E-11</v>
      </c>
      <c r="BD1715" s="196">
        <v>9.1993783E-9</v>
      </c>
      <c r="BE1715" s="196">
        <v>4.6042742000000001E-12</v>
      </c>
      <c r="BF1715" s="196">
        <v>9.3410238999999999E-12</v>
      </c>
      <c r="BG1715" s="108">
        <v>0</v>
      </c>
      <c r="BH1715" s="108">
        <v>0</v>
      </c>
      <c r="BI1715" s="108">
        <v>0</v>
      </c>
      <c r="BJ1715" s="108">
        <v>0</v>
      </c>
      <c r="BK1715" s="108">
        <v>0</v>
      </c>
      <c r="BL1715" s="108">
        <v>0</v>
      </c>
      <c r="BM1715" s="108">
        <v>0</v>
      </c>
      <c r="BN1715" s="108">
        <v>0</v>
      </c>
      <c r="BO1715" s="196">
        <v>4.9932075999999995E-7</v>
      </c>
      <c r="BP1715" s="108">
        <v>4.3943512000000004E-3</v>
      </c>
      <c r="BQ1715" s="108">
        <v>0</v>
      </c>
      <c r="BR1715" s="108">
        <v>0</v>
      </c>
      <c r="BS1715" s="108">
        <v>0</v>
      </c>
      <c r="BU1715" s="172">
        <v>8.8555085000000001E-6</v>
      </c>
      <c r="BV1715" s="172">
        <v>7.5093068000000005E-8</v>
      </c>
      <c r="BW1715" s="172">
        <v>5.5953024999999998E-6</v>
      </c>
      <c r="BX1715" s="69">
        <v>0</v>
      </c>
      <c r="BY1715" s="172">
        <v>1.0599265E-7</v>
      </c>
      <c r="BZ1715" s="172">
        <v>2.1026795000000001E-8</v>
      </c>
      <c r="CA1715" s="69">
        <v>0</v>
      </c>
      <c r="CB1715" s="172">
        <v>3.1914149000000002E-8</v>
      </c>
      <c r="CC1715" s="69">
        <v>0</v>
      </c>
      <c r="CD1715" s="69">
        <v>0</v>
      </c>
      <c r="CE1715" s="69">
        <v>0</v>
      </c>
      <c r="CF1715" s="69">
        <v>0</v>
      </c>
      <c r="CG1715" s="69">
        <v>0</v>
      </c>
      <c r="CH1715" s="172">
        <v>4.4716735000000001E-8</v>
      </c>
      <c r="CI1715" s="172">
        <v>2.9695310999999999E-6</v>
      </c>
      <c r="CJ1715" s="172">
        <v>1.1931528999999999E-8</v>
      </c>
      <c r="CK1715" s="69">
        <v>0</v>
      </c>
      <c r="CM1715" s="198">
        <v>0</v>
      </c>
      <c r="CN1715" s="198">
        <v>0.20067324</v>
      </c>
      <c r="CO1715" s="198">
        <v>8.8480587E-4</v>
      </c>
      <c r="CP1715" s="197">
        <v>5.6200097000000003E-5</v>
      </c>
      <c r="CQ1715" s="198">
        <v>0</v>
      </c>
      <c r="CR1715" s="198">
        <v>0</v>
      </c>
      <c r="CS1715" s="197">
        <v>3.8319140999999996E-6</v>
      </c>
      <c r="CT1715" s="198">
        <v>0</v>
      </c>
      <c r="CU1715" s="198">
        <v>0</v>
      </c>
      <c r="CV1715" s="197">
        <v>7.3945713999999999E-6</v>
      </c>
    </row>
    <row r="1716" spans="1:100" ht="14.4">
      <c r="A1716" t="s">
        <v>3865</v>
      </c>
      <c r="B1716" s="85" t="s">
        <v>1276</v>
      </c>
      <c r="C1716" s="113" t="str">
        <f t="shared" si="748"/>
        <v>B.046.04.112</v>
      </c>
      <c r="D1716" s="9" t="s">
        <v>1277</v>
      </c>
      <c r="E1716" s="112" t="s">
        <v>514</v>
      </c>
      <c r="F1716" s="115" t="str">
        <f t="shared" si="749"/>
        <v>Electricity Anhui production</v>
      </c>
      <c r="G1716" s="143">
        <f t="shared" si="735"/>
        <v>0.23603012000000004</v>
      </c>
      <c r="I1716" s="118">
        <f t="shared" si="736"/>
        <v>3.6813067579000006E-2</v>
      </c>
      <c r="K1716" s="161">
        <f t="shared" si="737"/>
        <v>3.2131157200000001E-4</v>
      </c>
      <c r="L1716" s="161">
        <f t="shared" si="738"/>
        <v>8.2404830000000007E-4</v>
      </c>
      <c r="M1716" s="162">
        <f t="shared" si="739"/>
        <v>2.6318970699999998E-4</v>
      </c>
      <c r="N1716" s="161">
        <v>3.5404518000000003E-2</v>
      </c>
      <c r="O1716" s="132">
        <v>2.9539646000000002E-4</v>
      </c>
      <c r="P1716" s="132">
        <v>5.2865184E-4</v>
      </c>
      <c r="Q1716" s="132">
        <v>2.4296206E-4</v>
      </c>
      <c r="R1716" s="164">
        <v>7.8349512000000005E-5</v>
      </c>
      <c r="S1716" s="132">
        <v>0</v>
      </c>
      <c r="T1716" s="132">
        <v>0</v>
      </c>
      <c r="U1716" s="132">
        <v>0</v>
      </c>
      <c r="V1716" s="164">
        <v>2.5983667E-5</v>
      </c>
      <c r="W1716" s="132">
        <v>0</v>
      </c>
      <c r="X1716" s="132">
        <v>2.3720604000000001E-4</v>
      </c>
      <c r="Y1716" s="132">
        <v>0</v>
      </c>
      <c r="Z1716" s="132">
        <v>0</v>
      </c>
      <c r="AA1716" s="132">
        <v>0</v>
      </c>
      <c r="AC1716" s="118">
        <f t="shared" si="740"/>
        <v>3.5404518000000003E-2</v>
      </c>
      <c r="AD1716" s="118">
        <f t="shared" si="741"/>
        <v>1.1453598720000001E-3</v>
      </c>
      <c r="AE1716" s="118">
        <f t="shared" si="742"/>
        <v>8.2404830000000007E-4</v>
      </c>
      <c r="AF1716" s="118">
        <f t="shared" si="743"/>
        <v>8.2404830000000007E-4</v>
      </c>
      <c r="AG1716" s="118">
        <f t="shared" si="744"/>
        <v>2.6318970699999998E-4</v>
      </c>
      <c r="AI1716" s="69">
        <v>2.6451134000000001</v>
      </c>
      <c r="AJ1716" s="69">
        <v>2.3889528000000002</v>
      </c>
      <c r="AK1716" s="69">
        <v>2.9471053000000001E-2</v>
      </c>
      <c r="AL1716" s="69">
        <v>0</v>
      </c>
      <c r="AM1716" s="69">
        <v>0.10244027999999999</v>
      </c>
      <c r="AN1716" s="69">
        <v>0.1039149</v>
      </c>
      <c r="AO1716" s="69">
        <v>2.0334341999999998E-2</v>
      </c>
      <c r="AQ1716" s="116">
        <v>4.0295032999999999E-3</v>
      </c>
      <c r="AR1716" s="116">
        <v>3.8099280000000002E-3</v>
      </c>
      <c r="AS1716" s="116">
        <v>1.8260158E-4</v>
      </c>
      <c r="AT1716" s="199">
        <v>3.6973695000000001E-5</v>
      </c>
      <c r="AU1716" s="150">
        <f t="shared" si="745"/>
        <v>2.2841294991200003E-7</v>
      </c>
      <c r="AV1716" s="150">
        <f t="shared" si="746"/>
        <v>6.7530171090399995E-10</v>
      </c>
      <c r="AW1716" s="163">
        <f t="shared" si="747"/>
        <v>5.1783886409899997E-3</v>
      </c>
      <c r="AX1716" s="196">
        <v>2.1903595000000001E-7</v>
      </c>
      <c r="AY1716" s="196">
        <v>6.6088433999999999E-10</v>
      </c>
      <c r="AZ1716" s="196">
        <v>1.8056304E-14</v>
      </c>
      <c r="BA1716" s="108">
        <v>0</v>
      </c>
      <c r="BB1716" s="108">
        <v>0</v>
      </c>
      <c r="BC1716" s="196">
        <v>3.6126711999999998E-11</v>
      </c>
      <c r="BD1716" s="196">
        <v>9.3408732E-9</v>
      </c>
      <c r="BE1716" s="196">
        <v>5.1212590999999998E-12</v>
      </c>
      <c r="BF1716" s="196">
        <v>9.2780554999999996E-12</v>
      </c>
      <c r="BG1716" s="108">
        <v>0</v>
      </c>
      <c r="BH1716" s="108">
        <v>0</v>
      </c>
      <c r="BI1716" s="108">
        <v>0</v>
      </c>
      <c r="BJ1716" s="108">
        <v>0</v>
      </c>
      <c r="BK1716" s="108">
        <v>0</v>
      </c>
      <c r="BL1716" s="108">
        <v>0</v>
      </c>
      <c r="BM1716" s="108">
        <v>0</v>
      </c>
      <c r="BN1716" s="108">
        <v>0</v>
      </c>
      <c r="BO1716" s="196">
        <v>5.2444099000000005E-7</v>
      </c>
      <c r="BP1716" s="108">
        <v>5.1778642E-3</v>
      </c>
      <c r="BQ1716" s="108">
        <v>0</v>
      </c>
      <c r="BR1716" s="108">
        <v>0</v>
      </c>
      <c r="BS1716" s="108">
        <v>0</v>
      </c>
      <c r="BU1716" s="172">
        <v>9.8095146999999994E-6</v>
      </c>
      <c r="BV1716" s="172">
        <v>7.5859620000000004E-8</v>
      </c>
      <c r="BW1716" s="172">
        <v>6.5811460000000004E-6</v>
      </c>
      <c r="BX1716" s="69">
        <v>0</v>
      </c>
      <c r="BY1716" s="172">
        <v>1.1517685E-7</v>
      </c>
      <c r="BZ1716" s="172">
        <v>2.3387761000000001E-8</v>
      </c>
      <c r="CA1716" s="69">
        <v>0</v>
      </c>
      <c r="CB1716" s="172">
        <v>3.5497587999999999E-8</v>
      </c>
      <c r="CC1716" s="69">
        <v>0</v>
      </c>
      <c r="CD1716" s="69">
        <v>0</v>
      </c>
      <c r="CE1716" s="69">
        <v>0</v>
      </c>
      <c r="CF1716" s="69">
        <v>0</v>
      </c>
      <c r="CG1716" s="69">
        <v>0</v>
      </c>
      <c r="CH1716" s="172">
        <v>4.9240125E-8</v>
      </c>
      <c r="CI1716" s="172">
        <v>2.9166749E-6</v>
      </c>
      <c r="CJ1716" s="172">
        <v>1.253179E-8</v>
      </c>
      <c r="CK1716" s="69">
        <v>0</v>
      </c>
      <c r="CM1716" s="198">
        <v>0</v>
      </c>
      <c r="CN1716" s="198">
        <v>0.23603012000000001</v>
      </c>
      <c r="CO1716" s="198">
        <v>9.8415515000000006E-4</v>
      </c>
      <c r="CP1716" s="197">
        <v>5.726605E-5</v>
      </c>
      <c r="CQ1716" s="198">
        <v>0</v>
      </c>
      <c r="CR1716" s="198">
        <v>0</v>
      </c>
      <c r="CS1716" s="197">
        <v>4.0419004E-6</v>
      </c>
      <c r="CT1716" s="198">
        <v>0</v>
      </c>
      <c r="CU1716" s="198">
        <v>0</v>
      </c>
      <c r="CV1716" s="197">
        <v>8.2248612999999996E-6</v>
      </c>
    </row>
    <row r="1717" spans="1:100" ht="14.4">
      <c r="A1717" t="s">
        <v>3866</v>
      </c>
      <c r="B1717" s="85" t="s">
        <v>1276</v>
      </c>
      <c r="C1717" s="113" t="str">
        <f t="shared" si="748"/>
        <v>B.046.04.113</v>
      </c>
      <c r="D1717" s="9" t="s">
        <v>1277</v>
      </c>
      <c r="E1717" s="112" t="s">
        <v>514</v>
      </c>
      <c r="F1717" s="115" t="str">
        <f t="shared" si="749"/>
        <v>Electricity Fujian production</v>
      </c>
      <c r="G1717" s="143">
        <f t="shared" si="735"/>
        <v>0.15441822666666669</v>
      </c>
      <c r="I1717" s="118">
        <f t="shared" si="736"/>
        <v>3.0581950492E-2</v>
      </c>
      <c r="K1717" s="161">
        <f t="shared" si="737"/>
        <v>2.35423981E-4</v>
      </c>
      <c r="L1717" s="161">
        <f t="shared" si="738"/>
        <v>7.2623614999999995E-4</v>
      </c>
      <c r="M1717" s="162">
        <f t="shared" si="739"/>
        <v>6.4575563609999996E-3</v>
      </c>
      <c r="N1717" s="161">
        <v>2.3162734000000001E-2</v>
      </c>
      <c r="O1717" s="132">
        <v>3.2059583000000001E-4</v>
      </c>
      <c r="P1717" s="132">
        <v>4.0564031999999999E-4</v>
      </c>
      <c r="Q1717" s="132">
        <v>1.8370586E-4</v>
      </c>
      <c r="R1717" s="164">
        <v>5.1718120999999999E-5</v>
      </c>
      <c r="S1717" s="132">
        <v>0</v>
      </c>
      <c r="T1717" s="132">
        <v>0</v>
      </c>
      <c r="U1717" s="132">
        <v>0</v>
      </c>
      <c r="V1717" s="164">
        <v>2.4236061E-5</v>
      </c>
      <c r="W1717" s="132">
        <v>0</v>
      </c>
      <c r="X1717" s="132">
        <v>6.4333202999999999E-3</v>
      </c>
      <c r="Y1717" s="132">
        <v>0</v>
      </c>
      <c r="Z1717" s="132">
        <v>0</v>
      </c>
      <c r="AA1717" s="132">
        <v>0</v>
      </c>
      <c r="AC1717" s="118">
        <f t="shared" si="740"/>
        <v>2.3162734000000001E-2</v>
      </c>
      <c r="AD1717" s="118">
        <f t="shared" si="741"/>
        <v>9.6166013099999994E-4</v>
      </c>
      <c r="AE1717" s="118">
        <f t="shared" si="742"/>
        <v>7.2623614999999995E-4</v>
      </c>
      <c r="AF1717" s="118">
        <f t="shared" si="743"/>
        <v>7.2623614999999995E-4</v>
      </c>
      <c r="AG1717" s="118">
        <f t="shared" si="744"/>
        <v>6.4575563609999996E-3</v>
      </c>
      <c r="AI1717" s="69">
        <v>2.5600725999999998</v>
      </c>
      <c r="AJ1717" s="69">
        <v>1.5549686</v>
      </c>
      <c r="AK1717" s="69">
        <v>0.79929130999999998</v>
      </c>
      <c r="AL1717" s="69">
        <v>0</v>
      </c>
      <c r="AM1717" s="69">
        <v>6.6678346999999999E-2</v>
      </c>
      <c r="AN1717" s="69">
        <v>7.7625694999999995E-2</v>
      </c>
      <c r="AO1717" s="69">
        <v>6.1508619E-2</v>
      </c>
      <c r="AQ1717" s="116">
        <v>2.6804808000000001E-3</v>
      </c>
      <c r="AR1717" s="116">
        <v>2.5359969999999999E-3</v>
      </c>
      <c r="AS1717" s="116">
        <v>1.2041654E-4</v>
      </c>
      <c r="AT1717" s="199">
        <v>2.4067221999999999E-5</v>
      </c>
      <c r="AU1717" s="150">
        <f t="shared" si="745"/>
        <v>1.5203818814099998E-7</v>
      </c>
      <c r="AV1717" s="150">
        <f t="shared" si="746"/>
        <v>4.45327444294E-10</v>
      </c>
      <c r="AW1717" s="163">
        <f t="shared" si="747"/>
        <v>3.3707593682000001E-3</v>
      </c>
      <c r="AX1717" s="196">
        <v>1.4330010999999999E-7</v>
      </c>
      <c r="AY1717" s="196">
        <v>4.3237103000000002E-10</v>
      </c>
      <c r="AZ1717" s="196">
        <v>1.1812994E-14</v>
      </c>
      <c r="BA1717" s="108">
        <v>0</v>
      </c>
      <c r="BB1717" s="108">
        <v>0</v>
      </c>
      <c r="BC1717" s="196">
        <v>2.7315740999999999E-11</v>
      </c>
      <c r="BD1717" s="196">
        <v>8.7107623999999997E-9</v>
      </c>
      <c r="BE1717" s="196">
        <v>3.8722314E-12</v>
      </c>
      <c r="BF1717" s="196">
        <v>9.0723699000000004E-12</v>
      </c>
      <c r="BG1717" s="108">
        <v>0</v>
      </c>
      <c r="BH1717" s="108">
        <v>0</v>
      </c>
      <c r="BI1717" s="108">
        <v>0</v>
      </c>
      <c r="BJ1717" s="108">
        <v>0</v>
      </c>
      <c r="BK1717" s="108">
        <v>0</v>
      </c>
      <c r="BL1717" s="108">
        <v>0</v>
      </c>
      <c r="BM1717" s="108">
        <v>0</v>
      </c>
      <c r="BN1717" s="108">
        <v>0</v>
      </c>
      <c r="BO1717" s="196">
        <v>4.8916819999999996E-7</v>
      </c>
      <c r="BP1717" s="108">
        <v>3.3702701999999999E-3</v>
      </c>
      <c r="BQ1717" s="108">
        <v>0</v>
      </c>
      <c r="BR1717" s="108">
        <v>0</v>
      </c>
      <c r="BS1717" s="108">
        <v>0</v>
      </c>
      <c r="BU1717" s="172">
        <v>7.4604667999999998E-6</v>
      </c>
      <c r="BV1717" s="172">
        <v>7.1540748999999995E-8</v>
      </c>
      <c r="BW1717" s="172">
        <v>4.3055898000000002E-6</v>
      </c>
      <c r="BX1717" s="69">
        <v>0</v>
      </c>
      <c r="BY1717" s="172">
        <v>9.2035573000000004E-8</v>
      </c>
      <c r="BZ1717" s="172">
        <v>1.7683701999999999E-8</v>
      </c>
      <c r="CA1717" s="69">
        <v>0</v>
      </c>
      <c r="CB1717" s="172">
        <v>2.6840054000000001E-8</v>
      </c>
      <c r="CC1717" s="69">
        <v>0</v>
      </c>
      <c r="CD1717" s="69">
        <v>0</v>
      </c>
      <c r="CE1717" s="69">
        <v>0</v>
      </c>
      <c r="CF1717" s="69">
        <v>0</v>
      </c>
      <c r="CG1717" s="69">
        <v>0</v>
      </c>
      <c r="CH1717" s="172">
        <v>3.8151549999999999E-8</v>
      </c>
      <c r="CI1717" s="172">
        <v>2.8969364000000001E-6</v>
      </c>
      <c r="CJ1717" s="172">
        <v>1.1688928E-8</v>
      </c>
      <c r="CK1717" s="69">
        <v>0</v>
      </c>
      <c r="CM1717" s="198">
        <v>0</v>
      </c>
      <c r="CN1717" s="198">
        <v>0.15441821999999999</v>
      </c>
      <c r="CO1717" s="198">
        <v>7.4412880999999995E-4</v>
      </c>
      <c r="CP1717" s="197">
        <v>5.3002910999999997E-5</v>
      </c>
      <c r="CQ1717" s="198">
        <v>0</v>
      </c>
      <c r="CR1717" s="198">
        <v>0</v>
      </c>
      <c r="CS1717" s="197">
        <v>3.4615134000000001E-6</v>
      </c>
      <c r="CT1717" s="198">
        <v>0</v>
      </c>
      <c r="CU1717" s="198">
        <v>0</v>
      </c>
      <c r="CV1717" s="197">
        <v>6.2188937000000003E-6</v>
      </c>
    </row>
    <row r="1718" spans="1:100" ht="14.4">
      <c r="A1718" t="s">
        <v>3867</v>
      </c>
      <c r="B1718" s="85" t="s">
        <v>1276</v>
      </c>
      <c r="C1718" s="113" t="str">
        <f t="shared" si="748"/>
        <v>B.046.04.114</v>
      </c>
      <c r="D1718" s="9" t="s">
        <v>1277</v>
      </c>
      <c r="E1718" s="112" t="s">
        <v>514</v>
      </c>
      <c r="F1718" s="115" t="str">
        <f t="shared" si="749"/>
        <v>Electricity Jiangxi production</v>
      </c>
      <c r="G1718" s="143">
        <f t="shared" si="735"/>
        <v>0.22046691333333332</v>
      </c>
      <c r="I1718" s="118">
        <f t="shared" si="736"/>
        <v>3.4406738770999999E-2</v>
      </c>
      <c r="K1718" s="161">
        <f t="shared" si="737"/>
        <v>3.0146317600000003E-4</v>
      </c>
      <c r="L1718" s="161">
        <f t="shared" si="738"/>
        <v>7.7445869000000007E-4</v>
      </c>
      <c r="M1718" s="162">
        <f t="shared" si="739"/>
        <v>2.6077990500000001E-4</v>
      </c>
      <c r="N1718" s="161">
        <v>3.3070036999999997E-2</v>
      </c>
      <c r="O1718" s="132">
        <v>2.7828316E-4</v>
      </c>
      <c r="P1718" s="132">
        <v>4.9617553000000001E-4</v>
      </c>
      <c r="Q1718" s="132">
        <v>2.2800051000000001E-4</v>
      </c>
      <c r="R1718" s="164">
        <v>7.3462666000000004E-5</v>
      </c>
      <c r="S1718" s="132">
        <v>0</v>
      </c>
      <c r="T1718" s="132">
        <v>0</v>
      </c>
      <c r="U1718" s="132">
        <v>0</v>
      </c>
      <c r="V1718" s="164">
        <v>3.8324244999999998E-5</v>
      </c>
      <c r="W1718" s="132">
        <v>0</v>
      </c>
      <c r="X1718" s="132">
        <v>2.2245566E-4</v>
      </c>
      <c r="Y1718" s="132">
        <v>0</v>
      </c>
      <c r="Z1718" s="132">
        <v>0</v>
      </c>
      <c r="AA1718" s="132">
        <v>0</v>
      </c>
      <c r="AC1718" s="118">
        <f t="shared" si="740"/>
        <v>3.3070036999999997E-2</v>
      </c>
      <c r="AD1718" s="118">
        <f t="shared" si="741"/>
        <v>1.0759218660000001E-3</v>
      </c>
      <c r="AE1718" s="118">
        <f t="shared" si="742"/>
        <v>7.7445869000000007E-4</v>
      </c>
      <c r="AF1718" s="118">
        <f t="shared" si="743"/>
        <v>7.7445869000000007E-4</v>
      </c>
      <c r="AG1718" s="118">
        <f t="shared" si="744"/>
        <v>2.6077990500000001E-4</v>
      </c>
      <c r="AI1718" s="69">
        <v>2.5379535</v>
      </c>
      <c r="AJ1718" s="69">
        <v>2.2297120000000001</v>
      </c>
      <c r="AK1718" s="69">
        <v>2.7638429999999999E-2</v>
      </c>
      <c r="AL1718" s="69">
        <v>0</v>
      </c>
      <c r="AM1718" s="69">
        <v>9.5611901999999999E-2</v>
      </c>
      <c r="AN1718" s="69">
        <v>0.14581253</v>
      </c>
      <c r="AO1718" s="69">
        <v>3.9178600000000001E-2</v>
      </c>
      <c r="AQ1718" s="116">
        <v>3.7647986E-3</v>
      </c>
      <c r="AR1718" s="116">
        <v>3.559703E-3</v>
      </c>
      <c r="AS1718" s="116">
        <v>1.7058444E-4</v>
      </c>
      <c r="AT1718" s="199">
        <v>3.4511161000000003E-5</v>
      </c>
      <c r="AU1718" s="150">
        <f t="shared" si="745"/>
        <v>2.1341144423600003E-7</v>
      </c>
      <c r="AV1718" s="150">
        <f t="shared" si="746"/>
        <v>6.3085962001900013E-10</v>
      </c>
      <c r="AW1718" s="163">
        <f t="shared" si="747"/>
        <v>4.8334960168699998E-3</v>
      </c>
      <c r="AX1718" s="196">
        <v>2.0459329E-7</v>
      </c>
      <c r="AY1718" s="196">
        <v>6.1730736000000004E-10</v>
      </c>
      <c r="AZ1718" s="196">
        <v>1.6865718999999999E-14</v>
      </c>
      <c r="BA1718" s="108">
        <v>0</v>
      </c>
      <c r="BB1718" s="108">
        <v>0</v>
      </c>
      <c r="BC1718" s="196">
        <v>3.3902036E-11</v>
      </c>
      <c r="BD1718" s="196">
        <v>8.7842522000000004E-9</v>
      </c>
      <c r="BE1718" s="196">
        <v>4.8058929999999999E-12</v>
      </c>
      <c r="BF1718" s="196">
        <v>8.7295012999999999E-12</v>
      </c>
      <c r="BG1718" s="108">
        <v>0</v>
      </c>
      <c r="BH1718" s="108">
        <v>0</v>
      </c>
      <c r="BI1718" s="108">
        <v>0</v>
      </c>
      <c r="BJ1718" s="108">
        <v>0</v>
      </c>
      <c r="BK1718" s="108">
        <v>0</v>
      </c>
      <c r="BL1718" s="108">
        <v>0</v>
      </c>
      <c r="BM1718" s="108">
        <v>0</v>
      </c>
      <c r="BN1718" s="108">
        <v>0</v>
      </c>
      <c r="BO1718" s="196">
        <v>7.7351686999999998E-7</v>
      </c>
      <c r="BP1718" s="108">
        <v>4.8327225E-3</v>
      </c>
      <c r="BQ1718" s="108">
        <v>0</v>
      </c>
      <c r="BR1718" s="108">
        <v>0</v>
      </c>
      <c r="BS1718" s="108">
        <v>0</v>
      </c>
      <c r="BU1718" s="172">
        <v>9.1690932000000008E-6</v>
      </c>
      <c r="BV1718" s="172">
        <v>7.1345298000000004E-8</v>
      </c>
      <c r="BW1718" s="172">
        <v>6.1472025000000004E-6</v>
      </c>
      <c r="BX1718" s="69">
        <v>0</v>
      </c>
      <c r="BY1718" s="172">
        <v>1.081581E-7</v>
      </c>
      <c r="BZ1718" s="172">
        <v>2.1947547E-8</v>
      </c>
      <c r="CA1718" s="69">
        <v>0</v>
      </c>
      <c r="CB1718" s="172">
        <v>3.3311654000000003E-8</v>
      </c>
      <c r="CC1718" s="69">
        <v>0</v>
      </c>
      <c r="CD1718" s="69">
        <v>0</v>
      </c>
      <c r="CE1718" s="69">
        <v>0</v>
      </c>
      <c r="CF1718" s="69">
        <v>0</v>
      </c>
      <c r="CG1718" s="69">
        <v>0</v>
      </c>
      <c r="CH1718" s="172">
        <v>4.6218125000000001E-8</v>
      </c>
      <c r="CI1718" s="172">
        <v>2.7224264E-6</v>
      </c>
      <c r="CJ1718" s="172">
        <v>1.8483588E-8</v>
      </c>
      <c r="CK1718" s="69">
        <v>0</v>
      </c>
      <c r="CM1718" s="198">
        <v>0</v>
      </c>
      <c r="CN1718" s="198">
        <v>0.22046690999999999</v>
      </c>
      <c r="CO1718" s="198">
        <v>9.2355108E-4</v>
      </c>
      <c r="CP1718" s="197">
        <v>5.3847102E-5</v>
      </c>
      <c r="CQ1718" s="198">
        <v>0</v>
      </c>
      <c r="CR1718" s="198">
        <v>0</v>
      </c>
      <c r="CS1718" s="197">
        <v>3.7980208999999999E-6</v>
      </c>
      <c r="CT1718" s="198">
        <v>0</v>
      </c>
      <c r="CU1718" s="198">
        <v>0</v>
      </c>
      <c r="CV1718" s="197">
        <v>7.7183759999999998E-6</v>
      </c>
    </row>
    <row r="1719" spans="1:100" ht="14.4">
      <c r="A1719" t="s">
        <v>3868</v>
      </c>
      <c r="B1719" s="85" t="s">
        <v>1276</v>
      </c>
      <c r="C1719" s="113" t="str">
        <f t="shared" si="748"/>
        <v>B.046.04.115</v>
      </c>
      <c r="D1719" s="9" t="s">
        <v>1277</v>
      </c>
      <c r="E1719" s="112" t="s">
        <v>514</v>
      </c>
      <c r="F1719" s="115" t="str">
        <f t="shared" si="749"/>
        <v>Electricity Shandong production</v>
      </c>
      <c r="G1719" s="143">
        <f t="shared" si="735"/>
        <v>0.21339202000000002</v>
      </c>
      <c r="I1719" s="118">
        <f t="shared" si="736"/>
        <v>3.4503966484000004E-2</v>
      </c>
      <c r="K1719" s="161">
        <f t="shared" si="737"/>
        <v>2.9638434900000003E-4</v>
      </c>
      <c r="L1719" s="161">
        <f t="shared" si="738"/>
        <v>7.8526656999999996E-4</v>
      </c>
      <c r="M1719" s="162">
        <f t="shared" si="739"/>
        <v>1.4135125649999999E-3</v>
      </c>
      <c r="N1719" s="161">
        <v>3.2008803000000002E-2</v>
      </c>
      <c r="O1719" s="132">
        <v>2.9369805999999998E-4</v>
      </c>
      <c r="P1719" s="132">
        <v>4.9156850999999998E-4</v>
      </c>
      <c r="Q1719" s="132">
        <v>2.254418E-4</v>
      </c>
      <c r="R1719" s="164">
        <v>7.0942549000000001E-5</v>
      </c>
      <c r="S1719" s="132">
        <v>0</v>
      </c>
      <c r="T1719" s="132">
        <v>0</v>
      </c>
      <c r="U1719" s="132">
        <v>0</v>
      </c>
      <c r="V1719" s="164">
        <v>2.8782265000000001E-5</v>
      </c>
      <c r="W1719" s="132">
        <v>0</v>
      </c>
      <c r="X1719" s="132">
        <v>1.3847302999999999E-3</v>
      </c>
      <c r="Y1719" s="132">
        <v>0</v>
      </c>
      <c r="Z1719" s="132">
        <v>0</v>
      </c>
      <c r="AA1719" s="132">
        <v>0</v>
      </c>
      <c r="AC1719" s="118">
        <f t="shared" si="740"/>
        <v>3.2008803000000002E-2</v>
      </c>
      <c r="AD1719" s="118">
        <f t="shared" si="741"/>
        <v>1.081650919E-3</v>
      </c>
      <c r="AE1719" s="118">
        <f t="shared" si="742"/>
        <v>7.8526656999999996E-4</v>
      </c>
      <c r="AF1719" s="118">
        <f t="shared" si="743"/>
        <v>7.8526656999999996E-4</v>
      </c>
      <c r="AG1719" s="118">
        <f t="shared" si="744"/>
        <v>1.4135125649999999E-3</v>
      </c>
      <c r="AI1719" s="69">
        <v>2.5781136</v>
      </c>
      <c r="AJ1719" s="69">
        <v>2.1575380000000002</v>
      </c>
      <c r="AK1719" s="69">
        <v>0.17204225000000001</v>
      </c>
      <c r="AL1719" s="69">
        <v>0</v>
      </c>
      <c r="AM1719" s="69">
        <v>9.2517021000000005E-2</v>
      </c>
      <c r="AN1719" s="69">
        <v>0.1467851</v>
      </c>
      <c r="AO1719" s="69">
        <v>9.2312348999999995E-3</v>
      </c>
      <c r="AQ1719" s="116">
        <v>3.6523973E-3</v>
      </c>
      <c r="AR1719" s="116">
        <v>3.4537117000000002E-3</v>
      </c>
      <c r="AS1719" s="116">
        <v>1.6529272000000001E-4</v>
      </c>
      <c r="AT1719" s="199">
        <v>3.3392865999999997E-5</v>
      </c>
      <c r="AU1719" s="150">
        <f t="shared" si="745"/>
        <v>2.07057061376E-7</v>
      </c>
      <c r="AV1719" s="150">
        <f t="shared" si="746"/>
        <v>6.1128964018999999E-10</v>
      </c>
      <c r="AW1719" s="163">
        <f t="shared" si="747"/>
        <v>4.6768720264500005E-3</v>
      </c>
      <c r="AX1719" s="196">
        <v>1.9802779999999999E-7</v>
      </c>
      <c r="AY1719" s="196">
        <v>5.9749765999999997E-10</v>
      </c>
      <c r="AZ1719" s="196">
        <v>1.632449E-14</v>
      </c>
      <c r="BA1719" s="108">
        <v>0</v>
      </c>
      <c r="BB1719" s="108">
        <v>0</v>
      </c>
      <c r="BC1719" s="196">
        <v>3.3521576000000003E-11</v>
      </c>
      <c r="BD1719" s="196">
        <v>8.9957397999999997E-9</v>
      </c>
      <c r="BE1719" s="196">
        <v>4.7519596000000001E-12</v>
      </c>
      <c r="BF1719" s="196">
        <v>9.0236960999999994E-12</v>
      </c>
      <c r="BG1719" s="108">
        <v>0</v>
      </c>
      <c r="BH1719" s="108">
        <v>0</v>
      </c>
      <c r="BI1719" s="108">
        <v>0</v>
      </c>
      <c r="BJ1719" s="108">
        <v>0</v>
      </c>
      <c r="BK1719" s="108">
        <v>0</v>
      </c>
      <c r="BL1719" s="108">
        <v>0</v>
      </c>
      <c r="BM1719" s="108">
        <v>0</v>
      </c>
      <c r="BN1719" s="108">
        <v>0</v>
      </c>
      <c r="BO1719" s="196">
        <v>5.8092645000000004E-7</v>
      </c>
      <c r="BP1719" s="108">
        <v>4.6762911000000004E-3</v>
      </c>
      <c r="BQ1719" s="108">
        <v>0</v>
      </c>
      <c r="BR1719" s="108">
        <v>0</v>
      </c>
      <c r="BS1719" s="108">
        <v>0</v>
      </c>
      <c r="BU1719" s="172">
        <v>9.0655066999999992E-6</v>
      </c>
      <c r="BV1719" s="172">
        <v>7.3248306999999997E-8</v>
      </c>
      <c r="BW1719" s="172">
        <v>5.9499357999999998E-6</v>
      </c>
      <c r="BX1719" s="69">
        <v>0</v>
      </c>
      <c r="BY1719" s="172">
        <v>1.0765364E-7</v>
      </c>
      <c r="BZ1719" s="172">
        <v>2.1701243999999999E-8</v>
      </c>
      <c r="CA1719" s="69">
        <v>0</v>
      </c>
      <c r="CB1719" s="172">
        <v>3.2937818000000002E-8</v>
      </c>
      <c r="CC1719" s="69">
        <v>0</v>
      </c>
      <c r="CD1719" s="69">
        <v>0</v>
      </c>
      <c r="CE1719" s="69">
        <v>0</v>
      </c>
      <c r="CF1719" s="69">
        <v>0</v>
      </c>
      <c r="CG1719" s="69">
        <v>0</v>
      </c>
      <c r="CH1719" s="172">
        <v>4.5874953E-8</v>
      </c>
      <c r="CI1719" s="172">
        <v>2.8202734E-6</v>
      </c>
      <c r="CJ1719" s="172">
        <v>1.388154E-8</v>
      </c>
      <c r="CK1719" s="69">
        <v>0</v>
      </c>
      <c r="CM1719" s="198">
        <v>0</v>
      </c>
      <c r="CN1719" s="198">
        <v>0.21339201999999999</v>
      </c>
      <c r="CO1719" s="198">
        <v>9.1318666000000004E-4</v>
      </c>
      <c r="CP1719" s="197">
        <v>5.5092624000000001E-5</v>
      </c>
      <c r="CQ1719" s="198">
        <v>0</v>
      </c>
      <c r="CR1719" s="198">
        <v>0</v>
      </c>
      <c r="CS1719" s="197">
        <v>3.8261555999999998E-6</v>
      </c>
      <c r="CT1719" s="198">
        <v>0</v>
      </c>
      <c r="CU1719" s="198">
        <v>0</v>
      </c>
      <c r="CV1719" s="197">
        <v>7.6317576000000007E-6</v>
      </c>
    </row>
    <row r="1720" spans="1:100" ht="14.4">
      <c r="A1720" t="s">
        <v>3869</v>
      </c>
      <c r="B1720" s="85" t="s">
        <v>1276</v>
      </c>
      <c r="C1720" s="113" t="str">
        <f t="shared" si="748"/>
        <v>B.046.04.116</v>
      </c>
      <c r="D1720" s="9" t="s">
        <v>1277</v>
      </c>
      <c r="E1720" s="112" t="s">
        <v>514</v>
      </c>
      <c r="F1720" s="115" t="str">
        <f t="shared" si="749"/>
        <v>Electricity Henan production</v>
      </c>
      <c r="G1720" s="143">
        <f t="shared" si="735"/>
        <v>0.21255175333333334</v>
      </c>
      <c r="I1720" s="118">
        <f t="shared" si="736"/>
        <v>3.3172812130999998E-2</v>
      </c>
      <c r="K1720" s="161">
        <f t="shared" si="737"/>
        <v>2.9111006599999998E-4</v>
      </c>
      <c r="L1720" s="161">
        <f t="shared" si="738"/>
        <v>7.4961123000000002E-4</v>
      </c>
      <c r="M1720" s="162">
        <f t="shared" si="739"/>
        <v>2.49327835E-4</v>
      </c>
      <c r="N1720" s="161">
        <v>3.1882763000000001E-2</v>
      </c>
      <c r="O1720" s="132">
        <v>2.7061514000000002E-4</v>
      </c>
      <c r="P1720" s="132">
        <v>4.7899609E-4</v>
      </c>
      <c r="Q1720" s="132">
        <v>2.2030754E-4</v>
      </c>
      <c r="R1720" s="164">
        <v>7.0802526000000003E-5</v>
      </c>
      <c r="S1720" s="132">
        <v>0</v>
      </c>
      <c r="T1720" s="132">
        <v>0</v>
      </c>
      <c r="U1720" s="132">
        <v>0</v>
      </c>
      <c r="V1720" s="164">
        <v>3.5738624999999999E-5</v>
      </c>
      <c r="W1720" s="132">
        <v>0</v>
      </c>
      <c r="X1720" s="132">
        <v>2.1358921000000001E-4</v>
      </c>
      <c r="Y1720" s="132">
        <v>0</v>
      </c>
      <c r="Z1720" s="132">
        <v>0</v>
      </c>
      <c r="AA1720" s="132">
        <v>0</v>
      </c>
      <c r="AC1720" s="118">
        <f t="shared" si="740"/>
        <v>3.1882763000000001E-2</v>
      </c>
      <c r="AD1720" s="118">
        <f t="shared" si="741"/>
        <v>1.040721296E-3</v>
      </c>
      <c r="AE1720" s="118">
        <f t="shared" si="742"/>
        <v>7.4961123000000002E-4</v>
      </c>
      <c r="AF1720" s="118">
        <f t="shared" si="743"/>
        <v>7.4961123000000002E-4</v>
      </c>
      <c r="AG1720" s="118">
        <f t="shared" si="744"/>
        <v>2.49327835E-4</v>
      </c>
      <c r="AI1720" s="69">
        <v>2.4837270999999999</v>
      </c>
      <c r="AJ1720" s="69">
        <v>2.1493943999999998</v>
      </c>
      <c r="AK1720" s="69">
        <v>2.6536840999999999E-2</v>
      </c>
      <c r="AL1720" s="69">
        <v>0</v>
      </c>
      <c r="AM1720" s="69">
        <v>9.2167816E-2</v>
      </c>
      <c r="AN1720" s="69">
        <v>0.16611815999999999</v>
      </c>
      <c r="AO1720" s="69">
        <v>4.9509847000000003E-2</v>
      </c>
      <c r="AQ1720" s="116">
        <v>3.6304407999999998E-3</v>
      </c>
      <c r="AR1720" s="116">
        <v>3.4326951E-3</v>
      </c>
      <c r="AS1720" s="116">
        <v>1.6447791E-4</v>
      </c>
      <c r="AT1720" s="199">
        <v>3.3267842999999998E-5</v>
      </c>
      <c r="AU1720" s="150">
        <f t="shared" si="745"/>
        <v>2.0579706954799999E-7</v>
      </c>
      <c r="AV1720" s="150">
        <f t="shared" si="746"/>
        <v>6.0827628510900006E-10</v>
      </c>
      <c r="AW1720" s="163">
        <f t="shared" si="747"/>
        <v>4.65936183005E-3</v>
      </c>
      <c r="AX1720" s="196">
        <v>1.9724803E-7</v>
      </c>
      <c r="AY1720" s="196">
        <v>5.9514491000000003E-10</v>
      </c>
      <c r="AZ1720" s="196">
        <v>1.6260208999999999E-14</v>
      </c>
      <c r="BA1720" s="108">
        <v>0</v>
      </c>
      <c r="BB1720" s="108">
        <v>0</v>
      </c>
      <c r="BC1720" s="196">
        <v>3.2758148000000002E-11</v>
      </c>
      <c r="BD1720" s="196">
        <v>8.5162814000000003E-9</v>
      </c>
      <c r="BE1720" s="196">
        <v>4.6437375000000003E-12</v>
      </c>
      <c r="BF1720" s="196">
        <v>8.4713773999999995E-12</v>
      </c>
      <c r="BG1720" s="108">
        <v>0</v>
      </c>
      <c r="BH1720" s="108">
        <v>0</v>
      </c>
      <c r="BI1720" s="108">
        <v>0</v>
      </c>
      <c r="BJ1720" s="108">
        <v>0</v>
      </c>
      <c r="BK1720" s="108">
        <v>0</v>
      </c>
      <c r="BL1720" s="108">
        <v>0</v>
      </c>
      <c r="BM1720" s="108">
        <v>0</v>
      </c>
      <c r="BN1720" s="108">
        <v>0</v>
      </c>
      <c r="BO1720" s="196">
        <v>7.2133005000000004E-7</v>
      </c>
      <c r="BP1720" s="108">
        <v>4.6586405000000001E-3</v>
      </c>
      <c r="BQ1720" s="108">
        <v>0</v>
      </c>
      <c r="BR1720" s="108">
        <v>0</v>
      </c>
      <c r="BS1720" s="108">
        <v>0</v>
      </c>
      <c r="BU1720" s="172">
        <v>8.8397801999999998E-6</v>
      </c>
      <c r="BV1720" s="172">
        <v>6.9189114000000002E-8</v>
      </c>
      <c r="BW1720" s="172">
        <v>5.9265069E-6</v>
      </c>
      <c r="BX1720" s="69">
        <v>0</v>
      </c>
      <c r="BY1720" s="172">
        <v>1.0455315999999999E-7</v>
      </c>
      <c r="BZ1720" s="172">
        <v>2.1207015000000001E-8</v>
      </c>
      <c r="CA1720" s="69">
        <v>0</v>
      </c>
      <c r="CB1720" s="172">
        <v>3.2187684999999999E-8</v>
      </c>
      <c r="CC1720" s="69">
        <v>0</v>
      </c>
      <c r="CD1720" s="69">
        <v>0</v>
      </c>
      <c r="CE1720" s="69">
        <v>0</v>
      </c>
      <c r="CF1720" s="69">
        <v>0</v>
      </c>
      <c r="CG1720" s="69">
        <v>0</v>
      </c>
      <c r="CH1720" s="172">
        <v>4.4674978000000001E-8</v>
      </c>
      <c r="CI1720" s="172">
        <v>2.6242248E-6</v>
      </c>
      <c r="CJ1720" s="172">
        <v>1.7236556999999999E-8</v>
      </c>
      <c r="CK1720" s="69">
        <v>0</v>
      </c>
      <c r="CM1720" s="198">
        <v>0</v>
      </c>
      <c r="CN1720" s="198">
        <v>0.21255175000000001</v>
      </c>
      <c r="CO1720" s="198">
        <v>8.9238955000000002E-4</v>
      </c>
      <c r="CP1720" s="197">
        <v>5.2202032E-5</v>
      </c>
      <c r="CQ1720" s="198">
        <v>0</v>
      </c>
      <c r="CR1720" s="198">
        <v>0</v>
      </c>
      <c r="CS1720" s="197">
        <v>3.6758452000000001E-6</v>
      </c>
      <c r="CT1720" s="198">
        <v>0</v>
      </c>
      <c r="CU1720" s="198">
        <v>0</v>
      </c>
      <c r="CV1720" s="197">
        <v>7.4579503000000001E-6</v>
      </c>
    </row>
    <row r="1721" spans="1:100" ht="14.4">
      <c r="A1721" t="s">
        <v>3870</v>
      </c>
      <c r="B1721" s="85" t="s">
        <v>1276</v>
      </c>
      <c r="C1721" s="113" t="str">
        <f t="shared" si="748"/>
        <v>B.046.04.117</v>
      </c>
      <c r="D1721" s="9" t="s">
        <v>1277</v>
      </c>
      <c r="E1721" s="112" t="s">
        <v>514</v>
      </c>
      <c r="F1721" s="115" t="str">
        <f t="shared" si="749"/>
        <v>Electricity Hubei production</v>
      </c>
      <c r="G1721" s="143">
        <f t="shared" si="735"/>
        <v>0.12781840666666666</v>
      </c>
      <c r="I1721" s="118">
        <f t="shared" si="736"/>
        <v>2.0043857637E-2</v>
      </c>
      <c r="K1721" s="161">
        <f t="shared" si="737"/>
        <v>1.7705827699999999E-4</v>
      </c>
      <c r="L1721" s="161">
        <f t="shared" si="738"/>
        <v>4.4930977999999998E-4</v>
      </c>
      <c r="M1721" s="162">
        <f t="shared" si="739"/>
        <v>2.4472858000000001E-4</v>
      </c>
      <c r="N1721" s="161">
        <v>1.9172761E-2</v>
      </c>
      <c r="O1721" s="132">
        <v>1.6173576000000001E-4</v>
      </c>
      <c r="P1721" s="132">
        <v>2.8757402E-4</v>
      </c>
      <c r="Q1721" s="132">
        <v>1.3208495E-4</v>
      </c>
      <c r="R1721" s="164">
        <v>4.4973326999999999E-5</v>
      </c>
      <c r="S1721" s="132">
        <v>0</v>
      </c>
      <c r="T1721" s="132">
        <v>0</v>
      </c>
      <c r="U1721" s="132">
        <v>0</v>
      </c>
      <c r="V1721" s="132">
        <v>1.1375607E-4</v>
      </c>
      <c r="W1721" s="132">
        <v>0</v>
      </c>
      <c r="X1721" s="132">
        <v>1.3097251E-4</v>
      </c>
      <c r="Y1721" s="132">
        <v>0</v>
      </c>
      <c r="Z1721" s="132">
        <v>0</v>
      </c>
      <c r="AA1721" s="132">
        <v>0</v>
      </c>
      <c r="AC1721" s="118">
        <f t="shared" si="740"/>
        <v>1.9172761E-2</v>
      </c>
      <c r="AD1721" s="118">
        <f t="shared" si="741"/>
        <v>6.2636805699999997E-4</v>
      </c>
      <c r="AE1721" s="118">
        <f t="shared" si="742"/>
        <v>4.4930977999999998E-4</v>
      </c>
      <c r="AF1721" s="118">
        <f t="shared" si="743"/>
        <v>4.4930977999999998E-4</v>
      </c>
      <c r="AG1721" s="118">
        <f t="shared" si="744"/>
        <v>2.4472858000000001E-4</v>
      </c>
      <c r="AI1721" s="69">
        <v>1.9007254</v>
      </c>
      <c r="AJ1721" s="69">
        <v>1.2834924000000001</v>
      </c>
      <c r="AK1721" s="69">
        <v>1.6272341999999999E-2</v>
      </c>
      <c r="AL1721" s="69">
        <v>0</v>
      </c>
      <c r="AM1721" s="69">
        <v>5.5037218999999998E-2</v>
      </c>
      <c r="AN1721" s="69">
        <v>0.11638807</v>
      </c>
      <c r="AO1721" s="69">
        <v>0.42953542</v>
      </c>
      <c r="AQ1721" s="116">
        <v>2.1832848E-3</v>
      </c>
      <c r="AR1721" s="116">
        <v>2.0645060999999998E-3</v>
      </c>
      <c r="AS1721" s="199">
        <v>9.8899786000000006E-5</v>
      </c>
      <c r="AT1721" s="199">
        <v>1.9878923999999999E-5</v>
      </c>
      <c r="AU1721" s="150">
        <f t="shared" si="745"/>
        <v>1.23771347282E-7</v>
      </c>
      <c r="AV1721" s="150">
        <f t="shared" si="746"/>
        <v>3.6575364900800001E-10</v>
      </c>
      <c r="AW1721" s="163">
        <f t="shared" si="747"/>
        <v>2.7841630940000001E-3</v>
      </c>
      <c r="AX1721" s="196">
        <v>1.1861548E-7</v>
      </c>
      <c r="AY1721" s="196">
        <v>3.5789153999999998E-10</v>
      </c>
      <c r="AZ1721" s="196">
        <v>9.7781080000000002E-15</v>
      </c>
      <c r="BA1721" s="108">
        <v>0</v>
      </c>
      <c r="BB1721" s="108">
        <v>0</v>
      </c>
      <c r="BC1721" s="196">
        <v>1.9640081999999998E-11</v>
      </c>
      <c r="BD1721" s="196">
        <v>5.1362272000000001E-9</v>
      </c>
      <c r="BE1721" s="196">
        <v>2.7841434999999999E-12</v>
      </c>
      <c r="BF1721" s="196">
        <v>5.0681873999999997E-12</v>
      </c>
      <c r="BG1721" s="108">
        <v>0</v>
      </c>
      <c r="BH1721" s="108">
        <v>0</v>
      </c>
      <c r="BI1721" s="108">
        <v>0</v>
      </c>
      <c r="BJ1721" s="108">
        <v>0</v>
      </c>
      <c r="BK1721" s="108">
        <v>0</v>
      </c>
      <c r="BL1721" s="108">
        <v>0</v>
      </c>
      <c r="BM1721" s="108">
        <v>0</v>
      </c>
      <c r="BN1721" s="108">
        <v>0</v>
      </c>
      <c r="BO1721" s="196">
        <v>2.295994E-6</v>
      </c>
      <c r="BP1721" s="108">
        <v>2.7818671E-3</v>
      </c>
      <c r="BQ1721" s="108">
        <v>0</v>
      </c>
      <c r="BR1721" s="108">
        <v>0</v>
      </c>
      <c r="BS1721" s="108">
        <v>0</v>
      </c>
      <c r="BU1721" s="172">
        <v>5.3514415000000003E-6</v>
      </c>
      <c r="BV1721" s="172">
        <v>4.1407668000000003E-8</v>
      </c>
      <c r="BW1721" s="172">
        <v>3.5639163000000001E-6</v>
      </c>
      <c r="BX1721" s="69">
        <v>0</v>
      </c>
      <c r="BY1721" s="172">
        <v>6.4882264999999993E-8</v>
      </c>
      <c r="BZ1721" s="172">
        <v>1.2714623999999999E-8</v>
      </c>
      <c r="CA1721" s="69">
        <v>0</v>
      </c>
      <c r="CB1721" s="172">
        <v>1.9298062999999999E-8</v>
      </c>
      <c r="CC1721" s="69">
        <v>0</v>
      </c>
      <c r="CD1721" s="69">
        <v>0</v>
      </c>
      <c r="CE1721" s="69">
        <v>0</v>
      </c>
      <c r="CF1721" s="69">
        <v>0</v>
      </c>
      <c r="CG1721" s="69">
        <v>0</v>
      </c>
      <c r="CH1721" s="172">
        <v>2.6779956000000001E-8</v>
      </c>
      <c r="CI1721" s="172">
        <v>1.5675785999999999E-6</v>
      </c>
      <c r="CJ1721" s="172">
        <v>5.4863969000000001E-8</v>
      </c>
      <c r="CK1721" s="69">
        <v>0</v>
      </c>
      <c r="CM1721" s="198">
        <v>0</v>
      </c>
      <c r="CN1721" s="198">
        <v>0.12781840999999999</v>
      </c>
      <c r="CO1721" s="198">
        <v>5.3503036999999996E-4</v>
      </c>
      <c r="CP1721" s="197">
        <v>3.1246632999999997E-5</v>
      </c>
      <c r="CQ1721" s="198">
        <v>0</v>
      </c>
      <c r="CR1721" s="198">
        <v>0</v>
      </c>
      <c r="CS1721" s="197">
        <v>2.2636674999999999E-6</v>
      </c>
      <c r="CT1721" s="198">
        <v>0</v>
      </c>
      <c r="CU1721" s="198">
        <v>0</v>
      </c>
      <c r="CV1721" s="197">
        <v>4.4713992999999997E-6</v>
      </c>
    </row>
    <row r="1722" spans="1:100" ht="14.4">
      <c r="A1722" t="s">
        <v>3871</v>
      </c>
      <c r="B1722" s="85" t="s">
        <v>1276</v>
      </c>
      <c r="C1722" s="113" t="str">
        <f t="shared" si="748"/>
        <v>B.046.04.118</v>
      </c>
      <c r="D1722" s="9" t="s">
        <v>1277</v>
      </c>
      <c r="E1722" s="112" t="s">
        <v>514</v>
      </c>
      <c r="F1722" s="115" t="str">
        <f t="shared" si="749"/>
        <v>Electricity Hunan production</v>
      </c>
      <c r="G1722" s="143">
        <f t="shared" si="735"/>
        <v>0.16153381333333333</v>
      </c>
      <c r="I1722" s="118">
        <f t="shared" si="736"/>
        <v>2.5269472774999999E-2</v>
      </c>
      <c r="K1722" s="161">
        <f t="shared" si="737"/>
        <v>2.2327979099999998E-4</v>
      </c>
      <c r="L1722" s="161">
        <f t="shared" si="738"/>
        <v>5.7348678999999999E-4</v>
      </c>
      <c r="M1722" s="162">
        <f t="shared" si="739"/>
        <v>2.4263419399999999E-4</v>
      </c>
      <c r="N1722" s="161">
        <v>2.4230071999999998E-2</v>
      </c>
      <c r="O1722" s="132">
        <v>2.0770441999999999E-4</v>
      </c>
      <c r="P1722" s="132">
        <v>3.6578236999999997E-4</v>
      </c>
      <c r="Q1722" s="132">
        <v>1.6819173E-4</v>
      </c>
      <c r="R1722" s="164">
        <v>5.5088060999999999E-5</v>
      </c>
      <c r="S1722" s="132">
        <v>0</v>
      </c>
      <c r="T1722" s="132">
        <v>0</v>
      </c>
      <c r="U1722" s="132">
        <v>0</v>
      </c>
      <c r="V1722" s="164">
        <v>7.8790304000000001E-5</v>
      </c>
      <c r="W1722" s="132">
        <v>0</v>
      </c>
      <c r="X1722" s="132">
        <v>1.6384388999999999E-4</v>
      </c>
      <c r="Y1722" s="132">
        <v>0</v>
      </c>
      <c r="Z1722" s="132">
        <v>0</v>
      </c>
      <c r="AA1722" s="132">
        <v>0</v>
      </c>
      <c r="AC1722" s="118">
        <f t="shared" si="740"/>
        <v>2.4230071999999998E-2</v>
      </c>
      <c r="AD1722" s="118">
        <f t="shared" si="741"/>
        <v>7.9676658100000003E-4</v>
      </c>
      <c r="AE1722" s="118">
        <f t="shared" si="742"/>
        <v>5.7348678999999999E-4</v>
      </c>
      <c r="AF1722" s="118">
        <f t="shared" si="743"/>
        <v>5.7348678999999999E-4</v>
      </c>
      <c r="AG1722" s="118">
        <f t="shared" si="744"/>
        <v>2.4263419399999999E-4</v>
      </c>
      <c r="AI1722" s="69">
        <v>2.1327075</v>
      </c>
      <c r="AJ1722" s="69">
        <v>1.6280437999999999</v>
      </c>
      <c r="AK1722" s="69">
        <v>2.0356361999999999E-2</v>
      </c>
      <c r="AL1722" s="69">
        <v>0</v>
      </c>
      <c r="AM1722" s="69">
        <v>6.9811870999999998E-2</v>
      </c>
      <c r="AN1722" s="69">
        <v>0.17799783</v>
      </c>
      <c r="AO1722" s="69">
        <v>0.23649764000000001</v>
      </c>
      <c r="AQ1722" s="116">
        <v>2.7600825999999998E-3</v>
      </c>
      <c r="AR1722" s="116">
        <v>2.6098591E-3</v>
      </c>
      <c r="AS1722" s="116">
        <v>1.2501756000000001E-4</v>
      </c>
      <c r="AT1722" s="199">
        <v>2.5205949999999999E-5</v>
      </c>
      <c r="AU1722" s="150">
        <f t="shared" si="745"/>
        <v>1.5646637460099997E-7</v>
      </c>
      <c r="AV1722" s="150">
        <f t="shared" si="746"/>
        <v>4.6234304223700003E-10</v>
      </c>
      <c r="AW1722" s="163">
        <f t="shared" si="747"/>
        <v>3.5302450629999997E-3</v>
      </c>
      <c r="AX1722" s="196">
        <v>1.4990337999999999E-7</v>
      </c>
      <c r="AY1722" s="196">
        <v>4.5229468000000001E-10</v>
      </c>
      <c r="AZ1722" s="196">
        <v>1.2357337E-14</v>
      </c>
      <c r="BA1722" s="108">
        <v>0</v>
      </c>
      <c r="BB1722" s="108">
        <v>0</v>
      </c>
      <c r="BC1722" s="196">
        <v>2.5008901000000002E-11</v>
      </c>
      <c r="BD1722" s="196">
        <v>6.5379857E-9</v>
      </c>
      <c r="BE1722" s="196">
        <v>3.5452179000000001E-12</v>
      </c>
      <c r="BF1722" s="196">
        <v>6.4907870000000003E-12</v>
      </c>
      <c r="BG1722" s="108">
        <v>0</v>
      </c>
      <c r="BH1722" s="108">
        <v>0</v>
      </c>
      <c r="BI1722" s="108">
        <v>0</v>
      </c>
      <c r="BJ1722" s="108">
        <v>0</v>
      </c>
      <c r="BK1722" s="108">
        <v>0</v>
      </c>
      <c r="BL1722" s="108">
        <v>0</v>
      </c>
      <c r="BM1722" s="108">
        <v>0</v>
      </c>
      <c r="BN1722" s="108">
        <v>0</v>
      </c>
      <c r="BO1722" s="196">
        <v>1.5902630000000001E-6</v>
      </c>
      <c r="BP1722" s="108">
        <v>3.5286547999999998E-3</v>
      </c>
      <c r="BQ1722" s="108">
        <v>0</v>
      </c>
      <c r="BR1722" s="108">
        <v>0</v>
      </c>
      <c r="BS1722" s="108">
        <v>0</v>
      </c>
      <c r="BU1722" s="172">
        <v>6.7387631000000002E-6</v>
      </c>
      <c r="BV1722" s="172">
        <v>5.2983061999999999E-8</v>
      </c>
      <c r="BW1722" s="172">
        <v>4.5039913999999997E-6</v>
      </c>
      <c r="BX1722" s="69">
        <v>0</v>
      </c>
      <c r="BY1722" s="172">
        <v>8.0878978000000005E-8</v>
      </c>
      <c r="BZ1722" s="172">
        <v>1.6190297E-8</v>
      </c>
      <c r="CA1722" s="69">
        <v>0</v>
      </c>
      <c r="CB1722" s="172">
        <v>2.4573386999999999E-8</v>
      </c>
      <c r="CC1722" s="69">
        <v>0</v>
      </c>
      <c r="CD1722" s="69">
        <v>0</v>
      </c>
      <c r="CE1722" s="69">
        <v>0</v>
      </c>
      <c r="CF1722" s="69">
        <v>0</v>
      </c>
      <c r="CG1722" s="69">
        <v>0</v>
      </c>
      <c r="CH1722" s="172">
        <v>3.4117163000000003E-8</v>
      </c>
      <c r="CI1722" s="172">
        <v>1.9880287000000002E-6</v>
      </c>
      <c r="CJ1722" s="172">
        <v>3.8000160999999998E-8</v>
      </c>
      <c r="CK1722" s="69">
        <v>0</v>
      </c>
      <c r="CM1722" s="198">
        <v>0</v>
      </c>
      <c r="CN1722" s="198">
        <v>0.16153381</v>
      </c>
      <c r="CO1722" s="198">
        <v>6.8128644999999996E-4</v>
      </c>
      <c r="CP1722" s="197">
        <v>3.9963497999999999E-5</v>
      </c>
      <c r="CQ1722" s="198">
        <v>0</v>
      </c>
      <c r="CR1722" s="198">
        <v>0</v>
      </c>
      <c r="CS1722" s="197">
        <v>2.8388318E-6</v>
      </c>
      <c r="CT1722" s="198">
        <v>0</v>
      </c>
      <c r="CU1722" s="198">
        <v>0</v>
      </c>
      <c r="CV1722" s="197">
        <v>5.6937023999999996E-6</v>
      </c>
    </row>
    <row r="1723" spans="1:100" ht="14.4">
      <c r="A1723" t="s">
        <v>3872</v>
      </c>
      <c r="B1723" s="85" t="s">
        <v>1276</v>
      </c>
      <c r="C1723" s="113" t="str">
        <f t="shared" si="748"/>
        <v>B.046.04.119</v>
      </c>
      <c r="D1723" s="9" t="s">
        <v>1277</v>
      </c>
      <c r="E1723" s="112" t="s">
        <v>514</v>
      </c>
      <c r="F1723" s="115" t="str">
        <f t="shared" si="749"/>
        <v>Electricity Guangdong production</v>
      </c>
      <c r="G1723" s="143">
        <f t="shared" ref="G1723:G1786" si="750">N1723/0.15</f>
        <v>0.19203097999999999</v>
      </c>
      <c r="I1723" s="118">
        <f t="shared" ref="I1723:I1786" si="751">K1723+L1723+M1723+N1723</f>
        <v>3.3905538536999999E-2</v>
      </c>
      <c r="K1723" s="161">
        <f t="shared" ref="K1723:K1786" si="752">Q1723+R1723+S1723+T1723</f>
        <v>2.7649441300000004E-4</v>
      </c>
      <c r="L1723" s="161">
        <f t="shared" ref="L1723:L1786" si="753">O1723+P1723+U1723+Y1723+W1723</f>
        <v>7.8350608999999997E-4</v>
      </c>
      <c r="M1723" s="162">
        <f t="shared" ref="M1723:M1786" si="754">V1723+X1723+Z1723+AA1723</f>
        <v>4.0408910339999994E-3</v>
      </c>
      <c r="N1723" s="161">
        <v>2.8804646999999999E-2</v>
      </c>
      <c r="O1723" s="132">
        <v>3.1733584999999999E-4</v>
      </c>
      <c r="P1723" s="132">
        <v>4.6617023999999998E-4</v>
      </c>
      <c r="Q1723" s="132">
        <v>2.1256658000000001E-4</v>
      </c>
      <c r="R1723" s="164">
        <v>6.3927833000000005E-5</v>
      </c>
      <c r="S1723" s="132">
        <v>0</v>
      </c>
      <c r="T1723" s="132">
        <v>0</v>
      </c>
      <c r="U1723" s="132">
        <v>0</v>
      </c>
      <c r="V1723" s="164">
        <v>2.1495034E-5</v>
      </c>
      <c r="W1723" s="132">
        <v>0</v>
      </c>
      <c r="X1723" s="132">
        <v>4.0193959999999997E-3</v>
      </c>
      <c r="Y1723" s="132">
        <v>0</v>
      </c>
      <c r="Z1723" s="132">
        <v>0</v>
      </c>
      <c r="AA1723" s="132">
        <v>0</v>
      </c>
      <c r="AC1723" s="118">
        <f t="shared" si="740"/>
        <v>2.8804646999999999E-2</v>
      </c>
      <c r="AD1723" s="118">
        <f t="shared" si="741"/>
        <v>1.0600005029999999E-3</v>
      </c>
      <c r="AE1723" s="118">
        <f t="shared" si="742"/>
        <v>7.8350608999999997E-4</v>
      </c>
      <c r="AF1723" s="118">
        <f t="shared" si="743"/>
        <v>7.8350608999999997E-4</v>
      </c>
      <c r="AG1723" s="118">
        <f t="shared" si="744"/>
        <v>4.0408910339999994E-3</v>
      </c>
      <c r="AI1723" s="69">
        <v>2.6327653999999998</v>
      </c>
      <c r="AJ1723" s="69">
        <v>1.9392666999999999</v>
      </c>
      <c r="AK1723" s="69">
        <v>0.49937949999999998</v>
      </c>
      <c r="AL1723" s="69">
        <v>0</v>
      </c>
      <c r="AM1723" s="69">
        <v>8.3157364999999997E-2</v>
      </c>
      <c r="AN1723" s="69">
        <v>8.0257653999999998E-2</v>
      </c>
      <c r="AO1723" s="69">
        <v>3.0704204999999998E-2</v>
      </c>
      <c r="AQ1723" s="116">
        <v>3.3050801000000002E-3</v>
      </c>
      <c r="AR1723" s="116">
        <v>3.1259282000000001E-3</v>
      </c>
      <c r="AS1723" s="116">
        <v>1.4913783E-4</v>
      </c>
      <c r="AT1723" s="199">
        <v>3.0013984000000001E-5</v>
      </c>
      <c r="AU1723" s="150">
        <f t="shared" si="745"/>
        <v>1.8740576772199998E-7</v>
      </c>
      <c r="AV1723" s="150">
        <f t="shared" si="746"/>
        <v>5.5154523277000006E-10</v>
      </c>
      <c r="AW1723" s="163">
        <f t="shared" si="747"/>
        <v>4.20363924471E-3</v>
      </c>
      <c r="AX1723" s="196">
        <v>1.7820474999999999E-7</v>
      </c>
      <c r="AY1723" s="196">
        <v>5.3768675000000003E-10</v>
      </c>
      <c r="AZ1723" s="196">
        <v>1.4690370000000001E-14</v>
      </c>
      <c r="BA1723" s="108">
        <v>0</v>
      </c>
      <c r="BB1723" s="108">
        <v>0</v>
      </c>
      <c r="BC1723" s="196">
        <v>3.1607122000000001E-11</v>
      </c>
      <c r="BD1723" s="196">
        <v>9.1694105999999994E-9</v>
      </c>
      <c r="BE1723" s="196">
        <v>4.4805699999999998E-12</v>
      </c>
      <c r="BF1723" s="196">
        <v>9.3632223999999995E-12</v>
      </c>
      <c r="BG1723" s="108">
        <v>0</v>
      </c>
      <c r="BH1723" s="108">
        <v>0</v>
      </c>
      <c r="BI1723" s="108">
        <v>0</v>
      </c>
      <c r="BJ1723" s="108">
        <v>0</v>
      </c>
      <c r="BK1723" s="108">
        <v>0</v>
      </c>
      <c r="BL1723" s="108">
        <v>0</v>
      </c>
      <c r="BM1723" s="108">
        <v>0</v>
      </c>
      <c r="BN1723" s="108">
        <v>0</v>
      </c>
      <c r="BO1723" s="196">
        <v>4.3384471000000001E-7</v>
      </c>
      <c r="BP1723" s="108">
        <v>4.2032053999999999E-3</v>
      </c>
      <c r="BQ1723" s="108">
        <v>0</v>
      </c>
      <c r="BR1723" s="108">
        <v>0</v>
      </c>
      <c r="BS1723" s="108">
        <v>0</v>
      </c>
      <c r="BU1723" s="172">
        <v>8.6147197000000006E-6</v>
      </c>
      <c r="BV1723" s="172">
        <v>7.4958814000000003E-8</v>
      </c>
      <c r="BW1723" s="172">
        <v>5.3543333999999997E-6</v>
      </c>
      <c r="BX1723" s="69">
        <v>0</v>
      </c>
      <c r="BY1723" s="172">
        <v>1.0370813E-7</v>
      </c>
      <c r="BZ1723" s="172">
        <v>2.0461862000000001E-8</v>
      </c>
      <c r="CA1723" s="69">
        <v>0</v>
      </c>
      <c r="CB1723" s="172">
        <v>3.1056704000000003E-8</v>
      </c>
      <c r="CC1723" s="69">
        <v>0</v>
      </c>
      <c r="CD1723" s="69">
        <v>0</v>
      </c>
      <c r="CE1723" s="69">
        <v>0</v>
      </c>
      <c r="CF1723" s="69">
        <v>0</v>
      </c>
      <c r="CG1723" s="69">
        <v>0</v>
      </c>
      <c r="CH1723" s="172">
        <v>4.3637569000000002E-8</v>
      </c>
      <c r="CI1723" s="172">
        <v>2.9761964000000001E-6</v>
      </c>
      <c r="CJ1723" s="172">
        <v>1.0366945E-8</v>
      </c>
      <c r="CK1723" s="69">
        <v>0</v>
      </c>
      <c r="CM1723" s="198">
        <v>0</v>
      </c>
      <c r="CN1723" s="198">
        <v>0.19203097999999999</v>
      </c>
      <c r="CO1723" s="198">
        <v>8.6103356999999998E-4</v>
      </c>
      <c r="CP1723" s="197">
        <v>5.5978674000000002E-5</v>
      </c>
      <c r="CQ1723" s="198">
        <v>0</v>
      </c>
      <c r="CR1723" s="198">
        <v>0</v>
      </c>
      <c r="CS1723" s="197">
        <v>3.7801741999999998E-6</v>
      </c>
      <c r="CT1723" s="198">
        <v>0</v>
      </c>
      <c r="CU1723" s="198">
        <v>0</v>
      </c>
      <c r="CV1723" s="197">
        <v>7.1958996000000002E-6</v>
      </c>
    </row>
    <row r="1724" spans="1:100" ht="14.4">
      <c r="A1724" t="s">
        <v>3873</v>
      </c>
      <c r="B1724" s="85" t="s">
        <v>1276</v>
      </c>
      <c r="C1724" s="113" t="str">
        <f t="shared" si="748"/>
        <v>B.046.04.120</v>
      </c>
      <c r="D1724" s="9" t="s">
        <v>1277</v>
      </c>
      <c r="E1724" s="112" t="s">
        <v>514</v>
      </c>
      <c r="F1724" s="115" t="str">
        <f t="shared" si="749"/>
        <v>Electricity Guangxi production</v>
      </c>
      <c r="G1724" s="143">
        <f t="shared" si="750"/>
        <v>0.11722879333333334</v>
      </c>
      <c r="I1724" s="118">
        <f t="shared" si="751"/>
        <v>2.1363514811E-2</v>
      </c>
      <c r="K1724" s="161">
        <f t="shared" si="752"/>
        <v>1.7499114E-4</v>
      </c>
      <c r="L1724" s="161">
        <f t="shared" si="753"/>
        <v>5.0602171000000004E-4</v>
      </c>
      <c r="M1724" s="162">
        <f t="shared" si="754"/>
        <v>3.0981829609999997E-3</v>
      </c>
      <c r="N1724" s="161">
        <v>1.7584319000000001E-2</v>
      </c>
      <c r="O1724" s="132">
        <v>2.1130884000000001E-4</v>
      </c>
      <c r="P1724" s="132">
        <v>2.9471287000000003E-4</v>
      </c>
      <c r="Q1724" s="132">
        <v>1.3423092E-4</v>
      </c>
      <c r="R1724" s="164">
        <v>4.0760219999999998E-5</v>
      </c>
      <c r="S1724" s="132">
        <v>0</v>
      </c>
      <c r="T1724" s="132">
        <v>0</v>
      </c>
      <c r="U1724" s="132">
        <v>0</v>
      </c>
      <c r="V1724" s="164">
        <v>8.4720461000000003E-5</v>
      </c>
      <c r="W1724" s="132">
        <v>0</v>
      </c>
      <c r="X1724" s="132">
        <v>3.0134624999999999E-3</v>
      </c>
      <c r="Y1724" s="132">
        <v>0</v>
      </c>
      <c r="Z1724" s="132">
        <v>0</v>
      </c>
      <c r="AA1724" s="132">
        <v>0</v>
      </c>
      <c r="AC1724" s="118">
        <f t="shared" si="740"/>
        <v>1.7584319000000001E-2</v>
      </c>
      <c r="AD1724" s="118">
        <f t="shared" si="741"/>
        <v>6.8101285000000012E-4</v>
      </c>
      <c r="AE1724" s="118">
        <f t="shared" si="742"/>
        <v>5.0602171000000004E-4</v>
      </c>
      <c r="AF1724" s="118">
        <f t="shared" si="743"/>
        <v>5.0602171000000004E-4</v>
      </c>
      <c r="AG1724" s="118">
        <f t="shared" si="744"/>
        <v>3.0981829609999997E-3</v>
      </c>
      <c r="AI1724" s="69">
        <v>2.0474356999999999</v>
      </c>
      <c r="AJ1724" s="69">
        <v>1.1751642</v>
      </c>
      <c r="AK1724" s="69">
        <v>0.37439988000000002</v>
      </c>
      <c r="AL1724" s="69">
        <v>0</v>
      </c>
      <c r="AM1724" s="69">
        <v>5.0392016999999997E-2</v>
      </c>
      <c r="AN1724" s="69">
        <v>0.17462419000000001</v>
      </c>
      <c r="AO1724" s="69">
        <v>0.27285544</v>
      </c>
      <c r="AQ1724" s="116">
        <v>2.024297E-3</v>
      </c>
      <c r="AR1724" s="116">
        <v>1.9149137000000001E-3</v>
      </c>
      <c r="AS1724" s="199">
        <v>9.1184991999999993E-5</v>
      </c>
      <c r="AT1724" s="199">
        <v>1.8198320999999999E-5</v>
      </c>
      <c r="AU1724" s="150">
        <f t="shared" si="745"/>
        <v>1.14802979772E-7</v>
      </c>
      <c r="AV1724" s="150">
        <f t="shared" si="746"/>
        <v>3.3722260160269997E-10</v>
      </c>
      <c r="AW1724" s="163">
        <f t="shared" si="747"/>
        <v>2.5487843543E-3</v>
      </c>
      <c r="AX1724" s="196">
        <v>1.0878832E-7</v>
      </c>
      <c r="AY1724" s="196">
        <v>3.2824062000000002E-10</v>
      </c>
      <c r="AZ1724" s="196">
        <v>8.9680027000000001E-15</v>
      </c>
      <c r="BA1724" s="108">
        <v>0</v>
      </c>
      <c r="BB1724" s="108">
        <v>0</v>
      </c>
      <c r="BC1724" s="196">
        <v>1.9959171999999998E-11</v>
      </c>
      <c r="BD1724" s="196">
        <v>5.9947005999999998E-9</v>
      </c>
      <c r="BE1724" s="196">
        <v>2.8293771999999998E-12</v>
      </c>
      <c r="BF1724" s="196">
        <v>6.1436363999999998E-12</v>
      </c>
      <c r="BG1724" s="108">
        <v>0</v>
      </c>
      <c r="BH1724" s="108">
        <v>0</v>
      </c>
      <c r="BI1724" s="108">
        <v>0</v>
      </c>
      <c r="BJ1724" s="108">
        <v>0</v>
      </c>
      <c r="BK1724" s="108">
        <v>0</v>
      </c>
      <c r="BL1724" s="108">
        <v>0</v>
      </c>
      <c r="BM1724" s="108">
        <v>0</v>
      </c>
      <c r="BN1724" s="108">
        <v>0</v>
      </c>
      <c r="BO1724" s="196">
        <v>1.7099543E-6</v>
      </c>
      <c r="BP1724" s="108">
        <v>2.5470744E-3</v>
      </c>
      <c r="BQ1724" s="108">
        <v>0</v>
      </c>
      <c r="BR1724" s="108">
        <v>0</v>
      </c>
      <c r="BS1724" s="108">
        <v>0</v>
      </c>
      <c r="BU1724" s="172">
        <v>5.3811851E-6</v>
      </c>
      <c r="BV1724" s="172">
        <v>4.8927191000000003E-8</v>
      </c>
      <c r="BW1724" s="172">
        <v>3.2686498000000002E-6</v>
      </c>
      <c r="BX1724" s="69">
        <v>0</v>
      </c>
      <c r="BY1724" s="172">
        <v>6.7151244000000002E-8</v>
      </c>
      <c r="BZ1724" s="172">
        <v>1.2921197E-8</v>
      </c>
      <c r="CA1724" s="69">
        <v>0</v>
      </c>
      <c r="CB1724" s="172">
        <v>1.9611596000000001E-8</v>
      </c>
      <c r="CC1724" s="69">
        <v>0</v>
      </c>
      <c r="CD1724" s="69">
        <v>0</v>
      </c>
      <c r="CE1724" s="69">
        <v>0</v>
      </c>
      <c r="CF1724" s="69">
        <v>0</v>
      </c>
      <c r="CG1724" s="69">
        <v>0</v>
      </c>
      <c r="CH1724" s="172">
        <v>2.7659493000000001E-8</v>
      </c>
      <c r="CI1724" s="172">
        <v>1.8954043E-6</v>
      </c>
      <c r="CJ1724" s="172">
        <v>4.0860246000000002E-8</v>
      </c>
      <c r="CK1724" s="69">
        <v>0</v>
      </c>
      <c r="CM1724" s="198">
        <v>0</v>
      </c>
      <c r="CN1724" s="198">
        <v>0.11722879</v>
      </c>
      <c r="CO1724" s="198">
        <v>5.4372294999999995E-4</v>
      </c>
      <c r="CP1724" s="197">
        <v>3.6438759000000002E-5</v>
      </c>
      <c r="CQ1724" s="198">
        <v>0</v>
      </c>
      <c r="CR1724" s="198">
        <v>0</v>
      </c>
      <c r="CS1724" s="197">
        <v>2.4634315999999999E-6</v>
      </c>
      <c r="CT1724" s="198">
        <v>0</v>
      </c>
      <c r="CU1724" s="198">
        <v>0</v>
      </c>
      <c r="CV1724" s="197">
        <v>4.5440456000000003E-6</v>
      </c>
    </row>
    <row r="1725" spans="1:100" ht="14.4">
      <c r="A1725" t="s">
        <v>3874</v>
      </c>
      <c r="B1725" s="85" t="s">
        <v>1276</v>
      </c>
      <c r="C1725" s="113" t="str">
        <f t="shared" si="748"/>
        <v>B.046.04.121</v>
      </c>
      <c r="D1725" s="9" t="s">
        <v>1277</v>
      </c>
      <c r="E1725" s="112" t="s">
        <v>514</v>
      </c>
      <c r="F1725" s="115" t="str">
        <f t="shared" si="749"/>
        <v>Electricity Hainan production</v>
      </c>
      <c r="G1725" s="143">
        <f t="shared" si="750"/>
        <v>0.16059939333333334</v>
      </c>
      <c r="I1725" s="118">
        <f t="shared" si="751"/>
        <v>2.9785484187999998E-2</v>
      </c>
      <c r="K1725" s="161">
        <f t="shared" si="752"/>
        <v>2.3876757100000002E-4</v>
      </c>
      <c r="L1725" s="161">
        <f t="shared" si="753"/>
        <v>7.0255963000000004E-4</v>
      </c>
      <c r="M1725" s="162">
        <f t="shared" si="754"/>
        <v>4.7542479870000005E-3</v>
      </c>
      <c r="N1725" s="161">
        <v>2.4089909E-2</v>
      </c>
      <c r="O1725" s="132">
        <v>2.9587483E-4</v>
      </c>
      <c r="P1725" s="132">
        <v>4.0668479999999999E-4</v>
      </c>
      <c r="Q1725" s="132">
        <v>1.8476057000000001E-4</v>
      </c>
      <c r="R1725" s="164">
        <v>5.4007001000000003E-5</v>
      </c>
      <c r="S1725" s="132">
        <v>0</v>
      </c>
      <c r="T1725" s="132">
        <v>0</v>
      </c>
      <c r="U1725" s="132">
        <v>0</v>
      </c>
      <c r="V1725" s="164">
        <v>4.2725187E-5</v>
      </c>
      <c r="W1725" s="132">
        <v>0</v>
      </c>
      <c r="X1725" s="132">
        <v>4.7115228000000004E-3</v>
      </c>
      <c r="Y1725" s="132">
        <v>0</v>
      </c>
      <c r="Z1725" s="132">
        <v>0</v>
      </c>
      <c r="AA1725" s="132">
        <v>0</v>
      </c>
      <c r="AC1725" s="118">
        <f t="shared" si="740"/>
        <v>2.4089909E-2</v>
      </c>
      <c r="AD1725" s="118">
        <f t="shared" si="741"/>
        <v>9.4132720100000011E-4</v>
      </c>
      <c r="AE1725" s="118">
        <f t="shared" si="742"/>
        <v>7.0255963000000004E-4</v>
      </c>
      <c r="AF1725" s="118">
        <f t="shared" si="743"/>
        <v>7.0255963000000004E-4</v>
      </c>
      <c r="AG1725" s="118">
        <f t="shared" si="744"/>
        <v>4.7542479870000005E-3</v>
      </c>
      <c r="AI1725" s="69">
        <v>2.4710291999999998</v>
      </c>
      <c r="AJ1725" s="69">
        <v>1.6174402000000001</v>
      </c>
      <c r="AK1725" s="69">
        <v>0.58537101000000002</v>
      </c>
      <c r="AL1725" s="69">
        <v>0</v>
      </c>
      <c r="AM1725" s="69">
        <v>6.9357180000000004E-2</v>
      </c>
      <c r="AN1725" s="69">
        <v>0.14377830999999999</v>
      </c>
      <c r="AO1725" s="69">
        <v>5.5082488999999998E-2</v>
      </c>
      <c r="AQ1725" s="116">
        <v>2.7749887000000002E-3</v>
      </c>
      <c r="AR1725" s="116">
        <v>2.6249873000000002E-3</v>
      </c>
      <c r="AS1725" s="116">
        <v>1.2496470999999999E-4</v>
      </c>
      <c r="AT1725" s="199">
        <v>2.5036657999999999E-5</v>
      </c>
      <c r="AU1725" s="150">
        <f t="shared" si="745"/>
        <v>1.5737334666799999E-7</v>
      </c>
      <c r="AV1725" s="150">
        <f t="shared" si="746"/>
        <v>4.6214760735300002E-10</v>
      </c>
      <c r="AW1725" s="163">
        <f t="shared" si="747"/>
        <v>3.5065347432200003E-3</v>
      </c>
      <c r="AX1725" s="196">
        <v>1.4903624000000001E-7</v>
      </c>
      <c r="AY1725" s="196">
        <v>4.4967830000000002E-10</v>
      </c>
      <c r="AZ1725" s="196">
        <v>1.2285852999999999E-14</v>
      </c>
      <c r="BA1725" s="108">
        <v>0</v>
      </c>
      <c r="BB1725" s="108">
        <v>0</v>
      </c>
      <c r="BC1725" s="196">
        <v>2.7472567999999999E-11</v>
      </c>
      <c r="BD1725" s="196">
        <v>8.3096341000000005E-9</v>
      </c>
      <c r="BE1725" s="196">
        <v>3.8944630000000001E-12</v>
      </c>
      <c r="BF1725" s="196">
        <v>8.5625584999999994E-12</v>
      </c>
      <c r="BG1725" s="108">
        <v>0</v>
      </c>
      <c r="BH1725" s="108">
        <v>0</v>
      </c>
      <c r="BI1725" s="108">
        <v>0</v>
      </c>
      <c r="BJ1725" s="108">
        <v>0</v>
      </c>
      <c r="BK1725" s="108">
        <v>0</v>
      </c>
      <c r="BL1725" s="108">
        <v>0</v>
      </c>
      <c r="BM1725" s="108">
        <v>0</v>
      </c>
      <c r="BN1725" s="108">
        <v>0</v>
      </c>
      <c r="BO1725" s="196">
        <v>8.6234321999999996E-7</v>
      </c>
      <c r="BP1725" s="108">
        <v>3.5056724000000002E-3</v>
      </c>
      <c r="BQ1725" s="108">
        <v>0</v>
      </c>
      <c r="BR1725" s="108">
        <v>0</v>
      </c>
      <c r="BS1725" s="108">
        <v>0</v>
      </c>
      <c r="BU1725" s="172">
        <v>7.4390967999999999E-6</v>
      </c>
      <c r="BV1725" s="172">
        <v>6.8077587000000007E-8</v>
      </c>
      <c r="BW1725" s="172">
        <v>4.4779372000000002E-6</v>
      </c>
      <c r="BX1725" s="69">
        <v>0</v>
      </c>
      <c r="BY1725" s="172">
        <v>9.1155869E-8</v>
      </c>
      <c r="BZ1725" s="172">
        <v>1.7785230000000001E-8</v>
      </c>
      <c r="CA1725" s="69">
        <v>0</v>
      </c>
      <c r="CB1725" s="172">
        <v>2.6994150999999999E-8</v>
      </c>
      <c r="CC1725" s="69">
        <v>0</v>
      </c>
      <c r="CD1725" s="69">
        <v>0</v>
      </c>
      <c r="CE1725" s="69">
        <v>0</v>
      </c>
      <c r="CF1725" s="69">
        <v>0</v>
      </c>
      <c r="CG1725" s="69">
        <v>0</v>
      </c>
      <c r="CH1725" s="172">
        <v>3.8119121999999998E-8</v>
      </c>
      <c r="CI1725" s="172">
        <v>2.6984215999999999E-6</v>
      </c>
      <c r="CJ1725" s="172">
        <v>2.0606139000000001E-8</v>
      </c>
      <c r="CK1725" s="69">
        <v>0</v>
      </c>
      <c r="CM1725" s="198">
        <v>0</v>
      </c>
      <c r="CN1725" s="198">
        <v>0.16059939000000001</v>
      </c>
      <c r="CO1725" s="198">
        <v>7.4840107000000004E-4</v>
      </c>
      <c r="CP1725" s="197">
        <v>5.0656750999999999E-5</v>
      </c>
      <c r="CQ1725" s="198">
        <v>0</v>
      </c>
      <c r="CR1725" s="198">
        <v>0</v>
      </c>
      <c r="CS1725" s="197">
        <v>3.3690887000000002E-6</v>
      </c>
      <c r="CT1725" s="198">
        <v>0</v>
      </c>
      <c r="CU1725" s="198">
        <v>0</v>
      </c>
      <c r="CV1725" s="197">
        <v>6.2545980999999997E-6</v>
      </c>
    </row>
    <row r="1726" spans="1:100" ht="14.4">
      <c r="A1726" t="s">
        <v>3875</v>
      </c>
      <c r="B1726" s="85" t="s">
        <v>1276</v>
      </c>
      <c r="C1726" s="113" t="str">
        <f t="shared" si="748"/>
        <v>B.046.04.122</v>
      </c>
      <c r="D1726" s="9" t="s">
        <v>1277</v>
      </c>
      <c r="E1726" s="112" t="s">
        <v>514</v>
      </c>
      <c r="F1726" s="115" t="str">
        <f t="shared" si="749"/>
        <v>Electricity Chongqing production</v>
      </c>
      <c r="G1726" s="143">
        <f t="shared" si="750"/>
        <v>0.20471476666666666</v>
      </c>
      <c r="I1726" s="118">
        <f t="shared" si="751"/>
        <v>3.1950118925E-2</v>
      </c>
      <c r="K1726" s="161">
        <f t="shared" si="752"/>
        <v>2.7841483300000003E-4</v>
      </c>
      <c r="L1726" s="161">
        <f t="shared" si="753"/>
        <v>7.1067481000000002E-4</v>
      </c>
      <c r="M1726" s="162">
        <f t="shared" si="754"/>
        <v>2.53814282E-4</v>
      </c>
      <c r="N1726" s="161">
        <v>3.0707215E-2</v>
      </c>
      <c r="O1726" s="132">
        <v>2.5461382000000003E-4</v>
      </c>
      <c r="P1726" s="132">
        <v>4.5606099E-4</v>
      </c>
      <c r="Q1726" s="132">
        <v>2.0968616000000001E-4</v>
      </c>
      <c r="R1726" s="164">
        <v>6.8728673000000004E-5</v>
      </c>
      <c r="S1726" s="132">
        <v>0</v>
      </c>
      <c r="T1726" s="132">
        <v>0</v>
      </c>
      <c r="U1726" s="132">
        <v>0</v>
      </c>
      <c r="V1726" s="164">
        <v>4.8472201999999999E-5</v>
      </c>
      <c r="W1726" s="132">
        <v>0</v>
      </c>
      <c r="X1726" s="132">
        <v>2.0534207999999999E-4</v>
      </c>
      <c r="Y1726" s="132">
        <v>0</v>
      </c>
      <c r="Z1726" s="132">
        <v>0</v>
      </c>
      <c r="AA1726" s="132">
        <v>0</v>
      </c>
      <c r="AC1726" s="118">
        <f t="shared" si="740"/>
        <v>3.0707215E-2</v>
      </c>
      <c r="AD1726" s="118">
        <f t="shared" si="741"/>
        <v>9.890896430000001E-4</v>
      </c>
      <c r="AE1726" s="118">
        <f t="shared" si="742"/>
        <v>7.1067481000000002E-4</v>
      </c>
      <c r="AF1726" s="118">
        <f t="shared" si="743"/>
        <v>7.1067481000000002E-4</v>
      </c>
      <c r="AG1726" s="118">
        <f t="shared" si="744"/>
        <v>2.53814282E-4</v>
      </c>
      <c r="AI1726" s="69">
        <v>2.4299135999999999</v>
      </c>
      <c r="AJ1726" s="69">
        <v>2.0695847999999999</v>
      </c>
      <c r="AK1726" s="69">
        <v>2.5512197E-2</v>
      </c>
      <c r="AL1726" s="69">
        <v>0</v>
      </c>
      <c r="AM1726" s="69">
        <v>8.8745514999999997E-2</v>
      </c>
      <c r="AN1726" s="69">
        <v>5.9988394E-2</v>
      </c>
      <c r="AO1726" s="69">
        <v>0.18608272000000001</v>
      </c>
      <c r="AQ1726" s="116">
        <v>3.4943575999999998E-3</v>
      </c>
      <c r="AR1726" s="116">
        <v>3.3039666E-3</v>
      </c>
      <c r="AS1726" s="116">
        <v>1.5835633E-4</v>
      </c>
      <c r="AT1726" s="199">
        <v>3.2034595E-5</v>
      </c>
      <c r="AU1726" s="150">
        <f t="shared" si="745"/>
        <v>1.98079533124E-7</v>
      </c>
      <c r="AV1726" s="150">
        <f t="shared" si="746"/>
        <v>5.8563731307899988E-10</v>
      </c>
      <c r="AW1726" s="163">
        <f t="shared" si="747"/>
        <v>4.4866379380099995E-3</v>
      </c>
      <c r="AX1726" s="196">
        <v>1.8997530000000001E-7</v>
      </c>
      <c r="AY1726" s="196">
        <v>5.7320134000000002E-10</v>
      </c>
      <c r="AZ1726" s="196">
        <v>1.5660679E-14</v>
      </c>
      <c r="BA1726" s="108">
        <v>0</v>
      </c>
      <c r="BB1726" s="108">
        <v>0</v>
      </c>
      <c r="BC1726" s="196">
        <v>3.1178824000000002E-11</v>
      </c>
      <c r="BD1726" s="196">
        <v>8.0730542999999997E-9</v>
      </c>
      <c r="BE1726" s="196">
        <v>4.4198552999999998E-12</v>
      </c>
      <c r="BF1726" s="196">
        <v>8.0004571000000004E-12</v>
      </c>
      <c r="BG1726" s="108">
        <v>0</v>
      </c>
      <c r="BH1726" s="108">
        <v>0</v>
      </c>
      <c r="BI1726" s="108">
        <v>0</v>
      </c>
      <c r="BJ1726" s="108">
        <v>0</v>
      </c>
      <c r="BK1726" s="108">
        <v>0</v>
      </c>
      <c r="BL1726" s="108">
        <v>0</v>
      </c>
      <c r="BM1726" s="108">
        <v>0</v>
      </c>
      <c r="BN1726" s="108">
        <v>0</v>
      </c>
      <c r="BO1726" s="196">
        <v>9.7833801000000004E-7</v>
      </c>
      <c r="BP1726" s="108">
        <v>4.4856595999999997E-3</v>
      </c>
      <c r="BQ1726" s="108">
        <v>0</v>
      </c>
      <c r="BR1726" s="108">
        <v>0</v>
      </c>
      <c r="BS1726" s="108">
        <v>0</v>
      </c>
      <c r="BU1726" s="172">
        <v>8.5171952999999998E-6</v>
      </c>
      <c r="BV1726" s="172">
        <v>6.5422490999999996E-8</v>
      </c>
      <c r="BW1726" s="172">
        <v>5.7079907999999999E-6</v>
      </c>
      <c r="BX1726" s="69">
        <v>0</v>
      </c>
      <c r="BY1726" s="172">
        <v>1.0035663E-7</v>
      </c>
      <c r="BZ1726" s="172">
        <v>2.0184591E-8</v>
      </c>
      <c r="CA1726" s="69">
        <v>0</v>
      </c>
      <c r="CB1726" s="172">
        <v>3.0635864999999997E-8</v>
      </c>
      <c r="CC1726" s="69">
        <v>0</v>
      </c>
      <c r="CD1726" s="69">
        <v>0</v>
      </c>
      <c r="CE1726" s="69">
        <v>0</v>
      </c>
      <c r="CF1726" s="69">
        <v>0</v>
      </c>
      <c r="CG1726" s="69">
        <v>0</v>
      </c>
      <c r="CH1726" s="172">
        <v>4.2493153999999998E-8</v>
      </c>
      <c r="CI1726" s="172">
        <v>2.5267339E-6</v>
      </c>
      <c r="CJ1726" s="172">
        <v>2.3377894999999999E-8</v>
      </c>
      <c r="CK1726" s="69">
        <v>0</v>
      </c>
      <c r="CM1726" s="198">
        <v>0</v>
      </c>
      <c r="CN1726" s="198">
        <v>0.20471476</v>
      </c>
      <c r="CO1726" s="198">
        <v>8.4936600000000005E-4</v>
      </c>
      <c r="CP1726" s="197">
        <v>4.9390469000000003E-5</v>
      </c>
      <c r="CQ1726" s="198">
        <v>0</v>
      </c>
      <c r="CR1726" s="198">
        <v>0</v>
      </c>
      <c r="CS1726" s="197">
        <v>3.5140177999999999E-6</v>
      </c>
      <c r="CT1726" s="198">
        <v>0</v>
      </c>
      <c r="CU1726" s="198">
        <v>0</v>
      </c>
      <c r="CV1726" s="197">
        <v>7.0983904000000004E-6</v>
      </c>
    </row>
    <row r="1727" spans="1:100" ht="14.4">
      <c r="A1727" t="s">
        <v>3876</v>
      </c>
      <c r="B1727" s="85" t="s">
        <v>1276</v>
      </c>
      <c r="C1727" s="113" t="str">
        <f t="shared" si="748"/>
        <v>B.046.04.123</v>
      </c>
      <c r="D1727" s="9" t="s">
        <v>1277</v>
      </c>
      <c r="E1727" s="112" t="s">
        <v>514</v>
      </c>
      <c r="F1727" s="115" t="str">
        <f t="shared" si="749"/>
        <v>Electricity Sichuan production</v>
      </c>
      <c r="G1727" s="143">
        <f t="shared" si="750"/>
        <v>5.2378604000000002E-2</v>
      </c>
      <c r="I1727" s="118">
        <f t="shared" si="751"/>
        <v>8.3403204019999993E-3</v>
      </c>
      <c r="K1727" s="161">
        <f t="shared" si="752"/>
        <v>7.4944070999999994E-5</v>
      </c>
      <c r="L1727" s="161">
        <f t="shared" si="753"/>
        <v>1.8129989000000002E-4</v>
      </c>
      <c r="M1727" s="162">
        <f t="shared" si="754"/>
        <v>2.27285841E-4</v>
      </c>
      <c r="N1727" s="161">
        <v>7.8567906E-3</v>
      </c>
      <c r="O1727" s="164">
        <v>6.5589640000000002E-5</v>
      </c>
      <c r="P1727" s="132">
        <v>1.1571025000000001E-4</v>
      </c>
      <c r="Q1727" s="164">
        <v>5.3171299999999997E-5</v>
      </c>
      <c r="R1727" s="164">
        <v>2.1772771E-5</v>
      </c>
      <c r="S1727" s="132">
        <v>0</v>
      </c>
      <c r="T1727" s="132">
        <v>0</v>
      </c>
      <c r="U1727" s="132">
        <v>0</v>
      </c>
      <c r="V1727" s="132">
        <v>1.7177990000000001E-4</v>
      </c>
      <c r="W1727" s="132">
        <v>0</v>
      </c>
      <c r="X1727" s="164">
        <v>5.5505940999999999E-5</v>
      </c>
      <c r="Y1727" s="132">
        <v>0</v>
      </c>
      <c r="Z1727" s="132">
        <v>0</v>
      </c>
      <c r="AA1727" s="132">
        <v>0</v>
      </c>
      <c r="AC1727" s="118">
        <f t="shared" si="740"/>
        <v>7.8567906E-3</v>
      </c>
      <c r="AD1727" s="118">
        <f t="shared" si="741"/>
        <v>2.5624396100000003E-4</v>
      </c>
      <c r="AE1727" s="118">
        <f t="shared" si="742"/>
        <v>1.8129989000000002E-4</v>
      </c>
      <c r="AF1727" s="118">
        <f t="shared" si="743"/>
        <v>1.8129989000000002E-4</v>
      </c>
      <c r="AG1727" s="118">
        <f t="shared" si="744"/>
        <v>2.27285841E-4</v>
      </c>
      <c r="AI1727" s="69">
        <v>1.3820486000000001</v>
      </c>
      <c r="AJ1727" s="69">
        <v>0.51349781000000005</v>
      </c>
      <c r="AK1727" s="69">
        <v>6.8961926999999996E-3</v>
      </c>
      <c r="AL1727" s="69">
        <v>0</v>
      </c>
      <c r="AM1727" s="69">
        <v>2.2019212999999999E-2</v>
      </c>
      <c r="AN1727" s="69">
        <v>6.0286872999999998E-2</v>
      </c>
      <c r="AO1727" s="69">
        <v>0.7793485</v>
      </c>
      <c r="AQ1727" s="116">
        <v>8.9498281000000002E-4</v>
      </c>
      <c r="AR1727" s="116">
        <v>8.4649602E-4</v>
      </c>
      <c r="AS1727" s="199">
        <v>4.0515461000000002E-5</v>
      </c>
      <c r="AT1727" s="199">
        <v>7.9713285000000007E-6</v>
      </c>
      <c r="AU1727" s="150">
        <f t="shared" si="745"/>
        <v>5.0749161589999994E-8</v>
      </c>
      <c r="AV1727" s="150">
        <f t="shared" si="746"/>
        <v>1.498352853632E-10</v>
      </c>
      <c r="AW1727" s="163">
        <f t="shared" si="747"/>
        <v>1.1164326172E-3</v>
      </c>
      <c r="AX1727" s="196">
        <v>4.8607343999999997E-8</v>
      </c>
      <c r="AY1727" s="196">
        <v>1.4666009E-10</v>
      </c>
      <c r="AZ1727" s="196">
        <v>4.0069632000000001E-15</v>
      </c>
      <c r="BA1727" s="108">
        <v>0</v>
      </c>
      <c r="BB1727" s="108">
        <v>0</v>
      </c>
      <c r="BC1727" s="196">
        <v>7.9061899999999995E-12</v>
      </c>
      <c r="BD1727" s="196">
        <v>2.1339114000000002E-9</v>
      </c>
      <c r="BE1727" s="196">
        <v>1.1207675999999999E-12</v>
      </c>
      <c r="BF1727" s="196">
        <v>2.0504208000000001E-12</v>
      </c>
      <c r="BG1727" s="108">
        <v>0</v>
      </c>
      <c r="BH1727" s="108">
        <v>0</v>
      </c>
      <c r="BI1727" s="108">
        <v>0</v>
      </c>
      <c r="BJ1727" s="108">
        <v>0</v>
      </c>
      <c r="BK1727" s="108">
        <v>0</v>
      </c>
      <c r="BL1727" s="108">
        <v>0</v>
      </c>
      <c r="BM1727" s="108">
        <v>0</v>
      </c>
      <c r="BN1727" s="108">
        <v>0</v>
      </c>
      <c r="BO1727" s="196">
        <v>3.4671171999999999E-6</v>
      </c>
      <c r="BP1727" s="108">
        <v>1.1129655E-3</v>
      </c>
      <c r="BQ1727" s="108">
        <v>0</v>
      </c>
      <c r="BR1727" s="108">
        <v>0</v>
      </c>
      <c r="BS1727" s="108">
        <v>0</v>
      </c>
      <c r="BU1727" s="172">
        <v>2.2408227999999999E-6</v>
      </c>
      <c r="BV1727" s="172">
        <v>1.6739155000000002E-8</v>
      </c>
      <c r="BW1727" s="172">
        <v>1.4604544999999999E-6</v>
      </c>
      <c r="BX1727" s="69">
        <v>0</v>
      </c>
      <c r="BY1727" s="172">
        <v>2.9460223999999999E-8</v>
      </c>
      <c r="BZ1727" s="172">
        <v>5.1183203000000003E-9</v>
      </c>
      <c r="CA1727" s="69">
        <v>0</v>
      </c>
      <c r="CB1727" s="172">
        <v>7.7685087000000005E-9</v>
      </c>
      <c r="CC1727" s="69">
        <v>0</v>
      </c>
      <c r="CD1727" s="69">
        <v>0</v>
      </c>
      <c r="CE1727" s="69">
        <v>0</v>
      </c>
      <c r="CF1727" s="69">
        <v>0</v>
      </c>
      <c r="CG1727" s="69">
        <v>0</v>
      </c>
      <c r="CH1727" s="172">
        <v>1.0784939999999999E-8</v>
      </c>
      <c r="CI1727" s="172">
        <v>6.2764865000000001E-7</v>
      </c>
      <c r="CJ1727" s="172">
        <v>8.2848567999999998E-8</v>
      </c>
      <c r="CK1727" s="69">
        <v>0</v>
      </c>
      <c r="CM1727" s="198">
        <v>0</v>
      </c>
      <c r="CN1727" s="198">
        <v>5.2378604000000002E-2</v>
      </c>
      <c r="CO1727" s="198">
        <v>2.1537851999999999E-4</v>
      </c>
      <c r="CP1727" s="197">
        <v>1.2626577000000001E-5</v>
      </c>
      <c r="CQ1727" s="198">
        <v>0</v>
      </c>
      <c r="CR1727" s="198">
        <v>0</v>
      </c>
      <c r="CS1727" s="197">
        <v>1.0056749999999999E-6</v>
      </c>
      <c r="CT1727" s="198">
        <v>0</v>
      </c>
      <c r="CU1727" s="198">
        <v>0</v>
      </c>
      <c r="CV1727" s="197">
        <v>1.7999788000000001E-6</v>
      </c>
    </row>
    <row r="1728" spans="1:100" ht="14.4">
      <c r="A1728" t="s">
        <v>3877</v>
      </c>
      <c r="B1728" s="85" t="s">
        <v>1276</v>
      </c>
      <c r="C1728" s="113" t="str">
        <f t="shared" si="748"/>
        <v>B.046.04.124</v>
      </c>
      <c r="D1728" s="9" t="s">
        <v>1277</v>
      </c>
      <c r="E1728" s="112" t="s">
        <v>514</v>
      </c>
      <c r="F1728" s="115" t="str">
        <f t="shared" si="749"/>
        <v>Electricity Guizhou production</v>
      </c>
      <c r="G1728" s="143">
        <f t="shared" si="750"/>
        <v>0.16118654000000002</v>
      </c>
      <c r="I1728" s="118">
        <f t="shared" si="751"/>
        <v>2.5217673602000001E-2</v>
      </c>
      <c r="K1728" s="161">
        <f t="shared" si="752"/>
        <v>2.2192152499999999E-4</v>
      </c>
      <c r="L1728" s="161">
        <f t="shared" si="753"/>
        <v>5.6658731999999993E-4</v>
      </c>
      <c r="M1728" s="162">
        <f t="shared" si="754"/>
        <v>2.5118375699999999E-4</v>
      </c>
      <c r="N1728" s="161">
        <v>2.4177981000000001E-2</v>
      </c>
      <c r="O1728" s="132">
        <v>2.0374050000000001E-4</v>
      </c>
      <c r="P1728" s="132">
        <v>3.6284681999999998E-4</v>
      </c>
      <c r="Q1728" s="132">
        <v>1.6668014999999999E-4</v>
      </c>
      <c r="R1728" s="164">
        <v>5.5241375000000001E-5</v>
      </c>
      <c r="S1728" s="132">
        <v>0</v>
      </c>
      <c r="T1728" s="132">
        <v>0</v>
      </c>
      <c r="U1728" s="132">
        <v>0</v>
      </c>
      <c r="V1728" s="164">
        <v>8.7150237000000006E-5</v>
      </c>
      <c r="W1728" s="132">
        <v>0</v>
      </c>
      <c r="X1728" s="132">
        <v>1.6403351999999999E-4</v>
      </c>
      <c r="Y1728" s="132">
        <v>0</v>
      </c>
      <c r="Z1728" s="132">
        <v>0</v>
      </c>
      <c r="AA1728" s="132">
        <v>0</v>
      </c>
      <c r="AC1728" s="118">
        <f t="shared" si="740"/>
        <v>2.4177981000000001E-2</v>
      </c>
      <c r="AD1728" s="118">
        <f t="shared" si="741"/>
        <v>7.8850884499999992E-4</v>
      </c>
      <c r="AE1728" s="118">
        <f t="shared" si="742"/>
        <v>5.6658731999999993E-4</v>
      </c>
      <c r="AF1728" s="118">
        <f t="shared" si="743"/>
        <v>5.6658731999999993E-4</v>
      </c>
      <c r="AG1728" s="118">
        <f t="shared" si="744"/>
        <v>2.5118375699999999E-4</v>
      </c>
      <c r="AI1728" s="69">
        <v>2.1302061000000001</v>
      </c>
      <c r="AJ1728" s="69">
        <v>1.6242264</v>
      </c>
      <c r="AK1728" s="69">
        <v>2.0379922000000002E-2</v>
      </c>
      <c r="AL1728" s="69">
        <v>0</v>
      </c>
      <c r="AM1728" s="69">
        <v>6.9648176000000006E-2</v>
      </c>
      <c r="AN1728" s="69">
        <v>0.12888185999999999</v>
      </c>
      <c r="AO1728" s="69">
        <v>0.28706976000000001</v>
      </c>
      <c r="AQ1728" s="116">
        <v>2.7529004000000001E-3</v>
      </c>
      <c r="AR1728" s="116">
        <v>2.6030341000000002E-3</v>
      </c>
      <c r="AS1728" s="116">
        <v>1.2471824E-4</v>
      </c>
      <c r="AT1728" s="199">
        <v>2.5148078E-5</v>
      </c>
      <c r="AU1728" s="150">
        <f t="shared" si="745"/>
        <v>1.5605720444E-7</v>
      </c>
      <c r="AV1728" s="150">
        <f t="shared" si="746"/>
        <v>4.6123608377000004E-10</v>
      </c>
      <c r="AW1728" s="163">
        <f t="shared" si="747"/>
        <v>3.5221397956E-3</v>
      </c>
      <c r="AX1728" s="196">
        <v>1.4958111E-7</v>
      </c>
      <c r="AY1728" s="196">
        <v>4.5132231E-10</v>
      </c>
      <c r="AZ1728" s="196">
        <v>1.233077E-14</v>
      </c>
      <c r="BA1728" s="108">
        <v>0</v>
      </c>
      <c r="BB1728" s="108">
        <v>0</v>
      </c>
      <c r="BC1728" s="196">
        <v>2.4784139999999999E-11</v>
      </c>
      <c r="BD1728" s="196">
        <v>6.4513102999999998E-9</v>
      </c>
      <c r="BE1728" s="196">
        <v>3.5133561000000001E-12</v>
      </c>
      <c r="BF1728" s="196">
        <v>6.3880868999999999E-12</v>
      </c>
      <c r="BG1728" s="108">
        <v>0</v>
      </c>
      <c r="BH1728" s="108">
        <v>0</v>
      </c>
      <c r="BI1728" s="108">
        <v>0</v>
      </c>
      <c r="BJ1728" s="108">
        <v>0</v>
      </c>
      <c r="BK1728" s="108">
        <v>0</v>
      </c>
      <c r="BL1728" s="108">
        <v>0</v>
      </c>
      <c r="BM1728" s="108">
        <v>0</v>
      </c>
      <c r="BN1728" s="108">
        <v>0</v>
      </c>
      <c r="BO1728" s="196">
        <v>1.7589955999999999E-6</v>
      </c>
      <c r="BP1728" s="108">
        <v>3.5203807999999999E-3</v>
      </c>
      <c r="BQ1728" s="108">
        <v>0</v>
      </c>
      <c r="BR1728" s="108">
        <v>0</v>
      </c>
      <c r="BS1728" s="108">
        <v>0</v>
      </c>
      <c r="BU1728" s="172">
        <v>6.7266685E-6</v>
      </c>
      <c r="BV1728" s="172">
        <v>5.2201017999999998E-8</v>
      </c>
      <c r="BW1728" s="172">
        <v>4.4943084000000003E-6</v>
      </c>
      <c r="BX1728" s="69">
        <v>0</v>
      </c>
      <c r="BY1728" s="172">
        <v>8.0480515000000005E-8</v>
      </c>
      <c r="BZ1728" s="172">
        <v>1.6044790999999999E-8</v>
      </c>
      <c r="CA1728" s="69">
        <v>0</v>
      </c>
      <c r="CB1728" s="172">
        <v>2.4352539999999999E-8</v>
      </c>
      <c r="CC1728" s="69">
        <v>0</v>
      </c>
      <c r="CD1728" s="69">
        <v>0</v>
      </c>
      <c r="CE1728" s="69">
        <v>0</v>
      </c>
      <c r="CF1728" s="69">
        <v>0</v>
      </c>
      <c r="CG1728" s="69">
        <v>0</v>
      </c>
      <c r="CH1728" s="172">
        <v>3.3790688000000001E-8</v>
      </c>
      <c r="CI1728" s="172">
        <v>1.9834584E-6</v>
      </c>
      <c r="CJ1728" s="172">
        <v>4.2032113999999999E-8</v>
      </c>
      <c r="CK1728" s="69">
        <v>0</v>
      </c>
      <c r="CM1728" s="198">
        <v>0</v>
      </c>
      <c r="CN1728" s="198">
        <v>0.16118653999999999</v>
      </c>
      <c r="CO1728" s="198">
        <v>6.7516354999999997E-4</v>
      </c>
      <c r="CP1728" s="197">
        <v>3.9395062999999997E-5</v>
      </c>
      <c r="CQ1728" s="198">
        <v>0</v>
      </c>
      <c r="CR1728" s="198">
        <v>0</v>
      </c>
      <c r="CS1728" s="197">
        <v>2.8166993000000001E-6</v>
      </c>
      <c r="CT1728" s="198">
        <v>0</v>
      </c>
      <c r="CU1728" s="198">
        <v>0</v>
      </c>
      <c r="CV1728" s="197">
        <v>5.6425316E-6</v>
      </c>
    </row>
    <row r="1729" spans="1:100" ht="14.4">
      <c r="A1729" t="s">
        <v>3878</v>
      </c>
      <c r="B1729" s="85" t="s">
        <v>1276</v>
      </c>
      <c r="C1729" s="113" t="str">
        <f t="shared" si="748"/>
        <v>B.046.04.125</v>
      </c>
      <c r="D1729" s="9" t="s">
        <v>1277</v>
      </c>
      <c r="E1729" s="112" t="s">
        <v>514</v>
      </c>
      <c r="F1729" s="115" t="str">
        <f t="shared" si="749"/>
        <v>Electricity Yunnan production</v>
      </c>
      <c r="G1729" s="143">
        <f t="shared" si="750"/>
        <v>3.6274459333333335E-2</v>
      </c>
      <c r="I1729" s="118">
        <f t="shared" si="751"/>
        <v>5.8599977599999992E-3</v>
      </c>
      <c r="K1729" s="161">
        <f t="shared" si="752"/>
        <v>5.5709619999999994E-5</v>
      </c>
      <c r="L1729" s="161">
        <f t="shared" si="753"/>
        <v>1.3590858300000002E-4</v>
      </c>
      <c r="M1729" s="162">
        <f t="shared" si="754"/>
        <v>2.2721065700000002E-4</v>
      </c>
      <c r="N1729" s="161">
        <v>5.4411688999999996E-3</v>
      </c>
      <c r="O1729" s="164">
        <v>5.0610232E-5</v>
      </c>
      <c r="P1729" s="164">
        <v>8.5298351000000002E-5</v>
      </c>
      <c r="Q1729" s="164">
        <v>3.9078707999999998E-5</v>
      </c>
      <c r="R1729" s="164">
        <v>1.6630912E-5</v>
      </c>
      <c r="S1729" s="132">
        <v>0</v>
      </c>
      <c r="T1729" s="132">
        <v>0</v>
      </c>
      <c r="U1729" s="132">
        <v>0</v>
      </c>
      <c r="V1729" s="132">
        <v>1.8595478E-4</v>
      </c>
      <c r="W1729" s="132">
        <v>0</v>
      </c>
      <c r="X1729" s="164">
        <v>4.1255877000000003E-5</v>
      </c>
      <c r="Y1729" s="132">
        <v>0</v>
      </c>
      <c r="Z1729" s="132">
        <v>0</v>
      </c>
      <c r="AA1729" s="132">
        <v>0</v>
      </c>
      <c r="AC1729" s="118">
        <f t="shared" si="740"/>
        <v>5.4411688999999996E-3</v>
      </c>
      <c r="AD1729" s="118">
        <f t="shared" si="741"/>
        <v>1.9161820300000001E-4</v>
      </c>
      <c r="AE1729" s="118">
        <f t="shared" si="742"/>
        <v>1.3590858300000002E-4</v>
      </c>
      <c r="AF1729" s="118">
        <f t="shared" si="743"/>
        <v>1.3590858300000002E-4</v>
      </c>
      <c r="AG1729" s="118">
        <f t="shared" si="744"/>
        <v>2.2721065700000002E-4</v>
      </c>
      <c r="AI1729" s="69">
        <v>1.2709683000000001</v>
      </c>
      <c r="AJ1729" s="69">
        <v>0.34823599</v>
      </c>
      <c r="AK1729" s="69">
        <v>5.1257302000000003E-3</v>
      </c>
      <c r="AL1729" s="69">
        <v>0</v>
      </c>
      <c r="AM1729" s="69">
        <v>1.4932648E-2</v>
      </c>
      <c r="AN1729" s="69">
        <v>0.15970367999999999</v>
      </c>
      <c r="AO1729" s="69">
        <v>0.74297027000000004</v>
      </c>
      <c r="AQ1729" s="116">
        <v>6.2216823000000004E-4</v>
      </c>
      <c r="AR1729" s="116">
        <v>5.8864351000000004E-4</v>
      </c>
      <c r="AS1729" s="199">
        <v>2.8108842999999999E-5</v>
      </c>
      <c r="AT1729" s="199">
        <v>5.4158819000000001E-6</v>
      </c>
      <c r="AU1729" s="150">
        <f t="shared" si="745"/>
        <v>3.5290378122899996E-8</v>
      </c>
      <c r="AV1729" s="150">
        <f t="shared" si="746"/>
        <v>1.0395282465609999E-10</v>
      </c>
      <c r="AW1729" s="163">
        <f t="shared" si="747"/>
        <v>7.5852687559999998E-4</v>
      </c>
      <c r="AX1729" s="196">
        <v>3.3662697999999998E-8</v>
      </c>
      <c r="AY1729" s="196">
        <v>1.0156849E-10</v>
      </c>
      <c r="AZ1729" s="196">
        <v>2.7749960999999998E-15</v>
      </c>
      <c r="BA1729" s="108">
        <v>0</v>
      </c>
      <c r="BB1729" s="108">
        <v>0</v>
      </c>
      <c r="BC1729" s="196">
        <v>5.8107229000000002E-12</v>
      </c>
      <c r="BD1729" s="196">
        <v>1.6218693999999999E-9</v>
      </c>
      <c r="BE1729" s="196">
        <v>8.2371786E-13</v>
      </c>
      <c r="BF1729" s="196">
        <v>1.5578418E-12</v>
      </c>
      <c r="BG1729" s="108">
        <v>0</v>
      </c>
      <c r="BH1729" s="108">
        <v>0</v>
      </c>
      <c r="BI1729" s="108">
        <v>0</v>
      </c>
      <c r="BJ1729" s="108">
        <v>0</v>
      </c>
      <c r="BK1729" s="108">
        <v>0</v>
      </c>
      <c r="BL1729" s="108">
        <v>0</v>
      </c>
      <c r="BM1729" s="108">
        <v>0</v>
      </c>
      <c r="BN1729" s="108">
        <v>0</v>
      </c>
      <c r="BO1729" s="196">
        <v>3.7532156000000002E-6</v>
      </c>
      <c r="BP1729" s="108">
        <v>7.5477366E-4</v>
      </c>
      <c r="BQ1729" s="108">
        <v>0</v>
      </c>
      <c r="BR1729" s="108">
        <v>0</v>
      </c>
      <c r="BS1729" s="108">
        <v>0</v>
      </c>
      <c r="BU1729" s="172">
        <v>1.5799145E-6</v>
      </c>
      <c r="BV1729" s="172">
        <v>1.2653280999999999E-8</v>
      </c>
      <c r="BW1729" s="172">
        <v>1.0114282E-6</v>
      </c>
      <c r="BX1729" s="69">
        <v>0</v>
      </c>
      <c r="BY1729" s="172">
        <v>2.2503774999999999E-8</v>
      </c>
      <c r="BZ1729" s="172">
        <v>3.7617539000000002E-9</v>
      </c>
      <c r="CA1729" s="69">
        <v>0</v>
      </c>
      <c r="CB1729" s="172">
        <v>5.7095328000000003E-9</v>
      </c>
      <c r="CC1729" s="69">
        <v>0</v>
      </c>
      <c r="CD1729" s="69">
        <v>0</v>
      </c>
      <c r="CE1729" s="69">
        <v>0</v>
      </c>
      <c r="CF1729" s="69">
        <v>0</v>
      </c>
      <c r="CG1729" s="69">
        <v>0</v>
      </c>
      <c r="CH1729" s="172">
        <v>7.9492495000000007E-9</v>
      </c>
      <c r="CI1729" s="172">
        <v>4.2622369000000001E-7</v>
      </c>
      <c r="CJ1729" s="172">
        <v>8.9685038000000004E-8</v>
      </c>
      <c r="CK1729" s="69">
        <v>0</v>
      </c>
      <c r="CM1729" s="198">
        <v>0</v>
      </c>
      <c r="CN1729" s="198">
        <v>3.6274459000000002E-2</v>
      </c>
      <c r="CO1729" s="198">
        <v>1.5829430999999999E-4</v>
      </c>
      <c r="CP1729" s="197">
        <v>9.5199522000000006E-6</v>
      </c>
      <c r="CQ1729" s="198">
        <v>0</v>
      </c>
      <c r="CR1729" s="198">
        <v>0</v>
      </c>
      <c r="CS1729" s="197">
        <v>7.6947395999999999E-7</v>
      </c>
      <c r="CT1729" s="198">
        <v>0</v>
      </c>
      <c r="CU1729" s="198">
        <v>0</v>
      </c>
      <c r="CV1729" s="197">
        <v>1.3229099999999999E-6</v>
      </c>
    </row>
    <row r="1730" spans="1:100" ht="14.4">
      <c r="A1730" t="s">
        <v>3879</v>
      </c>
      <c r="B1730" s="85" t="s">
        <v>1276</v>
      </c>
      <c r="C1730" s="113" t="str">
        <f t="shared" si="748"/>
        <v>B.046.04.126</v>
      </c>
      <c r="D1730" s="9" t="s">
        <v>1277</v>
      </c>
      <c r="E1730" s="112" t="s">
        <v>514</v>
      </c>
      <c r="F1730" s="115" t="str">
        <f t="shared" si="749"/>
        <v>Electricity Xizang production</v>
      </c>
      <c r="G1730" s="143">
        <f t="shared" si="750"/>
        <v>1.0634972666666668E-2</v>
      </c>
      <c r="I1730" s="118">
        <f t="shared" si="751"/>
        <v>1.8821117759E-3</v>
      </c>
      <c r="K1730" s="161">
        <f t="shared" si="752"/>
        <v>2.0211795899999999E-5</v>
      </c>
      <c r="L1730" s="161">
        <f t="shared" si="753"/>
        <v>4.0160290000000002E-5</v>
      </c>
      <c r="M1730" s="162">
        <f t="shared" si="754"/>
        <v>2.2649379000000002E-4</v>
      </c>
      <c r="N1730" s="161">
        <v>1.5952459E-3</v>
      </c>
      <c r="O1730" s="164">
        <v>1.5193789E-5</v>
      </c>
      <c r="P1730" s="164">
        <v>2.4966501000000002E-5</v>
      </c>
      <c r="Q1730" s="164">
        <v>1.1282825E-5</v>
      </c>
      <c r="R1730" s="164">
        <v>8.9289708999999994E-6</v>
      </c>
      <c r="S1730" s="132">
        <v>0</v>
      </c>
      <c r="T1730" s="132">
        <v>0</v>
      </c>
      <c r="U1730" s="132">
        <v>0</v>
      </c>
      <c r="V1730" s="132">
        <v>2.1070453E-4</v>
      </c>
      <c r="W1730" s="132">
        <v>0</v>
      </c>
      <c r="X1730" s="164">
        <v>1.5789259999999999E-5</v>
      </c>
      <c r="Y1730" s="132">
        <v>0</v>
      </c>
      <c r="Z1730" s="132">
        <v>0</v>
      </c>
      <c r="AA1730" s="132">
        <v>0</v>
      </c>
      <c r="AC1730" s="118">
        <f t="shared" si="740"/>
        <v>1.5952459E-3</v>
      </c>
      <c r="AD1730" s="118">
        <f t="shared" si="741"/>
        <v>6.0372085900000001E-5</v>
      </c>
      <c r="AE1730" s="118">
        <f t="shared" si="742"/>
        <v>4.0160290000000002E-5</v>
      </c>
      <c r="AF1730" s="118">
        <f t="shared" si="743"/>
        <v>4.0160290000000002E-5</v>
      </c>
      <c r="AG1730" s="118">
        <f t="shared" si="744"/>
        <v>2.2649379000000002E-4</v>
      </c>
      <c r="AI1730" s="69">
        <v>1.0946456</v>
      </c>
      <c r="AJ1730" s="69">
        <v>8.6443201999999997E-2</v>
      </c>
      <c r="AK1730" s="69">
        <v>1.9616960000000002E-3</v>
      </c>
      <c r="AL1730" s="69">
        <v>0</v>
      </c>
      <c r="AM1730" s="69">
        <v>3.7067563E-3</v>
      </c>
      <c r="AN1730" s="69">
        <v>9.9621987999999995E-2</v>
      </c>
      <c r="AO1730" s="69">
        <v>0.90291195999999996</v>
      </c>
      <c r="AQ1730" s="116">
        <v>1.8332341000000001E-4</v>
      </c>
      <c r="AR1730" s="116">
        <v>1.7371387999999999E-4</v>
      </c>
      <c r="AS1730" s="199">
        <v>8.2414257E-6</v>
      </c>
      <c r="AT1730" s="199">
        <v>1.368106E-6</v>
      </c>
      <c r="AU1730" s="150">
        <f t="shared" si="745"/>
        <v>1.0414501034900001E-8</v>
      </c>
      <c r="AV1730" s="150">
        <f t="shared" si="746"/>
        <v>3.0478645695410005E-11</v>
      </c>
      <c r="AW1730" s="163">
        <f t="shared" si="747"/>
        <v>1.91611482E-4</v>
      </c>
      <c r="AX1730" s="196">
        <v>9.8692547000000007E-9</v>
      </c>
      <c r="AY1730" s="196">
        <v>2.9777924000000003E-11</v>
      </c>
      <c r="AZ1730" s="196">
        <v>8.1357541000000004E-16</v>
      </c>
      <c r="BA1730" s="108">
        <v>0</v>
      </c>
      <c r="BB1730" s="108">
        <v>0</v>
      </c>
      <c r="BC1730" s="196">
        <v>1.6776749000000001E-12</v>
      </c>
      <c r="BD1730" s="196">
        <v>5.4356866000000004E-10</v>
      </c>
      <c r="BE1730" s="196">
        <v>2.3782425000000002E-13</v>
      </c>
      <c r="BF1730" s="196">
        <v>4.6208386999999996E-13</v>
      </c>
      <c r="BG1730" s="108">
        <v>0</v>
      </c>
      <c r="BH1730" s="108">
        <v>0</v>
      </c>
      <c r="BI1730" s="108">
        <v>0</v>
      </c>
      <c r="BJ1730" s="108">
        <v>0</v>
      </c>
      <c r="BK1730" s="108">
        <v>0</v>
      </c>
      <c r="BL1730" s="108">
        <v>0</v>
      </c>
      <c r="BM1730" s="108">
        <v>0</v>
      </c>
      <c r="BN1730" s="108">
        <v>0</v>
      </c>
      <c r="BO1730" s="196">
        <v>4.2527519999999997E-6</v>
      </c>
      <c r="BP1730" s="108">
        <v>1.8735873E-4</v>
      </c>
      <c r="BQ1730" s="108">
        <v>0</v>
      </c>
      <c r="BR1730" s="108">
        <v>0</v>
      </c>
      <c r="BS1730" s="108">
        <v>0</v>
      </c>
      <c r="BU1730" s="172">
        <v>5.2387214999999996E-7</v>
      </c>
      <c r="BV1730" s="172">
        <v>3.7380822999999999E-9</v>
      </c>
      <c r="BW1730" s="172">
        <v>2.9653125999999999E-7</v>
      </c>
      <c r="BX1730" s="69">
        <v>0</v>
      </c>
      <c r="BY1730" s="172">
        <v>1.0261422000000001E-8</v>
      </c>
      <c r="BZ1730" s="172">
        <v>1.0860955E-9</v>
      </c>
      <c r="CA1730" s="69">
        <v>0</v>
      </c>
      <c r="CB1730" s="172">
        <v>1.6484593000000001E-9</v>
      </c>
      <c r="CC1730" s="69">
        <v>0</v>
      </c>
      <c r="CD1730" s="69">
        <v>0</v>
      </c>
      <c r="CE1730" s="69">
        <v>0</v>
      </c>
      <c r="CF1730" s="69">
        <v>0</v>
      </c>
      <c r="CG1730" s="69">
        <v>0</v>
      </c>
      <c r="CH1730" s="172">
        <v>2.3006173999999999E-9</v>
      </c>
      <c r="CI1730" s="172">
        <v>1.066845E-7</v>
      </c>
      <c r="CJ1730" s="172">
        <v>1.0162172E-7</v>
      </c>
      <c r="CK1730" s="69">
        <v>0</v>
      </c>
      <c r="CM1730" s="198">
        <v>0</v>
      </c>
      <c r="CN1730" s="198">
        <v>1.0634973000000001E-2</v>
      </c>
      <c r="CO1730" s="197">
        <v>4.5702815E-5</v>
      </c>
      <c r="CP1730" s="197">
        <v>2.8066383999999999E-6</v>
      </c>
      <c r="CQ1730" s="198">
        <v>0</v>
      </c>
      <c r="CR1730" s="198">
        <v>0</v>
      </c>
      <c r="CS1730" s="197">
        <v>3.2863419E-7</v>
      </c>
      <c r="CT1730" s="198">
        <v>0</v>
      </c>
      <c r="CU1730" s="198">
        <v>0</v>
      </c>
      <c r="CV1730" s="197">
        <v>3.8195127E-7</v>
      </c>
    </row>
    <row r="1731" spans="1:100" ht="14.4">
      <c r="A1731" t="s">
        <v>3880</v>
      </c>
      <c r="B1731" s="85" t="s">
        <v>1276</v>
      </c>
      <c r="C1731" s="113" t="str">
        <f t="shared" si="748"/>
        <v>B.046.04.127</v>
      </c>
      <c r="D1731" s="9" t="s">
        <v>1277</v>
      </c>
      <c r="E1731" s="112" t="s">
        <v>514</v>
      </c>
      <c r="F1731" s="115" t="str">
        <f t="shared" si="749"/>
        <v>Electricity Shaanxi production</v>
      </c>
      <c r="G1731" s="143">
        <f t="shared" si="750"/>
        <v>0.23056526666666666</v>
      </c>
      <c r="I1731" s="118">
        <f t="shared" si="751"/>
        <v>3.5966464392999997E-2</v>
      </c>
      <c r="K1731" s="161">
        <f t="shared" si="752"/>
        <v>3.1420496700000004E-4</v>
      </c>
      <c r="L1731" s="161">
        <f t="shared" si="753"/>
        <v>8.0613238999999995E-4</v>
      </c>
      <c r="M1731" s="162">
        <f t="shared" si="754"/>
        <v>2.6133703600000001E-4</v>
      </c>
      <c r="N1731" s="161">
        <v>3.4584789999999997E-2</v>
      </c>
      <c r="O1731" s="132">
        <v>2.8922216999999997E-4</v>
      </c>
      <c r="P1731" s="132">
        <v>5.1691021999999997E-4</v>
      </c>
      <c r="Q1731" s="132">
        <v>2.3757726000000001E-4</v>
      </c>
      <c r="R1731" s="164">
        <v>7.6627707000000004E-5</v>
      </c>
      <c r="S1731" s="132">
        <v>0</v>
      </c>
      <c r="T1731" s="132">
        <v>0</v>
      </c>
      <c r="U1731" s="132">
        <v>0</v>
      </c>
      <c r="V1731" s="164">
        <v>2.9506735999999998E-5</v>
      </c>
      <c r="W1731" s="132">
        <v>0</v>
      </c>
      <c r="X1731" s="132">
        <v>2.318303E-4</v>
      </c>
      <c r="Y1731" s="132">
        <v>0</v>
      </c>
      <c r="Z1731" s="132">
        <v>0</v>
      </c>
      <c r="AA1731" s="132">
        <v>0</v>
      </c>
      <c r="AC1731" s="118">
        <f t="shared" si="740"/>
        <v>3.4584789999999997E-2</v>
      </c>
      <c r="AD1731" s="118">
        <f t="shared" si="741"/>
        <v>1.1203373569999998E-3</v>
      </c>
      <c r="AE1731" s="118">
        <f t="shared" si="742"/>
        <v>8.0613238999999995E-4</v>
      </c>
      <c r="AF1731" s="118">
        <f t="shared" si="743"/>
        <v>8.0613238999999995E-4</v>
      </c>
      <c r="AG1731" s="118">
        <f t="shared" si="744"/>
        <v>2.6133703600000001E-4</v>
      </c>
      <c r="AI1731" s="69">
        <v>2.6075240000000002</v>
      </c>
      <c r="AJ1731" s="69">
        <v>2.3331325000000001</v>
      </c>
      <c r="AK1731" s="69">
        <v>2.8803157999999999E-2</v>
      </c>
      <c r="AL1731" s="69">
        <v>0</v>
      </c>
      <c r="AM1731" s="69">
        <v>0.10004666</v>
      </c>
      <c r="AN1731" s="69">
        <v>0.11351443999999999</v>
      </c>
      <c r="AO1731" s="69">
        <v>3.2027289E-2</v>
      </c>
      <c r="AQ1731" s="116">
        <v>3.9364776999999997E-3</v>
      </c>
      <c r="AR1731" s="116">
        <v>3.7219876000000002E-3</v>
      </c>
      <c r="AS1731" s="116">
        <v>1.7837975999999999E-4</v>
      </c>
      <c r="AT1731" s="199">
        <v>3.6110360999999999E-5</v>
      </c>
      <c r="AU1731" s="150">
        <f t="shared" si="745"/>
        <v>2.23140743431E-7</v>
      </c>
      <c r="AV1731" s="150">
        <f t="shared" si="746"/>
        <v>6.5968845154300012E-10</v>
      </c>
      <c r="AW1731" s="163">
        <f t="shared" si="747"/>
        <v>5.0574736488000005E-3</v>
      </c>
      <c r="AX1731" s="196">
        <v>2.1396457E-7</v>
      </c>
      <c r="AY1731" s="196">
        <v>6.4558275000000001E-10</v>
      </c>
      <c r="AZ1731" s="196">
        <v>1.7638242999999999E-14</v>
      </c>
      <c r="BA1731" s="108">
        <v>0</v>
      </c>
      <c r="BB1731" s="108">
        <v>0</v>
      </c>
      <c r="BC1731" s="196">
        <v>3.5326030999999999E-11</v>
      </c>
      <c r="BD1731" s="196">
        <v>9.1408473999999999E-9</v>
      </c>
      <c r="BE1731" s="196">
        <v>5.0077560000000002E-12</v>
      </c>
      <c r="BF1731" s="196">
        <v>9.0803073000000006E-12</v>
      </c>
      <c r="BG1731" s="108">
        <v>0</v>
      </c>
      <c r="BH1731" s="108">
        <v>0</v>
      </c>
      <c r="BI1731" s="108">
        <v>0</v>
      </c>
      <c r="BJ1731" s="108">
        <v>0</v>
      </c>
      <c r="BK1731" s="108">
        <v>0</v>
      </c>
      <c r="BL1731" s="108">
        <v>0</v>
      </c>
      <c r="BM1731" s="108">
        <v>0</v>
      </c>
      <c r="BN1731" s="108">
        <v>0</v>
      </c>
      <c r="BO1731" s="196">
        <v>5.9554880000000005E-7</v>
      </c>
      <c r="BP1731" s="108">
        <v>5.0568781000000004E-3</v>
      </c>
      <c r="BQ1731" s="108">
        <v>0</v>
      </c>
      <c r="BR1731" s="108">
        <v>0</v>
      </c>
      <c r="BS1731" s="108">
        <v>0</v>
      </c>
      <c r="BU1731" s="172">
        <v>9.5842001000000004E-6</v>
      </c>
      <c r="BV1731" s="172">
        <v>7.4232677999999997E-8</v>
      </c>
      <c r="BW1731" s="172">
        <v>6.4287714999999997E-6</v>
      </c>
      <c r="BX1731" s="69">
        <v>0</v>
      </c>
      <c r="BY1731" s="172">
        <v>1.1268206E-7</v>
      </c>
      <c r="BZ1731" s="172">
        <v>2.2869415000000001E-8</v>
      </c>
      <c r="CA1731" s="69">
        <v>0</v>
      </c>
      <c r="CB1731" s="172">
        <v>3.4710851000000001E-8</v>
      </c>
      <c r="CC1731" s="69">
        <v>0</v>
      </c>
      <c r="CD1731" s="69">
        <v>0</v>
      </c>
      <c r="CE1731" s="69">
        <v>0</v>
      </c>
      <c r="CF1731" s="69">
        <v>0</v>
      </c>
      <c r="CG1731" s="69">
        <v>0</v>
      </c>
      <c r="CH1731" s="172">
        <v>4.8152336999999998E-8</v>
      </c>
      <c r="CI1731" s="172">
        <v>2.8485502999999998E-6</v>
      </c>
      <c r="CJ1731" s="172">
        <v>1.4230948E-8</v>
      </c>
      <c r="CK1731" s="69">
        <v>0</v>
      </c>
      <c r="CM1731" s="198">
        <v>0</v>
      </c>
      <c r="CN1731" s="198">
        <v>0.23056526999999999</v>
      </c>
      <c r="CO1731" s="198">
        <v>9.6234320000000001E-4</v>
      </c>
      <c r="CP1731" s="197">
        <v>5.6034037E-5</v>
      </c>
      <c r="CQ1731" s="198">
        <v>0</v>
      </c>
      <c r="CR1731" s="198">
        <v>0</v>
      </c>
      <c r="CS1731" s="197">
        <v>3.9549572E-6</v>
      </c>
      <c r="CT1731" s="198">
        <v>0</v>
      </c>
      <c r="CU1731" s="198">
        <v>0</v>
      </c>
      <c r="CV1731" s="197">
        <v>8.0425726999999995E-6</v>
      </c>
    </row>
    <row r="1732" spans="1:100" ht="14.4">
      <c r="A1732" t="s">
        <v>3881</v>
      </c>
      <c r="B1732" s="85" t="s">
        <v>1276</v>
      </c>
      <c r="C1732" s="113" t="str">
        <f t="shared" si="748"/>
        <v>B.046.04.128</v>
      </c>
      <c r="D1732" s="9" t="s">
        <v>1277</v>
      </c>
      <c r="E1732" s="112" t="s">
        <v>514</v>
      </c>
      <c r="F1732" s="115" t="str">
        <f t="shared" si="749"/>
        <v>Electricity Gansu production</v>
      </c>
      <c r="G1732" s="143">
        <f t="shared" si="750"/>
        <v>0.14512413333333332</v>
      </c>
      <c r="I1732" s="118">
        <f t="shared" si="751"/>
        <v>2.274855651E-2</v>
      </c>
      <c r="K1732" s="161">
        <f t="shared" si="752"/>
        <v>2.0511276300000001E-4</v>
      </c>
      <c r="L1732" s="161">
        <f t="shared" si="753"/>
        <v>5.3451938000000001E-4</v>
      </c>
      <c r="M1732" s="162">
        <f t="shared" si="754"/>
        <v>2.4030436699999999E-4</v>
      </c>
      <c r="N1732" s="161">
        <v>2.1768619999999999E-2</v>
      </c>
      <c r="O1732" s="132">
        <v>1.9623271E-4</v>
      </c>
      <c r="P1732" s="132">
        <v>3.3828667000000001E-4</v>
      </c>
      <c r="Q1732" s="132">
        <v>1.5545422000000001E-4</v>
      </c>
      <c r="R1732" s="164">
        <v>4.9658543000000003E-5</v>
      </c>
      <c r="S1732" s="132">
        <v>0</v>
      </c>
      <c r="T1732" s="132">
        <v>0</v>
      </c>
      <c r="U1732" s="132">
        <v>0</v>
      </c>
      <c r="V1732" s="164">
        <v>9.0454297000000004E-5</v>
      </c>
      <c r="W1732" s="132">
        <v>0</v>
      </c>
      <c r="X1732" s="132">
        <v>1.4985007E-4</v>
      </c>
      <c r="Y1732" s="132">
        <v>0</v>
      </c>
      <c r="Z1732" s="132">
        <v>0</v>
      </c>
      <c r="AA1732" s="132">
        <v>0</v>
      </c>
      <c r="AC1732" s="118">
        <f t="shared" si="740"/>
        <v>2.1768619999999999E-2</v>
      </c>
      <c r="AD1732" s="118">
        <f t="shared" si="741"/>
        <v>7.3963214299999991E-4</v>
      </c>
      <c r="AE1732" s="118">
        <f t="shared" si="742"/>
        <v>5.3451938000000001E-4</v>
      </c>
      <c r="AF1732" s="118">
        <f t="shared" si="743"/>
        <v>5.3451938000000001E-4</v>
      </c>
      <c r="AG1732" s="118">
        <f t="shared" si="744"/>
        <v>2.4030436699999999E-4</v>
      </c>
      <c r="AI1732" s="69">
        <v>2.0194228000000001</v>
      </c>
      <c r="AJ1732" s="69">
        <v>1.4594011</v>
      </c>
      <c r="AK1732" s="69">
        <v>1.8617735999999999E-2</v>
      </c>
      <c r="AL1732" s="69">
        <v>0</v>
      </c>
      <c r="AM1732" s="69">
        <v>6.2580330000000003E-2</v>
      </c>
      <c r="AN1732" s="69">
        <v>0.34598528000000001</v>
      </c>
      <c r="AO1732" s="69">
        <v>0.13283840999999999</v>
      </c>
      <c r="AQ1732" s="116">
        <v>2.4835333000000001E-3</v>
      </c>
      <c r="AR1732" s="116">
        <v>2.3485235000000001E-3</v>
      </c>
      <c r="AS1732" s="116">
        <v>1.1241196E-4</v>
      </c>
      <c r="AT1732" s="199">
        <v>2.259782E-5</v>
      </c>
      <c r="AU1732" s="150">
        <f t="shared" si="745"/>
        <v>1.4079877172399999E-7</v>
      </c>
      <c r="AV1732" s="150">
        <f t="shared" si="746"/>
        <v>4.1572471889600006E-10</v>
      </c>
      <c r="AW1732" s="163">
        <f t="shared" si="747"/>
        <v>3.1649607831000003E-3</v>
      </c>
      <c r="AX1732" s="196">
        <v>1.3467519999999999E-7</v>
      </c>
      <c r="AY1732" s="196">
        <v>4.0634758000000002E-10</v>
      </c>
      <c r="AZ1732" s="196">
        <v>1.1101996E-14</v>
      </c>
      <c r="BA1732" s="108">
        <v>0</v>
      </c>
      <c r="BB1732" s="108">
        <v>0</v>
      </c>
      <c r="BC1732" s="196">
        <v>2.3114924000000001E-11</v>
      </c>
      <c r="BD1732" s="196">
        <v>6.1004568000000001E-9</v>
      </c>
      <c r="BE1732" s="196">
        <v>3.2767310000000001E-12</v>
      </c>
      <c r="BF1732" s="196">
        <v>6.0893059000000001E-12</v>
      </c>
      <c r="BG1732" s="108">
        <v>0</v>
      </c>
      <c r="BH1732" s="108">
        <v>0</v>
      </c>
      <c r="BI1732" s="108">
        <v>0</v>
      </c>
      <c r="BJ1732" s="108">
        <v>0</v>
      </c>
      <c r="BK1732" s="108">
        <v>0</v>
      </c>
      <c r="BL1732" s="108">
        <v>0</v>
      </c>
      <c r="BM1732" s="108">
        <v>0</v>
      </c>
      <c r="BN1732" s="108">
        <v>0</v>
      </c>
      <c r="BO1732" s="196">
        <v>1.8256831E-6</v>
      </c>
      <c r="BP1732" s="108">
        <v>3.1631351000000001E-3</v>
      </c>
      <c r="BQ1732" s="108">
        <v>0</v>
      </c>
      <c r="BR1732" s="108">
        <v>0</v>
      </c>
      <c r="BS1732" s="108">
        <v>0</v>
      </c>
      <c r="BU1732" s="172">
        <v>6.0656234000000002E-6</v>
      </c>
      <c r="BV1732" s="172">
        <v>4.9591581E-8</v>
      </c>
      <c r="BW1732" s="172">
        <v>4.0464459999999999E-6</v>
      </c>
      <c r="BX1732" s="69">
        <v>0</v>
      </c>
      <c r="BY1732" s="172">
        <v>7.4139775000000005E-8</v>
      </c>
      <c r="BZ1732" s="172">
        <v>1.4964171999999999E-8</v>
      </c>
      <c r="CA1732" s="69">
        <v>0</v>
      </c>
      <c r="CB1732" s="172">
        <v>2.2712393000000001E-8</v>
      </c>
      <c r="CC1732" s="69">
        <v>0</v>
      </c>
      <c r="CD1732" s="69">
        <v>0</v>
      </c>
      <c r="CE1732" s="69">
        <v>0</v>
      </c>
      <c r="CF1732" s="69">
        <v>0</v>
      </c>
      <c r="CG1732" s="69">
        <v>0</v>
      </c>
      <c r="CH1732" s="172">
        <v>3.1573712000000003E-8</v>
      </c>
      <c r="CI1732" s="172">
        <v>1.7825701000000001E-6</v>
      </c>
      <c r="CJ1732" s="172">
        <v>4.3625646000000003E-8</v>
      </c>
      <c r="CK1732" s="69">
        <v>0</v>
      </c>
      <c r="CM1732" s="198">
        <v>0</v>
      </c>
      <c r="CN1732" s="198">
        <v>0.14512414000000001</v>
      </c>
      <c r="CO1732" s="198">
        <v>6.2969117999999997E-4</v>
      </c>
      <c r="CP1732" s="197">
        <v>3.7361882999999999E-5</v>
      </c>
      <c r="CQ1732" s="198">
        <v>0</v>
      </c>
      <c r="CR1732" s="198">
        <v>0</v>
      </c>
      <c r="CS1732" s="197">
        <v>2.6184463E-6</v>
      </c>
      <c r="CT1732" s="198">
        <v>0</v>
      </c>
      <c r="CU1732" s="198">
        <v>0</v>
      </c>
      <c r="CV1732" s="197">
        <v>5.2625061999999996E-6</v>
      </c>
    </row>
    <row r="1733" spans="1:100" ht="14.4">
      <c r="A1733" t="s">
        <v>3882</v>
      </c>
      <c r="B1733" s="85" t="s">
        <v>1276</v>
      </c>
      <c r="C1733" s="113" t="str">
        <f t="shared" si="748"/>
        <v>B.046.04.129</v>
      </c>
      <c r="D1733" s="9" t="s">
        <v>1277</v>
      </c>
      <c r="E1733" s="112" t="s">
        <v>514</v>
      </c>
      <c r="F1733" s="115" t="str">
        <f t="shared" si="749"/>
        <v>Electricity Qinghai production</v>
      </c>
      <c r="G1733" s="143">
        <f t="shared" si="750"/>
        <v>3.756263666666667E-2</v>
      </c>
      <c r="I1733" s="118">
        <f t="shared" si="751"/>
        <v>6.114801768E-3</v>
      </c>
      <c r="K1733" s="161">
        <f t="shared" si="752"/>
        <v>6.4192898999999997E-5</v>
      </c>
      <c r="L1733" s="161">
        <f t="shared" si="753"/>
        <v>1.7013206999999999E-4</v>
      </c>
      <c r="M1733" s="162">
        <f t="shared" si="754"/>
        <v>2.4608129899999999E-4</v>
      </c>
      <c r="N1733" s="161">
        <v>5.6343955000000001E-3</v>
      </c>
      <c r="O1733" s="164">
        <v>6.5374770000000001E-5</v>
      </c>
      <c r="P1733" s="132">
        <v>1.0475729999999999E-4</v>
      </c>
      <c r="Q1733" s="164">
        <v>4.7486617E-5</v>
      </c>
      <c r="R1733" s="164">
        <v>1.6706282E-5</v>
      </c>
      <c r="S1733" s="132">
        <v>0</v>
      </c>
      <c r="T1733" s="132">
        <v>0</v>
      </c>
      <c r="U1733" s="132">
        <v>0</v>
      </c>
      <c r="V1733" s="132">
        <v>1.9757547000000001E-4</v>
      </c>
      <c r="W1733" s="132">
        <v>0</v>
      </c>
      <c r="X1733" s="164">
        <v>4.8505828999999998E-5</v>
      </c>
      <c r="Y1733" s="132">
        <v>0</v>
      </c>
      <c r="Z1733" s="132">
        <v>0</v>
      </c>
      <c r="AA1733" s="132">
        <v>0</v>
      </c>
      <c r="AC1733" s="118">
        <f t="shared" si="740"/>
        <v>5.6343955000000001E-3</v>
      </c>
      <c r="AD1733" s="118">
        <f t="shared" si="741"/>
        <v>2.3432496900000001E-4</v>
      </c>
      <c r="AE1733" s="118">
        <f t="shared" si="742"/>
        <v>1.7013206999999999E-4</v>
      </c>
      <c r="AF1733" s="118">
        <f t="shared" si="743"/>
        <v>1.7013206999999999E-4</v>
      </c>
      <c r="AG1733" s="118">
        <f t="shared" si="744"/>
        <v>2.4608129899999999E-4</v>
      </c>
      <c r="AI1733" s="69">
        <v>1.2786673</v>
      </c>
      <c r="AJ1733" s="69">
        <v>0.35851398000000001</v>
      </c>
      <c r="AK1733" s="69">
        <v>6.0264817999999996E-3</v>
      </c>
      <c r="AL1733" s="69">
        <v>0</v>
      </c>
      <c r="AM1733" s="69">
        <v>1.5373377000000001E-2</v>
      </c>
      <c r="AN1733" s="69">
        <v>0.44415484999999999</v>
      </c>
      <c r="AO1733" s="69">
        <v>0.45459860000000002</v>
      </c>
      <c r="AQ1733" s="116">
        <v>6.4950364999999996E-4</v>
      </c>
      <c r="AR1733" s="116">
        <v>6.1468213999999995E-4</v>
      </c>
      <c r="AS1733" s="199">
        <v>2.9244896000000001E-5</v>
      </c>
      <c r="AT1733" s="199">
        <v>5.5766124000000002E-6</v>
      </c>
      <c r="AU1733" s="150">
        <f t="shared" si="745"/>
        <v>3.6851447418499998E-8</v>
      </c>
      <c r="AV1733" s="150">
        <f t="shared" si="746"/>
        <v>1.0815419954170002E-10</v>
      </c>
      <c r="AW1733" s="163">
        <f t="shared" si="747"/>
        <v>7.8103815190000002E-4</v>
      </c>
      <c r="AX1733" s="196">
        <v>3.4858126999999998E-8</v>
      </c>
      <c r="AY1733" s="196">
        <v>1.0517538E-10</v>
      </c>
      <c r="AZ1733" s="196">
        <v>2.8735416999999998E-15</v>
      </c>
      <c r="BA1733" s="108">
        <v>0</v>
      </c>
      <c r="BB1733" s="108">
        <v>0</v>
      </c>
      <c r="BC1733" s="196">
        <v>7.0609184999999997E-12</v>
      </c>
      <c r="BD1733" s="196">
        <v>1.9862595E-9</v>
      </c>
      <c r="BE1733" s="196">
        <v>1.0009433999999999E-12</v>
      </c>
      <c r="BF1733" s="196">
        <v>1.9750025999999999E-12</v>
      </c>
      <c r="BG1733" s="108">
        <v>0</v>
      </c>
      <c r="BH1733" s="108">
        <v>0</v>
      </c>
      <c r="BI1733" s="108">
        <v>0</v>
      </c>
      <c r="BJ1733" s="108">
        <v>0</v>
      </c>
      <c r="BK1733" s="108">
        <v>0</v>
      </c>
      <c r="BL1733" s="108">
        <v>0</v>
      </c>
      <c r="BM1733" s="108">
        <v>0</v>
      </c>
      <c r="BN1733" s="108">
        <v>0</v>
      </c>
      <c r="BO1733" s="196">
        <v>3.9877618999999996E-6</v>
      </c>
      <c r="BP1733" s="108">
        <v>7.7705039000000001E-4</v>
      </c>
      <c r="BQ1733" s="108">
        <v>0</v>
      </c>
      <c r="BR1733" s="108">
        <v>0</v>
      </c>
      <c r="BS1733" s="108">
        <v>0</v>
      </c>
      <c r="BU1733" s="172">
        <v>1.6442204E-6</v>
      </c>
      <c r="BV1733" s="172">
        <v>1.5940911999999999E-8</v>
      </c>
      <c r="BW1733" s="172">
        <v>1.0473459999999999E-6</v>
      </c>
      <c r="BX1733" s="69">
        <v>0</v>
      </c>
      <c r="BY1733" s="172">
        <v>2.4675831000000001E-8</v>
      </c>
      <c r="BZ1733" s="172">
        <v>4.5711073000000003E-9</v>
      </c>
      <c r="CA1733" s="69">
        <v>0</v>
      </c>
      <c r="CB1733" s="172">
        <v>6.9379571000000002E-9</v>
      </c>
      <c r="CC1733" s="69">
        <v>0</v>
      </c>
      <c r="CD1733" s="69">
        <v>0</v>
      </c>
      <c r="CE1733" s="69">
        <v>0</v>
      </c>
      <c r="CF1733" s="69">
        <v>0</v>
      </c>
      <c r="CG1733" s="69">
        <v>0</v>
      </c>
      <c r="CH1733" s="172">
        <v>9.6962473000000007E-9</v>
      </c>
      <c r="CI1733" s="172">
        <v>4.3976270000000002E-7</v>
      </c>
      <c r="CJ1733" s="172">
        <v>9.5289642E-8</v>
      </c>
      <c r="CK1733" s="69">
        <v>0</v>
      </c>
      <c r="CM1733" s="198">
        <v>0</v>
      </c>
      <c r="CN1733" s="198">
        <v>3.7562637000000003E-2</v>
      </c>
      <c r="CO1733" s="198">
        <v>1.9235184000000001E-4</v>
      </c>
      <c r="CP1733" s="197">
        <v>1.1954927E-5</v>
      </c>
      <c r="CQ1733" s="198">
        <v>0</v>
      </c>
      <c r="CR1733" s="198">
        <v>0</v>
      </c>
      <c r="CS1733" s="197">
        <v>8.7130984000000004E-7</v>
      </c>
      <c r="CT1733" s="198">
        <v>0</v>
      </c>
      <c r="CU1733" s="198">
        <v>0</v>
      </c>
      <c r="CV1733" s="197">
        <v>1.6075384E-6</v>
      </c>
    </row>
    <row r="1734" spans="1:100" ht="14.4">
      <c r="A1734" t="s">
        <v>3883</v>
      </c>
      <c r="B1734" s="85" t="s">
        <v>1276</v>
      </c>
      <c r="C1734" s="113" t="str">
        <f t="shared" si="748"/>
        <v>B.046.04.130</v>
      </c>
      <c r="D1734" s="9" t="s">
        <v>1277</v>
      </c>
      <c r="E1734" s="112" t="s">
        <v>514</v>
      </c>
      <c r="F1734" s="115" t="str">
        <f t="shared" si="749"/>
        <v>Electricity Ningxia production</v>
      </c>
      <c r="G1734" s="143">
        <f t="shared" si="750"/>
        <v>0.19637997333333335</v>
      </c>
      <c r="I1734" s="118">
        <f t="shared" si="751"/>
        <v>3.0694567047999999E-2</v>
      </c>
      <c r="K1734" s="161">
        <f t="shared" si="752"/>
        <v>2.7219664399999997E-4</v>
      </c>
      <c r="L1734" s="161">
        <f t="shared" si="753"/>
        <v>7.0405727999999998E-4</v>
      </c>
      <c r="M1734" s="162">
        <f t="shared" si="754"/>
        <v>2.61317124E-4</v>
      </c>
      <c r="N1734" s="161">
        <v>2.9456995999999999E-2</v>
      </c>
      <c r="O1734" s="132">
        <v>2.5458270999999998E-4</v>
      </c>
      <c r="P1734" s="132">
        <v>4.4947457E-4</v>
      </c>
      <c r="Q1734" s="132">
        <v>2.0636122E-4</v>
      </c>
      <c r="R1734" s="164">
        <v>6.5835423999999995E-5</v>
      </c>
      <c r="S1734" s="132">
        <v>0</v>
      </c>
      <c r="T1734" s="132">
        <v>0</v>
      </c>
      <c r="U1734" s="132">
        <v>0</v>
      </c>
      <c r="V1734" s="164">
        <v>6.0374093999999999E-5</v>
      </c>
      <c r="W1734" s="132">
        <v>0</v>
      </c>
      <c r="X1734" s="132">
        <v>2.0094302999999999E-4</v>
      </c>
      <c r="Y1734" s="132">
        <v>0</v>
      </c>
      <c r="Z1734" s="132">
        <v>0</v>
      </c>
      <c r="AA1734" s="132">
        <v>0</v>
      </c>
      <c r="AC1734" s="118">
        <f t="shared" si="740"/>
        <v>2.9456995999999999E-2</v>
      </c>
      <c r="AD1734" s="118">
        <f t="shared" si="741"/>
        <v>9.7625392400000005E-4</v>
      </c>
      <c r="AE1734" s="118">
        <f t="shared" si="742"/>
        <v>7.0405727999999998E-4</v>
      </c>
      <c r="AF1734" s="118">
        <f t="shared" si="743"/>
        <v>7.0405727999999998E-4</v>
      </c>
      <c r="AG1734" s="118">
        <f t="shared" si="744"/>
        <v>2.61317124E-4</v>
      </c>
      <c r="AI1734" s="69">
        <v>2.3718477999999998</v>
      </c>
      <c r="AJ1734" s="69">
        <v>1.9826233</v>
      </c>
      <c r="AK1734" s="69">
        <v>2.4965648999999999E-2</v>
      </c>
      <c r="AL1734" s="69">
        <v>0</v>
      </c>
      <c r="AM1734" s="69">
        <v>8.5016534000000005E-2</v>
      </c>
      <c r="AN1734" s="69">
        <v>0.27148199000000001</v>
      </c>
      <c r="AO1734" s="69">
        <v>7.7603031999999997E-3</v>
      </c>
      <c r="AQ1734" s="116">
        <v>3.3562562999999998E-3</v>
      </c>
      <c r="AR1734" s="116">
        <v>3.1735502999999999E-3</v>
      </c>
      <c r="AS1734" s="116">
        <v>1.5201538E-4</v>
      </c>
      <c r="AT1734" s="199">
        <v>3.0690547999999998E-5</v>
      </c>
      <c r="AU1734" s="150">
        <f t="shared" si="745"/>
        <v>1.9026081503E-7</v>
      </c>
      <c r="AV1734" s="150">
        <f t="shared" si="746"/>
        <v>5.6218706976800001E-10</v>
      </c>
      <c r="AW1734" s="163">
        <f t="shared" si="747"/>
        <v>4.2983960596999996E-3</v>
      </c>
      <c r="AX1734" s="196">
        <v>1.8224062E-7</v>
      </c>
      <c r="AY1734" s="196">
        <v>5.4986393000000003E-10</v>
      </c>
      <c r="AZ1734" s="196">
        <v>1.5023067999999999E-14</v>
      </c>
      <c r="BA1734" s="108">
        <v>0</v>
      </c>
      <c r="BB1734" s="108">
        <v>0</v>
      </c>
      <c r="BC1734" s="196">
        <v>3.0684430000000002E-11</v>
      </c>
      <c r="BD1734" s="196">
        <v>7.9895106000000002E-9</v>
      </c>
      <c r="BE1734" s="196">
        <v>4.3497709000000001E-12</v>
      </c>
      <c r="BF1734" s="196">
        <v>7.9583458000000007E-12</v>
      </c>
      <c r="BG1734" s="108">
        <v>0</v>
      </c>
      <c r="BH1734" s="108">
        <v>0</v>
      </c>
      <c r="BI1734" s="108">
        <v>0</v>
      </c>
      <c r="BJ1734" s="108">
        <v>0</v>
      </c>
      <c r="BK1734" s="108">
        <v>0</v>
      </c>
      <c r="BL1734" s="108">
        <v>0</v>
      </c>
      <c r="BM1734" s="108">
        <v>0</v>
      </c>
      <c r="BN1734" s="108">
        <v>0</v>
      </c>
      <c r="BO1734" s="196">
        <v>1.2185597E-6</v>
      </c>
      <c r="BP1734" s="108">
        <v>4.2971774999999999E-3</v>
      </c>
      <c r="BQ1734" s="108">
        <v>0</v>
      </c>
      <c r="BR1734" s="108">
        <v>0</v>
      </c>
      <c r="BS1734" s="108">
        <v>0</v>
      </c>
      <c r="BU1734" s="172">
        <v>8.1804226000000003E-6</v>
      </c>
      <c r="BV1734" s="172">
        <v>6.4969394999999995E-8</v>
      </c>
      <c r="BW1734" s="172">
        <v>5.4755948000000003E-6</v>
      </c>
      <c r="BX1734" s="69">
        <v>0</v>
      </c>
      <c r="BY1734" s="172">
        <v>9.7632382000000006E-8</v>
      </c>
      <c r="BZ1734" s="172">
        <v>1.9864529000000002E-8</v>
      </c>
      <c r="CA1734" s="69">
        <v>0</v>
      </c>
      <c r="CB1734" s="172">
        <v>3.0150080000000001E-8</v>
      </c>
      <c r="CC1734" s="69">
        <v>0</v>
      </c>
      <c r="CD1734" s="69">
        <v>0</v>
      </c>
      <c r="CE1734" s="69">
        <v>0</v>
      </c>
      <c r="CF1734" s="69">
        <v>0</v>
      </c>
      <c r="CG1734" s="69">
        <v>0</v>
      </c>
      <c r="CH1734" s="172">
        <v>4.1857279999999999E-8</v>
      </c>
      <c r="CI1734" s="172">
        <v>2.4212359999999999E-6</v>
      </c>
      <c r="CJ1734" s="172">
        <v>2.9118117000000001E-8</v>
      </c>
      <c r="CK1734" s="69">
        <v>0</v>
      </c>
      <c r="CM1734" s="198">
        <v>0</v>
      </c>
      <c r="CN1734" s="198">
        <v>0.19637996999999999</v>
      </c>
      <c r="CO1734" s="198">
        <v>8.3589782999999999E-4</v>
      </c>
      <c r="CP1734" s="197">
        <v>4.9007061E-5</v>
      </c>
      <c r="CQ1734" s="198">
        <v>0</v>
      </c>
      <c r="CR1734" s="198">
        <v>0</v>
      </c>
      <c r="CS1734" s="197">
        <v>3.4377533999999999E-6</v>
      </c>
      <c r="CT1734" s="198">
        <v>0</v>
      </c>
      <c r="CU1734" s="198">
        <v>0</v>
      </c>
      <c r="CV1734" s="197">
        <v>6.9858332000000003E-6</v>
      </c>
    </row>
    <row r="1735" spans="1:100" ht="14.4">
      <c r="A1735" t="s">
        <v>3884</v>
      </c>
      <c r="B1735" s="85" t="s">
        <v>1276</v>
      </c>
      <c r="C1735" s="113" t="str">
        <f t="shared" si="748"/>
        <v>B.046.04.131</v>
      </c>
      <c r="D1735" s="9" t="s">
        <v>1277</v>
      </c>
      <c r="E1735" s="112" t="s">
        <v>514</v>
      </c>
      <c r="F1735" s="115" t="str">
        <f t="shared" si="749"/>
        <v>Electricity Xinjiang production</v>
      </c>
      <c r="G1735" s="143">
        <f t="shared" si="750"/>
        <v>0.18790671333333334</v>
      </c>
      <c r="I1735" s="118">
        <f t="shared" si="751"/>
        <v>2.9370511871999998E-2</v>
      </c>
      <c r="K1735" s="161">
        <f t="shared" si="752"/>
        <v>2.6013862199999999E-4</v>
      </c>
      <c r="L1735" s="161">
        <f t="shared" si="753"/>
        <v>6.7225850999999993E-4</v>
      </c>
      <c r="M1735" s="162">
        <f t="shared" si="754"/>
        <v>2.5210773999999997E-4</v>
      </c>
      <c r="N1735" s="161">
        <v>2.8186006999999999E-2</v>
      </c>
      <c r="O1735" s="132">
        <v>2.4354775999999999E-4</v>
      </c>
      <c r="P1735" s="132">
        <v>4.2871074999999999E-4</v>
      </c>
      <c r="Q1735" s="132">
        <v>1.9699168999999999E-4</v>
      </c>
      <c r="R1735" s="164">
        <v>6.3146931999999998E-5</v>
      </c>
      <c r="S1735" s="132">
        <v>0</v>
      </c>
      <c r="T1735" s="132">
        <v>0</v>
      </c>
      <c r="U1735" s="132">
        <v>0</v>
      </c>
      <c r="V1735" s="164">
        <v>6.0833689999999999E-5</v>
      </c>
      <c r="W1735" s="132">
        <v>0</v>
      </c>
      <c r="X1735" s="132">
        <v>1.9127405E-4</v>
      </c>
      <c r="Y1735" s="132">
        <v>0</v>
      </c>
      <c r="Z1735" s="132">
        <v>0</v>
      </c>
      <c r="AA1735" s="132">
        <v>0</v>
      </c>
      <c r="AC1735" s="118">
        <f t="shared" ref="AC1735:AC1798" si="755">N1735</f>
        <v>2.8186006999999999E-2</v>
      </c>
      <c r="AD1735" s="118">
        <f t="shared" ref="AD1735:AD1798" si="756">O1735+P1735+Q1735+R1735+S1735+T1735+U1735</f>
        <v>9.3239713199999986E-4</v>
      </c>
      <c r="AE1735" s="118">
        <f t="shared" ref="AE1735:AE1798" si="757">O1735+P1735+U1735+Z1735</f>
        <v>6.7225850999999993E-4</v>
      </c>
      <c r="AF1735" s="118">
        <f t="shared" ref="AF1735:AF1798" si="758">Y1735+O1735+P1735+U1735+W1735</f>
        <v>6.7225850999999993E-4</v>
      </c>
      <c r="AG1735" s="118">
        <f t="shared" ref="AG1735:AG1798" si="759">V1735+X1735+AA1735</f>
        <v>2.5210773999999997E-4</v>
      </c>
      <c r="AI1735" s="69">
        <v>2.3138274000000001</v>
      </c>
      <c r="AJ1735" s="69">
        <v>1.8967204</v>
      </c>
      <c r="AK1735" s="69">
        <v>2.3764351999999999E-2</v>
      </c>
      <c r="AL1735" s="69">
        <v>0</v>
      </c>
      <c r="AM1735" s="69">
        <v>8.1332947000000003E-2</v>
      </c>
      <c r="AN1735" s="69">
        <v>0.24625706999999999</v>
      </c>
      <c r="AO1735" s="69">
        <v>6.5752592999999998E-2</v>
      </c>
      <c r="AQ1735" s="116">
        <v>3.2113688999999999E-3</v>
      </c>
      <c r="AR1735" s="116">
        <v>3.0365558000000001E-3</v>
      </c>
      <c r="AS1735" s="116">
        <v>1.4545182E-4</v>
      </c>
      <c r="AT1735" s="199">
        <v>2.9361233999999999E-5</v>
      </c>
      <c r="AU1735" s="150">
        <f t="shared" ref="AU1735:AU1798" si="760">AX1735+BA1735+BB1735+BC1735+BD1735+BL1735+BM1735+BQ1735</f>
        <v>1.8204771254899999E-7</v>
      </c>
      <c r="AV1735" s="150">
        <f t="shared" ref="AV1735:AV1798" si="761">AY1735+AZ1735+BE1735+BF1735+BG1735+BH1735+BI1735+BJ1735+BK1735+BN1735+BR1735+BS1735</f>
        <v>5.3791353476300002E-10</v>
      </c>
      <c r="AW1735" s="163">
        <f t="shared" ref="AW1735:AW1798" si="762">BO1735+BP1735</f>
        <v>4.1122177358999994E-3</v>
      </c>
      <c r="AX1735" s="196">
        <v>1.7437743E-7</v>
      </c>
      <c r="AY1735" s="196">
        <v>5.2613878999999999E-10</v>
      </c>
      <c r="AZ1735" s="196">
        <v>1.4374863000000001E-14</v>
      </c>
      <c r="BA1735" s="108">
        <v>0</v>
      </c>
      <c r="BB1735" s="108">
        <v>0</v>
      </c>
      <c r="BC1735" s="196">
        <v>2.9291249E-11</v>
      </c>
      <c r="BD1735" s="196">
        <v>7.6409912999999993E-9</v>
      </c>
      <c r="BE1735" s="196">
        <v>4.1522759000000002E-12</v>
      </c>
      <c r="BF1735" s="196">
        <v>7.608094E-12</v>
      </c>
      <c r="BG1735" s="108">
        <v>0</v>
      </c>
      <c r="BH1735" s="108">
        <v>0</v>
      </c>
      <c r="BI1735" s="108">
        <v>0</v>
      </c>
      <c r="BJ1735" s="108">
        <v>0</v>
      </c>
      <c r="BK1735" s="108">
        <v>0</v>
      </c>
      <c r="BL1735" s="108">
        <v>0</v>
      </c>
      <c r="BM1735" s="108">
        <v>0</v>
      </c>
      <c r="BN1735" s="108">
        <v>0</v>
      </c>
      <c r="BO1735" s="196">
        <v>1.2278358999999999E-6</v>
      </c>
      <c r="BP1735" s="108">
        <v>4.1109898999999997E-3</v>
      </c>
      <c r="BQ1735" s="108">
        <v>0</v>
      </c>
      <c r="BR1735" s="108">
        <v>0</v>
      </c>
      <c r="BS1735" s="108">
        <v>0</v>
      </c>
      <c r="BU1735" s="172">
        <v>7.8281865000000004E-6</v>
      </c>
      <c r="BV1735" s="172">
        <v>6.2095979000000006E-8</v>
      </c>
      <c r="BW1735" s="172">
        <v>5.2393376999999999E-6</v>
      </c>
      <c r="BX1735" s="69">
        <v>0</v>
      </c>
      <c r="BY1735" s="172">
        <v>9.3531604E-8</v>
      </c>
      <c r="BZ1735" s="172">
        <v>1.8962609E-8</v>
      </c>
      <c r="CA1735" s="69">
        <v>0</v>
      </c>
      <c r="CB1735" s="172">
        <v>2.8781159999999999E-8</v>
      </c>
      <c r="CC1735" s="69">
        <v>0</v>
      </c>
      <c r="CD1735" s="69">
        <v>0</v>
      </c>
      <c r="CE1735" s="69">
        <v>0</v>
      </c>
      <c r="CF1735" s="69">
        <v>0</v>
      </c>
      <c r="CG1735" s="69">
        <v>0</v>
      </c>
      <c r="CH1735" s="172">
        <v>3.9961771999999998E-8</v>
      </c>
      <c r="CI1735" s="172">
        <v>2.3161759000000002E-6</v>
      </c>
      <c r="CJ1735" s="172">
        <v>2.9339777999999999E-8</v>
      </c>
      <c r="CK1735" s="69">
        <v>0</v>
      </c>
      <c r="CM1735" s="198">
        <v>0</v>
      </c>
      <c r="CN1735" s="198">
        <v>0.18790671</v>
      </c>
      <c r="CO1735" s="198">
        <v>7.9794510999999999E-4</v>
      </c>
      <c r="CP1735" s="197">
        <v>4.6834254999999997E-5</v>
      </c>
      <c r="CQ1735" s="198">
        <v>0</v>
      </c>
      <c r="CR1735" s="198">
        <v>0</v>
      </c>
      <c r="CS1735" s="197">
        <v>3.2923607000000002E-6</v>
      </c>
      <c r="CT1735" s="198">
        <v>0</v>
      </c>
      <c r="CU1735" s="198">
        <v>0</v>
      </c>
      <c r="CV1735" s="197">
        <v>6.6686516999999999E-6</v>
      </c>
    </row>
    <row r="1736" spans="1:100" ht="14.4">
      <c r="B1736" s="85"/>
      <c r="C1736" s="113"/>
      <c r="D1736" s="1" t="s">
        <v>1278</v>
      </c>
      <c r="E1736" s="112"/>
      <c r="R1736" s="3"/>
      <c r="V1736" s="3"/>
      <c r="AC1736" s="142"/>
      <c r="AD1736" s="142"/>
      <c r="AE1736" s="142"/>
      <c r="AF1736" s="142"/>
      <c r="AG1736" s="142"/>
      <c r="AT1736" s="3"/>
      <c r="AU1736" s="86"/>
      <c r="AV1736" s="86"/>
      <c r="AW1736" s="86"/>
      <c r="AX1736" s="3"/>
      <c r="AY1736" s="3"/>
      <c r="AZ1736" s="3"/>
      <c r="BC1736" s="3"/>
      <c r="BD1736" s="3"/>
      <c r="BE1736" s="3"/>
      <c r="BF1736" s="3"/>
      <c r="BO1736" s="3"/>
      <c r="BU1736" s="3"/>
      <c r="BV1736" s="3"/>
      <c r="BW1736" s="3"/>
      <c r="BY1736" s="3"/>
      <c r="BZ1736" s="3"/>
      <c r="CB1736" s="3"/>
      <c r="CH1736" s="3"/>
      <c r="CI1736" s="3"/>
      <c r="CJ1736" s="3"/>
      <c r="CP1736" s="3"/>
      <c r="CS1736" s="3"/>
      <c r="CV1736" s="3"/>
    </row>
    <row r="1737" spans="1:100" ht="14.4">
      <c r="A1737" t="s">
        <v>3885</v>
      </c>
      <c r="B1737" s="85" t="s">
        <v>1276</v>
      </c>
      <c r="C1737" s="113" t="str">
        <f t="shared" ref="C1737:C1771" si="763">MID(A1737,1,12)</f>
        <v>B.046.06.101</v>
      </c>
      <c r="D1737" s="9" t="s">
        <v>1277</v>
      </c>
      <c r="E1737" s="112" t="s">
        <v>514</v>
      </c>
      <c r="F1737" s="115" t="str">
        <f t="shared" ref="F1737:F1771" si="764">MID(A1737, 21,85)</f>
        <v>Electricity Andaman  &amp; Nicobar production</v>
      </c>
      <c r="G1737" s="143">
        <f t="shared" si="750"/>
        <v>0.30232250666666671</v>
      </c>
      <c r="I1737" s="118">
        <f t="shared" si="751"/>
        <v>6.0834831220000003E-2</v>
      </c>
      <c r="K1737" s="161">
        <f t="shared" si="752"/>
        <v>1.9699823500000002E-3</v>
      </c>
      <c r="L1737" s="161">
        <f t="shared" si="753"/>
        <v>1.33521113E-2</v>
      </c>
      <c r="M1737" s="162">
        <f t="shared" si="754"/>
        <v>1.6436157000000002E-4</v>
      </c>
      <c r="N1737" s="161">
        <v>4.5348376000000003E-2</v>
      </c>
      <c r="O1737" s="132">
        <v>9.4541424000000006E-3</v>
      </c>
      <c r="P1737" s="132">
        <v>3.8979688999999998E-3</v>
      </c>
      <c r="Q1737" s="132">
        <v>1.6462510000000001E-3</v>
      </c>
      <c r="R1737" s="132">
        <v>3.2373135000000002E-4</v>
      </c>
      <c r="S1737" s="132">
        <v>0</v>
      </c>
      <c r="T1737" s="132">
        <v>0</v>
      </c>
      <c r="U1737" s="132">
        <v>0</v>
      </c>
      <c r="V1737" s="164">
        <v>2.4419979999999999E-5</v>
      </c>
      <c r="W1737" s="132">
        <v>0</v>
      </c>
      <c r="X1737" s="132">
        <v>1.3994159000000001E-4</v>
      </c>
      <c r="Y1737" s="132">
        <v>0</v>
      </c>
      <c r="Z1737" s="132">
        <v>0</v>
      </c>
      <c r="AA1737" s="132">
        <v>0</v>
      </c>
      <c r="AC1737" s="118">
        <f t="shared" si="755"/>
        <v>4.5348376000000003E-2</v>
      </c>
      <c r="AD1737" s="118">
        <f t="shared" si="756"/>
        <v>1.532209365E-2</v>
      </c>
      <c r="AE1737" s="118">
        <f t="shared" si="757"/>
        <v>1.33521113E-2</v>
      </c>
      <c r="AF1737" s="118">
        <f t="shared" si="758"/>
        <v>1.33521113E-2</v>
      </c>
      <c r="AG1737" s="118">
        <f t="shared" si="759"/>
        <v>1.6436157000000002E-4</v>
      </c>
      <c r="AI1737" s="69">
        <v>4.0163472000000002</v>
      </c>
      <c r="AJ1737" s="69">
        <v>3.9013271999999999</v>
      </c>
      <c r="AK1737" s="69">
        <v>1.7386682000000001E-2</v>
      </c>
      <c r="AL1737" s="69">
        <v>0</v>
      </c>
      <c r="AM1737" s="69">
        <v>0</v>
      </c>
      <c r="AN1737" s="69">
        <v>5.5338017000000003E-2</v>
      </c>
      <c r="AO1737" s="69">
        <v>4.2295289999999999E-2</v>
      </c>
      <c r="AQ1737" s="116">
        <v>8.5192997999999995E-3</v>
      </c>
      <c r="AR1737" s="116">
        <v>7.9428286000000001E-3</v>
      </c>
      <c r="AS1737" s="116">
        <v>2.9791285000000002E-4</v>
      </c>
      <c r="AT1737" s="116">
        <v>2.7855828E-4</v>
      </c>
      <c r="AU1737" s="150">
        <f t="shared" si="760"/>
        <v>4.7618877567999999E-7</v>
      </c>
      <c r="AV1737" s="150">
        <f t="shared" si="761"/>
        <v>1.101748695672E-9</v>
      </c>
      <c r="AW1737" s="163">
        <f t="shared" si="762"/>
        <v>3.9013764880330003E-2</v>
      </c>
      <c r="AX1737" s="196">
        <v>2.8055528999999998E-7</v>
      </c>
      <c r="AY1737" s="196">
        <v>8.4650302000000004E-10</v>
      </c>
      <c r="AZ1737" s="196">
        <v>2.3127672000000001E-14</v>
      </c>
      <c r="BA1737" s="108">
        <v>0</v>
      </c>
      <c r="BB1737" s="108">
        <v>0</v>
      </c>
      <c r="BC1737" s="196">
        <v>2.4478567999999998E-10</v>
      </c>
      <c r="BD1737" s="196">
        <v>1.953887E-7</v>
      </c>
      <c r="BE1737" s="196">
        <v>3.4700387999999998E-11</v>
      </c>
      <c r="BF1737" s="196">
        <v>2.2052216000000001E-10</v>
      </c>
      <c r="BG1737" s="108">
        <v>0</v>
      </c>
      <c r="BH1737" s="108">
        <v>0</v>
      </c>
      <c r="BI1737" s="108">
        <v>0</v>
      </c>
      <c r="BJ1737" s="108">
        <v>0</v>
      </c>
      <c r="BK1737" s="108">
        <v>0</v>
      </c>
      <c r="BL1737" s="108">
        <v>0</v>
      </c>
      <c r="BM1737" s="108">
        <v>0</v>
      </c>
      <c r="BN1737" s="108">
        <v>0</v>
      </c>
      <c r="BO1737" s="196">
        <v>4.9288032999999998E-7</v>
      </c>
      <c r="BP1737" s="108">
        <v>3.9013272000000002E-2</v>
      </c>
      <c r="BQ1737" s="108">
        <v>0</v>
      </c>
      <c r="BR1737" s="108">
        <v>0</v>
      </c>
      <c r="BS1737" s="108">
        <v>0</v>
      </c>
      <c r="BU1737" s="172">
        <v>1.7068776999999999E-5</v>
      </c>
      <c r="BV1737" s="172">
        <v>1.6009366E-6</v>
      </c>
      <c r="BW1737" s="172">
        <v>8.4295536000000008E-6</v>
      </c>
      <c r="BX1737" s="69">
        <v>0</v>
      </c>
      <c r="BY1737" s="172">
        <v>1.49034E-6</v>
      </c>
      <c r="BZ1737" s="172">
        <v>1.5846970000000001E-7</v>
      </c>
      <c r="CA1737" s="69">
        <v>0</v>
      </c>
      <c r="CB1737" s="172">
        <v>2.4052290000000002E-7</v>
      </c>
      <c r="CC1737" s="69">
        <v>0</v>
      </c>
      <c r="CD1737" s="69">
        <v>0</v>
      </c>
      <c r="CE1737" s="69">
        <v>0</v>
      </c>
      <c r="CF1737" s="69">
        <v>0</v>
      </c>
      <c r="CG1737" s="69">
        <v>0</v>
      </c>
      <c r="CH1737" s="172">
        <v>4.0419502000000002E-7</v>
      </c>
      <c r="CI1737" s="172">
        <v>4.7329813999999997E-6</v>
      </c>
      <c r="CJ1737" s="172">
        <v>1.1777632E-8</v>
      </c>
      <c r="CK1737" s="69">
        <v>0</v>
      </c>
      <c r="CM1737" s="198">
        <v>0</v>
      </c>
      <c r="CN1737" s="198">
        <v>0.30232250999999999</v>
      </c>
      <c r="CO1737" s="198">
        <v>6.6683923999999997E-3</v>
      </c>
      <c r="CP1737" s="198">
        <v>1.1316825999999999E-3</v>
      </c>
      <c r="CQ1737" s="198">
        <v>0</v>
      </c>
      <c r="CR1737" s="198">
        <v>0</v>
      </c>
      <c r="CS1737" s="197">
        <v>6.7667197999999996E-5</v>
      </c>
      <c r="CT1737" s="198">
        <v>0</v>
      </c>
      <c r="CU1737" s="198">
        <v>0</v>
      </c>
      <c r="CV1737" s="197">
        <v>5.5729629999999998E-5</v>
      </c>
    </row>
    <row r="1738" spans="1:100" ht="14.4">
      <c r="A1738" t="s">
        <v>3886</v>
      </c>
      <c r="B1738" s="85" t="s">
        <v>1276</v>
      </c>
      <c r="C1738" s="113" t="str">
        <f t="shared" si="763"/>
        <v>B.046.06.102</v>
      </c>
      <c r="D1738" s="9" t="s">
        <v>1277</v>
      </c>
      <c r="E1738" s="112" t="s">
        <v>514</v>
      </c>
      <c r="F1738" s="115" t="str">
        <f t="shared" si="764"/>
        <v>Electricity Andhra Pradesh production</v>
      </c>
      <c r="G1738" s="143">
        <f t="shared" si="750"/>
        <v>0.26799892000000003</v>
      </c>
      <c r="I1738" s="118">
        <f t="shared" si="751"/>
        <v>4.5420179001000004E-2</v>
      </c>
      <c r="K1738" s="161">
        <f t="shared" si="752"/>
        <v>1.3807436800000001E-3</v>
      </c>
      <c r="L1738" s="161">
        <f t="shared" si="753"/>
        <v>3.5015602399999998E-3</v>
      </c>
      <c r="M1738" s="162">
        <f t="shared" si="754"/>
        <v>3.3803708099999996E-4</v>
      </c>
      <c r="N1738" s="161">
        <v>4.0199838000000002E-2</v>
      </c>
      <c r="O1738" s="132">
        <v>6.6468964000000004E-4</v>
      </c>
      <c r="P1738" s="132">
        <v>2.8368705999999998E-3</v>
      </c>
      <c r="Q1738" s="132">
        <v>1.2156839E-3</v>
      </c>
      <c r="R1738" s="132">
        <v>1.6505978000000001E-4</v>
      </c>
      <c r="S1738" s="132">
        <v>0</v>
      </c>
      <c r="T1738" s="132">
        <v>0</v>
      </c>
      <c r="U1738" s="132">
        <v>0</v>
      </c>
      <c r="V1738" s="164">
        <v>5.5925211000000001E-5</v>
      </c>
      <c r="W1738" s="132">
        <v>0</v>
      </c>
      <c r="X1738" s="132">
        <v>2.8211186999999998E-4</v>
      </c>
      <c r="Y1738" s="132">
        <v>0</v>
      </c>
      <c r="Z1738" s="132">
        <v>0</v>
      </c>
      <c r="AA1738" s="132">
        <v>0</v>
      </c>
      <c r="AC1738" s="118">
        <f t="shared" si="755"/>
        <v>4.0199838000000002E-2</v>
      </c>
      <c r="AD1738" s="118">
        <f t="shared" si="756"/>
        <v>4.88230392E-3</v>
      </c>
      <c r="AE1738" s="118">
        <f t="shared" si="757"/>
        <v>3.5015602399999998E-3</v>
      </c>
      <c r="AF1738" s="118">
        <f t="shared" si="758"/>
        <v>3.5015602399999998E-3</v>
      </c>
      <c r="AG1738" s="118">
        <f t="shared" si="759"/>
        <v>3.3803708099999996E-4</v>
      </c>
      <c r="AI1738" s="69">
        <v>3.0019765</v>
      </c>
      <c r="AJ1738" s="69">
        <v>2.6929639999999999</v>
      </c>
      <c r="AK1738" s="69">
        <v>3.5050262999999998E-2</v>
      </c>
      <c r="AL1738" s="69">
        <v>0</v>
      </c>
      <c r="AM1738" s="69">
        <v>2.4729337999999999E-3</v>
      </c>
      <c r="AN1738" s="69">
        <v>0.20357474</v>
      </c>
      <c r="AO1738" s="69">
        <v>6.7914620999999994E-2</v>
      </c>
      <c r="AQ1738" s="116">
        <v>4.8780706000000002E-3</v>
      </c>
      <c r="AR1738" s="116">
        <v>4.6252009000000002E-3</v>
      </c>
      <c r="AS1738" s="116">
        <v>2.1774222000000001E-4</v>
      </c>
      <c r="AT1738" s="199">
        <v>3.5127479999999997E-5</v>
      </c>
      <c r="AU1738" s="150">
        <f t="shared" si="760"/>
        <v>2.7729022245999996E-7</v>
      </c>
      <c r="AV1738" s="150">
        <f t="shared" si="761"/>
        <v>8.0525970191699994E-10</v>
      </c>
      <c r="AW1738" s="163">
        <f t="shared" si="762"/>
        <v>4.9198150657000003E-3</v>
      </c>
      <c r="AX1738" s="196">
        <v>2.4870299999999997E-7</v>
      </c>
      <c r="AY1738" s="196">
        <v>7.5039698E-10</v>
      </c>
      <c r="AZ1738" s="196">
        <v>2.0501917E-14</v>
      </c>
      <c r="BA1738" s="108">
        <v>0</v>
      </c>
      <c r="BB1738" s="108">
        <v>0</v>
      </c>
      <c r="BC1738" s="196">
        <v>1.8076346000000001E-10</v>
      </c>
      <c r="BD1738" s="196">
        <v>2.8406459E-8</v>
      </c>
      <c r="BE1738" s="196">
        <v>2.5624709999999999E-11</v>
      </c>
      <c r="BF1738" s="196">
        <v>2.9217510000000001E-11</v>
      </c>
      <c r="BG1738" s="108">
        <v>0</v>
      </c>
      <c r="BH1738" s="108">
        <v>0</v>
      </c>
      <c r="BI1738" s="108">
        <v>0</v>
      </c>
      <c r="BJ1738" s="108">
        <v>0</v>
      </c>
      <c r="BK1738" s="108">
        <v>0</v>
      </c>
      <c r="BL1738" s="108">
        <v>0</v>
      </c>
      <c r="BM1738" s="108">
        <v>0</v>
      </c>
      <c r="BN1738" s="108">
        <v>0</v>
      </c>
      <c r="BO1738" s="196">
        <v>1.1287657E-6</v>
      </c>
      <c r="BP1738" s="108">
        <v>4.9186862999999999E-3</v>
      </c>
      <c r="BQ1738" s="108">
        <v>0</v>
      </c>
      <c r="BR1738" s="108">
        <v>0</v>
      </c>
      <c r="BS1738" s="108">
        <v>0</v>
      </c>
      <c r="BU1738" s="172">
        <v>1.1865272E-5</v>
      </c>
      <c r="BV1738" s="172">
        <v>2.6094661999999999E-7</v>
      </c>
      <c r="BW1738" s="172">
        <v>7.472521E-6</v>
      </c>
      <c r="BX1738" s="69">
        <v>0</v>
      </c>
      <c r="BY1738" s="172">
        <v>2.7542760999999998E-7</v>
      </c>
      <c r="BZ1738" s="172">
        <v>1.170229E-7</v>
      </c>
      <c r="CA1738" s="69">
        <v>0</v>
      </c>
      <c r="CB1738" s="172">
        <v>1.7761558000000001E-7</v>
      </c>
      <c r="CC1738" s="69">
        <v>0</v>
      </c>
      <c r="CD1738" s="69">
        <v>0</v>
      </c>
      <c r="CE1738" s="69">
        <v>0</v>
      </c>
      <c r="CF1738" s="69">
        <v>0</v>
      </c>
      <c r="CG1738" s="69">
        <v>0</v>
      </c>
      <c r="CH1738" s="172">
        <v>2.3867740000000001E-7</v>
      </c>
      <c r="CI1738" s="172">
        <v>3.2960883999999999E-6</v>
      </c>
      <c r="CJ1738" s="172">
        <v>2.6972444000000001E-8</v>
      </c>
      <c r="CK1738" s="69">
        <v>0</v>
      </c>
      <c r="CM1738" s="198">
        <v>0</v>
      </c>
      <c r="CN1738" s="198">
        <v>0.26799891999999997</v>
      </c>
      <c r="CO1738" s="198">
        <v>4.9243144999999997E-3</v>
      </c>
      <c r="CP1738" s="198">
        <v>2.0537518E-4</v>
      </c>
      <c r="CQ1738" s="198">
        <v>0</v>
      </c>
      <c r="CR1738" s="198">
        <v>0</v>
      </c>
      <c r="CS1738" s="197">
        <v>9.6041111000000001E-6</v>
      </c>
      <c r="CT1738" s="198">
        <v>0</v>
      </c>
      <c r="CU1738" s="198">
        <v>0</v>
      </c>
      <c r="CV1738" s="197">
        <v>4.1153879999999998E-5</v>
      </c>
    </row>
    <row r="1739" spans="1:100" ht="14.4">
      <c r="A1739" t="s">
        <v>3887</v>
      </c>
      <c r="B1739" s="85" t="s">
        <v>1276</v>
      </c>
      <c r="C1739" s="113" t="str">
        <f t="shared" si="763"/>
        <v>B.046.06.103</v>
      </c>
      <c r="D1739" s="9" t="s">
        <v>1277</v>
      </c>
      <c r="E1739" s="112" t="s">
        <v>514</v>
      </c>
      <c r="F1739" s="115" t="str">
        <f t="shared" si="764"/>
        <v>Electricity Arunachal Pradesh production</v>
      </c>
      <c r="G1739" s="143">
        <f t="shared" si="750"/>
        <v>2.3308076E-3</v>
      </c>
      <c r="I1739" s="118">
        <f t="shared" si="751"/>
        <v>6.0229523139800002E-4</v>
      </c>
      <c r="K1739" s="161">
        <f t="shared" si="752"/>
        <v>7.2122713610000002E-6</v>
      </c>
      <c r="L1739" s="161">
        <f t="shared" si="753"/>
        <v>7.3390337000000002E-8</v>
      </c>
      <c r="M1739" s="162">
        <f t="shared" si="754"/>
        <v>2.453884297E-4</v>
      </c>
      <c r="N1739" s="161">
        <v>3.4962113999999997E-4</v>
      </c>
      <c r="O1739" s="164">
        <v>2.9898883000000001E-8</v>
      </c>
      <c r="P1739" s="164">
        <v>4.3491454000000001E-8</v>
      </c>
      <c r="Q1739" s="164">
        <v>1.8110760999999999E-8</v>
      </c>
      <c r="R1739" s="164">
        <v>7.1941605999999999E-6</v>
      </c>
      <c r="S1739" s="132">
        <v>0</v>
      </c>
      <c r="T1739" s="132">
        <v>0</v>
      </c>
      <c r="U1739" s="132">
        <v>0</v>
      </c>
      <c r="V1739" s="132">
        <v>2.3950269999999999E-4</v>
      </c>
      <c r="W1739" s="132">
        <v>0</v>
      </c>
      <c r="X1739" s="164">
        <v>5.8857297E-6</v>
      </c>
      <c r="Y1739" s="132">
        <v>0</v>
      </c>
      <c r="Z1739" s="132">
        <v>0</v>
      </c>
      <c r="AA1739" s="132">
        <v>0</v>
      </c>
      <c r="AC1739" s="118">
        <f t="shared" si="755"/>
        <v>3.4962113999999997E-4</v>
      </c>
      <c r="AD1739" s="118">
        <f t="shared" si="756"/>
        <v>7.2856616980000002E-6</v>
      </c>
      <c r="AE1739" s="118">
        <f t="shared" si="757"/>
        <v>7.3390337000000002E-8</v>
      </c>
      <c r="AF1739" s="118">
        <f t="shared" si="758"/>
        <v>7.3390337000000002E-8</v>
      </c>
      <c r="AG1739" s="118">
        <f t="shared" si="759"/>
        <v>2.453884297E-4</v>
      </c>
      <c r="AI1739" s="69">
        <v>1.1657088</v>
      </c>
      <c r="AJ1739" s="69">
        <v>0</v>
      </c>
      <c r="AK1739" s="69">
        <v>7.3125733E-4</v>
      </c>
      <c r="AL1739" s="69">
        <v>0</v>
      </c>
      <c r="AM1739" s="69">
        <v>0</v>
      </c>
      <c r="AN1739" s="69">
        <v>6.8569061000000003E-4</v>
      </c>
      <c r="AO1739" s="69">
        <v>1.1642919</v>
      </c>
      <c r="AQ1739" s="199">
        <v>3.9773054000000001E-5</v>
      </c>
      <c r="AR1739" s="199">
        <v>3.7973455000000002E-5</v>
      </c>
      <c r="AS1739" s="199">
        <v>1.7650846000000001E-6</v>
      </c>
      <c r="AT1739" s="199">
        <v>3.4514755999999997E-8</v>
      </c>
      <c r="AU1739" s="150">
        <f t="shared" si="760"/>
        <v>2.27658602294E-9</v>
      </c>
      <c r="AV1739" s="150">
        <f t="shared" si="761"/>
        <v>6.5276796423400003E-12</v>
      </c>
      <c r="AW1739" s="163">
        <f t="shared" si="762"/>
        <v>4.8339994000000002E-6</v>
      </c>
      <c r="AX1739" s="196">
        <v>2.1629895E-9</v>
      </c>
      <c r="AY1739" s="196">
        <v>6.5262613E-12</v>
      </c>
      <c r="AZ1739" s="196">
        <v>1.7830678E-16</v>
      </c>
      <c r="BA1739" s="108">
        <v>0</v>
      </c>
      <c r="BB1739" s="108">
        <v>0</v>
      </c>
      <c r="BC1739" s="196">
        <v>2.6929399999999999E-15</v>
      </c>
      <c r="BD1739" s="196">
        <v>1.1359383000000001E-10</v>
      </c>
      <c r="BE1739" s="196">
        <v>3.8174643999999999E-16</v>
      </c>
      <c r="BF1739" s="196">
        <v>8.5828911999999995E-16</v>
      </c>
      <c r="BG1739" s="108">
        <v>0</v>
      </c>
      <c r="BH1739" s="108">
        <v>0</v>
      </c>
      <c r="BI1739" s="108">
        <v>0</v>
      </c>
      <c r="BJ1739" s="108">
        <v>0</v>
      </c>
      <c r="BK1739" s="108">
        <v>0</v>
      </c>
      <c r="BL1739" s="108">
        <v>0</v>
      </c>
      <c r="BM1739" s="108">
        <v>0</v>
      </c>
      <c r="BN1739" s="108">
        <v>0</v>
      </c>
      <c r="BO1739" s="196">
        <v>4.8339994000000002E-6</v>
      </c>
      <c r="BP1739" s="108">
        <v>0</v>
      </c>
      <c r="BQ1739" s="108">
        <v>0</v>
      </c>
      <c r="BR1739" s="108">
        <v>0</v>
      </c>
      <c r="BS1739" s="108">
        <v>0</v>
      </c>
      <c r="BU1739" s="172">
        <v>1.8789457E-7</v>
      </c>
      <c r="BV1739" s="172">
        <v>6.8038939999999999E-12</v>
      </c>
      <c r="BW1739" s="172">
        <v>6.4989100999999996E-8</v>
      </c>
      <c r="BX1739" s="69">
        <v>0</v>
      </c>
      <c r="BY1739" s="172">
        <v>6.4436549999999997E-9</v>
      </c>
      <c r="BZ1739" s="172">
        <v>1.7433592000000001E-12</v>
      </c>
      <c r="CA1739" s="69">
        <v>0</v>
      </c>
      <c r="CB1739" s="172">
        <v>2.6460441999999999E-12</v>
      </c>
      <c r="CC1739" s="69">
        <v>0</v>
      </c>
      <c r="CD1739" s="69">
        <v>0</v>
      </c>
      <c r="CE1739" s="69">
        <v>0</v>
      </c>
      <c r="CF1739" s="69">
        <v>0</v>
      </c>
      <c r="CG1739" s="69">
        <v>0</v>
      </c>
      <c r="CH1739" s="172">
        <v>3.7450320999999998E-12</v>
      </c>
      <c r="CI1739" s="172">
        <v>9.3594805000000006E-10</v>
      </c>
      <c r="CJ1739" s="172">
        <v>1.1551093000000001E-7</v>
      </c>
      <c r="CK1739" s="69">
        <v>0</v>
      </c>
      <c r="CM1739" s="198">
        <v>0</v>
      </c>
      <c r="CN1739" s="198">
        <v>2.3308076E-3</v>
      </c>
      <c r="CO1739" s="197">
        <v>7.3360420000000005E-8</v>
      </c>
      <c r="CP1739" s="197">
        <v>5.0549661000000004E-9</v>
      </c>
      <c r="CQ1739" s="198">
        <v>0</v>
      </c>
      <c r="CR1739" s="198">
        <v>0</v>
      </c>
      <c r="CS1739" s="197">
        <v>1.7960919999999999E-7</v>
      </c>
      <c r="CT1739" s="198">
        <v>0</v>
      </c>
      <c r="CU1739" s="198">
        <v>0</v>
      </c>
      <c r="CV1739" s="197">
        <v>6.1309365999999997E-10</v>
      </c>
    </row>
    <row r="1740" spans="1:100" ht="14.4">
      <c r="A1740" t="s">
        <v>3888</v>
      </c>
      <c r="B1740" s="85" t="s">
        <v>1276</v>
      </c>
      <c r="C1740" s="113" t="str">
        <f t="shared" si="763"/>
        <v>B.046.06.104</v>
      </c>
      <c r="D1740" s="9" t="s">
        <v>1277</v>
      </c>
      <c r="E1740" s="112" t="s">
        <v>514</v>
      </c>
      <c r="F1740" s="115" t="str">
        <f t="shared" si="764"/>
        <v>Electricity Assam production</v>
      </c>
      <c r="G1740" s="143">
        <f t="shared" si="750"/>
        <v>0.23403051999999999</v>
      </c>
      <c r="I1740" s="118">
        <f t="shared" si="751"/>
        <v>3.9997741507000001E-2</v>
      </c>
      <c r="K1740" s="161">
        <f t="shared" si="752"/>
        <v>1.31621031E-3</v>
      </c>
      <c r="L1740" s="161">
        <f t="shared" si="753"/>
        <v>3.3480678600000002E-3</v>
      </c>
      <c r="M1740" s="162">
        <f t="shared" si="754"/>
        <v>2.28885337E-4</v>
      </c>
      <c r="N1740" s="161">
        <v>3.5104577999999997E-2</v>
      </c>
      <c r="O1740" s="132">
        <v>6.2935126000000004E-4</v>
      </c>
      <c r="P1740" s="132">
        <v>2.7187166000000001E-3</v>
      </c>
      <c r="Q1740" s="132">
        <v>1.1583265000000001E-3</v>
      </c>
      <c r="R1740" s="132">
        <v>1.5788381000000001E-4</v>
      </c>
      <c r="S1740" s="132">
        <v>0</v>
      </c>
      <c r="T1740" s="132">
        <v>0</v>
      </c>
      <c r="U1740" s="132">
        <v>0</v>
      </c>
      <c r="V1740" s="164">
        <v>5.2248986999999998E-5</v>
      </c>
      <c r="W1740" s="132">
        <v>0</v>
      </c>
      <c r="X1740" s="132">
        <v>1.7663634999999999E-4</v>
      </c>
      <c r="Y1740" s="132">
        <v>0</v>
      </c>
      <c r="Z1740" s="132">
        <v>0</v>
      </c>
      <c r="AA1740" s="132">
        <v>0</v>
      </c>
      <c r="AC1740" s="118">
        <f t="shared" si="755"/>
        <v>3.5104577999999997E-2</v>
      </c>
      <c r="AD1740" s="118">
        <f t="shared" si="756"/>
        <v>4.6642781700000011E-3</v>
      </c>
      <c r="AE1740" s="118">
        <f t="shared" si="757"/>
        <v>3.3480678600000002E-3</v>
      </c>
      <c r="AF1740" s="118">
        <f t="shared" si="758"/>
        <v>3.3480678600000002E-3</v>
      </c>
      <c r="AG1740" s="118">
        <f t="shared" si="759"/>
        <v>2.28885337E-4</v>
      </c>
      <c r="AI1740" s="69">
        <v>2.8329901</v>
      </c>
      <c r="AJ1740" s="69">
        <v>2.5787485000000001</v>
      </c>
      <c r="AK1740" s="69">
        <v>2.1945728000000001E-2</v>
      </c>
      <c r="AL1740" s="69">
        <v>0</v>
      </c>
      <c r="AM1740" s="69">
        <v>0</v>
      </c>
      <c r="AN1740" s="69">
        <v>3.9505986E-2</v>
      </c>
      <c r="AO1740" s="69">
        <v>0.19278986000000001</v>
      </c>
      <c r="AQ1740" s="116">
        <v>4.3405097999999996E-3</v>
      </c>
      <c r="AR1740" s="116">
        <v>4.0758601999999998E-3</v>
      </c>
      <c r="AS1740" s="116">
        <v>1.9130094999999999E-4</v>
      </c>
      <c r="AT1740" s="199">
        <v>7.3348699999999998E-5</v>
      </c>
      <c r="AU1740" s="150">
        <f t="shared" si="760"/>
        <v>2.4435612282000001E-7</v>
      </c>
      <c r="AV1740" s="150">
        <f t="shared" si="761"/>
        <v>7.0747391733499997E-10</v>
      </c>
      <c r="AW1740" s="163">
        <f t="shared" si="762"/>
        <v>1.0272927566700001E-2</v>
      </c>
      <c r="AX1740" s="196">
        <v>2.1718032000000001E-7</v>
      </c>
      <c r="AY1740" s="196">
        <v>6.5528545999999996E-10</v>
      </c>
      <c r="AZ1740" s="196">
        <v>1.7903335E-14</v>
      </c>
      <c r="BA1740" s="108">
        <v>0</v>
      </c>
      <c r="BB1740" s="108">
        <v>0</v>
      </c>
      <c r="BC1740" s="196">
        <v>1.7223482E-10</v>
      </c>
      <c r="BD1740" s="196">
        <v>2.7003567999999999E-8</v>
      </c>
      <c r="BE1740" s="196">
        <v>2.4415705E-11</v>
      </c>
      <c r="BF1740" s="196">
        <v>2.7754848999999999E-11</v>
      </c>
      <c r="BG1740" s="108">
        <v>0</v>
      </c>
      <c r="BH1740" s="108">
        <v>0</v>
      </c>
      <c r="BI1740" s="108">
        <v>0</v>
      </c>
      <c r="BJ1740" s="108">
        <v>0</v>
      </c>
      <c r="BK1740" s="108">
        <v>0</v>
      </c>
      <c r="BL1740" s="108">
        <v>0</v>
      </c>
      <c r="BM1740" s="108">
        <v>0</v>
      </c>
      <c r="BN1740" s="108">
        <v>0</v>
      </c>
      <c r="BO1740" s="196">
        <v>1.0545666999999999E-6</v>
      </c>
      <c r="BP1740" s="108">
        <v>1.0271873000000001E-2</v>
      </c>
      <c r="BQ1740" s="108">
        <v>0</v>
      </c>
      <c r="BR1740" s="108">
        <v>0</v>
      </c>
      <c r="BS1740" s="108">
        <v>0</v>
      </c>
      <c r="BU1740" s="172">
        <v>1.0660585E-5</v>
      </c>
      <c r="BV1740" s="172">
        <v>2.4805473000000001E-7</v>
      </c>
      <c r="BW1740" s="172">
        <v>6.5253919000000001E-6</v>
      </c>
      <c r="BX1740" s="69">
        <v>0</v>
      </c>
      <c r="BY1740" s="172">
        <v>2.6250232000000003E-7</v>
      </c>
      <c r="BZ1740" s="172">
        <v>1.1150162E-7</v>
      </c>
      <c r="CA1740" s="69">
        <v>0</v>
      </c>
      <c r="CB1740" s="172">
        <v>1.6923545999999999E-7</v>
      </c>
      <c r="CC1740" s="69">
        <v>0</v>
      </c>
      <c r="CD1740" s="69">
        <v>0</v>
      </c>
      <c r="CE1740" s="69">
        <v>0</v>
      </c>
      <c r="CF1740" s="69">
        <v>0</v>
      </c>
      <c r="CG1740" s="69">
        <v>0</v>
      </c>
      <c r="CH1740" s="172">
        <v>2.2737864999999999E-7</v>
      </c>
      <c r="CI1740" s="172">
        <v>3.0913207000000001E-6</v>
      </c>
      <c r="CJ1740" s="172">
        <v>2.5199420000000001E-8</v>
      </c>
      <c r="CK1740" s="69">
        <v>0</v>
      </c>
      <c r="CM1740" s="198">
        <v>0</v>
      </c>
      <c r="CN1740" s="198">
        <v>0.23403051999999999</v>
      </c>
      <c r="CO1740" s="198">
        <v>4.6919791999999998E-3</v>
      </c>
      <c r="CP1740" s="198">
        <v>1.9528842999999999E-4</v>
      </c>
      <c r="CQ1740" s="198">
        <v>0</v>
      </c>
      <c r="CR1740" s="198">
        <v>0</v>
      </c>
      <c r="CS1740" s="197">
        <v>9.1419782999999995E-6</v>
      </c>
      <c r="CT1740" s="198">
        <v>0</v>
      </c>
      <c r="CU1740" s="198">
        <v>0</v>
      </c>
      <c r="CV1740" s="197">
        <v>3.9212190000000003E-5</v>
      </c>
    </row>
    <row r="1741" spans="1:100" ht="14.4">
      <c r="A1741" t="s">
        <v>3889</v>
      </c>
      <c r="B1741" s="85" t="s">
        <v>1276</v>
      </c>
      <c r="C1741" s="113" t="str">
        <f t="shared" si="763"/>
        <v>B.046.06.105</v>
      </c>
      <c r="D1741" s="9" t="s">
        <v>1277</v>
      </c>
      <c r="E1741" s="112" t="s">
        <v>514</v>
      </c>
      <c r="F1741" s="115" t="str">
        <f t="shared" si="764"/>
        <v>Electricity Bihar production</v>
      </c>
      <c r="G1741" s="143">
        <f t="shared" si="750"/>
        <v>0.34847442666666667</v>
      </c>
      <c r="I1741" s="118">
        <f t="shared" si="751"/>
        <v>5.8972139381400002E-2</v>
      </c>
      <c r="K1741" s="161">
        <f t="shared" si="752"/>
        <v>1.79386738E-3</v>
      </c>
      <c r="L1741" s="161">
        <f t="shared" si="753"/>
        <v>4.5400273E-3</v>
      </c>
      <c r="M1741" s="162">
        <f t="shared" si="754"/>
        <v>3.6708070140000003E-4</v>
      </c>
      <c r="N1741" s="161">
        <v>5.2271164000000002E-2</v>
      </c>
      <c r="O1741" s="132">
        <v>8.5451380000000005E-4</v>
      </c>
      <c r="P1741" s="132">
        <v>3.6855134999999998E-3</v>
      </c>
      <c r="Q1741" s="132">
        <v>1.5790913E-3</v>
      </c>
      <c r="R1741" s="132">
        <v>2.1477608E-4</v>
      </c>
      <c r="S1741" s="132">
        <v>0</v>
      </c>
      <c r="T1741" s="132">
        <v>0</v>
      </c>
      <c r="U1741" s="132">
        <v>0</v>
      </c>
      <c r="V1741" s="164">
        <v>3.7606713999999999E-6</v>
      </c>
      <c r="W1741" s="132">
        <v>0</v>
      </c>
      <c r="X1741" s="132">
        <v>3.6332003000000003E-4</v>
      </c>
      <c r="Y1741" s="132">
        <v>0</v>
      </c>
      <c r="Z1741" s="132">
        <v>0</v>
      </c>
      <c r="AA1741" s="132">
        <v>0</v>
      </c>
      <c r="AC1741" s="118">
        <f t="shared" si="755"/>
        <v>5.2271164000000002E-2</v>
      </c>
      <c r="AD1741" s="118">
        <f t="shared" si="756"/>
        <v>6.3338946800000004E-3</v>
      </c>
      <c r="AE1741" s="118">
        <f t="shared" si="757"/>
        <v>4.5400273E-3</v>
      </c>
      <c r="AF1741" s="118">
        <f t="shared" si="758"/>
        <v>4.5400273E-3</v>
      </c>
      <c r="AG1741" s="118">
        <f t="shared" si="759"/>
        <v>3.6708070140000003E-4</v>
      </c>
      <c r="AI1741" s="69">
        <v>3.5600893999999998</v>
      </c>
      <c r="AJ1741" s="69">
        <v>3.5013974999999999</v>
      </c>
      <c r="AK1741" s="69">
        <v>4.5139762E-2</v>
      </c>
      <c r="AL1741" s="69">
        <v>0</v>
      </c>
      <c r="AM1741" s="69">
        <v>6.6768900000000004E-3</v>
      </c>
      <c r="AN1741" s="69">
        <v>6.4971385000000001E-3</v>
      </c>
      <c r="AO1741" s="69">
        <v>3.7816027E-4</v>
      </c>
      <c r="AQ1741" s="116">
        <v>6.3387035E-3</v>
      </c>
      <c r="AR1741" s="116">
        <v>6.0108360000000003E-3</v>
      </c>
      <c r="AS1741" s="116">
        <v>2.8305571999999999E-4</v>
      </c>
      <c r="AT1741" s="199">
        <v>4.4811823E-5</v>
      </c>
      <c r="AU1741" s="150">
        <f t="shared" si="760"/>
        <v>3.6036187152000003E-7</v>
      </c>
      <c r="AV1741" s="150">
        <f t="shared" si="761"/>
        <v>1.0468036892940001E-9</v>
      </c>
      <c r="AW1741" s="163">
        <f t="shared" si="762"/>
        <v>6.2761657034599997E-3</v>
      </c>
      <c r="AX1741" s="196">
        <v>3.2338427000000001E-7</v>
      </c>
      <c r="AY1741" s="196">
        <v>9.7572840000000001E-10</v>
      </c>
      <c r="AZ1741" s="196">
        <v>2.6658294000000001E-14</v>
      </c>
      <c r="BA1741" s="108">
        <v>0</v>
      </c>
      <c r="BB1741" s="108">
        <v>0</v>
      </c>
      <c r="BC1741" s="196">
        <v>2.3479951999999999E-10</v>
      </c>
      <c r="BD1741" s="196">
        <v>3.6742802000000003E-8</v>
      </c>
      <c r="BE1741" s="196">
        <v>3.3284766999999999E-11</v>
      </c>
      <c r="BF1741" s="196">
        <v>3.7763864000000002E-11</v>
      </c>
      <c r="BG1741" s="108">
        <v>0</v>
      </c>
      <c r="BH1741" s="108">
        <v>0</v>
      </c>
      <c r="BI1741" s="108">
        <v>0</v>
      </c>
      <c r="BJ1741" s="108">
        <v>0</v>
      </c>
      <c r="BK1741" s="108">
        <v>0</v>
      </c>
      <c r="BL1741" s="108">
        <v>0</v>
      </c>
      <c r="BM1741" s="108">
        <v>0</v>
      </c>
      <c r="BN1741" s="108">
        <v>0</v>
      </c>
      <c r="BO1741" s="196">
        <v>7.5903460000000003E-8</v>
      </c>
      <c r="BP1741" s="108">
        <v>6.2760897999999997E-3</v>
      </c>
      <c r="BQ1741" s="108">
        <v>0</v>
      </c>
      <c r="BR1741" s="108">
        <v>0</v>
      </c>
      <c r="BS1741" s="108">
        <v>0</v>
      </c>
      <c r="BU1741" s="172">
        <v>1.5391152000000001E-5</v>
      </c>
      <c r="BV1741" s="172">
        <v>3.3765791999999999E-7</v>
      </c>
      <c r="BW1741" s="172">
        <v>9.7163917000000006E-6</v>
      </c>
      <c r="BX1741" s="69">
        <v>0</v>
      </c>
      <c r="BY1741" s="172">
        <v>3.5703112999999998E-7</v>
      </c>
      <c r="BZ1741" s="172">
        <v>1.5200483999999999E-7</v>
      </c>
      <c r="CA1741" s="69">
        <v>0</v>
      </c>
      <c r="CB1741" s="172">
        <v>2.3071064E-7</v>
      </c>
      <c r="CC1741" s="69">
        <v>0</v>
      </c>
      <c r="CD1741" s="69">
        <v>0</v>
      </c>
      <c r="CE1741" s="69">
        <v>0</v>
      </c>
      <c r="CF1741" s="69">
        <v>0</v>
      </c>
      <c r="CG1741" s="69">
        <v>0</v>
      </c>
      <c r="CH1741" s="172">
        <v>3.0994182000000002E-7</v>
      </c>
      <c r="CI1741" s="172">
        <v>4.2856006999999997E-6</v>
      </c>
      <c r="CJ1741" s="172">
        <v>1.8137526000000001E-9</v>
      </c>
      <c r="CK1741" s="69">
        <v>0</v>
      </c>
      <c r="CM1741" s="198">
        <v>0</v>
      </c>
      <c r="CN1741" s="198">
        <v>0.34847443</v>
      </c>
      <c r="CO1741" s="198">
        <v>6.3963518E-3</v>
      </c>
      <c r="CP1741" s="198">
        <v>2.6588307000000001E-4</v>
      </c>
      <c r="CQ1741" s="198">
        <v>0</v>
      </c>
      <c r="CR1741" s="198">
        <v>0</v>
      </c>
      <c r="CS1741" s="197">
        <v>1.2430323999999999E-5</v>
      </c>
      <c r="CT1741" s="198">
        <v>0</v>
      </c>
      <c r="CU1741" s="198">
        <v>0</v>
      </c>
      <c r="CV1741" s="197">
        <v>5.3456111000000001E-5</v>
      </c>
    </row>
    <row r="1742" spans="1:100" ht="14.4">
      <c r="A1742" t="s">
        <v>3890</v>
      </c>
      <c r="B1742" s="85" t="s">
        <v>1276</v>
      </c>
      <c r="C1742" s="113" t="str">
        <f t="shared" si="763"/>
        <v>B.046.06.106</v>
      </c>
      <c r="D1742" s="9" t="s">
        <v>1277</v>
      </c>
      <c r="E1742" s="112" t="s">
        <v>514</v>
      </c>
      <c r="F1742" s="115" t="str">
        <f t="shared" si="764"/>
        <v>Electricity Chandigarh production</v>
      </c>
      <c r="G1742" s="143">
        <f t="shared" si="750"/>
        <v>3.7784046666666671E-3</v>
      </c>
      <c r="I1742" s="118">
        <f t="shared" si="751"/>
        <v>1.0974971683E-3</v>
      </c>
      <c r="K1742" s="161">
        <f t="shared" si="752"/>
        <v>3.7893275299999998E-5</v>
      </c>
      <c r="L1742" s="161">
        <f t="shared" si="753"/>
        <v>1.2468902699999999E-4</v>
      </c>
      <c r="M1742" s="162">
        <f t="shared" si="754"/>
        <v>3.6815416599999997E-4</v>
      </c>
      <c r="N1742" s="161">
        <v>5.6676070000000005E-4</v>
      </c>
      <c r="O1742" s="164">
        <v>5.0797731999999997E-5</v>
      </c>
      <c r="P1742" s="164">
        <v>7.3891295000000001E-5</v>
      </c>
      <c r="Q1742" s="164">
        <v>3.0769897999999999E-5</v>
      </c>
      <c r="R1742" s="164">
        <v>7.1233772999999997E-6</v>
      </c>
      <c r="S1742" s="132">
        <v>0</v>
      </c>
      <c r="T1742" s="132">
        <v>0</v>
      </c>
      <c r="U1742" s="132">
        <v>0</v>
      </c>
      <c r="V1742" s="132">
        <v>3.3024781E-4</v>
      </c>
      <c r="W1742" s="132">
        <v>0</v>
      </c>
      <c r="X1742" s="164">
        <v>3.7906356E-5</v>
      </c>
      <c r="Y1742" s="132">
        <v>0</v>
      </c>
      <c r="Z1742" s="132">
        <v>0</v>
      </c>
      <c r="AA1742" s="132">
        <v>0</v>
      </c>
      <c r="AC1742" s="118">
        <f t="shared" si="755"/>
        <v>5.6676070000000005E-4</v>
      </c>
      <c r="AD1742" s="118">
        <f t="shared" si="756"/>
        <v>1.6258230229999998E-4</v>
      </c>
      <c r="AE1742" s="118">
        <f t="shared" si="757"/>
        <v>1.2468902699999999E-4</v>
      </c>
      <c r="AF1742" s="118">
        <f t="shared" si="758"/>
        <v>1.2468902699999999E-4</v>
      </c>
      <c r="AG1742" s="118">
        <f t="shared" si="759"/>
        <v>3.6815416599999997E-4</v>
      </c>
      <c r="AI1742" s="69">
        <v>1.1696871</v>
      </c>
      <c r="AJ1742" s="69">
        <v>0</v>
      </c>
      <c r="AK1742" s="69">
        <v>4.7095775999999997E-3</v>
      </c>
      <c r="AL1742" s="69">
        <v>0</v>
      </c>
      <c r="AM1742" s="69">
        <v>0</v>
      </c>
      <c r="AN1742" s="69">
        <v>1.1649775</v>
      </c>
      <c r="AO1742" s="69">
        <v>0</v>
      </c>
      <c r="AQ1742" s="199">
        <v>8.5095412000000005E-5</v>
      </c>
      <c r="AR1742" s="199">
        <v>8.1617356999999998E-5</v>
      </c>
      <c r="AS1742" s="199">
        <v>3.4304629000000001E-6</v>
      </c>
      <c r="AT1742" s="199">
        <v>4.7592042E-8</v>
      </c>
      <c r="AU1742" s="150">
        <f t="shared" si="760"/>
        <v>4.8931268626999995E-9</v>
      </c>
      <c r="AV1742" s="150">
        <f t="shared" si="761"/>
        <v>1.2686622937960001E-11</v>
      </c>
      <c r="AW1742" s="163">
        <f t="shared" si="762"/>
        <v>6.6655519999999997E-6</v>
      </c>
      <c r="AX1742" s="196">
        <v>3.5063595000000001E-9</v>
      </c>
      <c r="AY1742" s="196">
        <v>1.0579533000000001E-11</v>
      </c>
      <c r="AZ1742" s="196">
        <v>2.8904796000000001E-16</v>
      </c>
      <c r="BA1742" s="108">
        <v>0</v>
      </c>
      <c r="BB1742" s="108">
        <v>0</v>
      </c>
      <c r="BC1742" s="196">
        <v>4.5752627E-12</v>
      </c>
      <c r="BD1742" s="196">
        <v>1.3821921E-9</v>
      </c>
      <c r="BE1742" s="196">
        <v>6.4858119000000005E-13</v>
      </c>
      <c r="BF1742" s="196">
        <v>1.4582197E-12</v>
      </c>
      <c r="BG1742" s="108">
        <v>0</v>
      </c>
      <c r="BH1742" s="108">
        <v>0</v>
      </c>
      <c r="BI1742" s="108">
        <v>0</v>
      </c>
      <c r="BJ1742" s="108">
        <v>0</v>
      </c>
      <c r="BK1742" s="108">
        <v>0</v>
      </c>
      <c r="BL1742" s="108">
        <v>0</v>
      </c>
      <c r="BM1742" s="108">
        <v>0</v>
      </c>
      <c r="BN1742" s="108">
        <v>0</v>
      </c>
      <c r="BO1742" s="196">
        <v>6.6655519999999997E-6</v>
      </c>
      <c r="BP1742" s="108">
        <v>0</v>
      </c>
      <c r="BQ1742" s="108">
        <v>0</v>
      </c>
      <c r="BR1742" s="108">
        <v>0</v>
      </c>
      <c r="BS1742" s="108">
        <v>0</v>
      </c>
      <c r="BU1742" s="172">
        <v>3.0972600999999999E-7</v>
      </c>
      <c r="BV1742" s="172">
        <v>1.1559709E-8</v>
      </c>
      <c r="BW1742" s="172">
        <v>1.0535195000000001E-7</v>
      </c>
      <c r="BX1742" s="69">
        <v>0</v>
      </c>
      <c r="BY1742" s="172">
        <v>1.3689383000000001E-8</v>
      </c>
      <c r="BZ1742" s="172">
        <v>2.9619399000000002E-9</v>
      </c>
      <c r="CA1742" s="69">
        <v>0</v>
      </c>
      <c r="CB1742" s="172">
        <v>4.4955873000000002E-9</v>
      </c>
      <c r="CC1742" s="69">
        <v>0</v>
      </c>
      <c r="CD1742" s="69">
        <v>0</v>
      </c>
      <c r="CE1742" s="69">
        <v>0</v>
      </c>
      <c r="CF1742" s="69">
        <v>0</v>
      </c>
      <c r="CG1742" s="69">
        <v>0</v>
      </c>
      <c r="CH1742" s="172">
        <v>6.3627506000000004E-9</v>
      </c>
      <c r="CI1742" s="172">
        <v>6.0278643E-9</v>
      </c>
      <c r="CJ1742" s="172">
        <v>1.5927683E-7</v>
      </c>
      <c r="CK1742" s="69">
        <v>0</v>
      </c>
      <c r="CM1742" s="198">
        <v>0</v>
      </c>
      <c r="CN1742" s="198">
        <v>3.7784047000000002E-3</v>
      </c>
      <c r="CO1742" s="198">
        <v>1.2463820000000001E-4</v>
      </c>
      <c r="CP1742" s="197">
        <v>8.5883079000000007E-6</v>
      </c>
      <c r="CQ1742" s="198">
        <v>0</v>
      </c>
      <c r="CR1742" s="198">
        <v>0</v>
      </c>
      <c r="CS1742" s="197">
        <v>5.2371645999999995E-7</v>
      </c>
      <c r="CT1742" s="198">
        <v>0</v>
      </c>
      <c r="CU1742" s="198">
        <v>0</v>
      </c>
      <c r="CV1742" s="197">
        <v>1.0416365E-6</v>
      </c>
    </row>
    <row r="1743" spans="1:100" ht="14.4">
      <c r="A1743" t="s">
        <v>3891</v>
      </c>
      <c r="B1743" s="85" t="s">
        <v>1276</v>
      </c>
      <c r="C1743" s="113" t="str">
        <f t="shared" si="763"/>
        <v>B.046.06.107</v>
      </c>
      <c r="D1743" s="9" t="s">
        <v>1277</v>
      </c>
      <c r="E1743" s="112" t="s">
        <v>514</v>
      </c>
      <c r="F1743" s="115" t="str">
        <f t="shared" si="764"/>
        <v>Electricity Chhattisgarh production</v>
      </c>
      <c r="G1743" s="143">
        <f t="shared" si="750"/>
        <v>0.34323935333333333</v>
      </c>
      <c r="I1743" s="118">
        <f t="shared" si="751"/>
        <v>5.8190207531800001E-2</v>
      </c>
      <c r="K1743" s="161">
        <f t="shared" si="752"/>
        <v>1.7987537799999999E-3</v>
      </c>
      <c r="L1743" s="161">
        <f t="shared" si="753"/>
        <v>4.5415676900000005E-3</v>
      </c>
      <c r="M1743" s="162">
        <f t="shared" si="754"/>
        <v>3.6398306180000003E-4</v>
      </c>
      <c r="N1743" s="161">
        <v>5.1485903E-2</v>
      </c>
      <c r="O1743" s="132">
        <v>8.6475839000000004E-4</v>
      </c>
      <c r="P1743" s="132">
        <v>3.6768093000000002E-3</v>
      </c>
      <c r="Q1743" s="132">
        <v>1.5749799999999999E-3</v>
      </c>
      <c r="R1743" s="132">
        <v>2.2377378E-4</v>
      </c>
      <c r="S1743" s="132">
        <v>0</v>
      </c>
      <c r="T1743" s="132">
        <v>0</v>
      </c>
      <c r="U1743" s="132">
        <v>0</v>
      </c>
      <c r="V1743" s="164">
        <v>5.9634118E-6</v>
      </c>
      <c r="W1743" s="132">
        <v>0</v>
      </c>
      <c r="X1743" s="132">
        <v>3.5801965000000001E-4</v>
      </c>
      <c r="Y1743" s="132">
        <v>0</v>
      </c>
      <c r="Z1743" s="132">
        <v>0</v>
      </c>
      <c r="AA1743" s="132">
        <v>0</v>
      </c>
      <c r="AC1743" s="118">
        <f t="shared" si="755"/>
        <v>5.1485903E-2</v>
      </c>
      <c r="AD1743" s="118">
        <f t="shared" si="756"/>
        <v>6.340321470000001E-3</v>
      </c>
      <c r="AE1743" s="118">
        <f t="shared" si="757"/>
        <v>4.5415676900000005E-3</v>
      </c>
      <c r="AF1743" s="118">
        <f t="shared" si="758"/>
        <v>4.5415676900000005E-3</v>
      </c>
      <c r="AG1743" s="118">
        <f t="shared" si="759"/>
        <v>3.6398306180000003E-4</v>
      </c>
      <c r="AI1743" s="69">
        <v>3.5445302000000001</v>
      </c>
      <c r="AJ1743" s="69">
        <v>3.4485285000000001</v>
      </c>
      <c r="AK1743" s="69">
        <v>4.4481229999999997E-2</v>
      </c>
      <c r="AL1743" s="69">
        <v>0</v>
      </c>
      <c r="AM1743" s="69">
        <v>3.5837852000000003E-2</v>
      </c>
      <c r="AN1743" s="69">
        <v>1.132673E-2</v>
      </c>
      <c r="AO1743" s="69">
        <v>4.3558816999999996E-3</v>
      </c>
      <c r="AQ1743" s="116">
        <v>6.2577227999999997E-3</v>
      </c>
      <c r="AR1743" s="116">
        <v>5.9344738999999999E-3</v>
      </c>
      <c r="AS1743" s="116">
        <v>2.7911333999999999E-4</v>
      </c>
      <c r="AT1743" s="199">
        <v>4.4135516999999998E-5</v>
      </c>
      <c r="AU1743" s="150">
        <f t="shared" si="760"/>
        <v>3.5578381019999997E-7</v>
      </c>
      <c r="AV1743" s="150">
        <f t="shared" si="761"/>
        <v>1.0322238808100002E-9</v>
      </c>
      <c r="AW1743" s="163">
        <f t="shared" si="762"/>
        <v>6.1814449624400004E-3</v>
      </c>
      <c r="AX1743" s="196">
        <v>3.1852611999999999E-7</v>
      </c>
      <c r="AY1743" s="196">
        <v>9.6107019000000009E-10</v>
      </c>
      <c r="AZ1743" s="196">
        <v>2.625781E-14</v>
      </c>
      <c r="BA1743" s="108">
        <v>0</v>
      </c>
      <c r="BB1743" s="108">
        <v>0</v>
      </c>
      <c r="BC1743" s="196">
        <v>2.3418819999999999E-10</v>
      </c>
      <c r="BD1743" s="196">
        <v>3.7023502000000001E-8</v>
      </c>
      <c r="BE1743" s="196">
        <v>3.3198106999999998E-11</v>
      </c>
      <c r="BF1743" s="196">
        <v>3.7929325999999997E-11</v>
      </c>
      <c r="BG1743" s="108">
        <v>0</v>
      </c>
      <c r="BH1743" s="108">
        <v>0</v>
      </c>
      <c r="BI1743" s="108">
        <v>0</v>
      </c>
      <c r="BJ1743" s="108">
        <v>0</v>
      </c>
      <c r="BK1743" s="108">
        <v>0</v>
      </c>
      <c r="BL1743" s="108">
        <v>0</v>
      </c>
      <c r="BM1743" s="108">
        <v>0</v>
      </c>
      <c r="BN1743" s="108">
        <v>0</v>
      </c>
      <c r="BO1743" s="196">
        <v>1.2036244000000001E-7</v>
      </c>
      <c r="BP1743" s="108">
        <v>6.1813246000000004E-3</v>
      </c>
      <c r="BQ1743" s="108">
        <v>0</v>
      </c>
      <c r="BR1743" s="108">
        <v>0</v>
      </c>
      <c r="BS1743" s="108">
        <v>0</v>
      </c>
      <c r="BU1743" s="172">
        <v>1.5189942999999999E-5</v>
      </c>
      <c r="BV1743" s="172">
        <v>3.3859740000000002E-7</v>
      </c>
      <c r="BW1743" s="172">
        <v>9.5704238999999998E-6</v>
      </c>
      <c r="BX1743" s="69">
        <v>0</v>
      </c>
      <c r="BY1743" s="172">
        <v>3.6615379000000002E-7</v>
      </c>
      <c r="BZ1743" s="172">
        <v>1.5160907999999999E-7</v>
      </c>
      <c r="CA1743" s="69">
        <v>0</v>
      </c>
      <c r="CB1743" s="172">
        <v>2.3010996E-7</v>
      </c>
      <c r="CC1743" s="69">
        <v>0</v>
      </c>
      <c r="CD1743" s="69">
        <v>0</v>
      </c>
      <c r="CE1743" s="69">
        <v>0</v>
      </c>
      <c r="CF1743" s="69">
        <v>0</v>
      </c>
      <c r="CG1743" s="69">
        <v>0</v>
      </c>
      <c r="CH1743" s="172">
        <v>3.0925289999999998E-7</v>
      </c>
      <c r="CI1743" s="172">
        <v>4.2209202000000001E-6</v>
      </c>
      <c r="CJ1743" s="172">
        <v>2.8761230999999999E-9</v>
      </c>
      <c r="CK1743" s="69">
        <v>0</v>
      </c>
      <c r="CM1743" s="198">
        <v>0</v>
      </c>
      <c r="CN1743" s="198">
        <v>0.34323935</v>
      </c>
      <c r="CO1743" s="198">
        <v>6.3796983000000002E-3</v>
      </c>
      <c r="CP1743" s="198">
        <v>2.6643507999999998E-4</v>
      </c>
      <c r="CQ1743" s="198">
        <v>0</v>
      </c>
      <c r="CR1743" s="198">
        <v>0</v>
      </c>
      <c r="CS1743" s="197">
        <v>1.2712325E-5</v>
      </c>
      <c r="CT1743" s="198">
        <v>0</v>
      </c>
      <c r="CU1743" s="198">
        <v>0</v>
      </c>
      <c r="CV1743" s="197">
        <v>5.3316931999999999E-5</v>
      </c>
    </row>
    <row r="1744" spans="1:100" ht="14.4">
      <c r="A1744" t="s">
        <v>3892</v>
      </c>
      <c r="B1744" s="85" t="s">
        <v>1276</v>
      </c>
      <c r="C1744" s="113" t="str">
        <f t="shared" si="763"/>
        <v>B.046.06.108</v>
      </c>
      <c r="D1744" s="9" t="s">
        <v>1277</v>
      </c>
      <c r="E1744" s="112" t="s">
        <v>514</v>
      </c>
      <c r="F1744" s="115" t="str">
        <f t="shared" si="764"/>
        <v>Electricity Dadra &amp; Nagar Naveli production</v>
      </c>
      <c r="G1744" s="143">
        <f t="shared" si="750"/>
        <v>2.4038256666666668E-3</v>
      </c>
      <c r="I1744" s="118">
        <f t="shared" si="751"/>
        <v>6.1612482389999997E-3</v>
      </c>
      <c r="K1744" s="161">
        <f t="shared" si="752"/>
        <v>1.74170508E-3</v>
      </c>
      <c r="L1744" s="161">
        <f t="shared" si="753"/>
        <v>3.8364967999999998E-3</v>
      </c>
      <c r="M1744" s="162">
        <f t="shared" si="754"/>
        <v>2.2247250900000001E-4</v>
      </c>
      <c r="N1744" s="161">
        <v>3.6057385000000001E-4</v>
      </c>
      <c r="O1744" s="132">
        <v>1.270509E-3</v>
      </c>
      <c r="P1744" s="132">
        <v>2.5659877999999999E-3</v>
      </c>
      <c r="Q1744" s="132">
        <v>1.0784373999999999E-3</v>
      </c>
      <c r="R1744" s="132">
        <v>6.6326768000000004E-4</v>
      </c>
      <c r="S1744" s="132">
        <v>0</v>
      </c>
      <c r="T1744" s="132">
        <v>0</v>
      </c>
      <c r="U1744" s="132">
        <v>0</v>
      </c>
      <c r="V1744" s="132">
        <v>1.9956113999999999E-4</v>
      </c>
      <c r="W1744" s="132">
        <v>0</v>
      </c>
      <c r="X1744" s="164">
        <v>2.2911369000000001E-5</v>
      </c>
      <c r="Y1744" s="132">
        <v>0</v>
      </c>
      <c r="Z1744" s="132">
        <v>0</v>
      </c>
      <c r="AA1744" s="132">
        <v>0</v>
      </c>
      <c r="AC1744" s="118">
        <f t="shared" si="755"/>
        <v>3.6057385000000001E-4</v>
      </c>
      <c r="AD1744" s="118">
        <f t="shared" si="756"/>
        <v>5.5782018800000005E-3</v>
      </c>
      <c r="AE1744" s="118">
        <f t="shared" si="757"/>
        <v>3.8364967999999998E-3</v>
      </c>
      <c r="AF1744" s="118">
        <f t="shared" si="758"/>
        <v>3.8364967999999998E-3</v>
      </c>
      <c r="AG1744" s="118">
        <f t="shared" si="759"/>
        <v>2.2247250900000001E-4</v>
      </c>
      <c r="AI1744" s="69">
        <v>2.2809184999999998</v>
      </c>
      <c r="AJ1744" s="69">
        <v>0</v>
      </c>
      <c r="AK1744" s="69">
        <v>2.8465640999999998E-3</v>
      </c>
      <c r="AL1744" s="69">
        <v>0</v>
      </c>
      <c r="AM1744" s="69">
        <v>1.5824716000000001</v>
      </c>
      <c r="AN1744" s="69">
        <v>0.69560038000000002</v>
      </c>
      <c r="AO1744" s="69">
        <v>0</v>
      </c>
      <c r="AQ1744" s="116">
        <v>8.2058496000000003E-4</v>
      </c>
      <c r="AR1744" s="116">
        <v>8.0168635999999999E-4</v>
      </c>
      <c r="AS1744" s="199">
        <v>1.8869834999999999E-5</v>
      </c>
      <c r="AT1744" s="199">
        <v>2.8758775000000001E-8</v>
      </c>
      <c r="AU1744" s="150">
        <f t="shared" si="760"/>
        <v>4.8062731080000001E-8</v>
      </c>
      <c r="AV1744" s="150">
        <f t="shared" si="761"/>
        <v>6.9784892792659997E-11</v>
      </c>
      <c r="AW1744" s="163">
        <f t="shared" si="762"/>
        <v>4.0278396000000003E-6</v>
      </c>
      <c r="AX1744" s="196">
        <v>2.2307502E-9</v>
      </c>
      <c r="AY1744" s="196">
        <v>6.7307119000000004E-12</v>
      </c>
      <c r="AZ1744" s="196">
        <v>1.8389266000000001E-16</v>
      </c>
      <c r="BA1744" s="108">
        <v>0</v>
      </c>
      <c r="BB1744" s="108">
        <v>0</v>
      </c>
      <c r="BC1744" s="196">
        <v>1.6035588E-10</v>
      </c>
      <c r="BD1744" s="196">
        <v>4.5671625000000003E-8</v>
      </c>
      <c r="BE1744" s="196">
        <v>2.2731768000000001E-11</v>
      </c>
      <c r="BF1744" s="196">
        <v>4.0322228999999997E-11</v>
      </c>
      <c r="BG1744" s="108">
        <v>0</v>
      </c>
      <c r="BH1744" s="108">
        <v>0</v>
      </c>
      <c r="BI1744" s="108">
        <v>0</v>
      </c>
      <c r="BJ1744" s="108">
        <v>0</v>
      </c>
      <c r="BK1744" s="108">
        <v>0</v>
      </c>
      <c r="BL1744" s="108">
        <v>0</v>
      </c>
      <c r="BM1744" s="108">
        <v>0</v>
      </c>
      <c r="BN1744" s="108">
        <v>0</v>
      </c>
      <c r="BO1744" s="196">
        <v>4.0278396000000003E-6</v>
      </c>
      <c r="BP1744" s="108">
        <v>0</v>
      </c>
      <c r="BQ1744" s="108">
        <v>0</v>
      </c>
      <c r="BR1744" s="108">
        <v>0</v>
      </c>
      <c r="BS1744" s="108">
        <v>0</v>
      </c>
      <c r="BU1744" s="172">
        <v>1.7660006999999999E-6</v>
      </c>
      <c r="BV1744" s="172">
        <v>3.3078717000000002E-7</v>
      </c>
      <c r="BW1744" s="172">
        <v>6.7025037999999999E-8</v>
      </c>
      <c r="BX1744" s="69">
        <v>0</v>
      </c>
      <c r="BY1744" s="172">
        <v>7.8874558000000003E-7</v>
      </c>
      <c r="BZ1744" s="172">
        <v>1.0381140999999999E-7</v>
      </c>
      <c r="CA1744" s="69">
        <v>0</v>
      </c>
      <c r="CB1744" s="172">
        <v>1.5756337999999999E-7</v>
      </c>
      <c r="CC1744" s="69">
        <v>0</v>
      </c>
      <c r="CD1744" s="69">
        <v>0</v>
      </c>
      <c r="CE1744" s="69">
        <v>0</v>
      </c>
      <c r="CF1744" s="69">
        <v>0</v>
      </c>
      <c r="CG1744" s="69">
        <v>0</v>
      </c>
      <c r="CH1744" s="172">
        <v>2.1817745E-7</v>
      </c>
      <c r="CI1744" s="172">
        <v>3.6433632999999999E-9</v>
      </c>
      <c r="CJ1744" s="172">
        <v>9.6247319999999998E-8</v>
      </c>
      <c r="CK1744" s="69">
        <v>0</v>
      </c>
      <c r="CM1744" s="198">
        <v>0</v>
      </c>
      <c r="CN1744" s="198">
        <v>2.4038256999999999E-3</v>
      </c>
      <c r="CO1744" s="198">
        <v>4.3683760999999998E-3</v>
      </c>
      <c r="CP1744" s="198">
        <v>2.5012899999999998E-4</v>
      </c>
      <c r="CQ1744" s="198">
        <v>0</v>
      </c>
      <c r="CR1744" s="198">
        <v>0</v>
      </c>
      <c r="CS1744" s="197">
        <v>2.5560568999999999E-5</v>
      </c>
      <c r="CT1744" s="198">
        <v>0</v>
      </c>
      <c r="CU1744" s="198">
        <v>0</v>
      </c>
      <c r="CV1744" s="197">
        <v>3.6507748000000001E-5</v>
      </c>
    </row>
    <row r="1745" spans="1:100" ht="14.4">
      <c r="A1745" t="s">
        <v>3893</v>
      </c>
      <c r="B1745" s="85" t="s">
        <v>1276</v>
      </c>
      <c r="C1745" s="113" t="str">
        <f t="shared" si="763"/>
        <v>B.046.06.109</v>
      </c>
      <c r="D1745" s="9" t="s">
        <v>1277</v>
      </c>
      <c r="E1745" s="112" t="s">
        <v>514</v>
      </c>
      <c r="F1745" s="115" t="str">
        <f t="shared" si="764"/>
        <v>Electricity Delhi production</v>
      </c>
      <c r="G1745" s="143">
        <f t="shared" si="750"/>
        <v>0.16420049333333334</v>
      </c>
      <c r="I1745" s="118">
        <f t="shared" si="751"/>
        <v>2.8655529255999998E-2</v>
      </c>
      <c r="K1745" s="161">
        <f t="shared" si="752"/>
        <v>1.11861498E-3</v>
      </c>
      <c r="L1745" s="161">
        <f t="shared" si="753"/>
        <v>2.8750735899999999E-3</v>
      </c>
      <c r="M1745" s="162">
        <f t="shared" si="754"/>
        <v>3.1766686000000004E-5</v>
      </c>
      <c r="N1745" s="161">
        <v>2.4630073999999998E-2</v>
      </c>
      <c r="O1745" s="132">
        <v>5.4137469000000002E-4</v>
      </c>
      <c r="P1745" s="132">
        <v>2.3336988999999998E-3</v>
      </c>
      <c r="Q1745" s="132">
        <v>9.8436165999999997E-4</v>
      </c>
      <c r="R1745" s="132">
        <v>1.3425332E-4</v>
      </c>
      <c r="S1745" s="132">
        <v>0</v>
      </c>
      <c r="T1745" s="132">
        <v>0</v>
      </c>
      <c r="U1745" s="132">
        <v>0</v>
      </c>
      <c r="V1745" s="164">
        <v>2.1645658E-5</v>
      </c>
      <c r="W1745" s="132">
        <v>0</v>
      </c>
      <c r="X1745" s="164">
        <v>1.0121028E-5</v>
      </c>
      <c r="Y1745" s="132">
        <v>0</v>
      </c>
      <c r="Z1745" s="132">
        <v>0</v>
      </c>
      <c r="AA1745" s="132">
        <v>0</v>
      </c>
      <c r="AC1745" s="118">
        <f t="shared" si="755"/>
        <v>2.4630073999999998E-2</v>
      </c>
      <c r="AD1745" s="118">
        <f t="shared" si="756"/>
        <v>3.9936885699999999E-3</v>
      </c>
      <c r="AE1745" s="118">
        <f t="shared" si="757"/>
        <v>2.8750735899999999E-3</v>
      </c>
      <c r="AF1745" s="118">
        <f t="shared" si="758"/>
        <v>2.8750735899999999E-3</v>
      </c>
      <c r="AG1745" s="118">
        <f t="shared" si="759"/>
        <v>3.1766686000000004E-5</v>
      </c>
      <c r="AI1745" s="69">
        <v>2.4544967999999998</v>
      </c>
      <c r="AJ1745" s="69">
        <v>2.3815629999999999</v>
      </c>
      <c r="AK1745" s="69">
        <v>1.2574610000000001E-3</v>
      </c>
      <c r="AL1745" s="69">
        <v>0</v>
      </c>
      <c r="AM1745" s="69">
        <v>0</v>
      </c>
      <c r="AN1745" s="69">
        <v>7.1676402E-2</v>
      </c>
      <c r="AO1745" s="69">
        <v>0</v>
      </c>
      <c r="AQ1745" s="116">
        <v>3.2019301E-3</v>
      </c>
      <c r="AR1745" s="116">
        <v>2.9288834999999999E-3</v>
      </c>
      <c r="AS1745" s="116">
        <v>1.3634855E-4</v>
      </c>
      <c r="AT1745" s="116">
        <v>1.3669802000000001E-4</v>
      </c>
      <c r="AU1745" s="150">
        <f t="shared" si="760"/>
        <v>1.7559254049999998E-7</v>
      </c>
      <c r="AV1745" s="150">
        <f t="shared" si="761"/>
        <v>5.0424760433800009E-10</v>
      </c>
      <c r="AW1745" s="163">
        <f t="shared" si="762"/>
        <v>1.9145381884839999E-2</v>
      </c>
      <c r="AX1745" s="196">
        <v>1.5237806E-7</v>
      </c>
      <c r="AY1745" s="196">
        <v>4.5976137000000003E-10</v>
      </c>
      <c r="AZ1745" s="196">
        <v>1.2561337999999999E-14</v>
      </c>
      <c r="BA1745" s="108">
        <v>0</v>
      </c>
      <c r="BB1745" s="108">
        <v>0</v>
      </c>
      <c r="BC1745" s="196">
        <v>1.4636750000000001E-10</v>
      </c>
      <c r="BD1745" s="196">
        <v>2.3068113000000001E-8</v>
      </c>
      <c r="BE1745" s="196">
        <v>2.0748800000000001E-11</v>
      </c>
      <c r="BF1745" s="196">
        <v>2.3724872999999999E-11</v>
      </c>
      <c r="BG1745" s="108">
        <v>0</v>
      </c>
      <c r="BH1745" s="108">
        <v>0</v>
      </c>
      <c r="BI1745" s="108">
        <v>0</v>
      </c>
      <c r="BJ1745" s="108">
        <v>0</v>
      </c>
      <c r="BK1745" s="108">
        <v>0</v>
      </c>
      <c r="BL1745" s="108">
        <v>0</v>
      </c>
      <c r="BM1745" s="108">
        <v>0</v>
      </c>
      <c r="BN1745" s="108">
        <v>0</v>
      </c>
      <c r="BO1745" s="196">
        <v>4.3688484000000001E-7</v>
      </c>
      <c r="BP1745" s="108">
        <v>1.9144945E-2</v>
      </c>
      <c r="BQ1745" s="108">
        <v>0</v>
      </c>
      <c r="BR1745" s="108">
        <v>0</v>
      </c>
      <c r="BS1745" s="108">
        <v>0</v>
      </c>
      <c r="BU1745" s="172">
        <v>8.2162523999999997E-6</v>
      </c>
      <c r="BV1745" s="172">
        <v>2.1175462999999999E-7</v>
      </c>
      <c r="BW1745" s="172">
        <v>4.5783454000000002E-6</v>
      </c>
      <c r="BX1745" s="69">
        <v>0</v>
      </c>
      <c r="BY1745" s="172">
        <v>2.2393711E-7</v>
      </c>
      <c r="BZ1745" s="172">
        <v>9.4755596999999999E-8</v>
      </c>
      <c r="CA1745" s="69">
        <v>0</v>
      </c>
      <c r="CB1745" s="172">
        <v>1.438186E-7</v>
      </c>
      <c r="CC1745" s="69">
        <v>0</v>
      </c>
      <c r="CD1745" s="69">
        <v>0</v>
      </c>
      <c r="CE1745" s="69">
        <v>0</v>
      </c>
      <c r="CF1745" s="69">
        <v>0</v>
      </c>
      <c r="CG1745" s="69">
        <v>0</v>
      </c>
      <c r="CH1745" s="172">
        <v>1.9329143E-7</v>
      </c>
      <c r="CI1745" s="172">
        <v>2.7599099999999999E-6</v>
      </c>
      <c r="CJ1745" s="172">
        <v>1.043959E-8</v>
      </c>
      <c r="CK1745" s="69">
        <v>0</v>
      </c>
      <c r="CM1745" s="198">
        <v>0</v>
      </c>
      <c r="CN1745" s="198">
        <v>0.16420049</v>
      </c>
      <c r="CO1745" s="198">
        <v>3.9873080999999998E-3</v>
      </c>
      <c r="CP1745" s="198">
        <v>1.6661171E-4</v>
      </c>
      <c r="CQ1745" s="198">
        <v>0</v>
      </c>
      <c r="CR1745" s="198">
        <v>0</v>
      </c>
      <c r="CS1745" s="197">
        <v>7.8109120999999995E-6</v>
      </c>
      <c r="CT1745" s="198">
        <v>0</v>
      </c>
      <c r="CU1745" s="198">
        <v>0</v>
      </c>
      <c r="CV1745" s="197">
        <v>3.3323055000000003E-5</v>
      </c>
    </row>
    <row r="1746" spans="1:100" ht="14.4">
      <c r="A1746" t="s">
        <v>3894</v>
      </c>
      <c r="B1746" s="85" t="s">
        <v>1276</v>
      </c>
      <c r="C1746" s="113" t="str">
        <f t="shared" si="763"/>
        <v>B.046.06.110</v>
      </c>
      <c r="D1746" s="9" t="s">
        <v>1277</v>
      </c>
      <c r="E1746" s="112" t="s">
        <v>514</v>
      </c>
      <c r="F1746" s="115" t="str">
        <f t="shared" si="764"/>
        <v>Electricity Goa production</v>
      </c>
      <c r="G1746" s="143">
        <f t="shared" si="750"/>
        <v>3.3061040666666672E-3</v>
      </c>
      <c r="I1746" s="118">
        <f t="shared" si="751"/>
        <v>9.6031001610000005E-4</v>
      </c>
      <c r="K1746" s="161">
        <f t="shared" si="752"/>
        <v>3.3156616100000002E-5</v>
      </c>
      <c r="L1746" s="161">
        <f t="shared" si="753"/>
        <v>1.09102898E-4</v>
      </c>
      <c r="M1746" s="162">
        <f t="shared" si="754"/>
        <v>3.2213489199999998E-4</v>
      </c>
      <c r="N1746" s="161">
        <v>4.9591561000000004E-4</v>
      </c>
      <c r="O1746" s="164">
        <v>4.4448015E-5</v>
      </c>
      <c r="P1746" s="164">
        <v>6.4654883000000003E-5</v>
      </c>
      <c r="Q1746" s="164">
        <v>2.6923661000000001E-5</v>
      </c>
      <c r="R1746" s="164">
        <v>6.2329550999999996E-6</v>
      </c>
      <c r="S1746" s="132">
        <v>0</v>
      </c>
      <c r="T1746" s="132">
        <v>0</v>
      </c>
      <c r="U1746" s="132">
        <v>0</v>
      </c>
      <c r="V1746" s="132">
        <v>2.8896682999999997E-4</v>
      </c>
      <c r="W1746" s="132">
        <v>0</v>
      </c>
      <c r="X1746" s="164">
        <v>3.3168062000000001E-5</v>
      </c>
      <c r="Y1746" s="132">
        <v>0</v>
      </c>
      <c r="Z1746" s="132">
        <v>0</v>
      </c>
      <c r="AA1746" s="132">
        <v>0</v>
      </c>
      <c r="AC1746" s="118">
        <f t="shared" si="755"/>
        <v>4.9591561000000004E-4</v>
      </c>
      <c r="AD1746" s="118">
        <f t="shared" si="756"/>
        <v>1.4225951410000001E-4</v>
      </c>
      <c r="AE1746" s="118">
        <f t="shared" si="757"/>
        <v>1.09102898E-4</v>
      </c>
      <c r="AF1746" s="118">
        <f t="shared" si="758"/>
        <v>1.09102898E-4</v>
      </c>
      <c r="AG1746" s="118">
        <f t="shared" si="759"/>
        <v>3.2213489199999998E-4</v>
      </c>
      <c r="AI1746" s="69">
        <v>1.1763794999999999</v>
      </c>
      <c r="AJ1746" s="69">
        <v>0.15290329999999999</v>
      </c>
      <c r="AK1746" s="69">
        <v>4.1208803999999996E-3</v>
      </c>
      <c r="AL1746" s="69">
        <v>0</v>
      </c>
      <c r="AM1746" s="69">
        <v>0</v>
      </c>
      <c r="AN1746" s="69">
        <v>1.0193553</v>
      </c>
      <c r="AO1746" s="69">
        <v>0</v>
      </c>
      <c r="AQ1746" s="199">
        <v>8.5375780999999998E-5</v>
      </c>
      <c r="AR1746" s="199">
        <v>7.1415187000000005E-5</v>
      </c>
      <c r="AS1746" s="199">
        <v>3.0016549999999998E-6</v>
      </c>
      <c r="AT1746" s="199">
        <v>1.0958938999999999E-5</v>
      </c>
      <c r="AU1746" s="150">
        <f t="shared" si="760"/>
        <v>4.2814860547999999E-9</v>
      </c>
      <c r="AV1746" s="150">
        <f t="shared" si="761"/>
        <v>1.1100795056959999E-11</v>
      </c>
      <c r="AW1746" s="163">
        <f t="shared" si="762"/>
        <v>1.5348653579999999E-3</v>
      </c>
      <c r="AX1746" s="196">
        <v>3.0680646000000001E-9</v>
      </c>
      <c r="AY1746" s="196">
        <v>9.2570914000000001E-12</v>
      </c>
      <c r="AZ1746" s="196">
        <v>2.5291695999999998E-16</v>
      </c>
      <c r="BA1746" s="108">
        <v>0</v>
      </c>
      <c r="BB1746" s="108">
        <v>0</v>
      </c>
      <c r="BC1746" s="196">
        <v>4.0033548000000002E-12</v>
      </c>
      <c r="BD1746" s="196">
        <v>1.2094181E-9</v>
      </c>
      <c r="BE1746" s="196">
        <v>5.6750853999999996E-13</v>
      </c>
      <c r="BF1746" s="196">
        <v>1.2759422E-12</v>
      </c>
      <c r="BG1746" s="108">
        <v>0</v>
      </c>
      <c r="BH1746" s="108">
        <v>0</v>
      </c>
      <c r="BI1746" s="108">
        <v>0</v>
      </c>
      <c r="BJ1746" s="108">
        <v>0</v>
      </c>
      <c r="BK1746" s="108">
        <v>0</v>
      </c>
      <c r="BL1746" s="108">
        <v>0</v>
      </c>
      <c r="BM1746" s="108">
        <v>0</v>
      </c>
      <c r="BN1746" s="108">
        <v>0</v>
      </c>
      <c r="BO1746" s="196">
        <v>5.8323580000000004E-6</v>
      </c>
      <c r="BP1746" s="108">
        <v>1.529033E-3</v>
      </c>
      <c r="BQ1746" s="108">
        <v>0</v>
      </c>
      <c r="BR1746" s="108">
        <v>0</v>
      </c>
      <c r="BS1746" s="108">
        <v>0</v>
      </c>
      <c r="BU1746" s="172">
        <v>4.5739444999999999E-7</v>
      </c>
      <c r="BV1746" s="172">
        <v>1.0114745E-8</v>
      </c>
      <c r="BW1746" s="172">
        <v>9.2182954000000004E-8</v>
      </c>
      <c r="BX1746" s="69">
        <v>0</v>
      </c>
      <c r="BY1746" s="172">
        <v>1.1978210000000001E-8</v>
      </c>
      <c r="BZ1746" s="172">
        <v>2.5916974000000001E-9</v>
      </c>
      <c r="CA1746" s="69">
        <v>0</v>
      </c>
      <c r="CB1746" s="172">
        <v>3.9336388999999997E-9</v>
      </c>
      <c r="CC1746" s="69">
        <v>0</v>
      </c>
      <c r="CD1746" s="69">
        <v>0</v>
      </c>
      <c r="CE1746" s="69">
        <v>0</v>
      </c>
      <c r="CF1746" s="69">
        <v>0</v>
      </c>
      <c r="CG1746" s="69">
        <v>0</v>
      </c>
      <c r="CH1746" s="172">
        <v>5.5674067000000001E-9</v>
      </c>
      <c r="CI1746" s="172">
        <v>1.9165857000000001E-7</v>
      </c>
      <c r="CJ1746" s="172">
        <v>1.3936722999999999E-7</v>
      </c>
      <c r="CK1746" s="69">
        <v>0</v>
      </c>
      <c r="CM1746" s="198">
        <v>0</v>
      </c>
      <c r="CN1746" s="198">
        <v>3.3061040999999998E-3</v>
      </c>
      <c r="CO1746" s="198">
        <v>1.0905842E-4</v>
      </c>
      <c r="CP1746" s="197">
        <v>7.5147694000000004E-6</v>
      </c>
      <c r="CQ1746" s="198">
        <v>0</v>
      </c>
      <c r="CR1746" s="198">
        <v>0</v>
      </c>
      <c r="CS1746" s="197">
        <v>4.5825189999999997E-7</v>
      </c>
      <c r="CT1746" s="198">
        <v>0</v>
      </c>
      <c r="CU1746" s="198">
        <v>0</v>
      </c>
      <c r="CV1746" s="197">
        <v>9.1143191E-7</v>
      </c>
    </row>
    <row r="1747" spans="1:100" ht="14.4">
      <c r="A1747" t="s">
        <v>3895</v>
      </c>
      <c r="B1747" s="85" t="s">
        <v>1276</v>
      </c>
      <c r="C1747" s="113" t="str">
        <f t="shared" si="763"/>
        <v>B.046.06.111</v>
      </c>
      <c r="D1747" s="9" t="s">
        <v>1277</v>
      </c>
      <c r="E1747" s="112" t="s">
        <v>514</v>
      </c>
      <c r="F1747" s="115" t="str">
        <f t="shared" si="764"/>
        <v>Electricity Gujarat production</v>
      </c>
      <c r="G1747" s="143">
        <f t="shared" si="750"/>
        <v>0.17193601999999999</v>
      </c>
      <c r="I1747" s="118">
        <f t="shared" si="751"/>
        <v>3.1364276994000004E-2</v>
      </c>
      <c r="K1747" s="161">
        <f t="shared" si="752"/>
        <v>9.1267653999999997E-4</v>
      </c>
      <c r="L1747" s="161">
        <f t="shared" si="753"/>
        <v>2.3661167400000002E-3</v>
      </c>
      <c r="M1747" s="162">
        <f t="shared" si="754"/>
        <v>2.2950807140000003E-3</v>
      </c>
      <c r="N1747" s="161">
        <v>2.5790403E-2</v>
      </c>
      <c r="O1747" s="132">
        <v>4.8967194000000005E-4</v>
      </c>
      <c r="P1747" s="132">
        <v>1.8764448E-3</v>
      </c>
      <c r="Q1747" s="132">
        <v>8.0353320999999997E-4</v>
      </c>
      <c r="R1747" s="132">
        <v>1.0914333E-4</v>
      </c>
      <c r="S1747" s="132">
        <v>0</v>
      </c>
      <c r="T1747" s="132">
        <v>0</v>
      </c>
      <c r="U1747" s="132">
        <v>0</v>
      </c>
      <c r="V1747" s="164">
        <v>9.2257514000000001E-5</v>
      </c>
      <c r="W1747" s="132">
        <v>0</v>
      </c>
      <c r="X1747" s="132">
        <v>2.2028232000000001E-3</v>
      </c>
      <c r="Y1747" s="132">
        <v>0</v>
      </c>
      <c r="Z1747" s="132">
        <v>0</v>
      </c>
      <c r="AA1747" s="132">
        <v>0</v>
      </c>
      <c r="AC1747" s="118">
        <f t="shared" si="755"/>
        <v>2.5790403E-2</v>
      </c>
      <c r="AD1747" s="118">
        <f t="shared" si="756"/>
        <v>3.2787932800000001E-3</v>
      </c>
      <c r="AE1747" s="118">
        <f t="shared" si="757"/>
        <v>2.3661167400000002E-3</v>
      </c>
      <c r="AF1747" s="118">
        <f t="shared" si="758"/>
        <v>2.3661167400000002E-3</v>
      </c>
      <c r="AG1747" s="118">
        <f t="shared" si="759"/>
        <v>2.2950807140000003E-3</v>
      </c>
      <c r="AI1747" s="69">
        <v>2.4996250999999998</v>
      </c>
      <c r="AJ1747" s="69">
        <v>1.7395627</v>
      </c>
      <c r="AK1747" s="69">
        <v>0.27368408999999999</v>
      </c>
      <c r="AL1747" s="69">
        <v>0</v>
      </c>
      <c r="AM1747" s="69">
        <v>3.8830611999999998E-3</v>
      </c>
      <c r="AN1747" s="69">
        <v>0.43076331000000001</v>
      </c>
      <c r="AO1747" s="69">
        <v>5.1731911999999998E-2</v>
      </c>
      <c r="AQ1747" s="116">
        <v>3.1589252E-3</v>
      </c>
      <c r="AR1747" s="116">
        <v>2.9918368000000002E-3</v>
      </c>
      <c r="AS1747" s="116">
        <v>1.4026943000000001E-4</v>
      </c>
      <c r="AT1747" s="199">
        <v>2.6818948E-5</v>
      </c>
      <c r="AU1747" s="150">
        <f t="shared" si="760"/>
        <v>1.7936672061000003E-7</v>
      </c>
      <c r="AV1747" s="150">
        <f t="shared" si="761"/>
        <v>5.1874790310500001E-10</v>
      </c>
      <c r="AW1747" s="163">
        <f t="shared" si="762"/>
        <v>3.7561550783000003E-3</v>
      </c>
      <c r="AX1747" s="196">
        <v>1.5955663000000001E-7</v>
      </c>
      <c r="AY1747" s="196">
        <v>4.8142085000000004E-10</v>
      </c>
      <c r="AZ1747" s="196">
        <v>1.3153105000000001E-14</v>
      </c>
      <c r="BA1747" s="108">
        <v>0</v>
      </c>
      <c r="BB1747" s="108">
        <v>0</v>
      </c>
      <c r="BC1747" s="196">
        <v>1.1947961E-10</v>
      </c>
      <c r="BD1747" s="196">
        <v>1.9690610999999999E-8</v>
      </c>
      <c r="BE1747" s="196">
        <v>1.693722E-11</v>
      </c>
      <c r="BF1747" s="196">
        <v>2.0376680000000001E-11</v>
      </c>
      <c r="BG1747" s="108">
        <v>0</v>
      </c>
      <c r="BH1747" s="108">
        <v>0</v>
      </c>
      <c r="BI1747" s="108">
        <v>0</v>
      </c>
      <c r="BJ1747" s="108">
        <v>0</v>
      </c>
      <c r="BK1747" s="108">
        <v>0</v>
      </c>
      <c r="BL1747" s="108">
        <v>0</v>
      </c>
      <c r="BM1747" s="108">
        <v>0</v>
      </c>
      <c r="BN1747" s="108">
        <v>0</v>
      </c>
      <c r="BO1747" s="196">
        <v>1.8620783E-6</v>
      </c>
      <c r="BP1747" s="108">
        <v>3.7542930000000001E-3</v>
      </c>
      <c r="BQ1747" s="108">
        <v>0</v>
      </c>
      <c r="BR1747" s="108">
        <v>0</v>
      </c>
      <c r="BS1747" s="108">
        <v>0</v>
      </c>
      <c r="BU1747" s="172">
        <v>8.0045346000000003E-6</v>
      </c>
      <c r="BV1747" s="172">
        <v>1.7981894E-7</v>
      </c>
      <c r="BW1747" s="172">
        <v>4.7940324E-6</v>
      </c>
      <c r="BX1747" s="69">
        <v>0</v>
      </c>
      <c r="BY1747" s="172">
        <v>1.8813546000000001E-7</v>
      </c>
      <c r="BZ1747" s="172">
        <v>7.7348877000000004E-8</v>
      </c>
      <c r="CA1747" s="69">
        <v>0</v>
      </c>
      <c r="CB1747" s="172">
        <v>1.1739895E-7</v>
      </c>
      <c r="CC1747" s="69">
        <v>0</v>
      </c>
      <c r="CD1747" s="69">
        <v>0</v>
      </c>
      <c r="CE1747" s="69">
        <v>0</v>
      </c>
      <c r="CF1747" s="69">
        <v>0</v>
      </c>
      <c r="CG1747" s="69">
        <v>0</v>
      </c>
      <c r="CH1747" s="172">
        <v>1.5823561E-7</v>
      </c>
      <c r="CI1747" s="172">
        <v>2.4450689999999999E-6</v>
      </c>
      <c r="CJ1747" s="172">
        <v>4.4495328000000001E-8</v>
      </c>
      <c r="CK1747" s="69">
        <v>0</v>
      </c>
      <c r="CM1747" s="198">
        <v>0</v>
      </c>
      <c r="CN1747" s="198">
        <v>0.17193601999999999</v>
      </c>
      <c r="CO1747" s="198">
        <v>3.2548347000000001E-3</v>
      </c>
      <c r="CP1747" s="198">
        <v>1.4076953E-4</v>
      </c>
      <c r="CQ1747" s="198">
        <v>0</v>
      </c>
      <c r="CR1747" s="198">
        <v>0</v>
      </c>
      <c r="CS1747" s="197">
        <v>6.6560484999999996E-6</v>
      </c>
      <c r="CT1747" s="198">
        <v>0</v>
      </c>
      <c r="CU1747" s="198">
        <v>0</v>
      </c>
      <c r="CV1747" s="197">
        <v>2.7201568999999999E-5</v>
      </c>
    </row>
    <row r="1748" spans="1:100" ht="14.4">
      <c r="A1748" t="s">
        <v>3896</v>
      </c>
      <c r="B1748" s="85" t="s">
        <v>1276</v>
      </c>
      <c r="C1748" s="113" t="str">
        <f t="shared" si="763"/>
        <v>B.046.06.112</v>
      </c>
      <c r="D1748" s="9" t="s">
        <v>1277</v>
      </c>
      <c r="E1748" s="112" t="s">
        <v>514</v>
      </c>
      <c r="F1748" s="115" t="str">
        <f t="shared" si="764"/>
        <v>Electricity Haryana production</v>
      </c>
      <c r="G1748" s="143">
        <f t="shared" si="750"/>
        <v>0.32335077333333334</v>
      </c>
      <c r="I1748" s="118">
        <f t="shared" si="751"/>
        <v>5.4930695651999997E-2</v>
      </c>
      <c r="K1748" s="161">
        <f t="shared" si="752"/>
        <v>1.7241424300000001E-3</v>
      </c>
      <c r="L1748" s="161">
        <f t="shared" si="753"/>
        <v>4.3455602000000001E-3</v>
      </c>
      <c r="M1748" s="162">
        <f t="shared" si="754"/>
        <v>3.5837702200000002E-4</v>
      </c>
      <c r="N1748" s="161">
        <v>4.8502615999999998E-2</v>
      </c>
      <c r="O1748" s="132">
        <v>8.3672640000000001E-4</v>
      </c>
      <c r="P1748" s="132">
        <v>3.5088338000000001E-3</v>
      </c>
      <c r="Q1748" s="132">
        <v>1.5025594E-3</v>
      </c>
      <c r="R1748" s="132">
        <v>2.2158303000000001E-4</v>
      </c>
      <c r="S1748" s="132">
        <v>0</v>
      </c>
      <c r="T1748" s="132">
        <v>0</v>
      </c>
      <c r="U1748" s="132">
        <v>0</v>
      </c>
      <c r="V1748" s="164">
        <v>2.0887532E-5</v>
      </c>
      <c r="W1748" s="132">
        <v>0</v>
      </c>
      <c r="X1748" s="132">
        <v>3.3748949E-4</v>
      </c>
      <c r="Y1748" s="132">
        <v>0</v>
      </c>
      <c r="Z1748" s="132">
        <v>0</v>
      </c>
      <c r="AA1748" s="132">
        <v>0</v>
      </c>
      <c r="AC1748" s="118">
        <f t="shared" si="755"/>
        <v>4.8502615999999998E-2</v>
      </c>
      <c r="AD1748" s="118">
        <f t="shared" si="756"/>
        <v>6.0697026299999998E-3</v>
      </c>
      <c r="AE1748" s="118">
        <f t="shared" si="757"/>
        <v>4.3455602000000001E-3</v>
      </c>
      <c r="AF1748" s="118">
        <f t="shared" si="758"/>
        <v>4.3455602000000001E-3</v>
      </c>
      <c r="AG1748" s="118">
        <f t="shared" si="759"/>
        <v>3.5837702200000002E-4</v>
      </c>
      <c r="AI1748" s="69">
        <v>3.4243014999999999</v>
      </c>
      <c r="AJ1748" s="69">
        <v>3.2533647000000001</v>
      </c>
      <c r="AK1748" s="69">
        <v>4.1930513000000003E-2</v>
      </c>
      <c r="AL1748" s="69">
        <v>0</v>
      </c>
      <c r="AM1748" s="69">
        <v>5.8459075999999999E-2</v>
      </c>
      <c r="AN1748" s="69">
        <v>5.8995348000000003E-2</v>
      </c>
      <c r="AO1748" s="69">
        <v>1.1551805E-2</v>
      </c>
      <c r="AQ1748" s="116">
        <v>5.9094396999999996E-3</v>
      </c>
      <c r="AR1748" s="116">
        <v>5.6037146000000003E-3</v>
      </c>
      <c r="AS1748" s="116">
        <v>2.6323763000000002E-4</v>
      </c>
      <c r="AT1748" s="199">
        <v>4.2487409E-5</v>
      </c>
      <c r="AU1748" s="150">
        <f t="shared" si="760"/>
        <v>3.3595411677999997E-7</v>
      </c>
      <c r="AV1748" s="150">
        <f t="shared" si="761"/>
        <v>9.7351192433400016E-10</v>
      </c>
      <c r="AW1748" s="163">
        <f t="shared" si="762"/>
        <v>5.9506175832199993E-3</v>
      </c>
      <c r="AX1748" s="196">
        <v>3.0006952000000002E-7</v>
      </c>
      <c r="AY1748" s="196">
        <v>9.0538216000000004E-10</v>
      </c>
      <c r="AZ1748" s="196">
        <v>2.4736334000000001E-14</v>
      </c>
      <c r="BA1748" s="108">
        <v>0</v>
      </c>
      <c r="BB1748" s="108">
        <v>0</v>
      </c>
      <c r="BC1748" s="196">
        <v>2.2341977999999999E-10</v>
      </c>
      <c r="BD1748" s="196">
        <v>3.5661176999999998E-8</v>
      </c>
      <c r="BE1748" s="196">
        <v>3.1671595000000002E-11</v>
      </c>
      <c r="BF1748" s="196">
        <v>3.6433433000000002E-11</v>
      </c>
      <c r="BG1748" s="108">
        <v>0</v>
      </c>
      <c r="BH1748" s="108">
        <v>0</v>
      </c>
      <c r="BI1748" s="108">
        <v>0</v>
      </c>
      <c r="BJ1748" s="108">
        <v>0</v>
      </c>
      <c r="BK1748" s="108">
        <v>0</v>
      </c>
      <c r="BL1748" s="108">
        <v>0</v>
      </c>
      <c r="BM1748" s="108">
        <v>0</v>
      </c>
      <c r="BN1748" s="108">
        <v>0</v>
      </c>
      <c r="BO1748" s="196">
        <v>4.2158321999999997E-7</v>
      </c>
      <c r="BP1748" s="108">
        <v>5.9501959999999996E-3</v>
      </c>
      <c r="BQ1748" s="108">
        <v>0</v>
      </c>
      <c r="BR1748" s="108">
        <v>0</v>
      </c>
      <c r="BS1748" s="108">
        <v>0</v>
      </c>
      <c r="BU1748" s="172">
        <v>1.4349112000000001E-5</v>
      </c>
      <c r="BV1748" s="172">
        <v>3.2473900000000001E-7</v>
      </c>
      <c r="BW1748" s="172">
        <v>9.0158774999999996E-6</v>
      </c>
      <c r="BX1748" s="69">
        <v>0</v>
      </c>
      <c r="BY1748" s="172">
        <v>3.5797579000000001E-7</v>
      </c>
      <c r="BZ1748" s="172">
        <v>1.4463781E-7</v>
      </c>
      <c r="CA1748" s="69">
        <v>0</v>
      </c>
      <c r="CB1748" s="172">
        <v>2.1952907E-7</v>
      </c>
      <c r="CC1748" s="69">
        <v>0</v>
      </c>
      <c r="CD1748" s="69">
        <v>0</v>
      </c>
      <c r="CE1748" s="69">
        <v>0</v>
      </c>
      <c r="CF1748" s="69">
        <v>0</v>
      </c>
      <c r="CG1748" s="69">
        <v>0</v>
      </c>
      <c r="CH1748" s="172">
        <v>2.9514393E-7</v>
      </c>
      <c r="CI1748" s="172">
        <v>3.9811354000000004E-6</v>
      </c>
      <c r="CJ1748" s="172">
        <v>1.007395E-8</v>
      </c>
      <c r="CK1748" s="69">
        <v>0</v>
      </c>
      <c r="CM1748" s="198">
        <v>0</v>
      </c>
      <c r="CN1748" s="198">
        <v>0.32335077000000001</v>
      </c>
      <c r="CO1748" s="198">
        <v>6.0863476999999996E-3</v>
      </c>
      <c r="CP1748" s="198">
        <v>2.5535450000000002E-4</v>
      </c>
      <c r="CQ1748" s="198">
        <v>0</v>
      </c>
      <c r="CR1748" s="198">
        <v>0</v>
      </c>
      <c r="CS1748" s="197">
        <v>1.2401291E-5</v>
      </c>
      <c r="CT1748" s="198">
        <v>0</v>
      </c>
      <c r="CU1748" s="198">
        <v>0</v>
      </c>
      <c r="CV1748" s="197">
        <v>5.0865319000000001E-5</v>
      </c>
    </row>
    <row r="1749" spans="1:100" ht="14.4">
      <c r="A1749" t="s">
        <v>3897</v>
      </c>
      <c r="B1749" s="85" t="s">
        <v>1276</v>
      </c>
      <c r="C1749" s="113" t="str">
        <f t="shared" si="763"/>
        <v>B.046.06.113</v>
      </c>
      <c r="D1749" s="9" t="s">
        <v>1277</v>
      </c>
      <c r="E1749" s="112" t="s">
        <v>514</v>
      </c>
      <c r="F1749" s="115" t="str">
        <f t="shared" si="764"/>
        <v>Electricity Himachal Pradesh production</v>
      </c>
      <c r="G1749" s="143">
        <f t="shared" si="750"/>
        <v>2.3355892666666669E-3</v>
      </c>
      <c r="I1749" s="118">
        <f t="shared" si="751"/>
        <v>6.0393095877000005E-4</v>
      </c>
      <c r="K1749" s="161">
        <f t="shared" si="752"/>
        <v>7.31361538E-6</v>
      </c>
      <c r="L1749" s="161">
        <f t="shared" si="753"/>
        <v>4.8501468999999994E-7</v>
      </c>
      <c r="M1749" s="162">
        <f t="shared" si="754"/>
        <v>2.4579393870000001E-4</v>
      </c>
      <c r="N1749" s="161">
        <v>3.5033839000000002E-4</v>
      </c>
      <c r="O1749" s="164">
        <v>1.9759274E-7</v>
      </c>
      <c r="P1749" s="164">
        <v>2.8742195E-7</v>
      </c>
      <c r="Q1749" s="164">
        <v>1.1968857999999999E-7</v>
      </c>
      <c r="R1749" s="164">
        <v>7.1939267999999997E-6</v>
      </c>
      <c r="S1749" s="132">
        <v>0</v>
      </c>
      <c r="T1749" s="132">
        <v>0</v>
      </c>
      <c r="U1749" s="132">
        <v>0</v>
      </c>
      <c r="V1749" s="132">
        <v>2.3980244000000001E-4</v>
      </c>
      <c r="W1749" s="132">
        <v>0</v>
      </c>
      <c r="X1749" s="164">
        <v>5.9914987000000001E-6</v>
      </c>
      <c r="Y1749" s="132">
        <v>0</v>
      </c>
      <c r="Z1749" s="132">
        <v>0</v>
      </c>
      <c r="AA1749" s="132">
        <v>0</v>
      </c>
      <c r="AC1749" s="118">
        <f t="shared" si="755"/>
        <v>3.5033839000000002E-4</v>
      </c>
      <c r="AD1749" s="118">
        <f t="shared" si="756"/>
        <v>7.7986300699999994E-6</v>
      </c>
      <c r="AE1749" s="118">
        <f t="shared" si="757"/>
        <v>4.8501468999999994E-7</v>
      </c>
      <c r="AF1749" s="118">
        <f t="shared" si="758"/>
        <v>4.8501468999999994E-7</v>
      </c>
      <c r="AG1749" s="118">
        <f t="shared" si="759"/>
        <v>2.4579393870000001E-4</v>
      </c>
      <c r="AI1749" s="69">
        <v>1.1657219000000001</v>
      </c>
      <c r="AJ1749" s="69">
        <v>0</v>
      </c>
      <c r="AK1749" s="69">
        <v>7.4439833000000005E-4</v>
      </c>
      <c r="AL1749" s="69">
        <v>0</v>
      </c>
      <c r="AM1749" s="69">
        <v>0</v>
      </c>
      <c r="AN1749" s="69">
        <v>4.5315232E-3</v>
      </c>
      <c r="AO1749" s="69">
        <v>1.1604460000000001</v>
      </c>
      <c r="AQ1749" s="199">
        <v>3.9922760000000001E-5</v>
      </c>
      <c r="AR1749" s="199">
        <v>3.8117617000000002E-5</v>
      </c>
      <c r="AS1749" s="199">
        <v>1.7705855999999999E-6</v>
      </c>
      <c r="AT1749" s="199">
        <v>3.4557952000000002E-8</v>
      </c>
      <c r="AU1749" s="150">
        <f t="shared" si="760"/>
        <v>2.2852288068309998E-9</v>
      </c>
      <c r="AV1749" s="150">
        <f t="shared" si="761"/>
        <v>6.5480235949799999E-12</v>
      </c>
      <c r="AW1749" s="163">
        <f t="shared" si="762"/>
        <v>4.8400492999999999E-6</v>
      </c>
      <c r="AX1749" s="196">
        <v>2.1674268E-9</v>
      </c>
      <c r="AY1749" s="196">
        <v>6.5396498999999998E-12</v>
      </c>
      <c r="AZ1749" s="196">
        <v>1.7867258000000001E-16</v>
      </c>
      <c r="BA1749" s="108">
        <v>0</v>
      </c>
      <c r="BB1749" s="108">
        <v>0</v>
      </c>
      <c r="BC1749" s="196">
        <v>1.7796831E-14</v>
      </c>
      <c r="BD1749" s="196">
        <v>1.1778420999999999E-10</v>
      </c>
      <c r="BE1749" s="196">
        <v>2.5228475E-15</v>
      </c>
      <c r="BF1749" s="196">
        <v>5.6721748999999999E-15</v>
      </c>
      <c r="BG1749" s="108">
        <v>0</v>
      </c>
      <c r="BH1749" s="108">
        <v>0</v>
      </c>
      <c r="BI1749" s="108">
        <v>0</v>
      </c>
      <c r="BJ1749" s="108">
        <v>0</v>
      </c>
      <c r="BK1749" s="108">
        <v>0</v>
      </c>
      <c r="BL1749" s="108">
        <v>0</v>
      </c>
      <c r="BM1749" s="108">
        <v>0</v>
      </c>
      <c r="BN1749" s="108">
        <v>0</v>
      </c>
      <c r="BO1749" s="196">
        <v>4.8400492999999999E-6</v>
      </c>
      <c r="BP1749" s="108">
        <v>0</v>
      </c>
      <c r="BQ1749" s="108">
        <v>0</v>
      </c>
      <c r="BR1749" s="108">
        <v>0</v>
      </c>
      <c r="BS1749" s="108">
        <v>0</v>
      </c>
      <c r="BU1749" s="172">
        <v>1.8829700000000001E-7</v>
      </c>
      <c r="BV1749" s="172">
        <v>4.4964891999999999E-11</v>
      </c>
      <c r="BW1749" s="172">
        <v>6.5122426000000003E-8</v>
      </c>
      <c r="BX1749" s="69">
        <v>0</v>
      </c>
      <c r="BY1749" s="172">
        <v>6.4675887E-9</v>
      </c>
      <c r="BZ1749" s="172">
        <v>1.1521338E-11</v>
      </c>
      <c r="CA1749" s="69">
        <v>0</v>
      </c>
      <c r="CB1749" s="172">
        <v>1.7486911E-11</v>
      </c>
      <c r="CC1749" s="69">
        <v>0</v>
      </c>
      <c r="CD1749" s="69">
        <v>0</v>
      </c>
      <c r="CE1749" s="69">
        <v>0</v>
      </c>
      <c r="CF1749" s="69">
        <v>0</v>
      </c>
      <c r="CG1749" s="69">
        <v>0</v>
      </c>
      <c r="CH1749" s="172">
        <v>2.4749792000000001E-11</v>
      </c>
      <c r="CI1749" s="172">
        <v>9.527674200000001E-10</v>
      </c>
      <c r="CJ1749" s="172">
        <v>1.1565549E-7</v>
      </c>
      <c r="CK1749" s="69">
        <v>0</v>
      </c>
      <c r="CM1749" s="198">
        <v>0</v>
      </c>
      <c r="CN1749" s="198">
        <v>2.3355893E-3</v>
      </c>
      <c r="CO1749" s="197">
        <v>4.8481697999999997E-7</v>
      </c>
      <c r="CP1749" s="197">
        <v>3.3406753E-8</v>
      </c>
      <c r="CQ1749" s="198">
        <v>0</v>
      </c>
      <c r="CR1749" s="198">
        <v>0</v>
      </c>
      <c r="CS1749" s="197">
        <v>1.8074584E-7</v>
      </c>
      <c r="CT1749" s="198">
        <v>0</v>
      </c>
      <c r="CU1749" s="198">
        <v>0</v>
      </c>
      <c r="CV1749" s="197">
        <v>4.0517517999999999E-9</v>
      </c>
    </row>
    <row r="1750" spans="1:100" ht="14.4">
      <c r="A1750" t="s">
        <v>3898</v>
      </c>
      <c r="B1750" s="85" t="s">
        <v>1276</v>
      </c>
      <c r="C1750" s="113" t="str">
        <f t="shared" si="763"/>
        <v>B.046.06.114</v>
      </c>
      <c r="D1750" s="9" t="s">
        <v>1277</v>
      </c>
      <c r="E1750" s="112" t="s">
        <v>514</v>
      </c>
      <c r="F1750" s="115" t="str">
        <f t="shared" si="764"/>
        <v>Electricity Jammu &amp; Kashmir and Ladajh production</v>
      </c>
      <c r="G1750" s="143">
        <f t="shared" si="750"/>
        <v>2.3299550666666664E-3</v>
      </c>
      <c r="I1750" s="118">
        <f t="shared" si="751"/>
        <v>6.0200359400000006E-4</v>
      </c>
      <c r="K1750" s="161">
        <f t="shared" si="752"/>
        <v>7.1942023E-6</v>
      </c>
      <c r="L1750" s="161">
        <f t="shared" si="753"/>
        <v>0</v>
      </c>
      <c r="M1750" s="162">
        <f t="shared" si="754"/>
        <v>2.4531613170000001E-4</v>
      </c>
      <c r="N1750" s="161">
        <v>3.4949325999999997E-4</v>
      </c>
      <c r="O1750" s="132">
        <v>0</v>
      </c>
      <c r="P1750" s="132">
        <v>0</v>
      </c>
      <c r="Q1750" s="132">
        <v>0</v>
      </c>
      <c r="R1750" s="164">
        <v>7.1942023E-6</v>
      </c>
      <c r="S1750" s="132">
        <v>0</v>
      </c>
      <c r="T1750" s="132">
        <v>0</v>
      </c>
      <c r="U1750" s="132">
        <v>0</v>
      </c>
      <c r="V1750" s="132">
        <v>2.3944926E-4</v>
      </c>
      <c r="W1750" s="132">
        <v>0</v>
      </c>
      <c r="X1750" s="164">
        <v>5.8668716999999999E-6</v>
      </c>
      <c r="Y1750" s="132">
        <v>0</v>
      </c>
      <c r="Z1750" s="132">
        <v>0</v>
      </c>
      <c r="AA1750" s="132">
        <v>0</v>
      </c>
      <c r="AC1750" s="118">
        <f t="shared" si="755"/>
        <v>3.4949325999999997E-4</v>
      </c>
      <c r="AD1750" s="118">
        <f t="shared" si="756"/>
        <v>7.1942023E-6</v>
      </c>
      <c r="AE1750" s="118">
        <f t="shared" si="757"/>
        <v>0</v>
      </c>
      <c r="AF1750" s="118">
        <f t="shared" si="758"/>
        <v>0</v>
      </c>
      <c r="AG1750" s="118">
        <f t="shared" si="759"/>
        <v>2.4531613170000001E-4</v>
      </c>
      <c r="AI1750" s="69">
        <v>1.1657065</v>
      </c>
      <c r="AJ1750" s="69">
        <v>0</v>
      </c>
      <c r="AK1750" s="69">
        <v>7.2891437000000003E-4</v>
      </c>
      <c r="AL1750" s="69">
        <v>0</v>
      </c>
      <c r="AM1750" s="69">
        <v>0</v>
      </c>
      <c r="AN1750" s="69">
        <v>0</v>
      </c>
      <c r="AO1750" s="69">
        <v>1.1649775</v>
      </c>
      <c r="AQ1750" s="199">
        <v>3.9746361999999999E-5</v>
      </c>
      <c r="AR1750" s="199">
        <v>3.7947751000000002E-5</v>
      </c>
      <c r="AS1750" s="199">
        <v>1.7641038E-6</v>
      </c>
      <c r="AT1750" s="199">
        <v>3.4507054000000003E-8</v>
      </c>
      <c r="AU1750" s="150">
        <f t="shared" si="760"/>
        <v>2.2750450100000002E-9</v>
      </c>
      <c r="AV1750" s="150">
        <f t="shared" si="761"/>
        <v>6.5240524415600004E-12</v>
      </c>
      <c r="AW1750" s="163">
        <f t="shared" si="762"/>
        <v>4.8329208E-6</v>
      </c>
      <c r="AX1750" s="196">
        <v>2.1621983000000001E-9</v>
      </c>
      <c r="AY1750" s="196">
        <v>6.5238742000000002E-12</v>
      </c>
      <c r="AZ1750" s="196">
        <v>1.7824156E-16</v>
      </c>
      <c r="BA1750" s="108">
        <v>0</v>
      </c>
      <c r="BB1750" s="108">
        <v>0</v>
      </c>
      <c r="BC1750" s="108">
        <v>0</v>
      </c>
      <c r="BD1750" s="196">
        <v>1.1284671E-10</v>
      </c>
      <c r="BE1750" s="108">
        <v>0</v>
      </c>
      <c r="BF1750" s="108">
        <v>0</v>
      </c>
      <c r="BG1750" s="108">
        <v>0</v>
      </c>
      <c r="BH1750" s="108">
        <v>0</v>
      </c>
      <c r="BI1750" s="108">
        <v>0</v>
      </c>
      <c r="BJ1750" s="108">
        <v>0</v>
      </c>
      <c r="BK1750" s="108">
        <v>0</v>
      </c>
      <c r="BL1750" s="108">
        <v>0</v>
      </c>
      <c r="BM1750" s="108">
        <v>0</v>
      </c>
      <c r="BN1750" s="108">
        <v>0</v>
      </c>
      <c r="BO1750" s="196">
        <v>4.8329208E-6</v>
      </c>
      <c r="BP1750" s="108">
        <v>0</v>
      </c>
      <c r="BQ1750" s="108">
        <v>0</v>
      </c>
      <c r="BR1750" s="108">
        <v>0</v>
      </c>
      <c r="BS1750" s="108">
        <v>0</v>
      </c>
      <c r="BU1750" s="172">
        <v>1.8782282000000001E-7</v>
      </c>
      <c r="BV1750" s="69">
        <v>0</v>
      </c>
      <c r="BW1750" s="172">
        <v>6.4965330000000006E-8</v>
      </c>
      <c r="BX1750" s="69">
        <v>0</v>
      </c>
      <c r="BY1750" s="172">
        <v>6.4393877000000001E-9</v>
      </c>
      <c r="BZ1750" s="69">
        <v>0</v>
      </c>
      <c r="CA1750" s="69">
        <v>0</v>
      </c>
      <c r="CB1750" s="69">
        <v>0</v>
      </c>
      <c r="CC1750" s="69">
        <v>0</v>
      </c>
      <c r="CD1750" s="69">
        <v>0</v>
      </c>
      <c r="CE1750" s="69">
        <v>0</v>
      </c>
      <c r="CF1750" s="69">
        <v>0</v>
      </c>
      <c r="CG1750" s="69">
        <v>0</v>
      </c>
      <c r="CH1750" s="69">
        <v>0</v>
      </c>
      <c r="CI1750" s="172">
        <v>9.3294924999999994E-10</v>
      </c>
      <c r="CJ1750" s="172">
        <v>1.1548515000000001E-7</v>
      </c>
      <c r="CK1750" s="69">
        <v>0</v>
      </c>
      <c r="CM1750" s="198">
        <v>0</v>
      </c>
      <c r="CN1750" s="198">
        <v>2.3299550999999999E-3</v>
      </c>
      <c r="CO1750" s="198">
        <v>0</v>
      </c>
      <c r="CP1750" s="198">
        <v>0</v>
      </c>
      <c r="CQ1750" s="198">
        <v>0</v>
      </c>
      <c r="CR1750" s="198">
        <v>0</v>
      </c>
      <c r="CS1750" s="197">
        <v>1.7940654000000001E-7</v>
      </c>
      <c r="CT1750" s="198">
        <v>0</v>
      </c>
      <c r="CU1750" s="198">
        <v>0</v>
      </c>
      <c r="CV1750" s="198">
        <v>0</v>
      </c>
    </row>
    <row r="1751" spans="1:100" ht="14.4">
      <c r="A1751" t="s">
        <v>3899</v>
      </c>
      <c r="B1751" s="85" t="s">
        <v>1276</v>
      </c>
      <c r="C1751" s="113" t="str">
        <f t="shared" si="763"/>
        <v>B.046.06.115</v>
      </c>
      <c r="D1751" s="9" t="s">
        <v>1277</v>
      </c>
      <c r="E1751" s="112" t="s">
        <v>514</v>
      </c>
      <c r="F1751" s="115" t="str">
        <f t="shared" si="764"/>
        <v>Electricity Jharkhand production</v>
      </c>
      <c r="G1751" s="143">
        <f t="shared" si="750"/>
        <v>0.34913991999999999</v>
      </c>
      <c r="I1751" s="118">
        <f t="shared" si="751"/>
        <v>5.9060259447399996E-2</v>
      </c>
      <c r="K1751" s="161">
        <f t="shared" si="752"/>
        <v>1.78991109E-3</v>
      </c>
      <c r="L1751" s="161">
        <f t="shared" si="753"/>
        <v>4.5322667399999997E-3</v>
      </c>
      <c r="M1751" s="162">
        <f t="shared" si="754"/>
        <v>3.6709361739999997E-4</v>
      </c>
      <c r="N1751" s="161">
        <v>5.2370988E-2</v>
      </c>
      <c r="O1751" s="132">
        <v>8.5066373999999995E-4</v>
      </c>
      <c r="P1751" s="132">
        <v>3.6816029999999999E-3</v>
      </c>
      <c r="Q1751" s="132">
        <v>1.5775068000000001E-3</v>
      </c>
      <c r="R1751" s="132">
        <v>2.1240429E-4</v>
      </c>
      <c r="S1751" s="132">
        <v>0</v>
      </c>
      <c r="T1751" s="132">
        <v>0</v>
      </c>
      <c r="U1751" s="132">
        <v>0</v>
      </c>
      <c r="V1751" s="164">
        <v>3.2374474000000001E-6</v>
      </c>
      <c r="W1751" s="132">
        <v>0</v>
      </c>
      <c r="X1751" s="132">
        <v>3.6385616999999999E-4</v>
      </c>
      <c r="Y1751" s="132">
        <v>0</v>
      </c>
      <c r="Z1751" s="132">
        <v>0</v>
      </c>
      <c r="AA1751" s="132">
        <v>0</v>
      </c>
      <c r="AC1751" s="118">
        <f t="shared" si="755"/>
        <v>5.2370988E-2</v>
      </c>
      <c r="AD1751" s="118">
        <f t="shared" si="756"/>
        <v>6.3221778300000002E-3</v>
      </c>
      <c r="AE1751" s="118">
        <f t="shared" si="757"/>
        <v>4.5322667399999997E-3</v>
      </c>
      <c r="AF1751" s="118">
        <f t="shared" si="758"/>
        <v>4.5322667399999997E-3</v>
      </c>
      <c r="AG1751" s="118">
        <f t="shared" si="759"/>
        <v>3.6709361739999997E-4</v>
      </c>
      <c r="AI1751" s="69">
        <v>3.5599962000000001</v>
      </c>
      <c r="AJ1751" s="69">
        <v>3.5081704999999999</v>
      </c>
      <c r="AK1751" s="69">
        <v>4.5206372000000002E-2</v>
      </c>
      <c r="AL1751" s="69">
        <v>0</v>
      </c>
      <c r="AM1751" s="69">
        <v>0</v>
      </c>
      <c r="AN1751" s="69">
        <v>5.4188659999999998E-4</v>
      </c>
      <c r="AO1751" s="69">
        <v>6.0774855000000003E-3</v>
      </c>
      <c r="AQ1751" s="116">
        <v>6.3474691999999997E-3</v>
      </c>
      <c r="AR1751" s="116">
        <v>6.0190475999999998E-3</v>
      </c>
      <c r="AS1751" s="116">
        <v>2.8352318999999999E-4</v>
      </c>
      <c r="AT1751" s="199">
        <v>4.4898429000000003E-5</v>
      </c>
      <c r="AU1751" s="150">
        <f t="shared" si="760"/>
        <v>3.6085417592999999E-7</v>
      </c>
      <c r="AV1751" s="150">
        <f t="shared" si="761"/>
        <v>1.0485325232040001E-9</v>
      </c>
      <c r="AW1751" s="163">
        <f t="shared" si="762"/>
        <v>6.2882954429749997E-3</v>
      </c>
      <c r="AX1751" s="196">
        <v>3.2400184999999998E-7</v>
      </c>
      <c r="AY1751" s="196">
        <v>9.7759178E-10</v>
      </c>
      <c r="AZ1751" s="196">
        <v>2.6709203999999999E-14</v>
      </c>
      <c r="BA1751" s="108">
        <v>0</v>
      </c>
      <c r="BB1751" s="108">
        <v>0</v>
      </c>
      <c r="BC1751" s="196">
        <v>2.3456393E-10</v>
      </c>
      <c r="BD1751" s="196">
        <v>3.6617762000000001E-8</v>
      </c>
      <c r="BE1751" s="196">
        <v>3.3251369999999997E-11</v>
      </c>
      <c r="BF1751" s="196">
        <v>3.7662664000000002E-11</v>
      </c>
      <c r="BG1751" s="108">
        <v>0</v>
      </c>
      <c r="BH1751" s="108">
        <v>0</v>
      </c>
      <c r="BI1751" s="108">
        <v>0</v>
      </c>
      <c r="BJ1751" s="108">
        <v>0</v>
      </c>
      <c r="BK1751" s="108">
        <v>0</v>
      </c>
      <c r="BL1751" s="108">
        <v>0</v>
      </c>
      <c r="BM1751" s="108">
        <v>0</v>
      </c>
      <c r="BN1751" s="108">
        <v>0</v>
      </c>
      <c r="BO1751" s="196">
        <v>6.5342974999999994E-8</v>
      </c>
      <c r="BP1751" s="108">
        <v>6.2882301000000002E-3</v>
      </c>
      <c r="BQ1751" s="108">
        <v>0</v>
      </c>
      <c r="BR1751" s="108">
        <v>0</v>
      </c>
      <c r="BS1751" s="108">
        <v>0</v>
      </c>
      <c r="BU1751" s="172">
        <v>1.5413573E-5</v>
      </c>
      <c r="BV1751" s="172">
        <v>3.3688265000000001E-7</v>
      </c>
      <c r="BW1751" s="172">
        <v>9.7349474000000006E-6</v>
      </c>
      <c r="BX1751" s="69">
        <v>0</v>
      </c>
      <c r="BY1751" s="172">
        <v>3.5438331000000002E-7</v>
      </c>
      <c r="BZ1751" s="172">
        <v>1.5185232E-7</v>
      </c>
      <c r="CA1751" s="69">
        <v>0</v>
      </c>
      <c r="CB1751" s="172">
        <v>2.3047913999999999E-7</v>
      </c>
      <c r="CC1751" s="69">
        <v>0</v>
      </c>
      <c r="CD1751" s="69">
        <v>0</v>
      </c>
      <c r="CE1751" s="69">
        <v>0</v>
      </c>
      <c r="CF1751" s="69">
        <v>0</v>
      </c>
      <c r="CG1751" s="69">
        <v>0</v>
      </c>
      <c r="CH1751" s="172">
        <v>3.0960249E-7</v>
      </c>
      <c r="CI1751" s="172">
        <v>4.2938641000000003E-6</v>
      </c>
      <c r="CJ1751" s="172">
        <v>1.5614042999999999E-9</v>
      </c>
      <c r="CK1751" s="69">
        <v>0</v>
      </c>
      <c r="CM1751" s="198">
        <v>0</v>
      </c>
      <c r="CN1751" s="198">
        <v>0.34913991999999999</v>
      </c>
      <c r="CO1751" s="198">
        <v>6.3899337999999998E-3</v>
      </c>
      <c r="CP1751" s="198">
        <v>2.6531766000000001E-4</v>
      </c>
      <c r="CQ1751" s="198">
        <v>0</v>
      </c>
      <c r="CR1751" s="198">
        <v>0</v>
      </c>
      <c r="CS1751" s="197">
        <v>1.234583E-5</v>
      </c>
      <c r="CT1751" s="198">
        <v>0</v>
      </c>
      <c r="CU1751" s="198">
        <v>0</v>
      </c>
      <c r="CV1751" s="197">
        <v>5.3402473000000002E-5</v>
      </c>
    </row>
    <row r="1752" spans="1:100" ht="14.4">
      <c r="A1752" t="s">
        <v>3900</v>
      </c>
      <c r="B1752" s="85" t="s">
        <v>1276</v>
      </c>
      <c r="C1752" s="113" t="str">
        <f t="shared" si="763"/>
        <v>B.046.06.116</v>
      </c>
      <c r="D1752" s="9" t="s">
        <v>1277</v>
      </c>
      <c r="E1752" s="112" t="s">
        <v>514</v>
      </c>
      <c r="F1752" s="115" t="str">
        <f t="shared" si="764"/>
        <v>Electricity Karnataka production</v>
      </c>
      <c r="G1752" s="143">
        <f t="shared" si="750"/>
        <v>0.14402641333333335</v>
      </c>
      <c r="I1752" s="118">
        <f t="shared" si="751"/>
        <v>2.637821064E-2</v>
      </c>
      <c r="K1752" s="161">
        <f t="shared" si="752"/>
        <v>8.8607306E-4</v>
      </c>
      <c r="L1752" s="161">
        <f t="shared" si="753"/>
        <v>2.2339833400000001E-3</v>
      </c>
      <c r="M1752" s="162">
        <f t="shared" si="754"/>
        <v>1.65419224E-3</v>
      </c>
      <c r="N1752" s="161">
        <v>2.1603962000000001E-2</v>
      </c>
      <c r="O1752" s="132">
        <v>4.9394963999999997E-4</v>
      </c>
      <c r="P1752" s="132">
        <v>1.7400337E-3</v>
      </c>
      <c r="Q1752" s="132">
        <v>7.4406278999999997E-4</v>
      </c>
      <c r="R1752" s="132">
        <v>1.4201027000000001E-4</v>
      </c>
      <c r="S1752" s="132">
        <v>0</v>
      </c>
      <c r="T1752" s="132">
        <v>0</v>
      </c>
      <c r="U1752" s="132">
        <v>0</v>
      </c>
      <c r="V1752" s="132">
        <v>1.1959303999999999E-4</v>
      </c>
      <c r="W1752" s="132">
        <v>0</v>
      </c>
      <c r="X1752" s="132">
        <v>1.5345992000000001E-3</v>
      </c>
      <c r="Y1752" s="132">
        <v>0</v>
      </c>
      <c r="Z1752" s="132">
        <v>0</v>
      </c>
      <c r="AA1752" s="132">
        <v>0</v>
      </c>
      <c r="AC1752" s="118">
        <f t="shared" si="755"/>
        <v>2.1603962000000001E-2</v>
      </c>
      <c r="AD1752" s="118">
        <f t="shared" si="756"/>
        <v>3.1200564000000001E-3</v>
      </c>
      <c r="AE1752" s="118">
        <f t="shared" si="757"/>
        <v>2.2339833400000001E-3</v>
      </c>
      <c r="AF1752" s="118">
        <f t="shared" si="758"/>
        <v>2.2339833400000001E-3</v>
      </c>
      <c r="AG1752" s="118">
        <f t="shared" si="759"/>
        <v>1.65419224E-3</v>
      </c>
      <c r="AI1752" s="69">
        <v>2.3369795999999998</v>
      </c>
      <c r="AJ1752" s="69">
        <v>1.4347799000000001</v>
      </c>
      <c r="AK1752" s="69">
        <v>0.19066232</v>
      </c>
      <c r="AL1752" s="69">
        <v>0</v>
      </c>
      <c r="AM1752" s="69">
        <v>0.12521209</v>
      </c>
      <c r="AN1752" s="69">
        <v>0.37574814000000001</v>
      </c>
      <c r="AO1752" s="69">
        <v>0.21057714</v>
      </c>
      <c r="AQ1752" s="116">
        <v>2.6959420999999998E-3</v>
      </c>
      <c r="AR1752" s="116">
        <v>2.5583542000000002E-3</v>
      </c>
      <c r="AS1752" s="116">
        <v>1.1862296E-4</v>
      </c>
      <c r="AT1752" s="199">
        <v>1.8964934000000002E-5</v>
      </c>
      <c r="AU1752" s="150">
        <f t="shared" si="760"/>
        <v>1.5337854479E-7</v>
      </c>
      <c r="AV1752" s="150">
        <f t="shared" si="761"/>
        <v>4.3869439102100002E-10</v>
      </c>
      <c r="AW1752" s="163">
        <f t="shared" si="762"/>
        <v>2.6561533044000001E-3</v>
      </c>
      <c r="AX1752" s="196">
        <v>1.3365651000000001E-7</v>
      </c>
      <c r="AY1752" s="196">
        <v>4.0327396000000001E-10</v>
      </c>
      <c r="AZ1752" s="196">
        <v>1.1018021E-14</v>
      </c>
      <c r="BA1752" s="108">
        <v>0</v>
      </c>
      <c r="BB1752" s="108">
        <v>0</v>
      </c>
      <c r="BC1752" s="196">
        <v>1.1063679E-10</v>
      </c>
      <c r="BD1752" s="196">
        <v>1.9611398000000001E-8</v>
      </c>
      <c r="BE1752" s="196">
        <v>1.5683677000000001E-11</v>
      </c>
      <c r="BF1752" s="196">
        <v>1.9725736E-11</v>
      </c>
      <c r="BG1752" s="108">
        <v>0</v>
      </c>
      <c r="BH1752" s="108">
        <v>0</v>
      </c>
      <c r="BI1752" s="108">
        <v>0</v>
      </c>
      <c r="BJ1752" s="108">
        <v>0</v>
      </c>
      <c r="BK1752" s="108">
        <v>0</v>
      </c>
      <c r="BL1752" s="108">
        <v>0</v>
      </c>
      <c r="BM1752" s="108">
        <v>0</v>
      </c>
      <c r="BN1752" s="108">
        <v>0</v>
      </c>
      <c r="BO1752" s="196">
        <v>2.4138043999999999E-6</v>
      </c>
      <c r="BP1752" s="108">
        <v>2.6537395000000002E-3</v>
      </c>
      <c r="BQ1752" s="108">
        <v>0</v>
      </c>
      <c r="BR1752" s="108">
        <v>0</v>
      </c>
      <c r="BS1752" s="108">
        <v>0</v>
      </c>
      <c r="BU1752" s="172">
        <v>6.7646574000000003E-6</v>
      </c>
      <c r="BV1752" s="172">
        <v>1.7241984000000001E-7</v>
      </c>
      <c r="BW1752" s="172">
        <v>4.0158386E-6</v>
      </c>
      <c r="BX1752" s="69">
        <v>0</v>
      </c>
      <c r="BY1752" s="172">
        <v>2.1572804E-7</v>
      </c>
      <c r="BZ1752" s="172">
        <v>7.1624197999999997E-8</v>
      </c>
      <c r="CA1752" s="69">
        <v>0</v>
      </c>
      <c r="CB1752" s="172">
        <v>1.0871012E-7</v>
      </c>
      <c r="CC1752" s="69">
        <v>0</v>
      </c>
      <c r="CD1752" s="69">
        <v>0</v>
      </c>
      <c r="CE1752" s="69">
        <v>0</v>
      </c>
      <c r="CF1752" s="69">
        <v>0</v>
      </c>
      <c r="CG1752" s="69">
        <v>0</v>
      </c>
      <c r="CH1752" s="172">
        <v>1.4690800999999999E-7</v>
      </c>
      <c r="CI1752" s="172">
        <v>1.9757495999999999E-6</v>
      </c>
      <c r="CJ1752" s="172">
        <v>5.7679111000000002E-8</v>
      </c>
      <c r="CK1752" s="69">
        <v>0</v>
      </c>
      <c r="CM1752" s="198">
        <v>0</v>
      </c>
      <c r="CN1752" s="198">
        <v>0.14402640999999999</v>
      </c>
      <c r="CO1752" s="198">
        <v>3.0139405999999999E-3</v>
      </c>
      <c r="CP1752" s="198">
        <v>1.3439421E-4</v>
      </c>
      <c r="CQ1752" s="198">
        <v>0</v>
      </c>
      <c r="CR1752" s="198">
        <v>0</v>
      </c>
      <c r="CS1752" s="197">
        <v>7.4315771999999996E-6</v>
      </c>
      <c r="CT1752" s="198">
        <v>0</v>
      </c>
      <c r="CU1752" s="198">
        <v>0</v>
      </c>
      <c r="CV1752" s="197">
        <v>2.5188349000000001E-5</v>
      </c>
    </row>
    <row r="1753" spans="1:100" ht="14.4">
      <c r="A1753" t="s">
        <v>3901</v>
      </c>
      <c r="B1753" s="85" t="s">
        <v>1276</v>
      </c>
      <c r="C1753" s="113" t="str">
        <f t="shared" si="763"/>
        <v>B.046.06.117</v>
      </c>
      <c r="D1753" s="9" t="s">
        <v>1277</v>
      </c>
      <c r="E1753" s="112" t="s">
        <v>514</v>
      </c>
      <c r="F1753" s="115" t="str">
        <f t="shared" si="764"/>
        <v>Electricity Kerala production</v>
      </c>
      <c r="G1753" s="143">
        <f t="shared" si="750"/>
        <v>2.5637728000000005E-3</v>
      </c>
      <c r="I1753" s="118">
        <f t="shared" si="751"/>
        <v>6.8388137669999998E-4</v>
      </c>
      <c r="K1753" s="161">
        <f t="shared" si="752"/>
        <v>1.26963769E-5</v>
      </c>
      <c r="L1753" s="161">
        <f t="shared" si="753"/>
        <v>2.29232468E-5</v>
      </c>
      <c r="M1753" s="162">
        <f t="shared" si="754"/>
        <v>2.6369583299999997E-4</v>
      </c>
      <c r="N1753" s="161">
        <v>3.8456592000000003E-4</v>
      </c>
      <c r="O1753" s="164">
        <v>9.5513318000000005E-6</v>
      </c>
      <c r="P1753" s="164">
        <v>1.3371914999999999E-5</v>
      </c>
      <c r="Q1753" s="164">
        <v>5.6124531999999997E-6</v>
      </c>
      <c r="R1753" s="164">
        <v>7.0839237000000001E-6</v>
      </c>
      <c r="S1753" s="132">
        <v>0</v>
      </c>
      <c r="T1753" s="132">
        <v>0</v>
      </c>
      <c r="U1753" s="132">
        <v>0</v>
      </c>
      <c r="V1753" s="132">
        <v>2.5232846999999998E-4</v>
      </c>
      <c r="W1753" s="132">
        <v>0</v>
      </c>
      <c r="X1753" s="164">
        <v>1.1367362999999999E-5</v>
      </c>
      <c r="Y1753" s="132">
        <v>0</v>
      </c>
      <c r="Z1753" s="132">
        <v>0</v>
      </c>
      <c r="AA1753" s="132">
        <v>0</v>
      </c>
      <c r="AC1753" s="118">
        <f t="shared" si="755"/>
        <v>3.8456592000000003E-4</v>
      </c>
      <c r="AD1753" s="118">
        <f t="shared" si="756"/>
        <v>3.5619623699999998E-5</v>
      </c>
      <c r="AE1753" s="118">
        <f t="shared" si="757"/>
        <v>2.29232468E-5</v>
      </c>
      <c r="AF1753" s="118">
        <f t="shared" si="758"/>
        <v>2.29232468E-5</v>
      </c>
      <c r="AG1753" s="118">
        <f t="shared" si="759"/>
        <v>2.6369583299999997E-4</v>
      </c>
      <c r="AI1753" s="69">
        <v>1.1668026</v>
      </c>
      <c r="AJ1753" s="69">
        <v>8.6686886999999997E-3</v>
      </c>
      <c r="AK1753" s="69">
        <v>1.4123088E-3</v>
      </c>
      <c r="AL1753" s="69">
        <v>0</v>
      </c>
      <c r="AM1753" s="69">
        <v>0</v>
      </c>
      <c r="AN1753" s="69">
        <v>0.2136132</v>
      </c>
      <c r="AO1753" s="69">
        <v>0.94310844999999999</v>
      </c>
      <c r="AQ1753" s="199">
        <v>4.8205945000000002E-5</v>
      </c>
      <c r="AR1753" s="199">
        <v>4.5503956999999999E-5</v>
      </c>
      <c r="AS1753" s="199">
        <v>2.0466813000000002E-6</v>
      </c>
      <c r="AT1753" s="199">
        <v>6.5530745000000002E-7</v>
      </c>
      <c r="AU1753" s="150">
        <f t="shared" si="760"/>
        <v>2.7280549114399999E-9</v>
      </c>
      <c r="AV1753" s="150">
        <f t="shared" si="761"/>
        <v>7.5690877086200002E-12</v>
      </c>
      <c r="AW1753" s="163">
        <f t="shared" si="762"/>
        <v>9.1779755199999992E-5</v>
      </c>
      <c r="AX1753" s="196">
        <v>2.3791811E-9</v>
      </c>
      <c r="AY1753" s="196">
        <v>7.1785638000000002E-12</v>
      </c>
      <c r="AZ1753" s="196">
        <v>1.9612862E-16</v>
      </c>
      <c r="BA1753" s="108">
        <v>0</v>
      </c>
      <c r="BB1753" s="108">
        <v>0</v>
      </c>
      <c r="BC1753" s="196">
        <v>8.3453144000000002E-13</v>
      </c>
      <c r="BD1753" s="196">
        <v>3.4803928000000002E-10</v>
      </c>
      <c r="BE1753" s="196">
        <v>1.1830170999999999E-13</v>
      </c>
      <c r="BF1753" s="196">
        <v>2.7202607000000002E-13</v>
      </c>
      <c r="BG1753" s="108">
        <v>0</v>
      </c>
      <c r="BH1753" s="108">
        <v>0</v>
      </c>
      <c r="BI1753" s="108">
        <v>0</v>
      </c>
      <c r="BJ1753" s="108">
        <v>0</v>
      </c>
      <c r="BK1753" s="108">
        <v>0</v>
      </c>
      <c r="BL1753" s="108">
        <v>0</v>
      </c>
      <c r="BM1753" s="108">
        <v>0</v>
      </c>
      <c r="BN1753" s="108">
        <v>0</v>
      </c>
      <c r="BO1753" s="196">
        <v>5.0928681999999998E-6</v>
      </c>
      <c r="BP1753" s="196">
        <v>8.6686886999999996E-5</v>
      </c>
      <c r="BQ1753" s="108">
        <v>0</v>
      </c>
      <c r="BR1753" s="108">
        <v>0</v>
      </c>
      <c r="BS1753" s="108">
        <v>0</v>
      </c>
      <c r="BU1753" s="172">
        <v>2.1793871000000001E-7</v>
      </c>
      <c r="BV1753" s="172">
        <v>2.1501804999999999E-9</v>
      </c>
      <c r="BW1753" s="172">
        <v>7.1484788000000006E-8</v>
      </c>
      <c r="BX1753" s="69">
        <v>0</v>
      </c>
      <c r="BY1753" s="172">
        <v>7.7089812000000004E-9</v>
      </c>
      <c r="BZ1753" s="172">
        <v>5.4026013000000001E-10</v>
      </c>
      <c r="CA1753" s="69">
        <v>0</v>
      </c>
      <c r="CB1753" s="172">
        <v>8.1999860000000003E-10</v>
      </c>
      <c r="CC1753" s="69">
        <v>0</v>
      </c>
      <c r="CD1753" s="69">
        <v>0</v>
      </c>
      <c r="CE1753" s="69">
        <v>0</v>
      </c>
      <c r="CF1753" s="69">
        <v>0</v>
      </c>
      <c r="CG1753" s="69">
        <v>0</v>
      </c>
      <c r="CH1753" s="172">
        <v>1.1632762E-9</v>
      </c>
      <c r="CI1753" s="172">
        <v>1.2374488999999999E-8</v>
      </c>
      <c r="CJ1753" s="172">
        <v>1.2169673000000001E-7</v>
      </c>
      <c r="CK1753" s="69">
        <v>0</v>
      </c>
      <c r="CM1753" s="198">
        <v>0</v>
      </c>
      <c r="CN1753" s="198">
        <v>2.5637728E-3</v>
      </c>
      <c r="CO1753" s="197">
        <v>2.2734104000000001E-5</v>
      </c>
      <c r="CP1753" s="197">
        <v>1.5950313E-6</v>
      </c>
      <c r="CQ1753" s="198">
        <v>0</v>
      </c>
      <c r="CR1753" s="198">
        <v>0</v>
      </c>
      <c r="CS1753" s="197">
        <v>2.4152372999999999E-7</v>
      </c>
      <c r="CT1753" s="198">
        <v>0</v>
      </c>
      <c r="CU1753" s="198">
        <v>0</v>
      </c>
      <c r="CV1753" s="197">
        <v>1.899953E-7</v>
      </c>
    </row>
    <row r="1754" spans="1:100" ht="14.4">
      <c r="A1754" t="s">
        <v>3902</v>
      </c>
      <c r="B1754" s="85" t="s">
        <v>1276</v>
      </c>
      <c r="C1754" s="113" t="str">
        <f t="shared" si="763"/>
        <v>B.046.06.118</v>
      </c>
      <c r="D1754" s="9" t="s">
        <v>1277</v>
      </c>
      <c r="E1754" s="112" t="s">
        <v>514</v>
      </c>
      <c r="F1754" s="115" t="str">
        <f t="shared" si="764"/>
        <v>Electricity Lakshadweep production</v>
      </c>
      <c r="G1754" s="143">
        <f t="shared" si="750"/>
        <v>0.35049607333333338</v>
      </c>
      <c r="I1754" s="118">
        <f t="shared" si="751"/>
        <v>5.9289187490300002E-2</v>
      </c>
      <c r="K1754" s="161">
        <f t="shared" si="752"/>
        <v>1.7969131999999999E-3</v>
      </c>
      <c r="L1754" s="161">
        <f t="shared" si="753"/>
        <v>4.5501304900000001E-3</v>
      </c>
      <c r="M1754" s="162">
        <f t="shared" si="754"/>
        <v>3.677328003E-4</v>
      </c>
      <c r="N1754" s="161">
        <v>5.2574411000000001E-2</v>
      </c>
      <c r="O1754" s="132">
        <v>8.5405308999999998E-4</v>
      </c>
      <c r="P1754" s="132">
        <v>3.6960774E-3</v>
      </c>
      <c r="Q1754" s="132">
        <v>1.5837077E-3</v>
      </c>
      <c r="R1754" s="132">
        <v>2.1320550000000001E-4</v>
      </c>
      <c r="S1754" s="132">
        <v>0</v>
      </c>
      <c r="T1754" s="132">
        <v>0</v>
      </c>
      <c r="U1754" s="132">
        <v>0</v>
      </c>
      <c r="V1754" s="164">
        <v>2.4360703000000001E-6</v>
      </c>
      <c r="W1754" s="132">
        <v>0</v>
      </c>
      <c r="X1754" s="132">
        <v>3.6529672999999999E-4</v>
      </c>
      <c r="Y1754" s="132">
        <v>0</v>
      </c>
      <c r="Z1754" s="132">
        <v>0</v>
      </c>
      <c r="AA1754" s="132">
        <v>0</v>
      </c>
      <c r="AC1754" s="118">
        <f t="shared" si="755"/>
        <v>5.2574411000000001E-2</v>
      </c>
      <c r="AD1754" s="118">
        <f t="shared" si="756"/>
        <v>6.34704369E-3</v>
      </c>
      <c r="AE1754" s="118">
        <f t="shared" si="757"/>
        <v>4.5501304900000001E-3</v>
      </c>
      <c r="AF1754" s="118">
        <f t="shared" si="758"/>
        <v>4.5501304900000001E-3</v>
      </c>
      <c r="AG1754" s="118">
        <f t="shared" si="759"/>
        <v>3.677328003E-4</v>
      </c>
      <c r="AI1754" s="69">
        <v>3.5693507000000002</v>
      </c>
      <c r="AJ1754" s="69">
        <v>3.5218691</v>
      </c>
      <c r="AK1754" s="69">
        <v>4.5385351999999997E-2</v>
      </c>
      <c r="AL1754" s="69">
        <v>0</v>
      </c>
      <c r="AM1754" s="69">
        <v>0</v>
      </c>
      <c r="AN1754" s="69">
        <v>2.0962259E-3</v>
      </c>
      <c r="AO1754" s="69">
        <v>0</v>
      </c>
      <c r="AQ1754" s="116">
        <v>6.37216E-3</v>
      </c>
      <c r="AR1754" s="116">
        <v>6.0424607000000002E-3</v>
      </c>
      <c r="AS1754" s="116">
        <v>2.8462562000000001E-4</v>
      </c>
      <c r="AT1754" s="199">
        <v>4.5073631E-5</v>
      </c>
      <c r="AU1754" s="150">
        <f t="shared" si="760"/>
        <v>3.6225783295000001E-7</v>
      </c>
      <c r="AV1754" s="150">
        <f t="shared" si="761"/>
        <v>1.0526095589489999E-9</v>
      </c>
      <c r="AW1754" s="163">
        <f t="shared" si="762"/>
        <v>6.3128334683909999E-3</v>
      </c>
      <c r="AX1754" s="196">
        <v>3.2526034999999999E-7</v>
      </c>
      <c r="AY1754" s="196">
        <v>9.8138899999999995E-10</v>
      </c>
      <c r="AZ1754" s="196">
        <v>2.6812949000000001E-14</v>
      </c>
      <c r="BA1754" s="108">
        <v>0</v>
      </c>
      <c r="BB1754" s="108">
        <v>0</v>
      </c>
      <c r="BC1754" s="196">
        <v>2.3548594999999998E-10</v>
      </c>
      <c r="BD1754" s="196">
        <v>3.6761996999999998E-8</v>
      </c>
      <c r="BE1754" s="196">
        <v>3.3382074E-11</v>
      </c>
      <c r="BF1754" s="196">
        <v>3.7811671999999999E-11</v>
      </c>
      <c r="BG1754" s="108">
        <v>0</v>
      </c>
      <c r="BH1754" s="108">
        <v>0</v>
      </c>
      <c r="BI1754" s="108">
        <v>0</v>
      </c>
      <c r="BJ1754" s="108">
        <v>0</v>
      </c>
      <c r="BK1754" s="108">
        <v>0</v>
      </c>
      <c r="BL1754" s="108">
        <v>0</v>
      </c>
      <c r="BM1754" s="108">
        <v>0</v>
      </c>
      <c r="BN1754" s="108">
        <v>0</v>
      </c>
      <c r="BO1754" s="196">
        <v>4.9168391000000003E-8</v>
      </c>
      <c r="BP1754" s="108">
        <v>6.3127842999999998E-3</v>
      </c>
      <c r="BQ1754" s="108">
        <v>0</v>
      </c>
      <c r="BR1754" s="108">
        <v>0</v>
      </c>
      <c r="BS1754" s="108">
        <v>0</v>
      </c>
      <c r="BU1754" s="172">
        <v>1.5473188999999999E-5</v>
      </c>
      <c r="BV1754" s="172">
        <v>3.3821350999999998E-7</v>
      </c>
      <c r="BW1754" s="172">
        <v>9.7727604999999993E-6</v>
      </c>
      <c r="BX1754" s="69">
        <v>0</v>
      </c>
      <c r="BY1754" s="172">
        <v>3.5575161999999999E-7</v>
      </c>
      <c r="BZ1754" s="172">
        <v>1.5244921999999999E-7</v>
      </c>
      <c r="CA1754" s="69">
        <v>0</v>
      </c>
      <c r="CB1754" s="172">
        <v>2.3138511000000001E-7</v>
      </c>
      <c r="CC1754" s="69">
        <v>0</v>
      </c>
      <c r="CD1754" s="69">
        <v>0</v>
      </c>
      <c r="CE1754" s="69">
        <v>0</v>
      </c>
      <c r="CF1754" s="69">
        <v>0</v>
      </c>
      <c r="CG1754" s="69">
        <v>0</v>
      </c>
      <c r="CH1754" s="172">
        <v>3.1081989999999998E-7</v>
      </c>
      <c r="CI1754" s="172">
        <v>4.3106338999999996E-6</v>
      </c>
      <c r="CJ1754" s="172">
        <v>1.1749042E-9</v>
      </c>
      <c r="CK1754" s="69">
        <v>0</v>
      </c>
      <c r="CM1754" s="198">
        <v>0</v>
      </c>
      <c r="CN1754" s="198">
        <v>0.35049606999999999</v>
      </c>
      <c r="CO1754" s="198">
        <v>6.4150511999999998E-3</v>
      </c>
      <c r="CP1754" s="198">
        <v>2.6636512000000002E-4</v>
      </c>
      <c r="CQ1754" s="198">
        <v>0</v>
      </c>
      <c r="CR1754" s="198">
        <v>0</v>
      </c>
      <c r="CS1754" s="197">
        <v>1.2393796000000001E-5</v>
      </c>
      <c r="CT1754" s="198">
        <v>0</v>
      </c>
      <c r="CU1754" s="198">
        <v>0</v>
      </c>
      <c r="CV1754" s="197">
        <v>5.3612387E-5</v>
      </c>
    </row>
    <row r="1755" spans="1:100" ht="14.4">
      <c r="A1755" t="s">
        <v>3903</v>
      </c>
      <c r="B1755" s="85" t="s">
        <v>1276</v>
      </c>
      <c r="C1755" s="113" t="str">
        <f t="shared" si="763"/>
        <v>B.046.06.119</v>
      </c>
      <c r="D1755" s="9" t="s">
        <v>1277</v>
      </c>
      <c r="E1755" s="112" t="s">
        <v>514</v>
      </c>
      <c r="F1755" s="115" t="str">
        <f t="shared" si="764"/>
        <v>Electricity Madhya Pradesh production</v>
      </c>
      <c r="G1755" s="143">
        <f t="shared" si="750"/>
        <v>0.3043863</v>
      </c>
      <c r="I1755" s="118">
        <f t="shared" si="751"/>
        <v>5.1544639156000001E-2</v>
      </c>
      <c r="K1755" s="161">
        <f t="shared" si="752"/>
        <v>1.56624455E-3</v>
      </c>
      <c r="L1755" s="161">
        <f t="shared" si="753"/>
        <v>3.9664785700000002E-3</v>
      </c>
      <c r="M1755" s="162">
        <f t="shared" si="754"/>
        <v>3.5397103599999998E-4</v>
      </c>
      <c r="N1755" s="161">
        <v>4.5657944999999998E-2</v>
      </c>
      <c r="O1755" s="132">
        <v>7.4869146999999997E-4</v>
      </c>
      <c r="P1755" s="132">
        <v>3.2177871000000002E-3</v>
      </c>
      <c r="Q1755" s="132">
        <v>1.3787754E-3</v>
      </c>
      <c r="R1755" s="132">
        <v>1.8746915E-4</v>
      </c>
      <c r="S1755" s="132">
        <v>0</v>
      </c>
      <c r="T1755" s="132">
        <v>0</v>
      </c>
      <c r="U1755" s="132">
        <v>0</v>
      </c>
      <c r="V1755" s="164">
        <v>3.4785966000000002E-5</v>
      </c>
      <c r="W1755" s="132">
        <v>0</v>
      </c>
      <c r="X1755" s="132">
        <v>3.1918506999999998E-4</v>
      </c>
      <c r="Y1755" s="132">
        <v>0</v>
      </c>
      <c r="Z1755" s="132">
        <v>0</v>
      </c>
      <c r="AA1755" s="132">
        <v>0</v>
      </c>
      <c r="AC1755" s="118">
        <f t="shared" si="755"/>
        <v>4.5657944999999998E-2</v>
      </c>
      <c r="AD1755" s="118">
        <f t="shared" si="756"/>
        <v>5.5327231200000002E-3</v>
      </c>
      <c r="AE1755" s="118">
        <f t="shared" si="757"/>
        <v>3.9664785700000002E-3</v>
      </c>
      <c r="AF1755" s="118">
        <f t="shared" si="758"/>
        <v>3.9664785700000002E-3</v>
      </c>
      <c r="AG1755" s="118">
        <f t="shared" si="759"/>
        <v>3.5397103599999998E-4</v>
      </c>
      <c r="AI1755" s="69">
        <v>3.2536971000000001</v>
      </c>
      <c r="AJ1755" s="69">
        <v>3.0551666000000002</v>
      </c>
      <c r="AK1755" s="69">
        <v>3.9656326999999998E-2</v>
      </c>
      <c r="AL1755" s="69">
        <v>0</v>
      </c>
      <c r="AM1755" s="69">
        <v>4.1626342000000002E-3</v>
      </c>
      <c r="AN1755" s="69">
        <v>9.3048507000000003E-2</v>
      </c>
      <c r="AO1755" s="69">
        <v>6.1663005999999999E-2</v>
      </c>
      <c r="AQ1755" s="116">
        <v>5.5372974999999998E-3</v>
      </c>
      <c r="AR1755" s="116">
        <v>5.2509161E-3</v>
      </c>
      <c r="AS1755" s="116">
        <v>2.4725246E-4</v>
      </c>
      <c r="AT1755" s="199">
        <v>3.9128919999999999E-5</v>
      </c>
      <c r="AU1755" s="150">
        <f t="shared" si="760"/>
        <v>3.1480312098999996E-7</v>
      </c>
      <c r="AV1755" s="150">
        <f t="shared" si="761"/>
        <v>9.1439517955199991E-10</v>
      </c>
      <c r="AW1755" s="163">
        <f t="shared" si="762"/>
        <v>5.4802409020700002E-3</v>
      </c>
      <c r="AX1755" s="196">
        <v>2.8247048000000001E-7</v>
      </c>
      <c r="AY1755" s="196">
        <v>8.5228163E-10</v>
      </c>
      <c r="AZ1755" s="196">
        <v>2.3285552E-14</v>
      </c>
      <c r="BA1755" s="108">
        <v>0</v>
      </c>
      <c r="BB1755" s="108">
        <v>0</v>
      </c>
      <c r="BC1755" s="196">
        <v>2.0501398999999999E-10</v>
      </c>
      <c r="BD1755" s="196">
        <v>3.2127626999999998E-8</v>
      </c>
      <c r="BE1755" s="196">
        <v>2.9062423000000001E-11</v>
      </c>
      <c r="BF1755" s="196">
        <v>3.3027841000000002E-11</v>
      </c>
      <c r="BG1755" s="108">
        <v>0</v>
      </c>
      <c r="BH1755" s="108">
        <v>0</v>
      </c>
      <c r="BI1755" s="108">
        <v>0</v>
      </c>
      <c r="BJ1755" s="108">
        <v>0</v>
      </c>
      <c r="BK1755" s="108">
        <v>0</v>
      </c>
      <c r="BL1755" s="108">
        <v>0</v>
      </c>
      <c r="BM1755" s="108">
        <v>0</v>
      </c>
      <c r="BN1755" s="108">
        <v>0</v>
      </c>
      <c r="BO1755" s="196">
        <v>7.0210207000000001E-7</v>
      </c>
      <c r="BP1755" s="108">
        <v>5.4795388000000002E-3</v>
      </c>
      <c r="BQ1755" s="108">
        <v>0</v>
      </c>
      <c r="BR1755" s="108">
        <v>0</v>
      </c>
      <c r="BS1755" s="108">
        <v>0</v>
      </c>
      <c r="BU1755" s="172">
        <v>1.3455661000000001E-5</v>
      </c>
      <c r="BV1755" s="172">
        <v>2.9520012999999999E-7</v>
      </c>
      <c r="BW1755" s="172">
        <v>8.4870976000000002E-6</v>
      </c>
      <c r="BX1755" s="69">
        <v>0</v>
      </c>
      <c r="BY1755" s="172">
        <v>3.1199447999999998E-7</v>
      </c>
      <c r="BZ1755" s="172">
        <v>1.3272224000000001E-7</v>
      </c>
      <c r="CA1755" s="69">
        <v>0</v>
      </c>
      <c r="CB1755" s="172">
        <v>2.014438E-7</v>
      </c>
      <c r="CC1755" s="69">
        <v>0</v>
      </c>
      <c r="CD1755" s="69">
        <v>0</v>
      </c>
      <c r="CE1755" s="69">
        <v>0</v>
      </c>
      <c r="CF1755" s="69">
        <v>0</v>
      </c>
      <c r="CG1755" s="69">
        <v>0</v>
      </c>
      <c r="CH1755" s="172">
        <v>2.7064848999999998E-7</v>
      </c>
      <c r="CI1755" s="172">
        <v>3.7397773999999999E-6</v>
      </c>
      <c r="CJ1755" s="172">
        <v>1.6777093999999999E-8</v>
      </c>
      <c r="CK1755" s="69">
        <v>0</v>
      </c>
      <c r="CM1755" s="198">
        <v>0</v>
      </c>
      <c r="CN1755" s="198">
        <v>0.3043863</v>
      </c>
      <c r="CO1755" s="198">
        <v>5.5849415000000001E-3</v>
      </c>
      <c r="CP1755" s="198">
        <v>2.3241159E-4</v>
      </c>
      <c r="CQ1755" s="198">
        <v>0</v>
      </c>
      <c r="CR1755" s="198">
        <v>0</v>
      </c>
      <c r="CS1755" s="197">
        <v>1.0867656000000001E-5</v>
      </c>
      <c r="CT1755" s="198">
        <v>0</v>
      </c>
      <c r="CU1755" s="198">
        <v>0</v>
      </c>
      <c r="CV1755" s="197">
        <v>4.6674927000000003E-5</v>
      </c>
    </row>
    <row r="1756" spans="1:100" ht="14.4">
      <c r="A1756" t="s">
        <v>3904</v>
      </c>
      <c r="B1756" s="85" t="s">
        <v>1276</v>
      </c>
      <c r="C1756" s="113" t="str">
        <f t="shared" si="763"/>
        <v>B.046.06.120</v>
      </c>
      <c r="D1756" s="9" t="s">
        <v>1277</v>
      </c>
      <c r="E1756" s="112" t="s">
        <v>514</v>
      </c>
      <c r="F1756" s="115" t="str">
        <f t="shared" si="764"/>
        <v>Electricity Maharashtra production</v>
      </c>
      <c r="G1756" s="143">
        <f t="shared" si="750"/>
        <v>0.27527093333333336</v>
      </c>
      <c r="I1756" s="118">
        <f t="shared" si="751"/>
        <v>4.8016933065000003E-2</v>
      </c>
      <c r="K1756" s="161">
        <f t="shared" si="752"/>
        <v>1.5133260199999999E-3</v>
      </c>
      <c r="L1756" s="161">
        <f t="shared" si="753"/>
        <v>3.82758068E-3</v>
      </c>
      <c r="M1756" s="162">
        <f t="shared" si="754"/>
        <v>1.385386365E-3</v>
      </c>
      <c r="N1756" s="161">
        <v>4.1290640000000003E-2</v>
      </c>
      <c r="O1756" s="132">
        <v>7.6496818000000002E-4</v>
      </c>
      <c r="P1756" s="132">
        <v>3.0626124999999999E-3</v>
      </c>
      <c r="Q1756" s="132">
        <v>1.3106725999999999E-3</v>
      </c>
      <c r="R1756" s="132">
        <v>2.0265341999999999E-4</v>
      </c>
      <c r="S1756" s="132">
        <v>0</v>
      </c>
      <c r="T1756" s="132">
        <v>0</v>
      </c>
      <c r="U1756" s="132">
        <v>0</v>
      </c>
      <c r="V1756" s="164">
        <v>3.5840765000000002E-5</v>
      </c>
      <c r="W1756" s="132">
        <v>0</v>
      </c>
      <c r="X1756" s="132">
        <v>1.3495455999999999E-3</v>
      </c>
      <c r="Y1756" s="132">
        <v>0</v>
      </c>
      <c r="Z1756" s="132">
        <v>0</v>
      </c>
      <c r="AA1756" s="132">
        <v>0</v>
      </c>
      <c r="AC1756" s="118">
        <f t="shared" si="755"/>
        <v>4.1290640000000003E-2</v>
      </c>
      <c r="AD1756" s="118">
        <f t="shared" si="756"/>
        <v>5.3409066999999992E-3</v>
      </c>
      <c r="AE1756" s="118">
        <f t="shared" si="757"/>
        <v>3.82758068E-3</v>
      </c>
      <c r="AF1756" s="118">
        <f t="shared" si="758"/>
        <v>3.82758068E-3</v>
      </c>
      <c r="AG1756" s="118">
        <f t="shared" si="759"/>
        <v>1.385386365E-3</v>
      </c>
      <c r="AI1756" s="69">
        <v>3.1927595000000002</v>
      </c>
      <c r="AJ1756" s="69">
        <v>2.7794151999999999</v>
      </c>
      <c r="AK1756" s="69">
        <v>0.16767082</v>
      </c>
      <c r="AL1756" s="69">
        <v>0</v>
      </c>
      <c r="AM1756" s="69">
        <v>8.0475311999999993E-2</v>
      </c>
      <c r="AN1756" s="69">
        <v>0.12041831</v>
      </c>
      <c r="AO1756" s="69">
        <v>4.4779786000000002E-2</v>
      </c>
      <c r="AQ1756" s="116">
        <v>5.0595967999999998E-3</v>
      </c>
      <c r="AR1756" s="116">
        <v>4.7961282999999999E-3</v>
      </c>
      <c r="AS1756" s="116">
        <v>2.2468339E-4</v>
      </c>
      <c r="AT1756" s="199">
        <v>3.8785124999999997E-5</v>
      </c>
      <c r="AU1756" s="150">
        <f t="shared" si="760"/>
        <v>2.8753766158999998E-7</v>
      </c>
      <c r="AV1756" s="150">
        <f t="shared" si="761"/>
        <v>8.3092969922600002E-10</v>
      </c>
      <c r="AW1756" s="163">
        <f t="shared" si="762"/>
        <v>5.4320902915800003E-3</v>
      </c>
      <c r="AX1756" s="196">
        <v>2.5545141999999999E-7</v>
      </c>
      <c r="AY1756" s="196">
        <v>7.7075861000000005E-10</v>
      </c>
      <c r="AZ1756" s="196">
        <v>2.1058226000000001E-14</v>
      </c>
      <c r="BA1756" s="108">
        <v>0</v>
      </c>
      <c r="BB1756" s="108">
        <v>0</v>
      </c>
      <c r="BC1756" s="196">
        <v>1.9488759E-10</v>
      </c>
      <c r="BD1756" s="196">
        <v>3.1891353999999998E-8</v>
      </c>
      <c r="BE1756" s="196">
        <v>2.7626923E-11</v>
      </c>
      <c r="BF1756" s="196">
        <v>3.2523107999999999E-11</v>
      </c>
      <c r="BG1756" s="108">
        <v>0</v>
      </c>
      <c r="BH1756" s="108">
        <v>0</v>
      </c>
      <c r="BI1756" s="108">
        <v>0</v>
      </c>
      <c r="BJ1756" s="108">
        <v>0</v>
      </c>
      <c r="BK1756" s="108">
        <v>0</v>
      </c>
      <c r="BL1756" s="108">
        <v>0</v>
      </c>
      <c r="BM1756" s="108">
        <v>0</v>
      </c>
      <c r="BN1756" s="108">
        <v>0</v>
      </c>
      <c r="BO1756" s="196">
        <v>7.2339157999999998E-7</v>
      </c>
      <c r="BP1756" s="108">
        <v>5.4313668999999998E-3</v>
      </c>
      <c r="BQ1756" s="108">
        <v>0</v>
      </c>
      <c r="BR1756" s="108">
        <v>0</v>
      </c>
      <c r="BS1756" s="108">
        <v>0</v>
      </c>
      <c r="BU1756" s="172">
        <v>1.2447944E-5</v>
      </c>
      <c r="BV1756" s="172">
        <v>2.8838645999999997E-7</v>
      </c>
      <c r="BW1756" s="172">
        <v>7.6752840000000004E-6</v>
      </c>
      <c r="BX1756" s="69">
        <v>0</v>
      </c>
      <c r="BY1756" s="172">
        <v>3.2486155000000002E-7</v>
      </c>
      <c r="BZ1756" s="172">
        <v>1.261666E-7</v>
      </c>
      <c r="CA1756" s="69">
        <v>0</v>
      </c>
      <c r="CB1756" s="172">
        <v>1.9149375E-7</v>
      </c>
      <c r="CC1756" s="69">
        <v>0</v>
      </c>
      <c r="CD1756" s="69">
        <v>0</v>
      </c>
      <c r="CE1756" s="69">
        <v>0</v>
      </c>
      <c r="CF1756" s="69">
        <v>0</v>
      </c>
      <c r="CG1756" s="69">
        <v>0</v>
      </c>
      <c r="CH1756" s="172">
        <v>2.5778436999999999E-7</v>
      </c>
      <c r="CI1756" s="172">
        <v>3.5666810000000002E-6</v>
      </c>
      <c r="CJ1756" s="172">
        <v>1.7285818000000002E-8</v>
      </c>
      <c r="CK1756" s="69">
        <v>0</v>
      </c>
      <c r="CM1756" s="198">
        <v>0</v>
      </c>
      <c r="CN1756" s="198">
        <v>0.27527093000000002</v>
      </c>
      <c r="CO1756" s="198">
        <v>5.3090806999999997E-3</v>
      </c>
      <c r="CP1756" s="198">
        <v>2.2624624000000001E-4</v>
      </c>
      <c r="CQ1756" s="198">
        <v>0</v>
      </c>
      <c r="CR1756" s="198">
        <v>0</v>
      </c>
      <c r="CS1756" s="197">
        <v>1.1265203E-5</v>
      </c>
      <c r="CT1756" s="198">
        <v>0</v>
      </c>
      <c r="CU1756" s="198">
        <v>0</v>
      </c>
      <c r="CV1756" s="197">
        <v>4.4369480000000001E-5</v>
      </c>
    </row>
    <row r="1757" spans="1:100" ht="14.4">
      <c r="A1757" t="s">
        <v>3905</v>
      </c>
      <c r="B1757" s="85" t="s">
        <v>1276</v>
      </c>
      <c r="C1757" s="113" t="str">
        <f t="shared" si="763"/>
        <v>B.046.06.121</v>
      </c>
      <c r="D1757" s="9" t="s">
        <v>1277</v>
      </c>
      <c r="E1757" s="112" t="s">
        <v>514</v>
      </c>
      <c r="F1757" s="115" t="str">
        <f t="shared" si="764"/>
        <v>Electricity Manipur production</v>
      </c>
      <c r="G1757" s="143">
        <f t="shared" si="750"/>
        <v>2.3481520000000001E-3</v>
      </c>
      <c r="I1757" s="118">
        <f t="shared" si="751"/>
        <v>6.0822849282000002E-4</v>
      </c>
      <c r="K1757" s="161">
        <f t="shared" si="752"/>
        <v>7.5798757299999999E-6</v>
      </c>
      <c r="L1757" s="161">
        <f t="shared" si="753"/>
        <v>1.5664722899999998E-6</v>
      </c>
      <c r="M1757" s="162">
        <f t="shared" si="754"/>
        <v>2.4685934480000001E-4</v>
      </c>
      <c r="N1757" s="161">
        <v>3.5222280000000002E-4</v>
      </c>
      <c r="O1757" s="164">
        <v>6.3817354999999996E-7</v>
      </c>
      <c r="P1757" s="164">
        <v>9.2829873999999995E-7</v>
      </c>
      <c r="Q1757" s="164">
        <v>3.8656323000000001E-7</v>
      </c>
      <c r="R1757" s="164">
        <v>7.1933125000000003E-6</v>
      </c>
      <c r="S1757" s="132">
        <v>0</v>
      </c>
      <c r="T1757" s="132">
        <v>0</v>
      </c>
      <c r="U1757" s="132">
        <v>0</v>
      </c>
      <c r="V1757" s="132">
        <v>2.4058996E-4</v>
      </c>
      <c r="W1757" s="132">
        <v>0</v>
      </c>
      <c r="X1757" s="164">
        <v>6.2693848000000004E-6</v>
      </c>
      <c r="Y1757" s="132">
        <v>0</v>
      </c>
      <c r="Z1757" s="132">
        <v>0</v>
      </c>
      <c r="AA1757" s="132">
        <v>0</v>
      </c>
      <c r="AC1757" s="118">
        <f t="shared" si="755"/>
        <v>3.5222280000000002E-4</v>
      </c>
      <c r="AD1757" s="118">
        <f t="shared" si="756"/>
        <v>9.1463480200000001E-6</v>
      </c>
      <c r="AE1757" s="118">
        <f t="shared" si="757"/>
        <v>1.5664722899999998E-6</v>
      </c>
      <c r="AF1757" s="118">
        <f t="shared" si="758"/>
        <v>1.5664722899999998E-6</v>
      </c>
      <c r="AG1757" s="118">
        <f t="shared" si="759"/>
        <v>2.4685934480000001E-4</v>
      </c>
      <c r="AI1757" s="69">
        <v>1.1657565000000001</v>
      </c>
      <c r="AJ1757" s="69">
        <v>0</v>
      </c>
      <c r="AK1757" s="69">
        <v>7.7892357000000005E-4</v>
      </c>
      <c r="AL1757" s="69">
        <v>0</v>
      </c>
      <c r="AM1757" s="69">
        <v>0</v>
      </c>
      <c r="AN1757" s="69">
        <v>1.4635651E-2</v>
      </c>
      <c r="AO1757" s="69">
        <v>1.1503418999999999</v>
      </c>
      <c r="AQ1757" s="199">
        <v>4.0316084000000001E-5</v>
      </c>
      <c r="AR1757" s="199">
        <v>3.8496374000000002E-5</v>
      </c>
      <c r="AS1757" s="199">
        <v>1.7850383000000001E-6</v>
      </c>
      <c r="AT1757" s="199">
        <v>3.4671440999999998E-8</v>
      </c>
      <c r="AU1757" s="150">
        <f t="shared" si="760"/>
        <v>2.307936119173E-9</v>
      </c>
      <c r="AV1757" s="150">
        <f t="shared" si="761"/>
        <v>6.60147304123E-12</v>
      </c>
      <c r="AW1757" s="163">
        <f t="shared" si="762"/>
        <v>4.8559441999999998E-6</v>
      </c>
      <c r="AX1757" s="196">
        <v>2.1790850999999999E-9</v>
      </c>
      <c r="AY1757" s="196">
        <v>6.5748256000000001E-12</v>
      </c>
      <c r="AZ1757" s="196">
        <v>1.7963363000000001E-16</v>
      </c>
      <c r="BA1757" s="108">
        <v>0</v>
      </c>
      <c r="BB1757" s="108">
        <v>0</v>
      </c>
      <c r="BC1757" s="196">
        <v>5.7479173000000002E-14</v>
      </c>
      <c r="BD1757" s="196">
        <v>1.2879354E-10</v>
      </c>
      <c r="BE1757" s="196">
        <v>8.1481465999999995E-15</v>
      </c>
      <c r="BF1757" s="196">
        <v>1.8319660999999999E-14</v>
      </c>
      <c r="BG1757" s="108">
        <v>0</v>
      </c>
      <c r="BH1757" s="108">
        <v>0</v>
      </c>
      <c r="BI1757" s="108">
        <v>0</v>
      </c>
      <c r="BJ1757" s="108">
        <v>0</v>
      </c>
      <c r="BK1757" s="108">
        <v>0</v>
      </c>
      <c r="BL1757" s="108">
        <v>0</v>
      </c>
      <c r="BM1757" s="108">
        <v>0</v>
      </c>
      <c r="BN1757" s="108">
        <v>0</v>
      </c>
      <c r="BO1757" s="196">
        <v>4.8559441999999998E-6</v>
      </c>
      <c r="BP1757" s="108">
        <v>0</v>
      </c>
      <c r="BQ1757" s="108">
        <v>0</v>
      </c>
      <c r="BR1757" s="108">
        <v>0</v>
      </c>
      <c r="BS1757" s="108">
        <v>0</v>
      </c>
      <c r="BU1757" s="172">
        <v>1.8935429000000001E-7</v>
      </c>
      <c r="BV1757" s="172">
        <v>1.4522500000000001E-10</v>
      </c>
      <c r="BW1757" s="172">
        <v>6.5472708000000006E-8</v>
      </c>
      <c r="BX1757" s="69">
        <v>0</v>
      </c>
      <c r="BY1757" s="172">
        <v>6.5304697000000004E-9</v>
      </c>
      <c r="BZ1757" s="172">
        <v>3.7210946999999997E-11</v>
      </c>
      <c r="CA1757" s="69">
        <v>0</v>
      </c>
      <c r="CB1757" s="172">
        <v>5.6478210000000002E-11</v>
      </c>
      <c r="CC1757" s="69">
        <v>0</v>
      </c>
      <c r="CD1757" s="69">
        <v>0</v>
      </c>
      <c r="CE1757" s="69">
        <v>0</v>
      </c>
      <c r="CF1757" s="69">
        <v>0</v>
      </c>
      <c r="CG1757" s="69">
        <v>0</v>
      </c>
      <c r="CH1757" s="172">
        <v>7.9935442000000003E-11</v>
      </c>
      <c r="CI1757" s="172">
        <v>9.9695682999999998E-10</v>
      </c>
      <c r="CJ1757" s="172">
        <v>1.1603531000000001E-7</v>
      </c>
      <c r="CK1757" s="69">
        <v>0</v>
      </c>
      <c r="CM1757" s="198">
        <v>0</v>
      </c>
      <c r="CN1757" s="198">
        <v>2.3481520000000001E-3</v>
      </c>
      <c r="CO1757" s="197">
        <v>1.5658337E-6</v>
      </c>
      <c r="CP1757" s="197">
        <v>1.0789519E-7</v>
      </c>
      <c r="CQ1757" s="198">
        <v>0</v>
      </c>
      <c r="CR1757" s="198">
        <v>0</v>
      </c>
      <c r="CS1757" s="197">
        <v>1.8373212000000001E-7</v>
      </c>
      <c r="CT1757" s="198">
        <v>0</v>
      </c>
      <c r="CU1757" s="198">
        <v>0</v>
      </c>
      <c r="CV1757" s="197">
        <v>1.3086113E-8</v>
      </c>
    </row>
    <row r="1758" spans="1:100" ht="14.4">
      <c r="A1758" t="s">
        <v>3906</v>
      </c>
      <c r="B1758" s="85" t="s">
        <v>1276</v>
      </c>
      <c r="C1758" s="113" t="str">
        <f t="shared" si="763"/>
        <v>B.046.06.122</v>
      </c>
      <c r="D1758" s="9" t="s">
        <v>1277</v>
      </c>
      <c r="E1758" s="112" t="s">
        <v>514</v>
      </c>
      <c r="F1758" s="115" t="str">
        <f t="shared" si="764"/>
        <v>Electricity Meghalaya production</v>
      </c>
      <c r="G1758" s="143">
        <f t="shared" si="750"/>
        <v>2.3299550666666664E-3</v>
      </c>
      <c r="I1758" s="118">
        <f t="shared" si="751"/>
        <v>6.0200359400000006E-4</v>
      </c>
      <c r="K1758" s="161">
        <f t="shared" si="752"/>
        <v>7.1942023E-6</v>
      </c>
      <c r="L1758" s="161">
        <f t="shared" si="753"/>
        <v>0</v>
      </c>
      <c r="M1758" s="162">
        <f t="shared" si="754"/>
        <v>2.4531613170000001E-4</v>
      </c>
      <c r="N1758" s="161">
        <v>3.4949325999999997E-4</v>
      </c>
      <c r="O1758" s="132">
        <v>0</v>
      </c>
      <c r="P1758" s="132">
        <v>0</v>
      </c>
      <c r="Q1758" s="132">
        <v>0</v>
      </c>
      <c r="R1758" s="164">
        <v>7.1942023E-6</v>
      </c>
      <c r="S1758" s="132">
        <v>0</v>
      </c>
      <c r="T1758" s="132">
        <v>0</v>
      </c>
      <c r="U1758" s="132">
        <v>0</v>
      </c>
      <c r="V1758" s="132">
        <v>2.3944926E-4</v>
      </c>
      <c r="W1758" s="132">
        <v>0</v>
      </c>
      <c r="X1758" s="164">
        <v>5.8668716999999999E-6</v>
      </c>
      <c r="Y1758" s="132">
        <v>0</v>
      </c>
      <c r="Z1758" s="132">
        <v>0</v>
      </c>
      <c r="AA1758" s="132">
        <v>0</v>
      </c>
      <c r="AC1758" s="118">
        <f t="shared" si="755"/>
        <v>3.4949325999999997E-4</v>
      </c>
      <c r="AD1758" s="118">
        <f t="shared" si="756"/>
        <v>7.1942023E-6</v>
      </c>
      <c r="AE1758" s="118">
        <f t="shared" si="757"/>
        <v>0</v>
      </c>
      <c r="AF1758" s="118">
        <f t="shared" si="758"/>
        <v>0</v>
      </c>
      <c r="AG1758" s="118">
        <f t="shared" si="759"/>
        <v>2.4531613170000001E-4</v>
      </c>
      <c r="AI1758" s="69">
        <v>1.1657065</v>
      </c>
      <c r="AJ1758" s="69">
        <v>0</v>
      </c>
      <c r="AK1758" s="69">
        <v>7.2891437000000003E-4</v>
      </c>
      <c r="AL1758" s="69">
        <v>0</v>
      </c>
      <c r="AM1758" s="69">
        <v>0</v>
      </c>
      <c r="AN1758" s="69">
        <v>0</v>
      </c>
      <c r="AO1758" s="69">
        <v>1.1649775</v>
      </c>
      <c r="AQ1758" s="199">
        <v>3.9746361999999999E-5</v>
      </c>
      <c r="AR1758" s="199">
        <v>3.7947751000000002E-5</v>
      </c>
      <c r="AS1758" s="199">
        <v>1.7641038E-6</v>
      </c>
      <c r="AT1758" s="199">
        <v>3.4507054000000003E-8</v>
      </c>
      <c r="AU1758" s="150">
        <f t="shared" si="760"/>
        <v>2.2750450100000002E-9</v>
      </c>
      <c r="AV1758" s="150">
        <f t="shared" si="761"/>
        <v>6.5240524415600004E-12</v>
      </c>
      <c r="AW1758" s="163">
        <f t="shared" si="762"/>
        <v>4.8329208E-6</v>
      </c>
      <c r="AX1758" s="196">
        <v>2.1621983000000001E-9</v>
      </c>
      <c r="AY1758" s="196">
        <v>6.5238742000000002E-12</v>
      </c>
      <c r="AZ1758" s="196">
        <v>1.7824156E-16</v>
      </c>
      <c r="BA1758" s="108">
        <v>0</v>
      </c>
      <c r="BB1758" s="108">
        <v>0</v>
      </c>
      <c r="BC1758" s="108">
        <v>0</v>
      </c>
      <c r="BD1758" s="196">
        <v>1.1284671E-10</v>
      </c>
      <c r="BE1758" s="108">
        <v>0</v>
      </c>
      <c r="BF1758" s="108">
        <v>0</v>
      </c>
      <c r="BG1758" s="108">
        <v>0</v>
      </c>
      <c r="BH1758" s="108">
        <v>0</v>
      </c>
      <c r="BI1758" s="108">
        <v>0</v>
      </c>
      <c r="BJ1758" s="108">
        <v>0</v>
      </c>
      <c r="BK1758" s="108">
        <v>0</v>
      </c>
      <c r="BL1758" s="108">
        <v>0</v>
      </c>
      <c r="BM1758" s="108">
        <v>0</v>
      </c>
      <c r="BN1758" s="108">
        <v>0</v>
      </c>
      <c r="BO1758" s="196">
        <v>4.8329208E-6</v>
      </c>
      <c r="BP1758" s="108">
        <v>0</v>
      </c>
      <c r="BQ1758" s="108">
        <v>0</v>
      </c>
      <c r="BR1758" s="108">
        <v>0</v>
      </c>
      <c r="BS1758" s="108">
        <v>0</v>
      </c>
      <c r="BU1758" s="172">
        <v>1.8782282000000001E-7</v>
      </c>
      <c r="BV1758" s="69">
        <v>0</v>
      </c>
      <c r="BW1758" s="172">
        <v>6.4965330000000006E-8</v>
      </c>
      <c r="BX1758" s="69">
        <v>0</v>
      </c>
      <c r="BY1758" s="172">
        <v>6.4393877000000001E-9</v>
      </c>
      <c r="BZ1758" s="69">
        <v>0</v>
      </c>
      <c r="CA1758" s="69">
        <v>0</v>
      </c>
      <c r="CB1758" s="69">
        <v>0</v>
      </c>
      <c r="CC1758" s="69">
        <v>0</v>
      </c>
      <c r="CD1758" s="69">
        <v>0</v>
      </c>
      <c r="CE1758" s="69">
        <v>0</v>
      </c>
      <c r="CF1758" s="69">
        <v>0</v>
      </c>
      <c r="CG1758" s="69">
        <v>0</v>
      </c>
      <c r="CH1758" s="69">
        <v>0</v>
      </c>
      <c r="CI1758" s="172">
        <v>9.3294924999999994E-10</v>
      </c>
      <c r="CJ1758" s="172">
        <v>1.1548515000000001E-7</v>
      </c>
      <c r="CK1758" s="69">
        <v>0</v>
      </c>
      <c r="CM1758" s="198">
        <v>0</v>
      </c>
      <c r="CN1758" s="198">
        <v>2.3299550999999999E-3</v>
      </c>
      <c r="CO1758" s="198">
        <v>0</v>
      </c>
      <c r="CP1758" s="198">
        <v>0</v>
      </c>
      <c r="CQ1758" s="198">
        <v>0</v>
      </c>
      <c r="CR1758" s="198">
        <v>0</v>
      </c>
      <c r="CS1758" s="197">
        <v>1.7940654000000001E-7</v>
      </c>
      <c r="CT1758" s="198">
        <v>0</v>
      </c>
      <c r="CU1758" s="198">
        <v>0</v>
      </c>
      <c r="CV1758" s="198">
        <v>0</v>
      </c>
    </row>
    <row r="1759" spans="1:100" ht="14.4">
      <c r="A1759" t="s">
        <v>3907</v>
      </c>
      <c r="B1759" s="85" t="s">
        <v>1276</v>
      </c>
      <c r="C1759" s="113" t="str">
        <f t="shared" si="763"/>
        <v>B.046.06.123</v>
      </c>
      <c r="D1759" s="9" t="s">
        <v>1277</v>
      </c>
      <c r="E1759" s="112" t="s">
        <v>514</v>
      </c>
      <c r="F1759" s="115" t="str">
        <f t="shared" si="764"/>
        <v>Electricity Mizoram production</v>
      </c>
      <c r="G1759" s="143">
        <f t="shared" si="750"/>
        <v>2.4752947333333336E-3</v>
      </c>
      <c r="I1759" s="118">
        <f t="shared" si="751"/>
        <v>6.5172217349999994E-4</v>
      </c>
      <c r="K1759" s="161">
        <f t="shared" si="752"/>
        <v>1.02745941E-5</v>
      </c>
      <c r="L1759" s="161">
        <f t="shared" si="753"/>
        <v>1.2511487E-5</v>
      </c>
      <c r="M1759" s="162">
        <f t="shared" si="754"/>
        <v>2.5764188239999999E-4</v>
      </c>
      <c r="N1759" s="161">
        <v>3.7129421000000001E-4</v>
      </c>
      <c r="O1759" s="164">
        <v>5.0971218000000002E-6</v>
      </c>
      <c r="P1759" s="164">
        <v>7.4143651999999997E-6</v>
      </c>
      <c r="Q1759" s="164">
        <v>3.0874985000000001E-6</v>
      </c>
      <c r="R1759" s="164">
        <v>7.1870956000000003E-6</v>
      </c>
      <c r="S1759" s="132">
        <v>0</v>
      </c>
      <c r="T1759" s="132">
        <v>0</v>
      </c>
      <c r="U1759" s="132">
        <v>0</v>
      </c>
      <c r="V1759" s="132">
        <v>2.4856012E-4</v>
      </c>
      <c r="W1759" s="132">
        <v>0</v>
      </c>
      <c r="X1759" s="164">
        <v>9.0817624000000008E-6</v>
      </c>
      <c r="Y1759" s="132">
        <v>0</v>
      </c>
      <c r="Z1759" s="132">
        <v>0</v>
      </c>
      <c r="AA1759" s="132">
        <v>0</v>
      </c>
      <c r="AC1759" s="118">
        <f t="shared" si="755"/>
        <v>3.7129421000000001E-4</v>
      </c>
      <c r="AD1759" s="118">
        <f t="shared" si="756"/>
        <v>2.2786081100000002E-5</v>
      </c>
      <c r="AE1759" s="118">
        <f t="shared" si="757"/>
        <v>1.2511487E-5</v>
      </c>
      <c r="AF1759" s="118">
        <f t="shared" si="758"/>
        <v>1.2511487E-5</v>
      </c>
      <c r="AG1759" s="118">
        <f t="shared" si="759"/>
        <v>2.5764188239999999E-4</v>
      </c>
      <c r="AI1759" s="69">
        <v>1.1661059</v>
      </c>
      <c r="AJ1759" s="69">
        <v>0</v>
      </c>
      <c r="AK1759" s="69">
        <v>1.1283402000000001E-3</v>
      </c>
      <c r="AL1759" s="69">
        <v>0</v>
      </c>
      <c r="AM1759" s="69">
        <v>0</v>
      </c>
      <c r="AN1759" s="69">
        <v>0.11689562000000001</v>
      </c>
      <c r="AO1759" s="69">
        <v>1.0480818999999999</v>
      </c>
      <c r="AQ1759" s="199">
        <v>4.4296755000000003E-5</v>
      </c>
      <c r="AR1759" s="199">
        <v>4.2329626E-5</v>
      </c>
      <c r="AS1759" s="199">
        <v>1.9313088000000002E-6</v>
      </c>
      <c r="AT1759" s="199">
        <v>3.5820022E-8</v>
      </c>
      <c r="AU1759" s="150">
        <f t="shared" si="760"/>
        <v>2.5377473588299998E-9</v>
      </c>
      <c r="AV1759" s="150">
        <f t="shared" si="761"/>
        <v>7.14241417505E-12</v>
      </c>
      <c r="AW1759" s="163">
        <f t="shared" si="762"/>
        <v>5.0168098E-6</v>
      </c>
      <c r="AX1759" s="196">
        <v>2.2970735000000001E-9</v>
      </c>
      <c r="AY1759" s="196">
        <v>6.9308252000000003E-12</v>
      </c>
      <c r="AZ1759" s="196">
        <v>1.8936005E-16</v>
      </c>
      <c r="BA1759" s="108">
        <v>0</v>
      </c>
      <c r="BB1759" s="108">
        <v>0</v>
      </c>
      <c r="BC1759" s="196">
        <v>4.5908882999999999E-13</v>
      </c>
      <c r="BD1759" s="196">
        <v>2.4021476999999999E-10</v>
      </c>
      <c r="BE1759" s="196">
        <v>6.5079624999999997E-14</v>
      </c>
      <c r="BF1759" s="196">
        <v>1.4631998999999999E-13</v>
      </c>
      <c r="BG1759" s="108">
        <v>0</v>
      </c>
      <c r="BH1759" s="108">
        <v>0</v>
      </c>
      <c r="BI1759" s="108">
        <v>0</v>
      </c>
      <c r="BJ1759" s="108">
        <v>0</v>
      </c>
      <c r="BK1759" s="108">
        <v>0</v>
      </c>
      <c r="BL1759" s="108">
        <v>0</v>
      </c>
      <c r="BM1759" s="108">
        <v>0</v>
      </c>
      <c r="BN1759" s="108">
        <v>0</v>
      </c>
      <c r="BO1759" s="196">
        <v>5.0168098E-6</v>
      </c>
      <c r="BP1759" s="108">
        <v>0</v>
      </c>
      <c r="BQ1759" s="108">
        <v>0</v>
      </c>
      <c r="BR1759" s="108">
        <v>0</v>
      </c>
      <c r="BS1759" s="108">
        <v>0</v>
      </c>
      <c r="BU1759" s="172">
        <v>2.0005477000000001E-7</v>
      </c>
      <c r="BV1759" s="172">
        <v>1.1599188000000001E-9</v>
      </c>
      <c r="BW1759" s="172">
        <v>6.9017785000000004E-8</v>
      </c>
      <c r="BX1759" s="69">
        <v>0</v>
      </c>
      <c r="BY1759" s="172">
        <v>7.1668633E-9</v>
      </c>
      <c r="BZ1759" s="172">
        <v>2.9720556000000002E-10</v>
      </c>
      <c r="CA1759" s="69">
        <v>0</v>
      </c>
      <c r="CB1759" s="172">
        <v>4.5109408000000002E-10</v>
      </c>
      <c r="CC1759" s="69">
        <v>0</v>
      </c>
      <c r="CD1759" s="69">
        <v>0</v>
      </c>
      <c r="CE1759" s="69">
        <v>0</v>
      </c>
      <c r="CF1759" s="69">
        <v>0</v>
      </c>
      <c r="CG1759" s="69">
        <v>0</v>
      </c>
      <c r="CH1759" s="172">
        <v>6.3844808999999997E-10</v>
      </c>
      <c r="CI1759" s="172">
        <v>1.4441807999999999E-9</v>
      </c>
      <c r="CJ1759" s="172">
        <v>1.1987927999999999E-7</v>
      </c>
      <c r="CK1759" s="69">
        <v>0</v>
      </c>
      <c r="CM1759" s="198">
        <v>0</v>
      </c>
      <c r="CN1759" s="198">
        <v>2.4752947000000001E-3</v>
      </c>
      <c r="CO1759" s="197">
        <v>1.2506387000000001E-5</v>
      </c>
      <c r="CP1759" s="197">
        <v>8.6176389999999997E-7</v>
      </c>
      <c r="CQ1759" s="198">
        <v>0</v>
      </c>
      <c r="CR1759" s="198">
        <v>0</v>
      </c>
      <c r="CS1759" s="197">
        <v>2.1395512E-7</v>
      </c>
      <c r="CT1759" s="198">
        <v>0</v>
      </c>
      <c r="CU1759" s="198">
        <v>0</v>
      </c>
      <c r="CV1759" s="197">
        <v>1.0451939E-7</v>
      </c>
    </row>
    <row r="1760" spans="1:100" ht="14.4">
      <c r="A1760" t="s">
        <v>3908</v>
      </c>
      <c r="B1760" s="85" t="s">
        <v>1276</v>
      </c>
      <c r="C1760" s="113" t="str">
        <f t="shared" si="763"/>
        <v>B.046.06.124</v>
      </c>
      <c r="D1760" s="9" t="s">
        <v>1277</v>
      </c>
      <c r="E1760" s="112" t="s">
        <v>514</v>
      </c>
      <c r="F1760" s="115" t="str">
        <f t="shared" si="764"/>
        <v>Electricity Nagaland production</v>
      </c>
      <c r="G1760" s="143">
        <f t="shared" si="750"/>
        <v>2.3299550666666664E-3</v>
      </c>
      <c r="I1760" s="118">
        <f t="shared" si="751"/>
        <v>6.0200359400000006E-4</v>
      </c>
      <c r="K1760" s="161">
        <f t="shared" si="752"/>
        <v>7.1942023E-6</v>
      </c>
      <c r="L1760" s="161">
        <f t="shared" si="753"/>
        <v>0</v>
      </c>
      <c r="M1760" s="162">
        <f t="shared" si="754"/>
        <v>2.4531613170000001E-4</v>
      </c>
      <c r="N1760" s="161">
        <v>3.4949325999999997E-4</v>
      </c>
      <c r="O1760" s="132">
        <v>0</v>
      </c>
      <c r="P1760" s="132">
        <v>0</v>
      </c>
      <c r="Q1760" s="132">
        <v>0</v>
      </c>
      <c r="R1760" s="164">
        <v>7.1942023E-6</v>
      </c>
      <c r="S1760" s="132">
        <v>0</v>
      </c>
      <c r="T1760" s="132">
        <v>0</v>
      </c>
      <c r="U1760" s="132">
        <v>0</v>
      </c>
      <c r="V1760" s="132">
        <v>2.3944926E-4</v>
      </c>
      <c r="W1760" s="132">
        <v>0</v>
      </c>
      <c r="X1760" s="164">
        <v>5.8668716999999999E-6</v>
      </c>
      <c r="Y1760" s="132">
        <v>0</v>
      </c>
      <c r="Z1760" s="132">
        <v>0</v>
      </c>
      <c r="AA1760" s="132">
        <v>0</v>
      </c>
      <c r="AC1760" s="118">
        <f t="shared" si="755"/>
        <v>3.4949325999999997E-4</v>
      </c>
      <c r="AD1760" s="118">
        <f t="shared" si="756"/>
        <v>7.1942023E-6</v>
      </c>
      <c r="AE1760" s="118">
        <f t="shared" si="757"/>
        <v>0</v>
      </c>
      <c r="AF1760" s="118">
        <f t="shared" si="758"/>
        <v>0</v>
      </c>
      <c r="AG1760" s="118">
        <f t="shared" si="759"/>
        <v>2.4531613170000001E-4</v>
      </c>
      <c r="AI1760" s="69">
        <v>1.1657065</v>
      </c>
      <c r="AJ1760" s="69">
        <v>0</v>
      </c>
      <c r="AK1760" s="69">
        <v>7.2891437000000003E-4</v>
      </c>
      <c r="AL1760" s="69">
        <v>0</v>
      </c>
      <c r="AM1760" s="69">
        <v>0</v>
      </c>
      <c r="AN1760" s="69">
        <v>0</v>
      </c>
      <c r="AO1760" s="69">
        <v>1.1649775</v>
      </c>
      <c r="AQ1760" s="199">
        <v>3.9746361999999999E-5</v>
      </c>
      <c r="AR1760" s="199">
        <v>3.7947751000000002E-5</v>
      </c>
      <c r="AS1760" s="199">
        <v>1.7641038E-6</v>
      </c>
      <c r="AT1760" s="199">
        <v>3.4507054000000003E-8</v>
      </c>
      <c r="AU1760" s="150">
        <f t="shared" si="760"/>
        <v>2.2750450100000002E-9</v>
      </c>
      <c r="AV1760" s="150">
        <f t="shared" si="761"/>
        <v>6.5240524415600004E-12</v>
      </c>
      <c r="AW1760" s="163">
        <f t="shared" si="762"/>
        <v>4.8329208E-6</v>
      </c>
      <c r="AX1760" s="196">
        <v>2.1621983000000001E-9</v>
      </c>
      <c r="AY1760" s="196">
        <v>6.5238742000000002E-12</v>
      </c>
      <c r="AZ1760" s="196">
        <v>1.7824156E-16</v>
      </c>
      <c r="BA1760" s="108">
        <v>0</v>
      </c>
      <c r="BB1760" s="108">
        <v>0</v>
      </c>
      <c r="BC1760" s="108">
        <v>0</v>
      </c>
      <c r="BD1760" s="196">
        <v>1.1284671E-10</v>
      </c>
      <c r="BE1760" s="108">
        <v>0</v>
      </c>
      <c r="BF1760" s="108">
        <v>0</v>
      </c>
      <c r="BG1760" s="108">
        <v>0</v>
      </c>
      <c r="BH1760" s="108">
        <v>0</v>
      </c>
      <c r="BI1760" s="108">
        <v>0</v>
      </c>
      <c r="BJ1760" s="108">
        <v>0</v>
      </c>
      <c r="BK1760" s="108">
        <v>0</v>
      </c>
      <c r="BL1760" s="108">
        <v>0</v>
      </c>
      <c r="BM1760" s="108">
        <v>0</v>
      </c>
      <c r="BN1760" s="108">
        <v>0</v>
      </c>
      <c r="BO1760" s="196">
        <v>4.8329208E-6</v>
      </c>
      <c r="BP1760" s="108">
        <v>0</v>
      </c>
      <c r="BQ1760" s="108">
        <v>0</v>
      </c>
      <c r="BR1760" s="108">
        <v>0</v>
      </c>
      <c r="BS1760" s="108">
        <v>0</v>
      </c>
      <c r="BU1760" s="172">
        <v>1.8782282000000001E-7</v>
      </c>
      <c r="BV1760" s="69">
        <v>0</v>
      </c>
      <c r="BW1760" s="172">
        <v>6.4965330000000006E-8</v>
      </c>
      <c r="BX1760" s="69">
        <v>0</v>
      </c>
      <c r="BY1760" s="172">
        <v>6.4393877000000001E-9</v>
      </c>
      <c r="BZ1760" s="69">
        <v>0</v>
      </c>
      <c r="CA1760" s="69">
        <v>0</v>
      </c>
      <c r="CB1760" s="69">
        <v>0</v>
      </c>
      <c r="CC1760" s="69">
        <v>0</v>
      </c>
      <c r="CD1760" s="69">
        <v>0</v>
      </c>
      <c r="CE1760" s="69">
        <v>0</v>
      </c>
      <c r="CF1760" s="69">
        <v>0</v>
      </c>
      <c r="CG1760" s="69">
        <v>0</v>
      </c>
      <c r="CH1760" s="69">
        <v>0</v>
      </c>
      <c r="CI1760" s="172">
        <v>9.3294924999999994E-10</v>
      </c>
      <c r="CJ1760" s="172">
        <v>1.1548515000000001E-7</v>
      </c>
      <c r="CK1760" s="69">
        <v>0</v>
      </c>
      <c r="CM1760" s="198">
        <v>0</v>
      </c>
      <c r="CN1760" s="198">
        <v>2.3299550999999999E-3</v>
      </c>
      <c r="CO1760" s="198">
        <v>0</v>
      </c>
      <c r="CP1760" s="198">
        <v>0</v>
      </c>
      <c r="CQ1760" s="198">
        <v>0</v>
      </c>
      <c r="CR1760" s="198">
        <v>0</v>
      </c>
      <c r="CS1760" s="197">
        <v>1.7940654000000001E-7</v>
      </c>
      <c r="CT1760" s="198">
        <v>0</v>
      </c>
      <c r="CU1760" s="198">
        <v>0</v>
      </c>
      <c r="CV1760" s="198">
        <v>0</v>
      </c>
    </row>
    <row r="1761" spans="1:100" ht="14.4">
      <c r="A1761" t="s">
        <v>3909</v>
      </c>
      <c r="B1761" s="85" t="s">
        <v>1276</v>
      </c>
      <c r="C1761" s="113" t="str">
        <f t="shared" si="763"/>
        <v>B.046.06.125</v>
      </c>
      <c r="D1761" s="9" t="s">
        <v>1277</v>
      </c>
      <c r="E1761" s="112" t="s">
        <v>514</v>
      </c>
      <c r="F1761" s="115" t="str">
        <f t="shared" si="764"/>
        <v>Electricity Odisha production</v>
      </c>
      <c r="G1761" s="143">
        <f t="shared" si="750"/>
        <v>0.31397596666666666</v>
      </c>
      <c r="I1761" s="118">
        <f t="shared" si="751"/>
        <v>5.3147611424999998E-2</v>
      </c>
      <c r="K1761" s="161">
        <f t="shared" si="752"/>
        <v>1.6132032099999999E-3</v>
      </c>
      <c r="L1761" s="161">
        <f t="shared" si="753"/>
        <v>4.0821822999999998E-3</v>
      </c>
      <c r="M1761" s="162">
        <f t="shared" si="754"/>
        <v>3.5583091500000004E-4</v>
      </c>
      <c r="N1761" s="161">
        <v>4.7096394999999999E-2</v>
      </c>
      <c r="O1761" s="132">
        <v>7.676572E-4</v>
      </c>
      <c r="P1761" s="132">
        <v>3.3145251000000001E-3</v>
      </c>
      <c r="Q1761" s="132">
        <v>1.4201652E-3</v>
      </c>
      <c r="R1761" s="132">
        <v>1.9303800999999999E-4</v>
      </c>
      <c r="S1761" s="132">
        <v>0</v>
      </c>
      <c r="T1761" s="132">
        <v>0</v>
      </c>
      <c r="U1761" s="132">
        <v>0</v>
      </c>
      <c r="V1761" s="164">
        <v>2.7951285E-5</v>
      </c>
      <c r="W1761" s="132">
        <v>0</v>
      </c>
      <c r="X1761" s="132">
        <v>3.2787963000000003E-4</v>
      </c>
      <c r="Y1761" s="132">
        <v>0</v>
      </c>
      <c r="Z1761" s="132">
        <v>0</v>
      </c>
      <c r="AA1761" s="132">
        <v>0</v>
      </c>
      <c r="AC1761" s="118">
        <f t="shared" si="755"/>
        <v>4.7096394999999999E-2</v>
      </c>
      <c r="AD1761" s="118">
        <f t="shared" si="756"/>
        <v>5.6953855100000004E-3</v>
      </c>
      <c r="AE1761" s="118">
        <f t="shared" si="757"/>
        <v>4.0821822999999998E-3</v>
      </c>
      <c r="AF1761" s="118">
        <f t="shared" si="758"/>
        <v>4.0821822999999998E-3</v>
      </c>
      <c r="AG1761" s="118">
        <f t="shared" si="759"/>
        <v>3.5583091500000004E-4</v>
      </c>
      <c r="AI1761" s="69">
        <v>3.3196393999999998</v>
      </c>
      <c r="AJ1761" s="69">
        <v>3.1523303999999999</v>
      </c>
      <c r="AK1761" s="69">
        <v>4.0736559999999998E-2</v>
      </c>
      <c r="AL1761" s="69">
        <v>0</v>
      </c>
      <c r="AM1761" s="69">
        <v>3.4955282E-3</v>
      </c>
      <c r="AN1761" s="69">
        <v>1.2833779E-2</v>
      </c>
      <c r="AO1761" s="69">
        <v>0.11024312999999999</v>
      </c>
      <c r="AQ1761" s="116">
        <v>5.7098111999999996E-3</v>
      </c>
      <c r="AR1761" s="116">
        <v>5.4144661999999998E-3</v>
      </c>
      <c r="AS1761" s="116">
        <v>2.5499711000000002E-4</v>
      </c>
      <c r="AT1761" s="199">
        <v>4.0347910000000001E-5</v>
      </c>
      <c r="AU1761" s="150">
        <f t="shared" si="760"/>
        <v>3.2460828535000007E-7</v>
      </c>
      <c r="AV1761" s="150">
        <f t="shared" si="761"/>
        <v>9.4303665616199993E-10</v>
      </c>
      <c r="AW1761" s="163">
        <f t="shared" si="762"/>
        <v>5.6509677543800001E-3</v>
      </c>
      <c r="AX1761" s="196">
        <v>2.9136970000000002E-7</v>
      </c>
      <c r="AY1761" s="196">
        <v>8.7913271000000002E-10</v>
      </c>
      <c r="AZ1761" s="196">
        <v>2.4019162000000001E-14</v>
      </c>
      <c r="BA1761" s="108">
        <v>0</v>
      </c>
      <c r="BB1761" s="108">
        <v>0</v>
      </c>
      <c r="BC1761" s="196">
        <v>2.1116835E-10</v>
      </c>
      <c r="BD1761" s="196">
        <v>3.3027416999999999E-8</v>
      </c>
      <c r="BE1761" s="196">
        <v>2.9934854999999998E-11</v>
      </c>
      <c r="BF1761" s="196">
        <v>3.3945072000000002E-11</v>
      </c>
      <c r="BG1761" s="108">
        <v>0</v>
      </c>
      <c r="BH1761" s="108">
        <v>0</v>
      </c>
      <c r="BI1761" s="108">
        <v>0</v>
      </c>
      <c r="BJ1761" s="108">
        <v>0</v>
      </c>
      <c r="BK1761" s="108">
        <v>0</v>
      </c>
      <c r="BL1761" s="108">
        <v>0</v>
      </c>
      <c r="BM1761" s="108">
        <v>0</v>
      </c>
      <c r="BN1761" s="108">
        <v>0</v>
      </c>
      <c r="BO1761" s="196">
        <v>5.6415438000000004E-7</v>
      </c>
      <c r="BP1761" s="108">
        <v>5.6504036000000002E-3</v>
      </c>
      <c r="BQ1761" s="108">
        <v>0</v>
      </c>
      <c r="BR1761" s="108">
        <v>0</v>
      </c>
      <c r="BS1761" s="108">
        <v>0</v>
      </c>
      <c r="BU1761" s="172">
        <v>1.3873815E-5</v>
      </c>
      <c r="BV1761" s="172">
        <v>3.0354998000000002E-7</v>
      </c>
      <c r="BW1761" s="172">
        <v>8.7544831000000007E-6</v>
      </c>
      <c r="BX1761" s="69">
        <v>0</v>
      </c>
      <c r="BY1761" s="172">
        <v>3.2088604999999998E-7</v>
      </c>
      <c r="BZ1761" s="172">
        <v>1.3670646000000001E-7</v>
      </c>
      <c r="CA1761" s="69">
        <v>0</v>
      </c>
      <c r="CB1761" s="172">
        <v>2.0749099000000001E-7</v>
      </c>
      <c r="CC1761" s="69">
        <v>0</v>
      </c>
      <c r="CD1761" s="69">
        <v>0</v>
      </c>
      <c r="CE1761" s="69">
        <v>0</v>
      </c>
      <c r="CF1761" s="69">
        <v>0</v>
      </c>
      <c r="CG1761" s="69">
        <v>0</v>
      </c>
      <c r="CH1761" s="172">
        <v>2.7873992999999998E-7</v>
      </c>
      <c r="CI1761" s="172">
        <v>3.8584775999999996E-6</v>
      </c>
      <c r="CJ1761" s="172">
        <v>1.3480762E-8</v>
      </c>
      <c r="CK1761" s="69">
        <v>0</v>
      </c>
      <c r="CM1761" s="198">
        <v>0</v>
      </c>
      <c r="CN1761" s="198">
        <v>0.31397596999999999</v>
      </c>
      <c r="CO1761" s="198">
        <v>5.7525972E-3</v>
      </c>
      <c r="CP1761" s="198">
        <v>2.3903822E-4</v>
      </c>
      <c r="CQ1761" s="198">
        <v>0</v>
      </c>
      <c r="CR1761" s="198">
        <v>0</v>
      </c>
      <c r="CS1761" s="197">
        <v>1.1171027000000001E-5</v>
      </c>
      <c r="CT1761" s="198">
        <v>0</v>
      </c>
      <c r="CU1761" s="198">
        <v>0</v>
      </c>
      <c r="CV1761" s="197">
        <v>4.8076072999999998E-5</v>
      </c>
    </row>
    <row r="1762" spans="1:100" ht="14.4">
      <c r="A1762" t="s">
        <v>3910</v>
      </c>
      <c r="B1762" s="85" t="s">
        <v>1276</v>
      </c>
      <c r="C1762" s="113" t="str">
        <f t="shared" si="763"/>
        <v>B.046.06.126</v>
      </c>
      <c r="D1762" s="9" t="s">
        <v>1277</v>
      </c>
      <c r="E1762" s="112" t="s">
        <v>514</v>
      </c>
      <c r="F1762" s="115" t="str">
        <f t="shared" si="764"/>
        <v>Electricity Puducherry production</v>
      </c>
      <c r="G1762" s="143">
        <f t="shared" si="750"/>
        <v>0.19508017999999999</v>
      </c>
      <c r="I1762" s="118">
        <f t="shared" si="751"/>
        <v>3.4040663726000002E-2</v>
      </c>
      <c r="K1762" s="161">
        <f t="shared" si="752"/>
        <v>1.32887598E-3</v>
      </c>
      <c r="L1762" s="161">
        <f t="shared" si="753"/>
        <v>3.41524824E-3</v>
      </c>
      <c r="M1762" s="162">
        <f t="shared" si="754"/>
        <v>3.4512506000000002E-5</v>
      </c>
      <c r="N1762" s="161">
        <v>2.9262026999999999E-2</v>
      </c>
      <c r="O1762" s="132">
        <v>6.4284924000000004E-4</v>
      </c>
      <c r="P1762" s="132">
        <v>2.772399E-3</v>
      </c>
      <c r="Q1762" s="132">
        <v>1.1694103E-3</v>
      </c>
      <c r="R1762" s="132">
        <v>1.5946568000000001E-4</v>
      </c>
      <c r="S1762" s="132">
        <v>0</v>
      </c>
      <c r="T1762" s="132">
        <v>0</v>
      </c>
      <c r="U1762" s="132">
        <v>0</v>
      </c>
      <c r="V1762" s="164">
        <v>2.2819115000000001E-5</v>
      </c>
      <c r="W1762" s="132">
        <v>0</v>
      </c>
      <c r="X1762" s="164">
        <v>1.1693390999999999E-5</v>
      </c>
      <c r="Y1762" s="132">
        <v>0</v>
      </c>
      <c r="Z1762" s="132">
        <v>0</v>
      </c>
      <c r="AA1762" s="132">
        <v>0</v>
      </c>
      <c r="AC1762" s="118">
        <f t="shared" si="755"/>
        <v>2.9262026999999999E-2</v>
      </c>
      <c r="AD1762" s="118">
        <f t="shared" si="756"/>
        <v>4.7441242199999997E-3</v>
      </c>
      <c r="AE1762" s="118">
        <f t="shared" si="757"/>
        <v>3.41524824E-3</v>
      </c>
      <c r="AF1762" s="118">
        <f t="shared" si="758"/>
        <v>3.41524824E-3</v>
      </c>
      <c r="AG1762" s="118">
        <f t="shared" si="759"/>
        <v>3.4512506000000002E-5</v>
      </c>
      <c r="AI1762" s="69">
        <v>2.6867700000000001</v>
      </c>
      <c r="AJ1762" s="69">
        <v>2.6103825000000001</v>
      </c>
      <c r="AK1762" s="69">
        <v>1.4528151999999999E-3</v>
      </c>
      <c r="AL1762" s="69">
        <v>0</v>
      </c>
      <c r="AM1762" s="69">
        <v>0</v>
      </c>
      <c r="AN1762" s="69">
        <v>7.4934706000000004E-2</v>
      </c>
      <c r="AO1762" s="69">
        <v>0</v>
      </c>
      <c r="AQ1762" s="116">
        <v>3.7883124E-3</v>
      </c>
      <c r="AR1762" s="116">
        <v>3.4795669999999998E-3</v>
      </c>
      <c r="AS1762" s="116">
        <v>1.6198781000000001E-4</v>
      </c>
      <c r="AT1762" s="116">
        <v>1.4675758E-4</v>
      </c>
      <c r="AU1762" s="150">
        <f t="shared" si="760"/>
        <v>2.0860713590000001E-7</v>
      </c>
      <c r="AV1762" s="150">
        <f t="shared" si="761"/>
        <v>5.9906734563400007E-10</v>
      </c>
      <c r="AW1762" s="163">
        <f t="shared" si="762"/>
        <v>2.05542825693E-2</v>
      </c>
      <c r="AX1762" s="196">
        <v>1.8103441000000001E-7</v>
      </c>
      <c r="AY1762" s="196">
        <v>5.4622451000000003E-10</v>
      </c>
      <c r="AZ1762" s="196">
        <v>1.4923634E-14</v>
      </c>
      <c r="BA1762" s="108">
        <v>0</v>
      </c>
      <c r="BB1762" s="108">
        <v>0</v>
      </c>
      <c r="BC1762" s="196">
        <v>1.7388289999999999E-10</v>
      </c>
      <c r="BD1762" s="196">
        <v>2.7398842999999999E-8</v>
      </c>
      <c r="BE1762" s="196">
        <v>2.4649334E-11</v>
      </c>
      <c r="BF1762" s="196">
        <v>2.8178578E-11</v>
      </c>
      <c r="BG1762" s="108">
        <v>0</v>
      </c>
      <c r="BH1762" s="108">
        <v>0</v>
      </c>
      <c r="BI1762" s="108">
        <v>0</v>
      </c>
      <c r="BJ1762" s="108">
        <v>0</v>
      </c>
      <c r="BK1762" s="108">
        <v>0</v>
      </c>
      <c r="BL1762" s="108">
        <v>0</v>
      </c>
      <c r="BM1762" s="108">
        <v>0</v>
      </c>
      <c r="BN1762" s="108">
        <v>0</v>
      </c>
      <c r="BO1762" s="196">
        <v>4.605693E-7</v>
      </c>
      <c r="BP1762" s="108">
        <v>2.0553821999999999E-2</v>
      </c>
      <c r="BQ1762" s="108">
        <v>0</v>
      </c>
      <c r="BR1762" s="108">
        <v>0</v>
      </c>
      <c r="BS1762" s="108">
        <v>0</v>
      </c>
      <c r="BU1762" s="172">
        <v>9.4927348000000006E-6</v>
      </c>
      <c r="BV1762" s="172">
        <v>2.5151864000000001E-7</v>
      </c>
      <c r="BW1762" s="172">
        <v>5.4393530999999997E-6</v>
      </c>
      <c r="BX1762" s="69">
        <v>0</v>
      </c>
      <c r="BY1762" s="172">
        <v>2.6597593000000001E-7</v>
      </c>
      <c r="BZ1762" s="172">
        <v>1.1256855E-7</v>
      </c>
      <c r="CA1762" s="69">
        <v>0</v>
      </c>
      <c r="CB1762" s="172">
        <v>1.7085484000000001E-7</v>
      </c>
      <c r="CC1762" s="69">
        <v>0</v>
      </c>
      <c r="CD1762" s="69">
        <v>0</v>
      </c>
      <c r="CE1762" s="69">
        <v>0</v>
      </c>
      <c r="CF1762" s="69">
        <v>0</v>
      </c>
      <c r="CG1762" s="69">
        <v>0</v>
      </c>
      <c r="CH1762" s="172">
        <v>2.2962517E-7</v>
      </c>
      <c r="CI1762" s="172">
        <v>3.011833E-6</v>
      </c>
      <c r="CJ1762" s="172">
        <v>1.1005542999999999E-8</v>
      </c>
      <c r="CK1762" s="69">
        <v>0</v>
      </c>
      <c r="CM1762" s="198">
        <v>0</v>
      </c>
      <c r="CN1762" s="198">
        <v>0.19508017999999999</v>
      </c>
      <c r="CO1762" s="198">
        <v>4.7368758999999996E-3</v>
      </c>
      <c r="CP1762" s="198">
        <v>1.9790308000000001E-4</v>
      </c>
      <c r="CQ1762" s="198">
        <v>0</v>
      </c>
      <c r="CR1762" s="198">
        <v>0</v>
      </c>
      <c r="CS1762" s="197">
        <v>9.2768169000000006E-6</v>
      </c>
      <c r="CT1762" s="198">
        <v>0</v>
      </c>
      <c r="CU1762" s="198">
        <v>0</v>
      </c>
      <c r="CV1762" s="197">
        <v>3.9587403999999997E-5</v>
      </c>
    </row>
    <row r="1763" spans="1:100" ht="14.4">
      <c r="A1763" t="s">
        <v>3911</v>
      </c>
      <c r="B1763" s="85" t="s">
        <v>1276</v>
      </c>
      <c r="C1763" s="113" t="str">
        <f t="shared" si="763"/>
        <v>B.046.06.127</v>
      </c>
      <c r="D1763" s="9" t="s">
        <v>1277</v>
      </c>
      <c r="E1763" s="112" t="s">
        <v>514</v>
      </c>
      <c r="F1763" s="115" t="str">
        <f t="shared" si="764"/>
        <v>Electricity Punjab production</v>
      </c>
      <c r="G1763" s="143">
        <f t="shared" si="750"/>
        <v>0.28927767333333337</v>
      </c>
      <c r="I1763" s="118">
        <f t="shared" si="751"/>
        <v>4.9306858116000003E-2</v>
      </c>
      <c r="K1763" s="161">
        <f t="shared" si="752"/>
        <v>1.5876442900000002E-3</v>
      </c>
      <c r="L1763" s="161">
        <f t="shared" si="753"/>
        <v>3.9830890600000002E-3</v>
      </c>
      <c r="M1763" s="162">
        <f t="shared" si="754"/>
        <v>3.4447376600000001E-4</v>
      </c>
      <c r="N1763" s="161">
        <v>4.3391651000000003E-2</v>
      </c>
      <c r="O1763" s="132">
        <v>7.8102355999999998E-4</v>
      </c>
      <c r="P1763" s="132">
        <v>3.2020655000000002E-3</v>
      </c>
      <c r="Q1763" s="132">
        <v>1.3707541000000001E-3</v>
      </c>
      <c r="R1763" s="132">
        <v>2.1689018999999999E-4</v>
      </c>
      <c r="S1763" s="132">
        <v>0</v>
      </c>
      <c r="T1763" s="132">
        <v>0</v>
      </c>
      <c r="U1763" s="132">
        <v>0</v>
      </c>
      <c r="V1763" s="164">
        <v>4.1429505999999997E-5</v>
      </c>
      <c r="W1763" s="132">
        <v>0</v>
      </c>
      <c r="X1763" s="132">
        <v>3.0304426000000003E-4</v>
      </c>
      <c r="Y1763" s="132">
        <v>0</v>
      </c>
      <c r="Z1763" s="132">
        <v>0</v>
      </c>
      <c r="AA1763" s="132">
        <v>0</v>
      </c>
      <c r="AC1763" s="118">
        <f t="shared" si="755"/>
        <v>4.3391651000000003E-2</v>
      </c>
      <c r="AD1763" s="118">
        <f t="shared" si="756"/>
        <v>5.5707333499999999E-3</v>
      </c>
      <c r="AE1763" s="118">
        <f t="shared" si="757"/>
        <v>3.9830890600000002E-3</v>
      </c>
      <c r="AF1763" s="118">
        <f t="shared" si="758"/>
        <v>3.9830890600000002E-3</v>
      </c>
      <c r="AG1763" s="118">
        <f t="shared" si="759"/>
        <v>3.4447376600000001E-4</v>
      </c>
      <c r="AI1763" s="69">
        <v>3.2145380000000001</v>
      </c>
      <c r="AJ1763" s="69">
        <v>2.9026109999999998</v>
      </c>
      <c r="AK1763" s="69">
        <v>3.7650954E-2</v>
      </c>
      <c r="AL1763" s="69">
        <v>0</v>
      </c>
      <c r="AM1763" s="69">
        <v>9.6259272000000007E-2</v>
      </c>
      <c r="AN1763" s="69">
        <v>4.0770879000000003E-2</v>
      </c>
      <c r="AO1763" s="69">
        <v>0.13724589000000001</v>
      </c>
      <c r="AQ1763" s="116">
        <v>5.3060874999999999E-3</v>
      </c>
      <c r="AR1763" s="116">
        <v>5.0330082999999999E-3</v>
      </c>
      <c r="AS1763" s="116">
        <v>2.3592529000000001E-4</v>
      </c>
      <c r="AT1763" s="199">
        <v>3.7153914999999998E-5</v>
      </c>
      <c r="AU1763" s="150">
        <f t="shared" si="760"/>
        <v>3.0173910427999996E-7</v>
      </c>
      <c r="AV1763" s="150">
        <f t="shared" si="761"/>
        <v>8.72504774742E-10</v>
      </c>
      <c r="AW1763" s="163">
        <f t="shared" si="762"/>
        <v>5.20362949187E-3</v>
      </c>
      <c r="AX1763" s="196">
        <v>2.6844968E-7</v>
      </c>
      <c r="AY1763" s="196">
        <v>8.0997749000000002E-10</v>
      </c>
      <c r="AZ1763" s="196">
        <v>2.2129741999999999E-14</v>
      </c>
      <c r="BA1763" s="108">
        <v>0</v>
      </c>
      <c r="BB1763" s="108">
        <v>0</v>
      </c>
      <c r="BC1763" s="196">
        <v>2.0382127999999999E-10</v>
      </c>
      <c r="BD1763" s="196">
        <v>3.3085602999999998E-8</v>
      </c>
      <c r="BE1763" s="196">
        <v>2.8893347E-11</v>
      </c>
      <c r="BF1763" s="196">
        <v>3.3611807999999998E-11</v>
      </c>
      <c r="BG1763" s="108">
        <v>0</v>
      </c>
      <c r="BH1763" s="108">
        <v>0</v>
      </c>
      <c r="BI1763" s="108">
        <v>0</v>
      </c>
      <c r="BJ1763" s="108">
        <v>0</v>
      </c>
      <c r="BK1763" s="108">
        <v>0</v>
      </c>
      <c r="BL1763" s="108">
        <v>0</v>
      </c>
      <c r="BM1763" s="108">
        <v>0</v>
      </c>
      <c r="BN1763" s="108">
        <v>0</v>
      </c>
      <c r="BO1763" s="196">
        <v>8.3619186999999998E-7</v>
      </c>
      <c r="BP1763" s="108">
        <v>5.2027933000000004E-3</v>
      </c>
      <c r="BQ1763" s="108">
        <v>0</v>
      </c>
      <c r="BR1763" s="108">
        <v>0</v>
      </c>
      <c r="BS1763" s="108">
        <v>0</v>
      </c>
      <c r="BU1763" s="172">
        <v>1.2881185E-5</v>
      </c>
      <c r="BV1763" s="172">
        <v>2.9883349999999997E-7</v>
      </c>
      <c r="BW1763" s="172">
        <v>8.0658290999999992E-6</v>
      </c>
      <c r="BX1763" s="69">
        <v>0</v>
      </c>
      <c r="BY1763" s="172">
        <v>3.4189739000000002E-7</v>
      </c>
      <c r="BZ1763" s="172">
        <v>1.3195010999999999E-7</v>
      </c>
      <c r="CA1763" s="69">
        <v>0</v>
      </c>
      <c r="CB1763" s="172">
        <v>2.0027187000000001E-7</v>
      </c>
      <c r="CC1763" s="69">
        <v>0</v>
      </c>
      <c r="CD1763" s="69">
        <v>0</v>
      </c>
      <c r="CE1763" s="69">
        <v>0</v>
      </c>
      <c r="CF1763" s="69">
        <v>0</v>
      </c>
      <c r="CG1763" s="69">
        <v>0</v>
      </c>
      <c r="CH1763" s="172">
        <v>2.6942128000000002E-7</v>
      </c>
      <c r="CI1763" s="172">
        <v>3.5530001000000001E-6</v>
      </c>
      <c r="CJ1763" s="172">
        <v>1.9981238999999999E-8</v>
      </c>
      <c r="CK1763" s="69">
        <v>0</v>
      </c>
      <c r="CM1763" s="198">
        <v>0</v>
      </c>
      <c r="CN1763" s="198">
        <v>0.28927766999999999</v>
      </c>
      <c r="CO1763" s="198">
        <v>5.5524501999999996E-3</v>
      </c>
      <c r="CP1763" s="198">
        <v>2.347204E-4</v>
      </c>
      <c r="CQ1763" s="198">
        <v>0</v>
      </c>
      <c r="CR1763" s="198">
        <v>0</v>
      </c>
      <c r="CS1763" s="197">
        <v>1.1789042999999999E-5</v>
      </c>
      <c r="CT1763" s="198">
        <v>0</v>
      </c>
      <c r="CU1763" s="198">
        <v>0</v>
      </c>
      <c r="CV1763" s="197">
        <v>4.6403387000000001E-5</v>
      </c>
    </row>
    <row r="1764" spans="1:100" ht="14.4">
      <c r="A1764" t="s">
        <v>3912</v>
      </c>
      <c r="B1764" s="85" t="s">
        <v>1276</v>
      </c>
      <c r="C1764" s="113" t="str">
        <f t="shared" si="763"/>
        <v>B.046.06.128</v>
      </c>
      <c r="D1764" s="9" t="s">
        <v>1277</v>
      </c>
      <c r="E1764" s="112" t="s">
        <v>514</v>
      </c>
      <c r="F1764" s="115" t="str">
        <f t="shared" si="764"/>
        <v>Electricity Rajasthan production</v>
      </c>
      <c r="G1764" s="143">
        <f t="shared" si="750"/>
        <v>0.15652725333333334</v>
      </c>
      <c r="I1764" s="118">
        <f t="shared" si="751"/>
        <v>2.8484685489999998E-2</v>
      </c>
      <c r="K1764" s="161">
        <f t="shared" si="752"/>
        <v>8.3962264999999994E-4</v>
      </c>
      <c r="L1764" s="161">
        <f t="shared" si="753"/>
        <v>2.1670820999999999E-3</v>
      </c>
      <c r="M1764" s="162">
        <f t="shared" si="754"/>
        <v>1.99889274E-3</v>
      </c>
      <c r="N1764" s="161">
        <v>2.3479087999999999E-2</v>
      </c>
      <c r="O1764" s="132">
        <v>4.5166420000000002E-4</v>
      </c>
      <c r="P1764" s="132">
        <v>1.7154179E-3</v>
      </c>
      <c r="Q1764" s="132">
        <v>7.3422954999999995E-4</v>
      </c>
      <c r="R1764" s="132">
        <v>1.0539310000000001E-4</v>
      </c>
      <c r="S1764" s="132">
        <v>0</v>
      </c>
      <c r="T1764" s="132">
        <v>0</v>
      </c>
      <c r="U1764" s="132">
        <v>0</v>
      </c>
      <c r="V1764" s="132">
        <v>1.4890054E-4</v>
      </c>
      <c r="W1764" s="132">
        <v>0</v>
      </c>
      <c r="X1764" s="132">
        <v>1.8499922E-3</v>
      </c>
      <c r="Y1764" s="132">
        <v>0</v>
      </c>
      <c r="Z1764" s="132">
        <v>0</v>
      </c>
      <c r="AA1764" s="132">
        <v>0</v>
      </c>
      <c r="AC1764" s="118">
        <f t="shared" si="755"/>
        <v>2.3479087999999999E-2</v>
      </c>
      <c r="AD1764" s="118">
        <f t="shared" si="756"/>
        <v>3.0067047499999998E-3</v>
      </c>
      <c r="AE1764" s="118">
        <f t="shared" si="757"/>
        <v>2.1670820999999999E-3</v>
      </c>
      <c r="AF1764" s="118">
        <f t="shared" si="758"/>
        <v>2.1670820999999999E-3</v>
      </c>
      <c r="AG1764" s="118">
        <f t="shared" si="759"/>
        <v>1.99889274E-3</v>
      </c>
      <c r="AI1764" s="69">
        <v>2.3690918000000001</v>
      </c>
      <c r="AJ1764" s="69">
        <v>1.558068</v>
      </c>
      <c r="AK1764" s="69">
        <v>0.22984751</v>
      </c>
      <c r="AL1764" s="69">
        <v>0</v>
      </c>
      <c r="AM1764" s="69">
        <v>1.8584897999999999E-2</v>
      </c>
      <c r="AN1764" s="69">
        <v>0.55304558999999998</v>
      </c>
      <c r="AO1764" s="69">
        <v>9.5457770000000001E-3</v>
      </c>
      <c r="AQ1764" s="116">
        <v>2.8760908999999999E-3</v>
      </c>
      <c r="AR1764" s="116">
        <v>2.7275863999999999E-3</v>
      </c>
      <c r="AS1764" s="116">
        <v>1.2775678E-4</v>
      </c>
      <c r="AT1764" s="199">
        <v>2.0747681999999999E-5</v>
      </c>
      <c r="AU1764" s="150">
        <f t="shared" si="760"/>
        <v>1.6352436366000002E-7</v>
      </c>
      <c r="AV1764" s="150">
        <f t="shared" si="761"/>
        <v>4.72473304335E-10</v>
      </c>
      <c r="AW1764" s="163">
        <f t="shared" si="762"/>
        <v>2.9058379319E-3</v>
      </c>
      <c r="AX1764" s="196">
        <v>1.4525729000000001E-7</v>
      </c>
      <c r="AY1764" s="196">
        <v>4.3827631000000001E-10</v>
      </c>
      <c r="AZ1764" s="196">
        <v>1.1974335000000001E-14</v>
      </c>
      <c r="BA1764" s="108">
        <v>0</v>
      </c>
      <c r="BB1764" s="108">
        <v>0</v>
      </c>
      <c r="BC1764" s="196">
        <v>1.0917466E-10</v>
      </c>
      <c r="BD1764" s="196">
        <v>1.8157899E-8</v>
      </c>
      <c r="BE1764" s="196">
        <v>1.5476407000000001E-11</v>
      </c>
      <c r="BF1764" s="196">
        <v>1.8708613E-11</v>
      </c>
      <c r="BG1764" s="108">
        <v>0</v>
      </c>
      <c r="BH1764" s="108">
        <v>0</v>
      </c>
      <c r="BI1764" s="108">
        <v>0</v>
      </c>
      <c r="BJ1764" s="108">
        <v>0</v>
      </c>
      <c r="BK1764" s="108">
        <v>0</v>
      </c>
      <c r="BL1764" s="108">
        <v>0</v>
      </c>
      <c r="BM1764" s="108">
        <v>0</v>
      </c>
      <c r="BN1764" s="108">
        <v>0</v>
      </c>
      <c r="BO1764" s="196">
        <v>3.0053318999999999E-6</v>
      </c>
      <c r="BP1764" s="108">
        <v>2.9028325999999999E-3</v>
      </c>
      <c r="BQ1764" s="108">
        <v>0</v>
      </c>
      <c r="BR1764" s="108">
        <v>0</v>
      </c>
      <c r="BS1764" s="108">
        <v>0</v>
      </c>
      <c r="BU1764" s="172">
        <v>7.2757185000000003E-6</v>
      </c>
      <c r="BV1764" s="172">
        <v>1.6492611999999999E-7</v>
      </c>
      <c r="BW1764" s="172">
        <v>4.3643951999999996E-6</v>
      </c>
      <c r="BX1764" s="69">
        <v>0</v>
      </c>
      <c r="BY1764" s="172">
        <v>1.7748575E-7</v>
      </c>
      <c r="BZ1764" s="172">
        <v>7.0677639999999997E-8</v>
      </c>
      <c r="CA1764" s="69">
        <v>0</v>
      </c>
      <c r="CB1764" s="172">
        <v>1.0727345E-7</v>
      </c>
      <c r="CC1764" s="69">
        <v>0</v>
      </c>
      <c r="CD1764" s="69">
        <v>0</v>
      </c>
      <c r="CE1764" s="69">
        <v>0</v>
      </c>
      <c r="CF1764" s="69">
        <v>0</v>
      </c>
      <c r="CG1764" s="69">
        <v>0</v>
      </c>
      <c r="CH1764" s="172">
        <v>1.4462801E-7</v>
      </c>
      <c r="CI1764" s="172">
        <v>2.1745183999999999E-6</v>
      </c>
      <c r="CJ1764" s="172">
        <v>7.1813968E-8</v>
      </c>
      <c r="CK1764" s="69">
        <v>0</v>
      </c>
      <c r="CM1764" s="198">
        <v>0</v>
      </c>
      <c r="CN1764" s="198">
        <v>0.15652725000000001</v>
      </c>
      <c r="CO1764" s="198">
        <v>2.9741096000000002E-3</v>
      </c>
      <c r="CP1764" s="198">
        <v>1.2905003000000001E-4</v>
      </c>
      <c r="CQ1764" s="198">
        <v>0</v>
      </c>
      <c r="CR1764" s="198">
        <v>0</v>
      </c>
      <c r="CS1764" s="197">
        <v>6.2489700000000002E-6</v>
      </c>
      <c r="CT1764" s="198">
        <v>0</v>
      </c>
      <c r="CU1764" s="198">
        <v>0</v>
      </c>
      <c r="CV1764" s="197">
        <v>2.4855470000000001E-5</v>
      </c>
    </row>
    <row r="1765" spans="1:100" ht="14.4">
      <c r="A1765" t="s">
        <v>3913</v>
      </c>
      <c r="B1765" s="85" t="s">
        <v>1276</v>
      </c>
      <c r="C1765" s="113" t="str">
        <f t="shared" si="763"/>
        <v>B.046.06.129</v>
      </c>
      <c r="D1765" s="9" t="s">
        <v>1277</v>
      </c>
      <c r="E1765" s="112" t="s">
        <v>514</v>
      </c>
      <c r="F1765" s="115" t="str">
        <f t="shared" si="764"/>
        <v>Electricity Sikkim production</v>
      </c>
      <c r="G1765" s="143">
        <f t="shared" si="750"/>
        <v>2.3299550666666664E-3</v>
      </c>
      <c r="I1765" s="118">
        <f t="shared" si="751"/>
        <v>6.0200359400000006E-4</v>
      </c>
      <c r="K1765" s="161">
        <f t="shared" si="752"/>
        <v>7.1942023E-6</v>
      </c>
      <c r="L1765" s="161">
        <f t="shared" si="753"/>
        <v>0</v>
      </c>
      <c r="M1765" s="162">
        <f t="shared" si="754"/>
        <v>2.4531613170000001E-4</v>
      </c>
      <c r="N1765" s="161">
        <v>3.4949325999999997E-4</v>
      </c>
      <c r="O1765" s="132">
        <v>0</v>
      </c>
      <c r="P1765" s="132">
        <v>0</v>
      </c>
      <c r="Q1765" s="132">
        <v>0</v>
      </c>
      <c r="R1765" s="164">
        <v>7.1942023E-6</v>
      </c>
      <c r="S1765" s="132">
        <v>0</v>
      </c>
      <c r="T1765" s="132">
        <v>0</v>
      </c>
      <c r="U1765" s="132">
        <v>0</v>
      </c>
      <c r="V1765" s="132">
        <v>2.3944926E-4</v>
      </c>
      <c r="W1765" s="132">
        <v>0</v>
      </c>
      <c r="X1765" s="164">
        <v>5.8668716999999999E-6</v>
      </c>
      <c r="Y1765" s="132">
        <v>0</v>
      </c>
      <c r="Z1765" s="132">
        <v>0</v>
      </c>
      <c r="AA1765" s="132">
        <v>0</v>
      </c>
      <c r="AC1765" s="118">
        <f t="shared" si="755"/>
        <v>3.4949325999999997E-4</v>
      </c>
      <c r="AD1765" s="118">
        <f t="shared" si="756"/>
        <v>7.1942023E-6</v>
      </c>
      <c r="AE1765" s="118">
        <f t="shared" si="757"/>
        <v>0</v>
      </c>
      <c r="AF1765" s="118">
        <f t="shared" si="758"/>
        <v>0</v>
      </c>
      <c r="AG1765" s="118">
        <f t="shared" si="759"/>
        <v>2.4531613170000001E-4</v>
      </c>
      <c r="AI1765" s="69">
        <v>1.1657065</v>
      </c>
      <c r="AJ1765" s="69">
        <v>0</v>
      </c>
      <c r="AK1765" s="69">
        <v>7.2891437000000003E-4</v>
      </c>
      <c r="AL1765" s="69">
        <v>0</v>
      </c>
      <c r="AM1765" s="69">
        <v>0</v>
      </c>
      <c r="AN1765" s="69">
        <v>0</v>
      </c>
      <c r="AO1765" s="69">
        <v>1.1649775</v>
      </c>
      <c r="AQ1765" s="199">
        <v>3.9746361999999999E-5</v>
      </c>
      <c r="AR1765" s="199">
        <v>3.7947751000000002E-5</v>
      </c>
      <c r="AS1765" s="199">
        <v>1.7641038E-6</v>
      </c>
      <c r="AT1765" s="199">
        <v>3.4507054000000003E-8</v>
      </c>
      <c r="AU1765" s="150">
        <f t="shared" si="760"/>
        <v>2.2750450100000002E-9</v>
      </c>
      <c r="AV1765" s="150">
        <f t="shared" si="761"/>
        <v>6.5240524415600004E-12</v>
      </c>
      <c r="AW1765" s="163">
        <f t="shared" si="762"/>
        <v>4.8329208E-6</v>
      </c>
      <c r="AX1765" s="196">
        <v>2.1621983000000001E-9</v>
      </c>
      <c r="AY1765" s="196">
        <v>6.5238742000000002E-12</v>
      </c>
      <c r="AZ1765" s="196">
        <v>1.7824156E-16</v>
      </c>
      <c r="BA1765" s="108">
        <v>0</v>
      </c>
      <c r="BB1765" s="108">
        <v>0</v>
      </c>
      <c r="BC1765" s="108">
        <v>0</v>
      </c>
      <c r="BD1765" s="196">
        <v>1.1284671E-10</v>
      </c>
      <c r="BE1765" s="108">
        <v>0</v>
      </c>
      <c r="BF1765" s="108">
        <v>0</v>
      </c>
      <c r="BG1765" s="108">
        <v>0</v>
      </c>
      <c r="BH1765" s="108">
        <v>0</v>
      </c>
      <c r="BI1765" s="108">
        <v>0</v>
      </c>
      <c r="BJ1765" s="108">
        <v>0</v>
      </c>
      <c r="BK1765" s="108">
        <v>0</v>
      </c>
      <c r="BL1765" s="108">
        <v>0</v>
      </c>
      <c r="BM1765" s="108">
        <v>0</v>
      </c>
      <c r="BN1765" s="108">
        <v>0</v>
      </c>
      <c r="BO1765" s="196">
        <v>4.8329208E-6</v>
      </c>
      <c r="BP1765" s="108">
        <v>0</v>
      </c>
      <c r="BQ1765" s="108">
        <v>0</v>
      </c>
      <c r="BR1765" s="108">
        <v>0</v>
      </c>
      <c r="BS1765" s="108">
        <v>0</v>
      </c>
      <c r="BU1765" s="172">
        <v>1.8782282000000001E-7</v>
      </c>
      <c r="BV1765" s="69">
        <v>0</v>
      </c>
      <c r="BW1765" s="172">
        <v>6.4965330000000006E-8</v>
      </c>
      <c r="BX1765" s="69">
        <v>0</v>
      </c>
      <c r="BY1765" s="172">
        <v>6.4393877000000001E-9</v>
      </c>
      <c r="BZ1765" s="69">
        <v>0</v>
      </c>
      <c r="CA1765" s="69">
        <v>0</v>
      </c>
      <c r="CB1765" s="69">
        <v>0</v>
      </c>
      <c r="CC1765" s="69">
        <v>0</v>
      </c>
      <c r="CD1765" s="69">
        <v>0</v>
      </c>
      <c r="CE1765" s="69">
        <v>0</v>
      </c>
      <c r="CF1765" s="69">
        <v>0</v>
      </c>
      <c r="CG1765" s="69">
        <v>0</v>
      </c>
      <c r="CH1765" s="69">
        <v>0</v>
      </c>
      <c r="CI1765" s="172">
        <v>9.3294924999999994E-10</v>
      </c>
      <c r="CJ1765" s="172">
        <v>1.1548515000000001E-7</v>
      </c>
      <c r="CK1765" s="69">
        <v>0</v>
      </c>
      <c r="CM1765" s="198">
        <v>0</v>
      </c>
      <c r="CN1765" s="198">
        <v>2.3299550999999999E-3</v>
      </c>
      <c r="CO1765" s="198">
        <v>0</v>
      </c>
      <c r="CP1765" s="198">
        <v>0</v>
      </c>
      <c r="CQ1765" s="198">
        <v>0</v>
      </c>
      <c r="CR1765" s="198">
        <v>0</v>
      </c>
      <c r="CS1765" s="197">
        <v>1.7940654000000001E-7</v>
      </c>
      <c r="CT1765" s="198">
        <v>0</v>
      </c>
      <c r="CU1765" s="198">
        <v>0</v>
      </c>
      <c r="CV1765" s="198">
        <v>0</v>
      </c>
    </row>
    <row r="1766" spans="1:100" ht="14.4">
      <c r="A1766" t="s">
        <v>3914</v>
      </c>
      <c r="B1766" s="85" t="s">
        <v>1276</v>
      </c>
      <c r="C1766" s="113" t="str">
        <f t="shared" si="763"/>
        <v>B.046.06.130</v>
      </c>
      <c r="D1766" s="9" t="s">
        <v>1277</v>
      </c>
      <c r="E1766" s="112" t="s">
        <v>514</v>
      </c>
      <c r="F1766" s="115" t="str">
        <f t="shared" si="764"/>
        <v>Electricity Tamil Nadu production</v>
      </c>
      <c r="G1766" s="143">
        <f t="shared" si="750"/>
        <v>0.17666333333333334</v>
      </c>
      <c r="I1766" s="118">
        <f t="shared" si="751"/>
        <v>3.3198336065999999E-2</v>
      </c>
      <c r="K1766" s="161">
        <f t="shared" si="752"/>
        <v>9.3662314999999998E-4</v>
      </c>
      <c r="L1766" s="161">
        <f t="shared" si="753"/>
        <v>2.44073398E-3</v>
      </c>
      <c r="M1766" s="162">
        <f t="shared" si="754"/>
        <v>3.3214789360000003E-3</v>
      </c>
      <c r="N1766" s="161">
        <v>2.6499499999999999E-2</v>
      </c>
      <c r="O1766" s="132">
        <v>5.1857528000000003E-4</v>
      </c>
      <c r="P1766" s="132">
        <v>1.9221587E-3</v>
      </c>
      <c r="Q1766" s="132">
        <v>8.2331527000000003E-4</v>
      </c>
      <c r="R1766" s="132">
        <v>1.1330788E-4</v>
      </c>
      <c r="S1766" s="132">
        <v>0</v>
      </c>
      <c r="T1766" s="132">
        <v>0</v>
      </c>
      <c r="U1766" s="132">
        <v>0</v>
      </c>
      <c r="V1766" s="164">
        <v>8.4031935999999996E-5</v>
      </c>
      <c r="W1766" s="132">
        <v>0</v>
      </c>
      <c r="X1766" s="132">
        <v>3.2374470000000001E-3</v>
      </c>
      <c r="Y1766" s="132">
        <v>0</v>
      </c>
      <c r="Z1766" s="132">
        <v>0</v>
      </c>
      <c r="AA1766" s="132">
        <v>0</v>
      </c>
      <c r="AC1766" s="118">
        <f t="shared" si="755"/>
        <v>2.6499499999999999E-2</v>
      </c>
      <c r="AD1766" s="118">
        <f t="shared" si="756"/>
        <v>3.37735713E-3</v>
      </c>
      <c r="AE1766" s="118">
        <f t="shared" si="757"/>
        <v>2.44073398E-3</v>
      </c>
      <c r="AF1766" s="118">
        <f t="shared" si="758"/>
        <v>2.44073398E-3</v>
      </c>
      <c r="AG1766" s="118">
        <f t="shared" si="759"/>
        <v>3.3214789360000003E-3</v>
      </c>
      <c r="AI1766" s="69">
        <v>2.6087468</v>
      </c>
      <c r="AJ1766" s="69">
        <v>1.7679358000000001</v>
      </c>
      <c r="AK1766" s="69">
        <v>0.40222826</v>
      </c>
      <c r="AL1766" s="69">
        <v>0</v>
      </c>
      <c r="AM1766" s="69">
        <v>1.0036496000000001E-2</v>
      </c>
      <c r="AN1766" s="69">
        <v>0.37276652999999998</v>
      </c>
      <c r="AO1766" s="69">
        <v>5.5779737000000003E-2</v>
      </c>
      <c r="AQ1766" s="116">
        <v>3.2466681999999999E-3</v>
      </c>
      <c r="AR1766" s="116">
        <v>3.0786363000000001E-3</v>
      </c>
      <c r="AS1766" s="116">
        <v>1.4419345E-4</v>
      </c>
      <c r="AT1766" s="199">
        <v>2.3838416999999998E-5</v>
      </c>
      <c r="AU1766" s="150">
        <f t="shared" si="760"/>
        <v>1.8457051805999999E-7</v>
      </c>
      <c r="AV1766" s="150">
        <f t="shared" si="761"/>
        <v>5.3325979374499991E-10</v>
      </c>
      <c r="AW1766" s="163">
        <f t="shared" si="762"/>
        <v>3.3387138574000001E-3</v>
      </c>
      <c r="AX1766" s="196">
        <v>1.6394357E-7</v>
      </c>
      <c r="AY1766" s="196">
        <v>4.9465733999999996E-10</v>
      </c>
      <c r="AZ1766" s="196">
        <v>1.3514745E-14</v>
      </c>
      <c r="BA1766" s="108">
        <v>0</v>
      </c>
      <c r="BB1766" s="108">
        <v>0</v>
      </c>
      <c r="BC1766" s="196">
        <v>1.2242105999999999E-10</v>
      </c>
      <c r="BD1766" s="196">
        <v>2.0504526999999999E-8</v>
      </c>
      <c r="BE1766" s="196">
        <v>1.7354194000000001E-11</v>
      </c>
      <c r="BF1766" s="196">
        <v>2.1234745E-11</v>
      </c>
      <c r="BG1766" s="108">
        <v>0</v>
      </c>
      <c r="BH1766" s="108">
        <v>0</v>
      </c>
      <c r="BI1766" s="108">
        <v>0</v>
      </c>
      <c r="BJ1766" s="108">
        <v>0</v>
      </c>
      <c r="BK1766" s="108">
        <v>0</v>
      </c>
      <c r="BL1766" s="108">
        <v>0</v>
      </c>
      <c r="BM1766" s="108">
        <v>0</v>
      </c>
      <c r="BN1766" s="108">
        <v>0</v>
      </c>
      <c r="BO1766" s="196">
        <v>1.6960574E-6</v>
      </c>
      <c r="BP1766" s="108">
        <v>3.3370178000000001E-3</v>
      </c>
      <c r="BQ1766" s="108">
        <v>0</v>
      </c>
      <c r="BR1766" s="108">
        <v>0</v>
      </c>
      <c r="BS1766" s="108">
        <v>0</v>
      </c>
      <c r="BU1766" s="172">
        <v>8.3590618000000005E-6</v>
      </c>
      <c r="BV1766" s="172">
        <v>1.8670311E-7</v>
      </c>
      <c r="BW1766" s="172">
        <v>4.9258424999999999E-6</v>
      </c>
      <c r="BX1766" s="69">
        <v>0</v>
      </c>
      <c r="BY1766" s="172">
        <v>1.9611379000000001E-7</v>
      </c>
      <c r="BZ1766" s="172">
        <v>7.9253117000000003E-8</v>
      </c>
      <c r="CA1766" s="69">
        <v>0</v>
      </c>
      <c r="CB1766" s="172">
        <v>1.2028917999999999E-7</v>
      </c>
      <c r="CC1766" s="69">
        <v>0</v>
      </c>
      <c r="CD1766" s="69">
        <v>0</v>
      </c>
      <c r="CE1766" s="69">
        <v>0</v>
      </c>
      <c r="CF1766" s="69">
        <v>0</v>
      </c>
      <c r="CG1766" s="69">
        <v>0</v>
      </c>
      <c r="CH1766" s="172">
        <v>1.6229068999999999E-7</v>
      </c>
      <c r="CI1766" s="172">
        <v>2.6480411999999998E-6</v>
      </c>
      <c r="CJ1766" s="172">
        <v>4.0528174E-8</v>
      </c>
      <c r="CK1766" s="69">
        <v>0</v>
      </c>
      <c r="CM1766" s="198">
        <v>0</v>
      </c>
      <c r="CN1766" s="198">
        <v>0.17666333000000001</v>
      </c>
      <c r="CO1766" s="198">
        <v>3.3349650000000001E-3</v>
      </c>
      <c r="CP1766" s="198">
        <v>1.4591632E-4</v>
      </c>
      <c r="CQ1766" s="198">
        <v>0</v>
      </c>
      <c r="CR1766" s="198">
        <v>0</v>
      </c>
      <c r="CS1766" s="197">
        <v>6.9595001E-6</v>
      </c>
      <c r="CT1766" s="198">
        <v>0</v>
      </c>
      <c r="CU1766" s="198">
        <v>0</v>
      </c>
      <c r="CV1766" s="197">
        <v>2.7871240000000001E-5</v>
      </c>
    </row>
    <row r="1767" spans="1:100" ht="14.4">
      <c r="A1767" t="s">
        <v>3915</v>
      </c>
      <c r="B1767" s="85" t="s">
        <v>1276</v>
      </c>
      <c r="C1767" s="113" t="str">
        <f t="shared" si="763"/>
        <v>B.046.06.131</v>
      </c>
      <c r="D1767" s="9" t="s">
        <v>1277</v>
      </c>
      <c r="E1767" s="112" t="s">
        <v>514</v>
      </c>
      <c r="F1767" s="115" t="str">
        <f t="shared" si="764"/>
        <v>Electricity Telangana production</v>
      </c>
      <c r="G1767" s="143">
        <f t="shared" si="750"/>
        <v>0.28004328666666667</v>
      </c>
      <c r="I1767" s="118">
        <f t="shared" si="751"/>
        <v>4.7452525365999997E-2</v>
      </c>
      <c r="K1767" s="161">
        <f t="shared" si="752"/>
        <v>1.44198635E-3</v>
      </c>
      <c r="L1767" s="161">
        <f t="shared" si="753"/>
        <v>3.65092862E-3</v>
      </c>
      <c r="M1767" s="162">
        <f t="shared" si="754"/>
        <v>3.53117396E-4</v>
      </c>
      <c r="N1767" s="161">
        <v>4.2006492999999999E-2</v>
      </c>
      <c r="O1767" s="132">
        <v>6.8962882000000005E-4</v>
      </c>
      <c r="P1767" s="132">
        <v>2.9612998E-3</v>
      </c>
      <c r="Q1767" s="132">
        <v>1.2687381E-3</v>
      </c>
      <c r="R1767" s="132">
        <v>1.7324825000000001E-4</v>
      </c>
      <c r="S1767" s="132">
        <v>0</v>
      </c>
      <c r="T1767" s="132">
        <v>0</v>
      </c>
      <c r="U1767" s="132">
        <v>0</v>
      </c>
      <c r="V1767" s="164">
        <v>5.7622806000000003E-5</v>
      </c>
      <c r="W1767" s="132">
        <v>0</v>
      </c>
      <c r="X1767" s="132">
        <v>2.9549459000000001E-4</v>
      </c>
      <c r="Y1767" s="132">
        <v>0</v>
      </c>
      <c r="Z1767" s="132">
        <v>0</v>
      </c>
      <c r="AA1767" s="132">
        <v>0</v>
      </c>
      <c r="AC1767" s="118">
        <f t="shared" si="755"/>
        <v>4.2006492999999999E-2</v>
      </c>
      <c r="AD1767" s="118">
        <f t="shared" si="756"/>
        <v>5.0929149700000001E-3</v>
      </c>
      <c r="AE1767" s="118">
        <f t="shared" si="757"/>
        <v>3.65092862E-3</v>
      </c>
      <c r="AF1767" s="118">
        <f t="shared" si="758"/>
        <v>3.65092862E-3</v>
      </c>
      <c r="AG1767" s="118">
        <f t="shared" si="759"/>
        <v>3.53117396E-4</v>
      </c>
      <c r="AI1767" s="69">
        <v>3.0858322999999999</v>
      </c>
      <c r="AJ1767" s="69">
        <v>2.8125697999999999</v>
      </c>
      <c r="AK1767" s="69">
        <v>3.6712964000000001E-2</v>
      </c>
      <c r="AL1767" s="69">
        <v>0</v>
      </c>
      <c r="AM1767" s="69">
        <v>4.4827729999999998E-3</v>
      </c>
      <c r="AN1767" s="69">
        <v>0.1187796</v>
      </c>
      <c r="AO1767" s="69">
        <v>0.11328718</v>
      </c>
      <c r="AQ1767" s="116">
        <v>5.0952337E-3</v>
      </c>
      <c r="AR1767" s="116">
        <v>4.8314710000000004E-3</v>
      </c>
      <c r="AS1767" s="116">
        <v>2.2748540000000001E-4</v>
      </c>
      <c r="AT1767" s="199">
        <v>3.6277257999999998E-5</v>
      </c>
      <c r="AU1767" s="150">
        <f t="shared" si="760"/>
        <v>2.8965653622999999E-7</v>
      </c>
      <c r="AV1767" s="150">
        <f t="shared" si="761"/>
        <v>8.4129216031100006E-10</v>
      </c>
      <c r="AW1767" s="163">
        <f t="shared" si="762"/>
        <v>5.0808484291000001E-3</v>
      </c>
      <c r="AX1767" s="196">
        <v>2.5988017E-7</v>
      </c>
      <c r="AY1767" s="196">
        <v>7.8412120000000005E-10</v>
      </c>
      <c r="AZ1767" s="196">
        <v>2.1423310999999999E-14</v>
      </c>
      <c r="BA1767" s="108">
        <v>0</v>
      </c>
      <c r="BB1767" s="108">
        <v>0</v>
      </c>
      <c r="BC1767" s="196">
        <v>1.8865223E-10</v>
      </c>
      <c r="BD1767" s="196">
        <v>2.9587714000000001E-8</v>
      </c>
      <c r="BE1767" s="196">
        <v>2.6743008000000001E-11</v>
      </c>
      <c r="BF1767" s="196">
        <v>3.0406529000000001E-11</v>
      </c>
      <c r="BG1767" s="108">
        <v>0</v>
      </c>
      <c r="BH1767" s="108">
        <v>0</v>
      </c>
      <c r="BI1767" s="108">
        <v>0</v>
      </c>
      <c r="BJ1767" s="108">
        <v>0</v>
      </c>
      <c r="BK1767" s="108">
        <v>0</v>
      </c>
      <c r="BL1767" s="108">
        <v>0</v>
      </c>
      <c r="BM1767" s="108">
        <v>0</v>
      </c>
      <c r="BN1767" s="108">
        <v>0</v>
      </c>
      <c r="BO1767" s="196">
        <v>1.1630291E-6</v>
      </c>
      <c r="BP1767" s="108">
        <v>5.0796853999999997E-3</v>
      </c>
      <c r="BQ1767" s="108">
        <v>0</v>
      </c>
      <c r="BR1767" s="108">
        <v>0</v>
      </c>
      <c r="BS1767" s="108">
        <v>0</v>
      </c>
      <c r="BU1767" s="172">
        <v>1.2395406E-5</v>
      </c>
      <c r="BV1767" s="172">
        <v>2.7174127000000002E-7</v>
      </c>
      <c r="BW1767" s="172">
        <v>7.8083498999999996E-6</v>
      </c>
      <c r="BX1767" s="69">
        <v>0</v>
      </c>
      <c r="BY1767" s="172">
        <v>2.8784052E-7</v>
      </c>
      <c r="BZ1767" s="172">
        <v>1.2212993999999999E-7</v>
      </c>
      <c r="CA1767" s="69">
        <v>0</v>
      </c>
      <c r="CB1767" s="172">
        <v>1.8536696999999999E-7</v>
      </c>
      <c r="CC1767" s="69">
        <v>0</v>
      </c>
      <c r="CD1767" s="69">
        <v>0</v>
      </c>
      <c r="CE1767" s="69">
        <v>0</v>
      </c>
      <c r="CF1767" s="69">
        <v>0</v>
      </c>
      <c r="CG1767" s="69">
        <v>0</v>
      </c>
      <c r="CH1767" s="172">
        <v>2.4905509000000001E-7</v>
      </c>
      <c r="CI1767" s="172">
        <v>3.4431313000000002E-6</v>
      </c>
      <c r="CJ1767" s="172">
        <v>2.7791185E-8</v>
      </c>
      <c r="CK1767" s="69">
        <v>0</v>
      </c>
      <c r="CM1767" s="198">
        <v>0</v>
      </c>
      <c r="CN1767" s="198">
        <v>0.28004329</v>
      </c>
      <c r="CO1767" s="198">
        <v>5.1392184000000002E-3</v>
      </c>
      <c r="CP1767" s="198">
        <v>2.1393203E-4</v>
      </c>
      <c r="CQ1767" s="198">
        <v>0</v>
      </c>
      <c r="CR1767" s="198">
        <v>0</v>
      </c>
      <c r="CS1767" s="197">
        <v>1.0023001E-5</v>
      </c>
      <c r="CT1767" s="198">
        <v>0</v>
      </c>
      <c r="CU1767" s="198">
        <v>0</v>
      </c>
      <c r="CV1767" s="197">
        <v>4.2949893000000001E-5</v>
      </c>
    </row>
    <row r="1768" spans="1:100" ht="14.4">
      <c r="A1768" t="s">
        <v>3916</v>
      </c>
      <c r="B1768" s="85" t="s">
        <v>1276</v>
      </c>
      <c r="C1768" s="113" t="str">
        <f t="shared" si="763"/>
        <v>B.046.06.132</v>
      </c>
      <c r="D1768" s="9" t="s">
        <v>1277</v>
      </c>
      <c r="E1768" s="112" t="s">
        <v>514</v>
      </c>
      <c r="F1768" s="115" t="str">
        <f t="shared" si="764"/>
        <v>Electricity Tripura production</v>
      </c>
      <c r="G1768" s="143">
        <f t="shared" si="750"/>
        <v>0.20787350666666668</v>
      </c>
      <c r="I1768" s="118">
        <f t="shared" si="751"/>
        <v>3.6243741304800001E-2</v>
      </c>
      <c r="K1768" s="161">
        <f t="shared" si="752"/>
        <v>1.4152104799999999E-3</v>
      </c>
      <c r="L1768" s="161">
        <f t="shared" si="753"/>
        <v>3.6353046299999999E-3</v>
      </c>
      <c r="M1768" s="162">
        <f t="shared" si="754"/>
        <v>1.22001948E-5</v>
      </c>
      <c r="N1768" s="161">
        <v>3.1181026000000001E-2</v>
      </c>
      <c r="O1768" s="132">
        <v>6.8244273000000002E-4</v>
      </c>
      <c r="P1768" s="132">
        <v>2.9528619000000001E-3</v>
      </c>
      <c r="Q1768" s="132">
        <v>1.2455569E-3</v>
      </c>
      <c r="R1768" s="132">
        <v>1.6965358000000001E-4</v>
      </c>
      <c r="S1768" s="132">
        <v>0</v>
      </c>
      <c r="T1768" s="132">
        <v>0</v>
      </c>
      <c r="U1768" s="132">
        <v>0</v>
      </c>
      <c r="V1768" s="164">
        <v>2.2597979999999999E-6</v>
      </c>
      <c r="W1768" s="132">
        <v>0</v>
      </c>
      <c r="X1768" s="164">
        <v>9.9403968000000008E-6</v>
      </c>
      <c r="Y1768" s="132">
        <v>0</v>
      </c>
      <c r="Z1768" s="132">
        <v>0</v>
      </c>
      <c r="AA1768" s="132">
        <v>0</v>
      </c>
      <c r="AC1768" s="118">
        <f t="shared" si="755"/>
        <v>3.1181026000000001E-2</v>
      </c>
      <c r="AD1768" s="118">
        <f t="shared" si="756"/>
        <v>5.0505151099999998E-3</v>
      </c>
      <c r="AE1768" s="118">
        <f t="shared" si="757"/>
        <v>3.6353046299999999E-3</v>
      </c>
      <c r="AF1768" s="118">
        <f t="shared" si="758"/>
        <v>3.6353046299999999E-3</v>
      </c>
      <c r="AG1768" s="118">
        <f t="shared" si="759"/>
        <v>1.22001948E-5</v>
      </c>
      <c r="AI1768" s="69">
        <v>2.7882250000000002</v>
      </c>
      <c r="AJ1768" s="69">
        <v>2.7849520000000001</v>
      </c>
      <c r="AK1768" s="69">
        <v>1.235019E-3</v>
      </c>
      <c r="AL1768" s="69">
        <v>0</v>
      </c>
      <c r="AM1768" s="69">
        <v>0</v>
      </c>
      <c r="AN1768" s="69">
        <v>2.0380066E-3</v>
      </c>
      <c r="AO1768" s="69">
        <v>0</v>
      </c>
      <c r="AQ1768" s="116">
        <v>4.0359653000000004E-3</v>
      </c>
      <c r="AR1768" s="116">
        <v>3.7068052000000002E-3</v>
      </c>
      <c r="AS1768" s="116">
        <v>1.7259135E-4</v>
      </c>
      <c r="AT1768" s="116">
        <v>1.5656882E-4</v>
      </c>
      <c r="AU1768" s="150">
        <f t="shared" si="760"/>
        <v>2.2223052436000001E-7</v>
      </c>
      <c r="AV1768" s="150">
        <f t="shared" si="761"/>
        <v>6.3828160232300004E-10</v>
      </c>
      <c r="AW1768" s="163">
        <f t="shared" si="762"/>
        <v>2.1928406610602E-2</v>
      </c>
      <c r="AX1768" s="196">
        <v>1.9290661000000001E-7</v>
      </c>
      <c r="AY1768" s="196">
        <v>5.8204581000000002E-10</v>
      </c>
      <c r="AZ1768" s="196">
        <v>1.5902322999999999E-14</v>
      </c>
      <c r="BA1768" s="108">
        <v>0</v>
      </c>
      <c r="BB1768" s="108">
        <v>0</v>
      </c>
      <c r="BC1768" s="196">
        <v>1.8520536000000001E-10</v>
      </c>
      <c r="BD1768" s="196">
        <v>2.9138709E-8</v>
      </c>
      <c r="BE1768" s="196">
        <v>2.6254385999999998E-11</v>
      </c>
      <c r="BF1768" s="196">
        <v>2.9965503999999997E-11</v>
      </c>
      <c r="BG1768" s="108">
        <v>0</v>
      </c>
      <c r="BH1768" s="108">
        <v>0</v>
      </c>
      <c r="BI1768" s="108">
        <v>0</v>
      </c>
      <c r="BJ1768" s="108">
        <v>0</v>
      </c>
      <c r="BK1768" s="108">
        <v>0</v>
      </c>
      <c r="BL1768" s="108">
        <v>0</v>
      </c>
      <c r="BM1768" s="108">
        <v>0</v>
      </c>
      <c r="BN1768" s="108">
        <v>0</v>
      </c>
      <c r="BO1768" s="196">
        <v>4.5610602000000003E-8</v>
      </c>
      <c r="BP1768" s="108">
        <v>2.1928361E-2</v>
      </c>
      <c r="BQ1768" s="108">
        <v>0</v>
      </c>
      <c r="BR1768" s="108">
        <v>0</v>
      </c>
      <c r="BS1768" s="108">
        <v>0</v>
      </c>
      <c r="BU1768" s="172">
        <v>1.0106849E-5</v>
      </c>
      <c r="BV1768" s="172">
        <v>2.6756590999999999E-7</v>
      </c>
      <c r="BW1768" s="172">
        <v>5.7960647999999997E-6</v>
      </c>
      <c r="BX1768" s="69">
        <v>0</v>
      </c>
      <c r="BY1768" s="172">
        <v>2.8284760999999998E-7</v>
      </c>
      <c r="BZ1768" s="172">
        <v>1.1989849999999999E-7</v>
      </c>
      <c r="CA1768" s="69">
        <v>0</v>
      </c>
      <c r="CB1768" s="172">
        <v>1.8198012999999999E-7</v>
      </c>
      <c r="CC1768" s="69">
        <v>0</v>
      </c>
      <c r="CD1768" s="69">
        <v>0</v>
      </c>
      <c r="CE1768" s="69">
        <v>0</v>
      </c>
      <c r="CF1768" s="69">
        <v>0</v>
      </c>
      <c r="CG1768" s="69">
        <v>0</v>
      </c>
      <c r="CH1768" s="172">
        <v>2.4455585999999998E-7</v>
      </c>
      <c r="CI1768" s="172">
        <v>3.2128465000000001E-6</v>
      </c>
      <c r="CJ1768" s="172">
        <v>1.0898889999999999E-9</v>
      </c>
      <c r="CK1768" s="69">
        <v>0</v>
      </c>
      <c r="CM1768" s="198">
        <v>0</v>
      </c>
      <c r="CN1768" s="198">
        <v>0.20787349999999999</v>
      </c>
      <c r="CO1768" s="198">
        <v>5.0453197000000002E-3</v>
      </c>
      <c r="CP1768" s="198">
        <v>2.1056351999999999E-4</v>
      </c>
      <c r="CQ1768" s="198">
        <v>0</v>
      </c>
      <c r="CR1768" s="198">
        <v>0</v>
      </c>
      <c r="CS1768" s="197">
        <v>9.8621811999999998E-6</v>
      </c>
      <c r="CT1768" s="198">
        <v>0</v>
      </c>
      <c r="CU1768" s="198">
        <v>0</v>
      </c>
      <c r="CV1768" s="197">
        <v>4.2165154999999998E-5</v>
      </c>
    </row>
    <row r="1769" spans="1:100" ht="14.4">
      <c r="A1769" t="s">
        <v>3917</v>
      </c>
      <c r="B1769" s="85" t="s">
        <v>1276</v>
      </c>
      <c r="C1769" s="113" t="str">
        <f t="shared" si="763"/>
        <v>B.046.06.133</v>
      </c>
      <c r="D1769" s="9" t="s">
        <v>1277</v>
      </c>
      <c r="E1769" s="112" t="s">
        <v>514</v>
      </c>
      <c r="F1769" s="115" t="str">
        <f t="shared" si="764"/>
        <v>Electricity Uttar Pradesh production</v>
      </c>
      <c r="G1769" s="143">
        <f t="shared" si="750"/>
        <v>0.32576910000000003</v>
      </c>
      <c r="I1769" s="118">
        <f t="shared" si="751"/>
        <v>5.5702813554000002E-2</v>
      </c>
      <c r="K1769" s="161">
        <f t="shared" si="752"/>
        <v>1.7357321599999998E-3</v>
      </c>
      <c r="L1769" s="161">
        <f t="shared" si="753"/>
        <v>4.3818146099999997E-3</v>
      </c>
      <c r="M1769" s="162">
        <f t="shared" si="754"/>
        <v>7.1990178400000002E-4</v>
      </c>
      <c r="N1769" s="161">
        <v>4.8865365000000001E-2</v>
      </c>
      <c r="O1769" s="132">
        <v>8.4794850999999997E-4</v>
      </c>
      <c r="P1769" s="132">
        <v>3.5338661000000001E-3</v>
      </c>
      <c r="Q1769" s="132">
        <v>1.5132933999999999E-3</v>
      </c>
      <c r="R1769" s="132">
        <v>2.2243876000000001E-4</v>
      </c>
      <c r="S1769" s="132">
        <v>0</v>
      </c>
      <c r="T1769" s="132">
        <v>0</v>
      </c>
      <c r="U1769" s="132">
        <v>0</v>
      </c>
      <c r="V1769" s="164">
        <v>1.4365984000000001E-5</v>
      </c>
      <c r="W1769" s="132">
        <v>0</v>
      </c>
      <c r="X1769" s="132">
        <v>7.0553580000000003E-4</v>
      </c>
      <c r="Y1769" s="132">
        <v>0</v>
      </c>
      <c r="Z1769" s="132">
        <v>0</v>
      </c>
      <c r="AA1769" s="132">
        <v>0</v>
      </c>
      <c r="AC1769" s="118">
        <f t="shared" si="755"/>
        <v>4.8865365000000001E-2</v>
      </c>
      <c r="AD1769" s="118">
        <f t="shared" si="756"/>
        <v>6.1175467699999993E-3</v>
      </c>
      <c r="AE1769" s="118">
        <f t="shared" si="757"/>
        <v>4.3818146099999997E-3</v>
      </c>
      <c r="AF1769" s="118">
        <f t="shared" si="758"/>
        <v>4.3818146099999997E-3</v>
      </c>
      <c r="AG1769" s="118">
        <f t="shared" si="759"/>
        <v>7.1990178400000002E-4</v>
      </c>
      <c r="AI1769" s="69">
        <v>3.4676556999999999</v>
      </c>
      <c r="AJ1769" s="69">
        <v>3.2748995999999999</v>
      </c>
      <c r="AK1769" s="69">
        <v>8.7657477999999997E-2</v>
      </c>
      <c r="AL1769" s="69">
        <v>0</v>
      </c>
      <c r="AM1769" s="69">
        <v>5.7352260000000002E-2</v>
      </c>
      <c r="AN1769" s="69">
        <v>3.5144072999999998E-2</v>
      </c>
      <c r="AO1769" s="69">
        <v>1.2602268E-2</v>
      </c>
      <c r="AQ1769" s="116">
        <v>5.9545127000000002E-3</v>
      </c>
      <c r="AR1769" s="116">
        <v>5.6468224000000003E-3</v>
      </c>
      <c r="AS1769" s="116">
        <v>2.6523019999999999E-4</v>
      </c>
      <c r="AT1769" s="199">
        <v>4.2460041000000002E-5</v>
      </c>
      <c r="AU1769" s="150">
        <f t="shared" si="760"/>
        <v>3.3853851185000001E-7</v>
      </c>
      <c r="AV1769" s="150">
        <f t="shared" si="761"/>
        <v>9.8088089733600022E-10</v>
      </c>
      <c r="AW1769" s="163">
        <f t="shared" si="762"/>
        <v>5.94678435565E-3</v>
      </c>
      <c r="AX1769" s="196">
        <v>3.0231372000000001E-7</v>
      </c>
      <c r="AY1769" s="196">
        <v>9.1215347000000005E-10</v>
      </c>
      <c r="AZ1769" s="196">
        <v>2.4921335999999999E-14</v>
      </c>
      <c r="BA1769" s="108">
        <v>0</v>
      </c>
      <c r="BB1769" s="108">
        <v>0</v>
      </c>
      <c r="BC1769" s="196">
        <v>2.2501585000000001E-10</v>
      </c>
      <c r="BD1769" s="196">
        <v>3.5999775999999999E-8</v>
      </c>
      <c r="BE1769" s="196">
        <v>3.1897851000000001E-11</v>
      </c>
      <c r="BF1769" s="196">
        <v>3.6804654999999997E-11</v>
      </c>
      <c r="BG1769" s="108">
        <v>0</v>
      </c>
      <c r="BH1769" s="108">
        <v>0</v>
      </c>
      <c r="BI1769" s="108">
        <v>0</v>
      </c>
      <c r="BJ1769" s="108">
        <v>0</v>
      </c>
      <c r="BK1769" s="108">
        <v>0</v>
      </c>
      <c r="BL1769" s="108">
        <v>0</v>
      </c>
      <c r="BM1769" s="108">
        <v>0</v>
      </c>
      <c r="BN1769" s="108">
        <v>0</v>
      </c>
      <c r="BO1769" s="196">
        <v>2.8995564999999998E-7</v>
      </c>
      <c r="BP1769" s="108">
        <v>5.9464944000000002E-3</v>
      </c>
      <c r="BQ1769" s="108">
        <v>0</v>
      </c>
      <c r="BR1769" s="108">
        <v>0</v>
      </c>
      <c r="BS1769" s="108">
        <v>0</v>
      </c>
      <c r="BU1769" s="172">
        <v>1.4508509E-5</v>
      </c>
      <c r="BV1769" s="172">
        <v>3.2782379000000002E-7</v>
      </c>
      <c r="BW1769" s="172">
        <v>9.0833067999999992E-6</v>
      </c>
      <c r="BX1769" s="69">
        <v>0</v>
      </c>
      <c r="BY1769" s="172">
        <v>3.6051227000000002E-7</v>
      </c>
      <c r="BZ1769" s="172">
        <v>1.4567107E-7</v>
      </c>
      <c r="CA1769" s="69">
        <v>0</v>
      </c>
      <c r="CB1769" s="172">
        <v>2.2109734E-7</v>
      </c>
      <c r="CC1769" s="69">
        <v>0</v>
      </c>
      <c r="CD1769" s="69">
        <v>0</v>
      </c>
      <c r="CE1769" s="69">
        <v>0</v>
      </c>
      <c r="CF1769" s="69">
        <v>0</v>
      </c>
      <c r="CG1769" s="69">
        <v>0</v>
      </c>
      <c r="CH1769" s="172">
        <v>2.9730203E-7</v>
      </c>
      <c r="CI1769" s="172">
        <v>4.0658669000000001E-6</v>
      </c>
      <c r="CJ1769" s="172">
        <v>6.9286409000000001E-9</v>
      </c>
      <c r="CK1769" s="69">
        <v>0</v>
      </c>
      <c r="CM1769" s="198">
        <v>0</v>
      </c>
      <c r="CN1769" s="198">
        <v>0.32576909999999998</v>
      </c>
      <c r="CO1769" s="198">
        <v>6.1298272999999997E-3</v>
      </c>
      <c r="CP1769" s="198">
        <v>2.5770205000000002E-4</v>
      </c>
      <c r="CQ1769" s="198">
        <v>0</v>
      </c>
      <c r="CR1769" s="198">
        <v>0</v>
      </c>
      <c r="CS1769" s="197">
        <v>1.2503730000000001E-5</v>
      </c>
      <c r="CT1769" s="198">
        <v>0</v>
      </c>
      <c r="CU1769" s="198">
        <v>0</v>
      </c>
      <c r="CV1769" s="197">
        <v>5.1228689999999999E-5</v>
      </c>
    </row>
    <row r="1770" spans="1:100" ht="14.4">
      <c r="A1770" t="s">
        <v>3918</v>
      </c>
      <c r="B1770" s="85" t="s">
        <v>1276</v>
      </c>
      <c r="C1770" s="113" t="str">
        <f t="shared" si="763"/>
        <v>B.046.06.134</v>
      </c>
      <c r="D1770" s="9" t="s">
        <v>1277</v>
      </c>
      <c r="E1770" s="112" t="s">
        <v>514</v>
      </c>
      <c r="F1770" s="115" t="str">
        <f t="shared" si="764"/>
        <v>Electricity Uttarakhand production</v>
      </c>
      <c r="G1770" s="143">
        <f t="shared" si="750"/>
        <v>7.9807246666666661E-3</v>
      </c>
      <c r="I1770" s="118">
        <f t="shared" si="751"/>
        <v>1.7776550913000001E-3</v>
      </c>
      <c r="K1770" s="161">
        <f t="shared" si="752"/>
        <v>1.07234393E-4</v>
      </c>
      <c r="L1770" s="161">
        <f t="shared" si="753"/>
        <v>2.3547694599999999E-4</v>
      </c>
      <c r="M1770" s="162">
        <f t="shared" si="754"/>
        <v>2.3783505230000001E-4</v>
      </c>
      <c r="N1770" s="161">
        <v>1.1971086999999999E-3</v>
      </c>
      <c r="O1770" s="164">
        <v>6.3624535999999999E-5</v>
      </c>
      <c r="P1770" s="132">
        <v>1.7185241E-4</v>
      </c>
      <c r="Q1770" s="164">
        <v>7.2351379000000002E-5</v>
      </c>
      <c r="R1770" s="164">
        <v>3.4883014000000003E-5</v>
      </c>
      <c r="S1770" s="132">
        <v>0</v>
      </c>
      <c r="T1770" s="132">
        <v>0</v>
      </c>
      <c r="U1770" s="132">
        <v>0</v>
      </c>
      <c r="V1770" s="132">
        <v>2.3132153000000001E-4</v>
      </c>
      <c r="W1770" s="132">
        <v>0</v>
      </c>
      <c r="X1770" s="164">
        <v>6.5135223000000004E-6</v>
      </c>
      <c r="Y1770" s="132">
        <v>0</v>
      </c>
      <c r="Z1770" s="132">
        <v>0</v>
      </c>
      <c r="AA1770" s="132">
        <v>0</v>
      </c>
      <c r="AC1770" s="118">
        <f t="shared" si="755"/>
        <v>1.1971086999999999E-3</v>
      </c>
      <c r="AD1770" s="118">
        <f t="shared" si="756"/>
        <v>3.4271133899999999E-4</v>
      </c>
      <c r="AE1770" s="118">
        <f t="shared" si="757"/>
        <v>2.3547694599999999E-4</v>
      </c>
      <c r="AF1770" s="118">
        <f t="shared" si="758"/>
        <v>2.3547694599999999E-4</v>
      </c>
      <c r="AG1770" s="118">
        <f t="shared" si="759"/>
        <v>2.3783505230000001E-4</v>
      </c>
      <c r="AI1770" s="69">
        <v>1.2497811000000001</v>
      </c>
      <c r="AJ1770" s="69">
        <v>7.6570063999999993E-2</v>
      </c>
      <c r="AK1770" s="69">
        <v>8.0925580999999995E-4</v>
      </c>
      <c r="AL1770" s="69">
        <v>0</v>
      </c>
      <c r="AM1770" s="69">
        <v>5.6012175999999997E-2</v>
      </c>
      <c r="AN1770" s="69">
        <v>2.2181122000000001E-2</v>
      </c>
      <c r="AO1770" s="69">
        <v>1.0942084999999999</v>
      </c>
      <c r="AQ1770" s="116">
        <v>1.7716016999999999E-4</v>
      </c>
      <c r="AR1770" s="116">
        <v>1.6575935000000001E-4</v>
      </c>
      <c r="AS1770" s="199">
        <v>7.0627579999999996E-6</v>
      </c>
      <c r="AT1770" s="199">
        <v>4.3380634000000002E-6</v>
      </c>
      <c r="AU1770" s="150">
        <f t="shared" si="760"/>
        <v>9.9376111300000007E-9</v>
      </c>
      <c r="AV1770" s="150">
        <f t="shared" si="761"/>
        <v>2.6119667325440002E-11</v>
      </c>
      <c r="AW1770" s="163">
        <f t="shared" si="762"/>
        <v>6.0757190489999998E-4</v>
      </c>
      <c r="AX1770" s="196">
        <v>7.4061124999999997E-9</v>
      </c>
      <c r="AY1770" s="196">
        <v>2.2346029000000001E-11</v>
      </c>
      <c r="AZ1770" s="196">
        <v>6.1052544000000002E-16</v>
      </c>
      <c r="BA1770" s="108">
        <v>0</v>
      </c>
      <c r="BB1770" s="108">
        <v>0</v>
      </c>
      <c r="BC1770" s="196">
        <v>1.075813E-11</v>
      </c>
      <c r="BD1770" s="196">
        <v>2.5207404999999999E-9</v>
      </c>
      <c r="BE1770" s="196">
        <v>1.5250535999999999E-12</v>
      </c>
      <c r="BF1770" s="196">
        <v>2.2479742000000002E-12</v>
      </c>
      <c r="BG1770" s="108">
        <v>0</v>
      </c>
      <c r="BH1770" s="108">
        <v>0</v>
      </c>
      <c r="BI1770" s="108">
        <v>0</v>
      </c>
      <c r="BJ1770" s="108">
        <v>0</v>
      </c>
      <c r="BK1770" s="108">
        <v>0</v>
      </c>
      <c r="BL1770" s="108">
        <v>0</v>
      </c>
      <c r="BM1770" s="108">
        <v>0</v>
      </c>
      <c r="BN1770" s="108">
        <v>0</v>
      </c>
      <c r="BO1770" s="196">
        <v>4.6688749000000003E-6</v>
      </c>
      <c r="BP1770" s="108">
        <v>6.0290303E-4</v>
      </c>
      <c r="BQ1770" s="108">
        <v>0</v>
      </c>
      <c r="BR1770" s="108">
        <v>0</v>
      </c>
      <c r="BS1770" s="108">
        <v>0</v>
      </c>
      <c r="BU1770" s="172">
        <v>5.1613766999999998E-7</v>
      </c>
      <c r="BV1770" s="172">
        <v>1.9040084000000001E-8</v>
      </c>
      <c r="BW1770" s="172">
        <v>2.2252378000000001E-7</v>
      </c>
      <c r="BX1770" s="69">
        <v>0</v>
      </c>
      <c r="BY1770" s="172">
        <v>4.1713503000000003E-8</v>
      </c>
      <c r="BZ1770" s="172">
        <v>6.9646130999999998E-9</v>
      </c>
      <c r="CA1770" s="69">
        <v>0</v>
      </c>
      <c r="CB1770" s="172">
        <v>1.0570784E-8</v>
      </c>
      <c r="CC1770" s="69">
        <v>0</v>
      </c>
      <c r="CD1770" s="69">
        <v>0</v>
      </c>
      <c r="CE1770" s="69">
        <v>0</v>
      </c>
      <c r="CF1770" s="69">
        <v>0</v>
      </c>
      <c r="CG1770" s="69">
        <v>0</v>
      </c>
      <c r="CH1770" s="172">
        <v>1.4432712E-8</v>
      </c>
      <c r="CI1770" s="172">
        <v>8.9327004999999995E-8</v>
      </c>
      <c r="CJ1770" s="172">
        <v>1.1156518999999999E-7</v>
      </c>
      <c r="CK1770" s="69">
        <v>0</v>
      </c>
      <c r="CM1770" s="198">
        <v>0</v>
      </c>
      <c r="CN1770" s="198">
        <v>7.9807247000000005E-3</v>
      </c>
      <c r="CO1770" s="198">
        <v>2.9307037000000002E-4</v>
      </c>
      <c r="CP1770" s="197">
        <v>1.4624288E-5</v>
      </c>
      <c r="CQ1770" s="198">
        <v>0</v>
      </c>
      <c r="CR1770" s="198">
        <v>0</v>
      </c>
      <c r="CS1770" s="197">
        <v>1.3432649000000001E-6</v>
      </c>
      <c r="CT1770" s="198">
        <v>0</v>
      </c>
      <c r="CU1770" s="198">
        <v>0</v>
      </c>
      <c r="CV1770" s="197">
        <v>2.4492714999999999E-6</v>
      </c>
    </row>
    <row r="1771" spans="1:100" ht="14.4">
      <c r="A1771" t="s">
        <v>3919</v>
      </c>
      <c r="B1771" s="85" t="s">
        <v>1276</v>
      </c>
      <c r="C1771" s="113" t="str">
        <f t="shared" si="763"/>
        <v>B.046.06.135</v>
      </c>
      <c r="D1771" s="9" t="s">
        <v>1277</v>
      </c>
      <c r="E1771" s="112" t="s">
        <v>514</v>
      </c>
      <c r="F1771" s="115" t="str">
        <f t="shared" si="764"/>
        <v>Electricity West Bengal production</v>
      </c>
      <c r="G1771" s="143">
        <f t="shared" si="750"/>
        <v>0.33341498000000003</v>
      </c>
      <c r="I1771" s="118">
        <f t="shared" si="751"/>
        <v>5.6407388237000006E-2</v>
      </c>
      <c r="K1771" s="161">
        <f t="shared" si="752"/>
        <v>1.7092437999999999E-3</v>
      </c>
      <c r="L1771" s="161">
        <f t="shared" si="753"/>
        <v>4.3276471399999999E-3</v>
      </c>
      <c r="M1771" s="162">
        <f t="shared" si="754"/>
        <v>3.5825029700000001E-4</v>
      </c>
      <c r="N1771" s="161">
        <v>5.0012247000000003E-2</v>
      </c>
      <c r="O1771" s="132">
        <v>8.1236434000000004E-4</v>
      </c>
      <c r="P1771" s="132">
        <v>3.5152828000000001E-3</v>
      </c>
      <c r="Q1771" s="132">
        <v>1.5062379E-3</v>
      </c>
      <c r="R1771" s="132">
        <v>2.0300590000000001E-4</v>
      </c>
      <c r="S1771" s="132">
        <v>0</v>
      </c>
      <c r="T1771" s="132">
        <v>0</v>
      </c>
      <c r="U1771" s="132">
        <v>0</v>
      </c>
      <c r="V1771" s="164">
        <v>1.0561746999999999E-5</v>
      </c>
      <c r="W1771" s="132">
        <v>0</v>
      </c>
      <c r="X1771" s="132">
        <v>3.4768854999999999E-4</v>
      </c>
      <c r="Y1771" s="132">
        <v>0</v>
      </c>
      <c r="Z1771" s="132">
        <v>0</v>
      </c>
      <c r="AA1771" s="132">
        <v>0</v>
      </c>
      <c r="AC1771" s="118">
        <f t="shared" si="755"/>
        <v>5.0012247000000003E-2</v>
      </c>
      <c r="AD1771" s="118">
        <f t="shared" si="756"/>
        <v>6.0368909400000002E-3</v>
      </c>
      <c r="AE1771" s="118">
        <f t="shared" si="757"/>
        <v>4.3276471399999999E-3</v>
      </c>
      <c r="AF1771" s="118">
        <f t="shared" si="758"/>
        <v>4.3276471399999999E-3</v>
      </c>
      <c r="AG1771" s="118">
        <f t="shared" si="759"/>
        <v>3.5825029700000001E-4</v>
      </c>
      <c r="AI1771" s="69">
        <v>3.4525541</v>
      </c>
      <c r="AJ1771" s="69">
        <v>3.368395</v>
      </c>
      <c r="AK1771" s="69">
        <v>4.3197669000000001E-2</v>
      </c>
      <c r="AL1771" s="69">
        <v>0</v>
      </c>
      <c r="AM1771" s="69">
        <v>0</v>
      </c>
      <c r="AN1771" s="69">
        <v>5.0153539999999996E-3</v>
      </c>
      <c r="AO1771" s="69">
        <v>3.5946085000000003E-2</v>
      </c>
      <c r="AQ1771" s="116">
        <v>6.0629361000000001E-3</v>
      </c>
      <c r="AR1771" s="116">
        <v>5.7479615E-3</v>
      </c>
      <c r="AS1771" s="116">
        <v>2.7075165999999998E-4</v>
      </c>
      <c r="AT1771" s="199">
        <v>4.4222981000000001E-5</v>
      </c>
      <c r="AU1771" s="150">
        <f t="shared" si="760"/>
        <v>3.4460200274999999E-7</v>
      </c>
      <c r="AV1771" s="150">
        <f t="shared" si="761"/>
        <v>1.0013005142459998E-9</v>
      </c>
      <c r="AW1771" s="163">
        <f t="shared" si="762"/>
        <v>6.1936947728700002E-3</v>
      </c>
      <c r="AX1771" s="196">
        <v>3.0940909999999998E-7</v>
      </c>
      <c r="AY1771" s="196">
        <v>9.3356195000000003E-10</v>
      </c>
      <c r="AZ1771" s="196">
        <v>2.5506246000000001E-14</v>
      </c>
      <c r="BA1771" s="108">
        <v>0</v>
      </c>
      <c r="BB1771" s="108">
        <v>0</v>
      </c>
      <c r="BC1771" s="196">
        <v>2.2396675E-10</v>
      </c>
      <c r="BD1771" s="196">
        <v>3.4968936E-8</v>
      </c>
      <c r="BE1771" s="196">
        <v>3.1749132000000003E-11</v>
      </c>
      <c r="BF1771" s="196">
        <v>3.5963926000000002E-11</v>
      </c>
      <c r="BG1771" s="108">
        <v>0</v>
      </c>
      <c r="BH1771" s="108">
        <v>0</v>
      </c>
      <c r="BI1771" s="108">
        <v>0</v>
      </c>
      <c r="BJ1771" s="108">
        <v>0</v>
      </c>
      <c r="BK1771" s="108">
        <v>0</v>
      </c>
      <c r="BL1771" s="108">
        <v>0</v>
      </c>
      <c r="BM1771" s="108">
        <v>0</v>
      </c>
      <c r="BN1771" s="108">
        <v>0</v>
      </c>
      <c r="BO1771" s="196">
        <v>2.1317287E-7</v>
      </c>
      <c r="BP1771" s="108">
        <v>6.1934816E-3</v>
      </c>
      <c r="BQ1771" s="108">
        <v>0</v>
      </c>
      <c r="BR1771" s="108">
        <v>0</v>
      </c>
      <c r="BS1771" s="108">
        <v>0</v>
      </c>
      <c r="BU1771" s="172">
        <v>1.4745248E-5</v>
      </c>
      <c r="BV1771" s="172">
        <v>3.2168215000000002E-7</v>
      </c>
      <c r="BW1771" s="172">
        <v>9.2964943999999999E-6</v>
      </c>
      <c r="BX1771" s="69">
        <v>0</v>
      </c>
      <c r="BY1771" s="172">
        <v>3.3856568999999998E-7</v>
      </c>
      <c r="BZ1771" s="172">
        <v>1.4499189999999999E-7</v>
      </c>
      <c r="CA1771" s="69">
        <v>0</v>
      </c>
      <c r="CB1771" s="172">
        <v>2.2006651E-7</v>
      </c>
      <c r="CC1771" s="69">
        <v>0</v>
      </c>
      <c r="CD1771" s="69">
        <v>0</v>
      </c>
      <c r="CE1771" s="69">
        <v>0</v>
      </c>
      <c r="CF1771" s="69">
        <v>0</v>
      </c>
      <c r="CG1771" s="69">
        <v>0</v>
      </c>
      <c r="CH1771" s="172">
        <v>2.9561644999999998E-7</v>
      </c>
      <c r="CI1771" s="172">
        <v>4.1227369999999999E-6</v>
      </c>
      <c r="CJ1771" s="172">
        <v>5.0938765000000003E-9</v>
      </c>
      <c r="CK1771" s="69">
        <v>0</v>
      </c>
      <c r="CM1771" s="198">
        <v>0</v>
      </c>
      <c r="CN1771" s="198">
        <v>0.33341498000000003</v>
      </c>
      <c r="CO1771" s="198">
        <v>6.1012478999999996E-3</v>
      </c>
      <c r="CP1771" s="198">
        <v>2.5334426000000001E-4</v>
      </c>
      <c r="CQ1771" s="198">
        <v>0</v>
      </c>
      <c r="CR1771" s="198">
        <v>0</v>
      </c>
      <c r="CS1771" s="197">
        <v>1.1793801999999999E-5</v>
      </c>
      <c r="CT1771" s="198">
        <v>0</v>
      </c>
      <c r="CU1771" s="198">
        <v>0</v>
      </c>
      <c r="CV1771" s="197">
        <v>5.0989843999999998E-5</v>
      </c>
    </row>
    <row r="1772" spans="1:100" ht="14.4">
      <c r="B1772" s="85"/>
      <c r="C1772" s="113"/>
      <c r="D1772" s="1" t="s">
        <v>1280</v>
      </c>
      <c r="E1772" s="112"/>
      <c r="V1772" s="3"/>
      <c r="AC1772" s="142"/>
      <c r="AD1772" s="142"/>
      <c r="AE1772" s="142"/>
      <c r="AF1772" s="142"/>
      <c r="AG1772" s="142"/>
      <c r="AT1772" s="3"/>
      <c r="AU1772" s="86"/>
      <c r="AV1772" s="86"/>
      <c r="AW1772" s="86"/>
      <c r="AX1772" s="3"/>
      <c r="AY1772" s="3"/>
      <c r="AZ1772" s="3"/>
      <c r="BC1772" s="3"/>
      <c r="BD1772" s="3"/>
      <c r="BE1772" s="3"/>
      <c r="BF1772" s="3"/>
      <c r="BO1772" s="3"/>
      <c r="BU1772" s="3"/>
      <c r="BV1772" s="3"/>
      <c r="BW1772" s="3"/>
      <c r="BY1772" s="3"/>
      <c r="BZ1772" s="3"/>
      <c r="CB1772" s="3"/>
      <c r="CH1772" s="3"/>
      <c r="CI1772" s="3"/>
      <c r="CJ1772" s="3"/>
      <c r="CS1772" s="3"/>
      <c r="CV1772" s="3"/>
    </row>
    <row r="1773" spans="1:100" ht="14.4">
      <c r="A1773" t="s">
        <v>3920</v>
      </c>
      <c r="B1773" s="85" t="s">
        <v>1279</v>
      </c>
      <c r="C1773" s="113" t="str">
        <f t="shared" ref="C1773:C1823" si="765">MID(A1773,1,12)</f>
        <v>B.046.08.101</v>
      </c>
      <c r="D1773" s="9" t="s">
        <v>1280</v>
      </c>
      <c r="E1773" s="112" t="s">
        <v>514</v>
      </c>
      <c r="F1773" s="115" t="str">
        <f t="shared" ref="F1773:F1823" si="766">MID(A1773, 21,85)</f>
        <v>Electricity Alabama production</v>
      </c>
      <c r="G1773" s="143">
        <f t="shared" si="750"/>
        <v>0.14679709333333332</v>
      </c>
      <c r="I1773" s="118">
        <f t="shared" si="751"/>
        <v>3.0876045477999998E-2</v>
      </c>
      <c r="K1773" s="161">
        <f t="shared" si="752"/>
        <v>4.1106362499999997E-4</v>
      </c>
      <c r="L1773" s="161">
        <f t="shared" si="753"/>
        <v>1.5551273E-3</v>
      </c>
      <c r="M1773" s="162">
        <f t="shared" si="754"/>
        <v>6.8902905530000003E-3</v>
      </c>
      <c r="N1773" s="161">
        <v>2.2019563999999998E-2</v>
      </c>
      <c r="O1773" s="132">
        <v>7.0949182E-4</v>
      </c>
      <c r="P1773" s="132">
        <v>8.4563548E-4</v>
      </c>
      <c r="Q1773" s="132">
        <v>3.6113798999999998E-4</v>
      </c>
      <c r="R1773" s="164">
        <v>4.9925634999999998E-5</v>
      </c>
      <c r="S1773" s="132">
        <v>0</v>
      </c>
      <c r="T1773" s="132">
        <v>0</v>
      </c>
      <c r="U1773" s="132">
        <v>0</v>
      </c>
      <c r="V1773" s="164">
        <v>1.7296053E-5</v>
      </c>
      <c r="W1773" s="132">
        <v>0</v>
      </c>
      <c r="X1773" s="132">
        <v>6.8729945000000001E-3</v>
      </c>
      <c r="Y1773" s="132">
        <v>0</v>
      </c>
      <c r="Z1773" s="132">
        <v>0</v>
      </c>
      <c r="AA1773" s="132">
        <v>0</v>
      </c>
      <c r="AC1773" s="118">
        <f t="shared" si="755"/>
        <v>2.2019563999999998E-2</v>
      </c>
      <c r="AD1773" s="118">
        <f t="shared" si="756"/>
        <v>1.9661909250000002E-3</v>
      </c>
      <c r="AE1773" s="118">
        <f t="shared" si="757"/>
        <v>1.5551273E-3</v>
      </c>
      <c r="AF1773" s="118">
        <f t="shared" si="758"/>
        <v>1.5551273E-3</v>
      </c>
      <c r="AG1773" s="118">
        <f t="shared" si="759"/>
        <v>6.8902905530000003E-3</v>
      </c>
      <c r="AI1773" s="69">
        <v>2.6915922000000001</v>
      </c>
      <c r="AJ1773" s="69">
        <v>1.7626807</v>
      </c>
      <c r="AK1773" s="69">
        <v>0.8539175</v>
      </c>
      <c r="AL1773" s="69">
        <v>0</v>
      </c>
      <c r="AM1773" s="69">
        <v>9.3553164999999998E-4</v>
      </c>
      <c r="AN1773" s="69">
        <v>1.0267063E-2</v>
      </c>
      <c r="AO1773" s="69">
        <v>6.3791453999999997E-2</v>
      </c>
      <c r="AQ1773" s="116">
        <v>2.7630609999999998E-3</v>
      </c>
      <c r="AR1773" s="116">
        <v>2.5692709000000001E-3</v>
      </c>
      <c r="AS1773" s="116">
        <v>1.1848028E-4</v>
      </c>
      <c r="AT1773" s="199">
        <v>7.5309821000000006E-5</v>
      </c>
      <c r="AU1773" s="150">
        <f t="shared" si="760"/>
        <v>1.5403302562300001E-7</v>
      </c>
      <c r="AV1773" s="150">
        <f t="shared" si="761"/>
        <v>4.3816670237799995E-10</v>
      </c>
      <c r="AW1773" s="163">
        <f t="shared" si="762"/>
        <v>1.054759409465E-2</v>
      </c>
      <c r="AX1773" s="196">
        <v>1.3622769999999999E-7</v>
      </c>
      <c r="AY1773" s="196">
        <v>4.1103186999999998E-10</v>
      </c>
      <c r="AZ1773" s="196">
        <v>1.1229978000000001E-14</v>
      </c>
      <c r="BA1773" s="108">
        <v>0</v>
      </c>
      <c r="BB1773" s="108">
        <v>0</v>
      </c>
      <c r="BC1773" s="196">
        <v>5.3698622999999999E-11</v>
      </c>
      <c r="BD1773" s="196">
        <v>1.7751626999999999E-8</v>
      </c>
      <c r="BE1773" s="196">
        <v>7.6122224000000002E-12</v>
      </c>
      <c r="BF1773" s="196">
        <v>1.9511380000000001E-11</v>
      </c>
      <c r="BG1773" s="108">
        <v>0</v>
      </c>
      <c r="BH1773" s="108">
        <v>0</v>
      </c>
      <c r="BI1773" s="108">
        <v>0</v>
      </c>
      <c r="BJ1773" s="108">
        <v>0</v>
      </c>
      <c r="BK1773" s="108">
        <v>0</v>
      </c>
      <c r="BL1773" s="108">
        <v>0</v>
      </c>
      <c r="BM1773" s="108">
        <v>0</v>
      </c>
      <c r="BN1773" s="108">
        <v>0</v>
      </c>
      <c r="BO1773" s="196">
        <v>3.4909464999999999E-7</v>
      </c>
      <c r="BP1773" s="108">
        <v>1.0547245E-2</v>
      </c>
      <c r="BQ1773" s="108">
        <v>0</v>
      </c>
      <c r="BR1773" s="108">
        <v>0</v>
      </c>
      <c r="BS1773" s="108">
        <v>0</v>
      </c>
      <c r="BU1773" s="172">
        <v>7.7163071000000001E-6</v>
      </c>
      <c r="BV1773" s="172">
        <v>1.5219641E-7</v>
      </c>
      <c r="BW1773" s="172">
        <v>4.0930925000000001E-6</v>
      </c>
      <c r="BX1773" s="69">
        <v>0</v>
      </c>
      <c r="BY1773" s="172">
        <v>1.4413347E-7</v>
      </c>
      <c r="BZ1773" s="172">
        <v>3.4763488999999999E-8</v>
      </c>
      <c r="CA1773" s="69">
        <v>0</v>
      </c>
      <c r="CB1773" s="172">
        <v>5.2763496E-8</v>
      </c>
      <c r="CC1773" s="69">
        <v>0</v>
      </c>
      <c r="CD1773" s="69">
        <v>0</v>
      </c>
      <c r="CE1773" s="69">
        <v>0</v>
      </c>
      <c r="CF1773" s="69">
        <v>0</v>
      </c>
      <c r="CG1773" s="69">
        <v>0</v>
      </c>
      <c r="CH1773" s="172">
        <v>7.5750461000000005E-8</v>
      </c>
      <c r="CI1773" s="172">
        <v>3.1552654999999999E-6</v>
      </c>
      <c r="CJ1773" s="172">
        <v>8.3417980999999997E-9</v>
      </c>
      <c r="CK1773" s="69">
        <v>0</v>
      </c>
      <c r="CM1773" s="198">
        <v>0</v>
      </c>
      <c r="CN1773" s="198">
        <v>0.14679708999999999</v>
      </c>
      <c r="CO1773" s="198">
        <v>1.4628448999999999E-3</v>
      </c>
      <c r="CP1773" s="198">
        <v>1.121036E-4</v>
      </c>
      <c r="CQ1773" s="198">
        <v>0</v>
      </c>
      <c r="CR1773" s="198">
        <v>0</v>
      </c>
      <c r="CS1773" s="197">
        <v>5.9976882999999997E-6</v>
      </c>
      <c r="CT1773" s="198">
        <v>0</v>
      </c>
      <c r="CU1773" s="198">
        <v>0</v>
      </c>
      <c r="CV1773" s="197">
        <v>1.2225406E-5</v>
      </c>
    </row>
    <row r="1774" spans="1:100" ht="14.4">
      <c r="A1774" t="s">
        <v>3921</v>
      </c>
      <c r="B1774" s="85" t="s">
        <v>1279</v>
      </c>
      <c r="C1774" s="113" t="str">
        <f t="shared" si="765"/>
        <v>B.046.08.102</v>
      </c>
      <c r="D1774" s="9" t="s">
        <v>1280</v>
      </c>
      <c r="E1774" s="112" t="s">
        <v>514</v>
      </c>
      <c r="F1774" s="115" t="str">
        <f t="shared" si="766"/>
        <v>Electricity Alaska production</v>
      </c>
      <c r="G1774" s="143">
        <f t="shared" si="750"/>
        <v>0.20577666</v>
      </c>
      <c r="I1774" s="118">
        <f t="shared" si="751"/>
        <v>4.8809284165000001E-2</v>
      </c>
      <c r="K1774" s="161">
        <f t="shared" si="752"/>
        <v>5.0427915850000003E-3</v>
      </c>
      <c r="L1774" s="161">
        <f t="shared" si="753"/>
        <v>1.2781564990000001E-2</v>
      </c>
      <c r="M1774" s="162">
        <f t="shared" si="754"/>
        <v>1.1842859000000001E-4</v>
      </c>
      <c r="N1774" s="161">
        <v>3.0866498999999999E-2</v>
      </c>
      <c r="O1774" s="132">
        <v>9.3320499000000003E-4</v>
      </c>
      <c r="P1774" s="132">
        <v>1.184836E-2</v>
      </c>
      <c r="Q1774" s="132">
        <v>4.9871910000000002E-3</v>
      </c>
      <c r="R1774" s="164">
        <v>5.5600585000000003E-5</v>
      </c>
      <c r="S1774" s="132">
        <v>0</v>
      </c>
      <c r="T1774" s="132">
        <v>0</v>
      </c>
      <c r="U1774" s="132">
        <v>0</v>
      </c>
      <c r="V1774" s="164">
        <v>6.4287424000000003E-5</v>
      </c>
      <c r="W1774" s="132">
        <v>0</v>
      </c>
      <c r="X1774" s="164">
        <v>5.4141166000000003E-5</v>
      </c>
      <c r="Y1774" s="132">
        <v>0</v>
      </c>
      <c r="Z1774" s="132">
        <v>0</v>
      </c>
      <c r="AA1774" s="132">
        <v>0</v>
      </c>
      <c r="AC1774" s="118">
        <f t="shared" si="755"/>
        <v>3.0866498999999999E-2</v>
      </c>
      <c r="AD1774" s="118">
        <f t="shared" si="756"/>
        <v>1.7824356575000002E-2</v>
      </c>
      <c r="AE1774" s="118">
        <f t="shared" si="757"/>
        <v>1.2781564990000001E-2</v>
      </c>
      <c r="AF1774" s="118">
        <f t="shared" si="758"/>
        <v>1.2781564990000001E-2</v>
      </c>
      <c r="AG1774" s="118">
        <f t="shared" si="759"/>
        <v>1.1842859000000001E-4</v>
      </c>
      <c r="AI1774" s="69">
        <v>2.4351148</v>
      </c>
      <c r="AJ1774" s="69">
        <v>2.1140482</v>
      </c>
      <c r="AK1774" s="69">
        <v>6.7266297999999999E-3</v>
      </c>
      <c r="AL1774" s="69">
        <v>0</v>
      </c>
      <c r="AM1774" s="69">
        <v>0</v>
      </c>
      <c r="AN1774" s="69">
        <v>2.5424557E-2</v>
      </c>
      <c r="AO1774" s="69">
        <v>0.28891541999999998</v>
      </c>
      <c r="AQ1774" s="116">
        <v>4.7532876000000003E-3</v>
      </c>
      <c r="AR1774" s="116">
        <v>4.4354362000000001E-3</v>
      </c>
      <c r="AS1774" s="116">
        <v>2.0637765E-4</v>
      </c>
      <c r="AT1774" s="116">
        <v>1.1147369E-4</v>
      </c>
      <c r="AU1774" s="150">
        <f t="shared" si="760"/>
        <v>2.6591344545E-7</v>
      </c>
      <c r="AV1774" s="150">
        <f t="shared" si="761"/>
        <v>7.6323095091399989E-10</v>
      </c>
      <c r="AW1774" s="163">
        <f t="shared" si="762"/>
        <v>1.56125605443E-2</v>
      </c>
      <c r="AX1774" s="196">
        <v>1.9096074E-7</v>
      </c>
      <c r="AY1774" s="196">
        <v>5.7617463999999998E-10</v>
      </c>
      <c r="AZ1774" s="196">
        <v>1.5741914E-14</v>
      </c>
      <c r="BA1774" s="108">
        <v>0</v>
      </c>
      <c r="BB1774" s="108">
        <v>0</v>
      </c>
      <c r="BC1774" s="196">
        <v>7.4155945E-10</v>
      </c>
      <c r="BD1774" s="196">
        <v>7.4211146000000002E-8</v>
      </c>
      <c r="BE1774" s="196">
        <v>1.0512216E-10</v>
      </c>
      <c r="BF1774" s="196">
        <v>8.1918409000000006E-11</v>
      </c>
      <c r="BG1774" s="108">
        <v>0</v>
      </c>
      <c r="BH1774" s="108">
        <v>0</v>
      </c>
      <c r="BI1774" s="108">
        <v>0</v>
      </c>
      <c r="BJ1774" s="108">
        <v>0</v>
      </c>
      <c r="BK1774" s="108">
        <v>0</v>
      </c>
      <c r="BL1774" s="108">
        <v>0</v>
      </c>
      <c r="BM1774" s="108">
        <v>0</v>
      </c>
      <c r="BN1774" s="108">
        <v>0</v>
      </c>
      <c r="BO1774" s="196">
        <v>1.2975443E-6</v>
      </c>
      <c r="BP1774" s="108">
        <v>1.5611263E-2</v>
      </c>
      <c r="BQ1774" s="108">
        <v>0</v>
      </c>
      <c r="BR1774" s="108">
        <v>0</v>
      </c>
      <c r="BS1774" s="108">
        <v>0</v>
      </c>
      <c r="BU1774" s="172">
        <v>1.1605938000000001E-5</v>
      </c>
      <c r="BV1774" s="172">
        <v>8.0891192000000004E-7</v>
      </c>
      <c r="BW1774" s="172">
        <v>5.7375992000000004E-6</v>
      </c>
      <c r="BX1774" s="69">
        <v>0</v>
      </c>
      <c r="BY1774" s="172">
        <v>3.5810252999999998E-7</v>
      </c>
      <c r="BZ1774" s="172">
        <v>4.8007179000000002E-7</v>
      </c>
      <c r="CA1774" s="69">
        <v>0</v>
      </c>
      <c r="CB1774" s="172">
        <v>7.2864566000000004E-7</v>
      </c>
      <c r="CC1774" s="69">
        <v>0</v>
      </c>
      <c r="CD1774" s="69">
        <v>0</v>
      </c>
      <c r="CE1774" s="69">
        <v>0</v>
      </c>
      <c r="CF1774" s="69">
        <v>0</v>
      </c>
      <c r="CG1774" s="69">
        <v>0</v>
      </c>
      <c r="CH1774" s="172">
        <v>9.6216357000000007E-7</v>
      </c>
      <c r="CI1774" s="172">
        <v>2.4994378000000001E-6</v>
      </c>
      <c r="CJ1774" s="172">
        <v>3.1005495999999998E-8</v>
      </c>
      <c r="CK1774" s="69">
        <v>0</v>
      </c>
      <c r="CM1774" s="198">
        <v>0</v>
      </c>
      <c r="CN1774" s="198">
        <v>0.20577666</v>
      </c>
      <c r="CO1774" s="198">
        <v>2.0201383E-2</v>
      </c>
      <c r="CP1774" s="198">
        <v>6.6355063000000003E-4</v>
      </c>
      <c r="CQ1774" s="198">
        <v>0</v>
      </c>
      <c r="CR1774" s="198">
        <v>0</v>
      </c>
      <c r="CS1774" s="197">
        <v>1.2962622E-5</v>
      </c>
      <c r="CT1774" s="198">
        <v>0</v>
      </c>
      <c r="CU1774" s="198">
        <v>0</v>
      </c>
      <c r="CV1774" s="198">
        <v>1.6882864000000001E-4</v>
      </c>
    </row>
    <row r="1775" spans="1:100" ht="14.4">
      <c r="A1775" t="s">
        <v>3922</v>
      </c>
      <c r="B1775" s="85" t="s">
        <v>1279</v>
      </c>
      <c r="C1775" s="113" t="str">
        <f t="shared" si="765"/>
        <v>B.046.08.103</v>
      </c>
      <c r="D1775" s="9" t="s">
        <v>1280</v>
      </c>
      <c r="E1775" s="112" t="s">
        <v>514</v>
      </c>
      <c r="F1775" s="115" t="str">
        <f t="shared" si="766"/>
        <v>Electricity Arizona production</v>
      </c>
      <c r="G1775" s="143">
        <f t="shared" si="750"/>
        <v>0.12870865333333334</v>
      </c>
      <c r="I1775" s="118">
        <f t="shared" si="751"/>
        <v>2.6896416422E-2</v>
      </c>
      <c r="K1775" s="161">
        <f t="shared" si="752"/>
        <v>4.3609304599999995E-4</v>
      </c>
      <c r="L1775" s="161">
        <f t="shared" si="753"/>
        <v>1.1862186599999999E-3</v>
      </c>
      <c r="M1775" s="162">
        <f t="shared" si="754"/>
        <v>5.9678067160000006E-3</v>
      </c>
      <c r="N1775" s="161">
        <v>1.9306298E-2</v>
      </c>
      <c r="O1775" s="132">
        <v>2.6389422999999998E-4</v>
      </c>
      <c r="P1775" s="132">
        <v>9.2232442999999999E-4</v>
      </c>
      <c r="Q1775" s="132">
        <v>3.9128356999999997E-4</v>
      </c>
      <c r="R1775" s="164">
        <v>4.4809476E-5</v>
      </c>
      <c r="S1775" s="132">
        <v>0</v>
      </c>
      <c r="T1775" s="132">
        <v>0</v>
      </c>
      <c r="U1775" s="132">
        <v>0</v>
      </c>
      <c r="V1775" s="164">
        <v>5.3729115999999997E-5</v>
      </c>
      <c r="W1775" s="132">
        <v>0</v>
      </c>
      <c r="X1775" s="132">
        <v>5.9140776000000004E-3</v>
      </c>
      <c r="Y1775" s="132">
        <v>0</v>
      </c>
      <c r="Z1775" s="132">
        <v>0</v>
      </c>
      <c r="AA1775" s="132">
        <v>0</v>
      </c>
      <c r="AC1775" s="118">
        <f t="shared" si="755"/>
        <v>1.9306298E-2</v>
      </c>
      <c r="AD1775" s="118">
        <f t="shared" si="756"/>
        <v>1.622311706E-3</v>
      </c>
      <c r="AE1775" s="118">
        <f t="shared" si="757"/>
        <v>1.1862186599999999E-3</v>
      </c>
      <c r="AF1775" s="118">
        <f t="shared" si="758"/>
        <v>1.1862186599999999E-3</v>
      </c>
      <c r="AG1775" s="118">
        <f t="shared" si="759"/>
        <v>5.9678067160000006E-3</v>
      </c>
      <c r="AI1775" s="69">
        <v>2.4071261000000002</v>
      </c>
      <c r="AJ1775" s="69">
        <v>1.4515513</v>
      </c>
      <c r="AK1775" s="69">
        <v>0.73477934</v>
      </c>
      <c r="AL1775" s="69">
        <v>0</v>
      </c>
      <c r="AM1775" s="69">
        <v>6.5064500000000004E-3</v>
      </c>
      <c r="AN1775" s="69">
        <v>0.16953944000000001</v>
      </c>
      <c r="AO1775" s="69">
        <v>4.4749641E-2</v>
      </c>
      <c r="AQ1775" s="116">
        <v>2.3307258999999999E-3</v>
      </c>
      <c r="AR1775" s="116">
        <v>2.1587184000000001E-3</v>
      </c>
      <c r="AS1775" s="116">
        <v>1.0250932E-4</v>
      </c>
      <c r="AT1775" s="199">
        <v>6.9498134999999994E-5</v>
      </c>
      <c r="AU1775" s="150">
        <f t="shared" si="760"/>
        <v>1.2941957135399999E-7</v>
      </c>
      <c r="AV1775" s="150">
        <f t="shared" si="761"/>
        <v>3.7910253321190004E-10</v>
      </c>
      <c r="AW1775" s="163">
        <f t="shared" si="762"/>
        <v>9.7336324409000013E-3</v>
      </c>
      <c r="AX1775" s="196">
        <v>1.1944163E-7</v>
      </c>
      <c r="AY1775" s="196">
        <v>3.6038423000000003E-10</v>
      </c>
      <c r="AZ1775" s="196">
        <v>9.8462119000000008E-15</v>
      </c>
      <c r="BA1775" s="108">
        <v>0</v>
      </c>
      <c r="BB1775" s="108">
        <v>0</v>
      </c>
      <c r="BC1775" s="196">
        <v>5.8181054000000001E-11</v>
      </c>
      <c r="BD1775" s="196">
        <v>9.9197603000000002E-9</v>
      </c>
      <c r="BE1775" s="196">
        <v>8.2476439999999993E-12</v>
      </c>
      <c r="BF1775" s="196">
        <v>1.0460812999999999E-11</v>
      </c>
      <c r="BG1775" s="108">
        <v>0</v>
      </c>
      <c r="BH1775" s="108">
        <v>0</v>
      </c>
      <c r="BI1775" s="108">
        <v>0</v>
      </c>
      <c r="BJ1775" s="108">
        <v>0</v>
      </c>
      <c r="BK1775" s="108">
        <v>0</v>
      </c>
      <c r="BL1775" s="108">
        <v>0</v>
      </c>
      <c r="BM1775" s="108">
        <v>0</v>
      </c>
      <c r="BN1775" s="108">
        <v>0</v>
      </c>
      <c r="BO1775" s="196">
        <v>1.0844409000000001E-6</v>
      </c>
      <c r="BP1775" s="108">
        <v>9.7325480000000006E-3</v>
      </c>
      <c r="BQ1775" s="108">
        <v>0</v>
      </c>
      <c r="BR1775" s="108">
        <v>0</v>
      </c>
      <c r="BS1775" s="108">
        <v>0</v>
      </c>
      <c r="BU1775" s="172">
        <v>6.5936166999999999E-6</v>
      </c>
      <c r="BV1775" s="172">
        <v>9.1274799000000001E-8</v>
      </c>
      <c r="BW1775" s="172">
        <v>3.5887388000000002E-6</v>
      </c>
      <c r="BX1775" s="69">
        <v>0</v>
      </c>
      <c r="BY1775" s="172">
        <v>8.7206952000000006E-8</v>
      </c>
      <c r="BZ1775" s="172">
        <v>3.7665332E-8</v>
      </c>
      <c r="CA1775" s="69">
        <v>0</v>
      </c>
      <c r="CB1775" s="172">
        <v>5.7167867999999997E-8</v>
      </c>
      <c r="CC1775" s="69">
        <v>0</v>
      </c>
      <c r="CD1775" s="69">
        <v>0</v>
      </c>
      <c r="CE1775" s="69">
        <v>0</v>
      </c>
      <c r="CF1775" s="69">
        <v>0</v>
      </c>
      <c r="CG1775" s="69">
        <v>0</v>
      </c>
      <c r="CH1775" s="172">
        <v>7.7294346000000002E-8</v>
      </c>
      <c r="CI1775" s="172">
        <v>2.6283553000000002E-6</v>
      </c>
      <c r="CJ1775" s="172">
        <v>2.5913278000000001E-8</v>
      </c>
      <c r="CK1775" s="69">
        <v>0</v>
      </c>
      <c r="CM1775" s="198">
        <v>0</v>
      </c>
      <c r="CN1775" s="198">
        <v>0.12870865000000001</v>
      </c>
      <c r="CO1775" s="198">
        <v>1.5849542E-3</v>
      </c>
      <c r="CP1775" s="197">
        <v>7.1087465000000004E-5</v>
      </c>
      <c r="CQ1775" s="198">
        <v>0</v>
      </c>
      <c r="CR1775" s="198">
        <v>0</v>
      </c>
      <c r="CS1775" s="197">
        <v>3.1884243999999998E-6</v>
      </c>
      <c r="CT1775" s="198">
        <v>0</v>
      </c>
      <c r="CU1775" s="198">
        <v>0</v>
      </c>
      <c r="CV1775" s="197">
        <v>1.3245908E-5</v>
      </c>
    </row>
    <row r="1776" spans="1:100" ht="14.4">
      <c r="A1776" t="s">
        <v>3923</v>
      </c>
      <c r="B1776" s="85" t="s">
        <v>1279</v>
      </c>
      <c r="C1776" s="113" t="str">
        <f t="shared" si="765"/>
        <v>B.046.08.104</v>
      </c>
      <c r="D1776" s="9" t="s">
        <v>1280</v>
      </c>
      <c r="E1776" s="112" t="s">
        <v>514</v>
      </c>
      <c r="F1776" s="115" t="str">
        <f t="shared" si="766"/>
        <v>Electricity Arkansas production</v>
      </c>
      <c r="G1776" s="143">
        <f t="shared" si="750"/>
        <v>0.16866372000000002</v>
      </c>
      <c r="I1776" s="118">
        <f t="shared" si="751"/>
        <v>3.4070056432E-2</v>
      </c>
      <c r="K1776" s="161">
        <f t="shared" si="752"/>
        <v>6.3049019000000004E-4</v>
      </c>
      <c r="L1776" s="161">
        <f t="shared" si="753"/>
        <v>2.9027033999999997E-3</v>
      </c>
      <c r="M1776" s="162">
        <f t="shared" si="754"/>
        <v>5.237304842E-3</v>
      </c>
      <c r="N1776" s="161">
        <v>2.5299558E-2</v>
      </c>
      <c r="O1776" s="132">
        <v>1.555545E-3</v>
      </c>
      <c r="P1776" s="132">
        <v>1.3471583999999999E-3</v>
      </c>
      <c r="Q1776" s="132">
        <v>5.7559349E-4</v>
      </c>
      <c r="R1776" s="164">
        <v>5.4896699999999999E-5</v>
      </c>
      <c r="S1776" s="132">
        <v>0</v>
      </c>
      <c r="T1776" s="132">
        <v>0</v>
      </c>
      <c r="U1776" s="132">
        <v>0</v>
      </c>
      <c r="V1776" s="164">
        <v>3.3316542E-5</v>
      </c>
      <c r="W1776" s="132">
        <v>0</v>
      </c>
      <c r="X1776" s="132">
        <v>5.2039883000000002E-3</v>
      </c>
      <c r="Y1776" s="132">
        <v>0</v>
      </c>
      <c r="Z1776" s="132">
        <v>0</v>
      </c>
      <c r="AA1776" s="132">
        <v>0</v>
      </c>
      <c r="AC1776" s="118">
        <f t="shared" si="755"/>
        <v>2.5299558E-2</v>
      </c>
      <c r="AD1776" s="118">
        <f t="shared" si="756"/>
        <v>3.5331935899999994E-3</v>
      </c>
      <c r="AE1776" s="118">
        <f t="shared" si="757"/>
        <v>2.9027033999999997E-3</v>
      </c>
      <c r="AF1776" s="118">
        <f t="shared" si="758"/>
        <v>2.9027033999999997E-3</v>
      </c>
      <c r="AG1776" s="118">
        <f t="shared" si="759"/>
        <v>5.237304842E-3</v>
      </c>
      <c r="AI1776" s="69">
        <v>2.7370676999999999</v>
      </c>
      <c r="AJ1776" s="69">
        <v>1.9602713</v>
      </c>
      <c r="AK1776" s="69">
        <v>0.64655611999999996</v>
      </c>
      <c r="AL1776" s="69">
        <v>0</v>
      </c>
      <c r="AM1776" s="69">
        <v>1.4716417999999999E-3</v>
      </c>
      <c r="AN1776" s="69">
        <v>7.7261192000000006E-2</v>
      </c>
      <c r="AO1776" s="69">
        <v>5.1507461999999997E-2</v>
      </c>
      <c r="AQ1776" s="116">
        <v>3.4114821E-3</v>
      </c>
      <c r="AR1776" s="116">
        <v>3.2063153E-3</v>
      </c>
      <c r="AS1776" s="116">
        <v>1.4182124E-4</v>
      </c>
      <c r="AT1776" s="199">
        <v>6.3345477999999998E-5</v>
      </c>
      <c r="AU1776" s="150">
        <f t="shared" si="760"/>
        <v>1.9222513961300001E-7</v>
      </c>
      <c r="AV1776" s="150">
        <f t="shared" si="761"/>
        <v>5.2448683277399998E-10</v>
      </c>
      <c r="AW1776" s="163">
        <f t="shared" si="762"/>
        <v>8.8719156439599992E-3</v>
      </c>
      <c r="AX1776" s="196">
        <v>1.5651993000000001E-7</v>
      </c>
      <c r="AY1776" s="196">
        <v>4.7225841000000003E-10</v>
      </c>
      <c r="AZ1776" s="196">
        <v>1.2902774E-14</v>
      </c>
      <c r="BA1776" s="108">
        <v>0</v>
      </c>
      <c r="BB1776" s="108">
        <v>0</v>
      </c>
      <c r="BC1776" s="196">
        <v>8.5586613000000001E-11</v>
      </c>
      <c r="BD1776" s="196">
        <v>3.5619623E-8</v>
      </c>
      <c r="BE1776" s="196">
        <v>1.2132608000000001E-11</v>
      </c>
      <c r="BF1776" s="196">
        <v>4.0082912E-11</v>
      </c>
      <c r="BG1776" s="108">
        <v>0</v>
      </c>
      <c r="BH1776" s="108">
        <v>0</v>
      </c>
      <c r="BI1776" s="108">
        <v>0</v>
      </c>
      <c r="BJ1776" s="108">
        <v>0</v>
      </c>
      <c r="BK1776" s="108">
        <v>0</v>
      </c>
      <c r="BL1776" s="108">
        <v>0</v>
      </c>
      <c r="BM1776" s="108">
        <v>0</v>
      </c>
      <c r="BN1776" s="108">
        <v>0</v>
      </c>
      <c r="BO1776" s="196">
        <v>6.7244396000000002E-7</v>
      </c>
      <c r="BP1776" s="108">
        <v>8.8712432000000001E-3</v>
      </c>
      <c r="BQ1776" s="108">
        <v>0</v>
      </c>
      <c r="BR1776" s="108">
        <v>0</v>
      </c>
      <c r="BS1776" s="108">
        <v>0</v>
      </c>
      <c r="BU1776" s="172">
        <v>8.6928897000000006E-6</v>
      </c>
      <c r="BV1776" s="172">
        <v>3.0452116E-7</v>
      </c>
      <c r="BW1776" s="172">
        <v>4.7027919999999999E-6</v>
      </c>
      <c r="BX1776" s="69">
        <v>0</v>
      </c>
      <c r="BY1776" s="172">
        <v>2.5866395999999998E-7</v>
      </c>
      <c r="BZ1776" s="172">
        <v>5.5407181000000003E-8</v>
      </c>
      <c r="CA1776" s="69">
        <v>0</v>
      </c>
      <c r="CB1776" s="172">
        <v>8.4096176000000004E-8</v>
      </c>
      <c r="CC1776" s="69">
        <v>0</v>
      </c>
      <c r="CD1776" s="69">
        <v>0</v>
      </c>
      <c r="CE1776" s="69">
        <v>0</v>
      </c>
      <c r="CF1776" s="69">
        <v>0</v>
      </c>
      <c r="CG1776" s="69">
        <v>0</v>
      </c>
      <c r="CH1776" s="172">
        <v>1.2475462999999999E-7</v>
      </c>
      <c r="CI1776" s="172">
        <v>3.1465862E-6</v>
      </c>
      <c r="CJ1776" s="172">
        <v>1.6068398E-8</v>
      </c>
      <c r="CK1776" s="69">
        <v>0</v>
      </c>
      <c r="CM1776" s="198">
        <v>0</v>
      </c>
      <c r="CN1776" s="198">
        <v>0.16866371999999999</v>
      </c>
      <c r="CO1776" s="198">
        <v>2.3315298E-3</v>
      </c>
      <c r="CP1776" s="198">
        <v>2.2105663E-4</v>
      </c>
      <c r="CQ1776" s="198">
        <v>0</v>
      </c>
      <c r="CR1776" s="198">
        <v>0</v>
      </c>
      <c r="CS1776" s="197">
        <v>1.1533966E-5</v>
      </c>
      <c r="CT1776" s="198">
        <v>0</v>
      </c>
      <c r="CU1776" s="198">
        <v>0</v>
      </c>
      <c r="CV1776" s="197">
        <v>1.9485250000000001E-5</v>
      </c>
    </row>
    <row r="1777" spans="1:100" ht="14.4">
      <c r="A1777" t="s">
        <v>3924</v>
      </c>
      <c r="B1777" s="85" t="s">
        <v>1279</v>
      </c>
      <c r="C1777" s="113" t="str">
        <f t="shared" si="765"/>
        <v>B.046.08.105</v>
      </c>
      <c r="D1777" s="9" t="s">
        <v>1280</v>
      </c>
      <c r="E1777" s="112" t="s">
        <v>514</v>
      </c>
      <c r="F1777" s="115" t="str">
        <f t="shared" si="766"/>
        <v>Electricity California production</v>
      </c>
      <c r="G1777" s="143">
        <f t="shared" si="750"/>
        <v>8.5512133333333337E-2</v>
      </c>
      <c r="I1777" s="118">
        <f t="shared" si="751"/>
        <v>1.6980869836000001E-2</v>
      </c>
      <c r="K1777" s="161">
        <f t="shared" si="752"/>
        <v>5.96897566E-4</v>
      </c>
      <c r="L1777" s="161">
        <f t="shared" si="753"/>
        <v>1.41847184E-3</v>
      </c>
      <c r="M1777" s="162">
        <f t="shared" si="754"/>
        <v>2.13868043E-3</v>
      </c>
      <c r="N1777" s="161">
        <v>1.2826819999999999E-2</v>
      </c>
      <c r="O1777" s="132">
        <v>1.2170204E-4</v>
      </c>
      <c r="P1777" s="132">
        <v>1.2967698E-3</v>
      </c>
      <c r="Q1777" s="132">
        <v>5.4637447000000004E-4</v>
      </c>
      <c r="R1777" s="164">
        <v>5.0523096E-5</v>
      </c>
      <c r="S1777" s="132">
        <v>0</v>
      </c>
      <c r="T1777" s="132">
        <v>0</v>
      </c>
      <c r="U1777" s="132">
        <v>0</v>
      </c>
      <c r="V1777" s="132">
        <v>1.2852463000000001E-4</v>
      </c>
      <c r="W1777" s="132">
        <v>0</v>
      </c>
      <c r="X1777" s="132">
        <v>2.0101557999999999E-3</v>
      </c>
      <c r="Y1777" s="132">
        <v>0</v>
      </c>
      <c r="Z1777" s="132">
        <v>0</v>
      </c>
      <c r="AA1777" s="132">
        <v>0</v>
      </c>
      <c r="AC1777" s="118">
        <f t="shared" si="755"/>
        <v>1.2826819999999999E-2</v>
      </c>
      <c r="AD1777" s="118">
        <f t="shared" si="756"/>
        <v>2.015369406E-3</v>
      </c>
      <c r="AE1777" s="118">
        <f t="shared" si="757"/>
        <v>1.41847184E-3</v>
      </c>
      <c r="AF1777" s="118">
        <f t="shared" si="758"/>
        <v>1.41847184E-3</v>
      </c>
      <c r="AG1777" s="118">
        <f t="shared" si="759"/>
        <v>2.13868043E-3</v>
      </c>
      <c r="AI1777" s="69">
        <v>1.7530093</v>
      </c>
      <c r="AJ1777" s="69">
        <v>0.90340450999999999</v>
      </c>
      <c r="AK1777" s="69">
        <v>0.24974663</v>
      </c>
      <c r="AL1777" s="69">
        <v>0</v>
      </c>
      <c r="AM1777" s="69">
        <v>5.6202052000000002E-2</v>
      </c>
      <c r="AN1777" s="69">
        <v>0.39082489999999998</v>
      </c>
      <c r="AO1777" s="69">
        <v>0.15283121</v>
      </c>
      <c r="AQ1777" s="116">
        <v>1.5997731999999999E-3</v>
      </c>
      <c r="AR1777" s="116">
        <v>1.4781346000000001E-3</v>
      </c>
      <c r="AS1777" s="199">
        <v>7.0396910000000004E-5</v>
      </c>
      <c r="AT1777" s="199">
        <v>5.1241729E-5</v>
      </c>
      <c r="AU1777" s="150">
        <f t="shared" si="760"/>
        <v>8.8617179255000003E-8</v>
      </c>
      <c r="AV1777" s="150">
        <f t="shared" si="761"/>
        <v>2.6034360207810002E-10</v>
      </c>
      <c r="AW1777" s="163">
        <f t="shared" si="762"/>
        <v>7.1767127750999998E-3</v>
      </c>
      <c r="AX1777" s="196">
        <v>7.9355257999999994E-8</v>
      </c>
      <c r="AY1777" s="196">
        <v>2.3943397000000002E-10</v>
      </c>
      <c r="AZ1777" s="196">
        <v>6.5416780999999998E-15</v>
      </c>
      <c r="BA1777" s="108">
        <v>0</v>
      </c>
      <c r="BB1777" s="108">
        <v>0</v>
      </c>
      <c r="BC1777" s="196">
        <v>8.1241955000000006E-11</v>
      </c>
      <c r="BD1777" s="196">
        <v>9.1806793E-9</v>
      </c>
      <c r="BE1777" s="196">
        <v>1.1516716999999999E-11</v>
      </c>
      <c r="BF1777" s="196">
        <v>9.3863733999999997E-12</v>
      </c>
      <c r="BG1777" s="108">
        <v>0</v>
      </c>
      <c r="BH1777" s="108">
        <v>0</v>
      </c>
      <c r="BI1777" s="108">
        <v>0</v>
      </c>
      <c r="BJ1777" s="108">
        <v>0</v>
      </c>
      <c r="BK1777" s="108">
        <v>0</v>
      </c>
      <c r="BL1777" s="108">
        <v>0</v>
      </c>
      <c r="BM1777" s="108">
        <v>0</v>
      </c>
      <c r="BN1777" s="108">
        <v>0</v>
      </c>
      <c r="BO1777" s="196">
        <v>2.5940751000000002E-6</v>
      </c>
      <c r="BP1777" s="108">
        <v>7.1741187E-3</v>
      </c>
      <c r="BQ1777" s="108">
        <v>0</v>
      </c>
      <c r="BR1777" s="108">
        <v>0</v>
      </c>
      <c r="BS1777" s="108">
        <v>0</v>
      </c>
      <c r="BU1777" s="172">
        <v>4.2207270999999997E-6</v>
      </c>
      <c r="BV1777" s="172">
        <v>9.1459568999999998E-8</v>
      </c>
      <c r="BW1777" s="172">
        <v>2.3843051000000001E-6</v>
      </c>
      <c r="BX1777" s="69">
        <v>0</v>
      </c>
      <c r="BY1777" s="172">
        <v>8.1340490000000003E-8</v>
      </c>
      <c r="BZ1777" s="172">
        <v>5.2594529999999998E-8</v>
      </c>
      <c r="CA1777" s="69">
        <v>0</v>
      </c>
      <c r="CB1777" s="172">
        <v>7.9827178000000001E-8</v>
      </c>
      <c r="CC1777" s="69">
        <v>0</v>
      </c>
      <c r="CD1777" s="69">
        <v>0</v>
      </c>
      <c r="CE1777" s="69">
        <v>0</v>
      </c>
      <c r="CF1777" s="69">
        <v>0</v>
      </c>
      <c r="CG1777" s="69">
        <v>0</v>
      </c>
      <c r="CH1777" s="172">
        <v>1.0559464E-7</v>
      </c>
      <c r="CI1777" s="172">
        <v>1.3636188E-6</v>
      </c>
      <c r="CJ1777" s="172">
        <v>6.1986772000000005E-8</v>
      </c>
      <c r="CK1777" s="69">
        <v>0</v>
      </c>
      <c r="CM1777" s="198">
        <v>0</v>
      </c>
      <c r="CN1777" s="198">
        <v>8.5512132000000005E-2</v>
      </c>
      <c r="CO1777" s="198">
        <v>2.2131736999999999E-3</v>
      </c>
      <c r="CP1777" s="197">
        <v>7.4637905999999995E-5</v>
      </c>
      <c r="CQ1777" s="198">
        <v>0</v>
      </c>
      <c r="CR1777" s="198">
        <v>0</v>
      </c>
      <c r="CS1777" s="197">
        <v>2.6468437999999999E-6</v>
      </c>
      <c r="CT1777" s="198">
        <v>0</v>
      </c>
      <c r="CU1777" s="198">
        <v>0</v>
      </c>
      <c r="CV1777" s="197">
        <v>1.8496114999999998E-5</v>
      </c>
    </row>
    <row r="1778" spans="1:100" ht="14.4">
      <c r="A1778" t="s">
        <v>3925</v>
      </c>
      <c r="B1778" s="85" t="s">
        <v>1279</v>
      </c>
      <c r="C1778" s="113" t="str">
        <f t="shared" si="765"/>
        <v>B.046.08.106</v>
      </c>
      <c r="D1778" s="9" t="s">
        <v>1280</v>
      </c>
      <c r="E1778" s="112" t="s">
        <v>514</v>
      </c>
      <c r="F1778" s="115" t="str">
        <f t="shared" si="766"/>
        <v>Electricity Colorado production</v>
      </c>
      <c r="G1778" s="143">
        <f t="shared" si="750"/>
        <v>0.16510169333333335</v>
      </c>
      <c r="I1778" s="118">
        <f t="shared" si="751"/>
        <v>2.6834410426000002E-2</v>
      </c>
      <c r="K1778" s="161">
        <f t="shared" si="752"/>
        <v>4.8961913099999997E-4</v>
      </c>
      <c r="L1778" s="161">
        <f t="shared" si="753"/>
        <v>1.40535106E-3</v>
      </c>
      <c r="M1778" s="162">
        <f t="shared" si="754"/>
        <v>1.7418623499999998E-4</v>
      </c>
      <c r="N1778" s="161">
        <v>2.4765254E-2</v>
      </c>
      <c r="O1778" s="132">
        <v>3.8009626000000001E-4</v>
      </c>
      <c r="P1778" s="132">
        <v>1.0252548E-3</v>
      </c>
      <c r="Q1778" s="132">
        <v>4.3988942E-4</v>
      </c>
      <c r="R1778" s="164">
        <v>4.9729711000000003E-5</v>
      </c>
      <c r="S1778" s="132">
        <v>0</v>
      </c>
      <c r="T1778" s="132">
        <v>0</v>
      </c>
      <c r="U1778" s="132">
        <v>0</v>
      </c>
      <c r="V1778" s="164">
        <v>7.6449824E-5</v>
      </c>
      <c r="W1778" s="132">
        <v>0</v>
      </c>
      <c r="X1778" s="164">
        <v>9.7736410999999998E-5</v>
      </c>
      <c r="Y1778" s="132">
        <v>0</v>
      </c>
      <c r="Z1778" s="132">
        <v>0</v>
      </c>
      <c r="AA1778" s="132">
        <v>0</v>
      </c>
      <c r="AC1778" s="118">
        <f t="shared" si="755"/>
        <v>2.4765254E-2</v>
      </c>
      <c r="AD1778" s="118">
        <f t="shared" si="756"/>
        <v>1.894970191E-3</v>
      </c>
      <c r="AE1778" s="118">
        <f t="shared" si="757"/>
        <v>1.40535106E-3</v>
      </c>
      <c r="AF1778" s="118">
        <f t="shared" si="758"/>
        <v>1.40535106E-3</v>
      </c>
      <c r="AG1778" s="118">
        <f t="shared" si="759"/>
        <v>1.7418623499999998E-4</v>
      </c>
      <c r="AI1778" s="69">
        <v>2.1707996000000001</v>
      </c>
      <c r="AJ1778" s="69">
        <v>1.6960796</v>
      </c>
      <c r="AK1778" s="69">
        <v>1.2143009E-2</v>
      </c>
      <c r="AL1778" s="69">
        <v>0</v>
      </c>
      <c r="AM1778" s="69">
        <v>4.7243943000000004E-3</v>
      </c>
      <c r="AN1778" s="69">
        <v>0.42352993</v>
      </c>
      <c r="AO1778" s="69">
        <v>3.4322591E-2</v>
      </c>
      <c r="AQ1778" s="116">
        <v>2.9569931999999998E-3</v>
      </c>
      <c r="AR1778" s="116">
        <v>2.7678234000000001E-3</v>
      </c>
      <c r="AS1778" s="116">
        <v>1.3116956999999999E-4</v>
      </c>
      <c r="AT1778" s="199">
        <v>5.8000273E-5</v>
      </c>
      <c r="AU1778" s="150">
        <f t="shared" si="760"/>
        <v>1.6593665139499999E-7</v>
      </c>
      <c r="AV1778" s="150">
        <f t="shared" si="761"/>
        <v>4.8509454427999998E-10</v>
      </c>
      <c r="AW1778" s="163">
        <f t="shared" si="762"/>
        <v>8.1232875239999995E-3</v>
      </c>
      <c r="AX1778" s="196">
        <v>1.5321437E-7</v>
      </c>
      <c r="AY1778" s="196">
        <v>4.6228474E-10</v>
      </c>
      <c r="AZ1778" s="196">
        <v>1.2630280000000001E-14</v>
      </c>
      <c r="BA1778" s="108">
        <v>0</v>
      </c>
      <c r="BB1778" s="108">
        <v>0</v>
      </c>
      <c r="BC1778" s="196">
        <v>6.5408394999999995E-11</v>
      </c>
      <c r="BD1778" s="196">
        <v>1.2656873E-8</v>
      </c>
      <c r="BE1778" s="196">
        <v>9.272179E-12</v>
      </c>
      <c r="BF1778" s="196">
        <v>1.3524995E-11</v>
      </c>
      <c r="BG1778" s="108">
        <v>0</v>
      </c>
      <c r="BH1778" s="108">
        <v>0</v>
      </c>
      <c r="BI1778" s="108">
        <v>0</v>
      </c>
      <c r="BJ1778" s="108">
        <v>0</v>
      </c>
      <c r="BK1778" s="108">
        <v>0</v>
      </c>
      <c r="BL1778" s="108">
        <v>0</v>
      </c>
      <c r="BM1778" s="108">
        <v>0</v>
      </c>
      <c r="BN1778" s="108">
        <v>0</v>
      </c>
      <c r="BO1778" s="196">
        <v>1.5430239999999999E-6</v>
      </c>
      <c r="BP1778" s="108">
        <v>8.1217444999999999E-3</v>
      </c>
      <c r="BQ1778" s="108">
        <v>0</v>
      </c>
      <c r="BR1778" s="108">
        <v>0</v>
      </c>
      <c r="BS1778" s="108">
        <v>0</v>
      </c>
      <c r="BU1778" s="172">
        <v>7.0747619999999998E-6</v>
      </c>
      <c r="BV1778" s="172">
        <v>1.1477964E-7</v>
      </c>
      <c r="BW1778" s="172">
        <v>4.6034733000000002E-6</v>
      </c>
      <c r="BX1778" s="69">
        <v>0</v>
      </c>
      <c r="BY1778" s="172">
        <v>1.0748365E-7</v>
      </c>
      <c r="BZ1778" s="172">
        <v>4.2344176999999999E-8</v>
      </c>
      <c r="CA1778" s="69">
        <v>0</v>
      </c>
      <c r="CB1778" s="172">
        <v>6.4269349E-8</v>
      </c>
      <c r="CC1778" s="69">
        <v>0</v>
      </c>
      <c r="CD1778" s="69">
        <v>0</v>
      </c>
      <c r="CE1778" s="69">
        <v>0</v>
      </c>
      <c r="CF1778" s="69">
        <v>0</v>
      </c>
      <c r="CG1778" s="69">
        <v>0</v>
      </c>
      <c r="CH1778" s="172">
        <v>8.7685737999999998E-8</v>
      </c>
      <c r="CI1778" s="172">
        <v>2.0178548000000001E-6</v>
      </c>
      <c r="CJ1778" s="172">
        <v>3.6871360000000002E-8</v>
      </c>
      <c r="CK1778" s="69">
        <v>0</v>
      </c>
      <c r="CM1778" s="198">
        <v>0</v>
      </c>
      <c r="CN1778" s="198">
        <v>0.16510169</v>
      </c>
      <c r="CO1778" s="198">
        <v>1.7818396999999999E-3</v>
      </c>
      <c r="CP1778" s="197">
        <v>8.8242230999999998E-5</v>
      </c>
      <c r="CQ1778" s="198">
        <v>0</v>
      </c>
      <c r="CR1778" s="198">
        <v>0</v>
      </c>
      <c r="CS1778" s="197">
        <v>4.0770832000000004E-6</v>
      </c>
      <c r="CT1778" s="198">
        <v>0</v>
      </c>
      <c r="CU1778" s="198">
        <v>0</v>
      </c>
      <c r="CV1778" s="197">
        <v>1.4891335E-5</v>
      </c>
    </row>
    <row r="1779" spans="1:100" ht="14.4">
      <c r="A1779" t="s">
        <v>3926</v>
      </c>
      <c r="B1779" s="85" t="s">
        <v>1279</v>
      </c>
      <c r="C1779" s="113" t="str">
        <f t="shared" si="765"/>
        <v>B.046.08.107</v>
      </c>
      <c r="D1779" s="9" t="s">
        <v>1280</v>
      </c>
      <c r="E1779" s="112" t="s">
        <v>514</v>
      </c>
      <c r="F1779" s="115" t="str">
        <f t="shared" si="766"/>
        <v>Electricity Connecticut production</v>
      </c>
      <c r="G1779" s="143">
        <f t="shared" si="750"/>
        <v>0.12325938</v>
      </c>
      <c r="I1779" s="118">
        <f t="shared" si="751"/>
        <v>2.8286076905799998E-2</v>
      </c>
      <c r="K1779" s="161">
        <f t="shared" si="752"/>
        <v>3.3384354699999999E-4</v>
      </c>
      <c r="L1779" s="161">
        <f t="shared" si="753"/>
        <v>8.8831028999999994E-4</v>
      </c>
      <c r="M1779" s="162">
        <f t="shared" si="754"/>
        <v>8.5750160688E-3</v>
      </c>
      <c r="N1779" s="161">
        <v>1.8488906999999999E-2</v>
      </c>
      <c r="O1779" s="132">
        <v>2.501925E-4</v>
      </c>
      <c r="P1779" s="132">
        <v>6.3811778999999999E-4</v>
      </c>
      <c r="Q1779" s="132">
        <v>2.7022605E-4</v>
      </c>
      <c r="R1779" s="164">
        <v>6.3617497000000004E-5</v>
      </c>
      <c r="S1779" s="132">
        <v>0</v>
      </c>
      <c r="T1779" s="132">
        <v>0</v>
      </c>
      <c r="U1779" s="132">
        <v>0</v>
      </c>
      <c r="V1779" s="164">
        <v>8.2421688000000008E-6</v>
      </c>
      <c r="W1779" s="132">
        <v>0</v>
      </c>
      <c r="X1779" s="132">
        <v>8.5667738999999996E-3</v>
      </c>
      <c r="Y1779" s="132">
        <v>0</v>
      </c>
      <c r="Z1779" s="132">
        <v>0</v>
      </c>
      <c r="AA1779" s="132">
        <v>0</v>
      </c>
      <c r="AC1779" s="118">
        <f t="shared" si="755"/>
        <v>1.8488906999999999E-2</v>
      </c>
      <c r="AD1779" s="118">
        <f t="shared" si="756"/>
        <v>1.2221538369999998E-3</v>
      </c>
      <c r="AE1779" s="118">
        <f t="shared" si="757"/>
        <v>8.8831028999999994E-4</v>
      </c>
      <c r="AF1779" s="118">
        <f t="shared" si="758"/>
        <v>8.8831028999999994E-4</v>
      </c>
      <c r="AG1779" s="118">
        <f t="shared" si="759"/>
        <v>8.5750160688E-3</v>
      </c>
      <c r="AI1779" s="69">
        <v>2.6600603</v>
      </c>
      <c r="AJ1779" s="69">
        <v>1.5195167000000001</v>
      </c>
      <c r="AK1779" s="69">
        <v>1.0643568000000001</v>
      </c>
      <c r="AL1779" s="69">
        <v>0</v>
      </c>
      <c r="AM1779" s="69">
        <v>4.9294609000000003E-2</v>
      </c>
      <c r="AN1779" s="69">
        <v>1.8431227000000001E-2</v>
      </c>
      <c r="AO1779" s="69">
        <v>8.4610467000000005E-3</v>
      </c>
      <c r="AQ1779" s="116">
        <v>2.2355203000000001E-3</v>
      </c>
      <c r="AR1779" s="116">
        <v>2.0520069999999998E-3</v>
      </c>
      <c r="AS1779" s="199">
        <v>9.7206994000000003E-5</v>
      </c>
      <c r="AT1779" s="199">
        <v>8.6306293000000005E-5</v>
      </c>
      <c r="AU1779" s="150">
        <f t="shared" si="760"/>
        <v>1.2302200267E-7</v>
      </c>
      <c r="AV1779" s="150">
        <f t="shared" si="761"/>
        <v>3.594933269423E-10</v>
      </c>
      <c r="AW1779" s="163">
        <f t="shared" si="762"/>
        <v>1.2087716355700001E-2</v>
      </c>
      <c r="AX1779" s="196">
        <v>1.143847E-7</v>
      </c>
      <c r="AY1779" s="196">
        <v>3.4512626000000001E-10</v>
      </c>
      <c r="AZ1779" s="196">
        <v>9.4293423000000007E-15</v>
      </c>
      <c r="BA1779" s="108">
        <v>0</v>
      </c>
      <c r="BB1779" s="108">
        <v>0</v>
      </c>
      <c r="BC1779" s="196">
        <v>4.0180670000000003E-11</v>
      </c>
      <c r="BD1779" s="196">
        <v>8.597122E-9</v>
      </c>
      <c r="BE1779" s="196">
        <v>5.6959411999999999E-12</v>
      </c>
      <c r="BF1779" s="196">
        <v>8.6616963999999993E-12</v>
      </c>
      <c r="BG1779" s="108">
        <v>0</v>
      </c>
      <c r="BH1779" s="108">
        <v>0</v>
      </c>
      <c r="BI1779" s="108">
        <v>0</v>
      </c>
      <c r="BJ1779" s="108">
        <v>0</v>
      </c>
      <c r="BK1779" s="108">
        <v>0</v>
      </c>
      <c r="BL1779" s="108">
        <v>0</v>
      </c>
      <c r="BM1779" s="108">
        <v>0</v>
      </c>
      <c r="BN1779" s="108">
        <v>0</v>
      </c>
      <c r="BO1779" s="196">
        <v>1.6635570000000001E-7</v>
      </c>
      <c r="BP1779" s="108">
        <v>1.2087550000000001E-2</v>
      </c>
      <c r="BQ1779" s="108">
        <v>0</v>
      </c>
      <c r="BR1779" s="108">
        <v>0</v>
      </c>
      <c r="BS1779" s="108">
        <v>0</v>
      </c>
      <c r="BU1779" s="172">
        <v>6.8484243999999999E-6</v>
      </c>
      <c r="BV1779" s="172">
        <v>7.2944927999999999E-8</v>
      </c>
      <c r="BW1779" s="172">
        <v>3.4367984999999999E-6</v>
      </c>
      <c r="BX1779" s="69">
        <v>0</v>
      </c>
      <c r="BY1779" s="172">
        <v>9.7632505000000003E-8</v>
      </c>
      <c r="BZ1779" s="172">
        <v>2.6012218000000002E-8</v>
      </c>
      <c r="CA1779" s="69">
        <v>0</v>
      </c>
      <c r="CB1779" s="172">
        <v>3.9480949000000002E-8</v>
      </c>
      <c r="CC1779" s="69">
        <v>0</v>
      </c>
      <c r="CD1779" s="69">
        <v>0</v>
      </c>
      <c r="CE1779" s="69">
        <v>0</v>
      </c>
      <c r="CF1779" s="69">
        <v>0</v>
      </c>
      <c r="CG1779" s="69">
        <v>0</v>
      </c>
      <c r="CH1779" s="172">
        <v>5.4023823999999998E-8</v>
      </c>
      <c r="CI1779" s="172">
        <v>3.1175562999999999E-6</v>
      </c>
      <c r="CJ1779" s="172">
        <v>3.9751559000000001E-9</v>
      </c>
      <c r="CK1779" s="69">
        <v>0</v>
      </c>
      <c r="CM1779" s="198">
        <v>0</v>
      </c>
      <c r="CN1779" s="198">
        <v>0.12325938</v>
      </c>
      <c r="CO1779" s="198">
        <v>1.0945921E-3</v>
      </c>
      <c r="CP1779" s="197">
        <v>5.5873781999999998E-5</v>
      </c>
      <c r="CQ1779" s="198">
        <v>0</v>
      </c>
      <c r="CR1779" s="198">
        <v>0</v>
      </c>
      <c r="CS1779" s="197">
        <v>3.4310390999999998E-6</v>
      </c>
      <c r="CT1779" s="198">
        <v>0</v>
      </c>
      <c r="CU1779" s="198">
        <v>0</v>
      </c>
      <c r="CV1779" s="197">
        <v>9.1478140000000007E-6</v>
      </c>
    </row>
    <row r="1780" spans="1:100" ht="14.4">
      <c r="A1780" t="s">
        <v>3927</v>
      </c>
      <c r="B1780" s="85" t="s">
        <v>1279</v>
      </c>
      <c r="C1780" s="113" t="str">
        <f t="shared" si="765"/>
        <v>B.046.08.108</v>
      </c>
      <c r="D1780" s="9" t="s">
        <v>1280</v>
      </c>
      <c r="E1780" s="112" t="s">
        <v>514</v>
      </c>
      <c r="F1780" s="115" t="str">
        <f t="shared" si="766"/>
        <v>Electricity Delaware production</v>
      </c>
      <c r="G1780" s="143">
        <f t="shared" si="750"/>
        <v>0.23078448000000001</v>
      </c>
      <c r="I1780" s="118">
        <f t="shared" si="751"/>
        <v>3.6739160230000005E-2</v>
      </c>
      <c r="K1780" s="161">
        <f t="shared" si="752"/>
        <v>5.8367162600000001E-4</v>
      </c>
      <c r="L1780" s="161">
        <f t="shared" si="753"/>
        <v>1.4913419399999999E-3</v>
      </c>
      <c r="M1780" s="162">
        <f t="shared" si="754"/>
        <v>4.6474663999999999E-5</v>
      </c>
      <c r="N1780" s="161">
        <v>3.4617672000000002E-2</v>
      </c>
      <c r="O1780" s="132">
        <v>3.0709014000000003E-4</v>
      </c>
      <c r="P1780" s="132">
        <v>1.1842517999999999E-3</v>
      </c>
      <c r="Q1780" s="132">
        <v>5.0343098000000001E-4</v>
      </c>
      <c r="R1780" s="164">
        <v>8.0240645999999998E-5</v>
      </c>
      <c r="S1780" s="132">
        <v>0</v>
      </c>
      <c r="T1780" s="132">
        <v>0</v>
      </c>
      <c r="U1780" s="132">
        <v>0</v>
      </c>
      <c r="V1780" s="164">
        <v>1.3791224999999999E-5</v>
      </c>
      <c r="W1780" s="132">
        <v>0</v>
      </c>
      <c r="X1780" s="164">
        <v>3.2683439E-5</v>
      </c>
      <c r="Y1780" s="132">
        <v>0</v>
      </c>
      <c r="Z1780" s="132">
        <v>0</v>
      </c>
      <c r="AA1780" s="132">
        <v>0</v>
      </c>
      <c r="AC1780" s="118">
        <f t="shared" si="755"/>
        <v>3.4617672000000002E-2</v>
      </c>
      <c r="AD1780" s="118">
        <f t="shared" si="756"/>
        <v>2.075013566E-3</v>
      </c>
      <c r="AE1780" s="118">
        <f t="shared" si="757"/>
        <v>1.4913419399999999E-3</v>
      </c>
      <c r="AF1780" s="118">
        <f t="shared" si="758"/>
        <v>1.4913419399999999E-3</v>
      </c>
      <c r="AG1780" s="118">
        <f t="shared" si="759"/>
        <v>4.6474663999999999E-5</v>
      </c>
      <c r="AI1780" s="69">
        <v>2.6606025</v>
      </c>
      <c r="AJ1780" s="69">
        <v>2.5939540000000001</v>
      </c>
      <c r="AK1780" s="69">
        <v>4.0606697000000001E-3</v>
      </c>
      <c r="AL1780" s="69">
        <v>0</v>
      </c>
      <c r="AM1780" s="69">
        <v>1.9605643999999998E-2</v>
      </c>
      <c r="AN1780" s="69">
        <v>4.2982159999999998E-2</v>
      </c>
      <c r="AO1780" s="69">
        <v>0</v>
      </c>
      <c r="AQ1780" s="116">
        <v>4.1016945000000001E-3</v>
      </c>
      <c r="AR1780" s="116">
        <v>3.7825392000000002E-3</v>
      </c>
      <c r="AS1780" s="116">
        <v>1.8105943999999999E-4</v>
      </c>
      <c r="AT1780" s="116">
        <v>1.3809594000000001E-4</v>
      </c>
      <c r="AU1780" s="150">
        <f t="shared" si="760"/>
        <v>2.26770933567E-7</v>
      </c>
      <c r="AV1780" s="150">
        <f t="shared" si="761"/>
        <v>6.695985190130001E-10</v>
      </c>
      <c r="AW1780" s="163">
        <f t="shared" si="762"/>
        <v>1.9341168355E-2</v>
      </c>
      <c r="AX1780" s="196">
        <v>2.1416799999999999E-7</v>
      </c>
      <c r="AY1780" s="196">
        <v>6.4619655000000004E-10</v>
      </c>
      <c r="AZ1780" s="196">
        <v>1.7655012999999999E-14</v>
      </c>
      <c r="BA1780" s="108">
        <v>0</v>
      </c>
      <c r="BB1780" s="108">
        <v>0</v>
      </c>
      <c r="BC1780" s="196">
        <v>7.4856567000000003E-11</v>
      </c>
      <c r="BD1780" s="196">
        <v>1.2528076999999999E-8</v>
      </c>
      <c r="BE1780" s="196">
        <v>1.0611535E-11</v>
      </c>
      <c r="BF1780" s="196">
        <v>1.2772779E-11</v>
      </c>
      <c r="BG1780" s="108">
        <v>0</v>
      </c>
      <c r="BH1780" s="108">
        <v>0</v>
      </c>
      <c r="BI1780" s="108">
        <v>0</v>
      </c>
      <c r="BJ1780" s="108">
        <v>0</v>
      </c>
      <c r="BK1780" s="108">
        <v>0</v>
      </c>
      <c r="BL1780" s="108">
        <v>0</v>
      </c>
      <c r="BM1780" s="108">
        <v>0</v>
      </c>
      <c r="BN1780" s="108">
        <v>0</v>
      </c>
      <c r="BO1780" s="196">
        <v>2.7835499999999998E-7</v>
      </c>
      <c r="BP1780" s="108">
        <v>1.9340889999999999E-2</v>
      </c>
      <c r="BQ1780" s="108">
        <v>0</v>
      </c>
      <c r="BR1780" s="108">
        <v>0</v>
      </c>
      <c r="BS1780" s="108">
        <v>0</v>
      </c>
      <c r="BU1780" s="172">
        <v>9.9165010000000001E-6</v>
      </c>
      <c r="BV1780" s="172">
        <v>1.1270423E-7</v>
      </c>
      <c r="BW1780" s="172">
        <v>6.4348836999999997E-6</v>
      </c>
      <c r="BX1780" s="69">
        <v>0</v>
      </c>
      <c r="BY1780" s="172">
        <v>1.2852263E-7</v>
      </c>
      <c r="BZ1780" s="172">
        <v>4.8460749000000002E-8</v>
      </c>
      <c r="CA1780" s="69">
        <v>0</v>
      </c>
      <c r="CB1780" s="172">
        <v>7.3552987000000003E-8</v>
      </c>
      <c r="CC1780" s="69">
        <v>0</v>
      </c>
      <c r="CD1780" s="69">
        <v>0</v>
      </c>
      <c r="CE1780" s="69">
        <v>0</v>
      </c>
      <c r="CF1780" s="69">
        <v>0</v>
      </c>
      <c r="CG1780" s="69">
        <v>0</v>
      </c>
      <c r="CH1780" s="172">
        <v>9.9140880000000002E-8</v>
      </c>
      <c r="CI1780" s="172">
        <v>3.0125843999999999E-6</v>
      </c>
      <c r="CJ1780" s="172">
        <v>6.6514372999999999E-9</v>
      </c>
      <c r="CK1780" s="69">
        <v>0</v>
      </c>
      <c r="CM1780" s="198">
        <v>0</v>
      </c>
      <c r="CN1780" s="198">
        <v>0.23078447999999999</v>
      </c>
      <c r="CO1780" s="198">
        <v>2.0392244999999998E-3</v>
      </c>
      <c r="CP1780" s="197">
        <v>8.8225106E-5</v>
      </c>
      <c r="CQ1780" s="198">
        <v>0</v>
      </c>
      <c r="CR1780" s="198">
        <v>0</v>
      </c>
      <c r="CS1780" s="197">
        <v>4.4677485999999997E-6</v>
      </c>
      <c r="CT1780" s="198">
        <v>0</v>
      </c>
      <c r="CU1780" s="198">
        <v>0</v>
      </c>
      <c r="CV1780" s="197">
        <v>1.7042373000000001E-5</v>
      </c>
    </row>
    <row r="1781" spans="1:100" ht="14.4">
      <c r="A1781" t="s">
        <v>3928</v>
      </c>
      <c r="B1781" s="85" t="s">
        <v>1279</v>
      </c>
      <c r="C1781" s="113" t="str">
        <f t="shared" si="765"/>
        <v>B.046.08.109</v>
      </c>
      <c r="D1781" s="9" t="s">
        <v>1280</v>
      </c>
      <c r="E1781" s="112" t="s">
        <v>514</v>
      </c>
      <c r="F1781" s="115" t="str">
        <f t="shared" si="766"/>
        <v>Electricity District of Columbia production</v>
      </c>
      <c r="G1781" s="143">
        <f t="shared" si="750"/>
        <v>0.12843253333333335</v>
      </c>
      <c r="I1781" s="118">
        <f t="shared" si="751"/>
        <v>3.3903629144600003E-2</v>
      </c>
      <c r="K1781" s="161">
        <f t="shared" si="752"/>
        <v>4.2198229156000001E-3</v>
      </c>
      <c r="L1781" s="161">
        <f t="shared" si="753"/>
        <v>1.0085180319000001E-2</v>
      </c>
      <c r="M1781" s="162">
        <f t="shared" si="754"/>
        <v>3.3374590999999998E-4</v>
      </c>
      <c r="N1781" s="161">
        <v>1.9264880000000002E-2</v>
      </c>
      <c r="O1781" s="164">
        <v>5.9738319000000002E-5</v>
      </c>
      <c r="P1781" s="132">
        <v>1.0025442000000001E-2</v>
      </c>
      <c r="Q1781" s="132">
        <v>4.2133652999999998E-3</v>
      </c>
      <c r="R1781" s="164">
        <v>6.4576155999999996E-6</v>
      </c>
      <c r="S1781" s="132">
        <v>0</v>
      </c>
      <c r="T1781" s="132">
        <v>0</v>
      </c>
      <c r="U1781" s="132">
        <v>0</v>
      </c>
      <c r="V1781" s="132">
        <v>2.9938234E-4</v>
      </c>
      <c r="W1781" s="132">
        <v>0</v>
      </c>
      <c r="X1781" s="164">
        <v>3.4363570000000002E-5</v>
      </c>
      <c r="Y1781" s="132">
        <v>0</v>
      </c>
      <c r="Z1781" s="132">
        <v>0</v>
      </c>
      <c r="AA1781" s="132">
        <v>0</v>
      </c>
      <c r="AC1781" s="118">
        <f t="shared" si="755"/>
        <v>1.9264880000000002E-2</v>
      </c>
      <c r="AD1781" s="118">
        <f t="shared" si="756"/>
        <v>1.4305003234599999E-2</v>
      </c>
      <c r="AE1781" s="118">
        <f t="shared" si="757"/>
        <v>1.0085180319000001E-2</v>
      </c>
      <c r="AF1781" s="118">
        <f t="shared" si="758"/>
        <v>1.0085180319000001E-2</v>
      </c>
      <c r="AG1781" s="118">
        <f t="shared" si="759"/>
        <v>3.3374590999999998E-4</v>
      </c>
      <c r="AI1781" s="69">
        <v>1.0603663999999999</v>
      </c>
      <c r="AJ1781" s="69">
        <v>0</v>
      </c>
      <c r="AK1781" s="69">
        <v>4.2694133000000002E-3</v>
      </c>
      <c r="AL1781" s="69">
        <v>0</v>
      </c>
      <c r="AM1781" s="69">
        <v>0</v>
      </c>
      <c r="AN1781" s="69">
        <v>1.0560970000000001</v>
      </c>
      <c r="AO1781" s="69">
        <v>0</v>
      </c>
      <c r="AQ1781" s="116">
        <v>2.9487501E-3</v>
      </c>
      <c r="AR1781" s="116">
        <v>2.8129053000000002E-3</v>
      </c>
      <c r="AS1781" s="116">
        <v>1.3580168E-4</v>
      </c>
      <c r="AT1781" s="199">
        <v>4.3144017000000001E-8</v>
      </c>
      <c r="AU1781" s="150">
        <f t="shared" si="760"/>
        <v>1.6863940512999999E-7</v>
      </c>
      <c r="AV1781" s="150">
        <f t="shared" si="761"/>
        <v>5.0222515708879995E-10</v>
      </c>
      <c r="AW1781" s="163">
        <f t="shared" si="762"/>
        <v>6.0425794000000002E-6</v>
      </c>
      <c r="AX1781" s="196">
        <v>1.1918539E-7</v>
      </c>
      <c r="AY1781" s="196">
        <v>3.5961109000000001E-10</v>
      </c>
      <c r="AZ1781" s="196">
        <v>9.8250887999999999E-15</v>
      </c>
      <c r="BA1781" s="108">
        <v>0</v>
      </c>
      <c r="BB1781" s="108">
        <v>0</v>
      </c>
      <c r="BC1781" s="196">
        <v>6.2649712999999999E-10</v>
      </c>
      <c r="BD1781" s="196">
        <v>4.8827517999999997E-8</v>
      </c>
      <c r="BE1781" s="196">
        <v>8.8811131999999996E-11</v>
      </c>
      <c r="BF1781" s="196">
        <v>5.3793110000000001E-11</v>
      </c>
      <c r="BG1781" s="108">
        <v>0</v>
      </c>
      <c r="BH1781" s="108">
        <v>0</v>
      </c>
      <c r="BI1781" s="108">
        <v>0</v>
      </c>
      <c r="BJ1781" s="108">
        <v>0</v>
      </c>
      <c r="BK1781" s="108">
        <v>0</v>
      </c>
      <c r="BL1781" s="108">
        <v>0</v>
      </c>
      <c r="BM1781" s="108">
        <v>0</v>
      </c>
      <c r="BN1781" s="108">
        <v>0</v>
      </c>
      <c r="BO1781" s="196">
        <v>6.0425794000000002E-6</v>
      </c>
      <c r="BP1781" s="108">
        <v>0</v>
      </c>
      <c r="BQ1781" s="108">
        <v>0</v>
      </c>
      <c r="BR1781" s="108">
        <v>0</v>
      </c>
      <c r="BS1781" s="108">
        <v>0</v>
      </c>
      <c r="BU1781" s="172">
        <v>6.3138964000000003E-6</v>
      </c>
      <c r="BV1781" s="172">
        <v>5.7712594999999995E-7</v>
      </c>
      <c r="BW1781" s="172">
        <v>3.5810398000000001E-6</v>
      </c>
      <c r="BX1781" s="69">
        <v>0</v>
      </c>
      <c r="BY1781" s="172">
        <v>1.7873269999999999E-7</v>
      </c>
      <c r="BZ1781" s="172">
        <v>4.0558258E-7</v>
      </c>
      <c r="CA1781" s="69">
        <v>0</v>
      </c>
      <c r="CB1781" s="172">
        <v>6.1558708000000002E-7</v>
      </c>
      <c r="CC1781" s="69">
        <v>0</v>
      </c>
      <c r="CD1781" s="69">
        <v>0</v>
      </c>
      <c r="CE1781" s="69">
        <v>0</v>
      </c>
      <c r="CF1781" s="69">
        <v>0</v>
      </c>
      <c r="CG1781" s="69">
        <v>0</v>
      </c>
      <c r="CH1781" s="172">
        <v>8.0597322000000004E-7</v>
      </c>
      <c r="CI1781" s="172">
        <v>5.4644909000000003E-9</v>
      </c>
      <c r="CJ1781" s="172">
        <v>1.4439056999999999E-7</v>
      </c>
      <c r="CK1781" s="69">
        <v>0</v>
      </c>
      <c r="CM1781" s="198">
        <v>0</v>
      </c>
      <c r="CN1781" s="198">
        <v>0.12843252999999999</v>
      </c>
      <c r="CO1781" s="198">
        <v>1.7066883000000001E-2</v>
      </c>
      <c r="CP1781" s="198">
        <v>4.8788188000000002E-4</v>
      </c>
      <c r="CQ1781" s="198">
        <v>0</v>
      </c>
      <c r="CR1781" s="198">
        <v>0</v>
      </c>
      <c r="CS1781" s="197">
        <v>5.4975199000000001E-6</v>
      </c>
      <c r="CT1781" s="198">
        <v>0</v>
      </c>
      <c r="CU1781" s="198">
        <v>0</v>
      </c>
      <c r="CV1781" s="198">
        <v>1.4263274000000001E-4</v>
      </c>
    </row>
    <row r="1782" spans="1:100" ht="14.4">
      <c r="A1782" t="s">
        <v>3929</v>
      </c>
      <c r="B1782" s="85" t="s">
        <v>1279</v>
      </c>
      <c r="C1782" s="113" t="str">
        <f t="shared" si="765"/>
        <v>B.046.08.110</v>
      </c>
      <c r="D1782" s="9" t="s">
        <v>1280</v>
      </c>
      <c r="E1782" s="112" t="s">
        <v>514</v>
      </c>
      <c r="F1782" s="115" t="str">
        <f t="shared" si="766"/>
        <v>Electricity Florida production</v>
      </c>
      <c r="G1782" s="143">
        <f t="shared" si="750"/>
        <v>0.17013510666666667</v>
      </c>
      <c r="I1782" s="118">
        <f t="shared" si="751"/>
        <v>2.9695099719000001E-2</v>
      </c>
      <c r="K1782" s="161">
        <f t="shared" si="752"/>
        <v>4.3168336900000002E-4</v>
      </c>
      <c r="L1782" s="161">
        <f t="shared" si="753"/>
        <v>1.1476681699999999E-3</v>
      </c>
      <c r="M1782" s="162">
        <f t="shared" si="754"/>
        <v>2.5954821799999998E-3</v>
      </c>
      <c r="N1782" s="161">
        <v>2.5520266E-2</v>
      </c>
      <c r="O1782" s="132">
        <v>2.9314948999999997E-4</v>
      </c>
      <c r="P1782" s="132">
        <v>8.5451867999999996E-4</v>
      </c>
      <c r="Q1782" s="132">
        <v>3.6324538E-4</v>
      </c>
      <c r="R1782" s="164">
        <v>6.8437989000000001E-5</v>
      </c>
      <c r="S1782" s="132">
        <v>0</v>
      </c>
      <c r="T1782" s="132">
        <v>0</v>
      </c>
      <c r="U1782" s="132">
        <v>0</v>
      </c>
      <c r="V1782" s="164">
        <v>2.9866679999999998E-5</v>
      </c>
      <c r="W1782" s="132">
        <v>0</v>
      </c>
      <c r="X1782" s="132">
        <v>2.5656155E-3</v>
      </c>
      <c r="Y1782" s="132">
        <v>0</v>
      </c>
      <c r="Z1782" s="132">
        <v>0</v>
      </c>
      <c r="AA1782" s="132">
        <v>0</v>
      </c>
      <c r="AC1782" s="118">
        <f t="shared" si="755"/>
        <v>2.5520266E-2</v>
      </c>
      <c r="AD1782" s="118">
        <f t="shared" si="756"/>
        <v>1.5793515389999999E-3</v>
      </c>
      <c r="AE1782" s="118">
        <f t="shared" si="757"/>
        <v>1.1476681699999999E-3</v>
      </c>
      <c r="AF1782" s="118">
        <f t="shared" si="758"/>
        <v>1.1476681699999999E-3</v>
      </c>
      <c r="AG1782" s="118">
        <f t="shared" si="759"/>
        <v>2.5954821799999998E-3</v>
      </c>
      <c r="AI1782" s="69">
        <v>2.5469566000000001</v>
      </c>
      <c r="AJ1782" s="69">
        <v>2.1062810999999999</v>
      </c>
      <c r="AK1782" s="69">
        <v>0.31875829</v>
      </c>
      <c r="AL1782" s="69">
        <v>0</v>
      </c>
      <c r="AM1782" s="69">
        <v>2.1303116E-2</v>
      </c>
      <c r="AN1782" s="69">
        <v>9.9952133999999998E-2</v>
      </c>
      <c r="AO1782" s="69">
        <v>6.6196123000000003E-4</v>
      </c>
      <c r="AQ1782" s="116">
        <v>3.0564837999999999E-3</v>
      </c>
      <c r="AR1782" s="116">
        <v>2.8096468000000001E-3</v>
      </c>
      <c r="AS1782" s="116">
        <v>1.3378799000000001E-4</v>
      </c>
      <c r="AT1782" s="116">
        <v>1.1304903E-4</v>
      </c>
      <c r="AU1782" s="150">
        <f t="shared" si="760"/>
        <v>1.6844405397599999E-7</v>
      </c>
      <c r="AV1782" s="150">
        <f t="shared" si="761"/>
        <v>4.9477808103600003E-10</v>
      </c>
      <c r="AW1782" s="163">
        <f t="shared" si="762"/>
        <v>1.583319781373E-2</v>
      </c>
      <c r="AX1782" s="196">
        <v>1.5788537999999999E-7</v>
      </c>
      <c r="AY1782" s="196">
        <v>4.7637829E-10</v>
      </c>
      <c r="AZ1782" s="196">
        <v>1.3015336E-14</v>
      </c>
      <c r="BA1782" s="108">
        <v>0</v>
      </c>
      <c r="BB1782" s="108">
        <v>0</v>
      </c>
      <c r="BC1782" s="196">
        <v>5.4011976E-11</v>
      </c>
      <c r="BD1782" s="196">
        <v>1.0504662E-8</v>
      </c>
      <c r="BE1782" s="196">
        <v>7.6566426999999999E-12</v>
      </c>
      <c r="BF1782" s="196">
        <v>1.0730133000000001E-11</v>
      </c>
      <c r="BG1782" s="108">
        <v>0</v>
      </c>
      <c r="BH1782" s="108">
        <v>0</v>
      </c>
      <c r="BI1782" s="108">
        <v>0</v>
      </c>
      <c r="BJ1782" s="108">
        <v>0</v>
      </c>
      <c r="BK1782" s="108">
        <v>0</v>
      </c>
      <c r="BL1782" s="108">
        <v>0</v>
      </c>
      <c r="BM1782" s="108">
        <v>0</v>
      </c>
      <c r="BN1782" s="108">
        <v>0</v>
      </c>
      <c r="BO1782" s="196">
        <v>6.0281373000000001E-7</v>
      </c>
      <c r="BP1782" s="108">
        <v>1.5832595000000001E-2</v>
      </c>
      <c r="BQ1782" s="108">
        <v>0</v>
      </c>
      <c r="BR1782" s="108">
        <v>0</v>
      </c>
      <c r="BS1782" s="108">
        <v>0</v>
      </c>
      <c r="BU1782" s="172">
        <v>7.9665592000000003E-6</v>
      </c>
      <c r="BV1782" s="172">
        <v>9.1758996999999997E-8</v>
      </c>
      <c r="BW1782" s="172">
        <v>4.7438182000000002E-6</v>
      </c>
      <c r="BX1782" s="69">
        <v>0</v>
      </c>
      <c r="BY1782" s="172">
        <v>1.1076786999999999E-7</v>
      </c>
      <c r="BZ1782" s="172">
        <v>3.4966348000000002E-8</v>
      </c>
      <c r="CA1782" s="69">
        <v>0</v>
      </c>
      <c r="CB1782" s="172">
        <v>5.3071391999999998E-8</v>
      </c>
      <c r="CC1782" s="69">
        <v>0</v>
      </c>
      <c r="CD1782" s="69">
        <v>0</v>
      </c>
      <c r="CE1782" s="69">
        <v>0</v>
      </c>
      <c r="CF1782" s="69">
        <v>0</v>
      </c>
      <c r="CG1782" s="69">
        <v>0</v>
      </c>
      <c r="CH1782" s="172">
        <v>7.2211660999999999E-8</v>
      </c>
      <c r="CI1782" s="172">
        <v>2.8455602E-6</v>
      </c>
      <c r="CJ1782" s="172">
        <v>1.4404547E-8</v>
      </c>
      <c r="CK1782" s="69">
        <v>0</v>
      </c>
      <c r="CM1782" s="198">
        <v>0</v>
      </c>
      <c r="CN1782" s="198">
        <v>0.17013511000000001</v>
      </c>
      <c r="CO1782" s="198">
        <v>1.4713812E-3</v>
      </c>
      <c r="CP1782" s="197">
        <v>7.0799731000000004E-5</v>
      </c>
      <c r="CQ1782" s="198">
        <v>0</v>
      </c>
      <c r="CR1782" s="198">
        <v>0</v>
      </c>
      <c r="CS1782" s="197">
        <v>3.9229747999999996E-6</v>
      </c>
      <c r="CT1782" s="198">
        <v>0</v>
      </c>
      <c r="CU1782" s="198">
        <v>0</v>
      </c>
      <c r="CV1782" s="197">
        <v>1.2296746E-5</v>
      </c>
    </row>
    <row r="1783" spans="1:100" ht="14.4">
      <c r="A1783" t="s">
        <v>3930</v>
      </c>
      <c r="B1783" s="85" t="s">
        <v>1279</v>
      </c>
      <c r="C1783" s="113" t="str">
        <f t="shared" si="765"/>
        <v>B.046.08.111</v>
      </c>
      <c r="D1783" s="9" t="s">
        <v>1280</v>
      </c>
      <c r="E1783" s="112" t="s">
        <v>514</v>
      </c>
      <c r="F1783" s="115" t="str">
        <f t="shared" si="766"/>
        <v>Electricity Georgia production</v>
      </c>
      <c r="G1783" s="143">
        <f t="shared" si="750"/>
        <v>0.13122578666666668</v>
      </c>
      <c r="I1783" s="118">
        <f t="shared" si="751"/>
        <v>3.0562907542999999E-2</v>
      </c>
      <c r="K1783" s="161">
        <f t="shared" si="752"/>
        <v>5.9636214299999999E-4</v>
      </c>
      <c r="L1783" s="161">
        <f t="shared" si="753"/>
        <v>2.3305736000000001E-3</v>
      </c>
      <c r="M1783" s="162">
        <f t="shared" si="754"/>
        <v>7.9521037999999988E-3</v>
      </c>
      <c r="N1783" s="161">
        <v>1.9683868E-2</v>
      </c>
      <c r="O1783" s="132">
        <v>1.0656966999999999E-3</v>
      </c>
      <c r="P1783" s="132">
        <v>1.2648768999999999E-3</v>
      </c>
      <c r="Q1783" s="132">
        <v>5.3649985999999999E-4</v>
      </c>
      <c r="R1783" s="164">
        <v>5.9862282999999998E-5</v>
      </c>
      <c r="S1783" s="132">
        <v>0</v>
      </c>
      <c r="T1783" s="132">
        <v>0</v>
      </c>
      <c r="U1783" s="132">
        <v>0</v>
      </c>
      <c r="V1783" s="164">
        <v>2.9435399999999999E-5</v>
      </c>
      <c r="W1783" s="132">
        <v>0</v>
      </c>
      <c r="X1783" s="132">
        <v>7.9226683999999992E-3</v>
      </c>
      <c r="Y1783" s="132">
        <v>0</v>
      </c>
      <c r="Z1783" s="132">
        <v>0</v>
      </c>
      <c r="AA1783" s="132">
        <v>0</v>
      </c>
      <c r="AC1783" s="118">
        <f t="shared" si="755"/>
        <v>1.9683868E-2</v>
      </c>
      <c r="AD1783" s="118">
        <f t="shared" si="756"/>
        <v>2.9269357430000004E-3</v>
      </c>
      <c r="AE1783" s="118">
        <f t="shared" si="757"/>
        <v>2.3305736000000001E-3</v>
      </c>
      <c r="AF1783" s="118">
        <f t="shared" si="758"/>
        <v>2.3305736000000001E-3</v>
      </c>
      <c r="AG1783" s="118">
        <f t="shared" si="759"/>
        <v>7.9521037999999988E-3</v>
      </c>
      <c r="AI1783" s="69">
        <v>2.6588449000000001</v>
      </c>
      <c r="AJ1783" s="69">
        <v>1.5293086</v>
      </c>
      <c r="AK1783" s="69">
        <v>0.98433152999999995</v>
      </c>
      <c r="AL1783" s="69">
        <v>0</v>
      </c>
      <c r="AM1783" s="69">
        <v>3.9675897000000002E-2</v>
      </c>
      <c r="AN1783" s="69">
        <v>8.3512481E-2</v>
      </c>
      <c r="AO1783" s="69">
        <v>2.2016386999999998E-2</v>
      </c>
      <c r="AQ1783" s="116">
        <v>2.6475699000000001E-3</v>
      </c>
      <c r="AR1783" s="116">
        <v>2.4722540000000001E-3</v>
      </c>
      <c r="AS1783" s="116">
        <v>1.1031883E-4</v>
      </c>
      <c r="AT1783" s="199">
        <v>6.4997071000000002E-5</v>
      </c>
      <c r="AU1783" s="150">
        <f t="shared" si="760"/>
        <v>1.4821666567200001E-7</v>
      </c>
      <c r="AV1783" s="150">
        <f t="shared" si="761"/>
        <v>4.0798383977299999E-10</v>
      </c>
      <c r="AW1783" s="163">
        <f t="shared" si="762"/>
        <v>9.103231308999999E-3</v>
      </c>
      <c r="AX1783" s="196">
        <v>1.2177753000000001E-7</v>
      </c>
      <c r="AY1783" s="196">
        <v>3.6743221000000001E-10</v>
      </c>
      <c r="AZ1783" s="196">
        <v>1.0038773000000001E-14</v>
      </c>
      <c r="BA1783" s="108">
        <v>0</v>
      </c>
      <c r="BB1783" s="108">
        <v>0</v>
      </c>
      <c r="BC1783" s="196">
        <v>7.9773672E-11</v>
      </c>
      <c r="BD1783" s="196">
        <v>2.6359362000000001E-8</v>
      </c>
      <c r="BE1783" s="196">
        <v>1.1308575000000001E-11</v>
      </c>
      <c r="BF1783" s="196">
        <v>2.9233016000000002E-11</v>
      </c>
      <c r="BG1783" s="108">
        <v>0</v>
      </c>
      <c r="BH1783" s="108">
        <v>0</v>
      </c>
      <c r="BI1783" s="108">
        <v>0</v>
      </c>
      <c r="BJ1783" s="108">
        <v>0</v>
      </c>
      <c r="BK1783" s="108">
        <v>0</v>
      </c>
      <c r="BL1783" s="108">
        <v>0</v>
      </c>
      <c r="BM1783" s="108">
        <v>0</v>
      </c>
      <c r="BN1783" s="108">
        <v>0</v>
      </c>
      <c r="BO1783" s="196">
        <v>5.9410899999999999E-7</v>
      </c>
      <c r="BP1783" s="108">
        <v>9.1026371999999994E-3</v>
      </c>
      <c r="BQ1783" s="108">
        <v>0</v>
      </c>
      <c r="BR1783" s="108">
        <v>0</v>
      </c>
      <c r="BS1783" s="108">
        <v>0</v>
      </c>
      <c r="BU1783" s="172">
        <v>7.3960986000000002E-6</v>
      </c>
      <c r="BV1783" s="172">
        <v>2.2780492E-7</v>
      </c>
      <c r="BW1783" s="172">
        <v>3.6589232000000001E-6</v>
      </c>
      <c r="BX1783" s="69">
        <v>0</v>
      </c>
      <c r="BY1783" s="172">
        <v>2.0272099E-7</v>
      </c>
      <c r="BZ1783" s="172">
        <v>5.1643991000000003E-8</v>
      </c>
      <c r="CA1783" s="69">
        <v>0</v>
      </c>
      <c r="CB1783" s="172">
        <v>7.8384463999999998E-8</v>
      </c>
      <c r="CC1783" s="69">
        <v>0</v>
      </c>
      <c r="CD1783" s="69">
        <v>0</v>
      </c>
      <c r="CE1783" s="69">
        <v>0</v>
      </c>
      <c r="CF1783" s="69">
        <v>0</v>
      </c>
      <c r="CG1783" s="69">
        <v>0</v>
      </c>
      <c r="CH1783" s="172">
        <v>1.1264412999999999E-7</v>
      </c>
      <c r="CI1783" s="172">
        <v>3.0497804000000001E-6</v>
      </c>
      <c r="CJ1783" s="172">
        <v>1.4196543E-8</v>
      </c>
      <c r="CK1783" s="69">
        <v>0</v>
      </c>
      <c r="CM1783" s="198">
        <v>0</v>
      </c>
      <c r="CN1783" s="198">
        <v>0.13122579000000001</v>
      </c>
      <c r="CO1783" s="198">
        <v>2.1731750999999999E-3</v>
      </c>
      <c r="CP1783" s="198">
        <v>1.6770540000000001E-4</v>
      </c>
      <c r="CQ1783" s="198">
        <v>0</v>
      </c>
      <c r="CR1783" s="198">
        <v>0</v>
      </c>
      <c r="CS1783" s="197">
        <v>8.6245670000000001E-6</v>
      </c>
      <c r="CT1783" s="198">
        <v>0</v>
      </c>
      <c r="CU1783" s="198">
        <v>0</v>
      </c>
      <c r="CV1783" s="197">
        <v>1.8161834999999999E-5</v>
      </c>
    </row>
    <row r="1784" spans="1:100" ht="14.4">
      <c r="A1784" t="s">
        <v>3931</v>
      </c>
      <c r="B1784" s="85" t="s">
        <v>1279</v>
      </c>
      <c r="C1784" s="113" t="str">
        <f t="shared" si="765"/>
        <v>B.046.08.112</v>
      </c>
      <c r="D1784" s="9" t="s">
        <v>1280</v>
      </c>
      <c r="E1784" s="112" t="s">
        <v>514</v>
      </c>
      <c r="F1784" s="115" t="str">
        <f t="shared" si="766"/>
        <v>Electricity Hawaii production</v>
      </c>
      <c r="G1784" s="143">
        <f t="shared" si="750"/>
        <v>0.20814817333333333</v>
      </c>
      <c r="I1784" s="118">
        <f t="shared" si="751"/>
        <v>4.7801876255999992E-2</v>
      </c>
      <c r="K1784" s="161">
        <f t="shared" si="752"/>
        <v>3.3550563279999999E-3</v>
      </c>
      <c r="L1784" s="161">
        <f t="shared" si="753"/>
        <v>1.3132094299999999E-2</v>
      </c>
      <c r="M1784" s="162">
        <f t="shared" si="754"/>
        <v>9.2499627999999994E-5</v>
      </c>
      <c r="N1784" s="161">
        <v>3.1222225999999999E-2</v>
      </c>
      <c r="O1784" s="132">
        <v>5.3373149999999996E-3</v>
      </c>
      <c r="P1784" s="132">
        <v>7.7947792999999996E-3</v>
      </c>
      <c r="Q1784" s="132">
        <v>3.2888086E-3</v>
      </c>
      <c r="R1784" s="164">
        <v>6.6247727999999996E-5</v>
      </c>
      <c r="S1784" s="132">
        <v>0</v>
      </c>
      <c r="T1784" s="132">
        <v>0</v>
      </c>
      <c r="U1784" s="132">
        <v>0</v>
      </c>
      <c r="V1784" s="164">
        <v>4.4047054999999997E-5</v>
      </c>
      <c r="W1784" s="132">
        <v>0</v>
      </c>
      <c r="X1784" s="164">
        <v>4.8452572999999997E-5</v>
      </c>
      <c r="Y1784" s="132">
        <v>0</v>
      </c>
      <c r="Z1784" s="132">
        <v>0</v>
      </c>
      <c r="AA1784" s="132">
        <v>0</v>
      </c>
      <c r="AC1784" s="118">
        <f t="shared" si="755"/>
        <v>3.1222225999999999E-2</v>
      </c>
      <c r="AD1784" s="118">
        <f t="shared" si="756"/>
        <v>1.6487150627999998E-2</v>
      </c>
      <c r="AE1784" s="118">
        <f t="shared" si="757"/>
        <v>1.3132094299999999E-2</v>
      </c>
      <c r="AF1784" s="118">
        <f t="shared" si="758"/>
        <v>1.3132094299999999E-2</v>
      </c>
      <c r="AG1784" s="118">
        <f t="shared" si="759"/>
        <v>9.2499627999999994E-5</v>
      </c>
      <c r="AI1784" s="69">
        <v>3.1516506</v>
      </c>
      <c r="AJ1784" s="69">
        <v>2.9411972</v>
      </c>
      <c r="AK1784" s="69">
        <v>6.0198652000000002E-3</v>
      </c>
      <c r="AL1784" s="69">
        <v>0</v>
      </c>
      <c r="AM1784" s="69">
        <v>1.8949847999999998E-2</v>
      </c>
      <c r="AN1784" s="69">
        <v>0.18368983999999999</v>
      </c>
      <c r="AO1784" s="69">
        <v>1.7938461E-3</v>
      </c>
      <c r="AQ1784" s="116">
        <v>5.9124783000000002E-3</v>
      </c>
      <c r="AR1784" s="116">
        <v>5.4845105999999999E-3</v>
      </c>
      <c r="AS1784" s="116">
        <v>2.1795989000000001E-4</v>
      </c>
      <c r="AT1784" s="116">
        <v>2.1000783E-4</v>
      </c>
      <c r="AU1784" s="150">
        <f t="shared" si="760"/>
        <v>3.2880758218999998E-7</v>
      </c>
      <c r="AV1784" s="150">
        <f t="shared" si="761"/>
        <v>8.0606468933499995E-10</v>
      </c>
      <c r="AW1784" s="163">
        <f t="shared" si="762"/>
        <v>2.9412861023120001E-2</v>
      </c>
      <c r="AX1784" s="196">
        <v>1.9316150000000001E-7</v>
      </c>
      <c r="AY1784" s="196">
        <v>5.8281488E-10</v>
      </c>
      <c r="AZ1784" s="196">
        <v>1.5923334999999999E-14</v>
      </c>
      <c r="BA1784" s="108">
        <v>0</v>
      </c>
      <c r="BB1784" s="108">
        <v>0</v>
      </c>
      <c r="BC1784" s="196">
        <v>4.8902218999999997E-10</v>
      </c>
      <c r="BD1784" s="196">
        <v>1.3515706E-7</v>
      </c>
      <c r="BE1784" s="196">
        <v>6.9322925999999995E-11</v>
      </c>
      <c r="BF1784" s="196">
        <v>1.5391096E-10</v>
      </c>
      <c r="BG1784" s="108">
        <v>0</v>
      </c>
      <c r="BH1784" s="108">
        <v>0</v>
      </c>
      <c r="BI1784" s="108">
        <v>0</v>
      </c>
      <c r="BJ1784" s="108">
        <v>0</v>
      </c>
      <c r="BK1784" s="108">
        <v>0</v>
      </c>
      <c r="BL1784" s="108">
        <v>0</v>
      </c>
      <c r="BM1784" s="108">
        <v>0</v>
      </c>
      <c r="BN1784" s="108">
        <v>0</v>
      </c>
      <c r="BO1784" s="196">
        <v>8.8902311999999999E-7</v>
      </c>
      <c r="BP1784" s="108">
        <v>2.9411972000000002E-2</v>
      </c>
      <c r="BQ1784" s="108">
        <v>0</v>
      </c>
      <c r="BR1784" s="108">
        <v>0</v>
      </c>
      <c r="BS1784" s="108">
        <v>0</v>
      </c>
      <c r="BU1784" s="172">
        <v>1.2912757E-5</v>
      </c>
      <c r="BV1784" s="172">
        <v>1.2221081000000001E-6</v>
      </c>
      <c r="BW1784" s="172">
        <v>5.8037233000000003E-6</v>
      </c>
      <c r="BX1784" s="69">
        <v>0</v>
      </c>
      <c r="BY1784" s="172">
        <v>8.2991061999999997E-7</v>
      </c>
      <c r="BZ1784" s="172">
        <v>3.1658387E-7</v>
      </c>
      <c r="CA1784" s="69">
        <v>0</v>
      </c>
      <c r="CB1784" s="172">
        <v>4.8050617999999997E-7</v>
      </c>
      <c r="CC1784" s="69">
        <v>0</v>
      </c>
      <c r="CD1784" s="69">
        <v>0</v>
      </c>
      <c r="CE1784" s="69">
        <v>0</v>
      </c>
      <c r="CF1784" s="69">
        <v>0</v>
      </c>
      <c r="CG1784" s="69">
        <v>0</v>
      </c>
      <c r="CH1784" s="172">
        <v>6.7920358999999999E-7</v>
      </c>
      <c r="CI1784" s="172">
        <v>3.5594777E-6</v>
      </c>
      <c r="CJ1784" s="172">
        <v>2.1243669999999999E-8</v>
      </c>
      <c r="CK1784" s="69">
        <v>0</v>
      </c>
      <c r="CM1784" s="198">
        <v>0</v>
      </c>
      <c r="CN1784" s="198">
        <v>0.20814816999999999</v>
      </c>
      <c r="CO1784" s="198">
        <v>1.3321823999999999E-2</v>
      </c>
      <c r="CP1784" s="198">
        <v>9.0875736000000003E-4</v>
      </c>
      <c r="CQ1784" s="198">
        <v>0</v>
      </c>
      <c r="CR1784" s="198">
        <v>0</v>
      </c>
      <c r="CS1784" s="197">
        <v>3.8080134000000001E-5</v>
      </c>
      <c r="CT1784" s="198">
        <v>0</v>
      </c>
      <c r="CU1784" s="198">
        <v>0</v>
      </c>
      <c r="CV1784" s="198">
        <v>1.1133423E-4</v>
      </c>
    </row>
    <row r="1785" spans="1:100" ht="14.4">
      <c r="A1785" t="s">
        <v>3932</v>
      </c>
      <c r="B1785" s="85" t="s">
        <v>1279</v>
      </c>
      <c r="C1785" s="113" t="str">
        <f t="shared" si="765"/>
        <v>B.046.08.113</v>
      </c>
      <c r="D1785" s="9" t="s">
        <v>1280</v>
      </c>
      <c r="E1785" s="112" t="s">
        <v>514</v>
      </c>
      <c r="F1785" s="115" t="str">
        <f t="shared" si="766"/>
        <v>Electricity Idaho production</v>
      </c>
      <c r="G1785" s="143">
        <f t="shared" si="750"/>
        <v>7.7321046666666671E-2</v>
      </c>
      <c r="I1785" s="118">
        <f t="shared" si="751"/>
        <v>1.3508870720999998E-2</v>
      </c>
      <c r="K1785" s="161">
        <f t="shared" si="752"/>
        <v>4.1975301499999997E-4</v>
      </c>
      <c r="L1785" s="161">
        <f t="shared" si="753"/>
        <v>1.33258392E-3</v>
      </c>
      <c r="M1785" s="162">
        <f t="shared" si="754"/>
        <v>1.5837678600000001E-4</v>
      </c>
      <c r="N1785" s="161">
        <v>1.1598157E-2</v>
      </c>
      <c r="O1785" s="132">
        <v>4.0951965000000001E-4</v>
      </c>
      <c r="P1785" s="132">
        <v>9.2306427000000003E-4</v>
      </c>
      <c r="Q1785" s="132">
        <v>3.8960733999999998E-4</v>
      </c>
      <c r="R1785" s="164">
        <v>3.0145675E-5</v>
      </c>
      <c r="S1785" s="132">
        <v>0</v>
      </c>
      <c r="T1785" s="132">
        <v>0</v>
      </c>
      <c r="U1785" s="132">
        <v>0</v>
      </c>
      <c r="V1785" s="132">
        <v>1.4948545E-4</v>
      </c>
      <c r="W1785" s="132">
        <v>0</v>
      </c>
      <c r="X1785" s="164">
        <v>8.8913359999999992E-6</v>
      </c>
      <c r="Y1785" s="132">
        <v>0</v>
      </c>
      <c r="Z1785" s="132">
        <v>0</v>
      </c>
      <c r="AA1785" s="132">
        <v>0</v>
      </c>
      <c r="AC1785" s="118">
        <f t="shared" si="755"/>
        <v>1.1598157E-2</v>
      </c>
      <c r="AD1785" s="118">
        <f t="shared" si="756"/>
        <v>1.7523369349999999E-3</v>
      </c>
      <c r="AE1785" s="118">
        <f t="shared" si="757"/>
        <v>1.33258392E-3</v>
      </c>
      <c r="AF1785" s="118">
        <f t="shared" si="758"/>
        <v>1.33258392E-3</v>
      </c>
      <c r="AG1785" s="118">
        <f t="shared" si="759"/>
        <v>1.5837678600000001E-4</v>
      </c>
      <c r="AI1785" s="69">
        <v>1.4981053</v>
      </c>
      <c r="AJ1785" s="69">
        <v>0.72414692000000003</v>
      </c>
      <c r="AK1785" s="69">
        <v>1.1046811E-3</v>
      </c>
      <c r="AL1785" s="69">
        <v>0</v>
      </c>
      <c r="AM1785" s="69">
        <v>1.3826712E-2</v>
      </c>
      <c r="AN1785" s="69">
        <v>0.24806659</v>
      </c>
      <c r="AO1785" s="69">
        <v>0.51096039000000004</v>
      </c>
      <c r="AQ1785" s="116">
        <v>1.5083566E-3</v>
      </c>
      <c r="AR1785" s="116">
        <v>1.4032443E-3</v>
      </c>
      <c r="AS1785" s="199">
        <v>6.4419477999999995E-5</v>
      </c>
      <c r="AT1785" s="199">
        <v>4.0692872000000001E-5</v>
      </c>
      <c r="AU1785" s="150">
        <f t="shared" si="760"/>
        <v>8.4127354810000015E-8</v>
      </c>
      <c r="AV1785" s="150">
        <f t="shared" si="761"/>
        <v>2.382377165602E-10</v>
      </c>
      <c r="AW1785" s="163">
        <f t="shared" si="762"/>
        <v>5.6992818375000004E-3</v>
      </c>
      <c r="AX1785" s="196">
        <v>7.1753933000000004E-8</v>
      </c>
      <c r="AY1785" s="196">
        <v>2.1649894000000001E-10</v>
      </c>
      <c r="AZ1785" s="196">
        <v>5.9150602000000003E-15</v>
      </c>
      <c r="BA1785" s="108">
        <v>0</v>
      </c>
      <c r="BB1785" s="108">
        <v>0</v>
      </c>
      <c r="BC1785" s="196">
        <v>5.7931809999999998E-11</v>
      </c>
      <c r="BD1785" s="196">
        <v>1.231549E-8</v>
      </c>
      <c r="BE1785" s="196">
        <v>8.2123114999999998E-12</v>
      </c>
      <c r="BF1785" s="196">
        <v>1.352055E-11</v>
      </c>
      <c r="BG1785" s="108">
        <v>0</v>
      </c>
      <c r="BH1785" s="108">
        <v>0</v>
      </c>
      <c r="BI1785" s="108">
        <v>0</v>
      </c>
      <c r="BJ1785" s="108">
        <v>0</v>
      </c>
      <c r="BK1785" s="108">
        <v>0</v>
      </c>
      <c r="BL1785" s="108">
        <v>0</v>
      </c>
      <c r="BM1785" s="108">
        <v>0</v>
      </c>
      <c r="BN1785" s="108">
        <v>0</v>
      </c>
      <c r="BO1785" s="196">
        <v>3.0171375E-6</v>
      </c>
      <c r="BP1785" s="108">
        <v>5.6962647000000002E-3</v>
      </c>
      <c r="BQ1785" s="108">
        <v>0</v>
      </c>
      <c r="BR1785" s="108">
        <v>0</v>
      </c>
      <c r="BS1785" s="108">
        <v>0</v>
      </c>
      <c r="BU1785" s="172">
        <v>3.4409109000000001E-6</v>
      </c>
      <c r="BV1785" s="172">
        <v>1.1228750000000001E-7</v>
      </c>
      <c r="BW1785" s="172">
        <v>2.155916E-6</v>
      </c>
      <c r="BX1785" s="69">
        <v>0</v>
      </c>
      <c r="BY1785" s="172">
        <v>9.1510879000000002E-8</v>
      </c>
      <c r="BZ1785" s="172">
        <v>3.7503976000000002E-8</v>
      </c>
      <c r="CA1785" s="69">
        <v>0</v>
      </c>
      <c r="CB1785" s="172">
        <v>5.6922964000000001E-8</v>
      </c>
      <c r="CC1785" s="69">
        <v>0</v>
      </c>
      <c r="CD1785" s="69">
        <v>0</v>
      </c>
      <c r="CE1785" s="69">
        <v>0</v>
      </c>
      <c r="CF1785" s="69">
        <v>0</v>
      </c>
      <c r="CG1785" s="69">
        <v>0</v>
      </c>
      <c r="CH1785" s="172">
        <v>7.8352604000000006E-8</v>
      </c>
      <c r="CI1785" s="172">
        <v>8.3632087000000005E-7</v>
      </c>
      <c r="CJ1785" s="172">
        <v>7.2096068999999998E-8</v>
      </c>
      <c r="CK1785" s="69">
        <v>0</v>
      </c>
      <c r="CM1785" s="198">
        <v>0</v>
      </c>
      <c r="CN1785" s="198">
        <v>7.7321049000000003E-2</v>
      </c>
      <c r="CO1785" s="198">
        <v>1.5781644000000001E-3</v>
      </c>
      <c r="CP1785" s="197">
        <v>8.5427038000000005E-5</v>
      </c>
      <c r="CQ1785" s="198">
        <v>0</v>
      </c>
      <c r="CR1785" s="198">
        <v>0</v>
      </c>
      <c r="CS1785" s="197">
        <v>3.7087890999999998E-6</v>
      </c>
      <c r="CT1785" s="198">
        <v>0</v>
      </c>
      <c r="CU1785" s="198">
        <v>0</v>
      </c>
      <c r="CV1785" s="197">
        <v>1.3189162999999999E-5</v>
      </c>
    </row>
    <row r="1786" spans="1:100" ht="14.4">
      <c r="A1786" t="s">
        <v>3933</v>
      </c>
      <c r="B1786" s="85" t="s">
        <v>1279</v>
      </c>
      <c r="C1786" s="113" t="str">
        <f t="shared" si="765"/>
        <v>B.046.08.114</v>
      </c>
      <c r="D1786" s="9" t="s">
        <v>1280</v>
      </c>
      <c r="E1786" s="112" t="s">
        <v>514</v>
      </c>
      <c r="F1786" s="115" t="str">
        <f t="shared" si="766"/>
        <v>Electricity Illinois production</v>
      </c>
      <c r="G1786" s="143">
        <f t="shared" si="750"/>
        <v>8.932288666666667E-2</v>
      </c>
      <c r="I1786" s="118">
        <f t="shared" si="751"/>
        <v>2.6235882806999997E-2</v>
      </c>
      <c r="K1786" s="161">
        <f t="shared" si="752"/>
        <v>2.7744736799999999E-4</v>
      </c>
      <c r="L1786" s="161">
        <f t="shared" si="753"/>
        <v>1.2779413300000001E-3</v>
      </c>
      <c r="M1786" s="162">
        <f t="shared" si="754"/>
        <v>1.1282061108999999E-2</v>
      </c>
      <c r="N1786" s="161">
        <v>1.3398433E-2</v>
      </c>
      <c r="O1786" s="132">
        <v>6.9982959000000004E-4</v>
      </c>
      <c r="P1786" s="132">
        <v>5.7811174000000005E-4</v>
      </c>
      <c r="Q1786" s="132">
        <v>2.4756191999999999E-4</v>
      </c>
      <c r="R1786" s="164">
        <v>2.9885448000000002E-5</v>
      </c>
      <c r="S1786" s="132">
        <v>0</v>
      </c>
      <c r="T1786" s="132">
        <v>0</v>
      </c>
      <c r="U1786" s="132">
        <v>0</v>
      </c>
      <c r="V1786" s="164">
        <v>2.8130109000000002E-5</v>
      </c>
      <c r="W1786" s="132">
        <v>0</v>
      </c>
      <c r="X1786" s="132">
        <v>1.1253931E-2</v>
      </c>
      <c r="Y1786" s="132">
        <v>0</v>
      </c>
      <c r="Z1786" s="132">
        <v>0</v>
      </c>
      <c r="AA1786" s="132">
        <v>0</v>
      </c>
      <c r="AC1786" s="118">
        <f t="shared" si="755"/>
        <v>1.3398433E-2</v>
      </c>
      <c r="AD1786" s="118">
        <f t="shared" si="756"/>
        <v>1.555388698E-3</v>
      </c>
      <c r="AE1786" s="118">
        <f t="shared" si="757"/>
        <v>1.2779413300000001E-3</v>
      </c>
      <c r="AF1786" s="118">
        <f t="shared" si="758"/>
        <v>1.2779413300000001E-3</v>
      </c>
      <c r="AG1786" s="118">
        <f t="shared" si="759"/>
        <v>1.1282061108999999E-2</v>
      </c>
      <c r="AI1786" s="69">
        <v>2.5559386000000002</v>
      </c>
      <c r="AJ1786" s="69">
        <v>0.97825344999999997</v>
      </c>
      <c r="AK1786" s="69">
        <v>1.3982157</v>
      </c>
      <c r="AL1786" s="69">
        <v>0</v>
      </c>
      <c r="AM1786" s="69">
        <v>4.7022260999999999E-3</v>
      </c>
      <c r="AN1786" s="69">
        <v>0.1742746</v>
      </c>
      <c r="AO1786" s="69">
        <v>4.9258253999999999E-4</v>
      </c>
      <c r="AQ1786" s="116">
        <v>1.7549976000000001E-3</v>
      </c>
      <c r="AR1786" s="116">
        <v>1.6497526E-3</v>
      </c>
      <c r="AS1786" s="199">
        <v>7.3878721000000005E-5</v>
      </c>
      <c r="AT1786" s="199">
        <v>3.1366279999999997E-5</v>
      </c>
      <c r="AU1786" s="150">
        <f t="shared" si="760"/>
        <v>9.8906028676999998E-8</v>
      </c>
      <c r="AV1786" s="150">
        <f t="shared" si="761"/>
        <v>2.7322012110080005E-10</v>
      </c>
      <c r="AW1786" s="163">
        <f t="shared" si="762"/>
        <v>4.3930364636700003E-3</v>
      </c>
      <c r="AX1786" s="196">
        <v>8.2891638999999999E-8</v>
      </c>
      <c r="AY1786" s="196">
        <v>2.5010408000000002E-10</v>
      </c>
      <c r="AZ1786" s="196">
        <v>6.8332007999999997E-15</v>
      </c>
      <c r="BA1786" s="108">
        <v>0</v>
      </c>
      <c r="BB1786" s="108">
        <v>0</v>
      </c>
      <c r="BC1786" s="196">
        <v>3.6810677000000003E-11</v>
      </c>
      <c r="BD1786" s="196">
        <v>1.5977579000000001E-8</v>
      </c>
      <c r="BE1786" s="196">
        <v>5.2182168999999998E-12</v>
      </c>
      <c r="BF1786" s="196">
        <v>1.7890990999999999E-11</v>
      </c>
      <c r="BG1786" s="108">
        <v>0</v>
      </c>
      <c r="BH1786" s="108">
        <v>0</v>
      </c>
      <c r="BI1786" s="108">
        <v>0</v>
      </c>
      <c r="BJ1786" s="108">
        <v>0</v>
      </c>
      <c r="BK1786" s="108">
        <v>0</v>
      </c>
      <c r="BL1786" s="108">
        <v>0</v>
      </c>
      <c r="BM1786" s="108">
        <v>0</v>
      </c>
      <c r="BN1786" s="108">
        <v>0</v>
      </c>
      <c r="BO1786" s="196">
        <v>5.6776367000000002E-7</v>
      </c>
      <c r="BP1786" s="108">
        <v>4.3924686999999999E-3</v>
      </c>
      <c r="BQ1786" s="108">
        <v>0</v>
      </c>
      <c r="BR1786" s="108">
        <v>0</v>
      </c>
      <c r="BS1786" s="108">
        <v>0</v>
      </c>
      <c r="BU1786" s="172">
        <v>5.8213476000000004E-6</v>
      </c>
      <c r="BV1786" s="172">
        <v>1.3546498000000001E-7</v>
      </c>
      <c r="BW1786" s="172">
        <v>2.4905591000000002E-6</v>
      </c>
      <c r="BX1786" s="69">
        <v>0</v>
      </c>
      <c r="BY1786" s="172">
        <v>1.2056642000000001E-7</v>
      </c>
      <c r="BZ1786" s="172">
        <v>2.3830547000000001E-8</v>
      </c>
      <c r="CA1786" s="69">
        <v>0</v>
      </c>
      <c r="CB1786" s="172">
        <v>3.6169641999999997E-8</v>
      </c>
      <c r="CC1786" s="69">
        <v>0</v>
      </c>
      <c r="CD1786" s="69">
        <v>0</v>
      </c>
      <c r="CE1786" s="69">
        <v>0</v>
      </c>
      <c r="CF1786" s="69">
        <v>0</v>
      </c>
      <c r="CG1786" s="69">
        <v>0</v>
      </c>
      <c r="CH1786" s="172">
        <v>5.3948301999999998E-8</v>
      </c>
      <c r="CI1786" s="172">
        <v>2.9472416000000001E-6</v>
      </c>
      <c r="CJ1786" s="172">
        <v>1.3567007999999999E-8</v>
      </c>
      <c r="CK1786" s="69">
        <v>0</v>
      </c>
      <c r="CM1786" s="198">
        <v>0</v>
      </c>
      <c r="CN1786" s="198">
        <v>8.9322887000000004E-2</v>
      </c>
      <c r="CO1786" s="198">
        <v>1.0027876E-3</v>
      </c>
      <c r="CP1786" s="197">
        <v>9.8148724000000003E-5</v>
      </c>
      <c r="CQ1786" s="198">
        <v>0</v>
      </c>
      <c r="CR1786" s="198">
        <v>0</v>
      </c>
      <c r="CS1786" s="197">
        <v>5.3049815000000003E-6</v>
      </c>
      <c r="CT1786" s="198">
        <v>0</v>
      </c>
      <c r="CU1786" s="198">
        <v>0</v>
      </c>
      <c r="CV1786" s="197">
        <v>8.3805776000000008E-6</v>
      </c>
    </row>
    <row r="1787" spans="1:100" ht="14.4">
      <c r="A1787" t="s">
        <v>3934</v>
      </c>
      <c r="B1787" s="85" t="s">
        <v>1279</v>
      </c>
      <c r="C1787" s="113" t="str">
        <f t="shared" si="765"/>
        <v>B.046.08.115</v>
      </c>
      <c r="D1787" s="9" t="s">
        <v>1280</v>
      </c>
      <c r="E1787" s="112" t="s">
        <v>514</v>
      </c>
      <c r="F1787" s="115" t="str">
        <f t="shared" si="766"/>
        <v>Electricity Indiana production</v>
      </c>
      <c r="G1787" s="143">
        <f t="shared" ref="G1787:G1850" si="767">N1787/0.15</f>
        <v>0.23328144000000001</v>
      </c>
      <c r="I1787" s="118">
        <f t="shared" ref="I1787:I1850" si="768">K1787+L1787+M1787+N1787</f>
        <v>3.8792209308000002E-2</v>
      </c>
      <c r="K1787" s="161">
        <f t="shared" ref="K1787:K1850" si="769">Q1787+R1787+S1787+T1787</f>
        <v>9.0684785100000008E-4</v>
      </c>
      <c r="L1787" s="161">
        <f t="shared" ref="L1787:L1850" si="770">O1787+P1787+U1787+Y1787+W1787</f>
        <v>2.6830676799999998E-3</v>
      </c>
      <c r="M1787" s="162">
        <f t="shared" ref="M1787:M1850" si="771">V1787+X1787+Z1787+AA1787</f>
        <v>2.1007777700000001E-4</v>
      </c>
      <c r="N1787" s="161">
        <v>3.4992216E-2</v>
      </c>
      <c r="O1787" s="132">
        <v>7.3169038000000001E-4</v>
      </c>
      <c r="P1787" s="132">
        <v>1.9513772999999999E-3</v>
      </c>
      <c r="Q1787" s="132">
        <v>8.3463372000000004E-4</v>
      </c>
      <c r="R1787" s="164">
        <v>7.2214131000000002E-5</v>
      </c>
      <c r="S1787" s="132">
        <v>0</v>
      </c>
      <c r="T1787" s="132">
        <v>0</v>
      </c>
      <c r="U1787" s="132">
        <v>0</v>
      </c>
      <c r="V1787" s="164">
        <v>3.4143767E-5</v>
      </c>
      <c r="W1787" s="132">
        <v>0</v>
      </c>
      <c r="X1787" s="132">
        <v>1.7593401E-4</v>
      </c>
      <c r="Y1787" s="132">
        <v>0</v>
      </c>
      <c r="Z1787" s="132">
        <v>0</v>
      </c>
      <c r="AA1787" s="132">
        <v>0</v>
      </c>
      <c r="AC1787" s="118">
        <f t="shared" si="755"/>
        <v>3.4992216E-2</v>
      </c>
      <c r="AD1787" s="118">
        <f t="shared" si="756"/>
        <v>3.589915531E-3</v>
      </c>
      <c r="AE1787" s="118">
        <f t="shared" si="757"/>
        <v>2.6830676799999998E-3</v>
      </c>
      <c r="AF1787" s="118">
        <f t="shared" si="758"/>
        <v>2.6830676799999998E-3</v>
      </c>
      <c r="AG1787" s="118">
        <f t="shared" si="759"/>
        <v>2.1007777700000001E-4</v>
      </c>
      <c r="AI1787" s="69">
        <v>2.790727</v>
      </c>
      <c r="AJ1787" s="69">
        <v>2.588857</v>
      </c>
      <c r="AK1787" s="69">
        <v>2.1858467999999999E-2</v>
      </c>
      <c r="AL1787" s="69">
        <v>0</v>
      </c>
      <c r="AM1787" s="69">
        <v>4.3608789999999998E-3</v>
      </c>
      <c r="AN1787" s="69">
        <v>0.17216434999999999</v>
      </c>
      <c r="AO1787" s="69">
        <v>3.4863356999999999E-3</v>
      </c>
      <c r="AQ1787" s="116">
        <v>4.2740087E-3</v>
      </c>
      <c r="AR1787" s="116">
        <v>4.0109990999999999E-3</v>
      </c>
      <c r="AS1787" s="116">
        <v>1.8838304E-4</v>
      </c>
      <c r="AT1787" s="199">
        <v>7.4626552000000003E-5</v>
      </c>
      <c r="AU1787" s="150">
        <f t="shared" si="760"/>
        <v>2.4046757602999998E-7</v>
      </c>
      <c r="AV1787" s="150">
        <f t="shared" si="761"/>
        <v>6.9668284903000003E-10</v>
      </c>
      <c r="AW1787" s="163">
        <f t="shared" si="762"/>
        <v>1.045189814025E-2</v>
      </c>
      <c r="AX1787" s="196">
        <v>2.1648517999999999E-7</v>
      </c>
      <c r="AY1787" s="196">
        <v>6.5318803000000001E-10</v>
      </c>
      <c r="AZ1787" s="196">
        <v>1.7846029999999999E-14</v>
      </c>
      <c r="BA1787" s="108">
        <v>0</v>
      </c>
      <c r="BB1787" s="108">
        <v>0</v>
      </c>
      <c r="BC1787" s="196">
        <v>1.2410403E-10</v>
      </c>
      <c r="BD1787" s="196">
        <v>2.3858292000000001E-8</v>
      </c>
      <c r="BE1787" s="196">
        <v>1.759277E-11</v>
      </c>
      <c r="BF1787" s="196">
        <v>2.5884202999999998E-11</v>
      </c>
      <c r="BG1787" s="108">
        <v>0</v>
      </c>
      <c r="BH1787" s="108">
        <v>0</v>
      </c>
      <c r="BI1787" s="108">
        <v>0</v>
      </c>
      <c r="BJ1787" s="108">
        <v>0</v>
      </c>
      <c r="BK1787" s="108">
        <v>0</v>
      </c>
      <c r="BL1787" s="108">
        <v>0</v>
      </c>
      <c r="BM1787" s="108">
        <v>0</v>
      </c>
      <c r="BN1787" s="108">
        <v>0</v>
      </c>
      <c r="BO1787" s="196">
        <v>6.8914025E-7</v>
      </c>
      <c r="BP1787" s="108">
        <v>1.0451208999999999E-2</v>
      </c>
      <c r="BQ1787" s="108">
        <v>0</v>
      </c>
      <c r="BR1787" s="108">
        <v>0</v>
      </c>
      <c r="BS1787" s="108">
        <v>0</v>
      </c>
      <c r="BU1787" s="172">
        <v>1.0396772E-5</v>
      </c>
      <c r="BV1787" s="172">
        <v>2.1931196000000001E-7</v>
      </c>
      <c r="BW1787" s="172">
        <v>6.5045056000000001E-6</v>
      </c>
      <c r="BX1787" s="69">
        <v>0</v>
      </c>
      <c r="BY1787" s="172">
        <v>1.8538015E-7</v>
      </c>
      <c r="BZ1787" s="172">
        <v>8.0342642000000005E-8</v>
      </c>
      <c r="CA1787" s="69">
        <v>0</v>
      </c>
      <c r="CB1787" s="172">
        <v>1.2194284E-7</v>
      </c>
      <c r="CC1787" s="69">
        <v>0</v>
      </c>
      <c r="CD1787" s="69">
        <v>0</v>
      </c>
      <c r="CE1787" s="69">
        <v>0</v>
      </c>
      <c r="CF1787" s="69">
        <v>0</v>
      </c>
      <c r="CG1787" s="69">
        <v>0</v>
      </c>
      <c r="CH1787" s="172">
        <v>1.6647189999999999E-7</v>
      </c>
      <c r="CI1787" s="172">
        <v>3.1023491000000002E-6</v>
      </c>
      <c r="CJ1787" s="172">
        <v>1.6467364000000001E-8</v>
      </c>
      <c r="CK1787" s="69">
        <v>0</v>
      </c>
      <c r="CM1787" s="198">
        <v>0</v>
      </c>
      <c r="CN1787" s="198">
        <v>0.23328144000000001</v>
      </c>
      <c r="CO1787" s="198">
        <v>3.3808121E-3</v>
      </c>
      <c r="CP1787" s="198">
        <v>1.684767E-4</v>
      </c>
      <c r="CQ1787" s="198">
        <v>0</v>
      </c>
      <c r="CR1787" s="198">
        <v>0</v>
      </c>
      <c r="CS1787" s="197">
        <v>7.2476509000000003E-6</v>
      </c>
      <c r="CT1787" s="198">
        <v>0</v>
      </c>
      <c r="CU1787" s="198">
        <v>0</v>
      </c>
      <c r="CV1787" s="197">
        <v>2.8254397E-5</v>
      </c>
    </row>
    <row r="1788" spans="1:100" ht="14.4">
      <c r="A1788" t="s">
        <v>3935</v>
      </c>
      <c r="B1788" s="85" t="s">
        <v>1279</v>
      </c>
      <c r="C1788" s="113" t="str">
        <f t="shared" si="765"/>
        <v>B.046.08.116</v>
      </c>
      <c r="D1788" s="9" t="s">
        <v>1280</v>
      </c>
      <c r="E1788" s="112" t="s">
        <v>514</v>
      </c>
      <c r="F1788" s="115" t="str">
        <f t="shared" si="766"/>
        <v>Electricity Iowa production</v>
      </c>
      <c r="G1788" s="143">
        <f t="shared" si="767"/>
        <v>0.11224704000000001</v>
      </c>
      <c r="I1788" s="118">
        <f t="shared" si="768"/>
        <v>1.9115283622999999E-2</v>
      </c>
      <c r="K1788" s="161">
        <f t="shared" si="769"/>
        <v>5.1625672300000002E-4</v>
      </c>
      <c r="L1788" s="161">
        <f t="shared" si="770"/>
        <v>1.57978891E-3</v>
      </c>
      <c r="M1788" s="162">
        <f t="shared" si="771"/>
        <v>1.8218199000000001E-4</v>
      </c>
      <c r="N1788" s="161">
        <v>1.6837056E-2</v>
      </c>
      <c r="O1788" s="132">
        <v>4.5685670999999999E-4</v>
      </c>
      <c r="P1788" s="132">
        <v>1.1229321999999999E-3</v>
      </c>
      <c r="Q1788" s="132">
        <v>4.8109208000000003E-4</v>
      </c>
      <c r="R1788" s="164">
        <v>3.5164643000000003E-5</v>
      </c>
      <c r="S1788" s="132">
        <v>0</v>
      </c>
      <c r="T1788" s="132">
        <v>0</v>
      </c>
      <c r="U1788" s="132">
        <v>0</v>
      </c>
      <c r="V1788" s="164">
        <v>8.7768635000000001E-5</v>
      </c>
      <c r="W1788" s="132">
        <v>0</v>
      </c>
      <c r="X1788" s="164">
        <v>9.4413354999999997E-5</v>
      </c>
      <c r="Y1788" s="132">
        <v>0</v>
      </c>
      <c r="Z1788" s="132">
        <v>0</v>
      </c>
      <c r="AA1788" s="132">
        <v>0</v>
      </c>
      <c r="AC1788" s="118">
        <f t="shared" si="755"/>
        <v>1.6837056E-2</v>
      </c>
      <c r="AD1788" s="118">
        <f t="shared" si="756"/>
        <v>2.096045633E-3</v>
      </c>
      <c r="AE1788" s="118">
        <f t="shared" si="757"/>
        <v>1.57978891E-3</v>
      </c>
      <c r="AF1788" s="118">
        <f t="shared" si="758"/>
        <v>1.57978891E-3</v>
      </c>
      <c r="AG1788" s="118">
        <f t="shared" si="759"/>
        <v>1.8218199000000001E-4</v>
      </c>
      <c r="AI1788" s="69">
        <v>1.8414723</v>
      </c>
      <c r="AJ1788" s="69">
        <v>1.1457355</v>
      </c>
      <c r="AK1788" s="69">
        <v>1.1730144E-2</v>
      </c>
      <c r="AL1788" s="69">
        <v>0</v>
      </c>
      <c r="AM1788" s="69">
        <v>6.5796960000000003E-3</v>
      </c>
      <c r="AN1788" s="69">
        <v>0.66077227999999999</v>
      </c>
      <c r="AO1788" s="69">
        <v>1.6654671999999999E-2</v>
      </c>
      <c r="AQ1788" s="116">
        <v>2.0964322000000001E-3</v>
      </c>
      <c r="AR1788" s="116">
        <v>1.9769991000000002E-3</v>
      </c>
      <c r="AS1788" s="199">
        <v>9.1963980999999997E-5</v>
      </c>
      <c r="AT1788" s="199">
        <v>2.7469083000000001E-5</v>
      </c>
      <c r="AU1788" s="150">
        <f t="shared" si="760"/>
        <v>1.1852512293299999E-7</v>
      </c>
      <c r="AV1788" s="150">
        <f t="shared" si="761"/>
        <v>3.4010347489859998E-10</v>
      </c>
      <c r="AW1788" s="163">
        <f t="shared" si="762"/>
        <v>3.8472105770000001E-3</v>
      </c>
      <c r="AX1788" s="196">
        <v>1.0416525E-7</v>
      </c>
      <c r="AY1788" s="196">
        <v>3.1429171000000003E-10</v>
      </c>
      <c r="AZ1788" s="196">
        <v>8.5868985999999994E-15</v>
      </c>
      <c r="BA1788" s="108">
        <v>0</v>
      </c>
      <c r="BB1788" s="108">
        <v>0</v>
      </c>
      <c r="BC1788" s="196">
        <v>7.1534932999999995E-11</v>
      </c>
      <c r="BD1788" s="196">
        <v>1.4288338000000001E-8</v>
      </c>
      <c r="BE1788" s="196">
        <v>1.0140666E-11</v>
      </c>
      <c r="BF1788" s="196">
        <v>1.5662512E-11</v>
      </c>
      <c r="BG1788" s="108">
        <v>0</v>
      </c>
      <c r="BH1788" s="108">
        <v>0</v>
      </c>
      <c r="BI1788" s="108">
        <v>0</v>
      </c>
      <c r="BJ1788" s="108">
        <v>0</v>
      </c>
      <c r="BK1788" s="108">
        <v>0</v>
      </c>
      <c r="BL1788" s="108">
        <v>0</v>
      </c>
      <c r="BM1788" s="108">
        <v>0</v>
      </c>
      <c r="BN1788" s="108">
        <v>0</v>
      </c>
      <c r="BO1788" s="196">
        <v>1.7714769999999999E-6</v>
      </c>
      <c r="BP1788" s="108">
        <v>3.8454391E-3</v>
      </c>
      <c r="BQ1788" s="108">
        <v>0</v>
      </c>
      <c r="BR1788" s="108">
        <v>0</v>
      </c>
      <c r="BS1788" s="108">
        <v>0</v>
      </c>
      <c r="BU1788" s="172">
        <v>5.0044549000000004E-6</v>
      </c>
      <c r="BV1788" s="172">
        <v>1.3153334999999999E-7</v>
      </c>
      <c r="BW1788" s="172">
        <v>3.1297452999999999E-6</v>
      </c>
      <c r="BX1788" s="69">
        <v>0</v>
      </c>
      <c r="BY1788" s="172">
        <v>1.0528973E-7</v>
      </c>
      <c r="BZ1788" s="172">
        <v>4.6310385000000003E-8</v>
      </c>
      <c r="CA1788" s="69">
        <v>0</v>
      </c>
      <c r="CB1788" s="172">
        <v>7.0289198000000005E-8</v>
      </c>
      <c r="CC1788" s="69">
        <v>0</v>
      </c>
      <c r="CD1788" s="69">
        <v>0</v>
      </c>
      <c r="CE1788" s="69">
        <v>0</v>
      </c>
      <c r="CF1788" s="69">
        <v>0</v>
      </c>
      <c r="CG1788" s="69">
        <v>0</v>
      </c>
      <c r="CH1788" s="172">
        <v>9.6288562999999999E-8</v>
      </c>
      <c r="CI1788" s="172">
        <v>1.3826680000000001E-6</v>
      </c>
      <c r="CJ1788" s="172">
        <v>4.2330363999999999E-8</v>
      </c>
      <c r="CK1788" s="69">
        <v>0</v>
      </c>
      <c r="CM1788" s="198">
        <v>0</v>
      </c>
      <c r="CN1788" s="198">
        <v>0.11224704000000001</v>
      </c>
      <c r="CO1788" s="198">
        <v>1.9487374E-3</v>
      </c>
      <c r="CP1788" s="198">
        <v>1.0061453000000001E-4</v>
      </c>
      <c r="CQ1788" s="198">
        <v>0</v>
      </c>
      <c r="CR1788" s="198">
        <v>0</v>
      </c>
      <c r="CS1788" s="197">
        <v>4.2305730000000001E-6</v>
      </c>
      <c r="CT1788" s="198">
        <v>0</v>
      </c>
      <c r="CU1788" s="198">
        <v>0</v>
      </c>
      <c r="CV1788" s="197">
        <v>1.6286145999999999E-5</v>
      </c>
    </row>
    <row r="1789" spans="1:100" ht="14.4">
      <c r="A1789" t="s">
        <v>3936</v>
      </c>
      <c r="B1789" s="85" t="s">
        <v>1279</v>
      </c>
      <c r="C1789" s="113" t="str">
        <f t="shared" si="765"/>
        <v>B.046.08.117</v>
      </c>
      <c r="D1789" s="9" t="s">
        <v>1280</v>
      </c>
      <c r="E1789" s="112" t="s">
        <v>514</v>
      </c>
      <c r="F1789" s="115" t="str">
        <f t="shared" si="766"/>
        <v>Electricity Kansas production</v>
      </c>
      <c r="G1789" s="143">
        <f t="shared" si="767"/>
        <v>0.10718546666666667</v>
      </c>
      <c r="I1789" s="118">
        <f t="shared" si="768"/>
        <v>2.1373346627000002E-2</v>
      </c>
      <c r="K1789" s="161">
        <f t="shared" si="769"/>
        <v>5.1744363499999998E-4</v>
      </c>
      <c r="L1789" s="161">
        <f t="shared" si="770"/>
        <v>1.36214628E-3</v>
      </c>
      <c r="M1789" s="162">
        <f t="shared" si="771"/>
        <v>3.4159367120000002E-3</v>
      </c>
      <c r="N1789" s="161">
        <v>1.607782E-2</v>
      </c>
      <c r="O1789" s="132">
        <v>2.3912677999999999E-4</v>
      </c>
      <c r="P1789" s="132">
        <v>1.1230195E-3</v>
      </c>
      <c r="Q1789" s="132">
        <v>4.8193180000000001E-4</v>
      </c>
      <c r="R1789" s="164">
        <v>3.5511834999999997E-5</v>
      </c>
      <c r="S1789" s="132">
        <v>0</v>
      </c>
      <c r="T1789" s="132">
        <v>0</v>
      </c>
      <c r="U1789" s="132">
        <v>0</v>
      </c>
      <c r="V1789" s="164">
        <v>6.4103812000000001E-5</v>
      </c>
      <c r="W1789" s="132">
        <v>0</v>
      </c>
      <c r="X1789" s="132">
        <v>3.3518329000000002E-3</v>
      </c>
      <c r="Y1789" s="132">
        <v>0</v>
      </c>
      <c r="Z1789" s="132">
        <v>0</v>
      </c>
      <c r="AA1789" s="132">
        <v>0</v>
      </c>
      <c r="AC1789" s="118">
        <f t="shared" si="755"/>
        <v>1.607782E-2</v>
      </c>
      <c r="AD1789" s="118">
        <f t="shared" si="756"/>
        <v>1.8795899149999999E-3</v>
      </c>
      <c r="AE1789" s="118">
        <f t="shared" si="757"/>
        <v>1.36214628E-3</v>
      </c>
      <c r="AF1789" s="118">
        <f t="shared" si="758"/>
        <v>1.36214628E-3</v>
      </c>
      <c r="AG1789" s="118">
        <f t="shared" si="759"/>
        <v>3.4159367120000002E-3</v>
      </c>
      <c r="AI1789" s="69">
        <v>2.1617150000000001</v>
      </c>
      <c r="AJ1789" s="69">
        <v>1.2343436000000001</v>
      </c>
      <c r="AK1789" s="69">
        <v>0.41643984000000001</v>
      </c>
      <c r="AL1789" s="69">
        <v>0</v>
      </c>
      <c r="AM1789" s="69">
        <v>3.1268350000000001E-3</v>
      </c>
      <c r="AN1789" s="69">
        <v>0.50741691</v>
      </c>
      <c r="AO1789" s="69">
        <v>3.8784316999999999E-4</v>
      </c>
      <c r="AQ1789" s="116">
        <v>1.9428587E-3</v>
      </c>
      <c r="AR1789" s="116">
        <v>1.8329463999999999E-3</v>
      </c>
      <c r="AS1789" s="199">
        <v>8.6893822000000005E-5</v>
      </c>
      <c r="AT1789" s="199">
        <v>2.3018493000000001E-5</v>
      </c>
      <c r="AU1789" s="150">
        <f t="shared" si="760"/>
        <v>1.0988887179299999E-7</v>
      </c>
      <c r="AV1789" s="150">
        <f t="shared" si="761"/>
        <v>3.2135288568840003E-10</v>
      </c>
      <c r="AW1789" s="163">
        <f t="shared" si="762"/>
        <v>3.2238785383999998E-3</v>
      </c>
      <c r="AX1789" s="196">
        <v>9.9468115999999998E-8</v>
      </c>
      <c r="AY1789" s="196">
        <v>3.0011931000000002E-10</v>
      </c>
      <c r="AZ1789" s="196">
        <v>8.1996884E-15</v>
      </c>
      <c r="BA1789" s="108">
        <v>0</v>
      </c>
      <c r="BB1789" s="108">
        <v>0</v>
      </c>
      <c r="BC1789" s="196">
        <v>7.1659793000000005E-11</v>
      </c>
      <c r="BD1789" s="196">
        <v>1.0349096E-8</v>
      </c>
      <c r="BE1789" s="196">
        <v>1.0158366000000001E-11</v>
      </c>
      <c r="BF1789" s="196">
        <v>1.106701E-11</v>
      </c>
      <c r="BG1789" s="108">
        <v>0</v>
      </c>
      <c r="BH1789" s="108">
        <v>0</v>
      </c>
      <c r="BI1789" s="108">
        <v>0</v>
      </c>
      <c r="BJ1789" s="108">
        <v>0</v>
      </c>
      <c r="BK1789" s="108">
        <v>0</v>
      </c>
      <c r="BL1789" s="108">
        <v>0</v>
      </c>
      <c r="BM1789" s="108">
        <v>0</v>
      </c>
      <c r="BN1789" s="108">
        <v>0</v>
      </c>
      <c r="BO1789" s="196">
        <v>1.2938384E-6</v>
      </c>
      <c r="BP1789" s="108">
        <v>3.2225846999999999E-3</v>
      </c>
      <c r="BQ1789" s="108">
        <v>0</v>
      </c>
      <c r="BR1789" s="108">
        <v>0</v>
      </c>
      <c r="BS1789" s="108">
        <v>0</v>
      </c>
      <c r="BU1789" s="172">
        <v>5.4249397999999999E-6</v>
      </c>
      <c r="BV1789" s="172">
        <v>9.9891674000000001E-8</v>
      </c>
      <c r="BW1789" s="172">
        <v>2.9886153000000001E-6</v>
      </c>
      <c r="BX1789" s="69">
        <v>0</v>
      </c>
      <c r="BY1789" s="172">
        <v>7.9475879000000001E-8</v>
      </c>
      <c r="BZ1789" s="172">
        <v>4.6391217000000001E-8</v>
      </c>
      <c r="CA1789" s="69">
        <v>0</v>
      </c>
      <c r="CB1789" s="172">
        <v>7.0411882999999995E-8</v>
      </c>
      <c r="CC1789" s="69">
        <v>0</v>
      </c>
      <c r="CD1789" s="69">
        <v>0</v>
      </c>
      <c r="CE1789" s="69">
        <v>0</v>
      </c>
      <c r="CF1789" s="69">
        <v>0</v>
      </c>
      <c r="CG1789" s="69">
        <v>0</v>
      </c>
      <c r="CH1789" s="172">
        <v>9.4387765000000006E-8</v>
      </c>
      <c r="CI1789" s="172">
        <v>2.0148491999999999E-6</v>
      </c>
      <c r="CJ1789" s="172">
        <v>3.0916941000000003E-8</v>
      </c>
      <c r="CK1789" s="69">
        <v>0</v>
      </c>
      <c r="CM1789" s="198">
        <v>0</v>
      </c>
      <c r="CN1789" s="198">
        <v>0.10718547</v>
      </c>
      <c r="CO1789" s="198">
        <v>1.9521388E-3</v>
      </c>
      <c r="CP1789" s="197">
        <v>7.8984294000000006E-5</v>
      </c>
      <c r="CQ1789" s="198">
        <v>0</v>
      </c>
      <c r="CR1789" s="198">
        <v>0</v>
      </c>
      <c r="CS1789" s="197">
        <v>2.9125051999999999E-6</v>
      </c>
      <c r="CT1789" s="198">
        <v>0</v>
      </c>
      <c r="CU1789" s="198">
        <v>0</v>
      </c>
      <c r="CV1789" s="197">
        <v>1.6314573000000001E-5</v>
      </c>
    </row>
    <row r="1790" spans="1:100" ht="14.4">
      <c r="A1790" t="s">
        <v>3937</v>
      </c>
      <c r="B1790" s="85" t="s">
        <v>1279</v>
      </c>
      <c r="C1790" s="113" t="str">
        <f t="shared" si="765"/>
        <v>B.046.08.118</v>
      </c>
      <c r="D1790" s="9" t="s">
        <v>1280</v>
      </c>
      <c r="E1790" s="112" t="s">
        <v>514</v>
      </c>
      <c r="F1790" s="115" t="str">
        <f t="shared" si="766"/>
        <v>Electricity Kentucky production</v>
      </c>
      <c r="G1790" s="143">
        <f t="shared" si="767"/>
        <v>0.27675378</v>
      </c>
      <c r="I1790" s="118">
        <f t="shared" si="768"/>
        <v>4.6615409210999999E-2</v>
      </c>
      <c r="K1790" s="161">
        <f t="shared" si="769"/>
        <v>9.90185158E-4</v>
      </c>
      <c r="L1790" s="161">
        <f t="shared" si="770"/>
        <v>3.8500666000000003E-3</v>
      </c>
      <c r="M1790" s="162">
        <f t="shared" si="771"/>
        <v>2.6209045300000001E-4</v>
      </c>
      <c r="N1790" s="161">
        <v>4.1513067000000001E-2</v>
      </c>
      <c r="O1790" s="132">
        <v>1.7344459999999999E-3</v>
      </c>
      <c r="P1790" s="132">
        <v>2.1156206000000001E-3</v>
      </c>
      <c r="Q1790" s="132">
        <v>9.0806779999999998E-4</v>
      </c>
      <c r="R1790" s="164">
        <v>8.2117358000000006E-5</v>
      </c>
      <c r="S1790" s="132">
        <v>0</v>
      </c>
      <c r="T1790" s="132">
        <v>0</v>
      </c>
      <c r="U1790" s="132">
        <v>0</v>
      </c>
      <c r="V1790" s="164">
        <v>1.9595762999999998E-5</v>
      </c>
      <c r="W1790" s="132">
        <v>0</v>
      </c>
      <c r="X1790" s="132">
        <v>2.4249469000000001E-4</v>
      </c>
      <c r="Y1790" s="132">
        <v>0</v>
      </c>
      <c r="Z1790" s="132">
        <v>0</v>
      </c>
      <c r="AA1790" s="132">
        <v>0</v>
      </c>
      <c r="AC1790" s="118">
        <f t="shared" si="755"/>
        <v>4.1513067000000001E-2</v>
      </c>
      <c r="AD1790" s="118">
        <f t="shared" si="756"/>
        <v>4.8402517579999998E-3</v>
      </c>
      <c r="AE1790" s="118">
        <f t="shared" si="757"/>
        <v>3.8500666000000003E-3</v>
      </c>
      <c r="AF1790" s="118">
        <f t="shared" si="758"/>
        <v>3.8500666000000003E-3</v>
      </c>
      <c r="AG1790" s="118">
        <f t="shared" si="759"/>
        <v>2.6209045300000001E-4</v>
      </c>
      <c r="AI1790" s="69">
        <v>3.1038299999999999</v>
      </c>
      <c r="AJ1790" s="69">
        <v>2.9903270000000002</v>
      </c>
      <c r="AK1790" s="69">
        <v>3.0128128000000001E-2</v>
      </c>
      <c r="AL1790" s="69">
        <v>0</v>
      </c>
      <c r="AM1790" s="69">
        <v>4.5706745999999996E-3</v>
      </c>
      <c r="AN1790" s="69">
        <v>2.2715329999999999E-2</v>
      </c>
      <c r="AO1790" s="69">
        <v>5.6088836000000003E-2</v>
      </c>
      <c r="AQ1790" s="116">
        <v>5.3001306000000003E-3</v>
      </c>
      <c r="AR1790" s="116">
        <v>5.0042918000000004E-3</v>
      </c>
      <c r="AS1790" s="116">
        <v>2.2769977E-4</v>
      </c>
      <c r="AT1790" s="199">
        <v>6.8139095000000006E-5</v>
      </c>
      <c r="AU1790" s="150">
        <f t="shared" si="760"/>
        <v>3.0001748715E-7</v>
      </c>
      <c r="AV1790" s="150">
        <f t="shared" si="761"/>
        <v>8.420849376639999E-10</v>
      </c>
      <c r="AW1790" s="163">
        <f t="shared" si="762"/>
        <v>9.5432907108100005E-3</v>
      </c>
      <c r="AX1790" s="196">
        <v>2.5682749999999999E-7</v>
      </c>
      <c r="AY1790" s="196">
        <v>7.7491057999999996E-10</v>
      </c>
      <c r="AZ1790" s="196">
        <v>2.1171664E-14</v>
      </c>
      <c r="BA1790" s="108">
        <v>0</v>
      </c>
      <c r="BB1790" s="108">
        <v>0</v>
      </c>
      <c r="BC1790" s="196">
        <v>1.3502315000000001E-10</v>
      </c>
      <c r="BD1790" s="196">
        <v>4.3054963999999999E-8</v>
      </c>
      <c r="BE1790" s="196">
        <v>1.9140644999999999E-11</v>
      </c>
      <c r="BF1790" s="196">
        <v>4.8012540999999997E-11</v>
      </c>
      <c r="BG1790" s="108">
        <v>0</v>
      </c>
      <c r="BH1790" s="108">
        <v>0</v>
      </c>
      <c r="BI1790" s="108">
        <v>0</v>
      </c>
      <c r="BJ1790" s="108">
        <v>0</v>
      </c>
      <c r="BK1790" s="108">
        <v>0</v>
      </c>
      <c r="BL1790" s="108">
        <v>0</v>
      </c>
      <c r="BM1790" s="108">
        <v>0</v>
      </c>
      <c r="BN1790" s="108">
        <v>0</v>
      </c>
      <c r="BO1790" s="196">
        <v>3.9551081E-7</v>
      </c>
      <c r="BP1790" s="108">
        <v>9.5428952000000001E-3</v>
      </c>
      <c r="BQ1790" s="108">
        <v>0</v>
      </c>
      <c r="BR1790" s="108">
        <v>0</v>
      </c>
      <c r="BS1790" s="108">
        <v>0</v>
      </c>
      <c r="BU1790" s="172">
        <v>1.2441513E-5</v>
      </c>
      <c r="BV1790" s="172">
        <v>3.7546628000000002E-7</v>
      </c>
      <c r="BW1790" s="172">
        <v>7.7166296000000006E-6</v>
      </c>
      <c r="BX1790" s="69">
        <v>0</v>
      </c>
      <c r="BY1790" s="172">
        <v>3.1760272999999999E-7</v>
      </c>
      <c r="BZ1790" s="172">
        <v>8.7411476999999998E-8</v>
      </c>
      <c r="CA1790" s="69">
        <v>0</v>
      </c>
      <c r="CB1790" s="172">
        <v>1.3267181000000001E-7</v>
      </c>
      <c r="CC1790" s="69">
        <v>0</v>
      </c>
      <c r="CD1790" s="69">
        <v>0</v>
      </c>
      <c r="CE1790" s="69">
        <v>0</v>
      </c>
      <c r="CF1790" s="69">
        <v>0</v>
      </c>
      <c r="CG1790" s="69">
        <v>0</v>
      </c>
      <c r="CH1790" s="172">
        <v>1.9000261E-7</v>
      </c>
      <c r="CI1790" s="172">
        <v>3.6122777000000001E-6</v>
      </c>
      <c r="CJ1790" s="172">
        <v>9.4509362999999993E-9</v>
      </c>
      <c r="CK1790" s="69">
        <v>0</v>
      </c>
      <c r="CM1790" s="198">
        <v>0</v>
      </c>
      <c r="CN1790" s="198">
        <v>0.27675378</v>
      </c>
      <c r="CO1790" s="198">
        <v>3.6782681000000002E-3</v>
      </c>
      <c r="CP1790" s="198">
        <v>2.7693645999999998E-4</v>
      </c>
      <c r="CQ1790" s="198">
        <v>0</v>
      </c>
      <c r="CR1790" s="198">
        <v>0</v>
      </c>
      <c r="CS1790" s="197">
        <v>1.3696077E-5</v>
      </c>
      <c r="CT1790" s="198">
        <v>0</v>
      </c>
      <c r="CU1790" s="198">
        <v>0</v>
      </c>
      <c r="CV1790" s="197">
        <v>3.0740320999999999E-5</v>
      </c>
    </row>
    <row r="1791" spans="1:100" ht="14.4">
      <c r="A1791" t="s">
        <v>3938</v>
      </c>
      <c r="B1791" s="85" t="s">
        <v>1279</v>
      </c>
      <c r="C1791" s="113" t="str">
        <f t="shared" si="765"/>
        <v>B.046.08.119</v>
      </c>
      <c r="D1791" s="9" t="s">
        <v>1280</v>
      </c>
      <c r="E1791" s="112" t="s">
        <v>514</v>
      </c>
      <c r="F1791" s="115" t="str">
        <f t="shared" si="766"/>
        <v>Electricity Louisiana production</v>
      </c>
      <c r="G1791" s="143">
        <f t="shared" si="767"/>
        <v>0.18621020666666666</v>
      </c>
      <c r="I1791" s="118">
        <f t="shared" si="768"/>
        <v>3.7060703675000001E-2</v>
      </c>
      <c r="K1791" s="161">
        <f t="shared" si="769"/>
        <v>1.148964303E-3</v>
      </c>
      <c r="L1791" s="161">
        <f t="shared" si="770"/>
        <v>3.3697704699999997E-3</v>
      </c>
      <c r="M1791" s="162">
        <f t="shared" si="771"/>
        <v>4.6104379020000001E-3</v>
      </c>
      <c r="N1791" s="161">
        <v>2.7931530999999999E-2</v>
      </c>
      <c r="O1791" s="132">
        <v>7.8736436999999996E-4</v>
      </c>
      <c r="P1791" s="132">
        <v>2.5824060999999998E-3</v>
      </c>
      <c r="Q1791" s="132">
        <v>1.0900312000000001E-3</v>
      </c>
      <c r="R1791" s="164">
        <v>5.8933103000000001E-5</v>
      </c>
      <c r="S1791" s="132">
        <v>0</v>
      </c>
      <c r="T1791" s="132">
        <v>0</v>
      </c>
      <c r="U1791" s="132">
        <v>0</v>
      </c>
      <c r="V1791" s="164">
        <v>1.3742202000000001E-5</v>
      </c>
      <c r="W1791" s="132">
        <v>0</v>
      </c>
      <c r="X1791" s="132">
        <v>4.5966957000000003E-3</v>
      </c>
      <c r="Y1791" s="132">
        <v>0</v>
      </c>
      <c r="Z1791" s="132">
        <v>0</v>
      </c>
      <c r="AA1791" s="132">
        <v>0</v>
      </c>
      <c r="AC1791" s="118">
        <f t="shared" si="755"/>
        <v>2.7931530999999999E-2</v>
      </c>
      <c r="AD1791" s="118">
        <f t="shared" si="756"/>
        <v>4.518734772999999E-3</v>
      </c>
      <c r="AE1791" s="118">
        <f t="shared" si="757"/>
        <v>3.3697704699999997E-3</v>
      </c>
      <c r="AF1791" s="118">
        <f t="shared" si="758"/>
        <v>3.3697704699999997E-3</v>
      </c>
      <c r="AG1791" s="118">
        <f t="shared" si="759"/>
        <v>4.6104379020000001E-3</v>
      </c>
      <c r="AI1791" s="69">
        <v>2.6631925999999999</v>
      </c>
      <c r="AJ1791" s="69">
        <v>2.0412710999999999</v>
      </c>
      <c r="AK1791" s="69">
        <v>0.57110461000000001</v>
      </c>
      <c r="AL1791" s="69">
        <v>0</v>
      </c>
      <c r="AM1791" s="69">
        <v>3.9434606000000004E-3</v>
      </c>
      <c r="AN1791" s="69">
        <v>3.4786867999999999E-2</v>
      </c>
      <c r="AO1791" s="69">
        <v>1.2086595E-2</v>
      </c>
      <c r="AQ1791" s="116">
        <v>3.6038379999999998E-3</v>
      </c>
      <c r="AR1791" s="116">
        <v>3.3445743E-3</v>
      </c>
      <c r="AS1791" s="116">
        <v>1.5537862E-4</v>
      </c>
      <c r="AT1791" s="116">
        <v>1.0388516E-4</v>
      </c>
      <c r="AU1791" s="150">
        <f t="shared" si="760"/>
        <v>2.0051403981000001E-7</v>
      </c>
      <c r="AV1791" s="150">
        <f t="shared" si="761"/>
        <v>5.7462506508099995E-10</v>
      </c>
      <c r="AW1791" s="163">
        <f t="shared" si="762"/>
        <v>1.4549742365549999E-2</v>
      </c>
      <c r="AX1791" s="196">
        <v>1.7280307E-7</v>
      </c>
      <c r="AY1791" s="196">
        <v>5.2138859000000002E-10</v>
      </c>
      <c r="AZ1791" s="196">
        <v>1.4245081000000001E-14</v>
      </c>
      <c r="BA1791" s="108">
        <v>0</v>
      </c>
      <c r="BB1791" s="108">
        <v>0</v>
      </c>
      <c r="BC1791" s="196">
        <v>1.6207981E-10</v>
      </c>
      <c r="BD1791" s="196">
        <v>2.7548889999999999E-8</v>
      </c>
      <c r="BE1791" s="196">
        <v>2.2976148E-11</v>
      </c>
      <c r="BF1791" s="196">
        <v>3.0246081999999999E-11</v>
      </c>
      <c r="BG1791" s="108">
        <v>0</v>
      </c>
      <c r="BH1791" s="108">
        <v>0</v>
      </c>
      <c r="BI1791" s="108">
        <v>0</v>
      </c>
      <c r="BJ1791" s="108">
        <v>0</v>
      </c>
      <c r="BK1791" s="108">
        <v>0</v>
      </c>
      <c r="BL1791" s="108">
        <v>0</v>
      </c>
      <c r="BM1791" s="108">
        <v>0</v>
      </c>
      <c r="BN1791" s="108">
        <v>0</v>
      </c>
      <c r="BO1791" s="196">
        <v>2.7736555000000001E-7</v>
      </c>
      <c r="BP1791" s="108">
        <v>1.4549464999999999E-2</v>
      </c>
      <c r="BQ1791" s="108">
        <v>0</v>
      </c>
      <c r="BR1791" s="108">
        <v>0</v>
      </c>
      <c r="BS1791" s="108">
        <v>0</v>
      </c>
      <c r="BU1791" s="172">
        <v>9.2315599000000005E-6</v>
      </c>
      <c r="BV1791" s="172">
        <v>2.6188673000000002E-7</v>
      </c>
      <c r="BW1791" s="172">
        <v>5.1920346999999997E-6</v>
      </c>
      <c r="BX1791" s="69">
        <v>0</v>
      </c>
      <c r="BY1791" s="172">
        <v>1.9022979999999999E-7</v>
      </c>
      <c r="BZ1791" s="172">
        <v>1.0492745E-7</v>
      </c>
      <c r="CA1791" s="69">
        <v>0</v>
      </c>
      <c r="CB1791" s="172">
        <v>1.5925729E-7</v>
      </c>
      <c r="CC1791" s="69">
        <v>0</v>
      </c>
      <c r="CD1791" s="69">
        <v>0</v>
      </c>
      <c r="CE1791" s="69">
        <v>0</v>
      </c>
      <c r="CF1791" s="69">
        <v>0</v>
      </c>
      <c r="CG1791" s="69">
        <v>0</v>
      </c>
      <c r="CH1791" s="172">
        <v>2.1581959999999999E-7</v>
      </c>
      <c r="CI1791" s="172">
        <v>3.1007764999999999E-6</v>
      </c>
      <c r="CJ1791" s="172">
        <v>6.6277941000000004E-9</v>
      </c>
      <c r="CK1791" s="69">
        <v>0</v>
      </c>
      <c r="CM1791" s="198">
        <v>0</v>
      </c>
      <c r="CN1791" s="198">
        <v>0.18621020999999999</v>
      </c>
      <c r="CO1791" s="198">
        <v>4.4153389000000003E-3</v>
      </c>
      <c r="CP1791" s="198">
        <v>2.0324429E-4</v>
      </c>
      <c r="CQ1791" s="198">
        <v>0</v>
      </c>
      <c r="CR1791" s="198">
        <v>0</v>
      </c>
      <c r="CS1791" s="197">
        <v>7.5573481E-6</v>
      </c>
      <c r="CT1791" s="198">
        <v>0</v>
      </c>
      <c r="CU1791" s="198">
        <v>0</v>
      </c>
      <c r="CV1791" s="197">
        <v>3.6900227999999999E-5</v>
      </c>
    </row>
    <row r="1792" spans="1:100" ht="14.4">
      <c r="A1792" t="s">
        <v>3939</v>
      </c>
      <c r="B1792" s="85" t="s">
        <v>1279</v>
      </c>
      <c r="C1792" s="113" t="str">
        <f t="shared" si="765"/>
        <v>B.046.08.120</v>
      </c>
      <c r="D1792" s="9" t="s">
        <v>1280</v>
      </c>
      <c r="E1792" s="112" t="s">
        <v>514</v>
      </c>
      <c r="F1792" s="115" t="str">
        <f t="shared" si="766"/>
        <v>Electricity Maine production</v>
      </c>
      <c r="G1792" s="143">
        <f t="shared" si="767"/>
        <v>0.10190638</v>
      </c>
      <c r="I1792" s="118">
        <f t="shared" si="768"/>
        <v>1.9009896374999998E-2</v>
      </c>
      <c r="K1792" s="161">
        <f t="shared" si="769"/>
        <v>8.6085822000000003E-4</v>
      </c>
      <c r="L1792" s="161">
        <f t="shared" si="770"/>
        <v>2.7490142999999998E-3</v>
      </c>
      <c r="M1792" s="162">
        <f t="shared" si="771"/>
        <v>1.14066855E-4</v>
      </c>
      <c r="N1792" s="161">
        <v>1.5285956999999999E-2</v>
      </c>
      <c r="O1792" s="132">
        <v>1.0620788E-3</v>
      </c>
      <c r="P1792" s="132">
        <v>1.6869355E-3</v>
      </c>
      <c r="Q1792" s="132">
        <v>7.1177469000000004E-4</v>
      </c>
      <c r="R1792" s="132">
        <v>1.4908352999999999E-4</v>
      </c>
      <c r="S1792" s="132">
        <v>0</v>
      </c>
      <c r="T1792" s="132">
        <v>0</v>
      </c>
      <c r="U1792" s="132">
        <v>0</v>
      </c>
      <c r="V1792" s="132">
        <v>1.0207744E-4</v>
      </c>
      <c r="W1792" s="132">
        <v>0</v>
      </c>
      <c r="X1792" s="164">
        <v>1.1989415E-5</v>
      </c>
      <c r="Y1792" s="132">
        <v>0</v>
      </c>
      <c r="Z1792" s="132">
        <v>0</v>
      </c>
      <c r="AA1792" s="132">
        <v>0</v>
      </c>
      <c r="AC1792" s="118">
        <f t="shared" si="755"/>
        <v>1.5285956999999999E-2</v>
      </c>
      <c r="AD1792" s="118">
        <f t="shared" si="756"/>
        <v>3.6098725199999997E-3</v>
      </c>
      <c r="AE1792" s="118">
        <f t="shared" si="757"/>
        <v>2.7490142999999998E-3</v>
      </c>
      <c r="AF1792" s="118">
        <f t="shared" si="758"/>
        <v>2.7490142999999998E-3</v>
      </c>
      <c r="AG1792" s="118">
        <f t="shared" si="759"/>
        <v>1.14066855E-4</v>
      </c>
      <c r="AI1792" s="69">
        <v>1.9331042000000001</v>
      </c>
      <c r="AJ1792" s="69">
        <v>1.1173861</v>
      </c>
      <c r="AK1792" s="69">
        <v>1.4895939999999999E-3</v>
      </c>
      <c r="AL1792" s="69">
        <v>0</v>
      </c>
      <c r="AM1792" s="69">
        <v>0.27809981</v>
      </c>
      <c r="AN1792" s="69">
        <v>0.33745472999999998</v>
      </c>
      <c r="AO1792" s="69">
        <v>0.19867398</v>
      </c>
      <c r="AQ1792" s="116">
        <v>2.2274986999999999E-3</v>
      </c>
      <c r="AR1792" s="116">
        <v>2.0741577999999999E-3</v>
      </c>
      <c r="AS1792" s="199">
        <v>8.9689096999999993E-5</v>
      </c>
      <c r="AT1792" s="199">
        <v>6.3651882000000004E-5</v>
      </c>
      <c r="AU1792" s="150">
        <f t="shared" si="760"/>
        <v>1.2434998578E-7</v>
      </c>
      <c r="AV1792" s="150">
        <f t="shared" si="761"/>
        <v>3.3169044783819998E-10</v>
      </c>
      <c r="AW1792" s="163">
        <f t="shared" si="762"/>
        <v>8.9148293786000012E-3</v>
      </c>
      <c r="AX1792" s="196">
        <v>9.4569123000000001E-8</v>
      </c>
      <c r="AY1792" s="196">
        <v>2.8533786999999999E-10</v>
      </c>
      <c r="AZ1792" s="196">
        <v>7.7958382000000004E-15</v>
      </c>
      <c r="BA1792" s="108">
        <v>0</v>
      </c>
      <c r="BB1792" s="108">
        <v>0</v>
      </c>
      <c r="BC1792" s="196">
        <v>1.0583578E-10</v>
      </c>
      <c r="BD1792" s="196">
        <v>2.9675027000000001E-8</v>
      </c>
      <c r="BE1792" s="196">
        <v>1.5003093999999999E-11</v>
      </c>
      <c r="BF1792" s="196">
        <v>3.1341687999999997E-11</v>
      </c>
      <c r="BG1792" s="108">
        <v>0</v>
      </c>
      <c r="BH1792" s="108">
        <v>0</v>
      </c>
      <c r="BI1792" s="108">
        <v>0</v>
      </c>
      <c r="BJ1792" s="108">
        <v>0</v>
      </c>
      <c r="BK1792" s="108">
        <v>0</v>
      </c>
      <c r="BL1792" s="108">
        <v>0</v>
      </c>
      <c r="BM1792" s="108">
        <v>0</v>
      </c>
      <c r="BN1792" s="108">
        <v>0</v>
      </c>
      <c r="BO1792" s="196">
        <v>2.0602785999999999E-6</v>
      </c>
      <c r="BP1792" s="108">
        <v>8.9127691000000005E-3</v>
      </c>
      <c r="BQ1792" s="108">
        <v>0</v>
      </c>
      <c r="BR1792" s="108">
        <v>0</v>
      </c>
      <c r="BS1792" s="108">
        <v>0</v>
      </c>
      <c r="BU1792" s="172">
        <v>5.0442013E-6</v>
      </c>
      <c r="BV1792" s="172">
        <v>2.509231E-7</v>
      </c>
      <c r="BW1792" s="172">
        <v>2.8414203E-6</v>
      </c>
      <c r="BX1792" s="69">
        <v>0</v>
      </c>
      <c r="BY1792" s="172">
        <v>2.8904273E-7</v>
      </c>
      <c r="BZ1792" s="172">
        <v>6.8516114000000006E-8</v>
      </c>
      <c r="CA1792" s="69">
        <v>0</v>
      </c>
      <c r="CB1792" s="172">
        <v>1.0399272E-7</v>
      </c>
      <c r="CC1792" s="69">
        <v>0</v>
      </c>
      <c r="CD1792" s="69">
        <v>0</v>
      </c>
      <c r="CE1792" s="69">
        <v>0</v>
      </c>
      <c r="CF1792" s="69">
        <v>0</v>
      </c>
      <c r="CG1792" s="69">
        <v>0</v>
      </c>
      <c r="CH1792" s="172">
        <v>1.4611462000000001E-7</v>
      </c>
      <c r="CI1792" s="172">
        <v>1.2949601999999999E-6</v>
      </c>
      <c r="CJ1792" s="172">
        <v>4.9231427E-8</v>
      </c>
      <c r="CK1792" s="69">
        <v>0</v>
      </c>
      <c r="CM1792" s="198">
        <v>0</v>
      </c>
      <c r="CN1792" s="198">
        <v>0.10190638</v>
      </c>
      <c r="CO1792" s="198">
        <v>2.8831527000000002E-3</v>
      </c>
      <c r="CP1792" s="198">
        <v>1.8739216E-4</v>
      </c>
      <c r="CQ1792" s="198">
        <v>0</v>
      </c>
      <c r="CR1792" s="198">
        <v>0</v>
      </c>
      <c r="CS1792" s="197">
        <v>1.1034316000000001E-5</v>
      </c>
      <c r="CT1792" s="198">
        <v>0</v>
      </c>
      <c r="CU1792" s="198">
        <v>0</v>
      </c>
      <c r="CV1792" s="197">
        <v>2.4095317999999999E-5</v>
      </c>
    </row>
    <row r="1793" spans="1:100" ht="14.4">
      <c r="A1793" t="s">
        <v>3940</v>
      </c>
      <c r="B1793" s="85" t="s">
        <v>1279</v>
      </c>
      <c r="C1793" s="113" t="str">
        <f t="shared" si="765"/>
        <v>B.046.08.121</v>
      </c>
      <c r="D1793" s="9" t="s">
        <v>1280</v>
      </c>
      <c r="E1793" s="112" t="s">
        <v>514</v>
      </c>
      <c r="F1793" s="115" t="str">
        <f t="shared" si="766"/>
        <v>Electricity Maryland production</v>
      </c>
      <c r="G1793" s="143">
        <f t="shared" si="767"/>
        <v>0.12174379333333332</v>
      </c>
      <c r="I1793" s="118">
        <f t="shared" si="768"/>
        <v>2.8682355452E-2</v>
      </c>
      <c r="K1793" s="161">
        <f t="shared" si="769"/>
        <v>4.1973254199999997E-4</v>
      </c>
      <c r="L1793" s="161">
        <f t="shared" si="770"/>
        <v>1.2703436500000002E-3</v>
      </c>
      <c r="M1793" s="162">
        <f t="shared" si="771"/>
        <v>8.7307102599999999E-3</v>
      </c>
      <c r="N1793" s="161">
        <v>1.8261568999999998E-2</v>
      </c>
      <c r="O1793" s="132">
        <v>4.0091935000000003E-4</v>
      </c>
      <c r="P1793" s="132">
        <v>8.6942430000000004E-4</v>
      </c>
      <c r="Q1793" s="132">
        <v>3.6860435999999999E-4</v>
      </c>
      <c r="R1793" s="164">
        <v>5.1128182E-5</v>
      </c>
      <c r="S1793" s="132">
        <v>0</v>
      </c>
      <c r="T1793" s="132">
        <v>0</v>
      </c>
      <c r="U1793" s="132">
        <v>0</v>
      </c>
      <c r="V1793" s="164">
        <v>2.3272160000000001E-5</v>
      </c>
      <c r="W1793" s="132">
        <v>0</v>
      </c>
      <c r="X1793" s="132">
        <v>8.7074380999999992E-3</v>
      </c>
      <c r="Y1793" s="132">
        <v>0</v>
      </c>
      <c r="Z1793" s="132">
        <v>0</v>
      </c>
      <c r="AA1793" s="132">
        <v>0</v>
      </c>
      <c r="AC1793" s="118">
        <f t="shared" si="755"/>
        <v>1.8261568999999998E-2</v>
      </c>
      <c r="AD1793" s="118">
        <f t="shared" si="756"/>
        <v>1.6900761920000003E-3</v>
      </c>
      <c r="AE1793" s="118">
        <f t="shared" si="757"/>
        <v>1.2703436500000002E-3</v>
      </c>
      <c r="AF1793" s="118">
        <f t="shared" si="758"/>
        <v>1.2703436500000002E-3</v>
      </c>
      <c r="AG1793" s="118">
        <f t="shared" si="759"/>
        <v>8.7307102599999999E-3</v>
      </c>
      <c r="AI1793" s="69">
        <v>2.5996956999999998</v>
      </c>
      <c r="AJ1793" s="69">
        <v>1.3883379</v>
      </c>
      <c r="AK1793" s="69">
        <v>1.0818331999999999</v>
      </c>
      <c r="AL1793" s="69">
        <v>0</v>
      </c>
      <c r="AM1793" s="69">
        <v>2.8365252000000001E-2</v>
      </c>
      <c r="AN1793" s="69">
        <v>5.6542730999999999E-2</v>
      </c>
      <c r="AO1793" s="69">
        <v>4.4616634000000002E-2</v>
      </c>
      <c r="AQ1793" s="116">
        <v>2.2573655000000001E-3</v>
      </c>
      <c r="AR1793" s="116">
        <v>2.0897369999999999E-3</v>
      </c>
      <c r="AS1793" s="199">
        <v>9.7814038000000006E-5</v>
      </c>
      <c r="AT1793" s="199">
        <v>6.9814483000000001E-5</v>
      </c>
      <c r="AU1793" s="150">
        <f t="shared" si="760"/>
        <v>1.2528399181799999E-7</v>
      </c>
      <c r="AV1793" s="150">
        <f t="shared" si="761"/>
        <v>3.617383090004E-10</v>
      </c>
      <c r="AW1793" s="163">
        <f t="shared" si="762"/>
        <v>9.7779387133200002E-3</v>
      </c>
      <c r="AX1793" s="196">
        <v>1.1297824E-7</v>
      </c>
      <c r="AY1793" s="196">
        <v>3.4088263E-10</v>
      </c>
      <c r="AZ1793" s="196">
        <v>9.3134004000000002E-15</v>
      </c>
      <c r="BA1793" s="108">
        <v>0</v>
      </c>
      <c r="BB1793" s="108">
        <v>0</v>
      </c>
      <c r="BC1793" s="196">
        <v>5.4808817999999999E-11</v>
      </c>
      <c r="BD1793" s="196">
        <v>1.2250943E-8</v>
      </c>
      <c r="BE1793" s="196">
        <v>7.7696016000000005E-12</v>
      </c>
      <c r="BF1793" s="196">
        <v>1.3076764E-11</v>
      </c>
      <c r="BG1793" s="108">
        <v>0</v>
      </c>
      <c r="BH1793" s="108">
        <v>0</v>
      </c>
      <c r="BI1793" s="108">
        <v>0</v>
      </c>
      <c r="BJ1793" s="108">
        <v>0</v>
      </c>
      <c r="BK1793" s="108">
        <v>0</v>
      </c>
      <c r="BL1793" s="108">
        <v>0</v>
      </c>
      <c r="BM1793" s="108">
        <v>0</v>
      </c>
      <c r="BN1793" s="108">
        <v>0</v>
      </c>
      <c r="BO1793" s="196">
        <v>4.6971332000000001E-7</v>
      </c>
      <c r="BP1793" s="108">
        <v>9.7774690000000004E-3</v>
      </c>
      <c r="BQ1793" s="108">
        <v>0</v>
      </c>
      <c r="BR1793" s="108">
        <v>0</v>
      </c>
      <c r="BS1793" s="108">
        <v>0</v>
      </c>
      <c r="BU1793" s="172">
        <v>6.7867587999999996E-6</v>
      </c>
      <c r="BV1793" s="172">
        <v>1.0819972000000001E-7</v>
      </c>
      <c r="BW1793" s="172">
        <v>3.3945401000000001E-6</v>
      </c>
      <c r="BX1793" s="69">
        <v>0</v>
      </c>
      <c r="BY1793" s="172">
        <v>1.0843231E-7</v>
      </c>
      <c r="BZ1793" s="172">
        <v>3.5482208999999997E-8</v>
      </c>
      <c r="CA1793" s="69">
        <v>0</v>
      </c>
      <c r="CB1793" s="172">
        <v>5.3854356999999998E-8</v>
      </c>
      <c r="CC1793" s="69">
        <v>0</v>
      </c>
      <c r="CD1793" s="69">
        <v>0</v>
      </c>
      <c r="CE1793" s="69">
        <v>0</v>
      </c>
      <c r="CF1793" s="69">
        <v>0</v>
      </c>
      <c r="CG1793" s="69">
        <v>0</v>
      </c>
      <c r="CH1793" s="172">
        <v>7.4256348000000005E-8</v>
      </c>
      <c r="CI1793" s="172">
        <v>3.0007697999999999E-6</v>
      </c>
      <c r="CJ1793" s="172">
        <v>1.1224043999999999E-8</v>
      </c>
      <c r="CK1793" s="69">
        <v>0</v>
      </c>
      <c r="CM1793" s="198">
        <v>0</v>
      </c>
      <c r="CN1793" s="198">
        <v>0.1217438</v>
      </c>
      <c r="CO1793" s="198">
        <v>1.4930886E-3</v>
      </c>
      <c r="CP1793" s="197">
        <v>8.2166551000000006E-5</v>
      </c>
      <c r="CQ1793" s="198">
        <v>0</v>
      </c>
      <c r="CR1793" s="198">
        <v>0</v>
      </c>
      <c r="CS1793" s="197">
        <v>4.1548133999999999E-6</v>
      </c>
      <c r="CT1793" s="198">
        <v>0</v>
      </c>
      <c r="CU1793" s="198">
        <v>0</v>
      </c>
      <c r="CV1793" s="197">
        <v>1.2478161E-5</v>
      </c>
    </row>
    <row r="1794" spans="1:100" ht="14.4">
      <c r="A1794" t="s">
        <v>3941</v>
      </c>
      <c r="B1794" s="85" t="s">
        <v>1279</v>
      </c>
      <c r="C1794" s="113" t="str">
        <f t="shared" si="765"/>
        <v>B.046.08.122</v>
      </c>
      <c r="D1794" s="9" t="s">
        <v>1280</v>
      </c>
      <c r="E1794" s="112" t="s">
        <v>514</v>
      </c>
      <c r="F1794" s="115" t="str">
        <f t="shared" si="766"/>
        <v>Electricity Massachusetts production</v>
      </c>
      <c r="G1794" s="143">
        <f t="shared" si="767"/>
        <v>0.20018401333333335</v>
      </c>
      <c r="I1794" s="118">
        <f t="shared" si="768"/>
        <v>3.3154390951E-2</v>
      </c>
      <c r="K1794" s="161">
        <f t="shared" si="769"/>
        <v>8.7493151100000003E-4</v>
      </c>
      <c r="L1794" s="161">
        <f t="shared" si="770"/>
        <v>2.1915445199999998E-3</v>
      </c>
      <c r="M1794" s="162">
        <f t="shared" si="771"/>
        <v>6.0312919999999998E-5</v>
      </c>
      <c r="N1794" s="161">
        <v>3.0027602E-2</v>
      </c>
      <c r="O1794" s="132">
        <v>3.4909421999999998E-4</v>
      </c>
      <c r="P1794" s="132">
        <v>1.8424502999999999E-3</v>
      </c>
      <c r="Q1794" s="132">
        <v>7.7833746000000004E-4</v>
      </c>
      <c r="R1794" s="164">
        <v>9.6594051000000003E-5</v>
      </c>
      <c r="S1794" s="132">
        <v>0</v>
      </c>
      <c r="T1794" s="132">
        <v>0</v>
      </c>
      <c r="U1794" s="132">
        <v>0</v>
      </c>
      <c r="V1794" s="164">
        <v>4.6489329999999998E-5</v>
      </c>
      <c r="W1794" s="132">
        <v>0</v>
      </c>
      <c r="X1794" s="164">
        <v>1.382359E-5</v>
      </c>
      <c r="Y1794" s="132">
        <v>0</v>
      </c>
      <c r="Z1794" s="132">
        <v>0</v>
      </c>
      <c r="AA1794" s="132">
        <v>0</v>
      </c>
      <c r="AC1794" s="118">
        <f t="shared" si="755"/>
        <v>3.0027602E-2</v>
      </c>
      <c r="AD1794" s="118">
        <f t="shared" si="756"/>
        <v>3.0664760309999997E-3</v>
      </c>
      <c r="AE1794" s="118">
        <f t="shared" si="757"/>
        <v>2.1915445199999998E-3</v>
      </c>
      <c r="AF1794" s="118">
        <f t="shared" si="758"/>
        <v>2.1915445199999998E-3</v>
      </c>
      <c r="AG1794" s="118">
        <f t="shared" si="759"/>
        <v>6.0312919999999998E-5</v>
      </c>
      <c r="AI1794" s="69">
        <v>2.4923128999999999</v>
      </c>
      <c r="AJ1794" s="69">
        <v>2.2340651</v>
      </c>
      <c r="AK1794" s="69">
        <v>1.7174763E-3</v>
      </c>
      <c r="AL1794" s="69">
        <v>0</v>
      </c>
      <c r="AM1794" s="69">
        <v>8.1226219000000002E-2</v>
      </c>
      <c r="AN1794" s="69">
        <v>0.13422266999999999</v>
      </c>
      <c r="AO1794" s="69">
        <v>4.1081475999999999E-2</v>
      </c>
      <c r="AQ1794" s="116">
        <v>3.6666627E-3</v>
      </c>
      <c r="AR1794" s="116">
        <v>3.3784063000000001E-3</v>
      </c>
      <c r="AS1794" s="116">
        <v>1.6062446999999999E-4</v>
      </c>
      <c r="AT1794" s="116">
        <v>1.2763191999999999E-4</v>
      </c>
      <c r="AU1794" s="150">
        <f t="shared" si="760"/>
        <v>2.0254235017999997E-7</v>
      </c>
      <c r="AV1794" s="150">
        <f t="shared" si="761"/>
        <v>5.9402538907700003E-10</v>
      </c>
      <c r="AW1794" s="163">
        <f t="shared" si="762"/>
        <v>1.7875618316740002E-2</v>
      </c>
      <c r="AX1794" s="196">
        <v>1.8577076999999999E-7</v>
      </c>
      <c r="AY1794" s="196">
        <v>5.6051524000000004E-10</v>
      </c>
      <c r="AZ1794" s="196">
        <v>1.5314077000000001E-14</v>
      </c>
      <c r="BA1794" s="108">
        <v>0</v>
      </c>
      <c r="BB1794" s="108">
        <v>0</v>
      </c>
      <c r="BC1794" s="196">
        <v>1.1573318E-10</v>
      </c>
      <c r="BD1794" s="196">
        <v>1.6655847000000001E-8</v>
      </c>
      <c r="BE1794" s="196">
        <v>1.6406132999999999E-11</v>
      </c>
      <c r="BF1794" s="196">
        <v>1.7088702E-11</v>
      </c>
      <c r="BG1794" s="108">
        <v>0</v>
      </c>
      <c r="BH1794" s="108">
        <v>0</v>
      </c>
      <c r="BI1794" s="108">
        <v>0</v>
      </c>
      <c r="BJ1794" s="108">
        <v>0</v>
      </c>
      <c r="BK1794" s="108">
        <v>0</v>
      </c>
      <c r="BL1794" s="108">
        <v>0</v>
      </c>
      <c r="BM1794" s="108">
        <v>0</v>
      </c>
      <c r="BN1794" s="108">
        <v>0</v>
      </c>
      <c r="BO1794" s="196">
        <v>9.3831674000000003E-7</v>
      </c>
      <c r="BP1794" s="108">
        <v>1.787468E-2</v>
      </c>
      <c r="BQ1794" s="108">
        <v>0</v>
      </c>
      <c r="BR1794" s="108">
        <v>0</v>
      </c>
      <c r="BS1794" s="108">
        <v>0</v>
      </c>
      <c r="BU1794" s="172">
        <v>8.8452650000000008E-6</v>
      </c>
      <c r="BV1794" s="172">
        <v>1.5591721E-7</v>
      </c>
      <c r="BW1794" s="172">
        <v>5.5816615E-6</v>
      </c>
      <c r="BX1794" s="69">
        <v>0</v>
      </c>
      <c r="BY1794" s="172">
        <v>1.5902278E-7</v>
      </c>
      <c r="BZ1794" s="172">
        <v>7.4923509999999999E-8</v>
      </c>
      <c r="CA1794" s="69">
        <v>0</v>
      </c>
      <c r="CB1794" s="172">
        <v>1.1371776E-7</v>
      </c>
      <c r="CC1794" s="69">
        <v>0</v>
      </c>
      <c r="CD1794" s="69">
        <v>0</v>
      </c>
      <c r="CE1794" s="69">
        <v>0</v>
      </c>
      <c r="CF1794" s="69">
        <v>0</v>
      </c>
      <c r="CG1794" s="69">
        <v>0</v>
      </c>
      <c r="CH1794" s="172">
        <v>1.5208841000000001E-7</v>
      </c>
      <c r="CI1794" s="172">
        <v>2.5855121999999998E-6</v>
      </c>
      <c r="CJ1794" s="172">
        <v>2.2421566000000001E-8</v>
      </c>
      <c r="CK1794" s="69">
        <v>0</v>
      </c>
      <c r="CM1794" s="198">
        <v>0</v>
      </c>
      <c r="CN1794" s="198">
        <v>0.20018401999999999</v>
      </c>
      <c r="CO1794" s="198">
        <v>3.1527754000000002E-3</v>
      </c>
      <c r="CP1794" s="198">
        <v>1.2386004999999999E-4</v>
      </c>
      <c r="CQ1794" s="198">
        <v>0</v>
      </c>
      <c r="CR1794" s="198">
        <v>0</v>
      </c>
      <c r="CS1794" s="197">
        <v>5.4561226E-6</v>
      </c>
      <c r="CT1794" s="198">
        <v>0</v>
      </c>
      <c r="CU1794" s="198">
        <v>0</v>
      </c>
      <c r="CV1794" s="197">
        <v>2.6348630999999999E-5</v>
      </c>
    </row>
    <row r="1795" spans="1:100" ht="14.4">
      <c r="A1795" t="s">
        <v>3942</v>
      </c>
      <c r="B1795" s="85" t="s">
        <v>1279</v>
      </c>
      <c r="C1795" s="113" t="str">
        <f t="shared" si="765"/>
        <v>B.046.08.123</v>
      </c>
      <c r="D1795" s="9" t="s">
        <v>1280</v>
      </c>
      <c r="E1795" s="112" t="s">
        <v>514</v>
      </c>
      <c r="F1795" s="115" t="str">
        <f t="shared" si="766"/>
        <v>Electricity Michigan production</v>
      </c>
      <c r="G1795" s="143">
        <f t="shared" si="767"/>
        <v>0.17396723333333333</v>
      </c>
      <c r="I1795" s="118">
        <f t="shared" si="768"/>
        <v>3.4301440250000002E-2</v>
      </c>
      <c r="K1795" s="161">
        <f t="shared" si="769"/>
        <v>7.6960265600000007E-4</v>
      </c>
      <c r="L1795" s="161">
        <f t="shared" si="770"/>
        <v>2.5454067899999999E-3</v>
      </c>
      <c r="M1795" s="162">
        <f t="shared" si="771"/>
        <v>4.8913458040000003E-3</v>
      </c>
      <c r="N1795" s="161">
        <v>2.6095085000000001E-2</v>
      </c>
      <c r="O1795" s="132">
        <v>9.0243829000000002E-4</v>
      </c>
      <c r="P1795" s="132">
        <v>1.6429685E-3</v>
      </c>
      <c r="Q1795" s="132">
        <v>6.9867018000000002E-4</v>
      </c>
      <c r="R1795" s="164">
        <v>7.0932476E-5</v>
      </c>
      <c r="S1795" s="132">
        <v>0</v>
      </c>
      <c r="T1795" s="132">
        <v>0</v>
      </c>
      <c r="U1795" s="132">
        <v>0</v>
      </c>
      <c r="V1795" s="164">
        <v>2.0806203999999998E-5</v>
      </c>
      <c r="W1795" s="132">
        <v>0</v>
      </c>
      <c r="X1795" s="132">
        <v>4.8705396000000003E-3</v>
      </c>
      <c r="Y1795" s="132">
        <v>0</v>
      </c>
      <c r="Z1795" s="132">
        <v>0</v>
      </c>
      <c r="AA1795" s="132">
        <v>0</v>
      </c>
      <c r="AC1795" s="118">
        <f t="shared" si="755"/>
        <v>2.6095085000000001E-2</v>
      </c>
      <c r="AD1795" s="118">
        <f t="shared" si="756"/>
        <v>3.3150094459999998E-3</v>
      </c>
      <c r="AE1795" s="118">
        <f t="shared" si="757"/>
        <v>2.5454067899999999E-3</v>
      </c>
      <c r="AF1795" s="118">
        <f t="shared" si="758"/>
        <v>2.5454067899999999E-3</v>
      </c>
      <c r="AG1795" s="118">
        <f t="shared" si="759"/>
        <v>4.8913458040000003E-3</v>
      </c>
      <c r="AI1795" s="69">
        <v>2.7177009000000001</v>
      </c>
      <c r="AJ1795" s="69">
        <v>1.9514421</v>
      </c>
      <c r="AK1795" s="69">
        <v>0.60512763999999997</v>
      </c>
      <c r="AL1795" s="69">
        <v>0</v>
      </c>
      <c r="AM1795" s="69">
        <v>4.1189454E-2</v>
      </c>
      <c r="AN1795" s="69">
        <v>0.10880613</v>
      </c>
      <c r="AO1795" s="69">
        <v>1.1135522E-2</v>
      </c>
      <c r="AQ1795" s="116">
        <v>3.3369162000000002E-3</v>
      </c>
      <c r="AR1795" s="116">
        <v>3.1182800999999998E-3</v>
      </c>
      <c r="AS1795" s="116">
        <v>1.4321726E-4</v>
      </c>
      <c r="AT1795" s="199">
        <v>7.5418817000000004E-5</v>
      </c>
      <c r="AU1795" s="150">
        <f t="shared" si="760"/>
        <v>1.8694724522999999E-7</v>
      </c>
      <c r="AV1795" s="150">
        <f t="shared" si="761"/>
        <v>5.2964963149399989E-10</v>
      </c>
      <c r="AW1795" s="163">
        <f t="shared" si="762"/>
        <v>1.0562859941739999E-2</v>
      </c>
      <c r="AX1795" s="196">
        <v>1.6144158999999999E-7</v>
      </c>
      <c r="AY1795" s="196">
        <v>4.8710825999999999E-10</v>
      </c>
      <c r="AZ1795" s="196">
        <v>1.3308494E-14</v>
      </c>
      <c r="BA1795" s="108">
        <v>0</v>
      </c>
      <c r="BB1795" s="108">
        <v>0</v>
      </c>
      <c r="BC1795" s="196">
        <v>1.0388723000000001E-10</v>
      </c>
      <c r="BD1795" s="196">
        <v>2.5401768E-8</v>
      </c>
      <c r="BE1795" s="196">
        <v>1.4726871E-11</v>
      </c>
      <c r="BF1795" s="196">
        <v>2.7801192E-11</v>
      </c>
      <c r="BG1795" s="108">
        <v>0</v>
      </c>
      <c r="BH1795" s="108">
        <v>0</v>
      </c>
      <c r="BI1795" s="108">
        <v>0</v>
      </c>
      <c r="BJ1795" s="108">
        <v>0</v>
      </c>
      <c r="BK1795" s="108">
        <v>0</v>
      </c>
      <c r="BL1795" s="108">
        <v>0</v>
      </c>
      <c r="BM1795" s="108">
        <v>0</v>
      </c>
      <c r="BN1795" s="108">
        <v>0</v>
      </c>
      <c r="BO1795" s="196">
        <v>4.1994174E-7</v>
      </c>
      <c r="BP1795" s="108">
        <v>1.0562439999999999E-2</v>
      </c>
      <c r="BQ1795" s="108">
        <v>0</v>
      </c>
      <c r="BR1795" s="108">
        <v>0</v>
      </c>
      <c r="BS1795" s="108">
        <v>0</v>
      </c>
      <c r="BU1795" s="172">
        <v>8.6685002E-6</v>
      </c>
      <c r="BV1795" s="172">
        <v>2.2587233000000001E-7</v>
      </c>
      <c r="BW1795" s="172">
        <v>4.8506680999999999E-6</v>
      </c>
      <c r="BX1795" s="69">
        <v>0</v>
      </c>
      <c r="BY1795" s="172">
        <v>1.9939677000000001E-7</v>
      </c>
      <c r="BZ1795" s="172">
        <v>6.7254661000000003E-8</v>
      </c>
      <c r="CA1795" s="69">
        <v>0</v>
      </c>
      <c r="CB1795" s="172">
        <v>1.020781E-7</v>
      </c>
      <c r="CC1795" s="69">
        <v>0</v>
      </c>
      <c r="CD1795" s="69">
        <v>0</v>
      </c>
      <c r="CE1795" s="69">
        <v>0</v>
      </c>
      <c r="CF1795" s="69">
        <v>0</v>
      </c>
      <c r="CG1795" s="69">
        <v>0</v>
      </c>
      <c r="CH1795" s="172">
        <v>1.4209825000000001E-7</v>
      </c>
      <c r="CI1795" s="172">
        <v>3.0710972000000001E-6</v>
      </c>
      <c r="CJ1795" s="172">
        <v>1.0034726000000001E-8</v>
      </c>
      <c r="CK1795" s="69">
        <v>0</v>
      </c>
      <c r="CM1795" s="198">
        <v>0</v>
      </c>
      <c r="CN1795" s="198">
        <v>0.17396724</v>
      </c>
      <c r="CO1795" s="198">
        <v>2.8300708999999999E-3</v>
      </c>
      <c r="CP1795" s="198">
        <v>1.6996348000000001E-4</v>
      </c>
      <c r="CQ1795" s="198">
        <v>0</v>
      </c>
      <c r="CR1795" s="198">
        <v>0</v>
      </c>
      <c r="CS1795" s="197">
        <v>8.0964593000000005E-6</v>
      </c>
      <c r="CT1795" s="198">
        <v>0</v>
      </c>
      <c r="CU1795" s="198">
        <v>0</v>
      </c>
      <c r="CV1795" s="197">
        <v>2.3651698E-5</v>
      </c>
    </row>
    <row r="1796" spans="1:100" ht="14.4">
      <c r="A1796" t="s">
        <v>3943</v>
      </c>
      <c r="B1796" s="85" t="s">
        <v>1279</v>
      </c>
      <c r="C1796" s="113" t="str">
        <f t="shared" si="765"/>
        <v>B.046.08.124</v>
      </c>
      <c r="D1796" s="9" t="s">
        <v>1280</v>
      </c>
      <c r="E1796" s="112" t="s">
        <v>514</v>
      </c>
      <c r="F1796" s="115" t="str">
        <f t="shared" si="766"/>
        <v>Electricity Minnesota production</v>
      </c>
      <c r="G1796" s="143">
        <f t="shared" si="767"/>
        <v>0.12925992</v>
      </c>
      <c r="I1796" s="118">
        <f t="shared" si="768"/>
        <v>2.7070068877E-2</v>
      </c>
      <c r="K1796" s="161">
        <f t="shared" si="769"/>
        <v>6.1364124700000005E-4</v>
      </c>
      <c r="L1796" s="161">
        <f t="shared" si="770"/>
        <v>2.0545771900000002E-3</v>
      </c>
      <c r="M1796" s="162">
        <f t="shared" si="771"/>
        <v>5.0128624400000007E-3</v>
      </c>
      <c r="N1796" s="161">
        <v>1.9388987999999999E-2</v>
      </c>
      <c r="O1796" s="132">
        <v>7.2972599000000003E-4</v>
      </c>
      <c r="P1796" s="132">
        <v>1.3248512E-3</v>
      </c>
      <c r="Q1796" s="132">
        <v>5.6462223000000003E-4</v>
      </c>
      <c r="R1796" s="164">
        <v>4.9019016999999999E-5</v>
      </c>
      <c r="S1796" s="132">
        <v>0</v>
      </c>
      <c r="T1796" s="132">
        <v>0</v>
      </c>
      <c r="U1796" s="132">
        <v>0</v>
      </c>
      <c r="V1796" s="164">
        <v>5.3003839999999998E-5</v>
      </c>
      <c r="W1796" s="132">
        <v>0</v>
      </c>
      <c r="X1796" s="132">
        <v>4.9598586000000004E-3</v>
      </c>
      <c r="Y1796" s="132">
        <v>0</v>
      </c>
      <c r="Z1796" s="132">
        <v>0</v>
      </c>
      <c r="AA1796" s="132">
        <v>0</v>
      </c>
      <c r="AC1796" s="118">
        <f t="shared" si="755"/>
        <v>1.9388987999999999E-2</v>
      </c>
      <c r="AD1796" s="118">
        <f t="shared" si="756"/>
        <v>2.668218437E-3</v>
      </c>
      <c r="AE1796" s="118">
        <f t="shared" si="757"/>
        <v>2.0545771900000002E-3</v>
      </c>
      <c r="AF1796" s="118">
        <f t="shared" si="758"/>
        <v>2.0545771900000002E-3</v>
      </c>
      <c r="AG1796" s="118">
        <f t="shared" si="759"/>
        <v>5.0128624400000007E-3</v>
      </c>
      <c r="AI1796" s="69">
        <v>2.3593008000000002</v>
      </c>
      <c r="AJ1796" s="69">
        <v>1.3742544999999999</v>
      </c>
      <c r="AK1796" s="69">
        <v>0.61622485000000005</v>
      </c>
      <c r="AL1796" s="69">
        <v>0</v>
      </c>
      <c r="AM1796" s="69">
        <v>2.5319398999999999E-2</v>
      </c>
      <c r="AN1796" s="69">
        <v>0.32825068000000002</v>
      </c>
      <c r="AO1796" s="69">
        <v>1.5251333000000001E-2</v>
      </c>
      <c r="AQ1796" s="116">
        <v>2.4917409E-3</v>
      </c>
      <c r="AR1796" s="116">
        <v>2.3425872000000002E-3</v>
      </c>
      <c r="AS1796" s="116">
        <v>1.0716367E-4</v>
      </c>
      <c r="AT1796" s="199">
        <v>4.1990046999999998E-5</v>
      </c>
      <c r="AU1796" s="150">
        <f t="shared" si="760"/>
        <v>1.4044287726599999E-7</v>
      </c>
      <c r="AV1796" s="150">
        <f t="shared" si="761"/>
        <v>3.96315347384E-10</v>
      </c>
      <c r="AW1796" s="163">
        <f t="shared" si="762"/>
        <v>5.8809589022999998E-3</v>
      </c>
      <c r="AX1796" s="196">
        <v>1.1995321000000001E-7</v>
      </c>
      <c r="AY1796" s="196">
        <v>3.6192778E-10</v>
      </c>
      <c r="AZ1796" s="196">
        <v>9.888384E-15</v>
      </c>
      <c r="BA1796" s="108">
        <v>0</v>
      </c>
      <c r="BB1796" s="108">
        <v>0</v>
      </c>
      <c r="BC1796" s="196">
        <v>8.3955265999999994E-11</v>
      </c>
      <c r="BD1796" s="196">
        <v>2.0405711999999998E-8</v>
      </c>
      <c r="BE1796" s="196">
        <v>1.1901351E-11</v>
      </c>
      <c r="BF1796" s="196">
        <v>2.2476327999999999E-11</v>
      </c>
      <c r="BG1796" s="108">
        <v>0</v>
      </c>
      <c r="BH1796" s="108">
        <v>0</v>
      </c>
      <c r="BI1796" s="108">
        <v>0</v>
      </c>
      <c r="BJ1796" s="108">
        <v>0</v>
      </c>
      <c r="BK1796" s="108">
        <v>0</v>
      </c>
      <c r="BL1796" s="108">
        <v>0</v>
      </c>
      <c r="BM1796" s="108">
        <v>0</v>
      </c>
      <c r="BN1796" s="108">
        <v>0</v>
      </c>
      <c r="BO1796" s="196">
        <v>1.0698023E-6</v>
      </c>
      <c r="BP1796" s="108">
        <v>5.8798890999999997E-3</v>
      </c>
      <c r="BQ1796" s="108">
        <v>0</v>
      </c>
      <c r="BR1796" s="108">
        <v>0</v>
      </c>
      <c r="BS1796" s="108">
        <v>0</v>
      </c>
      <c r="BU1796" s="172">
        <v>6.6364172000000002E-6</v>
      </c>
      <c r="BV1796" s="172">
        <v>1.8259895999999999E-7</v>
      </c>
      <c r="BW1796" s="172">
        <v>3.6041096E-6</v>
      </c>
      <c r="BX1796" s="69">
        <v>0</v>
      </c>
      <c r="BY1796" s="172">
        <v>1.5375899999999999E-7</v>
      </c>
      <c r="BZ1796" s="172">
        <v>5.4351077000000003E-8</v>
      </c>
      <c r="CA1796" s="69">
        <v>0</v>
      </c>
      <c r="CB1796" s="172">
        <v>8.2493237999999999E-8</v>
      </c>
      <c r="CC1796" s="69">
        <v>0</v>
      </c>
      <c r="CD1796" s="69">
        <v>0</v>
      </c>
      <c r="CE1796" s="69">
        <v>0</v>
      </c>
      <c r="CF1796" s="69">
        <v>0</v>
      </c>
      <c r="CG1796" s="69">
        <v>0</v>
      </c>
      <c r="CH1796" s="172">
        <v>1.1483914000000001E-7</v>
      </c>
      <c r="CI1796" s="172">
        <v>2.4187026999999999E-6</v>
      </c>
      <c r="CJ1796" s="172">
        <v>2.5563481E-8</v>
      </c>
      <c r="CK1796" s="69">
        <v>0</v>
      </c>
      <c r="CM1796" s="198">
        <v>0</v>
      </c>
      <c r="CN1796" s="198">
        <v>0.12925992</v>
      </c>
      <c r="CO1796" s="198">
        <v>2.2870891E-3</v>
      </c>
      <c r="CP1796" s="198">
        <v>1.3739701999999999E-4</v>
      </c>
      <c r="CQ1796" s="198">
        <v>0</v>
      </c>
      <c r="CR1796" s="198">
        <v>0</v>
      </c>
      <c r="CS1796" s="197">
        <v>6.3385994000000001E-6</v>
      </c>
      <c r="CT1796" s="198">
        <v>0</v>
      </c>
      <c r="CU1796" s="198">
        <v>0</v>
      </c>
      <c r="CV1796" s="197">
        <v>1.9113845999999999E-5</v>
      </c>
    </row>
    <row r="1797" spans="1:100" ht="14.4">
      <c r="A1797" t="s">
        <v>3944</v>
      </c>
      <c r="B1797" s="85" t="s">
        <v>1279</v>
      </c>
      <c r="C1797" s="113" t="str">
        <f t="shared" si="765"/>
        <v>B.046.08.125</v>
      </c>
      <c r="D1797" s="9" t="s">
        <v>1280</v>
      </c>
      <c r="E1797" s="112" t="s">
        <v>514</v>
      </c>
      <c r="F1797" s="115" t="str">
        <f t="shared" si="766"/>
        <v>Electricity Mississippi production</v>
      </c>
      <c r="G1797" s="143">
        <f t="shared" si="767"/>
        <v>0.17554631333333334</v>
      </c>
      <c r="I1797" s="118">
        <f t="shared" si="768"/>
        <v>3.1431947727000004E-2</v>
      </c>
      <c r="K1797" s="161">
        <f t="shared" si="769"/>
        <v>4.2184004399999997E-4</v>
      </c>
      <c r="L1797" s="161">
        <f t="shared" si="770"/>
        <v>1.3392004599999999E-3</v>
      </c>
      <c r="M1797" s="162">
        <f t="shared" si="771"/>
        <v>3.3389602230000002E-3</v>
      </c>
      <c r="N1797" s="161">
        <v>2.6331947000000001E-2</v>
      </c>
      <c r="O1797" s="132">
        <v>4.9206412999999998E-4</v>
      </c>
      <c r="P1797" s="132">
        <v>8.4713633000000005E-4</v>
      </c>
      <c r="Q1797" s="132">
        <v>3.6049332E-4</v>
      </c>
      <c r="R1797" s="164">
        <v>6.1346723999999999E-5</v>
      </c>
      <c r="S1797" s="132">
        <v>0</v>
      </c>
      <c r="T1797" s="132">
        <v>0</v>
      </c>
      <c r="U1797" s="132">
        <v>0</v>
      </c>
      <c r="V1797" s="164">
        <v>1.3555022999999999E-5</v>
      </c>
      <c r="W1797" s="132">
        <v>0</v>
      </c>
      <c r="X1797" s="132">
        <v>3.3254052000000001E-3</v>
      </c>
      <c r="Y1797" s="132">
        <v>0</v>
      </c>
      <c r="Z1797" s="132">
        <v>0</v>
      </c>
      <c r="AA1797" s="132">
        <v>0</v>
      </c>
      <c r="AC1797" s="118">
        <f t="shared" si="755"/>
        <v>2.6331947000000001E-2</v>
      </c>
      <c r="AD1797" s="118">
        <f t="shared" si="756"/>
        <v>1.7610405039999999E-3</v>
      </c>
      <c r="AE1797" s="118">
        <f t="shared" si="757"/>
        <v>1.3392004599999999E-3</v>
      </c>
      <c r="AF1797" s="118">
        <f t="shared" si="758"/>
        <v>1.3392004599999999E-3</v>
      </c>
      <c r="AG1797" s="118">
        <f t="shared" si="759"/>
        <v>3.3389602230000002E-3</v>
      </c>
      <c r="AI1797" s="69">
        <v>2.6304340000000002</v>
      </c>
      <c r="AJ1797" s="69">
        <v>2.1701906000000002</v>
      </c>
      <c r="AK1797" s="69">
        <v>0.41315640999999997</v>
      </c>
      <c r="AL1797" s="69">
        <v>0</v>
      </c>
      <c r="AM1797" s="69">
        <v>3.2697358E-4</v>
      </c>
      <c r="AN1797" s="69">
        <v>4.6759993E-2</v>
      </c>
      <c r="AO1797" s="69">
        <v>0</v>
      </c>
      <c r="AQ1797" s="116">
        <v>3.2040285E-3</v>
      </c>
      <c r="AR1797" s="116">
        <v>2.951282E-3</v>
      </c>
      <c r="AS1797" s="116">
        <v>1.3899790000000001E-4</v>
      </c>
      <c r="AT1797" s="116">
        <v>1.1374859E-4</v>
      </c>
      <c r="AU1797" s="150">
        <f t="shared" si="760"/>
        <v>1.76935374765E-7</v>
      </c>
      <c r="AV1797" s="150">
        <f t="shared" si="761"/>
        <v>5.1404549809300004E-10</v>
      </c>
      <c r="AW1797" s="163">
        <f t="shared" si="762"/>
        <v>1.593117558762E-2</v>
      </c>
      <c r="AX1797" s="196">
        <v>1.6290698E-7</v>
      </c>
      <c r="AY1797" s="196">
        <v>4.9152967000000004E-10</v>
      </c>
      <c r="AZ1797" s="196">
        <v>1.3429293E-14</v>
      </c>
      <c r="BA1797" s="108">
        <v>0</v>
      </c>
      <c r="BB1797" s="108">
        <v>0</v>
      </c>
      <c r="BC1797" s="196">
        <v>5.3602765000000001E-11</v>
      </c>
      <c r="BD1797" s="196">
        <v>1.3974791999999999E-8</v>
      </c>
      <c r="BE1797" s="196">
        <v>7.5986337999999997E-12</v>
      </c>
      <c r="BF1797" s="196">
        <v>1.4903765E-11</v>
      </c>
      <c r="BG1797" s="108">
        <v>0</v>
      </c>
      <c r="BH1797" s="108">
        <v>0</v>
      </c>
      <c r="BI1797" s="108">
        <v>0</v>
      </c>
      <c r="BJ1797" s="108">
        <v>0</v>
      </c>
      <c r="BK1797" s="108">
        <v>0</v>
      </c>
      <c r="BL1797" s="108">
        <v>0</v>
      </c>
      <c r="BM1797" s="108">
        <v>0</v>
      </c>
      <c r="BN1797" s="108">
        <v>0</v>
      </c>
      <c r="BO1797" s="196">
        <v>2.7358762E-7</v>
      </c>
      <c r="BP1797" s="108">
        <v>1.5930902E-2</v>
      </c>
      <c r="BQ1797" s="108">
        <v>0</v>
      </c>
      <c r="BR1797" s="108">
        <v>0</v>
      </c>
      <c r="BS1797" s="108">
        <v>0</v>
      </c>
      <c r="BU1797" s="172">
        <v>8.3523045000000003E-6</v>
      </c>
      <c r="BV1797" s="172">
        <v>1.2039856000000001E-7</v>
      </c>
      <c r="BW1797" s="172">
        <v>4.894697E-6</v>
      </c>
      <c r="BX1797" s="69">
        <v>0</v>
      </c>
      <c r="BY1797" s="172">
        <v>1.2820956E-7</v>
      </c>
      <c r="BZ1797" s="172">
        <v>3.4701433000000003E-8</v>
      </c>
      <c r="CA1797" s="69">
        <v>0</v>
      </c>
      <c r="CB1797" s="172">
        <v>5.2669307000000002E-8</v>
      </c>
      <c r="CC1797" s="69">
        <v>0</v>
      </c>
      <c r="CD1797" s="69">
        <v>0</v>
      </c>
      <c r="CE1797" s="69">
        <v>0</v>
      </c>
      <c r="CF1797" s="69">
        <v>0</v>
      </c>
      <c r="CG1797" s="69">
        <v>0</v>
      </c>
      <c r="CH1797" s="172">
        <v>7.3568775999999997E-8</v>
      </c>
      <c r="CI1797" s="172">
        <v>3.0415224E-6</v>
      </c>
      <c r="CJ1797" s="172">
        <v>6.5375183999999999E-9</v>
      </c>
      <c r="CK1797" s="69">
        <v>0</v>
      </c>
      <c r="CM1797" s="198">
        <v>0</v>
      </c>
      <c r="CN1797" s="198">
        <v>0.17554631000000001</v>
      </c>
      <c r="CO1797" s="198">
        <v>1.4602336E-3</v>
      </c>
      <c r="CP1797" s="197">
        <v>9.0333741999999994E-5</v>
      </c>
      <c r="CQ1797" s="198">
        <v>0</v>
      </c>
      <c r="CR1797" s="198">
        <v>0</v>
      </c>
      <c r="CS1797" s="197">
        <v>4.9558687999999997E-6</v>
      </c>
      <c r="CT1797" s="198">
        <v>0</v>
      </c>
      <c r="CU1797" s="198">
        <v>0</v>
      </c>
      <c r="CV1797" s="197">
        <v>1.2203583E-5</v>
      </c>
    </row>
    <row r="1798" spans="1:100" ht="14.4">
      <c r="A1798" t="s">
        <v>3945</v>
      </c>
      <c r="B1798" s="85" t="s">
        <v>1279</v>
      </c>
      <c r="C1798" s="113" t="str">
        <f t="shared" si="765"/>
        <v>B.046.08.126</v>
      </c>
      <c r="D1798" s="9" t="s">
        <v>1280</v>
      </c>
      <c r="E1798" s="112" t="s">
        <v>514</v>
      </c>
      <c r="F1798" s="115" t="str">
        <f t="shared" si="766"/>
        <v>Electricity Missouri production</v>
      </c>
      <c r="G1798" s="143">
        <f t="shared" si="767"/>
        <v>0.22642426666666671</v>
      </c>
      <c r="I1798" s="118">
        <f t="shared" si="768"/>
        <v>4.2213449882000001E-2</v>
      </c>
      <c r="K1798" s="161">
        <f t="shared" si="769"/>
        <v>9.9757928800000011E-4</v>
      </c>
      <c r="L1798" s="161">
        <f t="shared" si="770"/>
        <v>4.8267021E-3</v>
      </c>
      <c r="M1798" s="162">
        <f t="shared" si="771"/>
        <v>2.4255284939999999E-3</v>
      </c>
      <c r="N1798" s="161">
        <v>3.3963640000000003E-2</v>
      </c>
      <c r="O1798" s="132">
        <v>2.6615498999999999E-3</v>
      </c>
      <c r="P1798" s="132">
        <v>2.1651522000000001E-3</v>
      </c>
      <c r="Q1798" s="132">
        <v>9.2788050000000002E-4</v>
      </c>
      <c r="R1798" s="164">
        <v>6.9698788000000005E-5</v>
      </c>
      <c r="S1798" s="132">
        <v>0</v>
      </c>
      <c r="T1798" s="132">
        <v>0</v>
      </c>
      <c r="U1798" s="132">
        <v>0</v>
      </c>
      <c r="V1798" s="164">
        <v>2.2870993999999999E-5</v>
      </c>
      <c r="W1798" s="132">
        <v>0</v>
      </c>
      <c r="X1798" s="132">
        <v>2.4026575000000001E-3</v>
      </c>
      <c r="Y1798" s="132">
        <v>0</v>
      </c>
      <c r="Z1798" s="132">
        <v>0</v>
      </c>
      <c r="AA1798" s="132">
        <v>0</v>
      </c>
      <c r="AC1798" s="118">
        <f t="shared" si="755"/>
        <v>3.3963640000000003E-2</v>
      </c>
      <c r="AD1798" s="118">
        <f t="shared" si="756"/>
        <v>5.8242813880000008E-3</v>
      </c>
      <c r="AE1798" s="118">
        <f t="shared" si="757"/>
        <v>4.8267021E-3</v>
      </c>
      <c r="AF1798" s="118">
        <f t="shared" si="758"/>
        <v>4.8267021E-3</v>
      </c>
      <c r="AG1798" s="118">
        <f t="shared" si="759"/>
        <v>2.4255284939999999E-3</v>
      </c>
      <c r="AI1798" s="69">
        <v>3.0085953000000001</v>
      </c>
      <c r="AJ1798" s="69">
        <v>2.5736381000000002</v>
      </c>
      <c r="AK1798" s="69">
        <v>0.298512</v>
      </c>
      <c r="AL1798" s="69">
        <v>0</v>
      </c>
      <c r="AM1798" s="69">
        <v>2.2834256000000002E-3</v>
      </c>
      <c r="AN1798" s="69">
        <v>0.11909949</v>
      </c>
      <c r="AO1798" s="69">
        <v>1.5062280000000001E-2</v>
      </c>
      <c r="AQ1798" s="116">
        <v>4.7502081000000002E-3</v>
      </c>
      <c r="AR1798" s="116">
        <v>4.5066187000000002E-3</v>
      </c>
      <c r="AS1798" s="116">
        <v>1.9507617E-4</v>
      </c>
      <c r="AT1798" s="199">
        <v>4.8513246000000001E-5</v>
      </c>
      <c r="AU1798" s="150">
        <f t="shared" si="760"/>
        <v>2.7018097515999996E-7</v>
      </c>
      <c r="AV1798" s="150">
        <f t="shared" si="761"/>
        <v>7.2143553545699992E-10</v>
      </c>
      <c r="AW1798" s="163">
        <f t="shared" si="762"/>
        <v>6.7945722163900001E-3</v>
      </c>
      <c r="AX1798" s="196">
        <v>2.1012172E-7</v>
      </c>
      <c r="AY1798" s="196">
        <v>6.3398796000000001E-10</v>
      </c>
      <c r="AZ1798" s="196">
        <v>1.7321456999999999E-14</v>
      </c>
      <c r="BA1798" s="108">
        <v>0</v>
      </c>
      <c r="BB1798" s="108">
        <v>0</v>
      </c>
      <c r="BC1798" s="196">
        <v>1.3796916E-10</v>
      </c>
      <c r="BD1798" s="196">
        <v>5.9921286000000003E-8</v>
      </c>
      <c r="BE1798" s="196">
        <v>1.9558265999999999E-11</v>
      </c>
      <c r="BF1798" s="196">
        <v>6.7871988000000004E-11</v>
      </c>
      <c r="BG1798" s="108">
        <v>0</v>
      </c>
      <c r="BH1798" s="108">
        <v>0</v>
      </c>
      <c r="BI1798" s="108">
        <v>0</v>
      </c>
      <c r="BJ1798" s="108">
        <v>0</v>
      </c>
      <c r="BK1798" s="108">
        <v>0</v>
      </c>
      <c r="BL1798" s="108">
        <v>0</v>
      </c>
      <c r="BM1798" s="108">
        <v>0</v>
      </c>
      <c r="BN1798" s="108">
        <v>0</v>
      </c>
      <c r="BO1798" s="196">
        <v>4.6161639000000001E-7</v>
      </c>
      <c r="BP1798" s="108">
        <v>6.7941106000000001E-3</v>
      </c>
      <c r="BQ1798" s="108">
        <v>0</v>
      </c>
      <c r="BR1798" s="108">
        <v>0</v>
      </c>
      <c r="BS1798" s="108">
        <v>0</v>
      </c>
      <c r="BU1798" s="172">
        <v>1.1154904E-5</v>
      </c>
      <c r="BV1798" s="172">
        <v>5.1335321999999996E-7</v>
      </c>
      <c r="BW1798" s="172">
        <v>6.3133094000000004E-6</v>
      </c>
      <c r="BX1798" s="69">
        <v>0</v>
      </c>
      <c r="BY1798" s="172">
        <v>4.1864711999999999E-7</v>
      </c>
      <c r="BZ1798" s="172">
        <v>8.9318667000000004E-8</v>
      </c>
      <c r="CA1798" s="69">
        <v>0</v>
      </c>
      <c r="CB1798" s="172">
        <v>1.3556651000000001E-7</v>
      </c>
      <c r="CC1798" s="69">
        <v>0</v>
      </c>
      <c r="CD1798" s="69">
        <v>0</v>
      </c>
      <c r="CE1798" s="69">
        <v>0</v>
      </c>
      <c r="CF1798" s="69">
        <v>0</v>
      </c>
      <c r="CG1798" s="69">
        <v>0</v>
      </c>
      <c r="CH1798" s="172">
        <v>2.0256709E-7</v>
      </c>
      <c r="CI1798" s="172">
        <v>3.4711108999999998E-6</v>
      </c>
      <c r="CJ1798" s="172">
        <v>1.1030564E-8</v>
      </c>
      <c r="CK1798" s="69">
        <v>0</v>
      </c>
      <c r="CM1798" s="198">
        <v>0</v>
      </c>
      <c r="CN1798" s="198">
        <v>0.22642427000000001</v>
      </c>
      <c r="CO1798" s="198">
        <v>3.7585225E-3</v>
      </c>
      <c r="CP1798" s="198">
        <v>3.7171410999999998E-4</v>
      </c>
      <c r="CQ1798" s="198">
        <v>0</v>
      </c>
      <c r="CR1798" s="198">
        <v>0</v>
      </c>
      <c r="CS1798" s="197">
        <v>1.9063246999999999E-5</v>
      </c>
      <c r="CT1798" s="198">
        <v>0</v>
      </c>
      <c r="CU1798" s="198">
        <v>0</v>
      </c>
      <c r="CV1798" s="197">
        <v>3.1411029000000001E-5</v>
      </c>
    </row>
    <row r="1799" spans="1:100" ht="14.4">
      <c r="A1799" t="s">
        <v>3946</v>
      </c>
      <c r="B1799" s="85" t="s">
        <v>1279</v>
      </c>
      <c r="C1799" s="113" t="str">
        <f t="shared" si="765"/>
        <v>B.046.08.127</v>
      </c>
      <c r="D1799" s="9" t="s">
        <v>1280</v>
      </c>
      <c r="E1799" s="112" t="s">
        <v>514</v>
      </c>
      <c r="F1799" s="115" t="str">
        <f t="shared" si="766"/>
        <v>Electricity Montana production</v>
      </c>
      <c r="G1799" s="143">
        <f t="shared" si="767"/>
        <v>0.14620834666666666</v>
      </c>
      <c r="I1799" s="118">
        <f t="shared" si="768"/>
        <v>2.5906275959999999E-2</v>
      </c>
      <c r="K1799" s="161">
        <f t="shared" si="769"/>
        <v>9.0933569E-4</v>
      </c>
      <c r="L1799" s="161">
        <f t="shared" si="770"/>
        <v>2.8262045200000002E-3</v>
      </c>
      <c r="M1799" s="162">
        <f t="shared" si="771"/>
        <v>2.3948375000000001E-4</v>
      </c>
      <c r="N1799" s="161">
        <v>2.1931251999999998E-2</v>
      </c>
      <c r="O1799" s="132">
        <v>7.8603012000000002E-4</v>
      </c>
      <c r="P1799" s="132">
        <v>2.0401744000000002E-3</v>
      </c>
      <c r="Q1799" s="132">
        <v>8.6822956999999998E-4</v>
      </c>
      <c r="R1799" s="164">
        <v>4.1106119999999997E-5</v>
      </c>
      <c r="S1799" s="132">
        <v>0</v>
      </c>
      <c r="T1799" s="132">
        <v>0</v>
      </c>
      <c r="U1799" s="132">
        <v>0</v>
      </c>
      <c r="V1799" s="132">
        <v>1.0735321E-4</v>
      </c>
      <c r="W1799" s="132">
        <v>0</v>
      </c>
      <c r="X1799" s="132">
        <v>1.3213054000000001E-4</v>
      </c>
      <c r="Y1799" s="132">
        <v>0</v>
      </c>
      <c r="Z1799" s="132">
        <v>0</v>
      </c>
      <c r="AA1799" s="132">
        <v>0</v>
      </c>
      <c r="AC1799" s="118">
        <f t="shared" ref="AC1799:AC1862" si="772">N1799</f>
        <v>2.1931251999999998E-2</v>
      </c>
      <c r="AD1799" s="118">
        <f t="shared" ref="AD1799:AD1862" si="773">O1799+P1799+Q1799+R1799+S1799+T1799+U1799</f>
        <v>3.7355402100000003E-3</v>
      </c>
      <c r="AE1799" s="118">
        <f t="shared" ref="AE1799:AE1862" si="774">O1799+P1799+U1799+Z1799</f>
        <v>2.8262045200000002E-3</v>
      </c>
      <c r="AF1799" s="118">
        <f t="shared" ref="AF1799:AF1862" si="775">Y1799+O1799+P1799+U1799+W1799</f>
        <v>2.8262045200000002E-3</v>
      </c>
      <c r="AG1799" s="118">
        <f t="shared" ref="AG1799:AG1862" si="776">V1799+X1799+AA1799</f>
        <v>2.3948375000000001E-4</v>
      </c>
      <c r="AI1799" s="69">
        <v>2.0627620000000002</v>
      </c>
      <c r="AJ1799" s="69">
        <v>1.4364439</v>
      </c>
      <c r="AK1799" s="69">
        <v>1.6416218E-2</v>
      </c>
      <c r="AL1799" s="69">
        <v>0</v>
      </c>
      <c r="AM1799" s="69">
        <v>2.1258541E-3</v>
      </c>
      <c r="AN1799" s="69">
        <v>0.24461627999999999</v>
      </c>
      <c r="AO1799" s="69">
        <v>0.36315966999999999</v>
      </c>
      <c r="AQ1799" s="116">
        <v>2.8302478E-3</v>
      </c>
      <c r="AR1799" s="116">
        <v>2.6779325999999998E-3</v>
      </c>
      <c r="AS1799" s="116">
        <v>1.2307202999999999E-4</v>
      </c>
      <c r="AT1799" s="199">
        <v>2.9243203E-5</v>
      </c>
      <c r="AU1799" s="150">
        <f t="shared" ref="AU1799:AU1862" si="777">AX1799+BA1799+BB1799+BC1799+BD1799+BL1799+BM1799+BQ1799</f>
        <v>1.6054751449000001E-7</v>
      </c>
      <c r="AV1799" s="150">
        <f t="shared" ref="AV1799:AV1862" si="778">AY1799+AZ1799+BE1799+BF1799+BG1799+BH1799+BI1799+BJ1799+BK1799+BN1799+BR1799+BS1799</f>
        <v>4.5514804593800002E-10</v>
      </c>
      <c r="AW1799" s="163">
        <f t="shared" ref="AW1799:AW1862" si="779">BO1799+BP1799</f>
        <v>4.0956867620999997E-3</v>
      </c>
      <c r="AX1799" s="196">
        <v>1.3568134E-7</v>
      </c>
      <c r="AY1799" s="196">
        <v>4.0938336000000001E-10</v>
      </c>
      <c r="AZ1799" s="196">
        <v>1.1184938E-14</v>
      </c>
      <c r="BA1799" s="108">
        <v>0</v>
      </c>
      <c r="BB1799" s="108">
        <v>0</v>
      </c>
      <c r="BC1799" s="196">
        <v>1.2909949E-10</v>
      </c>
      <c r="BD1799" s="196">
        <v>2.4737074999999999E-8</v>
      </c>
      <c r="BE1799" s="196">
        <v>1.8300917E-11</v>
      </c>
      <c r="BF1799" s="196">
        <v>2.7452583999999998E-11</v>
      </c>
      <c r="BG1799" s="108">
        <v>0</v>
      </c>
      <c r="BH1799" s="108">
        <v>0</v>
      </c>
      <c r="BI1799" s="108">
        <v>0</v>
      </c>
      <c r="BJ1799" s="108">
        <v>0</v>
      </c>
      <c r="BK1799" s="108">
        <v>0</v>
      </c>
      <c r="BL1799" s="108">
        <v>0</v>
      </c>
      <c r="BM1799" s="108">
        <v>0</v>
      </c>
      <c r="BN1799" s="108">
        <v>0</v>
      </c>
      <c r="BO1799" s="196">
        <v>2.1667620999999999E-6</v>
      </c>
      <c r="BP1799" s="108">
        <v>4.0935199999999998E-3</v>
      </c>
      <c r="BQ1799" s="108">
        <v>0</v>
      </c>
      <c r="BR1799" s="108">
        <v>0</v>
      </c>
      <c r="BS1799" s="108">
        <v>0</v>
      </c>
      <c r="BU1799" s="172">
        <v>6.6582533999999998E-6</v>
      </c>
      <c r="BV1799" s="172">
        <v>2.317695E-7</v>
      </c>
      <c r="BW1799" s="172">
        <v>4.0766766000000001E-6</v>
      </c>
      <c r="BX1799" s="69">
        <v>0</v>
      </c>
      <c r="BY1799" s="172">
        <v>1.6538609E-7</v>
      </c>
      <c r="BZ1799" s="172">
        <v>8.3576609999999996E-8</v>
      </c>
      <c r="CA1799" s="69">
        <v>0</v>
      </c>
      <c r="CB1799" s="172">
        <v>1.2685130999999999E-7</v>
      </c>
      <c r="CC1799" s="69">
        <v>0</v>
      </c>
      <c r="CD1799" s="69">
        <v>0</v>
      </c>
      <c r="CE1799" s="69">
        <v>0</v>
      </c>
      <c r="CF1799" s="69">
        <v>0</v>
      </c>
      <c r="CG1799" s="69">
        <v>0</v>
      </c>
      <c r="CH1799" s="172">
        <v>1.7340837999999999E-7</v>
      </c>
      <c r="CI1799" s="172">
        <v>1.7488091000000001E-6</v>
      </c>
      <c r="CJ1799" s="172">
        <v>5.1775907E-8</v>
      </c>
      <c r="CK1799" s="69">
        <v>0</v>
      </c>
      <c r="CM1799" s="198">
        <v>0</v>
      </c>
      <c r="CN1799" s="198">
        <v>0.14620833999999999</v>
      </c>
      <c r="CO1799" s="198">
        <v>3.5168971999999998E-3</v>
      </c>
      <c r="CP1799" s="198">
        <v>1.7774168E-4</v>
      </c>
      <c r="CQ1799" s="198">
        <v>0</v>
      </c>
      <c r="CR1799" s="198">
        <v>0</v>
      </c>
      <c r="CS1799" s="197">
        <v>6.8429002E-6</v>
      </c>
      <c r="CT1799" s="198">
        <v>0</v>
      </c>
      <c r="CU1799" s="198">
        <v>0</v>
      </c>
      <c r="CV1799" s="197">
        <v>2.9391698999999999E-5</v>
      </c>
    </row>
    <row r="1800" spans="1:100" ht="14.4">
      <c r="A1800" t="s">
        <v>3947</v>
      </c>
      <c r="B1800" s="85" t="s">
        <v>1279</v>
      </c>
      <c r="C1800" s="113" t="str">
        <f t="shared" si="765"/>
        <v>B.046.08.128</v>
      </c>
      <c r="D1800" s="9" t="s">
        <v>1280</v>
      </c>
      <c r="E1800" s="112" t="s">
        <v>514</v>
      </c>
      <c r="F1800" s="115" t="str">
        <f t="shared" si="766"/>
        <v>Electricity Nebraska production</v>
      </c>
      <c r="G1800" s="143">
        <f t="shared" si="767"/>
        <v>0.16305884000000001</v>
      </c>
      <c r="I1800" s="118">
        <f t="shared" si="768"/>
        <v>3.4103331281000002E-2</v>
      </c>
      <c r="K1800" s="161">
        <f t="shared" si="769"/>
        <v>8.8526432999999996E-4</v>
      </c>
      <c r="L1800" s="161">
        <f t="shared" si="770"/>
        <v>4.7550079000000002E-3</v>
      </c>
      <c r="M1800" s="162">
        <f t="shared" si="771"/>
        <v>4.0042330509999996E-3</v>
      </c>
      <c r="N1800" s="161">
        <v>2.4458825999999999E-2</v>
      </c>
      <c r="O1800" s="132">
        <v>2.7936548999999999E-3</v>
      </c>
      <c r="P1800" s="132">
        <v>1.9613529999999999E-3</v>
      </c>
      <c r="Q1800" s="132">
        <v>8.3739852999999999E-4</v>
      </c>
      <c r="R1800" s="164">
        <v>4.7865799999999998E-5</v>
      </c>
      <c r="S1800" s="132">
        <v>0</v>
      </c>
      <c r="T1800" s="132">
        <v>0</v>
      </c>
      <c r="U1800" s="132">
        <v>0</v>
      </c>
      <c r="V1800" s="164">
        <v>4.7610651000000001E-5</v>
      </c>
      <c r="W1800" s="132">
        <v>0</v>
      </c>
      <c r="X1800" s="132">
        <v>3.9566224000000001E-3</v>
      </c>
      <c r="Y1800" s="132">
        <v>0</v>
      </c>
      <c r="Z1800" s="132">
        <v>0</v>
      </c>
      <c r="AA1800" s="132">
        <v>0</v>
      </c>
      <c r="AC1800" s="118">
        <f t="shared" si="772"/>
        <v>2.4458825999999999E-2</v>
      </c>
      <c r="AD1800" s="118">
        <f t="shared" si="773"/>
        <v>5.6402722299999999E-3</v>
      </c>
      <c r="AE1800" s="118">
        <f t="shared" si="774"/>
        <v>4.7550079000000002E-3</v>
      </c>
      <c r="AF1800" s="118">
        <f t="shared" si="775"/>
        <v>4.7550079000000002E-3</v>
      </c>
      <c r="AG1800" s="118">
        <f t="shared" si="776"/>
        <v>4.0042330509999996E-3</v>
      </c>
      <c r="AI1800" s="69">
        <v>2.5269463000000001</v>
      </c>
      <c r="AJ1800" s="69">
        <v>1.6800534</v>
      </c>
      <c r="AK1800" s="69">
        <v>0.49158035999999999</v>
      </c>
      <c r="AL1800" s="69">
        <v>0</v>
      </c>
      <c r="AM1800" s="69">
        <v>5.5281206000000003E-3</v>
      </c>
      <c r="AN1800" s="69">
        <v>0.31632925000000001</v>
      </c>
      <c r="AO1800" s="69">
        <v>3.3455103999999999E-2</v>
      </c>
      <c r="AQ1800" s="116">
        <v>3.7161782000000002E-3</v>
      </c>
      <c r="AR1800" s="116">
        <v>3.5427985E-3</v>
      </c>
      <c r="AS1800" s="116">
        <v>1.4703454E-4</v>
      </c>
      <c r="AT1800" s="199">
        <v>2.6345133E-5</v>
      </c>
      <c r="AU1800" s="150">
        <f t="shared" si="777"/>
        <v>2.1239798914000002E-7</v>
      </c>
      <c r="AV1800" s="150">
        <f t="shared" si="778"/>
        <v>5.43766799001E-10</v>
      </c>
      <c r="AW1800" s="163">
        <f t="shared" si="779"/>
        <v>3.6897945489100001E-3</v>
      </c>
      <c r="AX1800" s="196">
        <v>1.5131860000000001E-7</v>
      </c>
      <c r="AY1800" s="196">
        <v>4.5656473999999999E-10</v>
      </c>
      <c r="AZ1800" s="196">
        <v>1.2474001E-14</v>
      </c>
      <c r="BA1800" s="108">
        <v>0</v>
      </c>
      <c r="BB1800" s="108">
        <v>0</v>
      </c>
      <c r="BC1800" s="196">
        <v>1.2451514000000001E-10</v>
      </c>
      <c r="BD1800" s="196">
        <v>6.0954873999999998E-8</v>
      </c>
      <c r="BE1800" s="196">
        <v>1.7651046999999999E-11</v>
      </c>
      <c r="BF1800" s="196">
        <v>6.9538537999999996E-11</v>
      </c>
      <c r="BG1800" s="108">
        <v>0</v>
      </c>
      <c r="BH1800" s="108">
        <v>0</v>
      </c>
      <c r="BI1800" s="108">
        <v>0</v>
      </c>
      <c r="BJ1800" s="108">
        <v>0</v>
      </c>
      <c r="BK1800" s="108">
        <v>0</v>
      </c>
      <c r="BL1800" s="108">
        <v>0</v>
      </c>
      <c r="BM1800" s="108">
        <v>0</v>
      </c>
      <c r="BN1800" s="108">
        <v>0</v>
      </c>
      <c r="BO1800" s="196">
        <v>9.6094890999999995E-7</v>
      </c>
      <c r="BP1800" s="108">
        <v>3.6888336000000001E-3</v>
      </c>
      <c r="BQ1800" s="108">
        <v>0</v>
      </c>
      <c r="BR1800" s="108">
        <v>0</v>
      </c>
      <c r="BS1800" s="108">
        <v>0</v>
      </c>
      <c r="BU1800" s="172">
        <v>8.5429894000000007E-6</v>
      </c>
      <c r="BV1800" s="172">
        <v>5.2041348000000001E-7</v>
      </c>
      <c r="BW1800" s="172">
        <v>4.5465130000000002E-6</v>
      </c>
      <c r="BX1800" s="69">
        <v>0</v>
      </c>
      <c r="BY1800" s="172">
        <v>4.1141565000000001E-7</v>
      </c>
      <c r="BZ1800" s="172">
        <v>8.0608785000000005E-8</v>
      </c>
      <c r="CA1800" s="69">
        <v>0</v>
      </c>
      <c r="CB1800" s="172">
        <v>1.2234679000000001E-7</v>
      </c>
      <c r="CC1800" s="69">
        <v>0</v>
      </c>
      <c r="CD1800" s="69">
        <v>0</v>
      </c>
      <c r="CE1800" s="69">
        <v>0</v>
      </c>
      <c r="CF1800" s="69">
        <v>0</v>
      </c>
      <c r="CG1800" s="69">
        <v>0</v>
      </c>
      <c r="CH1800" s="172">
        <v>1.8652165000000001E-7</v>
      </c>
      <c r="CI1800" s="172">
        <v>2.6522077000000002E-6</v>
      </c>
      <c r="CJ1800" s="172">
        <v>2.2962374000000001E-8</v>
      </c>
      <c r="CK1800" s="69">
        <v>0</v>
      </c>
      <c r="CM1800" s="198">
        <v>0</v>
      </c>
      <c r="CN1800" s="198">
        <v>0.16305884000000001</v>
      </c>
      <c r="CO1800" s="198">
        <v>3.3920114E-3</v>
      </c>
      <c r="CP1800" s="198">
        <v>3.7454702000000001E-4</v>
      </c>
      <c r="CQ1800" s="198">
        <v>0</v>
      </c>
      <c r="CR1800" s="198">
        <v>0</v>
      </c>
      <c r="CS1800" s="197">
        <v>1.9217582000000001E-5</v>
      </c>
      <c r="CT1800" s="198">
        <v>0</v>
      </c>
      <c r="CU1800" s="198">
        <v>0</v>
      </c>
      <c r="CV1800" s="197">
        <v>2.8347993000000001E-5</v>
      </c>
    </row>
    <row r="1801" spans="1:100" ht="14.4">
      <c r="A1801" t="s">
        <v>3948</v>
      </c>
      <c r="B1801" s="85" t="s">
        <v>1279</v>
      </c>
      <c r="C1801" s="113" t="str">
        <f t="shared" si="765"/>
        <v>B.046.08.129</v>
      </c>
      <c r="D1801" s="9" t="s">
        <v>1280</v>
      </c>
      <c r="E1801" s="112" t="s">
        <v>514</v>
      </c>
      <c r="F1801" s="115" t="str">
        <f t="shared" si="766"/>
        <v>Electricity Nevada production</v>
      </c>
      <c r="G1801" s="143">
        <f t="shared" si="767"/>
        <v>0.13231028666666669</v>
      </c>
      <c r="I1801" s="118">
        <f t="shared" si="768"/>
        <v>2.1673010903999999E-2</v>
      </c>
      <c r="K1801" s="161">
        <f t="shared" si="769"/>
        <v>4.632064E-4</v>
      </c>
      <c r="L1801" s="161">
        <f t="shared" si="770"/>
        <v>1.2247579899999999E-3</v>
      </c>
      <c r="M1801" s="162">
        <f t="shared" si="771"/>
        <v>1.38503514E-4</v>
      </c>
      <c r="N1801" s="161">
        <v>1.9846543000000001E-2</v>
      </c>
      <c r="O1801" s="132">
        <v>2.4149356E-4</v>
      </c>
      <c r="P1801" s="132">
        <v>9.8326442999999999E-4</v>
      </c>
      <c r="Q1801" s="132">
        <v>4.1682695999999998E-4</v>
      </c>
      <c r="R1801" s="164">
        <v>4.6379440000000001E-5</v>
      </c>
      <c r="S1801" s="132">
        <v>0</v>
      </c>
      <c r="T1801" s="132">
        <v>0</v>
      </c>
      <c r="U1801" s="132">
        <v>0</v>
      </c>
      <c r="V1801" s="132">
        <v>1.0239977000000001E-4</v>
      </c>
      <c r="W1801" s="132">
        <v>0</v>
      </c>
      <c r="X1801" s="164">
        <v>3.6103743999999998E-5</v>
      </c>
      <c r="Y1801" s="132">
        <v>0</v>
      </c>
      <c r="Z1801" s="132">
        <v>0</v>
      </c>
      <c r="AA1801" s="132">
        <v>0</v>
      </c>
      <c r="AC1801" s="118">
        <f t="shared" si="772"/>
        <v>1.9846543000000001E-2</v>
      </c>
      <c r="AD1801" s="118">
        <f t="shared" si="773"/>
        <v>1.6879643899999999E-3</v>
      </c>
      <c r="AE1801" s="118">
        <f t="shared" si="774"/>
        <v>1.2247579899999999E-3</v>
      </c>
      <c r="AF1801" s="118">
        <f t="shared" si="775"/>
        <v>1.2247579899999999E-3</v>
      </c>
      <c r="AG1801" s="118">
        <f t="shared" si="776"/>
        <v>1.38503514E-4</v>
      </c>
      <c r="AI1801" s="69">
        <v>1.9927963</v>
      </c>
      <c r="AJ1801" s="69">
        <v>1.6088947</v>
      </c>
      <c r="AK1801" s="69">
        <v>4.4856167000000002E-3</v>
      </c>
      <c r="AL1801" s="69">
        <v>0</v>
      </c>
      <c r="AM1801" s="69">
        <v>4.3198975000000002E-3</v>
      </c>
      <c r="AN1801" s="69">
        <v>0.33036842999999999</v>
      </c>
      <c r="AO1801" s="69">
        <v>4.4727752000000003E-2</v>
      </c>
      <c r="AQ1801" s="116">
        <v>2.4012178E-3</v>
      </c>
      <c r="AR1801" s="116">
        <v>2.2129742E-3</v>
      </c>
      <c r="AS1801" s="116">
        <v>1.0533983000000001E-4</v>
      </c>
      <c r="AT1801" s="199">
        <v>8.2903777999999997E-5</v>
      </c>
      <c r="AU1801" s="150">
        <f t="shared" si="777"/>
        <v>1.3267231197299998E-7</v>
      </c>
      <c r="AV1801" s="150">
        <f t="shared" si="778"/>
        <v>3.8957037533699999E-10</v>
      </c>
      <c r="AW1801" s="163">
        <f t="shared" si="779"/>
        <v>1.16111737844E-2</v>
      </c>
      <c r="AX1801" s="196">
        <v>1.2278393999999999E-7</v>
      </c>
      <c r="AY1801" s="196">
        <v>3.7046879999999999E-10</v>
      </c>
      <c r="AZ1801" s="196">
        <v>1.0121737E-14</v>
      </c>
      <c r="BA1801" s="108">
        <v>0</v>
      </c>
      <c r="BB1801" s="108">
        <v>0</v>
      </c>
      <c r="BC1801" s="196">
        <v>6.1979172999999996E-11</v>
      </c>
      <c r="BD1801" s="196">
        <v>9.8263927999999993E-9</v>
      </c>
      <c r="BE1801" s="196">
        <v>8.7860586000000006E-12</v>
      </c>
      <c r="BF1801" s="196">
        <v>1.0305395E-11</v>
      </c>
      <c r="BG1801" s="108">
        <v>0</v>
      </c>
      <c r="BH1801" s="108">
        <v>0</v>
      </c>
      <c r="BI1801" s="108">
        <v>0</v>
      </c>
      <c r="BJ1801" s="108">
        <v>0</v>
      </c>
      <c r="BK1801" s="108">
        <v>0</v>
      </c>
      <c r="BL1801" s="108">
        <v>0</v>
      </c>
      <c r="BM1801" s="108">
        <v>0</v>
      </c>
      <c r="BN1801" s="108">
        <v>0</v>
      </c>
      <c r="BO1801" s="196">
        <v>2.0667844E-6</v>
      </c>
      <c r="BP1801" s="108">
        <v>1.1609107E-2</v>
      </c>
      <c r="BQ1801" s="108">
        <v>0</v>
      </c>
      <c r="BR1801" s="108">
        <v>0</v>
      </c>
      <c r="BS1801" s="108">
        <v>0</v>
      </c>
      <c r="BU1801" s="172">
        <v>5.9771848000000001E-6</v>
      </c>
      <c r="BV1801" s="172">
        <v>9.1453747000000002E-8</v>
      </c>
      <c r="BW1801" s="172">
        <v>3.6891618000000001E-6</v>
      </c>
      <c r="BX1801" s="69">
        <v>0</v>
      </c>
      <c r="BY1801" s="172">
        <v>8.6926032000000004E-8</v>
      </c>
      <c r="BZ1801" s="172">
        <v>4.0124162999999998E-8</v>
      </c>
      <c r="CA1801" s="69">
        <v>0</v>
      </c>
      <c r="CB1801" s="172">
        <v>6.0899845000000003E-8</v>
      </c>
      <c r="CC1801" s="69">
        <v>0</v>
      </c>
      <c r="CD1801" s="69">
        <v>0</v>
      </c>
      <c r="CE1801" s="69">
        <v>0</v>
      </c>
      <c r="CF1801" s="69">
        <v>0</v>
      </c>
      <c r="CG1801" s="69">
        <v>0</v>
      </c>
      <c r="CH1801" s="172">
        <v>8.1965029999999996E-8</v>
      </c>
      <c r="CI1801" s="172">
        <v>1.8772673E-6</v>
      </c>
      <c r="CJ1801" s="172">
        <v>4.9386888000000001E-8</v>
      </c>
      <c r="CK1801" s="69">
        <v>0</v>
      </c>
      <c r="CM1801" s="198">
        <v>0</v>
      </c>
      <c r="CN1801" s="198">
        <v>0.13231028</v>
      </c>
      <c r="CO1801" s="198">
        <v>1.6884216000000001E-3</v>
      </c>
      <c r="CP1801" s="197">
        <v>7.1773832999999997E-5</v>
      </c>
      <c r="CQ1801" s="198">
        <v>0</v>
      </c>
      <c r="CR1801" s="198">
        <v>0</v>
      </c>
      <c r="CS1801" s="197">
        <v>3.1211201000000001E-6</v>
      </c>
      <c r="CT1801" s="198">
        <v>0</v>
      </c>
      <c r="CU1801" s="198">
        <v>0</v>
      </c>
      <c r="CV1801" s="197">
        <v>1.4110614E-5</v>
      </c>
    </row>
    <row r="1802" spans="1:100" ht="14.4">
      <c r="A1802" t="s">
        <v>3949</v>
      </c>
      <c r="B1802" s="85" t="s">
        <v>1279</v>
      </c>
      <c r="C1802" s="113" t="str">
        <f t="shared" si="765"/>
        <v>B.046.08.130</v>
      </c>
      <c r="D1802" s="9" t="s">
        <v>1280</v>
      </c>
      <c r="E1802" s="112" t="s">
        <v>514</v>
      </c>
      <c r="F1802" s="115" t="str">
        <f t="shared" si="766"/>
        <v>Electricity New Hampshire production</v>
      </c>
      <c r="G1802" s="143">
        <f t="shared" si="767"/>
        <v>6.4282328000000014E-2</v>
      </c>
      <c r="I1802" s="118">
        <f t="shared" si="768"/>
        <v>2.3730478407000002E-2</v>
      </c>
      <c r="K1802" s="161">
        <f t="shared" si="769"/>
        <v>4.2195298199999999E-4</v>
      </c>
      <c r="L1802" s="161">
        <f t="shared" si="770"/>
        <v>1.24058717E-3</v>
      </c>
      <c r="M1802" s="162">
        <f t="shared" si="771"/>
        <v>1.2425589055E-2</v>
      </c>
      <c r="N1802" s="161">
        <v>9.6423492000000006E-3</v>
      </c>
      <c r="O1802" s="132">
        <v>4.3527315999999998E-4</v>
      </c>
      <c r="P1802" s="132">
        <v>8.0531400999999997E-4</v>
      </c>
      <c r="Q1802" s="132">
        <v>3.3941252999999998E-4</v>
      </c>
      <c r="R1802" s="164">
        <v>8.2540452000000002E-5</v>
      </c>
      <c r="S1802" s="132">
        <v>0</v>
      </c>
      <c r="T1802" s="132">
        <v>0</v>
      </c>
      <c r="U1802" s="132">
        <v>0</v>
      </c>
      <c r="V1802" s="164">
        <v>1.9680054999999998E-5</v>
      </c>
      <c r="W1802" s="132">
        <v>0</v>
      </c>
      <c r="X1802" s="132">
        <v>1.2405909E-2</v>
      </c>
      <c r="Y1802" s="132">
        <v>0</v>
      </c>
      <c r="Z1802" s="132">
        <v>0</v>
      </c>
      <c r="AA1802" s="132">
        <v>0</v>
      </c>
      <c r="AC1802" s="118">
        <f t="shared" si="772"/>
        <v>9.6423492000000006E-3</v>
      </c>
      <c r="AD1802" s="118">
        <f t="shared" si="773"/>
        <v>1.6625401519999999E-3</v>
      </c>
      <c r="AE1802" s="118">
        <f t="shared" si="774"/>
        <v>1.24058717E-3</v>
      </c>
      <c r="AF1802" s="118">
        <f t="shared" si="775"/>
        <v>1.24058717E-3</v>
      </c>
      <c r="AG1802" s="118">
        <f t="shared" si="776"/>
        <v>1.2425589055E-2</v>
      </c>
      <c r="AI1802" s="69">
        <v>2.5927139000000001</v>
      </c>
      <c r="AJ1802" s="69">
        <v>0.80980605000000006</v>
      </c>
      <c r="AK1802" s="69">
        <v>1.5413403000000001</v>
      </c>
      <c r="AL1802" s="69">
        <v>0</v>
      </c>
      <c r="AM1802" s="69">
        <v>0.14097913000000001</v>
      </c>
      <c r="AN1802" s="69">
        <v>2.6340688000000001E-2</v>
      </c>
      <c r="AO1802" s="69">
        <v>7.4247814999999995E-2</v>
      </c>
      <c r="AQ1802" s="116">
        <v>1.3118837E-3</v>
      </c>
      <c r="AR1802" s="116">
        <v>1.2133358999999999E-3</v>
      </c>
      <c r="AS1802" s="199">
        <v>5.4239341E-5</v>
      </c>
      <c r="AT1802" s="199">
        <v>4.430853E-5</v>
      </c>
      <c r="AU1802" s="150">
        <f t="shared" si="777"/>
        <v>7.2741957203000002E-8</v>
      </c>
      <c r="AV1802" s="150">
        <f t="shared" si="778"/>
        <v>2.005892792981E-10</v>
      </c>
      <c r="AW1802" s="163">
        <f t="shared" si="779"/>
        <v>6.2056765121199994E-3</v>
      </c>
      <c r="AX1802" s="196">
        <v>5.9653999999999999E-8</v>
      </c>
      <c r="AY1802" s="196">
        <v>1.7999052000000001E-10</v>
      </c>
      <c r="AZ1802" s="196">
        <v>4.9175980999999996E-15</v>
      </c>
      <c r="BA1802" s="108">
        <v>0</v>
      </c>
      <c r="BB1802" s="108">
        <v>0</v>
      </c>
      <c r="BC1802" s="196">
        <v>5.0468202999999998E-11</v>
      </c>
      <c r="BD1802" s="196">
        <v>1.3037489E-8</v>
      </c>
      <c r="BE1802" s="196">
        <v>7.1542837000000002E-12</v>
      </c>
      <c r="BF1802" s="196">
        <v>1.3439557999999999E-11</v>
      </c>
      <c r="BG1802" s="108">
        <v>0</v>
      </c>
      <c r="BH1802" s="108">
        <v>0</v>
      </c>
      <c r="BI1802" s="108">
        <v>0</v>
      </c>
      <c r="BJ1802" s="108">
        <v>0</v>
      </c>
      <c r="BK1802" s="108">
        <v>0</v>
      </c>
      <c r="BL1802" s="108">
        <v>0</v>
      </c>
      <c r="BM1802" s="108">
        <v>0</v>
      </c>
      <c r="BN1802" s="108">
        <v>0</v>
      </c>
      <c r="BO1802" s="196">
        <v>3.9721212000000001E-7</v>
      </c>
      <c r="BP1802" s="108">
        <v>6.2052792999999998E-3</v>
      </c>
      <c r="BQ1802" s="108">
        <v>0</v>
      </c>
      <c r="BR1802" s="108">
        <v>0</v>
      </c>
      <c r="BS1802" s="108">
        <v>0</v>
      </c>
      <c r="BU1802" s="172">
        <v>5.1131330999999996E-6</v>
      </c>
      <c r="BV1802" s="172">
        <v>1.0927189E-7</v>
      </c>
      <c r="BW1802" s="172">
        <v>1.7923619000000001E-6</v>
      </c>
      <c r="BX1802" s="69">
        <v>0</v>
      </c>
      <c r="BY1802" s="172">
        <v>1.3952746E-7</v>
      </c>
      <c r="BZ1802" s="172">
        <v>3.2672175000000003E-8</v>
      </c>
      <c r="CA1802" s="69">
        <v>0</v>
      </c>
      <c r="CB1802" s="172">
        <v>4.9589330999999998E-8</v>
      </c>
      <c r="CC1802" s="69">
        <v>0</v>
      </c>
      <c r="CD1802" s="69">
        <v>0</v>
      </c>
      <c r="CE1802" s="69">
        <v>0</v>
      </c>
      <c r="CF1802" s="69">
        <v>0</v>
      </c>
      <c r="CG1802" s="69">
        <v>0</v>
      </c>
      <c r="CH1802" s="172">
        <v>6.9001410000000002E-8</v>
      </c>
      <c r="CI1802" s="172">
        <v>2.9112172999999998E-6</v>
      </c>
      <c r="CJ1802" s="172">
        <v>9.4915899999999999E-9</v>
      </c>
      <c r="CK1802" s="69">
        <v>0</v>
      </c>
      <c r="CM1802" s="198">
        <v>0</v>
      </c>
      <c r="CN1802" s="198">
        <v>6.4282328E-2</v>
      </c>
      <c r="CO1802" s="198">
        <v>1.3748426E-3</v>
      </c>
      <c r="CP1802" s="197">
        <v>8.2255627000000006E-5</v>
      </c>
      <c r="CQ1802" s="198">
        <v>0</v>
      </c>
      <c r="CR1802" s="198">
        <v>0</v>
      </c>
      <c r="CS1802" s="197">
        <v>5.1132020000000001E-6</v>
      </c>
      <c r="CT1802" s="198">
        <v>0</v>
      </c>
      <c r="CU1802" s="198">
        <v>0</v>
      </c>
      <c r="CV1802" s="197">
        <v>1.1489946000000001E-5</v>
      </c>
    </row>
    <row r="1803" spans="1:100" ht="14.4">
      <c r="A1803" t="s">
        <v>3950</v>
      </c>
      <c r="B1803" s="85" t="s">
        <v>1279</v>
      </c>
      <c r="C1803" s="113" t="str">
        <f t="shared" si="765"/>
        <v>B.046.08.131</v>
      </c>
      <c r="D1803" s="9" t="s">
        <v>1280</v>
      </c>
      <c r="E1803" s="112" t="s">
        <v>514</v>
      </c>
      <c r="F1803" s="115" t="str">
        <f t="shared" si="766"/>
        <v>Electricity New Jersey production</v>
      </c>
      <c r="G1803" s="143">
        <f t="shared" si="767"/>
        <v>0.11335200666666669</v>
      </c>
      <c r="I1803" s="118">
        <f t="shared" si="768"/>
        <v>2.8652477379000001E-2</v>
      </c>
      <c r="K1803" s="161">
        <f t="shared" si="769"/>
        <v>3.4070801999999998E-4</v>
      </c>
      <c r="L1803" s="161">
        <f t="shared" si="770"/>
        <v>9.4925024000000002E-4</v>
      </c>
      <c r="M1803" s="162">
        <f t="shared" si="771"/>
        <v>1.0359718118999999E-2</v>
      </c>
      <c r="N1803" s="161">
        <v>1.7002801000000001E-2</v>
      </c>
      <c r="O1803" s="132">
        <v>2.4721669999999999E-4</v>
      </c>
      <c r="P1803" s="132">
        <v>7.0203354000000003E-4</v>
      </c>
      <c r="Q1803" s="132">
        <v>2.9651440999999999E-4</v>
      </c>
      <c r="R1803" s="164">
        <v>4.4193609999999997E-5</v>
      </c>
      <c r="S1803" s="132">
        <v>0</v>
      </c>
      <c r="T1803" s="132">
        <v>0</v>
      </c>
      <c r="U1803" s="132">
        <v>0</v>
      </c>
      <c r="V1803" s="164">
        <v>1.0525119000000001E-5</v>
      </c>
      <c r="W1803" s="132">
        <v>0</v>
      </c>
      <c r="X1803" s="132">
        <v>1.0349193E-2</v>
      </c>
      <c r="Y1803" s="132">
        <v>0</v>
      </c>
      <c r="Z1803" s="132">
        <v>0</v>
      </c>
      <c r="AA1803" s="132">
        <v>0</v>
      </c>
      <c r="AC1803" s="118">
        <f t="shared" si="772"/>
        <v>1.7002801000000001E-2</v>
      </c>
      <c r="AD1803" s="118">
        <f t="shared" si="773"/>
        <v>1.2899582599999999E-3</v>
      </c>
      <c r="AE1803" s="118">
        <f t="shared" si="774"/>
        <v>9.4925024000000002E-4</v>
      </c>
      <c r="AF1803" s="118">
        <f t="shared" si="775"/>
        <v>9.4925024000000002E-4</v>
      </c>
      <c r="AG1803" s="118">
        <f t="shared" si="776"/>
        <v>1.0359718118999999E-2</v>
      </c>
      <c r="AI1803" s="69">
        <v>2.6465070000000002</v>
      </c>
      <c r="AJ1803" s="69">
        <v>1.3121995</v>
      </c>
      <c r="AK1803" s="69">
        <v>1.2858088999999999</v>
      </c>
      <c r="AL1803" s="69">
        <v>0</v>
      </c>
      <c r="AM1803" s="69">
        <v>1.5381542E-2</v>
      </c>
      <c r="AN1803" s="69">
        <v>3.3009739000000003E-2</v>
      </c>
      <c r="AO1803" s="69">
        <v>1.0734875E-4</v>
      </c>
      <c r="AQ1803" s="116">
        <v>2.0616250000000001E-3</v>
      </c>
      <c r="AR1803" s="116">
        <v>1.8976902999999999E-3</v>
      </c>
      <c r="AS1803" s="199">
        <v>8.9927155999999995E-5</v>
      </c>
      <c r="AT1803" s="199">
        <v>7.4007528999999998E-5</v>
      </c>
      <c r="AU1803" s="150">
        <f t="shared" si="777"/>
        <v>1.1377039676000001E-7</v>
      </c>
      <c r="AV1803" s="150">
        <f t="shared" si="778"/>
        <v>3.3257084022859998E-10</v>
      </c>
      <c r="AW1803" s="163">
        <f t="shared" si="779"/>
        <v>1.036520043359E-2</v>
      </c>
      <c r="AX1803" s="196">
        <v>1.0519066E-7</v>
      </c>
      <c r="AY1803" s="196">
        <v>3.1738562000000001E-10</v>
      </c>
      <c r="AZ1803" s="196">
        <v>8.6714285999999992E-15</v>
      </c>
      <c r="BA1803" s="108">
        <v>0</v>
      </c>
      <c r="BB1803" s="108">
        <v>0</v>
      </c>
      <c r="BC1803" s="196">
        <v>4.4089559999999998E-11</v>
      </c>
      <c r="BD1803" s="196">
        <v>8.5356471999999995E-9</v>
      </c>
      <c r="BE1803" s="196">
        <v>6.2500586000000001E-12</v>
      </c>
      <c r="BF1803" s="196">
        <v>8.9264902E-12</v>
      </c>
      <c r="BG1803" s="108">
        <v>0</v>
      </c>
      <c r="BH1803" s="108">
        <v>0</v>
      </c>
      <c r="BI1803" s="108">
        <v>0</v>
      </c>
      <c r="BJ1803" s="108">
        <v>0</v>
      </c>
      <c r="BK1803" s="108">
        <v>0</v>
      </c>
      <c r="BL1803" s="108">
        <v>0</v>
      </c>
      <c r="BM1803" s="108">
        <v>0</v>
      </c>
      <c r="BN1803" s="108">
        <v>0</v>
      </c>
      <c r="BO1803" s="196">
        <v>2.1243359E-7</v>
      </c>
      <c r="BP1803" s="108">
        <v>1.0364988E-2</v>
      </c>
      <c r="BQ1803" s="108">
        <v>0</v>
      </c>
      <c r="BR1803" s="108">
        <v>0</v>
      </c>
      <c r="BS1803" s="108">
        <v>0</v>
      </c>
      <c r="BU1803" s="172">
        <v>6.6131339E-6</v>
      </c>
      <c r="BV1803" s="172">
        <v>7.6057409999999996E-8</v>
      </c>
      <c r="BW1803" s="172">
        <v>3.1605546999999999E-6</v>
      </c>
      <c r="BX1803" s="69">
        <v>0</v>
      </c>
      <c r="BY1803" s="172">
        <v>8.0923384000000006E-8</v>
      </c>
      <c r="BZ1803" s="172">
        <v>2.8542760999999999E-8</v>
      </c>
      <c r="CA1803" s="69">
        <v>0</v>
      </c>
      <c r="CB1803" s="172">
        <v>4.3321768999999998E-8</v>
      </c>
      <c r="CC1803" s="69">
        <v>0</v>
      </c>
      <c r="CD1803" s="69">
        <v>0</v>
      </c>
      <c r="CE1803" s="69">
        <v>0</v>
      </c>
      <c r="CF1803" s="69">
        <v>0</v>
      </c>
      <c r="CG1803" s="69">
        <v>0</v>
      </c>
      <c r="CH1803" s="172">
        <v>5.9020814000000003E-8</v>
      </c>
      <c r="CI1803" s="172">
        <v>3.1596368999999998E-6</v>
      </c>
      <c r="CJ1803" s="172">
        <v>5.0762110999999997E-9</v>
      </c>
      <c r="CK1803" s="69">
        <v>0</v>
      </c>
      <c r="CM1803" s="198">
        <v>0</v>
      </c>
      <c r="CN1803" s="198">
        <v>0.11335201</v>
      </c>
      <c r="CO1803" s="198">
        <v>1.2010771000000001E-3</v>
      </c>
      <c r="CP1803" s="197">
        <v>5.8583679000000002E-5</v>
      </c>
      <c r="CQ1803" s="198">
        <v>0</v>
      </c>
      <c r="CR1803" s="198">
        <v>0</v>
      </c>
      <c r="CS1803" s="197">
        <v>2.9595294000000001E-6</v>
      </c>
      <c r="CT1803" s="198">
        <v>0</v>
      </c>
      <c r="CU1803" s="198">
        <v>0</v>
      </c>
      <c r="CV1803" s="197">
        <v>1.0037739E-5</v>
      </c>
    </row>
    <row r="1804" spans="1:100" ht="14.4">
      <c r="A1804" t="s">
        <v>3951</v>
      </c>
      <c r="B1804" s="85" t="s">
        <v>1279</v>
      </c>
      <c r="C1804" s="113" t="str">
        <f t="shared" si="765"/>
        <v>B.046.08.132</v>
      </c>
      <c r="D1804" s="9" t="s">
        <v>1280</v>
      </c>
      <c r="E1804" s="112" t="s">
        <v>514</v>
      </c>
      <c r="F1804" s="115" t="str">
        <f t="shared" si="766"/>
        <v>Electricity New Mexico production</v>
      </c>
      <c r="G1804" s="143">
        <f t="shared" si="767"/>
        <v>0.13049540000000001</v>
      </c>
      <c r="I1804" s="118">
        <f t="shared" si="768"/>
        <v>2.1281090756000001E-2</v>
      </c>
      <c r="K1804" s="161">
        <f t="shared" si="769"/>
        <v>4.3748925100000003E-4</v>
      </c>
      <c r="L1804" s="161">
        <f t="shared" si="770"/>
        <v>1.0873039000000001E-3</v>
      </c>
      <c r="M1804" s="162">
        <f t="shared" si="771"/>
        <v>1.8198760500000001E-4</v>
      </c>
      <c r="N1804" s="161">
        <v>1.9574310000000001E-2</v>
      </c>
      <c r="O1804" s="132">
        <v>1.6298366999999999E-4</v>
      </c>
      <c r="P1804" s="132">
        <v>9.2432023000000002E-4</v>
      </c>
      <c r="Q1804" s="132">
        <v>3.9640257000000002E-4</v>
      </c>
      <c r="R1804" s="164">
        <v>4.1086681000000002E-5</v>
      </c>
      <c r="S1804" s="132">
        <v>0</v>
      </c>
      <c r="T1804" s="132">
        <v>0</v>
      </c>
      <c r="U1804" s="132">
        <v>0</v>
      </c>
      <c r="V1804" s="164">
        <v>9.6001774999999998E-5</v>
      </c>
      <c r="W1804" s="132">
        <v>0</v>
      </c>
      <c r="X1804" s="164">
        <v>8.5985830000000001E-5</v>
      </c>
      <c r="Y1804" s="132">
        <v>0</v>
      </c>
      <c r="Z1804" s="132">
        <v>0</v>
      </c>
      <c r="AA1804" s="132">
        <v>0</v>
      </c>
      <c r="AC1804" s="118">
        <f t="shared" si="772"/>
        <v>1.9574310000000001E-2</v>
      </c>
      <c r="AD1804" s="118">
        <f t="shared" si="773"/>
        <v>1.524793151E-3</v>
      </c>
      <c r="AE1804" s="118">
        <f t="shared" si="774"/>
        <v>1.0873039000000001E-3</v>
      </c>
      <c r="AF1804" s="118">
        <f t="shared" si="775"/>
        <v>1.0873039000000001E-3</v>
      </c>
      <c r="AG1804" s="118">
        <f t="shared" si="776"/>
        <v>1.8198760500000001E-4</v>
      </c>
      <c r="AI1804" s="69">
        <v>1.9843765</v>
      </c>
      <c r="AJ1804" s="69">
        <v>1.4150118</v>
      </c>
      <c r="AK1804" s="69">
        <v>1.0683088E-2</v>
      </c>
      <c r="AL1804" s="69">
        <v>0</v>
      </c>
      <c r="AM1804" s="69">
        <v>1.4663052000000001E-3</v>
      </c>
      <c r="AN1804" s="69">
        <v>0.55218659999999997</v>
      </c>
      <c r="AO1804" s="69">
        <v>5.0287743000000003E-3</v>
      </c>
      <c r="AQ1804" s="116">
        <v>2.3068964999999999E-3</v>
      </c>
      <c r="AR1804" s="116">
        <v>2.1558113999999998E-3</v>
      </c>
      <c r="AS1804" s="116">
        <v>1.0333135E-4</v>
      </c>
      <c r="AT1804" s="199">
        <v>4.7753777000000001E-5</v>
      </c>
      <c r="AU1804" s="150">
        <f t="shared" si="777"/>
        <v>1.2924528701199999E-7</v>
      </c>
      <c r="AV1804" s="150">
        <f t="shared" si="778"/>
        <v>3.8214255599789998E-10</v>
      </c>
      <c r="AW1804" s="163">
        <f t="shared" si="779"/>
        <v>6.6882040504999997E-3</v>
      </c>
      <c r="AX1804" s="196">
        <v>1.2109972999999999E-7</v>
      </c>
      <c r="AY1804" s="196">
        <v>3.6538711000000002E-10</v>
      </c>
      <c r="AZ1804" s="196">
        <v>9.9828978999999994E-15</v>
      </c>
      <c r="BA1804" s="108">
        <v>0</v>
      </c>
      <c r="BB1804" s="108">
        <v>0</v>
      </c>
      <c r="BC1804" s="196">
        <v>5.8942212000000003E-11</v>
      </c>
      <c r="BD1804" s="196">
        <v>8.0866147999999995E-9</v>
      </c>
      <c r="BE1804" s="196">
        <v>8.3555443000000006E-12</v>
      </c>
      <c r="BF1804" s="196">
        <v>8.3899187999999996E-12</v>
      </c>
      <c r="BG1804" s="108">
        <v>0</v>
      </c>
      <c r="BH1804" s="108">
        <v>0</v>
      </c>
      <c r="BI1804" s="108">
        <v>0</v>
      </c>
      <c r="BJ1804" s="108">
        <v>0</v>
      </c>
      <c r="BK1804" s="108">
        <v>0</v>
      </c>
      <c r="BL1804" s="108">
        <v>0</v>
      </c>
      <c r="BM1804" s="108">
        <v>0</v>
      </c>
      <c r="BN1804" s="108">
        <v>0</v>
      </c>
      <c r="BO1804" s="196">
        <v>1.9376505000000001E-6</v>
      </c>
      <c r="BP1804" s="108">
        <v>6.6862663999999999E-3</v>
      </c>
      <c r="BQ1804" s="108">
        <v>0</v>
      </c>
      <c r="BR1804" s="108">
        <v>0</v>
      </c>
      <c r="BS1804" s="108">
        <v>0</v>
      </c>
      <c r="BU1804" s="172">
        <v>5.6920355000000003E-6</v>
      </c>
      <c r="BV1804" s="172">
        <v>7.7248023999999999E-8</v>
      </c>
      <c r="BW1804" s="172">
        <v>3.6385578999999999E-6</v>
      </c>
      <c r="BX1804" s="69">
        <v>0</v>
      </c>
      <c r="BY1804" s="172">
        <v>7.1952961E-8</v>
      </c>
      <c r="BZ1804" s="172">
        <v>3.8158091000000002E-8</v>
      </c>
      <c r="CA1804" s="69">
        <v>0</v>
      </c>
      <c r="CB1804" s="172">
        <v>5.791577E-8</v>
      </c>
      <c r="CC1804" s="69">
        <v>0</v>
      </c>
      <c r="CD1804" s="69">
        <v>0</v>
      </c>
      <c r="CE1804" s="69">
        <v>0</v>
      </c>
      <c r="CF1804" s="69">
        <v>0</v>
      </c>
      <c r="CG1804" s="69">
        <v>0</v>
      </c>
      <c r="CH1804" s="172">
        <v>7.7317518000000003E-8</v>
      </c>
      <c r="CI1804" s="172">
        <v>1.6845839999999999E-6</v>
      </c>
      <c r="CJ1804" s="172">
        <v>4.6301165999999999E-8</v>
      </c>
      <c r="CK1804" s="69">
        <v>0</v>
      </c>
      <c r="CM1804" s="198">
        <v>0</v>
      </c>
      <c r="CN1804" s="198">
        <v>0.13049540000000001</v>
      </c>
      <c r="CO1804" s="198">
        <v>1.6056894999999999E-3</v>
      </c>
      <c r="CP1804" s="197">
        <v>6.1603563999999996E-5</v>
      </c>
      <c r="CQ1804" s="198">
        <v>0</v>
      </c>
      <c r="CR1804" s="198">
        <v>0</v>
      </c>
      <c r="CS1804" s="197">
        <v>2.4862750000000002E-6</v>
      </c>
      <c r="CT1804" s="198">
        <v>0</v>
      </c>
      <c r="CU1804" s="198">
        <v>0</v>
      </c>
      <c r="CV1804" s="197">
        <v>1.3419198E-5</v>
      </c>
    </row>
    <row r="1805" spans="1:100" ht="14.4">
      <c r="A1805" t="s">
        <v>3952</v>
      </c>
      <c r="B1805" s="85" t="s">
        <v>1279</v>
      </c>
      <c r="C1805" s="113" t="str">
        <f t="shared" si="765"/>
        <v>B.046.08.133</v>
      </c>
      <c r="D1805" s="9" t="s">
        <v>1280</v>
      </c>
      <c r="E1805" s="112" t="s">
        <v>514</v>
      </c>
      <c r="F1805" s="115" t="str">
        <f t="shared" si="766"/>
        <v>Electricity New York production</v>
      </c>
      <c r="G1805" s="143">
        <f t="shared" si="767"/>
        <v>0.11584275333333334</v>
      </c>
      <c r="I1805" s="118">
        <f t="shared" si="768"/>
        <v>2.3964259064000001E-2</v>
      </c>
      <c r="K1805" s="161">
        <f t="shared" si="769"/>
        <v>4.5737838700000001E-4</v>
      </c>
      <c r="L1805" s="161">
        <f t="shared" si="770"/>
        <v>1.23706497E-3</v>
      </c>
      <c r="M1805" s="162">
        <f t="shared" si="771"/>
        <v>4.893402707E-3</v>
      </c>
      <c r="N1805" s="161">
        <v>1.7376413E-2</v>
      </c>
      <c r="O1805" s="132">
        <v>2.6408768999999999E-4</v>
      </c>
      <c r="P1805" s="132">
        <v>9.7297728000000005E-4</v>
      </c>
      <c r="Q1805" s="132">
        <v>4.1097574999999999E-4</v>
      </c>
      <c r="R1805" s="164">
        <v>4.6402637000000003E-5</v>
      </c>
      <c r="S1805" s="132">
        <v>0</v>
      </c>
      <c r="T1805" s="132">
        <v>0</v>
      </c>
      <c r="U1805" s="132">
        <v>0</v>
      </c>
      <c r="V1805" s="164">
        <v>6.3450707000000005E-5</v>
      </c>
      <c r="W1805" s="132">
        <v>0</v>
      </c>
      <c r="X1805" s="132">
        <v>4.8299520000000002E-3</v>
      </c>
      <c r="Y1805" s="132">
        <v>0</v>
      </c>
      <c r="Z1805" s="132">
        <v>0</v>
      </c>
      <c r="AA1805" s="132">
        <v>0</v>
      </c>
      <c r="AC1805" s="118">
        <f t="shared" si="772"/>
        <v>1.7376413E-2</v>
      </c>
      <c r="AD1805" s="118">
        <f t="shared" si="773"/>
        <v>1.694443357E-3</v>
      </c>
      <c r="AE1805" s="118">
        <f t="shared" si="774"/>
        <v>1.23706497E-3</v>
      </c>
      <c r="AF1805" s="118">
        <f t="shared" si="775"/>
        <v>1.23706497E-3</v>
      </c>
      <c r="AG1805" s="118">
        <f t="shared" si="776"/>
        <v>4.893402707E-3</v>
      </c>
      <c r="AI1805" s="69">
        <v>2.2194416000000001</v>
      </c>
      <c r="AJ1805" s="69">
        <v>1.2885367999999999</v>
      </c>
      <c r="AK1805" s="69">
        <v>0.60008494999999995</v>
      </c>
      <c r="AL1805" s="69">
        <v>0</v>
      </c>
      <c r="AM1805" s="69">
        <v>2.0229644000000001E-2</v>
      </c>
      <c r="AN1805" s="69">
        <v>9.9292147999999997E-2</v>
      </c>
      <c r="AO1805" s="69">
        <v>0.21129808999999999</v>
      </c>
      <c r="AQ1805" s="116">
        <v>2.1298405999999998E-3</v>
      </c>
      <c r="AR1805" s="116">
        <v>1.9638049999999999E-3</v>
      </c>
      <c r="AS1805" s="199">
        <v>9.2947759000000006E-5</v>
      </c>
      <c r="AT1805" s="199">
        <v>7.3087810000000003E-5</v>
      </c>
      <c r="AU1805" s="150">
        <f t="shared" si="777"/>
        <v>1.1773411614000001E-7</v>
      </c>
      <c r="AV1805" s="150">
        <f t="shared" si="778"/>
        <v>3.437417101707E-10</v>
      </c>
      <c r="AW1805" s="163">
        <f t="shared" si="779"/>
        <v>1.02363876565E-2</v>
      </c>
      <c r="AX1805" s="196">
        <v>1.0750208E-7</v>
      </c>
      <c r="AY1805" s="196">
        <v>3.2435971000000001E-10</v>
      </c>
      <c r="AZ1805" s="196">
        <v>8.8619706999999998E-15</v>
      </c>
      <c r="BA1805" s="108">
        <v>0</v>
      </c>
      <c r="BB1805" s="108">
        <v>0</v>
      </c>
      <c r="BC1805" s="196">
        <v>6.1109140000000004E-11</v>
      </c>
      <c r="BD1805" s="196">
        <v>1.0170927E-8</v>
      </c>
      <c r="BE1805" s="196">
        <v>8.6627241999999997E-12</v>
      </c>
      <c r="BF1805" s="196">
        <v>1.0710413999999999E-11</v>
      </c>
      <c r="BG1805" s="108">
        <v>0</v>
      </c>
      <c r="BH1805" s="108">
        <v>0</v>
      </c>
      <c r="BI1805" s="108">
        <v>0</v>
      </c>
      <c r="BJ1805" s="108">
        <v>0</v>
      </c>
      <c r="BK1805" s="108">
        <v>0</v>
      </c>
      <c r="BL1805" s="108">
        <v>0</v>
      </c>
      <c r="BM1805" s="108">
        <v>0</v>
      </c>
      <c r="BN1805" s="108">
        <v>0</v>
      </c>
      <c r="BO1805" s="196">
        <v>1.2806565E-6</v>
      </c>
      <c r="BP1805" s="108">
        <v>1.0235107E-2</v>
      </c>
      <c r="BQ1805" s="108">
        <v>0</v>
      </c>
      <c r="BR1805" s="108">
        <v>0</v>
      </c>
      <c r="BS1805" s="108">
        <v>0</v>
      </c>
      <c r="BU1805" s="172">
        <v>5.8807888999999996E-6</v>
      </c>
      <c r="BV1805" s="172">
        <v>9.3959632000000004E-8</v>
      </c>
      <c r="BW1805" s="172">
        <v>3.2300034E-6</v>
      </c>
      <c r="BX1805" s="69">
        <v>0</v>
      </c>
      <c r="BY1805" s="172">
        <v>8.9430994000000007E-8</v>
      </c>
      <c r="BZ1805" s="172">
        <v>3.956092E-8</v>
      </c>
      <c r="CA1805" s="69">
        <v>0</v>
      </c>
      <c r="CB1805" s="172">
        <v>6.0044963000000004E-8</v>
      </c>
      <c r="CC1805" s="69">
        <v>0</v>
      </c>
      <c r="CD1805" s="69">
        <v>0</v>
      </c>
      <c r="CE1805" s="69">
        <v>0</v>
      </c>
      <c r="CF1805" s="69">
        <v>0</v>
      </c>
      <c r="CG1805" s="69">
        <v>0</v>
      </c>
      <c r="CH1805" s="172">
        <v>8.1060443999999995E-8</v>
      </c>
      <c r="CI1805" s="172">
        <v>2.2561265999999998E-6</v>
      </c>
      <c r="CJ1805" s="172">
        <v>3.0601952000000003E-8</v>
      </c>
      <c r="CK1805" s="69">
        <v>0</v>
      </c>
      <c r="CM1805" s="198">
        <v>0</v>
      </c>
      <c r="CN1805" s="198">
        <v>0.11584274999999999</v>
      </c>
      <c r="CO1805" s="198">
        <v>1.6647204000000001E-3</v>
      </c>
      <c r="CP1805" s="197">
        <v>7.3359142999999998E-5</v>
      </c>
      <c r="CQ1805" s="198">
        <v>0</v>
      </c>
      <c r="CR1805" s="198">
        <v>0</v>
      </c>
      <c r="CS1805" s="197">
        <v>3.2525726000000001E-6</v>
      </c>
      <c r="CT1805" s="198">
        <v>0</v>
      </c>
      <c r="CU1805" s="198">
        <v>0</v>
      </c>
      <c r="CV1805" s="197">
        <v>1.3912537000000001E-5</v>
      </c>
    </row>
    <row r="1806" spans="1:100" ht="14.4">
      <c r="A1806" t="s">
        <v>3953</v>
      </c>
      <c r="B1806" s="85" t="s">
        <v>1279</v>
      </c>
      <c r="C1806" s="113" t="str">
        <f t="shared" si="765"/>
        <v>B.046.08.134</v>
      </c>
      <c r="D1806" s="9" t="s">
        <v>1280</v>
      </c>
      <c r="E1806" s="112" t="s">
        <v>514</v>
      </c>
      <c r="F1806" s="115" t="str">
        <f t="shared" si="766"/>
        <v>Electricity North Carolina production</v>
      </c>
      <c r="G1806" s="143">
        <f t="shared" si="767"/>
        <v>0.13103778000000002</v>
      </c>
      <c r="I1806" s="118">
        <f t="shared" si="768"/>
        <v>2.9273301692000001E-2</v>
      </c>
      <c r="K1806" s="161">
        <f t="shared" si="769"/>
        <v>6.1907475100000009E-4</v>
      </c>
      <c r="L1806" s="161">
        <f t="shared" si="770"/>
        <v>1.8672436299999999E-3</v>
      </c>
      <c r="M1806" s="162">
        <f t="shared" si="771"/>
        <v>7.1313163109999996E-3</v>
      </c>
      <c r="N1806" s="161">
        <v>1.9655667000000002E-2</v>
      </c>
      <c r="O1806" s="132">
        <v>5.2382532999999999E-4</v>
      </c>
      <c r="P1806" s="132">
        <v>1.3434183E-3</v>
      </c>
      <c r="Q1806" s="132">
        <v>5.6945753000000004E-4</v>
      </c>
      <c r="R1806" s="164">
        <v>4.9617221000000001E-5</v>
      </c>
      <c r="S1806" s="132">
        <v>0</v>
      </c>
      <c r="T1806" s="132">
        <v>0</v>
      </c>
      <c r="U1806" s="132">
        <v>0</v>
      </c>
      <c r="V1806" s="164">
        <v>3.7897710999999998E-5</v>
      </c>
      <c r="W1806" s="132">
        <v>0</v>
      </c>
      <c r="X1806" s="132">
        <v>7.0934186E-3</v>
      </c>
      <c r="Y1806" s="132">
        <v>0</v>
      </c>
      <c r="Z1806" s="132">
        <v>0</v>
      </c>
      <c r="AA1806" s="132">
        <v>0</v>
      </c>
      <c r="AC1806" s="118">
        <f t="shared" si="772"/>
        <v>1.9655667000000002E-2</v>
      </c>
      <c r="AD1806" s="118">
        <f t="shared" si="773"/>
        <v>2.4863183809999997E-3</v>
      </c>
      <c r="AE1806" s="118">
        <f t="shared" si="774"/>
        <v>1.8672436299999999E-3</v>
      </c>
      <c r="AF1806" s="118">
        <f t="shared" si="775"/>
        <v>1.8672436299999999E-3</v>
      </c>
      <c r="AG1806" s="118">
        <f t="shared" si="776"/>
        <v>7.1313163109999996E-3</v>
      </c>
      <c r="AI1806" s="69">
        <v>2.5713048000000001</v>
      </c>
      <c r="AJ1806" s="69">
        <v>1.5316508</v>
      </c>
      <c r="AK1806" s="69">
        <v>0.88130352000000001</v>
      </c>
      <c r="AL1806" s="69">
        <v>0</v>
      </c>
      <c r="AM1806" s="69">
        <v>1.4507671999999999E-2</v>
      </c>
      <c r="AN1806" s="69">
        <v>0.1071833</v>
      </c>
      <c r="AO1806" s="69">
        <v>3.6659451000000003E-2</v>
      </c>
      <c r="AQ1806" s="116">
        <v>2.4823104999999999E-3</v>
      </c>
      <c r="AR1806" s="116">
        <v>2.3088148E-3</v>
      </c>
      <c r="AS1806" s="116">
        <v>1.0737583E-4</v>
      </c>
      <c r="AT1806" s="199">
        <v>6.6119898999999994E-5</v>
      </c>
      <c r="AU1806" s="150">
        <f t="shared" si="777"/>
        <v>1.3841815124100002E-7</v>
      </c>
      <c r="AV1806" s="150">
        <f t="shared" si="778"/>
        <v>3.9709996838999998E-10</v>
      </c>
      <c r="AW1806" s="163">
        <f t="shared" si="779"/>
        <v>9.2604900079199994E-3</v>
      </c>
      <c r="AX1806" s="196">
        <v>1.2160306000000001E-7</v>
      </c>
      <c r="AY1806" s="196">
        <v>3.6690578999999999E-10</v>
      </c>
      <c r="AZ1806" s="196">
        <v>1.002439E-14</v>
      </c>
      <c r="BA1806" s="108">
        <v>0</v>
      </c>
      <c r="BB1806" s="108">
        <v>0</v>
      </c>
      <c r="BC1806" s="196">
        <v>8.4674241000000002E-11</v>
      </c>
      <c r="BD1806" s="196">
        <v>1.6730416999999999E-8</v>
      </c>
      <c r="BE1806" s="196">
        <v>1.2003272000000001E-11</v>
      </c>
      <c r="BF1806" s="196">
        <v>1.8180882000000001E-11</v>
      </c>
      <c r="BG1806" s="108">
        <v>0</v>
      </c>
      <c r="BH1806" s="108">
        <v>0</v>
      </c>
      <c r="BI1806" s="108">
        <v>0</v>
      </c>
      <c r="BJ1806" s="108">
        <v>0</v>
      </c>
      <c r="BK1806" s="108">
        <v>0</v>
      </c>
      <c r="BL1806" s="108">
        <v>0</v>
      </c>
      <c r="BM1806" s="108">
        <v>0</v>
      </c>
      <c r="BN1806" s="108">
        <v>0</v>
      </c>
      <c r="BO1806" s="196">
        <v>7.6490792000000001E-7</v>
      </c>
      <c r="BP1806" s="108">
        <v>9.2597250999999995E-3</v>
      </c>
      <c r="BQ1806" s="108">
        <v>0</v>
      </c>
      <c r="BR1806" s="108">
        <v>0</v>
      </c>
      <c r="BS1806" s="108">
        <v>0</v>
      </c>
      <c r="BU1806" s="172">
        <v>7.1262705999999999E-6</v>
      </c>
      <c r="BV1806" s="172">
        <v>1.5322157E-7</v>
      </c>
      <c r="BW1806" s="172">
        <v>3.653681E-6</v>
      </c>
      <c r="BX1806" s="69">
        <v>0</v>
      </c>
      <c r="BY1806" s="172">
        <v>1.2974818E-7</v>
      </c>
      <c r="BZ1806" s="172">
        <v>5.4816528000000002E-8</v>
      </c>
      <c r="CA1806" s="69">
        <v>0</v>
      </c>
      <c r="CB1806" s="172">
        <v>8.3199693000000002E-8</v>
      </c>
      <c r="CC1806" s="69">
        <v>0</v>
      </c>
      <c r="CD1806" s="69">
        <v>0</v>
      </c>
      <c r="CE1806" s="69">
        <v>0</v>
      </c>
      <c r="CF1806" s="69">
        <v>0</v>
      </c>
      <c r="CG1806" s="69">
        <v>0</v>
      </c>
      <c r="CH1806" s="172">
        <v>1.1381411E-7</v>
      </c>
      <c r="CI1806" s="172">
        <v>2.9195115999999999E-6</v>
      </c>
      <c r="CJ1806" s="172">
        <v>1.8277871999999999E-8</v>
      </c>
      <c r="CK1806" s="69">
        <v>0</v>
      </c>
      <c r="CM1806" s="198">
        <v>0</v>
      </c>
      <c r="CN1806" s="198">
        <v>0.13103777999999999</v>
      </c>
      <c r="CO1806" s="198">
        <v>2.3066751999999999E-3</v>
      </c>
      <c r="CP1806" s="198">
        <v>1.1740418E-4</v>
      </c>
      <c r="CQ1806" s="198">
        <v>0</v>
      </c>
      <c r="CR1806" s="198">
        <v>0</v>
      </c>
      <c r="CS1806" s="197">
        <v>5.1036413E-6</v>
      </c>
      <c r="CT1806" s="198">
        <v>0</v>
      </c>
      <c r="CU1806" s="198">
        <v>0</v>
      </c>
      <c r="CV1806" s="197">
        <v>1.9277533E-5</v>
      </c>
    </row>
    <row r="1807" spans="1:100" ht="14.4">
      <c r="A1807" t="s">
        <v>3954</v>
      </c>
      <c r="B1807" s="85" t="s">
        <v>1279</v>
      </c>
      <c r="C1807" s="113" t="str">
        <f t="shared" si="765"/>
        <v>B.046.08.135</v>
      </c>
      <c r="D1807" s="9" t="s">
        <v>1280</v>
      </c>
      <c r="E1807" s="112" t="s">
        <v>514</v>
      </c>
      <c r="F1807" s="115" t="str">
        <f t="shared" si="766"/>
        <v>Electricity North Dakota production</v>
      </c>
      <c r="G1807" s="143">
        <f t="shared" si="767"/>
        <v>0.21220535999999998</v>
      </c>
      <c r="I1807" s="118">
        <f t="shared" si="768"/>
        <v>3.8483299119999995E-2</v>
      </c>
      <c r="K1807" s="161">
        <f t="shared" si="769"/>
        <v>1.2558084529999999E-3</v>
      </c>
      <c r="L1807" s="161">
        <f t="shared" si="770"/>
        <v>5.1435101999999996E-3</v>
      </c>
      <c r="M1807" s="162">
        <f t="shared" si="771"/>
        <v>2.5317646700000001E-4</v>
      </c>
      <c r="N1807" s="161">
        <v>3.1830803999999997E-2</v>
      </c>
      <c r="O1807" s="132">
        <v>2.3204198000000001E-3</v>
      </c>
      <c r="P1807" s="132">
        <v>2.8230904E-3</v>
      </c>
      <c r="Q1807" s="132">
        <v>1.2021995999999999E-3</v>
      </c>
      <c r="R1807" s="164">
        <v>5.3608852999999999E-5</v>
      </c>
      <c r="S1807" s="132">
        <v>0</v>
      </c>
      <c r="T1807" s="132">
        <v>0</v>
      </c>
      <c r="U1807" s="132">
        <v>0</v>
      </c>
      <c r="V1807" s="164">
        <v>5.9095577000000001E-5</v>
      </c>
      <c r="W1807" s="132">
        <v>0</v>
      </c>
      <c r="X1807" s="132">
        <v>1.9408089000000001E-4</v>
      </c>
      <c r="Y1807" s="132">
        <v>0</v>
      </c>
      <c r="Z1807" s="132">
        <v>0</v>
      </c>
      <c r="AA1807" s="132">
        <v>0</v>
      </c>
      <c r="AC1807" s="118">
        <f t="shared" si="772"/>
        <v>3.1830803999999997E-2</v>
      </c>
      <c r="AD1807" s="118">
        <f t="shared" si="773"/>
        <v>6.3993186529999998E-3</v>
      </c>
      <c r="AE1807" s="118">
        <f t="shared" si="774"/>
        <v>5.1435101999999996E-3</v>
      </c>
      <c r="AF1807" s="118">
        <f t="shared" si="775"/>
        <v>5.1435101999999996E-3</v>
      </c>
      <c r="AG1807" s="118">
        <f t="shared" si="776"/>
        <v>2.5317646700000001E-4</v>
      </c>
      <c r="AI1807" s="69">
        <v>2.4467645999999998</v>
      </c>
      <c r="AJ1807" s="69">
        <v>1.9844937</v>
      </c>
      <c r="AK1807" s="69">
        <v>2.4113081000000001E-2</v>
      </c>
      <c r="AL1807" s="69">
        <v>0</v>
      </c>
      <c r="AM1807" s="69">
        <v>0</v>
      </c>
      <c r="AN1807" s="69">
        <v>0.38345042000000001</v>
      </c>
      <c r="AO1807" s="69">
        <v>5.4707389000000002E-2</v>
      </c>
      <c r="AQ1807" s="116">
        <v>4.448067E-3</v>
      </c>
      <c r="AR1807" s="116">
        <v>4.2313951999999998E-3</v>
      </c>
      <c r="AS1807" s="116">
        <v>1.8484740999999999E-4</v>
      </c>
      <c r="AT1807" s="199">
        <v>3.1824379999999998E-5</v>
      </c>
      <c r="AU1807" s="150">
        <f t="shared" si="777"/>
        <v>2.5368077144000002E-7</v>
      </c>
      <c r="AV1807" s="150">
        <f t="shared" si="778"/>
        <v>6.8360729471000002E-10</v>
      </c>
      <c r="AW1807" s="163">
        <f t="shared" si="779"/>
        <v>4.4571961548000001E-3</v>
      </c>
      <c r="AX1807" s="196">
        <v>1.9692658000000001E-7</v>
      </c>
      <c r="AY1807" s="196">
        <v>5.9417501000000001E-10</v>
      </c>
      <c r="AZ1807" s="196">
        <v>1.6233709999999998E-14</v>
      </c>
      <c r="BA1807" s="108">
        <v>0</v>
      </c>
      <c r="BB1807" s="108">
        <v>0</v>
      </c>
      <c r="BC1807" s="196">
        <v>1.7875843999999999E-10</v>
      </c>
      <c r="BD1807" s="196">
        <v>5.6575432999999998E-8</v>
      </c>
      <c r="BE1807" s="196">
        <v>2.5340482E-11</v>
      </c>
      <c r="BF1807" s="196">
        <v>6.4075568999999995E-11</v>
      </c>
      <c r="BG1807" s="108">
        <v>0</v>
      </c>
      <c r="BH1807" s="108">
        <v>0</v>
      </c>
      <c r="BI1807" s="108">
        <v>0</v>
      </c>
      <c r="BJ1807" s="108">
        <v>0</v>
      </c>
      <c r="BK1807" s="108">
        <v>0</v>
      </c>
      <c r="BL1807" s="108">
        <v>0</v>
      </c>
      <c r="BM1807" s="108">
        <v>0</v>
      </c>
      <c r="BN1807" s="108">
        <v>0</v>
      </c>
      <c r="BO1807" s="196">
        <v>1.1927548E-6</v>
      </c>
      <c r="BP1807" s="108">
        <v>4.4560034000000002E-3</v>
      </c>
      <c r="BQ1807" s="108">
        <v>0</v>
      </c>
      <c r="BR1807" s="108">
        <v>0</v>
      </c>
      <c r="BS1807" s="108">
        <v>0</v>
      </c>
      <c r="BU1807" s="172">
        <v>9.7826233999999995E-6</v>
      </c>
      <c r="BV1807" s="172">
        <v>5.0060850000000005E-7</v>
      </c>
      <c r="BW1807" s="172">
        <v>5.9168485999999999E-6</v>
      </c>
      <c r="BX1807" s="69">
        <v>0</v>
      </c>
      <c r="BY1807" s="172">
        <v>3.7405577000000001E-7</v>
      </c>
      <c r="BZ1807" s="172">
        <v>1.1572489E-7</v>
      </c>
      <c r="CA1807" s="69">
        <v>0</v>
      </c>
      <c r="CB1807" s="172">
        <v>1.7564548E-7</v>
      </c>
      <c r="CC1807" s="69">
        <v>0</v>
      </c>
      <c r="CD1807" s="69">
        <v>0</v>
      </c>
      <c r="CE1807" s="69">
        <v>0</v>
      </c>
      <c r="CF1807" s="69">
        <v>0</v>
      </c>
      <c r="CG1807" s="69">
        <v>0</v>
      </c>
      <c r="CH1807" s="172">
        <v>2.5177510000000001E-7</v>
      </c>
      <c r="CI1807" s="172">
        <v>2.4194636E-6</v>
      </c>
      <c r="CJ1807" s="172">
        <v>2.8501495000000001E-8</v>
      </c>
      <c r="CK1807" s="69">
        <v>0</v>
      </c>
      <c r="CM1807" s="198">
        <v>0</v>
      </c>
      <c r="CN1807" s="198">
        <v>0.21220536000000001</v>
      </c>
      <c r="CO1807" s="198">
        <v>4.8696942999999996E-3</v>
      </c>
      <c r="CP1807" s="198">
        <v>3.6905065E-4</v>
      </c>
      <c r="CQ1807" s="198">
        <v>0</v>
      </c>
      <c r="CR1807" s="198">
        <v>0</v>
      </c>
      <c r="CS1807" s="197">
        <v>1.6905515E-5</v>
      </c>
      <c r="CT1807" s="198">
        <v>0</v>
      </c>
      <c r="CU1807" s="198">
        <v>0</v>
      </c>
      <c r="CV1807" s="197">
        <v>4.0697403999999999E-5</v>
      </c>
    </row>
    <row r="1808" spans="1:100" ht="14.4">
      <c r="A1808" t="s">
        <v>3955</v>
      </c>
      <c r="B1808" s="85" t="s">
        <v>1279</v>
      </c>
      <c r="C1808" s="113" t="str">
        <f t="shared" si="765"/>
        <v>B.046.08.136</v>
      </c>
      <c r="D1808" s="9" t="s">
        <v>1280</v>
      </c>
      <c r="E1808" s="112" t="s">
        <v>514</v>
      </c>
      <c r="F1808" s="115" t="str">
        <f t="shared" si="766"/>
        <v>Electricity Ohio production</v>
      </c>
      <c r="G1808" s="143">
        <f t="shared" si="767"/>
        <v>0.19196996000000002</v>
      </c>
      <c r="I1808" s="118">
        <f t="shared" si="768"/>
        <v>3.4492349419E-2</v>
      </c>
      <c r="K1808" s="161">
        <f t="shared" si="769"/>
        <v>5.2246302900000002E-4</v>
      </c>
      <c r="L1808" s="161">
        <f t="shared" si="770"/>
        <v>2.4973639000000001E-3</v>
      </c>
      <c r="M1808" s="162">
        <f t="shared" si="771"/>
        <v>2.6770284899999999E-3</v>
      </c>
      <c r="N1808" s="161">
        <v>2.8795494000000001E-2</v>
      </c>
      <c r="O1808" s="132">
        <v>1.4320939E-3</v>
      </c>
      <c r="P1808" s="132">
        <v>1.0652700000000001E-3</v>
      </c>
      <c r="Q1808" s="132">
        <v>4.5664145999999999E-4</v>
      </c>
      <c r="R1808" s="164">
        <v>6.5821568999999995E-5</v>
      </c>
      <c r="S1808" s="132">
        <v>0</v>
      </c>
      <c r="T1808" s="132">
        <v>0</v>
      </c>
      <c r="U1808" s="132">
        <v>0</v>
      </c>
      <c r="V1808" s="164">
        <v>2.079219E-5</v>
      </c>
      <c r="W1808" s="132">
        <v>0</v>
      </c>
      <c r="X1808" s="132">
        <v>2.6562362999999999E-3</v>
      </c>
      <c r="Y1808" s="132">
        <v>0</v>
      </c>
      <c r="Z1808" s="132">
        <v>0</v>
      </c>
      <c r="AA1808" s="132">
        <v>0</v>
      </c>
      <c r="AC1808" s="118">
        <f t="shared" si="772"/>
        <v>2.8795494000000001E-2</v>
      </c>
      <c r="AD1808" s="118">
        <f t="shared" si="773"/>
        <v>3.0198269290000004E-3</v>
      </c>
      <c r="AE1808" s="118">
        <f t="shared" si="774"/>
        <v>2.4973639000000001E-3</v>
      </c>
      <c r="AF1808" s="118">
        <f t="shared" si="775"/>
        <v>2.4973639000000001E-3</v>
      </c>
      <c r="AG1808" s="118">
        <f t="shared" si="776"/>
        <v>2.6770284899999999E-3</v>
      </c>
      <c r="AI1808" s="69">
        <v>2.7518467000000002</v>
      </c>
      <c r="AJ1808" s="69">
        <v>2.3376538999999998</v>
      </c>
      <c r="AK1808" s="69">
        <v>0.33001722999999999</v>
      </c>
      <c r="AL1808" s="69">
        <v>0</v>
      </c>
      <c r="AM1808" s="69">
        <v>3.1615443000000002E-3</v>
      </c>
      <c r="AN1808" s="69">
        <v>7.7890640999999997E-2</v>
      </c>
      <c r="AO1808" s="69">
        <v>3.1234161E-3</v>
      </c>
      <c r="AQ1808" s="116">
        <v>3.7625502E-3</v>
      </c>
      <c r="AR1808" s="116">
        <v>3.5098057000000002E-3</v>
      </c>
      <c r="AS1808" s="116">
        <v>1.5768219E-4</v>
      </c>
      <c r="AT1808" s="199">
        <v>9.5062259999999997E-5</v>
      </c>
      <c r="AU1808" s="150">
        <f t="shared" si="777"/>
        <v>2.1042000630299999E-7</v>
      </c>
      <c r="AV1808" s="150">
        <f t="shared" si="778"/>
        <v>5.8314420350199993E-10</v>
      </c>
      <c r="AW1808" s="163">
        <f t="shared" si="779"/>
        <v>1.3314041658870001E-2</v>
      </c>
      <c r="AX1808" s="196">
        <v>1.7814812E-7</v>
      </c>
      <c r="AY1808" s="196">
        <v>5.3751587999999997E-10</v>
      </c>
      <c r="AZ1808" s="196">
        <v>1.4685701999999999E-14</v>
      </c>
      <c r="BA1808" s="108">
        <v>0</v>
      </c>
      <c r="BB1808" s="108">
        <v>0</v>
      </c>
      <c r="BC1808" s="196">
        <v>6.7899302999999998E-11</v>
      </c>
      <c r="BD1808" s="196">
        <v>3.2203987000000001E-8</v>
      </c>
      <c r="BE1808" s="196">
        <v>9.6252857999999993E-12</v>
      </c>
      <c r="BF1808" s="196">
        <v>3.5988352000000002E-11</v>
      </c>
      <c r="BG1808" s="108">
        <v>0</v>
      </c>
      <c r="BH1808" s="108">
        <v>0</v>
      </c>
      <c r="BI1808" s="108">
        <v>0</v>
      </c>
      <c r="BJ1808" s="108">
        <v>0</v>
      </c>
      <c r="BK1808" s="108">
        <v>0</v>
      </c>
      <c r="BL1808" s="108">
        <v>0</v>
      </c>
      <c r="BM1808" s="108">
        <v>0</v>
      </c>
      <c r="BN1808" s="108">
        <v>0</v>
      </c>
      <c r="BO1808" s="196">
        <v>4.1965887000000002E-7</v>
      </c>
      <c r="BP1808" s="108">
        <v>1.3313622000000001E-2</v>
      </c>
      <c r="BQ1808" s="108">
        <v>0</v>
      </c>
      <c r="BR1808" s="108">
        <v>0</v>
      </c>
      <c r="BS1808" s="108">
        <v>0</v>
      </c>
      <c r="BU1808" s="172">
        <v>9.2594128000000005E-6</v>
      </c>
      <c r="BV1808" s="172">
        <v>2.7046888000000003E-7</v>
      </c>
      <c r="BW1808" s="172">
        <v>5.3526318000000004E-6</v>
      </c>
      <c r="BX1808" s="69">
        <v>0</v>
      </c>
      <c r="BY1808" s="172">
        <v>2.4893123999999999E-7</v>
      </c>
      <c r="BZ1808" s="172">
        <v>4.3956745000000003E-8</v>
      </c>
      <c r="CA1808" s="69">
        <v>0</v>
      </c>
      <c r="CB1808" s="172">
        <v>6.6716878999999999E-8</v>
      </c>
      <c r="CC1808" s="69">
        <v>0</v>
      </c>
      <c r="CD1808" s="69">
        <v>0</v>
      </c>
      <c r="CE1808" s="69">
        <v>0</v>
      </c>
      <c r="CF1808" s="69">
        <v>0</v>
      </c>
      <c r="CG1808" s="69">
        <v>0</v>
      </c>
      <c r="CH1808" s="172">
        <v>1.0084756E-7</v>
      </c>
      <c r="CI1808" s="172">
        <v>3.1658318E-6</v>
      </c>
      <c r="CJ1808" s="172">
        <v>1.0027967E-8</v>
      </c>
      <c r="CK1808" s="69">
        <v>0</v>
      </c>
      <c r="CM1808" s="198">
        <v>0</v>
      </c>
      <c r="CN1808" s="198">
        <v>0.19196996</v>
      </c>
      <c r="CO1808" s="198">
        <v>1.8496964E-3</v>
      </c>
      <c r="CP1808" s="198">
        <v>1.9513239E-4</v>
      </c>
      <c r="CQ1808" s="198">
        <v>0</v>
      </c>
      <c r="CR1808" s="198">
        <v>0</v>
      </c>
      <c r="CS1808" s="197">
        <v>1.0913227E-5</v>
      </c>
      <c r="CT1808" s="198">
        <v>0</v>
      </c>
      <c r="CU1808" s="198">
        <v>0</v>
      </c>
      <c r="CV1808" s="197">
        <v>1.5458433000000001E-5</v>
      </c>
    </row>
    <row r="1809" spans="1:100" ht="14.4">
      <c r="A1809" t="s">
        <v>3956</v>
      </c>
      <c r="B1809" s="85" t="s">
        <v>1279</v>
      </c>
      <c r="C1809" s="113" t="str">
        <f t="shared" si="765"/>
        <v>B.046.08.137</v>
      </c>
      <c r="D1809" s="9" t="s">
        <v>1280</v>
      </c>
      <c r="E1809" s="112" t="s">
        <v>514</v>
      </c>
      <c r="F1809" s="115" t="str">
        <f t="shared" si="766"/>
        <v>Electricity Oklahoma production</v>
      </c>
      <c r="G1809" s="143">
        <f t="shared" si="767"/>
        <v>0.13413510000000001</v>
      </c>
      <c r="I1809" s="118">
        <f t="shared" si="768"/>
        <v>2.2475714232999999E-2</v>
      </c>
      <c r="K1809" s="161">
        <f t="shared" si="769"/>
        <v>5.9782866900000005E-4</v>
      </c>
      <c r="L1809" s="161">
        <f t="shared" si="770"/>
        <v>1.65087881E-3</v>
      </c>
      <c r="M1809" s="162">
        <f t="shared" si="771"/>
        <v>1.0674175400000001E-4</v>
      </c>
      <c r="N1809" s="161">
        <v>2.0120264999999998E-2</v>
      </c>
      <c r="O1809" s="132">
        <v>3.4824541E-4</v>
      </c>
      <c r="P1809" s="132">
        <v>1.3026334E-3</v>
      </c>
      <c r="Q1809" s="132">
        <v>5.5361289000000001E-4</v>
      </c>
      <c r="R1809" s="164">
        <v>4.4215779E-5</v>
      </c>
      <c r="S1809" s="132">
        <v>0</v>
      </c>
      <c r="T1809" s="132">
        <v>0</v>
      </c>
      <c r="U1809" s="132">
        <v>0</v>
      </c>
      <c r="V1809" s="164">
        <v>6.1898001000000005E-5</v>
      </c>
      <c r="W1809" s="132">
        <v>0</v>
      </c>
      <c r="X1809" s="164">
        <v>4.4843752999999997E-5</v>
      </c>
      <c r="Y1809" s="132">
        <v>0</v>
      </c>
      <c r="Z1809" s="132">
        <v>0</v>
      </c>
      <c r="AA1809" s="132">
        <v>0</v>
      </c>
      <c r="AC1809" s="118">
        <f t="shared" si="772"/>
        <v>2.0120264999999998E-2</v>
      </c>
      <c r="AD1809" s="118">
        <f t="shared" si="773"/>
        <v>2.2487074790000002E-3</v>
      </c>
      <c r="AE1809" s="118">
        <f t="shared" si="774"/>
        <v>1.65087881E-3</v>
      </c>
      <c r="AF1809" s="118">
        <f t="shared" si="775"/>
        <v>1.65087881E-3</v>
      </c>
      <c r="AG1809" s="118">
        <f t="shared" si="776"/>
        <v>1.0674175400000001E-4</v>
      </c>
      <c r="AI1809" s="69">
        <v>2.0211861999999998</v>
      </c>
      <c r="AJ1809" s="69">
        <v>1.5403392</v>
      </c>
      <c r="AK1809" s="69">
        <v>5.5714965000000002E-3</v>
      </c>
      <c r="AL1809" s="69">
        <v>0</v>
      </c>
      <c r="AM1809" s="69">
        <v>6.7174328E-4</v>
      </c>
      <c r="AN1809" s="69">
        <v>0.45421030000000001</v>
      </c>
      <c r="AO1809" s="69">
        <v>2.0393403000000001E-2</v>
      </c>
      <c r="AQ1809" s="116">
        <v>2.4787082000000001E-3</v>
      </c>
      <c r="AR1809" s="116">
        <v>2.2991298999999999E-3</v>
      </c>
      <c r="AS1809" s="116">
        <v>1.0857286E-4</v>
      </c>
      <c r="AT1809" s="199">
        <v>7.1005390999999998E-5</v>
      </c>
      <c r="AU1809" s="150">
        <f t="shared" si="777"/>
        <v>1.3783752225699999E-7</v>
      </c>
      <c r="AV1809" s="150">
        <f t="shared" si="778"/>
        <v>4.0152686533499998E-10</v>
      </c>
      <c r="AW1809" s="163">
        <f t="shared" si="779"/>
        <v>9.9447326175000003E-3</v>
      </c>
      <c r="AX1809" s="196">
        <v>1.2447737E-7</v>
      </c>
      <c r="AY1809" s="196">
        <v>3.7557828E-10</v>
      </c>
      <c r="AZ1809" s="196">
        <v>1.0261335E-14</v>
      </c>
      <c r="BA1809" s="108">
        <v>0</v>
      </c>
      <c r="BB1809" s="108">
        <v>0</v>
      </c>
      <c r="BC1809" s="196">
        <v>8.2318257000000002E-11</v>
      </c>
      <c r="BD1809" s="196">
        <v>1.3277834E-8</v>
      </c>
      <c r="BE1809" s="196">
        <v>1.1669291E-11</v>
      </c>
      <c r="BF1809" s="196">
        <v>1.4269033E-11</v>
      </c>
      <c r="BG1809" s="108">
        <v>0</v>
      </c>
      <c r="BH1809" s="108">
        <v>0</v>
      </c>
      <c r="BI1809" s="108">
        <v>0</v>
      </c>
      <c r="BJ1809" s="108">
        <v>0</v>
      </c>
      <c r="BK1809" s="108">
        <v>0</v>
      </c>
      <c r="BL1809" s="108">
        <v>0</v>
      </c>
      <c r="BM1809" s="108">
        <v>0</v>
      </c>
      <c r="BN1809" s="108">
        <v>0</v>
      </c>
      <c r="BO1809" s="196">
        <v>1.2493175E-6</v>
      </c>
      <c r="BP1809" s="108">
        <v>9.9434833E-3</v>
      </c>
      <c r="BQ1809" s="108">
        <v>0</v>
      </c>
      <c r="BR1809" s="108">
        <v>0</v>
      </c>
      <c r="BS1809" s="108">
        <v>0</v>
      </c>
      <c r="BU1809" s="172">
        <v>6.0447755999999997E-6</v>
      </c>
      <c r="BV1809" s="172">
        <v>1.2547645E-7</v>
      </c>
      <c r="BW1809" s="172">
        <v>3.7400425000000002E-6</v>
      </c>
      <c r="BX1809" s="69">
        <v>0</v>
      </c>
      <c r="BY1809" s="172">
        <v>1.0319622E-7</v>
      </c>
      <c r="BZ1809" s="172">
        <v>5.3291308000000003E-8</v>
      </c>
      <c r="CA1809" s="69">
        <v>0</v>
      </c>
      <c r="CB1809" s="172">
        <v>8.0884735999999995E-8</v>
      </c>
      <c r="CC1809" s="69">
        <v>0</v>
      </c>
      <c r="CD1809" s="69">
        <v>0</v>
      </c>
      <c r="CE1809" s="69">
        <v>0</v>
      </c>
      <c r="CF1809" s="69">
        <v>0</v>
      </c>
      <c r="CG1809" s="69">
        <v>0</v>
      </c>
      <c r="CH1809" s="172">
        <v>1.0912305E-7</v>
      </c>
      <c r="CI1809" s="172">
        <v>1.8029083E-6</v>
      </c>
      <c r="CJ1809" s="172">
        <v>2.9853089999999998E-8</v>
      </c>
      <c r="CK1809" s="69">
        <v>0</v>
      </c>
      <c r="CM1809" s="198">
        <v>0</v>
      </c>
      <c r="CN1809" s="198">
        <v>0.13413510000000001</v>
      </c>
      <c r="CO1809" s="198">
        <v>2.2424940999999999E-3</v>
      </c>
      <c r="CP1809" s="197">
        <v>9.8071564999999996E-5</v>
      </c>
      <c r="CQ1809" s="198">
        <v>0</v>
      </c>
      <c r="CR1809" s="198">
        <v>0</v>
      </c>
      <c r="CS1809" s="197">
        <v>3.8795574999999997E-6</v>
      </c>
      <c r="CT1809" s="198">
        <v>0</v>
      </c>
      <c r="CU1809" s="198">
        <v>0</v>
      </c>
      <c r="CV1809" s="197">
        <v>1.8741153000000001E-5</v>
      </c>
    </row>
    <row r="1810" spans="1:100" ht="14.4">
      <c r="A1810" t="s">
        <v>3957</v>
      </c>
      <c r="B1810" s="85" t="s">
        <v>1279</v>
      </c>
      <c r="C1810" s="113" t="str">
        <f t="shared" si="765"/>
        <v>B.046.08.138</v>
      </c>
      <c r="D1810" s="9" t="s">
        <v>1280</v>
      </c>
      <c r="E1810" s="112" t="s">
        <v>514</v>
      </c>
      <c r="F1810" s="115" t="str">
        <f t="shared" si="766"/>
        <v>Electricity Oregon production</v>
      </c>
      <c r="G1810" s="143">
        <f t="shared" si="767"/>
        <v>7.9396560000000005E-2</v>
      </c>
      <c r="I1810" s="118">
        <f t="shared" si="768"/>
        <v>1.44760584998E-2</v>
      </c>
      <c r="K1810" s="161">
        <f t="shared" si="769"/>
        <v>6.8282466999999999E-4</v>
      </c>
      <c r="L1810" s="161">
        <f t="shared" si="770"/>
        <v>1.74422642E-3</v>
      </c>
      <c r="M1810" s="162">
        <f t="shared" si="771"/>
        <v>1.3952340980000002E-4</v>
      </c>
      <c r="N1810" s="161">
        <v>1.1909484E-2</v>
      </c>
      <c r="O1810" s="132">
        <v>2.1475632E-4</v>
      </c>
      <c r="P1810" s="132">
        <v>1.5294701E-3</v>
      </c>
      <c r="Q1810" s="132">
        <v>6.4477651000000003E-4</v>
      </c>
      <c r="R1810" s="164">
        <v>3.8048160000000003E-5</v>
      </c>
      <c r="S1810" s="132">
        <v>0</v>
      </c>
      <c r="T1810" s="132">
        <v>0</v>
      </c>
      <c r="U1810" s="132">
        <v>0</v>
      </c>
      <c r="V1810" s="132">
        <v>1.3143852000000001E-4</v>
      </c>
      <c r="W1810" s="132">
        <v>0</v>
      </c>
      <c r="X1810" s="164">
        <v>8.0848898000000006E-6</v>
      </c>
      <c r="Y1810" s="132">
        <v>0</v>
      </c>
      <c r="Z1810" s="132">
        <v>0</v>
      </c>
      <c r="AA1810" s="132">
        <v>0</v>
      </c>
      <c r="AC1810" s="118">
        <f t="shared" si="772"/>
        <v>1.1909484E-2</v>
      </c>
      <c r="AD1810" s="118">
        <f t="shared" si="773"/>
        <v>2.42705109E-3</v>
      </c>
      <c r="AE1810" s="118">
        <f t="shared" si="774"/>
        <v>1.74422642E-3</v>
      </c>
      <c r="AF1810" s="118">
        <f t="shared" si="775"/>
        <v>1.74422642E-3</v>
      </c>
      <c r="AG1810" s="118">
        <f t="shared" si="776"/>
        <v>1.3952340980000002E-4</v>
      </c>
      <c r="AI1810" s="69">
        <v>1.616047</v>
      </c>
      <c r="AJ1810" s="69">
        <v>0.91031841000000002</v>
      </c>
      <c r="AK1810" s="69">
        <v>1.0044863000000001E-3</v>
      </c>
      <c r="AL1810" s="69">
        <v>0</v>
      </c>
      <c r="AM1810" s="69">
        <v>2.1257214E-2</v>
      </c>
      <c r="AN1810" s="69">
        <v>0.20103524</v>
      </c>
      <c r="AO1810" s="69">
        <v>0.48243162000000001</v>
      </c>
      <c r="AQ1810" s="116">
        <v>1.5455745E-3</v>
      </c>
      <c r="AR1810" s="116">
        <v>1.4271990000000001E-3</v>
      </c>
      <c r="AS1810" s="199">
        <v>6.7191431E-5</v>
      </c>
      <c r="AT1810" s="199">
        <v>5.1184117000000003E-5</v>
      </c>
      <c r="AU1810" s="150">
        <f t="shared" si="777"/>
        <v>8.5563486630999999E-8</v>
      </c>
      <c r="AV1810" s="150">
        <f t="shared" si="778"/>
        <v>2.484890228368E-10</v>
      </c>
      <c r="AW1810" s="163">
        <f t="shared" si="779"/>
        <v>7.1686438875000003E-3</v>
      </c>
      <c r="AX1810" s="196">
        <v>7.3680007999999998E-8</v>
      </c>
      <c r="AY1810" s="196">
        <v>2.2231037E-10</v>
      </c>
      <c r="AZ1810" s="196">
        <v>6.0738367999999999E-15</v>
      </c>
      <c r="BA1810" s="108">
        <v>0</v>
      </c>
      <c r="BB1810" s="108">
        <v>0</v>
      </c>
      <c r="BC1810" s="196">
        <v>9.5873630999999997E-11</v>
      </c>
      <c r="BD1810" s="196">
        <v>1.1787604999999999E-8</v>
      </c>
      <c r="BE1810" s="196">
        <v>1.3590877000000001E-11</v>
      </c>
      <c r="BF1810" s="196">
        <v>1.2581702E-11</v>
      </c>
      <c r="BG1810" s="108">
        <v>0</v>
      </c>
      <c r="BH1810" s="108">
        <v>0</v>
      </c>
      <c r="BI1810" s="108">
        <v>0</v>
      </c>
      <c r="BJ1810" s="108">
        <v>0</v>
      </c>
      <c r="BK1810" s="108">
        <v>0</v>
      </c>
      <c r="BL1810" s="108">
        <v>0</v>
      </c>
      <c r="BM1810" s="108">
        <v>0</v>
      </c>
      <c r="BN1810" s="108">
        <v>0</v>
      </c>
      <c r="BO1810" s="196">
        <v>2.6528875E-6</v>
      </c>
      <c r="BP1810" s="108">
        <v>7.165991E-3</v>
      </c>
      <c r="BQ1810" s="108">
        <v>0</v>
      </c>
      <c r="BR1810" s="108">
        <v>0</v>
      </c>
      <c r="BS1810" s="108">
        <v>0</v>
      </c>
      <c r="BU1810" s="172">
        <v>3.8132123999999998E-6</v>
      </c>
      <c r="BV1810" s="172">
        <v>1.1830628E-7</v>
      </c>
      <c r="BW1810" s="172">
        <v>2.2137867999999999E-6</v>
      </c>
      <c r="BX1810" s="69">
        <v>0</v>
      </c>
      <c r="BY1810" s="172">
        <v>8.5225433000000006E-8</v>
      </c>
      <c r="BZ1810" s="172">
        <v>6.2066804E-8</v>
      </c>
      <c r="CA1810" s="69">
        <v>0</v>
      </c>
      <c r="CB1810" s="172">
        <v>9.4204052000000004E-8</v>
      </c>
      <c r="CC1810" s="69">
        <v>0</v>
      </c>
      <c r="CD1810" s="69">
        <v>0</v>
      </c>
      <c r="CE1810" s="69">
        <v>0</v>
      </c>
      <c r="CF1810" s="69">
        <v>0</v>
      </c>
      <c r="CG1810" s="69">
        <v>0</v>
      </c>
      <c r="CH1810" s="172">
        <v>1.2528568999999999E-7</v>
      </c>
      <c r="CI1810" s="172">
        <v>1.0509452E-6</v>
      </c>
      <c r="CJ1810" s="172">
        <v>6.3392125999999997E-8</v>
      </c>
      <c r="CK1810" s="69">
        <v>0</v>
      </c>
      <c r="CM1810" s="198">
        <v>0</v>
      </c>
      <c r="CN1810" s="198">
        <v>7.9396560000000005E-2</v>
      </c>
      <c r="CO1810" s="198">
        <v>2.6117662999999998E-3</v>
      </c>
      <c r="CP1810" s="197">
        <v>9.5178505000000004E-5</v>
      </c>
      <c r="CQ1810" s="198">
        <v>0</v>
      </c>
      <c r="CR1810" s="198">
        <v>0</v>
      </c>
      <c r="CS1810" s="197">
        <v>3.0193174000000001E-6</v>
      </c>
      <c r="CT1810" s="198">
        <v>0</v>
      </c>
      <c r="CU1810" s="198">
        <v>0</v>
      </c>
      <c r="CV1810" s="197">
        <v>2.1827265000000001E-5</v>
      </c>
    </row>
    <row r="1811" spans="1:100" ht="14.4">
      <c r="A1811" t="s">
        <v>3958</v>
      </c>
      <c r="B1811" s="85" t="s">
        <v>1279</v>
      </c>
      <c r="C1811" s="113" t="str">
        <f t="shared" si="765"/>
        <v>B.046.08.139</v>
      </c>
      <c r="D1811" s="9" t="s">
        <v>1280</v>
      </c>
      <c r="E1811" s="112" t="s">
        <v>514</v>
      </c>
      <c r="F1811" s="115" t="str">
        <f t="shared" si="766"/>
        <v>Electricity Pennsylvania production</v>
      </c>
      <c r="G1811" s="143">
        <f t="shared" si="767"/>
        <v>0.14361779333333335</v>
      </c>
      <c r="I1811" s="118">
        <f t="shared" si="768"/>
        <v>2.9930477301399999E-2</v>
      </c>
      <c r="K1811" s="161">
        <f t="shared" si="769"/>
        <v>3.6251456700000004E-4</v>
      </c>
      <c r="L1811" s="161">
        <f t="shared" si="770"/>
        <v>1.2116137000000001E-3</v>
      </c>
      <c r="M1811" s="162">
        <f t="shared" si="771"/>
        <v>6.8136800343999993E-3</v>
      </c>
      <c r="N1811" s="161">
        <v>2.1542669E-2</v>
      </c>
      <c r="O1811" s="132">
        <v>4.9290094000000004E-4</v>
      </c>
      <c r="P1811" s="132">
        <v>7.1871276000000004E-4</v>
      </c>
      <c r="Q1811" s="132">
        <v>3.0612302000000002E-4</v>
      </c>
      <c r="R1811" s="164">
        <v>5.6391546999999999E-5</v>
      </c>
      <c r="S1811" s="132">
        <v>0</v>
      </c>
      <c r="T1811" s="132">
        <v>0</v>
      </c>
      <c r="U1811" s="132">
        <v>0</v>
      </c>
      <c r="V1811" s="164">
        <v>7.9227344000000007E-6</v>
      </c>
      <c r="W1811" s="132">
        <v>0</v>
      </c>
      <c r="X1811" s="132">
        <v>6.8057572999999996E-3</v>
      </c>
      <c r="Y1811" s="132">
        <v>0</v>
      </c>
      <c r="Z1811" s="132">
        <v>0</v>
      </c>
      <c r="AA1811" s="132">
        <v>0</v>
      </c>
      <c r="AC1811" s="118">
        <f t="shared" si="772"/>
        <v>2.1542669E-2</v>
      </c>
      <c r="AD1811" s="118">
        <f t="shared" si="773"/>
        <v>1.5741282670000002E-3</v>
      </c>
      <c r="AE1811" s="118">
        <f t="shared" si="774"/>
        <v>1.2116137000000001E-3</v>
      </c>
      <c r="AF1811" s="118">
        <f t="shared" si="775"/>
        <v>1.2116137000000001E-3</v>
      </c>
      <c r="AG1811" s="118">
        <f t="shared" si="776"/>
        <v>6.8136800343999993E-3</v>
      </c>
      <c r="AI1811" s="69">
        <v>2.6921807000000002</v>
      </c>
      <c r="AJ1811" s="69">
        <v>1.7976127</v>
      </c>
      <c r="AK1811" s="69">
        <v>0.84556377999999999</v>
      </c>
      <c r="AL1811" s="69">
        <v>0</v>
      </c>
      <c r="AM1811" s="69">
        <v>1.3725077E-2</v>
      </c>
      <c r="AN1811" s="69">
        <v>2.3706805000000001E-2</v>
      </c>
      <c r="AO1811" s="69">
        <v>1.1572268E-2</v>
      </c>
      <c r="AQ1811" s="116">
        <v>2.6503430999999999E-3</v>
      </c>
      <c r="AR1811" s="116">
        <v>2.4456269000000001E-3</v>
      </c>
      <c r="AS1811" s="116">
        <v>1.1433513E-4</v>
      </c>
      <c r="AT1811" s="199">
        <v>9.0381028999999993E-5</v>
      </c>
      <c r="AU1811" s="150">
        <f t="shared" si="777"/>
        <v>1.4662031629099998E-7</v>
      </c>
      <c r="AV1811" s="150">
        <f t="shared" si="778"/>
        <v>4.2283701476100002E-10</v>
      </c>
      <c r="AW1811" s="163">
        <f t="shared" si="779"/>
        <v>1.26584069084E-2</v>
      </c>
      <c r="AX1811" s="196">
        <v>1.3327731E-7</v>
      </c>
      <c r="AY1811" s="196">
        <v>4.0212982000000001E-10</v>
      </c>
      <c r="AZ1811" s="196">
        <v>1.0986761E-14</v>
      </c>
      <c r="BA1811" s="108">
        <v>0</v>
      </c>
      <c r="BB1811" s="108">
        <v>0</v>
      </c>
      <c r="BC1811" s="196">
        <v>4.5518290999999997E-11</v>
      </c>
      <c r="BD1811" s="196">
        <v>1.3297488E-8</v>
      </c>
      <c r="BE1811" s="196">
        <v>6.4525930000000002E-12</v>
      </c>
      <c r="BF1811" s="196">
        <v>1.4243615E-11</v>
      </c>
      <c r="BG1811" s="108">
        <v>0</v>
      </c>
      <c r="BH1811" s="108">
        <v>0</v>
      </c>
      <c r="BI1811" s="108">
        <v>0</v>
      </c>
      <c r="BJ1811" s="108">
        <v>0</v>
      </c>
      <c r="BK1811" s="108">
        <v>0</v>
      </c>
      <c r="BL1811" s="108">
        <v>0</v>
      </c>
      <c r="BM1811" s="108">
        <v>0</v>
      </c>
      <c r="BN1811" s="108">
        <v>0</v>
      </c>
      <c r="BO1811" s="196">
        <v>1.599084E-7</v>
      </c>
      <c r="BP1811" s="108">
        <v>1.2658246999999999E-2</v>
      </c>
      <c r="BQ1811" s="108">
        <v>0</v>
      </c>
      <c r="BR1811" s="108">
        <v>0</v>
      </c>
      <c r="BS1811" s="108">
        <v>0</v>
      </c>
      <c r="BU1811" s="172">
        <v>7.5499127000000002E-6</v>
      </c>
      <c r="BV1811" s="172">
        <v>1.1318565000000001E-7</v>
      </c>
      <c r="BW1811" s="172">
        <v>4.0044450999999998E-6</v>
      </c>
      <c r="BX1811" s="69">
        <v>0</v>
      </c>
      <c r="BY1811" s="172">
        <v>1.217356E-7</v>
      </c>
      <c r="BZ1811" s="172">
        <v>2.9467695000000002E-8</v>
      </c>
      <c r="CA1811" s="69">
        <v>0</v>
      </c>
      <c r="CB1811" s="172">
        <v>4.4725619000000001E-8</v>
      </c>
      <c r="CC1811" s="69">
        <v>0</v>
      </c>
      <c r="CD1811" s="69">
        <v>0</v>
      </c>
      <c r="CE1811" s="69">
        <v>0</v>
      </c>
      <c r="CF1811" s="69">
        <v>0</v>
      </c>
      <c r="CG1811" s="69">
        <v>0</v>
      </c>
      <c r="CH1811" s="172">
        <v>6.3183518000000004E-8</v>
      </c>
      <c r="CI1811" s="172">
        <v>3.1693483000000002E-6</v>
      </c>
      <c r="CJ1811" s="172">
        <v>3.8210943000000002E-9</v>
      </c>
      <c r="CK1811" s="69">
        <v>0</v>
      </c>
      <c r="CM1811" s="198">
        <v>0</v>
      </c>
      <c r="CN1811" s="198">
        <v>0.14361779</v>
      </c>
      <c r="CO1811" s="198">
        <v>1.2399983000000001E-3</v>
      </c>
      <c r="CP1811" s="197">
        <v>8.4198418000000006E-5</v>
      </c>
      <c r="CQ1811" s="198">
        <v>0</v>
      </c>
      <c r="CR1811" s="198">
        <v>0</v>
      </c>
      <c r="CS1811" s="197">
        <v>4.7732386999999997E-6</v>
      </c>
      <c r="CT1811" s="198">
        <v>0</v>
      </c>
      <c r="CU1811" s="198">
        <v>0</v>
      </c>
      <c r="CV1811" s="197">
        <v>1.0363014000000001E-5</v>
      </c>
    </row>
    <row r="1812" spans="1:100" ht="14.4">
      <c r="A1812" t="s">
        <v>3959</v>
      </c>
      <c r="B1812" s="85" t="s">
        <v>1279</v>
      </c>
      <c r="C1812" s="113" t="str">
        <f t="shared" si="765"/>
        <v>B.046.08.140</v>
      </c>
      <c r="D1812" s="9" t="s">
        <v>1280</v>
      </c>
      <c r="E1812" s="112" t="s">
        <v>514</v>
      </c>
      <c r="F1812" s="115" t="str">
        <f t="shared" si="766"/>
        <v>Electricity Rhode Island production</v>
      </c>
      <c r="G1812" s="143">
        <f t="shared" si="767"/>
        <v>0.18942599333333335</v>
      </c>
      <c r="I1812" s="118">
        <f t="shared" si="768"/>
        <v>3.0203871143000001E-2</v>
      </c>
      <c r="K1812" s="161">
        <f t="shared" si="769"/>
        <v>5.5925379499999997E-4</v>
      </c>
      <c r="L1812" s="161">
        <f t="shared" si="770"/>
        <v>1.1910358419999999E-3</v>
      </c>
      <c r="M1812" s="162">
        <f t="shared" si="771"/>
        <v>3.9682506000000001E-5</v>
      </c>
      <c r="N1812" s="161">
        <v>2.8413898999999999E-2</v>
      </c>
      <c r="O1812" s="164">
        <v>9.6129742000000004E-5</v>
      </c>
      <c r="P1812" s="132">
        <v>1.0949060999999999E-3</v>
      </c>
      <c r="Q1812" s="132">
        <v>4.6405950999999998E-4</v>
      </c>
      <c r="R1812" s="164">
        <v>9.5194284999999997E-5</v>
      </c>
      <c r="S1812" s="132">
        <v>0</v>
      </c>
      <c r="T1812" s="132">
        <v>0</v>
      </c>
      <c r="U1812" s="132">
        <v>0</v>
      </c>
      <c r="V1812" s="164">
        <v>2.8192357E-5</v>
      </c>
      <c r="W1812" s="132">
        <v>0</v>
      </c>
      <c r="X1812" s="164">
        <v>1.1490148999999999E-5</v>
      </c>
      <c r="Y1812" s="132">
        <v>0</v>
      </c>
      <c r="Z1812" s="132">
        <v>0</v>
      </c>
      <c r="AA1812" s="132">
        <v>0</v>
      </c>
      <c r="AC1812" s="118">
        <f t="shared" si="772"/>
        <v>2.8413898999999999E-2</v>
      </c>
      <c r="AD1812" s="118">
        <f t="shared" si="773"/>
        <v>1.750289637E-3</v>
      </c>
      <c r="AE1812" s="118">
        <f t="shared" si="774"/>
        <v>1.1910358419999999E-3</v>
      </c>
      <c r="AF1812" s="118">
        <f t="shared" si="775"/>
        <v>1.1910358419999999E-3</v>
      </c>
      <c r="AG1812" s="118">
        <f t="shared" si="776"/>
        <v>3.9682506000000001E-5</v>
      </c>
      <c r="AI1812" s="69">
        <v>2.5087975999999998</v>
      </c>
      <c r="AJ1812" s="69">
        <v>2.3316487000000001</v>
      </c>
      <c r="AK1812" s="69">
        <v>1.4275639000000001E-3</v>
      </c>
      <c r="AL1812" s="69">
        <v>0</v>
      </c>
      <c r="AM1812" s="69">
        <v>7.0224175E-2</v>
      </c>
      <c r="AN1812" s="69">
        <v>0.10549711000000001</v>
      </c>
      <c r="AO1812" s="69">
        <v>0</v>
      </c>
      <c r="AQ1812" s="116">
        <v>3.3544903E-3</v>
      </c>
      <c r="AR1812" s="116">
        <v>3.0748335000000001E-3</v>
      </c>
      <c r="AS1812" s="116">
        <v>1.4818138E-4</v>
      </c>
      <c r="AT1812" s="116">
        <v>1.3147547E-4</v>
      </c>
      <c r="AU1812" s="150">
        <f t="shared" si="777"/>
        <v>1.84342536113E-7</v>
      </c>
      <c r="AV1812" s="150">
        <f t="shared" si="778"/>
        <v>5.4800806458799997E-10</v>
      </c>
      <c r="AW1812" s="163">
        <f t="shared" si="779"/>
        <v>1.8413931020049998E-2</v>
      </c>
      <c r="AX1812" s="196">
        <v>1.7578732000000001E-7</v>
      </c>
      <c r="AY1812" s="196">
        <v>5.3039277E-10</v>
      </c>
      <c r="AZ1812" s="196">
        <v>1.4491088E-14</v>
      </c>
      <c r="BA1812" s="108">
        <v>0</v>
      </c>
      <c r="BB1812" s="108">
        <v>0</v>
      </c>
      <c r="BC1812" s="196">
        <v>6.9002313000000005E-11</v>
      </c>
      <c r="BD1812" s="196">
        <v>8.4862137999999994E-9</v>
      </c>
      <c r="BE1812" s="196">
        <v>9.7816465999999997E-12</v>
      </c>
      <c r="BF1812" s="196">
        <v>7.8191568999999998E-12</v>
      </c>
      <c r="BG1812" s="108">
        <v>0</v>
      </c>
      <c r="BH1812" s="108">
        <v>0</v>
      </c>
      <c r="BI1812" s="108">
        <v>0</v>
      </c>
      <c r="BJ1812" s="108">
        <v>0</v>
      </c>
      <c r="BK1812" s="108">
        <v>0</v>
      </c>
      <c r="BL1812" s="108">
        <v>0</v>
      </c>
      <c r="BM1812" s="108">
        <v>0</v>
      </c>
      <c r="BN1812" s="108">
        <v>0</v>
      </c>
      <c r="BO1812" s="196">
        <v>5.6902004999999997E-7</v>
      </c>
      <c r="BP1812" s="108">
        <v>1.8413361999999999E-2</v>
      </c>
      <c r="BQ1812" s="108">
        <v>0</v>
      </c>
      <c r="BR1812" s="108">
        <v>0</v>
      </c>
      <c r="BS1812" s="108">
        <v>0</v>
      </c>
      <c r="BU1812" s="172">
        <v>8.3808112999999994E-6</v>
      </c>
      <c r="BV1812" s="172">
        <v>7.6625079999999999E-8</v>
      </c>
      <c r="BW1812" s="172">
        <v>5.2816992000000002E-6</v>
      </c>
      <c r="BX1812" s="69">
        <v>0</v>
      </c>
      <c r="BY1812" s="172">
        <v>1.1501388E-7</v>
      </c>
      <c r="BZ1812" s="172">
        <v>4.4670813E-8</v>
      </c>
      <c r="CA1812" s="69">
        <v>0</v>
      </c>
      <c r="CB1812" s="172">
        <v>6.7800680999999994E-8</v>
      </c>
      <c r="CC1812" s="69">
        <v>0</v>
      </c>
      <c r="CD1812" s="69">
        <v>0</v>
      </c>
      <c r="CE1812" s="69">
        <v>0</v>
      </c>
      <c r="CF1812" s="69">
        <v>0</v>
      </c>
      <c r="CG1812" s="69">
        <v>0</v>
      </c>
      <c r="CH1812" s="172">
        <v>8.9617585000000006E-8</v>
      </c>
      <c r="CI1812" s="172">
        <v>2.6917870000000001E-6</v>
      </c>
      <c r="CJ1812" s="172">
        <v>1.3597030000000001E-8</v>
      </c>
      <c r="CK1812" s="69">
        <v>0</v>
      </c>
      <c r="CM1812" s="198">
        <v>0</v>
      </c>
      <c r="CN1812" s="198">
        <v>0.18942598999999999</v>
      </c>
      <c r="CO1812" s="198">
        <v>1.8797442999999999E-3</v>
      </c>
      <c r="CP1812" s="197">
        <v>6.2671053000000002E-5</v>
      </c>
      <c r="CQ1812" s="198">
        <v>0</v>
      </c>
      <c r="CR1812" s="198">
        <v>0</v>
      </c>
      <c r="CS1812" s="197">
        <v>3.5077586999999998E-6</v>
      </c>
      <c r="CT1812" s="198">
        <v>0</v>
      </c>
      <c r="CU1812" s="198">
        <v>0</v>
      </c>
      <c r="CV1812" s="197">
        <v>1.5709552000000002E-5</v>
      </c>
    </row>
    <row r="1813" spans="1:100" ht="14.4">
      <c r="A1813" t="s">
        <v>3960</v>
      </c>
      <c r="B1813" s="85" t="s">
        <v>1279</v>
      </c>
      <c r="C1813" s="113" t="str">
        <f t="shared" si="765"/>
        <v>B.046.08.141</v>
      </c>
      <c r="D1813" s="9" t="s">
        <v>1280</v>
      </c>
      <c r="E1813" s="112" t="s">
        <v>514</v>
      </c>
      <c r="F1813" s="115" t="str">
        <f t="shared" si="766"/>
        <v>Electricity South Carolina production</v>
      </c>
      <c r="G1813" s="143">
        <f t="shared" si="767"/>
        <v>0.10524412666666669</v>
      </c>
      <c r="I1813" s="118">
        <f t="shared" si="768"/>
        <v>2.9950188099000002E-2</v>
      </c>
      <c r="K1813" s="161">
        <f t="shared" si="769"/>
        <v>4.0264890299999999E-4</v>
      </c>
      <c r="L1813" s="161">
        <f t="shared" si="770"/>
        <v>1.6778907799999999E-3</v>
      </c>
      <c r="M1813" s="162">
        <f t="shared" si="771"/>
        <v>1.2083029416E-2</v>
      </c>
      <c r="N1813" s="161">
        <v>1.5786619000000002E-2</v>
      </c>
      <c r="O1813" s="132">
        <v>8.2571752999999995E-4</v>
      </c>
      <c r="P1813" s="132">
        <v>8.5217324999999999E-4</v>
      </c>
      <c r="Q1813" s="132">
        <v>3.629827E-4</v>
      </c>
      <c r="R1813" s="164">
        <v>3.9666202999999998E-5</v>
      </c>
      <c r="S1813" s="132">
        <v>0</v>
      </c>
      <c r="T1813" s="132">
        <v>0</v>
      </c>
      <c r="U1813" s="132">
        <v>0</v>
      </c>
      <c r="V1813" s="164">
        <v>1.5964416E-5</v>
      </c>
      <c r="W1813" s="132">
        <v>0</v>
      </c>
      <c r="X1813" s="132">
        <v>1.2067065E-2</v>
      </c>
      <c r="Y1813" s="132">
        <v>0</v>
      </c>
      <c r="Z1813" s="132">
        <v>0</v>
      </c>
      <c r="AA1813" s="132">
        <v>0</v>
      </c>
      <c r="AC1813" s="118">
        <f t="shared" si="772"/>
        <v>1.5786619000000002E-2</v>
      </c>
      <c r="AD1813" s="118">
        <f t="shared" si="773"/>
        <v>2.080539683E-3</v>
      </c>
      <c r="AE1813" s="118">
        <f t="shared" si="774"/>
        <v>1.6778907799999999E-3</v>
      </c>
      <c r="AF1813" s="118">
        <f t="shared" si="775"/>
        <v>1.6778907799999999E-3</v>
      </c>
      <c r="AG1813" s="118">
        <f t="shared" si="776"/>
        <v>1.2083029416E-2</v>
      </c>
      <c r="AI1813" s="69">
        <v>2.7588575999999998</v>
      </c>
      <c r="AJ1813" s="69">
        <v>1.1853899999999999</v>
      </c>
      <c r="AK1813" s="69">
        <v>1.4992414000000001</v>
      </c>
      <c r="AL1813" s="69">
        <v>0</v>
      </c>
      <c r="AM1813" s="69">
        <v>1.4893971000000001E-2</v>
      </c>
      <c r="AN1813" s="69">
        <v>3.3807702000000002E-2</v>
      </c>
      <c r="AO1813" s="69">
        <v>2.5524508000000001E-2</v>
      </c>
      <c r="AQ1813" s="116">
        <v>2.0868993999999998E-3</v>
      </c>
      <c r="AR1813" s="116">
        <v>1.9589466999999998E-3</v>
      </c>
      <c r="AS1813" s="199">
        <v>8.7700397999999999E-5</v>
      </c>
      <c r="AT1813" s="199">
        <v>4.0252218999999999E-5</v>
      </c>
      <c r="AU1813" s="150">
        <f t="shared" si="777"/>
        <v>1.17442850918E-7</v>
      </c>
      <c r="AV1813" s="150">
        <f t="shared" si="778"/>
        <v>3.2433579507569997E-10</v>
      </c>
      <c r="AW1813" s="163">
        <f t="shared" si="779"/>
        <v>5.6375656175700001E-3</v>
      </c>
      <c r="AX1813" s="196">
        <v>9.7666550000000006E-8</v>
      </c>
      <c r="AY1813" s="196">
        <v>2.9468356E-10</v>
      </c>
      <c r="AZ1813" s="196">
        <v>8.0511757000000008E-15</v>
      </c>
      <c r="BA1813" s="108">
        <v>0</v>
      </c>
      <c r="BB1813" s="108">
        <v>0</v>
      </c>
      <c r="BC1813" s="196">
        <v>5.3972918E-11</v>
      </c>
      <c r="BD1813" s="196">
        <v>1.9722328000000002E-8</v>
      </c>
      <c r="BE1813" s="196">
        <v>7.6511058999999993E-12</v>
      </c>
      <c r="BF1813" s="196">
        <v>2.1993077999999999E-11</v>
      </c>
      <c r="BG1813" s="108">
        <v>0</v>
      </c>
      <c r="BH1813" s="108">
        <v>0</v>
      </c>
      <c r="BI1813" s="108">
        <v>0</v>
      </c>
      <c r="BJ1813" s="108">
        <v>0</v>
      </c>
      <c r="BK1813" s="108">
        <v>0</v>
      </c>
      <c r="BL1813" s="108">
        <v>0</v>
      </c>
      <c r="BM1813" s="108">
        <v>0</v>
      </c>
      <c r="BN1813" s="108">
        <v>0</v>
      </c>
      <c r="BO1813" s="196">
        <v>3.2221757000000001E-7</v>
      </c>
      <c r="BP1813" s="108">
        <v>5.6372434000000003E-3</v>
      </c>
      <c r="BQ1813" s="108">
        <v>0</v>
      </c>
      <c r="BR1813" s="108">
        <v>0</v>
      </c>
      <c r="BS1813" s="108">
        <v>0</v>
      </c>
      <c r="BU1813" s="172">
        <v>6.7448185E-6</v>
      </c>
      <c r="BV1813" s="172">
        <v>1.6939629000000001E-7</v>
      </c>
      <c r="BW1813" s="172">
        <v>2.9344854999999999E-6</v>
      </c>
      <c r="BX1813" s="69">
        <v>0</v>
      </c>
      <c r="BY1813" s="172">
        <v>1.4898616999999999E-7</v>
      </c>
      <c r="BZ1813" s="172">
        <v>3.4941062999999999E-8</v>
      </c>
      <c r="CA1813" s="69">
        <v>0</v>
      </c>
      <c r="CB1813" s="172">
        <v>5.3033013000000003E-8</v>
      </c>
      <c r="CC1813" s="69">
        <v>0</v>
      </c>
      <c r="CD1813" s="69">
        <v>0</v>
      </c>
      <c r="CE1813" s="69">
        <v>0</v>
      </c>
      <c r="CF1813" s="69">
        <v>0</v>
      </c>
      <c r="CG1813" s="69">
        <v>0</v>
      </c>
      <c r="CH1813" s="172">
        <v>7.7203430000000005E-8</v>
      </c>
      <c r="CI1813" s="172">
        <v>3.3190735000000001E-6</v>
      </c>
      <c r="CJ1813" s="172">
        <v>7.6995564000000003E-9</v>
      </c>
      <c r="CK1813" s="69">
        <v>0</v>
      </c>
      <c r="CM1813" s="198">
        <v>0</v>
      </c>
      <c r="CN1813" s="198">
        <v>0.10524413000000001</v>
      </c>
      <c r="CO1813" s="198">
        <v>1.4703171999999999E-3</v>
      </c>
      <c r="CP1813" s="198">
        <v>1.2391223E-4</v>
      </c>
      <c r="CQ1813" s="198">
        <v>0</v>
      </c>
      <c r="CR1813" s="198">
        <v>0</v>
      </c>
      <c r="CS1813" s="197">
        <v>6.4527633999999997E-6</v>
      </c>
      <c r="CT1813" s="198">
        <v>0</v>
      </c>
      <c r="CU1813" s="198">
        <v>0</v>
      </c>
      <c r="CV1813" s="197">
        <v>1.2287854000000001E-5</v>
      </c>
    </row>
    <row r="1814" spans="1:100" ht="14.4">
      <c r="A1814" t="s">
        <v>3961</v>
      </c>
      <c r="B1814" s="85" t="s">
        <v>1279</v>
      </c>
      <c r="C1814" s="113" t="str">
        <f t="shared" si="765"/>
        <v>B.046.08.142</v>
      </c>
      <c r="D1814" s="9" t="s">
        <v>1280</v>
      </c>
      <c r="E1814" s="112" t="s">
        <v>514</v>
      </c>
      <c r="F1814" s="115" t="str">
        <f t="shared" si="766"/>
        <v>Electricity South Dakota production</v>
      </c>
      <c r="G1814" s="143">
        <f t="shared" si="767"/>
        <v>5.5578818666666661E-2</v>
      </c>
      <c r="I1814" s="118">
        <f t="shared" si="768"/>
        <v>9.5250078029999984E-3</v>
      </c>
      <c r="K1814" s="161">
        <f t="shared" si="769"/>
        <v>2.7567778300000001E-4</v>
      </c>
      <c r="L1814" s="161">
        <f t="shared" si="770"/>
        <v>7.4489684999999996E-4</v>
      </c>
      <c r="M1814" s="162">
        <f t="shared" si="771"/>
        <v>1.6761036999999999E-4</v>
      </c>
      <c r="N1814" s="161">
        <v>8.3368227999999992E-3</v>
      </c>
      <c r="O1814" s="132">
        <v>1.4438645E-4</v>
      </c>
      <c r="P1814" s="132">
        <v>6.0051039999999998E-4</v>
      </c>
      <c r="Q1814" s="132">
        <v>2.5720228000000001E-4</v>
      </c>
      <c r="R1814" s="164">
        <v>1.8475503000000001E-5</v>
      </c>
      <c r="S1814" s="132">
        <v>0</v>
      </c>
      <c r="T1814" s="132">
        <v>0</v>
      </c>
      <c r="U1814" s="132">
        <v>0</v>
      </c>
      <c r="V1814" s="132">
        <v>1.2793125E-4</v>
      </c>
      <c r="W1814" s="132">
        <v>0</v>
      </c>
      <c r="X1814" s="164">
        <v>3.9679119999999999E-5</v>
      </c>
      <c r="Y1814" s="132">
        <v>0</v>
      </c>
      <c r="Z1814" s="132">
        <v>0</v>
      </c>
      <c r="AA1814" s="132">
        <v>0</v>
      </c>
      <c r="AC1814" s="118">
        <f t="shared" si="772"/>
        <v>8.3368227999999992E-3</v>
      </c>
      <c r="AD1814" s="118">
        <f t="shared" si="773"/>
        <v>1.0205746329999999E-3</v>
      </c>
      <c r="AE1814" s="118">
        <f t="shared" si="774"/>
        <v>7.4489684999999996E-4</v>
      </c>
      <c r="AF1814" s="118">
        <f t="shared" si="775"/>
        <v>7.4489684999999996E-4</v>
      </c>
      <c r="AG1814" s="118">
        <f t="shared" si="776"/>
        <v>1.6761036999999999E-4</v>
      </c>
      <c r="AI1814" s="69">
        <v>1.4323748999999999</v>
      </c>
      <c r="AJ1814" s="69">
        <v>0.56848869999999996</v>
      </c>
      <c r="AK1814" s="69">
        <v>4.9298299999999996E-3</v>
      </c>
      <c r="AL1814" s="69">
        <v>0</v>
      </c>
      <c r="AM1814" s="69">
        <v>0</v>
      </c>
      <c r="AN1814" s="69">
        <v>0.62647554000000005</v>
      </c>
      <c r="AO1814" s="69">
        <v>0.23248078</v>
      </c>
      <c r="AQ1814" s="116">
        <v>1.0214572E-3</v>
      </c>
      <c r="AR1814" s="116">
        <v>9.5802617000000003E-4</v>
      </c>
      <c r="AS1814" s="199">
        <v>4.5239925000000002E-5</v>
      </c>
      <c r="AT1814" s="199">
        <v>1.8191158000000001E-5</v>
      </c>
      <c r="AU1814" s="150">
        <f t="shared" si="777"/>
        <v>5.7435621530999999E-8</v>
      </c>
      <c r="AV1814" s="150">
        <f t="shared" si="778"/>
        <v>1.6730741137970002E-10</v>
      </c>
      <c r="AW1814" s="163">
        <f t="shared" si="779"/>
        <v>2.5477811985000001E-3</v>
      </c>
      <c r="AX1814" s="196">
        <v>5.1577143999999999E-8</v>
      </c>
      <c r="AY1814" s="196">
        <v>1.5562069E-10</v>
      </c>
      <c r="AZ1814" s="196">
        <v>4.2517796999999999E-15</v>
      </c>
      <c r="BA1814" s="108">
        <v>0</v>
      </c>
      <c r="BB1814" s="108">
        <v>0</v>
      </c>
      <c r="BC1814" s="196">
        <v>3.8244131000000002E-11</v>
      </c>
      <c r="BD1814" s="196">
        <v>5.8202334000000001E-9</v>
      </c>
      <c r="BE1814" s="196">
        <v>5.4214207000000001E-12</v>
      </c>
      <c r="BF1814" s="196">
        <v>6.2610489E-12</v>
      </c>
      <c r="BG1814" s="108">
        <v>0</v>
      </c>
      <c r="BH1814" s="108">
        <v>0</v>
      </c>
      <c r="BI1814" s="108">
        <v>0</v>
      </c>
      <c r="BJ1814" s="108">
        <v>0</v>
      </c>
      <c r="BK1814" s="108">
        <v>0</v>
      </c>
      <c r="BL1814" s="108">
        <v>0</v>
      </c>
      <c r="BM1814" s="108">
        <v>0</v>
      </c>
      <c r="BN1814" s="108">
        <v>0</v>
      </c>
      <c r="BO1814" s="196">
        <v>2.5820984999999999E-6</v>
      </c>
      <c r="BP1814" s="108">
        <v>2.5451991000000002E-3</v>
      </c>
      <c r="BQ1814" s="108">
        <v>0</v>
      </c>
      <c r="BR1814" s="108">
        <v>0</v>
      </c>
      <c r="BS1814" s="108">
        <v>0</v>
      </c>
      <c r="BU1814" s="172">
        <v>2.5031060999999999E-6</v>
      </c>
      <c r="BV1814" s="172">
        <v>5.5756577000000002E-8</v>
      </c>
      <c r="BW1814" s="172">
        <v>1.5496849E-6</v>
      </c>
      <c r="BX1814" s="69">
        <v>0</v>
      </c>
      <c r="BY1814" s="172">
        <v>4.4003044000000001E-8</v>
      </c>
      <c r="BZ1814" s="172">
        <v>2.4758537999999999E-8</v>
      </c>
      <c r="CA1814" s="69">
        <v>0</v>
      </c>
      <c r="CB1814" s="172">
        <v>3.7578133E-8</v>
      </c>
      <c r="CC1814" s="69">
        <v>0</v>
      </c>
      <c r="CD1814" s="69">
        <v>0</v>
      </c>
      <c r="CE1814" s="69">
        <v>0</v>
      </c>
      <c r="CF1814" s="69">
        <v>0</v>
      </c>
      <c r="CG1814" s="69">
        <v>0</v>
      </c>
      <c r="CH1814" s="172">
        <v>5.0532563000000003E-8</v>
      </c>
      <c r="CI1814" s="172">
        <v>6.7909172999999995E-7</v>
      </c>
      <c r="CJ1814" s="172">
        <v>6.1700585999999998E-8</v>
      </c>
      <c r="CK1814" s="69">
        <v>0</v>
      </c>
      <c r="CM1814" s="198">
        <v>0</v>
      </c>
      <c r="CN1814" s="198">
        <v>5.5578819000000002E-2</v>
      </c>
      <c r="CO1814" s="198">
        <v>1.0418374E-3</v>
      </c>
      <c r="CP1814" s="197">
        <v>4.3826229999999999E-5</v>
      </c>
      <c r="CQ1814" s="198">
        <v>0</v>
      </c>
      <c r="CR1814" s="198">
        <v>0</v>
      </c>
      <c r="CS1814" s="197">
        <v>1.6447288999999999E-6</v>
      </c>
      <c r="CT1814" s="198">
        <v>0</v>
      </c>
      <c r="CU1814" s="198">
        <v>0</v>
      </c>
      <c r="CV1814" s="197">
        <v>8.7069276999999997E-6</v>
      </c>
    </row>
    <row r="1815" spans="1:100" ht="14.4">
      <c r="A1815" t="s">
        <v>3962</v>
      </c>
      <c r="B1815" s="85" t="s">
        <v>1279</v>
      </c>
      <c r="C1815" s="113" t="str">
        <f t="shared" si="765"/>
        <v>B.046.08.143</v>
      </c>
      <c r="D1815" s="9" t="s">
        <v>1280</v>
      </c>
      <c r="E1815" s="112" t="s">
        <v>514</v>
      </c>
      <c r="F1815" s="115" t="str">
        <f t="shared" si="766"/>
        <v>Electricity Tennessee production</v>
      </c>
      <c r="G1815" s="143">
        <f t="shared" si="767"/>
        <v>0.13697487333333336</v>
      </c>
      <c r="I1815" s="118">
        <f t="shared" si="768"/>
        <v>3.1823999136000002E-2</v>
      </c>
      <c r="K1815" s="161">
        <f t="shared" si="769"/>
        <v>4.4719515299999999E-4</v>
      </c>
      <c r="L1815" s="161">
        <f t="shared" si="770"/>
        <v>1.85269182E-3</v>
      </c>
      <c r="M1815" s="162">
        <f t="shared" si="771"/>
        <v>8.9778811630000007E-3</v>
      </c>
      <c r="N1815" s="161">
        <v>2.0546231000000002E-2</v>
      </c>
      <c r="O1815" s="132">
        <v>9.0489339E-4</v>
      </c>
      <c r="P1815" s="132">
        <v>9.4779843000000004E-4</v>
      </c>
      <c r="Q1815" s="132">
        <v>4.0523896E-4</v>
      </c>
      <c r="R1815" s="164">
        <v>4.1956192999999997E-5</v>
      </c>
      <c r="S1815" s="132">
        <v>0</v>
      </c>
      <c r="T1815" s="132">
        <v>0</v>
      </c>
      <c r="U1815" s="132">
        <v>0</v>
      </c>
      <c r="V1815" s="164">
        <v>3.1576163000000003E-5</v>
      </c>
      <c r="W1815" s="132">
        <v>0</v>
      </c>
      <c r="X1815" s="132">
        <v>8.9463049999999999E-3</v>
      </c>
      <c r="Y1815" s="132">
        <v>0</v>
      </c>
      <c r="Z1815" s="132">
        <v>0</v>
      </c>
      <c r="AA1815" s="132">
        <v>0</v>
      </c>
      <c r="AC1815" s="118">
        <f t="shared" si="772"/>
        <v>2.0546231000000002E-2</v>
      </c>
      <c r="AD1815" s="118">
        <f t="shared" si="773"/>
        <v>2.2998869730000001E-3</v>
      </c>
      <c r="AE1815" s="118">
        <f t="shared" si="774"/>
        <v>1.85269182E-3</v>
      </c>
      <c r="AF1815" s="118">
        <f t="shared" si="775"/>
        <v>1.85269182E-3</v>
      </c>
      <c r="AG1815" s="118">
        <f t="shared" si="776"/>
        <v>8.9778811630000007E-3</v>
      </c>
      <c r="AI1815" s="69">
        <v>2.6948072000000001</v>
      </c>
      <c r="AJ1815" s="69">
        <v>1.4385941</v>
      </c>
      <c r="AK1815" s="69">
        <v>1.1115105999999999</v>
      </c>
      <c r="AL1815" s="69">
        <v>0</v>
      </c>
      <c r="AM1815" s="69">
        <v>3.7846353999999999E-3</v>
      </c>
      <c r="AN1815" s="69">
        <v>1.8937756E-2</v>
      </c>
      <c r="AO1815" s="69">
        <v>0.12198014</v>
      </c>
      <c r="AQ1815" s="116">
        <v>2.6396409999999999E-3</v>
      </c>
      <c r="AR1815" s="116">
        <v>2.4827663000000001E-3</v>
      </c>
      <c r="AS1815" s="116">
        <v>1.1256124E-4</v>
      </c>
      <c r="AT1815" s="199">
        <v>4.4313463999999997E-5</v>
      </c>
      <c r="AU1815" s="150">
        <f t="shared" si="777"/>
        <v>1.4884689311899999E-7</v>
      </c>
      <c r="AV1815" s="150">
        <f t="shared" si="778"/>
        <v>4.1627675707800002E-10</v>
      </c>
      <c r="AW1815" s="163">
        <f t="shared" si="779"/>
        <v>6.2063675170599998E-3</v>
      </c>
      <c r="AX1815" s="196">
        <v>1.2711268000000001E-7</v>
      </c>
      <c r="AY1815" s="196">
        <v>3.8352965000000001E-10</v>
      </c>
      <c r="AZ1815" s="196">
        <v>1.0478578E-14</v>
      </c>
      <c r="BA1815" s="108">
        <v>0</v>
      </c>
      <c r="BB1815" s="108">
        <v>0</v>
      </c>
      <c r="BC1815" s="196">
        <v>6.0256118999999996E-11</v>
      </c>
      <c r="BD1815" s="196">
        <v>2.1673956999999999E-8</v>
      </c>
      <c r="BE1815" s="196">
        <v>8.5418014999999999E-12</v>
      </c>
      <c r="BF1815" s="196">
        <v>2.4194827000000001E-11</v>
      </c>
      <c r="BG1815" s="108">
        <v>0</v>
      </c>
      <c r="BH1815" s="108">
        <v>0</v>
      </c>
      <c r="BI1815" s="108">
        <v>0</v>
      </c>
      <c r="BJ1815" s="108">
        <v>0</v>
      </c>
      <c r="BK1815" s="108">
        <v>0</v>
      </c>
      <c r="BL1815" s="108">
        <v>0</v>
      </c>
      <c r="BM1815" s="108">
        <v>0</v>
      </c>
      <c r="BN1815" s="108">
        <v>0</v>
      </c>
      <c r="BO1815" s="196">
        <v>6.3731705999999997E-7</v>
      </c>
      <c r="BP1815" s="108">
        <v>6.2057301999999996E-3</v>
      </c>
      <c r="BQ1815" s="108">
        <v>0</v>
      </c>
      <c r="BR1815" s="108">
        <v>0</v>
      </c>
      <c r="BS1815" s="108">
        <v>0</v>
      </c>
      <c r="BU1815" s="172">
        <v>7.4952762000000001E-6</v>
      </c>
      <c r="BV1815" s="172">
        <v>1.8664440999999999E-7</v>
      </c>
      <c r="BW1815" s="172">
        <v>3.8192230000000002E-6</v>
      </c>
      <c r="BX1815" s="69">
        <v>0</v>
      </c>
      <c r="BY1815" s="172">
        <v>1.6221050999999999E-7</v>
      </c>
      <c r="BZ1815" s="172">
        <v>3.9008690000000003E-8</v>
      </c>
      <c r="CA1815" s="69">
        <v>0</v>
      </c>
      <c r="CB1815" s="172">
        <v>5.9206797E-8</v>
      </c>
      <c r="CC1815" s="69">
        <v>0</v>
      </c>
      <c r="CD1815" s="69">
        <v>0</v>
      </c>
      <c r="CE1815" s="69">
        <v>0</v>
      </c>
      <c r="CF1815" s="69">
        <v>0</v>
      </c>
      <c r="CG1815" s="69">
        <v>0</v>
      </c>
      <c r="CH1815" s="172">
        <v>8.6030524999999995E-8</v>
      </c>
      <c r="CI1815" s="172">
        <v>3.1277233E-6</v>
      </c>
      <c r="CJ1815" s="172">
        <v>1.5229022000000001E-8</v>
      </c>
      <c r="CK1815" s="69">
        <v>0</v>
      </c>
      <c r="CM1815" s="198">
        <v>0</v>
      </c>
      <c r="CN1815" s="198">
        <v>0.13697487999999999</v>
      </c>
      <c r="CO1815" s="198">
        <v>1.6414826000000001E-3</v>
      </c>
      <c r="CP1815" s="198">
        <v>1.3664607E-4</v>
      </c>
      <c r="CQ1815" s="198">
        <v>0</v>
      </c>
      <c r="CR1815" s="198">
        <v>0</v>
      </c>
      <c r="CS1815" s="197">
        <v>7.0425514E-6</v>
      </c>
      <c r="CT1815" s="198">
        <v>0</v>
      </c>
      <c r="CU1815" s="198">
        <v>0</v>
      </c>
      <c r="CV1815" s="197">
        <v>1.3718332E-5</v>
      </c>
    </row>
    <row r="1816" spans="1:100" ht="14.4">
      <c r="A1816" t="s">
        <v>3963</v>
      </c>
      <c r="B1816" s="85" t="s">
        <v>1279</v>
      </c>
      <c r="C1816" s="113" t="str">
        <f t="shared" si="765"/>
        <v>B.046.08.144</v>
      </c>
      <c r="D1816" s="9" t="s">
        <v>1280</v>
      </c>
      <c r="E1816" s="112" t="s">
        <v>514</v>
      </c>
      <c r="F1816" s="115" t="str">
        <f t="shared" si="766"/>
        <v>Electricity Texas production</v>
      </c>
      <c r="G1816" s="143">
        <f t="shared" si="767"/>
        <v>0.15547026000000003</v>
      </c>
      <c r="I1816" s="118">
        <f t="shared" si="768"/>
        <v>2.7383884681E-2</v>
      </c>
      <c r="K1816" s="161">
        <f t="shared" si="769"/>
        <v>5.6078173399999999E-4</v>
      </c>
      <c r="L1816" s="161">
        <f t="shared" si="770"/>
        <v>1.7180262100000001E-3</v>
      </c>
      <c r="M1816" s="162">
        <f t="shared" si="771"/>
        <v>1.784537737E-3</v>
      </c>
      <c r="N1816" s="161">
        <v>2.3320539000000001E-2</v>
      </c>
      <c r="O1816" s="132">
        <v>5.1104711000000004E-4</v>
      </c>
      <c r="P1816" s="132">
        <v>1.2069791E-3</v>
      </c>
      <c r="Q1816" s="132">
        <v>5.1323568000000001E-4</v>
      </c>
      <c r="R1816" s="164">
        <v>4.7546054000000003E-5</v>
      </c>
      <c r="S1816" s="132">
        <v>0</v>
      </c>
      <c r="T1816" s="132">
        <v>0</v>
      </c>
      <c r="U1816" s="132">
        <v>0</v>
      </c>
      <c r="V1816" s="164">
        <v>6.3708436999999996E-5</v>
      </c>
      <c r="W1816" s="132">
        <v>0</v>
      </c>
      <c r="X1816" s="132">
        <v>1.7208293E-3</v>
      </c>
      <c r="Y1816" s="132">
        <v>0</v>
      </c>
      <c r="Z1816" s="132">
        <v>0</v>
      </c>
      <c r="AA1816" s="132">
        <v>0</v>
      </c>
      <c r="AC1816" s="118">
        <f t="shared" si="772"/>
        <v>2.3320539000000001E-2</v>
      </c>
      <c r="AD1816" s="118">
        <f t="shared" si="773"/>
        <v>2.278807944E-3</v>
      </c>
      <c r="AE1816" s="118">
        <f t="shared" si="774"/>
        <v>1.7180262100000001E-3</v>
      </c>
      <c r="AF1816" s="118">
        <f t="shared" si="775"/>
        <v>1.7180262100000001E-3</v>
      </c>
      <c r="AG1816" s="118">
        <f t="shared" si="776"/>
        <v>1.784537737E-3</v>
      </c>
      <c r="AI1816" s="69">
        <v>2.2098916000000002</v>
      </c>
      <c r="AJ1816" s="69">
        <v>1.6293217</v>
      </c>
      <c r="AK1816" s="69">
        <v>0.21380001000000001</v>
      </c>
      <c r="AL1816" s="69">
        <v>0</v>
      </c>
      <c r="AM1816" s="69">
        <v>2.5019320000000001E-3</v>
      </c>
      <c r="AN1816" s="69">
        <v>0.36186576999999998</v>
      </c>
      <c r="AO1816" s="69">
        <v>2.4021572999999999E-3</v>
      </c>
      <c r="AQ1816" s="116">
        <v>2.8697085000000001E-3</v>
      </c>
      <c r="AR1816" s="116">
        <v>2.6718503E-3</v>
      </c>
      <c r="AS1816" s="116">
        <v>1.2529159E-4</v>
      </c>
      <c r="AT1816" s="199">
        <v>7.2566616999999997E-5</v>
      </c>
      <c r="AU1816" s="150">
        <f t="shared" si="777"/>
        <v>1.6018286745600002E-7</v>
      </c>
      <c r="AV1816" s="150">
        <f t="shared" si="778"/>
        <v>4.6335645547500001E-10</v>
      </c>
      <c r="AW1816" s="163">
        <f t="shared" si="779"/>
        <v>1.0163391858400001E-2</v>
      </c>
      <c r="AX1816" s="196">
        <v>1.4427640000000001E-7</v>
      </c>
      <c r="AY1816" s="196">
        <v>4.3531673000000001E-10</v>
      </c>
      <c r="AZ1816" s="196">
        <v>1.1893474999999999E-14</v>
      </c>
      <c r="BA1816" s="108">
        <v>0</v>
      </c>
      <c r="BB1816" s="108">
        <v>0</v>
      </c>
      <c r="BC1816" s="196">
        <v>7.6314456000000006E-11</v>
      </c>
      <c r="BD1816" s="196">
        <v>1.5830152999999999E-8</v>
      </c>
      <c r="BE1816" s="196">
        <v>1.0818202999999999E-11</v>
      </c>
      <c r="BF1816" s="196">
        <v>1.7209629E-11</v>
      </c>
      <c r="BG1816" s="108">
        <v>0</v>
      </c>
      <c r="BH1816" s="108">
        <v>0</v>
      </c>
      <c r="BI1816" s="108">
        <v>0</v>
      </c>
      <c r="BJ1816" s="108">
        <v>0</v>
      </c>
      <c r="BK1816" s="108">
        <v>0</v>
      </c>
      <c r="BL1816" s="108">
        <v>0</v>
      </c>
      <c r="BM1816" s="108">
        <v>0</v>
      </c>
      <c r="BN1816" s="108">
        <v>0</v>
      </c>
      <c r="BO1816" s="196">
        <v>1.2858583999999999E-6</v>
      </c>
      <c r="BP1816" s="108">
        <v>1.0162106000000001E-2</v>
      </c>
      <c r="BQ1816" s="108">
        <v>0</v>
      </c>
      <c r="BR1816" s="108">
        <v>0</v>
      </c>
      <c r="BS1816" s="108">
        <v>0</v>
      </c>
      <c r="BU1816" s="172">
        <v>7.0367942000000003E-6</v>
      </c>
      <c r="BV1816" s="172">
        <v>1.4377319E-7</v>
      </c>
      <c r="BW1816" s="172">
        <v>4.3349234E-6</v>
      </c>
      <c r="BX1816" s="69">
        <v>0</v>
      </c>
      <c r="BY1816" s="172">
        <v>1.2414711000000001E-7</v>
      </c>
      <c r="BZ1816" s="172">
        <v>4.9404558000000003E-8</v>
      </c>
      <c r="CA1816" s="69">
        <v>0</v>
      </c>
      <c r="CB1816" s="172">
        <v>7.4985488000000003E-8</v>
      </c>
      <c r="CC1816" s="69">
        <v>0</v>
      </c>
      <c r="CD1816" s="69">
        <v>0</v>
      </c>
      <c r="CE1816" s="69">
        <v>0</v>
      </c>
      <c r="CF1816" s="69">
        <v>0</v>
      </c>
      <c r="CG1816" s="69">
        <v>0</v>
      </c>
      <c r="CH1816" s="172">
        <v>1.0294601999999999E-7</v>
      </c>
      <c r="CI1816" s="172">
        <v>2.1758882000000002E-6</v>
      </c>
      <c r="CJ1816" s="172">
        <v>3.0726254000000002E-8</v>
      </c>
      <c r="CK1816" s="69">
        <v>0</v>
      </c>
      <c r="CM1816" s="198">
        <v>0</v>
      </c>
      <c r="CN1816" s="198">
        <v>0.15547026</v>
      </c>
      <c r="CO1816" s="198">
        <v>2.07894E-3</v>
      </c>
      <c r="CP1816" s="198">
        <v>1.096985E-4</v>
      </c>
      <c r="CQ1816" s="198">
        <v>0</v>
      </c>
      <c r="CR1816" s="198">
        <v>0</v>
      </c>
      <c r="CS1816" s="197">
        <v>4.9077220999999997E-6</v>
      </c>
      <c r="CT1816" s="198">
        <v>0</v>
      </c>
      <c r="CU1816" s="198">
        <v>0</v>
      </c>
      <c r="CV1816" s="197">
        <v>1.7374285999999999E-5</v>
      </c>
    </row>
    <row r="1817" spans="1:100" ht="14.4">
      <c r="A1817" t="s">
        <v>3964</v>
      </c>
      <c r="B1817" s="85" t="s">
        <v>1279</v>
      </c>
      <c r="C1817" s="113" t="str">
        <f t="shared" si="765"/>
        <v>B.046.08.145</v>
      </c>
      <c r="D1817" s="9" t="s">
        <v>1280</v>
      </c>
      <c r="E1817" s="112" t="s">
        <v>514</v>
      </c>
      <c r="F1817" s="115" t="str">
        <f t="shared" si="766"/>
        <v>Electricity Utah production</v>
      </c>
      <c r="G1817" s="143">
        <f t="shared" si="767"/>
        <v>0.21950398000000002</v>
      </c>
      <c r="I1817" s="118">
        <f t="shared" si="768"/>
        <v>3.7526462329000004E-2</v>
      </c>
      <c r="K1817" s="161">
        <f t="shared" si="769"/>
        <v>1.2153431899999999E-3</v>
      </c>
      <c r="L1817" s="161">
        <f t="shared" si="770"/>
        <v>3.1482587099999999E-3</v>
      </c>
      <c r="M1817" s="162">
        <f t="shared" si="771"/>
        <v>2.37263429E-4</v>
      </c>
      <c r="N1817" s="161">
        <v>3.2925597000000001E-2</v>
      </c>
      <c r="O1817" s="132">
        <v>4.5893881000000001E-4</v>
      </c>
      <c r="P1817" s="132">
        <v>2.6893198999999998E-3</v>
      </c>
      <c r="Q1817" s="132">
        <v>1.1446942E-3</v>
      </c>
      <c r="R1817" s="164">
        <v>7.0648990000000007E-5</v>
      </c>
      <c r="S1817" s="132">
        <v>0</v>
      </c>
      <c r="T1817" s="132">
        <v>0</v>
      </c>
      <c r="U1817" s="132">
        <v>0</v>
      </c>
      <c r="V1817" s="164">
        <v>5.3639459000000002E-5</v>
      </c>
      <c r="W1817" s="132">
        <v>0</v>
      </c>
      <c r="X1817" s="132">
        <v>1.8362397E-4</v>
      </c>
      <c r="Y1817" s="132">
        <v>0</v>
      </c>
      <c r="Z1817" s="132">
        <v>0</v>
      </c>
      <c r="AA1817" s="132">
        <v>0</v>
      </c>
      <c r="AC1817" s="118">
        <f t="shared" si="772"/>
        <v>3.2925597000000001E-2</v>
      </c>
      <c r="AD1817" s="118">
        <f t="shared" si="773"/>
        <v>4.3636018999999998E-3</v>
      </c>
      <c r="AE1817" s="118">
        <f t="shared" si="774"/>
        <v>3.1482587099999999E-3</v>
      </c>
      <c r="AF1817" s="118">
        <f t="shared" si="775"/>
        <v>3.1482587099999999E-3</v>
      </c>
      <c r="AG1817" s="118">
        <f t="shared" si="776"/>
        <v>2.37263429E-4</v>
      </c>
      <c r="AI1817" s="69">
        <v>2.7446665000000001</v>
      </c>
      <c r="AJ1817" s="69">
        <v>2.512559</v>
      </c>
      <c r="AK1817" s="69">
        <v>2.2813887000000001E-2</v>
      </c>
      <c r="AL1817" s="69">
        <v>0</v>
      </c>
      <c r="AM1817" s="69">
        <v>5.8812316E-3</v>
      </c>
      <c r="AN1817" s="69">
        <v>0.18136384999999999</v>
      </c>
      <c r="AO1817" s="69">
        <v>2.2048491E-2</v>
      </c>
      <c r="AQ1817" s="116">
        <v>4.0213632000000001E-3</v>
      </c>
      <c r="AR1817" s="116">
        <v>3.7739522000000002E-3</v>
      </c>
      <c r="AS1817" s="116">
        <v>1.7920387000000001E-4</v>
      </c>
      <c r="AT1817" s="199">
        <v>6.8207153000000005E-5</v>
      </c>
      <c r="AU1817" s="150">
        <f t="shared" si="777"/>
        <v>2.2625612379E-7</v>
      </c>
      <c r="AV1817" s="150">
        <f t="shared" si="778"/>
        <v>6.6273618805400013E-10</v>
      </c>
      <c r="AW1817" s="163">
        <f t="shared" si="779"/>
        <v>9.5528225312999995E-3</v>
      </c>
      <c r="AX1817" s="196">
        <v>2.0369968999999999E-7</v>
      </c>
      <c r="AY1817" s="196">
        <v>6.1461114000000002E-10</v>
      </c>
      <c r="AZ1817" s="196">
        <v>1.6792054E-14</v>
      </c>
      <c r="BA1817" s="108">
        <v>0</v>
      </c>
      <c r="BB1817" s="108">
        <v>0</v>
      </c>
      <c r="BC1817" s="196">
        <v>1.7020779E-10</v>
      </c>
      <c r="BD1817" s="196">
        <v>2.2386225999999999E-8</v>
      </c>
      <c r="BE1817" s="196">
        <v>2.4128358E-11</v>
      </c>
      <c r="BF1817" s="196">
        <v>2.3979898E-11</v>
      </c>
      <c r="BG1817" s="108">
        <v>0</v>
      </c>
      <c r="BH1817" s="108">
        <v>0</v>
      </c>
      <c r="BI1817" s="108">
        <v>0</v>
      </c>
      <c r="BJ1817" s="108">
        <v>0</v>
      </c>
      <c r="BK1817" s="108">
        <v>0</v>
      </c>
      <c r="BL1817" s="108">
        <v>0</v>
      </c>
      <c r="BM1817" s="108">
        <v>0</v>
      </c>
      <c r="BN1817" s="108">
        <v>0</v>
      </c>
      <c r="BO1817" s="196">
        <v>1.0826313000000001E-6</v>
      </c>
      <c r="BP1817" s="108">
        <v>9.5517398999999999E-3</v>
      </c>
      <c r="BQ1817" s="108">
        <v>0</v>
      </c>
      <c r="BR1817" s="108">
        <v>0</v>
      </c>
      <c r="BS1817" s="108">
        <v>0</v>
      </c>
      <c r="BU1817" s="172">
        <v>1.0051202E-5</v>
      </c>
      <c r="BV1817" s="172">
        <v>2.2136172999999999E-7</v>
      </c>
      <c r="BW1817" s="172">
        <v>6.1203534000000002E-6</v>
      </c>
      <c r="BX1817" s="69">
        <v>0</v>
      </c>
      <c r="BY1817" s="172">
        <v>1.6341076999999999E-7</v>
      </c>
      <c r="BZ1817" s="172">
        <v>1.1018936E-7</v>
      </c>
      <c r="CA1817" s="69">
        <v>0</v>
      </c>
      <c r="CB1817" s="172">
        <v>1.6724373000000001E-7</v>
      </c>
      <c r="CC1817" s="69">
        <v>0</v>
      </c>
      <c r="CD1817" s="69">
        <v>0</v>
      </c>
      <c r="CE1817" s="69">
        <v>0</v>
      </c>
      <c r="CF1817" s="69">
        <v>0</v>
      </c>
      <c r="CG1817" s="69">
        <v>0</v>
      </c>
      <c r="CH1817" s="172">
        <v>2.2315942000000001E-7</v>
      </c>
      <c r="CI1817" s="172">
        <v>3.0196134000000002E-6</v>
      </c>
      <c r="CJ1817" s="172">
        <v>2.5870037000000001E-8</v>
      </c>
      <c r="CK1817" s="69">
        <v>0</v>
      </c>
      <c r="CM1817" s="198">
        <v>0</v>
      </c>
      <c r="CN1817" s="198">
        <v>0.21950397999999999</v>
      </c>
      <c r="CO1817" s="198">
        <v>4.6367596000000001E-3</v>
      </c>
      <c r="CP1817" s="198">
        <v>1.7672449E-4</v>
      </c>
      <c r="CQ1817" s="198">
        <v>0</v>
      </c>
      <c r="CR1817" s="198">
        <v>0</v>
      </c>
      <c r="CS1817" s="197">
        <v>5.9112838000000002E-6</v>
      </c>
      <c r="CT1817" s="198">
        <v>0</v>
      </c>
      <c r="CU1817" s="198">
        <v>0</v>
      </c>
      <c r="CV1817" s="197">
        <v>3.8750703999999999E-5</v>
      </c>
    </row>
    <row r="1818" spans="1:100" ht="14.4">
      <c r="A1818" t="s">
        <v>3965</v>
      </c>
      <c r="B1818" s="85" t="s">
        <v>1279</v>
      </c>
      <c r="C1818" s="113" t="str">
        <f t="shared" si="765"/>
        <v>B.046.08.146</v>
      </c>
      <c r="D1818" s="9" t="s">
        <v>1280</v>
      </c>
      <c r="E1818" s="112" t="s">
        <v>514</v>
      </c>
      <c r="F1818" s="115" t="str">
        <f t="shared" si="766"/>
        <v>Electricity Vermont production</v>
      </c>
      <c r="G1818" s="143">
        <f t="shared" si="767"/>
        <v>3.0036900666666668E-3</v>
      </c>
      <c r="I1818" s="118">
        <f t="shared" si="768"/>
        <v>5.4326560320999999E-3</v>
      </c>
      <c r="K1818" s="161">
        <f t="shared" si="769"/>
        <v>1.44420317E-3</v>
      </c>
      <c r="L1818" s="161">
        <f t="shared" si="770"/>
        <v>3.3593773299999997E-3</v>
      </c>
      <c r="M1818" s="162">
        <f t="shared" si="771"/>
        <v>1.7852202209999999E-4</v>
      </c>
      <c r="N1818" s="161">
        <v>4.5055350999999999E-4</v>
      </c>
      <c r="O1818" s="132">
        <v>6.0049503000000003E-4</v>
      </c>
      <c r="P1818" s="132">
        <v>2.7588822999999999E-3</v>
      </c>
      <c r="Q1818" s="132">
        <v>1.1601564E-3</v>
      </c>
      <c r="R1818" s="132">
        <v>2.8404677E-4</v>
      </c>
      <c r="S1818" s="132">
        <v>0</v>
      </c>
      <c r="T1818" s="132">
        <v>0</v>
      </c>
      <c r="U1818" s="132">
        <v>0</v>
      </c>
      <c r="V1818" s="132">
        <v>1.7075538999999999E-4</v>
      </c>
      <c r="W1818" s="132">
        <v>0</v>
      </c>
      <c r="X1818" s="164">
        <v>7.7666321000000003E-6</v>
      </c>
      <c r="Y1818" s="132">
        <v>0</v>
      </c>
      <c r="Z1818" s="132">
        <v>0</v>
      </c>
      <c r="AA1818" s="132">
        <v>0</v>
      </c>
      <c r="AC1818" s="118">
        <f t="shared" si="772"/>
        <v>4.5055350999999999E-4</v>
      </c>
      <c r="AD1818" s="118">
        <f t="shared" si="773"/>
        <v>4.8035804999999997E-3</v>
      </c>
      <c r="AE1818" s="118">
        <f t="shared" si="774"/>
        <v>3.3593773299999997E-3</v>
      </c>
      <c r="AF1818" s="118">
        <f t="shared" si="775"/>
        <v>3.3593773299999997E-3</v>
      </c>
      <c r="AG1818" s="118">
        <f t="shared" si="776"/>
        <v>1.7852202209999999E-4</v>
      </c>
      <c r="AI1818" s="69">
        <v>1.5290132000000001</v>
      </c>
      <c r="AJ1818" s="69">
        <v>0</v>
      </c>
      <c r="AK1818" s="69">
        <v>9.6494520999999996E-4</v>
      </c>
      <c r="AL1818" s="69">
        <v>0</v>
      </c>
      <c r="AM1818" s="69">
        <v>0.67096690000000003</v>
      </c>
      <c r="AN1818" s="69">
        <v>0.29101338999999998</v>
      </c>
      <c r="AO1818" s="69">
        <v>0.56606796999999998</v>
      </c>
      <c r="AQ1818" s="116">
        <v>5.4066143999999998E-4</v>
      </c>
      <c r="AR1818" s="116">
        <v>5.2440416000000003E-4</v>
      </c>
      <c r="AS1818" s="199">
        <v>1.6232669E-5</v>
      </c>
      <c r="AT1818" s="199">
        <v>2.4607574000000001E-8</v>
      </c>
      <c r="AU1818" s="150">
        <f t="shared" si="777"/>
        <v>3.1439098310000003E-8</v>
      </c>
      <c r="AV1818" s="150">
        <f t="shared" si="778"/>
        <v>6.0032061982289998E-11</v>
      </c>
      <c r="AW1818" s="163">
        <f t="shared" si="779"/>
        <v>3.4464390000000002E-6</v>
      </c>
      <c r="AX1818" s="196">
        <v>2.7874244E-9</v>
      </c>
      <c r="AY1818" s="196">
        <v>8.4103321999999994E-12</v>
      </c>
      <c r="AZ1818" s="196">
        <v>2.2978228999999999E-16</v>
      </c>
      <c r="BA1818" s="108">
        <v>0</v>
      </c>
      <c r="BB1818" s="108">
        <v>0</v>
      </c>
      <c r="BC1818" s="196">
        <v>1.7250690999999999E-10</v>
      </c>
      <c r="BD1818" s="196">
        <v>2.8479167E-8</v>
      </c>
      <c r="BE1818" s="196">
        <v>2.4454276E-11</v>
      </c>
      <c r="BF1818" s="196">
        <v>2.7167223999999999E-11</v>
      </c>
      <c r="BG1818" s="108">
        <v>0</v>
      </c>
      <c r="BH1818" s="108">
        <v>0</v>
      </c>
      <c r="BI1818" s="108">
        <v>0</v>
      </c>
      <c r="BJ1818" s="108">
        <v>0</v>
      </c>
      <c r="BK1818" s="108">
        <v>0</v>
      </c>
      <c r="BL1818" s="108">
        <v>0</v>
      </c>
      <c r="BM1818" s="108">
        <v>0</v>
      </c>
      <c r="BN1818" s="108">
        <v>0</v>
      </c>
      <c r="BO1818" s="196">
        <v>3.4464390000000002E-6</v>
      </c>
      <c r="BP1818" s="108">
        <v>0</v>
      </c>
      <c r="BQ1818" s="108">
        <v>0</v>
      </c>
      <c r="BR1818" s="108">
        <v>0</v>
      </c>
      <c r="BS1818" s="108">
        <v>0</v>
      </c>
      <c r="BU1818" s="172">
        <v>1.2921028000000001E-6</v>
      </c>
      <c r="BV1818" s="172">
        <v>2.4409303999999997E-7</v>
      </c>
      <c r="BW1818" s="172">
        <v>8.3750849000000001E-8</v>
      </c>
      <c r="BX1818" s="69">
        <v>0</v>
      </c>
      <c r="BY1818" s="172">
        <v>3.7203354000000001E-7</v>
      </c>
      <c r="BZ1818" s="172">
        <v>1.1167776000000001E-7</v>
      </c>
      <c r="CA1818" s="69">
        <v>0</v>
      </c>
      <c r="CB1818" s="172">
        <v>1.6950281E-7</v>
      </c>
      <c r="CC1818" s="69">
        <v>0</v>
      </c>
      <c r="CD1818" s="69">
        <v>0</v>
      </c>
      <c r="CE1818" s="69">
        <v>0</v>
      </c>
      <c r="CF1818" s="69">
        <v>0</v>
      </c>
      <c r="CG1818" s="69">
        <v>0</v>
      </c>
      <c r="CH1818" s="172">
        <v>2.2745525E-7</v>
      </c>
      <c r="CI1818" s="172">
        <v>1.2350489000000001E-9</v>
      </c>
      <c r="CJ1818" s="172">
        <v>8.2354450000000002E-8</v>
      </c>
      <c r="CK1818" s="69">
        <v>0</v>
      </c>
      <c r="CM1818" s="198">
        <v>0</v>
      </c>
      <c r="CN1818" s="198">
        <v>3.0036900999999999E-3</v>
      </c>
      <c r="CO1818" s="198">
        <v>4.6993915000000004E-3</v>
      </c>
      <c r="CP1818" s="198">
        <v>1.926183E-4</v>
      </c>
      <c r="CQ1818" s="198">
        <v>0</v>
      </c>
      <c r="CR1818" s="198">
        <v>0</v>
      </c>
      <c r="CS1818" s="197">
        <v>1.2114381E-5</v>
      </c>
      <c r="CT1818" s="198">
        <v>0</v>
      </c>
      <c r="CU1818" s="198">
        <v>0</v>
      </c>
      <c r="CV1818" s="197">
        <v>3.9274136000000002E-5</v>
      </c>
    </row>
    <row r="1819" spans="1:100" ht="14.4">
      <c r="A1819" t="s">
        <v>3966</v>
      </c>
      <c r="B1819" s="85" t="s">
        <v>1279</v>
      </c>
      <c r="C1819" s="113" t="str">
        <f t="shared" si="765"/>
        <v>B.046.08.147</v>
      </c>
      <c r="D1819" s="9" t="s">
        <v>1280</v>
      </c>
      <c r="E1819" s="112" t="s">
        <v>514</v>
      </c>
      <c r="F1819" s="115" t="str">
        <f t="shared" si="766"/>
        <v>Electricity Virginia production</v>
      </c>
      <c r="G1819" s="143">
        <f t="shared" si="767"/>
        <v>0.13977726666666668</v>
      </c>
      <c r="I1819" s="118">
        <f t="shared" si="768"/>
        <v>2.8878102910000002E-2</v>
      </c>
      <c r="K1819" s="161">
        <f t="shared" si="769"/>
        <v>4.62326147E-4</v>
      </c>
      <c r="L1819" s="161">
        <f t="shared" si="770"/>
        <v>1.3998749399999999E-3</v>
      </c>
      <c r="M1819" s="162">
        <f t="shared" si="771"/>
        <v>6.0493118230000005E-3</v>
      </c>
      <c r="N1819" s="161">
        <v>2.096659E-2</v>
      </c>
      <c r="O1819" s="132">
        <v>4.8678905999999998E-4</v>
      </c>
      <c r="P1819" s="132">
        <v>9.1308587999999996E-4</v>
      </c>
      <c r="Q1819" s="132">
        <v>3.8680784999999999E-4</v>
      </c>
      <c r="R1819" s="164">
        <v>7.5518296999999997E-5</v>
      </c>
      <c r="S1819" s="132">
        <v>0</v>
      </c>
      <c r="T1819" s="132">
        <v>0</v>
      </c>
      <c r="U1819" s="132">
        <v>0</v>
      </c>
      <c r="V1819" s="164">
        <v>3.0433422999999999E-5</v>
      </c>
      <c r="W1819" s="132">
        <v>0</v>
      </c>
      <c r="X1819" s="132">
        <v>6.0188784000000002E-3</v>
      </c>
      <c r="Y1819" s="132">
        <v>0</v>
      </c>
      <c r="Z1819" s="132">
        <v>0</v>
      </c>
      <c r="AA1819" s="132">
        <v>0</v>
      </c>
      <c r="AC1819" s="118">
        <f t="shared" si="772"/>
        <v>2.096659E-2</v>
      </c>
      <c r="AD1819" s="118">
        <f t="shared" si="773"/>
        <v>1.8622010869999998E-3</v>
      </c>
      <c r="AE1819" s="118">
        <f t="shared" si="774"/>
        <v>1.3998749399999999E-3</v>
      </c>
      <c r="AF1819" s="118">
        <f t="shared" si="775"/>
        <v>1.3998749399999999E-3</v>
      </c>
      <c r="AG1819" s="118">
        <f t="shared" si="776"/>
        <v>6.0493118230000005E-3</v>
      </c>
      <c r="AI1819" s="69">
        <v>2.5926366000000001</v>
      </c>
      <c r="AJ1819" s="69">
        <v>1.671753</v>
      </c>
      <c r="AK1819" s="69">
        <v>0.74780004</v>
      </c>
      <c r="AL1819" s="69">
        <v>0</v>
      </c>
      <c r="AM1819" s="69">
        <v>6.6625866000000006E-2</v>
      </c>
      <c r="AN1819" s="69">
        <v>9.3758709999999995E-2</v>
      </c>
      <c r="AO1819" s="69">
        <v>1.2698951999999999E-2</v>
      </c>
      <c r="AQ1819" s="116">
        <v>2.6060000999999998E-3</v>
      </c>
      <c r="AR1819" s="116">
        <v>2.4047497000000001E-3</v>
      </c>
      <c r="AS1819" s="116">
        <v>1.1212422E-4</v>
      </c>
      <c r="AT1819" s="199">
        <v>8.9126139999999996E-5</v>
      </c>
      <c r="AU1819" s="150">
        <f t="shared" si="777"/>
        <v>1.4416965254600001E-7</v>
      </c>
      <c r="AV1819" s="150">
        <f t="shared" si="778"/>
        <v>4.1466059066100006E-10</v>
      </c>
      <c r="AW1819" s="163">
        <f t="shared" si="779"/>
        <v>1.2482652252580001E-2</v>
      </c>
      <c r="AX1819" s="196">
        <v>1.2971331E-7</v>
      </c>
      <c r="AY1819" s="196">
        <v>3.9137635000000002E-10</v>
      </c>
      <c r="AZ1819" s="196">
        <v>1.0692961E-14</v>
      </c>
      <c r="BA1819" s="108">
        <v>0</v>
      </c>
      <c r="BB1819" s="108">
        <v>0</v>
      </c>
      <c r="BC1819" s="196">
        <v>5.7515546E-11</v>
      </c>
      <c r="BD1819" s="196">
        <v>1.4398827E-8</v>
      </c>
      <c r="BE1819" s="196">
        <v>8.1533027000000008E-12</v>
      </c>
      <c r="BF1819" s="196">
        <v>1.5120245000000001E-11</v>
      </c>
      <c r="BG1819" s="108">
        <v>0</v>
      </c>
      <c r="BH1819" s="108">
        <v>0</v>
      </c>
      <c r="BI1819" s="108">
        <v>0</v>
      </c>
      <c r="BJ1819" s="108">
        <v>0</v>
      </c>
      <c r="BK1819" s="108">
        <v>0</v>
      </c>
      <c r="BL1819" s="108">
        <v>0</v>
      </c>
      <c r="BM1819" s="108">
        <v>0</v>
      </c>
      <c r="BN1819" s="108">
        <v>0</v>
      </c>
      <c r="BO1819" s="196">
        <v>6.1425258000000003E-7</v>
      </c>
      <c r="BP1819" s="108">
        <v>1.2482038000000001E-2</v>
      </c>
      <c r="BQ1819" s="108">
        <v>0</v>
      </c>
      <c r="BR1819" s="108">
        <v>0</v>
      </c>
      <c r="BS1819" s="108">
        <v>0</v>
      </c>
      <c r="BU1819" s="172">
        <v>7.2409838000000003E-6</v>
      </c>
      <c r="BV1819" s="172">
        <v>1.2317923000000001E-7</v>
      </c>
      <c r="BW1819" s="172">
        <v>3.8973612E-6</v>
      </c>
      <c r="BX1819" s="69">
        <v>0</v>
      </c>
      <c r="BY1819" s="172">
        <v>1.4129585999999999E-7</v>
      </c>
      <c r="BZ1819" s="172">
        <v>3.7234494E-8</v>
      </c>
      <c r="CA1819" s="69">
        <v>0</v>
      </c>
      <c r="CB1819" s="172">
        <v>5.6513948999999999E-8</v>
      </c>
      <c r="CC1819" s="69">
        <v>0</v>
      </c>
      <c r="CD1819" s="69">
        <v>0</v>
      </c>
      <c r="CE1819" s="69">
        <v>0</v>
      </c>
      <c r="CF1819" s="69">
        <v>0</v>
      </c>
      <c r="CG1819" s="69">
        <v>0</v>
      </c>
      <c r="CH1819" s="172">
        <v>7.8548999999999997E-8</v>
      </c>
      <c r="CI1819" s="172">
        <v>2.8921722E-6</v>
      </c>
      <c r="CJ1819" s="172">
        <v>1.4677885000000001E-8</v>
      </c>
      <c r="CK1819" s="69">
        <v>0</v>
      </c>
      <c r="CM1819" s="198">
        <v>0</v>
      </c>
      <c r="CN1819" s="198">
        <v>0.13977727000000001</v>
      </c>
      <c r="CO1819" s="198">
        <v>1.5668246000000001E-3</v>
      </c>
      <c r="CP1819" s="197">
        <v>9.2817198999999993E-5</v>
      </c>
      <c r="CQ1819" s="198">
        <v>0</v>
      </c>
      <c r="CR1819" s="198">
        <v>0</v>
      </c>
      <c r="CS1819" s="197">
        <v>5.3081611000000002E-6</v>
      </c>
      <c r="CT1819" s="198">
        <v>0</v>
      </c>
      <c r="CU1819" s="198">
        <v>0</v>
      </c>
      <c r="CV1819" s="197">
        <v>1.3094394E-5</v>
      </c>
    </row>
    <row r="1820" spans="1:100" ht="14.4">
      <c r="A1820" t="s">
        <v>3967</v>
      </c>
      <c r="B1820" s="85" t="s">
        <v>1279</v>
      </c>
      <c r="C1820" s="113" t="str">
        <f t="shared" si="765"/>
        <v>B.046.08.148</v>
      </c>
      <c r="D1820" s="9" t="s">
        <v>1280</v>
      </c>
      <c r="E1820" s="112" t="s">
        <v>514</v>
      </c>
      <c r="F1820" s="115" t="str">
        <f t="shared" si="766"/>
        <v>Electricity Washington production</v>
      </c>
      <c r="G1820" s="143">
        <f t="shared" si="767"/>
        <v>4.9781862000000003E-2</v>
      </c>
      <c r="I1820" s="118">
        <f t="shared" si="768"/>
        <v>1.0444803576E-2</v>
      </c>
      <c r="K1820" s="161">
        <f t="shared" si="769"/>
        <v>2.5142362600000001E-4</v>
      </c>
      <c r="L1820" s="161">
        <f t="shared" si="770"/>
        <v>8.8309838999999987E-4</v>
      </c>
      <c r="M1820" s="162">
        <f t="shared" si="771"/>
        <v>1.8430022600000001E-3</v>
      </c>
      <c r="N1820" s="161">
        <v>7.4672792999999999E-3</v>
      </c>
      <c r="O1820" s="132">
        <v>3.4803626999999998E-4</v>
      </c>
      <c r="P1820" s="132">
        <v>5.3506211999999995E-4</v>
      </c>
      <c r="Q1820" s="132">
        <v>2.2655306E-4</v>
      </c>
      <c r="R1820" s="164">
        <v>2.4870565999999999E-5</v>
      </c>
      <c r="S1820" s="132">
        <v>0</v>
      </c>
      <c r="T1820" s="132">
        <v>0</v>
      </c>
      <c r="U1820" s="132">
        <v>0</v>
      </c>
      <c r="V1820" s="132">
        <v>1.5285286000000001E-4</v>
      </c>
      <c r="W1820" s="132">
        <v>0</v>
      </c>
      <c r="X1820" s="132">
        <v>1.6901494000000001E-3</v>
      </c>
      <c r="Y1820" s="132">
        <v>0</v>
      </c>
      <c r="Z1820" s="132">
        <v>0</v>
      </c>
      <c r="AA1820" s="132">
        <v>0</v>
      </c>
      <c r="AC1820" s="118">
        <f t="shared" si="772"/>
        <v>7.4672792999999999E-3</v>
      </c>
      <c r="AD1820" s="118">
        <f t="shared" si="773"/>
        <v>1.1345220159999999E-3</v>
      </c>
      <c r="AE1820" s="118">
        <f t="shared" si="774"/>
        <v>8.8309838999999987E-4</v>
      </c>
      <c r="AF1820" s="118">
        <f t="shared" si="775"/>
        <v>8.8309838999999987E-4</v>
      </c>
      <c r="AG1820" s="118">
        <f t="shared" si="776"/>
        <v>1.8430022600000001E-3</v>
      </c>
      <c r="AI1820" s="69">
        <v>1.5150041999999999</v>
      </c>
      <c r="AJ1820" s="69">
        <v>0.51496220999999998</v>
      </c>
      <c r="AK1820" s="69">
        <v>0.20998826000000001</v>
      </c>
      <c r="AL1820" s="69">
        <v>0</v>
      </c>
      <c r="AM1820" s="69">
        <v>1.4451362000000001E-2</v>
      </c>
      <c r="AN1820" s="69">
        <v>9.5938654999999998E-2</v>
      </c>
      <c r="AO1820" s="69">
        <v>0.67966367999999999</v>
      </c>
      <c r="AQ1820" s="116">
        <v>9.9188405999999993E-4</v>
      </c>
      <c r="AR1820" s="116">
        <v>9.2580202000000001E-4</v>
      </c>
      <c r="AS1820" s="199">
        <v>4.1737715E-5</v>
      </c>
      <c r="AT1820" s="199">
        <v>2.4344324999999998E-5</v>
      </c>
      <c r="AU1820" s="150">
        <f t="shared" si="777"/>
        <v>5.5503718210999998E-8</v>
      </c>
      <c r="AV1820" s="150">
        <f t="shared" si="778"/>
        <v>1.5435545041239999E-10</v>
      </c>
      <c r="AW1820" s="163">
        <f t="shared" si="779"/>
        <v>3.4095693036000001E-3</v>
      </c>
      <c r="AX1820" s="196">
        <v>4.6197568000000002E-8</v>
      </c>
      <c r="AY1820" s="196">
        <v>1.3938920999999999E-10</v>
      </c>
      <c r="AZ1820" s="196">
        <v>3.8083124000000001E-15</v>
      </c>
      <c r="BA1820" s="108">
        <v>0</v>
      </c>
      <c r="BB1820" s="108">
        <v>0</v>
      </c>
      <c r="BC1820" s="196">
        <v>3.3686811000000003E-11</v>
      </c>
      <c r="BD1820" s="196">
        <v>9.2724634000000007E-9</v>
      </c>
      <c r="BE1820" s="196">
        <v>4.7753831E-12</v>
      </c>
      <c r="BF1820" s="196">
        <v>1.0187049E-11</v>
      </c>
      <c r="BG1820" s="108">
        <v>0</v>
      </c>
      <c r="BH1820" s="108">
        <v>0</v>
      </c>
      <c r="BI1820" s="108">
        <v>0</v>
      </c>
      <c r="BJ1820" s="108">
        <v>0</v>
      </c>
      <c r="BK1820" s="108">
        <v>0</v>
      </c>
      <c r="BL1820" s="108">
        <v>0</v>
      </c>
      <c r="BM1820" s="108">
        <v>0</v>
      </c>
      <c r="BN1820" s="108">
        <v>0</v>
      </c>
      <c r="BO1820" s="196">
        <v>3.0851035999999998E-6</v>
      </c>
      <c r="BP1820" s="108">
        <v>3.4064842000000001E-3</v>
      </c>
      <c r="BQ1820" s="108">
        <v>0</v>
      </c>
      <c r="BR1820" s="108">
        <v>0</v>
      </c>
      <c r="BS1820" s="108">
        <v>0</v>
      </c>
      <c r="BU1820" s="172">
        <v>2.5861455E-6</v>
      </c>
      <c r="BV1820" s="172">
        <v>8.1323212999999998E-8</v>
      </c>
      <c r="BW1820" s="172">
        <v>1.3880504E-6</v>
      </c>
      <c r="BX1820" s="69">
        <v>0</v>
      </c>
      <c r="BY1820" s="172">
        <v>7.2987332999999994E-8</v>
      </c>
      <c r="BZ1820" s="172">
        <v>2.1808214000000001E-8</v>
      </c>
      <c r="CA1820" s="69">
        <v>0</v>
      </c>
      <c r="CB1820" s="172">
        <v>3.3100176000000002E-8</v>
      </c>
      <c r="CC1820" s="69">
        <v>0</v>
      </c>
      <c r="CD1820" s="69">
        <v>0</v>
      </c>
      <c r="CE1820" s="69">
        <v>0</v>
      </c>
      <c r="CF1820" s="69">
        <v>0</v>
      </c>
      <c r="CG1820" s="69">
        <v>0</v>
      </c>
      <c r="CH1820" s="172">
        <v>4.6601810999999999E-8</v>
      </c>
      <c r="CI1820" s="172">
        <v>8.6855415999999998E-7</v>
      </c>
      <c r="CJ1820" s="172">
        <v>7.3720154000000004E-8</v>
      </c>
      <c r="CK1820" s="69">
        <v>0</v>
      </c>
      <c r="CM1820" s="198">
        <v>0</v>
      </c>
      <c r="CN1820" s="198">
        <v>4.9781862000000003E-2</v>
      </c>
      <c r="CO1820" s="198">
        <v>9.1768795000000004E-4</v>
      </c>
      <c r="CP1820" s="197">
        <v>6.0641891000000002E-5</v>
      </c>
      <c r="CQ1820" s="198">
        <v>0</v>
      </c>
      <c r="CR1820" s="198">
        <v>0</v>
      </c>
      <c r="CS1820" s="197">
        <v>3.0098941E-6</v>
      </c>
      <c r="CT1820" s="198">
        <v>0</v>
      </c>
      <c r="CU1820" s="198">
        <v>0</v>
      </c>
      <c r="CV1820" s="197">
        <v>7.6693763000000006E-6</v>
      </c>
    </row>
    <row r="1821" spans="1:100" ht="14.4">
      <c r="A1821" t="s">
        <v>3968</v>
      </c>
      <c r="B1821" s="85" t="s">
        <v>1279</v>
      </c>
      <c r="C1821" s="113" t="str">
        <f t="shared" si="765"/>
        <v>B.046.08.149</v>
      </c>
      <c r="D1821" s="9" t="s">
        <v>1280</v>
      </c>
      <c r="E1821" s="112" t="s">
        <v>514</v>
      </c>
      <c r="F1821" s="115" t="str">
        <f t="shared" si="766"/>
        <v>Electricity West Virginia production</v>
      </c>
      <c r="G1821" s="143">
        <f t="shared" si="767"/>
        <v>0.2874297733333333</v>
      </c>
      <c r="I1821" s="118">
        <f t="shared" si="768"/>
        <v>4.8521532885999995E-2</v>
      </c>
      <c r="K1821" s="161">
        <f t="shared" si="769"/>
        <v>1.051184305E-3</v>
      </c>
      <c r="L1821" s="161">
        <f t="shared" si="770"/>
        <v>4.0244807000000002E-3</v>
      </c>
      <c r="M1821" s="162">
        <f t="shared" si="771"/>
        <v>3.31401881E-4</v>
      </c>
      <c r="N1821" s="161">
        <v>4.3114465999999997E-2</v>
      </c>
      <c r="O1821" s="132">
        <v>1.7830259E-3</v>
      </c>
      <c r="P1821" s="132">
        <v>2.2414548000000002E-3</v>
      </c>
      <c r="Q1821" s="132">
        <v>9.6615058E-4</v>
      </c>
      <c r="R1821" s="164">
        <v>8.5033725E-5</v>
      </c>
      <c r="S1821" s="132">
        <v>0</v>
      </c>
      <c r="T1821" s="132">
        <v>0</v>
      </c>
      <c r="U1821" s="132">
        <v>0</v>
      </c>
      <c r="V1821" s="164">
        <v>1.1639390999999999E-5</v>
      </c>
      <c r="W1821" s="132">
        <v>0</v>
      </c>
      <c r="X1821" s="132">
        <v>3.1976249000000001E-4</v>
      </c>
      <c r="Y1821" s="132">
        <v>0</v>
      </c>
      <c r="Z1821" s="132">
        <v>0</v>
      </c>
      <c r="AA1821" s="132">
        <v>0</v>
      </c>
      <c r="AC1821" s="118">
        <f t="shared" si="772"/>
        <v>4.3114465999999997E-2</v>
      </c>
      <c r="AD1821" s="118">
        <f t="shared" si="773"/>
        <v>5.0756650050000005E-3</v>
      </c>
      <c r="AE1821" s="118">
        <f t="shared" si="774"/>
        <v>4.0244807000000002E-3</v>
      </c>
      <c r="AF1821" s="118">
        <f t="shared" si="775"/>
        <v>4.0244807000000002E-3</v>
      </c>
      <c r="AG1821" s="118">
        <f t="shared" si="776"/>
        <v>3.31401881E-4</v>
      </c>
      <c r="AI1821" s="69">
        <v>3.3207170000000001</v>
      </c>
      <c r="AJ1821" s="69">
        <v>3.2180583999999999</v>
      </c>
      <c r="AK1821" s="69">
        <v>3.9728066999999999E-2</v>
      </c>
      <c r="AL1821" s="69">
        <v>0</v>
      </c>
      <c r="AM1821" s="69">
        <v>3.3839793999999998E-4</v>
      </c>
      <c r="AN1821" s="69">
        <v>4.5267894000000003E-2</v>
      </c>
      <c r="AO1821" s="69">
        <v>1.7324254000000001E-2</v>
      </c>
      <c r="AQ1821" s="116">
        <v>5.4803702999999997E-3</v>
      </c>
      <c r="AR1821" s="116">
        <v>5.1961237000000002E-3</v>
      </c>
      <c r="AS1821" s="116">
        <v>2.3658773999999999E-4</v>
      </c>
      <c r="AT1821" s="199">
        <v>4.7658826999999999E-5</v>
      </c>
      <c r="AU1821" s="150">
        <f t="shared" si="777"/>
        <v>3.1151820863999997E-7</v>
      </c>
      <c r="AV1821" s="150">
        <f t="shared" si="778"/>
        <v>8.7495465837799988E-10</v>
      </c>
      <c r="AW1821" s="163">
        <f t="shared" si="779"/>
        <v>6.6749057234899998E-3</v>
      </c>
      <c r="AX1821" s="196">
        <v>2.6673483E-7</v>
      </c>
      <c r="AY1821" s="196">
        <v>8.0480336999999997E-10</v>
      </c>
      <c r="AZ1821" s="196">
        <v>2.1988378000000001E-14</v>
      </c>
      <c r="BA1821" s="108">
        <v>0</v>
      </c>
      <c r="BB1821" s="108">
        <v>0</v>
      </c>
      <c r="BC1821" s="196">
        <v>1.4365964E-10</v>
      </c>
      <c r="BD1821" s="196">
        <v>4.4639719000000001E-8</v>
      </c>
      <c r="BE1821" s="196">
        <v>2.0364938999999999E-11</v>
      </c>
      <c r="BF1821" s="196">
        <v>4.9764361000000002E-11</v>
      </c>
      <c r="BG1821" s="108">
        <v>0</v>
      </c>
      <c r="BH1821" s="108">
        <v>0</v>
      </c>
      <c r="BI1821" s="108">
        <v>0</v>
      </c>
      <c r="BJ1821" s="108">
        <v>0</v>
      </c>
      <c r="BK1821" s="108">
        <v>0</v>
      </c>
      <c r="BL1821" s="108">
        <v>0</v>
      </c>
      <c r="BM1821" s="108">
        <v>0</v>
      </c>
      <c r="BN1821" s="108">
        <v>0</v>
      </c>
      <c r="BO1821" s="196">
        <v>2.3492349E-7</v>
      </c>
      <c r="BP1821" s="108">
        <v>6.6746708E-3</v>
      </c>
      <c r="BQ1821" s="108">
        <v>0</v>
      </c>
      <c r="BR1821" s="108">
        <v>0</v>
      </c>
      <c r="BS1821" s="108">
        <v>0</v>
      </c>
      <c r="BU1821" s="172">
        <v>1.3103509E-5</v>
      </c>
      <c r="BV1821" s="172">
        <v>3.9038723E-7</v>
      </c>
      <c r="BW1821" s="172">
        <v>8.0143047999999993E-6</v>
      </c>
      <c r="BX1821" s="69">
        <v>0</v>
      </c>
      <c r="BY1821" s="172">
        <v>3.2833468000000001E-7</v>
      </c>
      <c r="BZ1821" s="172">
        <v>9.3002581000000004E-8</v>
      </c>
      <c r="CA1821" s="69">
        <v>0</v>
      </c>
      <c r="CB1821" s="172">
        <v>1.4115790000000001E-7</v>
      </c>
      <c r="CC1821" s="69">
        <v>0</v>
      </c>
      <c r="CD1821" s="69">
        <v>0</v>
      </c>
      <c r="CE1821" s="69">
        <v>0</v>
      </c>
      <c r="CF1821" s="69">
        <v>0</v>
      </c>
      <c r="CG1821" s="69">
        <v>0</v>
      </c>
      <c r="CH1821" s="172">
        <v>2.0156537000000001E-7</v>
      </c>
      <c r="CI1821" s="172">
        <v>3.9291430000000003E-6</v>
      </c>
      <c r="CJ1821" s="172">
        <v>5.6136189E-9</v>
      </c>
      <c r="CK1821" s="69">
        <v>0</v>
      </c>
      <c r="CM1821" s="198">
        <v>0</v>
      </c>
      <c r="CN1821" s="198">
        <v>0.28742976999999997</v>
      </c>
      <c r="CO1821" s="198">
        <v>3.9135413000000001E-3</v>
      </c>
      <c r="CP1821" s="198">
        <v>2.8842747999999999E-4</v>
      </c>
      <c r="CQ1821" s="198">
        <v>0</v>
      </c>
      <c r="CR1821" s="198">
        <v>0</v>
      </c>
      <c r="CS1821" s="197">
        <v>1.4133588E-5</v>
      </c>
      <c r="CT1821" s="198">
        <v>0</v>
      </c>
      <c r="CU1821" s="198">
        <v>0</v>
      </c>
      <c r="CV1821" s="197">
        <v>3.2706565E-5</v>
      </c>
    </row>
    <row r="1822" spans="1:100" ht="14.4">
      <c r="A1822" t="s">
        <v>3969</v>
      </c>
      <c r="B1822" s="85" t="s">
        <v>1279</v>
      </c>
      <c r="C1822" s="113" t="str">
        <f t="shared" si="765"/>
        <v>B.046.08.150</v>
      </c>
      <c r="D1822" s="9" t="s">
        <v>1280</v>
      </c>
      <c r="E1822" s="112" t="s">
        <v>514</v>
      </c>
      <c r="F1822" s="115" t="str">
        <f t="shared" si="766"/>
        <v>Electricity Wisconsin production</v>
      </c>
      <c r="G1822" s="143">
        <f t="shared" si="767"/>
        <v>0.18865028666666669</v>
      </c>
      <c r="I1822" s="118">
        <f t="shared" si="768"/>
        <v>3.4676333923E-2</v>
      </c>
      <c r="K1822" s="161">
        <f t="shared" si="769"/>
        <v>7.5739587799999997E-4</v>
      </c>
      <c r="L1822" s="161">
        <f t="shared" si="770"/>
        <v>2.0536230700000002E-3</v>
      </c>
      <c r="M1822" s="162">
        <f t="shared" si="771"/>
        <v>3.567771975E-3</v>
      </c>
      <c r="N1822" s="161">
        <v>2.8297543000000001E-2</v>
      </c>
      <c r="O1822" s="132">
        <v>4.6763227E-4</v>
      </c>
      <c r="P1822" s="132">
        <v>1.5859908000000001E-3</v>
      </c>
      <c r="Q1822" s="132">
        <v>6.7747632000000001E-4</v>
      </c>
      <c r="R1822" s="164">
        <v>7.9919557999999998E-5</v>
      </c>
      <c r="S1822" s="132">
        <v>0</v>
      </c>
      <c r="T1822" s="132">
        <v>0</v>
      </c>
      <c r="U1822" s="132">
        <v>0</v>
      </c>
      <c r="V1822" s="164">
        <v>3.0564074999999999E-5</v>
      </c>
      <c r="W1822" s="132">
        <v>0</v>
      </c>
      <c r="X1822" s="132">
        <v>3.5372079E-3</v>
      </c>
      <c r="Y1822" s="132">
        <v>0</v>
      </c>
      <c r="Z1822" s="132">
        <v>0</v>
      </c>
      <c r="AA1822" s="132">
        <v>0</v>
      </c>
      <c r="AC1822" s="118">
        <f t="shared" si="772"/>
        <v>2.8297543000000001E-2</v>
      </c>
      <c r="AD1822" s="118">
        <f t="shared" si="773"/>
        <v>2.8110189479999999E-3</v>
      </c>
      <c r="AE1822" s="118">
        <f t="shared" si="774"/>
        <v>2.0536230700000002E-3</v>
      </c>
      <c r="AF1822" s="118">
        <f t="shared" si="775"/>
        <v>2.0536230700000002E-3</v>
      </c>
      <c r="AG1822" s="118">
        <f t="shared" si="776"/>
        <v>3.567771975E-3</v>
      </c>
      <c r="AI1822" s="69">
        <v>2.7822399999999998</v>
      </c>
      <c r="AJ1822" s="69">
        <v>2.1636666999999998</v>
      </c>
      <c r="AK1822" s="69">
        <v>0.43947128000000002</v>
      </c>
      <c r="AL1822" s="69">
        <v>0</v>
      </c>
      <c r="AM1822" s="69">
        <v>4.9169315999999998E-2</v>
      </c>
      <c r="AN1822" s="69">
        <v>9.6193814000000002E-2</v>
      </c>
      <c r="AO1822" s="69">
        <v>3.3738898000000003E-2</v>
      </c>
      <c r="AQ1822" s="116">
        <v>3.4318967000000001E-3</v>
      </c>
      <c r="AR1822" s="116">
        <v>3.2121477000000001E-3</v>
      </c>
      <c r="AS1822" s="116">
        <v>1.5165498E-4</v>
      </c>
      <c r="AT1822" s="199">
        <v>6.8094023000000005E-5</v>
      </c>
      <c r="AU1822" s="150">
        <f t="shared" si="777"/>
        <v>1.9257480785999999E-7</v>
      </c>
      <c r="AV1822" s="150">
        <f t="shared" si="778"/>
        <v>5.60854218747E-10</v>
      </c>
      <c r="AW1822" s="163">
        <f t="shared" si="779"/>
        <v>9.5369779895900005E-3</v>
      </c>
      <c r="AX1822" s="196">
        <v>1.7506747E-7</v>
      </c>
      <c r="AY1822" s="196">
        <v>5.2822080000000001E-10</v>
      </c>
      <c r="AZ1822" s="196">
        <v>1.4431746999999999E-14</v>
      </c>
      <c r="BA1822" s="108">
        <v>0</v>
      </c>
      <c r="BB1822" s="108">
        <v>0</v>
      </c>
      <c r="BC1822" s="196">
        <v>1.0073585999999999E-10</v>
      </c>
      <c r="BD1822" s="196">
        <v>1.7406602E-8</v>
      </c>
      <c r="BE1822" s="196">
        <v>1.4280138E-11</v>
      </c>
      <c r="BF1822" s="196">
        <v>1.8338848999999999E-11</v>
      </c>
      <c r="BG1822" s="108">
        <v>0</v>
      </c>
      <c r="BH1822" s="108">
        <v>0</v>
      </c>
      <c r="BI1822" s="108">
        <v>0</v>
      </c>
      <c r="BJ1822" s="108">
        <v>0</v>
      </c>
      <c r="BK1822" s="108">
        <v>0</v>
      </c>
      <c r="BL1822" s="108">
        <v>0</v>
      </c>
      <c r="BM1822" s="108">
        <v>0</v>
      </c>
      <c r="BN1822" s="108">
        <v>0</v>
      </c>
      <c r="BO1822" s="196">
        <v>6.1688959000000001E-7</v>
      </c>
      <c r="BP1822" s="108">
        <v>9.5363610999999997E-3</v>
      </c>
      <c r="BQ1822" s="108">
        <v>0</v>
      </c>
      <c r="BR1822" s="108">
        <v>0</v>
      </c>
      <c r="BS1822" s="108">
        <v>0</v>
      </c>
      <c r="BU1822" s="172">
        <v>9.0117111000000005E-6</v>
      </c>
      <c r="BV1822" s="172">
        <v>1.5959857E-7</v>
      </c>
      <c r="BW1822" s="172">
        <v>5.2600705E-6</v>
      </c>
      <c r="BX1822" s="69">
        <v>0</v>
      </c>
      <c r="BY1822" s="172">
        <v>1.543703E-7</v>
      </c>
      <c r="BZ1822" s="172">
        <v>6.5214519999999998E-8</v>
      </c>
      <c r="CA1822" s="69">
        <v>0</v>
      </c>
      <c r="CB1822" s="172">
        <v>9.8981606999999996E-8</v>
      </c>
      <c r="CC1822" s="69">
        <v>0</v>
      </c>
      <c r="CD1822" s="69">
        <v>0</v>
      </c>
      <c r="CE1822" s="69">
        <v>0</v>
      </c>
      <c r="CF1822" s="69">
        <v>0</v>
      </c>
      <c r="CG1822" s="69">
        <v>0</v>
      </c>
      <c r="CH1822" s="172">
        <v>1.3393049000000001E-7</v>
      </c>
      <c r="CI1822" s="172">
        <v>3.1248042000000001E-6</v>
      </c>
      <c r="CJ1822" s="172">
        <v>1.4740897E-8</v>
      </c>
      <c r="CK1822" s="69">
        <v>0</v>
      </c>
      <c r="CM1822" s="198">
        <v>0</v>
      </c>
      <c r="CN1822" s="198">
        <v>0.18865029</v>
      </c>
      <c r="CO1822" s="198">
        <v>2.7442219000000001E-3</v>
      </c>
      <c r="CP1822" s="198">
        <v>1.2415201999999999E-4</v>
      </c>
      <c r="CQ1822" s="198">
        <v>0</v>
      </c>
      <c r="CR1822" s="198">
        <v>0</v>
      </c>
      <c r="CS1822" s="197">
        <v>5.6441182999999998E-6</v>
      </c>
      <c r="CT1822" s="198">
        <v>0</v>
      </c>
      <c r="CU1822" s="198">
        <v>0</v>
      </c>
      <c r="CV1822" s="197">
        <v>2.2934234000000001E-5</v>
      </c>
    </row>
    <row r="1823" spans="1:100" ht="14.4">
      <c r="A1823" t="s">
        <v>3970</v>
      </c>
      <c r="B1823" s="85" t="s">
        <v>1279</v>
      </c>
      <c r="C1823" s="113" t="str">
        <f t="shared" si="765"/>
        <v>B.046.08.151</v>
      </c>
      <c r="D1823" s="9" t="s">
        <v>1280</v>
      </c>
      <c r="E1823" s="112" t="s">
        <v>514</v>
      </c>
      <c r="F1823" s="115" t="str">
        <f t="shared" si="766"/>
        <v>Electricity Wyoming production</v>
      </c>
      <c r="G1823" s="143">
        <f t="shared" si="767"/>
        <v>0.25708808666666666</v>
      </c>
      <c r="I1823" s="118">
        <f t="shared" si="768"/>
        <v>4.4406374844E-2</v>
      </c>
      <c r="K1823" s="161">
        <f t="shared" si="769"/>
        <v>1.1946321850000001E-3</v>
      </c>
      <c r="L1823" s="161">
        <f t="shared" si="770"/>
        <v>4.3848434000000004E-3</v>
      </c>
      <c r="M1823" s="162">
        <f t="shared" si="771"/>
        <v>2.63686259E-4</v>
      </c>
      <c r="N1823" s="161">
        <v>3.8563212999999999E-2</v>
      </c>
      <c r="O1823" s="132">
        <v>1.7306502000000001E-3</v>
      </c>
      <c r="P1823" s="132">
        <v>2.6541932000000001E-3</v>
      </c>
      <c r="Q1823" s="132">
        <v>1.1328337E-3</v>
      </c>
      <c r="R1823" s="164">
        <v>6.1798484999999994E-5</v>
      </c>
      <c r="S1823" s="132">
        <v>0</v>
      </c>
      <c r="T1823" s="132">
        <v>0</v>
      </c>
      <c r="U1823" s="132">
        <v>0</v>
      </c>
      <c r="V1823" s="164">
        <v>4.5856268999999999E-5</v>
      </c>
      <c r="W1823" s="132">
        <v>0</v>
      </c>
      <c r="X1823" s="132">
        <v>2.1782999000000001E-4</v>
      </c>
      <c r="Y1823" s="132">
        <v>0</v>
      </c>
      <c r="Z1823" s="132">
        <v>0</v>
      </c>
      <c r="AA1823" s="132">
        <v>0</v>
      </c>
      <c r="AC1823" s="118">
        <f t="shared" si="772"/>
        <v>3.8563212999999999E-2</v>
      </c>
      <c r="AD1823" s="118">
        <f t="shared" si="773"/>
        <v>5.5794755850000002E-3</v>
      </c>
      <c r="AE1823" s="118">
        <f t="shared" si="774"/>
        <v>4.3848434000000004E-3</v>
      </c>
      <c r="AF1823" s="118">
        <f t="shared" si="775"/>
        <v>4.3848434000000004E-3</v>
      </c>
      <c r="AG1823" s="118">
        <f t="shared" si="776"/>
        <v>2.63686259E-4</v>
      </c>
      <c r="AI1823" s="69">
        <v>2.6620864000000002</v>
      </c>
      <c r="AJ1823" s="69">
        <v>2.3022733999999998</v>
      </c>
      <c r="AK1823" s="69">
        <v>2.7063726E-2</v>
      </c>
      <c r="AL1823" s="69">
        <v>0</v>
      </c>
      <c r="AM1823" s="69">
        <v>0</v>
      </c>
      <c r="AN1823" s="69">
        <v>0.3072222</v>
      </c>
      <c r="AO1823" s="69">
        <v>2.552714E-2</v>
      </c>
      <c r="AQ1823" s="116">
        <v>4.9908957000000002E-3</v>
      </c>
      <c r="AR1823" s="116">
        <v>4.7363689000000002E-3</v>
      </c>
      <c r="AS1823" s="116">
        <v>2.1482715999999999E-4</v>
      </c>
      <c r="AT1823" s="199">
        <v>3.9699598000000003E-5</v>
      </c>
      <c r="AU1823" s="150">
        <f t="shared" si="777"/>
        <v>2.8395497522999998E-7</v>
      </c>
      <c r="AV1823" s="150">
        <f t="shared" si="778"/>
        <v>7.9447914423899999E-10</v>
      </c>
      <c r="AW1823" s="163">
        <f t="shared" si="779"/>
        <v>5.5601677393699997E-3</v>
      </c>
      <c r="AX1823" s="196">
        <v>2.3857775E-7</v>
      </c>
      <c r="AY1823" s="196">
        <v>7.1984665000000002E-10</v>
      </c>
      <c r="AZ1823" s="196">
        <v>1.9667239000000001E-14</v>
      </c>
      <c r="BA1823" s="108">
        <v>0</v>
      </c>
      <c r="BB1823" s="108">
        <v>0</v>
      </c>
      <c r="BC1823" s="196">
        <v>1.6844422999999999E-10</v>
      </c>
      <c r="BD1823" s="196">
        <v>4.5208780999999998E-8</v>
      </c>
      <c r="BE1823" s="196">
        <v>2.3878357000000001E-11</v>
      </c>
      <c r="BF1823" s="196">
        <v>5.0734469999999998E-11</v>
      </c>
      <c r="BG1823" s="108">
        <v>0</v>
      </c>
      <c r="BH1823" s="108">
        <v>0</v>
      </c>
      <c r="BI1823" s="108">
        <v>0</v>
      </c>
      <c r="BJ1823" s="108">
        <v>0</v>
      </c>
      <c r="BK1823" s="108">
        <v>0</v>
      </c>
      <c r="BL1823" s="108">
        <v>0</v>
      </c>
      <c r="BM1823" s="108">
        <v>0</v>
      </c>
      <c r="BN1823" s="108">
        <v>0</v>
      </c>
      <c r="BO1823" s="196">
        <v>9.2553936999999995E-7</v>
      </c>
      <c r="BP1823" s="108">
        <v>5.5592421999999999E-3</v>
      </c>
      <c r="BQ1823" s="108">
        <v>0</v>
      </c>
      <c r="BR1823" s="108">
        <v>0</v>
      </c>
      <c r="BS1823" s="108">
        <v>0</v>
      </c>
      <c r="BU1823" s="172">
        <v>1.1213012E-5</v>
      </c>
      <c r="BV1823" s="172">
        <v>4.0523520999999998E-7</v>
      </c>
      <c r="BW1823" s="172">
        <v>7.1682980999999999E-6</v>
      </c>
      <c r="BX1823" s="69">
        <v>0</v>
      </c>
      <c r="BY1823" s="172">
        <v>3.0780314999999998E-7</v>
      </c>
      <c r="BZ1823" s="172">
        <v>1.0904766E-7</v>
      </c>
      <c r="CA1823" s="69">
        <v>0</v>
      </c>
      <c r="CB1823" s="172">
        <v>1.6551087999999999E-7</v>
      </c>
      <c r="CC1823" s="69">
        <v>0</v>
      </c>
      <c r="CD1823" s="69">
        <v>0</v>
      </c>
      <c r="CE1823" s="69">
        <v>0</v>
      </c>
      <c r="CF1823" s="69">
        <v>0</v>
      </c>
      <c r="CG1823" s="69">
        <v>0</v>
      </c>
      <c r="CH1823" s="172">
        <v>2.3293189999999999E-7</v>
      </c>
      <c r="CI1823" s="172">
        <v>2.8020688000000001E-6</v>
      </c>
      <c r="CJ1823" s="172">
        <v>2.2116243999999999E-8</v>
      </c>
      <c r="CK1823" s="69">
        <v>0</v>
      </c>
      <c r="CM1823" s="198">
        <v>0</v>
      </c>
      <c r="CN1823" s="198">
        <v>0.25708808999999999</v>
      </c>
      <c r="CO1823" s="198">
        <v>4.5887169000000004E-3</v>
      </c>
      <c r="CP1823" s="198">
        <v>3.0226621000000001E-4</v>
      </c>
      <c r="CQ1823" s="198">
        <v>0</v>
      </c>
      <c r="CR1823" s="198">
        <v>0</v>
      </c>
      <c r="CS1823" s="197">
        <v>1.3431471000000001E-5</v>
      </c>
      <c r="CT1823" s="198">
        <v>0</v>
      </c>
      <c r="CU1823" s="198">
        <v>0</v>
      </c>
      <c r="CV1823" s="197">
        <v>3.8349197000000001E-5</v>
      </c>
    </row>
    <row r="1824" spans="1:100">
      <c r="D1824" s="1" t="s">
        <v>3971</v>
      </c>
      <c r="R1824" s="3"/>
      <c r="V1824" s="3"/>
      <c r="AC1824" s="142"/>
      <c r="AD1824" s="142"/>
      <c r="AE1824" s="142"/>
      <c r="AF1824" s="142"/>
      <c r="AG1824" s="142"/>
      <c r="AT1824" s="3"/>
      <c r="AU1824" s="86"/>
      <c r="AV1824" s="86"/>
      <c r="AW1824" s="86"/>
      <c r="AX1824" s="3"/>
      <c r="AY1824" s="3"/>
      <c r="AZ1824" s="3"/>
      <c r="BC1824" s="3"/>
      <c r="BD1824" s="3"/>
      <c r="BE1824" s="3"/>
      <c r="BF1824" s="3"/>
      <c r="BO1824" s="3"/>
      <c r="BU1824" s="3"/>
      <c r="BV1824" s="3"/>
      <c r="BW1824" s="3"/>
      <c r="BY1824" s="3"/>
      <c r="BZ1824" s="3"/>
      <c r="CB1824" s="3"/>
      <c r="CH1824" s="3"/>
      <c r="CI1824" s="3"/>
      <c r="CJ1824" s="3"/>
      <c r="CS1824" s="3"/>
      <c r="CV1824" s="3"/>
    </row>
    <row r="1825" spans="1:100" ht="14.4">
      <c r="A1825" t="s">
        <v>1897</v>
      </c>
      <c r="B1825" s="85" t="s">
        <v>1279</v>
      </c>
      <c r="C1825" s="113" t="str">
        <f t="shared" ref="C1825:C1831" si="780">MID(A1825,1,12)</f>
        <v>B.050.01.101</v>
      </c>
      <c r="D1825" s="9" t="s">
        <v>3972</v>
      </c>
      <c r="E1825" s="112" t="s">
        <v>514</v>
      </c>
      <c r="F1825" s="115" t="str">
        <f t="shared" ref="F1825:F1831" si="781">MID(A1825, 21,85)</f>
        <v>Heat - General Industry</v>
      </c>
      <c r="G1825" s="143">
        <f t="shared" si="767"/>
        <v>0.10151146</v>
      </c>
      <c r="I1825" s="118">
        <f t="shared" si="768"/>
        <v>2.0208160074092998E-2</v>
      </c>
      <c r="K1825" s="161">
        <f t="shared" si="769"/>
        <v>9.994906987E-4</v>
      </c>
      <c r="L1825" s="161">
        <f t="shared" si="770"/>
        <v>3.9606909728929999E-3</v>
      </c>
      <c r="M1825" s="162">
        <f t="shared" si="771"/>
        <v>2.1259402500000002E-5</v>
      </c>
      <c r="N1825" s="161">
        <v>1.5226719E-2</v>
      </c>
      <c r="O1825" s="132">
        <v>2.9924630999999999E-3</v>
      </c>
      <c r="P1825" s="132">
        <v>8.3990243000000003E-4</v>
      </c>
      <c r="Q1825" s="132">
        <v>7.6084453000000005E-4</v>
      </c>
      <c r="R1825" s="132">
        <v>2.1906116000000001E-4</v>
      </c>
      <c r="S1825" s="164">
        <v>4.2269667000000003E-6</v>
      </c>
      <c r="T1825" s="164">
        <v>1.5358041999999999E-5</v>
      </c>
      <c r="U1825" s="132">
        <v>1.2822686000000001E-4</v>
      </c>
      <c r="V1825" s="164">
        <v>3.5005755000000001E-6</v>
      </c>
      <c r="W1825" s="132">
        <v>0</v>
      </c>
      <c r="X1825" s="164">
        <v>1.7758827000000001E-5</v>
      </c>
      <c r="Y1825" s="164">
        <v>9.8582892999999999E-8</v>
      </c>
      <c r="Z1825" s="132">
        <v>0</v>
      </c>
      <c r="AA1825" s="132">
        <v>0</v>
      </c>
      <c r="AC1825" s="118">
        <f t="shared" si="772"/>
        <v>1.5226719E-2</v>
      </c>
      <c r="AD1825" s="118">
        <f t="shared" si="773"/>
        <v>4.9600830887000001E-3</v>
      </c>
      <c r="AE1825" s="118">
        <f t="shared" si="774"/>
        <v>3.9605923899999999E-3</v>
      </c>
      <c r="AF1825" s="118">
        <f t="shared" si="775"/>
        <v>3.9606909728929999E-3</v>
      </c>
      <c r="AG1825" s="118">
        <f t="shared" si="776"/>
        <v>2.1259402500000002E-5</v>
      </c>
      <c r="AI1825" s="69">
        <v>1.2480684</v>
      </c>
      <c r="AJ1825" s="69">
        <v>1.2447305</v>
      </c>
      <c r="AK1825" s="69">
        <v>2.2060654999999998E-3</v>
      </c>
      <c r="AL1825" s="69">
        <v>0</v>
      </c>
      <c r="AM1825" s="69">
        <v>0</v>
      </c>
      <c r="AN1825" s="69">
        <v>5.2982756999999997E-4</v>
      </c>
      <c r="AO1825" s="69">
        <v>6.0197197999999996E-4</v>
      </c>
      <c r="AQ1825" s="116">
        <v>2.7380968E-3</v>
      </c>
      <c r="AR1825" s="116">
        <v>2.5621664E-3</v>
      </c>
      <c r="AS1825" s="199">
        <v>9.6322255999999997E-5</v>
      </c>
      <c r="AT1825" s="199">
        <v>7.9608138000000005E-5</v>
      </c>
      <c r="AU1825" s="150">
        <f t="shared" si="777"/>
        <v>1.5360709987303E-7</v>
      </c>
      <c r="AV1825" s="150">
        <f t="shared" si="778"/>
        <v>3.5622136274070998E-10</v>
      </c>
      <c r="AW1825" s="163">
        <f t="shared" si="779"/>
        <v>1.114959869235E-2</v>
      </c>
      <c r="AX1825" s="196">
        <v>9.4589121000000003E-8</v>
      </c>
      <c r="AY1825" s="196">
        <v>2.8541329000000002E-10</v>
      </c>
      <c r="AZ1825" s="196">
        <v>7.7972620999999996E-15</v>
      </c>
      <c r="BA1825" s="108">
        <v>0</v>
      </c>
      <c r="BB1825" s="108">
        <v>0</v>
      </c>
      <c r="BC1825" s="196">
        <v>3.2996523999999999E-11</v>
      </c>
      <c r="BD1825" s="196">
        <v>5.8961991000000003E-8</v>
      </c>
      <c r="BE1825" s="196">
        <v>6.1859761999999997E-12</v>
      </c>
      <c r="BF1825" s="196">
        <v>6.4605029000000003E-11</v>
      </c>
      <c r="BG1825" s="108">
        <v>0</v>
      </c>
      <c r="BH1825" s="108">
        <v>0</v>
      </c>
      <c r="BI1825" s="196">
        <v>8.3482841000000001E-15</v>
      </c>
      <c r="BJ1825" s="196">
        <v>7.6996284999999997E-16</v>
      </c>
      <c r="BK1825" s="196">
        <v>1.5203166E-16</v>
      </c>
      <c r="BL1825" s="196">
        <v>9.2005102999999993E-13</v>
      </c>
      <c r="BM1825" s="196">
        <v>2.2071298000000001E-11</v>
      </c>
      <c r="BN1825" s="108">
        <v>0</v>
      </c>
      <c r="BO1825" s="196">
        <v>2.9369234999999998E-7</v>
      </c>
      <c r="BP1825" s="108">
        <v>1.1149305E-2</v>
      </c>
      <c r="BQ1825" s="108">
        <v>0</v>
      </c>
      <c r="BR1825" s="108">
        <v>0</v>
      </c>
      <c r="BS1825" s="108">
        <v>0</v>
      </c>
      <c r="BU1825" s="172">
        <v>5.5569279000000001E-6</v>
      </c>
      <c r="BV1825" s="172">
        <v>4.5051471000000001E-7</v>
      </c>
      <c r="BW1825" s="172">
        <v>2.8304088000000002E-6</v>
      </c>
      <c r="BX1825" s="172">
        <v>1.5333695999999999E-8</v>
      </c>
      <c r="BY1825" s="172">
        <v>5.5969154000000003E-7</v>
      </c>
      <c r="BZ1825" s="172">
        <v>1.0044446E-8</v>
      </c>
      <c r="CA1825" s="69">
        <v>0</v>
      </c>
      <c r="CB1825" s="172">
        <v>1.5245307E-8</v>
      </c>
      <c r="CC1825" s="172">
        <v>6.5217246000000003E-9</v>
      </c>
      <c r="CD1825" s="172">
        <v>1.5513466000000001E-8</v>
      </c>
      <c r="CE1825" s="69">
        <v>0</v>
      </c>
      <c r="CF1825" s="69">
        <v>0</v>
      </c>
      <c r="CG1825" s="69">
        <v>0</v>
      </c>
      <c r="CH1825" s="172">
        <v>1.7377011E-7</v>
      </c>
      <c r="CI1825" s="172">
        <v>1.479884E-6</v>
      </c>
      <c r="CJ1825" s="172">
        <v>4.9285697999999997E-17</v>
      </c>
      <c r="CK1825" s="69">
        <v>0</v>
      </c>
      <c r="CM1825" s="198">
        <v>0</v>
      </c>
      <c r="CN1825" s="198">
        <v>0.10118858</v>
      </c>
      <c r="CO1825" s="198">
        <v>2.8817962000000002E-4</v>
      </c>
      <c r="CP1825" s="198">
        <v>3.1053930999999998E-4</v>
      </c>
      <c r="CQ1825" s="197">
        <v>3.8975006999999999E-12</v>
      </c>
      <c r="CR1825" s="197">
        <v>4.7202347000000004E-10</v>
      </c>
      <c r="CS1825" s="197">
        <v>2.3834048E-5</v>
      </c>
      <c r="CT1825" s="198">
        <v>6.4503399999999995E-4</v>
      </c>
      <c r="CU1825" s="198">
        <v>0</v>
      </c>
      <c r="CV1825" s="197">
        <v>3.5323677999999999E-6</v>
      </c>
    </row>
    <row r="1826" spans="1:100" ht="14.4">
      <c r="A1826" t="s">
        <v>1898</v>
      </c>
      <c r="B1826" s="85" t="s">
        <v>1279</v>
      </c>
      <c r="C1826" s="113" t="str">
        <f t="shared" si="780"/>
        <v>B.050.01.102</v>
      </c>
      <c r="D1826" s="9" t="s">
        <v>3972</v>
      </c>
      <c r="E1826" s="112" t="s">
        <v>514</v>
      </c>
      <c r="F1826" s="115" t="str">
        <f t="shared" si="781"/>
        <v>Heat - Domestic from heat pump</v>
      </c>
      <c r="G1826" s="143">
        <f t="shared" si="767"/>
        <v>3.1396794000000006E-2</v>
      </c>
      <c r="I1826" s="118">
        <f t="shared" si="768"/>
        <v>6.1349406300000003E-3</v>
      </c>
      <c r="K1826" s="161">
        <f t="shared" si="769"/>
        <v>1.2354236500000001E-4</v>
      </c>
      <c r="L1826" s="161">
        <f t="shared" si="770"/>
        <v>4.2851251E-4</v>
      </c>
      <c r="M1826" s="162">
        <f t="shared" si="771"/>
        <v>8.7336665499999997E-4</v>
      </c>
      <c r="N1826" s="161">
        <v>4.7095191000000002E-3</v>
      </c>
      <c r="O1826" s="132">
        <v>1.8215772000000001E-4</v>
      </c>
      <c r="P1826" s="132">
        <v>2.4635478999999999E-4</v>
      </c>
      <c r="Q1826" s="132">
        <v>1.0556483E-4</v>
      </c>
      <c r="R1826" s="164">
        <v>1.7977535000000001E-5</v>
      </c>
      <c r="S1826" s="132">
        <v>0</v>
      </c>
      <c r="T1826" s="132">
        <v>0</v>
      </c>
      <c r="U1826" s="132">
        <v>0</v>
      </c>
      <c r="V1826" s="164">
        <v>1.7983375E-5</v>
      </c>
      <c r="W1826" s="132">
        <v>0</v>
      </c>
      <c r="X1826" s="132">
        <v>8.5538328E-4</v>
      </c>
      <c r="Y1826" s="132">
        <v>0</v>
      </c>
      <c r="Z1826" s="132">
        <v>0</v>
      </c>
      <c r="AA1826" s="132">
        <v>0</v>
      </c>
      <c r="AC1826" s="118">
        <f t="shared" si="772"/>
        <v>4.7095191000000002E-3</v>
      </c>
      <c r="AD1826" s="118">
        <f t="shared" si="773"/>
        <v>5.5205487500000004E-4</v>
      </c>
      <c r="AE1826" s="118">
        <f t="shared" si="774"/>
        <v>4.2851251E-4</v>
      </c>
      <c r="AF1826" s="118">
        <f t="shared" si="775"/>
        <v>4.2851251E-4</v>
      </c>
      <c r="AG1826" s="118">
        <f t="shared" si="776"/>
        <v>8.7336665499999997E-4</v>
      </c>
      <c r="AI1826" s="69">
        <v>0.55800196000000002</v>
      </c>
      <c r="AJ1826" s="69">
        <v>0.33715989000000002</v>
      </c>
      <c r="AK1826" s="69">
        <v>0.10627489</v>
      </c>
      <c r="AL1826" s="69">
        <v>0</v>
      </c>
      <c r="AM1826" s="69">
        <v>2.5619922999999999E-2</v>
      </c>
      <c r="AN1826" s="69">
        <v>6.2440178999999998E-2</v>
      </c>
      <c r="AO1826" s="69">
        <v>2.6507085999999999E-2</v>
      </c>
      <c r="AQ1826" s="116">
        <v>6.0232511999999997E-4</v>
      </c>
      <c r="AR1826" s="116">
        <v>5.6604767999999996E-4</v>
      </c>
      <c r="AS1826" s="199">
        <v>2.577132E-5</v>
      </c>
      <c r="AT1826" s="199">
        <v>1.0506119E-5</v>
      </c>
      <c r="AU1826" s="150">
        <f t="shared" si="777"/>
        <v>3.3935712830999998E-8</v>
      </c>
      <c r="AV1826" s="150">
        <f t="shared" si="778"/>
        <v>9.5308133854700013E-11</v>
      </c>
      <c r="AW1826" s="163">
        <f t="shared" si="779"/>
        <v>1.47144516721E-3</v>
      </c>
      <c r="AX1826" s="196">
        <v>2.9136224999999999E-8</v>
      </c>
      <c r="AY1826" s="196">
        <v>8.7911022000000005E-11</v>
      </c>
      <c r="AZ1826" s="196">
        <v>2.4018547000000001E-15</v>
      </c>
      <c r="BA1826" s="108">
        <v>0</v>
      </c>
      <c r="BB1826" s="108">
        <v>0</v>
      </c>
      <c r="BC1826" s="196">
        <v>1.5696731000000001E-11</v>
      </c>
      <c r="BD1826" s="196">
        <v>4.7837910999999996E-9</v>
      </c>
      <c r="BE1826" s="196">
        <v>2.2251409000000001E-12</v>
      </c>
      <c r="BF1826" s="196">
        <v>5.1695691E-12</v>
      </c>
      <c r="BG1826" s="108">
        <v>0</v>
      </c>
      <c r="BH1826" s="108">
        <v>0</v>
      </c>
      <c r="BI1826" s="108">
        <v>0</v>
      </c>
      <c r="BJ1826" s="108">
        <v>0</v>
      </c>
      <c r="BK1826" s="108">
        <v>0</v>
      </c>
      <c r="BL1826" s="108">
        <v>0</v>
      </c>
      <c r="BM1826" s="108">
        <v>0</v>
      </c>
      <c r="BN1826" s="108">
        <v>0</v>
      </c>
      <c r="BO1826" s="196">
        <v>3.6296721000000002E-7</v>
      </c>
      <c r="BP1826" s="108">
        <v>1.4710821999999999E-3</v>
      </c>
      <c r="BQ1826" s="108">
        <v>0</v>
      </c>
      <c r="BR1826" s="108">
        <v>0</v>
      </c>
      <c r="BS1826" s="108">
        <v>0</v>
      </c>
      <c r="BU1826" s="172">
        <v>1.5507729999999999E-6</v>
      </c>
      <c r="BV1826" s="172">
        <v>4.0808364999999998E-8</v>
      </c>
      <c r="BW1826" s="172">
        <v>8.7542592000000002E-7</v>
      </c>
      <c r="BX1826" s="69">
        <v>0</v>
      </c>
      <c r="BY1826" s="172">
        <v>4.2128880999999998E-8</v>
      </c>
      <c r="BZ1826" s="172">
        <v>1.0161771E-8</v>
      </c>
      <c r="CA1826" s="69">
        <v>0</v>
      </c>
      <c r="CB1826" s="172">
        <v>1.5423382000000001E-8</v>
      </c>
      <c r="CC1826" s="69">
        <v>0</v>
      </c>
      <c r="CD1826" s="69">
        <v>0</v>
      </c>
      <c r="CE1826" s="69">
        <v>0</v>
      </c>
      <c r="CF1826" s="69">
        <v>0</v>
      </c>
      <c r="CG1826" s="69">
        <v>0</v>
      </c>
      <c r="CH1826" s="172">
        <v>2.1903832000000002E-8</v>
      </c>
      <c r="CI1826" s="172">
        <v>5.3624757999999996E-7</v>
      </c>
      <c r="CJ1826" s="172">
        <v>8.6732900000000008E-9</v>
      </c>
      <c r="CK1826" s="69">
        <v>0</v>
      </c>
      <c r="CM1826" s="198">
        <v>0</v>
      </c>
      <c r="CN1826" s="198">
        <v>3.1396793999999999E-2</v>
      </c>
      <c r="CO1826" s="198">
        <v>4.2760653999999998E-4</v>
      </c>
      <c r="CP1826" s="197">
        <v>3.0251099999999999E-5</v>
      </c>
      <c r="CQ1826" s="198">
        <v>0</v>
      </c>
      <c r="CR1826" s="198">
        <v>0</v>
      </c>
      <c r="CS1826" s="197">
        <v>1.6836924E-6</v>
      </c>
      <c r="CT1826" s="198">
        <v>0</v>
      </c>
      <c r="CU1826" s="198">
        <v>0</v>
      </c>
      <c r="CV1826" s="197">
        <v>3.5736280999999998E-6</v>
      </c>
    </row>
    <row r="1827" spans="1:100" ht="14.4">
      <c r="A1827" t="s">
        <v>3973</v>
      </c>
      <c r="B1827" s="85" t="s">
        <v>1279</v>
      </c>
      <c r="C1827" s="113" t="str">
        <f t="shared" si="780"/>
        <v>B.050.01.103</v>
      </c>
      <c r="D1827" s="9" t="s">
        <v>3972</v>
      </c>
      <c r="E1827" s="112" t="s">
        <v>514</v>
      </c>
      <c r="F1827" s="115" t="str">
        <f t="shared" si="781"/>
        <v>Heat from natural gas EU - condensing low NOx - incl. combustion CO2</v>
      </c>
      <c r="G1827" s="143">
        <f t="shared" si="767"/>
        <v>8.6276733333333341E-2</v>
      </c>
      <c r="I1827" s="118">
        <f t="shared" si="768"/>
        <v>1.45305403626714E-2</v>
      </c>
      <c r="K1827" s="161">
        <f t="shared" si="769"/>
        <v>2.5729963491999999E-4</v>
      </c>
      <c r="L1827" s="161">
        <f t="shared" si="770"/>
        <v>1.3303604505713999E-3</v>
      </c>
      <c r="M1827" s="162">
        <f t="shared" si="771"/>
        <v>1.3702771799999998E-6</v>
      </c>
      <c r="N1827" s="161">
        <v>1.294151E-2</v>
      </c>
      <c r="O1827" s="132">
        <v>1.0385067E-3</v>
      </c>
      <c r="P1827" s="132">
        <v>2.8358251999999998E-4</v>
      </c>
      <c r="Q1827" s="132">
        <v>2.4191767E-4</v>
      </c>
      <c r="R1827" s="164">
        <v>1.4119611E-5</v>
      </c>
      <c r="S1827" s="164">
        <v>2.7244961E-7</v>
      </c>
      <c r="T1827" s="164">
        <v>9.8990431000000001E-7</v>
      </c>
      <c r="U1827" s="164">
        <v>8.2648764000000002E-6</v>
      </c>
      <c r="V1827" s="164">
        <v>2.2562998E-7</v>
      </c>
      <c r="W1827" s="132">
        <v>0</v>
      </c>
      <c r="X1827" s="164">
        <v>1.1446471999999999E-6</v>
      </c>
      <c r="Y1827" s="164">
        <v>6.3541714000000002E-9</v>
      </c>
      <c r="Z1827" s="132">
        <v>0</v>
      </c>
      <c r="AA1827" s="132">
        <v>0</v>
      </c>
      <c r="AC1827" s="118">
        <f t="shared" si="772"/>
        <v>1.294151E-2</v>
      </c>
      <c r="AD1827" s="118">
        <f t="shared" si="773"/>
        <v>1.5876537313200001E-3</v>
      </c>
      <c r="AE1827" s="118">
        <f t="shared" si="774"/>
        <v>1.3303540963999999E-3</v>
      </c>
      <c r="AF1827" s="118">
        <f t="shared" si="775"/>
        <v>1.3303604505713999E-3</v>
      </c>
      <c r="AG1827" s="118">
        <f t="shared" si="776"/>
        <v>1.3702771799999998E-6</v>
      </c>
      <c r="AI1827" s="69">
        <v>1.2089171999999999</v>
      </c>
      <c r="AJ1827" s="69">
        <v>1.2087019999999999</v>
      </c>
      <c r="AK1827" s="69">
        <v>1.4219220000000001E-4</v>
      </c>
      <c r="AL1827" s="69">
        <v>0</v>
      </c>
      <c r="AM1827" s="69">
        <v>0</v>
      </c>
      <c r="AN1827" s="172">
        <v>3.4150095000000003E-5</v>
      </c>
      <c r="AO1827" s="172">
        <v>3.8800171000000002E-5</v>
      </c>
      <c r="AQ1827" s="116">
        <v>1.8341027E-3</v>
      </c>
      <c r="AR1827" s="116">
        <v>1.6923646E-3</v>
      </c>
      <c r="AS1827" s="199">
        <v>7.3164853E-5</v>
      </c>
      <c r="AT1827" s="199">
        <v>6.8573280999999998E-5</v>
      </c>
      <c r="AU1827" s="150">
        <f t="shared" si="777"/>
        <v>1.0146070617899199E-7</v>
      </c>
      <c r="AV1827" s="150">
        <f t="shared" si="778"/>
        <v>2.7058008242594967E-10</v>
      </c>
      <c r="AW1827" s="163">
        <f t="shared" si="779"/>
        <v>9.6041010299730001E-3</v>
      </c>
      <c r="AX1827" s="196">
        <v>8.0089718999999998E-8</v>
      </c>
      <c r="AY1827" s="196">
        <v>2.4165099E-10</v>
      </c>
      <c r="AZ1827" s="196">
        <v>6.6022090999999998E-15</v>
      </c>
      <c r="BA1827" s="108">
        <v>0</v>
      </c>
      <c r="BB1827" s="108">
        <v>0</v>
      </c>
      <c r="BC1827" s="196">
        <v>3.0806269E-11</v>
      </c>
      <c r="BD1827" s="196">
        <v>2.1338699E-8</v>
      </c>
      <c r="BE1827" s="196">
        <v>4.4642697000000002E-12</v>
      </c>
      <c r="BF1827" s="196">
        <v>2.4457623E-11</v>
      </c>
      <c r="BG1827" s="108">
        <v>0</v>
      </c>
      <c r="BH1827" s="108">
        <v>0</v>
      </c>
      <c r="BI1827" s="196">
        <v>5.3808959000000001E-16</v>
      </c>
      <c r="BJ1827" s="196">
        <v>4.9628042000000002E-17</v>
      </c>
      <c r="BK1827" s="196">
        <v>9.7992175999999998E-18</v>
      </c>
      <c r="BL1827" s="196">
        <v>5.9301992000000005E-14</v>
      </c>
      <c r="BM1827" s="196">
        <v>1.422608E-12</v>
      </c>
      <c r="BN1827" s="108">
        <v>0</v>
      </c>
      <c r="BO1827" s="196">
        <v>1.8929972999999999E-8</v>
      </c>
      <c r="BP1827" s="108">
        <v>9.6040820999999995E-3</v>
      </c>
      <c r="BQ1827" s="108">
        <v>0</v>
      </c>
      <c r="BR1827" s="108">
        <v>0</v>
      </c>
      <c r="BS1827" s="108">
        <v>0</v>
      </c>
      <c r="BU1827" s="172">
        <v>4.2327333000000002E-6</v>
      </c>
      <c r="BV1827" s="172">
        <v>1.7838955999999999E-7</v>
      </c>
      <c r="BW1827" s="172">
        <v>2.4056242E-6</v>
      </c>
      <c r="BX1827" s="172">
        <v>9.8833511000000006E-10</v>
      </c>
      <c r="BY1827" s="172">
        <v>1.452558E-7</v>
      </c>
      <c r="BZ1827" s="172">
        <v>1.9213974000000001E-8</v>
      </c>
      <c r="CA1827" s="69">
        <v>0</v>
      </c>
      <c r="CB1827" s="172">
        <v>2.9162678000000001E-8</v>
      </c>
      <c r="CC1827" s="172">
        <v>4.2035848999999998E-10</v>
      </c>
      <c r="CD1827" s="172">
        <v>9.9992216999999994E-10</v>
      </c>
      <c r="CE1827" s="69">
        <v>0</v>
      </c>
      <c r="CF1827" s="69">
        <v>0</v>
      </c>
      <c r="CG1827" s="69">
        <v>0</v>
      </c>
      <c r="CH1827" s="172">
        <v>5.6075731000000002E-8</v>
      </c>
      <c r="CI1827" s="172">
        <v>1.3966028000000001E-6</v>
      </c>
      <c r="CJ1827" s="172">
        <v>3.1767151999999999E-18</v>
      </c>
      <c r="CK1827" s="69">
        <v>0</v>
      </c>
      <c r="CM1827" s="198">
        <v>0</v>
      </c>
      <c r="CN1827" s="198">
        <v>8.6255921999999999E-2</v>
      </c>
      <c r="CO1827" s="198">
        <v>5.4946954999999999E-4</v>
      </c>
      <c r="CP1827" s="198">
        <v>1.2645827999999999E-4</v>
      </c>
      <c r="CQ1827" s="197">
        <v>2.5121385E-13</v>
      </c>
      <c r="CR1827" s="197">
        <v>3.0424326E-11</v>
      </c>
      <c r="CS1827" s="197">
        <v>6.920475E-6</v>
      </c>
      <c r="CT1827" s="197">
        <v>4.1575739000000002E-5</v>
      </c>
      <c r="CU1827" s="198">
        <v>0</v>
      </c>
      <c r="CV1827" s="197">
        <v>6.7570500999999999E-6</v>
      </c>
    </row>
    <row r="1828" spans="1:100" ht="14.4">
      <c r="A1828" t="s">
        <v>1899</v>
      </c>
      <c r="B1828" s="85" t="s">
        <v>1279</v>
      </c>
      <c r="C1828" s="113" t="str">
        <f t="shared" si="780"/>
        <v>B.050.01.104</v>
      </c>
      <c r="D1828" s="9" t="s">
        <v>3972</v>
      </c>
      <c r="E1828" s="112" t="s">
        <v>514</v>
      </c>
      <c r="F1828" s="115" t="str">
        <f t="shared" si="781"/>
        <v>Heat from anthracite coal 30.7 MJ/kg - incl. combustion CO2</v>
      </c>
      <c r="G1828" s="143">
        <f t="shared" si="767"/>
        <v>0.12785393333333334</v>
      </c>
      <c r="I1828" s="118">
        <f t="shared" si="768"/>
        <v>2.2353901974981997E-2</v>
      </c>
      <c r="K1828" s="161">
        <f t="shared" si="769"/>
        <v>1.4146868085920001E-3</v>
      </c>
      <c r="L1828" s="161">
        <f t="shared" si="770"/>
        <v>1.68843431286E-3</v>
      </c>
      <c r="M1828" s="162">
        <f t="shared" si="771"/>
        <v>7.2690853529999998E-5</v>
      </c>
      <c r="N1828" s="161">
        <v>1.9178089999999998E-2</v>
      </c>
      <c r="O1828" s="164">
        <v>6.2920397999999996E-6</v>
      </c>
      <c r="P1828" s="132">
        <v>1.6756010999999999E-3</v>
      </c>
      <c r="Q1828" s="132">
        <v>1.4121132000000001E-3</v>
      </c>
      <c r="R1828" s="164">
        <v>4.5862290999999998E-7</v>
      </c>
      <c r="S1828" s="164">
        <v>4.6888981999999998E-8</v>
      </c>
      <c r="T1828" s="164">
        <v>2.0680967E-6</v>
      </c>
      <c r="U1828" s="164">
        <v>6.2764457999999999E-6</v>
      </c>
      <c r="V1828" s="164">
        <v>2.4748352999999998E-7</v>
      </c>
      <c r="W1828" s="132">
        <v>0</v>
      </c>
      <c r="X1828" s="164">
        <v>7.2443369999999996E-5</v>
      </c>
      <c r="Y1828" s="164">
        <v>2.6472725999999998E-7</v>
      </c>
      <c r="Z1828" s="132">
        <v>0</v>
      </c>
      <c r="AA1828" s="132">
        <v>0</v>
      </c>
      <c r="AC1828" s="118">
        <f t="shared" si="772"/>
        <v>1.9178089999999998E-2</v>
      </c>
      <c r="AD1828" s="118">
        <f t="shared" si="773"/>
        <v>3.1028563941920004E-3</v>
      </c>
      <c r="AE1828" s="118">
        <f t="shared" si="774"/>
        <v>1.6881695855999999E-3</v>
      </c>
      <c r="AF1828" s="118">
        <f t="shared" si="775"/>
        <v>1.6884343128599998E-3</v>
      </c>
      <c r="AG1828" s="118">
        <f t="shared" si="776"/>
        <v>7.2690853529999998E-5</v>
      </c>
      <c r="AI1828" s="69">
        <v>1.4873084999999999</v>
      </c>
      <c r="AJ1828" s="69">
        <v>1.4846142</v>
      </c>
      <c r="AK1828" s="69">
        <v>1.1959261E-3</v>
      </c>
      <c r="AL1828" s="69">
        <v>0</v>
      </c>
      <c r="AM1828" s="69">
        <v>2.8024023000000002E-4</v>
      </c>
      <c r="AN1828" s="69">
        <v>9.1945092000000005E-4</v>
      </c>
      <c r="AO1828" s="69">
        <v>2.9872002999999997E-4</v>
      </c>
      <c r="AQ1828" s="116">
        <v>2.3844575000000002E-3</v>
      </c>
      <c r="AR1828" s="116">
        <v>2.2549550999999999E-3</v>
      </c>
      <c r="AS1828" s="116">
        <v>1.098552E-4</v>
      </c>
      <c r="AT1828" s="199">
        <v>1.9647122000000001E-5</v>
      </c>
      <c r="AU1828" s="150">
        <f t="shared" si="777"/>
        <v>1.3518915550348598E-7</v>
      </c>
      <c r="AV1828" s="150">
        <f t="shared" si="778"/>
        <v>4.0626921487550301E-10</v>
      </c>
      <c r="AW1828" s="163">
        <f t="shared" si="779"/>
        <v>2.7516977101318999E-3</v>
      </c>
      <c r="AX1828" s="196">
        <v>1.1897579E-7</v>
      </c>
      <c r="AY1828" s="196">
        <v>3.5899145000000002E-10</v>
      </c>
      <c r="AZ1828" s="196">
        <v>9.8076201000000006E-15</v>
      </c>
      <c r="BA1828" s="108">
        <v>0</v>
      </c>
      <c r="BB1828" s="108">
        <v>0</v>
      </c>
      <c r="BC1828" s="196">
        <v>2.0892117E-10</v>
      </c>
      <c r="BD1828" s="196">
        <v>1.6003931E-8</v>
      </c>
      <c r="BE1828" s="196">
        <v>2.9621658999999998E-11</v>
      </c>
      <c r="BF1828" s="196">
        <v>1.7645131999999999E-11</v>
      </c>
      <c r="BG1828" s="108">
        <v>0</v>
      </c>
      <c r="BH1828" s="108">
        <v>0</v>
      </c>
      <c r="BI1828" s="196">
        <v>8.3065428000000002E-16</v>
      </c>
      <c r="BJ1828" s="196">
        <v>2.8298834999999999E-16</v>
      </c>
      <c r="BK1828" s="196">
        <v>5.2612772999999997E-17</v>
      </c>
      <c r="BL1828" s="196">
        <v>2.0756446000000001E-14</v>
      </c>
      <c r="BM1828" s="196">
        <v>4.9257704000000004E-13</v>
      </c>
      <c r="BN1828" s="108">
        <v>0</v>
      </c>
      <c r="BO1828" s="196">
        <v>8.3101319000000003E-9</v>
      </c>
      <c r="BP1828" s="108">
        <v>2.7516894E-3</v>
      </c>
      <c r="BQ1828" s="108">
        <v>0</v>
      </c>
      <c r="BR1828" s="108">
        <v>0</v>
      </c>
      <c r="BS1828" s="108">
        <v>0</v>
      </c>
      <c r="BU1828" s="172">
        <v>6.2320044999999996E-6</v>
      </c>
      <c r="BV1828" s="172">
        <v>1.9041298000000001E-7</v>
      </c>
      <c r="BW1828" s="172">
        <v>3.5649069999999999E-6</v>
      </c>
      <c r="BX1828" s="172">
        <v>7.3659404000000004E-10</v>
      </c>
      <c r="BY1828" s="172">
        <v>5.6432063000000002E-8</v>
      </c>
      <c r="BZ1828" s="172">
        <v>1.3521145E-7</v>
      </c>
      <c r="CA1828" s="69">
        <v>0</v>
      </c>
      <c r="CB1828" s="172">
        <v>2.0522189000000001E-7</v>
      </c>
      <c r="CC1828" s="172">
        <v>1.3476897E-10</v>
      </c>
      <c r="CD1828" s="172">
        <v>1.4161921999999999E-9</v>
      </c>
      <c r="CE1828" s="69">
        <v>0</v>
      </c>
      <c r="CF1828" s="69">
        <v>0</v>
      </c>
      <c r="CG1828" s="69">
        <v>0</v>
      </c>
      <c r="CH1828" s="172">
        <v>2.6999267999999998E-7</v>
      </c>
      <c r="CI1828" s="172">
        <v>1.807444E-6</v>
      </c>
      <c r="CJ1828" s="172">
        <v>9.4871667999999998E-11</v>
      </c>
      <c r="CK1828" s="69">
        <v>0</v>
      </c>
      <c r="CM1828" s="198">
        <v>0</v>
      </c>
      <c r="CN1828" s="198">
        <v>0.12758047</v>
      </c>
      <c r="CO1828" s="198">
        <v>3.8726709999999998E-3</v>
      </c>
      <c r="CP1828" s="198">
        <v>1.6128865E-4</v>
      </c>
      <c r="CQ1828" s="197">
        <v>3.7501425000000001E-13</v>
      </c>
      <c r="CR1828" s="197">
        <v>4.4462422000000003E-11</v>
      </c>
      <c r="CS1828" s="197">
        <v>1.7074167E-6</v>
      </c>
      <c r="CT1828" s="198">
        <v>1.427112E-4</v>
      </c>
      <c r="CU1828" s="198">
        <v>0</v>
      </c>
      <c r="CV1828" s="197">
        <v>4.7550316999999998E-5</v>
      </c>
    </row>
    <row r="1829" spans="1:100" ht="14.4">
      <c r="A1829" t="s">
        <v>1900</v>
      </c>
      <c r="B1829" s="85" t="s">
        <v>1279</v>
      </c>
      <c r="C1829" s="113" t="str">
        <f t="shared" si="780"/>
        <v>B.050.01.105</v>
      </c>
      <c r="D1829" s="9" t="s">
        <v>3972</v>
      </c>
      <c r="E1829" s="112" t="s">
        <v>514</v>
      </c>
      <c r="F1829" s="115" t="str">
        <f t="shared" si="781"/>
        <v>Heat from coal bituminous 26.4 MJ/kg  - incl. combustion CO2</v>
      </c>
      <c r="G1829" s="143">
        <f t="shared" si="767"/>
        <v>0.11799486000000001</v>
      </c>
      <c r="I1829" s="118">
        <f t="shared" si="768"/>
        <v>2.418378705503E-2</v>
      </c>
      <c r="K1829" s="161">
        <f t="shared" si="769"/>
        <v>1.66776306306E-3</v>
      </c>
      <c r="L1829" s="161">
        <f t="shared" si="770"/>
        <v>4.6496240960900003E-3</v>
      </c>
      <c r="M1829" s="162">
        <f t="shared" si="771"/>
        <v>1.6717089588E-4</v>
      </c>
      <c r="N1829" s="161">
        <v>1.7699229E-2</v>
      </c>
      <c r="O1829" s="132">
        <v>2.686187E-3</v>
      </c>
      <c r="P1829" s="132">
        <v>1.9562057000000002E-3</v>
      </c>
      <c r="Q1829" s="132">
        <v>1.6591912E-3</v>
      </c>
      <c r="R1829" s="164">
        <v>1.0582467000000001E-6</v>
      </c>
      <c r="S1829" s="164">
        <v>1.3578256000000001E-7</v>
      </c>
      <c r="T1829" s="164">
        <v>7.3778337999999997E-6</v>
      </c>
      <c r="U1829" s="164">
        <v>6.4270865000000004E-6</v>
      </c>
      <c r="V1829" s="164">
        <v>5.4223588E-7</v>
      </c>
      <c r="W1829" s="132">
        <v>0</v>
      </c>
      <c r="X1829" s="132">
        <v>1.6662866000000001E-4</v>
      </c>
      <c r="Y1829" s="164">
        <v>8.0430959000000003E-7</v>
      </c>
      <c r="Z1829" s="132">
        <v>0</v>
      </c>
      <c r="AA1829" s="132">
        <v>0</v>
      </c>
      <c r="AC1829" s="118">
        <f t="shared" si="772"/>
        <v>1.7699229E-2</v>
      </c>
      <c r="AD1829" s="118">
        <f t="shared" si="773"/>
        <v>6.3165828495599999E-3</v>
      </c>
      <c r="AE1829" s="118">
        <f t="shared" si="774"/>
        <v>4.6488197864999999E-3</v>
      </c>
      <c r="AF1829" s="118">
        <f t="shared" si="775"/>
        <v>4.6496240960900003E-3</v>
      </c>
      <c r="AG1829" s="118">
        <f t="shared" si="776"/>
        <v>1.6717089588E-4</v>
      </c>
      <c r="AI1829" s="69">
        <v>1.4704413999999999</v>
      </c>
      <c r="AJ1829" s="69">
        <v>1.4644953000000001</v>
      </c>
      <c r="AK1829" s="69">
        <v>2.5474172999999998E-3</v>
      </c>
      <c r="AL1829" s="69">
        <v>0</v>
      </c>
      <c r="AM1829" s="69">
        <v>5.9518666999999997E-4</v>
      </c>
      <c r="AN1829" s="69">
        <v>2.1666672999999998E-3</v>
      </c>
      <c r="AO1829" s="69">
        <v>6.3676354000000005E-4</v>
      </c>
      <c r="AQ1829" s="116">
        <v>3.1211974000000002E-3</v>
      </c>
      <c r="AR1829" s="116">
        <v>2.9799468000000001E-3</v>
      </c>
      <c r="AS1829" s="116">
        <v>1.2088578000000001E-4</v>
      </c>
      <c r="AT1829" s="199">
        <v>2.0364825E-5</v>
      </c>
      <c r="AU1829" s="150">
        <f t="shared" si="777"/>
        <v>1.78653884718949E-7</v>
      </c>
      <c r="AV1829" s="150">
        <f t="shared" si="778"/>
        <v>4.470627955225136E-10</v>
      </c>
      <c r="AW1829" s="163">
        <f t="shared" si="779"/>
        <v>2.8522163739589999E-3</v>
      </c>
      <c r="AX1829" s="196">
        <v>1.1112716E-7</v>
      </c>
      <c r="AY1829" s="196">
        <v>3.3536097E-10</v>
      </c>
      <c r="AZ1829" s="196">
        <v>9.1598591000000007E-15</v>
      </c>
      <c r="BA1829" s="108">
        <v>0</v>
      </c>
      <c r="BB1829" s="108">
        <v>0</v>
      </c>
      <c r="BC1829" s="196">
        <v>2.4319017E-10</v>
      </c>
      <c r="BD1829" s="196">
        <v>6.7281986999999999E-8</v>
      </c>
      <c r="BE1829" s="196">
        <v>3.4487229999999999E-11</v>
      </c>
      <c r="BF1829" s="196">
        <v>7.7202899999999996E-11</v>
      </c>
      <c r="BG1829" s="108">
        <v>0</v>
      </c>
      <c r="BH1829" s="108">
        <v>0</v>
      </c>
      <c r="BI1829" s="196">
        <v>2.5036845000000001E-15</v>
      </c>
      <c r="BJ1829" s="196">
        <v>2.3705534E-17</v>
      </c>
      <c r="BK1829" s="196">
        <v>8.2733795999999998E-18</v>
      </c>
      <c r="BL1829" s="196">
        <v>6.2003348999999997E-14</v>
      </c>
      <c r="BM1829" s="196">
        <v>1.4855456E-12</v>
      </c>
      <c r="BN1829" s="108">
        <v>0</v>
      </c>
      <c r="BO1829" s="196">
        <v>1.8873959000000001E-8</v>
      </c>
      <c r="BP1829" s="108">
        <v>2.8521975000000001E-3</v>
      </c>
      <c r="BQ1829" s="108">
        <v>0</v>
      </c>
      <c r="BR1829" s="108">
        <v>0</v>
      </c>
      <c r="BS1829" s="108">
        <v>0</v>
      </c>
      <c r="BU1829" s="172">
        <v>6.8185221000000001E-6</v>
      </c>
      <c r="BV1829" s="172">
        <v>6.1227530999999995E-7</v>
      </c>
      <c r="BW1829" s="172">
        <v>3.2900097999999998E-6</v>
      </c>
      <c r="BX1829" s="172">
        <v>7.5639625999999998E-10</v>
      </c>
      <c r="BY1829" s="172">
        <v>3.8797051999999998E-7</v>
      </c>
      <c r="BZ1829" s="172">
        <v>1.5733911000000001E-7</v>
      </c>
      <c r="CA1829" s="69">
        <v>0</v>
      </c>
      <c r="CB1829" s="172">
        <v>2.3880691000000002E-7</v>
      </c>
      <c r="CC1829" s="172">
        <v>3.9880870999999998E-10</v>
      </c>
      <c r="CD1829" s="172">
        <v>5.0251329999999997E-9</v>
      </c>
      <c r="CE1829" s="69">
        <v>0</v>
      </c>
      <c r="CF1829" s="69">
        <v>0</v>
      </c>
      <c r="CG1829" s="69">
        <v>0</v>
      </c>
      <c r="CH1829" s="172">
        <v>3.4259435999999999E-7</v>
      </c>
      <c r="CI1829" s="172">
        <v>1.7831443000000001E-6</v>
      </c>
      <c r="CJ1829" s="172">
        <v>2.0149267E-10</v>
      </c>
      <c r="CK1829" s="69">
        <v>0</v>
      </c>
      <c r="CM1829" s="198">
        <v>0</v>
      </c>
      <c r="CN1829" s="198">
        <v>0.11663486000000001</v>
      </c>
      <c r="CO1829" s="198">
        <v>4.5100890999999997E-3</v>
      </c>
      <c r="CP1829" s="198">
        <v>4.5499571000000001E-4</v>
      </c>
      <c r="CQ1829" s="197">
        <v>1.1303149000000001E-12</v>
      </c>
      <c r="CR1829" s="197">
        <v>1.3401674999999999E-10</v>
      </c>
      <c r="CS1829" s="197">
        <v>1.8335639000000001E-5</v>
      </c>
      <c r="CT1829" s="197">
        <v>2.1521719E-5</v>
      </c>
      <c r="CU1829" s="198">
        <v>0</v>
      </c>
      <c r="CV1829" s="197">
        <v>5.5332033999999998E-5</v>
      </c>
    </row>
    <row r="1830" spans="1:100" ht="14.4">
      <c r="A1830" t="s">
        <v>1901</v>
      </c>
      <c r="B1830" s="85" t="s">
        <v>1279</v>
      </c>
      <c r="C1830" s="113" t="str">
        <f t="shared" si="780"/>
        <v>B.050.01.106</v>
      </c>
      <c r="D1830" s="9" t="s">
        <v>3972</v>
      </c>
      <c r="E1830" s="112" t="s">
        <v>514</v>
      </c>
      <c r="F1830" s="115" t="str">
        <f t="shared" si="781"/>
        <v>Heat from heavy oil for chemical processes - incl. combustion CO2</v>
      </c>
      <c r="G1830" s="143">
        <f t="shared" si="767"/>
        <v>0.10728380000000001</v>
      </c>
      <c r="I1830" s="118">
        <f t="shared" si="768"/>
        <v>2.439406448578E-2</v>
      </c>
      <c r="K1830" s="161">
        <f t="shared" si="769"/>
        <v>1.7299655416999999E-3</v>
      </c>
      <c r="L1830" s="161">
        <f t="shared" si="770"/>
        <v>6.5304428122800002E-3</v>
      </c>
      <c r="M1830" s="162">
        <f t="shared" si="771"/>
        <v>4.1086131799999997E-5</v>
      </c>
      <c r="N1830" s="161">
        <v>1.609257E-2</v>
      </c>
      <c r="O1830" s="132">
        <v>4.8991305000000004E-3</v>
      </c>
      <c r="P1830" s="132">
        <v>1.3833093E-3</v>
      </c>
      <c r="Q1830" s="132">
        <v>1.2687556000000001E-3</v>
      </c>
      <c r="R1830" s="132">
        <v>4.2335976E-4</v>
      </c>
      <c r="S1830" s="164">
        <v>8.1690776999999994E-6</v>
      </c>
      <c r="T1830" s="164">
        <v>2.9681104E-5</v>
      </c>
      <c r="U1830" s="132">
        <v>2.4781249000000003E-4</v>
      </c>
      <c r="V1830" s="164">
        <v>6.7652468000000004E-6</v>
      </c>
      <c r="W1830" s="132">
        <v>0</v>
      </c>
      <c r="X1830" s="164">
        <v>3.4320884999999998E-5</v>
      </c>
      <c r="Y1830" s="164">
        <v>1.9052228E-7</v>
      </c>
      <c r="Z1830" s="132">
        <v>0</v>
      </c>
      <c r="AA1830" s="132">
        <v>0</v>
      </c>
      <c r="AC1830" s="118">
        <f t="shared" si="772"/>
        <v>1.609257E-2</v>
      </c>
      <c r="AD1830" s="118">
        <f t="shared" si="773"/>
        <v>8.2602178317000008E-3</v>
      </c>
      <c r="AE1830" s="118">
        <f t="shared" si="774"/>
        <v>6.53025229E-3</v>
      </c>
      <c r="AF1830" s="118">
        <f t="shared" si="775"/>
        <v>6.5304428122800002E-3</v>
      </c>
      <c r="AG1830" s="118">
        <f t="shared" si="776"/>
        <v>4.1086131799999997E-5</v>
      </c>
      <c r="AI1830" s="69">
        <v>1.2321709999999999</v>
      </c>
      <c r="AJ1830" s="69">
        <v>1.2257202</v>
      </c>
      <c r="AK1830" s="69">
        <v>4.2634639999999998E-3</v>
      </c>
      <c r="AL1830" s="69">
        <v>0</v>
      </c>
      <c r="AM1830" s="69">
        <v>0</v>
      </c>
      <c r="AN1830" s="69">
        <v>1.02395E-3</v>
      </c>
      <c r="AO1830" s="69">
        <v>1.1633769999999999E-3</v>
      </c>
      <c r="AQ1830" s="116">
        <v>3.4687275000000002E-3</v>
      </c>
      <c r="AR1830" s="116">
        <v>3.2692487E-3</v>
      </c>
      <c r="AS1830" s="116">
        <v>1.1195825000000001E-4</v>
      </c>
      <c r="AT1830" s="199">
        <v>8.7520476999999994E-5</v>
      </c>
      <c r="AU1830" s="150">
        <f t="shared" si="777"/>
        <v>1.9599812130769999E-7</v>
      </c>
      <c r="AV1830" s="150">
        <f t="shared" si="778"/>
        <v>4.1404676418139001E-10</v>
      </c>
      <c r="AW1830" s="163">
        <f t="shared" si="779"/>
        <v>1.2257769592739999E-2</v>
      </c>
      <c r="AX1830" s="196">
        <v>1.0030629E-7</v>
      </c>
      <c r="AY1830" s="196">
        <v>3.0267744E-10</v>
      </c>
      <c r="AZ1830" s="196">
        <v>8.2683496999999996E-15</v>
      </c>
      <c r="BA1830" s="108">
        <v>0</v>
      </c>
      <c r="BB1830" s="108">
        <v>0</v>
      </c>
      <c r="BC1830" s="196">
        <v>3.3784000000000001E-11</v>
      </c>
      <c r="BD1830" s="196">
        <v>9.5613614000000001E-8</v>
      </c>
      <c r="BE1830" s="196">
        <v>7.7044000000000002E-12</v>
      </c>
      <c r="BF1830" s="196">
        <v>1.0363874E-10</v>
      </c>
      <c r="BG1830" s="108">
        <v>0</v>
      </c>
      <c r="BH1830" s="108">
        <v>0</v>
      </c>
      <c r="BI1830" s="196">
        <v>1.6133976E-14</v>
      </c>
      <c r="BJ1830" s="196">
        <v>1.4880378E-15</v>
      </c>
      <c r="BK1830" s="196">
        <v>2.9381789E-16</v>
      </c>
      <c r="BL1830" s="196">
        <v>1.7780997000000001E-12</v>
      </c>
      <c r="BM1830" s="196">
        <v>4.2655207999999998E-11</v>
      </c>
      <c r="BN1830" s="108">
        <v>0</v>
      </c>
      <c r="BO1830" s="196">
        <v>5.6759274E-7</v>
      </c>
      <c r="BP1830" s="108">
        <v>1.2257202E-2</v>
      </c>
      <c r="BQ1830" s="108">
        <v>0</v>
      </c>
      <c r="BR1830" s="108">
        <v>0</v>
      </c>
      <c r="BS1830" s="108">
        <v>0</v>
      </c>
      <c r="BU1830" s="172">
        <v>6.5340875999999997E-6</v>
      </c>
      <c r="BV1830" s="172">
        <v>7.1451682000000003E-7</v>
      </c>
      <c r="BW1830" s="172">
        <v>2.9913570000000001E-6</v>
      </c>
      <c r="BX1830" s="172">
        <v>2.9634053E-8</v>
      </c>
      <c r="BY1830" s="172">
        <v>9.6751298999999995E-7</v>
      </c>
      <c r="BZ1830" s="69">
        <v>0</v>
      </c>
      <c r="CA1830" s="69">
        <v>0</v>
      </c>
      <c r="CB1830" s="69">
        <v>0</v>
      </c>
      <c r="CC1830" s="172">
        <v>1.2603950000000001E-8</v>
      </c>
      <c r="CD1830" s="172">
        <v>2.9981476999999999E-8</v>
      </c>
      <c r="CE1830" s="69">
        <v>0</v>
      </c>
      <c r="CF1830" s="69">
        <v>0</v>
      </c>
      <c r="CG1830" s="69">
        <v>0</v>
      </c>
      <c r="CH1830" s="172">
        <v>2.8891105999999999E-7</v>
      </c>
      <c r="CI1830" s="172">
        <v>1.4995703000000001E-6</v>
      </c>
      <c r="CJ1830" s="172">
        <v>9.5250027000000005E-17</v>
      </c>
      <c r="CK1830" s="69">
        <v>0</v>
      </c>
      <c r="CM1830" s="198">
        <v>0</v>
      </c>
      <c r="CN1830" s="198">
        <v>0.1066598</v>
      </c>
      <c r="CO1830" s="197">
        <v>1.869335E-6</v>
      </c>
      <c r="CP1830" s="198">
        <v>4.8886199999999996E-4</v>
      </c>
      <c r="CQ1830" s="197">
        <v>7.5323485000000007E-12</v>
      </c>
      <c r="CR1830" s="197">
        <v>9.1223723999999995E-10</v>
      </c>
      <c r="CS1830" s="197">
        <v>4.0432495000000003E-5</v>
      </c>
      <c r="CT1830" s="198">
        <v>1.2465991E-3</v>
      </c>
      <c r="CU1830" s="198">
        <v>0</v>
      </c>
      <c r="CV1830" s="198">
        <v>0</v>
      </c>
    </row>
    <row r="1831" spans="1:100" ht="14.4">
      <c r="A1831" t="s">
        <v>3974</v>
      </c>
      <c r="B1831" s="85" t="s">
        <v>1279</v>
      </c>
      <c r="C1831" s="113" t="str">
        <f t="shared" si="780"/>
        <v>B.050.01.107</v>
      </c>
      <c r="D1831" s="9" t="s">
        <v>3972</v>
      </c>
      <c r="E1831" s="112" t="s">
        <v>514</v>
      </c>
      <c r="F1831" s="115" t="str">
        <f t="shared" si="781"/>
        <v>Heat from natural gas for chemical processes - incl. combustion CO2</v>
      </c>
      <c r="G1831" s="143">
        <f t="shared" si="767"/>
        <v>9.5739120000000011E-2</v>
      </c>
      <c r="I1831" s="118">
        <f t="shared" si="768"/>
        <v>1.6022255629311699E-2</v>
      </c>
      <c r="K1831" s="161">
        <f t="shared" si="769"/>
        <v>2.6901590083999998E-4</v>
      </c>
      <c r="L1831" s="161">
        <f t="shared" si="770"/>
        <v>1.3909390550116999E-3</v>
      </c>
      <c r="M1831" s="162">
        <f t="shared" si="771"/>
        <v>1.4326734599999999E-6</v>
      </c>
      <c r="N1831" s="161">
        <v>1.4360868000000001E-2</v>
      </c>
      <c r="O1831" s="132">
        <v>1.0857956000000001E-3</v>
      </c>
      <c r="P1831" s="132">
        <v>2.9649559E-4</v>
      </c>
      <c r="Q1831" s="132">
        <v>2.5293351000000002E-4</v>
      </c>
      <c r="R1831" s="164">
        <v>1.4762555E-5</v>
      </c>
      <c r="S1831" s="164">
        <v>2.8485573999999998E-7</v>
      </c>
      <c r="T1831" s="164">
        <v>1.0349801000000001E-6</v>
      </c>
      <c r="U1831" s="164">
        <v>8.6412215E-6</v>
      </c>
      <c r="V1831" s="164">
        <v>2.3590415999999999E-7</v>
      </c>
      <c r="W1831" s="132">
        <v>0</v>
      </c>
      <c r="X1831" s="164">
        <v>1.1967692999999999E-6</v>
      </c>
      <c r="Y1831" s="164">
        <v>6.6435116999999997E-9</v>
      </c>
      <c r="Z1831" s="132">
        <v>0</v>
      </c>
      <c r="AA1831" s="132">
        <v>0</v>
      </c>
      <c r="AC1831" s="118">
        <f t="shared" si="772"/>
        <v>1.4360868000000001E-2</v>
      </c>
      <c r="AD1831" s="118">
        <f t="shared" si="773"/>
        <v>1.6599483123400001E-3</v>
      </c>
      <c r="AE1831" s="118">
        <f t="shared" si="774"/>
        <v>1.3909324115E-3</v>
      </c>
      <c r="AF1831" s="118">
        <f t="shared" si="775"/>
        <v>1.3909390550116999E-3</v>
      </c>
      <c r="AG1831" s="118">
        <f t="shared" si="776"/>
        <v>1.4326734599999999E-6</v>
      </c>
      <c r="AI1831" s="69">
        <v>1.2639658</v>
      </c>
      <c r="AJ1831" s="69">
        <v>1.2637408999999999</v>
      </c>
      <c r="AK1831" s="69">
        <v>1.4866698999999999E-4</v>
      </c>
      <c r="AL1831" s="69">
        <v>0</v>
      </c>
      <c r="AM1831" s="69">
        <v>0</v>
      </c>
      <c r="AN1831" s="172">
        <v>3.5705136999999999E-5</v>
      </c>
      <c r="AO1831" s="172">
        <v>4.0566955999999999E-5</v>
      </c>
      <c r="AQ1831" s="116">
        <v>2.0074661999999999E-3</v>
      </c>
      <c r="AR1831" s="116">
        <v>1.8550840999999999E-3</v>
      </c>
      <c r="AS1831" s="199">
        <v>8.0686265000000005E-5</v>
      </c>
      <c r="AT1831" s="199">
        <v>7.1695799000000003E-5</v>
      </c>
      <c r="AU1831" s="150">
        <f t="shared" si="777"/>
        <v>1.1121607343743699E-7</v>
      </c>
      <c r="AV1831" s="150">
        <f t="shared" si="778"/>
        <v>2.9839595629966902E-10</v>
      </c>
      <c r="AW1831" s="163">
        <f t="shared" si="779"/>
        <v>1.0041428791959E-2</v>
      </c>
      <c r="AX1831" s="196">
        <v>8.8871948E-8</v>
      </c>
      <c r="AY1831" s="196">
        <v>2.6814913999999999E-10</v>
      </c>
      <c r="AZ1831" s="196">
        <v>7.3261745999999996E-15</v>
      </c>
      <c r="BA1831" s="108">
        <v>0</v>
      </c>
      <c r="BB1831" s="108">
        <v>0</v>
      </c>
      <c r="BC1831" s="196">
        <v>3.2209047999999998E-11</v>
      </c>
      <c r="BD1831" s="196">
        <v>2.2310367E-8</v>
      </c>
      <c r="BE1831" s="196">
        <v>4.6675524E-12</v>
      </c>
      <c r="BF1831" s="196">
        <v>2.5571313000000001E-11</v>
      </c>
      <c r="BG1831" s="108">
        <v>0</v>
      </c>
      <c r="BH1831" s="108">
        <v>0</v>
      </c>
      <c r="BI1831" s="196">
        <v>5.6259176000000002E-16</v>
      </c>
      <c r="BJ1831" s="196">
        <v>5.1887879000000002E-17</v>
      </c>
      <c r="BK1831" s="196">
        <v>1.024543E-17</v>
      </c>
      <c r="BL1831" s="196">
        <v>6.2002337000000003E-14</v>
      </c>
      <c r="BM1831" s="196">
        <v>1.4873870999999999E-12</v>
      </c>
      <c r="BN1831" s="108">
        <v>0</v>
      </c>
      <c r="BO1831" s="196">
        <v>1.9791959E-8</v>
      </c>
      <c r="BP1831" s="108">
        <v>1.0041408999999999E-2</v>
      </c>
      <c r="BQ1831" s="108">
        <v>0</v>
      </c>
      <c r="BR1831" s="108">
        <v>0</v>
      </c>
      <c r="BS1831" s="108">
        <v>0</v>
      </c>
      <c r="BU1831" s="172">
        <v>4.5797680999999997E-6</v>
      </c>
      <c r="BV1831" s="172">
        <v>1.8651261000000001E-7</v>
      </c>
      <c r="BW1831" s="172">
        <v>2.6694607000000002E-6</v>
      </c>
      <c r="BX1831" s="172">
        <v>1.0333394000000001E-9</v>
      </c>
      <c r="BY1831" s="172">
        <v>1.5187009E-7</v>
      </c>
      <c r="BZ1831" s="172">
        <v>2.0088892000000001E-8</v>
      </c>
      <c r="CA1831" s="69">
        <v>0</v>
      </c>
      <c r="CB1831" s="172">
        <v>3.0490614999999998E-8</v>
      </c>
      <c r="CC1831" s="172">
        <v>4.3949971999999998E-10</v>
      </c>
      <c r="CD1831" s="172">
        <v>1.0454541E-9</v>
      </c>
      <c r="CE1831" s="69">
        <v>0</v>
      </c>
      <c r="CF1831" s="69">
        <v>0</v>
      </c>
      <c r="CG1831" s="69">
        <v>0</v>
      </c>
      <c r="CH1831" s="172">
        <v>5.8629166999999999E-8</v>
      </c>
      <c r="CI1831" s="172">
        <v>1.4601978000000001E-6</v>
      </c>
      <c r="CJ1831" s="172">
        <v>3.3213683999999998E-18</v>
      </c>
      <c r="CK1831" s="69">
        <v>0</v>
      </c>
      <c r="CM1831" s="198">
        <v>0</v>
      </c>
      <c r="CN1831" s="198">
        <v>9.5717361000000001E-2</v>
      </c>
      <c r="CO1831" s="198">
        <v>5.7448991000000002E-4</v>
      </c>
      <c r="CP1831" s="198">
        <v>1.3221662000000001E-4</v>
      </c>
      <c r="CQ1831" s="197">
        <v>2.6265298999999998E-13</v>
      </c>
      <c r="CR1831" s="197">
        <v>3.1809712E-11</v>
      </c>
      <c r="CS1831" s="197">
        <v>7.2356022000000002E-6</v>
      </c>
      <c r="CT1831" s="197">
        <v>4.3468910000000001E-5</v>
      </c>
      <c r="CU1831" s="198">
        <v>0</v>
      </c>
      <c r="CV1831" s="197">
        <v>7.0647356999999998E-6</v>
      </c>
    </row>
    <row r="1832" spans="1:100" ht="14.4">
      <c r="B1832" s="85"/>
      <c r="C1832" s="113"/>
      <c r="D1832" s="1" t="s">
        <v>3354</v>
      </c>
      <c r="E1832" s="112"/>
      <c r="R1832" s="3"/>
      <c r="S1832" s="3"/>
      <c r="T1832" s="3"/>
      <c r="U1832" s="3"/>
      <c r="V1832" s="3"/>
      <c r="X1832" s="3"/>
      <c r="Y1832" s="3"/>
      <c r="AC1832" s="142"/>
      <c r="AD1832" s="142"/>
      <c r="AE1832" s="142"/>
      <c r="AF1832" s="142"/>
      <c r="AG1832" s="142"/>
      <c r="AN1832" s="3"/>
      <c r="AO1832" s="3"/>
      <c r="AS1832" s="3"/>
      <c r="AT1832" s="3"/>
      <c r="AU1832" s="86"/>
      <c r="AV1832" s="86"/>
      <c r="AW1832" s="86"/>
      <c r="AX1832" s="3"/>
      <c r="AY1832" s="3"/>
      <c r="AZ1832" s="3"/>
      <c r="BC1832" s="3"/>
      <c r="BD1832" s="3"/>
      <c r="BE1832" s="3"/>
      <c r="BF1832" s="3"/>
      <c r="BI1832" s="3"/>
      <c r="BJ1832" s="3"/>
      <c r="BK1832" s="3"/>
      <c r="BL1832" s="3"/>
      <c r="BM1832" s="3"/>
      <c r="BO1832" s="3"/>
      <c r="BU1832" s="3"/>
      <c r="BV1832" s="3"/>
      <c r="BW1832" s="3"/>
      <c r="BX1832" s="3"/>
      <c r="BY1832" s="3"/>
      <c r="BZ1832" s="3"/>
      <c r="CB1832" s="3"/>
      <c r="CC1832" s="3"/>
      <c r="CD1832" s="3"/>
      <c r="CH1832" s="3"/>
      <c r="CI1832" s="3"/>
      <c r="CJ1832" s="3"/>
      <c r="CQ1832" s="3"/>
      <c r="CR1832" s="3"/>
      <c r="CS1832" s="3"/>
      <c r="CT1832" s="3"/>
      <c r="CV1832" s="3"/>
    </row>
    <row r="1833" spans="1:100" ht="14.4">
      <c r="A1833" t="s">
        <v>3273</v>
      </c>
      <c r="B1833" s="85" t="s">
        <v>3355</v>
      </c>
      <c r="C1833" s="113" t="str">
        <f t="shared" ref="C1833:C1870" si="782">MID(A1833,1,12)</f>
        <v>B.080.01.101</v>
      </c>
      <c r="D1833" s="9" t="s">
        <v>3354</v>
      </c>
      <c r="E1833" s="112" t="s">
        <v>2614</v>
      </c>
      <c r="F1833" s="115" t="str">
        <f t="shared" ref="F1833:F1870" si="783">MID(A1833, 21,85)</f>
        <v>2.3 MW full wind turbine (onshore)</v>
      </c>
      <c r="G1833" s="143">
        <f t="shared" si="767"/>
        <v>1304490.4666666668</v>
      </c>
      <c r="I1833" s="118">
        <f t="shared" si="768"/>
        <v>361481.53013269888</v>
      </c>
      <c r="K1833" s="161">
        <f t="shared" si="769"/>
        <v>17324.118180000001</v>
      </c>
      <c r="L1833" s="161">
        <f t="shared" si="770"/>
        <v>63955.594926999998</v>
      </c>
      <c r="M1833" s="162">
        <f t="shared" si="771"/>
        <v>84528.247025698889</v>
      </c>
      <c r="N1833" s="161">
        <v>195673.57</v>
      </c>
      <c r="O1833" s="132">
        <v>47761.892</v>
      </c>
      <c r="P1833" s="132">
        <v>14933.895</v>
      </c>
      <c r="Q1833" s="132">
        <v>15359.511</v>
      </c>
      <c r="R1833" s="132">
        <v>1240.4754</v>
      </c>
      <c r="S1833" s="132">
        <v>182.42374000000001</v>
      </c>
      <c r="T1833" s="132">
        <v>541.70803999999998</v>
      </c>
      <c r="U1833" s="132">
        <v>1171.0737999999999</v>
      </c>
      <c r="V1833" s="132">
        <v>82052.312999999995</v>
      </c>
      <c r="W1833" s="132">
        <v>64.657711000000006</v>
      </c>
      <c r="X1833" s="132">
        <v>2325.3665999999998</v>
      </c>
      <c r="Y1833" s="132">
        <v>24.076415999999998</v>
      </c>
      <c r="Z1833" s="132">
        <v>150.56576000000001</v>
      </c>
      <c r="AA1833" s="132">
        <v>1.6656989000000001E-3</v>
      </c>
      <c r="AC1833" s="118">
        <f t="shared" si="772"/>
        <v>195673.57</v>
      </c>
      <c r="AD1833" s="118">
        <f t="shared" si="773"/>
        <v>81190.978979999985</v>
      </c>
      <c r="AE1833" s="118">
        <f t="shared" si="774"/>
        <v>64017.426559999993</v>
      </c>
      <c r="AF1833" s="118">
        <f t="shared" si="775"/>
        <v>63955.594927000006</v>
      </c>
      <c r="AG1833" s="118">
        <f t="shared" si="776"/>
        <v>84377.681265698891</v>
      </c>
      <c r="AI1833" s="69">
        <v>12067901</v>
      </c>
      <c r="AJ1833" s="69">
        <v>11585395</v>
      </c>
      <c r="AK1833" s="69">
        <v>170862.45</v>
      </c>
      <c r="AL1833" s="69">
        <v>0</v>
      </c>
      <c r="AM1833" s="69">
        <v>2507.3154</v>
      </c>
      <c r="AN1833" s="69">
        <v>98667.995999999999</v>
      </c>
      <c r="AO1833" s="69">
        <v>210468.39</v>
      </c>
      <c r="AQ1833" s="116">
        <v>34870.642999999996</v>
      </c>
      <c r="AR1833" s="116">
        <v>32845.881999999998</v>
      </c>
      <c r="AS1833" s="116">
        <v>1258.6786</v>
      </c>
      <c r="AT1833" s="116">
        <v>766.08222999999998</v>
      </c>
      <c r="AU1833" s="150">
        <f t="shared" si="777"/>
        <v>1.9691776118864119</v>
      </c>
      <c r="AV1833" s="150">
        <f t="shared" si="778"/>
        <v>4.6548764167984773E-3</v>
      </c>
      <c r="AW1833" s="163">
        <f t="shared" si="779"/>
        <v>107294.4247</v>
      </c>
      <c r="AX1833" s="108">
        <v>1.2155339000000001</v>
      </c>
      <c r="AY1833" s="108">
        <v>3.6675402E-3</v>
      </c>
      <c r="AZ1833" s="196">
        <v>1.0022315999999999E-7</v>
      </c>
      <c r="BA1833" s="196">
        <v>1.6829704999999999E-5</v>
      </c>
      <c r="BB1833" s="196">
        <v>1.5141152999999999E-10</v>
      </c>
      <c r="BC1833" s="108">
        <v>8.2462203E-4</v>
      </c>
      <c r="BD1833" s="108">
        <v>0.70681868000000003</v>
      </c>
      <c r="BE1833" s="108">
        <v>1.4582564E-4</v>
      </c>
      <c r="BF1833" s="108">
        <v>8.0344396999999996E-4</v>
      </c>
      <c r="BG1833" s="196">
        <v>3.6770107999999997E-5</v>
      </c>
      <c r="BH1833" s="196">
        <v>1.6109176E-7</v>
      </c>
      <c r="BI1833" s="196">
        <v>9.1432742000000002E-7</v>
      </c>
      <c r="BJ1833" s="196">
        <v>9.5764863000000004E-8</v>
      </c>
      <c r="BK1833" s="196">
        <v>2.5091594E-8</v>
      </c>
      <c r="BL1833" s="108">
        <v>3.3568524000000002E-2</v>
      </c>
      <c r="BM1833" s="108">
        <v>1.2415056000000001E-2</v>
      </c>
      <c r="BN1833" s="196">
        <v>1.4783789E-15</v>
      </c>
      <c r="BO1833" s="108">
        <v>6010.8146999999999</v>
      </c>
      <c r="BP1833" s="108">
        <v>101283.61</v>
      </c>
      <c r="BQ1833" s="108">
        <v>0</v>
      </c>
      <c r="BR1833" s="108">
        <v>0</v>
      </c>
      <c r="BS1833" s="108">
        <v>0</v>
      </c>
      <c r="BU1833" s="69">
        <v>84.809336000000002</v>
      </c>
      <c r="BV1833" s="69">
        <v>5.7004283999999998</v>
      </c>
      <c r="BW1833" s="69">
        <v>36.372655999999999</v>
      </c>
      <c r="BX1833" s="69">
        <v>0.14185034999999999</v>
      </c>
      <c r="BY1833" s="69">
        <v>5.3197931000000001</v>
      </c>
      <c r="BZ1833" s="69">
        <v>0.32067976999999998</v>
      </c>
      <c r="CA1833" s="69">
        <v>0.94880991000000003</v>
      </c>
      <c r="CB1833" s="69">
        <v>0.48124152999999997</v>
      </c>
      <c r="CC1833" s="69">
        <v>0.15723281</v>
      </c>
      <c r="CD1833" s="69">
        <v>0.39833228999999998</v>
      </c>
      <c r="CE1833" s="172">
        <v>4.29338E-7</v>
      </c>
      <c r="CF1833" s="172">
        <v>3.2692462999999999E-12</v>
      </c>
      <c r="CG1833" s="172">
        <v>2.8070459E-8</v>
      </c>
      <c r="CH1833" s="69">
        <v>3.2772415000000001</v>
      </c>
      <c r="CI1833" s="69">
        <v>14.192995</v>
      </c>
      <c r="CJ1833" s="69">
        <v>17.498075</v>
      </c>
      <c r="CK1833" s="69">
        <v>0</v>
      </c>
      <c r="CM1833" s="197">
        <v>3.3111512999999999E-8</v>
      </c>
      <c r="CN1833" s="198">
        <v>1293282.1000000001</v>
      </c>
      <c r="CO1833" s="198">
        <v>11172.450999999999</v>
      </c>
      <c r="CP1833" s="198">
        <v>3972.8651</v>
      </c>
      <c r="CQ1833" s="198">
        <v>1.4157980000000001E-2</v>
      </c>
      <c r="CR1833" s="198">
        <v>2.1179690000000001E-2</v>
      </c>
      <c r="CS1833" s="198">
        <v>248.95918</v>
      </c>
      <c r="CT1833" s="198">
        <v>153554.14000000001</v>
      </c>
      <c r="CU1833" s="198">
        <v>24.561934000000001</v>
      </c>
      <c r="CV1833" s="198">
        <v>166.54</v>
      </c>
    </row>
    <row r="1834" spans="1:100" ht="14.4">
      <c r="A1834" t="s">
        <v>3975</v>
      </c>
      <c r="B1834" s="85" t="s">
        <v>3355</v>
      </c>
      <c r="C1834" s="113" t="str">
        <f t="shared" si="782"/>
        <v>B.080.01.102</v>
      </c>
      <c r="D1834" s="9" t="s">
        <v>3354</v>
      </c>
      <c r="E1834" s="112" t="s">
        <v>2614</v>
      </c>
      <c r="F1834" s="115" t="str">
        <f t="shared" si="783"/>
        <v>2.3 MW wind turbine - foundation</v>
      </c>
      <c r="G1834" s="143">
        <f t="shared" si="767"/>
        <v>225232.94666666668</v>
      </c>
      <c r="I1834" s="118">
        <f t="shared" si="768"/>
        <v>48870.342382794806</v>
      </c>
      <c r="K1834" s="161">
        <f t="shared" si="769"/>
        <v>3500.6134743999996</v>
      </c>
      <c r="L1834" s="161">
        <f t="shared" si="770"/>
        <v>7751.8899855</v>
      </c>
      <c r="M1834" s="162">
        <f t="shared" si="771"/>
        <v>3832.8969228948049</v>
      </c>
      <c r="N1834" s="161">
        <v>33784.942000000003</v>
      </c>
      <c r="O1834" s="132">
        <v>4335.8236999999999</v>
      </c>
      <c r="P1834" s="132">
        <v>2979.2804000000001</v>
      </c>
      <c r="Q1834" s="132">
        <v>3033.0933</v>
      </c>
      <c r="R1834" s="132">
        <v>327.14848000000001</v>
      </c>
      <c r="S1834" s="132">
        <v>6.3671743999999997</v>
      </c>
      <c r="T1834" s="132">
        <v>134.00452000000001</v>
      </c>
      <c r="U1834" s="132">
        <v>424.41478999999998</v>
      </c>
      <c r="V1834" s="132">
        <v>3480.4434000000001</v>
      </c>
      <c r="W1834" s="132">
        <v>8.0456372999999992</v>
      </c>
      <c r="X1834" s="132">
        <v>352.43036999999998</v>
      </c>
      <c r="Y1834" s="132">
        <v>4.3254581999999999</v>
      </c>
      <c r="Z1834" s="132">
        <v>2.3152757999999999E-2</v>
      </c>
      <c r="AA1834" s="164">
        <v>1.3680494999999999E-7</v>
      </c>
      <c r="AC1834" s="118">
        <f t="shared" si="772"/>
        <v>33784.942000000003</v>
      </c>
      <c r="AD1834" s="118">
        <f t="shared" si="773"/>
        <v>11240.132364400002</v>
      </c>
      <c r="AE1834" s="118">
        <f t="shared" si="774"/>
        <v>7739.5420427580002</v>
      </c>
      <c r="AF1834" s="118">
        <f t="shared" si="775"/>
        <v>7751.8899854999991</v>
      </c>
      <c r="AG1834" s="118">
        <f t="shared" si="776"/>
        <v>3832.873770136805</v>
      </c>
      <c r="AI1834" s="69">
        <v>1590125.5</v>
      </c>
      <c r="AJ1834" s="69">
        <v>1566865.9</v>
      </c>
      <c r="AK1834" s="69">
        <v>991.56665999999996</v>
      </c>
      <c r="AL1834" s="69">
        <v>0</v>
      </c>
      <c r="AM1834" s="69">
        <v>334.96053000000001</v>
      </c>
      <c r="AN1834" s="69">
        <v>6871.9426000000003</v>
      </c>
      <c r="AO1834" s="69">
        <v>15061.138000000001</v>
      </c>
      <c r="AQ1834" s="116">
        <v>4779.4958999999999</v>
      </c>
      <c r="AR1834" s="116">
        <v>4471.7932000000001</v>
      </c>
      <c r="AS1834" s="116">
        <v>192.64062999999999</v>
      </c>
      <c r="AT1834" s="116">
        <v>115.06207000000001</v>
      </c>
      <c r="AU1834" s="150">
        <f t="shared" si="777"/>
        <v>0.2680931188453593</v>
      </c>
      <c r="AV1834" s="150">
        <f t="shared" si="778"/>
        <v>7.1242836798512987E-4</v>
      </c>
      <c r="AW1834" s="163">
        <f t="shared" si="779"/>
        <v>16115.13615</v>
      </c>
      <c r="AX1834" s="108">
        <v>0.20901626000000001</v>
      </c>
      <c r="AY1834" s="108">
        <v>6.3065251000000001E-4</v>
      </c>
      <c r="AZ1834" s="196">
        <v>1.7230328000000001E-8</v>
      </c>
      <c r="BA1834" s="196">
        <v>6.6730840999999999E-11</v>
      </c>
      <c r="BB1834" s="196">
        <v>1.8928417E-11</v>
      </c>
      <c r="BC1834" s="196">
        <v>8.3045084000000005E-5</v>
      </c>
      <c r="BD1834" s="108">
        <v>5.8900290000000001E-2</v>
      </c>
      <c r="BE1834" s="196">
        <v>1.8879612000000001E-5</v>
      </c>
      <c r="BF1834" s="196">
        <v>6.2777256000000006E-5</v>
      </c>
      <c r="BG1834" s="196">
        <v>7.7992575E-11</v>
      </c>
      <c r="BH1834" s="196">
        <v>2.2223080999999999E-8</v>
      </c>
      <c r="BI1834" s="196">
        <v>7.6331104000000004E-8</v>
      </c>
      <c r="BJ1834" s="196">
        <v>2.5515776000000001E-9</v>
      </c>
      <c r="BK1834" s="196">
        <v>5.7590176999999997E-10</v>
      </c>
      <c r="BL1834" s="196">
        <v>2.8756226999999998E-6</v>
      </c>
      <c r="BM1834" s="196">
        <v>9.0648052999999995E-5</v>
      </c>
      <c r="BN1834" s="196">
        <v>1.8481666E-16</v>
      </c>
      <c r="BO1834" s="108">
        <v>461.20515</v>
      </c>
      <c r="BP1834" s="108">
        <v>15653.931</v>
      </c>
      <c r="BQ1834" s="108">
        <v>0</v>
      </c>
      <c r="BR1834" s="108">
        <v>0</v>
      </c>
      <c r="BS1834" s="108">
        <v>0</v>
      </c>
      <c r="BU1834" s="69">
        <v>10.050655000000001</v>
      </c>
      <c r="BV1834" s="69">
        <v>0.43304187</v>
      </c>
      <c r="BW1834" s="69">
        <v>6.2800922000000003</v>
      </c>
      <c r="BX1834" s="69">
        <v>5.1073116000000002E-2</v>
      </c>
      <c r="BY1834" s="69">
        <v>0.64189839999999998</v>
      </c>
      <c r="BZ1834" s="69">
        <v>4.6491491000000002E-4</v>
      </c>
      <c r="CA1834" s="172">
        <v>1.7075013E-6</v>
      </c>
      <c r="CB1834" s="69">
        <v>7.0647050999999997E-4</v>
      </c>
      <c r="CC1834" s="69">
        <v>1.5484662999999999E-2</v>
      </c>
      <c r="CD1834" s="69">
        <v>0.10731673</v>
      </c>
      <c r="CE1834" s="172">
        <v>5.3672854999999997E-8</v>
      </c>
      <c r="CF1834" s="172">
        <v>4.0869847E-13</v>
      </c>
      <c r="CG1834" s="172">
        <v>3.5091739000000002E-9</v>
      </c>
      <c r="CH1834" s="69">
        <v>0.60786001000000001</v>
      </c>
      <c r="CI1834" s="69">
        <v>1.9111262</v>
      </c>
      <c r="CJ1834" s="69">
        <v>1.5881312000000001E-3</v>
      </c>
      <c r="CK1834" s="69">
        <v>0</v>
      </c>
      <c r="CM1834" s="197">
        <v>4.1393712999999999E-9</v>
      </c>
      <c r="CN1834" s="198">
        <v>225232.88</v>
      </c>
      <c r="CO1834" s="198">
        <v>219.93653</v>
      </c>
      <c r="CP1834" s="198">
        <v>296.38729999999998</v>
      </c>
      <c r="CQ1834" s="197">
        <v>3.4730400000000002E-5</v>
      </c>
      <c r="CR1834" s="198">
        <v>4.1525138000000003E-3</v>
      </c>
      <c r="CS1834" s="198">
        <v>26.039625000000001</v>
      </c>
      <c r="CT1834" s="198">
        <v>2173.7298999999998</v>
      </c>
      <c r="CU1834" s="197">
        <v>5.1879144000000003E-5</v>
      </c>
      <c r="CV1834" s="198">
        <v>7.7559905999999996</v>
      </c>
    </row>
    <row r="1835" spans="1:100" ht="14.4">
      <c r="A1835" t="s">
        <v>3976</v>
      </c>
      <c r="B1835" s="85" t="s">
        <v>3355</v>
      </c>
      <c r="C1835" s="113" t="str">
        <f t="shared" si="782"/>
        <v>B.080.01.103</v>
      </c>
      <c r="D1835" s="9" t="s">
        <v>3354</v>
      </c>
      <c r="E1835" s="112" t="s">
        <v>2614</v>
      </c>
      <c r="F1835" s="115" t="str">
        <f t="shared" si="783"/>
        <v>2.3 MW wind turbine - moving parts diameter 82 m</v>
      </c>
      <c r="G1835" s="143">
        <f t="shared" si="767"/>
        <v>575530.45333333337</v>
      </c>
      <c r="I1835" s="118">
        <f t="shared" si="768"/>
        <v>194068.21955734456</v>
      </c>
      <c r="K1835" s="161">
        <f t="shared" si="769"/>
        <v>6949.8390900000004</v>
      </c>
      <c r="L1835" s="161">
        <f t="shared" si="770"/>
        <v>36888.970156000003</v>
      </c>
      <c r="M1835" s="162">
        <f t="shared" si="771"/>
        <v>63899.842311344561</v>
      </c>
      <c r="N1835" s="161">
        <v>86329.567999999999</v>
      </c>
      <c r="O1835" s="132">
        <v>30010.598000000002</v>
      </c>
      <c r="P1835" s="132">
        <v>6375.6188000000002</v>
      </c>
      <c r="Q1835" s="132">
        <v>5861.6655000000001</v>
      </c>
      <c r="R1835" s="132">
        <v>627.34460000000001</v>
      </c>
      <c r="S1835" s="132">
        <v>170.06842</v>
      </c>
      <c r="T1835" s="132">
        <v>290.76056999999997</v>
      </c>
      <c r="U1835" s="132">
        <v>437.18846000000002</v>
      </c>
      <c r="V1835" s="132">
        <v>62257.760999999999</v>
      </c>
      <c r="W1835" s="132">
        <v>49.360492999999998</v>
      </c>
      <c r="X1835" s="132">
        <v>1491.567</v>
      </c>
      <c r="Y1835" s="132">
        <v>16.204402999999999</v>
      </c>
      <c r="Z1835" s="132">
        <v>150.51376999999999</v>
      </c>
      <c r="AA1835" s="132">
        <v>5.4134455999999996E-4</v>
      </c>
      <c r="AC1835" s="118">
        <f t="shared" si="772"/>
        <v>86329.567999999999</v>
      </c>
      <c r="AD1835" s="118">
        <f t="shared" si="773"/>
        <v>43773.244350000001</v>
      </c>
      <c r="AE1835" s="118">
        <f t="shared" si="774"/>
        <v>36973.919029999997</v>
      </c>
      <c r="AF1835" s="118">
        <f t="shared" si="775"/>
        <v>36888.970156000003</v>
      </c>
      <c r="AG1835" s="118">
        <f t="shared" si="776"/>
        <v>63749.328541344563</v>
      </c>
      <c r="AI1835" s="69">
        <v>5601524.7999999998</v>
      </c>
      <c r="AJ1835" s="69">
        <v>5304186.7</v>
      </c>
      <c r="AK1835" s="69">
        <v>142127.5</v>
      </c>
      <c r="AL1835" s="69">
        <v>0</v>
      </c>
      <c r="AM1835" s="69">
        <v>1753.0578</v>
      </c>
      <c r="AN1835" s="69">
        <v>72150.832999999999</v>
      </c>
      <c r="AO1835" s="69">
        <v>81306.697</v>
      </c>
      <c r="AQ1835" s="116">
        <v>19202.838</v>
      </c>
      <c r="AR1835" s="116">
        <v>18267.721000000001</v>
      </c>
      <c r="AS1835" s="116">
        <v>631.24757</v>
      </c>
      <c r="AT1835" s="116">
        <v>303.87018999999998</v>
      </c>
      <c r="AU1835" s="150">
        <f t="shared" si="777"/>
        <v>1.0951870833908983</v>
      </c>
      <c r="AV1835" s="150">
        <f t="shared" si="778"/>
        <v>2.334495435354131E-3</v>
      </c>
      <c r="AW1835" s="163">
        <f t="shared" si="779"/>
        <v>42558.849199999997</v>
      </c>
      <c r="AX1835" s="108">
        <v>0.53899527000000003</v>
      </c>
      <c r="AY1835" s="108">
        <v>1.6262582000000001E-3</v>
      </c>
      <c r="AZ1835" s="196">
        <v>4.4452506000000002E-8</v>
      </c>
      <c r="BA1835" s="196">
        <v>1.5185355000000001E-5</v>
      </c>
      <c r="BB1835" s="196">
        <v>1.1589837E-10</v>
      </c>
      <c r="BC1835" s="108">
        <v>5.4915591999999997E-4</v>
      </c>
      <c r="BD1835" s="108">
        <v>0.51078884000000002</v>
      </c>
      <c r="BE1835" s="196">
        <v>8.4518730000000003E-5</v>
      </c>
      <c r="BF1835" s="108">
        <v>5.8601419000000004E-4</v>
      </c>
      <c r="BG1835" s="196">
        <v>3.6739171000000003E-5</v>
      </c>
      <c r="BH1835" s="196">
        <v>3.8609123999999998E-8</v>
      </c>
      <c r="BI1835" s="196">
        <v>7.6740350999999998E-7</v>
      </c>
      <c r="BJ1835" s="196">
        <v>9.0794052000000002E-8</v>
      </c>
      <c r="BK1835" s="196">
        <v>2.3885161E-8</v>
      </c>
      <c r="BL1835" s="108">
        <v>3.3470716999999997E-2</v>
      </c>
      <c r="BM1835" s="108">
        <v>1.1367914999999999E-2</v>
      </c>
      <c r="BN1835" s="196">
        <v>1.1316292E-15</v>
      </c>
      <c r="BO1835" s="108">
        <v>3653.4101999999998</v>
      </c>
      <c r="BP1835" s="108">
        <v>38905.438999999998</v>
      </c>
      <c r="BQ1835" s="108">
        <v>0</v>
      </c>
      <c r="BR1835" s="108">
        <v>0</v>
      </c>
      <c r="BS1835" s="108">
        <v>0</v>
      </c>
      <c r="BU1835" s="69">
        <v>49.662025</v>
      </c>
      <c r="BV1835" s="69">
        <v>4.1955622000000004</v>
      </c>
      <c r="BW1835" s="69">
        <v>16.047315999999999</v>
      </c>
      <c r="BX1835" s="69">
        <v>5.1973641000000001E-2</v>
      </c>
      <c r="BY1835" s="69">
        <v>3.5582324999999999</v>
      </c>
      <c r="BZ1835" s="69">
        <v>0.30884104000000001</v>
      </c>
      <c r="CA1835" s="69">
        <v>0.94868043999999996</v>
      </c>
      <c r="CB1835" s="69">
        <v>0.46380927999999999</v>
      </c>
      <c r="CC1835" s="69">
        <v>0.12865649000000001</v>
      </c>
      <c r="CD1835" s="69">
        <v>0.19530897</v>
      </c>
      <c r="CE1835" s="172">
        <v>3.2863796000000002E-7</v>
      </c>
      <c r="CF1835" s="172">
        <v>2.5024536999999998E-12</v>
      </c>
      <c r="CG1835" s="172">
        <v>2.1486611000000001E-8</v>
      </c>
      <c r="CH1835" s="69">
        <v>1.3650361</v>
      </c>
      <c r="CI1835" s="69">
        <v>6.5018523000000004</v>
      </c>
      <c r="CJ1835" s="69">
        <v>15.896755000000001</v>
      </c>
      <c r="CK1835" s="69">
        <v>0</v>
      </c>
      <c r="CM1835" s="197">
        <v>2.5345298999999999E-8</v>
      </c>
      <c r="CN1835" s="198">
        <v>564362.71</v>
      </c>
      <c r="CO1835" s="198">
        <v>9736.3423000000003</v>
      </c>
      <c r="CP1835" s="198">
        <v>2940.6253000000002</v>
      </c>
      <c r="CQ1835" s="198">
        <v>1.4084981E-2</v>
      </c>
      <c r="CR1835" s="198">
        <v>1.3243023E-2</v>
      </c>
      <c r="CS1835" s="198">
        <v>171.66033999999999</v>
      </c>
      <c r="CT1835" s="198">
        <v>149329.29</v>
      </c>
      <c r="CU1835" s="198">
        <v>24.541219999999999</v>
      </c>
      <c r="CV1835" s="198">
        <v>120.65589</v>
      </c>
    </row>
    <row r="1836" spans="1:100" ht="14.4">
      <c r="A1836" t="s">
        <v>3977</v>
      </c>
      <c r="B1836" s="85" t="s">
        <v>3355</v>
      </c>
      <c r="C1836" s="113" t="str">
        <f t="shared" si="782"/>
        <v>B.080.01.104</v>
      </c>
      <c r="D1836" s="9" t="s">
        <v>3354</v>
      </c>
      <c r="E1836" s="112" t="s">
        <v>2614</v>
      </c>
      <c r="F1836" s="115" t="str">
        <f t="shared" si="783"/>
        <v>2.3 MW wind turbine - tower 95 meter + 12 m concrete</v>
      </c>
      <c r="G1836" s="143">
        <f t="shared" si="767"/>
        <v>503727.06666666665</v>
      </c>
      <c r="I1836" s="118">
        <f t="shared" si="768"/>
        <v>118542.96767252759</v>
      </c>
      <c r="K1836" s="161">
        <f t="shared" si="769"/>
        <v>6873.6658610000004</v>
      </c>
      <c r="L1836" s="161">
        <f t="shared" si="770"/>
        <v>19314.734565699997</v>
      </c>
      <c r="M1836" s="162">
        <f t="shared" si="771"/>
        <v>16795.507245827601</v>
      </c>
      <c r="N1836" s="161">
        <v>75559.06</v>
      </c>
      <c r="O1836" s="132">
        <v>13415.47</v>
      </c>
      <c r="P1836" s="132">
        <v>5578.9958999999999</v>
      </c>
      <c r="Q1836" s="132">
        <v>6464.7524000000003</v>
      </c>
      <c r="R1836" s="132">
        <v>285.98235</v>
      </c>
      <c r="S1836" s="132">
        <v>5.9881510000000002</v>
      </c>
      <c r="T1836" s="132">
        <v>116.94296</v>
      </c>
      <c r="U1836" s="132">
        <v>309.47053</v>
      </c>
      <c r="V1836" s="132">
        <v>16314.108</v>
      </c>
      <c r="W1836" s="132">
        <v>7.2515809000000004</v>
      </c>
      <c r="X1836" s="132">
        <v>481.36928</v>
      </c>
      <c r="Y1836" s="132">
        <v>3.5465548</v>
      </c>
      <c r="Z1836" s="132">
        <v>2.884161E-2</v>
      </c>
      <c r="AA1836" s="132">
        <v>1.1242176E-3</v>
      </c>
      <c r="AC1836" s="118">
        <f t="shared" si="772"/>
        <v>75559.06</v>
      </c>
      <c r="AD1836" s="118">
        <f t="shared" si="773"/>
        <v>26177.602290999999</v>
      </c>
      <c r="AE1836" s="118">
        <f t="shared" si="774"/>
        <v>19303.965271609999</v>
      </c>
      <c r="AF1836" s="118">
        <f t="shared" si="775"/>
        <v>19314.734565699997</v>
      </c>
      <c r="AG1836" s="118">
        <f t="shared" si="776"/>
        <v>16795.4784042176</v>
      </c>
      <c r="AI1836" s="69">
        <v>4876250.5</v>
      </c>
      <c r="AJ1836" s="69">
        <v>4714342.0999999996</v>
      </c>
      <c r="AK1836" s="69">
        <v>27743.385999999999</v>
      </c>
      <c r="AL1836" s="69">
        <v>0</v>
      </c>
      <c r="AM1836" s="69">
        <v>419.29707999999999</v>
      </c>
      <c r="AN1836" s="69">
        <v>19645.22</v>
      </c>
      <c r="AO1836" s="69">
        <v>114100.56</v>
      </c>
      <c r="AQ1836" s="116">
        <v>10888.308999999999</v>
      </c>
      <c r="AR1836" s="116">
        <v>10106.368</v>
      </c>
      <c r="AS1836" s="116">
        <v>434.79039</v>
      </c>
      <c r="AT1836" s="116">
        <v>347.14997</v>
      </c>
      <c r="AU1836" s="150">
        <f t="shared" si="777"/>
        <v>0.60589738921718461</v>
      </c>
      <c r="AV1836" s="150">
        <f t="shared" si="778"/>
        <v>1.607952615362662E-3</v>
      </c>
      <c r="AW1836" s="163">
        <f t="shared" si="779"/>
        <v>48620.4444</v>
      </c>
      <c r="AX1836" s="108">
        <v>0.46752234999999998</v>
      </c>
      <c r="AY1836" s="108">
        <v>1.4106295E-3</v>
      </c>
      <c r="AZ1836" s="196">
        <v>3.8540323E-8</v>
      </c>
      <c r="BA1836" s="196">
        <v>1.6442826000000001E-6</v>
      </c>
      <c r="BB1836" s="196">
        <v>1.6584738000000001E-11</v>
      </c>
      <c r="BC1836" s="108">
        <v>1.9242103000000001E-4</v>
      </c>
      <c r="BD1836" s="108">
        <v>0.13712954999999999</v>
      </c>
      <c r="BE1836" s="196">
        <v>4.2427294000000003E-5</v>
      </c>
      <c r="BF1836" s="108">
        <v>1.5465252000000001E-4</v>
      </c>
      <c r="BG1836" s="196">
        <v>3.0858922E-8</v>
      </c>
      <c r="BH1836" s="196">
        <v>1.0025954999999999E-7</v>
      </c>
      <c r="BI1836" s="196">
        <v>7.0592804000000006E-8</v>
      </c>
      <c r="BJ1836" s="196">
        <v>2.4192330999999999E-9</v>
      </c>
      <c r="BK1836" s="196">
        <v>6.3053040000000002E-10</v>
      </c>
      <c r="BL1836" s="196">
        <v>9.4931207999999999E-5</v>
      </c>
      <c r="BM1836" s="108">
        <v>9.5649267999999997E-4</v>
      </c>
      <c r="BN1836" s="196">
        <v>1.6193303E-16</v>
      </c>
      <c r="BO1836" s="108">
        <v>1896.1994</v>
      </c>
      <c r="BP1836" s="108">
        <v>46724.245000000003</v>
      </c>
      <c r="BQ1836" s="108">
        <v>0</v>
      </c>
      <c r="BR1836" s="108">
        <v>0</v>
      </c>
      <c r="BS1836" s="108">
        <v>0</v>
      </c>
      <c r="BU1836" s="69">
        <v>25.096657</v>
      </c>
      <c r="BV1836" s="69">
        <v>1.0718243000000001</v>
      </c>
      <c r="BW1836" s="69">
        <v>14.045247</v>
      </c>
      <c r="BX1836" s="69">
        <v>3.8803597000000002E-2</v>
      </c>
      <c r="BY1836" s="69">
        <v>1.1196623000000001</v>
      </c>
      <c r="BZ1836" s="69">
        <v>1.1373812000000001E-2</v>
      </c>
      <c r="CA1836" s="69">
        <v>1.2776179000000001E-4</v>
      </c>
      <c r="CB1836" s="69">
        <v>1.6725786999999999E-2</v>
      </c>
      <c r="CC1836" s="69">
        <v>1.3091650999999999E-2</v>
      </c>
      <c r="CD1836" s="69">
        <v>9.5706587999999995E-2</v>
      </c>
      <c r="CE1836" s="172">
        <v>4.7027188000000002E-8</v>
      </c>
      <c r="CF1836" s="172">
        <v>3.5809423E-13</v>
      </c>
      <c r="CG1836" s="172">
        <v>3.0746748E-9</v>
      </c>
      <c r="CH1836" s="69">
        <v>1.3043454000000001</v>
      </c>
      <c r="CI1836" s="69">
        <v>5.7800168000000003</v>
      </c>
      <c r="CJ1836" s="69">
        <v>1.5997315000000001</v>
      </c>
      <c r="CK1836" s="69">
        <v>0</v>
      </c>
      <c r="CM1836" s="197">
        <v>3.6268424999999998E-9</v>
      </c>
      <c r="CN1836" s="198">
        <v>503686.51</v>
      </c>
      <c r="CO1836" s="198">
        <v>1216.1726000000001</v>
      </c>
      <c r="CP1836" s="198">
        <v>735.85252000000003</v>
      </c>
      <c r="CQ1836" s="197">
        <v>3.8269173000000002E-5</v>
      </c>
      <c r="CR1836" s="198">
        <v>3.7841533999999999E-3</v>
      </c>
      <c r="CS1836" s="198">
        <v>51.259220999999997</v>
      </c>
      <c r="CT1836" s="198">
        <v>2051.1174999999998</v>
      </c>
      <c r="CU1836" s="198">
        <v>2.0661453999999999E-2</v>
      </c>
      <c r="CV1836" s="198">
        <v>38.128124</v>
      </c>
    </row>
    <row r="1837" spans="1:100" ht="14.4">
      <c r="A1837" t="s">
        <v>3274</v>
      </c>
      <c r="B1837" s="85" t="s">
        <v>3355</v>
      </c>
      <c r="C1837" s="113" t="str">
        <f t="shared" si="782"/>
        <v>B.080.01.201</v>
      </c>
      <c r="D1837" s="9" t="s">
        <v>3354</v>
      </c>
      <c r="E1837" s="112" t="s">
        <v>2614</v>
      </c>
      <c r="F1837" s="115" t="str">
        <f t="shared" si="783"/>
        <v>3.4 MW full wind turbine (onshore)</v>
      </c>
      <c r="G1837" s="143">
        <f t="shared" si="767"/>
        <v>1495941.6</v>
      </c>
      <c r="I1837" s="118">
        <f t="shared" si="768"/>
        <v>422051.14077256998</v>
      </c>
      <c r="K1837" s="161">
        <f t="shared" si="769"/>
        <v>21053.73213</v>
      </c>
      <c r="L1837" s="161">
        <f t="shared" si="770"/>
        <v>92597.512922999987</v>
      </c>
      <c r="M1837" s="162">
        <f t="shared" si="771"/>
        <v>84008.655719570001</v>
      </c>
      <c r="N1837" s="161">
        <v>224391.24</v>
      </c>
      <c r="O1837" s="132">
        <v>59768.300999999999</v>
      </c>
      <c r="P1837" s="132">
        <v>15404.762000000001</v>
      </c>
      <c r="Q1837" s="132">
        <v>16906.432000000001</v>
      </c>
      <c r="R1837" s="132">
        <v>2310.7258999999999</v>
      </c>
      <c r="S1837" s="132">
        <v>951.87935000000004</v>
      </c>
      <c r="T1837" s="132">
        <v>884.69488000000001</v>
      </c>
      <c r="U1837" s="132">
        <v>1281.6358</v>
      </c>
      <c r="V1837" s="132">
        <v>81957.854999999996</v>
      </c>
      <c r="W1837" s="132">
        <v>16128.828</v>
      </c>
      <c r="X1837" s="132">
        <v>1728.4340999999999</v>
      </c>
      <c r="Y1837" s="132">
        <v>13.986122999999999</v>
      </c>
      <c r="Z1837" s="132">
        <v>322.08008000000001</v>
      </c>
      <c r="AA1837" s="132">
        <v>0.28653957000000002</v>
      </c>
      <c r="AC1837" s="118">
        <f t="shared" si="772"/>
        <v>224391.24</v>
      </c>
      <c r="AD1837" s="118">
        <f t="shared" si="773"/>
        <v>97508.430930000002</v>
      </c>
      <c r="AE1837" s="118">
        <f t="shared" si="774"/>
        <v>76776.778879999998</v>
      </c>
      <c r="AF1837" s="118">
        <f t="shared" si="775"/>
        <v>92597.512923000002</v>
      </c>
      <c r="AG1837" s="118">
        <f t="shared" si="776"/>
        <v>83686.575639570001</v>
      </c>
      <c r="AI1837" s="69">
        <v>15411000</v>
      </c>
      <c r="AJ1837" s="69">
        <v>14743474</v>
      </c>
      <c r="AK1837" s="69">
        <v>129205.58</v>
      </c>
      <c r="AL1837" s="69">
        <v>0</v>
      </c>
      <c r="AM1837" s="69">
        <v>314819.05</v>
      </c>
      <c r="AN1837" s="69">
        <v>46776.294999999998</v>
      </c>
      <c r="AO1837" s="69">
        <v>176725.2</v>
      </c>
      <c r="AQ1837" s="116">
        <v>42572.455000000002</v>
      </c>
      <c r="AR1837" s="116">
        <v>40098.9</v>
      </c>
      <c r="AS1837" s="116">
        <v>1461.8353999999999</v>
      </c>
      <c r="AT1837" s="116">
        <v>1011.7192</v>
      </c>
      <c r="AU1837" s="150">
        <f t="shared" si="777"/>
        <v>2.4040108102797264</v>
      </c>
      <c r="AV1837" s="150">
        <f t="shared" si="778"/>
        <v>5.4061960445188151E-3</v>
      </c>
      <c r="AW1837" s="163">
        <f t="shared" si="779"/>
        <v>141697.35930000001</v>
      </c>
      <c r="AX1837" s="108">
        <v>1.3946502000000001</v>
      </c>
      <c r="AY1837" s="108">
        <v>4.2079381999999997E-3</v>
      </c>
      <c r="AZ1837" s="196">
        <v>1.1499934E-7</v>
      </c>
      <c r="BA1837" s="196">
        <v>4.4439862000000001E-6</v>
      </c>
      <c r="BB1837" s="196">
        <v>8.3526614999999999E-11</v>
      </c>
      <c r="BC1837" s="108">
        <v>7.5496750999999996E-4</v>
      </c>
      <c r="BD1837" s="108">
        <v>0.90031349999999999</v>
      </c>
      <c r="BE1837" s="108">
        <v>1.4192708999999999E-4</v>
      </c>
      <c r="BF1837" s="108">
        <v>1.0175471E-3</v>
      </c>
      <c r="BG1837" s="196">
        <v>3.7067092999999997E-5</v>
      </c>
      <c r="BH1837" s="196">
        <v>1.8077933000000001E-7</v>
      </c>
      <c r="BI1837" s="196">
        <v>1.094727E-6</v>
      </c>
      <c r="BJ1837" s="196">
        <v>2.6275949999999999E-7</v>
      </c>
      <c r="BK1837" s="196">
        <v>6.3296348000000005E-8</v>
      </c>
      <c r="BL1837" s="108">
        <v>0.10258536</v>
      </c>
      <c r="BM1837" s="108">
        <v>5.7023387000000002E-3</v>
      </c>
      <c r="BN1837" s="196">
        <v>8.1555208000000003E-16</v>
      </c>
      <c r="BO1837" s="108">
        <v>4770.0492999999997</v>
      </c>
      <c r="BP1837" s="108">
        <v>136927.31</v>
      </c>
      <c r="BQ1837" s="108">
        <v>0</v>
      </c>
      <c r="BR1837" s="108">
        <v>0</v>
      </c>
      <c r="BS1837" s="108">
        <v>0</v>
      </c>
      <c r="BU1837" s="69">
        <v>87.196438999999998</v>
      </c>
      <c r="BV1837" s="69">
        <v>7.1428852000000003</v>
      </c>
      <c r="BW1837" s="69">
        <v>41.710821000000003</v>
      </c>
      <c r="BX1837" s="69">
        <v>0.15693842999999999</v>
      </c>
      <c r="BY1837" s="69">
        <v>7.6267657</v>
      </c>
      <c r="BZ1837" s="69">
        <v>0.23153993</v>
      </c>
      <c r="CA1837" s="69">
        <v>0.96149063000000001</v>
      </c>
      <c r="CB1837" s="69">
        <v>0.41288581000000002</v>
      </c>
      <c r="CC1837" s="69">
        <v>1.1950632000000001</v>
      </c>
      <c r="CD1837" s="69">
        <v>0.62960963000000003</v>
      </c>
      <c r="CE1837" s="172">
        <v>2.3684557999999999E-7</v>
      </c>
      <c r="CF1837" s="172">
        <v>1.8034894000000001E-12</v>
      </c>
      <c r="CG1837" s="172">
        <v>1.5485152000000001E-8</v>
      </c>
      <c r="CH1837" s="69">
        <v>3.6694898</v>
      </c>
      <c r="CI1837" s="69">
        <v>17.935832999999999</v>
      </c>
      <c r="CJ1837" s="69">
        <v>5.5231174000000003</v>
      </c>
      <c r="CK1837" s="69">
        <v>0</v>
      </c>
      <c r="CM1837" s="197">
        <v>1.8266064E-8</v>
      </c>
      <c r="CN1837" s="198">
        <v>1479867.5</v>
      </c>
      <c r="CO1837" s="198">
        <v>9045.1483000000007</v>
      </c>
      <c r="CP1837" s="198">
        <v>4928.924</v>
      </c>
      <c r="CQ1837" s="198">
        <v>4.3734403999999998E-2</v>
      </c>
      <c r="CR1837" s="198">
        <v>2.9614728E-2</v>
      </c>
      <c r="CS1837" s="198">
        <v>334.85599999999999</v>
      </c>
      <c r="CT1837" s="198">
        <v>442777.91</v>
      </c>
      <c r="CU1837" s="198">
        <v>24.776561000000001</v>
      </c>
      <c r="CV1837" s="198">
        <v>155.95115000000001</v>
      </c>
    </row>
    <row r="1838" spans="1:100" ht="14.4">
      <c r="A1838" t="s">
        <v>3978</v>
      </c>
      <c r="B1838" s="85" t="s">
        <v>3355</v>
      </c>
      <c r="C1838" s="113" t="str">
        <f t="shared" si="782"/>
        <v>B.080.01.202</v>
      </c>
      <c r="D1838" s="9" t="s">
        <v>3354</v>
      </c>
      <c r="E1838" s="112" t="s">
        <v>2614</v>
      </c>
      <c r="F1838" s="115" t="str">
        <f t="shared" si="783"/>
        <v>3.4 MW wind turbine - foundation</v>
      </c>
      <c r="G1838" s="143">
        <f t="shared" si="767"/>
        <v>326933.89333333337</v>
      </c>
      <c r="I1838" s="118">
        <f t="shared" si="768"/>
        <v>105607.50571423357</v>
      </c>
      <c r="K1838" s="161">
        <f t="shared" si="769"/>
        <v>5436.2762399999992</v>
      </c>
      <c r="L1838" s="161">
        <f t="shared" si="770"/>
        <v>28314.790114300002</v>
      </c>
      <c r="M1838" s="162">
        <f t="shared" si="771"/>
        <v>22816.355359933568</v>
      </c>
      <c r="N1838" s="161">
        <v>49040.084000000003</v>
      </c>
      <c r="O1838" s="132">
        <v>23434.437000000002</v>
      </c>
      <c r="P1838" s="132">
        <v>4048.0767999999998</v>
      </c>
      <c r="Q1838" s="132">
        <v>4560.5802999999996</v>
      </c>
      <c r="R1838" s="132">
        <v>481.65820000000002</v>
      </c>
      <c r="S1838" s="132">
        <v>188.58216999999999</v>
      </c>
      <c r="T1838" s="132">
        <v>205.45556999999999</v>
      </c>
      <c r="U1838" s="132">
        <v>779.71479999999997</v>
      </c>
      <c r="V1838" s="132">
        <v>21990.43</v>
      </c>
      <c r="W1838" s="132">
        <v>46.357190000000003</v>
      </c>
      <c r="X1838" s="132">
        <v>761.17490999999995</v>
      </c>
      <c r="Y1838" s="132">
        <v>6.2043242999999997</v>
      </c>
      <c r="Z1838" s="132">
        <v>64.750448000000006</v>
      </c>
      <c r="AA1838" s="164">
        <v>1.9335685000000001E-6</v>
      </c>
      <c r="AC1838" s="118">
        <f t="shared" si="772"/>
        <v>49040.084000000003</v>
      </c>
      <c r="AD1838" s="118">
        <f t="shared" si="773"/>
        <v>33698.504840000009</v>
      </c>
      <c r="AE1838" s="118">
        <f t="shared" si="774"/>
        <v>28326.979048000001</v>
      </c>
      <c r="AF1838" s="118">
        <f t="shared" si="775"/>
        <v>28314.790114300002</v>
      </c>
      <c r="AG1838" s="118">
        <f t="shared" si="776"/>
        <v>22751.604911933569</v>
      </c>
      <c r="AI1838" s="69">
        <v>2428968.2000000002</v>
      </c>
      <c r="AJ1838" s="69">
        <v>2362043</v>
      </c>
      <c r="AK1838" s="69">
        <v>38491.103999999999</v>
      </c>
      <c r="AL1838" s="69">
        <v>0</v>
      </c>
      <c r="AM1838" s="69">
        <v>549.46265000000005</v>
      </c>
      <c r="AN1838" s="69">
        <v>8929.1098000000002</v>
      </c>
      <c r="AO1838" s="69">
        <v>18955.528999999999</v>
      </c>
      <c r="AQ1838" s="116">
        <v>13815.236999999999</v>
      </c>
      <c r="AR1838" s="116">
        <v>13258.339</v>
      </c>
      <c r="AS1838" s="116">
        <v>381.80327</v>
      </c>
      <c r="AT1838" s="116">
        <v>175.09479999999999</v>
      </c>
      <c r="AU1838" s="150">
        <f t="shared" si="777"/>
        <v>0.79486447471037014</v>
      </c>
      <c r="AV1838" s="150">
        <f t="shared" si="778"/>
        <v>1.4119943586572892E-3</v>
      </c>
      <c r="AW1838" s="163">
        <f t="shared" si="779"/>
        <v>24523.0802</v>
      </c>
      <c r="AX1838" s="108">
        <v>0.30346657999999999</v>
      </c>
      <c r="AY1838" s="108">
        <v>9.1563470000000004E-4</v>
      </c>
      <c r="AZ1838" s="196">
        <v>2.501633E-8</v>
      </c>
      <c r="BA1838" s="196">
        <v>4.2320743E-8</v>
      </c>
      <c r="BB1838" s="196">
        <v>2.9627139000000002E-11</v>
      </c>
      <c r="BC1838" s="108">
        <v>1.3702886000000001E-4</v>
      </c>
      <c r="BD1838" s="108">
        <v>0.40022714999999998</v>
      </c>
      <c r="BE1838" s="196">
        <v>3.0226812999999999E-5</v>
      </c>
      <c r="BF1838" s="108">
        <v>4.5897167E-4</v>
      </c>
      <c r="BG1838" s="196">
        <v>6.4341666000000001E-6</v>
      </c>
      <c r="BH1838" s="196">
        <v>2.8924559000000001E-8</v>
      </c>
      <c r="BI1838" s="196">
        <v>3.9686792999999999E-7</v>
      </c>
      <c r="BJ1838" s="196">
        <v>2.2404533E-7</v>
      </c>
      <c r="BK1838" s="196">
        <v>5.2154908000000003E-8</v>
      </c>
      <c r="BL1838" s="108">
        <v>8.9571339999999999E-2</v>
      </c>
      <c r="BM1838" s="108">
        <v>1.4623335000000001E-3</v>
      </c>
      <c r="BN1838" s="196">
        <v>2.8927875000000002E-16</v>
      </c>
      <c r="BO1838" s="108">
        <v>1429.8532</v>
      </c>
      <c r="BP1838" s="108">
        <v>23093.226999999999</v>
      </c>
      <c r="BQ1838" s="108">
        <v>0</v>
      </c>
      <c r="BR1838" s="108">
        <v>0</v>
      </c>
      <c r="BS1838" s="108">
        <v>0</v>
      </c>
      <c r="BU1838" s="69">
        <v>20.416170999999999</v>
      </c>
      <c r="BV1838" s="69">
        <v>3.1682426000000001</v>
      </c>
      <c r="BW1838" s="69">
        <v>9.1157844000000008</v>
      </c>
      <c r="BX1838" s="69">
        <v>9.3035835999999997E-2</v>
      </c>
      <c r="BY1838" s="69">
        <v>2.9572626</v>
      </c>
      <c r="BZ1838" s="69">
        <v>7.7791715000000003E-3</v>
      </c>
      <c r="CA1838" s="69">
        <v>0.1674041</v>
      </c>
      <c r="CB1838" s="69">
        <v>1.1799621999999999E-2</v>
      </c>
      <c r="CC1838" s="69">
        <v>0.26233045999999999</v>
      </c>
      <c r="CD1838" s="69">
        <v>0.15904210999999999</v>
      </c>
      <c r="CE1838" s="172">
        <v>8.4009830000000001E-8</v>
      </c>
      <c r="CF1838" s="172">
        <v>6.3970305000000003E-13</v>
      </c>
      <c r="CG1838" s="172">
        <v>5.4926294000000001E-9</v>
      </c>
      <c r="CH1838" s="69">
        <v>1.0767329999999999</v>
      </c>
      <c r="CI1838" s="69">
        <v>2.9245215</v>
      </c>
      <c r="CJ1838" s="69">
        <v>0.47223511000000001</v>
      </c>
      <c r="CK1838" s="69">
        <v>0</v>
      </c>
      <c r="CM1838" s="197">
        <v>6.4790271E-9</v>
      </c>
      <c r="CN1838" s="198">
        <v>326874.13</v>
      </c>
      <c r="CO1838" s="198">
        <v>1086.9675</v>
      </c>
      <c r="CP1838" s="198">
        <v>2169.4479000000001</v>
      </c>
      <c r="CQ1838" s="198">
        <v>3.8137194999999999E-2</v>
      </c>
      <c r="CR1838" s="198">
        <v>7.5611159999999997E-3</v>
      </c>
      <c r="CS1838" s="198">
        <v>141.89684</v>
      </c>
      <c r="CT1838" s="198">
        <v>382435.9</v>
      </c>
      <c r="CU1838" s="198">
        <v>4.2732212000000001</v>
      </c>
      <c r="CV1838" s="198">
        <v>12.615783</v>
      </c>
    </row>
    <row r="1839" spans="1:100" ht="14.4">
      <c r="A1839" t="s">
        <v>3979</v>
      </c>
      <c r="B1839" s="85" t="s">
        <v>3355</v>
      </c>
      <c r="C1839" s="113" t="str">
        <f t="shared" si="782"/>
        <v>B.080.01.203</v>
      </c>
      <c r="D1839" s="9" t="s">
        <v>3354</v>
      </c>
      <c r="E1839" s="112" t="s">
        <v>2614</v>
      </c>
      <c r="F1839" s="115" t="str">
        <f t="shared" si="783"/>
        <v>3.4 MW wind turbine - moving parts diameter 130 m</v>
      </c>
      <c r="G1839" s="143">
        <f t="shared" si="767"/>
        <v>677529.00000000012</v>
      </c>
      <c r="I1839" s="118">
        <f t="shared" si="768"/>
        <v>203226.19891991001</v>
      </c>
      <c r="K1839" s="161">
        <f t="shared" si="769"/>
        <v>9382.5491599999987</v>
      </c>
      <c r="L1839" s="161">
        <f t="shared" si="770"/>
        <v>43916.986863800004</v>
      </c>
      <c r="M1839" s="162">
        <f t="shared" si="771"/>
        <v>48297.312896110001</v>
      </c>
      <c r="N1839" s="161">
        <v>101629.35</v>
      </c>
      <c r="O1839" s="132">
        <v>21437.425999999999</v>
      </c>
      <c r="P1839" s="132">
        <v>6451.7933000000003</v>
      </c>
      <c r="Q1839" s="132">
        <v>6132.0011999999997</v>
      </c>
      <c r="R1839" s="132">
        <v>1812.9105</v>
      </c>
      <c r="S1839" s="132">
        <v>762.87166000000002</v>
      </c>
      <c r="T1839" s="132">
        <v>674.76580000000001</v>
      </c>
      <c r="U1839" s="132">
        <v>489.59143</v>
      </c>
      <c r="V1839" s="132">
        <v>47212.546000000002</v>
      </c>
      <c r="W1839" s="132">
        <v>15530.66</v>
      </c>
      <c r="X1839" s="132">
        <v>839.18841999999995</v>
      </c>
      <c r="Y1839" s="132">
        <v>7.5161338000000004</v>
      </c>
      <c r="Z1839" s="132">
        <v>245.29262</v>
      </c>
      <c r="AA1839" s="132">
        <v>0.28585611</v>
      </c>
      <c r="AC1839" s="118">
        <f t="shared" si="772"/>
        <v>101629.35</v>
      </c>
      <c r="AD1839" s="118">
        <f t="shared" si="773"/>
        <v>37761.35989</v>
      </c>
      <c r="AE1839" s="118">
        <f t="shared" si="774"/>
        <v>28624.103350000001</v>
      </c>
      <c r="AF1839" s="118">
        <f t="shared" si="775"/>
        <v>43916.986863800004</v>
      </c>
      <c r="AG1839" s="118">
        <f t="shared" si="776"/>
        <v>48052.020276110001</v>
      </c>
      <c r="AI1839" s="69">
        <v>7637825.0999999996</v>
      </c>
      <c r="AJ1839" s="69">
        <v>7120249.0999999996</v>
      </c>
      <c r="AK1839" s="69">
        <v>75521.307000000001</v>
      </c>
      <c r="AL1839" s="69">
        <v>0</v>
      </c>
      <c r="AM1839" s="69">
        <v>313569.51</v>
      </c>
      <c r="AN1839" s="69">
        <v>32403.713</v>
      </c>
      <c r="AO1839" s="69">
        <v>96081.414999999994</v>
      </c>
      <c r="AQ1839" s="116">
        <v>18136.179</v>
      </c>
      <c r="AR1839" s="116">
        <v>17031.895</v>
      </c>
      <c r="AS1839" s="116">
        <v>655.59843999999998</v>
      </c>
      <c r="AT1839" s="116">
        <v>448.68585000000002</v>
      </c>
      <c r="AU1839" s="150">
        <f t="shared" si="777"/>
        <v>1.0210968010206616</v>
      </c>
      <c r="AV1839" s="150">
        <f t="shared" si="778"/>
        <v>2.4245504948555078E-3</v>
      </c>
      <c r="AW1839" s="163">
        <f t="shared" si="779"/>
        <v>62841.154700000006</v>
      </c>
      <c r="AX1839" s="108">
        <v>0.63506430000000003</v>
      </c>
      <c r="AY1839" s="108">
        <v>1.9160805000000001E-3</v>
      </c>
      <c r="AZ1839" s="196">
        <v>5.2382670000000001E-8</v>
      </c>
      <c r="BA1839" s="196">
        <v>4.2017685999999998E-6</v>
      </c>
      <c r="BB1839" s="196">
        <v>5.2061424E-11</v>
      </c>
      <c r="BC1839" s="108">
        <v>4.403748E-4</v>
      </c>
      <c r="BD1839" s="108">
        <v>0.36851005999999997</v>
      </c>
      <c r="BE1839" s="196">
        <v>7.1668088000000006E-5</v>
      </c>
      <c r="BF1839" s="108">
        <v>4.0552577999999998E-4</v>
      </c>
      <c r="BG1839" s="196">
        <v>3.0463898999999999E-5</v>
      </c>
      <c r="BH1839" s="196">
        <v>2.748592E-8</v>
      </c>
      <c r="BI1839" s="196">
        <v>6.8307313000000001E-7</v>
      </c>
      <c r="BJ1839" s="196">
        <v>3.8295823999999998E-8</v>
      </c>
      <c r="BK1839" s="196">
        <v>1.0990310999999999E-8</v>
      </c>
      <c r="BL1839" s="108">
        <v>1.2977614E-2</v>
      </c>
      <c r="BM1839" s="108">
        <v>4.1002503999999999E-3</v>
      </c>
      <c r="BN1839" s="196">
        <v>5.0832663000000003E-16</v>
      </c>
      <c r="BO1839" s="108">
        <v>1411.4607000000001</v>
      </c>
      <c r="BP1839" s="108">
        <v>61429.694000000003</v>
      </c>
      <c r="BQ1839" s="108">
        <v>0</v>
      </c>
      <c r="BR1839" s="108">
        <v>0</v>
      </c>
      <c r="BS1839" s="108">
        <v>0</v>
      </c>
      <c r="BU1839" s="69">
        <v>43.215034000000003</v>
      </c>
      <c r="BV1839" s="69">
        <v>2.9176451999999999</v>
      </c>
      <c r="BW1839" s="69">
        <v>18.891306</v>
      </c>
      <c r="BX1839" s="69">
        <v>6.0124164000000001E-2</v>
      </c>
      <c r="BY1839" s="69">
        <v>3.7890442000000002</v>
      </c>
      <c r="BZ1839" s="69">
        <v>0.22012348000000001</v>
      </c>
      <c r="CA1839" s="69">
        <v>0.78977052999999997</v>
      </c>
      <c r="CB1839" s="69">
        <v>0.39563189999999998</v>
      </c>
      <c r="CC1839" s="69">
        <v>0.93209712</v>
      </c>
      <c r="CD1839" s="69">
        <v>0.46038985999999998</v>
      </c>
      <c r="CE1839" s="172">
        <v>1.4762382000000001E-7</v>
      </c>
      <c r="CF1839" s="172">
        <v>1.1240994999999999E-12</v>
      </c>
      <c r="CG1839" s="172">
        <v>9.6517623999999997E-9</v>
      </c>
      <c r="CH1839" s="69">
        <v>1.3366594000000001</v>
      </c>
      <c r="CI1839" s="69">
        <v>8.5796942000000005</v>
      </c>
      <c r="CJ1839" s="69">
        <v>4.8425473999999999</v>
      </c>
      <c r="CK1839" s="69">
        <v>0</v>
      </c>
      <c r="CM1839" s="197">
        <v>1.1385081E-8</v>
      </c>
      <c r="CN1839" s="198">
        <v>661535.81999999995</v>
      </c>
      <c r="CO1839" s="198">
        <v>6746.1037999999999</v>
      </c>
      <c r="CP1839" s="198">
        <v>2035.4703999999999</v>
      </c>
      <c r="CQ1839" s="198">
        <v>5.5852771999999997E-3</v>
      </c>
      <c r="CR1839" s="198">
        <v>2.1870529E-2</v>
      </c>
      <c r="CS1839" s="198">
        <v>148.65737999999999</v>
      </c>
      <c r="CT1839" s="198">
        <v>60020.106</v>
      </c>
      <c r="CU1839" s="198">
        <v>20.39106</v>
      </c>
      <c r="CV1839" s="198">
        <v>99.582083999999995</v>
      </c>
    </row>
    <row r="1840" spans="1:100" ht="14.4">
      <c r="A1840" t="s">
        <v>3980</v>
      </c>
      <c r="B1840" s="85" t="s">
        <v>3355</v>
      </c>
      <c r="C1840" s="113" t="str">
        <f t="shared" si="782"/>
        <v>B.080.01.204</v>
      </c>
      <c r="D1840" s="9" t="s">
        <v>3354</v>
      </c>
      <c r="E1840" s="112" t="s">
        <v>2614</v>
      </c>
      <c r="F1840" s="115" t="str">
        <f t="shared" si="783"/>
        <v>3.4 MW wind turbine - tower 110 meter</v>
      </c>
      <c r="G1840" s="143">
        <f t="shared" si="767"/>
        <v>491478.6866666667</v>
      </c>
      <c r="I1840" s="118">
        <f t="shared" si="768"/>
        <v>113217.43234852198</v>
      </c>
      <c r="K1840" s="161">
        <f t="shared" si="769"/>
        <v>6234.9065161000008</v>
      </c>
      <c r="L1840" s="161">
        <f t="shared" si="770"/>
        <v>20365.735310899996</v>
      </c>
      <c r="M1840" s="162">
        <f t="shared" si="771"/>
        <v>12894.987521521991</v>
      </c>
      <c r="N1840" s="161">
        <v>73721.803</v>
      </c>
      <c r="O1840" s="132">
        <v>14896.438</v>
      </c>
      <c r="P1840" s="132">
        <v>4904.8914999999997</v>
      </c>
      <c r="Q1840" s="132">
        <v>6213.8503000000001</v>
      </c>
      <c r="R1840" s="132">
        <v>16.157185999999999</v>
      </c>
      <c r="S1840" s="132">
        <v>0.42552509999999999</v>
      </c>
      <c r="T1840" s="132">
        <v>4.4735050000000003</v>
      </c>
      <c r="U1840" s="132">
        <v>12.329606</v>
      </c>
      <c r="V1840" s="132">
        <v>12754.879000000001</v>
      </c>
      <c r="W1840" s="132">
        <v>551.81053999999995</v>
      </c>
      <c r="X1840" s="132">
        <v>128.07082</v>
      </c>
      <c r="Y1840" s="132">
        <v>0.26566489999999998</v>
      </c>
      <c r="Z1840" s="132">
        <v>12.03702</v>
      </c>
      <c r="AA1840" s="132">
        <v>6.8152198999999998E-4</v>
      </c>
      <c r="AC1840" s="118">
        <f t="shared" si="772"/>
        <v>73721.803</v>
      </c>
      <c r="AD1840" s="118">
        <f t="shared" si="773"/>
        <v>26048.565622099999</v>
      </c>
      <c r="AE1840" s="118">
        <f t="shared" si="774"/>
        <v>19825.696125999999</v>
      </c>
      <c r="AF1840" s="118">
        <f t="shared" si="775"/>
        <v>20365.735310899996</v>
      </c>
      <c r="AG1840" s="118">
        <f t="shared" si="776"/>
        <v>12882.950501521991</v>
      </c>
      <c r="AI1840" s="69">
        <v>5344207.3</v>
      </c>
      <c r="AJ1840" s="69">
        <v>5261182.3</v>
      </c>
      <c r="AK1840" s="69">
        <v>15193.173000000001</v>
      </c>
      <c r="AL1840" s="69">
        <v>0</v>
      </c>
      <c r="AM1840" s="69">
        <v>700.07849999999996</v>
      </c>
      <c r="AN1840" s="69">
        <v>5443.4718999999996</v>
      </c>
      <c r="AO1840" s="69">
        <v>61688.256000000001</v>
      </c>
      <c r="AQ1840" s="116">
        <v>10621.039000000001</v>
      </c>
      <c r="AR1840" s="116">
        <v>9808.6664000000001</v>
      </c>
      <c r="AS1840" s="116">
        <v>424.43369999999999</v>
      </c>
      <c r="AT1840" s="116">
        <v>387.93853000000001</v>
      </c>
      <c r="AU1840" s="150">
        <f t="shared" si="777"/>
        <v>0.58804954362066797</v>
      </c>
      <c r="AV1840" s="150">
        <f t="shared" si="778"/>
        <v>1.5696512708247084E-3</v>
      </c>
      <c r="AW1840" s="163">
        <f t="shared" si="779"/>
        <v>54333.1273</v>
      </c>
      <c r="AX1840" s="108">
        <v>0.45611932999999999</v>
      </c>
      <c r="AY1840" s="108">
        <v>1.3762231E-3</v>
      </c>
      <c r="AZ1840" s="196">
        <v>3.7600338000000001E-8</v>
      </c>
      <c r="BA1840" s="196">
        <v>1.9989683E-7</v>
      </c>
      <c r="BB1840" s="196">
        <v>1.8380521999999999E-12</v>
      </c>
      <c r="BC1840" s="108">
        <v>1.7756386E-4</v>
      </c>
      <c r="BD1840" s="108">
        <v>0.13157629000000001</v>
      </c>
      <c r="BE1840" s="196">
        <v>4.0032188E-5</v>
      </c>
      <c r="BF1840" s="108">
        <v>1.5304962999999999E-4</v>
      </c>
      <c r="BG1840" s="196">
        <v>1.6902822E-7</v>
      </c>
      <c r="BH1840" s="196">
        <v>1.2436885000000001E-7</v>
      </c>
      <c r="BI1840" s="196">
        <v>1.4785937999999999E-8</v>
      </c>
      <c r="BJ1840" s="196">
        <v>4.1834904000000002E-10</v>
      </c>
      <c r="BK1840" s="196">
        <v>1.5112964999999999E-10</v>
      </c>
      <c r="BL1840" s="196">
        <v>3.6405092E-5</v>
      </c>
      <c r="BM1840" s="108">
        <v>1.3975477E-4</v>
      </c>
      <c r="BN1840" s="196">
        <v>1.7946701999999999E-17</v>
      </c>
      <c r="BO1840" s="108">
        <v>1928.7353000000001</v>
      </c>
      <c r="BP1840" s="108">
        <v>52404.392</v>
      </c>
      <c r="BQ1840" s="108">
        <v>0</v>
      </c>
      <c r="BR1840" s="108">
        <v>0</v>
      </c>
      <c r="BS1840" s="108">
        <v>0</v>
      </c>
      <c r="BU1840" s="69">
        <v>23.565235000000001</v>
      </c>
      <c r="BV1840" s="69">
        <v>1.0569974</v>
      </c>
      <c r="BW1840" s="69">
        <v>13.70373</v>
      </c>
      <c r="BX1840" s="69">
        <v>3.7784322E-3</v>
      </c>
      <c r="BY1840" s="69">
        <v>0.88045892999999997</v>
      </c>
      <c r="BZ1840" s="69">
        <v>3.6372752999999998E-3</v>
      </c>
      <c r="CA1840" s="69">
        <v>4.3159985999999999E-3</v>
      </c>
      <c r="CB1840" s="69">
        <v>5.4542873E-3</v>
      </c>
      <c r="CC1840" s="69">
        <v>6.3565560000000004E-4</v>
      </c>
      <c r="CD1840" s="69">
        <v>1.0177657999999999E-2</v>
      </c>
      <c r="CE1840" s="172">
        <v>5.2119259000000002E-9</v>
      </c>
      <c r="CF1840" s="172">
        <v>3.9686843E-14</v>
      </c>
      <c r="CG1840" s="172">
        <v>3.4075985000000002E-10</v>
      </c>
      <c r="CH1840" s="69">
        <v>1.2560973</v>
      </c>
      <c r="CI1840" s="69">
        <v>6.4316173000000001</v>
      </c>
      <c r="CJ1840" s="69">
        <v>0.20833484999999999</v>
      </c>
      <c r="CK1840" s="69">
        <v>0</v>
      </c>
      <c r="CM1840" s="197">
        <v>4.0195545000000002E-10</v>
      </c>
      <c r="CN1840" s="198">
        <v>491457.57</v>
      </c>
      <c r="CO1840" s="198">
        <v>1212.0771</v>
      </c>
      <c r="CP1840" s="198">
        <v>724.00567000000001</v>
      </c>
      <c r="CQ1840" s="197">
        <v>1.1932249E-5</v>
      </c>
      <c r="CR1840" s="198">
        <v>1.8308254999999999E-4</v>
      </c>
      <c r="CS1840" s="198">
        <v>44.301777999999999</v>
      </c>
      <c r="CT1840" s="198">
        <v>321.91289</v>
      </c>
      <c r="CU1840" s="198">
        <v>0.11227954</v>
      </c>
      <c r="CV1840" s="198">
        <v>43.753281999999999</v>
      </c>
    </row>
    <row r="1841" spans="1:100" ht="14.4">
      <c r="A1841" t="s">
        <v>3275</v>
      </c>
      <c r="B1841" s="85" t="s">
        <v>3355</v>
      </c>
      <c r="C1841" s="113" t="str">
        <f t="shared" si="782"/>
        <v>B.080.01.301</v>
      </c>
      <c r="D1841" s="9" t="s">
        <v>3354</v>
      </c>
      <c r="E1841" s="112" t="s">
        <v>2614</v>
      </c>
      <c r="F1841" s="115" t="str">
        <f t="shared" si="783"/>
        <v>4.5 MW full wind turbine (onshore)</v>
      </c>
      <c r="G1841" s="143">
        <f t="shared" si="767"/>
        <v>1423901.0666666667</v>
      </c>
      <c r="I1841" s="118">
        <f t="shared" si="768"/>
        <v>377207.55938026984</v>
      </c>
      <c r="K1841" s="161">
        <f t="shared" si="769"/>
        <v>18739.438529999999</v>
      </c>
      <c r="L1841" s="161">
        <f t="shared" si="770"/>
        <v>80496.659346</v>
      </c>
      <c r="M1841" s="162">
        <f t="shared" si="771"/>
        <v>64386.301504269795</v>
      </c>
      <c r="N1841" s="161">
        <v>213585.16</v>
      </c>
      <c r="O1841" s="132">
        <v>42137.695</v>
      </c>
      <c r="P1841" s="132">
        <v>14473.089</v>
      </c>
      <c r="Q1841" s="132">
        <v>16575.757000000001</v>
      </c>
      <c r="R1841" s="132">
        <v>1217.7771</v>
      </c>
      <c r="S1841" s="132">
        <v>342.36649</v>
      </c>
      <c r="T1841" s="132">
        <v>603.53794000000005</v>
      </c>
      <c r="U1841" s="132">
        <v>1160.3244</v>
      </c>
      <c r="V1841" s="132">
        <v>61804.684999999998</v>
      </c>
      <c r="W1841" s="132">
        <v>22709.894</v>
      </c>
      <c r="X1841" s="132">
        <v>1824.3206</v>
      </c>
      <c r="Y1841" s="132">
        <v>15.656946</v>
      </c>
      <c r="Z1841" s="132">
        <v>757.29402000000005</v>
      </c>
      <c r="AA1841" s="132">
        <v>1.8842698000000001E-3</v>
      </c>
      <c r="AC1841" s="118">
        <f t="shared" si="772"/>
        <v>213585.16</v>
      </c>
      <c r="AD1841" s="118">
        <f t="shared" si="773"/>
        <v>76510.546929999997</v>
      </c>
      <c r="AE1841" s="118">
        <f t="shared" si="774"/>
        <v>58528.402419999999</v>
      </c>
      <c r="AF1841" s="118">
        <f t="shared" si="775"/>
        <v>80496.659346</v>
      </c>
      <c r="AG1841" s="118">
        <f t="shared" si="776"/>
        <v>63629.007484269794</v>
      </c>
      <c r="AI1841" s="69">
        <v>14493389</v>
      </c>
      <c r="AJ1841" s="69">
        <v>14045150</v>
      </c>
      <c r="AK1841" s="69">
        <v>142950.16</v>
      </c>
      <c r="AL1841" s="69">
        <v>0</v>
      </c>
      <c r="AM1841" s="69">
        <v>40019.589999999997</v>
      </c>
      <c r="AN1841" s="69">
        <v>57632.118999999999</v>
      </c>
      <c r="AO1841" s="69">
        <v>207636.52</v>
      </c>
      <c r="AQ1841" s="116">
        <v>34171.904000000002</v>
      </c>
      <c r="AR1841" s="116">
        <v>31909.655999999999</v>
      </c>
      <c r="AS1841" s="116">
        <v>1304.8487</v>
      </c>
      <c r="AT1841" s="116">
        <v>957.39845000000003</v>
      </c>
      <c r="AU1841" s="150">
        <f t="shared" si="777"/>
        <v>1.9130489936908033</v>
      </c>
      <c r="AV1841" s="150">
        <f t="shared" si="778"/>
        <v>4.8256239833337992E-3</v>
      </c>
      <c r="AW1841" s="163">
        <f t="shared" si="779"/>
        <v>134089.42000000001</v>
      </c>
      <c r="AX1841" s="108">
        <v>1.3289230000000001</v>
      </c>
      <c r="AY1841" s="108">
        <v>4.0095716999999998E-3</v>
      </c>
      <c r="AZ1841" s="196">
        <v>1.0959117E-7</v>
      </c>
      <c r="BA1841" s="196">
        <v>5.4190551999999996E-6</v>
      </c>
      <c r="BB1841" s="196">
        <v>9.5603621000000001E-11</v>
      </c>
      <c r="BC1841" s="108">
        <v>7.7616193999999997E-4</v>
      </c>
      <c r="BD1841" s="108">
        <v>0.54926401999999996</v>
      </c>
      <c r="BE1841" s="108">
        <v>1.4326658000000001E-4</v>
      </c>
      <c r="BF1841" s="108">
        <v>6.2125286999999997E-4</v>
      </c>
      <c r="BG1841" s="196">
        <v>4.9250477999999999E-5</v>
      </c>
      <c r="BH1841" s="196">
        <v>1.7892868999999999E-7</v>
      </c>
      <c r="BI1841" s="196">
        <v>1.7869274000000001E-6</v>
      </c>
      <c r="BJ1841" s="196">
        <v>1.6350378E-7</v>
      </c>
      <c r="BK1841" s="196">
        <v>4.1046352999999999E-8</v>
      </c>
      <c r="BL1841" s="108">
        <v>2.5904413000000001E-2</v>
      </c>
      <c r="BM1841" s="108">
        <v>8.1759795999999992E-3</v>
      </c>
      <c r="BN1841" s="196">
        <v>2.3579408000000001E-9</v>
      </c>
      <c r="BO1841" s="108">
        <v>4653.42</v>
      </c>
      <c r="BP1841" s="108">
        <v>129436</v>
      </c>
      <c r="BQ1841" s="108">
        <v>0</v>
      </c>
      <c r="BR1841" s="108">
        <v>0</v>
      </c>
      <c r="BS1841" s="108">
        <v>0</v>
      </c>
      <c r="BU1841" s="69">
        <v>89.112791999999999</v>
      </c>
      <c r="BV1841" s="69">
        <v>4.4150912</v>
      </c>
      <c r="BW1841" s="69">
        <v>39.702139000000003</v>
      </c>
      <c r="BX1841" s="69">
        <v>0.14185791</v>
      </c>
      <c r="BY1841" s="69">
        <v>4.3595413000000001</v>
      </c>
      <c r="BZ1841" s="69">
        <v>0.25537362000000002</v>
      </c>
      <c r="CA1841" s="69">
        <v>1.2778642</v>
      </c>
      <c r="CB1841" s="69">
        <v>0.40228065000000002</v>
      </c>
      <c r="CC1841" s="69">
        <v>0.35280773999999998</v>
      </c>
      <c r="CD1841" s="69">
        <v>0.44060363000000002</v>
      </c>
      <c r="CE1841" s="172">
        <v>2.7109077000000001E-7</v>
      </c>
      <c r="CF1841" s="172">
        <v>5.2142853999999998E-6</v>
      </c>
      <c r="CG1841" s="172">
        <v>9.3673941999999999E-5</v>
      </c>
      <c r="CH1841" s="69">
        <v>3.4307216999999999</v>
      </c>
      <c r="CI1841" s="69">
        <v>17.130756999999999</v>
      </c>
      <c r="CJ1841" s="69">
        <v>17.203654</v>
      </c>
      <c r="CK1841" s="69">
        <v>0</v>
      </c>
      <c r="CM1841" s="197">
        <v>7.9292807999999996E-5</v>
      </c>
      <c r="CN1841" s="198">
        <v>1403556.7</v>
      </c>
      <c r="CO1841" s="198">
        <v>9258.7942999999996</v>
      </c>
      <c r="CP1841" s="198">
        <v>3076.1716000000001</v>
      </c>
      <c r="CQ1841" s="198">
        <v>1.1062892E-2</v>
      </c>
      <c r="CR1841" s="198">
        <v>2.3294783999999999E-2</v>
      </c>
      <c r="CS1841" s="198">
        <v>197.67183</v>
      </c>
      <c r="CT1841" s="198">
        <v>149660.57999999999</v>
      </c>
      <c r="CU1841" s="198">
        <v>32.885657000000002</v>
      </c>
      <c r="CV1841" s="198">
        <v>153.95311000000001</v>
      </c>
    </row>
    <row r="1842" spans="1:100" ht="14.4">
      <c r="A1842" t="s">
        <v>3981</v>
      </c>
      <c r="B1842" s="85" t="s">
        <v>3355</v>
      </c>
      <c r="C1842" s="113" t="str">
        <f t="shared" si="782"/>
        <v>B.080.01.302</v>
      </c>
      <c r="D1842" s="9" t="s">
        <v>3354</v>
      </c>
      <c r="E1842" s="112" t="s">
        <v>2614</v>
      </c>
      <c r="F1842" s="115" t="str">
        <f t="shared" si="783"/>
        <v>4.5 MW wind turbine - foundation</v>
      </c>
      <c r="G1842" s="143">
        <f t="shared" si="767"/>
        <v>315826.88666666672</v>
      </c>
      <c r="I1842" s="118">
        <f t="shared" si="768"/>
        <v>69441.674759584916</v>
      </c>
      <c r="K1842" s="161">
        <f t="shared" si="769"/>
        <v>4896.5918459000004</v>
      </c>
      <c r="L1842" s="161">
        <f t="shared" si="770"/>
        <v>11518.1494559</v>
      </c>
      <c r="M1842" s="162">
        <f t="shared" si="771"/>
        <v>5652.9004577849209</v>
      </c>
      <c r="N1842" s="161">
        <v>47374.033000000003</v>
      </c>
      <c r="O1842" s="132">
        <v>6256.9372999999996</v>
      </c>
      <c r="P1842" s="132">
        <v>4109.2713000000003</v>
      </c>
      <c r="Q1842" s="132">
        <v>4269.3436000000002</v>
      </c>
      <c r="R1842" s="132">
        <v>439.32029999999997</v>
      </c>
      <c r="S1842" s="132">
        <v>8.6690059000000002</v>
      </c>
      <c r="T1842" s="132">
        <v>179.25894</v>
      </c>
      <c r="U1842" s="132">
        <v>568.42718000000002</v>
      </c>
      <c r="V1842" s="132">
        <v>5164.6797999999999</v>
      </c>
      <c r="W1842" s="132">
        <v>577.76801999999998</v>
      </c>
      <c r="X1842" s="132">
        <v>474.23827999999997</v>
      </c>
      <c r="Y1842" s="132">
        <v>5.7456559</v>
      </c>
      <c r="Z1842" s="132">
        <v>13.982341999999999</v>
      </c>
      <c r="AA1842" s="164">
        <v>3.5784921000000001E-5</v>
      </c>
      <c r="AC1842" s="118">
        <f t="shared" si="772"/>
        <v>47374.033000000003</v>
      </c>
      <c r="AD1842" s="118">
        <f t="shared" si="773"/>
        <v>15831.227625899999</v>
      </c>
      <c r="AE1842" s="118">
        <f t="shared" si="774"/>
        <v>10948.618122</v>
      </c>
      <c r="AF1842" s="118">
        <f t="shared" si="775"/>
        <v>11518.1494559</v>
      </c>
      <c r="AG1842" s="118">
        <f t="shared" si="776"/>
        <v>5638.9181157849207</v>
      </c>
      <c r="AI1842" s="69">
        <v>2340834.9</v>
      </c>
      <c r="AJ1842" s="69">
        <v>2304548.9</v>
      </c>
      <c r="AK1842" s="69">
        <v>2169.8542000000002</v>
      </c>
      <c r="AL1842" s="69">
        <v>0</v>
      </c>
      <c r="AM1842" s="69">
        <v>1315.9503999999999</v>
      </c>
      <c r="AN1842" s="69">
        <v>9571.4765000000007</v>
      </c>
      <c r="AO1842" s="69">
        <v>23228.73</v>
      </c>
      <c r="AQ1842" s="116">
        <v>6708.6863000000003</v>
      </c>
      <c r="AR1842" s="116">
        <v>6269.2799000000005</v>
      </c>
      <c r="AS1842" s="116">
        <v>270.23554000000001</v>
      </c>
      <c r="AT1842" s="116">
        <v>169.17089000000001</v>
      </c>
      <c r="AU1842" s="150">
        <f t="shared" si="777"/>
        <v>0.37585610528036406</v>
      </c>
      <c r="AV1842" s="150">
        <f t="shared" si="778"/>
        <v>9.9939178488773583E-4</v>
      </c>
      <c r="AW1842" s="163">
        <f t="shared" si="779"/>
        <v>23693.40165</v>
      </c>
      <c r="AX1842" s="108">
        <v>0.29308947000000002</v>
      </c>
      <c r="AY1842" s="108">
        <v>8.8432175000000002E-4</v>
      </c>
      <c r="AZ1842" s="196">
        <v>2.4160930000000001E-8</v>
      </c>
      <c r="BA1842" s="196">
        <v>5.2041687E-8</v>
      </c>
      <c r="BB1842" s="196">
        <v>2.517696E-11</v>
      </c>
      <c r="BC1842" s="108">
        <v>1.1738363E-4</v>
      </c>
      <c r="BD1842" s="108">
        <v>8.2493038000000005E-2</v>
      </c>
      <c r="BE1842" s="196">
        <v>2.6646929E-5</v>
      </c>
      <c r="BF1842" s="196">
        <v>8.8257977000000005E-5</v>
      </c>
      <c r="BG1842" s="196">
        <v>1.0766961E-9</v>
      </c>
      <c r="BH1842" s="196">
        <v>3.3444437999999999E-8</v>
      </c>
      <c r="BI1842" s="196">
        <v>1.0223449E-7</v>
      </c>
      <c r="BJ1842" s="196">
        <v>3.4350372000000001E-9</v>
      </c>
      <c r="BK1842" s="196">
        <v>7.7729618999999998E-10</v>
      </c>
      <c r="BL1842" s="196">
        <v>6.7893335000000003E-6</v>
      </c>
      <c r="BM1842" s="108">
        <v>1.4937225E-4</v>
      </c>
      <c r="BN1842" s="196">
        <v>2.4582729999999999E-16</v>
      </c>
      <c r="BO1842" s="108">
        <v>680.35564999999997</v>
      </c>
      <c r="BP1842" s="108">
        <v>23013.045999999998</v>
      </c>
      <c r="BQ1842" s="108">
        <v>0</v>
      </c>
      <c r="BR1842" s="108">
        <v>0</v>
      </c>
      <c r="BS1842" s="108">
        <v>0</v>
      </c>
      <c r="BU1842" s="69">
        <v>14.254460999999999</v>
      </c>
      <c r="BV1842" s="69">
        <v>0.60896236999999998</v>
      </c>
      <c r="BW1842" s="69">
        <v>8.8060916000000002</v>
      </c>
      <c r="BX1842" s="69">
        <v>6.8482110999999998E-2</v>
      </c>
      <c r="BY1842" s="69">
        <v>0.88429592999999995</v>
      </c>
      <c r="BZ1842" s="69">
        <v>9.6515703E-4</v>
      </c>
      <c r="CA1842" s="172">
        <v>6.2623744999999998E-6</v>
      </c>
      <c r="CB1842" s="69">
        <v>1.4490067999999999E-3</v>
      </c>
      <c r="CC1842" s="69">
        <v>2.0885587000000001E-2</v>
      </c>
      <c r="CD1842" s="69">
        <v>0.14373367000000001</v>
      </c>
      <c r="CE1842" s="172">
        <v>7.1391036999999996E-8</v>
      </c>
      <c r="CF1842" s="172">
        <v>5.4361571999999997E-13</v>
      </c>
      <c r="CG1842" s="172">
        <v>4.6676025999999999E-9</v>
      </c>
      <c r="CH1842" s="69">
        <v>0.85555101</v>
      </c>
      <c r="CI1842" s="69">
        <v>2.811337</v>
      </c>
      <c r="CJ1842" s="69">
        <v>5.2701459999999999E-2</v>
      </c>
      <c r="CK1842" s="69">
        <v>0</v>
      </c>
      <c r="CM1842" s="197">
        <v>5.5058374000000001E-9</v>
      </c>
      <c r="CN1842" s="198">
        <v>315825.51</v>
      </c>
      <c r="CO1842" s="198">
        <v>336.75346000000002</v>
      </c>
      <c r="CP1842" s="198">
        <v>416.86156999999997</v>
      </c>
      <c r="CQ1842" s="197">
        <v>4.6714076999999998E-5</v>
      </c>
      <c r="CR1842" s="198">
        <v>5.5604875E-3</v>
      </c>
      <c r="CS1842" s="198">
        <v>36.102710000000002</v>
      </c>
      <c r="CT1842" s="198">
        <v>2925.6922</v>
      </c>
      <c r="CU1842" s="198">
        <v>7.2045333999999996E-4</v>
      </c>
      <c r="CV1842" s="198">
        <v>11.761708</v>
      </c>
    </row>
    <row r="1843" spans="1:100" ht="14.4">
      <c r="A1843" t="s">
        <v>3982</v>
      </c>
      <c r="B1843" s="85" t="s">
        <v>3355</v>
      </c>
      <c r="C1843" s="113" t="str">
        <f t="shared" si="782"/>
        <v>B.080.01.303</v>
      </c>
      <c r="D1843" s="9" t="s">
        <v>3354</v>
      </c>
      <c r="E1843" s="112" t="s">
        <v>2614</v>
      </c>
      <c r="F1843" s="115" t="str">
        <f t="shared" si="783"/>
        <v>4.5 MW wind turbine - moving parts diameter 163 m</v>
      </c>
      <c r="G1843" s="143">
        <f t="shared" si="767"/>
        <v>702404.8</v>
      </c>
      <c r="I1843" s="118">
        <f t="shared" si="768"/>
        <v>213950.0211396353</v>
      </c>
      <c r="K1843" s="161">
        <f t="shared" si="769"/>
        <v>8759.934870000001</v>
      </c>
      <c r="L1843" s="161">
        <f t="shared" si="770"/>
        <v>52754.464952599999</v>
      </c>
      <c r="M1843" s="162">
        <f t="shared" si="771"/>
        <v>47074.901317035299</v>
      </c>
      <c r="N1843" s="161">
        <v>105360.72</v>
      </c>
      <c r="O1843" s="132">
        <v>23689.848999999998</v>
      </c>
      <c r="P1843" s="132">
        <v>6333.5967000000001</v>
      </c>
      <c r="Q1843" s="132">
        <v>7235.6781000000001</v>
      </c>
      <c r="R1843" s="132">
        <v>769.16051000000004</v>
      </c>
      <c r="S1843" s="132">
        <v>333.52508</v>
      </c>
      <c r="T1843" s="132">
        <v>421.57118000000003</v>
      </c>
      <c r="U1843" s="132">
        <v>590.69914000000006</v>
      </c>
      <c r="V1843" s="132">
        <v>45174.527999999998</v>
      </c>
      <c r="W1843" s="132">
        <v>22130.796999999999</v>
      </c>
      <c r="X1843" s="132">
        <v>1157.0722000000001</v>
      </c>
      <c r="Y1843" s="132">
        <v>9.5231125999999993</v>
      </c>
      <c r="Z1843" s="132">
        <v>743.30033000000003</v>
      </c>
      <c r="AA1843" s="132">
        <v>7.8703530000000005E-4</v>
      </c>
      <c r="AC1843" s="118">
        <f t="shared" si="772"/>
        <v>105360.72</v>
      </c>
      <c r="AD1843" s="118">
        <f t="shared" si="773"/>
        <v>39374.079709999991</v>
      </c>
      <c r="AE1843" s="118">
        <f t="shared" si="774"/>
        <v>31357.445169999999</v>
      </c>
      <c r="AF1843" s="118">
        <f t="shared" si="775"/>
        <v>52754.464952599999</v>
      </c>
      <c r="AG1843" s="118">
        <f t="shared" si="776"/>
        <v>46331.600987035301</v>
      </c>
      <c r="AI1843" s="69">
        <v>7749794.7000000002</v>
      </c>
      <c r="AJ1843" s="69">
        <v>7463069.7999999998</v>
      </c>
      <c r="AK1843" s="69">
        <v>117861.68</v>
      </c>
      <c r="AL1843" s="69">
        <v>0</v>
      </c>
      <c r="AM1843" s="69">
        <v>38650.006999999998</v>
      </c>
      <c r="AN1843" s="69">
        <v>40232.103999999999</v>
      </c>
      <c r="AO1843" s="69">
        <v>89981.069000000003</v>
      </c>
      <c r="AQ1843" s="116">
        <v>18708.094000000001</v>
      </c>
      <c r="AR1843" s="116">
        <v>17550.319</v>
      </c>
      <c r="AS1843" s="116">
        <v>684.44209999999998</v>
      </c>
      <c r="AT1843" s="116">
        <v>473.33267999999998</v>
      </c>
      <c r="AU1843" s="150">
        <f t="shared" si="777"/>
        <v>1.0521773871984503</v>
      </c>
      <c r="AV1843" s="150">
        <f t="shared" si="778"/>
        <v>2.5312208017756002E-3</v>
      </c>
      <c r="AW1843" s="163">
        <f t="shared" si="779"/>
        <v>66293.092399999994</v>
      </c>
      <c r="AX1843" s="108">
        <v>0.65933401999999997</v>
      </c>
      <c r="AY1843" s="108">
        <v>1.9892588000000001E-3</v>
      </c>
      <c r="AZ1843" s="196">
        <v>5.4393403999999999E-8</v>
      </c>
      <c r="BA1843" s="196">
        <v>5.2047407000000002E-6</v>
      </c>
      <c r="BB1843" s="196">
        <v>6.7750526000000005E-11</v>
      </c>
      <c r="BC1843" s="108">
        <v>5.1158938999999997E-4</v>
      </c>
      <c r="BD1843" s="108">
        <v>0.35851022999999999</v>
      </c>
      <c r="BE1843" s="196">
        <v>8.3670268000000003E-5</v>
      </c>
      <c r="BF1843" s="108">
        <v>4.0706268000000002E-4</v>
      </c>
      <c r="BG1843" s="196">
        <v>4.924568E-5</v>
      </c>
      <c r="BH1843" s="196">
        <v>4.3772231000000001E-8</v>
      </c>
      <c r="BI1843" s="196">
        <v>1.6828989E-6</v>
      </c>
      <c r="BJ1843" s="196">
        <v>1.5975534999999999E-7</v>
      </c>
      <c r="BK1843" s="196">
        <v>4.0195950000000002E-8</v>
      </c>
      <c r="BL1843" s="108">
        <v>2.5887759999999999E-2</v>
      </c>
      <c r="BM1843" s="108">
        <v>7.9285829999999995E-3</v>
      </c>
      <c r="BN1843" s="196">
        <v>2.3579406E-9</v>
      </c>
      <c r="BO1843" s="108">
        <v>2358.2784000000001</v>
      </c>
      <c r="BP1843" s="108">
        <v>63934.813999999998</v>
      </c>
      <c r="BQ1843" s="108">
        <v>0</v>
      </c>
      <c r="BR1843" s="108">
        <v>0</v>
      </c>
      <c r="BS1843" s="108">
        <v>0</v>
      </c>
      <c r="BU1843" s="69">
        <v>55.501423000000003</v>
      </c>
      <c r="BV1843" s="69">
        <v>2.9355047999999999</v>
      </c>
      <c r="BW1843" s="69">
        <v>19.584910000000001</v>
      </c>
      <c r="BX1843" s="69">
        <v>7.1340606000000001E-2</v>
      </c>
      <c r="BY1843" s="69">
        <v>2.7547814000000002</v>
      </c>
      <c r="BZ1843" s="69">
        <v>0.24963303000000001</v>
      </c>
      <c r="CA1843" s="69">
        <v>1.2778277</v>
      </c>
      <c r="CB1843" s="69">
        <v>0.39363828000000001</v>
      </c>
      <c r="CC1843" s="69">
        <v>0.33166628999999997</v>
      </c>
      <c r="CD1843" s="69">
        <v>0.28927414000000001</v>
      </c>
      <c r="CE1843" s="172">
        <v>1.9211137000000001E-7</v>
      </c>
      <c r="CF1843" s="172">
        <v>5.2142847000000002E-6</v>
      </c>
      <c r="CG1843" s="172">
        <v>9.3668778000000007E-5</v>
      </c>
      <c r="CH1843" s="69">
        <v>1.5497884</v>
      </c>
      <c r="CI1843" s="69">
        <v>9.0766591000000005</v>
      </c>
      <c r="CJ1843" s="69">
        <v>16.9863</v>
      </c>
      <c r="CK1843" s="69">
        <v>0</v>
      </c>
      <c r="CM1843" s="197">
        <v>7.9286715999999998E-5</v>
      </c>
      <c r="CN1843" s="198">
        <v>682092.66</v>
      </c>
      <c r="CO1843" s="198">
        <v>7878.9551000000001</v>
      </c>
      <c r="CP1843" s="198">
        <v>2062.5558999999998</v>
      </c>
      <c r="CQ1843" s="198">
        <v>1.1014525000000001E-2</v>
      </c>
      <c r="CR1843" s="198">
        <v>1.7633986000000001E-2</v>
      </c>
      <c r="CS1843" s="198">
        <v>125.18359</v>
      </c>
      <c r="CT1843" s="198">
        <v>146590.47</v>
      </c>
      <c r="CU1843" s="198">
        <v>32.882447999999997</v>
      </c>
      <c r="CV1843" s="198">
        <v>105.77572000000001</v>
      </c>
    </row>
    <row r="1844" spans="1:100" ht="14.4">
      <c r="A1844" t="s">
        <v>3983</v>
      </c>
      <c r="B1844" s="85" t="s">
        <v>3355</v>
      </c>
      <c r="C1844" s="113" t="str">
        <f t="shared" si="782"/>
        <v>B.080.01.304</v>
      </c>
      <c r="D1844" s="9" t="s">
        <v>3354</v>
      </c>
      <c r="E1844" s="112" t="s">
        <v>2614</v>
      </c>
      <c r="F1844" s="115" t="str">
        <f t="shared" si="783"/>
        <v>4.5 MW wind turbine - tower 98 meter</v>
      </c>
      <c r="G1844" s="143">
        <f t="shared" si="767"/>
        <v>405669.33333333337</v>
      </c>
      <c r="I1844" s="118">
        <f t="shared" si="768"/>
        <v>93815.856018883613</v>
      </c>
      <c r="K1844" s="161">
        <f t="shared" si="769"/>
        <v>5082.9118254200002</v>
      </c>
      <c r="L1844" s="161">
        <f t="shared" si="770"/>
        <v>16224.044610020001</v>
      </c>
      <c r="M1844" s="162">
        <f t="shared" si="771"/>
        <v>11658.499583443601</v>
      </c>
      <c r="N1844" s="161">
        <v>60850.400000000001</v>
      </c>
      <c r="O1844" s="132">
        <v>12190.909</v>
      </c>
      <c r="P1844" s="132">
        <v>4030.221</v>
      </c>
      <c r="Q1844" s="132">
        <v>5070.7353000000003</v>
      </c>
      <c r="R1844" s="132">
        <v>9.2963015999999996</v>
      </c>
      <c r="S1844" s="132">
        <v>0.17240282000000001</v>
      </c>
      <c r="T1844" s="132">
        <v>2.707821</v>
      </c>
      <c r="U1844" s="132">
        <v>1.1980565999999999</v>
      </c>
      <c r="V1844" s="132">
        <v>11465.477000000001</v>
      </c>
      <c r="W1844" s="132">
        <v>1.3283764</v>
      </c>
      <c r="X1844" s="132">
        <v>193.01016999999999</v>
      </c>
      <c r="Y1844" s="132">
        <v>0.38817701999999998</v>
      </c>
      <c r="Z1844" s="132">
        <v>1.1351994000000001E-2</v>
      </c>
      <c r="AA1844" s="132">
        <v>1.0614496000000001E-3</v>
      </c>
      <c r="AC1844" s="118">
        <f t="shared" si="772"/>
        <v>60850.400000000001</v>
      </c>
      <c r="AD1844" s="118">
        <f t="shared" si="773"/>
        <v>21305.239882019996</v>
      </c>
      <c r="AE1844" s="118">
        <f t="shared" si="774"/>
        <v>16222.339408594</v>
      </c>
      <c r="AF1844" s="118">
        <f t="shared" si="775"/>
        <v>16224.044610020001</v>
      </c>
      <c r="AG1844" s="118">
        <f t="shared" si="776"/>
        <v>11658.488231449601</v>
      </c>
      <c r="AI1844" s="69">
        <v>4402758.9000000004</v>
      </c>
      <c r="AJ1844" s="69">
        <v>4277531.4000000004</v>
      </c>
      <c r="AK1844" s="69">
        <v>22918.625</v>
      </c>
      <c r="AL1844" s="69">
        <v>0</v>
      </c>
      <c r="AM1844" s="69">
        <v>53.631771000000001</v>
      </c>
      <c r="AN1844" s="69">
        <v>7828.5379000000003</v>
      </c>
      <c r="AO1844" s="69">
        <v>94426.721999999994</v>
      </c>
      <c r="AQ1844" s="116">
        <v>8755.1237000000001</v>
      </c>
      <c r="AR1844" s="116">
        <v>8090.0577999999996</v>
      </c>
      <c r="AS1844" s="116">
        <v>350.17108999999999</v>
      </c>
      <c r="AT1844" s="116">
        <v>314.89488</v>
      </c>
      <c r="AU1844" s="150">
        <f t="shared" si="777"/>
        <v>0.48501545820301617</v>
      </c>
      <c r="AV1844" s="150">
        <f t="shared" si="778"/>
        <v>1.2950114491053733E-3</v>
      </c>
      <c r="AW1844" s="163">
        <f t="shared" si="779"/>
        <v>44102.924900000005</v>
      </c>
      <c r="AX1844" s="108">
        <v>0.37649946000000001</v>
      </c>
      <c r="AY1844" s="108">
        <v>1.1359911999999999E-3</v>
      </c>
      <c r="AZ1844" s="196">
        <v>3.1036839999999997E-8</v>
      </c>
      <c r="BA1844" s="196">
        <v>1.6227283999999999E-7</v>
      </c>
      <c r="BB1844" s="196">
        <v>2.6761340000000001E-12</v>
      </c>
      <c r="BC1844" s="108">
        <v>1.4718892000000001E-4</v>
      </c>
      <c r="BD1844" s="108">
        <v>0.10826076</v>
      </c>
      <c r="BE1844" s="196">
        <v>3.2949388000000001E-5</v>
      </c>
      <c r="BF1844" s="108">
        <v>1.2593220999999999E-4</v>
      </c>
      <c r="BG1844" s="196">
        <v>3.7217069999999998E-9</v>
      </c>
      <c r="BH1844" s="196">
        <v>1.0171202E-7</v>
      </c>
      <c r="BI1844" s="196">
        <v>1.7940372000000001E-9</v>
      </c>
      <c r="BJ1844" s="196">
        <v>3.1339358000000001E-10</v>
      </c>
      <c r="BK1844" s="196">
        <v>7.3107567000000004E-11</v>
      </c>
      <c r="BL1844" s="196">
        <v>9.8626384999999997E-6</v>
      </c>
      <c r="BM1844" s="196">
        <v>9.8024368999999998E-5</v>
      </c>
      <c r="BN1844" s="196">
        <v>2.6129715000000001E-17</v>
      </c>
      <c r="BO1844" s="108">
        <v>1614.7859000000001</v>
      </c>
      <c r="BP1844" s="108">
        <v>42488.139000000003</v>
      </c>
      <c r="BQ1844" s="108">
        <v>0</v>
      </c>
      <c r="BR1844" s="108">
        <v>0</v>
      </c>
      <c r="BS1844" s="108">
        <v>0</v>
      </c>
      <c r="BU1844" s="69">
        <v>19.356908000000001</v>
      </c>
      <c r="BV1844" s="69">
        <v>0.87062402999999999</v>
      </c>
      <c r="BW1844" s="69">
        <v>11.311137</v>
      </c>
      <c r="BX1844" s="69">
        <v>2.035196E-3</v>
      </c>
      <c r="BY1844" s="69">
        <v>0.72046396999999995</v>
      </c>
      <c r="BZ1844" s="69">
        <v>4.7754308999999997E-3</v>
      </c>
      <c r="CA1844" s="172">
        <v>3.0187922999999999E-5</v>
      </c>
      <c r="CB1844" s="69">
        <v>7.1933676000000002E-3</v>
      </c>
      <c r="CC1844" s="69">
        <v>2.5586145000000001E-4</v>
      </c>
      <c r="CD1844" s="69">
        <v>7.5958153000000002E-3</v>
      </c>
      <c r="CE1844" s="172">
        <v>7.5883658000000007E-9</v>
      </c>
      <c r="CF1844" s="172">
        <v>5.7782532000000006E-14</v>
      </c>
      <c r="CG1844" s="172">
        <v>4.9613337000000004E-10</v>
      </c>
      <c r="CH1844" s="69">
        <v>1.0253823</v>
      </c>
      <c r="CI1844" s="69">
        <v>5.2427614</v>
      </c>
      <c r="CJ1844" s="69">
        <v>0.16465295999999999</v>
      </c>
      <c r="CK1844" s="69">
        <v>0</v>
      </c>
      <c r="CM1844" s="197">
        <v>5.8523183999999998E-10</v>
      </c>
      <c r="CN1844" s="198">
        <v>405638.56</v>
      </c>
      <c r="CO1844" s="198">
        <v>1043.0857000000001</v>
      </c>
      <c r="CP1844" s="198">
        <v>596.75411999999994</v>
      </c>
      <c r="CQ1844" s="197">
        <v>1.6536159999999999E-6</v>
      </c>
      <c r="CR1844" s="198">
        <v>1.0031057999999999E-4</v>
      </c>
      <c r="CS1844" s="198">
        <v>36.385536999999999</v>
      </c>
      <c r="CT1844" s="198">
        <v>144.41043999999999</v>
      </c>
      <c r="CU1844" s="198">
        <v>2.4883305000000001E-3</v>
      </c>
      <c r="CV1844" s="198">
        <v>36.415685000000003</v>
      </c>
    </row>
    <row r="1845" spans="1:100" ht="14.4">
      <c r="A1845" t="s">
        <v>3276</v>
      </c>
      <c r="B1845" s="85" t="s">
        <v>3355</v>
      </c>
      <c r="C1845" s="113" t="str">
        <f t="shared" si="782"/>
        <v>B.080.01.401</v>
      </c>
      <c r="D1845" s="9" t="s">
        <v>3354</v>
      </c>
      <c r="E1845" s="112" t="s">
        <v>2614</v>
      </c>
      <c r="F1845" s="115" t="str">
        <f t="shared" si="783"/>
        <v>6.2 MW full wind turbine (onshore)</v>
      </c>
      <c r="G1845" s="143">
        <f t="shared" si="767"/>
        <v>2380202.2666666671</v>
      </c>
      <c r="I1845" s="118">
        <f t="shared" si="768"/>
        <v>678823.89206371712</v>
      </c>
      <c r="K1845" s="161">
        <f t="shared" si="769"/>
        <v>34346.1374</v>
      </c>
      <c r="L1845" s="161">
        <f t="shared" si="770"/>
        <v>142292.88547000001</v>
      </c>
      <c r="M1845" s="162">
        <f t="shared" si="771"/>
        <v>145154.529193717</v>
      </c>
      <c r="N1845" s="161">
        <v>357030.34</v>
      </c>
      <c r="O1845" s="132">
        <v>84073.995999999999</v>
      </c>
      <c r="P1845" s="132">
        <v>25090.428</v>
      </c>
      <c r="Q1845" s="132">
        <v>28411.600999999999</v>
      </c>
      <c r="R1845" s="132">
        <v>3078.1428000000001</v>
      </c>
      <c r="S1845" s="132">
        <v>1193.8159000000001</v>
      </c>
      <c r="T1845" s="132">
        <v>1662.5777</v>
      </c>
      <c r="U1845" s="132">
        <v>2161.5236</v>
      </c>
      <c r="V1845" s="132">
        <v>140109.93</v>
      </c>
      <c r="W1845" s="132">
        <v>30930.921999999999</v>
      </c>
      <c r="X1845" s="132">
        <v>3818.6482999999998</v>
      </c>
      <c r="Y1845" s="132">
        <v>36.01587</v>
      </c>
      <c r="Z1845" s="132">
        <v>1225.9474</v>
      </c>
      <c r="AA1845" s="132">
        <v>3.4937169999999999E-3</v>
      </c>
      <c r="AC1845" s="118">
        <f t="shared" si="772"/>
        <v>357030.34</v>
      </c>
      <c r="AD1845" s="118">
        <f t="shared" si="773"/>
        <v>145672.08499999996</v>
      </c>
      <c r="AE1845" s="118">
        <f t="shared" si="774"/>
        <v>112551.895</v>
      </c>
      <c r="AF1845" s="118">
        <f t="shared" si="775"/>
        <v>142292.88547000001</v>
      </c>
      <c r="AG1845" s="118">
        <f t="shared" si="776"/>
        <v>143928.58179371699</v>
      </c>
      <c r="AI1845" s="69">
        <v>23856617</v>
      </c>
      <c r="AJ1845" s="69">
        <v>23025409</v>
      </c>
      <c r="AK1845" s="69">
        <v>306425.40999999997</v>
      </c>
      <c r="AL1845" s="69">
        <v>0</v>
      </c>
      <c r="AM1845" s="69">
        <v>55851.184999999998</v>
      </c>
      <c r="AN1845" s="69">
        <v>95240.244999999995</v>
      </c>
      <c r="AO1845" s="69">
        <v>373691.26</v>
      </c>
      <c r="AQ1845" s="116">
        <v>62122</v>
      </c>
      <c r="AR1845" s="116">
        <v>58310.237000000001</v>
      </c>
      <c r="AS1845" s="116">
        <v>2270.2615999999998</v>
      </c>
      <c r="AT1845" s="116">
        <v>1541.5011</v>
      </c>
      <c r="AU1845" s="150">
        <f t="shared" si="777"/>
        <v>3.4958176589472671</v>
      </c>
      <c r="AV1845" s="150">
        <f t="shared" si="778"/>
        <v>8.3959379557556977E-3</v>
      </c>
      <c r="AW1845" s="163">
        <f t="shared" si="779"/>
        <v>215896.5153</v>
      </c>
      <c r="AX1845" s="108">
        <v>2.2203442</v>
      </c>
      <c r="AY1845" s="108">
        <v>6.6992010000000001E-3</v>
      </c>
      <c r="AZ1845" s="196">
        <v>1.8309124999999999E-7</v>
      </c>
      <c r="BA1845" s="196">
        <v>8.1930177000000004E-6</v>
      </c>
      <c r="BB1845" s="196">
        <v>2.2956669E-10</v>
      </c>
      <c r="BC1845" s="108">
        <v>1.3486237E-3</v>
      </c>
      <c r="BD1845" s="108">
        <v>1.207743</v>
      </c>
      <c r="BE1845" s="108">
        <v>2.4800046000000002E-4</v>
      </c>
      <c r="BF1845" s="108">
        <v>1.3642763999999999E-3</v>
      </c>
      <c r="BG1845" s="196">
        <v>8.0284497999999995E-5</v>
      </c>
      <c r="BH1845" s="196">
        <v>2.9822599999999999E-7</v>
      </c>
      <c r="BI1845" s="196">
        <v>3.3637384E-6</v>
      </c>
      <c r="BJ1845" s="196">
        <v>2.5987712999999999E-7</v>
      </c>
      <c r="BK1845" s="196">
        <v>6.7730852000000005E-8</v>
      </c>
      <c r="BL1845" s="108">
        <v>5.1601648999999999E-2</v>
      </c>
      <c r="BM1845" s="108">
        <v>1.4771993000000001E-2</v>
      </c>
      <c r="BN1845" s="196">
        <v>2.9341237000000001E-9</v>
      </c>
      <c r="BO1845" s="108">
        <v>8099.6453000000001</v>
      </c>
      <c r="BP1845" s="108">
        <v>207796.87</v>
      </c>
      <c r="BQ1845" s="108">
        <v>0</v>
      </c>
      <c r="BR1845" s="108">
        <v>0</v>
      </c>
      <c r="BS1845" s="108">
        <v>0</v>
      </c>
      <c r="BU1845" s="69">
        <v>150.04508999999999</v>
      </c>
      <c r="BV1845" s="69">
        <v>9.6504133999999997</v>
      </c>
      <c r="BW1845" s="69">
        <v>66.366354999999999</v>
      </c>
      <c r="BX1845" s="69">
        <v>0.26432117999999999</v>
      </c>
      <c r="BY1845" s="69">
        <v>9.9793724000000008</v>
      </c>
      <c r="BZ1845" s="69">
        <v>0.45377402</v>
      </c>
      <c r="CA1845" s="69">
        <v>2.0837550999999999</v>
      </c>
      <c r="CB1845" s="69">
        <v>0.77601664999999997</v>
      </c>
      <c r="CC1845" s="69">
        <v>1.4915802</v>
      </c>
      <c r="CD1845" s="69">
        <v>1.1682965999999999</v>
      </c>
      <c r="CE1845" s="172">
        <v>6.5095244000000005E-7</v>
      </c>
      <c r="CF1845" s="172">
        <v>6.4884402999999997E-6</v>
      </c>
      <c r="CG1845" s="69">
        <v>1.1658443E-4</v>
      </c>
      <c r="CH1845" s="69">
        <v>6.0092631000000001</v>
      </c>
      <c r="CI1845" s="69">
        <v>28.220869</v>
      </c>
      <c r="CJ1845" s="69">
        <v>23.580950000000001</v>
      </c>
      <c r="CK1845" s="69">
        <v>0</v>
      </c>
      <c r="CM1845" s="197">
        <v>9.869283E-5</v>
      </c>
      <c r="CN1845" s="198">
        <v>2351039.4</v>
      </c>
      <c r="CO1845" s="198">
        <v>16602.705999999998</v>
      </c>
      <c r="CP1845" s="198">
        <v>6690.6162999999997</v>
      </c>
      <c r="CQ1845" s="198">
        <v>2.2156466E-2</v>
      </c>
      <c r="CR1845" s="198">
        <v>5.9289682000000003E-2</v>
      </c>
      <c r="CS1845" s="198">
        <v>445.74329999999998</v>
      </c>
      <c r="CT1845" s="198">
        <v>276735.38</v>
      </c>
      <c r="CU1845" s="198">
        <v>53.557074</v>
      </c>
      <c r="CV1845" s="198">
        <v>279.58103999999997</v>
      </c>
    </row>
    <row r="1846" spans="1:100" ht="14.4">
      <c r="A1846" t="s">
        <v>3984</v>
      </c>
      <c r="B1846" s="85" t="s">
        <v>3355</v>
      </c>
      <c r="C1846" s="113" t="str">
        <f t="shared" si="782"/>
        <v>B.080.01.402</v>
      </c>
      <c r="D1846" s="9" t="s">
        <v>3354</v>
      </c>
      <c r="E1846" s="112" t="s">
        <v>2614</v>
      </c>
      <c r="F1846" s="115" t="str">
        <f t="shared" si="783"/>
        <v>6.2 MW wind turbine - foundation</v>
      </c>
      <c r="G1846" s="143">
        <f t="shared" si="767"/>
        <v>542695.49333333329</v>
      </c>
      <c r="I1846" s="118">
        <f t="shared" si="768"/>
        <v>124975.15082046582</v>
      </c>
      <c r="K1846" s="161">
        <f t="shared" si="769"/>
        <v>8385.2438829999992</v>
      </c>
      <c r="L1846" s="161">
        <f t="shared" si="770"/>
        <v>22315.712351999999</v>
      </c>
      <c r="M1846" s="162">
        <f t="shared" si="771"/>
        <v>12869.870585465833</v>
      </c>
      <c r="N1846" s="161">
        <v>81404.323999999993</v>
      </c>
      <c r="O1846" s="132">
        <v>14061.703</v>
      </c>
      <c r="P1846" s="132">
        <v>7128.2619000000004</v>
      </c>
      <c r="Q1846" s="132">
        <v>7255.3679000000002</v>
      </c>
      <c r="R1846" s="132">
        <v>779.15146000000004</v>
      </c>
      <c r="S1846" s="132">
        <v>25.483422999999998</v>
      </c>
      <c r="T1846" s="132">
        <v>325.24110000000002</v>
      </c>
      <c r="U1846" s="132">
        <v>1035.2203</v>
      </c>
      <c r="V1846" s="132">
        <v>11818.753000000001</v>
      </c>
      <c r="W1846" s="132">
        <v>77.923000000000002</v>
      </c>
      <c r="X1846" s="132">
        <v>1020.1227</v>
      </c>
      <c r="Y1846" s="132">
        <v>12.604151999999999</v>
      </c>
      <c r="Z1846" s="132">
        <v>30.994885</v>
      </c>
      <c r="AA1846" s="164">
        <v>4.6583269E-7</v>
      </c>
      <c r="AC1846" s="118">
        <f t="shared" si="772"/>
        <v>81404.323999999993</v>
      </c>
      <c r="AD1846" s="118">
        <f t="shared" si="773"/>
        <v>30610.429083000003</v>
      </c>
      <c r="AE1846" s="118">
        <f t="shared" si="774"/>
        <v>22256.180085</v>
      </c>
      <c r="AF1846" s="118">
        <f t="shared" si="775"/>
        <v>22315.712351999999</v>
      </c>
      <c r="AG1846" s="118">
        <f t="shared" si="776"/>
        <v>12838.875700465833</v>
      </c>
      <c r="AI1846" s="69">
        <v>3915629.8</v>
      </c>
      <c r="AJ1846" s="69">
        <v>3841488.5</v>
      </c>
      <c r="AK1846" s="69">
        <v>22624.192999999999</v>
      </c>
      <c r="AL1846" s="69">
        <v>0</v>
      </c>
      <c r="AM1846" s="69">
        <v>952.55393000000004</v>
      </c>
      <c r="AN1846" s="69">
        <v>16368.275</v>
      </c>
      <c r="AO1846" s="69">
        <v>34196.264999999999</v>
      </c>
      <c r="AQ1846" s="116">
        <v>12790.532999999999</v>
      </c>
      <c r="AR1846" s="116">
        <v>12031.044</v>
      </c>
      <c r="AS1846" s="116">
        <v>488.57977</v>
      </c>
      <c r="AT1846" s="116">
        <v>270.90989000000002</v>
      </c>
      <c r="AU1846" s="150">
        <f t="shared" si="777"/>
        <v>0.72128560378313811</v>
      </c>
      <c r="AV1846" s="150">
        <f t="shared" si="778"/>
        <v>1.8068778525100412E-3</v>
      </c>
      <c r="AW1846" s="163">
        <f t="shared" si="779"/>
        <v>37942.561500000003</v>
      </c>
      <c r="AX1846" s="108">
        <v>0.50385252999999997</v>
      </c>
      <c r="AY1846" s="108">
        <v>1.5202537000000001E-3</v>
      </c>
      <c r="AZ1846" s="196">
        <v>4.1535122E-8</v>
      </c>
      <c r="BA1846" s="196">
        <v>8.0420069E-8</v>
      </c>
      <c r="BB1846" s="196">
        <v>6.3069114999999995E-11</v>
      </c>
      <c r="BC1846" s="108">
        <v>2.2821412999999999E-4</v>
      </c>
      <c r="BD1846" s="108">
        <v>0.21244098</v>
      </c>
      <c r="BE1846" s="196">
        <v>4.8848306999999997E-5</v>
      </c>
      <c r="BF1846" s="108">
        <v>2.3412536000000001E-4</v>
      </c>
      <c r="BG1846" s="196">
        <v>3.2348248000000001E-6</v>
      </c>
      <c r="BH1846" s="196">
        <v>5.0823791000000002E-8</v>
      </c>
      <c r="BI1846" s="196">
        <v>3.0156395999999997E-7</v>
      </c>
      <c r="BJ1846" s="196">
        <v>1.7313053000000001E-8</v>
      </c>
      <c r="BK1846" s="196">
        <v>4.4114374000000002E-9</v>
      </c>
      <c r="BL1846" s="108">
        <v>3.8649074E-3</v>
      </c>
      <c r="BM1846" s="108">
        <v>8.9889177000000004E-4</v>
      </c>
      <c r="BN1846" s="196">
        <v>1.3346641000000001E-11</v>
      </c>
      <c r="BO1846" s="108">
        <v>1236.0815</v>
      </c>
      <c r="BP1846" s="108">
        <v>36706.480000000003</v>
      </c>
      <c r="BQ1846" s="108">
        <v>0</v>
      </c>
      <c r="BR1846" s="108">
        <v>0</v>
      </c>
      <c r="BS1846" s="108">
        <v>0</v>
      </c>
      <c r="BU1846" s="69">
        <v>25.881931000000002</v>
      </c>
      <c r="BV1846" s="69">
        <v>1.6263597999999999</v>
      </c>
      <c r="BW1846" s="69">
        <v>15.131790000000001</v>
      </c>
      <c r="BX1846" s="69">
        <v>0.12434002</v>
      </c>
      <c r="BY1846" s="69">
        <v>1.966448</v>
      </c>
      <c r="BZ1846" s="69">
        <v>2.4062897999999999E-2</v>
      </c>
      <c r="CA1846" s="69">
        <v>8.4134422E-2</v>
      </c>
      <c r="CB1846" s="69">
        <v>3.6499634000000003E-2</v>
      </c>
      <c r="CC1846" s="69">
        <v>5.0232297000000002E-2</v>
      </c>
      <c r="CD1846" s="69">
        <v>0.25728284000000001</v>
      </c>
      <c r="CE1846" s="172">
        <v>1.7883690000000001E-7</v>
      </c>
      <c r="CF1846" s="172">
        <v>2.9514393999999999E-8</v>
      </c>
      <c r="CG1846" s="172">
        <v>5.4179007999999996E-7</v>
      </c>
      <c r="CH1846" s="69">
        <v>1.4902873000000001</v>
      </c>
      <c r="CI1846" s="69">
        <v>4.7097075999999998</v>
      </c>
      <c r="CJ1846" s="69">
        <v>0.38078473000000002</v>
      </c>
      <c r="CK1846" s="69">
        <v>0</v>
      </c>
      <c r="CM1846" s="197">
        <v>4.6247412E-7</v>
      </c>
      <c r="CN1846" s="198">
        <v>542503.02</v>
      </c>
      <c r="CO1846" s="198">
        <v>1289.8921</v>
      </c>
      <c r="CP1846" s="198">
        <v>1118.2456</v>
      </c>
      <c r="CQ1846" s="198">
        <v>1.7264019999999999E-3</v>
      </c>
      <c r="CR1846" s="198">
        <v>1.0640465E-2</v>
      </c>
      <c r="CS1846" s="198">
        <v>84.850958000000006</v>
      </c>
      <c r="CT1846" s="198">
        <v>22908.391</v>
      </c>
      <c r="CU1846" s="198">
        <v>2.1484656000000002</v>
      </c>
      <c r="CV1846" s="198">
        <v>25.820447999999999</v>
      </c>
    </row>
    <row r="1847" spans="1:100" ht="14.4">
      <c r="A1847" t="s">
        <v>3985</v>
      </c>
      <c r="B1847" s="85" t="s">
        <v>3355</v>
      </c>
      <c r="C1847" s="113" t="str">
        <f t="shared" si="782"/>
        <v>B.080.01.403</v>
      </c>
      <c r="D1847" s="9" t="s">
        <v>3354</v>
      </c>
      <c r="E1847" s="112" t="s">
        <v>2614</v>
      </c>
      <c r="F1847" s="115" t="str">
        <f t="shared" si="783"/>
        <v>6.2 MW wind turbine - moving parts  diameter 162 m</v>
      </c>
      <c r="G1847" s="143">
        <f t="shared" si="767"/>
        <v>1049620.6000000001</v>
      </c>
      <c r="I1847" s="118">
        <f t="shared" si="768"/>
        <v>370710.06131426594</v>
      </c>
      <c r="K1847" s="161">
        <f t="shared" si="769"/>
        <v>16105.834500000001</v>
      </c>
      <c r="L1847" s="161">
        <f t="shared" si="770"/>
        <v>88200.378980999987</v>
      </c>
      <c r="M1847" s="162">
        <f t="shared" si="771"/>
        <v>108960.75783326599</v>
      </c>
      <c r="N1847" s="161">
        <v>157443.09</v>
      </c>
      <c r="O1847" s="132">
        <v>46062.447</v>
      </c>
      <c r="P1847" s="132">
        <v>10148.782999999999</v>
      </c>
      <c r="Q1847" s="132">
        <v>11331.05</v>
      </c>
      <c r="R1847" s="132">
        <v>2277.6194999999998</v>
      </c>
      <c r="S1847" s="132">
        <v>1166.9486999999999</v>
      </c>
      <c r="T1847" s="132">
        <v>1330.2163</v>
      </c>
      <c r="U1847" s="132">
        <v>1116.2728999999999</v>
      </c>
      <c r="V1847" s="132">
        <v>105395.9</v>
      </c>
      <c r="W1847" s="132">
        <v>30850.263999999999</v>
      </c>
      <c r="X1847" s="132">
        <v>2372.739</v>
      </c>
      <c r="Y1847" s="132">
        <v>22.612081</v>
      </c>
      <c r="Z1847" s="132">
        <v>1192.1176</v>
      </c>
      <c r="AA1847" s="132">
        <v>1.233266E-3</v>
      </c>
      <c r="AC1847" s="118">
        <f t="shared" si="772"/>
        <v>157443.09</v>
      </c>
      <c r="AD1847" s="118">
        <f t="shared" si="773"/>
        <v>73433.337399999989</v>
      </c>
      <c r="AE1847" s="118">
        <f t="shared" si="774"/>
        <v>58519.62049999999</v>
      </c>
      <c r="AF1847" s="118">
        <f t="shared" si="775"/>
        <v>88200.378980999987</v>
      </c>
      <c r="AG1847" s="118">
        <f t="shared" si="776"/>
        <v>107768.64023326599</v>
      </c>
      <c r="AI1847" s="69">
        <v>11389174</v>
      </c>
      <c r="AJ1847" s="69">
        <v>10900223</v>
      </c>
      <c r="AK1847" s="69">
        <v>233193.76</v>
      </c>
      <c r="AL1847" s="69">
        <v>0</v>
      </c>
      <c r="AM1847" s="69">
        <v>54786.646999999997</v>
      </c>
      <c r="AN1847" s="69">
        <v>62417.805999999997</v>
      </c>
      <c r="AO1847" s="69">
        <v>138553.56</v>
      </c>
      <c r="AQ1847" s="116">
        <v>32216.401999999998</v>
      </c>
      <c r="AR1847" s="116">
        <v>30455.623</v>
      </c>
      <c r="AS1847" s="116">
        <v>1099.5166999999999</v>
      </c>
      <c r="AT1847" s="116">
        <v>661.26184000000001</v>
      </c>
      <c r="AU1847" s="150">
        <f t="shared" si="777"/>
        <v>1.8258766986491202</v>
      </c>
      <c r="AV1847" s="150">
        <f t="shared" si="778"/>
        <v>4.0662599432859997E-3</v>
      </c>
      <c r="AW1847" s="163">
        <f t="shared" si="779"/>
        <v>92613.703200000004</v>
      </c>
      <c r="AX1847" s="108">
        <v>0.98524697999999999</v>
      </c>
      <c r="AY1847" s="108">
        <v>2.9726025000000001E-3</v>
      </c>
      <c r="AZ1847" s="196">
        <v>8.1275770000000005E-8</v>
      </c>
      <c r="BA1847" s="196">
        <v>7.8177181000000006E-6</v>
      </c>
      <c r="BB1847" s="196">
        <v>1.6102006000000001E-10</v>
      </c>
      <c r="BC1847" s="108">
        <v>8.3360577000000003E-4</v>
      </c>
      <c r="BD1847" s="108">
        <v>0.77881060000000002</v>
      </c>
      <c r="BE1847" s="108">
        <v>1.3510729000000001E-4</v>
      </c>
      <c r="BF1847" s="108">
        <v>8.7832507000000005E-4</v>
      </c>
      <c r="BG1847" s="196">
        <v>7.6739212000000005E-5</v>
      </c>
      <c r="BH1847" s="196">
        <v>5.0874080999999999E-8</v>
      </c>
      <c r="BI1847" s="196">
        <v>3.0470778999999999E-6</v>
      </c>
      <c r="BJ1847" s="196">
        <v>2.4084135999999999E-7</v>
      </c>
      <c r="BK1847" s="196">
        <v>6.2881397999999994E-8</v>
      </c>
      <c r="BL1847" s="108">
        <v>4.7347424999999999E-2</v>
      </c>
      <c r="BM1847" s="108">
        <v>1.363027E-2</v>
      </c>
      <c r="BN1847" s="196">
        <v>2.9207770000000002E-9</v>
      </c>
      <c r="BO1847" s="108">
        <v>3712.4942000000001</v>
      </c>
      <c r="BP1847" s="108">
        <v>88901.209000000003</v>
      </c>
      <c r="BQ1847" s="108">
        <v>0</v>
      </c>
      <c r="BR1847" s="108">
        <v>0</v>
      </c>
      <c r="BS1847" s="108">
        <v>0</v>
      </c>
      <c r="BU1847" s="69">
        <v>86.482044000000002</v>
      </c>
      <c r="BV1847" s="69">
        <v>6.2825899999999999</v>
      </c>
      <c r="BW1847" s="69">
        <v>29.266207999999999</v>
      </c>
      <c r="BX1847" s="69">
        <v>0.13514451999999999</v>
      </c>
      <c r="BY1847" s="69">
        <v>6.5726965000000002</v>
      </c>
      <c r="BZ1847" s="69">
        <v>0.41922177999999999</v>
      </c>
      <c r="CA1847" s="69">
        <v>1.9916636000000001</v>
      </c>
      <c r="CB1847" s="69">
        <v>0.72369645000000005</v>
      </c>
      <c r="CC1847" s="69">
        <v>1.4394039000000001</v>
      </c>
      <c r="CD1847" s="69">
        <v>0.89508129000000003</v>
      </c>
      <c r="CE1847" s="172">
        <v>4.5658366000000002E-7</v>
      </c>
      <c r="CF1847" s="172">
        <v>6.4589257999999997E-6</v>
      </c>
      <c r="CG1847" s="69">
        <v>1.1604162E-4</v>
      </c>
      <c r="CH1847" s="69">
        <v>2.5287432000000001</v>
      </c>
      <c r="CI1847" s="69">
        <v>13.35046</v>
      </c>
      <c r="CJ1847" s="69">
        <v>22.877012000000001</v>
      </c>
      <c r="CK1847" s="69">
        <v>0</v>
      </c>
      <c r="CM1847" s="197">
        <v>9.8229156999999994E-5</v>
      </c>
      <c r="CN1847" s="198">
        <v>1020720</v>
      </c>
      <c r="CO1847" s="198">
        <v>13248.995000000001</v>
      </c>
      <c r="CP1847" s="198">
        <v>4378.4985999999999</v>
      </c>
      <c r="CQ1847" s="198">
        <v>2.0268288999999998E-2</v>
      </c>
      <c r="CR1847" s="198">
        <v>4.8345338000000002E-2</v>
      </c>
      <c r="CS1847" s="198">
        <v>288.16322000000002</v>
      </c>
      <c r="CT1847" s="198">
        <v>251814.79</v>
      </c>
      <c r="CU1847" s="198">
        <v>51.202387000000002</v>
      </c>
      <c r="CV1847" s="198">
        <v>182.95294000000001</v>
      </c>
    </row>
    <row r="1848" spans="1:100" ht="14.4">
      <c r="A1848" t="s">
        <v>3986</v>
      </c>
      <c r="B1848" s="85" t="s">
        <v>3355</v>
      </c>
      <c r="C1848" s="113" t="str">
        <f t="shared" si="782"/>
        <v>B.080.01.404</v>
      </c>
      <c r="D1848" s="9" t="s">
        <v>3354</v>
      </c>
      <c r="E1848" s="112" t="s">
        <v>2614</v>
      </c>
      <c r="F1848" s="115" t="str">
        <f t="shared" si="783"/>
        <v>6.2 MW wind turbine - tower 149 meter</v>
      </c>
      <c r="G1848" s="143">
        <f t="shared" si="767"/>
        <v>787886.1333333333</v>
      </c>
      <c r="I1848" s="118">
        <f t="shared" si="768"/>
        <v>183138.67426924509</v>
      </c>
      <c r="K1848" s="161">
        <f t="shared" si="769"/>
        <v>9855.0591316999999</v>
      </c>
      <c r="L1848" s="161">
        <f t="shared" si="770"/>
        <v>31776.793284560001</v>
      </c>
      <c r="M1848" s="162">
        <f t="shared" si="771"/>
        <v>23323.901852985098</v>
      </c>
      <c r="N1848" s="161">
        <v>118182.92</v>
      </c>
      <c r="O1848" s="132">
        <v>23949.846000000001</v>
      </c>
      <c r="P1848" s="132">
        <v>7813.3825999999999</v>
      </c>
      <c r="Q1848" s="132">
        <v>9825.1831999999995</v>
      </c>
      <c r="R1848" s="132">
        <v>21.371846999999999</v>
      </c>
      <c r="S1848" s="132">
        <v>1.3837098999999999</v>
      </c>
      <c r="T1848" s="132">
        <v>7.1203747999999996</v>
      </c>
      <c r="U1848" s="132">
        <v>10.030407</v>
      </c>
      <c r="V1848" s="132">
        <v>22895.277999999998</v>
      </c>
      <c r="W1848" s="132">
        <v>2.7346412</v>
      </c>
      <c r="X1848" s="132">
        <v>425.78665999999998</v>
      </c>
      <c r="Y1848" s="132">
        <v>0.79963636000000005</v>
      </c>
      <c r="Z1848" s="132">
        <v>2.8349329999999999</v>
      </c>
      <c r="AA1848" s="132">
        <v>2.2599851E-3</v>
      </c>
      <c r="AC1848" s="118">
        <f t="shared" si="772"/>
        <v>118182.92</v>
      </c>
      <c r="AD1848" s="118">
        <f t="shared" si="773"/>
        <v>41628.3181387</v>
      </c>
      <c r="AE1848" s="118">
        <f t="shared" si="774"/>
        <v>31776.093939999999</v>
      </c>
      <c r="AF1848" s="118">
        <f t="shared" si="775"/>
        <v>31776.793284560001</v>
      </c>
      <c r="AG1848" s="118">
        <f t="shared" si="776"/>
        <v>23321.0669199851</v>
      </c>
      <c r="AI1848" s="69">
        <v>8551813.0999999996</v>
      </c>
      <c r="AJ1848" s="69">
        <v>8283698</v>
      </c>
      <c r="AK1848" s="69">
        <v>50607.455999999998</v>
      </c>
      <c r="AL1848" s="69">
        <v>0</v>
      </c>
      <c r="AM1848" s="69">
        <v>111.98461</v>
      </c>
      <c r="AN1848" s="69">
        <v>16454.163</v>
      </c>
      <c r="AO1848" s="69">
        <v>200941.44</v>
      </c>
      <c r="AQ1848" s="116">
        <v>17115.063999999998</v>
      </c>
      <c r="AR1848" s="116">
        <v>15823.57</v>
      </c>
      <c r="AS1848" s="116">
        <v>682.16517999999996</v>
      </c>
      <c r="AT1848" s="116">
        <v>609.32937000000004</v>
      </c>
      <c r="AU1848" s="150">
        <f t="shared" si="777"/>
        <v>0.94865527594484766</v>
      </c>
      <c r="AV1848" s="150">
        <f t="shared" si="778"/>
        <v>2.5228001780655341E-3</v>
      </c>
      <c r="AW1848" s="163">
        <f t="shared" si="779"/>
        <v>85340.247600000002</v>
      </c>
      <c r="AX1848" s="108">
        <v>0.73124465000000005</v>
      </c>
      <c r="AY1848" s="108">
        <v>2.2063448000000001E-3</v>
      </c>
      <c r="AZ1848" s="196">
        <v>6.0280353000000004E-8</v>
      </c>
      <c r="BA1848" s="196">
        <v>2.9487937E-7</v>
      </c>
      <c r="BB1848" s="196">
        <v>5.4775158999999999E-12</v>
      </c>
      <c r="BC1848" s="108">
        <v>2.8680380000000003E-4</v>
      </c>
      <c r="BD1848" s="108">
        <v>0.21649138000000001</v>
      </c>
      <c r="BE1848" s="196">
        <v>6.4044861000000001E-5</v>
      </c>
      <c r="BF1848" s="108">
        <v>2.5182599000000001E-4</v>
      </c>
      <c r="BG1848" s="196">
        <v>3.1046123999999999E-7</v>
      </c>
      <c r="BH1848" s="196">
        <v>1.9652812000000001E-7</v>
      </c>
      <c r="BI1848" s="196">
        <v>1.5096614999999999E-8</v>
      </c>
      <c r="BJ1848" s="196">
        <v>1.7227207E-9</v>
      </c>
      <c r="BK1848" s="196">
        <v>4.3801677999999998E-10</v>
      </c>
      <c r="BL1848" s="108">
        <v>3.8931570000000002E-4</v>
      </c>
      <c r="BM1848" s="108">
        <v>2.4283156000000001E-4</v>
      </c>
      <c r="BN1848" s="196">
        <v>5.3482348000000002E-17</v>
      </c>
      <c r="BO1848" s="108">
        <v>3151.0695999999998</v>
      </c>
      <c r="BP1848" s="108">
        <v>82189.178</v>
      </c>
      <c r="BQ1848" s="108">
        <v>0</v>
      </c>
      <c r="BR1848" s="108">
        <v>0</v>
      </c>
      <c r="BS1848" s="108">
        <v>0</v>
      </c>
      <c r="BU1848" s="69">
        <v>37.681114999999998</v>
      </c>
      <c r="BV1848" s="69">
        <v>1.7414635000000001</v>
      </c>
      <c r="BW1848" s="69">
        <v>21.968357000000001</v>
      </c>
      <c r="BX1848" s="69">
        <v>4.8366438999999997E-3</v>
      </c>
      <c r="BY1848" s="69">
        <v>1.4402279</v>
      </c>
      <c r="BZ1848" s="69">
        <v>1.048934E-2</v>
      </c>
      <c r="CA1848" s="69">
        <v>7.9570109999999999E-3</v>
      </c>
      <c r="CB1848" s="69">
        <v>1.5820566000000001E-2</v>
      </c>
      <c r="CC1848" s="69">
        <v>1.9440373999999999E-3</v>
      </c>
      <c r="CD1848" s="69">
        <v>1.5932484E-2</v>
      </c>
      <c r="CE1848" s="172">
        <v>1.5531881000000001E-8</v>
      </c>
      <c r="CF1848" s="172">
        <v>1.1826939000000001E-13</v>
      </c>
      <c r="CG1848" s="172">
        <v>1.0154867E-9</v>
      </c>
      <c r="CH1848" s="69">
        <v>1.9902325999999999</v>
      </c>
      <c r="CI1848" s="69">
        <v>10.160701</v>
      </c>
      <c r="CJ1848" s="69">
        <v>0.32315337</v>
      </c>
      <c r="CK1848" s="69">
        <v>0</v>
      </c>
      <c r="CM1848" s="197">
        <v>1.1978536000000001E-9</v>
      </c>
      <c r="CN1848" s="198">
        <v>787816.34</v>
      </c>
      <c r="CO1848" s="198">
        <v>2063.8195999999998</v>
      </c>
      <c r="CP1848" s="198">
        <v>1193.8722</v>
      </c>
      <c r="CQ1848" s="198">
        <v>1.6177415E-4</v>
      </c>
      <c r="CR1848" s="198">
        <v>3.0387928999999999E-4</v>
      </c>
      <c r="CS1848" s="198">
        <v>72.729127000000005</v>
      </c>
      <c r="CT1848" s="198">
        <v>2012.1978999999999</v>
      </c>
      <c r="CU1848" s="198">
        <v>0.20622139</v>
      </c>
      <c r="CV1848" s="198">
        <v>70.807644999999994</v>
      </c>
    </row>
    <row r="1849" spans="1:100" ht="14.4">
      <c r="A1849" t="s">
        <v>3277</v>
      </c>
      <c r="B1849" s="85" t="s">
        <v>3355</v>
      </c>
      <c r="C1849" s="113" t="str">
        <f t="shared" si="782"/>
        <v>B.080.01.601</v>
      </c>
      <c r="D1849" s="9" t="s">
        <v>3354</v>
      </c>
      <c r="E1849" s="112" t="s">
        <v>2614</v>
      </c>
      <c r="F1849" s="115" t="str">
        <f t="shared" si="783"/>
        <v>5 MW full wind turbine (offshore)</v>
      </c>
      <c r="G1849" s="143">
        <f t="shared" si="767"/>
        <v>3385044.9333333336</v>
      </c>
      <c r="I1849" s="118">
        <f t="shared" si="768"/>
        <v>1292952.7676046693</v>
      </c>
      <c r="K1849" s="161">
        <f t="shared" si="769"/>
        <v>68297.480199999991</v>
      </c>
      <c r="L1849" s="161">
        <f t="shared" si="770"/>
        <v>171351.11560500003</v>
      </c>
      <c r="M1849" s="162">
        <f t="shared" si="771"/>
        <v>545547.43179966928</v>
      </c>
      <c r="N1849" s="161">
        <v>507756.74</v>
      </c>
      <c r="O1849" s="132">
        <v>119765.99</v>
      </c>
      <c r="P1849" s="132">
        <v>32563.634999999998</v>
      </c>
      <c r="Q1849" s="132">
        <v>36726.815999999999</v>
      </c>
      <c r="R1849" s="132">
        <v>12724.956</v>
      </c>
      <c r="S1849" s="132">
        <v>8433.7091999999993</v>
      </c>
      <c r="T1849" s="132">
        <v>10411.999</v>
      </c>
      <c r="U1849" s="132">
        <v>1323.4087999999999</v>
      </c>
      <c r="V1849" s="132">
        <v>472602.76</v>
      </c>
      <c r="W1849" s="132">
        <v>17673.151000000002</v>
      </c>
      <c r="X1849" s="132">
        <v>71383.816000000006</v>
      </c>
      <c r="Y1849" s="132">
        <v>24.930804999999999</v>
      </c>
      <c r="Z1849" s="132">
        <v>1560.8518999999999</v>
      </c>
      <c r="AA1849" s="132">
        <v>3.8996692999999998E-3</v>
      </c>
      <c r="AC1849" s="118">
        <f t="shared" si="772"/>
        <v>507756.74</v>
      </c>
      <c r="AD1849" s="118">
        <f t="shared" si="773"/>
        <v>221950.51400000002</v>
      </c>
      <c r="AE1849" s="118">
        <f t="shared" si="774"/>
        <v>155213.88570000001</v>
      </c>
      <c r="AF1849" s="118">
        <f t="shared" si="775"/>
        <v>171351.11560500003</v>
      </c>
      <c r="AG1849" s="118">
        <f t="shared" si="776"/>
        <v>543986.57989966928</v>
      </c>
      <c r="AI1849" s="69">
        <v>38400190</v>
      </c>
      <c r="AJ1849" s="69">
        <v>37123405</v>
      </c>
      <c r="AK1849" s="69">
        <v>302162.53999999998</v>
      </c>
      <c r="AL1849" s="69">
        <v>0</v>
      </c>
      <c r="AM1849" s="69">
        <v>369092.55</v>
      </c>
      <c r="AN1849" s="69">
        <v>138765.94</v>
      </c>
      <c r="AO1849" s="69">
        <v>466764.36</v>
      </c>
      <c r="AQ1849" s="116">
        <v>91089.654999999999</v>
      </c>
      <c r="AR1849" s="116">
        <v>85266.603000000003</v>
      </c>
      <c r="AS1849" s="116">
        <v>3214.2037</v>
      </c>
      <c r="AT1849" s="116">
        <v>2608.8485999999998</v>
      </c>
      <c r="AU1849" s="150">
        <f t="shared" si="777"/>
        <v>5.1119067048325428</v>
      </c>
      <c r="AV1849" s="150">
        <f t="shared" si="778"/>
        <v>1.1886847921681216E-2</v>
      </c>
      <c r="AW1849" s="163">
        <f t="shared" si="779"/>
        <v>365384.95799999998</v>
      </c>
      <c r="AX1849" s="108">
        <v>3.1502143</v>
      </c>
      <c r="AY1849" s="108">
        <v>9.5048509000000003E-3</v>
      </c>
      <c r="AZ1849" s="196">
        <v>2.5973410999999999E-7</v>
      </c>
      <c r="BA1849" s="196">
        <v>1.5790507999999999E-5</v>
      </c>
      <c r="BB1849" s="196">
        <v>1.2454306999999999E-10</v>
      </c>
      <c r="BC1849" s="108">
        <v>1.4606392E-3</v>
      </c>
      <c r="BD1849" s="108">
        <v>1.8771106</v>
      </c>
      <c r="BE1849" s="108">
        <v>2.8592789000000002E-4</v>
      </c>
      <c r="BF1849" s="108">
        <v>2.0280453000000001E-3</v>
      </c>
      <c r="BG1849" s="196">
        <v>5.6007427999999998E-5</v>
      </c>
      <c r="BH1849" s="196">
        <v>4.6767687999999997E-7</v>
      </c>
      <c r="BI1849" s="196">
        <v>9.6825413999999995E-6</v>
      </c>
      <c r="BJ1849" s="196">
        <v>1.3290215E-6</v>
      </c>
      <c r="BK1849" s="196">
        <v>2.7742979E-7</v>
      </c>
      <c r="BL1849" s="108">
        <v>5.9527135000000002E-2</v>
      </c>
      <c r="BM1849" s="108">
        <v>2.357824E-2</v>
      </c>
      <c r="BN1849" s="196">
        <v>1.2160359000000001E-15</v>
      </c>
      <c r="BO1849" s="108">
        <v>10298.538</v>
      </c>
      <c r="BP1849" s="108">
        <v>355086.42</v>
      </c>
      <c r="BQ1849" s="108">
        <v>0</v>
      </c>
      <c r="BR1849" s="108">
        <v>0</v>
      </c>
      <c r="BS1849" s="108">
        <v>0</v>
      </c>
      <c r="BU1849" s="69">
        <v>223.47057000000001</v>
      </c>
      <c r="BV1849" s="69">
        <v>14.302172000000001</v>
      </c>
      <c r="BW1849" s="69">
        <v>94.384034</v>
      </c>
      <c r="BX1849" s="69">
        <v>0.18280451</v>
      </c>
      <c r="BY1849" s="69">
        <v>22.787887999999999</v>
      </c>
      <c r="BZ1849" s="69">
        <v>0.39674284999999998</v>
      </c>
      <c r="CA1849" s="69">
        <v>1.4499512000000001</v>
      </c>
      <c r="CB1849" s="69">
        <v>1.3271069</v>
      </c>
      <c r="CC1849" s="69">
        <v>11.610702</v>
      </c>
      <c r="CD1849" s="69">
        <v>6.9342934999999999</v>
      </c>
      <c r="CE1849" s="172">
        <v>3.5315061999999998E-7</v>
      </c>
      <c r="CF1849" s="172">
        <v>2.6891082999999999E-12</v>
      </c>
      <c r="CG1849" s="172">
        <v>2.3089267999999999E-8</v>
      </c>
      <c r="CH1849" s="69">
        <v>7.8556356999999997</v>
      </c>
      <c r="CI1849" s="69">
        <v>45.342607999999998</v>
      </c>
      <c r="CJ1849" s="69">
        <v>16.896628</v>
      </c>
      <c r="CK1849" s="69">
        <v>0</v>
      </c>
      <c r="CM1849" s="197">
        <v>2.7235769999999999E-8</v>
      </c>
      <c r="CN1849" s="198">
        <v>3362105.4</v>
      </c>
      <c r="CO1849" s="198">
        <v>15034.973</v>
      </c>
      <c r="CP1849" s="198">
        <v>9747.9140000000007</v>
      </c>
      <c r="CQ1849" s="198">
        <v>1.2998648E-2</v>
      </c>
      <c r="CR1849" s="198">
        <v>0.31843681000000001</v>
      </c>
      <c r="CS1849" s="198">
        <v>866.33523000000002</v>
      </c>
      <c r="CT1849" s="198">
        <v>743917.87</v>
      </c>
      <c r="CU1849" s="198">
        <v>37.316915000000002</v>
      </c>
      <c r="CV1849" s="198">
        <v>450.1465</v>
      </c>
    </row>
    <row r="1850" spans="1:100" ht="14.4">
      <c r="A1850" t="s">
        <v>3987</v>
      </c>
      <c r="B1850" s="85" t="s">
        <v>3355</v>
      </c>
      <c r="C1850" s="113" t="str">
        <f t="shared" si="782"/>
        <v>B.080.01.602</v>
      </c>
      <c r="D1850" s="9" t="s">
        <v>3354</v>
      </c>
      <c r="E1850" s="112" t="s">
        <v>2614</v>
      </c>
      <c r="F1850" s="115" t="str">
        <f t="shared" si="783"/>
        <v xml:space="preserve">5 MW wind turbine - offshore jacket substructure </v>
      </c>
      <c r="G1850" s="143">
        <f t="shared" si="767"/>
        <v>1189191.6666666667</v>
      </c>
      <c r="I1850" s="118">
        <f t="shared" si="768"/>
        <v>268873.99129809998</v>
      </c>
      <c r="K1850" s="161">
        <f t="shared" si="769"/>
        <v>15116.795789500002</v>
      </c>
      <c r="L1850" s="161">
        <f t="shared" si="770"/>
        <v>48072.307318600004</v>
      </c>
      <c r="M1850" s="162">
        <f t="shared" si="771"/>
        <v>27306.138190000001</v>
      </c>
      <c r="N1850" s="161">
        <v>178378.75</v>
      </c>
      <c r="O1850" s="132">
        <v>36052.213000000003</v>
      </c>
      <c r="P1850" s="132">
        <v>11964.227000000001</v>
      </c>
      <c r="Q1850" s="132">
        <v>15055.056</v>
      </c>
      <c r="R1850" s="132">
        <v>24.510746999999999</v>
      </c>
      <c r="S1850" s="132">
        <v>1.2452414999999999</v>
      </c>
      <c r="T1850" s="132">
        <v>35.983801</v>
      </c>
      <c r="U1850" s="132">
        <v>50.772781000000002</v>
      </c>
      <c r="V1850" s="132">
        <v>26421.61</v>
      </c>
      <c r="W1850" s="132">
        <v>0</v>
      </c>
      <c r="X1850" s="132">
        <v>884.52819</v>
      </c>
      <c r="Y1850" s="132">
        <v>5.0945375999999998</v>
      </c>
      <c r="Z1850" s="132">
        <v>0</v>
      </c>
      <c r="AA1850" s="132">
        <v>0</v>
      </c>
      <c r="AC1850" s="118">
        <f t="shared" si="772"/>
        <v>178378.75</v>
      </c>
      <c r="AD1850" s="118">
        <f t="shared" si="773"/>
        <v>63184.008570500002</v>
      </c>
      <c r="AE1850" s="118">
        <f t="shared" si="774"/>
        <v>48067.212781000002</v>
      </c>
      <c r="AF1850" s="118">
        <f t="shared" si="775"/>
        <v>48072.307318600004</v>
      </c>
      <c r="AG1850" s="118">
        <f t="shared" si="776"/>
        <v>27306.138190000001</v>
      </c>
      <c r="AI1850" s="69">
        <v>12750770</v>
      </c>
      <c r="AJ1850" s="69">
        <v>12744565</v>
      </c>
      <c r="AK1850" s="69">
        <v>465.16541000000001</v>
      </c>
      <c r="AL1850" s="69">
        <v>0</v>
      </c>
      <c r="AM1850" s="69">
        <v>9.4707015000000006</v>
      </c>
      <c r="AN1850" s="69">
        <v>4634.9377000000004</v>
      </c>
      <c r="AO1850" s="69">
        <v>1095.2139</v>
      </c>
      <c r="AQ1850" s="116">
        <v>25678.245999999999</v>
      </c>
      <c r="AR1850" s="116">
        <v>23710.024000000001</v>
      </c>
      <c r="AS1850" s="116">
        <v>1026.2068999999999</v>
      </c>
      <c r="AT1850" s="116">
        <v>942.01562000000001</v>
      </c>
      <c r="AU1850" s="150">
        <f t="shared" si="777"/>
        <v>1.4214643109933902</v>
      </c>
      <c r="AV1850" s="150">
        <f t="shared" si="778"/>
        <v>3.7951437619110199E-3</v>
      </c>
      <c r="AW1850" s="163">
        <f t="shared" si="779"/>
        <v>131934.95799999998</v>
      </c>
      <c r="AX1850" s="108">
        <v>1.1035699000000001</v>
      </c>
      <c r="AY1850" s="108">
        <v>3.3297366E-3</v>
      </c>
      <c r="AZ1850" s="196">
        <v>9.0973161999999995E-8</v>
      </c>
      <c r="BA1850" s="108">
        <v>0</v>
      </c>
      <c r="BB1850" s="108">
        <v>0</v>
      </c>
      <c r="BC1850" s="108">
        <v>4.1925331999999999E-4</v>
      </c>
      <c r="BD1850" s="108">
        <v>0.31745967000000003</v>
      </c>
      <c r="BE1850" s="196">
        <v>9.5653285E-5</v>
      </c>
      <c r="BF1850" s="108">
        <v>3.6934034000000001E-4</v>
      </c>
      <c r="BG1850" s="108">
        <v>0</v>
      </c>
      <c r="BH1850" s="196">
        <v>3.0169775999999998E-7</v>
      </c>
      <c r="BI1850" s="196">
        <v>2.0472785999999999E-8</v>
      </c>
      <c r="BJ1850" s="196">
        <v>3.0574795000000002E-10</v>
      </c>
      <c r="BK1850" s="196">
        <v>8.7455069999999998E-11</v>
      </c>
      <c r="BL1850" s="196">
        <v>5.6679338999999997E-7</v>
      </c>
      <c r="BM1850" s="196">
        <v>1.492088E-5</v>
      </c>
      <c r="BN1850" s="108">
        <v>0</v>
      </c>
      <c r="BO1850" s="108">
        <v>4489.308</v>
      </c>
      <c r="BP1850" s="108">
        <v>127445.65</v>
      </c>
      <c r="BQ1850" s="108">
        <v>0</v>
      </c>
      <c r="BR1850" s="108">
        <v>0</v>
      </c>
      <c r="BS1850" s="108">
        <v>0</v>
      </c>
      <c r="BU1850" s="69">
        <v>56.480088000000002</v>
      </c>
      <c r="BV1850" s="69">
        <v>2.5463439000000001</v>
      </c>
      <c r="BW1850" s="69">
        <v>33.157819000000003</v>
      </c>
      <c r="BX1850" s="69">
        <v>1.1648004E-2</v>
      </c>
      <c r="BY1850" s="69">
        <v>2.1194500999999999</v>
      </c>
      <c r="BZ1850" s="69">
        <v>0</v>
      </c>
      <c r="CA1850" s="69">
        <v>0</v>
      </c>
      <c r="CB1850" s="69">
        <v>0</v>
      </c>
      <c r="CC1850" s="69">
        <v>3.4627822999999999E-3</v>
      </c>
      <c r="CD1850" s="69">
        <v>4.2923376999999999E-2</v>
      </c>
      <c r="CE1850" s="69">
        <v>0</v>
      </c>
      <c r="CF1850" s="69">
        <v>0</v>
      </c>
      <c r="CG1850" s="69">
        <v>0</v>
      </c>
      <c r="CH1850" s="69">
        <v>3.0431469999999998</v>
      </c>
      <c r="CI1850" s="69">
        <v>15.535809</v>
      </c>
      <c r="CJ1850" s="69">
        <v>1.9484784000000002E-2</v>
      </c>
      <c r="CK1850" s="69">
        <v>0</v>
      </c>
      <c r="CM1850" s="198">
        <v>0</v>
      </c>
      <c r="CN1850" s="198">
        <v>1189191.7</v>
      </c>
      <c r="CO1850" s="198">
        <v>2692.5796</v>
      </c>
      <c r="CP1850" s="198">
        <v>1742.1713999999999</v>
      </c>
      <c r="CQ1850" s="197">
        <v>9.2591039000000002E-6</v>
      </c>
      <c r="CR1850" s="198">
        <v>1.0999454999999999E-3</v>
      </c>
      <c r="CS1850" s="198">
        <v>107.07725000000001</v>
      </c>
      <c r="CT1850" s="198">
        <v>268.85242</v>
      </c>
      <c r="CU1850" s="198">
        <v>0</v>
      </c>
      <c r="CV1850" s="198">
        <v>103.07250000000001</v>
      </c>
    </row>
    <row r="1851" spans="1:100" ht="14.4">
      <c r="A1851" t="s">
        <v>3988</v>
      </c>
      <c r="B1851" s="85" t="s">
        <v>3355</v>
      </c>
      <c r="C1851" s="113" t="str">
        <f t="shared" si="782"/>
        <v>B.080.01.603</v>
      </c>
      <c r="D1851" s="9" t="s">
        <v>3354</v>
      </c>
      <c r="E1851" s="112" t="s">
        <v>2614</v>
      </c>
      <c r="F1851" s="115" t="str">
        <f t="shared" si="783"/>
        <v>5 MW wind turbine - moving parts diameter 126 m</v>
      </c>
      <c r="G1851" s="143">
        <f t="shared" ref="G1851:G1914" si="784">N1851/0.15</f>
        <v>1049247.0666666667</v>
      </c>
      <c r="I1851" s="118">
        <f t="shared" ref="I1851:I1914" si="785">K1851+L1851+M1851+N1851</f>
        <v>724023.65633279411</v>
      </c>
      <c r="K1851" s="161">
        <f t="shared" ref="K1851:K1914" si="786">Q1851+R1851+S1851+T1851</f>
        <v>46309.473600000005</v>
      </c>
      <c r="L1851" s="161">
        <f t="shared" ref="L1851:L1914" si="787">O1851+P1851+U1851+Y1851+W1851</f>
        <v>81333.495392000012</v>
      </c>
      <c r="M1851" s="162">
        <f t="shared" ref="M1851:M1914" si="788">V1851+X1851+Z1851+AA1851</f>
        <v>438993.62734079408</v>
      </c>
      <c r="N1851" s="161">
        <v>157387.06</v>
      </c>
      <c r="O1851" s="132">
        <v>46999.021000000001</v>
      </c>
      <c r="P1851" s="132">
        <v>15381.205</v>
      </c>
      <c r="Q1851" s="132">
        <v>15103.563</v>
      </c>
      <c r="R1851" s="132">
        <v>12473.251</v>
      </c>
      <c r="S1851" s="132">
        <v>8422.2366000000002</v>
      </c>
      <c r="T1851" s="132">
        <v>10310.423000000001</v>
      </c>
      <c r="U1851" s="132">
        <v>1264.7408</v>
      </c>
      <c r="V1851" s="132">
        <v>435121.61</v>
      </c>
      <c r="W1851" s="132">
        <v>17671.578000000001</v>
      </c>
      <c r="X1851" s="132">
        <v>2311.1786999999999</v>
      </c>
      <c r="Y1851" s="132">
        <v>16.950592</v>
      </c>
      <c r="Z1851" s="132">
        <v>1560.8362999999999</v>
      </c>
      <c r="AA1851" s="132">
        <v>2.3407940999999998E-3</v>
      </c>
      <c r="AC1851" s="118">
        <f t="shared" si="772"/>
        <v>157387.06</v>
      </c>
      <c r="AD1851" s="118">
        <f t="shared" si="773"/>
        <v>109954.44040000001</v>
      </c>
      <c r="AE1851" s="118">
        <f t="shared" si="774"/>
        <v>65205.803100000005</v>
      </c>
      <c r="AF1851" s="118">
        <f t="shared" si="775"/>
        <v>81333.495392000012</v>
      </c>
      <c r="AG1851" s="118">
        <f t="shared" si="776"/>
        <v>437432.79104079405</v>
      </c>
      <c r="AI1851" s="69">
        <v>11386493</v>
      </c>
      <c r="AJ1851" s="69">
        <v>10348940</v>
      </c>
      <c r="AK1851" s="69">
        <v>233592.84</v>
      </c>
      <c r="AL1851" s="69">
        <v>0</v>
      </c>
      <c r="AM1851" s="69">
        <v>369028.65</v>
      </c>
      <c r="AN1851" s="69">
        <v>116018.42</v>
      </c>
      <c r="AO1851" s="69">
        <v>318913.18</v>
      </c>
      <c r="AQ1851" s="116">
        <v>36080.591</v>
      </c>
      <c r="AR1851" s="116">
        <v>34281.440000000002</v>
      </c>
      <c r="AS1851" s="116">
        <v>1129.3556000000001</v>
      </c>
      <c r="AT1851" s="116">
        <v>669.79504999999995</v>
      </c>
      <c r="AU1851" s="150">
        <f t="shared" si="777"/>
        <v>2.0552422266645007</v>
      </c>
      <c r="AV1851" s="150">
        <f t="shared" si="778"/>
        <v>4.1766108090341876E-3</v>
      </c>
      <c r="AW1851" s="163">
        <f t="shared" si="779"/>
        <v>93808.829599999997</v>
      </c>
      <c r="AX1851" s="108">
        <v>0.98255384999999995</v>
      </c>
      <c r="AY1851" s="108">
        <v>2.9644947E-3</v>
      </c>
      <c r="AZ1851" s="196">
        <v>8.1042303999999996E-8</v>
      </c>
      <c r="BA1851" s="196">
        <v>1.5790293000000001E-5</v>
      </c>
      <c r="BB1851" s="196">
        <v>1.2150054999999999E-10</v>
      </c>
      <c r="BC1851" s="108">
        <v>8.5462625000000002E-4</v>
      </c>
      <c r="BD1851" s="108">
        <v>0.98876883999999998</v>
      </c>
      <c r="BE1851" s="108">
        <v>1.4831235000000001E-4</v>
      </c>
      <c r="BF1851" s="108">
        <v>9.9788321E-4</v>
      </c>
      <c r="BG1851" s="196">
        <v>5.600631E-5</v>
      </c>
      <c r="BH1851" s="196">
        <v>7.6629022999999995E-8</v>
      </c>
      <c r="BI1851" s="196">
        <v>9.6249127000000007E-6</v>
      </c>
      <c r="BJ1851" s="196">
        <v>8.0607274000000003E-8</v>
      </c>
      <c r="BK1851" s="196">
        <v>5.1047732000000002E-8</v>
      </c>
      <c r="BL1851" s="108">
        <v>5.9523668000000002E-2</v>
      </c>
      <c r="BM1851" s="108">
        <v>2.3525451999999999E-2</v>
      </c>
      <c r="BN1851" s="196">
        <v>1.1863287999999999E-15</v>
      </c>
      <c r="BO1851" s="108">
        <v>4355.6755999999996</v>
      </c>
      <c r="BP1851" s="108">
        <v>89453.153999999995</v>
      </c>
      <c r="BQ1851" s="108">
        <v>0</v>
      </c>
      <c r="BR1851" s="108">
        <v>0</v>
      </c>
      <c r="BS1851" s="108">
        <v>0</v>
      </c>
      <c r="BU1851" s="69">
        <v>107.8351</v>
      </c>
      <c r="BV1851" s="69">
        <v>7.1974771000000004</v>
      </c>
      <c r="BW1851" s="69">
        <v>29.255792</v>
      </c>
      <c r="BX1851" s="69">
        <v>0.16755096</v>
      </c>
      <c r="BY1851" s="69">
        <v>16.714970999999998</v>
      </c>
      <c r="BZ1851" s="69">
        <v>0.39192960999999998</v>
      </c>
      <c r="CA1851" s="69">
        <v>1.4499222</v>
      </c>
      <c r="CB1851" s="69">
        <v>1.3198042000000001</v>
      </c>
      <c r="CC1851" s="69">
        <v>11.590363999999999</v>
      </c>
      <c r="CD1851" s="69">
        <v>6.8396312000000004</v>
      </c>
      <c r="CE1851" s="172">
        <v>3.4452334000000001E-7</v>
      </c>
      <c r="CF1851" s="172">
        <v>2.6234148E-12</v>
      </c>
      <c r="CG1851" s="172">
        <v>2.2525208999999999E-8</v>
      </c>
      <c r="CH1851" s="69">
        <v>3.2614831</v>
      </c>
      <c r="CI1851" s="69">
        <v>12.776411</v>
      </c>
      <c r="CJ1851" s="69">
        <v>16.869758999999998</v>
      </c>
      <c r="CK1851" s="69">
        <v>0</v>
      </c>
      <c r="CM1851" s="197">
        <v>2.6570414999999999E-8</v>
      </c>
      <c r="CN1851" s="198">
        <v>1026341</v>
      </c>
      <c r="CO1851" s="198">
        <v>11406.826999999999</v>
      </c>
      <c r="CP1851" s="198">
        <v>4885.8837000000003</v>
      </c>
      <c r="CQ1851" s="198">
        <v>1.2972202E-2</v>
      </c>
      <c r="CR1851" s="198">
        <v>0.31533610000000001</v>
      </c>
      <c r="CS1851" s="198">
        <v>563.25733000000002</v>
      </c>
      <c r="CT1851" s="198">
        <v>128520.58</v>
      </c>
      <c r="CU1851" s="198">
        <v>37.316172000000002</v>
      </c>
      <c r="CV1851" s="198">
        <v>314.85638</v>
      </c>
    </row>
    <row r="1852" spans="1:100" ht="14.4">
      <c r="A1852" t="s">
        <v>3989</v>
      </c>
      <c r="B1852" s="85" t="s">
        <v>3355</v>
      </c>
      <c r="C1852" s="113" t="str">
        <f t="shared" si="782"/>
        <v>B.080.01.604</v>
      </c>
      <c r="D1852" s="9" t="s">
        <v>3354</v>
      </c>
      <c r="E1852" s="112" t="s">
        <v>2614</v>
      </c>
      <c r="F1852" s="115" t="str">
        <f t="shared" si="783"/>
        <v>5 MW wind turbine - offshore tower 90 meter</v>
      </c>
      <c r="G1852" s="143">
        <f t="shared" si="784"/>
        <v>361810.77333333337</v>
      </c>
      <c r="I1852" s="118">
        <f t="shared" si="785"/>
        <v>84317.249273646594</v>
      </c>
      <c r="K1852" s="161">
        <f t="shared" si="786"/>
        <v>4469.7969267449998</v>
      </c>
      <c r="L1852" s="161">
        <f t="shared" si="787"/>
        <v>14285.981970049999</v>
      </c>
      <c r="M1852" s="162">
        <f t="shared" si="788"/>
        <v>11289.854376851599</v>
      </c>
      <c r="N1852" s="161">
        <v>54271.616000000002</v>
      </c>
      <c r="O1852" s="132">
        <v>10733.421</v>
      </c>
      <c r="P1852" s="132">
        <v>3549.4493000000002</v>
      </c>
      <c r="Q1852" s="132">
        <v>4462.0757999999996</v>
      </c>
      <c r="R1852" s="132">
        <v>6.6001395</v>
      </c>
      <c r="S1852" s="132">
        <v>5.6327444999999997E-2</v>
      </c>
      <c r="T1852" s="132">
        <v>1.0646598</v>
      </c>
      <c r="U1852" s="132">
        <v>1.5271682</v>
      </c>
      <c r="V1852" s="132">
        <v>11014.471</v>
      </c>
      <c r="W1852" s="132">
        <v>1.2440973</v>
      </c>
      <c r="X1852" s="132">
        <v>275.36718000000002</v>
      </c>
      <c r="Y1852" s="132">
        <v>0.34040454999999997</v>
      </c>
      <c r="Z1852" s="132">
        <v>1.4637982000000001E-2</v>
      </c>
      <c r="AA1852" s="132">
        <v>1.5588696E-3</v>
      </c>
      <c r="AC1852" s="118">
        <f t="shared" si="772"/>
        <v>54271.616000000002</v>
      </c>
      <c r="AD1852" s="118">
        <f t="shared" si="773"/>
        <v>18754.194394944996</v>
      </c>
      <c r="AE1852" s="118">
        <f t="shared" si="774"/>
        <v>14284.412106182001</v>
      </c>
      <c r="AF1852" s="118">
        <f t="shared" si="775"/>
        <v>14285.981970049999</v>
      </c>
      <c r="AG1852" s="118">
        <f t="shared" si="776"/>
        <v>11289.839738869599</v>
      </c>
      <c r="AI1852" s="69">
        <v>3949919.7</v>
      </c>
      <c r="AJ1852" s="69">
        <v>3768083.6</v>
      </c>
      <c r="AK1852" s="69">
        <v>33190.6</v>
      </c>
      <c r="AL1852" s="69">
        <v>0</v>
      </c>
      <c r="AM1852" s="69">
        <v>54.092235000000002</v>
      </c>
      <c r="AN1852" s="69">
        <v>10433.444</v>
      </c>
      <c r="AO1852" s="69">
        <v>138157.95000000001</v>
      </c>
      <c r="AQ1852" s="116">
        <v>7786.9691000000003</v>
      </c>
      <c r="AR1852" s="116">
        <v>7197.8863000000001</v>
      </c>
      <c r="AS1852" s="116">
        <v>311.93279000000001</v>
      </c>
      <c r="AT1852" s="116">
        <v>277.15003000000002</v>
      </c>
      <c r="AU1852" s="150">
        <f t="shared" si="777"/>
        <v>0.43152795696823765</v>
      </c>
      <c r="AV1852" s="150">
        <f t="shared" si="778"/>
        <v>1.1535976261220699E-3</v>
      </c>
      <c r="AW1852" s="163">
        <f t="shared" si="779"/>
        <v>38816.531200000005</v>
      </c>
      <c r="AX1852" s="108">
        <v>0.33580038000000001</v>
      </c>
      <c r="AY1852" s="108">
        <v>1.0131923999999999E-3</v>
      </c>
      <c r="AZ1852" s="196">
        <v>2.7681797000000001E-8</v>
      </c>
      <c r="BA1852" s="196">
        <v>2.1237024999999999E-10</v>
      </c>
      <c r="BB1852" s="196">
        <v>2.2674181000000002E-12</v>
      </c>
      <c r="BC1852" s="108">
        <v>1.3030078E-4</v>
      </c>
      <c r="BD1852" s="108">
        <v>9.557947E-2</v>
      </c>
      <c r="BE1852" s="196">
        <v>2.9089018000000001E-5</v>
      </c>
      <c r="BF1852" s="108">
        <v>1.1119716E-4</v>
      </c>
      <c r="BG1852" s="196">
        <v>1.1152648E-9</v>
      </c>
      <c r="BH1852" s="196">
        <v>8.9349997000000005E-8</v>
      </c>
      <c r="BI1852" s="196">
        <v>3.948523E-10</v>
      </c>
      <c r="BJ1852" s="196">
        <v>4.2104463000000002E-10</v>
      </c>
      <c r="BK1852" s="196">
        <v>8.5166317999999996E-11</v>
      </c>
      <c r="BL1852" s="196">
        <v>1.1568016E-6</v>
      </c>
      <c r="BM1852" s="196">
        <v>1.6649172E-5</v>
      </c>
      <c r="BN1852" s="196">
        <v>2.2139022000000001E-17</v>
      </c>
      <c r="BO1852" s="108">
        <v>1449.4112</v>
      </c>
      <c r="BP1852" s="108">
        <v>37367.120000000003</v>
      </c>
      <c r="BQ1852" s="108">
        <v>0</v>
      </c>
      <c r="BR1852" s="108">
        <v>0</v>
      </c>
      <c r="BS1852" s="108">
        <v>0</v>
      </c>
      <c r="BU1852" s="69">
        <v>17.056761999999999</v>
      </c>
      <c r="BV1852" s="69">
        <v>0.76906426000000006</v>
      </c>
      <c r="BW1852" s="69">
        <v>10.088244</v>
      </c>
      <c r="BX1852" s="69">
        <v>1.8439467E-3</v>
      </c>
      <c r="BY1852" s="69">
        <v>0.63496216999999999</v>
      </c>
      <c r="BZ1852" s="69">
        <v>4.7971636999999999E-3</v>
      </c>
      <c r="CA1852" s="172">
        <v>2.8894996999999999E-5</v>
      </c>
      <c r="CB1852" s="69">
        <v>7.2782434000000003E-3</v>
      </c>
      <c r="CC1852" s="69">
        <v>1.0489251999999999E-4</v>
      </c>
      <c r="CD1852" s="69">
        <v>5.8145808999999996E-3</v>
      </c>
      <c r="CE1852" s="172">
        <v>6.4294231000000001E-9</v>
      </c>
      <c r="CF1852" s="172">
        <v>4.8957622999999999E-14</v>
      </c>
      <c r="CG1852" s="172">
        <v>4.2036077999999999E-10</v>
      </c>
      <c r="CH1852" s="69">
        <v>0.90243605000000005</v>
      </c>
      <c r="CI1852" s="69">
        <v>4.6348057000000003</v>
      </c>
      <c r="CJ1852" s="69">
        <v>7.3819938999999998E-3</v>
      </c>
      <c r="CK1852" s="69">
        <v>0</v>
      </c>
      <c r="CM1852" s="197">
        <v>4.9585156999999996E-10</v>
      </c>
      <c r="CN1852" s="198">
        <v>361777.37</v>
      </c>
      <c r="CO1852" s="198">
        <v>934.89475000000004</v>
      </c>
      <c r="CP1852" s="198">
        <v>527.28071999999997</v>
      </c>
      <c r="CQ1852" s="197">
        <v>5.5851806E-7</v>
      </c>
      <c r="CR1852" s="197">
        <v>3.5086706E-5</v>
      </c>
      <c r="CS1852" s="198">
        <v>32.073531000000003</v>
      </c>
      <c r="CT1852" s="198">
        <v>159.25062</v>
      </c>
      <c r="CU1852" s="198">
        <v>7.4093502999999995E-4</v>
      </c>
      <c r="CV1852" s="198">
        <v>32.211927000000003</v>
      </c>
    </row>
    <row r="1853" spans="1:100" ht="14.4">
      <c r="A1853" t="s">
        <v>3278</v>
      </c>
      <c r="B1853" s="85" t="s">
        <v>3355</v>
      </c>
      <c r="C1853" s="113" t="str">
        <f t="shared" si="782"/>
        <v>B.080.01.701</v>
      </c>
      <c r="D1853" s="9" t="s">
        <v>3354</v>
      </c>
      <c r="E1853" s="112" t="s">
        <v>2614</v>
      </c>
      <c r="F1853" s="115" t="str">
        <f t="shared" si="783"/>
        <v>10 MW full wind turbine (offshore)</v>
      </c>
      <c r="G1853" s="143">
        <f t="shared" si="784"/>
        <v>6098636.4666666668</v>
      </c>
      <c r="I1853" s="118">
        <f t="shared" si="785"/>
        <v>2729439.6199530941</v>
      </c>
      <c r="K1853" s="161">
        <f t="shared" si="786"/>
        <v>144156.59399999998</v>
      </c>
      <c r="L1853" s="161">
        <f t="shared" si="787"/>
        <v>403078.13501799991</v>
      </c>
      <c r="M1853" s="162">
        <f t="shared" si="788"/>
        <v>1267409.4209350939</v>
      </c>
      <c r="N1853" s="161">
        <v>914795.47</v>
      </c>
      <c r="O1853" s="132">
        <v>274347.96999999997</v>
      </c>
      <c r="P1853" s="132">
        <v>70777.120999999999</v>
      </c>
      <c r="Q1853" s="132">
        <v>76556.903999999995</v>
      </c>
      <c r="R1853" s="132">
        <v>28304.101999999999</v>
      </c>
      <c r="S1853" s="132">
        <v>17220.66</v>
      </c>
      <c r="T1853" s="132">
        <v>22074.928</v>
      </c>
      <c r="U1853" s="132">
        <v>4819.9578000000001</v>
      </c>
      <c r="V1853" s="132">
        <v>1215528</v>
      </c>
      <c r="W1853" s="132">
        <v>53048.125999999997</v>
      </c>
      <c r="X1853" s="132">
        <v>47479.296999999999</v>
      </c>
      <c r="Y1853" s="132">
        <v>84.960217999999998</v>
      </c>
      <c r="Z1853" s="132">
        <v>4402.1059999999998</v>
      </c>
      <c r="AA1853" s="132">
        <v>1.7935093999999999E-2</v>
      </c>
      <c r="AC1853" s="118">
        <f t="shared" si="772"/>
        <v>914795.47</v>
      </c>
      <c r="AD1853" s="118">
        <f t="shared" si="773"/>
        <v>494101.64279999991</v>
      </c>
      <c r="AE1853" s="118">
        <f t="shared" si="774"/>
        <v>354347.1547999999</v>
      </c>
      <c r="AF1853" s="118">
        <f t="shared" si="775"/>
        <v>403078.13501799991</v>
      </c>
      <c r="AG1853" s="118">
        <f t="shared" si="776"/>
        <v>1263007.314935094</v>
      </c>
      <c r="AI1853" s="69">
        <v>66577722</v>
      </c>
      <c r="AJ1853" s="69">
        <v>62548419</v>
      </c>
      <c r="AK1853" s="69">
        <v>1246586.1000000001</v>
      </c>
      <c r="AL1853" s="69">
        <v>0</v>
      </c>
      <c r="AM1853" s="69">
        <v>123303.16</v>
      </c>
      <c r="AN1853" s="69">
        <v>634790.34</v>
      </c>
      <c r="AO1853" s="69">
        <v>2024623.3</v>
      </c>
      <c r="AQ1853" s="116">
        <v>187175.7</v>
      </c>
      <c r="AR1853" s="116">
        <v>176724.31</v>
      </c>
      <c r="AS1853" s="116">
        <v>6245.4967999999999</v>
      </c>
      <c r="AT1853" s="116">
        <v>4205.8935000000001</v>
      </c>
      <c r="AU1853" s="150">
        <f t="shared" si="777"/>
        <v>10.594982731943315</v>
      </c>
      <c r="AV1853" s="150">
        <f t="shared" si="778"/>
        <v>2.3097251499675099E-2</v>
      </c>
      <c r="AW1853" s="163">
        <f t="shared" si="779"/>
        <v>589060.71600000001</v>
      </c>
      <c r="AX1853" s="108">
        <v>5.6834227000000004</v>
      </c>
      <c r="AY1853" s="108">
        <v>1.714825E-2</v>
      </c>
      <c r="AZ1853" s="196">
        <v>4.6860143999999998E-7</v>
      </c>
      <c r="BA1853" s="108">
        <v>1.0363979E-4</v>
      </c>
      <c r="BB1853" s="196">
        <v>5.5331406000000002E-10</v>
      </c>
      <c r="BC1853" s="108">
        <v>3.9619115999999996E-3</v>
      </c>
      <c r="BD1853" s="108">
        <v>4.6158482000000003</v>
      </c>
      <c r="BE1853" s="108">
        <v>7.0888964000000003E-4</v>
      </c>
      <c r="BF1853" s="108">
        <v>5.0239361999999997E-3</v>
      </c>
      <c r="BG1853" s="108">
        <v>1.8992465000000001E-4</v>
      </c>
      <c r="BH1853" s="196">
        <v>8.2079831999999999E-7</v>
      </c>
      <c r="BI1853" s="196">
        <v>2.3525317E-5</v>
      </c>
      <c r="BJ1853" s="196">
        <v>1.1267500000000001E-6</v>
      </c>
      <c r="BK1853" s="196">
        <v>3.0654111999999998E-7</v>
      </c>
      <c r="BL1853" s="108">
        <v>0.19097875</v>
      </c>
      <c r="BM1853" s="108">
        <v>0.10066753000000001</v>
      </c>
      <c r="BN1853" s="196">
        <v>3.0017950999999998E-9</v>
      </c>
      <c r="BO1853" s="108">
        <v>33021.415999999997</v>
      </c>
      <c r="BP1853" s="108">
        <v>556039.30000000005</v>
      </c>
      <c r="BQ1853" s="108">
        <v>0</v>
      </c>
      <c r="BR1853" s="108">
        <v>0</v>
      </c>
      <c r="BS1853" s="108">
        <v>0</v>
      </c>
      <c r="BU1853" s="69">
        <v>523.53162999999995</v>
      </c>
      <c r="BV1853" s="69">
        <v>35.659672999999998</v>
      </c>
      <c r="BW1853" s="69">
        <v>170.04616999999999</v>
      </c>
      <c r="BX1853" s="69">
        <v>0.61732293999999999</v>
      </c>
      <c r="BY1853" s="69">
        <v>52.524293</v>
      </c>
      <c r="BZ1853" s="69">
        <v>1.5614739</v>
      </c>
      <c r="CA1853" s="69">
        <v>4.8973028999999997</v>
      </c>
      <c r="CB1853" s="69">
        <v>3.7965235000000002</v>
      </c>
      <c r="CC1853" s="69">
        <v>23.694993</v>
      </c>
      <c r="CD1853" s="69">
        <v>14.701171</v>
      </c>
      <c r="CE1853" s="172">
        <v>1.5689608E-6</v>
      </c>
      <c r="CF1853" s="172">
        <v>6.6380869000000004E-6</v>
      </c>
      <c r="CG1853" s="69">
        <v>1.1933219E-4</v>
      </c>
      <c r="CH1853" s="69">
        <v>16.693989999999999</v>
      </c>
      <c r="CI1853" s="69">
        <v>77.348028999999997</v>
      </c>
      <c r="CJ1853" s="69">
        <v>121.99056</v>
      </c>
      <c r="CK1853" s="69">
        <v>0</v>
      </c>
      <c r="CM1853" s="198">
        <v>1.0103857E-4</v>
      </c>
      <c r="CN1853" s="198">
        <v>6048176.0999999996</v>
      </c>
      <c r="CO1853" s="198">
        <v>52817.35</v>
      </c>
      <c r="CP1853" s="198">
        <v>24495.534</v>
      </c>
      <c r="CQ1853" s="198">
        <v>5.5522444999999997E-2</v>
      </c>
      <c r="CR1853" s="198">
        <v>0.69539885999999995</v>
      </c>
      <c r="CS1853" s="198">
        <v>2039.8831</v>
      </c>
      <c r="CT1853" s="198">
        <v>945354.73</v>
      </c>
      <c r="CU1853" s="198">
        <v>126.3961</v>
      </c>
      <c r="CV1853" s="198">
        <v>1125.8273999999999</v>
      </c>
    </row>
    <row r="1854" spans="1:100" ht="14.4">
      <c r="A1854" t="s">
        <v>3990</v>
      </c>
      <c r="B1854" s="85" t="s">
        <v>3355</v>
      </c>
      <c r="C1854" s="113" t="str">
        <f t="shared" si="782"/>
        <v>B.080.01.702</v>
      </c>
      <c r="D1854" s="9" t="s">
        <v>3354</v>
      </c>
      <c r="E1854" s="112" t="s">
        <v>2614</v>
      </c>
      <c r="F1854" s="115" t="str">
        <f t="shared" si="783"/>
        <v>10 MW wind turbine - offshore monopile substructure</v>
      </c>
      <c r="G1854" s="143">
        <f t="shared" si="784"/>
        <v>1780519.9333333333</v>
      </c>
      <c r="I1854" s="118">
        <f t="shared" si="785"/>
        <v>410717.4140764866</v>
      </c>
      <c r="K1854" s="161">
        <f t="shared" si="786"/>
        <v>22119.860660499999</v>
      </c>
      <c r="L1854" s="161">
        <f t="shared" si="787"/>
        <v>71083.044753949987</v>
      </c>
      <c r="M1854" s="162">
        <f t="shared" si="788"/>
        <v>50436.5186620366</v>
      </c>
      <c r="N1854" s="161">
        <v>267077.99</v>
      </c>
      <c r="O1854" s="132">
        <v>53437.231</v>
      </c>
      <c r="P1854" s="132">
        <v>17549.343000000001</v>
      </c>
      <c r="Q1854" s="132">
        <v>21953.744999999999</v>
      </c>
      <c r="R1854" s="132">
        <v>125.45175999999999</v>
      </c>
      <c r="S1854" s="132">
        <v>3.0709295000000001</v>
      </c>
      <c r="T1854" s="132">
        <v>37.592970999999999</v>
      </c>
      <c r="U1854" s="132">
        <v>90.578896999999998</v>
      </c>
      <c r="V1854" s="132">
        <v>48939.99</v>
      </c>
      <c r="W1854" s="132">
        <v>0.66464904999999996</v>
      </c>
      <c r="X1854" s="132">
        <v>1496.4984999999999</v>
      </c>
      <c r="Y1854" s="132">
        <v>5.2272078999999998</v>
      </c>
      <c r="Z1854" s="132">
        <v>2.6671696000000002E-2</v>
      </c>
      <c r="AA1854" s="132">
        <v>3.4903406E-3</v>
      </c>
      <c r="AC1854" s="118">
        <f t="shared" si="772"/>
        <v>267077.99</v>
      </c>
      <c r="AD1854" s="118">
        <f t="shared" si="773"/>
        <v>93197.013557499988</v>
      </c>
      <c r="AE1854" s="118">
        <f t="shared" si="774"/>
        <v>71077.179568695996</v>
      </c>
      <c r="AF1854" s="118">
        <f t="shared" si="775"/>
        <v>71083.044753950002</v>
      </c>
      <c r="AG1854" s="118">
        <f t="shared" si="776"/>
        <v>50436.491990340597</v>
      </c>
      <c r="AI1854" s="69">
        <v>19386556</v>
      </c>
      <c r="AJ1854" s="69">
        <v>18973519</v>
      </c>
      <c r="AK1854" s="69">
        <v>75575.645999999993</v>
      </c>
      <c r="AL1854" s="69">
        <v>0</v>
      </c>
      <c r="AM1854" s="69">
        <v>48.519004000000002</v>
      </c>
      <c r="AN1854" s="69">
        <v>27723.45</v>
      </c>
      <c r="AO1854" s="69">
        <v>309690.19</v>
      </c>
      <c r="AQ1854" s="116">
        <v>38662.188000000002</v>
      </c>
      <c r="AR1854" s="116">
        <v>35729.17</v>
      </c>
      <c r="AS1854" s="116">
        <v>1540.1215</v>
      </c>
      <c r="AT1854" s="116">
        <v>1392.8970999999999</v>
      </c>
      <c r="AU1854" s="150">
        <f t="shared" si="777"/>
        <v>2.1420365191448019</v>
      </c>
      <c r="AV1854" s="150">
        <f t="shared" si="778"/>
        <v>5.6957155611600902E-3</v>
      </c>
      <c r="AW1854" s="163">
        <f t="shared" si="779"/>
        <v>195083.6238</v>
      </c>
      <c r="AX1854" s="108">
        <v>1.6526045</v>
      </c>
      <c r="AY1854" s="108">
        <v>4.9863177999999999E-3</v>
      </c>
      <c r="AZ1854" s="196">
        <v>1.3623285999999999E-7</v>
      </c>
      <c r="BA1854" s="196">
        <v>4.5791502999999999E-10</v>
      </c>
      <c r="BB1854" s="196">
        <v>8.7060588000000005E-14</v>
      </c>
      <c r="BC1854" s="108">
        <v>6.3148797000000005E-4</v>
      </c>
      <c r="BD1854" s="108">
        <v>0.48873972999999998</v>
      </c>
      <c r="BE1854" s="108">
        <v>1.4191014000000001E-4</v>
      </c>
      <c r="BF1854" s="108">
        <v>5.6689253999999995E-4</v>
      </c>
      <c r="BG1854" s="196">
        <v>2.4765662999999999E-9</v>
      </c>
      <c r="BH1854" s="196">
        <v>4.3386434000000002E-7</v>
      </c>
      <c r="BI1854" s="196">
        <v>2.0723846999999998E-8</v>
      </c>
      <c r="BJ1854" s="196">
        <v>1.4667302E-9</v>
      </c>
      <c r="BK1854" s="196">
        <v>3.1681659000000001E-10</v>
      </c>
      <c r="BL1854" s="196">
        <v>3.4308367999999999E-6</v>
      </c>
      <c r="BM1854" s="196">
        <v>5.736988E-5</v>
      </c>
      <c r="BN1854" s="196">
        <v>8.5005771999999998E-19</v>
      </c>
      <c r="BO1854" s="108">
        <v>6771.8338000000003</v>
      </c>
      <c r="BP1854" s="108">
        <v>188311.79</v>
      </c>
      <c r="BQ1854" s="108">
        <v>0</v>
      </c>
      <c r="BR1854" s="108">
        <v>0</v>
      </c>
      <c r="BS1854" s="108">
        <v>0</v>
      </c>
      <c r="BU1854" s="69">
        <v>84.688845000000001</v>
      </c>
      <c r="BV1854" s="69">
        <v>3.9165782</v>
      </c>
      <c r="BW1854" s="69">
        <v>49.645620999999998</v>
      </c>
      <c r="BX1854" s="69">
        <v>1.8869489999999999E-2</v>
      </c>
      <c r="BY1854" s="69">
        <v>3.3263729</v>
      </c>
      <c r="BZ1854" s="69">
        <v>1.6231668000000001E-2</v>
      </c>
      <c r="CA1854" s="172">
        <v>6.4247029999999999E-5</v>
      </c>
      <c r="CB1854" s="69">
        <v>2.4629649E-2</v>
      </c>
      <c r="CC1854" s="69">
        <v>5.9648868999999998E-3</v>
      </c>
      <c r="CD1854" s="69">
        <v>5.3112263999999999E-2</v>
      </c>
      <c r="CE1854" s="172">
        <v>2.4686639999999999E-10</v>
      </c>
      <c r="CF1854" s="172">
        <v>1.8797942000000002E-15</v>
      </c>
      <c r="CG1854" s="172">
        <v>1.6140321E-11</v>
      </c>
      <c r="CH1854" s="69">
        <v>4.4493384999999996</v>
      </c>
      <c r="CI1854" s="69">
        <v>23.20046</v>
      </c>
      <c r="CJ1854" s="69">
        <v>3.1602639000000002E-2</v>
      </c>
      <c r="CK1854" s="69">
        <v>0</v>
      </c>
      <c r="CM1854" s="197">
        <v>1.9038892E-11</v>
      </c>
      <c r="CN1854" s="198">
        <v>1780284.3</v>
      </c>
      <c r="CO1854" s="198">
        <v>4336.9576999999999</v>
      </c>
      <c r="CP1854" s="198">
        <v>2683.3838999999998</v>
      </c>
      <c r="CQ1854" s="197">
        <v>1.0270031E-5</v>
      </c>
      <c r="CR1854" s="198">
        <v>1.1527879E-3</v>
      </c>
      <c r="CS1854" s="198">
        <v>166.13265999999999</v>
      </c>
      <c r="CT1854" s="198">
        <v>806.05242999999996</v>
      </c>
      <c r="CU1854" s="198">
        <v>1.6453096E-3</v>
      </c>
      <c r="CV1854" s="198">
        <v>153.93254999999999</v>
      </c>
    </row>
    <row r="1855" spans="1:100" ht="14.4">
      <c r="A1855" t="s">
        <v>3991</v>
      </c>
      <c r="B1855" s="85" t="s">
        <v>3355</v>
      </c>
      <c r="C1855" s="113" t="str">
        <f t="shared" si="782"/>
        <v>B.080.01.703</v>
      </c>
      <c r="D1855" s="9" t="s">
        <v>3354</v>
      </c>
      <c r="E1855" s="112" t="s">
        <v>2614</v>
      </c>
      <c r="F1855" s="115" t="str">
        <f t="shared" si="783"/>
        <v>10 MW wind turbine - moving parts diameter 198 m</v>
      </c>
      <c r="G1855" s="143">
        <f t="shared" si="784"/>
        <v>3033163.7333333334</v>
      </c>
      <c r="I1855" s="118">
        <f t="shared" si="785"/>
        <v>2008692.4116047472</v>
      </c>
      <c r="K1855" s="161">
        <f t="shared" si="786"/>
        <v>109581.732</v>
      </c>
      <c r="L1855" s="161">
        <f t="shared" si="787"/>
        <v>281936.61576000002</v>
      </c>
      <c r="M1855" s="162">
        <f t="shared" si="788"/>
        <v>1162199.5038447471</v>
      </c>
      <c r="N1855" s="161">
        <v>454974.56</v>
      </c>
      <c r="O1855" s="132">
        <v>180590.82</v>
      </c>
      <c r="P1855" s="132">
        <v>43497.057999999997</v>
      </c>
      <c r="Q1855" s="132">
        <v>42303.273000000001</v>
      </c>
      <c r="R1855" s="132">
        <v>28064.815999999999</v>
      </c>
      <c r="S1855" s="132">
        <v>17212.28</v>
      </c>
      <c r="T1855" s="132">
        <v>22001.363000000001</v>
      </c>
      <c r="U1855" s="132">
        <v>4723.7377999999999</v>
      </c>
      <c r="V1855" s="132">
        <v>1146779.6000000001</v>
      </c>
      <c r="W1855" s="132">
        <v>53047.131999999998</v>
      </c>
      <c r="X1855" s="132">
        <v>11017.811</v>
      </c>
      <c r="Y1855" s="132">
        <v>77.867959999999997</v>
      </c>
      <c r="Z1855" s="132">
        <v>4402.0784000000003</v>
      </c>
      <c r="AA1855" s="132">
        <v>1.4444747000000001E-2</v>
      </c>
      <c r="AC1855" s="118">
        <f t="shared" si="772"/>
        <v>454974.56</v>
      </c>
      <c r="AD1855" s="118">
        <f t="shared" si="773"/>
        <v>338393.34779999999</v>
      </c>
      <c r="AE1855" s="118">
        <f t="shared" si="774"/>
        <v>233213.6942</v>
      </c>
      <c r="AF1855" s="118">
        <f t="shared" si="775"/>
        <v>281936.61576000002</v>
      </c>
      <c r="AG1855" s="118">
        <f t="shared" si="776"/>
        <v>1157797.4254447471</v>
      </c>
      <c r="AI1855" s="69">
        <v>32423515</v>
      </c>
      <c r="AJ1855" s="69">
        <v>28834033</v>
      </c>
      <c r="AK1855" s="69">
        <v>1153033.5</v>
      </c>
      <c r="AL1855" s="69">
        <v>0</v>
      </c>
      <c r="AM1855" s="69">
        <v>123254.31</v>
      </c>
      <c r="AN1855" s="69">
        <v>602689.05000000005</v>
      </c>
      <c r="AO1855" s="69">
        <v>1710504.9</v>
      </c>
      <c r="AQ1855" s="116">
        <v>118401.36</v>
      </c>
      <c r="AR1855" s="116">
        <v>113097.72</v>
      </c>
      <c r="AS1855" s="116">
        <v>3560.6098999999999</v>
      </c>
      <c r="AT1855" s="116">
        <v>1743.0260000000001</v>
      </c>
      <c r="AU1855" s="150">
        <f t="shared" si="777"/>
        <v>6.7804387688824521</v>
      </c>
      <c r="AV1855" s="150">
        <f t="shared" si="778"/>
        <v>1.3167935968495102E-2</v>
      </c>
      <c r="AW1855" s="163">
        <f t="shared" si="779"/>
        <v>244121.288</v>
      </c>
      <c r="AX1855" s="108">
        <v>2.8383818999999999</v>
      </c>
      <c r="AY1855" s="108">
        <v>8.5640644999999994E-3</v>
      </c>
      <c r="AZ1855" s="196">
        <v>2.3406968999999999E-7</v>
      </c>
      <c r="BA1855" s="108">
        <v>1.0363933E-4</v>
      </c>
      <c r="BB1855" s="196">
        <v>5.5245189999999997E-10</v>
      </c>
      <c r="BC1855" s="108">
        <v>2.9889090000000001E-3</v>
      </c>
      <c r="BD1855" s="108">
        <v>3.6473916000000002</v>
      </c>
      <c r="BE1855" s="108">
        <v>4.8906727000000004E-4</v>
      </c>
      <c r="BF1855" s="108">
        <v>3.9003266000000002E-3</v>
      </c>
      <c r="BG1855" s="108">
        <v>1.8992217E-4</v>
      </c>
      <c r="BH1855" s="196">
        <v>1.5965975000000001E-7</v>
      </c>
      <c r="BI1855" s="196">
        <v>2.3484119999999999E-5</v>
      </c>
      <c r="BJ1855" s="196">
        <v>4.8452658999999998E-7</v>
      </c>
      <c r="BK1855" s="196">
        <v>1.9005067000000001E-7</v>
      </c>
      <c r="BL1855" s="108">
        <v>0.19097438</v>
      </c>
      <c r="BM1855" s="108">
        <v>0.10059833999999999</v>
      </c>
      <c r="BN1855" s="196">
        <v>3.0017950999999998E-9</v>
      </c>
      <c r="BO1855" s="108">
        <v>22879.248</v>
      </c>
      <c r="BP1855" s="108">
        <v>221242.04</v>
      </c>
      <c r="BQ1855" s="108">
        <v>0</v>
      </c>
      <c r="BR1855" s="108">
        <v>0</v>
      </c>
      <c r="BS1855" s="108">
        <v>0</v>
      </c>
      <c r="BU1855" s="69">
        <v>375.33517000000001</v>
      </c>
      <c r="BV1855" s="69">
        <v>27.904910999999998</v>
      </c>
      <c r="BW1855" s="69">
        <v>84.572652000000005</v>
      </c>
      <c r="BX1855" s="69">
        <v>0.59303762999999998</v>
      </c>
      <c r="BY1855" s="69">
        <v>45.934696000000002</v>
      </c>
      <c r="BZ1855" s="69">
        <v>1.5452262000000001</v>
      </c>
      <c r="CA1855" s="69">
        <v>4.8972385999999997</v>
      </c>
      <c r="CB1855" s="69">
        <v>3.7718693999999999</v>
      </c>
      <c r="CC1855" s="69">
        <v>23.680163</v>
      </c>
      <c r="CD1855" s="69">
        <v>14.609605</v>
      </c>
      <c r="CE1855" s="172">
        <v>1.5665160999999999E-6</v>
      </c>
      <c r="CF1855" s="172">
        <v>6.6380868000000004E-6</v>
      </c>
      <c r="CG1855" s="69">
        <v>1.1933203E-4</v>
      </c>
      <c r="CH1855" s="69">
        <v>9.6443142999999996</v>
      </c>
      <c r="CI1855" s="69">
        <v>36.237020000000001</v>
      </c>
      <c r="CJ1855" s="69">
        <v>121.94431</v>
      </c>
      <c r="CK1855" s="69">
        <v>0</v>
      </c>
      <c r="CM1855" s="198">
        <v>1.0103839E-4</v>
      </c>
      <c r="CN1855" s="198">
        <v>2982939</v>
      </c>
      <c r="CO1855" s="198">
        <v>46455.762000000002</v>
      </c>
      <c r="CP1855" s="198">
        <v>19186.116000000002</v>
      </c>
      <c r="CQ1855" s="198">
        <v>5.5502915999999999E-2</v>
      </c>
      <c r="CR1855" s="198">
        <v>0.69315128999999998</v>
      </c>
      <c r="CS1855" s="198">
        <v>1710.4412</v>
      </c>
      <c r="CT1855" s="198">
        <v>628721.88</v>
      </c>
      <c r="CU1855" s="198">
        <v>126.39445000000001</v>
      </c>
      <c r="CV1855" s="198">
        <v>894.24289999999996</v>
      </c>
    </row>
    <row r="1856" spans="1:100" ht="14.4">
      <c r="A1856" t="s">
        <v>3992</v>
      </c>
      <c r="B1856" s="85" t="s">
        <v>3355</v>
      </c>
      <c r="C1856" s="113" t="str">
        <f t="shared" si="782"/>
        <v>B.080.01.704</v>
      </c>
      <c r="D1856" s="9" t="s">
        <v>3354</v>
      </c>
      <c r="E1856" s="112" t="s">
        <v>2614</v>
      </c>
      <c r="F1856" s="115" t="str">
        <f t="shared" si="783"/>
        <v>10 MW wind turbine - offshore tower 119 meter</v>
      </c>
      <c r="G1856" s="143">
        <f t="shared" si="784"/>
        <v>880891.2</v>
      </c>
      <c r="I1856" s="118">
        <f t="shared" si="785"/>
        <v>198973.81924976475</v>
      </c>
      <c r="K1856" s="161">
        <f t="shared" si="786"/>
        <v>11214.915213877999</v>
      </c>
      <c r="L1856" s="161">
        <f t="shared" si="787"/>
        <v>35839.998035886761</v>
      </c>
      <c r="M1856" s="162">
        <f t="shared" si="788"/>
        <v>19785.225999999999</v>
      </c>
      <c r="N1856" s="161">
        <v>132133.68</v>
      </c>
      <c r="O1856" s="132">
        <v>26971.891</v>
      </c>
      <c r="P1856" s="132">
        <v>8868.1061000000009</v>
      </c>
      <c r="Q1856" s="132">
        <v>11214.88</v>
      </c>
      <c r="R1856" s="132">
        <v>0</v>
      </c>
      <c r="S1856" s="132">
        <v>0</v>
      </c>
      <c r="T1856" s="132">
        <v>3.5213877999999997E-2</v>
      </c>
      <c r="U1856" s="132">
        <v>9.3588676000000003E-4</v>
      </c>
      <c r="V1856" s="132">
        <v>19785.225999999999</v>
      </c>
      <c r="W1856" s="132">
        <v>0</v>
      </c>
      <c r="X1856" s="132">
        <v>0</v>
      </c>
      <c r="Y1856" s="132">
        <v>0</v>
      </c>
      <c r="Z1856" s="132">
        <v>0</v>
      </c>
      <c r="AA1856" s="132">
        <v>0</v>
      </c>
      <c r="AC1856" s="118">
        <f t="shared" si="772"/>
        <v>132133.68</v>
      </c>
      <c r="AD1856" s="118">
        <f t="shared" si="773"/>
        <v>47054.913249764759</v>
      </c>
      <c r="AE1856" s="118">
        <f t="shared" si="774"/>
        <v>35839.998035886761</v>
      </c>
      <c r="AF1856" s="118">
        <f t="shared" si="775"/>
        <v>35839.998035886761</v>
      </c>
      <c r="AG1856" s="118">
        <f t="shared" si="776"/>
        <v>19785.225999999999</v>
      </c>
      <c r="AI1856" s="69">
        <v>9455377.5999999996</v>
      </c>
      <c r="AJ1856" s="69">
        <v>9455377.5999999996</v>
      </c>
      <c r="AK1856" s="69">
        <v>0</v>
      </c>
      <c r="AL1856" s="69">
        <v>0</v>
      </c>
      <c r="AM1856" s="69">
        <v>0</v>
      </c>
      <c r="AN1856" s="69">
        <v>0</v>
      </c>
      <c r="AO1856" s="69">
        <v>0</v>
      </c>
      <c r="AQ1856" s="116">
        <v>19028.704000000002</v>
      </c>
      <c r="AR1856" s="116">
        <v>17569.064999999999</v>
      </c>
      <c r="AS1856" s="116">
        <v>760.47653000000003</v>
      </c>
      <c r="AT1856" s="116">
        <v>699.16290000000004</v>
      </c>
      <c r="AU1856" s="150">
        <f t="shared" si="777"/>
        <v>1.0533012289200001</v>
      </c>
      <c r="AV1856" s="150">
        <f t="shared" si="778"/>
        <v>2.812413235317E-3</v>
      </c>
      <c r="AW1856" s="163">
        <f t="shared" si="779"/>
        <v>97921.975099999996</v>
      </c>
      <c r="AX1856" s="108">
        <v>0.81746704000000003</v>
      </c>
      <c r="AY1856" s="108">
        <v>2.4664954000000001E-3</v>
      </c>
      <c r="AZ1856" s="196">
        <v>6.7388177000000001E-8</v>
      </c>
      <c r="BA1856" s="108">
        <v>0</v>
      </c>
      <c r="BB1856" s="108">
        <v>0</v>
      </c>
      <c r="BC1856" s="108">
        <v>3.1241892000000003E-4</v>
      </c>
      <c r="BD1856" s="108">
        <v>0.23552176999999999</v>
      </c>
      <c r="BE1856" s="196">
        <v>7.1279133000000004E-5</v>
      </c>
      <c r="BF1856" s="108">
        <v>2.7434403999999999E-4</v>
      </c>
      <c r="BG1856" s="108">
        <v>0</v>
      </c>
      <c r="BH1856" s="196">
        <v>2.2727414000000001E-7</v>
      </c>
      <c r="BI1856" s="108">
        <v>0</v>
      </c>
      <c r="BJ1856" s="108">
        <v>0</v>
      </c>
      <c r="BK1856" s="108">
        <v>0</v>
      </c>
      <c r="BL1856" s="108">
        <v>0</v>
      </c>
      <c r="BM1856" s="108">
        <v>0</v>
      </c>
      <c r="BN1856" s="108">
        <v>0</v>
      </c>
      <c r="BO1856" s="108">
        <v>3368.1990999999998</v>
      </c>
      <c r="BP1856" s="108">
        <v>94553.775999999998</v>
      </c>
      <c r="BQ1856" s="108">
        <v>0</v>
      </c>
      <c r="BR1856" s="108">
        <v>0</v>
      </c>
      <c r="BS1856" s="108">
        <v>0</v>
      </c>
      <c r="BU1856" s="69">
        <v>41.835186999999998</v>
      </c>
      <c r="BV1856" s="69">
        <v>1.8914107</v>
      </c>
      <c r="BW1856" s="69">
        <v>24.561584</v>
      </c>
      <c r="BX1856" s="69">
        <v>4.2314120000000004E-3</v>
      </c>
      <c r="BY1856" s="69">
        <v>1.5580201</v>
      </c>
      <c r="BZ1856" s="69">
        <v>0</v>
      </c>
      <c r="CA1856" s="69">
        <v>0</v>
      </c>
      <c r="CB1856" s="69">
        <v>0</v>
      </c>
      <c r="CC1856" s="69">
        <v>0</v>
      </c>
      <c r="CD1856" s="69">
        <v>1.293096E-2</v>
      </c>
      <c r="CE1856" s="69">
        <v>0</v>
      </c>
      <c r="CF1856" s="69">
        <v>0</v>
      </c>
      <c r="CG1856" s="69">
        <v>0</v>
      </c>
      <c r="CH1856" s="69">
        <v>2.2665627000000002</v>
      </c>
      <c r="CI1856" s="69">
        <v>11.5258</v>
      </c>
      <c r="CJ1856" s="69">
        <v>1.4646317000000001E-2</v>
      </c>
      <c r="CK1856" s="69">
        <v>0</v>
      </c>
      <c r="CM1856" s="198">
        <v>0</v>
      </c>
      <c r="CN1856" s="198">
        <v>880891.2</v>
      </c>
      <c r="CO1856" s="198">
        <v>2023.9576999999999</v>
      </c>
      <c r="CP1856" s="198">
        <v>1294.0757000000001</v>
      </c>
      <c r="CQ1856" s="198">
        <v>0</v>
      </c>
      <c r="CR1856" s="198">
        <v>0</v>
      </c>
      <c r="CS1856" s="198">
        <v>79.082387999999995</v>
      </c>
      <c r="CT1856" s="198">
        <v>0</v>
      </c>
      <c r="CU1856" s="198">
        <v>0</v>
      </c>
      <c r="CV1856" s="198">
        <v>77.646298000000002</v>
      </c>
    </row>
    <row r="1857" spans="1:100" ht="14.4">
      <c r="A1857" t="s">
        <v>3279</v>
      </c>
      <c r="B1857" s="85" t="s">
        <v>3355</v>
      </c>
      <c r="C1857" s="113" t="str">
        <f t="shared" si="782"/>
        <v>B.080.01.801</v>
      </c>
      <c r="D1857" s="9" t="s">
        <v>3354</v>
      </c>
      <c r="E1857" s="112" t="s">
        <v>2614</v>
      </c>
      <c r="F1857" s="115" t="str">
        <f t="shared" si="783"/>
        <v>15 MW full wind turbine (offshore)</v>
      </c>
      <c r="G1857" s="143">
        <f t="shared" si="784"/>
        <v>8421748</v>
      </c>
      <c r="I1857" s="118">
        <f t="shared" si="785"/>
        <v>3793667.5577277001</v>
      </c>
      <c r="K1857" s="161">
        <f t="shared" si="786"/>
        <v>207504.557</v>
      </c>
      <c r="L1857" s="161">
        <f t="shared" si="787"/>
        <v>633773.1381460001</v>
      </c>
      <c r="M1857" s="162">
        <f t="shared" si="788"/>
        <v>1689127.6625817001</v>
      </c>
      <c r="N1857" s="161">
        <v>1263262.2</v>
      </c>
      <c r="O1857" s="132">
        <v>470350.26</v>
      </c>
      <c r="P1857" s="132">
        <v>91305.216</v>
      </c>
      <c r="Q1857" s="132">
        <v>102549.19</v>
      </c>
      <c r="R1857" s="132">
        <v>41945.29</v>
      </c>
      <c r="S1857" s="132">
        <v>30177.510999999999</v>
      </c>
      <c r="T1857" s="132">
        <v>32832.565999999999</v>
      </c>
      <c r="U1857" s="132">
        <v>7659.3670000000002</v>
      </c>
      <c r="V1857" s="132">
        <v>1630914.6</v>
      </c>
      <c r="W1857" s="132">
        <v>64425.18</v>
      </c>
      <c r="X1857" s="132">
        <v>53301.266000000003</v>
      </c>
      <c r="Y1857" s="132">
        <v>33.115146000000003</v>
      </c>
      <c r="Z1857" s="132">
        <v>4909.3865999999998</v>
      </c>
      <c r="AA1857" s="132">
        <v>2.4099816999999999</v>
      </c>
      <c r="AC1857" s="118">
        <f t="shared" si="772"/>
        <v>1263262.2</v>
      </c>
      <c r="AD1857" s="118">
        <f t="shared" si="773"/>
        <v>776819.39999999991</v>
      </c>
      <c r="AE1857" s="118">
        <f t="shared" si="774"/>
        <v>574224.22959999996</v>
      </c>
      <c r="AF1857" s="118">
        <f t="shared" si="775"/>
        <v>633773.13814599998</v>
      </c>
      <c r="AG1857" s="118">
        <f t="shared" si="776"/>
        <v>1684218.2759817</v>
      </c>
      <c r="AI1857" s="69">
        <v>97381098</v>
      </c>
      <c r="AJ1857" s="69">
        <v>93248285</v>
      </c>
      <c r="AK1857" s="69">
        <v>805369.16</v>
      </c>
      <c r="AL1857" s="69">
        <v>0</v>
      </c>
      <c r="AM1857" s="69">
        <v>1964209.4</v>
      </c>
      <c r="AN1857" s="69">
        <v>433012.31</v>
      </c>
      <c r="AO1857" s="69">
        <v>930222.31</v>
      </c>
      <c r="AQ1857" s="116">
        <v>313712.52</v>
      </c>
      <c r="AR1857" s="116">
        <v>298072.31</v>
      </c>
      <c r="AS1857" s="116">
        <v>9099.2338</v>
      </c>
      <c r="AT1857" s="116">
        <v>6540.9735000000001</v>
      </c>
      <c r="AU1857" s="150">
        <f t="shared" si="777"/>
        <v>17.870042787467366</v>
      </c>
      <c r="AV1857" s="150">
        <f t="shared" si="778"/>
        <v>3.36510129417016E-2</v>
      </c>
      <c r="AW1857" s="163">
        <f t="shared" si="779"/>
        <v>916102.73499999999</v>
      </c>
      <c r="AX1857" s="108">
        <v>7.8444836000000002</v>
      </c>
      <c r="AY1857" s="108">
        <v>2.3668452999999999E-2</v>
      </c>
      <c r="AZ1857" s="196">
        <v>6.4679899999999997E-7</v>
      </c>
      <c r="BA1857" s="196">
        <v>5.4773203000000001E-5</v>
      </c>
      <c r="BB1857" s="196">
        <v>1.6436508999999999E-10</v>
      </c>
      <c r="BC1857" s="108">
        <v>4.2443461E-3</v>
      </c>
      <c r="BD1857" s="108">
        <v>8.0874378999999994</v>
      </c>
      <c r="BE1857" s="108">
        <v>8.210553E-4</v>
      </c>
      <c r="BF1857" s="108">
        <v>8.8846597000000003E-3</v>
      </c>
      <c r="BG1857" s="108">
        <v>2.3709757E-4</v>
      </c>
      <c r="BH1857" s="196">
        <v>1.0349E-6</v>
      </c>
      <c r="BI1857" s="196">
        <v>3.1668343000000001E-5</v>
      </c>
      <c r="BJ1857" s="196">
        <v>5.1547673999999997E-6</v>
      </c>
      <c r="BK1857" s="196">
        <v>1.2425623E-6</v>
      </c>
      <c r="BL1857" s="108">
        <v>1.8549239</v>
      </c>
      <c r="BM1857" s="108">
        <v>7.8898267999999994E-2</v>
      </c>
      <c r="BN1857" s="196">
        <v>1.6048571999999999E-15</v>
      </c>
      <c r="BO1857" s="108">
        <v>35187.644999999997</v>
      </c>
      <c r="BP1857" s="108">
        <v>880915.09</v>
      </c>
      <c r="BQ1857" s="108">
        <v>0</v>
      </c>
      <c r="BR1857" s="108">
        <v>0</v>
      </c>
      <c r="BS1857" s="108">
        <v>0</v>
      </c>
      <c r="BU1857" s="69">
        <v>653.78599999999994</v>
      </c>
      <c r="BV1857" s="69">
        <v>62.256658000000002</v>
      </c>
      <c r="BW1857" s="69">
        <v>234.82068000000001</v>
      </c>
      <c r="BX1857" s="69">
        <v>0.97748046</v>
      </c>
      <c r="BY1857" s="69">
        <v>87.462553</v>
      </c>
      <c r="BZ1857" s="69">
        <v>1.2387410000000001</v>
      </c>
      <c r="CA1857" s="69">
        <v>6.1413086000000003</v>
      </c>
      <c r="CB1857" s="69">
        <v>4.1661979000000002</v>
      </c>
      <c r="CC1857" s="69">
        <v>41.236632</v>
      </c>
      <c r="CD1857" s="69">
        <v>21.891774000000002</v>
      </c>
      <c r="CE1857" s="172">
        <v>4.6606872999999999E-7</v>
      </c>
      <c r="CF1857" s="172">
        <v>3.5489368999999998E-12</v>
      </c>
      <c r="CG1857" s="172">
        <v>3.0471943000000002E-8</v>
      </c>
      <c r="CH1857" s="69">
        <v>23.350997</v>
      </c>
      <c r="CI1857" s="69">
        <v>113.34029</v>
      </c>
      <c r="CJ1857" s="69">
        <v>56.902690999999997</v>
      </c>
      <c r="CK1857" s="69">
        <v>0</v>
      </c>
      <c r="CM1857" s="197">
        <v>3.5944268999999997E-8</v>
      </c>
      <c r="CN1857" s="198">
        <v>8350221.7999999998</v>
      </c>
      <c r="CO1857" s="198">
        <v>49057.296999999999</v>
      </c>
      <c r="CP1857" s="198">
        <v>42473.555</v>
      </c>
      <c r="CQ1857" s="198">
        <v>0.75177660000000002</v>
      </c>
      <c r="CR1857" s="198">
        <v>1.0074094</v>
      </c>
      <c r="CS1857" s="198">
        <v>3499.9222</v>
      </c>
      <c r="CT1857" s="198">
        <v>7851421.2999999998</v>
      </c>
      <c r="CU1857" s="198">
        <v>158.21234999999999</v>
      </c>
      <c r="CV1857" s="198">
        <v>1264.8293000000001</v>
      </c>
    </row>
    <row r="1858" spans="1:100" ht="14.4">
      <c r="A1858" t="s">
        <v>3993</v>
      </c>
      <c r="B1858" s="85" t="s">
        <v>3355</v>
      </c>
      <c r="C1858" s="113" t="str">
        <f t="shared" si="782"/>
        <v>B.080.01.802</v>
      </c>
      <c r="D1858" s="9" t="s">
        <v>3354</v>
      </c>
      <c r="E1858" s="112" t="s">
        <v>2614</v>
      </c>
      <c r="F1858" s="115" t="str">
        <f t="shared" si="783"/>
        <v>15 MW wind turbine - offshore monopile substructure</v>
      </c>
      <c r="G1858" s="143">
        <f t="shared" si="784"/>
        <v>2380857.2000000002</v>
      </c>
      <c r="I1858" s="118">
        <f t="shared" si="785"/>
        <v>973378.75094882818</v>
      </c>
      <c r="K1858" s="161">
        <f t="shared" si="786"/>
        <v>38676.342239999998</v>
      </c>
      <c r="L1858" s="161">
        <f t="shared" si="787"/>
        <v>308403.36657880002</v>
      </c>
      <c r="M1858" s="162">
        <f t="shared" si="788"/>
        <v>269170.46213002806</v>
      </c>
      <c r="N1858" s="161">
        <v>357128.58</v>
      </c>
      <c r="O1858" s="132">
        <v>282978.15000000002</v>
      </c>
      <c r="P1858" s="132">
        <v>22385.651999999998</v>
      </c>
      <c r="Q1858" s="132">
        <v>34479.258999999998</v>
      </c>
      <c r="R1858" s="132">
        <v>630.82773999999995</v>
      </c>
      <c r="S1858" s="132">
        <v>3281.5621000000001</v>
      </c>
      <c r="T1858" s="132">
        <v>284.6934</v>
      </c>
      <c r="U1858" s="132">
        <v>3031.1091000000001</v>
      </c>
      <c r="V1858" s="132">
        <v>265915.14</v>
      </c>
      <c r="W1858" s="132">
        <v>1.6509661</v>
      </c>
      <c r="X1858" s="132">
        <v>2777.0003000000002</v>
      </c>
      <c r="Y1858" s="132">
        <v>6.8045127000000001</v>
      </c>
      <c r="Z1858" s="132">
        <v>478.32182999999998</v>
      </c>
      <c r="AA1858" s="164">
        <v>2.80724E-8</v>
      </c>
      <c r="AC1858" s="118">
        <f t="shared" si="772"/>
        <v>357128.58</v>
      </c>
      <c r="AD1858" s="118">
        <f t="shared" si="773"/>
        <v>347071.25334</v>
      </c>
      <c r="AE1858" s="118">
        <f t="shared" si="774"/>
        <v>308873.23293</v>
      </c>
      <c r="AF1858" s="118">
        <f t="shared" si="775"/>
        <v>308403.36657880002</v>
      </c>
      <c r="AG1858" s="118">
        <f t="shared" si="776"/>
        <v>268692.14030002808</v>
      </c>
      <c r="AI1858" s="69">
        <v>26078600</v>
      </c>
      <c r="AJ1858" s="69">
        <v>25879333</v>
      </c>
      <c r="AK1858" s="69">
        <v>193710.69</v>
      </c>
      <c r="AL1858" s="69">
        <v>0</v>
      </c>
      <c r="AM1858" s="69">
        <v>1.6925357999999999</v>
      </c>
      <c r="AN1858" s="69">
        <v>5381.7357000000002</v>
      </c>
      <c r="AO1858" s="69">
        <v>172.93866</v>
      </c>
      <c r="AQ1858" s="116">
        <v>146026.22</v>
      </c>
      <c r="AR1858" s="116">
        <v>140736.1</v>
      </c>
      <c r="AS1858" s="116">
        <v>3311.3425000000002</v>
      </c>
      <c r="AT1858" s="116">
        <v>1978.7799</v>
      </c>
      <c r="AU1858" s="150">
        <f t="shared" si="777"/>
        <v>8.4374158689275767</v>
      </c>
      <c r="AV1858" s="150">
        <f t="shared" si="778"/>
        <v>1.224608914355004E-2</v>
      </c>
      <c r="AW1858" s="163">
        <f t="shared" si="779"/>
        <v>277140.04399999999</v>
      </c>
      <c r="AX1858" s="108">
        <v>2.2094360000000002</v>
      </c>
      <c r="AY1858" s="108">
        <v>6.6664017000000004E-3</v>
      </c>
      <c r="AZ1858" s="196">
        <v>1.8213562000000001E-7</v>
      </c>
      <c r="BA1858" s="196">
        <v>1.369318E-11</v>
      </c>
      <c r="BB1858" s="196">
        <v>3.8841144999999999E-12</v>
      </c>
      <c r="BC1858" s="108">
        <v>9.9554381000000001E-4</v>
      </c>
      <c r="BD1858" s="108">
        <v>4.5519873999999998</v>
      </c>
      <c r="BE1858" s="108">
        <v>2.2716661999999999E-4</v>
      </c>
      <c r="BF1858" s="108">
        <v>5.3021999000000004E-3</v>
      </c>
      <c r="BG1858" s="196">
        <v>4.2114336999999999E-5</v>
      </c>
      <c r="BH1858" s="196">
        <v>5.2479459E-7</v>
      </c>
      <c r="BI1858" s="196">
        <v>2.4870152000000002E-6</v>
      </c>
      <c r="BJ1858" s="196">
        <v>4.075648E-6</v>
      </c>
      <c r="BK1858" s="196">
        <v>9.3699313999999998E-7</v>
      </c>
      <c r="BL1858" s="108">
        <v>1.6658915999999999</v>
      </c>
      <c r="BM1858" s="108">
        <v>9.1053251000000005E-3</v>
      </c>
      <c r="BN1858" s="196">
        <v>3.7924410000000003E-17</v>
      </c>
      <c r="BO1858" s="108">
        <v>18397.423999999999</v>
      </c>
      <c r="BP1858" s="108">
        <v>258742.62</v>
      </c>
      <c r="BQ1858" s="108">
        <v>0</v>
      </c>
      <c r="BR1858" s="108">
        <v>0</v>
      </c>
      <c r="BS1858" s="108">
        <v>0</v>
      </c>
      <c r="BU1858" s="69">
        <v>181.47056000000001</v>
      </c>
      <c r="BV1858" s="69">
        <v>36.555208</v>
      </c>
      <c r="BW1858" s="69">
        <v>66.384617000000006</v>
      </c>
      <c r="BX1858" s="69">
        <v>0.36487534999999999</v>
      </c>
      <c r="BY1858" s="69">
        <v>30.117259000000001</v>
      </c>
      <c r="BZ1858" s="69">
        <v>4.4916858000000002E-4</v>
      </c>
      <c r="CA1858" s="69">
        <v>1.0958060999999999</v>
      </c>
      <c r="CB1858" s="69">
        <v>7.5291924000000002E-4</v>
      </c>
      <c r="CC1858" s="69">
        <v>4.4099262000000001</v>
      </c>
      <c r="CD1858" s="69">
        <v>0.22092099000000001</v>
      </c>
      <c r="CE1858" s="172">
        <v>1.1013679E-8</v>
      </c>
      <c r="CF1858" s="172">
        <v>8.3864994999999999E-14</v>
      </c>
      <c r="CG1858" s="172">
        <v>7.2008306999999999E-10</v>
      </c>
      <c r="CH1858" s="69">
        <v>8.9637651999999992</v>
      </c>
      <c r="CI1858" s="69">
        <v>31.748750999999999</v>
      </c>
      <c r="CJ1858" s="69">
        <v>1.6082346000000001</v>
      </c>
      <c r="CK1858" s="69">
        <v>0</v>
      </c>
      <c r="CM1858" s="197">
        <v>8.4939969999999999E-10</v>
      </c>
      <c r="CN1858" s="198">
        <v>2380856.7999999998</v>
      </c>
      <c r="CO1858" s="198">
        <v>12104.682000000001</v>
      </c>
      <c r="CP1858" s="198">
        <v>25010.632000000001</v>
      </c>
      <c r="CQ1858" s="198">
        <v>0.71007443000000003</v>
      </c>
      <c r="CR1858" s="198">
        <v>1.7360935000000001E-2</v>
      </c>
      <c r="CS1858" s="198">
        <v>1528.5606</v>
      </c>
      <c r="CT1858" s="198">
        <v>7039877.4000000004</v>
      </c>
      <c r="CU1858" s="198">
        <v>27.970018</v>
      </c>
      <c r="CV1858" s="198">
        <v>179.46444</v>
      </c>
    </row>
    <row r="1859" spans="1:100" ht="14.4">
      <c r="A1859" t="s">
        <v>3994</v>
      </c>
      <c r="B1859" s="85" t="s">
        <v>3355</v>
      </c>
      <c r="C1859" s="113" t="str">
        <f t="shared" si="782"/>
        <v>B.080.01.803</v>
      </c>
      <c r="D1859" s="9" t="s">
        <v>3354</v>
      </c>
      <c r="E1859" s="112" t="s">
        <v>2614</v>
      </c>
      <c r="F1859" s="115" t="str">
        <f t="shared" si="783"/>
        <v>15 MW wind turbine - moving parts diameter 240 m</v>
      </c>
      <c r="G1859" s="143">
        <f t="shared" si="784"/>
        <v>4476177.0000000009</v>
      </c>
      <c r="I1859" s="118">
        <f t="shared" si="785"/>
        <v>2429591.0034293002</v>
      </c>
      <c r="K1859" s="161">
        <f t="shared" si="786"/>
        <v>153794.883</v>
      </c>
      <c r="L1859" s="161">
        <f t="shared" si="787"/>
        <v>263243.96196300001</v>
      </c>
      <c r="M1859" s="162">
        <f t="shared" si="788"/>
        <v>1341125.6084662999</v>
      </c>
      <c r="N1859" s="161">
        <v>671426.55</v>
      </c>
      <c r="O1859" s="132">
        <v>138412.51</v>
      </c>
      <c r="P1859" s="132">
        <v>57319.175999999999</v>
      </c>
      <c r="Q1859" s="132">
        <v>53419.341999999997</v>
      </c>
      <c r="R1859" s="132">
        <v>41053.447999999997</v>
      </c>
      <c r="S1859" s="132">
        <v>26870.777999999998</v>
      </c>
      <c r="T1859" s="132">
        <v>32451.314999999999</v>
      </c>
      <c r="U1859" s="132">
        <v>4556.6639999999998</v>
      </c>
      <c r="V1859" s="132">
        <v>1331451.3</v>
      </c>
      <c r="W1859" s="132">
        <v>62932.419000000002</v>
      </c>
      <c r="X1859" s="132">
        <v>5287.7421000000004</v>
      </c>
      <c r="Y1859" s="132">
        <v>23.192962999999999</v>
      </c>
      <c r="Z1859" s="132">
        <v>4384.1583000000001</v>
      </c>
      <c r="AA1859" s="132">
        <v>2.4080663000000002</v>
      </c>
      <c r="AC1859" s="118">
        <f t="shared" si="772"/>
        <v>671426.55</v>
      </c>
      <c r="AD1859" s="118">
        <f t="shared" si="773"/>
        <v>354083.23300000001</v>
      </c>
      <c r="AE1859" s="118">
        <f t="shared" si="774"/>
        <v>204672.50830000002</v>
      </c>
      <c r="AF1859" s="118">
        <f t="shared" si="775"/>
        <v>263243.96196300001</v>
      </c>
      <c r="AG1859" s="118">
        <f t="shared" si="776"/>
        <v>1336741.4501662999</v>
      </c>
      <c r="AI1859" s="69">
        <v>53040853</v>
      </c>
      <c r="AJ1859" s="69">
        <v>49389808</v>
      </c>
      <c r="AK1859" s="69">
        <v>541075.59</v>
      </c>
      <c r="AL1859" s="69">
        <v>0</v>
      </c>
      <c r="AM1859" s="69">
        <v>1961722.1</v>
      </c>
      <c r="AN1859" s="69">
        <v>398969.23</v>
      </c>
      <c r="AO1859" s="69">
        <v>749278.24</v>
      </c>
      <c r="AQ1859" s="116">
        <v>130706.45</v>
      </c>
      <c r="AR1859" s="116">
        <v>123056.95</v>
      </c>
      <c r="AS1859" s="116">
        <v>4388.5982000000004</v>
      </c>
      <c r="AT1859" s="116">
        <v>3260.9061999999999</v>
      </c>
      <c r="AU1859" s="150">
        <f t="shared" si="777"/>
        <v>7.3775148472284267</v>
      </c>
      <c r="AV1859" s="150">
        <f t="shared" si="778"/>
        <v>1.6230023273771509E-2</v>
      </c>
      <c r="AW1859" s="163">
        <f t="shared" si="779"/>
        <v>456709.54499999998</v>
      </c>
      <c r="AX1859" s="108">
        <v>4.1828875999999999</v>
      </c>
      <c r="AY1859" s="108">
        <v>1.2620531000000001E-2</v>
      </c>
      <c r="AZ1859" s="196">
        <v>3.4495414000000001E-7</v>
      </c>
      <c r="BA1859" s="196">
        <v>5.2420974000000001E-5</v>
      </c>
      <c r="BB1859" s="196">
        <v>1.5442721000000001E-10</v>
      </c>
      <c r="BC1859" s="108">
        <v>2.8205341E-3</v>
      </c>
      <c r="BD1859" s="108">
        <v>2.9347105</v>
      </c>
      <c r="BE1859" s="108">
        <v>4.9849889999999998E-4</v>
      </c>
      <c r="BF1859" s="108">
        <v>2.8871329E-3</v>
      </c>
      <c r="BG1859" s="108">
        <v>1.9381364999999999E-4</v>
      </c>
      <c r="BH1859" s="196">
        <v>2.4804421000000001E-7</v>
      </c>
      <c r="BI1859" s="196">
        <v>2.9042917999999999E-5</v>
      </c>
      <c r="BJ1859" s="196">
        <v>2.5527333999999997E-7</v>
      </c>
      <c r="BK1859" s="196">
        <v>1.5563408E-7</v>
      </c>
      <c r="BL1859" s="108">
        <v>0.18872964</v>
      </c>
      <c r="BM1859" s="108">
        <v>6.8314152000000003E-2</v>
      </c>
      <c r="BN1859" s="196">
        <v>1.5078239E-15</v>
      </c>
      <c r="BO1859" s="108">
        <v>12402.924999999999</v>
      </c>
      <c r="BP1859" s="108">
        <v>444306.62</v>
      </c>
      <c r="BQ1859" s="108">
        <v>0</v>
      </c>
      <c r="BR1859" s="108">
        <v>0</v>
      </c>
      <c r="BS1859" s="108">
        <v>0</v>
      </c>
      <c r="BU1859" s="69">
        <v>392.20078000000001</v>
      </c>
      <c r="BV1859" s="69">
        <v>20.898520999999999</v>
      </c>
      <c r="BW1859" s="69">
        <v>124.80768999999999</v>
      </c>
      <c r="BX1859" s="69">
        <v>0.59856777000000005</v>
      </c>
      <c r="BY1859" s="69">
        <v>53.182371000000003</v>
      </c>
      <c r="BZ1859" s="69">
        <v>1.2203368000000001</v>
      </c>
      <c r="CA1859" s="69">
        <v>5.0160359000000003</v>
      </c>
      <c r="CB1859" s="69">
        <v>4.1373616000000002</v>
      </c>
      <c r="CC1859" s="69">
        <v>36.789912999999999</v>
      </c>
      <c r="CD1859" s="69">
        <v>21.589310000000001</v>
      </c>
      <c r="CE1859" s="172">
        <v>4.3788917000000002E-7</v>
      </c>
      <c r="CF1859" s="172">
        <v>3.3343603000000001E-12</v>
      </c>
      <c r="CG1859" s="172">
        <v>2.8629541000000002E-8</v>
      </c>
      <c r="CH1859" s="69">
        <v>11.276634</v>
      </c>
      <c r="CI1859" s="69">
        <v>59.693885999999999</v>
      </c>
      <c r="CJ1859" s="69">
        <v>52.990157000000004</v>
      </c>
      <c r="CK1859" s="69">
        <v>0</v>
      </c>
      <c r="CM1859" s="197">
        <v>3.3770997999999998E-8</v>
      </c>
      <c r="CN1859" s="198">
        <v>4404721.5999999996</v>
      </c>
      <c r="CO1859" s="198">
        <v>34115.417000000001</v>
      </c>
      <c r="CP1859" s="198">
        <v>14173.109</v>
      </c>
      <c r="CQ1859" s="198">
        <v>4.1600751999999998E-2</v>
      </c>
      <c r="CR1859" s="198">
        <v>0.98669770000000001</v>
      </c>
      <c r="CS1859" s="198">
        <v>1765.1253999999999</v>
      </c>
      <c r="CT1859" s="198">
        <v>404492.79</v>
      </c>
      <c r="CU1859" s="198">
        <v>129.46531999999999</v>
      </c>
      <c r="CV1859" s="198">
        <v>989.36464999999998</v>
      </c>
    </row>
    <row r="1860" spans="1:100" ht="14.4">
      <c r="A1860" t="s">
        <v>3995</v>
      </c>
      <c r="B1860" s="85" t="s">
        <v>3355</v>
      </c>
      <c r="C1860" s="113" t="str">
        <f t="shared" si="782"/>
        <v>B.080.01.804</v>
      </c>
      <c r="D1860" s="9" t="s">
        <v>3354</v>
      </c>
      <c r="E1860" s="112" t="s">
        <v>2614</v>
      </c>
      <c r="F1860" s="115" t="str">
        <f t="shared" si="783"/>
        <v>15 MW wind turbine - offshore tower 150 meter</v>
      </c>
      <c r="G1860" s="143">
        <f t="shared" si="784"/>
        <v>1046551.3333333335</v>
      </c>
      <c r="I1860" s="118">
        <f t="shared" si="785"/>
        <v>248281.17546340101</v>
      </c>
      <c r="K1860" s="161">
        <f t="shared" si="786"/>
        <v>13443.078287999999</v>
      </c>
      <c r="L1860" s="161">
        <f t="shared" si="787"/>
        <v>43892.15129709</v>
      </c>
      <c r="M1860" s="162">
        <f t="shared" si="788"/>
        <v>33963.245878310998</v>
      </c>
      <c r="N1860" s="161">
        <v>156982.70000000001</v>
      </c>
      <c r="O1860" s="132">
        <v>31842.159</v>
      </c>
      <c r="P1860" s="132">
        <v>10494.203</v>
      </c>
      <c r="Q1860" s="132">
        <v>13259.192999999999</v>
      </c>
      <c r="R1860" s="132">
        <v>115.0359</v>
      </c>
      <c r="S1860" s="132">
        <v>18.363762999999999</v>
      </c>
      <c r="T1860" s="132">
        <v>50.485624999999999</v>
      </c>
      <c r="U1860" s="132">
        <v>64.372613000000001</v>
      </c>
      <c r="V1860" s="132">
        <v>33518.377</v>
      </c>
      <c r="W1860" s="132">
        <v>1490.6880000000001</v>
      </c>
      <c r="X1860" s="132">
        <v>397.96170000000001</v>
      </c>
      <c r="Y1860" s="132">
        <v>0.72868409000000001</v>
      </c>
      <c r="Z1860" s="132">
        <v>46.905262999999998</v>
      </c>
      <c r="AA1860" s="132">
        <v>1.9153110000000001E-3</v>
      </c>
      <c r="AC1860" s="118">
        <f t="shared" si="772"/>
        <v>156982.70000000001</v>
      </c>
      <c r="AD1860" s="118">
        <f t="shared" si="773"/>
        <v>55843.812901000005</v>
      </c>
      <c r="AE1860" s="118">
        <f t="shared" si="774"/>
        <v>42447.639876000001</v>
      </c>
      <c r="AF1860" s="118">
        <f t="shared" si="775"/>
        <v>43892.15129709</v>
      </c>
      <c r="AG1860" s="118">
        <f t="shared" si="776"/>
        <v>33916.340615310997</v>
      </c>
      <c r="AI1860" s="69">
        <v>11449281</v>
      </c>
      <c r="AJ1860" s="69">
        <v>11201124</v>
      </c>
      <c r="AK1860" s="69">
        <v>47529.487000000001</v>
      </c>
      <c r="AL1860" s="69">
        <v>0</v>
      </c>
      <c r="AM1860" s="69">
        <v>2485.2311</v>
      </c>
      <c r="AN1860" s="69">
        <v>23049.348000000002</v>
      </c>
      <c r="AO1860" s="69">
        <v>175092.57</v>
      </c>
      <c r="AQ1860" s="116">
        <v>22766.559000000001</v>
      </c>
      <c r="AR1860" s="116">
        <v>21034.302</v>
      </c>
      <c r="AS1860" s="116">
        <v>906.48612000000003</v>
      </c>
      <c r="AT1860" s="116">
        <v>825.77040999999997</v>
      </c>
      <c r="AU1860" s="150">
        <f t="shared" si="777"/>
        <v>1.2610493057071614</v>
      </c>
      <c r="AV1860" s="150">
        <f t="shared" si="778"/>
        <v>3.352389469713439E-3</v>
      </c>
      <c r="AW1860" s="163">
        <f t="shared" si="779"/>
        <v>115654.1188</v>
      </c>
      <c r="AX1860" s="108">
        <v>0.97130538</v>
      </c>
      <c r="AY1860" s="108">
        <v>2.9306658000000001E-3</v>
      </c>
      <c r="AZ1860" s="196">
        <v>8.0069823999999998E-8</v>
      </c>
      <c r="BA1860" s="196">
        <v>2.3522121E-6</v>
      </c>
      <c r="BB1860" s="196">
        <v>5.0616373999999999E-12</v>
      </c>
      <c r="BC1860" s="108">
        <v>3.9095644000000001E-4</v>
      </c>
      <c r="BD1860" s="108">
        <v>0.28758552999999998</v>
      </c>
      <c r="BE1860" s="196">
        <v>8.6883635999999994E-5</v>
      </c>
      <c r="BF1860" s="108">
        <v>3.3321307E-4</v>
      </c>
      <c r="BG1860" s="196">
        <v>1.1695742E-6</v>
      </c>
      <c r="BH1860" s="196">
        <v>2.6206102999999998E-7</v>
      </c>
      <c r="BI1860" s="196">
        <v>1.1216278000000001E-7</v>
      </c>
      <c r="BJ1860" s="196">
        <v>2.1415328999999998E-9</v>
      </c>
      <c r="BK1860" s="196">
        <v>9.5434649E-10</v>
      </c>
      <c r="BL1860" s="108">
        <v>3.0145394999999997E-4</v>
      </c>
      <c r="BM1860" s="108">
        <v>1.4636331E-3</v>
      </c>
      <c r="BN1860" s="196">
        <v>4.9421719000000001E-17</v>
      </c>
      <c r="BO1860" s="108">
        <v>4384.5587999999998</v>
      </c>
      <c r="BP1860" s="108">
        <v>111269.56</v>
      </c>
      <c r="BQ1860" s="108">
        <v>0</v>
      </c>
      <c r="BR1860" s="108">
        <v>0</v>
      </c>
      <c r="BS1860" s="108">
        <v>0</v>
      </c>
      <c r="BU1860" s="69">
        <v>52.322256000000003</v>
      </c>
      <c r="BV1860" s="69">
        <v>2.3063962</v>
      </c>
      <c r="BW1860" s="69">
        <v>29.180629</v>
      </c>
      <c r="BX1860" s="69">
        <v>1.2519835999999999E-2</v>
      </c>
      <c r="BY1860" s="69">
        <v>1.9761789999999999</v>
      </c>
      <c r="BZ1860" s="69">
        <v>1.7934462000000002E-2</v>
      </c>
      <c r="CA1860" s="69">
        <v>2.9466492E-2</v>
      </c>
      <c r="CB1860" s="69">
        <v>2.8052086E-2</v>
      </c>
      <c r="CC1860" s="69">
        <v>2.5426662999999999E-2</v>
      </c>
      <c r="CD1860" s="69">
        <v>4.8822582000000003E-2</v>
      </c>
      <c r="CE1860" s="172">
        <v>1.4352628E-8</v>
      </c>
      <c r="CF1860" s="172">
        <v>1.0928983E-13</v>
      </c>
      <c r="CG1860" s="172">
        <v>9.3838619999999993E-10</v>
      </c>
      <c r="CH1860" s="69">
        <v>2.6825706</v>
      </c>
      <c r="CI1860" s="69">
        <v>13.709965</v>
      </c>
      <c r="CJ1860" s="69">
        <v>2.3042953000000002</v>
      </c>
      <c r="CK1860" s="69">
        <v>0</v>
      </c>
      <c r="CM1860" s="197">
        <v>1.1069068999999999E-9</v>
      </c>
      <c r="CN1860" s="198">
        <v>1046481.1</v>
      </c>
      <c r="CO1860" s="198">
        <v>2836.3373000000001</v>
      </c>
      <c r="CP1860" s="198">
        <v>1581.7175999999999</v>
      </c>
      <c r="CQ1860" s="197">
        <v>8.9548225999999995E-5</v>
      </c>
      <c r="CR1860" s="198">
        <v>1.9472597E-3</v>
      </c>
      <c r="CS1860" s="198">
        <v>98.224186000000003</v>
      </c>
      <c r="CT1860" s="198">
        <v>2035.7736</v>
      </c>
      <c r="CU1860" s="198">
        <v>0.77700502000000005</v>
      </c>
      <c r="CV1860" s="198">
        <v>95.992962000000006</v>
      </c>
    </row>
    <row r="1861" spans="1:100" ht="14.4">
      <c r="A1861" t="s">
        <v>3280</v>
      </c>
      <c r="B1861" s="85" t="s">
        <v>3355</v>
      </c>
      <c r="C1861" s="113" t="str">
        <f t="shared" si="782"/>
        <v>B.080.01.901</v>
      </c>
      <c r="D1861" s="9" t="s">
        <v>3354</v>
      </c>
      <c r="E1861" s="112" t="s">
        <v>2101</v>
      </c>
      <c r="F1861" s="115" t="str">
        <f t="shared" si="783"/>
        <v>Array cable 66 kV per km</v>
      </c>
      <c r="G1861" s="143">
        <f t="shared" si="784"/>
        <v>50602.032666666666</v>
      </c>
      <c r="I1861" s="118">
        <f t="shared" si="785"/>
        <v>39184.323831896661</v>
      </c>
      <c r="K1861" s="161">
        <f t="shared" si="786"/>
        <v>1457.9933039000002</v>
      </c>
      <c r="L1861" s="161">
        <f t="shared" si="787"/>
        <v>7608.8833879000003</v>
      </c>
      <c r="M1861" s="162">
        <f t="shared" si="788"/>
        <v>22527.142240096662</v>
      </c>
      <c r="N1861" s="161">
        <v>7590.3049000000001</v>
      </c>
      <c r="O1861" s="132">
        <v>2193.5376000000001</v>
      </c>
      <c r="P1861" s="132">
        <v>654.82757000000004</v>
      </c>
      <c r="Q1861" s="132">
        <v>1046.7254</v>
      </c>
      <c r="R1861" s="132">
        <v>270.26393000000002</v>
      </c>
      <c r="S1861" s="132">
        <v>8.5315338999999994</v>
      </c>
      <c r="T1861" s="132">
        <v>132.47244000000001</v>
      </c>
      <c r="U1861" s="132">
        <v>73.030163000000002</v>
      </c>
      <c r="V1861" s="132">
        <v>22220.460999999999</v>
      </c>
      <c r="W1861" s="132">
        <v>4685.6849000000002</v>
      </c>
      <c r="X1861" s="132">
        <v>191.52368000000001</v>
      </c>
      <c r="Y1861" s="132">
        <v>1.8031549</v>
      </c>
      <c r="Z1861" s="132">
        <v>115.15756</v>
      </c>
      <c r="AA1861" s="164">
        <v>9.6663425000000003E-8</v>
      </c>
      <c r="AC1861" s="118">
        <f t="shared" si="772"/>
        <v>7590.3049000000001</v>
      </c>
      <c r="AD1861" s="118">
        <f t="shared" si="773"/>
        <v>4379.3886369000002</v>
      </c>
      <c r="AE1861" s="118">
        <f t="shared" si="774"/>
        <v>3036.552893</v>
      </c>
      <c r="AF1861" s="118">
        <f t="shared" si="775"/>
        <v>7608.8833879000003</v>
      </c>
      <c r="AG1861" s="118">
        <f t="shared" si="776"/>
        <v>22411.984680096662</v>
      </c>
      <c r="AI1861" s="69">
        <v>1043560.1</v>
      </c>
      <c r="AJ1861" s="69">
        <v>962830.65</v>
      </c>
      <c r="AK1861" s="69">
        <v>20482.406999999999</v>
      </c>
      <c r="AL1861" s="69">
        <v>0</v>
      </c>
      <c r="AM1861" s="69">
        <v>7804.3928999999998</v>
      </c>
      <c r="AN1861" s="69">
        <v>34119.349000000002</v>
      </c>
      <c r="AO1861" s="69">
        <v>18323.284</v>
      </c>
      <c r="AQ1861" s="116">
        <v>1640.1849</v>
      </c>
      <c r="AR1861" s="116">
        <v>1516.1066000000001</v>
      </c>
      <c r="AS1861" s="116">
        <v>52.783822999999998</v>
      </c>
      <c r="AT1861" s="116">
        <v>71.294511</v>
      </c>
      <c r="AU1861" s="150">
        <f t="shared" si="777"/>
        <v>9.0893679096474417E-2</v>
      </c>
      <c r="AV1861" s="150">
        <f t="shared" si="778"/>
        <v>1.952064477775606E-4</v>
      </c>
      <c r="AW1861" s="163">
        <f t="shared" si="779"/>
        <v>9985.2255999999998</v>
      </c>
      <c r="AX1861" s="108">
        <v>4.7123791999999998E-2</v>
      </c>
      <c r="AY1861" s="108">
        <v>1.4218670999999999E-4</v>
      </c>
      <c r="AZ1861" s="196">
        <v>3.8845423000000002E-9</v>
      </c>
      <c r="BA1861" s="196">
        <v>7.7637431000000008E-6</v>
      </c>
      <c r="BB1861" s="196">
        <v>1.3374411E-11</v>
      </c>
      <c r="BC1861" s="196">
        <v>7.2630830000000005E-5</v>
      </c>
      <c r="BD1861" s="108">
        <v>3.9085315000000002E-2</v>
      </c>
      <c r="BE1861" s="196">
        <v>1.188923E-5</v>
      </c>
      <c r="BF1861" s="196">
        <v>4.0882895999999997E-5</v>
      </c>
      <c r="BG1861" s="196">
        <v>1.4168918999999999E-7</v>
      </c>
      <c r="BH1861" s="196">
        <v>4.5508264999999998E-9</v>
      </c>
      <c r="BI1861" s="196">
        <v>9.4981273000000006E-8</v>
      </c>
      <c r="BJ1861" s="196">
        <v>1.6755533000000001E-9</v>
      </c>
      <c r="BK1861" s="196">
        <v>8.3039233E-10</v>
      </c>
      <c r="BL1861" s="108">
        <v>4.3528951000000002E-4</v>
      </c>
      <c r="BM1861" s="108">
        <v>4.1688879999999999E-3</v>
      </c>
      <c r="BN1861" s="196">
        <v>1.3058746000000001E-16</v>
      </c>
      <c r="BO1861" s="108">
        <v>1321.3812</v>
      </c>
      <c r="BP1861" s="108">
        <v>8663.8444</v>
      </c>
      <c r="BQ1861" s="108">
        <v>0</v>
      </c>
      <c r="BR1861" s="108">
        <v>0</v>
      </c>
      <c r="BS1861" s="108">
        <v>0</v>
      </c>
      <c r="BU1861" s="69">
        <v>11.27032</v>
      </c>
      <c r="BV1861" s="69">
        <v>0.29969479999999998</v>
      </c>
      <c r="BW1861" s="69">
        <v>1.4109189</v>
      </c>
      <c r="BX1861" s="69">
        <v>8.8677656000000007E-3</v>
      </c>
      <c r="BY1861" s="69">
        <v>0.43571399</v>
      </c>
      <c r="BZ1861" s="69">
        <v>3.6738647999999999E-2</v>
      </c>
      <c r="CA1861" s="69">
        <v>4.9976386999999996E-4</v>
      </c>
      <c r="CB1861" s="69">
        <v>5.3231618000000001E-2</v>
      </c>
      <c r="CC1861" s="69">
        <v>1.3575271999999999E-2</v>
      </c>
      <c r="CD1861" s="69">
        <v>9.0209679000000001E-2</v>
      </c>
      <c r="CE1861" s="172">
        <v>3.7924080000000002E-8</v>
      </c>
      <c r="CF1861" s="172">
        <v>2.8877751000000001E-13</v>
      </c>
      <c r="CG1861" s="172">
        <v>2.4795063999999999E-9</v>
      </c>
      <c r="CH1861" s="69">
        <v>0.21635072999999999</v>
      </c>
      <c r="CI1861" s="69">
        <v>1.1864817999999999</v>
      </c>
      <c r="CJ1861" s="69">
        <v>7.5180365</v>
      </c>
      <c r="CK1861" s="69">
        <v>0</v>
      </c>
      <c r="CM1861" s="197">
        <v>2.9247902999999999E-9</v>
      </c>
      <c r="CN1861" s="198">
        <v>50523.608</v>
      </c>
      <c r="CO1861" s="198">
        <v>1047.3133</v>
      </c>
      <c r="CP1861" s="198">
        <v>213.09030999999999</v>
      </c>
      <c r="CQ1861" s="197">
        <v>7.0915086000000003E-5</v>
      </c>
      <c r="CR1861" s="198">
        <v>4.8411434999999997E-3</v>
      </c>
      <c r="CS1861" s="198">
        <v>17.510335000000001</v>
      </c>
      <c r="CT1861" s="198">
        <v>2068.5879</v>
      </c>
      <c r="CU1861" s="198">
        <v>9.4888096000000005E-2</v>
      </c>
      <c r="CV1861" s="198">
        <v>13.888655</v>
      </c>
    </row>
    <row r="1862" spans="1:100" ht="14.4">
      <c r="A1862" t="s">
        <v>3281</v>
      </c>
      <c r="B1862" s="85" t="s">
        <v>3355</v>
      </c>
      <c r="C1862" s="113" t="str">
        <f t="shared" si="782"/>
        <v>B.080.01.902</v>
      </c>
      <c r="D1862" s="9" t="s">
        <v>3354</v>
      </c>
      <c r="E1862" s="112" t="s">
        <v>2101</v>
      </c>
      <c r="F1862" s="115" t="str">
        <f t="shared" si="783"/>
        <v>Connection to coast cable 220 for kV per km (max 250 MW)</v>
      </c>
      <c r="G1862" s="143">
        <f t="shared" si="784"/>
        <v>167827.73333333334</v>
      </c>
      <c r="I1862" s="118">
        <f t="shared" si="785"/>
        <v>143279.74363657771</v>
      </c>
      <c r="K1862" s="161">
        <f t="shared" si="786"/>
        <v>5292.4601460000003</v>
      </c>
      <c r="L1862" s="161">
        <f t="shared" si="787"/>
        <v>29564.382370200001</v>
      </c>
      <c r="M1862" s="162">
        <f t="shared" si="788"/>
        <v>83248.741120377716</v>
      </c>
      <c r="N1862" s="161">
        <v>25174.16</v>
      </c>
      <c r="O1862" s="132">
        <v>7573.3474999999999</v>
      </c>
      <c r="P1862" s="132">
        <v>2160.8723</v>
      </c>
      <c r="Q1862" s="132">
        <v>3733.1295</v>
      </c>
      <c r="R1862" s="132">
        <v>1021.8141000000001</v>
      </c>
      <c r="S1862" s="132">
        <v>32.407336000000001</v>
      </c>
      <c r="T1862" s="132">
        <v>505.10921000000002</v>
      </c>
      <c r="U1862" s="132">
        <v>300.90266000000003</v>
      </c>
      <c r="V1862" s="132">
        <v>82039.297000000006</v>
      </c>
      <c r="W1862" s="132">
        <v>19522.214</v>
      </c>
      <c r="X1862" s="132">
        <v>729.62519999999995</v>
      </c>
      <c r="Y1862" s="132">
        <v>7.0459101999999998</v>
      </c>
      <c r="Z1862" s="132">
        <v>479.81891999999999</v>
      </c>
      <c r="AA1862" s="164">
        <v>3.7771194999999999E-7</v>
      </c>
      <c r="AC1862" s="118">
        <f t="shared" si="772"/>
        <v>25174.16</v>
      </c>
      <c r="AD1862" s="118">
        <f t="shared" si="773"/>
        <v>15327.582605999998</v>
      </c>
      <c r="AE1862" s="118">
        <f t="shared" si="774"/>
        <v>10514.941379999998</v>
      </c>
      <c r="AF1862" s="118">
        <f t="shared" si="775"/>
        <v>29564.382370200001</v>
      </c>
      <c r="AG1862" s="118">
        <f t="shared" si="776"/>
        <v>82768.92220037771</v>
      </c>
      <c r="AI1862" s="69">
        <v>3834925.6</v>
      </c>
      <c r="AJ1862" s="69">
        <v>3531428.9</v>
      </c>
      <c r="AK1862" s="69">
        <v>77705.285999999993</v>
      </c>
      <c r="AL1862" s="69">
        <v>0</v>
      </c>
      <c r="AM1862" s="69">
        <v>32199.701000000001</v>
      </c>
      <c r="AN1862" s="69">
        <v>125602.71</v>
      </c>
      <c r="AO1862" s="69">
        <v>67988.942999999999</v>
      </c>
      <c r="AQ1862" s="116">
        <v>5685.2452000000003</v>
      </c>
      <c r="AR1862" s="116">
        <v>5245.1399000000001</v>
      </c>
      <c r="AS1862" s="116">
        <v>179.05486999999999</v>
      </c>
      <c r="AT1862" s="116">
        <v>261.05038000000002</v>
      </c>
      <c r="AU1862" s="150">
        <f t="shared" si="777"/>
        <v>0.3144568260062604</v>
      </c>
      <c r="AV1862" s="150">
        <f t="shared" si="778"/>
        <v>6.6218518200141028E-4</v>
      </c>
      <c r="AW1862" s="163">
        <f t="shared" si="779"/>
        <v>36561.678800000002</v>
      </c>
      <c r="AX1862" s="108">
        <v>0.15635157999999999</v>
      </c>
      <c r="AY1862" s="108">
        <v>4.7176097000000002E-4</v>
      </c>
      <c r="AZ1862" s="196">
        <v>1.2888442E-8</v>
      </c>
      <c r="BA1862" s="196">
        <v>2.8543184000000001E-5</v>
      </c>
      <c r="BB1862" s="196">
        <v>5.2260457000000001E-11</v>
      </c>
      <c r="BC1862" s="108">
        <v>2.6407486999999999E-4</v>
      </c>
      <c r="BD1862" s="108">
        <v>0.14087662000000001</v>
      </c>
      <c r="BE1862" s="196">
        <v>4.2984649999999998E-5</v>
      </c>
      <c r="BF1862" s="108">
        <v>1.4652692E-4</v>
      </c>
      <c r="BG1862" s="196">
        <v>5.2092886999999997E-7</v>
      </c>
      <c r="BH1862" s="196">
        <v>9.8712384999999994E-9</v>
      </c>
      <c r="BI1862" s="196">
        <v>3.5949372999999998E-7</v>
      </c>
      <c r="BJ1862" s="196">
        <v>6.3552328000000003E-9</v>
      </c>
      <c r="BK1862" s="196">
        <v>3.1044876E-9</v>
      </c>
      <c r="BL1862" s="108">
        <v>1.6006798999999999E-3</v>
      </c>
      <c r="BM1862" s="108">
        <v>1.5335328000000001E-2</v>
      </c>
      <c r="BN1862" s="196">
        <v>5.1026998000000001E-16</v>
      </c>
      <c r="BO1862" s="108">
        <v>4835.5208000000002</v>
      </c>
      <c r="BP1862" s="108">
        <v>31726.157999999999</v>
      </c>
      <c r="BQ1862" s="108">
        <v>0</v>
      </c>
      <c r="BR1862" s="108">
        <v>0</v>
      </c>
      <c r="BS1862" s="108">
        <v>0</v>
      </c>
      <c r="BU1862" s="69">
        <v>40.889297999999997</v>
      </c>
      <c r="BV1862" s="69">
        <v>1.0759718</v>
      </c>
      <c r="BW1862" s="69">
        <v>4.6794826</v>
      </c>
      <c r="BX1862" s="69">
        <v>3.6378705999999997E-2</v>
      </c>
      <c r="BY1862" s="69">
        <v>1.6043558</v>
      </c>
      <c r="BZ1862" s="69">
        <v>0.13545857</v>
      </c>
      <c r="CA1862" s="69">
        <v>1.8376459E-3</v>
      </c>
      <c r="CB1862" s="69">
        <v>0.19629657</v>
      </c>
      <c r="CC1862" s="69">
        <v>5.2203070999999997E-2</v>
      </c>
      <c r="CD1862" s="69">
        <v>0.34427477000000001</v>
      </c>
      <c r="CE1862" s="172">
        <v>1.4818819E-7</v>
      </c>
      <c r="CF1862" s="172">
        <v>1.128397E-12</v>
      </c>
      <c r="CG1862" s="172">
        <v>9.6886613999999995E-9</v>
      </c>
      <c r="CH1862" s="69">
        <v>0.77168687999999996</v>
      </c>
      <c r="CI1862" s="69">
        <v>4.3519405999999998</v>
      </c>
      <c r="CJ1862" s="69">
        <v>27.639410999999999</v>
      </c>
      <c r="CK1862" s="69">
        <v>0</v>
      </c>
      <c r="CM1862" s="197">
        <v>1.1428607E-8</v>
      </c>
      <c r="CN1862" s="198">
        <v>167539.04</v>
      </c>
      <c r="CO1862" s="198">
        <v>3801.3242</v>
      </c>
      <c r="CP1862" s="198">
        <v>765.82533000000001</v>
      </c>
      <c r="CQ1862" s="198">
        <v>2.6538415999999998E-4</v>
      </c>
      <c r="CR1862" s="198">
        <v>1.8353093000000001E-2</v>
      </c>
      <c r="CS1862" s="198">
        <v>63.947437999999998</v>
      </c>
      <c r="CT1862" s="198">
        <v>7774.5909000000001</v>
      </c>
      <c r="CU1862" s="198">
        <v>0.34886176000000002</v>
      </c>
      <c r="CV1862" s="198">
        <v>48.854841999999998</v>
      </c>
    </row>
    <row r="1863" spans="1:100" ht="14.4">
      <c r="A1863" t="s">
        <v>3282</v>
      </c>
      <c r="B1863" s="85" t="s">
        <v>3355</v>
      </c>
      <c r="C1863" s="113" t="str">
        <f t="shared" si="782"/>
        <v>B.080.01.910</v>
      </c>
      <c r="D1863" s="9" t="s">
        <v>3354</v>
      </c>
      <c r="E1863" s="112" t="s">
        <v>2614</v>
      </c>
      <c r="F1863" s="115" t="str">
        <f t="shared" si="783"/>
        <v>Electrical substation offshore 150 MW windfarm</v>
      </c>
      <c r="G1863" s="143">
        <f t="shared" si="784"/>
        <v>3486440.8666666667</v>
      </c>
      <c r="I1863" s="118">
        <f t="shared" si="785"/>
        <v>954676.610468367</v>
      </c>
      <c r="K1863" s="161">
        <f t="shared" si="786"/>
        <v>42174.811779000003</v>
      </c>
      <c r="L1863" s="161">
        <f t="shared" si="787"/>
        <v>123270.965998</v>
      </c>
      <c r="M1863" s="162">
        <f t="shared" si="788"/>
        <v>266264.70269136701</v>
      </c>
      <c r="N1863" s="161">
        <v>522966.13</v>
      </c>
      <c r="O1863" s="132">
        <v>87628.513999999996</v>
      </c>
      <c r="P1863" s="132">
        <v>34295.559000000001</v>
      </c>
      <c r="Q1863" s="132">
        <v>39049.553</v>
      </c>
      <c r="R1863" s="132">
        <v>2225.5846999999999</v>
      </c>
      <c r="S1863" s="132">
        <v>63.076478999999999</v>
      </c>
      <c r="T1863" s="132">
        <v>836.59760000000006</v>
      </c>
      <c r="U1863" s="132">
        <v>1264.2864999999999</v>
      </c>
      <c r="V1863" s="132">
        <v>262583.90000000002</v>
      </c>
      <c r="W1863" s="132">
        <v>61.659616999999997</v>
      </c>
      <c r="X1863" s="132">
        <v>2893.7229000000002</v>
      </c>
      <c r="Y1863" s="132">
        <v>20.946881000000001</v>
      </c>
      <c r="Z1863" s="132">
        <v>787.05136000000005</v>
      </c>
      <c r="AA1863" s="132">
        <v>2.8431366999999999E-2</v>
      </c>
      <c r="AC1863" s="118">
        <f t="shared" ref="AC1863:AC1926" si="789">N1863</f>
        <v>522966.13</v>
      </c>
      <c r="AD1863" s="118">
        <f t="shared" ref="AD1863:AD1926" si="790">O1863+P1863+Q1863+R1863+S1863+T1863+U1863</f>
        <v>165363.171279</v>
      </c>
      <c r="AE1863" s="118">
        <f t="shared" ref="AE1863:AE1926" si="791">O1863+P1863+U1863+Z1863</f>
        <v>123975.41086</v>
      </c>
      <c r="AF1863" s="118">
        <f t="shared" ref="AF1863:AF1926" si="792">Y1863+O1863+P1863+U1863+W1863</f>
        <v>123270.96599799999</v>
      </c>
      <c r="AG1863" s="118">
        <f t="shared" ref="AG1863:AG1926" si="793">V1863+X1863+AA1863</f>
        <v>265477.65133136703</v>
      </c>
      <c r="AI1863" s="69">
        <v>40955435</v>
      </c>
      <c r="AJ1863" s="69">
        <v>39352364</v>
      </c>
      <c r="AK1863" s="69">
        <v>260227.17</v>
      </c>
      <c r="AL1863" s="69">
        <v>0</v>
      </c>
      <c r="AM1863" s="69">
        <v>8651.3706999999995</v>
      </c>
      <c r="AN1863" s="69">
        <v>469764.63</v>
      </c>
      <c r="AO1863" s="69">
        <v>864428.14</v>
      </c>
      <c r="AQ1863" s="116">
        <v>79270.551999999996</v>
      </c>
      <c r="AR1863" s="116">
        <v>73591.335000000006</v>
      </c>
      <c r="AS1863" s="116">
        <v>3101.8917000000001</v>
      </c>
      <c r="AT1863" s="116">
        <v>2577.3253</v>
      </c>
      <c r="AU1863" s="150">
        <f t="shared" ref="AU1863:AU1926" si="794">AX1863+BA1863+BB1863+BC1863+BD1863+BL1863+BM1863+BQ1863</f>
        <v>4.4119504466250348</v>
      </c>
      <c r="AV1863" s="150">
        <f t="shared" ref="AV1863:AV1926" si="795">AY1863+AZ1863+BE1863+BF1863+BG1863+BH1863+BI1863+BJ1863+BK1863+BN1863+BR1863+BS1863</f>
        <v>1.14714929692438E-2</v>
      </c>
      <c r="AW1863" s="163">
        <f t="shared" ref="AW1863:AW1926" si="796">BO1863+BP1863</f>
        <v>360969.93799999997</v>
      </c>
      <c r="AX1863" s="108">
        <v>3.2564424000000001</v>
      </c>
      <c r="AY1863" s="108">
        <v>9.8254360999999995E-3</v>
      </c>
      <c r="AZ1863" s="196">
        <v>2.685271E-7</v>
      </c>
      <c r="BA1863" s="196">
        <v>6.1999592000000007E-5</v>
      </c>
      <c r="BB1863" s="196">
        <v>1.3303464999999999E-10</v>
      </c>
      <c r="BC1863" s="108">
        <v>2.2233019999999999E-3</v>
      </c>
      <c r="BD1863" s="108">
        <v>1.1161523</v>
      </c>
      <c r="BE1863" s="108">
        <v>3.8600781999999998E-4</v>
      </c>
      <c r="BF1863" s="108">
        <v>1.257427E-3</v>
      </c>
      <c r="BG1863" s="196">
        <v>1.1517078E-6</v>
      </c>
      <c r="BH1863" s="196">
        <v>5.5210591000000002E-7</v>
      </c>
      <c r="BI1863" s="196">
        <v>6.2333739999999996E-7</v>
      </c>
      <c r="BJ1863" s="196">
        <v>1.8958315000000001E-8</v>
      </c>
      <c r="BK1863" s="196">
        <v>7.4127175000000001E-9</v>
      </c>
      <c r="BL1863" s="108">
        <v>3.4950659000000002E-3</v>
      </c>
      <c r="BM1863" s="108">
        <v>3.3575379000000002E-2</v>
      </c>
      <c r="BN1863" s="196">
        <v>1.2989475E-15</v>
      </c>
      <c r="BO1863" s="108">
        <v>18904.527999999998</v>
      </c>
      <c r="BP1863" s="108">
        <v>342065.41</v>
      </c>
      <c r="BQ1863" s="108">
        <v>0</v>
      </c>
      <c r="BR1863" s="108">
        <v>0</v>
      </c>
      <c r="BS1863" s="108">
        <v>0</v>
      </c>
      <c r="BU1863" s="69">
        <v>234.39398</v>
      </c>
      <c r="BV1863" s="69">
        <v>9.1310941000000003</v>
      </c>
      <c r="BW1863" s="69">
        <v>97.211223000000004</v>
      </c>
      <c r="BX1863" s="69">
        <v>0.15950558000000001</v>
      </c>
      <c r="BY1863" s="69">
        <v>8.6111514000000007</v>
      </c>
      <c r="BZ1863" s="69">
        <v>0.92180037999999997</v>
      </c>
      <c r="CA1863" s="69">
        <v>4.5163855000000001E-3</v>
      </c>
      <c r="CB1863" s="69">
        <v>1.3789104000000001</v>
      </c>
      <c r="CC1863" s="69">
        <v>9.1017213999999999E-2</v>
      </c>
      <c r="CD1863" s="69">
        <v>0.63051405999999999</v>
      </c>
      <c r="CE1863" s="172">
        <v>3.7722907999999999E-7</v>
      </c>
      <c r="CF1863" s="172">
        <v>2.8724566000000001E-12</v>
      </c>
      <c r="CG1863" s="172">
        <v>2.4663537E-8</v>
      </c>
      <c r="CH1863" s="69">
        <v>7.9746112</v>
      </c>
      <c r="CI1863" s="69">
        <v>48.182301000000002</v>
      </c>
      <c r="CJ1863" s="69">
        <v>60.097338999999998</v>
      </c>
      <c r="CK1863" s="69">
        <v>0</v>
      </c>
      <c r="CM1863" s="197">
        <v>2.9092754999999999E-8</v>
      </c>
      <c r="CN1863" s="198">
        <v>3440289.4</v>
      </c>
      <c r="CO1863" s="198">
        <v>30982.32</v>
      </c>
      <c r="CP1863" s="198">
        <v>6455.7133000000003</v>
      </c>
      <c r="CQ1863" s="198">
        <v>5.1273721000000001E-4</v>
      </c>
      <c r="CR1863" s="198">
        <v>3.1820476E-2</v>
      </c>
      <c r="CS1863" s="198">
        <v>393.82468</v>
      </c>
      <c r="CT1863" s="198">
        <v>20503.357</v>
      </c>
      <c r="CU1863" s="198">
        <v>0.77118112000000005</v>
      </c>
      <c r="CV1863" s="198">
        <v>508.11797999999999</v>
      </c>
    </row>
    <row r="1864" spans="1:100" ht="14.4">
      <c r="A1864" t="s">
        <v>3283</v>
      </c>
      <c r="B1864" s="85" t="s">
        <v>3355</v>
      </c>
      <c r="C1864" s="113" t="str">
        <f t="shared" si="782"/>
        <v>B.080.01.911</v>
      </c>
      <c r="D1864" s="9" t="s">
        <v>3354</v>
      </c>
      <c r="E1864" s="112" t="s">
        <v>2614</v>
      </c>
      <c r="F1864" s="115" t="str">
        <f t="shared" si="783"/>
        <v>Electrical substation offshore 740 MW windfarm</v>
      </c>
      <c r="G1864" s="143">
        <f t="shared" si="784"/>
        <v>12113691.333333334</v>
      </c>
      <c r="I1864" s="118">
        <f t="shared" si="785"/>
        <v>2846542.729055752</v>
      </c>
      <c r="K1864" s="161">
        <f t="shared" si="786"/>
        <v>133343.62981000001</v>
      </c>
      <c r="L1864" s="161">
        <f t="shared" si="787"/>
        <v>414502.19384200004</v>
      </c>
      <c r="M1864" s="162">
        <f t="shared" si="788"/>
        <v>481643.20540375198</v>
      </c>
      <c r="N1864" s="161">
        <v>1817053.7</v>
      </c>
      <c r="O1864" s="132">
        <v>307476.87</v>
      </c>
      <c r="P1864" s="132">
        <v>104815.42</v>
      </c>
      <c r="Q1864" s="132">
        <v>129071.17</v>
      </c>
      <c r="R1864" s="132">
        <v>2955.1122999999998</v>
      </c>
      <c r="S1864" s="132">
        <v>101.50421</v>
      </c>
      <c r="T1864" s="132">
        <v>1215.8433</v>
      </c>
      <c r="U1864" s="132">
        <v>1367.3444</v>
      </c>
      <c r="V1864" s="132">
        <v>478022.87</v>
      </c>
      <c r="W1864" s="132">
        <v>825.45916</v>
      </c>
      <c r="X1864" s="132">
        <v>2755.2833000000001</v>
      </c>
      <c r="Y1864" s="132">
        <v>17.100282</v>
      </c>
      <c r="Z1864" s="132">
        <v>865.03903000000003</v>
      </c>
      <c r="AA1864" s="132">
        <v>1.3073751999999999E-2</v>
      </c>
      <c r="AC1864" s="118">
        <f t="shared" si="789"/>
        <v>1817053.7</v>
      </c>
      <c r="AD1864" s="118">
        <f t="shared" si="790"/>
        <v>547003.26420999994</v>
      </c>
      <c r="AE1864" s="118">
        <f t="shared" si="791"/>
        <v>414524.67342999997</v>
      </c>
      <c r="AF1864" s="118">
        <f t="shared" si="792"/>
        <v>414502.19384200004</v>
      </c>
      <c r="AG1864" s="118">
        <f t="shared" si="793"/>
        <v>480778.166373752</v>
      </c>
      <c r="AI1864" s="172">
        <v>116530070</v>
      </c>
      <c r="AJ1864" s="172">
        <v>115172640</v>
      </c>
      <c r="AK1864" s="69">
        <v>281980.01</v>
      </c>
      <c r="AL1864" s="69">
        <v>0</v>
      </c>
      <c r="AM1864" s="69">
        <v>13473.741</v>
      </c>
      <c r="AN1864" s="69">
        <v>509944.19</v>
      </c>
      <c r="AO1864" s="69">
        <v>552030.75</v>
      </c>
      <c r="AQ1864" s="116">
        <v>258813.55</v>
      </c>
      <c r="AR1864" s="116">
        <v>240039.37</v>
      </c>
      <c r="AS1864" s="116">
        <v>10420.296</v>
      </c>
      <c r="AT1864" s="116">
        <v>8353.8811000000005</v>
      </c>
      <c r="AU1864" s="150">
        <f t="shared" si="794"/>
        <v>14.390849620923509</v>
      </c>
      <c r="AV1864" s="150">
        <f t="shared" si="795"/>
        <v>3.8536598829192505E-2</v>
      </c>
      <c r="AW1864" s="163">
        <f t="shared" si="796"/>
        <v>1170011.3739999998</v>
      </c>
      <c r="AX1864" s="108">
        <v>11.314107</v>
      </c>
      <c r="AY1864" s="108">
        <v>3.4136096999999997E-2</v>
      </c>
      <c r="AZ1864" s="196">
        <v>9.3310106999999997E-7</v>
      </c>
      <c r="BA1864" s="196">
        <v>9.5451106999999997E-5</v>
      </c>
      <c r="BB1864" s="196">
        <v>1.1650702000000001E-10</v>
      </c>
      <c r="BC1864" s="108">
        <v>4.5063404999999999E-3</v>
      </c>
      <c r="BD1864" s="108">
        <v>3.0150747999999998</v>
      </c>
      <c r="BE1864" s="108">
        <v>9.3084221999999996E-4</v>
      </c>
      <c r="BF1864" s="108">
        <v>3.4594356000000001E-3</v>
      </c>
      <c r="BG1864" s="196">
        <v>5.8276487E-6</v>
      </c>
      <c r="BH1864" s="196">
        <v>2.4113627000000001E-6</v>
      </c>
      <c r="BI1864" s="196">
        <v>1.006938E-6</v>
      </c>
      <c r="BJ1864" s="196">
        <v>3.2632574000000002E-8</v>
      </c>
      <c r="BK1864" s="196">
        <v>1.2242634E-8</v>
      </c>
      <c r="BL1864" s="108">
        <v>5.4613841999999998E-3</v>
      </c>
      <c r="BM1864" s="108">
        <v>5.1604644999999998E-2</v>
      </c>
      <c r="BN1864" s="196">
        <v>8.3514509000000003E-11</v>
      </c>
      <c r="BO1864" s="108">
        <v>49876.673999999999</v>
      </c>
      <c r="BP1864" s="108">
        <v>1120134.7</v>
      </c>
      <c r="BQ1864" s="108">
        <v>0</v>
      </c>
      <c r="BR1864" s="108">
        <v>0</v>
      </c>
      <c r="BS1864" s="108">
        <v>0</v>
      </c>
      <c r="BU1864" s="69">
        <v>648.45723999999996</v>
      </c>
      <c r="BV1864" s="69">
        <v>24.221131</v>
      </c>
      <c r="BW1864" s="69">
        <v>337.76186000000001</v>
      </c>
      <c r="BX1864" s="69">
        <v>0.20628488</v>
      </c>
      <c r="BY1864" s="69">
        <v>21.736432000000001</v>
      </c>
      <c r="BZ1864" s="69">
        <v>0.74947973000000001</v>
      </c>
      <c r="CA1864" s="69">
        <v>0.11167008</v>
      </c>
      <c r="CB1864" s="69">
        <v>1.1065155</v>
      </c>
      <c r="CC1864" s="69">
        <v>0.12952673000000001</v>
      </c>
      <c r="CD1864" s="69">
        <v>0.99031564999999999</v>
      </c>
      <c r="CE1864" s="172">
        <v>3.3036383000000002E-7</v>
      </c>
      <c r="CF1864" s="172">
        <v>1.8468167999999999E-7</v>
      </c>
      <c r="CG1864" s="172">
        <v>2.1997917000000001E-6</v>
      </c>
      <c r="CH1864" s="69">
        <v>26.178601</v>
      </c>
      <c r="CI1864" s="69">
        <v>140.62846999999999</v>
      </c>
      <c r="CJ1864" s="69">
        <v>94.636953000000005</v>
      </c>
      <c r="CK1864" s="69">
        <v>0</v>
      </c>
      <c r="CM1864" s="197">
        <v>1.8691300999999999E-6</v>
      </c>
      <c r="CN1864" s="198">
        <v>11910525</v>
      </c>
      <c r="CO1864" s="198">
        <v>42417.163999999997</v>
      </c>
      <c r="CP1864" s="198">
        <v>16738.920999999998</v>
      </c>
      <c r="CQ1864" s="198">
        <v>8.0731080000000005E-4</v>
      </c>
      <c r="CR1864" s="198">
        <v>4.7233265000000003E-2</v>
      </c>
      <c r="CS1864" s="198">
        <v>1051.0136</v>
      </c>
      <c r="CT1864" s="198">
        <v>31758.499</v>
      </c>
      <c r="CU1864" s="198">
        <v>3.8980149000000002</v>
      </c>
      <c r="CV1864" s="198">
        <v>1080.2021999999999</v>
      </c>
    </row>
    <row r="1865" spans="1:100" ht="14.4">
      <c r="A1865" t="s">
        <v>3284</v>
      </c>
      <c r="B1865" s="85" t="s">
        <v>3355</v>
      </c>
      <c r="C1865" s="113" t="str">
        <f t="shared" si="782"/>
        <v>B.080.01.912</v>
      </c>
      <c r="D1865" s="9" t="s">
        <v>3354</v>
      </c>
      <c r="E1865" s="112" t="s">
        <v>2614</v>
      </c>
      <c r="F1865" s="115" t="str">
        <f t="shared" si="783"/>
        <v>Electrical substation offshore 1005 MW windfarm</v>
      </c>
      <c r="G1865" s="143">
        <f t="shared" si="784"/>
        <v>14080662.666666666</v>
      </c>
      <c r="I1865" s="118">
        <f t="shared" si="785"/>
        <v>5918330.7092296658</v>
      </c>
      <c r="K1865" s="161">
        <f t="shared" si="786"/>
        <v>233130.73199999999</v>
      </c>
      <c r="L1865" s="161">
        <f t="shared" si="787"/>
        <v>1795568.161229</v>
      </c>
      <c r="M1865" s="162">
        <f t="shared" si="788"/>
        <v>1777532.4160006659</v>
      </c>
      <c r="N1865" s="161">
        <v>2112099.4</v>
      </c>
      <c r="O1865" s="132">
        <v>1641245.2</v>
      </c>
      <c r="P1865" s="132">
        <v>136448.04</v>
      </c>
      <c r="Q1865" s="132">
        <v>205102.26</v>
      </c>
      <c r="R1865" s="132">
        <v>6294.8747999999996</v>
      </c>
      <c r="S1865" s="132">
        <v>19105.218000000001</v>
      </c>
      <c r="T1865" s="132">
        <v>2628.3791999999999</v>
      </c>
      <c r="U1865" s="132">
        <v>17823.341</v>
      </c>
      <c r="V1865" s="132">
        <v>1762415.1</v>
      </c>
      <c r="W1865" s="132">
        <v>39.150373000000002</v>
      </c>
      <c r="X1865" s="132">
        <v>12177.287</v>
      </c>
      <c r="Y1865" s="132">
        <v>12.429855999999999</v>
      </c>
      <c r="Z1865" s="132">
        <v>2940.029</v>
      </c>
      <c r="AA1865" s="164">
        <v>6.6569802999999999E-7</v>
      </c>
      <c r="AC1865" s="118">
        <f t="shared" si="789"/>
        <v>2112099.4</v>
      </c>
      <c r="AD1865" s="118">
        <f t="shared" si="790"/>
        <v>2028647.3130000003</v>
      </c>
      <c r="AE1865" s="118">
        <f t="shared" si="791"/>
        <v>1798456.61</v>
      </c>
      <c r="AF1865" s="118">
        <f t="shared" si="792"/>
        <v>1795568.161229</v>
      </c>
      <c r="AG1865" s="118">
        <f t="shared" si="793"/>
        <v>1774592.3870006658</v>
      </c>
      <c r="AI1865" s="172">
        <v>154392000</v>
      </c>
      <c r="AJ1865" s="172">
        <v>152371690</v>
      </c>
      <c r="AK1865" s="69">
        <v>1401454.2</v>
      </c>
      <c r="AL1865" s="69">
        <v>0</v>
      </c>
      <c r="AM1865" s="69">
        <v>7857.4508999999998</v>
      </c>
      <c r="AN1865" s="69">
        <v>407880.08</v>
      </c>
      <c r="AO1865" s="69">
        <v>203120.7</v>
      </c>
      <c r="AQ1865" s="116">
        <v>853494.53</v>
      </c>
      <c r="AR1865" s="116">
        <v>822392.39</v>
      </c>
      <c r="AS1865" s="116">
        <v>19448.105</v>
      </c>
      <c r="AT1865" s="116">
        <v>11654.036</v>
      </c>
      <c r="AU1865" s="150">
        <f t="shared" si="794"/>
        <v>49.304100816101112</v>
      </c>
      <c r="AV1865" s="150">
        <f t="shared" si="795"/>
        <v>7.1923466524000917E-2</v>
      </c>
      <c r="AW1865" s="163">
        <f t="shared" si="796"/>
        <v>1632217.92</v>
      </c>
      <c r="AX1865" s="108">
        <v>13.068841000000001</v>
      </c>
      <c r="AY1865" s="108">
        <v>3.9431881000000002E-2</v>
      </c>
      <c r="AZ1865" s="196">
        <v>1.0773329E-6</v>
      </c>
      <c r="BA1865" s="196">
        <v>9.3849709000000002E-5</v>
      </c>
      <c r="BB1865" s="196">
        <v>9.2106388000000001E-11</v>
      </c>
      <c r="BC1865" s="108">
        <v>6.4309763000000002E-3</v>
      </c>
      <c r="BD1865" s="108">
        <v>26.450621999999999</v>
      </c>
      <c r="BE1865" s="108">
        <v>1.412389E-3</v>
      </c>
      <c r="BF1865" s="108">
        <v>3.0767454999999999E-2</v>
      </c>
      <c r="BG1865" s="108">
        <v>2.6193511999999999E-4</v>
      </c>
      <c r="BH1865" s="196">
        <v>3.0801251999999999E-6</v>
      </c>
      <c r="BI1865" s="196">
        <v>1.6565583999999999E-5</v>
      </c>
      <c r="BJ1865" s="196">
        <v>2.3637596000000001E-5</v>
      </c>
      <c r="BK1865" s="196">
        <v>5.4457659E-6</v>
      </c>
      <c r="BL1865" s="108">
        <v>9.6713760000000004</v>
      </c>
      <c r="BM1865" s="108">
        <v>0.10673699</v>
      </c>
      <c r="BN1865" s="196">
        <v>8.9932479999999991E-16</v>
      </c>
      <c r="BO1865" s="108">
        <v>119191.72</v>
      </c>
      <c r="BP1865" s="108">
        <v>1513026.2</v>
      </c>
      <c r="BQ1865" s="108">
        <v>0</v>
      </c>
      <c r="BR1865" s="108">
        <v>0</v>
      </c>
      <c r="BS1865" s="108">
        <v>0</v>
      </c>
      <c r="BU1865" s="69">
        <v>1159.6609000000001</v>
      </c>
      <c r="BV1865" s="69">
        <v>212.33113</v>
      </c>
      <c r="BW1865" s="69">
        <v>392.60624000000001</v>
      </c>
      <c r="BX1865" s="69">
        <v>2.1452772000000002</v>
      </c>
      <c r="BY1865" s="69">
        <v>176.56077999999999</v>
      </c>
      <c r="BZ1865" s="69">
        <v>0.43505953000000003</v>
      </c>
      <c r="CA1865" s="69">
        <v>6.7769732999999999</v>
      </c>
      <c r="CB1865" s="69">
        <v>0.62974355000000004</v>
      </c>
      <c r="CC1865" s="69">
        <v>25.665759999999999</v>
      </c>
      <c r="CD1865" s="69">
        <v>1.9240744000000001</v>
      </c>
      <c r="CE1865" s="172">
        <v>2.6117412000000002E-7</v>
      </c>
      <c r="CF1865" s="172">
        <v>1.9887420999999999E-12</v>
      </c>
      <c r="CG1865" s="172">
        <v>1.7075771E-8</v>
      </c>
      <c r="CH1865" s="69">
        <v>52.951749</v>
      </c>
      <c r="CI1865" s="69">
        <v>187.18901</v>
      </c>
      <c r="CJ1865" s="69">
        <v>100.44511</v>
      </c>
      <c r="CK1865" s="69">
        <v>0</v>
      </c>
      <c r="CM1865" s="197">
        <v>2.0142336000000001E-8</v>
      </c>
      <c r="CN1865" s="198">
        <v>14079723</v>
      </c>
      <c r="CO1865" s="198">
        <v>81720.062999999995</v>
      </c>
      <c r="CP1865" s="198">
        <v>145369.03</v>
      </c>
      <c r="CQ1865" s="198">
        <v>4.1144746999999997</v>
      </c>
      <c r="CR1865" s="198">
        <v>0.14335676</v>
      </c>
      <c r="CS1865" s="198">
        <v>8920.8191000000006</v>
      </c>
      <c r="CT1865" s="198">
        <v>40815246</v>
      </c>
      <c r="CU1865" s="198">
        <v>173.97235000000001</v>
      </c>
      <c r="CV1865" s="198">
        <v>1198.2121999999999</v>
      </c>
    </row>
    <row r="1866" spans="1:100" ht="14.4">
      <c r="A1866" t="s">
        <v>3996</v>
      </c>
      <c r="B1866" s="85" t="s">
        <v>3355</v>
      </c>
      <c r="C1866" s="113" t="str">
        <f t="shared" si="782"/>
        <v>B.090.01.101</v>
      </c>
      <c r="D1866" s="9" t="s">
        <v>3354</v>
      </c>
      <c r="E1866" s="112" t="s">
        <v>63</v>
      </c>
      <c r="F1866" s="115" t="str">
        <f t="shared" si="783"/>
        <v>optimal offshore take North sea 15 WM x 50 turbines capacity factor 50%</v>
      </c>
      <c r="G1866" s="143">
        <f t="shared" si="784"/>
        <v>1.5172552E-3</v>
      </c>
      <c r="I1866" s="118">
        <f t="shared" si="785"/>
        <v>6.8727813916316996E-4</v>
      </c>
      <c r="K1866" s="161">
        <f t="shared" si="786"/>
        <v>3.7035859299999998E-5</v>
      </c>
      <c r="L1866" s="161">
        <f t="shared" si="787"/>
        <v>1.1566941208409999E-4</v>
      </c>
      <c r="M1866" s="162">
        <f t="shared" si="788"/>
        <v>3.0698458777906999E-4</v>
      </c>
      <c r="N1866" s="161">
        <v>2.2758828E-4</v>
      </c>
      <c r="O1866" s="164">
        <v>8.3132798999999995E-5</v>
      </c>
      <c r="P1866" s="164">
        <v>1.6422923000000001E-5</v>
      </c>
      <c r="Q1866" s="164">
        <v>1.8730633E-5</v>
      </c>
      <c r="R1866" s="164">
        <v>7.3951282000000004E-6</v>
      </c>
      <c r="S1866" s="164">
        <v>5.1809308999999997E-6</v>
      </c>
      <c r="T1866" s="164">
        <v>5.7291671999999997E-6</v>
      </c>
      <c r="U1866" s="164">
        <v>1.3747783E-6</v>
      </c>
      <c r="V1866" s="132">
        <v>2.9676239000000002E-4</v>
      </c>
      <c r="W1866" s="164">
        <v>1.4731845999999999E-5</v>
      </c>
      <c r="X1866" s="164">
        <v>9.2865156000000006E-6</v>
      </c>
      <c r="Y1866" s="164">
        <v>7.0657841E-9</v>
      </c>
      <c r="Z1866" s="164">
        <v>9.3526890000000002E-7</v>
      </c>
      <c r="AA1866" s="164">
        <v>4.1327906999999999E-10</v>
      </c>
      <c r="AC1866" s="118">
        <f t="shared" si="789"/>
        <v>2.2758828E-4</v>
      </c>
      <c r="AD1866" s="118">
        <f t="shared" si="790"/>
        <v>1.3796635959999998E-4</v>
      </c>
      <c r="AE1866" s="118">
        <f t="shared" si="791"/>
        <v>1.0186576919999999E-4</v>
      </c>
      <c r="AF1866" s="118">
        <f t="shared" si="792"/>
        <v>1.1566941208409999E-4</v>
      </c>
      <c r="AG1866" s="118">
        <f t="shared" si="793"/>
        <v>3.0604931887906998E-4</v>
      </c>
      <c r="AI1866" s="69">
        <v>1.7820664999999999E-2</v>
      </c>
      <c r="AJ1866" s="69">
        <v>1.7050122000000001E-2</v>
      </c>
      <c r="AK1866" s="69">
        <v>1.5371821000000001E-4</v>
      </c>
      <c r="AL1866" s="69">
        <v>0</v>
      </c>
      <c r="AM1866" s="69">
        <v>3.4291813999999998E-4</v>
      </c>
      <c r="AN1866" s="172">
        <v>9.9686930000000005E-5</v>
      </c>
      <c r="AO1866" s="69">
        <v>1.7421995000000001E-4</v>
      </c>
      <c r="AQ1866" s="199">
        <v>5.5751468000000002E-5</v>
      </c>
      <c r="AR1866" s="199">
        <v>5.2922283E-5</v>
      </c>
      <c r="AS1866" s="199">
        <v>1.6297325E-6</v>
      </c>
      <c r="AT1866" s="199">
        <v>1.1994524E-6</v>
      </c>
      <c r="AU1866" s="150">
        <f t="shared" si="794"/>
        <v>3.17279867960244E-9</v>
      </c>
      <c r="AV1866" s="150">
        <f t="shared" si="795"/>
        <v>6.0271174223467729E-12</v>
      </c>
      <c r="AW1866" s="163">
        <f t="shared" si="796"/>
        <v>1.679905312E-4</v>
      </c>
      <c r="AX1866" s="196">
        <v>1.4133662999999999E-9</v>
      </c>
      <c r="AY1866" s="196">
        <v>4.2644225000000004E-12</v>
      </c>
      <c r="AZ1866" s="196">
        <v>1.1653606000000001E-16</v>
      </c>
      <c r="BA1866" s="196">
        <v>1.5102834000000001E-14</v>
      </c>
      <c r="BB1866" s="196">
        <v>3.8439939999999998E-20</v>
      </c>
      <c r="BC1866" s="196">
        <v>7.9303072999999996E-13</v>
      </c>
      <c r="BD1866" s="196">
        <v>1.4236459999999999E-9</v>
      </c>
      <c r="BE1866" s="196">
        <v>1.5208423999999999E-13</v>
      </c>
      <c r="BF1866" s="196">
        <v>1.5629335000000001E-12</v>
      </c>
      <c r="BG1866" s="196">
        <v>4.0772830000000001E-14</v>
      </c>
      <c r="BH1866" s="196">
        <v>1.8758325999999999E-16</v>
      </c>
      <c r="BI1866" s="196">
        <v>5.5013588000000001E-15</v>
      </c>
      <c r="BJ1866" s="196">
        <v>8.8518703000000003E-16</v>
      </c>
      <c r="BK1866" s="196">
        <v>2.1368690999999999E-16</v>
      </c>
      <c r="BL1866" s="196">
        <v>3.1838029999999998E-10</v>
      </c>
      <c r="BM1866" s="196">
        <v>1.6597946E-11</v>
      </c>
      <c r="BN1866" s="196">
        <v>2.8677235000000001E-22</v>
      </c>
      <c r="BO1866" s="196">
        <v>7.1166412000000001E-6</v>
      </c>
      <c r="BP1866" s="108">
        <v>1.6087389000000001E-4</v>
      </c>
      <c r="BQ1866" s="108">
        <v>0</v>
      </c>
      <c r="BR1866" s="108">
        <v>0</v>
      </c>
      <c r="BS1866" s="108">
        <v>0</v>
      </c>
      <c r="BU1866" s="172">
        <v>1.2203933E-7</v>
      </c>
      <c r="BV1866" s="172">
        <v>1.0961017E-8</v>
      </c>
      <c r="BW1866" s="172">
        <v>4.2305099999999999E-8</v>
      </c>
      <c r="BX1866" s="172">
        <v>1.7517537000000001E-10</v>
      </c>
      <c r="BY1866" s="172">
        <v>1.5374154999999999E-8</v>
      </c>
      <c r="BZ1866" s="172">
        <v>2.4052383000000001E-10</v>
      </c>
      <c r="CA1866" s="172">
        <v>1.0537659999999999E-9</v>
      </c>
      <c r="CB1866" s="172">
        <v>7.5518765999999997E-10</v>
      </c>
      <c r="CC1866" s="172">
        <v>7.0810435999999997E-9</v>
      </c>
      <c r="CD1866" s="172">
        <v>3.8220649000000003E-9</v>
      </c>
      <c r="CE1866" s="172">
        <v>1.0899915E-16</v>
      </c>
      <c r="CF1866" s="172">
        <v>6.3416045999999996E-19</v>
      </c>
      <c r="CG1866" s="172">
        <v>1.4596245999999999E-17</v>
      </c>
      <c r="CH1866" s="172">
        <v>4.2392704000000001E-9</v>
      </c>
      <c r="CI1866" s="172">
        <v>2.0737309999999999E-8</v>
      </c>
      <c r="CJ1866" s="172">
        <v>1.5294716000000001E-8</v>
      </c>
      <c r="CK1866" s="69">
        <v>0</v>
      </c>
      <c r="CM1866" s="197">
        <v>1.4728796E-17</v>
      </c>
      <c r="CN1866" s="198">
        <v>1.5042396000000001E-3</v>
      </c>
      <c r="CO1866" s="197">
        <v>9.2741935000000006E-6</v>
      </c>
      <c r="CP1866" s="197">
        <v>7.4846949000000002E-6</v>
      </c>
      <c r="CQ1866" s="197">
        <v>1.2895828E-10</v>
      </c>
      <c r="CR1866" s="197">
        <v>1.7636188E-10</v>
      </c>
      <c r="CS1866" s="197">
        <v>6.1578954999999999E-7</v>
      </c>
      <c r="CT1866" s="198">
        <v>1.347841E-3</v>
      </c>
      <c r="CU1866" s="197">
        <v>2.7207485999999999E-8</v>
      </c>
      <c r="CV1866" s="197">
        <v>2.2979659E-7</v>
      </c>
    </row>
    <row r="1867" spans="1:100" ht="14.4">
      <c r="A1867" t="s">
        <v>3997</v>
      </c>
      <c r="B1867" s="85" t="s">
        <v>3355</v>
      </c>
      <c r="C1867" s="113" t="str">
        <f t="shared" si="782"/>
        <v>B.090.01.102</v>
      </c>
      <c r="D1867" s="9" t="s">
        <v>3354</v>
      </c>
      <c r="E1867" s="112" t="s">
        <v>63</v>
      </c>
      <c r="F1867" s="115" t="str">
        <f t="shared" si="783"/>
        <v>optimal onshore take NL DK DE UK 6.2 WM x 80 turbines capacity factor 40%</v>
      </c>
      <c r="G1867" s="143">
        <f t="shared" si="784"/>
        <v>1.2342579333333335E-3</v>
      </c>
      <c r="I1867" s="118">
        <f t="shared" si="785"/>
        <v>3.5200528532267289E-4</v>
      </c>
      <c r="K1867" s="161">
        <f t="shared" si="786"/>
        <v>1.7810247979999999E-5</v>
      </c>
      <c r="L1867" s="161">
        <f t="shared" si="787"/>
        <v>7.3786217790999998E-5</v>
      </c>
      <c r="M1867" s="162">
        <f t="shared" si="788"/>
        <v>7.5270129551672886E-5</v>
      </c>
      <c r="N1867" s="161">
        <v>1.8513869000000001E-4</v>
      </c>
      <c r="O1867" s="164">
        <v>4.3596714E-5</v>
      </c>
      <c r="P1867" s="164">
        <v>1.3010684E-5</v>
      </c>
      <c r="Q1867" s="164">
        <v>1.4732884E-5</v>
      </c>
      <c r="R1867" s="164">
        <v>1.5961761999999999E-6</v>
      </c>
      <c r="S1867" s="164">
        <v>6.1905526000000005E-7</v>
      </c>
      <c r="T1867" s="164">
        <v>8.6213251999999999E-7</v>
      </c>
      <c r="U1867" s="164">
        <v>1.1208616999999999E-6</v>
      </c>
      <c r="V1867" s="164">
        <v>7.2654244E-5</v>
      </c>
      <c r="W1867" s="164">
        <v>1.6039282000000002E-5</v>
      </c>
      <c r="X1867" s="164">
        <v>1.9801666000000001E-6</v>
      </c>
      <c r="Y1867" s="164">
        <v>1.8676091E-8</v>
      </c>
      <c r="Z1867" s="164">
        <v>6.3571714000000003E-7</v>
      </c>
      <c r="AA1867" s="164">
        <v>1.8116729E-12</v>
      </c>
      <c r="AC1867" s="118">
        <f t="shared" si="789"/>
        <v>1.8513869000000001E-4</v>
      </c>
      <c r="AD1867" s="118">
        <f t="shared" si="790"/>
        <v>7.5538507680000003E-5</v>
      </c>
      <c r="AE1867" s="118">
        <f t="shared" si="791"/>
        <v>5.8363976840000006E-5</v>
      </c>
      <c r="AF1867" s="118">
        <f t="shared" si="792"/>
        <v>7.3786217790999998E-5</v>
      </c>
      <c r="AG1867" s="118">
        <f t="shared" si="793"/>
        <v>7.4634412411672891E-5</v>
      </c>
      <c r="AI1867" s="69">
        <v>1.2370890000000001E-2</v>
      </c>
      <c r="AJ1867" s="69">
        <v>1.1939864999999999E-2</v>
      </c>
      <c r="AK1867" s="69">
        <v>1.5889742E-4</v>
      </c>
      <c r="AL1867" s="69">
        <v>0</v>
      </c>
      <c r="AM1867" s="172">
        <v>2.8961727000000001E-5</v>
      </c>
      <c r="AN1867" s="172">
        <v>4.9386991000000002E-5</v>
      </c>
      <c r="AO1867" s="69">
        <v>1.9377823999999999E-4</v>
      </c>
      <c r="AQ1867" s="199">
        <v>3.2213469000000001E-5</v>
      </c>
      <c r="AR1867" s="199">
        <v>3.0236873000000001E-5</v>
      </c>
      <c r="AS1867" s="199">
        <v>1.177248E-6</v>
      </c>
      <c r="AT1867" s="199">
        <v>7.9934802000000004E-7</v>
      </c>
      <c r="AU1867" s="150">
        <f t="shared" si="794"/>
        <v>1.8127621150423422E-9</v>
      </c>
      <c r="AV1867" s="150">
        <f t="shared" si="795"/>
        <v>4.3537279563518996E-12</v>
      </c>
      <c r="AW1867" s="163">
        <f t="shared" si="796"/>
        <v>1.119535049E-4</v>
      </c>
      <c r="AX1867" s="196">
        <v>1.1513632E-9</v>
      </c>
      <c r="AY1867" s="196">
        <v>3.4738821000000001E-12</v>
      </c>
      <c r="AZ1867" s="196">
        <v>9.4942278000000002E-17</v>
      </c>
      <c r="BA1867" s="196">
        <v>4.2485032999999997E-15</v>
      </c>
      <c r="BB1867" s="196">
        <v>1.1904219999999999E-19</v>
      </c>
      <c r="BC1867" s="196">
        <v>6.9933112000000001E-13</v>
      </c>
      <c r="BD1867" s="196">
        <v>6.2627717000000004E-10</v>
      </c>
      <c r="BE1867" s="196">
        <v>1.2860105999999999E-13</v>
      </c>
      <c r="BF1867" s="196">
        <v>7.0744787000000002E-13</v>
      </c>
      <c r="BG1867" s="196">
        <v>4.1631662999999999E-14</v>
      </c>
      <c r="BH1867" s="196">
        <v>1.5464560000000001E-16</v>
      </c>
      <c r="BI1867" s="196">
        <v>1.7442723E-15</v>
      </c>
      <c r="BJ1867" s="196">
        <v>1.3475972999999999E-16</v>
      </c>
      <c r="BK1867" s="196">
        <v>3.5121948999999997E-17</v>
      </c>
      <c r="BL1867" s="196">
        <v>2.6758122999999999E-11</v>
      </c>
      <c r="BM1867" s="196">
        <v>7.6600422999999995E-12</v>
      </c>
      <c r="BN1867" s="196">
        <v>1.5214949000000001E-18</v>
      </c>
      <c r="BO1867" s="196">
        <v>4.2000848999999997E-6</v>
      </c>
      <c r="BP1867" s="108">
        <v>1.0775342E-4</v>
      </c>
      <c r="BQ1867" s="108">
        <v>0</v>
      </c>
      <c r="BR1867" s="108">
        <v>0</v>
      </c>
      <c r="BS1867" s="108">
        <v>0</v>
      </c>
      <c r="BU1867" s="172">
        <v>7.7806136999999996E-8</v>
      </c>
      <c r="BV1867" s="172">
        <v>5.0042383000000004E-9</v>
      </c>
      <c r="BW1867" s="172">
        <v>3.4414387000000001E-8</v>
      </c>
      <c r="BX1867" s="172">
        <v>1.3706420000000001E-10</v>
      </c>
      <c r="BY1867" s="172">
        <v>5.1748205999999999E-9</v>
      </c>
      <c r="BZ1867" s="172">
        <v>2.3530528999999999E-10</v>
      </c>
      <c r="CA1867" s="172">
        <v>1.0805348000000001E-9</v>
      </c>
      <c r="CB1867" s="172">
        <v>4.0240475999999998E-10</v>
      </c>
      <c r="CC1867" s="172">
        <v>7.7346148000000001E-10</v>
      </c>
      <c r="CD1867" s="172">
        <v>6.0582219999999996E-10</v>
      </c>
      <c r="CE1867" s="172">
        <v>3.3755249999999998E-16</v>
      </c>
      <c r="CF1867" s="172">
        <v>3.3645918000000002E-15</v>
      </c>
      <c r="CG1867" s="172">
        <v>6.0455053999999996E-14</v>
      </c>
      <c r="CH1867" s="172">
        <v>3.1161135999999998E-9</v>
      </c>
      <c r="CI1867" s="172">
        <v>1.4633980000000001E-8</v>
      </c>
      <c r="CJ1867" s="172">
        <v>1.2227942E-8</v>
      </c>
      <c r="CK1867" s="69">
        <v>0</v>
      </c>
      <c r="CM1867" s="197">
        <v>5.1177335000000003E-14</v>
      </c>
      <c r="CN1867" s="198">
        <v>1.2191355000000001E-3</v>
      </c>
      <c r="CO1867" s="197">
        <v>8.6093618000000004E-6</v>
      </c>
      <c r="CP1867" s="197">
        <v>3.4694304999999999E-6</v>
      </c>
      <c r="CQ1867" s="197">
        <v>1.1489272999999999E-11</v>
      </c>
      <c r="CR1867" s="197">
        <v>3.0744766E-11</v>
      </c>
      <c r="CS1867" s="197">
        <v>2.3114095E-7</v>
      </c>
      <c r="CT1867" s="198">
        <v>1.4350161000000001E-4</v>
      </c>
      <c r="CU1867" s="197">
        <v>2.7772112000000001E-8</v>
      </c>
      <c r="CV1867" s="197">
        <v>1.4497721999999999E-7</v>
      </c>
    </row>
    <row r="1868" spans="1:100" ht="14.4">
      <c r="A1868" t="s">
        <v>3998</v>
      </c>
      <c r="B1868" s="85" t="s">
        <v>3355</v>
      </c>
      <c r="C1868" s="113" t="str">
        <f t="shared" si="782"/>
        <v>B.090.01.103</v>
      </c>
      <c r="D1868" s="9" t="s">
        <v>3354</v>
      </c>
      <c r="E1868" s="112" t="s">
        <v>63</v>
      </c>
      <c r="F1868" s="115" t="str">
        <f t="shared" si="783"/>
        <v>average offshore take North sea 10 WM x 75 turbines capacity factor 37.5 %</v>
      </c>
      <c r="G1868" s="143">
        <f t="shared" si="784"/>
        <v>2.1874584000000003E-3</v>
      </c>
      <c r="I1868" s="118">
        <f t="shared" si="785"/>
        <v>9.8458125091596032E-4</v>
      </c>
      <c r="K1868" s="161">
        <f t="shared" si="786"/>
        <v>5.1355814900000003E-5</v>
      </c>
      <c r="L1868" s="161">
        <f t="shared" si="787"/>
        <v>1.4747896750700001E-4</v>
      </c>
      <c r="M1868" s="162">
        <f t="shared" si="788"/>
        <v>4.5762770850896032E-4</v>
      </c>
      <c r="N1868" s="161">
        <v>3.2811876000000002E-4</v>
      </c>
      <c r="O1868" s="164">
        <v>9.7350382999999996E-5</v>
      </c>
      <c r="P1868" s="164">
        <v>2.5280232999999999E-5</v>
      </c>
      <c r="Q1868" s="164">
        <v>2.7764065000000002E-5</v>
      </c>
      <c r="R1868" s="164">
        <v>9.9754603E-6</v>
      </c>
      <c r="S1868" s="164">
        <v>5.9141415E-6</v>
      </c>
      <c r="T1868" s="164">
        <v>7.7021480999999999E-6</v>
      </c>
      <c r="U1868" s="164">
        <v>1.7343594999999999E-6</v>
      </c>
      <c r="V1868" s="132">
        <v>4.3951681E-4</v>
      </c>
      <c r="W1868" s="164">
        <v>2.3083015999999999E-5</v>
      </c>
      <c r="X1868" s="164">
        <v>1.6477277999999999E-5</v>
      </c>
      <c r="Y1868" s="164">
        <v>3.0976006999999998E-8</v>
      </c>
      <c r="Z1868" s="164">
        <v>1.6336142999999999E-6</v>
      </c>
      <c r="AA1868" s="164">
        <v>6.2089602999999996E-12</v>
      </c>
      <c r="AC1868" s="118">
        <f t="shared" si="789"/>
        <v>3.2811876000000002E-4</v>
      </c>
      <c r="AD1868" s="118">
        <f t="shared" si="790"/>
        <v>1.7572079040000001E-4</v>
      </c>
      <c r="AE1868" s="118">
        <f t="shared" si="791"/>
        <v>1.2599858979999999E-4</v>
      </c>
      <c r="AF1868" s="118">
        <f t="shared" si="792"/>
        <v>1.4747896750700001E-4</v>
      </c>
      <c r="AG1868" s="118">
        <f t="shared" si="793"/>
        <v>4.5599409420896033E-4</v>
      </c>
      <c r="AI1868" s="69">
        <v>2.4311422999999999E-2</v>
      </c>
      <c r="AJ1868" s="69">
        <v>2.2847602000000002E-2</v>
      </c>
      <c r="AK1868" s="69">
        <v>4.4820875E-4</v>
      </c>
      <c r="AL1868" s="69">
        <v>0</v>
      </c>
      <c r="AM1868" s="172">
        <v>5.0406070999999999E-5</v>
      </c>
      <c r="AN1868" s="69">
        <v>2.5140933E-4</v>
      </c>
      <c r="AO1868" s="69">
        <v>7.1379684000000005E-4</v>
      </c>
      <c r="AQ1868" s="199">
        <v>6.6766292000000003E-5</v>
      </c>
      <c r="AR1868" s="199">
        <v>6.2988262999999993E-5</v>
      </c>
      <c r="AS1868" s="199">
        <v>2.2330831999999999E-6</v>
      </c>
      <c r="AT1868" s="199">
        <v>1.5449454E-6</v>
      </c>
      <c r="AU1868" s="150">
        <f t="shared" si="794"/>
        <v>3.7762747835903539E-9</v>
      </c>
      <c r="AV1868" s="150">
        <f t="shared" si="795"/>
        <v>8.2584439591746002E-12</v>
      </c>
      <c r="AW1868" s="163">
        <f t="shared" si="796"/>
        <v>2.16378903E-4</v>
      </c>
      <c r="AX1868" s="196">
        <v>2.0386292000000002E-9</v>
      </c>
      <c r="AY1868" s="196">
        <v>6.1510304999999998E-12</v>
      </c>
      <c r="AZ1868" s="196">
        <v>1.6808652999999999E-16</v>
      </c>
      <c r="BA1868" s="196">
        <v>4.3112887000000003E-14</v>
      </c>
      <c r="BB1868" s="196">
        <v>2.0335349E-19</v>
      </c>
      <c r="BC1868" s="196">
        <v>1.4448794999999999E-12</v>
      </c>
      <c r="BD1868" s="196">
        <v>1.6316475000000001E-9</v>
      </c>
      <c r="BE1868" s="196">
        <v>2.5801418999999999E-13</v>
      </c>
      <c r="BF1868" s="196">
        <v>1.7749909E-12</v>
      </c>
      <c r="BG1868" s="196">
        <v>6.5288303000000001E-14</v>
      </c>
      <c r="BH1868" s="196">
        <v>2.9470235000000001E-16</v>
      </c>
      <c r="BI1868" s="196">
        <v>8.1621528000000006E-15</v>
      </c>
      <c r="BJ1868" s="196">
        <v>3.8813909E-16</v>
      </c>
      <c r="BK1868" s="196">
        <v>1.0595561E-16</v>
      </c>
      <c r="BL1868" s="196">
        <v>6.5918463999999996E-11</v>
      </c>
      <c r="BM1868" s="196">
        <v>3.8591627000000002E-11</v>
      </c>
      <c r="BN1868" s="196">
        <v>1.0297945999999999E-18</v>
      </c>
      <c r="BO1868" s="196">
        <v>1.2757113000000001E-5</v>
      </c>
      <c r="BP1868" s="108">
        <v>2.0362179000000001E-4</v>
      </c>
      <c r="BQ1868" s="108">
        <v>0</v>
      </c>
      <c r="BR1868" s="108">
        <v>0</v>
      </c>
      <c r="BS1868" s="108">
        <v>0</v>
      </c>
      <c r="BU1868" s="172">
        <v>1.9266486999999999E-7</v>
      </c>
      <c r="BV1868" s="172">
        <v>1.2606312000000001E-8</v>
      </c>
      <c r="BW1868" s="172">
        <v>6.0992144000000001E-8</v>
      </c>
      <c r="BX1868" s="172">
        <v>2.2172876999999999E-10</v>
      </c>
      <c r="BY1868" s="172">
        <v>1.851099E-8</v>
      </c>
      <c r="BZ1868" s="172">
        <v>5.7273728999999995E-10</v>
      </c>
      <c r="CA1868" s="172">
        <v>1.6804169999999999E-9</v>
      </c>
      <c r="CB1868" s="172">
        <v>1.3560373E-9</v>
      </c>
      <c r="CC1868" s="172">
        <v>8.1395011000000002E-9</v>
      </c>
      <c r="CD1868" s="172">
        <v>5.1321556E-9</v>
      </c>
      <c r="CE1868" s="172">
        <v>5.7662309000000003E-16</v>
      </c>
      <c r="CF1868" s="172">
        <v>2.2772594E-15</v>
      </c>
      <c r="CG1868" s="172">
        <v>4.0935482E-14</v>
      </c>
      <c r="CH1868" s="172">
        <v>6.0348570999999999E-9</v>
      </c>
      <c r="CI1868" s="172">
        <v>2.8241809000000001E-8</v>
      </c>
      <c r="CJ1868" s="172">
        <v>4.9176136E-8</v>
      </c>
      <c r="CK1868" s="69">
        <v>0</v>
      </c>
      <c r="CM1868" s="197">
        <v>3.4660911000000001E-14</v>
      </c>
      <c r="CN1868" s="198">
        <v>2.1691757E-3</v>
      </c>
      <c r="CO1868" s="197">
        <v>1.9253682999999998E-5</v>
      </c>
      <c r="CP1868" s="197">
        <v>8.6667326000000001E-6</v>
      </c>
      <c r="CQ1868" s="197">
        <v>1.9110654999999999E-11</v>
      </c>
      <c r="CR1868" s="197">
        <v>2.4328211999999999E-10</v>
      </c>
      <c r="CS1868" s="197">
        <v>7.2024277999999997E-7</v>
      </c>
      <c r="CT1868" s="198">
        <v>3.2628361999999998E-4</v>
      </c>
      <c r="CU1868" s="197">
        <v>4.3450427000000002E-8</v>
      </c>
      <c r="CV1868" s="197">
        <v>4.0313240999999999E-7</v>
      </c>
    </row>
    <row r="1869" spans="1:100" ht="14.4">
      <c r="A1869" t="s">
        <v>3999</v>
      </c>
      <c r="B1869" s="85" t="s">
        <v>3355</v>
      </c>
      <c r="C1869" s="113" t="str">
        <f t="shared" si="782"/>
        <v>B.090.01.104</v>
      </c>
      <c r="D1869" s="9" t="s">
        <v>3354</v>
      </c>
      <c r="E1869" s="112" t="s">
        <v>63</v>
      </c>
      <c r="F1869" s="115" t="str">
        <f t="shared" si="783"/>
        <v>average offshore take North sea 5 WM x 150 turbines capacity factor 37.5 %</v>
      </c>
      <c r="G1869" s="143">
        <f t="shared" si="784"/>
        <v>2.4199608666666669E-3</v>
      </c>
      <c r="I1869" s="118">
        <f t="shared" si="785"/>
        <v>9.3624013311084447E-4</v>
      </c>
      <c r="K1869" s="161">
        <f t="shared" si="786"/>
        <v>4.8799104500000001E-5</v>
      </c>
      <c r="L1869" s="161">
        <f t="shared" si="787"/>
        <v>1.26932169876E-4</v>
      </c>
      <c r="M1869" s="162">
        <f t="shared" si="788"/>
        <v>3.9751472873484451E-4</v>
      </c>
      <c r="N1869" s="161">
        <v>3.6299413000000002E-4</v>
      </c>
      <c r="O1869" s="164">
        <v>8.5478891999999997E-5</v>
      </c>
      <c r="P1869" s="164">
        <v>2.3364487000000001E-5</v>
      </c>
      <c r="Q1869" s="164">
        <v>2.6730351E-5</v>
      </c>
      <c r="R1869" s="164">
        <v>9.0005670999999995E-6</v>
      </c>
      <c r="S1869" s="164">
        <v>5.7931275999999998E-6</v>
      </c>
      <c r="T1869" s="164">
        <v>7.2750587999999996E-6</v>
      </c>
      <c r="U1869" s="164">
        <v>9.9033192000000003E-7</v>
      </c>
      <c r="V1869" s="132">
        <v>3.4716053E-4</v>
      </c>
      <c r="W1869" s="164">
        <v>1.7079492999999999E-5</v>
      </c>
      <c r="X1869" s="164">
        <v>4.9157913000000001E-5</v>
      </c>
      <c r="Y1869" s="164">
        <v>1.8965955999999998E-8</v>
      </c>
      <c r="Z1869" s="164">
        <v>1.196283E-6</v>
      </c>
      <c r="AA1869" s="164">
        <v>2.7348444999999999E-12</v>
      </c>
      <c r="AC1869" s="118">
        <f t="shared" si="789"/>
        <v>3.6299413000000002E-4</v>
      </c>
      <c r="AD1869" s="118">
        <f t="shared" si="790"/>
        <v>1.5863281541999996E-4</v>
      </c>
      <c r="AE1869" s="118">
        <f t="shared" si="791"/>
        <v>1.1102999392E-4</v>
      </c>
      <c r="AF1869" s="118">
        <f t="shared" si="792"/>
        <v>1.26932169876E-4</v>
      </c>
      <c r="AG1869" s="118">
        <f t="shared" si="793"/>
        <v>3.9631844573484454E-4</v>
      </c>
      <c r="AI1869" s="69">
        <v>2.7846271999999998E-2</v>
      </c>
      <c r="AJ1869" s="69">
        <v>2.6887305E-2</v>
      </c>
      <c r="AK1869" s="69">
        <v>2.2825978E-4</v>
      </c>
      <c r="AL1869" s="69">
        <v>0</v>
      </c>
      <c r="AM1869" s="69">
        <v>2.6138319999999997E-4</v>
      </c>
      <c r="AN1869" s="69">
        <v>1.2939339000000001E-4</v>
      </c>
      <c r="AO1869" s="69">
        <v>3.3993064E-4</v>
      </c>
      <c r="AQ1869" s="199">
        <v>6.5107851E-5</v>
      </c>
      <c r="AR1869" s="199">
        <v>6.0916028000000001E-5</v>
      </c>
      <c r="AS1869" s="199">
        <v>2.2978532000000001E-6</v>
      </c>
      <c r="AT1869" s="199">
        <v>1.89397E-6</v>
      </c>
      <c r="AU1869" s="150">
        <f t="shared" si="794"/>
        <v>3.6520400436512181E-9</v>
      </c>
      <c r="AV1869" s="150">
        <f t="shared" si="795"/>
        <v>8.4979777731047414E-12</v>
      </c>
      <c r="AW1869" s="163">
        <f t="shared" si="796"/>
        <v>2.6526191060000001E-4</v>
      </c>
      <c r="AX1869" s="196">
        <v>2.2523105999999998E-9</v>
      </c>
      <c r="AY1869" s="196">
        <v>6.7956888000000002E-12</v>
      </c>
      <c r="AZ1869" s="196">
        <v>1.8570274999999999E-16</v>
      </c>
      <c r="BA1869" s="196">
        <v>1.8512352000000001E-14</v>
      </c>
      <c r="BB1869" s="196">
        <v>9.9218133999999998E-20</v>
      </c>
      <c r="BC1869" s="196">
        <v>1.0895331999999999E-12</v>
      </c>
      <c r="BD1869" s="196">
        <v>1.3370617000000001E-9</v>
      </c>
      <c r="BE1869" s="196">
        <v>2.1129551000000001E-13</v>
      </c>
      <c r="BF1869" s="196">
        <v>1.4440593E-12</v>
      </c>
      <c r="BG1869" s="196">
        <v>3.8572850999999998E-14</v>
      </c>
      <c r="BH1869" s="196">
        <v>3.3435210000000002E-16</v>
      </c>
      <c r="BI1869" s="196">
        <v>6.7368316E-15</v>
      </c>
      <c r="BJ1869" s="196">
        <v>9.1330012000000005E-16</v>
      </c>
      <c r="BK1869" s="196">
        <v>1.9112515E-16</v>
      </c>
      <c r="BL1869" s="196">
        <v>4.1259243999999998E-11</v>
      </c>
      <c r="BM1869" s="196">
        <v>2.0300454000000001E-11</v>
      </c>
      <c r="BN1869" s="196">
        <v>3.8474077000000002E-22</v>
      </c>
      <c r="BO1869" s="196">
        <v>8.5197905999999999E-6</v>
      </c>
      <c r="BP1869" s="108">
        <v>2.5674212000000002E-4</v>
      </c>
      <c r="BQ1869" s="108">
        <v>0</v>
      </c>
      <c r="BR1869" s="108">
        <v>0</v>
      </c>
      <c r="BS1869" s="108">
        <v>0</v>
      </c>
      <c r="BU1869" s="172">
        <v>1.6662844000000001E-7</v>
      </c>
      <c r="BV1869" s="172">
        <v>1.0193802E-8</v>
      </c>
      <c r="BW1869" s="172">
        <v>6.7474929999999998E-8</v>
      </c>
      <c r="BX1869" s="172">
        <v>1.3556018E-10</v>
      </c>
      <c r="BY1869" s="172">
        <v>1.6136579999999999E-8</v>
      </c>
      <c r="BZ1869" s="172">
        <v>3.0993417999999999E-10</v>
      </c>
      <c r="CA1869" s="172">
        <v>9.9545904000000006E-10</v>
      </c>
      <c r="CB1869" s="172">
        <v>9.6512366000000004E-10</v>
      </c>
      <c r="CC1869" s="172">
        <v>7.9772877E-9</v>
      </c>
      <c r="CD1869" s="172">
        <v>4.8479494000000002E-9</v>
      </c>
      <c r="CE1869" s="172">
        <v>2.8133998000000001E-16</v>
      </c>
      <c r="CF1869" s="172">
        <v>8.5080513999999996E-19</v>
      </c>
      <c r="CG1869" s="172">
        <v>2.8403757000000001E-17</v>
      </c>
      <c r="CH1869" s="172">
        <v>5.7040854000000001E-9</v>
      </c>
      <c r="CI1869" s="172">
        <v>3.2849820000000002E-8</v>
      </c>
      <c r="CJ1869" s="172">
        <v>1.9037914000000001E-8</v>
      </c>
      <c r="CK1869" s="69">
        <v>0</v>
      </c>
      <c r="CM1869" s="197">
        <v>3.0169770999999998E-17</v>
      </c>
      <c r="CN1869" s="198">
        <v>2.4032203999999999E-3</v>
      </c>
      <c r="CO1869" s="197">
        <v>1.1471645E-5</v>
      </c>
      <c r="CP1869" s="197">
        <v>6.9570783000000003E-6</v>
      </c>
      <c r="CQ1869" s="197">
        <v>8.9864531000000005E-12</v>
      </c>
      <c r="CR1869" s="197">
        <v>2.2328115000000001E-10</v>
      </c>
      <c r="CS1869" s="197">
        <v>6.1525210999999998E-7</v>
      </c>
      <c r="CT1869" s="198">
        <v>5.1235064999999996E-4</v>
      </c>
      <c r="CU1869" s="197">
        <v>2.5701036000000001E-8</v>
      </c>
      <c r="CV1869" s="197">
        <v>3.2610434999999999E-7</v>
      </c>
    </row>
    <row r="1870" spans="1:100" ht="14.4">
      <c r="A1870" t="s">
        <v>4000</v>
      </c>
      <c r="B1870" s="85" t="s">
        <v>3355</v>
      </c>
      <c r="C1870" s="113" t="str">
        <f t="shared" si="782"/>
        <v>B.090.01.105</v>
      </c>
      <c r="D1870" s="9" t="s">
        <v>3354</v>
      </c>
      <c r="E1870" s="112" t="s">
        <v>63</v>
      </c>
      <c r="F1870" s="115" t="str">
        <f t="shared" si="783"/>
        <v>average onshore take NL DK DE UK 4.5 WM x 80 turbines capacity factor 21%</v>
      </c>
      <c r="G1870" s="143">
        <f t="shared" si="784"/>
        <v>2.0346094000000003E-3</v>
      </c>
      <c r="I1870" s="118">
        <f t="shared" si="785"/>
        <v>5.3899113445142943E-4</v>
      </c>
      <c r="K1870" s="161">
        <f t="shared" si="786"/>
        <v>2.6776747280000004E-5</v>
      </c>
      <c r="L1870" s="161">
        <f t="shared" si="787"/>
        <v>1.15021517379E-4</v>
      </c>
      <c r="M1870" s="162">
        <f t="shared" si="788"/>
        <v>9.2001459792429407E-5</v>
      </c>
      <c r="N1870" s="161">
        <v>3.0519141E-4</v>
      </c>
      <c r="O1870" s="164">
        <v>6.021047E-5</v>
      </c>
      <c r="P1870" s="164">
        <v>2.0680567999999999E-5</v>
      </c>
      <c r="Q1870" s="164">
        <v>2.3685067000000001E-5</v>
      </c>
      <c r="R1870" s="164">
        <v>1.7400793E-6</v>
      </c>
      <c r="S1870" s="164">
        <v>4.8920680000000001E-7</v>
      </c>
      <c r="T1870" s="164">
        <v>8.6239417999999995E-7</v>
      </c>
      <c r="U1870" s="164">
        <v>1.6579851999999999E-6</v>
      </c>
      <c r="V1870" s="164">
        <v>8.8312593000000006E-5</v>
      </c>
      <c r="W1870" s="164">
        <v>3.2450122000000003E-5</v>
      </c>
      <c r="X1870" s="164">
        <v>2.6067682E-6</v>
      </c>
      <c r="Y1870" s="164">
        <v>2.2372179000000001E-8</v>
      </c>
      <c r="Z1870" s="164">
        <v>1.0820958999999999E-6</v>
      </c>
      <c r="AA1870" s="164">
        <v>2.6924294000000001E-12</v>
      </c>
      <c r="AC1870" s="118">
        <f t="shared" si="789"/>
        <v>3.0519141E-4</v>
      </c>
      <c r="AD1870" s="118">
        <f t="shared" si="790"/>
        <v>1.0932577048000001E-4</v>
      </c>
      <c r="AE1870" s="118">
        <f t="shared" si="791"/>
        <v>8.3631119100000003E-5</v>
      </c>
      <c r="AF1870" s="118">
        <f t="shared" si="792"/>
        <v>1.1502151737900002E-4</v>
      </c>
      <c r="AG1870" s="118">
        <f t="shared" si="793"/>
        <v>9.0919363892429401E-5</v>
      </c>
      <c r="AI1870" s="69">
        <v>2.0709574000000001E-2</v>
      </c>
      <c r="AJ1870" s="69">
        <v>2.0069086999999999E-2</v>
      </c>
      <c r="AK1870" s="69">
        <v>2.042612E-4</v>
      </c>
      <c r="AL1870" s="69">
        <v>0</v>
      </c>
      <c r="AM1870" s="172">
        <v>5.7183913000000002E-5</v>
      </c>
      <c r="AN1870" s="172">
        <v>8.2350420999999994E-5</v>
      </c>
      <c r="AO1870" s="69">
        <v>2.9669142000000003E-4</v>
      </c>
      <c r="AQ1870" s="199">
        <v>4.8828166000000002E-5</v>
      </c>
      <c r="AR1870" s="199">
        <v>4.5595644999999997E-5</v>
      </c>
      <c r="AS1870" s="199">
        <v>1.8644957999999999E-6</v>
      </c>
      <c r="AT1870" s="199">
        <v>1.3680248E-6</v>
      </c>
      <c r="AU1870" s="150">
        <f t="shared" si="794"/>
        <v>2.733551884714008E-9</v>
      </c>
      <c r="AV1870" s="150">
        <f t="shared" si="795"/>
        <v>6.8953246041210001E-12</v>
      </c>
      <c r="AW1870" s="163">
        <f t="shared" si="796"/>
        <v>1.916001027E-4</v>
      </c>
      <c r="AX1870" s="196">
        <v>1.8988953999999999E-9</v>
      </c>
      <c r="AY1870" s="196">
        <v>5.7292690999999998E-12</v>
      </c>
      <c r="AZ1870" s="196">
        <v>1.5659461E-16</v>
      </c>
      <c r="BA1870" s="196">
        <v>7.7432774000000003E-15</v>
      </c>
      <c r="BB1870" s="196">
        <v>1.3660782999999999E-19</v>
      </c>
      <c r="BC1870" s="196">
        <v>1.1090563E-12</v>
      </c>
      <c r="BD1870" s="196">
        <v>7.8484227999999997E-10</v>
      </c>
      <c r="BE1870" s="196">
        <v>2.0471334E-13</v>
      </c>
      <c r="BF1870" s="196">
        <v>8.8770700000000005E-13</v>
      </c>
      <c r="BG1870" s="196">
        <v>7.0373911000000003E-14</v>
      </c>
      <c r="BH1870" s="196">
        <v>2.5567086000000001E-16</v>
      </c>
      <c r="BI1870" s="196">
        <v>2.5533370999999999E-15</v>
      </c>
      <c r="BJ1870" s="196">
        <v>2.3363024000000002E-16</v>
      </c>
      <c r="BK1870" s="196">
        <v>5.8651054000000002E-17</v>
      </c>
      <c r="BL1870" s="196">
        <v>3.7014764E-11</v>
      </c>
      <c r="BM1870" s="196">
        <v>1.1682641E-11</v>
      </c>
      <c r="BN1870" s="196">
        <v>3.3692570000000001E-18</v>
      </c>
      <c r="BO1870" s="196">
        <v>6.6492626999999998E-6</v>
      </c>
      <c r="BP1870" s="108">
        <v>1.8495084E-4</v>
      </c>
      <c r="BQ1870" s="108">
        <v>0</v>
      </c>
      <c r="BR1870" s="108">
        <v>0</v>
      </c>
      <c r="BS1870" s="108">
        <v>0</v>
      </c>
      <c r="BU1870" s="172">
        <v>1.2733309E-7</v>
      </c>
      <c r="BV1870" s="172">
        <v>6.3087151999999998E-9</v>
      </c>
      <c r="BW1870" s="172">
        <v>5.6730309000000002E-8</v>
      </c>
      <c r="BX1870" s="172">
        <v>2.0270048999999999E-10</v>
      </c>
      <c r="BY1870" s="172">
        <v>6.2293399999999999E-9</v>
      </c>
      <c r="BZ1870" s="172">
        <v>3.6490286000000002E-10</v>
      </c>
      <c r="CA1870" s="172">
        <v>1.8259376000000001E-9</v>
      </c>
      <c r="CB1870" s="172">
        <v>5.7481803E-10</v>
      </c>
      <c r="CC1870" s="172">
        <v>5.0412627999999997E-10</v>
      </c>
      <c r="CD1870" s="172">
        <v>6.2957766000000003E-10</v>
      </c>
      <c r="CE1870" s="172">
        <v>3.8736107E-16</v>
      </c>
      <c r="CF1870" s="172">
        <v>7.4506820999999994E-15</v>
      </c>
      <c r="CG1870" s="172">
        <v>1.3385051E-13</v>
      </c>
      <c r="CH1870" s="172">
        <v>4.9021515000000001E-9</v>
      </c>
      <c r="CI1870" s="172">
        <v>2.4478106E-8</v>
      </c>
      <c r="CJ1870" s="172">
        <v>2.4582268000000001E-8</v>
      </c>
      <c r="CK1870" s="69">
        <v>0</v>
      </c>
      <c r="CM1870" s="197">
        <v>1.1330134000000001E-13</v>
      </c>
      <c r="CN1870" s="198">
        <v>2.0055394999999999E-3</v>
      </c>
      <c r="CO1870" s="197">
        <v>1.3229873E-5</v>
      </c>
      <c r="CP1870" s="197">
        <v>4.3955355000000001E-6</v>
      </c>
      <c r="CQ1870" s="197">
        <v>1.5807744999999999E-11</v>
      </c>
      <c r="CR1870" s="197">
        <v>3.3285871000000003E-11</v>
      </c>
      <c r="CS1870" s="197">
        <v>2.8245288999999999E-7</v>
      </c>
      <c r="CT1870" s="198">
        <v>2.1384970999999999E-4</v>
      </c>
      <c r="CU1870" s="197">
        <v>4.6990251000000003E-8</v>
      </c>
      <c r="CV1870" s="197">
        <v>2.1998329999999999E-7</v>
      </c>
    </row>
    <row r="1871" spans="1:100" ht="14.4">
      <c r="B1871" s="85"/>
      <c r="C1871" s="113"/>
      <c r="D1871" s="1" t="s">
        <v>1902</v>
      </c>
      <c r="E1871" s="112"/>
      <c r="O1871" s="3"/>
      <c r="P1871" s="3"/>
      <c r="Q1871" s="3"/>
      <c r="R1871" s="3"/>
      <c r="S1871" s="3"/>
      <c r="T1871" s="3"/>
      <c r="U1871" s="3"/>
      <c r="V1871" s="3"/>
      <c r="W1871" s="3"/>
      <c r="X1871" s="3"/>
      <c r="Y1871" s="3"/>
      <c r="Z1871" s="3"/>
      <c r="AA1871" s="3"/>
      <c r="AC1871" s="142"/>
      <c r="AD1871" s="142"/>
      <c r="AE1871" s="142"/>
      <c r="AF1871" s="142"/>
      <c r="AG1871" s="142"/>
      <c r="AM1871" s="3"/>
      <c r="AN1871" s="3"/>
      <c r="AQ1871" s="3"/>
      <c r="AR1871" s="3"/>
      <c r="AS1871" s="3"/>
      <c r="AT1871" s="3"/>
      <c r="AU1871" s="86"/>
      <c r="AV1871" s="86"/>
      <c r="AW1871" s="86"/>
      <c r="AX1871" s="3"/>
      <c r="AY1871" s="3"/>
      <c r="AZ1871" s="3"/>
      <c r="BA1871" s="3"/>
      <c r="BB1871" s="3"/>
      <c r="BC1871" s="3"/>
      <c r="BD1871" s="3"/>
      <c r="BE1871" s="3"/>
      <c r="BF1871" s="3"/>
      <c r="BG1871" s="3"/>
      <c r="BH1871" s="3"/>
      <c r="BI1871" s="3"/>
      <c r="BJ1871" s="3"/>
      <c r="BK1871" s="3"/>
      <c r="BL1871" s="3"/>
      <c r="BM1871" s="3"/>
      <c r="BN1871" s="3"/>
      <c r="BO1871" s="3"/>
      <c r="BU1871" s="3"/>
      <c r="BV1871" s="3"/>
      <c r="BW1871" s="3"/>
      <c r="BX1871" s="3"/>
      <c r="BY1871" s="3"/>
      <c r="BZ1871" s="3"/>
      <c r="CA1871" s="3"/>
      <c r="CB1871" s="3"/>
      <c r="CC1871" s="3"/>
      <c r="CD1871" s="3"/>
      <c r="CE1871" s="3"/>
      <c r="CF1871" s="3"/>
      <c r="CG1871" s="3"/>
      <c r="CH1871" s="3"/>
      <c r="CI1871" s="3"/>
      <c r="CJ1871" s="3"/>
      <c r="CM1871" s="3"/>
      <c r="CO1871" s="3"/>
      <c r="CP1871" s="3"/>
      <c r="CQ1871" s="3"/>
      <c r="CR1871" s="3"/>
      <c r="CS1871" s="3"/>
      <c r="CU1871" s="3"/>
      <c r="CV1871" s="3"/>
    </row>
    <row r="1872" spans="1:100">
      <c r="D1872" s="1" t="s">
        <v>168</v>
      </c>
      <c r="O1872" s="3"/>
      <c r="P1872" s="3"/>
      <c r="Q1872" s="3"/>
      <c r="R1872" s="3"/>
      <c r="S1872" s="3"/>
      <c r="T1872" s="3"/>
      <c r="U1872" s="3"/>
      <c r="V1872" s="3"/>
      <c r="W1872" s="3"/>
      <c r="X1872" s="3"/>
      <c r="Y1872" s="3"/>
      <c r="Z1872" s="3"/>
      <c r="AA1872" s="3"/>
      <c r="AC1872" s="142"/>
      <c r="AD1872" s="142"/>
      <c r="AE1872" s="142"/>
      <c r="AF1872" s="142"/>
      <c r="AG1872" s="142"/>
      <c r="AM1872" s="3"/>
      <c r="AN1872" s="3"/>
      <c r="AQ1872" s="3"/>
      <c r="AR1872" s="3"/>
      <c r="AS1872" s="3"/>
      <c r="AT1872" s="3"/>
      <c r="AU1872" s="86"/>
      <c r="AV1872" s="86"/>
      <c r="AW1872" s="86"/>
      <c r="AX1872" s="3"/>
      <c r="AY1872" s="3"/>
      <c r="AZ1872" s="3"/>
      <c r="BA1872" s="3"/>
      <c r="BB1872" s="3"/>
      <c r="BC1872" s="3"/>
      <c r="BD1872" s="3"/>
      <c r="BE1872" s="3"/>
      <c r="BF1872" s="3"/>
      <c r="BG1872" s="3"/>
      <c r="BH1872" s="3"/>
      <c r="BI1872" s="3"/>
      <c r="BJ1872" s="3"/>
      <c r="BK1872" s="3"/>
      <c r="BL1872" s="3"/>
      <c r="BM1872" s="3"/>
      <c r="BN1872" s="3"/>
      <c r="BO1872" s="3"/>
      <c r="BU1872" s="3"/>
      <c r="BV1872" s="3"/>
      <c r="BW1872" s="3"/>
      <c r="BX1872" s="3"/>
      <c r="BY1872" s="3"/>
      <c r="BZ1872" s="3"/>
      <c r="CA1872" s="3"/>
      <c r="CB1872" s="3"/>
      <c r="CC1872" s="3"/>
      <c r="CD1872" s="3"/>
      <c r="CE1872" s="3"/>
      <c r="CF1872" s="3"/>
      <c r="CG1872" s="3"/>
      <c r="CH1872" s="3"/>
      <c r="CI1872" s="3"/>
      <c r="CJ1872" s="3"/>
      <c r="CM1872" s="3"/>
      <c r="CO1872" s="3"/>
      <c r="CP1872" s="3"/>
      <c r="CQ1872" s="3"/>
      <c r="CR1872" s="3"/>
      <c r="CS1872" s="3"/>
      <c r="CU1872" s="3"/>
      <c r="CV1872" s="3"/>
    </row>
    <row r="1873" spans="1:100" ht="14.4">
      <c r="A1873" t="s">
        <v>1903</v>
      </c>
      <c r="B1873" s="85" t="s">
        <v>912</v>
      </c>
      <c r="C1873" s="113" t="str">
        <f t="shared" ref="C1873:C1910" si="797">MID(A1873,1,12)</f>
        <v>C.010.01.101</v>
      </c>
      <c r="D1873" s="9" t="s">
        <v>168</v>
      </c>
      <c r="E1873" s="117" t="s">
        <v>913</v>
      </c>
      <c r="F1873" s="115" t="str">
        <f t="shared" ref="F1873:F1910" si="798">MID(A1873, 21,85)</f>
        <v>Air traffic continental (min weight/volume ratio 0.167 ton/m3) (tkm)</v>
      </c>
      <c r="G1873" s="143">
        <f t="shared" si="784"/>
        <v>1.4152</v>
      </c>
      <c r="I1873" s="118">
        <f t="shared" si="785"/>
        <v>0.35866234187099999</v>
      </c>
      <c r="K1873" s="161">
        <f t="shared" si="786"/>
        <v>4.7249019510000002E-3</v>
      </c>
      <c r="L1873" s="161">
        <f t="shared" si="787"/>
        <v>1.7207347920000001E-2</v>
      </c>
      <c r="M1873" s="162">
        <f t="shared" si="788"/>
        <v>0.124450092</v>
      </c>
      <c r="N1873" s="161">
        <v>0.21228</v>
      </c>
      <c r="O1873" s="132">
        <v>1.1057055E-2</v>
      </c>
      <c r="P1873" s="132">
        <v>3.013183E-3</v>
      </c>
      <c r="Q1873" s="132">
        <v>4.1615999999999997E-3</v>
      </c>
      <c r="R1873" s="132">
        <v>4.0099999999999999E-4</v>
      </c>
      <c r="S1873" s="164">
        <v>2.3402370999999999E-5</v>
      </c>
      <c r="T1873" s="132">
        <v>1.3889958000000001E-4</v>
      </c>
      <c r="U1873" s="132">
        <v>3.1344581000000002E-3</v>
      </c>
      <c r="V1873" s="164">
        <v>7.8351999999999998E-5</v>
      </c>
      <c r="W1873" s="132">
        <v>0</v>
      </c>
      <c r="X1873" s="132">
        <v>0.12437173999999999</v>
      </c>
      <c r="Y1873" s="164">
        <v>2.6518199999999999E-6</v>
      </c>
      <c r="Z1873" s="132">
        <v>0</v>
      </c>
      <c r="AA1873" s="132">
        <v>0</v>
      </c>
      <c r="AC1873" s="118">
        <f t="shared" si="789"/>
        <v>0.21228</v>
      </c>
      <c r="AD1873" s="118">
        <f t="shared" si="790"/>
        <v>2.1929598051000001E-2</v>
      </c>
      <c r="AE1873" s="118">
        <f t="shared" si="791"/>
        <v>1.72046961E-2</v>
      </c>
      <c r="AF1873" s="118">
        <f t="shared" si="792"/>
        <v>1.7207347920000001E-2</v>
      </c>
      <c r="AG1873" s="118">
        <f t="shared" si="793"/>
        <v>0.124450092</v>
      </c>
      <c r="AI1873" s="69">
        <v>22.245421</v>
      </c>
      <c r="AJ1873" s="69">
        <v>22.174133000000001</v>
      </c>
      <c r="AK1873" s="69">
        <v>4.6179063999999999E-2</v>
      </c>
      <c r="AL1873" s="69">
        <v>0</v>
      </c>
      <c r="AM1873" s="69">
        <v>0</v>
      </c>
      <c r="AN1873" s="69">
        <v>1.0660014000000001E-2</v>
      </c>
      <c r="AO1873" s="69">
        <v>1.4448450999999999E-2</v>
      </c>
      <c r="AQ1873" s="116">
        <v>2.809555E-2</v>
      </c>
      <c r="AR1873" s="116">
        <v>2.5370612000000001E-2</v>
      </c>
      <c r="AS1873" s="116">
        <v>1.1416581000000001E-3</v>
      </c>
      <c r="AT1873" s="116">
        <v>1.5832800000000001E-3</v>
      </c>
      <c r="AU1873" s="150">
        <f t="shared" si="794"/>
        <v>1.5210198864000001E-6</v>
      </c>
      <c r="AV1873" s="150">
        <f t="shared" si="795"/>
        <v>4.2221083423392002E-9</v>
      </c>
      <c r="AW1873" s="163">
        <f t="shared" si="796"/>
        <v>0.22174790359999999</v>
      </c>
      <c r="AX1873" s="196">
        <v>1.3133056E-6</v>
      </c>
      <c r="AY1873" s="196">
        <v>3.96256E-9</v>
      </c>
      <c r="AZ1873" s="196">
        <v>1.082628E-13</v>
      </c>
      <c r="BA1873" s="108">
        <v>0</v>
      </c>
      <c r="BB1873" s="108">
        <v>0</v>
      </c>
      <c r="BC1873" s="196">
        <v>1.1152000000000001E-10</v>
      </c>
      <c r="BD1873" s="196">
        <v>2.0709667000000001E-7</v>
      </c>
      <c r="BE1873" s="196">
        <v>2.5432000000000001E-11</v>
      </c>
      <c r="BF1873" s="196">
        <v>2.3390666999999997E-10</v>
      </c>
      <c r="BG1873" s="108">
        <v>0</v>
      </c>
      <c r="BH1873" s="108">
        <v>0</v>
      </c>
      <c r="BI1873" s="196">
        <v>7.9133478999999998E-14</v>
      </c>
      <c r="BJ1873" s="196">
        <v>1.8818912999999999E-14</v>
      </c>
      <c r="BK1873" s="196">
        <v>3.4571471999999999E-15</v>
      </c>
      <c r="BL1873" s="196">
        <v>1.1300400000000001E-11</v>
      </c>
      <c r="BM1873" s="196">
        <v>4.9479599999999995E-10</v>
      </c>
      <c r="BN1873" s="108">
        <v>0</v>
      </c>
      <c r="BO1873" s="196">
        <v>6.5736E-6</v>
      </c>
      <c r="BP1873" s="108">
        <v>0.22174132999999999</v>
      </c>
      <c r="BQ1873" s="108">
        <v>0</v>
      </c>
      <c r="BR1873" s="108">
        <v>0</v>
      </c>
      <c r="BS1873" s="108">
        <v>0</v>
      </c>
      <c r="BU1873" s="172">
        <v>7.1364706000000001E-5</v>
      </c>
      <c r="BV1873" s="172">
        <v>1.6126231999999999E-6</v>
      </c>
      <c r="BW1873" s="172">
        <v>3.9459531000000002E-5</v>
      </c>
      <c r="BX1873" s="172">
        <v>3.6916991999999999E-7</v>
      </c>
      <c r="BY1873" s="172">
        <v>1.6873003E-6</v>
      </c>
      <c r="BZ1873" s="69">
        <v>0</v>
      </c>
      <c r="CA1873" s="69">
        <v>0</v>
      </c>
      <c r="CB1873" s="69">
        <v>0</v>
      </c>
      <c r="CC1873" s="172">
        <v>4.1579897000000003E-8</v>
      </c>
      <c r="CD1873" s="172">
        <v>2.0565015000000001E-7</v>
      </c>
      <c r="CE1873" s="69">
        <v>0</v>
      </c>
      <c r="CF1873" s="69">
        <v>0</v>
      </c>
      <c r="CG1873" s="69">
        <v>0</v>
      </c>
      <c r="CH1873" s="172">
        <v>9.0019290999999998E-7</v>
      </c>
      <c r="CI1873" s="172">
        <v>2.7088657999999999E-5</v>
      </c>
      <c r="CJ1873" s="172">
        <v>1.1031423E-15</v>
      </c>
      <c r="CK1873" s="69">
        <v>0</v>
      </c>
      <c r="CM1873" s="198">
        <v>0</v>
      </c>
      <c r="CN1873" s="198">
        <v>1.4152</v>
      </c>
      <c r="CO1873" s="198">
        <v>0</v>
      </c>
      <c r="CP1873" s="198">
        <v>1.1033333000000001E-3</v>
      </c>
      <c r="CQ1873" s="197">
        <v>3.8356896000000002E-11</v>
      </c>
      <c r="CR1873" s="197">
        <v>4.8950160000000003E-9</v>
      </c>
      <c r="CS1873" s="197">
        <v>7.7425914000000005E-5</v>
      </c>
      <c r="CT1873" s="198">
        <v>1.5675835999999999E-2</v>
      </c>
      <c r="CU1873" s="198">
        <v>0</v>
      </c>
      <c r="CV1873" s="198">
        <v>0</v>
      </c>
    </row>
    <row r="1874" spans="1:100" ht="14.4">
      <c r="A1874" t="s">
        <v>1904</v>
      </c>
      <c r="B1874" s="85" t="s">
        <v>912</v>
      </c>
      <c r="C1874" s="113" t="str">
        <f t="shared" si="797"/>
        <v>C.010.01.102</v>
      </c>
      <c r="D1874" s="9" t="s">
        <v>168</v>
      </c>
      <c r="E1874" s="117" t="s">
        <v>913</v>
      </c>
      <c r="F1874" s="115" t="str">
        <f t="shared" si="798"/>
        <v>Air traffic intercontinental (min weight/volume ratio 0.167 ton/m3) (tkm)</v>
      </c>
      <c r="G1874" s="143">
        <f t="shared" si="784"/>
        <v>0.57787333333333335</v>
      </c>
      <c r="I1874" s="118">
        <f t="shared" si="785"/>
        <v>0.16058549732569999</v>
      </c>
      <c r="K1874" s="161">
        <f t="shared" si="786"/>
        <v>1.9293349662E-3</v>
      </c>
      <c r="L1874" s="161">
        <f t="shared" si="787"/>
        <v>2.1158040626500001E-2</v>
      </c>
      <c r="M1874" s="162">
        <f t="shared" si="788"/>
        <v>5.0817121733000001E-2</v>
      </c>
      <c r="N1874" s="161">
        <v>8.6680999999999994E-2</v>
      </c>
      <c r="O1874" s="132">
        <v>1.8646671E-2</v>
      </c>
      <c r="P1874" s="132">
        <v>1.2303831000000001E-3</v>
      </c>
      <c r="Q1874" s="132">
        <v>1.69932E-3</v>
      </c>
      <c r="R1874" s="132">
        <v>1.6374167E-4</v>
      </c>
      <c r="S1874" s="164">
        <v>9.5559682000000003E-6</v>
      </c>
      <c r="T1874" s="164">
        <v>5.6717328000000003E-5</v>
      </c>
      <c r="U1874" s="132">
        <v>1.2799037E-3</v>
      </c>
      <c r="V1874" s="164">
        <v>3.1993733000000002E-5</v>
      </c>
      <c r="W1874" s="132">
        <v>0</v>
      </c>
      <c r="X1874" s="132">
        <v>5.0785127999999999E-2</v>
      </c>
      <c r="Y1874" s="164">
        <v>1.0828265E-6</v>
      </c>
      <c r="Z1874" s="132">
        <v>0</v>
      </c>
      <c r="AA1874" s="132">
        <v>0</v>
      </c>
      <c r="AC1874" s="118">
        <f t="shared" si="789"/>
        <v>8.6680999999999994E-2</v>
      </c>
      <c r="AD1874" s="118">
        <f t="shared" si="790"/>
        <v>2.3086292766200001E-2</v>
      </c>
      <c r="AE1874" s="118">
        <f t="shared" si="791"/>
        <v>2.1156957800000001E-2</v>
      </c>
      <c r="AF1874" s="118">
        <f t="shared" si="792"/>
        <v>2.1158040626500001E-2</v>
      </c>
      <c r="AG1874" s="118">
        <f t="shared" si="793"/>
        <v>5.0817121733000001E-2</v>
      </c>
      <c r="AI1874" s="69">
        <v>9.0835468000000006</v>
      </c>
      <c r="AJ1874" s="69">
        <v>9.0544376999999994</v>
      </c>
      <c r="AK1874" s="69">
        <v>1.8856451E-2</v>
      </c>
      <c r="AL1874" s="69">
        <v>0</v>
      </c>
      <c r="AM1874" s="69">
        <v>0</v>
      </c>
      <c r="AN1874" s="69">
        <v>4.3528389999999998E-3</v>
      </c>
      <c r="AO1874" s="69">
        <v>5.8997842E-3</v>
      </c>
      <c r="AQ1874" s="116">
        <v>1.5834028999999999E-2</v>
      </c>
      <c r="AR1874" s="116">
        <v>1.4640510000000001E-2</v>
      </c>
      <c r="AS1874" s="116">
        <v>5.4701298999999999E-4</v>
      </c>
      <c r="AT1874" s="116">
        <v>6.4650601999999995E-4</v>
      </c>
      <c r="AU1874" s="150">
        <f t="shared" si="794"/>
        <v>8.7772839336300005E-7</v>
      </c>
      <c r="AV1874" s="150">
        <f t="shared" si="795"/>
        <v>2.0229769792046999E-9</v>
      </c>
      <c r="AW1874" s="163">
        <f t="shared" si="796"/>
        <v>9.0547061219999989E-2</v>
      </c>
      <c r="AX1874" s="196">
        <v>5.3626645000000001E-7</v>
      </c>
      <c r="AY1874" s="196">
        <v>1.6180453E-9</v>
      </c>
      <c r="AZ1874" s="196">
        <v>4.420731E-14</v>
      </c>
      <c r="BA1874" s="108">
        <v>0</v>
      </c>
      <c r="BB1874" s="108">
        <v>0</v>
      </c>
      <c r="BC1874" s="196">
        <v>4.5537332999999997E-11</v>
      </c>
      <c r="BD1874" s="196">
        <v>3.4120975000000002E-7</v>
      </c>
      <c r="BE1874" s="196">
        <v>1.0384732999999999E-11</v>
      </c>
      <c r="BF1874" s="196">
        <v>3.9446132999999998E-10</v>
      </c>
      <c r="BG1874" s="108">
        <v>0</v>
      </c>
      <c r="BH1874" s="108">
        <v>0</v>
      </c>
      <c r="BI1874" s="196">
        <v>3.2312836999999997E-14</v>
      </c>
      <c r="BJ1874" s="196">
        <v>7.6843893000000003E-15</v>
      </c>
      <c r="BK1874" s="196">
        <v>1.4116684E-15</v>
      </c>
      <c r="BL1874" s="196">
        <v>4.6143300000000002E-12</v>
      </c>
      <c r="BM1874" s="196">
        <v>2.0204170000000001E-10</v>
      </c>
      <c r="BN1874" s="108">
        <v>0</v>
      </c>
      <c r="BO1874" s="196">
        <v>2.6842200000000002E-6</v>
      </c>
      <c r="BP1874" s="108">
        <v>9.0544376999999995E-2</v>
      </c>
      <c r="BQ1874" s="108">
        <v>0</v>
      </c>
      <c r="BR1874" s="108">
        <v>0</v>
      </c>
      <c r="BS1874" s="108">
        <v>0</v>
      </c>
      <c r="BU1874" s="172">
        <v>3.3033181000000002E-5</v>
      </c>
      <c r="BV1874" s="172">
        <v>2.7195355999999999E-6</v>
      </c>
      <c r="BW1874" s="172">
        <v>1.6112642E-5</v>
      </c>
      <c r="BX1874" s="172">
        <v>1.5074437999999999E-7</v>
      </c>
      <c r="BY1874" s="172">
        <v>2.3867369E-6</v>
      </c>
      <c r="BZ1874" s="69">
        <v>0</v>
      </c>
      <c r="CA1874" s="69">
        <v>0</v>
      </c>
      <c r="CB1874" s="69">
        <v>0</v>
      </c>
      <c r="CC1874" s="172">
        <v>1.6978457999999999E-8</v>
      </c>
      <c r="CD1874" s="172">
        <v>8.3973812000000001E-8</v>
      </c>
      <c r="CE1874" s="69">
        <v>0</v>
      </c>
      <c r="CF1874" s="69">
        <v>0</v>
      </c>
      <c r="CG1874" s="69">
        <v>0</v>
      </c>
      <c r="CH1874" s="172">
        <v>5.0136788999999996E-7</v>
      </c>
      <c r="CI1874" s="172">
        <v>1.1061202000000001E-5</v>
      </c>
      <c r="CJ1874" s="172">
        <v>4.5044977999999999E-16</v>
      </c>
      <c r="CK1874" s="69">
        <v>0</v>
      </c>
      <c r="CM1874" s="198">
        <v>0</v>
      </c>
      <c r="CN1874" s="198">
        <v>0.57787332999999996</v>
      </c>
      <c r="CO1874" s="198">
        <v>0</v>
      </c>
      <c r="CP1874" s="198">
        <v>1.8606667E-3</v>
      </c>
      <c r="CQ1874" s="197">
        <v>1.5662398999999999E-11</v>
      </c>
      <c r="CR1874" s="197">
        <v>1.9987982E-9</v>
      </c>
      <c r="CS1874" s="198">
        <v>1.1779072000000001E-4</v>
      </c>
      <c r="CT1874" s="198">
        <v>6.4009662000000002E-3</v>
      </c>
      <c r="CU1874" s="198">
        <v>0</v>
      </c>
      <c r="CV1874" s="198">
        <v>0</v>
      </c>
    </row>
    <row r="1875" spans="1:100" ht="14.4">
      <c r="A1875" t="s">
        <v>1905</v>
      </c>
      <c r="B1875" s="85" t="s">
        <v>912</v>
      </c>
      <c r="C1875" s="113" t="str">
        <f t="shared" si="797"/>
        <v>C.010.01.103</v>
      </c>
      <c r="D1875" s="9" t="s">
        <v>168</v>
      </c>
      <c r="E1875" s="117" t="s">
        <v>1108</v>
      </c>
      <c r="F1875" s="115" t="str">
        <f t="shared" si="798"/>
        <v>Air traffic continental (max weight/volume ratio 0.167 ton/m3) (m3km)*</v>
      </c>
      <c r="G1875" s="143">
        <f t="shared" si="784"/>
        <v>0.23652367999999999</v>
      </c>
      <c r="I1875" s="118">
        <f t="shared" si="785"/>
        <v>5.9943567155909996E-2</v>
      </c>
      <c r="K1875" s="161">
        <f t="shared" si="786"/>
        <v>7.8967720280000001E-4</v>
      </c>
      <c r="L1875" s="161">
        <f t="shared" si="787"/>
        <v>2.87587991111E-3</v>
      </c>
      <c r="M1875" s="162">
        <f t="shared" si="788"/>
        <v>2.0799458041999997E-2</v>
      </c>
      <c r="N1875" s="161">
        <v>3.5478551999999997E-2</v>
      </c>
      <c r="O1875" s="132">
        <v>1.8479758E-3</v>
      </c>
      <c r="P1875" s="132">
        <v>5.0359605000000005E-4</v>
      </c>
      <c r="Q1875" s="132">
        <v>6.9553203E-4</v>
      </c>
      <c r="R1875" s="164">
        <v>6.7019499000000002E-5</v>
      </c>
      <c r="S1875" s="164">
        <v>3.9112598E-6</v>
      </c>
      <c r="T1875" s="164">
        <v>2.3214414000000001E-5</v>
      </c>
      <c r="U1875" s="132">
        <v>5.2386486E-4</v>
      </c>
      <c r="V1875" s="164">
        <v>1.3095042000000001E-5</v>
      </c>
      <c r="W1875" s="132">
        <v>0</v>
      </c>
      <c r="X1875" s="132">
        <v>2.0786362999999999E-2</v>
      </c>
      <c r="Y1875" s="164">
        <v>4.4320111E-7</v>
      </c>
      <c r="Z1875" s="132">
        <v>0</v>
      </c>
      <c r="AA1875" s="132">
        <v>0</v>
      </c>
      <c r="AC1875" s="118">
        <f t="shared" si="789"/>
        <v>3.5478551999999997E-2</v>
      </c>
      <c r="AD1875" s="118">
        <f t="shared" si="790"/>
        <v>3.6651139128000007E-3</v>
      </c>
      <c r="AE1875" s="118">
        <f t="shared" si="791"/>
        <v>2.8754367100000001E-3</v>
      </c>
      <c r="AF1875" s="118">
        <f t="shared" si="792"/>
        <v>2.8758799111099995E-3</v>
      </c>
      <c r="AG1875" s="118">
        <f t="shared" si="793"/>
        <v>2.0799458041999997E-2</v>
      </c>
      <c r="AI1875" s="69">
        <v>3.7178976000000001</v>
      </c>
      <c r="AJ1875" s="69">
        <v>3.7059831999999999</v>
      </c>
      <c r="AK1875" s="69">
        <v>7.7179494000000001E-3</v>
      </c>
      <c r="AL1875" s="69">
        <v>0</v>
      </c>
      <c r="AM1875" s="69">
        <v>0</v>
      </c>
      <c r="AN1875" s="69">
        <v>1.7816179E-3</v>
      </c>
      <c r="AO1875" s="69">
        <v>2.4147829000000002E-3</v>
      </c>
      <c r="AQ1875" s="116">
        <v>4.6956350999999997E-3</v>
      </c>
      <c r="AR1875" s="116">
        <v>4.2402135999999998E-3</v>
      </c>
      <c r="AS1875" s="116">
        <v>1.9080637E-4</v>
      </c>
      <c r="AT1875" s="116">
        <v>2.6461505000000002E-4</v>
      </c>
      <c r="AU1875" s="150">
        <f t="shared" si="794"/>
        <v>2.5420944879620002E-7</v>
      </c>
      <c r="AV1875" s="150">
        <f t="shared" si="795"/>
        <v>7.0564485223039011E-10</v>
      </c>
      <c r="AW1875" s="163">
        <f t="shared" si="796"/>
        <v>3.7060930651800002E-2</v>
      </c>
      <c r="AX1875" s="196">
        <v>2.1949396999999999E-7</v>
      </c>
      <c r="AY1875" s="196">
        <v>6.6226629999999999E-10</v>
      </c>
      <c r="AZ1875" s="196">
        <v>1.8094060999999999E-14</v>
      </c>
      <c r="BA1875" s="108">
        <v>0</v>
      </c>
      <c r="BB1875" s="108">
        <v>0</v>
      </c>
      <c r="BC1875" s="196">
        <v>1.8638440000000001E-11</v>
      </c>
      <c r="BD1875" s="196">
        <v>3.4612256000000001E-8</v>
      </c>
      <c r="BE1875" s="196">
        <v>4.2504735000000002E-12</v>
      </c>
      <c r="BF1875" s="196">
        <v>3.9093035999999999E-11</v>
      </c>
      <c r="BG1875" s="108">
        <v>0</v>
      </c>
      <c r="BH1875" s="108">
        <v>0</v>
      </c>
      <c r="BI1875" s="196">
        <v>1.3225651E-14</v>
      </c>
      <c r="BJ1875" s="196">
        <v>3.1452221999999999E-15</v>
      </c>
      <c r="BK1875" s="196">
        <v>5.7779619000000004E-16</v>
      </c>
      <c r="BL1875" s="196">
        <v>1.8886461999999999E-12</v>
      </c>
      <c r="BM1875" s="196">
        <v>8.2695710000000001E-11</v>
      </c>
      <c r="BN1875" s="108">
        <v>0</v>
      </c>
      <c r="BO1875" s="196">
        <v>1.0986518E-6</v>
      </c>
      <c r="BP1875" s="108">
        <v>3.7059832000000001E-2</v>
      </c>
      <c r="BQ1875" s="108">
        <v>0</v>
      </c>
      <c r="BR1875" s="108">
        <v>0</v>
      </c>
      <c r="BS1875" s="108">
        <v>0</v>
      </c>
      <c r="BU1875" s="172">
        <v>1.1927249000000001E-5</v>
      </c>
      <c r="BV1875" s="172">
        <v>2.695192E-7</v>
      </c>
      <c r="BW1875" s="172">
        <v>6.5949076999999997E-6</v>
      </c>
      <c r="BX1875" s="172">
        <v>6.1699708000000003E-8</v>
      </c>
      <c r="BY1875" s="172">
        <v>2.8200006000000002E-7</v>
      </c>
      <c r="BZ1875" s="69">
        <v>0</v>
      </c>
      <c r="CA1875" s="69">
        <v>0</v>
      </c>
      <c r="CB1875" s="69">
        <v>0</v>
      </c>
      <c r="CC1875" s="172">
        <v>6.9492864000000002E-9</v>
      </c>
      <c r="CD1875" s="172">
        <v>3.4370499E-8</v>
      </c>
      <c r="CE1875" s="69">
        <v>0</v>
      </c>
      <c r="CF1875" s="69">
        <v>0</v>
      </c>
      <c r="CG1875" s="69">
        <v>0</v>
      </c>
      <c r="CH1875" s="172">
        <v>1.5045006999999999E-7</v>
      </c>
      <c r="CI1875" s="172">
        <v>4.5273523000000002E-6</v>
      </c>
      <c r="CJ1875" s="172">
        <v>1.8436919E-16</v>
      </c>
      <c r="CK1875" s="69">
        <v>0</v>
      </c>
      <c r="CM1875" s="198">
        <v>0</v>
      </c>
      <c r="CN1875" s="198">
        <v>0.23652367999999999</v>
      </c>
      <c r="CO1875" s="198">
        <v>0</v>
      </c>
      <c r="CP1875" s="198">
        <v>1.8440110999999999E-4</v>
      </c>
      <c r="CQ1875" s="197">
        <v>6.4106232999999999E-12</v>
      </c>
      <c r="CR1875" s="197">
        <v>8.1810852E-10</v>
      </c>
      <c r="CS1875" s="197">
        <v>1.2940264E-5</v>
      </c>
      <c r="CT1875" s="198">
        <v>2.6199168000000002E-3</v>
      </c>
      <c r="CU1875" s="198">
        <v>0</v>
      </c>
      <c r="CV1875" s="198">
        <v>0</v>
      </c>
    </row>
    <row r="1876" spans="1:100" ht="14.4">
      <c r="A1876" t="s">
        <v>1906</v>
      </c>
      <c r="B1876" s="85" t="s">
        <v>912</v>
      </c>
      <c r="C1876" s="113" t="str">
        <f t="shared" si="797"/>
        <v>C.010.01.104</v>
      </c>
      <c r="D1876" s="9" t="s">
        <v>168</v>
      </c>
      <c r="E1876" s="117" t="s">
        <v>1108</v>
      </c>
      <c r="F1876" s="115" t="str">
        <f t="shared" si="798"/>
        <v>Air traffic intercontinental (max weight/volume ratio 0.167 ton/m3) (m3km)*</v>
      </c>
      <c r="G1876" s="143">
        <f t="shared" si="784"/>
        <v>9.65805E-2</v>
      </c>
      <c r="I1876" s="118">
        <f t="shared" si="785"/>
        <v>2.6838801577789999E-2</v>
      </c>
      <c r="K1876" s="161">
        <f t="shared" si="786"/>
        <v>3.2245152189999996E-4</v>
      </c>
      <c r="L1876" s="161">
        <f t="shared" si="787"/>
        <v>3.5361628137899996E-3</v>
      </c>
      <c r="M1876" s="162">
        <f t="shared" si="788"/>
        <v>8.4931122420999986E-3</v>
      </c>
      <c r="N1876" s="161">
        <v>1.4487075E-2</v>
      </c>
      <c r="O1876" s="132">
        <v>3.1164353E-3</v>
      </c>
      <c r="P1876" s="132">
        <v>2.0563505000000001E-4</v>
      </c>
      <c r="Q1876" s="132">
        <v>2.8400890999999998E-4</v>
      </c>
      <c r="R1876" s="164">
        <v>2.7366294999999999E-5</v>
      </c>
      <c r="S1876" s="164">
        <v>1.5970978E-6</v>
      </c>
      <c r="T1876" s="164">
        <v>9.4792190999999992E-6</v>
      </c>
      <c r="U1876" s="132">
        <v>2.1391149E-4</v>
      </c>
      <c r="V1876" s="164">
        <v>5.3471420999999998E-6</v>
      </c>
      <c r="W1876" s="132">
        <v>0</v>
      </c>
      <c r="X1876" s="132">
        <v>8.4877650999999991E-3</v>
      </c>
      <c r="Y1876" s="164">
        <v>1.8097379E-7</v>
      </c>
      <c r="Z1876" s="132">
        <v>0</v>
      </c>
      <c r="AA1876" s="132">
        <v>0</v>
      </c>
      <c r="AC1876" s="118">
        <f t="shared" si="789"/>
        <v>1.4487075E-2</v>
      </c>
      <c r="AD1876" s="118">
        <f t="shared" si="790"/>
        <v>3.8584333619000001E-3</v>
      </c>
      <c r="AE1876" s="118">
        <f t="shared" si="791"/>
        <v>3.5359818399999998E-3</v>
      </c>
      <c r="AF1876" s="118">
        <f t="shared" si="792"/>
        <v>3.5361628137899996E-3</v>
      </c>
      <c r="AG1876" s="118">
        <f t="shared" si="793"/>
        <v>8.4931122420999986E-3</v>
      </c>
      <c r="AI1876" s="69">
        <v>1.5181415</v>
      </c>
      <c r="AJ1876" s="69">
        <v>1.5132764999999999</v>
      </c>
      <c r="AK1876" s="69">
        <v>3.1514960000000002E-3</v>
      </c>
      <c r="AL1876" s="69">
        <v>0</v>
      </c>
      <c r="AM1876" s="69">
        <v>0</v>
      </c>
      <c r="AN1876" s="69">
        <v>7.2749399000000001E-4</v>
      </c>
      <c r="AO1876" s="69">
        <v>9.8603635999999989E-4</v>
      </c>
      <c r="AQ1876" s="116">
        <v>2.6463557999999998E-3</v>
      </c>
      <c r="AR1876" s="116">
        <v>2.4468818E-3</v>
      </c>
      <c r="AS1876" s="199">
        <v>9.1422782999999995E-5</v>
      </c>
      <c r="AT1876" s="116">
        <v>1.0805114E-4</v>
      </c>
      <c r="AU1876" s="150">
        <f t="shared" si="794"/>
        <v>1.4669555330860999E-7</v>
      </c>
      <c r="AV1876" s="150">
        <f t="shared" si="795"/>
        <v>3.3810200411514007E-10</v>
      </c>
      <c r="AW1876" s="163">
        <f t="shared" si="796"/>
        <v>1.5133213616159999E-2</v>
      </c>
      <c r="AX1876" s="196">
        <v>8.9626705000000001E-8</v>
      </c>
      <c r="AY1876" s="196">
        <v>2.704254E-10</v>
      </c>
      <c r="AZ1876" s="196">
        <v>7.3884084E-15</v>
      </c>
      <c r="BA1876" s="108">
        <v>0</v>
      </c>
      <c r="BB1876" s="108">
        <v>0</v>
      </c>
      <c r="BC1876" s="196">
        <v>7.6106963999999998E-12</v>
      </c>
      <c r="BD1876" s="196">
        <v>5.7026698999999998E-8</v>
      </c>
      <c r="BE1876" s="196">
        <v>1.7356099999999999E-12</v>
      </c>
      <c r="BF1876" s="196">
        <v>6.5926685000000004E-11</v>
      </c>
      <c r="BG1876" s="108">
        <v>0</v>
      </c>
      <c r="BH1876" s="108">
        <v>0</v>
      </c>
      <c r="BI1876" s="196">
        <v>5.4004742E-15</v>
      </c>
      <c r="BJ1876" s="196">
        <v>1.2842990999999999E-15</v>
      </c>
      <c r="BK1876" s="196">
        <v>2.3593343999999999E-16</v>
      </c>
      <c r="BL1876" s="196">
        <v>7.7119720999999997E-13</v>
      </c>
      <c r="BM1876" s="196">
        <v>3.3767414999999997E-11</v>
      </c>
      <c r="BN1876" s="108">
        <v>0</v>
      </c>
      <c r="BO1876" s="196">
        <v>4.4861616E-7</v>
      </c>
      <c r="BP1876" s="108">
        <v>1.5132764999999999E-2</v>
      </c>
      <c r="BQ1876" s="108">
        <v>0</v>
      </c>
      <c r="BR1876" s="108">
        <v>0</v>
      </c>
      <c r="BS1876" s="108">
        <v>0</v>
      </c>
      <c r="BU1876" s="172">
        <v>5.5208659000000003E-6</v>
      </c>
      <c r="BV1876" s="172">
        <v>4.5451849E-7</v>
      </c>
      <c r="BW1876" s="172">
        <v>2.6929205999999998E-6</v>
      </c>
      <c r="BX1876" s="172">
        <v>2.5194046999999999E-8</v>
      </c>
      <c r="BY1876" s="172">
        <v>3.9889752999999999E-7</v>
      </c>
      <c r="BZ1876" s="69">
        <v>0</v>
      </c>
      <c r="CA1876" s="69">
        <v>0</v>
      </c>
      <c r="CB1876" s="69">
        <v>0</v>
      </c>
      <c r="CC1876" s="172">
        <v>2.8376253E-9</v>
      </c>
      <c r="CD1876" s="172">
        <v>1.4034619999999999E-8</v>
      </c>
      <c r="CE1876" s="69">
        <v>0</v>
      </c>
      <c r="CF1876" s="69">
        <v>0</v>
      </c>
      <c r="CG1876" s="69">
        <v>0</v>
      </c>
      <c r="CH1876" s="172">
        <v>8.3794077000000004E-8</v>
      </c>
      <c r="CI1876" s="172">
        <v>1.8486689E-6</v>
      </c>
      <c r="CJ1876" s="172">
        <v>7.5284086999999994E-17</v>
      </c>
      <c r="CK1876" s="69">
        <v>0</v>
      </c>
      <c r="CM1876" s="198">
        <v>0</v>
      </c>
      <c r="CN1876" s="198">
        <v>9.6580500999999999E-2</v>
      </c>
      <c r="CO1876" s="198">
        <v>0</v>
      </c>
      <c r="CP1876" s="198">
        <v>3.1097493000000002E-4</v>
      </c>
      <c r="CQ1876" s="197">
        <v>2.6176712E-12</v>
      </c>
      <c r="CR1876" s="197">
        <v>3.3406098E-10</v>
      </c>
      <c r="CS1876" s="197">
        <v>1.9686470999999999E-5</v>
      </c>
      <c r="CT1876" s="198">
        <v>1.0697994000000001E-3</v>
      </c>
      <c r="CU1876" s="198">
        <v>0</v>
      </c>
      <c r="CV1876" s="198">
        <v>0</v>
      </c>
    </row>
    <row r="1877" spans="1:100" ht="14.4">
      <c r="A1877" t="s">
        <v>1429</v>
      </c>
      <c r="B1877" s="85" t="s">
        <v>912</v>
      </c>
      <c r="C1877" s="113" t="str">
        <f t="shared" si="797"/>
        <v>C.010.01.105</v>
      </c>
      <c r="D1877" s="9" t="s">
        <v>168</v>
      </c>
      <c r="E1877" s="117" t="s">
        <v>1430</v>
      </c>
      <c r="F1877" s="115" t="str">
        <f t="shared" si="798"/>
        <v>Air passenger continental</v>
      </c>
      <c r="G1877" s="143">
        <f t="shared" si="784"/>
        <v>0.14152000000000001</v>
      </c>
      <c r="I1877" s="118">
        <f t="shared" si="785"/>
        <v>3.5866234187099999E-2</v>
      </c>
      <c r="K1877" s="161">
        <f t="shared" si="786"/>
        <v>4.7249019510000001E-4</v>
      </c>
      <c r="L1877" s="161">
        <f t="shared" si="787"/>
        <v>1.7207347919999999E-3</v>
      </c>
      <c r="M1877" s="162">
        <f t="shared" si="788"/>
        <v>1.2445009200000001E-2</v>
      </c>
      <c r="N1877" s="161">
        <v>2.1228E-2</v>
      </c>
      <c r="O1877" s="132">
        <v>1.1057055E-3</v>
      </c>
      <c r="P1877" s="132">
        <v>3.0131830000000001E-4</v>
      </c>
      <c r="Q1877" s="132">
        <v>4.1616E-4</v>
      </c>
      <c r="R1877" s="164">
        <v>4.0099999999999999E-5</v>
      </c>
      <c r="S1877" s="164">
        <v>2.3402371E-6</v>
      </c>
      <c r="T1877" s="164">
        <v>1.3889957999999999E-5</v>
      </c>
      <c r="U1877" s="132">
        <v>3.1344580999999999E-4</v>
      </c>
      <c r="V1877" s="164">
        <v>7.8352000000000008E-6</v>
      </c>
      <c r="W1877" s="132">
        <v>0</v>
      </c>
      <c r="X1877" s="132">
        <v>1.2437174E-2</v>
      </c>
      <c r="Y1877" s="164">
        <v>2.65182E-7</v>
      </c>
      <c r="Z1877" s="132">
        <v>0</v>
      </c>
      <c r="AA1877" s="132">
        <v>0</v>
      </c>
      <c r="AC1877" s="118">
        <f t="shared" si="789"/>
        <v>2.1228E-2</v>
      </c>
      <c r="AD1877" s="118">
        <f t="shared" si="790"/>
        <v>2.1929598051000001E-3</v>
      </c>
      <c r="AE1877" s="118">
        <f t="shared" si="791"/>
        <v>1.7204696099999998E-3</v>
      </c>
      <c r="AF1877" s="118">
        <f t="shared" si="792"/>
        <v>1.7207347920000001E-3</v>
      </c>
      <c r="AG1877" s="118">
        <f t="shared" si="793"/>
        <v>1.2445009200000001E-2</v>
      </c>
      <c r="AI1877" s="69">
        <v>2.2245420999999999</v>
      </c>
      <c r="AJ1877" s="69">
        <v>2.2174133</v>
      </c>
      <c r="AK1877" s="69">
        <v>4.6179063999999999E-3</v>
      </c>
      <c r="AL1877" s="69">
        <v>0</v>
      </c>
      <c r="AM1877" s="69">
        <v>0</v>
      </c>
      <c r="AN1877" s="69">
        <v>1.0660013999999999E-3</v>
      </c>
      <c r="AO1877" s="69">
        <v>1.4448451E-3</v>
      </c>
      <c r="AQ1877" s="116">
        <v>2.809555E-3</v>
      </c>
      <c r="AR1877" s="116">
        <v>2.5370611999999998E-3</v>
      </c>
      <c r="AS1877" s="116">
        <v>1.1416581E-4</v>
      </c>
      <c r="AT1877" s="116">
        <v>1.5832800000000001E-4</v>
      </c>
      <c r="AU1877" s="150">
        <f t="shared" si="794"/>
        <v>1.5210198863999999E-7</v>
      </c>
      <c r="AV1877" s="150">
        <f t="shared" si="795"/>
        <v>4.2221083423391999E-10</v>
      </c>
      <c r="AW1877" s="163">
        <f t="shared" si="796"/>
        <v>2.2174790359999998E-2</v>
      </c>
      <c r="AX1877" s="196">
        <v>1.3133055999999999E-7</v>
      </c>
      <c r="AY1877" s="196">
        <v>3.96256E-10</v>
      </c>
      <c r="AZ1877" s="196">
        <v>1.082628E-14</v>
      </c>
      <c r="BA1877" s="108">
        <v>0</v>
      </c>
      <c r="BB1877" s="108">
        <v>0</v>
      </c>
      <c r="BC1877" s="196">
        <v>1.1151999999999999E-11</v>
      </c>
      <c r="BD1877" s="196">
        <v>2.0709667000000001E-8</v>
      </c>
      <c r="BE1877" s="196">
        <v>2.5431999999999999E-12</v>
      </c>
      <c r="BF1877" s="196">
        <v>2.3390667E-11</v>
      </c>
      <c r="BG1877" s="108">
        <v>0</v>
      </c>
      <c r="BH1877" s="108">
        <v>0</v>
      </c>
      <c r="BI1877" s="196">
        <v>7.9133478999999995E-15</v>
      </c>
      <c r="BJ1877" s="196">
        <v>1.8818913000000001E-15</v>
      </c>
      <c r="BK1877" s="196">
        <v>3.4571471999999999E-16</v>
      </c>
      <c r="BL1877" s="196">
        <v>1.1300400000000001E-12</v>
      </c>
      <c r="BM1877" s="196">
        <v>4.9479600000000002E-11</v>
      </c>
      <c r="BN1877" s="108">
        <v>0</v>
      </c>
      <c r="BO1877" s="196">
        <v>6.5736E-7</v>
      </c>
      <c r="BP1877" s="108">
        <v>2.2174132999999999E-2</v>
      </c>
      <c r="BQ1877" s="108">
        <v>0</v>
      </c>
      <c r="BR1877" s="108">
        <v>0</v>
      </c>
      <c r="BS1877" s="108">
        <v>0</v>
      </c>
      <c r="BU1877" s="172">
        <v>7.1364706000000003E-6</v>
      </c>
      <c r="BV1877" s="172">
        <v>1.6126232E-7</v>
      </c>
      <c r="BW1877" s="172">
        <v>3.9459530999999997E-6</v>
      </c>
      <c r="BX1877" s="172">
        <v>3.6916992000000003E-8</v>
      </c>
      <c r="BY1877" s="172">
        <v>1.6873003000000001E-7</v>
      </c>
      <c r="BZ1877" s="69">
        <v>0</v>
      </c>
      <c r="CA1877" s="69">
        <v>0</v>
      </c>
      <c r="CB1877" s="69">
        <v>0</v>
      </c>
      <c r="CC1877" s="172">
        <v>4.1579896999999999E-9</v>
      </c>
      <c r="CD1877" s="172">
        <v>2.0565015000000001E-8</v>
      </c>
      <c r="CE1877" s="69">
        <v>0</v>
      </c>
      <c r="CF1877" s="69">
        <v>0</v>
      </c>
      <c r="CG1877" s="69">
        <v>0</v>
      </c>
      <c r="CH1877" s="172">
        <v>9.0019291000000004E-8</v>
      </c>
      <c r="CI1877" s="172">
        <v>2.7088658E-6</v>
      </c>
      <c r="CJ1877" s="172">
        <v>1.1031423E-16</v>
      </c>
      <c r="CK1877" s="69">
        <v>0</v>
      </c>
      <c r="CM1877" s="198">
        <v>0</v>
      </c>
      <c r="CN1877" s="198">
        <v>0.14152000000000001</v>
      </c>
      <c r="CO1877" s="198">
        <v>0</v>
      </c>
      <c r="CP1877" s="198">
        <v>1.1033333E-4</v>
      </c>
      <c r="CQ1877" s="197">
        <v>3.8356896000000004E-12</v>
      </c>
      <c r="CR1877" s="197">
        <v>4.8950160000000001E-10</v>
      </c>
      <c r="CS1877" s="197">
        <v>7.7425913999999995E-6</v>
      </c>
      <c r="CT1877" s="198">
        <v>1.5675836E-3</v>
      </c>
      <c r="CU1877" s="198">
        <v>0</v>
      </c>
      <c r="CV1877" s="198">
        <v>0</v>
      </c>
    </row>
    <row r="1878" spans="1:100" ht="14.4">
      <c r="A1878" t="s">
        <v>1431</v>
      </c>
      <c r="B1878" s="85" t="s">
        <v>912</v>
      </c>
      <c r="C1878" s="113" t="str">
        <f t="shared" si="797"/>
        <v>C.010.01.106</v>
      </c>
      <c r="D1878" s="9" t="s">
        <v>168</v>
      </c>
      <c r="E1878" s="117" t="s">
        <v>1430</v>
      </c>
      <c r="F1878" s="115" t="str">
        <f t="shared" si="798"/>
        <v>Air passenger intercontinental</v>
      </c>
      <c r="G1878" s="143">
        <f t="shared" si="784"/>
        <v>5.7787333333333336E-2</v>
      </c>
      <c r="I1878" s="118">
        <f t="shared" si="785"/>
        <v>1.605854973257E-2</v>
      </c>
      <c r="K1878" s="161">
        <f t="shared" si="786"/>
        <v>1.9293349661999998E-4</v>
      </c>
      <c r="L1878" s="161">
        <f t="shared" si="787"/>
        <v>2.11580406265E-3</v>
      </c>
      <c r="M1878" s="162">
        <f t="shared" si="788"/>
        <v>5.0817121732999997E-3</v>
      </c>
      <c r="N1878" s="161">
        <v>8.6680999999999998E-3</v>
      </c>
      <c r="O1878" s="132">
        <v>1.8646671E-3</v>
      </c>
      <c r="P1878" s="132">
        <v>1.2303830999999999E-4</v>
      </c>
      <c r="Q1878" s="132">
        <v>1.69932E-4</v>
      </c>
      <c r="R1878" s="164">
        <v>1.6374167E-5</v>
      </c>
      <c r="S1878" s="164">
        <v>9.5559681999999991E-7</v>
      </c>
      <c r="T1878" s="164">
        <v>5.6717327999999998E-6</v>
      </c>
      <c r="U1878" s="132">
        <v>1.2799037000000001E-4</v>
      </c>
      <c r="V1878" s="164">
        <v>3.1993732999999999E-6</v>
      </c>
      <c r="W1878" s="132">
        <v>0</v>
      </c>
      <c r="X1878" s="132">
        <v>5.0785127999999997E-3</v>
      </c>
      <c r="Y1878" s="164">
        <v>1.0828265000000001E-7</v>
      </c>
      <c r="Z1878" s="132">
        <v>0</v>
      </c>
      <c r="AA1878" s="132">
        <v>0</v>
      </c>
      <c r="AC1878" s="118">
        <f t="shared" si="789"/>
        <v>8.6680999999999998E-3</v>
      </c>
      <c r="AD1878" s="118">
        <f t="shared" si="790"/>
        <v>2.3086292766199999E-3</v>
      </c>
      <c r="AE1878" s="118">
        <f t="shared" si="791"/>
        <v>2.1156957799999998E-3</v>
      </c>
      <c r="AF1878" s="118">
        <f t="shared" si="792"/>
        <v>2.11580406265E-3</v>
      </c>
      <c r="AG1878" s="118">
        <f t="shared" si="793"/>
        <v>5.0817121732999997E-3</v>
      </c>
      <c r="AI1878" s="69">
        <v>0.90835467999999997</v>
      </c>
      <c r="AJ1878" s="69">
        <v>0.90544376999999998</v>
      </c>
      <c r="AK1878" s="69">
        <v>1.8856451000000001E-3</v>
      </c>
      <c r="AL1878" s="69">
        <v>0</v>
      </c>
      <c r="AM1878" s="69">
        <v>0</v>
      </c>
      <c r="AN1878" s="69">
        <v>4.3528389999999999E-4</v>
      </c>
      <c r="AO1878" s="69">
        <v>5.8997841999999996E-4</v>
      </c>
      <c r="AQ1878" s="116">
        <v>1.5834028999999999E-3</v>
      </c>
      <c r="AR1878" s="116">
        <v>1.4640510000000001E-3</v>
      </c>
      <c r="AS1878" s="199">
        <v>5.4701299000000002E-5</v>
      </c>
      <c r="AT1878" s="199">
        <v>6.4650602000000006E-5</v>
      </c>
      <c r="AU1878" s="150">
        <f t="shared" si="794"/>
        <v>8.7772839336300005E-8</v>
      </c>
      <c r="AV1878" s="150">
        <f t="shared" si="795"/>
        <v>2.0229769792046999E-10</v>
      </c>
      <c r="AW1878" s="163">
        <f t="shared" si="796"/>
        <v>9.0547061219999996E-3</v>
      </c>
      <c r="AX1878" s="196">
        <v>5.3626644999999997E-8</v>
      </c>
      <c r="AY1878" s="196">
        <v>1.6180452999999999E-10</v>
      </c>
      <c r="AZ1878" s="196">
        <v>4.4207310000000002E-15</v>
      </c>
      <c r="BA1878" s="108">
        <v>0</v>
      </c>
      <c r="BB1878" s="108">
        <v>0</v>
      </c>
      <c r="BC1878" s="196">
        <v>4.5537332999999997E-12</v>
      </c>
      <c r="BD1878" s="196">
        <v>3.4120975E-8</v>
      </c>
      <c r="BE1878" s="196">
        <v>1.0384733E-12</v>
      </c>
      <c r="BF1878" s="196">
        <v>3.9446133000000001E-11</v>
      </c>
      <c r="BG1878" s="108">
        <v>0</v>
      </c>
      <c r="BH1878" s="108">
        <v>0</v>
      </c>
      <c r="BI1878" s="196">
        <v>3.2312837E-15</v>
      </c>
      <c r="BJ1878" s="196">
        <v>7.6843893000000001E-16</v>
      </c>
      <c r="BK1878" s="196">
        <v>1.4116684000000001E-16</v>
      </c>
      <c r="BL1878" s="196">
        <v>4.61433E-13</v>
      </c>
      <c r="BM1878" s="196">
        <v>2.0204169999999999E-11</v>
      </c>
      <c r="BN1878" s="108">
        <v>0</v>
      </c>
      <c r="BO1878" s="196">
        <v>2.6842200000000002E-7</v>
      </c>
      <c r="BP1878" s="108">
        <v>9.0544376999999992E-3</v>
      </c>
      <c r="BQ1878" s="108">
        <v>0</v>
      </c>
      <c r="BR1878" s="108">
        <v>0</v>
      </c>
      <c r="BS1878" s="108">
        <v>0</v>
      </c>
      <c r="BU1878" s="172">
        <v>3.3033180999999998E-6</v>
      </c>
      <c r="BV1878" s="172">
        <v>2.7195355999999999E-7</v>
      </c>
      <c r="BW1878" s="172">
        <v>1.6112642000000001E-6</v>
      </c>
      <c r="BX1878" s="172">
        <v>1.5074438000000001E-8</v>
      </c>
      <c r="BY1878" s="172">
        <v>2.3867369E-7</v>
      </c>
      <c r="BZ1878" s="69">
        <v>0</v>
      </c>
      <c r="CA1878" s="69">
        <v>0</v>
      </c>
      <c r="CB1878" s="69">
        <v>0</v>
      </c>
      <c r="CC1878" s="172">
        <v>1.6978458E-9</v>
      </c>
      <c r="CD1878" s="172">
        <v>8.3973811999999998E-9</v>
      </c>
      <c r="CE1878" s="69">
        <v>0</v>
      </c>
      <c r="CF1878" s="69">
        <v>0</v>
      </c>
      <c r="CG1878" s="69">
        <v>0</v>
      </c>
      <c r="CH1878" s="172">
        <v>5.0136789000000003E-8</v>
      </c>
      <c r="CI1878" s="172">
        <v>1.1061202000000001E-6</v>
      </c>
      <c r="CJ1878" s="172">
        <v>4.5044978000000002E-17</v>
      </c>
      <c r="CK1878" s="69">
        <v>0</v>
      </c>
      <c r="CM1878" s="198">
        <v>0</v>
      </c>
      <c r="CN1878" s="198">
        <v>5.7787333000000003E-2</v>
      </c>
      <c r="CO1878" s="198">
        <v>0</v>
      </c>
      <c r="CP1878" s="198">
        <v>1.8606667000000001E-4</v>
      </c>
      <c r="CQ1878" s="197">
        <v>1.5662398999999999E-12</v>
      </c>
      <c r="CR1878" s="197">
        <v>1.9987982000000001E-10</v>
      </c>
      <c r="CS1878" s="197">
        <v>1.1779072000000001E-5</v>
      </c>
      <c r="CT1878" s="198">
        <v>6.4009661999999995E-4</v>
      </c>
      <c r="CU1878" s="198">
        <v>0</v>
      </c>
      <c r="CV1878" s="198">
        <v>0</v>
      </c>
    </row>
    <row r="1879" spans="1:100" ht="14.4">
      <c r="B1879" s="85"/>
      <c r="C1879" s="113"/>
      <c r="D1879" s="1" t="s">
        <v>237</v>
      </c>
      <c r="E1879" s="117"/>
      <c r="R1879" s="3"/>
      <c r="S1879" s="3"/>
      <c r="T1879" s="3"/>
      <c r="V1879" s="3"/>
      <c r="Y1879" s="3"/>
      <c r="AC1879" s="142"/>
      <c r="AD1879" s="142"/>
      <c r="AE1879" s="142"/>
      <c r="AF1879" s="142"/>
      <c r="AG1879" s="142"/>
      <c r="AS1879" s="3"/>
      <c r="AT1879" s="3"/>
      <c r="AU1879" s="86"/>
      <c r="AV1879" s="86"/>
      <c r="AW1879" s="86"/>
      <c r="AX1879" s="3"/>
      <c r="AY1879" s="3"/>
      <c r="AZ1879" s="3"/>
      <c r="BC1879" s="3"/>
      <c r="BD1879" s="3"/>
      <c r="BE1879" s="3"/>
      <c r="BF1879" s="3"/>
      <c r="BI1879" s="3"/>
      <c r="BJ1879" s="3"/>
      <c r="BK1879" s="3"/>
      <c r="BL1879" s="3"/>
      <c r="BM1879" s="3"/>
      <c r="BO1879" s="3"/>
      <c r="BU1879" s="3"/>
      <c r="BV1879" s="3"/>
      <c r="BW1879" s="3"/>
      <c r="BX1879" s="3"/>
      <c r="BY1879" s="3"/>
      <c r="CC1879" s="3"/>
      <c r="CD1879" s="3"/>
      <c r="CH1879" s="3"/>
      <c r="CI1879" s="3"/>
      <c r="CJ1879" s="3"/>
      <c r="CQ1879" s="3"/>
      <c r="CR1879" s="3"/>
      <c r="CS1879" s="3"/>
    </row>
    <row r="1880" spans="1:100" ht="14.4">
      <c r="A1880" t="s">
        <v>1907</v>
      </c>
      <c r="B1880" s="85" t="s">
        <v>912</v>
      </c>
      <c r="C1880" s="113" t="str">
        <f t="shared" si="797"/>
        <v>C.030.01.101</v>
      </c>
      <c r="D1880" s="9" t="s">
        <v>237</v>
      </c>
      <c r="E1880" s="117" t="s">
        <v>913</v>
      </c>
      <c r="F1880" s="115" t="str">
        <f t="shared" si="798"/>
        <v>Transport pipeline natural gas</v>
      </c>
      <c r="G1880" s="143">
        <f t="shared" si="784"/>
        <v>7.7808313333333337E-2</v>
      </c>
      <c r="I1880" s="118">
        <f t="shared" si="785"/>
        <v>1.3026955434071699E-2</v>
      </c>
      <c r="K1880" s="161">
        <f t="shared" si="786"/>
        <v>2.293493217E-4</v>
      </c>
      <c r="L1880" s="161">
        <f t="shared" si="787"/>
        <v>1.1252003058516999E-3</v>
      </c>
      <c r="M1880" s="162">
        <f t="shared" si="788"/>
        <v>1.15880652E-6</v>
      </c>
      <c r="N1880" s="161">
        <v>1.1671246999999999E-2</v>
      </c>
      <c r="O1880" s="132">
        <v>8.7823717E-4</v>
      </c>
      <c r="P1880" s="132">
        <v>2.3981809999999999E-4</v>
      </c>
      <c r="Q1880" s="132">
        <v>2.146358E-4</v>
      </c>
      <c r="R1880" s="164">
        <v>1.1940575E-5</v>
      </c>
      <c r="S1880" s="164">
        <v>2.304033E-7</v>
      </c>
      <c r="T1880" s="164">
        <v>2.5425434000000001E-6</v>
      </c>
      <c r="U1880" s="164">
        <v>7.1396622999999996E-6</v>
      </c>
      <c r="V1880" s="164">
        <v>1.9080920000000001E-7</v>
      </c>
      <c r="W1880" s="132">
        <v>0</v>
      </c>
      <c r="X1880" s="164">
        <v>9.679973199999999E-7</v>
      </c>
      <c r="Y1880" s="164">
        <v>5.3735517E-9</v>
      </c>
      <c r="Z1880" s="132">
        <v>0</v>
      </c>
      <c r="AA1880" s="132">
        <v>0</v>
      </c>
      <c r="AC1880" s="118">
        <f t="shared" si="789"/>
        <v>1.1671246999999999E-2</v>
      </c>
      <c r="AD1880" s="118">
        <f t="shared" si="790"/>
        <v>1.3545442540000001E-3</v>
      </c>
      <c r="AE1880" s="118">
        <f t="shared" si="791"/>
        <v>1.1251949322999999E-3</v>
      </c>
      <c r="AF1880" s="118">
        <f t="shared" si="792"/>
        <v>1.1252003058516999E-3</v>
      </c>
      <c r="AG1880" s="118">
        <f t="shared" si="793"/>
        <v>1.15880652E-6</v>
      </c>
      <c r="AI1880" s="69">
        <v>1.0223487</v>
      </c>
      <c r="AJ1880" s="69">
        <v>1.0221667999999999</v>
      </c>
      <c r="AK1880" s="69">
        <v>1.2024811E-4</v>
      </c>
      <c r="AL1880" s="69">
        <v>0</v>
      </c>
      <c r="AM1880" s="69">
        <v>0</v>
      </c>
      <c r="AN1880" s="172">
        <v>2.8879816000000001E-5</v>
      </c>
      <c r="AO1880" s="172">
        <v>3.2812260000000002E-5</v>
      </c>
      <c r="AQ1880" s="116">
        <v>1.6460966000000001E-3</v>
      </c>
      <c r="AR1880" s="116">
        <v>1.5217907999999999E-3</v>
      </c>
      <c r="AS1880" s="199">
        <v>6.6315184000000001E-5</v>
      </c>
      <c r="AT1880" s="199">
        <v>5.7990578E-5</v>
      </c>
      <c r="AU1880" s="150">
        <f t="shared" si="794"/>
        <v>9.1234461244298013E-8</v>
      </c>
      <c r="AV1880" s="150">
        <f t="shared" si="795"/>
        <v>2.4524846154951352E-10</v>
      </c>
      <c r="AW1880" s="163">
        <f t="shared" si="796"/>
        <v>8.1219296085690007E-3</v>
      </c>
      <c r="AX1880" s="196">
        <v>7.3161592999999996E-8</v>
      </c>
      <c r="AY1880" s="196">
        <v>2.2078345999999999E-10</v>
      </c>
      <c r="AZ1880" s="196">
        <v>6.0305456000000001E-15</v>
      </c>
      <c r="BA1880" s="108">
        <v>0</v>
      </c>
      <c r="BB1880" s="108">
        <v>0</v>
      </c>
      <c r="BC1880" s="196">
        <v>2.6052033000000001E-11</v>
      </c>
      <c r="BD1880" s="196">
        <v>1.8045563000000001E-8</v>
      </c>
      <c r="BE1880" s="196">
        <v>3.7753126999999999E-12</v>
      </c>
      <c r="BF1880" s="196">
        <v>2.0683153000000001E-11</v>
      </c>
      <c r="BG1880" s="108">
        <v>0</v>
      </c>
      <c r="BH1880" s="108">
        <v>0</v>
      </c>
      <c r="BI1880" s="196">
        <v>4.5504787999999996E-16</v>
      </c>
      <c r="BJ1880" s="196">
        <v>4.1969099000000002E-17</v>
      </c>
      <c r="BK1880" s="196">
        <v>8.2869344999999995E-18</v>
      </c>
      <c r="BL1880" s="196">
        <v>5.0150098000000001E-14</v>
      </c>
      <c r="BM1880" s="196">
        <v>1.2030612E-12</v>
      </c>
      <c r="BN1880" s="108">
        <v>0</v>
      </c>
      <c r="BO1880" s="196">
        <v>1.6008569E-8</v>
      </c>
      <c r="BP1880" s="108">
        <v>8.1219136000000008E-3</v>
      </c>
      <c r="BQ1880" s="108">
        <v>0</v>
      </c>
      <c r="BR1880" s="108">
        <v>0</v>
      </c>
      <c r="BS1880" s="108">
        <v>0</v>
      </c>
      <c r="BU1880" s="172">
        <v>3.7177069E-6</v>
      </c>
      <c r="BV1880" s="172">
        <v>1.5085924999999999E-7</v>
      </c>
      <c r="BW1880" s="172">
        <v>2.1695022000000001E-6</v>
      </c>
      <c r="BX1880" s="172">
        <v>8.5341157999999996E-10</v>
      </c>
      <c r="BY1880" s="172">
        <v>1.2283892000000001E-7</v>
      </c>
      <c r="BZ1880" s="172">
        <v>1.6248740999999999E-8</v>
      </c>
      <c r="CA1880" s="69">
        <v>0</v>
      </c>
      <c r="CB1880" s="172">
        <v>2.4662091999999999E-8</v>
      </c>
      <c r="CC1880" s="172">
        <v>3.5548585999999999E-10</v>
      </c>
      <c r="CD1880" s="172">
        <v>1.9740857E-9</v>
      </c>
      <c r="CE1880" s="69">
        <v>0</v>
      </c>
      <c r="CF1880" s="69">
        <v>0</v>
      </c>
      <c r="CG1880" s="69">
        <v>0</v>
      </c>
      <c r="CH1880" s="172">
        <v>4.9343334999999998E-8</v>
      </c>
      <c r="CI1880" s="172">
        <v>1.1810694E-6</v>
      </c>
      <c r="CJ1880" s="172">
        <v>2.6864625000000001E-18</v>
      </c>
      <c r="CK1880" s="69">
        <v>0</v>
      </c>
      <c r="CM1880" s="198">
        <v>0</v>
      </c>
      <c r="CN1880" s="198">
        <v>7.7010084000000006E-2</v>
      </c>
      <c r="CO1880" s="198">
        <v>4.6701015999999997E-4</v>
      </c>
      <c r="CP1880" s="198">
        <v>1.0694236000000001E-4</v>
      </c>
      <c r="CQ1880" s="197">
        <v>2.1244479000000001E-13</v>
      </c>
      <c r="CR1880" s="197">
        <v>2.5729032999999999E-11</v>
      </c>
      <c r="CS1880" s="197">
        <v>5.8524594000000004E-6</v>
      </c>
      <c r="CT1880" s="197">
        <v>3.5159483000000001E-5</v>
      </c>
      <c r="CU1880" s="198">
        <v>0</v>
      </c>
      <c r="CV1880" s="197">
        <v>5.7142553999999996E-6</v>
      </c>
    </row>
    <row r="1881" spans="1:100" ht="14.4">
      <c r="A1881" t="s">
        <v>1908</v>
      </c>
      <c r="B1881" s="85" t="s">
        <v>912</v>
      </c>
      <c r="C1881" s="113" t="str">
        <f t="shared" si="797"/>
        <v>C.030.01.102</v>
      </c>
      <c r="D1881" s="9" t="s">
        <v>237</v>
      </c>
      <c r="E1881" s="117" t="s">
        <v>913</v>
      </c>
      <c r="F1881" s="115" t="str">
        <f t="shared" si="798"/>
        <v>Transport pipeline petroleum</v>
      </c>
      <c r="G1881" s="143">
        <f t="shared" si="784"/>
        <v>6.7364960000000007E-3</v>
      </c>
      <c r="I1881" s="118">
        <f t="shared" si="785"/>
        <v>1.3163128449E-3</v>
      </c>
      <c r="K1881" s="161">
        <f t="shared" si="786"/>
        <v>2.6507248900000002E-5</v>
      </c>
      <c r="L1881" s="161">
        <f t="shared" si="787"/>
        <v>9.1941642999999998E-5</v>
      </c>
      <c r="M1881" s="162">
        <f t="shared" si="788"/>
        <v>1.87389553E-4</v>
      </c>
      <c r="N1881" s="161">
        <v>1.0104744000000001E-3</v>
      </c>
      <c r="O1881" s="164">
        <v>3.9083759000000001E-5</v>
      </c>
      <c r="P1881" s="164">
        <v>5.2857883999999997E-5</v>
      </c>
      <c r="Q1881" s="164">
        <v>2.2649989000000002E-5</v>
      </c>
      <c r="R1881" s="164">
        <v>3.8572599000000001E-6</v>
      </c>
      <c r="S1881" s="132">
        <v>0</v>
      </c>
      <c r="T1881" s="132">
        <v>0</v>
      </c>
      <c r="U1881" s="132">
        <v>0</v>
      </c>
      <c r="V1881" s="164">
        <v>3.8585130000000001E-6</v>
      </c>
      <c r="W1881" s="132">
        <v>0</v>
      </c>
      <c r="X1881" s="132">
        <v>1.8353103999999999E-4</v>
      </c>
      <c r="Y1881" s="132">
        <v>0</v>
      </c>
      <c r="Z1881" s="132">
        <v>0</v>
      </c>
      <c r="AA1881" s="132">
        <v>0</v>
      </c>
      <c r="AC1881" s="118">
        <f t="shared" si="789"/>
        <v>1.0104744000000001E-3</v>
      </c>
      <c r="AD1881" s="118">
        <f t="shared" si="790"/>
        <v>1.184488919E-4</v>
      </c>
      <c r="AE1881" s="118">
        <f t="shared" si="791"/>
        <v>9.1941642999999998E-5</v>
      </c>
      <c r="AF1881" s="118">
        <f t="shared" si="792"/>
        <v>9.1941642999999998E-5</v>
      </c>
      <c r="AG1881" s="118">
        <f t="shared" si="793"/>
        <v>1.87389553E-4</v>
      </c>
      <c r="AI1881" s="69">
        <v>0.1197249</v>
      </c>
      <c r="AJ1881" s="69">
        <v>7.2341025000000003E-2</v>
      </c>
      <c r="AK1881" s="69">
        <v>2.2802341E-2</v>
      </c>
      <c r="AL1881" s="69">
        <v>0</v>
      </c>
      <c r="AM1881" s="69">
        <v>5.4970106000000003E-3</v>
      </c>
      <c r="AN1881" s="69">
        <v>1.3397165000000001E-2</v>
      </c>
      <c r="AO1881" s="69">
        <v>5.6873603000000003E-3</v>
      </c>
      <c r="AQ1881" s="116">
        <v>1.2923488E-4</v>
      </c>
      <c r="AR1881" s="116">
        <v>1.2145119E-4</v>
      </c>
      <c r="AS1881" s="199">
        <v>5.5294943000000002E-6</v>
      </c>
      <c r="AT1881" s="199">
        <v>2.2541928000000001E-6</v>
      </c>
      <c r="AU1881" s="150">
        <f t="shared" si="794"/>
        <v>7.2812464904999994E-9</v>
      </c>
      <c r="AV1881" s="150">
        <f t="shared" si="795"/>
        <v>2.044931338195E-11</v>
      </c>
      <c r="AW1881" s="163">
        <f t="shared" si="796"/>
        <v>3.1571327824400002E-4</v>
      </c>
      <c r="AX1881" s="196">
        <v>6.2514683999999996E-9</v>
      </c>
      <c r="AY1881" s="196">
        <v>1.8862189E-11</v>
      </c>
      <c r="AZ1881" s="196">
        <v>5.1534194999999995E-16</v>
      </c>
      <c r="BA1881" s="108">
        <v>0</v>
      </c>
      <c r="BB1881" s="108">
        <v>0</v>
      </c>
      <c r="BC1881" s="196">
        <v>3.3678905E-12</v>
      </c>
      <c r="BD1881" s="196">
        <v>1.0264102E-9</v>
      </c>
      <c r="BE1881" s="196">
        <v>4.7742623999999999E-13</v>
      </c>
      <c r="BF1881" s="196">
        <v>1.1091827999999999E-12</v>
      </c>
      <c r="BG1881" s="108">
        <v>0</v>
      </c>
      <c r="BH1881" s="108">
        <v>0</v>
      </c>
      <c r="BI1881" s="108">
        <v>0</v>
      </c>
      <c r="BJ1881" s="108">
        <v>0</v>
      </c>
      <c r="BK1881" s="108">
        <v>0</v>
      </c>
      <c r="BL1881" s="108">
        <v>0</v>
      </c>
      <c r="BM1881" s="108">
        <v>0</v>
      </c>
      <c r="BN1881" s="108">
        <v>0</v>
      </c>
      <c r="BO1881" s="196">
        <v>7.7878244000000003E-8</v>
      </c>
      <c r="BP1881" s="108">
        <v>3.1563540000000001E-4</v>
      </c>
      <c r="BQ1881" s="108">
        <v>0</v>
      </c>
      <c r="BR1881" s="108">
        <v>0</v>
      </c>
      <c r="BS1881" s="108">
        <v>0</v>
      </c>
      <c r="BU1881" s="172">
        <v>3.3273386000000002E-7</v>
      </c>
      <c r="BV1881" s="172">
        <v>8.7558427000000003E-9</v>
      </c>
      <c r="BW1881" s="172">
        <v>1.8783138999999999E-7</v>
      </c>
      <c r="BX1881" s="69">
        <v>0</v>
      </c>
      <c r="BY1881" s="172">
        <v>9.0391727999999996E-9</v>
      </c>
      <c r="BZ1881" s="172">
        <v>2.1803097000000002E-9</v>
      </c>
      <c r="CA1881" s="69">
        <v>0</v>
      </c>
      <c r="CB1881" s="172">
        <v>3.3092407999999999E-9</v>
      </c>
      <c r="CC1881" s="69">
        <v>0</v>
      </c>
      <c r="CD1881" s="69">
        <v>0</v>
      </c>
      <c r="CE1881" s="69">
        <v>0</v>
      </c>
      <c r="CF1881" s="69">
        <v>0</v>
      </c>
      <c r="CG1881" s="69">
        <v>0</v>
      </c>
      <c r="CH1881" s="172">
        <v>4.6996860999999999E-9</v>
      </c>
      <c r="CI1881" s="172">
        <v>1.1505728000000001E-7</v>
      </c>
      <c r="CJ1881" s="172">
        <v>1.8609410999999999E-9</v>
      </c>
      <c r="CK1881" s="69">
        <v>0</v>
      </c>
      <c r="CM1881" s="198">
        <v>0</v>
      </c>
      <c r="CN1881" s="198">
        <v>6.7364961000000003E-3</v>
      </c>
      <c r="CO1881" s="197">
        <v>9.1747260000000006E-5</v>
      </c>
      <c r="CP1881" s="197">
        <v>6.4906759999999997E-6</v>
      </c>
      <c r="CQ1881" s="198">
        <v>0</v>
      </c>
      <c r="CR1881" s="198">
        <v>0</v>
      </c>
      <c r="CS1881" s="197">
        <v>3.6125304E-7</v>
      </c>
      <c r="CT1881" s="198">
        <v>0</v>
      </c>
      <c r="CU1881" s="198">
        <v>0</v>
      </c>
      <c r="CV1881" s="197">
        <v>7.6675763999999998E-7</v>
      </c>
    </row>
    <row r="1882" spans="1:100" ht="14.4">
      <c r="B1882" s="85"/>
      <c r="C1882" s="113"/>
      <c r="D1882" s="1" t="s">
        <v>156</v>
      </c>
      <c r="E1882" s="117"/>
      <c r="O1882" s="3"/>
      <c r="P1882" s="3"/>
      <c r="Q1882" s="3"/>
      <c r="R1882" s="3"/>
      <c r="V1882" s="3"/>
      <c r="AC1882" s="142"/>
      <c r="AD1882" s="142"/>
      <c r="AE1882" s="142"/>
      <c r="AF1882" s="142"/>
      <c r="AG1882" s="142"/>
      <c r="AS1882" s="3"/>
      <c r="AT1882" s="3"/>
      <c r="AU1882" s="86"/>
      <c r="AV1882" s="86"/>
      <c r="AW1882" s="86"/>
      <c r="AX1882" s="3"/>
      <c r="AY1882" s="3"/>
      <c r="AZ1882" s="3"/>
      <c r="BC1882" s="3"/>
      <c r="BD1882" s="3"/>
      <c r="BE1882" s="3"/>
      <c r="BF1882" s="3"/>
      <c r="BO1882" s="3"/>
      <c r="BU1882" s="3"/>
      <c r="BV1882" s="3"/>
      <c r="BW1882" s="3"/>
      <c r="BY1882" s="3"/>
      <c r="BZ1882" s="3"/>
      <c r="CB1882" s="3"/>
      <c r="CH1882" s="3"/>
      <c r="CI1882" s="3"/>
      <c r="CJ1882" s="3"/>
      <c r="CO1882" s="3"/>
      <c r="CP1882" s="3"/>
      <c r="CS1882" s="3"/>
      <c r="CV1882" s="3"/>
    </row>
    <row r="1883" spans="1:100" ht="14.4">
      <c r="A1883" t="s">
        <v>1909</v>
      </c>
      <c r="B1883" s="85" t="s">
        <v>912</v>
      </c>
      <c r="C1883" s="113" t="str">
        <f t="shared" si="797"/>
        <v>C.050.01.101</v>
      </c>
      <c r="D1883" s="9" t="s">
        <v>156</v>
      </c>
      <c r="E1883" s="117" t="s">
        <v>913</v>
      </c>
      <c r="F1883" s="115" t="str">
        <f t="shared" si="798"/>
        <v>Train freight diesel (tkm)</v>
      </c>
      <c r="G1883" s="143">
        <f t="shared" si="784"/>
        <v>1.9486360000000001E-2</v>
      </c>
      <c r="I1883" s="118">
        <f t="shared" si="785"/>
        <v>4.9844304153000007E-3</v>
      </c>
      <c r="K1883" s="161">
        <f t="shared" si="786"/>
        <v>1.242016089E-4</v>
      </c>
      <c r="L1883" s="161">
        <f t="shared" si="787"/>
        <v>2.6097496160000006E-4</v>
      </c>
      <c r="M1883" s="162">
        <f t="shared" si="788"/>
        <v>1.6762998447999999E-3</v>
      </c>
      <c r="N1883" s="161">
        <v>2.9229540000000002E-3</v>
      </c>
      <c r="O1883" s="132">
        <v>1.0243977E-4</v>
      </c>
      <c r="P1883" s="132">
        <v>1.0421309000000001E-4</v>
      </c>
      <c r="Q1883" s="164">
        <v>6.2558639999999997E-5</v>
      </c>
      <c r="R1883" s="164">
        <v>7.2487968000000002E-6</v>
      </c>
      <c r="S1883" s="164">
        <v>1.6101280999999999E-6</v>
      </c>
      <c r="T1883" s="164">
        <v>5.2784044000000002E-5</v>
      </c>
      <c r="U1883" s="164">
        <v>4.4675385000000002E-5</v>
      </c>
      <c r="V1883" s="164">
        <v>1.4093448000000001E-6</v>
      </c>
      <c r="W1883" s="132">
        <v>0</v>
      </c>
      <c r="X1883" s="132">
        <v>1.6748905E-3</v>
      </c>
      <c r="Y1883" s="164">
        <v>9.6467166000000004E-6</v>
      </c>
      <c r="Z1883" s="132">
        <v>0</v>
      </c>
      <c r="AA1883" s="132">
        <v>0</v>
      </c>
      <c r="AC1883" s="118">
        <f t="shared" si="789"/>
        <v>2.9229540000000002E-3</v>
      </c>
      <c r="AD1883" s="118">
        <f t="shared" si="790"/>
        <v>3.7552985390000001E-4</v>
      </c>
      <c r="AE1883" s="118">
        <f t="shared" si="791"/>
        <v>2.5132824500000004E-4</v>
      </c>
      <c r="AF1883" s="118">
        <f t="shared" si="792"/>
        <v>2.6097496160000001E-4</v>
      </c>
      <c r="AG1883" s="118">
        <f t="shared" si="793"/>
        <v>1.6762998447999999E-3</v>
      </c>
      <c r="AI1883" s="69">
        <v>0.30290106</v>
      </c>
      <c r="AJ1883" s="69">
        <v>0.29359423000000001</v>
      </c>
      <c r="AK1883" s="69">
        <v>8.8080983000000002E-4</v>
      </c>
      <c r="AL1883" s="69">
        <v>0</v>
      </c>
      <c r="AM1883" s="69">
        <v>0</v>
      </c>
      <c r="AN1883" s="69">
        <v>8.1895510999999994E-3</v>
      </c>
      <c r="AO1883" s="69">
        <v>2.3646921E-4</v>
      </c>
      <c r="AQ1883" s="116">
        <v>3.7130483000000003E-4</v>
      </c>
      <c r="AR1883" s="116">
        <v>3.3488985999999998E-4</v>
      </c>
      <c r="AS1883" s="199">
        <v>1.5451494999999999E-5</v>
      </c>
      <c r="AT1883" s="199">
        <v>2.0963472E-5</v>
      </c>
      <c r="AU1883" s="150">
        <f t="shared" si="794"/>
        <v>2.00773296214E-8</v>
      </c>
      <c r="AV1883" s="150">
        <f t="shared" si="795"/>
        <v>5.7143102085711004E-11</v>
      </c>
      <c r="AW1883" s="163">
        <f t="shared" si="796"/>
        <v>2.9360605416400001E-3</v>
      </c>
      <c r="AX1883" s="196">
        <v>1.8083342E-8</v>
      </c>
      <c r="AY1883" s="196">
        <v>5.4561808E-11</v>
      </c>
      <c r="AZ1883" s="196">
        <v>1.4907065E-15</v>
      </c>
      <c r="BA1883" s="108">
        <v>0</v>
      </c>
      <c r="BB1883" s="108">
        <v>0</v>
      </c>
      <c r="BC1883" s="196">
        <v>1.676408E-12</v>
      </c>
      <c r="BD1883" s="196">
        <v>1.9741070999999998E-9</v>
      </c>
      <c r="BE1883" s="196">
        <v>3.823028E-13</v>
      </c>
      <c r="BF1883" s="196">
        <v>2.1670640000000001E-12</v>
      </c>
      <c r="BG1883" s="108">
        <v>0</v>
      </c>
      <c r="BH1883" s="108">
        <v>0</v>
      </c>
      <c r="BI1883" s="196">
        <v>3.0070273E-14</v>
      </c>
      <c r="BJ1883" s="196">
        <v>2.6961343999999998E-16</v>
      </c>
      <c r="BK1883" s="196">
        <v>9.6692771000000001E-17</v>
      </c>
      <c r="BL1883" s="196">
        <v>7.3632940000000001E-13</v>
      </c>
      <c r="BM1883" s="196">
        <v>1.7467783999999999E-11</v>
      </c>
      <c r="BN1883" s="108">
        <v>0</v>
      </c>
      <c r="BO1883" s="196">
        <v>1.1824164E-7</v>
      </c>
      <c r="BP1883" s="108">
        <v>2.9359423000000001E-3</v>
      </c>
      <c r="BQ1883" s="108">
        <v>0</v>
      </c>
      <c r="BR1883" s="108">
        <v>0</v>
      </c>
      <c r="BS1883" s="108">
        <v>0</v>
      </c>
      <c r="BU1883" s="172">
        <v>9.955905000000001E-7</v>
      </c>
      <c r="BV1883" s="172">
        <v>1.4940394E-8</v>
      </c>
      <c r="BW1883" s="172">
        <v>5.4333142E-7</v>
      </c>
      <c r="BX1883" s="172">
        <v>5.2733346000000003E-9</v>
      </c>
      <c r="BY1883" s="172">
        <v>1.8795169999999998E-8</v>
      </c>
      <c r="BZ1883" s="69">
        <v>0</v>
      </c>
      <c r="CA1883" s="69">
        <v>0</v>
      </c>
      <c r="CB1883" s="69">
        <v>0</v>
      </c>
      <c r="CC1883" s="172">
        <v>4.7593278000000001E-9</v>
      </c>
      <c r="CD1883" s="172">
        <v>3.6553346999999998E-8</v>
      </c>
      <c r="CE1883" s="69">
        <v>0</v>
      </c>
      <c r="CF1883" s="69">
        <v>0</v>
      </c>
      <c r="CG1883" s="69">
        <v>0</v>
      </c>
      <c r="CH1883" s="172">
        <v>1.2928251999999999E-8</v>
      </c>
      <c r="CI1883" s="172">
        <v>3.5900925000000002E-7</v>
      </c>
      <c r="CJ1883" s="172">
        <v>1.9842607000000001E-17</v>
      </c>
      <c r="CK1883" s="69">
        <v>0</v>
      </c>
      <c r="CM1883" s="198">
        <v>0</v>
      </c>
      <c r="CN1883" s="198">
        <v>1.9486360000000001E-2</v>
      </c>
      <c r="CO1883" s="198">
        <v>0</v>
      </c>
      <c r="CP1883" s="197">
        <v>1.0222E-5</v>
      </c>
      <c r="CQ1883" s="197">
        <v>1.3573301000000001E-11</v>
      </c>
      <c r="CR1883" s="197">
        <v>1.6090451E-9</v>
      </c>
      <c r="CS1883" s="197">
        <v>8.0544565999999998E-7</v>
      </c>
      <c r="CT1883" s="198">
        <v>2.4595390000000002E-4</v>
      </c>
      <c r="CU1883" s="198">
        <v>0</v>
      </c>
      <c r="CV1883" s="198">
        <v>0</v>
      </c>
    </row>
    <row r="1884" spans="1:100" ht="14.4">
      <c r="A1884" t="s">
        <v>1910</v>
      </c>
      <c r="B1884" s="85" t="s">
        <v>912</v>
      </c>
      <c r="C1884" s="113" t="str">
        <f t="shared" si="797"/>
        <v>C.050.01.102</v>
      </c>
      <c r="D1884" s="9" t="s">
        <v>156</v>
      </c>
      <c r="E1884" s="117" t="s">
        <v>913</v>
      </c>
      <c r="F1884" s="115" t="str">
        <f t="shared" si="798"/>
        <v>Train freight electric (tkm)</v>
      </c>
      <c r="G1884" s="143">
        <f t="shared" si="784"/>
        <v>9.0422766666666664E-3</v>
      </c>
      <c r="I1884" s="118">
        <f t="shared" si="785"/>
        <v>1.7668628932E-3</v>
      </c>
      <c r="K1884" s="161">
        <f t="shared" si="786"/>
        <v>3.55802001E-5</v>
      </c>
      <c r="L1884" s="161">
        <f t="shared" si="787"/>
        <v>1.2341160100000001E-4</v>
      </c>
      <c r="M1884" s="162">
        <f t="shared" si="788"/>
        <v>2.5152959210000001E-4</v>
      </c>
      <c r="N1884" s="161">
        <v>1.3563415E-3</v>
      </c>
      <c r="O1884" s="164">
        <v>5.2461421999999999E-5</v>
      </c>
      <c r="P1884" s="164">
        <v>7.0950179000000006E-5</v>
      </c>
      <c r="Q1884" s="164">
        <v>3.0402670000000001E-5</v>
      </c>
      <c r="R1884" s="164">
        <v>5.1775301000000003E-6</v>
      </c>
      <c r="S1884" s="132">
        <v>0</v>
      </c>
      <c r="T1884" s="132">
        <v>0</v>
      </c>
      <c r="U1884" s="132">
        <v>0</v>
      </c>
      <c r="V1884" s="164">
        <v>5.1792120999999997E-6</v>
      </c>
      <c r="W1884" s="132">
        <v>0</v>
      </c>
      <c r="X1884" s="132">
        <v>2.4635038E-4</v>
      </c>
      <c r="Y1884" s="132">
        <v>0</v>
      </c>
      <c r="Z1884" s="132">
        <v>0</v>
      </c>
      <c r="AA1884" s="132">
        <v>0</v>
      </c>
      <c r="AC1884" s="118">
        <f t="shared" si="789"/>
        <v>1.3563415E-3</v>
      </c>
      <c r="AD1884" s="118">
        <f t="shared" si="790"/>
        <v>1.5899180110000001E-4</v>
      </c>
      <c r="AE1884" s="118">
        <f t="shared" si="791"/>
        <v>1.2341160100000001E-4</v>
      </c>
      <c r="AF1884" s="118">
        <f t="shared" si="792"/>
        <v>1.2341160100000001E-4</v>
      </c>
      <c r="AG1884" s="118">
        <f t="shared" si="793"/>
        <v>2.5152959210000001E-4</v>
      </c>
      <c r="AI1884" s="69">
        <v>0.16070456999999999</v>
      </c>
      <c r="AJ1884" s="69">
        <v>9.7102046999999997E-2</v>
      </c>
      <c r="AK1884" s="69">
        <v>3.0607169E-2</v>
      </c>
      <c r="AL1884" s="69">
        <v>0</v>
      </c>
      <c r="AM1884" s="69">
        <v>7.3785376999999999E-3</v>
      </c>
      <c r="AN1884" s="69">
        <v>1.7982771000000002E-2</v>
      </c>
      <c r="AO1884" s="69">
        <v>7.6340406000000001E-3</v>
      </c>
      <c r="AQ1884" s="116">
        <v>1.7346964000000001E-4</v>
      </c>
      <c r="AR1884" s="116">
        <v>1.6302172999999999E-4</v>
      </c>
      <c r="AS1884" s="199">
        <v>7.4221399999999999E-6</v>
      </c>
      <c r="AT1884" s="199">
        <v>3.0257621000000001E-6</v>
      </c>
      <c r="AU1884" s="150">
        <f t="shared" si="794"/>
        <v>9.7734851584000001E-9</v>
      </c>
      <c r="AV1884" s="150">
        <f t="shared" si="795"/>
        <v>2.7448742224160001E-11</v>
      </c>
      <c r="AW1884" s="163">
        <f t="shared" si="796"/>
        <v>4.2377621456000003E-4</v>
      </c>
      <c r="AX1884" s="196">
        <v>8.3912327000000002E-9</v>
      </c>
      <c r="AY1884" s="196">
        <v>2.5318374000000001E-11</v>
      </c>
      <c r="AZ1884" s="196">
        <v>6.9173416000000004E-16</v>
      </c>
      <c r="BA1884" s="108">
        <v>0</v>
      </c>
      <c r="BB1884" s="108">
        <v>0</v>
      </c>
      <c r="BC1884" s="196">
        <v>4.5206583999999997E-12</v>
      </c>
      <c r="BD1884" s="196">
        <v>1.3777317999999999E-9</v>
      </c>
      <c r="BE1884" s="196">
        <v>6.4084058999999998E-13</v>
      </c>
      <c r="BF1884" s="196">
        <v>1.4888359E-12</v>
      </c>
      <c r="BG1884" s="108">
        <v>0</v>
      </c>
      <c r="BH1884" s="108">
        <v>0</v>
      </c>
      <c r="BI1884" s="108">
        <v>0</v>
      </c>
      <c r="BJ1884" s="108">
        <v>0</v>
      </c>
      <c r="BK1884" s="108">
        <v>0</v>
      </c>
      <c r="BL1884" s="108">
        <v>0</v>
      </c>
      <c r="BM1884" s="108">
        <v>0</v>
      </c>
      <c r="BN1884" s="108">
        <v>0</v>
      </c>
      <c r="BO1884" s="196">
        <v>1.0453455999999999E-7</v>
      </c>
      <c r="BP1884" s="108">
        <v>4.2367168000000002E-4</v>
      </c>
      <c r="BQ1884" s="108">
        <v>0</v>
      </c>
      <c r="BR1884" s="108">
        <v>0</v>
      </c>
      <c r="BS1884" s="108">
        <v>0</v>
      </c>
      <c r="BU1884" s="172">
        <v>4.4662263000000002E-7</v>
      </c>
      <c r="BV1884" s="172">
        <v>1.1752809E-8</v>
      </c>
      <c r="BW1884" s="172">
        <v>2.5212266000000002E-7</v>
      </c>
      <c r="BX1884" s="69">
        <v>0</v>
      </c>
      <c r="BY1884" s="172">
        <v>1.2133118E-8</v>
      </c>
      <c r="BZ1884" s="172">
        <v>2.9265901E-9</v>
      </c>
      <c r="CA1884" s="69">
        <v>0</v>
      </c>
      <c r="CB1884" s="172">
        <v>4.4419339999999998E-9</v>
      </c>
      <c r="CC1884" s="69">
        <v>0</v>
      </c>
      <c r="CD1884" s="69">
        <v>0</v>
      </c>
      <c r="CE1884" s="69">
        <v>0</v>
      </c>
      <c r="CF1884" s="69">
        <v>0</v>
      </c>
      <c r="CG1884" s="69">
        <v>0</v>
      </c>
      <c r="CH1884" s="172">
        <v>6.3083035000000001E-9</v>
      </c>
      <c r="CI1884" s="172">
        <v>1.544393E-7</v>
      </c>
      <c r="CJ1884" s="172">
        <v>2.4979075000000001E-9</v>
      </c>
      <c r="CK1884" s="69">
        <v>0</v>
      </c>
      <c r="CM1884" s="198">
        <v>0</v>
      </c>
      <c r="CN1884" s="198">
        <v>9.0422765999999995E-3</v>
      </c>
      <c r="CO1884" s="198">
        <v>1.2315068000000001E-4</v>
      </c>
      <c r="CP1884" s="197">
        <v>8.7123167999999995E-6</v>
      </c>
      <c r="CQ1884" s="198">
        <v>0</v>
      </c>
      <c r="CR1884" s="198">
        <v>0</v>
      </c>
      <c r="CS1884" s="197">
        <v>4.8490340999999999E-7</v>
      </c>
      <c r="CT1884" s="198">
        <v>0</v>
      </c>
      <c r="CU1884" s="198">
        <v>0</v>
      </c>
      <c r="CV1884" s="197">
        <v>1.0292049E-6</v>
      </c>
    </row>
    <row r="1885" spans="1:100" ht="14.4">
      <c r="A1885" t="s">
        <v>1468</v>
      </c>
      <c r="B1885" s="85" t="s">
        <v>912</v>
      </c>
      <c r="C1885" s="113" t="str">
        <f t="shared" si="797"/>
        <v>C.050.01.103</v>
      </c>
      <c r="D1885" s="9" t="s">
        <v>156</v>
      </c>
      <c r="E1885" s="117" t="s">
        <v>1430</v>
      </c>
      <c r="F1885" s="115" t="str">
        <f t="shared" si="798"/>
        <v>Passenger-kilometer per train</v>
      </c>
      <c r="G1885" s="143">
        <f t="shared" si="784"/>
        <v>4.0690244666666674E-2</v>
      </c>
      <c r="I1885" s="118">
        <f t="shared" si="785"/>
        <v>7.9508829590000003E-3</v>
      </c>
      <c r="K1885" s="161">
        <f t="shared" si="786"/>
        <v>1.6011089500000001E-4</v>
      </c>
      <c r="L1885" s="161">
        <f t="shared" si="787"/>
        <v>5.5535220999999998E-4</v>
      </c>
      <c r="M1885" s="162">
        <f t="shared" si="788"/>
        <v>1.131883154E-3</v>
      </c>
      <c r="N1885" s="161">
        <v>6.1035367000000004E-3</v>
      </c>
      <c r="O1885" s="132">
        <v>2.360764E-4</v>
      </c>
      <c r="P1885" s="132">
        <v>3.1927581000000001E-4</v>
      </c>
      <c r="Q1885" s="132">
        <v>1.3681201E-4</v>
      </c>
      <c r="R1885" s="164">
        <v>2.3298885E-5</v>
      </c>
      <c r="S1885" s="132">
        <v>0</v>
      </c>
      <c r="T1885" s="132">
        <v>0</v>
      </c>
      <c r="U1885" s="132">
        <v>0</v>
      </c>
      <c r="V1885" s="164">
        <v>2.3306453999999999E-5</v>
      </c>
      <c r="W1885" s="132">
        <v>0</v>
      </c>
      <c r="X1885" s="132">
        <v>1.1085767E-3</v>
      </c>
      <c r="Y1885" s="132">
        <v>0</v>
      </c>
      <c r="Z1885" s="132">
        <v>0</v>
      </c>
      <c r="AA1885" s="132">
        <v>0</v>
      </c>
      <c r="AC1885" s="118">
        <f t="shared" si="789"/>
        <v>6.1035367000000004E-3</v>
      </c>
      <c r="AD1885" s="118">
        <f t="shared" si="790"/>
        <v>7.1546310499999996E-4</v>
      </c>
      <c r="AE1885" s="118">
        <f t="shared" si="791"/>
        <v>5.5535220999999998E-4</v>
      </c>
      <c r="AF1885" s="118">
        <f t="shared" si="792"/>
        <v>5.5535220999999998E-4</v>
      </c>
      <c r="AG1885" s="118">
        <f t="shared" si="793"/>
        <v>1.131883154E-3</v>
      </c>
      <c r="AI1885" s="69">
        <v>0.72317054999999997</v>
      </c>
      <c r="AJ1885" s="69">
        <v>0.43695920999999999</v>
      </c>
      <c r="AK1885" s="69">
        <v>0.13773226</v>
      </c>
      <c r="AL1885" s="69">
        <v>0</v>
      </c>
      <c r="AM1885" s="69">
        <v>3.3203419999999997E-2</v>
      </c>
      <c r="AN1885" s="69">
        <v>8.0922471999999995E-2</v>
      </c>
      <c r="AO1885" s="69">
        <v>3.4353183000000002E-2</v>
      </c>
      <c r="AQ1885" s="116">
        <v>7.8061335999999996E-4</v>
      </c>
      <c r="AR1885" s="116">
        <v>7.3359779999999995E-4</v>
      </c>
      <c r="AS1885" s="199">
        <v>3.339963E-5</v>
      </c>
      <c r="AT1885" s="199">
        <v>1.361593E-5</v>
      </c>
      <c r="AU1885" s="150">
        <f t="shared" si="794"/>
        <v>4.3980683263000001E-8</v>
      </c>
      <c r="AV1885" s="150">
        <f t="shared" si="795"/>
        <v>1.2351934710370001E-10</v>
      </c>
      <c r="AW1885" s="163">
        <f t="shared" si="796"/>
        <v>1.9069929055E-3</v>
      </c>
      <c r="AX1885" s="196">
        <v>3.7760547000000001E-8</v>
      </c>
      <c r="AY1885" s="196">
        <v>1.1393269E-10</v>
      </c>
      <c r="AZ1885" s="196">
        <v>3.1128037000000001E-15</v>
      </c>
      <c r="BA1885" s="108">
        <v>0</v>
      </c>
      <c r="BB1885" s="108">
        <v>0</v>
      </c>
      <c r="BC1885" s="196">
        <v>2.0342962999999999E-11</v>
      </c>
      <c r="BD1885" s="196">
        <v>6.1997933000000004E-9</v>
      </c>
      <c r="BE1885" s="196">
        <v>2.8837827E-12</v>
      </c>
      <c r="BF1885" s="196">
        <v>6.6997615999999998E-12</v>
      </c>
      <c r="BG1885" s="108">
        <v>0</v>
      </c>
      <c r="BH1885" s="108">
        <v>0</v>
      </c>
      <c r="BI1885" s="108">
        <v>0</v>
      </c>
      <c r="BJ1885" s="108">
        <v>0</v>
      </c>
      <c r="BK1885" s="108">
        <v>0</v>
      </c>
      <c r="BL1885" s="108">
        <v>0</v>
      </c>
      <c r="BM1885" s="108">
        <v>0</v>
      </c>
      <c r="BN1885" s="108">
        <v>0</v>
      </c>
      <c r="BO1885" s="196">
        <v>4.7040550000000002E-7</v>
      </c>
      <c r="BP1885" s="108">
        <v>1.9065225000000001E-3</v>
      </c>
      <c r="BQ1885" s="108">
        <v>0</v>
      </c>
      <c r="BR1885" s="108">
        <v>0</v>
      </c>
      <c r="BS1885" s="108">
        <v>0</v>
      </c>
      <c r="BU1885" s="172">
        <v>2.0098018E-6</v>
      </c>
      <c r="BV1885" s="172">
        <v>5.2887640999999998E-8</v>
      </c>
      <c r="BW1885" s="172">
        <v>1.1345520000000001E-6</v>
      </c>
      <c r="BX1885" s="69">
        <v>0</v>
      </c>
      <c r="BY1885" s="172">
        <v>5.4599030000000001E-8</v>
      </c>
      <c r="BZ1885" s="172">
        <v>1.3169655999999999E-8</v>
      </c>
      <c r="CA1885" s="69">
        <v>0</v>
      </c>
      <c r="CB1885" s="172">
        <v>1.9988702999999999E-8</v>
      </c>
      <c r="CC1885" s="69">
        <v>0</v>
      </c>
      <c r="CD1885" s="69">
        <v>0</v>
      </c>
      <c r="CE1885" s="69">
        <v>0</v>
      </c>
      <c r="CF1885" s="69">
        <v>0</v>
      </c>
      <c r="CG1885" s="69">
        <v>0</v>
      </c>
      <c r="CH1885" s="172">
        <v>2.8387365999999999E-8</v>
      </c>
      <c r="CI1885" s="172">
        <v>6.9497686000000004E-7</v>
      </c>
      <c r="CJ1885" s="172">
        <v>1.1240583999999999E-8</v>
      </c>
      <c r="CK1885" s="69">
        <v>0</v>
      </c>
      <c r="CM1885" s="198">
        <v>0</v>
      </c>
      <c r="CN1885" s="198">
        <v>4.0690245E-2</v>
      </c>
      <c r="CO1885" s="198">
        <v>5.5417808000000001E-4</v>
      </c>
      <c r="CP1885" s="197">
        <v>3.9205424999999997E-5</v>
      </c>
      <c r="CQ1885" s="198">
        <v>0</v>
      </c>
      <c r="CR1885" s="198">
        <v>0</v>
      </c>
      <c r="CS1885" s="197">
        <v>2.1820653000000002E-6</v>
      </c>
      <c r="CT1885" s="198">
        <v>0</v>
      </c>
      <c r="CU1885" s="198">
        <v>0</v>
      </c>
      <c r="CV1885" s="197">
        <v>4.6314219999999996E-6</v>
      </c>
    </row>
    <row r="1886" spans="1:100" ht="14.4">
      <c r="B1886" s="85"/>
      <c r="C1886" s="113"/>
      <c r="D1886" s="1" t="s">
        <v>2103</v>
      </c>
      <c r="E1886" s="117"/>
      <c r="R1886" s="3"/>
      <c r="V1886" s="3"/>
      <c r="AC1886" s="142"/>
      <c r="AD1886" s="142"/>
      <c r="AE1886" s="142"/>
      <c r="AF1886" s="142"/>
      <c r="AG1886" s="142"/>
      <c r="AS1886" s="3"/>
      <c r="AT1886" s="3"/>
      <c r="AU1886" s="86"/>
      <c r="AV1886" s="86"/>
      <c r="AW1886" s="86"/>
      <c r="AX1886" s="3"/>
      <c r="AY1886" s="3"/>
      <c r="AZ1886" s="3"/>
      <c r="BC1886" s="3"/>
      <c r="BD1886" s="3"/>
      <c r="BE1886" s="3"/>
      <c r="BF1886" s="3"/>
      <c r="BO1886" s="3"/>
      <c r="BU1886" s="3"/>
      <c r="BV1886" s="3"/>
      <c r="BW1886" s="3"/>
      <c r="BY1886" s="3"/>
      <c r="BZ1886" s="3"/>
      <c r="CB1886" s="3"/>
      <c r="CH1886" s="3"/>
      <c r="CI1886" s="3"/>
      <c r="CJ1886" s="3"/>
      <c r="CP1886" s="3"/>
      <c r="CS1886" s="3"/>
      <c r="CV1886" s="3"/>
    </row>
    <row r="1887" spans="1:100" ht="14.4">
      <c r="A1887" t="s">
        <v>2682</v>
      </c>
      <c r="B1887" s="85" t="s">
        <v>912</v>
      </c>
      <c r="C1887" s="113" t="str">
        <f t="shared" si="797"/>
        <v>C.060.01.103</v>
      </c>
      <c r="D1887" s="9" t="s">
        <v>2103</v>
      </c>
      <c r="E1887" s="117" t="s">
        <v>913</v>
      </c>
      <c r="F1887" s="115" t="str">
        <f t="shared" si="798"/>
        <v>Tractor (240 pk) - B7 diesel</v>
      </c>
      <c r="G1887" s="143">
        <f t="shared" si="784"/>
        <v>0.220942</v>
      </c>
      <c r="I1887" s="118">
        <f t="shared" si="785"/>
        <v>5.6514917249999998E-2</v>
      </c>
      <c r="K1887" s="161">
        <f t="shared" si="786"/>
        <v>1.4082338600000001E-3</v>
      </c>
      <c r="L1887" s="161">
        <f t="shared" si="787"/>
        <v>2.95900983E-3</v>
      </c>
      <c r="M1887" s="162">
        <f t="shared" si="788"/>
        <v>1.9006373560000001E-2</v>
      </c>
      <c r="N1887" s="161">
        <v>3.3141299999999999E-2</v>
      </c>
      <c r="O1887" s="132">
        <v>1.1614919E-3</v>
      </c>
      <c r="P1887" s="132">
        <v>1.1815981999999999E-3</v>
      </c>
      <c r="Q1887" s="132">
        <v>7.0930799999999997E-4</v>
      </c>
      <c r="R1887" s="164">
        <v>8.2188960000000006E-5</v>
      </c>
      <c r="S1887" s="164">
        <v>1.82561E-5</v>
      </c>
      <c r="T1887" s="132">
        <v>5.9848080000000003E-4</v>
      </c>
      <c r="U1887" s="132">
        <v>5.0654246000000002E-4</v>
      </c>
      <c r="V1887" s="164">
        <v>1.5979559999999999E-5</v>
      </c>
      <c r="W1887" s="132">
        <v>0</v>
      </c>
      <c r="X1887" s="132">
        <v>1.8990394000000001E-2</v>
      </c>
      <c r="Y1887" s="132">
        <v>1.0937727E-4</v>
      </c>
      <c r="Z1887" s="132">
        <v>0</v>
      </c>
      <c r="AA1887" s="132">
        <v>0</v>
      </c>
      <c r="AC1887" s="118">
        <f t="shared" si="789"/>
        <v>3.3141299999999999E-2</v>
      </c>
      <c r="AD1887" s="118">
        <f t="shared" si="790"/>
        <v>4.25786642E-3</v>
      </c>
      <c r="AE1887" s="118">
        <f t="shared" si="791"/>
        <v>2.8496325599999999E-3</v>
      </c>
      <c r="AF1887" s="118">
        <f t="shared" si="792"/>
        <v>2.95900983E-3</v>
      </c>
      <c r="AG1887" s="118">
        <f t="shared" si="793"/>
        <v>1.9006373560000001E-2</v>
      </c>
      <c r="AI1887" s="69">
        <v>3.43438</v>
      </c>
      <c r="AJ1887" s="69">
        <v>3.3288565000000001</v>
      </c>
      <c r="AK1887" s="69">
        <v>9.9868773000000004E-3</v>
      </c>
      <c r="AL1887" s="69">
        <v>0</v>
      </c>
      <c r="AM1887" s="69">
        <v>0</v>
      </c>
      <c r="AN1887" s="69">
        <v>9.2855505000000005E-2</v>
      </c>
      <c r="AO1887" s="69">
        <v>2.6811564999999998E-3</v>
      </c>
      <c r="AQ1887" s="116">
        <v>4.2099618000000002E-3</v>
      </c>
      <c r="AR1887" s="116">
        <v>3.7970782999999998E-3</v>
      </c>
      <c r="AS1887" s="116">
        <v>1.7519353E-4</v>
      </c>
      <c r="AT1887" s="116">
        <v>2.3768992999999999E-4</v>
      </c>
      <c r="AU1887" s="150">
        <f t="shared" si="794"/>
        <v>2.2764258911619999E-7</v>
      </c>
      <c r="AV1887" s="150">
        <f t="shared" si="795"/>
        <v>6.479050608191001E-10</v>
      </c>
      <c r="AW1887" s="163">
        <f t="shared" si="796"/>
        <v>3.3289905657999996E-2</v>
      </c>
      <c r="AX1887" s="196">
        <v>2.0503418E-7</v>
      </c>
      <c r="AY1887" s="196">
        <v>6.1863760000000001E-10</v>
      </c>
      <c r="AZ1887" s="196">
        <v>1.6902063E-14</v>
      </c>
      <c r="BA1887" s="108">
        <v>0</v>
      </c>
      <c r="BB1887" s="108">
        <v>0</v>
      </c>
      <c r="BC1887" s="196">
        <v>1.9007600000000002E-11</v>
      </c>
      <c r="BD1887" s="196">
        <v>2.2382997999999999E-8</v>
      </c>
      <c r="BE1887" s="196">
        <v>4.3346599999999996E-12</v>
      </c>
      <c r="BF1887" s="196">
        <v>2.4570799999999999E-11</v>
      </c>
      <c r="BG1887" s="108">
        <v>0</v>
      </c>
      <c r="BH1887" s="108">
        <v>0</v>
      </c>
      <c r="BI1887" s="196">
        <v>3.4094547E-13</v>
      </c>
      <c r="BJ1887" s="196">
        <v>3.0569553999999999E-15</v>
      </c>
      <c r="BK1887" s="196">
        <v>1.0963307000000001E-15</v>
      </c>
      <c r="BL1887" s="196">
        <v>8.3487161999999994E-12</v>
      </c>
      <c r="BM1887" s="196">
        <v>1.9805480000000001E-10</v>
      </c>
      <c r="BN1887" s="108">
        <v>0</v>
      </c>
      <c r="BO1887" s="196">
        <v>1.340658E-6</v>
      </c>
      <c r="BP1887" s="108">
        <v>3.3288564999999999E-2</v>
      </c>
      <c r="BQ1887" s="108">
        <v>0</v>
      </c>
      <c r="BR1887" s="108">
        <v>0</v>
      </c>
      <c r="BS1887" s="108">
        <v>0</v>
      </c>
      <c r="BU1887" s="172">
        <v>1.1288294E-5</v>
      </c>
      <c r="BV1887" s="172">
        <v>1.6939852E-7</v>
      </c>
      <c r="BW1887" s="172">
        <v>6.1604492000000001E-6</v>
      </c>
      <c r="BX1887" s="172">
        <v>5.9790597000000003E-8</v>
      </c>
      <c r="BY1887" s="172">
        <v>2.1310509000000001E-7</v>
      </c>
      <c r="BZ1887" s="69">
        <v>0</v>
      </c>
      <c r="CA1887" s="69">
        <v>0</v>
      </c>
      <c r="CB1887" s="69">
        <v>0</v>
      </c>
      <c r="CC1887" s="172">
        <v>5.3962638000000002E-8</v>
      </c>
      <c r="CD1887" s="172">
        <v>4.1445245E-7</v>
      </c>
      <c r="CE1887" s="69">
        <v>0</v>
      </c>
      <c r="CF1887" s="69">
        <v>0</v>
      </c>
      <c r="CG1887" s="69">
        <v>0</v>
      </c>
      <c r="CH1887" s="172">
        <v>1.4658427000000001E-7</v>
      </c>
      <c r="CI1887" s="172">
        <v>4.0705509999999997E-6</v>
      </c>
      <c r="CJ1887" s="172">
        <v>2.2498122999999999E-16</v>
      </c>
      <c r="CK1887" s="69">
        <v>0</v>
      </c>
      <c r="CM1887" s="198">
        <v>0</v>
      </c>
      <c r="CN1887" s="198">
        <v>0.220942</v>
      </c>
      <c r="CO1887" s="198">
        <v>0</v>
      </c>
      <c r="CP1887" s="198">
        <v>1.159E-4</v>
      </c>
      <c r="CQ1887" s="197">
        <v>1.5389802E-10</v>
      </c>
      <c r="CR1887" s="197">
        <v>1.824382E-8</v>
      </c>
      <c r="CS1887" s="197">
        <v>9.1323764999999999E-6</v>
      </c>
      <c r="CT1887" s="198">
        <v>2.7886967E-3</v>
      </c>
      <c r="CU1887" s="198">
        <v>0</v>
      </c>
      <c r="CV1887" s="198">
        <v>0</v>
      </c>
    </row>
    <row r="1888" spans="1:100" ht="14.4">
      <c r="A1888" t="s">
        <v>1911</v>
      </c>
      <c r="B1888" s="85" t="s">
        <v>912</v>
      </c>
      <c r="C1888" s="113" t="str">
        <f t="shared" si="797"/>
        <v>C.060.01.104</v>
      </c>
      <c r="D1888" s="9" t="s">
        <v>2103</v>
      </c>
      <c r="E1888" s="117" t="s">
        <v>1432</v>
      </c>
      <c r="F1888" s="115" t="str">
        <f t="shared" si="798"/>
        <v>Truck +trailer  Euro 6 - B7 diesel (output per meter)</v>
      </c>
      <c r="G1888" s="143">
        <f t="shared" si="784"/>
        <v>1.0082158666666668E-3</v>
      </c>
      <c r="I1888" s="118">
        <f t="shared" si="785"/>
        <v>3.0646729615379424E-4</v>
      </c>
      <c r="K1888" s="161">
        <f t="shared" si="786"/>
        <v>3.2076590126999997E-5</v>
      </c>
      <c r="L1888" s="161">
        <f t="shared" si="787"/>
        <v>4.6761319700000002E-5</v>
      </c>
      <c r="M1888" s="162">
        <f t="shared" si="788"/>
        <v>7.6397006326794253E-5</v>
      </c>
      <c r="N1888" s="161">
        <v>1.5123238E-4</v>
      </c>
      <c r="O1888" s="164">
        <v>8.3022437000000004E-6</v>
      </c>
      <c r="P1888" s="164">
        <v>1.5446008999999999E-5</v>
      </c>
      <c r="Q1888" s="164">
        <v>1.2958480999999999E-5</v>
      </c>
      <c r="R1888" s="164">
        <v>1.6646E-5</v>
      </c>
      <c r="S1888" s="164">
        <v>7.5953526999999998E-8</v>
      </c>
      <c r="T1888" s="164">
        <v>2.3961555999999999E-6</v>
      </c>
      <c r="U1888" s="164">
        <v>2.1148784999999998E-6</v>
      </c>
      <c r="V1888" s="164">
        <v>1.3259033E-6</v>
      </c>
      <c r="W1888" s="164">
        <v>1.5866871999999999E-5</v>
      </c>
      <c r="X1888" s="164">
        <v>7.5025442999999999E-5</v>
      </c>
      <c r="Y1888" s="164">
        <v>5.0313164999999997E-6</v>
      </c>
      <c r="Z1888" s="164">
        <v>4.5659756999999999E-8</v>
      </c>
      <c r="AA1888" s="164">
        <v>2.6979424999999998E-13</v>
      </c>
      <c r="AC1888" s="118">
        <f t="shared" si="789"/>
        <v>1.5123238E-4</v>
      </c>
      <c r="AD1888" s="118">
        <f t="shared" si="790"/>
        <v>5.7939721327000011E-5</v>
      </c>
      <c r="AE1888" s="118">
        <f t="shared" si="791"/>
        <v>2.5908790957E-5</v>
      </c>
      <c r="AF1888" s="118">
        <f t="shared" si="792"/>
        <v>4.6761319699999995E-5</v>
      </c>
      <c r="AG1888" s="118">
        <f t="shared" si="793"/>
        <v>7.6351346569794254E-5</v>
      </c>
      <c r="AI1888" s="69">
        <v>1.6484713000000002E-2</v>
      </c>
      <c r="AJ1888" s="69">
        <v>1.5991188999999999E-2</v>
      </c>
      <c r="AK1888" s="172">
        <v>8.2160247000000002E-5</v>
      </c>
      <c r="AL1888" s="69">
        <v>0</v>
      </c>
      <c r="AM1888" s="172">
        <v>1.6266384E-5</v>
      </c>
      <c r="AN1888" s="69">
        <v>3.7119939999999998E-4</v>
      </c>
      <c r="AO1888" s="172">
        <v>2.3897985E-5</v>
      </c>
      <c r="AQ1888" s="199">
        <v>2.1757723999999999E-5</v>
      </c>
      <c r="AR1888" s="199">
        <v>1.9741462999999999E-5</v>
      </c>
      <c r="AS1888" s="199">
        <v>8.9086465E-7</v>
      </c>
      <c r="AT1888" s="199">
        <v>1.1253958000000001E-6</v>
      </c>
      <c r="AU1888" s="150">
        <f t="shared" si="794"/>
        <v>1.1835409515363669E-9</v>
      </c>
      <c r="AV1888" s="150">
        <f t="shared" si="795"/>
        <v>3.2946177399529789E-12</v>
      </c>
      <c r="AW1888" s="163">
        <f t="shared" si="796"/>
        <v>1.5761846421000002E-4</v>
      </c>
      <c r="AX1888" s="196">
        <v>9.3579255999999996E-10</v>
      </c>
      <c r="AY1888" s="196">
        <v>2.8235185E-12</v>
      </c>
      <c r="AZ1888" s="196">
        <v>7.7142283999999995E-17</v>
      </c>
      <c r="BA1888" s="196">
        <v>1.3160047E-16</v>
      </c>
      <c r="BB1888" s="196">
        <v>3.7328896999999999E-17</v>
      </c>
      <c r="BC1888" s="196">
        <v>1.3272669999999999E-12</v>
      </c>
      <c r="BD1888" s="196">
        <v>2.4550062E-10</v>
      </c>
      <c r="BE1888" s="196">
        <v>1.9954502999999999E-13</v>
      </c>
      <c r="BF1888" s="196">
        <v>2.6995107999999998E-13</v>
      </c>
      <c r="BG1888" s="196">
        <v>1.5380984000000001E-16</v>
      </c>
      <c r="BH1888" s="196">
        <v>4.6214144000000001E-18</v>
      </c>
      <c r="BI1888" s="196">
        <v>1.3496781E-15</v>
      </c>
      <c r="BJ1888" s="196">
        <v>1.3298102000000001E-17</v>
      </c>
      <c r="BK1888" s="196">
        <v>4.5798481000000002E-18</v>
      </c>
      <c r="BL1888" s="196">
        <v>4.4980436999999998E-14</v>
      </c>
      <c r="BM1888" s="196">
        <v>8.7535517000000002E-13</v>
      </c>
      <c r="BN1888" s="196">
        <v>3.6447855E-22</v>
      </c>
      <c r="BO1888" s="196">
        <v>1.0967421E-7</v>
      </c>
      <c r="BP1888" s="108">
        <v>1.5750879000000001E-4</v>
      </c>
      <c r="BQ1888" s="108">
        <v>0</v>
      </c>
      <c r="BR1888" s="108">
        <v>0</v>
      </c>
      <c r="BS1888" s="108">
        <v>0</v>
      </c>
      <c r="BU1888" s="172">
        <v>5.8507427000000003E-8</v>
      </c>
      <c r="BV1888" s="172">
        <v>2.2550908000000002E-9</v>
      </c>
      <c r="BW1888" s="172">
        <v>2.8111733000000001E-8</v>
      </c>
      <c r="BX1888" s="172">
        <v>2.5055923999999999E-10</v>
      </c>
      <c r="BY1888" s="172">
        <v>1.8019502E-9</v>
      </c>
      <c r="BZ1888" s="172">
        <v>7.7441439999999997E-10</v>
      </c>
      <c r="CA1888" s="172">
        <v>3.3673783E-12</v>
      </c>
      <c r="CB1888" s="172">
        <v>1.1770307E-9</v>
      </c>
      <c r="CC1888" s="172">
        <v>2.1847797000000001E-10</v>
      </c>
      <c r="CD1888" s="172">
        <v>1.6647255999999999E-9</v>
      </c>
      <c r="CE1888" s="172">
        <v>1.0584871E-13</v>
      </c>
      <c r="CF1888" s="172">
        <v>8.0599782999999999E-19</v>
      </c>
      <c r="CG1888" s="172">
        <v>6.9204723999999998E-15</v>
      </c>
      <c r="CH1888" s="172">
        <v>2.5528739000000001E-9</v>
      </c>
      <c r="CI1888" s="172">
        <v>1.9547863E-8</v>
      </c>
      <c r="CJ1888" s="172">
        <v>1.4922726000000001E-10</v>
      </c>
      <c r="CK1888" s="69">
        <v>0</v>
      </c>
      <c r="CM1888" s="197">
        <v>8.1632903999999993E-15</v>
      </c>
      <c r="CN1888" s="198">
        <v>1.0080763E-3</v>
      </c>
      <c r="CO1888" s="197">
        <v>3.2370324000000003E-5</v>
      </c>
      <c r="CP1888" s="197">
        <v>1.7199747999999999E-6</v>
      </c>
      <c r="CQ1888" s="197">
        <v>6.1121194999999999E-13</v>
      </c>
      <c r="CR1888" s="197">
        <v>7.2195949999999995E-11</v>
      </c>
      <c r="CS1888" s="197">
        <v>7.2779086E-8</v>
      </c>
      <c r="CT1888" s="197">
        <v>1.1777767000000001E-5</v>
      </c>
      <c r="CU1888" s="197">
        <v>1.0231131E-10</v>
      </c>
      <c r="CV1888" s="197">
        <v>2.7424248999999998E-7</v>
      </c>
    </row>
    <row r="1889" spans="1:100" ht="14.4">
      <c r="A1889" t="s">
        <v>2683</v>
      </c>
      <c r="B1889" s="85" t="s">
        <v>912</v>
      </c>
      <c r="C1889" s="113" t="str">
        <f t="shared" si="797"/>
        <v>C.060.01.105</v>
      </c>
      <c r="D1889" s="9" t="s">
        <v>2103</v>
      </c>
      <c r="E1889" s="117" t="s">
        <v>913</v>
      </c>
      <c r="F1889" s="115" t="str">
        <f t="shared" si="798"/>
        <v>Truck+container 28 tonne net B7(min weight/volume ratio 0.41 t/m3) (tkm)</v>
      </c>
      <c r="G1889" s="143">
        <f t="shared" si="784"/>
        <v>7.2015419999999997E-2</v>
      </c>
      <c r="I1889" s="118">
        <f t="shared" si="785"/>
        <v>2.1890521349471018E-2</v>
      </c>
      <c r="K1889" s="161">
        <f t="shared" si="786"/>
        <v>2.2911850320000001E-3</v>
      </c>
      <c r="L1889" s="161">
        <f t="shared" si="787"/>
        <v>3.3400943099999997E-3</v>
      </c>
      <c r="M1889" s="162">
        <f t="shared" si="788"/>
        <v>5.4569290074710187E-3</v>
      </c>
      <c r="N1889" s="161">
        <v>1.0802312999999999E-2</v>
      </c>
      <c r="O1889" s="132">
        <v>5.9301741000000003E-4</v>
      </c>
      <c r="P1889" s="132">
        <v>1.1032863999999999E-3</v>
      </c>
      <c r="Q1889" s="132">
        <v>9.2560581000000004E-4</v>
      </c>
      <c r="R1889" s="132">
        <v>1.189E-3</v>
      </c>
      <c r="S1889" s="164">
        <v>5.4252519999999999E-6</v>
      </c>
      <c r="T1889" s="132">
        <v>1.7115397000000001E-4</v>
      </c>
      <c r="U1889" s="132">
        <v>1.5106275E-4</v>
      </c>
      <c r="V1889" s="164">
        <v>9.4707376999999998E-5</v>
      </c>
      <c r="W1889" s="132">
        <v>1.133348E-3</v>
      </c>
      <c r="X1889" s="132">
        <v>5.3589602000000004E-3</v>
      </c>
      <c r="Y1889" s="132">
        <v>3.5937974999999999E-4</v>
      </c>
      <c r="Z1889" s="164">
        <v>3.2614112000000002E-6</v>
      </c>
      <c r="AA1889" s="164">
        <v>1.9271018000000001E-11</v>
      </c>
      <c r="AC1889" s="118">
        <f t="shared" si="789"/>
        <v>1.0802312999999999E-2</v>
      </c>
      <c r="AD1889" s="118">
        <f t="shared" si="790"/>
        <v>4.1385515920000001E-3</v>
      </c>
      <c r="AE1889" s="118">
        <f t="shared" si="791"/>
        <v>1.8506279711999999E-3</v>
      </c>
      <c r="AF1889" s="118">
        <f t="shared" si="792"/>
        <v>3.3400943099999997E-3</v>
      </c>
      <c r="AG1889" s="118">
        <f t="shared" si="793"/>
        <v>5.4536675962710184E-3</v>
      </c>
      <c r="AI1889" s="69">
        <v>1.1774795</v>
      </c>
      <c r="AJ1889" s="69">
        <v>1.1422277999999999</v>
      </c>
      <c r="AK1889" s="69">
        <v>5.8685891E-3</v>
      </c>
      <c r="AL1889" s="69">
        <v>0</v>
      </c>
      <c r="AM1889" s="69">
        <v>1.1618844999999999E-3</v>
      </c>
      <c r="AN1889" s="69">
        <v>2.6514243E-2</v>
      </c>
      <c r="AO1889" s="69">
        <v>1.7069989E-3</v>
      </c>
      <c r="AQ1889" s="116">
        <v>1.5541231E-3</v>
      </c>
      <c r="AR1889" s="116">
        <v>1.4101045000000001E-3</v>
      </c>
      <c r="AS1889" s="199">
        <v>6.3633188999999996E-5</v>
      </c>
      <c r="AT1889" s="199">
        <v>8.0385416000000002E-5</v>
      </c>
      <c r="AU1889" s="150">
        <f t="shared" si="794"/>
        <v>8.453864010968381E-8</v>
      </c>
      <c r="AV1889" s="150">
        <f t="shared" si="795"/>
        <v>2.3532984628367423E-10</v>
      </c>
      <c r="AW1889" s="163">
        <f t="shared" si="796"/>
        <v>1.12584618723E-2</v>
      </c>
      <c r="AX1889" s="196">
        <v>6.6842326000000002E-8</v>
      </c>
      <c r="AY1889" s="196">
        <v>2.0167989999999999E-10</v>
      </c>
      <c r="AZ1889" s="196">
        <v>5.5101631999999998E-15</v>
      </c>
      <c r="BA1889" s="196">
        <v>9.4000339999999999E-15</v>
      </c>
      <c r="BB1889" s="196">
        <v>2.6663498000000001E-15</v>
      </c>
      <c r="BC1889" s="196">
        <v>9.4804785999999995E-11</v>
      </c>
      <c r="BD1889" s="196">
        <v>1.7535759000000002E-8</v>
      </c>
      <c r="BE1889" s="196">
        <v>1.4253217E-11</v>
      </c>
      <c r="BF1889" s="196">
        <v>1.9282219999999999E-11</v>
      </c>
      <c r="BG1889" s="196">
        <v>1.0986417E-14</v>
      </c>
      <c r="BH1889" s="196">
        <v>3.3010102999999999E-16</v>
      </c>
      <c r="BI1889" s="196">
        <v>9.6405580000000003E-14</v>
      </c>
      <c r="BJ1889" s="196">
        <v>9.4986440000000001E-16</v>
      </c>
      <c r="BK1889" s="196">
        <v>3.2713200999999999E-16</v>
      </c>
      <c r="BL1889" s="196">
        <v>3.2128882999999999E-12</v>
      </c>
      <c r="BM1889" s="196">
        <v>6.2525368999999998E-11</v>
      </c>
      <c r="BN1889" s="196">
        <v>2.6034183E-20</v>
      </c>
      <c r="BO1889" s="196">
        <v>7.8338722999999995E-6</v>
      </c>
      <c r="BP1889" s="108">
        <v>1.1250628E-2</v>
      </c>
      <c r="BQ1889" s="108">
        <v>0</v>
      </c>
      <c r="BR1889" s="108">
        <v>0</v>
      </c>
      <c r="BS1889" s="108">
        <v>0</v>
      </c>
      <c r="BU1889" s="172">
        <v>4.1791019E-6</v>
      </c>
      <c r="BV1889" s="172">
        <v>1.6107792000000001E-7</v>
      </c>
      <c r="BW1889" s="172">
        <v>2.0079810000000002E-6</v>
      </c>
      <c r="BX1889" s="172">
        <v>1.7897089E-8</v>
      </c>
      <c r="BY1889" s="172">
        <v>1.2871072999999999E-7</v>
      </c>
      <c r="BZ1889" s="172">
        <v>5.5315313999999997E-8</v>
      </c>
      <c r="CA1889" s="172">
        <v>2.4052702000000001E-10</v>
      </c>
      <c r="CB1889" s="172">
        <v>8.4073622999999998E-8</v>
      </c>
      <c r="CC1889" s="172">
        <v>1.5605568999999999E-8</v>
      </c>
      <c r="CD1889" s="172">
        <v>1.1890897000000001E-7</v>
      </c>
      <c r="CE1889" s="172">
        <v>7.5606218999999996E-12</v>
      </c>
      <c r="CF1889" s="172">
        <v>5.7571274000000002E-17</v>
      </c>
      <c r="CG1889" s="172">
        <v>4.9431946000000003E-13</v>
      </c>
      <c r="CH1889" s="172">
        <v>1.8234813999999999E-7</v>
      </c>
      <c r="CI1889" s="172">
        <v>1.3962758999999999E-6</v>
      </c>
      <c r="CJ1889" s="172">
        <v>1.065909E-8</v>
      </c>
      <c r="CK1889" s="69">
        <v>0</v>
      </c>
      <c r="CM1889" s="197">
        <v>5.8309216999999999E-13</v>
      </c>
      <c r="CN1889" s="198">
        <v>7.2005448999999999E-2</v>
      </c>
      <c r="CO1889" s="198">
        <v>2.312166E-3</v>
      </c>
      <c r="CP1889" s="198">
        <v>1.2285534E-4</v>
      </c>
      <c r="CQ1889" s="197">
        <v>4.3657997000000001E-11</v>
      </c>
      <c r="CR1889" s="197">
        <v>5.1568535999999999E-9</v>
      </c>
      <c r="CS1889" s="197">
        <v>5.1985061E-6</v>
      </c>
      <c r="CT1889" s="198">
        <v>8.4126907E-4</v>
      </c>
      <c r="CU1889" s="197">
        <v>7.3079510000000001E-9</v>
      </c>
      <c r="CV1889" s="197">
        <v>1.9588750000000001E-5</v>
      </c>
    </row>
    <row r="1890" spans="1:100" ht="14.4">
      <c r="A1890" t="s">
        <v>2684</v>
      </c>
      <c r="B1890" s="85" t="s">
        <v>912</v>
      </c>
      <c r="C1890" s="113" t="str">
        <f t="shared" si="797"/>
        <v>C.060.01.106</v>
      </c>
      <c r="D1890" s="9" t="s">
        <v>2103</v>
      </c>
      <c r="E1890" s="117" t="s">
        <v>913</v>
      </c>
      <c r="F1890" s="115" t="str">
        <f t="shared" si="798"/>
        <v>Truck+trailer 24 tonne net B7 (min weight/volume ratio 0.32 t/m3) (tkm)</v>
      </c>
      <c r="G1890" s="143">
        <f t="shared" si="784"/>
        <v>8.4017986666666669E-2</v>
      </c>
      <c r="I1890" s="118">
        <f t="shared" si="785"/>
        <v>2.5538940832782853E-2</v>
      </c>
      <c r="K1890" s="161">
        <f t="shared" si="786"/>
        <v>2.6730490906000004E-3</v>
      </c>
      <c r="L1890" s="161">
        <f t="shared" si="787"/>
        <v>3.8967765999999996E-3</v>
      </c>
      <c r="M1890" s="162">
        <f t="shared" si="788"/>
        <v>6.3664171421828541E-3</v>
      </c>
      <c r="N1890" s="161">
        <v>1.2602698000000001E-2</v>
      </c>
      <c r="O1890" s="132">
        <v>6.9185364000000002E-4</v>
      </c>
      <c r="P1890" s="132">
        <v>1.2871674E-3</v>
      </c>
      <c r="Q1890" s="132">
        <v>1.0798734E-3</v>
      </c>
      <c r="R1890" s="132">
        <v>1.3871666E-3</v>
      </c>
      <c r="S1890" s="164">
        <v>6.3294606000000004E-6</v>
      </c>
      <c r="T1890" s="132">
        <v>1.9967963E-4</v>
      </c>
      <c r="U1890" s="132">
        <v>1.7623988E-4</v>
      </c>
      <c r="V1890" s="132">
        <v>1.1049193999999999E-4</v>
      </c>
      <c r="W1890" s="132">
        <v>1.3222392999999999E-3</v>
      </c>
      <c r="X1890" s="132">
        <v>6.2521202E-3</v>
      </c>
      <c r="Y1890" s="132">
        <v>4.1927638E-4</v>
      </c>
      <c r="Z1890" s="164">
        <v>3.8049797E-6</v>
      </c>
      <c r="AA1890" s="164">
        <v>2.2482853999999999E-11</v>
      </c>
      <c r="AC1890" s="118">
        <f t="shared" si="789"/>
        <v>1.2602698000000001E-2</v>
      </c>
      <c r="AD1890" s="118">
        <f t="shared" si="790"/>
        <v>4.8283100106000006E-3</v>
      </c>
      <c r="AE1890" s="118">
        <f t="shared" si="791"/>
        <v>2.1590658996999998E-3</v>
      </c>
      <c r="AF1890" s="118">
        <f t="shared" si="792"/>
        <v>3.8967765999999996E-3</v>
      </c>
      <c r="AG1890" s="118">
        <f t="shared" si="793"/>
        <v>6.3626121624828537E-3</v>
      </c>
      <c r="AI1890" s="69">
        <v>1.3737261000000001</v>
      </c>
      <c r="AJ1890" s="69">
        <v>1.3325990999999999</v>
      </c>
      <c r="AK1890" s="69">
        <v>6.8466871999999998E-3</v>
      </c>
      <c r="AL1890" s="69">
        <v>0</v>
      </c>
      <c r="AM1890" s="69">
        <v>1.355532E-3</v>
      </c>
      <c r="AN1890" s="69">
        <v>3.0933282999999999E-2</v>
      </c>
      <c r="AO1890" s="69">
        <v>1.9914987000000002E-3</v>
      </c>
      <c r="AQ1890" s="116">
        <v>1.8131435999999999E-3</v>
      </c>
      <c r="AR1890" s="116">
        <v>1.6451218999999999E-3</v>
      </c>
      <c r="AS1890" s="199">
        <v>7.4238720999999995E-5</v>
      </c>
      <c r="AT1890" s="199">
        <v>9.3782984999999999E-5</v>
      </c>
      <c r="AU1890" s="150">
        <f t="shared" si="794"/>
        <v>9.8628412291147406E-8</v>
      </c>
      <c r="AV1890" s="150">
        <f t="shared" si="795"/>
        <v>2.7455148016805324E-10</v>
      </c>
      <c r="AW1890" s="163">
        <f t="shared" si="796"/>
        <v>1.3134871517599999E-2</v>
      </c>
      <c r="AX1890" s="196">
        <v>7.7982712999999995E-8</v>
      </c>
      <c r="AY1890" s="196">
        <v>2.3529321E-10</v>
      </c>
      <c r="AZ1890" s="196">
        <v>6.4285236999999999E-15</v>
      </c>
      <c r="BA1890" s="196">
        <v>1.0966705999999999E-14</v>
      </c>
      <c r="BB1890" s="196">
        <v>3.1107413999999999E-15</v>
      </c>
      <c r="BC1890" s="196">
        <v>1.1060558E-10</v>
      </c>
      <c r="BD1890" s="196">
        <v>2.0458385000000001E-8</v>
      </c>
      <c r="BE1890" s="196">
        <v>1.6628752999999999E-11</v>
      </c>
      <c r="BF1890" s="196">
        <v>2.2495922999999999E-11</v>
      </c>
      <c r="BG1890" s="196">
        <v>1.2817487E-14</v>
      </c>
      <c r="BH1890" s="196">
        <v>3.8511787000000002E-16</v>
      </c>
      <c r="BI1890" s="196">
        <v>1.1247317999999999E-13</v>
      </c>
      <c r="BJ1890" s="196">
        <v>1.1081751000000001E-15</v>
      </c>
      <c r="BK1890" s="196">
        <v>3.8165401000000002E-16</v>
      </c>
      <c r="BL1890" s="196">
        <v>3.7483696999999999E-12</v>
      </c>
      <c r="BM1890" s="196">
        <v>7.2946264000000006E-11</v>
      </c>
      <c r="BN1890" s="196">
        <v>3.0373213E-20</v>
      </c>
      <c r="BO1890" s="196">
        <v>9.1395176000000006E-6</v>
      </c>
      <c r="BP1890" s="108">
        <v>1.3125731999999999E-2</v>
      </c>
      <c r="BQ1890" s="108">
        <v>0</v>
      </c>
      <c r="BR1890" s="108">
        <v>0</v>
      </c>
      <c r="BS1890" s="108">
        <v>0</v>
      </c>
      <c r="BU1890" s="172">
        <v>4.8756188999999999E-6</v>
      </c>
      <c r="BV1890" s="172">
        <v>1.8792423E-7</v>
      </c>
      <c r="BW1890" s="172">
        <v>2.3426443999999999E-6</v>
      </c>
      <c r="BX1890" s="172">
        <v>2.0879936999999999E-8</v>
      </c>
      <c r="BY1890" s="172">
        <v>1.5016252E-7</v>
      </c>
      <c r="BZ1890" s="172">
        <v>6.4534533000000002E-8</v>
      </c>
      <c r="CA1890" s="172">
        <v>2.8061486000000001E-10</v>
      </c>
      <c r="CB1890" s="172">
        <v>9.8085893000000005E-8</v>
      </c>
      <c r="CC1890" s="172">
        <v>1.8206498000000001E-8</v>
      </c>
      <c r="CD1890" s="172">
        <v>1.3872712999999999E-7</v>
      </c>
      <c r="CE1890" s="172">
        <v>8.8207255000000003E-12</v>
      </c>
      <c r="CF1890" s="172">
        <v>6.7166484999999994E-17</v>
      </c>
      <c r="CG1890" s="172">
        <v>5.7670603000000004E-13</v>
      </c>
      <c r="CH1890" s="172">
        <v>2.1273948999999999E-7</v>
      </c>
      <c r="CI1890" s="172">
        <v>1.6289885999999999E-6</v>
      </c>
      <c r="CJ1890" s="172">
        <v>1.2435604999999999E-8</v>
      </c>
      <c r="CK1890" s="69">
        <v>0</v>
      </c>
      <c r="CM1890" s="197">
        <v>6.8027419999999999E-13</v>
      </c>
      <c r="CN1890" s="198">
        <v>8.4006357000000004E-2</v>
      </c>
      <c r="CO1890" s="198">
        <v>2.6975269999999999E-3</v>
      </c>
      <c r="CP1890" s="198">
        <v>1.4333122999999999E-4</v>
      </c>
      <c r="CQ1890" s="197">
        <v>5.0934328999999997E-11</v>
      </c>
      <c r="CR1890" s="197">
        <v>6.0163290999999998E-9</v>
      </c>
      <c r="CS1890" s="197">
        <v>6.0649238000000001E-6</v>
      </c>
      <c r="CT1890" s="198">
        <v>9.8148057999999992E-4</v>
      </c>
      <c r="CU1890" s="197">
        <v>8.5259427999999997E-9</v>
      </c>
      <c r="CV1890" s="197">
        <v>2.2853540999999999E-5</v>
      </c>
    </row>
    <row r="1891" spans="1:100" ht="14.4">
      <c r="A1891" t="s">
        <v>2685</v>
      </c>
      <c r="B1891" s="85" t="s">
        <v>912</v>
      </c>
      <c r="C1891" s="113" t="str">
        <f t="shared" si="797"/>
        <v>C.060.01.107</v>
      </c>
      <c r="D1891" s="9" t="s">
        <v>2103</v>
      </c>
      <c r="E1891" s="117" t="s">
        <v>1108</v>
      </c>
      <c r="F1891" s="115" t="str">
        <f t="shared" si="798"/>
        <v>Truck+container 28 tonne net B7 (max weight/volume ratio 0.41 t/m3) (m3km)</v>
      </c>
      <c r="G1891" s="143">
        <f t="shared" si="784"/>
        <v>2.9523158666666667E-2</v>
      </c>
      <c r="I1891" s="118">
        <f t="shared" si="785"/>
        <v>8.9741521462002698E-3</v>
      </c>
      <c r="K1891" s="161">
        <f t="shared" si="786"/>
        <v>9.3928520499999993E-4</v>
      </c>
      <c r="L1891" s="161">
        <f t="shared" si="787"/>
        <v>1.3692919330000001E-3</v>
      </c>
      <c r="M1891" s="162">
        <f t="shared" si="788"/>
        <v>2.2371012082002708E-3</v>
      </c>
      <c r="N1891" s="161">
        <v>4.4284737999999999E-3</v>
      </c>
      <c r="O1891" s="132">
        <v>2.4311109E-4</v>
      </c>
      <c r="P1891" s="132">
        <v>4.5229895000000001E-4</v>
      </c>
      <c r="Q1891" s="132">
        <v>3.7945771999999998E-4</v>
      </c>
      <c r="R1891" s="132">
        <v>4.8743776000000001E-4</v>
      </c>
      <c r="S1891" s="164">
        <v>2.2241149999999998E-6</v>
      </c>
      <c r="T1891" s="164">
        <v>7.0165610000000005E-5</v>
      </c>
      <c r="U1891" s="164">
        <v>6.1929093000000004E-5</v>
      </c>
      <c r="V1891" s="164">
        <v>3.8825865000000001E-5</v>
      </c>
      <c r="W1891" s="132">
        <v>4.6462289000000001E-4</v>
      </c>
      <c r="X1891" s="132">
        <v>2.1969382999999999E-3</v>
      </c>
      <c r="Y1891" s="132">
        <v>1.4732990999999999E-4</v>
      </c>
      <c r="Z1891" s="164">
        <v>1.3370353E-6</v>
      </c>
      <c r="AA1891" s="164">
        <v>7.9002707999999995E-12</v>
      </c>
      <c r="AC1891" s="118">
        <f t="shared" si="789"/>
        <v>4.4284737999999999E-3</v>
      </c>
      <c r="AD1891" s="118">
        <f t="shared" si="790"/>
        <v>1.696624338E-3</v>
      </c>
      <c r="AE1891" s="118">
        <f t="shared" si="791"/>
        <v>7.5867616830000003E-4</v>
      </c>
      <c r="AF1891" s="118">
        <f t="shared" si="792"/>
        <v>1.3692919330000001E-3</v>
      </c>
      <c r="AG1891" s="118">
        <f t="shared" si="793"/>
        <v>2.2357641729002708E-3</v>
      </c>
      <c r="AI1891" s="69">
        <v>0.48271488000000001</v>
      </c>
      <c r="AJ1891" s="69">
        <v>0.46826321999999998</v>
      </c>
      <c r="AK1891" s="69">
        <v>2.4058637000000001E-3</v>
      </c>
      <c r="AL1891" s="69">
        <v>0</v>
      </c>
      <c r="AM1891" s="69">
        <v>4.7632163000000001E-4</v>
      </c>
      <c r="AN1891" s="69">
        <v>1.0869675000000001E-2</v>
      </c>
      <c r="AO1891" s="69">
        <v>6.9979457E-4</v>
      </c>
      <c r="AQ1891" s="116">
        <v>6.3712220999999998E-4</v>
      </c>
      <c r="AR1891" s="116">
        <v>5.7808090999999996E-4</v>
      </c>
      <c r="AS1891" s="199">
        <v>2.6086813000000001E-5</v>
      </c>
      <c r="AT1891" s="199">
        <v>3.2954489999999997E-5</v>
      </c>
      <c r="AU1891" s="150">
        <f t="shared" si="794"/>
        <v>3.4657129342787307E-8</v>
      </c>
      <c r="AV1891" s="150">
        <f t="shared" si="795"/>
        <v>9.6474898576322867E-11</v>
      </c>
      <c r="AW1891" s="163">
        <f t="shared" si="796"/>
        <v>4.6154747434999999E-3</v>
      </c>
      <c r="AX1891" s="196">
        <v>2.7402418E-8</v>
      </c>
      <c r="AY1891" s="196">
        <v>8.2679899000000005E-11</v>
      </c>
      <c r="AZ1891" s="196">
        <v>2.2589248999999999E-15</v>
      </c>
      <c r="BA1891" s="196">
        <v>3.853601E-15</v>
      </c>
      <c r="BB1891" s="196">
        <v>1.0930863000000001E-15</v>
      </c>
      <c r="BC1891" s="196">
        <v>3.8865798000000002E-11</v>
      </c>
      <c r="BD1891" s="196">
        <v>7.1888907999999998E-9</v>
      </c>
      <c r="BE1891" s="196">
        <v>5.8431926999999998E-12</v>
      </c>
      <c r="BF1891" s="196">
        <v>7.9048630999999993E-12</v>
      </c>
      <c r="BG1891" s="196">
        <v>4.5039483999999996E-15</v>
      </c>
      <c r="BH1891" s="196">
        <v>1.3532692000000001E-16</v>
      </c>
      <c r="BI1891" s="196">
        <v>3.9522053000000001E-14</v>
      </c>
      <c r="BJ1891" s="196">
        <v>3.8940267999999999E-16</v>
      </c>
      <c r="BK1891" s="196">
        <v>1.3410974999999999E-16</v>
      </c>
      <c r="BL1891" s="196">
        <v>1.3171431E-12</v>
      </c>
      <c r="BM1891" s="196">
        <v>2.5632655000000001E-11</v>
      </c>
      <c r="BN1891" s="196">
        <v>1.0672870999999999E-20</v>
      </c>
      <c r="BO1891" s="196">
        <v>3.2115434999999999E-6</v>
      </c>
      <c r="BP1891" s="108">
        <v>4.6122632000000002E-3</v>
      </c>
      <c r="BQ1891" s="108">
        <v>0</v>
      </c>
      <c r="BR1891" s="108">
        <v>0</v>
      </c>
      <c r="BS1891" s="108">
        <v>0</v>
      </c>
      <c r="BU1891" s="172">
        <v>1.7132481999999999E-6</v>
      </c>
      <c r="BV1891" s="172">
        <v>6.603487E-8</v>
      </c>
      <c r="BW1891" s="172">
        <v>8.2318398999999996E-7</v>
      </c>
      <c r="BX1891" s="172">
        <v>7.3370202999999996E-9</v>
      </c>
      <c r="BY1891" s="172">
        <v>5.2765744999999999E-8</v>
      </c>
      <c r="BZ1891" s="172">
        <v>2.2676849E-8</v>
      </c>
      <c r="CA1891" s="172">
        <v>9.8605514000000004E-11</v>
      </c>
      <c r="CB1891" s="172">
        <v>3.4466491999999997E-8</v>
      </c>
      <c r="CC1891" s="172">
        <v>6.3975979999999997E-9</v>
      </c>
      <c r="CD1891" s="172">
        <v>4.8747455000000002E-8</v>
      </c>
      <c r="CE1891" s="172">
        <v>3.0995229000000002E-12</v>
      </c>
      <c r="CF1891" s="172">
        <v>2.3601692999999999E-17</v>
      </c>
      <c r="CG1891" s="172">
        <v>2.0264926999999999E-13</v>
      </c>
      <c r="CH1891" s="172">
        <v>7.4754725999999995E-8</v>
      </c>
      <c r="CI1891" s="172">
        <v>5.7241180999999998E-7</v>
      </c>
      <c r="CJ1891" s="172">
        <v>4.3697586999999996E-9</v>
      </c>
      <c r="CK1891" s="69">
        <v>0</v>
      </c>
      <c r="CM1891" s="197">
        <v>2.3904218E-13</v>
      </c>
      <c r="CN1891" s="198">
        <v>2.9519071000000001E-2</v>
      </c>
      <c r="CO1891" s="198">
        <v>9.4788651000000002E-4</v>
      </c>
      <c r="CP1891" s="197">
        <v>5.0365294000000001E-5</v>
      </c>
      <c r="CQ1891" s="197">
        <v>1.7897861E-11</v>
      </c>
      <c r="CR1891" s="197">
        <v>2.1140834000000001E-9</v>
      </c>
      <c r="CS1891" s="197">
        <v>2.1311591999999998E-6</v>
      </c>
      <c r="CT1891" s="198">
        <v>3.4488337000000002E-4</v>
      </c>
      <c r="CU1891" s="197">
        <v>2.9959389E-9</v>
      </c>
      <c r="CV1891" s="197">
        <v>8.0305268999999993E-6</v>
      </c>
    </row>
    <row r="1892" spans="1:100" ht="14.4">
      <c r="A1892" t="s">
        <v>2686</v>
      </c>
      <c r="B1892" s="85" t="s">
        <v>912</v>
      </c>
      <c r="C1892" s="113" t="str">
        <f t="shared" si="797"/>
        <v>C.060.01.108</v>
      </c>
      <c r="D1892" s="9" t="s">
        <v>2103</v>
      </c>
      <c r="E1892" s="117" t="s">
        <v>1108</v>
      </c>
      <c r="F1892" s="115" t="str">
        <f t="shared" si="798"/>
        <v>Truck+trailer 24 tonne net B7 (max weight/volume ratio 0.32 t/m3) (m3km)</v>
      </c>
      <c r="G1892" s="143">
        <f t="shared" si="784"/>
        <v>2.6885756000000004E-2</v>
      </c>
      <c r="I1892" s="118">
        <f t="shared" si="785"/>
        <v>8.172461182094512E-3</v>
      </c>
      <c r="K1892" s="161">
        <f t="shared" si="786"/>
        <v>8.5537572939999994E-4</v>
      </c>
      <c r="L1892" s="161">
        <f t="shared" si="787"/>
        <v>1.246968531E-3</v>
      </c>
      <c r="M1892" s="162">
        <f t="shared" si="788"/>
        <v>2.0372535216945128E-3</v>
      </c>
      <c r="N1892" s="161">
        <v>4.0328634000000004E-3</v>
      </c>
      <c r="O1892" s="132">
        <v>2.2139317000000001E-4</v>
      </c>
      <c r="P1892" s="132">
        <v>4.1189357999999999E-4</v>
      </c>
      <c r="Q1892" s="132">
        <v>3.4555950000000001E-4</v>
      </c>
      <c r="R1892" s="132">
        <v>4.4389332000000002E-4</v>
      </c>
      <c r="S1892" s="164">
        <v>2.0254274E-6</v>
      </c>
      <c r="T1892" s="164">
        <v>6.3897482E-5</v>
      </c>
      <c r="U1892" s="164">
        <v>5.6396761000000002E-5</v>
      </c>
      <c r="V1892" s="164">
        <v>3.5357420999999999E-5</v>
      </c>
      <c r="W1892" s="132">
        <v>4.2311657999999998E-4</v>
      </c>
      <c r="X1892" s="132">
        <v>2.0006784999999998E-3</v>
      </c>
      <c r="Y1892" s="132">
        <v>1.3416844E-4</v>
      </c>
      <c r="Z1892" s="164">
        <v>1.2175934999999999E-6</v>
      </c>
      <c r="AA1892" s="164">
        <v>7.1945132E-12</v>
      </c>
      <c r="AC1892" s="118">
        <f t="shared" si="789"/>
        <v>4.0328634000000004E-3</v>
      </c>
      <c r="AD1892" s="118">
        <f t="shared" si="790"/>
        <v>1.5450592404000001E-3</v>
      </c>
      <c r="AE1892" s="118">
        <f t="shared" si="791"/>
        <v>6.9090110449999997E-4</v>
      </c>
      <c r="AF1892" s="118">
        <f t="shared" si="792"/>
        <v>1.246968531E-3</v>
      </c>
      <c r="AG1892" s="118">
        <f t="shared" si="793"/>
        <v>2.0360359281945128E-3</v>
      </c>
      <c r="AI1892" s="69">
        <v>0.43959235000000002</v>
      </c>
      <c r="AJ1892" s="69">
        <v>0.42643171000000002</v>
      </c>
      <c r="AK1892" s="69">
        <v>2.1909399000000001E-3</v>
      </c>
      <c r="AL1892" s="69">
        <v>0</v>
      </c>
      <c r="AM1892" s="69">
        <v>4.3377022999999999E-4</v>
      </c>
      <c r="AN1892" s="69">
        <v>9.8986505999999995E-3</v>
      </c>
      <c r="AO1892" s="69">
        <v>6.3727958999999995E-4</v>
      </c>
      <c r="AQ1892" s="116">
        <v>5.8020596000000005E-4</v>
      </c>
      <c r="AR1892" s="116">
        <v>5.2643901999999999E-4</v>
      </c>
      <c r="AS1892" s="199">
        <v>2.3756391E-5</v>
      </c>
      <c r="AT1892" s="199">
        <v>3.0010555000000001E-5</v>
      </c>
      <c r="AU1892" s="150">
        <f t="shared" si="794"/>
        <v>3.156109177408326E-8</v>
      </c>
      <c r="AV1892" s="150">
        <f t="shared" si="795"/>
        <v>8.7856474333059415E-11</v>
      </c>
      <c r="AW1892" s="163">
        <f t="shared" si="796"/>
        <v>4.2031590456000001E-3</v>
      </c>
      <c r="AX1892" s="196">
        <v>2.4954468E-8</v>
      </c>
      <c r="AY1892" s="196">
        <v>7.5293828000000005E-11</v>
      </c>
      <c r="AZ1892" s="196">
        <v>2.0571276E-15</v>
      </c>
      <c r="BA1892" s="196">
        <v>3.509346E-15</v>
      </c>
      <c r="BB1892" s="196">
        <v>9.9543726999999996E-16</v>
      </c>
      <c r="BC1892" s="196">
        <v>3.5393787000000002E-11</v>
      </c>
      <c r="BD1892" s="196">
        <v>6.5466831999999998E-9</v>
      </c>
      <c r="BE1892" s="196">
        <v>5.3212008E-12</v>
      </c>
      <c r="BF1892" s="196">
        <v>7.1986953999999998E-12</v>
      </c>
      <c r="BG1892" s="196">
        <v>4.1015957000000002E-15</v>
      </c>
      <c r="BH1892" s="196">
        <v>1.2323772E-16</v>
      </c>
      <c r="BI1892" s="196">
        <v>3.5991416999999997E-14</v>
      </c>
      <c r="BJ1892" s="196">
        <v>3.5461604E-16</v>
      </c>
      <c r="BK1892" s="196">
        <v>1.2212928000000001E-16</v>
      </c>
      <c r="BL1892" s="196">
        <v>1.1994783000000001E-12</v>
      </c>
      <c r="BM1892" s="196">
        <v>2.3342804E-11</v>
      </c>
      <c r="BN1892" s="196">
        <v>9.7194280999999993E-21</v>
      </c>
      <c r="BO1892" s="196">
        <v>2.9246456000000002E-6</v>
      </c>
      <c r="BP1892" s="108">
        <v>4.2002343999999999E-3</v>
      </c>
      <c r="BQ1892" s="108">
        <v>0</v>
      </c>
      <c r="BR1892" s="108">
        <v>0</v>
      </c>
      <c r="BS1892" s="108">
        <v>0</v>
      </c>
      <c r="BU1892" s="172">
        <v>1.5601980000000001E-6</v>
      </c>
      <c r="BV1892" s="172">
        <v>6.0135755000000001E-8</v>
      </c>
      <c r="BW1892" s="172">
        <v>7.4964622000000005E-7</v>
      </c>
      <c r="BX1892" s="172">
        <v>6.6815797999999999E-9</v>
      </c>
      <c r="BY1892" s="172">
        <v>4.8052004999999997E-8</v>
      </c>
      <c r="BZ1892" s="172">
        <v>2.0651051E-8</v>
      </c>
      <c r="CA1892" s="172">
        <v>8.9796754999999997E-11</v>
      </c>
      <c r="CB1892" s="172">
        <v>3.1387485999999998E-8</v>
      </c>
      <c r="CC1892" s="172">
        <v>5.8260793E-9</v>
      </c>
      <c r="CD1892" s="172">
        <v>4.4392681999999997E-8</v>
      </c>
      <c r="CE1892" s="172">
        <v>2.8226322000000001E-12</v>
      </c>
      <c r="CF1892" s="172">
        <v>2.1493275000000001E-17</v>
      </c>
      <c r="CG1892" s="172">
        <v>1.8454592999999999E-13</v>
      </c>
      <c r="CH1892" s="172">
        <v>6.8076637000000001E-8</v>
      </c>
      <c r="CI1892" s="172">
        <v>5.2127634999999996E-7</v>
      </c>
      <c r="CJ1892" s="172">
        <v>3.9793936000000002E-9</v>
      </c>
      <c r="CK1892" s="69">
        <v>0</v>
      </c>
      <c r="CM1892" s="197">
        <v>2.1768774000000001E-13</v>
      </c>
      <c r="CN1892" s="198">
        <v>2.6882033999999999E-2</v>
      </c>
      <c r="CO1892" s="198">
        <v>8.6320864999999997E-4</v>
      </c>
      <c r="CP1892" s="197">
        <v>4.5865994999999997E-5</v>
      </c>
      <c r="CQ1892" s="197">
        <v>1.6298985E-11</v>
      </c>
      <c r="CR1892" s="197">
        <v>1.9252253000000001E-9</v>
      </c>
      <c r="CS1892" s="197">
        <v>1.9407756000000001E-6</v>
      </c>
      <c r="CT1892" s="198">
        <v>3.1407378999999999E-4</v>
      </c>
      <c r="CU1892" s="197">
        <v>2.7283016999999999E-9</v>
      </c>
      <c r="CV1892" s="197">
        <v>7.3131330999999997E-6</v>
      </c>
    </row>
    <row r="1893" spans="1:100" ht="14.4">
      <c r="B1893" s="85"/>
      <c r="C1893" s="113"/>
      <c r="D1893" s="1" t="s">
        <v>2104</v>
      </c>
      <c r="E1893" s="117"/>
      <c r="S1893" s="3"/>
      <c r="T1893" s="3"/>
      <c r="U1893" s="3"/>
      <c r="V1893" s="3"/>
      <c r="Z1893" s="3"/>
      <c r="AA1893" s="3"/>
      <c r="AC1893" s="142"/>
      <c r="AD1893" s="142"/>
      <c r="AE1893" s="142"/>
      <c r="AF1893" s="142"/>
      <c r="AG1893" s="142"/>
      <c r="AS1893" s="3"/>
      <c r="AT1893" s="3"/>
      <c r="AU1893" s="86"/>
      <c r="AV1893" s="86"/>
      <c r="AW1893" s="86"/>
      <c r="AX1893" s="3"/>
      <c r="AY1893" s="3"/>
      <c r="AZ1893" s="3"/>
      <c r="BA1893" s="3"/>
      <c r="BB1893" s="3"/>
      <c r="BC1893" s="3"/>
      <c r="BD1893" s="3"/>
      <c r="BE1893" s="3"/>
      <c r="BF1893" s="3"/>
      <c r="BG1893" s="3"/>
      <c r="BH1893" s="3"/>
      <c r="BI1893" s="3"/>
      <c r="BJ1893" s="3"/>
      <c r="BK1893" s="3"/>
      <c r="BL1893" s="3"/>
      <c r="BM1893" s="3"/>
      <c r="BN1893" s="3"/>
      <c r="BO1893" s="3"/>
      <c r="BU1893" s="3"/>
      <c r="BV1893" s="3"/>
      <c r="BW1893" s="3"/>
      <c r="BX1893" s="3"/>
      <c r="BY1893" s="3"/>
      <c r="BZ1893" s="3"/>
      <c r="CA1893" s="3"/>
      <c r="CB1893" s="3"/>
      <c r="CC1893" s="3"/>
      <c r="CD1893" s="3"/>
      <c r="CE1893" s="3"/>
      <c r="CF1893" s="3"/>
      <c r="CG1893" s="3"/>
      <c r="CH1893" s="3"/>
      <c r="CI1893" s="3"/>
      <c r="CJ1893" s="3"/>
      <c r="CM1893" s="3"/>
      <c r="CP1893" s="3"/>
      <c r="CQ1893" s="3"/>
      <c r="CR1893" s="3"/>
      <c r="CS1893" s="3"/>
      <c r="CU1893" s="3"/>
      <c r="CV1893" s="3"/>
    </row>
    <row r="1894" spans="1:100" ht="14.4">
      <c r="A1894" t="s">
        <v>2687</v>
      </c>
      <c r="B1894" s="85" t="s">
        <v>912</v>
      </c>
      <c r="C1894" s="113" t="str">
        <f t="shared" si="797"/>
        <v>C.060.03.104</v>
      </c>
      <c r="D1894" s="9" t="s">
        <v>2104</v>
      </c>
      <c r="E1894" s="117" t="s">
        <v>1432</v>
      </c>
      <c r="F1894" s="115" t="str">
        <f t="shared" si="798"/>
        <v>Truck +trailer  Euro 6 - HVO diesel from tallow waste (output per meter)</v>
      </c>
      <c r="G1894" s="143">
        <f t="shared" si="784"/>
        <v>2.0602758666666667E-4</v>
      </c>
      <c r="I1894" s="118">
        <f t="shared" si="785"/>
        <v>9.2958204100235573E-5</v>
      </c>
      <c r="K1894" s="161">
        <f t="shared" si="786"/>
        <v>2.6857048595E-5</v>
      </c>
      <c r="L1894" s="161">
        <f t="shared" si="787"/>
        <v>3.0837375302000004E-5</v>
      </c>
      <c r="M1894" s="162">
        <f t="shared" si="788"/>
        <v>4.3596422032355798E-6</v>
      </c>
      <c r="N1894" s="165">
        <v>3.0904137999999998E-5</v>
      </c>
      <c r="O1894" s="164">
        <v>3.7899509999999998E-6</v>
      </c>
      <c r="P1894" s="164">
        <v>1.0894389E-5</v>
      </c>
      <c r="Q1894" s="164">
        <v>1.0252144E-5</v>
      </c>
      <c r="R1894" s="164">
        <v>1.6545628E-5</v>
      </c>
      <c r="S1894" s="164">
        <v>4.8116340000000003E-9</v>
      </c>
      <c r="T1894" s="164">
        <v>5.4464961000000002E-8</v>
      </c>
      <c r="U1894" s="164">
        <v>1.3137238E-7</v>
      </c>
      <c r="V1894" s="164">
        <v>1.2815992999999999E-6</v>
      </c>
      <c r="W1894" s="164">
        <v>1.5937277000000001E-5</v>
      </c>
      <c r="X1894" s="164">
        <v>3.031181E-6</v>
      </c>
      <c r="Y1894" s="164">
        <v>8.4385921999999994E-8</v>
      </c>
      <c r="Z1894" s="164">
        <v>4.6861628999999997E-8</v>
      </c>
      <c r="AA1894" s="164">
        <v>2.7423558000000001E-13</v>
      </c>
      <c r="AC1894" s="118">
        <f t="shared" si="789"/>
        <v>3.0904137999999998E-5</v>
      </c>
      <c r="AD1894" s="118">
        <f t="shared" si="790"/>
        <v>4.1672760975000004E-5</v>
      </c>
      <c r="AE1894" s="118">
        <f t="shared" si="791"/>
        <v>1.4862574009000001E-5</v>
      </c>
      <c r="AF1894" s="118">
        <f t="shared" si="792"/>
        <v>3.0837375301999998E-5</v>
      </c>
      <c r="AG1894" s="118">
        <f t="shared" si="793"/>
        <v>4.3127805742355798E-6</v>
      </c>
      <c r="AI1894" s="69">
        <v>1.4228253E-2</v>
      </c>
      <c r="AJ1894" s="69">
        <v>3.8278634000000001E-3</v>
      </c>
      <c r="AK1894" s="172">
        <v>5.5954025999999998E-5</v>
      </c>
      <c r="AL1894" s="69">
        <v>0</v>
      </c>
      <c r="AM1894" s="69">
        <v>1.0310793E-2</v>
      </c>
      <c r="AN1894" s="172">
        <v>1.9384870999999999E-5</v>
      </c>
      <c r="AO1894" s="172">
        <v>1.4257001E-5</v>
      </c>
      <c r="AQ1894" s="199">
        <v>6.3703305999999998E-6</v>
      </c>
      <c r="AR1894" s="199">
        <v>5.8683660999999999E-6</v>
      </c>
      <c r="AS1894" s="199">
        <v>2.5368358999999998E-7</v>
      </c>
      <c r="AT1894" s="199">
        <v>2.4828088000000001E-7</v>
      </c>
      <c r="AU1894" s="150">
        <f t="shared" si="794"/>
        <v>3.5182050230527299E-10</v>
      </c>
      <c r="AV1894" s="150">
        <f t="shared" si="795"/>
        <v>9.3817896480906555E-13</v>
      </c>
      <c r="AW1894" s="163">
        <f t="shared" si="796"/>
        <v>3.4773232270000001E-5</v>
      </c>
      <c r="AX1894" s="196">
        <v>1.9128642999999999E-10</v>
      </c>
      <c r="AY1894" s="196">
        <v>5.7716089999999995E-13</v>
      </c>
      <c r="AZ1894" s="196">
        <v>1.5768708999999999E-17</v>
      </c>
      <c r="BA1894" s="196">
        <v>1.3376687E-16</v>
      </c>
      <c r="BB1894" s="196">
        <v>3.7943403000000001E-17</v>
      </c>
      <c r="BC1894" s="196">
        <v>1.2682285000000001E-12</v>
      </c>
      <c r="BD1894" s="196">
        <v>1.5909507000000001E-10</v>
      </c>
      <c r="BE1894" s="196">
        <v>1.8466442E-13</v>
      </c>
      <c r="BF1894" s="196">
        <v>1.7580797000000001E-13</v>
      </c>
      <c r="BG1894" s="196">
        <v>1.5619520000000001E-16</v>
      </c>
      <c r="BH1894" s="196">
        <v>4.6963945999999999E-18</v>
      </c>
      <c r="BI1894" s="196">
        <v>3.2023462000000002E-17</v>
      </c>
      <c r="BJ1894" s="196">
        <v>2.5899193E-17</v>
      </c>
      <c r="BK1894" s="196">
        <v>4.7688855000000002E-18</v>
      </c>
      <c r="BL1894" s="196">
        <v>1.2755668999999999E-14</v>
      </c>
      <c r="BM1894" s="196">
        <v>1.0747563E-13</v>
      </c>
      <c r="BN1894" s="196">
        <v>3.7047857000000002E-22</v>
      </c>
      <c r="BO1894" s="196">
        <v>1.0606727000000001E-7</v>
      </c>
      <c r="BP1894" s="196">
        <v>3.4667165000000003E-5</v>
      </c>
      <c r="BQ1894" s="196">
        <v>5.0370796E-14</v>
      </c>
      <c r="BR1894" s="196">
        <v>3.0630888999999999E-16</v>
      </c>
      <c r="BS1894" s="196">
        <v>1.3704487000000001E-20</v>
      </c>
      <c r="BU1894" s="172">
        <v>1.7133276000000001E-8</v>
      </c>
      <c r="BV1894" s="172">
        <v>1.6113820999999999E-9</v>
      </c>
      <c r="BW1894" s="172">
        <v>5.7445958999999997E-9</v>
      </c>
      <c r="BX1894" s="172">
        <v>1.6414540999999999E-11</v>
      </c>
      <c r="BY1894" s="172">
        <v>9.371945399999999E-10</v>
      </c>
      <c r="BZ1894" s="172">
        <v>7.8503232000000002E-10</v>
      </c>
      <c r="CA1894" s="172">
        <v>3.4222066999999999E-12</v>
      </c>
      <c r="CB1894" s="172">
        <v>1.1928053999999999E-9</v>
      </c>
      <c r="CC1894" s="172">
        <v>9.1085088E-12</v>
      </c>
      <c r="CD1894" s="172">
        <v>4.2984193E-11</v>
      </c>
      <c r="CE1894" s="172">
        <v>1.0759118E-13</v>
      </c>
      <c r="CF1894" s="172">
        <v>8.1926609000000003E-19</v>
      </c>
      <c r="CG1894" s="172">
        <v>7.0343965999999999E-15</v>
      </c>
      <c r="CH1894" s="172">
        <v>1.9928184000000001E-9</v>
      </c>
      <c r="CI1894" s="172">
        <v>4.6426730999999998E-9</v>
      </c>
      <c r="CJ1894" s="172">
        <v>1.4749866000000001E-10</v>
      </c>
      <c r="CK1894" s="172">
        <v>7.2310945999999999E-12</v>
      </c>
      <c r="CM1894" s="197">
        <v>8.2976738000000007E-15</v>
      </c>
      <c r="CN1894" s="198">
        <v>2.0595103E-4</v>
      </c>
      <c r="CO1894" s="197">
        <v>3.2820286999999999E-5</v>
      </c>
      <c r="CP1894" s="197">
        <v>1.2820510000000001E-6</v>
      </c>
      <c r="CQ1894" s="197">
        <v>1.6444238000000001E-14</v>
      </c>
      <c r="CR1894" s="197">
        <v>1.6826662E-12</v>
      </c>
      <c r="CS1894" s="197">
        <v>3.6364203000000002E-8</v>
      </c>
      <c r="CT1894" s="197">
        <v>1.29802E-5</v>
      </c>
      <c r="CU1894" s="197">
        <v>1.0389722E-10</v>
      </c>
      <c r="CV1894" s="197">
        <v>2.7793095000000001E-7</v>
      </c>
    </row>
    <row r="1895" spans="1:100" ht="14.4">
      <c r="A1895" t="s">
        <v>2688</v>
      </c>
      <c r="B1895" s="85" t="s">
        <v>912</v>
      </c>
      <c r="C1895" s="113" t="str">
        <f t="shared" si="797"/>
        <v>C.060.03.105</v>
      </c>
      <c r="D1895" s="9" t="s">
        <v>2104</v>
      </c>
      <c r="E1895" s="117" t="s">
        <v>913</v>
      </c>
      <c r="F1895" s="115" t="str">
        <f t="shared" si="798"/>
        <v>Truck+container 28 tonne net HVO (min weight/volume ratio 0.41 t/m3) (tkm)</v>
      </c>
      <c r="G1895" s="143">
        <f t="shared" si="784"/>
        <v>1.4716256666666669E-2</v>
      </c>
      <c r="I1895" s="118">
        <f t="shared" si="785"/>
        <v>6.6398718376282553E-3</v>
      </c>
      <c r="K1895" s="161">
        <f t="shared" si="786"/>
        <v>1.9183606524400001E-3</v>
      </c>
      <c r="L1895" s="161">
        <f t="shared" si="787"/>
        <v>2.2026696674000003E-3</v>
      </c>
      <c r="M1895" s="162">
        <f t="shared" si="788"/>
        <v>3.11403017788255E-4</v>
      </c>
      <c r="N1895" s="161">
        <v>2.2074385000000001E-3</v>
      </c>
      <c r="O1895" s="132">
        <v>2.7071079E-4</v>
      </c>
      <c r="P1895" s="132">
        <v>7.7817067000000005E-4</v>
      </c>
      <c r="Q1895" s="132">
        <v>7.3229600999999997E-4</v>
      </c>
      <c r="R1895" s="132">
        <v>1.1818306E-3</v>
      </c>
      <c r="S1895" s="164">
        <v>3.4368814000000001E-7</v>
      </c>
      <c r="T1895" s="164">
        <v>3.8903542999999999E-6</v>
      </c>
      <c r="U1895" s="164">
        <v>9.3837414999999998E-6</v>
      </c>
      <c r="V1895" s="164">
        <v>9.1542809000000005E-5</v>
      </c>
      <c r="W1895" s="132">
        <v>1.1383769000000001E-3</v>
      </c>
      <c r="X1895" s="132">
        <v>2.1651293E-4</v>
      </c>
      <c r="Y1895" s="164">
        <v>6.0275659000000001E-6</v>
      </c>
      <c r="Z1895" s="164">
        <v>3.3472591999999999E-6</v>
      </c>
      <c r="AA1895" s="164">
        <v>1.9588255000000001E-11</v>
      </c>
      <c r="AC1895" s="118">
        <f t="shared" si="789"/>
        <v>2.2074385000000001E-3</v>
      </c>
      <c r="AD1895" s="118">
        <f t="shared" si="790"/>
        <v>2.97662585394E-3</v>
      </c>
      <c r="AE1895" s="118">
        <f t="shared" si="791"/>
        <v>1.0616124607E-3</v>
      </c>
      <c r="AF1895" s="118">
        <f t="shared" si="792"/>
        <v>2.2026696674000003E-3</v>
      </c>
      <c r="AG1895" s="118">
        <f t="shared" si="793"/>
        <v>3.0805575858825499E-4</v>
      </c>
      <c r="AI1895" s="69">
        <v>1.0163038</v>
      </c>
      <c r="AJ1895" s="69">
        <v>0.27341882000000001</v>
      </c>
      <c r="AK1895" s="69">
        <v>3.9967160999999996E-3</v>
      </c>
      <c r="AL1895" s="69">
        <v>0</v>
      </c>
      <c r="AM1895" s="69">
        <v>0.73648524000000004</v>
      </c>
      <c r="AN1895" s="69">
        <v>1.3846336999999999E-3</v>
      </c>
      <c r="AO1895" s="69">
        <v>1.0183572E-3</v>
      </c>
      <c r="AQ1895" s="116">
        <v>4.5502360999999999E-4</v>
      </c>
      <c r="AR1895" s="116">
        <v>4.1916901000000001E-4</v>
      </c>
      <c r="AS1895" s="199">
        <v>1.8120256999999999E-5</v>
      </c>
      <c r="AT1895" s="199">
        <v>1.7734349000000001E-5</v>
      </c>
      <c r="AU1895" s="150">
        <f t="shared" si="794"/>
        <v>2.5130036877659504E-8</v>
      </c>
      <c r="AV1895" s="150">
        <f t="shared" si="795"/>
        <v>6.7012783772594674E-11</v>
      </c>
      <c r="AW1895" s="163">
        <f t="shared" si="796"/>
        <v>2.4838023331999999E-3</v>
      </c>
      <c r="AX1895" s="196">
        <v>1.3663317E-8</v>
      </c>
      <c r="AY1895" s="196">
        <v>4.1225779000000002E-11</v>
      </c>
      <c r="AZ1895" s="196">
        <v>1.1263363E-15</v>
      </c>
      <c r="BA1895" s="196">
        <v>9.5547764999999993E-15</v>
      </c>
      <c r="BB1895" s="196">
        <v>2.7102429999999999E-15</v>
      </c>
      <c r="BC1895" s="196">
        <v>9.0587748999999994E-11</v>
      </c>
      <c r="BD1895" s="196">
        <v>1.1363934000000001E-8</v>
      </c>
      <c r="BE1895" s="196">
        <v>1.3190316E-11</v>
      </c>
      <c r="BF1895" s="196">
        <v>1.2557712000000001E-11</v>
      </c>
      <c r="BG1895" s="196">
        <v>1.11568E-14</v>
      </c>
      <c r="BH1895" s="196">
        <v>3.3545676000000002E-16</v>
      </c>
      <c r="BI1895" s="196">
        <v>2.2873900999999999E-15</v>
      </c>
      <c r="BJ1895" s="196">
        <v>1.8499423999999998E-15</v>
      </c>
      <c r="BK1895" s="196">
        <v>3.4063468000000002E-16</v>
      </c>
      <c r="BL1895" s="196">
        <v>9.1111923999999994E-13</v>
      </c>
      <c r="BM1895" s="196">
        <v>7.6768304000000003E-12</v>
      </c>
      <c r="BN1895" s="196">
        <v>2.6462754999999999E-20</v>
      </c>
      <c r="BO1895" s="196">
        <v>7.5762331999999997E-6</v>
      </c>
      <c r="BP1895" s="108">
        <v>2.4762260999999998E-3</v>
      </c>
      <c r="BQ1895" s="196">
        <v>3.5979139999999998E-12</v>
      </c>
      <c r="BR1895" s="196">
        <v>2.1879207000000001E-14</v>
      </c>
      <c r="BS1895" s="196">
        <v>9.7889190999999996E-19</v>
      </c>
      <c r="BU1895" s="172">
        <v>1.2238053999999999E-6</v>
      </c>
      <c r="BV1895" s="172">
        <v>1.1509871999999999E-7</v>
      </c>
      <c r="BW1895" s="172">
        <v>4.1032828E-7</v>
      </c>
      <c r="BX1895" s="172">
        <v>1.1724671999999999E-9</v>
      </c>
      <c r="BY1895" s="172">
        <v>6.6942467000000005E-8</v>
      </c>
      <c r="BZ1895" s="172">
        <v>5.6073737000000002E-8</v>
      </c>
      <c r="CA1895" s="172">
        <v>2.4444333999999997E-10</v>
      </c>
      <c r="CB1895" s="172">
        <v>8.5200386000000006E-8</v>
      </c>
      <c r="CC1895" s="172">
        <v>6.5060776999999998E-10</v>
      </c>
      <c r="CD1895" s="172">
        <v>3.0702994999999999E-9</v>
      </c>
      <c r="CE1895" s="172">
        <v>7.6850842000000006E-12</v>
      </c>
      <c r="CF1895" s="172">
        <v>5.8519006999999996E-17</v>
      </c>
      <c r="CG1895" s="172">
        <v>5.0245689999999999E-13</v>
      </c>
      <c r="CH1895" s="172">
        <v>1.4234417E-7</v>
      </c>
      <c r="CI1895" s="172">
        <v>3.3161951000000002E-7</v>
      </c>
      <c r="CJ1895" s="172">
        <v>1.0535618E-8</v>
      </c>
      <c r="CK1895" s="172">
        <v>5.1650676000000005E-10</v>
      </c>
      <c r="CM1895" s="197">
        <v>5.9269097999999997E-13</v>
      </c>
      <c r="CN1895" s="198">
        <v>1.4710788000000001E-2</v>
      </c>
      <c r="CO1895" s="198">
        <v>2.3443062000000001E-3</v>
      </c>
      <c r="CP1895" s="197">
        <v>9.1575068999999999E-5</v>
      </c>
      <c r="CQ1895" s="197">
        <v>1.1745884E-12</v>
      </c>
      <c r="CR1895" s="197">
        <v>1.2019044E-10</v>
      </c>
      <c r="CS1895" s="197">
        <v>2.5974431E-6</v>
      </c>
      <c r="CT1895" s="198">
        <v>9.2715717000000004E-4</v>
      </c>
      <c r="CU1895" s="197">
        <v>7.4212299999999996E-9</v>
      </c>
      <c r="CV1895" s="197">
        <v>1.9852211E-5</v>
      </c>
    </row>
    <row r="1896" spans="1:100" ht="14.4">
      <c r="A1896" t="s">
        <v>2689</v>
      </c>
      <c r="B1896" s="85" t="s">
        <v>912</v>
      </c>
      <c r="C1896" s="113" t="str">
        <f t="shared" si="797"/>
        <v>C.060.03.106</v>
      </c>
      <c r="D1896" s="9" t="s">
        <v>2104</v>
      </c>
      <c r="E1896" s="117" t="s">
        <v>913</v>
      </c>
      <c r="F1896" s="115" t="str">
        <f t="shared" si="798"/>
        <v>Truck+trailer 24 tonne net HVO (min weight/volume ratio 0.32 t/m3) (tkm)</v>
      </c>
      <c r="G1896" s="143">
        <f t="shared" si="784"/>
        <v>1.7168966000000001E-2</v>
      </c>
      <c r="I1896" s="118">
        <f t="shared" si="785"/>
        <v>7.7465170729529654E-3</v>
      </c>
      <c r="K1896" s="161">
        <f t="shared" si="786"/>
        <v>2.2380873562000002E-3</v>
      </c>
      <c r="L1896" s="161">
        <f t="shared" si="787"/>
        <v>2.5697812982E-3</v>
      </c>
      <c r="M1896" s="162">
        <f t="shared" si="788"/>
        <v>3.6330351855296504E-4</v>
      </c>
      <c r="N1896" s="161">
        <v>2.5753449000000001E-3</v>
      </c>
      <c r="O1896" s="132">
        <v>3.1582924999999998E-4</v>
      </c>
      <c r="P1896" s="132">
        <v>9.0786578999999998E-4</v>
      </c>
      <c r="Q1896" s="132">
        <v>8.5434534E-4</v>
      </c>
      <c r="R1896" s="132">
        <v>1.3788023E-3</v>
      </c>
      <c r="S1896" s="164">
        <v>4.0096950000000001E-7</v>
      </c>
      <c r="T1896" s="164">
        <v>4.5387466999999998E-6</v>
      </c>
      <c r="U1896" s="164">
        <v>1.0947698E-5</v>
      </c>
      <c r="V1896" s="132">
        <v>1.0679994E-4</v>
      </c>
      <c r="W1896" s="132">
        <v>1.3281064E-3</v>
      </c>
      <c r="X1896" s="132">
        <v>2.5259841999999998E-4</v>
      </c>
      <c r="Y1896" s="164">
        <v>7.0321601999999998E-6</v>
      </c>
      <c r="Z1896" s="164">
        <v>3.9051356999999996E-6</v>
      </c>
      <c r="AA1896" s="164">
        <v>2.2852965E-11</v>
      </c>
      <c r="AC1896" s="118">
        <f t="shared" si="789"/>
        <v>2.5753449000000001E-3</v>
      </c>
      <c r="AD1896" s="118">
        <f t="shared" si="790"/>
        <v>3.4727300942000001E-3</v>
      </c>
      <c r="AE1896" s="118">
        <f t="shared" si="791"/>
        <v>1.2385478736999999E-3</v>
      </c>
      <c r="AF1896" s="118">
        <f t="shared" si="792"/>
        <v>2.5697812981999996E-3</v>
      </c>
      <c r="AG1896" s="118">
        <f t="shared" si="793"/>
        <v>3.5939838285296502E-4</v>
      </c>
      <c r="AI1896" s="69">
        <v>1.1856876999999999</v>
      </c>
      <c r="AJ1896" s="69">
        <v>0.31898862</v>
      </c>
      <c r="AK1896" s="69">
        <v>4.6628355000000003E-3</v>
      </c>
      <c r="AL1896" s="69">
        <v>0</v>
      </c>
      <c r="AM1896" s="69">
        <v>0.85923278000000003</v>
      </c>
      <c r="AN1896" s="69">
        <v>1.6154059E-3</v>
      </c>
      <c r="AO1896" s="69">
        <v>1.1880834000000001E-3</v>
      </c>
      <c r="AQ1896" s="116">
        <v>5.3086088000000003E-4</v>
      </c>
      <c r="AR1896" s="116">
        <v>4.8903051000000002E-4</v>
      </c>
      <c r="AS1896" s="199">
        <v>2.1140298999999999E-5</v>
      </c>
      <c r="AT1896" s="199">
        <v>2.0690073E-5</v>
      </c>
      <c r="AU1896" s="150">
        <f t="shared" si="794"/>
        <v>2.9318375860089204E-8</v>
      </c>
      <c r="AV1896" s="150">
        <f t="shared" si="795"/>
        <v>7.8181579901263834E-11</v>
      </c>
      <c r="AW1896" s="163">
        <f t="shared" si="796"/>
        <v>2.8977693388000003E-3</v>
      </c>
      <c r="AX1896" s="196">
        <v>1.5940536000000001E-8</v>
      </c>
      <c r="AY1896" s="196">
        <v>4.8096742E-11</v>
      </c>
      <c r="AZ1896" s="196">
        <v>1.3140591000000001E-15</v>
      </c>
      <c r="BA1896" s="196">
        <v>1.1147239E-14</v>
      </c>
      <c r="BB1896" s="196">
        <v>3.1619502E-15</v>
      </c>
      <c r="BC1896" s="196">
        <v>1.0568571E-10</v>
      </c>
      <c r="BD1896" s="196">
        <v>1.3257923000000001E-8</v>
      </c>
      <c r="BE1896" s="196">
        <v>1.5388701000000001E-11</v>
      </c>
      <c r="BF1896" s="196">
        <v>1.4650664000000001E-11</v>
      </c>
      <c r="BG1896" s="196">
        <v>1.3016266999999999E-14</v>
      </c>
      <c r="BH1896" s="196">
        <v>3.9136621999999998E-16</v>
      </c>
      <c r="BI1896" s="196">
        <v>2.6686218E-15</v>
      </c>
      <c r="BJ1896" s="196">
        <v>2.1582661000000002E-15</v>
      </c>
      <c r="BK1896" s="196">
        <v>3.9740713000000001E-16</v>
      </c>
      <c r="BL1896" s="196">
        <v>1.0629725000000001E-12</v>
      </c>
      <c r="BM1896" s="196">
        <v>8.9563021000000001E-12</v>
      </c>
      <c r="BN1896" s="196">
        <v>3.0873214000000002E-20</v>
      </c>
      <c r="BO1896" s="196">
        <v>8.8389387999999995E-6</v>
      </c>
      <c r="BP1896" s="108">
        <v>2.8889304000000002E-3</v>
      </c>
      <c r="BQ1896" s="196">
        <v>4.1975662999999997E-12</v>
      </c>
      <c r="BR1896" s="196">
        <v>2.5525741E-14</v>
      </c>
      <c r="BS1896" s="196">
        <v>1.1420406000000001E-18</v>
      </c>
      <c r="BU1896" s="172">
        <v>1.427773E-6</v>
      </c>
      <c r="BV1896" s="172">
        <v>1.3428184000000001E-7</v>
      </c>
      <c r="BW1896" s="172">
        <v>4.7871631999999998E-7</v>
      </c>
      <c r="BX1896" s="172">
        <v>1.3678785E-9</v>
      </c>
      <c r="BY1896" s="172">
        <v>7.8099544999999995E-8</v>
      </c>
      <c r="BZ1896" s="172">
        <v>6.5419359999999994E-8</v>
      </c>
      <c r="CA1896" s="172">
        <v>2.8518389999999999E-10</v>
      </c>
      <c r="CB1896" s="172">
        <v>9.9400450999999998E-8</v>
      </c>
      <c r="CC1896" s="172">
        <v>7.5904240000000004E-10</v>
      </c>
      <c r="CD1896" s="172">
        <v>3.5820161E-9</v>
      </c>
      <c r="CE1896" s="172">
        <v>8.9659315999999997E-12</v>
      </c>
      <c r="CF1896" s="172">
        <v>6.8272175000000001E-17</v>
      </c>
      <c r="CG1896" s="172">
        <v>5.8619971999999997E-13</v>
      </c>
      <c r="CH1896" s="172">
        <v>1.6606820000000001E-7</v>
      </c>
      <c r="CI1896" s="172">
        <v>3.8688942999999999E-7</v>
      </c>
      <c r="CJ1896" s="172">
        <v>1.2291555000000001E-8</v>
      </c>
      <c r="CK1896" s="172">
        <v>6.0259122000000004E-10</v>
      </c>
      <c r="CM1896" s="197">
        <v>6.9147280999999997E-13</v>
      </c>
      <c r="CN1896" s="198">
        <v>1.7162586000000001E-2</v>
      </c>
      <c r="CO1896" s="198">
        <v>2.7350238999999999E-3</v>
      </c>
      <c r="CP1896" s="198">
        <v>1.0683757999999999E-4</v>
      </c>
      <c r="CQ1896" s="197">
        <v>1.3703531999999999E-12</v>
      </c>
      <c r="CR1896" s="197">
        <v>1.4022218E-10</v>
      </c>
      <c r="CS1896" s="197">
        <v>3.0303503E-6</v>
      </c>
      <c r="CT1896" s="198">
        <v>1.0816834000000001E-3</v>
      </c>
      <c r="CU1896" s="197">
        <v>8.6581015999999998E-9</v>
      </c>
      <c r="CV1896" s="197">
        <v>2.3160912999999999E-5</v>
      </c>
    </row>
    <row r="1897" spans="1:100" ht="14.4">
      <c r="A1897" t="s">
        <v>2690</v>
      </c>
      <c r="B1897" s="85" t="s">
        <v>912</v>
      </c>
      <c r="C1897" s="113" t="str">
        <f t="shared" si="797"/>
        <v>C.060.03.107</v>
      </c>
      <c r="D1897" s="9" t="s">
        <v>2104</v>
      </c>
      <c r="E1897" s="117" t="s">
        <v>1108</v>
      </c>
      <c r="F1897" s="115" t="str">
        <f t="shared" si="798"/>
        <v>Truck+container 28 tonne net HVO (max weight/volume ratio 0.41 t/m3) (m3km)</v>
      </c>
      <c r="G1897" s="143">
        <f t="shared" si="784"/>
        <v>6.0330187333333335E-3</v>
      </c>
      <c r="I1897" s="118">
        <f t="shared" si="785"/>
        <v>2.7220557887703244E-3</v>
      </c>
      <c r="K1897" s="161">
        <f t="shared" si="786"/>
        <v>7.8644359144000012E-4</v>
      </c>
      <c r="L1897" s="161">
        <f t="shared" si="787"/>
        <v>9.0299782910000003E-4</v>
      </c>
      <c r="M1897" s="162">
        <f t="shared" si="788"/>
        <v>1.2766155823032427E-4</v>
      </c>
      <c r="N1897" s="161">
        <v>9.0495281000000001E-4</v>
      </c>
      <c r="O1897" s="132">
        <v>1.1097953000000001E-4</v>
      </c>
      <c r="P1897" s="132">
        <v>3.1901580000000002E-4</v>
      </c>
      <c r="Q1897" s="132">
        <v>3.0020920000000003E-4</v>
      </c>
      <c r="R1897" s="132">
        <v>4.8449862E-4</v>
      </c>
      <c r="S1897" s="164">
        <v>1.4089704000000001E-7</v>
      </c>
      <c r="T1897" s="164">
        <v>1.5948744000000001E-6</v>
      </c>
      <c r="U1897" s="164">
        <v>3.8469217999999998E-6</v>
      </c>
      <c r="V1897" s="164">
        <v>3.7528531000000003E-5</v>
      </c>
      <c r="W1897" s="132">
        <v>4.6668453999999999E-4</v>
      </c>
      <c r="X1897" s="164">
        <v>8.8760789999999998E-5</v>
      </c>
      <c r="Y1897" s="164">
        <v>2.4710372999999999E-6</v>
      </c>
      <c r="Z1897" s="164">
        <v>1.3722292E-6</v>
      </c>
      <c r="AA1897" s="164">
        <v>8.0303243000000001E-12</v>
      </c>
      <c r="AC1897" s="118">
        <f t="shared" si="789"/>
        <v>9.0495281000000001E-4</v>
      </c>
      <c r="AD1897" s="118">
        <f t="shared" si="790"/>
        <v>1.2202858432400002E-3</v>
      </c>
      <c r="AE1897" s="118">
        <f t="shared" si="791"/>
        <v>4.3521448100000004E-4</v>
      </c>
      <c r="AF1897" s="118">
        <f t="shared" si="792"/>
        <v>9.0299782910000003E-4</v>
      </c>
      <c r="AG1897" s="118">
        <f t="shared" si="793"/>
        <v>1.2628932903032428E-4</v>
      </c>
      <c r="AI1897" s="69">
        <v>0.41663990000000001</v>
      </c>
      <c r="AJ1897" s="69">
        <v>0.11208971</v>
      </c>
      <c r="AK1897" s="69">
        <v>1.6384781000000001E-3</v>
      </c>
      <c r="AL1897" s="69">
        <v>0</v>
      </c>
      <c r="AM1897" s="69">
        <v>0.30192659999999999</v>
      </c>
      <c r="AN1897" s="69">
        <v>5.6763899000000003E-4</v>
      </c>
      <c r="AO1897" s="69">
        <v>4.1748174000000001E-4</v>
      </c>
      <c r="AQ1897" s="116">
        <v>1.8653969999999999E-4</v>
      </c>
      <c r="AR1897" s="116">
        <v>1.7184087999999999E-4</v>
      </c>
      <c r="AS1897" s="199">
        <v>7.4285093000000004E-6</v>
      </c>
      <c r="AT1897" s="199">
        <v>7.2703039999999998E-6</v>
      </c>
      <c r="AU1897" s="150">
        <f t="shared" si="794"/>
        <v>1.03022111949893E-8</v>
      </c>
      <c r="AV1897" s="150">
        <f t="shared" si="795"/>
        <v>2.7472298064761264E-11</v>
      </c>
      <c r="AW1897" s="163">
        <f t="shared" si="796"/>
        <v>1.0182498227999999E-3</v>
      </c>
      <c r="AX1897" s="196">
        <v>5.6013596999999997E-9</v>
      </c>
      <c r="AY1897" s="196">
        <v>1.6900759E-11</v>
      </c>
      <c r="AZ1897" s="196">
        <v>4.6174842000000005E-16</v>
      </c>
      <c r="BA1897" s="196">
        <v>3.9170386999999997E-15</v>
      </c>
      <c r="BB1897" s="196">
        <v>1.1110806E-15</v>
      </c>
      <c r="BC1897" s="196">
        <v>3.7136997999999999E-11</v>
      </c>
      <c r="BD1897" s="196">
        <v>4.6587138000000003E-9</v>
      </c>
      <c r="BE1897" s="196">
        <v>5.4074500000000003E-12</v>
      </c>
      <c r="BF1897" s="196">
        <v>5.1481103000000001E-12</v>
      </c>
      <c r="BG1897" s="196">
        <v>4.5737980999999998E-15</v>
      </c>
      <c r="BH1897" s="196">
        <v>1.3752254E-16</v>
      </c>
      <c r="BI1897" s="196">
        <v>9.3772948000000005E-16</v>
      </c>
      <c r="BJ1897" s="196">
        <v>7.5839510999999995E-16</v>
      </c>
      <c r="BK1897" s="196">
        <v>1.3964526E-16</v>
      </c>
      <c r="BL1897" s="196">
        <v>3.7351887000000002E-13</v>
      </c>
      <c r="BM1897" s="196">
        <v>3.1471633E-12</v>
      </c>
      <c r="BN1897" s="196">
        <v>1.0848567E-20</v>
      </c>
      <c r="BO1897" s="196">
        <v>3.1059227999999999E-6</v>
      </c>
      <c r="BP1897" s="108">
        <v>1.0151438999999999E-3</v>
      </c>
      <c r="BQ1897" s="196">
        <v>1.4749867000000001E-12</v>
      </c>
      <c r="BR1897" s="196">
        <v>8.9695136999999994E-15</v>
      </c>
      <c r="BS1897" s="196">
        <v>4.0130268999999999E-19</v>
      </c>
      <c r="BU1897" s="172">
        <v>5.0170646000000003E-7</v>
      </c>
      <c r="BV1897" s="172">
        <v>4.7185419E-8</v>
      </c>
      <c r="BW1897" s="172">
        <v>1.6821657000000001E-7</v>
      </c>
      <c r="BX1897" s="172">
        <v>4.8066006999999997E-10</v>
      </c>
      <c r="BY1897" s="172">
        <v>2.7443471000000001E-8</v>
      </c>
      <c r="BZ1897" s="172">
        <v>2.2987769E-8</v>
      </c>
      <c r="CA1897" s="172">
        <v>1.0021103E-10</v>
      </c>
      <c r="CB1897" s="172">
        <v>3.4928416E-8</v>
      </c>
      <c r="CC1897" s="172">
        <v>2.6672061000000001E-10</v>
      </c>
      <c r="CD1897" s="172">
        <v>1.2586879000000001E-9</v>
      </c>
      <c r="CE1897" s="172">
        <v>3.150547E-12</v>
      </c>
      <c r="CF1897" s="172">
        <v>2.3990221999999999E-17</v>
      </c>
      <c r="CG1897" s="172">
        <v>2.0598526000000001E-13</v>
      </c>
      <c r="CH1897" s="172">
        <v>5.8354859E-8</v>
      </c>
      <c r="CI1897" s="172">
        <v>1.3594942999999999E-7</v>
      </c>
      <c r="CJ1897" s="172">
        <v>4.3191407999999999E-9</v>
      </c>
      <c r="CK1897" s="172">
        <v>2.1174508E-10</v>
      </c>
      <c r="CM1897" s="197">
        <v>2.4297726999999999E-13</v>
      </c>
      <c r="CN1897" s="198">
        <v>6.0307770000000002E-3</v>
      </c>
      <c r="CO1897" s="198">
        <v>9.6106258000000001E-4</v>
      </c>
      <c r="CP1897" s="197">
        <v>3.7541756E-5</v>
      </c>
      <c r="CQ1897" s="197">
        <v>4.8152967000000004E-13</v>
      </c>
      <c r="CR1897" s="197">
        <v>4.9272801999999997E-11</v>
      </c>
      <c r="CS1897" s="197">
        <v>1.0648376E-6</v>
      </c>
      <c r="CT1897" s="198">
        <v>3.8009371E-4</v>
      </c>
      <c r="CU1897" s="197">
        <v>3.0423782999999999E-9</v>
      </c>
      <c r="CV1897" s="197">
        <v>8.1385343999999995E-6</v>
      </c>
    </row>
    <row r="1898" spans="1:100" ht="14.4">
      <c r="A1898" t="s">
        <v>2691</v>
      </c>
      <c r="B1898" s="85" t="s">
        <v>912</v>
      </c>
      <c r="C1898" s="113" t="str">
        <f t="shared" si="797"/>
        <v>C.060.03.108</v>
      </c>
      <c r="D1898" s="9" t="s">
        <v>2104</v>
      </c>
      <c r="E1898" s="117" t="s">
        <v>1108</v>
      </c>
      <c r="F1898" s="115" t="str">
        <f t="shared" si="798"/>
        <v>Truck+trailer 24 tonne net HVO (max weight/volume ratio 0.32 t/m3) (m3km)</v>
      </c>
      <c r="G1898" s="143">
        <f t="shared" si="784"/>
        <v>5.4940690666666668E-3</v>
      </c>
      <c r="I1898" s="118">
        <f t="shared" si="785"/>
        <v>2.4788854697529489E-3</v>
      </c>
      <c r="K1898" s="161">
        <f t="shared" si="786"/>
        <v>7.1618796923999997E-4</v>
      </c>
      <c r="L1898" s="161">
        <f t="shared" si="787"/>
        <v>8.2233001480000001E-4</v>
      </c>
      <c r="M1898" s="162">
        <f t="shared" si="788"/>
        <v>1.1625712571294869E-4</v>
      </c>
      <c r="N1898" s="161">
        <v>8.2411036000000005E-4</v>
      </c>
      <c r="O1898" s="132">
        <v>1.0106535999999999E-4</v>
      </c>
      <c r="P1898" s="132">
        <v>2.9051704999999997E-4</v>
      </c>
      <c r="Q1898" s="132">
        <v>2.7339051E-4</v>
      </c>
      <c r="R1898" s="132">
        <v>4.4121675000000001E-4</v>
      </c>
      <c r="S1898" s="164">
        <v>1.2831024000000001E-7</v>
      </c>
      <c r="T1898" s="164">
        <v>1.452399E-6</v>
      </c>
      <c r="U1898" s="164">
        <v>3.5032635000000001E-6</v>
      </c>
      <c r="V1898" s="164">
        <v>3.4175981999999997E-5</v>
      </c>
      <c r="W1898" s="132">
        <v>4.2499405000000001E-4</v>
      </c>
      <c r="X1898" s="164">
        <v>8.0831492999999994E-5</v>
      </c>
      <c r="Y1898" s="164">
        <v>2.2502913000000001E-6</v>
      </c>
      <c r="Z1898" s="164">
        <v>1.2496434E-6</v>
      </c>
      <c r="AA1898" s="164">
        <v>7.3129486999999995E-12</v>
      </c>
      <c r="AC1898" s="118">
        <f t="shared" si="789"/>
        <v>8.2411036000000005E-4</v>
      </c>
      <c r="AD1898" s="118">
        <f t="shared" si="790"/>
        <v>1.11127364274E-3</v>
      </c>
      <c r="AE1898" s="118">
        <f t="shared" si="791"/>
        <v>3.9633531689999994E-4</v>
      </c>
      <c r="AF1898" s="118">
        <f t="shared" si="792"/>
        <v>8.2233001480000001E-4</v>
      </c>
      <c r="AG1898" s="118">
        <f t="shared" si="793"/>
        <v>1.1500748231294869E-4</v>
      </c>
      <c r="AI1898" s="69">
        <v>0.37942007</v>
      </c>
      <c r="AJ1898" s="69">
        <v>0.10207636</v>
      </c>
      <c r="AK1898" s="69">
        <v>1.4921074E-3</v>
      </c>
      <c r="AL1898" s="69">
        <v>0</v>
      </c>
      <c r="AM1898" s="69">
        <v>0.27495449</v>
      </c>
      <c r="AN1898" s="69">
        <v>5.1692990000000005E-4</v>
      </c>
      <c r="AO1898" s="69">
        <v>3.8018669999999999E-4</v>
      </c>
      <c r="AQ1898" s="116">
        <v>1.6987548E-4</v>
      </c>
      <c r="AR1898" s="116">
        <v>1.5648976E-4</v>
      </c>
      <c r="AS1898" s="199">
        <v>6.7648958000000002E-6</v>
      </c>
      <c r="AT1898" s="199">
        <v>6.6208235000000003E-6</v>
      </c>
      <c r="AU1898" s="150">
        <f t="shared" si="794"/>
        <v>9.3818802940205983E-9</v>
      </c>
      <c r="AV1898" s="150">
        <f t="shared" si="795"/>
        <v>2.501810522842241E-11</v>
      </c>
      <c r="AW1898" s="163">
        <f t="shared" si="796"/>
        <v>9.2728620040000002E-4</v>
      </c>
      <c r="AX1898" s="196">
        <v>5.1009715999999997E-9</v>
      </c>
      <c r="AY1898" s="196">
        <v>1.5390957000000001E-11</v>
      </c>
      <c r="AZ1898" s="196">
        <v>4.2049889999999998E-16</v>
      </c>
      <c r="BA1898" s="196">
        <v>3.5671165000000001E-15</v>
      </c>
      <c r="BB1898" s="196">
        <v>1.0118241E-15</v>
      </c>
      <c r="BC1898" s="196">
        <v>3.3819425999999998E-11</v>
      </c>
      <c r="BD1898" s="196">
        <v>4.2425353000000003E-9</v>
      </c>
      <c r="BE1898" s="196">
        <v>4.9243845000000002E-12</v>
      </c>
      <c r="BF1898" s="196">
        <v>4.6882124E-12</v>
      </c>
      <c r="BG1898" s="196">
        <v>4.1652054999999997E-15</v>
      </c>
      <c r="BH1898" s="196">
        <v>1.2523719E-16</v>
      </c>
      <c r="BI1898" s="196">
        <v>8.5395897999999996E-16</v>
      </c>
      <c r="BJ1898" s="196">
        <v>6.9064513999999998E-16</v>
      </c>
      <c r="BK1898" s="196">
        <v>1.2717028E-16</v>
      </c>
      <c r="BL1898" s="196">
        <v>3.4015117999999998E-13</v>
      </c>
      <c r="BM1898" s="196">
        <v>2.8660167000000001E-12</v>
      </c>
      <c r="BN1898" s="196">
        <v>9.8794285000000002E-21</v>
      </c>
      <c r="BO1898" s="196">
        <v>2.8284604E-6</v>
      </c>
      <c r="BP1898" s="108">
        <v>9.2445774000000003E-4</v>
      </c>
      <c r="BQ1898" s="196">
        <v>1.3432212000000001E-12</v>
      </c>
      <c r="BR1898" s="196">
        <v>8.1682371000000001E-15</v>
      </c>
      <c r="BS1898" s="196">
        <v>3.6545298000000001E-19</v>
      </c>
      <c r="BU1898" s="172">
        <v>4.5688734999999998E-7</v>
      </c>
      <c r="BV1898" s="172">
        <v>4.2970188000000001E-8</v>
      </c>
      <c r="BW1898" s="172">
        <v>1.5318921999999999E-7</v>
      </c>
      <c r="BX1898" s="172">
        <v>4.3772111E-10</v>
      </c>
      <c r="BY1898" s="172">
        <v>2.4991854E-8</v>
      </c>
      <c r="BZ1898" s="172">
        <v>2.0934195E-8</v>
      </c>
      <c r="CA1898" s="172">
        <v>9.1258845999999996E-11</v>
      </c>
      <c r="CB1898" s="172">
        <v>3.1808144000000002E-8</v>
      </c>
      <c r="CC1898" s="172">
        <v>2.4289357000000001E-10</v>
      </c>
      <c r="CD1898" s="172">
        <v>1.1462450999999999E-9</v>
      </c>
      <c r="CE1898" s="172">
        <v>2.8690981000000001E-12</v>
      </c>
      <c r="CF1898" s="172">
        <v>2.1847096E-17</v>
      </c>
      <c r="CG1898" s="172">
        <v>1.8758391000000001E-13</v>
      </c>
      <c r="CH1898" s="172">
        <v>5.3141825000000001E-8</v>
      </c>
      <c r="CI1898" s="172">
        <v>1.2380461999999999E-7</v>
      </c>
      <c r="CJ1898" s="172">
        <v>3.9332975000000001E-9</v>
      </c>
      <c r="CK1898" s="172">
        <v>1.9282919000000001E-10</v>
      </c>
      <c r="CM1898" s="197">
        <v>2.2127129999999999E-13</v>
      </c>
      <c r="CN1898" s="198">
        <v>5.4920276000000002E-3</v>
      </c>
      <c r="CO1898" s="198">
        <v>8.7520765999999999E-4</v>
      </c>
      <c r="CP1898" s="197">
        <v>3.4188026000000003E-5</v>
      </c>
      <c r="CQ1898" s="197">
        <v>4.3851302E-13</v>
      </c>
      <c r="CR1898" s="197">
        <v>4.4871098999999997E-11</v>
      </c>
      <c r="CS1898" s="197">
        <v>9.6971209000000003E-7</v>
      </c>
      <c r="CT1898" s="198">
        <v>3.4613868000000001E-4</v>
      </c>
      <c r="CU1898" s="197">
        <v>2.7705925E-9</v>
      </c>
      <c r="CV1898" s="197">
        <v>7.4114919999999999E-6</v>
      </c>
    </row>
    <row r="1899" spans="1:100" ht="14.4">
      <c r="B1899" s="85"/>
      <c r="C1899" s="113"/>
      <c r="D1899" s="1" t="s">
        <v>2692</v>
      </c>
      <c r="E1899" s="117"/>
      <c r="S1899" s="3"/>
      <c r="T1899" s="3"/>
      <c r="U1899" s="3"/>
      <c r="V1899" s="3"/>
      <c r="X1899" s="3"/>
      <c r="Y1899" s="3"/>
      <c r="Z1899" s="3"/>
      <c r="AA1899" s="3"/>
      <c r="AC1899" s="142"/>
      <c r="AD1899" s="142"/>
      <c r="AE1899" s="142"/>
      <c r="AF1899" s="142"/>
      <c r="AG1899" s="142"/>
      <c r="AS1899" s="3"/>
      <c r="AT1899" s="3"/>
      <c r="AU1899" s="86"/>
      <c r="AV1899" s="86"/>
      <c r="AW1899" s="86"/>
      <c r="AX1899" s="3"/>
      <c r="AY1899" s="3"/>
      <c r="AZ1899" s="3"/>
      <c r="BA1899" s="3"/>
      <c r="BB1899" s="3"/>
      <c r="BC1899" s="3"/>
      <c r="BD1899" s="3"/>
      <c r="BE1899" s="3"/>
      <c r="BF1899" s="3"/>
      <c r="BG1899" s="3"/>
      <c r="BH1899" s="3"/>
      <c r="BI1899" s="3"/>
      <c r="BJ1899" s="3"/>
      <c r="BK1899" s="3"/>
      <c r="BL1899" s="3"/>
      <c r="BM1899" s="3"/>
      <c r="BN1899" s="3"/>
      <c r="BO1899" s="3"/>
      <c r="BQ1899" s="3"/>
      <c r="BR1899" s="3"/>
      <c r="BS1899" s="3"/>
      <c r="BU1899" s="3"/>
      <c r="BV1899" s="3"/>
      <c r="BW1899" s="3"/>
      <c r="BX1899" s="3"/>
      <c r="BY1899" s="3"/>
      <c r="BZ1899" s="3"/>
      <c r="CA1899" s="3"/>
      <c r="CB1899" s="3"/>
      <c r="CC1899" s="3"/>
      <c r="CD1899" s="3"/>
      <c r="CE1899" s="3"/>
      <c r="CF1899" s="3"/>
      <c r="CG1899" s="3"/>
      <c r="CH1899" s="3"/>
      <c r="CI1899" s="3"/>
      <c r="CJ1899" s="3"/>
      <c r="CK1899" s="3"/>
      <c r="CM1899" s="3"/>
      <c r="CP1899" s="3"/>
      <c r="CQ1899" s="3"/>
      <c r="CR1899" s="3"/>
      <c r="CS1899" s="3"/>
      <c r="CU1899" s="3"/>
      <c r="CV1899" s="3"/>
    </row>
    <row r="1900" spans="1:100" ht="14.4">
      <c r="A1900" t="s">
        <v>2693</v>
      </c>
      <c r="B1900" s="85" t="s">
        <v>912</v>
      </c>
      <c r="C1900" s="113" t="str">
        <f t="shared" si="797"/>
        <v>C.060.05.104</v>
      </c>
      <c r="D1900" s="9" t="s">
        <v>2692</v>
      </c>
      <c r="E1900" s="117" t="s">
        <v>1432</v>
      </c>
      <c r="F1900" s="115" t="str">
        <f t="shared" si="798"/>
        <v>Truck +trailer Electric EU (output per meter)</v>
      </c>
      <c r="G1900" s="143">
        <f t="shared" si="784"/>
        <v>4.2455981333333333E-4</v>
      </c>
      <c r="I1900" s="118">
        <f t="shared" si="785"/>
        <v>1.5947330296644217E-4</v>
      </c>
      <c r="K1900" s="161">
        <f t="shared" si="786"/>
        <v>2.0856126268999998E-5</v>
      </c>
      <c r="L1900" s="161">
        <f t="shared" si="787"/>
        <v>3.6339066363709997E-5</v>
      </c>
      <c r="M1900" s="162">
        <f t="shared" si="788"/>
        <v>3.8594138333732168E-5</v>
      </c>
      <c r="N1900" s="165">
        <v>6.3683971999999999E-5</v>
      </c>
      <c r="O1900" s="164">
        <v>1.5468622E-5</v>
      </c>
      <c r="P1900" s="164">
        <v>4.5788044999999999E-6</v>
      </c>
      <c r="Q1900" s="164">
        <v>3.9832785999999999E-6</v>
      </c>
      <c r="R1900" s="164">
        <v>1.6715392000000001E-5</v>
      </c>
      <c r="S1900" s="164">
        <v>7.3104245999999996E-8</v>
      </c>
      <c r="T1900" s="164">
        <v>8.4351422999999998E-8</v>
      </c>
      <c r="U1900" s="164">
        <v>3.7899647E-7</v>
      </c>
      <c r="V1900" s="164">
        <v>1.7062679000000001E-5</v>
      </c>
      <c r="W1900" s="164">
        <v>1.5912352999999998E-5</v>
      </c>
      <c r="X1900" s="164">
        <v>2.1362363999999999E-5</v>
      </c>
      <c r="Y1900" s="164">
        <v>2.9039371E-10</v>
      </c>
      <c r="Z1900" s="164">
        <v>1.6909445000000001E-7</v>
      </c>
      <c r="AA1900" s="164">
        <v>8.8373217000000001E-13</v>
      </c>
      <c r="AC1900" s="118">
        <f t="shared" si="789"/>
        <v>6.3683971999999999E-5</v>
      </c>
      <c r="AD1900" s="118">
        <f t="shared" si="790"/>
        <v>4.1282549239000006E-5</v>
      </c>
      <c r="AE1900" s="118">
        <f t="shared" si="791"/>
        <v>2.0595517419999999E-5</v>
      </c>
      <c r="AF1900" s="118">
        <f t="shared" si="792"/>
        <v>3.6339066363709997E-5</v>
      </c>
      <c r="AG1900" s="118">
        <f t="shared" si="793"/>
        <v>3.8425043883732171E-5</v>
      </c>
      <c r="AI1900" s="69">
        <v>1.1416179E-2</v>
      </c>
      <c r="AJ1900" s="69">
        <v>6.1392392000000004E-3</v>
      </c>
      <c r="AK1900" s="69">
        <v>2.6506867E-3</v>
      </c>
      <c r="AL1900" s="69">
        <v>0</v>
      </c>
      <c r="AM1900" s="69">
        <v>8.0639052000000002E-4</v>
      </c>
      <c r="AN1900" s="69">
        <v>1.2969307E-3</v>
      </c>
      <c r="AO1900" s="69">
        <v>5.2293136E-4</v>
      </c>
      <c r="AQ1900" s="199">
        <v>1.338769E-5</v>
      </c>
      <c r="AR1900" s="199">
        <v>1.2625700999999999E-5</v>
      </c>
      <c r="AS1900" s="199">
        <v>4.2985571000000001E-7</v>
      </c>
      <c r="AT1900" s="199">
        <v>3.3213340999999998E-7</v>
      </c>
      <c r="AU1900" s="150">
        <f t="shared" si="794"/>
        <v>7.5693648443897884E-10</v>
      </c>
      <c r="AV1900" s="150">
        <f t="shared" si="795"/>
        <v>1.5897031096532837E-12</v>
      </c>
      <c r="AW1900" s="163">
        <f t="shared" si="796"/>
        <v>4.6517284309999997E-5</v>
      </c>
      <c r="AX1900" s="196">
        <v>3.9422490000000002E-10</v>
      </c>
      <c r="AY1900" s="196">
        <v>1.1894803000000001E-12</v>
      </c>
      <c r="AZ1900" s="196">
        <v>3.2497926000000003E-17</v>
      </c>
      <c r="BA1900" s="196">
        <v>1.1377175999999999E-15</v>
      </c>
      <c r="BB1900" s="196">
        <v>1.3787525E-21</v>
      </c>
      <c r="BC1900" s="196">
        <v>3.0842932E-13</v>
      </c>
      <c r="BD1900" s="196">
        <v>3.0369007000000001E-10</v>
      </c>
      <c r="BE1900" s="196">
        <v>4.9321069000000002E-14</v>
      </c>
      <c r="BF1900" s="196">
        <v>3.4133110999999999E-13</v>
      </c>
      <c r="BG1900" s="196">
        <v>6.7504956000000003E-15</v>
      </c>
      <c r="BH1900" s="196">
        <v>4.6988349000000002E-18</v>
      </c>
      <c r="BI1900" s="196">
        <v>2.7108451999999999E-15</v>
      </c>
      <c r="BJ1900" s="196">
        <v>4.7924881000000001E-17</v>
      </c>
      <c r="BK1900" s="196">
        <v>2.4167846999999999E-17</v>
      </c>
      <c r="BL1900" s="196">
        <v>5.5237037999999998E-11</v>
      </c>
      <c r="BM1900" s="196">
        <v>3.4749093999999998E-12</v>
      </c>
      <c r="BN1900" s="196">
        <v>3.6438358999999999E-22</v>
      </c>
      <c r="BO1900" s="196">
        <v>9.1405431000000003E-7</v>
      </c>
      <c r="BP1900" s="196">
        <v>4.5603229999999999E-5</v>
      </c>
      <c r="BQ1900" s="108">
        <v>0</v>
      </c>
      <c r="BR1900" s="108">
        <v>0</v>
      </c>
      <c r="BS1900" s="108">
        <v>0</v>
      </c>
      <c r="BU1900" s="172">
        <v>3.0446290999999997E-8</v>
      </c>
      <c r="BV1900" s="172">
        <v>2.4334438999999998E-9</v>
      </c>
      <c r="BW1900" s="172">
        <v>1.1837854E-8</v>
      </c>
      <c r="BX1900" s="172">
        <v>4.5322232000000001E-11</v>
      </c>
      <c r="BY1900" s="172">
        <v>2.4388409000000001E-9</v>
      </c>
      <c r="BZ1900" s="172">
        <v>1.584216E-10</v>
      </c>
      <c r="CA1900" s="172">
        <v>1.7466690999999999E-10</v>
      </c>
      <c r="CB1900" s="172">
        <v>2.3937137000000002E-10</v>
      </c>
      <c r="CC1900" s="172">
        <v>9.9079566999999998E-11</v>
      </c>
      <c r="CD1900" s="172">
        <v>6.1317241000000005E-11</v>
      </c>
      <c r="CE1900" s="172">
        <v>3.9095494E-18</v>
      </c>
      <c r="CF1900" s="172">
        <v>8.0578782999999995E-19</v>
      </c>
      <c r="CG1900" s="172">
        <v>1.4728213E-17</v>
      </c>
      <c r="CH1900" s="172">
        <v>9.0504021999999996E-10</v>
      </c>
      <c r="CI1900" s="172">
        <v>1.069767E-8</v>
      </c>
      <c r="CJ1900" s="172">
        <v>1.3552629E-9</v>
      </c>
      <c r="CK1900" s="69">
        <v>0</v>
      </c>
      <c r="CM1900" s="197">
        <v>1.2551322E-17</v>
      </c>
      <c r="CN1900" s="198">
        <v>4.2437355E-4</v>
      </c>
      <c r="CO1900" s="197">
        <v>6.4392111000000001E-6</v>
      </c>
      <c r="CP1900" s="197">
        <v>1.7010977E-6</v>
      </c>
      <c r="CQ1900" s="197">
        <v>6.0380276999999998E-12</v>
      </c>
      <c r="CR1900" s="197">
        <v>4.8650347999999999E-12</v>
      </c>
      <c r="CS1900" s="197">
        <v>1.0990369E-7</v>
      </c>
      <c r="CT1900" s="197">
        <v>7.0188884000000004E-5</v>
      </c>
      <c r="CU1900" s="197">
        <v>4.4835500000000003E-9</v>
      </c>
      <c r="CV1900" s="197">
        <v>5.7068116000000002E-8</v>
      </c>
    </row>
    <row r="1901" spans="1:100" ht="14.4">
      <c r="A1901" t="s">
        <v>2694</v>
      </c>
      <c r="B1901" s="85" t="s">
        <v>912</v>
      </c>
      <c r="C1901" s="113" t="str">
        <f t="shared" si="797"/>
        <v>C.060.05.105</v>
      </c>
      <c r="D1901" s="9" t="s">
        <v>2692</v>
      </c>
      <c r="E1901" s="117" t="s">
        <v>913</v>
      </c>
      <c r="F1901" s="115" t="str">
        <f t="shared" si="798"/>
        <v>Truck+container 28 tonne net Electric EU (min weight/volume ratio 0.41 t/m3) (tkm)</v>
      </c>
      <c r="G1901" s="143">
        <f t="shared" si="784"/>
        <v>3.0325700666666667E-2</v>
      </c>
      <c r="I1901" s="118">
        <f t="shared" si="785"/>
        <v>1.1390950150131727E-2</v>
      </c>
      <c r="K1901" s="161">
        <f t="shared" si="786"/>
        <v>1.4897233335999999E-3</v>
      </c>
      <c r="L1901" s="161">
        <f t="shared" si="787"/>
        <v>2.5956475784079999E-3</v>
      </c>
      <c r="M1901" s="162">
        <f t="shared" si="788"/>
        <v>2.7567241381237276E-3</v>
      </c>
      <c r="N1901" s="161">
        <v>4.5488550999999997E-3</v>
      </c>
      <c r="O1901" s="132">
        <v>1.1049015999999999E-3</v>
      </c>
      <c r="P1901" s="132">
        <v>3.2705746000000001E-4</v>
      </c>
      <c r="Q1901" s="132">
        <v>2.8451989999999999E-4</v>
      </c>
      <c r="R1901" s="132">
        <v>1.1939565999999999E-3</v>
      </c>
      <c r="S1901" s="164">
        <v>5.2217318999999996E-6</v>
      </c>
      <c r="T1901" s="164">
        <v>6.0251016999999999E-6</v>
      </c>
      <c r="U1901" s="164">
        <v>2.7071176E-5</v>
      </c>
      <c r="V1901" s="132">
        <v>1.2187628E-3</v>
      </c>
      <c r="W1901" s="132">
        <v>1.1365965999999999E-3</v>
      </c>
      <c r="X1901" s="132">
        <v>1.5258831E-3</v>
      </c>
      <c r="Y1901" s="164">
        <v>2.0742407999999999E-8</v>
      </c>
      <c r="Z1901" s="164">
        <v>1.2078175000000001E-5</v>
      </c>
      <c r="AA1901" s="164">
        <v>6.3123726999999997E-11</v>
      </c>
      <c r="AC1901" s="118">
        <f t="shared" si="789"/>
        <v>4.5488550999999997E-3</v>
      </c>
      <c r="AD1901" s="118">
        <f t="shared" si="790"/>
        <v>2.9487535696000001E-3</v>
      </c>
      <c r="AE1901" s="118">
        <f t="shared" si="791"/>
        <v>1.4711084109999999E-3</v>
      </c>
      <c r="AF1901" s="118">
        <f t="shared" si="792"/>
        <v>2.5956475784079999E-3</v>
      </c>
      <c r="AG1901" s="118">
        <f t="shared" si="793"/>
        <v>2.7446459631237275E-3</v>
      </c>
      <c r="AI1901" s="69">
        <v>0.81544132000000003</v>
      </c>
      <c r="AJ1901" s="69">
        <v>0.43851709</v>
      </c>
      <c r="AK1901" s="69">
        <v>0.18933475999999999</v>
      </c>
      <c r="AL1901" s="69">
        <v>0</v>
      </c>
      <c r="AM1901" s="69">
        <v>5.7599323000000001E-2</v>
      </c>
      <c r="AN1901" s="69">
        <v>9.2637908000000005E-2</v>
      </c>
      <c r="AO1901" s="69">
        <v>3.7352240000000002E-2</v>
      </c>
      <c r="AQ1901" s="116">
        <v>9.5626355999999999E-4</v>
      </c>
      <c r="AR1901" s="116">
        <v>9.0183576000000003E-4</v>
      </c>
      <c r="AS1901" s="199">
        <v>3.0703980000000001E-5</v>
      </c>
      <c r="AT1901" s="199">
        <v>2.3723814999999999E-5</v>
      </c>
      <c r="AU1901" s="150">
        <f t="shared" si="794"/>
        <v>5.4066892440638479E-8</v>
      </c>
      <c r="AV1901" s="150">
        <f t="shared" si="795"/>
        <v>1.1355022096808739E-10</v>
      </c>
      <c r="AW1901" s="163">
        <f t="shared" si="796"/>
        <v>3.3226631929999997E-3</v>
      </c>
      <c r="AX1901" s="196">
        <v>2.8158921999999999E-8</v>
      </c>
      <c r="AY1901" s="196">
        <v>8.4962876999999997E-11</v>
      </c>
      <c r="AZ1901" s="196">
        <v>2.3212804000000001E-15</v>
      </c>
      <c r="BA1901" s="196">
        <v>8.1265539999999999E-14</v>
      </c>
      <c r="BB1901" s="196">
        <v>9.8482321999999994E-20</v>
      </c>
      <c r="BC1901" s="196">
        <v>2.2030665E-11</v>
      </c>
      <c r="BD1901" s="196">
        <v>2.1692148000000001E-8</v>
      </c>
      <c r="BE1901" s="196">
        <v>3.5229334999999998E-12</v>
      </c>
      <c r="BF1901" s="196">
        <v>2.4380794E-11</v>
      </c>
      <c r="BG1901" s="196">
        <v>4.8217824999999997E-13</v>
      </c>
      <c r="BH1901" s="196">
        <v>3.3563106E-16</v>
      </c>
      <c r="BI1901" s="196">
        <v>1.9363180000000001E-13</v>
      </c>
      <c r="BJ1901" s="196">
        <v>3.4232057999999998E-15</v>
      </c>
      <c r="BK1901" s="196">
        <v>1.7262748000000001E-15</v>
      </c>
      <c r="BL1901" s="196">
        <v>3.9455026999999997E-9</v>
      </c>
      <c r="BM1901" s="196">
        <v>2.4820780999999998E-10</v>
      </c>
      <c r="BN1901" s="196">
        <v>2.60274E-20</v>
      </c>
      <c r="BO1901" s="196">
        <v>6.5289593000000007E-5</v>
      </c>
      <c r="BP1901" s="108">
        <v>3.2573735999999998E-3</v>
      </c>
      <c r="BQ1901" s="108">
        <v>0</v>
      </c>
      <c r="BR1901" s="108">
        <v>0</v>
      </c>
      <c r="BS1901" s="108">
        <v>0</v>
      </c>
      <c r="BU1901" s="172">
        <v>2.1747351E-6</v>
      </c>
      <c r="BV1901" s="172">
        <v>1.7381741999999999E-7</v>
      </c>
      <c r="BW1901" s="172">
        <v>8.4556101000000002E-7</v>
      </c>
      <c r="BX1901" s="172">
        <v>3.2373022999999999E-9</v>
      </c>
      <c r="BY1901" s="172">
        <v>1.7420291999999999E-7</v>
      </c>
      <c r="BZ1901" s="172">
        <v>1.1315829E-8</v>
      </c>
      <c r="CA1901" s="172">
        <v>1.2476208E-8</v>
      </c>
      <c r="CB1901" s="172">
        <v>1.7097955000000001E-8</v>
      </c>
      <c r="CC1901" s="172">
        <v>7.0771119000000004E-9</v>
      </c>
      <c r="CD1901" s="172">
        <v>4.3798029000000002E-9</v>
      </c>
      <c r="CE1901" s="172">
        <v>2.7925353000000001E-16</v>
      </c>
      <c r="CF1901" s="172">
        <v>5.7556274000000003E-17</v>
      </c>
      <c r="CG1901" s="172">
        <v>1.0520152E-15</v>
      </c>
      <c r="CH1901" s="172">
        <v>6.4645729999999995E-8</v>
      </c>
      <c r="CI1901" s="172">
        <v>7.6411927000000004E-7</v>
      </c>
      <c r="CJ1901" s="172">
        <v>9.6804492999999999E-8</v>
      </c>
      <c r="CK1901" s="69">
        <v>0</v>
      </c>
      <c r="CM1901" s="197">
        <v>8.9652300000000007E-16</v>
      </c>
      <c r="CN1901" s="198">
        <v>3.0312395999999998E-2</v>
      </c>
      <c r="CO1901" s="198">
        <v>4.5994364999999999E-4</v>
      </c>
      <c r="CP1901" s="198">
        <v>1.2150698E-4</v>
      </c>
      <c r="CQ1901" s="197">
        <v>4.3128769000000001E-10</v>
      </c>
      <c r="CR1901" s="197">
        <v>3.4750249000000002E-10</v>
      </c>
      <c r="CS1901" s="197">
        <v>7.8502639E-6</v>
      </c>
      <c r="CT1901" s="198">
        <v>5.0134916999999999E-3</v>
      </c>
      <c r="CU1901" s="197">
        <v>3.2025357000000001E-7</v>
      </c>
      <c r="CV1901" s="197">
        <v>4.0762939999999997E-6</v>
      </c>
    </row>
    <row r="1902" spans="1:100" ht="14.4">
      <c r="A1902" t="s">
        <v>2695</v>
      </c>
      <c r="B1902" s="85" t="s">
        <v>912</v>
      </c>
      <c r="C1902" s="113" t="str">
        <f t="shared" si="797"/>
        <v>C.060.05.106</v>
      </c>
      <c r="D1902" s="9" t="s">
        <v>2692</v>
      </c>
      <c r="E1902" s="117" t="s">
        <v>913</v>
      </c>
      <c r="F1902" s="115" t="str">
        <f t="shared" si="798"/>
        <v>Truck+trailer 24 tonne net Electric EU (min weight/volume ratio 0.32 t/m3) (tkm)</v>
      </c>
      <c r="G1902" s="143">
        <f t="shared" si="784"/>
        <v>3.537998466666667E-2</v>
      </c>
      <c r="I1902" s="118">
        <f t="shared" si="785"/>
        <v>1.3289441941920346E-2</v>
      </c>
      <c r="K1902" s="161">
        <f t="shared" si="786"/>
        <v>1.7380105858E-3</v>
      </c>
      <c r="L1902" s="161">
        <f t="shared" si="787"/>
        <v>3.0282554784759998E-3</v>
      </c>
      <c r="M1902" s="162">
        <f t="shared" si="788"/>
        <v>3.2161781776443481E-3</v>
      </c>
      <c r="N1902" s="161">
        <v>5.3069976999999997E-3</v>
      </c>
      <c r="O1902" s="132">
        <v>1.2890518000000001E-3</v>
      </c>
      <c r="P1902" s="132">
        <v>3.8156703999999998E-4</v>
      </c>
      <c r="Q1902" s="132">
        <v>3.3193988000000002E-4</v>
      </c>
      <c r="R1902" s="132">
        <v>1.3929494E-3</v>
      </c>
      <c r="S1902" s="164">
        <v>6.0920204999999997E-6</v>
      </c>
      <c r="T1902" s="164">
        <v>7.0292853000000002E-6</v>
      </c>
      <c r="U1902" s="164">
        <v>3.1583038999999999E-5</v>
      </c>
      <c r="V1902" s="132">
        <v>1.4218899000000001E-3</v>
      </c>
      <c r="W1902" s="132">
        <v>1.3260294E-3</v>
      </c>
      <c r="X1902" s="132">
        <v>1.7801970000000001E-3</v>
      </c>
      <c r="Y1902" s="164">
        <v>2.4199476E-8</v>
      </c>
      <c r="Z1902" s="164">
        <v>1.4091204000000001E-5</v>
      </c>
      <c r="AA1902" s="164">
        <v>7.3644348000000006E-11</v>
      </c>
      <c r="AC1902" s="118">
        <f t="shared" si="789"/>
        <v>5.3069976999999997E-3</v>
      </c>
      <c r="AD1902" s="118">
        <f t="shared" si="790"/>
        <v>3.4402124648000008E-3</v>
      </c>
      <c r="AE1902" s="118">
        <f t="shared" si="791"/>
        <v>1.7162930830000001E-3</v>
      </c>
      <c r="AF1902" s="118">
        <f t="shared" si="792"/>
        <v>3.0282554784759998E-3</v>
      </c>
      <c r="AG1902" s="118">
        <f t="shared" si="793"/>
        <v>3.2020869736443481E-3</v>
      </c>
      <c r="AI1902" s="69">
        <v>0.95134821000000003</v>
      </c>
      <c r="AJ1902" s="69">
        <v>0.51160327000000005</v>
      </c>
      <c r="AK1902" s="69">
        <v>0.22089056000000001</v>
      </c>
      <c r="AL1902" s="69">
        <v>0</v>
      </c>
      <c r="AM1902" s="69">
        <v>6.7199209999999995E-2</v>
      </c>
      <c r="AN1902" s="69">
        <v>0.10807756</v>
      </c>
      <c r="AO1902" s="69">
        <v>4.3577613000000001E-2</v>
      </c>
      <c r="AQ1902" s="116">
        <v>1.1156408E-3</v>
      </c>
      <c r="AR1902" s="116">
        <v>1.0521416999999999E-3</v>
      </c>
      <c r="AS1902" s="199">
        <v>3.5821309E-5</v>
      </c>
      <c r="AT1902" s="199">
        <v>2.7677784000000001E-5</v>
      </c>
      <c r="AU1902" s="150">
        <f t="shared" si="794"/>
        <v>6.3078040532910888E-8</v>
      </c>
      <c r="AV1902" s="150">
        <f t="shared" si="795"/>
        <v>1.3247525664773533E-10</v>
      </c>
      <c r="AW1902" s="163">
        <f t="shared" si="796"/>
        <v>3.8764403919999998E-3</v>
      </c>
      <c r="AX1902" s="196">
        <v>3.2852075000000003E-8</v>
      </c>
      <c r="AY1902" s="196">
        <v>9.9123356000000001E-11</v>
      </c>
      <c r="AZ1902" s="196">
        <v>2.7081605000000001E-15</v>
      </c>
      <c r="BA1902" s="196">
        <v>9.4809796000000001E-14</v>
      </c>
      <c r="BB1902" s="196">
        <v>1.1489604E-19</v>
      </c>
      <c r="BC1902" s="196">
        <v>2.5702443000000001E-11</v>
      </c>
      <c r="BD1902" s="196">
        <v>2.5307505999999999E-8</v>
      </c>
      <c r="BE1902" s="196">
        <v>4.1100890999999998E-12</v>
      </c>
      <c r="BF1902" s="196">
        <v>2.8444259E-11</v>
      </c>
      <c r="BG1902" s="196">
        <v>5.6254129999999999E-13</v>
      </c>
      <c r="BH1902" s="196">
        <v>3.9156957E-16</v>
      </c>
      <c r="BI1902" s="196">
        <v>2.2590376000000001E-13</v>
      </c>
      <c r="BJ1902" s="196">
        <v>3.9937401000000001E-15</v>
      </c>
      <c r="BK1902" s="196">
        <v>2.0139871999999999E-15</v>
      </c>
      <c r="BL1902" s="196">
        <v>4.6030865000000002E-9</v>
      </c>
      <c r="BM1902" s="196">
        <v>2.8957578000000002E-10</v>
      </c>
      <c r="BN1902" s="196">
        <v>3.0365299000000001E-20</v>
      </c>
      <c r="BO1902" s="196">
        <v>7.6171192000000005E-5</v>
      </c>
      <c r="BP1902" s="108">
        <v>3.8002691999999999E-3</v>
      </c>
      <c r="BQ1902" s="108">
        <v>0</v>
      </c>
      <c r="BR1902" s="108">
        <v>0</v>
      </c>
      <c r="BS1902" s="108">
        <v>0</v>
      </c>
      <c r="BU1902" s="172">
        <v>2.5371909000000001E-6</v>
      </c>
      <c r="BV1902" s="172">
        <v>2.0278698999999999E-7</v>
      </c>
      <c r="BW1902" s="172">
        <v>9.8648783999999993E-7</v>
      </c>
      <c r="BX1902" s="172">
        <v>3.7768526999999999E-9</v>
      </c>
      <c r="BY1902" s="172">
        <v>2.0323673999999999E-7</v>
      </c>
      <c r="BZ1902" s="172">
        <v>1.32018E-8</v>
      </c>
      <c r="CA1902" s="172">
        <v>1.4555576E-8</v>
      </c>
      <c r="CB1902" s="172">
        <v>1.9947614E-8</v>
      </c>
      <c r="CC1902" s="172">
        <v>8.2566305000000004E-9</v>
      </c>
      <c r="CD1902" s="172">
        <v>5.1097701000000003E-9</v>
      </c>
      <c r="CE1902" s="172">
        <v>3.2579579000000001E-16</v>
      </c>
      <c r="CF1902" s="172">
        <v>6.7148985999999997E-17</v>
      </c>
      <c r="CG1902" s="172">
        <v>1.2273509999999999E-15</v>
      </c>
      <c r="CH1902" s="172">
        <v>7.5420017999999996E-8</v>
      </c>
      <c r="CI1902" s="172">
        <v>8.9147247999999997E-7</v>
      </c>
      <c r="CJ1902" s="172">
        <v>1.1293858E-7</v>
      </c>
      <c r="CK1902" s="69">
        <v>0</v>
      </c>
      <c r="CM1902" s="197">
        <v>1.0459435E-15</v>
      </c>
      <c r="CN1902" s="198">
        <v>3.5364461999999999E-2</v>
      </c>
      <c r="CO1902" s="198">
        <v>5.3660093E-4</v>
      </c>
      <c r="CP1902" s="198">
        <v>1.4175814E-4</v>
      </c>
      <c r="CQ1902" s="197">
        <v>5.0316896999999999E-10</v>
      </c>
      <c r="CR1902" s="197">
        <v>4.0541956999999998E-10</v>
      </c>
      <c r="CS1902" s="197">
        <v>9.1586411999999994E-6</v>
      </c>
      <c r="CT1902" s="198">
        <v>5.8490736999999996E-3</v>
      </c>
      <c r="CU1902" s="197">
        <v>3.7362916000000001E-7</v>
      </c>
      <c r="CV1902" s="197">
        <v>4.7556763000000001E-6</v>
      </c>
    </row>
    <row r="1903" spans="1:100" ht="14.4">
      <c r="A1903" t="s">
        <v>2696</v>
      </c>
      <c r="B1903" s="85" t="s">
        <v>912</v>
      </c>
      <c r="C1903" s="113" t="str">
        <f t="shared" si="797"/>
        <v>C.060.05.107</v>
      </c>
      <c r="D1903" s="9" t="s">
        <v>2692</v>
      </c>
      <c r="E1903" s="117" t="s">
        <v>1108</v>
      </c>
      <c r="F1903" s="115" t="str">
        <f t="shared" si="798"/>
        <v>Truck+container 28 tonne net Electric EU (max weight/volume ratio 0.41 t/m3) (m3km)</v>
      </c>
      <c r="G1903" s="143">
        <f t="shared" si="784"/>
        <v>1.2432205333333335E-2</v>
      </c>
      <c r="I1903" s="118">
        <f t="shared" si="785"/>
        <v>4.6697892213541543E-3</v>
      </c>
      <c r="K1903" s="161">
        <f t="shared" si="786"/>
        <v>6.1072112769999993E-4</v>
      </c>
      <c r="L1903" s="161">
        <f t="shared" si="787"/>
        <v>1.0641014864761998E-3</v>
      </c>
      <c r="M1903" s="162">
        <f t="shared" si="788"/>
        <v>1.1301358071779549E-3</v>
      </c>
      <c r="N1903" s="161">
        <v>1.8648308000000001E-3</v>
      </c>
      <c r="O1903" s="132">
        <v>4.5296110999999998E-4</v>
      </c>
      <c r="P1903" s="132">
        <v>1.3407919E-4</v>
      </c>
      <c r="Q1903" s="132">
        <v>1.1664066E-4</v>
      </c>
      <c r="R1903" s="132">
        <v>4.8946975999999997E-4</v>
      </c>
      <c r="S1903" s="164">
        <v>2.1406807E-6</v>
      </c>
      <c r="T1903" s="164">
        <v>2.4700270000000002E-6</v>
      </c>
      <c r="U1903" s="164">
        <v>1.1097993E-5</v>
      </c>
      <c r="V1903" s="132">
        <v>4.9963920000000003E-4</v>
      </c>
      <c r="W1903" s="132">
        <v>4.6595468999999999E-4</v>
      </c>
      <c r="X1903" s="132">
        <v>6.2554506000000001E-4</v>
      </c>
      <c r="Y1903" s="164">
        <v>8.5034761999999997E-9</v>
      </c>
      <c r="Z1903" s="164">
        <v>4.9515212999999997E-6</v>
      </c>
      <c r="AA1903" s="164">
        <v>2.5877955000000001E-11</v>
      </c>
      <c r="AC1903" s="118">
        <f t="shared" si="789"/>
        <v>1.8648308000000001E-3</v>
      </c>
      <c r="AD1903" s="118">
        <f t="shared" si="790"/>
        <v>1.2088594206999996E-3</v>
      </c>
      <c r="AE1903" s="118">
        <f t="shared" si="791"/>
        <v>6.0308981429999995E-4</v>
      </c>
      <c r="AF1903" s="118">
        <f t="shared" si="792"/>
        <v>1.0641014864762001E-3</v>
      </c>
      <c r="AG1903" s="118">
        <f t="shared" si="793"/>
        <v>1.125184285877955E-3</v>
      </c>
      <c r="AI1903" s="69">
        <v>0.33429512</v>
      </c>
      <c r="AJ1903" s="69">
        <v>0.17977273999999999</v>
      </c>
      <c r="AK1903" s="69">
        <v>7.7618936999999999E-2</v>
      </c>
      <c r="AL1903" s="69">
        <v>0</v>
      </c>
      <c r="AM1903" s="69">
        <v>2.3613193000000001E-2</v>
      </c>
      <c r="AN1903" s="69">
        <v>3.7977472999999998E-2</v>
      </c>
      <c r="AO1903" s="69">
        <v>1.5312778000000001E-2</v>
      </c>
      <c r="AQ1903" s="116">
        <v>3.9202605999999999E-4</v>
      </c>
      <c r="AR1903" s="116">
        <v>3.6971304999999999E-4</v>
      </c>
      <c r="AS1903" s="199">
        <v>1.2587283000000001E-5</v>
      </c>
      <c r="AT1903" s="199">
        <v>9.7257222000000008E-6</v>
      </c>
      <c r="AU1903" s="150">
        <f t="shared" si="794"/>
        <v>2.2165050920542374E-8</v>
      </c>
      <c r="AV1903" s="150">
        <f t="shared" si="795"/>
        <v>4.6550602220510094E-11</v>
      </c>
      <c r="AW1903" s="163">
        <f t="shared" si="796"/>
        <v>1.362145966E-3</v>
      </c>
      <c r="AX1903" s="196">
        <v>1.1543921E-8</v>
      </c>
      <c r="AY1903" s="196">
        <v>3.4831047000000001E-11</v>
      </c>
      <c r="AZ1903" s="196">
        <v>9.5162301999999992E-16</v>
      </c>
      <c r="BA1903" s="196">
        <v>3.3315301999999997E-14</v>
      </c>
      <c r="BB1903" s="196">
        <v>4.0373426000000002E-20</v>
      </c>
      <c r="BC1903" s="196">
        <v>9.0316051999999994E-12</v>
      </c>
      <c r="BD1903" s="196">
        <v>8.8928279000000004E-9</v>
      </c>
      <c r="BE1903" s="196">
        <v>1.4442480000000001E-12</v>
      </c>
      <c r="BF1903" s="196">
        <v>9.9950544999999993E-12</v>
      </c>
      <c r="BG1903" s="196">
        <v>1.9767189999999999E-13</v>
      </c>
      <c r="BH1903" s="196">
        <v>1.3759399E-16</v>
      </c>
      <c r="BI1903" s="196">
        <v>7.9380532000000004E-14</v>
      </c>
      <c r="BJ1903" s="196">
        <v>1.4033640000000001E-15</v>
      </c>
      <c r="BK1903" s="196">
        <v>7.0769683000000002E-16</v>
      </c>
      <c r="BL1903" s="196">
        <v>1.6174827999999999E-9</v>
      </c>
      <c r="BM1903" s="196">
        <v>1.017543E-10</v>
      </c>
      <c r="BN1903" s="196">
        <v>1.0670090999999999E-20</v>
      </c>
      <c r="BO1903" s="196">
        <v>2.6765866000000001E-5</v>
      </c>
      <c r="BP1903" s="108">
        <v>1.3353801E-3</v>
      </c>
      <c r="BQ1903" s="108">
        <v>0</v>
      </c>
      <c r="BR1903" s="108">
        <v>0</v>
      </c>
      <c r="BS1903" s="108">
        <v>0</v>
      </c>
      <c r="BU1903" s="172">
        <v>8.9154585000000005E-7</v>
      </c>
      <c r="BV1903" s="172">
        <v>7.1257508000000004E-8</v>
      </c>
      <c r="BW1903" s="172">
        <v>3.4664287000000002E-7</v>
      </c>
      <c r="BX1903" s="172">
        <v>1.3271518000000001E-9</v>
      </c>
      <c r="BY1903" s="172">
        <v>7.1415546999999994E-8</v>
      </c>
      <c r="BZ1903" s="172">
        <v>4.6389928000000004E-9</v>
      </c>
      <c r="CA1903" s="172">
        <v>5.1146972000000001E-9</v>
      </c>
      <c r="CB1903" s="172">
        <v>7.0094105000000003E-9</v>
      </c>
      <c r="CC1903" s="172">
        <v>2.9013049999999998E-9</v>
      </c>
      <c r="CD1903" s="172">
        <v>1.7955267999999999E-9</v>
      </c>
      <c r="CE1903" s="172">
        <v>1.1448168000000001E-16</v>
      </c>
      <c r="CF1903" s="172">
        <v>2.3595544000000001E-17</v>
      </c>
      <c r="CG1903" s="172">
        <v>4.3128001999999998E-16</v>
      </c>
      <c r="CH1903" s="172">
        <v>2.6501909999999999E-8</v>
      </c>
      <c r="CI1903" s="172">
        <v>3.1325534000000002E-7</v>
      </c>
      <c r="CJ1903" s="172">
        <v>3.9685589999999997E-8</v>
      </c>
      <c r="CK1903" s="69">
        <v>0</v>
      </c>
      <c r="CM1903" s="197">
        <v>3.6753505000000001E-16</v>
      </c>
      <c r="CN1903" s="198">
        <v>1.2426751E-2</v>
      </c>
      <c r="CO1903" s="198">
        <v>1.8855669E-4</v>
      </c>
      <c r="CP1903" s="197">
        <v>4.9812523000000001E-5</v>
      </c>
      <c r="CQ1903" s="197">
        <v>1.7680900999999999E-10</v>
      </c>
      <c r="CR1903" s="197">
        <v>1.4246075999999999E-10</v>
      </c>
      <c r="CS1903" s="197">
        <v>3.2182634E-6</v>
      </c>
      <c r="CT1903" s="198">
        <v>2.0553113999999999E-3</v>
      </c>
      <c r="CU1903" s="197">
        <v>1.3128989999999999E-7</v>
      </c>
      <c r="CV1903" s="197">
        <v>1.6711014999999999E-6</v>
      </c>
    </row>
    <row r="1904" spans="1:100" ht="14.4">
      <c r="A1904" t="s">
        <v>2697</v>
      </c>
      <c r="B1904" s="85" t="s">
        <v>912</v>
      </c>
      <c r="C1904" s="113" t="str">
        <f t="shared" si="797"/>
        <v>C.060.05.108</v>
      </c>
      <c r="D1904" s="9" t="s">
        <v>2692</v>
      </c>
      <c r="E1904" s="117" t="s">
        <v>1108</v>
      </c>
      <c r="F1904" s="115" t="str">
        <f t="shared" si="798"/>
        <v>Truck+trailer 24 tonne net Electric EU (max weight/volume ratio 0.32 t/m3) (m3km)</v>
      </c>
      <c r="G1904" s="143">
        <f t="shared" si="784"/>
        <v>1.1321594666666667E-2</v>
      </c>
      <c r="I1904" s="118">
        <f t="shared" si="785"/>
        <v>4.2526213436985911E-3</v>
      </c>
      <c r="K1904" s="161">
        <f t="shared" si="786"/>
        <v>5.561633679000001E-4</v>
      </c>
      <c r="L1904" s="161">
        <f t="shared" si="787"/>
        <v>9.6904176683240001E-4</v>
      </c>
      <c r="M1904" s="162">
        <f t="shared" si="788"/>
        <v>1.0291770089661911E-3</v>
      </c>
      <c r="N1904" s="161">
        <v>1.6982391999999999E-3</v>
      </c>
      <c r="O1904" s="132">
        <v>4.1249659000000002E-4</v>
      </c>
      <c r="P1904" s="132">
        <v>1.2210144999999999E-4</v>
      </c>
      <c r="Q1904" s="132">
        <v>1.0622076E-4</v>
      </c>
      <c r="R1904" s="132">
        <v>4.4574379000000001E-4</v>
      </c>
      <c r="S1904" s="164">
        <v>1.9494466E-6</v>
      </c>
      <c r="T1904" s="164">
        <v>2.2493713000000001E-6</v>
      </c>
      <c r="U1904" s="164">
        <v>1.0106573E-5</v>
      </c>
      <c r="V1904" s="132">
        <v>4.5500476000000001E-4</v>
      </c>
      <c r="W1904" s="132">
        <v>4.2432941000000002E-4</v>
      </c>
      <c r="X1904" s="132">
        <v>5.6966304000000004E-4</v>
      </c>
      <c r="Y1904" s="164">
        <v>7.7438323999999992E-9</v>
      </c>
      <c r="Z1904" s="164">
        <v>4.5091854000000004E-6</v>
      </c>
      <c r="AA1904" s="164">
        <v>2.3566191000000001E-11</v>
      </c>
      <c r="AC1904" s="118">
        <f t="shared" si="789"/>
        <v>1.6982391999999999E-3</v>
      </c>
      <c r="AD1904" s="118">
        <f t="shared" si="790"/>
        <v>1.1008679809000001E-3</v>
      </c>
      <c r="AE1904" s="118">
        <f t="shared" si="791"/>
        <v>5.4921379839999998E-4</v>
      </c>
      <c r="AF1904" s="118">
        <f t="shared" si="792"/>
        <v>9.6904176683240001E-4</v>
      </c>
      <c r="AG1904" s="118">
        <f t="shared" si="793"/>
        <v>1.0246678235661911E-3</v>
      </c>
      <c r="AI1904" s="69">
        <v>0.30443143</v>
      </c>
      <c r="AJ1904" s="69">
        <v>0.16371305</v>
      </c>
      <c r="AK1904" s="69">
        <v>7.0684978999999995E-2</v>
      </c>
      <c r="AL1904" s="69">
        <v>0</v>
      </c>
      <c r="AM1904" s="69">
        <v>2.1503747E-2</v>
      </c>
      <c r="AN1904" s="69">
        <v>3.4584819000000003E-2</v>
      </c>
      <c r="AO1904" s="69">
        <v>1.3944836E-2</v>
      </c>
      <c r="AQ1904" s="116">
        <v>3.5700506000000001E-4</v>
      </c>
      <c r="AR1904" s="116">
        <v>3.3668534999999999E-4</v>
      </c>
      <c r="AS1904" s="199">
        <v>1.1462819E-5</v>
      </c>
      <c r="AT1904" s="199">
        <v>8.8568910000000002E-6</v>
      </c>
      <c r="AU1904" s="150">
        <f t="shared" si="794"/>
        <v>2.0184972970971764E-8</v>
      </c>
      <c r="AV1904" s="150">
        <f t="shared" si="795"/>
        <v>4.2392082310046895E-11</v>
      </c>
      <c r="AW1904" s="163">
        <f t="shared" si="796"/>
        <v>1.240460882E-3</v>
      </c>
      <c r="AX1904" s="196">
        <v>1.0512664E-8</v>
      </c>
      <c r="AY1904" s="196">
        <v>3.1719474000000001E-11</v>
      </c>
      <c r="AZ1904" s="196">
        <v>8.6661136000000005E-16</v>
      </c>
      <c r="BA1904" s="196">
        <v>3.0339134999999998E-14</v>
      </c>
      <c r="BB1904" s="196">
        <v>3.6766733999999998E-20</v>
      </c>
      <c r="BC1904" s="196">
        <v>8.2247817999999994E-12</v>
      </c>
      <c r="BD1904" s="196">
        <v>8.0984018999999999E-9</v>
      </c>
      <c r="BE1904" s="196">
        <v>1.3152285E-12</v>
      </c>
      <c r="BF1904" s="196">
        <v>9.1021629999999994E-12</v>
      </c>
      <c r="BG1904" s="196">
        <v>1.8001321E-13</v>
      </c>
      <c r="BH1904" s="196">
        <v>1.2530226E-16</v>
      </c>
      <c r="BI1904" s="196">
        <v>7.2289204000000005E-14</v>
      </c>
      <c r="BJ1904" s="196">
        <v>1.2779968E-15</v>
      </c>
      <c r="BK1904" s="196">
        <v>6.4447591000000002E-16</v>
      </c>
      <c r="BL1904" s="196">
        <v>1.4729877E-9</v>
      </c>
      <c r="BM1904" s="196">
        <v>9.2664250000000004E-11</v>
      </c>
      <c r="BN1904" s="196">
        <v>9.7168957999999994E-21</v>
      </c>
      <c r="BO1904" s="196">
        <v>2.4374782E-5</v>
      </c>
      <c r="BP1904" s="108">
        <v>1.2160860999999999E-3</v>
      </c>
      <c r="BQ1904" s="108">
        <v>0</v>
      </c>
      <c r="BR1904" s="108">
        <v>0</v>
      </c>
      <c r="BS1904" s="108">
        <v>0</v>
      </c>
      <c r="BU1904" s="172">
        <v>8.1190109000000005E-7</v>
      </c>
      <c r="BV1904" s="172">
        <v>6.4891837000000001E-8</v>
      </c>
      <c r="BW1904" s="172">
        <v>3.1567611E-7</v>
      </c>
      <c r="BX1904" s="172">
        <v>1.2085929E-9</v>
      </c>
      <c r="BY1904" s="172">
        <v>6.5035757999999996E-8</v>
      </c>
      <c r="BZ1904" s="172">
        <v>4.2245761000000003E-9</v>
      </c>
      <c r="CA1904" s="172">
        <v>4.6577843000000001E-9</v>
      </c>
      <c r="CB1904" s="172">
        <v>6.3832365000000001E-9</v>
      </c>
      <c r="CC1904" s="172">
        <v>2.6421218000000001E-9</v>
      </c>
      <c r="CD1904" s="172">
        <v>1.6351264E-9</v>
      </c>
      <c r="CE1904" s="172">
        <v>1.0425464999999999E-16</v>
      </c>
      <c r="CF1904" s="172">
        <v>2.1487675999999999E-17</v>
      </c>
      <c r="CG1904" s="172">
        <v>3.9275233E-16</v>
      </c>
      <c r="CH1904" s="172">
        <v>2.4134406E-8</v>
      </c>
      <c r="CI1904" s="172">
        <v>2.8527118999999999E-7</v>
      </c>
      <c r="CJ1904" s="172">
        <v>3.6140344000000002E-8</v>
      </c>
      <c r="CK1904" s="69">
        <v>0</v>
      </c>
      <c r="CM1904" s="197">
        <v>3.3470191999999999E-16</v>
      </c>
      <c r="CN1904" s="198">
        <v>1.1316628E-2</v>
      </c>
      <c r="CO1904" s="198">
        <v>1.7171229999999999E-4</v>
      </c>
      <c r="CP1904" s="197">
        <v>4.5362604000000003E-5</v>
      </c>
      <c r="CQ1904" s="197">
        <v>1.6101407000000001E-10</v>
      </c>
      <c r="CR1904" s="197">
        <v>1.2973426E-10</v>
      </c>
      <c r="CS1904" s="197">
        <v>2.9307651999999999E-6</v>
      </c>
      <c r="CT1904" s="198">
        <v>1.8717035999999999E-3</v>
      </c>
      <c r="CU1904" s="197">
        <v>1.1956133E-7</v>
      </c>
      <c r="CV1904" s="197">
        <v>1.5218164E-6</v>
      </c>
    </row>
    <row r="1905" spans="1:100" ht="14.4">
      <c r="B1905" s="85"/>
      <c r="C1905" s="113"/>
      <c r="D1905" s="1" t="s">
        <v>2698</v>
      </c>
      <c r="E1905" s="117"/>
      <c r="S1905" s="3"/>
      <c r="T1905" s="3"/>
      <c r="U1905" s="3"/>
      <c r="Y1905" s="3"/>
      <c r="Z1905" s="3"/>
      <c r="AA1905" s="3"/>
      <c r="AC1905" s="142"/>
      <c r="AD1905" s="142"/>
      <c r="AE1905" s="142"/>
      <c r="AF1905" s="142"/>
      <c r="AG1905" s="142"/>
      <c r="AS1905" s="3"/>
      <c r="AT1905" s="3"/>
      <c r="AU1905" s="86"/>
      <c r="AV1905" s="86"/>
      <c r="AW1905" s="86"/>
      <c r="AX1905" s="3"/>
      <c r="AY1905" s="3"/>
      <c r="AZ1905" s="3"/>
      <c r="BA1905" s="3"/>
      <c r="BB1905" s="3"/>
      <c r="BC1905" s="3"/>
      <c r="BD1905" s="3"/>
      <c r="BE1905" s="3"/>
      <c r="BF1905" s="3"/>
      <c r="BG1905" s="3"/>
      <c r="BH1905" s="3"/>
      <c r="BI1905" s="3"/>
      <c r="BJ1905" s="3"/>
      <c r="BK1905" s="3"/>
      <c r="BL1905" s="3"/>
      <c r="BM1905" s="3"/>
      <c r="BN1905" s="3"/>
      <c r="BO1905" s="3"/>
      <c r="BU1905" s="3"/>
      <c r="BV1905" s="3"/>
      <c r="BW1905" s="3"/>
      <c r="BX1905" s="3"/>
      <c r="BY1905" s="3"/>
      <c r="BZ1905" s="3"/>
      <c r="CA1905" s="3"/>
      <c r="CB1905" s="3"/>
      <c r="CC1905" s="3"/>
      <c r="CD1905" s="3"/>
      <c r="CE1905" s="3"/>
      <c r="CF1905" s="3"/>
      <c r="CG1905" s="3"/>
      <c r="CH1905" s="3"/>
      <c r="CI1905" s="3"/>
      <c r="CJ1905" s="3"/>
      <c r="CM1905" s="3"/>
      <c r="CP1905" s="3"/>
      <c r="CQ1905" s="3"/>
      <c r="CR1905" s="3"/>
      <c r="CS1905" s="3"/>
      <c r="CU1905" s="3"/>
      <c r="CV1905" s="3"/>
    </row>
    <row r="1906" spans="1:100" ht="14.4">
      <c r="A1906" t="s">
        <v>3285</v>
      </c>
      <c r="B1906" s="85" t="s">
        <v>912</v>
      </c>
      <c r="C1906" s="113" t="str">
        <f t="shared" si="797"/>
        <v>C.060.06.104</v>
      </c>
      <c r="D1906" s="9" t="s">
        <v>2698</v>
      </c>
      <c r="E1906" s="117" t="s">
        <v>1432</v>
      </c>
      <c r="F1906" s="115" t="str">
        <f t="shared" si="798"/>
        <v>Truck +trailer Electric Norway (output per meter)</v>
      </c>
      <c r="G1906" s="143">
        <f t="shared" si="784"/>
        <v>1.8209966666666666E-4</v>
      </c>
      <c r="I1906" s="118">
        <f t="shared" si="785"/>
        <v>9.6320573636442179E-5</v>
      </c>
      <c r="K1906" s="161">
        <f t="shared" si="786"/>
        <v>1.9347809368999999E-5</v>
      </c>
      <c r="L1906" s="161">
        <f t="shared" si="787"/>
        <v>3.1348267863709998E-5</v>
      </c>
      <c r="M1906" s="162">
        <f t="shared" si="788"/>
        <v>1.8309546403732173E-5</v>
      </c>
      <c r="N1906" s="165">
        <v>2.7314949999999998E-5</v>
      </c>
      <c r="O1906" s="164">
        <v>1.3190344E-5</v>
      </c>
      <c r="P1906" s="164">
        <v>1.866284E-6</v>
      </c>
      <c r="Q1906" s="164">
        <v>2.8301447000000002E-6</v>
      </c>
      <c r="R1906" s="164">
        <v>1.6360209000000001E-5</v>
      </c>
      <c r="S1906" s="164">
        <v>7.3104245999999996E-8</v>
      </c>
      <c r="T1906" s="164">
        <v>8.4351422999999998E-8</v>
      </c>
      <c r="U1906" s="164">
        <v>3.7899647E-7</v>
      </c>
      <c r="V1906" s="164">
        <v>1.7529771E-5</v>
      </c>
      <c r="W1906" s="164">
        <v>1.5912352999999998E-5</v>
      </c>
      <c r="X1906" s="164">
        <v>6.1068006999999995E-7</v>
      </c>
      <c r="Y1906" s="164">
        <v>2.9039371E-10</v>
      </c>
      <c r="Z1906" s="164">
        <v>1.6909445000000001E-7</v>
      </c>
      <c r="AA1906" s="164">
        <v>8.8373217000000001E-13</v>
      </c>
      <c r="AC1906" s="118">
        <f t="shared" si="789"/>
        <v>2.7314949999999998E-5</v>
      </c>
      <c r="AD1906" s="118">
        <f t="shared" si="790"/>
        <v>3.4783433839000005E-5</v>
      </c>
      <c r="AE1906" s="118">
        <f t="shared" si="791"/>
        <v>1.560471892E-5</v>
      </c>
      <c r="AF1906" s="118">
        <f t="shared" si="792"/>
        <v>3.1348267863709998E-5</v>
      </c>
      <c r="AG1906" s="118">
        <f t="shared" si="793"/>
        <v>1.8140451953732173E-5</v>
      </c>
      <c r="AI1906" s="69">
        <v>7.5150996000000001E-3</v>
      </c>
      <c r="AJ1906" s="69">
        <v>3.2468683000000001E-3</v>
      </c>
      <c r="AK1906" s="172">
        <v>7.2447188E-5</v>
      </c>
      <c r="AL1906" s="69">
        <v>0</v>
      </c>
      <c r="AM1906" s="172">
        <v>3.2266191999999998E-5</v>
      </c>
      <c r="AN1906" s="69">
        <v>3.7992319E-4</v>
      </c>
      <c r="AO1906" s="69">
        <v>3.7835947000000002E-3</v>
      </c>
      <c r="AQ1906" s="199">
        <v>8.3042158999999997E-6</v>
      </c>
      <c r="AR1906" s="199">
        <v>7.8692284000000005E-6</v>
      </c>
      <c r="AS1906" s="199">
        <v>2.227873E-7</v>
      </c>
      <c r="AT1906" s="199">
        <v>2.1220018E-7</v>
      </c>
      <c r="AU1906" s="150">
        <f t="shared" si="794"/>
        <v>4.7177628171897879E-10</v>
      </c>
      <c r="AV1906" s="150">
        <f t="shared" si="795"/>
        <v>8.2391752745228353E-13</v>
      </c>
      <c r="AW1906" s="163">
        <f t="shared" si="796"/>
        <v>2.9719912859999998E-5</v>
      </c>
      <c r="AX1906" s="196">
        <v>1.6922189E-10</v>
      </c>
      <c r="AY1906" s="196">
        <v>5.1059186999999998E-13</v>
      </c>
      <c r="AZ1906" s="196">
        <v>1.3949725000000001E-17</v>
      </c>
      <c r="BA1906" s="196">
        <v>1.1377175999999999E-15</v>
      </c>
      <c r="BB1906" s="196">
        <v>1.3787525E-21</v>
      </c>
      <c r="BC1906" s="196">
        <v>1.369666E-13</v>
      </c>
      <c r="BD1906" s="196">
        <v>2.4370433999999999E-10</v>
      </c>
      <c r="BE1906" s="196">
        <v>2.5014815E-14</v>
      </c>
      <c r="BF1906" s="196">
        <v>2.7875875999999999E-13</v>
      </c>
      <c r="BG1906" s="196">
        <v>6.7504956000000003E-15</v>
      </c>
      <c r="BH1906" s="196">
        <v>4.6988349000000002E-18</v>
      </c>
      <c r="BI1906" s="196">
        <v>2.7108451999999999E-15</v>
      </c>
      <c r="BJ1906" s="196">
        <v>4.7924881000000001E-17</v>
      </c>
      <c r="BK1906" s="196">
        <v>2.4167846999999999E-17</v>
      </c>
      <c r="BL1906" s="196">
        <v>5.5237037999999998E-11</v>
      </c>
      <c r="BM1906" s="196">
        <v>3.4749093999999998E-12</v>
      </c>
      <c r="BN1906" s="196">
        <v>3.6438358999999999E-22</v>
      </c>
      <c r="BO1906" s="196">
        <v>9.2348185999999998E-7</v>
      </c>
      <c r="BP1906" s="196">
        <v>2.8796430999999999E-5</v>
      </c>
      <c r="BQ1906" s="108">
        <v>0</v>
      </c>
      <c r="BR1906" s="108">
        <v>0</v>
      </c>
      <c r="BS1906" s="108">
        <v>0</v>
      </c>
      <c r="BU1906" s="172">
        <v>1.5554368E-8</v>
      </c>
      <c r="BV1906" s="172">
        <v>1.9456009999999999E-9</v>
      </c>
      <c r="BW1906" s="172">
        <v>5.0774219000000002E-9</v>
      </c>
      <c r="BX1906" s="172">
        <v>4.5322232000000001E-11</v>
      </c>
      <c r="BY1906" s="172">
        <v>1.8018452000000001E-9</v>
      </c>
      <c r="BZ1906" s="172">
        <v>4.7419831000000002E-11</v>
      </c>
      <c r="CA1906" s="172">
        <v>1.7466690999999999E-10</v>
      </c>
      <c r="CB1906" s="172">
        <v>7.0894565999999999E-11</v>
      </c>
      <c r="CC1906" s="172">
        <v>9.9079566999999998E-11</v>
      </c>
      <c r="CD1906" s="172">
        <v>6.1317241000000005E-11</v>
      </c>
      <c r="CE1906" s="172">
        <v>3.9095495000000004E-18</v>
      </c>
      <c r="CF1906" s="172">
        <v>8.0578782999999995E-19</v>
      </c>
      <c r="CG1906" s="172">
        <v>1.4728213E-17</v>
      </c>
      <c r="CH1906" s="172">
        <v>6.6304327000000001E-10</v>
      </c>
      <c r="CI1906" s="172">
        <v>3.9872170000000001E-9</v>
      </c>
      <c r="CJ1906" s="172">
        <v>1.5805392E-9</v>
      </c>
      <c r="CK1906" s="69">
        <v>0</v>
      </c>
      <c r="CM1906" s="197">
        <v>1.2551322E-17</v>
      </c>
      <c r="CN1906" s="198">
        <v>1.8191339999999999E-4</v>
      </c>
      <c r="CO1906" s="197">
        <v>1.7682652E-6</v>
      </c>
      <c r="CP1906" s="197">
        <v>1.3418642999999999E-6</v>
      </c>
      <c r="CQ1906" s="197">
        <v>6.0380276999999998E-12</v>
      </c>
      <c r="CR1906" s="197">
        <v>4.8650347999999999E-12</v>
      </c>
      <c r="CS1906" s="197">
        <v>8.5792503999999993E-8</v>
      </c>
      <c r="CT1906" s="197">
        <v>7.0188884000000004E-5</v>
      </c>
      <c r="CU1906" s="197">
        <v>4.4835500000000003E-9</v>
      </c>
      <c r="CV1906" s="197">
        <v>1.8031707999999999E-8</v>
      </c>
    </row>
    <row r="1907" spans="1:100" ht="14.4">
      <c r="A1907" t="s">
        <v>3286</v>
      </c>
      <c r="B1907" s="85" t="s">
        <v>912</v>
      </c>
      <c r="C1907" s="113" t="str">
        <f t="shared" si="797"/>
        <v>C.060.06.105</v>
      </c>
      <c r="D1907" s="9" t="s">
        <v>2698</v>
      </c>
      <c r="E1907" s="200" t="s">
        <v>913</v>
      </c>
      <c r="F1907" s="115" t="str">
        <f t="shared" si="798"/>
        <v>Truck+container 28 tonne net Electric Norway (min weight/volume ratio 0.41 t/m3) (tkm</v>
      </c>
      <c r="G1907" s="143">
        <f t="shared" si="784"/>
        <v>1.3007119333333334E-2</v>
      </c>
      <c r="I1907" s="118">
        <f t="shared" si="785"/>
        <v>6.8800410351317265E-3</v>
      </c>
      <c r="K1907" s="161">
        <f t="shared" si="786"/>
        <v>1.3819864235999999E-3</v>
      </c>
      <c r="L1907" s="161">
        <f t="shared" si="787"/>
        <v>2.2391619684079996E-3</v>
      </c>
      <c r="M1907" s="162">
        <f t="shared" si="788"/>
        <v>1.307824743123727E-3</v>
      </c>
      <c r="N1907" s="161">
        <v>1.9510679E-3</v>
      </c>
      <c r="O1907" s="132">
        <v>9.4216744999999998E-4</v>
      </c>
      <c r="P1907" s="132">
        <v>1.33306E-4</v>
      </c>
      <c r="Q1907" s="132">
        <v>2.0215319E-4</v>
      </c>
      <c r="R1907" s="132">
        <v>1.1685864E-3</v>
      </c>
      <c r="S1907" s="164">
        <v>5.2217318999999996E-6</v>
      </c>
      <c r="T1907" s="164">
        <v>6.0251016999999999E-6</v>
      </c>
      <c r="U1907" s="164">
        <v>2.7071176E-5</v>
      </c>
      <c r="V1907" s="132">
        <v>1.2521265000000001E-3</v>
      </c>
      <c r="W1907" s="132">
        <v>1.1365965999999999E-3</v>
      </c>
      <c r="X1907" s="164">
        <v>4.3620004999999999E-5</v>
      </c>
      <c r="Y1907" s="164">
        <v>2.0742407999999999E-8</v>
      </c>
      <c r="Z1907" s="164">
        <v>1.2078175000000001E-5</v>
      </c>
      <c r="AA1907" s="164">
        <v>6.3123726999999997E-11</v>
      </c>
      <c r="AC1907" s="118">
        <f t="shared" si="789"/>
        <v>1.9510679E-3</v>
      </c>
      <c r="AD1907" s="118">
        <f t="shared" si="790"/>
        <v>2.4845310496000002E-3</v>
      </c>
      <c r="AE1907" s="118">
        <f t="shared" si="791"/>
        <v>1.1146228009999998E-3</v>
      </c>
      <c r="AF1907" s="118">
        <f t="shared" si="792"/>
        <v>2.2391619684079996E-3</v>
      </c>
      <c r="AG1907" s="118">
        <f t="shared" si="793"/>
        <v>1.2957465681237271E-3</v>
      </c>
      <c r="AI1907" s="69">
        <v>0.53679283</v>
      </c>
      <c r="AJ1907" s="69">
        <v>0.23191916000000001</v>
      </c>
      <c r="AK1907" s="69">
        <v>5.1747991000000004E-3</v>
      </c>
      <c r="AL1907" s="69">
        <v>0</v>
      </c>
      <c r="AM1907" s="69">
        <v>2.3047279999999998E-3</v>
      </c>
      <c r="AN1907" s="69">
        <v>2.7137371E-2</v>
      </c>
      <c r="AO1907" s="69">
        <v>0.27025676999999998</v>
      </c>
      <c r="AQ1907" s="116">
        <v>5.9315827999999995E-4</v>
      </c>
      <c r="AR1907" s="116">
        <v>5.6208774000000004E-4</v>
      </c>
      <c r="AS1907" s="199">
        <v>1.5913377999999999E-5</v>
      </c>
      <c r="AT1907" s="199">
        <v>1.5157156000000001E-5</v>
      </c>
      <c r="AU1907" s="150">
        <f t="shared" si="794"/>
        <v>3.3698306104138479E-8</v>
      </c>
      <c r="AV1907" s="150">
        <f t="shared" si="795"/>
        <v>5.8851252096617405E-11</v>
      </c>
      <c r="AW1907" s="163">
        <f t="shared" si="796"/>
        <v>2.1228508900000003E-3</v>
      </c>
      <c r="AX1907" s="196">
        <v>1.2087278E-8</v>
      </c>
      <c r="AY1907" s="196">
        <v>3.6470848000000003E-11</v>
      </c>
      <c r="AZ1907" s="196">
        <v>9.9640892999999995E-16</v>
      </c>
      <c r="BA1907" s="196">
        <v>8.1265539999999999E-14</v>
      </c>
      <c r="BB1907" s="196">
        <v>9.8482321999999994E-20</v>
      </c>
      <c r="BC1907" s="196">
        <v>9.7833284999999996E-12</v>
      </c>
      <c r="BD1907" s="196">
        <v>1.7407453E-8</v>
      </c>
      <c r="BE1907" s="196">
        <v>1.7867725000000001E-12</v>
      </c>
      <c r="BF1907" s="196">
        <v>1.991134E-11</v>
      </c>
      <c r="BG1907" s="196">
        <v>4.8217824999999997E-13</v>
      </c>
      <c r="BH1907" s="196">
        <v>3.3563106E-16</v>
      </c>
      <c r="BI1907" s="196">
        <v>1.9363180000000001E-13</v>
      </c>
      <c r="BJ1907" s="196">
        <v>3.4232057999999998E-15</v>
      </c>
      <c r="BK1907" s="196">
        <v>1.7262748000000001E-15</v>
      </c>
      <c r="BL1907" s="196">
        <v>3.9455026999999997E-9</v>
      </c>
      <c r="BM1907" s="196">
        <v>2.4820780999999998E-10</v>
      </c>
      <c r="BN1907" s="196">
        <v>2.60274E-20</v>
      </c>
      <c r="BO1907" s="196">
        <v>6.5962990000000005E-5</v>
      </c>
      <c r="BP1907" s="108">
        <v>2.0568879000000002E-3</v>
      </c>
      <c r="BQ1907" s="108">
        <v>0</v>
      </c>
      <c r="BR1907" s="108">
        <v>0</v>
      </c>
      <c r="BS1907" s="108">
        <v>0</v>
      </c>
      <c r="BU1907" s="172">
        <v>1.1110262999999999E-6</v>
      </c>
      <c r="BV1907" s="172">
        <v>1.3897149999999999E-7</v>
      </c>
      <c r="BW1907" s="172">
        <v>3.6267299E-7</v>
      </c>
      <c r="BX1907" s="172">
        <v>3.2373022999999999E-9</v>
      </c>
      <c r="BY1907" s="172">
        <v>1.2870323E-7</v>
      </c>
      <c r="BZ1907" s="172">
        <v>3.3871307999999999E-9</v>
      </c>
      <c r="CA1907" s="172">
        <v>1.2476208E-8</v>
      </c>
      <c r="CB1907" s="172">
        <v>5.0638976000000003E-9</v>
      </c>
      <c r="CC1907" s="172">
        <v>7.0771119000000004E-9</v>
      </c>
      <c r="CD1907" s="172">
        <v>4.3798029000000002E-9</v>
      </c>
      <c r="CE1907" s="172">
        <v>2.7925353000000001E-16</v>
      </c>
      <c r="CF1907" s="172">
        <v>5.7556274000000003E-17</v>
      </c>
      <c r="CG1907" s="172">
        <v>1.0520152E-15</v>
      </c>
      <c r="CH1907" s="172">
        <v>4.7360233999999997E-8</v>
      </c>
      <c r="CI1907" s="172">
        <v>2.8480121999999999E-7</v>
      </c>
      <c r="CJ1907" s="172">
        <v>1.1289566E-7</v>
      </c>
      <c r="CK1907" s="69">
        <v>0</v>
      </c>
      <c r="CM1907" s="197">
        <v>8.9652300000000007E-16</v>
      </c>
      <c r="CN1907" s="198">
        <v>1.2993813999999999E-2</v>
      </c>
      <c r="CO1907" s="198">
        <v>1.2630466000000001E-4</v>
      </c>
      <c r="CP1907" s="197">
        <v>9.5847446999999995E-5</v>
      </c>
      <c r="CQ1907" s="197">
        <v>4.3128769000000001E-10</v>
      </c>
      <c r="CR1907" s="197">
        <v>3.4750249000000002E-10</v>
      </c>
      <c r="CS1907" s="197">
        <v>6.1280359999999998E-6</v>
      </c>
      <c r="CT1907" s="198">
        <v>5.0134916999999999E-3</v>
      </c>
      <c r="CU1907" s="197">
        <v>3.2025357000000001E-7</v>
      </c>
      <c r="CV1907" s="197">
        <v>1.2879791E-6</v>
      </c>
    </row>
    <row r="1908" spans="1:100" ht="14.4">
      <c r="A1908" t="s">
        <v>3287</v>
      </c>
      <c r="B1908" s="85" t="s">
        <v>912</v>
      </c>
      <c r="C1908" s="113" t="str">
        <f t="shared" si="797"/>
        <v>C.060.06.106</v>
      </c>
      <c r="D1908" s="9" t="s">
        <v>2698</v>
      </c>
      <c r="E1908" s="200" t="s">
        <v>1108</v>
      </c>
      <c r="F1908" s="115" t="str">
        <f t="shared" si="798"/>
        <v>Truck+container 28 tonne net Electric Norway (max weight/volume ratio 0.41 t/m3) (m3k</v>
      </c>
      <c r="G1908" s="143">
        <f t="shared" si="784"/>
        <v>5.3323475333333335E-3</v>
      </c>
      <c r="I1908" s="118">
        <f t="shared" si="785"/>
        <v>2.8205146103541553E-3</v>
      </c>
      <c r="K1908" s="161">
        <f t="shared" si="786"/>
        <v>5.6655371670000004E-4</v>
      </c>
      <c r="L1908" s="161">
        <f t="shared" si="787"/>
        <v>9.1795806047619997E-4</v>
      </c>
      <c r="M1908" s="162">
        <f t="shared" si="788"/>
        <v>5.3615070317795509E-4</v>
      </c>
      <c r="N1908" s="161">
        <v>7.9985213000000001E-4</v>
      </c>
      <c r="O1908" s="132">
        <v>3.8624727E-4</v>
      </c>
      <c r="P1908" s="164">
        <v>5.4649603999999997E-5</v>
      </c>
      <c r="Q1908" s="164">
        <v>8.2873929000000006E-5</v>
      </c>
      <c r="R1908" s="132">
        <v>4.7906908E-4</v>
      </c>
      <c r="S1908" s="164">
        <v>2.1406807E-6</v>
      </c>
      <c r="T1908" s="164">
        <v>2.4700270000000002E-6</v>
      </c>
      <c r="U1908" s="164">
        <v>1.1097993E-5</v>
      </c>
      <c r="V1908" s="132">
        <v>5.1331686999999998E-4</v>
      </c>
      <c r="W1908" s="132">
        <v>4.6595468999999999E-4</v>
      </c>
      <c r="X1908" s="164">
        <v>1.7882286000000002E-5</v>
      </c>
      <c r="Y1908" s="164">
        <v>8.5034761999999997E-9</v>
      </c>
      <c r="Z1908" s="164">
        <v>4.9515212999999997E-6</v>
      </c>
      <c r="AA1908" s="164">
        <v>2.5877955000000001E-11</v>
      </c>
      <c r="AC1908" s="118">
        <f t="shared" si="789"/>
        <v>7.9985213000000001E-4</v>
      </c>
      <c r="AD1908" s="118">
        <f t="shared" si="790"/>
        <v>1.0185485837E-3</v>
      </c>
      <c r="AE1908" s="118">
        <f t="shared" si="791"/>
        <v>4.5694638830000002E-4</v>
      </c>
      <c r="AF1908" s="118">
        <f t="shared" si="792"/>
        <v>9.1795806047619997E-4</v>
      </c>
      <c r="AG1908" s="118">
        <f t="shared" si="793"/>
        <v>5.3119918187795507E-4</v>
      </c>
      <c r="AI1908" s="69">
        <v>0.22006148</v>
      </c>
      <c r="AJ1908" s="69">
        <v>9.5076670000000002E-2</v>
      </c>
      <c r="AK1908" s="69">
        <v>2.1214403000000001E-3</v>
      </c>
      <c r="AL1908" s="69">
        <v>0</v>
      </c>
      <c r="AM1908" s="69">
        <v>9.4483725E-4</v>
      </c>
      <c r="AN1908" s="69">
        <v>1.112513E-2</v>
      </c>
      <c r="AO1908" s="69">
        <v>0.1107934</v>
      </c>
      <c r="AQ1908" s="116">
        <v>2.4316883999999999E-4</v>
      </c>
      <c r="AR1908" s="116">
        <v>2.3043129E-4</v>
      </c>
      <c r="AS1908" s="199">
        <v>6.5237862E-6</v>
      </c>
      <c r="AT1908" s="199">
        <v>6.2137680999999996E-6</v>
      </c>
      <c r="AU1908" s="150">
        <f t="shared" si="794"/>
        <v>1.3814825350342373E-8</v>
      </c>
      <c r="AV1908" s="150">
        <f t="shared" si="795"/>
        <v>2.412642853139009E-11</v>
      </c>
      <c r="AW1908" s="163">
        <f t="shared" si="796"/>
        <v>8.7027563899999994E-4</v>
      </c>
      <c r="AX1908" s="196">
        <v>4.9552529999999999E-9</v>
      </c>
      <c r="AY1908" s="196">
        <v>1.4951445999999999E-11</v>
      </c>
      <c r="AZ1908" s="196">
        <v>4.0848390000000002E-16</v>
      </c>
      <c r="BA1908" s="196">
        <v>3.3315301999999997E-14</v>
      </c>
      <c r="BB1908" s="196">
        <v>4.0373426000000002E-20</v>
      </c>
      <c r="BC1908" s="196">
        <v>4.0107350000000003E-12</v>
      </c>
      <c r="BD1908" s="196">
        <v>7.1362912000000004E-9</v>
      </c>
      <c r="BE1908" s="196">
        <v>7.3249824999999996E-13</v>
      </c>
      <c r="BF1908" s="196">
        <v>8.1627746999999998E-12</v>
      </c>
      <c r="BG1908" s="196">
        <v>1.9767189999999999E-13</v>
      </c>
      <c r="BH1908" s="196">
        <v>1.3759399E-16</v>
      </c>
      <c r="BI1908" s="196">
        <v>7.9380532000000004E-14</v>
      </c>
      <c r="BJ1908" s="196">
        <v>1.4033640000000001E-15</v>
      </c>
      <c r="BK1908" s="196">
        <v>7.0769683000000002E-16</v>
      </c>
      <c r="BL1908" s="196">
        <v>1.6174827999999999E-9</v>
      </c>
      <c r="BM1908" s="196">
        <v>1.017543E-10</v>
      </c>
      <c r="BN1908" s="196">
        <v>1.0670090999999999E-20</v>
      </c>
      <c r="BO1908" s="196">
        <v>2.7041928999999999E-5</v>
      </c>
      <c r="BP1908" s="108">
        <v>8.4323370999999996E-4</v>
      </c>
      <c r="BQ1908" s="108">
        <v>0</v>
      </c>
      <c r="BR1908" s="108">
        <v>0</v>
      </c>
      <c r="BS1908" s="108">
        <v>0</v>
      </c>
      <c r="BU1908" s="172">
        <v>4.5547196999999999E-7</v>
      </c>
      <c r="BV1908" s="172">
        <v>5.6972210000000003E-8</v>
      </c>
      <c r="BW1908" s="172">
        <v>1.4868000000000001E-7</v>
      </c>
      <c r="BX1908" s="172">
        <v>1.3271518000000001E-9</v>
      </c>
      <c r="BY1908" s="172">
        <v>5.2762670000000001E-8</v>
      </c>
      <c r="BZ1908" s="172">
        <v>1.3885748E-9</v>
      </c>
      <c r="CA1908" s="172">
        <v>5.1146972000000001E-9</v>
      </c>
      <c r="CB1908" s="172">
        <v>2.0759755999999999E-9</v>
      </c>
      <c r="CC1908" s="172">
        <v>2.9013049999999998E-9</v>
      </c>
      <c r="CD1908" s="172">
        <v>1.7955267999999999E-9</v>
      </c>
      <c r="CE1908" s="172">
        <v>1.1448168000000001E-16</v>
      </c>
      <c r="CF1908" s="172">
        <v>2.3595544000000001E-17</v>
      </c>
      <c r="CG1908" s="172">
        <v>4.3128001999999998E-16</v>
      </c>
      <c r="CH1908" s="172">
        <v>1.9415616E-8</v>
      </c>
      <c r="CI1908" s="172">
        <v>1.1675598999999999E-7</v>
      </c>
      <c r="CJ1908" s="172">
        <v>4.6282260000000001E-8</v>
      </c>
      <c r="CK1908" s="69">
        <v>0</v>
      </c>
      <c r="CM1908" s="197">
        <v>3.6753505000000001E-16</v>
      </c>
      <c r="CN1908" s="198">
        <v>5.3268932000000001E-3</v>
      </c>
      <c r="CO1908" s="197">
        <v>5.1779361999999997E-5</v>
      </c>
      <c r="CP1908" s="197">
        <v>3.9293243000000003E-5</v>
      </c>
      <c r="CQ1908" s="197">
        <v>1.7680900999999999E-10</v>
      </c>
      <c r="CR1908" s="197">
        <v>1.4246075999999999E-10</v>
      </c>
      <c r="CS1908" s="197">
        <v>2.5122256E-6</v>
      </c>
      <c r="CT1908" s="198">
        <v>2.0553113999999999E-3</v>
      </c>
      <c r="CU1908" s="197">
        <v>1.3128989999999999E-7</v>
      </c>
      <c r="CV1908" s="197">
        <v>5.2801485999999998E-7</v>
      </c>
    </row>
    <row r="1909" spans="1:100" ht="14.4">
      <c r="A1909" t="s">
        <v>3288</v>
      </c>
      <c r="B1909" s="85" t="s">
        <v>912</v>
      </c>
      <c r="C1909" s="113" t="str">
        <f t="shared" si="797"/>
        <v>C.060.06.106</v>
      </c>
      <c r="D1909" s="9" t="s">
        <v>2698</v>
      </c>
      <c r="E1909" s="200" t="s">
        <v>913</v>
      </c>
      <c r="F1909" s="115" t="str">
        <f t="shared" si="798"/>
        <v>Truck+trailer 24 tonne net Electric Norway (min weight/volume ratio 0.32 t/m3) (tkm)</v>
      </c>
      <c r="G1909" s="143">
        <f t="shared" si="784"/>
        <v>1.5174972E-2</v>
      </c>
      <c r="I1909" s="118">
        <f t="shared" si="785"/>
        <v>8.0267144879203473E-3</v>
      </c>
      <c r="K1909" s="161">
        <f t="shared" si="786"/>
        <v>1.6123173957999998E-3</v>
      </c>
      <c r="L1909" s="161">
        <f t="shared" si="787"/>
        <v>2.6123557084759999E-3</v>
      </c>
      <c r="M1909" s="162">
        <f t="shared" si="788"/>
        <v>1.5257955836443481E-3</v>
      </c>
      <c r="N1909" s="161">
        <v>2.2762457999999999E-3</v>
      </c>
      <c r="O1909" s="132">
        <v>1.0991954E-3</v>
      </c>
      <c r="P1909" s="132">
        <v>1.5552367E-4</v>
      </c>
      <c r="Q1909" s="132">
        <v>2.3584539E-4</v>
      </c>
      <c r="R1909" s="132">
        <v>1.3633507E-3</v>
      </c>
      <c r="S1909" s="164">
        <v>6.0920204999999997E-6</v>
      </c>
      <c r="T1909" s="164">
        <v>7.0292853000000002E-6</v>
      </c>
      <c r="U1909" s="164">
        <v>3.1583038999999999E-5</v>
      </c>
      <c r="V1909" s="132">
        <v>1.4608143000000001E-3</v>
      </c>
      <c r="W1909" s="132">
        <v>1.3260294E-3</v>
      </c>
      <c r="X1909" s="164">
        <v>5.0890005999999999E-5</v>
      </c>
      <c r="Y1909" s="164">
        <v>2.4199476E-8</v>
      </c>
      <c r="Z1909" s="164">
        <v>1.4091204000000001E-5</v>
      </c>
      <c r="AA1909" s="164">
        <v>7.3644348000000006E-11</v>
      </c>
      <c r="AC1909" s="118">
        <f t="shared" si="789"/>
        <v>2.2762457999999999E-3</v>
      </c>
      <c r="AD1909" s="118">
        <f t="shared" si="790"/>
        <v>2.8986195048000003E-3</v>
      </c>
      <c r="AE1909" s="118">
        <f t="shared" si="791"/>
        <v>1.300393313E-3</v>
      </c>
      <c r="AF1909" s="118">
        <f t="shared" si="792"/>
        <v>2.6123557084759999E-3</v>
      </c>
      <c r="AG1909" s="118">
        <f t="shared" si="793"/>
        <v>1.5117043796443481E-3</v>
      </c>
      <c r="AI1909" s="69">
        <v>0.62625830000000005</v>
      </c>
      <c r="AJ1909" s="69">
        <v>0.27057236000000001</v>
      </c>
      <c r="AK1909" s="69">
        <v>6.0372656000000002E-3</v>
      </c>
      <c r="AL1909" s="69">
        <v>0</v>
      </c>
      <c r="AM1909" s="69">
        <v>2.6888493000000002E-3</v>
      </c>
      <c r="AN1909" s="69">
        <v>3.1660265999999999E-2</v>
      </c>
      <c r="AO1909" s="69">
        <v>0.31529955999999998</v>
      </c>
      <c r="AQ1909" s="116">
        <v>6.9201799000000001E-4</v>
      </c>
      <c r="AR1909" s="116">
        <v>6.5576903000000005E-4</v>
      </c>
      <c r="AS1909" s="199">
        <v>1.8565607999999999E-5</v>
      </c>
      <c r="AT1909" s="199">
        <v>1.7683347999999999E-5</v>
      </c>
      <c r="AU1909" s="150">
        <f t="shared" si="794"/>
        <v>3.9314689972910893E-8</v>
      </c>
      <c r="AV1909" s="150">
        <f t="shared" si="795"/>
        <v>6.8659792764335289E-11</v>
      </c>
      <c r="AW1909" s="163">
        <f t="shared" si="796"/>
        <v>2.476659422E-3</v>
      </c>
      <c r="AX1909" s="196">
        <v>1.4101824E-8</v>
      </c>
      <c r="AY1909" s="196">
        <v>4.2549322000000001E-11</v>
      </c>
      <c r="AZ1909" s="196">
        <v>1.1624771E-15</v>
      </c>
      <c r="BA1909" s="196">
        <v>9.4809796000000001E-14</v>
      </c>
      <c r="BB1909" s="196">
        <v>1.1489604E-19</v>
      </c>
      <c r="BC1909" s="196">
        <v>1.1413883E-11</v>
      </c>
      <c r="BD1909" s="196">
        <v>2.0308694999999999E-8</v>
      </c>
      <c r="BE1909" s="196">
        <v>2.0845678999999999E-12</v>
      </c>
      <c r="BF1909" s="196">
        <v>2.3229896000000002E-11</v>
      </c>
      <c r="BG1909" s="196">
        <v>5.6254129999999999E-13</v>
      </c>
      <c r="BH1909" s="196">
        <v>3.9156957E-16</v>
      </c>
      <c r="BI1909" s="196">
        <v>2.2590376000000001E-13</v>
      </c>
      <c r="BJ1909" s="196">
        <v>3.9937401000000001E-15</v>
      </c>
      <c r="BK1909" s="196">
        <v>2.0139871999999999E-15</v>
      </c>
      <c r="BL1909" s="196">
        <v>4.6030865000000002E-9</v>
      </c>
      <c r="BM1909" s="196">
        <v>2.8957578000000002E-10</v>
      </c>
      <c r="BN1909" s="196">
        <v>3.0365299000000001E-20</v>
      </c>
      <c r="BO1909" s="196">
        <v>7.6956821999999995E-5</v>
      </c>
      <c r="BP1909" s="108">
        <v>2.3997025999999999E-3</v>
      </c>
      <c r="BQ1909" s="108">
        <v>0</v>
      </c>
      <c r="BR1909" s="108">
        <v>0</v>
      </c>
      <c r="BS1909" s="108">
        <v>0</v>
      </c>
      <c r="BU1909" s="172">
        <v>1.2961972999999999E-6</v>
      </c>
      <c r="BV1909" s="172">
        <v>1.6213340999999999E-7</v>
      </c>
      <c r="BW1909" s="172">
        <v>4.2311849000000002E-7</v>
      </c>
      <c r="BX1909" s="172">
        <v>3.7768526999999999E-9</v>
      </c>
      <c r="BY1909" s="172">
        <v>1.5015377E-7</v>
      </c>
      <c r="BZ1909" s="172">
        <v>3.9516524999999997E-9</v>
      </c>
      <c r="CA1909" s="172">
        <v>1.4555576E-8</v>
      </c>
      <c r="CB1909" s="172">
        <v>5.9078804999999998E-9</v>
      </c>
      <c r="CC1909" s="172">
        <v>8.2566305000000004E-9</v>
      </c>
      <c r="CD1909" s="172">
        <v>5.1097701000000003E-9</v>
      </c>
      <c r="CE1909" s="172">
        <v>3.2579579000000001E-16</v>
      </c>
      <c r="CF1909" s="172">
        <v>6.7148985999999997E-17</v>
      </c>
      <c r="CG1909" s="172">
        <v>1.2273509999999999E-15</v>
      </c>
      <c r="CH1909" s="172">
        <v>5.5253606E-8</v>
      </c>
      <c r="CI1909" s="172">
        <v>3.3226809E-7</v>
      </c>
      <c r="CJ1909" s="172">
        <v>1.3171159999999999E-7</v>
      </c>
      <c r="CK1909" s="69">
        <v>0</v>
      </c>
      <c r="CM1909" s="197">
        <v>1.0459435E-15</v>
      </c>
      <c r="CN1909" s="198">
        <v>1.515945E-2</v>
      </c>
      <c r="CO1909" s="198">
        <v>1.4735544E-4</v>
      </c>
      <c r="CP1909" s="198">
        <v>1.1182202E-4</v>
      </c>
      <c r="CQ1909" s="197">
        <v>5.0316896999999999E-10</v>
      </c>
      <c r="CR1909" s="197">
        <v>4.0541956999999998E-10</v>
      </c>
      <c r="CS1909" s="197">
        <v>7.1493753000000003E-6</v>
      </c>
      <c r="CT1909" s="198">
        <v>5.8490736999999996E-3</v>
      </c>
      <c r="CU1909" s="197">
        <v>3.7362916000000001E-7</v>
      </c>
      <c r="CV1909" s="197">
        <v>1.5026422999999999E-6</v>
      </c>
    </row>
    <row r="1910" spans="1:100" ht="14.4">
      <c r="A1910" t="s">
        <v>3289</v>
      </c>
      <c r="B1910" s="85" t="s">
        <v>912</v>
      </c>
      <c r="C1910" s="113" t="str">
        <f t="shared" si="797"/>
        <v>C.060.06.108</v>
      </c>
      <c r="D1910" s="9" t="s">
        <v>2698</v>
      </c>
      <c r="E1910" s="200" t="s">
        <v>1108</v>
      </c>
      <c r="F1910" s="115" t="str">
        <f t="shared" si="798"/>
        <v>Truck+trailer 24 tonne net Electric Norway (max weight/volume ratio 0.32 t/m3) (m3km)</v>
      </c>
      <c r="G1910" s="143">
        <f t="shared" si="784"/>
        <v>4.8559911333333336E-3</v>
      </c>
      <c r="I1910" s="118">
        <f t="shared" si="785"/>
        <v>2.5685486336985914E-3</v>
      </c>
      <c r="K1910" s="161">
        <f t="shared" si="786"/>
        <v>5.1594158290000009E-4</v>
      </c>
      <c r="L1910" s="161">
        <f t="shared" si="787"/>
        <v>8.359538098324001E-4</v>
      </c>
      <c r="M1910" s="162">
        <f t="shared" si="788"/>
        <v>4.8825457096619097E-4</v>
      </c>
      <c r="N1910" s="161">
        <v>7.2839867000000003E-4</v>
      </c>
      <c r="O1910" s="132">
        <v>3.5174251000000002E-4</v>
      </c>
      <c r="P1910" s="164">
        <v>4.9767573E-5</v>
      </c>
      <c r="Q1910" s="164">
        <v>7.5470524999999997E-5</v>
      </c>
      <c r="R1910" s="132">
        <v>4.3627223999999999E-4</v>
      </c>
      <c r="S1910" s="164">
        <v>1.9494466E-6</v>
      </c>
      <c r="T1910" s="164">
        <v>2.2493713000000001E-6</v>
      </c>
      <c r="U1910" s="164">
        <v>1.0106573E-5</v>
      </c>
      <c r="V1910" s="132">
        <v>4.6746055999999999E-4</v>
      </c>
      <c r="W1910" s="132">
        <v>4.2432941000000002E-4</v>
      </c>
      <c r="X1910" s="164">
        <v>1.6284801999999999E-5</v>
      </c>
      <c r="Y1910" s="164">
        <v>7.7438323999999992E-9</v>
      </c>
      <c r="Z1910" s="164">
        <v>4.5091854000000004E-6</v>
      </c>
      <c r="AA1910" s="164">
        <v>2.3566191000000001E-11</v>
      </c>
      <c r="AC1910" s="118">
        <f t="shared" si="789"/>
        <v>7.2839867000000003E-4</v>
      </c>
      <c r="AD1910" s="118">
        <f t="shared" si="790"/>
        <v>9.2755823889999992E-4</v>
      </c>
      <c r="AE1910" s="118">
        <f t="shared" si="791"/>
        <v>4.1612584140000001E-4</v>
      </c>
      <c r="AF1910" s="118">
        <f t="shared" si="792"/>
        <v>8.359538098324001E-4</v>
      </c>
      <c r="AG1910" s="118">
        <f t="shared" si="793"/>
        <v>4.8374538556619095E-4</v>
      </c>
      <c r="AI1910" s="69">
        <v>0.20040266000000001</v>
      </c>
      <c r="AJ1910" s="69">
        <v>8.6583154999999995E-2</v>
      </c>
      <c r="AK1910" s="69">
        <v>1.9319249999999999E-3</v>
      </c>
      <c r="AL1910" s="69">
        <v>0</v>
      </c>
      <c r="AM1910" s="69">
        <v>8.6043179000000003E-4</v>
      </c>
      <c r="AN1910" s="69">
        <v>1.0131285E-2</v>
      </c>
      <c r="AO1910" s="69">
        <v>0.10089586</v>
      </c>
      <c r="AQ1910" s="116">
        <v>2.2144575999999999E-4</v>
      </c>
      <c r="AR1910" s="116">
        <v>2.0984608999999999E-4</v>
      </c>
      <c r="AS1910" s="199">
        <v>5.9409946000000003E-6</v>
      </c>
      <c r="AT1910" s="199">
        <v>5.6586714000000001E-6</v>
      </c>
      <c r="AU1910" s="150">
        <f t="shared" si="794"/>
        <v>1.2580700931771767E-8</v>
      </c>
      <c r="AV1910" s="150">
        <f t="shared" si="795"/>
        <v>2.19711337313569E-11</v>
      </c>
      <c r="AW1910" s="163">
        <f t="shared" si="796"/>
        <v>7.9253101299999991E-4</v>
      </c>
      <c r="AX1910" s="196">
        <v>4.5125837000000001E-9</v>
      </c>
      <c r="AY1910" s="196">
        <v>1.3615782999999999E-11</v>
      </c>
      <c r="AZ1910" s="196">
        <v>3.7199267000000002E-16</v>
      </c>
      <c r="BA1910" s="196">
        <v>3.0339134999999998E-14</v>
      </c>
      <c r="BB1910" s="196">
        <v>3.6766733999999998E-20</v>
      </c>
      <c r="BC1910" s="196">
        <v>3.6524425999999996E-12</v>
      </c>
      <c r="BD1910" s="196">
        <v>6.4987825000000001E-9</v>
      </c>
      <c r="BE1910" s="196">
        <v>6.6706174E-13</v>
      </c>
      <c r="BF1910" s="196">
        <v>7.4335667999999996E-12</v>
      </c>
      <c r="BG1910" s="196">
        <v>1.8001321E-13</v>
      </c>
      <c r="BH1910" s="196">
        <v>1.2530226E-16</v>
      </c>
      <c r="BI1910" s="196">
        <v>7.2289204000000005E-14</v>
      </c>
      <c r="BJ1910" s="196">
        <v>1.2779968E-15</v>
      </c>
      <c r="BK1910" s="196">
        <v>6.4447591000000002E-16</v>
      </c>
      <c r="BL1910" s="196">
        <v>1.4729877E-9</v>
      </c>
      <c r="BM1910" s="196">
        <v>9.2664250000000004E-11</v>
      </c>
      <c r="BN1910" s="196">
        <v>9.7168957999999994E-21</v>
      </c>
      <c r="BO1910" s="196">
        <v>2.4626183000000002E-5</v>
      </c>
      <c r="BP1910" s="108">
        <v>7.6790482999999996E-4</v>
      </c>
      <c r="BQ1910" s="108">
        <v>0</v>
      </c>
      <c r="BR1910" s="108">
        <v>0</v>
      </c>
      <c r="BS1910" s="108">
        <v>0</v>
      </c>
      <c r="BU1910" s="172">
        <v>4.1478314000000002E-7</v>
      </c>
      <c r="BV1910" s="172">
        <v>5.1882692000000003E-8</v>
      </c>
      <c r="BW1910" s="172">
        <v>1.3539792000000001E-7</v>
      </c>
      <c r="BX1910" s="172">
        <v>1.2085929E-9</v>
      </c>
      <c r="BY1910" s="172">
        <v>4.8049204999999998E-8</v>
      </c>
      <c r="BZ1910" s="172">
        <v>1.2645288E-9</v>
      </c>
      <c r="CA1910" s="172">
        <v>4.6577843000000001E-9</v>
      </c>
      <c r="CB1910" s="172">
        <v>1.8905218E-9</v>
      </c>
      <c r="CC1910" s="172">
        <v>2.6421218000000001E-9</v>
      </c>
      <c r="CD1910" s="172">
        <v>1.6351264E-9</v>
      </c>
      <c r="CE1910" s="172">
        <v>1.0425464999999999E-16</v>
      </c>
      <c r="CF1910" s="172">
        <v>2.1487675999999999E-17</v>
      </c>
      <c r="CG1910" s="172">
        <v>3.9275233E-16</v>
      </c>
      <c r="CH1910" s="172">
        <v>1.7681154000000001E-8</v>
      </c>
      <c r="CI1910" s="172">
        <v>1.0632579E-7</v>
      </c>
      <c r="CJ1910" s="172">
        <v>4.2147710999999998E-8</v>
      </c>
      <c r="CK1910" s="69">
        <v>0</v>
      </c>
      <c r="CM1910" s="197">
        <v>3.3470191999999999E-16</v>
      </c>
      <c r="CN1910" s="198">
        <v>4.8510241000000003E-3</v>
      </c>
      <c r="CO1910" s="197">
        <v>4.7153739000000002E-5</v>
      </c>
      <c r="CP1910" s="197">
        <v>3.5783047000000001E-5</v>
      </c>
      <c r="CQ1910" s="197">
        <v>1.6101407000000001E-10</v>
      </c>
      <c r="CR1910" s="197">
        <v>1.2973426E-10</v>
      </c>
      <c r="CS1910" s="197">
        <v>2.2878000999999999E-6</v>
      </c>
      <c r="CT1910" s="198">
        <v>1.8717035999999999E-3</v>
      </c>
      <c r="CU1910" s="197">
        <v>1.1956133E-7</v>
      </c>
      <c r="CV1910" s="197">
        <v>4.8084554000000004E-7</v>
      </c>
    </row>
    <row r="1911" spans="1:100" ht="14.4">
      <c r="B1911" s="85"/>
      <c r="C1911" s="113"/>
      <c r="D1911" s="1" t="s">
        <v>2105</v>
      </c>
      <c r="E1911" s="117"/>
      <c r="P1911" s="3"/>
      <c r="Q1911" s="3"/>
      <c r="S1911" s="3"/>
      <c r="T1911" s="3"/>
      <c r="U1911" s="3"/>
      <c r="X1911" s="3"/>
      <c r="Y1911" s="3"/>
      <c r="Z1911" s="3"/>
      <c r="AA1911" s="3"/>
      <c r="AC1911" s="142"/>
      <c r="AD1911" s="142"/>
      <c r="AE1911" s="142"/>
      <c r="AF1911" s="142"/>
      <c r="AG1911" s="142"/>
      <c r="AS1911" s="3"/>
      <c r="AT1911" s="3"/>
      <c r="AU1911" s="86"/>
      <c r="AV1911" s="86"/>
      <c r="AW1911" s="86"/>
      <c r="AX1911" s="3"/>
      <c r="AY1911" s="3"/>
      <c r="AZ1911" s="3"/>
      <c r="BA1911" s="3"/>
      <c r="BB1911" s="3"/>
      <c r="BC1911" s="3"/>
      <c r="BD1911" s="3"/>
      <c r="BE1911" s="3"/>
      <c r="BF1911" s="3"/>
      <c r="BG1911" s="3"/>
      <c r="BH1911" s="3"/>
      <c r="BI1911" s="3"/>
      <c r="BJ1911" s="3"/>
      <c r="BK1911" s="3"/>
      <c r="BL1911" s="3"/>
      <c r="BM1911" s="3"/>
      <c r="BN1911" s="3"/>
      <c r="BO1911" s="3"/>
      <c r="BU1911" s="3"/>
      <c r="BV1911" s="3"/>
      <c r="BW1911" s="3"/>
      <c r="BX1911" s="3"/>
      <c r="BY1911" s="3"/>
      <c r="BZ1911" s="3"/>
      <c r="CA1911" s="3"/>
      <c r="CB1911" s="3"/>
      <c r="CC1911" s="3"/>
      <c r="CD1911" s="3"/>
      <c r="CE1911" s="3"/>
      <c r="CF1911" s="3"/>
      <c r="CG1911" s="3"/>
      <c r="CH1911" s="3"/>
      <c r="CI1911" s="3"/>
      <c r="CJ1911" s="3"/>
      <c r="CM1911" s="3"/>
      <c r="CO1911" s="3"/>
      <c r="CP1911" s="3"/>
      <c r="CQ1911" s="3"/>
      <c r="CR1911" s="3"/>
      <c r="CS1911" s="3"/>
      <c r="CU1911" s="3"/>
      <c r="CV1911" s="3"/>
    </row>
    <row r="1912" spans="1:100" ht="14.4">
      <c r="A1912" t="s">
        <v>3290</v>
      </c>
      <c r="B1912" s="85" t="s">
        <v>912</v>
      </c>
      <c r="C1912" s="113" t="str">
        <f t="shared" ref="C1912:C1943" si="799">MID(A1912,1,12)</f>
        <v>C.060.07.101</v>
      </c>
      <c r="D1912" s="9" t="s">
        <v>2105</v>
      </c>
      <c r="E1912" s="117" t="s">
        <v>2101</v>
      </c>
      <c r="F1912" s="115" t="str">
        <f t="shared" ref="F1912:F1943" si="800">MID(A1912, 21,85)</f>
        <v>Delivery Van petrol in city (per km) max. 3.1-3.9 m3 660-1000 kg WTW</v>
      </c>
      <c r="G1912" s="143">
        <f t="shared" si="784"/>
        <v>0.24382433333333334</v>
      </c>
      <c r="I1912" s="118">
        <f t="shared" si="785"/>
        <v>6.0917824231822029E-2</v>
      </c>
      <c r="K1912" s="161">
        <f t="shared" si="786"/>
        <v>1.9921792202000003E-3</v>
      </c>
      <c r="L1912" s="161">
        <f t="shared" si="787"/>
        <v>3.9303385320999997E-3</v>
      </c>
      <c r="M1912" s="162">
        <f t="shared" si="788"/>
        <v>1.8421656479522028E-2</v>
      </c>
      <c r="N1912" s="161">
        <v>3.6573649999999999E-2</v>
      </c>
      <c r="O1912" s="132">
        <v>1.9445029E-3</v>
      </c>
      <c r="P1912" s="132">
        <v>1.4534382999999999E-3</v>
      </c>
      <c r="Q1912" s="132">
        <v>1.5614042E-3</v>
      </c>
      <c r="R1912" s="132">
        <v>3.8860388999999997E-4</v>
      </c>
      <c r="S1912" s="164">
        <v>5.0523912000000004E-6</v>
      </c>
      <c r="T1912" s="164">
        <v>3.7118739000000001E-5</v>
      </c>
      <c r="U1912" s="132">
        <v>5.2003922999999997E-4</v>
      </c>
      <c r="V1912" s="164">
        <v>1.8497077E-5</v>
      </c>
      <c r="W1912" s="164">
        <v>2.2248780999999998E-6</v>
      </c>
      <c r="X1912" s="132">
        <v>1.8403152999999998E-2</v>
      </c>
      <c r="Y1912" s="164">
        <v>1.0133224E-5</v>
      </c>
      <c r="Z1912" s="164">
        <v>6.4024841999999997E-9</v>
      </c>
      <c r="AA1912" s="164">
        <v>3.7830981000000001E-14</v>
      </c>
      <c r="AC1912" s="118">
        <f t="shared" si="789"/>
        <v>3.6573649999999999E-2</v>
      </c>
      <c r="AD1912" s="118">
        <f t="shared" si="790"/>
        <v>5.9101596501999996E-3</v>
      </c>
      <c r="AE1912" s="118">
        <f t="shared" si="791"/>
        <v>3.9179868324841997E-3</v>
      </c>
      <c r="AF1912" s="118">
        <f t="shared" si="792"/>
        <v>3.9303385320999997E-3</v>
      </c>
      <c r="AG1912" s="118">
        <f t="shared" si="793"/>
        <v>1.8421650077037829E-2</v>
      </c>
      <c r="AI1912" s="69">
        <v>3.8259877000000002</v>
      </c>
      <c r="AJ1912" s="69">
        <v>3.5253811000000002</v>
      </c>
      <c r="AK1912" s="69">
        <v>1.6879295999999998E-2</v>
      </c>
      <c r="AL1912" s="69">
        <v>0</v>
      </c>
      <c r="AM1912" s="69">
        <v>0.19077474</v>
      </c>
      <c r="AN1912" s="69">
        <v>8.8756035999999996E-2</v>
      </c>
      <c r="AO1912" s="69">
        <v>4.196506E-3</v>
      </c>
      <c r="AQ1912" s="116">
        <v>5.0225321999999998E-3</v>
      </c>
      <c r="AR1912" s="116">
        <v>4.5707836999999999E-3</v>
      </c>
      <c r="AS1912" s="116">
        <v>2.0238012000000001E-4</v>
      </c>
      <c r="AT1912" s="116">
        <v>2.4936844000000001E-4</v>
      </c>
      <c r="AU1912" s="150">
        <f t="shared" si="794"/>
        <v>2.7402779467978753E-7</v>
      </c>
      <c r="AV1912" s="150">
        <f t="shared" si="795"/>
        <v>7.4844718118767521E-10</v>
      </c>
      <c r="AW1912" s="163">
        <f t="shared" si="796"/>
        <v>3.4925551667000003E-2</v>
      </c>
      <c r="AX1912" s="196">
        <v>2.2627155999999999E-7</v>
      </c>
      <c r="AY1912" s="196">
        <v>6.8271602000000005E-10</v>
      </c>
      <c r="AZ1912" s="196">
        <v>1.8652773000000001E-14</v>
      </c>
      <c r="BA1912" s="196">
        <v>1.8453228999999999E-17</v>
      </c>
      <c r="BB1912" s="196">
        <v>5.2343178000000004E-18</v>
      </c>
      <c r="BC1912" s="196">
        <v>1.0853958E-10</v>
      </c>
      <c r="BD1912" s="196">
        <v>4.7560578000000003E-8</v>
      </c>
      <c r="BE1912" s="196">
        <v>1.7731570999999999E-11</v>
      </c>
      <c r="BF1912" s="196">
        <v>4.7956062999999997E-11</v>
      </c>
      <c r="BG1912" s="196">
        <v>2.1567461999999999E-17</v>
      </c>
      <c r="BH1912" s="196">
        <v>6.4802212999999997E-19</v>
      </c>
      <c r="BI1912" s="196">
        <v>2.1142089000000001E-14</v>
      </c>
      <c r="BJ1912" s="196">
        <v>3.1227729999999999E-15</v>
      </c>
      <c r="BK1912" s="196">
        <v>5.8733714000000002E-16</v>
      </c>
      <c r="BL1912" s="196">
        <v>2.1312421000000001E-12</v>
      </c>
      <c r="BM1912" s="196">
        <v>8.4985833999999995E-11</v>
      </c>
      <c r="BN1912" s="196">
        <v>5.1107766999999999E-23</v>
      </c>
      <c r="BO1912" s="196">
        <v>1.5066670000000001E-6</v>
      </c>
      <c r="BP1912" s="108">
        <v>3.4924045000000001E-2</v>
      </c>
      <c r="BQ1912" s="108">
        <v>0</v>
      </c>
      <c r="BR1912" s="108">
        <v>0</v>
      </c>
      <c r="BS1912" s="108">
        <v>0</v>
      </c>
      <c r="BU1912" s="172">
        <v>1.2631747E-5</v>
      </c>
      <c r="BV1912" s="172">
        <v>3.5741016000000002E-7</v>
      </c>
      <c r="BW1912" s="172">
        <v>6.7984694000000002E-6</v>
      </c>
      <c r="BX1912" s="172">
        <v>6.1406070999999994E-8</v>
      </c>
      <c r="BY1912" s="172">
        <v>6.0094860000000005E-7</v>
      </c>
      <c r="BZ1912" s="172">
        <v>5.2672162999999999E-8</v>
      </c>
      <c r="CA1912" s="172">
        <v>4.7217917999999998E-13</v>
      </c>
      <c r="CB1912" s="172">
        <v>7.9945237999999995E-8</v>
      </c>
      <c r="CC1912" s="172">
        <v>9.1474507000000005E-9</v>
      </c>
      <c r="CD1912" s="172">
        <v>4.3902326000000003E-8</v>
      </c>
      <c r="CE1912" s="172">
        <v>1.4842275E-14</v>
      </c>
      <c r="CF1912" s="172">
        <v>1.1301830999999999E-19</v>
      </c>
      <c r="CG1912" s="172">
        <v>9.7039972E-16</v>
      </c>
      <c r="CH1912" s="172">
        <v>3.1687968000000002E-7</v>
      </c>
      <c r="CI1912" s="172">
        <v>4.3106036000000002E-6</v>
      </c>
      <c r="CJ1912" s="172">
        <v>3.6145626E-10</v>
      </c>
      <c r="CK1912" s="69">
        <v>0</v>
      </c>
      <c r="CM1912" s="197">
        <v>1.1446696E-15</v>
      </c>
      <c r="CN1912" s="198">
        <v>0.24382218</v>
      </c>
      <c r="CO1912" s="198">
        <v>2.2454471999999999E-3</v>
      </c>
      <c r="CP1912" s="198">
        <v>2.5661515999999998E-4</v>
      </c>
      <c r="CQ1912" s="197">
        <v>9.9781385000000005E-12</v>
      </c>
      <c r="CR1912" s="197">
        <v>1.2382829000000001E-9</v>
      </c>
      <c r="CS1912" s="197">
        <v>2.24933E-5</v>
      </c>
      <c r="CT1912" s="198">
        <v>2.6070691000000001E-3</v>
      </c>
      <c r="CU1912" s="197">
        <v>1.4346256E-11</v>
      </c>
      <c r="CV1912" s="197">
        <v>1.8523683E-5</v>
      </c>
    </row>
    <row r="1913" spans="1:100" ht="14.4">
      <c r="A1913" t="s">
        <v>3291</v>
      </c>
      <c r="B1913" s="85" t="s">
        <v>912</v>
      </c>
      <c r="C1913" s="113" t="str">
        <f t="shared" si="799"/>
        <v>C.060.07.102</v>
      </c>
      <c r="D1913" s="9" t="s">
        <v>2105</v>
      </c>
      <c r="E1913" s="117" t="s">
        <v>2101</v>
      </c>
      <c r="F1913" s="115" t="str">
        <f t="shared" si="800"/>
        <v>Delivery Van diesel in city (per km) max. 6.6-9.3 m3 800-1400 kg WTW</v>
      </c>
      <c r="G1913" s="143">
        <f t="shared" si="784"/>
        <v>0.2800816333333333</v>
      </c>
      <c r="I1913" s="118">
        <f t="shared" si="785"/>
        <v>7.5395247777041624E-2</v>
      </c>
      <c r="K1913" s="161">
        <f t="shared" si="786"/>
        <v>3.2662002139999999E-3</v>
      </c>
      <c r="L1913" s="161">
        <f t="shared" si="787"/>
        <v>7.026406396E-3</v>
      </c>
      <c r="M1913" s="162">
        <f t="shared" si="788"/>
        <v>2.3090396167041623E-2</v>
      </c>
      <c r="N1913" s="161">
        <v>4.2012244999999997E-2</v>
      </c>
      <c r="O1913" s="132">
        <v>1.7294111E-3</v>
      </c>
      <c r="P1913" s="132">
        <v>2.3806309000000002E-3</v>
      </c>
      <c r="Q1913" s="132">
        <v>2.0711723000000001E-3</v>
      </c>
      <c r="R1913" s="132">
        <v>4.3253010999999997E-4</v>
      </c>
      <c r="S1913" s="164">
        <v>2.2600424E-5</v>
      </c>
      <c r="T1913" s="132">
        <v>7.3989737999999999E-4</v>
      </c>
      <c r="U1913" s="132">
        <v>6.2919075999999996E-4</v>
      </c>
      <c r="V1913" s="164">
        <v>2.2751014000000001E-5</v>
      </c>
      <c r="W1913" s="164">
        <v>8.7568135999999998E-5</v>
      </c>
      <c r="X1913" s="132">
        <v>2.3066674999999998E-2</v>
      </c>
      <c r="Y1913" s="132">
        <v>2.1996055E-3</v>
      </c>
      <c r="Z1913" s="164">
        <v>9.7015301000000005E-7</v>
      </c>
      <c r="AA1913" s="164">
        <v>3.1625491999999998E-14</v>
      </c>
      <c r="AC1913" s="118">
        <f t="shared" si="789"/>
        <v>4.2012244999999997E-2</v>
      </c>
      <c r="AD1913" s="118">
        <f t="shared" si="790"/>
        <v>8.0054329740000003E-3</v>
      </c>
      <c r="AE1913" s="118">
        <f t="shared" si="791"/>
        <v>4.7402029130099999E-3</v>
      </c>
      <c r="AF1913" s="118">
        <f t="shared" si="792"/>
        <v>7.026406396E-3</v>
      </c>
      <c r="AG1913" s="118">
        <f t="shared" si="793"/>
        <v>2.3089426014031623E-2</v>
      </c>
      <c r="AI1913" s="69">
        <v>4.3259791999999999</v>
      </c>
      <c r="AJ1913" s="69">
        <v>4.1896024000000001</v>
      </c>
      <c r="AK1913" s="69">
        <v>1.4677740999999999E-2</v>
      </c>
      <c r="AL1913" s="69">
        <v>0</v>
      </c>
      <c r="AM1913" s="69">
        <v>2.7677503999999999E-3</v>
      </c>
      <c r="AN1913" s="69">
        <v>0.11395538</v>
      </c>
      <c r="AO1913" s="69">
        <v>4.9759326E-3</v>
      </c>
      <c r="AQ1913" s="116">
        <v>5.6410376999999996E-3</v>
      </c>
      <c r="AR1913" s="116">
        <v>5.1132475000000002E-3</v>
      </c>
      <c r="AS1913" s="116">
        <v>2.308209E-4</v>
      </c>
      <c r="AT1913" s="116">
        <v>2.9696935999999998E-4</v>
      </c>
      <c r="AU1913" s="150">
        <f t="shared" si="794"/>
        <v>3.0654960524780203E-7</v>
      </c>
      <c r="AV1913" s="150">
        <f t="shared" si="795"/>
        <v>8.536275729928683E-10</v>
      </c>
      <c r="AW1913" s="163">
        <f t="shared" si="796"/>
        <v>4.1592347305999998E-2</v>
      </c>
      <c r="AX1913" s="196">
        <v>2.5995781999999999E-7</v>
      </c>
      <c r="AY1913" s="196">
        <v>7.8435714000000005E-10</v>
      </c>
      <c r="AZ1913" s="196">
        <v>2.1429687999999999E-14</v>
      </c>
      <c r="BA1913" s="196">
        <v>1.5426310000000001E-17</v>
      </c>
      <c r="BB1913" s="196">
        <v>4.3757223999999999E-18</v>
      </c>
      <c r="BC1913" s="196">
        <v>1.4260065E-10</v>
      </c>
      <c r="BD1913" s="196">
        <v>4.6196351999999999E-8</v>
      </c>
      <c r="BE1913" s="196">
        <v>2.3350710999999999E-11</v>
      </c>
      <c r="BF1913" s="196">
        <v>4.5479032999999998E-11</v>
      </c>
      <c r="BG1913" s="196">
        <v>8.3902441999999999E-17</v>
      </c>
      <c r="BH1913" s="196">
        <v>1.0345834E-18</v>
      </c>
      <c r="BI1913" s="196">
        <v>4.1403146000000002E-13</v>
      </c>
      <c r="BJ1913" s="196">
        <v>3.7964228999999997E-15</v>
      </c>
      <c r="BK1913" s="196">
        <v>1.3464849E-15</v>
      </c>
      <c r="BL1913" s="196">
        <v>1.0229868E-11</v>
      </c>
      <c r="BM1913" s="196">
        <v>2.4260271E-10</v>
      </c>
      <c r="BN1913" s="196">
        <v>4.2724459999999998E-23</v>
      </c>
      <c r="BO1913" s="196">
        <v>1.770306E-6</v>
      </c>
      <c r="BP1913" s="108">
        <v>4.1590576999999997E-2</v>
      </c>
      <c r="BQ1913" s="108">
        <v>0</v>
      </c>
      <c r="BR1913" s="108">
        <v>0</v>
      </c>
      <c r="BS1913" s="108">
        <v>0</v>
      </c>
      <c r="BU1913" s="172">
        <v>1.5143589E-5</v>
      </c>
      <c r="BV1913" s="172">
        <v>3.4856193000000001E-7</v>
      </c>
      <c r="BW1913" s="172">
        <v>7.8094191000000004E-6</v>
      </c>
      <c r="BX1913" s="172">
        <v>7.4493289999999997E-8</v>
      </c>
      <c r="BY1913" s="172">
        <v>6.2131152999999999E-7</v>
      </c>
      <c r="BZ1913" s="172">
        <v>6.8800959999999996E-8</v>
      </c>
      <c r="CA1913" s="172">
        <v>6.6652678999999997E-13</v>
      </c>
      <c r="CB1913" s="172">
        <v>1.0459054E-7</v>
      </c>
      <c r="CC1913" s="172">
        <v>6.6123683999999996E-8</v>
      </c>
      <c r="CD1913" s="172">
        <v>5.1317266999999998E-7</v>
      </c>
      <c r="CE1913" s="172">
        <v>1.2407667999999999E-14</v>
      </c>
      <c r="CF1913" s="172">
        <v>9.4479692999999999E-20</v>
      </c>
      <c r="CG1913" s="172">
        <v>8.1122317000000002E-16</v>
      </c>
      <c r="CH1913" s="172">
        <v>4.1226989999999998E-7</v>
      </c>
      <c r="CI1913" s="172">
        <v>5.1223382999999997E-6</v>
      </c>
      <c r="CJ1913" s="172">
        <v>2.5065235E-9</v>
      </c>
      <c r="CK1913" s="69">
        <v>0</v>
      </c>
      <c r="CM1913" s="197">
        <v>9.569072599999999E-16</v>
      </c>
      <c r="CN1913" s="198">
        <v>0.28004648999999998</v>
      </c>
      <c r="CO1913" s="198">
        <v>2.9191682999999999E-3</v>
      </c>
      <c r="CP1913" s="198">
        <v>2.5423086000000002E-4</v>
      </c>
      <c r="CQ1913" s="197">
        <v>1.8690408999999999E-10</v>
      </c>
      <c r="CR1913" s="197">
        <v>2.2157671E-8</v>
      </c>
      <c r="CS1913" s="197">
        <v>2.2263223E-5</v>
      </c>
      <c r="CT1913" s="198">
        <v>3.4562977999999999E-3</v>
      </c>
      <c r="CU1913" s="197">
        <v>5.6166493000000003E-11</v>
      </c>
      <c r="CV1913" s="197">
        <v>2.4230251E-5</v>
      </c>
    </row>
    <row r="1914" spans="1:100" ht="14.4">
      <c r="A1914" t="s">
        <v>3292</v>
      </c>
      <c r="B1914" s="85" t="s">
        <v>912</v>
      </c>
      <c r="C1914" s="113" t="str">
        <f t="shared" si="799"/>
        <v>C.060.07.103</v>
      </c>
      <c r="D1914" s="9" t="s">
        <v>2105</v>
      </c>
      <c r="E1914" s="117" t="s">
        <v>2101</v>
      </c>
      <c r="F1914" s="115" t="str">
        <f t="shared" si="800"/>
        <v>Delivery Van diesel in city (per km) max. 13-18.5 m3 1350-2550 kg WTW</v>
      </c>
      <c r="G1914" s="143">
        <f t="shared" si="784"/>
        <v>0.32859736666666667</v>
      </c>
      <c r="I1914" s="118">
        <f t="shared" si="785"/>
        <v>8.8067338616937108E-2</v>
      </c>
      <c r="K1914" s="161">
        <f t="shared" si="786"/>
        <v>3.5873601090000004E-3</v>
      </c>
      <c r="L1914" s="161">
        <f t="shared" si="787"/>
        <v>8.1002593600000006E-3</v>
      </c>
      <c r="M1914" s="162">
        <f t="shared" si="788"/>
        <v>2.7090114147937102E-2</v>
      </c>
      <c r="N1914" s="161">
        <v>4.9289605E-2</v>
      </c>
      <c r="O1914" s="132">
        <v>2.0289797E-3</v>
      </c>
      <c r="P1914" s="132">
        <v>2.6497426999999999E-3</v>
      </c>
      <c r="Q1914" s="132">
        <v>2.2374254000000001E-3</v>
      </c>
      <c r="R1914" s="132">
        <v>4.5535705E-4</v>
      </c>
      <c r="S1914" s="164">
        <v>2.6515268999999999E-5</v>
      </c>
      <c r="T1914" s="132">
        <v>8.6806239000000002E-4</v>
      </c>
      <c r="U1914" s="132">
        <v>7.3817917000000002E-4</v>
      </c>
      <c r="V1914" s="164">
        <v>2.6691945000000001E-5</v>
      </c>
      <c r="W1914" s="132">
        <v>1.0273668999999999E-4</v>
      </c>
      <c r="X1914" s="132">
        <v>2.7062283999999999E-2</v>
      </c>
      <c r="Y1914" s="132">
        <v>2.5806211E-3</v>
      </c>
      <c r="Z1914" s="164">
        <v>1.1382029000000001E-6</v>
      </c>
      <c r="AA1914" s="164">
        <v>3.7103658999999999E-14</v>
      </c>
      <c r="AC1914" s="118">
        <f t="shared" si="789"/>
        <v>4.9289605E-2</v>
      </c>
      <c r="AD1914" s="118">
        <f t="shared" si="790"/>
        <v>9.0042616789999998E-3</v>
      </c>
      <c r="AE1914" s="118">
        <f t="shared" si="791"/>
        <v>5.4180397729000004E-3</v>
      </c>
      <c r="AF1914" s="118">
        <f t="shared" si="792"/>
        <v>8.1002593600000006E-3</v>
      </c>
      <c r="AG1914" s="118">
        <f t="shared" si="793"/>
        <v>2.7088975945037102E-2</v>
      </c>
      <c r="AI1914" s="69">
        <v>5.0753252</v>
      </c>
      <c r="AJ1914" s="69">
        <v>4.9153251999999998</v>
      </c>
      <c r="AK1914" s="69">
        <v>1.7220218999999998E-2</v>
      </c>
      <c r="AL1914" s="69">
        <v>0</v>
      </c>
      <c r="AM1914" s="69">
        <v>3.2471801000000002E-3</v>
      </c>
      <c r="AN1914" s="69">
        <v>0.13369473000000001</v>
      </c>
      <c r="AO1914" s="69">
        <v>5.8378635000000002E-3</v>
      </c>
      <c r="AQ1914" s="116">
        <v>6.5802921999999998E-3</v>
      </c>
      <c r="AR1914" s="116">
        <v>5.9622896000000002E-3</v>
      </c>
      <c r="AS1914" s="116">
        <v>2.6959218999999998E-4</v>
      </c>
      <c r="AT1914" s="116">
        <v>3.4841039000000002E-4</v>
      </c>
      <c r="AU1914" s="150">
        <f t="shared" si="794"/>
        <v>3.574514166592321E-7</v>
      </c>
      <c r="AV1914" s="150">
        <f t="shared" si="795"/>
        <v>9.9701254312996479E-10</v>
      </c>
      <c r="AW1914" s="163">
        <f t="shared" si="796"/>
        <v>4.8796972958399999E-2</v>
      </c>
      <c r="AX1914" s="196">
        <v>3.0498770999999998E-7</v>
      </c>
      <c r="AY1914" s="196">
        <v>9.2022347E-10</v>
      </c>
      <c r="AZ1914" s="196">
        <v>2.5141738E-14</v>
      </c>
      <c r="BA1914" s="196">
        <v>1.8098454999999999E-17</v>
      </c>
      <c r="BB1914" s="196">
        <v>5.1336850000000003E-18</v>
      </c>
      <c r="BC1914" s="196">
        <v>1.474634E-10</v>
      </c>
      <c r="BD1914" s="196">
        <v>5.2019614999999998E-8</v>
      </c>
      <c r="BE1914" s="196">
        <v>2.4416552999999999E-11</v>
      </c>
      <c r="BF1914" s="196">
        <v>5.1855495E-11</v>
      </c>
      <c r="BG1914" s="196">
        <v>9.8436021E-17</v>
      </c>
      <c r="BH1914" s="196">
        <v>1.2137939000000001E-18</v>
      </c>
      <c r="BI1914" s="196">
        <v>4.8574997999999995E-13</v>
      </c>
      <c r="BJ1914" s="196">
        <v>4.4540392000000002E-15</v>
      </c>
      <c r="BK1914" s="196">
        <v>1.5797229E-15</v>
      </c>
      <c r="BL1914" s="196">
        <v>1.2001886E-11</v>
      </c>
      <c r="BM1914" s="196">
        <v>2.8462635E-10</v>
      </c>
      <c r="BN1914" s="196">
        <v>5.0125190000000002E-23</v>
      </c>
      <c r="BO1914" s="196">
        <v>2.0769584000000001E-6</v>
      </c>
      <c r="BP1914" s="108">
        <v>4.8794895999999997E-2</v>
      </c>
      <c r="BQ1914" s="108">
        <v>0</v>
      </c>
      <c r="BR1914" s="108">
        <v>0</v>
      </c>
      <c r="BS1914" s="108">
        <v>0</v>
      </c>
      <c r="BU1914" s="172">
        <v>1.763302E-5</v>
      </c>
      <c r="BV1914" s="172">
        <v>3.9269320000000002E-7</v>
      </c>
      <c r="BW1914" s="172">
        <v>9.1621665000000002E-6</v>
      </c>
      <c r="BX1914" s="172">
        <v>8.7362695999999995E-8</v>
      </c>
      <c r="BY1914" s="172">
        <v>6.7756680999999997E-7</v>
      </c>
      <c r="BZ1914" s="172">
        <v>6.9126138999999994E-8</v>
      </c>
      <c r="CA1914" s="172">
        <v>7.8198254000000004E-13</v>
      </c>
      <c r="CB1914" s="172">
        <v>1.0511275E-7</v>
      </c>
      <c r="CC1914" s="172">
        <v>7.7577627999999995E-8</v>
      </c>
      <c r="CD1914" s="172">
        <v>6.0195973999999998E-7</v>
      </c>
      <c r="CE1914" s="172">
        <v>1.4556924000000002E-14</v>
      </c>
      <c r="CF1914" s="172">
        <v>1.1084546E-19</v>
      </c>
      <c r="CG1914" s="172">
        <v>9.5174322999999997E-16</v>
      </c>
      <c r="CH1914" s="172">
        <v>4.4688294000000001E-7</v>
      </c>
      <c r="CI1914" s="172">
        <v>6.0096295999999998E-6</v>
      </c>
      <c r="CJ1914" s="172">
        <v>2.9407034999999999E-9</v>
      </c>
      <c r="CK1914" s="69">
        <v>0</v>
      </c>
      <c r="CM1914" s="197">
        <v>1.1226627000000001E-15</v>
      </c>
      <c r="CN1914" s="198">
        <v>0.32855614</v>
      </c>
      <c r="CO1914" s="198">
        <v>2.9321968E-3</v>
      </c>
      <c r="CP1914" s="198">
        <v>2.8449427E-4</v>
      </c>
      <c r="CQ1914" s="197">
        <v>2.1927962E-10</v>
      </c>
      <c r="CR1914" s="197">
        <v>2.5995821999999999E-8</v>
      </c>
      <c r="CS1914" s="197">
        <v>2.4647596999999999E-5</v>
      </c>
      <c r="CT1914" s="198">
        <v>4.0549975999999996E-3</v>
      </c>
      <c r="CU1914" s="197">
        <v>6.5895651000000003E-11</v>
      </c>
      <c r="CV1914" s="197">
        <v>2.4350629E-5</v>
      </c>
    </row>
    <row r="1915" spans="1:100" ht="14.4">
      <c r="A1915" t="s">
        <v>3293</v>
      </c>
      <c r="B1915" s="85" t="s">
        <v>912</v>
      </c>
      <c r="C1915" s="113" t="str">
        <f t="shared" si="799"/>
        <v>C.060.07.201</v>
      </c>
      <c r="D1915" s="9" t="s">
        <v>2105</v>
      </c>
      <c r="E1915" s="117" t="s">
        <v>2101</v>
      </c>
      <c r="F1915" s="115" t="str">
        <f t="shared" si="800"/>
        <v>Delivery Van petrol on road (per km) max. 3.1-3.9 m3 660-1000 kg WTW</v>
      </c>
      <c r="G1915" s="143">
        <f t="shared" ref="G1915:G1978" si="801">N1915/0.15</f>
        <v>0.17788795333333335</v>
      </c>
      <c r="I1915" s="118">
        <f t="shared" ref="I1915:I1978" si="802">K1915+L1915+M1915+N1915</f>
        <v>4.4834153044515004E-2</v>
      </c>
      <c r="K1915" s="161">
        <f t="shared" ref="K1915:K1978" si="803">Q1915+R1915+S1915+T1915</f>
        <v>1.6757796093999999E-3</v>
      </c>
      <c r="L1915" s="161">
        <f t="shared" ref="L1915:L1978" si="804">O1915+P1915+U1915+Y1915+W1915</f>
        <v>3.035214773E-3</v>
      </c>
      <c r="M1915" s="162">
        <f t="shared" ref="M1915:M1978" si="805">V1915+X1915+Z1915+AA1915</f>
        <v>1.3439965662115002E-2</v>
      </c>
      <c r="N1915" s="161">
        <v>2.6683193000000001E-2</v>
      </c>
      <c r="O1915" s="132">
        <v>1.4186591999999999E-3</v>
      </c>
      <c r="P1915" s="132">
        <v>1.2281321999999999E-3</v>
      </c>
      <c r="Q1915" s="132">
        <v>1.2801666999999999E-3</v>
      </c>
      <c r="R1915" s="132">
        <v>3.6484594000000002E-4</v>
      </c>
      <c r="S1915" s="164">
        <v>3.6860944000000002E-6</v>
      </c>
      <c r="T1915" s="164">
        <v>2.7080874999999998E-5</v>
      </c>
      <c r="U1915" s="132">
        <v>3.7940722E-4</v>
      </c>
      <c r="V1915" s="164">
        <v>1.3494991000000001E-5</v>
      </c>
      <c r="W1915" s="164">
        <v>1.6232136999999999E-6</v>
      </c>
      <c r="X1915" s="132">
        <v>1.3426466E-2</v>
      </c>
      <c r="Y1915" s="164">
        <v>7.3929392999999998E-6</v>
      </c>
      <c r="Z1915" s="164">
        <v>4.6710873999999998E-9</v>
      </c>
      <c r="AA1915" s="164">
        <v>2.7600509E-14</v>
      </c>
      <c r="AC1915" s="118">
        <f t="shared" si="789"/>
        <v>2.6683193000000001E-2</v>
      </c>
      <c r="AD1915" s="118">
        <f t="shared" si="790"/>
        <v>4.7019782293999998E-3</v>
      </c>
      <c r="AE1915" s="118">
        <f t="shared" si="791"/>
        <v>3.0262032910874002E-3</v>
      </c>
      <c r="AF1915" s="118">
        <f t="shared" si="792"/>
        <v>3.035214773E-3</v>
      </c>
      <c r="AG1915" s="118">
        <f t="shared" si="793"/>
        <v>1.3439960991027601E-2</v>
      </c>
      <c r="AI1915" s="69">
        <v>2.7913420000000002</v>
      </c>
      <c r="AJ1915" s="69">
        <v>2.5720272</v>
      </c>
      <c r="AK1915" s="69">
        <v>1.2314699E-2</v>
      </c>
      <c r="AL1915" s="69">
        <v>0</v>
      </c>
      <c r="AM1915" s="69">
        <v>0.13918432999999999</v>
      </c>
      <c r="AN1915" s="69">
        <v>6.4754116E-2</v>
      </c>
      <c r="AO1915" s="69">
        <v>3.0616625999999999E-3</v>
      </c>
      <c r="AQ1915" s="116">
        <v>3.7138124000000001E-3</v>
      </c>
      <c r="AR1915" s="116">
        <v>3.3829493000000002E-3</v>
      </c>
      <c r="AS1915" s="116">
        <v>1.4893036E-4</v>
      </c>
      <c r="AT1915" s="116">
        <v>1.8193279000000001E-4</v>
      </c>
      <c r="AU1915" s="150">
        <f t="shared" si="794"/>
        <v>2.0281470572058183E-7</v>
      </c>
      <c r="AV1915" s="150">
        <f t="shared" si="795"/>
        <v>5.5077794031362156E-10</v>
      </c>
      <c r="AW1915" s="163">
        <f t="shared" si="796"/>
        <v>2.5480782225400001E-2</v>
      </c>
      <c r="AX1915" s="196">
        <v>1.650819E-7</v>
      </c>
      <c r="AY1915" s="196">
        <v>4.9809201000000004E-10</v>
      </c>
      <c r="AZ1915" s="196">
        <v>1.3608582E-14</v>
      </c>
      <c r="BA1915" s="196">
        <v>1.3463E-17</v>
      </c>
      <c r="BB1915" s="196">
        <v>3.8188233000000001E-18</v>
      </c>
      <c r="BC1915" s="196">
        <v>1.0015433E-10</v>
      </c>
      <c r="BD1915" s="196">
        <v>3.7569092999999997E-8</v>
      </c>
      <c r="BE1915" s="196">
        <v>1.5908693000000001E-11</v>
      </c>
      <c r="BF1915" s="196">
        <v>3.6745480999999998E-11</v>
      </c>
      <c r="BG1915" s="196">
        <v>1.5735064000000001E-17</v>
      </c>
      <c r="BH1915" s="196">
        <v>4.7278024000000003E-19</v>
      </c>
      <c r="BI1915" s="196">
        <v>1.5424723000000001E-14</v>
      </c>
      <c r="BJ1915" s="196">
        <v>2.2782947000000001E-15</v>
      </c>
      <c r="BK1915" s="196">
        <v>4.2850604000000001E-16</v>
      </c>
      <c r="BL1915" s="196">
        <v>1.5548993E-12</v>
      </c>
      <c r="BM1915" s="196">
        <v>6.2003473999999995E-11</v>
      </c>
      <c r="BN1915" s="196">
        <v>3.7286908999999998E-23</v>
      </c>
      <c r="BO1915" s="196">
        <v>1.0992254E-6</v>
      </c>
      <c r="BP1915" s="108">
        <v>2.5479682999999999E-2</v>
      </c>
      <c r="BQ1915" s="108">
        <v>0</v>
      </c>
      <c r="BR1915" s="108">
        <v>0</v>
      </c>
      <c r="BS1915" s="108">
        <v>0</v>
      </c>
      <c r="BU1915" s="172">
        <v>9.3742939999999996E-6</v>
      </c>
      <c r="BV1915" s="172">
        <v>2.7978004000000002E-7</v>
      </c>
      <c r="BW1915" s="172">
        <v>4.9599881000000004E-6</v>
      </c>
      <c r="BX1915" s="172">
        <v>4.4800286000000003E-8</v>
      </c>
      <c r="BY1915" s="172">
        <v>5.1678189999999996E-7</v>
      </c>
      <c r="BZ1915" s="172">
        <v>5.2001671999999999E-8</v>
      </c>
      <c r="CA1915" s="172">
        <v>3.4448976000000002E-13</v>
      </c>
      <c r="CB1915" s="172">
        <v>7.8927515000000005E-8</v>
      </c>
      <c r="CC1915" s="172">
        <v>6.6737442000000003E-9</v>
      </c>
      <c r="CD1915" s="172">
        <v>3.2030005000000001E-8</v>
      </c>
      <c r="CE1915" s="172">
        <v>1.0828541E-14</v>
      </c>
      <c r="CF1915" s="172">
        <v>8.2455242999999995E-20</v>
      </c>
      <c r="CG1915" s="172">
        <v>7.0797862999999997E-16</v>
      </c>
      <c r="CH1915" s="172">
        <v>2.5814140999999999E-7</v>
      </c>
      <c r="CI1915" s="172">
        <v>3.1449052999999999E-6</v>
      </c>
      <c r="CJ1915" s="172">
        <v>2.6370916999999999E-10</v>
      </c>
      <c r="CK1915" s="69">
        <v>0</v>
      </c>
      <c r="CM1915" s="197">
        <v>8.3512146999999998E-16</v>
      </c>
      <c r="CN1915" s="198">
        <v>0.17788638000000001</v>
      </c>
      <c r="CO1915" s="198">
        <v>2.2244305000000001E-3</v>
      </c>
      <c r="CP1915" s="198">
        <v>2.0334800000000001E-4</v>
      </c>
      <c r="CQ1915" s="197">
        <v>7.2797925999999995E-12</v>
      </c>
      <c r="CR1915" s="197">
        <v>9.0341925999999998E-10</v>
      </c>
      <c r="CS1915" s="197">
        <v>1.8701278E-5</v>
      </c>
      <c r="CT1915" s="198">
        <v>1.9020504000000001E-3</v>
      </c>
      <c r="CU1915" s="197">
        <v>1.0466659000000001E-11</v>
      </c>
      <c r="CV1915" s="197">
        <v>1.8287817000000001E-5</v>
      </c>
    </row>
    <row r="1916" spans="1:100" ht="14.4">
      <c r="A1916" t="s">
        <v>3294</v>
      </c>
      <c r="B1916" s="85" t="s">
        <v>912</v>
      </c>
      <c r="C1916" s="113" t="str">
        <f t="shared" si="799"/>
        <v>C.060.07.202</v>
      </c>
      <c r="D1916" s="9" t="s">
        <v>2105</v>
      </c>
      <c r="E1916" s="117" t="s">
        <v>2101</v>
      </c>
      <c r="F1916" s="115" t="str">
        <f t="shared" si="800"/>
        <v>Delivery Van diesel on road (per km) max 6.6-9.3 m3 800-1400 kg WTW</v>
      </c>
      <c r="G1916" s="143">
        <f t="shared" si="801"/>
        <v>0.20448042666666666</v>
      </c>
      <c r="I1916" s="118">
        <f t="shared" si="802"/>
        <v>5.5648554031893088E-2</v>
      </c>
      <c r="K1916" s="161">
        <f t="shared" si="803"/>
        <v>2.7657424010000004E-3</v>
      </c>
      <c r="L1916" s="161">
        <f t="shared" si="804"/>
        <v>5.3530404140000008E-3</v>
      </c>
      <c r="M1916" s="162">
        <f t="shared" si="805"/>
        <v>1.685770721689309E-2</v>
      </c>
      <c r="N1916" s="161">
        <v>3.0672063999999999E-2</v>
      </c>
      <c r="O1916" s="132">
        <v>1.2625988E-3</v>
      </c>
      <c r="P1916" s="132">
        <v>1.9612787000000001E-3</v>
      </c>
      <c r="Q1916" s="132">
        <v>1.812103E-3</v>
      </c>
      <c r="R1916" s="132">
        <v>3.9695928000000003E-4</v>
      </c>
      <c r="S1916" s="164">
        <v>1.6499991E-5</v>
      </c>
      <c r="T1916" s="132">
        <v>5.4018013000000004E-4</v>
      </c>
      <c r="U1916" s="132">
        <v>4.5935605999999999E-4</v>
      </c>
      <c r="V1916" s="164">
        <v>1.6609932999999999E-5</v>
      </c>
      <c r="W1916" s="164">
        <v>6.3931253999999996E-5</v>
      </c>
      <c r="X1916" s="132">
        <v>1.6840389000000001E-2</v>
      </c>
      <c r="Y1916" s="132">
        <v>1.6058756000000001E-3</v>
      </c>
      <c r="Z1916" s="164">
        <v>7.0828387E-7</v>
      </c>
      <c r="AA1916" s="164">
        <v>2.3088962E-14</v>
      </c>
      <c r="AC1916" s="118">
        <f t="shared" si="789"/>
        <v>3.0672063999999999E-2</v>
      </c>
      <c r="AD1916" s="118">
        <f t="shared" si="790"/>
        <v>6.4489759610000001E-3</v>
      </c>
      <c r="AE1916" s="118">
        <f t="shared" si="791"/>
        <v>3.68394184387E-3</v>
      </c>
      <c r="AF1916" s="118">
        <f t="shared" si="792"/>
        <v>5.3530404140000008E-3</v>
      </c>
      <c r="AG1916" s="118">
        <f t="shared" si="793"/>
        <v>1.6856998933023091E-2</v>
      </c>
      <c r="AI1916" s="69">
        <v>3.1582865999999998</v>
      </c>
      <c r="AJ1916" s="69">
        <v>3.0587214</v>
      </c>
      <c r="AK1916" s="69">
        <v>1.0715842999999999E-2</v>
      </c>
      <c r="AL1916" s="69">
        <v>0</v>
      </c>
      <c r="AM1916" s="69">
        <v>2.0206637E-3</v>
      </c>
      <c r="AN1916" s="69">
        <v>8.3195905000000001E-2</v>
      </c>
      <c r="AO1916" s="69">
        <v>3.6328009000000001E-3</v>
      </c>
      <c r="AQ1916" s="116">
        <v>4.1774141000000004E-3</v>
      </c>
      <c r="AR1916" s="116">
        <v>3.7902001000000001E-3</v>
      </c>
      <c r="AS1916" s="116">
        <v>1.7040428E-4</v>
      </c>
      <c r="AT1916" s="116">
        <v>2.1680971999999999E-4</v>
      </c>
      <c r="AU1916" s="150">
        <f t="shared" si="794"/>
        <v>2.2723022472925696E-7</v>
      </c>
      <c r="AV1916" s="150">
        <f t="shared" si="795"/>
        <v>6.3019333074259811E-10</v>
      </c>
      <c r="AW1916" s="163">
        <f t="shared" si="796"/>
        <v>3.0365507455099999E-2</v>
      </c>
      <c r="AX1916" s="196">
        <v>1.8978854999999999E-7</v>
      </c>
      <c r="AY1916" s="196">
        <v>5.7263906000000005E-10</v>
      </c>
      <c r="AZ1916" s="196">
        <v>1.5645266999999998E-14</v>
      </c>
      <c r="BA1916" s="196">
        <v>1.1262354E-17</v>
      </c>
      <c r="BB1916" s="196">
        <v>3.1946029E-18</v>
      </c>
      <c r="BC1916" s="196">
        <v>1.3502312000000001E-10</v>
      </c>
      <c r="BD1916" s="196">
        <v>3.7122064999999997E-8</v>
      </c>
      <c r="BE1916" s="196">
        <v>2.1689829E-11</v>
      </c>
      <c r="BF1916" s="196">
        <v>3.5542705999999999E-11</v>
      </c>
      <c r="BG1916" s="196">
        <v>6.1255023999999997E-17</v>
      </c>
      <c r="BH1916" s="196">
        <v>7.5532281999999999E-19</v>
      </c>
      <c r="BI1916" s="196">
        <v>3.0227376000000001E-13</v>
      </c>
      <c r="BJ1916" s="196">
        <v>2.7716711000000001E-15</v>
      </c>
      <c r="BK1916" s="196">
        <v>9.8303411999999997E-16</v>
      </c>
      <c r="BL1916" s="196">
        <v>7.4685647999999998E-12</v>
      </c>
      <c r="BM1916" s="196">
        <v>1.7711802999999999E-10</v>
      </c>
      <c r="BN1916" s="196">
        <v>3.1192034E-23</v>
      </c>
      <c r="BO1916" s="196">
        <v>1.2924551000000001E-6</v>
      </c>
      <c r="BP1916" s="108">
        <v>3.0364215E-2</v>
      </c>
      <c r="BQ1916" s="108">
        <v>0</v>
      </c>
      <c r="BR1916" s="108">
        <v>0</v>
      </c>
      <c r="BS1916" s="108">
        <v>0</v>
      </c>
      <c r="BU1916" s="172">
        <v>1.1264353999999999E-5</v>
      </c>
      <c r="BV1916" s="172">
        <v>2.7979295E-7</v>
      </c>
      <c r="BW1916" s="172">
        <v>5.7014569000000003E-6</v>
      </c>
      <c r="BX1916" s="172">
        <v>5.4439122999999998E-8</v>
      </c>
      <c r="BY1916" s="172">
        <v>5.3364990999999996E-7</v>
      </c>
      <c r="BZ1916" s="172">
        <v>6.8294238999999996E-8</v>
      </c>
      <c r="CA1916" s="172">
        <v>4.8661413999999997E-13</v>
      </c>
      <c r="CB1916" s="172">
        <v>1.0377678E-7</v>
      </c>
      <c r="CC1916" s="172">
        <v>4.8275208000000001E-8</v>
      </c>
      <c r="CD1916" s="172">
        <v>3.7481737000000001E-7</v>
      </c>
      <c r="CE1916" s="172">
        <v>9.0585204999999994E-15</v>
      </c>
      <c r="CF1916" s="172">
        <v>6.8977203999999998E-20</v>
      </c>
      <c r="CG1916" s="172">
        <v>5.9225326000000001E-16</v>
      </c>
      <c r="CH1916" s="172">
        <v>3.5833302E-7</v>
      </c>
      <c r="CI1916" s="172">
        <v>3.739688E-6</v>
      </c>
      <c r="CJ1916" s="172">
        <v>1.8299486E-9</v>
      </c>
      <c r="CK1916" s="69">
        <v>0</v>
      </c>
      <c r="CM1916" s="197">
        <v>6.9861347999999999E-16</v>
      </c>
      <c r="CN1916" s="198">
        <v>0.20445477000000001</v>
      </c>
      <c r="CO1916" s="198">
        <v>2.8988664000000001E-3</v>
      </c>
      <c r="CP1916" s="198">
        <v>2.0707192999999999E-4</v>
      </c>
      <c r="CQ1916" s="197">
        <v>1.3645388999999999E-10</v>
      </c>
      <c r="CR1916" s="197">
        <v>1.6176747999999999E-8</v>
      </c>
      <c r="CS1916" s="197">
        <v>1.8547697E-5</v>
      </c>
      <c r="CT1916" s="198">
        <v>2.5233545E-3</v>
      </c>
      <c r="CU1916" s="197">
        <v>4.1005717999999999E-11</v>
      </c>
      <c r="CV1916" s="197">
        <v>2.4042667999999998E-5</v>
      </c>
    </row>
    <row r="1917" spans="1:100" ht="14.4">
      <c r="A1917" t="s">
        <v>3295</v>
      </c>
      <c r="B1917" s="85" t="s">
        <v>912</v>
      </c>
      <c r="C1917" s="113" t="str">
        <f t="shared" si="799"/>
        <v>C.060.07.203</v>
      </c>
      <c r="D1917" s="9" t="s">
        <v>2105</v>
      </c>
      <c r="E1917" s="117" t="s">
        <v>2101</v>
      </c>
      <c r="F1917" s="115" t="str">
        <f t="shared" si="800"/>
        <v>Delivery Van diesel on road (per km) max. 13-18.5 m3 1350-2550 kg WTW</v>
      </c>
      <c r="G1917" s="143">
        <f t="shared" si="801"/>
        <v>0.23989989333333334</v>
      </c>
      <c r="I1917" s="118">
        <f t="shared" si="802"/>
        <v>6.4899957898617092E-2</v>
      </c>
      <c r="K1917" s="161">
        <f t="shared" si="803"/>
        <v>3.0002088579999999E-3</v>
      </c>
      <c r="L1917" s="161">
        <f t="shared" si="804"/>
        <v>6.1370190160000004E-3</v>
      </c>
      <c r="M1917" s="162">
        <f t="shared" si="805"/>
        <v>1.9777746024617092E-2</v>
      </c>
      <c r="N1917" s="161">
        <v>3.5984983999999998E-2</v>
      </c>
      <c r="O1917" s="132">
        <v>1.4813021999999999E-3</v>
      </c>
      <c r="P1917" s="132">
        <v>2.1577469000000002E-3</v>
      </c>
      <c r="Q1917" s="132">
        <v>1.933478E-3</v>
      </c>
      <c r="R1917" s="132">
        <v>4.1362434999999998E-4</v>
      </c>
      <c r="S1917" s="164">
        <v>1.9358067999999999E-5</v>
      </c>
      <c r="T1917" s="132">
        <v>6.3374844000000004E-4</v>
      </c>
      <c r="U1917" s="132">
        <v>5.3892429000000001E-4</v>
      </c>
      <c r="V1917" s="164">
        <v>1.9487053999999999E-5</v>
      </c>
      <c r="W1917" s="164">
        <v>7.5005225999999996E-5</v>
      </c>
      <c r="X1917" s="132">
        <v>1.9757428E-2</v>
      </c>
      <c r="Y1917" s="132">
        <v>1.8840403999999999E-3</v>
      </c>
      <c r="Z1917" s="164">
        <v>8.3097059000000001E-7</v>
      </c>
      <c r="AA1917" s="164">
        <v>2.708836E-14</v>
      </c>
      <c r="AC1917" s="118">
        <f t="shared" si="789"/>
        <v>3.5984983999999998E-2</v>
      </c>
      <c r="AD1917" s="118">
        <f t="shared" si="790"/>
        <v>7.1781822480000007E-3</v>
      </c>
      <c r="AE1917" s="118">
        <f t="shared" si="791"/>
        <v>4.1788043605900001E-3</v>
      </c>
      <c r="AF1917" s="118">
        <f t="shared" si="792"/>
        <v>6.1370190160000004E-3</v>
      </c>
      <c r="AG1917" s="118">
        <f t="shared" si="793"/>
        <v>1.9776915054027091E-2</v>
      </c>
      <c r="AI1917" s="69">
        <v>3.7053552000000001</v>
      </c>
      <c r="AJ1917" s="69">
        <v>3.5885435999999999</v>
      </c>
      <c r="AK1917" s="69">
        <v>1.2572008000000001E-2</v>
      </c>
      <c r="AL1917" s="69">
        <v>0</v>
      </c>
      <c r="AM1917" s="69">
        <v>2.3706767999999998E-3</v>
      </c>
      <c r="AN1917" s="69">
        <v>9.7606841E-2</v>
      </c>
      <c r="AO1917" s="69">
        <v>4.2620634000000001E-3</v>
      </c>
      <c r="AQ1917" s="116">
        <v>4.8631274999999998E-3</v>
      </c>
      <c r="AR1917" s="116">
        <v>4.4100529999999997E-3</v>
      </c>
      <c r="AS1917" s="116">
        <v>1.9870970000000001E-4</v>
      </c>
      <c r="AT1917" s="116">
        <v>2.5436483000000002E-4</v>
      </c>
      <c r="AU1917" s="150">
        <f t="shared" si="794"/>
        <v>2.6439166835326114E-7</v>
      </c>
      <c r="AV1917" s="150">
        <f t="shared" si="795"/>
        <v>7.3487314880622218E-10</v>
      </c>
      <c r="AW1917" s="163">
        <f t="shared" si="796"/>
        <v>3.5625326330100002E-2</v>
      </c>
      <c r="AX1917" s="196">
        <v>2.2266313000000001E-7</v>
      </c>
      <c r="AY1917" s="196">
        <v>6.7182981000000003E-10</v>
      </c>
      <c r="AZ1917" s="196">
        <v>1.8355290999999999E-14</v>
      </c>
      <c r="BA1917" s="196">
        <v>1.3213184E-17</v>
      </c>
      <c r="BB1917" s="196">
        <v>3.7479619999999997E-18</v>
      </c>
      <c r="BC1917" s="196">
        <v>1.3857323000000001E-10</v>
      </c>
      <c r="BD1917" s="196">
        <v>4.1373405000000003E-8</v>
      </c>
      <c r="BE1917" s="196">
        <v>2.2467958999999999E-11</v>
      </c>
      <c r="BF1917" s="196">
        <v>4.0197913999999999E-11</v>
      </c>
      <c r="BG1917" s="196">
        <v>7.1865428000000005E-17</v>
      </c>
      <c r="BH1917" s="196">
        <v>8.8615749000000001E-19</v>
      </c>
      <c r="BI1917" s="196">
        <v>3.5463268E-13</v>
      </c>
      <c r="BJ1917" s="196">
        <v>3.2517714000000001E-15</v>
      </c>
      <c r="BK1917" s="196">
        <v>1.1533122E-15</v>
      </c>
      <c r="BL1917" s="196">
        <v>8.7622463E-12</v>
      </c>
      <c r="BM1917" s="196">
        <v>2.0779786E-10</v>
      </c>
      <c r="BN1917" s="196">
        <v>3.6595020999999999E-23</v>
      </c>
      <c r="BO1917" s="196">
        <v>1.5163300999999999E-6</v>
      </c>
      <c r="BP1917" s="108">
        <v>3.5623809999999999E-2</v>
      </c>
      <c r="BQ1917" s="108">
        <v>0</v>
      </c>
      <c r="BR1917" s="108">
        <v>0</v>
      </c>
      <c r="BS1917" s="108">
        <v>0</v>
      </c>
      <c r="BU1917" s="172">
        <v>1.3081790999999999E-5</v>
      </c>
      <c r="BV1917" s="172">
        <v>3.1201149E-7</v>
      </c>
      <c r="BW1917" s="172">
        <v>6.6890455000000001E-6</v>
      </c>
      <c r="BX1917" s="172">
        <v>6.3834578999999997E-8</v>
      </c>
      <c r="BY1917" s="172">
        <v>5.7471972000000004E-7</v>
      </c>
      <c r="BZ1917" s="172">
        <v>6.8531639999999999E-8</v>
      </c>
      <c r="CA1917" s="172">
        <v>5.7090392000000002E-13</v>
      </c>
      <c r="CB1917" s="172">
        <v>1.0415803E-7</v>
      </c>
      <c r="CC1917" s="172">
        <v>5.6637289999999999E-8</v>
      </c>
      <c r="CD1917" s="172">
        <v>4.3963736999999997E-7</v>
      </c>
      <c r="CE1917" s="172">
        <v>1.0627608999999999E-14</v>
      </c>
      <c r="CF1917" s="172">
        <v>8.0925221000000005E-20</v>
      </c>
      <c r="CG1917" s="172">
        <v>6.9484151999999999E-16</v>
      </c>
      <c r="CH1917" s="172">
        <v>3.8360265999999998E-7</v>
      </c>
      <c r="CI1917" s="172">
        <v>4.3874651E-6</v>
      </c>
      <c r="CJ1917" s="172">
        <v>2.1469265999999999E-9</v>
      </c>
      <c r="CK1917" s="69">
        <v>0</v>
      </c>
      <c r="CM1917" s="197">
        <v>8.1962512999999996E-16</v>
      </c>
      <c r="CN1917" s="198">
        <v>0.23986979</v>
      </c>
      <c r="CO1917" s="198">
        <v>2.9083779000000001E-3</v>
      </c>
      <c r="CP1917" s="198">
        <v>2.2916607000000001E-4</v>
      </c>
      <c r="CQ1917" s="197">
        <v>1.6009001000000001E-10</v>
      </c>
      <c r="CR1917" s="197">
        <v>1.8978834000000001E-8</v>
      </c>
      <c r="CS1917" s="197">
        <v>2.0288435999999999E-5</v>
      </c>
      <c r="CT1917" s="198">
        <v>2.9604420999999998E-3</v>
      </c>
      <c r="CU1917" s="197">
        <v>4.8108601000000003E-11</v>
      </c>
      <c r="CV1917" s="197">
        <v>2.4130552000000001E-5</v>
      </c>
    </row>
    <row r="1918" spans="1:100" ht="14.4">
      <c r="A1918" t="s">
        <v>3296</v>
      </c>
      <c r="B1918" s="85" t="s">
        <v>912</v>
      </c>
      <c r="C1918" s="113" t="str">
        <f t="shared" si="799"/>
        <v>C.060.07.301</v>
      </c>
      <c r="D1918" s="9" t="s">
        <v>2105</v>
      </c>
      <c r="E1918" s="117" t="s">
        <v>2101</v>
      </c>
      <c r="F1918" s="115" t="str">
        <f t="shared" si="800"/>
        <v>Delivery Van Electric in city (per km) max. 3.1-3.9 m3 660-1000 kg ex batteries</v>
      </c>
      <c r="G1918" s="143">
        <f t="shared" si="801"/>
        <v>4.3122331333333333E-2</v>
      </c>
      <c r="I1918" s="118">
        <f t="shared" si="802"/>
        <v>1.1154516367E-2</v>
      </c>
      <c r="K1918" s="161">
        <f t="shared" si="803"/>
        <v>2.67891671E-4</v>
      </c>
      <c r="L1918" s="161">
        <f t="shared" si="804"/>
        <v>8.8431951000000008E-4</v>
      </c>
      <c r="M1918" s="162">
        <f t="shared" si="805"/>
        <v>3.5339554860000003E-3</v>
      </c>
      <c r="N1918" s="161">
        <v>6.4683496999999998E-3</v>
      </c>
      <c r="O1918" s="132">
        <v>4.0837133000000002E-4</v>
      </c>
      <c r="P1918" s="132">
        <v>4.7594818E-4</v>
      </c>
      <c r="Q1918" s="132">
        <v>2.0244636E-4</v>
      </c>
      <c r="R1918" s="164">
        <v>6.5445310999999998E-5</v>
      </c>
      <c r="S1918" s="132">
        <v>0</v>
      </c>
      <c r="T1918" s="132">
        <v>0</v>
      </c>
      <c r="U1918" s="132">
        <v>0</v>
      </c>
      <c r="V1918" s="164">
        <v>5.8824586000000001E-5</v>
      </c>
      <c r="W1918" s="132">
        <v>0</v>
      </c>
      <c r="X1918" s="132">
        <v>3.4751309000000002E-3</v>
      </c>
      <c r="Y1918" s="132">
        <v>0</v>
      </c>
      <c r="Z1918" s="132">
        <v>0</v>
      </c>
      <c r="AA1918" s="132">
        <v>0</v>
      </c>
      <c r="AC1918" s="118">
        <f t="shared" si="789"/>
        <v>6.4683496999999998E-3</v>
      </c>
      <c r="AD1918" s="118">
        <f t="shared" si="790"/>
        <v>1.1522111810000001E-3</v>
      </c>
      <c r="AE1918" s="118">
        <f t="shared" si="791"/>
        <v>8.8431951000000008E-4</v>
      </c>
      <c r="AF1918" s="118">
        <f t="shared" si="792"/>
        <v>8.8431951000000008E-4</v>
      </c>
      <c r="AG1918" s="118">
        <f t="shared" si="793"/>
        <v>3.5339554860000003E-3</v>
      </c>
      <c r="AI1918" s="69">
        <v>1.362865</v>
      </c>
      <c r="AJ1918" s="69">
        <v>0.50083301999999996</v>
      </c>
      <c r="AK1918" s="69">
        <v>0.43175869</v>
      </c>
      <c r="AL1918" s="69">
        <v>0</v>
      </c>
      <c r="AM1918" s="69">
        <v>0.1330008</v>
      </c>
      <c r="AN1918" s="69">
        <v>0.21452763</v>
      </c>
      <c r="AO1918" s="69">
        <v>8.2744847999999996E-2</v>
      </c>
      <c r="AQ1918" s="116">
        <v>9.0499299000000003E-4</v>
      </c>
      <c r="AR1918" s="116">
        <v>8.4700537999999996E-4</v>
      </c>
      <c r="AS1918" s="199">
        <v>3.6821974000000003E-5</v>
      </c>
      <c r="AT1918" s="199">
        <v>2.1165639999999999E-5</v>
      </c>
      <c r="AU1918" s="150">
        <f t="shared" si="794"/>
        <v>5.0779698318999998E-8</v>
      </c>
      <c r="AV1918" s="150">
        <f t="shared" si="795"/>
        <v>1.3617594265829999E-10</v>
      </c>
      <c r="AW1918" s="163">
        <f t="shared" si="796"/>
        <v>2.9643753851999999E-3</v>
      </c>
      <c r="AX1918" s="196">
        <v>4.0017522999999998E-8</v>
      </c>
      <c r="AY1918" s="196">
        <v>1.2074252999999999E-10</v>
      </c>
      <c r="AZ1918" s="196">
        <v>3.2988583E-15</v>
      </c>
      <c r="BA1918" s="108">
        <v>0</v>
      </c>
      <c r="BB1918" s="108">
        <v>0</v>
      </c>
      <c r="BC1918" s="196">
        <v>3.0102318999999999E-11</v>
      </c>
      <c r="BD1918" s="196">
        <v>1.0732073E-8</v>
      </c>
      <c r="BE1918" s="196">
        <v>4.2672518000000002E-12</v>
      </c>
      <c r="BF1918" s="196">
        <v>1.1162861999999999E-11</v>
      </c>
      <c r="BG1918" s="108">
        <v>0</v>
      </c>
      <c r="BH1918" s="108">
        <v>0</v>
      </c>
      <c r="BI1918" s="108">
        <v>0</v>
      </c>
      <c r="BJ1918" s="108">
        <v>0</v>
      </c>
      <c r="BK1918" s="108">
        <v>0</v>
      </c>
      <c r="BL1918" s="108">
        <v>0</v>
      </c>
      <c r="BM1918" s="108">
        <v>0</v>
      </c>
      <c r="BN1918" s="108">
        <v>0</v>
      </c>
      <c r="BO1918" s="196">
        <v>1.1872851999999999E-6</v>
      </c>
      <c r="BP1918" s="108">
        <v>2.9631880999999999E-3</v>
      </c>
      <c r="BQ1918" s="108">
        <v>0</v>
      </c>
      <c r="BR1918" s="108">
        <v>0</v>
      </c>
      <c r="BS1918" s="108">
        <v>0</v>
      </c>
      <c r="BU1918" s="172">
        <v>2.6680302E-6</v>
      </c>
      <c r="BV1918" s="172">
        <v>8.6870652000000006E-8</v>
      </c>
      <c r="BW1918" s="172">
        <v>1.202365E-6</v>
      </c>
      <c r="BX1918" s="69">
        <v>0</v>
      </c>
      <c r="BY1918" s="172">
        <v>1.1560503999999999E-7</v>
      </c>
      <c r="BZ1918" s="172">
        <v>1.9487681E-8</v>
      </c>
      <c r="CA1918" s="69">
        <v>0</v>
      </c>
      <c r="CB1918" s="172">
        <v>2.9578105999999999E-8</v>
      </c>
      <c r="CC1918" s="69">
        <v>0</v>
      </c>
      <c r="CD1918" s="69">
        <v>0</v>
      </c>
      <c r="CE1918" s="69">
        <v>0</v>
      </c>
      <c r="CF1918" s="69">
        <v>0</v>
      </c>
      <c r="CG1918" s="69">
        <v>0</v>
      </c>
      <c r="CH1918" s="172">
        <v>4.2564895999999998E-8</v>
      </c>
      <c r="CI1918" s="172">
        <v>1.143188E-6</v>
      </c>
      <c r="CJ1918" s="172">
        <v>2.8370797000000001E-8</v>
      </c>
      <c r="CK1918" s="69">
        <v>0</v>
      </c>
      <c r="CM1918" s="198">
        <v>0</v>
      </c>
      <c r="CN1918" s="198">
        <v>4.3122331E-2</v>
      </c>
      <c r="CO1918" s="198">
        <v>8.200401E-4</v>
      </c>
      <c r="CP1918" s="197">
        <v>6.3905150999999999E-5</v>
      </c>
      <c r="CQ1918" s="198">
        <v>0</v>
      </c>
      <c r="CR1918" s="198">
        <v>0</v>
      </c>
      <c r="CS1918" s="197">
        <v>4.3612079000000001E-6</v>
      </c>
      <c r="CT1918" s="198">
        <v>0</v>
      </c>
      <c r="CU1918" s="198">
        <v>0</v>
      </c>
      <c r="CV1918" s="197">
        <v>6.8533056000000001E-6</v>
      </c>
    </row>
    <row r="1919" spans="1:100" ht="14.4">
      <c r="A1919" t="s">
        <v>3297</v>
      </c>
      <c r="B1919" s="85" t="s">
        <v>912</v>
      </c>
      <c r="C1919" s="113" t="str">
        <f t="shared" si="799"/>
        <v>C.060.07.302</v>
      </c>
      <c r="D1919" s="9" t="s">
        <v>2105</v>
      </c>
      <c r="E1919" s="117" t="s">
        <v>2101</v>
      </c>
      <c r="F1919" s="115" t="str">
        <f t="shared" si="800"/>
        <v>Delivery Van Electric in city (per km) max. 6.6-9.3 m3 800-1400 kg ex batteries</v>
      </c>
      <c r="G1919" s="143">
        <f t="shared" si="801"/>
        <v>5.7887042000000007E-2</v>
      </c>
      <c r="I1919" s="118">
        <f t="shared" si="802"/>
        <v>1.4973725778E-2</v>
      </c>
      <c r="K1919" s="161">
        <f t="shared" si="803"/>
        <v>3.59615456E-4</v>
      </c>
      <c r="L1919" s="161">
        <f t="shared" si="804"/>
        <v>1.18710281E-3</v>
      </c>
      <c r="M1919" s="162">
        <f t="shared" si="805"/>
        <v>4.7439512119999997E-3</v>
      </c>
      <c r="N1919" s="161">
        <v>8.6830563000000003E-3</v>
      </c>
      <c r="O1919" s="132">
        <v>5.4819411999999996E-4</v>
      </c>
      <c r="P1919" s="132">
        <v>6.3890869000000005E-4</v>
      </c>
      <c r="Q1919" s="132">
        <v>2.7176224000000001E-4</v>
      </c>
      <c r="R1919" s="164">
        <v>8.7853216000000005E-5</v>
      </c>
      <c r="S1919" s="132">
        <v>0</v>
      </c>
      <c r="T1919" s="132">
        <v>0</v>
      </c>
      <c r="U1919" s="132">
        <v>0</v>
      </c>
      <c r="V1919" s="164">
        <v>7.8965611999999994E-5</v>
      </c>
      <c r="W1919" s="132">
        <v>0</v>
      </c>
      <c r="X1919" s="132">
        <v>4.6649856000000002E-3</v>
      </c>
      <c r="Y1919" s="132">
        <v>0</v>
      </c>
      <c r="Z1919" s="132">
        <v>0</v>
      </c>
      <c r="AA1919" s="132">
        <v>0</v>
      </c>
      <c r="AC1919" s="118">
        <f t="shared" si="789"/>
        <v>8.6830563000000003E-3</v>
      </c>
      <c r="AD1919" s="118">
        <f t="shared" si="790"/>
        <v>1.5467182659999999E-3</v>
      </c>
      <c r="AE1919" s="118">
        <f t="shared" si="791"/>
        <v>1.18710281E-3</v>
      </c>
      <c r="AF1919" s="118">
        <f t="shared" si="792"/>
        <v>1.18710281E-3</v>
      </c>
      <c r="AG1919" s="118">
        <f t="shared" si="793"/>
        <v>4.7439512119999997E-3</v>
      </c>
      <c r="AI1919" s="69">
        <v>1.8294980999999999</v>
      </c>
      <c r="AJ1919" s="69">
        <v>0.67231388999999997</v>
      </c>
      <c r="AK1919" s="69">
        <v>0.57958911000000002</v>
      </c>
      <c r="AL1919" s="69">
        <v>0</v>
      </c>
      <c r="AM1919" s="69">
        <v>0.17853912</v>
      </c>
      <c r="AN1919" s="69">
        <v>0.28798002</v>
      </c>
      <c r="AO1919" s="69">
        <v>0.11107596</v>
      </c>
      <c r="AQ1919" s="116">
        <v>1.2148547E-3</v>
      </c>
      <c r="AR1919" s="116">
        <v>1.1370127E-3</v>
      </c>
      <c r="AS1919" s="199">
        <v>4.9429498E-5</v>
      </c>
      <c r="AT1919" s="199">
        <v>2.8412571E-5</v>
      </c>
      <c r="AU1919" s="150">
        <f t="shared" si="794"/>
        <v>6.8166226090999994E-8</v>
      </c>
      <c r="AV1919" s="150">
        <f t="shared" si="795"/>
        <v>1.8280139905869998E-10</v>
      </c>
      <c r="AW1919" s="163">
        <f t="shared" si="796"/>
        <v>3.9793517013999996E-3</v>
      </c>
      <c r="AX1919" s="196">
        <v>5.3719174999999999E-8</v>
      </c>
      <c r="AY1919" s="196">
        <v>1.6208372E-10</v>
      </c>
      <c r="AZ1919" s="196">
        <v>4.4283587000000003E-15</v>
      </c>
      <c r="BA1919" s="108">
        <v>0</v>
      </c>
      <c r="BB1919" s="108">
        <v>0</v>
      </c>
      <c r="BC1919" s="196">
        <v>4.0409090999999998E-11</v>
      </c>
      <c r="BD1919" s="196">
        <v>1.4406642E-8</v>
      </c>
      <c r="BE1919" s="196">
        <v>5.7283216999999997E-12</v>
      </c>
      <c r="BF1919" s="196">
        <v>1.4984929000000001E-11</v>
      </c>
      <c r="BG1919" s="108">
        <v>0</v>
      </c>
      <c r="BH1919" s="108">
        <v>0</v>
      </c>
      <c r="BI1919" s="108">
        <v>0</v>
      </c>
      <c r="BJ1919" s="108">
        <v>0</v>
      </c>
      <c r="BK1919" s="108">
        <v>0</v>
      </c>
      <c r="BL1919" s="108">
        <v>0</v>
      </c>
      <c r="BM1919" s="108">
        <v>0</v>
      </c>
      <c r="BN1919" s="108">
        <v>0</v>
      </c>
      <c r="BO1919" s="196">
        <v>1.5938014000000001E-6</v>
      </c>
      <c r="BP1919" s="108">
        <v>3.9777579E-3</v>
      </c>
      <c r="BQ1919" s="108">
        <v>0</v>
      </c>
      <c r="BR1919" s="108">
        <v>0</v>
      </c>
      <c r="BS1919" s="108">
        <v>0</v>
      </c>
      <c r="BU1919" s="172">
        <v>3.5815404999999999E-6</v>
      </c>
      <c r="BV1919" s="172">
        <v>1.1661441000000001E-7</v>
      </c>
      <c r="BW1919" s="172">
        <v>1.6140442999999999E-6</v>
      </c>
      <c r="BX1919" s="69">
        <v>0</v>
      </c>
      <c r="BY1919" s="172">
        <v>1.5518720000000001E-7</v>
      </c>
      <c r="BZ1919" s="172">
        <v>2.6160094000000001E-8</v>
      </c>
      <c r="CA1919" s="69">
        <v>0</v>
      </c>
      <c r="CB1919" s="172">
        <v>3.9705392000000003E-8</v>
      </c>
      <c r="CC1919" s="69">
        <v>0</v>
      </c>
      <c r="CD1919" s="69">
        <v>0</v>
      </c>
      <c r="CE1919" s="69">
        <v>0</v>
      </c>
      <c r="CF1919" s="69">
        <v>0</v>
      </c>
      <c r="CG1919" s="69">
        <v>0</v>
      </c>
      <c r="CH1919" s="172">
        <v>5.7138747000000002E-8</v>
      </c>
      <c r="CI1919" s="172">
        <v>1.5346057E-6</v>
      </c>
      <c r="CJ1919" s="172">
        <v>3.8084712000000001E-8</v>
      </c>
      <c r="CK1919" s="69">
        <v>0</v>
      </c>
      <c r="CM1919" s="198">
        <v>0</v>
      </c>
      <c r="CN1919" s="198">
        <v>5.7887042E-2</v>
      </c>
      <c r="CO1919" s="198">
        <v>1.1008146999999999E-3</v>
      </c>
      <c r="CP1919" s="197">
        <v>8.5785719000000006E-5</v>
      </c>
      <c r="CQ1919" s="198">
        <v>0</v>
      </c>
      <c r="CR1919" s="198">
        <v>0</v>
      </c>
      <c r="CS1919" s="197">
        <v>5.8544476000000001E-6</v>
      </c>
      <c r="CT1919" s="198">
        <v>0</v>
      </c>
      <c r="CU1919" s="198">
        <v>0</v>
      </c>
      <c r="CV1919" s="197">
        <v>9.1998179000000005E-6</v>
      </c>
    </row>
    <row r="1920" spans="1:100" ht="14.4">
      <c r="A1920" t="s">
        <v>3298</v>
      </c>
      <c r="B1920" s="85" t="s">
        <v>912</v>
      </c>
      <c r="C1920" s="113" t="str">
        <f t="shared" si="799"/>
        <v>C.060.07.303</v>
      </c>
      <c r="D1920" s="9" t="s">
        <v>2105</v>
      </c>
      <c r="E1920" s="117" t="s">
        <v>2101</v>
      </c>
      <c r="F1920" s="115" t="str">
        <f t="shared" si="800"/>
        <v>Delivery Van Electric in city (per km) max. 13-18.5 m3 1350-2550 kg ex batteries</v>
      </c>
      <c r="G1920" s="143">
        <f t="shared" si="801"/>
        <v>6.7964546666666667E-2</v>
      </c>
      <c r="I1920" s="118">
        <f t="shared" si="802"/>
        <v>1.7580488171999999E-2</v>
      </c>
      <c r="K1920" s="161">
        <f t="shared" si="803"/>
        <v>4.2222058000000002E-4</v>
      </c>
      <c r="L1920" s="161">
        <f t="shared" si="804"/>
        <v>1.39376443E-3</v>
      </c>
      <c r="M1920" s="162">
        <f t="shared" si="805"/>
        <v>5.5698211620000002E-3</v>
      </c>
      <c r="N1920" s="161">
        <v>1.0194682E-2</v>
      </c>
      <c r="O1920" s="132">
        <v>6.4362871999999998E-4</v>
      </c>
      <c r="P1920" s="132">
        <v>7.5013570999999995E-4</v>
      </c>
      <c r="Q1920" s="132">
        <v>3.1907308000000002E-4</v>
      </c>
      <c r="R1920" s="132">
        <v>1.031475E-4</v>
      </c>
      <c r="S1920" s="132">
        <v>0</v>
      </c>
      <c r="T1920" s="132">
        <v>0</v>
      </c>
      <c r="U1920" s="132">
        <v>0</v>
      </c>
      <c r="V1920" s="164">
        <v>9.2712662E-5</v>
      </c>
      <c r="W1920" s="132">
        <v>0</v>
      </c>
      <c r="X1920" s="132">
        <v>5.4771085000000002E-3</v>
      </c>
      <c r="Y1920" s="132">
        <v>0</v>
      </c>
      <c r="Z1920" s="132">
        <v>0</v>
      </c>
      <c r="AA1920" s="132">
        <v>0</v>
      </c>
      <c r="AC1920" s="118">
        <f t="shared" si="789"/>
        <v>1.0194682E-2</v>
      </c>
      <c r="AD1920" s="118">
        <f t="shared" si="790"/>
        <v>1.8159850100000002E-3</v>
      </c>
      <c r="AE1920" s="118">
        <f t="shared" si="791"/>
        <v>1.39376443E-3</v>
      </c>
      <c r="AF1920" s="118">
        <f t="shared" si="792"/>
        <v>1.39376443E-3</v>
      </c>
      <c r="AG1920" s="118">
        <f t="shared" si="793"/>
        <v>5.5698211620000002E-3</v>
      </c>
      <c r="AI1920" s="69">
        <v>2.1479936999999998</v>
      </c>
      <c r="AJ1920" s="69">
        <v>0.78935639000000002</v>
      </c>
      <c r="AK1920" s="69">
        <v>0.68048924</v>
      </c>
      <c r="AL1920" s="69">
        <v>0</v>
      </c>
      <c r="AM1920" s="69">
        <v>0.20962083000000001</v>
      </c>
      <c r="AN1920" s="69">
        <v>0.33811418999999998</v>
      </c>
      <c r="AO1920" s="69">
        <v>0.13041307999999999</v>
      </c>
      <c r="AQ1920" s="116">
        <v>1.4263476000000001E-3</v>
      </c>
      <c r="AR1920" s="116">
        <v>1.3349541E-3</v>
      </c>
      <c r="AS1920" s="199">
        <v>5.8034632999999999E-5</v>
      </c>
      <c r="AT1920" s="199">
        <v>3.3358890000000003E-5</v>
      </c>
      <c r="AU1920" s="150">
        <f t="shared" si="794"/>
        <v>8.0033220872000001E-8</v>
      </c>
      <c r="AV1920" s="150">
        <f t="shared" si="795"/>
        <v>2.146251201876E-10</v>
      </c>
      <c r="AW1920" s="163">
        <f t="shared" si="796"/>
        <v>4.6721133647000005E-3</v>
      </c>
      <c r="AX1920" s="196">
        <v>6.3071096E-8</v>
      </c>
      <c r="AY1920" s="196">
        <v>1.9030072000000001E-10</v>
      </c>
      <c r="AZ1920" s="196">
        <v>5.1992875999999998E-15</v>
      </c>
      <c r="BA1920" s="108">
        <v>0</v>
      </c>
      <c r="BB1920" s="108">
        <v>0</v>
      </c>
      <c r="BC1920" s="196">
        <v>4.7443871999999999E-11</v>
      </c>
      <c r="BD1920" s="196">
        <v>1.6914681E-8</v>
      </c>
      <c r="BE1920" s="196">
        <v>6.7255598999999998E-12</v>
      </c>
      <c r="BF1920" s="196">
        <v>1.7593640999999999E-11</v>
      </c>
      <c r="BG1920" s="108">
        <v>0</v>
      </c>
      <c r="BH1920" s="108">
        <v>0</v>
      </c>
      <c r="BI1920" s="108">
        <v>0</v>
      </c>
      <c r="BJ1920" s="108">
        <v>0</v>
      </c>
      <c r="BK1920" s="108">
        <v>0</v>
      </c>
      <c r="BL1920" s="108">
        <v>0</v>
      </c>
      <c r="BM1920" s="108">
        <v>0</v>
      </c>
      <c r="BN1920" s="108">
        <v>0</v>
      </c>
      <c r="BO1920" s="196">
        <v>1.8712647E-6</v>
      </c>
      <c r="BP1920" s="108">
        <v>4.6702421000000003E-3</v>
      </c>
      <c r="BQ1920" s="108">
        <v>0</v>
      </c>
      <c r="BR1920" s="108">
        <v>0</v>
      </c>
      <c r="BS1920" s="108">
        <v>0</v>
      </c>
      <c r="BU1920" s="172">
        <v>4.2050476000000003E-6</v>
      </c>
      <c r="BV1920" s="172">
        <v>1.369157E-7</v>
      </c>
      <c r="BW1920" s="172">
        <v>1.8950318E-6</v>
      </c>
      <c r="BX1920" s="69">
        <v>0</v>
      </c>
      <c r="BY1920" s="172">
        <v>1.8220359E-7</v>
      </c>
      <c r="BZ1920" s="172">
        <v>3.0714280000000003E-8</v>
      </c>
      <c r="CA1920" s="69">
        <v>0</v>
      </c>
      <c r="CB1920" s="172">
        <v>4.6617666999999997E-8</v>
      </c>
      <c r="CC1920" s="69">
        <v>0</v>
      </c>
      <c r="CD1920" s="69">
        <v>0</v>
      </c>
      <c r="CE1920" s="69">
        <v>0</v>
      </c>
      <c r="CF1920" s="69">
        <v>0</v>
      </c>
      <c r="CG1920" s="69">
        <v>0</v>
      </c>
      <c r="CH1920" s="172">
        <v>6.7085977999999996E-8</v>
      </c>
      <c r="CI1920" s="172">
        <v>1.8017637000000001E-6</v>
      </c>
      <c r="CJ1920" s="172">
        <v>4.4714843999999997E-8</v>
      </c>
      <c r="CK1920" s="69">
        <v>0</v>
      </c>
      <c r="CM1920" s="198">
        <v>0</v>
      </c>
      <c r="CN1920" s="198">
        <v>6.7964543000000002E-2</v>
      </c>
      <c r="CO1920" s="198">
        <v>1.2924544999999999E-3</v>
      </c>
      <c r="CP1920" s="198">
        <v>1.0072008E-4</v>
      </c>
      <c r="CQ1920" s="198">
        <v>0</v>
      </c>
      <c r="CR1920" s="198">
        <v>0</v>
      </c>
      <c r="CS1920" s="197">
        <v>6.8736428999999999E-6</v>
      </c>
      <c r="CT1920" s="198">
        <v>0</v>
      </c>
      <c r="CU1920" s="198">
        <v>0</v>
      </c>
      <c r="CV1920" s="197">
        <v>1.0801405999999999E-5</v>
      </c>
    </row>
    <row r="1921" spans="1:100" ht="14.4">
      <c r="A1921" t="s">
        <v>3299</v>
      </c>
      <c r="B1921" s="85" t="s">
        <v>912</v>
      </c>
      <c r="C1921" s="113" t="str">
        <f t="shared" si="799"/>
        <v>C.060.07.401</v>
      </c>
      <c r="D1921" s="9" t="s">
        <v>2105</v>
      </c>
      <c r="E1921" s="117" t="s">
        <v>2101</v>
      </c>
      <c r="F1921" s="115" t="str">
        <f t="shared" si="800"/>
        <v>Delivery Van Electric on road (per km) max. 3.1-3.9 m3 660-1000 kg ex batteries</v>
      </c>
      <c r="G1921" s="143">
        <f t="shared" si="801"/>
        <v>4.3122331333333333E-2</v>
      </c>
      <c r="I1921" s="118">
        <f t="shared" si="802"/>
        <v>1.1154516367E-2</v>
      </c>
      <c r="K1921" s="161">
        <f t="shared" si="803"/>
        <v>2.67891671E-4</v>
      </c>
      <c r="L1921" s="161">
        <f t="shared" si="804"/>
        <v>8.8431951000000008E-4</v>
      </c>
      <c r="M1921" s="162">
        <f t="shared" si="805"/>
        <v>3.5339554860000003E-3</v>
      </c>
      <c r="N1921" s="161">
        <v>6.4683496999999998E-3</v>
      </c>
      <c r="O1921" s="132">
        <v>4.0837133000000002E-4</v>
      </c>
      <c r="P1921" s="132">
        <v>4.7594818E-4</v>
      </c>
      <c r="Q1921" s="132">
        <v>2.0244636E-4</v>
      </c>
      <c r="R1921" s="164">
        <v>6.5445310999999998E-5</v>
      </c>
      <c r="S1921" s="132">
        <v>0</v>
      </c>
      <c r="T1921" s="132">
        <v>0</v>
      </c>
      <c r="U1921" s="132">
        <v>0</v>
      </c>
      <c r="V1921" s="164">
        <v>5.8824586000000001E-5</v>
      </c>
      <c r="W1921" s="132">
        <v>0</v>
      </c>
      <c r="X1921" s="132">
        <v>3.4751309000000002E-3</v>
      </c>
      <c r="Y1921" s="132">
        <v>0</v>
      </c>
      <c r="Z1921" s="132">
        <v>0</v>
      </c>
      <c r="AA1921" s="132">
        <v>0</v>
      </c>
      <c r="AC1921" s="118">
        <f t="shared" si="789"/>
        <v>6.4683496999999998E-3</v>
      </c>
      <c r="AD1921" s="118">
        <f t="shared" si="790"/>
        <v>1.1522111810000001E-3</v>
      </c>
      <c r="AE1921" s="118">
        <f t="shared" si="791"/>
        <v>8.8431951000000008E-4</v>
      </c>
      <c r="AF1921" s="118">
        <f t="shared" si="792"/>
        <v>8.8431951000000008E-4</v>
      </c>
      <c r="AG1921" s="118">
        <f t="shared" si="793"/>
        <v>3.5339554860000003E-3</v>
      </c>
      <c r="AI1921" s="69">
        <v>1.362865</v>
      </c>
      <c r="AJ1921" s="69">
        <v>0.50083301999999996</v>
      </c>
      <c r="AK1921" s="69">
        <v>0.43175869</v>
      </c>
      <c r="AL1921" s="69">
        <v>0</v>
      </c>
      <c r="AM1921" s="69">
        <v>0.1330008</v>
      </c>
      <c r="AN1921" s="69">
        <v>0.21452763</v>
      </c>
      <c r="AO1921" s="69">
        <v>8.2744847999999996E-2</v>
      </c>
      <c r="AQ1921" s="116">
        <v>9.0499299000000003E-4</v>
      </c>
      <c r="AR1921" s="116">
        <v>8.4700537999999996E-4</v>
      </c>
      <c r="AS1921" s="199">
        <v>3.6821974000000003E-5</v>
      </c>
      <c r="AT1921" s="199">
        <v>2.1165639999999999E-5</v>
      </c>
      <c r="AU1921" s="150">
        <f t="shared" si="794"/>
        <v>5.0779698318999998E-8</v>
      </c>
      <c r="AV1921" s="150">
        <f t="shared" si="795"/>
        <v>1.3617594265829999E-10</v>
      </c>
      <c r="AW1921" s="163">
        <f t="shared" si="796"/>
        <v>2.9643753851999999E-3</v>
      </c>
      <c r="AX1921" s="196">
        <v>4.0017522999999998E-8</v>
      </c>
      <c r="AY1921" s="196">
        <v>1.2074252999999999E-10</v>
      </c>
      <c r="AZ1921" s="196">
        <v>3.2988583E-15</v>
      </c>
      <c r="BA1921" s="108">
        <v>0</v>
      </c>
      <c r="BB1921" s="108">
        <v>0</v>
      </c>
      <c r="BC1921" s="196">
        <v>3.0102318999999999E-11</v>
      </c>
      <c r="BD1921" s="196">
        <v>1.0732073E-8</v>
      </c>
      <c r="BE1921" s="196">
        <v>4.2672518000000002E-12</v>
      </c>
      <c r="BF1921" s="196">
        <v>1.1162861999999999E-11</v>
      </c>
      <c r="BG1921" s="108">
        <v>0</v>
      </c>
      <c r="BH1921" s="108">
        <v>0</v>
      </c>
      <c r="BI1921" s="108">
        <v>0</v>
      </c>
      <c r="BJ1921" s="108">
        <v>0</v>
      </c>
      <c r="BK1921" s="108">
        <v>0</v>
      </c>
      <c r="BL1921" s="108">
        <v>0</v>
      </c>
      <c r="BM1921" s="108">
        <v>0</v>
      </c>
      <c r="BN1921" s="108">
        <v>0</v>
      </c>
      <c r="BO1921" s="196">
        <v>1.1872851999999999E-6</v>
      </c>
      <c r="BP1921" s="108">
        <v>2.9631880999999999E-3</v>
      </c>
      <c r="BQ1921" s="108">
        <v>0</v>
      </c>
      <c r="BR1921" s="108">
        <v>0</v>
      </c>
      <c r="BS1921" s="108">
        <v>0</v>
      </c>
      <c r="BU1921" s="172">
        <v>2.6680302E-6</v>
      </c>
      <c r="BV1921" s="172">
        <v>8.6870652000000006E-8</v>
      </c>
      <c r="BW1921" s="172">
        <v>1.202365E-6</v>
      </c>
      <c r="BX1921" s="69">
        <v>0</v>
      </c>
      <c r="BY1921" s="172">
        <v>1.1560503999999999E-7</v>
      </c>
      <c r="BZ1921" s="172">
        <v>1.9487681E-8</v>
      </c>
      <c r="CA1921" s="69">
        <v>0</v>
      </c>
      <c r="CB1921" s="172">
        <v>2.9578105999999999E-8</v>
      </c>
      <c r="CC1921" s="69">
        <v>0</v>
      </c>
      <c r="CD1921" s="69">
        <v>0</v>
      </c>
      <c r="CE1921" s="69">
        <v>0</v>
      </c>
      <c r="CF1921" s="69">
        <v>0</v>
      </c>
      <c r="CG1921" s="69">
        <v>0</v>
      </c>
      <c r="CH1921" s="172">
        <v>4.2564895999999998E-8</v>
      </c>
      <c r="CI1921" s="172">
        <v>1.143188E-6</v>
      </c>
      <c r="CJ1921" s="172">
        <v>2.8370797000000001E-8</v>
      </c>
      <c r="CK1921" s="69">
        <v>0</v>
      </c>
      <c r="CM1921" s="198">
        <v>0</v>
      </c>
      <c r="CN1921" s="198">
        <v>4.3122331E-2</v>
      </c>
      <c r="CO1921" s="198">
        <v>8.200401E-4</v>
      </c>
      <c r="CP1921" s="197">
        <v>6.3905150999999999E-5</v>
      </c>
      <c r="CQ1921" s="198">
        <v>0</v>
      </c>
      <c r="CR1921" s="198">
        <v>0</v>
      </c>
      <c r="CS1921" s="197">
        <v>4.3612079000000001E-6</v>
      </c>
      <c r="CT1921" s="198">
        <v>0</v>
      </c>
      <c r="CU1921" s="198">
        <v>0</v>
      </c>
      <c r="CV1921" s="197">
        <v>6.8533056000000001E-6</v>
      </c>
    </row>
    <row r="1922" spans="1:100" ht="14.4">
      <c r="A1922" t="s">
        <v>3300</v>
      </c>
      <c r="B1922" s="85" t="s">
        <v>912</v>
      </c>
      <c r="C1922" s="113" t="str">
        <f t="shared" si="799"/>
        <v>C.060.07.402</v>
      </c>
      <c r="D1922" s="9" t="s">
        <v>2105</v>
      </c>
      <c r="E1922" s="117" t="s">
        <v>2101</v>
      </c>
      <c r="F1922" s="115" t="str">
        <f t="shared" si="800"/>
        <v>Delivery Van Electric on road (per km) max 6.6-9.3 m3 800-1400 kg ex batteries</v>
      </c>
      <c r="G1922" s="143">
        <f t="shared" si="801"/>
        <v>5.7887042000000007E-2</v>
      </c>
      <c r="I1922" s="118">
        <f t="shared" si="802"/>
        <v>1.4973725778E-2</v>
      </c>
      <c r="K1922" s="161">
        <f t="shared" si="803"/>
        <v>3.59615456E-4</v>
      </c>
      <c r="L1922" s="161">
        <f t="shared" si="804"/>
        <v>1.18710281E-3</v>
      </c>
      <c r="M1922" s="162">
        <f t="shared" si="805"/>
        <v>4.7439512119999997E-3</v>
      </c>
      <c r="N1922" s="161">
        <v>8.6830563000000003E-3</v>
      </c>
      <c r="O1922" s="132">
        <v>5.4819411999999996E-4</v>
      </c>
      <c r="P1922" s="132">
        <v>6.3890869000000005E-4</v>
      </c>
      <c r="Q1922" s="132">
        <v>2.7176224000000001E-4</v>
      </c>
      <c r="R1922" s="164">
        <v>8.7853216000000005E-5</v>
      </c>
      <c r="S1922" s="132">
        <v>0</v>
      </c>
      <c r="T1922" s="132">
        <v>0</v>
      </c>
      <c r="U1922" s="132">
        <v>0</v>
      </c>
      <c r="V1922" s="164">
        <v>7.8965611999999994E-5</v>
      </c>
      <c r="W1922" s="132">
        <v>0</v>
      </c>
      <c r="X1922" s="132">
        <v>4.6649856000000002E-3</v>
      </c>
      <c r="Y1922" s="132">
        <v>0</v>
      </c>
      <c r="Z1922" s="132">
        <v>0</v>
      </c>
      <c r="AA1922" s="132">
        <v>0</v>
      </c>
      <c r="AC1922" s="118">
        <f t="shared" si="789"/>
        <v>8.6830563000000003E-3</v>
      </c>
      <c r="AD1922" s="118">
        <f t="shared" si="790"/>
        <v>1.5467182659999999E-3</v>
      </c>
      <c r="AE1922" s="118">
        <f t="shared" si="791"/>
        <v>1.18710281E-3</v>
      </c>
      <c r="AF1922" s="118">
        <f t="shared" si="792"/>
        <v>1.18710281E-3</v>
      </c>
      <c r="AG1922" s="118">
        <f t="shared" si="793"/>
        <v>4.7439512119999997E-3</v>
      </c>
      <c r="AI1922" s="69">
        <v>1.8294980999999999</v>
      </c>
      <c r="AJ1922" s="69">
        <v>0.67231388999999997</v>
      </c>
      <c r="AK1922" s="69">
        <v>0.57958911000000002</v>
      </c>
      <c r="AL1922" s="69">
        <v>0</v>
      </c>
      <c r="AM1922" s="69">
        <v>0.17853912</v>
      </c>
      <c r="AN1922" s="69">
        <v>0.28798002</v>
      </c>
      <c r="AO1922" s="69">
        <v>0.11107596</v>
      </c>
      <c r="AQ1922" s="116">
        <v>1.2148547E-3</v>
      </c>
      <c r="AR1922" s="116">
        <v>1.1370127E-3</v>
      </c>
      <c r="AS1922" s="199">
        <v>4.9429498E-5</v>
      </c>
      <c r="AT1922" s="199">
        <v>2.8412571E-5</v>
      </c>
      <c r="AU1922" s="150">
        <f t="shared" si="794"/>
        <v>6.8166226090999994E-8</v>
      </c>
      <c r="AV1922" s="150">
        <f t="shared" si="795"/>
        <v>1.8280139905869998E-10</v>
      </c>
      <c r="AW1922" s="163">
        <f t="shared" si="796"/>
        <v>3.9793517013999996E-3</v>
      </c>
      <c r="AX1922" s="196">
        <v>5.3719174999999999E-8</v>
      </c>
      <c r="AY1922" s="196">
        <v>1.6208372E-10</v>
      </c>
      <c r="AZ1922" s="196">
        <v>4.4283587000000003E-15</v>
      </c>
      <c r="BA1922" s="108">
        <v>0</v>
      </c>
      <c r="BB1922" s="108">
        <v>0</v>
      </c>
      <c r="BC1922" s="196">
        <v>4.0409090999999998E-11</v>
      </c>
      <c r="BD1922" s="196">
        <v>1.4406642E-8</v>
      </c>
      <c r="BE1922" s="196">
        <v>5.7283216999999997E-12</v>
      </c>
      <c r="BF1922" s="196">
        <v>1.4984929000000001E-11</v>
      </c>
      <c r="BG1922" s="108">
        <v>0</v>
      </c>
      <c r="BH1922" s="108">
        <v>0</v>
      </c>
      <c r="BI1922" s="108">
        <v>0</v>
      </c>
      <c r="BJ1922" s="108">
        <v>0</v>
      </c>
      <c r="BK1922" s="108">
        <v>0</v>
      </c>
      <c r="BL1922" s="108">
        <v>0</v>
      </c>
      <c r="BM1922" s="108">
        <v>0</v>
      </c>
      <c r="BN1922" s="108">
        <v>0</v>
      </c>
      <c r="BO1922" s="196">
        <v>1.5938014000000001E-6</v>
      </c>
      <c r="BP1922" s="108">
        <v>3.9777579E-3</v>
      </c>
      <c r="BQ1922" s="108">
        <v>0</v>
      </c>
      <c r="BR1922" s="108">
        <v>0</v>
      </c>
      <c r="BS1922" s="108">
        <v>0</v>
      </c>
      <c r="BU1922" s="172">
        <v>3.5815404999999999E-6</v>
      </c>
      <c r="BV1922" s="172">
        <v>1.1661441000000001E-7</v>
      </c>
      <c r="BW1922" s="172">
        <v>1.6140442999999999E-6</v>
      </c>
      <c r="BX1922" s="69">
        <v>0</v>
      </c>
      <c r="BY1922" s="172">
        <v>1.5518720000000001E-7</v>
      </c>
      <c r="BZ1922" s="172">
        <v>2.6160094000000001E-8</v>
      </c>
      <c r="CA1922" s="69">
        <v>0</v>
      </c>
      <c r="CB1922" s="172">
        <v>3.9705392000000003E-8</v>
      </c>
      <c r="CC1922" s="69">
        <v>0</v>
      </c>
      <c r="CD1922" s="69">
        <v>0</v>
      </c>
      <c r="CE1922" s="69">
        <v>0</v>
      </c>
      <c r="CF1922" s="69">
        <v>0</v>
      </c>
      <c r="CG1922" s="69">
        <v>0</v>
      </c>
      <c r="CH1922" s="172">
        <v>5.7138747000000002E-8</v>
      </c>
      <c r="CI1922" s="172">
        <v>1.5346057E-6</v>
      </c>
      <c r="CJ1922" s="172">
        <v>3.8084712000000001E-8</v>
      </c>
      <c r="CK1922" s="69">
        <v>0</v>
      </c>
      <c r="CM1922" s="198">
        <v>0</v>
      </c>
      <c r="CN1922" s="198">
        <v>5.7887042E-2</v>
      </c>
      <c r="CO1922" s="198">
        <v>1.1008146999999999E-3</v>
      </c>
      <c r="CP1922" s="197">
        <v>8.5785719000000006E-5</v>
      </c>
      <c r="CQ1922" s="198">
        <v>0</v>
      </c>
      <c r="CR1922" s="198">
        <v>0</v>
      </c>
      <c r="CS1922" s="197">
        <v>5.8544476000000001E-6</v>
      </c>
      <c r="CT1922" s="198">
        <v>0</v>
      </c>
      <c r="CU1922" s="198">
        <v>0</v>
      </c>
      <c r="CV1922" s="197">
        <v>9.1998179000000005E-6</v>
      </c>
    </row>
    <row r="1923" spans="1:100" ht="14.4">
      <c r="A1923" t="s">
        <v>3301</v>
      </c>
      <c r="B1923" s="85" t="s">
        <v>912</v>
      </c>
      <c r="C1923" s="113" t="str">
        <f t="shared" si="799"/>
        <v>C.060.07.403</v>
      </c>
      <c r="D1923" s="9" t="s">
        <v>2105</v>
      </c>
      <c r="E1923" s="117" t="s">
        <v>2101</v>
      </c>
      <c r="F1923" s="115" t="str">
        <f t="shared" si="800"/>
        <v>Delivery Van Electric on road (per km) max. 13-18.5 m3 1350-2550 kg ex batteries</v>
      </c>
      <c r="G1923" s="143">
        <f t="shared" si="801"/>
        <v>6.7964546666666667E-2</v>
      </c>
      <c r="I1923" s="118">
        <f t="shared" si="802"/>
        <v>1.7580488171999999E-2</v>
      </c>
      <c r="K1923" s="161">
        <f t="shared" si="803"/>
        <v>4.2222058000000002E-4</v>
      </c>
      <c r="L1923" s="161">
        <f t="shared" si="804"/>
        <v>1.39376443E-3</v>
      </c>
      <c r="M1923" s="162">
        <f t="shared" si="805"/>
        <v>5.5698211620000002E-3</v>
      </c>
      <c r="N1923" s="161">
        <v>1.0194682E-2</v>
      </c>
      <c r="O1923" s="132">
        <v>6.4362871999999998E-4</v>
      </c>
      <c r="P1923" s="132">
        <v>7.5013570999999995E-4</v>
      </c>
      <c r="Q1923" s="132">
        <v>3.1907308000000002E-4</v>
      </c>
      <c r="R1923" s="132">
        <v>1.031475E-4</v>
      </c>
      <c r="S1923" s="132">
        <v>0</v>
      </c>
      <c r="T1923" s="132">
        <v>0</v>
      </c>
      <c r="U1923" s="132">
        <v>0</v>
      </c>
      <c r="V1923" s="164">
        <v>9.2712662E-5</v>
      </c>
      <c r="W1923" s="132">
        <v>0</v>
      </c>
      <c r="X1923" s="132">
        <v>5.4771085000000002E-3</v>
      </c>
      <c r="Y1923" s="132">
        <v>0</v>
      </c>
      <c r="Z1923" s="132">
        <v>0</v>
      </c>
      <c r="AA1923" s="132">
        <v>0</v>
      </c>
      <c r="AC1923" s="118">
        <f t="shared" si="789"/>
        <v>1.0194682E-2</v>
      </c>
      <c r="AD1923" s="118">
        <f t="shared" si="790"/>
        <v>1.8159850100000002E-3</v>
      </c>
      <c r="AE1923" s="118">
        <f t="shared" si="791"/>
        <v>1.39376443E-3</v>
      </c>
      <c r="AF1923" s="118">
        <f t="shared" si="792"/>
        <v>1.39376443E-3</v>
      </c>
      <c r="AG1923" s="118">
        <f t="shared" si="793"/>
        <v>5.5698211620000002E-3</v>
      </c>
      <c r="AI1923" s="69">
        <v>2.1479936999999998</v>
      </c>
      <c r="AJ1923" s="69">
        <v>0.78935639000000002</v>
      </c>
      <c r="AK1923" s="69">
        <v>0.68048924</v>
      </c>
      <c r="AL1923" s="69">
        <v>0</v>
      </c>
      <c r="AM1923" s="69">
        <v>0.20962083000000001</v>
      </c>
      <c r="AN1923" s="69">
        <v>0.33811418999999998</v>
      </c>
      <c r="AO1923" s="69">
        <v>0.13041307999999999</v>
      </c>
      <c r="AQ1923" s="116">
        <v>1.4263476000000001E-3</v>
      </c>
      <c r="AR1923" s="116">
        <v>1.3349541E-3</v>
      </c>
      <c r="AS1923" s="199">
        <v>5.8034632999999999E-5</v>
      </c>
      <c r="AT1923" s="199">
        <v>3.3358890000000003E-5</v>
      </c>
      <c r="AU1923" s="150">
        <f t="shared" si="794"/>
        <v>8.0033220872000001E-8</v>
      </c>
      <c r="AV1923" s="150">
        <f t="shared" si="795"/>
        <v>2.146251201876E-10</v>
      </c>
      <c r="AW1923" s="163">
        <f t="shared" si="796"/>
        <v>4.6721133647000005E-3</v>
      </c>
      <c r="AX1923" s="196">
        <v>6.3071096E-8</v>
      </c>
      <c r="AY1923" s="196">
        <v>1.9030072000000001E-10</v>
      </c>
      <c r="AZ1923" s="196">
        <v>5.1992875999999998E-15</v>
      </c>
      <c r="BA1923" s="108">
        <v>0</v>
      </c>
      <c r="BB1923" s="108">
        <v>0</v>
      </c>
      <c r="BC1923" s="196">
        <v>4.7443871999999999E-11</v>
      </c>
      <c r="BD1923" s="196">
        <v>1.6914681E-8</v>
      </c>
      <c r="BE1923" s="196">
        <v>6.7255598999999998E-12</v>
      </c>
      <c r="BF1923" s="196">
        <v>1.7593640999999999E-11</v>
      </c>
      <c r="BG1923" s="108">
        <v>0</v>
      </c>
      <c r="BH1923" s="108">
        <v>0</v>
      </c>
      <c r="BI1923" s="108">
        <v>0</v>
      </c>
      <c r="BJ1923" s="108">
        <v>0</v>
      </c>
      <c r="BK1923" s="108">
        <v>0</v>
      </c>
      <c r="BL1923" s="108">
        <v>0</v>
      </c>
      <c r="BM1923" s="108">
        <v>0</v>
      </c>
      <c r="BN1923" s="108">
        <v>0</v>
      </c>
      <c r="BO1923" s="196">
        <v>1.8712647E-6</v>
      </c>
      <c r="BP1923" s="108">
        <v>4.6702421000000003E-3</v>
      </c>
      <c r="BQ1923" s="108">
        <v>0</v>
      </c>
      <c r="BR1923" s="108">
        <v>0</v>
      </c>
      <c r="BS1923" s="108">
        <v>0</v>
      </c>
      <c r="BU1923" s="172">
        <v>4.2050476000000003E-6</v>
      </c>
      <c r="BV1923" s="172">
        <v>1.369157E-7</v>
      </c>
      <c r="BW1923" s="172">
        <v>1.8950318E-6</v>
      </c>
      <c r="BX1923" s="69">
        <v>0</v>
      </c>
      <c r="BY1923" s="172">
        <v>1.8220359E-7</v>
      </c>
      <c r="BZ1923" s="172">
        <v>3.0714280000000003E-8</v>
      </c>
      <c r="CA1923" s="69">
        <v>0</v>
      </c>
      <c r="CB1923" s="172">
        <v>4.6617666999999997E-8</v>
      </c>
      <c r="CC1923" s="69">
        <v>0</v>
      </c>
      <c r="CD1923" s="69">
        <v>0</v>
      </c>
      <c r="CE1923" s="69">
        <v>0</v>
      </c>
      <c r="CF1923" s="69">
        <v>0</v>
      </c>
      <c r="CG1923" s="69">
        <v>0</v>
      </c>
      <c r="CH1923" s="172">
        <v>6.7085977999999996E-8</v>
      </c>
      <c r="CI1923" s="172">
        <v>1.8017637000000001E-6</v>
      </c>
      <c r="CJ1923" s="172">
        <v>4.4714843999999997E-8</v>
      </c>
      <c r="CK1923" s="69">
        <v>0</v>
      </c>
      <c r="CM1923" s="198">
        <v>0</v>
      </c>
      <c r="CN1923" s="198">
        <v>6.7964543000000002E-2</v>
      </c>
      <c r="CO1923" s="198">
        <v>1.2924544999999999E-3</v>
      </c>
      <c r="CP1923" s="198">
        <v>1.0072008E-4</v>
      </c>
      <c r="CQ1923" s="198">
        <v>0</v>
      </c>
      <c r="CR1923" s="198">
        <v>0</v>
      </c>
      <c r="CS1923" s="197">
        <v>6.8736428999999999E-6</v>
      </c>
      <c r="CT1923" s="198">
        <v>0</v>
      </c>
      <c r="CU1923" s="198">
        <v>0</v>
      </c>
      <c r="CV1923" s="197">
        <v>1.0801405999999999E-5</v>
      </c>
    </row>
    <row r="1924" spans="1:100" ht="14.4">
      <c r="B1924" s="85"/>
      <c r="C1924" s="113"/>
      <c r="D1924" s="1" t="s">
        <v>3353</v>
      </c>
      <c r="E1924" s="117"/>
      <c r="V1924" s="3"/>
      <c r="AC1924" s="142"/>
      <c r="AD1924" s="142"/>
      <c r="AE1924" s="142"/>
      <c r="AF1924" s="142"/>
      <c r="AG1924" s="142"/>
      <c r="AS1924" s="3"/>
      <c r="AT1924" s="3"/>
      <c r="AU1924" s="86"/>
      <c r="AV1924" s="86"/>
      <c r="AW1924" s="86"/>
      <c r="AX1924" s="3"/>
      <c r="AY1924" s="3"/>
      <c r="AZ1924" s="3"/>
      <c r="BC1924" s="3"/>
      <c r="BD1924" s="3"/>
      <c r="BE1924" s="3"/>
      <c r="BF1924" s="3"/>
      <c r="BO1924" s="3"/>
      <c r="BU1924" s="3"/>
      <c r="BV1924" s="3"/>
      <c r="BW1924" s="3"/>
      <c r="BY1924" s="3"/>
      <c r="BZ1924" s="3"/>
      <c r="CB1924" s="3"/>
      <c r="CH1924" s="3"/>
      <c r="CI1924" s="3"/>
      <c r="CJ1924" s="3"/>
      <c r="CS1924" s="3"/>
      <c r="CV1924" s="3"/>
    </row>
    <row r="1925" spans="1:100" ht="14.4">
      <c r="A1925" t="s">
        <v>3302</v>
      </c>
      <c r="B1925" s="85" t="s">
        <v>912</v>
      </c>
      <c r="C1925" s="113" t="str">
        <f t="shared" si="799"/>
        <v>C.060.08.101</v>
      </c>
      <c r="D1925" s="9" t="s">
        <v>3353</v>
      </c>
      <c r="E1925" s="200" t="s">
        <v>2614</v>
      </c>
      <c r="F1925" s="115" t="str">
        <f t="shared" si="800"/>
        <v>Lorry EU 16 metric ton (total lorry weight)</v>
      </c>
      <c r="G1925" s="143">
        <f t="shared" si="801"/>
        <v>15386.540000000003</v>
      </c>
      <c r="I1925" s="118">
        <f t="shared" si="802"/>
        <v>4660.0750529945599</v>
      </c>
      <c r="K1925" s="161">
        <f t="shared" si="803"/>
        <v>227.87482395000001</v>
      </c>
      <c r="L1925" s="161">
        <f t="shared" si="804"/>
        <v>1238.51900024</v>
      </c>
      <c r="M1925" s="162">
        <f t="shared" si="805"/>
        <v>885.70022880455997</v>
      </c>
      <c r="N1925" s="161">
        <v>2307.9810000000002</v>
      </c>
      <c r="O1925" s="132">
        <v>369.57914</v>
      </c>
      <c r="P1925" s="132">
        <v>150.77269000000001</v>
      </c>
      <c r="Q1925" s="132">
        <v>210.57727</v>
      </c>
      <c r="R1925" s="132">
        <v>13.867850000000001</v>
      </c>
      <c r="S1925" s="132">
        <v>0.65929504999999999</v>
      </c>
      <c r="T1925" s="132">
        <v>2.7704089000000001</v>
      </c>
      <c r="U1925" s="132">
        <v>6.9670826999999997</v>
      </c>
      <c r="V1925" s="132">
        <v>855.98569999999995</v>
      </c>
      <c r="W1925" s="132">
        <v>711.01386000000002</v>
      </c>
      <c r="X1925" s="132">
        <v>16.274798000000001</v>
      </c>
      <c r="Y1925" s="132">
        <v>0.18622754</v>
      </c>
      <c r="Z1925" s="132">
        <v>13.439541999999999</v>
      </c>
      <c r="AA1925" s="132">
        <v>1.8880456E-4</v>
      </c>
      <c r="AC1925" s="118">
        <f t="shared" si="789"/>
        <v>2307.9810000000002</v>
      </c>
      <c r="AD1925" s="118">
        <f t="shared" si="790"/>
        <v>755.19373665000001</v>
      </c>
      <c r="AE1925" s="118">
        <f t="shared" si="791"/>
        <v>540.75845470000002</v>
      </c>
      <c r="AF1925" s="118">
        <f t="shared" si="792"/>
        <v>1238.51900024</v>
      </c>
      <c r="AG1925" s="118">
        <f t="shared" si="793"/>
        <v>872.26068680456001</v>
      </c>
      <c r="AI1925" s="69">
        <v>238535.64</v>
      </c>
      <c r="AJ1925" s="69">
        <v>229172.32</v>
      </c>
      <c r="AK1925" s="69">
        <v>1272.6701</v>
      </c>
      <c r="AL1925" s="69">
        <v>0</v>
      </c>
      <c r="AM1925" s="69">
        <v>838.62228000000005</v>
      </c>
      <c r="AN1925" s="69">
        <v>1864.7193</v>
      </c>
      <c r="AO1925" s="69">
        <v>5387.3041000000003</v>
      </c>
      <c r="AQ1925" s="116">
        <v>353.70272999999997</v>
      </c>
      <c r="AR1925" s="116">
        <v>325.80754999999999</v>
      </c>
      <c r="AS1925" s="116">
        <v>13.795302</v>
      </c>
      <c r="AT1925" s="116">
        <v>14.099873000000001</v>
      </c>
      <c r="AU1925" s="150">
        <f t="shared" si="794"/>
        <v>1.9532826848921513E-2</v>
      </c>
      <c r="AV1925" s="150">
        <f t="shared" si="795"/>
        <v>5.1018129909097021E-5</v>
      </c>
      <c r="AW1925" s="163">
        <f t="shared" si="796"/>
        <v>1974.772123</v>
      </c>
      <c r="AX1925" s="108">
        <v>1.4321367999999999E-2</v>
      </c>
      <c r="AY1925" s="196">
        <v>4.3212634E-5</v>
      </c>
      <c r="AZ1925" s="196">
        <v>1.1805617E-9</v>
      </c>
      <c r="BA1925" s="196">
        <v>1.1990969000000001E-7</v>
      </c>
      <c r="BB1925" s="196">
        <v>1.2315128999999999E-12</v>
      </c>
      <c r="BC1925" s="196">
        <v>1.2722236E-5</v>
      </c>
      <c r="BD1925" s="108">
        <v>5.0159736000000002E-3</v>
      </c>
      <c r="BE1925" s="196">
        <v>2.1648893E-6</v>
      </c>
      <c r="BF1925" s="196">
        <v>5.5984944999999998E-6</v>
      </c>
      <c r="BG1925" s="196">
        <v>3.6803146000000002E-8</v>
      </c>
      <c r="BH1925" s="196">
        <v>1.7891030000000001E-9</v>
      </c>
      <c r="BI1925" s="196">
        <v>1.9203613000000002E-9</v>
      </c>
      <c r="BJ1925" s="196">
        <v>3.3652178000000001E-10</v>
      </c>
      <c r="BK1925" s="196">
        <v>8.2415304999999996E-11</v>
      </c>
      <c r="BL1925" s="108">
        <v>1.1524075E-4</v>
      </c>
      <c r="BM1925" s="196">
        <v>6.7402352000000006E-5</v>
      </c>
      <c r="BN1925" s="196">
        <v>1.2024465E-17</v>
      </c>
      <c r="BO1925" s="108">
        <v>58.564323000000002</v>
      </c>
      <c r="BP1925" s="108">
        <v>1916.2077999999999</v>
      </c>
      <c r="BQ1925" s="108">
        <v>0</v>
      </c>
      <c r="BR1925" s="108">
        <v>0</v>
      </c>
      <c r="BS1925" s="108">
        <v>0</v>
      </c>
      <c r="BU1925" s="69">
        <v>0.96923919000000003</v>
      </c>
      <c r="BV1925" s="69">
        <v>4.1408364000000003E-2</v>
      </c>
      <c r="BW1925" s="69">
        <v>0.42901756000000002</v>
      </c>
      <c r="BX1925" s="69">
        <v>8.8028243000000004E-4</v>
      </c>
      <c r="BY1925" s="69">
        <v>4.1128407999999998E-2</v>
      </c>
      <c r="BZ1925" s="69">
        <v>5.5678940999999999E-3</v>
      </c>
      <c r="CA1925" s="69">
        <v>8.8991001000000001E-4</v>
      </c>
      <c r="CB1925" s="69">
        <v>8.3886189999999999E-3</v>
      </c>
      <c r="CC1925" s="69">
        <v>7.4272740999999998E-4</v>
      </c>
      <c r="CD1925" s="69">
        <v>2.1714348000000001E-3</v>
      </c>
      <c r="CE1925" s="172">
        <v>3.4920410999999998E-9</v>
      </c>
      <c r="CF1925" s="172">
        <v>2.6590571000000001E-14</v>
      </c>
      <c r="CG1925" s="172">
        <v>2.2831242000000001E-10</v>
      </c>
      <c r="CH1925" s="69">
        <v>4.2438126999999999E-2</v>
      </c>
      <c r="CI1925" s="69">
        <v>0.27799948000000002</v>
      </c>
      <c r="CJ1925" s="69">
        <v>0.11860638</v>
      </c>
      <c r="CK1925" s="69">
        <v>0</v>
      </c>
      <c r="CM1925" s="197">
        <v>2.6931407000000001E-10</v>
      </c>
      <c r="CN1925" s="198">
        <v>15351.821</v>
      </c>
      <c r="CO1925" s="198">
        <v>174.83760000000001</v>
      </c>
      <c r="CP1925" s="198">
        <v>29.598493999999999</v>
      </c>
      <c r="CQ1925" s="197">
        <v>4.7789201999999999E-5</v>
      </c>
      <c r="CR1925" s="197">
        <v>9.6533398999999997E-5</v>
      </c>
      <c r="CS1925" s="198">
        <v>1.7630808</v>
      </c>
      <c r="CT1925" s="198">
        <v>525.75640999999996</v>
      </c>
      <c r="CU1925" s="198">
        <v>2.4673067999999999E-2</v>
      </c>
      <c r="CV1925" s="198">
        <v>2.5548850000000001</v>
      </c>
    </row>
    <row r="1926" spans="1:100" ht="14.4">
      <c r="A1926" t="s">
        <v>3303</v>
      </c>
      <c r="B1926" s="85" t="s">
        <v>912</v>
      </c>
      <c r="C1926" s="113" t="str">
        <f t="shared" si="799"/>
        <v>C.060.08.102</v>
      </c>
      <c r="D1926" s="9" t="s">
        <v>3353</v>
      </c>
      <c r="E1926" s="117" t="s">
        <v>2101</v>
      </c>
      <c r="F1926" s="115" t="str">
        <f t="shared" si="800"/>
        <v>Lorry EU 16 metric ton (per km)</v>
      </c>
      <c r="G1926" s="143">
        <f t="shared" si="801"/>
        <v>0.73278526666666666</v>
      </c>
      <c r="I1926" s="118">
        <f t="shared" si="802"/>
        <v>0.19100385770983919</v>
      </c>
      <c r="K1926" s="161">
        <f t="shared" si="803"/>
        <v>4.9413298909999999E-3</v>
      </c>
      <c r="L1926" s="161">
        <f t="shared" si="804"/>
        <v>1.5329300570000001E-2</v>
      </c>
      <c r="M1926" s="162">
        <f t="shared" si="805"/>
        <v>6.0815437248839165E-2</v>
      </c>
      <c r="N1926" s="161">
        <v>0.10991779</v>
      </c>
      <c r="O1926" s="132">
        <v>4.6338997000000002E-3</v>
      </c>
      <c r="P1926" s="132">
        <v>4.0974503000000004E-3</v>
      </c>
      <c r="Q1926" s="132">
        <v>2.6414783000000002E-3</v>
      </c>
      <c r="R1926" s="132">
        <v>3.3100068000000002E-4</v>
      </c>
      <c r="S1926" s="164">
        <v>5.8952710999999999E-5</v>
      </c>
      <c r="T1926" s="132">
        <v>1.9098982E-3</v>
      </c>
      <c r="U1926" s="132">
        <v>1.6269006999999999E-3</v>
      </c>
      <c r="V1926" s="132">
        <v>1.0073425E-3</v>
      </c>
      <c r="W1926" s="132">
        <v>9.4596266999999999E-4</v>
      </c>
      <c r="X1926" s="132">
        <v>5.9791433999999997E-2</v>
      </c>
      <c r="Y1926" s="132">
        <v>4.0250872000000002E-3</v>
      </c>
      <c r="Z1926" s="164">
        <v>1.6660539000000001E-5</v>
      </c>
      <c r="AA1926" s="164">
        <v>2.0983917E-10</v>
      </c>
      <c r="AC1926" s="118">
        <f t="shared" si="789"/>
        <v>0.10991779</v>
      </c>
      <c r="AD1926" s="118">
        <f t="shared" si="790"/>
        <v>1.5299580590999999E-2</v>
      </c>
      <c r="AE1926" s="118">
        <f t="shared" si="791"/>
        <v>1.0374911239000001E-2</v>
      </c>
      <c r="AF1926" s="118">
        <f t="shared" si="792"/>
        <v>1.5329300570000001E-2</v>
      </c>
      <c r="AG1926" s="118">
        <f t="shared" si="793"/>
        <v>6.0798776709839165E-2</v>
      </c>
      <c r="AI1926" s="69">
        <v>11.349932000000001</v>
      </c>
      <c r="AJ1926" s="69">
        <v>10.992779000000001</v>
      </c>
      <c r="AK1926" s="69">
        <v>3.7384542999999999E-2</v>
      </c>
      <c r="AL1926" s="69">
        <v>0</v>
      </c>
      <c r="AM1926" s="69">
        <v>5.8607998999999997E-3</v>
      </c>
      <c r="AN1926" s="69">
        <v>0.29642081999999997</v>
      </c>
      <c r="AO1926" s="69">
        <v>1.7486773000000001E-2</v>
      </c>
      <c r="AQ1926" s="116">
        <v>1.4184090999999999E-2</v>
      </c>
      <c r="AR1926" s="116">
        <v>1.2819628E-2</v>
      </c>
      <c r="AS1926" s="116">
        <v>5.8594481000000004E-4</v>
      </c>
      <c r="AT1926" s="116">
        <v>7.7851801999999999E-4</v>
      </c>
      <c r="AU1926" s="150">
        <f t="shared" si="794"/>
        <v>7.6856283467863094E-7</v>
      </c>
      <c r="AV1926" s="150">
        <f t="shared" si="795"/>
        <v>2.1669556374511887E-9</v>
      </c>
      <c r="AW1926" s="163">
        <f t="shared" si="796"/>
        <v>0.10903613393100001</v>
      </c>
      <c r="AX1926" s="196">
        <v>6.8014701000000002E-7</v>
      </c>
      <c r="AY1926" s="196">
        <v>2.0521723999999999E-9</v>
      </c>
      <c r="AZ1926" s="196">
        <v>5.6068081999999999E-14</v>
      </c>
      <c r="BA1926" s="196">
        <v>1.3326047000000001E-13</v>
      </c>
      <c r="BB1926" s="196">
        <v>9.1609303000000008E-18</v>
      </c>
      <c r="BC1926" s="196">
        <v>8.2841088999999997E-11</v>
      </c>
      <c r="BD1926" s="196">
        <v>8.7476462999999994E-8</v>
      </c>
      <c r="BE1926" s="196">
        <v>1.7630464999999998E-11</v>
      </c>
      <c r="BF1926" s="196">
        <v>9.5964855000000002E-11</v>
      </c>
      <c r="BG1926" s="196">
        <v>4.1041803999999998E-14</v>
      </c>
      <c r="BH1926" s="196">
        <v>1.9897347E-15</v>
      </c>
      <c r="BI1926" s="196">
        <v>1.0751048999999999E-12</v>
      </c>
      <c r="BJ1926" s="196">
        <v>1.0144189E-14</v>
      </c>
      <c r="BK1926" s="196">
        <v>3.5687414000000002E-15</v>
      </c>
      <c r="BL1926" s="196">
        <v>1.5448202E-10</v>
      </c>
      <c r="BM1926" s="196">
        <v>7.0190529999999996E-10</v>
      </c>
      <c r="BN1926" s="196">
        <v>8.9447126999999995E-23</v>
      </c>
      <c r="BO1926" s="196">
        <v>6.9543931000000002E-5</v>
      </c>
      <c r="BP1926" s="108">
        <v>0.10896659</v>
      </c>
      <c r="BQ1926" s="108">
        <v>0</v>
      </c>
      <c r="BR1926" s="108">
        <v>0</v>
      </c>
      <c r="BS1926" s="108">
        <v>0</v>
      </c>
      <c r="BU1926" s="172">
        <v>3.7766423999999997E-5</v>
      </c>
      <c r="BV1926" s="172">
        <v>6.6648162000000002E-7</v>
      </c>
      <c r="BW1926" s="172">
        <v>2.0431996999999999E-5</v>
      </c>
      <c r="BX1926" s="172">
        <v>1.9214741999999999E-7</v>
      </c>
      <c r="BY1926" s="172">
        <v>8.3384296999999998E-7</v>
      </c>
      <c r="BZ1926" s="172">
        <v>9.5297033999999997E-9</v>
      </c>
      <c r="CA1926" s="172">
        <v>9.8997589000000002E-10</v>
      </c>
      <c r="CB1926" s="172">
        <v>1.4689586E-8</v>
      </c>
      <c r="CC1926" s="172">
        <v>1.7170505999999999E-7</v>
      </c>
      <c r="CD1926" s="172">
        <v>1.3232270999999999E-6</v>
      </c>
      <c r="CE1926" s="172">
        <v>2.597646E-14</v>
      </c>
      <c r="CF1926" s="172">
        <v>1.9780090999999999E-19</v>
      </c>
      <c r="CG1926" s="172">
        <v>1.6983616E-15</v>
      </c>
      <c r="CH1926" s="172">
        <v>5.4731024999999995E-7</v>
      </c>
      <c r="CI1926" s="172">
        <v>1.3438255E-5</v>
      </c>
      <c r="CJ1926" s="172">
        <v>1.3624864999999999E-7</v>
      </c>
      <c r="CK1926" s="69">
        <v>0</v>
      </c>
      <c r="CM1926" s="197">
        <v>2.0033631000000001E-15</v>
      </c>
      <c r="CN1926" s="198">
        <v>0.73268407000000002</v>
      </c>
      <c r="CO1926" s="198">
        <v>3.2820875000000001E-4</v>
      </c>
      <c r="CP1926" s="198">
        <v>4.5811921999999998E-4</v>
      </c>
      <c r="CQ1926" s="197">
        <v>5.3745192999999995E-10</v>
      </c>
      <c r="CR1926" s="197">
        <v>5.7526846999999997E-8</v>
      </c>
      <c r="CS1926" s="197">
        <v>3.5462781999999999E-5</v>
      </c>
      <c r="CT1926" s="198">
        <v>9.4846509000000006E-3</v>
      </c>
      <c r="CU1926" s="197">
        <v>2.7514544999999999E-8</v>
      </c>
      <c r="CV1926" s="197">
        <v>4.0763645E-6</v>
      </c>
    </row>
    <row r="1927" spans="1:100" ht="14.4">
      <c r="A1927" t="s">
        <v>3304</v>
      </c>
      <c r="B1927" s="85" t="s">
        <v>912</v>
      </c>
      <c r="C1927" s="113" t="str">
        <f t="shared" si="799"/>
        <v>C.060.08.103</v>
      </c>
      <c r="D1927" s="9" t="s">
        <v>3353</v>
      </c>
      <c r="E1927" s="117" t="s">
        <v>913</v>
      </c>
      <c r="F1927" s="115" t="str">
        <f t="shared" si="800"/>
        <v>Lorry EU 16 metric ton (per tonkm)</v>
      </c>
      <c r="G1927" s="143">
        <f t="shared" si="801"/>
        <v>0.16284116666666668</v>
      </c>
      <c r="I1927" s="118">
        <f t="shared" si="802"/>
        <v>4.2445300846530927E-2</v>
      </c>
      <c r="K1927" s="161">
        <f t="shared" si="803"/>
        <v>1.098073308E-3</v>
      </c>
      <c r="L1927" s="161">
        <f t="shared" si="804"/>
        <v>3.4065112700000003E-3</v>
      </c>
      <c r="M1927" s="162">
        <f t="shared" si="805"/>
        <v>1.3514541268530925E-2</v>
      </c>
      <c r="N1927" s="161">
        <v>2.4426175000000001E-2</v>
      </c>
      <c r="O1927" s="132">
        <v>1.0297555E-3</v>
      </c>
      <c r="P1927" s="132">
        <v>9.1054451999999998E-4</v>
      </c>
      <c r="Q1927" s="132">
        <v>5.8699518999999999E-4</v>
      </c>
      <c r="R1927" s="164">
        <v>7.3555705999999994E-5</v>
      </c>
      <c r="S1927" s="164">
        <v>1.3100602E-5</v>
      </c>
      <c r="T1927" s="132">
        <v>4.2442180999999998E-4</v>
      </c>
      <c r="U1927" s="132">
        <v>3.6153349999999999E-4</v>
      </c>
      <c r="V1927" s="132">
        <v>2.2385387999999999E-4</v>
      </c>
      <c r="W1927" s="132">
        <v>2.1021393E-4</v>
      </c>
      <c r="X1927" s="132">
        <v>1.3286984999999999E-2</v>
      </c>
      <c r="Y1927" s="132">
        <v>8.9446382000000005E-4</v>
      </c>
      <c r="Z1927" s="164">
        <v>3.7023419000000001E-6</v>
      </c>
      <c r="AA1927" s="164">
        <v>4.6630926000000003E-11</v>
      </c>
      <c r="AC1927" s="118">
        <f t="shared" ref="AC1927:AC1990" si="806">N1927</f>
        <v>2.4426175000000001E-2</v>
      </c>
      <c r="AD1927" s="118">
        <f t="shared" ref="AD1927:AD1990" si="807">O1927+P1927+Q1927+R1927+S1927+T1927+U1927</f>
        <v>3.399906828E-3</v>
      </c>
      <c r="AE1927" s="118">
        <f t="shared" ref="AE1927:AE1990" si="808">O1927+P1927+U1927+Z1927</f>
        <v>2.3055358619000002E-3</v>
      </c>
      <c r="AF1927" s="118">
        <f t="shared" ref="AF1927:AF1990" si="809">Y1927+O1927+P1927+U1927+W1927</f>
        <v>3.4065112699999999E-3</v>
      </c>
      <c r="AG1927" s="118">
        <f t="shared" ref="AG1927:AG1990" si="810">V1927+X1927+AA1927</f>
        <v>1.3510838926630925E-2</v>
      </c>
      <c r="AI1927" s="69">
        <v>2.5222072</v>
      </c>
      <c r="AJ1927" s="69">
        <v>2.4428397999999998</v>
      </c>
      <c r="AK1927" s="69">
        <v>8.3076761999999992E-3</v>
      </c>
      <c r="AL1927" s="69">
        <v>0</v>
      </c>
      <c r="AM1927" s="69">
        <v>1.3024E-3</v>
      </c>
      <c r="AN1927" s="69">
        <v>6.5871293999999997E-2</v>
      </c>
      <c r="AO1927" s="69">
        <v>3.8859496999999999E-3</v>
      </c>
      <c r="AQ1927" s="116">
        <v>3.1520201999999998E-3</v>
      </c>
      <c r="AR1927" s="116">
        <v>2.8488061999999998E-3</v>
      </c>
      <c r="AS1927" s="116">
        <v>1.3020996000000001E-4</v>
      </c>
      <c r="AT1927" s="116">
        <v>1.7300400000000001E-4</v>
      </c>
      <c r="AU1927" s="150">
        <f t="shared" ref="AU1927:AU1990" si="811">AX1927+BA1927+BB1927+BC1927+BD1927+BL1927+BM1927+BQ1927</f>
        <v>1.7079174104347275E-7</v>
      </c>
      <c r="AV1927" s="150">
        <f t="shared" ref="AV1927:AV1990" si="812">AY1927+AZ1927+BE1927+BF1927+BG1927+BH1927+BI1927+BJ1927+BK1927+BN1927+BR1927+BS1927</f>
        <v>4.8154569574601983E-10</v>
      </c>
      <c r="AW1927" s="163">
        <f t="shared" ref="AW1927:AW1990" si="813">BO1927+BP1927</f>
        <v>2.4230253206999997E-2</v>
      </c>
      <c r="AX1927" s="196">
        <v>1.5114377999999999E-7</v>
      </c>
      <c r="AY1927" s="196">
        <v>4.5603830999999998E-10</v>
      </c>
      <c r="AZ1927" s="196">
        <v>1.2459574000000001E-14</v>
      </c>
      <c r="BA1927" s="196">
        <v>2.9613436999999999E-14</v>
      </c>
      <c r="BB1927" s="196">
        <v>2.0357623000000001E-18</v>
      </c>
      <c r="BC1927" s="196">
        <v>1.8409131E-11</v>
      </c>
      <c r="BD1927" s="196">
        <v>1.9439214000000002E-8</v>
      </c>
      <c r="BE1927" s="196">
        <v>3.9178811000000001E-12</v>
      </c>
      <c r="BF1927" s="196">
        <v>2.1325523E-11</v>
      </c>
      <c r="BG1927" s="196">
        <v>9.1204009000000003E-15</v>
      </c>
      <c r="BH1927" s="196">
        <v>4.4216325999999998E-16</v>
      </c>
      <c r="BI1927" s="196">
        <v>2.3891219000000001E-13</v>
      </c>
      <c r="BJ1927" s="196">
        <v>2.2542642000000001E-15</v>
      </c>
      <c r="BK1927" s="196">
        <v>7.9305363999999997E-16</v>
      </c>
      <c r="BL1927" s="196">
        <v>3.4329336999999998E-11</v>
      </c>
      <c r="BM1927" s="196">
        <v>1.5597896000000001E-10</v>
      </c>
      <c r="BN1927" s="196">
        <v>1.9877139E-23</v>
      </c>
      <c r="BO1927" s="196">
        <v>1.5454207000000001E-5</v>
      </c>
      <c r="BP1927" s="108">
        <v>2.4214798999999999E-2</v>
      </c>
      <c r="BQ1927" s="108">
        <v>0</v>
      </c>
      <c r="BR1927" s="108">
        <v>0</v>
      </c>
      <c r="BS1927" s="108">
        <v>0</v>
      </c>
      <c r="BU1927" s="172">
        <v>8.3925386999999999E-6</v>
      </c>
      <c r="BV1927" s="172">
        <v>1.4810702999999999E-7</v>
      </c>
      <c r="BW1927" s="172">
        <v>4.5404437000000003E-6</v>
      </c>
      <c r="BX1927" s="172">
        <v>4.2699426000000001E-8</v>
      </c>
      <c r="BY1927" s="172">
        <v>1.8529844E-7</v>
      </c>
      <c r="BZ1927" s="172">
        <v>2.1177118999999999E-9</v>
      </c>
      <c r="CA1927" s="172">
        <v>2.1999464E-10</v>
      </c>
      <c r="CB1927" s="172">
        <v>3.2643523000000001E-9</v>
      </c>
      <c r="CC1927" s="172">
        <v>3.8156679999999999E-8</v>
      </c>
      <c r="CD1927" s="172">
        <v>2.9405046999999997E-7</v>
      </c>
      <c r="CE1927" s="172">
        <v>5.7725468000000001E-15</v>
      </c>
      <c r="CF1927" s="172">
        <v>4.3955758000000001E-20</v>
      </c>
      <c r="CG1927" s="172">
        <v>3.7741368999999998E-16</v>
      </c>
      <c r="CH1927" s="172">
        <v>1.2162449999999999E-7</v>
      </c>
      <c r="CI1927" s="172">
        <v>2.9862788999999998E-6</v>
      </c>
      <c r="CJ1927" s="172">
        <v>3.0277478000000001E-8</v>
      </c>
      <c r="CK1927" s="69">
        <v>0</v>
      </c>
      <c r="CM1927" s="197">
        <v>4.4519179000000002E-16</v>
      </c>
      <c r="CN1927" s="198">
        <v>0.16281867999999999</v>
      </c>
      <c r="CO1927" s="197">
        <v>7.2935278000000006E-5</v>
      </c>
      <c r="CP1927" s="198">
        <v>1.0180426999999999E-4</v>
      </c>
      <c r="CQ1927" s="197">
        <v>1.1943375999999999E-10</v>
      </c>
      <c r="CR1927" s="197">
        <v>1.2783744E-8</v>
      </c>
      <c r="CS1927" s="197">
        <v>7.8806181999999995E-6</v>
      </c>
      <c r="CT1927" s="198">
        <v>2.1077002000000002E-3</v>
      </c>
      <c r="CU1927" s="197">
        <v>6.1143432999999996E-9</v>
      </c>
      <c r="CV1927" s="197">
        <v>9.0585877999999996E-7</v>
      </c>
    </row>
    <row r="1928" spans="1:100" ht="14.4">
      <c r="A1928" t="s">
        <v>3305</v>
      </c>
      <c r="B1928" s="85" t="s">
        <v>912</v>
      </c>
      <c r="C1928" s="113" t="str">
        <f t="shared" si="799"/>
        <v>C.060.08.104</v>
      </c>
      <c r="D1928" s="9" t="s">
        <v>3353</v>
      </c>
      <c r="E1928" s="117" t="s">
        <v>913</v>
      </c>
      <c r="F1928" s="115" t="str">
        <f t="shared" si="800"/>
        <v>Lorry EU 16 metric ton (per tonkm) Refrigerated</v>
      </c>
      <c r="G1928" s="143">
        <f t="shared" si="801"/>
        <v>0.18319630666666667</v>
      </c>
      <c r="I1928" s="118">
        <f t="shared" si="802"/>
        <v>4.7750963435159791E-2</v>
      </c>
      <c r="K1928" s="161">
        <f t="shared" si="803"/>
        <v>1.2353324779999998E-3</v>
      </c>
      <c r="L1928" s="161">
        <f t="shared" si="804"/>
        <v>3.83232515E-3</v>
      </c>
      <c r="M1928" s="162">
        <f t="shared" si="805"/>
        <v>1.5203859807159792E-2</v>
      </c>
      <c r="N1928" s="161">
        <v>2.7479446000000001E-2</v>
      </c>
      <c r="O1928" s="132">
        <v>1.1584748999999999E-3</v>
      </c>
      <c r="P1928" s="132">
        <v>1.0243626E-3</v>
      </c>
      <c r="Q1928" s="132">
        <v>6.6036958999999998E-4</v>
      </c>
      <c r="R1928" s="164">
        <v>8.2750170000000004E-5</v>
      </c>
      <c r="S1928" s="164">
        <v>1.4738178E-5</v>
      </c>
      <c r="T1928" s="132">
        <v>4.7747453999999999E-4</v>
      </c>
      <c r="U1928" s="132">
        <v>4.0672518000000002E-4</v>
      </c>
      <c r="V1928" s="132">
        <v>2.5183562000000002E-4</v>
      </c>
      <c r="W1928" s="132">
        <v>2.3649066999999999E-4</v>
      </c>
      <c r="X1928" s="132">
        <v>1.4947859000000001E-2</v>
      </c>
      <c r="Y1928" s="132">
        <v>1.0062718E-3</v>
      </c>
      <c r="Z1928" s="164">
        <v>4.1651347000000002E-6</v>
      </c>
      <c r="AA1928" s="164">
        <v>5.2459791000000001E-11</v>
      </c>
      <c r="AC1928" s="118">
        <f t="shared" si="806"/>
        <v>2.7479446000000001E-2</v>
      </c>
      <c r="AD1928" s="118">
        <f t="shared" si="807"/>
        <v>3.8248951579999994E-3</v>
      </c>
      <c r="AE1928" s="118">
        <f t="shared" si="808"/>
        <v>2.5937278146999994E-3</v>
      </c>
      <c r="AF1928" s="118">
        <f t="shared" si="809"/>
        <v>3.8323251500000004E-3</v>
      </c>
      <c r="AG1928" s="118">
        <f t="shared" si="810"/>
        <v>1.5199694672459792E-2</v>
      </c>
      <c r="AI1928" s="69">
        <v>2.8374830000000002</v>
      </c>
      <c r="AJ1928" s="69">
        <v>2.7481947999999998</v>
      </c>
      <c r="AK1928" s="69">
        <v>9.3461358000000005E-3</v>
      </c>
      <c r="AL1928" s="69">
        <v>0</v>
      </c>
      <c r="AM1928" s="69">
        <v>1.4652000000000001E-3</v>
      </c>
      <c r="AN1928" s="69">
        <v>7.4105206000000007E-2</v>
      </c>
      <c r="AO1928" s="69">
        <v>4.3716934000000004E-3</v>
      </c>
      <c r="AQ1928" s="116">
        <v>3.5460227E-3</v>
      </c>
      <c r="AR1928" s="116">
        <v>3.2049069999999999E-3</v>
      </c>
      <c r="AS1928" s="116">
        <v>1.4648619999999999E-4</v>
      </c>
      <c r="AT1928" s="116">
        <v>1.9462951E-4</v>
      </c>
      <c r="AU1928" s="150">
        <f t="shared" si="811"/>
        <v>1.9214070642340622E-7</v>
      </c>
      <c r="AV1928" s="150">
        <f t="shared" si="812"/>
        <v>5.417389096573322E-10</v>
      </c>
      <c r="AW1928" s="163">
        <f t="shared" si="813"/>
        <v>2.7259033982999999E-2</v>
      </c>
      <c r="AX1928" s="196">
        <v>1.7003675E-7</v>
      </c>
      <c r="AY1928" s="196">
        <v>5.1304309999999997E-10</v>
      </c>
      <c r="AZ1928" s="196">
        <v>1.401702E-14</v>
      </c>
      <c r="BA1928" s="196">
        <v>3.3315115999999999E-14</v>
      </c>
      <c r="BB1928" s="196">
        <v>2.2902325999999999E-18</v>
      </c>
      <c r="BC1928" s="196">
        <v>2.0710272000000001E-11</v>
      </c>
      <c r="BD1928" s="196">
        <v>2.1869115999999999E-8</v>
      </c>
      <c r="BE1928" s="196">
        <v>4.4076162999999996E-12</v>
      </c>
      <c r="BF1928" s="196">
        <v>2.3991213999999999E-11</v>
      </c>
      <c r="BG1928" s="196">
        <v>1.0260451E-14</v>
      </c>
      <c r="BH1928" s="196">
        <v>4.9743367000000001E-16</v>
      </c>
      <c r="BI1928" s="196">
        <v>2.6877621999999999E-13</v>
      </c>
      <c r="BJ1928" s="196">
        <v>2.5360473E-15</v>
      </c>
      <c r="BK1928" s="196">
        <v>8.9218534000000006E-16</v>
      </c>
      <c r="BL1928" s="196">
        <v>3.8620503999999998E-11</v>
      </c>
      <c r="BM1928" s="196">
        <v>1.7547633000000001E-10</v>
      </c>
      <c r="BN1928" s="196">
        <v>2.2361782E-23</v>
      </c>
      <c r="BO1928" s="196">
        <v>1.7385982999999999E-5</v>
      </c>
      <c r="BP1928" s="108">
        <v>2.7241648E-2</v>
      </c>
      <c r="BQ1928" s="108">
        <v>0</v>
      </c>
      <c r="BR1928" s="108">
        <v>0</v>
      </c>
      <c r="BS1928" s="108">
        <v>0</v>
      </c>
      <c r="BU1928" s="172">
        <v>9.4416059999999993E-6</v>
      </c>
      <c r="BV1928" s="172">
        <v>1.6662041E-7</v>
      </c>
      <c r="BW1928" s="172">
        <v>5.1079991999999997E-6</v>
      </c>
      <c r="BX1928" s="172">
        <v>4.8036854000000002E-8</v>
      </c>
      <c r="BY1928" s="172">
        <v>2.0846074000000001E-7</v>
      </c>
      <c r="BZ1928" s="172">
        <v>2.3824258999999999E-9</v>
      </c>
      <c r="CA1928" s="172">
        <v>2.4749396999999999E-10</v>
      </c>
      <c r="CB1928" s="172">
        <v>3.6723963999999999E-9</v>
      </c>
      <c r="CC1928" s="172">
        <v>4.2926264999999998E-8</v>
      </c>
      <c r="CD1928" s="172">
        <v>3.3080678E-7</v>
      </c>
      <c r="CE1928" s="172">
        <v>6.4941151E-15</v>
      </c>
      <c r="CF1928" s="172">
        <v>4.9450227999999999E-20</v>
      </c>
      <c r="CG1928" s="172">
        <v>4.2459039999999999E-16</v>
      </c>
      <c r="CH1928" s="172">
        <v>1.3682756E-7</v>
      </c>
      <c r="CI1928" s="172">
        <v>3.3595637E-6</v>
      </c>
      <c r="CJ1928" s="172">
        <v>3.4062163E-8</v>
      </c>
      <c r="CK1928" s="69">
        <v>0</v>
      </c>
      <c r="CM1928" s="197">
        <v>5.0084077000000003E-16</v>
      </c>
      <c r="CN1928" s="198">
        <v>0.18317101999999999</v>
      </c>
      <c r="CO1928" s="197">
        <v>8.2052188000000001E-5</v>
      </c>
      <c r="CP1928" s="198">
        <v>1.1452981E-4</v>
      </c>
      <c r="CQ1928" s="197">
        <v>1.3436298E-10</v>
      </c>
      <c r="CR1928" s="197">
        <v>1.4381712E-8</v>
      </c>
      <c r="CS1928" s="197">
        <v>8.8656953999999999E-6</v>
      </c>
      <c r="CT1928" s="198">
        <v>2.3711626999999998E-3</v>
      </c>
      <c r="CU1928" s="197">
        <v>6.8786361999999998E-9</v>
      </c>
      <c r="CV1928" s="197">
        <v>1.0190911E-6</v>
      </c>
    </row>
    <row r="1929" spans="1:100" ht="14.4">
      <c r="A1929" t="s">
        <v>3306</v>
      </c>
      <c r="B1929" s="85" t="s">
        <v>912</v>
      </c>
      <c r="C1929" s="113" t="str">
        <f t="shared" si="799"/>
        <v>C.060.08.105</v>
      </c>
      <c r="D1929" s="9" t="s">
        <v>3353</v>
      </c>
      <c r="E1929" s="117" t="s">
        <v>1108</v>
      </c>
      <c r="F1929" s="115" t="str">
        <f t="shared" si="800"/>
        <v>Lorry EU 16 metric ton (per m3km)</v>
      </c>
      <c r="G1929" s="143">
        <f t="shared" si="801"/>
        <v>3.2568232666666669E-2</v>
      </c>
      <c r="I1929" s="118">
        <f t="shared" si="802"/>
        <v>8.4890601632061861E-3</v>
      </c>
      <c r="K1929" s="161">
        <f t="shared" si="803"/>
        <v>2.1961466449999998E-4</v>
      </c>
      <c r="L1929" s="161">
        <f t="shared" si="804"/>
        <v>6.8130224399999995E-4</v>
      </c>
      <c r="M1929" s="162">
        <f t="shared" si="805"/>
        <v>2.7029083547061854E-3</v>
      </c>
      <c r="N1929" s="161">
        <v>4.8852349000000003E-3</v>
      </c>
      <c r="O1929" s="132">
        <v>2.0595109999999999E-4</v>
      </c>
      <c r="P1929" s="132">
        <v>1.8210890000000001E-4</v>
      </c>
      <c r="Q1929" s="132">
        <v>1.1739903999999999E-4</v>
      </c>
      <c r="R1929" s="164">
        <v>1.4711140999999999E-5</v>
      </c>
      <c r="S1929" s="164">
        <v>2.6201204999999999E-6</v>
      </c>
      <c r="T1929" s="164">
        <v>8.4884362999999995E-5</v>
      </c>
      <c r="U1929" s="164">
        <v>7.2306698999999994E-5</v>
      </c>
      <c r="V1929" s="164">
        <v>4.4770776999999999E-5</v>
      </c>
      <c r="W1929" s="164">
        <v>4.2042785000000002E-5</v>
      </c>
      <c r="X1929" s="132">
        <v>2.6573971000000002E-3</v>
      </c>
      <c r="Y1929" s="132">
        <v>1.7889275999999999E-4</v>
      </c>
      <c r="Z1929" s="164">
        <v>7.4046838000000001E-7</v>
      </c>
      <c r="AA1929" s="164">
        <v>9.3261850999999999E-12</v>
      </c>
      <c r="AC1929" s="118">
        <f t="shared" si="806"/>
        <v>4.8852349000000003E-3</v>
      </c>
      <c r="AD1929" s="118">
        <f t="shared" si="807"/>
        <v>6.7998136349999992E-4</v>
      </c>
      <c r="AE1929" s="118">
        <f t="shared" si="808"/>
        <v>4.6110716737999993E-4</v>
      </c>
      <c r="AF1929" s="118">
        <f t="shared" si="809"/>
        <v>6.8130224399999995E-4</v>
      </c>
      <c r="AG1929" s="118">
        <f t="shared" si="810"/>
        <v>2.7021678863261853E-3</v>
      </c>
      <c r="AI1929" s="69">
        <v>0.50444142999999997</v>
      </c>
      <c r="AJ1929" s="69">
        <v>0.48856797000000002</v>
      </c>
      <c r="AK1929" s="69">
        <v>1.6615352000000001E-3</v>
      </c>
      <c r="AL1929" s="69">
        <v>0</v>
      </c>
      <c r="AM1929" s="69">
        <v>2.6047998999999999E-4</v>
      </c>
      <c r="AN1929" s="69">
        <v>1.3174259000000001E-2</v>
      </c>
      <c r="AO1929" s="69">
        <v>7.7718993000000004E-4</v>
      </c>
      <c r="AQ1929" s="116">
        <v>6.3040404000000005E-4</v>
      </c>
      <c r="AR1929" s="116">
        <v>5.6976124999999999E-4</v>
      </c>
      <c r="AS1929" s="199">
        <v>2.6041991000000001E-5</v>
      </c>
      <c r="AT1929" s="199">
        <v>3.4600800999999999E-5</v>
      </c>
      <c r="AU1929" s="150">
        <f t="shared" si="811"/>
        <v>3.4158348207794446E-8</v>
      </c>
      <c r="AV1929" s="150">
        <f t="shared" si="812"/>
        <v>9.6309140260135994E-11</v>
      </c>
      <c r="AW1929" s="163">
        <f t="shared" si="813"/>
        <v>4.8460505413999997E-3</v>
      </c>
      <c r="AX1929" s="196">
        <v>3.0228756000000001E-8</v>
      </c>
      <c r="AY1929" s="196">
        <v>9.1207663000000002E-11</v>
      </c>
      <c r="AZ1929" s="196">
        <v>2.4919146999999998E-15</v>
      </c>
      <c r="BA1929" s="196">
        <v>5.9226872999999997E-15</v>
      </c>
      <c r="BB1929" s="196">
        <v>4.0715245999999999E-19</v>
      </c>
      <c r="BC1929" s="196">
        <v>3.6818261999999997E-12</v>
      </c>
      <c r="BD1929" s="196">
        <v>3.8878428000000002E-9</v>
      </c>
      <c r="BE1929" s="196">
        <v>7.8357622999999996E-13</v>
      </c>
      <c r="BF1929" s="196">
        <v>4.2651047E-12</v>
      </c>
      <c r="BG1929" s="196">
        <v>1.8240801999999998E-15</v>
      </c>
      <c r="BH1929" s="196">
        <v>8.8432651999999995E-17</v>
      </c>
      <c r="BI1929" s="196">
        <v>4.7782439000000002E-14</v>
      </c>
      <c r="BJ1929" s="196">
        <v>4.5085285E-16</v>
      </c>
      <c r="BK1929" s="196">
        <v>1.5861072999999999E-16</v>
      </c>
      <c r="BL1929" s="196">
        <v>6.8658675000000003E-12</v>
      </c>
      <c r="BM1929" s="196">
        <v>3.1195791E-11</v>
      </c>
      <c r="BN1929" s="196">
        <v>3.9754278999999997E-24</v>
      </c>
      <c r="BO1929" s="196">
        <v>3.0908414E-6</v>
      </c>
      <c r="BP1929" s="108">
        <v>4.8429596999999998E-3</v>
      </c>
      <c r="BQ1929" s="108">
        <v>0</v>
      </c>
      <c r="BR1929" s="108">
        <v>0</v>
      </c>
      <c r="BS1929" s="108">
        <v>0</v>
      </c>
      <c r="BU1929" s="172">
        <v>1.6785077000000001E-6</v>
      </c>
      <c r="BV1929" s="172">
        <v>2.9621405000000001E-8</v>
      </c>
      <c r="BW1929" s="172">
        <v>9.0808873999999996E-7</v>
      </c>
      <c r="BX1929" s="172">
        <v>8.5398852000000005E-9</v>
      </c>
      <c r="BY1929" s="172">
        <v>3.7059688000000002E-8</v>
      </c>
      <c r="BZ1929" s="172">
        <v>4.2354236999999998E-10</v>
      </c>
      <c r="CA1929" s="172">
        <v>4.3998928999999999E-11</v>
      </c>
      <c r="CB1929" s="172">
        <v>6.5287046999999996E-10</v>
      </c>
      <c r="CC1929" s="172">
        <v>7.6313359000000002E-9</v>
      </c>
      <c r="CD1929" s="172">
        <v>5.8810095000000002E-8</v>
      </c>
      <c r="CE1929" s="172">
        <v>1.1545094E-15</v>
      </c>
      <c r="CF1929" s="172">
        <v>8.7911515999999997E-21</v>
      </c>
      <c r="CG1929" s="172">
        <v>7.5482736999999999E-17</v>
      </c>
      <c r="CH1929" s="172">
        <v>2.4324899999999999E-8</v>
      </c>
      <c r="CI1929" s="172">
        <v>5.9725577999999998E-7</v>
      </c>
      <c r="CJ1929" s="172">
        <v>6.0554956000000003E-9</v>
      </c>
      <c r="CK1929" s="69">
        <v>0</v>
      </c>
      <c r="CM1929" s="197">
        <v>8.9038359000000005E-17</v>
      </c>
      <c r="CN1929" s="198">
        <v>3.2563737000000002E-2</v>
      </c>
      <c r="CO1929" s="197">
        <v>1.4587055999999999E-5</v>
      </c>
      <c r="CP1929" s="197">
        <v>2.0360854000000001E-5</v>
      </c>
      <c r="CQ1929" s="197">
        <v>2.3886752E-11</v>
      </c>
      <c r="CR1929" s="197">
        <v>2.5567486999999999E-9</v>
      </c>
      <c r="CS1929" s="197">
        <v>1.5761236000000001E-6</v>
      </c>
      <c r="CT1929" s="198">
        <v>4.2154003999999998E-4</v>
      </c>
      <c r="CU1929" s="197">
        <v>1.2228686999999999E-9</v>
      </c>
      <c r="CV1929" s="197">
        <v>1.8117176000000001E-7</v>
      </c>
    </row>
    <row r="1930" spans="1:100" ht="14.4">
      <c r="A1930" t="s">
        <v>3307</v>
      </c>
      <c r="B1930" s="85" t="s">
        <v>912</v>
      </c>
      <c r="C1930" s="113" t="str">
        <f t="shared" si="799"/>
        <v>C.060.08.106</v>
      </c>
      <c r="D1930" s="9" t="s">
        <v>3353</v>
      </c>
      <c r="E1930" s="117" t="s">
        <v>1108</v>
      </c>
      <c r="F1930" s="115" t="str">
        <f t="shared" si="800"/>
        <v>Lorry EU 16 metric ton (per m3km) Refrigerated</v>
      </c>
      <c r="G1930" s="143">
        <f t="shared" si="801"/>
        <v>4.1873442000000004E-2</v>
      </c>
      <c r="I1930" s="118">
        <f t="shared" si="802"/>
        <v>1.0914505916070809E-2</v>
      </c>
      <c r="K1930" s="161">
        <f t="shared" si="803"/>
        <v>2.8236171029999999E-4</v>
      </c>
      <c r="L1930" s="161">
        <f t="shared" si="804"/>
        <v>8.7596003600000003E-4</v>
      </c>
      <c r="M1930" s="162">
        <f t="shared" si="805"/>
        <v>3.4751678697708091E-3</v>
      </c>
      <c r="N1930" s="161">
        <v>6.2810163E-3</v>
      </c>
      <c r="O1930" s="132">
        <v>2.6479427E-4</v>
      </c>
      <c r="P1930" s="132">
        <v>2.3414002000000001E-4</v>
      </c>
      <c r="Q1930" s="132">
        <v>1.5094161999999999E-4</v>
      </c>
      <c r="R1930" s="164">
        <v>1.8914323999999998E-5</v>
      </c>
      <c r="S1930" s="164">
        <v>3.3687263000000001E-6</v>
      </c>
      <c r="T1930" s="132">
        <v>1.0913704E-4</v>
      </c>
      <c r="U1930" s="164">
        <v>9.2965756000000003E-5</v>
      </c>
      <c r="V1930" s="164">
        <v>5.7562426999999997E-5</v>
      </c>
      <c r="W1930" s="164">
        <v>5.4055009999999997E-5</v>
      </c>
      <c r="X1930" s="132">
        <v>3.4166534000000001E-3</v>
      </c>
      <c r="Y1930" s="132">
        <v>2.3000498E-4</v>
      </c>
      <c r="Z1930" s="164">
        <v>9.5203078000000001E-7</v>
      </c>
      <c r="AA1930" s="164">
        <v>1.1990809000000001E-11</v>
      </c>
      <c r="AC1930" s="118">
        <f t="shared" si="806"/>
        <v>6.2810163E-3</v>
      </c>
      <c r="AD1930" s="118">
        <f t="shared" si="807"/>
        <v>8.7426175630000004E-4</v>
      </c>
      <c r="AE1930" s="118">
        <f t="shared" si="808"/>
        <v>5.9285207678000005E-4</v>
      </c>
      <c r="AF1930" s="118">
        <f t="shared" si="809"/>
        <v>8.7596003600000003E-4</v>
      </c>
      <c r="AG1930" s="118">
        <f t="shared" si="810"/>
        <v>3.4742158389908092E-3</v>
      </c>
      <c r="AI1930" s="69">
        <v>0.64856754999999999</v>
      </c>
      <c r="AJ1930" s="69">
        <v>0.62815880999999996</v>
      </c>
      <c r="AK1930" s="69">
        <v>2.1362595999999999E-3</v>
      </c>
      <c r="AL1930" s="69">
        <v>0</v>
      </c>
      <c r="AM1930" s="69">
        <v>3.3490285E-4</v>
      </c>
      <c r="AN1930" s="69">
        <v>1.6938333E-2</v>
      </c>
      <c r="AO1930" s="69">
        <v>9.992441999999999E-4</v>
      </c>
      <c r="AQ1930" s="116">
        <v>8.1051948000000003E-4</v>
      </c>
      <c r="AR1930" s="116">
        <v>7.3255018000000004E-4</v>
      </c>
      <c r="AS1930" s="199">
        <v>3.3482560000000001E-5</v>
      </c>
      <c r="AT1930" s="199">
        <v>4.4486744000000003E-5</v>
      </c>
      <c r="AU1930" s="150">
        <f t="shared" si="811"/>
        <v>4.3917875810807181E-8</v>
      </c>
      <c r="AV1930" s="150">
        <f t="shared" si="812"/>
        <v>1.2382604219545513E-10</v>
      </c>
      <c r="AW1930" s="163">
        <f t="shared" si="813"/>
        <v>6.2306364389E-3</v>
      </c>
      <c r="AX1930" s="196">
        <v>3.8865543000000002E-8</v>
      </c>
      <c r="AY1930" s="196">
        <v>1.17267E-10</v>
      </c>
      <c r="AZ1930" s="196">
        <v>3.2038904E-15</v>
      </c>
      <c r="BA1930" s="196">
        <v>7.6148836999999997E-15</v>
      </c>
      <c r="BB1930" s="196">
        <v>5.2348173000000003E-19</v>
      </c>
      <c r="BC1930" s="196">
        <v>4.7337765E-12</v>
      </c>
      <c r="BD1930" s="196">
        <v>4.9986549999999998E-9</v>
      </c>
      <c r="BE1930" s="196">
        <v>1.0074552000000001E-12</v>
      </c>
      <c r="BF1930" s="196">
        <v>5.4837060000000004E-12</v>
      </c>
      <c r="BG1930" s="196">
        <v>2.3452458999999999E-15</v>
      </c>
      <c r="BH1930" s="196">
        <v>1.1369911999999999E-16</v>
      </c>
      <c r="BI1930" s="196">
        <v>6.1434563999999995E-14</v>
      </c>
      <c r="BJ1930" s="196">
        <v>5.7966794999999998E-16</v>
      </c>
      <c r="BK1930" s="196">
        <v>2.0392807999999999E-16</v>
      </c>
      <c r="BL1930" s="196">
        <v>8.8275439000000008E-12</v>
      </c>
      <c r="BM1930" s="196">
        <v>4.0108875000000001E-11</v>
      </c>
      <c r="BN1930" s="196">
        <v>5.1112644000000003E-24</v>
      </c>
      <c r="BO1930" s="196">
        <v>3.9739389000000003E-6</v>
      </c>
      <c r="BP1930" s="108">
        <v>6.2266624999999997E-3</v>
      </c>
      <c r="BQ1930" s="108">
        <v>0</v>
      </c>
      <c r="BR1930" s="108">
        <v>0</v>
      </c>
      <c r="BS1930" s="108">
        <v>0</v>
      </c>
      <c r="BU1930" s="172">
        <v>2.1580814E-6</v>
      </c>
      <c r="BV1930" s="172">
        <v>3.8084663999999999E-8</v>
      </c>
      <c r="BW1930" s="172">
        <v>1.1675426999999999E-6</v>
      </c>
      <c r="BX1930" s="172">
        <v>1.0979852000000001E-8</v>
      </c>
      <c r="BY1930" s="172">
        <v>4.7648169999999999E-8</v>
      </c>
      <c r="BZ1930" s="172">
        <v>5.4455448000000005E-10</v>
      </c>
      <c r="CA1930" s="172">
        <v>5.6570051000000002E-11</v>
      </c>
      <c r="CB1930" s="172">
        <v>8.3940488999999998E-10</v>
      </c>
      <c r="CC1930" s="172">
        <v>9.8117175999999998E-9</v>
      </c>
      <c r="CD1930" s="172">
        <v>7.5612978999999993E-8</v>
      </c>
      <c r="CE1930" s="172">
        <v>1.4843692E-15</v>
      </c>
      <c r="CF1930" s="172">
        <v>1.1302909E-20</v>
      </c>
      <c r="CG1930" s="172">
        <v>9.7049234000000002E-17</v>
      </c>
      <c r="CH1930" s="172">
        <v>3.1274871000000002E-8</v>
      </c>
      <c r="CI1930" s="172">
        <v>7.6790028000000005E-7</v>
      </c>
      <c r="CJ1930" s="172">
        <v>7.7856371999999995E-9</v>
      </c>
      <c r="CK1930" s="69">
        <v>0</v>
      </c>
      <c r="CM1930" s="197">
        <v>1.1447789E-16</v>
      </c>
      <c r="CN1930" s="198">
        <v>4.1867661E-2</v>
      </c>
      <c r="CO1930" s="197">
        <v>1.8754786E-5</v>
      </c>
      <c r="CP1930" s="197">
        <v>2.6178240999999998E-5</v>
      </c>
      <c r="CQ1930" s="197">
        <v>3.0711539E-11</v>
      </c>
      <c r="CR1930" s="197">
        <v>3.2872484000000001E-9</v>
      </c>
      <c r="CS1930" s="197">
        <v>2.0264447000000001E-6</v>
      </c>
      <c r="CT1930" s="198">
        <v>5.4198004999999997E-4</v>
      </c>
      <c r="CU1930" s="197">
        <v>1.5722597E-9</v>
      </c>
      <c r="CV1930" s="197">
        <v>2.3293512E-7</v>
      </c>
    </row>
    <row r="1931" spans="1:100" ht="14.4">
      <c r="B1931" s="85"/>
      <c r="C1931" s="113"/>
      <c r="D1931" s="1" t="s">
        <v>166</v>
      </c>
      <c r="E1931" s="117"/>
      <c r="R1931" s="3"/>
      <c r="S1931" s="3"/>
      <c r="U1931" s="3"/>
      <c r="V1931" s="3"/>
      <c r="W1931" s="3"/>
      <c r="Z1931" s="3"/>
      <c r="AA1931" s="3"/>
      <c r="AC1931" s="142"/>
      <c r="AD1931" s="142"/>
      <c r="AE1931" s="142"/>
      <c r="AF1931" s="142"/>
      <c r="AG1931" s="142"/>
      <c r="AS1931" s="3"/>
      <c r="AT1931" s="3"/>
      <c r="AU1931" s="86"/>
      <c r="AV1931" s="86"/>
      <c r="AW1931" s="86"/>
      <c r="AX1931" s="3"/>
      <c r="AY1931" s="3"/>
      <c r="AZ1931" s="3"/>
      <c r="BA1931" s="3"/>
      <c r="BB1931" s="3"/>
      <c r="BC1931" s="3"/>
      <c r="BD1931" s="3"/>
      <c r="BE1931" s="3"/>
      <c r="BF1931" s="3"/>
      <c r="BG1931" s="3"/>
      <c r="BH1931" s="3"/>
      <c r="BI1931" s="3"/>
      <c r="BJ1931" s="3"/>
      <c r="BK1931" s="3"/>
      <c r="BL1931" s="3"/>
      <c r="BM1931" s="3"/>
      <c r="BN1931" s="3"/>
      <c r="BO1931" s="3"/>
      <c r="BU1931" s="3"/>
      <c r="BV1931" s="3"/>
      <c r="BW1931" s="3"/>
      <c r="BX1931" s="3"/>
      <c r="BY1931" s="3"/>
      <c r="BZ1931" s="3"/>
      <c r="CA1931" s="3"/>
      <c r="CB1931" s="3"/>
      <c r="CC1931" s="3"/>
      <c r="CD1931" s="3"/>
      <c r="CE1931" s="3"/>
      <c r="CF1931" s="3"/>
      <c r="CG1931" s="3"/>
      <c r="CH1931" s="3"/>
      <c r="CI1931" s="3"/>
      <c r="CJ1931" s="3"/>
      <c r="CM1931" s="3"/>
      <c r="CO1931" s="3"/>
      <c r="CP1931" s="3"/>
      <c r="CQ1931" s="3"/>
      <c r="CR1931" s="3"/>
      <c r="CS1931" s="3"/>
      <c r="CU1931" s="3"/>
      <c r="CV1931" s="3"/>
    </row>
    <row r="1932" spans="1:100" ht="14.4">
      <c r="A1932" t="s">
        <v>914</v>
      </c>
      <c r="B1932" s="85" t="s">
        <v>912</v>
      </c>
      <c r="C1932" s="113" t="str">
        <f t="shared" si="799"/>
        <v>C.070.01.101</v>
      </c>
      <c r="D1932" s="9" t="s">
        <v>166</v>
      </c>
      <c r="E1932" s="117" t="s">
        <v>913</v>
      </c>
      <c r="F1932" s="115" t="str">
        <f t="shared" si="800"/>
        <v>Barge 1475 dwt</v>
      </c>
      <c r="G1932" s="143">
        <f t="shared" si="801"/>
        <v>2.0137220666666667E-2</v>
      </c>
      <c r="I1932" s="118">
        <f t="shared" si="802"/>
        <v>5.2621965963999999E-3</v>
      </c>
      <c r="K1932" s="161">
        <f t="shared" si="803"/>
        <v>1.283414028E-4</v>
      </c>
      <c r="L1932" s="161">
        <f t="shared" si="804"/>
        <v>3.8109907359999999E-4</v>
      </c>
      <c r="M1932" s="162">
        <f t="shared" si="805"/>
        <v>1.73217302E-3</v>
      </c>
      <c r="N1932" s="161">
        <v>3.0205830999999999E-3</v>
      </c>
      <c r="O1932" s="132">
        <v>2.1727971E-4</v>
      </c>
      <c r="P1932" s="132">
        <v>1.0768664E-4</v>
      </c>
      <c r="Q1932" s="164">
        <v>6.4643796999999998E-5</v>
      </c>
      <c r="R1932" s="164">
        <v>7.4904080999999996E-6</v>
      </c>
      <c r="S1932" s="164">
        <v>1.6637956999999999E-6</v>
      </c>
      <c r="T1932" s="164">
        <v>5.4543402000000002E-5</v>
      </c>
      <c r="U1932" s="164">
        <v>4.6164469999999999E-5</v>
      </c>
      <c r="V1932" s="164">
        <v>1.4563200000000001E-6</v>
      </c>
      <c r="W1932" s="132">
        <v>0</v>
      </c>
      <c r="X1932" s="132">
        <v>1.7307167E-3</v>
      </c>
      <c r="Y1932" s="164">
        <v>9.9682536000000002E-6</v>
      </c>
      <c r="Z1932" s="132">
        <v>0</v>
      </c>
      <c r="AA1932" s="132">
        <v>0</v>
      </c>
      <c r="AC1932" s="118">
        <f t="shared" si="806"/>
        <v>3.0205830999999999E-3</v>
      </c>
      <c r="AD1932" s="118">
        <f t="shared" si="807"/>
        <v>4.9947222279999996E-4</v>
      </c>
      <c r="AE1932" s="118">
        <f t="shared" si="808"/>
        <v>3.7113081999999998E-4</v>
      </c>
      <c r="AF1932" s="118">
        <f t="shared" si="809"/>
        <v>3.8109907359999999E-4</v>
      </c>
      <c r="AG1932" s="118">
        <f t="shared" si="810"/>
        <v>1.73217302E-3</v>
      </c>
      <c r="AI1932" s="69">
        <v>0.31299712000000002</v>
      </c>
      <c r="AJ1932" s="69">
        <v>0.30338008999999999</v>
      </c>
      <c r="AK1932" s="69">
        <v>9.1016831E-4</v>
      </c>
      <c r="AL1932" s="69">
        <v>0</v>
      </c>
      <c r="AM1932" s="69">
        <v>0</v>
      </c>
      <c r="AN1932" s="69">
        <v>8.4625189999999999E-3</v>
      </c>
      <c r="AO1932" s="69">
        <v>2.4435101999999999E-4</v>
      </c>
      <c r="AQ1932" s="116">
        <v>4.1809380000000003E-4</v>
      </c>
      <c r="AR1932" s="116">
        <v>3.7982667000000003E-4</v>
      </c>
      <c r="AS1932" s="199">
        <v>1.6604913E-5</v>
      </c>
      <c r="AT1932" s="199">
        <v>2.1662211000000001E-5</v>
      </c>
      <c r="AU1932" s="150">
        <f t="shared" si="811"/>
        <v>2.2771382863859996E-8</v>
      </c>
      <c r="AV1932" s="150">
        <f t="shared" si="812"/>
        <v>6.1408701485050004E-11</v>
      </c>
      <c r="AW1932" s="163">
        <f t="shared" si="813"/>
        <v>3.0339230827799999E-3</v>
      </c>
      <c r="AX1932" s="196">
        <v>1.868734E-8</v>
      </c>
      <c r="AY1932" s="196">
        <v>5.6384217000000001E-11</v>
      </c>
      <c r="AZ1932" s="196">
        <v>1.5404974E-15</v>
      </c>
      <c r="BA1932" s="108">
        <v>0</v>
      </c>
      <c r="BB1932" s="108">
        <v>0</v>
      </c>
      <c r="BC1932" s="196">
        <v>1.7322847000000001E-12</v>
      </c>
      <c r="BD1932" s="196">
        <v>4.0634997000000002E-9</v>
      </c>
      <c r="BE1932" s="196">
        <v>3.9504542000000001E-13</v>
      </c>
      <c r="BF1932" s="196">
        <v>4.5964475E-12</v>
      </c>
      <c r="BG1932" s="108">
        <v>0</v>
      </c>
      <c r="BH1932" s="108">
        <v>0</v>
      </c>
      <c r="BI1932" s="196">
        <v>3.1072552000000002E-14</v>
      </c>
      <c r="BJ1932" s="196">
        <v>2.7859998999999998E-16</v>
      </c>
      <c r="BK1932" s="196">
        <v>9.9915659999999997E-17</v>
      </c>
      <c r="BL1932" s="196">
        <v>7.6087215999999998E-13</v>
      </c>
      <c r="BM1932" s="196">
        <v>1.8050006999999999E-11</v>
      </c>
      <c r="BN1932" s="108">
        <v>0</v>
      </c>
      <c r="BO1932" s="196">
        <v>1.2218278E-7</v>
      </c>
      <c r="BP1932" s="108">
        <v>3.0338009E-3</v>
      </c>
      <c r="BQ1932" s="108">
        <v>0</v>
      </c>
      <c r="BR1932" s="108">
        <v>0</v>
      </c>
      <c r="BS1932" s="108">
        <v>0</v>
      </c>
      <c r="BU1932" s="172">
        <v>1.0595048E-6</v>
      </c>
      <c r="BV1932" s="172">
        <v>3.1689298000000002E-8</v>
      </c>
      <c r="BW1932" s="172">
        <v>5.6147913999999997E-7</v>
      </c>
      <c r="BX1932" s="172">
        <v>5.4491012999999997E-9</v>
      </c>
      <c r="BY1932" s="172">
        <v>3.2808079999999997E-8</v>
      </c>
      <c r="BZ1932" s="69">
        <v>0</v>
      </c>
      <c r="CA1932" s="69">
        <v>0</v>
      </c>
      <c r="CB1932" s="69">
        <v>0</v>
      </c>
      <c r="CC1932" s="172">
        <v>4.9179620000000001E-9</v>
      </c>
      <c r="CD1932" s="172">
        <v>3.7771715000000001E-8</v>
      </c>
      <c r="CE1932" s="69">
        <v>0</v>
      </c>
      <c r="CF1932" s="69">
        <v>0</v>
      </c>
      <c r="CG1932" s="69">
        <v>0</v>
      </c>
      <c r="CH1932" s="172">
        <v>1.4414065E-8</v>
      </c>
      <c r="CI1932" s="172">
        <v>3.7097548000000002E-7</v>
      </c>
      <c r="CJ1932" s="172">
        <v>2.0503985000000001E-17</v>
      </c>
      <c r="CK1932" s="69">
        <v>0</v>
      </c>
      <c r="CM1932" s="198">
        <v>0</v>
      </c>
      <c r="CN1932" s="198">
        <v>2.0137220000000001E-2</v>
      </c>
      <c r="CO1932" s="198">
        <v>0</v>
      </c>
      <c r="CP1932" s="197">
        <v>2.1681355999999998E-5</v>
      </c>
      <c r="CQ1932" s="197">
        <v>1.4025715999999999E-11</v>
      </c>
      <c r="CR1932" s="197">
        <v>1.6626766E-9</v>
      </c>
      <c r="CS1932" s="197">
        <v>1.5117646999999999E-6</v>
      </c>
      <c r="CT1932" s="198">
        <v>2.5415185000000001E-4</v>
      </c>
      <c r="CU1932" s="198">
        <v>0</v>
      </c>
      <c r="CV1932" s="198">
        <v>0</v>
      </c>
    </row>
    <row r="1933" spans="1:100" ht="14.4">
      <c r="A1933" t="s">
        <v>1912</v>
      </c>
      <c r="B1933" s="85" t="s">
        <v>912</v>
      </c>
      <c r="C1933" s="113" t="str">
        <f t="shared" si="799"/>
        <v>C.070.01.102</v>
      </c>
      <c r="D1933" s="9" t="s">
        <v>166</v>
      </c>
      <c r="E1933" s="117" t="s">
        <v>913</v>
      </c>
      <c r="F1933" s="115" t="str">
        <f t="shared" si="800"/>
        <v>Bulk carrier Handysize dwt 16.383   12.5 knots</v>
      </c>
      <c r="G1933" s="143">
        <f t="shared" si="801"/>
        <v>5.4867903333333332E-3</v>
      </c>
      <c r="I1933" s="118">
        <f t="shared" si="802"/>
        <v>1.5085797216504999E-3</v>
      </c>
      <c r="K1933" s="161">
        <f t="shared" si="803"/>
        <v>1.6736020056000003E-5</v>
      </c>
      <c r="L1933" s="161">
        <f t="shared" si="804"/>
        <v>1.9369740592450001E-4</v>
      </c>
      <c r="M1933" s="162">
        <f t="shared" si="805"/>
        <v>4.7512774566999997E-4</v>
      </c>
      <c r="N1933" s="161">
        <v>8.2301854999999998E-4</v>
      </c>
      <c r="O1933" s="132">
        <v>1.8205974000000001E-4</v>
      </c>
      <c r="P1933" s="164">
        <v>1.1617374E-5</v>
      </c>
      <c r="Q1933" s="164">
        <v>1.4715391E-5</v>
      </c>
      <c r="R1933" s="164">
        <v>1.5385312000000001E-6</v>
      </c>
      <c r="S1933" s="164">
        <v>7.0072105999999994E-8</v>
      </c>
      <c r="T1933" s="164">
        <v>4.1202575000000001E-7</v>
      </c>
      <c r="U1933" s="164">
        <v>1.0489217E-8</v>
      </c>
      <c r="V1933" s="164">
        <v>3.1467567000000003E-7</v>
      </c>
      <c r="W1933" s="132">
        <v>0</v>
      </c>
      <c r="X1933" s="132">
        <v>4.7481306999999997E-4</v>
      </c>
      <c r="Y1933" s="164">
        <v>9.8027074999999996E-9</v>
      </c>
      <c r="Z1933" s="132">
        <v>0</v>
      </c>
      <c r="AA1933" s="132">
        <v>0</v>
      </c>
      <c r="AC1933" s="118">
        <f t="shared" si="806"/>
        <v>8.2301854999999998E-4</v>
      </c>
      <c r="AD1933" s="118">
        <f t="shared" si="807"/>
        <v>2.10423623273E-4</v>
      </c>
      <c r="AE1933" s="118">
        <f t="shared" si="808"/>
        <v>1.9368760321700001E-4</v>
      </c>
      <c r="AF1933" s="118">
        <f t="shared" si="809"/>
        <v>1.9369740592450001E-4</v>
      </c>
      <c r="AG1933" s="118">
        <f t="shared" si="810"/>
        <v>4.7512774566999997E-4</v>
      </c>
      <c r="AI1933" s="69">
        <v>7.2066036E-2</v>
      </c>
      <c r="AJ1933" s="69">
        <v>7.1714288000000001E-2</v>
      </c>
      <c r="AK1933" s="69">
        <v>2.4408008000000001E-4</v>
      </c>
      <c r="AL1933" s="69">
        <v>0</v>
      </c>
      <c r="AM1933" s="69">
        <v>0</v>
      </c>
      <c r="AN1933" s="172">
        <v>4.7575255000000002E-5</v>
      </c>
      <c r="AO1933" s="172">
        <v>6.0092563E-5</v>
      </c>
      <c r="AQ1933" s="116">
        <v>1.507457E-4</v>
      </c>
      <c r="AR1933" s="116">
        <v>1.4049221000000001E-4</v>
      </c>
      <c r="AS1933" s="199">
        <v>5.2228606999999997E-6</v>
      </c>
      <c r="AT1933" s="199">
        <v>5.0306291999999998E-6</v>
      </c>
      <c r="AU1933" s="150">
        <f t="shared" si="811"/>
        <v>8.4227944742479992E-9</v>
      </c>
      <c r="AV1933" s="150">
        <f t="shared" si="812"/>
        <v>1.9315313229790002E-11</v>
      </c>
      <c r="AW1933" s="163">
        <f t="shared" si="813"/>
        <v>7.0456991180299991E-4</v>
      </c>
      <c r="AX1933" s="196">
        <v>5.0917413999999997E-9</v>
      </c>
      <c r="AY1933" s="196">
        <v>1.5363013E-11</v>
      </c>
      <c r="AZ1933" s="196">
        <v>4.1973945999999999E-16</v>
      </c>
      <c r="BA1933" s="108">
        <v>0</v>
      </c>
      <c r="BB1933" s="108">
        <v>0</v>
      </c>
      <c r="BC1933" s="196">
        <v>3.9433401000000002E-13</v>
      </c>
      <c r="BD1933" s="196">
        <v>3.3305117E-9</v>
      </c>
      <c r="BE1933" s="196">
        <v>8.9927390000000004E-14</v>
      </c>
      <c r="BF1933" s="196">
        <v>3.8513861000000004E-12</v>
      </c>
      <c r="BG1933" s="108">
        <v>0</v>
      </c>
      <c r="BH1933" s="108">
        <v>0</v>
      </c>
      <c r="BI1933" s="196">
        <v>2.3473083000000002E-16</v>
      </c>
      <c r="BJ1933" s="196">
        <v>8.7465334999999999E-15</v>
      </c>
      <c r="BK1933" s="196">
        <v>1.5857359999999999E-15</v>
      </c>
      <c r="BL1933" s="196">
        <v>1.1655718E-14</v>
      </c>
      <c r="BM1933" s="196">
        <v>1.3538451999999999E-13</v>
      </c>
      <c r="BN1933" s="108">
        <v>0</v>
      </c>
      <c r="BO1933" s="196">
        <v>2.8941802999999999E-8</v>
      </c>
      <c r="BP1933" s="108">
        <v>7.0454096999999995E-4</v>
      </c>
      <c r="BQ1933" s="108">
        <v>0</v>
      </c>
      <c r="BR1933" s="108">
        <v>0</v>
      </c>
      <c r="BS1933" s="108">
        <v>0</v>
      </c>
      <c r="BU1933" s="172">
        <v>2.9436380000000002E-7</v>
      </c>
      <c r="BV1933" s="172">
        <v>2.6552619000000001E-8</v>
      </c>
      <c r="BW1933" s="172">
        <v>1.5298626999999999E-7</v>
      </c>
      <c r="BX1933" s="172">
        <v>8.3180254999999993E-12</v>
      </c>
      <c r="BY1933" s="172">
        <v>2.3249414000000002E-8</v>
      </c>
      <c r="BZ1933" s="69">
        <v>0</v>
      </c>
      <c r="CA1933" s="69">
        <v>0</v>
      </c>
      <c r="CB1933" s="69">
        <v>0</v>
      </c>
      <c r="CC1933" s="172">
        <v>1.1393017E-10</v>
      </c>
      <c r="CD1933" s="172">
        <v>2.9401117999999998E-10</v>
      </c>
      <c r="CE1933" s="69">
        <v>0</v>
      </c>
      <c r="CF1933" s="69">
        <v>0</v>
      </c>
      <c r="CG1933" s="69">
        <v>0</v>
      </c>
      <c r="CH1933" s="172">
        <v>4.5365412999999997E-9</v>
      </c>
      <c r="CI1933" s="172">
        <v>8.6622690999999998E-8</v>
      </c>
      <c r="CJ1933" s="172">
        <v>4.4304172000000002E-18</v>
      </c>
      <c r="CK1933" s="69">
        <v>0</v>
      </c>
      <c r="CM1933" s="198">
        <v>0</v>
      </c>
      <c r="CN1933" s="198">
        <v>5.4867902999999997E-3</v>
      </c>
      <c r="CO1933" s="198">
        <v>0</v>
      </c>
      <c r="CP1933" s="197">
        <v>1.8166915000000002E-5</v>
      </c>
      <c r="CQ1933" s="197">
        <v>1.0619881E-13</v>
      </c>
      <c r="CR1933" s="197">
        <v>1.2550614E-11</v>
      </c>
      <c r="CS1933" s="197">
        <v>1.1485675E-6</v>
      </c>
      <c r="CT1933" s="198">
        <v>4.3109680999999997E-3</v>
      </c>
      <c r="CU1933" s="198">
        <v>0</v>
      </c>
      <c r="CV1933" s="198">
        <v>0</v>
      </c>
    </row>
    <row r="1934" spans="1:100" ht="14.4">
      <c r="A1934" t="s">
        <v>915</v>
      </c>
      <c r="B1934" s="85" t="s">
        <v>912</v>
      </c>
      <c r="C1934" s="113" t="str">
        <f t="shared" si="799"/>
        <v>C.070.01.103</v>
      </c>
      <c r="D1934" s="9" t="s">
        <v>166</v>
      </c>
      <c r="E1934" s="117" t="s">
        <v>913</v>
      </c>
      <c r="F1934" s="115" t="str">
        <f t="shared" si="800"/>
        <v>Bulk carrier Panamax</v>
      </c>
      <c r="G1934" s="143">
        <f t="shared" si="801"/>
        <v>3.2874088666666672E-3</v>
      </c>
      <c r="I1934" s="118">
        <f t="shared" si="802"/>
        <v>9.0386510368279998E-4</v>
      </c>
      <c r="K1934" s="161">
        <f t="shared" si="803"/>
        <v>1.0027381741999999E-5</v>
      </c>
      <c r="L1934" s="161">
        <f t="shared" si="804"/>
        <v>1.160537441008E-4</v>
      </c>
      <c r="M1934" s="162">
        <f t="shared" si="805"/>
        <v>2.8467264783999999E-4</v>
      </c>
      <c r="N1934" s="161">
        <v>4.9311133000000005E-4</v>
      </c>
      <c r="O1934" s="132">
        <v>1.0908104E-4</v>
      </c>
      <c r="P1934" s="164">
        <v>6.9605462000000004E-6</v>
      </c>
      <c r="Q1934" s="164">
        <v>8.8167223999999997E-6</v>
      </c>
      <c r="R1934" s="164">
        <v>9.2181054999999995E-7</v>
      </c>
      <c r="S1934" s="164">
        <v>4.1983681999999998E-8</v>
      </c>
      <c r="T1934" s="164">
        <v>2.4686510999999998E-7</v>
      </c>
      <c r="U1934" s="164">
        <v>6.2846113999999999E-9</v>
      </c>
      <c r="V1934" s="164">
        <v>1.8853783999999999E-7</v>
      </c>
      <c r="W1934" s="132">
        <v>0</v>
      </c>
      <c r="X1934" s="132">
        <v>2.8448410999999999E-4</v>
      </c>
      <c r="Y1934" s="164">
        <v>5.8732894000000003E-9</v>
      </c>
      <c r="Z1934" s="132">
        <v>0</v>
      </c>
      <c r="AA1934" s="132">
        <v>0</v>
      </c>
      <c r="AC1934" s="118">
        <f t="shared" si="806"/>
        <v>4.9311133000000005E-4</v>
      </c>
      <c r="AD1934" s="118">
        <f t="shared" si="807"/>
        <v>1.2607525255339997E-4</v>
      </c>
      <c r="AE1934" s="118">
        <f t="shared" si="808"/>
        <v>1.1604787081139999E-4</v>
      </c>
      <c r="AF1934" s="118">
        <f t="shared" si="809"/>
        <v>1.160537441008E-4</v>
      </c>
      <c r="AG1934" s="118">
        <f t="shared" si="810"/>
        <v>2.8467264783999999E-4</v>
      </c>
      <c r="AI1934" s="69">
        <v>4.3178345E-2</v>
      </c>
      <c r="AJ1934" s="69">
        <v>4.2967594999999997E-2</v>
      </c>
      <c r="AK1934" s="69">
        <v>1.4624051E-4</v>
      </c>
      <c r="AL1934" s="69">
        <v>0</v>
      </c>
      <c r="AM1934" s="69">
        <v>0</v>
      </c>
      <c r="AN1934" s="172">
        <v>2.8504701000000001E-5</v>
      </c>
      <c r="AO1934" s="172">
        <v>3.6004441999999999E-5</v>
      </c>
      <c r="AQ1934" s="199">
        <v>9.0319244000000001E-5</v>
      </c>
      <c r="AR1934" s="199">
        <v>8.4175868999999997E-5</v>
      </c>
      <c r="AS1934" s="199">
        <v>3.1292754999999999E-6</v>
      </c>
      <c r="AT1934" s="199">
        <v>3.0141000000000001E-6</v>
      </c>
      <c r="AU1934" s="150">
        <f t="shared" si="811"/>
        <v>5.0465148642272994E-9</v>
      </c>
      <c r="AV1934" s="150">
        <f t="shared" si="812"/>
        <v>1.1572764372029999E-11</v>
      </c>
      <c r="AW1934" s="163">
        <f t="shared" si="813"/>
        <v>4.2214286047300001E-4</v>
      </c>
      <c r="AX1934" s="196">
        <v>3.0507154000000002E-9</v>
      </c>
      <c r="AY1934" s="196">
        <v>9.2047448000000002E-12</v>
      </c>
      <c r="AZ1934" s="196">
        <v>2.5148678000000001E-16</v>
      </c>
      <c r="BA1934" s="108">
        <v>0</v>
      </c>
      <c r="BB1934" s="108">
        <v>0</v>
      </c>
      <c r="BC1934" s="196">
        <v>2.3626511E-13</v>
      </c>
      <c r="BD1934" s="196">
        <v>1.9954750999999999E-9</v>
      </c>
      <c r="BE1934" s="196">
        <v>5.3879969999999999E-14</v>
      </c>
      <c r="BF1934" s="196">
        <v>2.3075569000000001E-12</v>
      </c>
      <c r="BG1934" s="108">
        <v>0</v>
      </c>
      <c r="BH1934" s="108">
        <v>0</v>
      </c>
      <c r="BI1934" s="196">
        <v>1.4063891E-16</v>
      </c>
      <c r="BJ1934" s="196">
        <v>5.2404830999999997E-15</v>
      </c>
      <c r="BK1934" s="196">
        <v>9.5009324000000003E-16</v>
      </c>
      <c r="BL1934" s="196">
        <v>6.9835203000000003E-15</v>
      </c>
      <c r="BM1934" s="196">
        <v>8.1115597000000003E-14</v>
      </c>
      <c r="BN1934" s="108">
        <v>0</v>
      </c>
      <c r="BO1934" s="196">
        <v>1.7340473E-8</v>
      </c>
      <c r="BP1934" s="108">
        <v>4.2212552000000001E-4</v>
      </c>
      <c r="BQ1934" s="108">
        <v>0</v>
      </c>
      <c r="BR1934" s="108">
        <v>0</v>
      </c>
      <c r="BS1934" s="108">
        <v>0</v>
      </c>
      <c r="BU1934" s="172">
        <v>1.7636799E-7</v>
      </c>
      <c r="BV1934" s="172">
        <v>1.5908993999999998E-8</v>
      </c>
      <c r="BW1934" s="172">
        <v>9.1661682000000002E-8</v>
      </c>
      <c r="BX1934" s="172">
        <v>4.9837425999999998E-12</v>
      </c>
      <c r="BY1934" s="172">
        <v>1.3929879999999999E-8</v>
      </c>
      <c r="BZ1934" s="69">
        <v>0</v>
      </c>
      <c r="CA1934" s="69">
        <v>0</v>
      </c>
      <c r="CB1934" s="69">
        <v>0</v>
      </c>
      <c r="CC1934" s="172">
        <v>6.8261226999999996E-11</v>
      </c>
      <c r="CD1934" s="172">
        <v>1.7615670999999999E-10</v>
      </c>
      <c r="CE1934" s="69">
        <v>0</v>
      </c>
      <c r="CF1934" s="69">
        <v>0</v>
      </c>
      <c r="CG1934" s="69">
        <v>0</v>
      </c>
      <c r="CH1934" s="172">
        <v>2.7180673999999999E-9</v>
      </c>
      <c r="CI1934" s="172">
        <v>5.1899960000000002E-8</v>
      </c>
      <c r="CJ1934" s="172">
        <v>2.6544831999999999E-18</v>
      </c>
      <c r="CK1934" s="69">
        <v>0</v>
      </c>
      <c r="CM1934" s="198">
        <v>0</v>
      </c>
      <c r="CN1934" s="198">
        <v>3.2874089000000002E-3</v>
      </c>
      <c r="CO1934" s="198">
        <v>0</v>
      </c>
      <c r="CP1934" s="197">
        <v>1.0884702E-5</v>
      </c>
      <c r="CQ1934" s="197">
        <v>6.3628989000000002E-14</v>
      </c>
      <c r="CR1934" s="197">
        <v>7.5196970999999999E-12</v>
      </c>
      <c r="CS1934" s="197">
        <v>6.8816392000000002E-7</v>
      </c>
      <c r="CT1934" s="198">
        <v>2.5829153E-3</v>
      </c>
      <c r="CU1934" s="198">
        <v>0</v>
      </c>
      <c r="CV1934" s="198">
        <v>0</v>
      </c>
    </row>
    <row r="1935" spans="1:100" ht="14.4">
      <c r="A1935" t="s">
        <v>1913</v>
      </c>
      <c r="B1935" s="85" t="s">
        <v>912</v>
      </c>
      <c r="C1935" s="113" t="str">
        <f t="shared" si="799"/>
        <v>C.070.01.104</v>
      </c>
      <c r="D1935" s="9" t="s">
        <v>166</v>
      </c>
      <c r="E1935" s="117" t="s">
        <v>913</v>
      </c>
      <c r="F1935" s="115" t="str">
        <f t="shared" si="800"/>
        <v>Coaster Class A (coast US and North and Baltic sea)</v>
      </c>
      <c r="G1935" s="143">
        <f t="shared" si="801"/>
        <v>1.2872088666666668E-2</v>
      </c>
      <c r="I1935" s="118">
        <f t="shared" si="802"/>
        <v>3.5391496665449999E-3</v>
      </c>
      <c r="K1935" s="161">
        <f t="shared" si="803"/>
        <v>3.9262942769999998E-5</v>
      </c>
      <c r="L1935" s="161">
        <f t="shared" si="804"/>
        <v>4.5441689014499994E-4</v>
      </c>
      <c r="M1935" s="162">
        <f t="shared" si="805"/>
        <v>1.1146565336300001E-3</v>
      </c>
      <c r="N1935" s="161">
        <v>1.9308133000000001E-3</v>
      </c>
      <c r="O1935" s="132">
        <v>4.2711475999999998E-4</v>
      </c>
      <c r="P1935" s="164">
        <v>2.7254525E-5</v>
      </c>
      <c r="Q1935" s="164">
        <v>3.4522518000000003E-5</v>
      </c>
      <c r="R1935" s="164">
        <v>3.6094163E-6</v>
      </c>
      <c r="S1935" s="164">
        <v>1.6439016E-7</v>
      </c>
      <c r="T1935" s="164">
        <v>9.6661830999999991E-7</v>
      </c>
      <c r="U1935" s="164">
        <v>2.4607853000000001E-8</v>
      </c>
      <c r="V1935" s="164">
        <v>7.3823363E-7</v>
      </c>
      <c r="W1935" s="132">
        <v>0</v>
      </c>
      <c r="X1935" s="132">
        <v>1.1139183000000001E-3</v>
      </c>
      <c r="Y1935" s="164">
        <v>2.2997292000000001E-8</v>
      </c>
      <c r="Z1935" s="132">
        <v>0</v>
      </c>
      <c r="AA1935" s="132">
        <v>0</v>
      </c>
      <c r="AC1935" s="118">
        <f t="shared" si="806"/>
        <v>1.9308133000000001E-3</v>
      </c>
      <c r="AD1935" s="118">
        <f t="shared" si="807"/>
        <v>4.9365683562300003E-4</v>
      </c>
      <c r="AE1935" s="118">
        <f t="shared" si="808"/>
        <v>4.5439389285299996E-4</v>
      </c>
      <c r="AF1935" s="118">
        <f t="shared" si="809"/>
        <v>4.5441689014499994E-4</v>
      </c>
      <c r="AG1935" s="118">
        <f t="shared" si="810"/>
        <v>1.1146565336300001E-3</v>
      </c>
      <c r="AI1935" s="69">
        <v>0.16906794999999999</v>
      </c>
      <c r="AJ1935" s="69">
        <v>0.16824275</v>
      </c>
      <c r="AK1935" s="69">
        <v>5.7261536999999999E-4</v>
      </c>
      <c r="AL1935" s="69">
        <v>0</v>
      </c>
      <c r="AM1935" s="69">
        <v>0</v>
      </c>
      <c r="AN1935" s="69">
        <v>1.1161223E-4</v>
      </c>
      <c r="AO1935" s="69">
        <v>1.4097801000000001E-4</v>
      </c>
      <c r="AQ1935" s="116">
        <v>3.5365157999999998E-4</v>
      </c>
      <c r="AR1935" s="116">
        <v>3.2959674E-4</v>
      </c>
      <c r="AS1935" s="199">
        <v>1.2252906000000001E-5</v>
      </c>
      <c r="AT1935" s="199">
        <v>1.1801928E-5</v>
      </c>
      <c r="AU1935" s="150">
        <f t="shared" si="811"/>
        <v>1.9759996171751999E-8</v>
      </c>
      <c r="AV1935" s="150">
        <f t="shared" si="812"/>
        <v>4.5314000898979998E-11</v>
      </c>
      <c r="AW1935" s="163">
        <f t="shared" si="813"/>
        <v>1.6529310978849999E-3</v>
      </c>
      <c r="AX1935" s="196">
        <v>1.1945297999999999E-8</v>
      </c>
      <c r="AY1935" s="196">
        <v>3.6041848E-11</v>
      </c>
      <c r="AZ1935" s="196">
        <v>9.8471478999999991E-16</v>
      </c>
      <c r="BA1935" s="108">
        <v>0</v>
      </c>
      <c r="BB1935" s="108">
        <v>0</v>
      </c>
      <c r="BC1935" s="196">
        <v>9.2511324000000006E-13</v>
      </c>
      <c r="BD1935" s="196">
        <v>7.8134280999999994E-9</v>
      </c>
      <c r="BE1935" s="196">
        <v>2.1097095E-13</v>
      </c>
      <c r="BF1935" s="196">
        <v>9.0354069E-12</v>
      </c>
      <c r="BG1935" s="108">
        <v>0</v>
      </c>
      <c r="BH1935" s="108">
        <v>0</v>
      </c>
      <c r="BI1935" s="196">
        <v>5.5068188999999996E-16</v>
      </c>
      <c r="BJ1935" s="196">
        <v>2.0519493E-14</v>
      </c>
      <c r="BK1935" s="196">
        <v>3.7201593000000002E-15</v>
      </c>
      <c r="BL1935" s="196">
        <v>2.7344482000000001E-14</v>
      </c>
      <c r="BM1935" s="196">
        <v>3.1761402999999999E-13</v>
      </c>
      <c r="BN1935" s="108">
        <v>0</v>
      </c>
      <c r="BO1935" s="196">
        <v>6.7897884999999997E-8</v>
      </c>
      <c r="BP1935" s="108">
        <v>1.6528631999999999E-3</v>
      </c>
      <c r="BQ1935" s="108">
        <v>0</v>
      </c>
      <c r="BR1935" s="108">
        <v>0</v>
      </c>
      <c r="BS1935" s="108">
        <v>0</v>
      </c>
      <c r="BU1935" s="172">
        <v>6.9058168999999997E-7</v>
      </c>
      <c r="BV1935" s="172">
        <v>6.2292825000000001E-8</v>
      </c>
      <c r="BW1935" s="172">
        <v>3.5890798999999999E-7</v>
      </c>
      <c r="BX1935" s="172">
        <v>1.9514207000000001E-11</v>
      </c>
      <c r="BY1935" s="172">
        <v>5.4543458999999998E-8</v>
      </c>
      <c r="BZ1935" s="69">
        <v>0</v>
      </c>
      <c r="CA1935" s="69">
        <v>0</v>
      </c>
      <c r="CB1935" s="69">
        <v>0</v>
      </c>
      <c r="CC1935" s="172">
        <v>2.6728180999999998E-10</v>
      </c>
      <c r="CD1935" s="172">
        <v>6.8975443000000001E-10</v>
      </c>
      <c r="CE1935" s="69">
        <v>0</v>
      </c>
      <c r="CF1935" s="69">
        <v>0</v>
      </c>
      <c r="CG1935" s="69">
        <v>0</v>
      </c>
      <c r="CH1935" s="172">
        <v>1.0642790999999999E-8</v>
      </c>
      <c r="CI1935" s="172">
        <v>2.0321807E-7</v>
      </c>
      <c r="CJ1935" s="172">
        <v>1.0393821999999999E-17</v>
      </c>
      <c r="CK1935" s="69">
        <v>0</v>
      </c>
      <c r="CM1935" s="198">
        <v>0</v>
      </c>
      <c r="CN1935" s="198">
        <v>1.2872089E-2</v>
      </c>
      <c r="CO1935" s="198">
        <v>0</v>
      </c>
      <c r="CP1935" s="197">
        <v>4.2619844000000002E-5</v>
      </c>
      <c r="CQ1935" s="197">
        <v>2.4914394000000001E-13</v>
      </c>
      <c r="CR1935" s="197">
        <v>2.9443920999999999E-11</v>
      </c>
      <c r="CS1935" s="197">
        <v>2.6945559000000001E-6</v>
      </c>
      <c r="CT1935" s="198">
        <v>1.0113593000000001E-2</v>
      </c>
      <c r="CU1935" s="198">
        <v>0</v>
      </c>
      <c r="CV1935" s="198">
        <v>0</v>
      </c>
    </row>
    <row r="1936" spans="1:100" ht="14.4">
      <c r="A1936" t="s">
        <v>916</v>
      </c>
      <c r="B1936" s="85" t="s">
        <v>912</v>
      </c>
      <c r="C1936" s="113" t="str">
        <f t="shared" si="799"/>
        <v>C.070.01.105</v>
      </c>
      <c r="D1936" s="9" t="s">
        <v>166</v>
      </c>
      <c r="E1936" s="117" t="s">
        <v>913</v>
      </c>
      <c r="F1936" s="115" t="str">
        <f t="shared" si="800"/>
        <v>Container feeder Handysize 1577 TEU 13  knots</v>
      </c>
      <c r="G1936" s="143">
        <f t="shared" si="801"/>
        <v>1.1241503999999999E-2</v>
      </c>
      <c r="I1936" s="118">
        <f t="shared" si="802"/>
        <v>3.0908243136160002E-3</v>
      </c>
      <c r="K1936" s="161">
        <f t="shared" si="803"/>
        <v>3.4289270749999999E-5</v>
      </c>
      <c r="L1936" s="161">
        <f t="shared" si="804"/>
        <v>3.9685317571599998E-4</v>
      </c>
      <c r="M1936" s="162">
        <f t="shared" si="805"/>
        <v>9.7345626715000008E-4</v>
      </c>
      <c r="N1936" s="161">
        <v>1.6862256E-3</v>
      </c>
      <c r="O1936" s="132">
        <v>3.7300956999999999E-4</v>
      </c>
      <c r="P1936" s="164">
        <v>2.3802031000000002E-5</v>
      </c>
      <c r="Q1936" s="164">
        <v>3.0149344E-5</v>
      </c>
      <c r="R1936" s="164">
        <v>3.1521898999999999E-6</v>
      </c>
      <c r="S1936" s="164">
        <v>1.4356587999999999E-7</v>
      </c>
      <c r="T1936" s="164">
        <v>8.4417097000000005E-7</v>
      </c>
      <c r="U1936" s="164">
        <v>2.1490629000000001E-8</v>
      </c>
      <c r="V1936" s="164">
        <v>6.4471715E-7</v>
      </c>
      <c r="W1936" s="132">
        <v>0</v>
      </c>
      <c r="X1936" s="132">
        <v>9.7281155000000005E-4</v>
      </c>
      <c r="Y1936" s="164">
        <v>2.0084087000000001E-8</v>
      </c>
      <c r="Z1936" s="132">
        <v>0</v>
      </c>
      <c r="AA1936" s="132">
        <v>0</v>
      </c>
      <c r="AC1936" s="118">
        <f t="shared" si="806"/>
        <v>1.6862256E-3</v>
      </c>
      <c r="AD1936" s="118">
        <f t="shared" si="807"/>
        <v>4.31122362379E-4</v>
      </c>
      <c r="AE1936" s="118">
        <f t="shared" si="808"/>
        <v>3.9683309162899999E-4</v>
      </c>
      <c r="AF1936" s="118">
        <f t="shared" si="809"/>
        <v>3.9685317571599998E-4</v>
      </c>
      <c r="AG1936" s="118">
        <f t="shared" si="810"/>
        <v>9.7345626715000008E-4</v>
      </c>
      <c r="AI1936" s="69">
        <v>0.14765110000000001</v>
      </c>
      <c r="AJ1936" s="69">
        <v>0.14693043</v>
      </c>
      <c r="AK1936" s="69">
        <v>5.0007874999999998E-4</v>
      </c>
      <c r="AL1936" s="69">
        <v>0</v>
      </c>
      <c r="AM1936" s="69">
        <v>0</v>
      </c>
      <c r="AN1936" s="172">
        <v>9.7473639000000001E-5</v>
      </c>
      <c r="AO1936" s="69">
        <v>1.2311947999999999E-4</v>
      </c>
      <c r="AQ1936" s="116">
        <v>3.0885241000000002E-4</v>
      </c>
      <c r="AR1936" s="116">
        <v>2.8784474000000002E-4</v>
      </c>
      <c r="AS1936" s="199">
        <v>1.0700757E-5</v>
      </c>
      <c r="AT1936" s="199">
        <v>1.0306907E-5</v>
      </c>
      <c r="AU1936" s="150">
        <f t="shared" si="811"/>
        <v>1.7256879484131999E-8</v>
      </c>
      <c r="AV1936" s="150">
        <f t="shared" si="812"/>
        <v>3.9573804659169998E-11</v>
      </c>
      <c r="AW1936" s="163">
        <f t="shared" si="813"/>
        <v>1.4435443968530001E-3</v>
      </c>
      <c r="AX1936" s="196">
        <v>1.0432115999999999E-8</v>
      </c>
      <c r="AY1936" s="196">
        <v>3.1476211000000001E-11</v>
      </c>
      <c r="AZ1936" s="196">
        <v>8.5997506000000003E-16</v>
      </c>
      <c r="BA1936" s="108">
        <v>0</v>
      </c>
      <c r="BB1936" s="108">
        <v>0</v>
      </c>
      <c r="BC1936" s="196">
        <v>8.0792359000000003E-13</v>
      </c>
      <c r="BD1936" s="196">
        <v>6.8236543000000002E-9</v>
      </c>
      <c r="BE1936" s="196">
        <v>1.8424599E-13</v>
      </c>
      <c r="BF1936" s="196">
        <v>7.8908377000000002E-12</v>
      </c>
      <c r="BG1936" s="108">
        <v>0</v>
      </c>
      <c r="BH1936" s="108">
        <v>0</v>
      </c>
      <c r="BI1936" s="196">
        <v>4.8092370999999996E-16</v>
      </c>
      <c r="BJ1936" s="196">
        <v>1.7920165999999999E-14</v>
      </c>
      <c r="BK1936" s="196">
        <v>3.2489044E-15</v>
      </c>
      <c r="BL1936" s="196">
        <v>2.3880591999999999E-14</v>
      </c>
      <c r="BM1936" s="196">
        <v>2.7737995E-13</v>
      </c>
      <c r="BN1936" s="108">
        <v>0</v>
      </c>
      <c r="BO1936" s="196">
        <v>5.9296853000000001E-8</v>
      </c>
      <c r="BP1936" s="108">
        <v>1.4434851E-3</v>
      </c>
      <c r="BQ1936" s="108">
        <v>0</v>
      </c>
      <c r="BR1936" s="108">
        <v>0</v>
      </c>
      <c r="BS1936" s="108">
        <v>0</v>
      </c>
      <c r="BU1936" s="172">
        <v>6.0310156000000004E-7</v>
      </c>
      <c r="BV1936" s="172">
        <v>5.4401818999999998E-8</v>
      </c>
      <c r="BW1936" s="172">
        <v>3.1344296000000002E-7</v>
      </c>
      <c r="BX1936" s="172">
        <v>1.7042224999999999E-11</v>
      </c>
      <c r="BY1936" s="172">
        <v>4.7634111999999998E-8</v>
      </c>
      <c r="BZ1936" s="69">
        <v>0</v>
      </c>
      <c r="CA1936" s="69">
        <v>0</v>
      </c>
      <c r="CB1936" s="69">
        <v>0</v>
      </c>
      <c r="CC1936" s="172">
        <v>2.3342362E-10</v>
      </c>
      <c r="CD1936" s="172">
        <v>6.0237909999999996E-10</v>
      </c>
      <c r="CE1936" s="69">
        <v>0</v>
      </c>
      <c r="CF1936" s="69">
        <v>0</v>
      </c>
      <c r="CG1936" s="69">
        <v>0</v>
      </c>
      <c r="CH1936" s="172">
        <v>9.2946046999999996E-9</v>
      </c>
      <c r="CI1936" s="172">
        <v>1.7747522E-7</v>
      </c>
      <c r="CJ1936" s="172">
        <v>9.0771745000000006E-18</v>
      </c>
      <c r="CK1936" s="69">
        <v>0</v>
      </c>
      <c r="CM1936" s="198">
        <v>0</v>
      </c>
      <c r="CN1936" s="198">
        <v>1.1241503999999999E-2</v>
      </c>
      <c r="CO1936" s="198">
        <v>0</v>
      </c>
      <c r="CP1936" s="197">
        <v>3.7220932000000002E-5</v>
      </c>
      <c r="CQ1936" s="197">
        <v>2.1758337999999999E-13</v>
      </c>
      <c r="CR1936" s="197">
        <v>2.5714082999999999E-11</v>
      </c>
      <c r="CS1936" s="197">
        <v>2.3532203000000001E-6</v>
      </c>
      <c r="CT1936" s="198">
        <v>8.8324435000000003E-3</v>
      </c>
      <c r="CU1936" s="198">
        <v>0</v>
      </c>
      <c r="CV1936" s="198">
        <v>0</v>
      </c>
    </row>
    <row r="1937" spans="1:100" ht="14.4">
      <c r="A1937" t="s">
        <v>1914</v>
      </c>
      <c r="B1937" s="85" t="s">
        <v>912</v>
      </c>
      <c r="C1937" s="113" t="str">
        <f t="shared" si="799"/>
        <v>C.070.01.106</v>
      </c>
      <c r="D1937" s="9" t="s">
        <v>166</v>
      </c>
      <c r="E1937" s="117" t="s">
        <v>913</v>
      </c>
      <c r="F1937" s="115" t="str">
        <f t="shared" si="800"/>
        <v>Container ship (min weight/volume ratio 0.41 ton/m3)</v>
      </c>
      <c r="G1937" s="143">
        <f t="shared" si="801"/>
        <v>4.7754108000000002E-3</v>
      </c>
      <c r="I1937" s="118">
        <f t="shared" si="802"/>
        <v>1.3129876462722001E-3</v>
      </c>
      <c r="K1937" s="161">
        <f t="shared" si="803"/>
        <v>1.4566143269E-5</v>
      </c>
      <c r="L1937" s="161">
        <f t="shared" si="804"/>
        <v>1.6858393601319998E-4</v>
      </c>
      <c r="M1937" s="162">
        <f t="shared" si="805"/>
        <v>4.1352594699000002E-4</v>
      </c>
      <c r="N1937" s="161">
        <v>7.1631161999999998E-4</v>
      </c>
      <c r="O1937" s="132">
        <v>1.5845513E-4</v>
      </c>
      <c r="P1937" s="164">
        <v>1.0111145E-5</v>
      </c>
      <c r="Q1937" s="164">
        <v>1.2807495E-5</v>
      </c>
      <c r="R1937" s="164">
        <v>1.3390558999999999E-6</v>
      </c>
      <c r="S1937" s="164">
        <v>6.0987038999999998E-8</v>
      </c>
      <c r="T1937" s="164">
        <v>3.5860533000000001E-7</v>
      </c>
      <c r="U1937" s="164">
        <v>9.1292572999999995E-9</v>
      </c>
      <c r="V1937" s="164">
        <v>2.7387699E-7</v>
      </c>
      <c r="W1937" s="132">
        <v>0</v>
      </c>
      <c r="X1937" s="132">
        <v>4.1325207000000001E-4</v>
      </c>
      <c r="Y1937" s="164">
        <v>8.5317558999999998E-9</v>
      </c>
      <c r="Z1937" s="132">
        <v>0</v>
      </c>
      <c r="AA1937" s="132">
        <v>0</v>
      </c>
      <c r="AC1937" s="118">
        <f t="shared" si="806"/>
        <v>7.1631161999999998E-4</v>
      </c>
      <c r="AD1937" s="118">
        <f t="shared" si="807"/>
        <v>1.8314154752629999E-4</v>
      </c>
      <c r="AE1937" s="118">
        <f t="shared" si="808"/>
        <v>1.6857540425729999E-4</v>
      </c>
      <c r="AF1937" s="118">
        <f t="shared" si="809"/>
        <v>1.6858393601319998E-4</v>
      </c>
      <c r="AG1937" s="118">
        <f t="shared" si="810"/>
        <v>4.1352594699000002E-4</v>
      </c>
      <c r="AI1937" s="69">
        <v>6.2722449E-2</v>
      </c>
      <c r="AJ1937" s="69">
        <v>6.2416305999999998E-2</v>
      </c>
      <c r="AK1937" s="69">
        <v>2.1243434E-4</v>
      </c>
      <c r="AL1937" s="69">
        <v>0</v>
      </c>
      <c r="AM1937" s="69">
        <v>0</v>
      </c>
      <c r="AN1937" s="172">
        <v>4.1406974999999997E-5</v>
      </c>
      <c r="AO1937" s="172">
        <v>5.2301374999999999E-5</v>
      </c>
      <c r="AQ1937" s="116">
        <v>1.3120105E-4</v>
      </c>
      <c r="AR1937" s="116">
        <v>1.2227696000000001E-4</v>
      </c>
      <c r="AS1937" s="199">
        <v>4.5457005000000001E-6</v>
      </c>
      <c r="AT1937" s="199">
        <v>4.3783923999999998E-6</v>
      </c>
      <c r="AU1937" s="150">
        <f t="shared" si="811"/>
        <v>7.330752783388E-9</v>
      </c>
      <c r="AV1937" s="150">
        <f t="shared" si="812"/>
        <v>1.6811022097570002E-11</v>
      </c>
      <c r="AW1937" s="163">
        <f t="shared" si="813"/>
        <v>6.1322021940799995E-4</v>
      </c>
      <c r="AX1937" s="196">
        <v>4.4315812000000001E-9</v>
      </c>
      <c r="AY1937" s="196">
        <v>1.337115E-11</v>
      </c>
      <c r="AZ1937" s="196">
        <v>3.6531892999999998E-16</v>
      </c>
      <c r="BA1937" s="108">
        <v>0</v>
      </c>
      <c r="BB1937" s="108">
        <v>0</v>
      </c>
      <c r="BC1937" s="196">
        <v>3.4320737000000002E-13</v>
      </c>
      <c r="BD1937" s="196">
        <v>2.8987004000000001E-9</v>
      </c>
      <c r="BE1937" s="196">
        <v>7.8268023E-14</v>
      </c>
      <c r="BF1937" s="196">
        <v>3.3520418000000002E-12</v>
      </c>
      <c r="BG1937" s="108">
        <v>0</v>
      </c>
      <c r="BH1937" s="108">
        <v>0</v>
      </c>
      <c r="BI1937" s="196">
        <v>2.0429723999999999E-16</v>
      </c>
      <c r="BJ1937" s="196">
        <v>7.6125180999999996E-15</v>
      </c>
      <c r="BK1937" s="196">
        <v>1.3801402999999999E-15</v>
      </c>
      <c r="BL1937" s="196">
        <v>1.0144518000000001E-14</v>
      </c>
      <c r="BM1937" s="196">
        <v>1.178315E-13</v>
      </c>
      <c r="BN1937" s="108">
        <v>0</v>
      </c>
      <c r="BO1937" s="196">
        <v>2.5189407999999999E-8</v>
      </c>
      <c r="BP1937" s="108">
        <v>6.1319502999999996E-4</v>
      </c>
      <c r="BQ1937" s="108">
        <v>0</v>
      </c>
      <c r="BR1937" s="108">
        <v>0</v>
      </c>
      <c r="BS1937" s="108">
        <v>0</v>
      </c>
      <c r="BU1937" s="172">
        <v>2.5619861000000002E-7</v>
      </c>
      <c r="BV1937" s="172">
        <v>2.3109989E-8</v>
      </c>
      <c r="BW1937" s="172">
        <v>1.3315112999999999E-7</v>
      </c>
      <c r="BX1937" s="172">
        <v>7.2395674999999998E-12</v>
      </c>
      <c r="BY1937" s="172">
        <v>2.0235055E-8</v>
      </c>
      <c r="BZ1937" s="69">
        <v>0</v>
      </c>
      <c r="CA1937" s="69">
        <v>0</v>
      </c>
      <c r="CB1937" s="69">
        <v>0</v>
      </c>
      <c r="CC1937" s="172">
        <v>9.9158765999999995E-11</v>
      </c>
      <c r="CD1937" s="172">
        <v>2.5589171E-10</v>
      </c>
      <c r="CE1937" s="69">
        <v>0</v>
      </c>
      <c r="CF1937" s="69">
        <v>0</v>
      </c>
      <c r="CG1937" s="69">
        <v>0</v>
      </c>
      <c r="CH1937" s="172">
        <v>3.9483645000000004E-9</v>
      </c>
      <c r="CI1937" s="172">
        <v>7.5391788000000003E-8</v>
      </c>
      <c r="CJ1937" s="172">
        <v>3.8559998000000001E-18</v>
      </c>
      <c r="CK1937" s="69">
        <v>0</v>
      </c>
      <c r="CM1937" s="198">
        <v>0</v>
      </c>
      <c r="CN1937" s="198">
        <v>4.7754108000000002E-3</v>
      </c>
      <c r="CO1937" s="198">
        <v>0</v>
      </c>
      <c r="CP1937" s="197">
        <v>1.5811517999999999E-5</v>
      </c>
      <c r="CQ1937" s="197">
        <v>9.2429804999999994E-14</v>
      </c>
      <c r="CR1937" s="197">
        <v>1.0923388E-11</v>
      </c>
      <c r="CS1937" s="197">
        <v>9.9965217000000007E-7</v>
      </c>
      <c r="CT1937" s="198">
        <v>3.7520375999999999E-3</v>
      </c>
      <c r="CU1937" s="198">
        <v>0</v>
      </c>
      <c r="CV1937" s="198">
        <v>0</v>
      </c>
    </row>
    <row r="1938" spans="1:100" ht="14.4">
      <c r="A1938" t="s">
        <v>917</v>
      </c>
      <c r="B1938" s="85" t="s">
        <v>912</v>
      </c>
      <c r="C1938" s="113" t="str">
        <f t="shared" si="799"/>
        <v>C.070.01.107</v>
      </c>
      <c r="D1938" s="9" t="s">
        <v>166</v>
      </c>
      <c r="E1938" s="117" t="s">
        <v>913</v>
      </c>
      <c r="F1938" s="115" t="str">
        <f t="shared" si="800"/>
        <v>Oil Supertanker</v>
      </c>
      <c r="G1938" s="143">
        <f t="shared" si="801"/>
        <v>2.8829613333333334E-3</v>
      </c>
      <c r="I1938" s="118">
        <f t="shared" si="802"/>
        <v>7.9266324077299994E-4</v>
      </c>
      <c r="K1938" s="161">
        <f t="shared" si="803"/>
        <v>8.7937201900000016E-6</v>
      </c>
      <c r="L1938" s="161">
        <f t="shared" si="804"/>
        <v>1.01775738423E-4</v>
      </c>
      <c r="M1938" s="162">
        <f t="shared" si="805"/>
        <v>2.4964958215999996E-4</v>
      </c>
      <c r="N1938" s="161">
        <v>4.324442E-4</v>
      </c>
      <c r="O1938" s="164">
        <v>9.5660881000000006E-5</v>
      </c>
      <c r="P1938" s="164">
        <v>6.1041953000000002E-6</v>
      </c>
      <c r="Q1938" s="164">
        <v>7.7320074000000004E-6</v>
      </c>
      <c r="R1938" s="164">
        <v>8.0840086000000001E-7</v>
      </c>
      <c r="S1938" s="164">
        <v>3.681846E-8</v>
      </c>
      <c r="T1938" s="164">
        <v>2.1649346999999999E-7</v>
      </c>
      <c r="U1938" s="164">
        <v>5.5114201999999996E-9</v>
      </c>
      <c r="V1938" s="164">
        <v>1.6534216E-7</v>
      </c>
      <c r="W1938" s="132">
        <v>0</v>
      </c>
      <c r="X1938" s="132">
        <v>2.4948423999999997E-4</v>
      </c>
      <c r="Y1938" s="164">
        <v>5.1507027999999997E-9</v>
      </c>
      <c r="Z1938" s="132">
        <v>0</v>
      </c>
      <c r="AA1938" s="132">
        <v>0</v>
      </c>
      <c r="AC1938" s="118">
        <f t="shared" si="806"/>
        <v>4.324442E-4</v>
      </c>
      <c r="AD1938" s="118">
        <f t="shared" si="807"/>
        <v>1.105643079102E-4</v>
      </c>
      <c r="AE1938" s="118">
        <f t="shared" si="808"/>
        <v>1.017705877202E-4</v>
      </c>
      <c r="AF1938" s="118">
        <f t="shared" si="809"/>
        <v>1.01775738423E-4</v>
      </c>
      <c r="AG1938" s="118">
        <f t="shared" si="810"/>
        <v>2.4964958215999996E-4</v>
      </c>
      <c r="AI1938" s="69">
        <v>3.7866143999999997E-2</v>
      </c>
      <c r="AJ1938" s="69">
        <v>3.7681323000000003E-2</v>
      </c>
      <c r="AK1938" s="69">
        <v>1.2824865E-4</v>
      </c>
      <c r="AL1938" s="69">
        <v>0</v>
      </c>
      <c r="AM1938" s="69">
        <v>0</v>
      </c>
      <c r="AN1938" s="172">
        <v>2.4997788E-5</v>
      </c>
      <c r="AO1938" s="172">
        <v>3.1574842000000003E-5</v>
      </c>
      <c r="AQ1938" s="199">
        <v>7.9207333E-5</v>
      </c>
      <c r="AR1938" s="199">
        <v>7.3819771999999998E-5</v>
      </c>
      <c r="AS1938" s="199">
        <v>2.7442829999999999E-6</v>
      </c>
      <c r="AT1938" s="199">
        <v>2.6432774999999999E-6</v>
      </c>
      <c r="AU1938" s="150">
        <f t="shared" si="811"/>
        <v>4.4256458579267997E-9</v>
      </c>
      <c r="AV1938" s="150">
        <f t="shared" si="812"/>
        <v>1.0148975492910002E-11</v>
      </c>
      <c r="AW1938" s="163">
        <f t="shared" si="813"/>
        <v>3.7020692708700004E-4</v>
      </c>
      <c r="AX1938" s="196">
        <v>2.6753881E-9</v>
      </c>
      <c r="AY1938" s="196">
        <v>8.0722917000000007E-12</v>
      </c>
      <c r="AZ1938" s="196">
        <v>2.2054654000000001E-16</v>
      </c>
      <c r="BA1938" s="108">
        <v>0</v>
      </c>
      <c r="BB1938" s="108">
        <v>0</v>
      </c>
      <c r="BC1938" s="196">
        <v>2.0719758E-13</v>
      </c>
      <c r="BD1938" s="196">
        <v>1.7499732999999999E-9</v>
      </c>
      <c r="BE1938" s="196">
        <v>4.7251156000000001E-14</v>
      </c>
      <c r="BF1938" s="196">
        <v>2.0236598000000002E-12</v>
      </c>
      <c r="BG1938" s="108">
        <v>0</v>
      </c>
      <c r="BH1938" s="108">
        <v>0</v>
      </c>
      <c r="BI1938" s="196">
        <v>1.2333620999999999E-16</v>
      </c>
      <c r="BJ1938" s="196">
        <v>4.5957501999999997E-15</v>
      </c>
      <c r="BK1938" s="196">
        <v>8.3320395999999999E-16</v>
      </c>
      <c r="BL1938" s="196">
        <v>6.1243427999999999E-15</v>
      </c>
      <c r="BM1938" s="196">
        <v>7.1136004E-14</v>
      </c>
      <c r="BN1938" s="108">
        <v>0</v>
      </c>
      <c r="BO1938" s="196">
        <v>1.5207087E-8</v>
      </c>
      <c r="BP1938" s="108">
        <v>3.7019172000000002E-4</v>
      </c>
      <c r="BQ1938" s="108">
        <v>0</v>
      </c>
      <c r="BR1938" s="108">
        <v>0</v>
      </c>
      <c r="BS1938" s="108">
        <v>0</v>
      </c>
      <c r="BU1938" s="172">
        <v>1.5466956000000001E-7</v>
      </c>
      <c r="BV1938" s="172">
        <v>1.3951722000000001E-8</v>
      </c>
      <c r="BW1938" s="172">
        <v>8.0384611000000007E-8</v>
      </c>
      <c r="BX1938" s="172">
        <v>4.3705963000000003E-12</v>
      </c>
      <c r="BY1938" s="172">
        <v>1.2216096999999999E-8</v>
      </c>
      <c r="BZ1938" s="69">
        <v>0</v>
      </c>
      <c r="CA1938" s="69">
        <v>0</v>
      </c>
      <c r="CB1938" s="69">
        <v>0</v>
      </c>
      <c r="CC1938" s="172">
        <v>5.9863098000000005E-11</v>
      </c>
      <c r="CD1938" s="172">
        <v>1.5448428000000001E-10</v>
      </c>
      <c r="CE1938" s="69">
        <v>0</v>
      </c>
      <c r="CF1938" s="69">
        <v>0</v>
      </c>
      <c r="CG1938" s="69">
        <v>0</v>
      </c>
      <c r="CH1938" s="172">
        <v>2.3836656000000001E-9</v>
      </c>
      <c r="CI1938" s="172">
        <v>4.5514745999999999E-8</v>
      </c>
      <c r="CJ1938" s="172">
        <v>2.3279041000000001E-18</v>
      </c>
      <c r="CK1938" s="69">
        <v>0</v>
      </c>
      <c r="CM1938" s="198">
        <v>0</v>
      </c>
      <c r="CN1938" s="198">
        <v>2.8829613E-3</v>
      </c>
      <c r="CO1938" s="198">
        <v>0</v>
      </c>
      <c r="CP1938" s="197">
        <v>9.5455650999999997E-6</v>
      </c>
      <c r="CQ1938" s="197">
        <v>5.5800760000000002E-14</v>
      </c>
      <c r="CR1938" s="197">
        <v>6.5945541999999996E-12</v>
      </c>
      <c r="CS1938" s="197">
        <v>6.0349960999999999E-7</v>
      </c>
      <c r="CT1938" s="198">
        <v>2.2651411000000001E-3</v>
      </c>
      <c r="CU1938" s="198">
        <v>0</v>
      </c>
      <c r="CV1938" s="198">
        <v>0</v>
      </c>
    </row>
    <row r="1939" spans="1:100" ht="14.4">
      <c r="A1939" t="s">
        <v>4001</v>
      </c>
      <c r="B1939" s="85" t="s">
        <v>912</v>
      </c>
      <c r="C1939" s="113" t="str">
        <f t="shared" si="799"/>
        <v>C.070.01.108</v>
      </c>
      <c r="D1939" s="9" t="s">
        <v>166</v>
      </c>
      <c r="E1939" s="117" t="s">
        <v>1108</v>
      </c>
      <c r="F1939" s="115" t="str">
        <f t="shared" si="800"/>
        <v>Container ship (max weight/volume ratio 0.41 ton/m3) (m3km)</v>
      </c>
      <c r="G1939" s="143">
        <f t="shared" si="801"/>
        <v>1.9591429333333335E-3</v>
      </c>
      <c r="I1939" s="118">
        <f t="shared" si="802"/>
        <v>5.3866160293780001E-4</v>
      </c>
      <c r="K1939" s="161">
        <f t="shared" si="803"/>
        <v>5.9758535039999997E-6</v>
      </c>
      <c r="L1939" s="161">
        <f t="shared" si="804"/>
        <v>6.9162639643800003E-5</v>
      </c>
      <c r="M1939" s="162">
        <f t="shared" si="805"/>
        <v>1.6965166978999999E-4</v>
      </c>
      <c r="N1939" s="161">
        <v>2.9387144E-4</v>
      </c>
      <c r="O1939" s="164">
        <v>6.5007232000000004E-5</v>
      </c>
      <c r="P1939" s="164">
        <v>4.1481620999999997E-6</v>
      </c>
      <c r="Q1939" s="164">
        <v>5.2543568E-6</v>
      </c>
      <c r="R1939" s="164">
        <v>5.4935624999999999E-7</v>
      </c>
      <c r="S1939" s="164">
        <v>2.5020323999999999E-8</v>
      </c>
      <c r="T1939" s="164">
        <v>1.4712013E-7</v>
      </c>
      <c r="U1939" s="164">
        <v>3.7453363000000003E-9</v>
      </c>
      <c r="V1939" s="164">
        <v>1.1235979E-7</v>
      </c>
      <c r="W1939" s="132">
        <v>0</v>
      </c>
      <c r="X1939" s="132">
        <v>1.6953931E-4</v>
      </c>
      <c r="Y1939" s="164">
        <v>3.5002074999999999E-9</v>
      </c>
      <c r="Z1939" s="132">
        <v>0</v>
      </c>
      <c r="AA1939" s="132">
        <v>0</v>
      </c>
      <c r="AC1939" s="118">
        <f t="shared" si="806"/>
        <v>2.9387144E-4</v>
      </c>
      <c r="AD1939" s="118">
        <f t="shared" si="807"/>
        <v>7.5134992940299999E-5</v>
      </c>
      <c r="AE1939" s="118">
        <f t="shared" si="808"/>
        <v>6.9159139436299996E-5</v>
      </c>
      <c r="AF1939" s="118">
        <f t="shared" si="809"/>
        <v>6.9162639643800003E-5</v>
      </c>
      <c r="AG1939" s="118">
        <f t="shared" si="810"/>
        <v>1.6965166978999999E-4</v>
      </c>
      <c r="AI1939" s="69">
        <v>2.5732287E-2</v>
      </c>
      <c r="AJ1939" s="69">
        <v>2.5606690000000001E-2</v>
      </c>
      <c r="AK1939" s="172">
        <v>8.7152548999999997E-5</v>
      </c>
      <c r="AL1939" s="69">
        <v>0</v>
      </c>
      <c r="AM1939" s="69">
        <v>0</v>
      </c>
      <c r="AN1939" s="172">
        <v>1.6987477E-5</v>
      </c>
      <c r="AO1939" s="172">
        <v>2.1456974E-5</v>
      </c>
      <c r="AQ1939" s="199">
        <v>5.3826072E-5</v>
      </c>
      <c r="AR1939" s="199">
        <v>5.0164906000000001E-5</v>
      </c>
      <c r="AS1939" s="199">
        <v>1.8649027999999999E-6</v>
      </c>
      <c r="AT1939" s="199">
        <v>1.7962635E-6</v>
      </c>
      <c r="AU1939" s="150">
        <f t="shared" si="811"/>
        <v>3.0074883060094996E-9</v>
      </c>
      <c r="AV1939" s="150">
        <f t="shared" si="812"/>
        <v>6.8968296425040008E-12</v>
      </c>
      <c r="AW1939" s="163">
        <f t="shared" si="813"/>
        <v>2.5157752411600001E-4</v>
      </c>
      <c r="AX1939" s="196">
        <v>1.8180846E-9</v>
      </c>
      <c r="AY1939" s="196">
        <v>5.4856001E-12</v>
      </c>
      <c r="AZ1939" s="196">
        <v>1.4987443E-16</v>
      </c>
      <c r="BA1939" s="108">
        <v>0</v>
      </c>
      <c r="BB1939" s="108">
        <v>0</v>
      </c>
      <c r="BC1939" s="196">
        <v>1.4080302999999999E-13</v>
      </c>
      <c r="BD1939" s="196">
        <v>1.1892104E-9</v>
      </c>
      <c r="BE1939" s="196">
        <v>3.2109958000000003E-14</v>
      </c>
      <c r="BF1939" s="196">
        <v>1.3751966000000001E-12</v>
      </c>
      <c r="BG1939" s="108">
        <v>0</v>
      </c>
      <c r="BH1939" s="108">
        <v>0</v>
      </c>
      <c r="BI1939" s="196">
        <v>8.3814254000000003E-17</v>
      </c>
      <c r="BJ1939" s="196">
        <v>3.1230843999999999E-15</v>
      </c>
      <c r="BK1939" s="196">
        <v>5.6621142000000002E-16</v>
      </c>
      <c r="BL1939" s="196">
        <v>4.1618534999999997E-15</v>
      </c>
      <c r="BM1939" s="196">
        <v>4.8341125999999998E-14</v>
      </c>
      <c r="BN1939" s="108">
        <v>0</v>
      </c>
      <c r="BO1939" s="196">
        <v>1.0334116000000001E-8</v>
      </c>
      <c r="BP1939" s="108">
        <v>2.5156719000000001E-4</v>
      </c>
      <c r="BQ1939" s="108">
        <v>0</v>
      </c>
      <c r="BR1939" s="108">
        <v>0</v>
      </c>
      <c r="BS1939" s="108">
        <v>0</v>
      </c>
      <c r="BU1939" s="172">
        <v>1.0510712E-7</v>
      </c>
      <c r="BV1939" s="172">
        <v>9.4810212000000008E-9</v>
      </c>
      <c r="BW1939" s="172">
        <v>5.4626102999999999E-8</v>
      </c>
      <c r="BX1939" s="172">
        <v>2.970079E-12</v>
      </c>
      <c r="BY1939" s="172">
        <v>8.3015609999999995E-9</v>
      </c>
      <c r="BZ1939" s="69">
        <v>0</v>
      </c>
      <c r="CA1939" s="69">
        <v>0</v>
      </c>
      <c r="CB1939" s="69">
        <v>0</v>
      </c>
      <c r="CC1939" s="172">
        <v>4.0680518999999998E-11</v>
      </c>
      <c r="CD1939" s="172">
        <v>1.0498121E-10</v>
      </c>
      <c r="CE1939" s="69">
        <v>0</v>
      </c>
      <c r="CF1939" s="69">
        <v>0</v>
      </c>
      <c r="CG1939" s="69">
        <v>0</v>
      </c>
      <c r="CH1939" s="172">
        <v>1.6198419E-9</v>
      </c>
      <c r="CI1939" s="172">
        <v>3.0929964000000001E-8</v>
      </c>
      <c r="CJ1939" s="172">
        <v>1.5819486000000001E-18</v>
      </c>
      <c r="CK1939" s="69">
        <v>0</v>
      </c>
      <c r="CM1939" s="198">
        <v>0</v>
      </c>
      <c r="CN1939" s="198">
        <v>1.9591429E-3</v>
      </c>
      <c r="CO1939" s="198">
        <v>0</v>
      </c>
      <c r="CP1939" s="197">
        <v>6.4867766000000001E-6</v>
      </c>
      <c r="CQ1939" s="197">
        <v>3.7919919999999999E-14</v>
      </c>
      <c r="CR1939" s="197">
        <v>4.4813899999999997E-12</v>
      </c>
      <c r="CS1939" s="197">
        <v>4.1011371000000002E-7</v>
      </c>
      <c r="CT1939" s="198">
        <v>1.5392975E-3</v>
      </c>
      <c r="CU1939" s="198">
        <v>0</v>
      </c>
      <c r="CV1939" s="198">
        <v>0</v>
      </c>
    </row>
    <row r="1940" spans="1:100" ht="14.4">
      <c r="A1940" t="s">
        <v>4002</v>
      </c>
      <c r="B1940" s="85" t="s">
        <v>912</v>
      </c>
      <c r="C1940" s="113" t="str">
        <f t="shared" si="799"/>
        <v>C.070.01.110</v>
      </c>
      <c r="D1940" s="9" t="s">
        <v>166</v>
      </c>
      <c r="E1940" s="117" t="s">
        <v>2613</v>
      </c>
      <c r="F1940" s="115" t="str">
        <f t="shared" si="800"/>
        <v>Reefer 40 food container (min weight 435 kg/ m3)</v>
      </c>
      <c r="G1940" s="143">
        <f t="shared" si="801"/>
        <v>0.32715333333333335</v>
      </c>
      <c r="I1940" s="118">
        <f t="shared" si="802"/>
        <v>0.11999441464289831</v>
      </c>
      <c r="K1940" s="161">
        <f t="shared" si="803"/>
        <v>3.9358305100000001E-3</v>
      </c>
      <c r="L1940" s="161">
        <f t="shared" si="804"/>
        <v>3.4686871075500003E-2</v>
      </c>
      <c r="M1940" s="162">
        <f t="shared" si="805"/>
        <v>3.2298713057398301E-2</v>
      </c>
      <c r="N1940" s="161">
        <v>4.9072999999999999E-2</v>
      </c>
      <c r="O1940" s="132">
        <v>1.7511373E-2</v>
      </c>
      <c r="P1940" s="132">
        <v>3.4428122E-3</v>
      </c>
      <c r="Q1940" s="132">
        <v>3.259783E-3</v>
      </c>
      <c r="R1940" s="132">
        <v>2.7520597999999998E-4</v>
      </c>
      <c r="S1940" s="132">
        <v>2.0122339000000001E-4</v>
      </c>
      <c r="T1940" s="132">
        <v>1.9961813999999999E-4</v>
      </c>
      <c r="U1940" s="132">
        <v>2.8270790000000002E-4</v>
      </c>
      <c r="V1940" s="132">
        <v>3.1101228000000002E-2</v>
      </c>
      <c r="W1940" s="132">
        <v>1.3441231E-2</v>
      </c>
      <c r="X1940" s="132">
        <v>1.0680005999999999E-3</v>
      </c>
      <c r="Y1940" s="164">
        <v>8.7469755000000008E-6</v>
      </c>
      <c r="Z1940" s="132">
        <v>1.2948248E-4</v>
      </c>
      <c r="AA1940" s="164">
        <v>1.9773983000000001E-9</v>
      </c>
      <c r="AC1940" s="118">
        <f t="shared" si="806"/>
        <v>4.9072999999999999E-2</v>
      </c>
      <c r="AD1940" s="118">
        <f t="shared" si="807"/>
        <v>2.5172723609999999E-2</v>
      </c>
      <c r="AE1940" s="118">
        <f t="shared" si="808"/>
        <v>2.1366375579999999E-2</v>
      </c>
      <c r="AF1940" s="118">
        <f t="shared" si="809"/>
        <v>3.4686871075500003E-2</v>
      </c>
      <c r="AG1940" s="118">
        <f t="shared" si="810"/>
        <v>3.2169230577398303E-2</v>
      </c>
      <c r="AI1940" s="69">
        <v>5.0458753999999999</v>
      </c>
      <c r="AJ1940" s="69">
        <v>4.5622217999999997</v>
      </c>
      <c r="AK1940" s="69">
        <v>0.10017287</v>
      </c>
      <c r="AL1940" s="69">
        <v>0</v>
      </c>
      <c r="AM1940" s="69">
        <v>0.27286223999999998</v>
      </c>
      <c r="AN1940" s="69">
        <v>4.6283246E-2</v>
      </c>
      <c r="AO1940" s="69">
        <v>6.4335312000000006E-2</v>
      </c>
      <c r="AQ1940" s="116">
        <v>1.0971259000000001E-2</v>
      </c>
      <c r="AR1940" s="116">
        <v>1.0327677E-2</v>
      </c>
      <c r="AS1940" s="116">
        <v>3.5929652999999999E-4</v>
      </c>
      <c r="AT1940" s="116">
        <v>2.8428531000000001E-4</v>
      </c>
      <c r="AU1940" s="150">
        <f t="shared" si="811"/>
        <v>6.1916528533020944E-7</v>
      </c>
      <c r="AV1940" s="150">
        <f t="shared" si="812"/>
        <v>1.3287593568505792E-9</v>
      </c>
      <c r="AW1940" s="163">
        <f t="shared" si="813"/>
        <v>3.9815868900000002E-2</v>
      </c>
      <c r="AX1940" s="196">
        <v>3.0464142000000002E-7</v>
      </c>
      <c r="AY1940" s="196">
        <v>9.1921625E-10</v>
      </c>
      <c r="AZ1940" s="196">
        <v>2.5112605000000001E-14</v>
      </c>
      <c r="BA1940" s="196">
        <v>2.4457409000000002E-12</v>
      </c>
      <c r="BB1940" s="196">
        <v>5.9309365999999995E-17</v>
      </c>
      <c r="BC1940" s="196">
        <v>2.3757622999999998E-10</v>
      </c>
      <c r="BD1940" s="196">
        <v>2.9970659999999998E-7</v>
      </c>
      <c r="BE1940" s="196">
        <v>3.8770394E-11</v>
      </c>
      <c r="BF1940" s="196">
        <v>3.4678542000000002E-10</v>
      </c>
      <c r="BG1940" s="196">
        <v>2.2773850999999999E-11</v>
      </c>
      <c r="BH1940" s="196">
        <v>3.0207900999999998E-14</v>
      </c>
      <c r="BI1940" s="196">
        <v>1.0954414E-12</v>
      </c>
      <c r="BJ1940" s="196">
        <v>4.6400100999999997E-14</v>
      </c>
      <c r="BK1940" s="196">
        <v>1.6279843000000001E-14</v>
      </c>
      <c r="BL1940" s="196">
        <v>1.04636E-8</v>
      </c>
      <c r="BM1940" s="196">
        <v>4.1136433000000001E-9</v>
      </c>
      <c r="BN1940" s="196">
        <v>5.7909536999999996E-22</v>
      </c>
      <c r="BO1940" s="108">
        <v>2.4816869000000002E-3</v>
      </c>
      <c r="BP1940" s="108">
        <v>3.7334182E-2</v>
      </c>
      <c r="BQ1940" s="108">
        <v>0</v>
      </c>
      <c r="BR1940" s="108">
        <v>0</v>
      </c>
      <c r="BS1940" s="108">
        <v>0</v>
      </c>
      <c r="BU1940" s="172">
        <v>2.7697649000000001E-5</v>
      </c>
      <c r="BV1940" s="172">
        <v>2.4504724999999999E-6</v>
      </c>
      <c r="BW1940" s="172">
        <v>9.1219030999999997E-6</v>
      </c>
      <c r="BX1940" s="172">
        <v>3.3814142999999997E-8</v>
      </c>
      <c r="BY1940" s="172">
        <v>2.0487538999999998E-6</v>
      </c>
      <c r="BZ1940" s="172">
        <v>1.1643189E-7</v>
      </c>
      <c r="CA1940" s="172">
        <v>5.9156599999999999E-7</v>
      </c>
      <c r="CB1940" s="172">
        <v>1.8008226E-7</v>
      </c>
      <c r="CC1940" s="172">
        <v>2.7582179000000003E-7</v>
      </c>
      <c r="CD1940" s="172">
        <v>1.3600673000000001E-7</v>
      </c>
      <c r="CE1940" s="172">
        <v>1.6817587E-13</v>
      </c>
      <c r="CF1940" s="172">
        <v>1.2805955E-18</v>
      </c>
      <c r="CG1940" s="172">
        <v>1.0995472E-14</v>
      </c>
      <c r="CH1940" s="172">
        <v>7.7132084000000003E-7</v>
      </c>
      <c r="CI1940" s="172">
        <v>5.6519859000000004E-6</v>
      </c>
      <c r="CJ1940" s="172">
        <v>6.3194900000000004E-6</v>
      </c>
      <c r="CK1940" s="69">
        <v>0</v>
      </c>
      <c r="CM1940" s="197">
        <v>1.2970101E-14</v>
      </c>
      <c r="CN1940" s="198">
        <v>0.32630063999999998</v>
      </c>
      <c r="CO1940" s="198">
        <v>4.0682323999999999E-3</v>
      </c>
      <c r="CP1940" s="198">
        <v>1.7024328000000001E-3</v>
      </c>
      <c r="CQ1940" s="197">
        <v>4.4047048999999998E-9</v>
      </c>
      <c r="CR1940" s="197">
        <v>1.3112431E-8</v>
      </c>
      <c r="CS1940" s="197">
        <v>9.9710886999999999E-5</v>
      </c>
      <c r="CT1940" s="198">
        <v>5.9121568999999999E-2</v>
      </c>
      <c r="CU1940" s="197">
        <v>1.5125382999999999E-5</v>
      </c>
      <c r="CV1940" s="197">
        <v>5.1948053999999999E-5</v>
      </c>
    </row>
    <row r="1941" spans="1:100" ht="14.4">
      <c r="A1941" t="s">
        <v>4003</v>
      </c>
      <c r="B1941" s="85" t="s">
        <v>912</v>
      </c>
      <c r="C1941" s="113" t="str">
        <f t="shared" si="799"/>
        <v>C.070.01.111</v>
      </c>
      <c r="D1941" s="9" t="s">
        <v>166</v>
      </c>
      <c r="E1941" s="117" t="s">
        <v>3351</v>
      </c>
      <c r="F1941" s="115" t="str">
        <f t="shared" si="800"/>
        <v>Reefer 40 ft container (min weight 435 kg/ m3) in kg.day load factor = 1</v>
      </c>
      <c r="G1941" s="143">
        <f t="shared" si="801"/>
        <v>7.1744153333333331E-5</v>
      </c>
      <c r="I1941" s="118">
        <f t="shared" si="802"/>
        <v>2.6314565020039978E-5</v>
      </c>
      <c r="K1941" s="161">
        <f t="shared" si="803"/>
        <v>8.6312073299999997E-7</v>
      </c>
      <c r="L1941" s="161">
        <f t="shared" si="804"/>
        <v>7.6067701124E-6</v>
      </c>
      <c r="M1941" s="162">
        <f t="shared" si="805"/>
        <v>7.0830511746399801E-6</v>
      </c>
      <c r="N1941" s="165">
        <v>1.0761623E-5</v>
      </c>
      <c r="O1941" s="164">
        <v>3.8402135000000004E-6</v>
      </c>
      <c r="P1941" s="164">
        <v>7.5500267000000002E-7</v>
      </c>
      <c r="Q1941" s="164">
        <v>7.1486469999999999E-7</v>
      </c>
      <c r="R1941" s="164">
        <v>6.0352188000000004E-8</v>
      </c>
      <c r="S1941" s="164">
        <v>4.4127937E-8</v>
      </c>
      <c r="T1941" s="164">
        <v>4.3775907999999998E-8</v>
      </c>
      <c r="U1941" s="164">
        <v>6.1997345999999994E-8</v>
      </c>
      <c r="V1941" s="164">
        <v>6.8204447999999998E-6</v>
      </c>
      <c r="W1941" s="164">
        <v>2.9476383999999999E-6</v>
      </c>
      <c r="X1941" s="164">
        <v>2.3421065999999999E-7</v>
      </c>
      <c r="Y1941" s="164">
        <v>1.9181963999999999E-9</v>
      </c>
      <c r="Z1941" s="164">
        <v>2.8395281000000001E-8</v>
      </c>
      <c r="AA1941" s="164">
        <v>4.3363997999999999E-13</v>
      </c>
      <c r="AC1941" s="118">
        <f t="shared" si="806"/>
        <v>1.0761623E-5</v>
      </c>
      <c r="AD1941" s="118">
        <f t="shared" si="807"/>
        <v>5.5203342490000004E-6</v>
      </c>
      <c r="AE1941" s="118">
        <f t="shared" si="808"/>
        <v>4.6856087970000001E-6</v>
      </c>
      <c r="AF1941" s="118">
        <f t="shared" si="809"/>
        <v>7.6067701124E-6</v>
      </c>
      <c r="AG1941" s="118">
        <f t="shared" si="810"/>
        <v>7.0546558936399804E-6</v>
      </c>
      <c r="AI1941" s="69">
        <v>1.1065516000000001E-3</v>
      </c>
      <c r="AJ1941" s="69">
        <v>1.0004872000000001E-3</v>
      </c>
      <c r="AK1941" s="172">
        <v>2.1967733999999999E-5</v>
      </c>
      <c r="AL1941" s="69">
        <v>0</v>
      </c>
      <c r="AM1941" s="172">
        <v>5.9838211999999999E-5</v>
      </c>
      <c r="AN1941" s="172">
        <v>1.0149835E-5</v>
      </c>
      <c r="AO1941" s="172">
        <v>1.4108621E-5</v>
      </c>
      <c r="AQ1941" s="199">
        <v>2.4059777999999999E-6</v>
      </c>
      <c r="AR1941" s="199">
        <v>2.2648414000000002E-6</v>
      </c>
      <c r="AS1941" s="199">
        <v>7.8793098999999998E-8</v>
      </c>
      <c r="AT1941" s="199">
        <v>6.2343269000000001E-8</v>
      </c>
      <c r="AU1941" s="150">
        <f t="shared" si="811"/>
        <v>1.3578185817968645E-10</v>
      </c>
      <c r="AV1941" s="150">
        <f t="shared" si="812"/>
        <v>2.91394594581827E-13</v>
      </c>
      <c r="AW1941" s="163">
        <f t="shared" si="813"/>
        <v>8.7315502699999998E-6</v>
      </c>
      <c r="AX1941" s="196">
        <v>6.6807327999999995E-11</v>
      </c>
      <c r="AY1941" s="196">
        <v>2.0158251E-13</v>
      </c>
      <c r="AZ1941" s="196">
        <v>5.5071502000000001E-18</v>
      </c>
      <c r="BA1941" s="196">
        <v>5.3634668000000003E-16</v>
      </c>
      <c r="BB1941" s="196">
        <v>1.3006440000000001E-20</v>
      </c>
      <c r="BC1941" s="196">
        <v>5.2100049999999997E-14</v>
      </c>
      <c r="BD1941" s="196">
        <v>6.5725129999999995E-11</v>
      </c>
      <c r="BE1941" s="196">
        <v>8.5022792999999999E-15</v>
      </c>
      <c r="BF1941" s="196">
        <v>7.6049434000000003E-14</v>
      </c>
      <c r="BG1941" s="196">
        <v>4.9942655999999998E-15</v>
      </c>
      <c r="BH1941" s="196">
        <v>6.6245396000000001E-18</v>
      </c>
      <c r="BI1941" s="196">
        <v>2.4022839E-16</v>
      </c>
      <c r="BJ1941" s="196">
        <v>1.0175461E-17</v>
      </c>
      <c r="BK1941" s="196">
        <v>3.5701409000000003E-18</v>
      </c>
      <c r="BL1941" s="196">
        <v>2.2946489999999999E-12</v>
      </c>
      <c r="BM1941" s="196">
        <v>9.0211476999999997E-13</v>
      </c>
      <c r="BN1941" s="196">
        <v>1.269946E-25</v>
      </c>
      <c r="BO1941" s="196">
        <v>5.4422957000000003E-7</v>
      </c>
      <c r="BP1941" s="196">
        <v>8.1873206999999996E-6</v>
      </c>
      <c r="BQ1941" s="108">
        <v>0</v>
      </c>
      <c r="BR1941" s="108">
        <v>0</v>
      </c>
      <c r="BS1941" s="108">
        <v>0</v>
      </c>
      <c r="BU1941" s="172">
        <v>6.0740459000000001E-9</v>
      </c>
      <c r="BV1941" s="172">
        <v>5.3738433000000001E-10</v>
      </c>
      <c r="BW1941" s="172">
        <v>2.0004173E-9</v>
      </c>
      <c r="BX1941" s="172">
        <v>7.4153822000000003E-12</v>
      </c>
      <c r="BY1941" s="172">
        <v>4.4928813999999999E-10</v>
      </c>
      <c r="BZ1941" s="172">
        <v>2.5533309999999999E-11</v>
      </c>
      <c r="CA1941" s="172">
        <v>1.2972939E-10</v>
      </c>
      <c r="CB1941" s="172">
        <v>3.9491722999999997E-11</v>
      </c>
      <c r="CC1941" s="172">
        <v>6.0487233999999996E-11</v>
      </c>
      <c r="CD1941" s="172">
        <v>2.9826038000000002E-11</v>
      </c>
      <c r="CE1941" s="172">
        <v>3.6880672E-17</v>
      </c>
      <c r="CF1941" s="172">
        <v>2.8083236000000002E-22</v>
      </c>
      <c r="CG1941" s="172">
        <v>2.4112876E-18</v>
      </c>
      <c r="CH1941" s="172">
        <v>1.6914931000000001E-10</v>
      </c>
      <c r="CI1941" s="172">
        <v>1.2394706E-9</v>
      </c>
      <c r="CJ1941" s="172">
        <v>1.3858531000000001E-9</v>
      </c>
      <c r="CK1941" s="69">
        <v>0</v>
      </c>
      <c r="CM1941" s="197">
        <v>2.8443203999999999E-18</v>
      </c>
      <c r="CN1941" s="197">
        <v>7.1557157000000002E-5</v>
      </c>
      <c r="CO1941" s="197">
        <v>8.9215623000000005E-7</v>
      </c>
      <c r="CP1941" s="197">
        <v>3.7334052000000001E-7</v>
      </c>
      <c r="CQ1941" s="197">
        <v>9.6594404999999994E-13</v>
      </c>
      <c r="CR1941" s="197">
        <v>2.8755331000000001E-12</v>
      </c>
      <c r="CS1941" s="197">
        <v>2.1866422000000001E-8</v>
      </c>
      <c r="CT1941" s="197">
        <v>1.2965256000000001E-5</v>
      </c>
      <c r="CU1941" s="197">
        <v>3.3169698999999999E-9</v>
      </c>
      <c r="CV1941" s="197">
        <v>1.1392117E-8</v>
      </c>
    </row>
    <row r="1942" spans="1:100" ht="14.4">
      <c r="A1942" t="s">
        <v>4004</v>
      </c>
      <c r="B1942" s="85" t="s">
        <v>912</v>
      </c>
      <c r="C1942" s="113" t="str">
        <f t="shared" si="799"/>
        <v>C.070.01.112</v>
      </c>
      <c r="D1942" s="9" t="s">
        <v>166</v>
      </c>
      <c r="E1942" s="117" t="s">
        <v>2612</v>
      </c>
      <c r="F1942" s="115" t="str">
        <f t="shared" si="800"/>
        <v>Reefer 40 ft container (max weight 435 kg/ m3)</v>
      </c>
      <c r="G1942" s="143">
        <f t="shared" si="801"/>
        <v>142.39487333333335</v>
      </c>
      <c r="I1942" s="118">
        <f t="shared" si="802"/>
        <v>52.228077262771002</v>
      </c>
      <c r="K1942" s="161">
        <f t="shared" si="803"/>
        <v>1.7130869459999998</v>
      </c>
      <c r="L1942" s="161">
        <f t="shared" si="804"/>
        <v>15.097607868099999</v>
      </c>
      <c r="M1942" s="162">
        <f t="shared" si="805"/>
        <v>14.058151448671</v>
      </c>
      <c r="N1942" s="161">
        <v>21.359231000000001</v>
      </c>
      <c r="O1942" s="132">
        <v>7.6218994999999996</v>
      </c>
      <c r="P1942" s="132">
        <v>1.4984986</v>
      </c>
      <c r="Q1942" s="132">
        <v>1.4188343999999999</v>
      </c>
      <c r="R1942" s="132">
        <v>0.11978457000000001</v>
      </c>
      <c r="S1942" s="132">
        <v>8.7583334999999998E-2</v>
      </c>
      <c r="T1942" s="132">
        <v>8.6884640999999999E-2</v>
      </c>
      <c r="U1942" s="132">
        <v>0.12304981</v>
      </c>
      <c r="V1942" s="132">
        <v>13.536941000000001</v>
      </c>
      <c r="W1942" s="132">
        <v>5.8503527999999996</v>
      </c>
      <c r="X1942" s="132">
        <v>0.46485178999999999</v>
      </c>
      <c r="Y1942" s="132">
        <v>3.8071581000000002E-3</v>
      </c>
      <c r="Z1942" s="132">
        <v>5.6357798000000001E-2</v>
      </c>
      <c r="AA1942" s="164">
        <v>8.6067100000000002E-7</v>
      </c>
      <c r="AC1942" s="118">
        <f t="shared" si="806"/>
        <v>21.359231000000001</v>
      </c>
      <c r="AD1942" s="118">
        <f t="shared" si="807"/>
        <v>10.956534855999998</v>
      </c>
      <c r="AE1942" s="118">
        <f t="shared" si="808"/>
        <v>9.2998057079999992</v>
      </c>
      <c r="AF1942" s="118">
        <f t="shared" si="809"/>
        <v>15.097607868099999</v>
      </c>
      <c r="AG1942" s="118">
        <f t="shared" si="810"/>
        <v>14.001793650670999</v>
      </c>
      <c r="AI1942" s="69">
        <v>2196.2386999999999</v>
      </c>
      <c r="AJ1942" s="69">
        <v>1985.7264</v>
      </c>
      <c r="AK1942" s="69">
        <v>43.600664999999999</v>
      </c>
      <c r="AL1942" s="69">
        <v>0</v>
      </c>
      <c r="AM1942" s="69">
        <v>118.76445</v>
      </c>
      <c r="AN1942" s="69">
        <v>20.144978999999999</v>
      </c>
      <c r="AO1942" s="69">
        <v>28.002217000000002</v>
      </c>
      <c r="AQ1942" s="116">
        <v>4.7752867999999999</v>
      </c>
      <c r="AR1942" s="116">
        <v>4.4951651000000004</v>
      </c>
      <c r="AS1942" s="116">
        <v>0.15638534000000001</v>
      </c>
      <c r="AT1942" s="116">
        <v>0.12373638000000001</v>
      </c>
      <c r="AU1942" s="150">
        <f t="shared" si="811"/>
        <v>2.6949431740491464E-4</v>
      </c>
      <c r="AV1942" s="150">
        <f t="shared" si="812"/>
        <v>5.7834813892675215E-7</v>
      </c>
      <c r="AW1942" s="163">
        <f t="shared" si="813"/>
        <v>17.3300257</v>
      </c>
      <c r="AX1942" s="108">
        <v>1.3259647000000001E-4</v>
      </c>
      <c r="AY1942" s="196">
        <v>4.0009277000000002E-7</v>
      </c>
      <c r="AZ1942" s="196">
        <v>1.0930368E-11</v>
      </c>
      <c r="BA1942" s="196">
        <v>1.0645191000000001E-9</v>
      </c>
      <c r="BB1942" s="196">
        <v>2.5814653000000001E-14</v>
      </c>
      <c r="BC1942" s="196">
        <v>1.0340606E-7</v>
      </c>
      <c r="BD1942" s="108">
        <v>1.3044856999999999E-4</v>
      </c>
      <c r="BE1942" s="196">
        <v>1.6874978E-8</v>
      </c>
      <c r="BF1942" s="196">
        <v>1.5093982000000001E-7</v>
      </c>
      <c r="BG1942" s="196">
        <v>9.9124151999999997E-9</v>
      </c>
      <c r="BH1942" s="196">
        <v>1.3148117E-11</v>
      </c>
      <c r="BI1942" s="196">
        <v>4.7679552999999999E-10</v>
      </c>
      <c r="BJ1942" s="196">
        <v>2.0195840999999999E-11</v>
      </c>
      <c r="BK1942" s="196">
        <v>7.0858704999999999E-12</v>
      </c>
      <c r="BL1942" s="196">
        <v>4.5543261E-6</v>
      </c>
      <c r="BM1942" s="196">
        <v>1.7904806999999999E-6</v>
      </c>
      <c r="BN1942" s="196">
        <v>2.5205371000000001E-19</v>
      </c>
      <c r="BO1942" s="108">
        <v>1.0801647000000001</v>
      </c>
      <c r="BP1942" s="108">
        <v>16.249860999999999</v>
      </c>
      <c r="BQ1942" s="108">
        <v>0</v>
      </c>
      <c r="BR1942" s="108">
        <v>0</v>
      </c>
      <c r="BS1942" s="108">
        <v>0</v>
      </c>
      <c r="BU1942" s="69">
        <v>1.2055519000000001E-2</v>
      </c>
      <c r="BV1942" s="69">
        <v>1.0665786000000001E-3</v>
      </c>
      <c r="BW1942" s="69">
        <v>3.9703469999999999E-3</v>
      </c>
      <c r="BX1942" s="172">
        <v>1.4717749E-5</v>
      </c>
      <c r="BY1942" s="69">
        <v>8.9172882999999999E-4</v>
      </c>
      <c r="BZ1942" s="172">
        <v>5.0677475000000002E-5</v>
      </c>
      <c r="CA1942" s="69">
        <v>2.5748161E-4</v>
      </c>
      <c r="CB1942" s="172">
        <v>7.8381564999999999E-5</v>
      </c>
      <c r="CC1942" s="69">
        <v>1.200526E-4</v>
      </c>
      <c r="CD1942" s="172">
        <v>5.9197507000000003E-5</v>
      </c>
      <c r="CE1942" s="172">
        <v>7.3199258000000001E-11</v>
      </c>
      <c r="CF1942" s="172">
        <v>5.5738464000000005E-16</v>
      </c>
      <c r="CG1942" s="172">
        <v>4.7858256000000003E-12</v>
      </c>
      <c r="CH1942" s="69">
        <v>3.3572065999999998E-4</v>
      </c>
      <c r="CI1942" s="69">
        <v>2.4600507999999999E-3</v>
      </c>
      <c r="CJ1942" s="69">
        <v>2.7505848000000002E-3</v>
      </c>
      <c r="CK1942" s="69">
        <v>0</v>
      </c>
      <c r="CM1942" s="197">
        <v>5.6452914999999997E-12</v>
      </c>
      <c r="CN1942" s="198">
        <v>142.02373</v>
      </c>
      <c r="CO1942" s="198">
        <v>1.7707154000000001</v>
      </c>
      <c r="CP1942" s="198">
        <v>0.74099106999999997</v>
      </c>
      <c r="CQ1942" s="197">
        <v>1.9171665000000001E-6</v>
      </c>
      <c r="CR1942" s="197">
        <v>5.7072411999999997E-6</v>
      </c>
      <c r="CS1942" s="198">
        <v>4.3399585999999997E-2</v>
      </c>
      <c r="CT1942" s="198">
        <v>25.732914000000001</v>
      </c>
      <c r="CU1942" s="198">
        <v>6.5833869E-3</v>
      </c>
      <c r="CV1942" s="198">
        <v>2.2610610999999999E-2</v>
      </c>
    </row>
    <row r="1943" spans="1:100" ht="14.4">
      <c r="A1943" t="s">
        <v>4005</v>
      </c>
      <c r="B1943" s="85" t="s">
        <v>912</v>
      </c>
      <c r="C1943" s="113" t="str">
        <f t="shared" si="799"/>
        <v>C.070.01.113</v>
      </c>
      <c r="D1943" s="9" t="s">
        <v>166</v>
      </c>
      <c r="E1943" s="117" t="s">
        <v>3352</v>
      </c>
      <c r="F1943" s="115" t="str">
        <f t="shared" si="800"/>
        <v>Reefer 40 ft container (max weight 435 kg/ m3) in m3.day load factor 1</v>
      </c>
      <c r="G1943" s="143">
        <f t="shared" si="801"/>
        <v>3.1226946666666668E-2</v>
      </c>
      <c r="I1943" s="118">
        <f t="shared" si="802"/>
        <v>1.1453525910843639E-2</v>
      </c>
      <c r="K1943" s="161">
        <f t="shared" si="803"/>
        <v>3.75676956E-4</v>
      </c>
      <c r="L1943" s="161">
        <f t="shared" si="804"/>
        <v>3.3108789201000003E-3</v>
      </c>
      <c r="M1943" s="162">
        <f t="shared" si="805"/>
        <v>3.0829280347436402E-3</v>
      </c>
      <c r="N1943" s="161">
        <v>4.6840420000000002E-3</v>
      </c>
      <c r="O1943" s="132">
        <v>1.6714691999999999E-3</v>
      </c>
      <c r="P1943" s="132">
        <v>3.2861811000000002E-4</v>
      </c>
      <c r="Q1943" s="132">
        <v>3.1114788999999998E-4</v>
      </c>
      <c r="R1943" s="164">
        <v>2.6268545000000001E-5</v>
      </c>
      <c r="S1943" s="164">
        <v>1.9206872000000001E-5</v>
      </c>
      <c r="T1943" s="164">
        <v>1.9053649000000001E-5</v>
      </c>
      <c r="U1943" s="164">
        <v>2.6984607000000002E-5</v>
      </c>
      <c r="V1943" s="132">
        <v>2.9686274999999999E-3</v>
      </c>
      <c r="W1943" s="132">
        <v>1.2829721000000001E-3</v>
      </c>
      <c r="X1943" s="132">
        <v>1.0194118E-4</v>
      </c>
      <c r="Y1943" s="164">
        <v>8.3490309999999996E-7</v>
      </c>
      <c r="Z1943" s="164">
        <v>1.2359166000000001E-5</v>
      </c>
      <c r="AA1943" s="164">
        <v>1.8874363999999999E-10</v>
      </c>
      <c r="AC1943" s="118">
        <f t="shared" si="806"/>
        <v>4.6840420000000002E-3</v>
      </c>
      <c r="AD1943" s="118">
        <f t="shared" si="807"/>
        <v>2.4027488729999992E-3</v>
      </c>
      <c r="AE1943" s="118">
        <f t="shared" si="808"/>
        <v>2.0394310830000001E-3</v>
      </c>
      <c r="AF1943" s="118">
        <f t="shared" si="809"/>
        <v>3.3108789201000003E-3</v>
      </c>
      <c r="AG1943" s="118">
        <f t="shared" si="810"/>
        <v>3.07056886874364E-3</v>
      </c>
      <c r="AI1943" s="69">
        <v>0.48163128999999999</v>
      </c>
      <c r="AJ1943" s="69">
        <v>0.43546631000000002</v>
      </c>
      <c r="AK1943" s="69">
        <v>9.5615492999999996E-3</v>
      </c>
      <c r="AL1943" s="69">
        <v>0</v>
      </c>
      <c r="AM1943" s="69">
        <v>2.6044834999999999E-2</v>
      </c>
      <c r="AN1943" s="69">
        <v>4.4177586000000001E-3</v>
      </c>
      <c r="AO1943" s="69">
        <v>6.1408371000000002E-3</v>
      </c>
      <c r="AQ1943" s="116">
        <v>1.0472120000000001E-3</v>
      </c>
      <c r="AR1943" s="116">
        <v>9.8578182E-4</v>
      </c>
      <c r="AS1943" s="199">
        <v>3.4295029999999998E-5</v>
      </c>
      <c r="AT1943" s="199">
        <v>2.7135172000000001E-5</v>
      </c>
      <c r="AU1943" s="150">
        <f t="shared" si="811"/>
        <v>5.9099630220831112E-8</v>
      </c>
      <c r="AV1943" s="150">
        <f t="shared" si="812"/>
        <v>1.2683073302085526E-10</v>
      </c>
      <c r="AW1943" s="163">
        <f t="shared" si="813"/>
        <v>3.80044423E-3</v>
      </c>
      <c r="AX1943" s="196">
        <v>2.9078173E-8</v>
      </c>
      <c r="AY1943" s="196">
        <v>8.7739641999999999E-11</v>
      </c>
      <c r="AZ1943" s="196">
        <v>2.3970105000000002E-15</v>
      </c>
      <c r="BA1943" s="196">
        <v>2.3344717000000002E-13</v>
      </c>
      <c r="BB1943" s="196">
        <v>5.6611079999999998E-18</v>
      </c>
      <c r="BC1943" s="196">
        <v>2.2676768000000001E-11</v>
      </c>
      <c r="BD1943" s="196">
        <v>2.8607142000000002E-8</v>
      </c>
      <c r="BE1943" s="196">
        <v>3.7006530999999998E-12</v>
      </c>
      <c r="BF1943" s="196">
        <v>3.3100839E-11</v>
      </c>
      <c r="BG1943" s="196">
        <v>2.1737753000000002E-12</v>
      </c>
      <c r="BH1943" s="196">
        <v>2.8833589000000002E-15</v>
      </c>
      <c r="BI1943" s="196">
        <v>1.0456042E-13</v>
      </c>
      <c r="BJ1943" s="196">
        <v>4.4289124E-15</v>
      </c>
      <c r="BK1943" s="196">
        <v>1.553919E-15</v>
      </c>
      <c r="BL1943" s="196">
        <v>9.9875571999999993E-10</v>
      </c>
      <c r="BM1943" s="196">
        <v>3.9264927999999998E-10</v>
      </c>
      <c r="BN1943" s="196">
        <v>5.5274936999999995E-23</v>
      </c>
      <c r="BO1943" s="108">
        <v>2.3687822999999999E-4</v>
      </c>
      <c r="BP1943" s="108">
        <v>3.5635660000000002E-3</v>
      </c>
      <c r="BQ1943" s="108">
        <v>0</v>
      </c>
      <c r="BR1943" s="108">
        <v>0</v>
      </c>
      <c r="BS1943" s="108">
        <v>0</v>
      </c>
      <c r="BU1943" s="172">
        <v>2.6437541999999999E-6</v>
      </c>
      <c r="BV1943" s="172">
        <v>2.3389880999999999E-7</v>
      </c>
      <c r="BW1943" s="172">
        <v>8.7069012000000003E-7</v>
      </c>
      <c r="BX1943" s="172">
        <v>3.2275764999999999E-9</v>
      </c>
      <c r="BY1943" s="172">
        <v>1.9555457000000001E-7</v>
      </c>
      <c r="BZ1943" s="172">
        <v>1.1113480999999999E-8</v>
      </c>
      <c r="CA1943" s="172">
        <v>5.6465264999999998E-8</v>
      </c>
      <c r="CB1943" s="172">
        <v>1.718894E-8</v>
      </c>
      <c r="CC1943" s="172">
        <v>2.6327324999999999E-8</v>
      </c>
      <c r="CD1943" s="172">
        <v>1.2981909000000001E-8</v>
      </c>
      <c r="CE1943" s="172">
        <v>1.6052468999999999E-14</v>
      </c>
      <c r="CF1943" s="172">
        <v>1.2223347000000001E-19</v>
      </c>
      <c r="CG1943" s="172">
        <v>1.0495231E-15</v>
      </c>
      <c r="CH1943" s="172">
        <v>7.3622951999999995E-8</v>
      </c>
      <c r="CI1943" s="172">
        <v>5.3948483000000001E-7</v>
      </c>
      <c r="CJ1943" s="172">
        <v>6.0319841999999999E-7</v>
      </c>
      <c r="CK1943" s="69">
        <v>0</v>
      </c>
      <c r="CM1943" s="197">
        <v>1.2380024999999999E-15</v>
      </c>
      <c r="CN1943" s="198">
        <v>3.1145556000000001E-2</v>
      </c>
      <c r="CO1943" s="198">
        <v>3.8831477999999998E-4</v>
      </c>
      <c r="CP1943" s="198">
        <v>1.6249803999999999E-4</v>
      </c>
      <c r="CQ1943" s="197">
        <v>4.2043124000000001E-10</v>
      </c>
      <c r="CR1943" s="197">
        <v>1.251588E-9</v>
      </c>
      <c r="CS1943" s="197">
        <v>9.5174529999999997E-6</v>
      </c>
      <c r="CT1943" s="198">
        <v>5.6431828000000003E-3</v>
      </c>
      <c r="CU1943" s="197">
        <v>1.4437252E-6</v>
      </c>
      <c r="CV1943" s="197">
        <v>4.9584672999999996E-6</v>
      </c>
    </row>
    <row r="1944" spans="1:100">
      <c r="D1944" s="1" t="s">
        <v>1915</v>
      </c>
      <c r="R1944" s="3"/>
      <c r="S1944" s="3"/>
      <c r="T1944" s="3"/>
      <c r="U1944" s="3"/>
      <c r="Y1944" s="3"/>
      <c r="Z1944" s="3"/>
      <c r="AA1944" s="3"/>
      <c r="AC1944" s="142"/>
      <c r="AD1944" s="142"/>
      <c r="AE1944" s="142"/>
      <c r="AF1944" s="142"/>
      <c r="AG1944" s="142"/>
      <c r="AS1944" s="3"/>
      <c r="AT1944" s="3"/>
      <c r="AU1944" s="86"/>
      <c r="AV1944" s="86"/>
      <c r="AW1944" s="86"/>
      <c r="AX1944" s="3"/>
      <c r="AY1944" s="3"/>
      <c r="AZ1944" s="3"/>
      <c r="BA1944" s="3"/>
      <c r="BB1944" s="3"/>
      <c r="BC1944" s="3"/>
      <c r="BD1944" s="3"/>
      <c r="BE1944" s="3"/>
      <c r="BF1944" s="3"/>
      <c r="BG1944" s="3"/>
      <c r="BH1944" s="3"/>
      <c r="BI1944" s="3"/>
      <c r="BJ1944" s="3"/>
      <c r="BK1944" s="3"/>
      <c r="BL1944" s="3"/>
      <c r="BM1944" s="3"/>
      <c r="BN1944" s="3"/>
      <c r="BU1944" s="3"/>
      <c r="BV1944" s="3"/>
      <c r="BW1944" s="3"/>
      <c r="BX1944" s="3"/>
      <c r="BY1944" s="3"/>
      <c r="BZ1944" s="3"/>
      <c r="CA1944" s="3"/>
      <c r="CB1944" s="3"/>
      <c r="CC1944" s="3"/>
      <c r="CD1944" s="3"/>
      <c r="CE1944" s="3"/>
      <c r="CF1944" s="3"/>
      <c r="CG1944" s="3"/>
      <c r="CH1944" s="3"/>
      <c r="CI1944" s="3"/>
      <c r="CJ1944" s="3"/>
      <c r="CM1944" s="3"/>
      <c r="CQ1944" s="3"/>
      <c r="CR1944" s="3"/>
      <c r="CS1944" s="3"/>
      <c r="CU1944" s="3"/>
      <c r="CV1944" s="3"/>
    </row>
    <row r="1945" spans="1:100">
      <c r="B1945" s="85"/>
      <c r="D1945" s="1" t="s">
        <v>4006</v>
      </c>
      <c r="R1945" s="3"/>
      <c r="S1945" s="3"/>
      <c r="T1945" s="3"/>
      <c r="U1945" s="3"/>
      <c r="Y1945" s="3"/>
      <c r="Z1945" s="3"/>
      <c r="AA1945" s="3"/>
      <c r="AC1945" s="142"/>
      <c r="AD1945" s="142"/>
      <c r="AE1945" s="142"/>
      <c r="AF1945" s="142"/>
      <c r="AG1945" s="142"/>
      <c r="AS1945" s="3"/>
      <c r="AT1945" s="3"/>
      <c r="AU1945" s="86"/>
      <c r="AV1945" s="86"/>
      <c r="AW1945" s="86"/>
      <c r="AX1945" s="3"/>
      <c r="AY1945" s="3"/>
      <c r="AZ1945" s="3"/>
      <c r="BA1945" s="3"/>
      <c r="BB1945" s="3"/>
      <c r="BC1945" s="3"/>
      <c r="BD1945" s="3"/>
      <c r="BE1945" s="3"/>
      <c r="BF1945" s="3"/>
      <c r="BG1945" s="3"/>
      <c r="BH1945" s="3"/>
      <c r="BI1945" s="3"/>
      <c r="BJ1945" s="3"/>
      <c r="BK1945" s="3"/>
      <c r="BL1945" s="3"/>
      <c r="BM1945" s="3"/>
      <c r="BN1945" s="3"/>
      <c r="BU1945" s="3"/>
      <c r="BV1945" s="3"/>
      <c r="BW1945" s="3"/>
      <c r="BX1945" s="3"/>
      <c r="BY1945" s="3"/>
      <c r="BZ1945" s="3"/>
      <c r="CA1945" s="3"/>
      <c r="CB1945" s="3"/>
      <c r="CC1945" s="3"/>
      <c r="CD1945" s="3"/>
      <c r="CE1945" s="3"/>
      <c r="CF1945" s="3"/>
      <c r="CG1945" s="3"/>
      <c r="CH1945" s="3"/>
      <c r="CI1945" s="3"/>
      <c r="CJ1945" s="3"/>
      <c r="CM1945" s="3"/>
      <c r="CQ1945" s="3"/>
      <c r="CR1945" s="3"/>
      <c r="CS1945" s="3"/>
      <c r="CU1945" s="3"/>
      <c r="CV1945" s="3"/>
    </row>
    <row r="1946" spans="1:100" ht="14.4">
      <c r="A1946" t="s">
        <v>4007</v>
      </c>
      <c r="B1946" s="85" t="s">
        <v>4008</v>
      </c>
      <c r="C1946" s="113" t="str">
        <f t="shared" ref="C1946:C1957" si="814">MID(A1946,1,12)</f>
        <v>D.010.01.101</v>
      </c>
      <c r="D1946" s="9" t="s">
        <v>4006</v>
      </c>
      <c r="E1946" s="117" t="s">
        <v>2643</v>
      </c>
      <c r="F1946" s="115" t="str">
        <f t="shared" ref="F1946:F1957" si="815">MID(A1946, 21,85)</f>
        <v>Subsoiling</v>
      </c>
      <c r="G1946" s="143">
        <f t="shared" si="801"/>
        <v>6.1016721333333338E-3</v>
      </c>
      <c r="I1946" s="118">
        <f t="shared" si="802"/>
        <v>1.593729230278689E-3</v>
      </c>
      <c r="K1946" s="161">
        <f t="shared" si="803"/>
        <v>4.0391278510000002E-5</v>
      </c>
      <c r="L1946" s="161">
        <f t="shared" si="804"/>
        <v>1.3505512819999999E-4</v>
      </c>
      <c r="M1946" s="162">
        <f t="shared" si="805"/>
        <v>5.0303200356868901E-4</v>
      </c>
      <c r="N1946" s="161">
        <v>9.1525082000000002E-4</v>
      </c>
      <c r="O1946" s="164">
        <v>3.7675800000000003E-5</v>
      </c>
      <c r="P1946" s="164">
        <v>3.3845354E-5</v>
      </c>
      <c r="Q1946" s="164">
        <v>2.0909134999999998E-5</v>
      </c>
      <c r="R1946" s="164">
        <v>2.8708736999999998E-6</v>
      </c>
      <c r="S1946" s="164">
        <v>4.9235780999999999E-7</v>
      </c>
      <c r="T1946" s="164">
        <v>1.6118911999999999E-5</v>
      </c>
      <c r="U1946" s="164">
        <v>1.3707130999999999E-5</v>
      </c>
      <c r="V1946" s="164">
        <v>4.9563846000000004E-7</v>
      </c>
      <c r="W1946" s="164">
        <v>1.9077012000000001E-6</v>
      </c>
      <c r="X1946" s="132">
        <v>5.0251522999999998E-4</v>
      </c>
      <c r="Y1946" s="164">
        <v>4.7919142000000002E-5</v>
      </c>
      <c r="Z1946" s="164">
        <v>2.1135107999999998E-8</v>
      </c>
      <c r="AA1946" s="164">
        <v>6.8897191999999998E-16</v>
      </c>
      <c r="AC1946" s="118">
        <f t="shared" si="806"/>
        <v>9.1525082000000002E-4</v>
      </c>
      <c r="AD1946" s="118">
        <f t="shared" si="807"/>
        <v>1.2561956350999999E-4</v>
      </c>
      <c r="AE1946" s="118">
        <f t="shared" si="808"/>
        <v>8.5249420108000006E-5</v>
      </c>
      <c r="AF1946" s="118">
        <f t="shared" si="809"/>
        <v>1.3505512820000001E-4</v>
      </c>
      <c r="AG1946" s="118">
        <f t="shared" si="810"/>
        <v>5.0301086846068902E-4</v>
      </c>
      <c r="AI1946" s="69">
        <v>9.4242904000000002E-2</v>
      </c>
      <c r="AJ1946" s="69">
        <v>9.1271889999999994E-2</v>
      </c>
      <c r="AK1946" s="69">
        <v>3.1975949999999998E-4</v>
      </c>
      <c r="AL1946" s="69">
        <v>0</v>
      </c>
      <c r="AM1946" s="172">
        <v>6.0296369999999999E-5</v>
      </c>
      <c r="AN1946" s="69">
        <v>2.4825560999999999E-3</v>
      </c>
      <c r="AO1946" s="69">
        <v>1.0840235999999999E-4</v>
      </c>
      <c r="AQ1946" s="116">
        <v>1.181271E-4</v>
      </c>
      <c r="AR1946" s="116">
        <v>1.0678138000000001E-4</v>
      </c>
      <c r="AS1946" s="199">
        <v>4.8761444999999998E-6</v>
      </c>
      <c r="AT1946" s="199">
        <v>6.4695769000000003E-6</v>
      </c>
      <c r="AU1946" s="150">
        <f t="shared" si="811"/>
        <v>6.4017613749413939E-9</v>
      </c>
      <c r="AV1946" s="150">
        <f t="shared" si="812"/>
        <v>1.8033078787180479E-11</v>
      </c>
      <c r="AW1946" s="163">
        <f t="shared" si="813"/>
        <v>9.0610321670900004E-4</v>
      </c>
      <c r="AX1946" s="196">
        <v>5.6632682000000003E-9</v>
      </c>
      <c r="AY1946" s="196">
        <v>1.7087483E-11</v>
      </c>
      <c r="AZ1946" s="196">
        <v>4.6685293000000005E-16</v>
      </c>
      <c r="BA1946" s="196">
        <v>3.3606733E-19</v>
      </c>
      <c r="BB1946" s="196">
        <v>9.5326577999999995E-20</v>
      </c>
      <c r="BC1946" s="196">
        <v>6.1157210999999997E-13</v>
      </c>
      <c r="BD1946" s="196">
        <v>7.3237355999999996E-10</v>
      </c>
      <c r="BE1946" s="196">
        <v>1.3404759000000001E-13</v>
      </c>
      <c r="BF1946" s="196">
        <v>8.0194764E-13</v>
      </c>
      <c r="BG1946" s="196">
        <v>1.8278428000000001E-18</v>
      </c>
      <c r="BH1946" s="196">
        <v>2.2538744999999999E-20</v>
      </c>
      <c r="BI1946" s="196">
        <v>9.0198138999999994E-15</v>
      </c>
      <c r="BJ1946" s="196">
        <v>8.2706344000000002E-17</v>
      </c>
      <c r="BK1946" s="196">
        <v>2.9333624E-17</v>
      </c>
      <c r="BL1946" s="196">
        <v>2.228611E-13</v>
      </c>
      <c r="BM1946" s="196">
        <v>5.2851812999999998E-12</v>
      </c>
      <c r="BN1946" s="196">
        <v>9.3076665999999999E-25</v>
      </c>
      <c r="BO1946" s="196">
        <v>3.8566709E-8</v>
      </c>
      <c r="BP1946" s="108">
        <v>9.0606465000000005E-4</v>
      </c>
      <c r="BQ1946" s="108">
        <v>0</v>
      </c>
      <c r="BR1946" s="108">
        <v>0</v>
      </c>
      <c r="BS1946" s="108">
        <v>0</v>
      </c>
      <c r="BU1946" s="172">
        <v>3.1308787999999999E-7</v>
      </c>
      <c r="BV1946" s="172">
        <v>5.5502523000000003E-9</v>
      </c>
      <c r="BW1946" s="172">
        <v>1.7013081E-7</v>
      </c>
      <c r="BX1946" s="172">
        <v>1.618545E-9</v>
      </c>
      <c r="BY1946" s="172">
        <v>7.0750514000000003E-9</v>
      </c>
      <c r="BZ1946" s="172">
        <v>4.0896772E-11</v>
      </c>
      <c r="CA1946" s="172">
        <v>1.4520509000000001E-14</v>
      </c>
      <c r="CB1946" s="172">
        <v>6.5677665999999996E-11</v>
      </c>
      <c r="CC1946" s="172">
        <v>1.4405265999999999E-9</v>
      </c>
      <c r="CD1946" s="172">
        <v>1.1166472E-8</v>
      </c>
      <c r="CE1946" s="172">
        <v>2.7030520000000002E-16</v>
      </c>
      <c r="CF1946" s="172">
        <v>2.0582716999999999E-21</v>
      </c>
      <c r="CG1946" s="172">
        <v>1.7672768000000001E-17</v>
      </c>
      <c r="CH1946" s="172">
        <v>4.3531737000000001E-9</v>
      </c>
      <c r="CI1946" s="172">
        <v>1.1159185E-7</v>
      </c>
      <c r="CJ1946" s="172">
        <v>5.4605453999999999E-11</v>
      </c>
      <c r="CK1946" s="69">
        <v>0</v>
      </c>
      <c r="CM1946" s="197">
        <v>2.0846544999999999E-17</v>
      </c>
      <c r="CN1946" s="198">
        <v>6.1009065999999999E-3</v>
      </c>
      <c r="CO1946" s="197">
        <v>1.6385447E-6</v>
      </c>
      <c r="CP1946" s="197">
        <v>3.8061346E-6</v>
      </c>
      <c r="CQ1946" s="197">
        <v>4.0717683E-12</v>
      </c>
      <c r="CR1946" s="197">
        <v>4.8271226999999996E-10</v>
      </c>
      <c r="CS1946" s="197">
        <v>2.9987515999999998E-7</v>
      </c>
      <c r="CT1946" s="197">
        <v>7.5296605E-5</v>
      </c>
      <c r="CU1946" s="197">
        <v>1.2236058000000001E-12</v>
      </c>
      <c r="CV1946" s="197">
        <v>1.5139589E-8</v>
      </c>
    </row>
    <row r="1947" spans="1:100" ht="14.4">
      <c r="A1947" t="s">
        <v>4009</v>
      </c>
      <c r="B1947" s="85" t="s">
        <v>4008</v>
      </c>
      <c r="C1947" s="113" t="str">
        <f t="shared" si="814"/>
        <v>D.010.01.102</v>
      </c>
      <c r="D1947" s="9" t="s">
        <v>4006</v>
      </c>
      <c r="E1947" s="117" t="s">
        <v>2643</v>
      </c>
      <c r="F1947" s="115" t="str">
        <f t="shared" si="815"/>
        <v>Ploughing</v>
      </c>
      <c r="G1947" s="143">
        <f t="shared" si="801"/>
        <v>6.7564859999999999E-3</v>
      </c>
      <c r="I1947" s="118">
        <f t="shared" si="802"/>
        <v>1.7647636350067628E-3</v>
      </c>
      <c r="K1947" s="161">
        <f t="shared" si="803"/>
        <v>4.4725952710000005E-5</v>
      </c>
      <c r="L1947" s="161">
        <f t="shared" si="804"/>
        <v>1.495488501E-4</v>
      </c>
      <c r="M1947" s="162">
        <f t="shared" si="805"/>
        <v>5.5701593219676293E-4</v>
      </c>
      <c r="N1947" s="161">
        <v>1.0134728999999999E-3</v>
      </c>
      <c r="O1947" s="164">
        <v>4.1719057000000001E-5</v>
      </c>
      <c r="P1947" s="164">
        <v>3.7477537999999999E-5</v>
      </c>
      <c r="Q1947" s="164">
        <v>2.3153042000000002E-5</v>
      </c>
      <c r="R1947" s="164">
        <v>3.1789674999999998E-6</v>
      </c>
      <c r="S1947" s="164">
        <v>5.4519621E-7</v>
      </c>
      <c r="T1947" s="164">
        <v>1.7848746999999999E-5</v>
      </c>
      <c r="U1947" s="164">
        <v>1.5178141E-5</v>
      </c>
      <c r="V1947" s="164">
        <v>5.4882892999999996E-7</v>
      </c>
      <c r="W1947" s="164">
        <v>2.1124300999999998E-6</v>
      </c>
      <c r="X1947" s="132">
        <v>5.5644370000000002E-4</v>
      </c>
      <c r="Y1947" s="164">
        <v>5.3061683999999997E-5</v>
      </c>
      <c r="Z1947" s="164">
        <v>2.3403266E-8</v>
      </c>
      <c r="AA1947" s="164">
        <v>7.6291037000000004E-16</v>
      </c>
      <c r="AC1947" s="118">
        <f t="shared" si="806"/>
        <v>1.0134728999999999E-3</v>
      </c>
      <c r="AD1947" s="118">
        <f t="shared" si="807"/>
        <v>1.3910068871000002E-4</v>
      </c>
      <c r="AE1947" s="118">
        <f t="shared" si="808"/>
        <v>9.4398139266000004E-5</v>
      </c>
      <c r="AF1947" s="118">
        <f t="shared" si="809"/>
        <v>1.495488501E-4</v>
      </c>
      <c r="AG1947" s="118">
        <f t="shared" si="810"/>
        <v>5.5699252893076298E-4</v>
      </c>
      <c r="AI1947" s="69">
        <v>0.10435678</v>
      </c>
      <c r="AJ1947" s="69">
        <v>0.10106692</v>
      </c>
      <c r="AK1947" s="69">
        <v>3.5407515000000002E-4</v>
      </c>
      <c r="AL1947" s="69">
        <v>0</v>
      </c>
      <c r="AM1947" s="172">
        <v>6.6767199999999993E-5</v>
      </c>
      <c r="AN1947" s="69">
        <v>2.7489768E-3</v>
      </c>
      <c r="AO1947" s="69">
        <v>1.2003578E-4</v>
      </c>
      <c r="AQ1947" s="116">
        <v>1.3080416E-4</v>
      </c>
      <c r="AR1947" s="116">
        <v>1.1824084E-4</v>
      </c>
      <c r="AS1947" s="199">
        <v>5.3994380000000001E-6</v>
      </c>
      <c r="AT1947" s="199">
        <v>7.1638729999999996E-6</v>
      </c>
      <c r="AU1947" s="150">
        <f t="shared" si="811"/>
        <v>7.0887795941276908E-9</v>
      </c>
      <c r="AV1947" s="150">
        <f t="shared" si="812"/>
        <v>1.9968335360849069E-11</v>
      </c>
      <c r="AW1947" s="163">
        <f t="shared" si="813"/>
        <v>1.0033436055749999E-3</v>
      </c>
      <c r="AX1947" s="196">
        <v>6.2710335000000003E-9</v>
      </c>
      <c r="AY1947" s="196">
        <v>1.8921260999999999E-11</v>
      </c>
      <c r="AZ1947" s="196">
        <v>5.1695421999999998E-16</v>
      </c>
      <c r="BA1947" s="196">
        <v>3.7213308999999999E-19</v>
      </c>
      <c r="BB1947" s="196">
        <v>1.0555675E-19</v>
      </c>
      <c r="BC1947" s="196">
        <v>6.7720424000000003E-13</v>
      </c>
      <c r="BD1947" s="196">
        <v>8.1096974000000002E-10</v>
      </c>
      <c r="BE1947" s="196">
        <v>1.4843317999999999E-13</v>
      </c>
      <c r="BF1947" s="196">
        <v>8.8801032000000001E-13</v>
      </c>
      <c r="BG1947" s="196">
        <v>2.0240014999999998E-18</v>
      </c>
      <c r="BH1947" s="196">
        <v>2.4957536999999999E-20</v>
      </c>
      <c r="BI1947" s="196">
        <v>9.9877938999999998E-15</v>
      </c>
      <c r="BJ1947" s="196">
        <v>9.1582146999999999E-17</v>
      </c>
      <c r="BK1947" s="196">
        <v>3.2481622E-17</v>
      </c>
      <c r="BL1947" s="196">
        <v>2.4677791000000002E-13</v>
      </c>
      <c r="BM1947" s="196">
        <v>5.8523715000000001E-12</v>
      </c>
      <c r="BN1947" s="196">
        <v>1.0306537999999999E-24</v>
      </c>
      <c r="BO1947" s="196">
        <v>4.2705574999999999E-8</v>
      </c>
      <c r="BP1947" s="108">
        <v>1.0033009E-3</v>
      </c>
      <c r="BQ1947" s="108">
        <v>0</v>
      </c>
      <c r="BR1947" s="108">
        <v>0</v>
      </c>
      <c r="BS1947" s="108">
        <v>0</v>
      </c>
      <c r="BU1947" s="172">
        <v>3.4668755E-7</v>
      </c>
      <c r="BV1947" s="172">
        <v>6.1458891000000003E-9</v>
      </c>
      <c r="BW1947" s="172">
        <v>1.8838875E-7</v>
      </c>
      <c r="BX1947" s="172">
        <v>1.7922425E-9</v>
      </c>
      <c r="BY1947" s="172">
        <v>7.8343252000000003E-9</v>
      </c>
      <c r="BZ1947" s="172">
        <v>4.5285693000000001E-11</v>
      </c>
      <c r="CA1947" s="172">
        <v>1.6078807999999999E-14</v>
      </c>
      <c r="CB1947" s="172">
        <v>7.2726001000000002E-11</v>
      </c>
      <c r="CC1947" s="172">
        <v>1.5951197000000001E-9</v>
      </c>
      <c r="CD1947" s="172">
        <v>1.2364825000000001E-8</v>
      </c>
      <c r="CE1947" s="172">
        <v>2.9931355999999998E-16</v>
      </c>
      <c r="CF1947" s="172">
        <v>2.2791594000000001E-21</v>
      </c>
      <c r="CG1947" s="172">
        <v>1.9569357999999999E-17</v>
      </c>
      <c r="CH1947" s="172">
        <v>4.8203434999999998E-9</v>
      </c>
      <c r="CI1947" s="172">
        <v>1.2356756999999999E-7</v>
      </c>
      <c r="CJ1947" s="172">
        <v>6.0465550999999996E-11</v>
      </c>
      <c r="CK1947" s="69">
        <v>0</v>
      </c>
      <c r="CM1947" s="197">
        <v>2.3083735E-17</v>
      </c>
      <c r="CN1947" s="198">
        <v>6.7556379999999996E-3</v>
      </c>
      <c r="CO1947" s="197">
        <v>1.8143884999999999E-6</v>
      </c>
      <c r="CP1947" s="197">
        <v>4.2145978999999999E-6</v>
      </c>
      <c r="CQ1947" s="197">
        <v>4.5087385000000004E-12</v>
      </c>
      <c r="CR1947" s="197">
        <v>5.3451554000000002E-10</v>
      </c>
      <c r="CS1947" s="197">
        <v>3.3205689000000002E-7</v>
      </c>
      <c r="CT1947" s="197">
        <v>8.3377216000000002E-5</v>
      </c>
      <c r="CU1947" s="197">
        <v>1.3549196E-12</v>
      </c>
      <c r="CV1947" s="197">
        <v>1.6764325999999998E-8</v>
      </c>
    </row>
    <row r="1948" spans="1:100" ht="14.4">
      <c r="A1948" t="s">
        <v>4010</v>
      </c>
      <c r="B1948" s="85" t="s">
        <v>4008</v>
      </c>
      <c r="C1948" s="113" t="str">
        <f t="shared" si="814"/>
        <v>D.010.01.103</v>
      </c>
      <c r="D1948" s="9" t="s">
        <v>4006</v>
      </c>
      <c r="E1948" s="117" t="s">
        <v>2643</v>
      </c>
      <c r="F1948" s="115" t="str">
        <f t="shared" si="815"/>
        <v>Power harrow</v>
      </c>
      <c r="G1948" s="143">
        <f t="shared" si="801"/>
        <v>4.7027522000000002E-3</v>
      </c>
      <c r="I1948" s="118">
        <f t="shared" si="802"/>
        <v>1.2283376527485309E-3</v>
      </c>
      <c r="K1948" s="161">
        <f t="shared" si="803"/>
        <v>3.1130839170000004E-5</v>
      </c>
      <c r="L1948" s="161">
        <f t="shared" si="804"/>
        <v>1.040912698E-4</v>
      </c>
      <c r="M1948" s="162">
        <f t="shared" si="805"/>
        <v>3.8770271377853099E-4</v>
      </c>
      <c r="N1948" s="161">
        <v>7.0541283000000003E-4</v>
      </c>
      <c r="O1948" s="164">
        <v>2.9037934000000002E-5</v>
      </c>
      <c r="P1948" s="164">
        <v>2.6085687000000001E-5</v>
      </c>
      <c r="Q1948" s="164">
        <v>1.6115333000000002E-5</v>
      </c>
      <c r="R1948" s="164">
        <v>2.2126734000000001E-6</v>
      </c>
      <c r="S1948" s="164">
        <v>3.7947577000000002E-7</v>
      </c>
      <c r="T1948" s="164">
        <v>1.2423356999999999E-5</v>
      </c>
      <c r="U1948" s="164">
        <v>1.0564520999999999E-5</v>
      </c>
      <c r="V1948" s="164">
        <v>3.8200428000000002E-7</v>
      </c>
      <c r="W1948" s="164">
        <v>1.4703257999999999E-6</v>
      </c>
      <c r="X1948" s="132">
        <v>3.8730441999999999E-4</v>
      </c>
      <c r="Y1948" s="164">
        <v>3.6932801999999999E-5</v>
      </c>
      <c r="Z1948" s="164">
        <v>1.6289498000000001E-8</v>
      </c>
      <c r="AA1948" s="164">
        <v>5.3101250999999997E-16</v>
      </c>
      <c r="AC1948" s="118">
        <f t="shared" si="806"/>
        <v>7.0541283000000003E-4</v>
      </c>
      <c r="AD1948" s="118">
        <f t="shared" si="807"/>
        <v>9.6818981169999991E-5</v>
      </c>
      <c r="AE1948" s="118">
        <f t="shared" si="808"/>
        <v>6.5704431498000003E-5</v>
      </c>
      <c r="AF1948" s="118">
        <f t="shared" si="809"/>
        <v>1.040912698E-4</v>
      </c>
      <c r="AG1948" s="118">
        <f t="shared" si="810"/>
        <v>3.87686424280531E-4</v>
      </c>
      <c r="AI1948" s="69">
        <v>7.2635993999999995E-2</v>
      </c>
      <c r="AJ1948" s="69">
        <v>7.0346139000000002E-2</v>
      </c>
      <c r="AK1948" s="69">
        <v>2.4644879000000001E-4</v>
      </c>
      <c r="AL1948" s="69">
        <v>0</v>
      </c>
      <c r="AM1948" s="172">
        <v>4.6472323999999998E-5</v>
      </c>
      <c r="AN1948" s="69">
        <v>1.9133847E-3</v>
      </c>
      <c r="AO1948" s="172">
        <v>8.3549133000000006E-5</v>
      </c>
      <c r="AQ1948" s="199">
        <v>9.1044302000000004E-5</v>
      </c>
      <c r="AR1948" s="199">
        <v>8.2299795000000001E-5</v>
      </c>
      <c r="AS1948" s="199">
        <v>3.7581991E-6</v>
      </c>
      <c r="AT1948" s="199">
        <v>4.9863081000000002E-6</v>
      </c>
      <c r="AU1948" s="150">
        <f t="shared" si="811"/>
        <v>4.9340404012724885E-9</v>
      </c>
      <c r="AV1948" s="150">
        <f t="shared" si="812"/>
        <v>1.389866565376444E-11</v>
      </c>
      <c r="AW1948" s="163">
        <f t="shared" si="813"/>
        <v>6.9836247458499999E-4</v>
      </c>
      <c r="AX1948" s="196">
        <v>4.3648602999999998E-9</v>
      </c>
      <c r="AY1948" s="196">
        <v>1.3169864999999999E-11</v>
      </c>
      <c r="AZ1948" s="196">
        <v>3.5981836E-16</v>
      </c>
      <c r="BA1948" s="196">
        <v>2.5901774999999998E-19</v>
      </c>
      <c r="BB1948" s="196">
        <v>7.3471215999999997E-20</v>
      </c>
      <c r="BC1948" s="196">
        <v>4.7135801999999995E-13</v>
      </c>
      <c r="BD1948" s="196">
        <v>5.6446352E-10</v>
      </c>
      <c r="BE1948" s="196">
        <v>1.0331472E-13</v>
      </c>
      <c r="BF1948" s="196">
        <v>6.1808647999999997E-13</v>
      </c>
      <c r="BG1948" s="196">
        <v>1.4087764E-18</v>
      </c>
      <c r="BH1948" s="196">
        <v>1.7371325E-20</v>
      </c>
      <c r="BI1948" s="196">
        <v>6.9518565E-15</v>
      </c>
      <c r="BJ1948" s="196">
        <v>6.3744402E-17</v>
      </c>
      <c r="BK1948" s="196">
        <v>2.2608354000000001E-17</v>
      </c>
      <c r="BL1948" s="196">
        <v>1.7176612E-13</v>
      </c>
      <c r="BM1948" s="196">
        <v>4.0734567999999997E-12</v>
      </c>
      <c r="BN1948" s="196">
        <v>7.1737137999999998E-25</v>
      </c>
      <c r="BO1948" s="196">
        <v>2.9724585E-8</v>
      </c>
      <c r="BP1948" s="108">
        <v>6.9833275000000001E-4</v>
      </c>
      <c r="BQ1948" s="108">
        <v>0</v>
      </c>
      <c r="BR1948" s="108">
        <v>0</v>
      </c>
      <c r="BS1948" s="108">
        <v>0</v>
      </c>
      <c r="BU1948" s="172">
        <v>2.4130675999999998E-7</v>
      </c>
      <c r="BV1948" s="172">
        <v>4.2777554000000001E-9</v>
      </c>
      <c r="BW1948" s="172">
        <v>1.3112521E-7</v>
      </c>
      <c r="BX1948" s="172">
        <v>1.2474639E-9</v>
      </c>
      <c r="BY1948" s="172">
        <v>5.4529665000000002E-9</v>
      </c>
      <c r="BZ1948" s="172">
        <v>3.1520439E-11</v>
      </c>
      <c r="CA1948" s="172">
        <v>1.1191417E-14</v>
      </c>
      <c r="CB1948" s="172">
        <v>5.0619859999999999E-11</v>
      </c>
      <c r="CC1948" s="172">
        <v>1.1102595000000001E-9</v>
      </c>
      <c r="CD1948" s="172">
        <v>8.6063535999999997E-9</v>
      </c>
      <c r="CE1948" s="172">
        <v>2.0833278999999999E-16</v>
      </c>
      <c r="CF1948" s="172">
        <v>1.5863753000000001E-21</v>
      </c>
      <c r="CG1948" s="172">
        <v>1.3620963E-17</v>
      </c>
      <c r="CH1948" s="172">
        <v>3.3551289999999999E-9</v>
      </c>
      <c r="CI1948" s="172">
        <v>8.6007379999999999E-8</v>
      </c>
      <c r="CJ1948" s="172">
        <v>4.2086154999999997E-11</v>
      </c>
      <c r="CK1948" s="69">
        <v>0</v>
      </c>
      <c r="CM1948" s="197">
        <v>1.6067092999999999E-17</v>
      </c>
      <c r="CN1948" s="198">
        <v>4.7021620999999998E-3</v>
      </c>
      <c r="CO1948" s="197">
        <v>1.2628783000000001E-6</v>
      </c>
      <c r="CP1948" s="197">
        <v>2.9335085999999998E-6</v>
      </c>
      <c r="CQ1948" s="197">
        <v>3.1382408999999999E-12</v>
      </c>
      <c r="CR1948" s="197">
        <v>3.7204165999999999E-10</v>
      </c>
      <c r="CS1948" s="197">
        <v>2.3112328999999999E-7</v>
      </c>
      <c r="CT1948" s="197">
        <v>5.8033481000000001E-5</v>
      </c>
      <c r="CU1948" s="197">
        <v>9.4307181999999994E-13</v>
      </c>
      <c r="CV1948" s="197">
        <v>1.1668561000000001E-8</v>
      </c>
    </row>
    <row r="1949" spans="1:100" ht="14.4">
      <c r="A1949" t="s">
        <v>4011</v>
      </c>
      <c r="B1949" s="85" t="s">
        <v>4008</v>
      </c>
      <c r="C1949" s="113" t="str">
        <f t="shared" si="814"/>
        <v>D.010.01.104</v>
      </c>
      <c r="D1949" s="9" t="s">
        <v>4006</v>
      </c>
      <c r="E1949" s="117" t="s">
        <v>2643</v>
      </c>
      <c r="F1949" s="115" t="str">
        <f t="shared" si="815"/>
        <v>Rotary harrow</v>
      </c>
      <c r="G1949" s="143">
        <f t="shared" si="801"/>
        <v>3.7800603333333332E-3</v>
      </c>
      <c r="I1949" s="118">
        <f t="shared" si="802"/>
        <v>9.8733470629742666E-4</v>
      </c>
      <c r="K1949" s="161">
        <f t="shared" si="803"/>
        <v>2.5022889570000001E-5</v>
      </c>
      <c r="L1949" s="161">
        <f t="shared" si="804"/>
        <v>8.3668299199999994E-5</v>
      </c>
      <c r="M1949" s="162">
        <f t="shared" si="805"/>
        <v>3.1163446752742685E-4</v>
      </c>
      <c r="N1949" s="161">
        <v>5.6700904999999995E-4</v>
      </c>
      <c r="O1949" s="164">
        <v>2.3340618000000001E-5</v>
      </c>
      <c r="P1949" s="164">
        <v>2.0967609E-5</v>
      </c>
      <c r="Q1949" s="164">
        <v>1.2953464E-5</v>
      </c>
      <c r="R1949" s="164">
        <v>1.7785413000000001E-6</v>
      </c>
      <c r="S1949" s="164">
        <v>3.0502166999999998E-7</v>
      </c>
      <c r="T1949" s="164">
        <v>9.9858625999999994E-6</v>
      </c>
      <c r="U1949" s="164">
        <v>8.4917350999999994E-6</v>
      </c>
      <c r="V1949" s="164">
        <v>3.0705406999999998E-7</v>
      </c>
      <c r="W1949" s="164">
        <v>1.1818440999999999E-6</v>
      </c>
      <c r="X1949" s="132">
        <v>3.1131432E-4</v>
      </c>
      <c r="Y1949" s="164">
        <v>2.9686492999999999E-5</v>
      </c>
      <c r="Z1949" s="164">
        <v>1.3093457E-8</v>
      </c>
      <c r="AA1949" s="164">
        <v>4.2682651000000001E-16</v>
      </c>
      <c r="AC1949" s="118">
        <f t="shared" si="806"/>
        <v>5.6700904999999995E-4</v>
      </c>
      <c r="AD1949" s="118">
        <f t="shared" si="807"/>
        <v>7.7822851670000001E-5</v>
      </c>
      <c r="AE1949" s="118">
        <f t="shared" si="808"/>
        <v>5.2813055556999997E-5</v>
      </c>
      <c r="AF1949" s="118">
        <f t="shared" si="809"/>
        <v>8.3668299199999994E-5</v>
      </c>
      <c r="AG1949" s="118">
        <f t="shared" si="810"/>
        <v>3.1162137407042686E-4</v>
      </c>
      <c r="AI1949" s="69">
        <v>5.8384628000000001E-2</v>
      </c>
      <c r="AJ1949" s="69">
        <v>5.6544048999999999E-2</v>
      </c>
      <c r="AK1949" s="69">
        <v>1.9809491E-4</v>
      </c>
      <c r="AL1949" s="69">
        <v>0</v>
      </c>
      <c r="AM1949" s="172">
        <v>3.7354336000000001E-5</v>
      </c>
      <c r="AN1949" s="69">
        <v>1.5379738E-3</v>
      </c>
      <c r="AO1949" s="172">
        <v>6.7156581999999997E-5</v>
      </c>
      <c r="AQ1949" s="199">
        <v>7.3181179000000006E-5</v>
      </c>
      <c r="AR1949" s="199">
        <v>6.6152366999999997E-5</v>
      </c>
      <c r="AS1949" s="199">
        <v>3.0208310000000002E-6</v>
      </c>
      <c r="AT1949" s="199">
        <v>4.0079817999999996E-6</v>
      </c>
      <c r="AU1949" s="150">
        <f t="shared" si="811"/>
        <v>3.9659692261172533E-9</v>
      </c>
      <c r="AV1949" s="150">
        <f t="shared" si="812"/>
        <v>1.1171712126241505E-11</v>
      </c>
      <c r="AW1949" s="163">
        <f t="shared" si="813"/>
        <v>5.6134199254600007E-4</v>
      </c>
      <c r="AX1949" s="196">
        <v>3.5084637E-9</v>
      </c>
      <c r="AY1949" s="196">
        <v>1.0585904E-11</v>
      </c>
      <c r="AZ1949" s="196">
        <v>2.8922108E-16</v>
      </c>
      <c r="BA1949" s="196">
        <v>2.0819780999999999E-19</v>
      </c>
      <c r="BB1949" s="196">
        <v>5.9055977999999997E-20</v>
      </c>
      <c r="BC1949" s="196">
        <v>3.7887638000000002E-13</v>
      </c>
      <c r="BD1949" s="196">
        <v>4.5371435000000002E-10</v>
      </c>
      <c r="BE1949" s="196">
        <v>8.3044113999999997E-14</v>
      </c>
      <c r="BF1949" s="196">
        <v>4.9681635000000001E-13</v>
      </c>
      <c r="BG1949" s="196">
        <v>1.1323708999999999E-18</v>
      </c>
      <c r="BH1949" s="196">
        <v>1.3963027000000001E-20</v>
      </c>
      <c r="BI1949" s="196">
        <v>5.5878847000000003E-15</v>
      </c>
      <c r="BJ1949" s="196">
        <v>5.1237589000000003E-17</v>
      </c>
      <c r="BK1949" s="196">
        <v>1.8172538000000001E-17</v>
      </c>
      <c r="BL1949" s="196">
        <v>1.3806517000000001E-13</v>
      </c>
      <c r="BM1949" s="196">
        <v>3.2742342999999999E-12</v>
      </c>
      <c r="BN1949" s="196">
        <v>5.7662129999999999E-25</v>
      </c>
      <c r="BO1949" s="196">
        <v>2.3892545999999998E-8</v>
      </c>
      <c r="BP1949" s="108">
        <v>5.6131810000000003E-4</v>
      </c>
      <c r="BQ1949" s="108">
        <v>0</v>
      </c>
      <c r="BR1949" s="108">
        <v>0</v>
      </c>
      <c r="BS1949" s="108">
        <v>0</v>
      </c>
      <c r="BU1949" s="172">
        <v>1.9396176E-7</v>
      </c>
      <c r="BV1949" s="172">
        <v>3.4384489999999999E-9</v>
      </c>
      <c r="BW1949" s="172">
        <v>1.0539811E-7</v>
      </c>
      <c r="BX1949" s="172">
        <v>1.0027083E-9</v>
      </c>
      <c r="BY1949" s="172">
        <v>4.3830806000000003E-9</v>
      </c>
      <c r="BZ1949" s="172">
        <v>2.5336049E-11</v>
      </c>
      <c r="CA1949" s="172">
        <v>8.9956325000000001E-15</v>
      </c>
      <c r="CB1949" s="172">
        <v>4.0688115000000001E-11</v>
      </c>
      <c r="CC1949" s="172">
        <v>8.9242379999999998E-10</v>
      </c>
      <c r="CD1949" s="172">
        <v>6.9177652999999999E-9</v>
      </c>
      <c r="CE1949" s="172">
        <v>1.6745736999999999E-16</v>
      </c>
      <c r="CF1949" s="172">
        <v>1.2751244000000001E-21</v>
      </c>
      <c r="CG1949" s="172">
        <v>1.0948494999999999E-17</v>
      </c>
      <c r="CH1949" s="172">
        <v>2.6968442000000001E-9</v>
      </c>
      <c r="CI1949" s="172">
        <v>6.9132515000000002E-8</v>
      </c>
      <c r="CJ1949" s="172">
        <v>3.3828745E-11</v>
      </c>
      <c r="CK1949" s="69">
        <v>0</v>
      </c>
      <c r="CM1949" s="197">
        <v>1.2914689E-17</v>
      </c>
      <c r="CN1949" s="198">
        <v>3.7795860000000001E-3</v>
      </c>
      <c r="CO1949" s="197">
        <v>1.0150983999999999E-6</v>
      </c>
      <c r="CP1949" s="197">
        <v>2.3579467999999998E-6</v>
      </c>
      <c r="CQ1949" s="197">
        <v>2.5225101E-12</v>
      </c>
      <c r="CR1949" s="197">
        <v>2.9904613999999999E-10</v>
      </c>
      <c r="CS1949" s="197">
        <v>1.8577632E-7</v>
      </c>
      <c r="CT1949" s="197">
        <v>4.6647165E-5</v>
      </c>
      <c r="CU1949" s="197">
        <v>7.5803873999999997E-13</v>
      </c>
      <c r="CV1949" s="197">
        <v>9.3791601000000006E-9</v>
      </c>
    </row>
    <row r="1950" spans="1:100" ht="14.4">
      <c r="A1950" t="s">
        <v>4012</v>
      </c>
      <c r="B1950" s="85" t="s">
        <v>4008</v>
      </c>
      <c r="C1950" s="113" t="str">
        <f t="shared" si="814"/>
        <v>D.010.01.105</v>
      </c>
      <c r="D1950" s="9" t="s">
        <v>4006</v>
      </c>
      <c r="E1950" s="117" t="s">
        <v>2643</v>
      </c>
      <c r="F1950" s="115" t="str">
        <f t="shared" si="815"/>
        <v>Disc harrow</v>
      </c>
      <c r="G1950" s="143">
        <f t="shared" si="801"/>
        <v>2.9764254666666667E-3</v>
      </c>
      <c r="I1950" s="118">
        <f t="shared" si="802"/>
        <v>7.7742889783933612E-4</v>
      </c>
      <c r="K1950" s="161">
        <f t="shared" si="803"/>
        <v>1.9703062639999999E-5</v>
      </c>
      <c r="L1950" s="161">
        <f t="shared" si="804"/>
        <v>6.5880550530000005E-5</v>
      </c>
      <c r="M1950" s="162">
        <f t="shared" si="805"/>
        <v>2.4538146466933613E-4</v>
      </c>
      <c r="N1950" s="161">
        <v>4.4646382E-4</v>
      </c>
      <c r="O1950" s="164">
        <v>1.8378439E-5</v>
      </c>
      <c r="P1950" s="164">
        <v>1.6509928999999999E-5</v>
      </c>
      <c r="Q1950" s="164">
        <v>1.0199578E-5</v>
      </c>
      <c r="R1950" s="164">
        <v>1.4004261999999999E-6</v>
      </c>
      <c r="S1950" s="164">
        <v>2.4017454000000002E-7</v>
      </c>
      <c r="T1950" s="164">
        <v>7.8628839000000002E-6</v>
      </c>
      <c r="U1950" s="164">
        <v>6.6864056E-6</v>
      </c>
      <c r="V1950" s="164">
        <v>2.4177485999999997E-7</v>
      </c>
      <c r="W1950" s="164">
        <v>9.3058593000000003E-7</v>
      </c>
      <c r="X1950" s="132">
        <v>2.4512938000000002E-4</v>
      </c>
      <c r="Y1950" s="164">
        <v>2.3375191000000001E-5</v>
      </c>
      <c r="Z1950" s="164">
        <v>1.0309809E-8</v>
      </c>
      <c r="AA1950" s="164">
        <v>3.3608387000000002E-16</v>
      </c>
      <c r="AC1950" s="118">
        <f t="shared" si="806"/>
        <v>4.4646382E-4</v>
      </c>
      <c r="AD1950" s="118">
        <f t="shared" si="807"/>
        <v>6.1277836239999992E-5</v>
      </c>
      <c r="AE1950" s="118">
        <f t="shared" si="808"/>
        <v>4.1585083409000006E-5</v>
      </c>
      <c r="AF1950" s="118">
        <f t="shared" si="809"/>
        <v>6.5880550529999991E-5</v>
      </c>
      <c r="AG1950" s="118">
        <f t="shared" si="810"/>
        <v>2.4537115486033612E-4</v>
      </c>
      <c r="AI1950" s="69">
        <v>4.5972147999999997E-2</v>
      </c>
      <c r="AJ1950" s="69">
        <v>4.4522872999999998E-2</v>
      </c>
      <c r="AK1950" s="69">
        <v>1.5598024E-4</v>
      </c>
      <c r="AL1950" s="69">
        <v>0</v>
      </c>
      <c r="AM1950" s="172">
        <v>2.9412863E-5</v>
      </c>
      <c r="AN1950" s="69">
        <v>1.211003E-3</v>
      </c>
      <c r="AO1950" s="172">
        <v>5.2879198000000001E-5</v>
      </c>
      <c r="AQ1950" s="199">
        <v>5.7622976000000001E-5</v>
      </c>
      <c r="AR1950" s="199">
        <v>5.2088478000000001E-5</v>
      </c>
      <c r="AS1950" s="199">
        <v>2.3786070999999999E-6</v>
      </c>
      <c r="AT1950" s="199">
        <v>3.1558912E-6</v>
      </c>
      <c r="AU1950" s="150">
        <f t="shared" si="811"/>
        <v>3.1228103680004361E-9</v>
      </c>
      <c r="AV1950" s="150">
        <f t="shared" si="812"/>
        <v>8.7966237346085961E-12</v>
      </c>
      <c r="AW1950" s="163">
        <f t="shared" si="813"/>
        <v>4.4200156302899997E-4</v>
      </c>
      <c r="AX1950" s="196">
        <v>2.7625697999999998E-9</v>
      </c>
      <c r="AY1950" s="196">
        <v>8.3353575000000007E-12</v>
      </c>
      <c r="AZ1950" s="196">
        <v>2.2773313999999998E-16</v>
      </c>
      <c r="BA1950" s="196">
        <v>1.6393528E-19</v>
      </c>
      <c r="BB1950" s="196">
        <v>4.6500770000000001E-20</v>
      </c>
      <c r="BC1950" s="196">
        <v>2.9832786000000001E-13</v>
      </c>
      <c r="BD1950" s="196">
        <v>3.5725539E-10</v>
      </c>
      <c r="BE1950" s="196">
        <v>6.5389066000000004E-14</v>
      </c>
      <c r="BF1950" s="196">
        <v>3.9119397E-13</v>
      </c>
      <c r="BG1950" s="196">
        <v>8.9163062999999995E-19</v>
      </c>
      <c r="BH1950" s="196">
        <v>1.099451E-20</v>
      </c>
      <c r="BI1950" s="196">
        <v>4.3999092000000003E-15</v>
      </c>
      <c r="BJ1950" s="196">
        <v>4.0344558000000002E-17</v>
      </c>
      <c r="BK1950" s="196">
        <v>1.4309085E-17</v>
      </c>
      <c r="BL1950" s="196">
        <v>1.0871273E-13</v>
      </c>
      <c r="BM1950" s="196">
        <v>2.5781372000000002E-12</v>
      </c>
      <c r="BN1950" s="196">
        <v>4.5403252000000004E-25</v>
      </c>
      <c r="BO1950" s="196">
        <v>1.8813029E-8</v>
      </c>
      <c r="BP1950" s="108">
        <v>4.4198274999999998E-4</v>
      </c>
      <c r="BQ1950" s="108">
        <v>0</v>
      </c>
      <c r="BR1950" s="108">
        <v>0</v>
      </c>
      <c r="BS1950" s="108">
        <v>0</v>
      </c>
      <c r="BU1950" s="172">
        <v>1.5272578999999999E-7</v>
      </c>
      <c r="BV1950" s="172">
        <v>2.7074400999999999E-9</v>
      </c>
      <c r="BW1950" s="172">
        <v>8.2990639000000006E-8</v>
      </c>
      <c r="BX1950" s="172">
        <v>7.8953412999999995E-10</v>
      </c>
      <c r="BY1950" s="172">
        <v>3.4512446E-9</v>
      </c>
      <c r="BZ1950" s="172">
        <v>1.9949645000000001E-11</v>
      </c>
      <c r="CA1950" s="172">
        <v>7.0831752000000001E-15</v>
      </c>
      <c r="CB1950" s="172">
        <v>3.2037886000000001E-11</v>
      </c>
      <c r="CC1950" s="172">
        <v>7.026959E-10</v>
      </c>
      <c r="CD1950" s="172">
        <v>5.4470592999999998E-9</v>
      </c>
      <c r="CE1950" s="172">
        <v>1.3185619000000001E-16</v>
      </c>
      <c r="CF1950" s="172">
        <v>1.004035E-21</v>
      </c>
      <c r="CG1950" s="172">
        <v>8.6208625999999996E-18</v>
      </c>
      <c r="CH1950" s="172">
        <v>2.1234993000000001E-9</v>
      </c>
      <c r="CI1950" s="172">
        <v>5.4435050999999997E-8</v>
      </c>
      <c r="CJ1950" s="172">
        <v>2.6636807E-11</v>
      </c>
      <c r="CK1950" s="69">
        <v>0</v>
      </c>
      <c r="CM1950" s="197">
        <v>1.0169045999999999E-17</v>
      </c>
      <c r="CN1950" s="198">
        <v>2.9760519999999999E-3</v>
      </c>
      <c r="CO1950" s="197">
        <v>7.9929008999999996E-7</v>
      </c>
      <c r="CP1950" s="197">
        <v>1.8566510000000001E-6</v>
      </c>
      <c r="CQ1950" s="197">
        <v>1.9862284E-12</v>
      </c>
      <c r="CR1950" s="197">
        <v>2.3546939999999998E-10</v>
      </c>
      <c r="CS1950" s="197">
        <v>1.4628057000000001E-7</v>
      </c>
      <c r="CT1950" s="197">
        <v>3.6730051000000002E-5</v>
      </c>
      <c r="CU1950" s="197">
        <v>5.9688089999999999E-13</v>
      </c>
      <c r="CV1950" s="197">
        <v>7.3851655000000003E-9</v>
      </c>
    </row>
    <row r="1951" spans="1:100" ht="14.4">
      <c r="A1951" t="s">
        <v>4013</v>
      </c>
      <c r="B1951" s="85" t="s">
        <v>4008</v>
      </c>
      <c r="C1951" s="113" t="str">
        <f t="shared" si="814"/>
        <v>D.010.01.106</v>
      </c>
      <c r="D1951" s="9" t="s">
        <v>4006</v>
      </c>
      <c r="E1951" s="117" t="s">
        <v>2643</v>
      </c>
      <c r="F1951" s="115" t="str">
        <f t="shared" si="815"/>
        <v>Spring tine</v>
      </c>
      <c r="G1951" s="143">
        <f t="shared" si="801"/>
        <v>1.7263267333333333E-3</v>
      </c>
      <c r="I1951" s="118">
        <f t="shared" si="802"/>
        <v>4.5090875517929494E-4</v>
      </c>
      <c r="K1951" s="161">
        <f t="shared" si="803"/>
        <v>1.142777643E-5</v>
      </c>
      <c r="L1951" s="161">
        <f t="shared" si="804"/>
        <v>3.8210719640000004E-5</v>
      </c>
      <c r="M1951" s="162">
        <f t="shared" si="805"/>
        <v>1.4232124910929493E-4</v>
      </c>
      <c r="N1951" s="161">
        <v>2.5894900999999998E-4</v>
      </c>
      <c r="O1951" s="164">
        <v>1.0659495E-5</v>
      </c>
      <c r="P1951" s="164">
        <v>9.5757586000000005E-6</v>
      </c>
      <c r="Q1951" s="164">
        <v>5.9157553000000002E-6</v>
      </c>
      <c r="R1951" s="164">
        <v>8.1224720000000004E-7</v>
      </c>
      <c r="S1951" s="164">
        <v>1.3930123E-7</v>
      </c>
      <c r="T1951" s="164">
        <v>4.5604727000000003E-6</v>
      </c>
      <c r="U1951" s="164">
        <v>3.8781152000000003E-6</v>
      </c>
      <c r="V1951" s="164">
        <v>1.4022941999999999E-7</v>
      </c>
      <c r="W1951" s="164">
        <v>5.3973983999999999E-7</v>
      </c>
      <c r="X1951" s="132">
        <v>1.4217504E-4</v>
      </c>
      <c r="Y1951" s="164">
        <v>1.3557611000000001E-5</v>
      </c>
      <c r="Z1951" s="164">
        <v>5.9796890999999998E-9</v>
      </c>
      <c r="AA1951" s="164">
        <v>1.9492863999999999E-16</v>
      </c>
      <c r="AC1951" s="118">
        <f t="shared" si="806"/>
        <v>2.5894900999999998E-4</v>
      </c>
      <c r="AD1951" s="118">
        <f t="shared" si="807"/>
        <v>3.554114523E-5</v>
      </c>
      <c r="AE1951" s="118">
        <f t="shared" si="808"/>
        <v>2.4119348489100001E-5</v>
      </c>
      <c r="AF1951" s="118">
        <f t="shared" si="809"/>
        <v>3.8210719640000004E-5</v>
      </c>
      <c r="AG1951" s="118">
        <f t="shared" si="810"/>
        <v>1.4231526942019493E-4</v>
      </c>
      <c r="AI1951" s="69">
        <v>2.6663846000000001E-2</v>
      </c>
      <c r="AJ1951" s="69">
        <v>2.5823266000000001E-2</v>
      </c>
      <c r="AK1951" s="172">
        <v>9.0468540999999995E-5</v>
      </c>
      <c r="AL1951" s="69">
        <v>0</v>
      </c>
      <c r="AM1951" s="172">
        <v>1.7059461000000002E-5</v>
      </c>
      <c r="AN1951" s="69">
        <v>7.0238172999999998E-4</v>
      </c>
      <c r="AO1951" s="172">
        <v>3.0669934999999998E-5</v>
      </c>
      <c r="AQ1951" s="199">
        <v>3.3421326000000003E-5</v>
      </c>
      <c r="AR1951" s="199">
        <v>3.0211317E-5</v>
      </c>
      <c r="AS1951" s="199">
        <v>1.3795921E-6</v>
      </c>
      <c r="AT1951" s="199">
        <v>1.8304169E-6</v>
      </c>
      <c r="AU1951" s="150">
        <f t="shared" si="811"/>
        <v>1.8112300332680528E-9</v>
      </c>
      <c r="AV1951" s="150">
        <f t="shared" si="812"/>
        <v>5.102041713155939E-12</v>
      </c>
      <c r="AW1951" s="163">
        <f t="shared" si="813"/>
        <v>2.5636091155700004E-4</v>
      </c>
      <c r="AX1951" s="196">
        <v>1.6022905E-9</v>
      </c>
      <c r="AY1951" s="196">
        <v>4.8345073000000002E-12</v>
      </c>
      <c r="AZ1951" s="196">
        <v>1.3208521999999999E-16</v>
      </c>
      <c r="BA1951" s="196">
        <v>9.5082463999999995E-20</v>
      </c>
      <c r="BB1951" s="196">
        <v>2.6970445999999999E-20</v>
      </c>
      <c r="BC1951" s="196">
        <v>1.7303015999999999E-13</v>
      </c>
      <c r="BD1951" s="196">
        <v>2.0720812999999999E-10</v>
      </c>
      <c r="BE1951" s="196">
        <v>3.7925658000000001E-14</v>
      </c>
      <c r="BF1951" s="196">
        <v>2.2689250000000001E-13</v>
      </c>
      <c r="BG1951" s="196">
        <v>5.1714576000000002E-19</v>
      </c>
      <c r="BH1951" s="196">
        <v>6.3768156999999997E-21</v>
      </c>
      <c r="BI1951" s="196">
        <v>2.5519473000000001E-15</v>
      </c>
      <c r="BJ1951" s="196">
        <v>2.3399844000000001E-17</v>
      </c>
      <c r="BK1951" s="196">
        <v>8.2992691000000003E-18</v>
      </c>
      <c r="BL1951" s="196">
        <v>6.3053386000000003E-14</v>
      </c>
      <c r="BM1951" s="196">
        <v>1.4953195999999999E-12</v>
      </c>
      <c r="BN1951" s="196">
        <v>2.6333885999999999E-25</v>
      </c>
      <c r="BO1951" s="196">
        <v>1.0911557E-8</v>
      </c>
      <c r="BP1951" s="108">
        <v>2.5635000000000002E-4</v>
      </c>
      <c r="BQ1951" s="108">
        <v>0</v>
      </c>
      <c r="BR1951" s="108">
        <v>0</v>
      </c>
      <c r="BS1951" s="108">
        <v>0</v>
      </c>
      <c r="BU1951" s="172">
        <v>8.8580960999999995E-8</v>
      </c>
      <c r="BV1951" s="172">
        <v>1.5703153E-9</v>
      </c>
      <c r="BW1951" s="172">
        <v>4.8134570999999999E-8</v>
      </c>
      <c r="BX1951" s="172">
        <v>4.5792979999999998E-10</v>
      </c>
      <c r="BY1951" s="172">
        <v>2.0017219000000002E-9</v>
      </c>
      <c r="BZ1951" s="172">
        <v>1.1570794E-11</v>
      </c>
      <c r="CA1951" s="172">
        <v>4.1082416000000004E-15</v>
      </c>
      <c r="CB1951" s="172">
        <v>1.8581974000000001E-11</v>
      </c>
      <c r="CC1951" s="172">
        <v>4.0756361999999998E-10</v>
      </c>
      <c r="CD1951" s="172">
        <v>3.1592943999999999E-9</v>
      </c>
      <c r="CE1951" s="172">
        <v>7.6476592E-17</v>
      </c>
      <c r="CF1951" s="172">
        <v>5.8234029999999999E-22</v>
      </c>
      <c r="CG1951" s="172">
        <v>5.0001002999999998E-18</v>
      </c>
      <c r="CH1951" s="172">
        <v>1.2316296000000001E-9</v>
      </c>
      <c r="CI1951" s="172">
        <v>3.1572329999999999E-8</v>
      </c>
      <c r="CJ1951" s="172">
        <v>1.5449348000000001E-11</v>
      </c>
      <c r="CK1951" s="69">
        <v>0</v>
      </c>
      <c r="CM1951" s="197">
        <v>5.8980469000000003E-18</v>
      </c>
      <c r="CN1951" s="198">
        <v>1.7261100999999999E-3</v>
      </c>
      <c r="CO1951" s="197">
        <v>4.6358824999999999E-7</v>
      </c>
      <c r="CP1951" s="197">
        <v>1.0768575999999999E-6</v>
      </c>
      <c r="CQ1951" s="197">
        <v>1.1520125000000001E-12</v>
      </c>
      <c r="CR1951" s="197">
        <v>1.3657224999999999E-10</v>
      </c>
      <c r="CS1951" s="197">
        <v>8.4842727999999993E-8</v>
      </c>
      <c r="CT1951" s="197">
        <v>2.1303429999999999E-5</v>
      </c>
      <c r="CU1951" s="197">
        <v>3.4619092E-13</v>
      </c>
      <c r="CV1951" s="197">
        <v>4.2833959999999999E-9</v>
      </c>
    </row>
    <row r="1952" spans="1:100" ht="14.4">
      <c r="A1952" t="s">
        <v>4014</v>
      </c>
      <c r="B1952" s="85" t="s">
        <v>4008</v>
      </c>
      <c r="C1952" s="113" t="str">
        <f t="shared" si="814"/>
        <v>D.010.01.107</v>
      </c>
      <c r="D1952" s="9" t="s">
        <v>4006</v>
      </c>
      <c r="E1952" s="117" t="s">
        <v>2643</v>
      </c>
      <c r="F1952" s="115" t="str">
        <f t="shared" si="815"/>
        <v>Disc cultivator</v>
      </c>
      <c r="G1952" s="143">
        <f t="shared" si="801"/>
        <v>2.2323190666666669E-3</v>
      </c>
      <c r="I1952" s="118">
        <f t="shared" si="802"/>
        <v>5.8307167325685207E-4</v>
      </c>
      <c r="K1952" s="161">
        <f t="shared" si="803"/>
        <v>1.4777297100000002E-5</v>
      </c>
      <c r="L1952" s="161">
        <f t="shared" si="804"/>
        <v>4.9410412650000002E-5</v>
      </c>
      <c r="M1952" s="162">
        <f t="shared" si="805"/>
        <v>1.8403610350685207E-4</v>
      </c>
      <c r="N1952" s="161">
        <v>3.3484786000000002E-4</v>
      </c>
      <c r="O1952" s="164">
        <v>1.3783828999999999E-5</v>
      </c>
      <c r="P1952" s="164">
        <v>1.2382447E-5</v>
      </c>
      <c r="Q1952" s="164">
        <v>7.6496836000000004E-6</v>
      </c>
      <c r="R1952" s="164">
        <v>1.0503197E-6</v>
      </c>
      <c r="S1952" s="164">
        <v>1.8013089999999999E-7</v>
      </c>
      <c r="T1952" s="164">
        <v>5.8971628999999997E-6</v>
      </c>
      <c r="U1952" s="164">
        <v>5.0148041999999998E-6</v>
      </c>
      <c r="V1952" s="164">
        <v>1.8133115000000001E-7</v>
      </c>
      <c r="W1952" s="164">
        <v>6.9793944999999998E-7</v>
      </c>
      <c r="X1952" s="132">
        <v>1.8384704000000001E-4</v>
      </c>
      <c r="Y1952" s="164">
        <v>1.7531393E-5</v>
      </c>
      <c r="Z1952" s="164">
        <v>7.7323566000000005E-9</v>
      </c>
      <c r="AA1952" s="164">
        <v>2.5206290000000002E-16</v>
      </c>
      <c r="AC1952" s="118">
        <f t="shared" si="806"/>
        <v>3.3484786000000002E-4</v>
      </c>
      <c r="AD1952" s="118">
        <f t="shared" si="807"/>
        <v>4.5958377300000002E-5</v>
      </c>
      <c r="AE1952" s="118">
        <f t="shared" si="808"/>
        <v>3.1188812556600001E-5</v>
      </c>
      <c r="AF1952" s="118">
        <f t="shared" si="809"/>
        <v>4.9410412650000002E-5</v>
      </c>
      <c r="AG1952" s="118">
        <f t="shared" si="810"/>
        <v>1.8402837115025206E-4</v>
      </c>
      <c r="AI1952" s="69">
        <v>3.4479111E-2</v>
      </c>
      <c r="AJ1952" s="69">
        <v>3.3392155E-2</v>
      </c>
      <c r="AK1952" s="69">
        <v>1.1698518E-4</v>
      </c>
      <c r="AL1952" s="69">
        <v>0</v>
      </c>
      <c r="AM1952" s="172">
        <v>2.2059647999999999E-5</v>
      </c>
      <c r="AN1952" s="69">
        <v>9.0825224000000003E-4</v>
      </c>
      <c r="AO1952" s="172">
        <v>3.9659398999999999E-5</v>
      </c>
      <c r="AQ1952" s="199">
        <v>4.3217231999999998E-5</v>
      </c>
      <c r="AR1952" s="199">
        <v>3.9066358000000001E-5</v>
      </c>
      <c r="AS1952" s="199">
        <v>1.7839553E-6</v>
      </c>
      <c r="AT1952" s="199">
        <v>2.3669184E-6</v>
      </c>
      <c r="AU1952" s="150">
        <f t="shared" si="811"/>
        <v>2.3421078234978264E-9</v>
      </c>
      <c r="AV1952" s="150">
        <f t="shared" si="812"/>
        <v>6.5974677789521943E-12</v>
      </c>
      <c r="AW1952" s="163">
        <f t="shared" si="813"/>
        <v>3.3150117977199996E-4</v>
      </c>
      <c r="AX1952" s="196">
        <v>2.0719273999999999E-9</v>
      </c>
      <c r="AY1952" s="196">
        <v>6.2515181000000001E-12</v>
      </c>
      <c r="AZ1952" s="196">
        <v>1.7079985000000001E-16</v>
      </c>
      <c r="BA1952" s="196">
        <v>1.2295146E-19</v>
      </c>
      <c r="BB1952" s="196">
        <v>3.4875577000000002E-20</v>
      </c>
      <c r="BC1952" s="196">
        <v>2.2374589E-13</v>
      </c>
      <c r="BD1952" s="196">
        <v>2.6794153999999999E-10</v>
      </c>
      <c r="BE1952" s="196">
        <v>4.9041800000000003E-14</v>
      </c>
      <c r="BF1952" s="196">
        <v>2.9339548E-13</v>
      </c>
      <c r="BG1952" s="196">
        <v>6.6872297000000004E-19</v>
      </c>
      <c r="BH1952" s="196">
        <v>8.2458822999999997E-21</v>
      </c>
      <c r="BI1952" s="196">
        <v>3.2999319E-15</v>
      </c>
      <c r="BJ1952" s="196">
        <v>3.0258418999999998E-17</v>
      </c>
      <c r="BK1952" s="196">
        <v>1.0731813999999999E-17</v>
      </c>
      <c r="BL1952" s="196">
        <v>8.1534549999999996E-14</v>
      </c>
      <c r="BM1952" s="196">
        <v>1.9336028999999998E-12</v>
      </c>
      <c r="BN1952" s="196">
        <v>3.4052439E-25</v>
      </c>
      <c r="BO1952" s="196">
        <v>1.4109772E-8</v>
      </c>
      <c r="BP1952" s="108">
        <v>3.3148706999999998E-4</v>
      </c>
      <c r="BQ1952" s="108">
        <v>0</v>
      </c>
      <c r="BR1952" s="108">
        <v>0</v>
      </c>
      <c r="BS1952" s="108">
        <v>0</v>
      </c>
      <c r="BU1952" s="172">
        <v>1.1454435E-7</v>
      </c>
      <c r="BV1952" s="172">
        <v>2.0305800999999999E-9</v>
      </c>
      <c r="BW1952" s="172">
        <v>6.2242979E-8</v>
      </c>
      <c r="BX1952" s="172">
        <v>5.9215059999999995E-10</v>
      </c>
      <c r="BY1952" s="172">
        <v>2.5884334000000002E-9</v>
      </c>
      <c r="BZ1952" s="172">
        <v>1.4962232999999999E-11</v>
      </c>
      <c r="CA1952" s="172">
        <v>5.3123814000000003E-15</v>
      </c>
      <c r="CB1952" s="172">
        <v>2.4028414999999999E-11</v>
      </c>
      <c r="CC1952" s="172">
        <v>5.2702193000000002E-10</v>
      </c>
      <c r="CD1952" s="172">
        <v>4.0852945000000003E-9</v>
      </c>
      <c r="CE1952" s="172">
        <v>9.8892144999999999E-17</v>
      </c>
      <c r="CF1952" s="172">
        <v>7.5302625E-22</v>
      </c>
      <c r="CG1952" s="172">
        <v>6.4656469000000002E-18</v>
      </c>
      <c r="CH1952" s="172">
        <v>1.5926245E-9</v>
      </c>
      <c r="CI1952" s="172">
        <v>4.0826287999999997E-8</v>
      </c>
      <c r="CJ1952" s="172">
        <v>1.9977604999999999E-11</v>
      </c>
      <c r="CK1952" s="69">
        <v>0</v>
      </c>
      <c r="CM1952" s="197">
        <v>7.6267847E-18</v>
      </c>
      <c r="CN1952" s="198">
        <v>2.2320389999999999E-3</v>
      </c>
      <c r="CO1952" s="197">
        <v>5.9946757000000003E-7</v>
      </c>
      <c r="CP1952" s="197">
        <v>1.3924882999999999E-6</v>
      </c>
      <c r="CQ1952" s="197">
        <v>1.4896713E-12</v>
      </c>
      <c r="CR1952" s="197">
        <v>1.7660205E-10</v>
      </c>
      <c r="CS1952" s="197">
        <v>1.0971042E-7</v>
      </c>
      <c r="CT1952" s="197">
        <v>2.7547538000000001E-5</v>
      </c>
      <c r="CU1952" s="197">
        <v>4.4766068000000001E-13</v>
      </c>
      <c r="CV1952" s="197">
        <v>5.5388741000000004E-9</v>
      </c>
    </row>
    <row r="1953" spans="1:100" ht="14.4">
      <c r="A1953" t="s">
        <v>4015</v>
      </c>
      <c r="B1953" s="85" t="s">
        <v>4008</v>
      </c>
      <c r="C1953" s="113" t="str">
        <f t="shared" si="814"/>
        <v>D.010.01.108</v>
      </c>
      <c r="D1953" s="9" t="s">
        <v>4006</v>
      </c>
      <c r="E1953" s="117" t="s">
        <v>2643</v>
      </c>
      <c r="F1953" s="115" t="str">
        <f t="shared" si="815"/>
        <v>Strip-till</v>
      </c>
      <c r="G1953" s="143">
        <f t="shared" si="801"/>
        <v>2.7680756666666668E-3</v>
      </c>
      <c r="I1953" s="118">
        <f t="shared" si="802"/>
        <v>7.2300887938251258E-4</v>
      </c>
      <c r="K1953" s="161">
        <f t="shared" si="803"/>
        <v>1.8323848520000001E-5</v>
      </c>
      <c r="L1953" s="161">
        <f t="shared" si="804"/>
        <v>6.1268912119999996E-5</v>
      </c>
      <c r="M1953" s="162">
        <f t="shared" si="805"/>
        <v>2.2820476874251257E-4</v>
      </c>
      <c r="N1953" s="161">
        <v>4.1521134999999998E-4</v>
      </c>
      <c r="O1953" s="164">
        <v>1.7091947999999999E-5</v>
      </c>
      <c r="P1953" s="164">
        <v>1.5354233999999999E-5</v>
      </c>
      <c r="Q1953" s="164">
        <v>9.4856076999999998E-6</v>
      </c>
      <c r="R1953" s="164">
        <v>1.3023964000000001E-6</v>
      </c>
      <c r="S1953" s="164">
        <v>2.2336232000000001E-7</v>
      </c>
      <c r="T1953" s="164">
        <v>7.3124820999999997E-6</v>
      </c>
      <c r="U1953" s="164">
        <v>6.2183572000000002E-6</v>
      </c>
      <c r="V1953" s="164">
        <v>2.2485062E-7</v>
      </c>
      <c r="W1953" s="164">
        <v>8.6544492000000001E-7</v>
      </c>
      <c r="X1953" s="132">
        <v>2.2797033000000001E-4</v>
      </c>
      <c r="Y1953" s="164">
        <v>2.1738927999999999E-5</v>
      </c>
      <c r="Z1953" s="164">
        <v>9.5881222000000005E-9</v>
      </c>
      <c r="AA1953" s="164">
        <v>3.1255799000000001E-16</v>
      </c>
      <c r="AC1953" s="118">
        <f t="shared" si="806"/>
        <v>4.1521134999999998E-4</v>
      </c>
      <c r="AD1953" s="118">
        <f t="shared" si="807"/>
        <v>5.6988387719999997E-5</v>
      </c>
      <c r="AE1953" s="118">
        <f t="shared" si="808"/>
        <v>3.86741273222E-5</v>
      </c>
      <c r="AF1953" s="118">
        <f t="shared" si="809"/>
        <v>6.126891212000001E-5</v>
      </c>
      <c r="AG1953" s="118">
        <f t="shared" si="810"/>
        <v>2.2819518062031256E-4</v>
      </c>
      <c r="AI1953" s="69">
        <v>4.2754097999999997E-2</v>
      </c>
      <c r="AJ1953" s="69">
        <v>4.1406272000000001E-2</v>
      </c>
      <c r="AK1953" s="69">
        <v>1.4506162999999999E-4</v>
      </c>
      <c r="AL1953" s="69">
        <v>0</v>
      </c>
      <c r="AM1953" s="172">
        <v>2.7353963000000001E-5</v>
      </c>
      <c r="AN1953" s="69">
        <v>1.1262328000000001E-3</v>
      </c>
      <c r="AO1953" s="172">
        <v>4.9177654000000003E-5</v>
      </c>
      <c r="AQ1953" s="199">
        <v>5.3589367999999998E-5</v>
      </c>
      <c r="AR1953" s="199">
        <v>4.8442283999999998E-5</v>
      </c>
      <c r="AS1953" s="199">
        <v>2.2121046000000001E-6</v>
      </c>
      <c r="AT1953" s="199">
        <v>2.9349788E-6</v>
      </c>
      <c r="AU1953" s="150">
        <f t="shared" si="811"/>
        <v>2.9042137355457056E-9</v>
      </c>
      <c r="AV1953" s="150">
        <f t="shared" si="812"/>
        <v>8.1808600957497974E-12</v>
      </c>
      <c r="AW1953" s="163">
        <f t="shared" si="813"/>
        <v>4.1106145611700002E-4</v>
      </c>
      <c r="AX1953" s="196">
        <v>2.5691899999999999E-9</v>
      </c>
      <c r="AY1953" s="196">
        <v>7.7518825000000001E-12</v>
      </c>
      <c r="AZ1953" s="196">
        <v>2.1179182E-16</v>
      </c>
      <c r="BA1953" s="196">
        <v>1.5245981000000001E-19</v>
      </c>
      <c r="BB1953" s="196">
        <v>4.3245716000000002E-20</v>
      </c>
      <c r="BC1953" s="196">
        <v>2.7744491000000001E-13</v>
      </c>
      <c r="BD1953" s="196">
        <v>3.3224751999999998E-10</v>
      </c>
      <c r="BE1953" s="196">
        <v>6.0811831E-14</v>
      </c>
      <c r="BF1953" s="196">
        <v>3.6381038999999998E-13</v>
      </c>
      <c r="BG1953" s="196">
        <v>8.2921647999999996E-19</v>
      </c>
      <c r="BH1953" s="196">
        <v>1.0224894E-20</v>
      </c>
      <c r="BI1953" s="196">
        <v>4.0919155999999996E-15</v>
      </c>
      <c r="BJ1953" s="196">
        <v>3.7520438999999997E-17</v>
      </c>
      <c r="BK1953" s="196">
        <v>1.3307449E-17</v>
      </c>
      <c r="BL1953" s="196">
        <v>1.0110284E-13</v>
      </c>
      <c r="BM1953" s="196">
        <v>2.3976676E-12</v>
      </c>
      <c r="BN1953" s="196">
        <v>4.2225023999999996E-25</v>
      </c>
      <c r="BO1953" s="196">
        <v>1.7496117000000001E-8</v>
      </c>
      <c r="BP1953" s="108">
        <v>4.1104396E-4</v>
      </c>
      <c r="BQ1953" s="108">
        <v>0</v>
      </c>
      <c r="BR1953" s="108">
        <v>0</v>
      </c>
      <c r="BS1953" s="108">
        <v>0</v>
      </c>
      <c r="BU1953" s="172">
        <v>1.4203499E-7</v>
      </c>
      <c r="BV1953" s="172">
        <v>2.5179193000000001E-9</v>
      </c>
      <c r="BW1953" s="172">
        <v>7.7181294000000002E-8</v>
      </c>
      <c r="BX1953" s="172">
        <v>7.3426674000000005E-10</v>
      </c>
      <c r="BY1953" s="172">
        <v>3.2096574999999999E-9</v>
      </c>
      <c r="BZ1953" s="172">
        <v>1.8553170000000001E-11</v>
      </c>
      <c r="CA1953" s="172">
        <v>6.5873529000000003E-15</v>
      </c>
      <c r="CB1953" s="172">
        <v>2.9795233999999998E-11</v>
      </c>
      <c r="CC1953" s="172">
        <v>6.5350719000000005E-10</v>
      </c>
      <c r="CD1953" s="172">
        <v>5.0657651000000001E-9</v>
      </c>
      <c r="CE1953" s="172">
        <v>1.2262625999999999E-16</v>
      </c>
      <c r="CF1953" s="172">
        <v>9.3375255000000004E-22</v>
      </c>
      <c r="CG1953" s="172">
        <v>8.0174022E-18</v>
      </c>
      <c r="CH1953" s="172">
        <v>1.9748543999999998E-9</v>
      </c>
      <c r="CI1953" s="172">
        <v>5.0624596999999999E-8</v>
      </c>
      <c r="CJ1953" s="172">
        <v>2.477223E-11</v>
      </c>
      <c r="CK1953" s="69">
        <v>0</v>
      </c>
      <c r="CM1953" s="197">
        <v>9.4572130999999995E-18</v>
      </c>
      <c r="CN1953" s="198">
        <v>2.7677282999999998E-3</v>
      </c>
      <c r="CO1953" s="197">
        <v>7.4333978999999996E-7</v>
      </c>
      <c r="CP1953" s="197">
        <v>1.7266855E-6</v>
      </c>
      <c r="CQ1953" s="197">
        <v>1.8471924000000001E-12</v>
      </c>
      <c r="CR1953" s="197">
        <v>2.1898654E-10</v>
      </c>
      <c r="CS1953" s="197">
        <v>1.3604093E-7</v>
      </c>
      <c r="CT1953" s="197">
        <v>3.4158948000000001E-5</v>
      </c>
      <c r="CU1953" s="197">
        <v>5.5509924000000001E-13</v>
      </c>
      <c r="CV1953" s="197">
        <v>6.8682039000000003E-9</v>
      </c>
    </row>
    <row r="1954" spans="1:100" ht="14.4">
      <c r="A1954" t="s">
        <v>4016</v>
      </c>
      <c r="B1954" s="85" t="s">
        <v>4008</v>
      </c>
      <c r="C1954" s="113" t="str">
        <f t="shared" si="814"/>
        <v>D.010.01.109</v>
      </c>
      <c r="D1954" s="9" t="s">
        <v>4006</v>
      </c>
      <c r="E1954" s="117" t="s">
        <v>2643</v>
      </c>
      <c r="F1954" s="115" t="str">
        <f t="shared" si="815"/>
        <v>Grain drilling standalone</v>
      </c>
      <c r="G1954" s="143">
        <f t="shared" si="801"/>
        <v>1.3989199333333333E-3</v>
      </c>
      <c r="I1954" s="118">
        <f t="shared" si="802"/>
        <v>3.6539157813035794E-4</v>
      </c>
      <c r="K1954" s="161">
        <f t="shared" si="803"/>
        <v>9.2604394499999992E-6</v>
      </c>
      <c r="L1954" s="161">
        <f t="shared" si="804"/>
        <v>3.0963858889999996E-5</v>
      </c>
      <c r="M1954" s="162">
        <f t="shared" si="805"/>
        <v>1.1532928979035795E-4</v>
      </c>
      <c r="N1954" s="161">
        <v>2.0983798999999999E-4</v>
      </c>
      <c r="O1954" s="164">
        <v>8.6378663999999992E-6</v>
      </c>
      <c r="P1954" s="164">
        <v>7.7596664999999996E-6</v>
      </c>
      <c r="Q1954" s="164">
        <v>4.7938017000000004E-6</v>
      </c>
      <c r="R1954" s="164">
        <v>6.5820032E-7</v>
      </c>
      <c r="S1954" s="164">
        <v>1.1288202999999999E-7</v>
      </c>
      <c r="T1954" s="164">
        <v>3.6955553999999998E-6</v>
      </c>
      <c r="U1954" s="164">
        <v>3.1426106000000001E-6</v>
      </c>
      <c r="V1954" s="164">
        <v>1.1363418E-7</v>
      </c>
      <c r="W1954" s="164">
        <v>4.3737539000000002E-7</v>
      </c>
      <c r="X1954" s="132">
        <v>1.1521081000000001E-4</v>
      </c>
      <c r="Y1954" s="164">
        <v>1.098634E-5</v>
      </c>
      <c r="Z1954" s="164">
        <v>4.8456101999999998E-9</v>
      </c>
      <c r="AA1954" s="164">
        <v>1.5795941999999999E-16</v>
      </c>
      <c r="AC1954" s="118">
        <f t="shared" si="806"/>
        <v>2.0983798999999999E-4</v>
      </c>
      <c r="AD1954" s="118">
        <f t="shared" si="807"/>
        <v>2.8800582949999998E-5</v>
      </c>
      <c r="AE1954" s="118">
        <f t="shared" si="808"/>
        <v>1.9544989110199999E-5</v>
      </c>
      <c r="AF1954" s="118">
        <f t="shared" si="809"/>
        <v>3.0963858889999996E-5</v>
      </c>
      <c r="AG1954" s="118">
        <f t="shared" si="810"/>
        <v>1.1532444418015796E-4</v>
      </c>
      <c r="AI1954" s="69">
        <v>2.160691E-2</v>
      </c>
      <c r="AJ1954" s="69">
        <v>2.092575E-2</v>
      </c>
      <c r="AK1954" s="172">
        <v>7.3310715000000004E-5</v>
      </c>
      <c r="AL1954" s="69">
        <v>0</v>
      </c>
      <c r="AM1954" s="172">
        <v>1.3824045999999999E-5</v>
      </c>
      <c r="AN1954" s="69">
        <v>5.6917141000000003E-4</v>
      </c>
      <c r="AO1954" s="172">
        <v>2.4853223000000001E-5</v>
      </c>
      <c r="AQ1954" s="199">
        <v>2.7082799000000002E-5</v>
      </c>
      <c r="AR1954" s="199">
        <v>2.4481584999999998E-5</v>
      </c>
      <c r="AS1954" s="199">
        <v>1.1179452999999999E-6</v>
      </c>
      <c r="AT1954" s="199">
        <v>1.4832688999999999E-6</v>
      </c>
      <c r="AU1954" s="150">
        <f t="shared" si="811"/>
        <v>1.467720863673905E-9</v>
      </c>
      <c r="AV1954" s="150">
        <f t="shared" si="812"/>
        <v>4.1344131343158221E-12</v>
      </c>
      <c r="AW1954" s="163">
        <f t="shared" si="813"/>
        <v>2.0774073212349999E-4</v>
      </c>
      <c r="AX1954" s="196">
        <v>1.2984078E-9</v>
      </c>
      <c r="AY1954" s="196">
        <v>3.9176180000000001E-12</v>
      </c>
      <c r="AZ1954" s="196">
        <v>1.0703457E-16</v>
      </c>
      <c r="BA1954" s="196">
        <v>7.7049582999999996E-20</v>
      </c>
      <c r="BB1954" s="196">
        <v>2.1855362000000001E-20</v>
      </c>
      <c r="BC1954" s="196">
        <v>1.4021409E-13</v>
      </c>
      <c r="BD1954" s="196">
        <v>1.6791003E-10</v>
      </c>
      <c r="BE1954" s="196">
        <v>3.0732861000000001E-14</v>
      </c>
      <c r="BF1954" s="196">
        <v>1.8386116999999999E-13</v>
      </c>
      <c r="BG1954" s="196">
        <v>4.1906639000000002E-19</v>
      </c>
      <c r="BH1954" s="196">
        <v>5.1674196000000003E-21</v>
      </c>
      <c r="BI1954" s="196">
        <v>2.0679572999999999E-15</v>
      </c>
      <c r="BJ1954" s="196">
        <v>1.8961941999999999E-17</v>
      </c>
      <c r="BK1954" s="196">
        <v>6.7252697999999999E-18</v>
      </c>
      <c r="BL1954" s="196">
        <v>5.1094984999999999E-14</v>
      </c>
      <c r="BM1954" s="196">
        <v>1.2117245E-12</v>
      </c>
      <c r="BN1954" s="196">
        <v>2.1339528000000001E-25</v>
      </c>
      <c r="BO1954" s="196">
        <v>8.8421235000000004E-9</v>
      </c>
      <c r="BP1954" s="108">
        <v>2.0773189E-4</v>
      </c>
      <c r="BQ1954" s="108">
        <v>0</v>
      </c>
      <c r="BR1954" s="108">
        <v>0</v>
      </c>
      <c r="BS1954" s="108">
        <v>0</v>
      </c>
      <c r="BU1954" s="172">
        <v>7.1781123999999999E-8</v>
      </c>
      <c r="BV1954" s="172">
        <v>1.2724968999999999E-9</v>
      </c>
      <c r="BW1954" s="172">
        <v>3.9005599999999997E-8</v>
      </c>
      <c r="BX1954" s="172">
        <v>3.7108104000000001E-10</v>
      </c>
      <c r="BY1954" s="172">
        <v>1.622085E-9</v>
      </c>
      <c r="BZ1954" s="172">
        <v>9.3763330000000004E-12</v>
      </c>
      <c r="CA1954" s="172">
        <v>3.3290922999999998E-15</v>
      </c>
      <c r="CB1954" s="172">
        <v>1.5057806000000001E-11</v>
      </c>
      <c r="CC1954" s="172">
        <v>3.3026707000000002E-10</v>
      </c>
      <c r="CD1954" s="172">
        <v>2.5601179000000002E-9</v>
      </c>
      <c r="CE1954" s="172">
        <v>6.1972411000000004E-17</v>
      </c>
      <c r="CF1954" s="172">
        <v>4.7189644999999999E-22</v>
      </c>
      <c r="CG1954" s="172">
        <v>4.0518054000000003E-18</v>
      </c>
      <c r="CH1954" s="172">
        <v>9.9804469E-10</v>
      </c>
      <c r="CI1954" s="172">
        <v>2.5584474000000002E-8</v>
      </c>
      <c r="CJ1954" s="172">
        <v>1.2519299E-11</v>
      </c>
      <c r="CK1954" s="69">
        <v>0</v>
      </c>
      <c r="CM1954" s="197">
        <v>4.7794518000000001E-18</v>
      </c>
      <c r="CN1954" s="198">
        <v>1.3987444000000001E-3</v>
      </c>
      <c r="CO1954" s="197">
        <v>3.7566633999999999E-7</v>
      </c>
      <c r="CP1954" s="197">
        <v>8.7262598999999996E-7</v>
      </c>
      <c r="CQ1954" s="197">
        <v>9.3352735999999993E-13</v>
      </c>
      <c r="CR1954" s="197">
        <v>1.1067062E-10</v>
      </c>
      <c r="CS1954" s="197">
        <v>6.8751865999999996E-8</v>
      </c>
      <c r="CT1954" s="197">
        <v>1.7263124E-5</v>
      </c>
      <c r="CU1954" s="197">
        <v>2.8053401999999998E-13</v>
      </c>
      <c r="CV1954" s="197">
        <v>3.4710277999999999E-9</v>
      </c>
    </row>
    <row r="1955" spans="1:100" ht="14.4">
      <c r="A1955" t="s">
        <v>4017</v>
      </c>
      <c r="B1955" s="85" t="s">
        <v>4008</v>
      </c>
      <c r="C1955" s="113" t="str">
        <f t="shared" si="814"/>
        <v>D.010.01.110</v>
      </c>
      <c r="D1955" s="9" t="s">
        <v>4006</v>
      </c>
      <c r="E1955" s="117" t="s">
        <v>2643</v>
      </c>
      <c r="F1955" s="115" t="str">
        <f t="shared" si="815"/>
        <v>Combination drill</v>
      </c>
      <c r="G1955" s="143">
        <f t="shared" si="801"/>
        <v>2.9168969333333333E-3</v>
      </c>
      <c r="I1955" s="118">
        <f t="shared" si="802"/>
        <v>7.618803132333294E-4</v>
      </c>
      <c r="K1955" s="161">
        <f t="shared" si="803"/>
        <v>1.9309001549999997E-5</v>
      </c>
      <c r="L1955" s="161">
        <f t="shared" si="804"/>
        <v>6.456293871E-5</v>
      </c>
      <c r="M1955" s="162">
        <f t="shared" si="805"/>
        <v>2.4047383297332936E-4</v>
      </c>
      <c r="N1955" s="161">
        <v>4.3753454000000001E-4</v>
      </c>
      <c r="O1955" s="164">
        <v>1.8010869999999999E-5</v>
      </c>
      <c r="P1955" s="164">
        <v>1.6179729999999999E-5</v>
      </c>
      <c r="Q1955" s="164">
        <v>9.9955865999999993E-6</v>
      </c>
      <c r="R1955" s="164">
        <v>1.3724177E-6</v>
      </c>
      <c r="S1955" s="164">
        <v>2.3537104999999999E-7</v>
      </c>
      <c r="T1955" s="164">
        <v>7.7056262000000006E-6</v>
      </c>
      <c r="U1955" s="164">
        <v>6.5526775000000001E-6</v>
      </c>
      <c r="V1955" s="164">
        <v>2.3693936000000001E-7</v>
      </c>
      <c r="W1955" s="164">
        <v>9.1197420999999995E-7</v>
      </c>
      <c r="X1955" s="132">
        <v>2.4022679E-4</v>
      </c>
      <c r="Y1955" s="164">
        <v>2.2907686999999999E-5</v>
      </c>
      <c r="Z1955" s="164">
        <v>1.0103613E-8</v>
      </c>
      <c r="AA1955" s="164">
        <v>3.2936218999999999E-16</v>
      </c>
      <c r="AC1955" s="118">
        <f t="shared" si="806"/>
        <v>4.3753454000000001E-4</v>
      </c>
      <c r="AD1955" s="118">
        <f t="shared" si="807"/>
        <v>6.0052279049999993E-5</v>
      </c>
      <c r="AE1955" s="118">
        <f t="shared" si="808"/>
        <v>4.0753381112999992E-5</v>
      </c>
      <c r="AF1955" s="118">
        <f t="shared" si="809"/>
        <v>6.456293871E-5</v>
      </c>
      <c r="AG1955" s="118">
        <f t="shared" si="810"/>
        <v>2.4046372936032935E-4</v>
      </c>
      <c r="AI1955" s="69">
        <v>4.5052704999999998E-2</v>
      </c>
      <c r="AJ1955" s="69">
        <v>4.3632416E-2</v>
      </c>
      <c r="AK1955" s="69">
        <v>1.5286063999999999E-4</v>
      </c>
      <c r="AL1955" s="69">
        <v>0</v>
      </c>
      <c r="AM1955" s="172">
        <v>2.8824606000000002E-5</v>
      </c>
      <c r="AN1955" s="69">
        <v>1.1867829E-3</v>
      </c>
      <c r="AO1955" s="172">
        <v>5.1821613999999997E-5</v>
      </c>
      <c r="AQ1955" s="199">
        <v>5.6470515999999998E-5</v>
      </c>
      <c r="AR1955" s="199">
        <v>5.1046708000000002E-5</v>
      </c>
      <c r="AS1955" s="199">
        <v>2.3310349000000002E-6</v>
      </c>
      <c r="AT1955" s="199">
        <v>3.0927733999999999E-6</v>
      </c>
      <c r="AU1955" s="150">
        <f t="shared" si="811"/>
        <v>3.0603541644862273E-9</v>
      </c>
      <c r="AV1955" s="150">
        <f t="shared" si="812"/>
        <v>8.6206912096130762E-12</v>
      </c>
      <c r="AW1955" s="163">
        <f t="shared" si="813"/>
        <v>4.33161536768E-4</v>
      </c>
      <c r="AX1955" s="196">
        <v>2.7073184E-9</v>
      </c>
      <c r="AY1955" s="196">
        <v>8.1686503000000005E-12</v>
      </c>
      <c r="AZ1955" s="196">
        <v>2.2317846999999999E-16</v>
      </c>
      <c r="BA1955" s="196">
        <v>1.6065658000000001E-19</v>
      </c>
      <c r="BB1955" s="196">
        <v>4.5570754000000001E-20</v>
      </c>
      <c r="BC1955" s="196">
        <v>2.9236130000000002E-13</v>
      </c>
      <c r="BD1955" s="196">
        <v>3.5011028999999999E-10</v>
      </c>
      <c r="BE1955" s="196">
        <v>6.4081285000000005E-14</v>
      </c>
      <c r="BF1955" s="196">
        <v>3.8337008999999998E-13</v>
      </c>
      <c r="BG1955" s="196">
        <v>8.7379801000000002E-19</v>
      </c>
      <c r="BH1955" s="196">
        <v>1.077462E-20</v>
      </c>
      <c r="BI1955" s="196">
        <v>4.3119110000000001E-15</v>
      </c>
      <c r="BJ1955" s="196">
        <v>3.9537667000000001E-17</v>
      </c>
      <c r="BK1955" s="196">
        <v>1.4022903E-17</v>
      </c>
      <c r="BL1955" s="196">
        <v>1.0653848E-13</v>
      </c>
      <c r="BM1955" s="196">
        <v>2.5265745E-12</v>
      </c>
      <c r="BN1955" s="196">
        <v>4.4495187000000002E-25</v>
      </c>
      <c r="BO1955" s="196">
        <v>1.8436768E-8</v>
      </c>
      <c r="BP1955" s="108">
        <v>4.3314310000000002E-4</v>
      </c>
      <c r="BQ1955" s="108">
        <v>0</v>
      </c>
      <c r="BR1955" s="108">
        <v>0</v>
      </c>
      <c r="BS1955" s="108">
        <v>0</v>
      </c>
      <c r="BU1955" s="172">
        <v>1.4967128E-7</v>
      </c>
      <c r="BV1955" s="172">
        <v>2.6532913E-9</v>
      </c>
      <c r="BW1955" s="172">
        <v>8.1330826000000006E-8</v>
      </c>
      <c r="BX1955" s="172">
        <v>7.7374345000000002E-10</v>
      </c>
      <c r="BY1955" s="172">
        <v>3.3822196999999998E-9</v>
      </c>
      <c r="BZ1955" s="172">
        <v>1.9550652000000001E-11</v>
      </c>
      <c r="CA1955" s="172">
        <v>6.9415117E-15</v>
      </c>
      <c r="CB1955" s="172">
        <v>3.1397127999999999E-11</v>
      </c>
      <c r="CC1955" s="172">
        <v>6.8864198000000004E-10</v>
      </c>
      <c r="CD1955" s="172">
        <v>5.3381181E-9</v>
      </c>
      <c r="CE1955" s="172">
        <v>1.2921907E-16</v>
      </c>
      <c r="CF1955" s="172">
        <v>9.8395429999999993E-22</v>
      </c>
      <c r="CG1955" s="172">
        <v>8.4484452999999997E-18</v>
      </c>
      <c r="CH1955" s="172">
        <v>2.0810294E-9</v>
      </c>
      <c r="CI1955" s="172">
        <v>5.3346349999999999E-8</v>
      </c>
      <c r="CJ1955" s="172">
        <v>2.6104071E-11</v>
      </c>
      <c r="CK1955" s="69">
        <v>0</v>
      </c>
      <c r="CM1955" s="197">
        <v>9.9656653999999995E-18</v>
      </c>
      <c r="CN1955" s="198">
        <v>2.9165309E-3</v>
      </c>
      <c r="CO1955" s="197">
        <v>7.8330428999999998E-7</v>
      </c>
      <c r="CP1955" s="197">
        <v>1.819518E-6</v>
      </c>
      <c r="CQ1955" s="197">
        <v>1.9465038E-12</v>
      </c>
      <c r="CR1955" s="197">
        <v>2.3076001000000001E-10</v>
      </c>
      <c r="CS1955" s="197">
        <v>1.4335495000000001E-7</v>
      </c>
      <c r="CT1955" s="197">
        <v>3.5995450000000001E-5</v>
      </c>
      <c r="CU1955" s="197">
        <v>5.8494328000000005E-13</v>
      </c>
      <c r="CV1955" s="197">
        <v>7.2374620999999998E-9</v>
      </c>
    </row>
    <row r="1956" spans="1:100" ht="14.4">
      <c r="A1956" t="s">
        <v>4018</v>
      </c>
      <c r="B1956" s="85" t="s">
        <v>4008</v>
      </c>
      <c r="C1956" s="113" t="str">
        <f t="shared" si="814"/>
        <v>D.010.01.111</v>
      </c>
      <c r="D1956" s="9" t="s">
        <v>4006</v>
      </c>
      <c r="E1956" s="117" t="s">
        <v>2643</v>
      </c>
      <c r="F1956" s="115" t="str">
        <f t="shared" si="815"/>
        <v>Rolling</v>
      </c>
      <c r="G1956" s="143">
        <f t="shared" si="801"/>
        <v>9.5245613333333327E-4</v>
      </c>
      <c r="I1956" s="118">
        <f t="shared" si="802"/>
        <v>2.4877724543690755E-4</v>
      </c>
      <c r="K1956" s="161">
        <f t="shared" si="803"/>
        <v>6.3049801430000003E-6</v>
      </c>
      <c r="L1956" s="161">
        <f t="shared" si="804"/>
        <v>2.10817762E-5</v>
      </c>
      <c r="M1956" s="162">
        <f t="shared" si="805"/>
        <v>7.8522069093907548E-5</v>
      </c>
      <c r="N1956" s="161">
        <v>1.4286841999999999E-4</v>
      </c>
      <c r="O1956" s="164">
        <v>5.8811005E-6</v>
      </c>
      <c r="P1956" s="164">
        <v>5.2831772E-6</v>
      </c>
      <c r="Q1956" s="164">
        <v>3.2638649999999999E-6</v>
      </c>
      <c r="R1956" s="164">
        <v>4.4813639000000002E-7</v>
      </c>
      <c r="S1956" s="164">
        <v>7.6855853000000006E-8</v>
      </c>
      <c r="T1956" s="164">
        <v>2.5161229E-6</v>
      </c>
      <c r="U1956" s="164">
        <v>2.1396498E-6</v>
      </c>
      <c r="V1956" s="164">
        <v>7.7367955000000004E-8</v>
      </c>
      <c r="W1956" s="164">
        <v>2.9778750000000001E-7</v>
      </c>
      <c r="X1956" s="164">
        <v>7.8441401999999996E-5</v>
      </c>
      <c r="Y1956" s="164">
        <v>7.4800611999999996E-6</v>
      </c>
      <c r="Z1956" s="164">
        <v>3.2991387999999999E-9</v>
      </c>
      <c r="AA1956" s="164">
        <v>1.0754683999999999E-16</v>
      </c>
      <c r="AC1956" s="118">
        <f t="shared" si="806"/>
        <v>1.4286841999999999E-4</v>
      </c>
      <c r="AD1956" s="118">
        <f t="shared" si="807"/>
        <v>1.9608907643E-5</v>
      </c>
      <c r="AE1956" s="118">
        <f t="shared" si="808"/>
        <v>1.3307226638799999E-5</v>
      </c>
      <c r="AF1956" s="118">
        <f t="shared" si="809"/>
        <v>2.10817762E-5</v>
      </c>
      <c r="AG1956" s="118">
        <f t="shared" si="810"/>
        <v>7.8518769955107548E-5</v>
      </c>
      <c r="AI1956" s="69">
        <v>1.4711086999999999E-2</v>
      </c>
      <c r="AJ1956" s="69">
        <v>1.4247319E-2</v>
      </c>
      <c r="AK1956" s="172">
        <v>4.9913678000000003E-5</v>
      </c>
      <c r="AL1956" s="69">
        <v>0</v>
      </c>
      <c r="AM1956" s="172">
        <v>9.4121162999999995E-6</v>
      </c>
      <c r="AN1956" s="69">
        <v>3.8752095999999999E-4</v>
      </c>
      <c r="AO1956" s="172">
        <v>1.6921343000000001E-5</v>
      </c>
      <c r="AQ1956" s="199">
        <v>1.8439352E-5</v>
      </c>
      <c r="AR1956" s="199">
        <v>1.6668313E-5</v>
      </c>
      <c r="AS1956" s="199">
        <v>7.6115426E-7</v>
      </c>
      <c r="AT1956" s="199">
        <v>1.0098852E-6</v>
      </c>
      <c r="AU1956" s="150">
        <f t="shared" si="811"/>
        <v>9.9929933696733958E-10</v>
      </c>
      <c r="AV1956" s="150">
        <f t="shared" si="812"/>
        <v>2.8149195945102883E-12</v>
      </c>
      <c r="AW1956" s="163">
        <f t="shared" si="813"/>
        <v>1.414405001692E-4</v>
      </c>
      <c r="AX1956" s="196">
        <v>8.8402235000000004E-10</v>
      </c>
      <c r="AY1956" s="196">
        <v>2.6673144E-12</v>
      </c>
      <c r="AZ1956" s="196">
        <v>7.2874604000000003E-17</v>
      </c>
      <c r="BA1956" s="196">
        <v>5.2459290999999998E-20</v>
      </c>
      <c r="BB1956" s="196">
        <v>1.4880246000000001E-20</v>
      </c>
      <c r="BC1956" s="196">
        <v>9.5464914999999997E-14</v>
      </c>
      <c r="BD1956" s="196">
        <v>1.1432173E-10</v>
      </c>
      <c r="BE1956" s="196">
        <v>2.0924501000000001E-14</v>
      </c>
      <c r="BF1956" s="196">
        <v>1.2518207E-13</v>
      </c>
      <c r="BG1956" s="196">
        <v>2.8532180000000002E-19</v>
      </c>
      <c r="BH1956" s="196">
        <v>3.5182430999999997E-21</v>
      </c>
      <c r="BI1956" s="196">
        <v>1.4079708999999999E-15</v>
      </c>
      <c r="BJ1956" s="196">
        <v>1.2910259E-17</v>
      </c>
      <c r="BK1956" s="196">
        <v>4.5789070999999996E-18</v>
      </c>
      <c r="BL1956" s="196">
        <v>3.4788075000000002E-14</v>
      </c>
      <c r="BM1956" s="196">
        <v>8.2500391000000003E-13</v>
      </c>
      <c r="BN1956" s="196">
        <v>1.4529041E-25</v>
      </c>
      <c r="BO1956" s="196">
        <v>6.0201691999999996E-9</v>
      </c>
      <c r="BP1956" s="108">
        <v>1.4143447999999999E-4</v>
      </c>
      <c r="BQ1956" s="108">
        <v>0</v>
      </c>
      <c r="BR1956" s="108">
        <v>0</v>
      </c>
      <c r="BS1956" s="108">
        <v>0</v>
      </c>
      <c r="BU1956" s="172">
        <v>4.8872253999999997E-8</v>
      </c>
      <c r="BV1956" s="172">
        <v>8.6638083999999998E-10</v>
      </c>
      <c r="BW1956" s="172">
        <v>2.6557003999999999E-8</v>
      </c>
      <c r="BX1956" s="172">
        <v>2.5265092000000002E-10</v>
      </c>
      <c r="BY1956" s="172">
        <v>1.1043982999999999E-9</v>
      </c>
      <c r="BZ1956" s="172">
        <v>6.3838863000000001E-12</v>
      </c>
      <c r="CA1956" s="172">
        <v>2.2666161000000001E-15</v>
      </c>
      <c r="CB1956" s="172">
        <v>1.0252124E-11</v>
      </c>
      <c r="CC1956" s="172">
        <v>2.2486269E-10</v>
      </c>
      <c r="CD1956" s="172">
        <v>1.7430590000000001E-9</v>
      </c>
      <c r="CE1956" s="172">
        <v>4.2193982000000002E-17</v>
      </c>
      <c r="CF1956" s="172">
        <v>3.212912E-22</v>
      </c>
      <c r="CG1956" s="172">
        <v>2.758676E-18</v>
      </c>
      <c r="CH1956" s="172">
        <v>6.7951979000000004E-10</v>
      </c>
      <c r="CI1956" s="172">
        <v>1.7419216000000001E-8</v>
      </c>
      <c r="CJ1956" s="172">
        <v>8.5237782E-12</v>
      </c>
      <c r="CK1956" s="69">
        <v>0</v>
      </c>
      <c r="CM1956" s="197">
        <v>3.2540948E-18</v>
      </c>
      <c r="CN1956" s="198">
        <v>9.5233663E-4</v>
      </c>
      <c r="CO1956" s="197">
        <v>2.5577283000000002E-7</v>
      </c>
      <c r="CP1956" s="197">
        <v>5.9412833000000002E-7</v>
      </c>
      <c r="CQ1956" s="197">
        <v>6.3559309000000001E-13</v>
      </c>
      <c r="CR1956" s="197">
        <v>7.5350209000000001E-11</v>
      </c>
      <c r="CS1956" s="197">
        <v>4.6809781E-8</v>
      </c>
      <c r="CT1956" s="197">
        <v>1.1753615999999999E-5</v>
      </c>
      <c r="CU1956" s="197">
        <v>1.9100188999999999E-13</v>
      </c>
      <c r="CV1956" s="197">
        <v>2.3632529000000002E-9</v>
      </c>
    </row>
    <row r="1957" spans="1:100" ht="14.4">
      <c r="A1957" t="s">
        <v>4019</v>
      </c>
      <c r="B1957" s="85" t="s">
        <v>4008</v>
      </c>
      <c r="C1957" s="113" t="str">
        <f t="shared" si="814"/>
        <v>D.010.01.112</v>
      </c>
      <c r="D1957" s="9" t="s">
        <v>4006</v>
      </c>
      <c r="E1957" s="117" t="s">
        <v>2643</v>
      </c>
      <c r="F1957" s="115" t="str">
        <f t="shared" si="815"/>
        <v>Sowing/Seeding</v>
      </c>
      <c r="G1957" s="143">
        <f t="shared" si="801"/>
        <v>14.882127333333333</v>
      </c>
      <c r="I1957" s="118">
        <f t="shared" si="802"/>
        <v>3.8871444947456801</v>
      </c>
      <c r="K1957" s="161">
        <f t="shared" si="803"/>
        <v>9.8515314699999995E-2</v>
      </c>
      <c r="L1957" s="161">
        <f t="shared" si="804"/>
        <v>0.32940275669999997</v>
      </c>
      <c r="M1957" s="162">
        <f t="shared" si="805"/>
        <v>1.2269073233456806</v>
      </c>
      <c r="N1957" s="161">
        <v>2.2323190999999998</v>
      </c>
      <c r="O1957" s="164">
        <v>9.1892195999999995E-2</v>
      </c>
      <c r="P1957" s="164">
        <v>8.2549643000000006E-2</v>
      </c>
      <c r="Q1957" s="164">
        <v>5.0997890999999997E-2</v>
      </c>
      <c r="R1957" s="164">
        <v>7.002131E-3</v>
      </c>
      <c r="S1957" s="164">
        <v>1.2008727E-3</v>
      </c>
      <c r="T1957" s="164">
        <v>3.9314420000000003E-2</v>
      </c>
      <c r="U1957" s="164">
        <v>3.3432028000000003E-2</v>
      </c>
      <c r="V1957" s="164">
        <v>1.2088743000000001E-3</v>
      </c>
      <c r="W1957" s="164">
        <v>4.6529296999999999E-3</v>
      </c>
      <c r="X1957" s="164">
        <v>1.2256469000000001</v>
      </c>
      <c r="Y1957" s="164">
        <v>0.11687596</v>
      </c>
      <c r="Z1957" s="164">
        <v>5.1549043999999998E-5</v>
      </c>
      <c r="AA1957" s="164">
        <v>1.6804193E-12</v>
      </c>
      <c r="AC1957" s="118">
        <f t="shared" si="806"/>
        <v>2.2323190999999998</v>
      </c>
      <c r="AD1957" s="118">
        <f t="shared" si="807"/>
        <v>0.30638918169999996</v>
      </c>
      <c r="AE1957" s="118">
        <f t="shared" si="808"/>
        <v>0.207925416044</v>
      </c>
      <c r="AF1957" s="118">
        <f t="shared" si="809"/>
        <v>0.32940275669999997</v>
      </c>
      <c r="AG1957" s="118">
        <f t="shared" si="810"/>
        <v>1.2268557743016806</v>
      </c>
      <c r="AI1957" s="69">
        <v>229.86073999999999</v>
      </c>
      <c r="AJ1957" s="69">
        <v>222.61437000000001</v>
      </c>
      <c r="AK1957" s="172">
        <v>0.77990121999999995</v>
      </c>
      <c r="AL1957" s="69">
        <v>0</v>
      </c>
      <c r="AM1957" s="172">
        <v>0.14706432</v>
      </c>
      <c r="AN1957" s="69">
        <v>6.055015</v>
      </c>
      <c r="AO1957" s="172">
        <v>0.26439599000000003</v>
      </c>
      <c r="AQ1957" s="199">
        <v>0.28811488000000002</v>
      </c>
      <c r="AR1957" s="199">
        <v>0.26044239000000002</v>
      </c>
      <c r="AS1957" s="199">
        <v>1.1893035E-2</v>
      </c>
      <c r="AT1957" s="199">
        <v>1.5779456000000001E-2</v>
      </c>
      <c r="AU1957" s="150">
        <f t="shared" si="811"/>
        <v>1.5614051890022179E-5</v>
      </c>
      <c r="AV1957" s="150">
        <f t="shared" si="812"/>
        <v>4.3983118223040916E-8</v>
      </c>
      <c r="AW1957" s="163">
        <f t="shared" si="813"/>
        <v>2.210007865143</v>
      </c>
      <c r="AX1957" s="196">
        <v>1.3812849E-5</v>
      </c>
      <c r="AY1957" s="196">
        <v>4.1676786999999998E-8</v>
      </c>
      <c r="AZ1957" s="196">
        <v>1.1386657E-12</v>
      </c>
      <c r="BA1957" s="196">
        <v>8.1967641999999999E-16</v>
      </c>
      <c r="BB1957" s="196">
        <v>2.3250384999999998E-16</v>
      </c>
      <c r="BC1957" s="196">
        <v>1.4916393E-9</v>
      </c>
      <c r="BD1957" s="196">
        <v>1.7862769999999999E-6</v>
      </c>
      <c r="BE1957" s="196">
        <v>3.2694533000000002E-10</v>
      </c>
      <c r="BF1957" s="196">
        <v>1.9559699000000002E-9</v>
      </c>
      <c r="BG1957" s="196">
        <v>4.4581531000000003E-15</v>
      </c>
      <c r="BH1957" s="196">
        <v>5.4972548999999998E-17</v>
      </c>
      <c r="BI1957" s="196">
        <v>2.1999546000000001E-11</v>
      </c>
      <c r="BJ1957" s="196">
        <v>2.0172278999999999E-13</v>
      </c>
      <c r="BK1957" s="196">
        <v>7.1545423000000005E-14</v>
      </c>
      <c r="BL1957" s="196">
        <v>5.4356367000000005E-10</v>
      </c>
      <c r="BM1957" s="196">
        <v>1.2890686E-8</v>
      </c>
      <c r="BN1957" s="196">
        <v>2.2701625999999999E-21</v>
      </c>
      <c r="BO1957" s="196">
        <v>9.4065142999999999E-5</v>
      </c>
      <c r="BP1957" s="108">
        <v>2.2099137999999998</v>
      </c>
      <c r="BQ1957" s="108">
        <v>0</v>
      </c>
      <c r="BR1957" s="108">
        <v>0</v>
      </c>
      <c r="BS1957" s="108">
        <v>0</v>
      </c>
      <c r="BU1957" s="172">
        <v>7.6362896999999995E-4</v>
      </c>
      <c r="BV1957" s="172">
        <v>1.3537201000000001E-5</v>
      </c>
      <c r="BW1957" s="172">
        <v>4.1495319000000002E-4</v>
      </c>
      <c r="BX1957" s="172">
        <v>3.9476707000000004E-6</v>
      </c>
      <c r="BY1957" s="172">
        <v>1.7256222999999999E-5</v>
      </c>
      <c r="BZ1957" s="172">
        <v>9.9748223000000002E-8</v>
      </c>
      <c r="CA1957" s="172">
        <v>3.5415876000000003E-11</v>
      </c>
      <c r="CB1957" s="172">
        <v>1.6018943E-7</v>
      </c>
      <c r="CC1957" s="172">
        <v>3.5134795000000001E-6</v>
      </c>
      <c r="CD1957" s="172">
        <v>2.7235295999999999E-5</v>
      </c>
      <c r="CE1957" s="172">
        <v>6.5928097000000001E-13</v>
      </c>
      <c r="CF1957" s="172">
        <v>5.0201750000000003E-18</v>
      </c>
      <c r="CG1957" s="172">
        <v>4.3104313E-14</v>
      </c>
      <c r="CH1957" s="172">
        <v>1.0617497E-5</v>
      </c>
      <c r="CI1957" s="172">
        <v>2.7217525000000002E-4</v>
      </c>
      <c r="CJ1957" s="172">
        <v>1.3318403000000001E-7</v>
      </c>
      <c r="CK1957" s="69">
        <v>0</v>
      </c>
      <c r="CM1957" s="197">
        <v>5.0845230999999999E-14</v>
      </c>
      <c r="CN1957" s="198">
        <v>14.88026</v>
      </c>
      <c r="CO1957" s="198">
        <v>3.9964505000000001E-3</v>
      </c>
      <c r="CP1957" s="198">
        <v>9.2832551999999999E-3</v>
      </c>
      <c r="CQ1957" s="197">
        <v>9.9311421000000004E-9</v>
      </c>
      <c r="CR1957" s="197">
        <v>1.177347E-6</v>
      </c>
      <c r="CS1957" s="198">
        <v>7.3140282999999996E-4</v>
      </c>
      <c r="CT1957" s="198">
        <v>0.18365026000000001</v>
      </c>
      <c r="CU1957" s="197">
        <v>2.9844044999999999E-9</v>
      </c>
      <c r="CV1957" s="197">
        <v>3.6925826999999999E-5</v>
      </c>
    </row>
    <row r="1958" spans="1:100">
      <c r="B1958" s="85"/>
      <c r="D1958" s="1" t="s">
        <v>4020</v>
      </c>
      <c r="O1958" s="3"/>
      <c r="P1958" s="3"/>
      <c r="Q1958" s="3"/>
      <c r="R1958" s="3"/>
      <c r="S1958" s="3"/>
      <c r="T1958" s="3"/>
      <c r="U1958" s="3"/>
      <c r="V1958" s="3"/>
      <c r="W1958" s="3"/>
      <c r="X1958" s="3"/>
      <c r="Y1958" s="3"/>
      <c r="Z1958" s="3"/>
      <c r="AA1958" s="3"/>
      <c r="AC1958" s="142"/>
      <c r="AD1958" s="142"/>
      <c r="AE1958" s="142"/>
      <c r="AF1958" s="142"/>
      <c r="AG1958" s="142"/>
      <c r="AK1958" s="3"/>
      <c r="AM1958" s="3"/>
      <c r="AO1958" s="3"/>
      <c r="AQ1958" s="3"/>
      <c r="AR1958" s="3"/>
      <c r="AS1958" s="3"/>
      <c r="AT1958" s="3"/>
      <c r="AU1958" s="86"/>
      <c r="AV1958" s="86"/>
      <c r="AW1958" s="86"/>
      <c r="AX1958" s="3"/>
      <c r="AY1958" s="3"/>
      <c r="AZ1958" s="3"/>
      <c r="BA1958" s="3"/>
      <c r="BB1958" s="3"/>
      <c r="BC1958" s="3"/>
      <c r="BD1958" s="3"/>
      <c r="BE1958" s="3"/>
      <c r="BF1958" s="3"/>
      <c r="BG1958" s="3"/>
      <c r="BH1958" s="3"/>
      <c r="BI1958" s="3"/>
      <c r="BJ1958" s="3"/>
      <c r="BK1958" s="3"/>
      <c r="BL1958" s="3"/>
      <c r="BM1958" s="3"/>
      <c r="BN1958" s="3"/>
      <c r="BO1958" s="3"/>
      <c r="BU1958" s="3"/>
      <c r="BV1958" s="3"/>
      <c r="BW1958" s="3"/>
      <c r="BX1958" s="3"/>
      <c r="BY1958" s="3"/>
      <c r="BZ1958" s="3"/>
      <c r="CA1958" s="3"/>
      <c r="CB1958" s="3"/>
      <c r="CC1958" s="3"/>
      <c r="CD1958" s="3"/>
      <c r="CE1958" s="3"/>
      <c r="CF1958" s="3"/>
      <c r="CG1958" s="3"/>
      <c r="CH1958" s="3"/>
      <c r="CI1958" s="3"/>
      <c r="CJ1958" s="3"/>
      <c r="CM1958" s="3"/>
      <c r="CO1958" s="3"/>
      <c r="CP1958" s="3"/>
      <c r="CQ1958" s="3"/>
      <c r="CR1958" s="3"/>
      <c r="CS1958" s="3"/>
      <c r="CT1958" s="3"/>
      <c r="CU1958" s="3"/>
      <c r="CV1958" s="3"/>
    </row>
    <row r="1959" spans="1:100" ht="14.4">
      <c r="A1959" t="s">
        <v>4021</v>
      </c>
      <c r="B1959" s="85" t="s">
        <v>4008</v>
      </c>
      <c r="C1959" s="113" t="str">
        <f t="shared" ref="C1959:C1966" si="816">MID(A1959,1,12)</f>
        <v>D.010.02.101</v>
      </c>
      <c r="D1959" s="9" t="s">
        <v>4020</v>
      </c>
      <c r="E1959" s="117" t="s">
        <v>2643</v>
      </c>
      <c r="F1959" s="115" t="str">
        <f t="shared" ref="F1959:F1966" si="817">MID(A1959, 21,85)</f>
        <v>Fertiliser broadcasting</v>
      </c>
      <c r="G1959" s="143">
        <f t="shared" si="801"/>
        <v>6.2504934000000008E-4</v>
      </c>
      <c r="I1959" s="118">
        <f t="shared" si="802"/>
        <v>1.6326006758397057E-4</v>
      </c>
      <c r="K1959" s="161">
        <f t="shared" si="803"/>
        <v>4.1376431530000001E-6</v>
      </c>
      <c r="L1959" s="161">
        <f t="shared" si="804"/>
        <v>1.383491565E-5</v>
      </c>
      <c r="M1959" s="162">
        <f t="shared" si="805"/>
        <v>5.1530107780970573E-5</v>
      </c>
      <c r="N1959" s="165">
        <v>9.3757401000000001E-5</v>
      </c>
      <c r="O1959" s="164">
        <v>3.8594722E-6</v>
      </c>
      <c r="P1959" s="164">
        <v>3.467085E-6</v>
      </c>
      <c r="Q1959" s="164">
        <v>2.1419114E-6</v>
      </c>
      <c r="R1959" s="164">
        <v>2.9408949999999999E-7</v>
      </c>
      <c r="S1959" s="164">
        <v>5.0436653000000002E-8</v>
      </c>
      <c r="T1959" s="164">
        <v>1.6512055999999999E-6</v>
      </c>
      <c r="U1959" s="164">
        <v>1.4041452000000001E-6</v>
      </c>
      <c r="V1959" s="164">
        <v>5.0772721000000001E-8</v>
      </c>
      <c r="W1959" s="164">
        <v>1.9542305000000001E-7</v>
      </c>
      <c r="X1959" s="164">
        <v>5.147717E-5</v>
      </c>
      <c r="Y1959" s="164">
        <v>4.9087902000000004E-6</v>
      </c>
      <c r="Z1959" s="164">
        <v>2.1650598999999999E-9</v>
      </c>
      <c r="AA1959" s="164">
        <v>7.0577612000000006E-17</v>
      </c>
      <c r="AC1959" s="118">
        <f t="shared" si="806"/>
        <v>9.3757401000000001E-5</v>
      </c>
      <c r="AD1959" s="118">
        <f t="shared" si="807"/>
        <v>1.2868345553000001E-5</v>
      </c>
      <c r="AE1959" s="118">
        <f t="shared" si="808"/>
        <v>8.7328674599000001E-6</v>
      </c>
      <c r="AF1959" s="118">
        <f t="shared" si="809"/>
        <v>1.3834915650000002E-5</v>
      </c>
      <c r="AG1959" s="118">
        <f t="shared" si="810"/>
        <v>5.1527942721070576E-5</v>
      </c>
      <c r="AI1959" s="69">
        <v>9.6541512000000006E-3</v>
      </c>
      <c r="AJ1959" s="69">
        <v>9.3498033000000008E-3</v>
      </c>
      <c r="AK1959" s="172">
        <v>3.2755851000000002E-5</v>
      </c>
      <c r="AL1959" s="69">
        <v>0</v>
      </c>
      <c r="AM1959" s="172">
        <v>6.1767012999999997E-6</v>
      </c>
      <c r="AN1959" s="69">
        <v>2.5431063000000003E-4</v>
      </c>
      <c r="AO1959" s="172">
        <v>1.1104632E-5</v>
      </c>
      <c r="AQ1959" s="199">
        <v>1.2100824999999999E-5</v>
      </c>
      <c r="AR1959" s="199">
        <v>1.0938579999999999E-5</v>
      </c>
      <c r="AS1959" s="199">
        <v>4.9950747999999997E-7</v>
      </c>
      <c r="AT1959" s="199">
        <v>6.6273715E-7</v>
      </c>
      <c r="AU1959" s="150">
        <f t="shared" si="811"/>
        <v>6.5579019037819161E-10</v>
      </c>
      <c r="AV1959" s="150">
        <f t="shared" si="812"/>
        <v>1.847291009705372E-12</v>
      </c>
      <c r="AW1959" s="163">
        <f t="shared" si="813"/>
        <v>9.2820328735999992E-5</v>
      </c>
      <c r="AX1959" s="196">
        <v>5.8013967E-10</v>
      </c>
      <c r="AY1959" s="196">
        <v>1.7504251E-12</v>
      </c>
      <c r="AZ1959" s="196">
        <v>4.7823959000000001E-17</v>
      </c>
      <c r="BA1959" s="196">
        <v>3.4426409000000002E-20</v>
      </c>
      <c r="BB1959" s="196">
        <v>9.7651615999999997E-21</v>
      </c>
      <c r="BC1959" s="196">
        <v>6.2648849999999996E-14</v>
      </c>
      <c r="BD1959" s="196">
        <v>7.5023633E-11</v>
      </c>
      <c r="BE1959" s="196">
        <v>1.3731704E-14</v>
      </c>
      <c r="BF1959" s="196">
        <v>8.2150734000000002E-14</v>
      </c>
      <c r="BG1959" s="196">
        <v>1.8724243E-19</v>
      </c>
      <c r="BH1959" s="196">
        <v>2.3088469999999999E-21</v>
      </c>
      <c r="BI1959" s="196">
        <v>9.2398092999999991E-16</v>
      </c>
      <c r="BJ1959" s="196">
        <v>8.4723571999999999E-18</v>
      </c>
      <c r="BK1959" s="196">
        <v>3.0049078E-18</v>
      </c>
      <c r="BL1959" s="196">
        <v>2.2829674000000001E-14</v>
      </c>
      <c r="BM1959" s="196">
        <v>5.4140881000000001E-13</v>
      </c>
      <c r="BN1959" s="196">
        <v>9.5346829000000001E-26</v>
      </c>
      <c r="BO1959" s="196">
        <v>3.9507360000000003E-9</v>
      </c>
      <c r="BP1959" s="196">
        <v>9.2816377999999994E-5</v>
      </c>
      <c r="BQ1959" s="108">
        <v>0</v>
      </c>
      <c r="BR1959" s="108">
        <v>0</v>
      </c>
      <c r="BS1959" s="108">
        <v>0</v>
      </c>
      <c r="BU1959" s="172">
        <v>3.2072417000000001E-8</v>
      </c>
      <c r="BV1959" s="172">
        <v>5.6856243000000002E-10</v>
      </c>
      <c r="BW1959" s="172">
        <v>1.7428034E-8</v>
      </c>
      <c r="BX1959" s="172">
        <v>1.6580217000000001E-10</v>
      </c>
      <c r="BY1959" s="172">
        <v>7.2476136000000005E-10</v>
      </c>
      <c r="BZ1959" s="172">
        <v>4.1894254E-12</v>
      </c>
      <c r="CA1959" s="172">
        <v>1.4874668000000001E-15</v>
      </c>
      <c r="CB1959" s="172">
        <v>6.7279561000000001E-12</v>
      </c>
      <c r="CC1959" s="172">
        <v>1.4756614000000001E-10</v>
      </c>
      <c r="CD1959" s="172">
        <v>1.1438823999999999E-9</v>
      </c>
      <c r="CE1959" s="172">
        <v>2.7689801E-17</v>
      </c>
      <c r="CF1959" s="172">
        <v>2.1084735E-22</v>
      </c>
      <c r="CG1959" s="172">
        <v>1.8103811000000001E-18</v>
      </c>
      <c r="CH1959" s="172">
        <v>4.4593486000000002E-10</v>
      </c>
      <c r="CI1959" s="172">
        <v>1.1431360999999999E-8</v>
      </c>
      <c r="CJ1959" s="172">
        <v>5.5937294000000003E-12</v>
      </c>
      <c r="CK1959" s="69">
        <v>0</v>
      </c>
      <c r="CM1959" s="197">
        <v>2.1354996999999998E-18</v>
      </c>
      <c r="CN1959" s="198">
        <v>6.2497091999999998E-4</v>
      </c>
      <c r="CO1959" s="197">
        <v>1.6785092000000001E-7</v>
      </c>
      <c r="CP1959" s="197">
        <v>3.8989671999999998E-7</v>
      </c>
      <c r="CQ1959" s="197">
        <v>4.1710796999999998E-13</v>
      </c>
      <c r="CR1959" s="197">
        <v>4.9448573999999999E-11</v>
      </c>
      <c r="CS1959" s="197">
        <v>3.0718919000000003E-8</v>
      </c>
      <c r="CT1959" s="197">
        <v>7.7133106999999998E-6</v>
      </c>
      <c r="CU1959" s="197">
        <v>1.2534499E-13</v>
      </c>
      <c r="CV1959" s="197">
        <v>1.5508847E-9</v>
      </c>
    </row>
    <row r="1960" spans="1:100" ht="14.4">
      <c r="A1960" t="s">
        <v>4022</v>
      </c>
      <c r="B1960" s="85" t="s">
        <v>4008</v>
      </c>
      <c r="C1960" s="113" t="str">
        <f t="shared" si="816"/>
        <v>D.010.02.102</v>
      </c>
      <c r="D1960" s="9" t="s">
        <v>4020</v>
      </c>
      <c r="E1960" s="117" t="s">
        <v>2643</v>
      </c>
      <c r="F1960" s="115" t="str">
        <f t="shared" si="817"/>
        <v>Lime application</v>
      </c>
      <c r="G1960" s="143">
        <f t="shared" si="801"/>
        <v>1.6370339999999999E-3</v>
      </c>
      <c r="I1960" s="118">
        <f t="shared" si="802"/>
        <v>4.2758589433508485E-4</v>
      </c>
      <c r="K1960" s="161">
        <f t="shared" si="803"/>
        <v>1.083668461E-5</v>
      </c>
      <c r="L1960" s="161">
        <f t="shared" si="804"/>
        <v>3.6234303159999998E-5</v>
      </c>
      <c r="M1960" s="162">
        <f t="shared" si="805"/>
        <v>1.3495980656508486E-4</v>
      </c>
      <c r="N1960" s="161">
        <v>2.4555509999999998E-4</v>
      </c>
      <c r="O1960" s="164">
        <v>1.0108142000000001E-5</v>
      </c>
      <c r="P1960" s="164">
        <v>9.0804608000000007E-6</v>
      </c>
      <c r="Q1960" s="164">
        <v>5.609768E-6</v>
      </c>
      <c r="R1960" s="164">
        <v>7.7023441000000004E-7</v>
      </c>
      <c r="S1960" s="164">
        <v>1.3209599999999999E-7</v>
      </c>
      <c r="T1960" s="164">
        <v>4.3245862E-6</v>
      </c>
      <c r="U1960" s="164">
        <v>3.6775230999999999E-6</v>
      </c>
      <c r="V1960" s="164">
        <v>1.3297616999999999E-7</v>
      </c>
      <c r="W1960" s="164">
        <v>5.1182225999999998E-7</v>
      </c>
      <c r="X1960" s="132">
        <v>1.3482116000000001E-4</v>
      </c>
      <c r="Y1960" s="164">
        <v>1.2856355E-5</v>
      </c>
      <c r="Z1960" s="164">
        <v>5.6703948999999998E-9</v>
      </c>
      <c r="AA1960" s="164">
        <v>1.8484612999999999E-16</v>
      </c>
      <c r="AC1960" s="118">
        <f t="shared" si="806"/>
        <v>2.4555509999999998E-4</v>
      </c>
      <c r="AD1960" s="118">
        <f t="shared" si="807"/>
        <v>3.370281051E-5</v>
      </c>
      <c r="AE1960" s="118">
        <f t="shared" si="808"/>
        <v>2.2871796294900002E-5</v>
      </c>
      <c r="AF1960" s="118">
        <f t="shared" si="809"/>
        <v>3.6234303159999998E-5</v>
      </c>
      <c r="AG1960" s="118">
        <f t="shared" si="810"/>
        <v>1.3495413617018486E-4</v>
      </c>
      <c r="AI1960" s="69">
        <v>2.5284681999999999E-2</v>
      </c>
      <c r="AJ1960" s="69">
        <v>2.4487579999999998E-2</v>
      </c>
      <c r="AK1960" s="172">
        <v>8.5789133999999995E-5</v>
      </c>
      <c r="AL1960" s="69">
        <v>0</v>
      </c>
      <c r="AM1960" s="172">
        <v>1.6177075E-5</v>
      </c>
      <c r="AN1960" s="69">
        <v>6.6605164000000001E-4</v>
      </c>
      <c r="AO1960" s="172">
        <v>2.9083558999999998E-5</v>
      </c>
      <c r="AQ1960" s="199">
        <v>3.1692637000000003E-5</v>
      </c>
      <c r="AR1960" s="199">
        <v>2.8648663000000001E-5</v>
      </c>
      <c r="AS1960" s="199">
        <v>1.3082339E-6</v>
      </c>
      <c r="AT1960" s="199">
        <v>1.7357402000000001E-6</v>
      </c>
      <c r="AU1960" s="150">
        <f t="shared" si="811"/>
        <v>1.7175457179397399E-9</v>
      </c>
      <c r="AV1960" s="150">
        <f t="shared" si="812"/>
        <v>4.8381430252776697E-12</v>
      </c>
      <c r="AW1960" s="163">
        <f t="shared" si="813"/>
        <v>2.4310086716599998E-4</v>
      </c>
      <c r="AX1960" s="196">
        <v>1.5194134000000001E-9</v>
      </c>
      <c r="AY1960" s="196">
        <v>4.5844466E-12</v>
      </c>
      <c r="AZ1960" s="196">
        <v>1.2525323E-16</v>
      </c>
      <c r="BA1960" s="196">
        <v>9.0164405999999997E-20</v>
      </c>
      <c r="BB1960" s="196">
        <v>2.5575423E-20</v>
      </c>
      <c r="BC1960" s="196">
        <v>1.6408032000000001E-13</v>
      </c>
      <c r="BD1960" s="196">
        <v>1.9649047000000001E-10</v>
      </c>
      <c r="BE1960" s="196">
        <v>3.5963986000000001E-14</v>
      </c>
      <c r="BF1960" s="196">
        <v>2.1515668000000001E-13</v>
      </c>
      <c r="BG1960" s="196">
        <v>4.9039684E-19</v>
      </c>
      <c r="BH1960" s="196">
        <v>6.0469804000000001E-21</v>
      </c>
      <c r="BI1960" s="196">
        <v>2.4199501000000002E-15</v>
      </c>
      <c r="BJ1960" s="196">
        <v>2.2189506999999999E-17</v>
      </c>
      <c r="BK1960" s="196">
        <v>7.8699966000000003E-18</v>
      </c>
      <c r="BL1960" s="196">
        <v>5.9792003999999996E-14</v>
      </c>
      <c r="BM1960" s="196">
        <v>1.4179755E-12</v>
      </c>
      <c r="BN1960" s="196">
        <v>2.4971788999999999E-25</v>
      </c>
      <c r="BO1960" s="196">
        <v>1.0347166E-8</v>
      </c>
      <c r="BP1960" s="108">
        <v>2.4309051999999999E-4</v>
      </c>
      <c r="BQ1960" s="108">
        <v>0</v>
      </c>
      <c r="BR1960" s="108">
        <v>0</v>
      </c>
      <c r="BS1960" s="108">
        <v>0</v>
      </c>
      <c r="BU1960" s="172">
        <v>8.3999187E-8</v>
      </c>
      <c r="BV1960" s="172">
        <v>1.4890920999999999E-9</v>
      </c>
      <c r="BW1960" s="172">
        <v>4.5644850999999998E-8</v>
      </c>
      <c r="BX1960" s="172">
        <v>4.3424376999999998E-10</v>
      </c>
      <c r="BY1960" s="172">
        <v>1.8981844999999999E-9</v>
      </c>
      <c r="BZ1960" s="172">
        <v>1.0972305E-11</v>
      </c>
      <c r="CA1960" s="172">
        <v>3.8957464000000001E-15</v>
      </c>
      <c r="CB1960" s="172">
        <v>1.7620837000000001E-11</v>
      </c>
      <c r="CC1960" s="172">
        <v>3.8648274999999999E-10</v>
      </c>
      <c r="CD1960" s="172">
        <v>2.9958825999999998E-9</v>
      </c>
      <c r="CE1960" s="172">
        <v>7.2520907000000005E-17</v>
      </c>
      <c r="CF1960" s="172">
        <v>5.5221924999999998E-22</v>
      </c>
      <c r="CG1960" s="172">
        <v>4.7414744000000002E-18</v>
      </c>
      <c r="CH1960" s="172">
        <v>1.1679246000000001E-9</v>
      </c>
      <c r="CI1960" s="172">
        <v>2.9939277999999997E-8</v>
      </c>
      <c r="CJ1960" s="172">
        <v>1.4650244000000001E-11</v>
      </c>
      <c r="CK1960" s="69">
        <v>0</v>
      </c>
      <c r="CM1960" s="197">
        <v>5.5929754999999998E-18</v>
      </c>
      <c r="CN1960" s="198">
        <v>1.6368286000000001E-3</v>
      </c>
      <c r="CO1960" s="197">
        <v>4.3960955000000001E-7</v>
      </c>
      <c r="CP1960" s="197">
        <v>1.0211580999999999E-6</v>
      </c>
      <c r="CQ1960" s="197">
        <v>1.0924255999999999E-12</v>
      </c>
      <c r="CR1960" s="197">
        <v>1.2950816999999999E-10</v>
      </c>
      <c r="CS1960" s="197">
        <v>8.0454311000000003E-8</v>
      </c>
      <c r="CT1960" s="197">
        <v>2.0201528E-5</v>
      </c>
      <c r="CU1960" s="197">
        <v>3.2828450000000001E-13</v>
      </c>
      <c r="CV1960" s="197">
        <v>4.061841E-9</v>
      </c>
    </row>
    <row r="1961" spans="1:100" ht="14.4">
      <c r="A1961" t="s">
        <v>4023</v>
      </c>
      <c r="B1961" s="85" t="s">
        <v>4008</v>
      </c>
      <c r="C1961" s="113" t="str">
        <f t="shared" si="816"/>
        <v>D.010.02.103</v>
      </c>
      <c r="D1961" s="9" t="s">
        <v>4020</v>
      </c>
      <c r="E1961" s="117" t="s">
        <v>2643</v>
      </c>
      <c r="F1961" s="115" t="str">
        <f t="shared" si="817"/>
        <v>Spraying</v>
      </c>
      <c r="G1961" s="143">
        <f t="shared" si="801"/>
        <v>5.0599232666666673E-4</v>
      </c>
      <c r="I1961" s="118">
        <f t="shared" si="802"/>
        <v>1.3216291273555715E-4</v>
      </c>
      <c r="K1961" s="161">
        <f t="shared" si="803"/>
        <v>3.3495207320000001E-6</v>
      </c>
      <c r="L1961" s="161">
        <f t="shared" si="804"/>
        <v>1.1199693609999999E-5</v>
      </c>
      <c r="M1961" s="162">
        <f t="shared" si="805"/>
        <v>4.1714849393557138E-5</v>
      </c>
      <c r="N1961" s="165">
        <v>7.5898849000000007E-5</v>
      </c>
      <c r="O1961" s="164">
        <v>3.1243347E-6</v>
      </c>
      <c r="P1961" s="164">
        <v>2.8066878999999999E-6</v>
      </c>
      <c r="Q1961" s="164">
        <v>1.7339283E-6</v>
      </c>
      <c r="R1961" s="164">
        <v>2.3807245999999999E-7</v>
      </c>
      <c r="S1961" s="164">
        <v>4.0829671999999997E-8</v>
      </c>
      <c r="T1961" s="164">
        <v>1.3366903E-6</v>
      </c>
      <c r="U1961" s="164">
        <v>1.1366889E-6</v>
      </c>
      <c r="V1961" s="164">
        <v>4.1101725999999998E-8</v>
      </c>
      <c r="W1961" s="164">
        <v>1.5819960999999999E-7</v>
      </c>
      <c r="X1961" s="164">
        <v>4.1671995000000003E-5</v>
      </c>
      <c r="Y1961" s="164">
        <v>3.9737824999999996E-6</v>
      </c>
      <c r="Z1961" s="164">
        <v>1.7526674999999999E-9</v>
      </c>
      <c r="AA1961" s="164">
        <v>5.7134257000000004E-17</v>
      </c>
      <c r="AC1961" s="118">
        <f t="shared" si="806"/>
        <v>7.5898849000000007E-5</v>
      </c>
      <c r="AD1961" s="118">
        <f t="shared" si="807"/>
        <v>1.0417232232E-5</v>
      </c>
      <c r="AE1961" s="118">
        <f t="shared" si="808"/>
        <v>7.0694641675000001E-6</v>
      </c>
      <c r="AF1961" s="118">
        <f t="shared" si="809"/>
        <v>1.1199693609999999E-5</v>
      </c>
      <c r="AG1961" s="118">
        <f t="shared" si="810"/>
        <v>4.1713096726057142E-5</v>
      </c>
      <c r="AI1961" s="69">
        <v>7.8152651999999993E-3</v>
      </c>
      <c r="AJ1961" s="69">
        <v>7.5688884000000003E-3</v>
      </c>
      <c r="AK1961" s="172">
        <v>2.6516640999999998E-5</v>
      </c>
      <c r="AL1961" s="69">
        <v>0</v>
      </c>
      <c r="AM1961" s="172">
        <v>5.0001868000000004E-6</v>
      </c>
      <c r="AN1961" s="69">
        <v>2.0587051E-4</v>
      </c>
      <c r="AO1961" s="172">
        <v>8.9894636999999993E-6</v>
      </c>
      <c r="AQ1961" s="199">
        <v>9.7959059000000003E-6</v>
      </c>
      <c r="AR1961" s="199">
        <v>8.8550411999999995E-6</v>
      </c>
      <c r="AS1961" s="199">
        <v>4.0436320000000002E-7</v>
      </c>
      <c r="AT1961" s="199">
        <v>5.3650150000000001E-7</v>
      </c>
      <c r="AU1961" s="150">
        <f t="shared" si="811"/>
        <v>5.3087776726677391E-10</v>
      </c>
      <c r="AV1961" s="150">
        <f t="shared" si="812"/>
        <v>1.4954260597586539E-12</v>
      </c>
      <c r="AW1961" s="163">
        <f t="shared" si="813"/>
        <v>7.5140266214899994E-5</v>
      </c>
      <c r="AX1961" s="196">
        <v>4.6963686999999996E-10</v>
      </c>
      <c r="AY1961" s="196">
        <v>1.4170108000000001E-12</v>
      </c>
      <c r="AZ1961" s="196">
        <v>3.8714633E-17</v>
      </c>
      <c r="BA1961" s="196">
        <v>2.7868998000000002E-20</v>
      </c>
      <c r="BB1961" s="196">
        <v>7.9051308999999998E-21</v>
      </c>
      <c r="BC1961" s="196">
        <v>5.0715736000000002E-14</v>
      </c>
      <c r="BD1961" s="196">
        <v>6.0733416999999995E-11</v>
      </c>
      <c r="BE1961" s="196">
        <v>1.1116141E-14</v>
      </c>
      <c r="BF1961" s="196">
        <v>6.6502974999999995E-14</v>
      </c>
      <c r="BG1961" s="196">
        <v>1.5157721E-19</v>
      </c>
      <c r="BH1961" s="196">
        <v>1.8690666999999999E-21</v>
      </c>
      <c r="BI1961" s="196">
        <v>7.4798456000000004E-16</v>
      </c>
      <c r="BJ1961" s="196">
        <v>6.8585749000000001E-18</v>
      </c>
      <c r="BK1961" s="196">
        <v>2.4325444000000002E-18</v>
      </c>
      <c r="BL1961" s="196">
        <v>1.8481164999999999E-14</v>
      </c>
      <c r="BM1961" s="196">
        <v>4.3828333000000002E-13</v>
      </c>
      <c r="BN1961" s="196">
        <v>7.7185528000000005E-26</v>
      </c>
      <c r="BO1961" s="196">
        <v>3.1982149000000002E-9</v>
      </c>
      <c r="BP1961" s="196">
        <v>7.5137067999999995E-5</v>
      </c>
      <c r="BQ1961" s="108">
        <v>0</v>
      </c>
      <c r="BR1961" s="108">
        <v>0</v>
      </c>
      <c r="BS1961" s="108">
        <v>0</v>
      </c>
      <c r="BU1961" s="172">
        <v>2.5963384999999999E-8</v>
      </c>
      <c r="BV1961" s="172">
        <v>4.6026481999999999E-10</v>
      </c>
      <c r="BW1961" s="172">
        <v>1.4108408999999999E-8</v>
      </c>
      <c r="BX1961" s="172">
        <v>1.342208E-10</v>
      </c>
      <c r="BY1961" s="172">
        <v>5.8671158000000004E-10</v>
      </c>
      <c r="BZ1961" s="172">
        <v>3.3914396000000001E-12</v>
      </c>
      <c r="CA1961" s="172">
        <v>1.2041397999999999E-15</v>
      </c>
      <c r="CB1961" s="172">
        <v>5.4464405999999999E-12</v>
      </c>
      <c r="CC1961" s="172">
        <v>1.1945829999999999E-10</v>
      </c>
      <c r="CD1961" s="172">
        <v>9.2600007999999995E-10</v>
      </c>
      <c r="CE1961" s="172">
        <v>2.2415552999999999E-17</v>
      </c>
      <c r="CF1961" s="172">
        <v>1.7068595000000001E-22</v>
      </c>
      <c r="CG1961" s="172">
        <v>1.4655466000000001E-18</v>
      </c>
      <c r="CH1961" s="172">
        <v>3.6099488999999998E-10</v>
      </c>
      <c r="CI1961" s="172">
        <v>9.2539586999999998E-9</v>
      </c>
      <c r="CJ1961" s="172">
        <v>4.5282571999999999E-12</v>
      </c>
      <c r="CK1961" s="69">
        <v>0</v>
      </c>
      <c r="CM1961" s="197">
        <v>1.7287379E-18</v>
      </c>
      <c r="CN1961" s="198">
        <v>5.0592884E-4</v>
      </c>
      <c r="CO1961" s="197">
        <v>1.3587931999999999E-7</v>
      </c>
      <c r="CP1961" s="197">
        <v>3.1563068000000001E-7</v>
      </c>
      <c r="CQ1961" s="197">
        <v>3.3765883000000002E-13</v>
      </c>
      <c r="CR1961" s="197">
        <v>4.0029798000000003E-11</v>
      </c>
      <c r="CS1961" s="197">
        <v>2.4867696E-8</v>
      </c>
      <c r="CT1961" s="197">
        <v>6.2441086999999999E-6</v>
      </c>
      <c r="CU1961" s="197">
        <v>1.0146975E-13</v>
      </c>
      <c r="CV1961" s="197">
        <v>1.2554780999999999E-9</v>
      </c>
    </row>
    <row r="1962" spans="1:100" ht="14.4">
      <c r="A1962" t="s">
        <v>4024</v>
      </c>
      <c r="B1962" s="85" t="s">
        <v>4008</v>
      </c>
      <c r="C1962" s="113" t="str">
        <f t="shared" si="816"/>
        <v>D.010.02.104</v>
      </c>
      <c r="D1962" s="9" t="s">
        <v>4020</v>
      </c>
      <c r="E1962" s="117" t="s">
        <v>2643</v>
      </c>
      <c r="F1962" s="115" t="str">
        <f t="shared" si="817"/>
        <v>Liquid manure—Broadcasting</v>
      </c>
      <c r="G1962" s="143">
        <f t="shared" si="801"/>
        <v>4.2265241333333337E-3</v>
      </c>
      <c r="I1962" s="118">
        <f t="shared" si="802"/>
        <v>1.1039490321794773E-3</v>
      </c>
      <c r="K1962" s="161">
        <f t="shared" si="803"/>
        <v>2.7978349049999999E-5</v>
      </c>
      <c r="L1962" s="161">
        <f t="shared" si="804"/>
        <v>9.3550382900000007E-5</v>
      </c>
      <c r="M1962" s="162">
        <f t="shared" si="805"/>
        <v>3.4844168022947724E-4</v>
      </c>
      <c r="N1962" s="161">
        <v>6.3397862000000001E-4</v>
      </c>
      <c r="O1962" s="164">
        <v>2.6097384000000001E-5</v>
      </c>
      <c r="P1962" s="164">
        <v>2.3444098999999999E-5</v>
      </c>
      <c r="Q1962" s="164">
        <v>1.4483401E-5</v>
      </c>
      <c r="R1962" s="164">
        <v>1.9886052000000001E-6</v>
      </c>
      <c r="S1962" s="164">
        <v>3.4104784999999998E-7</v>
      </c>
      <c r="T1962" s="164">
        <v>1.1165294999999999E-5</v>
      </c>
      <c r="U1962" s="164">
        <v>9.4946958999999999E-6</v>
      </c>
      <c r="V1962" s="164">
        <v>3.4332030000000001E-7</v>
      </c>
      <c r="W1962" s="164">
        <v>1.321432E-6</v>
      </c>
      <c r="X1962" s="132">
        <v>3.4808372E-4</v>
      </c>
      <c r="Y1962" s="164">
        <v>3.3192772000000002E-5</v>
      </c>
      <c r="Z1962" s="164">
        <v>1.4639929E-8</v>
      </c>
      <c r="AA1962" s="164">
        <v>4.7723909000000001E-16</v>
      </c>
      <c r="AC1962" s="118">
        <f t="shared" si="806"/>
        <v>6.3397862000000001E-4</v>
      </c>
      <c r="AD1962" s="118">
        <f t="shared" si="807"/>
        <v>8.701452795000002E-5</v>
      </c>
      <c r="AE1962" s="118">
        <f t="shared" si="808"/>
        <v>5.9050818828999998E-5</v>
      </c>
      <c r="AF1962" s="118">
        <f t="shared" si="809"/>
        <v>9.355038290000002E-5</v>
      </c>
      <c r="AG1962" s="118">
        <f t="shared" si="810"/>
        <v>3.4842704030047726E-4</v>
      </c>
      <c r="AI1962" s="69">
        <v>6.5280451000000003E-2</v>
      </c>
      <c r="AJ1962" s="69">
        <v>6.3222479999999998E-2</v>
      </c>
      <c r="AK1962" s="69">
        <v>2.2149195000000001E-4</v>
      </c>
      <c r="AL1962" s="69">
        <v>0</v>
      </c>
      <c r="AM1962" s="172">
        <v>4.1766266000000001E-5</v>
      </c>
      <c r="AN1962" s="69">
        <v>1.7196242E-3</v>
      </c>
      <c r="AO1962" s="172">
        <v>7.5088460999999998E-5</v>
      </c>
      <c r="AQ1962" s="199">
        <v>8.1824626E-5</v>
      </c>
      <c r="AR1962" s="199">
        <v>7.3965637999999999E-5</v>
      </c>
      <c r="AS1962" s="199">
        <v>3.3776219999999998E-6</v>
      </c>
      <c r="AT1962" s="199">
        <v>4.4813654999999998E-6</v>
      </c>
      <c r="AU1962" s="150">
        <f t="shared" si="811"/>
        <v>4.4343908127388204E-9</v>
      </c>
      <c r="AV1962" s="150">
        <f t="shared" si="812"/>
        <v>1.2491206056061347E-11</v>
      </c>
      <c r="AW1962" s="163">
        <f t="shared" si="813"/>
        <v>6.2764222450100002E-4</v>
      </c>
      <c r="AX1962" s="196">
        <v>3.9228491999999997E-9</v>
      </c>
      <c r="AY1962" s="196">
        <v>1.1836208E-11</v>
      </c>
      <c r="AZ1962" s="196">
        <v>3.2338106E-16</v>
      </c>
      <c r="BA1962" s="196">
        <v>2.3278809999999999E-19</v>
      </c>
      <c r="BB1962" s="196">
        <v>6.6031093000000003E-20</v>
      </c>
      <c r="BC1962" s="196">
        <v>4.2362556000000003E-13</v>
      </c>
      <c r="BD1962" s="196">
        <v>5.0730265999999995E-10</v>
      </c>
      <c r="BE1962" s="196">
        <v>9.2852474E-14</v>
      </c>
      <c r="BF1962" s="196">
        <v>5.5549544000000002E-13</v>
      </c>
      <c r="BG1962" s="196">
        <v>1.2661155000000001E-18</v>
      </c>
      <c r="BH1962" s="196">
        <v>1.5612204000000001E-20</v>
      </c>
      <c r="BI1962" s="196">
        <v>6.2478711000000001E-15</v>
      </c>
      <c r="BJ1962" s="196">
        <v>5.7289272999999995E-17</v>
      </c>
      <c r="BK1962" s="196">
        <v>2.0318900000000001E-17</v>
      </c>
      <c r="BL1962" s="196">
        <v>1.5437208000000001E-13</v>
      </c>
      <c r="BM1962" s="196">
        <v>3.6609547999999996E-12</v>
      </c>
      <c r="BN1962" s="196">
        <v>6.4472618000000004E-25</v>
      </c>
      <c r="BO1962" s="196">
        <v>2.6714501000000001E-8</v>
      </c>
      <c r="BP1962" s="108">
        <v>6.2761551000000001E-4</v>
      </c>
      <c r="BQ1962" s="108">
        <v>0</v>
      </c>
      <c r="BR1962" s="108">
        <v>0</v>
      </c>
      <c r="BS1962" s="108">
        <v>0</v>
      </c>
      <c r="BU1962" s="172">
        <v>2.1687062999999999E-7</v>
      </c>
      <c r="BV1962" s="172">
        <v>3.8445650000000002E-9</v>
      </c>
      <c r="BW1962" s="172">
        <v>1.1784671E-7</v>
      </c>
      <c r="BX1962" s="172">
        <v>1.1211385000000001E-9</v>
      </c>
      <c r="BY1962" s="172">
        <v>4.9007672999999998E-9</v>
      </c>
      <c r="BZ1962" s="172">
        <v>2.8328495000000001E-11</v>
      </c>
      <c r="CA1962" s="172">
        <v>1.0058109E-14</v>
      </c>
      <c r="CB1962" s="172">
        <v>4.5493797999999998E-11</v>
      </c>
      <c r="CC1962" s="172">
        <v>9.9782818000000002E-10</v>
      </c>
      <c r="CD1962" s="172">
        <v>7.7348241999999997E-9</v>
      </c>
      <c r="CE1962" s="172">
        <v>1.872358E-16</v>
      </c>
      <c r="CF1962" s="172">
        <v>1.4257296999999999E-21</v>
      </c>
      <c r="CG1962" s="172">
        <v>1.2241625E-17</v>
      </c>
      <c r="CH1962" s="172">
        <v>3.0153690999999998E-9</v>
      </c>
      <c r="CI1962" s="172">
        <v>7.7297772000000002E-8</v>
      </c>
      <c r="CJ1962" s="172">
        <v>3.7824265999999999E-11</v>
      </c>
      <c r="CK1962" s="69">
        <v>0</v>
      </c>
      <c r="CM1962" s="197">
        <v>1.4440045999999999E-17</v>
      </c>
      <c r="CN1962" s="198">
        <v>4.2259938000000002E-3</v>
      </c>
      <c r="CO1962" s="197">
        <v>1.1349919E-6</v>
      </c>
      <c r="CP1962" s="197">
        <v>2.6364444999999999E-6</v>
      </c>
      <c r="CQ1962" s="197">
        <v>2.8204444000000002E-12</v>
      </c>
      <c r="CR1962" s="197">
        <v>3.3436654999999999E-10</v>
      </c>
      <c r="CS1962" s="197">
        <v>2.077184E-7</v>
      </c>
      <c r="CT1962" s="197">
        <v>5.2156673000000001E-5</v>
      </c>
      <c r="CU1962" s="197">
        <v>8.4757088000000004E-13</v>
      </c>
      <c r="CV1962" s="197">
        <v>1.0486935000000001E-8</v>
      </c>
    </row>
    <row r="1963" spans="1:100" ht="14.4">
      <c r="A1963" t="s">
        <v>4025</v>
      </c>
      <c r="B1963" s="85" t="s">
        <v>4008</v>
      </c>
      <c r="C1963" s="113" t="str">
        <f t="shared" si="816"/>
        <v>D.010.02.105</v>
      </c>
      <c r="D1963" s="9" t="s">
        <v>4020</v>
      </c>
      <c r="E1963" s="117" t="s">
        <v>2643</v>
      </c>
      <c r="F1963" s="115" t="str">
        <f t="shared" si="817"/>
        <v>Liquid manure—Bandspreading</v>
      </c>
      <c r="G1963" s="143">
        <f t="shared" si="801"/>
        <v>4.6729879333333333E-3</v>
      </c>
      <c r="I1963" s="118">
        <f t="shared" si="802"/>
        <v>1.2205633659605275E-3</v>
      </c>
      <c r="K1963" s="161">
        <f t="shared" si="803"/>
        <v>3.0933809129999998E-5</v>
      </c>
      <c r="L1963" s="161">
        <f t="shared" si="804"/>
        <v>1.0343246389999999E-4</v>
      </c>
      <c r="M1963" s="162">
        <f t="shared" si="805"/>
        <v>3.8524890293052764E-4</v>
      </c>
      <c r="N1963" s="161">
        <v>7.0094818999999996E-4</v>
      </c>
      <c r="O1963" s="164">
        <v>2.8854148999999999E-5</v>
      </c>
      <c r="P1963" s="164">
        <v>2.5920588000000001E-5</v>
      </c>
      <c r="Q1963" s="164">
        <v>1.6013337999999999E-5</v>
      </c>
      <c r="R1963" s="164">
        <v>2.1986690999999999E-6</v>
      </c>
      <c r="S1963" s="164">
        <v>3.7707402999999998E-7</v>
      </c>
      <c r="T1963" s="164">
        <v>1.2344728000000001E-5</v>
      </c>
      <c r="U1963" s="164">
        <v>1.0497657E-5</v>
      </c>
      <c r="V1963" s="164">
        <v>3.7958652999999999E-7</v>
      </c>
      <c r="W1963" s="164">
        <v>1.4610199000000001E-6</v>
      </c>
      <c r="X1963" s="132">
        <v>3.8485313000000002E-4</v>
      </c>
      <c r="Y1963" s="164">
        <v>3.6699049999999999E-5</v>
      </c>
      <c r="Z1963" s="164">
        <v>1.6186399999999999E-8</v>
      </c>
      <c r="AA1963" s="164">
        <v>5.2765167E-16</v>
      </c>
      <c r="AC1963" s="118">
        <f t="shared" si="806"/>
        <v>7.0094818999999996E-4</v>
      </c>
      <c r="AD1963" s="118">
        <f t="shared" si="807"/>
        <v>9.6206203129999983E-5</v>
      </c>
      <c r="AE1963" s="118">
        <f t="shared" si="808"/>
        <v>6.5288580399999995E-5</v>
      </c>
      <c r="AF1963" s="118">
        <f t="shared" si="809"/>
        <v>1.0343246390000001E-4</v>
      </c>
      <c r="AG1963" s="118">
        <f t="shared" si="810"/>
        <v>3.8523271653052762E-4</v>
      </c>
      <c r="AI1963" s="69">
        <v>7.2176272999999999E-2</v>
      </c>
      <c r="AJ1963" s="69">
        <v>6.9900910999999996E-2</v>
      </c>
      <c r="AK1963" s="69">
        <v>2.4488898E-4</v>
      </c>
      <c r="AL1963" s="69">
        <v>0</v>
      </c>
      <c r="AM1963" s="172">
        <v>4.6178196E-5</v>
      </c>
      <c r="AN1963" s="69">
        <v>1.9012746999999999E-3</v>
      </c>
      <c r="AO1963" s="172">
        <v>8.3020340999999994E-5</v>
      </c>
      <c r="AQ1963" s="199">
        <v>9.0468071999999999E-5</v>
      </c>
      <c r="AR1963" s="199">
        <v>8.1778909999999998E-5</v>
      </c>
      <c r="AS1963" s="199">
        <v>3.7344130999999999E-6</v>
      </c>
      <c r="AT1963" s="199">
        <v>4.9547491999999999E-6</v>
      </c>
      <c r="AU1963" s="150">
        <f t="shared" si="811"/>
        <v>4.9028123994603836E-9</v>
      </c>
      <c r="AV1963" s="150">
        <f t="shared" si="812"/>
        <v>1.3810698991771194E-11</v>
      </c>
      <c r="AW1963" s="163">
        <f t="shared" si="813"/>
        <v>6.9394245645500001E-4</v>
      </c>
      <c r="AX1963" s="196">
        <v>4.3372346999999998E-9</v>
      </c>
      <c r="AY1963" s="196">
        <v>1.3086511000000001E-11</v>
      </c>
      <c r="AZ1963" s="196">
        <v>3.5754103E-16</v>
      </c>
      <c r="BA1963" s="196">
        <v>2.5737839000000001E-19</v>
      </c>
      <c r="BB1963" s="196">
        <v>7.3006207999999997E-20</v>
      </c>
      <c r="BC1963" s="196">
        <v>4.6837473999999998E-13</v>
      </c>
      <c r="BD1963" s="196">
        <v>5.6089096999999999E-10</v>
      </c>
      <c r="BE1963" s="196">
        <v>1.0266083E-13</v>
      </c>
      <c r="BF1963" s="196">
        <v>6.1417454000000001E-13</v>
      </c>
      <c r="BG1963" s="196">
        <v>1.3998601000000001E-18</v>
      </c>
      <c r="BH1963" s="196">
        <v>1.7261380000000001E-20</v>
      </c>
      <c r="BI1963" s="196">
        <v>6.9078573999999999E-15</v>
      </c>
      <c r="BJ1963" s="196">
        <v>6.3340956000000005E-17</v>
      </c>
      <c r="BK1963" s="196">
        <v>2.2465263000000001E-17</v>
      </c>
      <c r="BL1963" s="196">
        <v>1.7067899E-13</v>
      </c>
      <c r="BM1963" s="196">
        <v>4.0476753999999997E-12</v>
      </c>
      <c r="BN1963" s="196">
        <v>7.1283105000000003E-25</v>
      </c>
      <c r="BO1963" s="196">
        <v>2.9536455E-8</v>
      </c>
      <c r="BP1963" s="108">
        <v>6.9391291999999999E-4</v>
      </c>
      <c r="BQ1963" s="108">
        <v>0</v>
      </c>
      <c r="BR1963" s="108">
        <v>0</v>
      </c>
      <c r="BS1963" s="108">
        <v>0</v>
      </c>
      <c r="BU1963" s="172">
        <v>2.3977949999999998E-7</v>
      </c>
      <c r="BV1963" s="172">
        <v>4.2506810000000004E-9</v>
      </c>
      <c r="BW1963" s="172">
        <v>1.3029529999999999E-7</v>
      </c>
      <c r="BX1963" s="172">
        <v>1.2395686000000001E-9</v>
      </c>
      <c r="BY1963" s="172">
        <v>5.4184540000000001E-9</v>
      </c>
      <c r="BZ1963" s="172">
        <v>3.1320942000000002E-11</v>
      </c>
      <c r="CA1963" s="172">
        <v>1.1120585E-14</v>
      </c>
      <c r="CB1963" s="172">
        <v>5.0299481000000001E-11</v>
      </c>
      <c r="CC1963" s="172">
        <v>1.1032325999999999E-9</v>
      </c>
      <c r="CD1963" s="172">
        <v>8.5518831000000002E-9</v>
      </c>
      <c r="CE1963" s="172">
        <v>2.0701421999999999E-16</v>
      </c>
      <c r="CF1963" s="172">
        <v>1.5763349E-21</v>
      </c>
      <c r="CG1963" s="172">
        <v>1.3534754000000001E-17</v>
      </c>
      <c r="CH1963" s="172">
        <v>3.333894E-9</v>
      </c>
      <c r="CI1963" s="172">
        <v>8.5463030000000005E-8</v>
      </c>
      <c r="CJ1963" s="172">
        <v>4.1819786999999997E-11</v>
      </c>
      <c r="CK1963" s="69">
        <v>0</v>
      </c>
      <c r="CM1963" s="197">
        <v>1.5965403E-17</v>
      </c>
      <c r="CN1963" s="198">
        <v>4.6724015999999998E-3</v>
      </c>
      <c r="CO1963" s="197">
        <v>1.2548854E-6</v>
      </c>
      <c r="CP1963" s="197">
        <v>2.9149421000000001E-6</v>
      </c>
      <c r="CQ1963" s="197">
        <v>3.1183785999999999E-12</v>
      </c>
      <c r="CR1963" s="197">
        <v>3.6968695999999999E-10</v>
      </c>
      <c r="CS1963" s="197">
        <v>2.2966049000000001E-7</v>
      </c>
      <c r="CT1963" s="197">
        <v>5.7666179999999999E-5</v>
      </c>
      <c r="CU1963" s="197">
        <v>9.3710300999999992E-13</v>
      </c>
      <c r="CV1963" s="197">
        <v>1.1594710000000001E-8</v>
      </c>
    </row>
    <row r="1964" spans="1:100" ht="14.4">
      <c r="A1964" t="s">
        <v>4026</v>
      </c>
      <c r="B1964" s="85" t="s">
        <v>4008</v>
      </c>
      <c r="C1964" s="113" t="str">
        <f t="shared" si="816"/>
        <v>D.010.02.106</v>
      </c>
      <c r="D1964" s="9" t="s">
        <v>4020</v>
      </c>
      <c r="E1964" s="117" t="s">
        <v>2643</v>
      </c>
      <c r="F1964" s="115" t="str">
        <f t="shared" si="817"/>
        <v>Solid manure spreading</v>
      </c>
      <c r="G1964" s="143">
        <f t="shared" si="801"/>
        <v>5.089687533333334E-3</v>
      </c>
      <c r="I1964" s="118">
        <f t="shared" si="802"/>
        <v>1.3294034149435748E-3</v>
      </c>
      <c r="K1964" s="161">
        <f t="shared" si="803"/>
        <v>3.3692238260000002E-5</v>
      </c>
      <c r="L1964" s="161">
        <f t="shared" si="804"/>
        <v>1.126557419E-4</v>
      </c>
      <c r="M1964" s="162">
        <f t="shared" si="805"/>
        <v>4.1960230478357472E-4</v>
      </c>
      <c r="N1964" s="161">
        <v>7.6345313000000001E-4</v>
      </c>
      <c r="O1964" s="164">
        <v>3.1427131000000001E-5</v>
      </c>
      <c r="P1964" s="164">
        <v>2.8231978E-5</v>
      </c>
      <c r="Q1964" s="164">
        <v>1.7441279000000001E-5</v>
      </c>
      <c r="R1964" s="164">
        <v>2.3947288E-6</v>
      </c>
      <c r="S1964" s="164">
        <v>4.1069846000000002E-7</v>
      </c>
      <c r="T1964" s="164">
        <v>1.3445531999999999E-5</v>
      </c>
      <c r="U1964" s="164">
        <v>1.1433754E-5</v>
      </c>
      <c r="V1964" s="164">
        <v>4.1343500999999998E-7</v>
      </c>
      <c r="W1964" s="164">
        <v>1.5913019E-6</v>
      </c>
      <c r="X1964" s="132">
        <v>4.1917123999999999E-4</v>
      </c>
      <c r="Y1964" s="164">
        <v>3.9971576999999999E-5</v>
      </c>
      <c r="Z1964" s="164">
        <v>1.7629773E-8</v>
      </c>
      <c r="AA1964" s="164">
        <v>5.7470341000000003E-16</v>
      </c>
      <c r="AC1964" s="118">
        <f t="shared" si="806"/>
        <v>7.6345313000000001E-4</v>
      </c>
      <c r="AD1964" s="118">
        <f t="shared" si="807"/>
        <v>1.0478510126000001E-4</v>
      </c>
      <c r="AE1964" s="118">
        <f t="shared" si="808"/>
        <v>7.1110492772999992E-5</v>
      </c>
      <c r="AF1964" s="118">
        <f t="shared" si="809"/>
        <v>1.126557419E-4</v>
      </c>
      <c r="AG1964" s="118">
        <f t="shared" si="810"/>
        <v>4.195846750105747E-4</v>
      </c>
      <c r="AI1964" s="69">
        <v>7.8612373999999999E-2</v>
      </c>
      <c r="AJ1964" s="69">
        <v>7.6134113000000003E-2</v>
      </c>
      <c r="AK1964" s="69">
        <v>2.6672622E-4</v>
      </c>
      <c r="AL1964" s="69">
        <v>0</v>
      </c>
      <c r="AM1964" s="172">
        <v>5.0295996000000003E-5</v>
      </c>
      <c r="AN1964" s="69">
        <v>2.0708151000000002E-3</v>
      </c>
      <c r="AO1964" s="172">
        <v>9.0423429000000005E-5</v>
      </c>
      <c r="AQ1964" s="199">
        <v>9.8535289000000002E-5</v>
      </c>
      <c r="AR1964" s="199">
        <v>8.9071296999999994E-5</v>
      </c>
      <c r="AS1964" s="199">
        <v>4.0674181000000002E-6</v>
      </c>
      <c r="AT1964" s="199">
        <v>5.3965738999999999E-6</v>
      </c>
      <c r="AU1964" s="150">
        <f t="shared" si="811"/>
        <v>5.3400057743698455E-9</v>
      </c>
      <c r="AV1964" s="150">
        <f t="shared" si="812"/>
        <v>1.5042226259588789E-11</v>
      </c>
      <c r="AW1964" s="163">
        <f t="shared" si="813"/>
        <v>7.5582268027899998E-4</v>
      </c>
      <c r="AX1964" s="196">
        <v>4.7239943999999997E-9</v>
      </c>
      <c r="AY1964" s="196">
        <v>1.4253461E-11</v>
      </c>
      <c r="AZ1964" s="196">
        <v>3.8942367000000001E-16</v>
      </c>
      <c r="BA1964" s="196">
        <v>2.8032933E-19</v>
      </c>
      <c r="BB1964" s="196">
        <v>7.9516315999999995E-20</v>
      </c>
      <c r="BC1964" s="196">
        <v>5.1014063999999997E-13</v>
      </c>
      <c r="BD1964" s="196">
        <v>6.1090671999999998E-10</v>
      </c>
      <c r="BE1964" s="196">
        <v>1.118153E-13</v>
      </c>
      <c r="BF1964" s="196">
        <v>6.6894168999999996E-13</v>
      </c>
      <c r="BG1964" s="196">
        <v>1.5246884000000001E-18</v>
      </c>
      <c r="BH1964" s="196">
        <v>1.8800612000000001E-20</v>
      </c>
      <c r="BI1964" s="196">
        <v>7.5238446999999995E-15</v>
      </c>
      <c r="BJ1964" s="196">
        <v>6.8989194000000002E-17</v>
      </c>
      <c r="BK1964" s="196">
        <v>2.4468534999999999E-17</v>
      </c>
      <c r="BL1964" s="196">
        <v>1.8589877E-13</v>
      </c>
      <c r="BM1964" s="196">
        <v>4.4086146E-12</v>
      </c>
      <c r="BN1964" s="196">
        <v>7.7639561000000001E-25</v>
      </c>
      <c r="BO1964" s="196">
        <v>3.2170279000000002E-8</v>
      </c>
      <c r="BP1964" s="108">
        <v>7.5579051000000002E-4</v>
      </c>
      <c r="BQ1964" s="108">
        <v>0</v>
      </c>
      <c r="BR1964" s="108">
        <v>0</v>
      </c>
      <c r="BS1964" s="108">
        <v>0</v>
      </c>
      <c r="BU1964" s="172">
        <v>2.6116110999999999E-7</v>
      </c>
      <c r="BV1964" s="172">
        <v>4.6297226E-9</v>
      </c>
      <c r="BW1964" s="172">
        <v>1.4191399E-7</v>
      </c>
      <c r="BX1964" s="172">
        <v>1.3501034E-9</v>
      </c>
      <c r="BY1964" s="172">
        <v>5.9016283000000003E-9</v>
      </c>
      <c r="BZ1964" s="172">
        <v>3.4113891999999997E-11</v>
      </c>
      <c r="CA1964" s="172">
        <v>1.2112230000000001E-14</v>
      </c>
      <c r="CB1964" s="172">
        <v>5.4784785E-11</v>
      </c>
      <c r="CC1964" s="172">
        <v>1.2016099999999999E-9</v>
      </c>
      <c r="CD1964" s="172">
        <v>9.3144713999999996E-9</v>
      </c>
      <c r="CE1964" s="172">
        <v>2.2547409E-16</v>
      </c>
      <c r="CF1964" s="172">
        <v>1.7168998000000001E-21</v>
      </c>
      <c r="CG1964" s="172">
        <v>1.4741675000000001E-17</v>
      </c>
      <c r="CH1964" s="172">
        <v>3.6311838999999999E-9</v>
      </c>
      <c r="CI1964" s="172">
        <v>9.3083936999999998E-8</v>
      </c>
      <c r="CJ1964" s="172">
        <v>4.5548940000000002E-11</v>
      </c>
      <c r="CK1964" s="69">
        <v>0</v>
      </c>
      <c r="CM1964" s="197">
        <v>1.7389069000000001E-17</v>
      </c>
      <c r="CN1964" s="198">
        <v>5.0890489000000004E-3</v>
      </c>
      <c r="CO1964" s="197">
        <v>1.3667861E-6</v>
      </c>
      <c r="CP1964" s="197">
        <v>3.1748733E-6</v>
      </c>
      <c r="CQ1964" s="197">
        <v>3.3964506000000001E-12</v>
      </c>
      <c r="CR1964" s="197">
        <v>4.0265268E-10</v>
      </c>
      <c r="CS1964" s="197">
        <v>2.5013977E-7</v>
      </c>
      <c r="CT1964" s="197">
        <v>6.2808386999999998E-5</v>
      </c>
      <c r="CU1964" s="197">
        <v>1.0206663E-12</v>
      </c>
      <c r="CV1964" s="197">
        <v>1.2628633000000001E-8</v>
      </c>
    </row>
    <row r="1965" spans="1:100" ht="14.4">
      <c r="A1965" t="s">
        <v>4027</v>
      </c>
      <c r="B1965" s="85" t="s">
        <v>4008</v>
      </c>
      <c r="C1965" s="113" t="str">
        <f t="shared" si="816"/>
        <v>D.010.02.107</v>
      </c>
      <c r="D1965" s="9" t="s">
        <v>4020</v>
      </c>
      <c r="E1965" s="117" t="s">
        <v>2643</v>
      </c>
      <c r="F1965" s="115" t="str">
        <f t="shared" si="817"/>
        <v>Mowing</v>
      </c>
      <c r="G1965" s="143">
        <f t="shared" si="801"/>
        <v>2.3811403333333335E-3</v>
      </c>
      <c r="I1965" s="118">
        <f t="shared" si="802"/>
        <v>6.2194311821736886E-4</v>
      </c>
      <c r="K1965" s="161">
        <f t="shared" si="803"/>
        <v>1.576245023E-5</v>
      </c>
      <c r="L1965" s="161">
        <f t="shared" si="804"/>
        <v>5.2704440249999998E-5</v>
      </c>
      <c r="M1965" s="162">
        <f t="shared" si="805"/>
        <v>1.9630517773736887E-4</v>
      </c>
      <c r="N1965" s="161">
        <v>3.5717105E-4</v>
      </c>
      <c r="O1965" s="164">
        <v>1.4702751E-5</v>
      </c>
      <c r="P1965" s="164">
        <v>1.3207943E-5</v>
      </c>
      <c r="Q1965" s="164">
        <v>8.1596624999999999E-6</v>
      </c>
      <c r="R1965" s="164">
        <v>1.120341E-6</v>
      </c>
      <c r="S1965" s="164">
        <v>1.9213963000000001E-7</v>
      </c>
      <c r="T1965" s="164">
        <v>6.2903070999999996E-6</v>
      </c>
      <c r="U1965" s="164">
        <v>5.3491244999999997E-6</v>
      </c>
      <c r="V1965" s="164">
        <v>1.9341988999999999E-7</v>
      </c>
      <c r="W1965" s="164">
        <v>7.4446874999999996E-7</v>
      </c>
      <c r="X1965" s="132">
        <v>1.9610351000000001E-4</v>
      </c>
      <c r="Y1965" s="164">
        <v>1.8700152999999999E-5</v>
      </c>
      <c r="Z1965" s="164">
        <v>8.2478470999999997E-9</v>
      </c>
      <c r="AA1965" s="164">
        <v>2.6886709E-16</v>
      </c>
      <c r="AC1965" s="118">
        <f t="shared" si="806"/>
        <v>3.5717105E-4</v>
      </c>
      <c r="AD1965" s="118">
        <f t="shared" si="807"/>
        <v>4.9022268729999996E-5</v>
      </c>
      <c r="AE1965" s="118">
        <f t="shared" si="808"/>
        <v>3.3268066347099995E-5</v>
      </c>
      <c r="AF1965" s="118">
        <f t="shared" si="809"/>
        <v>5.2704440249999991E-5</v>
      </c>
      <c r="AG1965" s="118">
        <f t="shared" si="810"/>
        <v>1.9629692989026886E-4</v>
      </c>
      <c r="AI1965" s="69">
        <v>3.6777719E-2</v>
      </c>
      <c r="AJ1965" s="69">
        <v>3.5618298E-2</v>
      </c>
      <c r="AK1965" s="69">
        <v>1.247842E-4</v>
      </c>
      <c r="AL1965" s="69">
        <v>0</v>
      </c>
      <c r="AM1965" s="172">
        <v>2.3530290999999999E-5</v>
      </c>
      <c r="AN1965" s="69">
        <v>9.6880239000000001E-4</v>
      </c>
      <c r="AO1965" s="172">
        <v>4.2303359E-5</v>
      </c>
      <c r="AQ1965" s="199">
        <v>4.6098381E-5</v>
      </c>
      <c r="AR1965" s="199">
        <v>4.1670781999999998E-5</v>
      </c>
      <c r="AS1965" s="199">
        <v>1.9028856000000001E-6</v>
      </c>
      <c r="AT1965" s="199">
        <v>2.5247129999999999E-6</v>
      </c>
      <c r="AU1965" s="150">
        <f t="shared" si="811"/>
        <v>2.498248352445349E-9</v>
      </c>
      <c r="AV1965" s="150">
        <f t="shared" si="812"/>
        <v>7.0372989919244713E-12</v>
      </c>
      <c r="AW1965" s="163">
        <f t="shared" si="813"/>
        <v>3.5360125042299998E-4</v>
      </c>
      <c r="AX1965" s="196">
        <v>2.2100559000000001E-9</v>
      </c>
      <c r="AY1965" s="196">
        <v>6.6682859999999998E-12</v>
      </c>
      <c r="AZ1965" s="196">
        <v>1.8218651E-16</v>
      </c>
      <c r="BA1965" s="196">
        <v>1.3114822999999999E-19</v>
      </c>
      <c r="BB1965" s="196">
        <v>3.7200615999999999E-20</v>
      </c>
      <c r="BC1965" s="196">
        <v>2.3866228999999999E-13</v>
      </c>
      <c r="BD1965" s="196">
        <v>2.8580431E-10</v>
      </c>
      <c r="BE1965" s="196">
        <v>5.2311253000000002E-14</v>
      </c>
      <c r="BF1965" s="196">
        <v>3.1295518E-13</v>
      </c>
      <c r="BG1965" s="196">
        <v>7.1330450000000001E-19</v>
      </c>
      <c r="BH1965" s="196">
        <v>8.7956078000000006E-21</v>
      </c>
      <c r="BI1965" s="196">
        <v>3.5199274000000001E-15</v>
      </c>
      <c r="BJ1965" s="196">
        <v>3.2275646E-17</v>
      </c>
      <c r="BK1965" s="196">
        <v>1.1447267999999999E-17</v>
      </c>
      <c r="BL1965" s="196">
        <v>8.6970187000000005E-14</v>
      </c>
      <c r="BM1965" s="196">
        <v>2.0625098000000002E-12</v>
      </c>
      <c r="BN1965" s="196">
        <v>3.6322601000000002E-25</v>
      </c>
      <c r="BO1965" s="196">
        <v>1.5050423000000002E-8</v>
      </c>
      <c r="BP1965" s="108">
        <v>3.5358619999999999E-4</v>
      </c>
      <c r="BQ1965" s="108">
        <v>0</v>
      </c>
      <c r="BR1965" s="108">
        <v>0</v>
      </c>
      <c r="BS1965" s="108">
        <v>0</v>
      </c>
      <c r="BU1965" s="172">
        <v>1.2218063999999999E-7</v>
      </c>
      <c r="BV1965" s="172">
        <v>2.1659521000000002E-9</v>
      </c>
      <c r="BW1965" s="172">
        <v>6.6392511000000004E-8</v>
      </c>
      <c r="BX1965" s="172">
        <v>6.3162729999999999E-10</v>
      </c>
      <c r="BY1965" s="172">
        <v>2.7609957000000002E-9</v>
      </c>
      <c r="BZ1965" s="172">
        <v>1.5959716E-11</v>
      </c>
      <c r="CA1965" s="172">
        <v>5.6665401999999999E-15</v>
      </c>
      <c r="CB1965" s="172">
        <v>2.5630309E-11</v>
      </c>
      <c r="CC1965" s="172">
        <v>5.6215672000000002E-10</v>
      </c>
      <c r="CD1965" s="172">
        <v>4.3576474000000001E-9</v>
      </c>
      <c r="CE1965" s="172">
        <v>1.0548496E-16</v>
      </c>
      <c r="CF1965" s="172">
        <v>8.0322799999999998E-22</v>
      </c>
      <c r="CG1965" s="172">
        <v>6.8966899999999999E-18</v>
      </c>
      <c r="CH1965" s="172">
        <v>1.6987995E-9</v>
      </c>
      <c r="CI1965" s="172">
        <v>4.3548040999999997E-8</v>
      </c>
      <c r="CJ1965" s="172">
        <v>2.1309445000000001E-11</v>
      </c>
      <c r="CK1965" s="69">
        <v>0</v>
      </c>
      <c r="CM1965" s="197">
        <v>8.1352370000000001E-18</v>
      </c>
      <c r="CN1965" s="198">
        <v>2.3808416000000001E-3</v>
      </c>
      <c r="CO1965" s="197">
        <v>6.3943207999999998E-7</v>
      </c>
      <c r="CP1965" s="197">
        <v>1.4853208000000001E-6</v>
      </c>
      <c r="CQ1965" s="197">
        <v>1.5889826999999999E-12</v>
      </c>
      <c r="CR1965" s="197">
        <v>1.8837552E-10</v>
      </c>
      <c r="CS1965" s="197">
        <v>1.1702444999999999E-7</v>
      </c>
      <c r="CT1965" s="197">
        <v>2.9384041000000001E-5</v>
      </c>
      <c r="CU1965" s="197">
        <v>4.7750471999999999E-13</v>
      </c>
      <c r="CV1965" s="197">
        <v>5.9081323999999999E-9</v>
      </c>
    </row>
    <row r="1966" spans="1:100" ht="14.4">
      <c r="A1966" t="s">
        <v>4028</v>
      </c>
      <c r="B1966" s="85" t="s">
        <v>4008</v>
      </c>
      <c r="C1966" s="113" t="str">
        <f t="shared" si="816"/>
        <v>D.010.02.108</v>
      </c>
      <c r="D1966" s="9" t="s">
        <v>4020</v>
      </c>
      <c r="E1966" s="117" t="s">
        <v>2643</v>
      </c>
      <c r="F1966" s="115" t="str">
        <f t="shared" si="817"/>
        <v>Hoeing</v>
      </c>
      <c r="G1966" s="143">
        <f t="shared" si="801"/>
        <v>14.882127333333333</v>
      </c>
      <c r="I1966" s="118">
        <f t="shared" si="802"/>
        <v>3.8871444947456801</v>
      </c>
      <c r="K1966" s="161">
        <f t="shared" si="803"/>
        <v>9.8515314699999995E-2</v>
      </c>
      <c r="L1966" s="161">
        <f t="shared" si="804"/>
        <v>0.32940275669999997</v>
      </c>
      <c r="M1966" s="162">
        <f t="shared" si="805"/>
        <v>1.2269073233456806</v>
      </c>
      <c r="N1966" s="161">
        <v>2.2323190999999998</v>
      </c>
      <c r="O1966" s="164">
        <v>9.1892195999999995E-2</v>
      </c>
      <c r="P1966" s="164">
        <v>8.2549643000000006E-2</v>
      </c>
      <c r="Q1966" s="164">
        <v>5.0997890999999997E-2</v>
      </c>
      <c r="R1966" s="164">
        <v>7.002131E-3</v>
      </c>
      <c r="S1966" s="164">
        <v>1.2008727E-3</v>
      </c>
      <c r="T1966" s="164">
        <v>3.9314420000000003E-2</v>
      </c>
      <c r="U1966" s="164">
        <v>3.3432028000000003E-2</v>
      </c>
      <c r="V1966" s="164">
        <v>1.2088743000000001E-3</v>
      </c>
      <c r="W1966" s="164">
        <v>4.6529296999999999E-3</v>
      </c>
      <c r="X1966" s="132">
        <v>1.2256469000000001</v>
      </c>
      <c r="Y1966" s="164">
        <v>0.11687596</v>
      </c>
      <c r="Z1966" s="164">
        <v>5.1549043999999998E-5</v>
      </c>
      <c r="AA1966" s="164">
        <v>1.6804193E-12</v>
      </c>
      <c r="AC1966" s="118">
        <f t="shared" si="806"/>
        <v>2.2323190999999998</v>
      </c>
      <c r="AD1966" s="118">
        <f t="shared" si="807"/>
        <v>0.30638918169999996</v>
      </c>
      <c r="AE1966" s="118">
        <f t="shared" si="808"/>
        <v>0.207925416044</v>
      </c>
      <c r="AF1966" s="118">
        <f t="shared" si="809"/>
        <v>0.32940275669999997</v>
      </c>
      <c r="AG1966" s="118">
        <f t="shared" si="810"/>
        <v>1.2268557743016806</v>
      </c>
      <c r="AI1966" s="69">
        <v>229.86073999999999</v>
      </c>
      <c r="AJ1966" s="69">
        <v>222.61437000000001</v>
      </c>
      <c r="AK1966" s="69">
        <v>0.77990121999999995</v>
      </c>
      <c r="AL1966" s="69">
        <v>0</v>
      </c>
      <c r="AM1966" s="172">
        <v>0.14706432</v>
      </c>
      <c r="AN1966" s="69">
        <v>6.055015</v>
      </c>
      <c r="AO1966" s="172">
        <v>0.26439599000000003</v>
      </c>
      <c r="AQ1966" s="199">
        <v>0.28811488000000002</v>
      </c>
      <c r="AR1966" s="199">
        <v>0.26044239000000002</v>
      </c>
      <c r="AS1966" s="199">
        <v>1.1893035E-2</v>
      </c>
      <c r="AT1966" s="199">
        <v>1.5779456000000001E-2</v>
      </c>
      <c r="AU1966" s="150">
        <f t="shared" si="811"/>
        <v>1.5614051890022179E-5</v>
      </c>
      <c r="AV1966" s="150">
        <f t="shared" si="812"/>
        <v>4.3983118223040916E-8</v>
      </c>
      <c r="AW1966" s="163">
        <f t="shared" si="813"/>
        <v>2.210007865143</v>
      </c>
      <c r="AX1966" s="196">
        <v>1.3812849E-5</v>
      </c>
      <c r="AY1966" s="196">
        <v>4.1676786999999998E-8</v>
      </c>
      <c r="AZ1966" s="196">
        <v>1.1386657E-12</v>
      </c>
      <c r="BA1966" s="196">
        <v>8.1967641999999999E-16</v>
      </c>
      <c r="BB1966" s="196">
        <v>2.3250384999999998E-16</v>
      </c>
      <c r="BC1966" s="196">
        <v>1.4916393E-9</v>
      </c>
      <c r="BD1966" s="196">
        <v>1.7862769999999999E-6</v>
      </c>
      <c r="BE1966" s="196">
        <v>3.2694533000000002E-10</v>
      </c>
      <c r="BF1966" s="196">
        <v>1.9559699000000002E-9</v>
      </c>
      <c r="BG1966" s="196">
        <v>4.4581531000000003E-15</v>
      </c>
      <c r="BH1966" s="196">
        <v>5.4972548999999998E-17</v>
      </c>
      <c r="BI1966" s="196">
        <v>2.1999546000000001E-11</v>
      </c>
      <c r="BJ1966" s="196">
        <v>2.0172278999999999E-13</v>
      </c>
      <c r="BK1966" s="196">
        <v>7.1545423000000005E-14</v>
      </c>
      <c r="BL1966" s="196">
        <v>5.4356367000000005E-10</v>
      </c>
      <c r="BM1966" s="196">
        <v>1.2890686E-8</v>
      </c>
      <c r="BN1966" s="196">
        <v>2.2701625999999999E-21</v>
      </c>
      <c r="BO1966" s="196">
        <v>9.4065142999999999E-5</v>
      </c>
      <c r="BP1966" s="108">
        <v>2.2099137999999998</v>
      </c>
      <c r="BQ1966" s="108">
        <v>0</v>
      </c>
      <c r="BR1966" s="108">
        <v>0</v>
      </c>
      <c r="BS1966" s="108">
        <v>0</v>
      </c>
      <c r="BU1966" s="172">
        <v>7.6362896999999995E-4</v>
      </c>
      <c r="BV1966" s="172">
        <v>1.3537201000000001E-5</v>
      </c>
      <c r="BW1966" s="172">
        <v>4.1495319000000002E-4</v>
      </c>
      <c r="BX1966" s="172">
        <v>3.9476707000000004E-6</v>
      </c>
      <c r="BY1966" s="172">
        <v>1.7256222999999999E-5</v>
      </c>
      <c r="BZ1966" s="172">
        <v>9.9748223000000002E-8</v>
      </c>
      <c r="CA1966" s="172">
        <v>3.5415876000000003E-11</v>
      </c>
      <c r="CB1966" s="172">
        <v>1.6018943E-7</v>
      </c>
      <c r="CC1966" s="172">
        <v>3.5134795000000001E-6</v>
      </c>
      <c r="CD1966" s="172">
        <v>2.7235295999999999E-5</v>
      </c>
      <c r="CE1966" s="172">
        <v>6.5928097000000001E-13</v>
      </c>
      <c r="CF1966" s="172">
        <v>5.0201750000000003E-18</v>
      </c>
      <c r="CG1966" s="172">
        <v>4.3104313E-14</v>
      </c>
      <c r="CH1966" s="172">
        <v>1.0617497E-5</v>
      </c>
      <c r="CI1966" s="172">
        <v>2.7217525000000002E-4</v>
      </c>
      <c r="CJ1966" s="172">
        <v>1.3318403000000001E-7</v>
      </c>
      <c r="CK1966" s="69">
        <v>0</v>
      </c>
      <c r="CM1966" s="197">
        <v>5.0845230999999999E-14</v>
      </c>
      <c r="CN1966" s="198">
        <v>14.88026</v>
      </c>
      <c r="CO1966" s="197">
        <v>3.9964505000000001E-3</v>
      </c>
      <c r="CP1966" s="197">
        <v>9.2832551999999999E-3</v>
      </c>
      <c r="CQ1966" s="197">
        <v>9.9311421000000004E-9</v>
      </c>
      <c r="CR1966" s="197">
        <v>1.177347E-6</v>
      </c>
      <c r="CS1966" s="197">
        <v>7.3140282999999996E-4</v>
      </c>
      <c r="CT1966" s="197">
        <v>0.18365026000000001</v>
      </c>
      <c r="CU1966" s="197">
        <v>2.9844044999999999E-9</v>
      </c>
      <c r="CV1966" s="197">
        <v>3.6925826999999999E-5</v>
      </c>
    </row>
    <row r="1967" spans="1:100">
      <c r="B1967" s="85"/>
      <c r="D1967" s="1" t="s">
        <v>4029</v>
      </c>
      <c r="O1967" s="3"/>
      <c r="P1967" s="3"/>
      <c r="Q1967" s="3"/>
      <c r="R1967" s="3"/>
      <c r="S1967" s="3"/>
      <c r="T1967" s="3"/>
      <c r="U1967" s="3"/>
      <c r="V1967" s="3"/>
      <c r="W1967" s="3"/>
      <c r="Y1967" s="3"/>
      <c r="Z1967" s="3"/>
      <c r="AA1967" s="3"/>
      <c r="AC1967" s="142"/>
      <c r="AD1967" s="142"/>
      <c r="AE1967" s="142"/>
      <c r="AF1967" s="142"/>
      <c r="AG1967" s="142"/>
      <c r="AM1967" s="3"/>
      <c r="AO1967" s="3"/>
      <c r="AQ1967" s="3"/>
      <c r="AR1967" s="3"/>
      <c r="AS1967" s="3"/>
      <c r="AT1967" s="3"/>
      <c r="AU1967" s="86"/>
      <c r="AV1967" s="86"/>
      <c r="AW1967" s="86"/>
      <c r="AX1967" s="3"/>
      <c r="AY1967" s="3"/>
      <c r="AZ1967" s="3"/>
      <c r="BA1967" s="3"/>
      <c r="BB1967" s="3"/>
      <c r="BC1967" s="3"/>
      <c r="BD1967" s="3"/>
      <c r="BE1967" s="3"/>
      <c r="BF1967" s="3"/>
      <c r="BG1967" s="3"/>
      <c r="BH1967" s="3"/>
      <c r="BI1967" s="3"/>
      <c r="BJ1967" s="3"/>
      <c r="BK1967" s="3"/>
      <c r="BL1967" s="3"/>
      <c r="BM1967" s="3"/>
      <c r="BN1967" s="3"/>
      <c r="BO1967" s="3"/>
      <c r="BU1967" s="3"/>
      <c r="BV1967" s="3"/>
      <c r="BW1967" s="3"/>
      <c r="BX1967" s="3"/>
      <c r="BY1967" s="3"/>
      <c r="BZ1967" s="3"/>
      <c r="CA1967" s="3"/>
      <c r="CB1967" s="3"/>
      <c r="CC1967" s="3"/>
      <c r="CD1967" s="3"/>
      <c r="CE1967" s="3"/>
      <c r="CF1967" s="3"/>
      <c r="CG1967" s="3"/>
      <c r="CH1967" s="3"/>
      <c r="CI1967" s="3"/>
      <c r="CJ1967" s="3"/>
      <c r="CM1967" s="3"/>
      <c r="CO1967" s="3"/>
      <c r="CP1967" s="3"/>
      <c r="CQ1967" s="3"/>
      <c r="CR1967" s="3"/>
      <c r="CS1967" s="3"/>
      <c r="CT1967" s="3"/>
      <c r="CU1967" s="3"/>
      <c r="CV1967" s="3"/>
    </row>
    <row r="1968" spans="1:100" ht="14.4">
      <c r="A1968" t="s">
        <v>4030</v>
      </c>
      <c r="B1968" s="85" t="s">
        <v>4008</v>
      </c>
      <c r="C1968" s="113" t="str">
        <f t="shared" ref="C1968:C1974" si="818">MID(A1968,1,12)</f>
        <v>D.010.03.101</v>
      </c>
      <c r="D1968" s="9" t="s">
        <v>4029</v>
      </c>
      <c r="E1968" s="117" t="s">
        <v>2643</v>
      </c>
      <c r="F1968" s="115" t="str">
        <f t="shared" ref="F1968:F1974" si="819">MID(A1968, 21,85)</f>
        <v>Combine harvester without chopper</v>
      </c>
      <c r="G1968" s="143">
        <f t="shared" si="801"/>
        <v>5.8040295999999998E-3</v>
      </c>
      <c r="I1968" s="118">
        <f t="shared" si="802"/>
        <v>1.5159863511576552E-3</v>
      </c>
      <c r="K1968" s="161">
        <f t="shared" si="803"/>
        <v>3.8420972450000003E-5</v>
      </c>
      <c r="L1968" s="161">
        <f t="shared" si="804"/>
        <v>1.2846707360000001E-4</v>
      </c>
      <c r="M1968" s="162">
        <f t="shared" si="805"/>
        <v>4.784938651076553E-4</v>
      </c>
      <c r="N1968" s="161">
        <v>8.7060443999999995E-4</v>
      </c>
      <c r="O1968" s="164">
        <v>3.5837955999999998E-5</v>
      </c>
      <c r="P1968" s="164">
        <v>3.2194360999999998E-5</v>
      </c>
      <c r="Q1968" s="164">
        <v>1.9889177E-5</v>
      </c>
      <c r="R1968" s="164">
        <v>2.7308310999999999E-6</v>
      </c>
      <c r="S1968" s="164">
        <v>4.6834035000000002E-7</v>
      </c>
      <c r="T1968" s="164">
        <v>1.5332623999999999E-5</v>
      </c>
      <c r="U1968" s="164">
        <v>1.3038490999999999E-5</v>
      </c>
      <c r="V1968" s="164">
        <v>4.7146098000000002E-7</v>
      </c>
      <c r="W1968" s="164">
        <v>1.8146425999999999E-6</v>
      </c>
      <c r="X1968" s="132">
        <v>4.7800229999999999E-4</v>
      </c>
      <c r="Y1968" s="164">
        <v>4.5581623E-5</v>
      </c>
      <c r="Z1968" s="164">
        <v>2.0104127E-8</v>
      </c>
      <c r="AA1968" s="164">
        <v>6.5536354000000002E-16</v>
      </c>
      <c r="AC1968" s="118">
        <f t="shared" si="806"/>
        <v>8.7060443999999995E-4</v>
      </c>
      <c r="AD1968" s="118">
        <f t="shared" si="807"/>
        <v>1.1949178044999998E-4</v>
      </c>
      <c r="AE1968" s="118">
        <f t="shared" si="808"/>
        <v>8.1090912126999986E-5</v>
      </c>
      <c r="AF1968" s="118">
        <f t="shared" si="809"/>
        <v>1.2846707360000001E-4</v>
      </c>
      <c r="AG1968" s="118">
        <f t="shared" si="810"/>
        <v>4.7847376098065532E-4</v>
      </c>
      <c r="AI1968" s="69">
        <v>8.9645689000000001E-2</v>
      </c>
      <c r="AJ1968" s="69">
        <v>8.6819601999999996E-2</v>
      </c>
      <c r="AK1968" s="69">
        <v>3.0416147999999998E-4</v>
      </c>
      <c r="AL1968" s="69">
        <v>0</v>
      </c>
      <c r="AM1968" s="172">
        <v>5.7355083999999999E-5</v>
      </c>
      <c r="AN1968" s="69">
        <v>2.3614558E-3</v>
      </c>
      <c r="AO1968" s="69">
        <v>1.0311444000000001E-4</v>
      </c>
      <c r="AQ1968" s="116">
        <v>1.123648E-4</v>
      </c>
      <c r="AR1968" s="116">
        <v>1.0157253000000001E-4</v>
      </c>
      <c r="AS1968" s="199">
        <v>4.6382837999999998E-6</v>
      </c>
      <c r="AT1968" s="199">
        <v>6.1539877999999997E-6</v>
      </c>
      <c r="AU1968" s="150">
        <f t="shared" si="811"/>
        <v>6.0894803171703505E-9</v>
      </c>
      <c r="AV1968" s="150">
        <f t="shared" si="812"/>
        <v>1.7153416167242877E-11</v>
      </c>
      <c r="AW1968" s="163">
        <f t="shared" si="813"/>
        <v>8.6190305540600001E-4</v>
      </c>
      <c r="AX1968" s="196">
        <v>5.3870112E-9</v>
      </c>
      <c r="AY1968" s="196">
        <v>1.6253946999999999E-11</v>
      </c>
      <c r="AZ1968" s="196">
        <v>4.4407961999999998E-16</v>
      </c>
      <c r="BA1968" s="196">
        <v>3.1967379999999999E-19</v>
      </c>
      <c r="BB1968" s="196">
        <v>9.0676500999999994E-20</v>
      </c>
      <c r="BC1968" s="196">
        <v>5.8173932999999996E-13</v>
      </c>
      <c r="BD1968" s="196">
        <v>6.9664802000000004E-10</v>
      </c>
      <c r="BE1968" s="196">
        <v>1.2750867999999999E-13</v>
      </c>
      <c r="BF1968" s="196">
        <v>7.6282824999999999E-13</v>
      </c>
      <c r="BG1968" s="196">
        <v>1.7386796999999999E-18</v>
      </c>
      <c r="BH1968" s="196">
        <v>2.1439294E-20</v>
      </c>
      <c r="BI1968" s="196">
        <v>8.5798229000000001E-15</v>
      </c>
      <c r="BJ1968" s="196">
        <v>7.8671887999999995E-17</v>
      </c>
      <c r="BK1968" s="196">
        <v>2.7902714999999999E-17</v>
      </c>
      <c r="BL1968" s="196">
        <v>2.1198983000000001E-13</v>
      </c>
      <c r="BM1968" s="196">
        <v>5.0273676E-12</v>
      </c>
      <c r="BN1968" s="196">
        <v>8.8536340999999992E-25</v>
      </c>
      <c r="BO1968" s="196">
        <v>3.6685405999999998E-8</v>
      </c>
      <c r="BP1968" s="108">
        <v>8.6186637000000002E-4</v>
      </c>
      <c r="BQ1968" s="108">
        <v>0</v>
      </c>
      <c r="BR1968" s="108">
        <v>0</v>
      </c>
      <c r="BS1968" s="108">
        <v>0</v>
      </c>
      <c r="BU1968" s="172">
        <v>2.978153E-7</v>
      </c>
      <c r="BV1968" s="172">
        <v>5.2795083000000004E-9</v>
      </c>
      <c r="BW1968" s="172">
        <v>1.6183175000000001E-7</v>
      </c>
      <c r="BX1968" s="172">
        <v>1.5395915999999999E-9</v>
      </c>
      <c r="BY1968" s="172">
        <v>6.7299269999999996E-9</v>
      </c>
      <c r="BZ1968" s="172">
        <v>3.8901806999999999E-11</v>
      </c>
      <c r="CA1968" s="172">
        <v>1.3812192E-14</v>
      </c>
      <c r="CB1968" s="172">
        <v>6.2473877999999995E-11</v>
      </c>
      <c r="CC1968" s="172">
        <v>1.3702570000000001E-9</v>
      </c>
      <c r="CD1968" s="172">
        <v>1.0621766000000001E-8</v>
      </c>
      <c r="CE1968" s="172">
        <v>2.5711958E-16</v>
      </c>
      <c r="CF1968" s="172">
        <v>1.9578682000000001E-21</v>
      </c>
      <c r="CG1968" s="172">
        <v>1.6810681999999999E-17</v>
      </c>
      <c r="CH1968" s="172">
        <v>4.1408236999999997E-9</v>
      </c>
      <c r="CI1968" s="172">
        <v>1.0614835E-7</v>
      </c>
      <c r="CJ1968" s="172">
        <v>5.1941773E-11</v>
      </c>
      <c r="CK1968" s="69">
        <v>0</v>
      </c>
      <c r="CM1968" s="197">
        <v>1.982964E-17</v>
      </c>
      <c r="CN1968" s="198">
        <v>5.8033014000000004E-3</v>
      </c>
      <c r="CO1968" s="197">
        <v>1.5586157E-6</v>
      </c>
      <c r="CP1968" s="197">
        <v>3.6204694999999998E-6</v>
      </c>
      <c r="CQ1968" s="197">
        <v>3.8731454000000001E-12</v>
      </c>
      <c r="CR1968" s="197">
        <v>4.5916533000000001E-10</v>
      </c>
      <c r="CS1968" s="197">
        <v>2.8524710000000001E-7</v>
      </c>
      <c r="CT1968" s="197">
        <v>7.1623600000000003E-5</v>
      </c>
      <c r="CU1968" s="197">
        <v>1.1639178000000001E-12</v>
      </c>
      <c r="CV1968" s="197">
        <v>1.4401072999999999E-8</v>
      </c>
    </row>
    <row r="1969" spans="1:100" ht="14.4">
      <c r="A1969" t="s">
        <v>4031</v>
      </c>
      <c r="B1969" s="85" t="s">
        <v>4008</v>
      </c>
      <c r="C1969" s="113" t="str">
        <f t="shared" si="818"/>
        <v>D.010.03.102</v>
      </c>
      <c r="D1969" s="9" t="s">
        <v>4029</v>
      </c>
      <c r="E1969" s="117" t="s">
        <v>2643</v>
      </c>
      <c r="F1969" s="115" t="str">
        <f t="shared" si="819"/>
        <v>Combine harvester with chopper</v>
      </c>
      <c r="G1969" s="143">
        <f t="shared" si="801"/>
        <v>6.0719078666666669E-3</v>
      </c>
      <c r="I1969" s="118">
        <f t="shared" si="802"/>
        <v>1.5859549425906855E-3</v>
      </c>
      <c r="K1969" s="161">
        <f t="shared" si="803"/>
        <v>4.0194247559999994E-5</v>
      </c>
      <c r="L1969" s="161">
        <f t="shared" si="804"/>
        <v>1.3439632230000001E-4</v>
      </c>
      <c r="M1969" s="162">
        <f t="shared" si="805"/>
        <v>5.0057819273068558E-4</v>
      </c>
      <c r="N1969" s="161">
        <v>9.1078617999999995E-4</v>
      </c>
      <c r="O1969" s="164">
        <v>3.7492016000000003E-5</v>
      </c>
      <c r="P1969" s="164">
        <v>3.3680253999999998E-5</v>
      </c>
      <c r="Q1969" s="164">
        <v>2.0807138999999999E-5</v>
      </c>
      <c r="R1969" s="164">
        <v>2.8568695E-6</v>
      </c>
      <c r="S1969" s="164">
        <v>4.8995606000000003E-7</v>
      </c>
      <c r="T1969" s="164">
        <v>1.6040283E-5</v>
      </c>
      <c r="U1969" s="164">
        <v>1.3640267E-5</v>
      </c>
      <c r="V1969" s="164">
        <v>4.9322071999999998E-7</v>
      </c>
      <c r="W1969" s="164">
        <v>1.8983953E-6</v>
      </c>
      <c r="X1969" s="132">
        <v>5.0006393999999996E-4</v>
      </c>
      <c r="Y1969" s="164">
        <v>4.7685390000000002E-5</v>
      </c>
      <c r="Z1969" s="164">
        <v>2.1032009999999999E-8</v>
      </c>
      <c r="AA1969" s="164">
        <v>6.8561108000000001E-16</v>
      </c>
      <c r="AC1969" s="118">
        <f t="shared" si="806"/>
        <v>9.1078617999999995E-4</v>
      </c>
      <c r="AD1969" s="118">
        <f t="shared" si="807"/>
        <v>1.2500678455999999E-4</v>
      </c>
      <c r="AE1969" s="118">
        <f t="shared" si="808"/>
        <v>8.4833569009999999E-5</v>
      </c>
      <c r="AF1969" s="118">
        <f t="shared" si="809"/>
        <v>1.3439632230000001E-4</v>
      </c>
      <c r="AG1969" s="118">
        <f t="shared" si="810"/>
        <v>5.0055716072068557E-4</v>
      </c>
      <c r="AI1969" s="69">
        <v>9.3783183000000006E-2</v>
      </c>
      <c r="AJ1969" s="69">
        <v>9.0826661000000003E-2</v>
      </c>
      <c r="AK1969" s="69">
        <v>3.1819969999999999E-4</v>
      </c>
      <c r="AL1969" s="69">
        <v>0</v>
      </c>
      <c r="AM1969" s="172">
        <v>6.0002240999999998E-5</v>
      </c>
      <c r="AN1969" s="69">
        <v>2.4704460999999999E-3</v>
      </c>
      <c r="AO1969" s="69">
        <v>1.0787356E-4</v>
      </c>
      <c r="AQ1969" s="116">
        <v>1.1755087E-4</v>
      </c>
      <c r="AR1969" s="116">
        <v>1.0626049E-4</v>
      </c>
      <c r="AS1969" s="199">
        <v>4.8523584000000002E-6</v>
      </c>
      <c r="AT1969" s="199">
        <v>6.4380180000000001E-6</v>
      </c>
      <c r="AU1969" s="150">
        <f t="shared" si="811"/>
        <v>6.3705332631392906E-9</v>
      </c>
      <c r="AV1969" s="150">
        <f t="shared" si="812"/>
        <v>1.7945112115188228E-11</v>
      </c>
      <c r="AW1969" s="163">
        <f t="shared" si="813"/>
        <v>9.0168319857799998E-4</v>
      </c>
      <c r="AX1969" s="196">
        <v>5.6356425000000002E-9</v>
      </c>
      <c r="AY1969" s="196">
        <v>1.7004129000000002E-11</v>
      </c>
      <c r="AZ1969" s="196">
        <v>4.6457559999999995E-16</v>
      </c>
      <c r="BA1969" s="196">
        <v>3.3442798000000002E-19</v>
      </c>
      <c r="BB1969" s="196">
        <v>9.4861569999999995E-20</v>
      </c>
      <c r="BC1969" s="196">
        <v>6.0858883000000001E-13</v>
      </c>
      <c r="BD1969" s="196">
        <v>7.2880100000000001E-10</v>
      </c>
      <c r="BE1969" s="196">
        <v>1.3339369E-13</v>
      </c>
      <c r="BF1969" s="196">
        <v>7.9803570000000004E-13</v>
      </c>
      <c r="BG1969" s="196">
        <v>1.8189265000000002E-18</v>
      </c>
      <c r="BH1969" s="196">
        <v>2.2428799999999999E-20</v>
      </c>
      <c r="BI1969" s="196">
        <v>8.9758147999999993E-15</v>
      </c>
      <c r="BJ1969" s="196">
        <v>8.2302899000000002E-17</v>
      </c>
      <c r="BK1969" s="196">
        <v>2.9190533E-17</v>
      </c>
      <c r="BL1969" s="196">
        <v>2.2177397999999999E-13</v>
      </c>
      <c r="BM1969" s="196">
        <v>5.2593998999999999E-12</v>
      </c>
      <c r="BN1969" s="196">
        <v>9.2622633999999992E-25</v>
      </c>
      <c r="BO1969" s="196">
        <v>3.8378578E-8</v>
      </c>
      <c r="BP1969" s="108">
        <v>9.0164482000000003E-4</v>
      </c>
      <c r="BQ1969" s="108">
        <v>0</v>
      </c>
      <c r="BR1969" s="108">
        <v>0</v>
      </c>
      <c r="BS1969" s="108">
        <v>0</v>
      </c>
      <c r="BU1969" s="172">
        <v>3.1156061999999999E-7</v>
      </c>
      <c r="BV1969" s="172">
        <v>5.5231778999999997E-9</v>
      </c>
      <c r="BW1969" s="172">
        <v>1.693009E-7</v>
      </c>
      <c r="BX1969" s="172">
        <v>1.6106496000000001E-9</v>
      </c>
      <c r="BY1969" s="172">
        <v>7.0405390000000003E-9</v>
      </c>
      <c r="BZ1969" s="172">
        <v>4.0697275000000003E-11</v>
      </c>
      <c r="CA1969" s="172">
        <v>1.4449676999999999E-14</v>
      </c>
      <c r="CB1969" s="172">
        <v>6.5357288000000006E-11</v>
      </c>
      <c r="CC1969" s="172">
        <v>1.4334995999999999E-9</v>
      </c>
      <c r="CD1969" s="172">
        <v>1.1112001000000001E-8</v>
      </c>
      <c r="CE1969" s="172">
        <v>2.6898664000000002E-16</v>
      </c>
      <c r="CF1969" s="172">
        <v>2.0482314000000001E-21</v>
      </c>
      <c r="CG1969" s="172">
        <v>1.758656E-17</v>
      </c>
      <c r="CH1969" s="172">
        <v>4.3319386999999998E-9</v>
      </c>
      <c r="CI1969" s="172">
        <v>1.110475E-7</v>
      </c>
      <c r="CJ1969" s="172">
        <v>5.4339085999999999E-11</v>
      </c>
      <c r="CK1969" s="69">
        <v>0</v>
      </c>
      <c r="CM1969" s="197">
        <v>2.0744853999999999E-17</v>
      </c>
      <c r="CN1969" s="198">
        <v>6.0711460000000004E-3</v>
      </c>
      <c r="CO1969" s="197">
        <v>1.6305518E-6</v>
      </c>
      <c r="CP1969" s="197">
        <v>3.7875680999999999E-6</v>
      </c>
      <c r="CQ1969" s="197">
        <v>4.051906E-12</v>
      </c>
      <c r="CR1969" s="197">
        <v>4.8035757999999996E-10</v>
      </c>
      <c r="CS1969" s="197">
        <v>2.9841236000000002E-7</v>
      </c>
      <c r="CT1969" s="197">
        <v>7.4929304000000005E-5</v>
      </c>
      <c r="CU1969" s="197">
        <v>1.2176369999999999E-12</v>
      </c>
      <c r="CV1969" s="197">
        <v>1.5065738E-8</v>
      </c>
    </row>
    <row r="1970" spans="1:100" ht="14.4">
      <c r="A1970" t="s">
        <v>4032</v>
      </c>
      <c r="B1970" s="85" t="s">
        <v>4008</v>
      </c>
      <c r="C1970" s="113" t="str">
        <f t="shared" si="818"/>
        <v>D.010.03.103</v>
      </c>
      <c r="D1970" s="9" t="s">
        <v>4029</v>
      </c>
      <c r="E1970" s="117" t="s">
        <v>2643</v>
      </c>
      <c r="F1970" s="115" t="str">
        <f t="shared" si="819"/>
        <v>Rape harvester</v>
      </c>
      <c r="G1970" s="143">
        <f t="shared" si="801"/>
        <v>6.5481359333333334E-3</v>
      </c>
      <c r="I1970" s="118">
        <f t="shared" si="802"/>
        <v>1.7103435660597395E-3</v>
      </c>
      <c r="K1970" s="161">
        <f t="shared" si="803"/>
        <v>4.3346738689999998E-5</v>
      </c>
      <c r="L1970" s="161">
        <f t="shared" si="804"/>
        <v>1.4493721109999999E-4</v>
      </c>
      <c r="M1970" s="162">
        <f t="shared" si="805"/>
        <v>5.3983922626973946E-4</v>
      </c>
      <c r="N1970" s="161">
        <v>9.8222038999999997E-4</v>
      </c>
      <c r="O1970" s="164">
        <v>4.0432565999999997E-5</v>
      </c>
      <c r="P1970" s="164">
        <v>3.6321842999999999E-5</v>
      </c>
      <c r="Q1970" s="164">
        <v>2.2439072E-5</v>
      </c>
      <c r="R1970" s="164">
        <v>3.0809377E-6</v>
      </c>
      <c r="S1970" s="164">
        <v>5.2838399000000004E-7</v>
      </c>
      <c r="T1970" s="164">
        <v>1.7298345E-5</v>
      </c>
      <c r="U1970" s="164">
        <v>1.4710092E-5</v>
      </c>
      <c r="V1970" s="164">
        <v>5.3190469000000001E-7</v>
      </c>
      <c r="W1970" s="164">
        <v>2.0472891000000001E-6</v>
      </c>
      <c r="X1970" s="132">
        <v>5.3928464000000005E-4</v>
      </c>
      <c r="Y1970" s="164">
        <v>5.1425421000000001E-5</v>
      </c>
      <c r="Z1970" s="164">
        <v>2.2681578999999999E-8</v>
      </c>
      <c r="AA1970" s="164">
        <v>7.3938449999999997E-16</v>
      </c>
      <c r="AC1970" s="118">
        <f t="shared" si="806"/>
        <v>9.8222038999999997E-4</v>
      </c>
      <c r="AD1970" s="118">
        <f t="shared" si="807"/>
        <v>1.3481123969000001E-4</v>
      </c>
      <c r="AE1970" s="118">
        <f t="shared" si="808"/>
        <v>9.1487182579000001E-5</v>
      </c>
      <c r="AF1970" s="118">
        <f t="shared" si="809"/>
        <v>1.4493721110000001E-4</v>
      </c>
      <c r="AG1970" s="118">
        <f t="shared" si="810"/>
        <v>5.3981654469073949E-4</v>
      </c>
      <c r="AI1970" s="69">
        <v>0.10113873</v>
      </c>
      <c r="AJ1970" s="69">
        <v>9.7950321000000007E-2</v>
      </c>
      <c r="AK1970" s="69">
        <v>3.4315654000000002E-4</v>
      </c>
      <c r="AL1970" s="69">
        <v>0</v>
      </c>
      <c r="AM1970" s="172">
        <v>6.4708299000000002E-5</v>
      </c>
      <c r="AN1970" s="69">
        <v>2.6642065999999999E-3</v>
      </c>
      <c r="AO1970" s="69">
        <v>1.1633424E-4</v>
      </c>
      <c r="AQ1970" s="116">
        <v>1.2677055000000001E-4</v>
      </c>
      <c r="AR1970" s="116">
        <v>1.1459465E-4</v>
      </c>
      <c r="AS1970" s="199">
        <v>5.2329354999999999E-6</v>
      </c>
      <c r="AT1970" s="199">
        <v>6.9429605999999996E-6</v>
      </c>
      <c r="AU1970" s="150">
        <f t="shared" si="811"/>
        <v>6.870182951662959E-9</v>
      </c>
      <c r="AV1970" s="150">
        <f t="shared" si="812"/>
        <v>1.9352571726890318E-11</v>
      </c>
      <c r="AW1970" s="163">
        <f t="shared" si="813"/>
        <v>9.7240344866300003E-4</v>
      </c>
      <c r="AX1970" s="196">
        <v>6.0776537000000003E-9</v>
      </c>
      <c r="AY1970" s="196">
        <v>1.8337786E-11</v>
      </c>
      <c r="AZ1970" s="196">
        <v>5.010129E-16</v>
      </c>
      <c r="BA1970" s="196">
        <v>3.6065761999999998E-19</v>
      </c>
      <c r="BB1970" s="196">
        <v>1.0230169E-19</v>
      </c>
      <c r="BC1970" s="196">
        <v>6.5632129000000003E-13</v>
      </c>
      <c r="BD1970" s="196">
        <v>7.8596185999999996E-10</v>
      </c>
      <c r="BE1970" s="196">
        <v>1.4385594999999999E-13</v>
      </c>
      <c r="BF1970" s="196">
        <v>8.6062674E-13</v>
      </c>
      <c r="BG1970" s="196">
        <v>1.9615873999999999E-18</v>
      </c>
      <c r="BH1970" s="196">
        <v>2.4187921000000001E-20</v>
      </c>
      <c r="BI1970" s="196">
        <v>9.6798002000000008E-15</v>
      </c>
      <c r="BJ1970" s="196">
        <v>8.8758027999999994E-17</v>
      </c>
      <c r="BK1970" s="196">
        <v>3.1479986E-17</v>
      </c>
      <c r="BL1970" s="196">
        <v>2.3916801000000002E-13</v>
      </c>
      <c r="BM1970" s="196">
        <v>5.6719019E-12</v>
      </c>
      <c r="BN1970" s="196">
        <v>9.9887154000000004E-25</v>
      </c>
      <c r="BO1970" s="196">
        <v>4.1388663000000003E-8</v>
      </c>
      <c r="BP1970" s="108">
        <v>9.7236206000000003E-4</v>
      </c>
      <c r="BQ1970" s="108">
        <v>0</v>
      </c>
      <c r="BR1970" s="108">
        <v>0</v>
      </c>
      <c r="BS1970" s="108">
        <v>0</v>
      </c>
      <c r="BU1970" s="172">
        <v>3.3599675000000001E-7</v>
      </c>
      <c r="BV1970" s="172">
        <v>5.9563682999999996E-9</v>
      </c>
      <c r="BW1970" s="172">
        <v>1.8257940999999999E-7</v>
      </c>
      <c r="BX1970" s="172">
        <v>1.7369751E-9</v>
      </c>
      <c r="BY1970" s="172">
        <v>7.5927380999999998E-9</v>
      </c>
      <c r="BZ1970" s="172">
        <v>4.3889217999999997E-11</v>
      </c>
      <c r="CA1970" s="172">
        <v>1.5582985000000001E-14</v>
      </c>
      <c r="CB1970" s="172">
        <v>7.0483349E-11</v>
      </c>
      <c r="CC1970" s="172">
        <v>1.545931E-9</v>
      </c>
      <c r="CD1970" s="172">
        <v>1.1983530000000001E-8</v>
      </c>
      <c r="CE1970" s="172">
        <v>2.9008363000000001E-16</v>
      </c>
      <c r="CF1970" s="172">
        <v>2.2088769999999999E-21</v>
      </c>
      <c r="CG1970" s="172">
        <v>1.8965898E-17</v>
      </c>
      <c r="CH1970" s="172">
        <v>4.6716986000000003E-9</v>
      </c>
      <c r="CI1970" s="172">
        <v>1.1975711000000001E-7</v>
      </c>
      <c r="CJ1970" s="172">
        <v>5.8600974999999997E-11</v>
      </c>
      <c r="CK1970" s="69">
        <v>0</v>
      </c>
      <c r="CM1970" s="197">
        <v>2.2371901999999999E-17</v>
      </c>
      <c r="CN1970" s="198">
        <v>6.5473144000000004E-3</v>
      </c>
      <c r="CO1970" s="197">
        <v>1.7584382E-6</v>
      </c>
      <c r="CP1970" s="197">
        <v>4.0846322999999997E-6</v>
      </c>
      <c r="CQ1970" s="197">
        <v>4.3697024999999997E-12</v>
      </c>
      <c r="CR1970" s="197">
        <v>5.1803269000000001E-10</v>
      </c>
      <c r="CS1970" s="197">
        <v>3.2181724999999998E-7</v>
      </c>
      <c r="CT1970" s="197">
        <v>8.0806112999999994E-5</v>
      </c>
      <c r="CU1970" s="197">
        <v>1.3131380000000001E-12</v>
      </c>
      <c r="CV1970" s="197">
        <v>1.6247364E-8</v>
      </c>
    </row>
    <row r="1971" spans="1:100" ht="14.4">
      <c r="A1971" t="s">
        <v>4033</v>
      </c>
      <c r="B1971" s="85" t="s">
        <v>4008</v>
      </c>
      <c r="C1971" s="113" t="str">
        <f t="shared" si="818"/>
        <v>D.010.03.104</v>
      </c>
      <c r="D1971" s="9" t="s">
        <v>4029</v>
      </c>
      <c r="E1971" s="117" t="s">
        <v>2643</v>
      </c>
      <c r="F1971" s="115" t="str">
        <f t="shared" si="819"/>
        <v>Baling</v>
      </c>
      <c r="G1971" s="143">
        <f t="shared" si="801"/>
        <v>1.9346765333333334E-3</v>
      </c>
      <c r="I1971" s="118">
        <f t="shared" si="802"/>
        <v>5.0532878337591848E-4</v>
      </c>
      <c r="K1971" s="161">
        <f t="shared" si="803"/>
        <v>1.2806990879999999E-5</v>
      </c>
      <c r="L1971" s="161">
        <f t="shared" si="804"/>
        <v>4.2822357460000006E-5</v>
      </c>
      <c r="M1971" s="162">
        <f t="shared" si="805"/>
        <v>1.5949795503591847E-4</v>
      </c>
      <c r="N1971" s="161">
        <v>2.9020148E-4</v>
      </c>
      <c r="O1971" s="164">
        <v>1.1945984999999999E-5</v>
      </c>
      <c r="P1971" s="164">
        <v>1.0731454E-5</v>
      </c>
      <c r="Q1971" s="164">
        <v>6.6297257999999998E-6</v>
      </c>
      <c r="R1971" s="164">
        <v>9.1027703E-7</v>
      </c>
      <c r="S1971" s="164">
        <v>1.5611345000000001E-7</v>
      </c>
      <c r="T1971" s="164">
        <v>5.1108745999999998E-6</v>
      </c>
      <c r="U1971" s="164">
        <v>4.3461636000000001E-6</v>
      </c>
      <c r="V1971" s="164">
        <v>1.5715365999999999E-7</v>
      </c>
      <c r="W1971" s="164">
        <v>6.0488086000000005E-7</v>
      </c>
      <c r="X1971" s="132">
        <v>1.593341E-4</v>
      </c>
      <c r="Y1971" s="164">
        <v>1.5193873999999999E-5</v>
      </c>
      <c r="Z1971" s="164">
        <v>6.7013756999999997E-9</v>
      </c>
      <c r="AA1971" s="164">
        <v>2.1845451000000001E-16</v>
      </c>
      <c r="AC1971" s="118">
        <f t="shared" si="806"/>
        <v>2.9020148E-4</v>
      </c>
      <c r="AD1971" s="118">
        <f t="shared" si="807"/>
        <v>3.9830593479999997E-5</v>
      </c>
      <c r="AE1971" s="118">
        <f t="shared" si="808"/>
        <v>2.7030303975700002E-5</v>
      </c>
      <c r="AF1971" s="118">
        <f t="shared" si="809"/>
        <v>4.282235746E-5</v>
      </c>
      <c r="AG1971" s="118">
        <f t="shared" si="810"/>
        <v>1.5949125366021848E-4</v>
      </c>
      <c r="AI1971" s="69">
        <v>2.9881896000000002E-2</v>
      </c>
      <c r="AJ1971" s="69">
        <v>2.8939867000000001E-2</v>
      </c>
      <c r="AK1971" s="69">
        <v>1.0138715999999999E-4</v>
      </c>
      <c r="AL1971" s="69">
        <v>0</v>
      </c>
      <c r="AM1971" s="172">
        <v>1.9118361E-5</v>
      </c>
      <c r="AN1971" s="69">
        <v>7.8715193999999997E-4</v>
      </c>
      <c r="AO1971" s="172">
        <v>3.4371478999999997E-5</v>
      </c>
      <c r="AQ1971" s="199">
        <v>3.7454933999999999E-5</v>
      </c>
      <c r="AR1971" s="199">
        <v>3.385751E-5</v>
      </c>
      <c r="AS1971" s="199">
        <v>1.5460946E-6</v>
      </c>
      <c r="AT1971" s="199">
        <v>2.0513293000000001E-6</v>
      </c>
      <c r="AU1971" s="150">
        <f t="shared" si="811"/>
        <v>2.0298267757237839E-9</v>
      </c>
      <c r="AV1971" s="150">
        <f t="shared" si="812"/>
        <v>5.7178054521146352E-12</v>
      </c>
      <c r="AW1971" s="163">
        <f t="shared" si="813"/>
        <v>2.8730101846899999E-4</v>
      </c>
      <c r="AX1971" s="196">
        <v>1.7956704E-9</v>
      </c>
      <c r="AY1971" s="196">
        <v>5.4179824000000001E-12</v>
      </c>
      <c r="AZ1971" s="196">
        <v>1.4802653999999999E-16</v>
      </c>
      <c r="BA1971" s="196">
        <v>1.0655793E-19</v>
      </c>
      <c r="BB1971" s="196">
        <v>3.0225500000000001E-20</v>
      </c>
      <c r="BC1971" s="196">
        <v>1.9391311000000001E-13</v>
      </c>
      <c r="BD1971" s="196">
        <v>2.3221601000000001E-10</v>
      </c>
      <c r="BE1971" s="196">
        <v>4.2502892999999999E-14</v>
      </c>
      <c r="BF1971" s="196">
        <v>2.5427608E-13</v>
      </c>
      <c r="BG1971" s="196">
        <v>5.7955991000000001E-19</v>
      </c>
      <c r="BH1971" s="196">
        <v>7.1464312999999994E-21</v>
      </c>
      <c r="BI1971" s="196">
        <v>2.8599409999999999E-15</v>
      </c>
      <c r="BJ1971" s="196">
        <v>2.6223963E-17</v>
      </c>
      <c r="BK1971" s="196">
        <v>9.3009050000000002E-18</v>
      </c>
      <c r="BL1971" s="196">
        <v>7.0663276999999996E-14</v>
      </c>
      <c r="BM1971" s="196">
        <v>1.6757892E-12</v>
      </c>
      <c r="BN1971" s="196">
        <v>2.9512114000000002E-25</v>
      </c>
      <c r="BO1971" s="196">
        <v>1.2228468999999999E-8</v>
      </c>
      <c r="BP1971" s="108">
        <v>2.8728879000000001E-4</v>
      </c>
      <c r="BQ1971" s="108">
        <v>0</v>
      </c>
      <c r="BR1971" s="108">
        <v>0</v>
      </c>
      <c r="BS1971" s="108">
        <v>0</v>
      </c>
      <c r="BU1971" s="172">
        <v>9.9271767000000006E-8</v>
      </c>
      <c r="BV1971" s="172">
        <v>1.7598361E-9</v>
      </c>
      <c r="BW1971" s="172">
        <v>5.3943914999999999E-8</v>
      </c>
      <c r="BX1971" s="172">
        <v>5.1319718E-10</v>
      </c>
      <c r="BY1971" s="172">
        <v>2.2433089999999999E-9</v>
      </c>
      <c r="BZ1971" s="172">
        <v>1.2967269E-11</v>
      </c>
      <c r="CA1971" s="172">
        <v>4.6040639000000002E-15</v>
      </c>
      <c r="CB1971" s="172">
        <v>2.0824626E-11</v>
      </c>
      <c r="CC1971" s="172">
        <v>4.5675233999999998E-10</v>
      </c>
      <c r="CD1971" s="172">
        <v>3.5405885E-9</v>
      </c>
      <c r="CE1971" s="172">
        <v>8.5706525999999996E-17</v>
      </c>
      <c r="CF1971" s="172">
        <v>6.5262275000000003E-22</v>
      </c>
      <c r="CG1971" s="172">
        <v>5.6035607000000001E-18</v>
      </c>
      <c r="CH1971" s="172">
        <v>1.3802746000000001E-9</v>
      </c>
      <c r="CI1971" s="172">
        <v>3.5382783E-8</v>
      </c>
      <c r="CJ1971" s="172">
        <v>1.7313924E-11</v>
      </c>
      <c r="CK1971" s="69">
        <v>0</v>
      </c>
      <c r="CM1971" s="197">
        <v>6.6098800999999999E-18</v>
      </c>
      <c r="CN1971" s="198">
        <v>1.9344338E-3</v>
      </c>
      <c r="CO1971" s="197">
        <v>5.1953855999999997E-7</v>
      </c>
      <c r="CP1971" s="197">
        <v>1.2068231999999999E-6</v>
      </c>
      <c r="CQ1971" s="197">
        <v>1.2910485E-12</v>
      </c>
      <c r="CR1971" s="197">
        <v>1.5305510999999999E-10</v>
      </c>
      <c r="CS1971" s="197">
        <v>9.5082368000000002E-8</v>
      </c>
      <c r="CT1971" s="197">
        <v>2.3874533E-5</v>
      </c>
      <c r="CU1971" s="197">
        <v>3.8797259000000001E-13</v>
      </c>
      <c r="CV1971" s="197">
        <v>4.8003574999999998E-9</v>
      </c>
    </row>
    <row r="1972" spans="1:100" ht="14.4">
      <c r="A1972" t="s">
        <v>4034</v>
      </c>
      <c r="B1972" s="85" t="s">
        <v>4008</v>
      </c>
      <c r="C1972" s="113" t="str">
        <f t="shared" si="818"/>
        <v>D.010.03.105</v>
      </c>
      <c r="D1972" s="9" t="s">
        <v>4029</v>
      </c>
      <c r="E1972" s="117" t="s">
        <v>2643</v>
      </c>
      <c r="F1972" s="115" t="str">
        <f t="shared" si="819"/>
        <v>Grain carting</v>
      </c>
      <c r="G1972" s="143">
        <f t="shared" si="801"/>
        <v>1.1905702000000001E-4</v>
      </c>
      <c r="I1972" s="118">
        <f t="shared" si="802"/>
        <v>3.1097156223363446E-5</v>
      </c>
      <c r="K1972" s="161">
        <f t="shared" si="803"/>
        <v>7.8812251959999999E-7</v>
      </c>
      <c r="L1972" s="161">
        <f t="shared" si="804"/>
        <v>2.6352220169999999E-6</v>
      </c>
      <c r="M1972" s="162">
        <f t="shared" si="805"/>
        <v>9.8152586867634453E-6</v>
      </c>
      <c r="N1972" s="165">
        <v>1.7858553E-5</v>
      </c>
      <c r="O1972" s="164">
        <v>7.3513756000000005E-7</v>
      </c>
      <c r="P1972" s="164">
        <v>6.6039715E-7</v>
      </c>
      <c r="Q1972" s="164">
        <v>4.0798313E-7</v>
      </c>
      <c r="R1972" s="164">
        <v>5.6017048E-8</v>
      </c>
      <c r="S1972" s="164">
        <v>9.6069816000000004E-9</v>
      </c>
      <c r="T1972" s="164">
        <v>3.1451535999999999E-7</v>
      </c>
      <c r="U1972" s="164">
        <v>2.6745621999999999E-7</v>
      </c>
      <c r="V1972" s="164">
        <v>9.6709943999999993E-9</v>
      </c>
      <c r="W1972" s="164">
        <v>3.7223436999999999E-8</v>
      </c>
      <c r="X1972" s="164">
        <v>9.8051753000000003E-6</v>
      </c>
      <c r="Y1972" s="164">
        <v>9.3500764999999995E-7</v>
      </c>
      <c r="Z1972" s="164">
        <v>4.1239234999999998E-10</v>
      </c>
      <c r="AA1972" s="164">
        <v>1.3443354999999999E-17</v>
      </c>
      <c r="AC1972" s="118">
        <f t="shared" si="806"/>
        <v>1.7858553E-5</v>
      </c>
      <c r="AD1972" s="118">
        <f t="shared" si="807"/>
        <v>2.4511134495999997E-6</v>
      </c>
      <c r="AE1972" s="118">
        <f t="shared" si="808"/>
        <v>1.66340332235E-6</v>
      </c>
      <c r="AF1972" s="118">
        <f t="shared" si="809"/>
        <v>2.6352220169999999E-6</v>
      </c>
      <c r="AG1972" s="118">
        <f t="shared" si="810"/>
        <v>9.8148462944134453E-6</v>
      </c>
      <c r="AI1972" s="69">
        <v>1.8388859E-3</v>
      </c>
      <c r="AJ1972" s="69">
        <v>1.7809149000000001E-3</v>
      </c>
      <c r="AK1972" s="172">
        <v>6.2392098000000003E-6</v>
      </c>
      <c r="AL1972" s="69">
        <v>0</v>
      </c>
      <c r="AM1972" s="172">
        <v>1.1765145E-6</v>
      </c>
      <c r="AN1972" s="172">
        <v>4.8440119999999999E-5</v>
      </c>
      <c r="AO1972" s="172">
        <v>2.1151679000000001E-6</v>
      </c>
      <c r="AQ1972" s="199">
        <v>2.304919E-6</v>
      </c>
      <c r="AR1972" s="199">
        <v>2.0835391E-6</v>
      </c>
      <c r="AS1972" s="199">
        <v>9.5144281999999999E-8</v>
      </c>
      <c r="AT1972" s="199">
        <v>1.2623564999999999E-7</v>
      </c>
      <c r="AU1972" s="150">
        <f t="shared" si="811"/>
        <v>1.2491241312181744E-10</v>
      </c>
      <c r="AV1972" s="150">
        <f t="shared" si="812"/>
        <v>3.5186494954621359E-13</v>
      </c>
      <c r="AW1972" s="163">
        <f t="shared" si="813"/>
        <v>1.768006252115E-5</v>
      </c>
      <c r="AX1972" s="196">
        <v>1.1050279E-10</v>
      </c>
      <c r="AY1972" s="196">
        <v>3.334143E-13</v>
      </c>
      <c r="AZ1972" s="196">
        <v>9.1093255000000004E-18</v>
      </c>
      <c r="BA1972" s="196">
        <v>6.5574113000000002E-21</v>
      </c>
      <c r="BB1972" s="196">
        <v>1.8600307999999999E-21</v>
      </c>
      <c r="BC1972" s="196">
        <v>1.1933114E-14</v>
      </c>
      <c r="BD1972" s="196">
        <v>1.4290216E-11</v>
      </c>
      <c r="BE1972" s="196">
        <v>2.6155626000000002E-15</v>
      </c>
      <c r="BF1972" s="196">
        <v>1.5647759000000001E-14</v>
      </c>
      <c r="BG1972" s="196">
        <v>3.5665225000000003E-20</v>
      </c>
      <c r="BH1972" s="196">
        <v>4.3978038999999997E-22</v>
      </c>
      <c r="BI1972" s="196">
        <v>1.7599636999999999E-16</v>
      </c>
      <c r="BJ1972" s="196">
        <v>1.6137823E-18</v>
      </c>
      <c r="BK1972" s="196">
        <v>5.7236339000000002E-19</v>
      </c>
      <c r="BL1972" s="196">
        <v>4.3485094000000002E-15</v>
      </c>
      <c r="BM1972" s="196">
        <v>1.0312549E-13</v>
      </c>
      <c r="BN1972" s="196">
        <v>1.8161300999999999E-26</v>
      </c>
      <c r="BO1972" s="196">
        <v>7.5252114999999996E-10</v>
      </c>
      <c r="BP1972" s="196">
        <v>1.7679309999999999E-5</v>
      </c>
      <c r="BQ1972" s="108">
        <v>0</v>
      </c>
      <c r="BR1972" s="108">
        <v>0</v>
      </c>
      <c r="BS1972" s="108">
        <v>0</v>
      </c>
      <c r="BU1972" s="172">
        <v>6.1090317999999997E-9</v>
      </c>
      <c r="BV1972" s="172">
        <v>1.0829760999999999E-10</v>
      </c>
      <c r="BW1972" s="172">
        <v>3.3196255999999999E-9</v>
      </c>
      <c r="BX1972" s="172">
        <v>3.1581365000000002E-11</v>
      </c>
      <c r="BY1972" s="172">
        <v>1.3804978000000001E-10</v>
      </c>
      <c r="BZ1972" s="172">
        <v>7.9798579000000003E-13</v>
      </c>
      <c r="CA1972" s="172">
        <v>2.8332701000000001E-16</v>
      </c>
      <c r="CB1972" s="172">
        <v>1.2815153999999999E-12</v>
      </c>
      <c r="CC1972" s="172">
        <v>2.8107835999999998E-11</v>
      </c>
      <c r="CD1972" s="172">
        <v>2.1788237000000001E-10</v>
      </c>
      <c r="CE1972" s="172">
        <v>5.2742477999999996E-18</v>
      </c>
      <c r="CF1972" s="172">
        <v>4.01614E-23</v>
      </c>
      <c r="CG1972" s="172">
        <v>3.448345E-19</v>
      </c>
      <c r="CH1972" s="172">
        <v>8.4939974000000004E-11</v>
      </c>
      <c r="CI1972" s="172">
        <v>2.1774020000000002E-9</v>
      </c>
      <c r="CJ1972" s="172">
        <v>1.0654723E-12</v>
      </c>
      <c r="CK1972" s="69">
        <v>0</v>
      </c>
      <c r="CM1972" s="197">
        <v>4.0676185E-19</v>
      </c>
      <c r="CN1972" s="198">
        <v>1.1904208E-4</v>
      </c>
      <c r="CO1972" s="197">
        <v>3.1971604000000003E-8</v>
      </c>
      <c r="CP1972" s="197">
        <v>7.4266042000000005E-8</v>
      </c>
      <c r="CQ1972" s="197">
        <v>7.9449137000000002E-14</v>
      </c>
      <c r="CR1972" s="197">
        <v>9.4187760999999993E-12</v>
      </c>
      <c r="CS1972" s="197">
        <v>5.8512226999999996E-9</v>
      </c>
      <c r="CT1972" s="197">
        <v>1.4692019999999999E-6</v>
      </c>
      <c r="CU1972" s="197">
        <v>2.3875236000000001E-14</v>
      </c>
      <c r="CV1972" s="197">
        <v>2.9540662E-10</v>
      </c>
    </row>
    <row r="1973" spans="1:100" ht="14.4">
      <c r="A1973" t="s">
        <v>4035</v>
      </c>
      <c r="B1973" s="85" t="s">
        <v>4008</v>
      </c>
      <c r="C1973" s="113" t="str">
        <f t="shared" si="818"/>
        <v>D.010.03.106</v>
      </c>
      <c r="D1973" s="9" t="s">
        <v>4029</v>
      </c>
      <c r="E1973" s="117" t="s">
        <v>2643</v>
      </c>
      <c r="F1973" s="115" t="str">
        <f t="shared" si="819"/>
        <v>Bale handling</v>
      </c>
      <c r="G1973" s="143">
        <f t="shared" si="801"/>
        <v>1.1905702000000001E-4</v>
      </c>
      <c r="I1973" s="118">
        <f t="shared" si="802"/>
        <v>3.1097156223363446E-5</v>
      </c>
      <c r="K1973" s="161">
        <f t="shared" si="803"/>
        <v>7.8812251959999999E-7</v>
      </c>
      <c r="L1973" s="161">
        <f t="shared" si="804"/>
        <v>2.6352220169999999E-6</v>
      </c>
      <c r="M1973" s="162">
        <f t="shared" si="805"/>
        <v>9.8152586867634453E-6</v>
      </c>
      <c r="N1973" s="165">
        <v>1.7858553E-5</v>
      </c>
      <c r="O1973" s="164">
        <v>7.3513756000000005E-7</v>
      </c>
      <c r="P1973" s="164">
        <v>6.6039715E-7</v>
      </c>
      <c r="Q1973" s="164">
        <v>4.0798313E-7</v>
      </c>
      <c r="R1973" s="164">
        <v>5.6017048E-8</v>
      </c>
      <c r="S1973" s="164">
        <v>9.6069816000000004E-9</v>
      </c>
      <c r="T1973" s="164">
        <v>3.1451535999999999E-7</v>
      </c>
      <c r="U1973" s="164">
        <v>2.6745621999999999E-7</v>
      </c>
      <c r="V1973" s="164">
        <v>9.6709943999999993E-9</v>
      </c>
      <c r="W1973" s="164">
        <v>3.7223436999999999E-8</v>
      </c>
      <c r="X1973" s="164">
        <v>9.8051753000000003E-6</v>
      </c>
      <c r="Y1973" s="164">
        <v>9.3500764999999995E-7</v>
      </c>
      <c r="Z1973" s="164">
        <v>4.1239234999999998E-10</v>
      </c>
      <c r="AA1973" s="164">
        <v>1.3443354999999999E-17</v>
      </c>
      <c r="AC1973" s="118">
        <f t="shared" si="806"/>
        <v>1.7858553E-5</v>
      </c>
      <c r="AD1973" s="118">
        <f t="shared" si="807"/>
        <v>2.4511134495999997E-6</v>
      </c>
      <c r="AE1973" s="118">
        <f t="shared" si="808"/>
        <v>1.66340332235E-6</v>
      </c>
      <c r="AF1973" s="118">
        <f t="shared" si="809"/>
        <v>2.6352220169999999E-6</v>
      </c>
      <c r="AG1973" s="118">
        <f t="shared" si="810"/>
        <v>9.8148462944134453E-6</v>
      </c>
      <c r="AI1973" s="69">
        <v>1.8388859E-3</v>
      </c>
      <c r="AJ1973" s="69">
        <v>1.7809149000000001E-3</v>
      </c>
      <c r="AK1973" s="172">
        <v>6.2392098000000003E-6</v>
      </c>
      <c r="AL1973" s="69">
        <v>0</v>
      </c>
      <c r="AM1973" s="172">
        <v>1.1765145E-6</v>
      </c>
      <c r="AN1973" s="172">
        <v>4.8440119999999999E-5</v>
      </c>
      <c r="AO1973" s="172">
        <v>2.1151679000000001E-6</v>
      </c>
      <c r="AQ1973" s="199">
        <v>2.304919E-6</v>
      </c>
      <c r="AR1973" s="199">
        <v>2.0835391E-6</v>
      </c>
      <c r="AS1973" s="199">
        <v>9.5144281999999999E-8</v>
      </c>
      <c r="AT1973" s="199">
        <v>1.2623564999999999E-7</v>
      </c>
      <c r="AU1973" s="150">
        <f t="shared" si="811"/>
        <v>1.2491241312181744E-10</v>
      </c>
      <c r="AV1973" s="150">
        <f t="shared" si="812"/>
        <v>3.5186494954621359E-13</v>
      </c>
      <c r="AW1973" s="163">
        <f t="shared" si="813"/>
        <v>1.768006252115E-5</v>
      </c>
      <c r="AX1973" s="196">
        <v>1.1050279E-10</v>
      </c>
      <c r="AY1973" s="196">
        <v>3.334143E-13</v>
      </c>
      <c r="AZ1973" s="196">
        <v>9.1093255000000004E-18</v>
      </c>
      <c r="BA1973" s="196">
        <v>6.5574113000000002E-21</v>
      </c>
      <c r="BB1973" s="196">
        <v>1.8600307999999999E-21</v>
      </c>
      <c r="BC1973" s="196">
        <v>1.1933114E-14</v>
      </c>
      <c r="BD1973" s="196">
        <v>1.4290216E-11</v>
      </c>
      <c r="BE1973" s="196">
        <v>2.6155626000000002E-15</v>
      </c>
      <c r="BF1973" s="196">
        <v>1.5647759000000001E-14</v>
      </c>
      <c r="BG1973" s="196">
        <v>3.5665225000000003E-20</v>
      </c>
      <c r="BH1973" s="196">
        <v>4.3978038999999997E-22</v>
      </c>
      <c r="BI1973" s="196">
        <v>1.7599636999999999E-16</v>
      </c>
      <c r="BJ1973" s="196">
        <v>1.6137823E-18</v>
      </c>
      <c r="BK1973" s="196">
        <v>5.7236339000000002E-19</v>
      </c>
      <c r="BL1973" s="196">
        <v>4.3485094000000002E-15</v>
      </c>
      <c r="BM1973" s="196">
        <v>1.0312549E-13</v>
      </c>
      <c r="BN1973" s="196">
        <v>1.8161300999999999E-26</v>
      </c>
      <c r="BO1973" s="196">
        <v>7.5252114999999996E-10</v>
      </c>
      <c r="BP1973" s="196">
        <v>1.7679309999999999E-5</v>
      </c>
      <c r="BQ1973" s="108">
        <v>0</v>
      </c>
      <c r="BR1973" s="108">
        <v>0</v>
      </c>
      <c r="BS1973" s="108">
        <v>0</v>
      </c>
      <c r="BU1973" s="172">
        <v>6.1090317999999997E-9</v>
      </c>
      <c r="BV1973" s="172">
        <v>1.0829760999999999E-10</v>
      </c>
      <c r="BW1973" s="172">
        <v>3.3196255999999999E-9</v>
      </c>
      <c r="BX1973" s="172">
        <v>3.1581365000000002E-11</v>
      </c>
      <c r="BY1973" s="172">
        <v>1.3804978000000001E-10</v>
      </c>
      <c r="BZ1973" s="172">
        <v>7.9798579000000003E-13</v>
      </c>
      <c r="CA1973" s="172">
        <v>2.8332701000000001E-16</v>
      </c>
      <c r="CB1973" s="172">
        <v>1.2815153999999999E-12</v>
      </c>
      <c r="CC1973" s="172">
        <v>2.8107835999999998E-11</v>
      </c>
      <c r="CD1973" s="172">
        <v>2.1788237000000001E-10</v>
      </c>
      <c r="CE1973" s="172">
        <v>5.2742477999999996E-18</v>
      </c>
      <c r="CF1973" s="172">
        <v>4.01614E-23</v>
      </c>
      <c r="CG1973" s="172">
        <v>3.448345E-19</v>
      </c>
      <c r="CH1973" s="172">
        <v>8.4939974000000004E-11</v>
      </c>
      <c r="CI1973" s="172">
        <v>2.1774020000000002E-9</v>
      </c>
      <c r="CJ1973" s="172">
        <v>1.0654723E-12</v>
      </c>
      <c r="CK1973" s="69">
        <v>0</v>
      </c>
      <c r="CM1973" s="197">
        <v>4.0676185E-19</v>
      </c>
      <c r="CN1973" s="198">
        <v>1.1904208E-4</v>
      </c>
      <c r="CO1973" s="197">
        <v>3.1971604000000003E-8</v>
      </c>
      <c r="CP1973" s="197">
        <v>7.4266042000000005E-8</v>
      </c>
      <c r="CQ1973" s="197">
        <v>7.9449137000000002E-14</v>
      </c>
      <c r="CR1973" s="197">
        <v>9.4187760999999993E-12</v>
      </c>
      <c r="CS1973" s="197">
        <v>5.8512226999999996E-9</v>
      </c>
      <c r="CT1973" s="197">
        <v>1.4692019999999999E-6</v>
      </c>
      <c r="CU1973" s="197">
        <v>2.3875236000000001E-14</v>
      </c>
      <c r="CV1973" s="197">
        <v>2.9540662E-10</v>
      </c>
    </row>
    <row r="1974" spans="1:100" ht="14.4">
      <c r="A1974" t="s">
        <v>4036</v>
      </c>
      <c r="B1974" s="85" t="s">
        <v>4008</v>
      </c>
      <c r="C1974" s="113" t="str">
        <f t="shared" si="818"/>
        <v>D.010.03.107</v>
      </c>
      <c r="D1974" s="9" t="s">
        <v>4029</v>
      </c>
      <c r="E1974" s="117" t="s">
        <v>2643</v>
      </c>
      <c r="F1974" s="115" t="str">
        <f t="shared" si="819"/>
        <v>Beet harvesting</v>
      </c>
      <c r="G1974" s="143">
        <f t="shared" si="801"/>
        <v>133.93914666666669</v>
      </c>
      <c r="I1974" s="118">
        <f t="shared" si="802"/>
        <v>34.984300410415123</v>
      </c>
      <c r="K1974" s="161">
        <f t="shared" si="803"/>
        <v>0.88663783299999999</v>
      </c>
      <c r="L1974" s="161">
        <f t="shared" si="804"/>
        <v>2.9646247669999997</v>
      </c>
      <c r="M1974" s="162">
        <f t="shared" si="805"/>
        <v>11.042165810415124</v>
      </c>
      <c r="N1974" s="165">
        <v>20.090872000000001</v>
      </c>
      <c r="O1974" s="164">
        <v>0.82702975999999995</v>
      </c>
      <c r="P1974" s="164">
        <v>0.74294678999999997</v>
      </c>
      <c r="Q1974" s="164">
        <v>0.45898102000000002</v>
      </c>
      <c r="R1974" s="164">
        <v>6.3019178999999995E-2</v>
      </c>
      <c r="S1974" s="164">
        <v>1.0807854E-2</v>
      </c>
      <c r="T1974" s="164">
        <v>0.35382977999999998</v>
      </c>
      <c r="U1974" s="164">
        <v>0.30088825000000002</v>
      </c>
      <c r="V1974" s="164">
        <v>1.0879869E-2</v>
      </c>
      <c r="W1974" s="164">
        <v>4.1876366999999998E-2</v>
      </c>
      <c r="X1974" s="164">
        <v>11.030822000000001</v>
      </c>
      <c r="Y1974" s="164">
        <v>1.0518836</v>
      </c>
      <c r="Z1974" s="164">
        <v>4.6394140000000002E-4</v>
      </c>
      <c r="AA1974" s="164">
        <v>1.5123773999999999E-11</v>
      </c>
      <c r="AC1974" s="118">
        <f t="shared" si="806"/>
        <v>20.090872000000001</v>
      </c>
      <c r="AD1974" s="118">
        <f t="shared" si="807"/>
        <v>2.7575026329999992</v>
      </c>
      <c r="AE1974" s="118">
        <f t="shared" si="808"/>
        <v>1.8713287413999999</v>
      </c>
      <c r="AF1974" s="118">
        <f t="shared" si="809"/>
        <v>2.9646247669999997</v>
      </c>
      <c r="AG1974" s="118">
        <f t="shared" si="810"/>
        <v>11.041701869015125</v>
      </c>
      <c r="AI1974" s="69">
        <v>2068.7467000000001</v>
      </c>
      <c r="AJ1974" s="69">
        <v>2003.5292999999999</v>
      </c>
      <c r="AK1974" s="172">
        <v>7.0191109999999997</v>
      </c>
      <c r="AL1974" s="69">
        <v>0</v>
      </c>
      <c r="AM1974" s="172">
        <v>1.3235789</v>
      </c>
      <c r="AN1974" s="172">
        <v>54.495134999999998</v>
      </c>
      <c r="AO1974" s="172">
        <v>2.3795639</v>
      </c>
      <c r="AQ1974" s="199">
        <v>2.5930339</v>
      </c>
      <c r="AR1974" s="199">
        <v>2.3439814999999999</v>
      </c>
      <c r="AS1974" s="199">
        <v>0.10703732000000001</v>
      </c>
      <c r="AT1974" s="199">
        <v>0.14201510000000001</v>
      </c>
      <c r="AU1974" s="150">
        <f t="shared" si="811"/>
        <v>1.4052646600646961E-4</v>
      </c>
      <c r="AV1974" s="150">
        <f t="shared" si="812"/>
        <v>3.958480709330614E-7</v>
      </c>
      <c r="AW1974" s="163">
        <f t="shared" si="813"/>
        <v>19.890070586289998</v>
      </c>
      <c r="AX1974" s="196">
        <v>1.2431564E-4</v>
      </c>
      <c r="AY1974" s="196">
        <v>3.7509108999999999E-7</v>
      </c>
      <c r="AZ1974" s="196">
        <v>1.0247991E-11</v>
      </c>
      <c r="BA1974" s="196">
        <v>7.3770876999999998E-15</v>
      </c>
      <c r="BB1974" s="196">
        <v>2.0925346000000001E-15</v>
      </c>
      <c r="BC1974" s="196">
        <v>1.3424754E-8</v>
      </c>
      <c r="BD1974" s="196">
        <v>1.6076492999999998E-5</v>
      </c>
      <c r="BE1974" s="196">
        <v>2.9425080000000002E-9</v>
      </c>
      <c r="BF1974" s="196">
        <v>1.7603729E-8</v>
      </c>
      <c r="BG1974" s="196">
        <v>4.0123378000000001E-14</v>
      </c>
      <c r="BH1974" s="196">
        <v>4.9475293999999997E-16</v>
      </c>
      <c r="BI1974" s="196">
        <v>1.9799590999999999E-10</v>
      </c>
      <c r="BJ1974" s="196">
        <v>1.8155051E-12</v>
      </c>
      <c r="BK1974" s="196">
        <v>6.4390881000000003E-13</v>
      </c>
      <c r="BL1974" s="196">
        <v>4.8920730000000002E-9</v>
      </c>
      <c r="BM1974" s="196">
        <v>1.1601617000000001E-7</v>
      </c>
      <c r="BN1974" s="196">
        <v>2.0431463E-20</v>
      </c>
      <c r="BO1974" s="196">
        <v>8.4658629000000001E-4</v>
      </c>
      <c r="BP1974" s="196">
        <v>19.889223999999999</v>
      </c>
      <c r="BQ1974" s="108">
        <v>0</v>
      </c>
      <c r="BR1974" s="108">
        <v>0</v>
      </c>
      <c r="BS1974" s="108">
        <v>0</v>
      </c>
      <c r="BU1974" s="172">
        <v>6.8726608000000003E-3</v>
      </c>
      <c r="BV1974" s="172">
        <v>1.2183481E-4</v>
      </c>
      <c r="BW1974" s="172">
        <v>3.7345788E-3</v>
      </c>
      <c r="BX1974" s="172">
        <v>3.5529036000000003E-5</v>
      </c>
      <c r="BY1974" s="172">
        <v>1.5530601000000001E-4</v>
      </c>
      <c r="BZ1974" s="172">
        <v>8.9773401000000002E-7</v>
      </c>
      <c r="CA1974" s="172">
        <v>3.1874287999999998E-10</v>
      </c>
      <c r="CB1974" s="172">
        <v>1.4417049000000001E-6</v>
      </c>
      <c r="CC1974" s="172">
        <v>3.1621315999999999E-5</v>
      </c>
      <c r="CD1974" s="172">
        <v>2.4511767000000002E-4</v>
      </c>
      <c r="CE1974" s="172">
        <v>5.9335286999999997E-12</v>
      </c>
      <c r="CF1974" s="172">
        <v>4.5181575000000001E-17</v>
      </c>
      <c r="CG1974" s="172">
        <v>3.8793882E-13</v>
      </c>
      <c r="CH1974" s="172">
        <v>9.5557469999999999E-5</v>
      </c>
      <c r="CI1974" s="172">
        <v>2.4495773000000002E-3</v>
      </c>
      <c r="CJ1974" s="172">
        <v>1.1986562999999999E-6</v>
      </c>
      <c r="CK1974" s="69">
        <v>0</v>
      </c>
      <c r="CM1974" s="197">
        <v>4.5760707999999998E-13</v>
      </c>
      <c r="CN1974" s="198">
        <v>133.92233999999999</v>
      </c>
      <c r="CO1974" s="197">
        <v>3.5968053999999999E-2</v>
      </c>
      <c r="CP1974" s="197">
        <v>8.3549296999999995E-2</v>
      </c>
      <c r="CQ1974" s="197">
        <v>8.9380279000000003E-8</v>
      </c>
      <c r="CR1974" s="197">
        <v>1.0596123E-5</v>
      </c>
      <c r="CS1974" s="197">
        <v>6.5826254999999997E-3</v>
      </c>
      <c r="CT1974" s="197">
        <v>1.6528522999999999</v>
      </c>
      <c r="CU1974" s="197">
        <v>2.6859640999999998E-8</v>
      </c>
      <c r="CV1974" s="197">
        <v>3.3233245000000001E-4</v>
      </c>
    </row>
    <row r="1975" spans="1:100" ht="14.4">
      <c r="B1975" s="85"/>
      <c r="C1975" s="113"/>
      <c r="D1975" s="1" t="s">
        <v>1281</v>
      </c>
      <c r="E1975" s="117"/>
      <c r="N1975" s="3"/>
      <c r="O1975" s="3"/>
      <c r="P1975" s="3"/>
      <c r="Q1975" s="3"/>
      <c r="R1975" s="3"/>
      <c r="S1975" s="3"/>
      <c r="T1975" s="3"/>
      <c r="U1975" s="3"/>
      <c r="V1975" s="3"/>
      <c r="W1975" s="3"/>
      <c r="X1975" s="3"/>
      <c r="Y1975" s="3"/>
      <c r="Z1975" s="3"/>
      <c r="AA1975" s="3"/>
      <c r="AC1975" s="142"/>
      <c r="AD1975" s="142"/>
      <c r="AE1975" s="142"/>
      <c r="AF1975" s="142"/>
      <c r="AG1975" s="142"/>
      <c r="AK1975" s="3"/>
      <c r="AM1975" s="3"/>
      <c r="AN1975" s="3"/>
      <c r="AO1975" s="3"/>
      <c r="AQ1975" s="3"/>
      <c r="AR1975" s="3"/>
      <c r="AS1975" s="3"/>
      <c r="AT1975" s="3"/>
      <c r="AU1975" s="86"/>
      <c r="AV1975" s="86"/>
      <c r="AW1975" s="86"/>
      <c r="AX1975" s="3"/>
      <c r="AY1975" s="3"/>
      <c r="AZ1975" s="3"/>
      <c r="BA1975" s="3"/>
      <c r="BB1975" s="3"/>
      <c r="BC1975" s="3"/>
      <c r="BD1975" s="3"/>
      <c r="BE1975" s="3"/>
      <c r="BF1975" s="3"/>
      <c r="BG1975" s="3"/>
      <c r="BH1975" s="3"/>
      <c r="BI1975" s="3"/>
      <c r="BJ1975" s="3"/>
      <c r="BK1975" s="3"/>
      <c r="BL1975" s="3"/>
      <c r="BM1975" s="3"/>
      <c r="BN1975" s="3"/>
      <c r="BO1975" s="3"/>
      <c r="BP1975" s="3"/>
      <c r="BU1975" s="3"/>
      <c r="BV1975" s="3"/>
      <c r="BW1975" s="3"/>
      <c r="BX1975" s="3"/>
      <c r="BY1975" s="3"/>
      <c r="BZ1975" s="3"/>
      <c r="CA1975" s="3"/>
      <c r="CB1975" s="3"/>
      <c r="CC1975" s="3"/>
      <c r="CD1975" s="3"/>
      <c r="CE1975" s="3"/>
      <c r="CF1975" s="3"/>
      <c r="CG1975" s="3"/>
      <c r="CH1975" s="3"/>
      <c r="CI1975" s="3"/>
      <c r="CJ1975" s="3"/>
      <c r="CM1975" s="3"/>
      <c r="CO1975" s="3"/>
      <c r="CP1975" s="3"/>
      <c r="CQ1975" s="3"/>
      <c r="CR1975" s="3"/>
      <c r="CS1975" s="3"/>
      <c r="CT1975" s="3"/>
      <c r="CU1975" s="3"/>
      <c r="CV1975" s="3"/>
    </row>
    <row r="1976" spans="1:100" ht="14.4">
      <c r="A1976" t="s">
        <v>918</v>
      </c>
      <c r="B1976" s="85" t="s">
        <v>919</v>
      </c>
      <c r="C1976" s="113" t="str">
        <f t="shared" ref="C1976:C1996" si="820">MID(A1976,1,12)</f>
        <v>D.050.01.101</v>
      </c>
      <c r="D1976" s="9" t="s">
        <v>1281</v>
      </c>
      <c r="E1976" s="112" t="s">
        <v>362</v>
      </c>
      <c r="F1976" s="115" t="str">
        <f t="shared" ref="F1976:F1996" si="821">MID(A1976, 21,85)</f>
        <v>Deep drawing steel</v>
      </c>
      <c r="G1976" s="143">
        <f t="shared" si="801"/>
        <v>0.46090493333333338</v>
      </c>
      <c r="I1976" s="118">
        <f t="shared" si="802"/>
        <v>9.006092836E-2</v>
      </c>
      <c r="K1976" s="161">
        <f t="shared" si="803"/>
        <v>1.81360181E-3</v>
      </c>
      <c r="L1976" s="161">
        <f t="shared" si="804"/>
        <v>6.2905636000000001E-3</v>
      </c>
      <c r="M1976" s="162">
        <f t="shared" si="805"/>
        <v>1.282102295E-2</v>
      </c>
      <c r="N1976" s="161">
        <v>6.9135740000000001E-2</v>
      </c>
      <c r="O1976" s="132">
        <v>2.6740752999999998E-3</v>
      </c>
      <c r="P1976" s="132">
        <v>3.6164882999999998E-3</v>
      </c>
      <c r="Q1976" s="132">
        <v>1.5496915999999999E-3</v>
      </c>
      <c r="R1976" s="132">
        <v>2.6391020999999999E-4</v>
      </c>
      <c r="S1976" s="132">
        <v>0</v>
      </c>
      <c r="T1976" s="132">
        <v>0</v>
      </c>
      <c r="U1976" s="132">
        <v>0</v>
      </c>
      <c r="V1976" s="132">
        <v>2.6399594999999999E-4</v>
      </c>
      <c r="W1976" s="132">
        <v>0</v>
      </c>
      <c r="X1976" s="132">
        <v>1.2557027E-2</v>
      </c>
      <c r="Y1976" s="132">
        <v>0</v>
      </c>
      <c r="Z1976" s="132">
        <v>0</v>
      </c>
      <c r="AA1976" s="132">
        <v>0</v>
      </c>
      <c r="AC1976" s="118">
        <f t="shared" si="806"/>
        <v>6.9135740000000001E-2</v>
      </c>
      <c r="AD1976" s="118">
        <f t="shared" si="807"/>
        <v>8.1041654099999992E-3</v>
      </c>
      <c r="AE1976" s="118">
        <f t="shared" si="808"/>
        <v>6.2905636000000001E-3</v>
      </c>
      <c r="AF1976" s="118">
        <f t="shared" si="809"/>
        <v>6.2905636000000001E-3</v>
      </c>
      <c r="AG1976" s="118">
        <f t="shared" si="810"/>
        <v>1.282102295E-2</v>
      </c>
      <c r="AI1976" s="69">
        <v>8.1914688000000009</v>
      </c>
      <c r="AJ1976" s="69">
        <v>4.9495070999999999</v>
      </c>
      <c r="AK1976" s="69">
        <v>1.5601153999999999</v>
      </c>
      <c r="AL1976" s="69">
        <v>0</v>
      </c>
      <c r="AM1976" s="69">
        <v>0.37610046000000003</v>
      </c>
      <c r="AN1976" s="69">
        <v>0.91662182000000003</v>
      </c>
      <c r="AO1976" s="69">
        <v>0.38912402000000001</v>
      </c>
      <c r="AQ1976" s="116">
        <v>8.8421327999999993E-3</v>
      </c>
      <c r="AR1976" s="116">
        <v>8.3095800000000004E-3</v>
      </c>
      <c r="AS1976" s="116">
        <v>3.7832296999999997E-4</v>
      </c>
      <c r="AT1976" s="116">
        <v>1.5422982000000001E-4</v>
      </c>
      <c r="AU1976" s="150">
        <f t="shared" si="811"/>
        <v>4.9817626200999999E-7</v>
      </c>
      <c r="AV1976" s="150">
        <f t="shared" si="812"/>
        <v>1.3991234032270002E-9</v>
      </c>
      <c r="AW1976" s="163">
        <f t="shared" si="813"/>
        <v>2.1600815358599999E-2</v>
      </c>
      <c r="AX1976" s="196">
        <v>4.2771978000000002E-7</v>
      </c>
      <c r="AY1976" s="196">
        <v>1.2905338000000001E-9</v>
      </c>
      <c r="AZ1976" s="196">
        <v>3.5259227E-14</v>
      </c>
      <c r="BA1976" s="108">
        <v>0</v>
      </c>
      <c r="BB1976" s="108">
        <v>0</v>
      </c>
      <c r="BC1976" s="196">
        <v>2.3042801E-10</v>
      </c>
      <c r="BD1976" s="196">
        <v>7.0226053999999994E-8</v>
      </c>
      <c r="BE1976" s="196">
        <v>3.2665068999999999E-11</v>
      </c>
      <c r="BF1976" s="196">
        <v>7.5889274999999997E-11</v>
      </c>
      <c r="BG1976" s="108">
        <v>0</v>
      </c>
      <c r="BH1976" s="108">
        <v>0</v>
      </c>
      <c r="BI1976" s="108">
        <v>0</v>
      </c>
      <c r="BJ1976" s="108">
        <v>0</v>
      </c>
      <c r="BK1976" s="108">
        <v>0</v>
      </c>
      <c r="BL1976" s="108">
        <v>0</v>
      </c>
      <c r="BM1976" s="108">
        <v>0</v>
      </c>
      <c r="BN1976" s="108">
        <v>0</v>
      </c>
      <c r="BO1976" s="196">
        <v>5.3283586000000003E-6</v>
      </c>
      <c r="BP1976" s="108">
        <v>2.1595487E-2</v>
      </c>
      <c r="BQ1976" s="108">
        <v>0</v>
      </c>
      <c r="BR1976" s="108">
        <v>0</v>
      </c>
      <c r="BS1976" s="108">
        <v>0</v>
      </c>
      <c r="BU1976" s="172">
        <v>2.2765347999999998E-5</v>
      </c>
      <c r="BV1976" s="172">
        <v>5.9906679000000003E-7</v>
      </c>
      <c r="BW1976" s="172">
        <v>1.2851252E-5</v>
      </c>
      <c r="BX1976" s="69">
        <v>0</v>
      </c>
      <c r="BY1976" s="172">
        <v>6.1845197999999997E-7</v>
      </c>
      <c r="BZ1976" s="172">
        <v>1.491748E-7</v>
      </c>
      <c r="CA1976" s="69">
        <v>0</v>
      </c>
      <c r="CB1976" s="172">
        <v>2.2641525000000001E-7</v>
      </c>
      <c r="CC1976" s="69">
        <v>0</v>
      </c>
      <c r="CD1976" s="69">
        <v>0</v>
      </c>
      <c r="CE1976" s="69">
        <v>0</v>
      </c>
      <c r="CF1976" s="69">
        <v>0</v>
      </c>
      <c r="CG1976" s="69">
        <v>0</v>
      </c>
      <c r="CH1976" s="172">
        <v>3.2154825000000002E-7</v>
      </c>
      <c r="CI1976" s="172">
        <v>7.8721144000000001E-6</v>
      </c>
      <c r="CJ1976" s="172">
        <v>1.2732389999999999E-7</v>
      </c>
      <c r="CK1976" s="69">
        <v>0</v>
      </c>
      <c r="CM1976" s="198">
        <v>0</v>
      </c>
      <c r="CN1976" s="198">
        <v>0.46090492999999999</v>
      </c>
      <c r="CO1976" s="198">
        <v>6.2772640000000003E-3</v>
      </c>
      <c r="CP1976" s="198">
        <v>4.4408615E-4</v>
      </c>
      <c r="CQ1976" s="198">
        <v>0</v>
      </c>
      <c r="CR1976" s="198">
        <v>0</v>
      </c>
      <c r="CS1976" s="197">
        <v>2.4716604000000001E-5</v>
      </c>
      <c r="CT1976" s="198">
        <v>0</v>
      </c>
      <c r="CU1976" s="198">
        <v>0</v>
      </c>
      <c r="CV1976" s="197">
        <v>5.2460860000000002E-5</v>
      </c>
    </row>
    <row r="1977" spans="1:100" ht="14.4">
      <c r="A1977" t="s">
        <v>1916</v>
      </c>
      <c r="B1977" s="85" t="s">
        <v>919</v>
      </c>
      <c r="C1977" s="113" t="str">
        <f t="shared" si="820"/>
        <v>D.050.01.102</v>
      </c>
      <c r="D1977" s="9" t="s">
        <v>1281</v>
      </c>
      <c r="E1977" s="112" t="s">
        <v>362</v>
      </c>
      <c r="F1977" s="115" t="str">
        <f t="shared" si="821"/>
        <v>Rolling steel</v>
      </c>
      <c r="G1977" s="143">
        <f t="shared" si="801"/>
        <v>0.15</v>
      </c>
      <c r="I1977" s="118">
        <f t="shared" si="802"/>
        <v>2.6268042486352779E-2</v>
      </c>
      <c r="K1977" s="161">
        <f t="shared" si="803"/>
        <v>3.1028825424960003E-4</v>
      </c>
      <c r="L1977" s="161">
        <f t="shared" si="804"/>
        <v>3.4577542321031656E-3</v>
      </c>
      <c r="M1977" s="162">
        <f t="shared" si="805"/>
        <v>1.3877788000000001E-17</v>
      </c>
      <c r="N1977" s="161">
        <v>2.2499999999999999E-2</v>
      </c>
      <c r="O1977" s="132">
        <v>3.3070949999999999E-3</v>
      </c>
      <c r="P1977" s="132">
        <v>1.5065915000000001E-4</v>
      </c>
      <c r="Q1977" s="132">
        <v>3.1028400000000003E-4</v>
      </c>
      <c r="R1977" s="132">
        <v>0</v>
      </c>
      <c r="S1977" s="132">
        <v>0</v>
      </c>
      <c r="T1977" s="164">
        <v>4.2542495999999997E-9</v>
      </c>
      <c r="U1977" s="164">
        <v>8.2103165999999998E-11</v>
      </c>
      <c r="V1977" s="164">
        <v>1.3877788000000001E-17</v>
      </c>
      <c r="W1977" s="132">
        <v>0</v>
      </c>
      <c r="X1977" s="132">
        <v>0</v>
      </c>
      <c r="Y1977" s="132">
        <v>0</v>
      </c>
      <c r="Z1977" s="132">
        <v>0</v>
      </c>
      <c r="AA1977" s="132">
        <v>0</v>
      </c>
      <c r="AC1977" s="118">
        <f t="shared" si="806"/>
        <v>2.2499999999999999E-2</v>
      </c>
      <c r="AD1977" s="118">
        <f t="shared" si="807"/>
        <v>3.7680424863527659E-3</v>
      </c>
      <c r="AE1977" s="118">
        <f t="shared" si="808"/>
        <v>3.4577542321031656E-3</v>
      </c>
      <c r="AF1977" s="118">
        <f t="shared" si="809"/>
        <v>3.4577542321031656E-3</v>
      </c>
      <c r="AG1977" s="118">
        <f t="shared" si="810"/>
        <v>1.3877788000000001E-17</v>
      </c>
      <c r="AI1977" s="69">
        <v>1.7849999999999999</v>
      </c>
      <c r="AJ1977" s="69">
        <v>1.7849999999999999</v>
      </c>
      <c r="AK1977" s="69">
        <v>0</v>
      </c>
      <c r="AL1977" s="69">
        <v>0</v>
      </c>
      <c r="AM1977" s="69">
        <v>0</v>
      </c>
      <c r="AN1977" s="69">
        <v>0</v>
      </c>
      <c r="AO1977" s="69">
        <v>0</v>
      </c>
      <c r="AQ1977" s="116">
        <v>3.5843708999999998E-3</v>
      </c>
      <c r="AR1977" s="116">
        <v>3.3238219000000001E-3</v>
      </c>
      <c r="AS1977" s="116">
        <v>1.3309992999999999E-4</v>
      </c>
      <c r="AT1977" s="116">
        <v>1.2744899999999999E-4</v>
      </c>
      <c r="AU1977" s="150">
        <f t="shared" si="811"/>
        <v>1.9926989999999999E-7</v>
      </c>
      <c r="AV1977" s="150">
        <f t="shared" si="812"/>
        <v>4.9223347500000004E-10</v>
      </c>
      <c r="AW1977" s="163">
        <f t="shared" si="813"/>
        <v>1.7850000000000001E-2</v>
      </c>
      <c r="AX1977" s="196">
        <v>1.392E-7</v>
      </c>
      <c r="AY1977" s="196">
        <v>4.2E-10</v>
      </c>
      <c r="AZ1977" s="196">
        <v>1.1475E-14</v>
      </c>
      <c r="BA1977" s="108">
        <v>0</v>
      </c>
      <c r="BB1977" s="108">
        <v>0</v>
      </c>
      <c r="BC1977" s="196">
        <v>9.8999999999999994E-12</v>
      </c>
      <c r="BD1977" s="196">
        <v>6.0059999999999996E-8</v>
      </c>
      <c r="BE1977" s="196">
        <v>2.2619999999999999E-12</v>
      </c>
      <c r="BF1977" s="196">
        <v>6.9959999999999997E-11</v>
      </c>
      <c r="BG1977" s="108">
        <v>0</v>
      </c>
      <c r="BH1977" s="108">
        <v>0</v>
      </c>
      <c r="BI1977" s="108">
        <v>0</v>
      </c>
      <c r="BJ1977" s="108">
        <v>0</v>
      </c>
      <c r="BK1977" s="108">
        <v>0</v>
      </c>
      <c r="BL1977" s="108">
        <v>0</v>
      </c>
      <c r="BM1977" s="108">
        <v>0</v>
      </c>
      <c r="BN1977" s="108">
        <v>0</v>
      </c>
      <c r="BO1977" s="108">
        <v>0</v>
      </c>
      <c r="BP1977" s="108">
        <v>1.7850000000000001E-2</v>
      </c>
      <c r="BQ1977" s="108">
        <v>0</v>
      </c>
      <c r="BR1977" s="108">
        <v>0</v>
      </c>
      <c r="BS1977" s="108">
        <v>0</v>
      </c>
      <c r="BU1977" s="172">
        <v>7.3285133999999997E-6</v>
      </c>
      <c r="BV1977" s="172">
        <v>4.8232537999999997E-7</v>
      </c>
      <c r="BW1977" s="172">
        <v>4.1823980000000003E-6</v>
      </c>
      <c r="BX1977" s="172">
        <v>9.6173009999999993E-15</v>
      </c>
      <c r="BY1977" s="172">
        <v>3.97308E-7</v>
      </c>
      <c r="BZ1977" s="69">
        <v>0</v>
      </c>
      <c r="CA1977" s="69">
        <v>0</v>
      </c>
      <c r="CB1977" s="69">
        <v>0</v>
      </c>
      <c r="CC1977" s="69">
        <v>0</v>
      </c>
      <c r="CD1977" s="172">
        <v>2.8150617000000001E-12</v>
      </c>
      <c r="CE1977" s="69">
        <v>0</v>
      </c>
      <c r="CF1977" s="69">
        <v>0</v>
      </c>
      <c r="CG1977" s="69">
        <v>0</v>
      </c>
      <c r="CH1977" s="172">
        <v>9.0621734999999994E-8</v>
      </c>
      <c r="CI1977" s="172">
        <v>2.1758573999999998E-6</v>
      </c>
      <c r="CJ1977" s="69">
        <v>0</v>
      </c>
      <c r="CK1977" s="69">
        <v>0</v>
      </c>
      <c r="CM1977" s="198">
        <v>0</v>
      </c>
      <c r="CN1977" s="198">
        <v>0.15</v>
      </c>
      <c r="CO1977" s="198">
        <v>2.6985090000000001E-4</v>
      </c>
      <c r="CP1977" s="198">
        <v>3.3E-4</v>
      </c>
      <c r="CQ1977" s="198">
        <v>0</v>
      </c>
      <c r="CR1977" s="198">
        <v>0</v>
      </c>
      <c r="CS1977" s="197">
        <v>2.0166663E-5</v>
      </c>
      <c r="CT1977" s="198">
        <v>0</v>
      </c>
      <c r="CU1977" s="198">
        <v>0</v>
      </c>
      <c r="CV1977" s="198">
        <v>0</v>
      </c>
    </row>
    <row r="1978" spans="1:100" ht="14.4">
      <c r="A1978" t="s">
        <v>1917</v>
      </c>
      <c r="B1978" s="85" t="s">
        <v>919</v>
      </c>
      <c r="C1978" s="113" t="str">
        <f t="shared" si="820"/>
        <v>D.050.01.103</v>
      </c>
      <c r="D1978" s="9" t="s">
        <v>1281</v>
      </c>
      <c r="E1978" s="112" t="s">
        <v>1142</v>
      </c>
      <c r="F1978" s="115" t="str">
        <f t="shared" si="821"/>
        <v>Fiber Laser cutting 1000 W  Steel 1mm thick  1 meter</v>
      </c>
      <c r="G1978" s="143">
        <f t="shared" si="801"/>
        <v>5.0234870000000003E-4</v>
      </c>
      <c r="I1978" s="118">
        <f t="shared" si="802"/>
        <v>9.8159048759999991E-5</v>
      </c>
      <c r="K1978" s="161">
        <f t="shared" si="803"/>
        <v>1.9766777600000003E-6</v>
      </c>
      <c r="L1978" s="161">
        <f t="shared" si="804"/>
        <v>6.8561999999999997E-6</v>
      </c>
      <c r="M1978" s="162">
        <f t="shared" si="805"/>
        <v>1.3973866E-5</v>
      </c>
      <c r="N1978" s="165">
        <v>7.5352304999999994E-5</v>
      </c>
      <c r="O1978" s="164">
        <v>2.9145234E-6</v>
      </c>
      <c r="P1978" s="164">
        <v>3.9416765999999997E-6</v>
      </c>
      <c r="Q1978" s="164">
        <v>1.6890372000000001E-6</v>
      </c>
      <c r="R1978" s="164">
        <v>2.8764056000000002E-7</v>
      </c>
      <c r="S1978" s="132">
        <v>0</v>
      </c>
      <c r="T1978" s="132">
        <v>0</v>
      </c>
      <c r="U1978" s="132">
        <v>0</v>
      </c>
      <c r="V1978" s="164">
        <v>2.87734E-7</v>
      </c>
      <c r="W1978" s="132">
        <v>0</v>
      </c>
      <c r="X1978" s="164">
        <v>1.3686132E-5</v>
      </c>
      <c r="Y1978" s="132">
        <v>0</v>
      </c>
      <c r="Z1978" s="132">
        <v>0</v>
      </c>
      <c r="AA1978" s="132">
        <v>0</v>
      </c>
      <c r="AC1978" s="118">
        <f t="shared" si="806"/>
        <v>7.5352304999999994E-5</v>
      </c>
      <c r="AD1978" s="118">
        <f t="shared" si="807"/>
        <v>8.8328777600000004E-6</v>
      </c>
      <c r="AE1978" s="118">
        <f t="shared" si="808"/>
        <v>6.8561999999999997E-6</v>
      </c>
      <c r="AF1978" s="118">
        <f t="shared" si="809"/>
        <v>6.8561999999999997E-6</v>
      </c>
      <c r="AG1978" s="118">
        <f t="shared" si="810"/>
        <v>1.3973866E-5</v>
      </c>
      <c r="AI1978" s="69">
        <v>8.9280313999999996E-3</v>
      </c>
      <c r="AJ1978" s="69">
        <v>5.3945581999999999E-3</v>
      </c>
      <c r="AK1978" s="69">
        <v>1.7003983E-3</v>
      </c>
      <c r="AL1978" s="69">
        <v>0</v>
      </c>
      <c r="AM1978" s="69">
        <v>4.0991876E-4</v>
      </c>
      <c r="AN1978" s="69">
        <v>9.9904285999999993E-4</v>
      </c>
      <c r="AO1978" s="69">
        <v>4.2411336999999998E-4</v>
      </c>
      <c r="AQ1978" s="199">
        <v>9.6372020000000003E-6</v>
      </c>
      <c r="AR1978" s="199">
        <v>9.0567628999999999E-6</v>
      </c>
      <c r="AS1978" s="199">
        <v>4.1234111E-7</v>
      </c>
      <c r="AT1978" s="199">
        <v>1.6809790000000001E-7</v>
      </c>
      <c r="AU1978" s="150">
        <f t="shared" si="811"/>
        <v>5.4297139569E-10</v>
      </c>
      <c r="AV1978" s="150">
        <f t="shared" si="812"/>
        <v>1.5249301906759999E-12</v>
      </c>
      <c r="AW1978" s="163">
        <f t="shared" si="813"/>
        <v>2.3543122475300001E-5</v>
      </c>
      <c r="AX1978" s="196">
        <v>4.6617958999999997E-10</v>
      </c>
      <c r="AY1978" s="196">
        <v>1.4065764E-12</v>
      </c>
      <c r="AZ1978" s="196">
        <v>3.8429676000000001E-17</v>
      </c>
      <c r="BA1978" s="108">
        <v>0</v>
      </c>
      <c r="BB1978" s="108">
        <v>0</v>
      </c>
      <c r="BC1978" s="196">
        <v>2.5114768999999999E-13</v>
      </c>
      <c r="BD1978" s="196">
        <v>7.6540658000000006E-11</v>
      </c>
      <c r="BE1978" s="196">
        <v>3.5602254999999999E-14</v>
      </c>
      <c r="BF1978" s="196">
        <v>8.2713106000000004E-14</v>
      </c>
      <c r="BG1978" s="108">
        <v>0</v>
      </c>
      <c r="BH1978" s="108">
        <v>0</v>
      </c>
      <c r="BI1978" s="108">
        <v>0</v>
      </c>
      <c r="BJ1978" s="108">
        <v>0</v>
      </c>
      <c r="BK1978" s="108">
        <v>0</v>
      </c>
      <c r="BL1978" s="108">
        <v>0</v>
      </c>
      <c r="BM1978" s="108">
        <v>0</v>
      </c>
      <c r="BN1978" s="108">
        <v>0</v>
      </c>
      <c r="BO1978" s="196">
        <v>5.8074752999999996E-9</v>
      </c>
      <c r="BP1978" s="196">
        <v>2.3537315E-5</v>
      </c>
      <c r="BQ1978" s="108">
        <v>0</v>
      </c>
      <c r="BR1978" s="108">
        <v>0</v>
      </c>
      <c r="BS1978" s="108">
        <v>0</v>
      </c>
      <c r="BU1978" s="172">
        <v>2.4812367999999999E-8</v>
      </c>
      <c r="BV1978" s="172">
        <v>6.5293383999999998E-10</v>
      </c>
      <c r="BW1978" s="172">
        <v>1.4006815E-8</v>
      </c>
      <c r="BX1978" s="69">
        <v>0</v>
      </c>
      <c r="BY1978" s="172">
        <v>6.7406209999999999E-10</v>
      </c>
      <c r="BZ1978" s="172">
        <v>1.6258834E-10</v>
      </c>
      <c r="CA1978" s="69">
        <v>0</v>
      </c>
      <c r="CB1978" s="172">
        <v>2.4677411000000002E-10</v>
      </c>
      <c r="CC1978" s="69">
        <v>0</v>
      </c>
      <c r="CD1978" s="69">
        <v>0</v>
      </c>
      <c r="CE1978" s="69">
        <v>0</v>
      </c>
      <c r="CF1978" s="69">
        <v>0</v>
      </c>
      <c r="CG1978" s="69">
        <v>0</v>
      </c>
      <c r="CH1978" s="172">
        <v>3.5046130999999999E-10</v>
      </c>
      <c r="CI1978" s="172">
        <v>8.5799612000000006E-9</v>
      </c>
      <c r="CJ1978" s="172">
        <v>1.3877264E-10</v>
      </c>
      <c r="CK1978" s="69">
        <v>0</v>
      </c>
      <c r="CM1978" s="198">
        <v>0</v>
      </c>
      <c r="CN1978" s="198">
        <v>5.0234870000000003E-4</v>
      </c>
      <c r="CO1978" s="197">
        <v>6.8417046999999998E-6</v>
      </c>
      <c r="CP1978" s="197">
        <v>4.8401760000000004E-7</v>
      </c>
      <c r="CQ1978" s="198">
        <v>0</v>
      </c>
      <c r="CR1978" s="198">
        <v>0</v>
      </c>
      <c r="CS1978" s="197">
        <v>2.6939077999999999E-8</v>
      </c>
      <c r="CT1978" s="198">
        <v>0</v>
      </c>
      <c r="CU1978" s="198">
        <v>0</v>
      </c>
      <c r="CV1978" s="197">
        <v>5.717805E-8</v>
      </c>
    </row>
    <row r="1979" spans="1:100" ht="14.4">
      <c r="A1979" t="s">
        <v>1918</v>
      </c>
      <c r="B1979" s="85" t="s">
        <v>919</v>
      </c>
      <c r="C1979" s="113" t="str">
        <f t="shared" si="820"/>
        <v>D.050.01.104</v>
      </c>
      <c r="D1979" s="9" t="s">
        <v>1281</v>
      </c>
      <c r="E1979" s="112" t="s">
        <v>1142</v>
      </c>
      <c r="F1979" s="115" t="str">
        <f t="shared" si="821"/>
        <v>Fiber Laser cutting 6000 W  Steel 10mm thick per 1 meter</v>
      </c>
      <c r="G1979" s="143">
        <f t="shared" ref="G1979:G2042" si="822">N1979/0.15</f>
        <v>2.5117434666666667E-2</v>
      </c>
      <c r="I1979" s="118">
        <f t="shared" ref="I1979:I2042" si="823">K1979+L1979+M1979+N1979</f>
        <v>4.9079524089999998E-3</v>
      </c>
      <c r="K1979" s="161">
        <f t="shared" ref="K1979:K2042" si="824">Q1979+R1979+S1979+T1979</f>
        <v>9.8833888999999992E-5</v>
      </c>
      <c r="L1979" s="161">
        <f t="shared" ref="L1979:L2042" si="825">O1979+P1979+U1979+Y1979+W1979</f>
        <v>3.4280999999999998E-4</v>
      </c>
      <c r="M1979" s="162">
        <f t="shared" ref="M1979:M2042" si="826">V1979+X1979+Z1979+AA1979</f>
        <v>6.9869332000000004E-4</v>
      </c>
      <c r="N1979" s="161">
        <v>3.7676151999999998E-3</v>
      </c>
      <c r="O1979" s="132">
        <v>1.4572616999999999E-4</v>
      </c>
      <c r="P1979" s="132">
        <v>1.9708382999999999E-4</v>
      </c>
      <c r="Q1979" s="164">
        <v>8.4451860999999997E-5</v>
      </c>
      <c r="R1979" s="164">
        <v>1.4382028E-5</v>
      </c>
      <c r="S1979" s="132">
        <v>0</v>
      </c>
      <c r="T1979" s="132">
        <v>0</v>
      </c>
      <c r="U1979" s="132">
        <v>0</v>
      </c>
      <c r="V1979" s="164">
        <v>1.4386700000000001E-5</v>
      </c>
      <c r="W1979" s="132">
        <v>0</v>
      </c>
      <c r="X1979" s="132">
        <v>6.8430661999999999E-4</v>
      </c>
      <c r="Y1979" s="132">
        <v>0</v>
      </c>
      <c r="Z1979" s="132">
        <v>0</v>
      </c>
      <c r="AA1979" s="132">
        <v>0</v>
      </c>
      <c r="AC1979" s="118">
        <f t="shared" si="806"/>
        <v>3.7676151999999998E-3</v>
      </c>
      <c r="AD1979" s="118">
        <f t="shared" si="807"/>
        <v>4.41643889E-4</v>
      </c>
      <c r="AE1979" s="118">
        <f t="shared" si="808"/>
        <v>3.4280999999999998E-4</v>
      </c>
      <c r="AF1979" s="118">
        <f t="shared" si="809"/>
        <v>3.4280999999999998E-4</v>
      </c>
      <c r="AG1979" s="118">
        <f t="shared" si="810"/>
        <v>6.9869332000000004E-4</v>
      </c>
      <c r="AI1979" s="69">
        <v>0.44640157000000003</v>
      </c>
      <c r="AJ1979" s="69">
        <v>0.26972791000000002</v>
      </c>
      <c r="AK1979" s="69">
        <v>8.5019914000000002E-2</v>
      </c>
      <c r="AL1979" s="69">
        <v>0</v>
      </c>
      <c r="AM1979" s="69">
        <v>2.0495937999999998E-2</v>
      </c>
      <c r="AN1979" s="69">
        <v>4.9952142999999997E-2</v>
      </c>
      <c r="AO1979" s="69">
        <v>2.1205668E-2</v>
      </c>
      <c r="AQ1979" s="116">
        <v>4.818601E-4</v>
      </c>
      <c r="AR1979" s="116">
        <v>4.5283815E-4</v>
      </c>
      <c r="AS1979" s="199">
        <v>2.0617055999999999E-5</v>
      </c>
      <c r="AT1979" s="199">
        <v>8.4048948999999995E-6</v>
      </c>
      <c r="AU1979" s="150">
        <f t="shared" si="811"/>
        <v>2.7148570285E-8</v>
      </c>
      <c r="AV1979" s="150">
        <f t="shared" si="812"/>
        <v>7.6246507583799999E-11</v>
      </c>
      <c r="AW1979" s="163">
        <f t="shared" si="813"/>
        <v>1.1771561737700001E-3</v>
      </c>
      <c r="AX1979" s="196">
        <v>2.3308980000000001E-8</v>
      </c>
      <c r="AY1979" s="196">
        <v>7.0328817999999994E-11</v>
      </c>
      <c r="AZ1979" s="196">
        <v>1.9214837999999999E-15</v>
      </c>
      <c r="BA1979" s="108">
        <v>0</v>
      </c>
      <c r="BB1979" s="108">
        <v>0</v>
      </c>
      <c r="BC1979" s="196">
        <v>1.2557384999999999E-11</v>
      </c>
      <c r="BD1979" s="196">
        <v>3.8270328999999999E-9</v>
      </c>
      <c r="BE1979" s="196">
        <v>1.7801128E-12</v>
      </c>
      <c r="BF1979" s="196">
        <v>4.1356552999999999E-12</v>
      </c>
      <c r="BG1979" s="108">
        <v>0</v>
      </c>
      <c r="BH1979" s="108">
        <v>0</v>
      </c>
      <c r="BI1979" s="108">
        <v>0</v>
      </c>
      <c r="BJ1979" s="108">
        <v>0</v>
      </c>
      <c r="BK1979" s="108">
        <v>0</v>
      </c>
      <c r="BL1979" s="108">
        <v>0</v>
      </c>
      <c r="BM1979" s="108">
        <v>0</v>
      </c>
      <c r="BN1979" s="108">
        <v>0</v>
      </c>
      <c r="BO1979" s="196">
        <v>2.9037376999999999E-7</v>
      </c>
      <c r="BP1979" s="108">
        <v>1.1768658000000001E-3</v>
      </c>
      <c r="BQ1979" s="108">
        <v>0</v>
      </c>
      <c r="BR1979" s="108">
        <v>0</v>
      </c>
      <c r="BS1979" s="108">
        <v>0</v>
      </c>
      <c r="BU1979" s="172">
        <v>1.2406184000000001E-6</v>
      </c>
      <c r="BV1979" s="172">
        <v>3.2646692000000002E-8</v>
      </c>
      <c r="BW1979" s="172">
        <v>7.0034073000000004E-7</v>
      </c>
      <c r="BX1979" s="69">
        <v>0</v>
      </c>
      <c r="BY1979" s="172">
        <v>3.3703104999999998E-8</v>
      </c>
      <c r="BZ1979" s="172">
        <v>8.1294171000000001E-9</v>
      </c>
      <c r="CA1979" s="69">
        <v>0</v>
      </c>
      <c r="CB1979" s="172">
        <v>1.2338705999999999E-8</v>
      </c>
      <c r="CC1979" s="69">
        <v>0</v>
      </c>
      <c r="CD1979" s="69">
        <v>0</v>
      </c>
      <c r="CE1979" s="69">
        <v>0</v>
      </c>
      <c r="CF1979" s="69">
        <v>0</v>
      </c>
      <c r="CG1979" s="69">
        <v>0</v>
      </c>
      <c r="CH1979" s="172">
        <v>1.7523064999999998E-8</v>
      </c>
      <c r="CI1979" s="172">
        <v>4.2899805999999999E-7</v>
      </c>
      <c r="CJ1979" s="172">
        <v>6.9386320000000003E-9</v>
      </c>
      <c r="CK1979" s="69">
        <v>0</v>
      </c>
      <c r="CM1979" s="198">
        <v>0</v>
      </c>
      <c r="CN1979" s="198">
        <v>2.5117435E-2</v>
      </c>
      <c r="CO1979" s="198">
        <v>3.4208523E-4</v>
      </c>
      <c r="CP1979" s="197">
        <v>2.4200879999999999E-5</v>
      </c>
      <c r="CQ1979" s="198">
        <v>0</v>
      </c>
      <c r="CR1979" s="198">
        <v>0</v>
      </c>
      <c r="CS1979" s="197">
        <v>1.3469539E-6</v>
      </c>
      <c r="CT1979" s="198">
        <v>0</v>
      </c>
      <c r="CU1979" s="198">
        <v>0</v>
      </c>
      <c r="CV1979" s="197">
        <v>2.8589025E-6</v>
      </c>
    </row>
    <row r="1980" spans="1:100" ht="14.4">
      <c r="B1980" s="85"/>
      <c r="C1980" s="113"/>
      <c r="D1980" s="1" t="s">
        <v>146</v>
      </c>
      <c r="E1980" s="112"/>
      <c r="Q1980" s="3"/>
      <c r="R1980" s="3"/>
      <c r="V1980" s="3"/>
      <c r="AC1980" s="142"/>
      <c r="AD1980" s="142"/>
      <c r="AE1980" s="142"/>
      <c r="AF1980" s="142"/>
      <c r="AG1980" s="142"/>
      <c r="AS1980" s="3"/>
      <c r="AT1980" s="3"/>
      <c r="AU1980" s="86"/>
      <c r="AV1980" s="86"/>
      <c r="AW1980" s="86"/>
      <c r="AX1980" s="3"/>
      <c r="AY1980" s="3"/>
      <c r="AZ1980" s="3"/>
      <c r="BC1980" s="3"/>
      <c r="BD1980" s="3"/>
      <c r="BE1980" s="3"/>
      <c r="BF1980" s="3"/>
      <c r="BO1980" s="3"/>
      <c r="BU1980" s="3"/>
      <c r="BV1980" s="3"/>
      <c r="BW1980" s="3"/>
      <c r="BY1980" s="3"/>
      <c r="BZ1980" s="3"/>
      <c r="CB1980" s="3"/>
      <c r="CH1980" s="3"/>
      <c r="CI1980" s="3"/>
      <c r="CJ1980" s="3"/>
      <c r="CP1980" s="3"/>
      <c r="CS1980" s="3"/>
      <c r="CV1980" s="3"/>
    </row>
    <row r="1981" spans="1:100" ht="14.4">
      <c r="A1981" t="s">
        <v>1919</v>
      </c>
      <c r="B1981" s="85" t="s">
        <v>919</v>
      </c>
      <c r="C1981" s="113" t="str">
        <f t="shared" si="820"/>
        <v>D.060.01.101</v>
      </c>
      <c r="D1981" s="9" t="s">
        <v>146</v>
      </c>
      <c r="E1981" s="112" t="s">
        <v>362</v>
      </c>
      <c r="F1981" s="115" t="str">
        <f t="shared" si="821"/>
        <v>Drilling steel (per kg removed - the removed steel not counted)</v>
      </c>
      <c r="G1981" s="143">
        <f t="shared" si="822"/>
        <v>9.6702126666666666E-2</v>
      </c>
      <c r="I1981" s="118">
        <f t="shared" si="823"/>
        <v>1.8895617274E-2</v>
      </c>
      <c r="K1981" s="161">
        <f t="shared" si="824"/>
        <v>3.80510468E-4</v>
      </c>
      <c r="L1981" s="161">
        <f t="shared" si="825"/>
        <v>1.3198185100000001E-3</v>
      </c>
      <c r="M1981" s="162">
        <f t="shared" si="826"/>
        <v>2.6899692959999996E-3</v>
      </c>
      <c r="N1981" s="161">
        <v>1.4505318999999999E-2</v>
      </c>
      <c r="O1981" s="132">
        <v>5.6104576000000003E-4</v>
      </c>
      <c r="P1981" s="132">
        <v>7.5877275000000004E-4</v>
      </c>
      <c r="Q1981" s="132">
        <v>3.2513966000000002E-4</v>
      </c>
      <c r="R1981" s="164">
        <v>5.5370807999999997E-5</v>
      </c>
      <c r="S1981" s="132">
        <v>0</v>
      </c>
      <c r="T1981" s="132">
        <v>0</v>
      </c>
      <c r="U1981" s="132">
        <v>0</v>
      </c>
      <c r="V1981" s="164">
        <v>5.5388796000000003E-5</v>
      </c>
      <c r="W1981" s="132">
        <v>0</v>
      </c>
      <c r="X1981" s="132">
        <v>2.6345804999999998E-3</v>
      </c>
      <c r="Y1981" s="132">
        <v>0</v>
      </c>
      <c r="Z1981" s="132">
        <v>0</v>
      </c>
      <c r="AA1981" s="132">
        <v>0</v>
      </c>
      <c r="AC1981" s="118">
        <f t="shared" si="806"/>
        <v>1.4505318999999999E-2</v>
      </c>
      <c r="AD1981" s="118">
        <f t="shared" si="807"/>
        <v>1.7003289780000001E-3</v>
      </c>
      <c r="AE1981" s="118">
        <f t="shared" si="808"/>
        <v>1.3198185100000001E-3</v>
      </c>
      <c r="AF1981" s="118">
        <f t="shared" si="809"/>
        <v>1.3198185100000001E-3</v>
      </c>
      <c r="AG1981" s="118">
        <f t="shared" si="810"/>
        <v>2.6899692959999996E-3</v>
      </c>
      <c r="AI1981" s="69">
        <v>1.7186461</v>
      </c>
      <c r="AJ1981" s="69">
        <v>1.0384523999999999</v>
      </c>
      <c r="AK1981" s="69">
        <v>0.32732666999999999</v>
      </c>
      <c r="AL1981" s="69">
        <v>0</v>
      </c>
      <c r="AM1981" s="69">
        <v>7.8909361999999997E-2</v>
      </c>
      <c r="AN1981" s="69">
        <v>0.19231575000000001</v>
      </c>
      <c r="AO1981" s="69">
        <v>8.1641823000000002E-2</v>
      </c>
      <c r="AQ1981" s="116">
        <v>1.8551614000000001E-3</v>
      </c>
      <c r="AR1981" s="116">
        <v>1.7434269000000001E-3</v>
      </c>
      <c r="AS1981" s="199">
        <v>7.9375663999999994E-5</v>
      </c>
      <c r="AT1981" s="199">
        <v>3.2358845000000002E-5</v>
      </c>
      <c r="AU1981" s="150">
        <f t="shared" si="811"/>
        <v>1.0452199493E-7</v>
      </c>
      <c r="AV1981" s="150">
        <f t="shared" si="812"/>
        <v>2.9354905481249999E-10</v>
      </c>
      <c r="AW1981" s="163">
        <f t="shared" si="813"/>
        <v>4.5320511390000004E-3</v>
      </c>
      <c r="AX1981" s="196">
        <v>8.9739572000000004E-8</v>
      </c>
      <c r="AY1981" s="196">
        <v>2.7076594999999999E-10</v>
      </c>
      <c r="AZ1981" s="196">
        <v>7.3977125000000004E-15</v>
      </c>
      <c r="BA1981" s="108">
        <v>0</v>
      </c>
      <c r="BB1981" s="108">
        <v>0</v>
      </c>
      <c r="BC1981" s="196">
        <v>4.8345930000000003E-11</v>
      </c>
      <c r="BD1981" s="196">
        <v>1.4734077E-8</v>
      </c>
      <c r="BE1981" s="196">
        <v>6.8534341000000002E-12</v>
      </c>
      <c r="BF1981" s="196">
        <v>1.5922272999999999E-11</v>
      </c>
      <c r="BG1981" s="108">
        <v>0</v>
      </c>
      <c r="BH1981" s="108">
        <v>0</v>
      </c>
      <c r="BI1981" s="108">
        <v>0</v>
      </c>
      <c r="BJ1981" s="108">
        <v>0</v>
      </c>
      <c r="BK1981" s="108">
        <v>0</v>
      </c>
      <c r="BL1981" s="108">
        <v>0</v>
      </c>
      <c r="BM1981" s="108">
        <v>0</v>
      </c>
      <c r="BN1981" s="108">
        <v>0</v>
      </c>
      <c r="BO1981" s="196">
        <v>1.1179389999999999E-6</v>
      </c>
      <c r="BP1981" s="108">
        <v>4.5309332000000001E-3</v>
      </c>
      <c r="BQ1981" s="108">
        <v>0</v>
      </c>
      <c r="BR1981" s="108">
        <v>0</v>
      </c>
      <c r="BS1981" s="108">
        <v>0</v>
      </c>
      <c r="BU1981" s="172">
        <v>4.7763809000000003E-6</v>
      </c>
      <c r="BV1981" s="172">
        <v>1.2568976000000001E-7</v>
      </c>
      <c r="BW1981" s="172">
        <v>2.6963117999999999E-6</v>
      </c>
      <c r="BX1981" s="69">
        <v>0</v>
      </c>
      <c r="BY1981" s="172">
        <v>1.2975694999999999E-7</v>
      </c>
      <c r="BZ1981" s="172">
        <v>3.1298256000000002E-8</v>
      </c>
      <c r="CA1981" s="69">
        <v>0</v>
      </c>
      <c r="CB1981" s="172">
        <v>4.7504017000000002E-8</v>
      </c>
      <c r="CC1981" s="69">
        <v>0</v>
      </c>
      <c r="CD1981" s="69">
        <v>0</v>
      </c>
      <c r="CE1981" s="69">
        <v>0</v>
      </c>
      <c r="CF1981" s="69">
        <v>0</v>
      </c>
      <c r="CG1981" s="69">
        <v>0</v>
      </c>
      <c r="CH1981" s="172">
        <v>6.7463800999999994E-8</v>
      </c>
      <c r="CI1981" s="172">
        <v>1.6516425E-6</v>
      </c>
      <c r="CJ1981" s="172">
        <v>2.6713733000000001E-8</v>
      </c>
      <c r="CK1981" s="69">
        <v>0</v>
      </c>
      <c r="CM1981" s="198">
        <v>0</v>
      </c>
      <c r="CN1981" s="198">
        <v>9.6702125E-2</v>
      </c>
      <c r="CO1981" s="198">
        <v>1.3170281000000001E-3</v>
      </c>
      <c r="CP1981" s="197">
        <v>9.3173388000000005E-5</v>
      </c>
      <c r="CQ1981" s="198">
        <v>0</v>
      </c>
      <c r="CR1981" s="198">
        <v>0</v>
      </c>
      <c r="CS1981" s="197">
        <v>5.1857726000000001E-6</v>
      </c>
      <c r="CT1981" s="198">
        <v>0</v>
      </c>
      <c r="CU1981" s="198">
        <v>0</v>
      </c>
      <c r="CV1981" s="197">
        <v>1.1006774999999999E-5</v>
      </c>
    </row>
    <row r="1982" spans="1:100" ht="14.4">
      <c r="A1982" t="s">
        <v>1920</v>
      </c>
      <c r="B1982" s="85" t="s">
        <v>919</v>
      </c>
      <c r="C1982" s="113" t="str">
        <f t="shared" si="820"/>
        <v>D.060.01.102</v>
      </c>
      <c r="D1982" s="9" t="s">
        <v>146</v>
      </c>
      <c r="E1982" s="112" t="s">
        <v>362</v>
      </c>
      <c r="F1982" s="115" t="str">
        <f t="shared" si="821"/>
        <v>Milling steel (per kg removed - revomed steel not counted)</v>
      </c>
      <c r="G1982" s="143">
        <f t="shared" si="822"/>
        <v>9.6702126666666666E-2</v>
      </c>
      <c r="I1982" s="118">
        <f t="shared" si="823"/>
        <v>1.8895617274E-2</v>
      </c>
      <c r="K1982" s="161">
        <f t="shared" si="824"/>
        <v>3.80510468E-4</v>
      </c>
      <c r="L1982" s="161">
        <f t="shared" si="825"/>
        <v>1.3198185100000001E-3</v>
      </c>
      <c r="M1982" s="162">
        <f t="shared" si="826"/>
        <v>2.6899692959999996E-3</v>
      </c>
      <c r="N1982" s="161">
        <v>1.4505318999999999E-2</v>
      </c>
      <c r="O1982" s="132">
        <v>5.6104576000000003E-4</v>
      </c>
      <c r="P1982" s="132">
        <v>7.5877275000000004E-4</v>
      </c>
      <c r="Q1982" s="132">
        <v>3.2513966000000002E-4</v>
      </c>
      <c r="R1982" s="164">
        <v>5.5370807999999997E-5</v>
      </c>
      <c r="S1982" s="132">
        <v>0</v>
      </c>
      <c r="T1982" s="132">
        <v>0</v>
      </c>
      <c r="U1982" s="132">
        <v>0</v>
      </c>
      <c r="V1982" s="164">
        <v>5.5388796000000003E-5</v>
      </c>
      <c r="W1982" s="132">
        <v>0</v>
      </c>
      <c r="X1982" s="132">
        <v>2.6345804999999998E-3</v>
      </c>
      <c r="Y1982" s="132">
        <v>0</v>
      </c>
      <c r="Z1982" s="132">
        <v>0</v>
      </c>
      <c r="AA1982" s="132">
        <v>0</v>
      </c>
      <c r="AC1982" s="118">
        <f t="shared" si="806"/>
        <v>1.4505318999999999E-2</v>
      </c>
      <c r="AD1982" s="118">
        <f t="shared" si="807"/>
        <v>1.7003289780000001E-3</v>
      </c>
      <c r="AE1982" s="118">
        <f t="shared" si="808"/>
        <v>1.3198185100000001E-3</v>
      </c>
      <c r="AF1982" s="118">
        <f t="shared" si="809"/>
        <v>1.3198185100000001E-3</v>
      </c>
      <c r="AG1982" s="118">
        <f t="shared" si="810"/>
        <v>2.6899692959999996E-3</v>
      </c>
      <c r="AI1982" s="69">
        <v>1.7186461</v>
      </c>
      <c r="AJ1982" s="69">
        <v>1.0384523999999999</v>
      </c>
      <c r="AK1982" s="69">
        <v>0.32732666999999999</v>
      </c>
      <c r="AL1982" s="69">
        <v>0</v>
      </c>
      <c r="AM1982" s="69">
        <v>7.8909361999999997E-2</v>
      </c>
      <c r="AN1982" s="69">
        <v>0.19231575000000001</v>
      </c>
      <c r="AO1982" s="69">
        <v>8.1641823000000002E-2</v>
      </c>
      <c r="AQ1982" s="116">
        <v>1.8551614000000001E-3</v>
      </c>
      <c r="AR1982" s="116">
        <v>1.7434269000000001E-3</v>
      </c>
      <c r="AS1982" s="199">
        <v>7.9375663999999994E-5</v>
      </c>
      <c r="AT1982" s="199">
        <v>3.2358845000000002E-5</v>
      </c>
      <c r="AU1982" s="150">
        <f t="shared" si="811"/>
        <v>1.0452199493E-7</v>
      </c>
      <c r="AV1982" s="150">
        <f t="shared" si="812"/>
        <v>2.9354905481249999E-10</v>
      </c>
      <c r="AW1982" s="163">
        <f t="shared" si="813"/>
        <v>4.5320511390000004E-3</v>
      </c>
      <c r="AX1982" s="196">
        <v>8.9739572000000004E-8</v>
      </c>
      <c r="AY1982" s="196">
        <v>2.7076594999999999E-10</v>
      </c>
      <c r="AZ1982" s="196">
        <v>7.3977125000000004E-15</v>
      </c>
      <c r="BA1982" s="108">
        <v>0</v>
      </c>
      <c r="BB1982" s="108">
        <v>0</v>
      </c>
      <c r="BC1982" s="196">
        <v>4.8345930000000003E-11</v>
      </c>
      <c r="BD1982" s="196">
        <v>1.4734077E-8</v>
      </c>
      <c r="BE1982" s="196">
        <v>6.8534341000000002E-12</v>
      </c>
      <c r="BF1982" s="196">
        <v>1.5922272999999999E-11</v>
      </c>
      <c r="BG1982" s="108">
        <v>0</v>
      </c>
      <c r="BH1982" s="108">
        <v>0</v>
      </c>
      <c r="BI1982" s="108">
        <v>0</v>
      </c>
      <c r="BJ1982" s="108">
        <v>0</v>
      </c>
      <c r="BK1982" s="108">
        <v>0</v>
      </c>
      <c r="BL1982" s="108">
        <v>0</v>
      </c>
      <c r="BM1982" s="108">
        <v>0</v>
      </c>
      <c r="BN1982" s="108">
        <v>0</v>
      </c>
      <c r="BO1982" s="196">
        <v>1.1179389999999999E-6</v>
      </c>
      <c r="BP1982" s="108">
        <v>4.5309332000000001E-3</v>
      </c>
      <c r="BQ1982" s="108">
        <v>0</v>
      </c>
      <c r="BR1982" s="108">
        <v>0</v>
      </c>
      <c r="BS1982" s="108">
        <v>0</v>
      </c>
      <c r="BU1982" s="172">
        <v>4.7763809000000003E-6</v>
      </c>
      <c r="BV1982" s="172">
        <v>1.2568976000000001E-7</v>
      </c>
      <c r="BW1982" s="172">
        <v>2.6963117999999999E-6</v>
      </c>
      <c r="BX1982" s="69">
        <v>0</v>
      </c>
      <c r="BY1982" s="172">
        <v>1.2975694999999999E-7</v>
      </c>
      <c r="BZ1982" s="172">
        <v>3.1298256000000002E-8</v>
      </c>
      <c r="CA1982" s="69">
        <v>0</v>
      </c>
      <c r="CB1982" s="172">
        <v>4.7504017000000002E-8</v>
      </c>
      <c r="CC1982" s="69">
        <v>0</v>
      </c>
      <c r="CD1982" s="69">
        <v>0</v>
      </c>
      <c r="CE1982" s="69">
        <v>0</v>
      </c>
      <c r="CF1982" s="69">
        <v>0</v>
      </c>
      <c r="CG1982" s="69">
        <v>0</v>
      </c>
      <c r="CH1982" s="172">
        <v>6.7463800999999994E-8</v>
      </c>
      <c r="CI1982" s="172">
        <v>1.6516425E-6</v>
      </c>
      <c r="CJ1982" s="172">
        <v>2.6713733000000001E-8</v>
      </c>
      <c r="CK1982" s="69">
        <v>0</v>
      </c>
      <c r="CM1982" s="198">
        <v>0</v>
      </c>
      <c r="CN1982" s="198">
        <v>9.6702125E-2</v>
      </c>
      <c r="CO1982" s="198">
        <v>1.3170281000000001E-3</v>
      </c>
      <c r="CP1982" s="197">
        <v>9.3173388000000005E-5</v>
      </c>
      <c r="CQ1982" s="198">
        <v>0</v>
      </c>
      <c r="CR1982" s="198">
        <v>0</v>
      </c>
      <c r="CS1982" s="197">
        <v>5.1857726000000001E-6</v>
      </c>
      <c r="CT1982" s="198">
        <v>0</v>
      </c>
      <c r="CU1982" s="198">
        <v>0</v>
      </c>
      <c r="CV1982" s="197">
        <v>1.1006774999999999E-5</v>
      </c>
    </row>
    <row r="1983" spans="1:100" ht="14.4">
      <c r="A1983" t="s">
        <v>1921</v>
      </c>
      <c r="B1983" s="85" t="s">
        <v>919</v>
      </c>
      <c r="C1983" s="113" t="str">
        <f t="shared" si="820"/>
        <v>D.060.01.103</v>
      </c>
      <c r="D1983" s="9" t="s">
        <v>146</v>
      </c>
      <c r="E1983" s="112" t="s">
        <v>362</v>
      </c>
      <c r="F1983" s="115" t="str">
        <f t="shared" si="821"/>
        <v>Turrning steel (per kg removed - steel removed not counted)</v>
      </c>
      <c r="G1983" s="143">
        <f t="shared" si="822"/>
        <v>9.6702126666666666E-2</v>
      </c>
      <c r="I1983" s="118">
        <f t="shared" si="823"/>
        <v>1.8895617274E-2</v>
      </c>
      <c r="K1983" s="161">
        <f t="shared" si="824"/>
        <v>3.80510468E-4</v>
      </c>
      <c r="L1983" s="161">
        <f t="shared" si="825"/>
        <v>1.3198185100000001E-3</v>
      </c>
      <c r="M1983" s="162">
        <f t="shared" si="826"/>
        <v>2.6899692959999996E-3</v>
      </c>
      <c r="N1983" s="161">
        <v>1.4505318999999999E-2</v>
      </c>
      <c r="O1983" s="132">
        <v>5.6104576000000003E-4</v>
      </c>
      <c r="P1983" s="132">
        <v>7.5877275000000004E-4</v>
      </c>
      <c r="Q1983" s="132">
        <v>3.2513966000000002E-4</v>
      </c>
      <c r="R1983" s="164">
        <v>5.5370807999999997E-5</v>
      </c>
      <c r="S1983" s="132">
        <v>0</v>
      </c>
      <c r="T1983" s="132">
        <v>0</v>
      </c>
      <c r="U1983" s="132">
        <v>0</v>
      </c>
      <c r="V1983" s="164">
        <v>5.5388796000000003E-5</v>
      </c>
      <c r="W1983" s="132">
        <v>0</v>
      </c>
      <c r="X1983" s="132">
        <v>2.6345804999999998E-3</v>
      </c>
      <c r="Y1983" s="132">
        <v>0</v>
      </c>
      <c r="Z1983" s="132">
        <v>0</v>
      </c>
      <c r="AA1983" s="132">
        <v>0</v>
      </c>
      <c r="AC1983" s="118">
        <f t="shared" si="806"/>
        <v>1.4505318999999999E-2</v>
      </c>
      <c r="AD1983" s="118">
        <f t="shared" si="807"/>
        <v>1.7003289780000001E-3</v>
      </c>
      <c r="AE1983" s="118">
        <f t="shared" si="808"/>
        <v>1.3198185100000001E-3</v>
      </c>
      <c r="AF1983" s="118">
        <f t="shared" si="809"/>
        <v>1.3198185100000001E-3</v>
      </c>
      <c r="AG1983" s="118">
        <f t="shared" si="810"/>
        <v>2.6899692959999996E-3</v>
      </c>
      <c r="AI1983" s="69">
        <v>1.7186461</v>
      </c>
      <c r="AJ1983" s="69">
        <v>1.0384523999999999</v>
      </c>
      <c r="AK1983" s="69">
        <v>0.32732666999999999</v>
      </c>
      <c r="AL1983" s="69">
        <v>0</v>
      </c>
      <c r="AM1983" s="69">
        <v>7.8909361999999997E-2</v>
      </c>
      <c r="AN1983" s="69">
        <v>0.19231575000000001</v>
      </c>
      <c r="AO1983" s="69">
        <v>8.1641823000000002E-2</v>
      </c>
      <c r="AQ1983" s="116">
        <v>1.8551614000000001E-3</v>
      </c>
      <c r="AR1983" s="116">
        <v>1.7434269000000001E-3</v>
      </c>
      <c r="AS1983" s="199">
        <v>7.9375663999999994E-5</v>
      </c>
      <c r="AT1983" s="199">
        <v>3.2358845000000002E-5</v>
      </c>
      <c r="AU1983" s="150">
        <f t="shared" si="811"/>
        <v>1.0452199493E-7</v>
      </c>
      <c r="AV1983" s="150">
        <f t="shared" si="812"/>
        <v>2.9354905481249999E-10</v>
      </c>
      <c r="AW1983" s="163">
        <f t="shared" si="813"/>
        <v>4.5320511390000004E-3</v>
      </c>
      <c r="AX1983" s="196">
        <v>8.9739572000000004E-8</v>
      </c>
      <c r="AY1983" s="196">
        <v>2.7076594999999999E-10</v>
      </c>
      <c r="AZ1983" s="196">
        <v>7.3977125000000004E-15</v>
      </c>
      <c r="BA1983" s="108">
        <v>0</v>
      </c>
      <c r="BB1983" s="108">
        <v>0</v>
      </c>
      <c r="BC1983" s="196">
        <v>4.8345930000000003E-11</v>
      </c>
      <c r="BD1983" s="196">
        <v>1.4734077E-8</v>
      </c>
      <c r="BE1983" s="196">
        <v>6.8534341000000002E-12</v>
      </c>
      <c r="BF1983" s="196">
        <v>1.5922272999999999E-11</v>
      </c>
      <c r="BG1983" s="108">
        <v>0</v>
      </c>
      <c r="BH1983" s="108">
        <v>0</v>
      </c>
      <c r="BI1983" s="108">
        <v>0</v>
      </c>
      <c r="BJ1983" s="108">
        <v>0</v>
      </c>
      <c r="BK1983" s="108">
        <v>0</v>
      </c>
      <c r="BL1983" s="108">
        <v>0</v>
      </c>
      <c r="BM1983" s="108">
        <v>0</v>
      </c>
      <c r="BN1983" s="108">
        <v>0</v>
      </c>
      <c r="BO1983" s="196">
        <v>1.1179389999999999E-6</v>
      </c>
      <c r="BP1983" s="108">
        <v>4.5309332000000001E-3</v>
      </c>
      <c r="BQ1983" s="108">
        <v>0</v>
      </c>
      <c r="BR1983" s="108">
        <v>0</v>
      </c>
      <c r="BS1983" s="108">
        <v>0</v>
      </c>
      <c r="BU1983" s="172">
        <v>4.7763809000000003E-6</v>
      </c>
      <c r="BV1983" s="172">
        <v>1.2568976000000001E-7</v>
      </c>
      <c r="BW1983" s="172">
        <v>2.6963117999999999E-6</v>
      </c>
      <c r="BX1983" s="69">
        <v>0</v>
      </c>
      <c r="BY1983" s="172">
        <v>1.2975694999999999E-7</v>
      </c>
      <c r="BZ1983" s="172">
        <v>3.1298256000000002E-8</v>
      </c>
      <c r="CA1983" s="69">
        <v>0</v>
      </c>
      <c r="CB1983" s="172">
        <v>4.7504017000000002E-8</v>
      </c>
      <c r="CC1983" s="69">
        <v>0</v>
      </c>
      <c r="CD1983" s="69">
        <v>0</v>
      </c>
      <c r="CE1983" s="69">
        <v>0</v>
      </c>
      <c r="CF1983" s="69">
        <v>0</v>
      </c>
      <c r="CG1983" s="69">
        <v>0</v>
      </c>
      <c r="CH1983" s="172">
        <v>6.7463800999999994E-8</v>
      </c>
      <c r="CI1983" s="172">
        <v>1.6516425E-6</v>
      </c>
      <c r="CJ1983" s="172">
        <v>2.6713733000000001E-8</v>
      </c>
      <c r="CK1983" s="69">
        <v>0</v>
      </c>
      <c r="CM1983" s="198">
        <v>0</v>
      </c>
      <c r="CN1983" s="198">
        <v>9.6702125E-2</v>
      </c>
      <c r="CO1983" s="198">
        <v>1.3170281000000001E-3</v>
      </c>
      <c r="CP1983" s="197">
        <v>9.3173388000000005E-5</v>
      </c>
      <c r="CQ1983" s="198">
        <v>0</v>
      </c>
      <c r="CR1983" s="198">
        <v>0</v>
      </c>
      <c r="CS1983" s="197">
        <v>5.1857726000000001E-6</v>
      </c>
      <c r="CT1983" s="198">
        <v>0</v>
      </c>
      <c r="CU1983" s="198">
        <v>0</v>
      </c>
      <c r="CV1983" s="197">
        <v>1.1006774999999999E-5</v>
      </c>
    </row>
    <row r="1984" spans="1:100" ht="14.4">
      <c r="B1984" s="85"/>
      <c r="C1984" s="113"/>
      <c r="D1984" s="1" t="s">
        <v>147</v>
      </c>
      <c r="E1984" s="112"/>
      <c r="R1984" s="3"/>
      <c r="V1984" s="3"/>
      <c r="AC1984" s="142"/>
      <c r="AD1984" s="142"/>
      <c r="AE1984" s="142"/>
      <c r="AF1984" s="142"/>
      <c r="AG1984" s="142"/>
      <c r="AS1984" s="3"/>
      <c r="AT1984" s="3"/>
      <c r="AU1984" s="86"/>
      <c r="AV1984" s="86"/>
      <c r="AW1984" s="86"/>
      <c r="AX1984" s="3"/>
      <c r="AY1984" s="3"/>
      <c r="AZ1984" s="3"/>
      <c r="BC1984" s="3"/>
      <c r="BD1984" s="3"/>
      <c r="BE1984" s="3"/>
      <c r="BF1984" s="3"/>
      <c r="BO1984" s="3"/>
      <c r="BU1984" s="3"/>
      <c r="BV1984" s="3"/>
      <c r="BW1984" s="3"/>
      <c r="BY1984" s="3"/>
      <c r="BZ1984" s="3"/>
      <c r="CB1984" s="3"/>
      <c r="CH1984" s="3"/>
      <c r="CI1984" s="3"/>
      <c r="CJ1984" s="3"/>
      <c r="CP1984" s="3"/>
      <c r="CS1984" s="3"/>
      <c r="CV1984" s="3"/>
    </row>
    <row r="1985" spans="1:100" ht="14.4">
      <c r="A1985" t="s">
        <v>1433</v>
      </c>
      <c r="B1985" s="85" t="s">
        <v>919</v>
      </c>
      <c r="C1985" s="113" t="str">
        <f t="shared" si="820"/>
        <v>D.070.01.101</v>
      </c>
      <c r="D1985" s="9" t="s">
        <v>147</v>
      </c>
      <c r="E1985" s="112" t="s">
        <v>361</v>
      </c>
      <c r="F1985" s="115" t="str">
        <f t="shared" si="821"/>
        <v>Electroplating Chrome (single side)</v>
      </c>
      <c r="G1985" s="143">
        <f t="shared" si="822"/>
        <v>2.1669978666666667</v>
      </c>
      <c r="I1985" s="118">
        <f t="shared" si="823"/>
        <v>1.3167260914694612</v>
      </c>
      <c r="K1985" s="161">
        <f t="shared" si="824"/>
        <v>5.83996959E-2</v>
      </c>
      <c r="L1985" s="161">
        <f t="shared" si="825"/>
        <v>0.53386866146941991</v>
      </c>
      <c r="M1985" s="162">
        <f t="shared" si="826"/>
        <v>0.39940805410004121</v>
      </c>
      <c r="N1985" s="161">
        <v>0.32504968000000001</v>
      </c>
      <c r="O1985" s="132">
        <v>0.38527582999999999</v>
      </c>
      <c r="P1985" s="132">
        <v>9.1197210000000001E-2</v>
      </c>
      <c r="Q1985" s="132">
        <v>1.4423983E-2</v>
      </c>
      <c r="R1985" s="132">
        <v>4.2733828000000003E-3</v>
      </c>
      <c r="S1985" s="132">
        <v>3.6974074000000003E-2</v>
      </c>
      <c r="T1985" s="132">
        <v>2.7282561000000001E-3</v>
      </c>
      <c r="U1985" s="132">
        <v>5.7392429000000002E-2</v>
      </c>
      <c r="V1985" s="132">
        <v>0.36568919999999999</v>
      </c>
      <c r="W1985" s="164">
        <v>2.4208312999999998E-6</v>
      </c>
      <c r="X1985" s="132">
        <v>2.9857911000000001E-2</v>
      </c>
      <c r="Y1985" s="164">
        <v>7.7163811999999995E-7</v>
      </c>
      <c r="Z1985" s="132">
        <v>3.8609431E-3</v>
      </c>
      <c r="AA1985" s="164">
        <v>4.1162894000000001E-14</v>
      </c>
      <c r="AC1985" s="118">
        <f t="shared" si="806"/>
        <v>0.32504968000000001</v>
      </c>
      <c r="AD1985" s="118">
        <f t="shared" si="807"/>
        <v>0.59226516490000003</v>
      </c>
      <c r="AE1985" s="118">
        <f t="shared" si="808"/>
        <v>0.53772641209999994</v>
      </c>
      <c r="AF1985" s="118">
        <f t="shared" si="809"/>
        <v>0.53386866146941991</v>
      </c>
      <c r="AG1985" s="118">
        <f t="shared" si="810"/>
        <v>0.3955471110000412</v>
      </c>
      <c r="AI1985" s="69">
        <v>13.795438000000001</v>
      </c>
      <c r="AJ1985" s="69">
        <v>8.9854078000000008</v>
      </c>
      <c r="AK1985" s="69">
        <v>3.6848741</v>
      </c>
      <c r="AL1985" s="69">
        <v>0</v>
      </c>
      <c r="AM1985" s="69">
        <v>0.25159011999999997</v>
      </c>
      <c r="AN1985" s="69">
        <v>0.61323870999999996</v>
      </c>
      <c r="AO1985" s="69">
        <v>0.26032776000000002</v>
      </c>
      <c r="AQ1985" s="116">
        <v>0.15931724</v>
      </c>
      <c r="AR1985" s="116">
        <v>0.15384892999999999</v>
      </c>
      <c r="AS1985" s="116">
        <v>4.8445642000000001E-3</v>
      </c>
      <c r="AT1985" s="116">
        <v>6.2374752999999996E-4</v>
      </c>
      <c r="AU1985" s="150">
        <f t="shared" si="811"/>
        <v>9.2235571154457744E-6</v>
      </c>
      <c r="AV1985" s="150">
        <f t="shared" si="812"/>
        <v>1.7916287681605151E-8</v>
      </c>
      <c r="AW1985" s="163">
        <f t="shared" si="813"/>
        <v>8.7359598999999996E-2</v>
      </c>
      <c r="AX1985" s="196">
        <v>2.0109748E-6</v>
      </c>
      <c r="AY1985" s="196">
        <v>6.0675962999999997E-9</v>
      </c>
      <c r="AZ1985" s="196">
        <v>1.657754E-13</v>
      </c>
      <c r="BA1985" s="196">
        <v>2.0078472999999999E-17</v>
      </c>
      <c r="BB1985" s="196">
        <v>5.6953231999999997E-18</v>
      </c>
      <c r="BC1985" s="196">
        <v>5.8203042000000002E-10</v>
      </c>
      <c r="BD1985" s="196">
        <v>7.0115597999999998E-6</v>
      </c>
      <c r="BE1985" s="196">
        <v>1.1952974E-10</v>
      </c>
      <c r="BF1985" s="196">
        <v>8.1633319E-9</v>
      </c>
      <c r="BG1985" s="196">
        <v>3.5129819000000002E-9</v>
      </c>
      <c r="BH1985" s="196">
        <v>7.0509580999999996E-19</v>
      </c>
      <c r="BI1985" s="196">
        <v>1.6147628000000001E-11</v>
      </c>
      <c r="BJ1985" s="196">
        <v>3.0642105999999998E-11</v>
      </c>
      <c r="BK1985" s="196">
        <v>5.8923315000000003E-12</v>
      </c>
      <c r="BL1985" s="196">
        <v>2.7271415E-8</v>
      </c>
      <c r="BM1985" s="196">
        <v>1.7316907E-7</v>
      </c>
      <c r="BN1985" s="196">
        <v>5.5609014E-23</v>
      </c>
      <c r="BO1985" s="108">
        <v>1.6242639999999999E-2</v>
      </c>
      <c r="BP1985" s="108">
        <v>7.1116958999999993E-2</v>
      </c>
      <c r="BQ1985" s="108">
        <v>0</v>
      </c>
      <c r="BR1985" s="108">
        <v>0</v>
      </c>
      <c r="BS1985" s="108">
        <v>0</v>
      </c>
      <c r="BU1985" s="69">
        <v>3.6685755999999999E-4</v>
      </c>
      <c r="BV1985" s="172">
        <v>5.6331554999999998E-5</v>
      </c>
      <c r="BW1985" s="172">
        <v>6.0421650999999997E-5</v>
      </c>
      <c r="BX1985" s="172">
        <v>6.7229782000000004E-6</v>
      </c>
      <c r="BY1985" s="172">
        <v>4.6486324999999997E-5</v>
      </c>
      <c r="BZ1985" s="172">
        <v>1.0043883E-7</v>
      </c>
      <c r="CA1985" s="172">
        <v>9.1407051E-5</v>
      </c>
      <c r="CB1985" s="172">
        <v>1.5244478000000001E-7</v>
      </c>
      <c r="CC1985" s="172">
        <v>4.9664957999999998E-5</v>
      </c>
      <c r="CD1985" s="172">
        <v>1.8057006E-6</v>
      </c>
      <c r="CE1985" s="172">
        <v>1.6149488E-14</v>
      </c>
      <c r="CF1985" s="172">
        <v>1.2297224E-19</v>
      </c>
      <c r="CG1985" s="172">
        <v>1.0558664E-15</v>
      </c>
      <c r="CH1985" s="172">
        <v>6.4047445999999999E-6</v>
      </c>
      <c r="CI1985" s="172">
        <v>1.5496473999999999E-5</v>
      </c>
      <c r="CJ1985" s="172">
        <v>3.1863234000000003E-5</v>
      </c>
      <c r="CK1985" s="69">
        <v>0</v>
      </c>
      <c r="CM1985" s="197">
        <v>1.2454849E-15</v>
      </c>
      <c r="CN1985" s="198">
        <v>2.1669972999999998</v>
      </c>
      <c r="CO1985" s="198">
        <v>1.5849652999999998E-2</v>
      </c>
      <c r="CP1985" s="198">
        <v>3.8564265E-2</v>
      </c>
      <c r="CQ1985" s="197">
        <v>3.8428579000000003E-6</v>
      </c>
      <c r="CR1985" s="197">
        <v>2.2588624000000001E-7</v>
      </c>
      <c r="CS1985" s="198">
        <v>2.3550721999999998E-3</v>
      </c>
      <c r="CT1985" s="198">
        <v>50.991363999999997</v>
      </c>
      <c r="CU1985" s="198">
        <v>2.3331287000000001E-3</v>
      </c>
      <c r="CV1985" s="197">
        <v>3.5321989000000002E-5</v>
      </c>
    </row>
    <row r="1986" spans="1:100" ht="14.4">
      <c r="A1986" t="s">
        <v>1434</v>
      </c>
      <c r="B1986" s="85" t="s">
        <v>919</v>
      </c>
      <c r="C1986" s="113" t="str">
        <f t="shared" si="820"/>
        <v>D.070.01.102</v>
      </c>
      <c r="D1986" s="9" t="s">
        <v>147</v>
      </c>
      <c r="E1986" s="112" t="s">
        <v>361</v>
      </c>
      <c r="F1986" s="115" t="str">
        <f t="shared" si="821"/>
        <v>Electroplating Nickel (single side)</v>
      </c>
      <c r="G1986" s="143">
        <f t="shared" si="822"/>
        <v>1.2099267333333334</v>
      </c>
      <c r="I1986" s="118">
        <f t="shared" si="823"/>
        <v>1.5718429751226313</v>
      </c>
      <c r="K1986" s="161">
        <f t="shared" si="824"/>
        <v>2.9628789251000001E-2</v>
      </c>
      <c r="L1986" s="161">
        <f t="shared" si="825"/>
        <v>0.73671079493879987</v>
      </c>
      <c r="M1986" s="162">
        <f t="shared" si="826"/>
        <v>0.62401438093283135</v>
      </c>
      <c r="N1986" s="161">
        <v>0.18148901000000001</v>
      </c>
      <c r="O1986" s="132">
        <v>0.63311686</v>
      </c>
      <c r="P1986" s="132">
        <v>8.1456467000000005E-2</v>
      </c>
      <c r="Q1986" s="132">
        <v>2.762034E-2</v>
      </c>
      <c r="R1986" s="132">
        <v>3.6042913999999998E-4</v>
      </c>
      <c r="S1986" s="132">
        <v>1.6107370000000001E-3</v>
      </c>
      <c r="T1986" s="164">
        <v>3.7283110999999999E-5</v>
      </c>
      <c r="U1986" s="132">
        <v>2.2131082999999999E-2</v>
      </c>
      <c r="V1986" s="132">
        <v>0.60680725999999996</v>
      </c>
      <c r="W1986" s="164">
        <v>4.8416625999999996E-6</v>
      </c>
      <c r="X1986" s="132">
        <v>1.7207106999999999E-2</v>
      </c>
      <c r="Y1986" s="164">
        <v>1.5432762E-6</v>
      </c>
      <c r="Z1986" s="164">
        <v>1.3932749000000001E-8</v>
      </c>
      <c r="AA1986" s="164">
        <v>8.2325788000000002E-14</v>
      </c>
      <c r="AC1986" s="118">
        <f t="shared" si="806"/>
        <v>0.18148901000000001</v>
      </c>
      <c r="AD1986" s="118">
        <f t="shared" si="807"/>
        <v>0.76633319925100007</v>
      </c>
      <c r="AE1986" s="118">
        <f t="shared" si="808"/>
        <v>0.73670442393274893</v>
      </c>
      <c r="AF1986" s="118">
        <f t="shared" si="809"/>
        <v>0.73671079493879987</v>
      </c>
      <c r="AG1986" s="118">
        <f t="shared" si="810"/>
        <v>0.62401436700008239</v>
      </c>
      <c r="AI1986" s="69">
        <v>22.317519000000001</v>
      </c>
      <c r="AJ1986" s="69">
        <v>17.976209999999998</v>
      </c>
      <c r="AK1986" s="69">
        <v>2.0891628</v>
      </c>
      <c r="AL1986" s="69">
        <v>0</v>
      </c>
      <c r="AM1986" s="69">
        <v>0.50359016000000001</v>
      </c>
      <c r="AN1986" s="69">
        <v>1.2274765000000001</v>
      </c>
      <c r="AO1986" s="69">
        <v>0.52107963000000002</v>
      </c>
      <c r="AQ1986" s="116">
        <v>0.21953743000000001</v>
      </c>
      <c r="AR1986" s="116">
        <v>0.21285477</v>
      </c>
      <c r="AS1986" s="116">
        <v>5.4529421000000002E-3</v>
      </c>
      <c r="AT1986" s="116">
        <v>1.2297111999999999E-3</v>
      </c>
      <c r="AU1986" s="150">
        <f t="shared" si="811"/>
        <v>1.2761077208451546E-5</v>
      </c>
      <c r="AV1986" s="150">
        <f t="shared" si="812"/>
        <v>2.0166205821947146E-8</v>
      </c>
      <c r="AW1986" s="163">
        <f t="shared" si="813"/>
        <v>0.17222846</v>
      </c>
      <c r="AX1986" s="196">
        <v>1.1228134E-6</v>
      </c>
      <c r="AY1986" s="196">
        <v>3.3877992E-9</v>
      </c>
      <c r="AZ1986" s="196">
        <v>9.2559511000000005E-14</v>
      </c>
      <c r="BA1986" s="196">
        <v>4.0156944999999997E-17</v>
      </c>
      <c r="BB1986" s="196">
        <v>1.1390646000000001E-17</v>
      </c>
      <c r="BC1986" s="196">
        <v>1.1250904E-9</v>
      </c>
      <c r="BD1986" s="196">
        <v>1.1527195999999999E-5</v>
      </c>
      <c r="BE1986" s="196">
        <v>2.3013356E-10</v>
      </c>
      <c r="BF1986" s="196">
        <v>1.3419318E-8</v>
      </c>
      <c r="BG1986" s="196">
        <v>3.0939999999999999E-9</v>
      </c>
      <c r="BH1986" s="196">
        <v>1.4101916E-18</v>
      </c>
      <c r="BI1986" s="196">
        <v>6.2492584000000004E-16</v>
      </c>
      <c r="BJ1986" s="196">
        <v>2.9268836E-11</v>
      </c>
      <c r="BK1986" s="196">
        <v>5.5930400999999998E-12</v>
      </c>
      <c r="BL1986" s="196">
        <v>2.1224026E-8</v>
      </c>
      <c r="BM1986" s="196">
        <v>8.8718691999999996E-8</v>
      </c>
      <c r="BN1986" s="196">
        <v>1.1121803000000001E-22</v>
      </c>
      <c r="BO1986" s="108">
        <v>2.9971000000000001E-2</v>
      </c>
      <c r="BP1986" s="108">
        <v>0.14225746</v>
      </c>
      <c r="BQ1986" s="108">
        <v>0</v>
      </c>
      <c r="BR1986" s="108">
        <v>0</v>
      </c>
      <c r="BS1986" s="108">
        <v>0</v>
      </c>
      <c r="BU1986" s="69">
        <v>3.2776769999999999E-4</v>
      </c>
      <c r="BV1986" s="172">
        <v>9.2619071999999999E-5</v>
      </c>
      <c r="BW1986" s="172">
        <v>3.3735967E-5</v>
      </c>
      <c r="BX1986" s="172">
        <v>2.5923736999999998E-6</v>
      </c>
      <c r="BY1986" s="172">
        <v>7.6461823000000003E-5</v>
      </c>
      <c r="BZ1986" s="172">
        <v>2.0104025000000001E-7</v>
      </c>
      <c r="CA1986" s="172">
        <v>8.0505231000000001E-5</v>
      </c>
      <c r="CB1986" s="172">
        <v>3.0513633000000002E-7</v>
      </c>
      <c r="CC1986" s="172">
        <v>2.1615498000000002E-6</v>
      </c>
      <c r="CD1986" s="172">
        <v>2.4730399999999999E-8</v>
      </c>
      <c r="CE1986" s="172">
        <v>3.2298977E-14</v>
      </c>
      <c r="CF1986" s="172">
        <v>2.4594448E-19</v>
      </c>
      <c r="CG1986" s="172">
        <v>2.1117327E-15</v>
      </c>
      <c r="CH1986" s="172">
        <v>1.1273685000000001E-5</v>
      </c>
      <c r="CI1986" s="172">
        <v>2.4240645999999999E-5</v>
      </c>
      <c r="CJ1986" s="172">
        <v>3.6464428000000002E-6</v>
      </c>
      <c r="CK1986" s="69">
        <v>0</v>
      </c>
      <c r="CM1986" s="197">
        <v>2.4909698E-15</v>
      </c>
      <c r="CN1986" s="198">
        <v>1.2099255</v>
      </c>
      <c r="CO1986" s="198">
        <v>3.0636803000000001E-2</v>
      </c>
      <c r="CP1986" s="198">
        <v>6.3414729000000003E-2</v>
      </c>
      <c r="CQ1986" s="197">
        <v>1.0724283E-8</v>
      </c>
      <c r="CR1986" s="197">
        <v>6.0899075000000002E-8</v>
      </c>
      <c r="CS1986" s="198">
        <v>3.8720763E-3</v>
      </c>
      <c r="CT1986" s="198">
        <v>12.613572</v>
      </c>
      <c r="CU1986" s="198">
        <v>2.054864E-3</v>
      </c>
      <c r="CV1986" s="197">
        <v>7.0701156E-5</v>
      </c>
    </row>
    <row r="1987" spans="1:100" ht="14.4">
      <c r="A1987" t="s">
        <v>4037</v>
      </c>
      <c r="B1987" s="85" t="s">
        <v>919</v>
      </c>
      <c r="C1987" s="113" t="str">
        <f t="shared" si="820"/>
        <v>D.070.01.103</v>
      </c>
      <c r="D1987" s="9" t="s">
        <v>147</v>
      </c>
      <c r="E1987" s="112" t="s">
        <v>361</v>
      </c>
      <c r="F1987" s="115" t="str">
        <f t="shared" si="821"/>
        <v xml:space="preserve">Electroplating Zinc, outside use, 20 years (20  micron per side), incl emissions use </v>
      </c>
      <c r="G1987" s="143">
        <f t="shared" si="822"/>
        <v>3.4314235333333332</v>
      </c>
      <c r="I1987" s="118">
        <f t="shared" si="823"/>
        <v>2.4955845755642438</v>
      </c>
      <c r="K1987" s="161">
        <f t="shared" si="824"/>
        <v>9.4950209426999999E-2</v>
      </c>
      <c r="L1987" s="161">
        <f t="shared" si="825"/>
        <v>1.4334935407981997</v>
      </c>
      <c r="M1987" s="162">
        <f t="shared" si="826"/>
        <v>0.45242729533904419</v>
      </c>
      <c r="N1987" s="161">
        <v>0.51471352999999997</v>
      </c>
      <c r="O1987" s="132">
        <v>9.3109041000000003E-2</v>
      </c>
      <c r="P1987" s="132">
        <v>2.1423115E-2</v>
      </c>
      <c r="Q1987" s="132">
        <v>8.4882593000000003E-3</v>
      </c>
      <c r="R1987" s="132">
        <v>1.4574817999999999E-3</v>
      </c>
      <c r="S1987" s="164">
        <v>9.9363270000000006E-6</v>
      </c>
      <c r="T1987" s="132">
        <v>8.4994531999999998E-2</v>
      </c>
      <c r="U1987" s="132">
        <v>1.3189268999999999</v>
      </c>
      <c r="V1987" s="132">
        <v>0.38455656999999999</v>
      </c>
      <c r="W1987" s="164">
        <v>2.6180338000000001E-5</v>
      </c>
      <c r="X1987" s="132">
        <v>6.7870650000000005E-2</v>
      </c>
      <c r="Y1987" s="164">
        <v>8.3044602000000003E-6</v>
      </c>
      <c r="Z1987" s="164">
        <v>7.5338598999999998E-8</v>
      </c>
      <c r="AA1987" s="164">
        <v>4.4516051000000002E-13</v>
      </c>
      <c r="AC1987" s="118">
        <f t="shared" si="806"/>
        <v>0.51471352999999997</v>
      </c>
      <c r="AD1987" s="118">
        <f t="shared" si="807"/>
        <v>1.5284092654269998</v>
      </c>
      <c r="AE1987" s="118">
        <f t="shared" si="808"/>
        <v>1.4334591313385987</v>
      </c>
      <c r="AF1987" s="118">
        <f t="shared" si="809"/>
        <v>1.4334935407981999</v>
      </c>
      <c r="AG1987" s="118">
        <f t="shared" si="810"/>
        <v>0.45242722000044516</v>
      </c>
      <c r="AI1987" s="69">
        <v>63.265746</v>
      </c>
      <c r="AJ1987" s="69">
        <v>45.774144</v>
      </c>
      <c r="AK1987" s="69">
        <v>8.4171694000000006</v>
      </c>
      <c r="AL1987" s="69">
        <v>0</v>
      </c>
      <c r="AM1987" s="69">
        <v>2.0291247000000001</v>
      </c>
      <c r="AN1987" s="69">
        <v>4.9458896000000001</v>
      </c>
      <c r="AO1987" s="69">
        <v>2.0994176000000002</v>
      </c>
      <c r="AQ1987" s="116">
        <v>8.7256628999999997</v>
      </c>
      <c r="AR1987" s="116">
        <v>8.7070167000000005</v>
      </c>
      <c r="AS1987" s="116">
        <v>1.6400306999999999E-2</v>
      </c>
      <c r="AT1987" s="116">
        <v>2.2459000999999999E-3</v>
      </c>
      <c r="AU1987" s="150">
        <f t="shared" si="811"/>
        <v>5.2200340418807878E-4</v>
      </c>
      <c r="AV1987" s="150">
        <f t="shared" si="812"/>
        <v>6.0652022579306433E-8</v>
      </c>
      <c r="AW1987" s="163">
        <f t="shared" si="813"/>
        <v>0.3145518363</v>
      </c>
      <c r="AX1987" s="196">
        <v>3.1843722999999998E-6</v>
      </c>
      <c r="AY1987" s="196">
        <v>9.6080202000000006E-9</v>
      </c>
      <c r="AZ1987" s="196">
        <v>2.6250482000000001E-13</v>
      </c>
      <c r="BA1987" s="196">
        <v>2.1714078E-16</v>
      </c>
      <c r="BB1987" s="196">
        <v>6.1592680999999999E-17</v>
      </c>
      <c r="BC1987" s="196">
        <v>1.2588876E-9</v>
      </c>
      <c r="BD1987" s="196">
        <v>1.8090629000000001E-6</v>
      </c>
      <c r="BE1987" s="196">
        <v>1.7851915000000001E-10</v>
      </c>
      <c r="BF1987" s="196">
        <v>2.0751603000000002E-9</v>
      </c>
      <c r="BG1987" s="196">
        <v>4.4202537999999996E-12</v>
      </c>
      <c r="BH1987" s="196">
        <v>7.6253339000000005E-18</v>
      </c>
      <c r="BI1987" s="196">
        <v>2.4630605000000001E-15</v>
      </c>
      <c r="BJ1987" s="196">
        <v>4.0150530999999999E-8</v>
      </c>
      <c r="BK1987" s="196">
        <v>8.6351067000000002E-9</v>
      </c>
      <c r="BL1987" s="196">
        <v>4.9401002000000004E-9</v>
      </c>
      <c r="BM1987" s="108">
        <v>5.1700377E-4</v>
      </c>
      <c r="BN1987" s="196">
        <v>6.0138961999999997E-22</v>
      </c>
      <c r="BO1987" s="108">
        <v>8.4246862999999995E-3</v>
      </c>
      <c r="BP1987" s="108">
        <v>0.30612715000000001</v>
      </c>
      <c r="BQ1987" s="108">
        <v>0</v>
      </c>
      <c r="BR1987" s="108">
        <v>0</v>
      </c>
      <c r="BS1987" s="108">
        <v>0</v>
      </c>
      <c r="BU1987" s="69">
        <v>5.5597923999999997E-4</v>
      </c>
      <c r="BV1987" s="172">
        <v>1.4721009E-5</v>
      </c>
      <c r="BW1987" s="172">
        <v>9.5677193E-5</v>
      </c>
      <c r="BX1987" s="69">
        <v>1.5449467000000001E-4</v>
      </c>
      <c r="BY1987" s="172">
        <v>1.2799647E-5</v>
      </c>
      <c r="BZ1987" s="172">
        <v>8.1452038000000002E-7</v>
      </c>
      <c r="CA1987" s="172">
        <v>1.1501303E-7</v>
      </c>
      <c r="CB1987" s="172">
        <v>1.2362692999999999E-6</v>
      </c>
      <c r="CC1987" s="172">
        <v>1.3550187000000001E-8</v>
      </c>
      <c r="CD1987" s="172">
        <v>5.6241657999999999E-5</v>
      </c>
      <c r="CE1987" s="172">
        <v>1.7465036999999999E-13</v>
      </c>
      <c r="CF1987" s="172">
        <v>1.3298964000000001E-18</v>
      </c>
      <c r="CG1987" s="172">
        <v>1.1418780000000001E-14</v>
      </c>
      <c r="CH1987" s="172">
        <v>2.5040635E-6</v>
      </c>
      <c r="CI1987" s="172">
        <v>6.5684249999999994E-5</v>
      </c>
      <c r="CJ1987" s="69">
        <v>1.5167739999999999E-4</v>
      </c>
      <c r="CK1987" s="69">
        <v>0</v>
      </c>
      <c r="CM1987" s="197">
        <v>1.3469429E-14</v>
      </c>
      <c r="CN1987" s="198">
        <v>3.4314141999999999</v>
      </c>
      <c r="CO1987" s="198">
        <v>3.4160933999999997E-2</v>
      </c>
      <c r="CP1987" s="198">
        <v>1.0258710000000001E-2</v>
      </c>
      <c r="CQ1987" s="197">
        <v>2.1211186999999998E-9</v>
      </c>
      <c r="CR1987" s="198">
        <v>3.5200269999999999E-4</v>
      </c>
      <c r="CS1987" s="198">
        <v>6.1344652E-4</v>
      </c>
      <c r="CT1987" s="198">
        <v>10615.210999999999</v>
      </c>
      <c r="CU1987" s="197">
        <v>2.9356888000000001E-6</v>
      </c>
      <c r="CV1987" s="198">
        <v>2.8644856E-4</v>
      </c>
    </row>
    <row r="1988" spans="1:100" ht="14.4">
      <c r="A1988" t="s">
        <v>4038</v>
      </c>
      <c r="B1988" s="85" t="s">
        <v>919</v>
      </c>
      <c r="C1988" s="113" t="str">
        <f t="shared" si="820"/>
        <v>D.070.01.104</v>
      </c>
      <c r="D1988" s="9" t="s">
        <v>147</v>
      </c>
      <c r="E1988" s="112" t="s">
        <v>361</v>
      </c>
      <c r="F1988" s="115" t="str">
        <f t="shared" si="821"/>
        <v>Electroplating Zinc inside use or painted (7 micron class Z100)</v>
      </c>
      <c r="G1988" s="143">
        <f t="shared" si="822"/>
        <v>1.2477904000000002</v>
      </c>
      <c r="I1988" s="118">
        <f t="shared" si="823"/>
        <v>0.39707033084041587</v>
      </c>
      <c r="K1988" s="161">
        <f t="shared" si="824"/>
        <v>3.6286327707000005E-3</v>
      </c>
      <c r="L1988" s="161">
        <f t="shared" si="825"/>
        <v>4.1754124673699995E-2</v>
      </c>
      <c r="M1988" s="162">
        <f t="shared" si="826"/>
        <v>0.16451901339601588</v>
      </c>
      <c r="N1988" s="161">
        <v>0.18716856000000001</v>
      </c>
      <c r="O1988" s="132">
        <v>3.3857832999999997E-2</v>
      </c>
      <c r="P1988" s="132">
        <v>7.8587048999999992E-3</v>
      </c>
      <c r="Q1988" s="132">
        <v>3.0866397000000002E-3</v>
      </c>
      <c r="R1988" s="132">
        <v>5.2999337000000002E-4</v>
      </c>
      <c r="S1988" s="164">
        <v>9.7805050999999992E-6</v>
      </c>
      <c r="T1988" s="164">
        <v>2.2191956E-6</v>
      </c>
      <c r="U1988" s="164">
        <v>2.5046847000000001E-5</v>
      </c>
      <c r="V1988" s="132">
        <v>0.13983875000000001</v>
      </c>
      <c r="W1988" s="164">
        <v>9.5201230000000001E-6</v>
      </c>
      <c r="X1988" s="132">
        <v>2.4680236000000001E-2</v>
      </c>
      <c r="Y1988" s="164">
        <v>3.0198037000000002E-6</v>
      </c>
      <c r="Z1988" s="164">
        <v>2.7395853999999999E-8</v>
      </c>
      <c r="AA1988" s="164">
        <v>1.6187654999999999E-13</v>
      </c>
      <c r="AC1988" s="118">
        <f t="shared" si="806"/>
        <v>0.18716856000000001</v>
      </c>
      <c r="AD1988" s="118">
        <f t="shared" si="807"/>
        <v>4.5370217517699991E-2</v>
      </c>
      <c r="AE1988" s="118">
        <f t="shared" si="808"/>
        <v>4.1741612142853997E-2</v>
      </c>
      <c r="AF1988" s="118">
        <f t="shared" si="809"/>
        <v>4.1754124673699995E-2</v>
      </c>
      <c r="AG1988" s="118">
        <f t="shared" si="810"/>
        <v>0.16451898600016188</v>
      </c>
      <c r="AI1988" s="69">
        <v>23.005725999999999</v>
      </c>
      <c r="AJ1988" s="69">
        <v>16.645143000000001</v>
      </c>
      <c r="AK1988" s="69">
        <v>3.0607888999999999</v>
      </c>
      <c r="AL1988" s="69">
        <v>0</v>
      </c>
      <c r="AM1988" s="69">
        <v>0.73786353000000005</v>
      </c>
      <c r="AN1988" s="69">
        <v>1.7985053</v>
      </c>
      <c r="AO1988" s="69">
        <v>0.76342458999999996</v>
      </c>
      <c r="AQ1988" s="116">
        <v>3.2424697000000002E-2</v>
      </c>
      <c r="AR1988" s="116">
        <v>3.0440284000000001E-2</v>
      </c>
      <c r="AS1988" s="116">
        <v>1.1677223E-3</v>
      </c>
      <c r="AT1988" s="116">
        <v>8.1669093999999995E-4</v>
      </c>
      <c r="AU1988" s="150">
        <f t="shared" si="811"/>
        <v>1.8249570440013575E-6</v>
      </c>
      <c r="AV1988" s="150">
        <f t="shared" si="812"/>
        <v>4.3184996602394469E-9</v>
      </c>
      <c r="AW1988" s="163">
        <f t="shared" si="813"/>
        <v>0.11438248229999999</v>
      </c>
      <c r="AX1988" s="196">
        <v>1.1579535000000001E-6</v>
      </c>
      <c r="AY1988" s="196">
        <v>3.4938254999999999E-9</v>
      </c>
      <c r="AZ1988" s="196">
        <v>9.5456298000000002E-14</v>
      </c>
      <c r="BA1988" s="196">
        <v>7.8960285000000003E-17</v>
      </c>
      <c r="BB1988" s="196">
        <v>2.2397339000000001E-17</v>
      </c>
      <c r="BC1988" s="196">
        <v>4.5777730000000001E-10</v>
      </c>
      <c r="BD1988" s="196">
        <v>6.5784105000000002E-7</v>
      </c>
      <c r="BE1988" s="196">
        <v>6.4916054999999998E-11</v>
      </c>
      <c r="BF1988" s="196">
        <v>7.5460373999999997E-10</v>
      </c>
      <c r="BG1988" s="196">
        <v>4.4200923000000001E-12</v>
      </c>
      <c r="BH1988" s="196">
        <v>2.7728486999999999E-18</v>
      </c>
      <c r="BI1988" s="196">
        <v>8.9565837999999994E-16</v>
      </c>
      <c r="BJ1988" s="196">
        <v>5.3125589999999996E-13</v>
      </c>
      <c r="BK1988" s="196">
        <v>1.0666231E-13</v>
      </c>
      <c r="BL1988" s="196">
        <v>4.9400363999999999E-9</v>
      </c>
      <c r="BM1988" s="196">
        <v>3.7646801999999999E-9</v>
      </c>
      <c r="BN1988" s="196">
        <v>2.1868713000000002E-22</v>
      </c>
      <c r="BO1988" s="108">
        <v>3.0635223E-3</v>
      </c>
      <c r="BP1988" s="108">
        <v>0.11131895999999999</v>
      </c>
      <c r="BQ1988" s="108">
        <v>0</v>
      </c>
      <c r="BR1988" s="108">
        <v>0</v>
      </c>
      <c r="BS1988" s="108">
        <v>0</v>
      </c>
      <c r="BU1988" s="69">
        <v>1.2562884999999999E-4</v>
      </c>
      <c r="BV1988" s="172">
        <v>5.3530939999999999E-6</v>
      </c>
      <c r="BW1988" s="172">
        <v>3.4791707E-5</v>
      </c>
      <c r="BX1988" s="172">
        <v>2.9388271999999998E-9</v>
      </c>
      <c r="BY1988" s="172">
        <v>4.6544170999999996E-6</v>
      </c>
      <c r="BZ1988" s="172">
        <v>2.9618923000000002E-7</v>
      </c>
      <c r="CA1988" s="172">
        <v>1.1500949E-7</v>
      </c>
      <c r="CB1988" s="172">
        <v>4.4955248999999998E-7</v>
      </c>
      <c r="CC1988" s="172">
        <v>1.3203417E-8</v>
      </c>
      <c r="CD1988" s="172">
        <v>1.5709878000000001E-9</v>
      </c>
      <c r="CE1988" s="172">
        <v>6.3509224E-14</v>
      </c>
      <c r="CF1988" s="172">
        <v>4.8359869999999999E-19</v>
      </c>
      <c r="CG1988" s="172">
        <v>4.1522834999999999E-15</v>
      </c>
      <c r="CH1988" s="172">
        <v>9.1056856E-7</v>
      </c>
      <c r="CI1988" s="172">
        <v>2.3885182E-5</v>
      </c>
      <c r="CJ1988" s="172">
        <v>5.5155419999999999E-5</v>
      </c>
      <c r="CK1988" s="69">
        <v>0</v>
      </c>
      <c r="CM1988" s="197">
        <v>4.8979743000000002E-15</v>
      </c>
      <c r="CN1988" s="198">
        <v>1.247787</v>
      </c>
      <c r="CO1988" s="198">
        <v>1.2422158000000001E-2</v>
      </c>
      <c r="CP1988" s="198">
        <v>3.7304399000000002E-3</v>
      </c>
      <c r="CQ1988" s="197">
        <v>2.1204067999999999E-9</v>
      </c>
      <c r="CR1988" s="197">
        <v>2.6147038000000001E-9</v>
      </c>
      <c r="CS1988" s="198">
        <v>2.2307146000000001E-4</v>
      </c>
      <c r="CT1988" s="198">
        <v>0.2111325</v>
      </c>
      <c r="CU1988" s="197">
        <v>2.9355814000000002E-6</v>
      </c>
      <c r="CV1988" s="198">
        <v>1.0416311000000001E-4</v>
      </c>
    </row>
    <row r="1989" spans="1:100" ht="14.4">
      <c r="A1989" t="s">
        <v>4039</v>
      </c>
      <c r="B1989" s="85" t="s">
        <v>919</v>
      </c>
      <c r="C1989" s="113" t="str">
        <f t="shared" si="820"/>
        <v>D.070.01.105</v>
      </c>
      <c r="D1989" s="9" t="s">
        <v>147</v>
      </c>
      <c r="E1989" s="112" t="s">
        <v>361</v>
      </c>
      <c r="F1989" s="115" t="str">
        <f t="shared" si="821"/>
        <v>Hot-dip Zinc plating class Z275 two side 20 micrometer, ex emission use-phase</v>
      </c>
      <c r="G1989" s="143">
        <f t="shared" si="822"/>
        <v>1.2745680666666668</v>
      </c>
      <c r="I1989" s="118">
        <f t="shared" si="823"/>
        <v>0.66365919227241421</v>
      </c>
      <c r="K1989" s="161">
        <f t="shared" si="824"/>
        <v>1.19695484637E-3</v>
      </c>
      <c r="L1989" s="161">
        <f t="shared" si="825"/>
        <v>8.5501492087000003E-2</v>
      </c>
      <c r="M1989" s="162">
        <f t="shared" si="826"/>
        <v>0.38577553533904418</v>
      </c>
      <c r="N1989" s="161">
        <v>0.19118520999999999</v>
      </c>
      <c r="O1989" s="132">
        <v>8.1921252999999999E-2</v>
      </c>
      <c r="P1989" s="132">
        <v>3.2549422999999999E-3</v>
      </c>
      <c r="Q1989" s="132">
        <v>1.0638855E-3</v>
      </c>
      <c r="R1989" s="132">
        <v>1.2234269000000001E-4</v>
      </c>
      <c r="S1989" s="164">
        <v>9.5700237000000003E-7</v>
      </c>
      <c r="T1989" s="164">
        <v>9.7696539999999998E-6</v>
      </c>
      <c r="U1989" s="132">
        <v>2.9079538E-4</v>
      </c>
      <c r="V1989" s="132">
        <v>0.38318467</v>
      </c>
      <c r="W1989" s="164">
        <v>2.6180338000000001E-5</v>
      </c>
      <c r="X1989" s="132">
        <v>2.5907899999999999E-3</v>
      </c>
      <c r="Y1989" s="164">
        <v>8.3210689999999992E-6</v>
      </c>
      <c r="Z1989" s="164">
        <v>7.5338598999999998E-8</v>
      </c>
      <c r="AA1989" s="164">
        <v>4.4516051000000002E-13</v>
      </c>
      <c r="AC1989" s="118">
        <f t="shared" si="806"/>
        <v>0.19118520999999999</v>
      </c>
      <c r="AD1989" s="118">
        <f t="shared" si="807"/>
        <v>8.6663945526369995E-2</v>
      </c>
      <c r="AE1989" s="118">
        <f t="shared" si="808"/>
        <v>8.5467066018598992E-2</v>
      </c>
      <c r="AF1989" s="118">
        <f t="shared" si="809"/>
        <v>8.5501492087000003E-2</v>
      </c>
      <c r="AG1989" s="118">
        <f t="shared" si="810"/>
        <v>0.38577546000044516</v>
      </c>
      <c r="AI1989" s="69">
        <v>23.838950000000001</v>
      </c>
      <c r="AJ1989" s="69">
        <v>23.201453999999998</v>
      </c>
      <c r="AK1989" s="69">
        <v>0.30664131</v>
      </c>
      <c r="AL1989" s="69">
        <v>0</v>
      </c>
      <c r="AM1989" s="69">
        <v>7.3812216999999999E-2</v>
      </c>
      <c r="AN1989" s="69">
        <v>0.18054444</v>
      </c>
      <c r="AO1989" s="69">
        <v>7.6498279000000002E-2</v>
      </c>
      <c r="AQ1989" s="116">
        <v>4.8096780999999998E-2</v>
      </c>
      <c r="AR1989" s="116">
        <v>4.5030709000000002E-2</v>
      </c>
      <c r="AS1989" s="116">
        <v>1.4427595E-3</v>
      </c>
      <c r="AT1989" s="116">
        <v>1.6233126E-3</v>
      </c>
      <c r="AU1989" s="150">
        <f t="shared" si="811"/>
        <v>2.6996828802415733E-6</v>
      </c>
      <c r="AV1989" s="150">
        <f t="shared" si="812"/>
        <v>5.3356489655237312E-9</v>
      </c>
      <c r="AW1989" s="163">
        <f t="shared" si="813"/>
        <v>0.2273547041</v>
      </c>
      <c r="AX1989" s="196">
        <v>1.1828755E-6</v>
      </c>
      <c r="AY1989" s="196">
        <v>3.5690238000000001E-9</v>
      </c>
      <c r="AZ1989" s="196">
        <v>9.7510702000000005E-14</v>
      </c>
      <c r="BA1989" s="196">
        <v>2.1714078E-16</v>
      </c>
      <c r="BB1989" s="196">
        <v>6.1592680999999999E-17</v>
      </c>
      <c r="BC1989" s="196">
        <v>1.4143571999999999E-10</v>
      </c>
      <c r="BD1989" s="196">
        <v>1.4997398999999999E-6</v>
      </c>
      <c r="BE1989" s="196">
        <v>2.0365273999999999E-11</v>
      </c>
      <c r="BF1989" s="196">
        <v>1.7445471E-9</v>
      </c>
      <c r="BG1989" s="196">
        <v>2.5378623000000002E-16</v>
      </c>
      <c r="BH1989" s="196">
        <v>1.2487625000000001E-14</v>
      </c>
      <c r="BI1989" s="196">
        <v>3.8695399000000002E-15</v>
      </c>
      <c r="BJ1989" s="196">
        <v>1.3157733999999999E-12</v>
      </c>
      <c r="BK1989" s="196">
        <v>2.8289646999999998E-13</v>
      </c>
      <c r="BL1989" s="196">
        <v>2.5524284000000002E-13</v>
      </c>
      <c r="BM1989" s="196">
        <v>1.6925789000000001E-8</v>
      </c>
      <c r="BN1989" s="196">
        <v>6.0138961999999997E-22</v>
      </c>
      <c r="BO1989" s="108">
        <v>8.3970341000000007E-3</v>
      </c>
      <c r="BP1989" s="108">
        <v>0.21895766999999999</v>
      </c>
      <c r="BQ1989" s="108">
        <v>0</v>
      </c>
      <c r="BR1989" s="108">
        <v>0</v>
      </c>
      <c r="BS1989" s="108">
        <v>0</v>
      </c>
      <c r="BU1989" s="69">
        <v>2.3828335000000001E-4</v>
      </c>
      <c r="BV1989" s="172">
        <v>1.2072796E-5</v>
      </c>
      <c r="BW1989" s="172">
        <v>3.5538338999999998E-5</v>
      </c>
      <c r="BX1989" s="172">
        <v>3.4129203000000003E-8</v>
      </c>
      <c r="BY1989" s="172">
        <v>9.9640461000000006E-6</v>
      </c>
      <c r="BZ1989" s="172">
        <v>1.2663317E-7</v>
      </c>
      <c r="CA1989" s="172">
        <v>5.5561741999999997E-12</v>
      </c>
      <c r="CB1989" s="172">
        <v>1.3538336E-7</v>
      </c>
      <c r="CC1989" s="172">
        <v>1.643674E-9</v>
      </c>
      <c r="CD1989" s="172">
        <v>7.6481073999999996E-9</v>
      </c>
      <c r="CE1989" s="172">
        <v>1.7465036999999999E-13</v>
      </c>
      <c r="CF1989" s="172">
        <v>1.3298964000000001E-18</v>
      </c>
      <c r="CG1989" s="172">
        <v>1.1418780000000001E-14</v>
      </c>
      <c r="CH1989" s="172">
        <v>9.7893601000000003E-7</v>
      </c>
      <c r="CI1989" s="172">
        <v>2.8408329E-5</v>
      </c>
      <c r="CJ1989" s="69">
        <v>1.5101546000000001E-4</v>
      </c>
      <c r="CK1989" s="69">
        <v>0</v>
      </c>
      <c r="CM1989" s="197">
        <v>1.3469429E-14</v>
      </c>
      <c r="CN1989" s="198">
        <v>1.2745043</v>
      </c>
      <c r="CO1989" s="198">
        <v>2.9622273000000001E-3</v>
      </c>
      <c r="CP1989" s="198">
        <v>8.2804873999999997E-3</v>
      </c>
      <c r="CQ1989" s="197">
        <v>1.7753545000000001E-12</v>
      </c>
      <c r="CR1989" s="197">
        <v>1.1732E-8</v>
      </c>
      <c r="CS1989" s="198">
        <v>5.0303613000000002E-4</v>
      </c>
      <c r="CT1989" s="198">
        <v>0.34884134999999999</v>
      </c>
      <c r="CU1989" s="197">
        <v>1.6881367E-10</v>
      </c>
      <c r="CV1989" s="197">
        <v>3.5625674000000002E-5</v>
      </c>
    </row>
    <row r="1990" spans="1:100" ht="14.4">
      <c r="A1990" t="s">
        <v>920</v>
      </c>
      <c r="B1990" s="85" t="s">
        <v>919</v>
      </c>
      <c r="C1990" s="113" t="str">
        <f t="shared" si="820"/>
        <v>D.070.01.106</v>
      </c>
      <c r="D1990" s="9" t="s">
        <v>147</v>
      </c>
      <c r="E1990" s="112" t="s">
        <v>361</v>
      </c>
      <c r="F1990" s="115" t="str">
        <f t="shared" si="821"/>
        <v>Phosphating (Fe s)</v>
      </c>
      <c r="G1990" s="143">
        <f t="shared" si="822"/>
        <v>0.61687360000000002</v>
      </c>
      <c r="I1990" s="118">
        <f t="shared" si="823"/>
        <v>0.13219960877998443</v>
      </c>
      <c r="K1990" s="161">
        <f t="shared" si="824"/>
        <v>2.5620909575570002E-3</v>
      </c>
      <c r="L1990" s="161">
        <f t="shared" si="825"/>
        <v>1.995439158383E-2</v>
      </c>
      <c r="M1990" s="162">
        <f t="shared" si="826"/>
        <v>1.7152086238597451E-2</v>
      </c>
      <c r="N1990" s="161">
        <v>9.2531039999999995E-2</v>
      </c>
      <c r="O1990" s="132">
        <v>3.5805223000000001E-3</v>
      </c>
      <c r="P1990" s="132">
        <v>1.613264E-2</v>
      </c>
      <c r="Q1990" s="132">
        <v>2.0982011000000001E-3</v>
      </c>
      <c r="R1990" s="132">
        <v>3.5309622E-4</v>
      </c>
      <c r="S1990" s="164">
        <v>1.4637557E-8</v>
      </c>
      <c r="T1990" s="132">
        <v>1.10779E-4</v>
      </c>
      <c r="U1990" s="132">
        <v>2.4055961999999999E-4</v>
      </c>
      <c r="V1990" s="132">
        <v>3.6922091000000001E-4</v>
      </c>
      <c r="W1990" s="164">
        <v>4.6168799000000001E-7</v>
      </c>
      <c r="X1990" s="132">
        <v>1.6782864000000002E-2</v>
      </c>
      <c r="Y1990" s="164">
        <v>2.0797584000000001E-7</v>
      </c>
      <c r="Z1990" s="164">
        <v>1.3285895999999999E-9</v>
      </c>
      <c r="AA1990" s="164">
        <v>7.8503668999999996E-15</v>
      </c>
      <c r="AC1990" s="118">
        <f t="shared" si="806"/>
        <v>9.2531039999999995E-2</v>
      </c>
      <c r="AD1990" s="118">
        <f t="shared" si="807"/>
        <v>2.2515812877556999E-2</v>
      </c>
      <c r="AE1990" s="118">
        <f t="shared" si="808"/>
        <v>1.99537232485896E-2</v>
      </c>
      <c r="AF1990" s="118">
        <f t="shared" si="809"/>
        <v>1.995439158383E-2</v>
      </c>
      <c r="AG1990" s="118">
        <f t="shared" si="810"/>
        <v>1.7152084910007852E-2</v>
      </c>
      <c r="AI1990" s="69">
        <v>10.9597</v>
      </c>
      <c r="AJ1990" s="69">
        <v>6.6299640000000002</v>
      </c>
      <c r="AK1990" s="69">
        <v>2.0835533000000002</v>
      </c>
      <c r="AL1990" s="69">
        <v>0</v>
      </c>
      <c r="AM1990" s="69">
        <v>0.50228505000000001</v>
      </c>
      <c r="AN1990" s="69">
        <v>1.2242176</v>
      </c>
      <c r="AO1990" s="69">
        <v>0.51968011999999997</v>
      </c>
      <c r="AQ1990" s="116">
        <v>1.3530657999999999E-2</v>
      </c>
      <c r="AR1990" s="116">
        <v>1.2689255999999999E-2</v>
      </c>
      <c r="AS1990" s="116">
        <v>6.3426637999999997E-4</v>
      </c>
      <c r="AT1990" s="116">
        <v>2.0713624999999999E-4</v>
      </c>
      <c r="AU1990" s="150">
        <f t="shared" si="811"/>
        <v>7.6074672856976197E-7</v>
      </c>
      <c r="AV1990" s="150">
        <f t="shared" si="812"/>
        <v>2.3456596666028833E-9</v>
      </c>
      <c r="AW1990" s="163">
        <f t="shared" si="813"/>
        <v>2.9010679026699997E-2</v>
      </c>
      <c r="AX1990" s="196">
        <v>5.7245890000000001E-7</v>
      </c>
      <c r="AY1990" s="196">
        <v>1.7272467E-9</v>
      </c>
      <c r="AZ1990" s="196">
        <v>4.7190846999999998E-14</v>
      </c>
      <c r="BA1990" s="196">
        <v>3.8292588999999997E-18</v>
      </c>
      <c r="BB1990" s="196">
        <v>1.0861816000000001E-18</v>
      </c>
      <c r="BC1990" s="196">
        <v>3.0872509000000002E-10</v>
      </c>
      <c r="BD1990" s="196">
        <v>9.3978948999999998E-8</v>
      </c>
      <c r="BE1990" s="196">
        <v>4.3826207E-11</v>
      </c>
      <c r="BF1990" s="196">
        <v>1.0156933000000001E-10</v>
      </c>
      <c r="BG1990" s="196">
        <v>4.6409999999999998E-10</v>
      </c>
      <c r="BH1990" s="196">
        <v>1.3447210000000001E-19</v>
      </c>
      <c r="BI1990" s="196">
        <v>2.3532139999999999E-16</v>
      </c>
      <c r="BJ1990" s="196">
        <v>7.3000024999999998E-12</v>
      </c>
      <c r="BK1990" s="196">
        <v>1.5700008E-12</v>
      </c>
      <c r="BL1990" s="196">
        <v>6.4748465999999997E-15</v>
      </c>
      <c r="BM1990" s="196">
        <v>9.4000148000000002E-8</v>
      </c>
      <c r="BN1990" s="196">
        <v>1.0605454E-23</v>
      </c>
      <c r="BO1990" s="196">
        <v>7.7600266999999993E-6</v>
      </c>
      <c r="BP1990" s="108">
        <v>2.9002918999999999E-2</v>
      </c>
      <c r="BQ1990" s="108">
        <v>0</v>
      </c>
      <c r="BR1990" s="108">
        <v>0</v>
      </c>
      <c r="BS1990" s="108">
        <v>0</v>
      </c>
      <c r="BU1990" s="172">
        <v>4.2649808999999997E-5</v>
      </c>
      <c r="BV1990" s="172">
        <v>8.0165433000000002E-7</v>
      </c>
      <c r="BW1990" s="172">
        <v>1.7200073000000001E-5</v>
      </c>
      <c r="BX1990" s="172">
        <v>2.8191166000000001E-8</v>
      </c>
      <c r="BY1990" s="172">
        <v>8.2728828999999998E-7</v>
      </c>
      <c r="BZ1990" s="172">
        <v>1.9939863999999999E-7</v>
      </c>
      <c r="CA1990" s="172">
        <v>1.2075784999999999E-5</v>
      </c>
      <c r="CB1990" s="172">
        <v>3.0264426999999999E-7</v>
      </c>
      <c r="CC1990" s="172">
        <v>4.0041746999999999E-11</v>
      </c>
      <c r="CD1990" s="172">
        <v>7.3356108000000007E-8</v>
      </c>
      <c r="CE1990" s="172">
        <v>3.0799440000000002E-15</v>
      </c>
      <c r="CF1990" s="172">
        <v>2.3452608E-20</v>
      </c>
      <c r="CG1990" s="172">
        <v>2.0136918000000001E-16</v>
      </c>
      <c r="CH1990" s="172">
        <v>4.3498034000000001E-7</v>
      </c>
      <c r="CI1990" s="172">
        <v>1.0536351000000001E-5</v>
      </c>
      <c r="CJ1990" s="172">
        <v>1.7004686000000001E-7</v>
      </c>
      <c r="CK1990" s="69">
        <v>0</v>
      </c>
      <c r="CM1990" s="197">
        <v>2.3753220999999998E-16</v>
      </c>
      <c r="CN1990" s="198">
        <v>0.61687342999999994</v>
      </c>
      <c r="CO1990" s="198">
        <v>8.3886207999999997E-3</v>
      </c>
      <c r="CP1990" s="198">
        <v>5.9421245000000004E-4</v>
      </c>
      <c r="CQ1990" s="197">
        <v>1.0634455000000001E-13</v>
      </c>
      <c r="CR1990" s="197">
        <v>6.4012603999999998E-8</v>
      </c>
      <c r="CS1990" s="197">
        <v>3.3072211000000002E-5</v>
      </c>
      <c r="CT1990" s="198">
        <v>1.9300021999999999</v>
      </c>
      <c r="CU1990" s="198">
        <v>3.0822960000000002E-4</v>
      </c>
      <c r="CV1990" s="197">
        <v>7.0123320000000001E-5</v>
      </c>
    </row>
    <row r="1991" spans="1:100" ht="14.4">
      <c r="A1991" t="s">
        <v>921</v>
      </c>
      <c r="B1991" s="85" t="s">
        <v>919</v>
      </c>
      <c r="C1991" s="113" t="str">
        <f t="shared" si="820"/>
        <v>D.070.01.107</v>
      </c>
      <c r="D1991" s="9" t="s">
        <v>147</v>
      </c>
      <c r="E1991" s="112" t="s">
        <v>361</v>
      </c>
      <c r="F1991" s="115" t="str">
        <f t="shared" si="821"/>
        <v>Phosphating (Zn i)</v>
      </c>
      <c r="G1991" s="143">
        <f t="shared" si="822"/>
        <v>1.4224212E-2</v>
      </c>
      <c r="I1991" s="118">
        <f t="shared" si="823"/>
        <v>3.4172264806528789E-2</v>
      </c>
      <c r="K1991" s="161">
        <f t="shared" si="824"/>
        <v>2.5629397823880001E-3</v>
      </c>
      <c r="L1991" s="161">
        <f t="shared" si="825"/>
        <v>2.5468521302059999E-2</v>
      </c>
      <c r="M1991" s="162">
        <f t="shared" si="826"/>
        <v>4.0071719220807871E-3</v>
      </c>
      <c r="N1991" s="161">
        <v>2.1336317999999998E-3</v>
      </c>
      <c r="O1991" s="132">
        <v>8.3260751999999995E-4</v>
      </c>
      <c r="P1991" s="132">
        <v>2.4103532E-2</v>
      </c>
      <c r="Q1991" s="132">
        <v>2.2329309E-3</v>
      </c>
      <c r="R1991" s="164">
        <v>2.6089906000000001E-6</v>
      </c>
      <c r="S1991" s="164">
        <v>4.7531787999999997E-8</v>
      </c>
      <c r="T1991" s="132">
        <v>3.2735236000000002E-4</v>
      </c>
      <c r="U1991" s="132">
        <v>5.2997015999999995E-4</v>
      </c>
      <c r="V1991" s="132">
        <v>3.9525118E-3</v>
      </c>
      <c r="W1991" s="164">
        <v>1.6871419000000001E-6</v>
      </c>
      <c r="X1991" s="164">
        <v>5.4655267000000001E-5</v>
      </c>
      <c r="Y1991" s="164">
        <v>7.2448016000000004E-7</v>
      </c>
      <c r="Z1991" s="164">
        <v>4.8550521000000004E-9</v>
      </c>
      <c r="AA1991" s="164">
        <v>2.8687518000000001E-14</v>
      </c>
      <c r="AC1991" s="118">
        <f t="shared" ref="AC1991:AC2054" si="827">N1991</f>
        <v>2.1336317999999998E-3</v>
      </c>
      <c r="AD1991" s="118">
        <f t="shared" ref="AD1991:AD2054" si="828">O1991+P1991+Q1991+R1991+S1991+T1991+U1991</f>
        <v>2.8029049462388E-2</v>
      </c>
      <c r="AE1991" s="118">
        <f t="shared" ref="AE1991:AE2054" si="829">O1991+P1991+U1991+Z1991</f>
        <v>2.5466114535052101E-2</v>
      </c>
      <c r="AF1991" s="118">
        <f t="shared" ref="AF1991:AF2054" si="830">Y1991+O1991+P1991+U1991+W1991</f>
        <v>2.5468521302059999E-2</v>
      </c>
      <c r="AG1991" s="118">
        <f t="shared" ref="AG1991:AG2054" si="831">V1991+X1991+AA1991</f>
        <v>4.0071670670286871E-3</v>
      </c>
      <c r="AI1991" s="69">
        <v>0.26453101000000001</v>
      </c>
      <c r="AJ1991" s="69">
        <v>0.26073304000000003</v>
      </c>
      <c r="AK1991" s="69">
        <v>1.7416754E-3</v>
      </c>
      <c r="AL1991" s="69">
        <v>0</v>
      </c>
      <c r="AM1991" s="69">
        <v>4.1433745000000002E-4</v>
      </c>
      <c r="AN1991" s="69">
        <v>1.2067670000000001E-3</v>
      </c>
      <c r="AO1991" s="69">
        <v>4.3519625999999999E-4</v>
      </c>
      <c r="AQ1991" s="116">
        <v>4.6306152000000003E-3</v>
      </c>
      <c r="AR1991" s="116">
        <v>4.3329928000000002E-3</v>
      </c>
      <c r="AS1991" s="116">
        <v>2.7948472999999999E-4</v>
      </c>
      <c r="AT1991" s="199">
        <v>1.8137752E-5</v>
      </c>
      <c r="AU1991" s="150">
        <f t="shared" ref="AU1991:AU2054" si="832">AX1991+BA1991+BB1991+BC1991+BD1991+BL1991+BM1991+BQ1991</f>
        <v>2.5977175063116242E-7</v>
      </c>
      <c r="AV1991" s="150">
        <f t="shared" ref="AV1991:AV2054" si="833">AY1991+AZ1991+BE1991+BF1991+BG1991+BH1991+BI1991+BJ1991+BK1991+BN1991+BR1991+BS1991</f>
        <v>1.0335973675482088E-9</v>
      </c>
      <c r="AW1991" s="163">
        <f t="shared" ref="AW1991:AW2054" si="834">BO1991+BP1991</f>
        <v>2.5403014179999996E-3</v>
      </c>
      <c r="AX1991" s="196">
        <v>1.3200804999999999E-8</v>
      </c>
      <c r="AY1991" s="196">
        <v>3.9830043999999999E-11</v>
      </c>
      <c r="AZ1991" s="196">
        <v>1.0882124999999999E-15</v>
      </c>
      <c r="BA1991" s="196">
        <v>1.3993223E-17</v>
      </c>
      <c r="BB1991" s="196">
        <v>3.9692225999999999E-18</v>
      </c>
      <c r="BC1991" s="196">
        <v>3.2194966999999999E-10</v>
      </c>
      <c r="BD1991" s="196">
        <v>3.9448494999999999E-8</v>
      </c>
      <c r="BE1991" s="196">
        <v>4.5830048E-11</v>
      </c>
      <c r="BF1991" s="196">
        <v>4.4421406999999998E-11</v>
      </c>
      <c r="BG1991" s="196">
        <v>8.8400002000000003E-10</v>
      </c>
      <c r="BH1991" s="196">
        <v>4.9140007000000002E-19</v>
      </c>
      <c r="BI1991" s="196">
        <v>7.4914427E-16</v>
      </c>
      <c r="BJ1991" s="196">
        <v>1.6060007999999999E-11</v>
      </c>
      <c r="BK1991" s="196">
        <v>3.4540027E-12</v>
      </c>
      <c r="BL1991" s="196">
        <v>2.0943200000000002E-14</v>
      </c>
      <c r="BM1991" s="196">
        <v>2.0680047999999999E-7</v>
      </c>
      <c r="BN1991" s="196">
        <v>3.8755405000000003E-23</v>
      </c>
      <c r="BO1991" s="196">
        <v>8.7473218000000004E-5</v>
      </c>
      <c r="BP1991" s="108">
        <v>2.4528281999999998E-3</v>
      </c>
      <c r="BQ1991" s="108">
        <v>0</v>
      </c>
      <c r="BR1991" s="108">
        <v>0</v>
      </c>
      <c r="BS1991" s="108">
        <v>0</v>
      </c>
      <c r="BU1991" s="172">
        <v>2.7083517999999998E-5</v>
      </c>
      <c r="BV1991" s="172">
        <v>4.1152045000000001E-7</v>
      </c>
      <c r="BW1991" s="172">
        <v>3.9660876999999999E-7</v>
      </c>
      <c r="BX1991" s="172">
        <v>6.2118511000000002E-8</v>
      </c>
      <c r="BY1991" s="172">
        <v>1.8543523000000001E-7</v>
      </c>
      <c r="BZ1991" s="172">
        <v>2.0699111999999999E-7</v>
      </c>
      <c r="CA1991" s="172">
        <v>2.3001495E-5</v>
      </c>
      <c r="CB1991" s="172">
        <v>3.1416815000000003E-7</v>
      </c>
      <c r="CC1991" s="172">
        <v>1.2875370000000001E-10</v>
      </c>
      <c r="CD1991" s="172">
        <v>2.1677691E-7</v>
      </c>
      <c r="CE1991" s="172">
        <v>1.1255009E-14</v>
      </c>
      <c r="CF1991" s="172">
        <v>8.5702634000000003E-20</v>
      </c>
      <c r="CG1991" s="172">
        <v>7.3586143000000003E-16</v>
      </c>
      <c r="CH1991" s="172">
        <v>4.3471912E-7</v>
      </c>
      <c r="CI1991" s="172">
        <v>3.1604405999999997E-7</v>
      </c>
      <c r="CJ1991" s="172">
        <v>1.5375126000000001E-6</v>
      </c>
      <c r="CK1991" s="69">
        <v>0</v>
      </c>
      <c r="CM1991" s="197">
        <v>8.6801162999999998E-16</v>
      </c>
      <c r="CN1991" s="198">
        <v>1.4223596999999999E-2</v>
      </c>
      <c r="CO1991" s="198">
        <v>8.7026757000000007E-3</v>
      </c>
      <c r="CP1991" s="198">
        <v>3.2902982999999999E-4</v>
      </c>
      <c r="CQ1991" s="197">
        <v>3.3860461999999999E-13</v>
      </c>
      <c r="CR1991" s="197">
        <v>1.4084013E-7</v>
      </c>
      <c r="CS1991" s="197">
        <v>7.6370951999999996E-6</v>
      </c>
      <c r="CT1991" s="198">
        <v>4.2460072999999996</v>
      </c>
      <c r="CU1991" s="198">
        <v>5.8710401000000004E-4</v>
      </c>
      <c r="CV1991" s="197">
        <v>7.2793543000000005E-5</v>
      </c>
    </row>
    <row r="1992" spans="1:100" ht="14.4">
      <c r="A1992" t="s">
        <v>922</v>
      </c>
      <c r="B1992" s="85" t="s">
        <v>919</v>
      </c>
      <c r="C1992" s="113" t="str">
        <f t="shared" si="820"/>
        <v>D.070.01.108</v>
      </c>
      <c r="D1992" s="9" t="s">
        <v>147</v>
      </c>
      <c r="E1992" s="112" t="s">
        <v>361</v>
      </c>
      <c r="F1992" s="115" t="str">
        <f t="shared" si="821"/>
        <v>Phosphating (Zn s)</v>
      </c>
      <c r="G1992" s="143">
        <f t="shared" si="822"/>
        <v>7.0545499999999997E-3</v>
      </c>
      <c r="I1992" s="118">
        <f t="shared" si="823"/>
        <v>1.550212509317144E-2</v>
      </c>
      <c r="K1992" s="161">
        <f t="shared" si="824"/>
        <v>8.1610895001099995E-4</v>
      </c>
      <c r="L1992" s="161">
        <f t="shared" si="825"/>
        <v>1.1625559204719998E-2</v>
      </c>
      <c r="M1992" s="162">
        <f t="shared" si="826"/>
        <v>2.0022744384404411E-3</v>
      </c>
      <c r="N1992" s="161">
        <v>1.0581824999999999E-3</v>
      </c>
      <c r="O1992" s="132">
        <v>4.1591026000000001E-4</v>
      </c>
      <c r="P1992" s="132">
        <v>1.0967493E-2</v>
      </c>
      <c r="Q1992" s="132">
        <v>6.5634506E-4</v>
      </c>
      <c r="R1992" s="164">
        <v>1.2761671E-6</v>
      </c>
      <c r="S1992" s="164">
        <v>2.3202911000000001E-8</v>
      </c>
      <c r="T1992" s="132">
        <v>1.5846451999999999E-4</v>
      </c>
      <c r="U1992" s="132">
        <v>2.4097589000000001E-4</v>
      </c>
      <c r="V1992" s="132">
        <v>1.9756117999999998E-3</v>
      </c>
      <c r="W1992" s="164">
        <v>8.2581370999999997E-7</v>
      </c>
      <c r="X1992" s="164">
        <v>2.6660261999999999E-5</v>
      </c>
      <c r="Y1992" s="164">
        <v>3.5424100999999999E-7</v>
      </c>
      <c r="Z1992" s="164">
        <v>2.3764263999999999E-9</v>
      </c>
      <c r="AA1992" s="164">
        <v>1.4041822E-14</v>
      </c>
      <c r="AC1992" s="118">
        <f t="shared" si="827"/>
        <v>1.0581824999999999E-3</v>
      </c>
      <c r="AD1992" s="118">
        <f t="shared" si="828"/>
        <v>1.2440488100011001E-2</v>
      </c>
      <c r="AE1992" s="118">
        <f t="shared" si="829"/>
        <v>1.1624381526426399E-2</v>
      </c>
      <c r="AF1992" s="118">
        <f t="shared" si="830"/>
        <v>1.162555920472E-2</v>
      </c>
      <c r="AG1992" s="118">
        <f t="shared" si="831"/>
        <v>2.0022720620140413E-3</v>
      </c>
      <c r="AI1992" s="69">
        <v>0.13138621</v>
      </c>
      <c r="AJ1992" s="69">
        <v>0.12953458000000001</v>
      </c>
      <c r="AK1992" s="69">
        <v>8.4909196999999998E-4</v>
      </c>
      <c r="AL1992" s="69">
        <v>0</v>
      </c>
      <c r="AM1992" s="69">
        <v>2.0199292E-4</v>
      </c>
      <c r="AN1992" s="69">
        <v>5.8837875000000001E-4</v>
      </c>
      <c r="AO1992" s="69">
        <v>2.1216536E-4</v>
      </c>
      <c r="AQ1992" s="116">
        <v>2.0593029000000001E-3</v>
      </c>
      <c r="AR1992" s="116">
        <v>1.9209660000000001E-3</v>
      </c>
      <c r="AS1992" s="116">
        <v>1.2931482999999999E-4</v>
      </c>
      <c r="AT1992" s="199">
        <v>9.0220943999999996E-6</v>
      </c>
      <c r="AU1992" s="150">
        <f t="shared" si="832"/>
        <v>1.1516582494235917E-7</v>
      </c>
      <c r="AV1992" s="150">
        <f t="shared" si="833"/>
        <v>4.7823532776445689E-10</v>
      </c>
      <c r="AW1992" s="163">
        <f t="shared" si="834"/>
        <v>1.263598668E-3</v>
      </c>
      <c r="AX1992" s="196">
        <v>6.5469830000000002E-9</v>
      </c>
      <c r="AY1992" s="196">
        <v>1.9753842000000001E-11</v>
      </c>
      <c r="AZ1992" s="196">
        <v>5.397026E-16</v>
      </c>
      <c r="BA1992" s="196">
        <v>6.8493322999999997E-18</v>
      </c>
      <c r="BB1992" s="196">
        <v>1.9428351000000001E-18</v>
      </c>
      <c r="BC1992" s="196">
        <v>9.2683711E-11</v>
      </c>
      <c r="BD1992" s="196">
        <v>1.4525915E-8</v>
      </c>
      <c r="BE1992" s="196">
        <v>1.3231815E-11</v>
      </c>
      <c r="BF1992" s="196">
        <v>1.647875E-11</v>
      </c>
      <c r="BG1992" s="196">
        <v>4.1990001000000001E-10</v>
      </c>
      <c r="BH1992" s="196">
        <v>2.4052803E-19</v>
      </c>
      <c r="BI1992" s="196">
        <v>3.6552130999999998E-16</v>
      </c>
      <c r="BJ1992" s="196">
        <v>7.3000040000000007E-12</v>
      </c>
      <c r="BK1992" s="196">
        <v>1.5700012999999999E-12</v>
      </c>
      <c r="BL1992" s="196">
        <v>1.0222567E-14</v>
      </c>
      <c r="BM1992" s="196">
        <v>9.4000233000000006E-8</v>
      </c>
      <c r="BN1992" s="196">
        <v>1.8969799999999999E-23</v>
      </c>
      <c r="BO1992" s="196">
        <v>4.3711768000000003E-5</v>
      </c>
      <c r="BP1992" s="108">
        <v>1.2198869E-3</v>
      </c>
      <c r="BQ1992" s="108">
        <v>0</v>
      </c>
      <c r="BR1992" s="108">
        <v>0</v>
      </c>
      <c r="BS1992" s="108">
        <v>0</v>
      </c>
      <c r="BU1992" s="172">
        <v>1.2678517000000001E-5</v>
      </c>
      <c r="BV1992" s="172">
        <v>1.4376818000000001E-7</v>
      </c>
      <c r="BW1992" s="172">
        <v>1.9669957999999999E-7</v>
      </c>
      <c r="BX1992" s="172">
        <v>2.8246407000000001E-8</v>
      </c>
      <c r="BY1992" s="172">
        <v>7.4598073000000004E-8</v>
      </c>
      <c r="BZ1992" s="172">
        <v>5.9303014000000003E-8</v>
      </c>
      <c r="CA1992" s="172">
        <v>1.092571E-5</v>
      </c>
      <c r="CB1992" s="172">
        <v>9.0009298000000005E-8</v>
      </c>
      <c r="CC1992" s="172">
        <v>6.2836782000000003E-11</v>
      </c>
      <c r="CD1992" s="172">
        <v>1.0493783E-7</v>
      </c>
      <c r="CE1992" s="172">
        <v>5.5090451999999999E-15</v>
      </c>
      <c r="CF1992" s="172">
        <v>4.1949292999999999E-20</v>
      </c>
      <c r="CG1992" s="172">
        <v>3.6018575000000002E-16</v>
      </c>
      <c r="CH1992" s="172">
        <v>1.2940132E-7</v>
      </c>
      <c r="CI1992" s="172">
        <v>1.5702591000000001E-7</v>
      </c>
      <c r="CJ1992" s="172">
        <v>7.6875437000000002E-7</v>
      </c>
      <c r="CK1992" s="69">
        <v>0</v>
      </c>
      <c r="CM1992" s="197">
        <v>4.2486996E-16</v>
      </c>
      <c r="CN1992" s="198">
        <v>7.0542492000000004E-3</v>
      </c>
      <c r="CO1992" s="198">
        <v>2.4917982E-3</v>
      </c>
      <c r="CP1992" s="198">
        <v>1.1196526999999999E-4</v>
      </c>
      <c r="CQ1992" s="197">
        <v>1.6521214E-13</v>
      </c>
      <c r="CR1992" s="197">
        <v>6.4019581000000002E-8</v>
      </c>
      <c r="CS1992" s="197">
        <v>3.2741180000000002E-6</v>
      </c>
      <c r="CT1992" s="198">
        <v>1.9300036</v>
      </c>
      <c r="CU1992" s="198">
        <v>2.7887441000000002E-4</v>
      </c>
      <c r="CV1992" s="197">
        <v>2.0855411E-5</v>
      </c>
    </row>
    <row r="1993" spans="1:100" ht="14.4">
      <c r="A1993" t="s">
        <v>923</v>
      </c>
      <c r="B1993" s="85" t="s">
        <v>919</v>
      </c>
      <c r="C1993" s="113" t="str">
        <f t="shared" si="820"/>
        <v>D.070.01.109</v>
      </c>
      <c r="D1993" s="9" t="s">
        <v>147</v>
      </c>
      <c r="E1993" s="112" t="s">
        <v>361</v>
      </c>
      <c r="F1993" s="115" t="str">
        <f t="shared" si="821"/>
        <v>Powder coating aluminium</v>
      </c>
      <c r="G1993" s="143">
        <f t="shared" si="822"/>
        <v>4.3685159333333337</v>
      </c>
      <c r="I1993" s="118">
        <f t="shared" si="823"/>
        <v>1.0801294848451</v>
      </c>
      <c r="K1993" s="161">
        <f t="shared" si="824"/>
        <v>4.1076267540000003E-2</v>
      </c>
      <c r="L1993" s="161">
        <f t="shared" si="825"/>
        <v>0.16747320626510004</v>
      </c>
      <c r="M1993" s="162">
        <f t="shared" si="826"/>
        <v>0.21630262104</v>
      </c>
      <c r="N1993" s="161">
        <v>0.65527738999999996</v>
      </c>
      <c r="O1993" s="132">
        <v>0.12659231000000001</v>
      </c>
      <c r="P1993" s="132">
        <v>3.5081318E-2</v>
      </c>
      <c r="Q1993" s="132">
        <v>3.1013455999999998E-2</v>
      </c>
      <c r="R1993" s="132">
        <v>9.0667751000000005E-3</v>
      </c>
      <c r="S1993" s="132">
        <v>2.0129290999999999E-4</v>
      </c>
      <c r="T1993" s="132">
        <v>7.9474353000000004E-4</v>
      </c>
      <c r="U1993" s="132">
        <v>5.7956207999999999E-3</v>
      </c>
      <c r="V1993" s="132">
        <v>0.21391491000000001</v>
      </c>
      <c r="W1993" s="132">
        <v>0</v>
      </c>
      <c r="X1993" s="132">
        <v>2.1303152999999999E-3</v>
      </c>
      <c r="Y1993" s="164">
        <v>3.9574650999999998E-6</v>
      </c>
      <c r="Z1993" s="132">
        <v>2.5739574000000002E-4</v>
      </c>
      <c r="AA1993" s="132">
        <v>0</v>
      </c>
      <c r="AC1993" s="118">
        <f t="shared" si="827"/>
        <v>0.65527738999999996</v>
      </c>
      <c r="AD1993" s="118">
        <f t="shared" si="828"/>
        <v>0.20854551634000004</v>
      </c>
      <c r="AE1993" s="118">
        <f t="shared" si="829"/>
        <v>0.16772664454000002</v>
      </c>
      <c r="AF1993" s="118">
        <f t="shared" si="830"/>
        <v>0.16747320626510004</v>
      </c>
      <c r="AG1993" s="118">
        <f t="shared" si="831"/>
        <v>0.2160452253</v>
      </c>
      <c r="AI1993" s="69">
        <v>52.790807000000001</v>
      </c>
      <c r="AJ1993" s="69">
        <v>52.480736999999998</v>
      </c>
      <c r="AK1993" s="69">
        <v>0.26463544</v>
      </c>
      <c r="AL1993" s="69">
        <v>0</v>
      </c>
      <c r="AM1993" s="69">
        <v>0</v>
      </c>
      <c r="AN1993" s="69">
        <v>2.1269148000000002E-2</v>
      </c>
      <c r="AO1993" s="69">
        <v>2.4165279000000001E-2</v>
      </c>
      <c r="AQ1993" s="116">
        <v>0.11703358</v>
      </c>
      <c r="AR1993" s="116">
        <v>0.10953822000000001</v>
      </c>
      <c r="AS1993" s="116">
        <v>4.1377302999999997E-3</v>
      </c>
      <c r="AT1993" s="116">
        <v>3.3576235999999999E-3</v>
      </c>
      <c r="AU1993" s="150">
        <f t="shared" si="832"/>
        <v>6.5670397259500008E-6</v>
      </c>
      <c r="AV1993" s="150">
        <f t="shared" si="833"/>
        <v>1.5302256679110001E-8</v>
      </c>
      <c r="AW1993" s="163">
        <f t="shared" si="834"/>
        <v>0.47025540939999999</v>
      </c>
      <c r="AX1993" s="196">
        <v>4.0694977000000003E-6</v>
      </c>
      <c r="AY1993" s="196">
        <v>1.2279261999999999E-8</v>
      </c>
      <c r="AZ1993" s="196">
        <v>3.3546143000000002E-13</v>
      </c>
      <c r="BA1993" s="108">
        <v>0</v>
      </c>
      <c r="BB1993" s="108">
        <v>0</v>
      </c>
      <c r="BC1993" s="196">
        <v>1.3897672E-9</v>
      </c>
      <c r="BD1993" s="196">
        <v>2.4891962E-6</v>
      </c>
      <c r="BE1993" s="196">
        <v>2.5767872000000002E-10</v>
      </c>
      <c r="BF1993" s="196">
        <v>2.7355772000000001E-9</v>
      </c>
      <c r="BG1993" s="196">
        <v>2.7932127000000001E-11</v>
      </c>
      <c r="BH1993" s="108">
        <v>0</v>
      </c>
      <c r="BI1993" s="196">
        <v>1.4116173000000001E-12</v>
      </c>
      <c r="BJ1993" s="196">
        <v>4.5888196999999997E-14</v>
      </c>
      <c r="BK1993" s="196">
        <v>1.3665183E-14</v>
      </c>
      <c r="BL1993" s="196">
        <v>4.4009424999999999E-10</v>
      </c>
      <c r="BM1993" s="196">
        <v>6.5159644999999997E-9</v>
      </c>
      <c r="BN1993" s="108">
        <v>0</v>
      </c>
      <c r="BO1993" s="108">
        <v>2.8969994000000001E-3</v>
      </c>
      <c r="BP1993" s="108">
        <v>0.46735841</v>
      </c>
      <c r="BQ1993" s="108">
        <v>0</v>
      </c>
      <c r="BR1993" s="108">
        <v>0</v>
      </c>
      <c r="BS1993" s="108">
        <v>0</v>
      </c>
      <c r="BU1993" s="69">
        <v>2.393997E-4</v>
      </c>
      <c r="BV1993" s="172">
        <v>1.9085978999999999E-5</v>
      </c>
      <c r="BW1993" s="69">
        <v>1.2180582000000001E-4</v>
      </c>
      <c r="BX1993" s="172">
        <v>6.9148403999999999E-7</v>
      </c>
      <c r="BY1993" s="172">
        <v>2.3261497999999999E-5</v>
      </c>
      <c r="BZ1993" s="172">
        <v>4.4456315999999998E-7</v>
      </c>
      <c r="CA1993" s="172">
        <v>7.2678807E-7</v>
      </c>
      <c r="CB1993" s="172">
        <v>6.7475121000000003E-7</v>
      </c>
      <c r="CC1993" s="172">
        <v>3.0744191E-7</v>
      </c>
      <c r="CD1993" s="172">
        <v>7.4071735E-7</v>
      </c>
      <c r="CE1993" s="69">
        <v>0</v>
      </c>
      <c r="CF1993" s="69">
        <v>0</v>
      </c>
      <c r="CG1993" s="69">
        <v>0</v>
      </c>
      <c r="CH1993" s="172">
        <v>7.1268781000000001E-6</v>
      </c>
      <c r="CI1993" s="172">
        <v>6.2530653000000006E-5</v>
      </c>
      <c r="CJ1993" s="172">
        <v>2.0031290000000001E-6</v>
      </c>
      <c r="CK1993" s="69">
        <v>0</v>
      </c>
      <c r="CM1993" s="198">
        <v>0</v>
      </c>
      <c r="CN1993" s="198">
        <v>4.3555543999999999</v>
      </c>
      <c r="CO1993" s="198">
        <v>1.2786377999999999E-2</v>
      </c>
      <c r="CP1993" s="198">
        <v>1.316031E-2</v>
      </c>
      <c r="CQ1993" s="197">
        <v>2.7204517999999999E-10</v>
      </c>
      <c r="CR1993" s="197">
        <v>2.9372949000000001E-8</v>
      </c>
      <c r="CS1993" s="198">
        <v>9.9670881999999999E-4</v>
      </c>
      <c r="CT1993" s="198">
        <v>4.0525791999999998E-2</v>
      </c>
      <c r="CU1993" s="197">
        <v>1.8550977E-5</v>
      </c>
      <c r="CV1993" s="198">
        <v>1.5634119E-4</v>
      </c>
    </row>
    <row r="1994" spans="1:100" ht="14.4">
      <c r="A1994" t="s">
        <v>924</v>
      </c>
      <c r="B1994" s="85" t="s">
        <v>919</v>
      </c>
      <c r="C1994" s="113" t="str">
        <f t="shared" si="820"/>
        <v>D.070.01.110</v>
      </c>
      <c r="D1994" s="9" t="s">
        <v>147</v>
      </c>
      <c r="E1994" s="112" t="s">
        <v>361</v>
      </c>
      <c r="F1994" s="115" t="str">
        <f t="shared" si="821"/>
        <v>Powder coating steel</v>
      </c>
      <c r="G1994" s="143">
        <f t="shared" si="822"/>
        <v>4.3636565333333337</v>
      </c>
      <c r="I1994" s="118">
        <f t="shared" si="823"/>
        <v>1.1707664030651999</v>
      </c>
      <c r="K1994" s="161">
        <f t="shared" si="824"/>
        <v>4.0831580249999999E-2</v>
      </c>
      <c r="L1994" s="161">
        <f t="shared" si="825"/>
        <v>0.16283262965520001</v>
      </c>
      <c r="M1994" s="162">
        <f t="shared" si="826"/>
        <v>0.31255371316000002</v>
      </c>
      <c r="N1994" s="161">
        <v>0.65454847999999999</v>
      </c>
      <c r="O1994" s="132">
        <v>0.12313715</v>
      </c>
      <c r="P1994" s="132">
        <v>3.4535074999999998E-2</v>
      </c>
      <c r="Q1994" s="132">
        <v>3.1234801999999999E-2</v>
      </c>
      <c r="R1994" s="132">
        <v>8.8091981000000003E-3</v>
      </c>
      <c r="S1994" s="132">
        <v>1.6998078E-4</v>
      </c>
      <c r="T1994" s="132">
        <v>6.1759936999999997E-4</v>
      </c>
      <c r="U1994" s="132">
        <v>5.1564402999999997E-3</v>
      </c>
      <c r="V1994" s="132">
        <v>0.31183957000000001</v>
      </c>
      <c r="W1994" s="132">
        <v>0</v>
      </c>
      <c r="X1994" s="132">
        <v>7.1414315999999999E-4</v>
      </c>
      <c r="Y1994" s="164">
        <v>3.9643551999999998E-6</v>
      </c>
      <c r="Z1994" s="132">
        <v>0</v>
      </c>
      <c r="AA1994" s="132">
        <v>0</v>
      </c>
      <c r="AC1994" s="118">
        <f t="shared" si="827"/>
        <v>0.65454847999999999</v>
      </c>
      <c r="AD1994" s="118">
        <f t="shared" si="828"/>
        <v>0.20366024555000001</v>
      </c>
      <c r="AE1994" s="118">
        <f t="shared" si="829"/>
        <v>0.16282866530000001</v>
      </c>
      <c r="AF1994" s="118">
        <f t="shared" si="830"/>
        <v>0.16283262965520001</v>
      </c>
      <c r="AG1994" s="118">
        <f t="shared" si="831"/>
        <v>0.31255371316000002</v>
      </c>
      <c r="AI1994" s="69">
        <v>53.925615000000001</v>
      </c>
      <c r="AJ1994" s="69">
        <v>53.791387999999998</v>
      </c>
      <c r="AK1994" s="69">
        <v>8.8713436000000007E-2</v>
      </c>
      <c r="AL1994" s="69">
        <v>0</v>
      </c>
      <c r="AM1994" s="69">
        <v>0</v>
      </c>
      <c r="AN1994" s="69">
        <v>2.1306177999999999E-2</v>
      </c>
      <c r="AO1994" s="69">
        <v>2.4207350999999998E-2</v>
      </c>
      <c r="AQ1994" s="116">
        <v>0.1159111</v>
      </c>
      <c r="AR1994" s="116">
        <v>0.10836156</v>
      </c>
      <c r="AS1994" s="116">
        <v>4.1084171999999997E-3</v>
      </c>
      <c r="AT1994" s="116">
        <v>3.4411225000000002E-3</v>
      </c>
      <c r="AU1994" s="150">
        <f t="shared" si="832"/>
        <v>6.4964964251379999E-6</v>
      </c>
      <c r="AV1994" s="150">
        <f t="shared" si="833"/>
        <v>1.5193850091491902E-8</v>
      </c>
      <c r="AW1994" s="163">
        <f t="shared" si="834"/>
        <v>0.4819499304</v>
      </c>
      <c r="AX1994" s="196">
        <v>4.0650152000000001E-6</v>
      </c>
      <c r="AY1994" s="196">
        <v>1.2265738E-8</v>
      </c>
      <c r="AZ1994" s="196">
        <v>3.3509188999999999E-13</v>
      </c>
      <c r="BA1994" s="108">
        <v>0</v>
      </c>
      <c r="BB1994" s="108">
        <v>0</v>
      </c>
      <c r="BC1994" s="196">
        <v>1.4218644E-9</v>
      </c>
      <c r="BD1994" s="196">
        <v>2.4291348000000002E-6</v>
      </c>
      <c r="BE1994" s="196">
        <v>2.6222080999999999E-10</v>
      </c>
      <c r="BF1994" s="196">
        <v>2.6651833999999999E-9</v>
      </c>
      <c r="BG1994" s="108">
        <v>0</v>
      </c>
      <c r="BH1994" s="108">
        <v>0</v>
      </c>
      <c r="BI1994" s="196">
        <v>3.3571304999999998E-13</v>
      </c>
      <c r="BJ1994" s="196">
        <v>3.0962839000000001E-14</v>
      </c>
      <c r="BK1994" s="196">
        <v>6.1137129E-15</v>
      </c>
      <c r="BL1994" s="196">
        <v>3.6998398000000001E-11</v>
      </c>
      <c r="BM1994" s="196">
        <v>8.8756233999999996E-10</v>
      </c>
      <c r="BN1994" s="108">
        <v>0</v>
      </c>
      <c r="BO1994" s="108">
        <v>4.1773703999999998E-3</v>
      </c>
      <c r="BP1994" s="108">
        <v>0.47777256000000001</v>
      </c>
      <c r="BQ1994" s="108">
        <v>0</v>
      </c>
      <c r="BR1994" s="108">
        <v>0</v>
      </c>
      <c r="BS1994" s="108">
        <v>0</v>
      </c>
      <c r="BU1994" s="69">
        <v>2.3678155000000001E-4</v>
      </c>
      <c r="BV1994" s="172">
        <v>1.8611259E-5</v>
      </c>
      <c r="BW1994" s="69">
        <v>1.2167032E-4</v>
      </c>
      <c r="BX1994" s="172">
        <v>6.1662034999999997E-7</v>
      </c>
      <c r="BY1994" s="172">
        <v>2.2868622E-5</v>
      </c>
      <c r="BZ1994" s="172">
        <v>4.6539775000000002E-7</v>
      </c>
      <c r="CA1994" s="69">
        <v>0</v>
      </c>
      <c r="CB1994" s="172">
        <v>7.0637362999999998E-7</v>
      </c>
      <c r="CC1994" s="172">
        <v>2.6226084999999998E-7</v>
      </c>
      <c r="CD1994" s="172">
        <v>6.2384949999999995E-7</v>
      </c>
      <c r="CE1994" s="69">
        <v>0</v>
      </c>
      <c r="CF1994" s="69">
        <v>0</v>
      </c>
      <c r="CG1994" s="69">
        <v>0</v>
      </c>
      <c r="CH1994" s="172">
        <v>7.1364783999999998E-6</v>
      </c>
      <c r="CI1994" s="172">
        <v>6.3819690000000001E-5</v>
      </c>
      <c r="CJ1994" s="172">
        <v>6.7938860999999998E-10</v>
      </c>
      <c r="CK1994" s="69">
        <v>0</v>
      </c>
      <c r="CM1994" s="198">
        <v>0</v>
      </c>
      <c r="CN1994" s="198">
        <v>4.3506723999999997</v>
      </c>
      <c r="CO1994" s="198">
        <v>1.3346548999999999E-2</v>
      </c>
      <c r="CP1994" s="198">
        <v>1.2840292E-2</v>
      </c>
      <c r="CQ1994" s="197">
        <v>1.5673182999999999E-10</v>
      </c>
      <c r="CR1994" s="197">
        <v>1.8981678000000001E-8</v>
      </c>
      <c r="CS1994" s="198">
        <v>9.7627651000000001E-4</v>
      </c>
      <c r="CT1994" s="198">
        <v>2.5939022999999999E-2</v>
      </c>
      <c r="CU1994" s="198">
        <v>0</v>
      </c>
      <c r="CV1994" s="198">
        <v>1.6366817E-4</v>
      </c>
    </row>
    <row r="1995" spans="1:100" ht="14.4">
      <c r="A1995" t="s">
        <v>4040</v>
      </c>
      <c r="B1995" s="85" t="s">
        <v>919</v>
      </c>
      <c r="C1995" s="113" t="str">
        <f t="shared" si="820"/>
        <v>D.070.01.111</v>
      </c>
      <c r="D1995" s="9" t="s">
        <v>147</v>
      </c>
      <c r="E1995" s="112" t="s">
        <v>361</v>
      </c>
      <c r="F1995" s="115" t="str">
        <f t="shared" si="821"/>
        <v xml:space="preserve">Electroplating Zinc coating class Z275 (20  micron per side) excl emissions </v>
      </c>
      <c r="G1995" s="143">
        <f t="shared" si="822"/>
        <v>3.4314235333333332</v>
      </c>
      <c r="I1995" s="118">
        <f t="shared" si="823"/>
        <v>1.091697730222644</v>
      </c>
      <c r="K1995" s="161">
        <f t="shared" si="824"/>
        <v>9.9606889774000017E-3</v>
      </c>
      <c r="L1995" s="161">
        <f t="shared" si="825"/>
        <v>0.11459621590620001</v>
      </c>
      <c r="M1995" s="162">
        <f t="shared" si="826"/>
        <v>0.45242729533904419</v>
      </c>
      <c r="N1995" s="161">
        <v>0.51471352999999997</v>
      </c>
      <c r="O1995" s="132">
        <v>9.3109041000000003E-2</v>
      </c>
      <c r="P1995" s="132">
        <v>2.1423115E-2</v>
      </c>
      <c r="Q1995" s="132">
        <v>8.4882593000000003E-3</v>
      </c>
      <c r="R1995" s="132">
        <v>1.4574817999999999E-3</v>
      </c>
      <c r="S1995" s="164">
        <v>9.9363270000000006E-6</v>
      </c>
      <c r="T1995" s="164">
        <v>5.0115504000000001E-6</v>
      </c>
      <c r="U1995" s="164">
        <v>2.9575107999999999E-5</v>
      </c>
      <c r="V1995" s="132">
        <v>0.38455656999999999</v>
      </c>
      <c r="W1995" s="164">
        <v>2.6180338000000001E-5</v>
      </c>
      <c r="X1995" s="132">
        <v>6.7870650000000005E-2</v>
      </c>
      <c r="Y1995" s="164">
        <v>8.3044602000000003E-6</v>
      </c>
      <c r="Z1995" s="164">
        <v>7.5338598999999998E-8</v>
      </c>
      <c r="AA1995" s="164">
        <v>4.4516051000000002E-13</v>
      </c>
      <c r="AC1995" s="118">
        <f t="shared" si="827"/>
        <v>0.51471352999999997</v>
      </c>
      <c r="AD1995" s="118">
        <f t="shared" si="828"/>
        <v>0.12452242008539999</v>
      </c>
      <c r="AE1995" s="118">
        <f t="shared" si="829"/>
        <v>0.114561806446599</v>
      </c>
      <c r="AF1995" s="118">
        <f t="shared" si="830"/>
        <v>0.11459621590620001</v>
      </c>
      <c r="AG1995" s="118">
        <f t="shared" si="831"/>
        <v>0.45242722000044516</v>
      </c>
      <c r="AI1995" s="69">
        <v>63.265746</v>
      </c>
      <c r="AJ1995" s="69">
        <v>45.774144</v>
      </c>
      <c r="AK1995" s="69">
        <v>8.4171694000000006</v>
      </c>
      <c r="AL1995" s="69">
        <v>0</v>
      </c>
      <c r="AM1995" s="69">
        <v>2.0291247000000001</v>
      </c>
      <c r="AN1995" s="69">
        <v>4.9458896000000001</v>
      </c>
      <c r="AO1995" s="69">
        <v>2.0994176000000002</v>
      </c>
      <c r="AQ1995" s="116">
        <v>8.8911456999999999E-2</v>
      </c>
      <c r="AR1995" s="116">
        <v>8.3456714000000001E-2</v>
      </c>
      <c r="AS1995" s="116">
        <v>3.2088429999999999E-3</v>
      </c>
      <c r="AT1995" s="116">
        <v>2.2459000999999999E-3</v>
      </c>
      <c r="AU1995" s="150">
        <f t="shared" si="832"/>
        <v>5.0034001845787328E-6</v>
      </c>
      <c r="AV1995" s="150">
        <f t="shared" si="833"/>
        <v>1.1867022832886437E-8</v>
      </c>
      <c r="AW1995" s="163">
        <f t="shared" si="834"/>
        <v>0.3145518363</v>
      </c>
      <c r="AX1995" s="196">
        <v>3.1843722999999998E-6</v>
      </c>
      <c r="AY1995" s="196">
        <v>9.6080202000000006E-9</v>
      </c>
      <c r="AZ1995" s="196">
        <v>2.6250482000000001E-13</v>
      </c>
      <c r="BA1995" s="196">
        <v>2.1714078E-16</v>
      </c>
      <c r="BB1995" s="196">
        <v>6.1592680999999999E-17</v>
      </c>
      <c r="BC1995" s="196">
        <v>1.2588876E-9</v>
      </c>
      <c r="BD1995" s="196">
        <v>1.8090629000000001E-6</v>
      </c>
      <c r="BE1995" s="196">
        <v>1.7851915000000001E-10</v>
      </c>
      <c r="BF1995" s="196">
        <v>2.0751603000000002E-9</v>
      </c>
      <c r="BG1995" s="196">
        <v>4.4202537999999996E-12</v>
      </c>
      <c r="BH1995" s="196">
        <v>7.6253339000000005E-18</v>
      </c>
      <c r="BI1995" s="196">
        <v>2.4630605000000001E-15</v>
      </c>
      <c r="BJ1995" s="196">
        <v>5.3128372000000002E-13</v>
      </c>
      <c r="BK1995" s="196">
        <v>1.0666986E-13</v>
      </c>
      <c r="BL1995" s="196">
        <v>4.9401002000000004E-9</v>
      </c>
      <c r="BM1995" s="196">
        <v>3.7659965000000001E-9</v>
      </c>
      <c r="BN1995" s="196">
        <v>6.0138961999999997E-22</v>
      </c>
      <c r="BO1995" s="108">
        <v>8.4246862999999995E-3</v>
      </c>
      <c r="BP1995" s="108">
        <v>0.30612715000000001</v>
      </c>
      <c r="BQ1995" s="108">
        <v>0</v>
      </c>
      <c r="BR1995" s="108">
        <v>0</v>
      </c>
      <c r="BS1995" s="108">
        <v>0</v>
      </c>
      <c r="BU1995" s="69">
        <v>3.4525000000000002E-4</v>
      </c>
      <c r="BV1995" s="172">
        <v>1.4721009E-5</v>
      </c>
      <c r="BW1995" s="172">
        <v>9.5677193E-5</v>
      </c>
      <c r="BX1995" s="172">
        <v>3.4778677000000002E-9</v>
      </c>
      <c r="BY1995" s="172">
        <v>1.2799647E-5</v>
      </c>
      <c r="BZ1995" s="172">
        <v>8.1452038000000002E-7</v>
      </c>
      <c r="CA1995" s="172">
        <v>1.1501303E-7</v>
      </c>
      <c r="CB1995" s="172">
        <v>1.2362692999999999E-6</v>
      </c>
      <c r="CC1995" s="172">
        <v>1.3550187000000001E-8</v>
      </c>
      <c r="CD1995" s="172">
        <v>3.5981382E-9</v>
      </c>
      <c r="CE1995" s="172">
        <v>1.7465036999999999E-13</v>
      </c>
      <c r="CF1995" s="172">
        <v>1.3298964000000001E-18</v>
      </c>
      <c r="CG1995" s="172">
        <v>1.1418780000000001E-14</v>
      </c>
      <c r="CH1995" s="172">
        <v>2.5040635E-6</v>
      </c>
      <c r="CI1995" s="172">
        <v>6.5684249999999994E-5</v>
      </c>
      <c r="CJ1995" s="69">
        <v>1.5167739999999999E-4</v>
      </c>
      <c r="CK1995" s="69">
        <v>0</v>
      </c>
      <c r="CM1995" s="197">
        <v>1.3469429E-14</v>
      </c>
      <c r="CN1995" s="198">
        <v>3.4314141999999999</v>
      </c>
      <c r="CO1995" s="198">
        <v>3.4160933999999997E-2</v>
      </c>
      <c r="CP1995" s="198">
        <v>1.0258710000000001E-2</v>
      </c>
      <c r="CQ1995" s="197">
        <v>2.1211186999999998E-9</v>
      </c>
      <c r="CR1995" s="197">
        <v>2.6990043E-9</v>
      </c>
      <c r="CS1995" s="198">
        <v>6.1344652E-4</v>
      </c>
      <c r="CT1995" s="198">
        <v>0.21115648000000001</v>
      </c>
      <c r="CU1995" s="197">
        <v>2.9356888000000001E-6</v>
      </c>
      <c r="CV1995" s="198">
        <v>2.8644856E-4</v>
      </c>
    </row>
    <row r="1996" spans="1:100" ht="14.4">
      <c r="A1996" t="s">
        <v>4041</v>
      </c>
      <c r="B1996" s="85" t="s">
        <v>919</v>
      </c>
      <c r="C1996" s="113" t="str">
        <f t="shared" si="820"/>
        <v>D.070.01.112</v>
      </c>
      <c r="D1996" s="9" t="s">
        <v>147</v>
      </c>
      <c r="E1996" s="112" t="s">
        <v>361</v>
      </c>
      <c r="F1996" s="115" t="str">
        <f t="shared" si="821"/>
        <v>Anodizing (sulfuric acid Type III)</v>
      </c>
      <c r="G1996" s="143">
        <f t="shared" si="822"/>
        <v>0.48471564666666672</v>
      </c>
      <c r="I1996" s="118">
        <f t="shared" si="823"/>
        <v>0.11551267223905001</v>
      </c>
      <c r="K1996" s="161">
        <f t="shared" si="824"/>
        <v>3.9065119439000004E-3</v>
      </c>
      <c r="L1996" s="161">
        <f t="shared" si="825"/>
        <v>1.70202983213E-2</v>
      </c>
      <c r="M1996" s="162">
        <f t="shared" si="826"/>
        <v>2.1878514973850002E-2</v>
      </c>
      <c r="N1996" s="161">
        <v>7.2707347000000005E-2</v>
      </c>
      <c r="O1996" s="132">
        <v>5.6757428000000004E-3</v>
      </c>
      <c r="P1996" s="132">
        <v>3.6434195999999999E-3</v>
      </c>
      <c r="Q1996" s="132">
        <v>2.1271988000000001E-3</v>
      </c>
      <c r="R1996" s="132">
        <v>1.7262697999999999E-3</v>
      </c>
      <c r="S1996" s="164">
        <v>4.1534859000000002E-6</v>
      </c>
      <c r="T1996" s="164">
        <v>4.8889857999999999E-5</v>
      </c>
      <c r="U1996" s="132">
        <v>7.6955612999999997E-3</v>
      </c>
      <c r="V1996" s="132">
        <v>1.1632702999999999E-2</v>
      </c>
      <c r="W1996" s="164">
        <v>4.3762218E-6</v>
      </c>
      <c r="X1996" s="132">
        <v>1.0245755E-2</v>
      </c>
      <c r="Y1996" s="164">
        <v>1.1983994999999999E-6</v>
      </c>
      <c r="Z1996" s="164">
        <v>5.1490389000000001E-8</v>
      </c>
      <c r="AA1996" s="164">
        <v>5.4834609999999999E-9</v>
      </c>
      <c r="AC1996" s="118">
        <f t="shared" si="827"/>
        <v>7.2707347000000005E-2</v>
      </c>
      <c r="AD1996" s="118">
        <f t="shared" si="828"/>
        <v>2.0921235643900003E-2</v>
      </c>
      <c r="AE1996" s="118">
        <f t="shared" si="829"/>
        <v>1.7014775190389003E-2</v>
      </c>
      <c r="AF1996" s="118">
        <f t="shared" si="830"/>
        <v>1.70202983213E-2</v>
      </c>
      <c r="AG1996" s="118">
        <f t="shared" si="831"/>
        <v>2.1878463483461001E-2</v>
      </c>
      <c r="AI1996" s="69">
        <v>6.7568438000000004</v>
      </c>
      <c r="AJ1996" s="69">
        <v>3.9366013</v>
      </c>
      <c r="AK1996" s="69">
        <v>1.2693285999999999</v>
      </c>
      <c r="AL1996" s="69">
        <v>0</v>
      </c>
      <c r="AM1996" s="69">
        <v>0.22238427999999999</v>
      </c>
      <c r="AN1996" s="69">
        <v>0.59207790999999999</v>
      </c>
      <c r="AO1996" s="69">
        <v>0.73645179000000005</v>
      </c>
      <c r="AQ1996" s="116">
        <v>1.0241371000000001E-2</v>
      </c>
      <c r="AR1996" s="116">
        <v>9.6875143E-3</v>
      </c>
      <c r="AS1996" s="116">
        <v>4.1841924000000002E-4</v>
      </c>
      <c r="AT1996" s="116">
        <v>1.3543720000000001E-4</v>
      </c>
      <c r="AU1996" s="150">
        <f t="shared" si="832"/>
        <v>5.8078622911900001E-7</v>
      </c>
      <c r="AV1996" s="150">
        <f t="shared" si="833"/>
        <v>1.5474084820873779E-9</v>
      </c>
      <c r="AW1996" s="163">
        <f t="shared" si="834"/>
        <v>1.896879512E-2</v>
      </c>
      <c r="AX1996" s="196">
        <v>4.5059261E-7</v>
      </c>
      <c r="AY1996" s="196">
        <v>1.3595713000000001E-9</v>
      </c>
      <c r="AZ1996" s="196">
        <v>3.7144259000000003E-14</v>
      </c>
      <c r="BA1996" s="196">
        <v>1.5004821000000001E-11</v>
      </c>
      <c r="BB1996" s="196">
        <v>3.3006348000000003E-11</v>
      </c>
      <c r="BC1996" s="196">
        <v>2.8769587000000001E-10</v>
      </c>
      <c r="BD1996" s="196">
        <v>1.2922639999999999E-7</v>
      </c>
      <c r="BE1996" s="196">
        <v>4.1340521E-11</v>
      </c>
      <c r="BF1996" s="196">
        <v>1.4363264E-10</v>
      </c>
      <c r="BG1996" s="196">
        <v>2.7114461999999999E-12</v>
      </c>
      <c r="BH1996" s="196">
        <v>5.1395053999999998E-15</v>
      </c>
      <c r="BI1996" s="196">
        <v>9.9713721000000004E-14</v>
      </c>
      <c r="BJ1996" s="196">
        <v>8.0183903999999997E-15</v>
      </c>
      <c r="BK1996" s="196">
        <v>2.5590114999999999E-15</v>
      </c>
      <c r="BL1996" s="196">
        <v>4.1575426999999998E-10</v>
      </c>
      <c r="BM1996" s="196">
        <v>2.1575781E-10</v>
      </c>
      <c r="BN1996" s="196">
        <v>7.7875956000000002E-23</v>
      </c>
      <c r="BO1996" s="108">
        <v>4.4879411999999998E-4</v>
      </c>
      <c r="BP1996" s="108">
        <v>1.8520001000000001E-2</v>
      </c>
      <c r="BQ1996" s="108">
        <v>0</v>
      </c>
      <c r="BR1996" s="108">
        <v>0</v>
      </c>
      <c r="BS1996" s="108">
        <v>0</v>
      </c>
      <c r="BU1996" s="172">
        <v>2.5267782999999999E-5</v>
      </c>
      <c r="BV1996" s="172">
        <v>1.082951E-6</v>
      </c>
      <c r="BW1996" s="172">
        <v>1.3515158000000001E-5</v>
      </c>
      <c r="BX1996" s="172">
        <v>9.0192045999999999E-7</v>
      </c>
      <c r="BY1996" s="172">
        <v>2.2779141000000001E-6</v>
      </c>
      <c r="BZ1996" s="172">
        <v>1.9397871E-7</v>
      </c>
      <c r="CA1996" s="172">
        <v>6.2819748000000001E-10</v>
      </c>
      <c r="CB1996" s="172">
        <v>2.7697090999999999E-7</v>
      </c>
      <c r="CC1996" s="172">
        <v>7.4132251999999998E-9</v>
      </c>
      <c r="CD1996" s="172">
        <v>3.2945511999999999E-8</v>
      </c>
      <c r="CE1996" s="172">
        <v>9.3591813999999996E-8</v>
      </c>
      <c r="CF1996" s="172">
        <v>1.7221273999999999E-19</v>
      </c>
      <c r="CG1996" s="172">
        <v>6.1063065000000003E-9</v>
      </c>
      <c r="CH1996" s="172">
        <v>4.6031134000000001E-7</v>
      </c>
      <c r="CI1996" s="172">
        <v>6.2945757000000002E-6</v>
      </c>
      <c r="CJ1996" s="172">
        <v>1.2331764999999999E-7</v>
      </c>
      <c r="CK1996" s="69">
        <v>0</v>
      </c>
      <c r="CM1996" s="197">
        <v>7.2071766999999997E-9</v>
      </c>
      <c r="CN1996" s="198">
        <v>0.48415626</v>
      </c>
      <c r="CO1996" s="198">
        <v>6.4748857999999999E-3</v>
      </c>
      <c r="CP1996" s="198">
        <v>7.8481237999999997E-4</v>
      </c>
      <c r="CQ1996" s="197">
        <v>1.9231220000000001E-10</v>
      </c>
      <c r="CR1996" s="197">
        <v>1.5224372999999999E-9</v>
      </c>
      <c r="CS1996" s="197">
        <v>4.5373749999999999E-5</v>
      </c>
      <c r="CT1996" s="198">
        <v>5.9147024000000001E-3</v>
      </c>
      <c r="CU1996" s="197">
        <v>1.8180178E-6</v>
      </c>
      <c r="CV1996" s="197">
        <v>6.5900115000000004E-5</v>
      </c>
    </row>
    <row r="1997" spans="1:100" ht="14.4">
      <c r="B1997" s="85"/>
      <c r="C1997" s="113"/>
      <c r="D1997" s="1" t="s">
        <v>148</v>
      </c>
      <c r="E1997" s="112"/>
      <c r="S1997" s="3"/>
      <c r="T1997" s="3"/>
      <c r="W1997" s="3"/>
      <c r="Y1997" s="3"/>
      <c r="Z1997" s="3"/>
      <c r="AA1997" s="3"/>
      <c r="AC1997" s="142"/>
      <c r="AD1997" s="142"/>
      <c r="AE1997" s="142"/>
      <c r="AF1997" s="142"/>
      <c r="AG1997" s="142"/>
      <c r="AU1997" s="86"/>
      <c r="AV1997" s="86"/>
      <c r="AW1997" s="86"/>
      <c r="AX1997" s="3"/>
      <c r="AY1997" s="3"/>
      <c r="AZ1997" s="3"/>
      <c r="BA1997" s="3"/>
      <c r="BB1997" s="3"/>
      <c r="BC1997" s="3"/>
      <c r="BD1997" s="3"/>
      <c r="BE1997" s="3"/>
      <c r="BF1997" s="3"/>
      <c r="BG1997" s="3"/>
      <c r="BH1997" s="3"/>
      <c r="BI1997" s="3"/>
      <c r="BJ1997" s="3"/>
      <c r="BK1997" s="3"/>
      <c r="BL1997" s="3"/>
      <c r="BM1997" s="3"/>
      <c r="BN1997" s="3"/>
      <c r="BU1997" s="3"/>
      <c r="BV1997" s="3"/>
      <c r="BW1997" s="3"/>
      <c r="BX1997" s="3"/>
      <c r="BY1997" s="3"/>
      <c r="BZ1997" s="3"/>
      <c r="CA1997" s="3"/>
      <c r="CB1997" s="3"/>
      <c r="CC1997" s="3"/>
      <c r="CD1997" s="3"/>
      <c r="CE1997" s="3"/>
      <c r="CF1997" s="3"/>
      <c r="CG1997" s="3"/>
      <c r="CH1997" s="3"/>
      <c r="CI1997" s="3"/>
      <c r="CJ1997" s="3"/>
      <c r="CM1997" s="3"/>
      <c r="CQ1997" s="3"/>
      <c r="CR1997" s="3"/>
      <c r="CS1997" s="3"/>
      <c r="CU1997" s="3"/>
      <c r="CV1997" s="3"/>
    </row>
    <row r="1998" spans="1:100" ht="14.4">
      <c r="A1998" t="s">
        <v>1922</v>
      </c>
      <c r="B1998" s="85" t="s">
        <v>919</v>
      </c>
      <c r="C1998" s="113" t="str">
        <f t="shared" ref="C1998:C2002" si="835">MID(A1998,1,12)</f>
        <v>D.090.01.101</v>
      </c>
      <c r="D1998" s="9" t="s">
        <v>148</v>
      </c>
      <c r="E1998" s="112" t="s">
        <v>1142</v>
      </c>
      <c r="F1998" s="115" t="str">
        <f t="shared" ref="F1998:F2002" si="836">MID(A1998, 21,85)</f>
        <v>Electric MIG welding 4mm steel   0.125 kg electrode</v>
      </c>
      <c r="G1998" s="143">
        <f t="shared" si="822"/>
        <v>1.2221708</v>
      </c>
      <c r="I1998" s="118">
        <f t="shared" si="823"/>
        <v>0.2485325715625781</v>
      </c>
      <c r="K1998" s="161">
        <f t="shared" si="824"/>
        <v>7.8731594789676271E-3</v>
      </c>
      <c r="L1998" s="161">
        <f t="shared" si="825"/>
        <v>2.4932676083603274E-2</v>
      </c>
      <c r="M1998" s="162">
        <f t="shared" si="826"/>
        <v>3.2401116000007203E-2</v>
      </c>
      <c r="N1998" s="161">
        <v>0.18332561999999999</v>
      </c>
      <c r="O1998" s="132">
        <v>1.5374700999999999E-2</v>
      </c>
      <c r="P1998" s="132">
        <v>9.5579744000000005E-3</v>
      </c>
      <c r="Q1998" s="132">
        <v>6.9045371000000001E-3</v>
      </c>
      <c r="R1998" s="132">
        <v>9.6860675000000004E-4</v>
      </c>
      <c r="S1998" s="164">
        <v>6.3826277999999998E-12</v>
      </c>
      <c r="T1998" s="164">
        <v>1.5622585E-8</v>
      </c>
      <c r="U1998" s="164">
        <v>6.8030733E-10</v>
      </c>
      <c r="V1998" s="132">
        <v>9.4084129999999992E-3</v>
      </c>
      <c r="W1998" s="164">
        <v>2.5024323E-12</v>
      </c>
      <c r="X1998" s="132">
        <v>2.2992703E-2</v>
      </c>
      <c r="Y1998" s="164">
        <v>7.9351049000000002E-13</v>
      </c>
      <c r="Z1998" s="164">
        <v>7.2011958999999995E-15</v>
      </c>
      <c r="AA1998" s="164">
        <v>4.2550407000000001E-20</v>
      </c>
      <c r="AC1998" s="118">
        <f t="shared" si="827"/>
        <v>0.18332561999999999</v>
      </c>
      <c r="AD1998" s="118">
        <f t="shared" si="828"/>
        <v>3.2805835559274972E-2</v>
      </c>
      <c r="AE1998" s="118">
        <f t="shared" si="829"/>
        <v>2.4932676080314534E-2</v>
      </c>
      <c r="AF1998" s="118">
        <f t="shared" si="830"/>
        <v>2.4932676083603274E-2</v>
      </c>
      <c r="AG1998" s="118">
        <f t="shared" si="831"/>
        <v>3.2401116000000001E-2</v>
      </c>
      <c r="AI1998" s="69">
        <v>17.994087</v>
      </c>
      <c r="AJ1998" s="69">
        <v>12.057852</v>
      </c>
      <c r="AK1998" s="69">
        <v>2.8566691</v>
      </c>
      <c r="AL1998" s="69">
        <v>0</v>
      </c>
      <c r="AM1998" s="69">
        <v>0.68866351999999997</v>
      </c>
      <c r="AN1998" s="69">
        <v>1.6783920000000001</v>
      </c>
      <c r="AO1998" s="69">
        <v>0.71251047999999995</v>
      </c>
      <c r="AQ1998" s="116">
        <v>2.4386474000000002E-2</v>
      </c>
      <c r="AR1998" s="116">
        <v>2.2859122999999999E-2</v>
      </c>
      <c r="AS1998" s="116">
        <v>1.0202566E-3</v>
      </c>
      <c r="AT1998" s="116">
        <v>5.0709538000000005E-4</v>
      </c>
      <c r="AU1998" s="150">
        <f t="shared" si="832"/>
        <v>1.370450956612577E-6</v>
      </c>
      <c r="AV1998" s="150">
        <f t="shared" si="833"/>
        <v>3.7731382088467458E-9</v>
      </c>
      <c r="AW1998" s="163">
        <f t="shared" si="834"/>
        <v>7.1021761599999997E-2</v>
      </c>
      <c r="AX1998" s="196">
        <v>1.1341744999999999E-6</v>
      </c>
      <c r="AY1998" s="196">
        <v>3.4220783000000001E-9</v>
      </c>
      <c r="AZ1998" s="196">
        <v>9.3496069E-14</v>
      </c>
      <c r="BA1998" s="196">
        <v>7.8778886999999998E-18</v>
      </c>
      <c r="BB1998" s="196">
        <v>5.8873003999999999E-24</v>
      </c>
      <c r="BC1998" s="196">
        <v>5.4597316999999998E-10</v>
      </c>
      <c r="BD1998" s="196">
        <v>2.3573043000000001E-7</v>
      </c>
      <c r="BE1998" s="196">
        <v>8.7093895999999994E-11</v>
      </c>
      <c r="BF1998" s="196">
        <v>2.6370494000000001E-10</v>
      </c>
      <c r="BG1998" s="196">
        <v>1.437412E-19</v>
      </c>
      <c r="BH1998" s="196">
        <v>7.1962501000000001E-14</v>
      </c>
      <c r="BI1998" s="196">
        <v>9.5220071999999997E-14</v>
      </c>
      <c r="BJ1998" s="196">
        <v>2.6290275000000001E-17</v>
      </c>
      <c r="BK1998" s="196">
        <v>3.6777072999999998E-16</v>
      </c>
      <c r="BL1998" s="196">
        <v>4.4089332E-16</v>
      </c>
      <c r="BM1998" s="196">
        <v>5.2993806E-14</v>
      </c>
      <c r="BN1998" s="196">
        <v>5.7483474999999995E-29</v>
      </c>
      <c r="BO1998" s="108">
        <v>1.5291326000000001E-3</v>
      </c>
      <c r="BP1998" s="108">
        <v>6.9492629E-2</v>
      </c>
      <c r="BQ1998" s="108">
        <v>0</v>
      </c>
      <c r="BR1998" s="108">
        <v>0</v>
      </c>
      <c r="BS1998" s="108">
        <v>0</v>
      </c>
      <c r="BU1998" s="172">
        <v>5.8315756000000001E-5</v>
      </c>
      <c r="BV1998" s="172">
        <v>1.9608666000000001E-6</v>
      </c>
      <c r="BW1998" s="172">
        <v>3.4077366E-5</v>
      </c>
      <c r="BX1998" s="172">
        <v>1.3986334E-9</v>
      </c>
      <c r="BY1998" s="172">
        <v>1.8383687E-6</v>
      </c>
      <c r="BZ1998" s="172">
        <v>2.8080697E-7</v>
      </c>
      <c r="CA1998" s="172">
        <v>5.0642020000000002E-16</v>
      </c>
      <c r="CB1998" s="172">
        <v>4.2620454999999998E-7</v>
      </c>
      <c r="CC1998" s="172">
        <v>8.5834191999999995E-15</v>
      </c>
      <c r="CD1998" s="172">
        <v>4.2766490999999998E-9</v>
      </c>
      <c r="CE1998" s="172">
        <v>1.6693852999999999E-20</v>
      </c>
      <c r="CF1998" s="172">
        <v>1.2711737E-25</v>
      </c>
      <c r="CG1998" s="172">
        <v>1.0914574E-21</v>
      </c>
      <c r="CH1998" s="172">
        <v>1.4215796E-6</v>
      </c>
      <c r="CI1998" s="172">
        <v>1.8065135999999999E-5</v>
      </c>
      <c r="CJ1998" s="172">
        <v>2.3975252999999998E-7</v>
      </c>
      <c r="CK1998" s="69">
        <v>0</v>
      </c>
      <c r="CM1998" s="197">
        <v>1.2874675000000001E-21</v>
      </c>
      <c r="CN1998" s="198">
        <v>1.2221708</v>
      </c>
      <c r="CO1998" s="198">
        <v>1.2793295999999999E-2</v>
      </c>
      <c r="CP1998" s="198">
        <v>1.4059997E-3</v>
      </c>
      <c r="CQ1998" s="197">
        <v>6.0809478000000001E-17</v>
      </c>
      <c r="CR1998" s="197">
        <v>9.6047679E-14</v>
      </c>
      <c r="CS1998" s="197">
        <v>8.1434045999999999E-5</v>
      </c>
      <c r="CT1998" s="198">
        <v>1.6008173E-4</v>
      </c>
      <c r="CU1998" s="197">
        <v>9.6262449999999999E-14</v>
      </c>
      <c r="CV1998" s="198">
        <v>1.2333782E-4</v>
      </c>
    </row>
    <row r="1999" spans="1:100" ht="14.4">
      <c r="A1999" t="s">
        <v>4042</v>
      </c>
      <c r="B1999" s="85" t="s">
        <v>919</v>
      </c>
      <c r="C1999" s="113" t="str">
        <f t="shared" si="835"/>
        <v>D.090.01.102</v>
      </c>
      <c r="D1999" s="9" t="s">
        <v>148</v>
      </c>
      <c r="E1999" s="112" t="s">
        <v>362</v>
      </c>
      <c r="F1999" s="115" t="str">
        <f t="shared" si="836"/>
        <v>welding shipbuilding (FCAW) per kg deposited welding material (electrode)</v>
      </c>
      <c r="G1999" s="143">
        <f t="shared" si="822"/>
        <v>245.20666666666668</v>
      </c>
      <c r="I1999" s="118">
        <f t="shared" si="823"/>
        <v>41.310830763508335</v>
      </c>
      <c r="K1999" s="161">
        <f t="shared" si="824"/>
        <v>0.72811698020000004</v>
      </c>
      <c r="L1999" s="161">
        <f t="shared" si="825"/>
        <v>3.6122607291</v>
      </c>
      <c r="M1999" s="162">
        <f t="shared" si="826"/>
        <v>0.18945305420833414</v>
      </c>
      <c r="N1999" s="161">
        <v>36.780999999999999</v>
      </c>
      <c r="O1999" s="132">
        <v>2.7856874</v>
      </c>
      <c r="P1999" s="132">
        <v>0.79589394999999996</v>
      </c>
      <c r="Q1999" s="132">
        <v>0.67045991000000005</v>
      </c>
      <c r="R1999" s="132">
        <v>5.1383092999999998E-2</v>
      </c>
      <c r="S1999" s="132">
        <v>2.8984280999999998E-3</v>
      </c>
      <c r="T1999" s="132">
        <v>3.3755490999999999E-3</v>
      </c>
      <c r="U1999" s="132">
        <v>2.3975389999999999E-2</v>
      </c>
      <c r="V1999" s="132">
        <v>3.9441443E-2</v>
      </c>
      <c r="W1999" s="132">
        <v>5.0773989000000002E-3</v>
      </c>
      <c r="X1999" s="132">
        <v>0.14999699999999999</v>
      </c>
      <c r="Y1999" s="132">
        <v>1.6265902000000001E-3</v>
      </c>
      <c r="Z1999" s="164">
        <v>1.4611122E-5</v>
      </c>
      <c r="AA1999" s="164">
        <v>8.6334159000000004E-11</v>
      </c>
      <c r="AC1999" s="118">
        <f t="shared" si="827"/>
        <v>36.780999999999999</v>
      </c>
      <c r="AD1999" s="118">
        <f t="shared" si="828"/>
        <v>4.3336737202000011</v>
      </c>
      <c r="AE1999" s="118">
        <f t="shared" si="829"/>
        <v>3.6055713511219998</v>
      </c>
      <c r="AF1999" s="118">
        <f t="shared" si="830"/>
        <v>3.6122607291</v>
      </c>
      <c r="AG1999" s="118">
        <f t="shared" si="831"/>
        <v>0.18943844308633415</v>
      </c>
      <c r="AI1999" s="69">
        <v>3254.9758000000002</v>
      </c>
      <c r="AJ1999" s="69">
        <v>3222.4998000000001</v>
      </c>
      <c r="AK1999" s="69">
        <v>15.679396000000001</v>
      </c>
      <c r="AL1999" s="69">
        <v>0</v>
      </c>
      <c r="AM1999" s="69">
        <v>3.6893501</v>
      </c>
      <c r="AN1999" s="69">
        <v>9.1867300000000007</v>
      </c>
      <c r="AO1999" s="69">
        <v>3.9205402</v>
      </c>
      <c r="AQ1999" s="116">
        <v>5.1355336999999999</v>
      </c>
      <c r="AR1999" s="116">
        <v>4.7469609000000004</v>
      </c>
      <c r="AS1999" s="116">
        <v>0.20662597999999999</v>
      </c>
      <c r="AT1999" s="116">
        <v>0.18194683</v>
      </c>
      <c r="AU1999" s="150">
        <f t="shared" si="832"/>
        <v>2.845899830801574E-4</v>
      </c>
      <c r="AV1999" s="150">
        <f t="shared" si="833"/>
        <v>7.6414932534104554E-7</v>
      </c>
      <c r="AW1999" s="163">
        <f t="shared" si="834"/>
        <v>25.482749461599997</v>
      </c>
      <c r="AX1999" s="108">
        <v>2.2761680000000001E-4</v>
      </c>
      <c r="AY1999" s="196">
        <v>6.8677735999999997E-7</v>
      </c>
      <c r="AZ1999" s="196">
        <v>1.8763632000000001E-11</v>
      </c>
      <c r="BA1999" s="196">
        <v>4.2112152000000001E-14</v>
      </c>
      <c r="BB1999" s="196">
        <v>1.1945247E-14</v>
      </c>
      <c r="BC1999" s="196">
        <v>8.3577257E-8</v>
      </c>
      <c r="BD1999" s="196">
        <v>5.6835193999999998E-5</v>
      </c>
      <c r="BE1999" s="196">
        <v>1.2153833999999999E-8</v>
      </c>
      <c r="BF1999" s="196">
        <v>6.5101623000000005E-8</v>
      </c>
      <c r="BG1999" s="196">
        <v>4.9219148999999999E-14</v>
      </c>
      <c r="BH1999" s="196">
        <v>4.1320737000000002E-13</v>
      </c>
      <c r="BI1999" s="196">
        <v>9.6595000999999998E-11</v>
      </c>
      <c r="BJ1999" s="196">
        <v>1.9926376000000001E-13</v>
      </c>
      <c r="BK1999" s="196">
        <v>4.8801765000000003E-13</v>
      </c>
      <c r="BL1999" s="196">
        <v>4.9769028000000003E-8</v>
      </c>
      <c r="BM1999" s="196">
        <v>4.6427411E-9</v>
      </c>
      <c r="BN1999" s="196">
        <v>1.1663314E-19</v>
      </c>
      <c r="BO1999" s="108">
        <v>6.2384616E-3</v>
      </c>
      <c r="BP1999" s="108">
        <v>25.476510999999999</v>
      </c>
      <c r="BQ1999" s="108">
        <v>0</v>
      </c>
      <c r="BR1999" s="108">
        <v>0</v>
      </c>
      <c r="BS1999" s="108">
        <v>0</v>
      </c>
      <c r="BU1999" s="69">
        <v>1.1742580000000001E-2</v>
      </c>
      <c r="BV1999" s="69">
        <v>4.7517879000000002E-4</v>
      </c>
      <c r="BW1999" s="69">
        <v>6.8370124999999997E-3</v>
      </c>
      <c r="BX1999" s="172">
        <v>2.8696802999999999E-6</v>
      </c>
      <c r="BY1999" s="69">
        <v>3.8822126E-4</v>
      </c>
      <c r="BZ1999" s="172">
        <v>5.1810771999999999E-5</v>
      </c>
      <c r="CA1999" s="172">
        <v>1.0775611000000001E-9</v>
      </c>
      <c r="CB1999" s="172">
        <v>7.8638125000000004E-5</v>
      </c>
      <c r="CC1999" s="172">
        <v>4.0695485999999999E-6</v>
      </c>
      <c r="CD1999" s="172">
        <v>3.1816809000000001E-6</v>
      </c>
      <c r="CE1999" s="172">
        <v>3.3871586E-11</v>
      </c>
      <c r="CF1999" s="172">
        <v>2.5791930999999998E-16</v>
      </c>
      <c r="CG1999" s="172">
        <v>2.2145512E-12</v>
      </c>
      <c r="CH1999" s="69">
        <v>1.5429393000000001E-4</v>
      </c>
      <c r="CI1999" s="69">
        <v>3.7459809999999998E-3</v>
      </c>
      <c r="CJ1999" s="172">
        <v>1.3215049999999999E-6</v>
      </c>
      <c r="CK1999" s="69">
        <v>0</v>
      </c>
      <c r="CM1999" s="197">
        <v>2.6122529E-12</v>
      </c>
      <c r="CN1999" s="198">
        <v>245.15235999999999</v>
      </c>
      <c r="CO1999" s="198">
        <v>1.5082928</v>
      </c>
      <c r="CP1999" s="198">
        <v>0.33699308</v>
      </c>
      <c r="CQ1999" s="197">
        <v>4.7522644E-8</v>
      </c>
      <c r="CR1999" s="197">
        <v>1.0671253E-7</v>
      </c>
      <c r="CS1999" s="198">
        <v>1.8454261E-2</v>
      </c>
      <c r="CT1999" s="198">
        <v>0.78058035000000003</v>
      </c>
      <c r="CU1999" s="197">
        <v>3.2739619999999999E-8</v>
      </c>
      <c r="CV1999" s="198">
        <v>1.8361760000000001E-2</v>
      </c>
    </row>
    <row r="2000" spans="1:100" ht="14.4">
      <c r="A2000" t="s">
        <v>925</v>
      </c>
      <c r="B2000" s="85" t="s">
        <v>919</v>
      </c>
      <c r="C2000" s="113" t="str">
        <f t="shared" si="835"/>
        <v>D.090.01.103</v>
      </c>
      <c r="D2000" s="9" t="s">
        <v>148</v>
      </c>
      <c r="E2000" s="112" t="s">
        <v>1142</v>
      </c>
      <c r="F2000" s="115" t="str">
        <f t="shared" si="836"/>
        <v>welding steel arc (MAG) 0.0536 kg electrode</v>
      </c>
      <c r="G2000" s="143">
        <f t="shared" si="822"/>
        <v>0.23544556666666666</v>
      </c>
      <c r="I2000" s="118">
        <f t="shared" si="823"/>
        <v>9.41796135433286E-2</v>
      </c>
      <c r="K2000" s="161">
        <f t="shared" si="824"/>
        <v>2.8412835839999998E-3</v>
      </c>
      <c r="L2000" s="161">
        <f t="shared" si="825"/>
        <v>2.9695932723299998E-2</v>
      </c>
      <c r="M2000" s="162">
        <f t="shared" si="826"/>
        <v>2.632556223602861E-2</v>
      </c>
      <c r="N2000" s="161">
        <v>3.5316834999999998E-2</v>
      </c>
      <c r="O2000" s="132">
        <v>2.7964571000000001E-2</v>
      </c>
      <c r="P2000" s="132">
        <v>1.5819348E-3</v>
      </c>
      <c r="Q2000" s="132">
        <v>2.6999406999999999E-3</v>
      </c>
      <c r="R2000" s="164">
        <v>6.6206969E-5</v>
      </c>
      <c r="S2000" s="164">
        <v>4.1872765999999997E-5</v>
      </c>
      <c r="T2000" s="164">
        <v>3.3263148999999997E-5</v>
      </c>
      <c r="U2000" s="132">
        <v>1.4720615000000001E-4</v>
      </c>
      <c r="V2000" s="132">
        <v>2.5906886E-2</v>
      </c>
      <c r="W2000" s="164">
        <v>1.6824551E-6</v>
      </c>
      <c r="X2000" s="132">
        <v>3.7083021999999999E-4</v>
      </c>
      <c r="Y2000" s="164">
        <v>5.3831819999999995E-7</v>
      </c>
      <c r="Z2000" s="164">
        <v>4.7846015999999999E-5</v>
      </c>
      <c r="AA2000" s="164">
        <v>2.8607825999999998E-14</v>
      </c>
      <c r="AC2000" s="118">
        <f t="shared" si="827"/>
        <v>3.5316834999999998E-2</v>
      </c>
      <c r="AD2000" s="118">
        <f t="shared" si="828"/>
        <v>3.2534995533999994E-2</v>
      </c>
      <c r="AE2000" s="118">
        <f t="shared" si="829"/>
        <v>2.9741557966000001E-2</v>
      </c>
      <c r="AF2000" s="118">
        <f t="shared" si="830"/>
        <v>2.9695932723299998E-2</v>
      </c>
      <c r="AG2000" s="118">
        <f t="shared" si="831"/>
        <v>2.6277716220028609E-2</v>
      </c>
      <c r="AI2000" s="69">
        <v>2.5661431000000001</v>
      </c>
      <c r="AJ2000" s="69">
        <v>2.5097858</v>
      </c>
      <c r="AK2000" s="69">
        <v>4.3426982000000003E-2</v>
      </c>
      <c r="AL2000" s="69">
        <v>0</v>
      </c>
      <c r="AM2000" s="69">
        <v>2.8711562000000002E-3</v>
      </c>
      <c r="AN2000" s="69">
        <v>7.0584150999999998E-3</v>
      </c>
      <c r="AO2000" s="69">
        <v>3.0007599999999999E-3</v>
      </c>
      <c r="AQ2000" s="116">
        <v>1.2421598000000001E-2</v>
      </c>
      <c r="AR2000" s="116">
        <v>1.1909418E-2</v>
      </c>
      <c r="AS2000" s="116">
        <v>3.3504191E-4</v>
      </c>
      <c r="AT2000" s="116">
        <v>1.771385E-4</v>
      </c>
      <c r="AU2000" s="150">
        <f t="shared" si="832"/>
        <v>7.1399388790191255E-7</v>
      </c>
      <c r="AV2000" s="150">
        <f t="shared" si="833"/>
        <v>1.2390603158980387E-9</v>
      </c>
      <c r="AW2000" s="163">
        <f t="shared" si="834"/>
        <v>2.4809313199999999E-2</v>
      </c>
      <c r="AX2000" s="196">
        <v>2.1851131E-7</v>
      </c>
      <c r="AY2000" s="196">
        <v>6.5930207000000001E-10</v>
      </c>
      <c r="AZ2000" s="196">
        <v>1.8013045000000001E-14</v>
      </c>
      <c r="BA2000" s="196">
        <v>1.395435E-17</v>
      </c>
      <c r="BB2000" s="196">
        <v>3.9581963000000004E-18</v>
      </c>
      <c r="BC2000" s="196">
        <v>9.8058683999999998E-11</v>
      </c>
      <c r="BD2000" s="196">
        <v>4.7584828000000002E-7</v>
      </c>
      <c r="BE2000" s="196">
        <v>2.0387427000000001E-11</v>
      </c>
      <c r="BF2000" s="196">
        <v>5.5395241000000002E-10</v>
      </c>
      <c r="BG2000" s="196">
        <v>5.1119273000000001E-12</v>
      </c>
      <c r="BH2000" s="196">
        <v>2.9077530999999997E-14</v>
      </c>
      <c r="BI2000" s="196">
        <v>1.9957156E-13</v>
      </c>
      <c r="BJ2000" s="196">
        <v>4.8120404999999997E-14</v>
      </c>
      <c r="BK2000" s="196">
        <v>1.1699056999999999E-14</v>
      </c>
      <c r="BL2000" s="196">
        <v>1.8504012999999999E-8</v>
      </c>
      <c r="BM2000" s="196">
        <v>1.0322262000000001E-9</v>
      </c>
      <c r="BN2000" s="196">
        <v>3.8647744E-23</v>
      </c>
      <c r="BO2000" s="108">
        <v>1.6996381999999999E-3</v>
      </c>
      <c r="BP2000" s="108">
        <v>2.3109675E-2</v>
      </c>
      <c r="BQ2000" s="108">
        <v>0</v>
      </c>
      <c r="BR2000" s="108">
        <v>0</v>
      </c>
      <c r="BS2000" s="108">
        <v>0</v>
      </c>
      <c r="BU2000" s="172">
        <v>1.8092133999999999E-5</v>
      </c>
      <c r="BV2000" s="172">
        <v>3.8267200999999998E-6</v>
      </c>
      <c r="BW2000" s="172">
        <v>6.5648472000000004E-6</v>
      </c>
      <c r="BX2000" s="172">
        <v>1.7825840999999999E-8</v>
      </c>
      <c r="BY2000" s="172">
        <v>3.1519797000000001E-6</v>
      </c>
      <c r="BZ2000" s="172">
        <v>1.4953681E-8</v>
      </c>
      <c r="CA2000" s="172">
        <v>1.3301120999999999E-7</v>
      </c>
      <c r="CB2000" s="172">
        <v>2.2696644E-8</v>
      </c>
      <c r="CC2000" s="172">
        <v>5.6827904E-8</v>
      </c>
      <c r="CD2000" s="172">
        <v>2.4012169000000001E-8</v>
      </c>
      <c r="CE2000" s="172">
        <v>1.1223743E-14</v>
      </c>
      <c r="CF2000" s="172">
        <v>8.5464556000000004E-20</v>
      </c>
      <c r="CG2000" s="172">
        <v>7.3381723999999996E-16</v>
      </c>
      <c r="CH2000" s="172">
        <v>7.6315239000000004E-7</v>
      </c>
      <c r="CI2000" s="172">
        <v>3.0541558000000001E-6</v>
      </c>
      <c r="CJ2000" s="172">
        <v>4.6195141000000001E-7</v>
      </c>
      <c r="CK2000" s="69">
        <v>0</v>
      </c>
      <c r="CM2000" s="197">
        <v>8.6560033000000004E-16</v>
      </c>
      <c r="CN2000" s="198">
        <v>0.23543068</v>
      </c>
      <c r="CO2000" s="198">
        <v>1.5976683000000001E-3</v>
      </c>
      <c r="CP2000" s="198">
        <v>2.6216157000000001E-3</v>
      </c>
      <c r="CQ2000" s="197">
        <v>7.9301118999999998E-9</v>
      </c>
      <c r="CR2000" s="197">
        <v>1.9363308999999999E-9</v>
      </c>
      <c r="CS2000" s="198">
        <v>1.5961181E-4</v>
      </c>
      <c r="CT2000" s="198">
        <v>8.0975826000000001E-2</v>
      </c>
      <c r="CU2000" s="197">
        <v>3.3950599000000001E-6</v>
      </c>
      <c r="CV2000" s="197">
        <v>1.5192945E-5</v>
      </c>
    </row>
    <row r="2001" spans="1:100" ht="14.4">
      <c r="A2001" t="s">
        <v>1923</v>
      </c>
      <c r="B2001" s="85" t="s">
        <v>919</v>
      </c>
      <c r="C2001" s="113" t="str">
        <f t="shared" si="835"/>
        <v>D.090.01.104</v>
      </c>
      <c r="D2001" s="9" t="s">
        <v>148</v>
      </c>
      <c r="E2001" s="112" t="s">
        <v>1142</v>
      </c>
      <c r="F2001" s="115" t="str">
        <f t="shared" si="836"/>
        <v>welding steel autogenious 0.0536 kg electrode</v>
      </c>
      <c r="G2001" s="143">
        <f t="shared" si="822"/>
        <v>0.18581520666666668</v>
      </c>
      <c r="I2001" s="118">
        <f t="shared" si="823"/>
        <v>8.6930204804239519E-2</v>
      </c>
      <c r="K2001" s="161">
        <f t="shared" si="824"/>
        <v>3.3411274350000002E-3</v>
      </c>
      <c r="L2001" s="161">
        <f t="shared" si="825"/>
        <v>2.9324001909234999E-2</v>
      </c>
      <c r="M2001" s="162">
        <f t="shared" si="826"/>
        <v>2.6392794460004521E-2</v>
      </c>
      <c r="N2001" s="161">
        <v>2.7872280999999999E-2</v>
      </c>
      <c r="O2001" s="132">
        <v>2.7577715999999999E-2</v>
      </c>
      <c r="P2001" s="132">
        <v>1.5400345E-3</v>
      </c>
      <c r="Q2001" s="132">
        <v>3.1894303000000001E-3</v>
      </c>
      <c r="R2001" s="164">
        <v>6.3439586999999999E-5</v>
      </c>
      <c r="S2001" s="164">
        <v>4.3421384E-5</v>
      </c>
      <c r="T2001" s="164">
        <v>4.4836163999999998E-5</v>
      </c>
      <c r="U2001" s="132">
        <v>2.0590102999999999E-4</v>
      </c>
      <c r="V2001" s="132">
        <v>2.5904594E-2</v>
      </c>
      <c r="W2001" s="164">
        <v>2.6577010000000002E-7</v>
      </c>
      <c r="X2001" s="132">
        <v>2.6752077E-4</v>
      </c>
      <c r="Y2001" s="164">
        <v>8.4609135E-8</v>
      </c>
      <c r="Z2001" s="132">
        <v>2.2067969E-4</v>
      </c>
      <c r="AA2001" s="164">
        <v>4.5190536000000001E-15</v>
      </c>
      <c r="AC2001" s="118">
        <f t="shared" si="827"/>
        <v>2.7872280999999999E-2</v>
      </c>
      <c r="AD2001" s="118">
        <f t="shared" si="828"/>
        <v>3.2664778964999995E-2</v>
      </c>
      <c r="AE2001" s="118">
        <f t="shared" si="829"/>
        <v>2.9544331219999997E-2</v>
      </c>
      <c r="AF2001" s="118">
        <f t="shared" si="830"/>
        <v>2.9324001909234999E-2</v>
      </c>
      <c r="AG2001" s="118">
        <f t="shared" si="831"/>
        <v>2.6172114770004522E-2</v>
      </c>
      <c r="AI2001" s="69">
        <v>2.0978601000000001</v>
      </c>
      <c r="AJ2001" s="69">
        <v>2.060651</v>
      </c>
      <c r="AK2001" s="69">
        <v>3.1416508000000003E-2</v>
      </c>
      <c r="AL2001" s="69">
        <v>0</v>
      </c>
      <c r="AM2001" s="69">
        <v>5.7822725000000004E-3</v>
      </c>
      <c r="AN2001" s="172">
        <v>7.8713062999999999E-6</v>
      </c>
      <c r="AO2001" s="172">
        <v>2.4499773000000001E-6</v>
      </c>
      <c r="AQ2001" s="116">
        <v>1.1332411000000001E-2</v>
      </c>
      <c r="AR2001" s="116">
        <v>1.0880498000000001E-2</v>
      </c>
      <c r="AS2001" s="116">
        <v>2.9281004000000001E-4</v>
      </c>
      <c r="AT2001" s="116">
        <v>1.5910258000000001E-4</v>
      </c>
      <c r="AU2001" s="150">
        <f t="shared" si="832"/>
        <v>6.5230806153882953E-7</v>
      </c>
      <c r="AV2001" s="150">
        <f t="shared" si="833"/>
        <v>1.0828773823530062E-9</v>
      </c>
      <c r="AW2001" s="163">
        <f t="shared" si="834"/>
        <v>2.2283274400000001E-2</v>
      </c>
      <c r="AX2001" s="196">
        <v>1.7243674000000001E-7</v>
      </c>
      <c r="AY2001" s="196">
        <v>5.2028326999999997E-10</v>
      </c>
      <c r="AZ2001" s="196">
        <v>1.4214882000000002E-14</v>
      </c>
      <c r="BA2001" s="196">
        <v>2.2043079999999998E-18</v>
      </c>
      <c r="BB2001" s="196">
        <v>6.2525902999999999E-19</v>
      </c>
      <c r="BC2001" s="196">
        <v>9.2481036000000004E-11</v>
      </c>
      <c r="BD2001" s="196">
        <v>4.6023107999999999E-7</v>
      </c>
      <c r="BE2001" s="196">
        <v>2.1083797000000001E-11</v>
      </c>
      <c r="BF2001" s="196">
        <v>5.3608867999999997E-10</v>
      </c>
      <c r="BG2001" s="196">
        <v>5.1119136000000002E-12</v>
      </c>
      <c r="BH2001" s="196">
        <v>2.9077118000000002E-14</v>
      </c>
      <c r="BI2001" s="196">
        <v>2.0618380999999999E-13</v>
      </c>
      <c r="BJ2001" s="196">
        <v>4.8473084000000001E-14</v>
      </c>
      <c r="BK2001" s="196">
        <v>1.1772859E-14</v>
      </c>
      <c r="BL2001" s="196">
        <v>1.8504428999999999E-8</v>
      </c>
      <c r="BM2001" s="196">
        <v>1.0433315E-9</v>
      </c>
      <c r="BN2001" s="196">
        <v>6.1050158000000002E-24</v>
      </c>
      <c r="BO2001" s="108">
        <v>1.6995744000000001E-3</v>
      </c>
      <c r="BP2001" s="108">
        <v>2.05837E-2</v>
      </c>
      <c r="BQ2001" s="108">
        <v>0</v>
      </c>
      <c r="BR2001" s="108">
        <v>0</v>
      </c>
      <c r="BS2001" s="108">
        <v>0</v>
      </c>
      <c r="BU2001" s="172">
        <v>1.6035157000000001E-5</v>
      </c>
      <c r="BV2001" s="172">
        <v>3.6960521999999999E-6</v>
      </c>
      <c r="BW2001" s="172">
        <v>5.1810209E-6</v>
      </c>
      <c r="BX2001" s="172">
        <v>2.5009673999999999E-8</v>
      </c>
      <c r="BY2001" s="172">
        <v>3.0542467999999998E-6</v>
      </c>
      <c r="BZ2001" s="172">
        <v>1.8641668000000001E-10</v>
      </c>
      <c r="CA2001" s="172">
        <v>1.3301090999999999E-7</v>
      </c>
      <c r="CB2001" s="172">
        <v>2.8296782000000001E-10</v>
      </c>
      <c r="CC2001" s="172">
        <v>5.9497956E-8</v>
      </c>
      <c r="CD2001" s="172">
        <v>3.3578265999999997E-8</v>
      </c>
      <c r="CE2001" s="172">
        <v>1.7729658000000001E-15</v>
      </c>
      <c r="CF2001" s="172">
        <v>1.3500464E-20</v>
      </c>
      <c r="CG2001" s="172">
        <v>1.1591791E-16</v>
      </c>
      <c r="CH2001" s="172">
        <v>8.4958236999999998E-7</v>
      </c>
      <c r="CI2001" s="172">
        <v>2.5417221999999998E-6</v>
      </c>
      <c r="CJ2001" s="172">
        <v>4.6096668E-7</v>
      </c>
      <c r="CK2001" s="69">
        <v>0</v>
      </c>
      <c r="CM2001" s="197">
        <v>1.3673511E-16</v>
      </c>
      <c r="CN2001" s="198">
        <v>0.18581501</v>
      </c>
      <c r="CO2001" s="198">
        <v>1.1591055000000001E-3</v>
      </c>
      <c r="CP2001" s="198">
        <v>2.5288277999999998E-3</v>
      </c>
      <c r="CQ2001" s="197">
        <v>7.9331471999999996E-9</v>
      </c>
      <c r="CR2001" s="197">
        <v>2.3008446999999999E-9</v>
      </c>
      <c r="CS2001" s="198">
        <v>1.545327E-4</v>
      </c>
      <c r="CT2001" s="198">
        <v>8.1273381000000006E-2</v>
      </c>
      <c r="CU2001" s="197">
        <v>3.3950508000000002E-6</v>
      </c>
      <c r="CV2001" s="197">
        <v>9.9995161000000001E-6</v>
      </c>
    </row>
    <row r="2002" spans="1:100" ht="14.4">
      <c r="A2002" t="s">
        <v>4043</v>
      </c>
      <c r="B2002" s="85" t="s">
        <v>919</v>
      </c>
      <c r="C2002" s="113" t="str">
        <f t="shared" si="835"/>
        <v>D.090.01.105</v>
      </c>
      <c r="D2002" s="9" t="s">
        <v>148</v>
      </c>
      <c r="E2002" s="112" t="s">
        <v>2613</v>
      </c>
      <c r="F2002" s="115" t="str">
        <f t="shared" si="836"/>
        <v>Electric SMAW welding ("Rutile") steel per kg deposited welding material (electrode)</v>
      </c>
      <c r="G2002" s="143">
        <f t="shared" si="822"/>
        <v>5.5543535333333329</v>
      </c>
      <c r="I2002" s="118">
        <f t="shared" si="823"/>
        <v>2.9599152318480124</v>
      </c>
      <c r="K2002" s="161">
        <f t="shared" si="824"/>
        <v>3.64316924555E-2</v>
      </c>
      <c r="L2002" s="161">
        <f t="shared" si="825"/>
        <v>0.127518060392</v>
      </c>
      <c r="M2002" s="162">
        <f t="shared" si="826"/>
        <v>1.9628124490005121</v>
      </c>
      <c r="N2002" s="161">
        <v>0.83315302999999996</v>
      </c>
      <c r="O2002" s="132">
        <v>8.9420800999999994E-2</v>
      </c>
      <c r="P2002" s="132">
        <v>3.771364E-2</v>
      </c>
      <c r="Q2002" s="132">
        <v>3.4529117999999998E-2</v>
      </c>
      <c r="R2002" s="132">
        <v>1.8196461000000001E-3</v>
      </c>
      <c r="S2002" s="164">
        <v>7.9261255E-6</v>
      </c>
      <c r="T2002" s="164">
        <v>7.500223E-5</v>
      </c>
      <c r="U2002" s="132">
        <v>3.2124672999999998E-4</v>
      </c>
      <c r="V2002" s="132">
        <v>1.9010754999999999</v>
      </c>
      <c r="W2002" s="164">
        <v>5.1277752000000001E-5</v>
      </c>
      <c r="X2002" s="132">
        <v>4.3699646000000002E-2</v>
      </c>
      <c r="Y2002" s="164">
        <v>1.109491E-5</v>
      </c>
      <c r="Z2002" s="132">
        <v>1.8037303000000001E-2</v>
      </c>
      <c r="AA2002" s="164">
        <v>5.1211347999999996E-13</v>
      </c>
      <c r="AC2002" s="118">
        <f t="shared" si="827"/>
        <v>0.83315302999999996</v>
      </c>
      <c r="AD2002" s="118">
        <f t="shared" si="828"/>
        <v>0.16388738018549998</v>
      </c>
      <c r="AE2002" s="118">
        <f t="shared" si="829"/>
        <v>0.14549299072999999</v>
      </c>
      <c r="AF2002" s="118">
        <f t="shared" si="830"/>
        <v>0.127518060392</v>
      </c>
      <c r="AG2002" s="118">
        <f t="shared" si="831"/>
        <v>1.944775146000512</v>
      </c>
      <c r="AI2002" s="69">
        <v>74.677704000000006</v>
      </c>
      <c r="AJ2002" s="69">
        <v>63.506137000000003</v>
      </c>
      <c r="AK2002" s="69">
        <v>5.3762226999999996</v>
      </c>
      <c r="AL2002" s="69">
        <v>0</v>
      </c>
      <c r="AM2002" s="69">
        <v>1.2939588</v>
      </c>
      <c r="AN2002" s="69">
        <v>3.1598668000000001</v>
      </c>
      <c r="AO2002" s="69">
        <v>1.3415191</v>
      </c>
      <c r="AQ2002" s="116">
        <v>0.11538776000000001</v>
      </c>
      <c r="AR2002" s="116">
        <v>0.1069546</v>
      </c>
      <c r="AS2002" s="116">
        <v>4.7333315999999997E-3</v>
      </c>
      <c r="AT2002" s="116">
        <v>3.6998234999999998E-3</v>
      </c>
      <c r="AU2002" s="150">
        <f t="shared" si="832"/>
        <v>6.4121464388909551E-6</v>
      </c>
      <c r="AV2002" s="150">
        <f t="shared" si="833"/>
        <v>1.7504924747836511E-8</v>
      </c>
      <c r="AW2002" s="163">
        <f t="shared" si="834"/>
        <v>0.51818256799999995</v>
      </c>
      <c r="AX2002" s="196">
        <v>5.1551307999999999E-6</v>
      </c>
      <c r="AY2002" s="196">
        <v>1.5554301000000001E-8</v>
      </c>
      <c r="AZ2002" s="196">
        <v>4.2496458E-13</v>
      </c>
      <c r="BA2002" s="196">
        <v>2.4979915999999999E-16</v>
      </c>
      <c r="BB2002" s="196">
        <v>7.0856335000000001E-17</v>
      </c>
      <c r="BC2002" s="196">
        <v>2.1432356E-9</v>
      </c>
      <c r="BD2002" s="196">
        <v>1.2214685E-6</v>
      </c>
      <c r="BE2002" s="196">
        <v>3.6323449999999998E-10</v>
      </c>
      <c r="BF2002" s="196">
        <v>1.3923341E-9</v>
      </c>
      <c r="BG2002" s="196">
        <v>4.5128138999999996E-16</v>
      </c>
      <c r="BH2002" s="196">
        <v>4.7702662999999995E-13</v>
      </c>
      <c r="BI2002" s="196">
        <v>1.1696191000000001E-13</v>
      </c>
      <c r="BJ2002" s="196">
        <v>4.5789997E-14</v>
      </c>
      <c r="BK2002" s="196">
        <v>9.8512742999999997E-16</v>
      </c>
      <c r="BL2002" s="196">
        <v>1.9349223000000001E-12</v>
      </c>
      <c r="BM2002" s="196">
        <v>4.4770048E-11</v>
      </c>
      <c r="BN2002" s="196">
        <v>6.9183973999999997E-22</v>
      </c>
      <c r="BO2002" s="108">
        <v>3.3425957999999999E-2</v>
      </c>
      <c r="BP2002" s="108">
        <v>0.48475660999999998</v>
      </c>
      <c r="BQ2002" s="196">
        <v>3.3357198000000002E-8</v>
      </c>
      <c r="BR2002" s="196">
        <v>1.9383993999999999E-10</v>
      </c>
      <c r="BS2002" s="196">
        <v>1.4902831000000001E-13</v>
      </c>
      <c r="BU2002" s="69">
        <v>2.7813499999999999E-4</v>
      </c>
      <c r="BV2002" s="172">
        <v>1.0078851E-5</v>
      </c>
      <c r="BW2002" s="69">
        <v>1.5487011000000001E-4</v>
      </c>
      <c r="BX2002" s="172">
        <v>4.7131537000000003E-8</v>
      </c>
      <c r="BY2002" s="172">
        <v>8.7670114000000008E-6</v>
      </c>
      <c r="BZ2002" s="172">
        <v>9.424158E-7</v>
      </c>
      <c r="CA2002" s="172">
        <v>1.0529699E-11</v>
      </c>
      <c r="CB2002" s="172">
        <v>1.4329134999999999E-6</v>
      </c>
      <c r="CC2002" s="172">
        <v>1.2743286000000001E-8</v>
      </c>
      <c r="CD2002" s="172">
        <v>8.6665975000000005E-8</v>
      </c>
      <c r="CE2002" s="172">
        <v>2.0091810999999999E-13</v>
      </c>
      <c r="CF2002" s="172">
        <v>1.5299152999999999E-18</v>
      </c>
      <c r="CG2002" s="172">
        <v>1.3136185E-14</v>
      </c>
      <c r="CH2002" s="172">
        <v>7.1687432999999996E-6</v>
      </c>
      <c r="CI2002" s="172">
        <v>8.2076693000000001E-5</v>
      </c>
      <c r="CJ2002" s="172">
        <v>4.7362332E-7</v>
      </c>
      <c r="CK2002" s="172">
        <v>1.2178083E-5</v>
      </c>
      <c r="CM2002" s="197">
        <v>1.5495256999999999E-14</v>
      </c>
      <c r="CN2002" s="198">
        <v>5.5537764000000003</v>
      </c>
      <c r="CO2002" s="198">
        <v>3.8336623E-2</v>
      </c>
      <c r="CP2002" s="198">
        <v>7.1114966000000003E-3</v>
      </c>
      <c r="CQ2002" s="197">
        <v>1.0055545000000001E-11</v>
      </c>
      <c r="CR2002" s="197">
        <v>1.2127801000000001E-9</v>
      </c>
      <c r="CS2002" s="198">
        <v>4.1055505000000002E-4</v>
      </c>
      <c r="CT2002" s="198">
        <v>1.0216665E-2</v>
      </c>
      <c r="CU2002" s="197">
        <v>3.0106758999999999E-10</v>
      </c>
      <c r="CV2002" s="198">
        <v>4.9492109999999998E-4</v>
      </c>
    </row>
    <row r="2003" spans="1:100" ht="14.4">
      <c r="B2003" s="85"/>
      <c r="C2003" s="113"/>
      <c r="D2003" s="1" t="s">
        <v>21</v>
      </c>
      <c r="E2003" s="112"/>
      <c r="S2003" s="3"/>
      <c r="T2003" s="3"/>
      <c r="W2003" s="3"/>
      <c r="Y2003" s="3"/>
      <c r="AA2003" s="3"/>
      <c r="AC2003" s="142"/>
      <c r="AD2003" s="142"/>
      <c r="AE2003" s="142"/>
      <c r="AF2003" s="142"/>
      <c r="AG2003" s="142"/>
      <c r="AU2003" s="86"/>
      <c r="AV2003" s="86"/>
      <c r="AW2003" s="86"/>
      <c r="AX2003" s="3"/>
      <c r="AY2003" s="3"/>
      <c r="AZ2003" s="3"/>
      <c r="BA2003" s="3"/>
      <c r="BB2003" s="3"/>
      <c r="BC2003" s="3"/>
      <c r="BD2003" s="3"/>
      <c r="BE2003" s="3"/>
      <c r="BF2003" s="3"/>
      <c r="BG2003" s="3"/>
      <c r="BH2003" s="3"/>
      <c r="BI2003" s="3"/>
      <c r="BJ2003" s="3"/>
      <c r="BK2003" s="3"/>
      <c r="BL2003" s="3"/>
      <c r="BM2003" s="3"/>
      <c r="BN2003" s="3"/>
      <c r="BQ2003" s="3"/>
      <c r="BR2003" s="3"/>
      <c r="BS2003" s="3"/>
      <c r="BV2003" s="3"/>
      <c r="BX2003" s="3"/>
      <c r="BY2003" s="3"/>
      <c r="BZ2003" s="3"/>
      <c r="CA2003" s="3"/>
      <c r="CB2003" s="3"/>
      <c r="CC2003" s="3"/>
      <c r="CD2003" s="3"/>
      <c r="CE2003" s="3"/>
      <c r="CF2003" s="3"/>
      <c r="CG2003" s="3"/>
      <c r="CH2003" s="3"/>
      <c r="CI2003" s="3"/>
      <c r="CJ2003" s="3"/>
      <c r="CK2003" s="3"/>
      <c r="CM2003" s="3"/>
      <c r="CQ2003" s="3"/>
      <c r="CR2003" s="3"/>
      <c r="CU2003" s="3"/>
    </row>
    <row r="2004" spans="1:100" ht="14.4">
      <c r="A2004" t="s">
        <v>926</v>
      </c>
      <c r="B2004" s="85" t="s">
        <v>919</v>
      </c>
      <c r="C2004" s="113" t="str">
        <f t="shared" ref="C2004:C2064" si="837">MID(A2004,1,12)</f>
        <v>D.100.01.101</v>
      </c>
      <c r="D2004" s="9" t="s">
        <v>21</v>
      </c>
      <c r="E2004" s="112" t="s">
        <v>361</v>
      </c>
      <c r="F2004" s="115" t="str">
        <f t="shared" ref="F2004:F2064" si="838">MID(A2004, 21,85)</f>
        <v>Anodising</v>
      </c>
      <c r="G2004" s="143">
        <f t="shared" si="822"/>
        <v>2.1486036000000004</v>
      </c>
      <c r="I2004" s="118">
        <f t="shared" si="823"/>
        <v>0.392365418588703</v>
      </c>
      <c r="K2004" s="161">
        <f t="shared" si="824"/>
        <v>7.6187703519999999E-3</v>
      </c>
      <c r="L2004" s="161">
        <f t="shared" si="825"/>
        <v>3.7283384746702994E-2</v>
      </c>
      <c r="M2004" s="162">
        <f t="shared" si="826"/>
        <v>2.517272349E-2</v>
      </c>
      <c r="N2004" s="161">
        <v>0.32229054000000001</v>
      </c>
      <c r="O2004" s="132">
        <v>2.0224604E-2</v>
      </c>
      <c r="P2004" s="132">
        <v>1.118515E-2</v>
      </c>
      <c r="Q2004" s="132">
        <v>6.5294641E-3</v>
      </c>
      <c r="R2004" s="132">
        <v>7.2140124999999996E-4</v>
      </c>
      <c r="S2004" s="132">
        <v>3.4906755999999998E-4</v>
      </c>
      <c r="T2004" s="164">
        <v>1.8837441999999998E-5</v>
      </c>
      <c r="U2004" s="132">
        <v>5.8735391000000001E-3</v>
      </c>
      <c r="V2004" s="132">
        <v>5.2117549000000002E-4</v>
      </c>
      <c r="W2004" s="132">
        <v>0</v>
      </c>
      <c r="X2004" s="132">
        <v>2.4651547999999999E-2</v>
      </c>
      <c r="Y2004" s="164">
        <v>9.1646702999999995E-8</v>
      </c>
      <c r="Z2004" s="132">
        <v>0</v>
      </c>
      <c r="AA2004" s="132">
        <v>0</v>
      </c>
      <c r="AC2004" s="118">
        <f t="shared" si="827"/>
        <v>0.32229054000000001</v>
      </c>
      <c r="AD2004" s="118">
        <f t="shared" si="828"/>
        <v>4.4902063451999999E-2</v>
      </c>
      <c r="AE2004" s="118">
        <f t="shared" si="829"/>
        <v>3.7283293099999996E-2</v>
      </c>
      <c r="AF2004" s="118">
        <f t="shared" si="830"/>
        <v>3.7283384746703001E-2</v>
      </c>
      <c r="AG2004" s="118">
        <f t="shared" si="831"/>
        <v>2.517272349E-2</v>
      </c>
      <c r="AI2004" s="69">
        <v>43.586762</v>
      </c>
      <c r="AJ2004" s="69">
        <v>37.223407000000002</v>
      </c>
      <c r="AK2004" s="69">
        <v>3.0627677000000002</v>
      </c>
      <c r="AL2004" s="69">
        <v>0</v>
      </c>
      <c r="AM2004" s="69">
        <v>0.73785376999999996</v>
      </c>
      <c r="AN2004" s="69">
        <v>1.7987697</v>
      </c>
      <c r="AO2004" s="69">
        <v>0.76396368000000003</v>
      </c>
      <c r="AQ2004" s="116">
        <v>4.4443965000000002E-2</v>
      </c>
      <c r="AR2004" s="116">
        <v>4.0788139000000001E-2</v>
      </c>
      <c r="AS2004" s="116">
        <v>1.7987239E-3</v>
      </c>
      <c r="AT2004" s="116">
        <v>1.8571019E-3</v>
      </c>
      <c r="AU2004" s="150">
        <f t="shared" si="832"/>
        <v>2.4453320407239996E-6</v>
      </c>
      <c r="AV2004" s="150">
        <f t="shared" si="833"/>
        <v>6.6520855456274999E-9</v>
      </c>
      <c r="AW2004" s="163">
        <f t="shared" si="834"/>
        <v>0.26009830648400001</v>
      </c>
      <c r="AX2004" s="196">
        <v>1.9942633999999999E-6</v>
      </c>
      <c r="AY2004" s="196">
        <v>6.0171881999999998E-9</v>
      </c>
      <c r="AZ2004" s="196">
        <v>1.6439759E-13</v>
      </c>
      <c r="BA2004" s="108">
        <v>0</v>
      </c>
      <c r="BB2004" s="108">
        <v>0</v>
      </c>
      <c r="BC2004" s="196">
        <v>8.9638703999999999E-10</v>
      </c>
      <c r="BD2004" s="196">
        <v>4.4554288000000002E-7</v>
      </c>
      <c r="BE2004" s="196">
        <v>1.2847256E-10</v>
      </c>
      <c r="BF2004" s="196">
        <v>5.0163777000000003E-10</v>
      </c>
      <c r="BG2004" s="108">
        <v>0</v>
      </c>
      <c r="BH2004" s="108">
        <v>0</v>
      </c>
      <c r="BI2004" s="196">
        <v>7.7609075000000006E-15</v>
      </c>
      <c r="BJ2004" s="196">
        <v>3.9127157999999999E-12</v>
      </c>
      <c r="BK2004" s="196">
        <v>7.0214132999999998E-13</v>
      </c>
      <c r="BL2004" s="196">
        <v>4.5488553000000001E-9</v>
      </c>
      <c r="BM2004" s="196">
        <v>8.0518383999999995E-11</v>
      </c>
      <c r="BN2004" s="108">
        <v>0</v>
      </c>
      <c r="BO2004" s="196">
        <v>1.0726483999999999E-5</v>
      </c>
      <c r="BP2004" s="108">
        <v>0.26008757999999998</v>
      </c>
      <c r="BQ2004" s="108">
        <v>0</v>
      </c>
      <c r="BR2004" s="108">
        <v>0</v>
      </c>
      <c r="BS2004" s="108">
        <v>0</v>
      </c>
      <c r="BU2004" s="69">
        <v>1.1848595E-4</v>
      </c>
      <c r="BV2004" s="172">
        <v>3.7482071999999998E-6</v>
      </c>
      <c r="BW2004" s="172">
        <v>5.9908770000000003E-5</v>
      </c>
      <c r="BX2004" s="172">
        <v>6.8829947999999996E-7</v>
      </c>
      <c r="BY2004" s="172">
        <v>3.3083472999999998E-6</v>
      </c>
      <c r="BZ2004" s="172">
        <v>5.6978363999999998E-7</v>
      </c>
      <c r="CA2004" s="69">
        <v>0</v>
      </c>
      <c r="CB2004" s="172">
        <v>8.6480895000000003E-7</v>
      </c>
      <c r="CC2004" s="172">
        <v>4.6921375999999999E-7</v>
      </c>
      <c r="CD2004" s="172">
        <v>1.7439317E-8</v>
      </c>
      <c r="CE2004" s="69">
        <v>0</v>
      </c>
      <c r="CF2004" s="69">
        <v>0</v>
      </c>
      <c r="CG2004" s="69">
        <v>0</v>
      </c>
      <c r="CH2004" s="172">
        <v>1.4396149E-6</v>
      </c>
      <c r="CI2004" s="172">
        <v>4.7221676999999999E-5</v>
      </c>
      <c r="CJ2004" s="172">
        <v>2.4979074999999998E-7</v>
      </c>
      <c r="CK2004" s="69">
        <v>0</v>
      </c>
      <c r="CM2004" s="198">
        <v>0</v>
      </c>
      <c r="CN2004" s="198">
        <v>2.1483034999999999</v>
      </c>
      <c r="CO2004" s="198">
        <v>2.0240109999999999E-2</v>
      </c>
      <c r="CP2004" s="198">
        <v>2.6951492000000001E-3</v>
      </c>
      <c r="CQ2004" s="197">
        <v>2.3016233E-9</v>
      </c>
      <c r="CR2004" s="197">
        <v>5.6781239000000002E-10</v>
      </c>
      <c r="CS2004" s="198">
        <v>1.4830487999999999E-4</v>
      </c>
      <c r="CT2004" s="198">
        <v>2.6825996999999999</v>
      </c>
      <c r="CU2004" s="198">
        <v>0</v>
      </c>
      <c r="CV2004" s="198">
        <v>2.0037793999999999E-4</v>
      </c>
    </row>
    <row r="2005" spans="1:100" ht="14.4">
      <c r="A2005" t="s">
        <v>927</v>
      </c>
      <c r="B2005" s="85" t="s">
        <v>919</v>
      </c>
      <c r="C2005" s="113" t="str">
        <f t="shared" si="837"/>
        <v>D.100.01.102</v>
      </c>
      <c r="D2005" s="9" t="s">
        <v>21</v>
      </c>
      <c r="E2005" s="112" t="s">
        <v>1142</v>
      </c>
      <c r="F2005" s="115" t="str">
        <f t="shared" si="838"/>
        <v>Autogenuous welding Al 1</v>
      </c>
      <c r="G2005" s="143">
        <f t="shared" si="822"/>
        <v>0.5460530400000001</v>
      </c>
      <c r="I2005" s="118">
        <f t="shared" si="823"/>
        <v>0.10669888715</v>
      </c>
      <c r="K2005" s="161">
        <f t="shared" si="824"/>
        <v>2.1486487899999998E-3</v>
      </c>
      <c r="L2005" s="161">
        <f t="shared" si="825"/>
        <v>7.4526894999999999E-3</v>
      </c>
      <c r="M2005" s="162">
        <f t="shared" si="826"/>
        <v>1.518959286E-2</v>
      </c>
      <c r="N2005" s="161">
        <v>8.1907956000000004E-2</v>
      </c>
      <c r="O2005" s="132">
        <v>3.168087E-3</v>
      </c>
      <c r="P2005" s="132">
        <v>4.2846024999999999E-3</v>
      </c>
      <c r="Q2005" s="132">
        <v>1.8359835E-3</v>
      </c>
      <c r="R2005" s="132">
        <v>3.1266528999999998E-4</v>
      </c>
      <c r="S2005" s="132">
        <v>0</v>
      </c>
      <c r="T2005" s="132">
        <v>0</v>
      </c>
      <c r="U2005" s="132">
        <v>0</v>
      </c>
      <c r="V2005" s="132">
        <v>3.1276686E-4</v>
      </c>
      <c r="W2005" s="132">
        <v>0</v>
      </c>
      <c r="X2005" s="132">
        <v>1.4876825999999999E-2</v>
      </c>
      <c r="Y2005" s="132">
        <v>0</v>
      </c>
      <c r="Z2005" s="132">
        <v>0</v>
      </c>
      <c r="AA2005" s="132">
        <v>0</v>
      </c>
      <c r="AC2005" s="118">
        <f t="shared" si="827"/>
        <v>8.1907956000000004E-2</v>
      </c>
      <c r="AD2005" s="118">
        <f t="shared" si="828"/>
        <v>9.6013382900000006E-3</v>
      </c>
      <c r="AE2005" s="118">
        <f t="shared" si="829"/>
        <v>7.4526894999999999E-3</v>
      </c>
      <c r="AF2005" s="118">
        <f t="shared" si="830"/>
        <v>7.4526894999999999E-3</v>
      </c>
      <c r="AG2005" s="118">
        <f t="shared" si="831"/>
        <v>1.518959286E-2</v>
      </c>
      <c r="AI2005" s="69">
        <v>9.7047702000000005</v>
      </c>
      <c r="AJ2005" s="69">
        <v>5.8638846999999998</v>
      </c>
      <c r="AK2005" s="69">
        <v>1.8483328999999999</v>
      </c>
      <c r="AL2005" s="69">
        <v>0</v>
      </c>
      <c r="AM2005" s="69">
        <v>0.44558168999999997</v>
      </c>
      <c r="AN2005" s="69">
        <v>1.0859596</v>
      </c>
      <c r="AO2005" s="69">
        <v>0.46101122999999999</v>
      </c>
      <c r="AQ2005" s="116">
        <v>1.0475639E-2</v>
      </c>
      <c r="AR2005" s="116">
        <v>9.8447012999999996E-3</v>
      </c>
      <c r="AS2005" s="116">
        <v>4.4821478999999999E-4</v>
      </c>
      <c r="AT2005" s="116">
        <v>1.8272241E-4</v>
      </c>
      <c r="AU2005" s="150">
        <f t="shared" si="832"/>
        <v>5.9020991253999996E-7</v>
      </c>
      <c r="AV2005" s="150">
        <f t="shared" si="833"/>
        <v>1.6575990700569997E-9</v>
      </c>
      <c r="AW2005" s="163">
        <f t="shared" si="834"/>
        <v>2.55913747257E-2</v>
      </c>
      <c r="AX2005" s="196">
        <v>5.0673721999999997E-7</v>
      </c>
      <c r="AY2005" s="196">
        <v>1.5289484999999999E-9</v>
      </c>
      <c r="AZ2005" s="196">
        <v>4.1773057E-14</v>
      </c>
      <c r="BA2005" s="108">
        <v>0</v>
      </c>
      <c r="BB2005" s="108">
        <v>0</v>
      </c>
      <c r="BC2005" s="196">
        <v>2.7299753999999999E-10</v>
      </c>
      <c r="BD2005" s="196">
        <v>8.3199694999999996E-8</v>
      </c>
      <c r="BE2005" s="196">
        <v>3.8699650999999998E-11</v>
      </c>
      <c r="BF2005" s="196">
        <v>8.9909146000000001E-11</v>
      </c>
      <c r="BG2005" s="108">
        <v>0</v>
      </c>
      <c r="BH2005" s="108">
        <v>0</v>
      </c>
      <c r="BI2005" s="108">
        <v>0</v>
      </c>
      <c r="BJ2005" s="108">
        <v>0</v>
      </c>
      <c r="BK2005" s="108">
        <v>0</v>
      </c>
      <c r="BL2005" s="108">
        <v>0</v>
      </c>
      <c r="BM2005" s="108">
        <v>0</v>
      </c>
      <c r="BN2005" s="108">
        <v>0</v>
      </c>
      <c r="BO2005" s="196">
        <v>6.3127257000000002E-6</v>
      </c>
      <c r="BP2005" s="108">
        <v>2.5585061999999999E-2</v>
      </c>
      <c r="BQ2005" s="108">
        <v>0</v>
      </c>
      <c r="BR2005" s="108">
        <v>0</v>
      </c>
      <c r="BS2005" s="108">
        <v>0</v>
      </c>
      <c r="BU2005" s="172">
        <v>2.6971044E-5</v>
      </c>
      <c r="BV2005" s="172">
        <v>7.0973908000000005E-7</v>
      </c>
      <c r="BW2005" s="172">
        <v>1.5225408E-5</v>
      </c>
      <c r="BX2005" s="69">
        <v>0</v>
      </c>
      <c r="BY2005" s="172">
        <v>7.3270550999999997E-7</v>
      </c>
      <c r="BZ2005" s="172">
        <v>1.7673352999999999E-7</v>
      </c>
      <c r="CA2005" s="69">
        <v>0</v>
      </c>
      <c r="CB2005" s="172">
        <v>2.6824345999999998E-7</v>
      </c>
      <c r="CC2005" s="69">
        <v>0</v>
      </c>
      <c r="CD2005" s="69">
        <v>0</v>
      </c>
      <c r="CE2005" s="69">
        <v>0</v>
      </c>
      <c r="CF2005" s="69">
        <v>0</v>
      </c>
      <c r="CG2005" s="69">
        <v>0</v>
      </c>
      <c r="CH2005" s="172">
        <v>3.8095144000000002E-7</v>
      </c>
      <c r="CI2005" s="172">
        <v>9.3264178000000004E-6</v>
      </c>
      <c r="CJ2005" s="172">
        <v>1.5084585999999999E-7</v>
      </c>
      <c r="CK2005" s="69">
        <v>0</v>
      </c>
      <c r="CM2005" s="198">
        <v>0</v>
      </c>
      <c r="CN2005" s="198">
        <v>0.54605303999999999</v>
      </c>
      <c r="CO2005" s="198">
        <v>7.4369329999999997E-3</v>
      </c>
      <c r="CP2005" s="198">
        <v>5.2612712999999995E-4</v>
      </c>
      <c r="CQ2005" s="198">
        <v>0</v>
      </c>
      <c r="CR2005" s="198">
        <v>0</v>
      </c>
      <c r="CS2005" s="197">
        <v>2.9282778E-5</v>
      </c>
      <c r="CT2005" s="198">
        <v>0</v>
      </c>
      <c r="CU2005" s="198">
        <v>0</v>
      </c>
      <c r="CV2005" s="197">
        <v>6.2152539999999994E-5</v>
      </c>
    </row>
    <row r="2006" spans="1:100" ht="14.4">
      <c r="A2006" t="s">
        <v>928</v>
      </c>
      <c r="B2006" s="85" t="s">
        <v>919</v>
      </c>
      <c r="C2006" s="113" t="str">
        <f t="shared" si="837"/>
        <v>D.100.01.103</v>
      </c>
      <c r="D2006" s="9" t="s">
        <v>21</v>
      </c>
      <c r="E2006" s="112" t="s">
        <v>1142</v>
      </c>
      <c r="F2006" s="115" t="str">
        <f t="shared" si="838"/>
        <v>Autogenuous welding Al 2</v>
      </c>
      <c r="G2006" s="143">
        <f t="shared" si="822"/>
        <v>1.4893383333333334</v>
      </c>
      <c r="I2006" s="118">
        <f t="shared" si="823"/>
        <v>0.29101704523999999</v>
      </c>
      <c r="K2006" s="161">
        <f t="shared" si="824"/>
        <v>5.8603554500000002E-3</v>
      </c>
      <c r="L2006" s="161">
        <f t="shared" si="825"/>
        <v>2.0326919400000001E-2</v>
      </c>
      <c r="M2006" s="162">
        <f t="shared" si="826"/>
        <v>4.1429020390000001E-2</v>
      </c>
      <c r="N2006" s="161">
        <v>0.22340075000000001</v>
      </c>
      <c r="O2006" s="132">
        <v>8.6408334000000007E-3</v>
      </c>
      <c r="P2006" s="132">
        <v>1.1686086E-2</v>
      </c>
      <c r="Q2006" s="132">
        <v>5.0075731E-3</v>
      </c>
      <c r="R2006" s="132">
        <v>8.5278234999999997E-4</v>
      </c>
      <c r="S2006" s="132">
        <v>0</v>
      </c>
      <c r="T2006" s="132">
        <v>0</v>
      </c>
      <c r="U2006" s="132">
        <v>0</v>
      </c>
      <c r="V2006" s="132">
        <v>8.5305939000000005E-4</v>
      </c>
      <c r="W2006" s="132">
        <v>0</v>
      </c>
      <c r="X2006" s="132">
        <v>4.0575961000000001E-2</v>
      </c>
      <c r="Y2006" s="132">
        <v>0</v>
      </c>
      <c r="Z2006" s="132">
        <v>0</v>
      </c>
      <c r="AA2006" s="132">
        <v>0</v>
      </c>
      <c r="AC2006" s="118">
        <f t="shared" si="827"/>
        <v>0.22340075000000001</v>
      </c>
      <c r="AD2006" s="118">
        <f t="shared" si="828"/>
        <v>2.6187274850000001E-2</v>
      </c>
      <c r="AE2006" s="118">
        <f t="shared" si="829"/>
        <v>2.0326919400000001E-2</v>
      </c>
      <c r="AF2006" s="118">
        <f t="shared" si="830"/>
        <v>2.0326919400000001E-2</v>
      </c>
      <c r="AG2006" s="118">
        <f t="shared" si="831"/>
        <v>4.1429020390000001E-2</v>
      </c>
      <c r="AI2006" s="69">
        <v>26.469380999999998</v>
      </c>
      <c r="AJ2006" s="69">
        <v>15.993516</v>
      </c>
      <c r="AK2006" s="69">
        <v>5.0412558000000001</v>
      </c>
      <c r="AL2006" s="69">
        <v>0</v>
      </c>
      <c r="AM2006" s="69">
        <v>1.2153067</v>
      </c>
      <c r="AN2006" s="69">
        <v>2.9619122999999998</v>
      </c>
      <c r="AO2006" s="69">
        <v>1.2573901000000001</v>
      </c>
      <c r="AQ2006" s="116">
        <v>2.8571894E-2</v>
      </c>
      <c r="AR2006" s="116">
        <v>2.6851038000000001E-2</v>
      </c>
      <c r="AS2006" s="116">
        <v>1.2224883E-3</v>
      </c>
      <c r="AT2006" s="116">
        <v>4.9836824000000003E-4</v>
      </c>
      <c r="AU2006" s="150">
        <f t="shared" si="832"/>
        <v>1.6097745101200001E-6</v>
      </c>
      <c r="AV2006" s="150">
        <f t="shared" si="833"/>
        <v>4.5210367043800005E-9</v>
      </c>
      <c r="AW2006" s="163">
        <f t="shared" si="834"/>
        <v>6.9799473712000001E-2</v>
      </c>
      <c r="AX2006" s="196">
        <v>1.382106E-6</v>
      </c>
      <c r="AY2006" s="196">
        <v>4.1701473000000001E-9</v>
      </c>
      <c r="AZ2006" s="196">
        <v>1.1393437999999999E-13</v>
      </c>
      <c r="BA2006" s="108">
        <v>0</v>
      </c>
      <c r="BB2006" s="108">
        <v>0</v>
      </c>
      <c r="BC2006" s="196">
        <v>7.4459012000000003E-10</v>
      </c>
      <c r="BD2006" s="196">
        <v>2.2692392E-7</v>
      </c>
      <c r="BE2006" s="196">
        <v>1.0555179E-10</v>
      </c>
      <c r="BF2006" s="196">
        <v>2.4522368000000001E-10</v>
      </c>
      <c r="BG2006" s="108">
        <v>0</v>
      </c>
      <c r="BH2006" s="108">
        <v>0</v>
      </c>
      <c r="BI2006" s="108">
        <v>0</v>
      </c>
      <c r="BJ2006" s="108">
        <v>0</v>
      </c>
      <c r="BK2006" s="108">
        <v>0</v>
      </c>
      <c r="BL2006" s="108">
        <v>0</v>
      </c>
      <c r="BM2006" s="108">
        <v>0</v>
      </c>
      <c r="BN2006" s="108">
        <v>0</v>
      </c>
      <c r="BO2006" s="196">
        <v>1.7217711999999999E-5</v>
      </c>
      <c r="BP2006" s="108">
        <v>6.9782256000000001E-2</v>
      </c>
      <c r="BQ2006" s="108">
        <v>0</v>
      </c>
      <c r="BR2006" s="108">
        <v>0</v>
      </c>
      <c r="BS2006" s="108">
        <v>0</v>
      </c>
      <c r="BU2006" s="172">
        <v>7.3562468999999994E-5</v>
      </c>
      <c r="BV2006" s="172">
        <v>1.9357856E-6</v>
      </c>
      <c r="BW2006" s="172">
        <v>4.1526704000000001E-5</v>
      </c>
      <c r="BX2006" s="69">
        <v>0</v>
      </c>
      <c r="BY2006" s="172">
        <v>1.9984255999999999E-6</v>
      </c>
      <c r="BZ2006" s="172">
        <v>4.8203378000000004E-7</v>
      </c>
      <c r="CA2006" s="69">
        <v>0</v>
      </c>
      <c r="CB2006" s="172">
        <v>7.3162355E-7</v>
      </c>
      <c r="CC2006" s="69">
        <v>0</v>
      </c>
      <c r="CD2006" s="69">
        <v>0</v>
      </c>
      <c r="CE2006" s="69">
        <v>0</v>
      </c>
      <c r="CF2006" s="69">
        <v>0</v>
      </c>
      <c r="CG2006" s="69">
        <v>0</v>
      </c>
      <c r="CH2006" s="172">
        <v>1.0390302E-6</v>
      </c>
      <c r="CI2006" s="172">
        <v>2.5437440000000001E-5</v>
      </c>
      <c r="CJ2006" s="172">
        <v>4.1142619000000002E-7</v>
      </c>
      <c r="CK2006" s="69">
        <v>0</v>
      </c>
      <c r="CM2006" s="198">
        <v>0</v>
      </c>
      <c r="CN2006" s="198">
        <v>1.4893383</v>
      </c>
      <c r="CO2006" s="198">
        <v>2.0283944000000002E-2</v>
      </c>
      <c r="CP2006" s="198">
        <v>1.4349911999999999E-3</v>
      </c>
      <c r="CQ2006" s="198">
        <v>0</v>
      </c>
      <c r="CR2006" s="198">
        <v>0</v>
      </c>
      <c r="CS2006" s="197">
        <v>7.9867631999999995E-5</v>
      </c>
      <c r="CT2006" s="198">
        <v>0</v>
      </c>
      <c r="CU2006" s="198">
        <v>0</v>
      </c>
      <c r="CV2006" s="198">
        <v>1.6951862E-4</v>
      </c>
    </row>
    <row r="2007" spans="1:100" ht="14.4">
      <c r="A2007" t="s">
        <v>929</v>
      </c>
      <c r="B2007" s="85" t="s">
        <v>919</v>
      </c>
      <c r="C2007" s="113" t="str">
        <f t="shared" si="837"/>
        <v>D.100.01.104</v>
      </c>
      <c r="D2007" s="9" t="s">
        <v>21</v>
      </c>
      <c r="E2007" s="112" t="s">
        <v>1142</v>
      </c>
      <c r="F2007" s="115" t="str">
        <f t="shared" si="838"/>
        <v>Autogenuous welding Al 3</v>
      </c>
      <c r="G2007" s="143">
        <f t="shared" si="822"/>
        <v>2.3332841333333332</v>
      </c>
      <c r="I2007" s="118">
        <f t="shared" si="823"/>
        <v>0.45592424659999997</v>
      </c>
      <c r="K2007" s="161">
        <f t="shared" si="824"/>
        <v>9.1811740999999999E-3</v>
      </c>
      <c r="L2007" s="161">
        <f t="shared" si="825"/>
        <v>3.1845336000000002E-2</v>
      </c>
      <c r="M2007" s="162">
        <f t="shared" si="826"/>
        <v>6.4905116499999999E-2</v>
      </c>
      <c r="N2007" s="161">
        <v>0.34999261999999998</v>
      </c>
      <c r="O2007" s="132">
        <v>1.3537232999999999E-2</v>
      </c>
      <c r="P2007" s="132">
        <v>1.8308102999999999E-2</v>
      </c>
      <c r="Q2007" s="132">
        <v>7.8451556000000006E-3</v>
      </c>
      <c r="R2007" s="132">
        <v>1.3360185E-3</v>
      </c>
      <c r="S2007" s="132">
        <v>0</v>
      </c>
      <c r="T2007" s="132">
        <v>0</v>
      </c>
      <c r="U2007" s="132">
        <v>0</v>
      </c>
      <c r="V2007" s="132">
        <v>1.3364525000000001E-3</v>
      </c>
      <c r="W2007" s="132">
        <v>0</v>
      </c>
      <c r="X2007" s="132">
        <v>6.3568663999999997E-2</v>
      </c>
      <c r="Y2007" s="132">
        <v>0</v>
      </c>
      <c r="Z2007" s="132">
        <v>0</v>
      </c>
      <c r="AA2007" s="132">
        <v>0</v>
      </c>
      <c r="AC2007" s="118">
        <f t="shared" si="827"/>
        <v>0.34999261999999998</v>
      </c>
      <c r="AD2007" s="118">
        <f t="shared" si="828"/>
        <v>4.1026510100000003E-2</v>
      </c>
      <c r="AE2007" s="118">
        <f t="shared" si="829"/>
        <v>3.1845336000000002E-2</v>
      </c>
      <c r="AF2007" s="118">
        <f t="shared" si="830"/>
        <v>3.1845336000000002E-2</v>
      </c>
      <c r="AG2007" s="118">
        <f t="shared" si="831"/>
        <v>6.4905116499999999E-2</v>
      </c>
      <c r="AI2007" s="69">
        <v>41.468474000000001</v>
      </c>
      <c r="AJ2007" s="69">
        <v>25.056374000000002</v>
      </c>
      <c r="AK2007" s="69">
        <v>7.8979248999999996</v>
      </c>
      <c r="AL2007" s="69">
        <v>0</v>
      </c>
      <c r="AM2007" s="69">
        <v>1.9039702000000001</v>
      </c>
      <c r="AN2007" s="69">
        <v>4.6403043000000004</v>
      </c>
      <c r="AO2007" s="69">
        <v>1.9699005999999999</v>
      </c>
      <c r="AQ2007" s="116">
        <v>4.4762393999999997E-2</v>
      </c>
      <c r="AR2007" s="116">
        <v>4.2066399999999997E-2</v>
      </c>
      <c r="AS2007" s="116">
        <v>1.9152214000000001E-3</v>
      </c>
      <c r="AT2007" s="116">
        <v>7.8077270999999998E-4</v>
      </c>
      <c r="AU2007" s="150">
        <f t="shared" si="832"/>
        <v>2.5219664382000003E-6</v>
      </c>
      <c r="AV2007" s="150">
        <f t="shared" si="833"/>
        <v>7.0829192662400001E-9</v>
      </c>
      <c r="AW2007" s="163">
        <f t="shared" si="834"/>
        <v>0.109351924271</v>
      </c>
      <c r="AX2007" s="196">
        <v>2.1652877000000001E-6</v>
      </c>
      <c r="AY2007" s="196">
        <v>6.5331955E-9</v>
      </c>
      <c r="AZ2007" s="196">
        <v>1.7849623999999999E-13</v>
      </c>
      <c r="BA2007" s="108">
        <v>0</v>
      </c>
      <c r="BB2007" s="108">
        <v>0</v>
      </c>
      <c r="BC2007" s="196">
        <v>1.1665182000000001E-9</v>
      </c>
      <c r="BD2007" s="196">
        <v>3.5551221999999999E-7</v>
      </c>
      <c r="BE2007" s="196">
        <v>1.6536356999999999E-10</v>
      </c>
      <c r="BF2007" s="196">
        <v>3.8418169999999998E-10</v>
      </c>
      <c r="BG2007" s="108">
        <v>0</v>
      </c>
      <c r="BH2007" s="108">
        <v>0</v>
      </c>
      <c r="BI2007" s="108">
        <v>0</v>
      </c>
      <c r="BJ2007" s="108">
        <v>0</v>
      </c>
      <c r="BK2007" s="108">
        <v>0</v>
      </c>
      <c r="BL2007" s="108">
        <v>0</v>
      </c>
      <c r="BM2007" s="108">
        <v>0</v>
      </c>
      <c r="BN2007" s="108">
        <v>0</v>
      </c>
      <c r="BO2007" s="196">
        <v>2.6974271000000001E-5</v>
      </c>
      <c r="BP2007" s="108">
        <v>0.10932495</v>
      </c>
      <c r="BQ2007" s="108">
        <v>0</v>
      </c>
      <c r="BR2007" s="108">
        <v>0</v>
      </c>
      <c r="BS2007" s="108">
        <v>0</v>
      </c>
      <c r="BU2007" s="69">
        <v>1.1524724999999999E-4</v>
      </c>
      <c r="BV2007" s="172">
        <v>3.0327143999999999E-6</v>
      </c>
      <c r="BW2007" s="172">
        <v>6.5058152999999998E-5</v>
      </c>
      <c r="BX2007" s="69">
        <v>0</v>
      </c>
      <c r="BY2007" s="172">
        <v>3.1308499999999998E-6</v>
      </c>
      <c r="BZ2007" s="172">
        <v>7.551822E-7</v>
      </c>
      <c r="CA2007" s="69">
        <v>0</v>
      </c>
      <c r="CB2007" s="172">
        <v>1.1462041E-6</v>
      </c>
      <c r="CC2007" s="69">
        <v>0</v>
      </c>
      <c r="CD2007" s="69">
        <v>0</v>
      </c>
      <c r="CE2007" s="69">
        <v>0</v>
      </c>
      <c r="CF2007" s="69">
        <v>0</v>
      </c>
      <c r="CG2007" s="69">
        <v>0</v>
      </c>
      <c r="CH2007" s="172">
        <v>1.6278051999999999E-6</v>
      </c>
      <c r="CI2007" s="172">
        <v>3.9851775000000002E-5</v>
      </c>
      <c r="CJ2007" s="172">
        <v>6.4456421999999995E-7</v>
      </c>
      <c r="CK2007" s="69">
        <v>0</v>
      </c>
      <c r="CM2007" s="198">
        <v>0</v>
      </c>
      <c r="CN2007" s="198">
        <v>2.3332841000000002</v>
      </c>
      <c r="CO2007" s="198">
        <v>3.1778008000000003E-2</v>
      </c>
      <c r="CP2007" s="198">
        <v>2.2481406999999998E-3</v>
      </c>
      <c r="CQ2007" s="198">
        <v>0</v>
      </c>
      <c r="CR2007" s="198">
        <v>0</v>
      </c>
      <c r="CS2007" s="198">
        <v>1.2512528000000001E-4</v>
      </c>
      <c r="CT2007" s="198">
        <v>0</v>
      </c>
      <c r="CU2007" s="198">
        <v>0</v>
      </c>
      <c r="CV2007" s="198">
        <v>2.6557775000000001E-4</v>
      </c>
    </row>
    <row r="2008" spans="1:100" ht="14.4">
      <c r="A2008" t="s">
        <v>930</v>
      </c>
      <c r="B2008" s="85" t="s">
        <v>919</v>
      </c>
      <c r="C2008" s="113" t="str">
        <f t="shared" si="837"/>
        <v>D.100.01.105</v>
      </c>
      <c r="D2008" s="9" t="s">
        <v>21</v>
      </c>
      <c r="E2008" s="112" t="s">
        <v>362</v>
      </c>
      <c r="F2008" s="115" t="str">
        <f t="shared" si="838"/>
        <v>Cold transforming Al</v>
      </c>
      <c r="G2008" s="143">
        <f t="shared" si="822"/>
        <v>9.1929813333333346E-2</v>
      </c>
      <c r="I2008" s="118">
        <f t="shared" si="823"/>
        <v>1.7963106166000001E-2</v>
      </c>
      <c r="K2008" s="161">
        <f t="shared" si="824"/>
        <v>3.61732033E-4</v>
      </c>
      <c r="L2008" s="161">
        <f t="shared" si="825"/>
        <v>1.25468461E-3</v>
      </c>
      <c r="M2008" s="162">
        <f t="shared" si="826"/>
        <v>2.5572175230000002E-3</v>
      </c>
      <c r="N2008" s="161">
        <v>1.3789472000000001E-2</v>
      </c>
      <c r="O2008" s="132">
        <v>5.3335779000000002E-4</v>
      </c>
      <c r="P2008" s="132">
        <v>7.2132681999999997E-4</v>
      </c>
      <c r="Q2008" s="132">
        <v>3.0909380999999999E-4</v>
      </c>
      <c r="R2008" s="164">
        <v>5.2638223000000003E-5</v>
      </c>
      <c r="S2008" s="132">
        <v>0</v>
      </c>
      <c r="T2008" s="132">
        <v>0</v>
      </c>
      <c r="U2008" s="132">
        <v>0</v>
      </c>
      <c r="V2008" s="164">
        <v>5.2655323E-5</v>
      </c>
      <c r="W2008" s="132">
        <v>0</v>
      </c>
      <c r="X2008" s="132">
        <v>2.5045622000000002E-3</v>
      </c>
      <c r="Y2008" s="132">
        <v>0</v>
      </c>
      <c r="Z2008" s="132">
        <v>0</v>
      </c>
      <c r="AA2008" s="132">
        <v>0</v>
      </c>
      <c r="AC2008" s="118">
        <f t="shared" si="827"/>
        <v>1.3789472000000001E-2</v>
      </c>
      <c r="AD2008" s="118">
        <f t="shared" si="828"/>
        <v>1.6164166430000001E-3</v>
      </c>
      <c r="AE2008" s="118">
        <f t="shared" si="829"/>
        <v>1.25468461E-3</v>
      </c>
      <c r="AF2008" s="118">
        <f t="shared" si="830"/>
        <v>1.25468461E-3</v>
      </c>
      <c r="AG2008" s="118">
        <f t="shared" si="831"/>
        <v>2.5572175230000002E-3</v>
      </c>
      <c r="AI2008" s="69">
        <v>1.6338298</v>
      </c>
      <c r="AJ2008" s="69">
        <v>0.98720414000000001</v>
      </c>
      <c r="AK2008" s="69">
        <v>0.31117287999999999</v>
      </c>
      <c r="AL2008" s="69">
        <v>0</v>
      </c>
      <c r="AM2008" s="69">
        <v>7.5015133999999997E-2</v>
      </c>
      <c r="AN2008" s="69">
        <v>0.18282483999999999</v>
      </c>
      <c r="AO2008" s="69">
        <v>7.7612745999999996E-2</v>
      </c>
      <c r="AQ2008" s="116">
        <v>1.7636080000000001E-3</v>
      </c>
      <c r="AR2008" s="116">
        <v>1.6573876E-3</v>
      </c>
      <c r="AS2008" s="199">
        <v>7.5458423999999995E-5</v>
      </c>
      <c r="AT2008" s="199">
        <v>3.0761915000000002E-5</v>
      </c>
      <c r="AU2008" s="150">
        <f t="shared" si="832"/>
        <v>9.9363766026999996E-8</v>
      </c>
      <c r="AV2008" s="150">
        <f t="shared" si="833"/>
        <v>2.7906221333059997E-10</v>
      </c>
      <c r="AW2008" s="163">
        <f t="shared" si="834"/>
        <v>4.3083914679999998E-3</v>
      </c>
      <c r="AX2008" s="196">
        <v>8.5310866000000006E-8</v>
      </c>
      <c r="AY2008" s="196">
        <v>2.5740347000000001E-10</v>
      </c>
      <c r="AZ2008" s="196">
        <v>7.0326305999999999E-15</v>
      </c>
      <c r="BA2008" s="108">
        <v>0</v>
      </c>
      <c r="BB2008" s="108">
        <v>0</v>
      </c>
      <c r="BC2008" s="196">
        <v>4.5960026999999998E-11</v>
      </c>
      <c r="BD2008" s="196">
        <v>1.400694E-8</v>
      </c>
      <c r="BE2008" s="196">
        <v>6.5152126999999996E-12</v>
      </c>
      <c r="BF2008" s="196">
        <v>1.5136498E-11</v>
      </c>
      <c r="BG2008" s="108">
        <v>0</v>
      </c>
      <c r="BH2008" s="108">
        <v>0</v>
      </c>
      <c r="BI2008" s="108">
        <v>0</v>
      </c>
      <c r="BJ2008" s="108">
        <v>0</v>
      </c>
      <c r="BK2008" s="108">
        <v>0</v>
      </c>
      <c r="BL2008" s="108">
        <v>0</v>
      </c>
      <c r="BM2008" s="108">
        <v>0</v>
      </c>
      <c r="BN2008" s="108">
        <v>0</v>
      </c>
      <c r="BO2008" s="196">
        <v>1.062768E-6</v>
      </c>
      <c r="BP2008" s="108">
        <v>4.3073286999999998E-3</v>
      </c>
      <c r="BQ2008" s="108">
        <v>0</v>
      </c>
      <c r="BR2008" s="108">
        <v>0</v>
      </c>
      <c r="BS2008" s="108">
        <v>0</v>
      </c>
      <c r="BU2008" s="172">
        <v>4.5406633999999998E-6</v>
      </c>
      <c r="BV2008" s="172">
        <v>1.1948688999999999E-7</v>
      </c>
      <c r="BW2008" s="172">
        <v>2.5632471E-6</v>
      </c>
      <c r="BX2008" s="69">
        <v>0</v>
      </c>
      <c r="BY2008" s="172">
        <v>1.2335337E-7</v>
      </c>
      <c r="BZ2008" s="172">
        <v>2.9753665999999999E-8</v>
      </c>
      <c r="CA2008" s="69">
        <v>0</v>
      </c>
      <c r="CB2008" s="172">
        <v>4.5159662999999997E-8</v>
      </c>
      <c r="CC2008" s="69">
        <v>0</v>
      </c>
      <c r="CD2008" s="69">
        <v>0</v>
      </c>
      <c r="CE2008" s="69">
        <v>0</v>
      </c>
      <c r="CF2008" s="69">
        <v>0</v>
      </c>
      <c r="CG2008" s="69">
        <v>0</v>
      </c>
      <c r="CH2008" s="172">
        <v>6.4134418999999995E-8</v>
      </c>
      <c r="CI2008" s="172">
        <v>1.5701328999999999E-6</v>
      </c>
      <c r="CJ2008" s="172">
        <v>2.5395393E-8</v>
      </c>
      <c r="CK2008" s="69">
        <v>0</v>
      </c>
      <c r="CM2008" s="198">
        <v>0</v>
      </c>
      <c r="CN2008" s="198">
        <v>9.1929812E-2</v>
      </c>
      <c r="CO2008" s="198">
        <v>1.2520319999999999E-3</v>
      </c>
      <c r="CP2008" s="197">
        <v>8.857522E-5</v>
      </c>
      <c r="CQ2008" s="198">
        <v>0</v>
      </c>
      <c r="CR2008" s="198">
        <v>0</v>
      </c>
      <c r="CS2008" s="197">
        <v>4.9298513E-6</v>
      </c>
      <c r="CT2008" s="198">
        <v>0</v>
      </c>
      <c r="CU2008" s="198">
        <v>0</v>
      </c>
      <c r="CV2008" s="197">
        <v>1.0463582999999999E-5</v>
      </c>
    </row>
    <row r="2009" spans="1:100" ht="14.4">
      <c r="A2009" t="s">
        <v>1924</v>
      </c>
      <c r="B2009" s="85" t="s">
        <v>919</v>
      </c>
      <c r="C2009" s="113" t="str">
        <f t="shared" si="837"/>
        <v>D.100.01.106</v>
      </c>
      <c r="D2009" s="9" t="s">
        <v>21</v>
      </c>
      <c r="E2009" s="112" t="s">
        <v>1142</v>
      </c>
      <c r="F2009" s="115" t="str">
        <f t="shared" si="838"/>
        <v>Fiber Laser cutting 1000 W  Aluminium 1mm thick, 1 meter</v>
      </c>
      <c r="G2009" s="143">
        <f t="shared" si="822"/>
        <v>7.5352306666666663E-4</v>
      </c>
      <c r="I2009" s="118">
        <f t="shared" si="823"/>
        <v>1.4723857675E-4</v>
      </c>
      <c r="K2009" s="161">
        <f t="shared" si="824"/>
        <v>2.9650166399999998E-6</v>
      </c>
      <c r="L2009" s="161">
        <f t="shared" si="825"/>
        <v>1.0284300100000001E-5</v>
      </c>
      <c r="M2009" s="162">
        <f t="shared" si="826"/>
        <v>2.0960800010000001E-5</v>
      </c>
      <c r="N2009" s="161">
        <v>1.1302845999999999E-4</v>
      </c>
      <c r="O2009" s="164">
        <v>4.3717851999999999E-6</v>
      </c>
      <c r="P2009" s="164">
        <v>5.9125149E-6</v>
      </c>
      <c r="Q2009" s="164">
        <v>2.5335557999999999E-6</v>
      </c>
      <c r="R2009" s="164">
        <v>4.3146084E-7</v>
      </c>
      <c r="S2009" s="132">
        <v>0</v>
      </c>
      <c r="T2009" s="132">
        <v>0</v>
      </c>
      <c r="U2009" s="132">
        <v>0</v>
      </c>
      <c r="V2009" s="164">
        <v>4.3160100999999998E-7</v>
      </c>
      <c r="W2009" s="132">
        <v>0</v>
      </c>
      <c r="X2009" s="164">
        <v>2.0529199E-5</v>
      </c>
      <c r="Y2009" s="132">
        <v>0</v>
      </c>
      <c r="Z2009" s="132">
        <v>0</v>
      </c>
      <c r="AA2009" s="132">
        <v>0</v>
      </c>
      <c r="AC2009" s="118">
        <f t="shared" si="827"/>
        <v>1.1302845999999999E-4</v>
      </c>
      <c r="AD2009" s="118">
        <f t="shared" si="828"/>
        <v>1.3249316740000001E-5</v>
      </c>
      <c r="AE2009" s="118">
        <f t="shared" si="829"/>
        <v>1.0284300100000001E-5</v>
      </c>
      <c r="AF2009" s="118">
        <f t="shared" si="830"/>
        <v>1.0284300100000001E-5</v>
      </c>
      <c r="AG2009" s="118">
        <f t="shared" si="831"/>
        <v>2.0960800010000001E-5</v>
      </c>
      <c r="AI2009" s="69">
        <v>1.3392047000000001E-2</v>
      </c>
      <c r="AJ2009" s="69">
        <v>8.0918372999999998E-3</v>
      </c>
      <c r="AK2009" s="69">
        <v>2.5505974000000001E-3</v>
      </c>
      <c r="AL2009" s="69">
        <v>0</v>
      </c>
      <c r="AM2009" s="69">
        <v>6.1487814E-4</v>
      </c>
      <c r="AN2009" s="69">
        <v>1.4985643000000001E-3</v>
      </c>
      <c r="AO2009" s="69">
        <v>6.3617005000000005E-4</v>
      </c>
      <c r="AQ2009" s="199">
        <v>1.4455803E-5</v>
      </c>
      <c r="AR2009" s="199">
        <v>1.3585144E-5</v>
      </c>
      <c r="AS2009" s="199">
        <v>6.1851166999999997E-7</v>
      </c>
      <c r="AT2009" s="199">
        <v>2.5214685E-7</v>
      </c>
      <c r="AU2009" s="150">
        <f t="shared" si="832"/>
        <v>8.1445710153999999E-10</v>
      </c>
      <c r="AV2009" s="150">
        <f t="shared" si="833"/>
        <v>2.287395187513E-12</v>
      </c>
      <c r="AW2009" s="163">
        <f t="shared" si="834"/>
        <v>3.5314684213000006E-5</v>
      </c>
      <c r="AX2009" s="196">
        <v>6.9926938999999998E-10</v>
      </c>
      <c r="AY2009" s="196">
        <v>2.1098644999999998E-12</v>
      </c>
      <c r="AZ2009" s="196">
        <v>5.7644512999999997E-17</v>
      </c>
      <c r="BA2009" s="108">
        <v>0</v>
      </c>
      <c r="BB2009" s="108">
        <v>0</v>
      </c>
      <c r="BC2009" s="196">
        <v>3.7672153999999998E-13</v>
      </c>
      <c r="BD2009" s="196">
        <v>1.1481099E-10</v>
      </c>
      <c r="BE2009" s="196">
        <v>5.3403383000000001E-14</v>
      </c>
      <c r="BF2009" s="196">
        <v>1.2406966000000001E-13</v>
      </c>
      <c r="BG2009" s="108">
        <v>0</v>
      </c>
      <c r="BH2009" s="108">
        <v>0</v>
      </c>
      <c r="BI2009" s="108">
        <v>0</v>
      </c>
      <c r="BJ2009" s="108">
        <v>0</v>
      </c>
      <c r="BK2009" s="108">
        <v>0</v>
      </c>
      <c r="BL2009" s="108">
        <v>0</v>
      </c>
      <c r="BM2009" s="108">
        <v>0</v>
      </c>
      <c r="BN2009" s="108">
        <v>0</v>
      </c>
      <c r="BO2009" s="196">
        <v>8.7112129999999995E-9</v>
      </c>
      <c r="BP2009" s="196">
        <v>3.5305973000000003E-5</v>
      </c>
      <c r="BQ2009" s="108">
        <v>0</v>
      </c>
      <c r="BR2009" s="108">
        <v>0</v>
      </c>
      <c r="BS2009" s="108">
        <v>0</v>
      </c>
      <c r="BU2009" s="172">
        <v>3.7218552E-8</v>
      </c>
      <c r="BV2009" s="172">
        <v>9.7940074999999998E-10</v>
      </c>
      <c r="BW2009" s="172">
        <v>2.1010221999999999E-8</v>
      </c>
      <c r="BX2009" s="69">
        <v>0</v>
      </c>
      <c r="BY2009" s="172">
        <v>1.0110932000000001E-9</v>
      </c>
      <c r="BZ2009" s="172">
        <v>2.4388251E-10</v>
      </c>
      <c r="CA2009" s="69">
        <v>0</v>
      </c>
      <c r="CB2009" s="172">
        <v>3.7016116999999998E-10</v>
      </c>
      <c r="CC2009" s="69">
        <v>0</v>
      </c>
      <c r="CD2009" s="69">
        <v>0</v>
      </c>
      <c r="CE2009" s="69">
        <v>0</v>
      </c>
      <c r="CF2009" s="69">
        <v>0</v>
      </c>
      <c r="CG2009" s="69">
        <v>0</v>
      </c>
      <c r="CH2009" s="172">
        <v>5.2569196000000002E-10</v>
      </c>
      <c r="CI2009" s="172">
        <v>1.2869942E-8</v>
      </c>
      <c r="CJ2009" s="172">
        <v>2.0815896E-10</v>
      </c>
      <c r="CK2009" s="69">
        <v>0</v>
      </c>
      <c r="CM2009" s="198">
        <v>0</v>
      </c>
      <c r="CN2009" s="198">
        <v>7.5352304999999999E-4</v>
      </c>
      <c r="CO2009" s="197">
        <v>1.0262557E-5</v>
      </c>
      <c r="CP2009" s="197">
        <v>7.2602639999999996E-7</v>
      </c>
      <c r="CQ2009" s="198">
        <v>0</v>
      </c>
      <c r="CR2009" s="198">
        <v>0</v>
      </c>
      <c r="CS2009" s="197">
        <v>4.0408617000000002E-8</v>
      </c>
      <c r="CT2009" s="198">
        <v>0</v>
      </c>
      <c r="CU2009" s="198">
        <v>0</v>
      </c>
      <c r="CV2009" s="197">
        <v>8.5767073999999993E-8</v>
      </c>
    </row>
    <row r="2010" spans="1:100" ht="14.4">
      <c r="A2010" t="s">
        <v>1925</v>
      </c>
      <c r="B2010" s="85" t="s">
        <v>919</v>
      </c>
      <c r="C2010" s="113" t="str">
        <f t="shared" si="837"/>
        <v>D.100.01.107</v>
      </c>
      <c r="D2010" s="9" t="s">
        <v>21</v>
      </c>
      <c r="E2010" s="112" t="s">
        <v>1142</v>
      </c>
      <c r="F2010" s="115" t="str">
        <f t="shared" si="838"/>
        <v>Fiber Laser cutting 6000 W  Aluminium 10mm thick, 1 meter</v>
      </c>
      <c r="G2010" s="143">
        <f t="shared" si="822"/>
        <v>4.5211382666666668E-2</v>
      </c>
      <c r="I2010" s="118">
        <f t="shared" si="823"/>
        <v>8.8343143699999988E-3</v>
      </c>
      <c r="K2010" s="161">
        <f t="shared" si="824"/>
        <v>1.77901E-4</v>
      </c>
      <c r="L2010" s="161">
        <f t="shared" si="825"/>
        <v>6.1705800999999993E-4</v>
      </c>
      <c r="M2010" s="162">
        <f t="shared" si="826"/>
        <v>1.25764796E-3</v>
      </c>
      <c r="N2010" s="161">
        <v>6.7817073999999998E-3</v>
      </c>
      <c r="O2010" s="132">
        <v>2.6230710999999997E-4</v>
      </c>
      <c r="P2010" s="132">
        <v>3.5475090000000001E-4</v>
      </c>
      <c r="Q2010" s="132">
        <v>1.5201335000000001E-4</v>
      </c>
      <c r="R2010" s="164">
        <v>2.5887649999999999E-5</v>
      </c>
      <c r="S2010" s="132">
        <v>0</v>
      </c>
      <c r="T2010" s="132">
        <v>0</v>
      </c>
      <c r="U2010" s="132">
        <v>0</v>
      </c>
      <c r="V2010" s="164">
        <v>2.5896060000000002E-5</v>
      </c>
      <c r="W2010" s="132">
        <v>0</v>
      </c>
      <c r="X2010" s="132">
        <v>1.2317519E-3</v>
      </c>
      <c r="Y2010" s="132">
        <v>0</v>
      </c>
      <c r="Z2010" s="132">
        <v>0</v>
      </c>
      <c r="AA2010" s="132">
        <v>0</v>
      </c>
      <c r="AC2010" s="118">
        <f t="shared" si="827"/>
        <v>6.7817073999999998E-3</v>
      </c>
      <c r="AD2010" s="118">
        <f t="shared" si="828"/>
        <v>7.9495900999999999E-4</v>
      </c>
      <c r="AE2010" s="118">
        <f t="shared" si="829"/>
        <v>6.1705800999999993E-4</v>
      </c>
      <c r="AF2010" s="118">
        <f t="shared" si="830"/>
        <v>6.1705800999999993E-4</v>
      </c>
      <c r="AG2010" s="118">
        <f t="shared" si="831"/>
        <v>1.25764796E-3</v>
      </c>
      <c r="AI2010" s="69">
        <v>0.80352283000000002</v>
      </c>
      <c r="AJ2010" s="69">
        <v>0.48551023999999998</v>
      </c>
      <c r="AK2010" s="69">
        <v>0.15303584000000001</v>
      </c>
      <c r="AL2010" s="69">
        <v>0</v>
      </c>
      <c r="AM2010" s="69">
        <v>3.6892688999999999E-2</v>
      </c>
      <c r="AN2010" s="69">
        <v>8.9913857E-2</v>
      </c>
      <c r="AO2010" s="69">
        <v>3.8170203E-2</v>
      </c>
      <c r="AQ2010" s="116">
        <v>8.6734818000000003E-4</v>
      </c>
      <c r="AR2010" s="116">
        <v>8.1510866000000001E-4</v>
      </c>
      <c r="AS2010" s="199">
        <v>3.7110699999999997E-5</v>
      </c>
      <c r="AT2010" s="199">
        <v>1.5128811E-5</v>
      </c>
      <c r="AU2010" s="150">
        <f t="shared" si="832"/>
        <v>4.8867425491999997E-8</v>
      </c>
      <c r="AV2010" s="150">
        <f t="shared" si="833"/>
        <v>1.3724371117079999E-10</v>
      </c>
      <c r="AW2010" s="163">
        <f t="shared" si="834"/>
        <v>2.1188810727799999E-3</v>
      </c>
      <c r="AX2010" s="196">
        <v>4.1956162999999998E-8</v>
      </c>
      <c r="AY2010" s="196">
        <v>1.2659187000000001E-10</v>
      </c>
      <c r="AZ2010" s="196">
        <v>3.4586708000000001E-15</v>
      </c>
      <c r="BA2010" s="108">
        <v>0</v>
      </c>
      <c r="BB2010" s="108">
        <v>0</v>
      </c>
      <c r="BC2010" s="196">
        <v>2.2603291999999999E-11</v>
      </c>
      <c r="BD2010" s="196">
        <v>6.8886592000000002E-9</v>
      </c>
      <c r="BE2010" s="196">
        <v>3.2042030000000001E-12</v>
      </c>
      <c r="BF2010" s="196">
        <v>7.4441794999999996E-12</v>
      </c>
      <c r="BG2010" s="108">
        <v>0</v>
      </c>
      <c r="BH2010" s="108">
        <v>0</v>
      </c>
      <c r="BI2010" s="108">
        <v>0</v>
      </c>
      <c r="BJ2010" s="108">
        <v>0</v>
      </c>
      <c r="BK2010" s="108">
        <v>0</v>
      </c>
      <c r="BL2010" s="108">
        <v>0</v>
      </c>
      <c r="BM2010" s="108">
        <v>0</v>
      </c>
      <c r="BN2010" s="108">
        <v>0</v>
      </c>
      <c r="BO2010" s="196">
        <v>5.2267278000000003E-7</v>
      </c>
      <c r="BP2010" s="108">
        <v>2.1183584E-3</v>
      </c>
      <c r="BQ2010" s="108">
        <v>0</v>
      </c>
      <c r="BR2010" s="108">
        <v>0</v>
      </c>
      <c r="BS2010" s="108">
        <v>0</v>
      </c>
      <c r="BU2010" s="172">
        <v>2.2331130999999999E-6</v>
      </c>
      <c r="BV2010" s="172">
        <v>5.8764045E-8</v>
      </c>
      <c r="BW2010" s="172">
        <v>1.2606133E-6</v>
      </c>
      <c r="BX2010" s="69">
        <v>0</v>
      </c>
      <c r="BY2010" s="172">
        <v>6.0665589E-8</v>
      </c>
      <c r="BZ2010" s="172">
        <v>1.4632951E-8</v>
      </c>
      <c r="CA2010" s="69">
        <v>0</v>
      </c>
      <c r="CB2010" s="172">
        <v>2.2209669999999999E-8</v>
      </c>
      <c r="CC2010" s="69">
        <v>0</v>
      </c>
      <c r="CD2010" s="69">
        <v>0</v>
      </c>
      <c r="CE2010" s="69">
        <v>0</v>
      </c>
      <c r="CF2010" s="69">
        <v>0</v>
      </c>
      <c r="CG2010" s="69">
        <v>0</v>
      </c>
      <c r="CH2010" s="172">
        <v>3.1541517999999997E-8</v>
      </c>
      <c r="CI2010" s="172">
        <v>7.7219651000000004E-7</v>
      </c>
      <c r="CJ2010" s="172">
        <v>1.2489538E-8</v>
      </c>
      <c r="CK2010" s="69">
        <v>0</v>
      </c>
      <c r="CM2010" s="198">
        <v>0</v>
      </c>
      <c r="CN2010" s="198">
        <v>4.5211383000000001E-2</v>
      </c>
      <c r="CO2010" s="198">
        <v>6.1575341999999997E-4</v>
      </c>
      <c r="CP2010" s="197">
        <v>4.3561584000000003E-5</v>
      </c>
      <c r="CQ2010" s="198">
        <v>0</v>
      </c>
      <c r="CR2010" s="198">
        <v>0</v>
      </c>
      <c r="CS2010" s="197">
        <v>2.4245170000000001E-6</v>
      </c>
      <c r="CT2010" s="198">
        <v>0</v>
      </c>
      <c r="CU2010" s="198">
        <v>0</v>
      </c>
      <c r="CV2010" s="197">
        <v>5.1460244999999999E-6</v>
      </c>
    </row>
    <row r="2011" spans="1:100" ht="14.4">
      <c r="A2011" t="s">
        <v>1926</v>
      </c>
      <c r="B2011" s="85" t="s">
        <v>919</v>
      </c>
      <c r="C2011" s="113" t="str">
        <f t="shared" si="837"/>
        <v>D.100.01.108</v>
      </c>
      <c r="D2011" s="9" t="s">
        <v>21</v>
      </c>
      <c r="E2011" s="112" t="s">
        <v>362</v>
      </c>
      <c r="F2011" s="115" t="str">
        <f t="shared" si="838"/>
        <v>Drilling Al (per kg removed, removed Al not counted)</v>
      </c>
      <c r="G2011" s="143">
        <f t="shared" si="822"/>
        <v>6.0281844000000001E-2</v>
      </c>
      <c r="I2011" s="118">
        <f t="shared" si="823"/>
        <v>1.1779085928E-2</v>
      </c>
      <c r="K2011" s="161">
        <f t="shared" si="824"/>
        <v>2.3720133699999999E-4</v>
      </c>
      <c r="L2011" s="161">
        <f t="shared" si="825"/>
        <v>8.2274401E-4</v>
      </c>
      <c r="M2011" s="162">
        <f t="shared" si="826"/>
        <v>1.676863981E-3</v>
      </c>
      <c r="N2011" s="161">
        <v>9.0422765999999995E-3</v>
      </c>
      <c r="O2011" s="132">
        <v>3.4974281000000002E-4</v>
      </c>
      <c r="P2011" s="132">
        <v>4.7300119999999998E-4</v>
      </c>
      <c r="Q2011" s="132">
        <v>2.0268447000000001E-4</v>
      </c>
      <c r="R2011" s="164">
        <v>3.4516866999999998E-5</v>
      </c>
      <c r="S2011" s="132">
        <v>0</v>
      </c>
      <c r="T2011" s="132">
        <v>0</v>
      </c>
      <c r="U2011" s="132">
        <v>0</v>
      </c>
      <c r="V2011" s="164">
        <v>3.4528081E-5</v>
      </c>
      <c r="W2011" s="132">
        <v>0</v>
      </c>
      <c r="X2011" s="132">
        <v>1.6423359000000001E-3</v>
      </c>
      <c r="Y2011" s="132">
        <v>0</v>
      </c>
      <c r="Z2011" s="132">
        <v>0</v>
      </c>
      <c r="AA2011" s="132">
        <v>0</v>
      </c>
      <c r="AC2011" s="118">
        <f t="shared" si="827"/>
        <v>9.0422765999999995E-3</v>
      </c>
      <c r="AD2011" s="118">
        <f t="shared" si="828"/>
        <v>1.059945347E-3</v>
      </c>
      <c r="AE2011" s="118">
        <f t="shared" si="829"/>
        <v>8.2274401E-4</v>
      </c>
      <c r="AF2011" s="118">
        <f t="shared" si="830"/>
        <v>8.2274401E-4</v>
      </c>
      <c r="AG2011" s="118">
        <f t="shared" si="831"/>
        <v>1.676863981E-3</v>
      </c>
      <c r="AI2011" s="69">
        <v>1.0713638000000001</v>
      </c>
      <c r="AJ2011" s="69">
        <v>0.64734698000000002</v>
      </c>
      <c r="AK2011" s="69">
        <v>0.20404779000000001</v>
      </c>
      <c r="AL2011" s="69">
        <v>0</v>
      </c>
      <c r="AM2011" s="69">
        <v>4.9190250999999997E-2</v>
      </c>
      <c r="AN2011" s="69">
        <v>0.11988514</v>
      </c>
      <c r="AO2011" s="69">
        <v>5.0893604000000002E-2</v>
      </c>
      <c r="AQ2011" s="116">
        <v>1.1564641999999999E-3</v>
      </c>
      <c r="AR2011" s="116">
        <v>1.0868116E-3</v>
      </c>
      <c r="AS2011" s="199">
        <v>4.9480934000000002E-5</v>
      </c>
      <c r="AT2011" s="199">
        <v>2.0171748E-5</v>
      </c>
      <c r="AU2011" s="150">
        <f t="shared" si="832"/>
        <v>6.5156567723000004E-8</v>
      </c>
      <c r="AV2011" s="150">
        <f t="shared" si="833"/>
        <v>1.829916148611E-10</v>
      </c>
      <c r="AW2011" s="163">
        <f t="shared" si="834"/>
        <v>2.8251746970400001E-3</v>
      </c>
      <c r="AX2011" s="196">
        <v>5.5941550999999998E-8</v>
      </c>
      <c r="AY2011" s="196">
        <v>1.6878916E-10</v>
      </c>
      <c r="AZ2011" s="196">
        <v>4.6115611000000001E-15</v>
      </c>
      <c r="BA2011" s="108">
        <v>0</v>
      </c>
      <c r="BB2011" s="108">
        <v>0</v>
      </c>
      <c r="BC2011" s="196">
        <v>3.0137723000000003E-11</v>
      </c>
      <c r="BD2011" s="196">
        <v>9.1848790000000003E-9</v>
      </c>
      <c r="BE2011" s="196">
        <v>4.2722705999999999E-12</v>
      </c>
      <c r="BF2011" s="196">
        <v>9.9255727E-12</v>
      </c>
      <c r="BG2011" s="108">
        <v>0</v>
      </c>
      <c r="BH2011" s="108">
        <v>0</v>
      </c>
      <c r="BI2011" s="108">
        <v>0</v>
      </c>
      <c r="BJ2011" s="108">
        <v>0</v>
      </c>
      <c r="BK2011" s="108">
        <v>0</v>
      </c>
      <c r="BL2011" s="108">
        <v>0</v>
      </c>
      <c r="BM2011" s="108">
        <v>0</v>
      </c>
      <c r="BN2011" s="108">
        <v>0</v>
      </c>
      <c r="BO2011" s="196">
        <v>6.9689704000000001E-7</v>
      </c>
      <c r="BP2011" s="108">
        <v>2.8244778E-3</v>
      </c>
      <c r="BQ2011" s="108">
        <v>0</v>
      </c>
      <c r="BR2011" s="108">
        <v>0</v>
      </c>
      <c r="BS2011" s="108">
        <v>0</v>
      </c>
      <c r="BU2011" s="172">
        <v>2.9774842000000002E-6</v>
      </c>
      <c r="BV2011" s="172">
        <v>7.8352060000000005E-8</v>
      </c>
      <c r="BW2011" s="172">
        <v>1.6808178000000001E-6</v>
      </c>
      <c r="BX2011" s="69">
        <v>0</v>
      </c>
      <c r="BY2011" s="172">
        <v>8.0887452E-8</v>
      </c>
      <c r="BZ2011" s="172">
        <v>1.9510601E-8</v>
      </c>
      <c r="CA2011" s="69">
        <v>0</v>
      </c>
      <c r="CB2011" s="172">
        <v>2.9612893000000001E-8</v>
      </c>
      <c r="CC2011" s="69">
        <v>0</v>
      </c>
      <c r="CD2011" s="69">
        <v>0</v>
      </c>
      <c r="CE2011" s="69">
        <v>0</v>
      </c>
      <c r="CF2011" s="69">
        <v>0</v>
      </c>
      <c r="CG2011" s="69">
        <v>0</v>
      </c>
      <c r="CH2011" s="172">
        <v>4.2055357E-8</v>
      </c>
      <c r="CI2011" s="172">
        <v>1.0295953E-6</v>
      </c>
      <c r="CJ2011" s="172">
        <v>1.6652716999999999E-8</v>
      </c>
      <c r="CK2011" s="69">
        <v>0</v>
      </c>
      <c r="CM2011" s="198">
        <v>0</v>
      </c>
      <c r="CN2011" s="198">
        <v>6.0281844000000001E-2</v>
      </c>
      <c r="CO2011" s="198">
        <v>8.2100456E-4</v>
      </c>
      <c r="CP2011" s="197">
        <v>5.8082111999999997E-5</v>
      </c>
      <c r="CQ2011" s="198">
        <v>0</v>
      </c>
      <c r="CR2011" s="198">
        <v>0</v>
      </c>
      <c r="CS2011" s="197">
        <v>3.2326894000000001E-6</v>
      </c>
      <c r="CT2011" s="198">
        <v>0</v>
      </c>
      <c r="CU2011" s="198">
        <v>0</v>
      </c>
      <c r="CV2011" s="197">
        <v>6.8613658999999996E-6</v>
      </c>
    </row>
    <row r="2012" spans="1:100" ht="14.4">
      <c r="A2012" t="s">
        <v>931</v>
      </c>
      <c r="B2012" s="85" t="s">
        <v>919</v>
      </c>
      <c r="C2012" s="113" t="str">
        <f t="shared" si="837"/>
        <v>D.100.01.109</v>
      </c>
      <c r="D2012" s="9" t="s">
        <v>21</v>
      </c>
      <c r="E2012" s="112" t="s">
        <v>362</v>
      </c>
      <c r="F2012" s="115" t="str">
        <f t="shared" si="838"/>
        <v>Extruding alum</v>
      </c>
      <c r="G2012" s="143">
        <f t="shared" si="822"/>
        <v>0.76911793333333334</v>
      </c>
      <c r="I2012" s="118">
        <f t="shared" si="823"/>
        <v>0.16133337568897599</v>
      </c>
      <c r="K2012" s="161">
        <f t="shared" si="824"/>
        <v>5.7673871117999995E-3</v>
      </c>
      <c r="L2012" s="161">
        <f t="shared" si="825"/>
        <v>3.3866993687176002E-2</v>
      </c>
      <c r="M2012" s="162">
        <f t="shared" si="826"/>
        <v>6.3313048900000002E-3</v>
      </c>
      <c r="N2012" s="161">
        <v>0.11536768999999999</v>
      </c>
      <c r="O2012" s="132">
        <v>2.6354659999999999E-2</v>
      </c>
      <c r="P2012" s="132">
        <v>7.4740485000000002E-3</v>
      </c>
      <c r="Q2012" s="132">
        <v>5.5639278999999996E-3</v>
      </c>
      <c r="R2012" s="132">
        <v>1.9553988999999999E-4</v>
      </c>
      <c r="S2012" s="164">
        <v>1.2608998999999999E-6</v>
      </c>
      <c r="T2012" s="164">
        <v>6.6584218999999999E-6</v>
      </c>
      <c r="U2012" s="164">
        <v>3.8255779999999999E-5</v>
      </c>
      <c r="V2012" s="132">
        <v>1.3128069000000001E-4</v>
      </c>
      <c r="W2012" s="132">
        <v>0</v>
      </c>
      <c r="X2012" s="132">
        <v>6.2000242000000002E-3</v>
      </c>
      <c r="Y2012" s="164">
        <v>2.9407176E-8</v>
      </c>
      <c r="Z2012" s="132">
        <v>0</v>
      </c>
      <c r="AA2012" s="132">
        <v>0</v>
      </c>
      <c r="AC2012" s="118">
        <f t="shared" si="827"/>
        <v>0.11536768999999999</v>
      </c>
      <c r="AD2012" s="118">
        <f t="shared" si="828"/>
        <v>3.96343513918E-2</v>
      </c>
      <c r="AE2012" s="118">
        <f t="shared" si="829"/>
        <v>3.3866964280000002E-2</v>
      </c>
      <c r="AF2012" s="118">
        <f t="shared" si="830"/>
        <v>3.3866993687176002E-2</v>
      </c>
      <c r="AG2012" s="118">
        <f t="shared" si="831"/>
        <v>6.3313048900000002E-3</v>
      </c>
      <c r="AI2012" s="69">
        <v>9.6359592000000003</v>
      </c>
      <c r="AJ2012" s="69">
        <v>8.0356146000000006</v>
      </c>
      <c r="AK2012" s="69">
        <v>0.77030593999999997</v>
      </c>
      <c r="AL2012" s="69">
        <v>0</v>
      </c>
      <c r="AM2012" s="69">
        <v>0.18554071</v>
      </c>
      <c r="AN2012" s="69">
        <v>0.45235281999999999</v>
      </c>
      <c r="AO2012" s="69">
        <v>0.19214514999999999</v>
      </c>
      <c r="AQ2012" s="116">
        <v>2.2214879999999999E-2</v>
      </c>
      <c r="AR2012" s="116">
        <v>2.1036606999999999E-2</v>
      </c>
      <c r="AS2012" s="116">
        <v>7.8482910000000005E-4</v>
      </c>
      <c r="AT2012" s="116">
        <v>3.9344373E-4</v>
      </c>
      <c r="AU2012" s="150">
        <f t="shared" si="832"/>
        <v>1.2611874600057799E-6</v>
      </c>
      <c r="AV2012" s="150">
        <f t="shared" si="833"/>
        <v>2.9024744604426188E-9</v>
      </c>
      <c r="AW2012" s="163">
        <f t="shared" si="834"/>
        <v>5.5104163234100001E-2</v>
      </c>
      <c r="AX2012" s="196">
        <v>7.1716855999999997E-7</v>
      </c>
      <c r="AY2012" s="196">
        <v>2.1636265E-9</v>
      </c>
      <c r="AZ2012" s="196">
        <v>5.9115127999999998E-14</v>
      </c>
      <c r="BA2012" s="196">
        <v>8.1760000000000005E-10</v>
      </c>
      <c r="BB2012" s="108">
        <v>0</v>
      </c>
      <c r="BC2012" s="196">
        <v>8.0341170999999999E-10</v>
      </c>
      <c r="BD2012" s="196">
        <v>5.4239102999999995E-7</v>
      </c>
      <c r="BE2012" s="196">
        <v>1.143402E-10</v>
      </c>
      <c r="BF2012" s="196">
        <v>6.2444588E-10</v>
      </c>
      <c r="BG2012" s="108">
        <v>0</v>
      </c>
      <c r="BH2012" s="108">
        <v>0</v>
      </c>
      <c r="BI2012" s="196">
        <v>2.4902845999999999E-15</v>
      </c>
      <c r="BJ2012" s="196">
        <v>2.2967912999999998E-16</v>
      </c>
      <c r="BK2012" s="196">
        <v>4.5350888999999999E-17</v>
      </c>
      <c r="BL2012" s="196">
        <v>2.7445028000000001E-13</v>
      </c>
      <c r="BM2012" s="196">
        <v>6.5838454999999999E-12</v>
      </c>
      <c r="BN2012" s="108">
        <v>0</v>
      </c>
      <c r="BO2012" s="196">
        <v>2.7162341E-6</v>
      </c>
      <c r="BP2012" s="108">
        <v>5.5101446999999998E-2</v>
      </c>
      <c r="BQ2012" s="108">
        <v>0</v>
      </c>
      <c r="BR2012" s="108">
        <v>0</v>
      </c>
      <c r="BS2012" s="108">
        <v>0</v>
      </c>
      <c r="BU2012" s="172">
        <v>4.2601861999999999E-5</v>
      </c>
      <c r="BV2012" s="172">
        <v>4.5679069E-6</v>
      </c>
      <c r="BW2012" s="172">
        <v>2.1445048E-5</v>
      </c>
      <c r="BX2012" s="172">
        <v>4.5747098999999998E-9</v>
      </c>
      <c r="BY2012" s="172">
        <v>3.5524306000000001E-6</v>
      </c>
      <c r="BZ2012" s="172">
        <v>5.1673796999999995E-7</v>
      </c>
      <c r="CA2012" s="69">
        <v>0</v>
      </c>
      <c r="CB2012" s="172">
        <v>7.8429704000000001E-7</v>
      </c>
      <c r="CC2012" s="172">
        <v>1.9454238000000001E-9</v>
      </c>
      <c r="CD2012" s="172">
        <v>6.0021025000000002E-9</v>
      </c>
      <c r="CE2012" s="69">
        <v>0</v>
      </c>
      <c r="CF2012" s="69">
        <v>0</v>
      </c>
      <c r="CG2012" s="69">
        <v>0</v>
      </c>
      <c r="CH2012" s="172">
        <v>1.3130825E-6</v>
      </c>
      <c r="CI2012" s="172">
        <v>1.0347024E-5</v>
      </c>
      <c r="CJ2012" s="172">
        <v>6.2812383000000007E-8</v>
      </c>
      <c r="CK2012" s="69">
        <v>0</v>
      </c>
      <c r="CM2012" s="198">
        <v>0</v>
      </c>
      <c r="CN2012" s="198">
        <v>0.77252160999999997</v>
      </c>
      <c r="CO2012" s="198">
        <v>2.1649439999999999E-2</v>
      </c>
      <c r="CP2012" s="198">
        <v>3.2530897E-3</v>
      </c>
      <c r="CQ2012" s="197">
        <v>1.1626205E-12</v>
      </c>
      <c r="CR2012" s="197">
        <v>1.4080411999999999E-10</v>
      </c>
      <c r="CS2012" s="198">
        <v>1.7193433999999999E-4</v>
      </c>
      <c r="CT2012" s="198">
        <v>1.9241298E-4</v>
      </c>
      <c r="CU2012" s="198">
        <v>0</v>
      </c>
      <c r="CV2012" s="198">
        <v>1.8172317000000001E-4</v>
      </c>
    </row>
    <row r="2013" spans="1:100" ht="14.4">
      <c r="A2013" t="s">
        <v>932</v>
      </c>
      <c r="B2013" s="85" t="s">
        <v>919</v>
      </c>
      <c r="C2013" s="113" t="str">
        <f t="shared" si="837"/>
        <v>D.100.01.110</v>
      </c>
      <c r="D2013" s="9" t="s">
        <v>21</v>
      </c>
      <c r="E2013" s="112" t="s">
        <v>362</v>
      </c>
      <c r="F2013" s="115" t="str">
        <f t="shared" si="838"/>
        <v>Forging aluminium</v>
      </c>
      <c r="G2013" s="143">
        <f t="shared" si="822"/>
        <v>0.20219535333333333</v>
      </c>
      <c r="I2013" s="118">
        <f t="shared" si="823"/>
        <v>3.9509017549999997E-2</v>
      </c>
      <c r="K2013" s="161">
        <f t="shared" si="824"/>
        <v>7.9561281000000003E-4</v>
      </c>
      <c r="L2013" s="161">
        <f t="shared" si="825"/>
        <v>2.7596205000000001E-3</v>
      </c>
      <c r="M2013" s="162">
        <f t="shared" si="826"/>
        <v>5.6244812399999997E-3</v>
      </c>
      <c r="N2013" s="161">
        <v>3.0329302999999998E-2</v>
      </c>
      <c r="O2013" s="132">
        <v>1.1730957000000001E-3</v>
      </c>
      <c r="P2013" s="132">
        <v>1.5865248E-3</v>
      </c>
      <c r="Q2013" s="132">
        <v>6.7983748000000001E-4</v>
      </c>
      <c r="R2013" s="132">
        <v>1.1577533E-4</v>
      </c>
      <c r="S2013" s="132">
        <v>0</v>
      </c>
      <c r="T2013" s="132">
        <v>0</v>
      </c>
      <c r="U2013" s="132">
        <v>0</v>
      </c>
      <c r="V2013" s="132">
        <v>1.1581294000000001E-4</v>
      </c>
      <c r="W2013" s="132">
        <v>0</v>
      </c>
      <c r="X2013" s="132">
        <v>5.5086683000000001E-3</v>
      </c>
      <c r="Y2013" s="132">
        <v>0</v>
      </c>
      <c r="Z2013" s="132">
        <v>0</v>
      </c>
      <c r="AA2013" s="132">
        <v>0</v>
      </c>
      <c r="AC2013" s="118">
        <f t="shared" si="827"/>
        <v>3.0329302999999998E-2</v>
      </c>
      <c r="AD2013" s="118">
        <f t="shared" si="828"/>
        <v>3.5552333100000002E-3</v>
      </c>
      <c r="AE2013" s="118">
        <f t="shared" si="829"/>
        <v>2.7596205000000001E-3</v>
      </c>
      <c r="AF2013" s="118">
        <f t="shared" si="830"/>
        <v>2.7596205000000001E-3</v>
      </c>
      <c r="AG2013" s="118">
        <f t="shared" si="831"/>
        <v>5.6244812399999997E-3</v>
      </c>
      <c r="AI2013" s="69">
        <v>3.5935326999999999</v>
      </c>
      <c r="AJ2013" s="69">
        <v>2.1713097000000001</v>
      </c>
      <c r="AK2013" s="69">
        <v>0.68441030999999997</v>
      </c>
      <c r="AL2013" s="69">
        <v>0</v>
      </c>
      <c r="AM2013" s="69">
        <v>0.16499230000000001</v>
      </c>
      <c r="AN2013" s="69">
        <v>0.40211475000000002</v>
      </c>
      <c r="AO2013" s="69">
        <v>0.17070563</v>
      </c>
      <c r="AQ2013" s="116">
        <v>3.8789737999999998E-3</v>
      </c>
      <c r="AR2013" s="116">
        <v>3.6453471000000002E-3</v>
      </c>
      <c r="AS2013" s="116">
        <v>1.6596730000000001E-4</v>
      </c>
      <c r="AT2013" s="199">
        <v>6.7659403999999996E-5</v>
      </c>
      <c r="AU2013" s="150">
        <f t="shared" si="832"/>
        <v>2.1854599194999999E-7</v>
      </c>
      <c r="AV2013" s="150">
        <f t="shared" si="833"/>
        <v>6.1378438094400012E-10</v>
      </c>
      <c r="AW2013" s="163">
        <f t="shared" si="834"/>
        <v>9.4761069088000003E-3</v>
      </c>
      <c r="AX2013" s="196">
        <v>1.8763728999999999E-7</v>
      </c>
      <c r="AY2013" s="196">
        <v>5.6614698000000004E-10</v>
      </c>
      <c r="AZ2013" s="196">
        <v>1.5467944E-14</v>
      </c>
      <c r="BA2013" s="108">
        <v>0</v>
      </c>
      <c r="BB2013" s="108">
        <v>0</v>
      </c>
      <c r="BC2013" s="196">
        <v>1.0108694999999999E-10</v>
      </c>
      <c r="BD2013" s="196">
        <v>3.0807615E-8</v>
      </c>
      <c r="BE2013" s="196">
        <v>1.4329908000000001E-11</v>
      </c>
      <c r="BF2013" s="196">
        <v>3.3292025000000001E-11</v>
      </c>
      <c r="BG2013" s="108">
        <v>0</v>
      </c>
      <c r="BH2013" s="108">
        <v>0</v>
      </c>
      <c r="BI2013" s="108">
        <v>0</v>
      </c>
      <c r="BJ2013" s="108">
        <v>0</v>
      </c>
      <c r="BK2013" s="108">
        <v>0</v>
      </c>
      <c r="BL2013" s="108">
        <v>0</v>
      </c>
      <c r="BM2013" s="108">
        <v>0</v>
      </c>
      <c r="BN2013" s="108">
        <v>0</v>
      </c>
      <c r="BO2013" s="196">
        <v>2.3375087999999998E-6</v>
      </c>
      <c r="BP2013" s="108">
        <v>9.4737694000000001E-3</v>
      </c>
      <c r="BQ2013" s="108">
        <v>0</v>
      </c>
      <c r="BR2013" s="108">
        <v>0</v>
      </c>
      <c r="BS2013" s="108">
        <v>0</v>
      </c>
      <c r="BU2013" s="172">
        <v>9.9869782000000008E-6</v>
      </c>
      <c r="BV2013" s="172">
        <v>2.6280587000000001E-7</v>
      </c>
      <c r="BW2013" s="172">
        <v>5.6377428999999996E-6</v>
      </c>
      <c r="BX2013" s="69">
        <v>0</v>
      </c>
      <c r="BY2013" s="172">
        <v>2.7131000000000001E-7</v>
      </c>
      <c r="BZ2013" s="172">
        <v>6.5441806999999999E-8</v>
      </c>
      <c r="CA2013" s="69">
        <v>0</v>
      </c>
      <c r="CB2013" s="172">
        <v>9.9326579999999998E-8</v>
      </c>
      <c r="CC2013" s="69">
        <v>0</v>
      </c>
      <c r="CD2013" s="69">
        <v>0</v>
      </c>
      <c r="CE2013" s="69">
        <v>0</v>
      </c>
      <c r="CF2013" s="69">
        <v>0</v>
      </c>
      <c r="CG2013" s="69">
        <v>0</v>
      </c>
      <c r="CH2013" s="172">
        <v>1.4106068E-7</v>
      </c>
      <c r="CI2013" s="172">
        <v>3.4534344000000001E-6</v>
      </c>
      <c r="CJ2013" s="172">
        <v>5.5855987999999997E-8</v>
      </c>
      <c r="CK2013" s="69">
        <v>0</v>
      </c>
      <c r="CM2013" s="198">
        <v>0</v>
      </c>
      <c r="CN2013" s="198">
        <v>0.20219535</v>
      </c>
      <c r="CO2013" s="198">
        <v>2.7537860999999999E-3</v>
      </c>
      <c r="CP2013" s="198">
        <v>1.9481707999999999E-4</v>
      </c>
      <c r="CQ2013" s="198">
        <v>0</v>
      </c>
      <c r="CR2013" s="198">
        <v>0</v>
      </c>
      <c r="CS2013" s="197">
        <v>1.0842979E-5</v>
      </c>
      <c r="CT2013" s="198">
        <v>0</v>
      </c>
      <c r="CU2013" s="198">
        <v>0</v>
      </c>
      <c r="CV2013" s="197">
        <v>2.3014165000000002E-5</v>
      </c>
    </row>
    <row r="2014" spans="1:100" ht="14.4">
      <c r="A2014" t="s">
        <v>933</v>
      </c>
      <c r="B2014" s="85" t="s">
        <v>919</v>
      </c>
      <c r="C2014" s="113" t="str">
        <f t="shared" si="837"/>
        <v>D.100.01.111</v>
      </c>
      <c r="D2014" s="9" t="s">
        <v>21</v>
      </c>
      <c r="E2014" s="112" t="s">
        <v>362</v>
      </c>
      <c r="F2014" s="115" t="str">
        <f t="shared" si="838"/>
        <v>Machining aluminium</v>
      </c>
      <c r="G2014" s="143">
        <f t="shared" si="822"/>
        <v>6.0281844000000001E-2</v>
      </c>
      <c r="I2014" s="118">
        <f t="shared" si="823"/>
        <v>1.1779085928E-2</v>
      </c>
      <c r="K2014" s="161">
        <f t="shared" si="824"/>
        <v>2.3720133699999999E-4</v>
      </c>
      <c r="L2014" s="161">
        <f t="shared" si="825"/>
        <v>8.2274401E-4</v>
      </c>
      <c r="M2014" s="162">
        <f t="shared" si="826"/>
        <v>1.676863981E-3</v>
      </c>
      <c r="N2014" s="161">
        <v>9.0422765999999995E-3</v>
      </c>
      <c r="O2014" s="132">
        <v>3.4974281000000002E-4</v>
      </c>
      <c r="P2014" s="132">
        <v>4.7300119999999998E-4</v>
      </c>
      <c r="Q2014" s="132">
        <v>2.0268447000000001E-4</v>
      </c>
      <c r="R2014" s="164">
        <v>3.4516866999999998E-5</v>
      </c>
      <c r="S2014" s="132">
        <v>0</v>
      </c>
      <c r="T2014" s="132">
        <v>0</v>
      </c>
      <c r="U2014" s="132">
        <v>0</v>
      </c>
      <c r="V2014" s="164">
        <v>3.4528081E-5</v>
      </c>
      <c r="W2014" s="132">
        <v>0</v>
      </c>
      <c r="X2014" s="132">
        <v>1.6423359000000001E-3</v>
      </c>
      <c r="Y2014" s="132">
        <v>0</v>
      </c>
      <c r="Z2014" s="132">
        <v>0</v>
      </c>
      <c r="AA2014" s="132">
        <v>0</v>
      </c>
      <c r="AC2014" s="118">
        <f t="shared" si="827"/>
        <v>9.0422765999999995E-3</v>
      </c>
      <c r="AD2014" s="118">
        <f t="shared" si="828"/>
        <v>1.059945347E-3</v>
      </c>
      <c r="AE2014" s="118">
        <f t="shared" si="829"/>
        <v>8.2274401E-4</v>
      </c>
      <c r="AF2014" s="118">
        <f t="shared" si="830"/>
        <v>8.2274401E-4</v>
      </c>
      <c r="AG2014" s="118">
        <f t="shared" si="831"/>
        <v>1.676863981E-3</v>
      </c>
      <c r="AI2014" s="69">
        <v>1.0713638000000001</v>
      </c>
      <c r="AJ2014" s="69">
        <v>0.64734698000000002</v>
      </c>
      <c r="AK2014" s="69">
        <v>0.20404779000000001</v>
      </c>
      <c r="AL2014" s="69">
        <v>0</v>
      </c>
      <c r="AM2014" s="69">
        <v>4.9190250999999997E-2</v>
      </c>
      <c r="AN2014" s="69">
        <v>0.11988514</v>
      </c>
      <c r="AO2014" s="69">
        <v>5.0893604000000002E-2</v>
      </c>
      <c r="AQ2014" s="116">
        <v>1.1564641999999999E-3</v>
      </c>
      <c r="AR2014" s="116">
        <v>1.0868116E-3</v>
      </c>
      <c r="AS2014" s="199">
        <v>4.9480934000000002E-5</v>
      </c>
      <c r="AT2014" s="199">
        <v>2.0171748E-5</v>
      </c>
      <c r="AU2014" s="150">
        <f t="shared" si="832"/>
        <v>6.5156567723000004E-8</v>
      </c>
      <c r="AV2014" s="150">
        <f t="shared" si="833"/>
        <v>1.829916148611E-10</v>
      </c>
      <c r="AW2014" s="163">
        <f t="shared" si="834"/>
        <v>2.8251746970400001E-3</v>
      </c>
      <c r="AX2014" s="196">
        <v>5.5941550999999998E-8</v>
      </c>
      <c r="AY2014" s="196">
        <v>1.6878916E-10</v>
      </c>
      <c r="AZ2014" s="196">
        <v>4.6115611000000001E-15</v>
      </c>
      <c r="BA2014" s="108">
        <v>0</v>
      </c>
      <c r="BB2014" s="108">
        <v>0</v>
      </c>
      <c r="BC2014" s="196">
        <v>3.0137723000000003E-11</v>
      </c>
      <c r="BD2014" s="196">
        <v>9.1848790000000003E-9</v>
      </c>
      <c r="BE2014" s="196">
        <v>4.2722705999999999E-12</v>
      </c>
      <c r="BF2014" s="196">
        <v>9.9255727E-12</v>
      </c>
      <c r="BG2014" s="108">
        <v>0</v>
      </c>
      <c r="BH2014" s="108">
        <v>0</v>
      </c>
      <c r="BI2014" s="108">
        <v>0</v>
      </c>
      <c r="BJ2014" s="108">
        <v>0</v>
      </c>
      <c r="BK2014" s="108">
        <v>0</v>
      </c>
      <c r="BL2014" s="108">
        <v>0</v>
      </c>
      <c r="BM2014" s="108">
        <v>0</v>
      </c>
      <c r="BN2014" s="108">
        <v>0</v>
      </c>
      <c r="BO2014" s="196">
        <v>6.9689704000000001E-7</v>
      </c>
      <c r="BP2014" s="108">
        <v>2.8244778E-3</v>
      </c>
      <c r="BQ2014" s="108">
        <v>0</v>
      </c>
      <c r="BR2014" s="108">
        <v>0</v>
      </c>
      <c r="BS2014" s="108">
        <v>0</v>
      </c>
      <c r="BU2014" s="172">
        <v>2.9774842000000002E-6</v>
      </c>
      <c r="BV2014" s="172">
        <v>7.8352060000000005E-8</v>
      </c>
      <c r="BW2014" s="172">
        <v>1.6808178000000001E-6</v>
      </c>
      <c r="BX2014" s="69">
        <v>0</v>
      </c>
      <c r="BY2014" s="172">
        <v>8.0887452E-8</v>
      </c>
      <c r="BZ2014" s="172">
        <v>1.9510601E-8</v>
      </c>
      <c r="CA2014" s="69">
        <v>0</v>
      </c>
      <c r="CB2014" s="172">
        <v>2.9612893000000001E-8</v>
      </c>
      <c r="CC2014" s="69">
        <v>0</v>
      </c>
      <c r="CD2014" s="69">
        <v>0</v>
      </c>
      <c r="CE2014" s="69">
        <v>0</v>
      </c>
      <c r="CF2014" s="69">
        <v>0</v>
      </c>
      <c r="CG2014" s="69">
        <v>0</v>
      </c>
      <c r="CH2014" s="172">
        <v>4.2055357E-8</v>
      </c>
      <c r="CI2014" s="172">
        <v>1.0295953E-6</v>
      </c>
      <c r="CJ2014" s="172">
        <v>1.6652716999999999E-8</v>
      </c>
      <c r="CK2014" s="69">
        <v>0</v>
      </c>
      <c r="CM2014" s="198">
        <v>0</v>
      </c>
      <c r="CN2014" s="198">
        <v>6.0281844000000001E-2</v>
      </c>
      <c r="CO2014" s="198">
        <v>8.2100456E-4</v>
      </c>
      <c r="CP2014" s="197">
        <v>5.8082111999999997E-5</v>
      </c>
      <c r="CQ2014" s="198">
        <v>0</v>
      </c>
      <c r="CR2014" s="198">
        <v>0</v>
      </c>
      <c r="CS2014" s="197">
        <v>3.2326894000000001E-6</v>
      </c>
      <c r="CT2014" s="198">
        <v>0</v>
      </c>
      <c r="CU2014" s="198">
        <v>0</v>
      </c>
      <c r="CV2014" s="197">
        <v>6.8613658999999996E-6</v>
      </c>
    </row>
    <row r="2015" spans="1:100" ht="14.4">
      <c r="A2015" t="s">
        <v>934</v>
      </c>
      <c r="B2015" s="85" t="s">
        <v>919</v>
      </c>
      <c r="C2015" s="113" t="str">
        <f t="shared" si="837"/>
        <v>D.100.01.112</v>
      </c>
      <c r="D2015" s="9" t="s">
        <v>21</v>
      </c>
      <c r="E2015" s="112" t="s">
        <v>1142</v>
      </c>
      <c r="F2015" s="115" t="str">
        <f t="shared" si="838"/>
        <v>MIG-arc welding Al 10</v>
      </c>
      <c r="G2015" s="143">
        <f t="shared" si="822"/>
        <v>3.0778904666666667</v>
      </c>
      <c r="I2015" s="118">
        <f t="shared" si="823"/>
        <v>0.60142049289999999</v>
      </c>
      <c r="K2015" s="161">
        <f t="shared" si="824"/>
        <v>1.21111047E-2</v>
      </c>
      <c r="L2015" s="161">
        <f t="shared" si="825"/>
        <v>4.2007938000000002E-2</v>
      </c>
      <c r="M2015" s="162">
        <f t="shared" si="826"/>
        <v>8.561788020000001E-2</v>
      </c>
      <c r="N2015" s="161">
        <v>0.46168356999999999</v>
      </c>
      <c r="O2015" s="132">
        <v>1.7857285000000001E-2</v>
      </c>
      <c r="P2015" s="132">
        <v>2.4150653000000001E-2</v>
      </c>
      <c r="Q2015" s="132">
        <v>1.0348731E-2</v>
      </c>
      <c r="R2015" s="132">
        <v>1.7623737E-3</v>
      </c>
      <c r="S2015" s="132">
        <v>0</v>
      </c>
      <c r="T2015" s="132">
        <v>0</v>
      </c>
      <c r="U2015" s="132">
        <v>0</v>
      </c>
      <c r="V2015" s="132">
        <v>1.7629461999999999E-3</v>
      </c>
      <c r="W2015" s="132">
        <v>0</v>
      </c>
      <c r="X2015" s="132">
        <v>8.3854934000000006E-2</v>
      </c>
      <c r="Y2015" s="132">
        <v>0</v>
      </c>
      <c r="Z2015" s="132">
        <v>0</v>
      </c>
      <c r="AA2015" s="132">
        <v>0</v>
      </c>
      <c r="AC2015" s="118">
        <f t="shared" si="827"/>
        <v>0.46168356999999999</v>
      </c>
      <c r="AD2015" s="118">
        <f t="shared" si="828"/>
        <v>5.4119042700000002E-2</v>
      </c>
      <c r="AE2015" s="118">
        <f t="shared" si="829"/>
        <v>4.2007938000000002E-2</v>
      </c>
      <c r="AF2015" s="118">
        <f t="shared" si="830"/>
        <v>4.2007938000000002E-2</v>
      </c>
      <c r="AG2015" s="118">
        <f t="shared" si="831"/>
        <v>8.561788020000001E-2</v>
      </c>
      <c r="AI2015" s="69">
        <v>54.702049000000002</v>
      </c>
      <c r="AJ2015" s="69">
        <v>33.052458000000001</v>
      </c>
      <c r="AK2015" s="69">
        <v>10.418340000000001</v>
      </c>
      <c r="AL2015" s="69">
        <v>0</v>
      </c>
      <c r="AM2015" s="69">
        <v>2.5115723000000001</v>
      </c>
      <c r="AN2015" s="69">
        <v>6.1211355999999997</v>
      </c>
      <c r="AO2015" s="69">
        <v>2.5985426</v>
      </c>
      <c r="AQ2015" s="116">
        <v>5.9047136E-2</v>
      </c>
      <c r="AR2015" s="116">
        <v>5.5490787E-2</v>
      </c>
      <c r="AS2015" s="116">
        <v>2.5264139999999998E-3</v>
      </c>
      <c r="AT2015" s="116">
        <v>1.0299358000000001E-3</v>
      </c>
      <c r="AU2015" s="150">
        <f t="shared" si="832"/>
        <v>3.3267857918999999E-6</v>
      </c>
      <c r="AV2015" s="150">
        <f t="shared" si="833"/>
        <v>9.3432470786199991E-9</v>
      </c>
      <c r="AW2015" s="163">
        <f t="shared" si="834"/>
        <v>0.14424871240099998</v>
      </c>
      <c r="AX2015" s="196">
        <v>2.8562824000000002E-6</v>
      </c>
      <c r="AY2015" s="196">
        <v>8.6180933999999998E-9</v>
      </c>
      <c r="AZ2015" s="196">
        <v>2.3545862000000001E-13</v>
      </c>
      <c r="BA2015" s="108">
        <v>0</v>
      </c>
      <c r="BB2015" s="108">
        <v>0</v>
      </c>
      <c r="BC2015" s="196">
        <v>1.5387818999999999E-9</v>
      </c>
      <c r="BD2015" s="196">
        <v>4.6896460999999998E-7</v>
      </c>
      <c r="BE2015" s="196">
        <v>2.1813502E-10</v>
      </c>
      <c r="BF2015" s="196">
        <v>5.0678319999999997E-10</v>
      </c>
      <c r="BG2015" s="108">
        <v>0</v>
      </c>
      <c r="BH2015" s="108">
        <v>0</v>
      </c>
      <c r="BI2015" s="108">
        <v>0</v>
      </c>
      <c r="BJ2015" s="108">
        <v>0</v>
      </c>
      <c r="BK2015" s="108">
        <v>0</v>
      </c>
      <c r="BL2015" s="108">
        <v>0</v>
      </c>
      <c r="BM2015" s="108">
        <v>0</v>
      </c>
      <c r="BN2015" s="108">
        <v>0</v>
      </c>
      <c r="BO2015" s="196">
        <v>3.5582401000000003E-5</v>
      </c>
      <c r="BP2015" s="108">
        <v>0.14421312999999999</v>
      </c>
      <c r="BQ2015" s="108">
        <v>0</v>
      </c>
      <c r="BR2015" s="108">
        <v>0</v>
      </c>
      <c r="BS2015" s="108">
        <v>0</v>
      </c>
      <c r="BU2015" s="69">
        <v>1.5202537999999999E-4</v>
      </c>
      <c r="BV2015" s="172">
        <v>4.0005255999999998E-6</v>
      </c>
      <c r="BW2015" s="172">
        <v>8.5819753999999995E-5</v>
      </c>
      <c r="BX2015" s="69">
        <v>0</v>
      </c>
      <c r="BY2015" s="172">
        <v>4.1299784999999998E-6</v>
      </c>
      <c r="BZ2015" s="172">
        <v>9.9617876999999995E-7</v>
      </c>
      <c r="CA2015" s="69">
        <v>0</v>
      </c>
      <c r="CB2015" s="172">
        <v>1.5119850000000001E-6</v>
      </c>
      <c r="CC2015" s="69">
        <v>0</v>
      </c>
      <c r="CD2015" s="69">
        <v>0</v>
      </c>
      <c r="CE2015" s="69">
        <v>0</v>
      </c>
      <c r="CF2015" s="69">
        <v>0</v>
      </c>
      <c r="CG2015" s="69">
        <v>0</v>
      </c>
      <c r="CH2015" s="172">
        <v>2.1472764000000001E-6</v>
      </c>
      <c r="CI2015" s="172">
        <v>5.2569421999999999E-5</v>
      </c>
      <c r="CJ2015" s="172">
        <v>8.5025996999999999E-7</v>
      </c>
      <c r="CK2015" s="69">
        <v>0</v>
      </c>
      <c r="CM2015" s="198">
        <v>0</v>
      </c>
      <c r="CN2015" s="198">
        <v>3.0778905000000001</v>
      </c>
      <c r="CO2015" s="198">
        <v>4.1919125000000002E-2</v>
      </c>
      <c r="CP2015" s="198">
        <v>2.9655758000000001E-3</v>
      </c>
      <c r="CQ2015" s="198">
        <v>0</v>
      </c>
      <c r="CR2015" s="198">
        <v>0</v>
      </c>
      <c r="CS2015" s="198">
        <v>1.6505573000000001E-4</v>
      </c>
      <c r="CT2015" s="198">
        <v>0</v>
      </c>
      <c r="CU2015" s="198">
        <v>0</v>
      </c>
      <c r="CV2015" s="198">
        <v>3.5032991000000002E-4</v>
      </c>
    </row>
    <row r="2016" spans="1:100" ht="14.4">
      <c r="A2016" t="s">
        <v>935</v>
      </c>
      <c r="B2016" s="85" t="s">
        <v>919</v>
      </c>
      <c r="C2016" s="113" t="str">
        <f t="shared" si="837"/>
        <v>D.100.01.113</v>
      </c>
      <c r="D2016" s="9" t="s">
        <v>21</v>
      </c>
      <c r="E2016" s="112" t="s">
        <v>1142</v>
      </c>
      <c r="F2016" s="115" t="str">
        <f t="shared" si="838"/>
        <v>MIG-arc welding Al 12</v>
      </c>
      <c r="G2016" s="143">
        <f t="shared" si="822"/>
        <v>5.4115514000000005</v>
      </c>
      <c r="I2016" s="118">
        <f t="shared" si="823"/>
        <v>1.0574183614999999</v>
      </c>
      <c r="K2016" s="161">
        <f t="shared" si="824"/>
        <v>2.12937609E-2</v>
      </c>
      <c r="L2016" s="161">
        <f t="shared" si="825"/>
        <v>7.3858415999999996E-2</v>
      </c>
      <c r="M2016" s="162">
        <f t="shared" si="826"/>
        <v>0.15053347459999999</v>
      </c>
      <c r="N2016" s="161">
        <v>0.81173271000000002</v>
      </c>
      <c r="O2016" s="132">
        <v>3.1396703999999998E-2</v>
      </c>
      <c r="P2016" s="132">
        <v>4.2461711999999999E-2</v>
      </c>
      <c r="Q2016" s="132">
        <v>1.8195152999999999E-2</v>
      </c>
      <c r="R2016" s="132">
        <v>3.0986079000000001E-3</v>
      </c>
      <c r="S2016" s="132">
        <v>0</v>
      </c>
      <c r="T2016" s="132">
        <v>0</v>
      </c>
      <c r="U2016" s="132">
        <v>0</v>
      </c>
      <c r="V2016" s="132">
        <v>3.0996145999999999E-3</v>
      </c>
      <c r="W2016" s="132">
        <v>0</v>
      </c>
      <c r="X2016" s="132">
        <v>0.14743386</v>
      </c>
      <c r="Y2016" s="132">
        <v>0</v>
      </c>
      <c r="Z2016" s="132">
        <v>0</v>
      </c>
      <c r="AA2016" s="132">
        <v>0</v>
      </c>
      <c r="AC2016" s="118">
        <f t="shared" si="827"/>
        <v>0.81173271000000002</v>
      </c>
      <c r="AD2016" s="118">
        <f t="shared" si="828"/>
        <v>9.5152176899999996E-2</v>
      </c>
      <c r="AE2016" s="118">
        <f t="shared" si="829"/>
        <v>7.3858415999999996E-2</v>
      </c>
      <c r="AF2016" s="118">
        <f t="shared" si="830"/>
        <v>7.3858415999999996E-2</v>
      </c>
      <c r="AG2016" s="118">
        <f t="shared" si="831"/>
        <v>0.15053347459999999</v>
      </c>
      <c r="AI2016" s="69">
        <v>96.177218999999994</v>
      </c>
      <c r="AJ2016" s="69">
        <v>58.112878000000002</v>
      </c>
      <c r="AK2016" s="69">
        <v>18.317540000000001</v>
      </c>
      <c r="AL2016" s="69">
        <v>0</v>
      </c>
      <c r="AM2016" s="69">
        <v>4.4158499000000004</v>
      </c>
      <c r="AN2016" s="69">
        <v>10.762188999999999</v>
      </c>
      <c r="AO2016" s="69">
        <v>4.5687613000000002</v>
      </c>
      <c r="AQ2016" s="116">
        <v>0.10381675999999999</v>
      </c>
      <c r="AR2016" s="116">
        <v>9.7563978999999995E-2</v>
      </c>
      <c r="AS2016" s="116">
        <v>4.4419446E-3</v>
      </c>
      <c r="AT2016" s="116">
        <v>1.8108346000000001E-3</v>
      </c>
      <c r="AU2016" s="150">
        <f t="shared" si="832"/>
        <v>5.8491594284999998E-6</v>
      </c>
      <c r="AV2016" s="150">
        <f t="shared" si="833"/>
        <v>1.6427310203679999E-8</v>
      </c>
      <c r="AW2016" s="163">
        <f t="shared" si="834"/>
        <v>0.25361829102799999</v>
      </c>
      <c r="AX2016" s="196">
        <v>5.0219197E-6</v>
      </c>
      <c r="AY2016" s="196">
        <v>1.5152343999999999E-8</v>
      </c>
      <c r="AZ2016" s="196">
        <v>4.1398368000000001E-13</v>
      </c>
      <c r="BA2016" s="108">
        <v>0</v>
      </c>
      <c r="BB2016" s="108">
        <v>0</v>
      </c>
      <c r="BC2016" s="196">
        <v>2.7054884999999999E-9</v>
      </c>
      <c r="BD2016" s="196">
        <v>8.2453424000000001E-7</v>
      </c>
      <c r="BE2016" s="196">
        <v>3.8352528999999998E-10</v>
      </c>
      <c r="BF2016" s="196">
        <v>8.9102693000000005E-10</v>
      </c>
      <c r="BG2016" s="108">
        <v>0</v>
      </c>
      <c r="BH2016" s="108">
        <v>0</v>
      </c>
      <c r="BI2016" s="108">
        <v>0</v>
      </c>
      <c r="BJ2016" s="108">
        <v>0</v>
      </c>
      <c r="BK2016" s="108">
        <v>0</v>
      </c>
      <c r="BL2016" s="108">
        <v>0</v>
      </c>
      <c r="BM2016" s="108">
        <v>0</v>
      </c>
      <c r="BN2016" s="108">
        <v>0</v>
      </c>
      <c r="BO2016" s="196">
        <v>6.2561027999999996E-5</v>
      </c>
      <c r="BP2016" s="108">
        <v>0.25355572999999998</v>
      </c>
      <c r="BQ2016" s="108">
        <v>0</v>
      </c>
      <c r="BR2016" s="108">
        <v>0</v>
      </c>
      <c r="BS2016" s="108">
        <v>0</v>
      </c>
      <c r="BU2016" s="69">
        <v>2.6729123999999998E-4</v>
      </c>
      <c r="BV2016" s="172">
        <v>7.0337296999999998E-6</v>
      </c>
      <c r="BW2016" s="69">
        <v>1.5088841E-4</v>
      </c>
      <c r="BX2016" s="69">
        <v>0</v>
      </c>
      <c r="BY2016" s="172">
        <v>7.2613339999999999E-6</v>
      </c>
      <c r="BZ2016" s="172">
        <v>1.7514829000000001E-6</v>
      </c>
      <c r="CA2016" s="69">
        <v>0</v>
      </c>
      <c r="CB2016" s="172">
        <v>2.6583740999999999E-6</v>
      </c>
      <c r="CC2016" s="69">
        <v>0</v>
      </c>
      <c r="CD2016" s="69">
        <v>0</v>
      </c>
      <c r="CE2016" s="69">
        <v>0</v>
      </c>
      <c r="CF2016" s="69">
        <v>0</v>
      </c>
      <c r="CG2016" s="69">
        <v>0</v>
      </c>
      <c r="CH2016" s="172">
        <v>3.7753443999999998E-6</v>
      </c>
      <c r="CI2016" s="172">
        <v>9.2427631999999997E-5</v>
      </c>
      <c r="CJ2016" s="172">
        <v>1.4949283E-6</v>
      </c>
      <c r="CK2016" s="69">
        <v>0</v>
      </c>
      <c r="CM2016" s="198">
        <v>0</v>
      </c>
      <c r="CN2016" s="198">
        <v>5.4115513999999996</v>
      </c>
      <c r="CO2016" s="198">
        <v>7.3702264000000003E-2</v>
      </c>
      <c r="CP2016" s="198">
        <v>5.2140796000000001E-3</v>
      </c>
      <c r="CQ2016" s="198">
        <v>0</v>
      </c>
      <c r="CR2016" s="198">
        <v>0</v>
      </c>
      <c r="CS2016" s="198">
        <v>2.9020122000000001E-4</v>
      </c>
      <c r="CT2016" s="198">
        <v>0</v>
      </c>
      <c r="CU2016" s="198">
        <v>0</v>
      </c>
      <c r="CV2016" s="198">
        <v>6.1595053999999999E-4</v>
      </c>
    </row>
    <row r="2017" spans="1:100" ht="14.4">
      <c r="A2017" t="s">
        <v>936</v>
      </c>
      <c r="B2017" s="85" t="s">
        <v>919</v>
      </c>
      <c r="C2017" s="113" t="str">
        <f t="shared" si="837"/>
        <v>D.100.01.114</v>
      </c>
      <c r="D2017" s="9" t="s">
        <v>21</v>
      </c>
      <c r="E2017" s="112" t="s">
        <v>1142</v>
      </c>
      <c r="F2017" s="115" t="str">
        <f t="shared" si="838"/>
        <v>MIG-arc welding Al 4</v>
      </c>
      <c r="G2017" s="143">
        <f t="shared" si="822"/>
        <v>0.59578555999999994</v>
      </c>
      <c r="I2017" s="118">
        <f t="shared" si="823"/>
        <v>0.11641663262999999</v>
      </c>
      <c r="K2017" s="161">
        <f t="shared" si="824"/>
        <v>2.3443397999999998E-3</v>
      </c>
      <c r="L2017" s="161">
        <f t="shared" si="825"/>
        <v>8.1314533000000008E-3</v>
      </c>
      <c r="M2017" s="162">
        <f t="shared" si="826"/>
        <v>1.6573005530000001E-2</v>
      </c>
      <c r="N2017" s="161">
        <v>8.9367833999999993E-2</v>
      </c>
      <c r="O2017" s="132">
        <v>3.4566248E-3</v>
      </c>
      <c r="P2017" s="132">
        <v>4.6748285000000004E-3</v>
      </c>
      <c r="Q2017" s="132">
        <v>2.0031980999999999E-3</v>
      </c>
      <c r="R2017" s="132">
        <v>3.4114170000000001E-4</v>
      </c>
      <c r="S2017" s="132">
        <v>0</v>
      </c>
      <c r="T2017" s="132">
        <v>0</v>
      </c>
      <c r="U2017" s="132">
        <v>0</v>
      </c>
      <c r="V2017" s="132">
        <v>3.4125253E-4</v>
      </c>
      <c r="W2017" s="132">
        <v>0</v>
      </c>
      <c r="X2017" s="132">
        <v>1.6231753000000002E-2</v>
      </c>
      <c r="Y2017" s="132">
        <v>0</v>
      </c>
      <c r="Z2017" s="132">
        <v>0</v>
      </c>
      <c r="AA2017" s="132">
        <v>0</v>
      </c>
      <c r="AC2017" s="118">
        <f t="shared" si="827"/>
        <v>8.9367833999999993E-2</v>
      </c>
      <c r="AD2017" s="118">
        <f t="shared" si="828"/>
        <v>1.04757931E-2</v>
      </c>
      <c r="AE2017" s="118">
        <f t="shared" si="829"/>
        <v>8.1314533000000008E-3</v>
      </c>
      <c r="AF2017" s="118">
        <f t="shared" si="830"/>
        <v>8.1314533000000008E-3</v>
      </c>
      <c r="AG2017" s="118">
        <f t="shared" si="831"/>
        <v>1.6573005530000001E-2</v>
      </c>
      <c r="AI2017" s="69">
        <v>10.588645</v>
      </c>
      <c r="AJ2017" s="69">
        <v>6.3979460000000001</v>
      </c>
      <c r="AK2017" s="69">
        <v>2.0166724</v>
      </c>
      <c r="AL2017" s="69">
        <v>0</v>
      </c>
      <c r="AM2017" s="69">
        <v>0.48616365</v>
      </c>
      <c r="AN2017" s="69">
        <v>1.1848647999999999</v>
      </c>
      <c r="AO2017" s="69">
        <v>0.50299844999999999</v>
      </c>
      <c r="AQ2017" s="116">
        <v>1.1429722E-2</v>
      </c>
      <c r="AR2017" s="116">
        <v>1.0741321E-2</v>
      </c>
      <c r="AS2017" s="116">
        <v>4.8903656000000002E-4</v>
      </c>
      <c r="AT2017" s="116">
        <v>1.9936410999999999E-4</v>
      </c>
      <c r="AU2017" s="150">
        <f t="shared" si="832"/>
        <v>6.4396408216000001E-7</v>
      </c>
      <c r="AV2017" s="150">
        <f t="shared" si="833"/>
        <v>1.808567195595E-9</v>
      </c>
      <c r="AW2017" s="163">
        <f t="shared" si="834"/>
        <v>2.7922143665699999E-2</v>
      </c>
      <c r="AX2017" s="196">
        <v>5.5288900000000005E-7</v>
      </c>
      <c r="AY2017" s="196">
        <v>1.6681996E-9</v>
      </c>
      <c r="AZ2017" s="196">
        <v>4.5577594999999997E-14</v>
      </c>
      <c r="BA2017" s="108">
        <v>0</v>
      </c>
      <c r="BB2017" s="108">
        <v>0</v>
      </c>
      <c r="BC2017" s="196">
        <v>2.9786115999999999E-10</v>
      </c>
      <c r="BD2017" s="196">
        <v>9.0777221E-8</v>
      </c>
      <c r="BE2017" s="196">
        <v>4.2224274000000002E-11</v>
      </c>
      <c r="BF2017" s="196">
        <v>9.8097744000000006E-11</v>
      </c>
      <c r="BG2017" s="108">
        <v>0</v>
      </c>
      <c r="BH2017" s="108">
        <v>0</v>
      </c>
      <c r="BI2017" s="108">
        <v>0</v>
      </c>
      <c r="BJ2017" s="108">
        <v>0</v>
      </c>
      <c r="BK2017" s="108">
        <v>0</v>
      </c>
      <c r="BL2017" s="108">
        <v>0</v>
      </c>
      <c r="BM2017" s="108">
        <v>0</v>
      </c>
      <c r="BN2017" s="108">
        <v>0</v>
      </c>
      <c r="BO2017" s="196">
        <v>6.8876656999999998E-6</v>
      </c>
      <c r="BP2017" s="108">
        <v>2.7915255999999999E-2</v>
      </c>
      <c r="BQ2017" s="108">
        <v>0</v>
      </c>
      <c r="BR2017" s="108">
        <v>0</v>
      </c>
      <c r="BS2017" s="108">
        <v>0</v>
      </c>
      <c r="BU2017" s="172">
        <v>2.9427469000000001E-5</v>
      </c>
      <c r="BV2017" s="172">
        <v>7.7437953000000002E-7</v>
      </c>
      <c r="BW2017" s="172">
        <v>1.6612082000000001E-5</v>
      </c>
      <c r="BX2017" s="69">
        <v>0</v>
      </c>
      <c r="BY2017" s="172">
        <v>7.9943766000000005E-7</v>
      </c>
      <c r="BZ2017" s="172">
        <v>1.9282977E-7</v>
      </c>
      <c r="CA2017" s="69">
        <v>0</v>
      </c>
      <c r="CB2017" s="172">
        <v>2.9267409999999998E-7</v>
      </c>
      <c r="CC2017" s="69">
        <v>0</v>
      </c>
      <c r="CD2017" s="69">
        <v>0</v>
      </c>
      <c r="CE2017" s="69">
        <v>0</v>
      </c>
      <c r="CF2017" s="69">
        <v>0</v>
      </c>
      <c r="CG2017" s="69">
        <v>0</v>
      </c>
      <c r="CH2017" s="172">
        <v>4.1564710999999999E-7</v>
      </c>
      <c r="CI2017" s="172">
        <v>1.0175834E-5</v>
      </c>
      <c r="CJ2017" s="172">
        <v>1.6458435000000001E-7</v>
      </c>
      <c r="CK2017" s="69">
        <v>0</v>
      </c>
      <c r="CM2017" s="198">
        <v>0</v>
      </c>
      <c r="CN2017" s="198">
        <v>0.59578556000000005</v>
      </c>
      <c r="CO2017" s="198">
        <v>8.1142617E-3</v>
      </c>
      <c r="CP2017" s="198">
        <v>5.7404487E-4</v>
      </c>
      <c r="CQ2017" s="198">
        <v>0</v>
      </c>
      <c r="CR2017" s="198">
        <v>0</v>
      </c>
      <c r="CS2017" s="197">
        <v>3.1949746999999999E-5</v>
      </c>
      <c r="CT2017" s="198">
        <v>0</v>
      </c>
      <c r="CU2017" s="198">
        <v>0</v>
      </c>
      <c r="CV2017" s="197">
        <v>6.7813167000000006E-5</v>
      </c>
    </row>
    <row r="2018" spans="1:100" ht="14.4">
      <c r="A2018" t="s">
        <v>937</v>
      </c>
      <c r="B2018" s="85" t="s">
        <v>919</v>
      </c>
      <c r="C2018" s="113" t="str">
        <f t="shared" si="837"/>
        <v>D.100.01.115</v>
      </c>
      <c r="D2018" s="9" t="s">
        <v>21</v>
      </c>
      <c r="E2018" s="112" t="s">
        <v>1142</v>
      </c>
      <c r="F2018" s="115" t="str">
        <f t="shared" si="838"/>
        <v>MIG-arc welding Al 5 I-jnt</v>
      </c>
      <c r="G2018" s="143">
        <f t="shared" si="822"/>
        <v>1.2910361333333333</v>
      </c>
      <c r="I2018" s="118">
        <f t="shared" si="823"/>
        <v>0.25226875253000003</v>
      </c>
      <c r="K2018" s="161">
        <f t="shared" si="824"/>
        <v>5.0800618399999995E-3</v>
      </c>
      <c r="L2018" s="161">
        <f t="shared" si="825"/>
        <v>1.7620434300000001E-2</v>
      </c>
      <c r="M2018" s="162">
        <f t="shared" si="826"/>
        <v>3.5912836390000001E-2</v>
      </c>
      <c r="N2018" s="161">
        <v>0.19365541999999999</v>
      </c>
      <c r="O2018" s="132">
        <v>7.4903252999999996E-3</v>
      </c>
      <c r="P2018" s="132">
        <v>1.0130109E-2</v>
      </c>
      <c r="Q2018" s="132">
        <v>4.3408255999999997E-3</v>
      </c>
      <c r="R2018" s="132">
        <v>7.3923624000000001E-4</v>
      </c>
      <c r="S2018" s="132">
        <v>0</v>
      </c>
      <c r="T2018" s="132">
        <v>0</v>
      </c>
      <c r="U2018" s="132">
        <v>0</v>
      </c>
      <c r="V2018" s="132">
        <v>7.3947639000000005E-4</v>
      </c>
      <c r="W2018" s="132">
        <v>0</v>
      </c>
      <c r="X2018" s="132">
        <v>3.5173360000000001E-2</v>
      </c>
      <c r="Y2018" s="132">
        <v>0</v>
      </c>
      <c r="Z2018" s="132">
        <v>0</v>
      </c>
      <c r="AA2018" s="132">
        <v>0</v>
      </c>
      <c r="AC2018" s="118">
        <f t="shared" si="827"/>
        <v>0.19365541999999999</v>
      </c>
      <c r="AD2018" s="118">
        <f t="shared" si="828"/>
        <v>2.2700496140000002E-2</v>
      </c>
      <c r="AE2018" s="118">
        <f t="shared" si="829"/>
        <v>1.7620434300000001E-2</v>
      </c>
      <c r="AF2018" s="118">
        <f t="shared" si="830"/>
        <v>1.7620434300000001E-2</v>
      </c>
      <c r="AG2018" s="118">
        <f t="shared" si="831"/>
        <v>3.5912836390000001E-2</v>
      </c>
      <c r="AI2018" s="69">
        <v>22.945041</v>
      </c>
      <c r="AJ2018" s="69">
        <v>13.864013999999999</v>
      </c>
      <c r="AK2018" s="69">
        <v>4.3700235999999997</v>
      </c>
      <c r="AL2018" s="69">
        <v>0</v>
      </c>
      <c r="AM2018" s="69">
        <v>1.0534912000000001</v>
      </c>
      <c r="AN2018" s="69">
        <v>2.5675401</v>
      </c>
      <c r="AO2018" s="69">
        <v>1.0899714</v>
      </c>
      <c r="AQ2018" s="116">
        <v>2.4767608999999999E-2</v>
      </c>
      <c r="AR2018" s="116">
        <v>2.3275880999999998E-2</v>
      </c>
      <c r="AS2018" s="116">
        <v>1.0597167000000001E-3</v>
      </c>
      <c r="AT2018" s="116">
        <v>4.3201159999999998E-4</v>
      </c>
      <c r="AU2018" s="150">
        <f t="shared" si="832"/>
        <v>1.3954365395700001E-6</v>
      </c>
      <c r="AV2018" s="150">
        <f t="shared" si="833"/>
        <v>3.9190704392660001E-9</v>
      </c>
      <c r="AW2018" s="163">
        <f t="shared" si="834"/>
        <v>6.0505826212E-2</v>
      </c>
      <c r="AX2018" s="196">
        <v>1.1980816E-6</v>
      </c>
      <c r="AY2018" s="196">
        <v>3.6149012E-9</v>
      </c>
      <c r="AZ2018" s="196">
        <v>9.8764266000000002E-14</v>
      </c>
      <c r="BA2018" s="108">
        <v>0</v>
      </c>
      <c r="BB2018" s="108">
        <v>0</v>
      </c>
      <c r="BC2018" s="196">
        <v>6.4544957000000003E-10</v>
      </c>
      <c r="BD2018" s="196">
        <v>1.9670949E-7</v>
      </c>
      <c r="BE2018" s="196">
        <v>9.1497794999999994E-11</v>
      </c>
      <c r="BF2018" s="196">
        <v>2.1257267999999999E-10</v>
      </c>
      <c r="BG2018" s="108">
        <v>0</v>
      </c>
      <c r="BH2018" s="108">
        <v>0</v>
      </c>
      <c r="BI2018" s="108">
        <v>0</v>
      </c>
      <c r="BJ2018" s="108">
        <v>0</v>
      </c>
      <c r="BK2018" s="108">
        <v>0</v>
      </c>
      <c r="BL2018" s="108">
        <v>0</v>
      </c>
      <c r="BM2018" s="108">
        <v>0</v>
      </c>
      <c r="BN2018" s="108">
        <v>0</v>
      </c>
      <c r="BO2018" s="196">
        <v>1.4925212E-5</v>
      </c>
      <c r="BP2018" s="108">
        <v>6.0490901E-2</v>
      </c>
      <c r="BQ2018" s="108">
        <v>0</v>
      </c>
      <c r="BR2018" s="108">
        <v>0</v>
      </c>
      <c r="BS2018" s="108">
        <v>0</v>
      </c>
      <c r="BU2018" s="172">
        <v>6.3767786000000005E-5</v>
      </c>
      <c r="BV2018" s="172">
        <v>1.6780399999999999E-6</v>
      </c>
      <c r="BW2018" s="172">
        <v>3.5997514E-5</v>
      </c>
      <c r="BX2018" s="69">
        <v>0</v>
      </c>
      <c r="BY2018" s="172">
        <v>1.7323396E-6</v>
      </c>
      <c r="BZ2018" s="172">
        <v>4.1785203999999999E-7</v>
      </c>
      <c r="CA2018" s="69">
        <v>0</v>
      </c>
      <c r="CB2018" s="172">
        <v>6.3420947000000005E-7</v>
      </c>
      <c r="CC2018" s="69">
        <v>0</v>
      </c>
      <c r="CD2018" s="69">
        <v>0</v>
      </c>
      <c r="CE2018" s="69">
        <v>0</v>
      </c>
      <c r="CF2018" s="69">
        <v>0</v>
      </c>
      <c r="CG2018" s="69">
        <v>0</v>
      </c>
      <c r="CH2018" s="172">
        <v>9.0068556000000004E-7</v>
      </c>
      <c r="CI2018" s="172">
        <v>2.2050499999999998E-5</v>
      </c>
      <c r="CJ2018" s="172">
        <v>3.5664568999999999E-7</v>
      </c>
      <c r="CK2018" s="69">
        <v>0</v>
      </c>
      <c r="CM2018" s="198">
        <v>0</v>
      </c>
      <c r="CN2018" s="198">
        <v>1.2910362</v>
      </c>
      <c r="CO2018" s="198">
        <v>1.7583181E-2</v>
      </c>
      <c r="CP2018" s="198">
        <v>1.2439252E-3</v>
      </c>
      <c r="CQ2018" s="198">
        <v>0</v>
      </c>
      <c r="CR2018" s="198">
        <v>0</v>
      </c>
      <c r="CS2018" s="197">
        <v>6.9233431000000005E-5</v>
      </c>
      <c r="CT2018" s="198">
        <v>0</v>
      </c>
      <c r="CU2018" s="198">
        <v>0</v>
      </c>
      <c r="CV2018" s="198">
        <v>1.4694759E-4</v>
      </c>
    </row>
    <row r="2019" spans="1:100" ht="14.4">
      <c r="A2019" t="s">
        <v>938</v>
      </c>
      <c r="B2019" s="85" t="s">
        <v>919</v>
      </c>
      <c r="C2019" s="113" t="str">
        <f t="shared" si="837"/>
        <v>D.100.01.116</v>
      </c>
      <c r="D2019" s="9" t="s">
        <v>21</v>
      </c>
      <c r="E2019" s="112" t="s">
        <v>1142</v>
      </c>
      <c r="F2019" s="115" t="str">
        <f t="shared" si="838"/>
        <v>MIG-arc welding Al 5 V-jnt</v>
      </c>
      <c r="G2019" s="143">
        <f t="shared" si="822"/>
        <v>1.9365542666666666</v>
      </c>
      <c r="I2019" s="118">
        <f t="shared" si="823"/>
        <v>0.37840313949999999</v>
      </c>
      <c r="K2019" s="161">
        <f t="shared" si="824"/>
        <v>7.6200929000000001E-3</v>
      </c>
      <c r="L2019" s="161">
        <f t="shared" si="825"/>
        <v>2.6430650999999999E-2</v>
      </c>
      <c r="M2019" s="162">
        <f t="shared" si="826"/>
        <v>5.3869255599999999E-2</v>
      </c>
      <c r="N2019" s="161">
        <v>0.29048313999999997</v>
      </c>
      <c r="O2019" s="132">
        <v>1.1235488E-2</v>
      </c>
      <c r="P2019" s="132">
        <v>1.5195162999999999E-2</v>
      </c>
      <c r="Q2019" s="132">
        <v>6.5112384999999997E-3</v>
      </c>
      <c r="R2019" s="132">
        <v>1.1088544E-3</v>
      </c>
      <c r="S2019" s="132">
        <v>0</v>
      </c>
      <c r="T2019" s="132">
        <v>0</v>
      </c>
      <c r="U2019" s="132">
        <v>0</v>
      </c>
      <c r="V2019" s="132">
        <v>1.1092146000000001E-3</v>
      </c>
      <c r="W2019" s="132">
        <v>0</v>
      </c>
      <c r="X2019" s="132">
        <v>5.2760041000000001E-2</v>
      </c>
      <c r="Y2019" s="132">
        <v>0</v>
      </c>
      <c r="Z2019" s="132">
        <v>0</v>
      </c>
      <c r="AA2019" s="132">
        <v>0</v>
      </c>
      <c r="AC2019" s="118">
        <f t="shared" si="827"/>
        <v>0.29048313999999997</v>
      </c>
      <c r="AD2019" s="118">
        <f t="shared" si="828"/>
        <v>3.40507439E-2</v>
      </c>
      <c r="AE2019" s="118">
        <f t="shared" si="829"/>
        <v>2.6430650999999999E-2</v>
      </c>
      <c r="AF2019" s="118">
        <f t="shared" si="830"/>
        <v>2.6430650999999999E-2</v>
      </c>
      <c r="AG2019" s="118">
        <f t="shared" si="831"/>
        <v>5.3869255599999999E-2</v>
      </c>
      <c r="AI2019" s="69">
        <v>34.417560999999999</v>
      </c>
      <c r="AJ2019" s="69">
        <v>20.796022000000001</v>
      </c>
      <c r="AK2019" s="69">
        <v>6.5550354000000004</v>
      </c>
      <c r="AL2019" s="69">
        <v>0</v>
      </c>
      <c r="AM2019" s="69">
        <v>1.5802368</v>
      </c>
      <c r="AN2019" s="69">
        <v>3.8513101999999999</v>
      </c>
      <c r="AO2019" s="69">
        <v>1.634957</v>
      </c>
      <c r="AQ2019" s="116">
        <v>3.7151414000000001E-2</v>
      </c>
      <c r="AR2019" s="116">
        <v>3.4913820999999998E-2</v>
      </c>
      <c r="AS2019" s="116">
        <v>1.589575E-3</v>
      </c>
      <c r="AT2019" s="116">
        <v>6.4801739000000004E-4</v>
      </c>
      <c r="AU2019" s="150">
        <f t="shared" si="832"/>
        <v>2.0931547143499999E-6</v>
      </c>
      <c r="AV2019" s="150">
        <f t="shared" si="833"/>
        <v>5.8786057563999999E-9</v>
      </c>
      <c r="AW2019" s="163">
        <f t="shared" si="834"/>
        <v>9.0758738817000001E-2</v>
      </c>
      <c r="AX2019" s="196">
        <v>1.7971222999999999E-6</v>
      </c>
      <c r="AY2019" s="196">
        <v>5.4223519000000002E-9</v>
      </c>
      <c r="AZ2019" s="196">
        <v>1.481464E-13</v>
      </c>
      <c r="BA2019" s="108">
        <v>0</v>
      </c>
      <c r="BB2019" s="108">
        <v>0</v>
      </c>
      <c r="BC2019" s="196">
        <v>9.6817434999999992E-10</v>
      </c>
      <c r="BD2019" s="196">
        <v>2.9506424000000002E-7</v>
      </c>
      <c r="BE2019" s="196">
        <v>1.3724669000000001E-10</v>
      </c>
      <c r="BF2019" s="196">
        <v>3.1885902E-10</v>
      </c>
      <c r="BG2019" s="108">
        <v>0</v>
      </c>
      <c r="BH2019" s="108">
        <v>0</v>
      </c>
      <c r="BI2019" s="108">
        <v>0</v>
      </c>
      <c r="BJ2019" s="108">
        <v>0</v>
      </c>
      <c r="BK2019" s="108">
        <v>0</v>
      </c>
      <c r="BL2019" s="108">
        <v>0</v>
      </c>
      <c r="BM2019" s="108">
        <v>0</v>
      </c>
      <c r="BN2019" s="108">
        <v>0</v>
      </c>
      <c r="BO2019" s="196">
        <v>2.2387816999999999E-5</v>
      </c>
      <c r="BP2019" s="108">
        <v>9.0736351000000007E-2</v>
      </c>
      <c r="BQ2019" s="108">
        <v>0</v>
      </c>
      <c r="BR2019" s="108">
        <v>0</v>
      </c>
      <c r="BS2019" s="108">
        <v>0</v>
      </c>
      <c r="BU2019" s="172">
        <v>9.5651680000000003E-5</v>
      </c>
      <c r="BV2019" s="172">
        <v>2.5170598999999998E-6</v>
      </c>
      <c r="BW2019" s="172">
        <v>5.3996270999999997E-5</v>
      </c>
      <c r="BX2019" s="69">
        <v>0</v>
      </c>
      <c r="BY2019" s="172">
        <v>2.5985094E-6</v>
      </c>
      <c r="BZ2019" s="172">
        <v>6.2677806000000001E-7</v>
      </c>
      <c r="CA2019" s="69">
        <v>0</v>
      </c>
      <c r="CB2019" s="172">
        <v>9.5131419999999995E-7</v>
      </c>
      <c r="CC2019" s="69">
        <v>0</v>
      </c>
      <c r="CD2019" s="69">
        <v>0</v>
      </c>
      <c r="CE2019" s="69">
        <v>0</v>
      </c>
      <c r="CF2019" s="69">
        <v>0</v>
      </c>
      <c r="CG2019" s="69">
        <v>0</v>
      </c>
      <c r="CH2019" s="172">
        <v>1.3510283E-6</v>
      </c>
      <c r="CI2019" s="172">
        <v>3.3075750000000003E-5</v>
      </c>
      <c r="CJ2019" s="172">
        <v>5.3496853000000005E-7</v>
      </c>
      <c r="CK2019" s="69">
        <v>0</v>
      </c>
      <c r="CM2019" s="198">
        <v>0</v>
      </c>
      <c r="CN2019" s="198">
        <v>1.9365542</v>
      </c>
      <c r="CO2019" s="198">
        <v>2.6374772000000001E-2</v>
      </c>
      <c r="CP2019" s="198">
        <v>1.8658877999999999E-3</v>
      </c>
      <c r="CQ2019" s="198">
        <v>0</v>
      </c>
      <c r="CR2019" s="198">
        <v>0</v>
      </c>
      <c r="CS2019" s="198">
        <v>1.0385015E-4</v>
      </c>
      <c r="CT2019" s="198">
        <v>0</v>
      </c>
      <c r="CU2019" s="198">
        <v>0</v>
      </c>
      <c r="CV2019" s="198">
        <v>2.2042138E-4</v>
      </c>
    </row>
    <row r="2020" spans="1:100" ht="14.4">
      <c r="A2020" t="s">
        <v>939</v>
      </c>
      <c r="B2020" s="85" t="s">
        <v>919</v>
      </c>
      <c r="C2020" s="113" t="str">
        <f t="shared" si="837"/>
        <v>D.100.01.117</v>
      </c>
      <c r="D2020" s="9" t="s">
        <v>21</v>
      </c>
      <c r="E2020" s="112" t="s">
        <v>1142</v>
      </c>
      <c r="F2020" s="115" t="str">
        <f t="shared" si="838"/>
        <v>MIG-arc welding Al 6 V-jnt</v>
      </c>
      <c r="G2020" s="143">
        <f t="shared" si="822"/>
        <v>2.2982453333333335</v>
      </c>
      <c r="I2020" s="118">
        <f t="shared" si="823"/>
        <v>0.44907765599999999</v>
      </c>
      <c r="K2020" s="161">
        <f t="shared" si="824"/>
        <v>9.0433008999999988E-3</v>
      </c>
      <c r="L2020" s="161">
        <f t="shared" si="825"/>
        <v>3.1367116E-2</v>
      </c>
      <c r="M2020" s="162">
        <f t="shared" si="826"/>
        <v>6.39304391E-2</v>
      </c>
      <c r="N2020" s="161">
        <v>0.34473680000000001</v>
      </c>
      <c r="O2020" s="132">
        <v>1.3333945E-2</v>
      </c>
      <c r="P2020" s="132">
        <v>1.8033171000000001E-2</v>
      </c>
      <c r="Q2020" s="132">
        <v>7.7273452999999997E-3</v>
      </c>
      <c r="R2020" s="132">
        <v>1.3159555999999999E-3</v>
      </c>
      <c r="S2020" s="132">
        <v>0</v>
      </c>
      <c r="T2020" s="132">
        <v>0</v>
      </c>
      <c r="U2020" s="132">
        <v>0</v>
      </c>
      <c r="V2020" s="132">
        <v>1.3163831E-3</v>
      </c>
      <c r="W2020" s="132">
        <v>0</v>
      </c>
      <c r="X2020" s="132">
        <v>6.2614056000000001E-2</v>
      </c>
      <c r="Y2020" s="132">
        <v>0</v>
      </c>
      <c r="Z2020" s="132">
        <v>0</v>
      </c>
      <c r="AA2020" s="132">
        <v>0</v>
      </c>
      <c r="AC2020" s="118">
        <f t="shared" si="827"/>
        <v>0.34473680000000001</v>
      </c>
      <c r="AD2020" s="118">
        <f t="shared" si="828"/>
        <v>4.0410416900000003E-2</v>
      </c>
      <c r="AE2020" s="118">
        <f t="shared" si="829"/>
        <v>3.1367116E-2</v>
      </c>
      <c r="AF2020" s="118">
        <f t="shared" si="830"/>
        <v>3.1367116E-2</v>
      </c>
      <c r="AG2020" s="118">
        <f t="shared" si="831"/>
        <v>6.39304391E-2</v>
      </c>
      <c r="AI2020" s="69">
        <v>40.845744000000003</v>
      </c>
      <c r="AJ2020" s="69">
        <v>24.680104</v>
      </c>
      <c r="AK2020" s="69">
        <v>7.7793220999999999</v>
      </c>
      <c r="AL2020" s="69">
        <v>0</v>
      </c>
      <c r="AM2020" s="69">
        <v>1.8753782999999999</v>
      </c>
      <c r="AN2020" s="69">
        <v>4.5706211000000003</v>
      </c>
      <c r="AO2020" s="69">
        <v>1.9403187</v>
      </c>
      <c r="AQ2020" s="116">
        <v>4.4090198999999997E-2</v>
      </c>
      <c r="AR2020" s="116">
        <v>4.1434690000000003E-2</v>
      </c>
      <c r="AS2020" s="116">
        <v>1.8864605999999999E-3</v>
      </c>
      <c r="AT2020" s="116">
        <v>7.6904787999999998E-4</v>
      </c>
      <c r="AU2020" s="150">
        <f t="shared" si="832"/>
        <v>2.4840941107E-6</v>
      </c>
      <c r="AV2020" s="150">
        <f t="shared" si="833"/>
        <v>6.9765553957699993E-9</v>
      </c>
      <c r="AW2020" s="163">
        <f t="shared" si="834"/>
        <v>0.1077097892</v>
      </c>
      <c r="AX2020" s="196">
        <v>2.1327716E-6</v>
      </c>
      <c r="AY2020" s="196">
        <v>6.4350867999999998E-9</v>
      </c>
      <c r="AZ2020" s="196">
        <v>1.7581576999999999E-13</v>
      </c>
      <c r="BA2020" s="108">
        <v>0</v>
      </c>
      <c r="BB2020" s="108">
        <v>0</v>
      </c>
      <c r="BC2020" s="196">
        <v>1.1490007000000001E-9</v>
      </c>
      <c r="BD2020" s="196">
        <v>3.5017350999999999E-7</v>
      </c>
      <c r="BE2020" s="196">
        <v>1.6288031999999999E-10</v>
      </c>
      <c r="BF2020" s="196">
        <v>3.7841245999999999E-10</v>
      </c>
      <c r="BG2020" s="108">
        <v>0</v>
      </c>
      <c r="BH2020" s="108">
        <v>0</v>
      </c>
      <c r="BI2020" s="108">
        <v>0</v>
      </c>
      <c r="BJ2020" s="108">
        <v>0</v>
      </c>
      <c r="BK2020" s="108">
        <v>0</v>
      </c>
      <c r="BL2020" s="108">
        <v>0</v>
      </c>
      <c r="BM2020" s="108">
        <v>0</v>
      </c>
      <c r="BN2020" s="108">
        <v>0</v>
      </c>
      <c r="BO2020" s="196">
        <v>2.65692E-5</v>
      </c>
      <c r="BP2020" s="108">
        <v>0.10768322</v>
      </c>
      <c r="BQ2020" s="108">
        <v>0</v>
      </c>
      <c r="BR2020" s="108">
        <v>0</v>
      </c>
      <c r="BS2020" s="108">
        <v>0</v>
      </c>
      <c r="BU2020" s="69">
        <v>1.1351658E-4</v>
      </c>
      <c r="BV2020" s="172">
        <v>2.9871722999999999E-6</v>
      </c>
      <c r="BW2020" s="172">
        <v>6.4081176999999996E-5</v>
      </c>
      <c r="BX2020" s="69">
        <v>0</v>
      </c>
      <c r="BY2020" s="172">
        <v>3.0838341E-6</v>
      </c>
      <c r="BZ2020" s="172">
        <v>7.4384166000000001E-7</v>
      </c>
      <c r="CA2020" s="69">
        <v>0</v>
      </c>
      <c r="CB2020" s="172">
        <v>1.1289915999999999E-6</v>
      </c>
      <c r="CC2020" s="69">
        <v>0</v>
      </c>
      <c r="CD2020" s="69">
        <v>0</v>
      </c>
      <c r="CE2020" s="69">
        <v>0</v>
      </c>
      <c r="CF2020" s="69">
        <v>0</v>
      </c>
      <c r="CG2020" s="69">
        <v>0</v>
      </c>
      <c r="CH2020" s="172">
        <v>1.6033605E-6</v>
      </c>
      <c r="CI2020" s="172">
        <v>3.9253323000000002E-5</v>
      </c>
      <c r="CJ2020" s="172">
        <v>6.3488482999999998E-7</v>
      </c>
      <c r="CK2020" s="69">
        <v>0</v>
      </c>
      <c r="CM2020" s="198">
        <v>0</v>
      </c>
      <c r="CN2020" s="198">
        <v>2.2982453</v>
      </c>
      <c r="CO2020" s="198">
        <v>3.1300798999999997E-2</v>
      </c>
      <c r="CP2020" s="198">
        <v>2.2143804999999999E-3</v>
      </c>
      <c r="CQ2020" s="198">
        <v>0</v>
      </c>
      <c r="CR2020" s="198">
        <v>0</v>
      </c>
      <c r="CS2020" s="198">
        <v>1.2324628E-4</v>
      </c>
      <c r="CT2020" s="198">
        <v>0</v>
      </c>
      <c r="CU2020" s="198">
        <v>0</v>
      </c>
      <c r="CV2020" s="198">
        <v>2.6158958000000002E-4</v>
      </c>
    </row>
    <row r="2021" spans="1:100" ht="14.4">
      <c r="A2021" t="s">
        <v>940</v>
      </c>
      <c r="B2021" s="85" t="s">
        <v>919</v>
      </c>
      <c r="C2021" s="113" t="str">
        <f t="shared" si="837"/>
        <v>D.100.01.118</v>
      </c>
      <c r="D2021" s="9" t="s">
        <v>21</v>
      </c>
      <c r="E2021" s="112" t="s">
        <v>1142</v>
      </c>
      <c r="F2021" s="115" t="str">
        <f t="shared" si="838"/>
        <v>MIG-arc welding Al 8</v>
      </c>
      <c r="G2021" s="143">
        <f t="shared" si="822"/>
        <v>2.9286929333333336</v>
      </c>
      <c r="I2021" s="118">
        <f t="shared" si="823"/>
        <v>0.57226725970000003</v>
      </c>
      <c r="K2021" s="161">
        <f t="shared" si="824"/>
        <v>1.1524031499999999E-2</v>
      </c>
      <c r="L2021" s="161">
        <f t="shared" si="825"/>
        <v>3.9971646999999999E-2</v>
      </c>
      <c r="M2021" s="162">
        <f t="shared" si="826"/>
        <v>8.1467641199999996E-2</v>
      </c>
      <c r="N2021" s="161">
        <v>0.43930394</v>
      </c>
      <c r="O2021" s="132">
        <v>1.6991671999999999E-2</v>
      </c>
      <c r="P2021" s="132">
        <v>2.2979975E-2</v>
      </c>
      <c r="Q2021" s="132">
        <v>9.8470869999999992E-3</v>
      </c>
      <c r="R2021" s="132">
        <v>1.6769445E-3</v>
      </c>
      <c r="S2021" s="132">
        <v>0</v>
      </c>
      <c r="T2021" s="132">
        <v>0</v>
      </c>
      <c r="U2021" s="132">
        <v>0</v>
      </c>
      <c r="V2021" s="132">
        <v>1.6774892E-3</v>
      </c>
      <c r="W2021" s="132">
        <v>0</v>
      </c>
      <c r="X2021" s="132">
        <v>7.9790152000000003E-2</v>
      </c>
      <c r="Y2021" s="132">
        <v>0</v>
      </c>
      <c r="Z2021" s="132">
        <v>0</v>
      </c>
      <c r="AA2021" s="132">
        <v>0</v>
      </c>
      <c r="AC2021" s="118">
        <f t="shared" si="827"/>
        <v>0.43930394</v>
      </c>
      <c r="AD2021" s="118">
        <f t="shared" si="828"/>
        <v>5.1495678499999996E-2</v>
      </c>
      <c r="AE2021" s="118">
        <f t="shared" si="829"/>
        <v>3.9971646999999999E-2</v>
      </c>
      <c r="AF2021" s="118">
        <f t="shared" si="830"/>
        <v>3.9971646999999999E-2</v>
      </c>
      <c r="AG2021" s="118">
        <f t="shared" si="831"/>
        <v>8.1467641199999996E-2</v>
      </c>
      <c r="AI2021" s="69">
        <v>52.050423000000002</v>
      </c>
      <c r="AJ2021" s="69">
        <v>31.450274</v>
      </c>
      <c r="AK2021" s="69">
        <v>9.9133218999999997</v>
      </c>
      <c r="AL2021" s="69">
        <v>0</v>
      </c>
      <c r="AM2021" s="69">
        <v>2.3898264</v>
      </c>
      <c r="AN2021" s="69">
        <v>5.8244198999999997</v>
      </c>
      <c r="AO2021" s="69">
        <v>2.4725809000000001</v>
      </c>
      <c r="AQ2021" s="116">
        <v>5.6184887000000003E-2</v>
      </c>
      <c r="AR2021" s="116">
        <v>5.2800927999999997E-2</v>
      </c>
      <c r="AS2021" s="116">
        <v>2.4039487000000002E-3</v>
      </c>
      <c r="AT2021" s="116">
        <v>9.8001073999999999E-4</v>
      </c>
      <c r="AU2021" s="150">
        <f t="shared" si="832"/>
        <v>3.1655232310000001E-6</v>
      </c>
      <c r="AV2021" s="150">
        <f t="shared" si="833"/>
        <v>8.8903428050099987E-9</v>
      </c>
      <c r="AW2021" s="163">
        <f t="shared" si="834"/>
        <v>0.137256407581</v>
      </c>
      <c r="AX2021" s="196">
        <v>2.7178270000000002E-6</v>
      </c>
      <c r="AY2021" s="196">
        <v>8.2003401999999999E-9</v>
      </c>
      <c r="AZ2021" s="196">
        <v>2.2404500999999999E-13</v>
      </c>
      <c r="BA2021" s="108">
        <v>0</v>
      </c>
      <c r="BB2021" s="108">
        <v>0</v>
      </c>
      <c r="BC2021" s="196">
        <v>1.464191E-9</v>
      </c>
      <c r="BD2021" s="196">
        <v>4.4623203999999998E-7</v>
      </c>
      <c r="BE2021" s="196">
        <v>2.0756115000000001E-10</v>
      </c>
      <c r="BF2021" s="196">
        <v>4.8221740999999996E-10</v>
      </c>
      <c r="BG2021" s="108">
        <v>0</v>
      </c>
      <c r="BH2021" s="108">
        <v>0</v>
      </c>
      <c r="BI2021" s="108">
        <v>0</v>
      </c>
      <c r="BJ2021" s="108">
        <v>0</v>
      </c>
      <c r="BK2021" s="108">
        <v>0</v>
      </c>
      <c r="BL2021" s="108">
        <v>0</v>
      </c>
      <c r="BM2021" s="108">
        <v>0</v>
      </c>
      <c r="BN2021" s="108">
        <v>0</v>
      </c>
      <c r="BO2021" s="196">
        <v>3.3857581000000001E-5</v>
      </c>
      <c r="BP2021" s="108">
        <v>0.13722255</v>
      </c>
      <c r="BQ2021" s="108">
        <v>0</v>
      </c>
      <c r="BR2021" s="108">
        <v>0</v>
      </c>
      <c r="BS2021" s="108">
        <v>0</v>
      </c>
      <c r="BU2021" s="69">
        <v>1.4465611E-4</v>
      </c>
      <c r="BV2021" s="172">
        <v>3.8066043E-6</v>
      </c>
      <c r="BW2021" s="172">
        <v>8.1659729999999995E-5</v>
      </c>
      <c r="BX2021" s="69">
        <v>0</v>
      </c>
      <c r="BY2021" s="172">
        <v>3.9297820999999999E-6</v>
      </c>
      <c r="BZ2021" s="172">
        <v>9.4789003E-7</v>
      </c>
      <c r="CA2021" s="69">
        <v>0</v>
      </c>
      <c r="CB2021" s="172">
        <v>1.4386931E-6</v>
      </c>
      <c r="CC2021" s="69">
        <v>0</v>
      </c>
      <c r="CD2021" s="69">
        <v>0</v>
      </c>
      <c r="CE2021" s="69">
        <v>0</v>
      </c>
      <c r="CF2021" s="69">
        <v>0</v>
      </c>
      <c r="CG2021" s="69">
        <v>0</v>
      </c>
      <c r="CH2021" s="172">
        <v>2.0431893999999999E-6</v>
      </c>
      <c r="CI2021" s="172">
        <v>5.0021173999999997E-5</v>
      </c>
      <c r="CJ2021" s="172">
        <v>8.0904449999999996E-7</v>
      </c>
      <c r="CK2021" s="69">
        <v>0</v>
      </c>
      <c r="CM2021" s="198">
        <v>0</v>
      </c>
      <c r="CN2021" s="198">
        <v>2.9286929000000002</v>
      </c>
      <c r="CO2021" s="198">
        <v>3.9887138000000003E-2</v>
      </c>
      <c r="CP2021" s="198">
        <v>2.8218226000000001E-3</v>
      </c>
      <c r="CQ2021" s="198">
        <v>0</v>
      </c>
      <c r="CR2021" s="198">
        <v>0</v>
      </c>
      <c r="CS2021" s="198">
        <v>1.5705482999999999E-4</v>
      </c>
      <c r="CT2021" s="198">
        <v>0</v>
      </c>
      <c r="CU2021" s="198">
        <v>0</v>
      </c>
      <c r="CV2021" s="198">
        <v>3.3334803000000001E-4</v>
      </c>
    </row>
    <row r="2022" spans="1:100" ht="14.4">
      <c r="A2022" t="s">
        <v>1927</v>
      </c>
      <c r="B2022" s="85" t="s">
        <v>919</v>
      </c>
      <c r="C2022" s="113" t="str">
        <f t="shared" si="837"/>
        <v>D.100.01.119</v>
      </c>
      <c r="D2022" s="9" t="s">
        <v>21</v>
      </c>
      <c r="E2022" s="112" t="s">
        <v>362</v>
      </c>
      <c r="F2022" s="115" t="str">
        <f t="shared" si="838"/>
        <v>Milling Al (per kg removed, removed Al not counted)</v>
      </c>
      <c r="G2022" s="143">
        <f t="shared" si="822"/>
        <v>6.0281844000000001E-2</v>
      </c>
      <c r="I2022" s="118">
        <f t="shared" si="823"/>
        <v>1.1779085928E-2</v>
      </c>
      <c r="K2022" s="161">
        <f t="shared" si="824"/>
        <v>2.3720133699999999E-4</v>
      </c>
      <c r="L2022" s="161">
        <f t="shared" si="825"/>
        <v>8.2274401E-4</v>
      </c>
      <c r="M2022" s="162">
        <f t="shared" si="826"/>
        <v>1.676863981E-3</v>
      </c>
      <c r="N2022" s="161">
        <v>9.0422765999999995E-3</v>
      </c>
      <c r="O2022" s="132">
        <v>3.4974281000000002E-4</v>
      </c>
      <c r="P2022" s="132">
        <v>4.7300119999999998E-4</v>
      </c>
      <c r="Q2022" s="132">
        <v>2.0268447000000001E-4</v>
      </c>
      <c r="R2022" s="164">
        <v>3.4516866999999998E-5</v>
      </c>
      <c r="S2022" s="132">
        <v>0</v>
      </c>
      <c r="T2022" s="132">
        <v>0</v>
      </c>
      <c r="U2022" s="132">
        <v>0</v>
      </c>
      <c r="V2022" s="164">
        <v>3.4528081E-5</v>
      </c>
      <c r="W2022" s="132">
        <v>0</v>
      </c>
      <c r="X2022" s="132">
        <v>1.6423359000000001E-3</v>
      </c>
      <c r="Y2022" s="132">
        <v>0</v>
      </c>
      <c r="Z2022" s="132">
        <v>0</v>
      </c>
      <c r="AA2022" s="132">
        <v>0</v>
      </c>
      <c r="AC2022" s="118">
        <f t="shared" si="827"/>
        <v>9.0422765999999995E-3</v>
      </c>
      <c r="AD2022" s="118">
        <f t="shared" si="828"/>
        <v>1.059945347E-3</v>
      </c>
      <c r="AE2022" s="118">
        <f t="shared" si="829"/>
        <v>8.2274401E-4</v>
      </c>
      <c r="AF2022" s="118">
        <f t="shared" si="830"/>
        <v>8.2274401E-4</v>
      </c>
      <c r="AG2022" s="118">
        <f t="shared" si="831"/>
        <v>1.676863981E-3</v>
      </c>
      <c r="AI2022" s="69">
        <v>1.0713638000000001</v>
      </c>
      <c r="AJ2022" s="69">
        <v>0.64734698000000002</v>
      </c>
      <c r="AK2022" s="69">
        <v>0.20404779000000001</v>
      </c>
      <c r="AL2022" s="69">
        <v>0</v>
      </c>
      <c r="AM2022" s="69">
        <v>4.9190250999999997E-2</v>
      </c>
      <c r="AN2022" s="69">
        <v>0.11988514</v>
      </c>
      <c r="AO2022" s="69">
        <v>5.0893604000000002E-2</v>
      </c>
      <c r="AQ2022" s="116">
        <v>1.1564641999999999E-3</v>
      </c>
      <c r="AR2022" s="116">
        <v>1.0868116E-3</v>
      </c>
      <c r="AS2022" s="199">
        <v>4.9480934000000002E-5</v>
      </c>
      <c r="AT2022" s="199">
        <v>2.0171748E-5</v>
      </c>
      <c r="AU2022" s="150">
        <f t="shared" si="832"/>
        <v>6.5156567723000004E-8</v>
      </c>
      <c r="AV2022" s="150">
        <f t="shared" si="833"/>
        <v>1.829916148611E-10</v>
      </c>
      <c r="AW2022" s="163">
        <f t="shared" si="834"/>
        <v>2.8251746970400001E-3</v>
      </c>
      <c r="AX2022" s="196">
        <v>5.5941550999999998E-8</v>
      </c>
      <c r="AY2022" s="196">
        <v>1.6878916E-10</v>
      </c>
      <c r="AZ2022" s="196">
        <v>4.6115611000000001E-15</v>
      </c>
      <c r="BA2022" s="108">
        <v>0</v>
      </c>
      <c r="BB2022" s="108">
        <v>0</v>
      </c>
      <c r="BC2022" s="196">
        <v>3.0137723000000003E-11</v>
      </c>
      <c r="BD2022" s="196">
        <v>9.1848790000000003E-9</v>
      </c>
      <c r="BE2022" s="196">
        <v>4.2722705999999999E-12</v>
      </c>
      <c r="BF2022" s="196">
        <v>9.9255727E-12</v>
      </c>
      <c r="BG2022" s="108">
        <v>0</v>
      </c>
      <c r="BH2022" s="108">
        <v>0</v>
      </c>
      <c r="BI2022" s="108">
        <v>0</v>
      </c>
      <c r="BJ2022" s="108">
        <v>0</v>
      </c>
      <c r="BK2022" s="108">
        <v>0</v>
      </c>
      <c r="BL2022" s="108">
        <v>0</v>
      </c>
      <c r="BM2022" s="108">
        <v>0</v>
      </c>
      <c r="BN2022" s="108">
        <v>0</v>
      </c>
      <c r="BO2022" s="196">
        <v>6.9689704000000001E-7</v>
      </c>
      <c r="BP2022" s="108">
        <v>2.8244778E-3</v>
      </c>
      <c r="BQ2022" s="108">
        <v>0</v>
      </c>
      <c r="BR2022" s="108">
        <v>0</v>
      </c>
      <c r="BS2022" s="108">
        <v>0</v>
      </c>
      <c r="BU2022" s="172">
        <v>2.9774842000000002E-6</v>
      </c>
      <c r="BV2022" s="172">
        <v>7.8352060000000005E-8</v>
      </c>
      <c r="BW2022" s="172">
        <v>1.6808178000000001E-6</v>
      </c>
      <c r="BX2022" s="69">
        <v>0</v>
      </c>
      <c r="BY2022" s="172">
        <v>8.0887452E-8</v>
      </c>
      <c r="BZ2022" s="172">
        <v>1.9510601E-8</v>
      </c>
      <c r="CA2022" s="69">
        <v>0</v>
      </c>
      <c r="CB2022" s="172">
        <v>2.9612893000000001E-8</v>
      </c>
      <c r="CC2022" s="69">
        <v>0</v>
      </c>
      <c r="CD2022" s="69">
        <v>0</v>
      </c>
      <c r="CE2022" s="69">
        <v>0</v>
      </c>
      <c r="CF2022" s="69">
        <v>0</v>
      </c>
      <c r="CG2022" s="69">
        <v>0</v>
      </c>
      <c r="CH2022" s="172">
        <v>4.2055357E-8</v>
      </c>
      <c r="CI2022" s="172">
        <v>1.0295953E-6</v>
      </c>
      <c r="CJ2022" s="172">
        <v>1.6652716999999999E-8</v>
      </c>
      <c r="CK2022" s="69">
        <v>0</v>
      </c>
      <c r="CM2022" s="198">
        <v>0</v>
      </c>
      <c r="CN2022" s="198">
        <v>6.0281844000000001E-2</v>
      </c>
      <c r="CO2022" s="198">
        <v>8.2100456E-4</v>
      </c>
      <c r="CP2022" s="197">
        <v>5.8082111999999997E-5</v>
      </c>
      <c r="CQ2022" s="198">
        <v>0</v>
      </c>
      <c r="CR2022" s="198">
        <v>0</v>
      </c>
      <c r="CS2022" s="197">
        <v>3.2326894000000001E-6</v>
      </c>
      <c r="CT2022" s="198">
        <v>0</v>
      </c>
      <c r="CU2022" s="198">
        <v>0</v>
      </c>
      <c r="CV2022" s="197">
        <v>6.8613658999999996E-6</v>
      </c>
    </row>
    <row r="2023" spans="1:100" ht="14.4">
      <c r="A2023" t="s">
        <v>2699</v>
      </c>
      <c r="B2023" s="85" t="s">
        <v>919</v>
      </c>
      <c r="C2023" s="113" t="str">
        <f t="shared" si="837"/>
        <v>D.100.01.120</v>
      </c>
      <c r="D2023" s="9" t="s">
        <v>21</v>
      </c>
      <c r="E2023" s="112" t="s">
        <v>362</v>
      </c>
      <c r="F2023" s="115" t="str">
        <f t="shared" si="838"/>
        <v xml:space="preserve">Rolling aluminium foil </v>
      </c>
      <c r="G2023" s="143">
        <f t="shared" si="822"/>
        <v>1.5253647333333333</v>
      </c>
      <c r="I2023" s="118">
        <f t="shared" si="823"/>
        <v>0.28971207420050604</v>
      </c>
      <c r="K2023" s="161">
        <f t="shared" si="824"/>
        <v>8.6131143782000007E-3</v>
      </c>
      <c r="L2023" s="161">
        <f t="shared" si="825"/>
        <v>3.0641594379999998E-2</v>
      </c>
      <c r="M2023" s="162">
        <f t="shared" si="826"/>
        <v>2.165265544230606E-2</v>
      </c>
      <c r="N2023" s="161">
        <v>0.22880470999999999</v>
      </c>
      <c r="O2023" s="132">
        <v>1.9685385999999999E-2</v>
      </c>
      <c r="P2023" s="132">
        <v>8.7756482999999993E-3</v>
      </c>
      <c r="Q2023" s="132">
        <v>7.0530374E-3</v>
      </c>
      <c r="R2023" s="132">
        <v>1.5126435000000001E-3</v>
      </c>
      <c r="S2023" s="164">
        <v>4.0065982000000001E-6</v>
      </c>
      <c r="T2023" s="164">
        <v>4.3426880000000001E-5</v>
      </c>
      <c r="U2023" s="132">
        <v>1.7253194999999999E-4</v>
      </c>
      <c r="V2023" s="132">
        <v>8.2420137000000003E-4</v>
      </c>
      <c r="W2023" s="132">
        <v>2.2020294E-3</v>
      </c>
      <c r="X2023" s="132">
        <v>2.0742257E-2</v>
      </c>
      <c r="Y2023" s="132">
        <v>-1.9400126999999999E-4</v>
      </c>
      <c r="Z2023" s="164">
        <v>8.6197071999999998E-5</v>
      </c>
      <c r="AA2023" s="164">
        <v>3.0606055000000003E-13</v>
      </c>
      <c r="AC2023" s="118">
        <f t="shared" si="827"/>
        <v>0.22880470999999999</v>
      </c>
      <c r="AD2023" s="118">
        <f t="shared" si="828"/>
        <v>3.7246680628199996E-2</v>
      </c>
      <c r="AE2023" s="118">
        <f t="shared" si="829"/>
        <v>2.8719763321999998E-2</v>
      </c>
      <c r="AF2023" s="118">
        <f t="shared" si="830"/>
        <v>3.0641594379999998E-2</v>
      </c>
      <c r="AG2023" s="118">
        <f t="shared" si="831"/>
        <v>2.156645837030606E-2</v>
      </c>
      <c r="AI2023" s="69">
        <v>25.295487999999999</v>
      </c>
      <c r="AJ2023" s="69">
        <v>18.877578</v>
      </c>
      <c r="AK2023" s="69">
        <v>2.4912095999999999</v>
      </c>
      <c r="AL2023" s="69">
        <v>0</v>
      </c>
      <c r="AM2023" s="69">
        <v>1.8415708</v>
      </c>
      <c r="AN2023" s="69">
        <v>1.4637274</v>
      </c>
      <c r="AO2023" s="69">
        <v>0.62140205000000004</v>
      </c>
      <c r="AQ2023" s="116">
        <v>3.2646578000000002E-2</v>
      </c>
      <c r="AR2023" s="116">
        <v>3.0458299000000001E-2</v>
      </c>
      <c r="AS2023" s="116">
        <v>1.3073106000000001E-3</v>
      </c>
      <c r="AT2023" s="116">
        <v>8.8096797E-4</v>
      </c>
      <c r="AU2023" s="150">
        <f t="shared" si="832"/>
        <v>1.8260371856185836E-6</v>
      </c>
      <c r="AV2023" s="150">
        <f t="shared" si="833"/>
        <v>4.8347283573563126E-9</v>
      </c>
      <c r="AW2023" s="163">
        <f t="shared" si="834"/>
        <v>0.12338487306199999</v>
      </c>
      <c r="AX2023" s="196">
        <v>1.4157736E-6</v>
      </c>
      <c r="AY2023" s="196">
        <v>4.2717396999999999E-9</v>
      </c>
      <c r="AZ2023" s="196">
        <v>1.1670964E-13</v>
      </c>
      <c r="BA2023" s="196">
        <v>3.0986369E-15</v>
      </c>
      <c r="BB2023" s="196">
        <v>4.2346725999999999E-17</v>
      </c>
      <c r="BC2023" s="196">
        <v>6.8437154000000002E-10</v>
      </c>
      <c r="BD2023" s="196">
        <v>4.0954791E-7</v>
      </c>
      <c r="BE2023" s="196">
        <v>9.9146712999999997E-11</v>
      </c>
      <c r="BF2023" s="196">
        <v>4.6365368E-10</v>
      </c>
      <c r="BG2023" s="196">
        <v>1.8448308000000001E-14</v>
      </c>
      <c r="BH2023" s="196">
        <v>4.6845166999999997E-15</v>
      </c>
      <c r="BI2023" s="196">
        <v>2.7399740000000001E-14</v>
      </c>
      <c r="BJ2023" s="196">
        <v>1.8657856000000001E-14</v>
      </c>
      <c r="BK2023" s="196">
        <v>2.3642951999999999E-15</v>
      </c>
      <c r="BL2023" s="196">
        <v>1.1186416000000001E-12</v>
      </c>
      <c r="BM2023" s="196">
        <v>3.0182296E-11</v>
      </c>
      <c r="BN2023" s="196">
        <v>4.1347252000000001E-22</v>
      </c>
      <c r="BO2023" s="196">
        <v>7.6683061999999994E-5</v>
      </c>
      <c r="BP2023" s="108">
        <v>0.12330819</v>
      </c>
      <c r="BQ2023" s="108">
        <v>0</v>
      </c>
      <c r="BR2023" s="108">
        <v>0</v>
      </c>
      <c r="BS2023" s="108">
        <v>0</v>
      </c>
      <c r="BU2023" s="172">
        <v>7.7953126000000002E-5</v>
      </c>
      <c r="BV2023" s="172">
        <v>3.4137541000000002E-6</v>
      </c>
      <c r="BW2023" s="172">
        <v>4.2531216000000001E-5</v>
      </c>
      <c r="BX2023" s="172">
        <v>2.06278E-8</v>
      </c>
      <c r="BY2023" s="172">
        <v>3.8216670999999999E-6</v>
      </c>
      <c r="BZ2023" s="172">
        <v>4.2739182E-7</v>
      </c>
      <c r="CA2023" s="172">
        <v>3.8258216999999997E-12</v>
      </c>
      <c r="CB2023" s="172">
        <v>6.4819770000000002E-7</v>
      </c>
      <c r="CC2023" s="172">
        <v>6.9154722000000002E-9</v>
      </c>
      <c r="CD2023" s="172">
        <v>3.5155163000000002E-8</v>
      </c>
      <c r="CE2023" s="172">
        <v>1.2007711000000001E-13</v>
      </c>
      <c r="CF2023" s="172">
        <v>9.1434173999999997E-19</v>
      </c>
      <c r="CG2023" s="172">
        <v>5.4006305000000001E-12</v>
      </c>
      <c r="CH2023" s="172">
        <v>1.5309717000000001E-6</v>
      </c>
      <c r="CI2023" s="172">
        <v>2.5312713000000001E-5</v>
      </c>
      <c r="CJ2023" s="172">
        <v>2.0450634000000001E-7</v>
      </c>
      <c r="CK2023" s="69">
        <v>0</v>
      </c>
      <c r="CM2023" s="197">
        <v>4.5737829999999996E-12</v>
      </c>
      <c r="CN2023" s="198">
        <v>1.5251684000000001</v>
      </c>
      <c r="CO2023" s="198">
        <v>2.0363602000000001E-2</v>
      </c>
      <c r="CP2023" s="198">
        <v>2.4412673000000001E-3</v>
      </c>
      <c r="CQ2023" s="197">
        <v>7.4549537000000008E-12</v>
      </c>
      <c r="CR2023" s="197">
        <v>8.9676920000000005E-10</v>
      </c>
      <c r="CS2023" s="198">
        <v>1.3736942000000001E-4</v>
      </c>
      <c r="CT2023" s="198">
        <v>9.5373287000000001E-3</v>
      </c>
      <c r="CU2023" s="197">
        <v>1.236979E-8</v>
      </c>
      <c r="CV2023" s="198">
        <v>1.5178897E-4</v>
      </c>
    </row>
    <row r="2024" spans="1:100" ht="14.4">
      <c r="A2024" t="s">
        <v>2700</v>
      </c>
      <c r="B2024" s="85" t="s">
        <v>919</v>
      </c>
      <c r="C2024" s="113" t="str">
        <f t="shared" si="837"/>
        <v>D.100.01.121</v>
      </c>
      <c r="D2024" s="9" t="s">
        <v>21</v>
      </c>
      <c r="E2024" s="112" t="s">
        <v>362</v>
      </c>
      <c r="F2024" s="115" t="str">
        <f t="shared" si="838"/>
        <v>Rolling aluminium sheet</v>
      </c>
      <c r="G2024" s="143">
        <f t="shared" si="822"/>
        <v>0.52019154000000001</v>
      </c>
      <c r="I2024" s="118">
        <f t="shared" si="823"/>
        <v>9.6753030887220481E-2</v>
      </c>
      <c r="K2024" s="161">
        <f t="shared" si="824"/>
        <v>2.5624281142E-3</v>
      </c>
      <c r="L2024" s="161">
        <f t="shared" si="825"/>
        <v>7.844866691000001E-3</v>
      </c>
      <c r="M2024" s="162">
        <f t="shared" si="826"/>
        <v>8.3170050820204778E-3</v>
      </c>
      <c r="N2024" s="161">
        <v>7.8028731000000004E-2</v>
      </c>
      <c r="O2024" s="132">
        <v>4.5464661000000003E-3</v>
      </c>
      <c r="P2024" s="132">
        <v>3.6434632000000001E-3</v>
      </c>
      <c r="Q2024" s="132">
        <v>2.1947793000000001E-3</v>
      </c>
      <c r="R2024" s="132">
        <v>3.444244E-4</v>
      </c>
      <c r="S2024" s="164">
        <v>1.3134652E-6</v>
      </c>
      <c r="T2024" s="164">
        <v>2.1910949000000001E-5</v>
      </c>
      <c r="U2024" s="164">
        <v>4.0977453999999999E-5</v>
      </c>
      <c r="V2024" s="132">
        <v>1.7846531999999999E-4</v>
      </c>
      <c r="W2024" s="164">
        <v>1.3908557E-5</v>
      </c>
      <c r="X2024" s="132">
        <v>8.1384998000000007E-3</v>
      </c>
      <c r="Y2024" s="132">
        <v>-3.9994861999999998E-4</v>
      </c>
      <c r="Z2024" s="164">
        <v>3.9961784999999998E-8</v>
      </c>
      <c r="AA2024" s="164">
        <v>2.3547783000000002E-13</v>
      </c>
      <c r="AC2024" s="118">
        <f t="shared" si="827"/>
        <v>7.8028731000000004E-2</v>
      </c>
      <c r="AD2024" s="118">
        <f t="shared" si="828"/>
        <v>1.07933348682E-2</v>
      </c>
      <c r="AE2024" s="118">
        <f t="shared" si="829"/>
        <v>8.2309467157850001E-3</v>
      </c>
      <c r="AF2024" s="118">
        <f t="shared" si="830"/>
        <v>7.844866691000001E-3</v>
      </c>
      <c r="AG2024" s="118">
        <f t="shared" si="831"/>
        <v>8.3169651202354786E-3</v>
      </c>
      <c r="AI2024" s="69">
        <v>9.0534002000000005</v>
      </c>
      <c r="AJ2024" s="69">
        <v>6.3411907999999997</v>
      </c>
      <c r="AK2024" s="69">
        <v>0.91413805999999997</v>
      </c>
      <c r="AL2024" s="69">
        <v>0</v>
      </c>
      <c r="AM2024" s="69">
        <v>1.0302274</v>
      </c>
      <c r="AN2024" s="69">
        <v>0.53980859999999997</v>
      </c>
      <c r="AO2024" s="69">
        <v>0.22803534</v>
      </c>
      <c r="AQ2024" s="116">
        <v>1.0588523000000001E-2</v>
      </c>
      <c r="AR2024" s="116">
        <v>9.8682422999999998E-3</v>
      </c>
      <c r="AS2024" s="116">
        <v>4.3867592999999999E-4</v>
      </c>
      <c r="AT2024" s="116">
        <v>2.8160498000000001E-4</v>
      </c>
      <c r="AU2024" s="150">
        <f t="shared" si="832"/>
        <v>5.9162124829293234E-7</v>
      </c>
      <c r="AV2024" s="150">
        <f t="shared" si="833"/>
        <v>1.6223222471340683E-9</v>
      </c>
      <c r="AW2024" s="163">
        <f t="shared" si="834"/>
        <v>3.9440473423899995E-2</v>
      </c>
      <c r="AX2024" s="196">
        <v>4.8286377999999997E-7</v>
      </c>
      <c r="AY2024" s="196">
        <v>1.4569215E-9</v>
      </c>
      <c r="AZ2024" s="196">
        <v>3.9804969E-14</v>
      </c>
      <c r="BA2024" s="196">
        <v>1.1486157999999999E-16</v>
      </c>
      <c r="BB2024" s="196">
        <v>3.2580857E-17</v>
      </c>
      <c r="BC2024" s="196">
        <v>3.0759662999999998E-10</v>
      </c>
      <c r="BD2024" s="196">
        <v>1.0843897000000001E-7</v>
      </c>
      <c r="BE2024" s="196">
        <v>4.3957236999999997E-11</v>
      </c>
      <c r="BF2024" s="196">
        <v>1.2130025000000001E-10</v>
      </c>
      <c r="BG2024" s="196">
        <v>3.7062597000000001E-14</v>
      </c>
      <c r="BH2024" s="196">
        <v>4.7151845E-16</v>
      </c>
      <c r="BI2024" s="196">
        <v>3.4787E-14</v>
      </c>
      <c r="BJ2024" s="196">
        <v>2.8121965000000001E-14</v>
      </c>
      <c r="BK2024" s="196">
        <v>3.0120842999999998E-15</v>
      </c>
      <c r="BL2024" s="196">
        <v>4.5550248999999997E-13</v>
      </c>
      <c r="BM2024" s="196">
        <v>1.0446013000000001E-11</v>
      </c>
      <c r="BN2024" s="196">
        <v>3.1811879000000002E-22</v>
      </c>
      <c r="BO2024" s="196">
        <v>6.9774239000000002E-6</v>
      </c>
      <c r="BP2024" s="108">
        <v>3.9433495999999998E-2</v>
      </c>
      <c r="BQ2024" s="108">
        <v>0</v>
      </c>
      <c r="BR2024" s="108">
        <v>0</v>
      </c>
      <c r="BS2024" s="108">
        <v>0</v>
      </c>
      <c r="BU2024" s="172">
        <v>2.5989464000000001E-5</v>
      </c>
      <c r="BV2024" s="172">
        <v>9.3620535999999999E-7</v>
      </c>
      <c r="BW2024" s="172">
        <v>1.4504320000000001E-5</v>
      </c>
      <c r="BX2024" s="172">
        <v>4.8755537000000001E-9</v>
      </c>
      <c r="BY2024" s="172">
        <v>8.8744293000000005E-7</v>
      </c>
      <c r="BZ2024" s="172">
        <v>1.9714721999999999E-7</v>
      </c>
      <c r="CA2024" s="172">
        <v>2.9507729E-12</v>
      </c>
      <c r="CB2024" s="172">
        <v>2.9823228999999999E-7</v>
      </c>
      <c r="CC2024" s="172">
        <v>2.8334709E-9</v>
      </c>
      <c r="CD2024" s="172">
        <v>1.6004218999999999E-8</v>
      </c>
      <c r="CE2024" s="172">
        <v>9.2385305000000004E-14</v>
      </c>
      <c r="CF2024" s="172">
        <v>7.0347911999999999E-19</v>
      </c>
      <c r="CG2024" s="172">
        <v>6.0402245000000001E-15</v>
      </c>
      <c r="CH2024" s="172">
        <v>4.6244019E-7</v>
      </c>
      <c r="CI2024" s="172">
        <v>8.6052569999999995E-6</v>
      </c>
      <c r="CJ2024" s="172">
        <v>7.4702388999999998E-8</v>
      </c>
      <c r="CK2024" s="69">
        <v>0</v>
      </c>
      <c r="CM2024" s="197">
        <v>7.1249625000000001E-15</v>
      </c>
      <c r="CN2024" s="198">
        <v>0.52008626000000002</v>
      </c>
      <c r="CO2024" s="198">
        <v>6.8519061000000001E-3</v>
      </c>
      <c r="CP2024" s="198">
        <v>6.8560059999999996E-4</v>
      </c>
      <c r="CQ2024" s="197">
        <v>5.5080021E-12</v>
      </c>
      <c r="CR2024" s="197">
        <v>6.5431043000000004E-10</v>
      </c>
      <c r="CS2024" s="197">
        <v>3.4875938E-5</v>
      </c>
      <c r="CT2024" s="198">
        <v>1.3950733E-2</v>
      </c>
      <c r="CU2024" s="197">
        <v>2.4852036000000001E-8</v>
      </c>
      <c r="CV2024" s="197">
        <v>6.9261882999999995E-5</v>
      </c>
    </row>
    <row r="2025" spans="1:100" ht="14.4">
      <c r="A2025" t="s">
        <v>1164</v>
      </c>
      <c r="B2025" s="85" t="s">
        <v>919</v>
      </c>
      <c r="C2025" s="113" t="str">
        <f t="shared" si="837"/>
        <v>D.100.01.122</v>
      </c>
      <c r="D2025" s="9" t="s">
        <v>21</v>
      </c>
      <c r="E2025" s="112" t="s">
        <v>362</v>
      </c>
      <c r="F2025" s="115" t="str">
        <f t="shared" si="838"/>
        <v>Rolling brass</v>
      </c>
      <c r="G2025" s="143">
        <f t="shared" si="822"/>
        <v>0.44382421999999999</v>
      </c>
      <c r="I2025" s="118">
        <f t="shared" si="823"/>
        <v>8.6777896109260996E-2</v>
      </c>
      <c r="K2025" s="161">
        <f t="shared" si="824"/>
        <v>9.3698360606000019E-3</v>
      </c>
      <c r="L2025" s="161">
        <f t="shared" si="825"/>
        <v>1.0828955651651E-2</v>
      </c>
      <c r="M2025" s="162">
        <f t="shared" si="826"/>
        <v>5.4713970099999998E-6</v>
      </c>
      <c r="N2025" s="161">
        <v>6.6573632999999993E-2</v>
      </c>
      <c r="O2025" s="132">
        <v>6.5241207000000005E-4</v>
      </c>
      <c r="P2025" s="132">
        <v>9.6486557999999993E-3</v>
      </c>
      <c r="Q2025" s="132">
        <v>9.2638908000000006E-3</v>
      </c>
      <c r="R2025" s="164">
        <v>5.6378375E-5</v>
      </c>
      <c r="S2025" s="164">
        <v>2.5994665999999998E-6</v>
      </c>
      <c r="T2025" s="164">
        <v>4.6967418999999999E-5</v>
      </c>
      <c r="U2025" s="132">
        <v>5.2786241000000002E-4</v>
      </c>
      <c r="V2025" s="164">
        <v>9.0092081000000002E-7</v>
      </c>
      <c r="W2025" s="132">
        <v>0</v>
      </c>
      <c r="X2025" s="164">
        <v>4.5704761999999998E-6</v>
      </c>
      <c r="Y2025" s="164">
        <v>2.5371650999999998E-8</v>
      </c>
      <c r="Z2025" s="132">
        <v>0</v>
      </c>
      <c r="AA2025" s="132">
        <v>0</v>
      </c>
      <c r="AC2025" s="118">
        <f t="shared" si="827"/>
        <v>6.6573632999999993E-2</v>
      </c>
      <c r="AD2025" s="118">
        <f t="shared" si="828"/>
        <v>2.01987663406E-2</v>
      </c>
      <c r="AE2025" s="118">
        <f t="shared" si="829"/>
        <v>1.0828930279999999E-2</v>
      </c>
      <c r="AF2025" s="118">
        <f t="shared" si="830"/>
        <v>1.0828955651650998E-2</v>
      </c>
      <c r="AG2025" s="118">
        <f t="shared" si="831"/>
        <v>5.4713970099999998E-6</v>
      </c>
      <c r="AI2025" s="69">
        <v>4.8271005999999996</v>
      </c>
      <c r="AJ2025" s="69">
        <v>4.8262416000000004</v>
      </c>
      <c r="AK2025" s="69">
        <v>5.6776101999999999E-4</v>
      </c>
      <c r="AL2025" s="69">
        <v>0</v>
      </c>
      <c r="AM2025" s="69">
        <v>0</v>
      </c>
      <c r="AN2025" s="69">
        <v>1.3635835000000001E-4</v>
      </c>
      <c r="AO2025" s="69">
        <v>1.5492568999999999E-4</v>
      </c>
      <c r="AQ2025" s="116">
        <v>9.7442489000000004E-3</v>
      </c>
      <c r="AR2025" s="116">
        <v>9.0575528000000002E-3</v>
      </c>
      <c r="AS2025" s="116">
        <v>4.1288898999999998E-4</v>
      </c>
      <c r="AT2025" s="116">
        <v>2.7380712E-4</v>
      </c>
      <c r="AU2025" s="150">
        <f t="shared" si="832"/>
        <v>5.4301875099999997E-7</v>
      </c>
      <c r="AV2025" s="150">
        <f t="shared" si="833"/>
        <v>1.5269563140999999E-9</v>
      </c>
      <c r="AW2025" s="163">
        <f t="shared" si="834"/>
        <v>3.8348335585729004E-2</v>
      </c>
      <c r="AX2025" s="196">
        <v>4.1196835E-7</v>
      </c>
      <c r="AY2025" s="196">
        <v>1.2430118E-9</v>
      </c>
      <c r="AZ2025" s="196">
        <v>3.3960695000000002E-14</v>
      </c>
      <c r="BA2025" s="108">
        <v>0</v>
      </c>
      <c r="BB2025" s="108">
        <v>0</v>
      </c>
      <c r="BC2025" s="196">
        <v>1.190399E-9</v>
      </c>
      <c r="BD2025" s="196">
        <v>1.0269275999999999E-7</v>
      </c>
      <c r="BE2025" s="196">
        <v>1.6938999E-10</v>
      </c>
      <c r="BF2025" s="196">
        <v>1.1299146E-10</v>
      </c>
      <c r="BG2025" s="108">
        <v>0</v>
      </c>
      <c r="BH2025" s="108">
        <v>0</v>
      </c>
      <c r="BI2025" s="196">
        <v>5.3814944999999999E-14</v>
      </c>
      <c r="BJ2025" s="196">
        <v>1.120319E-12</v>
      </c>
      <c r="BK2025" s="196">
        <v>3.5496946000000002E-13</v>
      </c>
      <c r="BL2025" s="196">
        <v>1.5681915E-8</v>
      </c>
      <c r="BM2025" s="196">
        <v>1.1485327E-8</v>
      </c>
      <c r="BN2025" s="108">
        <v>0</v>
      </c>
      <c r="BO2025" s="196">
        <v>7.5585728999999996E-8</v>
      </c>
      <c r="BP2025" s="108">
        <v>3.8348260000000002E-2</v>
      </c>
      <c r="BQ2025" s="108">
        <v>0</v>
      </c>
      <c r="BR2025" s="108">
        <v>0</v>
      </c>
      <c r="BS2025" s="108">
        <v>0</v>
      </c>
      <c r="BU2025" s="172">
        <v>2.3365202E-5</v>
      </c>
      <c r="BV2025" s="172">
        <v>1.1684733E-6</v>
      </c>
      <c r="BW2025" s="172">
        <v>1.2374996999999999E-5</v>
      </c>
      <c r="BX2025" s="172">
        <v>6.1912813999999994E-8</v>
      </c>
      <c r="BY2025" s="172">
        <v>4.4187322999999999E-7</v>
      </c>
      <c r="BZ2025" s="172">
        <v>7.6585219000000005E-7</v>
      </c>
      <c r="CA2025" s="69">
        <v>0</v>
      </c>
      <c r="CB2025" s="172">
        <v>1.1623988E-6</v>
      </c>
      <c r="CC2025" s="172">
        <v>3.7069143000000001E-9</v>
      </c>
      <c r="CD2025" s="172">
        <v>3.2455757000000002E-8</v>
      </c>
      <c r="CE2025" s="69">
        <v>0</v>
      </c>
      <c r="CF2025" s="69">
        <v>0</v>
      </c>
      <c r="CG2025" s="69">
        <v>0</v>
      </c>
      <c r="CH2025" s="172">
        <v>1.7770196E-6</v>
      </c>
      <c r="CI2025" s="172">
        <v>5.5765127999999997E-6</v>
      </c>
      <c r="CJ2025" s="172">
        <v>1.2684346E-17</v>
      </c>
      <c r="CK2025" s="69">
        <v>0</v>
      </c>
      <c r="CM2025" s="198">
        <v>0</v>
      </c>
      <c r="CN2025" s="198">
        <v>0.44374112999999998</v>
      </c>
      <c r="CO2025" s="198">
        <v>3.4846344000000001E-2</v>
      </c>
      <c r="CP2025" s="198">
        <v>9.7510124000000004E-4</v>
      </c>
      <c r="CQ2025" s="197">
        <v>1.2935964000000001E-9</v>
      </c>
      <c r="CR2025" s="197">
        <v>7.8082491999999995E-9</v>
      </c>
      <c r="CS2025" s="197">
        <v>1.4915461E-5</v>
      </c>
      <c r="CT2025" s="198">
        <v>0.34821301999999998</v>
      </c>
      <c r="CU2025" s="198">
        <v>0</v>
      </c>
      <c r="CV2025" s="198">
        <v>2.6933010000000001E-4</v>
      </c>
    </row>
    <row r="2026" spans="1:100" ht="14.4">
      <c r="A2026" t="s">
        <v>1928</v>
      </c>
      <c r="B2026" s="85" t="s">
        <v>919</v>
      </c>
      <c r="C2026" s="113" t="str">
        <f t="shared" si="837"/>
        <v>D.100.01.123</v>
      </c>
      <c r="D2026" s="9" t="s">
        <v>21</v>
      </c>
      <c r="E2026" s="112" t="s">
        <v>1142</v>
      </c>
      <c r="F2026" s="115" t="str">
        <f t="shared" si="838"/>
        <v>Sawing Al band saw</v>
      </c>
      <c r="G2026" s="143">
        <f t="shared" si="822"/>
        <v>0.37236597333333338</v>
      </c>
      <c r="I2026" s="118">
        <f t="shared" si="823"/>
        <v>7.2760395500000005E-2</v>
      </c>
      <c r="K2026" s="161">
        <f t="shared" si="824"/>
        <v>1.4652123700000001E-3</v>
      </c>
      <c r="L2026" s="161">
        <f t="shared" si="825"/>
        <v>5.0821583000000004E-3</v>
      </c>
      <c r="M2026" s="162">
        <f t="shared" si="826"/>
        <v>1.035812883E-2</v>
      </c>
      <c r="N2026" s="161">
        <v>5.5854896000000001E-2</v>
      </c>
      <c r="O2026" s="132">
        <v>2.1603905000000001E-3</v>
      </c>
      <c r="P2026" s="132">
        <v>2.9217677999999999E-3</v>
      </c>
      <c r="Q2026" s="132">
        <v>1.2519988000000001E-3</v>
      </c>
      <c r="R2026" s="132">
        <v>2.1321356999999999E-4</v>
      </c>
      <c r="S2026" s="132">
        <v>0</v>
      </c>
      <c r="T2026" s="132">
        <v>0</v>
      </c>
      <c r="U2026" s="132">
        <v>0</v>
      </c>
      <c r="V2026" s="132">
        <v>2.1328283000000001E-4</v>
      </c>
      <c r="W2026" s="132">
        <v>0</v>
      </c>
      <c r="X2026" s="132">
        <v>1.0144846000000001E-2</v>
      </c>
      <c r="Y2026" s="132">
        <v>0</v>
      </c>
      <c r="Z2026" s="132">
        <v>0</v>
      </c>
      <c r="AA2026" s="132">
        <v>0</v>
      </c>
      <c r="AC2026" s="118">
        <f t="shared" si="827"/>
        <v>5.5854896000000001E-2</v>
      </c>
      <c r="AD2026" s="118">
        <f t="shared" si="828"/>
        <v>6.5473706700000002E-3</v>
      </c>
      <c r="AE2026" s="118">
        <f t="shared" si="829"/>
        <v>5.0821583000000004E-3</v>
      </c>
      <c r="AF2026" s="118">
        <f t="shared" si="830"/>
        <v>5.0821583000000004E-3</v>
      </c>
      <c r="AG2026" s="118">
        <f t="shared" si="831"/>
        <v>1.035812883E-2</v>
      </c>
      <c r="AI2026" s="69">
        <v>6.6179033</v>
      </c>
      <c r="AJ2026" s="69">
        <v>3.9987162000000001</v>
      </c>
      <c r="AK2026" s="69">
        <v>1.2604202</v>
      </c>
      <c r="AL2026" s="69">
        <v>0</v>
      </c>
      <c r="AM2026" s="69">
        <v>0.30385227999999997</v>
      </c>
      <c r="AN2026" s="69">
        <v>0.74054052000000004</v>
      </c>
      <c r="AO2026" s="69">
        <v>0.31437403000000003</v>
      </c>
      <c r="AQ2026" s="116">
        <v>7.1435759E-3</v>
      </c>
      <c r="AR2026" s="116">
        <v>6.7133254999999998E-3</v>
      </c>
      <c r="AS2026" s="116">
        <v>3.0564785E-4</v>
      </c>
      <c r="AT2026" s="116">
        <v>1.2460257E-4</v>
      </c>
      <c r="AU2026" s="150">
        <f t="shared" si="832"/>
        <v>4.0247754623000002E-7</v>
      </c>
      <c r="AV2026" s="150">
        <f t="shared" si="833"/>
        <v>1.1303544479969998E-9</v>
      </c>
      <c r="AW2026" s="163">
        <f t="shared" si="834"/>
        <v>1.7451339791100001E-2</v>
      </c>
      <c r="AX2026" s="196">
        <v>3.4555562000000003E-7</v>
      </c>
      <c r="AY2026" s="196">
        <v>1.0426246999999999E-9</v>
      </c>
      <c r="AZ2026" s="196">
        <v>2.8485997000000002E-14</v>
      </c>
      <c r="BA2026" s="108">
        <v>0</v>
      </c>
      <c r="BB2026" s="108">
        <v>0</v>
      </c>
      <c r="BC2026" s="196">
        <v>1.8616323E-10</v>
      </c>
      <c r="BD2026" s="196">
        <v>5.6735763E-8</v>
      </c>
      <c r="BE2026" s="196">
        <v>2.6390172000000001E-11</v>
      </c>
      <c r="BF2026" s="196">
        <v>6.1311090000000002E-11</v>
      </c>
      <c r="BG2026" s="108">
        <v>0</v>
      </c>
      <c r="BH2026" s="108">
        <v>0</v>
      </c>
      <c r="BI2026" s="108">
        <v>0</v>
      </c>
      <c r="BJ2026" s="108">
        <v>0</v>
      </c>
      <c r="BK2026" s="108">
        <v>0</v>
      </c>
      <c r="BL2026" s="108">
        <v>0</v>
      </c>
      <c r="BM2026" s="108">
        <v>0</v>
      </c>
      <c r="BN2026" s="108">
        <v>0</v>
      </c>
      <c r="BO2026" s="196">
        <v>4.3047911000000002E-6</v>
      </c>
      <c r="BP2026" s="108">
        <v>1.7447035E-2</v>
      </c>
      <c r="BQ2026" s="108">
        <v>0</v>
      </c>
      <c r="BR2026" s="108">
        <v>0</v>
      </c>
      <c r="BS2026" s="108">
        <v>0</v>
      </c>
      <c r="BU2026" s="172">
        <v>1.8392167999999999E-5</v>
      </c>
      <c r="BV2026" s="172">
        <v>4.8398721000000003E-7</v>
      </c>
      <c r="BW2026" s="172">
        <v>1.0382551E-5</v>
      </c>
      <c r="BX2026" s="69">
        <v>0</v>
      </c>
      <c r="BY2026" s="172">
        <v>4.9964853000000002E-7</v>
      </c>
      <c r="BZ2026" s="172">
        <v>1.2051861000000001E-7</v>
      </c>
      <c r="CA2026" s="69">
        <v>0</v>
      </c>
      <c r="CB2026" s="172">
        <v>1.8292130999999999E-7</v>
      </c>
      <c r="CC2026" s="69">
        <v>0</v>
      </c>
      <c r="CD2026" s="69">
        <v>0</v>
      </c>
      <c r="CE2026" s="69">
        <v>0</v>
      </c>
      <c r="CF2026" s="69">
        <v>0</v>
      </c>
      <c r="CG2026" s="69">
        <v>0</v>
      </c>
      <c r="CH2026" s="172">
        <v>2.5977943999999999E-7</v>
      </c>
      <c r="CI2026" s="172">
        <v>6.3598961999999996E-6</v>
      </c>
      <c r="CJ2026" s="172">
        <v>1.0286522000000001E-7</v>
      </c>
      <c r="CK2026" s="69">
        <v>0</v>
      </c>
      <c r="CM2026" s="198">
        <v>0</v>
      </c>
      <c r="CN2026" s="198">
        <v>0.37236596999999999</v>
      </c>
      <c r="CO2026" s="198">
        <v>5.0714135999999996E-3</v>
      </c>
      <c r="CP2026" s="198">
        <v>3.5877803999999998E-4</v>
      </c>
      <c r="CQ2026" s="198">
        <v>0</v>
      </c>
      <c r="CR2026" s="198">
        <v>0</v>
      </c>
      <c r="CS2026" s="197">
        <v>1.9968591999999999E-5</v>
      </c>
      <c r="CT2026" s="198">
        <v>0</v>
      </c>
      <c r="CU2026" s="198">
        <v>0</v>
      </c>
      <c r="CV2026" s="197">
        <v>4.2383228999999997E-5</v>
      </c>
    </row>
    <row r="2027" spans="1:100" ht="14.4">
      <c r="A2027" t="s">
        <v>1929</v>
      </c>
      <c r="B2027" s="85" t="s">
        <v>919</v>
      </c>
      <c r="C2027" s="113" t="str">
        <f t="shared" si="837"/>
        <v>D.100.01.124</v>
      </c>
      <c r="D2027" s="9" t="s">
        <v>21</v>
      </c>
      <c r="E2027" s="112" t="s">
        <v>1142</v>
      </c>
      <c r="F2027" s="115" t="str">
        <f t="shared" si="838"/>
        <v>Sawing Al circular saw</v>
      </c>
      <c r="G2027" s="143">
        <f t="shared" si="822"/>
        <v>0.74473193333333343</v>
      </c>
      <c r="I2027" s="118">
        <f t="shared" si="823"/>
        <v>0.14552078809000002</v>
      </c>
      <c r="K2027" s="161">
        <f t="shared" si="824"/>
        <v>2.9304248299999998E-3</v>
      </c>
      <c r="L2027" s="161">
        <f t="shared" si="825"/>
        <v>1.0164316600000001E-2</v>
      </c>
      <c r="M2027" s="162">
        <f t="shared" si="826"/>
        <v>2.0716256659999998E-2</v>
      </c>
      <c r="N2027" s="161">
        <v>0.11170979</v>
      </c>
      <c r="O2027" s="132">
        <v>4.3207810000000001E-3</v>
      </c>
      <c r="P2027" s="132">
        <v>5.8435355999999997E-3</v>
      </c>
      <c r="Q2027" s="132">
        <v>2.5039976999999998E-3</v>
      </c>
      <c r="R2027" s="132">
        <v>4.2642713000000002E-4</v>
      </c>
      <c r="S2027" s="132">
        <v>0</v>
      </c>
      <c r="T2027" s="132">
        <v>0</v>
      </c>
      <c r="U2027" s="132">
        <v>0</v>
      </c>
      <c r="V2027" s="132">
        <v>4.2656566000000003E-4</v>
      </c>
      <c r="W2027" s="132">
        <v>0</v>
      </c>
      <c r="X2027" s="132">
        <v>2.0289690999999999E-2</v>
      </c>
      <c r="Y2027" s="132">
        <v>0</v>
      </c>
      <c r="Z2027" s="132">
        <v>0</v>
      </c>
      <c r="AA2027" s="132">
        <v>0</v>
      </c>
      <c r="AC2027" s="118">
        <f t="shared" si="827"/>
        <v>0.11170979</v>
      </c>
      <c r="AD2027" s="118">
        <f t="shared" si="828"/>
        <v>1.3094741430000001E-2</v>
      </c>
      <c r="AE2027" s="118">
        <f t="shared" si="829"/>
        <v>1.0164316600000001E-2</v>
      </c>
      <c r="AF2027" s="118">
        <f t="shared" si="830"/>
        <v>1.0164316600000001E-2</v>
      </c>
      <c r="AG2027" s="118">
        <f t="shared" si="831"/>
        <v>2.0716256659999998E-2</v>
      </c>
      <c r="AI2027" s="69">
        <v>13.235806999999999</v>
      </c>
      <c r="AJ2027" s="69">
        <v>7.9974325000000004</v>
      </c>
      <c r="AK2027" s="69">
        <v>2.5208404</v>
      </c>
      <c r="AL2027" s="69">
        <v>0</v>
      </c>
      <c r="AM2027" s="69">
        <v>0.60770457</v>
      </c>
      <c r="AN2027" s="69">
        <v>1.4810810000000001</v>
      </c>
      <c r="AO2027" s="69">
        <v>0.62874806999999999</v>
      </c>
      <c r="AQ2027" s="116">
        <v>1.4287151999999999E-2</v>
      </c>
      <c r="AR2027" s="116">
        <v>1.3426651E-2</v>
      </c>
      <c r="AS2027" s="116">
        <v>6.112957E-4</v>
      </c>
      <c r="AT2027" s="116">
        <v>2.4920512999999998E-4</v>
      </c>
      <c r="AU2027" s="150">
        <f t="shared" si="832"/>
        <v>8.0495510645000003E-7</v>
      </c>
      <c r="AV2027" s="150">
        <f t="shared" si="833"/>
        <v>2.260708994994E-9</v>
      </c>
      <c r="AW2027" s="163">
        <f t="shared" si="834"/>
        <v>3.4902679582200002E-2</v>
      </c>
      <c r="AX2027" s="196">
        <v>6.9111124999999998E-7</v>
      </c>
      <c r="AY2027" s="196">
        <v>2.0852494999999999E-9</v>
      </c>
      <c r="AZ2027" s="196">
        <v>5.6971994000000003E-14</v>
      </c>
      <c r="BA2027" s="108">
        <v>0</v>
      </c>
      <c r="BB2027" s="108">
        <v>0</v>
      </c>
      <c r="BC2027" s="196">
        <v>3.7232645E-10</v>
      </c>
      <c r="BD2027" s="196">
        <v>1.1347153E-7</v>
      </c>
      <c r="BE2027" s="196">
        <v>5.2780343000000002E-11</v>
      </c>
      <c r="BF2027" s="196">
        <v>1.2262218E-10</v>
      </c>
      <c r="BG2027" s="108">
        <v>0</v>
      </c>
      <c r="BH2027" s="108">
        <v>0</v>
      </c>
      <c r="BI2027" s="108">
        <v>0</v>
      </c>
      <c r="BJ2027" s="108">
        <v>0</v>
      </c>
      <c r="BK2027" s="108">
        <v>0</v>
      </c>
      <c r="BL2027" s="108">
        <v>0</v>
      </c>
      <c r="BM2027" s="108">
        <v>0</v>
      </c>
      <c r="BN2027" s="108">
        <v>0</v>
      </c>
      <c r="BO2027" s="196">
        <v>8.6095822000000003E-6</v>
      </c>
      <c r="BP2027" s="108">
        <v>3.4894069999999999E-2</v>
      </c>
      <c r="BQ2027" s="108">
        <v>0</v>
      </c>
      <c r="BR2027" s="108">
        <v>0</v>
      </c>
      <c r="BS2027" s="108">
        <v>0</v>
      </c>
      <c r="BU2027" s="172">
        <v>3.6784335999999998E-5</v>
      </c>
      <c r="BV2027" s="172">
        <v>9.6797441000000001E-7</v>
      </c>
      <c r="BW2027" s="172">
        <v>2.0765103E-5</v>
      </c>
      <c r="BX2027" s="69">
        <v>0</v>
      </c>
      <c r="BY2027" s="172">
        <v>9.9929707000000007E-7</v>
      </c>
      <c r="BZ2027" s="172">
        <v>2.4103722000000002E-7</v>
      </c>
      <c r="CA2027" s="69">
        <v>0</v>
      </c>
      <c r="CB2027" s="172">
        <v>3.6584261999999997E-7</v>
      </c>
      <c r="CC2027" s="69">
        <v>0</v>
      </c>
      <c r="CD2027" s="69">
        <v>0</v>
      </c>
      <c r="CE2027" s="69">
        <v>0</v>
      </c>
      <c r="CF2027" s="69">
        <v>0</v>
      </c>
      <c r="CG2027" s="69">
        <v>0</v>
      </c>
      <c r="CH2027" s="172">
        <v>5.1955889000000003E-7</v>
      </c>
      <c r="CI2027" s="172">
        <v>1.2719792E-5</v>
      </c>
      <c r="CJ2027" s="172">
        <v>2.0573044000000001E-7</v>
      </c>
      <c r="CK2027" s="69">
        <v>0</v>
      </c>
      <c r="CM2027" s="198">
        <v>0</v>
      </c>
      <c r="CN2027" s="198">
        <v>0.74473195000000003</v>
      </c>
      <c r="CO2027" s="198">
        <v>1.0142827E-2</v>
      </c>
      <c r="CP2027" s="198">
        <v>7.1755609000000002E-4</v>
      </c>
      <c r="CQ2027" s="198">
        <v>0</v>
      </c>
      <c r="CR2027" s="198">
        <v>0</v>
      </c>
      <c r="CS2027" s="197">
        <v>3.9937183999999997E-5</v>
      </c>
      <c r="CT2027" s="198">
        <v>0</v>
      </c>
      <c r="CU2027" s="198">
        <v>0</v>
      </c>
      <c r="CV2027" s="197">
        <v>8.4766459000000004E-5</v>
      </c>
    </row>
    <row r="2028" spans="1:100" ht="14.4">
      <c r="A2028" t="s">
        <v>1165</v>
      </c>
      <c r="B2028" s="85" t="s">
        <v>919</v>
      </c>
      <c r="C2028" s="113" t="str">
        <f t="shared" si="837"/>
        <v>D.100.01.125</v>
      </c>
      <c r="D2028" s="9" t="s">
        <v>21</v>
      </c>
      <c r="E2028" s="112" t="s">
        <v>362</v>
      </c>
      <c r="F2028" s="115" t="str">
        <f t="shared" si="838"/>
        <v>Scouring aluminium</v>
      </c>
      <c r="G2028" s="143">
        <f t="shared" si="822"/>
        <v>0.78115220000000007</v>
      </c>
      <c r="I2028" s="118">
        <f t="shared" si="823"/>
        <v>0.15263731755000001</v>
      </c>
      <c r="K2028" s="161">
        <f t="shared" si="824"/>
        <v>3.07373397E-3</v>
      </c>
      <c r="L2028" s="161">
        <f t="shared" si="825"/>
        <v>1.0661391199999998E-2</v>
      </c>
      <c r="M2028" s="162">
        <f t="shared" si="826"/>
        <v>2.1729362380000002E-2</v>
      </c>
      <c r="N2028" s="161">
        <v>0.11717283000000001</v>
      </c>
      <c r="O2028" s="132">
        <v>4.5320839999999996E-3</v>
      </c>
      <c r="P2028" s="132">
        <v>6.1293071999999997E-3</v>
      </c>
      <c r="Q2028" s="132">
        <v>2.6264528999999999E-3</v>
      </c>
      <c r="R2028" s="132">
        <v>4.4728106999999999E-4</v>
      </c>
      <c r="S2028" s="132">
        <v>0</v>
      </c>
      <c r="T2028" s="132">
        <v>0</v>
      </c>
      <c r="U2028" s="132">
        <v>0</v>
      </c>
      <c r="V2028" s="132">
        <v>4.4742638000000001E-4</v>
      </c>
      <c r="W2028" s="132">
        <v>0</v>
      </c>
      <c r="X2028" s="132">
        <v>2.1281936000000001E-2</v>
      </c>
      <c r="Y2028" s="132">
        <v>0</v>
      </c>
      <c r="Z2028" s="132">
        <v>0</v>
      </c>
      <c r="AA2028" s="132">
        <v>0</v>
      </c>
      <c r="AC2028" s="118">
        <f t="shared" si="827"/>
        <v>0.11717283000000001</v>
      </c>
      <c r="AD2028" s="118">
        <f t="shared" si="828"/>
        <v>1.3735125169999998E-2</v>
      </c>
      <c r="AE2028" s="118">
        <f t="shared" si="829"/>
        <v>1.0661391199999998E-2</v>
      </c>
      <c r="AF2028" s="118">
        <f t="shared" si="830"/>
        <v>1.0661391199999998E-2</v>
      </c>
      <c r="AG2028" s="118">
        <f t="shared" si="831"/>
        <v>2.1729362380000002E-2</v>
      </c>
      <c r="AI2028" s="69">
        <v>13.883089</v>
      </c>
      <c r="AJ2028" s="69">
        <v>8.3885378999999993</v>
      </c>
      <c r="AK2028" s="69">
        <v>2.6441192999999998</v>
      </c>
      <c r="AL2028" s="69">
        <v>0</v>
      </c>
      <c r="AM2028" s="69">
        <v>0.63742368000000005</v>
      </c>
      <c r="AN2028" s="69">
        <v>1.5535116</v>
      </c>
      <c r="AO2028" s="69">
        <v>0.65949628999999999</v>
      </c>
      <c r="AQ2028" s="116">
        <v>1.4985849000000001E-2</v>
      </c>
      <c r="AR2028" s="116">
        <v>1.4083266000000001E-2</v>
      </c>
      <c r="AS2028" s="116">
        <v>6.4119043000000005E-4</v>
      </c>
      <c r="AT2028" s="116">
        <v>2.6139223E-4</v>
      </c>
      <c r="AU2028" s="150">
        <f t="shared" si="832"/>
        <v>8.4432052466000005E-7</v>
      </c>
      <c r="AV2028" s="150">
        <f t="shared" si="833"/>
        <v>2.3712663451450002E-9</v>
      </c>
      <c r="AW2028" s="163">
        <f t="shared" si="834"/>
        <v>3.6609555624100003E-2</v>
      </c>
      <c r="AX2028" s="196">
        <v>7.2490927E-7</v>
      </c>
      <c r="AY2028" s="196">
        <v>2.1872262000000001E-9</v>
      </c>
      <c r="AZ2028" s="196">
        <v>5.9758145000000002E-14</v>
      </c>
      <c r="BA2028" s="108">
        <v>0</v>
      </c>
      <c r="BB2028" s="108">
        <v>0</v>
      </c>
      <c r="BC2028" s="196">
        <v>3.9053466000000002E-10</v>
      </c>
      <c r="BD2028" s="196">
        <v>1.1902071999999999E-7</v>
      </c>
      <c r="BE2028" s="196">
        <v>5.5361507000000001E-11</v>
      </c>
      <c r="BF2028" s="196">
        <v>1.2861887999999999E-10</v>
      </c>
      <c r="BG2028" s="108">
        <v>0</v>
      </c>
      <c r="BH2028" s="108">
        <v>0</v>
      </c>
      <c r="BI2028" s="108">
        <v>0</v>
      </c>
      <c r="BJ2028" s="108">
        <v>0</v>
      </c>
      <c r="BK2028" s="108">
        <v>0</v>
      </c>
      <c r="BL2028" s="108">
        <v>0</v>
      </c>
      <c r="BM2028" s="108">
        <v>0</v>
      </c>
      <c r="BN2028" s="108">
        <v>0</v>
      </c>
      <c r="BO2028" s="196">
        <v>9.0306241000000002E-6</v>
      </c>
      <c r="BP2028" s="108">
        <v>3.6600525000000002E-2</v>
      </c>
      <c r="BQ2028" s="108">
        <v>0</v>
      </c>
      <c r="BR2028" s="108">
        <v>0</v>
      </c>
      <c r="BS2028" s="108">
        <v>0</v>
      </c>
      <c r="BU2028" s="172">
        <v>3.8583232999999997E-5</v>
      </c>
      <c r="BV2028" s="172">
        <v>1.0153121000000001E-6</v>
      </c>
      <c r="BW2028" s="172">
        <v>2.1780597000000001E-5</v>
      </c>
      <c r="BX2028" s="69">
        <v>0</v>
      </c>
      <c r="BY2028" s="172">
        <v>1.0481665999999999E-6</v>
      </c>
      <c r="BZ2028" s="172">
        <v>2.5282486999999999E-7</v>
      </c>
      <c r="CA2028" s="69">
        <v>0</v>
      </c>
      <c r="CB2028" s="172">
        <v>3.8373374000000002E-7</v>
      </c>
      <c r="CC2028" s="69">
        <v>0</v>
      </c>
      <c r="CD2028" s="69">
        <v>0</v>
      </c>
      <c r="CE2028" s="69">
        <v>0</v>
      </c>
      <c r="CF2028" s="69">
        <v>0</v>
      </c>
      <c r="CG2028" s="69">
        <v>0</v>
      </c>
      <c r="CH2028" s="172">
        <v>5.4496733000000004E-7</v>
      </c>
      <c r="CI2028" s="172">
        <v>1.3341839999999999E-5</v>
      </c>
      <c r="CJ2028" s="172">
        <v>2.1579146E-7</v>
      </c>
      <c r="CK2028" s="69">
        <v>0</v>
      </c>
      <c r="CM2028" s="198">
        <v>0</v>
      </c>
      <c r="CN2028" s="198">
        <v>0.78115223</v>
      </c>
      <c r="CO2028" s="198">
        <v>1.0638851E-2</v>
      </c>
      <c r="CP2028" s="198">
        <v>7.5264736000000003E-4</v>
      </c>
      <c r="CQ2028" s="198">
        <v>0</v>
      </c>
      <c r="CR2028" s="198">
        <v>0</v>
      </c>
      <c r="CS2028" s="197">
        <v>4.1890266999999997E-5</v>
      </c>
      <c r="CT2028" s="198">
        <v>0</v>
      </c>
      <c r="CU2028" s="198">
        <v>0</v>
      </c>
      <c r="CV2028" s="197">
        <v>8.8911866999999995E-5</v>
      </c>
    </row>
    <row r="2029" spans="1:100" ht="14.4">
      <c r="A2029" t="s">
        <v>1166</v>
      </c>
      <c r="B2029" s="85" t="s">
        <v>919</v>
      </c>
      <c r="C2029" s="113" t="str">
        <f t="shared" si="837"/>
        <v>D.100.01.126</v>
      </c>
      <c r="D2029" s="9" t="s">
        <v>21</v>
      </c>
      <c r="E2029" s="112" t="s">
        <v>1142</v>
      </c>
      <c r="F2029" s="115" t="str">
        <f t="shared" si="838"/>
        <v>Seam welding Al. 0.25</v>
      </c>
      <c r="G2029" s="143">
        <f t="shared" si="822"/>
        <v>2.4822305333333334</v>
      </c>
      <c r="I2029" s="118">
        <f t="shared" si="823"/>
        <v>0.48502840560000005</v>
      </c>
      <c r="K2029" s="161">
        <f t="shared" si="824"/>
        <v>9.7672590000000004E-3</v>
      </c>
      <c r="L2029" s="161">
        <f t="shared" si="825"/>
        <v>3.3878198999999998E-2</v>
      </c>
      <c r="M2029" s="162">
        <f t="shared" si="826"/>
        <v>6.9048367599999994E-2</v>
      </c>
      <c r="N2029" s="161">
        <v>0.37233458000000003</v>
      </c>
      <c r="O2029" s="132">
        <v>1.4401389000000001E-2</v>
      </c>
      <c r="P2029" s="132">
        <v>1.9476810000000001E-2</v>
      </c>
      <c r="Q2029" s="132">
        <v>8.3459551E-3</v>
      </c>
      <c r="R2029" s="132">
        <v>1.4213038999999999E-3</v>
      </c>
      <c r="S2029" s="132">
        <v>0</v>
      </c>
      <c r="T2029" s="132">
        <v>0</v>
      </c>
      <c r="U2029" s="132">
        <v>0</v>
      </c>
      <c r="V2029" s="132">
        <v>1.4217656E-3</v>
      </c>
      <c r="W2029" s="132">
        <v>0</v>
      </c>
      <c r="X2029" s="132">
        <v>6.7626601999999994E-2</v>
      </c>
      <c r="Y2029" s="132">
        <v>0</v>
      </c>
      <c r="Z2029" s="132">
        <v>0</v>
      </c>
      <c r="AA2029" s="132">
        <v>0</v>
      </c>
      <c r="AC2029" s="118">
        <f t="shared" si="827"/>
        <v>0.37233458000000003</v>
      </c>
      <c r="AD2029" s="118">
        <f t="shared" si="828"/>
        <v>4.3645457999999991E-2</v>
      </c>
      <c r="AE2029" s="118">
        <f t="shared" si="829"/>
        <v>3.3878198999999998E-2</v>
      </c>
      <c r="AF2029" s="118">
        <f t="shared" si="830"/>
        <v>3.3878198999999998E-2</v>
      </c>
      <c r="AG2029" s="118">
        <f t="shared" si="831"/>
        <v>6.9048367599999994E-2</v>
      </c>
      <c r="AI2029" s="69">
        <v>44.115634999999997</v>
      </c>
      <c r="AJ2029" s="69">
        <v>26.655861000000002</v>
      </c>
      <c r="AK2029" s="69">
        <v>8.4020930000000007</v>
      </c>
      <c r="AL2029" s="69">
        <v>0</v>
      </c>
      <c r="AM2029" s="69">
        <v>2.0255111000000001</v>
      </c>
      <c r="AN2029" s="69">
        <v>4.9365205000000003</v>
      </c>
      <c r="AO2029" s="69">
        <v>2.0956502000000001</v>
      </c>
      <c r="AQ2029" s="116">
        <v>4.7619823999999998E-2</v>
      </c>
      <c r="AR2029" s="116">
        <v>4.4751730000000003E-2</v>
      </c>
      <c r="AS2029" s="116">
        <v>2.0374805000000001E-3</v>
      </c>
      <c r="AT2029" s="116">
        <v>8.3061373000000002E-4</v>
      </c>
      <c r="AU2029" s="150">
        <f t="shared" si="832"/>
        <v>2.6829574135000001E-6</v>
      </c>
      <c r="AV2029" s="150">
        <f t="shared" si="833"/>
        <v>7.5350610606300002E-9</v>
      </c>
      <c r="AW2029" s="163">
        <f t="shared" si="834"/>
        <v>0.116332456187</v>
      </c>
      <c r="AX2029" s="196">
        <v>2.3035099E-6</v>
      </c>
      <c r="AY2029" s="196">
        <v>6.9502453999999998E-9</v>
      </c>
      <c r="AZ2029" s="196">
        <v>1.8989063000000001E-13</v>
      </c>
      <c r="BA2029" s="108">
        <v>0</v>
      </c>
      <c r="BB2029" s="108">
        <v>0</v>
      </c>
      <c r="BC2029" s="196">
        <v>1.2409835000000001E-9</v>
      </c>
      <c r="BD2029" s="196">
        <v>3.7820653000000001E-7</v>
      </c>
      <c r="BE2029" s="196">
        <v>1.7591964E-10</v>
      </c>
      <c r="BF2029" s="196">
        <v>4.0870613000000001E-10</v>
      </c>
      <c r="BG2029" s="108">
        <v>0</v>
      </c>
      <c r="BH2029" s="108">
        <v>0</v>
      </c>
      <c r="BI2029" s="108">
        <v>0</v>
      </c>
      <c r="BJ2029" s="108">
        <v>0</v>
      </c>
      <c r="BK2029" s="108">
        <v>0</v>
      </c>
      <c r="BL2029" s="108">
        <v>0</v>
      </c>
      <c r="BM2029" s="108">
        <v>0</v>
      </c>
      <c r="BN2029" s="108">
        <v>0</v>
      </c>
      <c r="BO2029" s="196">
        <v>2.8696186999999999E-5</v>
      </c>
      <c r="BP2029" s="108">
        <v>0.11630376000000001</v>
      </c>
      <c r="BQ2029" s="108">
        <v>0</v>
      </c>
      <c r="BR2029" s="108">
        <v>0</v>
      </c>
      <c r="BS2029" s="108">
        <v>0</v>
      </c>
      <c r="BU2029" s="69">
        <v>1.2260411E-4</v>
      </c>
      <c r="BV2029" s="172">
        <v>3.2263093000000002E-6</v>
      </c>
      <c r="BW2029" s="172">
        <v>6.9211172999999998E-5</v>
      </c>
      <c r="BX2029" s="69">
        <v>0</v>
      </c>
      <c r="BY2029" s="172">
        <v>3.3307093999999999E-6</v>
      </c>
      <c r="BZ2029" s="172">
        <v>8.0338964000000001E-7</v>
      </c>
      <c r="CA2029" s="69">
        <v>0</v>
      </c>
      <c r="CB2029" s="172">
        <v>1.2193726000000001E-6</v>
      </c>
      <c r="CC2029" s="69">
        <v>0</v>
      </c>
      <c r="CD2029" s="69">
        <v>0</v>
      </c>
      <c r="CE2029" s="69">
        <v>0</v>
      </c>
      <c r="CF2029" s="69">
        <v>0</v>
      </c>
      <c r="CG2029" s="69">
        <v>0</v>
      </c>
      <c r="CH2029" s="172">
        <v>1.7317169E-6</v>
      </c>
      <c r="CI2029" s="172">
        <v>4.2395733000000002E-5</v>
      </c>
      <c r="CJ2029" s="172">
        <v>6.8571030999999998E-7</v>
      </c>
      <c r="CK2029" s="69">
        <v>0</v>
      </c>
      <c r="CM2029" s="198">
        <v>0</v>
      </c>
      <c r="CN2029" s="198">
        <v>2.4822305</v>
      </c>
      <c r="CO2029" s="198">
        <v>3.3806572999999999E-2</v>
      </c>
      <c r="CP2029" s="198">
        <v>2.3916520000000002E-3</v>
      </c>
      <c r="CQ2029" s="198">
        <v>0</v>
      </c>
      <c r="CR2029" s="198">
        <v>0</v>
      </c>
      <c r="CS2029" s="198">
        <v>1.3311272000000001E-4</v>
      </c>
      <c r="CT2029" s="198">
        <v>0</v>
      </c>
      <c r="CU2029" s="198">
        <v>0</v>
      </c>
      <c r="CV2029" s="198">
        <v>2.8253103999999999E-4</v>
      </c>
    </row>
    <row r="2030" spans="1:100" ht="14.4">
      <c r="A2030" t="s">
        <v>1167</v>
      </c>
      <c r="B2030" s="85" t="s">
        <v>919</v>
      </c>
      <c r="C2030" s="113" t="str">
        <f t="shared" si="837"/>
        <v>D.100.01.127</v>
      </c>
      <c r="D2030" s="9" t="s">
        <v>21</v>
      </c>
      <c r="E2030" s="112" t="s">
        <v>1142</v>
      </c>
      <c r="F2030" s="115" t="str">
        <f t="shared" si="838"/>
        <v>Seam welding Al. 1.5</v>
      </c>
      <c r="G2030" s="143">
        <f t="shared" si="822"/>
        <v>7.9431373333333335</v>
      </c>
      <c r="I2030" s="118">
        <f t="shared" si="823"/>
        <v>1.5520908445999999</v>
      </c>
      <c r="K2030" s="161">
        <f t="shared" si="824"/>
        <v>3.1255228500000003E-2</v>
      </c>
      <c r="L2030" s="161">
        <f t="shared" si="825"/>
        <v>0.10841023599999999</v>
      </c>
      <c r="M2030" s="162">
        <f t="shared" si="826"/>
        <v>0.2209547801</v>
      </c>
      <c r="N2030" s="161">
        <v>1.1914705999999999</v>
      </c>
      <c r="O2030" s="132">
        <v>4.6084445000000002E-2</v>
      </c>
      <c r="P2030" s="132">
        <v>6.2325790999999998E-2</v>
      </c>
      <c r="Q2030" s="132">
        <v>2.6707056E-2</v>
      </c>
      <c r="R2030" s="132">
        <v>4.5481725000000002E-3</v>
      </c>
      <c r="S2030" s="132">
        <v>0</v>
      </c>
      <c r="T2030" s="132">
        <v>0</v>
      </c>
      <c r="U2030" s="132">
        <v>0</v>
      </c>
      <c r="V2030" s="132">
        <v>4.5496501000000002E-3</v>
      </c>
      <c r="W2030" s="132">
        <v>0</v>
      </c>
      <c r="X2030" s="132">
        <v>0.21640513</v>
      </c>
      <c r="Y2030" s="132">
        <v>0</v>
      </c>
      <c r="Z2030" s="132">
        <v>0</v>
      </c>
      <c r="AA2030" s="132">
        <v>0</v>
      </c>
      <c r="AC2030" s="118">
        <f t="shared" si="827"/>
        <v>1.1914705999999999</v>
      </c>
      <c r="AD2030" s="118">
        <f t="shared" si="828"/>
        <v>0.1396654645</v>
      </c>
      <c r="AE2030" s="118">
        <f t="shared" si="829"/>
        <v>0.10841023599999999</v>
      </c>
      <c r="AF2030" s="118">
        <f t="shared" si="830"/>
        <v>0.10841023599999999</v>
      </c>
      <c r="AG2030" s="118">
        <f t="shared" si="831"/>
        <v>0.2209547801</v>
      </c>
      <c r="AI2030" s="69">
        <v>141.17003</v>
      </c>
      <c r="AJ2030" s="69">
        <v>85.298754000000002</v>
      </c>
      <c r="AK2030" s="69">
        <v>26.886697999999999</v>
      </c>
      <c r="AL2030" s="69">
        <v>0</v>
      </c>
      <c r="AM2030" s="69">
        <v>6.4816355000000003</v>
      </c>
      <c r="AN2030" s="69">
        <v>15.796866</v>
      </c>
      <c r="AO2030" s="69">
        <v>6.7060805999999999</v>
      </c>
      <c r="AQ2030" s="116">
        <v>0.15238344000000001</v>
      </c>
      <c r="AR2030" s="116">
        <v>0.14320553999999999</v>
      </c>
      <c r="AS2030" s="116">
        <v>6.5199376999999998E-3</v>
      </c>
      <c r="AT2030" s="116">
        <v>2.6579640000000001E-3</v>
      </c>
      <c r="AU2030" s="150">
        <f t="shared" si="832"/>
        <v>8.5854637472999997E-6</v>
      </c>
      <c r="AV2030" s="150">
        <f t="shared" si="833"/>
        <v>2.411219511003E-8</v>
      </c>
      <c r="AW2030" s="163">
        <f t="shared" si="834"/>
        <v>0.37226385779999999</v>
      </c>
      <c r="AX2030" s="196">
        <v>7.3712317E-6</v>
      </c>
      <c r="AY2030" s="196">
        <v>2.2240785000000001E-8</v>
      </c>
      <c r="AZ2030" s="196">
        <v>6.0765003E-13</v>
      </c>
      <c r="BA2030" s="108">
        <v>0</v>
      </c>
      <c r="BB2030" s="108">
        <v>0</v>
      </c>
      <c r="BC2030" s="196">
        <v>3.9711473000000003E-9</v>
      </c>
      <c r="BD2030" s="196">
        <v>1.2102608999999999E-6</v>
      </c>
      <c r="BE2030" s="196">
        <v>5.6294286000000005E-10</v>
      </c>
      <c r="BF2030" s="196">
        <v>1.3078595999999999E-9</v>
      </c>
      <c r="BG2030" s="108">
        <v>0</v>
      </c>
      <c r="BH2030" s="108">
        <v>0</v>
      </c>
      <c r="BI2030" s="108">
        <v>0</v>
      </c>
      <c r="BJ2030" s="108">
        <v>0</v>
      </c>
      <c r="BK2030" s="108">
        <v>0</v>
      </c>
      <c r="BL2030" s="108">
        <v>0</v>
      </c>
      <c r="BM2030" s="108">
        <v>0</v>
      </c>
      <c r="BN2030" s="108">
        <v>0</v>
      </c>
      <c r="BO2030" s="196">
        <v>9.1827800000000002E-5</v>
      </c>
      <c r="BP2030" s="108">
        <v>0.37217202999999999</v>
      </c>
      <c r="BQ2030" s="108">
        <v>0</v>
      </c>
      <c r="BR2030" s="108">
        <v>0</v>
      </c>
      <c r="BS2030" s="108">
        <v>0</v>
      </c>
      <c r="BU2030" s="69">
        <v>3.9233317E-4</v>
      </c>
      <c r="BV2030" s="172">
        <v>1.0324189999999999E-5</v>
      </c>
      <c r="BW2030" s="69">
        <v>2.2147574999999999E-4</v>
      </c>
      <c r="BX2030" s="69">
        <v>0</v>
      </c>
      <c r="BY2030" s="172">
        <v>1.0658270000000001E-5</v>
      </c>
      <c r="BZ2030" s="172">
        <v>2.5708468999999999E-6</v>
      </c>
      <c r="CA2030" s="69">
        <v>0</v>
      </c>
      <c r="CB2030" s="172">
        <v>3.9019922999999997E-6</v>
      </c>
      <c r="CC2030" s="69">
        <v>0</v>
      </c>
      <c r="CD2030" s="69">
        <v>0</v>
      </c>
      <c r="CE2030" s="69">
        <v>0</v>
      </c>
      <c r="CF2030" s="69">
        <v>0</v>
      </c>
      <c r="CG2030" s="69">
        <v>0</v>
      </c>
      <c r="CH2030" s="172">
        <v>5.5414942000000004E-6</v>
      </c>
      <c r="CI2030" s="69">
        <v>1.3566635000000001E-4</v>
      </c>
      <c r="CJ2030" s="172">
        <v>2.1942730000000002E-6</v>
      </c>
      <c r="CK2030" s="69">
        <v>0</v>
      </c>
      <c r="CM2030" s="198">
        <v>0</v>
      </c>
      <c r="CN2030" s="198">
        <v>7.9431376</v>
      </c>
      <c r="CO2030" s="198">
        <v>0.10818103</v>
      </c>
      <c r="CP2030" s="198">
        <v>7.6532863000000001E-3</v>
      </c>
      <c r="CQ2030" s="198">
        <v>0</v>
      </c>
      <c r="CR2030" s="198">
        <v>0</v>
      </c>
      <c r="CS2030" s="198">
        <v>4.2596071E-4</v>
      </c>
      <c r="CT2030" s="198">
        <v>0</v>
      </c>
      <c r="CU2030" s="198">
        <v>0</v>
      </c>
      <c r="CV2030" s="198">
        <v>9.0409932000000003E-4</v>
      </c>
    </row>
    <row r="2031" spans="1:100" ht="14.4">
      <c r="A2031" t="s">
        <v>1168</v>
      </c>
      <c r="B2031" s="85" t="s">
        <v>919</v>
      </c>
      <c r="C2031" s="113" t="str">
        <f t="shared" si="837"/>
        <v>D.100.01.128</v>
      </c>
      <c r="D2031" s="9" t="s">
        <v>21</v>
      </c>
      <c r="E2031" s="112" t="s">
        <v>1142</v>
      </c>
      <c r="F2031" s="115" t="str">
        <f t="shared" si="838"/>
        <v>Seam welding Al. 2.5</v>
      </c>
      <c r="G2031" s="143">
        <f t="shared" si="822"/>
        <v>11.418386</v>
      </c>
      <c r="I2031" s="118">
        <f t="shared" si="823"/>
        <v>2.2311551977999997</v>
      </c>
      <c r="K2031" s="161">
        <f t="shared" si="824"/>
        <v>4.4929885900000001E-2</v>
      </c>
      <c r="L2031" s="161">
        <f t="shared" si="825"/>
        <v>0.155841428</v>
      </c>
      <c r="M2031" s="162">
        <f t="shared" si="826"/>
        <v>0.31762598389999996</v>
      </c>
      <c r="N2031" s="161">
        <v>1.7127578999999999</v>
      </c>
      <c r="O2031" s="132">
        <v>6.6247117999999994E-2</v>
      </c>
      <c r="P2031" s="132">
        <v>8.9594309999999996E-2</v>
      </c>
      <c r="Q2031" s="132">
        <v>3.8391816000000002E-2</v>
      </c>
      <c r="R2031" s="132">
        <v>6.5380699000000004E-3</v>
      </c>
      <c r="S2031" s="132">
        <v>0</v>
      </c>
      <c r="T2031" s="132">
        <v>0</v>
      </c>
      <c r="U2031" s="132">
        <v>0</v>
      </c>
      <c r="V2031" s="132">
        <v>6.5401938999999996E-3</v>
      </c>
      <c r="W2031" s="132">
        <v>0</v>
      </c>
      <c r="X2031" s="132">
        <v>0.31108578999999997</v>
      </c>
      <c r="Y2031" s="132">
        <v>0</v>
      </c>
      <c r="Z2031" s="132">
        <v>0</v>
      </c>
      <c r="AA2031" s="132">
        <v>0</v>
      </c>
      <c r="AC2031" s="118">
        <f t="shared" si="827"/>
        <v>1.7127578999999999</v>
      </c>
      <c r="AD2031" s="118">
        <f t="shared" si="828"/>
        <v>0.2007713139</v>
      </c>
      <c r="AE2031" s="118">
        <f t="shared" si="829"/>
        <v>0.155841428</v>
      </c>
      <c r="AF2031" s="118">
        <f t="shared" si="830"/>
        <v>0.155841428</v>
      </c>
      <c r="AG2031" s="118">
        <f t="shared" si="831"/>
        <v>0.31762598389999996</v>
      </c>
      <c r="AI2031" s="69">
        <v>202.93414999999999</v>
      </c>
      <c r="AJ2031" s="69">
        <v>122.61830999999999</v>
      </c>
      <c r="AK2031" s="69">
        <v>38.650053</v>
      </c>
      <c r="AL2031" s="69">
        <v>0</v>
      </c>
      <c r="AM2031" s="69">
        <v>9.3174534999999992</v>
      </c>
      <c r="AN2031" s="69">
        <v>22.708244000000001</v>
      </c>
      <c r="AO2031" s="69">
        <v>9.6400968999999996</v>
      </c>
      <c r="AQ2031" s="116">
        <v>0.21905359999999999</v>
      </c>
      <c r="AR2031" s="116">
        <v>0.20586022000000001</v>
      </c>
      <c r="AS2031" s="116">
        <v>9.3725135000000005E-3</v>
      </c>
      <c r="AT2031" s="116">
        <v>3.8208652000000002E-3</v>
      </c>
      <c r="AU2031" s="150">
        <f t="shared" si="832"/>
        <v>1.2341739787E-5</v>
      </c>
      <c r="AV2031" s="150">
        <f t="shared" si="833"/>
        <v>3.4661662666529996E-8</v>
      </c>
      <c r="AW2031" s="163">
        <f t="shared" si="834"/>
        <v>0.53513518391000003</v>
      </c>
      <c r="AX2031" s="196">
        <v>1.0596262E-5</v>
      </c>
      <c r="AY2031" s="196">
        <v>3.1971481E-8</v>
      </c>
      <c r="AZ2031" s="196">
        <v>8.7350653000000004E-13</v>
      </c>
      <c r="BA2031" s="108">
        <v>0</v>
      </c>
      <c r="BB2031" s="108">
        <v>0</v>
      </c>
      <c r="BC2031" s="196">
        <v>5.7085869999999999E-9</v>
      </c>
      <c r="BD2031" s="196">
        <v>1.7397691999999999E-6</v>
      </c>
      <c r="BE2031" s="196">
        <v>8.0923926E-10</v>
      </c>
      <c r="BF2031" s="196">
        <v>1.8800689000000002E-9</v>
      </c>
      <c r="BG2031" s="108">
        <v>0</v>
      </c>
      <c r="BH2031" s="108">
        <v>0</v>
      </c>
      <c r="BI2031" s="108">
        <v>0</v>
      </c>
      <c r="BJ2031" s="108">
        <v>0</v>
      </c>
      <c r="BK2031" s="108">
        <v>0</v>
      </c>
      <c r="BL2031" s="108">
        <v>0</v>
      </c>
      <c r="BM2031" s="108">
        <v>0</v>
      </c>
      <c r="BN2031" s="108">
        <v>0</v>
      </c>
      <c r="BO2031" s="108">
        <v>1.3200391E-4</v>
      </c>
      <c r="BP2031" s="108">
        <v>0.53500318000000002</v>
      </c>
      <c r="BQ2031" s="108">
        <v>0</v>
      </c>
      <c r="BR2031" s="108">
        <v>0</v>
      </c>
      <c r="BS2031" s="108">
        <v>0</v>
      </c>
      <c r="BU2031" s="69">
        <v>5.6398513000000005E-4</v>
      </c>
      <c r="BV2031" s="172">
        <v>1.4841185999999999E-5</v>
      </c>
      <c r="BW2031" s="69">
        <v>3.1837489999999999E-4</v>
      </c>
      <c r="BX2031" s="69">
        <v>0</v>
      </c>
      <c r="BY2031" s="172">
        <v>1.5321432E-5</v>
      </c>
      <c r="BZ2031" s="172">
        <v>3.6956330000000001E-6</v>
      </c>
      <c r="CA2031" s="69">
        <v>0</v>
      </c>
      <c r="CB2031" s="172">
        <v>5.6091756E-6</v>
      </c>
      <c r="CC2031" s="69">
        <v>0</v>
      </c>
      <c r="CD2031" s="69">
        <v>0</v>
      </c>
      <c r="CE2031" s="69">
        <v>0</v>
      </c>
      <c r="CF2031" s="69">
        <v>0</v>
      </c>
      <c r="CG2031" s="69">
        <v>0</v>
      </c>
      <c r="CH2031" s="172">
        <v>7.9659855E-6</v>
      </c>
      <c r="CI2031" s="69">
        <v>1.9502252E-4</v>
      </c>
      <c r="CJ2031" s="172">
        <v>3.1543021E-6</v>
      </c>
      <c r="CK2031" s="69">
        <v>0</v>
      </c>
      <c r="CM2031" s="198">
        <v>0</v>
      </c>
      <c r="CN2031" s="198">
        <v>11.418386</v>
      </c>
      <c r="CO2031" s="198">
        <v>0.15551195000000001</v>
      </c>
      <c r="CP2031" s="198">
        <v>1.100172E-2</v>
      </c>
      <c r="CQ2031" s="198">
        <v>0</v>
      </c>
      <c r="CR2031" s="198">
        <v>0</v>
      </c>
      <c r="CS2031" s="198">
        <v>6.1232525000000002E-4</v>
      </c>
      <c r="CT2031" s="198">
        <v>0</v>
      </c>
      <c r="CU2031" s="198">
        <v>0</v>
      </c>
      <c r="CV2031" s="198">
        <v>1.2996571000000001E-3</v>
      </c>
    </row>
    <row r="2032" spans="1:100" ht="14.4">
      <c r="A2032" t="s">
        <v>1169</v>
      </c>
      <c r="B2032" s="85" t="s">
        <v>919</v>
      </c>
      <c r="C2032" s="113" t="str">
        <f t="shared" si="837"/>
        <v>D.100.01.129</v>
      </c>
      <c r="D2032" s="9" t="s">
        <v>21</v>
      </c>
      <c r="E2032" s="112" t="s">
        <v>1141</v>
      </c>
      <c r="F2032" s="115" t="str">
        <f t="shared" si="838"/>
        <v>Spot welding Al. 0.5</v>
      </c>
      <c r="G2032" s="143">
        <f t="shared" si="822"/>
        <v>2.4866260666666667E-2</v>
      </c>
      <c r="I2032" s="118">
        <f t="shared" si="823"/>
        <v>4.8588729429999995E-3</v>
      </c>
      <c r="K2032" s="161">
        <f t="shared" si="824"/>
        <v>9.7845550000000007E-5</v>
      </c>
      <c r="L2032" s="161">
        <f t="shared" si="825"/>
        <v>3.3938190000000002E-4</v>
      </c>
      <c r="M2032" s="162">
        <f t="shared" si="826"/>
        <v>6.91706393E-4</v>
      </c>
      <c r="N2032" s="161">
        <v>3.7299390999999999E-3</v>
      </c>
      <c r="O2032" s="132">
        <v>1.4426890999999999E-4</v>
      </c>
      <c r="P2032" s="132">
        <v>1.9511299E-4</v>
      </c>
      <c r="Q2032" s="164">
        <v>8.3607342000000003E-5</v>
      </c>
      <c r="R2032" s="164">
        <v>1.4238208000000001E-5</v>
      </c>
      <c r="S2032" s="132">
        <v>0</v>
      </c>
      <c r="T2032" s="132">
        <v>0</v>
      </c>
      <c r="U2032" s="132">
        <v>0</v>
      </c>
      <c r="V2032" s="164">
        <v>1.4242833000000001E-5</v>
      </c>
      <c r="W2032" s="132">
        <v>0</v>
      </c>
      <c r="X2032" s="132">
        <v>6.7746356000000004E-4</v>
      </c>
      <c r="Y2032" s="132">
        <v>0</v>
      </c>
      <c r="Z2032" s="132">
        <v>0</v>
      </c>
      <c r="AA2032" s="132">
        <v>0</v>
      </c>
      <c r="AC2032" s="118">
        <f t="shared" si="827"/>
        <v>3.7299390999999999E-3</v>
      </c>
      <c r="AD2032" s="118">
        <f t="shared" si="828"/>
        <v>4.3722745000000004E-4</v>
      </c>
      <c r="AE2032" s="118">
        <f t="shared" si="829"/>
        <v>3.3938190000000002E-4</v>
      </c>
      <c r="AF2032" s="118">
        <f t="shared" si="830"/>
        <v>3.3938190000000002E-4</v>
      </c>
      <c r="AG2032" s="118">
        <f t="shared" si="831"/>
        <v>6.91706393E-4</v>
      </c>
      <c r="AI2032" s="69">
        <v>0.44193756000000001</v>
      </c>
      <c r="AJ2032" s="69">
        <v>0.26703062999999999</v>
      </c>
      <c r="AK2032" s="69">
        <v>8.4169715000000006E-2</v>
      </c>
      <c r="AL2032" s="69">
        <v>0</v>
      </c>
      <c r="AM2032" s="69">
        <v>2.0290979000000001E-2</v>
      </c>
      <c r="AN2032" s="69">
        <v>4.9452622000000002E-2</v>
      </c>
      <c r="AO2032" s="69">
        <v>2.0993611999999998E-2</v>
      </c>
      <c r="AQ2032" s="116">
        <v>4.770415E-4</v>
      </c>
      <c r="AR2032" s="116">
        <v>4.4830976999999999E-4</v>
      </c>
      <c r="AS2032" s="199">
        <v>2.0410885E-5</v>
      </c>
      <c r="AT2032" s="199">
        <v>8.3208458999999992E-6</v>
      </c>
      <c r="AU2032" s="150">
        <f t="shared" si="832"/>
        <v>2.6877084410999997E-8</v>
      </c>
      <c r="AV2032" s="150">
        <f t="shared" si="833"/>
        <v>7.5484042568900007E-11</v>
      </c>
      <c r="AW2032" s="163">
        <f t="shared" si="834"/>
        <v>1.16538457003E-3</v>
      </c>
      <c r="AX2032" s="196">
        <v>2.3075889999999999E-8</v>
      </c>
      <c r="AY2032" s="196">
        <v>6.9625530000000001E-11</v>
      </c>
      <c r="AZ2032" s="196">
        <v>1.9022688999999998E-15</v>
      </c>
      <c r="BA2032" s="108">
        <v>0</v>
      </c>
      <c r="BB2032" s="108">
        <v>0</v>
      </c>
      <c r="BC2032" s="196">
        <v>1.2431810999999999E-11</v>
      </c>
      <c r="BD2032" s="196">
        <v>3.7887625999999996E-9</v>
      </c>
      <c r="BE2032" s="196">
        <v>1.7623115999999999E-12</v>
      </c>
      <c r="BF2032" s="196">
        <v>4.0942986999999997E-12</v>
      </c>
      <c r="BG2032" s="108">
        <v>0</v>
      </c>
      <c r="BH2032" s="108">
        <v>0</v>
      </c>
      <c r="BI2032" s="108">
        <v>0</v>
      </c>
      <c r="BJ2032" s="108">
        <v>0</v>
      </c>
      <c r="BK2032" s="108">
        <v>0</v>
      </c>
      <c r="BL2032" s="108">
        <v>0</v>
      </c>
      <c r="BM2032" s="108">
        <v>0</v>
      </c>
      <c r="BN2032" s="108">
        <v>0</v>
      </c>
      <c r="BO2032" s="196">
        <v>2.8747003000000002E-7</v>
      </c>
      <c r="BP2032" s="108">
        <v>1.1650971E-3</v>
      </c>
      <c r="BQ2032" s="108">
        <v>0</v>
      </c>
      <c r="BR2032" s="108">
        <v>0</v>
      </c>
      <c r="BS2032" s="108">
        <v>0</v>
      </c>
      <c r="BU2032" s="172">
        <v>1.2282121999999999E-6</v>
      </c>
      <c r="BV2032" s="172">
        <v>3.2320225000000003E-8</v>
      </c>
      <c r="BW2032" s="172">
        <v>6.9333732999999999E-7</v>
      </c>
      <c r="BX2032" s="69">
        <v>0</v>
      </c>
      <c r="BY2032" s="172">
        <v>3.3366074E-8</v>
      </c>
      <c r="BZ2032" s="172">
        <v>8.0481228999999998E-9</v>
      </c>
      <c r="CA2032" s="69">
        <v>0</v>
      </c>
      <c r="CB2032" s="172">
        <v>1.2215319E-8</v>
      </c>
      <c r="CC2032" s="69">
        <v>0</v>
      </c>
      <c r="CD2032" s="69">
        <v>0</v>
      </c>
      <c r="CE2032" s="69">
        <v>0</v>
      </c>
      <c r="CF2032" s="69">
        <v>0</v>
      </c>
      <c r="CG2032" s="69">
        <v>0</v>
      </c>
      <c r="CH2032" s="172">
        <v>1.7347835000000001E-8</v>
      </c>
      <c r="CI2032" s="172">
        <v>4.2470808000000002E-7</v>
      </c>
      <c r="CJ2032" s="172">
        <v>6.8692456999999999E-9</v>
      </c>
      <c r="CK2032" s="69">
        <v>0</v>
      </c>
      <c r="CM2032" s="198">
        <v>0</v>
      </c>
      <c r="CN2032" s="198">
        <v>2.4866261000000001E-2</v>
      </c>
      <c r="CO2032" s="198">
        <v>3.3866438000000002E-4</v>
      </c>
      <c r="CP2032" s="197">
        <v>2.3958870999999999E-5</v>
      </c>
      <c r="CQ2032" s="198">
        <v>0</v>
      </c>
      <c r="CR2032" s="198">
        <v>0</v>
      </c>
      <c r="CS2032" s="197">
        <v>1.3334844E-6</v>
      </c>
      <c r="CT2032" s="198">
        <v>0</v>
      </c>
      <c r="CU2032" s="198">
        <v>0</v>
      </c>
      <c r="CV2032" s="197">
        <v>2.8303135000000001E-6</v>
      </c>
    </row>
    <row r="2033" spans="1:100" ht="14.4">
      <c r="A2033" t="s">
        <v>1170</v>
      </c>
      <c r="B2033" s="85" t="s">
        <v>919</v>
      </c>
      <c r="C2033" s="113" t="str">
        <f t="shared" si="837"/>
        <v>D.100.01.130</v>
      </c>
      <c r="D2033" s="9" t="s">
        <v>21</v>
      </c>
      <c r="E2033" s="112" t="s">
        <v>1141</v>
      </c>
      <c r="F2033" s="115" t="str">
        <f t="shared" si="838"/>
        <v>Spot welding Al. 1</v>
      </c>
      <c r="G2033" s="143">
        <f t="shared" si="822"/>
        <v>4.9644609999999999E-2</v>
      </c>
      <c r="I2033" s="118">
        <f t="shared" si="823"/>
        <v>9.7005679610000003E-3</v>
      </c>
      <c r="K2033" s="161">
        <f t="shared" si="824"/>
        <v>1.95345178E-4</v>
      </c>
      <c r="L2033" s="161">
        <f t="shared" si="825"/>
        <v>6.7756396999999998E-4</v>
      </c>
      <c r="M2033" s="162">
        <f t="shared" si="826"/>
        <v>1.3809673130000001E-3</v>
      </c>
      <c r="N2033" s="161">
        <v>7.4466914999999998E-3</v>
      </c>
      <c r="O2033" s="132">
        <v>2.8802778000000003E-4</v>
      </c>
      <c r="P2033" s="132">
        <v>3.8953619000000001E-4</v>
      </c>
      <c r="Q2033" s="132">
        <v>1.669191E-4</v>
      </c>
      <c r="R2033" s="164">
        <v>2.8426077999999999E-5</v>
      </c>
      <c r="S2033" s="132">
        <v>0</v>
      </c>
      <c r="T2033" s="132">
        <v>0</v>
      </c>
      <c r="U2033" s="132">
        <v>0</v>
      </c>
      <c r="V2033" s="164">
        <v>2.8435313000000001E-5</v>
      </c>
      <c r="W2033" s="132">
        <v>0</v>
      </c>
      <c r="X2033" s="132">
        <v>1.352532E-3</v>
      </c>
      <c r="Y2033" s="132">
        <v>0</v>
      </c>
      <c r="Z2033" s="132">
        <v>0</v>
      </c>
      <c r="AA2033" s="132">
        <v>0</v>
      </c>
      <c r="AC2033" s="118">
        <f t="shared" si="827"/>
        <v>7.4466914999999998E-3</v>
      </c>
      <c r="AD2033" s="118">
        <f t="shared" si="828"/>
        <v>8.7290914800000001E-4</v>
      </c>
      <c r="AE2033" s="118">
        <f t="shared" si="829"/>
        <v>6.7756396999999998E-4</v>
      </c>
      <c r="AF2033" s="118">
        <f t="shared" si="830"/>
        <v>6.7756396999999998E-4</v>
      </c>
      <c r="AG2033" s="118">
        <f t="shared" si="831"/>
        <v>1.3809673130000001E-3</v>
      </c>
      <c r="AI2033" s="69">
        <v>0.88231271</v>
      </c>
      <c r="AJ2033" s="69">
        <v>0.53311721000000001</v>
      </c>
      <c r="AK2033" s="69">
        <v>0.16804185999999999</v>
      </c>
      <c r="AL2033" s="69">
        <v>0</v>
      </c>
      <c r="AM2033" s="69">
        <v>4.0510221999999999E-2</v>
      </c>
      <c r="AN2033" s="69">
        <v>9.8730411000000004E-2</v>
      </c>
      <c r="AO2033" s="69">
        <v>4.1913003999999997E-2</v>
      </c>
      <c r="AQ2033" s="116">
        <v>9.5239648000000003E-4</v>
      </c>
      <c r="AR2033" s="116">
        <v>8.9503460000000005E-4</v>
      </c>
      <c r="AS2033" s="199">
        <v>4.0749610000000001E-5</v>
      </c>
      <c r="AT2033" s="199">
        <v>1.6612274999999998E-5</v>
      </c>
      <c r="AU2033" s="150">
        <f t="shared" si="832"/>
        <v>5.3659148170999996E-8</v>
      </c>
      <c r="AV2033" s="150">
        <f t="shared" si="833"/>
        <v>1.5070122341269997E-10</v>
      </c>
      <c r="AW2033" s="163">
        <f t="shared" si="834"/>
        <v>2.3266491237499999E-3</v>
      </c>
      <c r="AX2033" s="196">
        <v>4.6070197999999999E-8</v>
      </c>
      <c r="AY2033" s="196">
        <v>1.3900490999999999E-10</v>
      </c>
      <c r="AZ2033" s="196">
        <v>3.7978127000000004E-15</v>
      </c>
      <c r="BA2033" s="108">
        <v>0</v>
      </c>
      <c r="BB2033" s="108">
        <v>0</v>
      </c>
      <c r="BC2033" s="196">
        <v>2.4819670999999999E-11</v>
      </c>
      <c r="BD2033" s="196">
        <v>7.5641304999999993E-9</v>
      </c>
      <c r="BE2033" s="196">
        <v>3.5183929E-12</v>
      </c>
      <c r="BF2033" s="196">
        <v>8.1741226999999994E-12</v>
      </c>
      <c r="BG2033" s="108">
        <v>0</v>
      </c>
      <c r="BH2033" s="108">
        <v>0</v>
      </c>
      <c r="BI2033" s="108">
        <v>0</v>
      </c>
      <c r="BJ2033" s="108">
        <v>0</v>
      </c>
      <c r="BK2033" s="108">
        <v>0</v>
      </c>
      <c r="BL2033" s="108">
        <v>0</v>
      </c>
      <c r="BM2033" s="108">
        <v>0</v>
      </c>
      <c r="BN2033" s="108">
        <v>0</v>
      </c>
      <c r="BO2033" s="196">
        <v>5.7392374999999999E-7</v>
      </c>
      <c r="BP2033" s="108">
        <v>2.3260752E-3</v>
      </c>
      <c r="BQ2033" s="108">
        <v>0</v>
      </c>
      <c r="BR2033" s="108">
        <v>0</v>
      </c>
      <c r="BS2033" s="108">
        <v>0</v>
      </c>
      <c r="BU2033" s="172">
        <v>2.4520823E-6</v>
      </c>
      <c r="BV2033" s="172">
        <v>6.4526186000000005E-8</v>
      </c>
      <c r="BW2033" s="172">
        <v>1.3842234999999999E-6</v>
      </c>
      <c r="BX2033" s="69">
        <v>0</v>
      </c>
      <c r="BY2033" s="172">
        <v>6.6614186999999994E-8</v>
      </c>
      <c r="BZ2033" s="172">
        <v>1.6067792999999999E-8</v>
      </c>
      <c r="CA2033" s="69">
        <v>0</v>
      </c>
      <c r="CB2033" s="172">
        <v>2.4387452E-8</v>
      </c>
      <c r="CC2033" s="69">
        <v>0</v>
      </c>
      <c r="CD2033" s="69">
        <v>0</v>
      </c>
      <c r="CE2033" s="69">
        <v>0</v>
      </c>
      <c r="CF2033" s="69">
        <v>0</v>
      </c>
      <c r="CG2033" s="69">
        <v>0</v>
      </c>
      <c r="CH2033" s="172">
        <v>3.4634339000000003E-8</v>
      </c>
      <c r="CI2033" s="172">
        <v>8.4791467000000003E-7</v>
      </c>
      <c r="CJ2033" s="172">
        <v>1.3714206000000001E-8</v>
      </c>
      <c r="CK2033" s="69">
        <v>0</v>
      </c>
      <c r="CM2033" s="198">
        <v>0</v>
      </c>
      <c r="CN2033" s="198">
        <v>4.9644609999999999E-2</v>
      </c>
      <c r="CO2033" s="198">
        <v>6.7613145999999996E-4</v>
      </c>
      <c r="CP2033" s="197">
        <v>4.7833039000000001E-5</v>
      </c>
      <c r="CQ2033" s="198">
        <v>0</v>
      </c>
      <c r="CR2033" s="198">
        <v>0</v>
      </c>
      <c r="CS2033" s="197">
        <v>2.6622544000000001E-6</v>
      </c>
      <c r="CT2033" s="198">
        <v>0</v>
      </c>
      <c r="CU2033" s="198">
        <v>0</v>
      </c>
      <c r="CV2033" s="197">
        <v>5.6506206999999999E-6</v>
      </c>
    </row>
    <row r="2034" spans="1:100" ht="14.4">
      <c r="A2034" t="s">
        <v>1171</v>
      </c>
      <c r="B2034" s="85" t="s">
        <v>919</v>
      </c>
      <c r="C2034" s="113" t="str">
        <f t="shared" si="837"/>
        <v>D.100.01.131</v>
      </c>
      <c r="D2034" s="9" t="s">
        <v>21</v>
      </c>
      <c r="E2034" s="112" t="s">
        <v>1141</v>
      </c>
      <c r="F2034" s="115" t="str">
        <f t="shared" si="838"/>
        <v>Spot welding Al. 1.5</v>
      </c>
      <c r="G2034" s="143">
        <f t="shared" si="822"/>
        <v>9.9339453333333341E-2</v>
      </c>
      <c r="I2034" s="118">
        <f t="shared" si="823"/>
        <v>1.9410951690000001E-2</v>
      </c>
      <c r="K2034" s="161">
        <f t="shared" si="824"/>
        <v>3.9088803099999997E-4</v>
      </c>
      <c r="L2034" s="161">
        <f t="shared" si="825"/>
        <v>1.3558135599999999E-3</v>
      </c>
      <c r="M2034" s="162">
        <f t="shared" si="826"/>
        <v>2.7633320990000003E-3</v>
      </c>
      <c r="N2034" s="161">
        <v>1.4900918000000001E-2</v>
      </c>
      <c r="O2034" s="132">
        <v>5.7634701000000002E-4</v>
      </c>
      <c r="P2034" s="132">
        <v>7.7946655000000001E-4</v>
      </c>
      <c r="Q2034" s="132">
        <v>3.3400710999999998E-4</v>
      </c>
      <c r="R2034" s="164">
        <v>5.6880920999999997E-5</v>
      </c>
      <c r="S2034" s="132">
        <v>0</v>
      </c>
      <c r="T2034" s="132">
        <v>0</v>
      </c>
      <c r="U2034" s="132">
        <v>0</v>
      </c>
      <c r="V2034" s="164">
        <v>5.6899399000000003E-5</v>
      </c>
      <c r="W2034" s="132">
        <v>0</v>
      </c>
      <c r="X2034" s="132">
        <v>2.7064327000000002E-3</v>
      </c>
      <c r="Y2034" s="132">
        <v>0</v>
      </c>
      <c r="Z2034" s="132">
        <v>0</v>
      </c>
      <c r="AA2034" s="132">
        <v>0</v>
      </c>
      <c r="AC2034" s="118">
        <f t="shared" si="827"/>
        <v>1.4900918000000001E-2</v>
      </c>
      <c r="AD2034" s="118">
        <f t="shared" si="828"/>
        <v>1.7467015909999998E-3</v>
      </c>
      <c r="AE2034" s="118">
        <f t="shared" si="829"/>
        <v>1.3558135599999999E-3</v>
      </c>
      <c r="AF2034" s="118">
        <f t="shared" si="830"/>
        <v>1.3558135599999999E-3</v>
      </c>
      <c r="AG2034" s="118">
        <f t="shared" si="831"/>
        <v>2.7633320990000003E-3</v>
      </c>
      <c r="AI2034" s="69">
        <v>1.7655182</v>
      </c>
      <c r="AJ2034" s="69">
        <v>1.0667739000000001</v>
      </c>
      <c r="AK2034" s="69">
        <v>0.33625376000000001</v>
      </c>
      <c r="AL2034" s="69">
        <v>0</v>
      </c>
      <c r="AM2034" s="69">
        <v>8.1061435000000001E-2</v>
      </c>
      <c r="AN2034" s="69">
        <v>0.19756072999999999</v>
      </c>
      <c r="AO2034" s="69">
        <v>8.3868419E-2</v>
      </c>
      <c r="AQ2034" s="116">
        <v>1.9057567E-3</v>
      </c>
      <c r="AR2034" s="116">
        <v>1.7909749E-3</v>
      </c>
      <c r="AS2034" s="199">
        <v>8.1540455000000007E-5</v>
      </c>
      <c r="AT2034" s="199">
        <v>3.3241358999999998E-5</v>
      </c>
      <c r="AU2034" s="150">
        <f t="shared" si="832"/>
        <v>1.07372594456E-7</v>
      </c>
      <c r="AV2034" s="150">
        <f t="shared" si="833"/>
        <v>3.0155494236829998E-10</v>
      </c>
      <c r="AW2034" s="163">
        <f t="shared" si="834"/>
        <v>4.6556525281999999E-3</v>
      </c>
      <c r="AX2034" s="196">
        <v>9.2187015000000005E-8</v>
      </c>
      <c r="AY2034" s="196">
        <v>2.7815047999999998E-10</v>
      </c>
      <c r="AZ2034" s="196">
        <v>7.5994682999999999E-15</v>
      </c>
      <c r="BA2034" s="108">
        <v>0</v>
      </c>
      <c r="BB2034" s="108">
        <v>0</v>
      </c>
      <c r="BC2034" s="196">
        <v>4.9664456E-11</v>
      </c>
      <c r="BD2034" s="196">
        <v>1.5135915E-8</v>
      </c>
      <c r="BE2034" s="196">
        <v>7.0403459E-12</v>
      </c>
      <c r="BF2034" s="196">
        <v>1.6356517000000001E-11</v>
      </c>
      <c r="BG2034" s="108">
        <v>0</v>
      </c>
      <c r="BH2034" s="108">
        <v>0</v>
      </c>
      <c r="BI2034" s="108">
        <v>0</v>
      </c>
      <c r="BJ2034" s="108">
        <v>0</v>
      </c>
      <c r="BK2034" s="108">
        <v>0</v>
      </c>
      <c r="BL2034" s="108">
        <v>0</v>
      </c>
      <c r="BM2034" s="108">
        <v>0</v>
      </c>
      <c r="BN2034" s="108">
        <v>0</v>
      </c>
      <c r="BO2034" s="196">
        <v>1.1484281999999999E-6</v>
      </c>
      <c r="BP2034" s="108">
        <v>4.6545040999999999E-3</v>
      </c>
      <c r="BQ2034" s="108">
        <v>0</v>
      </c>
      <c r="BR2034" s="108">
        <v>0</v>
      </c>
      <c r="BS2034" s="108">
        <v>0</v>
      </c>
      <c r="BU2034" s="172">
        <v>4.9066457999999999E-6</v>
      </c>
      <c r="BV2034" s="172">
        <v>1.2911767E-7</v>
      </c>
      <c r="BW2034" s="172">
        <v>2.7698476E-6</v>
      </c>
      <c r="BX2034" s="69">
        <v>0</v>
      </c>
      <c r="BY2034" s="172">
        <v>1.3329578E-7</v>
      </c>
      <c r="BZ2034" s="172">
        <v>3.2151843999999999E-8</v>
      </c>
      <c r="CA2034" s="69">
        <v>0</v>
      </c>
      <c r="CB2034" s="172">
        <v>4.8799581000000002E-8</v>
      </c>
      <c r="CC2034" s="69">
        <v>0</v>
      </c>
      <c r="CD2034" s="69">
        <v>0</v>
      </c>
      <c r="CE2034" s="69">
        <v>0</v>
      </c>
      <c r="CF2034" s="69">
        <v>0</v>
      </c>
      <c r="CG2034" s="69">
        <v>0</v>
      </c>
      <c r="CH2034" s="172">
        <v>6.9303722999999997E-8</v>
      </c>
      <c r="CI2034" s="172">
        <v>1.6966873000000001E-6</v>
      </c>
      <c r="CJ2034" s="172">
        <v>2.7442290000000002E-8</v>
      </c>
      <c r="CK2034" s="69">
        <v>0</v>
      </c>
      <c r="CM2034" s="198">
        <v>0</v>
      </c>
      <c r="CN2034" s="198">
        <v>9.9339454999999993E-2</v>
      </c>
      <c r="CO2034" s="198">
        <v>1.3529471E-3</v>
      </c>
      <c r="CP2034" s="197">
        <v>9.5714480000000005E-5</v>
      </c>
      <c r="CQ2034" s="198">
        <v>0</v>
      </c>
      <c r="CR2034" s="198">
        <v>0</v>
      </c>
      <c r="CS2034" s="197">
        <v>5.3272026999999996E-6</v>
      </c>
      <c r="CT2034" s="198">
        <v>0</v>
      </c>
      <c r="CU2034" s="198">
        <v>0</v>
      </c>
      <c r="CV2034" s="197">
        <v>1.1306959E-5</v>
      </c>
    </row>
    <row r="2035" spans="1:100" ht="14.4">
      <c r="A2035" t="s">
        <v>1172</v>
      </c>
      <c r="B2035" s="85" t="s">
        <v>919</v>
      </c>
      <c r="C2035" s="113" t="str">
        <f t="shared" si="837"/>
        <v>D.100.01.132</v>
      </c>
      <c r="D2035" s="9" t="s">
        <v>21</v>
      </c>
      <c r="E2035" s="112" t="s">
        <v>1141</v>
      </c>
      <c r="F2035" s="115" t="str">
        <f t="shared" si="838"/>
        <v>Spot welding Al. 3</v>
      </c>
      <c r="G2035" s="143">
        <f t="shared" si="822"/>
        <v>0.23334097333333331</v>
      </c>
      <c r="I2035" s="118">
        <f t="shared" si="823"/>
        <v>4.5594878679999992E-2</v>
      </c>
      <c r="K2035" s="161">
        <f t="shared" si="824"/>
        <v>9.1816682999999993E-4</v>
      </c>
      <c r="L2035" s="161">
        <f t="shared" si="825"/>
        <v>3.1847048999999999E-3</v>
      </c>
      <c r="M2035" s="162">
        <f t="shared" si="826"/>
        <v>6.4908609499999999E-3</v>
      </c>
      <c r="N2035" s="161">
        <v>3.5001145999999997E-2</v>
      </c>
      <c r="O2035" s="132">
        <v>1.3537961E-3</v>
      </c>
      <c r="P2035" s="132">
        <v>1.8309088000000001E-3</v>
      </c>
      <c r="Q2035" s="132">
        <v>7.8455778999999995E-4</v>
      </c>
      <c r="R2035" s="132">
        <v>1.3360904E-4</v>
      </c>
      <c r="S2035" s="132">
        <v>0</v>
      </c>
      <c r="T2035" s="132">
        <v>0</v>
      </c>
      <c r="U2035" s="132">
        <v>0</v>
      </c>
      <c r="V2035" s="132">
        <v>1.3365244999999999E-4</v>
      </c>
      <c r="W2035" s="132">
        <v>0</v>
      </c>
      <c r="X2035" s="132">
        <v>6.3572085000000002E-3</v>
      </c>
      <c r="Y2035" s="132">
        <v>0</v>
      </c>
      <c r="Z2035" s="132">
        <v>0</v>
      </c>
      <c r="AA2035" s="132">
        <v>0</v>
      </c>
      <c r="AC2035" s="118">
        <f t="shared" si="827"/>
        <v>3.5001145999999997E-2</v>
      </c>
      <c r="AD2035" s="118">
        <f t="shared" si="828"/>
        <v>4.1028717299999998E-3</v>
      </c>
      <c r="AE2035" s="118">
        <f t="shared" si="829"/>
        <v>3.1847048999999999E-3</v>
      </c>
      <c r="AF2035" s="118">
        <f t="shared" si="830"/>
        <v>3.1847048999999999E-3</v>
      </c>
      <c r="AG2035" s="118">
        <f t="shared" si="831"/>
        <v>6.4908609499999999E-3</v>
      </c>
      <c r="AI2035" s="69">
        <v>4.1470706000000002</v>
      </c>
      <c r="AJ2035" s="69">
        <v>2.5057722999999998</v>
      </c>
      <c r="AK2035" s="69">
        <v>0.78983499999999995</v>
      </c>
      <c r="AL2035" s="69">
        <v>0</v>
      </c>
      <c r="AM2035" s="69">
        <v>0.19040726999999999</v>
      </c>
      <c r="AN2035" s="69">
        <v>0.46405541</v>
      </c>
      <c r="AO2035" s="69">
        <v>0.19700065999999999</v>
      </c>
      <c r="AQ2035" s="116">
        <v>4.4764803000000002E-3</v>
      </c>
      <c r="AR2035" s="116">
        <v>4.2068664000000002E-3</v>
      </c>
      <c r="AS2035" s="116">
        <v>1.9153245E-4</v>
      </c>
      <c r="AT2035" s="199">
        <v>7.8081472999999994E-5</v>
      </c>
      <c r="AU2035" s="150">
        <f t="shared" si="832"/>
        <v>2.5221021410000001E-7</v>
      </c>
      <c r="AV2035" s="150">
        <f t="shared" si="833"/>
        <v>7.0833005558399997E-10</v>
      </c>
      <c r="AW2035" s="163">
        <f t="shared" si="834"/>
        <v>1.09357805723E-2</v>
      </c>
      <c r="AX2035" s="196">
        <v>2.1654041999999999E-7</v>
      </c>
      <c r="AY2035" s="196">
        <v>6.5335471999999996E-10</v>
      </c>
      <c r="AZ2035" s="196">
        <v>1.7850584E-14</v>
      </c>
      <c r="BA2035" s="108">
        <v>0</v>
      </c>
      <c r="BB2035" s="108">
        <v>0</v>
      </c>
      <c r="BC2035" s="196">
        <v>1.166581E-10</v>
      </c>
      <c r="BD2035" s="196">
        <v>3.5553135999999998E-8</v>
      </c>
      <c r="BE2035" s="196">
        <v>1.6537246999999999E-11</v>
      </c>
      <c r="BF2035" s="196">
        <v>3.8420238000000003E-11</v>
      </c>
      <c r="BG2035" s="108">
        <v>0</v>
      </c>
      <c r="BH2035" s="108">
        <v>0</v>
      </c>
      <c r="BI2035" s="108">
        <v>0</v>
      </c>
      <c r="BJ2035" s="108">
        <v>0</v>
      </c>
      <c r="BK2035" s="108">
        <v>0</v>
      </c>
      <c r="BL2035" s="108">
        <v>0</v>
      </c>
      <c r="BM2035" s="108">
        <v>0</v>
      </c>
      <c r="BN2035" s="108">
        <v>0</v>
      </c>
      <c r="BO2035" s="196">
        <v>2.6975723000000001E-6</v>
      </c>
      <c r="BP2035" s="108">
        <v>1.0933083E-2</v>
      </c>
      <c r="BQ2035" s="108">
        <v>0</v>
      </c>
      <c r="BR2035" s="108">
        <v>0</v>
      </c>
      <c r="BS2035" s="108">
        <v>0</v>
      </c>
      <c r="BU2035" s="172">
        <v>1.1525344999999999E-5</v>
      </c>
      <c r="BV2035" s="172">
        <v>3.0328777000000002E-7</v>
      </c>
      <c r="BW2035" s="172">
        <v>6.5061654000000003E-6</v>
      </c>
      <c r="BX2035" s="69">
        <v>0</v>
      </c>
      <c r="BY2035" s="172">
        <v>3.1310185000000001E-7</v>
      </c>
      <c r="BZ2035" s="172">
        <v>7.5522284999999994E-8</v>
      </c>
      <c r="CA2035" s="69">
        <v>0</v>
      </c>
      <c r="CB2035" s="172">
        <v>1.1462658E-7</v>
      </c>
      <c r="CC2035" s="69">
        <v>0</v>
      </c>
      <c r="CD2035" s="69">
        <v>0</v>
      </c>
      <c r="CE2035" s="69">
        <v>0</v>
      </c>
      <c r="CF2035" s="69">
        <v>0</v>
      </c>
      <c r="CG2035" s="69">
        <v>0</v>
      </c>
      <c r="CH2035" s="172">
        <v>1.6278928E-7</v>
      </c>
      <c r="CI2035" s="172">
        <v>3.9853919999999998E-6</v>
      </c>
      <c r="CJ2035" s="172">
        <v>6.4459892000000001E-8</v>
      </c>
      <c r="CK2035" s="69">
        <v>0</v>
      </c>
      <c r="CM2035" s="198">
        <v>0</v>
      </c>
      <c r="CN2035" s="198">
        <v>0.23334097000000001</v>
      </c>
      <c r="CO2035" s="198">
        <v>3.1779718000000002E-3</v>
      </c>
      <c r="CP2035" s="198">
        <v>2.2482616999999999E-4</v>
      </c>
      <c r="CQ2035" s="198">
        <v>0</v>
      </c>
      <c r="CR2035" s="198">
        <v>0</v>
      </c>
      <c r="CS2035" s="197">
        <v>1.2513202E-5</v>
      </c>
      <c r="CT2035" s="198">
        <v>0</v>
      </c>
      <c r="CU2035" s="198">
        <v>0</v>
      </c>
      <c r="CV2035" s="197">
        <v>2.6559203999999999E-5</v>
      </c>
    </row>
    <row r="2036" spans="1:100" ht="14.4">
      <c r="A2036" t="s">
        <v>1930</v>
      </c>
      <c r="B2036" s="85" t="s">
        <v>919</v>
      </c>
      <c r="C2036" s="113" t="str">
        <f t="shared" si="837"/>
        <v>D.100.01.133</v>
      </c>
      <c r="D2036" s="9" t="s">
        <v>21</v>
      </c>
      <c r="E2036" s="112" t="s">
        <v>362</v>
      </c>
      <c r="F2036" s="115" t="str">
        <f t="shared" si="838"/>
        <v>Turning Al (per kg removed  removed Al not counted)</v>
      </c>
      <c r="G2036" s="143">
        <f t="shared" si="822"/>
        <v>6.0281844000000001E-2</v>
      </c>
      <c r="I2036" s="118">
        <f t="shared" si="823"/>
        <v>1.1779085928E-2</v>
      </c>
      <c r="K2036" s="161">
        <f t="shared" si="824"/>
        <v>2.3720133699999999E-4</v>
      </c>
      <c r="L2036" s="161">
        <f t="shared" si="825"/>
        <v>8.2274401E-4</v>
      </c>
      <c r="M2036" s="162">
        <f t="shared" si="826"/>
        <v>1.676863981E-3</v>
      </c>
      <c r="N2036" s="161">
        <v>9.0422765999999995E-3</v>
      </c>
      <c r="O2036" s="132">
        <v>3.4974281000000002E-4</v>
      </c>
      <c r="P2036" s="132">
        <v>4.7300119999999998E-4</v>
      </c>
      <c r="Q2036" s="132">
        <v>2.0268447000000001E-4</v>
      </c>
      <c r="R2036" s="164">
        <v>3.4516866999999998E-5</v>
      </c>
      <c r="S2036" s="132">
        <v>0</v>
      </c>
      <c r="T2036" s="132">
        <v>0</v>
      </c>
      <c r="U2036" s="132">
        <v>0</v>
      </c>
      <c r="V2036" s="164">
        <v>3.4528081E-5</v>
      </c>
      <c r="W2036" s="132">
        <v>0</v>
      </c>
      <c r="X2036" s="132">
        <v>1.6423359000000001E-3</v>
      </c>
      <c r="Y2036" s="132">
        <v>0</v>
      </c>
      <c r="Z2036" s="132">
        <v>0</v>
      </c>
      <c r="AA2036" s="132">
        <v>0</v>
      </c>
      <c r="AC2036" s="118">
        <f t="shared" si="827"/>
        <v>9.0422765999999995E-3</v>
      </c>
      <c r="AD2036" s="118">
        <f t="shared" si="828"/>
        <v>1.059945347E-3</v>
      </c>
      <c r="AE2036" s="118">
        <f t="shared" si="829"/>
        <v>8.2274401E-4</v>
      </c>
      <c r="AF2036" s="118">
        <f t="shared" si="830"/>
        <v>8.2274401E-4</v>
      </c>
      <c r="AG2036" s="118">
        <f t="shared" si="831"/>
        <v>1.676863981E-3</v>
      </c>
      <c r="AI2036" s="69">
        <v>1.0713638000000001</v>
      </c>
      <c r="AJ2036" s="69">
        <v>0.64734698000000002</v>
      </c>
      <c r="AK2036" s="69">
        <v>0.20404779000000001</v>
      </c>
      <c r="AL2036" s="69">
        <v>0</v>
      </c>
      <c r="AM2036" s="69">
        <v>4.9190250999999997E-2</v>
      </c>
      <c r="AN2036" s="69">
        <v>0.11988514</v>
      </c>
      <c r="AO2036" s="69">
        <v>5.0893604000000002E-2</v>
      </c>
      <c r="AQ2036" s="116">
        <v>1.1564641999999999E-3</v>
      </c>
      <c r="AR2036" s="116">
        <v>1.0868116E-3</v>
      </c>
      <c r="AS2036" s="199">
        <v>4.9480934000000002E-5</v>
      </c>
      <c r="AT2036" s="199">
        <v>2.0171748E-5</v>
      </c>
      <c r="AU2036" s="150">
        <f t="shared" si="832"/>
        <v>6.5156567723000004E-8</v>
      </c>
      <c r="AV2036" s="150">
        <f t="shared" si="833"/>
        <v>1.829916148611E-10</v>
      </c>
      <c r="AW2036" s="163">
        <f t="shared" si="834"/>
        <v>2.8251746970400001E-3</v>
      </c>
      <c r="AX2036" s="196">
        <v>5.5941550999999998E-8</v>
      </c>
      <c r="AY2036" s="196">
        <v>1.6878916E-10</v>
      </c>
      <c r="AZ2036" s="196">
        <v>4.6115611000000001E-15</v>
      </c>
      <c r="BA2036" s="108">
        <v>0</v>
      </c>
      <c r="BB2036" s="108">
        <v>0</v>
      </c>
      <c r="BC2036" s="196">
        <v>3.0137723000000003E-11</v>
      </c>
      <c r="BD2036" s="196">
        <v>9.1848790000000003E-9</v>
      </c>
      <c r="BE2036" s="196">
        <v>4.2722705999999999E-12</v>
      </c>
      <c r="BF2036" s="196">
        <v>9.9255727E-12</v>
      </c>
      <c r="BG2036" s="108">
        <v>0</v>
      </c>
      <c r="BH2036" s="108">
        <v>0</v>
      </c>
      <c r="BI2036" s="108">
        <v>0</v>
      </c>
      <c r="BJ2036" s="108">
        <v>0</v>
      </c>
      <c r="BK2036" s="108">
        <v>0</v>
      </c>
      <c r="BL2036" s="108">
        <v>0</v>
      </c>
      <c r="BM2036" s="108">
        <v>0</v>
      </c>
      <c r="BN2036" s="108">
        <v>0</v>
      </c>
      <c r="BO2036" s="196">
        <v>6.9689704000000001E-7</v>
      </c>
      <c r="BP2036" s="108">
        <v>2.8244778E-3</v>
      </c>
      <c r="BQ2036" s="108">
        <v>0</v>
      </c>
      <c r="BR2036" s="108">
        <v>0</v>
      </c>
      <c r="BS2036" s="108">
        <v>0</v>
      </c>
      <c r="BU2036" s="172">
        <v>2.9774842000000002E-6</v>
      </c>
      <c r="BV2036" s="172">
        <v>7.8352060000000005E-8</v>
      </c>
      <c r="BW2036" s="172">
        <v>1.6808178000000001E-6</v>
      </c>
      <c r="BX2036" s="69">
        <v>0</v>
      </c>
      <c r="BY2036" s="172">
        <v>8.0887452E-8</v>
      </c>
      <c r="BZ2036" s="172">
        <v>1.9510601E-8</v>
      </c>
      <c r="CA2036" s="69">
        <v>0</v>
      </c>
      <c r="CB2036" s="172">
        <v>2.9612893000000001E-8</v>
      </c>
      <c r="CC2036" s="69">
        <v>0</v>
      </c>
      <c r="CD2036" s="69">
        <v>0</v>
      </c>
      <c r="CE2036" s="69">
        <v>0</v>
      </c>
      <c r="CF2036" s="69">
        <v>0</v>
      </c>
      <c r="CG2036" s="69">
        <v>0</v>
      </c>
      <c r="CH2036" s="172">
        <v>4.2055357E-8</v>
      </c>
      <c r="CI2036" s="172">
        <v>1.0295953E-6</v>
      </c>
      <c r="CJ2036" s="172">
        <v>1.6652716999999999E-8</v>
      </c>
      <c r="CK2036" s="69">
        <v>0</v>
      </c>
      <c r="CM2036" s="198">
        <v>0</v>
      </c>
      <c r="CN2036" s="198">
        <v>6.0281844000000001E-2</v>
      </c>
      <c r="CO2036" s="198">
        <v>8.2100456E-4</v>
      </c>
      <c r="CP2036" s="197">
        <v>5.8082111999999997E-5</v>
      </c>
      <c r="CQ2036" s="198">
        <v>0</v>
      </c>
      <c r="CR2036" s="198">
        <v>0</v>
      </c>
      <c r="CS2036" s="197">
        <v>3.2326894000000001E-6</v>
      </c>
      <c r="CT2036" s="198">
        <v>0</v>
      </c>
      <c r="CU2036" s="198">
        <v>0</v>
      </c>
      <c r="CV2036" s="197">
        <v>6.8613658999999996E-6</v>
      </c>
    </row>
    <row r="2037" spans="1:100" ht="14.4">
      <c r="A2037" t="s">
        <v>1173</v>
      </c>
      <c r="B2037" s="85" t="s">
        <v>919</v>
      </c>
      <c r="C2037" s="113" t="str">
        <f t="shared" si="837"/>
        <v>D.100.01.134</v>
      </c>
      <c r="D2037" s="9" t="s">
        <v>21</v>
      </c>
      <c r="E2037" s="112" t="s">
        <v>1142</v>
      </c>
      <c r="F2037" s="115" t="str">
        <f t="shared" si="838"/>
        <v>Welding aluminium arc (0.0183 kg electrode)</v>
      </c>
      <c r="G2037" s="143">
        <f t="shared" si="822"/>
        <v>0.24640236000000001</v>
      </c>
      <c r="I2037" s="118">
        <f t="shared" si="823"/>
        <v>6.5187699689047196E-2</v>
      </c>
      <c r="K2037" s="161">
        <f t="shared" si="824"/>
        <v>2.35786547261E-3</v>
      </c>
      <c r="L2037" s="161">
        <f t="shared" si="825"/>
        <v>6.2259460941999998E-3</v>
      </c>
      <c r="M2037" s="162">
        <f t="shared" si="826"/>
        <v>1.96435341222372E-2</v>
      </c>
      <c r="N2037" s="161">
        <v>3.6960354000000001E-2</v>
      </c>
      <c r="O2037" s="132">
        <v>3.5161861000000002E-3</v>
      </c>
      <c r="P2037" s="132">
        <v>2.6951280999999998E-3</v>
      </c>
      <c r="Q2037" s="132">
        <v>2.2228256000000001E-3</v>
      </c>
      <c r="R2037" s="132">
        <v>1.2292569E-4</v>
      </c>
      <c r="S2037" s="164">
        <v>4.3197461000000002E-7</v>
      </c>
      <c r="T2037" s="164">
        <v>1.1682208E-5</v>
      </c>
      <c r="U2037" s="164">
        <v>1.1614123000000001E-5</v>
      </c>
      <c r="V2037" s="132">
        <v>1.8737858999999999E-2</v>
      </c>
      <c r="W2037" s="164">
        <v>1.9529182999999999E-6</v>
      </c>
      <c r="X2037" s="132">
        <v>9.0559606999999999E-4</v>
      </c>
      <c r="Y2037" s="164">
        <v>1.0648529E-6</v>
      </c>
      <c r="Z2037" s="164">
        <v>6.9979331000000004E-8</v>
      </c>
      <c r="AA2037" s="164">
        <v>9.0729061999999995E-9</v>
      </c>
      <c r="AC2037" s="118">
        <f t="shared" si="827"/>
        <v>3.6960354000000001E-2</v>
      </c>
      <c r="AD2037" s="118">
        <f t="shared" si="828"/>
        <v>8.5807937956099995E-3</v>
      </c>
      <c r="AE2037" s="118">
        <f t="shared" si="829"/>
        <v>6.2229983023310001E-3</v>
      </c>
      <c r="AF2037" s="118">
        <f t="shared" si="830"/>
        <v>6.2259460941999998E-3</v>
      </c>
      <c r="AG2037" s="118">
        <f t="shared" si="831"/>
        <v>1.96434641429062E-2</v>
      </c>
      <c r="AI2037" s="69">
        <v>2.6769077999999999</v>
      </c>
      <c r="AJ2037" s="69">
        <v>2.2249194999999999</v>
      </c>
      <c r="AK2037" s="69">
        <v>9.1153350999999994E-2</v>
      </c>
      <c r="AL2037" s="69">
        <v>0</v>
      </c>
      <c r="AM2037" s="69">
        <v>1.6078505E-2</v>
      </c>
      <c r="AN2037" s="69">
        <v>9.9450122000000002E-2</v>
      </c>
      <c r="AO2037" s="69">
        <v>0.24530635000000001</v>
      </c>
      <c r="AQ2037" s="116">
        <v>5.6410312000000004E-3</v>
      </c>
      <c r="AR2037" s="116">
        <v>5.3597597999999998E-3</v>
      </c>
      <c r="AS2037" s="116">
        <v>2.2802917999999999E-4</v>
      </c>
      <c r="AT2037" s="199">
        <v>5.3242277000000001E-5</v>
      </c>
      <c r="AU2037" s="150">
        <f t="shared" si="832"/>
        <v>3.2132852222964298E-7</v>
      </c>
      <c r="AV2037" s="150">
        <f t="shared" si="833"/>
        <v>8.4330319804232132E-10</v>
      </c>
      <c r="AW2037" s="163">
        <f t="shared" si="834"/>
        <v>7.4569015700000005E-3</v>
      </c>
      <c r="AX2037" s="196">
        <v>2.3056247000000001E-7</v>
      </c>
      <c r="AY2037" s="196">
        <v>6.9573678999999999E-10</v>
      </c>
      <c r="AZ2037" s="196">
        <v>1.9005391999999999E-14</v>
      </c>
      <c r="BA2037" s="196">
        <v>1.1921867999999999E-15</v>
      </c>
      <c r="BB2037" s="196">
        <v>7.5614036999999996E-19</v>
      </c>
      <c r="BC2037" s="196">
        <v>3.2453429E-10</v>
      </c>
      <c r="BD2037" s="196">
        <v>9.0357577999999999E-8</v>
      </c>
      <c r="BE2037" s="196">
        <v>4.6056268999999999E-11</v>
      </c>
      <c r="BF2037" s="196">
        <v>1.0148025E-10</v>
      </c>
      <c r="BG2037" s="196">
        <v>6.4398483000000002E-15</v>
      </c>
      <c r="BH2037" s="196">
        <v>1.7786343999999999E-17</v>
      </c>
      <c r="BI2037" s="196">
        <v>3.7697246E-15</v>
      </c>
      <c r="BJ2037" s="196">
        <v>5.4745654999999996E-16</v>
      </c>
      <c r="BK2037" s="196">
        <v>1.0883452E-16</v>
      </c>
      <c r="BL2037" s="196">
        <v>6.5529117E-12</v>
      </c>
      <c r="BM2037" s="196">
        <v>7.7385834999999997E-11</v>
      </c>
      <c r="BN2037" s="196">
        <v>7.3829384000000005E-24</v>
      </c>
      <c r="BO2037" s="108">
        <v>7.2030347000000001E-4</v>
      </c>
      <c r="BP2037" s="108">
        <v>6.7365981000000004E-3</v>
      </c>
      <c r="BQ2037" s="108">
        <v>0</v>
      </c>
      <c r="BR2037" s="108">
        <v>0</v>
      </c>
      <c r="BS2037" s="108">
        <v>0</v>
      </c>
      <c r="BU2037" s="172">
        <v>1.2101622E-5</v>
      </c>
      <c r="BV2037" s="172">
        <v>8.0628900000000003E-7</v>
      </c>
      <c r="BW2037" s="172">
        <v>6.8703516000000001E-6</v>
      </c>
      <c r="BX2037" s="172">
        <v>1.3722049E-9</v>
      </c>
      <c r="BY2037" s="172">
        <v>6.1749291999999996E-7</v>
      </c>
      <c r="BZ2037" s="172">
        <v>2.0972079999999999E-7</v>
      </c>
      <c r="CA2037" s="172">
        <v>1.6705356999999999E-10</v>
      </c>
      <c r="CB2037" s="172">
        <v>3.1831597999999998E-7</v>
      </c>
      <c r="CC2037" s="172">
        <v>8.7766726000000003E-10</v>
      </c>
      <c r="CD2037" s="172">
        <v>8.0293664999999997E-9</v>
      </c>
      <c r="CE2037" s="172">
        <v>2.1440890999999999E-15</v>
      </c>
      <c r="CF2037" s="172">
        <v>1.6326425999999999E-20</v>
      </c>
      <c r="CG2037" s="172">
        <v>1.4018224000000001E-16</v>
      </c>
      <c r="CH2037" s="172">
        <v>4.5816427999999998E-7</v>
      </c>
      <c r="CI2037" s="172">
        <v>2.7961065000000001E-6</v>
      </c>
      <c r="CJ2037" s="172">
        <v>1.473497E-8</v>
      </c>
      <c r="CK2037" s="69">
        <v>0</v>
      </c>
      <c r="CM2037" s="197">
        <v>1.6535696999999999E-16</v>
      </c>
      <c r="CN2037" s="198">
        <v>0.24481416</v>
      </c>
      <c r="CO2037" s="198">
        <v>6.0931153000000002E-3</v>
      </c>
      <c r="CP2037" s="198">
        <v>5.9974799000000003E-4</v>
      </c>
      <c r="CQ2037" s="197">
        <v>3.8494075999999997E-12</v>
      </c>
      <c r="CR2037" s="197">
        <v>2.6666245999999999E-10</v>
      </c>
      <c r="CS2037" s="197">
        <v>2.7050403999999999E-5</v>
      </c>
      <c r="CT2037" s="198">
        <v>2.8330586E-4</v>
      </c>
      <c r="CU2037" s="197">
        <v>4.2783222999999997E-9</v>
      </c>
      <c r="CV2037" s="197">
        <v>7.3760250000000002E-5</v>
      </c>
    </row>
    <row r="2038" spans="1:100" ht="14.4">
      <c r="B2038" s="85"/>
      <c r="C2038" s="113"/>
      <c r="D2038" s="1" t="s">
        <v>250</v>
      </c>
      <c r="E2038" s="112"/>
      <c r="S2038" s="3"/>
      <c r="T2038" s="3"/>
      <c r="U2038" s="3"/>
      <c r="W2038" s="3"/>
      <c r="Y2038" s="3"/>
      <c r="Z2038" s="3"/>
      <c r="AA2038" s="3"/>
      <c r="AC2038" s="142"/>
      <c r="AD2038" s="142"/>
      <c r="AE2038" s="142"/>
      <c r="AF2038" s="142"/>
      <c r="AG2038" s="142"/>
      <c r="AT2038" s="3"/>
      <c r="AU2038" s="86"/>
      <c r="AV2038" s="86"/>
      <c r="AW2038" s="86"/>
      <c r="AX2038" s="3"/>
      <c r="AY2038" s="3"/>
      <c r="AZ2038" s="3"/>
      <c r="BA2038" s="3"/>
      <c r="BB2038" s="3"/>
      <c r="BC2038" s="3"/>
      <c r="BD2038" s="3"/>
      <c r="BE2038" s="3"/>
      <c r="BF2038" s="3"/>
      <c r="BG2038" s="3"/>
      <c r="BH2038" s="3"/>
      <c r="BI2038" s="3"/>
      <c r="BJ2038" s="3"/>
      <c r="BK2038" s="3"/>
      <c r="BL2038" s="3"/>
      <c r="BM2038" s="3"/>
      <c r="BN2038" s="3"/>
      <c r="BU2038" s="3"/>
      <c r="BV2038" s="3"/>
      <c r="BW2038" s="3"/>
      <c r="BX2038" s="3"/>
      <c r="BY2038" s="3"/>
      <c r="BZ2038" s="3"/>
      <c r="CA2038" s="3"/>
      <c r="CB2038" s="3"/>
      <c r="CC2038" s="3"/>
      <c r="CD2038" s="3"/>
      <c r="CE2038" s="3"/>
      <c r="CF2038" s="3"/>
      <c r="CG2038" s="3"/>
      <c r="CH2038" s="3"/>
      <c r="CI2038" s="3"/>
      <c r="CJ2038" s="3"/>
      <c r="CM2038" s="3"/>
      <c r="CQ2038" s="3"/>
      <c r="CR2038" s="3"/>
      <c r="CS2038" s="3"/>
      <c r="CU2038" s="3"/>
      <c r="CV2038" s="3"/>
    </row>
    <row r="2039" spans="1:100" ht="14.4">
      <c r="A2039" t="s">
        <v>3308</v>
      </c>
      <c r="B2039" s="85" t="s">
        <v>734</v>
      </c>
      <c r="C2039" s="113" t="str">
        <f t="shared" si="837"/>
        <v>D.110.01.101</v>
      </c>
      <c r="D2039" s="9" t="s">
        <v>250</v>
      </c>
      <c r="E2039" s="112" t="s">
        <v>362</v>
      </c>
      <c r="F2039" s="115" t="str">
        <f t="shared" si="838"/>
        <v>Corrugated board making  (excl the paper)</v>
      </c>
      <c r="G2039" s="143">
        <f t="shared" si="822"/>
        <v>0.14590646000000002</v>
      </c>
      <c r="I2039" s="118">
        <f t="shared" si="823"/>
        <v>2.5834835077993515E-2</v>
      </c>
      <c r="K2039" s="161">
        <f t="shared" si="824"/>
        <v>7.2929556377000001E-4</v>
      </c>
      <c r="L2039" s="161">
        <f t="shared" si="825"/>
        <v>1.5633393509899998E-3</v>
      </c>
      <c r="M2039" s="162">
        <f t="shared" si="826"/>
        <v>1.656231163233515E-3</v>
      </c>
      <c r="N2039" s="161">
        <v>2.1885969000000002E-2</v>
      </c>
      <c r="O2039" s="132">
        <v>7.6576450999999996E-4</v>
      </c>
      <c r="P2039" s="132">
        <v>6.9277908999999999E-4</v>
      </c>
      <c r="Q2039" s="132">
        <v>3.9922119E-4</v>
      </c>
      <c r="R2039" s="132">
        <v>3.1456537999999999E-4</v>
      </c>
      <c r="S2039" s="164">
        <v>3.8908177E-7</v>
      </c>
      <c r="T2039" s="164">
        <v>1.5119912E-5</v>
      </c>
      <c r="U2039" s="132">
        <v>1.0105325E-4</v>
      </c>
      <c r="V2039" s="164">
        <v>3.5317393999999999E-5</v>
      </c>
      <c r="W2039" s="164">
        <v>2.8738451E-6</v>
      </c>
      <c r="X2039" s="132">
        <v>1.6209074999999999E-3</v>
      </c>
      <c r="Y2039" s="164">
        <v>8.6865589000000002E-7</v>
      </c>
      <c r="Z2039" s="164">
        <v>6.2692172000000003E-9</v>
      </c>
      <c r="AA2039" s="164">
        <v>1.6314992999999999E-14</v>
      </c>
      <c r="AC2039" s="118">
        <f t="shared" si="827"/>
        <v>2.1885969000000002E-2</v>
      </c>
      <c r="AD2039" s="118">
        <f t="shared" si="828"/>
        <v>2.2888924137699999E-3</v>
      </c>
      <c r="AE2039" s="118">
        <f t="shared" si="829"/>
        <v>1.5596031192171998E-3</v>
      </c>
      <c r="AF2039" s="118">
        <f t="shared" si="830"/>
        <v>1.5633393509899998E-3</v>
      </c>
      <c r="AG2039" s="118">
        <f t="shared" si="831"/>
        <v>1.6562248940163149E-3</v>
      </c>
      <c r="AI2039" s="69">
        <v>2.3574410000000001</v>
      </c>
      <c r="AJ2039" s="69">
        <v>1.9537587000000001</v>
      </c>
      <c r="AK2039" s="69">
        <v>0.18883641000000001</v>
      </c>
      <c r="AL2039" s="69">
        <v>0</v>
      </c>
      <c r="AM2039" s="69">
        <v>5.0062294E-2</v>
      </c>
      <c r="AN2039" s="69">
        <v>0.1172642</v>
      </c>
      <c r="AO2039" s="69">
        <v>4.7519401000000003E-2</v>
      </c>
      <c r="AQ2039" s="116">
        <v>2.7957567000000002E-3</v>
      </c>
      <c r="AR2039" s="116">
        <v>2.5816388000000001E-3</v>
      </c>
      <c r="AS2039" s="116">
        <v>1.1854778E-4</v>
      </c>
      <c r="AT2039" s="199">
        <v>9.5570107999999997E-5</v>
      </c>
      <c r="AU2039" s="150">
        <f t="shared" si="832"/>
        <v>1.5477451186535547E-7</v>
      </c>
      <c r="AV2039" s="150">
        <f t="shared" si="833"/>
        <v>4.3841633864455006E-10</v>
      </c>
      <c r="AW2039" s="163">
        <f t="shared" si="834"/>
        <v>1.3385168751460001E-2</v>
      </c>
      <c r="AX2039" s="196">
        <v>1.3544858E-7</v>
      </c>
      <c r="AY2039" s="196">
        <v>4.0868290000000002E-10</v>
      </c>
      <c r="AZ2039" s="196">
        <v>1.1165723E-14</v>
      </c>
      <c r="BA2039" s="196">
        <v>7.9581414999999998E-18</v>
      </c>
      <c r="BB2039" s="196">
        <v>2.2573524000000001E-18</v>
      </c>
      <c r="BC2039" s="196">
        <v>5.2701188999999998E-11</v>
      </c>
      <c r="BD2039" s="196">
        <v>1.9256696000000001E-8</v>
      </c>
      <c r="BE2039" s="196">
        <v>7.5956781999999996E-12</v>
      </c>
      <c r="BF2039" s="196">
        <v>2.0533050999999999E-11</v>
      </c>
      <c r="BG2039" s="196">
        <v>4.7688353999999996E-15</v>
      </c>
      <c r="BH2039" s="196">
        <v>1.0276515E-16</v>
      </c>
      <c r="BI2039" s="196">
        <v>7.2640136999999996E-13</v>
      </c>
      <c r="BJ2039" s="196">
        <v>7.7958872000000004E-13</v>
      </c>
      <c r="BK2039" s="196">
        <v>7.4019567000000005E-14</v>
      </c>
      <c r="BL2039" s="196">
        <v>8.9934314E-13</v>
      </c>
      <c r="BM2039" s="196">
        <v>1.5635322999999999E-11</v>
      </c>
      <c r="BN2039" s="196">
        <v>8.6624639999999992E-15</v>
      </c>
      <c r="BO2039" s="196">
        <v>7.7075145999999999E-7</v>
      </c>
      <c r="BP2039" s="108">
        <v>1.3384398E-2</v>
      </c>
      <c r="BQ2039" s="108">
        <v>0</v>
      </c>
      <c r="BR2039" s="108">
        <v>0</v>
      </c>
      <c r="BS2039" s="108">
        <v>0</v>
      </c>
      <c r="BU2039" s="172">
        <v>7.1457543000000001E-6</v>
      </c>
      <c r="BV2039" s="172">
        <v>1.5847965E-7</v>
      </c>
      <c r="BW2039" s="172">
        <v>4.0682592999999998E-6</v>
      </c>
      <c r="BX2039" s="172">
        <v>1.1867615E-8</v>
      </c>
      <c r="BY2039" s="172">
        <v>1.8796252999999999E-7</v>
      </c>
      <c r="BZ2039" s="172">
        <v>3.3500777000000002E-8</v>
      </c>
      <c r="CA2039" s="172">
        <v>5.7798725999999996E-13</v>
      </c>
      <c r="CB2039" s="172">
        <v>5.0611337999999998E-8</v>
      </c>
      <c r="CC2039" s="172">
        <v>7.3844370000000003E-10</v>
      </c>
      <c r="CD2039" s="172">
        <v>1.0477057E-8</v>
      </c>
      <c r="CE2039" s="172">
        <v>6.4008809999999998E-15</v>
      </c>
      <c r="CF2039" s="172">
        <v>1.9155934E-11</v>
      </c>
      <c r="CG2039" s="172">
        <v>4.1849468000000002E-16</v>
      </c>
      <c r="CH2039" s="172">
        <v>8.3562784000000003E-8</v>
      </c>
      <c r="CI2039" s="172">
        <v>2.5242933999999999E-6</v>
      </c>
      <c r="CJ2039" s="172">
        <v>1.5981588000000001E-8</v>
      </c>
      <c r="CK2039" s="69">
        <v>0</v>
      </c>
      <c r="CM2039" s="197">
        <v>4.9365034999999998E-16</v>
      </c>
      <c r="CN2039" s="198">
        <v>0.14586688</v>
      </c>
      <c r="CO2039" s="198">
        <v>1.2064712E-3</v>
      </c>
      <c r="CP2039" s="198">
        <v>1.1600374E-4</v>
      </c>
      <c r="CQ2039" s="197">
        <v>1.1695813000000001E-12</v>
      </c>
      <c r="CR2039" s="197">
        <v>1.3682361E-10</v>
      </c>
      <c r="CS2039" s="197">
        <v>7.4597136000000001E-6</v>
      </c>
      <c r="CT2039" s="198">
        <v>0.38443095999999999</v>
      </c>
      <c r="CU2039" s="197">
        <v>3.1977507999999999E-9</v>
      </c>
      <c r="CV2039" s="197">
        <v>1.1756439E-5</v>
      </c>
    </row>
    <row r="2040" spans="1:100" ht="14.4">
      <c r="A2040" t="s">
        <v>2701</v>
      </c>
      <c r="B2040" s="85" t="s">
        <v>734</v>
      </c>
      <c r="C2040" s="113" t="str">
        <f t="shared" si="837"/>
        <v>D.110.01.102</v>
      </c>
      <c r="D2040" s="9" t="s">
        <v>250</v>
      </c>
      <c r="E2040" s="112" t="s">
        <v>361</v>
      </c>
      <c r="F2040" s="115" t="str">
        <f t="shared" si="838"/>
        <v>Printing per m2  100%  offset conventional (incl ink)</v>
      </c>
      <c r="G2040" s="143">
        <f t="shared" si="822"/>
        <v>1.1695933333333334E-2</v>
      </c>
      <c r="I2040" s="118">
        <f t="shared" si="823"/>
        <v>4.1371751574999999E-3</v>
      </c>
      <c r="K2040" s="161">
        <f t="shared" si="824"/>
        <v>1.7139256149999998E-4</v>
      </c>
      <c r="L2040" s="161">
        <f t="shared" si="825"/>
        <v>1.9090137579999998E-3</v>
      </c>
      <c r="M2040" s="162">
        <f t="shared" si="826"/>
        <v>3.0237883799999997E-4</v>
      </c>
      <c r="N2040" s="161">
        <v>1.75439E-3</v>
      </c>
      <c r="O2040" s="132">
        <v>1.8362869000000001E-4</v>
      </c>
      <c r="P2040" s="132">
        <v>6.3440066999999995E-4</v>
      </c>
      <c r="Q2040" s="132">
        <v>1.0165970000000001E-4</v>
      </c>
      <c r="R2040" s="164">
        <v>5.1174344999999999E-5</v>
      </c>
      <c r="S2040" s="164">
        <v>4.9345125E-6</v>
      </c>
      <c r="T2040" s="164">
        <v>1.3624004E-5</v>
      </c>
      <c r="U2040" s="164">
        <v>3.5491377999999997E-5</v>
      </c>
      <c r="V2040" s="164">
        <v>6.5109791999999996E-5</v>
      </c>
      <c r="W2040" s="132">
        <v>1.0097397E-3</v>
      </c>
      <c r="X2040" s="132">
        <v>2.2691146999999999E-4</v>
      </c>
      <c r="Y2040" s="164">
        <v>4.5753320000000003E-5</v>
      </c>
      <c r="Z2040" s="164">
        <v>1.0357576E-5</v>
      </c>
      <c r="AA2040" s="132">
        <v>0</v>
      </c>
      <c r="AC2040" s="118">
        <f t="shared" si="827"/>
        <v>1.75439E-3</v>
      </c>
      <c r="AD2040" s="118">
        <f t="shared" si="828"/>
        <v>1.0249132994999998E-3</v>
      </c>
      <c r="AE2040" s="118">
        <f t="shared" si="829"/>
        <v>8.6387831399999994E-4</v>
      </c>
      <c r="AF2040" s="118">
        <f t="shared" si="830"/>
        <v>1.9090137579999998E-3</v>
      </c>
      <c r="AG2040" s="118">
        <f t="shared" si="831"/>
        <v>2.9202126199999998E-4</v>
      </c>
      <c r="AI2040" s="69">
        <v>0.27240256000000002</v>
      </c>
      <c r="AJ2040" s="69">
        <v>0.17893466</v>
      </c>
      <c r="AK2040" s="69">
        <v>2.8191206999999999E-2</v>
      </c>
      <c r="AL2040" s="69">
        <v>0</v>
      </c>
      <c r="AM2040" s="69">
        <v>4.3920349999999997E-2</v>
      </c>
      <c r="AN2040" s="69">
        <v>1.4062687000000001E-2</v>
      </c>
      <c r="AO2040" s="69">
        <v>7.2936542999999998E-3</v>
      </c>
      <c r="AQ2040" s="116">
        <v>2.7517351E-4</v>
      </c>
      <c r="AR2040" s="116">
        <v>2.5504499000000001E-4</v>
      </c>
      <c r="AS2040" s="199">
        <v>1.0248258999999999E-5</v>
      </c>
      <c r="AT2040" s="199">
        <v>9.8802618000000004E-6</v>
      </c>
      <c r="AU2040" s="150">
        <f t="shared" si="832"/>
        <v>1.5290466564099997E-8</v>
      </c>
      <c r="AV2040" s="150">
        <f t="shared" si="833"/>
        <v>3.7900364428519995E-11</v>
      </c>
      <c r="AW2040" s="163">
        <f t="shared" si="834"/>
        <v>1.3837901426000001E-3</v>
      </c>
      <c r="AX2040" s="196">
        <v>1.0853826E-8</v>
      </c>
      <c r="AY2040" s="196">
        <v>3.2748613999999998E-11</v>
      </c>
      <c r="AZ2040" s="196">
        <v>8.9473892000000002E-16</v>
      </c>
      <c r="BA2040" s="108">
        <v>0</v>
      </c>
      <c r="BB2040" s="108">
        <v>0</v>
      </c>
      <c r="BC2040" s="196">
        <v>5.4790218E-12</v>
      </c>
      <c r="BD2040" s="196">
        <v>4.3931216999999999E-9</v>
      </c>
      <c r="BE2040" s="196">
        <v>9.5951159999999993E-13</v>
      </c>
      <c r="BF2040" s="196">
        <v>4.1663348E-12</v>
      </c>
      <c r="BG2040" s="108">
        <v>0</v>
      </c>
      <c r="BH2040" s="108">
        <v>0</v>
      </c>
      <c r="BI2040" s="196">
        <v>7.7421790999999993E-15</v>
      </c>
      <c r="BJ2040" s="196">
        <v>1.4528867000000001E-14</v>
      </c>
      <c r="BK2040" s="196">
        <v>2.7382434999999999E-15</v>
      </c>
      <c r="BL2040" s="196">
        <v>3.4799828999999997E-11</v>
      </c>
      <c r="BM2040" s="196">
        <v>3.2400132999999999E-12</v>
      </c>
      <c r="BN2040" s="108">
        <v>0</v>
      </c>
      <c r="BO2040" s="196">
        <v>1.3141426E-6</v>
      </c>
      <c r="BP2040" s="108">
        <v>1.3824760000000001E-3</v>
      </c>
      <c r="BQ2040" s="108">
        <v>0</v>
      </c>
      <c r="BR2040" s="108">
        <v>0</v>
      </c>
      <c r="BS2040" s="108">
        <v>0</v>
      </c>
      <c r="BU2040" s="172">
        <v>7.5402186E-7</v>
      </c>
      <c r="BV2040" s="172">
        <v>2.9830313999999997E-8</v>
      </c>
      <c r="BW2040" s="172">
        <v>3.2611365999999999E-7</v>
      </c>
      <c r="BX2040" s="172">
        <v>4.1977450000000004E-9</v>
      </c>
      <c r="BY2040" s="172">
        <v>6.8755127999999997E-8</v>
      </c>
      <c r="BZ2040" s="172">
        <v>2.1754748E-9</v>
      </c>
      <c r="CA2040" s="69">
        <v>0</v>
      </c>
      <c r="CB2040" s="172">
        <v>3.3019025999999999E-9</v>
      </c>
      <c r="CC2040" s="172">
        <v>7.2780793000000004E-9</v>
      </c>
      <c r="CD2040" s="172">
        <v>9.1299022E-9</v>
      </c>
      <c r="CE2040" s="69">
        <v>0</v>
      </c>
      <c r="CF2040" s="69">
        <v>0</v>
      </c>
      <c r="CG2040" s="69">
        <v>0</v>
      </c>
      <c r="CH2040" s="172">
        <v>2.1171270999999998E-8</v>
      </c>
      <c r="CI2040" s="172">
        <v>2.5066625999999999E-7</v>
      </c>
      <c r="CJ2040" s="172">
        <v>3.1402119999999997E-8</v>
      </c>
      <c r="CK2040" s="69">
        <v>0</v>
      </c>
      <c r="CM2040" s="198">
        <v>0</v>
      </c>
      <c r="CN2040" s="198">
        <v>1.1695934E-2</v>
      </c>
      <c r="CO2040" s="197">
        <v>9.1543810000000003E-5</v>
      </c>
      <c r="CP2040" s="197">
        <v>2.0908413E-5</v>
      </c>
      <c r="CQ2040" s="197">
        <v>2.0891499000000001E-11</v>
      </c>
      <c r="CR2040" s="197">
        <v>4.1271277999999999E-10</v>
      </c>
      <c r="CS2040" s="197">
        <v>2.4226058000000002E-6</v>
      </c>
      <c r="CT2040" s="198">
        <v>6.7708426000000002E-3</v>
      </c>
      <c r="CU2040" s="198">
        <v>0</v>
      </c>
      <c r="CV2040" s="197">
        <v>7.6505736E-7</v>
      </c>
    </row>
    <row r="2041" spans="1:100" ht="14.4">
      <c r="A2041" t="s">
        <v>2702</v>
      </c>
      <c r="B2041" s="85" t="s">
        <v>734</v>
      </c>
      <c r="C2041" s="113" t="str">
        <f t="shared" si="837"/>
        <v>D.110.01.103</v>
      </c>
      <c r="D2041" s="9" t="s">
        <v>250</v>
      </c>
      <c r="E2041" s="112" t="s">
        <v>361</v>
      </c>
      <c r="F2041" s="115" t="str">
        <f t="shared" si="838"/>
        <v>Printing per m2  100%  UV inkjet  (incl ink)</v>
      </c>
      <c r="G2041" s="143">
        <f t="shared" si="822"/>
        <v>5.0545946666666668E-2</v>
      </c>
      <c r="I2041" s="118">
        <f t="shared" si="823"/>
        <v>2.2951072199999999E-2</v>
      </c>
      <c r="K2041" s="161">
        <f t="shared" si="824"/>
        <v>1.8910990699999998E-3</v>
      </c>
      <c r="L2041" s="161">
        <f t="shared" si="825"/>
        <v>1.1708858549999999E-2</v>
      </c>
      <c r="M2041" s="162">
        <f t="shared" si="826"/>
        <v>1.7692225799999998E-3</v>
      </c>
      <c r="N2041" s="161">
        <v>7.5818919999999998E-3</v>
      </c>
      <c r="O2041" s="132">
        <v>1.2532717000000001E-3</v>
      </c>
      <c r="P2041" s="132">
        <v>2.4021919E-3</v>
      </c>
      <c r="Q2041" s="132">
        <v>1.0797815999999999E-3</v>
      </c>
      <c r="R2041" s="132">
        <v>4.9501346999999995E-4</v>
      </c>
      <c r="S2041" s="132">
        <v>1.5877535999999999E-4</v>
      </c>
      <c r="T2041" s="132">
        <v>1.5752864E-4</v>
      </c>
      <c r="U2041" s="132">
        <v>1.5869057E-3</v>
      </c>
      <c r="V2041" s="132">
        <v>5.1274524999999997E-4</v>
      </c>
      <c r="W2041" s="132">
        <v>6.0683404999999999E-3</v>
      </c>
      <c r="X2041" s="132">
        <v>5.6489159000000001E-4</v>
      </c>
      <c r="Y2041" s="132">
        <v>3.9814875000000001E-4</v>
      </c>
      <c r="Z2041" s="132">
        <v>6.9158573999999996E-4</v>
      </c>
      <c r="AA2041" s="132">
        <v>0</v>
      </c>
      <c r="AC2041" s="118">
        <f t="shared" si="827"/>
        <v>7.5818919999999998E-3</v>
      </c>
      <c r="AD2041" s="118">
        <f t="shared" si="828"/>
        <v>7.1334683699999998E-3</v>
      </c>
      <c r="AE2041" s="118">
        <f t="shared" si="829"/>
        <v>5.9339550400000001E-3</v>
      </c>
      <c r="AF2041" s="118">
        <f t="shared" si="830"/>
        <v>1.1708858549999999E-2</v>
      </c>
      <c r="AG2041" s="118">
        <f t="shared" si="831"/>
        <v>1.07763684E-3</v>
      </c>
      <c r="AI2041" s="69">
        <v>1.2476151</v>
      </c>
      <c r="AJ2041" s="69">
        <v>0.91782967999999998</v>
      </c>
      <c r="AK2041" s="69">
        <v>7.0177349E-2</v>
      </c>
      <c r="AL2041" s="69">
        <v>0</v>
      </c>
      <c r="AM2041" s="69">
        <v>0.21758810000000001</v>
      </c>
      <c r="AN2041" s="69">
        <v>2.1910664E-2</v>
      </c>
      <c r="AO2041" s="69">
        <v>2.0109347E-2</v>
      </c>
      <c r="AQ2041" s="116">
        <v>1.4337944999999999E-3</v>
      </c>
      <c r="AR2041" s="116">
        <v>1.3242899000000001E-3</v>
      </c>
      <c r="AS2041" s="199">
        <v>4.7674228000000002E-5</v>
      </c>
      <c r="AT2041" s="199">
        <v>6.1830358000000002E-5</v>
      </c>
      <c r="AU2041" s="150">
        <f t="shared" si="832"/>
        <v>7.9393879878999998E-8</v>
      </c>
      <c r="AV2041" s="150">
        <f t="shared" si="833"/>
        <v>1.7631001318790001E-10</v>
      </c>
      <c r="AW2041" s="163">
        <f t="shared" si="834"/>
        <v>8.6597139869999985E-3</v>
      </c>
      <c r="AX2041" s="196">
        <v>4.6906638999999998E-8</v>
      </c>
      <c r="AY2041" s="196">
        <v>1.4152865000000001E-10</v>
      </c>
      <c r="AZ2041" s="196">
        <v>3.8667648999999997E-15</v>
      </c>
      <c r="BA2041" s="108">
        <v>0</v>
      </c>
      <c r="BB2041" s="108">
        <v>0</v>
      </c>
      <c r="BC2041" s="196">
        <v>3.2516573E-11</v>
      </c>
      <c r="BD2041" s="196">
        <v>3.0857487000000003E-8</v>
      </c>
      <c r="BE2041" s="196">
        <v>7.0384002999999997E-12</v>
      </c>
      <c r="BF2041" s="196">
        <v>2.6878645999999999E-11</v>
      </c>
      <c r="BG2041" s="108">
        <v>0</v>
      </c>
      <c r="BH2041" s="108">
        <v>0</v>
      </c>
      <c r="BI2041" s="196">
        <v>8.8871503000000005E-14</v>
      </c>
      <c r="BJ2041" s="196">
        <v>6.4960474999999999E-13</v>
      </c>
      <c r="BK2041" s="196">
        <v>1.2197387000000001E-13</v>
      </c>
      <c r="BL2041" s="196">
        <v>1.5449584999999999E-9</v>
      </c>
      <c r="BM2041" s="196">
        <v>5.2278806000000002E-11</v>
      </c>
      <c r="BN2041" s="108">
        <v>0</v>
      </c>
      <c r="BO2041" s="196">
        <v>1.0348987E-5</v>
      </c>
      <c r="BP2041" s="108">
        <v>8.6493649999999991E-3</v>
      </c>
      <c r="BQ2041" s="108">
        <v>0</v>
      </c>
      <c r="BR2041" s="108">
        <v>0</v>
      </c>
      <c r="BS2041" s="108">
        <v>0</v>
      </c>
      <c r="BU2041" s="172">
        <v>4.3725216999999996E-6</v>
      </c>
      <c r="BV2041" s="172">
        <v>1.8674774999999999E-7</v>
      </c>
      <c r="BW2041" s="172">
        <v>1.4093551E-6</v>
      </c>
      <c r="BX2041" s="172">
        <v>1.8641750999999999E-7</v>
      </c>
      <c r="BY2041" s="172">
        <v>5.9479832999999998E-7</v>
      </c>
      <c r="BZ2041" s="172">
        <v>2.8281172999999999E-9</v>
      </c>
      <c r="CA2041" s="69">
        <v>0</v>
      </c>
      <c r="CB2041" s="172">
        <v>4.2924734E-9</v>
      </c>
      <c r="CC2041" s="172">
        <v>2.2059876000000001E-7</v>
      </c>
      <c r="CD2041" s="172">
        <v>1.0576313E-7</v>
      </c>
      <c r="CE2041" s="69">
        <v>0</v>
      </c>
      <c r="CF2041" s="69">
        <v>0</v>
      </c>
      <c r="CG2041" s="69">
        <v>0</v>
      </c>
      <c r="CH2041" s="172">
        <v>2.1827121E-7</v>
      </c>
      <c r="CI2041" s="172">
        <v>1.1961549E-6</v>
      </c>
      <c r="CJ2041" s="172">
        <v>2.4729441999999998E-7</v>
      </c>
      <c r="CK2041" s="69">
        <v>0</v>
      </c>
      <c r="CM2041" s="198">
        <v>0</v>
      </c>
      <c r="CN2041" s="198">
        <v>5.0545947000000001E-2</v>
      </c>
      <c r="CO2041" s="198">
        <v>1.1900695E-4</v>
      </c>
      <c r="CP2041" s="198">
        <v>1.2841872000000001E-4</v>
      </c>
      <c r="CQ2041" s="197">
        <v>8.1783744000000001E-10</v>
      </c>
      <c r="CR2041" s="197">
        <v>4.7697272999999998E-9</v>
      </c>
      <c r="CS2041" s="197">
        <v>2.0021597E-5</v>
      </c>
      <c r="CT2041" s="198">
        <v>0.30253912999999999</v>
      </c>
      <c r="CU2041" s="198">
        <v>0</v>
      </c>
      <c r="CV2041" s="197">
        <v>9.9457457000000005E-7</v>
      </c>
    </row>
    <row r="2042" spans="1:100" ht="14.4">
      <c r="A2042" t="s">
        <v>3309</v>
      </c>
      <c r="B2042" s="85" t="s">
        <v>734</v>
      </c>
      <c r="C2042" s="113" t="str">
        <f t="shared" si="837"/>
        <v>D.110.01.106</v>
      </c>
      <c r="D2042" s="9" t="s">
        <v>250</v>
      </c>
      <c r="E2042" s="112" t="s">
        <v>361</v>
      </c>
      <c r="F2042" s="115" t="str">
        <f t="shared" si="838"/>
        <v>Printing per m2  100% extra paint varnish layer</v>
      </c>
      <c r="G2042" s="143">
        <f t="shared" si="822"/>
        <v>8.0158766666666662E-3</v>
      </c>
      <c r="I2042" s="118">
        <f t="shared" si="823"/>
        <v>3.0210728600000001E-3</v>
      </c>
      <c r="K2042" s="161">
        <f t="shared" si="824"/>
        <v>3.0384665350000002E-4</v>
      </c>
      <c r="L2042" s="161">
        <f t="shared" si="825"/>
        <v>1.4866814804000003E-3</v>
      </c>
      <c r="M2042" s="162">
        <f t="shared" si="826"/>
        <v>2.8163226100000001E-5</v>
      </c>
      <c r="N2042" s="161">
        <v>1.2023814999999999E-3</v>
      </c>
      <c r="O2042" s="132">
        <v>3.0673042999999997E-4</v>
      </c>
      <c r="P2042" s="132">
        <v>2.2113488000000001E-4</v>
      </c>
      <c r="Q2042" s="132">
        <v>2.6224838000000003E-4</v>
      </c>
      <c r="R2042" s="164">
        <v>1.7462923000000001E-5</v>
      </c>
      <c r="S2042" s="164">
        <v>6.9665744999999998E-6</v>
      </c>
      <c r="T2042" s="164">
        <v>1.7168775999999998E-5</v>
      </c>
      <c r="U2042" s="164">
        <v>-3.2400875999999998E-5</v>
      </c>
      <c r="V2042" s="164">
        <v>9.3546356000000006E-6</v>
      </c>
      <c r="W2042" s="132">
        <v>9.8727789000000008E-4</v>
      </c>
      <c r="X2042" s="164">
        <v>1.2249761000000001E-5</v>
      </c>
      <c r="Y2042" s="164">
        <v>3.9391563999999997E-6</v>
      </c>
      <c r="Z2042" s="164">
        <v>6.5588294999999996E-6</v>
      </c>
      <c r="AA2042" s="132">
        <v>0</v>
      </c>
      <c r="AC2042" s="118">
        <f t="shared" si="827"/>
        <v>1.2023814999999999E-3</v>
      </c>
      <c r="AD2042" s="118">
        <f t="shared" si="828"/>
        <v>7.9931108750000012E-4</v>
      </c>
      <c r="AE2042" s="118">
        <f t="shared" si="829"/>
        <v>5.0202326350000002E-4</v>
      </c>
      <c r="AF2042" s="118">
        <f t="shared" si="830"/>
        <v>1.4866814804000001E-3</v>
      </c>
      <c r="AG2042" s="118">
        <f t="shared" si="831"/>
        <v>2.1604396600000001E-5</v>
      </c>
      <c r="AI2042" s="69">
        <v>0.20617954999999999</v>
      </c>
      <c r="AJ2042" s="69">
        <v>0.20333087999999999</v>
      </c>
      <c r="AK2042" s="69">
        <v>1.5217093999999999E-3</v>
      </c>
      <c r="AL2042" s="69">
        <v>0</v>
      </c>
      <c r="AM2042" s="69">
        <v>7.8389748999999997E-4</v>
      </c>
      <c r="AN2042" s="69">
        <v>1.7199188000000001E-4</v>
      </c>
      <c r="AO2042" s="69">
        <v>3.7106934999999998E-4</v>
      </c>
      <c r="AQ2042" s="116">
        <v>2.6194310999999999E-4</v>
      </c>
      <c r="AR2042" s="116">
        <v>2.3888134E-4</v>
      </c>
      <c r="AS2042" s="199">
        <v>9.0638187E-6</v>
      </c>
      <c r="AT2042" s="199">
        <v>1.399795E-5</v>
      </c>
      <c r="AU2042" s="150">
        <f t="shared" si="832"/>
        <v>1.43214233341E-8</v>
      </c>
      <c r="AV2042" s="150">
        <f t="shared" si="833"/>
        <v>3.3520040183059989E-11</v>
      </c>
      <c r="AW2042" s="163">
        <f t="shared" si="834"/>
        <v>1.9604971837400001E-3</v>
      </c>
      <c r="AX2042" s="196">
        <v>7.4387334999999999E-9</v>
      </c>
      <c r="AY2042" s="196">
        <v>2.2444454999999999E-11</v>
      </c>
      <c r="AZ2042" s="196">
        <v>6.1321456000000003E-16</v>
      </c>
      <c r="BA2042" s="108">
        <v>0</v>
      </c>
      <c r="BB2042" s="108">
        <v>0</v>
      </c>
      <c r="BC2042" s="196">
        <v>7.0275710999999999E-12</v>
      </c>
      <c r="BD2042" s="196">
        <v>6.8186401E-9</v>
      </c>
      <c r="BE2042" s="196">
        <v>1.602629E-12</v>
      </c>
      <c r="BF2042" s="196">
        <v>9.4283629000000001E-12</v>
      </c>
      <c r="BG2042" s="108">
        <v>0</v>
      </c>
      <c r="BH2042" s="108">
        <v>0</v>
      </c>
      <c r="BI2042" s="196">
        <v>1.0603848E-14</v>
      </c>
      <c r="BJ2042" s="196">
        <v>2.8081481E-14</v>
      </c>
      <c r="BK2042" s="196">
        <v>5.2947394999999998E-15</v>
      </c>
      <c r="BL2042" s="196">
        <v>6.7920177999999996E-11</v>
      </c>
      <c r="BM2042" s="196">
        <v>-1.0898015E-11</v>
      </c>
      <c r="BN2042" s="108">
        <v>0</v>
      </c>
      <c r="BO2042" s="196">
        <v>1.8888374E-7</v>
      </c>
      <c r="BP2042" s="108">
        <v>1.9603083000000001E-3</v>
      </c>
      <c r="BQ2042" s="108">
        <v>0</v>
      </c>
      <c r="BR2042" s="108">
        <v>0</v>
      </c>
      <c r="BS2042" s="108">
        <v>0</v>
      </c>
      <c r="BU2042" s="172">
        <v>7.1148405999999997E-7</v>
      </c>
      <c r="BV2042" s="172">
        <v>6.8771188999999998E-8</v>
      </c>
      <c r="BW2042" s="172">
        <v>2.2350391000000001E-7</v>
      </c>
      <c r="BX2042" s="172">
        <v>-3.3250316000000001E-9</v>
      </c>
      <c r="BY2042" s="172">
        <v>7.5172761000000001E-8</v>
      </c>
      <c r="BZ2042" s="172">
        <v>1.0472949999999999E-9</v>
      </c>
      <c r="CA2042" s="69">
        <v>0</v>
      </c>
      <c r="CB2042" s="172">
        <v>2.1251961000000001E-8</v>
      </c>
      <c r="CC2042" s="172">
        <v>1.0124164E-8</v>
      </c>
      <c r="CD2042" s="172">
        <v>1.0378312999999999E-8</v>
      </c>
      <c r="CE2042" s="69">
        <v>0</v>
      </c>
      <c r="CF2042" s="69">
        <v>0</v>
      </c>
      <c r="CG2042" s="69">
        <v>0</v>
      </c>
      <c r="CH2042" s="172">
        <v>5.2950274000000002E-8</v>
      </c>
      <c r="CI2042" s="172">
        <v>2.4709808999999999E-7</v>
      </c>
      <c r="CJ2042" s="172">
        <v>4.5111284000000002E-9</v>
      </c>
      <c r="CK2042" s="69">
        <v>0</v>
      </c>
      <c r="CM2042" s="198">
        <v>0</v>
      </c>
      <c r="CN2042" s="198">
        <v>8.0158765999999992E-3</v>
      </c>
      <c r="CO2042" s="198">
        <v>0</v>
      </c>
      <c r="CP2042" s="197">
        <v>4.3855052000000002E-5</v>
      </c>
      <c r="CQ2042" s="197">
        <v>3.8543304999999998E-11</v>
      </c>
      <c r="CR2042" s="197">
        <v>4.9377325999999999E-10</v>
      </c>
      <c r="CS2042" s="197">
        <v>2.7530415999999999E-6</v>
      </c>
      <c r="CT2042" s="198">
        <v>1.2862147000000001E-2</v>
      </c>
      <c r="CU2042" s="198">
        <v>0</v>
      </c>
      <c r="CV2042" s="197">
        <v>4.4629334000000001E-6</v>
      </c>
    </row>
    <row r="2043" spans="1:100" ht="14.4">
      <c r="A2043" t="s">
        <v>2703</v>
      </c>
      <c r="B2043" s="85" t="s">
        <v>734</v>
      </c>
      <c r="C2043" s="113" t="str">
        <f t="shared" si="837"/>
        <v>D.110.01.107</v>
      </c>
      <c r="D2043" s="9" t="s">
        <v>250</v>
      </c>
      <c r="E2043" s="112" t="s">
        <v>361</v>
      </c>
      <c r="F2043" s="115" t="str">
        <f t="shared" si="838"/>
        <v>Printing per m2  100% flexographic print (incl ink)</v>
      </c>
      <c r="G2043" s="143">
        <f t="shared" ref="G2043:G2106" si="839">N2043/0.15</f>
        <v>9.8923366666666679E-3</v>
      </c>
      <c r="I2043" s="118">
        <f t="shared" ref="I2043:I2106" si="840">K2043+L2043+M2043+N2043</f>
        <v>3.5958628574E-3</v>
      </c>
      <c r="K2043" s="161">
        <f t="shared" ref="K2043:K2106" si="841">Q2043+R2043+S2043+T2043</f>
        <v>1.5150737909999998E-4</v>
      </c>
      <c r="L2043" s="161">
        <f t="shared" ref="L2043:L2106" si="842">O2043+P2043+U2043+Y2043+W2043</f>
        <v>1.7059541189999999E-3</v>
      </c>
      <c r="M2043" s="162">
        <f t="shared" ref="M2043:M2106" si="843">V2043+X2043+Z2043+AA2043</f>
        <v>2.5455085930000001E-4</v>
      </c>
      <c r="N2043" s="161">
        <v>1.4838505000000001E-3</v>
      </c>
      <c r="O2043" s="132">
        <v>1.6135549000000001E-4</v>
      </c>
      <c r="P2043" s="132">
        <v>5.6489864000000003E-4</v>
      </c>
      <c r="Q2043" s="164">
        <v>8.9237132999999997E-5</v>
      </c>
      <c r="R2043" s="164">
        <v>4.5604766999999997E-5</v>
      </c>
      <c r="S2043" s="164">
        <v>4.4311740999999997E-6</v>
      </c>
      <c r="T2043" s="164">
        <v>1.2234304999999999E-5</v>
      </c>
      <c r="U2043" s="164">
        <v>3.1871125999999998E-5</v>
      </c>
      <c r="V2043" s="164">
        <v>5.8118634000000003E-5</v>
      </c>
      <c r="W2043" s="132">
        <v>9.0674254999999996E-4</v>
      </c>
      <c r="X2043" s="132">
        <v>1.8713116000000001E-4</v>
      </c>
      <c r="Y2043" s="164">
        <v>4.1086313000000002E-5</v>
      </c>
      <c r="Z2043" s="164">
        <v>9.3010653000000005E-6</v>
      </c>
      <c r="AA2043" s="132">
        <v>0</v>
      </c>
      <c r="AC2043" s="118">
        <f t="shared" si="827"/>
        <v>1.4838505000000001E-3</v>
      </c>
      <c r="AD2043" s="118">
        <f t="shared" si="828"/>
        <v>9.096326351E-4</v>
      </c>
      <c r="AE2043" s="118">
        <f t="shared" si="829"/>
        <v>7.6742632130000004E-4</v>
      </c>
      <c r="AF2043" s="118">
        <f t="shared" si="830"/>
        <v>1.7059541189999999E-3</v>
      </c>
      <c r="AG2043" s="118">
        <f t="shared" si="831"/>
        <v>2.4524979399999998E-4</v>
      </c>
      <c r="AI2043" s="69">
        <v>0.23376511999999999</v>
      </c>
      <c r="AJ2043" s="69">
        <v>0.15412598</v>
      </c>
      <c r="AK2043" s="69">
        <v>2.3248888999999998E-2</v>
      </c>
      <c r="AL2043" s="69">
        <v>0</v>
      </c>
      <c r="AM2043" s="69">
        <v>3.8942087E-2</v>
      </c>
      <c r="AN2043" s="69">
        <v>1.1413977E-2</v>
      </c>
      <c r="AO2043" s="69">
        <v>6.0341958000000003E-3</v>
      </c>
      <c r="AQ2043" s="116">
        <v>2.3539148E-4</v>
      </c>
      <c r="AR2043" s="116">
        <v>2.1802162000000001E-4</v>
      </c>
      <c r="AS2043" s="199">
        <v>8.7017278000000001E-6</v>
      </c>
      <c r="AT2043" s="199">
        <v>8.6681278999999992E-6</v>
      </c>
      <c r="AU2043" s="150">
        <f t="shared" si="832"/>
        <v>1.3070840728700001E-8</v>
      </c>
      <c r="AV2043" s="150">
        <f t="shared" si="833"/>
        <v>3.2180945443680004E-11</v>
      </c>
      <c r="AW2043" s="163">
        <f t="shared" si="834"/>
        <v>1.2140235366000002E-3</v>
      </c>
      <c r="AX2043" s="196">
        <v>9.1800887000000003E-9</v>
      </c>
      <c r="AY2043" s="196">
        <v>2.7698543000000001E-11</v>
      </c>
      <c r="AZ2043" s="196">
        <v>7.5676378E-16</v>
      </c>
      <c r="BA2043" s="108">
        <v>0</v>
      </c>
      <c r="BB2043" s="108">
        <v>0</v>
      </c>
      <c r="BC2043" s="196">
        <v>4.6148897000000002E-12</v>
      </c>
      <c r="BD2043" s="196">
        <v>3.8519774999999998E-9</v>
      </c>
      <c r="BE2043" s="196">
        <v>8.1836592999999999E-13</v>
      </c>
      <c r="BF2043" s="196">
        <v>3.6408214999999999E-12</v>
      </c>
      <c r="BG2043" s="108">
        <v>0</v>
      </c>
      <c r="BH2043" s="108">
        <v>0</v>
      </c>
      <c r="BI2043" s="196">
        <v>6.9524482999999999E-15</v>
      </c>
      <c r="BJ2043" s="196">
        <v>1.3046869000000001E-14</v>
      </c>
      <c r="BK2043" s="196">
        <v>2.4589325999999998E-15</v>
      </c>
      <c r="BL2043" s="196">
        <v>3.1250119E-11</v>
      </c>
      <c r="BM2043" s="196">
        <v>2.9095199999999999E-12</v>
      </c>
      <c r="BN2043" s="108">
        <v>0</v>
      </c>
      <c r="BO2043" s="196">
        <v>1.1730366E-6</v>
      </c>
      <c r="BP2043" s="108">
        <v>1.2128505000000001E-3</v>
      </c>
      <c r="BQ2043" s="108">
        <v>0</v>
      </c>
      <c r="BR2043" s="108">
        <v>0</v>
      </c>
      <c r="BS2043" s="108">
        <v>0</v>
      </c>
      <c r="BU2043" s="172">
        <v>6.4695123000000002E-7</v>
      </c>
      <c r="BV2043" s="172">
        <v>2.5993918000000001E-8</v>
      </c>
      <c r="BW2043" s="172">
        <v>2.758246E-7</v>
      </c>
      <c r="BX2043" s="172">
        <v>3.7695595000000002E-9</v>
      </c>
      <c r="BY2043" s="172">
        <v>6.0922578E-8</v>
      </c>
      <c r="BZ2043" s="172">
        <v>1.7559541E-9</v>
      </c>
      <c r="CA2043" s="69">
        <v>0</v>
      </c>
      <c r="CB2043" s="172">
        <v>2.6651604000000001E-9</v>
      </c>
      <c r="CC2043" s="172">
        <v>6.5356883999999997E-9</v>
      </c>
      <c r="CD2043" s="172">
        <v>8.1986185000000003E-9</v>
      </c>
      <c r="CE2043" s="69">
        <v>0</v>
      </c>
      <c r="CF2043" s="69">
        <v>0</v>
      </c>
      <c r="CG2043" s="69">
        <v>0</v>
      </c>
      <c r="CH2043" s="172">
        <v>1.8585763999999999E-8</v>
      </c>
      <c r="CI2043" s="172">
        <v>2.1466906000000001E-7</v>
      </c>
      <c r="CJ2043" s="172">
        <v>2.803032E-8</v>
      </c>
      <c r="CK2043" s="69">
        <v>0</v>
      </c>
      <c r="CM2043" s="198">
        <v>0</v>
      </c>
      <c r="CN2043" s="198">
        <v>9.8923368999999997E-3</v>
      </c>
      <c r="CO2043" s="197">
        <v>7.3890410000000001E-5</v>
      </c>
      <c r="CP2043" s="197">
        <v>1.8187390000000001E-5</v>
      </c>
      <c r="CQ2043" s="197">
        <v>1.8760489E-11</v>
      </c>
      <c r="CR2043" s="197">
        <v>3.7061454999999998E-10</v>
      </c>
      <c r="CS2043" s="197">
        <v>2.1427485999999999E-6</v>
      </c>
      <c r="CT2043" s="198">
        <v>6.0801917000000002E-3</v>
      </c>
      <c r="CU2043" s="198">
        <v>0</v>
      </c>
      <c r="CV2043" s="197">
        <v>6.1752294000000001E-7</v>
      </c>
    </row>
    <row r="2044" spans="1:100" ht="14.4">
      <c r="A2044" t="s">
        <v>2704</v>
      </c>
      <c r="B2044" s="85" t="s">
        <v>734</v>
      </c>
      <c r="C2044" s="113" t="str">
        <f t="shared" si="837"/>
        <v>D.110.01.108</v>
      </c>
      <c r="D2044" s="9" t="s">
        <v>250</v>
      </c>
      <c r="E2044" s="112" t="s">
        <v>361</v>
      </c>
      <c r="F2044" s="115" t="str">
        <f t="shared" si="838"/>
        <v>Printing per m2  100% rotogravure print (incl ink)</v>
      </c>
      <c r="G2044" s="143">
        <f t="shared" si="839"/>
        <v>1.5494568E-2</v>
      </c>
      <c r="I2044" s="118">
        <f t="shared" si="840"/>
        <v>5.4296058767999995E-3</v>
      </c>
      <c r="K2044" s="161">
        <f t="shared" si="841"/>
        <v>2.2358801780000001E-4</v>
      </c>
      <c r="L2044" s="161">
        <f t="shared" si="842"/>
        <v>2.4806107979999997E-3</v>
      </c>
      <c r="M2044" s="162">
        <f t="shared" si="843"/>
        <v>4.0122186099999997E-4</v>
      </c>
      <c r="N2044" s="161">
        <v>2.3241851999999999E-3</v>
      </c>
      <c r="O2044" s="132">
        <v>2.400639E-4</v>
      </c>
      <c r="P2044" s="132">
        <v>8.2542472999999996E-4</v>
      </c>
      <c r="Q2044" s="132">
        <v>1.3295177000000001E-4</v>
      </c>
      <c r="R2044" s="164">
        <v>6.6563889000000005E-5</v>
      </c>
      <c r="S2044" s="164">
        <v>6.4005848000000001E-6</v>
      </c>
      <c r="T2044" s="164">
        <v>1.7671774000000001E-5</v>
      </c>
      <c r="U2044" s="164">
        <v>4.6036070999999999E-5</v>
      </c>
      <c r="V2044" s="164">
        <v>8.4639698999999999E-5</v>
      </c>
      <c r="W2044" s="132">
        <v>1.3097391999999999E-3</v>
      </c>
      <c r="X2044" s="132">
        <v>3.0314729000000001E-4</v>
      </c>
      <c r="Y2044" s="164">
        <v>5.9346896999999998E-5</v>
      </c>
      <c r="Z2044" s="164">
        <v>1.3434872000000001E-5</v>
      </c>
      <c r="AA2044" s="132">
        <v>0</v>
      </c>
      <c r="AC2044" s="118">
        <f t="shared" si="827"/>
        <v>2.3241851999999999E-3</v>
      </c>
      <c r="AD2044" s="118">
        <f t="shared" si="828"/>
        <v>1.3351127188000003E-3</v>
      </c>
      <c r="AE2044" s="118">
        <f t="shared" si="829"/>
        <v>1.1249595730000001E-3</v>
      </c>
      <c r="AF2044" s="118">
        <f t="shared" si="830"/>
        <v>2.4806107979999997E-3</v>
      </c>
      <c r="AG2044" s="118">
        <f t="shared" si="831"/>
        <v>3.87786989E-4</v>
      </c>
      <c r="AI2044" s="69">
        <v>0.35908801000000001</v>
      </c>
      <c r="AJ2044" s="69">
        <v>0.23557334999999999</v>
      </c>
      <c r="AK2044" s="69">
        <v>3.7662685000000001E-2</v>
      </c>
      <c r="AL2044" s="69">
        <v>0</v>
      </c>
      <c r="AM2044" s="69">
        <v>5.7233486E-2</v>
      </c>
      <c r="AN2044" s="69">
        <v>1.8884558999999999E-2</v>
      </c>
      <c r="AO2044" s="69">
        <v>9.7339326999999996E-3</v>
      </c>
      <c r="AQ2044" s="116">
        <v>3.6313920000000002E-4</v>
      </c>
      <c r="AR2044" s="116">
        <v>3.3665635000000002E-4</v>
      </c>
      <c r="AS2044" s="199">
        <v>1.3558780999999999E-5</v>
      </c>
      <c r="AT2044" s="199">
        <v>1.2924064E-5</v>
      </c>
      <c r="AU2044" s="150">
        <f t="shared" si="832"/>
        <v>2.0183234506199996E-8</v>
      </c>
      <c r="AV2044" s="150">
        <f t="shared" si="833"/>
        <v>5.0143420427999997E-11</v>
      </c>
      <c r="AW2044" s="163">
        <f t="shared" si="834"/>
        <v>1.8100930241999999E-3</v>
      </c>
      <c r="AX2044" s="196">
        <v>1.4378958999999999E-8</v>
      </c>
      <c r="AY2044" s="196">
        <v>4.3384790000000002E-11</v>
      </c>
      <c r="AZ2044" s="196">
        <v>1.1853345000000001E-15</v>
      </c>
      <c r="BA2044" s="108">
        <v>0</v>
      </c>
      <c r="BB2044" s="108">
        <v>0</v>
      </c>
      <c r="BC2044" s="196">
        <v>7.2687061999999999E-12</v>
      </c>
      <c r="BD2044" s="196">
        <v>5.7476651000000004E-9</v>
      </c>
      <c r="BE2044" s="196">
        <v>1.2675295000000001E-12</v>
      </c>
      <c r="BF2044" s="196">
        <v>5.4574758999999999E-12</v>
      </c>
      <c r="BG2044" s="108">
        <v>0</v>
      </c>
      <c r="BH2044" s="108">
        <v>0</v>
      </c>
      <c r="BI2044" s="196">
        <v>1.0042424999999999E-14</v>
      </c>
      <c r="BJ2044" s="196">
        <v>1.8845477E-14</v>
      </c>
      <c r="BK2044" s="196">
        <v>3.5517914999999998E-15</v>
      </c>
      <c r="BL2044" s="196">
        <v>4.5139059999999999E-11</v>
      </c>
      <c r="BM2044" s="196">
        <v>4.2026400000000004E-12</v>
      </c>
      <c r="BN2044" s="108">
        <v>0</v>
      </c>
      <c r="BO2044" s="196">
        <v>1.7083241999999999E-6</v>
      </c>
      <c r="BP2044" s="108">
        <v>1.8083846999999999E-3</v>
      </c>
      <c r="BQ2044" s="108">
        <v>0</v>
      </c>
      <c r="BR2044" s="108">
        <v>0</v>
      </c>
      <c r="BS2044" s="108">
        <v>0</v>
      </c>
      <c r="BU2044" s="172">
        <v>9.9403478999999992E-7</v>
      </c>
      <c r="BV2044" s="172">
        <v>3.9113812000000002E-8</v>
      </c>
      <c r="BW2044" s="172">
        <v>4.3202967000000001E-7</v>
      </c>
      <c r="BX2044" s="172">
        <v>5.4449193E-9</v>
      </c>
      <c r="BY2044" s="172">
        <v>8.9617029E-8</v>
      </c>
      <c r="BZ2044" s="172">
        <v>2.9265901E-9</v>
      </c>
      <c r="CA2044" s="69">
        <v>0</v>
      </c>
      <c r="CB2044" s="172">
        <v>4.4419339999999998E-9</v>
      </c>
      <c r="CC2044" s="172">
        <v>9.4404388999999998E-9</v>
      </c>
      <c r="CD2044" s="172">
        <v>1.1842449E-8</v>
      </c>
      <c r="CE2044" s="69">
        <v>0</v>
      </c>
      <c r="CF2044" s="69">
        <v>0</v>
      </c>
      <c r="CG2044" s="69">
        <v>0</v>
      </c>
      <c r="CH2044" s="172">
        <v>2.7687209999999999E-8</v>
      </c>
      <c r="CI2044" s="172">
        <v>3.3066944000000002E-7</v>
      </c>
      <c r="CJ2044" s="172">
        <v>4.0821294999999997E-8</v>
      </c>
      <c r="CK2044" s="69">
        <v>0</v>
      </c>
      <c r="CM2044" s="198">
        <v>0</v>
      </c>
      <c r="CN2044" s="198">
        <v>1.5494568E-2</v>
      </c>
      <c r="CO2044" s="198">
        <v>1.2315068000000001E-4</v>
      </c>
      <c r="CP2044" s="197">
        <v>2.7432317000000001E-5</v>
      </c>
      <c r="CQ2044" s="197">
        <v>2.7098485E-11</v>
      </c>
      <c r="CR2044" s="197">
        <v>5.3533213000000003E-10</v>
      </c>
      <c r="CS2044" s="197">
        <v>3.1597350999999999E-6</v>
      </c>
      <c r="CT2044" s="198">
        <v>8.7824991000000005E-3</v>
      </c>
      <c r="CU2044" s="198">
        <v>0</v>
      </c>
      <c r="CV2044" s="197">
        <v>1.0292049E-6</v>
      </c>
    </row>
    <row r="2045" spans="1:100" ht="14.4">
      <c r="A2045" t="s">
        <v>2705</v>
      </c>
      <c r="B2045" s="85" t="s">
        <v>734</v>
      </c>
      <c r="C2045" s="113" t="str">
        <f t="shared" si="837"/>
        <v>D.110.01.202</v>
      </c>
      <c r="D2045" s="9" t="s">
        <v>250</v>
      </c>
      <c r="E2045" s="112" t="s">
        <v>361</v>
      </c>
      <c r="F2045" s="115" t="str">
        <f t="shared" si="838"/>
        <v>Printing per m2  offset  conventional  electricity only</v>
      </c>
      <c r="G2045" s="143">
        <f t="shared" si="839"/>
        <v>6.7215579999999999E-3</v>
      </c>
      <c r="I2045" s="118">
        <f t="shared" si="840"/>
        <v>1.3133939482999999E-3</v>
      </c>
      <c r="K2045" s="161">
        <f t="shared" si="841"/>
        <v>2.6448469499999999E-5</v>
      </c>
      <c r="L2045" s="161">
        <f t="shared" si="842"/>
        <v>9.1737762000000011E-5</v>
      </c>
      <c r="M2045" s="162">
        <f t="shared" si="843"/>
        <v>1.8697401680000002E-4</v>
      </c>
      <c r="N2045" s="161">
        <v>1.0082336999999999E-3</v>
      </c>
      <c r="O2045" s="164">
        <v>3.8997091000000002E-5</v>
      </c>
      <c r="P2045" s="164">
        <v>5.2740671000000002E-5</v>
      </c>
      <c r="Q2045" s="164">
        <v>2.2599762999999999E-5</v>
      </c>
      <c r="R2045" s="164">
        <v>3.8487065000000004E-6</v>
      </c>
      <c r="S2045" s="132">
        <v>0</v>
      </c>
      <c r="T2045" s="132">
        <v>0</v>
      </c>
      <c r="U2045" s="132">
        <v>0</v>
      </c>
      <c r="V2045" s="164">
        <v>3.8499568000000004E-6</v>
      </c>
      <c r="W2045" s="132">
        <v>0</v>
      </c>
      <c r="X2045" s="132">
        <v>1.8312406000000001E-4</v>
      </c>
      <c r="Y2045" s="132">
        <v>0</v>
      </c>
      <c r="Z2045" s="132">
        <v>0</v>
      </c>
      <c r="AA2045" s="132">
        <v>0</v>
      </c>
      <c r="AC2045" s="118">
        <f t="shared" si="827"/>
        <v>1.0082336999999999E-3</v>
      </c>
      <c r="AD2045" s="118">
        <f t="shared" si="828"/>
        <v>1.1818623150000002E-4</v>
      </c>
      <c r="AE2045" s="118">
        <f t="shared" si="829"/>
        <v>9.1737762000000011E-5</v>
      </c>
      <c r="AF2045" s="118">
        <f t="shared" si="830"/>
        <v>9.1737762000000011E-5</v>
      </c>
      <c r="AG2045" s="118">
        <f t="shared" si="831"/>
        <v>1.8697401680000002E-4</v>
      </c>
      <c r="AI2045" s="69">
        <v>0.11945941</v>
      </c>
      <c r="AJ2045" s="69">
        <v>7.2180609000000007E-2</v>
      </c>
      <c r="AK2045" s="69">
        <v>2.2751777000000001E-2</v>
      </c>
      <c r="AL2045" s="69">
        <v>0</v>
      </c>
      <c r="AM2045" s="69">
        <v>5.484821E-3</v>
      </c>
      <c r="AN2045" s="69">
        <v>1.3367456999999999E-2</v>
      </c>
      <c r="AO2045" s="69">
        <v>5.6747485999999996E-3</v>
      </c>
      <c r="AQ2045" s="116">
        <v>1.2894830000000001E-4</v>
      </c>
      <c r="AR2045" s="116">
        <v>1.2118187E-4</v>
      </c>
      <c r="AS2045" s="199">
        <v>5.5172326999999999E-6</v>
      </c>
      <c r="AT2045" s="199">
        <v>2.2491941000000002E-6</v>
      </c>
      <c r="AU2045" s="150">
        <f t="shared" si="832"/>
        <v>7.2651003222000004E-9</v>
      </c>
      <c r="AV2045" s="150">
        <f t="shared" si="833"/>
        <v>2.0403966849179998E-11</v>
      </c>
      <c r="AW2045" s="163">
        <f t="shared" si="834"/>
        <v>3.1501318554899999E-4</v>
      </c>
      <c r="AX2045" s="196">
        <v>6.2376057000000002E-9</v>
      </c>
      <c r="AY2045" s="196">
        <v>1.8820362000000002E-11</v>
      </c>
      <c r="AZ2045" s="196">
        <v>5.1419918E-16</v>
      </c>
      <c r="BA2045" s="108">
        <v>0</v>
      </c>
      <c r="BB2045" s="108">
        <v>0</v>
      </c>
      <c r="BC2045" s="196">
        <v>3.3604222E-12</v>
      </c>
      <c r="BD2045" s="196">
        <v>1.0241342E-9</v>
      </c>
      <c r="BE2045" s="196">
        <v>4.7636755000000002E-13</v>
      </c>
      <c r="BF2045" s="196">
        <v>1.1067230999999999E-12</v>
      </c>
      <c r="BG2045" s="108">
        <v>0</v>
      </c>
      <c r="BH2045" s="108">
        <v>0</v>
      </c>
      <c r="BI2045" s="108">
        <v>0</v>
      </c>
      <c r="BJ2045" s="108">
        <v>0</v>
      </c>
      <c r="BK2045" s="108">
        <v>0</v>
      </c>
      <c r="BL2045" s="108">
        <v>0</v>
      </c>
      <c r="BM2045" s="108">
        <v>0</v>
      </c>
      <c r="BN2045" s="108">
        <v>0</v>
      </c>
      <c r="BO2045" s="196">
        <v>7.7705549E-8</v>
      </c>
      <c r="BP2045" s="108">
        <v>3.1493548E-4</v>
      </c>
      <c r="BQ2045" s="108">
        <v>0</v>
      </c>
      <c r="BR2045" s="108">
        <v>0</v>
      </c>
      <c r="BS2045" s="108">
        <v>0</v>
      </c>
      <c r="BU2045" s="172">
        <v>3.3199602000000002E-7</v>
      </c>
      <c r="BV2045" s="172">
        <v>8.7364267E-9</v>
      </c>
      <c r="BW2045" s="172">
        <v>1.8741486999999999E-7</v>
      </c>
      <c r="BX2045" s="69">
        <v>0</v>
      </c>
      <c r="BY2045" s="172">
        <v>9.0191285000000008E-9</v>
      </c>
      <c r="BZ2045" s="172">
        <v>2.1754748E-9</v>
      </c>
      <c r="CA2045" s="69">
        <v>0</v>
      </c>
      <c r="CB2045" s="172">
        <v>3.3019025999999999E-9</v>
      </c>
      <c r="CC2045" s="69">
        <v>0</v>
      </c>
      <c r="CD2045" s="69">
        <v>0</v>
      </c>
      <c r="CE2045" s="69">
        <v>0</v>
      </c>
      <c r="CF2045" s="69">
        <v>0</v>
      </c>
      <c r="CG2045" s="69">
        <v>0</v>
      </c>
      <c r="CH2045" s="172">
        <v>4.6892645999999998E-9</v>
      </c>
      <c r="CI2045" s="172">
        <v>1.1480214E-7</v>
      </c>
      <c r="CJ2045" s="172">
        <v>1.8568144999999999E-9</v>
      </c>
      <c r="CK2045" s="69">
        <v>0</v>
      </c>
      <c r="CM2045" s="198">
        <v>0</v>
      </c>
      <c r="CN2045" s="198">
        <v>6.7215579000000003E-3</v>
      </c>
      <c r="CO2045" s="197">
        <v>9.1543810000000003E-5</v>
      </c>
      <c r="CP2045" s="197">
        <v>6.4762829000000004E-6</v>
      </c>
      <c r="CQ2045" s="198">
        <v>0</v>
      </c>
      <c r="CR2045" s="198">
        <v>0</v>
      </c>
      <c r="CS2045" s="197">
        <v>3.6045195999999999E-7</v>
      </c>
      <c r="CT2045" s="198">
        <v>0</v>
      </c>
      <c r="CU2045" s="198">
        <v>0</v>
      </c>
      <c r="CV2045" s="197">
        <v>7.6505736E-7</v>
      </c>
    </row>
    <row r="2046" spans="1:100" ht="14.4">
      <c r="A2046" t="s">
        <v>2706</v>
      </c>
      <c r="B2046" s="85" t="s">
        <v>734</v>
      </c>
      <c r="C2046" s="113" t="str">
        <f t="shared" si="837"/>
        <v>D.110.01.203</v>
      </c>
      <c r="D2046" s="9" t="s">
        <v>250</v>
      </c>
      <c r="E2046" s="112" t="s">
        <v>361</v>
      </c>
      <c r="F2046" s="115" t="str">
        <f t="shared" si="838"/>
        <v>Printing per m2  UV inkjet  electricity only</v>
      </c>
      <c r="G2046" s="143">
        <f t="shared" si="839"/>
        <v>8.7380253333333331E-3</v>
      </c>
      <c r="I2046" s="118">
        <f t="shared" si="840"/>
        <v>1.7074121161999999E-3</v>
      </c>
      <c r="K2046" s="161">
        <f t="shared" si="841"/>
        <v>3.43830104E-5</v>
      </c>
      <c r="L2046" s="161">
        <f t="shared" si="842"/>
        <v>1.1925909200000002E-4</v>
      </c>
      <c r="M2046" s="162">
        <f t="shared" si="843"/>
        <v>2.4306621380000001E-4</v>
      </c>
      <c r="N2046" s="161">
        <v>1.3107037999999999E-3</v>
      </c>
      <c r="O2046" s="164">
        <v>5.0696219000000003E-5</v>
      </c>
      <c r="P2046" s="164">
        <v>6.8562873000000007E-5</v>
      </c>
      <c r="Q2046" s="164">
        <v>2.9379692000000001E-5</v>
      </c>
      <c r="R2046" s="164">
        <v>5.0033183999999999E-6</v>
      </c>
      <c r="S2046" s="132">
        <v>0</v>
      </c>
      <c r="T2046" s="132">
        <v>0</v>
      </c>
      <c r="U2046" s="132">
        <v>0</v>
      </c>
      <c r="V2046" s="164">
        <v>5.0049437999999998E-6</v>
      </c>
      <c r="W2046" s="132">
        <v>0</v>
      </c>
      <c r="X2046" s="132">
        <v>2.3806127E-4</v>
      </c>
      <c r="Y2046" s="132">
        <v>0</v>
      </c>
      <c r="Z2046" s="132">
        <v>0</v>
      </c>
      <c r="AA2046" s="132">
        <v>0</v>
      </c>
      <c r="AC2046" s="118">
        <f t="shared" si="827"/>
        <v>1.3107037999999999E-3</v>
      </c>
      <c r="AD2046" s="118">
        <f t="shared" si="828"/>
        <v>1.5364210240000002E-4</v>
      </c>
      <c r="AE2046" s="118">
        <f t="shared" si="829"/>
        <v>1.1925909200000002E-4</v>
      </c>
      <c r="AF2046" s="118">
        <f t="shared" si="830"/>
        <v>1.1925909200000002E-4</v>
      </c>
      <c r="AG2046" s="118">
        <f t="shared" si="831"/>
        <v>2.4306621380000001E-4</v>
      </c>
      <c r="AI2046" s="69">
        <v>0.15529724</v>
      </c>
      <c r="AJ2046" s="69">
        <v>9.3834792E-2</v>
      </c>
      <c r="AK2046" s="69">
        <v>2.9577309999999999E-2</v>
      </c>
      <c r="AL2046" s="69">
        <v>0</v>
      </c>
      <c r="AM2046" s="69">
        <v>7.1302672999999997E-3</v>
      </c>
      <c r="AN2046" s="69">
        <v>1.7377693999999999E-2</v>
      </c>
      <c r="AO2046" s="69">
        <v>7.3771731000000004E-3</v>
      </c>
      <c r="AQ2046" s="116">
        <v>1.6763279000000001E-4</v>
      </c>
      <c r="AR2046" s="116">
        <v>1.5753644000000001E-4</v>
      </c>
      <c r="AS2046" s="199">
        <v>7.1724025000000003E-6</v>
      </c>
      <c r="AT2046" s="199">
        <v>2.9239524E-6</v>
      </c>
      <c r="AU2046" s="150">
        <f t="shared" si="832"/>
        <v>9.444630448900002E-9</v>
      </c>
      <c r="AV2046" s="150">
        <f t="shared" si="833"/>
        <v>2.6525157368929998E-11</v>
      </c>
      <c r="AW2046" s="163">
        <f t="shared" si="834"/>
        <v>4.0951713721000001E-4</v>
      </c>
      <c r="AX2046" s="196">
        <v>8.1088875000000006E-9</v>
      </c>
      <c r="AY2046" s="196">
        <v>2.4466470999999999E-11</v>
      </c>
      <c r="AZ2046" s="196">
        <v>6.6845893000000001E-16</v>
      </c>
      <c r="BA2046" s="108">
        <v>0</v>
      </c>
      <c r="BB2046" s="108">
        <v>0</v>
      </c>
      <c r="BC2046" s="196">
        <v>4.3685489000000002E-12</v>
      </c>
      <c r="BD2046" s="196">
        <v>1.3313744000000001E-9</v>
      </c>
      <c r="BE2046" s="196">
        <v>6.1927780999999999E-13</v>
      </c>
      <c r="BF2046" s="196">
        <v>1.4387401E-12</v>
      </c>
      <c r="BG2046" s="108">
        <v>0</v>
      </c>
      <c r="BH2046" s="108">
        <v>0</v>
      </c>
      <c r="BI2046" s="108">
        <v>0</v>
      </c>
      <c r="BJ2046" s="108">
        <v>0</v>
      </c>
      <c r="BK2046" s="108">
        <v>0</v>
      </c>
      <c r="BL2046" s="108">
        <v>0</v>
      </c>
      <c r="BM2046" s="108">
        <v>0</v>
      </c>
      <c r="BN2046" s="108">
        <v>0</v>
      </c>
      <c r="BO2046" s="196">
        <v>1.0101721E-7</v>
      </c>
      <c r="BP2046" s="108">
        <v>4.0941612000000002E-4</v>
      </c>
      <c r="BQ2046" s="108">
        <v>0</v>
      </c>
      <c r="BR2046" s="108">
        <v>0</v>
      </c>
      <c r="BS2046" s="108">
        <v>0</v>
      </c>
      <c r="BU2046" s="172">
        <v>4.3159483000000001E-7</v>
      </c>
      <c r="BV2046" s="172">
        <v>1.1357354999999999E-8</v>
      </c>
      <c r="BW2046" s="172">
        <v>2.4363932999999998E-7</v>
      </c>
      <c r="BX2046" s="69">
        <v>0</v>
      </c>
      <c r="BY2046" s="172">
        <v>1.1724867E-8</v>
      </c>
      <c r="BZ2046" s="172">
        <v>2.8281172999999999E-9</v>
      </c>
      <c r="CA2046" s="69">
        <v>0</v>
      </c>
      <c r="CB2046" s="172">
        <v>4.2924734E-9</v>
      </c>
      <c r="CC2046" s="69">
        <v>0</v>
      </c>
      <c r="CD2046" s="69">
        <v>0</v>
      </c>
      <c r="CE2046" s="69">
        <v>0</v>
      </c>
      <c r="CF2046" s="69">
        <v>0</v>
      </c>
      <c r="CG2046" s="69">
        <v>0</v>
      </c>
      <c r="CH2046" s="172">
        <v>6.0960439999999996E-9</v>
      </c>
      <c r="CI2046" s="172">
        <v>1.4924278E-7</v>
      </c>
      <c r="CJ2046" s="172">
        <v>2.4138587999999998E-9</v>
      </c>
      <c r="CK2046" s="69">
        <v>0</v>
      </c>
      <c r="CM2046" s="198">
        <v>0</v>
      </c>
      <c r="CN2046" s="198">
        <v>8.7380253000000005E-3</v>
      </c>
      <c r="CO2046" s="198">
        <v>1.1900695E-4</v>
      </c>
      <c r="CP2046" s="197">
        <v>8.4191677999999999E-6</v>
      </c>
      <c r="CQ2046" s="198">
        <v>0</v>
      </c>
      <c r="CR2046" s="198">
        <v>0</v>
      </c>
      <c r="CS2046" s="197">
        <v>4.6858755E-7</v>
      </c>
      <c r="CT2046" s="198">
        <v>0</v>
      </c>
      <c r="CU2046" s="198">
        <v>0</v>
      </c>
      <c r="CV2046" s="197">
        <v>9.9457457000000005E-7</v>
      </c>
    </row>
    <row r="2047" spans="1:100" ht="14.4">
      <c r="A2047" t="s">
        <v>2707</v>
      </c>
      <c r="B2047" s="85" t="s">
        <v>734</v>
      </c>
      <c r="C2047" s="113" t="str">
        <f t="shared" si="837"/>
        <v>D.110.01.204</v>
      </c>
      <c r="D2047" s="9" t="s">
        <v>250</v>
      </c>
      <c r="E2047" s="112" t="s">
        <v>361</v>
      </c>
      <c r="F2047" s="115" t="str">
        <f t="shared" si="838"/>
        <v>Printing per m2  flexographic print  electricity only</v>
      </c>
      <c r="G2047" s="143">
        <f t="shared" si="839"/>
        <v>5.4253659333333339E-3</v>
      </c>
      <c r="I2047" s="118">
        <f t="shared" si="840"/>
        <v>1.0601177282E-3</v>
      </c>
      <c r="K2047" s="161">
        <f t="shared" si="841"/>
        <v>2.1348120000000001E-5</v>
      </c>
      <c r="L2047" s="161">
        <f t="shared" si="842"/>
        <v>7.4046961000000011E-5</v>
      </c>
      <c r="M2047" s="162">
        <f t="shared" si="843"/>
        <v>1.509177572E-4</v>
      </c>
      <c r="N2047" s="161">
        <v>8.1380489000000002E-4</v>
      </c>
      <c r="O2047" s="164">
        <v>3.1476853000000002E-5</v>
      </c>
      <c r="P2047" s="164">
        <v>4.2570108000000003E-5</v>
      </c>
      <c r="Q2047" s="164">
        <v>1.8241602E-5</v>
      </c>
      <c r="R2047" s="164">
        <v>3.1065179999999999E-6</v>
      </c>
      <c r="S2047" s="132">
        <v>0</v>
      </c>
      <c r="T2047" s="132">
        <v>0</v>
      </c>
      <c r="U2047" s="132">
        <v>0</v>
      </c>
      <c r="V2047" s="164">
        <v>3.1075271999999999E-6</v>
      </c>
      <c r="W2047" s="132">
        <v>0</v>
      </c>
      <c r="X2047" s="132">
        <v>1.4781023000000001E-4</v>
      </c>
      <c r="Y2047" s="132">
        <v>0</v>
      </c>
      <c r="Z2047" s="132">
        <v>0</v>
      </c>
      <c r="AA2047" s="132">
        <v>0</v>
      </c>
      <c r="AC2047" s="118">
        <f t="shared" si="827"/>
        <v>8.1380489000000002E-4</v>
      </c>
      <c r="AD2047" s="118">
        <f t="shared" si="828"/>
        <v>9.5395081000000006E-5</v>
      </c>
      <c r="AE2047" s="118">
        <f t="shared" si="829"/>
        <v>7.4046961000000011E-5</v>
      </c>
      <c r="AF2047" s="118">
        <f t="shared" si="830"/>
        <v>7.4046961000000011E-5</v>
      </c>
      <c r="AG2047" s="118">
        <f t="shared" si="831"/>
        <v>1.509177572E-4</v>
      </c>
      <c r="AI2047" s="69">
        <v>9.6422738999999993E-2</v>
      </c>
      <c r="AJ2047" s="69">
        <v>5.8261227999999998E-2</v>
      </c>
      <c r="AK2047" s="69">
        <v>1.8364301E-2</v>
      </c>
      <c r="AL2047" s="69">
        <v>0</v>
      </c>
      <c r="AM2047" s="69">
        <v>4.4271225999999997E-3</v>
      </c>
      <c r="AN2047" s="69">
        <v>1.0789663E-2</v>
      </c>
      <c r="AO2047" s="69">
        <v>4.5804243999999997E-3</v>
      </c>
      <c r="AQ2047" s="116">
        <v>1.0408178E-4</v>
      </c>
      <c r="AR2047" s="199">
        <v>9.7813039999999996E-5</v>
      </c>
      <c r="AS2047" s="199">
        <v>4.4532839999999998E-6</v>
      </c>
      <c r="AT2047" s="199">
        <v>1.8154572999999999E-6</v>
      </c>
      <c r="AU2047" s="150">
        <f t="shared" si="832"/>
        <v>5.8640911051E-9</v>
      </c>
      <c r="AV2047" s="150">
        <f t="shared" si="833"/>
        <v>1.6469245930500001E-11</v>
      </c>
      <c r="AW2047" s="163">
        <f t="shared" si="834"/>
        <v>2.5426573073299998E-4</v>
      </c>
      <c r="AX2047" s="196">
        <v>5.0347395999999998E-9</v>
      </c>
      <c r="AY2047" s="196">
        <v>1.5191024999999998E-11</v>
      </c>
      <c r="AZ2047" s="196">
        <v>4.1504049999999999E-16</v>
      </c>
      <c r="BA2047" s="108">
        <v>0</v>
      </c>
      <c r="BB2047" s="108">
        <v>0</v>
      </c>
      <c r="BC2047" s="196">
        <v>2.7123951E-12</v>
      </c>
      <c r="BD2047" s="196">
        <v>8.2663911000000002E-10</v>
      </c>
      <c r="BE2047" s="196">
        <v>3.8450435000000001E-13</v>
      </c>
      <c r="BF2047" s="196">
        <v>8.9330154000000004E-13</v>
      </c>
      <c r="BG2047" s="108">
        <v>0</v>
      </c>
      <c r="BH2047" s="108">
        <v>0</v>
      </c>
      <c r="BI2047" s="108">
        <v>0</v>
      </c>
      <c r="BJ2047" s="108">
        <v>0</v>
      </c>
      <c r="BK2047" s="108">
        <v>0</v>
      </c>
      <c r="BL2047" s="108">
        <v>0</v>
      </c>
      <c r="BM2047" s="108">
        <v>0</v>
      </c>
      <c r="BN2047" s="108">
        <v>0</v>
      </c>
      <c r="BO2047" s="196">
        <v>6.2720732999999994E-8</v>
      </c>
      <c r="BP2047" s="108">
        <v>2.5420301000000001E-4</v>
      </c>
      <c r="BQ2047" s="108">
        <v>0</v>
      </c>
      <c r="BR2047" s="108">
        <v>0</v>
      </c>
      <c r="BS2047" s="108">
        <v>0</v>
      </c>
      <c r="BU2047" s="172">
        <v>2.6797358E-7</v>
      </c>
      <c r="BV2047" s="172">
        <v>7.0516853999999999E-9</v>
      </c>
      <c r="BW2047" s="172">
        <v>1.5127359999999999E-7</v>
      </c>
      <c r="BX2047" s="69">
        <v>0</v>
      </c>
      <c r="BY2047" s="172">
        <v>7.2798706999999998E-9</v>
      </c>
      <c r="BZ2047" s="172">
        <v>1.7559541E-9</v>
      </c>
      <c r="CA2047" s="69">
        <v>0</v>
      </c>
      <c r="CB2047" s="172">
        <v>2.6651604000000001E-9</v>
      </c>
      <c r="CC2047" s="69">
        <v>0</v>
      </c>
      <c r="CD2047" s="69">
        <v>0</v>
      </c>
      <c r="CE2047" s="69">
        <v>0</v>
      </c>
      <c r="CF2047" s="69">
        <v>0</v>
      </c>
      <c r="CG2047" s="69">
        <v>0</v>
      </c>
      <c r="CH2047" s="172">
        <v>3.7849820999999997E-9</v>
      </c>
      <c r="CI2047" s="172">
        <v>9.2663581000000004E-8</v>
      </c>
      <c r="CJ2047" s="172">
        <v>1.4987444999999999E-9</v>
      </c>
      <c r="CK2047" s="69">
        <v>0</v>
      </c>
      <c r="CM2047" s="198">
        <v>0</v>
      </c>
      <c r="CN2047" s="198">
        <v>5.425366E-3</v>
      </c>
      <c r="CO2047" s="197">
        <v>7.3890410000000001E-5</v>
      </c>
      <c r="CP2047" s="197">
        <v>5.2273901000000002E-6</v>
      </c>
      <c r="CQ2047" s="198">
        <v>0</v>
      </c>
      <c r="CR2047" s="198">
        <v>0</v>
      </c>
      <c r="CS2047" s="197">
        <v>2.9094205000000001E-7</v>
      </c>
      <c r="CT2047" s="198">
        <v>0</v>
      </c>
      <c r="CU2047" s="198">
        <v>0</v>
      </c>
      <c r="CV2047" s="197">
        <v>6.1752294000000001E-7</v>
      </c>
    </row>
    <row r="2048" spans="1:100" ht="14.4">
      <c r="A2048" t="s">
        <v>2708</v>
      </c>
      <c r="B2048" s="85" t="s">
        <v>734</v>
      </c>
      <c r="C2048" s="113" t="str">
        <f t="shared" si="837"/>
        <v>D.110.01.205</v>
      </c>
      <c r="D2048" s="9" t="s">
        <v>250</v>
      </c>
      <c r="E2048" s="112" t="s">
        <v>361</v>
      </c>
      <c r="F2048" s="115" t="str">
        <f t="shared" si="838"/>
        <v>Printing per m2  rotogravure print  electricity only</v>
      </c>
      <c r="G2048" s="143">
        <f t="shared" si="839"/>
        <v>9.0422766666666664E-3</v>
      </c>
      <c r="I2048" s="118">
        <f t="shared" si="840"/>
        <v>1.7668628932E-3</v>
      </c>
      <c r="K2048" s="161">
        <f t="shared" si="841"/>
        <v>3.55802001E-5</v>
      </c>
      <c r="L2048" s="161">
        <f t="shared" si="842"/>
        <v>1.2341160100000001E-4</v>
      </c>
      <c r="M2048" s="162">
        <f t="shared" si="843"/>
        <v>2.5152959210000001E-4</v>
      </c>
      <c r="N2048" s="161">
        <v>1.3563415E-3</v>
      </c>
      <c r="O2048" s="164">
        <v>5.2461421999999999E-5</v>
      </c>
      <c r="P2048" s="164">
        <v>7.0950179000000006E-5</v>
      </c>
      <c r="Q2048" s="164">
        <v>3.0402670000000001E-5</v>
      </c>
      <c r="R2048" s="164">
        <v>5.1775301000000003E-6</v>
      </c>
      <c r="S2048" s="132">
        <v>0</v>
      </c>
      <c r="T2048" s="132">
        <v>0</v>
      </c>
      <c r="U2048" s="132">
        <v>0</v>
      </c>
      <c r="V2048" s="164">
        <v>5.1792120999999997E-6</v>
      </c>
      <c r="W2048" s="132">
        <v>0</v>
      </c>
      <c r="X2048" s="132">
        <v>2.4635038E-4</v>
      </c>
      <c r="Y2048" s="132">
        <v>0</v>
      </c>
      <c r="Z2048" s="132">
        <v>0</v>
      </c>
      <c r="AA2048" s="132">
        <v>0</v>
      </c>
      <c r="AC2048" s="118">
        <f t="shared" si="827"/>
        <v>1.3563415E-3</v>
      </c>
      <c r="AD2048" s="118">
        <f t="shared" si="828"/>
        <v>1.5899180110000001E-4</v>
      </c>
      <c r="AE2048" s="118">
        <f t="shared" si="829"/>
        <v>1.2341160100000001E-4</v>
      </c>
      <c r="AF2048" s="118">
        <f t="shared" si="830"/>
        <v>1.2341160100000001E-4</v>
      </c>
      <c r="AG2048" s="118">
        <f t="shared" si="831"/>
        <v>2.5152959210000001E-4</v>
      </c>
      <c r="AI2048" s="69">
        <v>0.16070456999999999</v>
      </c>
      <c r="AJ2048" s="69">
        <v>9.7102046999999997E-2</v>
      </c>
      <c r="AK2048" s="69">
        <v>3.0607169E-2</v>
      </c>
      <c r="AL2048" s="69">
        <v>0</v>
      </c>
      <c r="AM2048" s="69">
        <v>7.3785376999999999E-3</v>
      </c>
      <c r="AN2048" s="69">
        <v>1.7982771000000002E-2</v>
      </c>
      <c r="AO2048" s="69">
        <v>7.6340406000000001E-3</v>
      </c>
      <c r="AQ2048" s="116">
        <v>1.7346964000000001E-4</v>
      </c>
      <c r="AR2048" s="116">
        <v>1.6302172999999999E-4</v>
      </c>
      <c r="AS2048" s="199">
        <v>7.4221399999999999E-6</v>
      </c>
      <c r="AT2048" s="199">
        <v>3.0257621000000001E-6</v>
      </c>
      <c r="AU2048" s="150">
        <f t="shared" si="832"/>
        <v>9.7734851584000001E-9</v>
      </c>
      <c r="AV2048" s="150">
        <f t="shared" si="833"/>
        <v>2.7448742224160001E-11</v>
      </c>
      <c r="AW2048" s="163">
        <f t="shared" si="834"/>
        <v>4.2377621456000003E-4</v>
      </c>
      <c r="AX2048" s="196">
        <v>8.3912327000000002E-9</v>
      </c>
      <c r="AY2048" s="196">
        <v>2.5318374000000001E-11</v>
      </c>
      <c r="AZ2048" s="196">
        <v>6.9173416000000004E-16</v>
      </c>
      <c r="BA2048" s="108">
        <v>0</v>
      </c>
      <c r="BB2048" s="108">
        <v>0</v>
      </c>
      <c r="BC2048" s="196">
        <v>4.5206583999999997E-12</v>
      </c>
      <c r="BD2048" s="196">
        <v>1.3777317999999999E-9</v>
      </c>
      <c r="BE2048" s="196">
        <v>6.4084058999999998E-13</v>
      </c>
      <c r="BF2048" s="196">
        <v>1.4888359E-12</v>
      </c>
      <c r="BG2048" s="108">
        <v>0</v>
      </c>
      <c r="BH2048" s="108">
        <v>0</v>
      </c>
      <c r="BI2048" s="108">
        <v>0</v>
      </c>
      <c r="BJ2048" s="108">
        <v>0</v>
      </c>
      <c r="BK2048" s="108">
        <v>0</v>
      </c>
      <c r="BL2048" s="108">
        <v>0</v>
      </c>
      <c r="BM2048" s="108">
        <v>0</v>
      </c>
      <c r="BN2048" s="108">
        <v>0</v>
      </c>
      <c r="BO2048" s="196">
        <v>1.0453455999999999E-7</v>
      </c>
      <c r="BP2048" s="108">
        <v>4.2367168000000002E-4</v>
      </c>
      <c r="BQ2048" s="108">
        <v>0</v>
      </c>
      <c r="BR2048" s="108">
        <v>0</v>
      </c>
      <c r="BS2048" s="108">
        <v>0</v>
      </c>
      <c r="BU2048" s="172">
        <v>4.4662263000000002E-7</v>
      </c>
      <c r="BV2048" s="172">
        <v>1.1752809E-8</v>
      </c>
      <c r="BW2048" s="172">
        <v>2.5212266000000002E-7</v>
      </c>
      <c r="BX2048" s="69">
        <v>0</v>
      </c>
      <c r="BY2048" s="172">
        <v>1.2133118E-8</v>
      </c>
      <c r="BZ2048" s="172">
        <v>2.9265901E-9</v>
      </c>
      <c r="CA2048" s="69">
        <v>0</v>
      </c>
      <c r="CB2048" s="172">
        <v>4.4419339999999998E-9</v>
      </c>
      <c r="CC2048" s="69">
        <v>0</v>
      </c>
      <c r="CD2048" s="69">
        <v>0</v>
      </c>
      <c r="CE2048" s="69">
        <v>0</v>
      </c>
      <c r="CF2048" s="69">
        <v>0</v>
      </c>
      <c r="CG2048" s="69">
        <v>0</v>
      </c>
      <c r="CH2048" s="172">
        <v>6.3083035000000001E-9</v>
      </c>
      <c r="CI2048" s="172">
        <v>1.544393E-7</v>
      </c>
      <c r="CJ2048" s="172">
        <v>2.4979075000000001E-9</v>
      </c>
      <c r="CK2048" s="69">
        <v>0</v>
      </c>
      <c r="CM2048" s="198">
        <v>0</v>
      </c>
      <c r="CN2048" s="198">
        <v>9.0422765999999995E-3</v>
      </c>
      <c r="CO2048" s="198">
        <v>1.2315068000000001E-4</v>
      </c>
      <c r="CP2048" s="197">
        <v>8.7123167999999995E-6</v>
      </c>
      <c r="CQ2048" s="198">
        <v>0</v>
      </c>
      <c r="CR2048" s="198">
        <v>0</v>
      </c>
      <c r="CS2048" s="197">
        <v>4.8490340999999999E-7</v>
      </c>
      <c r="CT2048" s="198">
        <v>0</v>
      </c>
      <c r="CU2048" s="198">
        <v>0</v>
      </c>
      <c r="CV2048" s="197">
        <v>1.0292049E-6</v>
      </c>
    </row>
    <row r="2049" spans="1:100" ht="14.4">
      <c r="A2049" t="s">
        <v>2709</v>
      </c>
      <c r="B2049" s="85" t="s">
        <v>734</v>
      </c>
      <c r="C2049" s="113" t="str">
        <f t="shared" si="837"/>
        <v>D.110.01.301</v>
      </c>
      <c r="D2049" s="9" t="s">
        <v>250</v>
      </c>
      <c r="E2049" s="112" t="s">
        <v>361</v>
      </c>
      <c r="F2049" s="115" t="str">
        <f t="shared" si="838"/>
        <v>printing plate offset</v>
      </c>
      <c r="G2049" s="143">
        <f t="shared" si="839"/>
        <v>5.0540295333333338</v>
      </c>
      <c r="I2049" s="118">
        <f t="shared" si="840"/>
        <v>1.3808282387803101</v>
      </c>
      <c r="K2049" s="161">
        <f t="shared" si="841"/>
        <v>5.2071534849000005E-2</v>
      </c>
      <c r="L2049" s="161">
        <f t="shared" si="842"/>
        <v>0.13447278055000003</v>
      </c>
      <c r="M2049" s="162">
        <f t="shared" si="843"/>
        <v>0.43617949338131001</v>
      </c>
      <c r="N2049" s="161">
        <v>0.75810443000000005</v>
      </c>
      <c r="O2049" s="132">
        <v>7.5985377000000007E-2</v>
      </c>
      <c r="P2049" s="132">
        <v>5.7790832E-2</v>
      </c>
      <c r="Q2049" s="132">
        <v>4.8952043000000001E-2</v>
      </c>
      <c r="R2049" s="132">
        <v>2.8056099E-3</v>
      </c>
      <c r="S2049" s="164">
        <v>1.0629208999999999E-5</v>
      </c>
      <c r="T2049" s="132">
        <v>3.0325273999999997E-4</v>
      </c>
      <c r="U2049" s="132">
        <v>2.8546932000000002E-4</v>
      </c>
      <c r="V2049" s="132">
        <v>0.42573579</v>
      </c>
      <c r="W2049" s="132">
        <v>3.0444492999999998E-4</v>
      </c>
      <c r="X2049" s="132">
        <v>1.0441158000000001E-2</v>
      </c>
      <c r="Y2049" s="132">
        <v>1.066573E-4</v>
      </c>
      <c r="Z2049" s="164">
        <v>2.3391294000000001E-6</v>
      </c>
      <c r="AA2049" s="164">
        <v>2.0625191E-7</v>
      </c>
      <c r="AC2049" s="118">
        <f t="shared" si="827"/>
        <v>0.75810443000000005</v>
      </c>
      <c r="AD2049" s="118">
        <f t="shared" si="828"/>
        <v>0.18613321316900003</v>
      </c>
      <c r="AE2049" s="118">
        <f t="shared" si="829"/>
        <v>0.13406401744940002</v>
      </c>
      <c r="AF2049" s="118">
        <f t="shared" si="830"/>
        <v>0.13447278055000003</v>
      </c>
      <c r="AG2049" s="118">
        <f t="shared" si="831"/>
        <v>0.43617715425191</v>
      </c>
      <c r="AI2049" s="69">
        <v>51.771394000000001</v>
      </c>
      <c r="AJ2049" s="69">
        <v>44.425179999999997</v>
      </c>
      <c r="AK2049" s="69">
        <v>0.66024598000000001</v>
      </c>
      <c r="AL2049" s="69">
        <v>0</v>
      </c>
      <c r="AM2049" s="69">
        <v>2.513365E-2</v>
      </c>
      <c r="AN2049" s="69">
        <v>1.4365707999999999</v>
      </c>
      <c r="AO2049" s="69">
        <v>5.2242638000000001</v>
      </c>
      <c r="AQ2049" s="116">
        <v>0.11751328</v>
      </c>
      <c r="AR2049" s="116">
        <v>0.11180154</v>
      </c>
      <c r="AS2049" s="116">
        <v>4.7322444999999998E-3</v>
      </c>
      <c r="AT2049" s="116">
        <v>9.7949247000000007E-4</v>
      </c>
      <c r="AU2049" s="150">
        <f t="shared" si="832"/>
        <v>6.7027303783969409E-6</v>
      </c>
      <c r="AV2049" s="150">
        <f t="shared" si="833"/>
        <v>1.7500904332752941E-8</v>
      </c>
      <c r="AW2049" s="163">
        <f t="shared" si="834"/>
        <v>0.13718382300000001</v>
      </c>
      <c r="AX2049" s="196">
        <v>4.7333182E-6</v>
      </c>
      <c r="AY2049" s="196">
        <v>1.4283247999999999E-8</v>
      </c>
      <c r="AZ2049" s="196">
        <v>3.9016761999999999E-13</v>
      </c>
      <c r="BA2049" s="196">
        <v>2.9257947999999997E-14</v>
      </c>
      <c r="BB2049" s="196">
        <v>6.2899219999999999E-16</v>
      </c>
      <c r="BC2049" s="196">
        <v>7.1412169999999997E-9</v>
      </c>
      <c r="BD2049" s="196">
        <v>1.9603501000000002E-6</v>
      </c>
      <c r="BE2049" s="196">
        <v>1.0135138999999999E-9</v>
      </c>
      <c r="BF2049" s="196">
        <v>2.2034808000000002E-9</v>
      </c>
      <c r="BG2049" s="196">
        <v>1.4891305000000001E-13</v>
      </c>
      <c r="BH2049" s="196">
        <v>4.800663E-16</v>
      </c>
      <c r="BI2049" s="196">
        <v>1.06955E-13</v>
      </c>
      <c r="BJ2049" s="196">
        <v>1.2583556E-14</v>
      </c>
      <c r="BK2049" s="196">
        <v>2.5334545000000002E-15</v>
      </c>
      <c r="BL2049" s="196">
        <v>1.4960481E-10</v>
      </c>
      <c r="BM2049" s="196">
        <v>1.7712267000000001E-9</v>
      </c>
      <c r="BN2049" s="196">
        <v>6.1414663999999997E-21</v>
      </c>
      <c r="BO2049" s="108">
        <v>1.6371053E-2</v>
      </c>
      <c r="BP2049" s="108">
        <v>0.12081277</v>
      </c>
      <c r="BQ2049" s="108">
        <v>0</v>
      </c>
      <c r="BR2049" s="108">
        <v>0</v>
      </c>
      <c r="BS2049" s="108">
        <v>0</v>
      </c>
      <c r="BU2049" s="69">
        <v>2.4843746000000001E-4</v>
      </c>
      <c r="BV2049" s="172">
        <v>1.7538068E-5</v>
      </c>
      <c r="BW2049" s="69">
        <v>1.4091975E-4</v>
      </c>
      <c r="BX2049" s="172">
        <v>3.3720442000000002E-8</v>
      </c>
      <c r="BY2049" s="172">
        <v>1.3274274999999999E-5</v>
      </c>
      <c r="BZ2049" s="172">
        <v>4.6143040000000001E-6</v>
      </c>
      <c r="CA2049" s="172">
        <v>3.8526917E-9</v>
      </c>
      <c r="CB2049" s="172">
        <v>7.0036593999999996E-6</v>
      </c>
      <c r="CC2049" s="172">
        <v>2.2860346999999999E-8</v>
      </c>
      <c r="CD2049" s="172">
        <v>2.0821166E-7</v>
      </c>
      <c r="CE2049" s="172">
        <v>1.7835515000000001E-12</v>
      </c>
      <c r="CF2049" s="172">
        <v>1.3581069000000001E-17</v>
      </c>
      <c r="CG2049" s="172">
        <v>1.1661001000000001E-13</v>
      </c>
      <c r="CH2049" s="172">
        <v>1.0076103999999999E-5</v>
      </c>
      <c r="CI2049" s="172">
        <v>5.4520561999999997E-5</v>
      </c>
      <c r="CJ2049" s="172">
        <v>2.2208766000000001E-7</v>
      </c>
      <c r="CK2049" s="69">
        <v>0</v>
      </c>
      <c r="CM2049" s="197">
        <v>1.3755150000000001E-13</v>
      </c>
      <c r="CN2049" s="198">
        <v>5.0179573</v>
      </c>
      <c r="CO2049" s="198">
        <v>0.13247732000000001</v>
      </c>
      <c r="CP2049" s="198">
        <v>1.3057512E-2</v>
      </c>
      <c r="CQ2049" s="197">
        <v>9.7121692000000004E-11</v>
      </c>
      <c r="CR2049" s="197">
        <v>7.1964743000000002E-9</v>
      </c>
      <c r="CS2049" s="198">
        <v>5.8266413000000001E-4</v>
      </c>
      <c r="CT2049" s="198">
        <v>6.5667692999999997E-3</v>
      </c>
      <c r="CU2049" s="197">
        <v>9.8932686000000002E-8</v>
      </c>
      <c r="CV2049" s="198">
        <v>1.6229186999999999E-3</v>
      </c>
    </row>
    <row r="2050" spans="1:100" ht="14.4">
      <c r="A2050" t="s">
        <v>2710</v>
      </c>
      <c r="B2050" s="85" t="s">
        <v>734</v>
      </c>
      <c r="C2050" s="113" t="str">
        <f t="shared" si="837"/>
        <v>D.110.01.302</v>
      </c>
      <c r="D2050" s="9" t="s">
        <v>250</v>
      </c>
      <c r="E2050" s="112" t="s">
        <v>361</v>
      </c>
      <c r="F2050" s="115" t="str">
        <f t="shared" si="838"/>
        <v>printing plate flexo</v>
      </c>
      <c r="G2050" s="143">
        <f t="shared" si="839"/>
        <v>10.92</v>
      </c>
      <c r="I2050" s="118">
        <f t="shared" si="840"/>
        <v>4.9393020697200001</v>
      </c>
      <c r="K2050" s="161">
        <f t="shared" si="841"/>
        <v>0.16056033040000001</v>
      </c>
      <c r="L2050" s="161">
        <f t="shared" si="842"/>
        <v>3.1407417393200001</v>
      </c>
      <c r="M2050" s="162">
        <f t="shared" si="843"/>
        <v>0</v>
      </c>
      <c r="N2050" s="161">
        <v>1.6379999999999999</v>
      </c>
      <c r="O2050" s="132">
        <v>0.13882584000000001</v>
      </c>
      <c r="P2050" s="132">
        <v>2.1874932000000001E-4</v>
      </c>
      <c r="Q2050" s="132">
        <v>0.10501919999999999</v>
      </c>
      <c r="R2050" s="132">
        <v>2.1494242E-2</v>
      </c>
      <c r="S2050" s="132">
        <v>3.1522994E-3</v>
      </c>
      <c r="T2050" s="132">
        <v>3.0894589E-2</v>
      </c>
      <c r="U2050" s="132">
        <v>0.40747955000000002</v>
      </c>
      <c r="V2050" s="132">
        <v>0</v>
      </c>
      <c r="W2050" s="132">
        <v>2.5942175999999999</v>
      </c>
      <c r="X2050" s="132">
        <v>0</v>
      </c>
      <c r="Y2050" s="132">
        <v>0</v>
      </c>
      <c r="Z2050" s="132">
        <v>0</v>
      </c>
      <c r="AA2050" s="132">
        <v>0</v>
      </c>
      <c r="AC2050" s="118">
        <f t="shared" si="827"/>
        <v>1.6379999999999999</v>
      </c>
      <c r="AD2050" s="118">
        <f t="shared" si="828"/>
        <v>0.70708446972000005</v>
      </c>
      <c r="AE2050" s="118">
        <f t="shared" si="829"/>
        <v>0.54652413931999999</v>
      </c>
      <c r="AF2050" s="118">
        <f t="shared" si="830"/>
        <v>3.1407417393200001</v>
      </c>
      <c r="AG2050" s="118">
        <f t="shared" si="831"/>
        <v>0</v>
      </c>
      <c r="AI2050" s="69">
        <v>292.87439999999998</v>
      </c>
      <c r="AJ2050" s="69">
        <v>292.87439999999998</v>
      </c>
      <c r="AK2050" s="69">
        <v>0</v>
      </c>
      <c r="AL2050" s="69">
        <v>0</v>
      </c>
      <c r="AM2050" s="69">
        <v>0</v>
      </c>
      <c r="AN2050" s="69">
        <v>0</v>
      </c>
      <c r="AO2050" s="69">
        <v>0</v>
      </c>
      <c r="AQ2050" s="116">
        <v>0.24584322</v>
      </c>
      <c r="AR2050" s="116">
        <v>0.21789889000000001</v>
      </c>
      <c r="AS2050" s="116">
        <v>9.2411691999999997E-3</v>
      </c>
      <c r="AT2050" s="116">
        <v>1.8703155999999999E-2</v>
      </c>
      <c r="AU2050" s="150">
        <f t="shared" si="832"/>
        <v>1.30634828105E-5</v>
      </c>
      <c r="AV2050" s="150">
        <f t="shared" si="833"/>
        <v>3.4175921712800002E-8</v>
      </c>
      <c r="AW2050" s="163">
        <f t="shared" si="834"/>
        <v>2.6194896000000001</v>
      </c>
      <c r="AX2050" s="196">
        <v>1.013376E-5</v>
      </c>
      <c r="AY2050" s="196">
        <v>3.0576000000000002E-8</v>
      </c>
      <c r="AZ2050" s="196">
        <v>8.3538000000000002E-13</v>
      </c>
      <c r="BA2050" s="108">
        <v>0</v>
      </c>
      <c r="BB2050" s="108">
        <v>0</v>
      </c>
      <c r="BC2050" s="196">
        <v>2.81424E-9</v>
      </c>
      <c r="BD2050" s="196">
        <v>2.8583637000000001E-6</v>
      </c>
      <c r="BE2050" s="196">
        <v>6.4178399999999996E-10</v>
      </c>
      <c r="BF2050" s="196">
        <v>2.9367936000000001E-9</v>
      </c>
      <c r="BG2050" s="108">
        <v>0</v>
      </c>
      <c r="BH2050" s="108">
        <v>0</v>
      </c>
      <c r="BI2050" s="196">
        <v>1.7600689E-11</v>
      </c>
      <c r="BJ2050" s="196">
        <v>2.4467931000000001E-12</v>
      </c>
      <c r="BK2050" s="196">
        <v>4.6125069999999998E-13</v>
      </c>
      <c r="BL2050" s="196">
        <v>1.5895304999999999E-9</v>
      </c>
      <c r="BM2050" s="196">
        <v>6.6955339999999996E-8</v>
      </c>
      <c r="BN2050" s="108">
        <v>0</v>
      </c>
      <c r="BO2050" s="108">
        <v>0</v>
      </c>
      <c r="BP2050" s="108">
        <v>2.6194896000000001</v>
      </c>
      <c r="BQ2050" s="108">
        <v>0</v>
      </c>
      <c r="BR2050" s="108">
        <v>0</v>
      </c>
      <c r="BS2050" s="108">
        <v>0</v>
      </c>
      <c r="BU2050" s="69">
        <v>8.1800888000000001E-4</v>
      </c>
      <c r="BV2050" s="172">
        <v>2.0247142E-5</v>
      </c>
      <c r="BW2050" s="69">
        <v>3.0447858000000002E-4</v>
      </c>
      <c r="BX2050" s="172">
        <v>4.7787044000000002E-5</v>
      </c>
      <c r="BY2050" s="172">
        <v>3.5917336999999997E-5</v>
      </c>
      <c r="BZ2050" s="69">
        <v>0</v>
      </c>
      <c r="CA2050" s="69">
        <v>0</v>
      </c>
      <c r="CB2050" s="69">
        <v>0</v>
      </c>
      <c r="CC2050" s="172">
        <v>6.1729860000000001E-6</v>
      </c>
      <c r="CD2050" s="172">
        <v>3.4596071E-5</v>
      </c>
      <c r="CE2050" s="69">
        <v>0</v>
      </c>
      <c r="CF2050" s="69">
        <v>0</v>
      </c>
      <c r="CG2050" s="69">
        <v>0</v>
      </c>
      <c r="CH2050" s="172">
        <v>2.1389296000000001E-5</v>
      </c>
      <c r="CI2050" s="69">
        <v>3.4742042999999999E-4</v>
      </c>
      <c r="CJ2050" s="69">
        <v>0</v>
      </c>
      <c r="CK2050" s="69">
        <v>0</v>
      </c>
      <c r="CM2050" s="198">
        <v>0</v>
      </c>
      <c r="CN2050" s="198">
        <v>10.92</v>
      </c>
      <c r="CO2050" s="198">
        <v>0</v>
      </c>
      <c r="CP2050" s="198">
        <v>1.38528E-2</v>
      </c>
      <c r="CQ2050" s="197">
        <v>8.2760810000000001E-9</v>
      </c>
      <c r="CR2050" s="197">
        <v>1.0253083999999999E-6</v>
      </c>
      <c r="CS2050" s="198">
        <v>1.3825758000000001E-3</v>
      </c>
      <c r="CT2050" s="198">
        <v>2.0435447</v>
      </c>
      <c r="CU2050" s="198">
        <v>0</v>
      </c>
      <c r="CV2050" s="198">
        <v>0</v>
      </c>
    </row>
    <row r="2051" spans="1:100" ht="14.4">
      <c r="A2051" t="s">
        <v>2711</v>
      </c>
      <c r="B2051" s="85" t="s">
        <v>734</v>
      </c>
      <c r="C2051" s="113" t="str">
        <f t="shared" si="837"/>
        <v>D.110.01.303</v>
      </c>
      <c r="D2051" s="9" t="s">
        <v>250</v>
      </c>
      <c r="E2051" s="112" t="s">
        <v>361</v>
      </c>
      <c r="F2051" s="115" t="str">
        <f t="shared" si="838"/>
        <v>printing plate rotogravure</v>
      </c>
      <c r="G2051" s="143">
        <f t="shared" si="839"/>
        <v>8.8988519999999998</v>
      </c>
      <c r="I2051" s="118">
        <f t="shared" si="840"/>
        <v>1.8983389887211288</v>
      </c>
      <c r="K2051" s="161">
        <f t="shared" si="841"/>
        <v>7.5975238140000012E-2</v>
      </c>
      <c r="L2051" s="161">
        <f t="shared" si="842"/>
        <v>0.16954112100000004</v>
      </c>
      <c r="M2051" s="162">
        <f t="shared" si="843"/>
        <v>0.31799482958112874</v>
      </c>
      <c r="N2051" s="161">
        <v>1.3348278</v>
      </c>
      <c r="O2051" s="132">
        <v>5.5203356000000002E-2</v>
      </c>
      <c r="P2051" s="132">
        <v>8.0804439000000006E-2</v>
      </c>
      <c r="Q2051" s="132">
        <v>4.3863219000000002E-2</v>
      </c>
      <c r="R2051" s="132">
        <v>2.8509803E-2</v>
      </c>
      <c r="S2051" s="132">
        <v>1.1067514E-4</v>
      </c>
      <c r="T2051" s="132">
        <v>3.4915409999999999E-3</v>
      </c>
      <c r="U2051" s="132">
        <v>3.0816800999999999E-3</v>
      </c>
      <c r="V2051" s="132">
        <v>6.1876164000000001E-3</v>
      </c>
      <c r="W2051" s="132">
        <v>2.3120299E-2</v>
      </c>
      <c r="X2051" s="132">
        <v>0.31174067999999999</v>
      </c>
      <c r="Y2051" s="132">
        <v>7.3313468999999997E-3</v>
      </c>
      <c r="Z2051" s="164">
        <v>6.6532788000000002E-5</v>
      </c>
      <c r="AA2051" s="164">
        <v>3.9312876000000002E-10</v>
      </c>
      <c r="AC2051" s="118">
        <f t="shared" si="827"/>
        <v>1.3348278</v>
      </c>
      <c r="AD2051" s="118">
        <f t="shared" si="828"/>
        <v>0.21506471324000001</v>
      </c>
      <c r="AE2051" s="118">
        <f t="shared" si="829"/>
        <v>0.13915600788800003</v>
      </c>
      <c r="AF2051" s="118">
        <f t="shared" si="830"/>
        <v>0.16954112100000004</v>
      </c>
      <c r="AG2051" s="118">
        <f t="shared" si="831"/>
        <v>0.31792829679312873</v>
      </c>
      <c r="AI2051" s="69">
        <v>156.06617</v>
      </c>
      <c r="AJ2051" s="69">
        <v>103.08696</v>
      </c>
      <c r="AK2051" s="69">
        <v>25.268609000000001</v>
      </c>
      <c r="AL2051" s="69">
        <v>0</v>
      </c>
      <c r="AM2051" s="69">
        <v>6.0864009000000001</v>
      </c>
      <c r="AN2051" s="69">
        <v>15.316734</v>
      </c>
      <c r="AO2051" s="69">
        <v>6.3074593999999999</v>
      </c>
      <c r="AQ2051" s="116">
        <v>0.17423833</v>
      </c>
      <c r="AR2051" s="116">
        <v>0.16271564999999999</v>
      </c>
      <c r="AS2051" s="116">
        <v>7.3966420999999997E-3</v>
      </c>
      <c r="AT2051" s="116">
        <v>4.1260304000000003E-3</v>
      </c>
      <c r="AU2051" s="150">
        <f t="shared" si="832"/>
        <v>9.7551351984762231E-6</v>
      </c>
      <c r="AV2051" s="150">
        <f t="shared" si="833"/>
        <v>2.7354445424248996E-8</v>
      </c>
      <c r="AW2051" s="163">
        <f t="shared" si="834"/>
        <v>0.57787540355</v>
      </c>
      <c r="AX2051" s="196">
        <v>8.2583795999999993E-6</v>
      </c>
      <c r="AY2051" s="196">
        <v>2.4917533999999999E-8</v>
      </c>
      <c r="AZ2051" s="196">
        <v>6.8078221999999998E-13</v>
      </c>
      <c r="BA2051" s="196">
        <v>1.9176069E-13</v>
      </c>
      <c r="BB2051" s="196">
        <v>5.4393536000000003E-14</v>
      </c>
      <c r="BC2051" s="196">
        <v>5.6484919E-9</v>
      </c>
      <c r="BD2051" s="196">
        <v>1.4897657999999999E-6</v>
      </c>
      <c r="BE2051" s="196">
        <v>8.1732295999999998E-10</v>
      </c>
      <c r="BF2051" s="196">
        <v>1.6166840999999999E-9</v>
      </c>
      <c r="BG2051" s="196">
        <v>2.2412291E-13</v>
      </c>
      <c r="BH2051" s="196">
        <v>6.7340610000000002E-15</v>
      </c>
      <c r="BI2051" s="196">
        <v>1.9666737999999999E-12</v>
      </c>
      <c r="BJ2051" s="196">
        <v>1.9377234000000001E-14</v>
      </c>
      <c r="BK2051" s="196">
        <v>6.6734928999999998E-15</v>
      </c>
      <c r="BL2051" s="196">
        <v>6.5542921999999994E-11</v>
      </c>
      <c r="BM2051" s="196">
        <v>1.2755175E-9</v>
      </c>
      <c r="BN2051" s="196">
        <v>5.3109731999999998E-19</v>
      </c>
      <c r="BO2051" s="108">
        <v>2.4570355000000003E-4</v>
      </c>
      <c r="BP2051" s="108">
        <v>0.57762970000000002</v>
      </c>
      <c r="BQ2051" s="108">
        <v>0</v>
      </c>
      <c r="BR2051" s="108">
        <v>0</v>
      </c>
      <c r="BS2051" s="108">
        <v>0</v>
      </c>
      <c r="BU2051" s="69">
        <v>4.5222859999999998E-4</v>
      </c>
      <c r="BV2051" s="172">
        <v>1.2942881000000001E-5</v>
      </c>
      <c r="BW2051" s="69">
        <v>2.4812359999999998E-4</v>
      </c>
      <c r="BX2051" s="172">
        <v>3.6510061E-7</v>
      </c>
      <c r="BY2051" s="172">
        <v>1.2595076999999999E-5</v>
      </c>
      <c r="BZ2051" s="172">
        <v>3.5331139000000001E-6</v>
      </c>
      <c r="CA2051" s="172">
        <v>4.9067511999999998E-9</v>
      </c>
      <c r="CB2051" s="172">
        <v>5.3648909999999996E-6</v>
      </c>
      <c r="CC2051" s="172">
        <v>3.1835361000000001E-7</v>
      </c>
      <c r="CD2051" s="172">
        <v>2.425743E-6</v>
      </c>
      <c r="CE2051" s="172">
        <v>1.5423668999999999E-10</v>
      </c>
      <c r="CF2051" s="172">
        <v>1.1744540000000001E-15</v>
      </c>
      <c r="CG2051" s="172">
        <v>1.0084117000000001E-11</v>
      </c>
      <c r="CH2051" s="172">
        <v>8.9032246E-6</v>
      </c>
      <c r="CI2051" s="69">
        <v>1.5538165000000001E-4</v>
      </c>
      <c r="CJ2051" s="172">
        <v>2.2698928000000002E-6</v>
      </c>
      <c r="CK2051" s="69">
        <v>0</v>
      </c>
      <c r="CM2051" s="197">
        <v>1.1895080000000001E-11</v>
      </c>
      <c r="CN2051" s="198">
        <v>8.8986484000000008</v>
      </c>
      <c r="CO2051" s="198">
        <v>0.14835699999999999</v>
      </c>
      <c r="CP2051" s="198">
        <v>9.6648692000000005E-3</v>
      </c>
      <c r="CQ2051" s="197">
        <v>8.9062312999999996E-10</v>
      </c>
      <c r="CR2051" s="197">
        <v>1.0519981E-7</v>
      </c>
      <c r="CS2051" s="198">
        <v>5.0447849000000004E-4</v>
      </c>
      <c r="CT2051" s="198">
        <v>1.7161889E-2</v>
      </c>
      <c r="CU2051" s="197">
        <v>1.490822E-7</v>
      </c>
      <c r="CV2051" s="198">
        <v>1.2452737999999999E-3</v>
      </c>
    </row>
    <row r="2052" spans="1:100" ht="14.4">
      <c r="A2052" t="s">
        <v>2712</v>
      </c>
      <c r="B2052" s="85" t="s">
        <v>734</v>
      </c>
      <c r="C2052" s="113" t="str">
        <f t="shared" si="837"/>
        <v>D.110.01.400</v>
      </c>
      <c r="D2052" s="9" t="s">
        <v>250</v>
      </c>
      <c r="E2052" s="112" t="s">
        <v>362</v>
      </c>
      <c r="F2052" s="115" t="str">
        <f t="shared" si="838"/>
        <v>negligible extra converting (e.g. a bag from paper - etc)</v>
      </c>
      <c r="G2052" s="143">
        <f t="shared" si="839"/>
        <v>5.6966342666666661E-4</v>
      </c>
      <c r="I2052" s="118">
        <f t="shared" si="840"/>
        <v>1.1131236185999999E-4</v>
      </c>
      <c r="K2052" s="161">
        <f t="shared" si="841"/>
        <v>2.2415526000000003E-6</v>
      </c>
      <c r="L2052" s="161">
        <f t="shared" si="842"/>
        <v>7.7749309000000006E-6</v>
      </c>
      <c r="M2052" s="162">
        <f t="shared" si="843"/>
        <v>1.584636436E-5</v>
      </c>
      <c r="N2052" s="165">
        <v>8.5449513999999994E-5</v>
      </c>
      <c r="O2052" s="164">
        <v>3.3050696000000002E-6</v>
      </c>
      <c r="P2052" s="164">
        <v>4.4698613E-6</v>
      </c>
      <c r="Q2052" s="164">
        <v>1.9153682000000002E-6</v>
      </c>
      <c r="R2052" s="164">
        <v>3.261844E-7</v>
      </c>
      <c r="S2052" s="132">
        <v>0</v>
      </c>
      <c r="T2052" s="132">
        <v>0</v>
      </c>
      <c r="U2052" s="132">
        <v>0</v>
      </c>
      <c r="V2052" s="164">
        <v>3.2629035999999997E-7</v>
      </c>
      <c r="W2052" s="132">
        <v>0</v>
      </c>
      <c r="X2052" s="164">
        <v>1.5520074E-5</v>
      </c>
      <c r="Y2052" s="132">
        <v>0</v>
      </c>
      <c r="Z2052" s="132">
        <v>0</v>
      </c>
      <c r="AA2052" s="132">
        <v>0</v>
      </c>
      <c r="AC2052" s="118">
        <f t="shared" si="827"/>
        <v>8.5449513999999994E-5</v>
      </c>
      <c r="AD2052" s="118">
        <f t="shared" si="828"/>
        <v>1.00164835E-5</v>
      </c>
      <c r="AE2052" s="118">
        <f t="shared" si="829"/>
        <v>7.7749309000000006E-6</v>
      </c>
      <c r="AF2052" s="118">
        <f t="shared" si="830"/>
        <v>7.7749309000000006E-6</v>
      </c>
      <c r="AG2052" s="118">
        <f t="shared" si="831"/>
        <v>1.584636436E-5</v>
      </c>
      <c r="AI2052" s="69">
        <v>1.0124388E-2</v>
      </c>
      <c r="AJ2052" s="69">
        <v>6.1174289999999997E-3</v>
      </c>
      <c r="AK2052" s="69">
        <v>1.9282516E-3</v>
      </c>
      <c r="AL2052" s="69">
        <v>0</v>
      </c>
      <c r="AM2052" s="69">
        <v>4.6484788000000001E-4</v>
      </c>
      <c r="AN2052" s="69">
        <v>1.1329146E-3</v>
      </c>
      <c r="AO2052" s="69">
        <v>4.8094456000000001E-4</v>
      </c>
      <c r="AQ2052" s="199">
        <v>1.0928587E-5</v>
      </c>
      <c r="AR2052" s="199">
        <v>1.0270368999999999E-5</v>
      </c>
      <c r="AS2052" s="199">
        <v>4.6759481999999998E-7</v>
      </c>
      <c r="AT2052" s="199">
        <v>1.9062301999999999E-7</v>
      </c>
      <c r="AU2052" s="150">
        <f t="shared" si="832"/>
        <v>6.1572956748000011E-10</v>
      </c>
      <c r="AV2052" s="150">
        <f t="shared" si="833"/>
        <v>1.7292707982520002E-12</v>
      </c>
      <c r="AW2052" s="163">
        <f t="shared" si="834"/>
        <v>2.6697901677000001E-5</v>
      </c>
      <c r="AX2052" s="196">
        <v>5.2864766000000005E-10</v>
      </c>
      <c r="AY2052" s="196">
        <v>1.5950576000000001E-12</v>
      </c>
      <c r="AZ2052" s="196">
        <v>4.3579251999999999E-17</v>
      </c>
      <c r="BA2052" s="108">
        <v>0</v>
      </c>
      <c r="BB2052" s="108">
        <v>0</v>
      </c>
      <c r="BC2052" s="196">
        <v>2.8480147999999999E-13</v>
      </c>
      <c r="BD2052" s="196">
        <v>8.6797105999999997E-11</v>
      </c>
      <c r="BE2052" s="196">
        <v>4.0372957E-14</v>
      </c>
      <c r="BF2052" s="196">
        <v>9.3796661999999997E-14</v>
      </c>
      <c r="BG2052" s="108">
        <v>0</v>
      </c>
      <c r="BH2052" s="108">
        <v>0</v>
      </c>
      <c r="BI2052" s="108">
        <v>0</v>
      </c>
      <c r="BJ2052" s="108">
        <v>0</v>
      </c>
      <c r="BK2052" s="108">
        <v>0</v>
      </c>
      <c r="BL2052" s="108">
        <v>0</v>
      </c>
      <c r="BM2052" s="108">
        <v>0</v>
      </c>
      <c r="BN2052" s="108">
        <v>0</v>
      </c>
      <c r="BO2052" s="196">
        <v>6.5856769999999998E-9</v>
      </c>
      <c r="BP2052" s="196">
        <v>2.6691316E-5</v>
      </c>
      <c r="BQ2052" s="108">
        <v>0</v>
      </c>
      <c r="BR2052" s="108">
        <v>0</v>
      </c>
      <c r="BS2052" s="108">
        <v>0</v>
      </c>
      <c r="BU2052" s="172">
        <v>2.8137225999999998E-8</v>
      </c>
      <c r="BV2052" s="172">
        <v>7.4042697000000004E-10</v>
      </c>
      <c r="BW2052" s="172">
        <v>1.5883728000000001E-8</v>
      </c>
      <c r="BX2052" s="69">
        <v>0</v>
      </c>
      <c r="BY2052" s="172">
        <v>7.6438643E-10</v>
      </c>
      <c r="BZ2052" s="172">
        <v>1.8437518E-10</v>
      </c>
      <c r="CA2052" s="69">
        <v>0</v>
      </c>
      <c r="CB2052" s="172">
        <v>2.7984184000000002E-10</v>
      </c>
      <c r="CC2052" s="69">
        <v>0</v>
      </c>
      <c r="CD2052" s="69">
        <v>0</v>
      </c>
      <c r="CE2052" s="69">
        <v>0</v>
      </c>
      <c r="CF2052" s="69">
        <v>0</v>
      </c>
      <c r="CG2052" s="69">
        <v>0</v>
      </c>
      <c r="CH2052" s="172">
        <v>3.9742312E-10</v>
      </c>
      <c r="CI2052" s="172">
        <v>9.7296759999999994E-9</v>
      </c>
      <c r="CJ2052" s="172">
        <v>1.5736817000000001E-10</v>
      </c>
      <c r="CK2052" s="69">
        <v>0</v>
      </c>
      <c r="CM2052" s="198">
        <v>0</v>
      </c>
      <c r="CN2052" s="198">
        <v>5.6966343E-4</v>
      </c>
      <c r="CO2052" s="197">
        <v>7.7584930999999995E-6</v>
      </c>
      <c r="CP2052" s="197">
        <v>5.4887595999999998E-7</v>
      </c>
      <c r="CQ2052" s="198">
        <v>0</v>
      </c>
      <c r="CR2052" s="198">
        <v>0</v>
      </c>
      <c r="CS2052" s="197">
        <v>3.0548915E-8</v>
      </c>
      <c r="CT2052" s="198">
        <v>0</v>
      </c>
      <c r="CU2052" s="198">
        <v>0</v>
      </c>
      <c r="CV2052" s="197">
        <v>6.4839908000000001E-8</v>
      </c>
    </row>
    <row r="2053" spans="1:100" ht="14.4">
      <c r="B2053" s="85"/>
      <c r="C2053" s="113"/>
      <c r="D2053" s="1" t="s">
        <v>149</v>
      </c>
      <c r="E2053" s="112"/>
      <c r="N2053" s="3"/>
      <c r="O2053" s="3"/>
      <c r="P2053" s="3"/>
      <c r="Q2053" s="3"/>
      <c r="R2053" s="3"/>
      <c r="V2053" s="3"/>
      <c r="X2053" s="3"/>
      <c r="AC2053" s="142"/>
      <c r="AD2053" s="142"/>
      <c r="AE2053" s="142"/>
      <c r="AF2053" s="142"/>
      <c r="AG2053" s="142"/>
      <c r="AQ2053" s="3"/>
      <c r="AR2053" s="3"/>
      <c r="AS2053" s="3"/>
      <c r="AT2053" s="3"/>
      <c r="AU2053" s="86"/>
      <c r="AV2053" s="86"/>
      <c r="AW2053" s="86"/>
      <c r="AX2053" s="3"/>
      <c r="AY2053" s="3"/>
      <c r="AZ2053" s="3"/>
      <c r="BC2053" s="3"/>
      <c r="BD2053" s="3"/>
      <c r="BE2053" s="3"/>
      <c r="BF2053" s="3"/>
      <c r="BO2053" s="3"/>
      <c r="BP2053" s="3"/>
      <c r="BU2053" s="3"/>
      <c r="BV2053" s="3"/>
      <c r="BW2053" s="3"/>
      <c r="BY2053" s="3"/>
      <c r="BZ2053" s="3"/>
      <c r="CB2053" s="3"/>
      <c r="CH2053" s="3"/>
      <c r="CI2053" s="3"/>
      <c r="CJ2053" s="3"/>
      <c r="CO2053" s="3"/>
      <c r="CP2053" s="3"/>
      <c r="CS2053" s="3"/>
      <c r="CV2053" s="3"/>
    </row>
    <row r="2054" spans="1:100" ht="14.4">
      <c r="A2054" t="s">
        <v>1931</v>
      </c>
      <c r="B2054" s="85" t="s">
        <v>749</v>
      </c>
      <c r="C2054" s="113" t="str">
        <f t="shared" si="837"/>
        <v>D.120.01.101</v>
      </c>
      <c r="D2054" s="9" t="s">
        <v>149</v>
      </c>
      <c r="E2054" s="112" t="s">
        <v>362</v>
      </c>
      <c r="F2054" s="115" t="str">
        <f t="shared" si="838"/>
        <v>blow moulding - machine only</v>
      </c>
      <c r="G2054" s="143">
        <f t="shared" si="839"/>
        <v>0.19440894666666667</v>
      </c>
      <c r="I2054" s="118">
        <f t="shared" si="840"/>
        <v>3.798755216E-2</v>
      </c>
      <c r="K2054" s="161">
        <f t="shared" si="841"/>
        <v>7.6497429999999996E-4</v>
      </c>
      <c r="L2054" s="161">
        <f t="shared" si="842"/>
        <v>2.6533494999999999E-3</v>
      </c>
      <c r="M2054" s="162">
        <f t="shared" si="843"/>
        <v>5.4078863599999992E-3</v>
      </c>
      <c r="N2054" s="161">
        <v>2.9161342E-2</v>
      </c>
      <c r="O2054" s="132">
        <v>1.1279205999999999E-3</v>
      </c>
      <c r="P2054" s="132">
        <v>1.5254289E-3</v>
      </c>
      <c r="Q2054" s="132">
        <v>6.5365740000000001E-4</v>
      </c>
      <c r="R2054" s="132">
        <v>1.113169E-4</v>
      </c>
      <c r="S2054" s="132">
        <v>0</v>
      </c>
      <c r="T2054" s="132">
        <v>0</v>
      </c>
      <c r="U2054" s="132">
        <v>0</v>
      </c>
      <c r="V2054" s="132">
        <v>1.1135305999999999E-4</v>
      </c>
      <c r="W2054" s="132">
        <v>0</v>
      </c>
      <c r="X2054" s="132">
        <v>5.2965332999999996E-3</v>
      </c>
      <c r="Y2054" s="132">
        <v>0</v>
      </c>
      <c r="Z2054" s="132">
        <v>0</v>
      </c>
      <c r="AA2054" s="132">
        <v>0</v>
      </c>
      <c r="AC2054" s="118">
        <f t="shared" si="827"/>
        <v>2.9161342E-2</v>
      </c>
      <c r="AD2054" s="118">
        <f t="shared" si="828"/>
        <v>3.4183237999999999E-3</v>
      </c>
      <c r="AE2054" s="118">
        <f t="shared" si="829"/>
        <v>2.6533494999999999E-3</v>
      </c>
      <c r="AF2054" s="118">
        <f t="shared" si="830"/>
        <v>2.6533494999999999E-3</v>
      </c>
      <c r="AG2054" s="118">
        <f t="shared" si="831"/>
        <v>5.4078863599999992E-3</v>
      </c>
      <c r="AI2054" s="69">
        <v>3.4551482</v>
      </c>
      <c r="AJ2054" s="69">
        <v>2.0876939999999999</v>
      </c>
      <c r="AK2054" s="69">
        <v>0.65805413000000001</v>
      </c>
      <c r="AL2054" s="69">
        <v>0</v>
      </c>
      <c r="AM2054" s="69">
        <v>0.15863856000000001</v>
      </c>
      <c r="AN2054" s="69">
        <v>0.38662959000000002</v>
      </c>
      <c r="AO2054" s="69">
        <v>0.16413187000000001</v>
      </c>
      <c r="AQ2054" s="116">
        <v>3.7295971999999999E-3</v>
      </c>
      <c r="AR2054" s="116">
        <v>3.5049673E-3</v>
      </c>
      <c r="AS2054" s="116">
        <v>1.5957600999999999E-4</v>
      </c>
      <c r="AT2054" s="199">
        <v>6.5053885999999999E-5</v>
      </c>
      <c r="AU2054" s="150">
        <f t="shared" si="832"/>
        <v>2.1012992915600001E-7</v>
      </c>
      <c r="AV2054" s="150">
        <f t="shared" si="833"/>
        <v>5.9014796728400005E-10</v>
      </c>
      <c r="AW2054" s="163">
        <f t="shared" si="834"/>
        <v>9.1111885929000009E-3</v>
      </c>
      <c r="AX2054" s="196">
        <v>1.804115E-7</v>
      </c>
      <c r="AY2054" s="196">
        <v>5.4434504999999996E-10</v>
      </c>
      <c r="AZ2054" s="196">
        <v>1.4872284E-14</v>
      </c>
      <c r="BA2054" s="108">
        <v>0</v>
      </c>
      <c r="BB2054" s="108">
        <v>0</v>
      </c>
      <c r="BC2054" s="196">
        <v>9.7194155999999998E-11</v>
      </c>
      <c r="BD2054" s="196">
        <v>2.9621235E-8</v>
      </c>
      <c r="BE2054" s="196">
        <v>1.3778073000000001E-11</v>
      </c>
      <c r="BF2054" s="196">
        <v>3.2009971999999998E-11</v>
      </c>
      <c r="BG2054" s="108">
        <v>0</v>
      </c>
      <c r="BH2054" s="108">
        <v>0</v>
      </c>
      <c r="BI2054" s="108">
        <v>0</v>
      </c>
      <c r="BJ2054" s="108">
        <v>0</v>
      </c>
      <c r="BK2054" s="108">
        <v>0</v>
      </c>
      <c r="BL2054" s="108">
        <v>0</v>
      </c>
      <c r="BM2054" s="108">
        <v>0</v>
      </c>
      <c r="BN2054" s="108">
        <v>0</v>
      </c>
      <c r="BO2054" s="196">
        <v>2.2474929000000002E-6</v>
      </c>
      <c r="BP2054" s="108">
        <v>9.1089411000000002E-3</v>
      </c>
      <c r="BQ2054" s="108">
        <v>0</v>
      </c>
      <c r="BR2054" s="108">
        <v>0</v>
      </c>
      <c r="BS2054" s="108">
        <v>0</v>
      </c>
      <c r="BU2054" s="172">
        <v>9.6023864999999995E-6</v>
      </c>
      <c r="BV2054" s="172">
        <v>2.5268538999999997E-7</v>
      </c>
      <c r="BW2054" s="172">
        <v>5.4206372999999996E-6</v>
      </c>
      <c r="BX2054" s="69">
        <v>0</v>
      </c>
      <c r="BY2054" s="172">
        <v>2.6086203000000003E-7</v>
      </c>
      <c r="BZ2054" s="172">
        <v>6.2921688000000006E-8</v>
      </c>
      <c r="CA2054" s="69">
        <v>0</v>
      </c>
      <c r="CB2054" s="172">
        <v>9.5501581000000006E-8</v>
      </c>
      <c r="CC2054" s="69">
        <v>0</v>
      </c>
      <c r="CD2054" s="69">
        <v>0</v>
      </c>
      <c r="CE2054" s="69">
        <v>0</v>
      </c>
      <c r="CF2054" s="69">
        <v>0</v>
      </c>
      <c r="CG2054" s="69">
        <v>0</v>
      </c>
      <c r="CH2054" s="172">
        <v>1.3562852999999999E-7</v>
      </c>
      <c r="CI2054" s="172">
        <v>3.3204450000000002E-6</v>
      </c>
      <c r="CJ2054" s="172">
        <v>5.3705012000000001E-8</v>
      </c>
      <c r="CK2054" s="69">
        <v>0</v>
      </c>
      <c r="CM2054" s="198">
        <v>0</v>
      </c>
      <c r="CN2054" s="198">
        <v>0.19440895</v>
      </c>
      <c r="CO2054" s="198">
        <v>2.6477396999999999E-3</v>
      </c>
      <c r="CP2054" s="198">
        <v>1.8731480999999999E-4</v>
      </c>
      <c r="CQ2054" s="198">
        <v>0</v>
      </c>
      <c r="CR2054" s="198">
        <v>0</v>
      </c>
      <c r="CS2054" s="197">
        <v>1.0425423E-5</v>
      </c>
      <c r="CT2054" s="198">
        <v>0</v>
      </c>
      <c r="CU2054" s="198">
        <v>0</v>
      </c>
      <c r="CV2054" s="197">
        <v>2.2127904999999999E-5</v>
      </c>
    </row>
    <row r="2055" spans="1:100" ht="14.4">
      <c r="A2055" t="s">
        <v>1932</v>
      </c>
      <c r="B2055" s="85" t="s">
        <v>749</v>
      </c>
      <c r="C2055" s="113" t="str">
        <f t="shared" si="837"/>
        <v>D.120.01.102</v>
      </c>
      <c r="D2055" s="9" t="s">
        <v>149</v>
      </c>
      <c r="E2055" s="112" t="s">
        <v>362</v>
      </c>
      <c r="F2055" s="115" t="str">
        <f t="shared" si="838"/>
        <v>blow moulding - production site</v>
      </c>
      <c r="G2055" s="143">
        <f t="shared" si="839"/>
        <v>1.0082138666666667</v>
      </c>
      <c r="I2055" s="118">
        <f t="shared" si="840"/>
        <v>0.19700521604999999</v>
      </c>
      <c r="K2055" s="161">
        <f t="shared" si="841"/>
        <v>3.9671923000000001E-3</v>
      </c>
      <c r="L2055" s="161">
        <f t="shared" si="842"/>
        <v>1.37603936E-2</v>
      </c>
      <c r="M2055" s="162">
        <f t="shared" si="843"/>
        <v>2.8045550150000001E-2</v>
      </c>
      <c r="N2055" s="161">
        <v>0.15123207999999999</v>
      </c>
      <c r="O2055" s="132">
        <v>5.8494486000000004E-3</v>
      </c>
      <c r="P2055" s="132">
        <v>7.9109450000000008E-3</v>
      </c>
      <c r="Q2055" s="132">
        <v>3.3898977E-3</v>
      </c>
      <c r="R2055" s="132">
        <v>5.7729459999999999E-4</v>
      </c>
      <c r="S2055" s="132">
        <v>0</v>
      </c>
      <c r="T2055" s="132">
        <v>0</v>
      </c>
      <c r="U2055" s="132">
        <v>0</v>
      </c>
      <c r="V2055" s="132">
        <v>5.7748214999999998E-4</v>
      </c>
      <c r="W2055" s="132">
        <v>0</v>
      </c>
      <c r="X2055" s="132">
        <v>2.7468068000000002E-2</v>
      </c>
      <c r="Y2055" s="132">
        <v>0</v>
      </c>
      <c r="Z2055" s="132">
        <v>0</v>
      </c>
      <c r="AA2055" s="132">
        <v>0</v>
      </c>
      <c r="AC2055" s="118">
        <f t="shared" ref="AC2055:AC2118" si="844">N2055</f>
        <v>0.15123207999999999</v>
      </c>
      <c r="AD2055" s="118">
        <f t="shared" ref="AD2055:AD2118" si="845">O2055+P2055+Q2055+R2055+S2055+T2055+U2055</f>
        <v>1.7727585900000002E-2</v>
      </c>
      <c r="AE2055" s="118">
        <f t="shared" ref="AE2055:AE2118" si="846">O2055+P2055+U2055+Z2055</f>
        <v>1.37603936E-2</v>
      </c>
      <c r="AF2055" s="118">
        <f t="shared" ref="AF2055:AF2118" si="847">Y2055+O2055+P2055+U2055+W2055</f>
        <v>1.37603936E-2</v>
      </c>
      <c r="AG2055" s="118">
        <f t="shared" ref="AG2055:AG2118" si="848">V2055+X2055+AA2055</f>
        <v>2.8045550150000001E-2</v>
      </c>
      <c r="AI2055" s="69">
        <v>17.918558999999998</v>
      </c>
      <c r="AJ2055" s="69">
        <v>10.826878000000001</v>
      </c>
      <c r="AK2055" s="69">
        <v>3.4126992999999999</v>
      </c>
      <c r="AL2055" s="69">
        <v>0</v>
      </c>
      <c r="AM2055" s="69">
        <v>0.82270695999999999</v>
      </c>
      <c r="AN2055" s="69">
        <v>2.0050789999999998</v>
      </c>
      <c r="AO2055" s="69">
        <v>0.85119553000000003</v>
      </c>
      <c r="AQ2055" s="116">
        <v>1.9341864E-2</v>
      </c>
      <c r="AR2055" s="116">
        <v>1.8176923000000001E-2</v>
      </c>
      <c r="AS2055" s="116">
        <v>8.2756861000000004E-4</v>
      </c>
      <c r="AT2055" s="116">
        <v>3.3737247999999999E-4</v>
      </c>
      <c r="AU2055" s="150">
        <f t="shared" ref="AU2055:AU2118" si="849">AX2055+BA2055+BB2055+BC2055+BD2055+BL2055+BM2055+BQ2055</f>
        <v>1.08974359342E-6</v>
      </c>
      <c r="AV2055" s="150">
        <f t="shared" ref="AV2055:AV2118" si="850">AY2055+AZ2055+BE2055+BF2055+BG2055+BH2055+BI2055+BJ2055+BK2055+BN2055+BR2055+BS2055</f>
        <v>3.0605348543589997E-9</v>
      </c>
      <c r="AW2055" s="163">
        <f t="shared" ref="AW2055:AW2118" si="851">BO2055+BP2055</f>
        <v>4.7251047603000002E-2</v>
      </c>
      <c r="AX2055" s="196">
        <v>9.3562243999999997E-7</v>
      </c>
      <c r="AY2055" s="196">
        <v>2.8229987999999999E-9</v>
      </c>
      <c r="AZ2055" s="196">
        <v>7.7128358999999994E-14</v>
      </c>
      <c r="BA2055" s="108">
        <v>0</v>
      </c>
      <c r="BB2055" s="108">
        <v>0</v>
      </c>
      <c r="BC2055" s="196">
        <v>5.0405341999999996E-10</v>
      </c>
      <c r="BD2055" s="196">
        <v>1.5361710000000001E-7</v>
      </c>
      <c r="BE2055" s="196">
        <v>7.1453726000000002E-11</v>
      </c>
      <c r="BF2055" s="196">
        <v>1.660052E-10</v>
      </c>
      <c r="BG2055" s="108">
        <v>0</v>
      </c>
      <c r="BH2055" s="108">
        <v>0</v>
      </c>
      <c r="BI2055" s="108">
        <v>0</v>
      </c>
      <c r="BJ2055" s="108">
        <v>0</v>
      </c>
      <c r="BK2055" s="108">
        <v>0</v>
      </c>
      <c r="BL2055" s="108">
        <v>0</v>
      </c>
      <c r="BM2055" s="108">
        <v>0</v>
      </c>
      <c r="BN2055" s="108">
        <v>0</v>
      </c>
      <c r="BO2055" s="196">
        <v>1.1655603000000001E-5</v>
      </c>
      <c r="BP2055" s="108">
        <v>4.7239391999999998E-2</v>
      </c>
      <c r="BQ2055" s="108">
        <v>0</v>
      </c>
      <c r="BR2055" s="108">
        <v>0</v>
      </c>
      <c r="BS2055" s="108">
        <v>0</v>
      </c>
      <c r="BU2055" s="172">
        <v>4.9798422999999997E-5</v>
      </c>
      <c r="BV2055" s="172">
        <v>1.3104382000000001E-6</v>
      </c>
      <c r="BW2055" s="172">
        <v>2.8111677000000001E-5</v>
      </c>
      <c r="BX2055" s="69">
        <v>0</v>
      </c>
      <c r="BY2055" s="172">
        <v>1.3528425999999999E-6</v>
      </c>
      <c r="BZ2055" s="172">
        <v>3.2631480000000001E-7</v>
      </c>
      <c r="CA2055" s="69">
        <v>0</v>
      </c>
      <c r="CB2055" s="172">
        <v>4.9527563999999999E-7</v>
      </c>
      <c r="CC2055" s="69">
        <v>0</v>
      </c>
      <c r="CD2055" s="69">
        <v>0</v>
      </c>
      <c r="CE2055" s="69">
        <v>0</v>
      </c>
      <c r="CF2055" s="69">
        <v>0</v>
      </c>
      <c r="CG2055" s="69">
        <v>0</v>
      </c>
      <c r="CH2055" s="172">
        <v>7.0337584000000004E-7</v>
      </c>
      <c r="CI2055" s="172">
        <v>1.7219981999999999E-5</v>
      </c>
      <c r="CJ2055" s="172">
        <v>2.7851668999999999E-7</v>
      </c>
      <c r="CK2055" s="69">
        <v>0</v>
      </c>
      <c r="CM2055" s="198">
        <v>0</v>
      </c>
      <c r="CN2055" s="198">
        <v>1.0082138</v>
      </c>
      <c r="CO2055" s="198">
        <v>1.3731301E-2</v>
      </c>
      <c r="CP2055" s="198">
        <v>9.7142332000000004E-4</v>
      </c>
      <c r="CQ2055" s="198">
        <v>0</v>
      </c>
      <c r="CR2055" s="198">
        <v>0</v>
      </c>
      <c r="CS2055" s="197">
        <v>5.4066729999999997E-5</v>
      </c>
      <c r="CT2055" s="198">
        <v>0</v>
      </c>
      <c r="CU2055" s="198">
        <v>0</v>
      </c>
      <c r="CV2055" s="198">
        <v>1.1475634999999999E-4</v>
      </c>
    </row>
    <row r="2056" spans="1:100" ht="14.4">
      <c r="A2056" t="s">
        <v>1933</v>
      </c>
      <c r="B2056" s="85" t="s">
        <v>749</v>
      </c>
      <c r="C2056" s="113" t="str">
        <f t="shared" si="837"/>
        <v>D.120.01.103</v>
      </c>
      <c r="D2056" s="9" t="s">
        <v>149</v>
      </c>
      <c r="E2056" s="112" t="s">
        <v>362</v>
      </c>
      <c r="F2056" s="115" t="str">
        <f t="shared" si="838"/>
        <v>extrusion - machine only</v>
      </c>
      <c r="G2056" s="143">
        <f t="shared" si="839"/>
        <v>0.11302846000000001</v>
      </c>
      <c r="I2056" s="118">
        <f t="shared" si="840"/>
        <v>2.2085786467000001E-2</v>
      </c>
      <c r="K2056" s="161">
        <f t="shared" si="841"/>
        <v>4.44752496E-4</v>
      </c>
      <c r="L2056" s="161">
        <f t="shared" si="842"/>
        <v>1.54264502E-3</v>
      </c>
      <c r="M2056" s="162">
        <f t="shared" si="843"/>
        <v>3.144119951E-3</v>
      </c>
      <c r="N2056" s="161">
        <v>1.6954269000000001E-2</v>
      </c>
      <c r="O2056" s="132">
        <v>6.5576778000000005E-4</v>
      </c>
      <c r="P2056" s="132">
        <v>8.8687724000000002E-4</v>
      </c>
      <c r="Q2056" s="132">
        <v>3.8003336999999998E-4</v>
      </c>
      <c r="R2056" s="164">
        <v>6.4719126E-5</v>
      </c>
      <c r="S2056" s="132">
        <v>0</v>
      </c>
      <c r="T2056" s="132">
        <v>0</v>
      </c>
      <c r="U2056" s="132">
        <v>0</v>
      </c>
      <c r="V2056" s="164">
        <v>6.4740151E-5</v>
      </c>
      <c r="W2056" s="132">
        <v>0</v>
      </c>
      <c r="X2056" s="132">
        <v>3.0793798E-3</v>
      </c>
      <c r="Y2056" s="132">
        <v>0</v>
      </c>
      <c r="Z2056" s="132">
        <v>0</v>
      </c>
      <c r="AA2056" s="132">
        <v>0</v>
      </c>
      <c r="AC2056" s="118">
        <f t="shared" si="844"/>
        <v>1.6954269000000001E-2</v>
      </c>
      <c r="AD2056" s="118">
        <f t="shared" si="845"/>
        <v>1.9873975159999998E-3</v>
      </c>
      <c r="AE2056" s="118">
        <f t="shared" si="846"/>
        <v>1.54264502E-3</v>
      </c>
      <c r="AF2056" s="118">
        <f t="shared" si="847"/>
        <v>1.54264502E-3</v>
      </c>
      <c r="AG2056" s="118">
        <f t="shared" si="848"/>
        <v>3.144119951E-3</v>
      </c>
      <c r="AI2056" s="69">
        <v>2.0088070999999998</v>
      </c>
      <c r="AJ2056" s="69">
        <v>1.2137756</v>
      </c>
      <c r="AK2056" s="69">
        <v>0.38258961000000002</v>
      </c>
      <c r="AL2056" s="69">
        <v>0</v>
      </c>
      <c r="AM2056" s="69">
        <v>9.2231722000000002E-2</v>
      </c>
      <c r="AN2056" s="69">
        <v>0.22478464000000001</v>
      </c>
      <c r="AO2056" s="69">
        <v>9.5425508000000006E-2</v>
      </c>
      <c r="AQ2056" s="116">
        <v>2.1683703999999999E-3</v>
      </c>
      <c r="AR2056" s="116">
        <v>2.0377717000000001E-3</v>
      </c>
      <c r="AS2056" s="199">
        <v>9.2776750000000006E-5</v>
      </c>
      <c r="AT2056" s="199">
        <v>3.7822026999999999E-5</v>
      </c>
      <c r="AU2056" s="150">
        <f t="shared" si="849"/>
        <v>1.2216856623000002E-7</v>
      </c>
      <c r="AV2056" s="150">
        <f t="shared" si="850"/>
        <v>3.4310928307700002E-10</v>
      </c>
      <c r="AW2056" s="163">
        <f t="shared" si="851"/>
        <v>5.2972026819E-3</v>
      </c>
      <c r="AX2056" s="196">
        <v>1.0489041E-7</v>
      </c>
      <c r="AY2056" s="196">
        <v>3.1647968E-10</v>
      </c>
      <c r="AZ2056" s="196">
        <v>8.6466770000000001E-15</v>
      </c>
      <c r="BA2056" s="108">
        <v>0</v>
      </c>
      <c r="BB2056" s="108">
        <v>0</v>
      </c>
      <c r="BC2056" s="196">
        <v>5.650823E-11</v>
      </c>
      <c r="BD2056" s="196">
        <v>1.7221648000000001E-8</v>
      </c>
      <c r="BE2056" s="196">
        <v>8.0105074000000005E-12</v>
      </c>
      <c r="BF2056" s="196">
        <v>1.8610449000000002E-11</v>
      </c>
      <c r="BG2056" s="108">
        <v>0</v>
      </c>
      <c r="BH2056" s="108">
        <v>0</v>
      </c>
      <c r="BI2056" s="108">
        <v>0</v>
      </c>
      <c r="BJ2056" s="108">
        <v>0</v>
      </c>
      <c r="BK2056" s="108">
        <v>0</v>
      </c>
      <c r="BL2056" s="108">
        <v>0</v>
      </c>
      <c r="BM2056" s="108">
        <v>0</v>
      </c>
      <c r="BN2056" s="108">
        <v>0</v>
      </c>
      <c r="BO2056" s="196">
        <v>1.3066818999999999E-6</v>
      </c>
      <c r="BP2056" s="108">
        <v>5.2958959999999996E-3</v>
      </c>
      <c r="BQ2056" s="108">
        <v>0</v>
      </c>
      <c r="BR2056" s="108">
        <v>0</v>
      </c>
      <c r="BS2056" s="108">
        <v>0</v>
      </c>
      <c r="BU2056" s="172">
        <v>5.5827829000000004E-6</v>
      </c>
      <c r="BV2056" s="172">
        <v>1.4691011000000001E-7</v>
      </c>
      <c r="BW2056" s="172">
        <v>3.1515332999999999E-6</v>
      </c>
      <c r="BX2056" s="69">
        <v>0</v>
      </c>
      <c r="BY2056" s="172">
        <v>1.5166397E-7</v>
      </c>
      <c r="BZ2056" s="172">
        <v>3.6582377000000001E-8</v>
      </c>
      <c r="CA2056" s="69">
        <v>0</v>
      </c>
      <c r="CB2056" s="172">
        <v>5.5524175000000001E-8</v>
      </c>
      <c r="CC2056" s="69">
        <v>0</v>
      </c>
      <c r="CD2056" s="69">
        <v>0</v>
      </c>
      <c r="CE2056" s="69">
        <v>0</v>
      </c>
      <c r="CF2056" s="69">
        <v>0</v>
      </c>
      <c r="CG2056" s="69">
        <v>0</v>
      </c>
      <c r="CH2056" s="172">
        <v>7.8853794000000006E-8</v>
      </c>
      <c r="CI2056" s="172">
        <v>1.9304913000000002E-6</v>
      </c>
      <c r="CJ2056" s="172">
        <v>3.1223843999999999E-8</v>
      </c>
      <c r="CK2056" s="69">
        <v>0</v>
      </c>
      <c r="CM2056" s="198">
        <v>0</v>
      </c>
      <c r="CN2056" s="198">
        <v>0.11302846</v>
      </c>
      <c r="CO2056" s="198">
        <v>1.5393836000000001E-3</v>
      </c>
      <c r="CP2056" s="198">
        <v>1.0890396E-4</v>
      </c>
      <c r="CQ2056" s="198">
        <v>0</v>
      </c>
      <c r="CR2056" s="198">
        <v>0</v>
      </c>
      <c r="CS2056" s="197">
        <v>6.0612926000000001E-6</v>
      </c>
      <c r="CT2056" s="198">
        <v>0</v>
      </c>
      <c r="CU2056" s="198">
        <v>0</v>
      </c>
      <c r="CV2056" s="197">
        <v>1.2865061E-5</v>
      </c>
    </row>
    <row r="2057" spans="1:100" ht="14.4">
      <c r="A2057" t="s">
        <v>1934</v>
      </c>
      <c r="B2057" s="85" t="s">
        <v>749</v>
      </c>
      <c r="C2057" s="113" t="str">
        <f t="shared" si="837"/>
        <v>D.120.01.104</v>
      </c>
      <c r="D2057" s="9" t="s">
        <v>149</v>
      </c>
      <c r="E2057" s="112" t="s">
        <v>362</v>
      </c>
      <c r="F2057" s="115" t="str">
        <f t="shared" si="838"/>
        <v>extrusion - production site</v>
      </c>
      <c r="G2057" s="143">
        <f t="shared" si="839"/>
        <v>0.30743740666666669</v>
      </c>
      <c r="I2057" s="118">
        <f t="shared" si="840"/>
        <v>6.0073338529999999E-2</v>
      </c>
      <c r="K2057" s="161">
        <f t="shared" si="841"/>
        <v>1.2097268199999999E-3</v>
      </c>
      <c r="L2057" s="161">
        <f t="shared" si="842"/>
        <v>4.1959943999999999E-3</v>
      </c>
      <c r="M2057" s="162">
        <f t="shared" si="843"/>
        <v>8.5520063100000005E-3</v>
      </c>
      <c r="N2057" s="161">
        <v>4.6115611000000001E-2</v>
      </c>
      <c r="O2057" s="132">
        <v>1.7836883E-3</v>
      </c>
      <c r="P2057" s="132">
        <v>2.4123060999999999E-3</v>
      </c>
      <c r="Q2057" s="132">
        <v>1.0336907999999999E-3</v>
      </c>
      <c r="R2057" s="132">
        <v>1.7603601999999999E-4</v>
      </c>
      <c r="S2057" s="132">
        <v>0</v>
      </c>
      <c r="T2057" s="132">
        <v>0</v>
      </c>
      <c r="U2057" s="132">
        <v>0</v>
      </c>
      <c r="V2057" s="132">
        <v>1.7609321E-4</v>
      </c>
      <c r="W2057" s="132">
        <v>0</v>
      </c>
      <c r="X2057" s="132">
        <v>8.3759131000000001E-3</v>
      </c>
      <c r="Y2057" s="132">
        <v>0</v>
      </c>
      <c r="Z2057" s="132">
        <v>0</v>
      </c>
      <c r="AA2057" s="132">
        <v>0</v>
      </c>
      <c r="AC2057" s="118">
        <f t="shared" si="844"/>
        <v>4.6115611000000001E-2</v>
      </c>
      <c r="AD2057" s="118">
        <f t="shared" si="845"/>
        <v>5.4057212199999996E-3</v>
      </c>
      <c r="AE2057" s="118">
        <f t="shared" si="846"/>
        <v>4.1959943999999999E-3</v>
      </c>
      <c r="AF2057" s="118">
        <f t="shared" si="847"/>
        <v>4.1959943999999999E-3</v>
      </c>
      <c r="AG2057" s="118">
        <f t="shared" si="848"/>
        <v>8.5520063100000005E-3</v>
      </c>
      <c r="AI2057" s="69">
        <v>5.4639552</v>
      </c>
      <c r="AJ2057" s="69">
        <v>3.3014695999999999</v>
      </c>
      <c r="AK2057" s="69">
        <v>1.0406436999999999</v>
      </c>
      <c r="AL2057" s="69">
        <v>0</v>
      </c>
      <c r="AM2057" s="69">
        <v>0.25087028</v>
      </c>
      <c r="AN2057" s="69">
        <v>0.61141422999999995</v>
      </c>
      <c r="AO2057" s="69">
        <v>0.25955738</v>
      </c>
      <c r="AQ2057" s="116">
        <v>5.8979675999999998E-3</v>
      </c>
      <c r="AR2057" s="116">
        <v>5.5427389000000001E-3</v>
      </c>
      <c r="AS2057" s="116">
        <v>2.5235276000000001E-4</v>
      </c>
      <c r="AT2057" s="116">
        <v>1.0287591E-4</v>
      </c>
      <c r="AU2057" s="150">
        <f t="shared" si="849"/>
        <v>3.3229849538999999E-7</v>
      </c>
      <c r="AV2057" s="150">
        <f t="shared" si="850"/>
        <v>9.3325724996099998E-10</v>
      </c>
      <c r="AW2057" s="163">
        <f t="shared" si="851"/>
        <v>1.44083911749E-2</v>
      </c>
      <c r="AX2057" s="196">
        <v>2.8530190999999999E-7</v>
      </c>
      <c r="AY2057" s="196">
        <v>8.6082473000000001E-10</v>
      </c>
      <c r="AZ2057" s="196">
        <v>2.3518961000000001E-14</v>
      </c>
      <c r="BA2057" s="108">
        <v>0</v>
      </c>
      <c r="BB2057" s="108">
        <v>0</v>
      </c>
      <c r="BC2057" s="196">
        <v>1.5370238999999999E-10</v>
      </c>
      <c r="BD2057" s="196">
        <v>4.6842882999999997E-8</v>
      </c>
      <c r="BE2057" s="196">
        <v>2.1788580000000001E-11</v>
      </c>
      <c r="BF2057" s="196">
        <v>5.0620420999999999E-11</v>
      </c>
      <c r="BG2057" s="108">
        <v>0</v>
      </c>
      <c r="BH2057" s="108">
        <v>0</v>
      </c>
      <c r="BI2057" s="108">
        <v>0</v>
      </c>
      <c r="BJ2057" s="108">
        <v>0</v>
      </c>
      <c r="BK2057" s="108">
        <v>0</v>
      </c>
      <c r="BL2057" s="108">
        <v>0</v>
      </c>
      <c r="BM2057" s="108">
        <v>0</v>
      </c>
      <c r="BN2057" s="108">
        <v>0</v>
      </c>
      <c r="BO2057" s="196">
        <v>3.5541748999999998E-6</v>
      </c>
      <c r="BP2057" s="108">
        <v>1.4404837E-2</v>
      </c>
      <c r="BQ2057" s="108">
        <v>0</v>
      </c>
      <c r="BR2057" s="108">
        <v>0</v>
      </c>
      <c r="BS2057" s="108">
        <v>0</v>
      </c>
      <c r="BU2057" s="172">
        <v>1.5185169E-5</v>
      </c>
      <c r="BV2057" s="172">
        <v>3.9959551000000002E-7</v>
      </c>
      <c r="BW2057" s="172">
        <v>8.5721705999999999E-6</v>
      </c>
      <c r="BX2057" s="69">
        <v>0</v>
      </c>
      <c r="BY2057" s="172">
        <v>4.1252600999999998E-7</v>
      </c>
      <c r="BZ2057" s="172">
        <v>9.9504065E-8</v>
      </c>
      <c r="CA2057" s="69">
        <v>0</v>
      </c>
      <c r="CB2057" s="172">
        <v>1.5102575999999999E-7</v>
      </c>
      <c r="CC2057" s="69">
        <v>0</v>
      </c>
      <c r="CD2057" s="69">
        <v>0</v>
      </c>
      <c r="CE2057" s="69">
        <v>0</v>
      </c>
      <c r="CF2057" s="69">
        <v>0</v>
      </c>
      <c r="CG2057" s="69">
        <v>0</v>
      </c>
      <c r="CH2057" s="172">
        <v>2.1448232E-7</v>
      </c>
      <c r="CI2057" s="172">
        <v>5.2509363E-6</v>
      </c>
      <c r="CJ2057" s="172">
        <v>8.4928855999999999E-8</v>
      </c>
      <c r="CK2057" s="69">
        <v>0</v>
      </c>
      <c r="CM2057" s="198">
        <v>0</v>
      </c>
      <c r="CN2057" s="198">
        <v>0.30743740000000003</v>
      </c>
      <c r="CO2057" s="198">
        <v>4.1871232999999997E-3</v>
      </c>
      <c r="CP2057" s="198">
        <v>2.9621877000000002E-4</v>
      </c>
      <c r="CQ2057" s="198">
        <v>0</v>
      </c>
      <c r="CR2057" s="198">
        <v>0</v>
      </c>
      <c r="CS2057" s="197">
        <v>1.6486716E-5</v>
      </c>
      <c r="CT2057" s="198">
        <v>0</v>
      </c>
      <c r="CU2057" s="198">
        <v>0</v>
      </c>
      <c r="CV2057" s="197">
        <v>3.4992966000000002E-5</v>
      </c>
    </row>
    <row r="2058" spans="1:100" ht="14.4">
      <c r="A2058" t="s">
        <v>1935</v>
      </c>
      <c r="B2058" s="85" t="s">
        <v>749</v>
      </c>
      <c r="C2058" s="113" t="str">
        <f t="shared" si="837"/>
        <v>D.120.01.105</v>
      </c>
      <c r="D2058" s="9" t="s">
        <v>149</v>
      </c>
      <c r="E2058" s="112" t="s">
        <v>362</v>
      </c>
      <c r="F2058" s="115" t="str">
        <f t="shared" si="838"/>
        <v>injection moulding - machine only</v>
      </c>
      <c r="G2058" s="143">
        <f t="shared" si="839"/>
        <v>0.42046585999999997</v>
      </c>
      <c r="I2058" s="118">
        <f t="shared" si="840"/>
        <v>8.2159124109999995E-2</v>
      </c>
      <c r="K2058" s="161">
        <f t="shared" si="841"/>
        <v>1.6544793499999998E-3</v>
      </c>
      <c r="L2058" s="161">
        <f t="shared" si="842"/>
        <v>5.7386394000000004E-3</v>
      </c>
      <c r="M2058" s="162">
        <f t="shared" si="843"/>
        <v>1.169612636E-2</v>
      </c>
      <c r="N2058" s="161">
        <v>6.3069878999999995E-2</v>
      </c>
      <c r="O2058" s="132">
        <v>2.4394561E-3</v>
      </c>
      <c r="P2058" s="132">
        <v>3.2991832999999999E-3</v>
      </c>
      <c r="Q2058" s="132">
        <v>1.4137242E-3</v>
      </c>
      <c r="R2058" s="132">
        <v>2.4075514999999999E-4</v>
      </c>
      <c r="S2058" s="132">
        <v>0</v>
      </c>
      <c r="T2058" s="132">
        <v>0</v>
      </c>
      <c r="U2058" s="132">
        <v>0</v>
      </c>
      <c r="V2058" s="132">
        <v>2.4083336E-4</v>
      </c>
      <c r="W2058" s="132">
        <v>0</v>
      </c>
      <c r="X2058" s="132">
        <v>1.1455293E-2</v>
      </c>
      <c r="Y2058" s="132">
        <v>0</v>
      </c>
      <c r="Z2058" s="132">
        <v>0</v>
      </c>
      <c r="AA2058" s="132">
        <v>0</v>
      </c>
      <c r="AC2058" s="118">
        <f t="shared" si="844"/>
        <v>6.3069878999999995E-2</v>
      </c>
      <c r="AD2058" s="118">
        <f t="shared" si="845"/>
        <v>7.3931187500000002E-3</v>
      </c>
      <c r="AE2058" s="118">
        <f t="shared" si="846"/>
        <v>5.7386394000000004E-3</v>
      </c>
      <c r="AF2058" s="118">
        <f t="shared" si="847"/>
        <v>5.7386394000000004E-3</v>
      </c>
      <c r="AG2058" s="118">
        <f t="shared" si="848"/>
        <v>1.169612636E-2</v>
      </c>
      <c r="AI2058" s="69">
        <v>7.4727623000000003</v>
      </c>
      <c r="AJ2058" s="69">
        <v>4.5152451999999998</v>
      </c>
      <c r="AK2058" s="69">
        <v>1.4232334</v>
      </c>
      <c r="AL2058" s="69">
        <v>0</v>
      </c>
      <c r="AM2058" s="69">
        <v>0.34310200000000002</v>
      </c>
      <c r="AN2058" s="69">
        <v>0.83619887000000004</v>
      </c>
      <c r="AO2058" s="69">
        <v>0.35498289</v>
      </c>
      <c r="AQ2058" s="116">
        <v>8.0663379999999993E-3</v>
      </c>
      <c r="AR2058" s="116">
        <v>7.5805105999999997E-3</v>
      </c>
      <c r="AS2058" s="116">
        <v>3.4512950999999998E-4</v>
      </c>
      <c r="AT2058" s="116">
        <v>1.4069794E-4</v>
      </c>
      <c r="AU2058" s="150">
        <f t="shared" si="849"/>
        <v>4.5446706161999995E-7</v>
      </c>
      <c r="AV2058" s="150">
        <f t="shared" si="850"/>
        <v>1.276366522638E-9</v>
      </c>
      <c r="AW2058" s="163">
        <f t="shared" si="851"/>
        <v>1.9705593856800003E-2</v>
      </c>
      <c r="AX2058" s="196">
        <v>3.9019231999999997E-7</v>
      </c>
      <c r="AY2058" s="196">
        <v>1.1773044E-9</v>
      </c>
      <c r="AZ2058" s="196">
        <v>3.2165638E-14</v>
      </c>
      <c r="BA2058" s="108">
        <v>0</v>
      </c>
      <c r="BB2058" s="108">
        <v>0</v>
      </c>
      <c r="BC2058" s="196">
        <v>2.1021062000000001E-10</v>
      </c>
      <c r="BD2058" s="196">
        <v>6.4064531000000004E-8</v>
      </c>
      <c r="BE2058" s="196">
        <v>2.9799086999999999E-11</v>
      </c>
      <c r="BF2058" s="196">
        <v>6.9230870000000001E-11</v>
      </c>
      <c r="BG2058" s="108">
        <v>0</v>
      </c>
      <c r="BH2058" s="108">
        <v>0</v>
      </c>
      <c r="BI2058" s="108">
        <v>0</v>
      </c>
      <c r="BJ2058" s="108">
        <v>0</v>
      </c>
      <c r="BK2058" s="108">
        <v>0</v>
      </c>
      <c r="BL2058" s="108">
        <v>0</v>
      </c>
      <c r="BM2058" s="108">
        <v>0</v>
      </c>
      <c r="BN2058" s="108">
        <v>0</v>
      </c>
      <c r="BO2058" s="196">
        <v>4.8608568000000003E-6</v>
      </c>
      <c r="BP2058" s="108">
        <v>1.9700733000000002E-2</v>
      </c>
      <c r="BQ2058" s="108">
        <v>0</v>
      </c>
      <c r="BR2058" s="108">
        <v>0</v>
      </c>
      <c r="BS2058" s="108">
        <v>0</v>
      </c>
      <c r="BU2058" s="172">
        <v>2.0767952E-5</v>
      </c>
      <c r="BV2058" s="172">
        <v>5.4650562000000003E-7</v>
      </c>
      <c r="BW2058" s="172">
        <v>1.1723704E-5</v>
      </c>
      <c r="BX2058" s="69">
        <v>0</v>
      </c>
      <c r="BY2058" s="172">
        <v>5.6418998000000001E-7</v>
      </c>
      <c r="BZ2058" s="172">
        <v>1.3608644E-7</v>
      </c>
      <c r="CA2058" s="69">
        <v>0</v>
      </c>
      <c r="CB2058" s="172">
        <v>2.0654992999999999E-7</v>
      </c>
      <c r="CC2058" s="69">
        <v>0</v>
      </c>
      <c r="CD2058" s="69">
        <v>0</v>
      </c>
      <c r="CE2058" s="69">
        <v>0</v>
      </c>
      <c r="CF2058" s="69">
        <v>0</v>
      </c>
      <c r="CG2058" s="69">
        <v>0</v>
      </c>
      <c r="CH2058" s="172">
        <v>2.9333610999999998E-7</v>
      </c>
      <c r="CI2058" s="172">
        <v>7.1814274999999998E-6</v>
      </c>
      <c r="CJ2058" s="172">
        <v>1.161527E-7</v>
      </c>
      <c r="CK2058" s="69">
        <v>0</v>
      </c>
      <c r="CM2058" s="198">
        <v>0</v>
      </c>
      <c r="CN2058" s="198">
        <v>0.42046586000000002</v>
      </c>
      <c r="CO2058" s="198">
        <v>5.7265068000000004E-3</v>
      </c>
      <c r="CP2058" s="198">
        <v>4.0512273000000001E-4</v>
      </c>
      <c r="CQ2058" s="198">
        <v>0</v>
      </c>
      <c r="CR2058" s="198">
        <v>0</v>
      </c>
      <c r="CS2058" s="197">
        <v>2.2548009E-5</v>
      </c>
      <c r="CT2058" s="198">
        <v>0</v>
      </c>
      <c r="CU2058" s="198">
        <v>0</v>
      </c>
      <c r="CV2058" s="197">
        <v>4.7858027000000002E-5</v>
      </c>
    </row>
    <row r="2059" spans="1:100" ht="14.4">
      <c r="A2059" t="s">
        <v>1936</v>
      </c>
      <c r="B2059" s="85" t="s">
        <v>749</v>
      </c>
      <c r="C2059" s="113" t="str">
        <f t="shared" si="837"/>
        <v>D.120.01.106</v>
      </c>
      <c r="D2059" s="9" t="s">
        <v>149</v>
      </c>
      <c r="E2059" s="112" t="s">
        <v>362</v>
      </c>
      <c r="F2059" s="115" t="str">
        <f t="shared" si="838"/>
        <v>injection moulding - production site</v>
      </c>
      <c r="G2059" s="143">
        <f t="shared" si="839"/>
        <v>1.0715098000000001</v>
      </c>
      <c r="I2059" s="118">
        <f t="shared" si="840"/>
        <v>0.20937325614000002</v>
      </c>
      <c r="K2059" s="161">
        <f t="shared" si="841"/>
        <v>4.2162537099999994E-3</v>
      </c>
      <c r="L2059" s="161">
        <f t="shared" si="842"/>
        <v>1.46242748E-2</v>
      </c>
      <c r="M2059" s="162">
        <f t="shared" si="843"/>
        <v>2.9806257629999999E-2</v>
      </c>
      <c r="N2059" s="161">
        <v>0.16072647000000001</v>
      </c>
      <c r="O2059" s="132">
        <v>6.2166785000000004E-3</v>
      </c>
      <c r="P2059" s="132">
        <v>8.4075963000000004E-3</v>
      </c>
      <c r="Q2059" s="132">
        <v>3.6027163999999999E-3</v>
      </c>
      <c r="R2059" s="132">
        <v>6.1353731E-4</v>
      </c>
      <c r="S2059" s="132">
        <v>0</v>
      </c>
      <c r="T2059" s="132">
        <v>0</v>
      </c>
      <c r="U2059" s="132">
        <v>0</v>
      </c>
      <c r="V2059" s="132">
        <v>6.1373663000000001E-4</v>
      </c>
      <c r="W2059" s="132">
        <v>0</v>
      </c>
      <c r="X2059" s="132">
        <v>2.9192520999999999E-2</v>
      </c>
      <c r="Y2059" s="132">
        <v>0</v>
      </c>
      <c r="Z2059" s="132">
        <v>0</v>
      </c>
      <c r="AA2059" s="132">
        <v>0</v>
      </c>
      <c r="AC2059" s="118">
        <f t="shared" si="844"/>
        <v>0.16072647000000001</v>
      </c>
      <c r="AD2059" s="118">
        <f t="shared" si="845"/>
        <v>1.8840528509999999E-2</v>
      </c>
      <c r="AE2059" s="118">
        <f t="shared" si="846"/>
        <v>1.46242748E-2</v>
      </c>
      <c r="AF2059" s="118">
        <f t="shared" si="847"/>
        <v>1.46242748E-2</v>
      </c>
      <c r="AG2059" s="118">
        <f t="shared" si="848"/>
        <v>2.9806257629999999E-2</v>
      </c>
      <c r="AI2059" s="69">
        <v>19.043491</v>
      </c>
      <c r="AJ2059" s="69">
        <v>11.506593000000001</v>
      </c>
      <c r="AK2059" s="69">
        <v>3.6269494999999998</v>
      </c>
      <c r="AL2059" s="69">
        <v>0</v>
      </c>
      <c r="AM2059" s="69">
        <v>0.87435671999999998</v>
      </c>
      <c r="AN2059" s="69">
        <v>2.1309583999999999</v>
      </c>
      <c r="AO2059" s="69">
        <v>0.90463380999999998</v>
      </c>
      <c r="AQ2059" s="116">
        <v>2.0556152000000001E-2</v>
      </c>
      <c r="AR2059" s="116">
        <v>1.9318075000000001E-2</v>
      </c>
      <c r="AS2059" s="116">
        <v>8.7952359000000003E-4</v>
      </c>
      <c r="AT2059" s="116">
        <v>3.5855281000000001E-4</v>
      </c>
      <c r="AU2059" s="150">
        <f t="shared" si="849"/>
        <v>1.15815798802E-6</v>
      </c>
      <c r="AV2059" s="150">
        <f t="shared" si="850"/>
        <v>3.2526760404980005E-9</v>
      </c>
      <c r="AW2059" s="163">
        <f t="shared" si="851"/>
        <v>5.0217481345000002E-2</v>
      </c>
      <c r="AX2059" s="196">
        <v>9.9436106999999998E-7</v>
      </c>
      <c r="AY2059" s="196">
        <v>3.0002274000000001E-9</v>
      </c>
      <c r="AZ2059" s="196">
        <v>8.1970498000000002E-14</v>
      </c>
      <c r="BA2059" s="108">
        <v>0</v>
      </c>
      <c r="BB2059" s="108">
        <v>0</v>
      </c>
      <c r="BC2059" s="196">
        <v>5.3569801999999999E-10</v>
      </c>
      <c r="BD2059" s="196">
        <v>1.6326122E-7</v>
      </c>
      <c r="BE2059" s="196">
        <v>7.5939610000000006E-11</v>
      </c>
      <c r="BF2059" s="196">
        <v>1.7642705999999999E-10</v>
      </c>
      <c r="BG2059" s="108">
        <v>0</v>
      </c>
      <c r="BH2059" s="108">
        <v>0</v>
      </c>
      <c r="BI2059" s="108">
        <v>0</v>
      </c>
      <c r="BJ2059" s="108">
        <v>0</v>
      </c>
      <c r="BK2059" s="108">
        <v>0</v>
      </c>
      <c r="BL2059" s="108">
        <v>0</v>
      </c>
      <c r="BM2059" s="108">
        <v>0</v>
      </c>
      <c r="BN2059" s="108">
        <v>0</v>
      </c>
      <c r="BO2059" s="196">
        <v>1.2387345000000001E-5</v>
      </c>
      <c r="BP2059" s="108">
        <v>5.0205093999999999E-2</v>
      </c>
      <c r="BQ2059" s="108">
        <v>0</v>
      </c>
      <c r="BR2059" s="108">
        <v>0</v>
      </c>
      <c r="BS2059" s="108">
        <v>0</v>
      </c>
      <c r="BU2059" s="172">
        <v>5.2924781E-5</v>
      </c>
      <c r="BV2059" s="172">
        <v>1.3927079000000001E-6</v>
      </c>
      <c r="BW2059" s="172">
        <v>2.9876535999999999E-5</v>
      </c>
      <c r="BX2059" s="69">
        <v>0</v>
      </c>
      <c r="BY2059" s="172">
        <v>1.4377745000000001E-6</v>
      </c>
      <c r="BZ2059" s="172">
        <v>3.4680092999999999E-7</v>
      </c>
      <c r="CA2059" s="69">
        <v>0</v>
      </c>
      <c r="CB2059" s="172">
        <v>5.2636917999999996E-7</v>
      </c>
      <c r="CC2059" s="69">
        <v>0</v>
      </c>
      <c r="CD2059" s="69">
        <v>0</v>
      </c>
      <c r="CE2059" s="69">
        <v>0</v>
      </c>
      <c r="CF2059" s="69">
        <v>0</v>
      </c>
      <c r="CG2059" s="69">
        <v>0</v>
      </c>
      <c r="CH2059" s="172">
        <v>7.4753397000000003E-7</v>
      </c>
      <c r="CI2059" s="172">
        <v>1.8301056999999999E-5</v>
      </c>
      <c r="CJ2059" s="172">
        <v>2.9600203999999999E-7</v>
      </c>
      <c r="CK2059" s="69">
        <v>0</v>
      </c>
      <c r="CM2059" s="198">
        <v>0</v>
      </c>
      <c r="CN2059" s="198">
        <v>1.0715098000000001</v>
      </c>
      <c r="CO2059" s="198">
        <v>1.4593356E-2</v>
      </c>
      <c r="CP2059" s="198">
        <v>1.0324094999999999E-3</v>
      </c>
      <c r="CQ2059" s="198">
        <v>0</v>
      </c>
      <c r="CR2059" s="198">
        <v>0</v>
      </c>
      <c r="CS2059" s="197">
        <v>5.7461053999999999E-5</v>
      </c>
      <c r="CT2059" s="198">
        <v>0</v>
      </c>
      <c r="CU2059" s="198">
        <v>0</v>
      </c>
      <c r="CV2059" s="198">
        <v>1.2196078E-4</v>
      </c>
    </row>
    <row r="2060" spans="1:100" ht="14.4">
      <c r="A2060" t="s">
        <v>941</v>
      </c>
      <c r="B2060" s="85" t="s">
        <v>749</v>
      </c>
      <c r="C2060" s="113" t="str">
        <f t="shared" si="837"/>
        <v>D.120.01.107</v>
      </c>
      <c r="D2060" s="9" t="s">
        <v>149</v>
      </c>
      <c r="E2060" s="112" t="s">
        <v>362</v>
      </c>
      <c r="F2060" s="115" t="str">
        <f t="shared" si="838"/>
        <v>Recycling mixed polymer</v>
      </c>
      <c r="G2060" s="143">
        <f t="shared" si="839"/>
        <v>0.39047046000000002</v>
      </c>
      <c r="I2060" s="118">
        <f t="shared" si="840"/>
        <v>7.1374333043011565E-2</v>
      </c>
      <c r="K2060" s="161">
        <f t="shared" si="841"/>
        <v>1.4064347629200002E-3</v>
      </c>
      <c r="L2060" s="161">
        <f t="shared" si="842"/>
        <v>5.7251185058999994E-3</v>
      </c>
      <c r="M2060" s="162">
        <f t="shared" si="843"/>
        <v>5.6722107741915568E-3</v>
      </c>
      <c r="N2060" s="161">
        <v>5.8570569000000003E-2</v>
      </c>
      <c r="O2060" s="132">
        <v>3.4533448E-3</v>
      </c>
      <c r="P2060" s="132">
        <v>2.2119891000000002E-3</v>
      </c>
      <c r="Q2060" s="132">
        <v>1.2241914E-3</v>
      </c>
      <c r="R2060" s="132">
        <v>1.7499873E-4</v>
      </c>
      <c r="S2060" s="164">
        <v>7.3664801999999999E-7</v>
      </c>
      <c r="T2060" s="164">
        <v>6.5079849000000001E-6</v>
      </c>
      <c r="U2060" s="164">
        <v>2.2004615E-5</v>
      </c>
      <c r="V2060" s="132">
        <v>1.1678335999999999E-4</v>
      </c>
      <c r="W2060" s="164">
        <v>2.8673704000000001E-5</v>
      </c>
      <c r="X2060" s="132">
        <v>5.5553449000000001E-3</v>
      </c>
      <c r="Y2060" s="164">
        <v>9.1062869000000007E-6</v>
      </c>
      <c r="Z2060" s="164">
        <v>8.2513704000000005E-8</v>
      </c>
      <c r="AA2060" s="164">
        <v>4.8755675000000004E-13</v>
      </c>
      <c r="AC2060" s="118">
        <f t="shared" si="844"/>
        <v>5.8570569000000003E-2</v>
      </c>
      <c r="AD2060" s="118">
        <f t="shared" si="845"/>
        <v>7.0937732779199989E-3</v>
      </c>
      <c r="AE2060" s="118">
        <f t="shared" si="846"/>
        <v>5.687421028703999E-3</v>
      </c>
      <c r="AF2060" s="118">
        <f t="shared" si="847"/>
        <v>5.7251185058999994E-3</v>
      </c>
      <c r="AG2060" s="118">
        <f t="shared" si="848"/>
        <v>5.6721282604875571E-3</v>
      </c>
      <c r="AI2060" s="69">
        <v>6.2233014000000004</v>
      </c>
      <c r="AJ2060" s="69">
        <v>4.8233167999999997</v>
      </c>
      <c r="AK2060" s="69">
        <v>0.67351293999999995</v>
      </c>
      <c r="AL2060" s="69">
        <v>0</v>
      </c>
      <c r="AM2060" s="69">
        <v>0.16228344</v>
      </c>
      <c r="AN2060" s="69">
        <v>0.39618708000000002</v>
      </c>
      <c r="AO2060" s="69">
        <v>0.16800109999999999</v>
      </c>
      <c r="AQ2060" s="116">
        <v>7.8889424999999992E-3</v>
      </c>
      <c r="AR2060" s="116">
        <v>7.3437255999999999E-3</v>
      </c>
      <c r="AS2060" s="116">
        <v>3.2578544999999998E-4</v>
      </c>
      <c r="AT2060" s="116">
        <v>2.1943148E-4</v>
      </c>
      <c r="AU2060" s="150">
        <f t="shared" si="849"/>
        <v>4.4027132031503954E-7</v>
      </c>
      <c r="AV2060" s="150">
        <f t="shared" si="850"/>
        <v>1.2048278437158427E-9</v>
      </c>
      <c r="AW2060" s="163">
        <f t="shared" si="851"/>
        <v>3.0732699557799999E-2</v>
      </c>
      <c r="AX2060" s="196">
        <v>3.624117E-7</v>
      </c>
      <c r="AY2060" s="196">
        <v>1.0934857E-9</v>
      </c>
      <c r="AZ2060" s="196">
        <v>2.9875500999999997E-14</v>
      </c>
      <c r="BA2060" s="196">
        <v>2.3782085999999998E-16</v>
      </c>
      <c r="BB2060" s="196">
        <v>6.7458650999999995E-17</v>
      </c>
      <c r="BC2060" s="196">
        <v>1.6958163E-10</v>
      </c>
      <c r="BD2060" s="196">
        <v>7.7685115000000004E-8</v>
      </c>
      <c r="BE2060" s="196">
        <v>2.4274083999999999E-11</v>
      </c>
      <c r="BF2060" s="196">
        <v>8.7034112000000004E-11</v>
      </c>
      <c r="BG2060" s="196">
        <v>2.7795635E-16</v>
      </c>
      <c r="BH2060" s="196">
        <v>8.3515560999999999E-18</v>
      </c>
      <c r="BI2060" s="196">
        <v>3.6228583000000002E-15</v>
      </c>
      <c r="BJ2060" s="196">
        <v>1.3321326E-16</v>
      </c>
      <c r="BK2060" s="196">
        <v>2.9834718000000001E-17</v>
      </c>
      <c r="BL2060" s="196">
        <v>2.1175046E-13</v>
      </c>
      <c r="BM2060" s="196">
        <v>4.7116293000000002E-12</v>
      </c>
      <c r="BN2060" s="196">
        <v>6.5866482E-22</v>
      </c>
      <c r="BO2060" s="196">
        <v>2.5385577999999999E-6</v>
      </c>
      <c r="BP2060" s="108">
        <v>3.0730160999999999E-2</v>
      </c>
      <c r="BQ2060" s="108">
        <v>0</v>
      </c>
      <c r="BR2060" s="108">
        <v>0</v>
      </c>
      <c r="BS2060" s="108">
        <v>0</v>
      </c>
      <c r="BU2060" s="172">
        <v>1.9238976000000001E-5</v>
      </c>
      <c r="BV2060" s="172">
        <v>6.5497655999999997E-7</v>
      </c>
      <c r="BW2060" s="172">
        <v>1.0887353E-5</v>
      </c>
      <c r="BX2060" s="172">
        <v>2.6271336000000001E-9</v>
      </c>
      <c r="BY2060" s="172">
        <v>5.8962638999999995E-7</v>
      </c>
      <c r="BZ2060" s="172">
        <v>1.0802594E-7</v>
      </c>
      <c r="CA2060" s="172">
        <v>6.0853337000000004E-12</v>
      </c>
      <c r="CB2060" s="172">
        <v>1.6396308E-7</v>
      </c>
      <c r="CC2060" s="172">
        <v>1.3196096E-9</v>
      </c>
      <c r="CD2060" s="172">
        <v>5.2082257000000002E-9</v>
      </c>
      <c r="CE2060" s="172">
        <v>1.9128374E-13</v>
      </c>
      <c r="CF2060" s="172">
        <v>1.4565531999999999E-18</v>
      </c>
      <c r="CG2060" s="172">
        <v>1.2506282000000001E-14</v>
      </c>
      <c r="CH2060" s="172">
        <v>2.6669960999999999E-7</v>
      </c>
      <c r="CI2060" s="172">
        <v>6.5039720999999999E-6</v>
      </c>
      <c r="CJ2060" s="172">
        <v>5.5198662000000002E-8</v>
      </c>
      <c r="CK2060" s="69">
        <v>0</v>
      </c>
      <c r="CM2060" s="197">
        <v>1.4752231999999999E-14</v>
      </c>
      <c r="CN2060" s="198">
        <v>0.39042442999999999</v>
      </c>
      <c r="CO2060" s="198">
        <v>3.9754142999999997E-3</v>
      </c>
      <c r="CP2060" s="198">
        <v>4.729003E-4</v>
      </c>
      <c r="CQ2060" s="197">
        <v>1.6572178E-12</v>
      </c>
      <c r="CR2060" s="197">
        <v>1.9740190999999999E-10</v>
      </c>
      <c r="CS2060" s="197">
        <v>2.6019593000000002E-5</v>
      </c>
      <c r="CT2060" s="198">
        <v>1.1275073E-4</v>
      </c>
      <c r="CU2060" s="197">
        <v>1.8489115999999999E-10</v>
      </c>
      <c r="CV2060" s="197">
        <v>3.7993320999999998E-5</v>
      </c>
    </row>
    <row r="2061" spans="1:100" ht="14.4">
      <c r="A2061" t="s">
        <v>1937</v>
      </c>
      <c r="B2061" s="85" t="s">
        <v>749</v>
      </c>
      <c r="C2061" s="113" t="str">
        <f t="shared" si="837"/>
        <v>D.120.01.108</v>
      </c>
      <c r="D2061" s="9" t="s">
        <v>149</v>
      </c>
      <c r="E2061" s="112" t="s">
        <v>362</v>
      </c>
      <c r="F2061" s="115" t="str">
        <f t="shared" si="838"/>
        <v>thermo forming - machine only</v>
      </c>
      <c r="G2061" s="143">
        <f t="shared" si="839"/>
        <v>0.19893008666666667</v>
      </c>
      <c r="I2061" s="118">
        <f t="shared" si="840"/>
        <v>3.8870983770000006E-2</v>
      </c>
      <c r="K2061" s="161">
        <f t="shared" si="841"/>
        <v>7.8276440000000006E-4</v>
      </c>
      <c r="L2061" s="161">
        <f t="shared" si="842"/>
        <v>2.7150552000000001E-3</v>
      </c>
      <c r="M2061" s="162">
        <f t="shared" si="843"/>
        <v>5.5336511699999999E-3</v>
      </c>
      <c r="N2061" s="161">
        <v>2.9839513000000002E-2</v>
      </c>
      <c r="O2061" s="132">
        <v>1.1541513000000001E-3</v>
      </c>
      <c r="P2061" s="132">
        <v>1.5609039000000001E-3</v>
      </c>
      <c r="Q2061" s="132">
        <v>6.6885874000000001E-4</v>
      </c>
      <c r="R2061" s="132">
        <v>1.1390566000000001E-4</v>
      </c>
      <c r="S2061" s="132">
        <v>0</v>
      </c>
      <c r="T2061" s="132">
        <v>0</v>
      </c>
      <c r="U2061" s="132">
        <v>0</v>
      </c>
      <c r="V2061" s="132">
        <v>1.1394266999999999E-4</v>
      </c>
      <c r="W2061" s="132">
        <v>0</v>
      </c>
      <c r="X2061" s="132">
        <v>5.4197085000000002E-3</v>
      </c>
      <c r="Y2061" s="132">
        <v>0</v>
      </c>
      <c r="Z2061" s="132">
        <v>0</v>
      </c>
      <c r="AA2061" s="132">
        <v>0</v>
      </c>
      <c r="AC2061" s="118">
        <f t="shared" si="844"/>
        <v>2.9839513000000002E-2</v>
      </c>
      <c r="AD2061" s="118">
        <f t="shared" si="845"/>
        <v>3.4978196000000003E-3</v>
      </c>
      <c r="AE2061" s="118">
        <f t="shared" si="846"/>
        <v>2.7150552000000001E-3</v>
      </c>
      <c r="AF2061" s="118">
        <f t="shared" si="847"/>
        <v>2.7150552000000001E-3</v>
      </c>
      <c r="AG2061" s="118">
        <f t="shared" si="848"/>
        <v>5.5336511699999999E-3</v>
      </c>
      <c r="AI2061" s="69">
        <v>3.5355004000000001</v>
      </c>
      <c r="AJ2061" s="69">
        <v>2.1362450000000002</v>
      </c>
      <c r="AK2061" s="69">
        <v>0.67335772000000005</v>
      </c>
      <c r="AL2061" s="69">
        <v>0</v>
      </c>
      <c r="AM2061" s="69">
        <v>0.16232783000000001</v>
      </c>
      <c r="AN2061" s="69">
        <v>0.39562097000000002</v>
      </c>
      <c r="AO2061" s="69">
        <v>0.16794888999999999</v>
      </c>
      <c r="AQ2061" s="116">
        <v>3.816332E-3</v>
      </c>
      <c r="AR2061" s="116">
        <v>3.5864781000000002E-3</v>
      </c>
      <c r="AS2061" s="116">
        <v>1.6328708E-4</v>
      </c>
      <c r="AT2061" s="199">
        <v>6.6566766999999997E-5</v>
      </c>
      <c r="AU2061" s="150">
        <f t="shared" si="849"/>
        <v>2.1501667548599999E-7</v>
      </c>
      <c r="AV2061" s="150">
        <f t="shared" si="850"/>
        <v>6.0387234115200005E-10</v>
      </c>
      <c r="AW2061" s="163">
        <f t="shared" si="851"/>
        <v>9.3230766601999984E-3</v>
      </c>
      <c r="AX2061" s="196">
        <v>1.8460711999999999E-7</v>
      </c>
      <c r="AY2061" s="196">
        <v>5.5700424000000001E-10</v>
      </c>
      <c r="AZ2061" s="196">
        <v>1.5218151999999999E-14</v>
      </c>
      <c r="BA2061" s="108">
        <v>0</v>
      </c>
      <c r="BB2061" s="108">
        <v>0</v>
      </c>
      <c r="BC2061" s="196">
        <v>9.9454485999999995E-11</v>
      </c>
      <c r="BD2061" s="196">
        <v>3.0310101000000001E-8</v>
      </c>
      <c r="BE2061" s="196">
        <v>1.4098492999999999E-11</v>
      </c>
      <c r="BF2061" s="196">
        <v>3.2754389999999998E-11</v>
      </c>
      <c r="BG2061" s="108">
        <v>0</v>
      </c>
      <c r="BH2061" s="108">
        <v>0</v>
      </c>
      <c r="BI2061" s="108">
        <v>0</v>
      </c>
      <c r="BJ2061" s="108">
        <v>0</v>
      </c>
      <c r="BK2061" s="108">
        <v>0</v>
      </c>
      <c r="BL2061" s="108">
        <v>0</v>
      </c>
      <c r="BM2061" s="108">
        <v>0</v>
      </c>
      <c r="BN2061" s="108">
        <v>0</v>
      </c>
      <c r="BO2061" s="196">
        <v>2.2997602E-6</v>
      </c>
      <c r="BP2061" s="108">
        <v>9.3207768999999992E-3</v>
      </c>
      <c r="BQ2061" s="108">
        <v>0</v>
      </c>
      <c r="BR2061" s="108">
        <v>0</v>
      </c>
      <c r="BS2061" s="108">
        <v>0</v>
      </c>
      <c r="BU2061" s="172">
        <v>9.8256977999999994E-6</v>
      </c>
      <c r="BV2061" s="172">
        <v>2.5856180000000003E-7</v>
      </c>
      <c r="BW2061" s="172">
        <v>5.5466985999999998E-6</v>
      </c>
      <c r="BX2061" s="69">
        <v>0</v>
      </c>
      <c r="BY2061" s="172">
        <v>2.6692858999999999E-7</v>
      </c>
      <c r="BZ2061" s="172">
        <v>6.4384982999999995E-8</v>
      </c>
      <c r="CA2061" s="69">
        <v>0</v>
      </c>
      <c r="CB2061" s="172">
        <v>9.7722547999999996E-8</v>
      </c>
      <c r="CC2061" s="69">
        <v>0</v>
      </c>
      <c r="CD2061" s="69">
        <v>0</v>
      </c>
      <c r="CE2061" s="69">
        <v>0</v>
      </c>
      <c r="CF2061" s="69">
        <v>0</v>
      </c>
      <c r="CG2061" s="69">
        <v>0</v>
      </c>
      <c r="CH2061" s="172">
        <v>1.3878268000000001E-7</v>
      </c>
      <c r="CI2061" s="172">
        <v>3.3976646E-6</v>
      </c>
      <c r="CJ2061" s="172">
        <v>5.4953965999999999E-8</v>
      </c>
      <c r="CK2061" s="69">
        <v>0</v>
      </c>
      <c r="CM2061" s="198">
        <v>0</v>
      </c>
      <c r="CN2061" s="198">
        <v>0.19893009</v>
      </c>
      <c r="CO2061" s="198">
        <v>2.7093150999999999E-3</v>
      </c>
      <c r="CP2061" s="198">
        <v>1.9167097000000001E-4</v>
      </c>
      <c r="CQ2061" s="198">
        <v>0</v>
      </c>
      <c r="CR2061" s="198">
        <v>0</v>
      </c>
      <c r="CS2061" s="197">
        <v>1.0667875E-5</v>
      </c>
      <c r="CT2061" s="198">
        <v>0</v>
      </c>
      <c r="CU2061" s="198">
        <v>0</v>
      </c>
      <c r="CV2061" s="197">
        <v>2.2642508000000001E-5</v>
      </c>
    </row>
    <row r="2062" spans="1:100" ht="14.4">
      <c r="A2062" t="s">
        <v>1938</v>
      </c>
      <c r="B2062" s="85" t="s">
        <v>749</v>
      </c>
      <c r="C2062" s="113" t="str">
        <f t="shared" si="837"/>
        <v>D.120.01.109</v>
      </c>
      <c r="D2062" s="9" t="s">
        <v>149</v>
      </c>
      <c r="E2062" s="112" t="s">
        <v>362</v>
      </c>
      <c r="F2062" s="115" t="str">
        <f t="shared" si="838"/>
        <v>thermo forming - production site</v>
      </c>
      <c r="G2062" s="143">
        <f t="shared" si="839"/>
        <v>0.4069024466666667</v>
      </c>
      <c r="I2062" s="118">
        <f t="shared" si="840"/>
        <v>7.9508829589999996E-2</v>
      </c>
      <c r="K2062" s="161">
        <f t="shared" si="841"/>
        <v>1.6011089500000001E-3</v>
      </c>
      <c r="L2062" s="161">
        <f t="shared" si="842"/>
        <v>5.5535220999999996E-3</v>
      </c>
      <c r="M2062" s="162">
        <f t="shared" si="843"/>
        <v>1.1318831539999999E-2</v>
      </c>
      <c r="N2062" s="161">
        <v>6.1035367E-2</v>
      </c>
      <c r="O2062" s="132">
        <v>2.360764E-3</v>
      </c>
      <c r="P2062" s="132">
        <v>3.1927581E-3</v>
      </c>
      <c r="Q2062" s="132">
        <v>1.3681201E-3</v>
      </c>
      <c r="R2062" s="132">
        <v>2.3298884999999999E-4</v>
      </c>
      <c r="S2062" s="132">
        <v>0</v>
      </c>
      <c r="T2062" s="132">
        <v>0</v>
      </c>
      <c r="U2062" s="132">
        <v>0</v>
      </c>
      <c r="V2062" s="132">
        <v>2.3306453999999999E-4</v>
      </c>
      <c r="W2062" s="132">
        <v>0</v>
      </c>
      <c r="X2062" s="132">
        <v>1.1085767E-2</v>
      </c>
      <c r="Y2062" s="132">
        <v>0</v>
      </c>
      <c r="Z2062" s="132">
        <v>0</v>
      </c>
      <c r="AA2062" s="132">
        <v>0</v>
      </c>
      <c r="AC2062" s="118">
        <f t="shared" si="844"/>
        <v>6.1035367E-2</v>
      </c>
      <c r="AD2062" s="118">
        <f t="shared" si="845"/>
        <v>7.1546310499999996E-3</v>
      </c>
      <c r="AE2062" s="118">
        <f t="shared" si="846"/>
        <v>5.5535220999999996E-3</v>
      </c>
      <c r="AF2062" s="118">
        <f t="shared" si="847"/>
        <v>5.5535220999999996E-3</v>
      </c>
      <c r="AG2062" s="118">
        <f t="shared" si="848"/>
        <v>1.1318831539999999E-2</v>
      </c>
      <c r="AI2062" s="69">
        <v>7.2317055000000003</v>
      </c>
      <c r="AJ2062" s="69">
        <v>4.3695921000000002</v>
      </c>
      <c r="AK2062" s="69">
        <v>1.3773226000000001</v>
      </c>
      <c r="AL2062" s="69">
        <v>0</v>
      </c>
      <c r="AM2062" s="69">
        <v>0.3320342</v>
      </c>
      <c r="AN2062" s="69">
        <v>0.80922472000000001</v>
      </c>
      <c r="AO2062" s="69">
        <v>0.34353182999999998</v>
      </c>
      <c r="AQ2062" s="116">
        <v>7.8061336E-3</v>
      </c>
      <c r="AR2062" s="116">
        <v>7.3359779999999999E-3</v>
      </c>
      <c r="AS2062" s="116">
        <v>3.3399630000000003E-4</v>
      </c>
      <c r="AT2062" s="116">
        <v>1.361593E-4</v>
      </c>
      <c r="AU2062" s="150">
        <f t="shared" si="849"/>
        <v>4.3980683262999999E-7</v>
      </c>
      <c r="AV2062" s="150">
        <f t="shared" si="850"/>
        <v>1.2351934710370002E-9</v>
      </c>
      <c r="AW2062" s="163">
        <f t="shared" si="851"/>
        <v>1.9069929055E-2</v>
      </c>
      <c r="AX2062" s="196">
        <v>3.7760546999999998E-7</v>
      </c>
      <c r="AY2062" s="196">
        <v>1.1393269000000001E-9</v>
      </c>
      <c r="AZ2062" s="196">
        <v>3.1128037000000002E-14</v>
      </c>
      <c r="BA2062" s="108">
        <v>0</v>
      </c>
      <c r="BB2062" s="108">
        <v>0</v>
      </c>
      <c r="BC2062" s="196">
        <v>2.0342963E-10</v>
      </c>
      <c r="BD2062" s="196">
        <v>6.1997933000000005E-8</v>
      </c>
      <c r="BE2062" s="196">
        <v>2.8837827E-11</v>
      </c>
      <c r="BF2062" s="196">
        <v>6.6997615999999995E-11</v>
      </c>
      <c r="BG2062" s="108">
        <v>0</v>
      </c>
      <c r="BH2062" s="108">
        <v>0</v>
      </c>
      <c r="BI2062" s="108">
        <v>0</v>
      </c>
      <c r="BJ2062" s="108">
        <v>0</v>
      </c>
      <c r="BK2062" s="108">
        <v>0</v>
      </c>
      <c r="BL2062" s="108">
        <v>0</v>
      </c>
      <c r="BM2062" s="108">
        <v>0</v>
      </c>
      <c r="BN2062" s="108">
        <v>0</v>
      </c>
      <c r="BO2062" s="196">
        <v>4.7040549999999998E-6</v>
      </c>
      <c r="BP2062" s="108">
        <v>1.9065225000000002E-2</v>
      </c>
      <c r="BQ2062" s="108">
        <v>0</v>
      </c>
      <c r="BR2062" s="108">
        <v>0</v>
      </c>
      <c r="BS2062" s="108">
        <v>0</v>
      </c>
      <c r="BU2062" s="172">
        <v>2.0098017999999999E-5</v>
      </c>
      <c r="BV2062" s="172">
        <v>5.2887641000000001E-7</v>
      </c>
      <c r="BW2062" s="172">
        <v>1.134552E-5</v>
      </c>
      <c r="BX2062" s="69">
        <v>0</v>
      </c>
      <c r="BY2062" s="172">
        <v>5.4599030000000001E-7</v>
      </c>
      <c r="BZ2062" s="172">
        <v>1.3169656000000001E-7</v>
      </c>
      <c r="CA2062" s="69">
        <v>0</v>
      </c>
      <c r="CB2062" s="172">
        <v>1.9988703E-7</v>
      </c>
      <c r="CC2062" s="69">
        <v>0</v>
      </c>
      <c r="CD2062" s="69">
        <v>0</v>
      </c>
      <c r="CE2062" s="69">
        <v>0</v>
      </c>
      <c r="CF2062" s="69">
        <v>0</v>
      </c>
      <c r="CG2062" s="69">
        <v>0</v>
      </c>
      <c r="CH2062" s="172">
        <v>2.8387366E-7</v>
      </c>
      <c r="CI2062" s="172">
        <v>6.9497686000000004E-6</v>
      </c>
      <c r="CJ2062" s="172">
        <v>1.1240584E-7</v>
      </c>
      <c r="CK2062" s="69">
        <v>0</v>
      </c>
      <c r="CM2062" s="198">
        <v>0</v>
      </c>
      <c r="CN2062" s="198">
        <v>0.40690245000000003</v>
      </c>
      <c r="CO2062" s="198">
        <v>5.5417807999999999E-3</v>
      </c>
      <c r="CP2062" s="198">
        <v>3.9205425E-4</v>
      </c>
      <c r="CQ2062" s="198">
        <v>0</v>
      </c>
      <c r="CR2062" s="198">
        <v>0</v>
      </c>
      <c r="CS2062" s="197">
        <v>2.1820653000000001E-5</v>
      </c>
      <c r="CT2062" s="198">
        <v>0</v>
      </c>
      <c r="CU2062" s="198">
        <v>0</v>
      </c>
      <c r="CV2062" s="197">
        <v>4.6314219999999999E-5</v>
      </c>
    </row>
    <row r="2063" spans="1:100" ht="14.4">
      <c r="A2063" t="s">
        <v>4044</v>
      </c>
      <c r="B2063" s="85" t="s">
        <v>749</v>
      </c>
      <c r="C2063" s="113" t="str">
        <f t="shared" si="837"/>
        <v>D.120.01.110</v>
      </c>
      <c r="D2063" s="9" t="s">
        <v>149</v>
      </c>
      <c r="E2063" s="112" t="s">
        <v>362</v>
      </c>
      <c r="F2063" s="115" t="str">
        <f t="shared" si="838"/>
        <v>blow moulding incl. injection moulding of preforms - machine only</v>
      </c>
      <c r="G2063" s="143">
        <f t="shared" si="839"/>
        <v>0.61487480666666672</v>
      </c>
      <c r="I2063" s="118">
        <f t="shared" si="840"/>
        <v>0.12014667597000001</v>
      </c>
      <c r="K2063" s="161">
        <f t="shared" si="841"/>
        <v>2.4194536499999998E-3</v>
      </c>
      <c r="L2063" s="161">
        <f t="shared" si="842"/>
        <v>8.3919888999999994E-3</v>
      </c>
      <c r="M2063" s="162">
        <f t="shared" si="843"/>
        <v>1.7104012420000002E-2</v>
      </c>
      <c r="N2063" s="161">
        <v>9.2231221000000002E-2</v>
      </c>
      <c r="O2063" s="132">
        <v>3.5673766999999999E-3</v>
      </c>
      <c r="P2063" s="132">
        <v>4.8246121999999999E-3</v>
      </c>
      <c r="Q2063" s="132">
        <v>2.0673815999999999E-3</v>
      </c>
      <c r="R2063" s="132">
        <v>3.5207205E-4</v>
      </c>
      <c r="S2063" s="132">
        <v>0</v>
      </c>
      <c r="T2063" s="132">
        <v>0</v>
      </c>
      <c r="U2063" s="132">
        <v>0</v>
      </c>
      <c r="V2063" s="132">
        <v>3.5218641999999999E-4</v>
      </c>
      <c r="W2063" s="132">
        <v>0</v>
      </c>
      <c r="X2063" s="132">
        <v>1.6751826000000001E-2</v>
      </c>
      <c r="Y2063" s="132">
        <v>0</v>
      </c>
      <c r="Z2063" s="132">
        <v>0</v>
      </c>
      <c r="AA2063" s="132">
        <v>0</v>
      </c>
      <c r="AC2063" s="118">
        <f t="shared" si="844"/>
        <v>9.2231221000000002E-2</v>
      </c>
      <c r="AD2063" s="118">
        <f t="shared" si="845"/>
        <v>1.081144255E-2</v>
      </c>
      <c r="AE2063" s="118">
        <f t="shared" si="846"/>
        <v>8.3919888999999994E-3</v>
      </c>
      <c r="AF2063" s="118">
        <f t="shared" si="847"/>
        <v>8.3919888999999994E-3</v>
      </c>
      <c r="AG2063" s="118">
        <f t="shared" si="848"/>
        <v>1.7104012420000002E-2</v>
      </c>
      <c r="AI2063" s="69">
        <v>10.927910000000001</v>
      </c>
      <c r="AJ2063" s="69">
        <v>6.6029391999999998</v>
      </c>
      <c r="AK2063" s="69">
        <v>2.0812875000000002</v>
      </c>
      <c r="AL2063" s="69">
        <v>0</v>
      </c>
      <c r="AM2063" s="69">
        <v>0.50174057000000005</v>
      </c>
      <c r="AN2063" s="69">
        <v>1.2228285000000001</v>
      </c>
      <c r="AO2063" s="69">
        <v>0.51911476000000001</v>
      </c>
      <c r="AQ2063" s="116">
        <v>1.1795935E-2</v>
      </c>
      <c r="AR2063" s="116">
        <v>1.1085477999999999E-2</v>
      </c>
      <c r="AS2063" s="116">
        <v>5.0470552000000002E-4</v>
      </c>
      <c r="AT2063" s="116">
        <v>2.0575182999999999E-4</v>
      </c>
      <c r="AU2063" s="150">
        <f t="shared" si="849"/>
        <v>6.6459699077000001E-7</v>
      </c>
      <c r="AV2063" s="150">
        <f t="shared" si="850"/>
        <v>1.8665145379229999E-9</v>
      </c>
      <c r="AW2063" s="163">
        <f t="shared" si="851"/>
        <v>2.8816782349800001E-2</v>
      </c>
      <c r="AX2063" s="196">
        <v>5.7060381999999997E-7</v>
      </c>
      <c r="AY2063" s="196">
        <v>1.7216495E-9</v>
      </c>
      <c r="AZ2063" s="196">
        <v>4.7037923000000002E-14</v>
      </c>
      <c r="BA2063" s="108">
        <v>0</v>
      </c>
      <c r="BB2063" s="108">
        <v>0</v>
      </c>
      <c r="BC2063" s="196">
        <v>3.0740476999999999E-10</v>
      </c>
      <c r="BD2063" s="196">
        <v>9.3685765999999994E-8</v>
      </c>
      <c r="BE2063" s="196">
        <v>4.3577160000000002E-11</v>
      </c>
      <c r="BF2063" s="196">
        <v>1.0124084E-10</v>
      </c>
      <c r="BG2063" s="108">
        <v>0</v>
      </c>
      <c r="BH2063" s="108">
        <v>0</v>
      </c>
      <c r="BI2063" s="108">
        <v>0</v>
      </c>
      <c r="BJ2063" s="108">
        <v>0</v>
      </c>
      <c r="BK2063" s="108">
        <v>0</v>
      </c>
      <c r="BL2063" s="108">
        <v>0</v>
      </c>
      <c r="BM2063" s="108">
        <v>0</v>
      </c>
      <c r="BN2063" s="108">
        <v>0</v>
      </c>
      <c r="BO2063" s="196">
        <v>7.1083497999999996E-6</v>
      </c>
      <c r="BP2063" s="108">
        <v>2.8809674E-2</v>
      </c>
      <c r="BQ2063" s="108">
        <v>0</v>
      </c>
      <c r="BR2063" s="108">
        <v>0</v>
      </c>
      <c r="BS2063" s="108">
        <v>0</v>
      </c>
      <c r="BU2063" s="172">
        <v>3.0370339E-5</v>
      </c>
      <c r="BV2063" s="172">
        <v>7.9919102000000005E-7</v>
      </c>
      <c r="BW2063" s="172">
        <v>1.7144341E-5</v>
      </c>
      <c r="BX2063" s="69">
        <v>0</v>
      </c>
      <c r="BY2063" s="172">
        <v>8.2505201999999996E-7</v>
      </c>
      <c r="BZ2063" s="172">
        <v>1.9900813E-7</v>
      </c>
      <c r="CA2063" s="69">
        <v>0</v>
      </c>
      <c r="CB2063" s="172">
        <v>3.0205151000000001E-7</v>
      </c>
      <c r="CC2063" s="69">
        <v>0</v>
      </c>
      <c r="CD2063" s="69">
        <v>0</v>
      </c>
      <c r="CE2063" s="69">
        <v>0</v>
      </c>
      <c r="CF2063" s="69">
        <v>0</v>
      </c>
      <c r="CG2063" s="69">
        <v>0</v>
      </c>
      <c r="CH2063" s="172">
        <v>4.2896463999999999E-7</v>
      </c>
      <c r="CI2063" s="172">
        <v>1.0501873E-5</v>
      </c>
      <c r="CJ2063" s="172">
        <v>1.6985770999999999E-7</v>
      </c>
      <c r="CK2063" s="69">
        <v>0</v>
      </c>
      <c r="CM2063" s="198">
        <v>0</v>
      </c>
      <c r="CN2063" s="198">
        <v>0.61487480999999999</v>
      </c>
      <c r="CO2063" s="198">
        <v>8.3742464999999999E-3</v>
      </c>
      <c r="CP2063" s="198">
        <v>5.9243754000000003E-4</v>
      </c>
      <c r="CQ2063" s="198">
        <v>0</v>
      </c>
      <c r="CR2063" s="198">
        <v>0</v>
      </c>
      <c r="CS2063" s="197">
        <v>3.2973431999999999E-5</v>
      </c>
      <c r="CT2063" s="198">
        <v>0</v>
      </c>
      <c r="CU2063" s="198">
        <v>0</v>
      </c>
      <c r="CV2063" s="197">
        <v>6.9985933E-5</v>
      </c>
    </row>
    <row r="2064" spans="1:100" ht="14.4">
      <c r="A2064" t="s">
        <v>4045</v>
      </c>
      <c r="B2064" s="85" t="s">
        <v>749</v>
      </c>
      <c r="C2064" s="113" t="str">
        <f t="shared" si="837"/>
        <v>D.120.01.111</v>
      </c>
      <c r="D2064" s="9" t="s">
        <v>149</v>
      </c>
      <c r="E2064" s="112" t="s">
        <v>362</v>
      </c>
      <c r="F2064" s="115" t="str">
        <f t="shared" si="838"/>
        <v>blow moulding incl. injection moulding of preforms - production site</v>
      </c>
      <c r="G2064" s="143">
        <f t="shared" si="839"/>
        <v>1.3472992000000001</v>
      </c>
      <c r="I2064" s="118">
        <f t="shared" si="840"/>
        <v>0.26326256828</v>
      </c>
      <c r="K2064" s="161">
        <f t="shared" si="841"/>
        <v>5.3014497800000001E-3</v>
      </c>
      <c r="L2064" s="161">
        <f t="shared" si="842"/>
        <v>1.8388328900000001E-2</v>
      </c>
      <c r="M2064" s="162">
        <f t="shared" si="843"/>
        <v>3.7477909599999998E-2</v>
      </c>
      <c r="N2064" s="161">
        <v>0.20209488</v>
      </c>
      <c r="O2064" s="132">
        <v>7.8167519000000001E-3</v>
      </c>
      <c r="P2064" s="132">
        <v>1.0571577E-2</v>
      </c>
      <c r="Q2064" s="132">
        <v>4.5299978000000003E-3</v>
      </c>
      <c r="R2064" s="132">
        <v>7.7145198000000002E-4</v>
      </c>
      <c r="S2064" s="132">
        <v>0</v>
      </c>
      <c r="T2064" s="132">
        <v>0</v>
      </c>
      <c r="U2064" s="132">
        <v>0</v>
      </c>
      <c r="V2064" s="132">
        <v>7.7170259999999997E-4</v>
      </c>
      <c r="W2064" s="132">
        <v>0</v>
      </c>
      <c r="X2064" s="132">
        <v>3.6706206999999998E-2</v>
      </c>
      <c r="Y2064" s="132">
        <v>0</v>
      </c>
      <c r="Z2064" s="132">
        <v>0</v>
      </c>
      <c r="AA2064" s="132">
        <v>0</v>
      </c>
      <c r="AC2064" s="118">
        <f t="shared" si="844"/>
        <v>0.20209488</v>
      </c>
      <c r="AD2064" s="118">
        <f t="shared" si="845"/>
        <v>2.3689778680000002E-2</v>
      </c>
      <c r="AE2064" s="118">
        <f t="shared" si="846"/>
        <v>1.8388328900000001E-2</v>
      </c>
      <c r="AF2064" s="118">
        <f t="shared" si="847"/>
        <v>1.8388328900000001E-2</v>
      </c>
      <c r="AG2064" s="118">
        <f t="shared" si="848"/>
        <v>3.7477909599999998E-2</v>
      </c>
      <c r="AI2064" s="69">
        <v>23.944980000000001</v>
      </c>
      <c r="AJ2064" s="69">
        <v>14.468204999999999</v>
      </c>
      <c r="AK2064" s="69">
        <v>4.5604681999999999</v>
      </c>
      <c r="AL2064" s="69">
        <v>0</v>
      </c>
      <c r="AM2064" s="69">
        <v>1.0994021</v>
      </c>
      <c r="AN2064" s="69">
        <v>2.6794329000000001</v>
      </c>
      <c r="AO2064" s="69">
        <v>1.1374721000000001</v>
      </c>
      <c r="AQ2064" s="116">
        <v>2.5846976000000001E-2</v>
      </c>
      <c r="AR2064" s="116">
        <v>2.4290237999999999E-2</v>
      </c>
      <c r="AS2064" s="116">
        <v>1.1058989E-3</v>
      </c>
      <c r="AT2064" s="116">
        <v>4.5083855999999999E-4</v>
      </c>
      <c r="AU2064" s="150">
        <f t="shared" si="849"/>
        <v>1.4562493281100001E-6</v>
      </c>
      <c r="AV2064" s="150">
        <f t="shared" si="850"/>
        <v>4.0898626663900005E-9</v>
      </c>
      <c r="AW2064" s="163">
        <f t="shared" si="851"/>
        <v>6.3142655648999998E-2</v>
      </c>
      <c r="AX2064" s="196">
        <v>1.2502936999999999E-6</v>
      </c>
      <c r="AY2064" s="196">
        <v>3.7724378000000004E-9</v>
      </c>
      <c r="AZ2064" s="196">
        <v>1.0306839E-13</v>
      </c>
      <c r="BA2064" s="108">
        <v>0</v>
      </c>
      <c r="BB2064" s="108">
        <v>0</v>
      </c>
      <c r="BC2064" s="196">
        <v>6.7357811000000002E-10</v>
      </c>
      <c r="BD2064" s="196">
        <v>2.0528204999999999E-7</v>
      </c>
      <c r="BE2064" s="196">
        <v>9.5485247999999995E-11</v>
      </c>
      <c r="BF2064" s="196">
        <v>2.2183654999999999E-10</v>
      </c>
      <c r="BG2064" s="108">
        <v>0</v>
      </c>
      <c r="BH2064" s="108">
        <v>0</v>
      </c>
      <c r="BI2064" s="108">
        <v>0</v>
      </c>
      <c r="BJ2064" s="108">
        <v>0</v>
      </c>
      <c r="BK2064" s="108">
        <v>0</v>
      </c>
      <c r="BL2064" s="108">
        <v>0</v>
      </c>
      <c r="BM2064" s="108">
        <v>0</v>
      </c>
      <c r="BN2064" s="108">
        <v>0</v>
      </c>
      <c r="BO2064" s="196">
        <v>1.5575649000000001E-5</v>
      </c>
      <c r="BP2064" s="108">
        <v>6.3127080000000002E-2</v>
      </c>
      <c r="BQ2064" s="108">
        <v>0</v>
      </c>
      <c r="BR2064" s="108">
        <v>0</v>
      </c>
      <c r="BS2064" s="108">
        <v>0</v>
      </c>
      <c r="BU2064" s="172">
        <v>6.6546772000000001E-5</v>
      </c>
      <c r="BV2064" s="172">
        <v>1.7511684999999999E-6</v>
      </c>
      <c r="BW2064" s="172">
        <v>3.7566276999999997E-5</v>
      </c>
      <c r="BX2064" s="69">
        <v>0</v>
      </c>
      <c r="BY2064" s="172">
        <v>1.8078346E-6</v>
      </c>
      <c r="BZ2064" s="172">
        <v>4.3606193000000001E-7</v>
      </c>
      <c r="CA2064" s="69">
        <v>0</v>
      </c>
      <c r="CB2064" s="172">
        <v>6.6184816999999999E-7</v>
      </c>
      <c r="CC2064" s="69">
        <v>0</v>
      </c>
      <c r="CD2064" s="69">
        <v>0</v>
      </c>
      <c r="CE2064" s="69">
        <v>0</v>
      </c>
      <c r="CF2064" s="69">
        <v>0</v>
      </c>
      <c r="CG2064" s="69">
        <v>0</v>
      </c>
      <c r="CH2064" s="172">
        <v>9.3993722000000001E-7</v>
      </c>
      <c r="CI2064" s="172">
        <v>2.3011456000000001E-5</v>
      </c>
      <c r="CJ2064" s="172">
        <v>3.7218822E-7</v>
      </c>
      <c r="CK2064" s="69">
        <v>0</v>
      </c>
      <c r="CM2064" s="198">
        <v>0</v>
      </c>
      <c r="CN2064" s="198">
        <v>1.3472991999999999</v>
      </c>
      <c r="CO2064" s="198">
        <v>1.8349451999999999E-2</v>
      </c>
      <c r="CP2064" s="198">
        <v>1.2981352E-3</v>
      </c>
      <c r="CQ2064" s="198">
        <v>0</v>
      </c>
      <c r="CR2064" s="198">
        <v>0</v>
      </c>
      <c r="CS2064" s="197">
        <v>7.2250608000000004E-5</v>
      </c>
      <c r="CT2064" s="198">
        <v>0</v>
      </c>
      <c r="CU2064" s="198">
        <v>0</v>
      </c>
      <c r="CV2064" s="198">
        <v>1.5335153E-4</v>
      </c>
    </row>
    <row r="2065" spans="1:100" ht="14.4">
      <c r="B2065" s="85"/>
      <c r="C2065" s="113"/>
      <c r="D2065" s="1" t="s">
        <v>150</v>
      </c>
      <c r="E2065" s="112"/>
      <c r="AC2065" s="142"/>
      <c r="AD2065" s="142"/>
      <c r="AE2065" s="142"/>
      <c r="AF2065" s="142"/>
      <c r="AG2065" s="142"/>
      <c r="AU2065" s="86"/>
      <c r="AV2065" s="86"/>
      <c r="AW2065" s="86"/>
      <c r="AX2065" s="3"/>
      <c r="AY2065" s="3"/>
      <c r="AZ2065" s="3"/>
      <c r="BC2065" s="3"/>
      <c r="BD2065" s="3"/>
      <c r="BE2065" s="3"/>
      <c r="BF2065" s="3"/>
      <c r="BO2065" s="3"/>
      <c r="BU2065" s="3"/>
      <c r="BV2065" s="3"/>
      <c r="BW2065" s="3"/>
      <c r="BY2065" s="3"/>
      <c r="BZ2065" s="3"/>
      <c r="CB2065" s="3"/>
      <c r="CH2065" s="3"/>
      <c r="CI2065" s="3"/>
      <c r="CJ2065" s="3"/>
      <c r="CS2065" s="3"/>
    </row>
    <row r="2066" spans="1:100" ht="14.4">
      <c r="A2066" t="s">
        <v>942</v>
      </c>
      <c r="B2066" s="85" t="s">
        <v>816</v>
      </c>
      <c r="C2066" s="113" t="str">
        <f t="shared" ref="C2066:C2069" si="852">MID(A2066,1,12)</f>
        <v>D.140.01.101</v>
      </c>
      <c r="D2066" s="9" t="s">
        <v>150</v>
      </c>
      <c r="E2066" s="112" t="s">
        <v>1174</v>
      </c>
      <c r="F2066" s="115" t="str">
        <f t="shared" ref="F2066:F2069" si="853">MID(A2066, 21,85)</f>
        <v>Chain sawing</v>
      </c>
      <c r="G2066" s="143">
        <f t="shared" si="839"/>
        <v>7.4062553333333341E-4</v>
      </c>
      <c r="I2066" s="118">
        <f t="shared" si="840"/>
        <v>1.9050406900899999E-4</v>
      </c>
      <c r="K2066" s="161">
        <f t="shared" si="841"/>
        <v>6.9857654509999994E-6</v>
      </c>
      <c r="L2066" s="161">
        <f t="shared" si="842"/>
        <v>1.4858574306999998E-5</v>
      </c>
      <c r="M2066" s="162">
        <f t="shared" si="843"/>
        <v>5.7565899251E-5</v>
      </c>
      <c r="N2066" s="161">
        <v>1.1109383000000001E-4</v>
      </c>
      <c r="O2066" s="164">
        <v>6.6581733000000002E-6</v>
      </c>
      <c r="P2066" s="164">
        <v>6.5457545999999997E-6</v>
      </c>
      <c r="Q2066" s="164">
        <v>6.5788639999999997E-6</v>
      </c>
      <c r="R2066" s="164">
        <v>2.7616201999999997E-7</v>
      </c>
      <c r="S2066" s="164">
        <v>1.5702891E-8</v>
      </c>
      <c r="T2066" s="164">
        <v>1.1503654E-7</v>
      </c>
      <c r="U2066" s="164">
        <v>1.6251222E-6</v>
      </c>
      <c r="V2066" s="164">
        <v>5.5067251000000003E-8</v>
      </c>
      <c r="W2066" s="132">
        <v>0</v>
      </c>
      <c r="X2066" s="164">
        <v>5.7510831999999999E-5</v>
      </c>
      <c r="Y2066" s="164">
        <v>2.9524207E-8</v>
      </c>
      <c r="Z2066" s="132">
        <v>0</v>
      </c>
      <c r="AA2066" s="132">
        <v>0</v>
      </c>
      <c r="AC2066" s="118">
        <f t="shared" si="844"/>
        <v>1.1109383000000001E-4</v>
      </c>
      <c r="AD2066" s="118">
        <f t="shared" si="845"/>
        <v>2.1814815551000002E-5</v>
      </c>
      <c r="AE2066" s="118">
        <f t="shared" si="846"/>
        <v>1.4829050099999998E-5</v>
      </c>
      <c r="AF2066" s="118">
        <f t="shared" si="847"/>
        <v>1.4858574307E-5</v>
      </c>
      <c r="AG2066" s="118">
        <f t="shared" si="848"/>
        <v>5.7565899251E-5</v>
      </c>
      <c r="AI2066" s="69">
        <v>1.1316366E-2</v>
      </c>
      <c r="AJ2066" s="69">
        <v>1.0994818E-2</v>
      </c>
      <c r="AK2066" s="172">
        <v>4.1373174999999997E-5</v>
      </c>
      <c r="AL2066" s="69">
        <v>0</v>
      </c>
      <c r="AM2066" s="172">
        <v>1.4676611999999999E-7</v>
      </c>
      <c r="AN2066" s="69">
        <v>2.7012491E-4</v>
      </c>
      <c r="AO2066" s="172">
        <v>9.9036773999999999E-6</v>
      </c>
      <c r="AQ2066" s="199">
        <v>1.5629016999999999E-5</v>
      </c>
      <c r="AR2066" s="199">
        <v>1.4208996E-5</v>
      </c>
      <c r="AS2066" s="199">
        <v>6.3495808000000004E-7</v>
      </c>
      <c r="AT2066" s="199">
        <v>7.8506299000000001E-7</v>
      </c>
      <c r="AU2066" s="150">
        <f t="shared" si="849"/>
        <v>8.5185829482979999E-10</v>
      </c>
      <c r="AV2066" s="150">
        <f t="shared" si="850"/>
        <v>2.3482177761502001E-12</v>
      </c>
      <c r="AW2066" s="163">
        <f t="shared" si="851"/>
        <v>1.09952800049E-4</v>
      </c>
      <c r="AX2066" s="196">
        <v>6.8730052000000004E-10</v>
      </c>
      <c r="AY2066" s="196">
        <v>2.0737515999999998E-12</v>
      </c>
      <c r="AZ2066" s="196">
        <v>5.6657854999999997E-17</v>
      </c>
      <c r="BA2066" s="108">
        <v>0</v>
      </c>
      <c r="BB2066" s="108">
        <v>0</v>
      </c>
      <c r="BC2066" s="196">
        <v>5.9074080000000002E-13</v>
      </c>
      <c r="BD2066" s="196">
        <v>1.6369503999999999E-10</v>
      </c>
      <c r="BE2066" s="196">
        <v>9.1093057999999998E-14</v>
      </c>
      <c r="BF2066" s="196">
        <v>1.8323932999999999E-13</v>
      </c>
      <c r="BG2066" s="108">
        <v>0</v>
      </c>
      <c r="BH2066" s="108">
        <v>0</v>
      </c>
      <c r="BI2066" s="196">
        <v>6.5537431999999997E-17</v>
      </c>
      <c r="BJ2066" s="196">
        <v>9.7584048000000002E-18</v>
      </c>
      <c r="BK2066" s="196">
        <v>1.8344584E-18</v>
      </c>
      <c r="BL2066" s="196">
        <v>6.6373397999999999E-15</v>
      </c>
      <c r="BM2066" s="196">
        <v>2.6535669000000002E-13</v>
      </c>
      <c r="BN2066" s="108">
        <v>0</v>
      </c>
      <c r="BO2066" s="196">
        <v>4.6200490000000001E-9</v>
      </c>
      <c r="BP2066" s="108">
        <v>1.0994818E-4</v>
      </c>
      <c r="BQ2066" s="108">
        <v>0</v>
      </c>
      <c r="BR2066" s="108">
        <v>0</v>
      </c>
      <c r="BS2066" s="108">
        <v>0</v>
      </c>
      <c r="BU2066" s="172">
        <v>3.9218055999999999E-8</v>
      </c>
      <c r="BV2066" s="172">
        <v>1.4297501E-9</v>
      </c>
      <c r="BW2066" s="172">
        <v>2.0650606000000001E-8</v>
      </c>
      <c r="BX2066" s="172">
        <v>1.9189824999999999E-10</v>
      </c>
      <c r="BY2066" s="172">
        <v>1.1808609000000001E-9</v>
      </c>
      <c r="BZ2066" s="172">
        <v>3.2728726000000001E-10</v>
      </c>
      <c r="CA2066" s="69">
        <v>0</v>
      </c>
      <c r="CB2066" s="172">
        <v>4.9675162000000005E-10</v>
      </c>
      <c r="CC2066" s="172">
        <v>2.8425628999999999E-11</v>
      </c>
      <c r="CD2066" s="172">
        <v>1.3657394999999999E-10</v>
      </c>
      <c r="CE2066" s="69">
        <v>0</v>
      </c>
      <c r="CF2066" s="69">
        <v>0</v>
      </c>
      <c r="CG2066" s="69">
        <v>0</v>
      </c>
      <c r="CH2066" s="172">
        <v>1.3206205000000001E-9</v>
      </c>
      <c r="CI2066" s="172">
        <v>1.3455283E-8</v>
      </c>
      <c r="CJ2066" s="172">
        <v>7.7530905999999996E-19</v>
      </c>
      <c r="CK2066" s="69">
        <v>0</v>
      </c>
      <c r="CM2066" s="198">
        <v>0</v>
      </c>
      <c r="CN2066" s="198">
        <v>7.4062556E-4</v>
      </c>
      <c r="CO2066" s="197">
        <v>1.9952477999999999E-5</v>
      </c>
      <c r="CP2066" s="197">
        <v>1.0532778000000001E-6</v>
      </c>
      <c r="CQ2066" s="197">
        <v>3.0941029000000003E-14</v>
      </c>
      <c r="CR2066" s="197">
        <v>3.8413836999999996E-12</v>
      </c>
      <c r="CS2066" s="197">
        <v>9.1006935999999995E-8</v>
      </c>
      <c r="CT2066" s="197">
        <v>8.1465955000000003E-6</v>
      </c>
      <c r="CU2066" s="198">
        <v>0</v>
      </c>
      <c r="CV2066" s="197">
        <v>1.1509833E-7</v>
      </c>
    </row>
    <row r="2067" spans="1:100" ht="14.4">
      <c r="A2067" t="s">
        <v>943</v>
      </c>
      <c r="B2067" s="85" t="s">
        <v>816</v>
      </c>
      <c r="C2067" s="113" t="str">
        <f t="shared" si="852"/>
        <v>D.140.01.102</v>
      </c>
      <c r="D2067" s="9" t="s">
        <v>150</v>
      </c>
      <c r="E2067" s="112" t="s">
        <v>1174</v>
      </c>
      <c r="F2067" s="115" t="str">
        <f t="shared" si="853"/>
        <v>Power sawing (petrol)</v>
      </c>
      <c r="G2067" s="143">
        <f t="shared" si="839"/>
        <v>2.3670282666666668E-3</v>
      </c>
      <c r="I2067" s="118">
        <f t="shared" si="840"/>
        <v>5.8523491285300002E-4</v>
      </c>
      <c r="K2067" s="161">
        <f t="shared" si="841"/>
        <v>1.0618024009999999E-5</v>
      </c>
      <c r="L2067" s="161">
        <f t="shared" si="842"/>
        <v>2.8969740893E-5</v>
      </c>
      <c r="M2067" s="162">
        <f t="shared" si="843"/>
        <v>1.9059290795000002E-4</v>
      </c>
      <c r="N2067" s="161">
        <v>3.5505424000000001E-4</v>
      </c>
      <c r="O2067" s="164">
        <v>1.7322083000000002E-5</v>
      </c>
      <c r="P2067" s="164">
        <v>7.409571E-6</v>
      </c>
      <c r="Q2067" s="164">
        <v>9.4313458999999999E-6</v>
      </c>
      <c r="R2067" s="164">
        <v>8.0847670999999997E-7</v>
      </c>
      <c r="S2067" s="164">
        <v>4.6579720000000001E-8</v>
      </c>
      <c r="T2067" s="164">
        <v>3.3162168000000001E-7</v>
      </c>
      <c r="U2067" s="164">
        <v>4.1616056000000001E-6</v>
      </c>
      <c r="V2067" s="164">
        <v>1.6961795000000001E-7</v>
      </c>
      <c r="W2067" s="132">
        <v>0</v>
      </c>
      <c r="X2067" s="132">
        <v>1.9042329000000001E-4</v>
      </c>
      <c r="Y2067" s="164">
        <v>7.6481292999999999E-8</v>
      </c>
      <c r="Z2067" s="132">
        <v>0</v>
      </c>
      <c r="AA2067" s="132">
        <v>0</v>
      </c>
      <c r="AC2067" s="118">
        <f t="shared" si="844"/>
        <v>3.5505424000000001E-4</v>
      </c>
      <c r="AD2067" s="118">
        <f t="shared" si="845"/>
        <v>3.9511283610000002E-5</v>
      </c>
      <c r="AE2067" s="118">
        <f t="shared" si="846"/>
        <v>2.8893259600000001E-5</v>
      </c>
      <c r="AF2067" s="118">
        <f t="shared" si="847"/>
        <v>2.8969740893E-5</v>
      </c>
      <c r="AG2067" s="118">
        <f t="shared" si="848"/>
        <v>1.9059290795000002E-4</v>
      </c>
      <c r="AI2067" s="69">
        <v>3.4526526000000002E-2</v>
      </c>
      <c r="AJ2067" s="69">
        <v>3.3676020000000001E-2</v>
      </c>
      <c r="AK2067" s="69">
        <v>1.2389228999999999E-4</v>
      </c>
      <c r="AL2067" s="69">
        <v>0</v>
      </c>
      <c r="AM2067" s="69">
        <v>0</v>
      </c>
      <c r="AN2067" s="69">
        <v>6.9589996E-4</v>
      </c>
      <c r="AO2067" s="172">
        <v>3.0714640999999998E-5</v>
      </c>
      <c r="AQ2067" s="199">
        <v>4.6417732999999998E-5</v>
      </c>
      <c r="AR2067" s="199">
        <v>4.2114194000000001E-5</v>
      </c>
      <c r="AS2067" s="199">
        <v>1.907157E-6</v>
      </c>
      <c r="AT2067" s="199">
        <v>2.3963815999999998E-6</v>
      </c>
      <c r="AU2067" s="150">
        <f t="shared" si="849"/>
        <v>2.5248317450290002E-9</v>
      </c>
      <c r="AV2067" s="150">
        <f t="shared" si="850"/>
        <v>7.0530955158699998E-12</v>
      </c>
      <c r="AW2067" s="163">
        <f t="shared" si="851"/>
        <v>3.3562767193599997E-4</v>
      </c>
      <c r="AX2067" s="196">
        <v>2.1966021999999999E-9</v>
      </c>
      <c r="AY2067" s="196">
        <v>6.6276791000000002E-12</v>
      </c>
      <c r="AZ2067" s="196">
        <v>1.8107766E-16</v>
      </c>
      <c r="BA2067" s="108">
        <v>0</v>
      </c>
      <c r="BB2067" s="108">
        <v>0</v>
      </c>
      <c r="BC2067" s="196">
        <v>2.5273541E-13</v>
      </c>
      <c r="BD2067" s="196">
        <v>3.2726715000000002E-10</v>
      </c>
      <c r="BE2067" s="196">
        <v>5.7636001999999995E-14</v>
      </c>
      <c r="BF2067" s="196">
        <v>3.6644031999999999E-13</v>
      </c>
      <c r="BG2067" s="108">
        <v>0</v>
      </c>
      <c r="BH2067" s="108">
        <v>0</v>
      </c>
      <c r="BI2067" s="196">
        <v>1.8892772000000001E-16</v>
      </c>
      <c r="BJ2067" s="196">
        <v>8.2106385999999997E-16</v>
      </c>
      <c r="BK2067" s="196">
        <v>1.4902463000000001E-16</v>
      </c>
      <c r="BL2067" s="196">
        <v>1.8050429000000001E-14</v>
      </c>
      <c r="BM2067" s="196">
        <v>6.9160918999999998E-13</v>
      </c>
      <c r="BN2067" s="108">
        <v>0</v>
      </c>
      <c r="BO2067" s="196">
        <v>1.4461936E-8</v>
      </c>
      <c r="BP2067" s="108">
        <v>3.3561320999999999E-4</v>
      </c>
      <c r="BQ2067" s="108">
        <v>0</v>
      </c>
      <c r="BR2067" s="108">
        <v>0</v>
      </c>
      <c r="BS2067" s="108">
        <v>0</v>
      </c>
      <c r="BU2067" s="172">
        <v>1.1535594999999999E-7</v>
      </c>
      <c r="BV2067" s="172">
        <v>2.5263503000000002E-9</v>
      </c>
      <c r="BW2067" s="172">
        <v>6.5999028000000003E-8</v>
      </c>
      <c r="BX2067" s="172">
        <v>4.9203428000000005E-10</v>
      </c>
      <c r="BY2067" s="172">
        <v>2.8046930999999999E-9</v>
      </c>
      <c r="BZ2067" s="69">
        <v>0</v>
      </c>
      <c r="CA2067" s="69">
        <v>0</v>
      </c>
      <c r="CB2067" s="69">
        <v>0</v>
      </c>
      <c r="CC2067" s="172">
        <v>8.3124986000000002E-11</v>
      </c>
      <c r="CD2067" s="172">
        <v>3.7608733999999998E-10</v>
      </c>
      <c r="CE2067" s="69">
        <v>0</v>
      </c>
      <c r="CF2067" s="69">
        <v>0</v>
      </c>
      <c r="CG2067" s="69">
        <v>0</v>
      </c>
      <c r="CH2067" s="172">
        <v>1.9668463000000002E-9</v>
      </c>
      <c r="CI2067" s="172">
        <v>4.1107787000000001E-8</v>
      </c>
      <c r="CJ2067" s="172">
        <v>2.3881042000000001E-18</v>
      </c>
      <c r="CK2067" s="69">
        <v>0</v>
      </c>
      <c r="CM2067" s="198">
        <v>0</v>
      </c>
      <c r="CN2067" s="198">
        <v>2.3670282999999999E-3</v>
      </c>
      <c r="CO2067" s="198">
        <v>0</v>
      </c>
      <c r="CP2067" s="197">
        <v>1.7284921E-6</v>
      </c>
      <c r="CQ2067" s="197">
        <v>8.8779626000000006E-14</v>
      </c>
      <c r="CR2067" s="197">
        <v>1.0965027999999999E-11</v>
      </c>
      <c r="CS2067" s="197">
        <v>1.2579156999999999E-7</v>
      </c>
      <c r="CT2067" s="198">
        <v>4.1322674999999998E-4</v>
      </c>
      <c r="CU2067" s="198">
        <v>0</v>
      </c>
      <c r="CV2067" s="198">
        <v>0</v>
      </c>
    </row>
    <row r="2068" spans="1:100" ht="14.4">
      <c r="A2068" t="s">
        <v>944</v>
      </c>
      <c r="B2068" s="85" t="s">
        <v>816</v>
      </c>
      <c r="C2068" s="113" t="str">
        <f t="shared" si="852"/>
        <v>D.140.01.103</v>
      </c>
      <c r="D2068" s="9" t="s">
        <v>150</v>
      </c>
      <c r="E2068" s="112" t="s">
        <v>362</v>
      </c>
      <c r="F2068" s="115" t="str">
        <f t="shared" si="853"/>
        <v>Shaving hardwood per kg dry mass removed</v>
      </c>
      <c r="G2068" s="143">
        <f t="shared" si="839"/>
        <v>0.75352306666666669</v>
      </c>
      <c r="I2068" s="118">
        <f t="shared" si="840"/>
        <v>0.14723857675000002</v>
      </c>
      <c r="K2068" s="161">
        <f t="shared" si="841"/>
        <v>2.9650166400000001E-3</v>
      </c>
      <c r="L2068" s="161">
        <f t="shared" si="842"/>
        <v>1.0284300099999999E-2</v>
      </c>
      <c r="M2068" s="162">
        <f t="shared" si="843"/>
        <v>2.0960800010000002E-2</v>
      </c>
      <c r="N2068" s="161">
        <v>0.11302846</v>
      </c>
      <c r="O2068" s="132">
        <v>4.3717851999999996E-3</v>
      </c>
      <c r="P2068" s="132">
        <v>5.9125148999999997E-3</v>
      </c>
      <c r="Q2068" s="132">
        <v>2.5335558000000001E-3</v>
      </c>
      <c r="R2068" s="132">
        <v>4.3146084E-4</v>
      </c>
      <c r="S2068" s="132">
        <v>0</v>
      </c>
      <c r="T2068" s="132">
        <v>0</v>
      </c>
      <c r="U2068" s="132">
        <v>0</v>
      </c>
      <c r="V2068" s="132">
        <v>4.3160101E-4</v>
      </c>
      <c r="W2068" s="132">
        <v>0</v>
      </c>
      <c r="X2068" s="132">
        <v>2.0529199000000001E-2</v>
      </c>
      <c r="Y2068" s="132">
        <v>0</v>
      </c>
      <c r="Z2068" s="132">
        <v>0</v>
      </c>
      <c r="AA2068" s="132">
        <v>0</v>
      </c>
      <c r="AC2068" s="118">
        <f t="shared" si="844"/>
        <v>0.11302846</v>
      </c>
      <c r="AD2068" s="118">
        <f t="shared" si="845"/>
        <v>1.3249316739999999E-2</v>
      </c>
      <c r="AE2068" s="118">
        <f t="shared" si="846"/>
        <v>1.0284300099999999E-2</v>
      </c>
      <c r="AF2068" s="118">
        <f t="shared" si="847"/>
        <v>1.0284300099999999E-2</v>
      </c>
      <c r="AG2068" s="118">
        <f t="shared" si="848"/>
        <v>2.0960800010000002E-2</v>
      </c>
      <c r="AI2068" s="69">
        <v>13.392047</v>
      </c>
      <c r="AJ2068" s="69">
        <v>8.0918372999999999</v>
      </c>
      <c r="AK2068" s="69">
        <v>2.5505974</v>
      </c>
      <c r="AL2068" s="69">
        <v>0</v>
      </c>
      <c r="AM2068" s="69">
        <v>0.61487813999999996</v>
      </c>
      <c r="AN2068" s="69">
        <v>1.4985643</v>
      </c>
      <c r="AO2068" s="69">
        <v>0.63617005000000004</v>
      </c>
      <c r="AQ2068" s="116">
        <v>1.4455803E-2</v>
      </c>
      <c r="AR2068" s="116">
        <v>1.3585144E-2</v>
      </c>
      <c r="AS2068" s="116">
        <v>6.1851167000000001E-4</v>
      </c>
      <c r="AT2068" s="116">
        <v>2.5214684999999999E-4</v>
      </c>
      <c r="AU2068" s="150">
        <f t="shared" si="849"/>
        <v>8.1445710154000004E-7</v>
      </c>
      <c r="AV2068" s="150">
        <f t="shared" si="850"/>
        <v>2.2873951875130005E-9</v>
      </c>
      <c r="AW2068" s="163">
        <f t="shared" si="851"/>
        <v>3.5314684212999999E-2</v>
      </c>
      <c r="AX2068" s="196">
        <v>6.9926939000000005E-7</v>
      </c>
      <c r="AY2068" s="196">
        <v>2.1098645000000002E-9</v>
      </c>
      <c r="AZ2068" s="196">
        <v>5.7644512999999996E-14</v>
      </c>
      <c r="BA2068" s="108">
        <v>0</v>
      </c>
      <c r="BB2068" s="108">
        <v>0</v>
      </c>
      <c r="BC2068" s="196">
        <v>3.7672154E-10</v>
      </c>
      <c r="BD2068" s="196">
        <v>1.1481099E-7</v>
      </c>
      <c r="BE2068" s="196">
        <v>5.3403382999999999E-11</v>
      </c>
      <c r="BF2068" s="196">
        <v>1.2406966E-10</v>
      </c>
      <c r="BG2068" s="108">
        <v>0</v>
      </c>
      <c r="BH2068" s="108">
        <v>0</v>
      </c>
      <c r="BI2068" s="108">
        <v>0</v>
      </c>
      <c r="BJ2068" s="108">
        <v>0</v>
      </c>
      <c r="BK2068" s="108">
        <v>0</v>
      </c>
      <c r="BL2068" s="108">
        <v>0</v>
      </c>
      <c r="BM2068" s="108">
        <v>0</v>
      </c>
      <c r="BN2068" s="108">
        <v>0</v>
      </c>
      <c r="BO2068" s="196">
        <v>8.7112129999999994E-6</v>
      </c>
      <c r="BP2068" s="108">
        <v>3.5305972999999997E-2</v>
      </c>
      <c r="BQ2068" s="108">
        <v>0</v>
      </c>
      <c r="BR2068" s="108">
        <v>0</v>
      </c>
      <c r="BS2068" s="108">
        <v>0</v>
      </c>
      <c r="BU2068" s="172">
        <v>3.7218551999999998E-5</v>
      </c>
      <c r="BV2068" s="172">
        <v>9.7940075000000007E-7</v>
      </c>
      <c r="BW2068" s="172">
        <v>2.1010222000000001E-5</v>
      </c>
      <c r="BX2068" s="69">
        <v>0</v>
      </c>
      <c r="BY2068" s="172">
        <v>1.0110932000000001E-6</v>
      </c>
      <c r="BZ2068" s="172">
        <v>2.4388250999999998E-7</v>
      </c>
      <c r="CA2068" s="69">
        <v>0</v>
      </c>
      <c r="CB2068" s="172">
        <v>3.7016116999999998E-7</v>
      </c>
      <c r="CC2068" s="69">
        <v>0</v>
      </c>
      <c r="CD2068" s="69">
        <v>0</v>
      </c>
      <c r="CE2068" s="69">
        <v>0</v>
      </c>
      <c r="CF2068" s="69">
        <v>0</v>
      </c>
      <c r="CG2068" s="69">
        <v>0</v>
      </c>
      <c r="CH2068" s="172">
        <v>5.2569195999999995E-7</v>
      </c>
      <c r="CI2068" s="172">
        <v>1.2869942E-5</v>
      </c>
      <c r="CJ2068" s="172">
        <v>2.0815895999999999E-7</v>
      </c>
      <c r="CK2068" s="69">
        <v>0</v>
      </c>
      <c r="CM2068" s="198">
        <v>0</v>
      </c>
      <c r="CN2068" s="198">
        <v>0.75352304999999997</v>
      </c>
      <c r="CO2068" s="198">
        <v>1.0262557E-2</v>
      </c>
      <c r="CP2068" s="198">
        <v>7.2602639999999998E-4</v>
      </c>
      <c r="CQ2068" s="198">
        <v>0</v>
      </c>
      <c r="CR2068" s="198">
        <v>0</v>
      </c>
      <c r="CS2068" s="197">
        <v>4.0408616999999998E-5</v>
      </c>
      <c r="CT2068" s="198">
        <v>0</v>
      </c>
      <c r="CU2068" s="198">
        <v>0</v>
      </c>
      <c r="CV2068" s="197">
        <v>8.5767073999999996E-5</v>
      </c>
    </row>
    <row r="2069" spans="1:100" ht="14.4">
      <c r="A2069" t="s">
        <v>945</v>
      </c>
      <c r="B2069" s="85" t="s">
        <v>816</v>
      </c>
      <c r="C2069" s="113" t="str">
        <f t="shared" si="852"/>
        <v>D.140.01.104</v>
      </c>
      <c r="D2069" s="9" t="s">
        <v>150</v>
      </c>
      <c r="E2069" s="112" t="s">
        <v>362</v>
      </c>
      <c r="F2069" s="115" t="str">
        <f t="shared" si="853"/>
        <v>Shaving softwood per kg dry mass removed</v>
      </c>
      <c r="G2069" s="143">
        <f t="shared" si="839"/>
        <v>0.56514228666666666</v>
      </c>
      <c r="I2069" s="118">
        <f t="shared" si="840"/>
        <v>0.11042893038</v>
      </c>
      <c r="K2069" s="161">
        <f t="shared" si="841"/>
        <v>2.2237625300000003E-3</v>
      </c>
      <c r="L2069" s="161">
        <f t="shared" si="842"/>
        <v>7.7132251000000002E-3</v>
      </c>
      <c r="M2069" s="162">
        <f t="shared" si="843"/>
        <v>1.5720599750000001E-2</v>
      </c>
      <c r="N2069" s="161">
        <v>8.4771342999999999E-2</v>
      </c>
      <c r="O2069" s="132">
        <v>3.2788388999999999E-3</v>
      </c>
      <c r="P2069" s="132">
        <v>4.4343862000000003E-3</v>
      </c>
      <c r="Q2069" s="132">
        <v>1.9001669000000001E-3</v>
      </c>
      <c r="R2069" s="132">
        <v>3.2359563000000001E-4</v>
      </c>
      <c r="S2069" s="132">
        <v>0</v>
      </c>
      <c r="T2069" s="132">
        <v>0</v>
      </c>
      <c r="U2069" s="132">
        <v>0</v>
      </c>
      <c r="V2069" s="132">
        <v>3.2370074999999999E-4</v>
      </c>
      <c r="W2069" s="132">
        <v>0</v>
      </c>
      <c r="X2069" s="132">
        <v>1.5396899E-2</v>
      </c>
      <c r="Y2069" s="132">
        <v>0</v>
      </c>
      <c r="Z2069" s="132">
        <v>0</v>
      </c>
      <c r="AA2069" s="132">
        <v>0</v>
      </c>
      <c r="AC2069" s="118">
        <f t="shared" si="844"/>
        <v>8.4771342999999999E-2</v>
      </c>
      <c r="AD2069" s="118">
        <f t="shared" si="845"/>
        <v>9.9369876299999996E-3</v>
      </c>
      <c r="AE2069" s="118">
        <f t="shared" si="846"/>
        <v>7.7132251000000002E-3</v>
      </c>
      <c r="AF2069" s="118">
        <f t="shared" si="847"/>
        <v>7.7132251000000002E-3</v>
      </c>
      <c r="AG2069" s="118">
        <f t="shared" si="848"/>
        <v>1.5720599750000001E-2</v>
      </c>
      <c r="AI2069" s="69">
        <v>10.044034999999999</v>
      </c>
      <c r="AJ2069" s="69">
        <v>6.0688779000000004</v>
      </c>
      <c r="AK2069" s="69">
        <v>1.9129480999999999</v>
      </c>
      <c r="AL2069" s="69">
        <v>0</v>
      </c>
      <c r="AM2069" s="69">
        <v>0.46115861000000002</v>
      </c>
      <c r="AN2069" s="69">
        <v>1.1239231999999999</v>
      </c>
      <c r="AO2069" s="69">
        <v>0.47712754000000002</v>
      </c>
      <c r="AQ2069" s="116">
        <v>1.0841852000000001E-2</v>
      </c>
      <c r="AR2069" s="116">
        <v>1.0188858E-2</v>
      </c>
      <c r="AS2069" s="116">
        <v>4.6388374999999999E-4</v>
      </c>
      <c r="AT2069" s="116">
        <v>1.8911013000000001E-4</v>
      </c>
      <c r="AU2069" s="150">
        <f t="shared" si="849"/>
        <v>6.1084282115000006E-7</v>
      </c>
      <c r="AV2069" s="150">
        <f t="shared" si="850"/>
        <v>1.7155464143849999E-9</v>
      </c>
      <c r="AW2069" s="163">
        <f t="shared" si="851"/>
        <v>2.6486013409699999E-2</v>
      </c>
      <c r="AX2069" s="196">
        <v>5.2445204E-7</v>
      </c>
      <c r="AY2069" s="196">
        <v>1.5823983999999999E-9</v>
      </c>
      <c r="AZ2069" s="196">
        <v>4.3233384999999999E-14</v>
      </c>
      <c r="BA2069" s="108">
        <v>0</v>
      </c>
      <c r="BB2069" s="108">
        <v>0</v>
      </c>
      <c r="BC2069" s="196">
        <v>2.8254114999999999E-10</v>
      </c>
      <c r="BD2069" s="196">
        <v>8.6108240000000003E-8</v>
      </c>
      <c r="BE2069" s="196">
        <v>4.0052536999999998E-11</v>
      </c>
      <c r="BF2069" s="196">
        <v>9.3052243999999994E-11</v>
      </c>
      <c r="BG2069" s="108">
        <v>0</v>
      </c>
      <c r="BH2069" s="108">
        <v>0</v>
      </c>
      <c r="BI2069" s="108">
        <v>0</v>
      </c>
      <c r="BJ2069" s="108">
        <v>0</v>
      </c>
      <c r="BK2069" s="108">
        <v>0</v>
      </c>
      <c r="BL2069" s="108">
        <v>0</v>
      </c>
      <c r="BM2069" s="108">
        <v>0</v>
      </c>
      <c r="BN2069" s="108">
        <v>0</v>
      </c>
      <c r="BO2069" s="196">
        <v>6.5334097E-6</v>
      </c>
      <c r="BP2069" s="108">
        <v>2.647948E-2</v>
      </c>
      <c r="BQ2069" s="108">
        <v>0</v>
      </c>
      <c r="BR2069" s="108">
        <v>0</v>
      </c>
      <c r="BS2069" s="108">
        <v>0</v>
      </c>
      <c r="BU2069" s="172">
        <v>2.7913913999999999E-5</v>
      </c>
      <c r="BV2069" s="172">
        <v>7.3455056999999997E-7</v>
      </c>
      <c r="BW2069" s="172">
        <v>1.5757667E-5</v>
      </c>
      <c r="BX2069" s="69">
        <v>0</v>
      </c>
      <c r="BY2069" s="172">
        <v>7.5831986999999998E-7</v>
      </c>
      <c r="BZ2069" s="172">
        <v>1.8291188000000001E-7</v>
      </c>
      <c r="CA2069" s="69">
        <v>0</v>
      </c>
      <c r="CB2069" s="172">
        <v>2.7762087999999998E-7</v>
      </c>
      <c r="CC2069" s="69">
        <v>0</v>
      </c>
      <c r="CD2069" s="69">
        <v>0</v>
      </c>
      <c r="CE2069" s="69">
        <v>0</v>
      </c>
      <c r="CF2069" s="69">
        <v>0</v>
      </c>
      <c r="CG2069" s="69">
        <v>0</v>
      </c>
      <c r="CH2069" s="172">
        <v>3.9426897000000002E-7</v>
      </c>
      <c r="CI2069" s="172">
        <v>9.6524564000000006E-6</v>
      </c>
      <c r="CJ2069" s="172">
        <v>1.5611922E-7</v>
      </c>
      <c r="CK2069" s="69">
        <v>0</v>
      </c>
      <c r="CM2069" s="198">
        <v>0</v>
      </c>
      <c r="CN2069" s="198">
        <v>0.56514229000000005</v>
      </c>
      <c r="CO2069" s="198">
        <v>7.6969177999999996E-3</v>
      </c>
      <c r="CP2069" s="198">
        <v>5.4451979999999998E-4</v>
      </c>
      <c r="CQ2069" s="198">
        <v>0</v>
      </c>
      <c r="CR2069" s="198">
        <v>0</v>
      </c>
      <c r="CS2069" s="197">
        <v>3.0306463000000001E-5</v>
      </c>
      <c r="CT2069" s="198">
        <v>0</v>
      </c>
      <c r="CU2069" s="198">
        <v>0</v>
      </c>
      <c r="CV2069" s="197">
        <v>6.4325306000000002E-5</v>
      </c>
    </row>
    <row r="2070" spans="1:100" ht="14.4">
      <c r="B2070" s="85"/>
      <c r="C2070" s="113"/>
      <c r="D2070" s="1" t="s">
        <v>1939</v>
      </c>
      <c r="E2070" s="112"/>
      <c r="AC2070" s="142"/>
      <c r="AD2070" s="142"/>
      <c r="AE2070" s="142"/>
      <c r="AF2070" s="142"/>
      <c r="AG2070" s="142"/>
      <c r="AU2070" s="86"/>
      <c r="AV2070" s="86"/>
      <c r="AW2070" s="86"/>
      <c r="AX2070" s="3"/>
      <c r="AY2070" s="3"/>
      <c r="AZ2070" s="3"/>
      <c r="BC2070" s="3"/>
      <c r="BD2070" s="3"/>
      <c r="BE2070" s="3"/>
      <c r="BF2070" s="3"/>
      <c r="BO2070" s="3"/>
      <c r="BU2070" s="3"/>
      <c r="BV2070" s="3"/>
      <c r="BW2070" s="3"/>
      <c r="BY2070" s="3"/>
      <c r="BZ2070" s="3"/>
      <c r="CB2070" s="3"/>
      <c r="CH2070" s="3"/>
      <c r="CI2070" s="3"/>
      <c r="CJ2070" s="3"/>
      <c r="CS2070" s="3"/>
      <c r="CV2070" s="3"/>
    </row>
    <row r="2071" spans="1:100" ht="14.4">
      <c r="B2071" s="85"/>
      <c r="C2071" s="113"/>
      <c r="D2071" s="1" t="s">
        <v>128</v>
      </c>
      <c r="E2071" s="112"/>
      <c r="AC2071" s="142"/>
      <c r="AD2071" s="142"/>
      <c r="AE2071" s="142"/>
      <c r="AF2071" s="142"/>
      <c r="AG2071" s="142"/>
      <c r="AU2071" s="86"/>
      <c r="AV2071" s="86"/>
      <c r="AW2071" s="86"/>
      <c r="AX2071" s="3"/>
      <c r="AY2071" s="3"/>
      <c r="AZ2071" s="3"/>
      <c r="BC2071" s="3"/>
      <c r="BD2071" s="3"/>
      <c r="BE2071" s="3"/>
      <c r="BF2071" s="3"/>
      <c r="BO2071" s="3"/>
      <c r="BU2071" s="3"/>
      <c r="BV2071" s="3"/>
      <c r="BW2071" s="3"/>
      <c r="BY2071" s="3"/>
      <c r="BZ2071" s="3"/>
      <c r="CB2071" s="3"/>
      <c r="CH2071" s="3"/>
      <c r="CI2071" s="3"/>
      <c r="CJ2071" s="3"/>
      <c r="CS2071" s="3"/>
      <c r="CV2071" s="3"/>
    </row>
    <row r="2072" spans="1:100" ht="14.4">
      <c r="A2072" t="s">
        <v>946</v>
      </c>
      <c r="B2072" s="85" t="s">
        <v>947</v>
      </c>
      <c r="C2072" s="113" t="str">
        <f t="shared" ref="C2072:C2093" si="854">MID(A2072,1,12)</f>
        <v>F.010.01.101</v>
      </c>
      <c r="D2072" s="9" t="s">
        <v>128</v>
      </c>
      <c r="E2072" s="112" t="s">
        <v>362</v>
      </c>
      <c r="F2072" s="115" t="str">
        <f t="shared" ref="F2072:F2093" si="855">MID(A2072, 21,85)</f>
        <v>BR and IIR (Butyl rubber) co-firing in electrical power plant</v>
      </c>
      <c r="G2072" s="143">
        <f t="shared" si="839"/>
        <v>-0.86783426666666663</v>
      </c>
      <c r="I2072" s="118">
        <f t="shared" si="840"/>
        <v>-0.16838679159937997</v>
      </c>
      <c r="K2072" s="161">
        <f t="shared" si="841"/>
        <v>4.636183084E-3</v>
      </c>
      <c r="L2072" s="161">
        <f t="shared" si="842"/>
        <v>-4.278322111237999E-2</v>
      </c>
      <c r="M2072" s="162">
        <f t="shared" si="843"/>
        <v>-6.4613570999999995E-5</v>
      </c>
      <c r="N2072" s="161">
        <v>-0.13017513999999999</v>
      </c>
      <c r="O2072" s="132">
        <v>-4.8969382999999998E-2</v>
      </c>
      <c r="P2072" s="132">
        <v>6.5761806000000003E-3</v>
      </c>
      <c r="Q2072" s="132">
        <v>5.3614989E-3</v>
      </c>
      <c r="R2072" s="132">
        <v>-6.6579121999999998E-4</v>
      </c>
      <c r="S2072" s="164">
        <v>-1.2846993999999999E-5</v>
      </c>
      <c r="T2072" s="164">
        <v>-4.6677602000000001E-5</v>
      </c>
      <c r="U2072" s="132">
        <v>-3.8971908999999998E-4</v>
      </c>
      <c r="V2072" s="164">
        <v>-1.0639277E-5</v>
      </c>
      <c r="W2072" s="132">
        <v>0</v>
      </c>
      <c r="X2072" s="164">
        <v>-5.3974293999999999E-5</v>
      </c>
      <c r="Y2072" s="164">
        <v>-2.9962237999999998E-7</v>
      </c>
      <c r="Z2072" s="132">
        <v>0</v>
      </c>
      <c r="AA2072" s="132">
        <v>0</v>
      </c>
      <c r="AC2072" s="118">
        <f t="shared" si="844"/>
        <v>-0.13017513999999999</v>
      </c>
      <c r="AD2072" s="118">
        <f t="shared" si="845"/>
        <v>-3.8146738405999997E-2</v>
      </c>
      <c r="AE2072" s="118">
        <f t="shared" si="846"/>
        <v>-4.2782921489999994E-2</v>
      </c>
      <c r="AF2072" s="118">
        <f t="shared" si="847"/>
        <v>-4.278322111237999E-2</v>
      </c>
      <c r="AG2072" s="118">
        <f t="shared" si="848"/>
        <v>-6.4613570999999995E-5</v>
      </c>
      <c r="AI2072" s="69">
        <v>-57.004857999999999</v>
      </c>
      <c r="AJ2072" s="69">
        <v>-56.994712999999997</v>
      </c>
      <c r="AK2072" s="69">
        <v>-6.7048812000000003E-3</v>
      </c>
      <c r="AL2072" s="69">
        <v>0</v>
      </c>
      <c r="AM2072" s="69">
        <v>0</v>
      </c>
      <c r="AN2072" s="69">
        <v>-1.6103017E-3</v>
      </c>
      <c r="AO2072" s="69">
        <v>-1.8295697000000001E-3</v>
      </c>
      <c r="AQ2072" s="116">
        <v>-3.1165544E-2</v>
      </c>
      <c r="AR2072" s="116">
        <v>-2.7057353999999999E-2</v>
      </c>
      <c r="AS2072" s="116">
        <v>-8.7470926000000004E-4</v>
      </c>
      <c r="AT2072" s="116">
        <v>-3.2334805000000001E-3</v>
      </c>
      <c r="AU2072" s="150">
        <f t="shared" si="849"/>
        <v>-1.6221435055634E-6</v>
      </c>
      <c r="AV2072" s="150">
        <f t="shared" si="850"/>
        <v>-3.23487149057219E-9</v>
      </c>
      <c r="AW2072" s="163">
        <f t="shared" si="851"/>
        <v>-0.45286842261734001</v>
      </c>
      <c r="AX2072" s="196">
        <v>-8.0652486E-7</v>
      </c>
      <c r="AY2072" s="196">
        <v>-2.4335259999999999E-9</v>
      </c>
      <c r="AZ2072" s="196">
        <v>-6.6485471999999997E-14</v>
      </c>
      <c r="BA2072" s="108">
        <v>0</v>
      </c>
      <c r="BB2072" s="108">
        <v>0</v>
      </c>
      <c r="BC2072" s="196">
        <v>1.0407718999999999E-9</v>
      </c>
      <c r="BD2072" s="196">
        <v>-8.1658954000000001E-7</v>
      </c>
      <c r="BE2072" s="196">
        <v>1.4295338999999999E-10</v>
      </c>
      <c r="BF2072" s="196">
        <v>-9.4420422000000009E-10</v>
      </c>
      <c r="BG2072" s="108">
        <v>0</v>
      </c>
      <c r="BH2072" s="108">
        <v>0</v>
      </c>
      <c r="BI2072" s="196">
        <v>-2.5372888000000001E-14</v>
      </c>
      <c r="BJ2072" s="196">
        <v>-2.3401433E-15</v>
      </c>
      <c r="BK2072" s="196">
        <v>-4.6206889000000003E-16</v>
      </c>
      <c r="BL2072" s="196">
        <v>-2.7963054E-12</v>
      </c>
      <c r="BM2072" s="196">
        <v>-6.7081157999999999E-11</v>
      </c>
      <c r="BN2072" s="108">
        <v>0</v>
      </c>
      <c r="BO2072" s="196">
        <v>-8.9261734000000005E-7</v>
      </c>
      <c r="BP2072" s="108">
        <v>-0.45286753000000002</v>
      </c>
      <c r="BQ2072" s="108">
        <v>0</v>
      </c>
      <c r="BR2072" s="108">
        <v>0</v>
      </c>
      <c r="BS2072" s="108">
        <v>0</v>
      </c>
      <c r="BU2072" s="69">
        <v>-1.0016078E-4</v>
      </c>
      <c r="BV2072" s="172">
        <v>-6.1494866999999998E-6</v>
      </c>
      <c r="BW2072" s="172">
        <v>-2.4197523E-5</v>
      </c>
      <c r="BX2072" s="172">
        <v>-4.6603607999999999E-8</v>
      </c>
      <c r="BY2072" s="172">
        <v>-6.1895690000000002E-6</v>
      </c>
      <c r="BZ2072" s="172">
        <v>7.0817173E-7</v>
      </c>
      <c r="CA2072" s="69">
        <v>0</v>
      </c>
      <c r="CB2072" s="172">
        <v>1.0748523000000001E-6</v>
      </c>
      <c r="CC2072" s="172">
        <v>-1.9821437E-8</v>
      </c>
      <c r="CD2072" s="172">
        <v>-4.7149980999999999E-8</v>
      </c>
      <c r="CE2072" s="69">
        <v>0</v>
      </c>
      <c r="CF2072" s="69">
        <v>0</v>
      </c>
      <c r="CG2072" s="69">
        <v>0</v>
      </c>
      <c r="CH2072" s="172">
        <v>5.6127172999999997E-7</v>
      </c>
      <c r="CI2072" s="172">
        <v>-6.5854918999999997E-5</v>
      </c>
      <c r="CJ2072" s="172">
        <v>-1.4979372000000001E-16</v>
      </c>
      <c r="CK2072" s="69">
        <v>0</v>
      </c>
      <c r="CM2072" s="198">
        <v>0</v>
      </c>
      <c r="CN2072" s="198">
        <v>-0.86685296000000001</v>
      </c>
      <c r="CO2072" s="198">
        <v>2.0246627E-2</v>
      </c>
      <c r="CP2072" s="198">
        <v>-4.0449695000000004E-3</v>
      </c>
      <c r="CQ2072" s="197">
        <v>-1.1845649999999999E-11</v>
      </c>
      <c r="CR2072" s="197">
        <v>-1.4346179999999999E-9</v>
      </c>
      <c r="CS2072" s="198">
        <v>-3.0653678000000002E-4</v>
      </c>
      <c r="CT2072" s="198">
        <v>-1.9604479E-3</v>
      </c>
      <c r="CU2072" s="198">
        <v>0</v>
      </c>
      <c r="CV2072" s="198">
        <v>2.4904540000000001E-4</v>
      </c>
    </row>
    <row r="2073" spans="1:100" ht="14.4">
      <c r="A2073" t="s">
        <v>948</v>
      </c>
      <c r="B2073" s="85" t="s">
        <v>947</v>
      </c>
      <c r="C2073" s="113" t="str">
        <f t="shared" si="854"/>
        <v>F.010.01.102</v>
      </c>
      <c r="D2073" s="9" t="s">
        <v>128</v>
      </c>
      <c r="E2073" s="112" t="s">
        <v>362</v>
      </c>
      <c r="F2073" s="115" t="str">
        <f t="shared" si="855"/>
        <v>EVA (Ethylene vinyl acetate) co-firing in electrical power plant</v>
      </c>
      <c r="G2073" s="143">
        <f t="shared" si="839"/>
        <v>-0.72450400000000004</v>
      </c>
      <c r="I2073" s="118">
        <f t="shared" si="840"/>
        <v>-0.12814088074836999</v>
      </c>
      <c r="K2073" s="161">
        <f t="shared" si="841"/>
        <v>6.6840944804999998E-3</v>
      </c>
      <c r="L2073" s="161">
        <f t="shared" si="842"/>
        <v>-2.610381621367E-2</v>
      </c>
      <c r="M2073" s="162">
        <f t="shared" si="843"/>
        <v>-4.55590152E-5</v>
      </c>
      <c r="N2073" s="161">
        <v>-0.1086756</v>
      </c>
      <c r="O2073" s="132">
        <v>-3.4528300999999997E-2</v>
      </c>
      <c r="P2073" s="132">
        <v>8.6994868999999992E-3</v>
      </c>
      <c r="Q2073" s="132">
        <v>7.1955144999999998E-3</v>
      </c>
      <c r="R2073" s="132">
        <v>-4.6944924E-4</v>
      </c>
      <c r="S2073" s="164">
        <v>-9.0584125000000004E-6</v>
      </c>
      <c r="T2073" s="164">
        <v>-3.2912367000000003E-5</v>
      </c>
      <c r="U2073" s="132">
        <v>-2.7479084999999998E-4</v>
      </c>
      <c r="V2073" s="164">
        <v>-7.5017522000000001E-6</v>
      </c>
      <c r="W2073" s="132">
        <v>0</v>
      </c>
      <c r="X2073" s="164">
        <v>-3.8057262999999998E-5</v>
      </c>
      <c r="Y2073" s="164">
        <v>-2.1126367E-7</v>
      </c>
      <c r="Z2073" s="132">
        <v>0</v>
      </c>
      <c r="AA2073" s="132">
        <v>0</v>
      </c>
      <c r="AC2073" s="118">
        <f t="shared" si="844"/>
        <v>-0.1086756</v>
      </c>
      <c r="AD2073" s="118">
        <f t="shared" si="845"/>
        <v>-1.9419510469499999E-2</v>
      </c>
      <c r="AE2073" s="118">
        <f t="shared" si="846"/>
        <v>-2.6103604950000001E-2</v>
      </c>
      <c r="AF2073" s="118">
        <f t="shared" si="847"/>
        <v>-2.6103816213670004E-2</v>
      </c>
      <c r="AG2073" s="118">
        <f t="shared" si="848"/>
        <v>-4.55590152E-5</v>
      </c>
      <c r="AI2073" s="69">
        <v>-40.194113000000002</v>
      </c>
      <c r="AJ2073" s="69">
        <v>-40.186959000000002</v>
      </c>
      <c r="AK2073" s="69">
        <v>-4.7276102999999998E-3</v>
      </c>
      <c r="AL2073" s="69">
        <v>0</v>
      </c>
      <c r="AM2073" s="69">
        <v>0</v>
      </c>
      <c r="AN2073" s="69">
        <v>-1.1354233000000001E-3</v>
      </c>
      <c r="AO2073" s="69">
        <v>-1.2900291999999999E-3</v>
      </c>
      <c r="AQ2073" s="116">
        <v>-2.3119364999999999E-2</v>
      </c>
      <c r="AR2073" s="116">
        <v>-2.0168409000000002E-2</v>
      </c>
      <c r="AS2073" s="116">
        <v>-6.7102918E-4</v>
      </c>
      <c r="AT2073" s="116">
        <v>-2.2799264E-3</v>
      </c>
      <c r="AU2073" s="150">
        <f t="shared" si="849"/>
        <v>-1.2091372282842998E-6</v>
      </c>
      <c r="AV2073" s="150">
        <f t="shared" si="850"/>
        <v>-2.4816167786082699E-9</v>
      </c>
      <c r="AW2073" s="163">
        <f t="shared" si="851"/>
        <v>-0.31931741938429004</v>
      </c>
      <c r="AX2073" s="196">
        <v>-6.7316794999999996E-7</v>
      </c>
      <c r="AY2073" s="196">
        <v>-2.0311425000000001E-9</v>
      </c>
      <c r="AZ2073" s="196">
        <v>-5.5492350999999998E-14</v>
      </c>
      <c r="BA2073" s="108">
        <v>0</v>
      </c>
      <c r="BB2073" s="108">
        <v>0</v>
      </c>
      <c r="BC2073" s="196">
        <v>1.2416523000000001E-9</v>
      </c>
      <c r="BD2073" s="196">
        <v>-5.3716165999999996E-7</v>
      </c>
      <c r="BE2073" s="196">
        <v>1.7278183000000001E-10</v>
      </c>
      <c r="BF2073" s="196">
        <v>-6.2318075000000005E-10</v>
      </c>
      <c r="BG2073" s="108">
        <v>0</v>
      </c>
      <c r="BH2073" s="108">
        <v>0</v>
      </c>
      <c r="BI2073" s="196">
        <v>-1.7890418E-14</v>
      </c>
      <c r="BJ2073" s="196">
        <v>-1.6500346000000001E-15</v>
      </c>
      <c r="BK2073" s="196">
        <v>-3.2580466999999999E-16</v>
      </c>
      <c r="BL2073" s="196">
        <v>-1.9716742999999999E-12</v>
      </c>
      <c r="BM2073" s="196">
        <v>-4.7298909999999998E-11</v>
      </c>
      <c r="BN2073" s="108">
        <v>0</v>
      </c>
      <c r="BO2073" s="196">
        <v>-6.2938429000000004E-7</v>
      </c>
      <c r="BP2073" s="108">
        <v>-0.31931679000000002</v>
      </c>
      <c r="BQ2073" s="108">
        <v>0</v>
      </c>
      <c r="BR2073" s="108">
        <v>0</v>
      </c>
      <c r="BS2073" s="108">
        <v>0</v>
      </c>
      <c r="BU2073" s="172">
        <v>-7.1687150000000004E-5</v>
      </c>
      <c r="BV2073" s="172">
        <v>-3.8752770000000004E-6</v>
      </c>
      <c r="BW2073" s="172">
        <v>-2.0201093999999999E-5</v>
      </c>
      <c r="BX2073" s="172">
        <v>-3.2860194E-8</v>
      </c>
      <c r="BY2073" s="172">
        <v>-4.2298949999999996E-6</v>
      </c>
      <c r="BZ2073" s="172">
        <v>8.2807472999999998E-7</v>
      </c>
      <c r="CA2073" s="69">
        <v>0</v>
      </c>
      <c r="CB2073" s="172">
        <v>1.2568392000000001E-6</v>
      </c>
      <c r="CC2073" s="172">
        <v>-1.3976091E-8</v>
      </c>
      <c r="CD2073" s="172">
        <v>-3.3245441000000003E-8</v>
      </c>
      <c r="CE2073" s="69">
        <v>0</v>
      </c>
      <c r="CF2073" s="69">
        <v>0</v>
      </c>
      <c r="CG2073" s="69">
        <v>0</v>
      </c>
      <c r="CH2073" s="172">
        <v>1.0485718E-6</v>
      </c>
      <c r="CI2073" s="172">
        <v>-4.6434287999999997E-5</v>
      </c>
      <c r="CJ2073" s="172">
        <v>-1.0561952E-16</v>
      </c>
      <c r="CK2073" s="69">
        <v>0</v>
      </c>
      <c r="CM2073" s="198">
        <v>0</v>
      </c>
      <c r="CN2073" s="198">
        <v>-0.72381207000000003</v>
      </c>
      <c r="CO2073" s="198">
        <v>2.3676018E-2</v>
      </c>
      <c r="CP2073" s="198">
        <v>-2.4614885000000001E-3</v>
      </c>
      <c r="CQ2073" s="197">
        <v>-8.3523652000000007E-12</v>
      </c>
      <c r="CR2073" s="197">
        <v>-1.0115488999999999E-9</v>
      </c>
      <c r="CS2073" s="198">
        <v>-2.1210882E-4</v>
      </c>
      <c r="CT2073" s="198">
        <v>-1.3823113000000001E-3</v>
      </c>
      <c r="CU2073" s="198">
        <v>0</v>
      </c>
      <c r="CV2073" s="198">
        <v>2.9121213000000003E-4</v>
      </c>
    </row>
    <row r="2074" spans="1:100" ht="14.4">
      <c r="A2074" t="s">
        <v>949</v>
      </c>
      <c r="B2074" s="85" t="s">
        <v>947</v>
      </c>
      <c r="C2074" s="113" t="str">
        <f t="shared" si="854"/>
        <v>F.010.01.103</v>
      </c>
      <c r="D2074" s="9" t="s">
        <v>128</v>
      </c>
      <c r="E2074" s="112" t="s">
        <v>362</v>
      </c>
      <c r="F2074" s="115" t="str">
        <f t="shared" si="855"/>
        <v>IR (Polyisoprene rubber) co-firing in electrical power plant</v>
      </c>
      <c r="G2074" s="143">
        <f t="shared" si="839"/>
        <v>-1.0012430000000001</v>
      </c>
      <c r="I2074" s="118">
        <f t="shared" si="840"/>
        <v>-0.18760500465756999</v>
      </c>
      <c r="K2074" s="161">
        <f t="shared" si="841"/>
        <v>4.6065957930000005E-3</v>
      </c>
      <c r="L2074" s="161">
        <f t="shared" si="842"/>
        <v>-4.1961683017570001E-2</v>
      </c>
      <c r="M2074" s="162">
        <f t="shared" si="843"/>
        <v>-6.3467432999999998E-5</v>
      </c>
      <c r="N2074" s="161">
        <v>-0.15018645</v>
      </c>
      <c r="O2074" s="132">
        <v>-4.8100746E-2</v>
      </c>
      <c r="P2074" s="132">
        <v>6.5221634000000002E-3</v>
      </c>
      <c r="Q2074" s="132">
        <v>5.3190457000000003E-3</v>
      </c>
      <c r="R2074" s="132">
        <v>-6.5398118000000002E-4</v>
      </c>
      <c r="S2074" s="164">
        <v>-1.2619109E-5</v>
      </c>
      <c r="T2074" s="164">
        <v>-4.5849617999999998E-5</v>
      </c>
      <c r="U2074" s="132">
        <v>-3.8280611000000001E-4</v>
      </c>
      <c r="V2074" s="164">
        <v>-1.0450554E-5</v>
      </c>
      <c r="W2074" s="132">
        <v>0</v>
      </c>
      <c r="X2074" s="164">
        <v>-5.3016879E-5</v>
      </c>
      <c r="Y2074" s="164">
        <v>-2.9430757000000002E-7</v>
      </c>
      <c r="Z2074" s="132">
        <v>0</v>
      </c>
      <c r="AA2074" s="132">
        <v>0</v>
      </c>
      <c r="AC2074" s="118">
        <f t="shared" si="844"/>
        <v>-0.15018645</v>
      </c>
      <c r="AD2074" s="118">
        <f t="shared" si="845"/>
        <v>-3.7354792917000001E-2</v>
      </c>
      <c r="AE2074" s="118">
        <f t="shared" si="846"/>
        <v>-4.1961388709999999E-2</v>
      </c>
      <c r="AF2074" s="118">
        <f t="shared" si="847"/>
        <v>-4.1961683017570001E-2</v>
      </c>
      <c r="AG2074" s="118">
        <f t="shared" si="848"/>
        <v>-6.3467432999999998E-5</v>
      </c>
      <c r="AI2074" s="69">
        <v>-55.993684999999999</v>
      </c>
      <c r="AJ2074" s="69">
        <v>-55.983719999999998</v>
      </c>
      <c r="AK2074" s="69">
        <v>-6.5859476000000002E-3</v>
      </c>
      <c r="AL2074" s="69">
        <v>0</v>
      </c>
      <c r="AM2074" s="69">
        <v>0</v>
      </c>
      <c r="AN2074" s="69">
        <v>-1.5817374999999999E-3</v>
      </c>
      <c r="AO2074" s="69">
        <v>-1.7971161999999999E-3</v>
      </c>
      <c r="AQ2074" s="116">
        <v>-3.3018166000000002E-2</v>
      </c>
      <c r="AR2074" s="116">
        <v>-2.8870661999999998E-2</v>
      </c>
      <c r="AS2074" s="116">
        <v>-9.7138031000000005E-4</v>
      </c>
      <c r="AT2074" s="116">
        <v>-3.1761239000000002E-3</v>
      </c>
      <c r="AU2074" s="150">
        <f t="shared" si="849"/>
        <v>-1.7308550587525001E-6</v>
      </c>
      <c r="AV2074" s="150">
        <f t="shared" si="850"/>
        <v>-3.5923828048535402E-9</v>
      </c>
      <c r="AW2074" s="163">
        <f t="shared" si="851"/>
        <v>-0.44483527678378004</v>
      </c>
      <c r="AX2074" s="196">
        <v>-9.3030730999999995E-7</v>
      </c>
      <c r="AY2074" s="196">
        <v>-2.8070067E-9</v>
      </c>
      <c r="AZ2074" s="196">
        <v>-7.6689533000000001E-14</v>
      </c>
      <c r="BA2074" s="108">
        <v>0</v>
      </c>
      <c r="BB2074" s="108">
        <v>0</v>
      </c>
      <c r="BC2074" s="196">
        <v>1.0301392000000001E-9</v>
      </c>
      <c r="BD2074" s="196">
        <v>-8.0150924999999996E-7</v>
      </c>
      <c r="BE2074" s="196">
        <v>1.4152743E-10</v>
      </c>
      <c r="BF2074" s="196">
        <v>-9.2679916999999997E-10</v>
      </c>
      <c r="BG2074" s="108">
        <v>0</v>
      </c>
      <c r="BH2074" s="108">
        <v>0</v>
      </c>
      <c r="BI2074" s="196">
        <v>-2.4922815000000001E-14</v>
      </c>
      <c r="BJ2074" s="196">
        <v>-2.2986329999999999E-15</v>
      </c>
      <c r="BK2074" s="196">
        <v>-4.5387253999999995E-16</v>
      </c>
      <c r="BL2074" s="196">
        <v>-2.7467035E-12</v>
      </c>
      <c r="BM2074" s="196">
        <v>-6.5891248999999995E-11</v>
      </c>
      <c r="BN2074" s="108">
        <v>0</v>
      </c>
      <c r="BO2074" s="196">
        <v>-8.7678378000000005E-7</v>
      </c>
      <c r="BP2074" s="108">
        <v>-0.44483440000000002</v>
      </c>
      <c r="BQ2074" s="108">
        <v>0</v>
      </c>
      <c r="BR2074" s="108">
        <v>0</v>
      </c>
      <c r="BS2074" s="108">
        <v>0</v>
      </c>
      <c r="BU2074" s="69">
        <v>-1.0250109999999999E-4</v>
      </c>
      <c r="BV2074" s="172">
        <v>-6.0333019E-6</v>
      </c>
      <c r="BW2074" s="172">
        <v>-2.7917311000000001E-5</v>
      </c>
      <c r="BX2074" s="172">
        <v>-4.5776937000000003E-8</v>
      </c>
      <c r="BY2074" s="172">
        <v>-6.0777046E-6</v>
      </c>
      <c r="BZ2074" s="172">
        <v>7.0067815999999999E-7</v>
      </c>
      <c r="CA2074" s="69">
        <v>0</v>
      </c>
      <c r="CB2074" s="172">
        <v>1.0634787000000001E-6</v>
      </c>
      <c r="CC2074" s="172">
        <v>-1.9469838E-8</v>
      </c>
      <c r="CD2074" s="172">
        <v>-4.6313617000000001E-8</v>
      </c>
      <c r="CE2074" s="69">
        <v>0</v>
      </c>
      <c r="CF2074" s="69">
        <v>0</v>
      </c>
      <c r="CG2074" s="69">
        <v>0</v>
      </c>
      <c r="CH2074" s="172">
        <v>5.6138021999999997E-7</v>
      </c>
      <c r="CI2074" s="172">
        <v>-6.4686759999999996E-5</v>
      </c>
      <c r="CJ2074" s="172">
        <v>-1.4713662E-16</v>
      </c>
      <c r="CK2074" s="69">
        <v>0</v>
      </c>
      <c r="CM2074" s="198">
        <v>0</v>
      </c>
      <c r="CN2074" s="198">
        <v>-1.0002791</v>
      </c>
      <c r="CO2074" s="198">
        <v>2.0032406999999999E-2</v>
      </c>
      <c r="CP2074" s="198">
        <v>-3.9671962000000002E-3</v>
      </c>
      <c r="CQ2074" s="197">
        <v>-1.1635528E-11</v>
      </c>
      <c r="CR2074" s="197">
        <v>-1.4091703000000001E-9</v>
      </c>
      <c r="CS2074" s="198">
        <v>-3.0103718000000002E-4</v>
      </c>
      <c r="CT2074" s="198">
        <v>-1.9256727E-3</v>
      </c>
      <c r="CU2074" s="198">
        <v>0</v>
      </c>
      <c r="CV2074" s="198">
        <v>2.4641011000000002E-4</v>
      </c>
    </row>
    <row r="2075" spans="1:100" ht="14.4">
      <c r="A2075" t="s">
        <v>950</v>
      </c>
      <c r="B2075" s="85" t="s">
        <v>947</v>
      </c>
      <c r="C2075" s="113" t="str">
        <f t="shared" si="854"/>
        <v>F.010.01.104</v>
      </c>
      <c r="D2075" s="9" t="s">
        <v>128</v>
      </c>
      <c r="E2075" s="112" t="s">
        <v>362</v>
      </c>
      <c r="F2075" s="115" t="str">
        <f t="shared" si="855"/>
        <v>Natural rubber co-firing in electrical power plant</v>
      </c>
      <c r="G2075" s="143">
        <f t="shared" si="839"/>
        <v>-3.9827474000000005</v>
      </c>
      <c r="I2075" s="118">
        <f t="shared" si="840"/>
        <v>-0.63034491825499006</v>
      </c>
      <c r="K2075" s="161">
        <f t="shared" si="841"/>
        <v>5.3329386499999997E-3</v>
      </c>
      <c r="L2075" s="161">
        <f t="shared" si="842"/>
        <v>-3.8206147690089995E-2</v>
      </c>
      <c r="M2075" s="162">
        <f t="shared" si="843"/>
        <v>-5.95992149E-5</v>
      </c>
      <c r="N2075" s="161">
        <v>-0.59741211000000005</v>
      </c>
      <c r="O2075" s="132">
        <v>-4.5169097999999998E-2</v>
      </c>
      <c r="P2075" s="132">
        <v>7.3227014999999998E-3</v>
      </c>
      <c r="Q2075" s="132">
        <v>6.0019660999999997E-3</v>
      </c>
      <c r="R2075" s="132">
        <v>-6.1412228000000001E-4</v>
      </c>
      <c r="S2075" s="164">
        <v>-1.1849999000000001E-5</v>
      </c>
      <c r="T2075" s="164">
        <v>-4.3055171000000001E-5</v>
      </c>
      <c r="U2075" s="132">
        <v>-3.5947482000000001E-4</v>
      </c>
      <c r="V2075" s="164">
        <v>-9.8136128999999993E-6</v>
      </c>
      <c r="W2075" s="132">
        <v>0</v>
      </c>
      <c r="X2075" s="164">
        <v>-4.9785601999999999E-5</v>
      </c>
      <c r="Y2075" s="164">
        <v>-2.7637008999999999E-7</v>
      </c>
      <c r="Z2075" s="132">
        <v>0</v>
      </c>
      <c r="AA2075" s="132">
        <v>0</v>
      </c>
      <c r="AC2075" s="118">
        <f t="shared" si="844"/>
        <v>-0.59741211000000005</v>
      </c>
      <c r="AD2075" s="118">
        <f t="shared" si="845"/>
        <v>-3.2872932669999994E-2</v>
      </c>
      <c r="AE2075" s="118">
        <f t="shared" si="846"/>
        <v>-3.8205871319999994E-2</v>
      </c>
      <c r="AF2075" s="118">
        <f t="shared" si="847"/>
        <v>-3.8206147690089995E-2</v>
      </c>
      <c r="AG2075" s="118">
        <f t="shared" si="848"/>
        <v>-5.95992149E-5</v>
      </c>
      <c r="AI2075" s="69">
        <v>-52.580976999999997</v>
      </c>
      <c r="AJ2075" s="69">
        <v>-52.571620000000003</v>
      </c>
      <c r="AK2075" s="69">
        <v>-6.1845468000000002E-3</v>
      </c>
      <c r="AL2075" s="69">
        <v>0</v>
      </c>
      <c r="AM2075" s="69">
        <v>0</v>
      </c>
      <c r="AN2075" s="69">
        <v>-1.4853336999999999E-3</v>
      </c>
      <c r="AO2075" s="69">
        <v>-1.6875854E-3</v>
      </c>
      <c r="AQ2075" s="116">
        <v>-8.0203232999999999E-2</v>
      </c>
      <c r="AR2075" s="116">
        <v>-7.4014024999999997E-2</v>
      </c>
      <c r="AS2075" s="116">
        <v>-3.2066631999999999E-3</v>
      </c>
      <c r="AT2075" s="116">
        <v>-2.9825452000000001E-3</v>
      </c>
      <c r="AU2075" s="150">
        <f t="shared" si="849"/>
        <v>-4.4372916110001999E-6</v>
      </c>
      <c r="AV2075" s="150">
        <f t="shared" si="850"/>
        <v>-1.1858961557422678E-8</v>
      </c>
      <c r="AW2075" s="163">
        <f t="shared" si="851"/>
        <v>-0.41772342334549001</v>
      </c>
      <c r="AX2075" s="196">
        <v>-3.697073E-6</v>
      </c>
      <c r="AY2075" s="196">
        <v>-1.1155003999999999E-8</v>
      </c>
      <c r="AZ2075" s="196">
        <v>-3.0476886E-13</v>
      </c>
      <c r="BA2075" s="108">
        <v>0</v>
      </c>
      <c r="BB2075" s="108">
        <v>0</v>
      </c>
      <c r="BC2075" s="196">
        <v>1.1171035999999999E-9</v>
      </c>
      <c r="BD2075" s="196">
        <v>-7.4127126000000004E-7</v>
      </c>
      <c r="BE2075" s="196">
        <v>1.5412981999999999E-10</v>
      </c>
      <c r="BF2075" s="196">
        <v>-8.5775661999999998E-10</v>
      </c>
      <c r="BG2075" s="108">
        <v>0</v>
      </c>
      <c r="BH2075" s="108">
        <v>0</v>
      </c>
      <c r="BI2075" s="196">
        <v>-2.3403817000000001E-14</v>
      </c>
      <c r="BJ2075" s="196">
        <v>-2.1585358000000001E-15</v>
      </c>
      <c r="BK2075" s="196">
        <v>-4.2620988E-16</v>
      </c>
      <c r="BL2075" s="196">
        <v>-2.5792972000000001E-12</v>
      </c>
      <c r="BM2075" s="196">
        <v>-6.1875302999999994E-11</v>
      </c>
      <c r="BN2075" s="108">
        <v>0</v>
      </c>
      <c r="BO2075" s="196">
        <v>-8.2334548999999997E-7</v>
      </c>
      <c r="BP2075" s="108">
        <v>-0.4177226</v>
      </c>
      <c r="BQ2075" s="108">
        <v>0</v>
      </c>
      <c r="BR2075" s="108">
        <v>0</v>
      </c>
      <c r="BS2075" s="108">
        <v>0</v>
      </c>
      <c r="BU2075" s="69">
        <v>-1.8047551999999999E-4</v>
      </c>
      <c r="BV2075" s="172">
        <v>-5.5297178999999999E-6</v>
      </c>
      <c r="BW2075" s="69">
        <v>-1.1104956E-4</v>
      </c>
      <c r="BX2075" s="172">
        <v>-4.2986920000000001E-8</v>
      </c>
      <c r="BY2075" s="172">
        <v>-5.6676554E-6</v>
      </c>
      <c r="BZ2075" s="172">
        <v>7.5491817000000002E-7</v>
      </c>
      <c r="CA2075" s="69">
        <v>0</v>
      </c>
      <c r="CB2075" s="172">
        <v>1.1458033E-6</v>
      </c>
      <c r="CC2075" s="172">
        <v>-1.8283187999999999E-8</v>
      </c>
      <c r="CD2075" s="172">
        <v>-4.3490890999999997E-8</v>
      </c>
      <c r="CE2075" s="69">
        <v>0</v>
      </c>
      <c r="CF2075" s="69">
        <v>0</v>
      </c>
      <c r="CG2075" s="69">
        <v>0</v>
      </c>
      <c r="CH2075" s="172">
        <v>7.1967897000000002E-7</v>
      </c>
      <c r="CI2075" s="172">
        <v>-6.0744225999999998E-5</v>
      </c>
      <c r="CJ2075" s="172">
        <v>-1.3816893000000001E-16</v>
      </c>
      <c r="CK2075" s="69">
        <v>0</v>
      </c>
      <c r="CM2075" s="198">
        <v>0</v>
      </c>
      <c r="CN2075" s="198">
        <v>-3.9818422</v>
      </c>
      <c r="CO2075" s="198">
        <v>2.158353E-2</v>
      </c>
      <c r="CP2075" s="198">
        <v>-3.6102113E-3</v>
      </c>
      <c r="CQ2075" s="197">
        <v>-1.0926363999999999E-11</v>
      </c>
      <c r="CR2075" s="197">
        <v>-1.323284E-9</v>
      </c>
      <c r="CS2075" s="198">
        <v>-2.8150106E-4</v>
      </c>
      <c r="CT2075" s="198">
        <v>-1.8083067E-3</v>
      </c>
      <c r="CU2075" s="198">
        <v>0</v>
      </c>
      <c r="CV2075" s="198">
        <v>2.6548488999999999E-4</v>
      </c>
    </row>
    <row r="2076" spans="1:100" ht="14.4">
      <c r="A2076" t="s">
        <v>951</v>
      </c>
      <c r="B2076" s="85" t="s">
        <v>947</v>
      </c>
      <c r="C2076" s="113" t="str">
        <f t="shared" si="854"/>
        <v>F.010.01.105</v>
      </c>
      <c r="D2076" s="9" t="s">
        <v>128</v>
      </c>
      <c r="E2076" s="112" t="s">
        <v>362</v>
      </c>
      <c r="F2076" s="115" t="str">
        <f t="shared" si="855"/>
        <v>Polychloroprene (Neoprene, CR) co-firing in electrical power plant</v>
      </c>
      <c r="G2076" s="143">
        <f t="shared" si="839"/>
        <v>-0.36518234000000005</v>
      </c>
      <c r="I2076" s="118">
        <f t="shared" si="840"/>
        <v>0.43938357656220994</v>
      </c>
      <c r="K2076" s="161">
        <f t="shared" si="841"/>
        <v>6.0543405438799998E-2</v>
      </c>
      <c r="L2076" s="161">
        <f t="shared" si="842"/>
        <v>0.43365276588960999</v>
      </c>
      <c r="M2076" s="162">
        <f t="shared" si="843"/>
        <v>-3.52437662E-5</v>
      </c>
      <c r="N2076" s="161">
        <v>-5.4777351000000002E-2</v>
      </c>
      <c r="O2076" s="132">
        <v>-2.6710573000000001E-2</v>
      </c>
      <c r="P2076" s="132">
        <v>4.9617232000000004E-4</v>
      </c>
      <c r="Q2076" s="132">
        <v>3.2623573999999999E-4</v>
      </c>
      <c r="R2076" s="132">
        <v>-3.6315885E-4</v>
      </c>
      <c r="S2076" s="164">
        <v>-7.0074512000000003E-6</v>
      </c>
      <c r="T2076" s="132">
        <v>6.0587335999999999E-2</v>
      </c>
      <c r="U2076" s="132">
        <v>0.45986733000000002</v>
      </c>
      <c r="V2076" s="164">
        <v>-5.8032422000000004E-6</v>
      </c>
      <c r="W2076" s="132">
        <v>0</v>
      </c>
      <c r="X2076" s="164">
        <v>-2.9440523999999999E-5</v>
      </c>
      <c r="Y2076" s="164">
        <v>-1.6343038999999999E-7</v>
      </c>
      <c r="Z2076" s="132">
        <v>0</v>
      </c>
      <c r="AA2076" s="132">
        <v>0</v>
      </c>
      <c r="AC2076" s="118">
        <f t="shared" si="844"/>
        <v>-5.4777351000000002E-2</v>
      </c>
      <c r="AD2076" s="118">
        <f t="shared" si="845"/>
        <v>0.49419633475880004</v>
      </c>
      <c r="AE2076" s="118">
        <f t="shared" si="846"/>
        <v>0.43365292931999999</v>
      </c>
      <c r="AF2076" s="118">
        <f t="shared" si="847"/>
        <v>0.43365276588960999</v>
      </c>
      <c r="AG2076" s="118">
        <f t="shared" si="848"/>
        <v>-3.52437662E-5</v>
      </c>
      <c r="AI2076" s="69">
        <v>-31.093558999999999</v>
      </c>
      <c r="AJ2076" s="69">
        <v>-31.088024999999998</v>
      </c>
      <c r="AK2076" s="69">
        <v>-3.6572078999999999E-3</v>
      </c>
      <c r="AL2076" s="69">
        <v>0</v>
      </c>
      <c r="AM2076" s="69">
        <v>0</v>
      </c>
      <c r="AN2076" s="69">
        <v>-8.7834635999999998E-4</v>
      </c>
      <c r="AO2076" s="69">
        <v>-9.9794712000000007E-4</v>
      </c>
      <c r="AQ2076" s="116">
        <v>-1.5762973999999999E-2</v>
      </c>
      <c r="AR2076" s="116">
        <v>-1.3580484E-2</v>
      </c>
      <c r="AS2076" s="116">
        <v>-4.1877313000000002E-4</v>
      </c>
      <c r="AT2076" s="116">
        <v>-1.7637167E-3</v>
      </c>
      <c r="AU2076" s="150">
        <f t="shared" si="849"/>
        <v>-8.1417770756049991E-7</v>
      </c>
      <c r="AV2076" s="150">
        <f t="shared" si="850"/>
        <v>-1.54871714713037E-9</v>
      </c>
      <c r="AW2076" s="163">
        <f t="shared" si="851"/>
        <v>-0.24701913688219002</v>
      </c>
      <c r="AX2076" s="196">
        <v>-3.3952992999999998E-7</v>
      </c>
      <c r="AY2076" s="196">
        <v>-1.0244687000000001E-9</v>
      </c>
      <c r="AZ2076" s="196">
        <v>-2.7988894E-14</v>
      </c>
      <c r="BA2076" s="108">
        <v>0</v>
      </c>
      <c r="BB2076" s="108">
        <v>0</v>
      </c>
      <c r="BC2076" s="196">
        <v>1.8135741999999999E-10</v>
      </c>
      <c r="BD2076" s="196">
        <v>-4.7479102000000003E-7</v>
      </c>
      <c r="BE2076" s="196">
        <v>2.3208210000000001E-11</v>
      </c>
      <c r="BF2076" s="196">
        <v>-5.4741329999999999E-10</v>
      </c>
      <c r="BG2076" s="108">
        <v>0</v>
      </c>
      <c r="BH2076" s="108">
        <v>0</v>
      </c>
      <c r="BI2076" s="196">
        <v>-1.3839757E-14</v>
      </c>
      <c r="BJ2076" s="196">
        <v>-1.2764418E-15</v>
      </c>
      <c r="BK2076" s="196">
        <v>-2.5203756999999999E-16</v>
      </c>
      <c r="BL2076" s="196">
        <v>-1.5252575000000001E-12</v>
      </c>
      <c r="BM2076" s="196">
        <v>-3.6589723000000001E-11</v>
      </c>
      <c r="BN2076" s="108">
        <v>0</v>
      </c>
      <c r="BO2076" s="196">
        <v>-4.8688219000000003E-7</v>
      </c>
      <c r="BP2076" s="108">
        <v>-0.24701865000000001</v>
      </c>
      <c r="BQ2076" s="108">
        <v>0</v>
      </c>
      <c r="BR2076" s="108">
        <v>0</v>
      </c>
      <c r="BS2076" s="108">
        <v>0</v>
      </c>
      <c r="BU2076" s="172">
        <v>4.0804243000000002E-5</v>
      </c>
      <c r="BV2076" s="172">
        <v>-3.7047839000000001E-6</v>
      </c>
      <c r="BW2076" s="172">
        <v>-1.0182253000000001E-5</v>
      </c>
      <c r="BX2076" s="172">
        <v>5.3866860999999997E-5</v>
      </c>
      <c r="BY2076" s="172">
        <v>-3.4783560000000001E-6</v>
      </c>
      <c r="BZ2076" s="172">
        <v>1.3616852000000001E-7</v>
      </c>
      <c r="CA2076" s="69">
        <v>0</v>
      </c>
      <c r="CB2076" s="172">
        <v>2.0667451000000001E-7</v>
      </c>
      <c r="CC2076" s="172">
        <v>-1.0811692999999999E-8</v>
      </c>
      <c r="CD2076" s="172">
        <v>4.0082122000000001E-5</v>
      </c>
      <c r="CE2076" s="69">
        <v>0</v>
      </c>
      <c r="CF2076" s="69">
        <v>0</v>
      </c>
      <c r="CG2076" s="69">
        <v>0</v>
      </c>
      <c r="CH2076" s="172">
        <v>-1.9051530000000001E-7</v>
      </c>
      <c r="CI2076" s="172">
        <v>-3.5920865000000001E-5</v>
      </c>
      <c r="CJ2076" s="172">
        <v>-8.1705663999999997E-17</v>
      </c>
      <c r="CK2076" s="69">
        <v>0</v>
      </c>
      <c r="CM2076" s="198">
        <v>0</v>
      </c>
      <c r="CN2076" s="198">
        <v>-0.36464707000000002</v>
      </c>
      <c r="CO2076" s="198">
        <v>3.8920191000000001E-3</v>
      </c>
      <c r="CP2076" s="198">
        <v>-2.5035287999999999E-3</v>
      </c>
      <c r="CQ2076" s="197">
        <v>-6.4612636000000003E-12</v>
      </c>
      <c r="CR2076" s="197">
        <v>-7.8251892999999999E-10</v>
      </c>
      <c r="CS2076" s="198">
        <v>-1.7026804000000001E-4</v>
      </c>
      <c r="CT2076" s="198">
        <v>-1.0693352000000001E-3</v>
      </c>
      <c r="CU2076" s="198">
        <v>0</v>
      </c>
      <c r="CV2076" s="197">
        <v>4.7886892000000002E-5</v>
      </c>
    </row>
    <row r="2077" spans="1:100" ht="14.4">
      <c r="A2077" t="s">
        <v>952</v>
      </c>
      <c r="B2077" s="85" t="s">
        <v>947</v>
      </c>
      <c r="C2077" s="113" t="str">
        <f t="shared" si="854"/>
        <v>F.010.01.106</v>
      </c>
      <c r="D2077" s="9" t="s">
        <v>128</v>
      </c>
      <c r="E2077" s="112" t="s">
        <v>362</v>
      </c>
      <c r="F2077" s="115" t="str">
        <f t="shared" si="855"/>
        <v>PU (Polyurethane) co-firing in electrical power plant</v>
      </c>
      <c r="G2077" s="143">
        <f t="shared" si="839"/>
        <v>-0.33535617333333334</v>
      </c>
      <c r="I2077" s="118">
        <f t="shared" si="840"/>
        <v>-7.8682663957669999E-2</v>
      </c>
      <c r="K2077" s="161">
        <f t="shared" si="841"/>
        <v>2.5150976576000001E-3</v>
      </c>
      <c r="L2077" s="161">
        <f t="shared" si="842"/>
        <v>-3.084906313497E-2</v>
      </c>
      <c r="M2077" s="162">
        <f t="shared" si="843"/>
        <v>-4.5272480300000004E-5</v>
      </c>
      <c r="N2077" s="161">
        <v>-5.0303425999999998E-2</v>
      </c>
      <c r="O2077" s="132">
        <v>-3.4311142000000003E-2</v>
      </c>
      <c r="P2077" s="132">
        <v>3.7353514000000002E-3</v>
      </c>
      <c r="Q2077" s="132">
        <v>3.0233012E-3</v>
      </c>
      <c r="R2077" s="132">
        <v>-4.6649673000000001E-4</v>
      </c>
      <c r="S2077" s="164">
        <v>-9.0014414000000002E-6</v>
      </c>
      <c r="T2077" s="164">
        <v>-3.2705371000000001E-5</v>
      </c>
      <c r="U2077" s="132">
        <v>-2.7306260000000001E-4</v>
      </c>
      <c r="V2077" s="164">
        <v>-7.4545713000000002E-6</v>
      </c>
      <c r="W2077" s="132">
        <v>0</v>
      </c>
      <c r="X2077" s="164">
        <v>-3.7817909000000001E-5</v>
      </c>
      <c r="Y2077" s="164">
        <v>-2.0993497E-7</v>
      </c>
      <c r="Z2077" s="132">
        <v>0</v>
      </c>
      <c r="AA2077" s="132">
        <v>0</v>
      </c>
      <c r="AC2077" s="118">
        <f t="shared" si="844"/>
        <v>-5.0303425999999998E-2</v>
      </c>
      <c r="AD2077" s="118">
        <f t="shared" si="845"/>
        <v>-2.8333755542400006E-2</v>
      </c>
      <c r="AE2077" s="118">
        <f t="shared" si="846"/>
        <v>-3.0848853200000002E-2</v>
      </c>
      <c r="AF2077" s="118">
        <f t="shared" si="847"/>
        <v>-3.084906313497E-2</v>
      </c>
      <c r="AG2077" s="118">
        <f t="shared" si="848"/>
        <v>-4.5272480300000004E-5</v>
      </c>
      <c r="AI2077" s="69">
        <v>-39.941319</v>
      </c>
      <c r="AJ2077" s="69">
        <v>-39.934210999999998</v>
      </c>
      <c r="AK2077" s="69">
        <v>-4.6978769E-3</v>
      </c>
      <c r="AL2077" s="69">
        <v>0</v>
      </c>
      <c r="AM2077" s="69">
        <v>0</v>
      </c>
      <c r="AN2077" s="69">
        <v>-1.1282823000000001E-3</v>
      </c>
      <c r="AO2077" s="69">
        <v>-1.2819158000000001E-3</v>
      </c>
      <c r="AQ2077" s="116">
        <v>-1.7555699000000001E-2</v>
      </c>
      <c r="AR2077" s="116">
        <v>-1.4877057000000001E-2</v>
      </c>
      <c r="AS2077" s="116">
        <v>-4.1305393E-4</v>
      </c>
      <c r="AT2077" s="116">
        <v>-2.2655872E-3</v>
      </c>
      <c r="AU2077" s="150">
        <f t="shared" si="849"/>
        <v>-8.9190991662589992E-7</v>
      </c>
      <c r="AV2077" s="150">
        <f t="shared" si="850"/>
        <v>-1.52756630042858E-9</v>
      </c>
      <c r="AW2077" s="163">
        <f t="shared" si="851"/>
        <v>-0.3173091354259</v>
      </c>
      <c r="AX2077" s="196">
        <v>-3.1203356000000002E-7</v>
      </c>
      <c r="AY2077" s="196">
        <v>-9.4151268999999998E-10</v>
      </c>
      <c r="AZ2077" s="196">
        <v>-2.5722116000000001E-14</v>
      </c>
      <c r="BA2077" s="108">
        <v>0</v>
      </c>
      <c r="BB2077" s="108">
        <v>0</v>
      </c>
      <c r="BC2077" s="196">
        <v>6.2019407999999998E-10</v>
      </c>
      <c r="BD2077" s="196">
        <v>-5.8044759000000003E-7</v>
      </c>
      <c r="BE2077" s="196">
        <v>8.4705343000000004E-11</v>
      </c>
      <c r="BF2077" s="196">
        <v>-6.7071348999999999E-10</v>
      </c>
      <c r="BG2077" s="108">
        <v>0</v>
      </c>
      <c r="BH2077" s="108">
        <v>0</v>
      </c>
      <c r="BI2077" s="196">
        <v>-1.77779E-14</v>
      </c>
      <c r="BJ2077" s="196">
        <v>-1.6396570000000001E-15</v>
      </c>
      <c r="BK2077" s="196">
        <v>-3.2375558000000002E-16</v>
      </c>
      <c r="BL2077" s="196">
        <v>-1.9592738999999998E-12</v>
      </c>
      <c r="BM2077" s="196">
        <v>-4.7001431999999999E-11</v>
      </c>
      <c r="BN2077" s="108">
        <v>0</v>
      </c>
      <c r="BO2077" s="196">
        <v>-6.2542590000000001E-7</v>
      </c>
      <c r="BP2077" s="108">
        <v>-0.31730850999999999</v>
      </c>
      <c r="BQ2077" s="108">
        <v>0</v>
      </c>
      <c r="BR2077" s="108">
        <v>0</v>
      </c>
      <c r="BS2077" s="108">
        <v>0</v>
      </c>
      <c r="BU2077" s="172">
        <v>-6.3021115000000007E-5</v>
      </c>
      <c r="BV2077" s="172">
        <v>-4.4076607000000003E-6</v>
      </c>
      <c r="BW2077" s="172">
        <v>-9.3506199999999996E-6</v>
      </c>
      <c r="BX2077" s="172">
        <v>-3.2653525999999997E-8</v>
      </c>
      <c r="BY2077" s="172">
        <v>-4.3656678999999996E-6</v>
      </c>
      <c r="BZ2077" s="172">
        <v>4.2560172999999998E-7</v>
      </c>
      <c r="CA2077" s="69">
        <v>0</v>
      </c>
      <c r="CB2077" s="172">
        <v>6.4597183999999996E-7</v>
      </c>
      <c r="CC2077" s="172">
        <v>-1.3888191E-8</v>
      </c>
      <c r="CD2077" s="172">
        <v>-3.3036349999999998E-8</v>
      </c>
      <c r="CE2077" s="69">
        <v>0</v>
      </c>
      <c r="CF2077" s="69">
        <v>0</v>
      </c>
      <c r="CG2077" s="69">
        <v>0</v>
      </c>
      <c r="CH2077" s="172">
        <v>2.5308653000000001E-7</v>
      </c>
      <c r="CI2077" s="172">
        <v>-4.6142249000000001E-5</v>
      </c>
      <c r="CJ2077" s="172">
        <v>-1.0495524E-16</v>
      </c>
      <c r="CK2077" s="69">
        <v>0</v>
      </c>
      <c r="CM2077" s="198">
        <v>0</v>
      </c>
      <c r="CN2077" s="198">
        <v>-0.33466858999999999</v>
      </c>
      <c r="CO2077" s="198">
        <v>1.2167659000000001E-2</v>
      </c>
      <c r="CP2077" s="198">
        <v>-2.9180450999999998E-3</v>
      </c>
      <c r="CQ2077" s="197">
        <v>-8.2998345999999996E-12</v>
      </c>
      <c r="CR2077" s="197">
        <v>-1.0051869E-9</v>
      </c>
      <c r="CS2077" s="198">
        <v>-2.1564503E-4</v>
      </c>
      <c r="CT2077" s="198">
        <v>-1.3736175999999999E-3</v>
      </c>
      <c r="CU2077" s="198">
        <v>0</v>
      </c>
      <c r="CV2077" s="198">
        <v>1.4967295E-4</v>
      </c>
    </row>
    <row r="2078" spans="1:100" ht="14.4">
      <c r="A2078" t="s">
        <v>953</v>
      </c>
      <c r="B2078" s="85" t="s">
        <v>947</v>
      </c>
      <c r="C2078" s="113" t="str">
        <f t="shared" si="854"/>
        <v>F.010.01.107</v>
      </c>
      <c r="D2078" s="9" t="s">
        <v>128</v>
      </c>
      <c r="E2078" s="112" t="s">
        <v>362</v>
      </c>
      <c r="F2078" s="115" t="str">
        <f t="shared" si="855"/>
        <v>SBR (Styrene butadiene rubber) co-firing in electrical power plant</v>
      </c>
      <c r="G2078" s="143">
        <f t="shared" si="839"/>
        <v>-0.41786042666666673</v>
      </c>
      <c r="I2078" s="118">
        <f t="shared" si="840"/>
        <v>-9.3082194240769994E-2</v>
      </c>
      <c r="K2078" s="161">
        <f t="shared" si="841"/>
        <v>5.9005577130000009E-3</v>
      </c>
      <c r="L2078" s="161">
        <f t="shared" si="842"/>
        <v>-3.6245807947869996E-2</v>
      </c>
      <c r="M2078" s="162">
        <f t="shared" si="843"/>
        <v>-5.78800059E-5</v>
      </c>
      <c r="N2078" s="161">
        <v>-6.2679064000000007E-2</v>
      </c>
      <c r="O2078" s="132">
        <v>-4.3866144000000003E-2</v>
      </c>
      <c r="P2078" s="132">
        <v>7.9697098000000004E-3</v>
      </c>
      <c r="Q2078" s="132">
        <v>6.5502863000000003E-3</v>
      </c>
      <c r="R2078" s="132">
        <v>-5.9640721999999996E-4</v>
      </c>
      <c r="S2078" s="164">
        <v>-1.1508171999999999E-5</v>
      </c>
      <c r="T2078" s="164">
        <v>-4.1813195000000001E-5</v>
      </c>
      <c r="U2078" s="132">
        <v>-3.4910535000000001E-4</v>
      </c>
      <c r="V2078" s="164">
        <v>-9.5305278999999996E-6</v>
      </c>
      <c r="W2078" s="132">
        <v>0</v>
      </c>
      <c r="X2078" s="164">
        <v>-4.8349478000000002E-5</v>
      </c>
      <c r="Y2078" s="164">
        <v>-2.6839787E-7</v>
      </c>
      <c r="Z2078" s="132">
        <v>0</v>
      </c>
      <c r="AA2078" s="132">
        <v>0</v>
      </c>
      <c r="AC2078" s="118">
        <f t="shared" si="844"/>
        <v>-6.2679064000000007E-2</v>
      </c>
      <c r="AD2078" s="118">
        <f t="shared" si="845"/>
        <v>-3.0344981837000004E-2</v>
      </c>
      <c r="AE2078" s="118">
        <f t="shared" si="846"/>
        <v>-3.6245539549999997E-2</v>
      </c>
      <c r="AF2078" s="118">
        <f t="shared" si="847"/>
        <v>-3.6245807947869996E-2</v>
      </c>
      <c r="AG2078" s="118">
        <f t="shared" si="848"/>
        <v>-5.78800059E-5</v>
      </c>
      <c r="AI2078" s="69">
        <v>-51.064217999999997</v>
      </c>
      <c r="AJ2078" s="69">
        <v>-51.055131000000003</v>
      </c>
      <c r="AK2078" s="69">
        <v>-6.0061463999999997E-3</v>
      </c>
      <c r="AL2078" s="69">
        <v>0</v>
      </c>
      <c r="AM2078" s="69">
        <v>0</v>
      </c>
      <c r="AN2078" s="69">
        <v>-1.4424875000000001E-3</v>
      </c>
      <c r="AO2078" s="69">
        <v>-1.638905E-3</v>
      </c>
      <c r="AQ2078" s="116">
        <v>-2.1730453E-2</v>
      </c>
      <c r="AR2078" s="116">
        <v>-1.8338457999999998E-2</v>
      </c>
      <c r="AS2078" s="116">
        <v>-4.9548381000000003E-4</v>
      </c>
      <c r="AT2078" s="116">
        <v>-2.8965102999999998E-3</v>
      </c>
      <c r="AU2078" s="150">
        <f t="shared" si="849"/>
        <v>-1.0994279708334002E-6</v>
      </c>
      <c r="AV2078" s="150">
        <f t="shared" si="850"/>
        <v>-1.8324105613446597E-9</v>
      </c>
      <c r="AW2078" s="163">
        <f t="shared" si="851"/>
        <v>-0.40567370959513999</v>
      </c>
      <c r="AX2078" s="196">
        <v>-3.8882671E-7</v>
      </c>
      <c r="AY2078" s="196">
        <v>-1.1732251E-9</v>
      </c>
      <c r="AZ2078" s="196">
        <v>-3.2052452E-14</v>
      </c>
      <c r="BA2078" s="108">
        <v>0</v>
      </c>
      <c r="BB2078" s="108">
        <v>0</v>
      </c>
      <c r="BC2078" s="196">
        <v>1.1921545000000001E-9</v>
      </c>
      <c r="BD2078" s="196">
        <v>-7.1173081999999999E-7</v>
      </c>
      <c r="BE2078" s="196">
        <v>1.6489088E-10</v>
      </c>
      <c r="BF2078" s="196">
        <v>-8.2401905000000002E-10</v>
      </c>
      <c r="BG2078" s="108">
        <v>0</v>
      </c>
      <c r="BH2078" s="108">
        <v>0</v>
      </c>
      <c r="BI2078" s="196">
        <v>-2.2728707000000001E-14</v>
      </c>
      <c r="BJ2078" s="196">
        <v>-2.0962703E-15</v>
      </c>
      <c r="BK2078" s="196">
        <v>-4.1391535999999998E-16</v>
      </c>
      <c r="BL2078" s="196">
        <v>-2.5048944E-12</v>
      </c>
      <c r="BM2078" s="196">
        <v>-6.0090438999999998E-11</v>
      </c>
      <c r="BN2078" s="108">
        <v>0</v>
      </c>
      <c r="BO2078" s="196">
        <v>-7.9959513999999999E-7</v>
      </c>
      <c r="BP2078" s="108">
        <v>-0.40567291</v>
      </c>
      <c r="BQ2078" s="108">
        <v>0</v>
      </c>
      <c r="BR2078" s="108">
        <v>0</v>
      </c>
      <c r="BS2078" s="108">
        <v>0</v>
      </c>
      <c r="BU2078" s="172">
        <v>-7.8635866000000004E-5</v>
      </c>
      <c r="BV2078" s="172">
        <v>-5.2728774000000001E-6</v>
      </c>
      <c r="BW2078" s="172">
        <v>-1.1651057E-5</v>
      </c>
      <c r="BX2078" s="172">
        <v>-4.1746912999999999E-8</v>
      </c>
      <c r="BY2078" s="172">
        <v>-5.4757794999999999E-6</v>
      </c>
      <c r="BZ2078" s="172">
        <v>8.0258952999999998E-7</v>
      </c>
      <c r="CA2078" s="69">
        <v>0</v>
      </c>
      <c r="CB2078" s="172">
        <v>1.2181582E-6</v>
      </c>
      <c r="CC2078" s="172">
        <v>-1.7755788999999999E-8</v>
      </c>
      <c r="CD2078" s="172">
        <v>-4.2236346E-8</v>
      </c>
      <c r="CE2078" s="69">
        <v>0</v>
      </c>
      <c r="CF2078" s="69">
        <v>0</v>
      </c>
      <c r="CG2078" s="69">
        <v>0</v>
      </c>
      <c r="CH2078" s="172">
        <v>8.3682882000000002E-7</v>
      </c>
      <c r="CI2078" s="172">
        <v>-5.8991988999999997E-5</v>
      </c>
      <c r="CJ2078" s="172">
        <v>-1.3418328999999999E-16</v>
      </c>
      <c r="CK2078" s="69">
        <v>0</v>
      </c>
      <c r="CM2078" s="198">
        <v>0</v>
      </c>
      <c r="CN2078" s="198">
        <v>-0.41698137000000002</v>
      </c>
      <c r="CO2078" s="198">
        <v>2.2946728999999999E-2</v>
      </c>
      <c r="CP2078" s="198">
        <v>-3.4235514000000001E-3</v>
      </c>
      <c r="CQ2078" s="197">
        <v>-1.0611180999999999E-11</v>
      </c>
      <c r="CR2078" s="197">
        <v>-1.2851124000000001E-9</v>
      </c>
      <c r="CS2078" s="198">
        <v>-2.7252945000000002E-4</v>
      </c>
      <c r="CT2078" s="198">
        <v>-1.7561440000000001E-3</v>
      </c>
      <c r="CU2078" s="198">
        <v>0</v>
      </c>
      <c r="CV2078" s="198">
        <v>2.8224966000000001E-4</v>
      </c>
    </row>
    <row r="2079" spans="1:100" ht="14.4">
      <c r="A2079" t="s">
        <v>954</v>
      </c>
      <c r="B2079" s="85" t="s">
        <v>947</v>
      </c>
      <c r="C2079" s="113" t="str">
        <f t="shared" si="854"/>
        <v>F.010.01.108</v>
      </c>
      <c r="D2079" s="9" t="s">
        <v>128</v>
      </c>
      <c r="E2079" s="112" t="s">
        <v>362</v>
      </c>
      <c r="F2079" s="115" t="str">
        <f t="shared" si="855"/>
        <v>Silicone rubber co-firing in electrical power plant</v>
      </c>
      <c r="G2079" s="143">
        <f t="shared" si="839"/>
        <v>-4.3078036666666666E-2</v>
      </c>
      <c r="I2079" s="118">
        <f t="shared" si="840"/>
        <v>-2.9097728192540001E-2</v>
      </c>
      <c r="K2079" s="161">
        <f t="shared" si="841"/>
        <v>-3.4712430110000005E-4</v>
      </c>
      <c r="L2079" s="161">
        <f t="shared" si="842"/>
        <v>-2.2259671853640001E-2</v>
      </c>
      <c r="M2079" s="162">
        <f t="shared" si="843"/>
        <v>-2.9226537800000003E-5</v>
      </c>
      <c r="N2079" s="161">
        <v>-6.4617054999999996E-3</v>
      </c>
      <c r="O2079" s="132">
        <v>-2.2150230999999999E-2</v>
      </c>
      <c r="P2079" s="164">
        <v>6.6975594E-5</v>
      </c>
      <c r="Q2079" s="164">
        <v>-1.904353E-5</v>
      </c>
      <c r="R2079" s="132">
        <v>-3.0115612000000002E-4</v>
      </c>
      <c r="S2079" s="164">
        <v>-5.8110571E-6</v>
      </c>
      <c r="T2079" s="164">
        <v>-2.1113594000000001E-5</v>
      </c>
      <c r="U2079" s="132">
        <v>-1.7628092E-4</v>
      </c>
      <c r="V2079" s="164">
        <v>-4.8124447999999997E-6</v>
      </c>
      <c r="W2079" s="132">
        <v>0</v>
      </c>
      <c r="X2079" s="164">
        <v>-2.4414093000000001E-5</v>
      </c>
      <c r="Y2079" s="164">
        <v>-1.3552764000000001E-7</v>
      </c>
      <c r="Z2079" s="132">
        <v>0</v>
      </c>
      <c r="AA2079" s="132">
        <v>0</v>
      </c>
      <c r="AC2079" s="118">
        <f t="shared" si="844"/>
        <v>-6.4617054999999996E-3</v>
      </c>
      <c r="AD2079" s="118">
        <f t="shared" si="845"/>
        <v>-2.2606660627100001E-2</v>
      </c>
      <c r="AE2079" s="118">
        <f t="shared" si="846"/>
        <v>-2.2259536326000001E-2</v>
      </c>
      <c r="AF2079" s="118">
        <f t="shared" si="847"/>
        <v>-2.2259671853640001E-2</v>
      </c>
      <c r="AG2079" s="118">
        <f t="shared" si="848"/>
        <v>-2.9226537800000003E-5</v>
      </c>
      <c r="AI2079" s="69">
        <v>-25.784901999999999</v>
      </c>
      <c r="AJ2079" s="69">
        <v>-25.780314000000001</v>
      </c>
      <c r="AK2079" s="69">
        <v>-3.0328066000000001E-3</v>
      </c>
      <c r="AL2079" s="69">
        <v>0</v>
      </c>
      <c r="AM2079" s="69">
        <v>0</v>
      </c>
      <c r="AN2079" s="69">
        <v>-7.2838478000000003E-4</v>
      </c>
      <c r="AO2079" s="69">
        <v>-8.2756590000000003E-4</v>
      </c>
      <c r="AQ2079" s="116">
        <v>-8.9122485000000008E-3</v>
      </c>
      <c r="AR2079" s="116">
        <v>-7.2964240999999997E-3</v>
      </c>
      <c r="AS2079" s="116">
        <v>-1.5323008E-4</v>
      </c>
      <c r="AT2079" s="116">
        <v>-1.4625943000000001E-3</v>
      </c>
      <c r="AU2079" s="150">
        <f t="shared" si="849"/>
        <v>-4.3743549612470003E-7</v>
      </c>
      <c r="AV2079" s="150">
        <f t="shared" si="850"/>
        <v>-5.6667931335236996E-10</v>
      </c>
      <c r="AW2079" s="163">
        <f t="shared" si="851"/>
        <v>-0.20484514375596</v>
      </c>
      <c r="AX2079" s="196">
        <v>-4.0507743999999999E-8</v>
      </c>
      <c r="AY2079" s="196">
        <v>-1.2224236999999999E-10</v>
      </c>
      <c r="AZ2079" s="196">
        <v>-3.3389609E-15</v>
      </c>
      <c r="BA2079" s="108">
        <v>0</v>
      </c>
      <c r="BB2079" s="108">
        <v>0</v>
      </c>
      <c r="BC2079" s="196">
        <v>1.0733541999999999E-10</v>
      </c>
      <c r="BD2079" s="196">
        <v>-3.9700347999999999E-7</v>
      </c>
      <c r="BE2079" s="196">
        <v>1.314193E-11</v>
      </c>
      <c r="BF2079" s="196">
        <v>-4.5756278999999999E-10</v>
      </c>
      <c r="BG2079" s="108">
        <v>0</v>
      </c>
      <c r="BH2079" s="108">
        <v>0</v>
      </c>
      <c r="BI2079" s="196">
        <v>-1.1476872E-14</v>
      </c>
      <c r="BJ2079" s="196">
        <v>-1.0585127E-15</v>
      </c>
      <c r="BK2079" s="196">
        <v>-2.0900677000000001E-16</v>
      </c>
      <c r="BL2079" s="196">
        <v>-1.2648477000000001E-12</v>
      </c>
      <c r="BM2079" s="196">
        <v>-3.0342697000000001E-11</v>
      </c>
      <c r="BN2079" s="108">
        <v>0</v>
      </c>
      <c r="BO2079" s="196">
        <v>-4.0375596000000002E-7</v>
      </c>
      <c r="BP2079" s="108">
        <v>-0.20484474</v>
      </c>
      <c r="BQ2079" s="108">
        <v>0</v>
      </c>
      <c r="BR2079" s="108">
        <v>0</v>
      </c>
      <c r="BS2079" s="108">
        <v>0</v>
      </c>
      <c r="BU2079" s="172">
        <v>-3.7046966E-5</v>
      </c>
      <c r="BV2079" s="172">
        <v>-3.1113262999999999E-6</v>
      </c>
      <c r="BW2079" s="172">
        <v>-1.20113E-6</v>
      </c>
      <c r="BX2079" s="172">
        <v>-2.1080124000000001E-8</v>
      </c>
      <c r="BY2079" s="172">
        <v>-2.8958839000000001E-6</v>
      </c>
      <c r="BZ2079" s="172">
        <v>8.5044939999999999E-8</v>
      </c>
      <c r="CA2079" s="69">
        <v>0</v>
      </c>
      <c r="CB2079" s="172">
        <v>1.2907991999999999E-7</v>
      </c>
      <c r="CC2079" s="172">
        <v>-8.9657942999999996E-9</v>
      </c>
      <c r="CD2079" s="172">
        <v>-2.1327264000000001E-8</v>
      </c>
      <c r="CE2079" s="69">
        <v>0</v>
      </c>
      <c r="CF2079" s="69">
        <v>0</v>
      </c>
      <c r="CG2079" s="69">
        <v>0</v>
      </c>
      <c r="CH2079" s="172">
        <v>-2.1334318E-7</v>
      </c>
      <c r="CI2079" s="172">
        <v>-2.9788034E-5</v>
      </c>
      <c r="CJ2079" s="172">
        <v>-6.7755915999999994E-17</v>
      </c>
      <c r="CK2079" s="69">
        <v>0</v>
      </c>
      <c r="CM2079" s="198">
        <v>0</v>
      </c>
      <c r="CN2079" s="198">
        <v>-4.2634155E-2</v>
      </c>
      <c r="CO2079" s="198">
        <v>2.4304577999999999E-3</v>
      </c>
      <c r="CP2079" s="198">
        <v>-2.1092189999999999E-3</v>
      </c>
      <c r="CQ2079" s="197">
        <v>-5.358121E-12</v>
      </c>
      <c r="CR2079" s="197">
        <v>-6.4891813000000001E-10</v>
      </c>
      <c r="CS2079" s="198">
        <v>-1.4153962E-4</v>
      </c>
      <c r="CT2079" s="198">
        <v>-8.8676577000000004E-4</v>
      </c>
      <c r="CU2079" s="198">
        <v>0</v>
      </c>
      <c r="CV2079" s="197">
        <v>2.9908071999999999E-5</v>
      </c>
    </row>
    <row r="2080" spans="1:100" ht="14.4">
      <c r="B2080" s="85"/>
      <c r="C2080" s="113"/>
      <c r="D2080" s="1" t="s">
        <v>129</v>
      </c>
      <c r="E2080" s="112"/>
      <c r="P2080" s="3"/>
      <c r="Q2080" s="3"/>
      <c r="S2080" s="3"/>
      <c r="T2080" s="3"/>
      <c r="V2080" s="3"/>
      <c r="X2080" s="3"/>
      <c r="Y2080" s="3"/>
      <c r="AC2080" s="142"/>
      <c r="AD2080" s="142"/>
      <c r="AE2080" s="142"/>
      <c r="AF2080" s="142"/>
      <c r="AG2080" s="142"/>
      <c r="AU2080" s="86"/>
      <c r="AV2080" s="86"/>
      <c r="AW2080" s="86"/>
      <c r="AX2080" s="3"/>
      <c r="AY2080" s="3"/>
      <c r="AZ2080" s="3"/>
      <c r="BC2080" s="3"/>
      <c r="BD2080" s="3"/>
      <c r="BE2080" s="3"/>
      <c r="BF2080" s="3"/>
      <c r="BI2080" s="3"/>
      <c r="BJ2080" s="3"/>
      <c r="BK2080" s="3"/>
      <c r="BL2080" s="3"/>
      <c r="BM2080" s="3"/>
      <c r="BO2080" s="3"/>
      <c r="BU2080" s="3"/>
      <c r="BV2080" s="3"/>
      <c r="BW2080" s="3"/>
      <c r="BX2080" s="3"/>
      <c r="BY2080" s="3"/>
      <c r="BZ2080" s="3"/>
      <c r="CB2080" s="3"/>
      <c r="CC2080" s="3"/>
      <c r="CD2080" s="3"/>
      <c r="CH2080" s="3"/>
      <c r="CI2080" s="3"/>
      <c r="CJ2080" s="3"/>
      <c r="CQ2080" s="3"/>
      <c r="CR2080" s="3"/>
      <c r="CV2080" s="3"/>
    </row>
    <row r="2081" spans="1:100" ht="14.4">
      <c r="A2081" t="s">
        <v>955</v>
      </c>
      <c r="B2081" s="85" t="s">
        <v>947</v>
      </c>
      <c r="C2081" s="113" t="str">
        <f t="shared" si="854"/>
        <v>F.020.01.101</v>
      </c>
      <c r="D2081" s="9" t="s">
        <v>129</v>
      </c>
      <c r="E2081" s="112" t="s">
        <v>362</v>
      </c>
      <c r="F2081" s="115" t="str">
        <f t="shared" si="855"/>
        <v>CFRP (50%) co-firing in electrical power plant</v>
      </c>
      <c r="G2081" s="143">
        <f t="shared" si="839"/>
        <v>-0.21012156000000001</v>
      </c>
      <c r="I2081" s="118">
        <f t="shared" si="840"/>
        <v>-4.5230647834890003E-2</v>
      </c>
      <c r="K2081" s="161">
        <f t="shared" si="841"/>
        <v>1.7693392929000002E-3</v>
      </c>
      <c r="L2081" s="161">
        <f t="shared" si="842"/>
        <v>-1.545825728359E-2</v>
      </c>
      <c r="M2081" s="162">
        <f t="shared" si="843"/>
        <v>-2.34958442E-5</v>
      </c>
      <c r="N2081" s="161">
        <v>-3.1518233999999999E-2</v>
      </c>
      <c r="O2081" s="132">
        <v>-1.7807047999999999E-2</v>
      </c>
      <c r="P2081" s="132">
        <v>2.4906157000000001E-3</v>
      </c>
      <c r="Q2081" s="132">
        <v>2.0330905000000002E-3</v>
      </c>
      <c r="R2081" s="132">
        <v>-2.4210590000000001E-4</v>
      </c>
      <c r="S2081" s="164">
        <v>-4.6716340999999999E-6</v>
      </c>
      <c r="T2081" s="164">
        <v>-1.6973672999999999E-5</v>
      </c>
      <c r="U2081" s="132">
        <v>-1.4171603E-4</v>
      </c>
      <c r="V2081" s="164">
        <v>-3.8688281999999999E-6</v>
      </c>
      <c r="W2081" s="132">
        <v>0</v>
      </c>
      <c r="X2081" s="164">
        <v>-1.9627016000000001E-5</v>
      </c>
      <c r="Y2081" s="164">
        <v>-1.0895359000000001E-7</v>
      </c>
      <c r="Z2081" s="132">
        <v>0</v>
      </c>
      <c r="AA2081" s="132">
        <v>0</v>
      </c>
      <c r="AC2081" s="118">
        <f t="shared" si="844"/>
        <v>-3.1518233999999999E-2</v>
      </c>
      <c r="AD2081" s="118">
        <f t="shared" si="845"/>
        <v>-1.3688809037099996E-2</v>
      </c>
      <c r="AE2081" s="118">
        <f t="shared" si="846"/>
        <v>-1.5458148329999999E-2</v>
      </c>
      <c r="AF2081" s="118">
        <f t="shared" si="847"/>
        <v>-1.545825728359E-2</v>
      </c>
      <c r="AG2081" s="118">
        <f t="shared" si="848"/>
        <v>-2.34958442E-5</v>
      </c>
      <c r="AI2081" s="69">
        <v>-20.729039</v>
      </c>
      <c r="AJ2081" s="69">
        <v>-20.725349999999999</v>
      </c>
      <c r="AK2081" s="69">
        <v>-2.4381386000000001E-3</v>
      </c>
      <c r="AL2081" s="69">
        <v>0</v>
      </c>
      <c r="AM2081" s="69">
        <v>0</v>
      </c>
      <c r="AN2081" s="69">
        <v>-5.8556424000000002E-4</v>
      </c>
      <c r="AO2081" s="69">
        <v>-6.6529808000000005E-4</v>
      </c>
      <c r="AQ2081" s="116">
        <v>-9.6040420000000001E-3</v>
      </c>
      <c r="AR2081" s="116">
        <v>-8.1907557999999995E-3</v>
      </c>
      <c r="AS2081" s="116">
        <v>-2.3747517000000001E-4</v>
      </c>
      <c r="AT2081" s="116">
        <v>-1.1758110999999999E-3</v>
      </c>
      <c r="AU2081" s="150">
        <f t="shared" si="849"/>
        <v>-4.910524983763E-7</v>
      </c>
      <c r="AV2081" s="150">
        <f t="shared" si="850"/>
        <v>-8.7823656475406996E-10</v>
      </c>
      <c r="AW2081" s="163">
        <f t="shared" si="851"/>
        <v>-0.16467942458813001</v>
      </c>
      <c r="AX2081" s="196">
        <v>-1.9541994999999999E-7</v>
      </c>
      <c r="AY2081" s="196">
        <v>-5.8964582000000002E-10</v>
      </c>
      <c r="AZ2081" s="196">
        <v>-1.6109263E-14</v>
      </c>
      <c r="BA2081" s="108">
        <v>0</v>
      </c>
      <c r="BB2081" s="108">
        <v>0</v>
      </c>
      <c r="BC2081" s="196">
        <v>3.9087161E-10</v>
      </c>
      <c r="BD2081" s="196">
        <v>-2.9599800999999998E-7</v>
      </c>
      <c r="BE2081" s="196">
        <v>5.3742140000000001E-11</v>
      </c>
      <c r="BF2081" s="196">
        <v>-3.4230652999999998E-10</v>
      </c>
      <c r="BG2081" s="108">
        <v>0</v>
      </c>
      <c r="BH2081" s="108">
        <v>0</v>
      </c>
      <c r="BI2081" s="196">
        <v>-9.2265048000000003E-15</v>
      </c>
      <c r="BJ2081" s="196">
        <v>-8.5096122E-16</v>
      </c>
      <c r="BK2081" s="196">
        <v>-1.6802504999999999E-16</v>
      </c>
      <c r="BL2081" s="196">
        <v>-1.0168383E-12</v>
      </c>
      <c r="BM2081" s="196">
        <v>-2.4393148000000001E-11</v>
      </c>
      <c r="BN2081" s="108">
        <v>0</v>
      </c>
      <c r="BO2081" s="196">
        <v>-3.2458813000000002E-7</v>
      </c>
      <c r="BP2081" s="108">
        <v>-0.16467909999999999</v>
      </c>
      <c r="BQ2081" s="108">
        <v>0</v>
      </c>
      <c r="BR2081" s="108">
        <v>0</v>
      </c>
      <c r="BS2081" s="108">
        <v>0</v>
      </c>
      <c r="BU2081" s="172">
        <v>-3.3431026999999999E-5</v>
      </c>
      <c r="BV2081" s="172">
        <v>-2.2249183999999999E-6</v>
      </c>
      <c r="BW2081" s="172">
        <v>-5.8587466E-6</v>
      </c>
      <c r="BX2081" s="172">
        <v>-1.6946767000000001E-8</v>
      </c>
      <c r="BY2081" s="172">
        <v>-2.2474688E-6</v>
      </c>
      <c r="BZ2081" s="172">
        <v>2.6555041E-7</v>
      </c>
      <c r="CA2081" s="69">
        <v>0</v>
      </c>
      <c r="CB2081" s="172">
        <v>4.0304837000000002E-7</v>
      </c>
      <c r="CC2081" s="172">
        <v>-7.2077954000000001E-9</v>
      </c>
      <c r="CD2081" s="172">
        <v>-1.7145448E-8</v>
      </c>
      <c r="CE2081" s="69">
        <v>0</v>
      </c>
      <c r="CF2081" s="69">
        <v>0</v>
      </c>
      <c r="CG2081" s="69">
        <v>0</v>
      </c>
      <c r="CH2081" s="172">
        <v>2.200516E-7</v>
      </c>
      <c r="CI2081" s="172">
        <v>-2.3947243000000001E-5</v>
      </c>
      <c r="CJ2081" s="172">
        <v>-5.4470441999999997E-17</v>
      </c>
      <c r="CK2081" s="69">
        <v>0</v>
      </c>
      <c r="CM2081" s="198">
        <v>0</v>
      </c>
      <c r="CN2081" s="198">
        <v>-0.20976470999999999</v>
      </c>
      <c r="CO2081" s="198">
        <v>7.5921184000000003E-3</v>
      </c>
      <c r="CP2081" s="198">
        <v>-1.4613524999999999E-3</v>
      </c>
      <c r="CQ2081" s="197">
        <v>-4.3075091E-12</v>
      </c>
      <c r="CR2081" s="197">
        <v>-5.2167928E-10</v>
      </c>
      <c r="CS2081" s="198">
        <v>-1.1136943E-4</v>
      </c>
      <c r="CT2081" s="198">
        <v>-7.1289013000000001E-4</v>
      </c>
      <c r="CU2081" s="198">
        <v>0</v>
      </c>
      <c r="CV2081" s="197">
        <v>9.3387105000000006E-5</v>
      </c>
    </row>
    <row r="2082" spans="1:100" ht="14.4">
      <c r="A2082" t="s">
        <v>956</v>
      </c>
      <c r="B2082" s="85" t="s">
        <v>947</v>
      </c>
      <c r="C2082" s="113" t="str">
        <f t="shared" si="854"/>
        <v>F.020.01.102</v>
      </c>
      <c r="D2082" s="9" t="s">
        <v>129</v>
      </c>
      <c r="E2082" s="112" t="s">
        <v>362</v>
      </c>
      <c r="F2082" s="115" t="str">
        <f t="shared" si="855"/>
        <v>DMC (50%) co-firing in electrical power plant</v>
      </c>
      <c r="G2082" s="143">
        <f t="shared" si="839"/>
        <v>-0.11438244</v>
      </c>
      <c r="I2082" s="118">
        <f t="shared" si="840"/>
        <v>-2.9208392802479999E-2</v>
      </c>
      <c r="K2082" s="161">
        <f t="shared" si="841"/>
        <v>2.0383551886000001E-3</v>
      </c>
      <c r="L2082" s="161">
        <f t="shared" si="842"/>
        <v>-1.4067318820079997E-2</v>
      </c>
      <c r="M2082" s="162">
        <f t="shared" si="843"/>
        <v>-2.2063171E-5</v>
      </c>
      <c r="N2082" s="161">
        <v>-1.7157366E-2</v>
      </c>
      <c r="O2082" s="132">
        <v>-1.6721252999999998E-2</v>
      </c>
      <c r="P2082" s="132">
        <v>2.7871113000000002E-3</v>
      </c>
      <c r="Q2082" s="132">
        <v>2.2860240000000002E-3</v>
      </c>
      <c r="R2082" s="132">
        <v>-2.2734333999999999E-4</v>
      </c>
      <c r="S2082" s="164">
        <v>-4.3867783999999997E-6</v>
      </c>
      <c r="T2082" s="164">
        <v>-1.5938693000000001E-5</v>
      </c>
      <c r="U2082" s="132">
        <v>-1.3307481E-4</v>
      </c>
      <c r="V2082" s="164">
        <v>-3.6329239999999998E-6</v>
      </c>
      <c r="W2082" s="132">
        <v>0</v>
      </c>
      <c r="X2082" s="164">
        <v>-1.8430247E-5</v>
      </c>
      <c r="Y2082" s="164">
        <v>-1.0231008000000001E-7</v>
      </c>
      <c r="Z2082" s="132">
        <v>0</v>
      </c>
      <c r="AA2082" s="132">
        <v>0</v>
      </c>
      <c r="AC2082" s="118">
        <f t="shared" si="844"/>
        <v>-1.7157366E-2</v>
      </c>
      <c r="AD2082" s="118">
        <f t="shared" si="845"/>
        <v>-1.2028861321399997E-2</v>
      </c>
      <c r="AE2082" s="118">
        <f t="shared" si="846"/>
        <v>-1.4067216509999998E-2</v>
      </c>
      <c r="AF2082" s="118">
        <f t="shared" si="847"/>
        <v>-1.4067318820079999E-2</v>
      </c>
      <c r="AG2082" s="118">
        <f t="shared" si="848"/>
        <v>-2.2063171E-5</v>
      </c>
      <c r="AI2082" s="69">
        <v>-19.465073</v>
      </c>
      <c r="AJ2082" s="69">
        <v>-19.461608999999999</v>
      </c>
      <c r="AK2082" s="69">
        <v>-2.2894716000000002E-3</v>
      </c>
      <c r="AL2082" s="69">
        <v>0</v>
      </c>
      <c r="AM2082" s="69">
        <v>0</v>
      </c>
      <c r="AN2082" s="69">
        <v>-5.4985910000000002E-4</v>
      </c>
      <c r="AO2082" s="69">
        <v>-6.2473111999999996E-4</v>
      </c>
      <c r="AQ2082" s="116">
        <v>-7.5965759000000002E-3</v>
      </c>
      <c r="AR2082" s="116">
        <v>-6.3356717E-3</v>
      </c>
      <c r="AS2082" s="116">
        <v>-1.567889E-4</v>
      </c>
      <c r="AT2082" s="116">
        <v>-1.1041153E-3</v>
      </c>
      <c r="AU2082" s="150">
        <f t="shared" si="849"/>
        <v>-3.7983642993698997E-7</v>
      </c>
      <c r="AV2082" s="150">
        <f t="shared" si="850"/>
        <v>-5.7984062085416005E-10</v>
      </c>
      <c r="AW2082" s="163">
        <f t="shared" si="851"/>
        <v>-0.15463799479616999</v>
      </c>
      <c r="AX2082" s="196">
        <v>-1.06548E-7</v>
      </c>
      <c r="AY2082" s="196">
        <v>-3.2149669000000002E-10</v>
      </c>
      <c r="AZ2082" s="196">
        <v>-8.7830880999999993E-15</v>
      </c>
      <c r="BA2082" s="108">
        <v>0</v>
      </c>
      <c r="BB2082" s="108">
        <v>0</v>
      </c>
      <c r="BC2082" s="196">
        <v>4.2308065999999999E-10</v>
      </c>
      <c r="BD2082" s="196">
        <v>-2.7368765000000001E-7</v>
      </c>
      <c r="BE2082" s="196">
        <v>5.8409693000000005E-11</v>
      </c>
      <c r="BF2082" s="196">
        <v>-3.1673521999999999E-10</v>
      </c>
      <c r="BG2082" s="108">
        <v>0</v>
      </c>
      <c r="BH2082" s="108">
        <v>0</v>
      </c>
      <c r="BI2082" s="196">
        <v>-8.6639131000000002E-15</v>
      </c>
      <c r="BJ2082" s="196">
        <v>-7.9907333999999998E-16</v>
      </c>
      <c r="BK2082" s="196">
        <v>-1.5777961999999999E-16</v>
      </c>
      <c r="BL2082" s="196">
        <v>-9.5483599000000003E-13</v>
      </c>
      <c r="BM2082" s="196">
        <v>-2.2905761000000001E-11</v>
      </c>
      <c r="BN2082" s="108">
        <v>0</v>
      </c>
      <c r="BO2082" s="196">
        <v>-3.0479617000000001E-7</v>
      </c>
      <c r="BP2082" s="108">
        <v>-0.15463768999999999</v>
      </c>
      <c r="BQ2082" s="108">
        <v>0</v>
      </c>
      <c r="BR2082" s="108">
        <v>0</v>
      </c>
      <c r="BS2082" s="108">
        <v>0</v>
      </c>
      <c r="BU2082" s="172">
        <v>-2.8851258000000001E-5</v>
      </c>
      <c r="BV2082" s="172">
        <v>-2.0384058000000001E-6</v>
      </c>
      <c r="BW2082" s="172">
        <v>-3.1892859000000002E-6</v>
      </c>
      <c r="BX2082" s="172">
        <v>-1.5913426999999999E-8</v>
      </c>
      <c r="BY2082" s="172">
        <v>-2.0955986999999998E-6</v>
      </c>
      <c r="BZ2082" s="172">
        <v>2.8563930000000001E-7</v>
      </c>
      <c r="CA2082" s="69">
        <v>0</v>
      </c>
      <c r="CB2082" s="172">
        <v>4.3353898999999999E-7</v>
      </c>
      <c r="CC2082" s="172">
        <v>-6.7682956999999998E-9</v>
      </c>
      <c r="CD2082" s="172">
        <v>-1.6099993E-8</v>
      </c>
      <c r="CE2082" s="69">
        <v>0</v>
      </c>
      <c r="CF2082" s="69">
        <v>0</v>
      </c>
      <c r="CG2082" s="69">
        <v>0</v>
      </c>
      <c r="CH2082" s="172">
        <v>2.7868076999999999E-7</v>
      </c>
      <c r="CI2082" s="172">
        <v>-2.2487045E-5</v>
      </c>
      <c r="CJ2082" s="172">
        <v>-5.1149074000000002E-17</v>
      </c>
      <c r="CK2082" s="69">
        <v>0</v>
      </c>
      <c r="CM2082" s="198">
        <v>0</v>
      </c>
      <c r="CN2082" s="198">
        <v>-0.11404735000000001</v>
      </c>
      <c r="CO2082" s="198">
        <v>8.1666082999999993E-3</v>
      </c>
      <c r="CP2082" s="198">
        <v>-1.3291359E-3</v>
      </c>
      <c r="CQ2082" s="197">
        <v>-4.0448561E-12</v>
      </c>
      <c r="CR2082" s="197">
        <v>-4.8986957000000003E-10</v>
      </c>
      <c r="CS2082" s="198">
        <v>-1.0413383E-4</v>
      </c>
      <c r="CT2082" s="198">
        <v>-6.6942122E-4</v>
      </c>
      <c r="CU2082" s="198">
        <v>0</v>
      </c>
      <c r="CV2082" s="198">
        <v>1.0045184E-4</v>
      </c>
    </row>
    <row r="2083" spans="1:100" ht="14.4">
      <c r="A2083" t="s">
        <v>1940</v>
      </c>
      <c r="B2083" s="85" t="s">
        <v>947</v>
      </c>
      <c r="C2083" s="113" t="str">
        <f t="shared" si="854"/>
        <v>F.020.01.103</v>
      </c>
      <c r="D2083" s="9" t="s">
        <v>129</v>
      </c>
      <c r="E2083" s="112" t="s">
        <v>362</v>
      </c>
      <c r="F2083" s="115" t="str">
        <f t="shared" si="855"/>
        <v>Flexible Polymer Foam co-firing in electrical power plant</v>
      </c>
      <c r="G2083" s="143">
        <f t="shared" si="839"/>
        <v>-9.6008373333333327E-2</v>
      </c>
      <c r="I2083" s="118">
        <f t="shared" si="840"/>
        <v>-4.4255167645090007E-2</v>
      </c>
      <c r="K2083" s="161">
        <f t="shared" si="841"/>
        <v>6.17237428E-4</v>
      </c>
      <c r="L2083" s="161">
        <f t="shared" si="842"/>
        <v>-3.0429458276190004E-2</v>
      </c>
      <c r="M2083" s="162">
        <f t="shared" si="843"/>
        <v>-4.1690796900000004E-5</v>
      </c>
      <c r="N2083" s="161">
        <v>-1.4401255999999999E-2</v>
      </c>
      <c r="O2083" s="132">
        <v>-3.1596653000000002E-2</v>
      </c>
      <c r="P2083" s="132">
        <v>1.4188476E-3</v>
      </c>
      <c r="Q2083" s="132">
        <v>1.0852349999999999E-3</v>
      </c>
      <c r="R2083" s="132">
        <v>-4.2959035E-4</v>
      </c>
      <c r="S2083" s="164">
        <v>-8.2893019999999992E-6</v>
      </c>
      <c r="T2083" s="164">
        <v>-3.011792E-5</v>
      </c>
      <c r="U2083" s="132">
        <v>-2.5145955000000002E-4</v>
      </c>
      <c r="V2083" s="164">
        <v>-6.8648109000000001E-6</v>
      </c>
      <c r="W2083" s="132">
        <v>0</v>
      </c>
      <c r="X2083" s="164">
        <v>-3.4825986000000003E-5</v>
      </c>
      <c r="Y2083" s="164">
        <v>-1.9332618999999999E-7</v>
      </c>
      <c r="Z2083" s="132">
        <v>0</v>
      </c>
      <c r="AA2083" s="132">
        <v>0</v>
      </c>
      <c r="AC2083" s="118">
        <f t="shared" si="844"/>
        <v>-1.4401255999999999E-2</v>
      </c>
      <c r="AD2083" s="118">
        <f t="shared" si="845"/>
        <v>-2.9812027522000004E-2</v>
      </c>
      <c r="AE2083" s="118">
        <f t="shared" si="846"/>
        <v>-3.0429264950000003E-2</v>
      </c>
      <c r="AF2083" s="118">
        <f t="shared" si="847"/>
        <v>-3.0429458276190004E-2</v>
      </c>
      <c r="AG2083" s="118">
        <f t="shared" si="848"/>
        <v>-4.1690796900000004E-5</v>
      </c>
      <c r="AI2083" s="69">
        <v>-36.781404999999999</v>
      </c>
      <c r="AJ2083" s="69">
        <v>-36.774858999999999</v>
      </c>
      <c r="AK2083" s="69">
        <v>-4.3262094000000003E-3</v>
      </c>
      <c r="AL2083" s="69">
        <v>0</v>
      </c>
      <c r="AM2083" s="69">
        <v>0</v>
      </c>
      <c r="AN2083" s="69">
        <v>-1.0390194999999999E-3</v>
      </c>
      <c r="AO2083" s="69">
        <v>-1.1804984E-3</v>
      </c>
      <c r="AQ2083" s="116">
        <v>-1.3051511E-2</v>
      </c>
      <c r="AR2083" s="116">
        <v>-1.073051E-2</v>
      </c>
      <c r="AS2083" s="116">
        <v>-2.3465376999999999E-4</v>
      </c>
      <c r="AT2083" s="116">
        <v>-2.0863478E-3</v>
      </c>
      <c r="AU2083" s="150">
        <f t="shared" si="849"/>
        <v>-6.4331593353299997E-7</v>
      </c>
      <c r="AV2083" s="150">
        <f t="shared" si="850"/>
        <v>-8.6780242217880993E-10</v>
      </c>
      <c r="AW2083" s="163">
        <f t="shared" si="851"/>
        <v>-0.292205565946</v>
      </c>
      <c r="AX2083" s="196">
        <v>-8.9853693000000003E-8</v>
      </c>
      <c r="AY2083" s="196">
        <v>-2.7113985000000001E-10</v>
      </c>
      <c r="AZ2083" s="196">
        <v>-7.4066795E-15</v>
      </c>
      <c r="BA2083" s="108">
        <v>0</v>
      </c>
      <c r="BB2083" s="108">
        <v>0</v>
      </c>
      <c r="BC2083" s="196">
        <v>3.1851669999999998E-10</v>
      </c>
      <c r="BD2083" s="196">
        <v>-5.5373567E-7</v>
      </c>
      <c r="BE2083" s="196">
        <v>4.2194224000000001E-11</v>
      </c>
      <c r="BF2083" s="196">
        <v>-6.3883120999999997E-10</v>
      </c>
      <c r="BG2083" s="108">
        <v>0</v>
      </c>
      <c r="BH2083" s="108">
        <v>0</v>
      </c>
      <c r="BI2083" s="196">
        <v>-1.637142E-14</v>
      </c>
      <c r="BJ2083" s="196">
        <v>-1.5099372999999999E-15</v>
      </c>
      <c r="BK2083" s="196">
        <v>-2.9814200999999998E-16</v>
      </c>
      <c r="BL2083" s="196">
        <v>-1.804268E-12</v>
      </c>
      <c r="BM2083" s="196">
        <v>-4.3282964999999997E-11</v>
      </c>
      <c r="BN2083" s="108">
        <v>0</v>
      </c>
      <c r="BO2083" s="196">
        <v>-5.7594599999999996E-7</v>
      </c>
      <c r="BP2083" s="108">
        <v>-0.29220499</v>
      </c>
      <c r="BQ2083" s="108">
        <v>0</v>
      </c>
      <c r="BR2083" s="108">
        <v>0</v>
      </c>
      <c r="BS2083" s="108">
        <v>0</v>
      </c>
      <c r="BU2083" s="172">
        <v>-5.3133912999999998E-5</v>
      </c>
      <c r="BV2083" s="172">
        <v>-4.2881446999999996E-6</v>
      </c>
      <c r="BW2083" s="172">
        <v>-2.6769683000000002E-6</v>
      </c>
      <c r="BX2083" s="172">
        <v>-3.0070176999999997E-8</v>
      </c>
      <c r="BY2083" s="172">
        <v>-4.0871255999999999E-6</v>
      </c>
      <c r="BZ2083" s="172">
        <v>2.2839479999999999E-7</v>
      </c>
      <c r="CA2083" s="69">
        <v>0</v>
      </c>
      <c r="CB2083" s="172">
        <v>3.4665415000000002E-7</v>
      </c>
      <c r="CC2083" s="172">
        <v>-1.2789442E-8</v>
      </c>
      <c r="CD2083" s="172">
        <v>-3.0422714999999999E-8</v>
      </c>
      <c r="CE2083" s="69">
        <v>0</v>
      </c>
      <c r="CF2083" s="69">
        <v>0</v>
      </c>
      <c r="CG2083" s="69">
        <v>0</v>
      </c>
      <c r="CH2083" s="172">
        <v>-9.1686467000000005E-8</v>
      </c>
      <c r="CI2083" s="172">
        <v>-4.2491755000000002E-5</v>
      </c>
      <c r="CJ2083" s="172">
        <v>-9.6651821999999998E-17</v>
      </c>
      <c r="CK2083" s="69">
        <v>0</v>
      </c>
      <c r="CM2083" s="198">
        <v>0</v>
      </c>
      <c r="CN2083" s="198">
        <v>-9.5375191999999998E-2</v>
      </c>
      <c r="CO2083" s="198">
        <v>6.5288574999999996E-3</v>
      </c>
      <c r="CP2083" s="198">
        <v>-2.8815035999999999E-3</v>
      </c>
      <c r="CQ2083" s="197">
        <v>-7.6432021000000008E-12</v>
      </c>
      <c r="CR2083" s="197">
        <v>-9.2566263000000002E-10</v>
      </c>
      <c r="CS2083" s="198">
        <v>-2.0058936000000001E-4</v>
      </c>
      <c r="CT2083" s="198">
        <v>-1.2649453000000001E-3</v>
      </c>
      <c r="CU2083" s="198">
        <v>0</v>
      </c>
      <c r="CV2083" s="197">
        <v>8.0320451000000004E-5</v>
      </c>
    </row>
    <row r="2084" spans="1:100" ht="14.4">
      <c r="A2084" t="s">
        <v>957</v>
      </c>
      <c r="B2084" s="85" t="s">
        <v>947</v>
      </c>
      <c r="C2084" s="113" t="str">
        <f t="shared" si="854"/>
        <v>F.020.01.104</v>
      </c>
      <c r="D2084" s="9" t="s">
        <v>129</v>
      </c>
      <c r="E2084" s="112" t="s">
        <v>362</v>
      </c>
      <c r="F2084" s="115" t="str">
        <f t="shared" si="855"/>
        <v>GFRP (50%) co-firing in electrical power plant</v>
      </c>
      <c r="G2084" s="143">
        <f t="shared" si="839"/>
        <v>-0.11438244</v>
      </c>
      <c r="I2084" s="118">
        <f t="shared" si="840"/>
        <v>-2.9208392802479999E-2</v>
      </c>
      <c r="K2084" s="161">
        <f t="shared" si="841"/>
        <v>2.0383551886000001E-3</v>
      </c>
      <c r="L2084" s="161">
        <f t="shared" si="842"/>
        <v>-1.4067318820079997E-2</v>
      </c>
      <c r="M2084" s="162">
        <f t="shared" si="843"/>
        <v>-2.2063171E-5</v>
      </c>
      <c r="N2084" s="161">
        <v>-1.7157366E-2</v>
      </c>
      <c r="O2084" s="132">
        <v>-1.6721252999999998E-2</v>
      </c>
      <c r="P2084" s="132">
        <v>2.7871113000000002E-3</v>
      </c>
      <c r="Q2084" s="132">
        <v>2.2860240000000002E-3</v>
      </c>
      <c r="R2084" s="132">
        <v>-2.2734333999999999E-4</v>
      </c>
      <c r="S2084" s="164">
        <v>-4.3867783999999997E-6</v>
      </c>
      <c r="T2084" s="164">
        <v>-1.5938693000000001E-5</v>
      </c>
      <c r="U2084" s="132">
        <v>-1.3307481E-4</v>
      </c>
      <c r="V2084" s="164">
        <v>-3.6329239999999998E-6</v>
      </c>
      <c r="W2084" s="132">
        <v>0</v>
      </c>
      <c r="X2084" s="164">
        <v>-1.8430247E-5</v>
      </c>
      <c r="Y2084" s="164">
        <v>-1.0231008000000001E-7</v>
      </c>
      <c r="Z2084" s="132">
        <v>0</v>
      </c>
      <c r="AA2084" s="132">
        <v>0</v>
      </c>
      <c r="AC2084" s="118">
        <f t="shared" si="844"/>
        <v>-1.7157366E-2</v>
      </c>
      <c r="AD2084" s="118">
        <f t="shared" si="845"/>
        <v>-1.2028861321399997E-2</v>
      </c>
      <c r="AE2084" s="118">
        <f t="shared" si="846"/>
        <v>-1.4067216509999998E-2</v>
      </c>
      <c r="AF2084" s="118">
        <f t="shared" si="847"/>
        <v>-1.4067318820079999E-2</v>
      </c>
      <c r="AG2084" s="118">
        <f t="shared" si="848"/>
        <v>-2.2063171E-5</v>
      </c>
      <c r="AI2084" s="69">
        <v>-19.465073</v>
      </c>
      <c r="AJ2084" s="69">
        <v>-19.461608999999999</v>
      </c>
      <c r="AK2084" s="69">
        <v>-2.2894716000000002E-3</v>
      </c>
      <c r="AL2084" s="69">
        <v>0</v>
      </c>
      <c r="AM2084" s="69">
        <v>0</v>
      </c>
      <c r="AN2084" s="69">
        <v>-5.4985910000000002E-4</v>
      </c>
      <c r="AO2084" s="69">
        <v>-6.2473111999999996E-4</v>
      </c>
      <c r="AQ2084" s="116">
        <v>-7.5965759000000002E-3</v>
      </c>
      <c r="AR2084" s="116">
        <v>-6.3356717E-3</v>
      </c>
      <c r="AS2084" s="116">
        <v>-1.567889E-4</v>
      </c>
      <c r="AT2084" s="116">
        <v>-1.1041153E-3</v>
      </c>
      <c r="AU2084" s="150">
        <f t="shared" si="849"/>
        <v>-3.7983642993698997E-7</v>
      </c>
      <c r="AV2084" s="150">
        <f t="shared" si="850"/>
        <v>-5.7984062085416005E-10</v>
      </c>
      <c r="AW2084" s="163">
        <f t="shared" si="851"/>
        <v>-0.15463799479616999</v>
      </c>
      <c r="AX2084" s="196">
        <v>-1.06548E-7</v>
      </c>
      <c r="AY2084" s="196">
        <v>-3.2149669000000002E-10</v>
      </c>
      <c r="AZ2084" s="196">
        <v>-8.7830880999999993E-15</v>
      </c>
      <c r="BA2084" s="108">
        <v>0</v>
      </c>
      <c r="BB2084" s="108">
        <v>0</v>
      </c>
      <c r="BC2084" s="196">
        <v>4.2308065999999999E-10</v>
      </c>
      <c r="BD2084" s="196">
        <v>-2.7368765000000001E-7</v>
      </c>
      <c r="BE2084" s="196">
        <v>5.8409693000000005E-11</v>
      </c>
      <c r="BF2084" s="196">
        <v>-3.1673521999999999E-10</v>
      </c>
      <c r="BG2084" s="108">
        <v>0</v>
      </c>
      <c r="BH2084" s="108">
        <v>0</v>
      </c>
      <c r="BI2084" s="196">
        <v>-8.6639131000000002E-15</v>
      </c>
      <c r="BJ2084" s="196">
        <v>-7.9907333999999998E-16</v>
      </c>
      <c r="BK2084" s="196">
        <v>-1.5777961999999999E-16</v>
      </c>
      <c r="BL2084" s="196">
        <v>-9.5483599000000003E-13</v>
      </c>
      <c r="BM2084" s="196">
        <v>-2.2905761000000001E-11</v>
      </c>
      <c r="BN2084" s="108">
        <v>0</v>
      </c>
      <c r="BO2084" s="196">
        <v>-3.0479617000000001E-7</v>
      </c>
      <c r="BP2084" s="108">
        <v>-0.15463768999999999</v>
      </c>
      <c r="BQ2084" s="108">
        <v>0</v>
      </c>
      <c r="BR2084" s="108">
        <v>0</v>
      </c>
      <c r="BS2084" s="108">
        <v>0</v>
      </c>
      <c r="BU2084" s="172">
        <v>-2.8851258000000001E-5</v>
      </c>
      <c r="BV2084" s="172">
        <v>-2.0384058000000001E-6</v>
      </c>
      <c r="BW2084" s="172">
        <v>-3.1892859000000002E-6</v>
      </c>
      <c r="BX2084" s="172">
        <v>-1.5913426999999999E-8</v>
      </c>
      <c r="BY2084" s="172">
        <v>-2.0955986999999998E-6</v>
      </c>
      <c r="BZ2084" s="172">
        <v>2.8563930000000001E-7</v>
      </c>
      <c r="CA2084" s="69">
        <v>0</v>
      </c>
      <c r="CB2084" s="172">
        <v>4.3353898999999999E-7</v>
      </c>
      <c r="CC2084" s="172">
        <v>-6.7682956999999998E-9</v>
      </c>
      <c r="CD2084" s="172">
        <v>-1.6099993E-8</v>
      </c>
      <c r="CE2084" s="69">
        <v>0</v>
      </c>
      <c r="CF2084" s="69">
        <v>0</v>
      </c>
      <c r="CG2084" s="69">
        <v>0</v>
      </c>
      <c r="CH2084" s="172">
        <v>2.7868076999999999E-7</v>
      </c>
      <c r="CI2084" s="172">
        <v>-2.2487045E-5</v>
      </c>
      <c r="CJ2084" s="172">
        <v>-5.1149074000000002E-17</v>
      </c>
      <c r="CK2084" s="69">
        <v>0</v>
      </c>
      <c r="CM2084" s="198">
        <v>0</v>
      </c>
      <c r="CN2084" s="198">
        <v>-0.11404735000000001</v>
      </c>
      <c r="CO2084" s="198">
        <v>8.1666082999999993E-3</v>
      </c>
      <c r="CP2084" s="198">
        <v>-1.3291359E-3</v>
      </c>
      <c r="CQ2084" s="197">
        <v>-4.0448561E-12</v>
      </c>
      <c r="CR2084" s="197">
        <v>-4.8986957000000003E-10</v>
      </c>
      <c r="CS2084" s="198">
        <v>-1.0413383E-4</v>
      </c>
      <c r="CT2084" s="198">
        <v>-6.6942122E-4</v>
      </c>
      <c r="CU2084" s="198">
        <v>0</v>
      </c>
      <c r="CV2084" s="198">
        <v>1.0045184E-4</v>
      </c>
    </row>
    <row r="2085" spans="1:100" ht="14.4">
      <c r="A2085" t="s">
        <v>1941</v>
      </c>
      <c r="B2085" s="85" t="s">
        <v>947</v>
      </c>
      <c r="C2085" s="113" t="str">
        <f t="shared" si="854"/>
        <v>F.020.01.105</v>
      </c>
      <c r="D2085" s="9" t="s">
        <v>129</v>
      </c>
      <c r="E2085" s="112" t="s">
        <v>362</v>
      </c>
      <c r="F2085" s="115" t="str">
        <f t="shared" si="855"/>
        <v>Hardwood 0% MC  Bamboo &amp; Cork  co-firing in electrical power plant</v>
      </c>
      <c r="G2085" s="143">
        <f t="shared" si="839"/>
        <v>-1.7041563333333332</v>
      </c>
      <c r="I2085" s="118">
        <f t="shared" si="840"/>
        <v>-0.26817771823870995</v>
      </c>
      <c r="K2085" s="161">
        <f t="shared" si="841"/>
        <v>2.9839170428000001E-3</v>
      </c>
      <c r="L2085" s="161">
        <f t="shared" si="842"/>
        <v>-1.5512683694509999E-2</v>
      </c>
      <c r="M2085" s="162">
        <f t="shared" si="843"/>
        <v>-2.5501586999999998E-5</v>
      </c>
      <c r="N2085" s="161">
        <v>-0.25562344999999997</v>
      </c>
      <c r="O2085" s="132">
        <v>-1.9327161999999998E-2</v>
      </c>
      <c r="P2085" s="132">
        <v>3.9684103E-3</v>
      </c>
      <c r="Q2085" s="132">
        <v>3.2701836000000001E-3</v>
      </c>
      <c r="R2085" s="132">
        <v>-2.6277347999999998E-4</v>
      </c>
      <c r="S2085" s="164">
        <v>-5.0704321999999997E-6</v>
      </c>
      <c r="T2085" s="164">
        <v>-1.8422644999999999E-5</v>
      </c>
      <c r="U2085" s="132">
        <v>-1.5381374000000001E-4</v>
      </c>
      <c r="V2085" s="164">
        <v>-4.1990939999999996E-6</v>
      </c>
      <c r="W2085" s="132">
        <v>0</v>
      </c>
      <c r="X2085" s="164">
        <v>-2.1302492999999999E-5</v>
      </c>
      <c r="Y2085" s="164">
        <v>-1.1825451000000001E-7</v>
      </c>
      <c r="Z2085" s="132">
        <v>0</v>
      </c>
      <c r="AA2085" s="132">
        <v>0</v>
      </c>
      <c r="AC2085" s="118">
        <f t="shared" si="844"/>
        <v>-0.25562344999999997</v>
      </c>
      <c r="AD2085" s="118">
        <f t="shared" si="845"/>
        <v>-1.25286483972E-2</v>
      </c>
      <c r="AE2085" s="118">
        <f t="shared" si="846"/>
        <v>-1.5512565439999999E-2</v>
      </c>
      <c r="AF2085" s="118">
        <f t="shared" si="847"/>
        <v>-1.5512683694509999E-2</v>
      </c>
      <c r="AG2085" s="118">
        <f t="shared" si="848"/>
        <v>-2.5501586999999998E-5</v>
      </c>
      <c r="AI2085" s="69">
        <v>-22.498591000000001</v>
      </c>
      <c r="AJ2085" s="69">
        <v>-22.494586999999999</v>
      </c>
      <c r="AK2085" s="69">
        <v>-2.6462724E-3</v>
      </c>
      <c r="AL2085" s="69">
        <v>0</v>
      </c>
      <c r="AM2085" s="69">
        <v>0</v>
      </c>
      <c r="AN2085" s="69">
        <v>-6.3555142999999995E-4</v>
      </c>
      <c r="AO2085" s="69">
        <v>-7.2209181999999998E-4</v>
      </c>
      <c r="AQ2085" s="116">
        <v>-3.4177213999999997E-2</v>
      </c>
      <c r="AR2085" s="116">
        <v>-3.1535315000000001E-2</v>
      </c>
      <c r="AS2085" s="116">
        <v>-1.3657139E-3</v>
      </c>
      <c r="AT2085" s="116">
        <v>-1.2761852000000001E-3</v>
      </c>
      <c r="AU2085" s="150">
        <f t="shared" si="849"/>
        <v>-1.8906064301916001E-6</v>
      </c>
      <c r="AV2085" s="150">
        <f t="shared" si="850"/>
        <v>-5.0507169290159002E-9</v>
      </c>
      <c r="AW2085" s="163">
        <f t="shared" si="851"/>
        <v>-0.17873742229687001</v>
      </c>
      <c r="AX2085" s="196">
        <v>-1.5819207E-6</v>
      </c>
      <c r="AY2085" s="196">
        <v>-4.7730546E-9</v>
      </c>
      <c r="AZ2085" s="196">
        <v>-1.3040590999999999E-13</v>
      </c>
      <c r="BA2085" s="108">
        <v>0</v>
      </c>
      <c r="BB2085" s="108">
        <v>0</v>
      </c>
      <c r="BC2085" s="196">
        <v>5.8237894000000004E-10</v>
      </c>
      <c r="BD2085" s="196">
        <v>-3.0924053E-7</v>
      </c>
      <c r="BE2085" s="196">
        <v>8.0747567000000003E-11</v>
      </c>
      <c r="BF2085" s="196">
        <v>-3.5826837000000002E-10</v>
      </c>
      <c r="BG2085" s="108">
        <v>0</v>
      </c>
      <c r="BH2085" s="108">
        <v>0</v>
      </c>
      <c r="BI2085" s="196">
        <v>-1.0014133E-14</v>
      </c>
      <c r="BJ2085" s="196">
        <v>-9.2360425000000008E-16</v>
      </c>
      <c r="BK2085" s="196">
        <v>-1.8236864999999999E-16</v>
      </c>
      <c r="BL2085" s="196">
        <v>-1.1036416E-12</v>
      </c>
      <c r="BM2085" s="196">
        <v>-2.647549E-11</v>
      </c>
      <c r="BN2085" s="108">
        <v>0</v>
      </c>
      <c r="BO2085" s="196">
        <v>-3.5229687000000003E-7</v>
      </c>
      <c r="BP2085" s="108">
        <v>-0.17873707</v>
      </c>
      <c r="BQ2085" s="108">
        <v>0</v>
      </c>
      <c r="BR2085" s="108">
        <v>0</v>
      </c>
      <c r="BS2085" s="108">
        <v>0</v>
      </c>
      <c r="BU2085" s="172">
        <v>-7.6796023000000004E-5</v>
      </c>
      <c r="BV2085" s="172">
        <v>-2.2713716999999998E-6</v>
      </c>
      <c r="BW2085" s="172">
        <v>-4.7516399999999998E-5</v>
      </c>
      <c r="BX2085" s="172">
        <v>-1.8393442E-8</v>
      </c>
      <c r="BY2085" s="172">
        <v>-2.3974808000000001E-6</v>
      </c>
      <c r="BZ2085" s="172">
        <v>3.9059639999999998E-7</v>
      </c>
      <c r="CA2085" s="69">
        <v>0</v>
      </c>
      <c r="CB2085" s="172">
        <v>5.9284126999999995E-7</v>
      </c>
      <c r="CC2085" s="172">
        <v>-7.8230950000000005E-9</v>
      </c>
      <c r="CD2085" s="172">
        <v>-1.8609083000000001E-8</v>
      </c>
      <c r="CE2085" s="69">
        <v>0</v>
      </c>
      <c r="CF2085" s="69">
        <v>0</v>
      </c>
      <c r="CG2085" s="69">
        <v>0</v>
      </c>
      <c r="CH2085" s="172">
        <v>4.4213728999999998E-7</v>
      </c>
      <c r="CI2085" s="172">
        <v>-2.5991520000000001E-5</v>
      </c>
      <c r="CJ2085" s="172">
        <v>-5.9120357999999994E-17</v>
      </c>
      <c r="CK2085" s="69">
        <v>0</v>
      </c>
      <c r="CM2085" s="198">
        <v>0</v>
      </c>
      <c r="CN2085" s="198">
        <v>-1.7037690000000001</v>
      </c>
      <c r="CO2085" s="198">
        <v>1.1167610999999999E-2</v>
      </c>
      <c r="CP2085" s="198">
        <v>-1.4644558E-3</v>
      </c>
      <c r="CQ2085" s="197">
        <v>-4.6752232999999998E-12</v>
      </c>
      <c r="CR2085" s="197">
        <v>-5.6621287999999996E-10</v>
      </c>
      <c r="CS2085" s="198">
        <v>-1.1962150000000001E-4</v>
      </c>
      <c r="CT2085" s="198">
        <v>-7.7374659999999995E-4</v>
      </c>
      <c r="CU2085" s="198">
        <v>0</v>
      </c>
      <c r="CV2085" s="198">
        <v>1.3736249E-4</v>
      </c>
    </row>
    <row r="2086" spans="1:100" ht="14.4">
      <c r="A2086" t="s">
        <v>1942</v>
      </c>
      <c r="B2086" s="85" t="s">
        <v>947</v>
      </c>
      <c r="C2086" s="113" t="str">
        <f t="shared" si="854"/>
        <v>F.020.01.106</v>
      </c>
      <c r="D2086" s="9" t="s">
        <v>129</v>
      </c>
      <c r="E2086" s="112" t="s">
        <v>362</v>
      </c>
      <c r="F2086" s="115" t="str">
        <f t="shared" si="855"/>
        <v>Hardwood 12% MC  Bamboo &amp; Cork  co-firing in electrical power plant</v>
      </c>
      <c r="G2086" s="143">
        <f t="shared" si="839"/>
        <v>-1.4715102666666666</v>
      </c>
      <c r="I2086" s="118">
        <f t="shared" si="840"/>
        <v>-0.22924363662837999</v>
      </c>
      <c r="K2086" s="161">
        <f t="shared" si="841"/>
        <v>3.6376256533000003E-3</v>
      </c>
      <c r="L2086" s="161">
        <f t="shared" si="842"/>
        <v>-1.2132702090780002E-2</v>
      </c>
      <c r="M2086" s="162">
        <f t="shared" si="843"/>
        <v>-2.20201909E-5</v>
      </c>
      <c r="N2086" s="161">
        <v>-0.22072654</v>
      </c>
      <c r="O2086" s="132">
        <v>-1.6688679000000001E-2</v>
      </c>
      <c r="P2086" s="132">
        <v>4.6888946000000001E-3</v>
      </c>
      <c r="Q2086" s="132">
        <v>3.8848120000000001E-3</v>
      </c>
      <c r="R2086" s="132">
        <v>-2.2690047000000001E-4</v>
      </c>
      <c r="S2086" s="164">
        <v>-4.3782327000000003E-6</v>
      </c>
      <c r="T2086" s="164">
        <v>-1.5907644E-5</v>
      </c>
      <c r="U2086" s="132">
        <v>-1.3281558000000001E-4</v>
      </c>
      <c r="V2086" s="164">
        <v>-3.6258469E-6</v>
      </c>
      <c r="W2086" s="132">
        <v>0</v>
      </c>
      <c r="X2086" s="164">
        <v>-1.8394344000000001E-5</v>
      </c>
      <c r="Y2086" s="164">
        <v>-1.0211078E-7</v>
      </c>
      <c r="Z2086" s="132">
        <v>0</v>
      </c>
      <c r="AA2086" s="132">
        <v>0</v>
      </c>
      <c r="AC2086" s="118">
        <f t="shared" si="844"/>
        <v>-0.22072654</v>
      </c>
      <c r="AD2086" s="118">
        <f t="shared" si="845"/>
        <v>-8.494974326700001E-3</v>
      </c>
      <c r="AE2086" s="118">
        <f t="shared" si="846"/>
        <v>-1.2132599980000002E-2</v>
      </c>
      <c r="AF2086" s="118">
        <f t="shared" si="847"/>
        <v>-1.2132702090780004E-2</v>
      </c>
      <c r="AG2086" s="118">
        <f t="shared" si="848"/>
        <v>-2.20201909E-5</v>
      </c>
      <c r="AI2086" s="69">
        <v>-19.427154000000002</v>
      </c>
      <c r="AJ2086" s="69">
        <v>-19.423697000000001</v>
      </c>
      <c r="AK2086" s="69">
        <v>-2.2850116000000002E-3</v>
      </c>
      <c r="AL2086" s="69">
        <v>0</v>
      </c>
      <c r="AM2086" s="69">
        <v>0</v>
      </c>
      <c r="AN2086" s="69">
        <v>-5.4878795000000001E-4</v>
      </c>
      <c r="AO2086" s="69">
        <v>-6.2351411000000003E-4</v>
      </c>
      <c r="AQ2086" s="116">
        <v>-2.9299070999999999E-2</v>
      </c>
      <c r="AR2086" s="116">
        <v>-2.702746E-2</v>
      </c>
      <c r="AS2086" s="116">
        <v>-1.1696461999999999E-3</v>
      </c>
      <c r="AT2086" s="116">
        <v>-1.1019643999999999E-3</v>
      </c>
      <c r="AU2086" s="150">
        <f t="shared" si="849"/>
        <v>-1.62035130718592E-6</v>
      </c>
      <c r="AV2086" s="150">
        <f t="shared" si="850"/>
        <v>-4.3256147663242603E-9</v>
      </c>
      <c r="AW2086" s="163">
        <f t="shared" si="851"/>
        <v>-0.15433675420241</v>
      </c>
      <c r="AX2086" s="196">
        <v>-1.3659618000000001E-6</v>
      </c>
      <c r="AY2086" s="196">
        <v>-4.1214522000000004E-9</v>
      </c>
      <c r="AZ2086" s="196">
        <v>-1.1260329999999999E-13</v>
      </c>
      <c r="BA2086" s="108">
        <v>0</v>
      </c>
      <c r="BB2086" s="108">
        <v>0</v>
      </c>
      <c r="BC2086" s="196">
        <v>6.6064692999999996E-10</v>
      </c>
      <c r="BD2086" s="196">
        <v>-2.5502633999999999E-7</v>
      </c>
      <c r="BE2086" s="196">
        <v>9.2089719000000001E-11</v>
      </c>
      <c r="BF2086" s="196">
        <v>-2.9613007999999998E-10</v>
      </c>
      <c r="BG2086" s="108">
        <v>0</v>
      </c>
      <c r="BH2086" s="108">
        <v>0</v>
      </c>
      <c r="BI2086" s="196">
        <v>-8.6470353000000002E-15</v>
      </c>
      <c r="BJ2086" s="196">
        <v>-7.9751669999999999E-16</v>
      </c>
      <c r="BK2086" s="196">
        <v>-1.5747226000000001E-16</v>
      </c>
      <c r="BL2086" s="196">
        <v>-9.5297592000000007E-13</v>
      </c>
      <c r="BM2086" s="196">
        <v>-2.2861140000000001E-11</v>
      </c>
      <c r="BN2086" s="108">
        <v>0</v>
      </c>
      <c r="BO2086" s="196">
        <v>-3.0420240999999999E-7</v>
      </c>
      <c r="BP2086" s="108">
        <v>-0.15433644999999999</v>
      </c>
      <c r="BQ2086" s="108">
        <v>0</v>
      </c>
      <c r="BR2086" s="108">
        <v>0</v>
      </c>
      <c r="BS2086" s="108">
        <v>0</v>
      </c>
      <c r="BU2086" s="172">
        <v>-6.5667187000000005E-5</v>
      </c>
      <c r="BV2086" s="172">
        <v>-1.818146E-6</v>
      </c>
      <c r="BW2086" s="172">
        <v>-4.1029611000000001E-5</v>
      </c>
      <c r="BX2086" s="172">
        <v>-1.5882427E-8</v>
      </c>
      <c r="BY2086" s="172">
        <v>-2.0284365000000002E-6</v>
      </c>
      <c r="BZ2086" s="172">
        <v>4.3941240000000001E-7</v>
      </c>
      <c r="CA2086" s="69">
        <v>0</v>
      </c>
      <c r="CB2086" s="172">
        <v>6.6693346999999999E-7</v>
      </c>
      <c r="CC2086" s="172">
        <v>-6.7551106999999997E-9</v>
      </c>
      <c r="CD2086" s="172">
        <v>-1.6068630000000001E-8</v>
      </c>
      <c r="CE2086" s="69">
        <v>0</v>
      </c>
      <c r="CF2086" s="69">
        <v>0</v>
      </c>
      <c r="CG2086" s="69">
        <v>0</v>
      </c>
      <c r="CH2086" s="172">
        <v>5.8460615999999999E-7</v>
      </c>
      <c r="CI2086" s="172">
        <v>-2.2443238999999999E-5</v>
      </c>
      <c r="CJ2086" s="172">
        <v>-5.1049433E-17</v>
      </c>
      <c r="CK2086" s="69">
        <v>0</v>
      </c>
      <c r="CM2086" s="198">
        <v>0</v>
      </c>
      <c r="CN2086" s="198">
        <v>-1.4711757999999999</v>
      </c>
      <c r="CO2086" s="198">
        <v>1.2563621000000001E-2</v>
      </c>
      <c r="CP2086" s="198">
        <v>-1.1431694E-3</v>
      </c>
      <c r="CQ2086" s="197">
        <v>-4.0369765E-12</v>
      </c>
      <c r="CR2086" s="197">
        <v>-4.8891527999999997E-10</v>
      </c>
      <c r="CS2086" s="198">
        <v>-1.0203899E-4</v>
      </c>
      <c r="CT2086" s="198">
        <v>-6.6811715000000002E-4</v>
      </c>
      <c r="CU2086" s="198">
        <v>0</v>
      </c>
      <c r="CV2086" s="198">
        <v>1.5452980000000001E-4</v>
      </c>
    </row>
    <row r="2087" spans="1:100" ht="14.4">
      <c r="A2087" t="s">
        <v>1943</v>
      </c>
      <c r="B2087" s="85" t="s">
        <v>947</v>
      </c>
      <c r="C2087" s="113" t="str">
        <f t="shared" si="854"/>
        <v>F.020.01.107</v>
      </c>
      <c r="D2087" s="9" t="s">
        <v>129</v>
      </c>
      <c r="E2087" s="112" t="s">
        <v>362</v>
      </c>
      <c r="F2087" s="115" t="str">
        <f t="shared" si="855"/>
        <v>Hardwood fresh 50% MC  Bamboo &amp; Cork,  co-firing in electrical power plant</v>
      </c>
      <c r="G2087" s="143">
        <f t="shared" si="839"/>
        <v>-0.73719120000000005</v>
      </c>
      <c r="I2087" s="118">
        <f t="shared" si="840"/>
        <v>-0.10635293315224</v>
      </c>
      <c r="K2087" s="161">
        <f t="shared" si="841"/>
        <v>5.7009775942000011E-3</v>
      </c>
      <c r="L2087" s="161">
        <f t="shared" si="842"/>
        <v>-1.4641991610399999E-3</v>
      </c>
      <c r="M2087" s="162">
        <f t="shared" si="843"/>
        <v>-1.10315854E-5</v>
      </c>
      <c r="N2087" s="161">
        <v>-0.11057868</v>
      </c>
      <c r="O2087" s="132">
        <v>-8.3606263999999996E-3</v>
      </c>
      <c r="P2087" s="132">
        <v>6.9630157999999998E-3</v>
      </c>
      <c r="Q2087" s="132">
        <v>5.8248120000000004E-3</v>
      </c>
      <c r="R2087" s="132">
        <v>-1.1367167E-4</v>
      </c>
      <c r="S2087" s="164">
        <v>-2.1933891999999998E-6</v>
      </c>
      <c r="T2087" s="164">
        <v>-7.9693466000000006E-6</v>
      </c>
      <c r="U2087" s="164">
        <v>-6.6537405999999994E-5</v>
      </c>
      <c r="V2087" s="164">
        <v>-1.8164619999999999E-6</v>
      </c>
      <c r="W2087" s="132">
        <v>0</v>
      </c>
      <c r="X2087" s="164">
        <v>-9.2151234000000003E-6</v>
      </c>
      <c r="Y2087" s="164">
        <v>-5.1155040000000003E-8</v>
      </c>
      <c r="Z2087" s="132">
        <v>0</v>
      </c>
      <c r="AA2087" s="132">
        <v>0</v>
      </c>
      <c r="AC2087" s="118">
        <f t="shared" si="844"/>
        <v>-0.11057868</v>
      </c>
      <c r="AD2087" s="118">
        <f t="shared" si="845"/>
        <v>4.236829588200001E-3</v>
      </c>
      <c r="AE2087" s="118">
        <f t="shared" si="846"/>
        <v>-1.4641480059999999E-3</v>
      </c>
      <c r="AF2087" s="118">
        <f t="shared" si="847"/>
        <v>-1.4641991610400008E-3</v>
      </c>
      <c r="AG2087" s="118">
        <f t="shared" si="848"/>
        <v>-1.10315854E-5</v>
      </c>
      <c r="AI2087" s="69">
        <v>-9.7325367000000007</v>
      </c>
      <c r="AJ2087" s="69">
        <v>-9.7308047000000002</v>
      </c>
      <c r="AK2087" s="69">
        <v>-1.1447358000000001E-3</v>
      </c>
      <c r="AL2087" s="69">
        <v>0</v>
      </c>
      <c r="AM2087" s="69">
        <v>0</v>
      </c>
      <c r="AN2087" s="69">
        <v>-2.7492955000000001E-4</v>
      </c>
      <c r="AO2087" s="69">
        <v>-3.1236555999999998E-4</v>
      </c>
      <c r="AQ2087" s="116">
        <v>-1.3901805999999999E-2</v>
      </c>
      <c r="AR2087" s="116">
        <v>-1.2798965000000001E-2</v>
      </c>
      <c r="AS2087" s="116">
        <v>-5.5078258000000005E-4</v>
      </c>
      <c r="AT2087" s="116">
        <v>-5.5205765000000001E-4</v>
      </c>
      <c r="AU2087" s="150">
        <f t="shared" si="849"/>
        <v>-7.6732406396899996E-7</v>
      </c>
      <c r="AV2087" s="150">
        <f t="shared" si="850"/>
        <v>-2.0369177819269798E-9</v>
      </c>
      <c r="AW2087" s="163">
        <f t="shared" si="851"/>
        <v>-7.7318999398079999E-2</v>
      </c>
      <c r="AX2087" s="196">
        <v>-6.8431400000000002E-7</v>
      </c>
      <c r="AY2087" s="196">
        <v>-2.0647482999999998E-9</v>
      </c>
      <c r="AZ2087" s="196">
        <v>-5.6411544000000002E-14</v>
      </c>
      <c r="BA2087" s="108">
        <v>0</v>
      </c>
      <c r="BB2087" s="108">
        <v>0</v>
      </c>
      <c r="BC2087" s="196">
        <v>9.0769033000000002E-10</v>
      </c>
      <c r="BD2087" s="196">
        <v>-8.3905823999999994E-8</v>
      </c>
      <c r="BE2087" s="196">
        <v>1.2788984999999999E-10</v>
      </c>
      <c r="BF2087" s="196">
        <v>-9.9998109999999998E-11</v>
      </c>
      <c r="BG2087" s="108">
        <v>0</v>
      </c>
      <c r="BH2087" s="108">
        <v>0</v>
      </c>
      <c r="BI2087" s="196">
        <v>-4.3319565000000001E-15</v>
      </c>
      <c r="BJ2087" s="196">
        <v>-3.9953666999999999E-16</v>
      </c>
      <c r="BK2087" s="196">
        <v>-7.8889809999999996E-17</v>
      </c>
      <c r="BL2087" s="196">
        <v>-4.7741799999999996E-13</v>
      </c>
      <c r="BM2087" s="196">
        <v>-1.1452881000000001E-11</v>
      </c>
      <c r="BN2087" s="108">
        <v>0</v>
      </c>
      <c r="BO2087" s="196">
        <v>-1.5239808000000001E-7</v>
      </c>
      <c r="BP2087" s="108">
        <v>-7.7318846999999996E-2</v>
      </c>
      <c r="BQ2087" s="108">
        <v>0</v>
      </c>
      <c r="BR2087" s="108">
        <v>0</v>
      </c>
      <c r="BS2087" s="108">
        <v>0</v>
      </c>
      <c r="BU2087" s="172">
        <v>-3.0540365000000001E-5</v>
      </c>
      <c r="BV2087" s="172">
        <v>-3.8759428000000001E-7</v>
      </c>
      <c r="BW2087" s="172">
        <v>-2.0554847E-5</v>
      </c>
      <c r="BX2087" s="172">
        <v>-7.9567135999999994E-9</v>
      </c>
      <c r="BY2087" s="172">
        <v>-8.6359292999999995E-7</v>
      </c>
      <c r="BZ2087" s="172">
        <v>5.9349420999999997E-7</v>
      </c>
      <c r="CA2087" s="69">
        <v>0</v>
      </c>
      <c r="CB2087" s="172">
        <v>9.0079647999999996E-7</v>
      </c>
      <c r="CC2087" s="172">
        <v>-3.3841478999999999E-9</v>
      </c>
      <c r="CD2087" s="172">
        <v>-8.0499966999999999E-9</v>
      </c>
      <c r="CE2087" s="69">
        <v>0</v>
      </c>
      <c r="CF2087" s="69">
        <v>0</v>
      </c>
      <c r="CG2087" s="69">
        <v>0</v>
      </c>
      <c r="CH2087" s="172">
        <v>1.0342919E-6</v>
      </c>
      <c r="CI2087" s="172">
        <v>-1.1243523E-5</v>
      </c>
      <c r="CJ2087" s="172">
        <v>-2.5574537000000001E-17</v>
      </c>
      <c r="CK2087" s="69">
        <v>0</v>
      </c>
      <c r="CM2087" s="198">
        <v>0</v>
      </c>
      <c r="CN2087" s="198">
        <v>-0.73702367999999996</v>
      </c>
      <c r="CO2087" s="198">
        <v>1.6969959E-2</v>
      </c>
      <c r="CP2087" s="198">
        <v>-1.2906796E-4</v>
      </c>
      <c r="CQ2087" s="197">
        <v>-2.022428E-12</v>
      </c>
      <c r="CR2087" s="197">
        <v>-2.4493478999999999E-10</v>
      </c>
      <c r="CS2087" s="197">
        <v>-4.6541917999999998E-5</v>
      </c>
      <c r="CT2087" s="198">
        <v>-3.3471061E-4</v>
      </c>
      <c r="CU2087" s="198">
        <v>0</v>
      </c>
      <c r="CV2087" s="198">
        <v>2.0871632999999999E-4</v>
      </c>
    </row>
    <row r="2088" spans="1:100" ht="14.4">
      <c r="A2088" t="s">
        <v>2713</v>
      </c>
      <c r="B2088" s="85" t="s">
        <v>947</v>
      </c>
      <c r="C2088" s="113" t="str">
        <f t="shared" si="854"/>
        <v>F.020.01.108</v>
      </c>
      <c r="D2088" s="9" t="s">
        <v>129</v>
      </c>
      <c r="E2088" s="112" t="s">
        <v>362</v>
      </c>
      <c r="F2088" s="115" t="str">
        <f t="shared" si="855"/>
        <v>Paper Cardboard Leather Cotton Wool co-firing in electrical power plant</v>
      </c>
      <c r="G2088" s="143">
        <f t="shared" si="839"/>
        <v>-1.4360868000000002</v>
      </c>
      <c r="I2088" s="118">
        <f t="shared" si="840"/>
        <v>-0.22331540253107601</v>
      </c>
      <c r="K2088" s="161">
        <f t="shared" si="841"/>
        <v>3.7371615428999998E-3</v>
      </c>
      <c r="L2088" s="161">
        <f t="shared" si="842"/>
        <v>-1.1618053972675998E-2</v>
      </c>
      <c r="M2088" s="162">
        <f t="shared" si="843"/>
        <v>-2.14901013E-5</v>
      </c>
      <c r="N2088" s="161">
        <v>-0.21541302000000001</v>
      </c>
      <c r="O2088" s="132">
        <v>-1.6286933999999999E-2</v>
      </c>
      <c r="P2088" s="132">
        <v>4.7985980000000003E-3</v>
      </c>
      <c r="Q2088" s="132">
        <v>3.9783974E-3</v>
      </c>
      <c r="R2088" s="132">
        <v>-2.2143832000000001E-4</v>
      </c>
      <c r="S2088" s="164">
        <v>-4.2728361000000001E-6</v>
      </c>
      <c r="T2088" s="164">
        <v>-1.5524701E-5</v>
      </c>
      <c r="U2088" s="132">
        <v>-1.2961831999999999E-4</v>
      </c>
      <c r="V2088" s="164">
        <v>-3.5385622999999999E-6</v>
      </c>
      <c r="W2088" s="132">
        <v>0</v>
      </c>
      <c r="X2088" s="164">
        <v>-1.7951538999999999E-5</v>
      </c>
      <c r="Y2088" s="164">
        <v>-9.9652676000000002E-8</v>
      </c>
      <c r="Z2088" s="132">
        <v>0</v>
      </c>
      <c r="AA2088" s="132">
        <v>0</v>
      </c>
      <c r="AC2088" s="118">
        <f t="shared" si="844"/>
        <v>-0.21541302000000001</v>
      </c>
      <c r="AD2088" s="118">
        <f t="shared" si="845"/>
        <v>-7.8807927770999965E-3</v>
      </c>
      <c r="AE2088" s="118">
        <f t="shared" si="846"/>
        <v>-1.1617954319999999E-2</v>
      </c>
      <c r="AF2088" s="118">
        <f t="shared" si="847"/>
        <v>-1.1618053972675998E-2</v>
      </c>
      <c r="AG2088" s="118">
        <f t="shared" si="848"/>
        <v>-2.14901013E-5</v>
      </c>
      <c r="AI2088" s="69">
        <v>-18.959486999999999</v>
      </c>
      <c r="AJ2088" s="69">
        <v>-18.956112999999998</v>
      </c>
      <c r="AK2088" s="69">
        <v>-2.2300048000000001E-3</v>
      </c>
      <c r="AL2088" s="69">
        <v>0</v>
      </c>
      <c r="AM2088" s="69">
        <v>0</v>
      </c>
      <c r="AN2088" s="69">
        <v>-5.3557704999999999E-4</v>
      </c>
      <c r="AO2088" s="69">
        <v>-6.0850434E-4</v>
      </c>
      <c r="AQ2088" s="116">
        <v>-2.8556308999999998E-2</v>
      </c>
      <c r="AR2088" s="116">
        <v>-2.6341079E-2</v>
      </c>
      <c r="AS2088" s="116">
        <v>-1.1397923E-3</v>
      </c>
      <c r="AT2088" s="116">
        <v>-1.0754370000000001E-3</v>
      </c>
      <c r="AU2088" s="150">
        <f t="shared" si="849"/>
        <v>-1.5792013765620601E-6</v>
      </c>
      <c r="AV2088" s="150">
        <f t="shared" si="850"/>
        <v>-4.2152082494960396E-9</v>
      </c>
      <c r="AW2088" s="163">
        <f t="shared" si="851"/>
        <v>-0.15062142687937999</v>
      </c>
      <c r="AX2088" s="196">
        <v>-1.3330791999999999E-6</v>
      </c>
      <c r="AY2088" s="196">
        <v>-4.0222369999999998E-9</v>
      </c>
      <c r="AZ2088" s="196">
        <v>-1.0989261999999999E-13</v>
      </c>
      <c r="BA2088" s="108">
        <v>0</v>
      </c>
      <c r="BB2088" s="108">
        <v>0</v>
      </c>
      <c r="BC2088" s="196">
        <v>6.7256428000000004E-10</v>
      </c>
      <c r="BD2088" s="196">
        <v>-2.4677150000000002E-7</v>
      </c>
      <c r="BE2088" s="196">
        <v>9.3816713999999995E-11</v>
      </c>
      <c r="BF2088" s="196">
        <v>-2.866687E-10</v>
      </c>
      <c r="BG2088" s="108">
        <v>0</v>
      </c>
      <c r="BH2088" s="108">
        <v>0</v>
      </c>
      <c r="BI2088" s="196">
        <v>-8.4388764000000002E-15</v>
      </c>
      <c r="BJ2088" s="196">
        <v>-7.7831819000000002E-16</v>
      </c>
      <c r="BK2088" s="196">
        <v>-1.5368145E-16</v>
      </c>
      <c r="BL2088" s="196">
        <v>-9.3003506E-13</v>
      </c>
      <c r="BM2088" s="196">
        <v>-2.2310806999999999E-11</v>
      </c>
      <c r="BN2088" s="108">
        <v>0</v>
      </c>
      <c r="BO2088" s="196">
        <v>-2.9687938000000002E-7</v>
      </c>
      <c r="BP2088" s="108">
        <v>-0.15062112999999999</v>
      </c>
      <c r="BQ2088" s="108">
        <v>0</v>
      </c>
      <c r="BR2088" s="108">
        <v>0</v>
      </c>
      <c r="BS2088" s="108">
        <v>0</v>
      </c>
      <c r="BU2088" s="172">
        <v>-6.3972672999999998E-5</v>
      </c>
      <c r="BV2088" s="172">
        <v>-1.7491364E-6</v>
      </c>
      <c r="BW2088" s="172">
        <v>-4.0041910000000001E-5</v>
      </c>
      <c r="BX2088" s="172">
        <v>-1.5500090999999999E-8</v>
      </c>
      <c r="BY2088" s="172">
        <v>-1.9722445999999999E-6</v>
      </c>
      <c r="BZ2088" s="172">
        <v>4.4684529000000002E-7</v>
      </c>
      <c r="CA2088" s="69">
        <v>0</v>
      </c>
      <c r="CB2088" s="172">
        <v>6.7821498999999998E-7</v>
      </c>
      <c r="CC2088" s="172">
        <v>-6.5924957999999996E-9</v>
      </c>
      <c r="CD2088" s="172">
        <v>-1.5681812000000001E-8</v>
      </c>
      <c r="CE2088" s="69">
        <v>0</v>
      </c>
      <c r="CF2088" s="69">
        <v>0</v>
      </c>
      <c r="CG2088" s="69">
        <v>0</v>
      </c>
      <c r="CH2088" s="172">
        <v>6.0629895999999996E-7</v>
      </c>
      <c r="CI2088" s="172">
        <v>-2.1902966000000001E-5</v>
      </c>
      <c r="CJ2088" s="172">
        <v>-4.9820527000000001E-17</v>
      </c>
      <c r="CK2088" s="69">
        <v>0</v>
      </c>
      <c r="CM2088" s="198">
        <v>0</v>
      </c>
      <c r="CN2088" s="198">
        <v>-1.4357603999999999</v>
      </c>
      <c r="CO2088" s="198">
        <v>1.2776182000000001E-2</v>
      </c>
      <c r="CP2088" s="198">
        <v>-1.0942492999999999E-3</v>
      </c>
      <c r="CQ2088" s="197">
        <v>-3.9397949000000001E-12</v>
      </c>
      <c r="CR2088" s="197">
        <v>-4.7714568999999998E-10</v>
      </c>
      <c r="CS2088" s="197">
        <v>-9.9361814E-5</v>
      </c>
      <c r="CT2088" s="198">
        <v>-6.5203365E-4</v>
      </c>
      <c r="CU2088" s="198">
        <v>0</v>
      </c>
      <c r="CV2088" s="198">
        <v>1.5714375000000001E-4</v>
      </c>
    </row>
    <row r="2089" spans="1:100" ht="14.4">
      <c r="A2089" t="s">
        <v>1944</v>
      </c>
      <c r="B2089" s="85" t="s">
        <v>947</v>
      </c>
      <c r="C2089" s="113" t="str">
        <f t="shared" si="854"/>
        <v>F.020.01.109</v>
      </c>
      <c r="D2089" s="9" t="s">
        <v>129</v>
      </c>
      <c r="E2089" s="112" t="s">
        <v>362</v>
      </c>
      <c r="F2089" s="115" t="str">
        <f t="shared" si="855"/>
        <v>Rigid Polymer Foam co-firing in electrical power plant</v>
      </c>
      <c r="G2089" s="143">
        <f t="shared" si="839"/>
        <v>-9.6008373333333327E-2</v>
      </c>
      <c r="I2089" s="118">
        <f t="shared" si="840"/>
        <v>-4.4255167645090007E-2</v>
      </c>
      <c r="K2089" s="161">
        <f t="shared" si="841"/>
        <v>6.17237428E-4</v>
      </c>
      <c r="L2089" s="161">
        <f t="shared" si="842"/>
        <v>-3.0429458276190004E-2</v>
      </c>
      <c r="M2089" s="162">
        <f t="shared" si="843"/>
        <v>-4.1690796900000004E-5</v>
      </c>
      <c r="N2089" s="161">
        <v>-1.4401255999999999E-2</v>
      </c>
      <c r="O2089" s="132">
        <v>-3.1596653000000002E-2</v>
      </c>
      <c r="P2089" s="132">
        <v>1.4188476E-3</v>
      </c>
      <c r="Q2089" s="132">
        <v>1.0852349999999999E-3</v>
      </c>
      <c r="R2089" s="132">
        <v>-4.2959035E-4</v>
      </c>
      <c r="S2089" s="164">
        <v>-8.2893019999999992E-6</v>
      </c>
      <c r="T2089" s="164">
        <v>-3.011792E-5</v>
      </c>
      <c r="U2089" s="132">
        <v>-2.5145955000000002E-4</v>
      </c>
      <c r="V2089" s="164">
        <v>-6.8648109000000001E-6</v>
      </c>
      <c r="W2089" s="132">
        <v>0</v>
      </c>
      <c r="X2089" s="164">
        <v>-3.4825986000000003E-5</v>
      </c>
      <c r="Y2089" s="164">
        <v>-1.9332618999999999E-7</v>
      </c>
      <c r="Z2089" s="132">
        <v>0</v>
      </c>
      <c r="AA2089" s="132">
        <v>0</v>
      </c>
      <c r="AC2089" s="118">
        <f t="shared" si="844"/>
        <v>-1.4401255999999999E-2</v>
      </c>
      <c r="AD2089" s="118">
        <f t="shared" si="845"/>
        <v>-2.9812027522000004E-2</v>
      </c>
      <c r="AE2089" s="118">
        <f t="shared" si="846"/>
        <v>-3.0429264950000003E-2</v>
      </c>
      <c r="AF2089" s="118">
        <f t="shared" si="847"/>
        <v>-3.0429458276190004E-2</v>
      </c>
      <c r="AG2089" s="118">
        <f t="shared" si="848"/>
        <v>-4.1690796900000004E-5</v>
      </c>
      <c r="AI2089" s="69">
        <v>-36.781404999999999</v>
      </c>
      <c r="AJ2089" s="69">
        <v>-36.774858999999999</v>
      </c>
      <c r="AK2089" s="69">
        <v>-4.3262094000000003E-3</v>
      </c>
      <c r="AL2089" s="69">
        <v>0</v>
      </c>
      <c r="AM2089" s="69">
        <v>0</v>
      </c>
      <c r="AN2089" s="69">
        <v>-1.0390194999999999E-3</v>
      </c>
      <c r="AO2089" s="69">
        <v>-1.1804984E-3</v>
      </c>
      <c r="AQ2089" s="116">
        <v>-1.3051511E-2</v>
      </c>
      <c r="AR2089" s="116">
        <v>-1.073051E-2</v>
      </c>
      <c r="AS2089" s="116">
        <v>-2.3465376999999999E-4</v>
      </c>
      <c r="AT2089" s="116">
        <v>-2.0863478E-3</v>
      </c>
      <c r="AU2089" s="150">
        <f t="shared" si="849"/>
        <v>-6.4331593353299997E-7</v>
      </c>
      <c r="AV2089" s="150">
        <f t="shared" si="850"/>
        <v>-8.6780242217880993E-10</v>
      </c>
      <c r="AW2089" s="163">
        <f t="shared" si="851"/>
        <v>-0.292205565946</v>
      </c>
      <c r="AX2089" s="196">
        <v>-8.9853693000000003E-8</v>
      </c>
      <c r="AY2089" s="196">
        <v>-2.7113985000000001E-10</v>
      </c>
      <c r="AZ2089" s="196">
        <v>-7.4066795E-15</v>
      </c>
      <c r="BA2089" s="108">
        <v>0</v>
      </c>
      <c r="BB2089" s="108">
        <v>0</v>
      </c>
      <c r="BC2089" s="196">
        <v>3.1851669999999998E-10</v>
      </c>
      <c r="BD2089" s="196">
        <v>-5.5373567E-7</v>
      </c>
      <c r="BE2089" s="196">
        <v>4.2194224000000001E-11</v>
      </c>
      <c r="BF2089" s="196">
        <v>-6.3883120999999997E-10</v>
      </c>
      <c r="BG2089" s="108">
        <v>0</v>
      </c>
      <c r="BH2089" s="108">
        <v>0</v>
      </c>
      <c r="BI2089" s="196">
        <v>-1.637142E-14</v>
      </c>
      <c r="BJ2089" s="196">
        <v>-1.5099372999999999E-15</v>
      </c>
      <c r="BK2089" s="196">
        <v>-2.9814200999999998E-16</v>
      </c>
      <c r="BL2089" s="196">
        <v>-1.804268E-12</v>
      </c>
      <c r="BM2089" s="196">
        <v>-4.3282964999999997E-11</v>
      </c>
      <c r="BN2089" s="108">
        <v>0</v>
      </c>
      <c r="BO2089" s="196">
        <v>-5.7594599999999996E-7</v>
      </c>
      <c r="BP2089" s="108">
        <v>-0.29220499</v>
      </c>
      <c r="BQ2089" s="108">
        <v>0</v>
      </c>
      <c r="BR2089" s="108">
        <v>0</v>
      </c>
      <c r="BS2089" s="108">
        <v>0</v>
      </c>
      <c r="BU2089" s="172">
        <v>-5.3133912999999998E-5</v>
      </c>
      <c r="BV2089" s="172">
        <v>-4.2881446999999996E-6</v>
      </c>
      <c r="BW2089" s="172">
        <v>-2.6769683000000002E-6</v>
      </c>
      <c r="BX2089" s="172">
        <v>-3.0070176999999997E-8</v>
      </c>
      <c r="BY2089" s="172">
        <v>-4.0871255999999999E-6</v>
      </c>
      <c r="BZ2089" s="172">
        <v>2.2839479999999999E-7</v>
      </c>
      <c r="CA2089" s="69">
        <v>0</v>
      </c>
      <c r="CB2089" s="172">
        <v>3.4665415000000002E-7</v>
      </c>
      <c r="CC2089" s="172">
        <v>-1.2789442E-8</v>
      </c>
      <c r="CD2089" s="172">
        <v>-3.0422714999999999E-8</v>
      </c>
      <c r="CE2089" s="69">
        <v>0</v>
      </c>
      <c r="CF2089" s="69">
        <v>0</v>
      </c>
      <c r="CG2089" s="69">
        <v>0</v>
      </c>
      <c r="CH2089" s="172">
        <v>-9.1686467000000005E-8</v>
      </c>
      <c r="CI2089" s="172">
        <v>-4.2491755000000002E-5</v>
      </c>
      <c r="CJ2089" s="172">
        <v>-9.6651821999999998E-17</v>
      </c>
      <c r="CK2089" s="69">
        <v>0</v>
      </c>
      <c r="CM2089" s="198">
        <v>0</v>
      </c>
      <c r="CN2089" s="198">
        <v>-9.5375191999999998E-2</v>
      </c>
      <c r="CO2089" s="198">
        <v>6.5288574999999996E-3</v>
      </c>
      <c r="CP2089" s="198">
        <v>-2.8815035999999999E-3</v>
      </c>
      <c r="CQ2089" s="197">
        <v>-7.6432021000000008E-12</v>
      </c>
      <c r="CR2089" s="197">
        <v>-9.2566263000000002E-10</v>
      </c>
      <c r="CS2089" s="198">
        <v>-2.0058936000000001E-4</v>
      </c>
      <c r="CT2089" s="198">
        <v>-1.2649453000000001E-3</v>
      </c>
      <c r="CU2089" s="198">
        <v>0</v>
      </c>
      <c r="CV2089" s="197">
        <v>8.0320451000000004E-5</v>
      </c>
    </row>
    <row r="2090" spans="1:100" ht="14.4">
      <c r="A2090" t="s">
        <v>1435</v>
      </c>
      <c r="B2090" s="85" t="s">
        <v>947</v>
      </c>
      <c r="C2090" s="113" t="str">
        <f t="shared" si="854"/>
        <v>F.020.01.110</v>
      </c>
      <c r="D2090" s="9" t="s">
        <v>129</v>
      </c>
      <c r="E2090" s="112" t="s">
        <v>362</v>
      </c>
      <c r="F2090" s="115" t="str">
        <f t="shared" si="855"/>
        <v>SMC (50%) co-firing in electrical power plant</v>
      </c>
      <c r="G2090" s="143">
        <f t="shared" si="839"/>
        <v>0.24561756000000001</v>
      </c>
      <c r="I2090" s="118">
        <f t="shared" si="840"/>
        <v>2.5461624197520002E-2</v>
      </c>
      <c r="K2090" s="161">
        <f t="shared" si="841"/>
        <v>2.3443551886E-3</v>
      </c>
      <c r="L2090" s="161">
        <f t="shared" si="842"/>
        <v>-1.3703301820079998E-2</v>
      </c>
      <c r="M2090" s="162">
        <f t="shared" si="843"/>
        <v>-2.2063171E-5</v>
      </c>
      <c r="N2090" s="161">
        <v>3.6842633999999999E-2</v>
      </c>
      <c r="O2090" s="132">
        <v>-1.6721252999999998E-2</v>
      </c>
      <c r="P2090" s="132">
        <v>3.1511283000000001E-3</v>
      </c>
      <c r="Q2090" s="132">
        <v>2.5920240000000001E-3</v>
      </c>
      <c r="R2090" s="132">
        <v>-2.2734333999999999E-4</v>
      </c>
      <c r="S2090" s="164">
        <v>-4.3867783999999997E-6</v>
      </c>
      <c r="T2090" s="164">
        <v>-1.5938693000000001E-5</v>
      </c>
      <c r="U2090" s="132">
        <v>-1.3307481E-4</v>
      </c>
      <c r="V2090" s="164">
        <v>-3.6329239999999998E-6</v>
      </c>
      <c r="W2090" s="132">
        <v>0</v>
      </c>
      <c r="X2090" s="164">
        <v>-1.8430247E-5</v>
      </c>
      <c r="Y2090" s="164">
        <v>-1.0231008000000001E-7</v>
      </c>
      <c r="Z2090" s="132">
        <v>0</v>
      </c>
      <c r="AA2090" s="132">
        <v>0</v>
      </c>
      <c r="AC2090" s="118">
        <f t="shared" si="844"/>
        <v>3.6842633999999999E-2</v>
      </c>
      <c r="AD2090" s="118">
        <f t="shared" si="845"/>
        <v>-1.1358844321399997E-2</v>
      </c>
      <c r="AE2090" s="118">
        <f t="shared" si="846"/>
        <v>-1.3703199509999998E-2</v>
      </c>
      <c r="AF2090" s="118">
        <f t="shared" si="847"/>
        <v>-1.370330182008E-2</v>
      </c>
      <c r="AG2090" s="118">
        <f t="shared" si="848"/>
        <v>-2.2063171E-5</v>
      </c>
      <c r="AI2090" s="69">
        <v>-19.465073</v>
      </c>
      <c r="AJ2090" s="69">
        <v>-19.461608999999999</v>
      </c>
      <c r="AK2090" s="69">
        <v>-2.2894716000000002E-3</v>
      </c>
      <c r="AL2090" s="69">
        <v>0</v>
      </c>
      <c r="AM2090" s="69">
        <v>0</v>
      </c>
      <c r="AN2090" s="69">
        <v>-5.4985910000000002E-4</v>
      </c>
      <c r="AO2090" s="69">
        <v>-6.2473111999999996E-4</v>
      </c>
      <c r="AQ2090" s="116">
        <v>-1.6903033999999999E-3</v>
      </c>
      <c r="AR2090" s="116">
        <v>-7.0474551999999998E-4</v>
      </c>
      <c r="AS2090" s="116">
        <v>1.185574E-4</v>
      </c>
      <c r="AT2090" s="116">
        <v>-1.1041153E-3</v>
      </c>
      <c r="AU2090" s="150">
        <f t="shared" si="849"/>
        <v>-4.2250929936990016E-8</v>
      </c>
      <c r="AV2090" s="150">
        <f t="shared" si="850"/>
        <v>4.3845191914593999E-10</v>
      </c>
      <c r="AW2090" s="163">
        <f t="shared" si="851"/>
        <v>-0.15463799479616999</v>
      </c>
      <c r="AX2090" s="196">
        <v>2.27532E-7</v>
      </c>
      <c r="AY2090" s="196">
        <v>6.8650331000000002E-10</v>
      </c>
      <c r="AZ2090" s="196">
        <v>1.8756912000000001E-14</v>
      </c>
      <c r="BA2090" s="108">
        <v>0</v>
      </c>
      <c r="BB2090" s="108">
        <v>0</v>
      </c>
      <c r="BC2090" s="196">
        <v>4.6858065999999999E-10</v>
      </c>
      <c r="BD2090" s="196">
        <v>-2.7022765E-7</v>
      </c>
      <c r="BE2090" s="196">
        <v>6.4859693000000006E-11</v>
      </c>
      <c r="BF2090" s="196">
        <v>-3.1292021999999999E-10</v>
      </c>
      <c r="BG2090" s="108">
        <v>0</v>
      </c>
      <c r="BH2090" s="108">
        <v>0</v>
      </c>
      <c r="BI2090" s="196">
        <v>-8.6639131000000002E-15</v>
      </c>
      <c r="BJ2090" s="196">
        <v>-7.9907333999999998E-16</v>
      </c>
      <c r="BK2090" s="196">
        <v>-1.5777961999999999E-16</v>
      </c>
      <c r="BL2090" s="196">
        <v>-9.5483599000000003E-13</v>
      </c>
      <c r="BM2090" s="196">
        <v>-2.2905761000000001E-11</v>
      </c>
      <c r="BN2090" s="108">
        <v>0</v>
      </c>
      <c r="BO2090" s="196">
        <v>-3.0479617000000001E-7</v>
      </c>
      <c r="BP2090" s="108">
        <v>-0.15463768999999999</v>
      </c>
      <c r="BQ2090" s="108">
        <v>0</v>
      </c>
      <c r="BR2090" s="108">
        <v>0</v>
      </c>
      <c r="BS2090" s="108">
        <v>0</v>
      </c>
      <c r="BU2090" s="172">
        <v>-1.8627524999999999E-5</v>
      </c>
      <c r="BV2090" s="172">
        <v>-1.9971241000000001E-6</v>
      </c>
      <c r="BW2090" s="172">
        <v>6.8484692999999998E-6</v>
      </c>
      <c r="BX2090" s="172">
        <v>-1.5913426999999999E-8</v>
      </c>
      <c r="BY2090" s="172">
        <v>-2.0835591000000001E-6</v>
      </c>
      <c r="BZ2090" s="172">
        <v>3.1509514999999999E-7</v>
      </c>
      <c r="CA2090" s="69">
        <v>0</v>
      </c>
      <c r="CB2090" s="172">
        <v>4.7824662999999999E-7</v>
      </c>
      <c r="CC2090" s="172">
        <v>-6.7682956999999998E-9</v>
      </c>
      <c r="CD2090" s="172">
        <v>-1.6099993E-8</v>
      </c>
      <c r="CE2090" s="69">
        <v>0</v>
      </c>
      <c r="CF2090" s="69">
        <v>0</v>
      </c>
      <c r="CG2090" s="69">
        <v>0</v>
      </c>
      <c r="CH2090" s="172">
        <v>3.3717432999999998E-7</v>
      </c>
      <c r="CI2090" s="172">
        <v>-2.2487045E-5</v>
      </c>
      <c r="CJ2090" s="172">
        <v>-5.1149074000000002E-17</v>
      </c>
      <c r="CK2090" s="69">
        <v>0</v>
      </c>
      <c r="CM2090" s="198">
        <v>0</v>
      </c>
      <c r="CN2090" s="198">
        <v>0.24595264999999999</v>
      </c>
      <c r="CO2090" s="198">
        <v>9.0088732999999994E-3</v>
      </c>
      <c r="CP2090" s="198">
        <v>-1.2941359E-3</v>
      </c>
      <c r="CQ2090" s="197">
        <v>-4.0448561E-12</v>
      </c>
      <c r="CR2090" s="197">
        <v>-4.8986957000000003E-10</v>
      </c>
      <c r="CS2090" s="198">
        <v>-1.0377272E-4</v>
      </c>
      <c r="CT2090" s="198">
        <v>-6.6942122E-4</v>
      </c>
      <c r="CU2090" s="198">
        <v>0</v>
      </c>
      <c r="CV2090" s="198">
        <v>1.1081069E-4</v>
      </c>
    </row>
    <row r="2091" spans="1:100" ht="14.4">
      <c r="A2091" t="s">
        <v>1945</v>
      </c>
      <c r="B2091" s="85" t="s">
        <v>947</v>
      </c>
      <c r="C2091" s="113" t="str">
        <f t="shared" si="854"/>
        <v>F.020.01.111</v>
      </c>
      <c r="D2091" s="9" t="s">
        <v>129</v>
      </c>
      <c r="E2091" s="112" t="s">
        <v>362</v>
      </c>
      <c r="F2091" s="115" t="str">
        <f t="shared" si="855"/>
        <v>Softwood 0% MC co-firing in electrical power plant</v>
      </c>
      <c r="G2091" s="143">
        <f t="shared" si="839"/>
        <v>-1.7328780666666665</v>
      </c>
      <c r="I2091" s="118">
        <f t="shared" si="840"/>
        <v>-0.27231437791565999</v>
      </c>
      <c r="K2091" s="161">
        <f t="shared" si="841"/>
        <v>3.2092122311000002E-3</v>
      </c>
      <c r="L2091" s="161">
        <f t="shared" si="842"/>
        <v>-1.556594875756E-2</v>
      </c>
      <c r="M2091" s="162">
        <f t="shared" si="843"/>
        <v>-2.59313892E-5</v>
      </c>
      <c r="N2091" s="161">
        <v>-0.25993170999999998</v>
      </c>
      <c r="O2091" s="132">
        <v>-1.9652901E-2</v>
      </c>
      <c r="P2091" s="132">
        <v>4.2434786000000004E-3</v>
      </c>
      <c r="Q2091" s="132">
        <v>3.5003034999999999E-3</v>
      </c>
      <c r="R2091" s="132">
        <v>-2.6720223999999998E-4</v>
      </c>
      <c r="S2091" s="164">
        <v>-5.1558889E-6</v>
      </c>
      <c r="T2091" s="164">
        <v>-1.8733140000000001E-5</v>
      </c>
      <c r="U2091" s="132">
        <v>-1.5640610999999999E-4</v>
      </c>
      <c r="V2091" s="164">
        <v>-4.2698652000000004E-6</v>
      </c>
      <c r="W2091" s="132">
        <v>0</v>
      </c>
      <c r="X2091" s="164">
        <v>-2.1661524000000002E-5</v>
      </c>
      <c r="Y2091" s="164">
        <v>-1.2024756E-7</v>
      </c>
      <c r="Z2091" s="132">
        <v>0</v>
      </c>
      <c r="AA2091" s="132">
        <v>0</v>
      </c>
      <c r="AC2091" s="118">
        <f t="shared" si="844"/>
        <v>-0.25993170999999998</v>
      </c>
      <c r="AD2091" s="118">
        <f t="shared" si="845"/>
        <v>-1.2356616278900001E-2</v>
      </c>
      <c r="AE2091" s="118">
        <f t="shared" si="846"/>
        <v>-1.5565828510000001E-2</v>
      </c>
      <c r="AF2091" s="118">
        <f t="shared" si="847"/>
        <v>-1.556594875756E-2</v>
      </c>
      <c r="AG2091" s="118">
        <f t="shared" si="848"/>
        <v>-2.59313892E-5</v>
      </c>
      <c r="AI2091" s="69">
        <v>-22.877780999999999</v>
      </c>
      <c r="AJ2091" s="69">
        <v>-22.873709999999999</v>
      </c>
      <c r="AK2091" s="69">
        <v>-2.6908725000000001E-3</v>
      </c>
      <c r="AL2091" s="69">
        <v>0</v>
      </c>
      <c r="AM2091" s="69">
        <v>0</v>
      </c>
      <c r="AN2091" s="69">
        <v>-6.4626297000000001E-4</v>
      </c>
      <c r="AO2091" s="69">
        <v>-7.3426190000000003E-4</v>
      </c>
      <c r="AQ2091" s="116">
        <v>-3.4718206000000001E-2</v>
      </c>
      <c r="AR2091" s="116">
        <v>-3.2033368E-2</v>
      </c>
      <c r="AS2091" s="116">
        <v>-1.3871440999999999E-3</v>
      </c>
      <c r="AT2091" s="116">
        <v>-1.2976940000000001E-3</v>
      </c>
      <c r="AU2091" s="150">
        <f t="shared" si="849"/>
        <v>-1.9204657677193E-6</v>
      </c>
      <c r="AV2091" s="150">
        <f t="shared" si="850"/>
        <v>-5.1299707802838896E-9</v>
      </c>
      <c r="AW2091" s="163">
        <f t="shared" si="851"/>
        <v>-0.18174985823446002</v>
      </c>
      <c r="AX2091" s="196">
        <v>-1.6085822999999999E-6</v>
      </c>
      <c r="AY2091" s="196">
        <v>-4.8534994000000001E-9</v>
      </c>
      <c r="AZ2091" s="196">
        <v>-1.3260375999999999E-13</v>
      </c>
      <c r="BA2091" s="108">
        <v>0</v>
      </c>
      <c r="BB2091" s="108">
        <v>0</v>
      </c>
      <c r="BC2091" s="196">
        <v>6.1821623000000002E-10</v>
      </c>
      <c r="BD2091" s="196">
        <v>-3.1247364000000001E-7</v>
      </c>
      <c r="BE2091" s="196">
        <v>8.5797301000000003E-11</v>
      </c>
      <c r="BF2091" s="196">
        <v>-3.6212476999999999E-10</v>
      </c>
      <c r="BG2091" s="108">
        <v>0</v>
      </c>
      <c r="BH2091" s="108">
        <v>0</v>
      </c>
      <c r="BI2091" s="196">
        <v>-1.0182911E-14</v>
      </c>
      <c r="BJ2091" s="196">
        <v>-9.3917060999999992E-16</v>
      </c>
      <c r="BK2091" s="196">
        <v>-1.8544228E-16</v>
      </c>
      <c r="BL2091" s="196">
        <v>-1.1222423E-12</v>
      </c>
      <c r="BM2091" s="196">
        <v>-2.6921706999999999E-11</v>
      </c>
      <c r="BN2091" s="108">
        <v>0</v>
      </c>
      <c r="BO2091" s="196">
        <v>-3.5823445999999998E-7</v>
      </c>
      <c r="BP2091" s="108">
        <v>-0.18174950000000001</v>
      </c>
      <c r="BQ2091" s="108">
        <v>0</v>
      </c>
      <c r="BR2091" s="108">
        <v>0</v>
      </c>
      <c r="BS2091" s="108">
        <v>0</v>
      </c>
      <c r="BU2091" s="172">
        <v>-7.7983974999999996E-5</v>
      </c>
      <c r="BV2091" s="172">
        <v>-2.2860437999999999E-6</v>
      </c>
      <c r="BW2091" s="172">
        <v>-4.8317238000000003E-5</v>
      </c>
      <c r="BX2091" s="172">
        <v>-1.8703444000000001E-8</v>
      </c>
      <c r="BY2091" s="172">
        <v>-2.4310022E-6</v>
      </c>
      <c r="BZ2091" s="172">
        <v>4.1402558000000002E-7</v>
      </c>
      <c r="CA2091" s="69">
        <v>0</v>
      </c>
      <c r="CB2091" s="172">
        <v>6.2840173000000002E-7</v>
      </c>
      <c r="CC2091" s="172">
        <v>-7.9549449999999998E-9</v>
      </c>
      <c r="CD2091" s="172">
        <v>-1.892272E-8</v>
      </c>
      <c r="CE2091" s="69">
        <v>0</v>
      </c>
      <c r="CF2091" s="69">
        <v>0</v>
      </c>
      <c r="CG2091" s="69">
        <v>0</v>
      </c>
      <c r="CH2091" s="172">
        <v>4.8304210000000001E-7</v>
      </c>
      <c r="CI2091" s="172">
        <v>-2.6429579000000001E-5</v>
      </c>
      <c r="CJ2091" s="172">
        <v>-6.0116768999999999E-17</v>
      </c>
      <c r="CK2091" s="69">
        <v>0</v>
      </c>
      <c r="CM2091" s="198">
        <v>0</v>
      </c>
      <c r="CN2091" s="198">
        <v>-1.7324842</v>
      </c>
      <c r="CO2091" s="198">
        <v>1.1837528999999999E-2</v>
      </c>
      <c r="CP2091" s="198">
        <v>-1.4691208E-3</v>
      </c>
      <c r="CQ2091" s="197">
        <v>-4.7540191999999999E-12</v>
      </c>
      <c r="CR2091" s="197">
        <v>-5.7575579000000005E-10</v>
      </c>
      <c r="CS2091" s="198">
        <v>-1.2143107E-4</v>
      </c>
      <c r="CT2091" s="198">
        <v>-7.8678728000000002E-4</v>
      </c>
      <c r="CU2091" s="198">
        <v>0</v>
      </c>
      <c r="CV2091" s="198">
        <v>1.4560191999999999E-4</v>
      </c>
    </row>
    <row r="2092" spans="1:100" ht="14.4">
      <c r="A2092" t="s">
        <v>1946</v>
      </c>
      <c r="B2092" s="85" t="s">
        <v>947</v>
      </c>
      <c r="C2092" s="113" t="str">
        <f t="shared" si="854"/>
        <v>F.020.01.112</v>
      </c>
      <c r="D2092" s="9" t="s">
        <v>129</v>
      </c>
      <c r="E2092" s="112" t="s">
        <v>362</v>
      </c>
      <c r="F2092" s="115" t="str">
        <f t="shared" si="855"/>
        <v>Softwood 12% MC co-firing in electrical power plant</v>
      </c>
      <c r="G2092" s="143">
        <f t="shared" si="839"/>
        <v>-1.4935302666666668</v>
      </c>
      <c r="I2092" s="118">
        <f t="shared" si="840"/>
        <v>-0.23225873880308001</v>
      </c>
      <c r="K2092" s="161">
        <f t="shared" si="841"/>
        <v>3.8817520015000002E-3</v>
      </c>
      <c r="L2092" s="161">
        <f t="shared" si="842"/>
        <v>-1.2088601098780001E-2</v>
      </c>
      <c r="M2092" s="162">
        <f t="shared" si="843"/>
        <v>-2.23497058E-5</v>
      </c>
      <c r="N2092" s="161">
        <v>-0.22402954</v>
      </c>
      <c r="O2092" s="132">
        <v>-1.6938412E-2</v>
      </c>
      <c r="P2092" s="132">
        <v>4.9847175999999998E-3</v>
      </c>
      <c r="Q2092" s="132">
        <v>4.1326373000000003E-3</v>
      </c>
      <c r="R2092" s="132">
        <v>-2.3029586E-4</v>
      </c>
      <c r="S2092" s="164">
        <v>-4.4437494999999999E-6</v>
      </c>
      <c r="T2092" s="164">
        <v>-1.6145689E-5</v>
      </c>
      <c r="U2092" s="132">
        <v>-1.3480305999999999E-4</v>
      </c>
      <c r="V2092" s="164">
        <v>-3.6801048000000002E-6</v>
      </c>
      <c r="W2092" s="132">
        <v>0</v>
      </c>
      <c r="X2092" s="164">
        <v>-1.8669601000000001E-5</v>
      </c>
      <c r="Y2092" s="164">
        <v>-1.0363878E-7</v>
      </c>
      <c r="Z2092" s="132">
        <v>0</v>
      </c>
      <c r="AA2092" s="132">
        <v>0</v>
      </c>
      <c r="AC2092" s="118">
        <f t="shared" si="844"/>
        <v>-0.22402954</v>
      </c>
      <c r="AD2092" s="118">
        <f t="shared" si="845"/>
        <v>-8.2067454584999998E-3</v>
      </c>
      <c r="AE2092" s="118">
        <f t="shared" si="846"/>
        <v>-1.208849746E-2</v>
      </c>
      <c r="AF2092" s="118">
        <f t="shared" si="847"/>
        <v>-1.2088601098779999E-2</v>
      </c>
      <c r="AG2092" s="118">
        <f t="shared" si="848"/>
        <v>-2.23497058E-5</v>
      </c>
      <c r="AI2092" s="69">
        <v>-19.717866999999998</v>
      </c>
      <c r="AJ2092" s="69">
        <v>-19.714357</v>
      </c>
      <c r="AK2092" s="69">
        <v>-2.319205E-3</v>
      </c>
      <c r="AL2092" s="69">
        <v>0</v>
      </c>
      <c r="AM2092" s="69">
        <v>0</v>
      </c>
      <c r="AN2092" s="69">
        <v>-5.5700013000000001E-4</v>
      </c>
      <c r="AO2092" s="69">
        <v>-6.3284451000000005E-4</v>
      </c>
      <c r="AQ2092" s="116">
        <v>-2.9699540999999999E-2</v>
      </c>
      <c r="AR2092" s="116">
        <v>-2.7395658E-2</v>
      </c>
      <c r="AS2092" s="116">
        <v>-1.1854284E-3</v>
      </c>
      <c r="AT2092" s="116">
        <v>-1.1184545E-3</v>
      </c>
      <c r="AU2092" s="150">
        <f t="shared" si="849"/>
        <v>-1.6424255516254601E-6</v>
      </c>
      <c r="AV2092" s="150">
        <f t="shared" si="850"/>
        <v>-4.3839808320310193E-9</v>
      </c>
      <c r="AW2092" s="163">
        <f t="shared" si="851"/>
        <v>-0.15664627875456</v>
      </c>
      <c r="AX2092" s="196">
        <v>-1.3864024E-6</v>
      </c>
      <c r="AY2092" s="196">
        <v>-4.1831264999999999E-9</v>
      </c>
      <c r="AZ2092" s="196">
        <v>-1.1428832000000001E-13</v>
      </c>
      <c r="BA2092" s="108">
        <v>0</v>
      </c>
      <c r="BB2092" s="108">
        <v>0</v>
      </c>
      <c r="BC2092" s="196">
        <v>6.9873884999999995E-10</v>
      </c>
      <c r="BD2092" s="196">
        <v>-2.5669772E-7</v>
      </c>
      <c r="BE2092" s="196">
        <v>9.7466181999999994E-11</v>
      </c>
      <c r="BF2092" s="196">
        <v>-2.9819648E-10</v>
      </c>
      <c r="BG2092" s="108">
        <v>0</v>
      </c>
      <c r="BH2092" s="108">
        <v>0</v>
      </c>
      <c r="BI2092" s="196">
        <v>-8.7764314000000002E-15</v>
      </c>
      <c r="BJ2092" s="196">
        <v>-8.0945091E-16</v>
      </c>
      <c r="BK2092" s="196">
        <v>-1.5982871000000001E-16</v>
      </c>
      <c r="BL2092" s="196">
        <v>-9.6723646000000008E-13</v>
      </c>
      <c r="BM2092" s="196">
        <v>-2.3203239E-11</v>
      </c>
      <c r="BN2092" s="108">
        <v>0</v>
      </c>
      <c r="BO2092" s="196">
        <v>-3.0875455999999998E-7</v>
      </c>
      <c r="BP2092" s="108">
        <v>-0.15664597</v>
      </c>
      <c r="BQ2092" s="108">
        <v>0</v>
      </c>
      <c r="BR2092" s="108">
        <v>0</v>
      </c>
      <c r="BS2092" s="108">
        <v>0</v>
      </c>
      <c r="BU2092" s="172">
        <v>-6.6534555000000002E-5</v>
      </c>
      <c r="BV2092" s="172">
        <v>-1.8197623E-6</v>
      </c>
      <c r="BW2092" s="172">
        <v>-4.1643587E-5</v>
      </c>
      <c r="BX2092" s="172">
        <v>-1.6120094999999999E-8</v>
      </c>
      <c r="BY2092" s="172">
        <v>-2.0513269999999999E-6</v>
      </c>
      <c r="BZ2092" s="172">
        <v>4.6424780999999999E-7</v>
      </c>
      <c r="CA2092" s="69">
        <v>0</v>
      </c>
      <c r="CB2092" s="172">
        <v>7.0462826999999995E-7</v>
      </c>
      <c r="CC2092" s="172">
        <v>-6.8561955999999998E-9</v>
      </c>
      <c r="CD2092" s="172">
        <v>-1.6309084000000001E-8</v>
      </c>
      <c r="CE2092" s="69">
        <v>0</v>
      </c>
      <c r="CF2092" s="69">
        <v>0</v>
      </c>
      <c r="CG2092" s="69">
        <v>0</v>
      </c>
      <c r="CH2092" s="172">
        <v>6.2961502000000004E-7</v>
      </c>
      <c r="CI2092" s="172">
        <v>-2.2779084999999999E-5</v>
      </c>
      <c r="CJ2092" s="172">
        <v>-5.1813348000000003E-17</v>
      </c>
      <c r="CK2092" s="69">
        <v>0</v>
      </c>
      <c r="CM2092" s="198">
        <v>0</v>
      </c>
      <c r="CN2092" s="198">
        <v>-1.4931908</v>
      </c>
      <c r="CO2092" s="198">
        <v>1.3273752999999999E-2</v>
      </c>
      <c r="CP2092" s="198">
        <v>-1.1385792000000001E-3</v>
      </c>
      <c r="CQ2092" s="197">
        <v>-4.0973867000000003E-12</v>
      </c>
      <c r="CR2092" s="197">
        <v>-4.9623150999999996E-10</v>
      </c>
      <c r="CS2092" s="198">
        <v>-1.0334206000000001E-4</v>
      </c>
      <c r="CT2092" s="198">
        <v>-6.7811499999999997E-4</v>
      </c>
      <c r="CU2092" s="198">
        <v>0</v>
      </c>
      <c r="CV2092" s="198">
        <v>1.6326376E-4</v>
      </c>
    </row>
    <row r="2093" spans="1:100" ht="14.4">
      <c r="A2093" t="s">
        <v>1947</v>
      </c>
      <c r="B2093" s="85" t="s">
        <v>947</v>
      </c>
      <c r="C2093" s="113" t="str">
        <f t="shared" si="854"/>
        <v>F.020.01.113</v>
      </c>
      <c r="D2093" s="9" t="s">
        <v>129</v>
      </c>
      <c r="E2093" s="112" t="s">
        <v>362</v>
      </c>
      <c r="F2093" s="115" t="str">
        <f t="shared" si="855"/>
        <v>Softwood fresh 50% MC co-firing in electrical power plant</v>
      </c>
      <c r="G2093" s="143">
        <f t="shared" si="839"/>
        <v>-0.74676513333333339</v>
      </c>
      <c r="I2093" s="118">
        <f t="shared" si="840"/>
        <v>-0.10728514484959099</v>
      </c>
      <c r="K2093" s="161">
        <f t="shared" si="841"/>
        <v>5.9800760505E-3</v>
      </c>
      <c r="L2093" s="161">
        <f t="shared" si="842"/>
        <v>-1.2392760473910001E-3</v>
      </c>
      <c r="M2093" s="162">
        <f t="shared" si="843"/>
        <v>-1.11748527E-5</v>
      </c>
      <c r="N2093" s="161">
        <v>-0.11201477</v>
      </c>
      <c r="O2093" s="132">
        <v>-8.4692059000000004E-3</v>
      </c>
      <c r="P2093" s="132">
        <v>7.2973832000000002E-3</v>
      </c>
      <c r="Q2093" s="132">
        <v>6.1055186999999997E-3</v>
      </c>
      <c r="R2093" s="132">
        <v>-1.1514793E-4</v>
      </c>
      <c r="S2093" s="164">
        <v>-2.2218747999999999E-6</v>
      </c>
      <c r="T2093" s="164">
        <v>-8.0728447E-6</v>
      </c>
      <c r="U2093" s="164">
        <v>-6.7401528000000005E-5</v>
      </c>
      <c r="V2093" s="164">
        <v>-1.8400524000000001E-6</v>
      </c>
      <c r="W2093" s="132">
        <v>0</v>
      </c>
      <c r="X2093" s="164">
        <v>-9.3348003000000006E-6</v>
      </c>
      <c r="Y2093" s="164">
        <v>-5.1819390999999998E-8</v>
      </c>
      <c r="Z2093" s="132">
        <v>0</v>
      </c>
      <c r="AA2093" s="132">
        <v>0</v>
      </c>
      <c r="AC2093" s="118">
        <f t="shared" si="844"/>
        <v>-0.11201477</v>
      </c>
      <c r="AD2093" s="118">
        <f t="shared" si="845"/>
        <v>4.7408518224999995E-3</v>
      </c>
      <c r="AE2093" s="118">
        <f t="shared" si="846"/>
        <v>-1.2392242280000001E-3</v>
      </c>
      <c r="AF2093" s="118">
        <f t="shared" si="847"/>
        <v>-1.2392760473910005E-3</v>
      </c>
      <c r="AG2093" s="118">
        <f t="shared" si="848"/>
        <v>-1.11748527E-5</v>
      </c>
      <c r="AI2093" s="69">
        <v>-9.8589333000000003</v>
      </c>
      <c r="AJ2093" s="69">
        <v>-9.8571787000000004</v>
      </c>
      <c r="AK2093" s="69">
        <v>-1.1596025E-3</v>
      </c>
      <c r="AL2093" s="69">
        <v>0</v>
      </c>
      <c r="AM2093" s="69">
        <v>0</v>
      </c>
      <c r="AN2093" s="69">
        <v>-2.7850006000000002E-4</v>
      </c>
      <c r="AO2093" s="69">
        <v>-3.1642226000000001E-4</v>
      </c>
      <c r="AQ2093" s="116">
        <v>-1.4041305E-2</v>
      </c>
      <c r="AR2093" s="116">
        <v>-1.2926002000000001E-2</v>
      </c>
      <c r="AS2093" s="116">
        <v>-5.5607555000000003E-4</v>
      </c>
      <c r="AT2093" s="116">
        <v>-5.5922722999999998E-4</v>
      </c>
      <c r="AU2093" s="150">
        <f t="shared" si="849"/>
        <v>-7.7494017681723002E-7</v>
      </c>
      <c r="AV2093" s="150">
        <f t="shared" si="850"/>
        <v>-2.056492468017513E-9</v>
      </c>
      <c r="AW2093" s="163">
        <f t="shared" si="851"/>
        <v>-7.8323141377279998E-2</v>
      </c>
      <c r="AX2093" s="196">
        <v>-6.932012E-7</v>
      </c>
      <c r="AY2093" s="196">
        <v>-2.0915633E-9</v>
      </c>
      <c r="AZ2093" s="196">
        <v>-5.7144162000000005E-14</v>
      </c>
      <c r="BA2093" s="108">
        <v>0</v>
      </c>
      <c r="BB2093" s="108">
        <v>0</v>
      </c>
      <c r="BC2093" s="196">
        <v>9.4996942000000008E-10</v>
      </c>
      <c r="BD2093" s="196">
        <v>-8.2676861000000005E-8</v>
      </c>
      <c r="BE2093" s="196">
        <v>1.3387309000000001E-10</v>
      </c>
      <c r="BF2093" s="196">
        <v>-9.8740241000000003E-11</v>
      </c>
      <c r="BG2093" s="108">
        <v>0</v>
      </c>
      <c r="BH2093" s="108">
        <v>0</v>
      </c>
      <c r="BI2093" s="196">
        <v>-4.3882157000000001E-15</v>
      </c>
      <c r="BJ2093" s="196">
        <v>-4.0472546E-16</v>
      </c>
      <c r="BK2093" s="196">
        <v>-7.9914353000000003E-17</v>
      </c>
      <c r="BL2093" s="196">
        <v>-4.8361823000000004E-13</v>
      </c>
      <c r="BM2093" s="196">
        <v>-1.1601619E-11</v>
      </c>
      <c r="BN2093" s="108">
        <v>0</v>
      </c>
      <c r="BO2093" s="196">
        <v>-1.5437727999999999E-7</v>
      </c>
      <c r="BP2093" s="108">
        <v>-7.8322986999999997E-2</v>
      </c>
      <c r="BQ2093" s="108">
        <v>0</v>
      </c>
      <c r="BR2093" s="108">
        <v>0</v>
      </c>
      <c r="BS2093" s="108">
        <v>0</v>
      </c>
      <c r="BU2093" s="172">
        <v>-3.0812363999999998E-5</v>
      </c>
      <c r="BV2093" s="172">
        <v>-3.6496393000000002E-7</v>
      </c>
      <c r="BW2093" s="172">
        <v>-2.0821792999999999E-5</v>
      </c>
      <c r="BX2093" s="172">
        <v>-8.0600474999999993E-9</v>
      </c>
      <c r="BY2093" s="172">
        <v>-8.6674029999999997E-7</v>
      </c>
      <c r="BZ2093" s="172">
        <v>6.2094117000000001E-7</v>
      </c>
      <c r="CA2093" s="69">
        <v>0</v>
      </c>
      <c r="CB2093" s="172">
        <v>9.4245507000000005E-7</v>
      </c>
      <c r="CC2093" s="172">
        <v>-3.4280977999999999E-9</v>
      </c>
      <c r="CD2093" s="172">
        <v>-8.1545421000000005E-9</v>
      </c>
      <c r="CE2093" s="69">
        <v>0</v>
      </c>
      <c r="CF2093" s="69">
        <v>0</v>
      </c>
      <c r="CG2093" s="69">
        <v>0</v>
      </c>
      <c r="CH2093" s="172">
        <v>1.0869225E-6</v>
      </c>
      <c r="CI2093" s="172">
        <v>-1.1389542E-5</v>
      </c>
      <c r="CJ2093" s="172">
        <v>-2.5906674000000001E-17</v>
      </c>
      <c r="CK2093" s="69">
        <v>0</v>
      </c>
      <c r="CM2093" s="198">
        <v>0</v>
      </c>
      <c r="CN2093" s="198">
        <v>-0.74659540999999996</v>
      </c>
      <c r="CO2093" s="198">
        <v>1.7754775E-2</v>
      </c>
      <c r="CP2093" s="198">
        <v>-1.0728962E-4</v>
      </c>
      <c r="CQ2093" s="197">
        <v>-2.0486933000000001E-12</v>
      </c>
      <c r="CR2093" s="197">
        <v>-2.4811576E-10</v>
      </c>
      <c r="CS2093" s="197">
        <v>-4.6904367000000001E-5</v>
      </c>
      <c r="CT2093" s="198">
        <v>-3.3905749999999998E-4</v>
      </c>
      <c r="CU2093" s="198">
        <v>0</v>
      </c>
      <c r="CV2093" s="198">
        <v>2.183687E-4</v>
      </c>
    </row>
    <row r="2094" spans="1:100" ht="14.4">
      <c r="B2094" s="85"/>
      <c r="C2094" s="113"/>
      <c r="D2094" s="1" t="s">
        <v>130</v>
      </c>
      <c r="E2094" s="112"/>
      <c r="S2094" s="3"/>
      <c r="T2094" s="3"/>
      <c r="U2094" s="3"/>
      <c r="V2094" s="3"/>
      <c r="X2094" s="3"/>
      <c r="Y2094" s="3"/>
      <c r="AC2094" s="142"/>
      <c r="AD2094" s="142"/>
      <c r="AE2094" s="142"/>
      <c r="AF2094" s="142"/>
      <c r="AG2094" s="142"/>
      <c r="AU2094" s="86"/>
      <c r="AV2094" s="86"/>
      <c r="AW2094" s="86"/>
      <c r="AX2094" s="3"/>
      <c r="AY2094" s="3"/>
      <c r="AZ2094" s="3"/>
      <c r="BC2094" s="3"/>
      <c r="BD2094" s="3"/>
      <c r="BE2094" s="3"/>
      <c r="BF2094" s="3"/>
      <c r="BI2094" s="3"/>
      <c r="BJ2094" s="3"/>
      <c r="BK2094" s="3"/>
      <c r="BL2094" s="3"/>
      <c r="BM2094" s="3"/>
      <c r="BO2094" s="3"/>
      <c r="BU2094" s="3"/>
      <c r="BV2094" s="3"/>
      <c r="BW2094" s="3"/>
      <c r="BX2094" s="3"/>
      <c r="BY2094" s="3"/>
      <c r="BZ2094" s="3"/>
      <c r="CB2094" s="3"/>
      <c r="CC2094" s="3"/>
      <c r="CD2094" s="3"/>
      <c r="CH2094" s="3"/>
      <c r="CI2094" s="3"/>
      <c r="CJ2094" s="3"/>
      <c r="CQ2094" s="3"/>
      <c r="CR2094" s="3"/>
      <c r="CS2094" s="3"/>
    </row>
    <row r="2095" spans="1:100" ht="14.4">
      <c r="A2095" t="s">
        <v>958</v>
      </c>
      <c r="B2095" s="85" t="s">
        <v>947</v>
      </c>
      <c r="C2095" s="113" t="str">
        <f t="shared" ref="C2095:C2126" si="856">MID(A2095,1,12)</f>
        <v>F.030.01.101</v>
      </c>
      <c r="D2095" s="9" t="s">
        <v>130</v>
      </c>
      <c r="E2095" s="112" t="s">
        <v>362</v>
      </c>
      <c r="F2095" s="115" t="str">
        <f t="shared" ref="F2095:F2126" si="857">MID(A2095, 21,85)</f>
        <v>ABS (Acrylonitrile butadiene styrene) co-firing in electrical power plant</v>
      </c>
      <c r="G2095" s="143">
        <f t="shared" si="839"/>
        <v>-0.5147882800000001</v>
      </c>
      <c r="I2095" s="118">
        <f t="shared" si="840"/>
        <v>-0.10844045780569</v>
      </c>
      <c r="K2095" s="161">
        <f t="shared" si="841"/>
        <v>4.3853647899999995E-3</v>
      </c>
      <c r="L2095" s="161">
        <f t="shared" si="842"/>
        <v>-3.5553038718490006E-2</v>
      </c>
      <c r="M2095" s="162">
        <f t="shared" si="843"/>
        <v>-5.4541877200000001E-5</v>
      </c>
      <c r="N2095" s="161">
        <v>-7.7218242000000006E-2</v>
      </c>
      <c r="O2095" s="132">
        <v>-4.1336240000000003E-2</v>
      </c>
      <c r="P2095" s="132">
        <v>6.1124255000000001E-3</v>
      </c>
      <c r="Q2095" s="132">
        <v>4.9976214E-3</v>
      </c>
      <c r="R2095" s="132">
        <v>-5.6201046000000005E-4</v>
      </c>
      <c r="S2095" s="164">
        <v>-1.0844457999999999E-5</v>
      </c>
      <c r="T2095" s="164">
        <v>-3.9401691999999997E-5</v>
      </c>
      <c r="U2095" s="132">
        <v>-3.289713E-4</v>
      </c>
      <c r="V2095" s="164">
        <v>-8.9808711999999996E-6</v>
      </c>
      <c r="W2095" s="132">
        <v>0</v>
      </c>
      <c r="X2095" s="164">
        <v>-4.5561006000000003E-5</v>
      </c>
      <c r="Y2095" s="164">
        <v>-2.5291848999999999E-7</v>
      </c>
      <c r="Z2095" s="132">
        <v>0</v>
      </c>
      <c r="AA2095" s="132">
        <v>0</v>
      </c>
      <c r="AC2095" s="118">
        <f t="shared" si="844"/>
        <v>-7.7218242000000006E-2</v>
      </c>
      <c r="AD2095" s="118">
        <f t="shared" si="845"/>
        <v>-3.1167421010000008E-2</v>
      </c>
      <c r="AE2095" s="118">
        <f t="shared" si="846"/>
        <v>-3.5552785800000007E-2</v>
      </c>
      <c r="AF2095" s="118">
        <f t="shared" si="847"/>
        <v>-3.5553038718490006E-2</v>
      </c>
      <c r="AG2095" s="118">
        <f t="shared" si="848"/>
        <v>-5.4541877200000001E-5</v>
      </c>
      <c r="AI2095" s="69">
        <v>-48.119177999999998</v>
      </c>
      <c r="AJ2095" s="69">
        <v>-48.110615000000003</v>
      </c>
      <c r="AK2095" s="69">
        <v>-5.6597523000000002E-3</v>
      </c>
      <c r="AL2095" s="69">
        <v>0</v>
      </c>
      <c r="AM2095" s="69">
        <v>0</v>
      </c>
      <c r="AN2095" s="69">
        <v>-1.3592945E-3</v>
      </c>
      <c r="AO2095" s="69">
        <v>-1.544384E-3</v>
      </c>
      <c r="AQ2095" s="116">
        <v>-2.2677366000000001E-2</v>
      </c>
      <c r="AR2095" s="116">
        <v>-1.9378706999999998E-2</v>
      </c>
      <c r="AS2095" s="116">
        <v>-5.6919942E-4</v>
      </c>
      <c r="AT2095" s="116">
        <v>-2.7294591000000001E-3</v>
      </c>
      <c r="AU2095" s="150">
        <f t="shared" si="849"/>
        <v>-1.1617930137159999E-6</v>
      </c>
      <c r="AV2095" s="150">
        <f t="shared" si="850"/>
        <v>-2.1050274557481101E-9</v>
      </c>
      <c r="AW2095" s="163">
        <f t="shared" si="851"/>
        <v>-0.38227718347987</v>
      </c>
      <c r="AX2095" s="196">
        <v>-4.7871507E-7</v>
      </c>
      <c r="AY2095" s="196">
        <v>-1.4444376000000001E-9</v>
      </c>
      <c r="AZ2095" s="196">
        <v>-3.9462465000000001E-14</v>
      </c>
      <c r="BA2095" s="108">
        <v>0</v>
      </c>
      <c r="BB2095" s="108">
        <v>0</v>
      </c>
      <c r="BC2095" s="196">
        <v>9.4870154000000008E-10</v>
      </c>
      <c r="BD2095" s="196">
        <v>-6.8396766000000004E-7</v>
      </c>
      <c r="BE2095" s="196">
        <v>1.3061628000000001E-10</v>
      </c>
      <c r="BF2095" s="196">
        <v>-7.9114288999999997E-10</v>
      </c>
      <c r="BG2095" s="108">
        <v>0</v>
      </c>
      <c r="BH2095" s="108">
        <v>0</v>
      </c>
      <c r="BI2095" s="196">
        <v>-2.1417868000000001E-14</v>
      </c>
      <c r="BJ2095" s="196">
        <v>-1.9753716000000001E-15</v>
      </c>
      <c r="BK2095" s="196">
        <v>-3.9004350999999998E-16</v>
      </c>
      <c r="BL2095" s="196">
        <v>-2.3604290000000001E-12</v>
      </c>
      <c r="BM2095" s="196">
        <v>-5.6624827000000002E-11</v>
      </c>
      <c r="BN2095" s="108">
        <v>0</v>
      </c>
      <c r="BO2095" s="196">
        <v>-7.5347987E-7</v>
      </c>
      <c r="BP2095" s="108">
        <v>-0.38227643</v>
      </c>
      <c r="BQ2095" s="108">
        <v>0</v>
      </c>
      <c r="BR2095" s="108">
        <v>0</v>
      </c>
      <c r="BS2095" s="108">
        <v>0</v>
      </c>
      <c r="BU2095" s="172">
        <v>-7.8189303999999998E-5</v>
      </c>
      <c r="BV2095" s="172">
        <v>-5.1272743000000004E-6</v>
      </c>
      <c r="BW2095" s="172">
        <v>-1.4353663E-5</v>
      </c>
      <c r="BX2095" s="172">
        <v>-3.9339232E-8</v>
      </c>
      <c r="BY2095" s="172">
        <v>-5.2061997000000004E-6</v>
      </c>
      <c r="BZ2095" s="172">
        <v>6.4320566999999996E-7</v>
      </c>
      <c r="CA2095" s="69">
        <v>0</v>
      </c>
      <c r="CB2095" s="172">
        <v>9.7624779E-7</v>
      </c>
      <c r="CC2095" s="172">
        <v>-1.6731754000000002E-8</v>
      </c>
      <c r="CD2095" s="172">
        <v>-3.9800438E-8</v>
      </c>
      <c r="CE2095" s="69">
        <v>0</v>
      </c>
      <c r="CF2095" s="69">
        <v>0</v>
      </c>
      <c r="CG2095" s="69">
        <v>0</v>
      </c>
      <c r="CH2095" s="172">
        <v>5.6397984999999998E-7</v>
      </c>
      <c r="CI2095" s="172">
        <v>-5.5589727999999997E-5</v>
      </c>
      <c r="CJ2095" s="172">
        <v>-1.2644449999999999E-16</v>
      </c>
      <c r="CK2095" s="69">
        <v>0</v>
      </c>
      <c r="CM2095" s="198">
        <v>0</v>
      </c>
      <c r="CN2095" s="198">
        <v>-0.51395992000000001</v>
      </c>
      <c r="CO2095" s="198">
        <v>1.8389435999999999E-2</v>
      </c>
      <c r="CP2095" s="198">
        <v>-3.3604866E-3</v>
      </c>
      <c r="CQ2095" s="197">
        <v>-9.9991993999999993E-12</v>
      </c>
      <c r="CR2095" s="197">
        <v>-1.2109958E-9</v>
      </c>
      <c r="CS2095" s="198">
        <v>-2.5819827000000002E-4</v>
      </c>
      <c r="CT2095" s="198">
        <v>-1.6548614E-3</v>
      </c>
      <c r="CU2095" s="198">
        <v>0</v>
      </c>
      <c r="CV2095" s="198">
        <v>2.2619854E-4</v>
      </c>
    </row>
    <row r="2096" spans="1:100" ht="14.4">
      <c r="A2096" t="s">
        <v>959</v>
      </c>
      <c r="B2096" s="85" t="s">
        <v>947</v>
      </c>
      <c r="C2096" s="113" t="str">
        <f t="shared" si="856"/>
        <v>F.030.01.102</v>
      </c>
      <c r="D2096" s="9" t="s">
        <v>130</v>
      </c>
      <c r="E2096" s="112" t="s">
        <v>362</v>
      </c>
      <c r="F2096" s="115" t="str">
        <f t="shared" si="857"/>
        <v>bio-PE (Polyethylene) co-firing in electrical power plant</v>
      </c>
      <c r="G2096" s="143">
        <f t="shared" si="839"/>
        <v>-4.2699647333333335</v>
      </c>
      <c r="I2096" s="118">
        <f t="shared" si="840"/>
        <v>-0.67720565064262006</v>
      </c>
      <c r="K2096" s="161">
        <f t="shared" si="841"/>
        <v>5.0766909719999996E-3</v>
      </c>
      <c r="L2096" s="161">
        <f t="shared" si="842"/>
        <v>-4.1723734380619999E-2</v>
      </c>
      <c r="M2096" s="162">
        <f t="shared" si="843"/>
        <v>-6.3897234000000002E-5</v>
      </c>
      <c r="N2096" s="161">
        <v>-0.64049471000000002</v>
      </c>
      <c r="O2096" s="132">
        <v>-4.8426484999999998E-2</v>
      </c>
      <c r="P2096" s="132">
        <v>7.0884453999999998E-3</v>
      </c>
      <c r="Q2096" s="132">
        <v>5.7939656000000001E-3</v>
      </c>
      <c r="R2096" s="132">
        <v>-6.5840994999999999E-4</v>
      </c>
      <c r="S2096" s="164">
        <v>-1.2704566000000001E-5</v>
      </c>
      <c r="T2096" s="164">
        <v>-4.6160111999999998E-5</v>
      </c>
      <c r="U2096" s="132">
        <v>-3.8539847999999999E-4</v>
      </c>
      <c r="V2096" s="164">
        <v>-1.0521325E-5</v>
      </c>
      <c r="W2096" s="132">
        <v>0</v>
      </c>
      <c r="X2096" s="164">
        <v>-5.3375909000000003E-5</v>
      </c>
      <c r="Y2096" s="164">
        <v>-2.9630062E-7</v>
      </c>
      <c r="Z2096" s="132">
        <v>0</v>
      </c>
      <c r="AA2096" s="132">
        <v>0</v>
      </c>
      <c r="AC2096" s="118">
        <f t="shared" si="844"/>
        <v>-0.64049471000000002</v>
      </c>
      <c r="AD2096" s="118">
        <f t="shared" si="845"/>
        <v>-3.6646747108000005E-2</v>
      </c>
      <c r="AE2096" s="118">
        <f t="shared" si="846"/>
        <v>-4.1723438080000001E-2</v>
      </c>
      <c r="AF2096" s="118">
        <f t="shared" si="847"/>
        <v>-4.1723734380619999E-2</v>
      </c>
      <c r="AG2096" s="118">
        <f t="shared" si="848"/>
        <v>-6.3897234000000002E-5</v>
      </c>
      <c r="AI2096" s="69">
        <v>-56.372875000000001</v>
      </c>
      <c r="AJ2096" s="69">
        <v>-56.362842999999998</v>
      </c>
      <c r="AK2096" s="69">
        <v>-6.6305477000000003E-3</v>
      </c>
      <c r="AL2096" s="69">
        <v>0</v>
      </c>
      <c r="AM2096" s="69">
        <v>0</v>
      </c>
      <c r="AN2096" s="69">
        <v>-1.5924490999999999E-3</v>
      </c>
      <c r="AO2096" s="69">
        <v>-1.8092862000000001E-3</v>
      </c>
      <c r="AQ2096" s="116">
        <v>-8.6115386000000002E-2</v>
      </c>
      <c r="AR2096" s="116">
        <v>-7.9474028000000002E-2</v>
      </c>
      <c r="AS2096" s="116">
        <v>-3.4437258000000002E-3</v>
      </c>
      <c r="AT2096" s="116">
        <v>-3.1976325999999999E-3</v>
      </c>
      <c r="AU2096" s="150">
        <f t="shared" si="849"/>
        <v>-4.7646299862692E-6</v>
      </c>
      <c r="AV2096" s="150">
        <f t="shared" si="850"/>
        <v>-1.273567201012757E-8</v>
      </c>
      <c r="AW2096" s="163">
        <f t="shared" si="851"/>
        <v>-0.44784771272135998</v>
      </c>
      <c r="AX2096" s="196">
        <v>-3.9636888999999998E-6</v>
      </c>
      <c r="AY2096" s="196">
        <v>-1.1959451E-8</v>
      </c>
      <c r="AZ2096" s="196">
        <v>-3.2674739000000002E-13</v>
      </c>
      <c r="BA2096" s="108">
        <v>0</v>
      </c>
      <c r="BB2096" s="108">
        <v>0</v>
      </c>
      <c r="BC2096" s="196">
        <v>1.1023765E-9</v>
      </c>
      <c r="BD2096" s="196">
        <v>-8.0197435999999996E-7</v>
      </c>
      <c r="BE2096" s="196">
        <v>1.5173716E-10</v>
      </c>
      <c r="BF2096" s="196">
        <v>-9.2760356000000002E-10</v>
      </c>
      <c r="BG2096" s="108">
        <v>0</v>
      </c>
      <c r="BH2096" s="108">
        <v>0</v>
      </c>
      <c r="BI2096" s="196">
        <v>-2.5091592000000001E-14</v>
      </c>
      <c r="BJ2096" s="196">
        <v>-2.3141994000000001E-15</v>
      </c>
      <c r="BK2096" s="196">
        <v>-4.5694616999999996E-16</v>
      </c>
      <c r="BL2096" s="196">
        <v>-2.7653041999999999E-12</v>
      </c>
      <c r="BM2096" s="196">
        <v>-6.6337465000000004E-11</v>
      </c>
      <c r="BN2096" s="108">
        <v>0</v>
      </c>
      <c r="BO2096" s="196">
        <v>-8.8272136000000002E-7</v>
      </c>
      <c r="BP2096" s="108">
        <v>-0.44784682999999997</v>
      </c>
      <c r="BQ2096" s="108">
        <v>0</v>
      </c>
      <c r="BR2096" s="108">
        <v>0</v>
      </c>
      <c r="BS2096" s="108">
        <v>0</v>
      </c>
      <c r="BU2096" s="69">
        <v>-1.9388007E-4</v>
      </c>
      <c r="BV2096" s="172">
        <v>-6.0149487999999998E-6</v>
      </c>
      <c r="BW2096" s="69">
        <v>-1.1905794999999999E-4</v>
      </c>
      <c r="BX2096" s="172">
        <v>-4.6086938999999998E-8</v>
      </c>
      <c r="BY2096" s="172">
        <v>-6.1015943000000002E-6</v>
      </c>
      <c r="BZ2096" s="172">
        <v>7.4767203000000003E-7</v>
      </c>
      <c r="CA2096" s="69">
        <v>0</v>
      </c>
      <c r="CB2096" s="172">
        <v>1.1348051999999999E-6</v>
      </c>
      <c r="CC2096" s="172">
        <v>-1.9601687999999999E-8</v>
      </c>
      <c r="CD2096" s="172">
        <v>-4.6627253999999999E-8</v>
      </c>
      <c r="CE2096" s="69">
        <v>0</v>
      </c>
      <c r="CF2096" s="69">
        <v>0</v>
      </c>
      <c r="CG2096" s="69">
        <v>0</v>
      </c>
      <c r="CH2096" s="172">
        <v>6.4907988000000003E-7</v>
      </c>
      <c r="CI2096" s="172">
        <v>-6.5124819999999998E-5</v>
      </c>
      <c r="CJ2096" s="172">
        <v>-1.4813303E-16</v>
      </c>
      <c r="CK2096" s="69">
        <v>0</v>
      </c>
      <c r="CM2096" s="198">
        <v>0</v>
      </c>
      <c r="CN2096" s="198">
        <v>-4.2689943000000001</v>
      </c>
      <c r="CO2096" s="198">
        <v>2.1376137E-2</v>
      </c>
      <c r="CP2096" s="198">
        <v>-3.9438612E-3</v>
      </c>
      <c r="CQ2096" s="197">
        <v>-1.1714323E-11</v>
      </c>
      <c r="CR2096" s="197">
        <v>-1.4187131999999999E-9</v>
      </c>
      <c r="CS2096" s="198">
        <v>-3.0255787E-4</v>
      </c>
      <c r="CT2096" s="198">
        <v>-1.9387134E-3</v>
      </c>
      <c r="CU2096" s="198">
        <v>0</v>
      </c>
      <c r="CV2096" s="198">
        <v>2.6293661999999998E-4</v>
      </c>
    </row>
    <row r="2097" spans="1:100" ht="14.4">
      <c r="A2097" t="s">
        <v>960</v>
      </c>
      <c r="B2097" s="85" t="s">
        <v>947</v>
      </c>
      <c r="C2097" s="113" t="str">
        <f t="shared" si="856"/>
        <v>F.030.01.103</v>
      </c>
      <c r="D2097" s="9" t="s">
        <v>130</v>
      </c>
      <c r="E2097" s="112" t="s">
        <v>362</v>
      </c>
      <c r="F2097" s="115" t="str">
        <f t="shared" si="857"/>
        <v>CA (Cellulose polymers) co-firing in electrical power plant</v>
      </c>
      <c r="G2097" s="143">
        <f t="shared" si="839"/>
        <v>-1.4265128666666669</v>
      </c>
      <c r="I2097" s="118">
        <f t="shared" si="840"/>
        <v>-0.22305320834572501</v>
      </c>
      <c r="K2097" s="161">
        <f t="shared" si="841"/>
        <v>3.1520631765E-3</v>
      </c>
      <c r="L2097" s="161">
        <f t="shared" si="842"/>
        <v>-1.2206994688324998E-2</v>
      </c>
      <c r="M2097" s="162">
        <f t="shared" si="843"/>
        <v>-2.1346833900000002E-5</v>
      </c>
      <c r="N2097" s="161">
        <v>-0.21397693000000001</v>
      </c>
      <c r="O2097" s="132">
        <v>-1.6178354999999998E-2</v>
      </c>
      <c r="P2097" s="132">
        <v>4.1002134999999999E-3</v>
      </c>
      <c r="Q2097" s="132">
        <v>3.3916908E-3</v>
      </c>
      <c r="R2097" s="132">
        <v>-2.1996207E-4</v>
      </c>
      <c r="S2097" s="164">
        <v>-4.2443505E-6</v>
      </c>
      <c r="T2097" s="164">
        <v>-1.5421202999999999E-5</v>
      </c>
      <c r="U2097" s="132">
        <v>-1.2875420000000001E-4</v>
      </c>
      <c r="V2097" s="164">
        <v>-3.5149718999999999E-6</v>
      </c>
      <c r="W2097" s="132">
        <v>0</v>
      </c>
      <c r="X2097" s="164">
        <v>-1.7831862000000001E-5</v>
      </c>
      <c r="Y2097" s="164">
        <v>-9.8988325E-8</v>
      </c>
      <c r="Z2097" s="132">
        <v>0</v>
      </c>
      <c r="AA2097" s="132">
        <v>0</v>
      </c>
      <c r="AC2097" s="118">
        <f t="shared" si="844"/>
        <v>-0.21397693000000001</v>
      </c>
      <c r="AD2097" s="118">
        <f t="shared" si="845"/>
        <v>-9.0548325234999973E-3</v>
      </c>
      <c r="AE2097" s="118">
        <f t="shared" si="846"/>
        <v>-1.2206895699999998E-2</v>
      </c>
      <c r="AF2097" s="118">
        <f t="shared" si="847"/>
        <v>-1.2206994688324996E-2</v>
      </c>
      <c r="AG2097" s="118">
        <f t="shared" si="848"/>
        <v>-2.1346833900000002E-5</v>
      </c>
      <c r="AI2097" s="69">
        <v>-18.833089999999999</v>
      </c>
      <c r="AJ2097" s="69">
        <v>-18.829739</v>
      </c>
      <c r="AK2097" s="69">
        <v>-2.2151381000000002E-3</v>
      </c>
      <c r="AL2097" s="69">
        <v>0</v>
      </c>
      <c r="AM2097" s="69">
        <v>0</v>
      </c>
      <c r="AN2097" s="69">
        <v>-5.3200652999999996E-4</v>
      </c>
      <c r="AO2097" s="69">
        <v>-6.0444763999999997E-4</v>
      </c>
      <c r="AQ2097" s="116">
        <v>-2.8478057000000001E-2</v>
      </c>
      <c r="AR2097" s="116">
        <v>-2.6272514E-2</v>
      </c>
      <c r="AS2097" s="116">
        <v>-1.1372750000000001E-3</v>
      </c>
      <c r="AT2097" s="116">
        <v>-1.0682674000000001E-3</v>
      </c>
      <c r="AU2097" s="150">
        <f t="shared" si="849"/>
        <v>-1.5750907607228199E-6</v>
      </c>
      <c r="AV2097" s="150">
        <f t="shared" si="850"/>
        <v>-4.2058986594035006E-9</v>
      </c>
      <c r="AW2097" s="163">
        <f t="shared" si="851"/>
        <v>-0.14961728490019</v>
      </c>
      <c r="AX2097" s="196">
        <v>-1.324192E-6</v>
      </c>
      <c r="AY2097" s="196">
        <v>-3.9954221000000001E-9</v>
      </c>
      <c r="AZ2097" s="196">
        <v>-1.0916E-13</v>
      </c>
      <c r="BA2097" s="108">
        <v>0</v>
      </c>
      <c r="BB2097" s="108">
        <v>0</v>
      </c>
      <c r="BC2097" s="196">
        <v>5.8478518000000004E-10</v>
      </c>
      <c r="BD2097" s="196">
        <v>-2.5146045999999998E-7</v>
      </c>
      <c r="BE2097" s="196">
        <v>8.1383469E-11</v>
      </c>
      <c r="BF2097" s="196">
        <v>-2.9174155999999999E-10</v>
      </c>
      <c r="BG2097" s="108">
        <v>0</v>
      </c>
      <c r="BH2097" s="108">
        <v>0</v>
      </c>
      <c r="BI2097" s="196">
        <v>-8.3826172000000002E-15</v>
      </c>
      <c r="BJ2097" s="196">
        <v>-7.7312940000000001E-16</v>
      </c>
      <c r="BK2097" s="196">
        <v>-1.5265689999999999E-16</v>
      </c>
      <c r="BL2097" s="196">
        <v>-9.2383482000000003E-13</v>
      </c>
      <c r="BM2097" s="196">
        <v>-2.2162067999999999E-11</v>
      </c>
      <c r="BN2097" s="108">
        <v>0</v>
      </c>
      <c r="BO2097" s="196">
        <v>-2.9490018999999997E-7</v>
      </c>
      <c r="BP2097" s="108">
        <v>-0.14961699000000001</v>
      </c>
      <c r="BQ2097" s="108">
        <v>0</v>
      </c>
      <c r="BR2097" s="108">
        <v>0</v>
      </c>
      <c r="BS2097" s="108">
        <v>0</v>
      </c>
      <c r="BU2097" s="172">
        <v>-6.3886652000000001E-5</v>
      </c>
      <c r="BV2097" s="172">
        <v>-1.8130482999999999E-6</v>
      </c>
      <c r="BW2097" s="172">
        <v>-3.9774963999999999E-5</v>
      </c>
      <c r="BX2097" s="172">
        <v>-1.5396757000000001E-8</v>
      </c>
      <c r="BY2097" s="172">
        <v>-1.9811368000000001E-6</v>
      </c>
      <c r="BZ2097" s="172">
        <v>3.8994248000000001E-7</v>
      </c>
      <c r="CA2097" s="69">
        <v>0</v>
      </c>
      <c r="CB2097" s="172">
        <v>5.9184876000000005E-7</v>
      </c>
      <c r="CC2097" s="172">
        <v>-6.5485458000000004E-9</v>
      </c>
      <c r="CD2097" s="172">
        <v>-1.5577266E-8</v>
      </c>
      <c r="CE2097" s="69">
        <v>0</v>
      </c>
      <c r="CF2097" s="69">
        <v>0</v>
      </c>
      <c r="CG2097" s="69">
        <v>0</v>
      </c>
      <c r="CH2097" s="172">
        <v>4.9517475000000003E-7</v>
      </c>
      <c r="CI2097" s="172">
        <v>-2.1756946000000001E-5</v>
      </c>
      <c r="CJ2097" s="172">
        <v>-4.9488389999999998E-17</v>
      </c>
      <c r="CK2097" s="69">
        <v>0</v>
      </c>
      <c r="CM2097" s="198">
        <v>0</v>
      </c>
      <c r="CN2097" s="198">
        <v>-1.4261887</v>
      </c>
      <c r="CO2097" s="198">
        <v>1.1149101E-2</v>
      </c>
      <c r="CP2097" s="198">
        <v>-1.1510276E-3</v>
      </c>
      <c r="CQ2097" s="197">
        <v>-3.9135296000000004E-12</v>
      </c>
      <c r="CR2097" s="197">
        <v>-4.7396472000000002E-10</v>
      </c>
      <c r="CS2097" s="197">
        <v>-9.9360476000000006E-5</v>
      </c>
      <c r="CT2097" s="198">
        <v>-6.4768675999999996E-4</v>
      </c>
      <c r="CU2097" s="198">
        <v>0</v>
      </c>
      <c r="CV2097" s="198">
        <v>1.3713253000000001E-4</v>
      </c>
    </row>
    <row r="2098" spans="1:100" ht="14.4">
      <c r="A2098" t="s">
        <v>961</v>
      </c>
      <c r="B2098" s="85" t="s">
        <v>947</v>
      </c>
      <c r="C2098" s="113" t="str">
        <f t="shared" si="856"/>
        <v>F.030.01.104</v>
      </c>
      <c r="D2098" s="9" t="s">
        <v>130</v>
      </c>
      <c r="E2098" s="112" t="s">
        <v>362</v>
      </c>
      <c r="F2098" s="115" t="str">
        <f t="shared" si="857"/>
        <v>Ionomer co-firing in electrical power plant</v>
      </c>
      <c r="G2098" s="143">
        <f t="shared" si="839"/>
        <v>-0.43585611333333329</v>
      </c>
      <c r="I2098" s="118">
        <f t="shared" si="840"/>
        <v>-9.6476460695359992E-2</v>
      </c>
      <c r="K2098" s="161">
        <f t="shared" si="841"/>
        <v>4.0894562119999991E-3</v>
      </c>
      <c r="L2098" s="161">
        <f t="shared" si="842"/>
        <v>-3.5133989555159999E-2</v>
      </c>
      <c r="M2098" s="162">
        <f t="shared" si="843"/>
        <v>-5.35103522E-5</v>
      </c>
      <c r="N2098" s="161">
        <v>-6.5378416999999994E-2</v>
      </c>
      <c r="O2098" s="132">
        <v>-4.0554466999999997E-2</v>
      </c>
      <c r="P2098" s="132">
        <v>5.7434751999999997E-3</v>
      </c>
      <c r="Q2098" s="132">
        <v>4.6901334999999997E-3</v>
      </c>
      <c r="R2098" s="132">
        <v>-5.5138142000000004E-4</v>
      </c>
      <c r="S2098" s="164">
        <v>-1.0639362E-5</v>
      </c>
      <c r="T2098" s="164">
        <v>-3.8656506000000001E-5</v>
      </c>
      <c r="U2098" s="132">
        <v>-3.2274962000000001E-4</v>
      </c>
      <c r="V2098" s="164">
        <v>-8.8110202000000004E-6</v>
      </c>
      <c r="W2098" s="132">
        <v>0</v>
      </c>
      <c r="X2098" s="164">
        <v>-4.4699332000000002E-5</v>
      </c>
      <c r="Y2098" s="164">
        <v>-2.4813516000000002E-7</v>
      </c>
      <c r="Z2098" s="132">
        <v>0</v>
      </c>
      <c r="AA2098" s="132">
        <v>0</v>
      </c>
      <c r="AC2098" s="118">
        <f t="shared" si="844"/>
        <v>-6.5378416999999994E-2</v>
      </c>
      <c r="AD2098" s="118">
        <f t="shared" si="845"/>
        <v>-3.1044285207999997E-2</v>
      </c>
      <c r="AE2098" s="118">
        <f t="shared" si="846"/>
        <v>-3.5133741419999996E-2</v>
      </c>
      <c r="AF2098" s="118">
        <f t="shared" si="847"/>
        <v>-3.5133989555159999E-2</v>
      </c>
      <c r="AG2098" s="118">
        <f t="shared" si="848"/>
        <v>-5.35103522E-5</v>
      </c>
      <c r="AI2098" s="69">
        <v>-47.209122999999998</v>
      </c>
      <c r="AJ2098" s="69">
        <v>-47.200721000000001</v>
      </c>
      <c r="AK2098" s="69">
        <v>-5.5527121E-3</v>
      </c>
      <c r="AL2098" s="69">
        <v>0</v>
      </c>
      <c r="AM2098" s="69">
        <v>0</v>
      </c>
      <c r="AN2098" s="69">
        <v>-1.3335867999999999E-3</v>
      </c>
      <c r="AO2098" s="69">
        <v>-1.5151758E-3</v>
      </c>
      <c r="AQ2098" s="116">
        <v>-2.1167623999999999E-2</v>
      </c>
      <c r="AR2098" s="116">
        <v>-1.7981811E-2</v>
      </c>
      <c r="AS2098" s="116">
        <v>-5.0797495000000001E-4</v>
      </c>
      <c r="AT2098" s="116">
        <v>-2.6778381000000001E-3</v>
      </c>
      <c r="AU2098" s="150">
        <f t="shared" si="849"/>
        <v>-1.0780462476453002E-6</v>
      </c>
      <c r="AV2098" s="150">
        <f t="shared" si="850"/>
        <v>-1.8786055761011001E-9</v>
      </c>
      <c r="AW2098" s="163">
        <f t="shared" si="851"/>
        <v>-0.37504734922965999</v>
      </c>
      <c r="AX2098" s="196">
        <v>-4.0544727000000002E-7</v>
      </c>
      <c r="AY2098" s="196">
        <v>-1.2233701999999999E-9</v>
      </c>
      <c r="AZ2098" s="196">
        <v>-3.342262E-14</v>
      </c>
      <c r="BA2098" s="108">
        <v>0</v>
      </c>
      <c r="BB2098" s="108">
        <v>0</v>
      </c>
      <c r="BC2098" s="196">
        <v>8.9909204999999998E-10</v>
      </c>
      <c r="BD2098" s="196">
        <v>-6.7344020000000001E-7</v>
      </c>
      <c r="BE2098" s="196">
        <v>1.2365692E-10</v>
      </c>
      <c r="BF2098" s="196">
        <v>-7.7883553999999995E-10</v>
      </c>
      <c r="BG2098" s="108">
        <v>0</v>
      </c>
      <c r="BH2098" s="108">
        <v>0</v>
      </c>
      <c r="BI2098" s="196">
        <v>-2.1012802000000001E-14</v>
      </c>
      <c r="BJ2098" s="196">
        <v>-1.9380123000000001E-15</v>
      </c>
      <c r="BK2098" s="196">
        <v>-3.826668E-16</v>
      </c>
      <c r="BL2098" s="196">
        <v>-2.3157872999999998E-12</v>
      </c>
      <c r="BM2098" s="196">
        <v>-5.5553907999999999E-11</v>
      </c>
      <c r="BN2098" s="108">
        <v>0</v>
      </c>
      <c r="BO2098" s="196">
        <v>-7.3922965999999997E-7</v>
      </c>
      <c r="BP2098" s="108">
        <v>-0.37504661</v>
      </c>
      <c r="BQ2098" s="108">
        <v>0</v>
      </c>
      <c r="BR2098" s="108">
        <v>0</v>
      </c>
      <c r="BS2098" s="108">
        <v>0</v>
      </c>
      <c r="BU2098" s="172">
        <v>-7.4910609000000005E-5</v>
      </c>
      <c r="BV2098" s="172">
        <v>-5.0590357999999996E-6</v>
      </c>
      <c r="BW2098" s="172">
        <v>-1.2152825E-5</v>
      </c>
      <c r="BX2098" s="172">
        <v>-3.8595228000000002E-8</v>
      </c>
      <c r="BY2098" s="172">
        <v>-5.1161166000000001E-6</v>
      </c>
      <c r="BZ2098" s="172">
        <v>6.1054031000000003E-7</v>
      </c>
      <c r="CA2098" s="69">
        <v>0</v>
      </c>
      <c r="CB2098" s="172">
        <v>9.2666879999999996E-7</v>
      </c>
      <c r="CC2098" s="172">
        <v>-1.6415315E-8</v>
      </c>
      <c r="CD2098" s="172">
        <v>-3.9047710999999997E-8</v>
      </c>
      <c r="CE2098" s="69">
        <v>0</v>
      </c>
      <c r="CF2098" s="69">
        <v>0</v>
      </c>
      <c r="CG2098" s="69">
        <v>0</v>
      </c>
      <c r="CH2098" s="172">
        <v>5.1260314999999996E-7</v>
      </c>
      <c r="CI2098" s="172">
        <v>-5.4538386000000001E-5</v>
      </c>
      <c r="CJ2098" s="172">
        <v>-1.2405311E-16</v>
      </c>
      <c r="CK2098" s="69">
        <v>0</v>
      </c>
      <c r="CM2098" s="198">
        <v>0</v>
      </c>
      <c r="CN2098" s="198">
        <v>-0.43504342000000001</v>
      </c>
      <c r="CO2098" s="198">
        <v>1.7455445E-2</v>
      </c>
      <c r="CP2098" s="198">
        <v>-3.3212907E-3</v>
      </c>
      <c r="CQ2098" s="197">
        <v>-9.8100892999999994E-12</v>
      </c>
      <c r="CR2098" s="197">
        <v>-1.1880928E-9</v>
      </c>
      <c r="CS2098" s="198">
        <v>-2.5356640999999998E-4</v>
      </c>
      <c r="CT2098" s="198">
        <v>-1.6235638E-3</v>
      </c>
      <c r="CU2098" s="198">
        <v>0</v>
      </c>
      <c r="CV2098" s="198">
        <v>2.1471099000000001E-4</v>
      </c>
    </row>
    <row r="2099" spans="1:100" ht="14.4">
      <c r="A2099" t="s">
        <v>2714</v>
      </c>
      <c r="B2099" s="85" t="s">
        <v>947</v>
      </c>
      <c r="C2099" s="113" t="str">
        <f t="shared" si="856"/>
        <v>F.030.01.105</v>
      </c>
      <c r="D2099" s="9" t="s">
        <v>130</v>
      </c>
      <c r="E2099" s="112" t="s">
        <v>362</v>
      </c>
      <c r="F2099" s="115" t="str">
        <f t="shared" si="857"/>
        <v>PA-11 (Nylon-11) co-firing in electrical power plant</v>
      </c>
      <c r="G2099" s="143">
        <f t="shared" si="839"/>
        <v>-3.5806430666666667</v>
      </c>
      <c r="I2099" s="118">
        <f t="shared" si="840"/>
        <v>-0.56908159365374</v>
      </c>
      <c r="K2099" s="161">
        <f t="shared" si="841"/>
        <v>3.7088054900000001E-3</v>
      </c>
      <c r="L2099" s="161">
        <f t="shared" si="842"/>
        <v>-3.5640357157340007E-2</v>
      </c>
      <c r="M2099" s="162">
        <f t="shared" si="843"/>
        <v>-5.3581986399999998E-5</v>
      </c>
      <c r="N2099" s="161">
        <v>-0.53709646</v>
      </c>
      <c r="O2099" s="132">
        <v>-4.0608757000000002E-2</v>
      </c>
      <c r="P2099" s="132">
        <v>5.29183E-3</v>
      </c>
      <c r="Q2099" s="132">
        <v>4.3102868999999999E-3</v>
      </c>
      <c r="R2099" s="132">
        <v>-5.5211954999999997E-4</v>
      </c>
      <c r="S2099" s="164">
        <v>-1.0653604999999999E-5</v>
      </c>
      <c r="T2099" s="164">
        <v>-3.8708255E-5</v>
      </c>
      <c r="U2099" s="132">
        <v>-3.2318168999999998E-4</v>
      </c>
      <c r="V2099" s="164">
        <v>-8.8228154000000004E-6</v>
      </c>
      <c r="W2099" s="132">
        <v>0</v>
      </c>
      <c r="X2099" s="164">
        <v>-4.4759170999999997E-5</v>
      </c>
      <c r="Y2099" s="164">
        <v>-2.4846733999999999E-7</v>
      </c>
      <c r="Z2099" s="132">
        <v>0</v>
      </c>
      <c r="AA2099" s="132">
        <v>0</v>
      </c>
      <c r="AC2099" s="118">
        <f t="shared" si="844"/>
        <v>-0.53709646</v>
      </c>
      <c r="AD2099" s="118">
        <f t="shared" si="845"/>
        <v>-3.1931303200000004E-2</v>
      </c>
      <c r="AE2099" s="118">
        <f t="shared" si="846"/>
        <v>-3.5640108690000005E-2</v>
      </c>
      <c r="AF2099" s="118">
        <f t="shared" si="847"/>
        <v>-3.5640357157340007E-2</v>
      </c>
      <c r="AG2099" s="118">
        <f t="shared" si="848"/>
        <v>-5.3581986399999998E-5</v>
      </c>
      <c r="AI2099" s="69">
        <v>-47.272320999999998</v>
      </c>
      <c r="AJ2099" s="69">
        <v>-47.263908000000001</v>
      </c>
      <c r="AK2099" s="69">
        <v>-5.5601454E-3</v>
      </c>
      <c r="AL2099" s="69">
        <v>0</v>
      </c>
      <c r="AM2099" s="69">
        <v>0</v>
      </c>
      <c r="AN2099" s="69">
        <v>-1.3353721000000001E-3</v>
      </c>
      <c r="AO2099" s="69">
        <v>-1.5172041999999999E-3</v>
      </c>
      <c r="AQ2099" s="116">
        <v>-7.2323102E-2</v>
      </c>
      <c r="AR2099" s="116">
        <v>-6.6748917000000005E-2</v>
      </c>
      <c r="AS2099" s="116">
        <v>-2.8927618E-3</v>
      </c>
      <c r="AT2099" s="116">
        <v>-2.6814229E-3</v>
      </c>
      <c r="AU2099" s="150">
        <f t="shared" si="849"/>
        <v>-4.0017336855654007E-6</v>
      </c>
      <c r="AV2099" s="150">
        <f t="shared" si="850"/>
        <v>-1.0698083933647781E-8</v>
      </c>
      <c r="AW2099" s="163">
        <f t="shared" si="851"/>
        <v>-0.37554942021926002</v>
      </c>
      <c r="AX2099" s="196">
        <v>-3.3238109E-6</v>
      </c>
      <c r="AY2099" s="196">
        <v>-1.0028778E-8</v>
      </c>
      <c r="AZ2099" s="196">
        <v>-2.7399893000000002E-13</v>
      </c>
      <c r="BA2099" s="108">
        <v>0</v>
      </c>
      <c r="BB2099" s="108">
        <v>0</v>
      </c>
      <c r="BC2099" s="196">
        <v>8.4288159999999998E-10</v>
      </c>
      <c r="BD2099" s="196">
        <v>-6.7870772000000001E-7</v>
      </c>
      <c r="BE2099" s="196">
        <v>1.1568354E-10</v>
      </c>
      <c r="BF2099" s="196">
        <v>-7.8469211E-10</v>
      </c>
      <c r="BG2099" s="108">
        <v>0</v>
      </c>
      <c r="BH2099" s="108">
        <v>0</v>
      </c>
      <c r="BI2099" s="196">
        <v>-2.1040932000000001E-14</v>
      </c>
      <c r="BJ2099" s="196">
        <v>-1.9406067E-15</v>
      </c>
      <c r="BK2099" s="196">
        <v>-3.8317908000000001E-16</v>
      </c>
      <c r="BL2099" s="196">
        <v>-2.3188874000000001E-12</v>
      </c>
      <c r="BM2099" s="196">
        <v>-5.5628278000000001E-11</v>
      </c>
      <c r="BN2099" s="108">
        <v>0</v>
      </c>
      <c r="BO2099" s="196">
        <v>-7.4021926000000001E-7</v>
      </c>
      <c r="BP2099" s="108">
        <v>-0.37554868000000002</v>
      </c>
      <c r="BQ2099" s="108">
        <v>0</v>
      </c>
      <c r="BR2099" s="108">
        <v>0</v>
      </c>
      <c r="BS2099" s="108">
        <v>0</v>
      </c>
      <c r="BU2099" s="69">
        <v>-1.629143E-4</v>
      </c>
      <c r="BV2099" s="172">
        <v>-5.1178994000000001E-6</v>
      </c>
      <c r="BW2099" s="172">
        <v>-9.9837830000000004E-5</v>
      </c>
      <c r="BX2099" s="172">
        <v>-3.8646894999999998E-8</v>
      </c>
      <c r="BY2099" s="172">
        <v>-5.1381576999999997E-6</v>
      </c>
      <c r="BZ2099" s="172">
        <v>5.7418884000000001E-7</v>
      </c>
      <c r="CA2099" s="69">
        <v>0</v>
      </c>
      <c r="CB2099" s="172">
        <v>8.7149509000000002E-7</v>
      </c>
      <c r="CC2099" s="172">
        <v>-1.643729E-8</v>
      </c>
      <c r="CD2099" s="172">
        <v>-3.9099984000000001E-8</v>
      </c>
      <c r="CE2099" s="69">
        <v>0</v>
      </c>
      <c r="CF2099" s="69">
        <v>0</v>
      </c>
      <c r="CG2099" s="69">
        <v>0</v>
      </c>
      <c r="CH2099" s="172">
        <v>4.3947941999999998E-7</v>
      </c>
      <c r="CI2099" s="172">
        <v>-5.4611395999999999E-5</v>
      </c>
      <c r="CJ2099" s="172">
        <v>-1.2421918E-16</v>
      </c>
      <c r="CK2099" s="69">
        <v>0</v>
      </c>
      <c r="CM2099" s="198">
        <v>0</v>
      </c>
      <c r="CN2099" s="198">
        <v>-3.5798293000000001</v>
      </c>
      <c r="CO2099" s="198">
        <v>1.6416001999999999E-2</v>
      </c>
      <c r="CP2099" s="198">
        <v>-3.3699015E-3</v>
      </c>
      <c r="CQ2099" s="197">
        <v>-9.8232219000000001E-12</v>
      </c>
      <c r="CR2099" s="197">
        <v>-1.1896832E-9</v>
      </c>
      <c r="CS2099" s="198">
        <v>-2.5436152999999998E-4</v>
      </c>
      <c r="CT2099" s="198">
        <v>-1.6257372E-3</v>
      </c>
      <c r="CU2099" s="198">
        <v>0</v>
      </c>
      <c r="CV2099" s="198">
        <v>2.0192712999999999E-4</v>
      </c>
    </row>
    <row r="2100" spans="1:100" ht="14.4">
      <c r="A2100" t="s">
        <v>962</v>
      </c>
      <c r="B2100" s="85" t="s">
        <v>947</v>
      </c>
      <c r="C2100" s="113" t="str">
        <f t="shared" si="856"/>
        <v>F.030.01.106</v>
      </c>
      <c r="D2100" s="9" t="s">
        <v>130</v>
      </c>
      <c r="E2100" s="112" t="s">
        <v>362</v>
      </c>
      <c r="F2100" s="115" t="str">
        <f t="shared" si="857"/>
        <v>PA (Nylons, Polyamides) co-firing in electrical power plant</v>
      </c>
      <c r="G2100" s="143">
        <f t="shared" si="839"/>
        <v>-0.28345707333333336</v>
      </c>
      <c r="I2100" s="118">
        <f t="shared" si="840"/>
        <v>-6.6447464343000001E-2</v>
      </c>
      <c r="K2100" s="161">
        <f t="shared" si="841"/>
        <v>3.1567028419000002E-3</v>
      </c>
      <c r="L2100" s="161">
        <f t="shared" si="842"/>
        <v>-2.7044402497400002E-2</v>
      </c>
      <c r="M2100" s="162">
        <f t="shared" si="843"/>
        <v>-4.1203687500000002E-5</v>
      </c>
      <c r="N2100" s="161">
        <v>-4.2518561000000003E-2</v>
      </c>
      <c r="O2100" s="132">
        <v>-3.1227482000000001E-2</v>
      </c>
      <c r="P2100" s="132">
        <v>4.4317921E-3</v>
      </c>
      <c r="Q2100" s="132">
        <v>3.6192324000000001E-3</v>
      </c>
      <c r="R2100" s="132">
        <v>-4.2457108E-4</v>
      </c>
      <c r="S2100" s="164">
        <v>-8.1924511000000008E-6</v>
      </c>
      <c r="T2100" s="164">
        <v>-2.9766027E-5</v>
      </c>
      <c r="U2100" s="132">
        <v>-2.4852153000000002E-4</v>
      </c>
      <c r="V2100" s="164">
        <v>-6.7846034999999998E-6</v>
      </c>
      <c r="W2100" s="132">
        <v>0</v>
      </c>
      <c r="X2100" s="164">
        <v>-3.4419084E-5</v>
      </c>
      <c r="Y2100" s="164">
        <v>-1.9106739999999999E-7</v>
      </c>
      <c r="Z2100" s="132">
        <v>0</v>
      </c>
      <c r="AA2100" s="132">
        <v>0</v>
      </c>
      <c r="AC2100" s="118">
        <f t="shared" si="844"/>
        <v>-4.2518561000000003E-2</v>
      </c>
      <c r="AD2100" s="118">
        <f t="shared" si="845"/>
        <v>-2.3887508588100004E-2</v>
      </c>
      <c r="AE2100" s="118">
        <f t="shared" si="846"/>
        <v>-2.7044211430000003E-2</v>
      </c>
      <c r="AF2100" s="118">
        <f t="shared" si="847"/>
        <v>-2.7044402497400002E-2</v>
      </c>
      <c r="AG2100" s="118">
        <f t="shared" si="848"/>
        <v>-4.1203687500000002E-5</v>
      </c>
      <c r="AI2100" s="69">
        <v>-36.351657000000003</v>
      </c>
      <c r="AJ2100" s="69">
        <v>-36.345187000000003</v>
      </c>
      <c r="AK2100" s="69">
        <v>-4.2756625999999997E-3</v>
      </c>
      <c r="AL2100" s="69">
        <v>0</v>
      </c>
      <c r="AM2100" s="69">
        <v>0</v>
      </c>
      <c r="AN2100" s="69">
        <v>-1.0268797000000001E-3</v>
      </c>
      <c r="AO2100" s="69">
        <v>-1.1667057000000001E-3</v>
      </c>
      <c r="AQ2100" s="116">
        <v>-1.5450953E-2</v>
      </c>
      <c r="AR2100" s="116">
        <v>-1.3037396E-2</v>
      </c>
      <c r="AS2100" s="116">
        <v>-3.5158614999999997E-4</v>
      </c>
      <c r="AT2100" s="116">
        <v>-2.0619712000000002E-3</v>
      </c>
      <c r="AU2100" s="150">
        <f t="shared" si="849"/>
        <v>-7.8161847266019997E-7</v>
      </c>
      <c r="AV2100" s="150">
        <f t="shared" si="850"/>
        <v>-1.3002446208729598E-9</v>
      </c>
      <c r="AW2100" s="163">
        <f t="shared" si="851"/>
        <v>-0.28879147921674003</v>
      </c>
      <c r="AX2100" s="196">
        <v>-2.6379722999999998E-7</v>
      </c>
      <c r="AY2100" s="196">
        <v>-7.9596913999999999E-10</v>
      </c>
      <c r="AZ2100" s="196">
        <v>-2.1745780000000001E-14</v>
      </c>
      <c r="BA2100" s="108">
        <v>0</v>
      </c>
      <c r="BB2100" s="108">
        <v>0</v>
      </c>
      <c r="BC2100" s="196">
        <v>6.9346778000000002E-10</v>
      </c>
      <c r="BD2100" s="196">
        <v>-5.1847015000000002E-7</v>
      </c>
      <c r="BE2100" s="196">
        <v>9.5381192000000001E-11</v>
      </c>
      <c r="BF2100" s="196">
        <v>-5.9961696000000005E-10</v>
      </c>
      <c r="BG2100" s="108">
        <v>0</v>
      </c>
      <c r="BH2100" s="108">
        <v>0</v>
      </c>
      <c r="BI2100" s="196">
        <v>-1.6180139E-14</v>
      </c>
      <c r="BJ2100" s="196">
        <v>-1.4922954000000001E-15</v>
      </c>
      <c r="BK2100" s="196">
        <v>-2.9465856E-16</v>
      </c>
      <c r="BL2100" s="196">
        <v>-1.7831872E-12</v>
      </c>
      <c r="BM2100" s="196">
        <v>-4.2777252999999997E-11</v>
      </c>
      <c r="BN2100" s="108">
        <v>0</v>
      </c>
      <c r="BO2100" s="196">
        <v>-5.6921674000000004E-7</v>
      </c>
      <c r="BP2100" s="108">
        <v>-0.28879091000000001</v>
      </c>
      <c r="BQ2100" s="108">
        <v>0</v>
      </c>
      <c r="BR2100" s="108">
        <v>0</v>
      </c>
      <c r="BS2100" s="108">
        <v>0</v>
      </c>
      <c r="BU2100" s="172">
        <v>-5.6223149000000001E-5</v>
      </c>
      <c r="BV2100" s="172">
        <v>-3.8944774999999998E-6</v>
      </c>
      <c r="BW2100" s="172">
        <v>-7.9035354000000003E-6</v>
      </c>
      <c r="BX2100" s="172">
        <v>-2.9718841999999999E-8</v>
      </c>
      <c r="BY2100" s="172">
        <v>-3.9391727E-6</v>
      </c>
      <c r="BZ2100" s="172">
        <v>4.7087183999999998E-7</v>
      </c>
      <c r="CA2100" s="69">
        <v>0</v>
      </c>
      <c r="CB2100" s="172">
        <v>7.1468212999999999E-7</v>
      </c>
      <c r="CC2100" s="172">
        <v>-1.2640012E-8</v>
      </c>
      <c r="CD2100" s="172">
        <v>-3.0067259999999997E-8</v>
      </c>
      <c r="CE2100" s="69">
        <v>0</v>
      </c>
      <c r="CF2100" s="69">
        <v>0</v>
      </c>
      <c r="CG2100" s="69">
        <v>0</v>
      </c>
      <c r="CH2100" s="172">
        <v>3.9619594E-7</v>
      </c>
      <c r="CI2100" s="172">
        <v>-4.1995286999999999E-5</v>
      </c>
      <c r="CJ2100" s="172">
        <v>-9.5522556E-17</v>
      </c>
      <c r="CK2100" s="69">
        <v>0</v>
      </c>
      <c r="CM2100" s="198">
        <v>0</v>
      </c>
      <c r="CN2100" s="198">
        <v>-0.28283129000000001</v>
      </c>
      <c r="CO2100" s="198">
        <v>1.3462304E-2</v>
      </c>
      <c r="CP2100" s="198">
        <v>-2.5565498999999998E-3</v>
      </c>
      <c r="CQ2100" s="197">
        <v>-7.5539001E-12</v>
      </c>
      <c r="CR2100" s="197">
        <v>-9.1484733E-10</v>
      </c>
      <c r="CS2100" s="198">
        <v>-1.9524036999999999E-4</v>
      </c>
      <c r="CT2100" s="198">
        <v>-1.2501659E-3</v>
      </c>
      <c r="CU2100" s="198">
        <v>0</v>
      </c>
      <c r="CV2100" s="198">
        <v>1.6559326E-4</v>
      </c>
    </row>
    <row r="2101" spans="1:100" ht="14.4">
      <c r="A2101" t="s">
        <v>963</v>
      </c>
      <c r="B2101" s="85" t="s">
        <v>947</v>
      </c>
      <c r="C2101" s="113" t="str">
        <f t="shared" si="856"/>
        <v>F.030.01.107</v>
      </c>
      <c r="D2101" s="9" t="s">
        <v>130</v>
      </c>
      <c r="E2101" s="112" t="s">
        <v>362</v>
      </c>
      <c r="F2101" s="115" t="str">
        <f t="shared" si="857"/>
        <v>PC (Polycarbonate) co-firing in electrical power plant</v>
      </c>
      <c r="G2101" s="143">
        <f t="shared" si="839"/>
        <v>5.825250466666667E-2</v>
      </c>
      <c r="I2101" s="118">
        <f t="shared" si="840"/>
        <v>-1.6345260768600003E-2</v>
      </c>
      <c r="K2101" s="161">
        <f t="shared" si="841"/>
        <v>3.2858215412000001E-3</v>
      </c>
      <c r="L2101" s="161">
        <f t="shared" si="842"/>
        <v>-2.8325834539700001E-2</v>
      </c>
      <c r="M2101" s="162">
        <f t="shared" si="843"/>
        <v>-4.3123470099999998E-5</v>
      </c>
      <c r="N2101" s="161">
        <v>8.7378756999999998E-3</v>
      </c>
      <c r="O2101" s="132">
        <v>-3.2682449000000002E-2</v>
      </c>
      <c r="P2101" s="132">
        <v>4.6169152000000001E-3</v>
      </c>
      <c r="Q2101" s="132">
        <v>3.7699015000000002E-3</v>
      </c>
      <c r="R2101" s="132">
        <v>-4.443529E-4</v>
      </c>
      <c r="S2101" s="164">
        <v>-8.5741578000000002E-6</v>
      </c>
      <c r="T2101" s="164">
        <v>-3.1152901000000001E-5</v>
      </c>
      <c r="U2101" s="132">
        <v>-2.6010076999999999E-4</v>
      </c>
      <c r="V2101" s="164">
        <v>-7.1007150999999998E-6</v>
      </c>
      <c r="W2101" s="132">
        <v>0</v>
      </c>
      <c r="X2101" s="164">
        <v>-3.6022755E-5</v>
      </c>
      <c r="Y2101" s="164">
        <v>-1.9996970000000001E-7</v>
      </c>
      <c r="Z2101" s="132">
        <v>0</v>
      </c>
      <c r="AA2101" s="132">
        <v>0</v>
      </c>
      <c r="AC2101" s="118">
        <f t="shared" si="844"/>
        <v>8.7378756999999998E-3</v>
      </c>
      <c r="AD2101" s="118">
        <f t="shared" si="845"/>
        <v>-2.5039813028800002E-2</v>
      </c>
      <c r="AE2101" s="118">
        <f t="shared" si="846"/>
        <v>-2.8325634570000001E-2</v>
      </c>
      <c r="AF2101" s="118">
        <f t="shared" si="847"/>
        <v>-2.8325834539700001E-2</v>
      </c>
      <c r="AG2101" s="118">
        <f t="shared" si="848"/>
        <v>-4.3123470099999998E-5</v>
      </c>
      <c r="AI2101" s="69">
        <v>-38.045371000000003</v>
      </c>
      <c r="AJ2101" s="69">
        <v>-38.038600000000002</v>
      </c>
      <c r="AK2101" s="69">
        <v>-4.4748764000000002E-3</v>
      </c>
      <c r="AL2101" s="69">
        <v>0</v>
      </c>
      <c r="AM2101" s="69">
        <v>0</v>
      </c>
      <c r="AN2101" s="69">
        <v>-1.0747246E-3</v>
      </c>
      <c r="AO2101" s="69">
        <v>-1.2210654E-3</v>
      </c>
      <c r="AQ2101" s="116">
        <v>-1.0411956999999999E-2</v>
      </c>
      <c r="AR2101" s="116">
        <v>-8.1545052000000003E-3</v>
      </c>
      <c r="AS2101" s="199">
        <v>-9.9408569999999993E-5</v>
      </c>
      <c r="AT2101" s="116">
        <v>-2.1580435999999999E-3</v>
      </c>
      <c r="AU2101" s="150">
        <f t="shared" si="849"/>
        <v>-4.8887920997240003E-7</v>
      </c>
      <c r="AV2101" s="150">
        <f t="shared" si="850"/>
        <v>-3.6763524007874002E-10</v>
      </c>
      <c r="AW2101" s="163">
        <f t="shared" si="851"/>
        <v>-0.30224699573796004</v>
      </c>
      <c r="AX2101" s="196">
        <v>5.3274359000000003E-8</v>
      </c>
      <c r="AY2101" s="196">
        <v>1.6071102E-10</v>
      </c>
      <c r="AZ2101" s="196">
        <v>4.3921459000000001E-15</v>
      </c>
      <c r="BA2101" s="108">
        <v>0</v>
      </c>
      <c r="BB2101" s="108">
        <v>0</v>
      </c>
      <c r="BC2101" s="196">
        <v>7.2310764999999997E-10</v>
      </c>
      <c r="BD2101" s="196">
        <v>-5.4283004000000004E-7</v>
      </c>
      <c r="BE2101" s="196">
        <v>9.9446671999999995E-11</v>
      </c>
      <c r="BF2101" s="196">
        <v>-6.2777852E-10</v>
      </c>
      <c r="BG2101" s="108">
        <v>0</v>
      </c>
      <c r="BH2101" s="108">
        <v>0</v>
      </c>
      <c r="BI2101" s="196">
        <v>-1.6934012E-14</v>
      </c>
      <c r="BJ2101" s="196">
        <v>-1.5618252000000001E-15</v>
      </c>
      <c r="BK2101" s="196">
        <v>-3.0838743999999999E-16</v>
      </c>
      <c r="BL2101" s="196">
        <v>-1.8662704000000001E-12</v>
      </c>
      <c r="BM2101" s="196">
        <v>-4.4770352000000001E-11</v>
      </c>
      <c r="BN2101" s="108">
        <v>0</v>
      </c>
      <c r="BO2101" s="196">
        <v>-5.9573796000000002E-7</v>
      </c>
      <c r="BP2101" s="108">
        <v>-0.30224640000000003</v>
      </c>
      <c r="BQ2101" s="108">
        <v>0</v>
      </c>
      <c r="BR2101" s="108">
        <v>0</v>
      </c>
      <c r="BS2101" s="108">
        <v>0</v>
      </c>
      <c r="BU2101" s="172">
        <v>-4.8957625999999998E-5</v>
      </c>
      <c r="BV2101" s="172">
        <v>-4.0783537999999999E-6</v>
      </c>
      <c r="BW2101" s="172">
        <v>1.6242343999999999E-6</v>
      </c>
      <c r="BX2101" s="172">
        <v>-3.1103517E-8</v>
      </c>
      <c r="BY2101" s="172">
        <v>-4.1234152000000003E-6</v>
      </c>
      <c r="BZ2101" s="172">
        <v>4.9108208999999999E-7</v>
      </c>
      <c r="CA2101" s="69">
        <v>0</v>
      </c>
      <c r="CB2101" s="172">
        <v>7.4535693999999996E-7</v>
      </c>
      <c r="CC2101" s="172">
        <v>-1.3228942E-8</v>
      </c>
      <c r="CD2101" s="172">
        <v>-3.1468168999999999E-8</v>
      </c>
      <c r="CE2101" s="69">
        <v>0</v>
      </c>
      <c r="CF2101" s="69">
        <v>0</v>
      </c>
      <c r="CG2101" s="69">
        <v>0</v>
      </c>
      <c r="CH2101" s="172">
        <v>4.1122256000000002E-7</v>
      </c>
      <c r="CI2101" s="172">
        <v>-4.3951951999999997E-5</v>
      </c>
      <c r="CJ2101" s="172">
        <v>-9.9973190000000005E-17</v>
      </c>
      <c r="CK2101" s="69">
        <v>0</v>
      </c>
      <c r="CM2101" s="198">
        <v>0</v>
      </c>
      <c r="CN2101" s="198">
        <v>5.8907447000000002E-2</v>
      </c>
      <c r="CO2101" s="198">
        <v>1.4040112E-2</v>
      </c>
      <c r="CP2101" s="198">
        <v>-2.6777201999999998E-3</v>
      </c>
      <c r="CQ2101" s="197">
        <v>-7.9058551E-12</v>
      </c>
      <c r="CR2101" s="197">
        <v>-9.5747234000000009E-10</v>
      </c>
      <c r="CS2101" s="198">
        <v>-2.0435829999999999E-4</v>
      </c>
      <c r="CT2101" s="198">
        <v>-1.3084142E-3</v>
      </c>
      <c r="CU2101" s="198">
        <v>0</v>
      </c>
      <c r="CV2101" s="198">
        <v>1.7270067999999999E-4</v>
      </c>
    </row>
    <row r="2102" spans="1:100" ht="14.4">
      <c r="A2102" t="s">
        <v>3310</v>
      </c>
      <c r="B2102" s="85" t="s">
        <v>947</v>
      </c>
      <c r="C2102" s="113" t="str">
        <f t="shared" si="856"/>
        <v>F.030.01.108</v>
      </c>
      <c r="D2102" s="9" t="s">
        <v>130</v>
      </c>
      <c r="E2102" s="112" t="s">
        <v>362</v>
      </c>
      <c r="F2102" s="115" t="str">
        <f t="shared" si="857"/>
        <v>PE (Polyethylene HDPE LDPE LLDPE) co-firing in electrical power plant</v>
      </c>
      <c r="G2102" s="143">
        <f t="shared" si="839"/>
        <v>-1.1299647333333334</v>
      </c>
      <c r="I2102" s="118">
        <f t="shared" si="840"/>
        <v>-0.20660766084262</v>
      </c>
      <c r="K2102" s="161">
        <f t="shared" si="841"/>
        <v>4.8930909719999997E-3</v>
      </c>
      <c r="L2102" s="161">
        <f t="shared" si="842"/>
        <v>-4.1942144580619997E-2</v>
      </c>
      <c r="M2102" s="162">
        <f t="shared" si="843"/>
        <v>-6.3897234000000002E-5</v>
      </c>
      <c r="N2102" s="161">
        <v>-0.16949470999999999</v>
      </c>
      <c r="O2102" s="132">
        <v>-4.8426484999999998E-2</v>
      </c>
      <c r="P2102" s="132">
        <v>6.8700352000000001E-3</v>
      </c>
      <c r="Q2102" s="132">
        <v>5.6103656000000002E-3</v>
      </c>
      <c r="R2102" s="132">
        <v>-6.5840994999999999E-4</v>
      </c>
      <c r="S2102" s="164">
        <v>-1.2704566000000001E-5</v>
      </c>
      <c r="T2102" s="164">
        <v>-4.6160111999999998E-5</v>
      </c>
      <c r="U2102" s="132">
        <v>-3.8539847999999999E-4</v>
      </c>
      <c r="V2102" s="164">
        <v>-1.0521325E-5</v>
      </c>
      <c r="W2102" s="132">
        <v>0</v>
      </c>
      <c r="X2102" s="164">
        <v>-5.3375909000000003E-5</v>
      </c>
      <c r="Y2102" s="164">
        <v>-2.9630062E-7</v>
      </c>
      <c r="Z2102" s="132">
        <v>0</v>
      </c>
      <c r="AA2102" s="132">
        <v>0</v>
      </c>
      <c r="AC2102" s="118">
        <f t="shared" si="844"/>
        <v>-0.16949470999999999</v>
      </c>
      <c r="AD2102" s="118">
        <f t="shared" si="845"/>
        <v>-3.7048757308000002E-2</v>
      </c>
      <c r="AE2102" s="118">
        <f t="shared" si="846"/>
        <v>-4.1941848279999999E-2</v>
      </c>
      <c r="AF2102" s="118">
        <f t="shared" si="847"/>
        <v>-4.1942144580619997E-2</v>
      </c>
      <c r="AG2102" s="118">
        <f t="shared" si="848"/>
        <v>-6.3897234000000002E-5</v>
      </c>
      <c r="AI2102" s="69">
        <v>-56.372875000000001</v>
      </c>
      <c r="AJ2102" s="69">
        <v>-56.362842999999998</v>
      </c>
      <c r="AK2102" s="69">
        <v>-6.6305477000000003E-3</v>
      </c>
      <c r="AL2102" s="69">
        <v>0</v>
      </c>
      <c r="AM2102" s="69">
        <v>0</v>
      </c>
      <c r="AN2102" s="69">
        <v>-1.5924490999999999E-3</v>
      </c>
      <c r="AO2102" s="69">
        <v>-1.8092862000000001E-3</v>
      </c>
      <c r="AQ2102" s="116">
        <v>-3.5170528E-2</v>
      </c>
      <c r="AR2102" s="116">
        <v>-3.0904925E-2</v>
      </c>
      <c r="AS2102" s="116">
        <v>-1.0679694999999999E-3</v>
      </c>
      <c r="AT2102" s="116">
        <v>-3.1976325999999999E-3</v>
      </c>
      <c r="AU2102" s="150">
        <f t="shared" si="849"/>
        <v>-1.8528132862692E-6</v>
      </c>
      <c r="AV2102" s="150">
        <f t="shared" si="850"/>
        <v>-3.9495913001225694E-9</v>
      </c>
      <c r="AW2102" s="163">
        <f t="shared" si="851"/>
        <v>-0.44784771272135998</v>
      </c>
      <c r="AX2102" s="196">
        <v>-1.0497688999999999E-6</v>
      </c>
      <c r="AY2102" s="196">
        <v>-3.1674514999999999E-9</v>
      </c>
      <c r="AZ2102" s="196">
        <v>-8.6537385E-14</v>
      </c>
      <c r="BA2102" s="108">
        <v>0</v>
      </c>
      <c r="BB2102" s="108">
        <v>0</v>
      </c>
      <c r="BC2102" s="196">
        <v>1.0750765000000001E-9</v>
      </c>
      <c r="BD2102" s="196">
        <v>-8.0405035999999999E-7</v>
      </c>
      <c r="BE2102" s="196">
        <v>1.4786715999999999E-10</v>
      </c>
      <c r="BF2102" s="196">
        <v>-9.2989256000000001E-10</v>
      </c>
      <c r="BG2102" s="108">
        <v>0</v>
      </c>
      <c r="BH2102" s="108">
        <v>0</v>
      </c>
      <c r="BI2102" s="196">
        <v>-2.5091592000000001E-14</v>
      </c>
      <c r="BJ2102" s="196">
        <v>-2.3141994000000001E-15</v>
      </c>
      <c r="BK2102" s="196">
        <v>-4.5694616999999996E-16</v>
      </c>
      <c r="BL2102" s="196">
        <v>-2.7653041999999999E-12</v>
      </c>
      <c r="BM2102" s="196">
        <v>-6.6337465000000004E-11</v>
      </c>
      <c r="BN2102" s="108">
        <v>0</v>
      </c>
      <c r="BO2102" s="196">
        <v>-8.8272136000000002E-7</v>
      </c>
      <c r="BP2102" s="108">
        <v>-0.44784682999999997</v>
      </c>
      <c r="BQ2102" s="108">
        <v>0</v>
      </c>
      <c r="BR2102" s="108">
        <v>0</v>
      </c>
      <c r="BS2102" s="108">
        <v>0</v>
      </c>
      <c r="BU2102" s="69">
        <v>-1.0644012E-4</v>
      </c>
      <c r="BV2102" s="172">
        <v>-6.0397178000000002E-6</v>
      </c>
      <c r="BW2102" s="172">
        <v>-3.1506415000000001E-5</v>
      </c>
      <c r="BX2102" s="172">
        <v>-4.6086938999999998E-8</v>
      </c>
      <c r="BY2102" s="172">
        <v>-6.1088180999999999E-6</v>
      </c>
      <c r="BZ2102" s="172">
        <v>7.2999852000000003E-7</v>
      </c>
      <c r="CA2102" s="69">
        <v>0</v>
      </c>
      <c r="CB2102" s="172">
        <v>1.1079807000000001E-6</v>
      </c>
      <c r="CC2102" s="172">
        <v>-1.9601687999999999E-8</v>
      </c>
      <c r="CD2102" s="172">
        <v>-4.6627253999999999E-8</v>
      </c>
      <c r="CE2102" s="69">
        <v>0</v>
      </c>
      <c r="CF2102" s="69">
        <v>0</v>
      </c>
      <c r="CG2102" s="69">
        <v>0</v>
      </c>
      <c r="CH2102" s="172">
        <v>6.1398373999999996E-7</v>
      </c>
      <c r="CI2102" s="172">
        <v>-6.5124819999999998E-5</v>
      </c>
      <c r="CJ2102" s="172">
        <v>-1.4813303E-16</v>
      </c>
      <c r="CK2102" s="69">
        <v>0</v>
      </c>
      <c r="CM2102" s="198">
        <v>0</v>
      </c>
      <c r="CN2102" s="198">
        <v>-1.1289943</v>
      </c>
      <c r="CO2102" s="198">
        <v>2.0870778E-2</v>
      </c>
      <c r="CP2102" s="198">
        <v>-3.9648612000000001E-3</v>
      </c>
      <c r="CQ2102" s="197">
        <v>-1.1714323E-11</v>
      </c>
      <c r="CR2102" s="197">
        <v>-1.4187131999999999E-9</v>
      </c>
      <c r="CS2102" s="198">
        <v>-3.0277453000000001E-4</v>
      </c>
      <c r="CT2102" s="198">
        <v>-1.9387134E-3</v>
      </c>
      <c r="CU2102" s="198">
        <v>0</v>
      </c>
      <c r="CV2102" s="198">
        <v>2.5672131000000002E-4</v>
      </c>
    </row>
    <row r="2103" spans="1:100" ht="14.4">
      <c r="A2103" t="s">
        <v>964</v>
      </c>
      <c r="B2103" s="85" t="s">
        <v>947</v>
      </c>
      <c r="C2103" s="113" t="str">
        <f t="shared" si="856"/>
        <v>F.030.01.111</v>
      </c>
      <c r="D2103" s="9" t="s">
        <v>130</v>
      </c>
      <c r="E2103" s="112" t="s">
        <v>362</v>
      </c>
      <c r="F2103" s="115" t="str">
        <f t="shared" si="857"/>
        <v>PET (Polyethylene terephthalate) co-firing in electrical power plant</v>
      </c>
      <c r="G2103" s="143">
        <f t="shared" si="839"/>
        <v>6.693764666666667E-2</v>
      </c>
      <c r="I2103" s="118">
        <f t="shared" si="840"/>
        <v>-3.3441356071400013E-3</v>
      </c>
      <c r="K2103" s="161">
        <f t="shared" si="841"/>
        <v>5.2590508916999998E-3</v>
      </c>
      <c r="L2103" s="161">
        <f t="shared" si="842"/>
        <v>-1.861056682234E-2</v>
      </c>
      <c r="M2103" s="162">
        <f t="shared" si="843"/>
        <v>-3.3266676499999997E-5</v>
      </c>
      <c r="N2103" s="161">
        <v>1.0040647E-2</v>
      </c>
      <c r="O2103" s="132">
        <v>-2.5212175E-2</v>
      </c>
      <c r="P2103" s="132">
        <v>6.8024115999999997E-3</v>
      </c>
      <c r="Q2103" s="132">
        <v>5.6324840000000001E-3</v>
      </c>
      <c r="R2103" s="132">
        <v>-3.4278652000000002E-4</v>
      </c>
      <c r="S2103" s="164">
        <v>-6.6143503000000003E-6</v>
      </c>
      <c r="T2103" s="164">
        <v>-2.4032238000000001E-5</v>
      </c>
      <c r="U2103" s="132">
        <v>-2.0064915999999999E-4</v>
      </c>
      <c r="V2103" s="164">
        <v>-5.4776945E-6</v>
      </c>
      <c r="W2103" s="132">
        <v>0</v>
      </c>
      <c r="X2103" s="164">
        <v>-2.7788981999999998E-5</v>
      </c>
      <c r="Y2103" s="164">
        <v>-1.5426234E-7</v>
      </c>
      <c r="Z2103" s="132">
        <v>0</v>
      </c>
      <c r="AA2103" s="132">
        <v>0</v>
      </c>
      <c r="AC2103" s="118">
        <f t="shared" si="844"/>
        <v>1.0040647E-2</v>
      </c>
      <c r="AD2103" s="118">
        <f t="shared" si="845"/>
        <v>-1.3351361668300001E-2</v>
      </c>
      <c r="AE2103" s="118">
        <f t="shared" si="846"/>
        <v>-1.8610412560000001E-2</v>
      </c>
      <c r="AF2103" s="118">
        <f t="shared" si="847"/>
        <v>-1.861056682234E-2</v>
      </c>
      <c r="AG2103" s="118">
        <f t="shared" si="848"/>
        <v>-3.3266676499999997E-5</v>
      </c>
      <c r="AI2103" s="69">
        <v>-29.349285999999999</v>
      </c>
      <c r="AJ2103" s="69">
        <v>-29.344062999999998</v>
      </c>
      <c r="AK2103" s="69">
        <v>-3.4520474999999999E-3</v>
      </c>
      <c r="AL2103" s="69">
        <v>0</v>
      </c>
      <c r="AM2103" s="69">
        <v>0</v>
      </c>
      <c r="AN2103" s="69">
        <v>-8.2907326999999995E-4</v>
      </c>
      <c r="AO2103" s="69">
        <v>-9.4196472000000005E-4</v>
      </c>
      <c r="AQ2103" s="116">
        <v>-7.1296086000000002E-3</v>
      </c>
      <c r="AR2103" s="116">
        <v>-5.4295139000000003E-3</v>
      </c>
      <c r="AS2103" s="199">
        <v>-3.5318246999999999E-5</v>
      </c>
      <c r="AT2103" s="116">
        <v>-1.6647764999999999E-3</v>
      </c>
      <c r="AU2103" s="150">
        <f t="shared" si="849"/>
        <v>-3.2551042892330003E-7</v>
      </c>
      <c r="AV2103" s="150">
        <f t="shared" si="850"/>
        <v>-1.3061482488958001E-10</v>
      </c>
      <c r="AW2103" s="163">
        <f t="shared" si="851"/>
        <v>-0.23316196956927998</v>
      </c>
      <c r="AX2103" s="196">
        <v>6.1513362000000006E-8</v>
      </c>
      <c r="AY2103" s="196">
        <v>1.8557707E-10</v>
      </c>
      <c r="AZ2103" s="196">
        <v>5.0712268999999999E-15</v>
      </c>
      <c r="BA2103" s="108">
        <v>0</v>
      </c>
      <c r="BB2103" s="108">
        <v>0</v>
      </c>
      <c r="BC2103" s="196">
        <v>9.6290590000000008E-10</v>
      </c>
      <c r="BD2103" s="196">
        <v>-3.8795071999999999E-7</v>
      </c>
      <c r="BE2103" s="196">
        <v>1.3413943000000001E-10</v>
      </c>
      <c r="BF2103" s="196">
        <v>-4.5032188999999999E-10</v>
      </c>
      <c r="BG2103" s="108">
        <v>0</v>
      </c>
      <c r="BH2103" s="108">
        <v>0</v>
      </c>
      <c r="BI2103" s="196">
        <v>-1.3063381E-14</v>
      </c>
      <c r="BJ2103" s="196">
        <v>-1.2048366000000001E-15</v>
      </c>
      <c r="BK2103" s="196">
        <v>-2.3789887999999999E-16</v>
      </c>
      <c r="BL2103" s="196">
        <v>-1.4396943E-12</v>
      </c>
      <c r="BM2103" s="196">
        <v>-3.4537129000000001E-11</v>
      </c>
      <c r="BN2103" s="108">
        <v>0</v>
      </c>
      <c r="BO2103" s="196">
        <v>-4.5956928000000001E-7</v>
      </c>
      <c r="BP2103" s="108">
        <v>-0.23316150999999999</v>
      </c>
      <c r="BQ2103" s="108">
        <v>0</v>
      </c>
      <c r="BR2103" s="108">
        <v>0</v>
      </c>
      <c r="BS2103" s="108">
        <v>0</v>
      </c>
      <c r="BU2103" s="172">
        <v>-3.5498155000000002E-5</v>
      </c>
      <c r="BV2103" s="172">
        <v>-2.7786343999999998E-6</v>
      </c>
      <c r="BW2103" s="172">
        <v>1.8663992000000001E-6</v>
      </c>
      <c r="BX2103" s="172">
        <v>-2.3994141999999999E-8</v>
      </c>
      <c r="BY2103" s="172">
        <v>-3.0737332E-6</v>
      </c>
      <c r="BZ2103" s="172">
        <v>6.4107601E-7</v>
      </c>
      <c r="CA2103" s="69">
        <v>0</v>
      </c>
      <c r="CB2103" s="172">
        <v>9.7301542000000008E-7</v>
      </c>
      <c r="CC2103" s="172">
        <v>-1.0205184E-8</v>
      </c>
      <c r="CD2103" s="172">
        <v>-2.4275445E-8</v>
      </c>
      <c r="CE2103" s="69">
        <v>0</v>
      </c>
      <c r="CF2103" s="69">
        <v>0</v>
      </c>
      <c r="CG2103" s="69">
        <v>0</v>
      </c>
      <c r="CH2103" s="172">
        <v>8.3798864999999997E-7</v>
      </c>
      <c r="CI2103" s="172">
        <v>-3.3905792000000001E-5</v>
      </c>
      <c r="CJ2103" s="172">
        <v>-7.7122174999999999E-17</v>
      </c>
      <c r="CK2103" s="69">
        <v>0</v>
      </c>
      <c r="CM2103" s="198">
        <v>0</v>
      </c>
      <c r="CN2103" s="198">
        <v>6.7442888000000006E-2</v>
      </c>
      <c r="CO2103" s="198">
        <v>1.8329508000000001E-2</v>
      </c>
      <c r="CP2103" s="198">
        <v>-1.7540698999999999E-3</v>
      </c>
      <c r="CQ2103" s="197">
        <v>-6.0988024999999996E-12</v>
      </c>
      <c r="CR2103" s="197">
        <v>-7.3862152000000003E-10</v>
      </c>
      <c r="CS2103" s="198">
        <v>-1.5443291E-4</v>
      </c>
      <c r="CT2103" s="198">
        <v>-1.0093481E-3</v>
      </c>
      <c r="CU2103" s="198">
        <v>0</v>
      </c>
      <c r="CV2103" s="198">
        <v>2.254496E-4</v>
      </c>
    </row>
    <row r="2104" spans="1:100" ht="14.4">
      <c r="A2104" t="s">
        <v>965</v>
      </c>
      <c r="B2104" s="85" t="s">
        <v>947</v>
      </c>
      <c r="C2104" s="113" t="str">
        <f t="shared" si="856"/>
        <v>F.030.01.112</v>
      </c>
      <c r="D2104" s="9" t="s">
        <v>130</v>
      </c>
      <c r="E2104" s="112" t="s">
        <v>362</v>
      </c>
      <c r="F2104" s="115" t="str">
        <f t="shared" si="857"/>
        <v>PHA (Polyhydroxyalkanoates) co-firing in electrical power plant</v>
      </c>
      <c r="G2104" s="143">
        <f t="shared" si="839"/>
        <v>-2.5179388666666664</v>
      </c>
      <c r="I2104" s="118">
        <f t="shared" si="840"/>
        <v>-0.40195483223765999</v>
      </c>
      <c r="K2104" s="161">
        <f t="shared" si="841"/>
        <v>1.798881928E-3</v>
      </c>
      <c r="L2104" s="161">
        <f t="shared" si="842"/>
        <v>-2.6025204854360003E-2</v>
      </c>
      <c r="M2104" s="162">
        <f t="shared" si="843"/>
        <v>-3.7679311300000002E-5</v>
      </c>
      <c r="N2104" s="161">
        <v>-0.37769082999999998</v>
      </c>
      <c r="O2104" s="132">
        <v>-2.8556425E-2</v>
      </c>
      <c r="P2104" s="132">
        <v>2.7586590000000001E-3</v>
      </c>
      <c r="Q2104" s="132">
        <v>2.2218488000000001E-3</v>
      </c>
      <c r="R2104" s="132">
        <v>-3.8825519E-4</v>
      </c>
      <c r="S2104" s="164">
        <v>-7.4917060000000004E-6</v>
      </c>
      <c r="T2104" s="164">
        <v>-2.7219976000000001E-5</v>
      </c>
      <c r="U2104" s="132">
        <v>-2.2726412999999999E-4</v>
      </c>
      <c r="V2104" s="164">
        <v>-6.2042792999999999E-6</v>
      </c>
      <c r="W2104" s="132">
        <v>0</v>
      </c>
      <c r="X2104" s="164">
        <v>-3.1475032E-5</v>
      </c>
      <c r="Y2104" s="164">
        <v>-1.7472436000000001E-7</v>
      </c>
      <c r="Z2104" s="132">
        <v>0</v>
      </c>
      <c r="AA2104" s="132">
        <v>0</v>
      </c>
      <c r="AC2104" s="118">
        <f t="shared" si="844"/>
        <v>-0.37769082999999998</v>
      </c>
      <c r="AD2104" s="118">
        <f t="shared" si="845"/>
        <v>-2.4226148202000003E-2</v>
      </c>
      <c r="AE2104" s="118">
        <f t="shared" si="846"/>
        <v>-2.6025030130000001E-2</v>
      </c>
      <c r="AF2104" s="118">
        <f t="shared" si="847"/>
        <v>-2.6025204854360003E-2</v>
      </c>
      <c r="AG2104" s="118">
        <f t="shared" si="848"/>
        <v>-3.7679311300000002E-5</v>
      </c>
      <c r="AI2104" s="69">
        <v>-33.242300999999998</v>
      </c>
      <c r="AJ2104" s="69">
        <v>-33.236384999999999</v>
      </c>
      <c r="AK2104" s="69">
        <v>-3.9099418000000004E-3</v>
      </c>
      <c r="AL2104" s="69">
        <v>0</v>
      </c>
      <c r="AM2104" s="69">
        <v>0</v>
      </c>
      <c r="AN2104" s="69">
        <v>-9.3904508999999997E-4</v>
      </c>
      <c r="AO2104" s="69">
        <v>-1.0669109E-3</v>
      </c>
      <c r="AQ2104" s="116">
        <v>-5.1020186000000002E-2</v>
      </c>
      <c r="AR2104" s="116">
        <v>-4.7093031E-2</v>
      </c>
      <c r="AS2104" s="116">
        <v>-2.0415548E-3</v>
      </c>
      <c r="AT2104" s="116">
        <v>-1.8855994999999999E-3</v>
      </c>
      <c r="AU2104" s="150">
        <f t="shared" si="849"/>
        <v>-2.8233231969024996E-6</v>
      </c>
      <c r="AV2104" s="150">
        <f t="shared" si="850"/>
        <v>-7.5501285676589994E-9</v>
      </c>
      <c r="AW2104" s="163">
        <f t="shared" si="851"/>
        <v>-0.26408957052852</v>
      </c>
      <c r="AX2104" s="196">
        <v>-2.3373322E-6</v>
      </c>
      <c r="AY2104" s="196">
        <v>-7.0523223000000002E-9</v>
      </c>
      <c r="AZ2104" s="196">
        <v>-1.9267838999999999E-13</v>
      </c>
      <c r="BA2104" s="108">
        <v>0</v>
      </c>
      <c r="BB2104" s="108">
        <v>0</v>
      </c>
      <c r="BC2104" s="196">
        <v>4.7240204000000003E-10</v>
      </c>
      <c r="BD2104" s="196">
        <v>-4.8642265000000001E-7</v>
      </c>
      <c r="BE2104" s="196">
        <v>6.4293371000000006E-11</v>
      </c>
      <c r="BF2104" s="196">
        <v>-5.6189052999999999E-10</v>
      </c>
      <c r="BG2104" s="108">
        <v>0</v>
      </c>
      <c r="BH2104" s="108">
        <v>0</v>
      </c>
      <c r="BI2104" s="196">
        <v>-1.4796163E-14</v>
      </c>
      <c r="BJ2104" s="196">
        <v>-1.3646512E-15</v>
      </c>
      <c r="BK2104" s="196">
        <v>-2.6945479999999999E-16</v>
      </c>
      <c r="BL2104" s="196">
        <v>-1.6306615000000001E-12</v>
      </c>
      <c r="BM2104" s="196">
        <v>-3.9118280999999999E-11</v>
      </c>
      <c r="BN2104" s="108">
        <v>0</v>
      </c>
      <c r="BO2104" s="196">
        <v>-5.2052852000000005E-7</v>
      </c>
      <c r="BP2104" s="108">
        <v>-0.26408904999999999</v>
      </c>
      <c r="BQ2104" s="108">
        <v>0</v>
      </c>
      <c r="BR2104" s="108">
        <v>0</v>
      </c>
      <c r="BS2104" s="108">
        <v>0</v>
      </c>
      <c r="BU2104" s="69">
        <v>-1.1505453E-4</v>
      </c>
      <c r="BV2104" s="172">
        <v>-3.7081150999999998E-6</v>
      </c>
      <c r="BW2104" s="172">
        <v>-7.0206816000000004E-5</v>
      </c>
      <c r="BX2104" s="172">
        <v>-2.7176827E-8</v>
      </c>
      <c r="BY2104" s="172">
        <v>-3.6450339E-6</v>
      </c>
      <c r="BZ2104" s="172">
        <v>3.2588188999999998E-7</v>
      </c>
      <c r="CA2104" s="69">
        <v>0</v>
      </c>
      <c r="CB2104" s="172">
        <v>4.9461857000000002E-7</v>
      </c>
      <c r="CC2104" s="172">
        <v>-1.1558843000000001E-8</v>
      </c>
      <c r="CD2104" s="172">
        <v>-2.7495443000000001E-8</v>
      </c>
      <c r="CE2104" s="69">
        <v>0</v>
      </c>
      <c r="CF2104" s="69">
        <v>0</v>
      </c>
      <c r="CG2104" s="69">
        <v>0</v>
      </c>
      <c r="CH2104" s="172">
        <v>1.5436619E-7</v>
      </c>
      <c r="CI2104" s="172">
        <v>-3.8403201000000001E-5</v>
      </c>
      <c r="CJ2104" s="172">
        <v>-8.7351990000000004E-17</v>
      </c>
      <c r="CK2104" s="69">
        <v>0</v>
      </c>
      <c r="CM2104" s="198">
        <v>0</v>
      </c>
      <c r="CN2104" s="198">
        <v>-2.5173665999999999</v>
      </c>
      <c r="CO2104" s="198">
        <v>9.3166003000000001E-3</v>
      </c>
      <c r="CP2104" s="198">
        <v>-2.4622971E-3</v>
      </c>
      <c r="CQ2104" s="197">
        <v>-6.9077737000000003E-12</v>
      </c>
      <c r="CR2104" s="197">
        <v>-8.3659544000000004E-10</v>
      </c>
      <c r="CS2104" s="198">
        <v>-1.7982412000000001E-4</v>
      </c>
      <c r="CT2104" s="198">
        <v>-1.1432323E-3</v>
      </c>
      <c r="CU2104" s="198">
        <v>0</v>
      </c>
      <c r="CV2104" s="198">
        <v>1.146041E-4</v>
      </c>
    </row>
    <row r="2105" spans="1:100" ht="14.4">
      <c r="A2105" t="s">
        <v>966</v>
      </c>
      <c r="B2105" s="85" t="s">
        <v>947</v>
      </c>
      <c r="C2105" s="113" t="str">
        <f t="shared" si="856"/>
        <v>F.030.01.113</v>
      </c>
      <c r="D2105" s="9" t="s">
        <v>130</v>
      </c>
      <c r="E2105" s="112" t="s">
        <v>362</v>
      </c>
      <c r="F2105" s="115" t="str">
        <f t="shared" si="857"/>
        <v>PLA (Polylactide) co-firing in electrical power plant</v>
      </c>
      <c r="G2105" s="143">
        <f t="shared" si="839"/>
        <v>-1.6754346000000002</v>
      </c>
      <c r="I2105" s="118">
        <f t="shared" si="840"/>
        <v>-0.26444306986256</v>
      </c>
      <c r="K2105" s="161">
        <f t="shared" si="841"/>
        <v>2.5750217635999999E-3</v>
      </c>
      <c r="L2105" s="161">
        <f t="shared" si="842"/>
        <v>-1.567782984146E-2</v>
      </c>
      <c r="M2105" s="162">
        <f t="shared" si="843"/>
        <v>-2.50717847E-5</v>
      </c>
      <c r="N2105" s="161">
        <v>-0.25131519000000002</v>
      </c>
      <c r="O2105" s="132">
        <v>-1.9001423999999999E-2</v>
      </c>
      <c r="P2105" s="132">
        <v>3.4749318E-3</v>
      </c>
      <c r="Q2105" s="132">
        <v>2.8564635999999998E-3</v>
      </c>
      <c r="R2105" s="132">
        <v>-2.5834471000000001E-4</v>
      </c>
      <c r="S2105" s="164">
        <v>-4.9849754000000003E-6</v>
      </c>
      <c r="T2105" s="164">
        <v>-1.8112150999999998E-5</v>
      </c>
      <c r="U2105" s="132">
        <v>-1.5122137999999999E-4</v>
      </c>
      <c r="V2105" s="164">
        <v>-4.1283226999999997E-6</v>
      </c>
      <c r="W2105" s="132">
        <v>0</v>
      </c>
      <c r="X2105" s="164">
        <v>-2.0943462E-5</v>
      </c>
      <c r="Y2105" s="164">
        <v>-1.1626146E-7</v>
      </c>
      <c r="Z2105" s="132">
        <v>0</v>
      </c>
      <c r="AA2105" s="132">
        <v>0</v>
      </c>
      <c r="AC2105" s="118">
        <f t="shared" si="844"/>
        <v>-0.25131519000000002</v>
      </c>
      <c r="AD2105" s="118">
        <f t="shared" si="845"/>
        <v>-1.3102691816399999E-2</v>
      </c>
      <c r="AE2105" s="118">
        <f t="shared" si="846"/>
        <v>-1.5677713579999999E-2</v>
      </c>
      <c r="AF2105" s="118">
        <f t="shared" si="847"/>
        <v>-1.567782984146E-2</v>
      </c>
      <c r="AG2105" s="118">
        <f t="shared" si="848"/>
        <v>-2.50717847E-5</v>
      </c>
      <c r="AI2105" s="69">
        <v>-22.119402000000001</v>
      </c>
      <c r="AJ2105" s="69">
        <v>-22.115465</v>
      </c>
      <c r="AK2105" s="69">
        <v>-2.6016722999999999E-3</v>
      </c>
      <c r="AL2105" s="69">
        <v>0</v>
      </c>
      <c r="AM2105" s="69">
        <v>0</v>
      </c>
      <c r="AN2105" s="69">
        <v>-6.2483988999999999E-4</v>
      </c>
      <c r="AO2105" s="69">
        <v>-7.0992172999999998E-4</v>
      </c>
      <c r="AQ2105" s="116">
        <v>-3.3672970000000003E-2</v>
      </c>
      <c r="AR2105" s="116">
        <v>-3.1072343999999998E-2</v>
      </c>
      <c r="AS2105" s="116">
        <v>-1.3459489999999999E-3</v>
      </c>
      <c r="AT2105" s="116">
        <v>-1.2546765000000001E-3</v>
      </c>
      <c r="AU2105" s="150">
        <f t="shared" si="849"/>
        <v>-1.8628503926549001E-6</v>
      </c>
      <c r="AV2105" s="150">
        <f t="shared" si="850"/>
        <v>-4.9776221877386988E-9</v>
      </c>
      <c r="AW2105" s="163">
        <f t="shared" si="851"/>
        <v>-0.17572499635928002</v>
      </c>
      <c r="AX2105" s="196">
        <v>-1.5552591E-6</v>
      </c>
      <c r="AY2105" s="196">
        <v>-4.6926099E-9</v>
      </c>
      <c r="AZ2105" s="196">
        <v>-1.2820805E-13</v>
      </c>
      <c r="BA2105" s="108">
        <v>0</v>
      </c>
      <c r="BB2105" s="108">
        <v>0</v>
      </c>
      <c r="BC2105" s="196">
        <v>5.1924166000000001E-10</v>
      </c>
      <c r="BD2105" s="196">
        <v>-3.0808342000000001E-7</v>
      </c>
      <c r="BE2105" s="196">
        <v>7.1827832999999995E-11</v>
      </c>
      <c r="BF2105" s="196">
        <v>-3.5670097999999999E-10</v>
      </c>
      <c r="BG2105" s="108">
        <v>0</v>
      </c>
      <c r="BH2105" s="108">
        <v>0</v>
      </c>
      <c r="BI2105" s="196">
        <v>-9.8453558000000003E-15</v>
      </c>
      <c r="BJ2105" s="196">
        <v>-9.0803788000000005E-16</v>
      </c>
      <c r="BK2105" s="196">
        <v>-1.7929502000000001E-16</v>
      </c>
      <c r="BL2105" s="196">
        <v>-1.0850408999999999E-12</v>
      </c>
      <c r="BM2105" s="196">
        <v>-2.6029274000000001E-11</v>
      </c>
      <c r="BN2105" s="108">
        <v>0</v>
      </c>
      <c r="BO2105" s="196">
        <v>-3.4635928000000002E-7</v>
      </c>
      <c r="BP2105" s="108">
        <v>-0.17572465000000001</v>
      </c>
      <c r="BQ2105" s="108">
        <v>0</v>
      </c>
      <c r="BR2105" s="108">
        <v>0</v>
      </c>
      <c r="BS2105" s="108">
        <v>0</v>
      </c>
      <c r="BU2105" s="172">
        <v>-7.5719657999999998E-5</v>
      </c>
      <c r="BV2105" s="172">
        <v>-2.2814685000000002E-6</v>
      </c>
      <c r="BW2105" s="172">
        <v>-4.6715562E-5</v>
      </c>
      <c r="BX2105" s="172">
        <v>-1.8083439999999999E-8</v>
      </c>
      <c r="BY2105" s="172">
        <v>-2.3711831999999999E-6</v>
      </c>
      <c r="BZ2105" s="172">
        <v>3.4949370000000002E-7</v>
      </c>
      <c r="CA2105" s="69">
        <v>0</v>
      </c>
      <c r="CB2105" s="172">
        <v>5.3045622000000005E-7</v>
      </c>
      <c r="CC2105" s="172">
        <v>-7.6912450999999996E-9</v>
      </c>
      <c r="CD2105" s="172">
        <v>-1.8295447E-8</v>
      </c>
      <c r="CE2105" s="69">
        <v>0</v>
      </c>
      <c r="CF2105" s="69">
        <v>0</v>
      </c>
      <c r="CG2105" s="69">
        <v>0</v>
      </c>
      <c r="CH2105" s="172">
        <v>3.6613633999999998E-7</v>
      </c>
      <c r="CI2105" s="172">
        <v>-2.5553460999999999E-5</v>
      </c>
      <c r="CJ2105" s="172">
        <v>-5.8123947999999997E-17</v>
      </c>
      <c r="CK2105" s="69">
        <v>0</v>
      </c>
      <c r="CM2105" s="198">
        <v>0</v>
      </c>
      <c r="CN2105" s="198">
        <v>-1.6750537999999999</v>
      </c>
      <c r="CO2105" s="198">
        <v>9.9923335000000005E-3</v>
      </c>
      <c r="CP2105" s="198">
        <v>-1.4807907999999999E-3</v>
      </c>
      <c r="CQ2105" s="197">
        <v>-4.5964273999999997E-12</v>
      </c>
      <c r="CR2105" s="197">
        <v>-5.5666996999999997E-10</v>
      </c>
      <c r="CS2105" s="198">
        <v>-1.180286E-4</v>
      </c>
      <c r="CT2105" s="198">
        <v>-7.6070593000000005E-4</v>
      </c>
      <c r="CU2105" s="198">
        <v>0</v>
      </c>
      <c r="CV2105" s="198">
        <v>1.2290776000000001E-4</v>
      </c>
    </row>
    <row r="2106" spans="1:100" ht="14.4">
      <c r="A2106" t="s">
        <v>967</v>
      </c>
      <c r="B2106" s="85" t="s">
        <v>947</v>
      </c>
      <c r="C2106" s="113" t="str">
        <f t="shared" si="856"/>
        <v>F.030.01.114</v>
      </c>
      <c r="D2106" s="9" t="s">
        <v>130</v>
      </c>
      <c r="E2106" s="112" t="s">
        <v>362</v>
      </c>
      <c r="F2106" s="115" t="str">
        <f t="shared" si="857"/>
        <v>PMMA (Polymethyl methacrylate) co-firing in electrical power plant</v>
      </c>
      <c r="G2106" s="143">
        <f t="shared" si="839"/>
        <v>-0.20305190000000001</v>
      </c>
      <c r="I2106" s="118">
        <f t="shared" si="840"/>
        <v>-5.1388087824539998E-2</v>
      </c>
      <c r="K2106" s="161">
        <f t="shared" si="841"/>
        <v>2.7337009909000004E-3</v>
      </c>
      <c r="L2106" s="161">
        <f t="shared" si="842"/>
        <v>-2.3628043712139998E-2</v>
      </c>
      <c r="M2106" s="162">
        <f t="shared" si="843"/>
        <v>-3.5960103299999998E-5</v>
      </c>
      <c r="N2106" s="161">
        <v>-3.0457785000000001E-2</v>
      </c>
      <c r="O2106" s="132">
        <v>-2.7253469999999998E-2</v>
      </c>
      <c r="P2106" s="132">
        <v>3.8424877000000001E-3</v>
      </c>
      <c r="Q2106" s="132">
        <v>3.1373690000000001E-3</v>
      </c>
      <c r="R2106" s="132">
        <v>-3.7054013000000001E-4</v>
      </c>
      <c r="S2106" s="164">
        <v>-7.1498790999999999E-6</v>
      </c>
      <c r="T2106" s="164">
        <v>-2.5978000000000001E-5</v>
      </c>
      <c r="U2106" s="132">
        <v>-2.1689465999999999E-4</v>
      </c>
      <c r="V2106" s="164">
        <v>-5.9211943000000002E-6</v>
      </c>
      <c r="W2106" s="132">
        <v>0</v>
      </c>
      <c r="X2106" s="164">
        <v>-3.0038908999999999E-5</v>
      </c>
      <c r="Y2106" s="164">
        <v>-1.6675213999999999E-7</v>
      </c>
      <c r="Z2106" s="132">
        <v>0</v>
      </c>
      <c r="AA2106" s="132">
        <v>0</v>
      </c>
      <c r="AC2106" s="118">
        <f t="shared" si="844"/>
        <v>-3.0457785000000001E-2</v>
      </c>
      <c r="AD2106" s="118">
        <f t="shared" si="845"/>
        <v>-2.0894175969099996E-2</v>
      </c>
      <c r="AE2106" s="118">
        <f t="shared" si="846"/>
        <v>-2.3627876959999999E-2</v>
      </c>
      <c r="AF2106" s="118">
        <f t="shared" si="847"/>
        <v>-2.3628043712139998E-2</v>
      </c>
      <c r="AG2106" s="118">
        <f t="shared" si="848"/>
        <v>-3.5960103299999998E-5</v>
      </c>
      <c r="AI2106" s="69">
        <v>-31.725542000000001</v>
      </c>
      <c r="AJ2106" s="69">
        <v>-31.719895999999999</v>
      </c>
      <c r="AK2106" s="69">
        <v>-3.7315413999999998E-3</v>
      </c>
      <c r="AL2106" s="69">
        <v>0</v>
      </c>
      <c r="AM2106" s="69">
        <v>0</v>
      </c>
      <c r="AN2106" s="69">
        <v>-8.9619893000000004E-4</v>
      </c>
      <c r="AO2106" s="69">
        <v>-1.0182305999999999E-3</v>
      </c>
      <c r="AQ2106" s="116">
        <v>-1.2769134E-2</v>
      </c>
      <c r="AR2106" s="116">
        <v>-1.0696099000000001E-2</v>
      </c>
      <c r="AS2106" s="116">
        <v>-2.7347042E-4</v>
      </c>
      <c r="AT2106" s="116">
        <v>-1.7995646E-3</v>
      </c>
      <c r="AU2106" s="150">
        <f t="shared" si="849"/>
        <v>-6.412529467847001E-7</v>
      </c>
      <c r="AV2106" s="150">
        <f t="shared" si="850"/>
        <v>-1.0113551035800898E-9</v>
      </c>
      <c r="AW2106" s="163">
        <f t="shared" si="851"/>
        <v>-0.25203985677816998</v>
      </c>
      <c r="AX2106" s="196">
        <v>-1.8908590000000001E-7</v>
      </c>
      <c r="AY2106" s="196">
        <v>-5.7054331000000004E-10</v>
      </c>
      <c r="AZ2106" s="196">
        <v>-1.5586981000000001E-14</v>
      </c>
      <c r="BA2106" s="108">
        <v>0</v>
      </c>
      <c r="BB2106" s="108">
        <v>0</v>
      </c>
      <c r="BC2106" s="196">
        <v>6.0205288999999995E-10</v>
      </c>
      <c r="BD2106" s="196">
        <v>-4.5273021000000003E-7</v>
      </c>
      <c r="BE2106" s="196">
        <v>8.2794434000000006E-11</v>
      </c>
      <c r="BF2106" s="196">
        <v>-5.2357495999999995E-10</v>
      </c>
      <c r="BG2106" s="108">
        <v>0</v>
      </c>
      <c r="BH2106" s="108">
        <v>0</v>
      </c>
      <c r="BI2106" s="196">
        <v>-1.4121053E-14</v>
      </c>
      <c r="BJ2106" s="196">
        <v>-1.3023858E-15</v>
      </c>
      <c r="BK2106" s="196">
        <v>-2.5716029000000002E-16</v>
      </c>
      <c r="BL2106" s="196">
        <v>-1.5562586999999999E-12</v>
      </c>
      <c r="BM2106" s="196">
        <v>-3.7333416000000003E-11</v>
      </c>
      <c r="BN2106" s="108">
        <v>0</v>
      </c>
      <c r="BO2106" s="196">
        <v>-4.9677816999999996E-7</v>
      </c>
      <c r="BP2106" s="108">
        <v>-0.25203935999999999</v>
      </c>
      <c r="BQ2106" s="108">
        <v>0</v>
      </c>
      <c r="BR2106" s="108">
        <v>0</v>
      </c>
      <c r="BS2106" s="108">
        <v>0</v>
      </c>
      <c r="BU2106" s="172">
        <v>-4.7845013999999998E-5</v>
      </c>
      <c r="BV2106" s="172">
        <v>-3.4017367000000001E-6</v>
      </c>
      <c r="BW2106" s="172">
        <v>-5.6616256999999998E-6</v>
      </c>
      <c r="BX2106" s="172">
        <v>-2.5936820000000001E-8</v>
      </c>
      <c r="BY2106" s="172">
        <v>-3.4387105000000002E-6</v>
      </c>
      <c r="BZ2106" s="172">
        <v>4.0890026000000001E-7</v>
      </c>
      <c r="CA2106" s="69">
        <v>0</v>
      </c>
      <c r="CB2106" s="172">
        <v>6.2062259999999996E-7</v>
      </c>
      <c r="CC2106" s="172">
        <v>-1.1031443E-8</v>
      </c>
      <c r="CD2106" s="172">
        <v>-2.6240898E-8</v>
      </c>
      <c r="CE2106" s="69">
        <v>0</v>
      </c>
      <c r="CF2106" s="69">
        <v>0</v>
      </c>
      <c r="CG2106" s="69">
        <v>0</v>
      </c>
      <c r="CH2106" s="172">
        <v>3.4170831000000002E-7</v>
      </c>
      <c r="CI2106" s="172">
        <v>-3.6650964E-5</v>
      </c>
      <c r="CJ2106" s="172">
        <v>-8.3366348000000001E-17</v>
      </c>
      <c r="CK2106" s="69">
        <v>0</v>
      </c>
      <c r="CM2106" s="198">
        <v>0</v>
      </c>
      <c r="CN2106" s="198">
        <v>-0.20250575000000001</v>
      </c>
      <c r="CO2106" s="198">
        <v>1.1690518E-2</v>
      </c>
      <c r="CP2106" s="198">
        <v>-2.2336371000000002E-3</v>
      </c>
      <c r="CQ2106" s="197">
        <v>-6.5925900999999999E-12</v>
      </c>
      <c r="CR2106" s="197">
        <v>-7.9842378E-10</v>
      </c>
      <c r="CS2106" s="198">
        <v>-1.7041916999999999E-4</v>
      </c>
      <c r="CT2106" s="198">
        <v>-1.0910696000000001E-3</v>
      </c>
      <c r="CU2106" s="198">
        <v>0</v>
      </c>
      <c r="CV2106" s="198">
        <v>1.4379947999999999E-4</v>
      </c>
    </row>
    <row r="2107" spans="1:100" ht="14.4">
      <c r="A2107" t="s">
        <v>968</v>
      </c>
      <c r="B2107" s="85" t="s">
        <v>947</v>
      </c>
      <c r="C2107" s="113" t="str">
        <f t="shared" si="856"/>
        <v>F.030.01.115</v>
      </c>
      <c r="D2107" s="9" t="s">
        <v>130</v>
      </c>
      <c r="E2107" s="112" t="s">
        <v>362</v>
      </c>
      <c r="F2107" s="115" t="str">
        <f t="shared" si="857"/>
        <v>POM (Polyoxymethylene, polyacetaal) co-firing in electrical power plant</v>
      </c>
      <c r="G2107" s="143">
        <f t="shared" ref="G2107:G2170" si="858">N2107/0.15</f>
        <v>-5.2251999333333334E-2</v>
      </c>
      <c r="I2107" s="118">
        <f t="shared" ref="I2107:I2170" si="859">K2107+L2107+M2107+N2107</f>
        <v>-2.1121530968239998E-2</v>
      </c>
      <c r="K2107" s="161">
        <f t="shared" ref="K2107:K2170" si="860">Q2107+R2107+S2107+T2107</f>
        <v>1.7202471907000001E-3</v>
      </c>
      <c r="L2107" s="161">
        <f t="shared" ref="L2107:L2170" si="861">O2107+P2107+U2107+Y2107+W2107</f>
        <v>-1.4981198751839999E-2</v>
      </c>
      <c r="M2107" s="162">
        <f t="shared" ref="M2107:M2170" si="862">V2107+X2107+Z2107+AA2107</f>
        <v>-2.2779507100000002E-5</v>
      </c>
      <c r="N2107" s="161">
        <v>-7.8377998999999993E-3</v>
      </c>
      <c r="O2107" s="132">
        <v>-1.7264150999999998E-2</v>
      </c>
      <c r="P2107" s="132">
        <v>2.4204533E-3</v>
      </c>
      <c r="Q2107" s="132">
        <v>1.9759572E-3</v>
      </c>
      <c r="R2107" s="132">
        <v>-2.3472462E-4</v>
      </c>
      <c r="S2107" s="164">
        <v>-4.5292063000000002E-6</v>
      </c>
      <c r="T2107" s="164">
        <v>-1.6456183E-5</v>
      </c>
      <c r="U2107" s="132">
        <v>-1.3739542000000001E-4</v>
      </c>
      <c r="V2107" s="164">
        <v>-3.7508761000000001E-6</v>
      </c>
      <c r="W2107" s="132">
        <v>0</v>
      </c>
      <c r="X2107" s="164">
        <v>-1.9028631000000001E-5</v>
      </c>
      <c r="Y2107" s="164">
        <v>-1.0563184E-7</v>
      </c>
      <c r="Z2107" s="132">
        <v>0</v>
      </c>
      <c r="AA2107" s="132">
        <v>0</v>
      </c>
      <c r="AC2107" s="118">
        <f t="shared" si="844"/>
        <v>-7.8377998999999993E-3</v>
      </c>
      <c r="AD2107" s="118">
        <f t="shared" si="845"/>
        <v>-1.3260845929299998E-2</v>
      </c>
      <c r="AE2107" s="118">
        <f t="shared" si="846"/>
        <v>-1.4981093119999999E-2</v>
      </c>
      <c r="AF2107" s="118">
        <f t="shared" si="847"/>
        <v>-1.4981198751839999E-2</v>
      </c>
      <c r="AG2107" s="118">
        <f t="shared" si="848"/>
        <v>-2.2779507100000002E-5</v>
      </c>
      <c r="AI2107" s="69">
        <v>-20.097055999999998</v>
      </c>
      <c r="AJ2107" s="69">
        <v>-20.09348</v>
      </c>
      <c r="AK2107" s="69">
        <v>-2.3638051000000001E-3</v>
      </c>
      <c r="AL2107" s="69">
        <v>0</v>
      </c>
      <c r="AM2107" s="69">
        <v>0</v>
      </c>
      <c r="AN2107" s="69">
        <v>-5.6771166999999997E-4</v>
      </c>
      <c r="AO2107" s="69">
        <v>-6.4501459999999995E-4</v>
      </c>
      <c r="AQ2107" s="116">
        <v>-6.8510775000000003E-3</v>
      </c>
      <c r="AR2107" s="116">
        <v>-5.5956024E-3</v>
      </c>
      <c r="AS2107" s="116">
        <v>-1.1551195E-4</v>
      </c>
      <c r="AT2107" s="116">
        <v>-1.1399632E-3</v>
      </c>
      <c r="AU2107" s="150">
        <f t="shared" si="849"/>
        <v>-3.3546776615216007E-7</v>
      </c>
      <c r="AV2107" s="150">
        <f t="shared" si="850"/>
        <v>-4.2718918830400999E-10</v>
      </c>
      <c r="AW2107" s="163">
        <f t="shared" si="851"/>
        <v>-0.15965871469215001</v>
      </c>
      <c r="AX2107" s="196">
        <v>-4.8903977000000002E-8</v>
      </c>
      <c r="AY2107" s="196">
        <v>-1.4757125999999999E-10</v>
      </c>
      <c r="AZ2107" s="196">
        <v>-4.0311754000000002E-15</v>
      </c>
      <c r="BA2107" s="108">
        <v>0</v>
      </c>
      <c r="BB2107" s="108">
        <v>0</v>
      </c>
      <c r="BC2107" s="196">
        <v>3.7967614E-10</v>
      </c>
      <c r="BD2107" s="196">
        <v>-2.8691883000000002E-7</v>
      </c>
      <c r="BE2107" s="196">
        <v>5.2205916000000001E-11</v>
      </c>
      <c r="BF2107" s="196">
        <v>-3.3180988E-10</v>
      </c>
      <c r="BG2107" s="108">
        <v>0</v>
      </c>
      <c r="BH2107" s="108">
        <v>0</v>
      </c>
      <c r="BI2107" s="196">
        <v>-8.9452090000000002E-15</v>
      </c>
      <c r="BJ2107" s="196">
        <v>-8.2501728000000004E-16</v>
      </c>
      <c r="BK2107" s="196">
        <v>-1.6290232999999999E-16</v>
      </c>
      <c r="BL2107" s="196">
        <v>-9.8583716000000002E-13</v>
      </c>
      <c r="BM2107" s="196">
        <v>-2.3649454999999999E-11</v>
      </c>
      <c r="BN2107" s="108">
        <v>0</v>
      </c>
      <c r="BO2107" s="196">
        <v>-3.1469214999999998E-7</v>
      </c>
      <c r="BP2107" s="108">
        <v>-0.15965840000000001</v>
      </c>
      <c r="BQ2107" s="108">
        <v>0</v>
      </c>
      <c r="BR2107" s="108">
        <v>0</v>
      </c>
      <c r="BS2107" s="108">
        <v>0</v>
      </c>
      <c r="BU2107" s="172">
        <v>-2.8185638000000001E-5</v>
      </c>
      <c r="BV2107" s="172">
        <v>-2.156431E-6</v>
      </c>
      <c r="BW2107" s="172">
        <v>-1.4569244E-6</v>
      </c>
      <c r="BX2107" s="172">
        <v>-1.6430097E-8</v>
      </c>
      <c r="BY2107" s="172">
        <v>-2.1787576000000001E-6</v>
      </c>
      <c r="BZ2107" s="172">
        <v>2.5792134000000001E-7</v>
      </c>
      <c r="CA2107" s="69">
        <v>0</v>
      </c>
      <c r="CB2107" s="172">
        <v>3.9146908999999998E-7</v>
      </c>
      <c r="CC2107" s="172">
        <v>-6.9880455999999999E-9</v>
      </c>
      <c r="CD2107" s="172">
        <v>-1.6622719999999999E-8</v>
      </c>
      <c r="CE2107" s="69">
        <v>0</v>
      </c>
      <c r="CF2107" s="69">
        <v>0</v>
      </c>
      <c r="CG2107" s="69">
        <v>0</v>
      </c>
      <c r="CH2107" s="172">
        <v>2.1427005E-7</v>
      </c>
      <c r="CI2107" s="172">
        <v>-2.3217143999999999E-5</v>
      </c>
      <c r="CJ2107" s="172">
        <v>-5.2809758E-17</v>
      </c>
      <c r="CK2107" s="69">
        <v>0</v>
      </c>
      <c r="CM2107" s="198">
        <v>0</v>
      </c>
      <c r="CN2107" s="198">
        <v>-5.1906032999999997E-2</v>
      </c>
      <c r="CO2107" s="198">
        <v>7.3740044000000001E-3</v>
      </c>
      <c r="CP2107" s="198">
        <v>-1.4162441999999999E-3</v>
      </c>
      <c r="CQ2107" s="197">
        <v>-4.1761826000000004E-12</v>
      </c>
      <c r="CR2107" s="197">
        <v>-5.0577442999999999E-10</v>
      </c>
      <c r="CS2107" s="198">
        <v>-1.079683E-4</v>
      </c>
      <c r="CT2107" s="198">
        <v>-6.9115566999999997E-4</v>
      </c>
      <c r="CU2107" s="198">
        <v>0</v>
      </c>
      <c r="CV2107" s="197">
        <v>9.0704161999999994E-5</v>
      </c>
    </row>
    <row r="2108" spans="1:100" ht="14.4">
      <c r="A2108" t="s">
        <v>969</v>
      </c>
      <c r="B2108" s="85" t="s">
        <v>947</v>
      </c>
      <c r="C2108" s="113" t="str">
        <f t="shared" si="856"/>
        <v>F.030.01.116</v>
      </c>
      <c r="D2108" s="9" t="s">
        <v>130</v>
      </c>
      <c r="E2108" s="112" t="s">
        <v>362</v>
      </c>
      <c r="F2108" s="115" t="str">
        <f t="shared" si="857"/>
        <v>PP (Polypropylene) co-firing in electrical power plant</v>
      </c>
      <c r="G2108" s="143">
        <f t="shared" si="858"/>
        <v>-0.94710300000000014</v>
      </c>
      <c r="I2108" s="118">
        <f t="shared" si="859"/>
        <v>-0.17761319195152001</v>
      </c>
      <c r="K2108" s="161">
        <f t="shared" si="860"/>
        <v>4.6725113379999994E-3</v>
      </c>
      <c r="L2108" s="161">
        <f t="shared" si="861"/>
        <v>-4.0159092461519996E-2</v>
      </c>
      <c r="M2108" s="162">
        <f t="shared" si="862"/>
        <v>-6.1160828000000002E-5</v>
      </c>
      <c r="N2108" s="161">
        <v>-0.14206545000000001</v>
      </c>
      <c r="O2108" s="132">
        <v>-4.6352615999999999E-2</v>
      </c>
      <c r="P2108" s="132">
        <v>6.5627009000000002E-3</v>
      </c>
      <c r="Q2108" s="132">
        <v>5.3590686E-3</v>
      </c>
      <c r="R2108" s="132">
        <v>-6.3021346999999998E-4</v>
      </c>
      <c r="S2108" s="164">
        <v>-1.2160492E-5</v>
      </c>
      <c r="T2108" s="164">
        <v>-4.4183300000000001E-5</v>
      </c>
      <c r="U2108" s="132">
        <v>-3.6889375000000001E-4</v>
      </c>
      <c r="V2108" s="164">
        <v>-1.0070748E-5</v>
      </c>
      <c r="W2108" s="132">
        <v>0</v>
      </c>
      <c r="X2108" s="164">
        <v>-5.1090079999999999E-5</v>
      </c>
      <c r="Y2108" s="164">
        <v>-2.8361151999999999E-7</v>
      </c>
      <c r="Z2108" s="132">
        <v>0</v>
      </c>
      <c r="AA2108" s="132">
        <v>0</v>
      </c>
      <c r="AC2108" s="118">
        <f t="shared" si="844"/>
        <v>-0.14206545000000001</v>
      </c>
      <c r="AD2108" s="118">
        <f t="shared" si="845"/>
        <v>-3.5486297511999998E-2</v>
      </c>
      <c r="AE2108" s="118">
        <f t="shared" si="846"/>
        <v>-4.0158808849999998E-2</v>
      </c>
      <c r="AF2108" s="118">
        <f t="shared" si="847"/>
        <v>-4.0159092461519996E-2</v>
      </c>
      <c r="AG2108" s="118">
        <f t="shared" si="848"/>
        <v>-6.1160828000000002E-5</v>
      </c>
      <c r="AI2108" s="69">
        <v>-53.9587</v>
      </c>
      <c r="AJ2108" s="69">
        <v>-53.949097999999999</v>
      </c>
      <c r="AK2108" s="69">
        <v>-6.3465937999999996E-3</v>
      </c>
      <c r="AL2108" s="69">
        <v>0</v>
      </c>
      <c r="AM2108" s="69">
        <v>0</v>
      </c>
      <c r="AN2108" s="69">
        <v>-1.5242522999999999E-3</v>
      </c>
      <c r="AO2108" s="69">
        <v>-1.7318034E-3</v>
      </c>
      <c r="AQ2108" s="116">
        <v>-3.1483260999999998E-2</v>
      </c>
      <c r="AR2108" s="116">
        <v>-2.7502047000000002E-2</v>
      </c>
      <c r="AS2108" s="116">
        <v>-9.2052028000000005E-4</v>
      </c>
      <c r="AT2108" s="116">
        <v>-3.0606937E-3</v>
      </c>
      <c r="AU2108" s="150">
        <f t="shared" si="849"/>
        <v>-1.6488037777348001E-6</v>
      </c>
      <c r="AV2108" s="150">
        <f t="shared" si="850"/>
        <v>-3.4042909739050002E-9</v>
      </c>
      <c r="AW2108" s="163">
        <f t="shared" si="851"/>
        <v>-0.42866858491872001</v>
      </c>
      <c r="AX2108" s="196">
        <v>-8.8002346999999995E-7</v>
      </c>
      <c r="AY2108" s="196">
        <v>-2.6552866E-9</v>
      </c>
      <c r="AZ2108" s="196">
        <v>-7.2544392000000004E-14</v>
      </c>
      <c r="BA2108" s="108">
        <v>0</v>
      </c>
      <c r="BB2108" s="108">
        <v>0</v>
      </c>
      <c r="BC2108" s="196">
        <v>1.0273957000000001E-9</v>
      </c>
      <c r="BD2108" s="196">
        <v>-7.6974156E-7</v>
      </c>
      <c r="BE2108" s="196">
        <v>1.4130219E-10</v>
      </c>
      <c r="BF2108" s="196">
        <v>-8.9020734999999995E-10</v>
      </c>
      <c r="BG2108" s="108">
        <v>0</v>
      </c>
      <c r="BH2108" s="108">
        <v>0</v>
      </c>
      <c r="BI2108" s="196">
        <v>-2.4017042000000001E-14</v>
      </c>
      <c r="BJ2108" s="196">
        <v>-2.2150936E-15</v>
      </c>
      <c r="BK2108" s="196">
        <v>-4.3737739999999999E-16</v>
      </c>
      <c r="BL2108" s="196">
        <v>-2.6468798E-12</v>
      </c>
      <c r="BM2108" s="196">
        <v>-6.3496554999999996E-11</v>
      </c>
      <c r="BN2108" s="108">
        <v>0</v>
      </c>
      <c r="BO2108" s="196">
        <v>-8.4491871999999999E-7</v>
      </c>
      <c r="BP2108" s="108">
        <v>-0.42866774000000002</v>
      </c>
      <c r="BQ2108" s="108">
        <v>0</v>
      </c>
      <c r="BR2108" s="108">
        <v>0</v>
      </c>
      <c r="BS2108" s="108">
        <v>0</v>
      </c>
      <c r="BU2108" s="172">
        <v>-9.8139113999999995E-5</v>
      </c>
      <c r="BV2108" s="172">
        <v>-5.7825545E-6</v>
      </c>
      <c r="BW2108" s="172">
        <v>-2.6407745000000001E-5</v>
      </c>
      <c r="BX2108" s="172">
        <v>-4.4113260000000003E-8</v>
      </c>
      <c r="BY2108" s="172">
        <v>-5.8476413E-6</v>
      </c>
      <c r="BZ2108" s="172">
        <v>6.9767426000000002E-7</v>
      </c>
      <c r="CA2108" s="69">
        <v>0</v>
      </c>
      <c r="CB2108" s="172">
        <v>1.0589194E-6</v>
      </c>
      <c r="CC2108" s="172">
        <v>-1.8762243000000001E-8</v>
      </c>
      <c r="CD2108" s="172">
        <v>-4.4630436000000003E-8</v>
      </c>
      <c r="CE2108" s="69">
        <v>0</v>
      </c>
      <c r="CF2108" s="69">
        <v>0</v>
      </c>
      <c r="CG2108" s="69">
        <v>0</v>
      </c>
      <c r="CH2108" s="172">
        <v>5.8558090000000002E-7</v>
      </c>
      <c r="CI2108" s="172">
        <v>-6.2335842000000002E-5</v>
      </c>
      <c r="CJ2108" s="172">
        <v>-1.4178922E-16</v>
      </c>
      <c r="CK2108" s="69">
        <v>0</v>
      </c>
      <c r="CM2108" s="198">
        <v>0</v>
      </c>
      <c r="CN2108" s="198">
        <v>-0.94617412000000001</v>
      </c>
      <c r="CO2108" s="198">
        <v>1.9946617999999999E-2</v>
      </c>
      <c r="CP2108" s="198">
        <v>-3.7963274000000001E-3</v>
      </c>
      <c r="CQ2108" s="197">
        <v>-1.1212655999999999E-11</v>
      </c>
      <c r="CR2108" s="197">
        <v>-1.3579566000000001E-9</v>
      </c>
      <c r="CS2108" s="198">
        <v>-2.8982120000000002E-4</v>
      </c>
      <c r="CT2108" s="198">
        <v>-1.8556878E-3</v>
      </c>
      <c r="CU2108" s="198">
        <v>0</v>
      </c>
      <c r="CV2108" s="198">
        <v>2.4535371E-4</v>
      </c>
    </row>
    <row r="2109" spans="1:100" ht="14.4">
      <c r="A2109" t="s">
        <v>970</v>
      </c>
      <c r="B2109" s="85" t="s">
        <v>947</v>
      </c>
      <c r="C2109" s="113" t="str">
        <f t="shared" si="856"/>
        <v>F.030.01.117</v>
      </c>
      <c r="D2109" s="9" t="s">
        <v>130</v>
      </c>
      <c r="E2109" s="112" t="s">
        <v>362</v>
      </c>
      <c r="F2109" s="115" t="str">
        <f t="shared" si="857"/>
        <v>PS (Polystyrene) co-firing in electrical power plant</v>
      </c>
      <c r="G2109" s="143">
        <f t="shared" si="858"/>
        <v>-0.64104301333333336</v>
      </c>
      <c r="I2109" s="118">
        <f t="shared" si="859"/>
        <v>-0.13109385001599</v>
      </c>
      <c r="K2109" s="161">
        <f t="shared" si="860"/>
        <v>4.6133322949999996E-3</v>
      </c>
      <c r="L2109" s="161">
        <f t="shared" si="861"/>
        <v>-3.9490558027490005E-2</v>
      </c>
      <c r="M2109" s="162">
        <f t="shared" si="862"/>
        <v>-6.0172283499999998E-5</v>
      </c>
      <c r="N2109" s="161">
        <v>-9.6156452000000003E-2</v>
      </c>
      <c r="O2109" s="132">
        <v>-4.5603417E-2</v>
      </c>
      <c r="P2109" s="132">
        <v>6.4760692999999998E-3</v>
      </c>
      <c r="Q2109" s="132">
        <v>5.2887927000000003E-3</v>
      </c>
      <c r="R2109" s="132">
        <v>-6.2002729999999999E-4</v>
      </c>
      <c r="S2109" s="164">
        <v>-1.1963941E-5</v>
      </c>
      <c r="T2109" s="164">
        <v>-4.3469164000000002E-5</v>
      </c>
      <c r="U2109" s="132">
        <v>-3.6293129999999998E-4</v>
      </c>
      <c r="V2109" s="164">
        <v>-9.9079744999999992E-6</v>
      </c>
      <c r="W2109" s="132">
        <v>0</v>
      </c>
      <c r="X2109" s="164">
        <v>-5.0264308999999997E-5</v>
      </c>
      <c r="Y2109" s="164">
        <v>-2.7902748999999998E-7</v>
      </c>
      <c r="Z2109" s="132">
        <v>0</v>
      </c>
      <c r="AA2109" s="132">
        <v>0</v>
      </c>
      <c r="AC2109" s="118">
        <f t="shared" si="844"/>
        <v>-9.6156452000000003E-2</v>
      </c>
      <c r="AD2109" s="118">
        <f t="shared" si="845"/>
        <v>-3.4876946704999995E-2</v>
      </c>
      <c r="AE2109" s="118">
        <f t="shared" si="846"/>
        <v>-3.9490279000000003E-2</v>
      </c>
      <c r="AF2109" s="118">
        <f t="shared" si="847"/>
        <v>-3.9490558027490005E-2</v>
      </c>
      <c r="AG2109" s="118">
        <f t="shared" si="848"/>
        <v>-6.0172283499999998E-5</v>
      </c>
      <c r="AI2109" s="69">
        <v>-53.086564000000003</v>
      </c>
      <c r="AJ2109" s="69">
        <v>-53.077115999999997</v>
      </c>
      <c r="AK2109" s="69">
        <v>-6.2440135999999999E-3</v>
      </c>
      <c r="AL2109" s="69">
        <v>0</v>
      </c>
      <c r="AM2109" s="69">
        <v>0</v>
      </c>
      <c r="AN2109" s="69">
        <v>-1.4996157E-3</v>
      </c>
      <c r="AO2109" s="69">
        <v>-1.7038121999999999E-3</v>
      </c>
      <c r="AQ2109" s="116">
        <v>-2.6250424000000001E-2</v>
      </c>
      <c r="AR2109" s="116">
        <v>-2.2553846999999998E-2</v>
      </c>
      <c r="AS2109" s="116">
        <v>-6.8535351999999996E-4</v>
      </c>
      <c r="AT2109" s="116">
        <v>-3.0112236000000001E-3</v>
      </c>
      <c r="AU2109" s="150">
        <f t="shared" si="849"/>
        <v>-1.3521490843561999E-6</v>
      </c>
      <c r="AV2109" s="150">
        <f t="shared" si="850"/>
        <v>-2.5345914177839502E-9</v>
      </c>
      <c r="AW2109" s="163">
        <f t="shared" si="851"/>
        <v>-0.42173999126227002</v>
      </c>
      <c r="AX2109" s="196">
        <v>-5.9598183000000004E-7</v>
      </c>
      <c r="AY2109" s="196">
        <v>-1.7982637000000001E-9</v>
      </c>
      <c r="AZ2109" s="196">
        <v>-4.9129331000000002E-14</v>
      </c>
      <c r="BA2109" s="108">
        <v>0</v>
      </c>
      <c r="BB2109" s="108">
        <v>0</v>
      </c>
      <c r="BC2109" s="196">
        <v>1.0132199999999999E-9</v>
      </c>
      <c r="BD2109" s="196">
        <v>-7.5711539999999998E-7</v>
      </c>
      <c r="BE2109" s="196">
        <v>1.3936280000000001E-10</v>
      </c>
      <c r="BF2109" s="196">
        <v>-8.7561515000000003E-10</v>
      </c>
      <c r="BG2109" s="108">
        <v>0</v>
      </c>
      <c r="BH2109" s="108">
        <v>0</v>
      </c>
      <c r="BI2109" s="196">
        <v>-2.3628854000000001E-14</v>
      </c>
      <c r="BJ2109" s="196">
        <v>-2.1792909000000002E-15</v>
      </c>
      <c r="BK2109" s="196">
        <v>-4.3030804999999999E-16</v>
      </c>
      <c r="BL2109" s="196">
        <v>-2.6040982E-12</v>
      </c>
      <c r="BM2109" s="196">
        <v>-6.2470257999999999E-11</v>
      </c>
      <c r="BN2109" s="108">
        <v>0</v>
      </c>
      <c r="BO2109" s="196">
        <v>-8.3126227000000002E-7</v>
      </c>
      <c r="BP2109" s="108">
        <v>-0.42173916</v>
      </c>
      <c r="BQ2109" s="108">
        <v>0</v>
      </c>
      <c r="BR2109" s="108">
        <v>0</v>
      </c>
      <c r="BS2109" s="108">
        <v>0</v>
      </c>
      <c r="BU2109" s="172">
        <v>-8.8436020000000006E-5</v>
      </c>
      <c r="BV2109" s="172">
        <v>-5.6868860999999997E-6</v>
      </c>
      <c r="BW2109" s="172">
        <v>-1.7873980000000001E-5</v>
      </c>
      <c r="BX2109" s="172">
        <v>-4.3400256E-8</v>
      </c>
      <c r="BY2109" s="172">
        <v>-5.7524826999999999E-6</v>
      </c>
      <c r="BZ2109" s="172">
        <v>6.8797090999999995E-7</v>
      </c>
      <c r="CA2109" s="69">
        <v>0</v>
      </c>
      <c r="CB2109" s="172">
        <v>1.0441918E-6</v>
      </c>
      <c r="CC2109" s="172">
        <v>-1.8458988E-8</v>
      </c>
      <c r="CD2109" s="172">
        <v>-4.3909073E-8</v>
      </c>
      <c r="CE2109" s="69">
        <v>0</v>
      </c>
      <c r="CF2109" s="69">
        <v>0</v>
      </c>
      <c r="CG2109" s="69">
        <v>0</v>
      </c>
      <c r="CH2109" s="172">
        <v>5.7924017999999996E-7</v>
      </c>
      <c r="CI2109" s="172">
        <v>-6.1328306000000003E-5</v>
      </c>
      <c r="CJ2109" s="172">
        <v>-1.3949747000000001E-16</v>
      </c>
      <c r="CK2109" s="69">
        <v>0</v>
      </c>
      <c r="CM2109" s="198">
        <v>0</v>
      </c>
      <c r="CN2109" s="198">
        <v>-0.64012913999999999</v>
      </c>
      <c r="CO2109" s="198">
        <v>1.9669203999999999E-2</v>
      </c>
      <c r="CP2109" s="198">
        <v>-3.7330979999999998E-3</v>
      </c>
      <c r="CQ2109" s="197">
        <v>-1.1031426E-11</v>
      </c>
      <c r="CR2109" s="197">
        <v>-1.3360079E-9</v>
      </c>
      <c r="CS2109" s="198">
        <v>-2.8511752000000002E-4</v>
      </c>
      <c r="CT2109" s="198">
        <v>-1.8256942E-3</v>
      </c>
      <c r="CU2109" s="198">
        <v>0</v>
      </c>
      <c r="CV2109" s="198">
        <v>2.4194129999999999E-4</v>
      </c>
    </row>
    <row r="2110" spans="1:100" ht="14.4">
      <c r="A2110" t="s">
        <v>1948</v>
      </c>
      <c r="B2110" s="85" t="s">
        <v>947</v>
      </c>
      <c r="C2110" s="113" t="str">
        <f t="shared" si="856"/>
        <v>F.030.01.118</v>
      </c>
      <c r="D2110" s="9" t="s">
        <v>130</v>
      </c>
      <c r="E2110" s="112" t="s">
        <v>362</v>
      </c>
      <c r="F2110" s="115" t="str">
        <f t="shared" si="857"/>
        <v>PTFE (Teflon  Polytetrafluoroethylene) co-firing in electrical power plant</v>
      </c>
      <c r="G2110" s="143">
        <f t="shared" si="858"/>
        <v>0.23854790000000001</v>
      </c>
      <c r="I2110" s="118">
        <f t="shared" si="859"/>
        <v>3.0145027145471001E-2</v>
      </c>
      <c r="K2110" s="161">
        <f t="shared" si="860"/>
        <v>7.0679349289999994E-4</v>
      </c>
      <c r="L2110" s="161">
        <f t="shared" si="861"/>
        <v>-6.3343524355290006E-3</v>
      </c>
      <c r="M2110" s="162">
        <f t="shared" si="862"/>
        <v>-9.5989119000000001E-6</v>
      </c>
      <c r="N2110" s="161">
        <v>3.5782185000000001E-2</v>
      </c>
      <c r="O2110" s="132">
        <v>-7.2748307000000002E-3</v>
      </c>
      <c r="P2110" s="132">
        <v>9.984189599999999E-4</v>
      </c>
      <c r="Q2110" s="132">
        <v>8.1454550999999998E-4</v>
      </c>
      <c r="R2110" s="164">
        <v>-9.8909117000000005E-5</v>
      </c>
      <c r="S2110" s="164">
        <v>-1.9085335E-6</v>
      </c>
      <c r="T2110" s="164">
        <v>-6.9343666E-6</v>
      </c>
      <c r="U2110" s="164">
        <v>-5.7896183999999999E-5</v>
      </c>
      <c r="V2110" s="164">
        <v>-1.5805578E-6</v>
      </c>
      <c r="W2110" s="132">
        <v>0</v>
      </c>
      <c r="X2110" s="164">
        <v>-8.0183541000000001E-6</v>
      </c>
      <c r="Y2110" s="164">
        <v>-4.4511529000000001E-8</v>
      </c>
      <c r="Z2110" s="132">
        <v>0</v>
      </c>
      <c r="AA2110" s="132">
        <v>0</v>
      </c>
      <c r="AC2110" s="118">
        <f t="shared" si="844"/>
        <v>3.5782185000000001E-2</v>
      </c>
      <c r="AD2110" s="118">
        <f t="shared" si="845"/>
        <v>-5.6275144311000013E-3</v>
      </c>
      <c r="AE2110" s="118">
        <f t="shared" si="846"/>
        <v>-6.3343079240000006E-3</v>
      </c>
      <c r="AF2110" s="118">
        <f t="shared" si="847"/>
        <v>-6.3343524355290006E-3</v>
      </c>
      <c r="AG2110" s="118">
        <f t="shared" si="848"/>
        <v>-9.5989119000000001E-6</v>
      </c>
      <c r="AI2110" s="69">
        <v>-8.4685708999999996</v>
      </c>
      <c r="AJ2110" s="69">
        <v>-8.4670638</v>
      </c>
      <c r="AK2110" s="69">
        <v>-9.9606883000000006E-4</v>
      </c>
      <c r="AL2110" s="69">
        <v>0</v>
      </c>
      <c r="AM2110" s="69">
        <v>0</v>
      </c>
      <c r="AN2110" s="69">
        <v>-2.3922441E-4</v>
      </c>
      <c r="AO2110" s="69">
        <v>-2.7179861000000002E-4</v>
      </c>
      <c r="AQ2110" s="116">
        <v>1.3400443E-3</v>
      </c>
      <c r="AR2110" s="116">
        <v>1.6719599999999999E-3</v>
      </c>
      <c r="AS2110" s="116">
        <v>1.4844620000000001E-4</v>
      </c>
      <c r="AT2110" s="116">
        <v>-4.8036185000000002E-4</v>
      </c>
      <c r="AU2110" s="150">
        <f t="shared" si="849"/>
        <v>1.0023740847073999E-7</v>
      </c>
      <c r="AV2110" s="150">
        <f t="shared" si="850"/>
        <v>5.4898743797202999E-10</v>
      </c>
      <c r="AW2110" s="163">
        <f t="shared" si="851"/>
        <v>-6.7277570606119996E-2</v>
      </c>
      <c r="AX2110" s="196">
        <v>2.2119795E-7</v>
      </c>
      <c r="AY2110" s="196">
        <v>6.6740078999999999E-10</v>
      </c>
      <c r="AZ2110" s="196">
        <v>1.8234630000000001E-14</v>
      </c>
      <c r="BA2110" s="108">
        <v>0</v>
      </c>
      <c r="BB2110" s="108">
        <v>0</v>
      </c>
      <c r="BC2110" s="196">
        <v>1.5729937999999999E-10</v>
      </c>
      <c r="BD2110" s="196">
        <v>-1.2110746E-7</v>
      </c>
      <c r="BE2110" s="196">
        <v>2.1617399E-11</v>
      </c>
      <c r="BF2110" s="196">
        <v>-1.4004479999999999E-10</v>
      </c>
      <c r="BG2110" s="108">
        <v>0</v>
      </c>
      <c r="BH2110" s="108">
        <v>0</v>
      </c>
      <c r="BI2110" s="196">
        <v>-3.7693648000000001E-15</v>
      </c>
      <c r="BJ2110" s="196">
        <v>-3.4764879000000001E-16</v>
      </c>
      <c r="BK2110" s="196">
        <v>-6.8644380000000005E-17</v>
      </c>
      <c r="BL2110" s="196">
        <v>-4.1541566000000001E-13</v>
      </c>
      <c r="BM2110" s="196">
        <v>-9.9654936000000002E-12</v>
      </c>
      <c r="BN2110" s="108">
        <v>0</v>
      </c>
      <c r="BO2110" s="196">
        <v>-1.3260612E-7</v>
      </c>
      <c r="BP2110" s="108">
        <v>-6.7277437999999995E-2</v>
      </c>
      <c r="BQ2110" s="108">
        <v>0</v>
      </c>
      <c r="BR2110" s="108">
        <v>0</v>
      </c>
      <c r="BS2110" s="108">
        <v>0</v>
      </c>
      <c r="BU2110" s="172">
        <v>-4.6226891999999996E-6</v>
      </c>
      <c r="BV2110" s="172">
        <v>-9.1112532E-7</v>
      </c>
      <c r="BW2110" s="172">
        <v>6.6513484000000004E-6</v>
      </c>
      <c r="BX2110" s="172">
        <v>-6.9233742000000004E-9</v>
      </c>
      <c r="BY2110" s="172">
        <v>-9.1880457999999999E-7</v>
      </c>
      <c r="BZ2110" s="172">
        <v>1.0694241999999999E-7</v>
      </c>
      <c r="CA2110" s="69">
        <v>0</v>
      </c>
      <c r="CB2110" s="172">
        <v>1.6231557999999999E-7</v>
      </c>
      <c r="CC2110" s="172">
        <v>-2.9446481E-9</v>
      </c>
      <c r="CD2110" s="172">
        <v>-7.0045426000000003E-9</v>
      </c>
      <c r="CE2110" s="69">
        <v>0</v>
      </c>
      <c r="CF2110" s="69">
        <v>0</v>
      </c>
      <c r="CG2110" s="69">
        <v>0</v>
      </c>
      <c r="CH2110" s="172">
        <v>8.6831784999999994E-8</v>
      </c>
      <c r="CI2110" s="172">
        <v>-9.7833249000000001E-6</v>
      </c>
      <c r="CJ2110" s="172">
        <v>-2.2253168999999999E-17</v>
      </c>
      <c r="CK2110" s="69">
        <v>0</v>
      </c>
      <c r="CM2110" s="198">
        <v>0</v>
      </c>
      <c r="CN2110" s="198">
        <v>0.23869367999999999</v>
      </c>
      <c r="CO2110" s="198">
        <v>3.0574906000000002E-3</v>
      </c>
      <c r="CP2110" s="198">
        <v>-5.9885134000000001E-4</v>
      </c>
      <c r="CQ2110" s="197">
        <v>-1.7597749999999999E-12</v>
      </c>
      <c r="CR2110" s="197">
        <v>-2.1312507E-10</v>
      </c>
      <c r="CS2110" s="197">
        <v>-4.5517425000000001E-5</v>
      </c>
      <c r="CT2110" s="198">
        <v>-2.9124169999999999E-4</v>
      </c>
      <c r="CU2110" s="198">
        <v>0</v>
      </c>
      <c r="CV2110" s="197">
        <v>3.7608840999999997E-5</v>
      </c>
    </row>
    <row r="2111" spans="1:100" ht="14.4">
      <c r="A2111" t="s">
        <v>971</v>
      </c>
      <c r="B2111" s="85" t="s">
        <v>947</v>
      </c>
      <c r="C2111" s="113" t="str">
        <f t="shared" si="856"/>
        <v>F.030.01.119</v>
      </c>
      <c r="D2111" s="9" t="s">
        <v>130</v>
      </c>
      <c r="E2111" s="112" t="s">
        <v>362</v>
      </c>
      <c r="F2111" s="115" t="str">
        <f t="shared" si="857"/>
        <v>PTT (Polyltrimethylene terephthalate) co-firing in electrical power plant</v>
      </c>
      <c r="G2111" s="143">
        <f t="shared" si="858"/>
        <v>-0.51114757333333338</v>
      </c>
      <c r="I2111" s="118">
        <f t="shared" si="859"/>
        <v>-9.9403928754070003E-2</v>
      </c>
      <c r="K2111" s="161">
        <f t="shared" si="860"/>
        <v>9.8043123879999988E-4</v>
      </c>
      <c r="L2111" s="161">
        <f t="shared" si="861"/>
        <v>-2.3678985969469997E-2</v>
      </c>
      <c r="M2111" s="162">
        <f t="shared" si="862"/>
        <v>-3.3238023399999999E-5</v>
      </c>
      <c r="N2111" s="161">
        <v>-7.6672136000000002E-2</v>
      </c>
      <c r="O2111" s="132">
        <v>-2.5190458999999998E-2</v>
      </c>
      <c r="P2111" s="132">
        <v>1.7121034999999999E-3</v>
      </c>
      <c r="Q2111" s="132">
        <v>1.3535426999999999E-3</v>
      </c>
      <c r="R2111" s="132">
        <v>-3.4249127E-4</v>
      </c>
      <c r="S2111" s="164">
        <v>-6.6086532000000004E-6</v>
      </c>
      <c r="T2111" s="164">
        <v>-2.4011537999999999E-5</v>
      </c>
      <c r="U2111" s="132">
        <v>-2.0047633999999999E-4</v>
      </c>
      <c r="V2111" s="164">
        <v>-5.4729763999999999E-6</v>
      </c>
      <c r="W2111" s="132">
        <v>0</v>
      </c>
      <c r="X2111" s="164">
        <v>-2.7765047000000001E-5</v>
      </c>
      <c r="Y2111" s="164">
        <v>-1.5412947E-7</v>
      </c>
      <c r="Z2111" s="132">
        <v>0</v>
      </c>
      <c r="AA2111" s="132">
        <v>0</v>
      </c>
      <c r="AC2111" s="118">
        <f t="shared" si="844"/>
        <v>-7.6672136000000002E-2</v>
      </c>
      <c r="AD2111" s="118">
        <f t="shared" si="845"/>
        <v>-2.2698400601199993E-2</v>
      </c>
      <c r="AE2111" s="118">
        <f t="shared" si="846"/>
        <v>-2.3678831839999998E-2</v>
      </c>
      <c r="AF2111" s="118">
        <f t="shared" si="847"/>
        <v>-2.3678985969469997E-2</v>
      </c>
      <c r="AG2111" s="118">
        <f t="shared" si="848"/>
        <v>-3.3238023399999999E-5</v>
      </c>
      <c r="AI2111" s="69">
        <v>-29.324007000000002</v>
      </c>
      <c r="AJ2111" s="69">
        <v>-29.318788000000001</v>
      </c>
      <c r="AK2111" s="69">
        <v>-3.4490742E-3</v>
      </c>
      <c r="AL2111" s="69">
        <v>0</v>
      </c>
      <c r="AM2111" s="69">
        <v>0</v>
      </c>
      <c r="AN2111" s="69">
        <v>-8.2835916999999995E-4</v>
      </c>
      <c r="AO2111" s="69">
        <v>-9.4115338000000002E-4</v>
      </c>
      <c r="AQ2111" s="116">
        <v>-1.7363908000000001E-2</v>
      </c>
      <c r="AR2111" s="116">
        <v>-1.518886E-2</v>
      </c>
      <c r="AS2111" s="116">
        <v>-5.1170529999999999E-4</v>
      </c>
      <c r="AT2111" s="116">
        <v>-1.6633424999999999E-3</v>
      </c>
      <c r="AU2111" s="150">
        <f t="shared" si="849"/>
        <v>-9.1060310575519991E-7</v>
      </c>
      <c r="AV2111" s="150">
        <f t="shared" si="850"/>
        <v>-1.8924012218717702E-9</v>
      </c>
      <c r="AW2111" s="163">
        <f t="shared" si="851"/>
        <v>-0.23296113917345002</v>
      </c>
      <c r="AX2111" s="196">
        <v>-4.7494920000000001E-7</v>
      </c>
      <c r="AY2111" s="196">
        <v>-1.4330599E-9</v>
      </c>
      <c r="AZ2111" s="196">
        <v>-3.9152250000000001E-14</v>
      </c>
      <c r="BA2111" s="108">
        <v>0</v>
      </c>
      <c r="BB2111" s="108">
        <v>0</v>
      </c>
      <c r="BC2111" s="196">
        <v>3.2655008000000002E-10</v>
      </c>
      <c r="BD2111" s="196">
        <v>-4.3594451000000003E-7</v>
      </c>
      <c r="BE2111" s="196">
        <v>4.3932784000000002E-11</v>
      </c>
      <c r="BF2111" s="196">
        <v>-5.0322046000000003E-10</v>
      </c>
      <c r="BG2111" s="108">
        <v>0</v>
      </c>
      <c r="BH2111" s="108">
        <v>0</v>
      </c>
      <c r="BI2111" s="196">
        <v>-1.3052129E-14</v>
      </c>
      <c r="BJ2111" s="196">
        <v>-1.2037988E-15</v>
      </c>
      <c r="BK2111" s="196">
        <v>-2.3769397E-16</v>
      </c>
      <c r="BL2111" s="196">
        <v>-1.4384542E-12</v>
      </c>
      <c r="BM2111" s="196">
        <v>-3.4507380999999999E-11</v>
      </c>
      <c r="BN2111" s="108">
        <v>0</v>
      </c>
      <c r="BO2111" s="196">
        <v>-4.5917345000000002E-7</v>
      </c>
      <c r="BP2111" s="108">
        <v>-0.23296068</v>
      </c>
      <c r="BQ2111" s="108">
        <v>0</v>
      </c>
      <c r="BR2111" s="108">
        <v>0</v>
      </c>
      <c r="BS2111" s="108">
        <v>0</v>
      </c>
      <c r="BU2111" s="172">
        <v>-5.4182194999999997E-5</v>
      </c>
      <c r="BV2111" s="172">
        <v>-3.3528466999999999E-6</v>
      </c>
      <c r="BW2111" s="172">
        <v>-1.4252151E-5</v>
      </c>
      <c r="BX2111" s="172">
        <v>-2.3973475000000002E-8</v>
      </c>
      <c r="BY2111" s="172">
        <v>-3.2392506999999999E-6</v>
      </c>
      <c r="BZ2111" s="172">
        <v>2.2909584E-7</v>
      </c>
      <c r="CA2111" s="69">
        <v>0</v>
      </c>
      <c r="CB2111" s="172">
        <v>3.4771818999999999E-7</v>
      </c>
      <c r="CC2111" s="172">
        <v>-1.0196394000000001E-8</v>
      </c>
      <c r="CD2111" s="172">
        <v>-2.4254535999999999E-8</v>
      </c>
      <c r="CE2111" s="69">
        <v>0</v>
      </c>
      <c r="CF2111" s="69">
        <v>0</v>
      </c>
      <c r="CG2111" s="69">
        <v>0</v>
      </c>
      <c r="CH2111" s="172">
        <v>2.0251373E-8</v>
      </c>
      <c r="CI2111" s="172">
        <v>-3.3876588000000001E-5</v>
      </c>
      <c r="CJ2111" s="172">
        <v>-7.7055748E-17</v>
      </c>
      <c r="CK2111" s="69">
        <v>0</v>
      </c>
      <c r="CM2111" s="198">
        <v>0</v>
      </c>
      <c r="CN2111" s="198">
        <v>-0.51064275999999997</v>
      </c>
      <c r="CO2111" s="198">
        <v>6.5492880000000003E-3</v>
      </c>
      <c r="CP2111" s="198">
        <v>-2.2414255000000002E-3</v>
      </c>
      <c r="CQ2111" s="197">
        <v>-6.0935493999999997E-12</v>
      </c>
      <c r="CR2111" s="197">
        <v>-7.3798533000000003E-10</v>
      </c>
      <c r="CS2111" s="198">
        <v>-1.5934375000000001E-4</v>
      </c>
      <c r="CT2111" s="198">
        <v>-1.0084787E-3</v>
      </c>
      <c r="CU2111" s="198">
        <v>0</v>
      </c>
      <c r="CV2111" s="197">
        <v>8.0566991999999994E-5</v>
      </c>
    </row>
    <row r="2112" spans="1:100" ht="14.4">
      <c r="A2112" t="s">
        <v>972</v>
      </c>
      <c r="B2112" s="85" t="s">
        <v>947</v>
      </c>
      <c r="C2112" s="113" t="str">
        <f t="shared" si="856"/>
        <v>F.030.01.120</v>
      </c>
      <c r="D2112" s="9" t="s">
        <v>130</v>
      </c>
      <c r="E2112" s="112" t="s">
        <v>362</v>
      </c>
      <c r="F2112" s="115" t="str">
        <f t="shared" si="857"/>
        <v>PUR (Polyurethane) co-firing in electrical power plant</v>
      </c>
      <c r="G2112" s="143">
        <f t="shared" si="858"/>
        <v>-9.6008373333333327E-2</v>
      </c>
      <c r="I2112" s="118">
        <f t="shared" si="859"/>
        <v>-4.4255167645090007E-2</v>
      </c>
      <c r="K2112" s="161">
        <f t="shared" si="860"/>
        <v>6.17237428E-4</v>
      </c>
      <c r="L2112" s="161">
        <f t="shared" si="861"/>
        <v>-3.0429458276190004E-2</v>
      </c>
      <c r="M2112" s="162">
        <f t="shared" si="862"/>
        <v>-4.1690796900000004E-5</v>
      </c>
      <c r="N2112" s="161">
        <v>-1.4401255999999999E-2</v>
      </c>
      <c r="O2112" s="132">
        <v>-3.1596653000000002E-2</v>
      </c>
      <c r="P2112" s="132">
        <v>1.4188476E-3</v>
      </c>
      <c r="Q2112" s="132">
        <v>1.0852349999999999E-3</v>
      </c>
      <c r="R2112" s="132">
        <v>-4.2959035E-4</v>
      </c>
      <c r="S2112" s="164">
        <v>-8.2893019999999992E-6</v>
      </c>
      <c r="T2112" s="164">
        <v>-3.011792E-5</v>
      </c>
      <c r="U2112" s="132">
        <v>-2.5145955000000002E-4</v>
      </c>
      <c r="V2112" s="164">
        <v>-6.8648109000000001E-6</v>
      </c>
      <c r="W2112" s="132">
        <v>0</v>
      </c>
      <c r="X2112" s="164">
        <v>-3.4825986000000003E-5</v>
      </c>
      <c r="Y2112" s="164">
        <v>-1.9332618999999999E-7</v>
      </c>
      <c r="Z2112" s="132">
        <v>0</v>
      </c>
      <c r="AA2112" s="132">
        <v>0</v>
      </c>
      <c r="AC2112" s="118">
        <f t="shared" si="844"/>
        <v>-1.4401255999999999E-2</v>
      </c>
      <c r="AD2112" s="118">
        <f t="shared" si="845"/>
        <v>-2.9812027522000004E-2</v>
      </c>
      <c r="AE2112" s="118">
        <f t="shared" si="846"/>
        <v>-3.0429264950000003E-2</v>
      </c>
      <c r="AF2112" s="118">
        <f t="shared" si="847"/>
        <v>-3.0429458276190004E-2</v>
      </c>
      <c r="AG2112" s="118">
        <f t="shared" si="848"/>
        <v>-4.1690796900000004E-5</v>
      </c>
      <c r="AI2112" s="69">
        <v>-36.781404999999999</v>
      </c>
      <c r="AJ2112" s="69">
        <v>-36.774858999999999</v>
      </c>
      <c r="AK2112" s="69">
        <v>-4.3262094000000003E-3</v>
      </c>
      <c r="AL2112" s="69">
        <v>0</v>
      </c>
      <c r="AM2112" s="69">
        <v>0</v>
      </c>
      <c r="AN2112" s="69">
        <v>-1.0390194999999999E-3</v>
      </c>
      <c r="AO2112" s="69">
        <v>-1.1804984E-3</v>
      </c>
      <c r="AQ2112" s="116">
        <v>-1.3051511E-2</v>
      </c>
      <c r="AR2112" s="116">
        <v>-1.073051E-2</v>
      </c>
      <c r="AS2112" s="116">
        <v>-2.3465376999999999E-4</v>
      </c>
      <c r="AT2112" s="116">
        <v>-2.0863478E-3</v>
      </c>
      <c r="AU2112" s="150">
        <f t="shared" si="849"/>
        <v>-6.4331593353299997E-7</v>
      </c>
      <c r="AV2112" s="150">
        <f t="shared" si="850"/>
        <v>-8.6780242217880993E-10</v>
      </c>
      <c r="AW2112" s="163">
        <f t="shared" si="851"/>
        <v>-0.292205565946</v>
      </c>
      <c r="AX2112" s="196">
        <v>-8.9853693000000003E-8</v>
      </c>
      <c r="AY2112" s="196">
        <v>-2.7113985000000001E-10</v>
      </c>
      <c r="AZ2112" s="196">
        <v>-7.4066795E-15</v>
      </c>
      <c r="BA2112" s="108">
        <v>0</v>
      </c>
      <c r="BB2112" s="108">
        <v>0</v>
      </c>
      <c r="BC2112" s="196">
        <v>3.1851669999999998E-10</v>
      </c>
      <c r="BD2112" s="196">
        <v>-5.5373567E-7</v>
      </c>
      <c r="BE2112" s="196">
        <v>4.2194224000000001E-11</v>
      </c>
      <c r="BF2112" s="196">
        <v>-6.3883120999999997E-10</v>
      </c>
      <c r="BG2112" s="108">
        <v>0</v>
      </c>
      <c r="BH2112" s="108">
        <v>0</v>
      </c>
      <c r="BI2112" s="196">
        <v>-1.637142E-14</v>
      </c>
      <c r="BJ2112" s="196">
        <v>-1.5099372999999999E-15</v>
      </c>
      <c r="BK2112" s="196">
        <v>-2.9814200999999998E-16</v>
      </c>
      <c r="BL2112" s="196">
        <v>-1.804268E-12</v>
      </c>
      <c r="BM2112" s="196">
        <v>-4.3282964999999997E-11</v>
      </c>
      <c r="BN2112" s="108">
        <v>0</v>
      </c>
      <c r="BO2112" s="196">
        <v>-5.7594599999999996E-7</v>
      </c>
      <c r="BP2112" s="108">
        <v>-0.29220499</v>
      </c>
      <c r="BQ2112" s="108">
        <v>0</v>
      </c>
      <c r="BR2112" s="108">
        <v>0</v>
      </c>
      <c r="BS2112" s="108">
        <v>0</v>
      </c>
      <c r="BU2112" s="172">
        <v>-5.3133912999999998E-5</v>
      </c>
      <c r="BV2112" s="172">
        <v>-4.2881446999999996E-6</v>
      </c>
      <c r="BW2112" s="172">
        <v>-2.6769683000000002E-6</v>
      </c>
      <c r="BX2112" s="172">
        <v>-3.0070176999999997E-8</v>
      </c>
      <c r="BY2112" s="172">
        <v>-4.0871255999999999E-6</v>
      </c>
      <c r="BZ2112" s="172">
        <v>2.2839479999999999E-7</v>
      </c>
      <c r="CA2112" s="69">
        <v>0</v>
      </c>
      <c r="CB2112" s="172">
        <v>3.4665415000000002E-7</v>
      </c>
      <c r="CC2112" s="172">
        <v>-1.2789442E-8</v>
      </c>
      <c r="CD2112" s="172">
        <v>-3.0422714999999999E-8</v>
      </c>
      <c r="CE2112" s="69">
        <v>0</v>
      </c>
      <c r="CF2112" s="69">
        <v>0</v>
      </c>
      <c r="CG2112" s="69">
        <v>0</v>
      </c>
      <c r="CH2112" s="172">
        <v>-9.1686467000000005E-8</v>
      </c>
      <c r="CI2112" s="172">
        <v>-4.2491755000000002E-5</v>
      </c>
      <c r="CJ2112" s="172">
        <v>-9.6651821999999998E-17</v>
      </c>
      <c r="CK2112" s="69">
        <v>0</v>
      </c>
      <c r="CM2112" s="198">
        <v>0</v>
      </c>
      <c r="CN2112" s="198">
        <v>-9.5375191999999998E-2</v>
      </c>
      <c r="CO2112" s="198">
        <v>6.5288574999999996E-3</v>
      </c>
      <c r="CP2112" s="198">
        <v>-2.8815035999999999E-3</v>
      </c>
      <c r="CQ2112" s="197">
        <v>-7.6432021000000008E-12</v>
      </c>
      <c r="CR2112" s="197">
        <v>-9.2566263000000002E-10</v>
      </c>
      <c r="CS2112" s="198">
        <v>-2.0058936000000001E-4</v>
      </c>
      <c r="CT2112" s="198">
        <v>-1.2649453000000001E-3</v>
      </c>
      <c r="CU2112" s="198">
        <v>0</v>
      </c>
      <c r="CV2112" s="197">
        <v>8.0320451000000004E-5</v>
      </c>
    </row>
    <row r="2113" spans="1:100" ht="14.4">
      <c r="A2113" t="s">
        <v>973</v>
      </c>
      <c r="B2113" s="85" t="s">
        <v>947</v>
      </c>
      <c r="C2113" s="113" t="str">
        <f t="shared" si="856"/>
        <v>F.030.01.121</v>
      </c>
      <c r="D2113" s="9" t="s">
        <v>130</v>
      </c>
      <c r="E2113" s="112" t="s">
        <v>362</v>
      </c>
      <c r="F2113" s="115" t="str">
        <f t="shared" si="857"/>
        <v>PVC (Polyvinylchloride) co-firing in electrical power plant</v>
      </c>
      <c r="G2113" s="143">
        <f t="shared" si="858"/>
        <v>-0.26543459333333336</v>
      </c>
      <c r="I2113" s="118">
        <f t="shared" si="859"/>
        <v>-5.4417071642560003E-2</v>
      </c>
      <c r="K2113" s="161">
        <f t="shared" si="860"/>
        <v>1.9018563836000002E-3</v>
      </c>
      <c r="L2113" s="161">
        <f t="shared" si="861"/>
        <v>-1.647866724146E-2</v>
      </c>
      <c r="M2113" s="162">
        <f t="shared" si="862"/>
        <v>-2.50717847E-5</v>
      </c>
      <c r="N2113" s="161">
        <v>-3.9815189000000001E-2</v>
      </c>
      <c r="O2113" s="132">
        <v>-1.9001423999999999E-2</v>
      </c>
      <c r="P2113" s="132">
        <v>2.6740943999999998E-3</v>
      </c>
      <c r="Q2113" s="132">
        <v>2.1832636000000002E-3</v>
      </c>
      <c r="R2113" s="132">
        <v>-2.5834471000000001E-4</v>
      </c>
      <c r="S2113" s="164">
        <v>-4.9849754000000003E-6</v>
      </c>
      <c r="T2113" s="164">
        <v>-1.8077530999999999E-5</v>
      </c>
      <c r="U2113" s="132">
        <v>-1.5122137999999999E-4</v>
      </c>
      <c r="V2113" s="164">
        <v>-4.1283226999999997E-6</v>
      </c>
      <c r="W2113" s="132">
        <v>0</v>
      </c>
      <c r="X2113" s="164">
        <v>-2.0943462E-5</v>
      </c>
      <c r="Y2113" s="164">
        <v>-1.1626146E-7</v>
      </c>
      <c r="Z2113" s="132">
        <v>0</v>
      </c>
      <c r="AA2113" s="132">
        <v>0</v>
      </c>
      <c r="AC2113" s="118">
        <f t="shared" si="844"/>
        <v>-3.9815189000000001E-2</v>
      </c>
      <c r="AD2113" s="118">
        <f t="shared" si="845"/>
        <v>-1.4576694596399998E-2</v>
      </c>
      <c r="AE2113" s="118">
        <f t="shared" si="846"/>
        <v>-1.6478550979999999E-2</v>
      </c>
      <c r="AF2113" s="118">
        <f t="shared" si="847"/>
        <v>-1.647866724146E-2</v>
      </c>
      <c r="AG2113" s="118">
        <f t="shared" si="848"/>
        <v>-2.50717847E-5</v>
      </c>
      <c r="AI2113" s="69">
        <v>-22.119402000000001</v>
      </c>
      <c r="AJ2113" s="69">
        <v>-22.115465</v>
      </c>
      <c r="AK2113" s="69">
        <v>-2.6016722999999999E-3</v>
      </c>
      <c r="AL2113" s="69">
        <v>0</v>
      </c>
      <c r="AM2113" s="69">
        <v>0</v>
      </c>
      <c r="AN2113" s="69">
        <v>-6.2483988999999999E-4</v>
      </c>
      <c r="AO2113" s="69">
        <v>-7.0992172999999998E-4</v>
      </c>
      <c r="AQ2113" s="116">
        <v>-1.0914368000000001E-2</v>
      </c>
      <c r="AR2113" s="116">
        <v>-9.3754653999999996E-3</v>
      </c>
      <c r="AS2113" s="116">
        <v>-2.8422625999999999E-4</v>
      </c>
      <c r="AT2113" s="116">
        <v>-1.2546765000000001E-3</v>
      </c>
      <c r="AU2113" s="150">
        <f t="shared" si="849"/>
        <v>-5.6207825705490001E-7</v>
      </c>
      <c r="AV2113" s="150">
        <f t="shared" si="850"/>
        <v>-1.0511326327437E-9</v>
      </c>
      <c r="AW2113" s="163">
        <f t="shared" si="851"/>
        <v>-0.17572499635928002</v>
      </c>
      <c r="AX2113" s="196">
        <v>-2.4677909000000002E-7</v>
      </c>
      <c r="AY2113" s="196">
        <v>-7.4460987000000002E-10</v>
      </c>
      <c r="AZ2113" s="196">
        <v>-2.0343055000000001E-14</v>
      </c>
      <c r="BA2113" s="108">
        <v>0</v>
      </c>
      <c r="BB2113" s="108">
        <v>0</v>
      </c>
      <c r="BC2113" s="196">
        <v>4.2336726E-10</v>
      </c>
      <c r="BD2113" s="196">
        <v>-3.1569542000000001E-7</v>
      </c>
      <c r="BE2113" s="196">
        <v>5.8602492999999995E-11</v>
      </c>
      <c r="BF2113" s="196">
        <v>-3.6509398000000003E-10</v>
      </c>
      <c r="BG2113" s="108">
        <v>0</v>
      </c>
      <c r="BH2113" s="108">
        <v>0</v>
      </c>
      <c r="BI2113" s="196">
        <v>-9.8453558000000003E-15</v>
      </c>
      <c r="BJ2113" s="196">
        <v>-9.0803788000000005E-16</v>
      </c>
      <c r="BK2113" s="196">
        <v>-1.7929502000000001E-16</v>
      </c>
      <c r="BL2113" s="196">
        <v>-1.0850408999999999E-12</v>
      </c>
      <c r="BM2113" s="196">
        <v>-2.6029274000000001E-11</v>
      </c>
      <c r="BN2113" s="108">
        <v>0</v>
      </c>
      <c r="BO2113" s="196">
        <v>-3.4635928000000002E-7</v>
      </c>
      <c r="BP2113" s="108">
        <v>-0.17572465000000001</v>
      </c>
      <c r="BQ2113" s="108">
        <v>0</v>
      </c>
      <c r="BR2113" s="108">
        <v>0</v>
      </c>
      <c r="BS2113" s="108">
        <v>0</v>
      </c>
      <c r="BU2113" s="172">
        <v>-3.6814246000000003E-5</v>
      </c>
      <c r="BV2113" s="172">
        <v>-2.3722879999999998E-6</v>
      </c>
      <c r="BW2113" s="172">
        <v>-7.4010207000000001E-6</v>
      </c>
      <c r="BX2113" s="172">
        <v>-1.8083439999999999E-8</v>
      </c>
      <c r="BY2113" s="172">
        <v>-2.3976704000000001E-6</v>
      </c>
      <c r="BZ2113" s="172">
        <v>2.8469082E-7</v>
      </c>
      <c r="CA2113" s="69">
        <v>0</v>
      </c>
      <c r="CB2113" s="172">
        <v>4.3209940000000001E-7</v>
      </c>
      <c r="CC2113" s="172">
        <v>-7.6912450999999996E-9</v>
      </c>
      <c r="CD2113" s="172">
        <v>-1.8272539E-8</v>
      </c>
      <c r="CE2113" s="69">
        <v>0</v>
      </c>
      <c r="CF2113" s="69">
        <v>0</v>
      </c>
      <c r="CG2113" s="69">
        <v>0</v>
      </c>
      <c r="CH2113" s="172">
        <v>2.3745050000000001E-7</v>
      </c>
      <c r="CI2113" s="172">
        <v>-2.5553460999999999E-5</v>
      </c>
      <c r="CJ2113" s="172">
        <v>-5.8123947999999997E-17</v>
      </c>
      <c r="CK2113" s="69">
        <v>0</v>
      </c>
      <c r="CM2113" s="198">
        <v>0</v>
      </c>
      <c r="CN2113" s="198">
        <v>-0.26505381</v>
      </c>
      <c r="CO2113" s="198">
        <v>8.1621928000000007E-3</v>
      </c>
      <c r="CP2113" s="198">
        <v>-1.5577907999999999E-3</v>
      </c>
      <c r="CQ2113" s="197">
        <v>-4.5964273999999997E-12</v>
      </c>
      <c r="CR2113" s="197">
        <v>-5.5666996999999997E-10</v>
      </c>
      <c r="CS2113" s="198">
        <v>-1.1882304E-4</v>
      </c>
      <c r="CT2113" s="198">
        <v>-7.6070593000000005E-4</v>
      </c>
      <c r="CU2113" s="198">
        <v>0</v>
      </c>
      <c r="CV2113" s="198">
        <v>1.0011829E-4</v>
      </c>
    </row>
    <row r="2114" spans="1:100" ht="14.4">
      <c r="A2114" t="s">
        <v>974</v>
      </c>
      <c r="B2114" s="85" t="s">
        <v>947</v>
      </c>
      <c r="C2114" s="113" t="str">
        <f t="shared" si="856"/>
        <v>F.030.01.122</v>
      </c>
      <c r="D2114" s="9" t="s">
        <v>130</v>
      </c>
      <c r="E2114" s="112" t="s">
        <v>362</v>
      </c>
      <c r="F2114" s="115" t="str">
        <f t="shared" si="857"/>
        <v>PVDC (Polyvinyliden chloride) co-firing in electrical power plant</v>
      </c>
      <c r="G2114" s="143">
        <f t="shared" si="858"/>
        <v>-8.568684E-2</v>
      </c>
      <c r="I2114" s="118">
        <f t="shared" si="859"/>
        <v>-2.1555240462422E-2</v>
      </c>
      <c r="K2114" s="161">
        <f t="shared" si="860"/>
        <v>1.1190346373E-3</v>
      </c>
      <c r="L2114" s="161">
        <f t="shared" si="861"/>
        <v>-9.8063492965220003E-3</v>
      </c>
      <c r="M2114" s="162">
        <f t="shared" si="862"/>
        <v>-1.4899803200000001E-5</v>
      </c>
      <c r="N2114" s="161">
        <v>-1.2853026E-2</v>
      </c>
      <c r="O2114" s="132">
        <v>-1.1292274999999999E-2</v>
      </c>
      <c r="P2114" s="132">
        <v>1.5758635E-3</v>
      </c>
      <c r="Q2114" s="132">
        <v>1.2862914999999999E-3</v>
      </c>
      <c r="R2114" s="132">
        <v>-1.5353057E-4</v>
      </c>
      <c r="S2114" s="164">
        <v>-2.9624997000000002E-6</v>
      </c>
      <c r="T2114" s="164">
        <v>-1.0763792999999999E-5</v>
      </c>
      <c r="U2114" s="164">
        <v>-8.9868704000000007E-5</v>
      </c>
      <c r="V2114" s="164">
        <v>-2.4534031999999998E-6</v>
      </c>
      <c r="W2114" s="132">
        <v>0</v>
      </c>
      <c r="X2114" s="164">
        <v>-1.24464E-5</v>
      </c>
      <c r="Y2114" s="164">
        <v>-6.9092521999999995E-8</v>
      </c>
      <c r="Z2114" s="132">
        <v>0</v>
      </c>
      <c r="AA2114" s="132">
        <v>0</v>
      </c>
      <c r="AC2114" s="118">
        <f t="shared" si="844"/>
        <v>-1.2853026E-2</v>
      </c>
      <c r="AD2114" s="118">
        <f t="shared" si="845"/>
        <v>-8.6872455666999991E-3</v>
      </c>
      <c r="AE2114" s="118">
        <f t="shared" si="846"/>
        <v>-9.8062802039999997E-3</v>
      </c>
      <c r="AF2114" s="118">
        <f t="shared" si="847"/>
        <v>-9.8063492965220003E-3</v>
      </c>
      <c r="AG2114" s="118">
        <f t="shared" si="848"/>
        <v>-1.4899803200000001E-5</v>
      </c>
      <c r="AI2114" s="69">
        <v>-13.145244</v>
      </c>
      <c r="AJ2114" s="69">
        <v>-13.142905000000001</v>
      </c>
      <c r="AK2114" s="69">
        <v>-1.5461367000000001E-3</v>
      </c>
      <c r="AL2114" s="69">
        <v>0</v>
      </c>
      <c r="AM2114" s="69">
        <v>0</v>
      </c>
      <c r="AN2114" s="69">
        <v>-3.7133342000000001E-4</v>
      </c>
      <c r="AO2114" s="69">
        <v>-4.2189634E-4</v>
      </c>
      <c r="AQ2114" s="116">
        <v>-5.3187570999999999E-3</v>
      </c>
      <c r="AR2114" s="116">
        <v>-4.4585099999999997E-3</v>
      </c>
      <c r="AS2114" s="116">
        <v>-1.1461074E-4</v>
      </c>
      <c r="AT2114" s="116">
        <v>-7.4563631E-4</v>
      </c>
      <c r="AU2114" s="150">
        <f t="shared" si="849"/>
        <v>-2.6729675875031005E-7</v>
      </c>
      <c r="AV2114" s="150">
        <f t="shared" si="850"/>
        <v>-4.2385628935610998E-10</v>
      </c>
      <c r="AW2114" s="163">
        <f t="shared" si="851"/>
        <v>-0.10443085583637</v>
      </c>
      <c r="AX2114" s="196">
        <v>-7.9788261000000007E-8</v>
      </c>
      <c r="AY2114" s="196">
        <v>-2.4075101000000002E-10</v>
      </c>
      <c r="AZ2114" s="196">
        <v>-6.5772154000000001E-15</v>
      </c>
      <c r="BA2114" s="108">
        <v>0</v>
      </c>
      <c r="BB2114" s="108">
        <v>0</v>
      </c>
      <c r="BC2114" s="196">
        <v>2.4742589999999998E-10</v>
      </c>
      <c r="BD2114" s="196">
        <v>-1.8773981000000001E-7</v>
      </c>
      <c r="BE2114" s="196">
        <v>3.4017455E-11</v>
      </c>
      <c r="BF2114" s="196">
        <v>-2.1710966E-10</v>
      </c>
      <c r="BG2114" s="108">
        <v>0</v>
      </c>
      <c r="BH2114" s="108">
        <v>0</v>
      </c>
      <c r="BI2114" s="196">
        <v>-5.8509543000000002E-15</v>
      </c>
      <c r="BJ2114" s="196">
        <v>-5.3963394000000003E-16</v>
      </c>
      <c r="BK2114" s="196">
        <v>-1.0655247E-16</v>
      </c>
      <c r="BL2114" s="196">
        <v>-6.4482431000000002E-13</v>
      </c>
      <c r="BM2114" s="196">
        <v>-1.5468826E-11</v>
      </c>
      <c r="BN2114" s="108">
        <v>0</v>
      </c>
      <c r="BO2114" s="196">
        <v>-2.0583637000000001E-7</v>
      </c>
      <c r="BP2114" s="108">
        <v>-0.10443065</v>
      </c>
      <c r="BQ2114" s="108">
        <v>0</v>
      </c>
      <c r="BR2114" s="108">
        <v>0</v>
      </c>
      <c r="BS2114" s="108">
        <v>0</v>
      </c>
      <c r="BU2114" s="172">
        <v>-1.9875851E-5</v>
      </c>
      <c r="BV2114" s="172">
        <v>-1.4113266000000001E-6</v>
      </c>
      <c r="BW2114" s="172">
        <v>-2.3891764999999998E-6</v>
      </c>
      <c r="BX2114" s="172">
        <v>-1.074673E-8</v>
      </c>
      <c r="BY2114" s="172">
        <v>-1.4253416000000001E-6</v>
      </c>
      <c r="BZ2114" s="172">
        <v>1.6811045000000001E-7</v>
      </c>
      <c r="CA2114" s="69">
        <v>0</v>
      </c>
      <c r="CB2114" s="172">
        <v>2.5515547999999998E-7</v>
      </c>
      <c r="CC2114" s="172">
        <v>-4.5707970999999999E-9</v>
      </c>
      <c r="CD2114" s="172">
        <v>-1.0872723E-8</v>
      </c>
      <c r="CE2114" s="69">
        <v>0</v>
      </c>
      <c r="CF2114" s="69">
        <v>0</v>
      </c>
      <c r="CG2114" s="69">
        <v>0</v>
      </c>
      <c r="CH2114" s="172">
        <v>1.3897424999999999E-7</v>
      </c>
      <c r="CI2114" s="172">
        <v>-1.5186056999999999E-5</v>
      </c>
      <c r="CJ2114" s="172">
        <v>-3.4542231999999998E-17</v>
      </c>
      <c r="CK2114" s="69">
        <v>0</v>
      </c>
      <c r="CM2114" s="198">
        <v>0</v>
      </c>
      <c r="CN2114" s="198">
        <v>-8.5460549999999996E-2</v>
      </c>
      <c r="CO2114" s="198">
        <v>4.8062968999999997E-3</v>
      </c>
      <c r="CP2114" s="198">
        <v>-9.2705282999999998E-4</v>
      </c>
      <c r="CQ2114" s="197">
        <v>-2.7315910999999999E-12</v>
      </c>
      <c r="CR2114" s="197">
        <v>-3.3082101E-10</v>
      </c>
      <c r="CS2114" s="197">
        <v>-7.0628041999999997E-5</v>
      </c>
      <c r="CT2114" s="198">
        <v>-4.5207667000000002E-4</v>
      </c>
      <c r="CU2114" s="198">
        <v>0</v>
      </c>
      <c r="CV2114" s="197">
        <v>5.9120029000000002E-5</v>
      </c>
    </row>
    <row r="2115" spans="1:100" ht="14.4">
      <c r="A2115" t="s">
        <v>975</v>
      </c>
      <c r="B2115" s="85" t="s">
        <v>947</v>
      </c>
      <c r="C2115" s="113" t="str">
        <f t="shared" si="856"/>
        <v>F.030.01.123</v>
      </c>
      <c r="D2115" s="9" t="s">
        <v>130</v>
      </c>
      <c r="E2115" s="112" t="s">
        <v>362</v>
      </c>
      <c r="F2115" s="115" t="str">
        <f t="shared" si="857"/>
        <v>Starch PBS 50%-50% (Polybutylene succinate) co-firing in electrical power plant</v>
      </c>
      <c r="G2115" s="143">
        <f t="shared" si="858"/>
        <v>-1.5413998</v>
      </c>
      <c r="I2115" s="118">
        <f t="shared" si="859"/>
        <v>-0.24455797165884</v>
      </c>
      <c r="K2115" s="161">
        <f t="shared" si="860"/>
        <v>1.7888440136E-3</v>
      </c>
      <c r="L2115" s="161">
        <f t="shared" si="861"/>
        <v>-1.5113779630539999E-2</v>
      </c>
      <c r="M2115" s="162">
        <f t="shared" si="862"/>
        <v>-2.3066041900000002E-5</v>
      </c>
      <c r="N2115" s="161">
        <v>-0.23120996999999999</v>
      </c>
      <c r="O2115" s="132">
        <v>-1.748131E-2</v>
      </c>
      <c r="P2115" s="132">
        <v>2.5067610000000001E-3</v>
      </c>
      <c r="Q2115" s="132">
        <v>2.0477705000000001E-3</v>
      </c>
      <c r="R2115" s="132">
        <v>-2.3767712999999999E-4</v>
      </c>
      <c r="S2115" s="164">
        <v>-4.5861774000000004E-6</v>
      </c>
      <c r="T2115" s="164">
        <v>-1.6663178999999999E-5</v>
      </c>
      <c r="U2115" s="132">
        <v>-1.3912367000000001E-4</v>
      </c>
      <c r="V2115" s="164">
        <v>-3.7980569E-6</v>
      </c>
      <c r="W2115" s="132">
        <v>0</v>
      </c>
      <c r="X2115" s="164">
        <v>-1.9267985000000001E-5</v>
      </c>
      <c r="Y2115" s="164">
        <v>-1.0696054E-7</v>
      </c>
      <c r="Z2115" s="132">
        <v>0</v>
      </c>
      <c r="AA2115" s="132">
        <v>0</v>
      </c>
      <c r="AC2115" s="118">
        <f t="shared" si="844"/>
        <v>-0.23120996999999999</v>
      </c>
      <c r="AD2115" s="118">
        <f t="shared" si="845"/>
        <v>-1.3324828656400001E-2</v>
      </c>
      <c r="AE2115" s="118">
        <f t="shared" si="846"/>
        <v>-1.511367267E-2</v>
      </c>
      <c r="AF2115" s="118">
        <f t="shared" si="847"/>
        <v>-1.5113779630540001E-2</v>
      </c>
      <c r="AG2115" s="118">
        <f t="shared" si="848"/>
        <v>-2.3066041900000002E-5</v>
      </c>
      <c r="AI2115" s="69">
        <v>-20.349848999999999</v>
      </c>
      <c r="AJ2115" s="69">
        <v>-20.346228</v>
      </c>
      <c r="AK2115" s="69">
        <v>-2.3935384999999999E-3</v>
      </c>
      <c r="AL2115" s="69">
        <v>0</v>
      </c>
      <c r="AM2115" s="69">
        <v>0</v>
      </c>
      <c r="AN2115" s="69">
        <v>-5.7485269999999996E-4</v>
      </c>
      <c r="AO2115" s="69">
        <v>-6.5312799000000004E-4</v>
      </c>
      <c r="AQ2115" s="116">
        <v>-3.1095257000000001E-2</v>
      </c>
      <c r="AR2115" s="116">
        <v>-2.8697418999999998E-2</v>
      </c>
      <c r="AS2115" s="116">
        <v>-1.2435358000000001E-3</v>
      </c>
      <c r="AT2115" s="116">
        <v>-1.1543024E-3</v>
      </c>
      <c r="AU2115" s="150">
        <f t="shared" si="849"/>
        <v>-1.7204688108396299E-6</v>
      </c>
      <c r="AV2115" s="150">
        <f t="shared" si="850"/>
        <v>-4.5988748434835706E-9</v>
      </c>
      <c r="AW2115" s="163">
        <f t="shared" si="851"/>
        <v>-0.16166699865054002</v>
      </c>
      <c r="AX2115" s="196">
        <v>-1.4308384000000001E-6</v>
      </c>
      <c r="AY2115" s="196">
        <v>-4.3172011000000003E-9</v>
      </c>
      <c r="AZ2115" s="196">
        <v>-1.1795141E-13</v>
      </c>
      <c r="BA2115" s="108">
        <v>0</v>
      </c>
      <c r="BB2115" s="108">
        <v>0</v>
      </c>
      <c r="BC2115" s="196">
        <v>3.9143433000000002E-10</v>
      </c>
      <c r="BD2115" s="196">
        <v>-2.8999690000000001E-7</v>
      </c>
      <c r="BE2115" s="196">
        <v>5.3852406E-11</v>
      </c>
      <c r="BF2115" s="196">
        <v>-3.3539813999999999E-10</v>
      </c>
      <c r="BG2115" s="108">
        <v>0</v>
      </c>
      <c r="BH2115" s="108">
        <v>0</v>
      </c>
      <c r="BI2115" s="196">
        <v>-9.0577273000000003E-15</v>
      </c>
      <c r="BJ2115" s="196">
        <v>-8.3539484999999997E-16</v>
      </c>
      <c r="BK2115" s="196">
        <v>-1.6495141999999999E-16</v>
      </c>
      <c r="BL2115" s="196">
        <v>-9.9823763000000008E-13</v>
      </c>
      <c r="BM2115" s="196">
        <v>-2.3946932000000002E-11</v>
      </c>
      <c r="BN2115" s="108">
        <v>0</v>
      </c>
      <c r="BO2115" s="196">
        <v>-3.1865054000000001E-7</v>
      </c>
      <c r="BP2115" s="108">
        <v>-0.16166668000000001</v>
      </c>
      <c r="BQ2115" s="108">
        <v>0</v>
      </c>
      <c r="BR2115" s="108">
        <v>0</v>
      </c>
      <c r="BS2115" s="108">
        <v>0</v>
      </c>
      <c r="BU2115" s="172">
        <v>-7.0014700000000006E-5</v>
      </c>
      <c r="BV2115" s="172">
        <v>-2.1772209000000001E-6</v>
      </c>
      <c r="BW2115" s="172">
        <v>-4.2978317000000001E-5</v>
      </c>
      <c r="BX2115" s="172">
        <v>-1.6636765E-8</v>
      </c>
      <c r="BY2115" s="172">
        <v>-2.2043157E-6</v>
      </c>
      <c r="BZ2115" s="172">
        <v>2.6568590999999998E-7</v>
      </c>
      <c r="CA2115" s="69">
        <v>0</v>
      </c>
      <c r="CB2115" s="172">
        <v>4.0325403000000002E-7</v>
      </c>
      <c r="CC2115" s="172">
        <v>-7.0759455E-9</v>
      </c>
      <c r="CD2115" s="172">
        <v>-1.6831811000000001E-8</v>
      </c>
      <c r="CE2115" s="69">
        <v>0</v>
      </c>
      <c r="CF2115" s="69">
        <v>0</v>
      </c>
      <c r="CG2115" s="69">
        <v>0</v>
      </c>
      <c r="CH2115" s="172">
        <v>2.2594163999999999E-7</v>
      </c>
      <c r="CI2115" s="172">
        <v>-2.3509184000000001E-5</v>
      </c>
      <c r="CJ2115" s="172">
        <v>-5.3474032E-17</v>
      </c>
      <c r="CK2115" s="69">
        <v>0</v>
      </c>
      <c r="CM2115" s="198">
        <v>0</v>
      </c>
      <c r="CN2115" s="198">
        <v>-1.5410495</v>
      </c>
      <c r="CO2115" s="198">
        <v>7.5960124000000002E-3</v>
      </c>
      <c r="CP2115" s="198">
        <v>-1.4286875000000001E-3</v>
      </c>
      <c r="CQ2115" s="197">
        <v>-4.2287131999999999E-12</v>
      </c>
      <c r="CR2115" s="197">
        <v>-5.1213637000000001E-10</v>
      </c>
      <c r="CS2115" s="198">
        <v>-1.0927098E-4</v>
      </c>
      <c r="CT2115" s="198">
        <v>-6.9984946000000001E-4</v>
      </c>
      <c r="CU2115" s="198">
        <v>0</v>
      </c>
      <c r="CV2115" s="197">
        <v>9.3434755000000006E-5</v>
      </c>
    </row>
    <row r="2116" spans="1:100" ht="14.4">
      <c r="A2116" t="s">
        <v>1175</v>
      </c>
      <c r="B2116" s="85" t="s">
        <v>947</v>
      </c>
      <c r="C2116" s="113" t="str">
        <f t="shared" si="856"/>
        <v>F.030.01.124</v>
      </c>
      <c r="D2116" s="9" t="s">
        <v>130</v>
      </c>
      <c r="E2116" s="112" t="s">
        <v>362</v>
      </c>
      <c r="F2116" s="115" t="str">
        <f t="shared" si="857"/>
        <v>PBS (Polybutylene succinate) co-firing in electrical power plant</v>
      </c>
      <c r="G2116" s="143">
        <f t="shared" si="858"/>
        <v>-2.5562344666666665</v>
      </c>
      <c r="I2116" s="118">
        <f t="shared" si="859"/>
        <v>-0.40568365900805997</v>
      </c>
      <c r="K2116" s="161">
        <f t="shared" si="860"/>
        <v>2.9152755737E-3</v>
      </c>
      <c r="L2116" s="161">
        <f t="shared" si="861"/>
        <v>-2.5125512201759997E-2</v>
      </c>
      <c r="M2116" s="162">
        <f t="shared" si="862"/>
        <v>-3.8252379999999998E-5</v>
      </c>
      <c r="N2116" s="161">
        <v>-0.38343516999999999</v>
      </c>
      <c r="O2116" s="132">
        <v>-2.8990742999999999E-2</v>
      </c>
      <c r="P2116" s="132">
        <v>4.0961288000000004E-3</v>
      </c>
      <c r="Q2116" s="132">
        <v>3.3446754000000002E-3</v>
      </c>
      <c r="R2116" s="132">
        <v>-3.9416020999999998E-4</v>
      </c>
      <c r="S2116" s="164">
        <v>-7.6056482999999999E-6</v>
      </c>
      <c r="T2116" s="164">
        <v>-2.7633967999999999E-5</v>
      </c>
      <c r="U2116" s="132">
        <v>-2.3072062E-4</v>
      </c>
      <c r="V2116" s="164">
        <v>-6.2986409999999998E-6</v>
      </c>
      <c r="W2116" s="132">
        <v>0</v>
      </c>
      <c r="X2116" s="164">
        <v>-3.1953738999999999E-5</v>
      </c>
      <c r="Y2116" s="164">
        <v>-1.7738176E-7</v>
      </c>
      <c r="Z2116" s="132">
        <v>0</v>
      </c>
      <c r="AA2116" s="132">
        <v>0</v>
      </c>
      <c r="AC2116" s="118">
        <f t="shared" si="844"/>
        <v>-0.38343516999999999</v>
      </c>
      <c r="AD2116" s="118">
        <f t="shared" si="845"/>
        <v>-2.2210059246299999E-2</v>
      </c>
      <c r="AE2116" s="118">
        <f t="shared" si="846"/>
        <v>-2.5125334819999998E-2</v>
      </c>
      <c r="AF2116" s="118">
        <f t="shared" si="847"/>
        <v>-2.5125512201759997E-2</v>
      </c>
      <c r="AG2116" s="118">
        <f t="shared" si="848"/>
        <v>-3.8252379999999998E-5</v>
      </c>
      <c r="AI2116" s="69">
        <v>-33.747886999999999</v>
      </c>
      <c r="AJ2116" s="69">
        <v>-33.741880999999999</v>
      </c>
      <c r="AK2116" s="69">
        <v>-3.9694086E-3</v>
      </c>
      <c r="AL2116" s="69">
        <v>0</v>
      </c>
      <c r="AM2116" s="69">
        <v>0</v>
      </c>
      <c r="AN2116" s="69">
        <v>-9.5332714E-4</v>
      </c>
      <c r="AO2116" s="69">
        <v>-1.0831377000000001E-3</v>
      </c>
      <c r="AQ2116" s="116">
        <v>-5.1578183E-2</v>
      </c>
      <c r="AR2116" s="116">
        <v>-4.7601178000000001E-2</v>
      </c>
      <c r="AS2116" s="116">
        <v>-2.0627266000000002E-3</v>
      </c>
      <c r="AT2116" s="116">
        <v>-1.9142778000000001E-3</v>
      </c>
      <c r="AU2116" s="150">
        <f t="shared" si="849"/>
        <v>-2.8537876402784E-6</v>
      </c>
      <c r="AV2116" s="150">
        <f t="shared" si="850"/>
        <v>-7.62842689901938E-9</v>
      </c>
      <c r="AW2116" s="163">
        <f t="shared" si="851"/>
        <v>-0.26810613844530001</v>
      </c>
      <c r="AX2116" s="196">
        <v>-2.3728809999999999E-6</v>
      </c>
      <c r="AY2116" s="196">
        <v>-7.1595819E-9</v>
      </c>
      <c r="AZ2116" s="196">
        <v>-1.9560885999999999E-13</v>
      </c>
      <c r="BA2116" s="108">
        <v>0</v>
      </c>
      <c r="BB2116" s="108">
        <v>0</v>
      </c>
      <c r="BC2116" s="196">
        <v>6.4151841999999997E-10</v>
      </c>
      <c r="BD2116" s="196">
        <v>-4.8150679000000003E-7</v>
      </c>
      <c r="BE2116" s="196">
        <v>8.8226350000000002E-11</v>
      </c>
      <c r="BF2116" s="196">
        <v>-5.5685906000000003E-10</v>
      </c>
      <c r="BG2116" s="108">
        <v>0</v>
      </c>
      <c r="BH2116" s="108">
        <v>0</v>
      </c>
      <c r="BI2116" s="196">
        <v>-1.50212E-14</v>
      </c>
      <c r="BJ2116" s="196">
        <v>-1.3854064E-15</v>
      </c>
      <c r="BK2116" s="196">
        <v>-2.7355297999999998E-16</v>
      </c>
      <c r="BL2116" s="196">
        <v>-1.6554624000000001E-12</v>
      </c>
      <c r="BM2116" s="196">
        <v>-3.9713235999999998E-11</v>
      </c>
      <c r="BN2116" s="108">
        <v>0</v>
      </c>
      <c r="BO2116" s="196">
        <v>-5.2844529999999999E-7</v>
      </c>
      <c r="BP2116" s="108">
        <v>-0.26810560999999999</v>
      </c>
      <c r="BQ2116" s="108">
        <v>0</v>
      </c>
      <c r="BR2116" s="108">
        <v>0</v>
      </c>
      <c r="BS2116" s="108">
        <v>0</v>
      </c>
      <c r="BU2116" s="69">
        <v>-1.1614252E-4</v>
      </c>
      <c r="BV2116" s="172">
        <v>-3.6175936999999999E-6</v>
      </c>
      <c r="BW2116" s="172">
        <v>-7.1274599999999997E-5</v>
      </c>
      <c r="BX2116" s="172">
        <v>-2.7590163E-8</v>
      </c>
      <c r="BY2116" s="172">
        <v>-3.6576234000000001E-6</v>
      </c>
      <c r="BZ2116" s="172">
        <v>4.3566973999999999E-7</v>
      </c>
      <c r="CA2116" s="69">
        <v>0</v>
      </c>
      <c r="CB2116" s="172">
        <v>6.6125290999999999E-7</v>
      </c>
      <c r="CC2116" s="172">
        <v>-1.1734642999999999E-8</v>
      </c>
      <c r="CD2116" s="172">
        <v>-2.7913625000000001E-8</v>
      </c>
      <c r="CE2116" s="69">
        <v>0</v>
      </c>
      <c r="CF2116" s="69">
        <v>0</v>
      </c>
      <c r="CG2116" s="69">
        <v>0</v>
      </c>
      <c r="CH2116" s="172">
        <v>3.6488877000000002E-7</v>
      </c>
      <c r="CI2116" s="172">
        <v>-3.8987279999999997E-5</v>
      </c>
      <c r="CJ2116" s="172">
        <v>-8.8680536999999998E-17</v>
      </c>
      <c r="CK2116" s="69">
        <v>0</v>
      </c>
      <c r="CM2116" s="198">
        <v>0</v>
      </c>
      <c r="CN2116" s="198">
        <v>-2.5556535</v>
      </c>
      <c r="CO2116" s="198">
        <v>1.2455864000000001E-2</v>
      </c>
      <c r="CP2116" s="198">
        <v>-2.3751837000000001E-3</v>
      </c>
      <c r="CQ2116" s="197">
        <v>-7.0128349000000001E-12</v>
      </c>
      <c r="CR2116" s="197">
        <v>-8.4931931999999999E-10</v>
      </c>
      <c r="CS2116" s="198">
        <v>-1.8127392000000001E-4</v>
      </c>
      <c r="CT2116" s="198">
        <v>-1.1606199E-3</v>
      </c>
      <c r="CU2116" s="198">
        <v>0</v>
      </c>
      <c r="CV2116" s="198">
        <v>1.5321361E-4</v>
      </c>
    </row>
    <row r="2117" spans="1:100" ht="14.4">
      <c r="A2117" t="s">
        <v>1176</v>
      </c>
      <c r="B2117" s="85" t="s">
        <v>947</v>
      </c>
      <c r="C2117" s="113" t="str">
        <f t="shared" si="856"/>
        <v>F.030.01.125</v>
      </c>
      <c r="D2117" s="9" t="s">
        <v>130</v>
      </c>
      <c r="E2117" s="112" t="s">
        <v>362</v>
      </c>
      <c r="F2117" s="115" t="str">
        <f t="shared" si="857"/>
        <v>PBAT (Polybutylene adipate terephthalate) co-firing in electrical power plant</v>
      </c>
      <c r="G2117" s="143">
        <f t="shared" si="858"/>
        <v>-2.5275127333333334</v>
      </c>
      <c r="I2117" s="118">
        <f t="shared" si="859"/>
        <v>-0.40114499023291</v>
      </c>
      <c r="K2117" s="161">
        <f t="shared" si="860"/>
        <v>2.8735802845000001E-3</v>
      </c>
      <c r="L2117" s="161">
        <f t="shared" si="861"/>
        <v>-2.4853837938710002E-2</v>
      </c>
      <c r="M2117" s="162">
        <f t="shared" si="862"/>
        <v>-3.78225787E-5</v>
      </c>
      <c r="N2117" s="161">
        <v>-0.37912690999999998</v>
      </c>
      <c r="O2117" s="132">
        <v>-2.8665005E-2</v>
      </c>
      <c r="P2117" s="132">
        <v>4.0394706999999997E-3</v>
      </c>
      <c r="Q2117" s="132">
        <v>3.2981553999999998E-3</v>
      </c>
      <c r="R2117" s="132">
        <v>-3.8973144999999998E-4</v>
      </c>
      <c r="S2117" s="164">
        <v>-7.5201914999999997E-6</v>
      </c>
      <c r="T2117" s="164">
        <v>-2.7323473999999999E-5</v>
      </c>
      <c r="U2117" s="132">
        <v>-2.2812825E-4</v>
      </c>
      <c r="V2117" s="164">
        <v>-6.2278696999999999E-6</v>
      </c>
      <c r="W2117" s="132">
        <v>0</v>
      </c>
      <c r="X2117" s="164">
        <v>-3.1594709000000002E-5</v>
      </c>
      <c r="Y2117" s="164">
        <v>-1.7538870999999999E-7</v>
      </c>
      <c r="Z2117" s="132">
        <v>0</v>
      </c>
      <c r="AA2117" s="132">
        <v>0</v>
      </c>
      <c r="AC2117" s="118">
        <f t="shared" si="844"/>
        <v>-0.37912690999999998</v>
      </c>
      <c r="AD2117" s="118">
        <f t="shared" si="845"/>
        <v>-2.1980082265500005E-2</v>
      </c>
      <c r="AE2117" s="118">
        <f t="shared" si="846"/>
        <v>-2.4853662550000002E-2</v>
      </c>
      <c r="AF2117" s="118">
        <f t="shared" si="847"/>
        <v>-2.4853837938710002E-2</v>
      </c>
      <c r="AG2117" s="118">
        <f t="shared" si="848"/>
        <v>-3.78225787E-5</v>
      </c>
      <c r="AI2117" s="69">
        <v>-33.368696999999997</v>
      </c>
      <c r="AJ2117" s="69">
        <v>-33.362758999999997</v>
      </c>
      <c r="AK2117" s="69">
        <v>-3.9248084999999999E-3</v>
      </c>
      <c r="AL2117" s="69">
        <v>0</v>
      </c>
      <c r="AM2117" s="69">
        <v>0</v>
      </c>
      <c r="AN2117" s="69">
        <v>-9.4261560000000004E-4</v>
      </c>
      <c r="AO2117" s="69">
        <v>-1.0709675999999999E-3</v>
      </c>
      <c r="AQ2117" s="116">
        <v>-5.1000442E-2</v>
      </c>
      <c r="AR2117" s="116">
        <v>-4.7068041999999997E-2</v>
      </c>
      <c r="AS2117" s="116">
        <v>-2.0396310000000001E-3</v>
      </c>
      <c r="AT2117" s="116">
        <v>-1.8927690999999999E-3</v>
      </c>
      <c r="AU2117" s="150">
        <f t="shared" si="849"/>
        <v>-2.8218250027517003E-6</v>
      </c>
      <c r="AV2117" s="150">
        <f t="shared" si="850"/>
        <v>-7.5430141477513497E-9</v>
      </c>
      <c r="AW2117" s="163">
        <f t="shared" si="851"/>
        <v>-0.26509371250770997</v>
      </c>
      <c r="AX2117" s="196">
        <v>-2.3462194000000002E-6</v>
      </c>
      <c r="AY2117" s="196">
        <v>-7.0791372E-9</v>
      </c>
      <c r="AZ2117" s="196">
        <v>-1.9341100999999999E-13</v>
      </c>
      <c r="BA2117" s="108">
        <v>0</v>
      </c>
      <c r="BB2117" s="108">
        <v>0</v>
      </c>
      <c r="BC2117" s="196">
        <v>6.3298112999999999E-10</v>
      </c>
      <c r="BD2117" s="196">
        <v>-4.7619767999999999E-7</v>
      </c>
      <c r="BE2117" s="196">
        <v>8.7046615999999997E-11</v>
      </c>
      <c r="BF2117" s="196">
        <v>-5.5071366000000002E-10</v>
      </c>
      <c r="BG2117" s="108">
        <v>0</v>
      </c>
      <c r="BH2117" s="108">
        <v>0</v>
      </c>
      <c r="BI2117" s="196">
        <v>-1.4852422E-14</v>
      </c>
      <c r="BJ2117" s="196">
        <v>-1.36984E-15</v>
      </c>
      <c r="BK2117" s="196">
        <v>-2.7047934999999998E-16</v>
      </c>
      <c r="BL2117" s="196">
        <v>-1.6368616999999999E-12</v>
      </c>
      <c r="BM2117" s="196">
        <v>-3.9267020000000002E-11</v>
      </c>
      <c r="BN2117" s="108">
        <v>0</v>
      </c>
      <c r="BO2117" s="196">
        <v>-5.2250770999999999E-7</v>
      </c>
      <c r="BP2117" s="108">
        <v>-0.26509318999999998</v>
      </c>
      <c r="BQ2117" s="108">
        <v>0</v>
      </c>
      <c r="BR2117" s="108">
        <v>0</v>
      </c>
      <c r="BS2117" s="108">
        <v>0</v>
      </c>
      <c r="BU2117" s="69">
        <v>-1.1484299E-4</v>
      </c>
      <c r="BV2117" s="172">
        <v>-3.5781525999999999E-6</v>
      </c>
      <c r="BW2117" s="172">
        <v>-7.0473762000000006E-5</v>
      </c>
      <c r="BX2117" s="172">
        <v>-2.7280160999999998E-8</v>
      </c>
      <c r="BY2117" s="172">
        <v>-3.6168782000000002E-6</v>
      </c>
      <c r="BZ2117" s="172">
        <v>4.2991407000000001E-7</v>
      </c>
      <c r="CA2117" s="69">
        <v>0</v>
      </c>
      <c r="CB2117" s="172">
        <v>6.5251703999999998E-7</v>
      </c>
      <c r="CC2117" s="172">
        <v>-1.1602793E-8</v>
      </c>
      <c r="CD2117" s="172">
        <v>-2.7599988999999999E-8</v>
      </c>
      <c r="CE2117" s="69">
        <v>0</v>
      </c>
      <c r="CF2117" s="69">
        <v>0</v>
      </c>
      <c r="CG2117" s="69">
        <v>0</v>
      </c>
      <c r="CH2117" s="172">
        <v>3.5908009000000002E-7</v>
      </c>
      <c r="CI2117" s="172">
        <v>-3.8549220999999998E-5</v>
      </c>
      <c r="CJ2117" s="172">
        <v>-8.7684127000000001E-17</v>
      </c>
      <c r="CK2117" s="69">
        <v>0</v>
      </c>
      <c r="CM2117" s="198">
        <v>0</v>
      </c>
      <c r="CN2117" s="198">
        <v>-2.5269382999999999</v>
      </c>
      <c r="CO2117" s="198">
        <v>1.2291305000000001E-2</v>
      </c>
      <c r="CP2117" s="198">
        <v>-2.3495186999999999E-3</v>
      </c>
      <c r="CQ2117" s="197">
        <v>-6.934039E-12</v>
      </c>
      <c r="CR2117" s="197">
        <v>-8.3977641E-10</v>
      </c>
      <c r="CS2117" s="198">
        <v>-1.7924767999999999E-4</v>
      </c>
      <c r="CT2117" s="198">
        <v>-1.1475792E-3</v>
      </c>
      <c r="CU2117" s="198">
        <v>0</v>
      </c>
      <c r="CV2117" s="198">
        <v>1.5118949E-4</v>
      </c>
    </row>
    <row r="2118" spans="1:100" ht="14.4">
      <c r="A2118" t="s">
        <v>1177</v>
      </c>
      <c r="B2118" s="85" t="s">
        <v>947</v>
      </c>
      <c r="C2118" s="113" t="str">
        <f t="shared" si="856"/>
        <v>F.030.01.126</v>
      </c>
      <c r="D2118" s="9" t="s">
        <v>130</v>
      </c>
      <c r="E2118" s="112" t="s">
        <v>362</v>
      </c>
      <c r="F2118" s="115" t="str">
        <f t="shared" si="857"/>
        <v>PHB (Polyhydroxybutyrate) co-firing in electrical power plant</v>
      </c>
      <c r="G2118" s="143">
        <f t="shared" si="858"/>
        <v>-2.4126258000000003</v>
      </c>
      <c r="I2118" s="118">
        <f t="shared" si="859"/>
        <v>-0.38299031200979999</v>
      </c>
      <c r="K2118" s="161">
        <f t="shared" si="860"/>
        <v>2.7067993574E-3</v>
      </c>
      <c r="L2118" s="161">
        <f t="shared" si="861"/>
        <v>-2.3767137996499998E-2</v>
      </c>
      <c r="M2118" s="162">
        <f t="shared" si="862"/>
        <v>-3.6103370700000003E-5</v>
      </c>
      <c r="N2118" s="161">
        <v>-0.36189387000000001</v>
      </c>
      <c r="O2118" s="132">
        <v>-2.7362049999999999E-2</v>
      </c>
      <c r="P2118" s="132">
        <v>3.8128381999999999E-3</v>
      </c>
      <c r="Q2118" s="132">
        <v>3.1120755999999999E-3</v>
      </c>
      <c r="R2118" s="132">
        <v>-3.7201638000000002E-4</v>
      </c>
      <c r="S2118" s="164">
        <v>-7.1783646000000001E-6</v>
      </c>
      <c r="T2118" s="164">
        <v>-2.6081497999999999E-5</v>
      </c>
      <c r="U2118" s="132">
        <v>-2.1775878E-4</v>
      </c>
      <c r="V2118" s="164">
        <v>-5.9447847000000002E-6</v>
      </c>
      <c r="W2118" s="132">
        <v>0</v>
      </c>
      <c r="X2118" s="164">
        <v>-3.0158586000000001E-5</v>
      </c>
      <c r="Y2118" s="164">
        <v>-1.6741650000000001E-7</v>
      </c>
      <c r="Z2118" s="132">
        <v>0</v>
      </c>
      <c r="AA2118" s="132">
        <v>0</v>
      </c>
      <c r="AC2118" s="118">
        <f t="shared" si="844"/>
        <v>-0.36189387000000001</v>
      </c>
      <c r="AD2118" s="118">
        <f t="shared" si="845"/>
        <v>-2.1060171222599997E-2</v>
      </c>
      <c r="AE2118" s="118">
        <f t="shared" si="846"/>
        <v>-2.3766970579999998E-2</v>
      </c>
      <c r="AF2118" s="118">
        <f t="shared" si="847"/>
        <v>-2.3767137996500001E-2</v>
      </c>
      <c r="AG2118" s="118">
        <f t="shared" si="848"/>
        <v>-3.6103370700000003E-5</v>
      </c>
      <c r="AI2118" s="69">
        <v>-31.851938000000001</v>
      </c>
      <c r="AJ2118" s="69">
        <v>-31.846270000000001</v>
      </c>
      <c r="AK2118" s="69">
        <v>-3.7464081000000002E-3</v>
      </c>
      <c r="AL2118" s="69">
        <v>0</v>
      </c>
      <c r="AM2118" s="69">
        <v>0</v>
      </c>
      <c r="AN2118" s="69">
        <v>-8.9976944E-4</v>
      </c>
      <c r="AO2118" s="69">
        <v>-1.0222873000000001E-3</v>
      </c>
      <c r="AQ2118" s="116">
        <v>-4.8689478000000001E-2</v>
      </c>
      <c r="AR2118" s="116">
        <v>-4.4935494999999999E-2</v>
      </c>
      <c r="AS2118" s="116">
        <v>-1.9472485999999999E-3</v>
      </c>
      <c r="AT2118" s="116">
        <v>-1.8067341E-3</v>
      </c>
      <c r="AU2118" s="150">
        <f t="shared" si="849"/>
        <v>-2.6939745526238999E-6</v>
      </c>
      <c r="AV2118" s="150">
        <f t="shared" si="850"/>
        <v>-7.2013629736714302E-9</v>
      </c>
      <c r="AW2118" s="163">
        <f t="shared" si="851"/>
        <v>-0.25304399875736</v>
      </c>
      <c r="AX2118" s="196">
        <v>-2.2395731E-6</v>
      </c>
      <c r="AY2118" s="196">
        <v>-6.7573581999999998E-9</v>
      </c>
      <c r="AZ2118" s="196">
        <v>-1.846196E-13</v>
      </c>
      <c r="BA2118" s="108">
        <v>0</v>
      </c>
      <c r="BB2118" s="108">
        <v>0</v>
      </c>
      <c r="BC2118" s="196">
        <v>5.9883198999999996E-10</v>
      </c>
      <c r="BD2118" s="196">
        <v>-4.5496123999999999E-7</v>
      </c>
      <c r="BE2118" s="196">
        <v>8.2327678999999999E-11</v>
      </c>
      <c r="BF2118" s="196">
        <v>-5.2613209000000003E-10</v>
      </c>
      <c r="BG2118" s="108">
        <v>0</v>
      </c>
      <c r="BH2118" s="108">
        <v>0</v>
      </c>
      <c r="BI2118" s="196">
        <v>-1.4177312E-14</v>
      </c>
      <c r="BJ2118" s="196">
        <v>-1.3075746E-15</v>
      </c>
      <c r="BK2118" s="196">
        <v>-2.5818483E-16</v>
      </c>
      <c r="BL2118" s="196">
        <v>-1.5624589E-12</v>
      </c>
      <c r="BM2118" s="196">
        <v>-3.7482154999999999E-11</v>
      </c>
      <c r="BN2118" s="108">
        <v>0</v>
      </c>
      <c r="BO2118" s="196">
        <v>-4.9875736000000001E-7</v>
      </c>
      <c r="BP2118" s="108">
        <v>-0.25304349999999998</v>
      </c>
      <c r="BQ2118" s="108">
        <v>0</v>
      </c>
      <c r="BR2118" s="108">
        <v>0</v>
      </c>
      <c r="BS2118" s="108">
        <v>0</v>
      </c>
      <c r="BU2118" s="69">
        <v>-1.0964483E-4</v>
      </c>
      <c r="BV2118" s="172">
        <v>-3.420388E-6</v>
      </c>
      <c r="BW2118" s="172">
        <v>-6.7270409000000004E-5</v>
      </c>
      <c r="BX2118" s="172">
        <v>-2.6040154E-8</v>
      </c>
      <c r="BY2118" s="172">
        <v>-3.4538974999999999E-6</v>
      </c>
      <c r="BZ2118" s="172">
        <v>4.0689137000000001E-7</v>
      </c>
      <c r="CA2118" s="69">
        <v>0</v>
      </c>
      <c r="CB2118" s="172">
        <v>6.1757353999999997E-7</v>
      </c>
      <c r="CC2118" s="172">
        <v>-1.1075392999999999E-8</v>
      </c>
      <c r="CD2118" s="172">
        <v>-2.6345444000000001E-8</v>
      </c>
      <c r="CE2118" s="69">
        <v>0</v>
      </c>
      <c r="CF2118" s="69">
        <v>0</v>
      </c>
      <c r="CG2118" s="69">
        <v>0</v>
      </c>
      <c r="CH2118" s="172">
        <v>3.3584538999999999E-7</v>
      </c>
      <c r="CI2118" s="172">
        <v>-3.6796983E-5</v>
      </c>
      <c r="CJ2118" s="172">
        <v>-8.3698484999999998E-17</v>
      </c>
      <c r="CK2118" s="69">
        <v>0</v>
      </c>
      <c r="CM2118" s="198">
        <v>0</v>
      </c>
      <c r="CN2118" s="198">
        <v>-2.4120775000000001</v>
      </c>
      <c r="CO2118" s="198">
        <v>1.1633068999999999E-2</v>
      </c>
      <c r="CP2118" s="198">
        <v>-2.2468587999999999E-3</v>
      </c>
      <c r="CQ2118" s="197">
        <v>-6.6188553999999997E-12</v>
      </c>
      <c r="CR2118" s="197">
        <v>-8.0160474999999997E-10</v>
      </c>
      <c r="CS2118" s="198">
        <v>-1.7114273000000001E-4</v>
      </c>
      <c r="CT2118" s="198">
        <v>-1.0954165000000001E-3</v>
      </c>
      <c r="CU2118" s="198">
        <v>0</v>
      </c>
      <c r="CV2118" s="198">
        <v>1.4309300999999999E-4</v>
      </c>
    </row>
    <row r="2119" spans="1:100" ht="14.4">
      <c r="A2119" t="s">
        <v>1532</v>
      </c>
      <c r="B2119" s="85" t="s">
        <v>947</v>
      </c>
      <c r="C2119" s="113" t="str">
        <f t="shared" si="856"/>
        <v>F.030.01.127</v>
      </c>
      <c r="D2119" s="9" t="s">
        <v>130</v>
      </c>
      <c r="E2119" s="112" t="s">
        <v>362</v>
      </c>
      <c r="F2119" s="115" t="str">
        <f t="shared" si="857"/>
        <v>PAN (Polyacrylonitrile fibres) co-firing in electrical power plant</v>
      </c>
      <c r="G2119" s="143">
        <f t="shared" si="858"/>
        <v>-0.35345184666666668</v>
      </c>
      <c r="I2119" s="118">
        <f t="shared" si="859"/>
        <v>-7.7838367896199995E-2</v>
      </c>
      <c r="K2119" s="161">
        <f t="shared" si="860"/>
        <v>3.2098278964999998E-3</v>
      </c>
      <c r="L2119" s="161">
        <f t="shared" si="861"/>
        <v>-2.7987868392299997E-2</v>
      </c>
      <c r="M2119" s="162">
        <f t="shared" si="862"/>
        <v>-4.2550400399999998E-5</v>
      </c>
      <c r="N2119" s="161">
        <v>-5.3017777000000002E-2</v>
      </c>
      <c r="O2119" s="132">
        <v>-3.224813E-2</v>
      </c>
      <c r="P2119" s="132">
        <v>4.5171031999999998E-3</v>
      </c>
      <c r="Q2119" s="132">
        <v>3.6874748999999999E-3</v>
      </c>
      <c r="R2119" s="132">
        <v>-4.3844788000000002E-4</v>
      </c>
      <c r="S2119" s="164">
        <v>-8.4602154999999998E-6</v>
      </c>
      <c r="T2119" s="164">
        <v>-3.0738908E-5</v>
      </c>
      <c r="U2119" s="132">
        <v>-2.5664428000000001E-4</v>
      </c>
      <c r="V2119" s="164">
        <v>-7.0063533999999999E-6</v>
      </c>
      <c r="W2119" s="132">
        <v>0</v>
      </c>
      <c r="X2119" s="164">
        <v>-3.5544046999999999E-5</v>
      </c>
      <c r="Y2119" s="164">
        <v>-1.9731229999999999E-7</v>
      </c>
      <c r="Z2119" s="132">
        <v>0</v>
      </c>
      <c r="AA2119" s="132">
        <v>0</v>
      </c>
      <c r="AC2119" s="118">
        <f t="shared" ref="AC2119:AC2182" si="863">N2119</f>
        <v>-5.3017777000000002E-2</v>
      </c>
      <c r="AD2119" s="118">
        <f t="shared" ref="AD2119:AD2182" si="864">O2119+P2119+Q2119+R2119+S2119+T2119+U2119</f>
        <v>-2.4777843183500001E-2</v>
      </c>
      <c r="AE2119" s="118">
        <f t="shared" ref="AE2119:AE2182" si="865">O2119+P2119+U2119+Z2119</f>
        <v>-2.7987671079999998E-2</v>
      </c>
      <c r="AF2119" s="118">
        <f t="shared" ref="AF2119:AF2182" si="866">Y2119+O2119+P2119+U2119+W2119</f>
        <v>-2.7987868392299997E-2</v>
      </c>
      <c r="AG2119" s="118">
        <f t="shared" ref="AG2119:AG2182" si="867">V2119+X2119+AA2119</f>
        <v>-4.2550400399999998E-5</v>
      </c>
      <c r="AI2119" s="69">
        <v>-37.539783999999997</v>
      </c>
      <c r="AJ2119" s="69">
        <v>-37.533104000000002</v>
      </c>
      <c r="AK2119" s="69">
        <v>-4.4154095999999997E-3</v>
      </c>
      <c r="AL2119" s="69">
        <v>0</v>
      </c>
      <c r="AM2119" s="69">
        <v>0</v>
      </c>
      <c r="AN2119" s="69">
        <v>-1.0604426E-3</v>
      </c>
      <c r="AO2119" s="69">
        <v>-1.2048385999999999E-3</v>
      </c>
      <c r="AQ2119" s="116">
        <v>-1.6952001000000001E-2</v>
      </c>
      <c r="AR2119" s="116">
        <v>-1.4413123E-2</v>
      </c>
      <c r="AS2119" s="116">
        <v>-4.0951277000000002E-4</v>
      </c>
      <c r="AT2119" s="116">
        <v>-2.1293651999999999E-3</v>
      </c>
      <c r="AU2119" s="150">
        <f t="shared" ref="AU2119:AU2182" si="868">AX2119+BA2119+BB2119+BC2119+BD2119+BL2119+BM2119+BQ2119</f>
        <v>-8.640960755964001E-7</v>
      </c>
      <c r="AV2119" s="150">
        <f t="shared" ref="AV2119:AV2182" si="869">AY2119+AZ2119+BE2119+BF2119+BG2119+BH2119+BI2119+BJ2119+BK2119+BN2119+BR2119+BS2119</f>
        <v>-1.51447029371827E-9</v>
      </c>
      <c r="AW2119" s="163">
        <f t="shared" ref="AW2119:AW2182" si="870">BO2119+BP2119</f>
        <v>-0.29823042782118003</v>
      </c>
      <c r="AX2119" s="196">
        <v>-3.2877686E-7</v>
      </c>
      <c r="AY2119" s="196">
        <v>-9.9202933000000005E-10</v>
      </c>
      <c r="AZ2119" s="196">
        <v>-2.7102383999999999E-14</v>
      </c>
      <c r="BA2119" s="108">
        <v>0</v>
      </c>
      <c r="BB2119" s="108">
        <v>0</v>
      </c>
      <c r="BC2119" s="196">
        <v>7.0869127000000003E-10</v>
      </c>
      <c r="BD2119" s="196">
        <v>-5.3598188999999999E-7</v>
      </c>
      <c r="BE2119" s="196">
        <v>9.7443692999999994E-11</v>
      </c>
      <c r="BF2119" s="196">
        <v>-6.1983899999999999E-10</v>
      </c>
      <c r="BG2119" s="108">
        <v>0</v>
      </c>
      <c r="BH2119" s="108">
        <v>0</v>
      </c>
      <c r="BI2119" s="196">
        <v>-1.6708975000000001E-14</v>
      </c>
      <c r="BJ2119" s="196">
        <v>-1.54107E-15</v>
      </c>
      <c r="BK2119" s="196">
        <v>-3.0428926999999999E-16</v>
      </c>
      <c r="BL2119" s="196">
        <v>-1.8414693999999999E-12</v>
      </c>
      <c r="BM2119" s="196">
        <v>-4.4175397000000002E-11</v>
      </c>
      <c r="BN2119" s="108">
        <v>0</v>
      </c>
      <c r="BO2119" s="196">
        <v>-5.8782117999999997E-7</v>
      </c>
      <c r="BP2119" s="108">
        <v>-0.29822984000000002</v>
      </c>
      <c r="BQ2119" s="108">
        <v>0</v>
      </c>
      <c r="BR2119" s="108">
        <v>0</v>
      </c>
      <c r="BS2119" s="108">
        <v>0</v>
      </c>
      <c r="BU2119" s="172">
        <v>-5.9784500000000003E-5</v>
      </c>
      <c r="BV2119" s="172">
        <v>-4.0285176999999999E-6</v>
      </c>
      <c r="BW2119" s="172">
        <v>-9.8551753999999998E-6</v>
      </c>
      <c r="BX2119" s="172">
        <v>-3.0690181E-8</v>
      </c>
      <c r="BY2119" s="172">
        <v>-4.0698910000000002E-6</v>
      </c>
      <c r="BZ2119" s="172">
        <v>4.8144413999999998E-7</v>
      </c>
      <c r="CA2119" s="69">
        <v>0</v>
      </c>
      <c r="CB2119" s="172">
        <v>7.3072859E-7</v>
      </c>
      <c r="CC2119" s="172">
        <v>-1.3053142E-8</v>
      </c>
      <c r="CD2119" s="172">
        <v>-3.1049987000000003E-8</v>
      </c>
      <c r="CE2119" s="69">
        <v>0</v>
      </c>
      <c r="CF2119" s="69">
        <v>0</v>
      </c>
      <c r="CG2119" s="69">
        <v>0</v>
      </c>
      <c r="CH2119" s="172">
        <v>3.9957808999999999E-7</v>
      </c>
      <c r="CI2119" s="172">
        <v>-4.3367873000000001E-5</v>
      </c>
      <c r="CJ2119" s="172">
        <v>-9.8644642999999999E-17</v>
      </c>
      <c r="CK2119" s="69">
        <v>0</v>
      </c>
      <c r="CM2119" s="198">
        <v>0</v>
      </c>
      <c r="CN2119" s="198">
        <v>-0.35280560999999999</v>
      </c>
      <c r="CO2119" s="198">
        <v>1.3764548999999999E-2</v>
      </c>
      <c r="CP2119" s="198">
        <v>-2.6458336E-3</v>
      </c>
      <c r="CQ2119" s="197">
        <v>-7.8007938999999993E-12</v>
      </c>
      <c r="CR2119" s="197">
        <v>-9.4474846000000004E-10</v>
      </c>
      <c r="CS2119" s="198">
        <v>-2.0168072E-4</v>
      </c>
      <c r="CT2119" s="198">
        <v>-1.2910266E-3</v>
      </c>
      <c r="CU2119" s="198">
        <v>0</v>
      </c>
      <c r="CV2119" s="198">
        <v>1.6931126E-4</v>
      </c>
    </row>
    <row r="2120" spans="1:100" ht="14.4">
      <c r="A2120" t="s">
        <v>1533</v>
      </c>
      <c r="B2120" s="85" t="s">
        <v>947</v>
      </c>
      <c r="C2120" s="113" t="str">
        <f t="shared" si="856"/>
        <v>F.030.01.128</v>
      </c>
      <c r="D2120" s="9" t="s">
        <v>130</v>
      </c>
      <c r="E2120" s="112" t="s">
        <v>362</v>
      </c>
      <c r="F2120" s="115" t="str">
        <f t="shared" si="857"/>
        <v>bio-PP (Polypropylene) co-firing in electrical power plant</v>
      </c>
      <c r="G2120" s="143">
        <f t="shared" si="858"/>
        <v>-4.0880603999999998</v>
      </c>
      <c r="I2120" s="118">
        <f t="shared" si="859"/>
        <v>-0.64877341477295003</v>
      </c>
      <c r="K2120" s="161">
        <f t="shared" si="860"/>
        <v>4.6698212200000002E-3</v>
      </c>
      <c r="L2120" s="161">
        <f t="shared" si="861"/>
        <v>-4.0173000837950001E-2</v>
      </c>
      <c r="M2120" s="162">
        <f t="shared" si="862"/>
        <v>-6.1175155E-5</v>
      </c>
      <c r="N2120" s="161">
        <v>-0.61320905999999997</v>
      </c>
      <c r="O2120" s="132">
        <v>-4.6363473000000002E-2</v>
      </c>
      <c r="P2120" s="132">
        <v>6.559736E-3</v>
      </c>
      <c r="Q2120" s="132">
        <v>5.3565393000000001E-3</v>
      </c>
      <c r="R2120" s="132">
        <v>-6.3036109000000004E-4</v>
      </c>
      <c r="S2120" s="164">
        <v>-1.216334E-5</v>
      </c>
      <c r="T2120" s="164">
        <v>-4.419365E-5</v>
      </c>
      <c r="U2120" s="132">
        <v>-3.6898015999999999E-4</v>
      </c>
      <c r="V2120" s="164">
        <v>-1.0073106999999999E-5</v>
      </c>
      <c r="W2120" s="132">
        <v>0</v>
      </c>
      <c r="X2120" s="164">
        <v>-5.1102047999999998E-5</v>
      </c>
      <c r="Y2120" s="164">
        <v>-2.8367794999999998E-7</v>
      </c>
      <c r="Z2120" s="132">
        <v>0</v>
      </c>
      <c r="AA2120" s="132">
        <v>0</v>
      </c>
      <c r="AC2120" s="118">
        <f t="shared" si="863"/>
        <v>-0.61320905999999997</v>
      </c>
      <c r="AD2120" s="118">
        <f t="shared" si="864"/>
        <v>-3.5502895940000015E-2</v>
      </c>
      <c r="AE2120" s="118">
        <f t="shared" si="865"/>
        <v>-4.0172717160000003E-2</v>
      </c>
      <c r="AF2120" s="118">
        <f t="shared" si="866"/>
        <v>-4.0173000837949994E-2</v>
      </c>
      <c r="AG2120" s="118">
        <f t="shared" si="867"/>
        <v>-6.1175155E-5</v>
      </c>
      <c r="AI2120" s="69">
        <v>-53.971339999999998</v>
      </c>
      <c r="AJ2120" s="69">
        <v>-53.961734999999997</v>
      </c>
      <c r="AK2120" s="69">
        <v>-6.3480804999999996E-3</v>
      </c>
      <c r="AL2120" s="69">
        <v>0</v>
      </c>
      <c r="AM2120" s="69">
        <v>0</v>
      </c>
      <c r="AN2120" s="69">
        <v>-1.5246093E-3</v>
      </c>
      <c r="AO2120" s="69">
        <v>-1.732209E-3</v>
      </c>
      <c r="AQ2120" s="116">
        <v>-8.2484943000000005E-2</v>
      </c>
      <c r="AR2120" s="116">
        <v>-7.6124783000000001E-2</v>
      </c>
      <c r="AS2120" s="116">
        <v>-3.2987489000000001E-3</v>
      </c>
      <c r="AT2120" s="116">
        <v>-3.0614105999999999E-3</v>
      </c>
      <c r="AU2120" s="150">
        <f t="shared" si="868"/>
        <v>-4.5638359453288001E-6</v>
      </c>
      <c r="AV2120" s="150">
        <f t="shared" si="869"/>
        <v>-1.2199515063410249E-8</v>
      </c>
      <c r="AW2120" s="163">
        <f t="shared" si="870"/>
        <v>-0.42876899511664002</v>
      </c>
      <c r="AX2120" s="196">
        <v>-3.7948322E-6</v>
      </c>
      <c r="AY2120" s="196">
        <v>-1.1449968E-8</v>
      </c>
      <c r="AZ2120" s="196">
        <v>-3.1282765E-13</v>
      </c>
      <c r="BA2120" s="108">
        <v>0</v>
      </c>
      <c r="BB2120" s="108">
        <v>0</v>
      </c>
      <c r="BC2120" s="196">
        <v>1.0270736E-9</v>
      </c>
      <c r="BD2120" s="196">
        <v>-7.6996465999999996E-7</v>
      </c>
      <c r="BE2120" s="196">
        <v>1.4125550999999999E-10</v>
      </c>
      <c r="BF2120" s="196">
        <v>-8.9046306999999997E-10</v>
      </c>
      <c r="BG2120" s="108">
        <v>0</v>
      </c>
      <c r="BH2120" s="108">
        <v>0</v>
      </c>
      <c r="BI2120" s="196">
        <v>-2.4022668000000001E-14</v>
      </c>
      <c r="BJ2120" s="196">
        <v>-2.2156124000000001E-15</v>
      </c>
      <c r="BK2120" s="196">
        <v>-4.3747984999999999E-16</v>
      </c>
      <c r="BL2120" s="196">
        <v>-2.6474998000000001E-12</v>
      </c>
      <c r="BM2120" s="196">
        <v>-6.3511429E-11</v>
      </c>
      <c r="BN2120" s="108">
        <v>0</v>
      </c>
      <c r="BO2120" s="196">
        <v>-8.4511663999999997E-7</v>
      </c>
      <c r="BP2120" s="108">
        <v>-0.42876815000000001</v>
      </c>
      <c r="BQ2120" s="108">
        <v>0</v>
      </c>
      <c r="BR2120" s="108">
        <v>0</v>
      </c>
      <c r="BS2120" s="108">
        <v>0</v>
      </c>
      <c r="BU2120" s="69">
        <v>-1.8573643999999999E-4</v>
      </c>
      <c r="BV2120" s="172">
        <v>-5.7844196999999999E-6</v>
      </c>
      <c r="BW2120" s="69">
        <v>-1.1398597E-4</v>
      </c>
      <c r="BX2120" s="172">
        <v>-4.4123594000000002E-8</v>
      </c>
      <c r="BY2120" s="172">
        <v>-5.8491599999999996E-6</v>
      </c>
      <c r="BZ2120" s="172">
        <v>6.9747336999999995E-7</v>
      </c>
      <c r="CA2120" s="69">
        <v>0</v>
      </c>
      <c r="CB2120" s="172">
        <v>1.0586145E-6</v>
      </c>
      <c r="CC2120" s="172">
        <v>-1.8766637999999999E-8</v>
      </c>
      <c r="CD2120" s="172">
        <v>-4.4640890999999998E-8</v>
      </c>
      <c r="CE2120" s="69">
        <v>0</v>
      </c>
      <c r="CF2120" s="69">
        <v>0</v>
      </c>
      <c r="CG2120" s="69">
        <v>0</v>
      </c>
      <c r="CH2120" s="172">
        <v>5.8499461000000005E-7</v>
      </c>
      <c r="CI2120" s="172">
        <v>-6.2350443999999999E-5</v>
      </c>
      <c r="CJ2120" s="172">
        <v>-1.4182243000000001E-16</v>
      </c>
      <c r="CK2120" s="69">
        <v>0</v>
      </c>
      <c r="CM2120" s="198">
        <v>0</v>
      </c>
      <c r="CN2120" s="198">
        <v>-4.0871313000000002</v>
      </c>
      <c r="CO2120" s="198">
        <v>1.9940873000000001E-2</v>
      </c>
      <c r="CP2120" s="198">
        <v>-3.7976495999999999E-3</v>
      </c>
      <c r="CQ2120" s="197">
        <v>-1.1215283E-11</v>
      </c>
      <c r="CR2120" s="197">
        <v>-1.3582747E-9</v>
      </c>
      <c r="CS2120" s="198">
        <v>-2.8989355000000002E-4</v>
      </c>
      <c r="CT2120" s="198">
        <v>-1.8561224999999999E-3</v>
      </c>
      <c r="CU2120" s="198">
        <v>0</v>
      </c>
      <c r="CV2120" s="198">
        <v>2.4528306999999999E-4</v>
      </c>
    </row>
    <row r="2121" spans="1:100" ht="14.4">
      <c r="A2121" t="s">
        <v>1534</v>
      </c>
      <c r="B2121" s="85" t="s">
        <v>947</v>
      </c>
      <c r="C2121" s="113" t="str">
        <f t="shared" si="856"/>
        <v>F.030.01.129</v>
      </c>
      <c r="D2121" s="9" t="s">
        <v>130</v>
      </c>
      <c r="E2121" s="112" t="s">
        <v>362</v>
      </c>
      <c r="F2121" s="115" t="str">
        <f t="shared" si="857"/>
        <v>bio-PET (Polyethylene terephthalate) co-firing in electrical power plant</v>
      </c>
      <c r="G2121" s="143">
        <f t="shared" si="858"/>
        <v>-0.39114757333333333</v>
      </c>
      <c r="I2121" s="118">
        <f t="shared" si="859"/>
        <v>-7.791984035407E-2</v>
      </c>
      <c r="K2121" s="161">
        <f t="shared" si="860"/>
        <v>2.5716312387999997E-3</v>
      </c>
      <c r="L2121" s="161">
        <f t="shared" si="861"/>
        <v>-2.1786097569469996E-2</v>
      </c>
      <c r="M2121" s="162">
        <f t="shared" si="862"/>
        <v>-3.3238023399999999E-5</v>
      </c>
      <c r="N2121" s="161">
        <v>-5.8672136E-2</v>
      </c>
      <c r="O2121" s="132">
        <v>-2.5190458999999998E-2</v>
      </c>
      <c r="P2121" s="132">
        <v>3.6049919E-3</v>
      </c>
      <c r="Q2121" s="132">
        <v>2.9447427E-3</v>
      </c>
      <c r="R2121" s="132">
        <v>-3.4249127E-4</v>
      </c>
      <c r="S2121" s="164">
        <v>-6.6086532000000004E-6</v>
      </c>
      <c r="T2121" s="164">
        <v>-2.4011537999999999E-5</v>
      </c>
      <c r="U2121" s="132">
        <v>-2.0047633999999999E-4</v>
      </c>
      <c r="V2121" s="164">
        <v>-5.4729763999999999E-6</v>
      </c>
      <c r="W2121" s="132">
        <v>0</v>
      </c>
      <c r="X2121" s="164">
        <v>-2.7765047000000001E-5</v>
      </c>
      <c r="Y2121" s="164">
        <v>-1.5412947E-7</v>
      </c>
      <c r="Z2121" s="132">
        <v>0</v>
      </c>
      <c r="AA2121" s="132">
        <v>0</v>
      </c>
      <c r="AC2121" s="118">
        <f t="shared" si="863"/>
        <v>-5.8672136E-2</v>
      </c>
      <c r="AD2121" s="118">
        <f t="shared" si="864"/>
        <v>-1.9214312201199995E-2</v>
      </c>
      <c r="AE2121" s="118">
        <f t="shared" si="865"/>
        <v>-2.1785943439999997E-2</v>
      </c>
      <c r="AF2121" s="118">
        <f t="shared" si="866"/>
        <v>-2.1786097569469996E-2</v>
      </c>
      <c r="AG2121" s="118">
        <f t="shared" si="867"/>
        <v>-3.3238023399999999E-5</v>
      </c>
      <c r="AI2121" s="69">
        <v>-29.324007000000002</v>
      </c>
      <c r="AJ2121" s="69">
        <v>-29.318788000000001</v>
      </c>
      <c r="AK2121" s="69">
        <v>-3.4490742E-3</v>
      </c>
      <c r="AL2121" s="69">
        <v>0</v>
      </c>
      <c r="AM2121" s="69">
        <v>0</v>
      </c>
      <c r="AN2121" s="69">
        <v>-8.2835916999999995E-4</v>
      </c>
      <c r="AO2121" s="69">
        <v>-9.4115338000000002E-4</v>
      </c>
      <c r="AQ2121" s="116">
        <v>-1.5097078999999999E-2</v>
      </c>
      <c r="AR2121" s="116">
        <v>-1.3027321999999999E-2</v>
      </c>
      <c r="AS2121" s="116">
        <v>-4.0641500999999999E-4</v>
      </c>
      <c r="AT2121" s="116">
        <v>-1.6633424999999999E-3</v>
      </c>
      <c r="AU2121" s="150">
        <f t="shared" si="868"/>
        <v>-7.8101450575519998E-7</v>
      </c>
      <c r="AV2121" s="150">
        <f t="shared" si="869"/>
        <v>-1.5030140418717701E-9</v>
      </c>
      <c r="AW2121" s="163">
        <f t="shared" si="870"/>
        <v>-0.23296113917345002</v>
      </c>
      <c r="AX2121" s="196">
        <v>-3.635892E-7</v>
      </c>
      <c r="AY2121" s="196">
        <v>-1.0970598999999999E-9</v>
      </c>
      <c r="AZ2121" s="196">
        <v>-2.9972250000000003E-14</v>
      </c>
      <c r="BA2121" s="108">
        <v>0</v>
      </c>
      <c r="BB2121" s="108">
        <v>0</v>
      </c>
      <c r="BC2121" s="196">
        <v>5.6315008000000001E-10</v>
      </c>
      <c r="BD2121" s="196">
        <v>-4.1795251000000001E-7</v>
      </c>
      <c r="BE2121" s="196">
        <v>7.7472783999999996E-11</v>
      </c>
      <c r="BF2121" s="196">
        <v>-4.8338246000000004E-10</v>
      </c>
      <c r="BG2121" s="108">
        <v>0</v>
      </c>
      <c r="BH2121" s="108">
        <v>0</v>
      </c>
      <c r="BI2121" s="196">
        <v>-1.3052129E-14</v>
      </c>
      <c r="BJ2121" s="196">
        <v>-1.2037988E-15</v>
      </c>
      <c r="BK2121" s="196">
        <v>-2.3769397E-16</v>
      </c>
      <c r="BL2121" s="196">
        <v>-1.4384542E-12</v>
      </c>
      <c r="BM2121" s="196">
        <v>-3.4507380999999999E-11</v>
      </c>
      <c r="BN2121" s="108">
        <v>0</v>
      </c>
      <c r="BO2121" s="196">
        <v>-4.5917345000000002E-7</v>
      </c>
      <c r="BP2121" s="108">
        <v>-0.23296068</v>
      </c>
      <c r="BQ2121" s="108">
        <v>0</v>
      </c>
      <c r="BR2121" s="108">
        <v>0</v>
      </c>
      <c r="BS2121" s="108">
        <v>0</v>
      </c>
      <c r="BU2121" s="172">
        <v>-4.9869188999999997E-5</v>
      </c>
      <c r="BV2121" s="172">
        <v>-3.1381823E-6</v>
      </c>
      <c r="BW2121" s="172">
        <v>-1.0906232E-5</v>
      </c>
      <c r="BX2121" s="172">
        <v>-2.3973475000000002E-8</v>
      </c>
      <c r="BY2121" s="172">
        <v>-3.1766444999999999E-6</v>
      </c>
      <c r="BZ2121" s="172">
        <v>3.8226628E-7</v>
      </c>
      <c r="CA2121" s="69">
        <v>0</v>
      </c>
      <c r="CB2121" s="172">
        <v>5.8019795000000005E-7</v>
      </c>
      <c r="CC2121" s="172">
        <v>-1.0196394000000001E-8</v>
      </c>
      <c r="CD2121" s="172">
        <v>-2.4254535999999999E-8</v>
      </c>
      <c r="CE2121" s="69">
        <v>0</v>
      </c>
      <c r="CF2121" s="69">
        <v>0</v>
      </c>
      <c r="CG2121" s="69">
        <v>0</v>
      </c>
      <c r="CH2121" s="172">
        <v>3.2441789000000001E-7</v>
      </c>
      <c r="CI2121" s="172">
        <v>-3.3876588000000001E-5</v>
      </c>
      <c r="CJ2121" s="172">
        <v>-7.7055748E-17</v>
      </c>
      <c r="CK2121" s="69">
        <v>0</v>
      </c>
      <c r="CM2121" s="198">
        <v>0</v>
      </c>
      <c r="CN2121" s="198">
        <v>-0.39064275999999998</v>
      </c>
      <c r="CO2121" s="198">
        <v>1.0929065999999999E-2</v>
      </c>
      <c r="CP2121" s="198">
        <v>-2.0594254999999999E-3</v>
      </c>
      <c r="CQ2121" s="197">
        <v>-6.0935493999999997E-12</v>
      </c>
      <c r="CR2121" s="197">
        <v>-7.3798533000000003E-10</v>
      </c>
      <c r="CS2121" s="198">
        <v>-1.5746597E-4</v>
      </c>
      <c r="CT2121" s="198">
        <v>-1.0084787E-3</v>
      </c>
      <c r="CU2121" s="198">
        <v>0</v>
      </c>
      <c r="CV2121" s="198">
        <v>1.3443301000000001E-4</v>
      </c>
    </row>
    <row r="2122" spans="1:100" ht="14.4">
      <c r="A2122" t="s">
        <v>1949</v>
      </c>
      <c r="B2122" s="85" t="s">
        <v>947</v>
      </c>
      <c r="C2122" s="113" t="str">
        <f t="shared" si="856"/>
        <v>F.030.01.130</v>
      </c>
      <c r="D2122" s="9" t="s">
        <v>130</v>
      </c>
      <c r="E2122" s="112" t="s">
        <v>362</v>
      </c>
      <c r="F2122" s="115" t="str">
        <f t="shared" si="857"/>
        <v>PEF (Polyethylene furan-2.5-dicarboxylate) co-firing in electrical power plant</v>
      </c>
      <c r="G2122" s="143">
        <f t="shared" si="858"/>
        <v>-2.1062606000000001</v>
      </c>
      <c r="I2122" s="118">
        <f t="shared" si="859"/>
        <v>-0.33426515604095997</v>
      </c>
      <c r="K2122" s="161">
        <f t="shared" si="860"/>
        <v>2.4048503016999997E-3</v>
      </c>
      <c r="L2122" s="161">
        <f t="shared" si="861"/>
        <v>-2.0699397527260001E-2</v>
      </c>
      <c r="M2122" s="162">
        <f t="shared" si="862"/>
        <v>-3.1518815400000001E-5</v>
      </c>
      <c r="N2122" s="161">
        <v>-0.31593908999999998</v>
      </c>
      <c r="O2122" s="132">
        <v>-2.3887504E-2</v>
      </c>
      <c r="P2122" s="132">
        <v>3.3783594999999998E-3</v>
      </c>
      <c r="Q2122" s="132">
        <v>2.7586629000000001E-3</v>
      </c>
      <c r="R2122" s="132">
        <v>-3.2477621000000001E-4</v>
      </c>
      <c r="S2122" s="164">
        <v>-6.2668263E-6</v>
      </c>
      <c r="T2122" s="164">
        <v>-2.2769561999999999E-5</v>
      </c>
      <c r="U2122" s="132">
        <v>-1.9010686999999999E-4</v>
      </c>
      <c r="V2122" s="164">
        <v>-5.1898914000000002E-6</v>
      </c>
      <c r="W2122" s="132">
        <v>0</v>
      </c>
      <c r="X2122" s="164">
        <v>-2.6328924E-5</v>
      </c>
      <c r="Y2122" s="164">
        <v>-1.4615725999999999E-7</v>
      </c>
      <c r="Z2122" s="132">
        <v>0</v>
      </c>
      <c r="AA2122" s="132">
        <v>0</v>
      </c>
      <c r="AC2122" s="118">
        <f t="shared" si="863"/>
        <v>-0.31593908999999998</v>
      </c>
      <c r="AD2122" s="118">
        <f t="shared" si="864"/>
        <v>-1.8294401068299999E-2</v>
      </c>
      <c r="AE2122" s="118">
        <f t="shared" si="865"/>
        <v>-2.0699251370000001E-2</v>
      </c>
      <c r="AF2122" s="118">
        <f t="shared" si="866"/>
        <v>-2.0699397527260001E-2</v>
      </c>
      <c r="AG2122" s="118">
        <f t="shared" si="867"/>
        <v>-3.1518815400000001E-5</v>
      </c>
      <c r="AI2122" s="69">
        <v>-27.807248000000001</v>
      </c>
      <c r="AJ2122" s="69">
        <v>-27.802299000000001</v>
      </c>
      <c r="AK2122" s="69">
        <v>-3.2706737999999998E-3</v>
      </c>
      <c r="AL2122" s="69">
        <v>0</v>
      </c>
      <c r="AM2122" s="69">
        <v>0</v>
      </c>
      <c r="AN2122" s="69">
        <v>-7.8551300000000005E-4</v>
      </c>
      <c r="AO2122" s="69">
        <v>-8.9247302999999995E-4</v>
      </c>
      <c r="AQ2122" s="116">
        <v>-4.2498327000000002E-2</v>
      </c>
      <c r="AR2122" s="116">
        <v>-3.9221419E-2</v>
      </c>
      <c r="AS2122" s="116">
        <v>-1.6995999999999999E-3</v>
      </c>
      <c r="AT2122" s="116">
        <v>-1.5773076E-3</v>
      </c>
      <c r="AU2122" s="150">
        <f t="shared" si="868"/>
        <v>-2.3514040556274003E-6</v>
      </c>
      <c r="AV2122" s="150">
        <f t="shared" si="869"/>
        <v>-6.2855029627917596E-9</v>
      </c>
      <c r="AW2122" s="163">
        <f t="shared" si="870"/>
        <v>-0.22091142542309</v>
      </c>
      <c r="AX2122" s="196">
        <v>-1.9551829000000002E-6</v>
      </c>
      <c r="AY2122" s="196">
        <v>-5.8992809999999998E-9</v>
      </c>
      <c r="AZ2122" s="196">
        <v>-1.6117583999999999E-13</v>
      </c>
      <c r="BA2122" s="108">
        <v>0</v>
      </c>
      <c r="BB2122" s="108">
        <v>0</v>
      </c>
      <c r="BC2122" s="196">
        <v>5.2900093999999998E-10</v>
      </c>
      <c r="BD2122" s="196">
        <v>-3.9671607000000001E-7</v>
      </c>
      <c r="BE2122" s="196">
        <v>7.2753846999999999E-11</v>
      </c>
      <c r="BF2122" s="196">
        <v>-4.5880088999999999E-10</v>
      </c>
      <c r="BG2122" s="108">
        <v>0</v>
      </c>
      <c r="BH2122" s="108">
        <v>0</v>
      </c>
      <c r="BI2122" s="196">
        <v>-1.2377019E-14</v>
      </c>
      <c r="BJ2122" s="196">
        <v>-1.1415333E-15</v>
      </c>
      <c r="BK2122" s="196">
        <v>-2.2539946000000002E-16</v>
      </c>
      <c r="BL2122" s="196">
        <v>-1.3640514E-12</v>
      </c>
      <c r="BM2122" s="196">
        <v>-3.2722516000000003E-11</v>
      </c>
      <c r="BN2122" s="108">
        <v>0</v>
      </c>
      <c r="BO2122" s="196">
        <v>-4.3542309E-7</v>
      </c>
      <c r="BP2122" s="108">
        <v>-0.22091099</v>
      </c>
      <c r="BQ2122" s="108">
        <v>0</v>
      </c>
      <c r="BR2122" s="108">
        <v>0</v>
      </c>
      <c r="BS2122" s="108">
        <v>0</v>
      </c>
      <c r="BU2122" s="172">
        <v>-9.5696288000000001E-5</v>
      </c>
      <c r="BV2122" s="172">
        <v>-2.9804177000000001E-6</v>
      </c>
      <c r="BW2122" s="172">
        <v>-5.8728135E-5</v>
      </c>
      <c r="BX2122" s="172">
        <v>-2.2733466999999999E-8</v>
      </c>
      <c r="BY2122" s="172">
        <v>-3.0136639E-6</v>
      </c>
      <c r="BZ2122" s="172">
        <v>3.5924358999999998E-7</v>
      </c>
      <c r="CA2122" s="69">
        <v>0</v>
      </c>
      <c r="CB2122" s="172">
        <v>5.4525445000000004E-7</v>
      </c>
      <c r="CC2122" s="172">
        <v>-9.6689939000000001E-9</v>
      </c>
      <c r="CD2122" s="172">
        <v>-2.2999991000000001E-8</v>
      </c>
      <c r="CE2122" s="69">
        <v>0</v>
      </c>
      <c r="CF2122" s="69">
        <v>0</v>
      </c>
      <c r="CG2122" s="69">
        <v>0</v>
      </c>
      <c r="CH2122" s="172">
        <v>3.0118320000000002E-7</v>
      </c>
      <c r="CI2122" s="172">
        <v>-3.2124351E-5</v>
      </c>
      <c r="CJ2122" s="172">
        <v>-7.3070105999999998E-17</v>
      </c>
      <c r="CK2122" s="69">
        <v>0</v>
      </c>
      <c r="CM2122" s="198">
        <v>0</v>
      </c>
      <c r="CN2122" s="198">
        <v>-2.1057819000000002</v>
      </c>
      <c r="CO2122" s="198">
        <v>1.027083E-2</v>
      </c>
      <c r="CP2122" s="198">
        <v>-1.9567655999999998E-3</v>
      </c>
      <c r="CQ2122" s="197">
        <v>-5.7783658000000001E-12</v>
      </c>
      <c r="CR2122" s="197">
        <v>-6.9981367E-10</v>
      </c>
      <c r="CS2122" s="198">
        <v>-1.4936103E-4</v>
      </c>
      <c r="CT2122" s="198">
        <v>-9.5631603000000001E-4</v>
      </c>
      <c r="CU2122" s="198">
        <v>0</v>
      </c>
      <c r="CV2122" s="198">
        <v>1.2633653E-4</v>
      </c>
    </row>
    <row r="2123" spans="1:100" ht="14.4">
      <c r="B2123" s="85"/>
      <c r="C2123" s="113"/>
      <c r="D2123" s="1" t="s">
        <v>131</v>
      </c>
      <c r="E2123" s="112"/>
      <c r="S2123" s="3"/>
      <c r="T2123" s="3"/>
      <c r="V2123" s="3"/>
      <c r="X2123" s="3"/>
      <c r="Y2123" s="3"/>
      <c r="AC2123" s="142"/>
      <c r="AD2123" s="142"/>
      <c r="AE2123" s="142"/>
      <c r="AF2123" s="142"/>
      <c r="AG2123" s="142"/>
      <c r="AU2123" s="86"/>
      <c r="AV2123" s="86"/>
      <c r="AW2123" s="86"/>
      <c r="AX2123" s="3"/>
      <c r="AY2123" s="3"/>
      <c r="AZ2123" s="3"/>
      <c r="BC2123" s="3"/>
      <c r="BD2123" s="3"/>
      <c r="BE2123" s="3"/>
      <c r="BF2123" s="3"/>
      <c r="BI2123" s="3"/>
      <c r="BJ2123" s="3"/>
      <c r="BK2123" s="3"/>
      <c r="BL2123" s="3"/>
      <c r="BM2123" s="3"/>
      <c r="BO2123" s="3"/>
      <c r="BU2123" s="3"/>
      <c r="BV2123" s="3"/>
      <c r="BW2123" s="3"/>
      <c r="BX2123" s="3"/>
      <c r="BY2123" s="3"/>
      <c r="BZ2123" s="3"/>
      <c r="CB2123" s="3"/>
      <c r="CC2123" s="3"/>
      <c r="CD2123" s="3"/>
      <c r="CH2123" s="3"/>
      <c r="CI2123" s="3"/>
      <c r="CJ2123" s="3"/>
      <c r="CQ2123" s="3"/>
      <c r="CR2123" s="3"/>
    </row>
    <row r="2124" spans="1:100" ht="14.4">
      <c r="A2124" t="s">
        <v>976</v>
      </c>
      <c r="B2124" s="85" t="s">
        <v>947</v>
      </c>
      <c r="C2124" s="113" t="str">
        <f t="shared" si="856"/>
        <v>F.040.01.101</v>
      </c>
      <c r="D2124" s="9" t="s">
        <v>131</v>
      </c>
      <c r="E2124" s="112" t="s">
        <v>362</v>
      </c>
      <c r="F2124" s="115" t="str">
        <f t="shared" si="857"/>
        <v>Epoxies co-firing in electrical power plant</v>
      </c>
      <c r="G2124" s="143">
        <f t="shared" si="858"/>
        <v>-0.42024312000000003</v>
      </c>
      <c r="I2124" s="118">
        <f t="shared" si="859"/>
        <v>-9.0461296580780004E-2</v>
      </c>
      <c r="K2124" s="161">
        <f t="shared" si="860"/>
        <v>3.5386785847000006E-3</v>
      </c>
      <c r="L2124" s="161">
        <f t="shared" si="861"/>
        <v>-3.0916515477179999E-2</v>
      </c>
      <c r="M2124" s="162">
        <f t="shared" si="862"/>
        <v>-4.6991688300000001E-5</v>
      </c>
      <c r="N2124" s="161">
        <v>-6.3036467999999998E-2</v>
      </c>
      <c r="O2124" s="132">
        <v>-3.5614096999999997E-2</v>
      </c>
      <c r="P2124" s="132">
        <v>4.9812314999999998E-3</v>
      </c>
      <c r="Q2124" s="132">
        <v>4.0661810000000003E-3</v>
      </c>
      <c r="R2124" s="132">
        <v>-4.8421180000000002E-4</v>
      </c>
      <c r="S2124" s="164">
        <v>-9.3432682999999998E-6</v>
      </c>
      <c r="T2124" s="164">
        <v>-3.3947347000000001E-5</v>
      </c>
      <c r="U2124" s="132">
        <v>-2.8343207000000001E-4</v>
      </c>
      <c r="V2124" s="164">
        <v>-7.7376562999999999E-6</v>
      </c>
      <c r="W2124" s="132">
        <v>0</v>
      </c>
      <c r="X2124" s="164">
        <v>-3.9254032000000001E-5</v>
      </c>
      <c r="Y2124" s="164">
        <v>-2.1790718000000001E-7</v>
      </c>
      <c r="Z2124" s="132">
        <v>0</v>
      </c>
      <c r="AA2124" s="132">
        <v>0</v>
      </c>
      <c r="AC2124" s="118">
        <f t="shared" si="863"/>
        <v>-6.3036467999999998E-2</v>
      </c>
      <c r="AD2124" s="118">
        <f t="shared" si="864"/>
        <v>-2.7377618985299997E-2</v>
      </c>
      <c r="AE2124" s="118">
        <f t="shared" si="865"/>
        <v>-3.0916297569999997E-2</v>
      </c>
      <c r="AF2124" s="118">
        <f t="shared" si="866"/>
        <v>-3.0916515477179999E-2</v>
      </c>
      <c r="AG2124" s="118">
        <f t="shared" si="867"/>
        <v>-4.6991688300000001E-5</v>
      </c>
      <c r="AI2124" s="69">
        <v>-41.458078</v>
      </c>
      <c r="AJ2124" s="69">
        <v>-41.450699999999998</v>
      </c>
      <c r="AK2124" s="69">
        <v>-4.8762772999999997E-3</v>
      </c>
      <c r="AL2124" s="69">
        <v>0</v>
      </c>
      <c r="AM2124" s="69">
        <v>0</v>
      </c>
      <c r="AN2124" s="69">
        <v>-1.1711285E-3</v>
      </c>
      <c r="AO2124" s="69">
        <v>-1.3305961999999999E-3</v>
      </c>
      <c r="AQ2124" s="116">
        <v>-1.9208084E-2</v>
      </c>
      <c r="AR2124" s="116">
        <v>-1.6381512000000001E-2</v>
      </c>
      <c r="AS2124" s="116">
        <v>-4.7495034000000002E-4</v>
      </c>
      <c r="AT2124" s="116">
        <v>-2.3516221999999999E-3</v>
      </c>
      <c r="AU2124" s="150">
        <f t="shared" si="868"/>
        <v>-9.8210500675369991E-7</v>
      </c>
      <c r="AV2124" s="150">
        <f t="shared" si="869"/>
        <v>-1.7564730995075E-9</v>
      </c>
      <c r="AW2124" s="163">
        <f t="shared" si="870"/>
        <v>-0.32935884917624997</v>
      </c>
      <c r="AX2124" s="196">
        <v>-3.9083989999999998E-7</v>
      </c>
      <c r="AY2124" s="196">
        <v>-1.1792916000000001E-9</v>
      </c>
      <c r="AZ2124" s="196">
        <v>-3.2218525000000001E-14</v>
      </c>
      <c r="BA2124" s="108">
        <v>0</v>
      </c>
      <c r="BB2124" s="108">
        <v>0</v>
      </c>
      <c r="BC2124" s="196">
        <v>7.8174322E-10</v>
      </c>
      <c r="BD2124" s="196">
        <v>-5.9199603000000001E-7</v>
      </c>
      <c r="BE2124" s="196">
        <v>1.0748428E-10</v>
      </c>
      <c r="BF2124" s="196">
        <v>-6.8461307E-10</v>
      </c>
      <c r="BG2124" s="108">
        <v>0</v>
      </c>
      <c r="BH2124" s="108">
        <v>0</v>
      </c>
      <c r="BI2124" s="196">
        <v>-1.845301E-14</v>
      </c>
      <c r="BJ2124" s="196">
        <v>-1.7019224E-15</v>
      </c>
      <c r="BK2124" s="196">
        <v>-3.3605009999999999E-16</v>
      </c>
      <c r="BL2124" s="196">
        <v>-2.0336767E-12</v>
      </c>
      <c r="BM2124" s="196">
        <v>-4.8786297000000002E-11</v>
      </c>
      <c r="BN2124" s="108">
        <v>0</v>
      </c>
      <c r="BO2124" s="196">
        <v>-6.4917625E-7</v>
      </c>
      <c r="BP2124" s="108">
        <v>-0.32935819999999999</v>
      </c>
      <c r="BQ2124" s="108">
        <v>0</v>
      </c>
      <c r="BR2124" s="108">
        <v>0</v>
      </c>
      <c r="BS2124" s="108">
        <v>0</v>
      </c>
      <c r="BU2124" s="172">
        <v>-6.6862053000000003E-5</v>
      </c>
      <c r="BV2124" s="172">
        <v>-4.4498366999999999E-6</v>
      </c>
      <c r="BW2124" s="172">
        <v>-1.1717493E-5</v>
      </c>
      <c r="BX2124" s="172">
        <v>-3.3893532999999999E-8</v>
      </c>
      <c r="BY2124" s="172">
        <v>-4.4949376E-6</v>
      </c>
      <c r="BZ2124" s="172">
        <v>5.3110081999999999E-7</v>
      </c>
      <c r="CA2124" s="69">
        <v>0</v>
      </c>
      <c r="CB2124" s="172">
        <v>8.0609674000000003E-7</v>
      </c>
      <c r="CC2124" s="172">
        <v>-1.4415591E-8</v>
      </c>
      <c r="CD2124" s="172">
        <v>-3.4290895000000002E-8</v>
      </c>
      <c r="CE2124" s="69">
        <v>0</v>
      </c>
      <c r="CF2124" s="69">
        <v>0</v>
      </c>
      <c r="CG2124" s="69">
        <v>0</v>
      </c>
      <c r="CH2124" s="172">
        <v>4.4010319999999999E-7</v>
      </c>
      <c r="CI2124" s="172">
        <v>-4.7894486000000002E-5</v>
      </c>
      <c r="CJ2124" s="172">
        <v>-1.0894088E-16</v>
      </c>
      <c r="CK2124" s="69">
        <v>0</v>
      </c>
      <c r="CM2124" s="198">
        <v>0</v>
      </c>
      <c r="CN2124" s="198">
        <v>-0.41952942999999998</v>
      </c>
      <c r="CO2124" s="198">
        <v>1.5184237E-2</v>
      </c>
      <c r="CP2124" s="198">
        <v>-2.9227050999999999E-3</v>
      </c>
      <c r="CQ2124" s="197">
        <v>-8.6150180999999999E-12</v>
      </c>
      <c r="CR2124" s="197">
        <v>-1.0433586E-9</v>
      </c>
      <c r="CS2124" s="198">
        <v>-2.2273886999999999E-4</v>
      </c>
      <c r="CT2124" s="198">
        <v>-1.4257803000000001E-3</v>
      </c>
      <c r="CU2124" s="198">
        <v>0</v>
      </c>
      <c r="CV2124" s="198">
        <v>1.8677421000000001E-4</v>
      </c>
    </row>
    <row r="2125" spans="1:100" ht="14.4">
      <c r="A2125" t="s">
        <v>977</v>
      </c>
      <c r="B2125" s="85" t="s">
        <v>947</v>
      </c>
      <c r="C2125" s="113" t="str">
        <f t="shared" si="856"/>
        <v>F.040.01.102</v>
      </c>
      <c r="D2125" s="9" t="s">
        <v>131</v>
      </c>
      <c r="E2125" s="112" t="s">
        <v>362</v>
      </c>
      <c r="F2125" s="115" t="str">
        <f t="shared" si="857"/>
        <v>Phenolics (Bakelite) co-firing in electrical power plant</v>
      </c>
      <c r="G2125" s="143">
        <f t="shared" si="858"/>
        <v>-0.28237356000000002</v>
      </c>
      <c r="I2125" s="118">
        <f t="shared" si="859"/>
        <v>-6.9218175414029998E-2</v>
      </c>
      <c r="K2125" s="161">
        <f t="shared" si="860"/>
        <v>3.5507864826000001E-3</v>
      </c>
      <c r="L2125" s="161">
        <f t="shared" si="861"/>
        <v>-3.0366652545429997E-2</v>
      </c>
      <c r="M2125" s="162">
        <f t="shared" si="862"/>
        <v>-4.6275351199999997E-5</v>
      </c>
      <c r="N2125" s="161">
        <v>-4.2356034000000001E-2</v>
      </c>
      <c r="O2125" s="132">
        <v>-3.5071198999999997E-2</v>
      </c>
      <c r="P2125" s="132">
        <v>4.9838725E-3</v>
      </c>
      <c r="Q2125" s="132">
        <v>4.0702476999999997E-3</v>
      </c>
      <c r="R2125" s="132">
        <v>-4.7683052000000001E-4</v>
      </c>
      <c r="S2125" s="164">
        <v>-9.2008403999999992E-6</v>
      </c>
      <c r="T2125" s="164">
        <v>-3.3429856999999999E-5</v>
      </c>
      <c r="U2125" s="132">
        <v>-2.7911146000000002E-4</v>
      </c>
      <c r="V2125" s="164">
        <v>-7.6197042000000001E-6</v>
      </c>
      <c r="W2125" s="132">
        <v>0</v>
      </c>
      <c r="X2125" s="164">
        <v>-3.8655646999999998E-5</v>
      </c>
      <c r="Y2125" s="164">
        <v>-2.1458543000000001E-7</v>
      </c>
      <c r="Z2125" s="132">
        <v>0</v>
      </c>
      <c r="AA2125" s="132">
        <v>0</v>
      </c>
      <c r="AC2125" s="118">
        <f t="shared" si="863"/>
        <v>-4.2356034000000001E-2</v>
      </c>
      <c r="AD2125" s="118">
        <f t="shared" si="864"/>
        <v>-2.6815651477399994E-2</v>
      </c>
      <c r="AE2125" s="118">
        <f t="shared" si="865"/>
        <v>-3.0366437959999996E-2</v>
      </c>
      <c r="AF2125" s="118">
        <f t="shared" si="866"/>
        <v>-3.0366652545429997E-2</v>
      </c>
      <c r="AG2125" s="118">
        <f t="shared" si="867"/>
        <v>-4.6275351199999997E-5</v>
      </c>
      <c r="AI2125" s="69">
        <v>-40.826095000000002</v>
      </c>
      <c r="AJ2125" s="69">
        <v>-40.818829999999998</v>
      </c>
      <c r="AK2125" s="69">
        <v>-4.8019437999999998E-3</v>
      </c>
      <c r="AL2125" s="69">
        <v>0</v>
      </c>
      <c r="AM2125" s="69">
        <v>0</v>
      </c>
      <c r="AN2125" s="69">
        <v>-1.1532758999999999E-3</v>
      </c>
      <c r="AO2125" s="69">
        <v>-1.3103126999999999E-3</v>
      </c>
      <c r="AQ2125" s="116">
        <v>-1.6767594E-2</v>
      </c>
      <c r="AR2125" s="116">
        <v>-1.4084245E-2</v>
      </c>
      <c r="AS2125" s="116">
        <v>-3.6757480999999998E-4</v>
      </c>
      <c r="AT2125" s="116">
        <v>-2.3157743000000001E-3</v>
      </c>
      <c r="AU2125" s="150">
        <f t="shared" si="868"/>
        <v>-8.4437917752850004E-7</v>
      </c>
      <c r="AV2125" s="150">
        <f t="shared" si="869"/>
        <v>-1.3593742790578798E-9</v>
      </c>
      <c r="AW2125" s="163">
        <f t="shared" si="870"/>
        <v>-0.32433813928027</v>
      </c>
      <c r="AX2125" s="196">
        <v>-2.6288393E-7</v>
      </c>
      <c r="AY2125" s="196">
        <v>-7.9321708E-10</v>
      </c>
      <c r="AZ2125" s="196">
        <v>-2.1670438000000001E-14</v>
      </c>
      <c r="BA2125" s="108">
        <v>0</v>
      </c>
      <c r="BB2125" s="108">
        <v>0</v>
      </c>
      <c r="BC2125" s="196">
        <v>7.7964775E-10</v>
      </c>
      <c r="BD2125" s="196">
        <v>-5.8222485000000005E-7</v>
      </c>
      <c r="BE2125" s="196">
        <v>1.0723806E-10</v>
      </c>
      <c r="BF2125" s="196">
        <v>-6.7335341000000005E-10</v>
      </c>
      <c r="BG2125" s="108">
        <v>0</v>
      </c>
      <c r="BH2125" s="108">
        <v>0</v>
      </c>
      <c r="BI2125" s="196">
        <v>-1.8171714E-14</v>
      </c>
      <c r="BJ2125" s="196">
        <v>-1.6759784999999999E-15</v>
      </c>
      <c r="BK2125" s="196">
        <v>-3.3092738000000001E-16</v>
      </c>
      <c r="BL2125" s="196">
        <v>-2.0026754999999999E-12</v>
      </c>
      <c r="BM2125" s="196">
        <v>-4.8042603E-11</v>
      </c>
      <c r="BN2125" s="108">
        <v>0</v>
      </c>
      <c r="BO2125" s="196">
        <v>-6.3928026999999996E-7</v>
      </c>
      <c r="BP2125" s="108">
        <v>-0.3243375</v>
      </c>
      <c r="BQ2125" s="108">
        <v>0</v>
      </c>
      <c r="BR2125" s="108">
        <v>0</v>
      </c>
      <c r="BS2125" s="108">
        <v>0</v>
      </c>
      <c r="BU2125" s="172">
        <v>-6.2137122000000005E-5</v>
      </c>
      <c r="BV2125" s="172">
        <v>-4.3730930999999996E-6</v>
      </c>
      <c r="BW2125" s="172">
        <v>-7.8733240000000003E-6</v>
      </c>
      <c r="BX2125" s="172">
        <v>-3.3376863999999998E-8</v>
      </c>
      <c r="BY2125" s="172">
        <v>-4.4238183999999997E-6</v>
      </c>
      <c r="BZ2125" s="172">
        <v>5.2936292000000003E-7</v>
      </c>
      <c r="CA2125" s="69">
        <v>0</v>
      </c>
      <c r="CB2125" s="172">
        <v>8.0345899000000001E-7</v>
      </c>
      <c r="CC2125" s="172">
        <v>-1.4195841000000001E-8</v>
      </c>
      <c r="CD2125" s="172">
        <v>-3.3768168000000002E-8</v>
      </c>
      <c r="CE2125" s="69">
        <v>0</v>
      </c>
      <c r="CF2125" s="69">
        <v>0</v>
      </c>
      <c r="CG2125" s="69">
        <v>0</v>
      </c>
      <c r="CH2125" s="172">
        <v>4.4602036E-7</v>
      </c>
      <c r="CI2125" s="172">
        <v>-4.7164387000000003E-5</v>
      </c>
      <c r="CJ2125" s="172">
        <v>-1.072802E-16</v>
      </c>
      <c r="CK2125" s="69">
        <v>0</v>
      </c>
      <c r="CM2125" s="198">
        <v>0</v>
      </c>
      <c r="CN2125" s="198">
        <v>-0.28167075000000003</v>
      </c>
      <c r="CO2125" s="198">
        <v>1.5134576E-2</v>
      </c>
      <c r="CP2125" s="198">
        <v>-2.8705967999999998E-3</v>
      </c>
      <c r="CQ2125" s="197">
        <v>-8.4836915999999995E-12</v>
      </c>
      <c r="CR2125" s="197">
        <v>-1.0274536999999999E-9</v>
      </c>
      <c r="CS2125" s="198">
        <v>-2.1926551E-4</v>
      </c>
      <c r="CT2125" s="198">
        <v>-1.4040458000000001E-3</v>
      </c>
      <c r="CU2125" s="198">
        <v>0</v>
      </c>
      <c r="CV2125" s="198">
        <v>1.8616303999999999E-4</v>
      </c>
    </row>
    <row r="2126" spans="1:100" ht="14.4">
      <c r="A2126" t="s">
        <v>978</v>
      </c>
      <c r="B2126" s="85" t="s">
        <v>947</v>
      </c>
      <c r="C2126" s="113" t="str">
        <f t="shared" si="856"/>
        <v>F.040.01.103</v>
      </c>
      <c r="D2126" s="9" t="s">
        <v>131</v>
      </c>
      <c r="E2126" s="112" t="s">
        <v>362</v>
      </c>
      <c r="F2126" s="115" t="str">
        <f t="shared" si="857"/>
        <v>Polyester co-firing in electrical power plant</v>
      </c>
      <c r="G2126" s="143">
        <f t="shared" si="858"/>
        <v>-0.45771272666666668</v>
      </c>
      <c r="I2126" s="118">
        <f t="shared" si="859"/>
        <v>-9.2486129863790012E-2</v>
      </c>
      <c r="K2126" s="161">
        <f t="shared" si="860"/>
        <v>3.1728437923000002E-3</v>
      </c>
      <c r="L2126" s="161">
        <f t="shared" si="861"/>
        <v>-2.6960946928790003E-2</v>
      </c>
      <c r="M2126" s="162">
        <f t="shared" si="862"/>
        <v>-4.1117727300000003E-5</v>
      </c>
      <c r="N2126" s="161">
        <v>-6.8656909000000002E-2</v>
      </c>
      <c r="O2126" s="132">
        <v>-3.1162334999999999E-2</v>
      </c>
      <c r="P2126" s="132">
        <v>4.4495817999999996E-3</v>
      </c>
      <c r="Q2126" s="132">
        <v>3.6344084000000001E-3</v>
      </c>
      <c r="R2126" s="132">
        <v>-4.2368532E-4</v>
      </c>
      <c r="S2126" s="164">
        <v>-8.1753597000000005E-6</v>
      </c>
      <c r="T2126" s="164">
        <v>-2.9703927999999999E-5</v>
      </c>
      <c r="U2126" s="132">
        <v>-2.4800305999999998E-4</v>
      </c>
      <c r="V2126" s="164">
        <v>-6.7704493000000001E-6</v>
      </c>
      <c r="W2126" s="132">
        <v>0</v>
      </c>
      <c r="X2126" s="164">
        <v>-3.4347278000000002E-5</v>
      </c>
      <c r="Y2126" s="164">
        <v>-1.9066879E-7</v>
      </c>
      <c r="Z2126" s="132">
        <v>0</v>
      </c>
      <c r="AA2126" s="132">
        <v>0</v>
      </c>
      <c r="AC2126" s="118">
        <f t="shared" si="863"/>
        <v>-6.8656909000000002E-2</v>
      </c>
      <c r="AD2126" s="118">
        <f t="shared" si="864"/>
        <v>-2.3787912467700002E-2</v>
      </c>
      <c r="AE2126" s="118">
        <f t="shared" si="865"/>
        <v>-2.6960756260000003E-2</v>
      </c>
      <c r="AF2126" s="118">
        <f t="shared" si="866"/>
        <v>-2.6960946928790003E-2</v>
      </c>
      <c r="AG2126" s="118">
        <f t="shared" si="867"/>
        <v>-4.1117727300000003E-5</v>
      </c>
      <c r="AI2126" s="69">
        <v>-36.275818999999998</v>
      </c>
      <c r="AJ2126" s="69">
        <v>-36.269362999999998</v>
      </c>
      <c r="AK2126" s="69">
        <v>-4.2667425999999998E-3</v>
      </c>
      <c r="AL2126" s="69">
        <v>0</v>
      </c>
      <c r="AM2126" s="69">
        <v>0</v>
      </c>
      <c r="AN2126" s="69">
        <v>-1.0247374000000001E-3</v>
      </c>
      <c r="AO2126" s="69">
        <v>-1.1642715999999999E-3</v>
      </c>
      <c r="AQ2126" s="116">
        <v>-1.8253017999999999E-2</v>
      </c>
      <c r="AR2126" s="116">
        <v>-1.5712317999999999E-2</v>
      </c>
      <c r="AS2126" s="116">
        <v>-4.8303028999999999E-4</v>
      </c>
      <c r="AT2126" s="116">
        <v>-2.0576694E-3</v>
      </c>
      <c r="AU2126" s="150">
        <f t="shared" si="868"/>
        <v>-9.4198550715710014E-7</v>
      </c>
      <c r="AV2126" s="150">
        <f t="shared" si="869"/>
        <v>-1.78635464081894E-9</v>
      </c>
      <c r="AW2126" s="163">
        <f t="shared" si="870"/>
        <v>-0.28818899802921999</v>
      </c>
      <c r="AX2126" s="196">
        <v>-4.2550491000000002E-7</v>
      </c>
      <c r="AY2126" s="196">
        <v>-1.2838802E-9</v>
      </c>
      <c r="AZ2126" s="196">
        <v>-3.5076210000000001E-14</v>
      </c>
      <c r="BA2126" s="108">
        <v>0</v>
      </c>
      <c r="BB2126" s="108">
        <v>0</v>
      </c>
      <c r="BC2126" s="196">
        <v>6.9540031999999998E-10</v>
      </c>
      <c r="BD2126" s="196">
        <v>-5.1713153000000002E-7</v>
      </c>
      <c r="BE2126" s="196">
        <v>9.5661244999999997E-11</v>
      </c>
      <c r="BF2126" s="196">
        <v>-5.9808268000000001E-10</v>
      </c>
      <c r="BG2126" s="108">
        <v>0</v>
      </c>
      <c r="BH2126" s="108">
        <v>0</v>
      </c>
      <c r="BI2126" s="196">
        <v>-1.6146383000000001E-14</v>
      </c>
      <c r="BJ2126" s="196">
        <v>-1.4891821000000001E-15</v>
      </c>
      <c r="BK2126" s="196">
        <v>-2.9404383999999999E-16</v>
      </c>
      <c r="BL2126" s="196">
        <v>-1.7794671E-12</v>
      </c>
      <c r="BM2126" s="196">
        <v>-4.2688009999999998E-11</v>
      </c>
      <c r="BN2126" s="108">
        <v>0</v>
      </c>
      <c r="BO2126" s="196">
        <v>-5.6802922000000001E-7</v>
      </c>
      <c r="BP2126" s="108">
        <v>-0.28818843</v>
      </c>
      <c r="BQ2126" s="108">
        <v>0</v>
      </c>
      <c r="BR2126" s="108">
        <v>0</v>
      </c>
      <c r="BS2126" s="108">
        <v>0</v>
      </c>
      <c r="BU2126" s="172">
        <v>-6.0967241E-5</v>
      </c>
      <c r="BV2126" s="172">
        <v>-3.8832867000000002E-6</v>
      </c>
      <c r="BW2126" s="172">
        <v>-1.2762244999999999E-5</v>
      </c>
      <c r="BX2126" s="172">
        <v>-2.9656842000000001E-8</v>
      </c>
      <c r="BY2126" s="172">
        <v>-3.9300605000000001E-6</v>
      </c>
      <c r="BZ2126" s="172">
        <v>4.7207718000000002E-7</v>
      </c>
      <c r="CA2126" s="69">
        <v>0</v>
      </c>
      <c r="CB2126" s="172">
        <v>7.1651156000000005E-7</v>
      </c>
      <c r="CC2126" s="172">
        <v>-1.2613642E-8</v>
      </c>
      <c r="CD2126" s="172">
        <v>-3.0004533000000003E-8</v>
      </c>
      <c r="CE2126" s="69">
        <v>0</v>
      </c>
      <c r="CF2126" s="69">
        <v>0</v>
      </c>
      <c r="CG2126" s="69">
        <v>0</v>
      </c>
      <c r="CH2126" s="172">
        <v>3.9971369000000002E-7</v>
      </c>
      <c r="CI2126" s="172">
        <v>-4.1907674999999997E-5</v>
      </c>
      <c r="CJ2126" s="172">
        <v>-9.5323273999999996E-17</v>
      </c>
      <c r="CK2126" s="69">
        <v>0</v>
      </c>
      <c r="CM2126" s="198">
        <v>0</v>
      </c>
      <c r="CN2126" s="198">
        <v>-0.45708824999999997</v>
      </c>
      <c r="CO2126" s="198">
        <v>1.3496773E-2</v>
      </c>
      <c r="CP2126" s="198">
        <v>-2.5486168999999999E-3</v>
      </c>
      <c r="CQ2126" s="197">
        <v>-7.5381409000000001E-12</v>
      </c>
      <c r="CR2126" s="197">
        <v>-9.1293874999999997E-10</v>
      </c>
      <c r="CS2126" s="198">
        <v>-1.9480623000000001E-4</v>
      </c>
      <c r="CT2126" s="198">
        <v>-1.2475577000000001E-3</v>
      </c>
      <c r="CU2126" s="198">
        <v>0</v>
      </c>
      <c r="CV2126" s="198">
        <v>1.6601714999999999E-4</v>
      </c>
    </row>
    <row r="2127" spans="1:100" ht="14.4">
      <c r="B2127" s="85"/>
      <c r="C2127" s="113"/>
      <c r="D2127" s="1" t="s">
        <v>1950</v>
      </c>
      <c r="E2127" s="112"/>
      <c r="S2127" s="3"/>
      <c r="T2127" s="3"/>
      <c r="V2127" s="3"/>
      <c r="X2127" s="3"/>
      <c r="Y2127" s="3"/>
      <c r="AC2127" s="142"/>
      <c r="AD2127" s="142"/>
      <c r="AE2127" s="142"/>
      <c r="AF2127" s="142"/>
      <c r="AG2127" s="142"/>
      <c r="AU2127" s="86"/>
      <c r="AV2127" s="86"/>
      <c r="AW2127" s="86"/>
      <c r="AX2127" s="3"/>
      <c r="AY2127" s="3"/>
      <c r="AZ2127" s="3"/>
      <c r="BC2127" s="3"/>
      <c r="BD2127" s="3"/>
      <c r="BE2127" s="3"/>
      <c r="BF2127" s="3"/>
      <c r="BI2127" s="3"/>
      <c r="BJ2127" s="3"/>
      <c r="BK2127" s="3"/>
      <c r="BL2127" s="3"/>
      <c r="BM2127" s="3"/>
      <c r="BO2127" s="3"/>
      <c r="BU2127" s="3"/>
      <c r="BV2127" s="3"/>
      <c r="BW2127" s="3"/>
      <c r="BX2127" s="3"/>
      <c r="BY2127" s="3"/>
      <c r="BZ2127" s="3"/>
      <c r="CB2127" s="3"/>
      <c r="CC2127" s="3"/>
      <c r="CD2127" s="3"/>
      <c r="CH2127" s="3"/>
      <c r="CI2127" s="3"/>
      <c r="CJ2127" s="3"/>
      <c r="CQ2127" s="3"/>
      <c r="CR2127" s="3"/>
    </row>
    <row r="2128" spans="1:100" ht="14.4">
      <c r="A2128" t="s">
        <v>979</v>
      </c>
      <c r="B2128" s="85" t="s">
        <v>947</v>
      </c>
      <c r="C2128" s="113" t="str">
        <f t="shared" ref="C2128:C2152" si="871">MID(A2128,1,12)</f>
        <v>F.044.01.101</v>
      </c>
      <c r="D2128" s="9" t="s">
        <v>1950</v>
      </c>
      <c r="E2128" s="112" t="s">
        <v>362</v>
      </c>
      <c r="F2128" s="115" t="str">
        <f t="shared" ref="F2128:F2152" si="872">MID(A2128, 21,85)</f>
        <v>Bisphenol A  co-firing in electrical power plant</v>
      </c>
      <c r="G2128" s="143">
        <f t="shared" si="858"/>
        <v>-0.25024312000000004</v>
      </c>
      <c r="I2128" s="118">
        <f t="shared" si="859"/>
        <v>-6.4827293180779996E-2</v>
      </c>
      <c r="K2128" s="161">
        <f t="shared" si="860"/>
        <v>3.5998785847000006E-3</v>
      </c>
      <c r="L2128" s="161">
        <f t="shared" si="861"/>
        <v>-3.0843712077179997E-2</v>
      </c>
      <c r="M2128" s="162">
        <f t="shared" si="862"/>
        <v>-4.6991688300000001E-5</v>
      </c>
      <c r="N2128" s="161">
        <v>-3.7536468000000003E-2</v>
      </c>
      <c r="O2128" s="132">
        <v>-3.5614096999999997E-2</v>
      </c>
      <c r="P2128" s="132">
        <v>5.0540348999999997E-3</v>
      </c>
      <c r="Q2128" s="132">
        <v>4.1273810000000003E-3</v>
      </c>
      <c r="R2128" s="132">
        <v>-4.8421180000000002E-4</v>
      </c>
      <c r="S2128" s="164">
        <v>-9.3432682999999998E-6</v>
      </c>
      <c r="T2128" s="164">
        <v>-3.3947347000000001E-5</v>
      </c>
      <c r="U2128" s="132">
        <v>-2.8343207000000001E-4</v>
      </c>
      <c r="V2128" s="164">
        <v>-7.7376562999999999E-6</v>
      </c>
      <c r="W2128" s="132">
        <v>0</v>
      </c>
      <c r="X2128" s="164">
        <v>-3.9254032000000001E-5</v>
      </c>
      <c r="Y2128" s="164">
        <v>-2.1790718000000001E-7</v>
      </c>
      <c r="Z2128" s="132">
        <v>0</v>
      </c>
      <c r="AA2128" s="132">
        <v>0</v>
      </c>
      <c r="AC2128" s="118">
        <f t="shared" si="863"/>
        <v>-3.7536468000000003E-2</v>
      </c>
      <c r="AD2128" s="118">
        <f t="shared" si="864"/>
        <v>-2.7243615585299995E-2</v>
      </c>
      <c r="AE2128" s="118">
        <f t="shared" si="865"/>
        <v>-3.0843494169999996E-2</v>
      </c>
      <c r="AF2128" s="118">
        <f t="shared" si="866"/>
        <v>-3.0843712077179997E-2</v>
      </c>
      <c r="AG2128" s="118">
        <f t="shared" si="867"/>
        <v>-4.6991688300000001E-5</v>
      </c>
      <c r="AI2128" s="69">
        <v>-41.458078</v>
      </c>
      <c r="AJ2128" s="69">
        <v>-41.450699999999998</v>
      </c>
      <c r="AK2128" s="69">
        <v>-4.8762772999999997E-3</v>
      </c>
      <c r="AL2128" s="69">
        <v>0</v>
      </c>
      <c r="AM2128" s="69">
        <v>0</v>
      </c>
      <c r="AN2128" s="69">
        <v>-1.1711285E-3</v>
      </c>
      <c r="AO2128" s="69">
        <v>-1.3305961999999999E-3</v>
      </c>
      <c r="AQ2128" s="116">
        <v>-1.6435683999999999E-2</v>
      </c>
      <c r="AR2128" s="116">
        <v>-1.373838E-2</v>
      </c>
      <c r="AS2128" s="116">
        <v>-3.4568129000000001E-4</v>
      </c>
      <c r="AT2128" s="116">
        <v>-2.3516221999999999E-3</v>
      </c>
      <c r="AU2128" s="150">
        <f t="shared" si="868"/>
        <v>-8.2364390675369994E-7</v>
      </c>
      <c r="AV2128" s="150">
        <f t="shared" si="869"/>
        <v>-1.2784071445074997E-9</v>
      </c>
      <c r="AW2128" s="163">
        <f t="shared" si="870"/>
        <v>-0.32935884917624997</v>
      </c>
      <c r="AX2128" s="196">
        <v>-2.330799E-7</v>
      </c>
      <c r="AY2128" s="196">
        <v>-7.0329164999999997E-10</v>
      </c>
      <c r="AZ2128" s="196">
        <v>-1.9213525000000001E-14</v>
      </c>
      <c r="BA2128" s="108">
        <v>0</v>
      </c>
      <c r="BB2128" s="108">
        <v>0</v>
      </c>
      <c r="BC2128" s="196">
        <v>7.9084322E-10</v>
      </c>
      <c r="BD2128" s="196">
        <v>-5.9130402999999996E-7</v>
      </c>
      <c r="BE2128" s="196">
        <v>1.0877428E-10</v>
      </c>
      <c r="BF2128" s="196">
        <v>-6.8385006999999997E-10</v>
      </c>
      <c r="BG2128" s="108">
        <v>0</v>
      </c>
      <c r="BH2128" s="108">
        <v>0</v>
      </c>
      <c r="BI2128" s="196">
        <v>-1.845301E-14</v>
      </c>
      <c r="BJ2128" s="196">
        <v>-1.7019224E-15</v>
      </c>
      <c r="BK2128" s="196">
        <v>-3.3605009999999999E-16</v>
      </c>
      <c r="BL2128" s="196">
        <v>-2.0336767E-12</v>
      </c>
      <c r="BM2128" s="196">
        <v>-4.8786297000000002E-11</v>
      </c>
      <c r="BN2128" s="108">
        <v>0</v>
      </c>
      <c r="BO2128" s="196">
        <v>-6.4917625E-7</v>
      </c>
      <c r="BP2128" s="108">
        <v>-0.32935819999999999</v>
      </c>
      <c r="BQ2128" s="108">
        <v>0</v>
      </c>
      <c r="BR2128" s="108">
        <v>0</v>
      </c>
      <c r="BS2128" s="108">
        <v>0</v>
      </c>
      <c r="BU2128" s="172">
        <v>-6.2084806000000002E-5</v>
      </c>
      <c r="BV2128" s="172">
        <v>-4.4415804E-6</v>
      </c>
      <c r="BW2128" s="172">
        <v>-6.9774421000000001E-6</v>
      </c>
      <c r="BX2128" s="172">
        <v>-3.3893532999999999E-8</v>
      </c>
      <c r="BY2128" s="172">
        <v>-4.4925297000000003E-6</v>
      </c>
      <c r="BZ2128" s="172">
        <v>5.3699198999999996E-7</v>
      </c>
      <c r="CA2128" s="69">
        <v>0</v>
      </c>
      <c r="CB2128" s="172">
        <v>8.1503827000000005E-7</v>
      </c>
      <c r="CC2128" s="172">
        <v>-1.4415591E-8</v>
      </c>
      <c r="CD2128" s="172">
        <v>-3.4290895000000002E-8</v>
      </c>
      <c r="CE2128" s="69">
        <v>0</v>
      </c>
      <c r="CF2128" s="69">
        <v>0</v>
      </c>
      <c r="CG2128" s="69">
        <v>0</v>
      </c>
      <c r="CH2128" s="172">
        <v>4.5180191999999999E-7</v>
      </c>
      <c r="CI2128" s="172">
        <v>-4.7894486000000002E-5</v>
      </c>
      <c r="CJ2128" s="172">
        <v>-1.0894088E-16</v>
      </c>
      <c r="CK2128" s="69">
        <v>0</v>
      </c>
      <c r="CM2128" s="198">
        <v>0</v>
      </c>
      <c r="CN2128" s="198">
        <v>-0.24952943</v>
      </c>
      <c r="CO2128" s="198">
        <v>1.535269E-2</v>
      </c>
      <c r="CP2128" s="198">
        <v>-2.9157050999999998E-3</v>
      </c>
      <c r="CQ2128" s="197">
        <v>-8.6150180999999999E-12</v>
      </c>
      <c r="CR2128" s="197">
        <v>-1.0433586E-9</v>
      </c>
      <c r="CS2128" s="198">
        <v>-2.2266665E-4</v>
      </c>
      <c r="CT2128" s="198">
        <v>-1.4257803000000001E-3</v>
      </c>
      <c r="CU2128" s="198">
        <v>0</v>
      </c>
      <c r="CV2128" s="198">
        <v>1.8884598E-4</v>
      </c>
    </row>
    <row r="2129" spans="1:100" ht="14.4">
      <c r="A2129" t="s">
        <v>980</v>
      </c>
      <c r="B2129" s="85" t="s">
        <v>947</v>
      </c>
      <c r="C2129" s="113" t="str">
        <f t="shared" si="871"/>
        <v>F.044.01.102</v>
      </c>
      <c r="D2129" s="9" t="s">
        <v>1950</v>
      </c>
      <c r="E2129" s="112" t="s">
        <v>362</v>
      </c>
      <c r="F2129" s="115" t="str">
        <f t="shared" si="872"/>
        <v>DEHP co-firing in electrical power plant</v>
      </c>
      <c r="G2129" s="143">
        <f t="shared" si="858"/>
        <v>-0.73660826666666668</v>
      </c>
      <c r="I2129" s="118">
        <f t="shared" si="859"/>
        <v>-0.14269649545002</v>
      </c>
      <c r="K2129" s="161">
        <f t="shared" si="860"/>
        <v>2.9226277399999998E-3</v>
      </c>
      <c r="L2129" s="161">
        <f t="shared" si="861"/>
        <v>-3.5076306946419999E-2</v>
      </c>
      <c r="M2129" s="162">
        <f t="shared" si="862"/>
        <v>-5.1576243600000003E-5</v>
      </c>
      <c r="N2129" s="161">
        <v>-0.11049124</v>
      </c>
      <c r="O2129" s="132">
        <v>-3.9088642999999999E-2</v>
      </c>
      <c r="P2129" s="132">
        <v>4.3236591999999997E-3</v>
      </c>
      <c r="Q2129" s="132">
        <v>3.5015938000000002E-3</v>
      </c>
      <c r="R2129" s="132">
        <v>-5.3145196999999998E-4</v>
      </c>
      <c r="S2129" s="164">
        <v>-1.0254807E-5</v>
      </c>
      <c r="T2129" s="164">
        <v>-3.7259282999999998E-5</v>
      </c>
      <c r="U2129" s="132">
        <v>-3.1108398000000002E-4</v>
      </c>
      <c r="V2129" s="164">
        <v>-8.4925496000000008E-6</v>
      </c>
      <c r="W2129" s="132">
        <v>0</v>
      </c>
      <c r="X2129" s="164">
        <v>-4.3083693999999999E-5</v>
      </c>
      <c r="Y2129" s="164">
        <v>-2.3916641999999997E-7</v>
      </c>
      <c r="Z2129" s="132">
        <v>0</v>
      </c>
      <c r="AA2129" s="132">
        <v>0</v>
      </c>
      <c r="AC2129" s="118">
        <f t="shared" si="863"/>
        <v>-0.11049124</v>
      </c>
      <c r="AD2129" s="118">
        <f t="shared" si="864"/>
        <v>-3.2153440040000002E-2</v>
      </c>
      <c r="AE2129" s="118">
        <f t="shared" si="865"/>
        <v>-3.5076067779999998E-2</v>
      </c>
      <c r="AF2129" s="118">
        <f t="shared" si="866"/>
        <v>-3.5076306946419999E-2</v>
      </c>
      <c r="AG2129" s="118">
        <f t="shared" si="867"/>
        <v>-5.1576243600000003E-5</v>
      </c>
      <c r="AI2129" s="69">
        <v>-45.502769000000001</v>
      </c>
      <c r="AJ2129" s="69">
        <v>-45.494670999999997</v>
      </c>
      <c r="AK2129" s="69">
        <v>-5.3520115999999996E-3</v>
      </c>
      <c r="AL2129" s="69">
        <v>0</v>
      </c>
      <c r="AM2129" s="69">
        <v>0</v>
      </c>
      <c r="AN2129" s="69">
        <v>-1.2853849E-3</v>
      </c>
      <c r="AO2129" s="69">
        <v>-1.4604104E-3</v>
      </c>
      <c r="AQ2129" s="116">
        <v>-2.5745339999999999E-2</v>
      </c>
      <c r="AR2129" s="116">
        <v>-2.2425793999999999E-2</v>
      </c>
      <c r="AS2129" s="116">
        <v>-7.3849726999999997E-4</v>
      </c>
      <c r="AT2129" s="116">
        <v>-2.5810488000000001E-3</v>
      </c>
      <c r="AU2129" s="150">
        <f t="shared" si="868"/>
        <v>-1.3444720437500999E-6</v>
      </c>
      <c r="AV2129" s="150">
        <f t="shared" si="869"/>
        <v>-2.7311289743860698E-9</v>
      </c>
      <c r="AW2129" s="163">
        <f t="shared" si="870"/>
        <v>-0.36149142251051997</v>
      </c>
      <c r="AX2129" s="196">
        <v>-6.8451014000000001E-7</v>
      </c>
      <c r="AY2129" s="196">
        <v>-2.0653688999999999E-9</v>
      </c>
      <c r="AZ2129" s="196">
        <v>-5.6427284000000002E-14</v>
      </c>
      <c r="BA2129" s="108">
        <v>0</v>
      </c>
      <c r="BB2129" s="108">
        <v>0</v>
      </c>
      <c r="BC2129" s="196">
        <v>7.1507426999999999E-10</v>
      </c>
      <c r="BD2129" s="196">
        <v>-6.6062120000000001E-7</v>
      </c>
      <c r="BE2129" s="196">
        <v>9.7708112999999994E-11</v>
      </c>
      <c r="BF2129" s="196">
        <v>-7.6338927000000004E-10</v>
      </c>
      <c r="BG2129" s="108">
        <v>0</v>
      </c>
      <c r="BH2129" s="108">
        <v>0</v>
      </c>
      <c r="BI2129" s="196">
        <v>-2.0253303000000001E-14</v>
      </c>
      <c r="BJ2129" s="196">
        <v>-1.8679635999999998E-15</v>
      </c>
      <c r="BK2129" s="196">
        <v>-3.6883547000000002E-16</v>
      </c>
      <c r="BL2129" s="196">
        <v>-2.2320840999999999E-12</v>
      </c>
      <c r="BM2129" s="196">
        <v>-5.3545935999999998E-11</v>
      </c>
      <c r="BN2129" s="108">
        <v>0</v>
      </c>
      <c r="BO2129" s="196">
        <v>-7.1251052E-7</v>
      </c>
      <c r="BP2129" s="108">
        <v>-0.36149070999999999</v>
      </c>
      <c r="BQ2129" s="108">
        <v>0</v>
      </c>
      <c r="BR2129" s="108">
        <v>0</v>
      </c>
      <c r="BS2129" s="108">
        <v>0</v>
      </c>
      <c r="BU2129" s="172">
        <v>-8.1647355000000004E-5</v>
      </c>
      <c r="BV2129" s="172">
        <v>-5.0136517999999996E-6</v>
      </c>
      <c r="BW2129" s="172">
        <v>-2.0538594E-5</v>
      </c>
      <c r="BX2129" s="172">
        <v>-3.7200219000000003E-8</v>
      </c>
      <c r="BY2129" s="172">
        <v>-4.9712902000000002E-6</v>
      </c>
      <c r="BZ2129" s="172">
        <v>4.9038104999999997E-7</v>
      </c>
      <c r="CA2129" s="69">
        <v>0</v>
      </c>
      <c r="CB2129" s="172">
        <v>7.4429288999999995E-7</v>
      </c>
      <c r="CC2129" s="172">
        <v>-1.5821990000000001E-8</v>
      </c>
      <c r="CD2129" s="172">
        <v>-3.7636347999999999E-8</v>
      </c>
      <c r="CE2129" s="69">
        <v>0</v>
      </c>
      <c r="CF2129" s="69">
        <v>0</v>
      </c>
      <c r="CG2129" s="69">
        <v>0</v>
      </c>
      <c r="CH2129" s="172">
        <v>2.9928471999999999E-7</v>
      </c>
      <c r="CI2129" s="172">
        <v>-5.2567118999999999E-5</v>
      </c>
      <c r="CJ2129" s="172">
        <v>-1.1956926E-16</v>
      </c>
      <c r="CK2129" s="69">
        <v>0</v>
      </c>
      <c r="CM2129" s="198">
        <v>0</v>
      </c>
      <c r="CN2129" s="198">
        <v>-0.73582497999999996</v>
      </c>
      <c r="CO2129" s="198">
        <v>1.4019681000000001E-2</v>
      </c>
      <c r="CP2129" s="198">
        <v>-3.3177981999999999E-3</v>
      </c>
      <c r="CQ2129" s="197">
        <v>-9.4555077000000003E-12</v>
      </c>
      <c r="CR2129" s="197">
        <v>-1.1451496E-9</v>
      </c>
      <c r="CS2129" s="198">
        <v>-2.4560391E-4</v>
      </c>
      <c r="CT2129" s="198">
        <v>-1.5648808000000001E-3</v>
      </c>
      <c r="CU2129" s="198">
        <v>0</v>
      </c>
      <c r="CV2129" s="198">
        <v>1.7245412999999999E-4</v>
      </c>
    </row>
    <row r="2130" spans="1:100" ht="14.4">
      <c r="A2130" t="s">
        <v>981</v>
      </c>
      <c r="B2130" s="85" t="s">
        <v>947</v>
      </c>
      <c r="C2130" s="113" t="str">
        <f t="shared" si="871"/>
        <v>F.044.01.103</v>
      </c>
      <c r="D2130" s="9" t="s">
        <v>1950</v>
      </c>
      <c r="E2130" s="112" t="s">
        <v>362</v>
      </c>
      <c r="F2130" s="115" t="str">
        <f t="shared" si="872"/>
        <v>DINP co-firing in electrical power plant</v>
      </c>
      <c r="G2130" s="143">
        <f t="shared" si="858"/>
        <v>-0.76405180000000006</v>
      </c>
      <c r="I2130" s="118">
        <f t="shared" si="859"/>
        <v>-0.14713984061062998</v>
      </c>
      <c r="K2130" s="161">
        <f t="shared" si="860"/>
        <v>3.0672181990000001E-3</v>
      </c>
      <c r="L2130" s="161">
        <f t="shared" si="861"/>
        <v>-3.5546852962529997E-2</v>
      </c>
      <c r="M2130" s="162">
        <f t="shared" si="862"/>
        <v>-5.2435847100000004E-5</v>
      </c>
      <c r="N2130" s="161">
        <v>-0.11460777</v>
      </c>
      <c r="O2130" s="132">
        <v>-3.9740119999999997E-2</v>
      </c>
      <c r="P2130" s="132">
        <v>4.5097788999999998E-3</v>
      </c>
      <c r="Q2130" s="132">
        <v>3.6558337000000001E-3</v>
      </c>
      <c r="R2130" s="132">
        <v>-5.4030951000000002E-4</v>
      </c>
      <c r="S2130" s="164">
        <v>-1.0425720000000001E-5</v>
      </c>
      <c r="T2130" s="164">
        <v>-3.7880270999999998E-5</v>
      </c>
      <c r="U2130" s="132">
        <v>-3.1626871000000001E-4</v>
      </c>
      <c r="V2130" s="164">
        <v>-8.6340921000000006E-6</v>
      </c>
      <c r="W2130" s="132">
        <v>0</v>
      </c>
      <c r="X2130" s="164">
        <v>-4.3801755000000002E-5</v>
      </c>
      <c r="Y2130" s="164">
        <v>-2.4315253000000002E-7</v>
      </c>
      <c r="Z2130" s="132">
        <v>0</v>
      </c>
      <c r="AA2130" s="132">
        <v>0</v>
      </c>
      <c r="AC2130" s="118">
        <f t="shared" si="863"/>
        <v>-0.11460777</v>
      </c>
      <c r="AD2130" s="118">
        <f t="shared" si="864"/>
        <v>-3.2479391610999997E-2</v>
      </c>
      <c r="AE2130" s="118">
        <f t="shared" si="865"/>
        <v>-3.5546609809999997E-2</v>
      </c>
      <c r="AF2130" s="118">
        <f t="shared" si="866"/>
        <v>-3.5546852962529997E-2</v>
      </c>
      <c r="AG2130" s="118">
        <f t="shared" si="867"/>
        <v>-5.2435847100000004E-5</v>
      </c>
      <c r="AI2130" s="69">
        <v>-46.261147999999999</v>
      </c>
      <c r="AJ2130" s="69">
        <v>-46.252915999999999</v>
      </c>
      <c r="AK2130" s="69">
        <v>-5.4412117999999999E-3</v>
      </c>
      <c r="AL2130" s="69">
        <v>0</v>
      </c>
      <c r="AM2130" s="69">
        <v>0</v>
      </c>
      <c r="AN2130" s="69">
        <v>-1.306808E-3</v>
      </c>
      <c r="AO2130" s="69">
        <v>-1.4847505999999999E-3</v>
      </c>
      <c r="AQ2130" s="116">
        <v>-2.6401487000000001E-2</v>
      </c>
      <c r="AR2130" s="116">
        <v>-2.3016001000000001E-2</v>
      </c>
      <c r="AS2130" s="116">
        <v>-7.6141914999999999E-4</v>
      </c>
      <c r="AT2130" s="116">
        <v>-2.6240662000000001E-3</v>
      </c>
      <c r="AU2130" s="150">
        <f t="shared" si="868"/>
        <v>-1.3798561788134999E-6</v>
      </c>
      <c r="AV2130" s="150">
        <f t="shared" si="869"/>
        <v>-2.8158992729261291E-9</v>
      </c>
      <c r="AW2130" s="163">
        <f t="shared" si="870"/>
        <v>-0.36751628438569001</v>
      </c>
      <c r="AX2130" s="196">
        <v>-7.0999330000000003E-7</v>
      </c>
      <c r="AY2130" s="196">
        <v>-2.1422583999999999E-9</v>
      </c>
      <c r="AZ2130" s="196">
        <v>-5.8527988999999994E-14</v>
      </c>
      <c r="BA2130" s="108">
        <v>0</v>
      </c>
      <c r="BB2130" s="108">
        <v>0</v>
      </c>
      <c r="BC2130" s="196">
        <v>7.4124884E-10</v>
      </c>
      <c r="BD2130" s="196">
        <v>-6.7054742000000004E-7</v>
      </c>
      <c r="BE2130" s="196">
        <v>1.0135758E-10</v>
      </c>
      <c r="BF2130" s="196">
        <v>-7.7491705999999998E-10</v>
      </c>
      <c r="BG2130" s="108">
        <v>0</v>
      </c>
      <c r="BH2130" s="108">
        <v>0</v>
      </c>
      <c r="BI2130" s="196">
        <v>-2.0590858000000001E-14</v>
      </c>
      <c r="BJ2130" s="196">
        <v>-1.8990963999999999E-15</v>
      </c>
      <c r="BK2130" s="196">
        <v>-3.7498272999999998E-16</v>
      </c>
      <c r="BL2130" s="196">
        <v>-2.2692855000000001E-12</v>
      </c>
      <c r="BM2130" s="196">
        <v>-5.4438368000000003E-11</v>
      </c>
      <c r="BN2130" s="108">
        <v>0</v>
      </c>
      <c r="BO2130" s="196">
        <v>-7.2438568999999997E-7</v>
      </c>
      <c r="BP2130" s="108">
        <v>-0.36751556000000002</v>
      </c>
      <c r="BQ2130" s="108">
        <v>0</v>
      </c>
      <c r="BR2130" s="108">
        <v>0</v>
      </c>
      <c r="BS2130" s="108">
        <v>0</v>
      </c>
      <c r="BU2130" s="172">
        <v>-8.3372757999999994E-5</v>
      </c>
      <c r="BV2130" s="172">
        <v>-5.0842777999999997E-6</v>
      </c>
      <c r="BW2130" s="172">
        <v>-2.1303791E-5</v>
      </c>
      <c r="BX2130" s="172">
        <v>-3.7820222999999999E-8</v>
      </c>
      <c r="BY2130" s="172">
        <v>-5.0503725999999997E-6</v>
      </c>
      <c r="BZ2130" s="172">
        <v>5.0778356000000001E-7</v>
      </c>
      <c r="CA2130" s="69">
        <v>0</v>
      </c>
      <c r="CB2130" s="172">
        <v>7.7070617000000003E-7</v>
      </c>
      <c r="CC2130" s="172">
        <v>-1.608569E-8</v>
      </c>
      <c r="CD2130" s="172">
        <v>-3.8263620999999999E-8</v>
      </c>
      <c r="CE2130" s="69">
        <v>0</v>
      </c>
      <c r="CF2130" s="69">
        <v>0</v>
      </c>
      <c r="CG2130" s="69">
        <v>0</v>
      </c>
      <c r="CH2130" s="172">
        <v>3.2260078000000001E-7</v>
      </c>
      <c r="CI2130" s="172">
        <v>-5.3443238000000001E-5</v>
      </c>
      <c r="CJ2130" s="172">
        <v>-1.2156207999999999E-16</v>
      </c>
      <c r="CK2130" s="69">
        <v>0</v>
      </c>
      <c r="CM2130" s="198">
        <v>0</v>
      </c>
      <c r="CN2130" s="198">
        <v>-0.76325540000000003</v>
      </c>
      <c r="CO2130" s="198">
        <v>1.4517252E-2</v>
      </c>
      <c r="CP2130" s="198">
        <v>-3.3621281999999999E-3</v>
      </c>
      <c r="CQ2130" s="197">
        <v>-9.6130995000000004E-12</v>
      </c>
      <c r="CR2130" s="197">
        <v>-1.1642354999999999E-9</v>
      </c>
      <c r="CS2130" s="198">
        <v>-2.4958416000000003E-4</v>
      </c>
      <c r="CT2130" s="198">
        <v>-1.5909621000000001E-3</v>
      </c>
      <c r="CU2130" s="198">
        <v>0</v>
      </c>
      <c r="CV2130" s="198">
        <v>1.7857414000000001E-4</v>
      </c>
    </row>
    <row r="2131" spans="1:100" ht="14.4">
      <c r="A2131" t="s">
        <v>982</v>
      </c>
      <c r="B2131" s="85" t="s">
        <v>947</v>
      </c>
      <c r="C2131" s="113" t="str">
        <f t="shared" si="871"/>
        <v>F.044.01.104</v>
      </c>
      <c r="D2131" s="9" t="s">
        <v>1950</v>
      </c>
      <c r="E2131" s="112" t="s">
        <v>362</v>
      </c>
      <c r="F2131" s="115" t="str">
        <f t="shared" si="872"/>
        <v>Epichlorohydrin  co-firing in electrical power plant</v>
      </c>
      <c r="G2131" s="143">
        <f t="shared" si="858"/>
        <v>-0.26458241333333332</v>
      </c>
      <c r="I2131" s="118">
        <f t="shared" si="859"/>
        <v>-5.4353549843360001E-2</v>
      </c>
      <c r="K2131" s="161">
        <f t="shared" si="860"/>
        <v>1.9704185863999996E-3</v>
      </c>
      <c r="L2131" s="161">
        <f t="shared" si="861"/>
        <v>-1.6611248110160001E-2</v>
      </c>
      <c r="M2131" s="162">
        <f t="shared" si="862"/>
        <v>-2.5358319599999999E-5</v>
      </c>
      <c r="N2131" s="161">
        <v>-3.9687361999999997E-2</v>
      </c>
      <c r="O2131" s="132">
        <v>-1.9218583000000001E-2</v>
      </c>
      <c r="P2131" s="132">
        <v>2.7604020999999999E-3</v>
      </c>
      <c r="Q2131" s="132">
        <v>2.2550768999999998E-3</v>
      </c>
      <c r="R2131" s="132">
        <v>-2.6129722E-4</v>
      </c>
      <c r="S2131" s="164">
        <v>-5.0419465999999996E-6</v>
      </c>
      <c r="T2131" s="164">
        <v>-1.8319147000000001E-5</v>
      </c>
      <c r="U2131" s="132">
        <v>-1.5294962E-4</v>
      </c>
      <c r="V2131" s="164">
        <v>-4.1755035999999996E-6</v>
      </c>
      <c r="W2131" s="132">
        <v>0</v>
      </c>
      <c r="X2131" s="164">
        <v>-2.1182816E-5</v>
      </c>
      <c r="Y2131" s="164">
        <v>-1.1759015999999999E-7</v>
      </c>
      <c r="Z2131" s="132">
        <v>0</v>
      </c>
      <c r="AA2131" s="132">
        <v>0</v>
      </c>
      <c r="AC2131" s="118">
        <f t="shared" si="863"/>
        <v>-3.9687361999999997E-2</v>
      </c>
      <c r="AD2131" s="118">
        <f t="shared" si="864"/>
        <v>-1.4640711933600002E-2</v>
      </c>
      <c r="AE2131" s="118">
        <f t="shared" si="865"/>
        <v>-1.661113052E-2</v>
      </c>
      <c r="AF2131" s="118">
        <f t="shared" si="866"/>
        <v>-1.6611248110160001E-2</v>
      </c>
      <c r="AG2131" s="118">
        <f t="shared" si="867"/>
        <v>-2.5358319599999999E-5</v>
      </c>
      <c r="AI2131" s="69">
        <v>-22.372195000000001</v>
      </c>
      <c r="AJ2131" s="69">
        <v>-22.368213000000001</v>
      </c>
      <c r="AK2131" s="69">
        <v>-2.6314057000000001E-3</v>
      </c>
      <c r="AL2131" s="69">
        <v>0</v>
      </c>
      <c r="AM2131" s="69">
        <v>0</v>
      </c>
      <c r="AN2131" s="69">
        <v>-6.3198091999999999E-4</v>
      </c>
      <c r="AO2131" s="69">
        <v>-7.1803511999999996E-4</v>
      </c>
      <c r="AQ2131" s="116">
        <v>-1.0966969999999999E-2</v>
      </c>
      <c r="AR2131" s="116">
        <v>-9.4135832000000006E-3</v>
      </c>
      <c r="AS2131" s="116">
        <v>-2.8437128999999998E-4</v>
      </c>
      <c r="AT2131" s="116">
        <v>-1.2690156000000001E-3</v>
      </c>
      <c r="AU2131" s="150">
        <f t="shared" si="868"/>
        <v>-5.6436349434340005E-7</v>
      </c>
      <c r="AV2131" s="150">
        <f t="shared" si="869"/>
        <v>-1.0516689539236701E-9</v>
      </c>
      <c r="AW2131" s="163">
        <f t="shared" si="870"/>
        <v>-0.17773328031767002</v>
      </c>
      <c r="AX2131" s="196">
        <v>-2.4599348000000002E-7</v>
      </c>
      <c r="AY2131" s="196">
        <v>-7.4223970000000002E-10</v>
      </c>
      <c r="AZ2131" s="196">
        <v>-2.0278289999999998E-14</v>
      </c>
      <c r="BA2131" s="108">
        <v>0</v>
      </c>
      <c r="BB2131" s="108">
        <v>0</v>
      </c>
      <c r="BC2131" s="196">
        <v>4.3089984999999998E-10</v>
      </c>
      <c r="BD2131" s="196">
        <v>-3.1877349E-7</v>
      </c>
      <c r="BE2131" s="196">
        <v>5.9284322000000002E-11</v>
      </c>
      <c r="BF2131" s="196">
        <v>-3.6868224000000001E-10</v>
      </c>
      <c r="BG2131" s="108">
        <v>0</v>
      </c>
      <c r="BH2131" s="108">
        <v>0</v>
      </c>
      <c r="BI2131" s="196">
        <v>-9.9578741000000003E-15</v>
      </c>
      <c r="BJ2131" s="196">
        <v>-9.1841546000000007E-16</v>
      </c>
      <c r="BK2131" s="196">
        <v>-1.8134411E-16</v>
      </c>
      <c r="BL2131" s="196">
        <v>-1.0974414E-12</v>
      </c>
      <c r="BM2131" s="196">
        <v>-2.6326752E-11</v>
      </c>
      <c r="BN2131" s="108">
        <v>0</v>
      </c>
      <c r="BO2131" s="196">
        <v>-3.5031766999999999E-7</v>
      </c>
      <c r="BP2131" s="108">
        <v>-0.17773293000000001</v>
      </c>
      <c r="BQ2131" s="108">
        <v>0</v>
      </c>
      <c r="BR2131" s="108">
        <v>0</v>
      </c>
      <c r="BS2131" s="108">
        <v>0</v>
      </c>
      <c r="BU2131" s="172">
        <v>-3.7098178000000003E-5</v>
      </c>
      <c r="BV2131" s="172">
        <v>-2.3930778999999999E-6</v>
      </c>
      <c r="BW2131" s="172">
        <v>-7.3772596999999996E-6</v>
      </c>
      <c r="BX2131" s="172">
        <v>-1.8290107999999998E-8</v>
      </c>
      <c r="BY2131" s="172">
        <v>-2.4232285999999999E-6</v>
      </c>
      <c r="BZ2131" s="172">
        <v>2.9245537999999998E-7</v>
      </c>
      <c r="CA2131" s="69">
        <v>0</v>
      </c>
      <c r="CB2131" s="172">
        <v>4.4388434E-7</v>
      </c>
      <c r="CC2131" s="172">
        <v>-7.7791450999999996E-9</v>
      </c>
      <c r="CD2131" s="172">
        <v>-1.8504538000000001E-8</v>
      </c>
      <c r="CE2131" s="69">
        <v>0</v>
      </c>
      <c r="CF2131" s="69">
        <v>0</v>
      </c>
      <c r="CG2131" s="69">
        <v>0</v>
      </c>
      <c r="CH2131" s="172">
        <v>2.4912209000000001E-7</v>
      </c>
      <c r="CI2131" s="172">
        <v>-2.5845499999999998E-5</v>
      </c>
      <c r="CJ2131" s="172">
        <v>-5.8788220999999997E-17</v>
      </c>
      <c r="CK2131" s="69">
        <v>0</v>
      </c>
      <c r="CM2131" s="198">
        <v>0</v>
      </c>
      <c r="CN2131" s="198">
        <v>-0.26419727999999998</v>
      </c>
      <c r="CO2131" s="198">
        <v>8.3613585000000008E-3</v>
      </c>
      <c r="CP2131" s="198">
        <v>-1.5702341E-3</v>
      </c>
      <c r="CQ2131" s="197">
        <v>-4.6489580000000001E-12</v>
      </c>
      <c r="CR2131" s="197">
        <v>-5.6303191E-10</v>
      </c>
      <c r="CS2131" s="198">
        <v>-1.2012572E-4</v>
      </c>
      <c r="CT2131" s="198">
        <v>-7.6939971000000002E-4</v>
      </c>
      <c r="CU2131" s="198">
        <v>0</v>
      </c>
      <c r="CV2131" s="198">
        <v>1.0284888E-4</v>
      </c>
    </row>
    <row r="2132" spans="1:100" ht="14.4">
      <c r="A2132" t="s">
        <v>983</v>
      </c>
      <c r="B2132" s="85" t="s">
        <v>947</v>
      </c>
      <c r="C2132" s="113" t="str">
        <f t="shared" si="871"/>
        <v>F.044.01.105</v>
      </c>
      <c r="D2132" s="9" t="s">
        <v>1950</v>
      </c>
      <c r="E2132" s="112" t="s">
        <v>362</v>
      </c>
      <c r="F2132" s="115" t="str">
        <f t="shared" si="872"/>
        <v>EVOH  co-firing in electrical power plant</v>
      </c>
      <c r="G2132" s="143">
        <f t="shared" si="858"/>
        <v>-0.93959093333333343</v>
      </c>
      <c r="I2132" s="118">
        <f t="shared" si="859"/>
        <v>-0.17305295130266002</v>
      </c>
      <c r="K2132" s="161">
        <f t="shared" si="860"/>
        <v>2.6213388050000007E-3</v>
      </c>
      <c r="L2132" s="161">
        <f t="shared" si="861"/>
        <v>-3.4685076735959997E-2</v>
      </c>
      <c r="M2132" s="162">
        <f t="shared" si="862"/>
        <v>-5.0573371699999994E-5</v>
      </c>
      <c r="N2132" s="161">
        <v>-0.14093864</v>
      </c>
      <c r="O2132" s="132">
        <v>-3.8328585999999998E-2</v>
      </c>
      <c r="P2132" s="132">
        <v>3.9487788999999999E-3</v>
      </c>
      <c r="Q2132" s="132">
        <v>3.1890472E-3</v>
      </c>
      <c r="R2132" s="132">
        <v>-5.2111818999999999E-4</v>
      </c>
      <c r="S2132" s="164">
        <v>-1.0055408000000001E-5</v>
      </c>
      <c r="T2132" s="164">
        <v>-3.6534797E-5</v>
      </c>
      <c r="U2132" s="132">
        <v>-3.0503512E-4</v>
      </c>
      <c r="V2132" s="164">
        <v>-8.3274166999999993E-6</v>
      </c>
      <c r="W2132" s="132">
        <v>0</v>
      </c>
      <c r="X2132" s="164">
        <v>-4.2245954999999999E-5</v>
      </c>
      <c r="Y2132" s="164">
        <v>-2.3451595999999999E-7</v>
      </c>
      <c r="Z2132" s="132">
        <v>0</v>
      </c>
      <c r="AA2132" s="132">
        <v>0</v>
      </c>
      <c r="AC2132" s="118">
        <f t="shared" si="863"/>
        <v>-0.14093864</v>
      </c>
      <c r="AD2132" s="118">
        <f t="shared" si="864"/>
        <v>-3.2063503414999993E-2</v>
      </c>
      <c r="AE2132" s="118">
        <f t="shared" si="865"/>
        <v>-3.4684842219999998E-2</v>
      </c>
      <c r="AF2132" s="118">
        <f t="shared" si="866"/>
        <v>-3.4685076735959997E-2</v>
      </c>
      <c r="AG2132" s="118">
        <f t="shared" si="867"/>
        <v>-5.0573371699999994E-5</v>
      </c>
      <c r="AI2132" s="69">
        <v>-44.617992999999998</v>
      </c>
      <c r="AJ2132" s="69">
        <v>-44.610053000000001</v>
      </c>
      <c r="AK2132" s="69">
        <v>-5.2479446999999999E-3</v>
      </c>
      <c r="AL2132" s="69">
        <v>0</v>
      </c>
      <c r="AM2132" s="69">
        <v>0</v>
      </c>
      <c r="AN2132" s="69">
        <v>-1.2603912999999999E-3</v>
      </c>
      <c r="AO2132" s="69">
        <v>-1.4320134999999999E-3</v>
      </c>
      <c r="AQ2132" s="116">
        <v>-2.8821877999999999E-2</v>
      </c>
      <c r="AR2132" s="116">
        <v>-2.540013E-2</v>
      </c>
      <c r="AS2132" s="116">
        <v>-8.9088592000000002E-4</v>
      </c>
      <c r="AT2132" s="116">
        <v>-2.5308616999999999E-3</v>
      </c>
      <c r="AU2132" s="150">
        <f t="shared" si="868"/>
        <v>-1.5227895928475001E-6</v>
      </c>
      <c r="AV2132" s="150">
        <f t="shared" si="869"/>
        <v>-3.2946964577567703E-9</v>
      </c>
      <c r="AW2132" s="163">
        <f t="shared" si="870"/>
        <v>-0.35446242865614996</v>
      </c>
      <c r="AX2132" s="196">
        <v>-8.7285977000000001E-7</v>
      </c>
      <c r="AY2132" s="196">
        <v>-2.6336645E-9</v>
      </c>
      <c r="AZ2132" s="196">
        <v>-7.1953962000000005E-14</v>
      </c>
      <c r="BA2132" s="108">
        <v>0</v>
      </c>
      <c r="BB2132" s="108">
        <v>0</v>
      </c>
      <c r="BC2132" s="196">
        <v>6.6482059999999997E-10</v>
      </c>
      <c r="BD2132" s="196">
        <v>-6.5053995000000003E-7</v>
      </c>
      <c r="BE2132" s="196">
        <v>9.0655399E-11</v>
      </c>
      <c r="BF2132" s="196">
        <v>-7.5159335000000002E-10</v>
      </c>
      <c r="BG2132" s="108">
        <v>0</v>
      </c>
      <c r="BH2132" s="108">
        <v>0</v>
      </c>
      <c r="BI2132" s="196">
        <v>-1.9859489000000001E-14</v>
      </c>
      <c r="BJ2132" s="196">
        <v>-1.8316420999999999E-15</v>
      </c>
      <c r="BK2132" s="196">
        <v>-3.6166367000000002E-16</v>
      </c>
      <c r="BL2132" s="196">
        <v>-2.1886825000000002E-12</v>
      </c>
      <c r="BM2132" s="196">
        <v>-5.2504764999999997E-11</v>
      </c>
      <c r="BN2132" s="108">
        <v>0</v>
      </c>
      <c r="BO2132" s="196">
        <v>-6.9865615000000005E-7</v>
      </c>
      <c r="BP2132" s="108">
        <v>-0.35446172999999997</v>
      </c>
      <c r="BQ2132" s="108">
        <v>0</v>
      </c>
      <c r="BR2132" s="108">
        <v>0</v>
      </c>
      <c r="BS2132" s="108">
        <v>0</v>
      </c>
      <c r="BU2132" s="172">
        <v>-8.6267398999999997E-5</v>
      </c>
      <c r="BV2132" s="172">
        <v>-4.9491436000000004E-6</v>
      </c>
      <c r="BW2132" s="172">
        <v>-2.6198288E-5</v>
      </c>
      <c r="BX2132" s="172">
        <v>-3.6476881999999998E-8</v>
      </c>
      <c r="BY2132" s="172">
        <v>-4.8842445999999998E-6</v>
      </c>
      <c r="BZ2132" s="172">
        <v>4.5731390000000002E-7</v>
      </c>
      <c r="CA2132" s="69">
        <v>0</v>
      </c>
      <c r="CB2132" s="172">
        <v>6.9410408999999996E-7</v>
      </c>
      <c r="CC2132" s="172">
        <v>-1.5514339999999998E-8</v>
      </c>
      <c r="CD2132" s="172">
        <v>-3.6904530000000001E-8</v>
      </c>
      <c r="CE2132" s="69">
        <v>0</v>
      </c>
      <c r="CF2132" s="69">
        <v>0</v>
      </c>
      <c r="CG2132" s="69">
        <v>0</v>
      </c>
      <c r="CH2132" s="172">
        <v>2.4673543999999997E-7</v>
      </c>
      <c r="CI2132" s="172">
        <v>-5.1544981000000003E-5</v>
      </c>
      <c r="CJ2132" s="172">
        <v>-1.1724431E-16</v>
      </c>
      <c r="CK2132" s="69">
        <v>0</v>
      </c>
      <c r="CM2132" s="198">
        <v>0</v>
      </c>
      <c r="CN2132" s="198">
        <v>-0.93882283</v>
      </c>
      <c r="CO2132" s="198">
        <v>1.3074199999999999E-2</v>
      </c>
      <c r="CP2132" s="198">
        <v>-3.2812466E-3</v>
      </c>
      <c r="CQ2132" s="197">
        <v>-9.2716506000000003E-12</v>
      </c>
      <c r="CR2132" s="197">
        <v>-1.1228828E-9</v>
      </c>
      <c r="CS2132" s="198">
        <v>-2.4111676000000001E-4</v>
      </c>
      <c r="CT2132" s="198">
        <v>-1.5344524999999999E-3</v>
      </c>
      <c r="CU2132" s="198">
        <v>0</v>
      </c>
      <c r="CV2132" s="198">
        <v>1.6082529E-4</v>
      </c>
    </row>
    <row r="2133" spans="1:100" ht="14.4">
      <c r="A2133" t="s">
        <v>984</v>
      </c>
      <c r="B2133" s="85" t="s">
        <v>947</v>
      </c>
      <c r="C2133" s="113" t="str">
        <f t="shared" si="871"/>
        <v>F.044.01.106</v>
      </c>
      <c r="D2133" s="9" t="s">
        <v>1950</v>
      </c>
      <c r="E2133" s="112" t="s">
        <v>362</v>
      </c>
      <c r="F2133" s="115" t="str">
        <f t="shared" si="872"/>
        <v>Formaldehyde  co-firing in electrical power plant</v>
      </c>
      <c r="G2133" s="143">
        <f t="shared" si="858"/>
        <v>-0.21500850000000002</v>
      </c>
      <c r="I2133" s="118">
        <f t="shared" si="859"/>
        <v>-4.6885327057910001E-2</v>
      </c>
      <c r="K2133" s="161">
        <f t="shared" si="860"/>
        <v>1.9361202200000001E-3</v>
      </c>
      <c r="L2133" s="161">
        <f t="shared" si="861"/>
        <v>-1.6544957225809998E-2</v>
      </c>
      <c r="M2133" s="162">
        <f t="shared" si="862"/>
        <v>-2.5215052100000002E-5</v>
      </c>
      <c r="N2133" s="161">
        <v>-3.2251275000000003E-2</v>
      </c>
      <c r="O2133" s="132">
        <v>-1.9110003E-2</v>
      </c>
      <c r="P2133" s="132">
        <v>2.7172481999999999E-3</v>
      </c>
      <c r="Q2133" s="132">
        <v>2.2191703E-3</v>
      </c>
      <c r="R2133" s="132">
        <v>-2.5982096999999999E-4</v>
      </c>
      <c r="S2133" s="164">
        <v>-5.0134610000000003E-6</v>
      </c>
      <c r="T2133" s="164">
        <v>-1.8215649E-5</v>
      </c>
      <c r="U2133" s="132">
        <v>-1.520855E-4</v>
      </c>
      <c r="V2133" s="164">
        <v>-4.1519130999999997E-6</v>
      </c>
      <c r="W2133" s="132">
        <v>0</v>
      </c>
      <c r="X2133" s="164">
        <v>-2.1063139000000002E-5</v>
      </c>
      <c r="Y2133" s="164">
        <v>-1.1692581E-7</v>
      </c>
      <c r="Z2133" s="132">
        <v>0</v>
      </c>
      <c r="AA2133" s="132">
        <v>0</v>
      </c>
      <c r="AC2133" s="118">
        <f t="shared" si="863"/>
        <v>-3.2251275000000003E-2</v>
      </c>
      <c r="AD2133" s="118">
        <f t="shared" si="864"/>
        <v>-1.4608720079999998E-2</v>
      </c>
      <c r="AE2133" s="118">
        <f t="shared" si="865"/>
        <v>-1.6544840299999999E-2</v>
      </c>
      <c r="AF2133" s="118">
        <f t="shared" si="866"/>
        <v>-1.6544957225809998E-2</v>
      </c>
      <c r="AG2133" s="118">
        <f t="shared" si="867"/>
        <v>-2.5215052100000002E-5</v>
      </c>
      <c r="AI2133" s="69">
        <v>-22.245798000000001</v>
      </c>
      <c r="AJ2133" s="69">
        <v>-22.241838999999999</v>
      </c>
      <c r="AK2133" s="69">
        <v>-2.6165390000000002E-3</v>
      </c>
      <c r="AL2133" s="69">
        <v>0</v>
      </c>
      <c r="AM2133" s="69">
        <v>0</v>
      </c>
      <c r="AN2133" s="69">
        <v>-6.2841039999999996E-4</v>
      </c>
      <c r="AO2133" s="69">
        <v>-7.1397843E-4</v>
      </c>
      <c r="AQ2133" s="116">
        <v>-1.0129025999999999E-2</v>
      </c>
      <c r="AR2133" s="116">
        <v>-8.6206075000000004E-3</v>
      </c>
      <c r="AS2133" s="116">
        <v>-2.4657215999999998E-4</v>
      </c>
      <c r="AT2133" s="116">
        <v>-1.2618461000000001E-3</v>
      </c>
      <c r="AU2133" s="150">
        <f t="shared" si="868"/>
        <v>-5.1682298850410004E-7</v>
      </c>
      <c r="AV2133" s="150">
        <f t="shared" si="869"/>
        <v>-9.1187930383322997E-10</v>
      </c>
      <c r="AW2133" s="163">
        <f t="shared" si="870"/>
        <v>-0.17672913833848</v>
      </c>
      <c r="AX2133" s="196">
        <v>-1.9998628999999999E-7</v>
      </c>
      <c r="AY2133" s="196">
        <v>-6.0342479000000001E-10</v>
      </c>
      <c r="AZ2133" s="196">
        <v>-1.6485672000000001E-14</v>
      </c>
      <c r="BA2133" s="108">
        <v>0</v>
      </c>
      <c r="BB2133" s="108">
        <v>0</v>
      </c>
      <c r="BC2133" s="196">
        <v>4.2502074999999998E-10</v>
      </c>
      <c r="BD2133" s="196">
        <v>-3.1723444999999998E-7</v>
      </c>
      <c r="BE2133" s="196">
        <v>5.8461077000000005E-11</v>
      </c>
      <c r="BF2133" s="196">
        <v>-3.6688811000000002E-10</v>
      </c>
      <c r="BG2133" s="108">
        <v>0</v>
      </c>
      <c r="BH2133" s="108">
        <v>0</v>
      </c>
      <c r="BI2133" s="196">
        <v>-9.9016150000000003E-15</v>
      </c>
      <c r="BJ2133" s="196">
        <v>-9.1322667000000006E-16</v>
      </c>
      <c r="BK2133" s="196">
        <v>-1.8031955999999999E-16</v>
      </c>
      <c r="BL2133" s="196">
        <v>-1.0912410999999999E-12</v>
      </c>
      <c r="BM2133" s="196">
        <v>-2.6178013E-11</v>
      </c>
      <c r="BN2133" s="108">
        <v>0</v>
      </c>
      <c r="BO2133" s="196">
        <v>-3.4833848E-7</v>
      </c>
      <c r="BP2133" s="108">
        <v>-0.17672879</v>
      </c>
      <c r="BQ2133" s="108">
        <v>0</v>
      </c>
      <c r="BR2133" s="108">
        <v>0</v>
      </c>
      <c r="BS2133" s="108">
        <v>0</v>
      </c>
      <c r="BU2133" s="172">
        <v>-3.5562090999999998E-5</v>
      </c>
      <c r="BV2133" s="172">
        <v>-2.3826828999999999E-6</v>
      </c>
      <c r="BW2133" s="172">
        <v>-5.9950074999999999E-6</v>
      </c>
      <c r="BX2133" s="172">
        <v>-1.8186774E-8</v>
      </c>
      <c r="BY2133" s="172">
        <v>-2.4104494999999998E-6</v>
      </c>
      <c r="BZ2133" s="172">
        <v>2.8857310000000002E-7</v>
      </c>
      <c r="CA2133" s="69">
        <v>0</v>
      </c>
      <c r="CB2133" s="172">
        <v>4.3799186999999997E-7</v>
      </c>
      <c r="CC2133" s="172">
        <v>-7.7351951000000004E-9</v>
      </c>
      <c r="CD2133" s="172">
        <v>-1.8399992E-8</v>
      </c>
      <c r="CE2133" s="69">
        <v>0</v>
      </c>
      <c r="CF2133" s="69">
        <v>0</v>
      </c>
      <c r="CG2133" s="69">
        <v>0</v>
      </c>
      <c r="CH2133" s="172">
        <v>2.4328629999999998E-7</v>
      </c>
      <c r="CI2133" s="172">
        <v>-2.5699479999999999E-5</v>
      </c>
      <c r="CJ2133" s="172">
        <v>-5.8456084999999995E-17</v>
      </c>
      <c r="CK2133" s="69">
        <v>0</v>
      </c>
      <c r="CM2133" s="198">
        <v>0</v>
      </c>
      <c r="CN2133" s="198">
        <v>-0.21462555</v>
      </c>
      <c r="CO2133" s="198">
        <v>8.2503544999999994E-3</v>
      </c>
      <c r="CP2133" s="198">
        <v>-1.5640125E-3</v>
      </c>
      <c r="CQ2133" s="197">
        <v>-4.6226927000000003E-12</v>
      </c>
      <c r="CR2133" s="197">
        <v>-5.5985094000000004E-10</v>
      </c>
      <c r="CS2133" s="198">
        <v>-1.1947438E-4</v>
      </c>
      <c r="CT2133" s="198">
        <v>-7.6505281999999998E-4</v>
      </c>
      <c r="CU2133" s="198">
        <v>0</v>
      </c>
      <c r="CV2133" s="198">
        <v>1.0148358E-4</v>
      </c>
    </row>
    <row r="2134" spans="1:100" ht="14.4">
      <c r="A2134" t="s">
        <v>985</v>
      </c>
      <c r="B2134" s="85" t="s">
        <v>947</v>
      </c>
      <c r="C2134" s="113" t="str">
        <f t="shared" si="871"/>
        <v>F.044.01.107</v>
      </c>
      <c r="D2134" s="9" t="s">
        <v>1950</v>
      </c>
      <c r="E2134" s="112" t="s">
        <v>362</v>
      </c>
      <c r="F2134" s="115" t="str">
        <f t="shared" si="872"/>
        <v>MDI  co-firing in electrical power plant</v>
      </c>
      <c r="G2134" s="143">
        <f t="shared" si="858"/>
        <v>-4.0695344000000001E-2</v>
      </c>
      <c r="I2134" s="118">
        <f t="shared" si="859"/>
        <v>-2.9440568116430001E-2</v>
      </c>
      <c r="K2134" s="161">
        <f t="shared" si="860"/>
        <v>3.0551548572999997E-3</v>
      </c>
      <c r="L2134" s="161">
        <f t="shared" si="861"/>
        <v>-2.6351306518329998E-2</v>
      </c>
      <c r="M2134" s="162">
        <f t="shared" si="862"/>
        <v>-4.0114855400000001E-5</v>
      </c>
      <c r="N2134" s="161">
        <v>-6.1043015999999997E-3</v>
      </c>
      <c r="O2134" s="132">
        <v>-3.0402278000000001E-2</v>
      </c>
      <c r="P2134" s="132">
        <v>4.2931117000000003E-3</v>
      </c>
      <c r="Q2134" s="132">
        <v>3.5054617999999999E-3</v>
      </c>
      <c r="R2134" s="132">
        <v>-4.1335154000000002E-4</v>
      </c>
      <c r="S2134" s="164">
        <v>-7.9759606999999997E-6</v>
      </c>
      <c r="T2134" s="164">
        <v>-2.8979442000000001E-5</v>
      </c>
      <c r="U2134" s="132">
        <v>-2.4195419999999999E-4</v>
      </c>
      <c r="V2134" s="164">
        <v>-6.6053164000000003E-6</v>
      </c>
      <c r="W2134" s="132">
        <v>0</v>
      </c>
      <c r="X2134" s="164">
        <v>-3.3509539000000002E-5</v>
      </c>
      <c r="Y2134" s="164">
        <v>-1.8601833E-7</v>
      </c>
      <c r="Z2134" s="132">
        <v>0</v>
      </c>
      <c r="AA2134" s="132">
        <v>0</v>
      </c>
      <c r="AC2134" s="118">
        <f t="shared" si="863"/>
        <v>-6.1043015999999997E-3</v>
      </c>
      <c r="AD2134" s="118">
        <f t="shared" si="864"/>
        <v>-2.3295965642699999E-2</v>
      </c>
      <c r="AE2134" s="118">
        <f t="shared" si="865"/>
        <v>-2.6351120499999998E-2</v>
      </c>
      <c r="AF2134" s="118">
        <f t="shared" si="866"/>
        <v>-2.6351306518329998E-2</v>
      </c>
      <c r="AG2134" s="118">
        <f t="shared" si="867"/>
        <v>-4.0114855400000001E-5</v>
      </c>
      <c r="AI2134" s="69">
        <v>-35.391041999999999</v>
      </c>
      <c r="AJ2134" s="69">
        <v>-35.384743999999998</v>
      </c>
      <c r="AK2134" s="69">
        <v>-4.1626757E-3</v>
      </c>
      <c r="AL2134" s="69">
        <v>0</v>
      </c>
      <c r="AM2134" s="69">
        <v>0</v>
      </c>
      <c r="AN2134" s="69">
        <v>-9.9974381999999996E-4</v>
      </c>
      <c r="AO2134" s="69">
        <v>-1.1358748000000001E-3</v>
      </c>
      <c r="AQ2134" s="116">
        <v>-1.1226376E-2</v>
      </c>
      <c r="AR2134" s="116">
        <v>-9.0545671000000008E-3</v>
      </c>
      <c r="AS2134" s="116">
        <v>-1.6432632000000001E-4</v>
      </c>
      <c r="AT2134" s="116">
        <v>-2.0074823999999998E-3</v>
      </c>
      <c r="AU2134" s="150">
        <f t="shared" si="868"/>
        <v>-5.4283975625439991E-7</v>
      </c>
      <c r="AV2134" s="150">
        <f t="shared" si="869"/>
        <v>-6.0771569318914003E-10</v>
      </c>
      <c r="AW2134" s="163">
        <f t="shared" si="870"/>
        <v>-0.28115999417484999</v>
      </c>
      <c r="AX2134" s="196">
        <v>-3.8494549999999997E-8</v>
      </c>
      <c r="AY2134" s="196">
        <v>-1.161758E-10</v>
      </c>
      <c r="AZ2134" s="196">
        <v>-3.1728874999999998E-15</v>
      </c>
      <c r="BA2134" s="108">
        <v>0</v>
      </c>
      <c r="BB2134" s="108">
        <v>0</v>
      </c>
      <c r="BC2134" s="196">
        <v>6.7244664999999995E-10</v>
      </c>
      <c r="BD2134" s="196">
        <v>-5.0497426999999998E-7</v>
      </c>
      <c r="BE2134" s="196">
        <v>9.2478532000000006E-11</v>
      </c>
      <c r="BF2134" s="196">
        <v>-5.8399776E-10</v>
      </c>
      <c r="BG2134" s="108">
        <v>0</v>
      </c>
      <c r="BH2134" s="108">
        <v>0</v>
      </c>
      <c r="BI2134" s="196">
        <v>-1.5752569E-14</v>
      </c>
      <c r="BJ2134" s="196">
        <v>-1.4528606E-15</v>
      </c>
      <c r="BK2134" s="196">
        <v>-2.8687203999999999E-16</v>
      </c>
      <c r="BL2134" s="196">
        <v>-1.7360654000000001E-12</v>
      </c>
      <c r="BM2134" s="196">
        <v>-4.1646838999999997E-11</v>
      </c>
      <c r="BN2134" s="108">
        <v>0</v>
      </c>
      <c r="BO2134" s="196">
        <v>-5.5417484999999996E-7</v>
      </c>
      <c r="BP2134" s="108">
        <v>-0.28115943999999998</v>
      </c>
      <c r="BQ2134" s="108">
        <v>0</v>
      </c>
      <c r="BR2134" s="108">
        <v>0</v>
      </c>
      <c r="BS2134" s="108">
        <v>0</v>
      </c>
      <c r="BU2134" s="172">
        <v>-4.8188452999999999E-5</v>
      </c>
      <c r="BV2134" s="172">
        <v>-3.7940095000000002E-6</v>
      </c>
      <c r="BW2134" s="172">
        <v>-1.1346942E-6</v>
      </c>
      <c r="BX2134" s="172">
        <v>-2.8933504E-8</v>
      </c>
      <c r="BY2134" s="172">
        <v>-3.8357911000000001E-6</v>
      </c>
      <c r="BZ2134" s="172">
        <v>4.5668355E-7</v>
      </c>
      <c r="CA2134" s="69">
        <v>0</v>
      </c>
      <c r="CB2134" s="172">
        <v>6.9314735000000001E-7</v>
      </c>
      <c r="CC2134" s="172">
        <v>-1.2305992E-8</v>
      </c>
      <c r="CD2134" s="172">
        <v>-2.9272714999999999E-8</v>
      </c>
      <c r="CE2134" s="69">
        <v>0</v>
      </c>
      <c r="CF2134" s="69">
        <v>0</v>
      </c>
      <c r="CG2134" s="69">
        <v>0</v>
      </c>
      <c r="CH2134" s="172">
        <v>3.8226055000000002E-7</v>
      </c>
      <c r="CI2134" s="172">
        <v>-4.0885537000000001E-5</v>
      </c>
      <c r="CJ2134" s="172">
        <v>-9.2998315999999998E-17</v>
      </c>
      <c r="CK2134" s="69">
        <v>0</v>
      </c>
      <c r="CM2134" s="198">
        <v>0</v>
      </c>
      <c r="CN2134" s="198">
        <v>-4.0086096000000002E-2</v>
      </c>
      <c r="CO2134" s="198">
        <v>1.3056651000000001E-2</v>
      </c>
      <c r="CP2134" s="198">
        <v>-2.4910652999999999E-3</v>
      </c>
      <c r="CQ2134" s="197">
        <v>-7.3542838000000002E-12</v>
      </c>
      <c r="CR2134" s="197">
        <v>-8.9067194999999999E-10</v>
      </c>
      <c r="CS2134" s="198">
        <v>-1.9010241999999999E-4</v>
      </c>
      <c r="CT2134" s="198">
        <v>-1.2171294999999999E-3</v>
      </c>
      <c r="CU2134" s="198">
        <v>0</v>
      </c>
      <c r="CV2134" s="198">
        <v>1.6060361E-4</v>
      </c>
    </row>
    <row r="2135" spans="1:100" ht="14.4">
      <c r="A2135" t="s">
        <v>986</v>
      </c>
      <c r="B2135" s="85" t="s">
        <v>947</v>
      </c>
      <c r="C2135" s="113" t="str">
        <f t="shared" si="871"/>
        <v>F.044.01.108</v>
      </c>
      <c r="D2135" s="9" t="s">
        <v>1950</v>
      </c>
      <c r="E2135" s="112" t="s">
        <v>362</v>
      </c>
      <c r="F2135" s="115" t="str">
        <f t="shared" si="872"/>
        <v>MMA monomer  co-firing in electrical power plant</v>
      </c>
      <c r="G2135" s="143">
        <f t="shared" si="858"/>
        <v>-0.24134754666666666</v>
      </c>
      <c r="I2135" s="118">
        <f t="shared" si="859"/>
        <v>-5.7394980394950001E-2</v>
      </c>
      <c r="K2135" s="161">
        <f t="shared" si="860"/>
        <v>2.8096946365999999E-3</v>
      </c>
      <c r="L2135" s="161">
        <f t="shared" si="861"/>
        <v>-2.3966009859550001E-2</v>
      </c>
      <c r="M2135" s="162">
        <f t="shared" si="862"/>
        <v>-3.6533172000000001E-5</v>
      </c>
      <c r="N2135" s="161">
        <v>-3.6202131999999998E-2</v>
      </c>
      <c r="O2135" s="132">
        <v>-2.7687789000000001E-2</v>
      </c>
      <c r="P2135" s="132">
        <v>3.9422996999999996E-3</v>
      </c>
      <c r="Q2135" s="132">
        <v>3.2197955999999999E-3</v>
      </c>
      <c r="R2135" s="132">
        <v>-3.7644514999999999E-4</v>
      </c>
      <c r="S2135" s="164">
        <v>-7.2638214000000004E-6</v>
      </c>
      <c r="T2135" s="164">
        <v>-2.6391991999999999E-5</v>
      </c>
      <c r="U2135" s="132">
        <v>-2.2035115E-4</v>
      </c>
      <c r="V2135" s="164">
        <v>-6.0155560000000001E-6</v>
      </c>
      <c r="W2135" s="132">
        <v>0</v>
      </c>
      <c r="X2135" s="164">
        <v>-3.0517615999999998E-5</v>
      </c>
      <c r="Y2135" s="164">
        <v>-1.6940954999999999E-7</v>
      </c>
      <c r="Z2135" s="132">
        <v>0</v>
      </c>
      <c r="AA2135" s="132">
        <v>0</v>
      </c>
      <c r="AC2135" s="118">
        <f t="shared" si="863"/>
        <v>-3.6202131999999998E-2</v>
      </c>
      <c r="AD2135" s="118">
        <f t="shared" si="864"/>
        <v>-2.1156145813400005E-2</v>
      </c>
      <c r="AE2135" s="118">
        <f t="shared" si="865"/>
        <v>-2.3965840450000001E-2</v>
      </c>
      <c r="AF2135" s="118">
        <f t="shared" si="866"/>
        <v>-2.3966009859550001E-2</v>
      </c>
      <c r="AG2135" s="118">
        <f t="shared" si="867"/>
        <v>-3.6533172000000001E-5</v>
      </c>
      <c r="AI2135" s="69">
        <v>-32.231127999999998</v>
      </c>
      <c r="AJ2135" s="69">
        <v>-32.225391999999999</v>
      </c>
      <c r="AK2135" s="69">
        <v>-3.7910081999999999E-3</v>
      </c>
      <c r="AL2135" s="69">
        <v>0</v>
      </c>
      <c r="AM2135" s="69">
        <v>0</v>
      </c>
      <c r="AN2135" s="69">
        <v>-9.1048097999999996E-4</v>
      </c>
      <c r="AO2135" s="69">
        <v>-1.0344574E-3</v>
      </c>
      <c r="AQ2135" s="116">
        <v>-1.3535372E-2</v>
      </c>
      <c r="AR2135" s="116">
        <v>-1.140305E-2</v>
      </c>
      <c r="AS2135" s="116">
        <v>-3.0407953000000001E-4</v>
      </c>
      <c r="AT2135" s="116">
        <v>-1.8282429E-3</v>
      </c>
      <c r="AU2135" s="150">
        <f t="shared" si="868"/>
        <v>-6.8363607016059997E-7</v>
      </c>
      <c r="AV2135" s="150">
        <f t="shared" si="869"/>
        <v>-1.1245544749403601E-9</v>
      </c>
      <c r="AW2135" s="163">
        <f t="shared" si="870"/>
        <v>-0.25605642469494999</v>
      </c>
      <c r="AX2135" s="196">
        <v>-2.2463468E-7</v>
      </c>
      <c r="AY2135" s="196">
        <v>-6.7780296000000003E-10</v>
      </c>
      <c r="AZ2135" s="196">
        <v>-1.8517451000000001E-14</v>
      </c>
      <c r="BA2135" s="108">
        <v>0</v>
      </c>
      <c r="BB2135" s="108">
        <v>0</v>
      </c>
      <c r="BC2135" s="196">
        <v>6.1646927E-10</v>
      </c>
      <c r="BD2135" s="196">
        <v>-4.5957834999999999E-7</v>
      </c>
      <c r="BE2135" s="196">
        <v>8.4797413000000006E-11</v>
      </c>
      <c r="BF2135" s="196">
        <v>-5.3151447999999996E-10</v>
      </c>
      <c r="BG2135" s="108">
        <v>0</v>
      </c>
      <c r="BH2135" s="108">
        <v>0</v>
      </c>
      <c r="BI2135" s="196">
        <v>-1.434609E-14</v>
      </c>
      <c r="BJ2135" s="196">
        <v>-1.3231409000000001E-15</v>
      </c>
      <c r="BK2135" s="196">
        <v>-2.6125846000000001E-16</v>
      </c>
      <c r="BL2135" s="196">
        <v>-1.5810595999999999E-12</v>
      </c>
      <c r="BM2135" s="196">
        <v>-3.7928371000000002E-11</v>
      </c>
      <c r="BN2135" s="108">
        <v>0</v>
      </c>
      <c r="BO2135" s="196">
        <v>-5.0469495000000001E-7</v>
      </c>
      <c r="BP2135" s="108">
        <v>-0.25605591999999999</v>
      </c>
      <c r="BQ2135" s="108">
        <v>0</v>
      </c>
      <c r="BR2135" s="108">
        <v>0</v>
      </c>
      <c r="BS2135" s="108">
        <v>0</v>
      </c>
      <c r="BU2135" s="172">
        <v>-4.9565335E-5</v>
      </c>
      <c r="BV2135" s="172">
        <v>-3.4515728000000001E-6</v>
      </c>
      <c r="BW2135" s="172">
        <v>-6.7294100000000002E-6</v>
      </c>
      <c r="BX2135" s="172">
        <v>-2.6350155000000001E-8</v>
      </c>
      <c r="BY2135" s="172">
        <v>-3.4922347999999998E-6</v>
      </c>
      <c r="BZ2135" s="172">
        <v>4.1853821999999999E-7</v>
      </c>
      <c r="CA2135" s="69">
        <v>0</v>
      </c>
      <c r="CB2135" s="172">
        <v>6.3525095000000003E-7</v>
      </c>
      <c r="CC2135" s="172">
        <v>-1.1207243E-8</v>
      </c>
      <c r="CD2135" s="172">
        <v>-2.665908E-8</v>
      </c>
      <c r="CE2135" s="69">
        <v>0</v>
      </c>
      <c r="CF2135" s="69">
        <v>0</v>
      </c>
      <c r="CG2135" s="69">
        <v>0</v>
      </c>
      <c r="CH2135" s="172">
        <v>3.5335278E-7</v>
      </c>
      <c r="CI2135" s="172">
        <v>-3.7235043000000003E-5</v>
      </c>
      <c r="CJ2135" s="172">
        <v>-8.4694894999999995E-17</v>
      </c>
      <c r="CK2135" s="69">
        <v>0</v>
      </c>
      <c r="CM2135" s="198">
        <v>0</v>
      </c>
      <c r="CN2135" s="198">
        <v>-0.24079269</v>
      </c>
      <c r="CO2135" s="198">
        <v>1.1966081E-2</v>
      </c>
      <c r="CP2135" s="198">
        <v>-2.2655238E-3</v>
      </c>
      <c r="CQ2135" s="197">
        <v>-6.6976512999999998E-12</v>
      </c>
      <c r="CR2135" s="197">
        <v>-8.1114767E-10</v>
      </c>
      <c r="CS2135" s="198">
        <v>-1.7309675000000001E-4</v>
      </c>
      <c r="CT2135" s="198">
        <v>-1.1084572E-3</v>
      </c>
      <c r="CU2135" s="198">
        <v>0</v>
      </c>
      <c r="CV2135" s="198">
        <v>1.4718890000000001E-4</v>
      </c>
    </row>
    <row r="2136" spans="1:100" ht="14.4">
      <c r="A2136" t="s">
        <v>987</v>
      </c>
      <c r="B2136" s="85" t="s">
        <v>947</v>
      </c>
      <c r="C2136" s="113" t="str">
        <f t="shared" si="871"/>
        <v>F.044.01.109</v>
      </c>
      <c r="D2136" s="9" t="s">
        <v>1950</v>
      </c>
      <c r="E2136" s="112" t="s">
        <v>362</v>
      </c>
      <c r="F2136" s="115" t="str">
        <f t="shared" si="872"/>
        <v>Nafion co-firing in electrical power plant</v>
      </c>
      <c r="G2136" s="143">
        <f t="shared" si="858"/>
        <v>3.1104428E-2</v>
      </c>
      <c r="I2136" s="118">
        <f t="shared" si="859"/>
        <v>-7.6229568203600023E-4</v>
      </c>
      <c r="K2136" s="161">
        <f t="shared" si="860"/>
        <v>1.0961839485E-3</v>
      </c>
      <c r="L2136" s="161">
        <f t="shared" si="861"/>
        <v>-6.5136853146360004E-3</v>
      </c>
      <c r="M2136" s="162">
        <f t="shared" si="862"/>
        <v>-1.04585159E-5</v>
      </c>
      <c r="N2136" s="161">
        <v>4.6656642E-3</v>
      </c>
      <c r="O2136" s="132">
        <v>-7.9263080999999996E-3</v>
      </c>
      <c r="P2136" s="132">
        <v>1.4757521999999999E-3</v>
      </c>
      <c r="Q2136" s="132">
        <v>1.2135854E-3</v>
      </c>
      <c r="R2136" s="132">
        <v>-1.0776665E-4</v>
      </c>
      <c r="S2136" s="164">
        <v>-2.0794468999999998E-6</v>
      </c>
      <c r="T2136" s="164">
        <v>-7.5553546000000002E-6</v>
      </c>
      <c r="U2136" s="164">
        <v>-6.3080916999999994E-5</v>
      </c>
      <c r="V2136" s="164">
        <v>-1.7221003E-6</v>
      </c>
      <c r="W2136" s="132">
        <v>0</v>
      </c>
      <c r="X2136" s="164">
        <v>-8.7364156000000006E-6</v>
      </c>
      <c r="Y2136" s="164">
        <v>-4.8497635999999998E-8</v>
      </c>
      <c r="Z2136" s="132">
        <v>0</v>
      </c>
      <c r="AA2136" s="132">
        <v>0</v>
      </c>
      <c r="AC2136" s="118">
        <f t="shared" si="863"/>
        <v>4.6656642E-3</v>
      </c>
      <c r="AD2136" s="118">
        <f t="shared" si="864"/>
        <v>-5.4174528684999999E-3</v>
      </c>
      <c r="AE2136" s="118">
        <f t="shared" si="865"/>
        <v>-6.5136368170000004E-3</v>
      </c>
      <c r="AF2136" s="118">
        <f t="shared" si="866"/>
        <v>-6.5136853146359995E-3</v>
      </c>
      <c r="AG2136" s="118">
        <f t="shared" si="867"/>
        <v>-1.04585159E-5</v>
      </c>
      <c r="AI2136" s="69">
        <v>-9.2269503999999998</v>
      </c>
      <c r="AJ2136" s="69">
        <v>-9.2253083</v>
      </c>
      <c r="AK2136" s="69">
        <v>-1.085269E-3</v>
      </c>
      <c r="AL2136" s="69">
        <v>0</v>
      </c>
      <c r="AM2136" s="69">
        <v>0</v>
      </c>
      <c r="AN2136" s="69">
        <v>-2.6064749999999998E-4</v>
      </c>
      <c r="AO2136" s="69">
        <v>-2.9613878000000002E-4</v>
      </c>
      <c r="AQ2136" s="116">
        <v>-2.1896172000000001E-3</v>
      </c>
      <c r="AR2136" s="116">
        <v>-1.6576974E-3</v>
      </c>
      <c r="AS2136" s="199">
        <v>-8.5404770999999993E-6</v>
      </c>
      <c r="AT2136" s="116">
        <v>-5.2337933000000001E-4</v>
      </c>
      <c r="AU2136" s="150">
        <f t="shared" si="868"/>
        <v>-9.9382338593060009E-8</v>
      </c>
      <c r="AV2136" s="150">
        <f t="shared" si="869"/>
        <v>-3.1584599567157997E-11</v>
      </c>
      <c r="AW2136" s="163">
        <f t="shared" si="870"/>
        <v>-7.3302427481299989E-2</v>
      </c>
      <c r="AX2136" s="196">
        <v>2.8674777999999999E-8</v>
      </c>
      <c r="AY2136" s="196">
        <v>8.651131E-11</v>
      </c>
      <c r="AZ2136" s="196">
        <v>2.3639258000000001E-15</v>
      </c>
      <c r="BA2136" s="108">
        <v>0</v>
      </c>
      <c r="BB2136" s="108">
        <v>0</v>
      </c>
      <c r="BC2136" s="196">
        <v>2.1987395E-10</v>
      </c>
      <c r="BD2136" s="196">
        <v>-1.2826568E-7</v>
      </c>
      <c r="BE2136" s="196">
        <v>3.0426866999999999E-11</v>
      </c>
      <c r="BF2136" s="196">
        <v>-1.4852057999999999E-10</v>
      </c>
      <c r="BG2136" s="108">
        <v>0</v>
      </c>
      <c r="BH2136" s="108">
        <v>0</v>
      </c>
      <c r="BI2136" s="196">
        <v>-4.1069198000000001E-15</v>
      </c>
      <c r="BJ2136" s="196">
        <v>-3.7878151999999999E-16</v>
      </c>
      <c r="BK2136" s="196">
        <v>-7.4791638000000002E-17</v>
      </c>
      <c r="BL2136" s="196">
        <v>-4.5261705999999999E-13</v>
      </c>
      <c r="BM2136" s="196">
        <v>-1.0857926E-11</v>
      </c>
      <c r="BN2136" s="108">
        <v>0</v>
      </c>
      <c r="BO2136" s="196">
        <v>-1.4448130000000001E-7</v>
      </c>
      <c r="BP2136" s="108">
        <v>-7.3302282999999996E-2</v>
      </c>
      <c r="BQ2136" s="108">
        <v>0</v>
      </c>
      <c r="BR2136" s="108">
        <v>0</v>
      </c>
      <c r="BS2136" s="108">
        <v>0</v>
      </c>
      <c r="BU2136" s="172">
        <v>-1.1218187E-5</v>
      </c>
      <c r="BV2136" s="172">
        <v>-9.4872598999999996E-7</v>
      </c>
      <c r="BW2136" s="172">
        <v>8.6727399000000003E-7</v>
      </c>
      <c r="BX2136" s="172">
        <v>-7.5433777999999998E-9</v>
      </c>
      <c r="BY2136" s="172">
        <v>-9.8825528999999994E-7</v>
      </c>
      <c r="BZ2136" s="172">
        <v>1.4790962E-7</v>
      </c>
      <c r="CA2136" s="69">
        <v>0</v>
      </c>
      <c r="CB2136" s="172">
        <v>2.2449497E-7</v>
      </c>
      <c r="CC2136" s="172">
        <v>-3.2083480000000002E-9</v>
      </c>
      <c r="CD2136" s="172">
        <v>-7.6318151000000007E-9</v>
      </c>
      <c r="CE2136" s="69">
        <v>0</v>
      </c>
      <c r="CF2136" s="69">
        <v>0</v>
      </c>
      <c r="CG2136" s="69">
        <v>0</v>
      </c>
      <c r="CH2136" s="172">
        <v>1.569427E-7</v>
      </c>
      <c r="CI2136" s="172">
        <v>-1.0659444E-5</v>
      </c>
      <c r="CJ2136" s="172">
        <v>-2.4245990000000001E-17</v>
      </c>
      <c r="CK2136" s="69">
        <v>0</v>
      </c>
      <c r="CM2136" s="198">
        <v>0</v>
      </c>
      <c r="CN2136" s="198">
        <v>3.1263267999999997E-2</v>
      </c>
      <c r="CO2136" s="198">
        <v>4.2288736000000004E-3</v>
      </c>
      <c r="CP2136" s="198">
        <v>-6.1518130999999997E-4</v>
      </c>
      <c r="CQ2136" s="197">
        <v>-1.9173668000000001E-12</v>
      </c>
      <c r="CR2136" s="197">
        <v>-2.3221089999999999E-10</v>
      </c>
      <c r="CS2136" s="197">
        <v>-4.9208785999999997E-5</v>
      </c>
      <c r="CT2136" s="198">
        <v>-3.1732305000000001E-4</v>
      </c>
      <c r="CU2136" s="198">
        <v>0</v>
      </c>
      <c r="CV2136" s="197">
        <v>5.2015928999999997E-5</v>
      </c>
    </row>
    <row r="2137" spans="1:100" ht="14.4">
      <c r="A2137" t="s">
        <v>988</v>
      </c>
      <c r="B2137" s="85" t="s">
        <v>947</v>
      </c>
      <c r="C2137" s="113" t="str">
        <f t="shared" si="871"/>
        <v>F.044.01.110</v>
      </c>
      <c r="D2137" s="9" t="s">
        <v>1950</v>
      </c>
      <c r="E2137" s="112" t="s">
        <v>362</v>
      </c>
      <c r="F2137" s="115" t="str">
        <f t="shared" si="872"/>
        <v>Paperfoam  co-firing in electrical power plant</v>
      </c>
      <c r="G2137" s="143">
        <f t="shared" si="858"/>
        <v>-1.5413998</v>
      </c>
      <c r="I2137" s="118">
        <f t="shared" si="859"/>
        <v>-0.24455797165884</v>
      </c>
      <c r="K2137" s="161">
        <f t="shared" si="860"/>
        <v>1.7888440136E-3</v>
      </c>
      <c r="L2137" s="161">
        <f t="shared" si="861"/>
        <v>-1.5113779630539999E-2</v>
      </c>
      <c r="M2137" s="162">
        <f t="shared" si="862"/>
        <v>-2.3066041900000002E-5</v>
      </c>
      <c r="N2137" s="161">
        <v>-0.23120996999999999</v>
      </c>
      <c r="O2137" s="132">
        <v>-1.748131E-2</v>
      </c>
      <c r="P2137" s="132">
        <v>2.5067610000000001E-3</v>
      </c>
      <c r="Q2137" s="132">
        <v>2.0477705000000001E-3</v>
      </c>
      <c r="R2137" s="132">
        <v>-2.3767712999999999E-4</v>
      </c>
      <c r="S2137" s="164">
        <v>-4.5861774000000004E-6</v>
      </c>
      <c r="T2137" s="164">
        <v>-1.6663178999999999E-5</v>
      </c>
      <c r="U2137" s="132">
        <v>-1.3912367000000001E-4</v>
      </c>
      <c r="V2137" s="164">
        <v>-3.7980569E-6</v>
      </c>
      <c r="W2137" s="132">
        <v>0</v>
      </c>
      <c r="X2137" s="164">
        <v>-1.9267985000000001E-5</v>
      </c>
      <c r="Y2137" s="164">
        <v>-1.0696054E-7</v>
      </c>
      <c r="Z2137" s="132">
        <v>0</v>
      </c>
      <c r="AA2137" s="132">
        <v>0</v>
      </c>
      <c r="AC2137" s="118">
        <f t="shared" si="863"/>
        <v>-0.23120996999999999</v>
      </c>
      <c r="AD2137" s="118">
        <f t="shared" si="864"/>
        <v>-1.3324828656400001E-2</v>
      </c>
      <c r="AE2137" s="118">
        <f t="shared" si="865"/>
        <v>-1.511367267E-2</v>
      </c>
      <c r="AF2137" s="118">
        <f t="shared" si="866"/>
        <v>-1.5113779630540001E-2</v>
      </c>
      <c r="AG2137" s="118">
        <f t="shared" si="867"/>
        <v>-2.3066041900000002E-5</v>
      </c>
      <c r="AI2137" s="69">
        <v>-20.349848999999999</v>
      </c>
      <c r="AJ2137" s="69">
        <v>-20.346228</v>
      </c>
      <c r="AK2137" s="69">
        <v>-2.3935384999999999E-3</v>
      </c>
      <c r="AL2137" s="69">
        <v>0</v>
      </c>
      <c r="AM2137" s="69">
        <v>0</v>
      </c>
      <c r="AN2137" s="69">
        <v>-5.7485269999999996E-4</v>
      </c>
      <c r="AO2137" s="69">
        <v>-6.5312799000000004E-4</v>
      </c>
      <c r="AQ2137" s="116">
        <v>-3.1095257000000001E-2</v>
      </c>
      <c r="AR2137" s="116">
        <v>-2.8697418999999998E-2</v>
      </c>
      <c r="AS2137" s="116">
        <v>-1.2435358000000001E-3</v>
      </c>
      <c r="AT2137" s="116">
        <v>-1.1543024E-3</v>
      </c>
      <c r="AU2137" s="150">
        <f t="shared" si="868"/>
        <v>-1.7204688108396299E-6</v>
      </c>
      <c r="AV2137" s="150">
        <f t="shared" si="869"/>
        <v>-4.5988748434835706E-9</v>
      </c>
      <c r="AW2137" s="163">
        <f t="shared" si="870"/>
        <v>-0.16166699865054002</v>
      </c>
      <c r="AX2137" s="196">
        <v>-1.4308384000000001E-6</v>
      </c>
      <c r="AY2137" s="196">
        <v>-4.3172011000000003E-9</v>
      </c>
      <c r="AZ2137" s="196">
        <v>-1.1795141E-13</v>
      </c>
      <c r="BA2137" s="108">
        <v>0</v>
      </c>
      <c r="BB2137" s="108">
        <v>0</v>
      </c>
      <c r="BC2137" s="196">
        <v>3.9143433000000002E-10</v>
      </c>
      <c r="BD2137" s="196">
        <v>-2.8999690000000001E-7</v>
      </c>
      <c r="BE2137" s="196">
        <v>5.3852406E-11</v>
      </c>
      <c r="BF2137" s="196">
        <v>-3.3539813999999999E-10</v>
      </c>
      <c r="BG2137" s="108">
        <v>0</v>
      </c>
      <c r="BH2137" s="108">
        <v>0</v>
      </c>
      <c r="BI2137" s="196">
        <v>-9.0577273000000003E-15</v>
      </c>
      <c r="BJ2137" s="196">
        <v>-8.3539484999999997E-16</v>
      </c>
      <c r="BK2137" s="196">
        <v>-1.6495141999999999E-16</v>
      </c>
      <c r="BL2137" s="196">
        <v>-9.9823763000000008E-13</v>
      </c>
      <c r="BM2137" s="196">
        <v>-2.3946932000000002E-11</v>
      </c>
      <c r="BN2137" s="108">
        <v>0</v>
      </c>
      <c r="BO2137" s="196">
        <v>-3.1865054000000001E-7</v>
      </c>
      <c r="BP2137" s="108">
        <v>-0.16166668000000001</v>
      </c>
      <c r="BQ2137" s="108">
        <v>0</v>
      </c>
      <c r="BR2137" s="108">
        <v>0</v>
      </c>
      <c r="BS2137" s="108">
        <v>0</v>
      </c>
      <c r="BU2137" s="172">
        <v>-7.0014700000000006E-5</v>
      </c>
      <c r="BV2137" s="172">
        <v>-2.1772209000000001E-6</v>
      </c>
      <c r="BW2137" s="172">
        <v>-4.2978317000000001E-5</v>
      </c>
      <c r="BX2137" s="172">
        <v>-1.6636765E-8</v>
      </c>
      <c r="BY2137" s="172">
        <v>-2.2043157E-6</v>
      </c>
      <c r="BZ2137" s="172">
        <v>2.6568590999999998E-7</v>
      </c>
      <c r="CA2137" s="69">
        <v>0</v>
      </c>
      <c r="CB2137" s="172">
        <v>4.0325403000000002E-7</v>
      </c>
      <c r="CC2137" s="172">
        <v>-7.0759455E-9</v>
      </c>
      <c r="CD2137" s="172">
        <v>-1.6831811000000001E-8</v>
      </c>
      <c r="CE2137" s="69">
        <v>0</v>
      </c>
      <c r="CF2137" s="69">
        <v>0</v>
      </c>
      <c r="CG2137" s="69">
        <v>0</v>
      </c>
      <c r="CH2137" s="172">
        <v>2.2594163999999999E-7</v>
      </c>
      <c r="CI2137" s="172">
        <v>-2.3509184000000001E-5</v>
      </c>
      <c r="CJ2137" s="172">
        <v>-5.3474032E-17</v>
      </c>
      <c r="CK2137" s="69">
        <v>0</v>
      </c>
      <c r="CM2137" s="198">
        <v>0</v>
      </c>
      <c r="CN2137" s="198">
        <v>-1.5410495</v>
      </c>
      <c r="CO2137" s="198">
        <v>7.5960124000000002E-3</v>
      </c>
      <c r="CP2137" s="198">
        <v>-1.4286875000000001E-3</v>
      </c>
      <c r="CQ2137" s="197">
        <v>-4.2287131999999999E-12</v>
      </c>
      <c r="CR2137" s="197">
        <v>-5.1213637000000001E-10</v>
      </c>
      <c r="CS2137" s="198">
        <v>-1.0927098E-4</v>
      </c>
      <c r="CT2137" s="198">
        <v>-6.9984946000000001E-4</v>
      </c>
      <c r="CU2137" s="198">
        <v>0</v>
      </c>
      <c r="CV2137" s="197">
        <v>9.3434755000000006E-5</v>
      </c>
    </row>
    <row r="2138" spans="1:100" ht="14.4">
      <c r="A2138" t="s">
        <v>989</v>
      </c>
      <c r="B2138" s="85" t="s">
        <v>947</v>
      </c>
      <c r="C2138" s="113" t="str">
        <f t="shared" si="871"/>
        <v>F.044.01.111</v>
      </c>
      <c r="D2138" s="9" t="s">
        <v>1950</v>
      </c>
      <c r="E2138" s="112" t="s">
        <v>362</v>
      </c>
      <c r="F2138" s="115" t="str">
        <f t="shared" si="872"/>
        <v>PEEK (Polyetheretherketone)  co-firing in electrical power plant</v>
      </c>
      <c r="G2138" s="143">
        <f t="shared" si="858"/>
        <v>-0.11674488</v>
      </c>
      <c r="I2138" s="118">
        <f t="shared" si="859"/>
        <v>-4.310771293915E-2</v>
      </c>
      <c r="K2138" s="161">
        <f t="shared" si="860"/>
        <v>3.2817840190000002E-3</v>
      </c>
      <c r="L2138" s="161">
        <f t="shared" si="861"/>
        <v>-2.8833968132150001E-2</v>
      </c>
      <c r="M2138" s="162">
        <f t="shared" si="862"/>
        <v>-4.3796826000000005E-5</v>
      </c>
      <c r="N2138" s="161">
        <v>-1.7511731999999999E-2</v>
      </c>
      <c r="O2138" s="132">
        <v>-3.3192772000000002E-2</v>
      </c>
      <c r="P2138" s="132">
        <v>4.6231691000000004E-3</v>
      </c>
      <c r="Q2138" s="132">
        <v>3.7734227E-3</v>
      </c>
      <c r="R2138" s="132">
        <v>-4.5129129999999998E-4</v>
      </c>
      <c r="S2138" s="164">
        <v>-8.7080399999999997E-6</v>
      </c>
      <c r="T2138" s="164">
        <v>-3.1639340999999999E-5</v>
      </c>
      <c r="U2138" s="132">
        <v>-2.6416214000000001E-4</v>
      </c>
      <c r="V2138" s="164">
        <v>-7.2115899999999998E-6</v>
      </c>
      <c r="W2138" s="132">
        <v>0</v>
      </c>
      <c r="X2138" s="164">
        <v>-3.6585236000000002E-5</v>
      </c>
      <c r="Y2138" s="164">
        <v>-2.0309214999999999E-7</v>
      </c>
      <c r="Z2138" s="132">
        <v>0</v>
      </c>
      <c r="AA2138" s="132">
        <v>0</v>
      </c>
      <c r="AC2138" s="118">
        <f t="shared" si="863"/>
        <v>-1.7511731999999999E-2</v>
      </c>
      <c r="AD2138" s="118">
        <f t="shared" si="864"/>
        <v>-2.5551981020999998E-2</v>
      </c>
      <c r="AE2138" s="118">
        <f t="shared" si="865"/>
        <v>-2.8833765040000001E-2</v>
      </c>
      <c r="AF2138" s="118">
        <f t="shared" si="866"/>
        <v>-2.8833968132150001E-2</v>
      </c>
      <c r="AG2138" s="118">
        <f t="shared" si="867"/>
        <v>-4.3796826000000005E-5</v>
      </c>
      <c r="AI2138" s="69">
        <v>-38.639434999999999</v>
      </c>
      <c r="AJ2138" s="69">
        <v>-38.632558000000003</v>
      </c>
      <c r="AK2138" s="69">
        <v>-4.5447498999999997E-3</v>
      </c>
      <c r="AL2138" s="69">
        <v>0</v>
      </c>
      <c r="AM2138" s="69">
        <v>0</v>
      </c>
      <c r="AN2138" s="69">
        <v>-1.0915059999999999E-3</v>
      </c>
      <c r="AO2138" s="69">
        <v>-1.2401318000000001E-3</v>
      </c>
      <c r="AQ2138" s="116">
        <v>-1.3441671000000001E-2</v>
      </c>
      <c r="AR2138" s="116">
        <v>-1.1015281E-2</v>
      </c>
      <c r="AS2138" s="116">
        <v>-2.3464914000000001E-4</v>
      </c>
      <c r="AT2138" s="116">
        <v>-2.1917406E-3</v>
      </c>
      <c r="AU2138" s="150">
        <f t="shared" si="868"/>
        <v>-6.6038856543540001E-7</v>
      </c>
      <c r="AV2138" s="150">
        <f t="shared" si="869"/>
        <v>-8.6778529200139003E-10</v>
      </c>
      <c r="AW2138" s="163">
        <f t="shared" si="870"/>
        <v>-0.30696646504017999</v>
      </c>
      <c r="AX2138" s="196">
        <v>-1.0913546000000001E-7</v>
      </c>
      <c r="AY2138" s="196">
        <v>-3.2931907999999999E-10</v>
      </c>
      <c r="AZ2138" s="196">
        <v>-8.9961561000000005E-15</v>
      </c>
      <c r="BA2138" s="108">
        <v>0</v>
      </c>
      <c r="BB2138" s="108">
        <v>0</v>
      </c>
      <c r="BC2138" s="196">
        <v>7.261694E-10</v>
      </c>
      <c r="BD2138" s="196">
        <v>-5.5193190999999999E-7</v>
      </c>
      <c r="BE2138" s="196">
        <v>9.9832921999999999E-11</v>
      </c>
      <c r="BF2138" s="196">
        <v>-6.3827103999999999E-10</v>
      </c>
      <c r="BG2138" s="108">
        <v>0</v>
      </c>
      <c r="BH2138" s="108">
        <v>0</v>
      </c>
      <c r="BI2138" s="196">
        <v>-1.719843E-14</v>
      </c>
      <c r="BJ2138" s="196">
        <v>-1.5862124999999999E-15</v>
      </c>
      <c r="BK2138" s="196">
        <v>-3.1320278999999998E-16</v>
      </c>
      <c r="BL2138" s="196">
        <v>-1.8954113999999999E-12</v>
      </c>
      <c r="BM2138" s="196">
        <v>-4.5469424000000003E-11</v>
      </c>
      <c r="BN2138" s="108">
        <v>0</v>
      </c>
      <c r="BO2138" s="196">
        <v>-6.0504017999999999E-7</v>
      </c>
      <c r="BP2138" s="108">
        <v>-0.30696585999999998</v>
      </c>
      <c r="BQ2138" s="108">
        <v>0</v>
      </c>
      <c r="BR2138" s="108">
        <v>0</v>
      </c>
      <c r="BS2138" s="108">
        <v>0</v>
      </c>
      <c r="BU2138" s="172">
        <v>-5.4660470999999997E-5</v>
      </c>
      <c r="BV2138" s="172">
        <v>-4.1495021000000002E-6</v>
      </c>
      <c r="BW2138" s="172">
        <v>-3.2551571E-6</v>
      </c>
      <c r="BX2138" s="172">
        <v>-3.1589185999999999E-8</v>
      </c>
      <c r="BY2138" s="172">
        <v>-4.1899783000000002E-6</v>
      </c>
      <c r="BZ2138" s="172">
        <v>4.9342266000000005E-7</v>
      </c>
      <c r="CA2138" s="69">
        <v>0</v>
      </c>
      <c r="CB2138" s="172">
        <v>7.4890940999999998E-7</v>
      </c>
      <c r="CC2138" s="172">
        <v>-1.3435506E-8</v>
      </c>
      <c r="CD2138" s="172">
        <v>-3.1959531999999999E-8</v>
      </c>
      <c r="CE2138" s="69">
        <v>0</v>
      </c>
      <c r="CF2138" s="69">
        <v>0</v>
      </c>
      <c r="CG2138" s="69">
        <v>0</v>
      </c>
      <c r="CH2138" s="172">
        <v>4.0706427000000002E-7</v>
      </c>
      <c r="CI2138" s="172">
        <v>-4.4638244999999999E-5</v>
      </c>
      <c r="CJ2138" s="172">
        <v>-1.0153423E-16</v>
      </c>
      <c r="CK2138" s="69">
        <v>0</v>
      </c>
      <c r="CM2138" s="198">
        <v>0</v>
      </c>
      <c r="CN2138" s="198">
        <v>-0.11607971</v>
      </c>
      <c r="CO2138" s="198">
        <v>1.4107007E-2</v>
      </c>
      <c r="CP2138" s="198">
        <v>-2.7258619999999999E-3</v>
      </c>
      <c r="CQ2138" s="197">
        <v>-8.0293019999999997E-12</v>
      </c>
      <c r="CR2138" s="197">
        <v>-9.7242290999999997E-10</v>
      </c>
      <c r="CS2138" s="198">
        <v>-2.0761459000000001E-4</v>
      </c>
      <c r="CT2138" s="198">
        <v>-1.3288446E-3</v>
      </c>
      <c r="CU2138" s="198">
        <v>0</v>
      </c>
      <c r="CV2138" s="198">
        <v>1.7352379000000001E-4</v>
      </c>
    </row>
    <row r="2139" spans="1:100" ht="14.4">
      <c r="A2139" t="s">
        <v>3311</v>
      </c>
      <c r="B2139" s="85" t="s">
        <v>947</v>
      </c>
      <c r="C2139" s="113" t="str">
        <f t="shared" si="871"/>
        <v>F.044.01.112</v>
      </c>
      <c r="D2139" s="9" t="s">
        <v>1950</v>
      </c>
      <c r="E2139" s="112" t="s">
        <v>362</v>
      </c>
      <c r="F2139" s="115" t="str">
        <f t="shared" si="872"/>
        <v>PEI (Polyether Imide) and Aramid co-firing in electrical power plant</v>
      </c>
      <c r="G2139" s="143">
        <f t="shared" si="858"/>
        <v>0.19015683333333336</v>
      </c>
      <c r="I2139" s="118">
        <f t="shared" si="859"/>
        <v>-1.8327607107129995E-2</v>
      </c>
      <c r="K2139" s="161">
        <f t="shared" si="860"/>
        <v>-7.5862483198999991E-3</v>
      </c>
      <c r="L2139" s="161">
        <f t="shared" si="861"/>
        <v>-3.9224482397029997E-2</v>
      </c>
      <c r="M2139" s="162">
        <f t="shared" si="862"/>
        <v>-4.0401390199999998E-5</v>
      </c>
      <c r="N2139" s="161">
        <v>2.8523525000000001E-2</v>
      </c>
      <c r="O2139" s="132">
        <v>-3.0619436999999999E-2</v>
      </c>
      <c r="P2139" s="132">
        <v>-8.3611755999999995E-3</v>
      </c>
      <c r="Q2139" s="132">
        <v>-7.1327248999999999E-3</v>
      </c>
      <c r="R2139" s="132">
        <v>-4.1630405000000001E-4</v>
      </c>
      <c r="S2139" s="164">
        <v>-8.0329318999999999E-6</v>
      </c>
      <c r="T2139" s="164">
        <v>-2.9186438E-5</v>
      </c>
      <c r="U2139" s="132">
        <v>-2.4368244999999999E-4</v>
      </c>
      <c r="V2139" s="164">
        <v>-6.6524972000000003E-6</v>
      </c>
      <c r="W2139" s="132">
        <v>0</v>
      </c>
      <c r="X2139" s="164">
        <v>-3.3748892999999999E-5</v>
      </c>
      <c r="Y2139" s="164">
        <v>-1.8734702999999999E-7</v>
      </c>
      <c r="Z2139" s="132">
        <v>0</v>
      </c>
      <c r="AA2139" s="132">
        <v>0</v>
      </c>
      <c r="AC2139" s="118">
        <f t="shared" si="863"/>
        <v>2.8523525000000001E-2</v>
      </c>
      <c r="AD2139" s="118">
        <f t="shared" si="864"/>
        <v>-4.6810543369899996E-2</v>
      </c>
      <c r="AE2139" s="118">
        <f t="shared" si="865"/>
        <v>-3.9224295049999996E-2</v>
      </c>
      <c r="AF2139" s="118">
        <f t="shared" si="866"/>
        <v>-3.9224482397029997E-2</v>
      </c>
      <c r="AG2139" s="118">
        <f t="shared" si="867"/>
        <v>-4.0401390199999998E-5</v>
      </c>
      <c r="AI2139" s="69">
        <v>-35.643836</v>
      </c>
      <c r="AJ2139" s="69">
        <v>-35.637492000000002</v>
      </c>
      <c r="AK2139" s="69">
        <v>-4.1924090999999998E-3</v>
      </c>
      <c r="AL2139" s="69">
        <v>0</v>
      </c>
      <c r="AM2139" s="69">
        <v>0</v>
      </c>
      <c r="AN2139" s="69">
        <v>-1.0068848E-3</v>
      </c>
      <c r="AO2139" s="69">
        <v>-1.1439881999999999E-3</v>
      </c>
      <c r="AQ2139" s="116">
        <v>-9.6879837999999992E-3</v>
      </c>
      <c r="AR2139" s="116">
        <v>-7.5789461000000001E-3</v>
      </c>
      <c r="AS2139" s="199">
        <v>-8.7216102999999995E-5</v>
      </c>
      <c r="AT2139" s="116">
        <v>-2.0218215000000002E-3</v>
      </c>
      <c r="AU2139" s="150">
        <f t="shared" si="868"/>
        <v>-4.543732679418999E-7</v>
      </c>
      <c r="AV2139" s="150">
        <f t="shared" si="869"/>
        <v>-3.2254477036932012E-10</v>
      </c>
      <c r="AW2139" s="163">
        <f t="shared" si="870"/>
        <v>-0.28316827813324003</v>
      </c>
      <c r="AX2139" s="196">
        <v>1.7573106000000001E-7</v>
      </c>
      <c r="AY2139" s="196">
        <v>5.3019437000000003E-10</v>
      </c>
      <c r="AZ2139" s="196">
        <v>1.4486878E-14</v>
      </c>
      <c r="BA2139" s="108">
        <v>0</v>
      </c>
      <c r="BB2139" s="108">
        <v>0</v>
      </c>
      <c r="BC2139" s="196">
        <v>-9.0829516E-10</v>
      </c>
      <c r="BD2139" s="196">
        <v>-6.2915233999999996E-7</v>
      </c>
      <c r="BE2139" s="196">
        <v>-1.3162498000000001E-10</v>
      </c>
      <c r="BF2139" s="196">
        <v>-7.2111103000000004E-10</v>
      </c>
      <c r="BG2139" s="108">
        <v>0</v>
      </c>
      <c r="BH2139" s="108">
        <v>0</v>
      </c>
      <c r="BI2139" s="196">
        <v>-1.5865088E-14</v>
      </c>
      <c r="BJ2139" s="196">
        <v>-1.4632382E-15</v>
      </c>
      <c r="BK2139" s="196">
        <v>-2.8892112000000001E-16</v>
      </c>
      <c r="BL2139" s="196">
        <v>-1.7484659E-12</v>
      </c>
      <c r="BM2139" s="196">
        <v>-4.1944316000000003E-11</v>
      </c>
      <c r="BN2139" s="108">
        <v>0</v>
      </c>
      <c r="BO2139" s="196">
        <v>-5.5813323999999998E-7</v>
      </c>
      <c r="BP2139" s="108">
        <v>-0.28316772000000001</v>
      </c>
      <c r="BQ2139" s="108">
        <v>0</v>
      </c>
      <c r="BR2139" s="108">
        <v>0</v>
      </c>
      <c r="BS2139" s="108">
        <v>0</v>
      </c>
      <c r="BU2139" s="172">
        <v>-4.8568591999999999E-5</v>
      </c>
      <c r="BV2139" s="172">
        <v>-5.2596556999999996E-6</v>
      </c>
      <c r="BW2139" s="172">
        <v>5.302077E-6</v>
      </c>
      <c r="BX2139" s="172">
        <v>-2.9140172E-8</v>
      </c>
      <c r="BY2139" s="172">
        <v>-4.2827365000000004E-6</v>
      </c>
      <c r="BZ2139" s="172">
        <v>-5.6650675000000002E-7</v>
      </c>
      <c r="CA2139" s="69">
        <v>0</v>
      </c>
      <c r="CB2139" s="172">
        <v>-8.5983533999999999E-7</v>
      </c>
      <c r="CC2139" s="172">
        <v>-1.2393892E-8</v>
      </c>
      <c r="CD2139" s="172">
        <v>-2.9481806E-8</v>
      </c>
      <c r="CE2139" s="69">
        <v>0</v>
      </c>
      <c r="CF2139" s="69">
        <v>0</v>
      </c>
      <c r="CG2139" s="69">
        <v>0</v>
      </c>
      <c r="CH2139" s="172">
        <v>-1.6533424999999999E-6</v>
      </c>
      <c r="CI2139" s="172">
        <v>-4.1177577000000001E-5</v>
      </c>
      <c r="CJ2139" s="172">
        <v>-9.3662590000000004E-17</v>
      </c>
      <c r="CK2139" s="69">
        <v>0</v>
      </c>
      <c r="CM2139" s="198">
        <v>0</v>
      </c>
      <c r="CN2139" s="198">
        <v>0.19077042999999999</v>
      </c>
      <c r="CO2139" s="198">
        <v>-1.6200616000000001E-2</v>
      </c>
      <c r="CP2139" s="198">
        <v>-3.7285085999999999E-3</v>
      </c>
      <c r="CQ2139" s="197">
        <v>-7.4068143999999997E-12</v>
      </c>
      <c r="CR2139" s="197">
        <v>-8.9703389000000001E-10</v>
      </c>
      <c r="CS2139" s="198">
        <v>-2.0404398000000001E-4</v>
      </c>
      <c r="CT2139" s="198">
        <v>-1.2258232999999999E-3</v>
      </c>
      <c r="CU2139" s="198">
        <v>0</v>
      </c>
      <c r="CV2139" s="198">
        <v>-1.9922555E-4</v>
      </c>
    </row>
    <row r="2140" spans="1:100" ht="14.4">
      <c r="A2140" t="s">
        <v>990</v>
      </c>
      <c r="B2140" s="85" t="s">
        <v>947</v>
      </c>
      <c r="C2140" s="113" t="str">
        <f t="shared" si="871"/>
        <v>F.044.01.113</v>
      </c>
      <c r="D2140" s="9" t="s">
        <v>1950</v>
      </c>
      <c r="E2140" s="112" t="s">
        <v>362</v>
      </c>
      <c r="F2140" s="115" t="str">
        <f t="shared" si="872"/>
        <v>Phthalic anhydride co-firing in electrical power plant</v>
      </c>
      <c r="G2140" s="143">
        <f t="shared" si="858"/>
        <v>0.3311828466666667</v>
      </c>
      <c r="I2140" s="118">
        <f t="shared" si="859"/>
        <v>3.1812179521150008E-2</v>
      </c>
      <c r="K2140" s="161">
        <f t="shared" si="860"/>
        <v>2.3214598432000004E-3</v>
      </c>
      <c r="L2140" s="161">
        <f t="shared" si="861"/>
        <v>-2.0156048111149995E-2</v>
      </c>
      <c r="M2140" s="162">
        <f t="shared" si="862"/>
        <v>-3.0659210899999998E-5</v>
      </c>
      <c r="N2140" s="161">
        <v>4.9677427000000003E-2</v>
      </c>
      <c r="O2140" s="132">
        <v>-2.3236026999999999E-2</v>
      </c>
      <c r="P2140" s="132">
        <v>3.2650432000000001E-3</v>
      </c>
      <c r="Q2140" s="132">
        <v>2.6656230000000002E-3</v>
      </c>
      <c r="R2140" s="132">
        <v>-3.1591867000000003E-4</v>
      </c>
      <c r="S2140" s="164">
        <v>-6.0959128000000002E-6</v>
      </c>
      <c r="T2140" s="164">
        <v>-2.2148573999999999E-5</v>
      </c>
      <c r="U2140" s="132">
        <v>-1.8492214E-4</v>
      </c>
      <c r="V2140" s="164">
        <v>-5.0483489000000004E-6</v>
      </c>
      <c r="W2140" s="132">
        <v>0</v>
      </c>
      <c r="X2140" s="164">
        <v>-2.5610861999999998E-5</v>
      </c>
      <c r="Y2140" s="164">
        <v>-1.4217115E-7</v>
      </c>
      <c r="Z2140" s="132">
        <v>0</v>
      </c>
      <c r="AA2140" s="132">
        <v>0</v>
      </c>
      <c r="AC2140" s="118">
        <f t="shared" si="863"/>
        <v>4.9677427000000003E-2</v>
      </c>
      <c r="AD2140" s="118">
        <f t="shared" si="864"/>
        <v>-1.7834446096800002E-2</v>
      </c>
      <c r="AE2140" s="118">
        <f t="shared" si="865"/>
        <v>-2.0155905939999996E-2</v>
      </c>
      <c r="AF2140" s="118">
        <f t="shared" si="866"/>
        <v>-2.0156048111149995E-2</v>
      </c>
      <c r="AG2140" s="118">
        <f t="shared" si="867"/>
        <v>-3.0659210899999998E-5</v>
      </c>
      <c r="AI2140" s="69">
        <v>-27.048867999999999</v>
      </c>
      <c r="AJ2140" s="69">
        <v>-27.044053999999999</v>
      </c>
      <c r="AK2140" s="69">
        <v>-3.1814736E-3</v>
      </c>
      <c r="AL2140" s="69">
        <v>0</v>
      </c>
      <c r="AM2140" s="69">
        <v>0</v>
      </c>
      <c r="AN2140" s="69">
        <v>-7.6408992000000003E-4</v>
      </c>
      <c r="AO2140" s="69">
        <v>-8.6813286000000001E-4</v>
      </c>
      <c r="AQ2140" s="116">
        <v>-2.7007347E-3</v>
      </c>
      <c r="AR2140" s="116">
        <v>-1.3150307E-3</v>
      </c>
      <c r="AS2140" s="116">
        <v>1.4858606999999999E-4</v>
      </c>
      <c r="AT2140" s="116">
        <v>-1.5342901E-3</v>
      </c>
      <c r="AU2140" s="150">
        <f t="shared" si="868"/>
        <v>-7.8838770563999993E-8</v>
      </c>
      <c r="AV2140" s="150">
        <f t="shared" si="869"/>
        <v>5.4950469874820014E-10</v>
      </c>
      <c r="AW2140" s="163">
        <f t="shared" si="870"/>
        <v>-0.21488656354791999</v>
      </c>
      <c r="AX2140" s="196">
        <v>3.0678031000000001E-7</v>
      </c>
      <c r="AY2140" s="196">
        <v>9.2560850000000001E-10</v>
      </c>
      <c r="AZ2140" s="196">
        <v>2.5289865000000001E-14</v>
      </c>
      <c r="BA2140" s="108">
        <v>0</v>
      </c>
      <c r="BB2140" s="108">
        <v>0</v>
      </c>
      <c r="BC2140" s="196">
        <v>5.1192636999999997E-10</v>
      </c>
      <c r="BD2140" s="196">
        <v>-3.8609784999999998E-7</v>
      </c>
      <c r="BE2140" s="196">
        <v>7.0394377999999996E-11</v>
      </c>
      <c r="BF2140" s="196">
        <v>-4.4651010000000002E-10</v>
      </c>
      <c r="BG2140" s="108">
        <v>0</v>
      </c>
      <c r="BH2140" s="108">
        <v>0</v>
      </c>
      <c r="BI2140" s="196">
        <v>-1.2039464E-14</v>
      </c>
      <c r="BJ2140" s="196">
        <v>-1.1104005999999999E-15</v>
      </c>
      <c r="BK2140" s="196">
        <v>-2.1925220000000001E-16</v>
      </c>
      <c r="BL2140" s="196">
        <v>-1.3268499999999999E-12</v>
      </c>
      <c r="BM2140" s="196">
        <v>-3.1830083999999998E-11</v>
      </c>
      <c r="BN2140" s="108">
        <v>0</v>
      </c>
      <c r="BO2140" s="196">
        <v>-4.2354791999999998E-7</v>
      </c>
      <c r="BP2140" s="108">
        <v>-0.21488614</v>
      </c>
      <c r="BQ2140" s="108">
        <v>0</v>
      </c>
      <c r="BR2140" s="108">
        <v>0</v>
      </c>
      <c r="BS2140" s="108">
        <v>0</v>
      </c>
      <c r="BU2140" s="172">
        <v>-2.6736495E-5</v>
      </c>
      <c r="BV2140" s="172">
        <v>-2.9015355000000001E-6</v>
      </c>
      <c r="BW2140" s="172">
        <v>9.2342565E-6</v>
      </c>
      <c r="BX2140" s="172">
        <v>-2.2113464E-8</v>
      </c>
      <c r="BY2140" s="172">
        <v>-2.9321735000000001E-6</v>
      </c>
      <c r="BZ2140" s="172">
        <v>3.4773223999999998E-7</v>
      </c>
      <c r="CA2140" s="69">
        <v>0</v>
      </c>
      <c r="CB2140" s="172">
        <v>5.2778271000000002E-7</v>
      </c>
      <c r="CC2140" s="172">
        <v>-9.4052939999999999E-9</v>
      </c>
      <c r="CD2140" s="172">
        <v>-2.2372718000000001E-8</v>
      </c>
      <c r="CE2140" s="69">
        <v>0</v>
      </c>
      <c r="CF2140" s="69">
        <v>0</v>
      </c>
      <c r="CG2140" s="69">
        <v>0</v>
      </c>
      <c r="CH2140" s="172">
        <v>2.8956585E-7</v>
      </c>
      <c r="CI2140" s="172">
        <v>-3.1248231999999998E-5</v>
      </c>
      <c r="CJ2140" s="172">
        <v>-7.1077284999999997E-17</v>
      </c>
      <c r="CK2140" s="69">
        <v>0</v>
      </c>
      <c r="CM2140" s="198">
        <v>0</v>
      </c>
      <c r="CN2140" s="198">
        <v>0.33164848000000002</v>
      </c>
      <c r="CO2140" s="198">
        <v>9.9417117999999992E-3</v>
      </c>
      <c r="CP2140" s="198">
        <v>-1.9054356E-3</v>
      </c>
      <c r="CQ2140" s="197">
        <v>-5.620774E-12</v>
      </c>
      <c r="CR2140" s="197">
        <v>-6.8072785000000002E-10</v>
      </c>
      <c r="CS2140" s="198">
        <v>-1.4530856000000001E-4</v>
      </c>
      <c r="CT2140" s="198">
        <v>-9.3023468000000005E-4</v>
      </c>
      <c r="CU2140" s="198">
        <v>0</v>
      </c>
      <c r="CV2140" s="198">
        <v>1.2228830000000001E-4</v>
      </c>
    </row>
    <row r="2141" spans="1:100" ht="14.4">
      <c r="A2141" t="s">
        <v>991</v>
      </c>
      <c r="B2141" s="85" t="s">
        <v>947</v>
      </c>
      <c r="C2141" s="113" t="str">
        <f t="shared" si="871"/>
        <v>F.044.01.114</v>
      </c>
      <c r="D2141" s="9" t="s">
        <v>1950</v>
      </c>
      <c r="E2141" s="112" t="s">
        <v>362</v>
      </c>
      <c r="F2141" s="115" t="str">
        <f t="shared" si="872"/>
        <v>Polyether-polyols co-firing in electrical power plant</v>
      </c>
      <c r="G2141" s="143">
        <f t="shared" si="858"/>
        <v>-0.21407791333333334</v>
      </c>
      <c r="I2141" s="118">
        <f t="shared" si="859"/>
        <v>-5.871128384372E-2</v>
      </c>
      <c r="K2141" s="161">
        <f t="shared" si="860"/>
        <v>3.4747928369000007E-3</v>
      </c>
      <c r="L2141" s="161">
        <f t="shared" si="861"/>
        <v>-3.0028687398020004E-2</v>
      </c>
      <c r="M2141" s="162">
        <f t="shared" si="862"/>
        <v>-4.5702282599999998E-5</v>
      </c>
      <c r="N2141" s="161">
        <v>-3.2111687E-2</v>
      </c>
      <c r="O2141" s="132">
        <v>-3.4636881000000001E-2</v>
      </c>
      <c r="P2141" s="132">
        <v>4.8840604999999997E-3</v>
      </c>
      <c r="Q2141" s="132">
        <v>3.9878211000000004E-3</v>
      </c>
      <c r="R2141" s="132">
        <v>-4.7092549999999998E-4</v>
      </c>
      <c r="S2141" s="164">
        <v>-9.0868981000000005E-6</v>
      </c>
      <c r="T2141" s="164">
        <v>-3.3015865000000001E-5</v>
      </c>
      <c r="U2141" s="132">
        <v>-2.7565496999999999E-4</v>
      </c>
      <c r="V2141" s="164">
        <v>-7.5253426000000001E-6</v>
      </c>
      <c r="W2141" s="132">
        <v>0</v>
      </c>
      <c r="X2141" s="164">
        <v>-3.817694E-5</v>
      </c>
      <c r="Y2141" s="164">
        <v>-2.1192802000000001E-7</v>
      </c>
      <c r="Z2141" s="132">
        <v>0</v>
      </c>
      <c r="AA2141" s="132">
        <v>0</v>
      </c>
      <c r="AC2141" s="118">
        <f t="shared" si="863"/>
        <v>-3.2111687E-2</v>
      </c>
      <c r="AD2141" s="118">
        <f t="shared" si="864"/>
        <v>-2.6553682633100002E-2</v>
      </c>
      <c r="AE2141" s="118">
        <f t="shared" si="865"/>
        <v>-3.0028475470000003E-2</v>
      </c>
      <c r="AF2141" s="118">
        <f t="shared" si="866"/>
        <v>-3.0028687398020004E-2</v>
      </c>
      <c r="AG2141" s="118">
        <f t="shared" si="867"/>
        <v>-4.5702282599999998E-5</v>
      </c>
      <c r="AI2141" s="69">
        <v>-40.320509000000001</v>
      </c>
      <c r="AJ2141" s="69">
        <v>-40.313333999999998</v>
      </c>
      <c r="AK2141" s="69">
        <v>-4.7424770000000002E-3</v>
      </c>
      <c r="AL2141" s="69">
        <v>0</v>
      </c>
      <c r="AM2141" s="69">
        <v>0</v>
      </c>
      <c r="AN2141" s="69">
        <v>-1.1389938999999999E-3</v>
      </c>
      <c r="AO2141" s="69">
        <v>-1.2940859E-3</v>
      </c>
      <c r="AQ2141" s="116">
        <v>-1.551427E-2</v>
      </c>
      <c r="AR2141" s="116">
        <v>-1.2912923E-2</v>
      </c>
      <c r="AS2141" s="116">
        <v>-3.1425147E-4</v>
      </c>
      <c r="AT2141" s="116">
        <v>-2.2870960000000002E-3</v>
      </c>
      <c r="AU2141" s="150">
        <f t="shared" si="868"/>
        <v>-7.7415604415360004E-7</v>
      </c>
      <c r="AV2141" s="150">
        <f t="shared" si="869"/>
        <v>-1.1621726036975097E-9</v>
      </c>
      <c r="AW2141" s="163">
        <f t="shared" si="870"/>
        <v>-0.32032157136348999</v>
      </c>
      <c r="AX2141" s="196">
        <v>-1.9949514999999999E-7</v>
      </c>
      <c r="AY2141" s="196">
        <v>-6.0195742999999998E-10</v>
      </c>
      <c r="AZ2141" s="196">
        <v>-1.6444967999999999E-14</v>
      </c>
      <c r="BA2141" s="108">
        <v>0</v>
      </c>
      <c r="BB2141" s="108">
        <v>0</v>
      </c>
      <c r="BC2141" s="196">
        <v>7.6523136999999995E-10</v>
      </c>
      <c r="BD2141" s="196">
        <v>-5.753767E-7</v>
      </c>
      <c r="BE2141" s="196">
        <v>1.0523508000000001E-10</v>
      </c>
      <c r="BF2141" s="196">
        <v>-6.6541388E-10</v>
      </c>
      <c r="BG2141" s="108">
        <v>0</v>
      </c>
      <c r="BH2141" s="108">
        <v>0</v>
      </c>
      <c r="BI2141" s="196">
        <v>-1.7946677000000001E-14</v>
      </c>
      <c r="BJ2141" s="196">
        <v>-1.6552232999999999E-15</v>
      </c>
      <c r="BK2141" s="196">
        <v>-3.2682921000000002E-16</v>
      </c>
      <c r="BL2141" s="196">
        <v>-1.9778746000000002E-12</v>
      </c>
      <c r="BM2141" s="196">
        <v>-4.7447649000000002E-11</v>
      </c>
      <c r="BN2141" s="108">
        <v>0</v>
      </c>
      <c r="BO2141" s="196">
        <v>-6.3136349000000002E-7</v>
      </c>
      <c r="BP2141" s="108">
        <v>-0.32032094</v>
      </c>
      <c r="BQ2141" s="108">
        <v>0</v>
      </c>
      <c r="BR2141" s="108">
        <v>0</v>
      </c>
      <c r="BS2141" s="108">
        <v>0</v>
      </c>
      <c r="BU2141" s="172">
        <v>-5.9580322000000003E-5</v>
      </c>
      <c r="BV2141" s="172">
        <v>-4.3232569999999996E-6</v>
      </c>
      <c r="BW2141" s="172">
        <v>-5.9690601999999998E-6</v>
      </c>
      <c r="BX2141" s="172">
        <v>-3.2963527999999998E-8</v>
      </c>
      <c r="BY2141" s="172">
        <v>-4.3702941999999996E-6</v>
      </c>
      <c r="BZ2141" s="172">
        <v>5.1972497000000003E-7</v>
      </c>
      <c r="CA2141" s="69">
        <v>0</v>
      </c>
      <c r="CB2141" s="172">
        <v>7.8883064999999998E-7</v>
      </c>
      <c r="CC2141" s="172">
        <v>-1.4020041000000001E-8</v>
      </c>
      <c r="CD2141" s="172">
        <v>-3.3349986E-8</v>
      </c>
      <c r="CE2141" s="69">
        <v>0</v>
      </c>
      <c r="CF2141" s="69">
        <v>0</v>
      </c>
      <c r="CG2141" s="69">
        <v>0</v>
      </c>
      <c r="CH2141" s="172">
        <v>4.3437589000000002E-7</v>
      </c>
      <c r="CI2141" s="172">
        <v>-4.6580308E-5</v>
      </c>
      <c r="CJ2141" s="172">
        <v>-1.0595165E-16</v>
      </c>
      <c r="CK2141" s="69">
        <v>0</v>
      </c>
      <c r="CM2141" s="198">
        <v>0</v>
      </c>
      <c r="CN2141" s="198">
        <v>-0.21338380000000001</v>
      </c>
      <c r="CO2141" s="198">
        <v>1.4859013000000001E-2</v>
      </c>
      <c r="CP2141" s="198">
        <v>-2.8387101E-3</v>
      </c>
      <c r="CQ2141" s="197">
        <v>-8.3786305000000005E-12</v>
      </c>
      <c r="CR2141" s="197">
        <v>-1.0147298E-9</v>
      </c>
      <c r="CS2141" s="198">
        <v>-2.1658794E-4</v>
      </c>
      <c r="CT2141" s="198">
        <v>-1.3866582000000001E-3</v>
      </c>
      <c r="CU2141" s="198">
        <v>0</v>
      </c>
      <c r="CV2141" s="198">
        <v>1.8277362E-4</v>
      </c>
    </row>
    <row r="2142" spans="1:100" ht="14.4">
      <c r="A2142" t="s">
        <v>992</v>
      </c>
      <c r="B2142" s="85" t="s">
        <v>947</v>
      </c>
      <c r="C2142" s="113" t="str">
        <f t="shared" si="871"/>
        <v>F.044.01.115</v>
      </c>
      <c r="D2142" s="9" t="s">
        <v>1950</v>
      </c>
      <c r="E2142" s="112" t="s">
        <v>362</v>
      </c>
      <c r="F2142" s="115" t="str">
        <f t="shared" si="872"/>
        <v>PPS  co-firing in electrical power plant</v>
      </c>
      <c r="G2142" s="143">
        <f t="shared" si="858"/>
        <v>-0.24069534666666667</v>
      </c>
      <c r="I2142" s="118">
        <f t="shared" si="859"/>
        <v>-5.9440568516429995E-2</v>
      </c>
      <c r="K2142" s="161">
        <f t="shared" si="860"/>
        <v>3.0551548572999997E-3</v>
      </c>
      <c r="L2142" s="161">
        <f t="shared" si="861"/>
        <v>-2.6351306518329998E-2</v>
      </c>
      <c r="M2142" s="162">
        <f t="shared" si="862"/>
        <v>-4.0114855400000001E-5</v>
      </c>
      <c r="N2142" s="161">
        <v>-3.6104301999999998E-2</v>
      </c>
      <c r="O2142" s="132">
        <v>-3.0402278000000001E-2</v>
      </c>
      <c r="P2142" s="132">
        <v>4.2931117000000003E-3</v>
      </c>
      <c r="Q2142" s="132">
        <v>3.5054617999999999E-3</v>
      </c>
      <c r="R2142" s="132">
        <v>-4.1335154000000002E-4</v>
      </c>
      <c r="S2142" s="164">
        <v>-7.9759606999999997E-6</v>
      </c>
      <c r="T2142" s="164">
        <v>-2.8979442000000001E-5</v>
      </c>
      <c r="U2142" s="132">
        <v>-2.4195419999999999E-4</v>
      </c>
      <c r="V2142" s="164">
        <v>-6.6053164000000003E-6</v>
      </c>
      <c r="W2142" s="132">
        <v>0</v>
      </c>
      <c r="X2142" s="164">
        <v>-3.3509539000000002E-5</v>
      </c>
      <c r="Y2142" s="164">
        <v>-1.8601833E-7</v>
      </c>
      <c r="Z2142" s="132">
        <v>0</v>
      </c>
      <c r="AA2142" s="132">
        <v>0</v>
      </c>
      <c r="AC2142" s="118">
        <f t="shared" si="863"/>
        <v>-3.6104301999999998E-2</v>
      </c>
      <c r="AD2142" s="118">
        <f t="shared" si="864"/>
        <v>-2.3295965642699999E-2</v>
      </c>
      <c r="AE2142" s="118">
        <f t="shared" si="865"/>
        <v>-2.6351120499999998E-2</v>
      </c>
      <c r="AF2142" s="118">
        <f t="shared" si="866"/>
        <v>-2.6351306518329998E-2</v>
      </c>
      <c r="AG2142" s="118">
        <f t="shared" si="867"/>
        <v>-4.0114855400000001E-5</v>
      </c>
      <c r="AI2142" s="69">
        <v>-35.391041999999999</v>
      </c>
      <c r="AJ2142" s="69">
        <v>-35.384743999999998</v>
      </c>
      <c r="AK2142" s="69">
        <v>-4.1626757E-3</v>
      </c>
      <c r="AL2142" s="69">
        <v>0</v>
      </c>
      <c r="AM2142" s="69">
        <v>0</v>
      </c>
      <c r="AN2142" s="69">
        <v>-9.9974381999999996E-4</v>
      </c>
      <c r="AO2142" s="69">
        <v>-1.1358748000000001E-3</v>
      </c>
      <c r="AQ2142" s="116">
        <v>-1.4473612E-2</v>
      </c>
      <c r="AR2142" s="116">
        <v>-1.2150375E-2</v>
      </c>
      <c r="AS2142" s="116">
        <v>-3.1575446000000002E-4</v>
      </c>
      <c r="AT2142" s="116">
        <v>-2.0074823999999998E-3</v>
      </c>
      <c r="AU2142" s="150">
        <f t="shared" si="868"/>
        <v>-7.2843975625439998E-7</v>
      </c>
      <c r="AV2142" s="150">
        <f t="shared" si="869"/>
        <v>-1.16773099318964E-9</v>
      </c>
      <c r="AW2142" s="163">
        <f t="shared" si="870"/>
        <v>-0.28115999417484999</v>
      </c>
      <c r="AX2142" s="196">
        <v>-2.2409455E-7</v>
      </c>
      <c r="AY2142" s="196">
        <v>-6.7617580000000004E-10</v>
      </c>
      <c r="AZ2142" s="196">
        <v>-1.8472888E-14</v>
      </c>
      <c r="BA2142" s="108">
        <v>0</v>
      </c>
      <c r="BB2142" s="108">
        <v>0</v>
      </c>
      <c r="BC2142" s="196">
        <v>6.7244664999999995E-10</v>
      </c>
      <c r="BD2142" s="196">
        <v>-5.0497426999999998E-7</v>
      </c>
      <c r="BE2142" s="196">
        <v>9.2478532000000006E-11</v>
      </c>
      <c r="BF2142" s="196">
        <v>-5.8399776E-10</v>
      </c>
      <c r="BG2142" s="108">
        <v>0</v>
      </c>
      <c r="BH2142" s="108">
        <v>0</v>
      </c>
      <c r="BI2142" s="196">
        <v>-1.5752569E-14</v>
      </c>
      <c r="BJ2142" s="196">
        <v>-1.4528606E-15</v>
      </c>
      <c r="BK2142" s="196">
        <v>-2.8687203999999999E-16</v>
      </c>
      <c r="BL2142" s="196">
        <v>-1.7360654000000001E-12</v>
      </c>
      <c r="BM2142" s="196">
        <v>-4.1646838999999997E-11</v>
      </c>
      <c r="BN2142" s="108">
        <v>0</v>
      </c>
      <c r="BO2142" s="196">
        <v>-5.5417484999999996E-7</v>
      </c>
      <c r="BP2142" s="108">
        <v>-0.28115943999999998</v>
      </c>
      <c r="BQ2142" s="108">
        <v>0</v>
      </c>
      <c r="BR2142" s="108">
        <v>0</v>
      </c>
      <c r="BS2142" s="108">
        <v>0</v>
      </c>
      <c r="BU2142" s="172">
        <v>-5.3764982999999998E-5</v>
      </c>
      <c r="BV2142" s="172">
        <v>-3.7940095000000002E-6</v>
      </c>
      <c r="BW2142" s="172">
        <v>-6.7112249000000003E-6</v>
      </c>
      <c r="BX2142" s="172">
        <v>-2.8933504E-8</v>
      </c>
      <c r="BY2142" s="172">
        <v>-3.8357911000000001E-6</v>
      </c>
      <c r="BZ2142" s="172">
        <v>4.5668355E-7</v>
      </c>
      <c r="CA2142" s="69">
        <v>0</v>
      </c>
      <c r="CB2142" s="172">
        <v>6.9314735000000001E-7</v>
      </c>
      <c r="CC2142" s="172">
        <v>-1.2305992E-8</v>
      </c>
      <c r="CD2142" s="172">
        <v>-2.9272714999999999E-8</v>
      </c>
      <c r="CE2142" s="69">
        <v>0</v>
      </c>
      <c r="CF2142" s="69">
        <v>0</v>
      </c>
      <c r="CG2142" s="69">
        <v>0</v>
      </c>
      <c r="CH2142" s="172">
        <v>3.8226055000000002E-7</v>
      </c>
      <c r="CI2142" s="172">
        <v>-4.0885537000000001E-5</v>
      </c>
      <c r="CJ2142" s="172">
        <v>-9.2998315999999998E-17</v>
      </c>
      <c r="CK2142" s="69">
        <v>0</v>
      </c>
      <c r="CM2142" s="198">
        <v>0</v>
      </c>
      <c r="CN2142" s="198">
        <v>-0.2400861</v>
      </c>
      <c r="CO2142" s="198">
        <v>1.3056651000000001E-2</v>
      </c>
      <c r="CP2142" s="198">
        <v>-2.4910652999999999E-3</v>
      </c>
      <c r="CQ2142" s="197">
        <v>-7.3542838000000002E-12</v>
      </c>
      <c r="CR2142" s="197">
        <v>-8.9067194999999999E-10</v>
      </c>
      <c r="CS2142" s="198">
        <v>-1.9010241999999999E-4</v>
      </c>
      <c r="CT2142" s="198">
        <v>-1.2171294999999999E-3</v>
      </c>
      <c r="CU2142" s="198">
        <v>0</v>
      </c>
      <c r="CV2142" s="198">
        <v>1.6060361E-4</v>
      </c>
    </row>
    <row r="2143" spans="1:100" ht="14.4">
      <c r="A2143" t="s">
        <v>993</v>
      </c>
      <c r="B2143" s="85" t="s">
        <v>947</v>
      </c>
      <c r="C2143" s="113" t="str">
        <f t="shared" si="871"/>
        <v>F.044.01.116</v>
      </c>
      <c r="D2143" s="9" t="s">
        <v>1950</v>
      </c>
      <c r="E2143" s="112" t="s">
        <v>362</v>
      </c>
      <c r="F2143" s="115" t="str">
        <f t="shared" si="872"/>
        <v>PVOH (PVA) co-firing in electrical power plant</v>
      </c>
      <c r="G2143" s="143">
        <f t="shared" si="858"/>
        <v>-3.9243244000000004E-2</v>
      </c>
      <c r="I2143" s="118">
        <f t="shared" si="859"/>
        <v>-2.3585594893599997E-2</v>
      </c>
      <c r="K2143" s="161">
        <f t="shared" si="860"/>
        <v>2.3483613767E-3</v>
      </c>
      <c r="L2143" s="161">
        <f t="shared" si="861"/>
        <v>-2.0016953726799999E-2</v>
      </c>
      <c r="M2143" s="162">
        <f t="shared" si="862"/>
        <v>-3.0515943499999999E-5</v>
      </c>
      <c r="N2143" s="161">
        <v>-5.8864866E-3</v>
      </c>
      <c r="O2143" s="132">
        <v>-2.3127446999999999E-2</v>
      </c>
      <c r="P2143" s="132">
        <v>3.2946927999999999E-3</v>
      </c>
      <c r="Q2143" s="132">
        <v>2.6909162999999999E-3</v>
      </c>
      <c r="R2143" s="132">
        <v>-3.1444242000000001E-4</v>
      </c>
      <c r="S2143" s="164">
        <v>-6.0674273000000001E-6</v>
      </c>
      <c r="T2143" s="164">
        <v>-2.2045076000000001E-5</v>
      </c>
      <c r="U2143" s="132">
        <v>-1.8405801999999999E-4</v>
      </c>
      <c r="V2143" s="164">
        <v>-5.0247585000000004E-6</v>
      </c>
      <c r="W2143" s="132">
        <v>0</v>
      </c>
      <c r="X2143" s="164">
        <v>-2.5491185E-5</v>
      </c>
      <c r="Y2143" s="164">
        <v>-1.4150679999999999E-7</v>
      </c>
      <c r="Z2143" s="132">
        <v>0</v>
      </c>
      <c r="AA2143" s="132">
        <v>0</v>
      </c>
      <c r="AC2143" s="118">
        <f t="shared" si="863"/>
        <v>-5.8864866E-3</v>
      </c>
      <c r="AD2143" s="118">
        <f t="shared" si="864"/>
        <v>-1.7668450843300001E-2</v>
      </c>
      <c r="AE2143" s="118">
        <f t="shared" si="865"/>
        <v>-2.0016812219999999E-2</v>
      </c>
      <c r="AF2143" s="118">
        <f t="shared" si="866"/>
        <v>-2.0016953726799999E-2</v>
      </c>
      <c r="AG2143" s="118">
        <f t="shared" si="867"/>
        <v>-3.0515943499999999E-5</v>
      </c>
      <c r="AI2143" s="69">
        <v>-26.922471999999999</v>
      </c>
      <c r="AJ2143" s="69">
        <v>-26.917680000000001</v>
      </c>
      <c r="AK2143" s="69">
        <v>-3.1666069000000001E-3</v>
      </c>
      <c r="AL2143" s="69">
        <v>0</v>
      </c>
      <c r="AM2143" s="69">
        <v>0</v>
      </c>
      <c r="AN2143" s="69">
        <v>-7.6051940999999996E-4</v>
      </c>
      <c r="AO2143" s="69">
        <v>-8.6407615999999998E-4</v>
      </c>
      <c r="AQ2143" s="116">
        <v>-8.6697367999999993E-3</v>
      </c>
      <c r="AR2143" s="116">
        <v>-7.0115574999999996E-3</v>
      </c>
      <c r="AS2143" s="116">
        <v>-1.3105876E-4</v>
      </c>
      <c r="AT2143" s="116">
        <v>-1.5271205E-3</v>
      </c>
      <c r="AU2143" s="150">
        <f t="shared" si="868"/>
        <v>-4.203571617148E-7</v>
      </c>
      <c r="AV2143" s="150">
        <f t="shared" si="869"/>
        <v>-4.8468478116145993E-10</v>
      </c>
      <c r="AW2143" s="163">
        <f t="shared" si="870"/>
        <v>-0.21388242156871998</v>
      </c>
      <c r="AX2143" s="196">
        <v>-3.6972496999999998E-8</v>
      </c>
      <c r="AY2143" s="196">
        <v>-1.1157659E-10</v>
      </c>
      <c r="AZ2143" s="196">
        <v>-3.0475179999999998E-15</v>
      </c>
      <c r="BA2143" s="108">
        <v>0</v>
      </c>
      <c r="BB2143" s="108">
        <v>0</v>
      </c>
      <c r="BC2143" s="196">
        <v>5.1514728000000001E-10</v>
      </c>
      <c r="BD2143" s="196">
        <v>-3.8386680999999998E-7</v>
      </c>
      <c r="BE2143" s="196">
        <v>7.0861133000000003E-11</v>
      </c>
      <c r="BF2143" s="196">
        <v>-4.4395297E-10</v>
      </c>
      <c r="BG2143" s="108">
        <v>0</v>
      </c>
      <c r="BH2143" s="108">
        <v>0</v>
      </c>
      <c r="BI2143" s="196">
        <v>-1.1983204E-14</v>
      </c>
      <c r="BJ2143" s="196">
        <v>-1.1052117999999999E-15</v>
      </c>
      <c r="BK2143" s="196">
        <v>-2.1822766E-16</v>
      </c>
      <c r="BL2143" s="196">
        <v>-1.3206497999999999E-12</v>
      </c>
      <c r="BM2143" s="196">
        <v>-3.1681345000000002E-11</v>
      </c>
      <c r="BN2143" s="108">
        <v>0</v>
      </c>
      <c r="BO2143" s="196">
        <v>-4.2156872E-7</v>
      </c>
      <c r="BP2143" s="108">
        <v>-0.21388199999999999</v>
      </c>
      <c r="BQ2143" s="108">
        <v>0</v>
      </c>
      <c r="BR2143" s="108">
        <v>0</v>
      </c>
      <c r="BS2143" s="108">
        <v>0</v>
      </c>
      <c r="BU2143" s="172">
        <v>-3.6873927E-5</v>
      </c>
      <c r="BV2143" s="172">
        <v>-2.8828841999999998E-6</v>
      </c>
      <c r="BW2143" s="172">
        <v>-1.0942057999999999E-6</v>
      </c>
      <c r="BX2143" s="172">
        <v>-2.2010130000000002E-8</v>
      </c>
      <c r="BY2143" s="172">
        <v>-2.9169864999999999E-6</v>
      </c>
      <c r="BZ2143" s="172">
        <v>3.4974112999999998E-7</v>
      </c>
      <c r="CA2143" s="69">
        <v>0</v>
      </c>
      <c r="CB2143" s="172">
        <v>5.3083177000000001E-7</v>
      </c>
      <c r="CC2143" s="172">
        <v>-9.3613441000000007E-9</v>
      </c>
      <c r="CD2143" s="172">
        <v>-2.2268173E-8</v>
      </c>
      <c r="CE2143" s="69">
        <v>0</v>
      </c>
      <c r="CF2143" s="69">
        <v>0</v>
      </c>
      <c r="CG2143" s="69">
        <v>0</v>
      </c>
      <c r="CH2143" s="172">
        <v>2.9542875999999999E-7</v>
      </c>
      <c r="CI2143" s="172">
        <v>-3.1102212000000001E-5</v>
      </c>
      <c r="CJ2143" s="172">
        <v>-7.0745147999999999E-17</v>
      </c>
      <c r="CK2143" s="69">
        <v>0</v>
      </c>
      <c r="CM2143" s="198">
        <v>0</v>
      </c>
      <c r="CN2143" s="198">
        <v>-3.877978E-2</v>
      </c>
      <c r="CO2143" s="198">
        <v>9.9991608000000003E-3</v>
      </c>
      <c r="CP2143" s="198">
        <v>-1.8922139999999999E-3</v>
      </c>
      <c r="CQ2143" s="197">
        <v>-5.5945087000000002E-12</v>
      </c>
      <c r="CR2143" s="197">
        <v>-6.7754687000000002E-10</v>
      </c>
      <c r="CS2143" s="198">
        <v>-1.44585E-4</v>
      </c>
      <c r="CT2143" s="198">
        <v>-9.2588779000000001E-4</v>
      </c>
      <c r="CU2143" s="198">
        <v>0</v>
      </c>
      <c r="CV2143" s="198">
        <v>1.2299477000000001E-4</v>
      </c>
    </row>
    <row r="2144" spans="1:100" ht="14.4">
      <c r="A2144" t="s">
        <v>994</v>
      </c>
      <c r="B2144" s="85" t="s">
        <v>947</v>
      </c>
      <c r="C2144" s="113" t="str">
        <f t="shared" si="871"/>
        <v>F.044.01.117</v>
      </c>
      <c r="D2144" s="9" t="s">
        <v>1950</v>
      </c>
      <c r="E2144" s="112" t="s">
        <v>362</v>
      </c>
      <c r="F2144" s="115" t="str">
        <f t="shared" si="872"/>
        <v>TDI co-firing in electrical power plant</v>
      </c>
      <c r="G2144" s="143">
        <f t="shared" si="858"/>
        <v>-2.7312778666666669E-2</v>
      </c>
      <c r="I2144" s="118">
        <f t="shared" si="859"/>
        <v>-2.4169852991130003E-2</v>
      </c>
      <c r="K2144" s="161">
        <f t="shared" si="860"/>
        <v>2.6355168867E-3</v>
      </c>
      <c r="L2144" s="161">
        <f t="shared" si="861"/>
        <v>-2.2673925648630001E-2</v>
      </c>
      <c r="M2144" s="162">
        <f t="shared" si="862"/>
        <v>-3.45274292E-5</v>
      </c>
      <c r="N2144" s="161">
        <v>-4.0969168000000002E-3</v>
      </c>
      <c r="O2144" s="132">
        <v>-2.6167675000000001E-2</v>
      </c>
      <c r="P2144" s="132">
        <v>3.7021629E-3</v>
      </c>
      <c r="Q2144" s="132">
        <v>3.0231024999999999E-3</v>
      </c>
      <c r="R2144" s="132">
        <v>-3.5577756999999999E-4</v>
      </c>
      <c r="S2144" s="164">
        <v>-6.8650232999999997E-6</v>
      </c>
      <c r="T2144" s="164">
        <v>-2.494302E-5</v>
      </c>
      <c r="U2144" s="132">
        <v>-2.0825343999999999E-4</v>
      </c>
      <c r="V2144" s="164">
        <v>-5.6852901999999996E-6</v>
      </c>
      <c r="W2144" s="132">
        <v>0</v>
      </c>
      <c r="X2144" s="164">
        <v>-2.8842139E-5</v>
      </c>
      <c r="Y2144" s="164">
        <v>-1.6010863E-7</v>
      </c>
      <c r="Z2144" s="132">
        <v>0</v>
      </c>
      <c r="AA2144" s="132">
        <v>0</v>
      </c>
      <c r="AC2144" s="118">
        <f t="shared" si="863"/>
        <v>-4.0969168000000002E-3</v>
      </c>
      <c r="AD2144" s="118">
        <f t="shared" si="864"/>
        <v>-2.0038248653300002E-2</v>
      </c>
      <c r="AE2144" s="118">
        <f t="shared" si="865"/>
        <v>-2.2673765540000002E-2</v>
      </c>
      <c r="AF2144" s="118">
        <f t="shared" si="866"/>
        <v>-2.2673925648630001E-2</v>
      </c>
      <c r="AG2144" s="118">
        <f t="shared" si="867"/>
        <v>-3.45274292E-5</v>
      </c>
      <c r="AI2144" s="69">
        <v>-30.461576000000001</v>
      </c>
      <c r="AJ2144" s="69">
        <v>-30.456154999999999</v>
      </c>
      <c r="AK2144" s="69">
        <v>-3.5828745E-3</v>
      </c>
      <c r="AL2144" s="69">
        <v>0</v>
      </c>
      <c r="AM2144" s="69">
        <v>0</v>
      </c>
      <c r="AN2144" s="69">
        <v>-8.6049379000000003E-4</v>
      </c>
      <c r="AO2144" s="69">
        <v>-9.7766363999999997E-4</v>
      </c>
      <c r="AQ2144" s="116">
        <v>-9.5362703E-3</v>
      </c>
      <c r="AR2144" s="116">
        <v>-7.6728578999999998E-3</v>
      </c>
      <c r="AS2144" s="116">
        <v>-1.3554368000000001E-4</v>
      </c>
      <c r="AT2144" s="116">
        <v>-1.7278688000000001E-3</v>
      </c>
      <c r="AU2144" s="150">
        <f t="shared" si="868"/>
        <v>-4.600034703453E-7</v>
      </c>
      <c r="AV2144" s="150">
        <f t="shared" si="869"/>
        <v>-5.0127102068055991E-10</v>
      </c>
      <c r="AW2144" s="163">
        <f t="shared" si="870"/>
        <v>-0.24199842698620999</v>
      </c>
      <c r="AX2144" s="196">
        <v>-2.5973951999999999E-8</v>
      </c>
      <c r="AY2144" s="196">
        <v>-7.8394170000000003E-11</v>
      </c>
      <c r="AZ2144" s="196">
        <v>-2.1408068E-15</v>
      </c>
      <c r="BA2144" s="108">
        <v>0</v>
      </c>
      <c r="BB2144" s="108">
        <v>0</v>
      </c>
      <c r="BC2144" s="196">
        <v>5.7966194E-10</v>
      </c>
      <c r="BD2144" s="196">
        <v>-4.3457184000000001E-7</v>
      </c>
      <c r="BE2144" s="196">
        <v>7.9721986000000006E-11</v>
      </c>
      <c r="BF2144" s="196">
        <v>-5.0258164E-10</v>
      </c>
      <c r="BG2144" s="108">
        <v>0</v>
      </c>
      <c r="BH2144" s="108">
        <v>0</v>
      </c>
      <c r="BI2144" s="196">
        <v>-1.3558461E-14</v>
      </c>
      <c r="BJ2144" s="196">
        <v>-1.2504979000000001E-15</v>
      </c>
      <c r="BK2144" s="196">
        <v>-2.4691486000000002E-16</v>
      </c>
      <c r="BL2144" s="196">
        <v>-1.4942563E-12</v>
      </c>
      <c r="BM2144" s="196">
        <v>-3.5846029E-11</v>
      </c>
      <c r="BN2144" s="108">
        <v>0</v>
      </c>
      <c r="BO2144" s="196">
        <v>-4.7698621E-7</v>
      </c>
      <c r="BP2144" s="108">
        <v>-0.24199794999999999</v>
      </c>
      <c r="BQ2144" s="108">
        <v>0</v>
      </c>
      <c r="BR2144" s="108">
        <v>0</v>
      </c>
      <c r="BS2144" s="108">
        <v>0</v>
      </c>
      <c r="BU2144" s="172">
        <v>-4.1257807999999998E-5</v>
      </c>
      <c r="BV2144" s="172">
        <v>-3.2647620999999998E-6</v>
      </c>
      <c r="BW2144" s="172">
        <v>-7.6155274000000003E-7</v>
      </c>
      <c r="BX2144" s="172">
        <v>-2.4903479999999999E-8</v>
      </c>
      <c r="BY2144" s="172">
        <v>-3.3012880000000001E-6</v>
      </c>
      <c r="BZ2144" s="172">
        <v>3.9364213000000002E-7</v>
      </c>
      <c r="CA2144" s="69">
        <v>0</v>
      </c>
      <c r="CB2144" s="172">
        <v>5.9746404E-7</v>
      </c>
      <c r="CC2144" s="172">
        <v>-1.0591943E-8</v>
      </c>
      <c r="CD2144" s="172">
        <v>-2.5195444000000001E-8</v>
      </c>
      <c r="CE2144" s="69">
        <v>0</v>
      </c>
      <c r="CF2144" s="69">
        <v>0</v>
      </c>
      <c r="CG2144" s="69">
        <v>0</v>
      </c>
      <c r="CH2144" s="172">
        <v>3.3014519999999998E-7</v>
      </c>
      <c r="CI2144" s="172">
        <v>-3.5190766000000002E-5</v>
      </c>
      <c r="CJ2144" s="172">
        <v>-8.0044978999999998E-17</v>
      </c>
      <c r="CK2144" s="69">
        <v>0</v>
      </c>
      <c r="CM2144" s="198">
        <v>0</v>
      </c>
      <c r="CN2144" s="198">
        <v>-2.6788388999999999E-2</v>
      </c>
      <c r="CO2144" s="198">
        <v>1.125429E-2</v>
      </c>
      <c r="CP2144" s="198">
        <v>-2.1434204999999998E-3</v>
      </c>
      <c r="CQ2144" s="197">
        <v>-6.3299370999999999E-12</v>
      </c>
      <c r="CR2144" s="197">
        <v>-7.6661407000000004E-10</v>
      </c>
      <c r="CS2144" s="198">
        <v>-1.6361691E-4</v>
      </c>
      <c r="CT2144" s="198">
        <v>-1.0476006999999999E-3</v>
      </c>
      <c r="CU2144" s="198">
        <v>0</v>
      </c>
      <c r="CV2144" s="198">
        <v>1.384336E-4</v>
      </c>
    </row>
    <row r="2145" spans="1:100" ht="14.4">
      <c r="B2145" s="85"/>
      <c r="C2145" s="113"/>
      <c r="D2145" s="1" t="s">
        <v>132</v>
      </c>
      <c r="E2145" s="112"/>
      <c r="S2145" s="3"/>
      <c r="T2145" s="3"/>
      <c r="V2145" s="3"/>
      <c r="X2145" s="3"/>
      <c r="Y2145" s="3"/>
      <c r="AC2145" s="142"/>
      <c r="AD2145" s="142"/>
      <c r="AE2145" s="142"/>
      <c r="AF2145" s="142"/>
      <c r="AG2145" s="142"/>
      <c r="AU2145" s="86"/>
      <c r="AV2145" s="86"/>
      <c r="AW2145" s="86"/>
      <c r="AX2145" s="3"/>
      <c r="AY2145" s="3"/>
      <c r="AZ2145" s="3"/>
      <c r="BC2145" s="3"/>
      <c r="BD2145" s="3"/>
      <c r="BE2145" s="3"/>
      <c r="BF2145" s="3"/>
      <c r="BI2145" s="3"/>
      <c r="BJ2145" s="3"/>
      <c r="BK2145" s="3"/>
      <c r="BL2145" s="3"/>
      <c r="BM2145" s="3"/>
      <c r="BO2145" s="3"/>
      <c r="BU2145" s="3"/>
      <c r="BV2145" s="3"/>
      <c r="BW2145" s="3"/>
      <c r="BX2145" s="3"/>
      <c r="BY2145" s="3"/>
      <c r="BZ2145" s="3"/>
      <c r="CB2145" s="3"/>
      <c r="CC2145" s="3"/>
      <c r="CD2145" s="3"/>
      <c r="CH2145" s="3"/>
      <c r="CI2145" s="3"/>
      <c r="CJ2145" s="3"/>
      <c r="CQ2145" s="3"/>
      <c r="CR2145" s="3"/>
    </row>
    <row r="2146" spans="1:100" ht="14.4">
      <c r="A2146" t="s">
        <v>1951</v>
      </c>
      <c r="B2146" s="85" t="s">
        <v>947</v>
      </c>
      <c r="C2146" s="113" t="str">
        <f t="shared" si="871"/>
        <v>F.050.01.101</v>
      </c>
      <c r="D2146" s="9" t="s">
        <v>132</v>
      </c>
      <c r="E2146" s="112" t="s">
        <v>362</v>
      </c>
      <c r="F2146" s="115" t="str">
        <f t="shared" si="872"/>
        <v>Hardwood 0% MC  Bamboo and Cork  combustion in small elec. power plant</v>
      </c>
      <c r="G2146" s="143">
        <f t="shared" si="858"/>
        <v>-1.1929094</v>
      </c>
      <c r="I2146" s="118">
        <f t="shared" si="859"/>
        <v>-0.18261886879345599</v>
      </c>
      <c r="K2146" s="161">
        <f t="shared" si="860"/>
        <v>4.4204619155000001E-3</v>
      </c>
      <c r="L2146" s="161">
        <f t="shared" si="861"/>
        <v>-8.0850695981560007E-3</v>
      </c>
      <c r="M2146" s="162">
        <f t="shared" si="862"/>
        <v>-1.7851110799999999E-5</v>
      </c>
      <c r="N2146" s="161">
        <v>-0.17893640999999999</v>
      </c>
      <c r="O2146" s="132">
        <v>-1.3529014000000001E-2</v>
      </c>
      <c r="P2146" s="132">
        <v>5.5516968000000003E-3</v>
      </c>
      <c r="Q2146" s="132">
        <v>4.6208485000000001E-3</v>
      </c>
      <c r="R2146" s="132">
        <v>-1.8394143000000001E-4</v>
      </c>
      <c r="S2146" s="164">
        <v>-3.5493024999999998E-6</v>
      </c>
      <c r="T2146" s="164">
        <v>-1.2895852E-5</v>
      </c>
      <c r="U2146" s="132">
        <v>-1.0766962E-4</v>
      </c>
      <c r="V2146" s="164">
        <v>-2.9393657999999998E-6</v>
      </c>
      <c r="W2146" s="132">
        <v>0</v>
      </c>
      <c r="X2146" s="164">
        <v>-1.4911745E-5</v>
      </c>
      <c r="Y2146" s="164">
        <v>-8.2778155999999999E-8</v>
      </c>
      <c r="Z2146" s="132">
        <v>0</v>
      </c>
      <c r="AA2146" s="132">
        <v>0</v>
      </c>
      <c r="AC2146" s="118">
        <f t="shared" si="863"/>
        <v>-0.17893640999999999</v>
      </c>
      <c r="AD2146" s="118">
        <f t="shared" si="864"/>
        <v>-3.6645249045000002E-3</v>
      </c>
      <c r="AE2146" s="118">
        <f t="shared" si="865"/>
        <v>-8.0849868200000008E-3</v>
      </c>
      <c r="AF2146" s="118">
        <f t="shared" si="866"/>
        <v>-8.0850695981560007E-3</v>
      </c>
      <c r="AG2146" s="118">
        <f t="shared" si="867"/>
        <v>-1.7851110799999999E-5</v>
      </c>
      <c r="AI2146" s="69">
        <v>-15.749014000000001</v>
      </c>
      <c r="AJ2146" s="69">
        <v>-15.746211000000001</v>
      </c>
      <c r="AK2146" s="69">
        <v>-1.8523907E-3</v>
      </c>
      <c r="AL2146" s="69">
        <v>0</v>
      </c>
      <c r="AM2146" s="69">
        <v>0</v>
      </c>
      <c r="AN2146" s="69">
        <v>-4.4488600000000002E-4</v>
      </c>
      <c r="AO2146" s="69">
        <v>-5.0546426999999996E-4</v>
      </c>
      <c r="AQ2146" s="116">
        <v>-2.3457345000000001E-2</v>
      </c>
      <c r="AR2146" s="116">
        <v>-2.1629165999999998E-2</v>
      </c>
      <c r="AS2146" s="116">
        <v>-9.3484920000000003E-4</v>
      </c>
      <c r="AT2146" s="116">
        <v>-8.9332965999999996E-4</v>
      </c>
      <c r="AU2146" s="150">
        <f t="shared" si="868"/>
        <v>-1.29671260013212E-6</v>
      </c>
      <c r="AV2146" s="150">
        <f t="shared" si="869"/>
        <v>-3.4572825282093299E-9</v>
      </c>
      <c r="AW2146" s="163">
        <f t="shared" si="870"/>
        <v>-0.12511619660781001</v>
      </c>
      <c r="AX2146" s="196">
        <v>-1.1073445E-6</v>
      </c>
      <c r="AY2146" s="196">
        <v>-3.3411382000000002E-9</v>
      </c>
      <c r="AZ2146" s="196">
        <v>-9.1284134999999997E-14</v>
      </c>
      <c r="BA2146" s="108">
        <v>0</v>
      </c>
      <c r="BB2146" s="108">
        <v>0</v>
      </c>
      <c r="BC2146" s="196">
        <v>7.5437526000000001E-10</v>
      </c>
      <c r="BD2146" s="196">
        <v>-1.9010317E-7</v>
      </c>
      <c r="BE2146" s="196">
        <v>1.056723E-10</v>
      </c>
      <c r="BF2146" s="196">
        <v>-2.2171756E-10</v>
      </c>
      <c r="BG2146" s="108">
        <v>0</v>
      </c>
      <c r="BH2146" s="108">
        <v>0</v>
      </c>
      <c r="BI2146" s="196">
        <v>-7.0098933000000002E-15</v>
      </c>
      <c r="BJ2146" s="196">
        <v>-6.4652296999999996E-16</v>
      </c>
      <c r="BK2146" s="196">
        <v>-1.2765805999999999E-16</v>
      </c>
      <c r="BL2146" s="196">
        <v>-7.7254912000000003E-13</v>
      </c>
      <c r="BM2146" s="196">
        <v>-1.8532842999999999E-11</v>
      </c>
      <c r="BN2146" s="108">
        <v>0</v>
      </c>
      <c r="BO2146" s="196">
        <v>-2.4660781000000001E-7</v>
      </c>
      <c r="BP2146" s="108">
        <v>-0.12511595</v>
      </c>
      <c r="BQ2146" s="108">
        <v>0</v>
      </c>
      <c r="BR2146" s="108">
        <v>0</v>
      </c>
      <c r="BS2146" s="108">
        <v>0</v>
      </c>
      <c r="BU2146" s="172">
        <v>-5.2340062E-5</v>
      </c>
      <c r="BV2146" s="172">
        <v>-1.2753943E-6</v>
      </c>
      <c r="BW2146" s="172">
        <v>-3.3261479999999999E-5</v>
      </c>
      <c r="BX2146" s="172">
        <v>-1.2875409000000001E-8</v>
      </c>
      <c r="BY2146" s="172">
        <v>-1.5864946000000001E-6</v>
      </c>
      <c r="BZ2146" s="172">
        <v>4.9787108000000005E-7</v>
      </c>
      <c r="CA2146" s="69">
        <v>0</v>
      </c>
      <c r="CB2146" s="172">
        <v>7.5566115000000002E-7</v>
      </c>
      <c r="CC2146" s="172">
        <v>-5.4761664999999998E-9</v>
      </c>
      <c r="CD2146" s="172">
        <v>-1.3026358E-8</v>
      </c>
      <c r="CE2146" s="69">
        <v>0</v>
      </c>
      <c r="CF2146" s="69">
        <v>0</v>
      </c>
      <c r="CG2146" s="69">
        <v>0</v>
      </c>
      <c r="CH2146" s="172">
        <v>7.5521703999999997E-7</v>
      </c>
      <c r="CI2146" s="172">
        <v>-1.8194064000000001E-5</v>
      </c>
      <c r="CJ2146" s="172">
        <v>-4.1384251E-17</v>
      </c>
      <c r="CK2146" s="69">
        <v>0</v>
      </c>
      <c r="CM2146" s="198">
        <v>0</v>
      </c>
      <c r="CN2146" s="198">
        <v>-1.1926383</v>
      </c>
      <c r="CO2146" s="198">
        <v>1.4235387E-2</v>
      </c>
      <c r="CP2146" s="198">
        <v>-7.5841905999999995E-4</v>
      </c>
      <c r="CQ2146" s="197">
        <v>-3.2726563000000002E-12</v>
      </c>
      <c r="CR2146" s="197">
        <v>-3.9634902000000001E-10</v>
      </c>
      <c r="CS2146" s="197">
        <v>-8.0983384000000004E-5</v>
      </c>
      <c r="CT2146" s="198">
        <v>-5.4162261999999997E-4</v>
      </c>
      <c r="CU2146" s="198">
        <v>0</v>
      </c>
      <c r="CV2146" s="198">
        <v>1.7508817999999999E-4</v>
      </c>
    </row>
    <row r="2147" spans="1:100" ht="14.4">
      <c r="A2147" t="s">
        <v>1952</v>
      </c>
      <c r="B2147" s="85" t="s">
        <v>947</v>
      </c>
      <c r="C2147" s="113" t="str">
        <f t="shared" si="871"/>
        <v>F.050.01.102</v>
      </c>
      <c r="D2147" s="9" t="s">
        <v>132</v>
      </c>
      <c r="E2147" s="112" t="s">
        <v>362</v>
      </c>
      <c r="F2147" s="115" t="str">
        <f t="shared" si="872"/>
        <v>Hardwood 12% MC  Bamboo and Cork  combustion in small elec. power plant</v>
      </c>
      <c r="G2147" s="143">
        <f t="shared" si="858"/>
        <v>-1.0339824666666668</v>
      </c>
      <c r="I2147" s="118">
        <f t="shared" si="859"/>
        <v>-0.15602192513282701</v>
      </c>
      <c r="K2147" s="161">
        <f t="shared" si="860"/>
        <v>4.867028283E-3</v>
      </c>
      <c r="L2147" s="161">
        <f t="shared" si="861"/>
        <v>-5.7761105429269995E-3</v>
      </c>
      <c r="M2147" s="162">
        <f t="shared" si="862"/>
        <v>-1.54728729E-5</v>
      </c>
      <c r="N2147" s="161">
        <v>-0.15509737000000001</v>
      </c>
      <c r="O2147" s="132">
        <v>-1.1726593E-2</v>
      </c>
      <c r="P2147" s="132">
        <v>6.0438794000000004E-3</v>
      </c>
      <c r="Q2147" s="132">
        <v>5.0407181000000001E-3</v>
      </c>
      <c r="R2147" s="132">
        <v>-1.5943559000000001E-4</v>
      </c>
      <c r="S2147" s="164">
        <v>-3.0764420000000002E-6</v>
      </c>
      <c r="T2147" s="164">
        <v>-1.1177785000000001E-5</v>
      </c>
      <c r="U2147" s="164">
        <v>-9.3325193000000006E-5</v>
      </c>
      <c r="V2147" s="164">
        <v>-2.5477649000000001E-6</v>
      </c>
      <c r="W2147" s="132">
        <v>0</v>
      </c>
      <c r="X2147" s="164">
        <v>-1.2925108E-5</v>
      </c>
      <c r="Y2147" s="164">
        <v>-7.1749927000000004E-8</v>
      </c>
      <c r="Z2147" s="132">
        <v>0</v>
      </c>
      <c r="AA2147" s="132">
        <v>0</v>
      </c>
      <c r="AC2147" s="118">
        <f t="shared" si="863"/>
        <v>-0.15509737000000001</v>
      </c>
      <c r="AD2147" s="118">
        <f t="shared" si="864"/>
        <v>-9.0901051000000005E-4</v>
      </c>
      <c r="AE2147" s="118">
        <f t="shared" si="865"/>
        <v>-5.7760387929999997E-3</v>
      </c>
      <c r="AF2147" s="118">
        <f t="shared" si="866"/>
        <v>-5.7761105429269995E-3</v>
      </c>
      <c r="AG2147" s="118">
        <f t="shared" si="867"/>
        <v>-1.54728729E-5</v>
      </c>
      <c r="AI2147" s="69">
        <v>-13.650831</v>
      </c>
      <c r="AJ2147" s="69">
        <v>-13.648401</v>
      </c>
      <c r="AK2147" s="69">
        <v>-1.6056035000000001E-3</v>
      </c>
      <c r="AL2147" s="69">
        <v>0</v>
      </c>
      <c r="AM2147" s="69">
        <v>0</v>
      </c>
      <c r="AN2147" s="69">
        <v>-3.8561546999999998E-4</v>
      </c>
      <c r="AO2147" s="69">
        <v>-4.3812312000000001E-4</v>
      </c>
      <c r="AQ2147" s="116">
        <v>-2.0124950999999999E-2</v>
      </c>
      <c r="AR2147" s="116">
        <v>-1.8549725999999999E-2</v>
      </c>
      <c r="AS2147" s="116">
        <v>-8.0090999999999995E-4</v>
      </c>
      <c r="AT2147" s="116">
        <v>-7.7431462999999999E-4</v>
      </c>
      <c r="AU2147" s="150">
        <f t="shared" si="868"/>
        <v>-1.11209389112624E-6</v>
      </c>
      <c r="AV2147" s="150">
        <f t="shared" si="869"/>
        <v>-2.9619453197157298E-9</v>
      </c>
      <c r="AW2147" s="163">
        <f t="shared" si="870"/>
        <v>-0.10844742375316001</v>
      </c>
      <c r="AX2147" s="196">
        <v>-9.5981704000000009E-7</v>
      </c>
      <c r="AY2147" s="196">
        <v>-2.8960107E-9</v>
      </c>
      <c r="AZ2147" s="196">
        <v>-7.9122684999999998E-14</v>
      </c>
      <c r="BA2147" s="108">
        <v>0</v>
      </c>
      <c r="BB2147" s="108">
        <v>0</v>
      </c>
      <c r="BC2147" s="196">
        <v>8.0784228E-10</v>
      </c>
      <c r="BD2147" s="196">
        <v>-1.5306795999999999E-7</v>
      </c>
      <c r="BE2147" s="196">
        <v>1.1342043E-10</v>
      </c>
      <c r="BF2147" s="196">
        <v>-1.7926918000000001E-10</v>
      </c>
      <c r="BG2147" s="108">
        <v>0</v>
      </c>
      <c r="BH2147" s="108">
        <v>0</v>
      </c>
      <c r="BI2147" s="196">
        <v>-6.0759910000000002E-15</v>
      </c>
      <c r="BJ2147" s="196">
        <v>-5.6038908999999999E-16</v>
      </c>
      <c r="BK2147" s="196">
        <v>-1.1065064E-16</v>
      </c>
      <c r="BL2147" s="196">
        <v>-6.6962524000000004E-13</v>
      </c>
      <c r="BM2147" s="196">
        <v>-1.6063780999999999E-11</v>
      </c>
      <c r="BN2147" s="108">
        <v>0</v>
      </c>
      <c r="BO2147" s="196">
        <v>-2.1375315999999999E-7</v>
      </c>
      <c r="BP2147" s="108">
        <v>-0.10844721</v>
      </c>
      <c r="BQ2147" s="108">
        <v>0</v>
      </c>
      <c r="BR2147" s="108">
        <v>0</v>
      </c>
      <c r="BS2147" s="108">
        <v>0</v>
      </c>
      <c r="BU2147" s="172">
        <v>-4.4737646999999999E-5</v>
      </c>
      <c r="BV2147" s="172">
        <v>-9.6578337999999999E-7</v>
      </c>
      <c r="BW2147" s="172">
        <v>-2.8830174999999999E-5</v>
      </c>
      <c r="BX2147" s="172">
        <v>-1.1160066E-8</v>
      </c>
      <c r="BY2147" s="172">
        <v>-1.3343901999999999E-6</v>
      </c>
      <c r="BZ2147" s="172">
        <v>5.3121863999999995E-7</v>
      </c>
      <c r="CA2147" s="69">
        <v>0</v>
      </c>
      <c r="CB2147" s="172">
        <v>8.0627558000000005E-7</v>
      </c>
      <c r="CC2147" s="172">
        <v>-4.746597E-9</v>
      </c>
      <c r="CD2147" s="172">
        <v>-1.1290904000000001E-8</v>
      </c>
      <c r="CE2147" s="69">
        <v>0</v>
      </c>
      <c r="CF2147" s="69">
        <v>0</v>
      </c>
      <c r="CG2147" s="69">
        <v>0</v>
      </c>
      <c r="CH2147" s="172">
        <v>8.5254146000000004E-7</v>
      </c>
      <c r="CI2147" s="172">
        <v>-1.5770135999999998E-5</v>
      </c>
      <c r="CJ2147" s="172">
        <v>-3.5870778999999998E-17</v>
      </c>
      <c r="CK2147" s="69">
        <v>0</v>
      </c>
      <c r="CM2147" s="198">
        <v>0</v>
      </c>
      <c r="CN2147" s="198">
        <v>-1.0337475</v>
      </c>
      <c r="CO2147" s="198">
        <v>1.5189039999999999E-2</v>
      </c>
      <c r="CP2147" s="198">
        <v>-5.3893946999999996E-4</v>
      </c>
      <c r="CQ2147" s="197">
        <v>-2.8366523000000002E-12</v>
      </c>
      <c r="CR2147" s="197">
        <v>-3.4354489E-10</v>
      </c>
      <c r="CS2147" s="197">
        <v>-6.8972285000000003E-5</v>
      </c>
      <c r="CT2147" s="198">
        <v>-4.6946423000000001E-4</v>
      </c>
      <c r="CU2147" s="198">
        <v>0</v>
      </c>
      <c r="CV2147" s="198">
        <v>1.8681564E-4</v>
      </c>
    </row>
    <row r="2148" spans="1:100" ht="14.4">
      <c r="A2148" t="s">
        <v>1953</v>
      </c>
      <c r="B2148" s="85" t="s">
        <v>947</v>
      </c>
      <c r="C2148" s="113" t="str">
        <f t="shared" si="871"/>
        <v>F.050.01.103</v>
      </c>
      <c r="D2148" s="9" t="s">
        <v>132</v>
      </c>
      <c r="E2148" s="112" t="s">
        <v>362</v>
      </c>
      <c r="F2148" s="115" t="str">
        <f t="shared" si="872"/>
        <v>Hardwood fresh 50% MC  Bamboo and Cork  combustion in small elec. power plant</v>
      </c>
      <c r="G2148" s="143">
        <f t="shared" si="858"/>
        <v>-0.51699124666666674</v>
      </c>
      <c r="I2148" s="118">
        <f t="shared" si="859"/>
        <v>-6.9501748516862999E-2</v>
      </c>
      <c r="K2148" s="161">
        <f t="shared" si="860"/>
        <v>6.3197141904999992E-3</v>
      </c>
      <c r="L2148" s="161">
        <f t="shared" si="861"/>
        <v>1.7349607290370005E-3</v>
      </c>
      <c r="M2148" s="162">
        <f t="shared" si="862"/>
        <v>-7.7364363999999992E-6</v>
      </c>
      <c r="N2148" s="161">
        <v>-7.7548687000000005E-2</v>
      </c>
      <c r="O2148" s="132">
        <v>-5.8632963999999997E-3</v>
      </c>
      <c r="P2148" s="132">
        <v>7.6449556000000004E-3</v>
      </c>
      <c r="Q2148" s="132">
        <v>6.4065590999999996E-3</v>
      </c>
      <c r="R2148" s="164">
        <v>-7.9717796E-5</v>
      </c>
      <c r="S2148" s="164">
        <v>-1.5382210000000001E-6</v>
      </c>
      <c r="T2148" s="164">
        <v>-5.5888925000000003E-6</v>
      </c>
      <c r="U2148" s="164">
        <v>-4.6662595999999998E-5</v>
      </c>
      <c r="V2148" s="164">
        <v>-1.2738824000000001E-6</v>
      </c>
      <c r="W2148" s="132">
        <v>0</v>
      </c>
      <c r="X2148" s="164">
        <v>-6.4625539999999998E-6</v>
      </c>
      <c r="Y2148" s="164">
        <v>-3.5874963E-8</v>
      </c>
      <c r="Z2148" s="132">
        <v>0</v>
      </c>
      <c r="AA2148" s="132">
        <v>0</v>
      </c>
      <c r="AC2148" s="118">
        <f t="shared" si="863"/>
        <v>-7.7548687000000005E-2</v>
      </c>
      <c r="AD2148" s="118">
        <f t="shared" si="864"/>
        <v>8.0547107945000002E-3</v>
      </c>
      <c r="AE2148" s="118">
        <f t="shared" si="865"/>
        <v>1.7349966040000006E-3</v>
      </c>
      <c r="AF2148" s="118">
        <f t="shared" si="866"/>
        <v>1.7349607290370003E-3</v>
      </c>
      <c r="AG2148" s="118">
        <f t="shared" si="867"/>
        <v>-7.7364363999999992E-6</v>
      </c>
      <c r="AI2148" s="69">
        <v>-6.8254153000000004</v>
      </c>
      <c r="AJ2148" s="69">
        <v>-6.8242006999999996</v>
      </c>
      <c r="AK2148" s="69">
        <v>-8.0280173999999998E-4</v>
      </c>
      <c r="AL2148" s="69">
        <v>0</v>
      </c>
      <c r="AM2148" s="69">
        <v>0</v>
      </c>
      <c r="AN2148" s="69">
        <v>-1.9280774E-4</v>
      </c>
      <c r="AO2148" s="69">
        <v>-2.1906156000000001E-4</v>
      </c>
      <c r="AQ2148" s="116">
        <v>-9.2846335000000002E-3</v>
      </c>
      <c r="AR2148" s="116">
        <v>-8.5322720000000005E-3</v>
      </c>
      <c r="AS2148" s="116">
        <v>-3.6520417000000002E-4</v>
      </c>
      <c r="AT2148" s="116">
        <v>-3.8715731000000001E-4</v>
      </c>
      <c r="AU2148" s="150">
        <f t="shared" si="868"/>
        <v>-5.1152709556302007E-7</v>
      </c>
      <c r="AV2148" s="150">
        <f t="shared" si="869"/>
        <v>-1.3506071048583709E-9</v>
      </c>
      <c r="AW2148" s="163">
        <f t="shared" si="870"/>
        <v>-5.4223713876580003E-2</v>
      </c>
      <c r="AX2148" s="196">
        <v>-4.7990852000000005E-7</v>
      </c>
      <c r="AY2148" s="196">
        <v>-1.4480053E-9</v>
      </c>
      <c r="AZ2148" s="196">
        <v>-3.9561343000000002E-14</v>
      </c>
      <c r="BA2148" s="108">
        <v>0</v>
      </c>
      <c r="BB2148" s="108">
        <v>0</v>
      </c>
      <c r="BC2148" s="196">
        <v>9.8177113999999992E-10</v>
      </c>
      <c r="BD2148" s="196">
        <v>-3.2591979999999999E-8</v>
      </c>
      <c r="BE2148" s="196">
        <v>1.3862522E-10</v>
      </c>
      <c r="BF2148" s="196">
        <v>-4.1184090000000002E-11</v>
      </c>
      <c r="BG2148" s="108">
        <v>0</v>
      </c>
      <c r="BH2148" s="108">
        <v>0</v>
      </c>
      <c r="BI2148" s="196">
        <v>-3.0379955000000001E-15</v>
      </c>
      <c r="BJ2148" s="196">
        <v>-2.8019454999999999E-16</v>
      </c>
      <c r="BK2148" s="196">
        <v>-5.5325321000000003E-17</v>
      </c>
      <c r="BL2148" s="196">
        <v>-3.3481262000000002E-13</v>
      </c>
      <c r="BM2148" s="196">
        <v>-8.0318903999999994E-12</v>
      </c>
      <c r="BN2148" s="108">
        <v>0</v>
      </c>
      <c r="BO2148" s="196">
        <v>-1.0687658E-7</v>
      </c>
      <c r="BP2148" s="108">
        <v>-5.4223607E-2</v>
      </c>
      <c r="BQ2148" s="108">
        <v>0</v>
      </c>
      <c r="BR2148" s="108">
        <v>0</v>
      </c>
      <c r="BS2148" s="108">
        <v>0</v>
      </c>
      <c r="BU2148" s="172">
        <v>-2.0006899E-5</v>
      </c>
      <c r="BV2148" s="172">
        <v>4.1384728000000002E-8</v>
      </c>
      <c r="BW2148" s="172">
        <v>-1.4415088000000001E-5</v>
      </c>
      <c r="BX2148" s="172">
        <v>-5.5800328999999999E-9</v>
      </c>
      <c r="BY2148" s="172">
        <v>-5.1429172000000003E-7</v>
      </c>
      <c r="BZ2148" s="172">
        <v>6.3969866E-7</v>
      </c>
      <c r="CA2148" s="69">
        <v>0</v>
      </c>
      <c r="CB2148" s="172">
        <v>9.7092488999999997E-7</v>
      </c>
      <c r="CC2148" s="172">
        <v>-2.3732985E-9</v>
      </c>
      <c r="CD2148" s="172">
        <v>-5.6454521999999996E-9</v>
      </c>
      <c r="CE2148" s="69">
        <v>0</v>
      </c>
      <c r="CF2148" s="69">
        <v>0</v>
      </c>
      <c r="CG2148" s="69">
        <v>0</v>
      </c>
      <c r="CH2148" s="172">
        <v>1.169139E-6</v>
      </c>
      <c r="CI2148" s="172">
        <v>-7.8850678999999993E-6</v>
      </c>
      <c r="CJ2148" s="172">
        <v>-1.793539E-17</v>
      </c>
      <c r="CK2148" s="69">
        <v>0</v>
      </c>
      <c r="CM2148" s="198">
        <v>0</v>
      </c>
      <c r="CN2148" s="198">
        <v>-0.51687375000000002</v>
      </c>
      <c r="CO2148" s="198">
        <v>1.8291285000000001E-2</v>
      </c>
      <c r="CP2148" s="198">
        <v>1.7503026E-4</v>
      </c>
      <c r="CQ2148" s="197">
        <v>-1.4183261999999999E-12</v>
      </c>
      <c r="CR2148" s="197">
        <v>-1.7177245E-10</v>
      </c>
      <c r="CS2148" s="197">
        <v>-2.9900032999999999E-5</v>
      </c>
      <c r="CT2148" s="198">
        <v>-2.3473212000000001E-4</v>
      </c>
      <c r="CU2148" s="198">
        <v>0</v>
      </c>
      <c r="CV2148" s="198">
        <v>2.2496522E-4</v>
      </c>
    </row>
    <row r="2149" spans="1:100" ht="14.4">
      <c r="A2149" t="s">
        <v>2715</v>
      </c>
      <c r="B2149" s="85" t="s">
        <v>947</v>
      </c>
      <c r="C2149" s="113" t="str">
        <f t="shared" si="871"/>
        <v>F.050.01.104</v>
      </c>
      <c r="D2149" s="9" t="s">
        <v>132</v>
      </c>
      <c r="E2149" s="112" t="s">
        <v>362</v>
      </c>
      <c r="F2149" s="115" t="str">
        <f t="shared" si="872"/>
        <v>Paper Cardboard Leather Cotton Wool  combustion in small elec. power plant</v>
      </c>
      <c r="G2149" s="143">
        <f t="shared" si="858"/>
        <v>-1.0052607333333334</v>
      </c>
      <c r="I2149" s="118">
        <f t="shared" si="859"/>
        <v>-0.15121524845977299</v>
      </c>
      <c r="K2149" s="161">
        <f t="shared" si="860"/>
        <v>4.9477330937000002E-3</v>
      </c>
      <c r="L2149" s="161">
        <f t="shared" si="861"/>
        <v>-5.3588284828729998E-3</v>
      </c>
      <c r="M2149" s="162">
        <f t="shared" si="862"/>
        <v>-1.5043070599999999E-5</v>
      </c>
      <c r="N2149" s="161">
        <v>-0.15078911</v>
      </c>
      <c r="O2149" s="132">
        <v>-1.1400854E-2</v>
      </c>
      <c r="P2149" s="132">
        <v>6.1328281000000004E-3</v>
      </c>
      <c r="Q2149" s="132">
        <v>5.1165982E-3</v>
      </c>
      <c r="R2149" s="132">
        <v>-1.5500683E-4</v>
      </c>
      <c r="S2149" s="164">
        <v>-2.9909852999999999E-6</v>
      </c>
      <c r="T2149" s="164">
        <v>-1.0867291000000001E-5</v>
      </c>
      <c r="U2149" s="164">
        <v>-9.0732826000000004E-5</v>
      </c>
      <c r="V2149" s="164">
        <v>-2.4769935999999998E-6</v>
      </c>
      <c r="W2149" s="132">
        <v>0</v>
      </c>
      <c r="X2149" s="164">
        <v>-1.2566077E-5</v>
      </c>
      <c r="Y2149" s="164">
        <v>-6.9756872999999996E-8</v>
      </c>
      <c r="Z2149" s="132">
        <v>0</v>
      </c>
      <c r="AA2149" s="132">
        <v>0</v>
      </c>
      <c r="AC2149" s="118">
        <f t="shared" si="863"/>
        <v>-0.15078911</v>
      </c>
      <c r="AD2149" s="118">
        <f t="shared" si="864"/>
        <v>-4.1102563229999977E-4</v>
      </c>
      <c r="AE2149" s="118">
        <f t="shared" si="865"/>
        <v>-5.3587587259999996E-3</v>
      </c>
      <c r="AF2149" s="118">
        <f t="shared" si="866"/>
        <v>-5.3588284828729998E-3</v>
      </c>
      <c r="AG2149" s="118">
        <f t="shared" si="867"/>
        <v>-1.5043070599999999E-5</v>
      </c>
      <c r="AI2149" s="69">
        <v>-13.271641000000001</v>
      </c>
      <c r="AJ2149" s="69">
        <v>-13.269278999999999</v>
      </c>
      <c r="AK2149" s="69">
        <v>-1.5610034E-3</v>
      </c>
      <c r="AL2149" s="69">
        <v>0</v>
      </c>
      <c r="AM2149" s="69">
        <v>0</v>
      </c>
      <c r="AN2149" s="69">
        <v>-3.7490393000000002E-4</v>
      </c>
      <c r="AO2149" s="69">
        <v>-4.2595304000000002E-4</v>
      </c>
      <c r="AQ2149" s="116">
        <v>-1.9522711000000002E-2</v>
      </c>
      <c r="AR2149" s="116">
        <v>-1.7993201E-2</v>
      </c>
      <c r="AS2149" s="116">
        <v>-7.7670411999999998E-4</v>
      </c>
      <c r="AT2149" s="116">
        <v>-7.5280588999999997E-4</v>
      </c>
      <c r="AU2149" s="150">
        <f t="shared" si="868"/>
        <v>-1.0787290735895399E-6</v>
      </c>
      <c r="AV2149" s="150">
        <f t="shared" si="869"/>
        <v>-2.8724264744462397E-9</v>
      </c>
      <c r="AW2149" s="163">
        <f t="shared" si="870"/>
        <v>-0.10543499781557</v>
      </c>
      <c r="AX2149" s="196">
        <v>-9.3315546000000002E-7</v>
      </c>
      <c r="AY2149" s="196">
        <v>-2.8155659E-9</v>
      </c>
      <c r="AZ2149" s="196">
        <v>-7.6924832999999996E-14</v>
      </c>
      <c r="BA2149" s="108">
        <v>0</v>
      </c>
      <c r="BB2149" s="108">
        <v>0</v>
      </c>
      <c r="BC2149" s="196">
        <v>8.1750499999999996E-10</v>
      </c>
      <c r="BD2149" s="196">
        <v>-1.4637485E-7</v>
      </c>
      <c r="BE2149" s="196">
        <v>1.148207E-10</v>
      </c>
      <c r="BF2149" s="196">
        <v>-1.7159779000000001E-10</v>
      </c>
      <c r="BG2149" s="108">
        <v>0</v>
      </c>
      <c r="BH2149" s="108">
        <v>0</v>
      </c>
      <c r="BI2149" s="196">
        <v>-5.9072135000000002E-15</v>
      </c>
      <c r="BJ2149" s="196">
        <v>-5.4482273000000005E-16</v>
      </c>
      <c r="BK2149" s="196">
        <v>-1.0757701E-16</v>
      </c>
      <c r="BL2149" s="196">
        <v>-6.5102454E-13</v>
      </c>
      <c r="BM2149" s="196">
        <v>-1.5617565E-11</v>
      </c>
      <c r="BN2149" s="108">
        <v>0</v>
      </c>
      <c r="BO2149" s="196">
        <v>-2.0781556999999999E-7</v>
      </c>
      <c r="BP2149" s="108">
        <v>-0.10543479</v>
      </c>
      <c r="BQ2149" s="108">
        <v>0</v>
      </c>
      <c r="BR2149" s="108">
        <v>0</v>
      </c>
      <c r="BS2149" s="108">
        <v>0</v>
      </c>
      <c r="BU2149" s="172">
        <v>-4.3363716000000003E-5</v>
      </c>
      <c r="BV2149" s="172">
        <v>-9.0982959999999997E-7</v>
      </c>
      <c r="BW2149" s="172">
        <v>-2.8029337000000001E-5</v>
      </c>
      <c r="BX2149" s="172">
        <v>-1.0850064E-8</v>
      </c>
      <c r="BY2149" s="172">
        <v>-1.2888292000000001E-6</v>
      </c>
      <c r="BZ2149" s="172">
        <v>5.3724530999999995E-7</v>
      </c>
      <c r="CA2149" s="69">
        <v>0</v>
      </c>
      <c r="CB2149" s="172">
        <v>8.1542276000000004E-7</v>
      </c>
      <c r="CC2149" s="172">
        <v>-4.6147470999999999E-9</v>
      </c>
      <c r="CD2149" s="172">
        <v>-1.0977268000000001E-8</v>
      </c>
      <c r="CE2149" s="69">
        <v>0</v>
      </c>
      <c r="CF2149" s="69">
        <v>0</v>
      </c>
      <c r="CG2149" s="69">
        <v>0</v>
      </c>
      <c r="CH2149" s="172">
        <v>8.7013021000000004E-7</v>
      </c>
      <c r="CI2149" s="172">
        <v>-1.5332075999999999E-5</v>
      </c>
      <c r="CJ2149" s="172">
        <v>-3.4874369000000001E-17</v>
      </c>
      <c r="CK2149" s="69">
        <v>0</v>
      </c>
      <c r="CM2149" s="198">
        <v>0</v>
      </c>
      <c r="CN2149" s="198">
        <v>-1.0050323000000001</v>
      </c>
      <c r="CO2149" s="198">
        <v>1.5361387000000001E-2</v>
      </c>
      <c r="CP2149" s="198">
        <v>-4.9927448999999996E-4</v>
      </c>
      <c r="CQ2149" s="197">
        <v>-2.7578564000000001E-12</v>
      </c>
      <c r="CR2149" s="197">
        <v>-3.3400198000000002E-10</v>
      </c>
      <c r="CS2149" s="197">
        <v>-6.6801603999999998E-5</v>
      </c>
      <c r="CT2149" s="198">
        <v>-4.5642356E-4</v>
      </c>
      <c r="CU2149" s="198">
        <v>0</v>
      </c>
      <c r="CV2149" s="198">
        <v>1.8893507000000001E-4</v>
      </c>
    </row>
    <row r="2150" spans="1:100" ht="14.4">
      <c r="A2150" t="s">
        <v>1954</v>
      </c>
      <c r="B2150" s="85" t="s">
        <v>947</v>
      </c>
      <c r="C2150" s="113" t="str">
        <f t="shared" si="871"/>
        <v>F.050.01.105</v>
      </c>
      <c r="D2150" s="9" t="s">
        <v>132</v>
      </c>
      <c r="E2150" s="112" t="s">
        <v>362</v>
      </c>
      <c r="F2150" s="115" t="str">
        <f t="shared" si="872"/>
        <v>Softwood 0% MC  combustion in small elec. power plant</v>
      </c>
      <c r="G2150" s="143">
        <f t="shared" si="858"/>
        <v>-1.2158868</v>
      </c>
      <c r="I2150" s="118">
        <f t="shared" si="859"/>
        <v>-0.185794194900299</v>
      </c>
      <c r="K2150" s="161">
        <f t="shared" si="860"/>
        <v>4.6618981351E-3</v>
      </c>
      <c r="L2150" s="161">
        <f t="shared" si="861"/>
        <v>-8.0548780825989985E-3</v>
      </c>
      <c r="M2150" s="162">
        <f t="shared" si="862"/>
        <v>-1.8194952799999999E-5</v>
      </c>
      <c r="N2150" s="161">
        <v>-0.18238302000000001</v>
      </c>
      <c r="O2150" s="132">
        <v>-1.3789605E-2</v>
      </c>
      <c r="P2150" s="132">
        <v>5.8445548000000003E-3</v>
      </c>
      <c r="Q2150" s="132">
        <v>4.8661444999999999E-3</v>
      </c>
      <c r="R2150" s="132">
        <v>-1.8748444999999999E-4</v>
      </c>
      <c r="S2150" s="164">
        <v>-3.6176679000000001E-6</v>
      </c>
      <c r="T2150" s="164">
        <v>-1.3144247000000001E-5</v>
      </c>
      <c r="U2150" s="132">
        <v>-1.0974351E-4</v>
      </c>
      <c r="V2150" s="164">
        <v>-2.9959828000000001E-6</v>
      </c>
      <c r="W2150" s="132">
        <v>0</v>
      </c>
      <c r="X2150" s="164">
        <v>-1.5198969999999999E-5</v>
      </c>
      <c r="Y2150" s="164">
        <v>-8.4372598999999998E-8</v>
      </c>
      <c r="Z2150" s="132">
        <v>0</v>
      </c>
      <c r="AA2150" s="132">
        <v>0</v>
      </c>
      <c r="AC2150" s="118">
        <f t="shared" si="863"/>
        <v>-0.18238302000000001</v>
      </c>
      <c r="AD2150" s="118">
        <f t="shared" si="864"/>
        <v>-3.3928955748999995E-3</v>
      </c>
      <c r="AE2150" s="118">
        <f t="shared" si="865"/>
        <v>-8.0547937099999991E-3</v>
      </c>
      <c r="AF2150" s="118">
        <f t="shared" si="866"/>
        <v>-8.0548780825989985E-3</v>
      </c>
      <c r="AG2150" s="118">
        <f t="shared" si="867"/>
        <v>-1.8194952799999999E-5</v>
      </c>
      <c r="AI2150" s="69">
        <v>-16.052365999999999</v>
      </c>
      <c r="AJ2150" s="69">
        <v>-16.049509</v>
      </c>
      <c r="AK2150" s="69">
        <v>-1.8880708E-3</v>
      </c>
      <c r="AL2150" s="69">
        <v>0</v>
      </c>
      <c r="AM2150" s="69">
        <v>0</v>
      </c>
      <c r="AN2150" s="69">
        <v>-4.5345523000000002E-4</v>
      </c>
      <c r="AO2150" s="69">
        <v>-5.1520034E-4</v>
      </c>
      <c r="AQ2150" s="116">
        <v>-2.3877888999999999E-2</v>
      </c>
      <c r="AR2150" s="116">
        <v>-2.2015914000000001E-2</v>
      </c>
      <c r="AS2150" s="116">
        <v>-9.5143824999999996E-4</v>
      </c>
      <c r="AT2150" s="116">
        <v>-9.1053664999999999E-4</v>
      </c>
      <c r="AU2150" s="150">
        <f t="shared" si="868"/>
        <v>-1.3198988921556798E-6</v>
      </c>
      <c r="AV2150" s="150">
        <f t="shared" si="869"/>
        <v>-3.5186325764253197E-9</v>
      </c>
      <c r="AW2150" s="163">
        <f t="shared" si="870"/>
        <v>-0.12752614135788001</v>
      </c>
      <c r="AX2150" s="196">
        <v>-1.1286737E-6</v>
      </c>
      <c r="AY2150" s="196">
        <v>-3.405494E-9</v>
      </c>
      <c r="AZ2150" s="196">
        <v>-9.3042417000000001E-14</v>
      </c>
      <c r="BA2150" s="108">
        <v>0</v>
      </c>
      <c r="BB2150" s="108">
        <v>0</v>
      </c>
      <c r="BC2150" s="196">
        <v>7.9214509000000005E-10</v>
      </c>
      <c r="BD2150" s="196">
        <v>-1.9199766000000001E-7</v>
      </c>
      <c r="BE2150" s="196">
        <v>1.1100208E-10</v>
      </c>
      <c r="BF2150" s="196">
        <v>-2.2403968000000001E-10</v>
      </c>
      <c r="BG2150" s="108">
        <v>0</v>
      </c>
      <c r="BH2150" s="108">
        <v>0</v>
      </c>
      <c r="BI2150" s="196">
        <v>-7.1449153000000002E-15</v>
      </c>
      <c r="BJ2150" s="196">
        <v>-6.5897606000000003E-16</v>
      </c>
      <c r="BK2150" s="196">
        <v>-1.3011696000000001E-16</v>
      </c>
      <c r="BL2150" s="196">
        <v>-7.8742967999999996E-13</v>
      </c>
      <c r="BM2150" s="196">
        <v>-1.8889815999999999E-11</v>
      </c>
      <c r="BN2150" s="108">
        <v>0</v>
      </c>
      <c r="BO2150" s="196">
        <v>-2.5135787999999998E-7</v>
      </c>
      <c r="BP2150" s="108">
        <v>-0.12752589</v>
      </c>
      <c r="BQ2150" s="108">
        <v>0</v>
      </c>
      <c r="BR2150" s="108">
        <v>0</v>
      </c>
      <c r="BS2150" s="108">
        <v>0</v>
      </c>
      <c r="BU2150" s="172">
        <v>-5.3253227999999997E-5</v>
      </c>
      <c r="BV2150" s="172">
        <v>-1.2788757000000001E-6</v>
      </c>
      <c r="BW2150" s="172">
        <v>-3.3902151000000001E-5</v>
      </c>
      <c r="BX2150" s="172">
        <v>-1.3123411E-8</v>
      </c>
      <c r="BY2150" s="172">
        <v>-1.6109037E-6</v>
      </c>
      <c r="BZ2150" s="172">
        <v>5.2250559999999996E-7</v>
      </c>
      <c r="CA2150" s="69">
        <v>0</v>
      </c>
      <c r="CB2150" s="172">
        <v>7.9305104999999997E-7</v>
      </c>
      <c r="CC2150" s="172">
        <v>-5.5816464999999998E-9</v>
      </c>
      <c r="CD2150" s="172">
        <v>-1.3277266999999999E-8</v>
      </c>
      <c r="CE2150" s="69">
        <v>0</v>
      </c>
      <c r="CF2150" s="69">
        <v>0</v>
      </c>
      <c r="CG2150" s="69">
        <v>0</v>
      </c>
      <c r="CH2150" s="172">
        <v>7.9963960000000001E-7</v>
      </c>
      <c r="CI2150" s="172">
        <v>-1.8544510999999998E-5</v>
      </c>
      <c r="CJ2150" s="172">
        <v>-4.2181378999999999E-17</v>
      </c>
      <c r="CK2150" s="69">
        <v>0</v>
      </c>
      <c r="CM2150" s="198">
        <v>0</v>
      </c>
      <c r="CN2150" s="198">
        <v>-1.2156104999999999</v>
      </c>
      <c r="CO2150" s="198">
        <v>1.4939773999999999E-2</v>
      </c>
      <c r="CP2150" s="198">
        <v>-7.5515105000000004E-4</v>
      </c>
      <c r="CQ2150" s="197">
        <v>-3.335693E-12</v>
      </c>
      <c r="CR2150" s="197">
        <v>-4.0398335000000002E-10</v>
      </c>
      <c r="CS2150" s="197">
        <v>-8.2358817999999997E-5</v>
      </c>
      <c r="CT2150" s="198">
        <v>-5.5205515999999998E-4</v>
      </c>
      <c r="CU2150" s="198">
        <v>0</v>
      </c>
      <c r="CV2150" s="198">
        <v>1.8375149999999999E-4</v>
      </c>
    </row>
    <row r="2151" spans="1:100" ht="14.4">
      <c r="A2151" t="s">
        <v>1955</v>
      </c>
      <c r="B2151" s="85" t="s">
        <v>947</v>
      </c>
      <c r="C2151" s="113" t="str">
        <f t="shared" si="871"/>
        <v>F.050.01.106</v>
      </c>
      <c r="D2151" s="9" t="s">
        <v>132</v>
      </c>
      <c r="E2151" s="112" t="s">
        <v>362</v>
      </c>
      <c r="F2151" s="115" t="str">
        <f t="shared" si="872"/>
        <v>Softwood 12% MC  combustion in small elec. power plant</v>
      </c>
      <c r="G2151" s="143">
        <f t="shared" si="858"/>
        <v>-1.0435564000000002</v>
      </c>
      <c r="I2151" s="118">
        <f t="shared" si="859"/>
        <v>-0.15695413623017801</v>
      </c>
      <c r="K2151" s="161">
        <f t="shared" si="860"/>
        <v>5.1461267394000004E-3</v>
      </c>
      <c r="L2151" s="161">
        <f t="shared" si="861"/>
        <v>-5.5511868292780001E-3</v>
      </c>
      <c r="M2151" s="162">
        <f t="shared" si="862"/>
        <v>-1.5616140299999999E-5</v>
      </c>
      <c r="N2151" s="161">
        <v>-0.15653346000000001</v>
      </c>
      <c r="O2151" s="132">
        <v>-1.1835172E-2</v>
      </c>
      <c r="P2151" s="132">
        <v>6.3782468999999996E-3</v>
      </c>
      <c r="Q2151" s="132">
        <v>5.3214248000000002E-3</v>
      </c>
      <c r="R2151" s="132">
        <v>-1.6091185000000001E-4</v>
      </c>
      <c r="S2151" s="164">
        <v>-3.1049275999999999E-6</v>
      </c>
      <c r="T2151" s="164">
        <v>-1.1281283E-5</v>
      </c>
      <c r="U2151" s="164">
        <v>-9.4189315000000004E-5</v>
      </c>
      <c r="V2151" s="164">
        <v>-2.5713553000000001E-6</v>
      </c>
      <c r="W2151" s="132">
        <v>0</v>
      </c>
      <c r="X2151" s="164">
        <v>-1.3044785E-5</v>
      </c>
      <c r="Y2151" s="164">
        <v>-7.2414278000000005E-8</v>
      </c>
      <c r="Z2151" s="132">
        <v>0</v>
      </c>
      <c r="AA2151" s="132">
        <v>0</v>
      </c>
      <c r="AC2151" s="118">
        <f t="shared" si="863"/>
        <v>-0.15653346000000001</v>
      </c>
      <c r="AD2151" s="118">
        <f t="shared" si="864"/>
        <v>-4.0498767559999982E-4</v>
      </c>
      <c r="AE2151" s="118">
        <f t="shared" si="865"/>
        <v>-5.5511144149999999E-3</v>
      </c>
      <c r="AF2151" s="118">
        <f t="shared" si="866"/>
        <v>-5.5511868292779992E-3</v>
      </c>
      <c r="AG2151" s="118">
        <f t="shared" si="867"/>
        <v>-1.5616140299999999E-5</v>
      </c>
      <c r="AI2151" s="69">
        <v>-13.777227</v>
      </c>
      <c r="AJ2151" s="69">
        <v>-13.774775</v>
      </c>
      <c r="AK2151" s="69">
        <v>-1.6204702E-3</v>
      </c>
      <c r="AL2151" s="69">
        <v>0</v>
      </c>
      <c r="AM2151" s="69">
        <v>0</v>
      </c>
      <c r="AN2151" s="69">
        <v>-3.8918599000000001E-4</v>
      </c>
      <c r="AO2151" s="69">
        <v>-4.4217981999999999E-4</v>
      </c>
      <c r="AQ2151" s="116">
        <v>-2.026445E-2</v>
      </c>
      <c r="AR2151" s="116">
        <v>-1.8676762999999999E-2</v>
      </c>
      <c r="AS2151" s="116">
        <v>-8.0620297000000003E-4</v>
      </c>
      <c r="AT2151" s="116">
        <v>-7.8148420999999996E-4</v>
      </c>
      <c r="AU2151" s="150">
        <f t="shared" si="868"/>
        <v>-1.1197100069644799E-6</v>
      </c>
      <c r="AV2151" s="150">
        <f t="shared" si="869"/>
        <v>-2.9815198948062701E-9</v>
      </c>
      <c r="AW2151" s="163">
        <f t="shared" si="870"/>
        <v>-0.10945156573235</v>
      </c>
      <c r="AX2151" s="196">
        <v>-9.6870424000000007E-7</v>
      </c>
      <c r="AY2151" s="196">
        <v>-2.9228256000000002E-9</v>
      </c>
      <c r="AZ2151" s="196">
        <v>-7.9855303000000006E-14</v>
      </c>
      <c r="BA2151" s="108">
        <v>0</v>
      </c>
      <c r="BB2151" s="108">
        <v>0</v>
      </c>
      <c r="BC2151" s="196">
        <v>8.5012138E-10</v>
      </c>
      <c r="BD2151" s="196">
        <v>-1.5183899999999999E-7</v>
      </c>
      <c r="BE2151" s="196">
        <v>1.1940368E-10</v>
      </c>
      <c r="BF2151" s="196">
        <v>-1.7801131000000001E-10</v>
      </c>
      <c r="BG2151" s="108">
        <v>0</v>
      </c>
      <c r="BH2151" s="108">
        <v>0</v>
      </c>
      <c r="BI2151" s="196">
        <v>-6.1322502000000002E-15</v>
      </c>
      <c r="BJ2151" s="196">
        <v>-5.6557788E-16</v>
      </c>
      <c r="BK2151" s="196">
        <v>-1.1167519E-16</v>
      </c>
      <c r="BL2151" s="196">
        <v>-6.7582548000000002E-13</v>
      </c>
      <c r="BM2151" s="196">
        <v>-1.6212519000000002E-11</v>
      </c>
      <c r="BN2151" s="108">
        <v>0</v>
      </c>
      <c r="BO2151" s="196">
        <v>-2.1573234999999999E-7</v>
      </c>
      <c r="BP2151" s="108">
        <v>-0.10945135</v>
      </c>
      <c r="BQ2151" s="108">
        <v>0</v>
      </c>
      <c r="BR2151" s="108">
        <v>0</v>
      </c>
      <c r="BS2151" s="108">
        <v>0</v>
      </c>
      <c r="BU2151" s="172">
        <v>-4.5009645E-5</v>
      </c>
      <c r="BV2151" s="172">
        <v>-9.4315303E-7</v>
      </c>
      <c r="BW2151" s="172">
        <v>-2.9097121E-5</v>
      </c>
      <c r="BX2151" s="172">
        <v>-1.12634E-8</v>
      </c>
      <c r="BY2151" s="172">
        <v>-1.3375375999999999E-6</v>
      </c>
      <c r="BZ2151" s="172">
        <v>5.5866559999999999E-7</v>
      </c>
      <c r="CA2151" s="69">
        <v>0</v>
      </c>
      <c r="CB2151" s="172">
        <v>8.4793416E-7</v>
      </c>
      <c r="CC2151" s="172">
        <v>-4.790547E-9</v>
      </c>
      <c r="CD2151" s="172">
        <v>-1.139545E-8</v>
      </c>
      <c r="CE2151" s="69">
        <v>0</v>
      </c>
      <c r="CF2151" s="69">
        <v>0</v>
      </c>
      <c r="CG2151" s="69">
        <v>0</v>
      </c>
      <c r="CH2151" s="172">
        <v>9.0517210000000005E-7</v>
      </c>
      <c r="CI2151" s="172">
        <v>-1.5916154999999999E-5</v>
      </c>
      <c r="CJ2151" s="172">
        <v>-3.6202916000000002E-17</v>
      </c>
      <c r="CK2151" s="69">
        <v>0</v>
      </c>
      <c r="CM2151" s="198">
        <v>0</v>
      </c>
      <c r="CN2151" s="198">
        <v>-1.0433192</v>
      </c>
      <c r="CO2151" s="198">
        <v>1.5973856000000002E-2</v>
      </c>
      <c r="CP2151" s="198">
        <v>-5.1716114000000001E-4</v>
      </c>
      <c r="CQ2151" s="197">
        <v>-2.8629175999999999E-12</v>
      </c>
      <c r="CR2151" s="197">
        <v>-3.4672587000000001E-10</v>
      </c>
      <c r="CS2151" s="197">
        <v>-6.9334734000000005E-5</v>
      </c>
      <c r="CT2151" s="198">
        <v>-4.7381111999999999E-4</v>
      </c>
      <c r="CU2151" s="198">
        <v>0</v>
      </c>
      <c r="CV2151" s="198">
        <v>1.9646801999999999E-4</v>
      </c>
    </row>
    <row r="2152" spans="1:100" ht="14.4">
      <c r="A2152" t="s">
        <v>1956</v>
      </c>
      <c r="B2152" s="85" t="s">
        <v>947</v>
      </c>
      <c r="C2152" s="113" t="str">
        <f t="shared" si="871"/>
        <v>F.050.01.107</v>
      </c>
      <c r="D2152" s="9" t="s">
        <v>132</v>
      </c>
      <c r="E2152" s="112" t="s">
        <v>362</v>
      </c>
      <c r="F2152" s="115" t="str">
        <f t="shared" si="872"/>
        <v>Softwood fresh  50% MC  combustion in small elec. power plant</v>
      </c>
      <c r="G2152" s="143">
        <f t="shared" si="858"/>
        <v>-0.5227355933333333</v>
      </c>
      <c r="I2152" s="118">
        <f t="shared" si="859"/>
        <v>-6.9793066693074002E-2</v>
      </c>
      <c r="K2152" s="161">
        <f t="shared" si="860"/>
        <v>6.6095732473999995E-3</v>
      </c>
      <c r="L2152" s="161">
        <f t="shared" si="861"/>
        <v>2.0155214564259991E-3</v>
      </c>
      <c r="M2152" s="162">
        <f t="shared" si="862"/>
        <v>-7.8223969E-6</v>
      </c>
      <c r="N2152" s="161">
        <v>-7.8410338999999996E-2</v>
      </c>
      <c r="O2152" s="132">
        <v>-5.9284441000000002E-3</v>
      </c>
      <c r="P2152" s="132">
        <v>7.9911828999999993E-3</v>
      </c>
      <c r="Q2152" s="132">
        <v>6.6973830999999999E-3</v>
      </c>
      <c r="R2152" s="164">
        <v>-8.0603549000000002E-5</v>
      </c>
      <c r="S2152" s="164">
        <v>-1.5553122999999999E-6</v>
      </c>
      <c r="T2152" s="164">
        <v>-5.6509913E-6</v>
      </c>
      <c r="U2152" s="164">
        <v>-4.7181069999999999E-5</v>
      </c>
      <c r="V2152" s="164">
        <v>-1.2880366999999999E-6</v>
      </c>
      <c r="W2152" s="132">
        <v>0</v>
      </c>
      <c r="X2152" s="164">
        <v>-6.5343602000000001E-6</v>
      </c>
      <c r="Y2152" s="164">
        <v>-3.6273574000000001E-8</v>
      </c>
      <c r="Z2152" s="132">
        <v>0</v>
      </c>
      <c r="AA2152" s="132">
        <v>0</v>
      </c>
      <c r="AC2152" s="118">
        <f t="shared" si="863"/>
        <v>-7.8410338999999996E-2</v>
      </c>
      <c r="AD2152" s="118">
        <f t="shared" si="864"/>
        <v>8.6251309773999994E-3</v>
      </c>
      <c r="AE2152" s="118">
        <f t="shared" si="865"/>
        <v>2.0155577299999991E-3</v>
      </c>
      <c r="AF2152" s="118">
        <f t="shared" si="866"/>
        <v>2.0155214564259987E-3</v>
      </c>
      <c r="AG2152" s="118">
        <f t="shared" si="867"/>
        <v>-7.8223969E-6</v>
      </c>
      <c r="AI2152" s="69">
        <v>-6.9012532999999996</v>
      </c>
      <c r="AJ2152" s="69">
        <v>-6.9000250999999997</v>
      </c>
      <c r="AK2152" s="69">
        <v>-8.1172175999999995E-4</v>
      </c>
      <c r="AL2152" s="69">
        <v>0</v>
      </c>
      <c r="AM2152" s="69">
        <v>0</v>
      </c>
      <c r="AN2152" s="69">
        <v>-1.9495005000000001E-4</v>
      </c>
      <c r="AO2152" s="69">
        <v>-2.2149558000000001E-4</v>
      </c>
      <c r="AQ2152" s="116">
        <v>-9.3438340000000005E-3</v>
      </c>
      <c r="AR2152" s="116">
        <v>-8.5851052999999997E-3</v>
      </c>
      <c r="AS2152" s="116">
        <v>-3.6726968999999999E-4</v>
      </c>
      <c r="AT2152" s="116">
        <v>-3.9145906000000001E-4</v>
      </c>
      <c r="AU2152" s="150">
        <f t="shared" si="868"/>
        <v>-5.1469456306636005E-7</v>
      </c>
      <c r="AV2152" s="150">
        <f t="shared" si="869"/>
        <v>-1.3582459209118667E-9</v>
      </c>
      <c r="AW2152" s="163">
        <f t="shared" si="870"/>
        <v>-5.4826199064100002E-2</v>
      </c>
      <c r="AX2152" s="196">
        <v>-4.8524084000000005E-7</v>
      </c>
      <c r="AY2152" s="196">
        <v>-1.4640943E-9</v>
      </c>
      <c r="AZ2152" s="196">
        <v>-4.0000913E-14</v>
      </c>
      <c r="BA2152" s="108">
        <v>0</v>
      </c>
      <c r="BB2152" s="108">
        <v>0</v>
      </c>
      <c r="BC2152" s="196">
        <v>1.0253386000000001E-9</v>
      </c>
      <c r="BD2152" s="196">
        <v>-3.0470602000000001E-8</v>
      </c>
      <c r="BE2152" s="196">
        <v>1.4479516E-10</v>
      </c>
      <c r="BF2152" s="196">
        <v>-3.8903369000000002E-11</v>
      </c>
      <c r="BG2152" s="108">
        <v>0</v>
      </c>
      <c r="BH2152" s="108">
        <v>0</v>
      </c>
      <c r="BI2152" s="196">
        <v>-3.0717510000000001E-15</v>
      </c>
      <c r="BJ2152" s="196">
        <v>-2.8330782000000001E-16</v>
      </c>
      <c r="BK2152" s="196">
        <v>-5.5940046999999997E-17</v>
      </c>
      <c r="BL2152" s="196">
        <v>-3.3853275999999998E-13</v>
      </c>
      <c r="BM2152" s="196">
        <v>-8.1211336000000002E-12</v>
      </c>
      <c r="BN2152" s="108">
        <v>0</v>
      </c>
      <c r="BO2152" s="196">
        <v>-1.080641E-7</v>
      </c>
      <c r="BP2152" s="108">
        <v>-5.4826091E-2</v>
      </c>
      <c r="BQ2152" s="108">
        <v>0</v>
      </c>
      <c r="BR2152" s="108">
        <v>0</v>
      </c>
      <c r="BS2152" s="108">
        <v>0</v>
      </c>
      <c r="BU2152" s="172">
        <v>-2.0095707000000001E-5</v>
      </c>
      <c r="BV2152" s="172">
        <v>7.1475579000000006E-8</v>
      </c>
      <c r="BW2152" s="172">
        <v>-1.4575254999999999E-5</v>
      </c>
      <c r="BX2152" s="172">
        <v>-5.6420333E-9</v>
      </c>
      <c r="BY2152" s="172">
        <v>-5.1136429000000005E-7</v>
      </c>
      <c r="BZ2152" s="172">
        <v>6.6794917999999999E-7</v>
      </c>
      <c r="CA2152" s="69">
        <v>0</v>
      </c>
      <c r="CB2152" s="172">
        <v>1.0138031E-6</v>
      </c>
      <c r="CC2152" s="172">
        <v>-2.3996685000000002E-9</v>
      </c>
      <c r="CD2152" s="172">
        <v>-5.7081794999999999E-9</v>
      </c>
      <c r="CE2152" s="69">
        <v>0</v>
      </c>
      <c r="CF2152" s="69">
        <v>0</v>
      </c>
      <c r="CG2152" s="69">
        <v>0</v>
      </c>
      <c r="CH2152" s="172">
        <v>1.2241148E-6</v>
      </c>
      <c r="CI2152" s="172">
        <v>-7.9726796999999995E-6</v>
      </c>
      <c r="CJ2152" s="172">
        <v>-1.8134672000000001E-17</v>
      </c>
      <c r="CK2152" s="69">
        <v>0</v>
      </c>
      <c r="CM2152" s="198">
        <v>0</v>
      </c>
      <c r="CN2152" s="198">
        <v>-0.52261679000000005</v>
      </c>
      <c r="CO2152" s="198">
        <v>1.9099081E-2</v>
      </c>
      <c r="CP2152" s="198">
        <v>2.0209726999999999E-4</v>
      </c>
      <c r="CQ2152" s="197">
        <v>-1.4340852999999999E-12</v>
      </c>
      <c r="CR2152" s="197">
        <v>-1.7368103E-10</v>
      </c>
      <c r="CS2152" s="197">
        <v>-2.9973058000000001E-5</v>
      </c>
      <c r="CT2152" s="198">
        <v>-2.3734025E-4</v>
      </c>
      <c r="CU2152" s="198">
        <v>0</v>
      </c>
      <c r="CV2152" s="198">
        <v>2.3490018E-4</v>
      </c>
    </row>
    <row r="2153" spans="1:100" ht="14.4">
      <c r="B2153" s="85"/>
      <c r="C2153" s="113"/>
      <c r="D2153" s="1" t="s">
        <v>124</v>
      </c>
      <c r="E2153" s="112"/>
      <c r="R2153" s="3"/>
      <c r="S2153" s="3"/>
      <c r="T2153" s="3"/>
      <c r="U2153" s="3"/>
      <c r="V2153" s="3"/>
      <c r="X2153" s="3"/>
      <c r="Y2153" s="3"/>
      <c r="AC2153" s="142"/>
      <c r="AD2153" s="142"/>
      <c r="AE2153" s="142"/>
      <c r="AF2153" s="142"/>
      <c r="AG2153" s="142"/>
      <c r="AU2153" s="86"/>
      <c r="AV2153" s="86"/>
      <c r="AW2153" s="86"/>
      <c r="AX2153" s="3"/>
      <c r="AY2153" s="3"/>
      <c r="AZ2153" s="3"/>
      <c r="BC2153" s="3"/>
      <c r="BD2153" s="3"/>
      <c r="BE2153" s="3"/>
      <c r="BF2153" s="3"/>
      <c r="BI2153" s="3"/>
      <c r="BJ2153" s="3"/>
      <c r="BK2153" s="3"/>
      <c r="BL2153" s="3"/>
      <c r="BM2153" s="3"/>
      <c r="BO2153" s="3"/>
      <c r="BU2153" s="3"/>
      <c r="BV2153" s="3"/>
      <c r="BW2153" s="3"/>
      <c r="BX2153" s="3"/>
      <c r="BY2153" s="3"/>
      <c r="BZ2153" s="3"/>
      <c r="CB2153" s="3"/>
      <c r="CC2153" s="3"/>
      <c r="CD2153" s="3"/>
      <c r="CH2153" s="3"/>
      <c r="CI2153" s="3"/>
      <c r="CJ2153" s="3"/>
      <c r="CQ2153" s="3"/>
      <c r="CR2153" s="3"/>
      <c r="CS2153" s="3"/>
    </row>
    <row r="2154" spans="1:100" ht="14.4">
      <c r="A2154" t="s">
        <v>995</v>
      </c>
      <c r="B2154" s="85" t="s">
        <v>947</v>
      </c>
      <c r="C2154" s="113" t="str">
        <f t="shared" ref="C2154:C2176" si="873">MID(A2154,1,12)</f>
        <v>F.070.01.101</v>
      </c>
      <c r="D2154" s="9" t="s">
        <v>124</v>
      </c>
      <c r="E2154" s="112" t="s">
        <v>362</v>
      </c>
      <c r="F2154" s="115" t="str">
        <f t="shared" ref="F2154:F2176" si="874">MID(A2154, 21,85)</f>
        <v>BR and IIR (Butyl rubber) waste incineration with electricity</v>
      </c>
      <c r="G2154" s="143">
        <f t="shared" si="858"/>
        <v>1.0747124666666668</v>
      </c>
      <c r="I2154" s="118">
        <f t="shared" si="859"/>
        <v>0.15670477371947</v>
      </c>
      <c r="K2154" s="161">
        <f t="shared" si="860"/>
        <v>1.0094515883099999E-2</v>
      </c>
      <c r="L2154" s="161">
        <f t="shared" si="861"/>
        <v>-1.4561067535529998E-2</v>
      </c>
      <c r="M2154" s="162">
        <f t="shared" si="862"/>
        <v>-3.55446281E-5</v>
      </c>
      <c r="N2154" s="161">
        <v>0.16120687</v>
      </c>
      <c r="O2154" s="132">
        <v>-2.6938589999999998E-2</v>
      </c>
      <c r="P2154" s="132">
        <v>1.2592076000000001E-2</v>
      </c>
      <c r="Q2154" s="132">
        <v>1.0493519999999999E-2</v>
      </c>
      <c r="R2154" s="132">
        <v>-3.6625899E-4</v>
      </c>
      <c r="S2154" s="164">
        <v>-7.0672709E-6</v>
      </c>
      <c r="T2154" s="164">
        <v>-2.5677856E-5</v>
      </c>
      <c r="U2154" s="132">
        <v>-2.1438870999999999E-4</v>
      </c>
      <c r="V2154" s="164">
        <v>-5.8527821E-6</v>
      </c>
      <c r="W2154" s="132">
        <v>0</v>
      </c>
      <c r="X2154" s="164">
        <v>-2.9691845999999998E-5</v>
      </c>
      <c r="Y2154" s="164">
        <v>-1.6482553000000001E-7</v>
      </c>
      <c r="Z2154" s="132">
        <v>0</v>
      </c>
      <c r="AA2154" s="132">
        <v>0</v>
      </c>
      <c r="AC2154" s="118">
        <f t="shared" si="863"/>
        <v>0.16120687</v>
      </c>
      <c r="AD2154" s="118">
        <f t="shared" si="864"/>
        <v>-4.4663868268999983E-3</v>
      </c>
      <c r="AE2154" s="118">
        <f t="shared" si="865"/>
        <v>-1.4560902709999997E-2</v>
      </c>
      <c r="AF2154" s="118">
        <f t="shared" si="866"/>
        <v>-1.4561067535529996E-2</v>
      </c>
      <c r="AG2154" s="118">
        <f t="shared" si="867"/>
        <v>-3.55446281E-5</v>
      </c>
      <c r="AI2154" s="69">
        <v>-31.358992000000001</v>
      </c>
      <c r="AJ2154" s="69">
        <v>-31.353411000000001</v>
      </c>
      <c r="AK2154" s="69">
        <v>-3.6884280000000001E-3</v>
      </c>
      <c r="AL2154" s="69">
        <v>0</v>
      </c>
      <c r="AM2154" s="69">
        <v>0</v>
      </c>
      <c r="AN2154" s="69">
        <v>-8.8584443999999997E-4</v>
      </c>
      <c r="AO2154" s="69">
        <v>-1.0064662E-3</v>
      </c>
      <c r="AQ2154" s="116">
        <v>9.5659449999999993E-3</v>
      </c>
      <c r="AR2154" s="116">
        <v>1.0582303E-2</v>
      </c>
      <c r="AS2154" s="116">
        <v>7.6241506999999995E-4</v>
      </c>
      <c r="AT2154" s="116">
        <v>-1.7787727999999999E-3</v>
      </c>
      <c r="AU2154" s="150">
        <f t="shared" si="868"/>
        <v>6.3443061314800005E-7</v>
      </c>
      <c r="AV2154" s="150">
        <f t="shared" si="869"/>
        <v>2.8195823031795898E-9</v>
      </c>
      <c r="AW2154" s="163">
        <f t="shared" si="870"/>
        <v>-0.2491278410385</v>
      </c>
      <c r="AX2154" s="196">
        <v>9.9668696000000005E-7</v>
      </c>
      <c r="AY2154" s="196">
        <v>3.0072198999999998E-9</v>
      </c>
      <c r="AZ2154" s="196">
        <v>8.2162609000000004E-14</v>
      </c>
      <c r="BA2154" s="108">
        <v>0</v>
      </c>
      <c r="BB2154" s="108">
        <v>0</v>
      </c>
      <c r="BC2154" s="196">
        <v>1.6942935E-9</v>
      </c>
      <c r="BD2154" s="196">
        <v>-3.6391220000000002E-7</v>
      </c>
      <c r="BE2154" s="196">
        <v>2.3765802E-10</v>
      </c>
      <c r="BF2154" s="196">
        <v>-4.2536227999999999E-10</v>
      </c>
      <c r="BG2154" s="108">
        <v>0</v>
      </c>
      <c r="BH2154" s="108">
        <v>0</v>
      </c>
      <c r="BI2154" s="196">
        <v>-1.3957902E-14</v>
      </c>
      <c r="BJ2154" s="196">
        <v>-1.2873383E-15</v>
      </c>
      <c r="BK2154" s="196">
        <v>-2.5418911000000001E-16</v>
      </c>
      <c r="BL2154" s="196">
        <v>-1.538278E-12</v>
      </c>
      <c r="BM2154" s="196">
        <v>-3.6902073999999998E-11</v>
      </c>
      <c r="BN2154" s="108">
        <v>0</v>
      </c>
      <c r="BO2154" s="196">
        <v>-4.9103850000000005E-7</v>
      </c>
      <c r="BP2154" s="108">
        <v>-0.24912735</v>
      </c>
      <c r="BQ2154" s="108">
        <v>0</v>
      </c>
      <c r="BR2154" s="108">
        <v>0</v>
      </c>
      <c r="BS2154" s="108">
        <v>0</v>
      </c>
      <c r="BU2154" s="172">
        <v>-7.2372812999999997E-6</v>
      </c>
      <c r="BV2154" s="172">
        <v>-2.3651458000000001E-6</v>
      </c>
      <c r="BW2154" s="172">
        <v>2.9965834999999999E-5</v>
      </c>
      <c r="BX2154" s="172">
        <v>-2.5637150999999998E-8</v>
      </c>
      <c r="BY2154" s="172">
        <v>-3.1081248000000001E-6</v>
      </c>
      <c r="BZ2154" s="172">
        <v>1.1157754000000001E-6</v>
      </c>
      <c r="CA2154" s="69">
        <v>0</v>
      </c>
      <c r="CB2154" s="172">
        <v>1.6935069E-6</v>
      </c>
      <c r="CC2154" s="172">
        <v>-1.0903988000000001E-8</v>
      </c>
      <c r="CD2154" s="172">
        <v>-2.5937717E-8</v>
      </c>
      <c r="CE2154" s="69">
        <v>0</v>
      </c>
      <c r="CF2154" s="69">
        <v>0</v>
      </c>
      <c r="CG2154" s="69">
        <v>0</v>
      </c>
      <c r="CH2154" s="172">
        <v>1.7508575E-6</v>
      </c>
      <c r="CI2154" s="172">
        <v>-3.6227506000000001E-5</v>
      </c>
      <c r="CJ2154" s="172">
        <v>-8.2403151E-17</v>
      </c>
      <c r="CK2154" s="69">
        <v>0</v>
      </c>
      <c r="CM2154" s="198">
        <v>0</v>
      </c>
      <c r="CN2154" s="198">
        <v>1.0752523</v>
      </c>
      <c r="CO2154" s="198">
        <v>3.1903027E-2</v>
      </c>
      <c r="CP2154" s="198">
        <v>-1.3622943000000001E-3</v>
      </c>
      <c r="CQ2154" s="197">
        <v>-6.5164206999999998E-12</v>
      </c>
      <c r="CR2154" s="197">
        <v>-7.8919896999999999E-10</v>
      </c>
      <c r="CS2154" s="198">
        <v>-1.5972641E-4</v>
      </c>
      <c r="CT2154" s="198">
        <v>-1.0784637E-3</v>
      </c>
      <c r="CU2154" s="198">
        <v>0</v>
      </c>
      <c r="CV2154" s="198">
        <v>3.9238888999999999E-4</v>
      </c>
    </row>
    <row r="2155" spans="1:100" ht="14.4">
      <c r="A2155" t="s">
        <v>996</v>
      </c>
      <c r="B2155" s="85" t="s">
        <v>947</v>
      </c>
      <c r="C2155" s="113" t="str">
        <f t="shared" si="873"/>
        <v>F.070.01.102</v>
      </c>
      <c r="D2155" s="9" t="s">
        <v>124</v>
      </c>
      <c r="E2155" s="112" t="s">
        <v>362</v>
      </c>
      <c r="F2155" s="115" t="str">
        <f t="shared" si="874"/>
        <v>EVA (Ethylene vinyl acetate) waste incineration with electricity</v>
      </c>
      <c r="G2155" s="143">
        <f t="shared" si="858"/>
        <v>0.64456540666666662</v>
      </c>
      <c r="I2155" s="118">
        <f t="shared" si="859"/>
        <v>0.10097737373743999</v>
      </c>
      <c r="K2155" s="161">
        <f t="shared" si="860"/>
        <v>1.0531022163600001E-2</v>
      </c>
      <c r="L2155" s="161">
        <f t="shared" si="861"/>
        <v>-6.2133876414599996E-3</v>
      </c>
      <c r="M2155" s="162">
        <f t="shared" si="862"/>
        <v>-2.50717847E-5</v>
      </c>
      <c r="N2155" s="161">
        <v>9.6684810999999996E-2</v>
      </c>
      <c r="O2155" s="132">
        <v>-1.9001423999999999E-2</v>
      </c>
      <c r="P2155" s="132">
        <v>1.2939374E-2</v>
      </c>
      <c r="Q2155" s="132">
        <v>1.0812464000000001E-2</v>
      </c>
      <c r="R2155" s="132">
        <v>-2.5834471000000001E-4</v>
      </c>
      <c r="S2155" s="164">
        <v>-4.9849754000000003E-6</v>
      </c>
      <c r="T2155" s="164">
        <v>-1.8112150999999998E-5</v>
      </c>
      <c r="U2155" s="132">
        <v>-1.5122137999999999E-4</v>
      </c>
      <c r="V2155" s="164">
        <v>-4.1283226999999997E-6</v>
      </c>
      <c r="W2155" s="132">
        <v>0</v>
      </c>
      <c r="X2155" s="164">
        <v>-2.0943462E-5</v>
      </c>
      <c r="Y2155" s="164">
        <v>-1.1626146E-7</v>
      </c>
      <c r="Z2155" s="132">
        <v>0</v>
      </c>
      <c r="AA2155" s="132">
        <v>0</v>
      </c>
      <c r="AC2155" s="118">
        <f t="shared" si="863"/>
        <v>9.6684810999999996E-2</v>
      </c>
      <c r="AD2155" s="118">
        <f t="shared" si="864"/>
        <v>4.3177507836000013E-3</v>
      </c>
      <c r="AE2155" s="118">
        <f t="shared" si="865"/>
        <v>-6.2132713799999996E-3</v>
      </c>
      <c r="AF2155" s="118">
        <f t="shared" si="866"/>
        <v>-6.2133876414600005E-3</v>
      </c>
      <c r="AG2155" s="118">
        <f t="shared" si="867"/>
        <v>-2.50717847E-5</v>
      </c>
      <c r="AI2155" s="69">
        <v>-22.119402000000001</v>
      </c>
      <c r="AJ2155" s="69">
        <v>-22.115465</v>
      </c>
      <c r="AK2155" s="69">
        <v>-2.6016722999999999E-3</v>
      </c>
      <c r="AL2155" s="69">
        <v>0</v>
      </c>
      <c r="AM2155" s="69">
        <v>0</v>
      </c>
      <c r="AN2155" s="69">
        <v>-6.2483988999999999E-4</v>
      </c>
      <c r="AO2155" s="69">
        <v>-7.0992172999999998E-4</v>
      </c>
      <c r="AQ2155" s="116">
        <v>5.5874015999999999E-3</v>
      </c>
      <c r="AR2155" s="116">
        <v>6.3592935999999996E-3</v>
      </c>
      <c r="AS2155" s="116">
        <v>4.8278440999999998E-4</v>
      </c>
      <c r="AT2155" s="116">
        <v>-1.2546765000000001E-3</v>
      </c>
      <c r="AU2155" s="150">
        <f t="shared" si="868"/>
        <v>3.812526173851E-7</v>
      </c>
      <c r="AV2155" s="150">
        <f t="shared" si="869"/>
        <v>1.7854452892563001E-9</v>
      </c>
      <c r="AW2155" s="163">
        <f t="shared" si="870"/>
        <v>-0.17572499635928002</v>
      </c>
      <c r="AX2155" s="196">
        <v>5.9770091000000003E-7</v>
      </c>
      <c r="AY2155" s="196">
        <v>1.8033900999999999E-9</v>
      </c>
      <c r="AZ2155" s="196">
        <v>4.9271944999999998E-14</v>
      </c>
      <c r="BA2155" s="108">
        <v>0</v>
      </c>
      <c r="BB2155" s="108">
        <v>0</v>
      </c>
      <c r="BC2155" s="196">
        <v>1.7022417E-9</v>
      </c>
      <c r="BD2155" s="196">
        <v>-2.1812341999999999E-7</v>
      </c>
      <c r="BE2155" s="196">
        <v>2.3952783E-10</v>
      </c>
      <c r="BF2155" s="196">
        <v>-2.5751097999999999E-10</v>
      </c>
      <c r="BG2155" s="108">
        <v>0</v>
      </c>
      <c r="BH2155" s="108">
        <v>0</v>
      </c>
      <c r="BI2155" s="196">
        <v>-9.8453558000000003E-15</v>
      </c>
      <c r="BJ2155" s="196">
        <v>-9.0803788000000005E-16</v>
      </c>
      <c r="BK2155" s="196">
        <v>-1.7929502000000001E-16</v>
      </c>
      <c r="BL2155" s="196">
        <v>-1.0850408999999999E-12</v>
      </c>
      <c r="BM2155" s="196">
        <v>-2.6029274000000001E-11</v>
      </c>
      <c r="BN2155" s="108">
        <v>0</v>
      </c>
      <c r="BO2155" s="196">
        <v>-3.4635928000000002E-7</v>
      </c>
      <c r="BP2155" s="108">
        <v>-0.17572465000000001</v>
      </c>
      <c r="BQ2155" s="108">
        <v>0</v>
      </c>
      <c r="BR2155" s="108">
        <v>0</v>
      </c>
      <c r="BS2155" s="108">
        <v>0</v>
      </c>
      <c r="BU2155" s="172">
        <v>-6.1964663E-6</v>
      </c>
      <c r="BV2155" s="172">
        <v>-1.2081466999999999E-6</v>
      </c>
      <c r="BW2155" s="172">
        <v>1.7972194000000001E-5</v>
      </c>
      <c r="BX2155" s="172">
        <v>-1.8083439999999999E-8</v>
      </c>
      <c r="BY2155" s="172">
        <v>-2.0581527E-6</v>
      </c>
      <c r="BZ2155" s="172">
        <v>1.1153459E-6</v>
      </c>
      <c r="CA2155" s="69">
        <v>0</v>
      </c>
      <c r="CB2155" s="172">
        <v>1.6928549999999999E-6</v>
      </c>
      <c r="CC2155" s="172">
        <v>-7.6912450999999996E-9</v>
      </c>
      <c r="CD2155" s="172">
        <v>-1.8295447E-8</v>
      </c>
      <c r="CE2155" s="69">
        <v>0</v>
      </c>
      <c r="CF2155" s="69">
        <v>0</v>
      </c>
      <c r="CG2155" s="69">
        <v>0</v>
      </c>
      <c r="CH2155" s="172">
        <v>1.8869688999999999E-6</v>
      </c>
      <c r="CI2155" s="172">
        <v>-2.5553460999999999E-5</v>
      </c>
      <c r="CJ2155" s="172">
        <v>-5.8123947999999997E-17</v>
      </c>
      <c r="CK2155" s="69">
        <v>0</v>
      </c>
      <c r="CM2155" s="198">
        <v>0</v>
      </c>
      <c r="CN2155" s="198">
        <v>0.64494618999999997</v>
      </c>
      <c r="CO2155" s="198">
        <v>3.1891224000000003E-2</v>
      </c>
      <c r="CP2155" s="198">
        <v>-5.7079080999999996E-4</v>
      </c>
      <c r="CQ2155" s="197">
        <v>-4.5964273999999997E-12</v>
      </c>
      <c r="CR2155" s="197">
        <v>-5.5666996999999997E-10</v>
      </c>
      <c r="CS2155" s="198">
        <v>-1.0863971E-4</v>
      </c>
      <c r="CT2155" s="198">
        <v>-7.6070593000000005E-4</v>
      </c>
      <c r="CU2155" s="198">
        <v>0</v>
      </c>
      <c r="CV2155" s="198">
        <v>3.9223786000000001E-4</v>
      </c>
    </row>
    <row r="2156" spans="1:100" ht="14.4">
      <c r="A2156" t="s">
        <v>997</v>
      </c>
      <c r="B2156" s="85" t="s">
        <v>947</v>
      </c>
      <c r="C2156" s="113" t="str">
        <f t="shared" si="873"/>
        <v>F.070.01.103</v>
      </c>
      <c r="D2156" s="9" t="s">
        <v>124</v>
      </c>
      <c r="E2156" s="112" t="s">
        <v>362</v>
      </c>
      <c r="F2156" s="115" t="str">
        <f t="shared" si="874"/>
        <v>IR (Polyisoprene rubber) waste incineration with electricity</v>
      </c>
      <c r="G2156" s="143">
        <f t="shared" si="858"/>
        <v>0.90683766666666665</v>
      </c>
      <c r="I2156" s="118">
        <f t="shared" si="859"/>
        <v>0.13171855041691999</v>
      </c>
      <c r="K2156" s="161">
        <f t="shared" si="860"/>
        <v>9.9680821405999983E-3</v>
      </c>
      <c r="L2156" s="161">
        <f t="shared" si="861"/>
        <v>-1.4240267472380001E-2</v>
      </c>
      <c r="M2156" s="162">
        <f t="shared" si="862"/>
        <v>-3.49142513E-5</v>
      </c>
      <c r="N2156" s="161">
        <v>0.13602565</v>
      </c>
      <c r="O2156" s="132">
        <v>-2.6460839999999999E-2</v>
      </c>
      <c r="P2156" s="132">
        <v>1.2431321E-2</v>
      </c>
      <c r="Q2156" s="132">
        <v>1.0360009999999999E-2</v>
      </c>
      <c r="R2156" s="132">
        <v>-3.5976345999999998E-4</v>
      </c>
      <c r="S2156" s="164">
        <v>-6.9419343999999998E-6</v>
      </c>
      <c r="T2156" s="164">
        <v>-2.5222464999999999E-5</v>
      </c>
      <c r="U2156" s="132">
        <v>-2.1058656999999999E-4</v>
      </c>
      <c r="V2156" s="164">
        <v>-5.7489842999999997E-6</v>
      </c>
      <c r="W2156" s="132">
        <v>0</v>
      </c>
      <c r="X2156" s="164">
        <v>-2.9165267E-5</v>
      </c>
      <c r="Y2156" s="164">
        <v>-1.6190237999999999E-7</v>
      </c>
      <c r="Z2156" s="132">
        <v>0</v>
      </c>
      <c r="AA2156" s="132">
        <v>0</v>
      </c>
      <c r="AC2156" s="118">
        <f t="shared" si="863"/>
        <v>0.13602565</v>
      </c>
      <c r="AD2156" s="118">
        <f t="shared" si="864"/>
        <v>-4.2720234293999997E-3</v>
      </c>
      <c r="AE2156" s="118">
        <f t="shared" si="865"/>
        <v>-1.424010557E-2</v>
      </c>
      <c r="AF2156" s="118">
        <f t="shared" si="866"/>
        <v>-1.4240267472379999E-2</v>
      </c>
      <c r="AG2156" s="118">
        <f t="shared" si="867"/>
        <v>-3.49142513E-5</v>
      </c>
      <c r="AI2156" s="69">
        <v>-30.802847</v>
      </c>
      <c r="AJ2156" s="69">
        <v>-30.797364999999999</v>
      </c>
      <c r="AK2156" s="69">
        <v>-3.6230145000000001E-3</v>
      </c>
      <c r="AL2156" s="69">
        <v>0</v>
      </c>
      <c r="AM2156" s="69">
        <v>0</v>
      </c>
      <c r="AN2156" s="69">
        <v>-8.7013417999999999E-4</v>
      </c>
      <c r="AO2156" s="69">
        <v>-9.8861672000000005E-4</v>
      </c>
      <c r="AQ2156" s="116">
        <v>6.9906342999999996E-3</v>
      </c>
      <c r="AR2156" s="116">
        <v>8.1011638999999996E-3</v>
      </c>
      <c r="AS2156" s="116">
        <v>6.3669696000000003E-4</v>
      </c>
      <c r="AT2156" s="116">
        <v>-1.7472265999999999E-3</v>
      </c>
      <c r="AU2156" s="150">
        <f t="shared" si="868"/>
        <v>4.8568128687899992E-7</v>
      </c>
      <c r="AV2156" s="150">
        <f t="shared" si="869"/>
        <v>2.3546485465762803E-9</v>
      </c>
      <c r="AW2156" s="163">
        <f t="shared" si="870"/>
        <v>-0.24470961233003999</v>
      </c>
      <c r="AX2156" s="196">
        <v>8.4091061999999995E-7</v>
      </c>
      <c r="AY2156" s="196">
        <v>2.5372056E-9</v>
      </c>
      <c r="AZ2156" s="196">
        <v>6.9321126000000001E-14</v>
      </c>
      <c r="BA2156" s="108">
        <v>0</v>
      </c>
      <c r="BB2156" s="108">
        <v>0</v>
      </c>
      <c r="BC2156" s="196">
        <v>1.6720655E-9</v>
      </c>
      <c r="BD2156" s="196">
        <v>-3.5686364E-7</v>
      </c>
      <c r="BE2156" s="196">
        <v>2.3455175000000002E-10</v>
      </c>
      <c r="BF2156" s="196">
        <v>-4.1716289999999998E-10</v>
      </c>
      <c r="BG2156" s="108">
        <v>0</v>
      </c>
      <c r="BH2156" s="108">
        <v>0</v>
      </c>
      <c r="BI2156" s="196">
        <v>-1.3710361E-14</v>
      </c>
      <c r="BJ2156" s="196">
        <v>-1.2645076E-15</v>
      </c>
      <c r="BK2156" s="196">
        <v>-2.4968111999999999E-16</v>
      </c>
      <c r="BL2156" s="196">
        <v>-1.510997E-12</v>
      </c>
      <c r="BM2156" s="196">
        <v>-3.6247624000000003E-11</v>
      </c>
      <c r="BN2156" s="108">
        <v>0</v>
      </c>
      <c r="BO2156" s="196">
        <v>-4.8233004000000004E-7</v>
      </c>
      <c r="BP2156" s="108">
        <v>-0.24470913</v>
      </c>
      <c r="BQ2156" s="108">
        <v>0</v>
      </c>
      <c r="BR2156" s="108">
        <v>0</v>
      </c>
      <c r="BS2156" s="108">
        <v>0</v>
      </c>
      <c r="BU2156" s="172">
        <v>-1.1226323000000001E-5</v>
      </c>
      <c r="BV2156" s="172">
        <v>-2.3161056000000001E-6</v>
      </c>
      <c r="BW2156" s="172">
        <v>2.5285039999999999E-5</v>
      </c>
      <c r="BX2156" s="172">
        <v>-2.5182482000000002E-8</v>
      </c>
      <c r="BY2156" s="172">
        <v>-3.0509337000000002E-6</v>
      </c>
      <c r="BZ2156" s="172">
        <v>1.1010497999999999E-6</v>
      </c>
      <c r="CA2156" s="69">
        <v>0</v>
      </c>
      <c r="CB2156" s="172">
        <v>1.6711566000000001E-6</v>
      </c>
      <c r="CC2156" s="172">
        <v>-1.0710608E-8</v>
      </c>
      <c r="CD2156" s="172">
        <v>-2.5477717000000001E-8</v>
      </c>
      <c r="CE2156" s="69">
        <v>0</v>
      </c>
      <c r="CF2156" s="69">
        <v>0</v>
      </c>
      <c r="CG2156" s="69">
        <v>0</v>
      </c>
      <c r="CH2156" s="172">
        <v>1.7298595E-6</v>
      </c>
      <c r="CI2156" s="172">
        <v>-3.5585018999999998E-5</v>
      </c>
      <c r="CJ2156" s="172">
        <v>-8.0941749E-17</v>
      </c>
      <c r="CK2156" s="69">
        <v>0</v>
      </c>
      <c r="CM2156" s="198">
        <v>0</v>
      </c>
      <c r="CN2156" s="198">
        <v>0.90736791999999999</v>
      </c>
      <c r="CO2156" s="198">
        <v>3.1481991000000001E-2</v>
      </c>
      <c r="CP2156" s="198">
        <v>-1.3321190000000001E-3</v>
      </c>
      <c r="CQ2156" s="197">
        <v>-6.4008534000000001E-12</v>
      </c>
      <c r="CR2156" s="197">
        <v>-7.7520268999999996E-10</v>
      </c>
      <c r="CS2156" s="198">
        <v>-1.5683162999999999E-4</v>
      </c>
      <c r="CT2156" s="198">
        <v>-1.0593372999999999E-3</v>
      </c>
      <c r="CU2156" s="198">
        <v>0</v>
      </c>
      <c r="CV2156" s="198">
        <v>3.8721029000000001E-4</v>
      </c>
    </row>
    <row r="2157" spans="1:100" ht="14.4">
      <c r="A2157" t="s">
        <v>998</v>
      </c>
      <c r="B2157" s="85" t="s">
        <v>947</v>
      </c>
      <c r="C2157" s="113" t="str">
        <f t="shared" si="873"/>
        <v>F.070.01.104</v>
      </c>
      <c r="D2157" s="9" t="s">
        <v>124</v>
      </c>
      <c r="E2157" s="112" t="s">
        <v>362</v>
      </c>
      <c r="F2157" s="115" t="str">
        <f t="shared" si="874"/>
        <v>Natural rubber waste incineration with electricity</v>
      </c>
      <c r="G2157" s="143">
        <f t="shared" si="858"/>
        <v>-2.1905110666666667</v>
      </c>
      <c r="I2157" s="118">
        <f t="shared" si="859"/>
        <v>-0.33040829181495002</v>
      </c>
      <c r="K2157" s="161">
        <f t="shared" si="860"/>
        <v>1.0368915906699999E-2</v>
      </c>
      <c r="L2157" s="161">
        <f t="shared" si="861"/>
        <v>-1.2167768153549998E-2</v>
      </c>
      <c r="M2157" s="162">
        <f t="shared" si="862"/>
        <v>-3.2779568100000005E-5</v>
      </c>
      <c r="N2157" s="161">
        <v>-0.32857666000000002</v>
      </c>
      <c r="O2157" s="132">
        <v>-2.4843003999999998E-2</v>
      </c>
      <c r="P2157" s="132">
        <v>1.2873099000000001E-2</v>
      </c>
      <c r="Q2157" s="132">
        <v>1.0736881E-2</v>
      </c>
      <c r="R2157" s="132">
        <v>-3.3776725000000002E-4</v>
      </c>
      <c r="S2157" s="164">
        <v>-6.5174993000000003E-6</v>
      </c>
      <c r="T2157" s="164">
        <v>-2.3680344000000001E-5</v>
      </c>
      <c r="U2157" s="132">
        <v>-1.9771114999999999E-4</v>
      </c>
      <c r="V2157" s="164">
        <v>-5.3974870999999998E-6</v>
      </c>
      <c r="W2157" s="132">
        <v>0</v>
      </c>
      <c r="X2157" s="164">
        <v>-2.7382081000000001E-5</v>
      </c>
      <c r="Y2157" s="164">
        <v>-1.5200355E-7</v>
      </c>
      <c r="Z2157" s="132">
        <v>0</v>
      </c>
      <c r="AA2157" s="132">
        <v>0</v>
      </c>
      <c r="AC2157" s="118">
        <f t="shared" si="863"/>
        <v>-0.32857666000000002</v>
      </c>
      <c r="AD2157" s="118">
        <f t="shared" si="864"/>
        <v>-1.7987002432999974E-3</v>
      </c>
      <c r="AE2157" s="118">
        <f t="shared" si="865"/>
        <v>-1.2167616149999998E-2</v>
      </c>
      <c r="AF2157" s="118">
        <f t="shared" si="866"/>
        <v>-1.2167768153549998E-2</v>
      </c>
      <c r="AG2157" s="118">
        <f t="shared" si="867"/>
        <v>-3.2779568100000005E-5</v>
      </c>
      <c r="AI2157" s="69">
        <v>-28.919537999999999</v>
      </c>
      <c r="AJ2157" s="69">
        <v>-28.914390999999998</v>
      </c>
      <c r="AK2157" s="69">
        <v>-3.4015006999999998E-3</v>
      </c>
      <c r="AL2157" s="69">
        <v>0</v>
      </c>
      <c r="AM2157" s="69">
        <v>0</v>
      </c>
      <c r="AN2157" s="69">
        <v>-8.1693352000000003E-4</v>
      </c>
      <c r="AO2157" s="69">
        <v>-9.2817194999999999E-4</v>
      </c>
      <c r="AQ2157" s="116">
        <v>-4.2623466999999998E-2</v>
      </c>
      <c r="AR2157" s="116">
        <v>-3.9286849999999998E-2</v>
      </c>
      <c r="AS2157" s="116">
        <v>-1.6962163000000001E-3</v>
      </c>
      <c r="AT2157" s="116">
        <v>-1.6403998999999999E-3</v>
      </c>
      <c r="AU2157" s="150">
        <f t="shared" si="868"/>
        <v>-2.3553267830304999E-6</v>
      </c>
      <c r="AV2157" s="150">
        <f t="shared" si="869"/>
        <v>-6.2729893565791316E-9</v>
      </c>
      <c r="AW2157" s="163">
        <f t="shared" si="870"/>
        <v>-0.22974788284002001</v>
      </c>
      <c r="AX2157" s="196">
        <v>-2.0333901999999999E-6</v>
      </c>
      <c r="AY2157" s="196">
        <v>-6.1352522000000002E-9</v>
      </c>
      <c r="AZ2157" s="196">
        <v>-1.6762287E-13</v>
      </c>
      <c r="BA2157" s="108">
        <v>0</v>
      </c>
      <c r="BB2157" s="108">
        <v>0</v>
      </c>
      <c r="BC2157" s="196">
        <v>1.720057E-9</v>
      </c>
      <c r="BD2157" s="196">
        <v>-3.2362119000000001E-7</v>
      </c>
      <c r="BE2157" s="196">
        <v>2.4150640000000002E-10</v>
      </c>
      <c r="BF2157" s="196">
        <v>-3.7906164E-10</v>
      </c>
      <c r="BG2157" s="108">
        <v>0</v>
      </c>
      <c r="BH2157" s="108">
        <v>0</v>
      </c>
      <c r="BI2157" s="196">
        <v>-1.2872099E-14</v>
      </c>
      <c r="BJ2157" s="196">
        <v>-1.1871947E-15</v>
      </c>
      <c r="BK2157" s="196">
        <v>-2.3441543000000001E-16</v>
      </c>
      <c r="BL2157" s="196">
        <v>-1.4186135E-12</v>
      </c>
      <c r="BM2157" s="196">
        <v>-3.4031417000000002E-11</v>
      </c>
      <c r="BN2157" s="108">
        <v>0</v>
      </c>
      <c r="BO2157" s="196">
        <v>-4.5284001999999999E-7</v>
      </c>
      <c r="BP2157" s="108">
        <v>-0.22974743</v>
      </c>
      <c r="BQ2157" s="108">
        <v>0</v>
      </c>
      <c r="BR2157" s="108">
        <v>0</v>
      </c>
      <c r="BS2157" s="108">
        <v>0</v>
      </c>
      <c r="BU2157" s="172">
        <v>-9.4742266000000003E-5</v>
      </c>
      <c r="BV2157" s="172">
        <v>-2.0382018E-6</v>
      </c>
      <c r="BW2157" s="172">
        <v>-6.1077260000000003E-5</v>
      </c>
      <c r="BX2157" s="172">
        <v>-2.3642806E-8</v>
      </c>
      <c r="BY2157" s="172">
        <v>-2.8246473000000001E-6</v>
      </c>
      <c r="BZ2157" s="172">
        <v>1.1309822000000001E-6</v>
      </c>
      <c r="CA2157" s="69">
        <v>0</v>
      </c>
      <c r="CB2157" s="172">
        <v>1.7165875999999999E-6</v>
      </c>
      <c r="CC2157" s="172">
        <v>-1.0055754E-8</v>
      </c>
      <c r="CD2157" s="172">
        <v>-2.3919989999999999E-8</v>
      </c>
      <c r="CE2157" s="69">
        <v>0</v>
      </c>
      <c r="CF2157" s="69">
        <v>0</v>
      </c>
      <c r="CG2157" s="69">
        <v>0</v>
      </c>
      <c r="CH2157" s="172">
        <v>1.817217E-6</v>
      </c>
      <c r="CI2157" s="172">
        <v>-3.3409325000000001E-5</v>
      </c>
      <c r="CJ2157" s="172">
        <v>-7.5992909999999997E-17</v>
      </c>
      <c r="CK2157" s="69">
        <v>0</v>
      </c>
      <c r="CM2157" s="198">
        <v>0</v>
      </c>
      <c r="CN2157" s="198">
        <v>-2.1900132000000001</v>
      </c>
      <c r="CO2157" s="198">
        <v>3.2337981000000002E-2</v>
      </c>
      <c r="CP2157" s="198">
        <v>-1.1351162000000001E-3</v>
      </c>
      <c r="CQ2157" s="197">
        <v>-6.0095004999999997E-12</v>
      </c>
      <c r="CR2157" s="197">
        <v>-7.2780622000000001E-10</v>
      </c>
      <c r="CS2157" s="198">
        <v>-1.4605058000000001E-4</v>
      </c>
      <c r="CT2157" s="198">
        <v>-9.9456867000000007E-4</v>
      </c>
      <c r="CU2157" s="198">
        <v>0</v>
      </c>
      <c r="CV2157" s="198">
        <v>3.9773675000000003E-4</v>
      </c>
    </row>
    <row r="2158" spans="1:100" ht="14.4">
      <c r="A2158" t="s">
        <v>1957</v>
      </c>
      <c r="B2158" s="85" t="s">
        <v>947</v>
      </c>
      <c r="C2158" s="113" t="str">
        <f t="shared" si="873"/>
        <v>F.070.01.105</v>
      </c>
      <c r="D2158" s="9" t="s">
        <v>124</v>
      </c>
      <c r="E2158" s="112" t="s">
        <v>362</v>
      </c>
      <c r="F2158" s="115" t="str">
        <f t="shared" si="874"/>
        <v>Polychloroprene (Neoprene  CR) waste incineration with electricity</v>
      </c>
      <c r="G2158" s="143">
        <f t="shared" si="858"/>
        <v>0.69464973333333335</v>
      </c>
      <c r="I2158" s="118">
        <f t="shared" si="859"/>
        <v>0.61674995177388603</v>
      </c>
      <c r="K2158" s="161">
        <f t="shared" si="860"/>
        <v>6.3521412231799995E-2</v>
      </c>
      <c r="L2158" s="161">
        <f t="shared" si="861"/>
        <v>0.44905046361328599</v>
      </c>
      <c r="M2158" s="162">
        <f t="shared" si="862"/>
        <v>-1.93840712E-5</v>
      </c>
      <c r="N2158" s="161">
        <v>0.10419746000000001</v>
      </c>
      <c r="O2158" s="132">
        <v>-1.4690814999999999E-2</v>
      </c>
      <c r="P2158" s="132">
        <v>3.7783784999999999E-3</v>
      </c>
      <c r="Q2158" s="132">
        <v>3.1262096999999998E-3</v>
      </c>
      <c r="R2158" s="132">
        <v>-1.9973737E-4</v>
      </c>
      <c r="S2158" s="164">
        <v>-3.8540982000000003E-6</v>
      </c>
      <c r="T2158" s="132">
        <v>6.0598793999999997E-2</v>
      </c>
      <c r="U2158" s="132">
        <v>0.45996299000000002</v>
      </c>
      <c r="V2158" s="164">
        <v>-3.1917832000000001E-6</v>
      </c>
      <c r="W2158" s="132">
        <v>0</v>
      </c>
      <c r="X2158" s="164">
        <v>-1.6192288000000001E-5</v>
      </c>
      <c r="Y2158" s="164">
        <v>-8.9886713999999998E-8</v>
      </c>
      <c r="Z2158" s="132">
        <v>0</v>
      </c>
      <c r="AA2158" s="132">
        <v>0</v>
      </c>
      <c r="AC2158" s="118">
        <f t="shared" si="863"/>
        <v>0.10419746000000001</v>
      </c>
      <c r="AD2158" s="118">
        <f t="shared" si="864"/>
        <v>0.51257196573179997</v>
      </c>
      <c r="AE2158" s="118">
        <f t="shared" si="865"/>
        <v>0.4490505535</v>
      </c>
      <c r="AF2158" s="118">
        <f t="shared" si="866"/>
        <v>0.44905046361328604</v>
      </c>
      <c r="AG2158" s="118">
        <f t="shared" si="867"/>
        <v>-1.93840712E-5</v>
      </c>
      <c r="AI2158" s="69">
        <v>-17.101457</v>
      </c>
      <c r="AJ2158" s="69">
        <v>-17.098413999999998</v>
      </c>
      <c r="AK2158" s="69">
        <v>-2.0114643999999998E-3</v>
      </c>
      <c r="AL2158" s="69">
        <v>0</v>
      </c>
      <c r="AM2158" s="69">
        <v>0</v>
      </c>
      <c r="AN2158" s="69">
        <v>-4.8309049999999999E-4</v>
      </c>
      <c r="AO2158" s="69">
        <v>-5.4887090999999996E-4</v>
      </c>
      <c r="AQ2158" s="116">
        <v>6.4596766000000003E-3</v>
      </c>
      <c r="AR2158" s="116">
        <v>6.9552968999999996E-3</v>
      </c>
      <c r="AS2158" s="116">
        <v>4.7442383000000001E-4</v>
      </c>
      <c r="AT2158" s="116">
        <v>-9.7004416E-4</v>
      </c>
      <c r="AU2158" s="150">
        <f t="shared" si="868"/>
        <v>4.1698422834038003E-7</v>
      </c>
      <c r="AV2158" s="150">
        <f t="shared" si="869"/>
        <v>1.7545260153278304E-9</v>
      </c>
      <c r="AW2158" s="163">
        <f t="shared" si="870"/>
        <v>-0.1358605277852</v>
      </c>
      <c r="AX2158" s="196">
        <v>6.4428254E-7</v>
      </c>
      <c r="AY2158" s="196">
        <v>1.9439422000000001E-9</v>
      </c>
      <c r="AZ2158" s="196">
        <v>5.3111858E-14</v>
      </c>
      <c r="BA2158" s="108">
        <v>0</v>
      </c>
      <c r="BB2158" s="108">
        <v>0</v>
      </c>
      <c r="BC2158" s="196">
        <v>5.3791157999999996E-10</v>
      </c>
      <c r="BD2158" s="196">
        <v>-2.2781526E-7</v>
      </c>
      <c r="BE2158" s="196">
        <v>7.4878015999999996E-11</v>
      </c>
      <c r="BF2158" s="196">
        <v>-2.6433885999999998E-10</v>
      </c>
      <c r="BG2158" s="108">
        <v>0</v>
      </c>
      <c r="BH2158" s="108">
        <v>0</v>
      </c>
      <c r="BI2158" s="196">
        <v>-7.6118665000000002E-15</v>
      </c>
      <c r="BJ2158" s="196">
        <v>-7.0204300000000002E-16</v>
      </c>
      <c r="BK2158" s="196">
        <v>-1.3862067E-16</v>
      </c>
      <c r="BL2158" s="196">
        <v>-8.3889161999999996E-13</v>
      </c>
      <c r="BM2158" s="196">
        <v>-2.0124348E-11</v>
      </c>
      <c r="BN2158" s="108">
        <v>0</v>
      </c>
      <c r="BO2158" s="196">
        <v>-2.677852E-7</v>
      </c>
      <c r="BP2158" s="108">
        <v>-0.13586026000000001</v>
      </c>
      <c r="BQ2158" s="108">
        <v>0</v>
      </c>
      <c r="BR2158" s="108">
        <v>0</v>
      </c>
      <c r="BS2158" s="108">
        <v>0</v>
      </c>
      <c r="BU2158" s="172">
        <v>9.1502276000000001E-5</v>
      </c>
      <c r="BV2158" s="172">
        <v>-1.6400892E-6</v>
      </c>
      <c r="BW2158" s="172">
        <v>1.9368677E-5</v>
      </c>
      <c r="BX2158" s="172">
        <v>5.3878300000000002E-5</v>
      </c>
      <c r="BY2158" s="172">
        <v>-1.7971541000000001E-6</v>
      </c>
      <c r="BZ2158" s="172">
        <v>3.5855254999999998E-7</v>
      </c>
      <c r="CA2158" s="69">
        <v>0</v>
      </c>
      <c r="CB2158" s="172">
        <v>5.4420561000000004E-7</v>
      </c>
      <c r="CC2158" s="172">
        <v>-5.9464312000000001E-9</v>
      </c>
      <c r="CD2158" s="172">
        <v>4.0093694999999998E-5</v>
      </c>
      <c r="CE2158" s="69">
        <v>0</v>
      </c>
      <c r="CF2158" s="69">
        <v>0</v>
      </c>
      <c r="CG2158" s="69">
        <v>0</v>
      </c>
      <c r="CH2158" s="172">
        <v>4.5850958999999999E-7</v>
      </c>
      <c r="CI2158" s="172">
        <v>-1.9756476000000001E-5</v>
      </c>
      <c r="CJ2158" s="172">
        <v>-4.4938114999999997E-17</v>
      </c>
      <c r="CK2158" s="69">
        <v>0</v>
      </c>
      <c r="CM2158" s="198">
        <v>0</v>
      </c>
      <c r="CN2158" s="198">
        <v>0.69494411</v>
      </c>
      <c r="CO2158" s="198">
        <v>1.0251622E-2</v>
      </c>
      <c r="CP2158" s="198">
        <v>-1.0398908E-3</v>
      </c>
      <c r="CQ2158" s="197">
        <v>-3.553695E-12</v>
      </c>
      <c r="CR2158" s="197">
        <v>-4.3038541000000003E-10</v>
      </c>
      <c r="CS2158" s="197">
        <v>-9.0169922999999995E-5</v>
      </c>
      <c r="CT2158" s="198">
        <v>-5.8813436E-4</v>
      </c>
      <c r="CU2158" s="198">
        <v>0</v>
      </c>
      <c r="CV2158" s="198">
        <v>1.2609352000000001E-4</v>
      </c>
    </row>
    <row r="2159" spans="1:100" ht="14.4">
      <c r="A2159" t="s">
        <v>999</v>
      </c>
      <c r="B2159" s="85" t="s">
        <v>947</v>
      </c>
      <c r="C2159" s="113" t="str">
        <f t="shared" si="873"/>
        <v>F.070.01.106</v>
      </c>
      <c r="D2159" s="9" t="s">
        <v>124</v>
      </c>
      <c r="E2159" s="112" t="s">
        <v>362</v>
      </c>
      <c r="F2159" s="115" t="str">
        <f t="shared" si="874"/>
        <v>PU (Polyurethane) waste incineration with electricity</v>
      </c>
      <c r="G2159" s="143">
        <f t="shared" si="858"/>
        <v>1.0260541333333335</v>
      </c>
      <c r="I2159" s="118">
        <f t="shared" si="859"/>
        <v>0.14915381469477001</v>
      </c>
      <c r="K2159" s="161">
        <f t="shared" si="860"/>
        <v>6.3405037531999997E-3</v>
      </c>
      <c r="L2159" s="161">
        <f t="shared" si="861"/>
        <v>-1.1069909194230001E-2</v>
      </c>
      <c r="M2159" s="162">
        <f t="shared" si="862"/>
        <v>-2.48998642E-5</v>
      </c>
      <c r="N2159" s="161">
        <v>0.15390812000000001</v>
      </c>
      <c r="O2159" s="132">
        <v>-1.8871128000000001E-2</v>
      </c>
      <c r="P2159" s="132">
        <v>7.9515187000000001E-3</v>
      </c>
      <c r="Q2159" s="132">
        <v>6.6200156999999997E-3</v>
      </c>
      <c r="R2159" s="132">
        <v>-2.5657320000000003E-4</v>
      </c>
      <c r="S2159" s="164">
        <v>-4.9507928000000002E-6</v>
      </c>
      <c r="T2159" s="164">
        <v>-1.7987953999999999E-5</v>
      </c>
      <c r="U2159" s="132">
        <v>-1.5018443E-4</v>
      </c>
      <c r="V2159" s="164">
        <v>-4.1000142000000004E-6</v>
      </c>
      <c r="W2159" s="132">
        <v>0</v>
      </c>
      <c r="X2159" s="164">
        <v>-2.079985E-5</v>
      </c>
      <c r="Y2159" s="164">
        <v>-1.1546422999999999E-7</v>
      </c>
      <c r="Z2159" s="132">
        <v>0</v>
      </c>
      <c r="AA2159" s="132">
        <v>0</v>
      </c>
      <c r="AC2159" s="118">
        <f t="shared" si="863"/>
        <v>0.15390812000000001</v>
      </c>
      <c r="AD2159" s="118">
        <f t="shared" si="864"/>
        <v>-4.7292899768000014E-3</v>
      </c>
      <c r="AE2159" s="118">
        <f t="shared" si="865"/>
        <v>-1.1069793730000001E-2</v>
      </c>
      <c r="AF2159" s="118">
        <f t="shared" si="866"/>
        <v>-1.1069909194230001E-2</v>
      </c>
      <c r="AG2159" s="118">
        <f t="shared" si="867"/>
        <v>-2.48998642E-5</v>
      </c>
      <c r="AI2159" s="69">
        <v>-21.967725999999999</v>
      </c>
      <c r="AJ2159" s="69">
        <v>-21.963816000000001</v>
      </c>
      <c r="AK2159" s="69">
        <v>-2.5838323E-3</v>
      </c>
      <c r="AL2159" s="69">
        <v>0</v>
      </c>
      <c r="AM2159" s="69">
        <v>0</v>
      </c>
      <c r="AN2159" s="69">
        <v>-6.2055526999999996E-4</v>
      </c>
      <c r="AO2159" s="69">
        <v>-7.050537E-4</v>
      </c>
      <c r="AQ2159" s="116">
        <v>1.099047E-2</v>
      </c>
      <c r="AR2159" s="116">
        <v>1.1502238999999999E-2</v>
      </c>
      <c r="AS2159" s="116">
        <v>7.3430477000000004E-4</v>
      </c>
      <c r="AT2159" s="116">
        <v>-1.2460730000000001E-3</v>
      </c>
      <c r="AU2159" s="150">
        <f t="shared" si="868"/>
        <v>6.895826483114E-7</v>
      </c>
      <c r="AV2159" s="150">
        <f t="shared" si="869"/>
        <v>2.7156241183642904E-9</v>
      </c>
      <c r="AW2159" s="163">
        <f t="shared" si="870"/>
        <v>-0.17452002398424002</v>
      </c>
      <c r="AX2159" s="196">
        <v>9.5172554000000003E-7</v>
      </c>
      <c r="AY2159" s="196">
        <v>2.871568E-9</v>
      </c>
      <c r="AZ2159" s="196">
        <v>7.8456085999999999E-14</v>
      </c>
      <c r="BA2159" s="108">
        <v>0</v>
      </c>
      <c r="BB2159" s="108">
        <v>0</v>
      </c>
      <c r="BC2159" s="196">
        <v>1.0782066999999999E-9</v>
      </c>
      <c r="BD2159" s="196">
        <v>-2.6319417E-7</v>
      </c>
      <c r="BE2159" s="196">
        <v>1.5107794000000001E-10</v>
      </c>
      <c r="BF2159" s="196">
        <v>-3.0708942000000002E-10</v>
      </c>
      <c r="BG2159" s="108">
        <v>0</v>
      </c>
      <c r="BH2159" s="108">
        <v>0</v>
      </c>
      <c r="BI2159" s="196">
        <v>-9.7778448000000003E-15</v>
      </c>
      <c r="BJ2159" s="196">
        <v>-9.0181133999999991E-16</v>
      </c>
      <c r="BK2159" s="196">
        <v>-1.7806557000000001E-16</v>
      </c>
      <c r="BL2159" s="196">
        <v>-1.0776005999999999E-12</v>
      </c>
      <c r="BM2159" s="196">
        <v>-2.5850787999999999E-11</v>
      </c>
      <c r="BN2159" s="108">
        <v>0</v>
      </c>
      <c r="BO2159" s="196">
        <v>-3.4398424000000002E-7</v>
      </c>
      <c r="BP2159" s="108">
        <v>-0.17451968000000001</v>
      </c>
      <c r="BQ2159" s="108">
        <v>0</v>
      </c>
      <c r="BR2159" s="108">
        <v>0</v>
      </c>
      <c r="BS2159" s="108">
        <v>0</v>
      </c>
      <c r="BU2159" s="172">
        <v>2.1031869999999999E-6</v>
      </c>
      <c r="BV2159" s="172">
        <v>-1.7554512999999999E-6</v>
      </c>
      <c r="BW2159" s="172">
        <v>2.8609111E-5</v>
      </c>
      <c r="BX2159" s="172">
        <v>-1.7959439E-8</v>
      </c>
      <c r="BY2159" s="172">
        <v>-2.2060752000000002E-6</v>
      </c>
      <c r="BZ2159" s="172">
        <v>7.1126578000000003E-7</v>
      </c>
      <c r="CA2159" s="69">
        <v>0</v>
      </c>
      <c r="CB2159" s="172">
        <v>1.0795484E-6</v>
      </c>
      <c r="CC2159" s="172">
        <v>-7.6385051999999992E-9</v>
      </c>
      <c r="CD2159" s="172">
        <v>-1.8169993000000001E-8</v>
      </c>
      <c r="CE2159" s="69">
        <v>0</v>
      </c>
      <c r="CF2159" s="69">
        <v>0</v>
      </c>
      <c r="CG2159" s="69">
        <v>0</v>
      </c>
      <c r="CH2159" s="172">
        <v>1.0867933E-6</v>
      </c>
      <c r="CI2159" s="172">
        <v>-2.5378237000000002E-5</v>
      </c>
      <c r="CJ2159" s="172">
        <v>-5.7725384000000001E-17</v>
      </c>
      <c r="CK2159" s="69">
        <v>0</v>
      </c>
      <c r="CM2159" s="198">
        <v>0</v>
      </c>
      <c r="CN2159" s="198">
        <v>1.0264323</v>
      </c>
      <c r="CO2159" s="198">
        <v>2.0336904999999999E-2</v>
      </c>
      <c r="CP2159" s="198">
        <v>-1.0379248E-3</v>
      </c>
      <c r="CQ2159" s="197">
        <v>-4.564909E-12</v>
      </c>
      <c r="CR2159" s="197">
        <v>-5.5285279999999997E-10</v>
      </c>
      <c r="CS2159" s="198">
        <v>-1.1275477E-4</v>
      </c>
      <c r="CT2159" s="198">
        <v>-7.5548966E-4</v>
      </c>
      <c r="CU2159" s="198">
        <v>0</v>
      </c>
      <c r="CV2159" s="198">
        <v>2.5013348999999998E-4</v>
      </c>
    </row>
    <row r="2160" spans="1:100" ht="14.4">
      <c r="A2160" t="s">
        <v>1000</v>
      </c>
      <c r="B2160" s="85" t="s">
        <v>947</v>
      </c>
      <c r="C2160" s="113" t="str">
        <f t="shared" si="873"/>
        <v>F.070.01.107</v>
      </c>
      <c r="D2160" s="9" t="s">
        <v>124</v>
      </c>
      <c r="E2160" s="112" t="s">
        <v>362</v>
      </c>
      <c r="F2160" s="115" t="str">
        <f t="shared" si="874"/>
        <v>SBR (Styrene butadiene rubber) waste incineration with electricity</v>
      </c>
      <c r="G2160" s="143">
        <f t="shared" si="858"/>
        <v>1.3226767333333334</v>
      </c>
      <c r="I2160" s="118">
        <f t="shared" si="859"/>
        <v>0.19820240771637002</v>
      </c>
      <c r="K2160" s="161">
        <f t="shared" si="860"/>
        <v>1.07912662785E-2</v>
      </c>
      <c r="L2160" s="161">
        <f t="shared" si="861"/>
        <v>-1.095853455883E-2</v>
      </c>
      <c r="M2160" s="162">
        <f t="shared" si="862"/>
        <v>-3.1834003300000004E-5</v>
      </c>
      <c r="N2160" s="161">
        <v>0.19840151</v>
      </c>
      <c r="O2160" s="132">
        <v>-2.4126379E-2</v>
      </c>
      <c r="P2160" s="132">
        <v>1.336E-2</v>
      </c>
      <c r="Q2160" s="132">
        <v>1.1148617E-2</v>
      </c>
      <c r="R2160" s="132">
        <v>-3.2802397000000001E-4</v>
      </c>
      <c r="S2160" s="164">
        <v>-6.3294945000000001E-6</v>
      </c>
      <c r="T2160" s="164">
        <v>-2.2997257E-5</v>
      </c>
      <c r="U2160" s="132">
        <v>-1.9200793999999999E-4</v>
      </c>
      <c r="V2160" s="164">
        <v>-5.2417903000000003E-6</v>
      </c>
      <c r="W2160" s="132">
        <v>0</v>
      </c>
      <c r="X2160" s="164">
        <v>-2.6592213000000002E-5</v>
      </c>
      <c r="Y2160" s="164">
        <v>-1.4761883000000001E-7</v>
      </c>
      <c r="Z2160" s="132">
        <v>0</v>
      </c>
      <c r="AA2160" s="132">
        <v>0</v>
      </c>
      <c r="AC2160" s="118">
        <f t="shared" si="863"/>
        <v>0.19840151</v>
      </c>
      <c r="AD2160" s="118">
        <f t="shared" si="864"/>
        <v>-1.671206615E-4</v>
      </c>
      <c r="AE2160" s="118">
        <f t="shared" si="865"/>
        <v>-1.095838694E-2</v>
      </c>
      <c r="AF2160" s="118">
        <f t="shared" si="866"/>
        <v>-1.095853455883E-2</v>
      </c>
      <c r="AG2160" s="118">
        <f t="shared" si="867"/>
        <v>-3.1834003300000004E-5</v>
      </c>
      <c r="AI2160" s="69">
        <v>-28.085319999999999</v>
      </c>
      <c r="AJ2160" s="69">
        <v>-28.080321999999999</v>
      </c>
      <c r="AK2160" s="69">
        <v>-3.3033805E-3</v>
      </c>
      <c r="AL2160" s="69">
        <v>0</v>
      </c>
      <c r="AM2160" s="69">
        <v>0</v>
      </c>
      <c r="AN2160" s="69">
        <v>-7.9336813000000005E-4</v>
      </c>
      <c r="AO2160" s="69">
        <v>-9.0139775999999996E-4</v>
      </c>
      <c r="AQ2160" s="116">
        <v>1.4765281999999999E-2</v>
      </c>
      <c r="AR2160" s="116">
        <v>1.5386970999999999E-2</v>
      </c>
      <c r="AS2160" s="116">
        <v>9.7139250000000002E-4</v>
      </c>
      <c r="AT2160" s="116">
        <v>-1.5930807E-3</v>
      </c>
      <c r="AU2160" s="150">
        <f t="shared" si="868"/>
        <v>9.2248023756709994E-7</v>
      </c>
      <c r="AV2160" s="150">
        <f t="shared" si="869"/>
        <v>3.5924278760088505E-9</v>
      </c>
      <c r="AW2160" s="163">
        <f t="shared" si="870"/>
        <v>-0.22312053977732998</v>
      </c>
      <c r="AX2160" s="196">
        <v>1.2268653E-6</v>
      </c>
      <c r="AY2160" s="196">
        <v>3.7017261999999998E-9</v>
      </c>
      <c r="AZ2160" s="196">
        <v>1.011374E-13</v>
      </c>
      <c r="BA2160" s="108">
        <v>0</v>
      </c>
      <c r="BB2160" s="108">
        <v>0</v>
      </c>
      <c r="BC2160" s="196">
        <v>1.777715E-9</v>
      </c>
      <c r="BD2160" s="196">
        <v>-3.0612835E-7</v>
      </c>
      <c r="BE2160" s="196">
        <v>2.4974699000000002E-10</v>
      </c>
      <c r="BF2160" s="196">
        <v>-3.5913257E-10</v>
      </c>
      <c r="BG2160" s="108">
        <v>0</v>
      </c>
      <c r="BH2160" s="108">
        <v>0</v>
      </c>
      <c r="BI2160" s="196">
        <v>-1.2500789E-14</v>
      </c>
      <c r="BJ2160" s="196">
        <v>-1.1529487E-15</v>
      </c>
      <c r="BK2160" s="196">
        <v>-2.2765344999999998E-16</v>
      </c>
      <c r="BL2160" s="196">
        <v>-1.3776919E-12</v>
      </c>
      <c r="BM2160" s="196">
        <v>-3.3049740999999997E-11</v>
      </c>
      <c r="BN2160" s="108">
        <v>0</v>
      </c>
      <c r="BO2160" s="196">
        <v>-4.3977732999999999E-7</v>
      </c>
      <c r="BP2160" s="108">
        <v>-0.22312009999999999</v>
      </c>
      <c r="BQ2160" s="108">
        <v>0</v>
      </c>
      <c r="BR2160" s="108">
        <v>0</v>
      </c>
      <c r="BS2160" s="108">
        <v>0</v>
      </c>
      <c r="BU2160" s="172">
        <v>4.6243180999999999E-6</v>
      </c>
      <c r="BV2160" s="172">
        <v>-1.8820780999999999E-6</v>
      </c>
      <c r="BW2160" s="172">
        <v>3.6879738000000003E-5</v>
      </c>
      <c r="BX2160" s="172">
        <v>-2.2960801999999999E-8</v>
      </c>
      <c r="BY2160" s="172">
        <v>-2.7147813000000002E-6</v>
      </c>
      <c r="BZ2160" s="172">
        <v>1.1678056000000001E-6</v>
      </c>
      <c r="CA2160" s="69">
        <v>0</v>
      </c>
      <c r="CB2160" s="172">
        <v>1.7724776E-6</v>
      </c>
      <c r="CC2160" s="172">
        <v>-9.7656837999999997E-9</v>
      </c>
      <c r="CD2160" s="172">
        <v>-2.3229991000000001E-8</v>
      </c>
      <c r="CE2160" s="69">
        <v>0</v>
      </c>
      <c r="CF2160" s="69">
        <v>0</v>
      </c>
      <c r="CG2160" s="69">
        <v>0</v>
      </c>
      <c r="CH2160" s="172">
        <v>1.9027070999999999E-6</v>
      </c>
      <c r="CI2160" s="172">
        <v>-3.2445593999999997E-5</v>
      </c>
      <c r="CJ2160" s="172">
        <v>-7.3800807000000004E-17</v>
      </c>
      <c r="CK2160" s="69">
        <v>0</v>
      </c>
      <c r="CM2160" s="198">
        <v>0</v>
      </c>
      <c r="CN2160" s="198">
        <v>1.3231602</v>
      </c>
      <c r="CO2160" s="198">
        <v>3.3390955999999999E-2</v>
      </c>
      <c r="CP2160" s="198">
        <v>-1.0198532999999999E-3</v>
      </c>
      <c r="CQ2160" s="197">
        <v>-5.8361494999999996E-12</v>
      </c>
      <c r="CR2160" s="197">
        <v>-7.0681180999999996E-10</v>
      </c>
      <c r="CS2160" s="198">
        <v>-1.409862E-4</v>
      </c>
      <c r="CT2160" s="198">
        <v>-9.6587919E-4</v>
      </c>
      <c r="CU2160" s="198">
        <v>0</v>
      </c>
      <c r="CV2160" s="198">
        <v>4.1068654999999998E-4</v>
      </c>
    </row>
    <row r="2161" spans="1:100" ht="14.4">
      <c r="A2161" t="s">
        <v>1001</v>
      </c>
      <c r="B2161" s="85" t="s">
        <v>947</v>
      </c>
      <c r="C2161" s="113" t="str">
        <f t="shared" si="873"/>
        <v>F.070.01.108</v>
      </c>
      <c r="D2161" s="9" t="s">
        <v>124</v>
      </c>
      <c r="E2161" s="112" t="s">
        <v>362</v>
      </c>
      <c r="F2161" s="115" t="str">
        <f t="shared" si="874"/>
        <v>Silicone rubbers waste incineration with electricity</v>
      </c>
      <c r="G2161" s="143">
        <f t="shared" si="858"/>
        <v>0.83580706666666671</v>
      </c>
      <c r="I2161" s="118">
        <f t="shared" si="859"/>
        <v>0.117986576129798</v>
      </c>
      <c r="K2161" s="161">
        <f t="shared" si="860"/>
        <v>2.1224416716000001E-3</v>
      </c>
      <c r="L2161" s="161">
        <f t="shared" si="861"/>
        <v>-9.4908509462020008E-3</v>
      </c>
      <c r="M2161" s="162">
        <f t="shared" si="862"/>
        <v>-1.60745956E-5</v>
      </c>
      <c r="N2161" s="161">
        <v>0.12537106000000001</v>
      </c>
      <c r="O2161" s="132">
        <v>-1.2182627E-2</v>
      </c>
      <c r="P2161" s="132">
        <v>2.7888051000000001E-3</v>
      </c>
      <c r="Q2161" s="132">
        <v>2.3028861000000001E-3</v>
      </c>
      <c r="R2161" s="132">
        <v>-1.6563586999999999E-4</v>
      </c>
      <c r="S2161" s="164">
        <v>-3.1960814000000001E-6</v>
      </c>
      <c r="T2161" s="164">
        <v>-1.1612477E-5</v>
      </c>
      <c r="U2161" s="164">
        <v>-9.6954506000000005E-5</v>
      </c>
      <c r="V2161" s="164">
        <v>-2.6468445999999998E-6</v>
      </c>
      <c r="W2161" s="132">
        <v>0</v>
      </c>
      <c r="X2161" s="164">
        <v>-1.3427751E-5</v>
      </c>
      <c r="Y2161" s="164">
        <v>-7.4540201999999996E-8</v>
      </c>
      <c r="Z2161" s="132">
        <v>0</v>
      </c>
      <c r="AA2161" s="132">
        <v>0</v>
      </c>
      <c r="AC2161" s="118">
        <f t="shared" si="863"/>
        <v>0.12537106000000001</v>
      </c>
      <c r="AD2161" s="118">
        <f t="shared" si="864"/>
        <v>-7.3683347343999998E-3</v>
      </c>
      <c r="AE2161" s="118">
        <f t="shared" si="865"/>
        <v>-9.4907764060000004E-3</v>
      </c>
      <c r="AF2161" s="118">
        <f t="shared" si="866"/>
        <v>-9.4908509462020008E-3</v>
      </c>
      <c r="AG2161" s="118">
        <f t="shared" si="867"/>
        <v>-1.60745956E-5</v>
      </c>
      <c r="AI2161" s="69">
        <v>-14.181696000000001</v>
      </c>
      <c r="AJ2161" s="69">
        <v>-14.179171999999999</v>
      </c>
      <c r="AK2161" s="69">
        <v>-1.6680435999999999E-3</v>
      </c>
      <c r="AL2161" s="69">
        <v>0</v>
      </c>
      <c r="AM2161" s="69">
        <v>0</v>
      </c>
      <c r="AN2161" s="69">
        <v>-4.0061163000000002E-4</v>
      </c>
      <c r="AO2161" s="69">
        <v>-4.5516125000000002E-4</v>
      </c>
      <c r="AQ2161" s="116">
        <v>9.5162909999999996E-3</v>
      </c>
      <c r="AR2161" s="116">
        <v>9.7332479999999999E-3</v>
      </c>
      <c r="AS2161" s="116">
        <v>5.8746983000000001E-4</v>
      </c>
      <c r="AT2161" s="116">
        <v>-8.0442687000000001E-4</v>
      </c>
      <c r="AU2161" s="150">
        <f t="shared" si="868"/>
        <v>5.8352806033077996E-7</v>
      </c>
      <c r="AV2161" s="150">
        <f t="shared" si="869"/>
        <v>2.1725955379067807E-9</v>
      </c>
      <c r="AW2161" s="163">
        <f t="shared" si="870"/>
        <v>-0.11266482206578</v>
      </c>
      <c r="AX2161" s="196">
        <v>7.7533673999999999E-7</v>
      </c>
      <c r="AY2161" s="196">
        <v>2.3393667000000001E-9</v>
      </c>
      <c r="AZ2161" s="196">
        <v>6.3915322000000003E-14</v>
      </c>
      <c r="BA2161" s="108">
        <v>0</v>
      </c>
      <c r="BB2161" s="108">
        <v>0</v>
      </c>
      <c r="BC2161" s="196">
        <v>4.0301447999999999E-10</v>
      </c>
      <c r="BD2161" s="196">
        <v>-1.9219430999999999E-7</v>
      </c>
      <c r="BE2161" s="196">
        <v>5.5990062000000002E-11</v>
      </c>
      <c r="BF2161" s="196">
        <v>-2.2281813000000001E-10</v>
      </c>
      <c r="BG2161" s="108">
        <v>0</v>
      </c>
      <c r="BH2161" s="108">
        <v>0</v>
      </c>
      <c r="BI2161" s="196">
        <v>-6.3122795000000002E-15</v>
      </c>
      <c r="BJ2161" s="196">
        <v>-5.8218199999999996E-16</v>
      </c>
      <c r="BK2161" s="196">
        <v>-1.1495372E-16</v>
      </c>
      <c r="BL2161" s="196">
        <v>-6.9566622E-13</v>
      </c>
      <c r="BM2161" s="196">
        <v>-1.6688482999999999E-11</v>
      </c>
      <c r="BN2161" s="108">
        <v>0</v>
      </c>
      <c r="BO2161" s="196">
        <v>-2.2206577999999999E-7</v>
      </c>
      <c r="BP2161" s="108">
        <v>-0.1126646</v>
      </c>
      <c r="BQ2161" s="108">
        <v>0</v>
      </c>
      <c r="BR2161" s="108">
        <v>0</v>
      </c>
      <c r="BS2161" s="108">
        <v>0</v>
      </c>
      <c r="BU2161" s="172">
        <v>4.9953054000000004E-6</v>
      </c>
      <c r="BV2161" s="172">
        <v>-1.3991405E-6</v>
      </c>
      <c r="BW2161" s="172">
        <v>2.3304518999999999E-5</v>
      </c>
      <c r="BX2161" s="172">
        <v>-1.1594068E-8</v>
      </c>
      <c r="BY2161" s="172">
        <v>-1.5017165000000001E-6</v>
      </c>
      <c r="BZ2161" s="172">
        <v>2.6946097E-7</v>
      </c>
      <c r="CA2161" s="69">
        <v>0</v>
      </c>
      <c r="CB2161" s="172">
        <v>4.0898375999999998E-7</v>
      </c>
      <c r="CC2161" s="172">
        <v>-4.9311868999999996E-9</v>
      </c>
      <c r="CD2161" s="172">
        <v>-1.1729995E-8</v>
      </c>
      <c r="CE2161" s="69">
        <v>0</v>
      </c>
      <c r="CF2161" s="69">
        <v>0</v>
      </c>
      <c r="CG2161" s="69">
        <v>0</v>
      </c>
      <c r="CH2161" s="172">
        <v>3.2487258000000001E-7</v>
      </c>
      <c r="CI2161" s="172">
        <v>-1.6383418999999998E-5</v>
      </c>
      <c r="CJ2161" s="172">
        <v>-3.7265753999999999E-17</v>
      </c>
      <c r="CK2161" s="69">
        <v>0</v>
      </c>
      <c r="CM2161" s="198">
        <v>0</v>
      </c>
      <c r="CN2161" s="198">
        <v>0.83605121000000004</v>
      </c>
      <c r="CO2161" s="198">
        <v>7.7042752000000001E-3</v>
      </c>
      <c r="CP2161" s="198">
        <v>-8.9547045000000003E-4</v>
      </c>
      <c r="CQ2161" s="197">
        <v>-2.9469666E-12</v>
      </c>
      <c r="CR2161" s="197">
        <v>-3.5690496999999999E-10</v>
      </c>
      <c r="CS2161" s="197">
        <v>-7.5116791999999997E-5</v>
      </c>
      <c r="CT2161" s="198">
        <v>-4.8772117000000001E-4</v>
      </c>
      <c r="CU2161" s="198">
        <v>0</v>
      </c>
      <c r="CV2161" s="197">
        <v>9.4762345000000002E-5</v>
      </c>
    </row>
    <row r="2162" spans="1:100" ht="14.4">
      <c r="B2162" s="85"/>
      <c r="C2162" s="113"/>
      <c r="D2162" s="1" t="s">
        <v>125</v>
      </c>
      <c r="E2162" s="112"/>
      <c r="S2162" s="3"/>
      <c r="T2162" s="3"/>
      <c r="U2162" s="3"/>
      <c r="V2162" s="3"/>
      <c r="X2162" s="3"/>
      <c r="Y2162" s="3"/>
      <c r="AC2162" s="142"/>
      <c r="AD2162" s="142"/>
      <c r="AE2162" s="142"/>
      <c r="AF2162" s="142"/>
      <c r="AG2162" s="142"/>
      <c r="AU2162" s="86"/>
      <c r="AV2162" s="86"/>
      <c r="AW2162" s="86"/>
      <c r="AX2162" s="3"/>
      <c r="AY2162" s="3"/>
      <c r="AZ2162" s="3"/>
      <c r="BC2162" s="3"/>
      <c r="BD2162" s="3"/>
      <c r="BE2162" s="3"/>
      <c r="BF2162" s="3"/>
      <c r="BI2162" s="3"/>
      <c r="BJ2162" s="3"/>
      <c r="BK2162" s="3"/>
      <c r="BL2162" s="3"/>
      <c r="BM2162" s="3"/>
      <c r="BO2162" s="3"/>
      <c r="BU2162" s="3"/>
      <c r="BV2162" s="3"/>
      <c r="BW2162" s="3"/>
      <c r="BX2162" s="3"/>
      <c r="BY2162" s="3"/>
      <c r="BZ2162" s="3"/>
      <c r="CB2162" s="3"/>
      <c r="CC2162" s="3"/>
      <c r="CD2162" s="3"/>
      <c r="CH2162" s="3"/>
      <c r="CI2162" s="3"/>
      <c r="CJ2162" s="3"/>
      <c r="CQ2162" s="3"/>
      <c r="CR2162" s="3"/>
      <c r="CS2162" s="3"/>
      <c r="CV2162" s="3"/>
    </row>
    <row r="2163" spans="1:100" ht="14.4">
      <c r="A2163" t="s">
        <v>1002</v>
      </c>
      <c r="B2163" s="85" t="s">
        <v>947</v>
      </c>
      <c r="C2163" s="113" t="str">
        <f t="shared" si="873"/>
        <v>F.080.01.101</v>
      </c>
      <c r="D2163" s="9" t="s">
        <v>125</v>
      </c>
      <c r="E2163" s="112" t="s">
        <v>362</v>
      </c>
      <c r="F2163" s="115" t="str">
        <f t="shared" si="874"/>
        <v>CFRP (50%) waste incineration with electricity</v>
      </c>
      <c r="G2163" s="143">
        <f t="shared" si="858"/>
        <v>0.55100444000000004</v>
      </c>
      <c r="I2163" s="118">
        <f t="shared" si="859"/>
        <v>8.2146283747526E-2</v>
      </c>
      <c r="K2163" s="161">
        <f t="shared" si="860"/>
        <v>3.9080156972999998E-3</v>
      </c>
      <c r="L2163" s="161">
        <f t="shared" si="861"/>
        <v>-4.4002918596740001E-3</v>
      </c>
      <c r="M2163" s="162">
        <f t="shared" si="862"/>
        <v>-1.21060901E-5</v>
      </c>
      <c r="N2163" s="161">
        <v>8.2650665999999998E-2</v>
      </c>
      <c r="O2163" s="132">
        <v>-9.1749731000000008E-3</v>
      </c>
      <c r="P2163" s="132">
        <v>4.8477557000000003E-3</v>
      </c>
      <c r="Q2163" s="132">
        <v>4.0439118999999997E-3</v>
      </c>
      <c r="R2163" s="132">
        <v>-1.2474359E-4</v>
      </c>
      <c r="S2163" s="164">
        <v>-2.4070309999999998E-6</v>
      </c>
      <c r="T2163" s="164">
        <v>-8.7455817000000007E-6</v>
      </c>
      <c r="U2163" s="164">
        <v>-7.3018321999999999E-5</v>
      </c>
      <c r="V2163" s="164">
        <v>-1.9933900999999999E-6</v>
      </c>
      <c r="W2163" s="132">
        <v>0</v>
      </c>
      <c r="X2163" s="164">
        <v>-1.0112700000000001E-5</v>
      </c>
      <c r="Y2163" s="164">
        <v>-5.6137673999999998E-8</v>
      </c>
      <c r="Z2163" s="132">
        <v>0</v>
      </c>
      <c r="AA2163" s="132">
        <v>0</v>
      </c>
      <c r="AC2163" s="118">
        <f t="shared" si="863"/>
        <v>8.2650665999999998E-2</v>
      </c>
      <c r="AD2163" s="118">
        <f t="shared" si="864"/>
        <v>-4.9222002470000075E-4</v>
      </c>
      <c r="AE2163" s="118">
        <f t="shared" si="865"/>
        <v>-4.4002357220000003E-3</v>
      </c>
      <c r="AF2163" s="118">
        <f t="shared" si="866"/>
        <v>-4.400291859674001E-3</v>
      </c>
      <c r="AG2163" s="118">
        <f t="shared" si="867"/>
        <v>-1.21060901E-5</v>
      </c>
      <c r="AI2163" s="69">
        <v>-10.680510999999999</v>
      </c>
      <c r="AJ2163" s="69">
        <v>-10.678610000000001</v>
      </c>
      <c r="AK2163" s="69">
        <v>-1.2562361E-3</v>
      </c>
      <c r="AL2163" s="69">
        <v>0</v>
      </c>
      <c r="AM2163" s="69">
        <v>0</v>
      </c>
      <c r="AN2163" s="69">
        <v>-3.0170840000000001E-4</v>
      </c>
      <c r="AO2163" s="69">
        <v>-3.4279078000000002E-4</v>
      </c>
      <c r="AQ2163" s="116">
        <v>6.3553139999999999E-3</v>
      </c>
      <c r="AR2163" s="116">
        <v>6.5571628999999999E-3</v>
      </c>
      <c r="AS2163" s="116">
        <v>4.0398064000000001E-4</v>
      </c>
      <c r="AT2163" s="116">
        <v>-6.0582949999999996E-4</v>
      </c>
      <c r="AU2163" s="150">
        <f t="shared" si="868"/>
        <v>3.9311528119924999E-7</v>
      </c>
      <c r="AV2163" s="150">
        <f t="shared" si="869"/>
        <v>1.4940112468981375E-9</v>
      </c>
      <c r="AW2163" s="163">
        <f t="shared" si="870"/>
        <v>-8.4850070242050005E-2</v>
      </c>
      <c r="AX2163" s="196">
        <v>5.1111204000000002E-7</v>
      </c>
      <c r="AY2163" s="196">
        <v>1.5421397999999999E-9</v>
      </c>
      <c r="AZ2163" s="196">
        <v>4.2133824999999999E-14</v>
      </c>
      <c r="BA2163" s="108">
        <v>0</v>
      </c>
      <c r="BB2163" s="108">
        <v>0</v>
      </c>
      <c r="BC2163" s="196">
        <v>6.4693354000000001E-10</v>
      </c>
      <c r="BD2163" s="196">
        <v>-1.186306E-7</v>
      </c>
      <c r="BE2163" s="196">
        <v>9.0849181999999995E-11</v>
      </c>
      <c r="BF2163" s="196">
        <v>-1.3901458999999999E-10</v>
      </c>
      <c r="BG2163" s="108">
        <v>0</v>
      </c>
      <c r="BH2163" s="108">
        <v>0</v>
      </c>
      <c r="BI2163" s="196">
        <v>-4.7539004000000001E-15</v>
      </c>
      <c r="BJ2163" s="196">
        <v>-4.3845257999999998E-16</v>
      </c>
      <c r="BK2163" s="196">
        <v>-8.6573882000000001E-17</v>
      </c>
      <c r="BL2163" s="196">
        <v>-5.2391975000000001E-13</v>
      </c>
      <c r="BM2163" s="196">
        <v>-1.2568421E-11</v>
      </c>
      <c r="BN2163" s="108">
        <v>0</v>
      </c>
      <c r="BO2163" s="196">
        <v>-1.6724205000000001E-7</v>
      </c>
      <c r="BP2163" s="108">
        <v>-8.4849903000000004E-2</v>
      </c>
      <c r="BQ2163" s="108">
        <v>0</v>
      </c>
      <c r="BR2163" s="108">
        <v>0</v>
      </c>
      <c r="BS2163" s="108">
        <v>0</v>
      </c>
      <c r="BU2163" s="172">
        <v>2.9781299E-6</v>
      </c>
      <c r="BV2163" s="172">
        <v>-7.4214310000000002E-7</v>
      </c>
      <c r="BW2163" s="172">
        <v>1.5363466E-5</v>
      </c>
      <c r="BX2163" s="172">
        <v>-8.7317181999999995E-9</v>
      </c>
      <c r="BY2163" s="172">
        <v>-1.0401016000000001E-6</v>
      </c>
      <c r="BZ2163" s="172">
        <v>4.252571E-7</v>
      </c>
      <c r="CA2163" s="69">
        <v>0</v>
      </c>
      <c r="CB2163" s="172">
        <v>6.4544875999999995E-7</v>
      </c>
      <c r="CC2163" s="172">
        <v>-3.7137726000000001E-9</v>
      </c>
      <c r="CD2163" s="172">
        <v>-8.8340872999999996E-9</v>
      </c>
      <c r="CE2163" s="69">
        <v>0</v>
      </c>
      <c r="CF2163" s="69">
        <v>0</v>
      </c>
      <c r="CG2163" s="69">
        <v>0</v>
      </c>
      <c r="CH2163" s="172">
        <v>6.8615348000000001E-7</v>
      </c>
      <c r="CI2163" s="172">
        <v>-1.2338671E-5</v>
      </c>
      <c r="CJ2163" s="172">
        <v>-2.8065563000000001E-17</v>
      </c>
      <c r="CK2163" s="69">
        <v>0</v>
      </c>
      <c r="CM2163" s="198">
        <v>0</v>
      </c>
      <c r="CN2163" s="198">
        <v>0.55118829999999996</v>
      </c>
      <c r="CO2163" s="198">
        <v>1.2159313E-2</v>
      </c>
      <c r="CP2163" s="198">
        <v>-4.1023041999999998E-4</v>
      </c>
      <c r="CQ2163" s="197">
        <v>-2.2194178000000002E-12</v>
      </c>
      <c r="CR2163" s="197">
        <v>-2.6879206999999998E-10</v>
      </c>
      <c r="CS2163" s="197">
        <v>-5.3846396999999998E-5</v>
      </c>
      <c r="CT2163" s="198">
        <v>-3.6731228999999999E-4</v>
      </c>
      <c r="CU2163" s="198">
        <v>0</v>
      </c>
      <c r="CV2163" s="198">
        <v>1.4955175E-4</v>
      </c>
    </row>
    <row r="2164" spans="1:100" ht="14.4">
      <c r="A2164" t="s">
        <v>1003</v>
      </c>
      <c r="B2164" s="85" t="s">
        <v>947</v>
      </c>
      <c r="C2164" s="113" t="str">
        <f t="shared" si="873"/>
        <v>F.080.01.102</v>
      </c>
      <c r="D2164" s="9" t="s">
        <v>125</v>
      </c>
      <c r="E2164" s="112" t="s">
        <v>362</v>
      </c>
      <c r="F2164" s="115" t="str">
        <f t="shared" si="874"/>
        <v>DMC (50%) waste incineration with electricity</v>
      </c>
      <c r="G2164" s="143">
        <f t="shared" si="858"/>
        <v>0.55100444000000004</v>
      </c>
      <c r="I2164" s="118">
        <f t="shared" si="859"/>
        <v>8.2146283747526E-2</v>
      </c>
      <c r="K2164" s="161">
        <f t="shared" si="860"/>
        <v>3.9080156972999998E-3</v>
      </c>
      <c r="L2164" s="161">
        <f t="shared" si="861"/>
        <v>-4.4002918596740001E-3</v>
      </c>
      <c r="M2164" s="162">
        <f t="shared" si="862"/>
        <v>-1.21060901E-5</v>
      </c>
      <c r="N2164" s="161">
        <v>8.2650665999999998E-2</v>
      </c>
      <c r="O2164" s="132">
        <v>-9.1749731000000008E-3</v>
      </c>
      <c r="P2164" s="132">
        <v>4.8477557000000003E-3</v>
      </c>
      <c r="Q2164" s="132">
        <v>4.0439118999999997E-3</v>
      </c>
      <c r="R2164" s="132">
        <v>-1.2474359E-4</v>
      </c>
      <c r="S2164" s="164">
        <v>-2.4070309999999998E-6</v>
      </c>
      <c r="T2164" s="164">
        <v>-8.7455817000000007E-6</v>
      </c>
      <c r="U2164" s="164">
        <v>-7.3018321999999999E-5</v>
      </c>
      <c r="V2164" s="164">
        <v>-1.9933900999999999E-6</v>
      </c>
      <c r="W2164" s="132">
        <v>0</v>
      </c>
      <c r="X2164" s="164">
        <v>-1.0112700000000001E-5</v>
      </c>
      <c r="Y2164" s="164">
        <v>-5.6137673999999998E-8</v>
      </c>
      <c r="Z2164" s="132">
        <v>0</v>
      </c>
      <c r="AA2164" s="132">
        <v>0</v>
      </c>
      <c r="AC2164" s="118">
        <f t="shared" si="863"/>
        <v>8.2650665999999998E-2</v>
      </c>
      <c r="AD2164" s="118">
        <f t="shared" si="864"/>
        <v>-4.9222002470000075E-4</v>
      </c>
      <c r="AE2164" s="118">
        <f t="shared" si="865"/>
        <v>-4.4002357220000003E-3</v>
      </c>
      <c r="AF2164" s="118">
        <f t="shared" si="866"/>
        <v>-4.400291859674001E-3</v>
      </c>
      <c r="AG2164" s="118">
        <f t="shared" si="867"/>
        <v>-1.21060901E-5</v>
      </c>
      <c r="AI2164" s="69">
        <v>-10.680510999999999</v>
      </c>
      <c r="AJ2164" s="69">
        <v>-10.678610000000001</v>
      </c>
      <c r="AK2164" s="69">
        <v>-1.2562361E-3</v>
      </c>
      <c r="AL2164" s="69">
        <v>0</v>
      </c>
      <c r="AM2164" s="69">
        <v>0</v>
      </c>
      <c r="AN2164" s="69">
        <v>-3.0170840000000001E-4</v>
      </c>
      <c r="AO2164" s="69">
        <v>-3.4279078000000002E-4</v>
      </c>
      <c r="AQ2164" s="116">
        <v>6.3553139999999999E-3</v>
      </c>
      <c r="AR2164" s="116">
        <v>6.5571628999999999E-3</v>
      </c>
      <c r="AS2164" s="116">
        <v>4.0398064000000001E-4</v>
      </c>
      <c r="AT2164" s="116">
        <v>-6.0582949999999996E-4</v>
      </c>
      <c r="AU2164" s="150">
        <f t="shared" si="868"/>
        <v>3.9311528119924999E-7</v>
      </c>
      <c r="AV2164" s="150">
        <f t="shared" si="869"/>
        <v>1.4940112468981375E-9</v>
      </c>
      <c r="AW2164" s="163">
        <f t="shared" si="870"/>
        <v>-8.4850070242050005E-2</v>
      </c>
      <c r="AX2164" s="196">
        <v>5.1111204000000002E-7</v>
      </c>
      <c r="AY2164" s="196">
        <v>1.5421397999999999E-9</v>
      </c>
      <c r="AZ2164" s="196">
        <v>4.2133824999999999E-14</v>
      </c>
      <c r="BA2164" s="108">
        <v>0</v>
      </c>
      <c r="BB2164" s="108">
        <v>0</v>
      </c>
      <c r="BC2164" s="196">
        <v>6.4693354000000001E-10</v>
      </c>
      <c r="BD2164" s="196">
        <v>-1.186306E-7</v>
      </c>
      <c r="BE2164" s="196">
        <v>9.0849181999999995E-11</v>
      </c>
      <c r="BF2164" s="196">
        <v>-1.3901458999999999E-10</v>
      </c>
      <c r="BG2164" s="108">
        <v>0</v>
      </c>
      <c r="BH2164" s="108">
        <v>0</v>
      </c>
      <c r="BI2164" s="196">
        <v>-4.7539004000000001E-15</v>
      </c>
      <c r="BJ2164" s="196">
        <v>-4.3845257999999998E-16</v>
      </c>
      <c r="BK2164" s="196">
        <v>-8.6573882000000001E-17</v>
      </c>
      <c r="BL2164" s="196">
        <v>-5.2391975000000001E-13</v>
      </c>
      <c r="BM2164" s="196">
        <v>-1.2568421E-11</v>
      </c>
      <c r="BN2164" s="108">
        <v>0</v>
      </c>
      <c r="BO2164" s="196">
        <v>-1.6724205000000001E-7</v>
      </c>
      <c r="BP2164" s="108">
        <v>-8.4849903000000004E-2</v>
      </c>
      <c r="BQ2164" s="108">
        <v>0</v>
      </c>
      <c r="BR2164" s="108">
        <v>0</v>
      </c>
      <c r="BS2164" s="108">
        <v>0</v>
      </c>
      <c r="BU2164" s="172">
        <v>2.9781299E-6</v>
      </c>
      <c r="BV2164" s="172">
        <v>-7.4214310000000002E-7</v>
      </c>
      <c r="BW2164" s="172">
        <v>1.5363466E-5</v>
      </c>
      <c r="BX2164" s="172">
        <v>-8.7317181999999995E-9</v>
      </c>
      <c r="BY2164" s="172">
        <v>-1.0401016000000001E-6</v>
      </c>
      <c r="BZ2164" s="172">
        <v>4.252571E-7</v>
      </c>
      <c r="CA2164" s="69">
        <v>0</v>
      </c>
      <c r="CB2164" s="172">
        <v>6.4544875999999995E-7</v>
      </c>
      <c r="CC2164" s="172">
        <v>-3.7137726000000001E-9</v>
      </c>
      <c r="CD2164" s="172">
        <v>-8.8340872999999996E-9</v>
      </c>
      <c r="CE2164" s="69">
        <v>0</v>
      </c>
      <c r="CF2164" s="69">
        <v>0</v>
      </c>
      <c r="CG2164" s="69">
        <v>0</v>
      </c>
      <c r="CH2164" s="172">
        <v>6.8615348000000001E-7</v>
      </c>
      <c r="CI2164" s="172">
        <v>-1.2338671E-5</v>
      </c>
      <c r="CJ2164" s="172">
        <v>-2.8065563000000001E-17</v>
      </c>
      <c r="CK2164" s="69">
        <v>0</v>
      </c>
      <c r="CM2164" s="198">
        <v>0</v>
      </c>
      <c r="CN2164" s="198">
        <v>0.55118829999999996</v>
      </c>
      <c r="CO2164" s="198">
        <v>1.2159313E-2</v>
      </c>
      <c r="CP2164" s="198">
        <v>-4.1023041999999998E-4</v>
      </c>
      <c r="CQ2164" s="197">
        <v>-2.2194178000000002E-12</v>
      </c>
      <c r="CR2164" s="197">
        <v>-2.6879206999999998E-10</v>
      </c>
      <c r="CS2164" s="197">
        <v>-5.3846396999999998E-5</v>
      </c>
      <c r="CT2164" s="198">
        <v>-3.6731228999999999E-4</v>
      </c>
      <c r="CU2164" s="198">
        <v>0</v>
      </c>
      <c r="CV2164" s="198">
        <v>1.4955175E-4</v>
      </c>
    </row>
    <row r="2165" spans="1:100" ht="14.4">
      <c r="A2165" t="s">
        <v>1958</v>
      </c>
      <c r="B2165" s="85" t="s">
        <v>947</v>
      </c>
      <c r="C2165" s="113" t="str">
        <f t="shared" si="873"/>
        <v>F.080.01.103</v>
      </c>
      <c r="D2165" s="9" t="s">
        <v>125</v>
      </c>
      <c r="E2165" s="112" t="s">
        <v>362</v>
      </c>
      <c r="F2165" s="115" t="str">
        <f t="shared" si="874"/>
        <v>Flexible Polymer Foam waste incineration with electricity</v>
      </c>
      <c r="G2165" s="143">
        <f t="shared" si="858"/>
        <v>1.1581740666666667</v>
      </c>
      <c r="I2165" s="118">
        <f t="shared" si="859"/>
        <v>0.16563637683651</v>
      </c>
      <c r="K2165" s="161">
        <f t="shared" si="860"/>
        <v>4.1413456472000005E-3</v>
      </c>
      <c r="L2165" s="161">
        <f t="shared" si="861"/>
        <v>-1.2208156036189998E-2</v>
      </c>
      <c r="M2165" s="162">
        <f t="shared" si="862"/>
        <v>-2.29227745E-5</v>
      </c>
      <c r="N2165" s="161">
        <v>0.17372610999999999</v>
      </c>
      <c r="O2165" s="132">
        <v>-1.7372729999999999E-2</v>
      </c>
      <c r="P2165" s="132">
        <v>5.3029397999999998E-3</v>
      </c>
      <c r="Q2165" s="132">
        <v>4.3986638999999996E-3</v>
      </c>
      <c r="R2165" s="132">
        <v>-2.3620088E-4</v>
      </c>
      <c r="S2165" s="164">
        <v>-4.5576918000000003E-6</v>
      </c>
      <c r="T2165" s="164">
        <v>-1.6559681000000001E-5</v>
      </c>
      <c r="U2165" s="132">
        <v>-1.3825953999999999E-4</v>
      </c>
      <c r="V2165" s="164">
        <v>-3.7744665000000001E-6</v>
      </c>
      <c r="W2165" s="132">
        <v>0</v>
      </c>
      <c r="X2165" s="164">
        <v>-1.9148307999999999E-5</v>
      </c>
      <c r="Y2165" s="164">
        <v>-1.0629619E-7</v>
      </c>
      <c r="Z2165" s="132">
        <v>0</v>
      </c>
      <c r="AA2165" s="132">
        <v>0</v>
      </c>
      <c r="AC2165" s="118">
        <f t="shared" si="863"/>
        <v>0.17372610999999999</v>
      </c>
      <c r="AD2165" s="118">
        <f t="shared" si="864"/>
        <v>-8.0667040927999995E-3</v>
      </c>
      <c r="AE2165" s="118">
        <f t="shared" si="865"/>
        <v>-1.2208049739999999E-2</v>
      </c>
      <c r="AF2165" s="118">
        <f t="shared" si="866"/>
        <v>-1.2208156036189998E-2</v>
      </c>
      <c r="AG2165" s="118">
        <f t="shared" si="867"/>
        <v>-2.29227745E-5</v>
      </c>
      <c r="AI2165" s="69">
        <v>-20.223452999999999</v>
      </c>
      <c r="AJ2165" s="69">
        <v>-20.219854000000002</v>
      </c>
      <c r="AK2165" s="69">
        <v>-2.3786718E-3</v>
      </c>
      <c r="AL2165" s="69">
        <v>0</v>
      </c>
      <c r="AM2165" s="69">
        <v>0</v>
      </c>
      <c r="AN2165" s="69">
        <v>-5.7128218000000004E-4</v>
      </c>
      <c r="AO2165" s="69">
        <v>-6.4907129999999997E-4</v>
      </c>
      <c r="AQ2165" s="116">
        <v>1.3246295E-2</v>
      </c>
      <c r="AR2165" s="116">
        <v>1.3571092E-2</v>
      </c>
      <c r="AS2165" s="116">
        <v>8.223363E-4</v>
      </c>
      <c r="AT2165" s="116">
        <v>-1.1471328E-3</v>
      </c>
      <c r="AU2165" s="150">
        <f t="shared" si="868"/>
        <v>8.136145949986001E-7</v>
      </c>
      <c r="AV2165" s="150">
        <f t="shared" si="869"/>
        <v>3.0411845206059498E-9</v>
      </c>
      <c r="AW2165" s="163">
        <f t="shared" si="870"/>
        <v>-0.16066285667134</v>
      </c>
      <c r="AX2165" s="196">
        <v>1.0743687999999999E-6</v>
      </c>
      <c r="AY2165" s="196">
        <v>3.2416137999999999E-9</v>
      </c>
      <c r="AZ2165" s="196">
        <v>8.8566207000000003E-14</v>
      </c>
      <c r="BA2165" s="108">
        <v>0</v>
      </c>
      <c r="BB2165" s="108">
        <v>0</v>
      </c>
      <c r="BC2165" s="196">
        <v>7.4045522999999999E-10</v>
      </c>
      <c r="BD2165" s="196">
        <v>-2.6146986999999998E-7</v>
      </c>
      <c r="BE2165" s="196">
        <v>1.0333916E-10</v>
      </c>
      <c r="BF2165" s="196">
        <v>-3.0384701000000001E-10</v>
      </c>
      <c r="BG2165" s="108">
        <v>0</v>
      </c>
      <c r="BH2165" s="108">
        <v>0</v>
      </c>
      <c r="BI2165" s="196">
        <v>-9.0014681000000003E-15</v>
      </c>
      <c r="BJ2165" s="196">
        <v>-8.3020606999999995E-16</v>
      </c>
      <c r="BK2165" s="196">
        <v>-1.6392688E-16</v>
      </c>
      <c r="BL2165" s="196">
        <v>-9.920374E-13</v>
      </c>
      <c r="BM2165" s="196">
        <v>-2.3798193999999999E-11</v>
      </c>
      <c r="BN2165" s="108">
        <v>0</v>
      </c>
      <c r="BO2165" s="196">
        <v>-3.1667133999999998E-7</v>
      </c>
      <c r="BP2165" s="108">
        <v>-0.16066253999999999</v>
      </c>
      <c r="BQ2165" s="108">
        <v>0</v>
      </c>
      <c r="BR2165" s="108">
        <v>0</v>
      </c>
      <c r="BS2165" s="108">
        <v>0</v>
      </c>
      <c r="BU2165" s="172">
        <v>6.8610491999999998E-6</v>
      </c>
      <c r="BV2165" s="172">
        <v>-1.8448294E-6</v>
      </c>
      <c r="BW2165" s="172">
        <v>3.2292967E-5</v>
      </c>
      <c r="BX2165" s="172">
        <v>-1.6533431000000002E-8</v>
      </c>
      <c r="BY2165" s="172">
        <v>-2.0976274999999998E-6</v>
      </c>
      <c r="BZ2165" s="172">
        <v>4.9155927999999997E-7</v>
      </c>
      <c r="CA2165" s="69">
        <v>0</v>
      </c>
      <c r="CB2165" s="172">
        <v>7.4608120000000003E-7</v>
      </c>
      <c r="CC2165" s="172">
        <v>-7.0319954999999999E-9</v>
      </c>
      <c r="CD2165" s="172">
        <v>-1.6727266E-8</v>
      </c>
      <c r="CE2165" s="69">
        <v>0</v>
      </c>
      <c r="CF2165" s="69">
        <v>0</v>
      </c>
      <c r="CG2165" s="69">
        <v>0</v>
      </c>
      <c r="CH2165" s="172">
        <v>6.7635562000000005E-7</v>
      </c>
      <c r="CI2165" s="172">
        <v>-2.3363163999999998E-5</v>
      </c>
      <c r="CJ2165" s="172">
        <v>-5.3141894999999997E-17</v>
      </c>
      <c r="CK2165" s="69">
        <v>0</v>
      </c>
      <c r="CM2165" s="198">
        <v>0</v>
      </c>
      <c r="CN2165" s="198">
        <v>1.1585221999999999</v>
      </c>
      <c r="CO2165" s="198">
        <v>1.4054675000000001E-2</v>
      </c>
      <c r="CP2165" s="198">
        <v>-1.1494659E-3</v>
      </c>
      <c r="CQ2165" s="197">
        <v>-4.2024479000000001E-12</v>
      </c>
      <c r="CR2165" s="197">
        <v>-5.0895539999999995E-10</v>
      </c>
      <c r="CS2165" s="198">
        <v>-1.0580297E-4</v>
      </c>
      <c r="CT2165" s="198">
        <v>-6.9550256999999997E-4</v>
      </c>
      <c r="CU2165" s="198">
        <v>0</v>
      </c>
      <c r="CV2165" s="198">
        <v>1.7286849000000001E-4</v>
      </c>
    </row>
    <row r="2166" spans="1:100" ht="14.4">
      <c r="A2166" t="s">
        <v>1004</v>
      </c>
      <c r="B2166" s="85" t="s">
        <v>947</v>
      </c>
      <c r="C2166" s="113" t="str">
        <f t="shared" si="873"/>
        <v>F.080.01.104</v>
      </c>
      <c r="D2166" s="9" t="s">
        <v>125</v>
      </c>
      <c r="E2166" s="112" t="s">
        <v>362</v>
      </c>
      <c r="F2166" s="115" t="str">
        <f t="shared" si="874"/>
        <v>GFRP (50%) waste incineration with electricity</v>
      </c>
      <c r="G2166" s="143">
        <f t="shared" si="858"/>
        <v>0.55100444000000004</v>
      </c>
      <c r="I2166" s="118">
        <f t="shared" si="859"/>
        <v>8.2146283747526E-2</v>
      </c>
      <c r="K2166" s="161">
        <f t="shared" si="860"/>
        <v>3.9080156972999998E-3</v>
      </c>
      <c r="L2166" s="161">
        <f t="shared" si="861"/>
        <v>-4.4002918596740001E-3</v>
      </c>
      <c r="M2166" s="162">
        <f t="shared" si="862"/>
        <v>-1.21060901E-5</v>
      </c>
      <c r="N2166" s="161">
        <v>8.2650665999999998E-2</v>
      </c>
      <c r="O2166" s="132">
        <v>-9.1749731000000008E-3</v>
      </c>
      <c r="P2166" s="132">
        <v>4.8477557000000003E-3</v>
      </c>
      <c r="Q2166" s="132">
        <v>4.0439118999999997E-3</v>
      </c>
      <c r="R2166" s="132">
        <v>-1.2474359E-4</v>
      </c>
      <c r="S2166" s="164">
        <v>-2.4070309999999998E-6</v>
      </c>
      <c r="T2166" s="164">
        <v>-8.7455817000000007E-6</v>
      </c>
      <c r="U2166" s="164">
        <v>-7.3018321999999999E-5</v>
      </c>
      <c r="V2166" s="164">
        <v>-1.9933900999999999E-6</v>
      </c>
      <c r="W2166" s="132">
        <v>0</v>
      </c>
      <c r="X2166" s="164">
        <v>-1.0112700000000001E-5</v>
      </c>
      <c r="Y2166" s="164">
        <v>-5.6137673999999998E-8</v>
      </c>
      <c r="Z2166" s="132">
        <v>0</v>
      </c>
      <c r="AA2166" s="132">
        <v>0</v>
      </c>
      <c r="AC2166" s="118">
        <f t="shared" si="863"/>
        <v>8.2650665999999998E-2</v>
      </c>
      <c r="AD2166" s="118">
        <f t="shared" si="864"/>
        <v>-4.9222002470000075E-4</v>
      </c>
      <c r="AE2166" s="118">
        <f t="shared" si="865"/>
        <v>-4.4002357220000003E-3</v>
      </c>
      <c r="AF2166" s="118">
        <f t="shared" si="866"/>
        <v>-4.400291859674001E-3</v>
      </c>
      <c r="AG2166" s="118">
        <f t="shared" si="867"/>
        <v>-1.21060901E-5</v>
      </c>
      <c r="AI2166" s="69">
        <v>-10.680510999999999</v>
      </c>
      <c r="AJ2166" s="69">
        <v>-10.678610000000001</v>
      </c>
      <c r="AK2166" s="69">
        <v>-1.2562361E-3</v>
      </c>
      <c r="AL2166" s="69">
        <v>0</v>
      </c>
      <c r="AM2166" s="69">
        <v>0</v>
      </c>
      <c r="AN2166" s="69">
        <v>-3.0170840000000001E-4</v>
      </c>
      <c r="AO2166" s="69">
        <v>-3.4279078000000002E-4</v>
      </c>
      <c r="AQ2166" s="116">
        <v>6.3553139999999999E-3</v>
      </c>
      <c r="AR2166" s="116">
        <v>6.5571628999999999E-3</v>
      </c>
      <c r="AS2166" s="116">
        <v>4.0398064000000001E-4</v>
      </c>
      <c r="AT2166" s="116">
        <v>-6.0582949999999996E-4</v>
      </c>
      <c r="AU2166" s="150">
        <f t="shared" si="868"/>
        <v>3.9311528119924999E-7</v>
      </c>
      <c r="AV2166" s="150">
        <f t="shared" si="869"/>
        <v>1.4940112468981375E-9</v>
      </c>
      <c r="AW2166" s="163">
        <f t="shared" si="870"/>
        <v>-8.4850070242050005E-2</v>
      </c>
      <c r="AX2166" s="196">
        <v>5.1111204000000002E-7</v>
      </c>
      <c r="AY2166" s="196">
        <v>1.5421397999999999E-9</v>
      </c>
      <c r="AZ2166" s="196">
        <v>4.2133824999999999E-14</v>
      </c>
      <c r="BA2166" s="108">
        <v>0</v>
      </c>
      <c r="BB2166" s="108">
        <v>0</v>
      </c>
      <c r="BC2166" s="196">
        <v>6.4693354000000001E-10</v>
      </c>
      <c r="BD2166" s="196">
        <v>-1.186306E-7</v>
      </c>
      <c r="BE2166" s="196">
        <v>9.0849181999999995E-11</v>
      </c>
      <c r="BF2166" s="196">
        <v>-1.3901458999999999E-10</v>
      </c>
      <c r="BG2166" s="108">
        <v>0</v>
      </c>
      <c r="BH2166" s="108">
        <v>0</v>
      </c>
      <c r="BI2166" s="196">
        <v>-4.7539004000000001E-15</v>
      </c>
      <c r="BJ2166" s="196">
        <v>-4.3845257999999998E-16</v>
      </c>
      <c r="BK2166" s="196">
        <v>-8.6573882000000001E-17</v>
      </c>
      <c r="BL2166" s="196">
        <v>-5.2391975000000001E-13</v>
      </c>
      <c r="BM2166" s="196">
        <v>-1.2568421E-11</v>
      </c>
      <c r="BN2166" s="108">
        <v>0</v>
      </c>
      <c r="BO2166" s="196">
        <v>-1.6724205000000001E-7</v>
      </c>
      <c r="BP2166" s="108">
        <v>-8.4849903000000004E-2</v>
      </c>
      <c r="BQ2166" s="108">
        <v>0</v>
      </c>
      <c r="BR2166" s="108">
        <v>0</v>
      </c>
      <c r="BS2166" s="108">
        <v>0</v>
      </c>
      <c r="BU2166" s="172">
        <v>2.9781299E-6</v>
      </c>
      <c r="BV2166" s="172">
        <v>-7.4214310000000002E-7</v>
      </c>
      <c r="BW2166" s="172">
        <v>1.5363466E-5</v>
      </c>
      <c r="BX2166" s="172">
        <v>-8.7317181999999995E-9</v>
      </c>
      <c r="BY2166" s="172">
        <v>-1.0401016000000001E-6</v>
      </c>
      <c r="BZ2166" s="172">
        <v>4.252571E-7</v>
      </c>
      <c r="CA2166" s="69">
        <v>0</v>
      </c>
      <c r="CB2166" s="172">
        <v>6.4544875999999995E-7</v>
      </c>
      <c r="CC2166" s="172">
        <v>-3.7137726000000001E-9</v>
      </c>
      <c r="CD2166" s="172">
        <v>-8.8340872999999996E-9</v>
      </c>
      <c r="CE2166" s="69">
        <v>0</v>
      </c>
      <c r="CF2166" s="69">
        <v>0</v>
      </c>
      <c r="CG2166" s="69">
        <v>0</v>
      </c>
      <c r="CH2166" s="172">
        <v>6.8615348000000001E-7</v>
      </c>
      <c r="CI2166" s="172">
        <v>-1.2338671E-5</v>
      </c>
      <c r="CJ2166" s="172">
        <v>-2.8065563000000001E-17</v>
      </c>
      <c r="CK2166" s="69">
        <v>0</v>
      </c>
      <c r="CM2166" s="198">
        <v>0</v>
      </c>
      <c r="CN2166" s="198">
        <v>0.55118829999999996</v>
      </c>
      <c r="CO2166" s="198">
        <v>1.2159313E-2</v>
      </c>
      <c r="CP2166" s="198">
        <v>-4.1023041999999998E-4</v>
      </c>
      <c r="CQ2166" s="197">
        <v>-2.2194178000000002E-12</v>
      </c>
      <c r="CR2166" s="197">
        <v>-2.6879206999999998E-10</v>
      </c>
      <c r="CS2166" s="197">
        <v>-5.3846396999999998E-5</v>
      </c>
      <c r="CT2166" s="198">
        <v>-3.6731228999999999E-4</v>
      </c>
      <c r="CU2166" s="198">
        <v>0</v>
      </c>
      <c r="CV2166" s="198">
        <v>1.4955175E-4</v>
      </c>
    </row>
    <row r="2167" spans="1:100" ht="14.4">
      <c r="A2167" t="s">
        <v>1959</v>
      </c>
      <c r="B2167" s="85" t="s">
        <v>947</v>
      </c>
      <c r="C2167" s="113" t="str">
        <f t="shared" si="873"/>
        <v>F.080.01.105</v>
      </c>
      <c r="D2167" s="9" t="s">
        <v>125</v>
      </c>
      <c r="E2167" s="112" t="s">
        <v>362</v>
      </c>
      <c r="F2167" s="115" t="str">
        <f t="shared" si="874"/>
        <v>Hardwood 0%MC  Bamboo and Cork  waste incineration with electricity</v>
      </c>
      <c r="G2167" s="143">
        <f t="shared" si="858"/>
        <v>-0.93728599999999995</v>
      </c>
      <c r="I2167" s="118">
        <f t="shared" si="859"/>
        <v>-0.13983945307438</v>
      </c>
      <c r="K2167" s="161">
        <f t="shared" si="860"/>
        <v>5.1387343973E-3</v>
      </c>
      <c r="L2167" s="161">
        <f t="shared" si="861"/>
        <v>-4.3712615989799997E-3</v>
      </c>
      <c r="M2167" s="162">
        <f t="shared" si="862"/>
        <v>-1.4025872699999999E-5</v>
      </c>
      <c r="N2167" s="161">
        <v>-0.14059289999999999</v>
      </c>
      <c r="O2167" s="132">
        <v>-1.0629939E-2</v>
      </c>
      <c r="P2167" s="132">
        <v>6.3433400000000003E-3</v>
      </c>
      <c r="Q2167" s="132">
        <v>5.2961809999999996E-3</v>
      </c>
      <c r="R2167" s="132">
        <v>-1.4452540999999999E-4</v>
      </c>
      <c r="S2167" s="164">
        <v>-2.7887377E-6</v>
      </c>
      <c r="T2167" s="164">
        <v>-1.0132455E-5</v>
      </c>
      <c r="U2167" s="164">
        <v>-8.4597559000000006E-5</v>
      </c>
      <c r="V2167" s="164">
        <v>-2.3095016999999999E-6</v>
      </c>
      <c r="W2167" s="132">
        <v>0</v>
      </c>
      <c r="X2167" s="164">
        <v>-1.1716370999999999E-5</v>
      </c>
      <c r="Y2167" s="164">
        <v>-6.5039979999999999E-8</v>
      </c>
      <c r="Z2167" s="132">
        <v>0</v>
      </c>
      <c r="AA2167" s="132">
        <v>0</v>
      </c>
      <c r="AC2167" s="118">
        <f t="shared" si="863"/>
        <v>-0.14059289999999999</v>
      </c>
      <c r="AD2167" s="118">
        <f t="shared" si="864"/>
        <v>7.6753783830000016E-4</v>
      </c>
      <c r="AE2167" s="118">
        <f t="shared" si="865"/>
        <v>-4.3711965589999999E-3</v>
      </c>
      <c r="AF2167" s="118">
        <f t="shared" si="866"/>
        <v>-4.3712615989800006E-3</v>
      </c>
      <c r="AG2167" s="118">
        <f t="shared" si="867"/>
        <v>-1.4025872699999999E-5</v>
      </c>
      <c r="AI2167" s="69">
        <v>-12.374224999999999</v>
      </c>
      <c r="AJ2167" s="69">
        <v>-12.372023</v>
      </c>
      <c r="AK2167" s="69">
        <v>-1.4554498E-3</v>
      </c>
      <c r="AL2167" s="69">
        <v>0</v>
      </c>
      <c r="AM2167" s="69">
        <v>0</v>
      </c>
      <c r="AN2167" s="69">
        <v>-3.4955328999999999E-4</v>
      </c>
      <c r="AO2167" s="69">
        <v>-3.9715049999999998E-4</v>
      </c>
      <c r="AQ2167" s="116">
        <v>-1.8097410000000001E-2</v>
      </c>
      <c r="AR2167" s="116">
        <v>-1.6676091000000001E-2</v>
      </c>
      <c r="AS2167" s="116">
        <v>-7.1941688000000002E-4</v>
      </c>
      <c r="AT2167" s="116">
        <v>-7.0190186999999999E-4</v>
      </c>
      <c r="AU2167" s="150">
        <f t="shared" si="868"/>
        <v>-9.9976565510288017E-7</v>
      </c>
      <c r="AV2167" s="150">
        <f t="shared" si="869"/>
        <v>-2.6605653293073997E-9</v>
      </c>
      <c r="AW2167" s="163">
        <f t="shared" si="870"/>
        <v>-9.830558476328001E-2</v>
      </c>
      <c r="AX2167" s="196">
        <v>-8.7005636999999996E-7</v>
      </c>
      <c r="AY2167" s="196">
        <v>-2.6251799999999998E-9</v>
      </c>
      <c r="AZ2167" s="196">
        <v>-7.1723248999999998E-14</v>
      </c>
      <c r="BA2167" s="108">
        <v>0</v>
      </c>
      <c r="BB2167" s="108">
        <v>0</v>
      </c>
      <c r="BC2167" s="196">
        <v>8.4037342E-10</v>
      </c>
      <c r="BD2167" s="196">
        <v>-1.3053449E-7</v>
      </c>
      <c r="BE2167" s="196">
        <v>1.1813466000000001E-10</v>
      </c>
      <c r="BF2167" s="196">
        <v>-1.5344215E-10</v>
      </c>
      <c r="BG2167" s="108">
        <v>0</v>
      </c>
      <c r="BH2167" s="108">
        <v>0</v>
      </c>
      <c r="BI2167" s="196">
        <v>-5.5077733000000002E-15</v>
      </c>
      <c r="BJ2167" s="196">
        <v>-5.0798234E-16</v>
      </c>
      <c r="BK2167" s="196">
        <v>-1.0030275999999999E-16</v>
      </c>
      <c r="BL2167" s="196">
        <v>-6.0700288000000003E-13</v>
      </c>
      <c r="BM2167" s="196">
        <v>-1.4561520000000001E-11</v>
      </c>
      <c r="BN2167" s="108">
        <v>0</v>
      </c>
      <c r="BO2167" s="196">
        <v>-1.9376328E-7</v>
      </c>
      <c r="BP2167" s="108">
        <v>-9.8305391000000006E-2</v>
      </c>
      <c r="BQ2167" s="108">
        <v>0</v>
      </c>
      <c r="BR2167" s="108">
        <v>0</v>
      </c>
      <c r="BS2167" s="108">
        <v>0</v>
      </c>
      <c r="BU2167" s="172">
        <v>-4.0112081E-5</v>
      </c>
      <c r="BV2167" s="172">
        <v>-7.7740563999999998E-7</v>
      </c>
      <c r="BW2167" s="172">
        <v>-2.6134019999999999E-5</v>
      </c>
      <c r="BX2167" s="172">
        <v>-1.0116393000000001E-8</v>
      </c>
      <c r="BY2167" s="172">
        <v>-1.1810014E-6</v>
      </c>
      <c r="BZ2167" s="172">
        <v>5.5150841999999998E-7</v>
      </c>
      <c r="CA2167" s="69">
        <v>0</v>
      </c>
      <c r="CB2167" s="172">
        <v>8.3707109999999998E-7</v>
      </c>
      <c r="CC2167" s="172">
        <v>-4.3027022999999999E-9</v>
      </c>
      <c r="CD2167" s="172">
        <v>-1.0234996000000001E-8</v>
      </c>
      <c r="CE2167" s="69">
        <v>0</v>
      </c>
      <c r="CF2167" s="69">
        <v>0</v>
      </c>
      <c r="CG2167" s="69">
        <v>0</v>
      </c>
      <c r="CH2167" s="172">
        <v>9.1175692E-7</v>
      </c>
      <c r="CI2167" s="172">
        <v>-1.4295336E-5</v>
      </c>
      <c r="CJ2167" s="172">
        <v>-3.2516197E-17</v>
      </c>
      <c r="CK2167" s="69">
        <v>0</v>
      </c>
      <c r="CM2167" s="198">
        <v>0</v>
      </c>
      <c r="CN2167" s="198">
        <v>-0.93707295999999995</v>
      </c>
      <c r="CO2167" s="198">
        <v>1.5769274999999999E-2</v>
      </c>
      <c r="CP2167" s="198">
        <v>-4.0540069E-4</v>
      </c>
      <c r="CQ2167" s="197">
        <v>-2.5713728000000002E-12</v>
      </c>
      <c r="CR2167" s="197">
        <v>-3.1141708000000002E-10</v>
      </c>
      <c r="CS2167" s="197">
        <v>-6.1664325999999996E-5</v>
      </c>
      <c r="CT2167" s="198">
        <v>-4.2556062999999999E-4</v>
      </c>
      <c r="CU2167" s="198">
        <v>0</v>
      </c>
      <c r="CV2167" s="198">
        <v>1.9395103E-4</v>
      </c>
    </row>
    <row r="2168" spans="1:100" ht="14.4">
      <c r="A2168" t="s">
        <v>1960</v>
      </c>
      <c r="B2168" s="85" t="s">
        <v>947</v>
      </c>
      <c r="C2168" s="113" t="str">
        <f t="shared" si="873"/>
        <v>F.080.01.106</v>
      </c>
      <c r="D2168" s="9" t="s">
        <v>125</v>
      </c>
      <c r="E2168" s="112" t="s">
        <v>362</v>
      </c>
      <c r="F2168" s="115" t="str">
        <f t="shared" si="874"/>
        <v>Hardwood 12%MC  Bamboo and Cork  waste incineration with electricity</v>
      </c>
      <c r="G2168" s="143">
        <f t="shared" si="858"/>
        <v>-0.80899553333333341</v>
      </c>
      <c r="I2168" s="118">
        <f t="shared" si="859"/>
        <v>-0.118369623852474</v>
      </c>
      <c r="K2168" s="161">
        <f t="shared" si="860"/>
        <v>5.4992156972999999E-3</v>
      </c>
      <c r="L2168" s="161">
        <f t="shared" si="861"/>
        <v>-2.5074034596740003E-3</v>
      </c>
      <c r="M2168" s="162">
        <f t="shared" si="862"/>
        <v>-1.21060901E-5</v>
      </c>
      <c r="N2168" s="161">
        <v>-0.12134933000000001</v>
      </c>
      <c r="O2168" s="132">
        <v>-9.1749731000000008E-3</v>
      </c>
      <c r="P2168" s="132">
        <v>6.7406441000000001E-3</v>
      </c>
      <c r="Q2168" s="132">
        <v>5.6351118999999998E-3</v>
      </c>
      <c r="R2168" s="132">
        <v>-1.2474359E-4</v>
      </c>
      <c r="S2168" s="164">
        <v>-2.4070309999999998E-6</v>
      </c>
      <c r="T2168" s="164">
        <v>-8.7455817000000007E-6</v>
      </c>
      <c r="U2168" s="164">
        <v>-7.3018321999999999E-5</v>
      </c>
      <c r="V2168" s="164">
        <v>-1.9933900999999999E-6</v>
      </c>
      <c r="W2168" s="132">
        <v>0</v>
      </c>
      <c r="X2168" s="164">
        <v>-1.0112700000000001E-5</v>
      </c>
      <c r="Y2168" s="164">
        <v>-5.6137673999999998E-8</v>
      </c>
      <c r="Z2168" s="132">
        <v>0</v>
      </c>
      <c r="AA2168" s="132">
        <v>0</v>
      </c>
      <c r="AC2168" s="118">
        <f t="shared" si="863"/>
        <v>-0.12134933000000001</v>
      </c>
      <c r="AD2168" s="118">
        <f t="shared" si="864"/>
        <v>2.9918683752999994E-3</v>
      </c>
      <c r="AE2168" s="118">
        <f t="shared" si="865"/>
        <v>-2.5073473220000005E-3</v>
      </c>
      <c r="AF2168" s="118">
        <f t="shared" si="866"/>
        <v>-2.5074034596740012E-3</v>
      </c>
      <c r="AG2168" s="118">
        <f t="shared" si="867"/>
        <v>-1.21060901E-5</v>
      </c>
      <c r="AI2168" s="69">
        <v>-10.680510999999999</v>
      </c>
      <c r="AJ2168" s="69">
        <v>-10.678610000000001</v>
      </c>
      <c r="AK2168" s="69">
        <v>-1.2562361E-3</v>
      </c>
      <c r="AL2168" s="69">
        <v>0</v>
      </c>
      <c r="AM2168" s="69">
        <v>0</v>
      </c>
      <c r="AN2168" s="69">
        <v>-3.0170840000000001E-4</v>
      </c>
      <c r="AO2168" s="69">
        <v>-3.4279078000000002E-4</v>
      </c>
      <c r="AQ2168" s="116">
        <v>-1.5407405000000001E-2</v>
      </c>
      <c r="AR2168" s="116">
        <v>-1.4190278000000001E-2</v>
      </c>
      <c r="AS2168" s="116">
        <v>-6.1129727999999998E-4</v>
      </c>
      <c r="AT2168" s="116">
        <v>-6.0582949999999996E-4</v>
      </c>
      <c r="AU2168" s="150">
        <f t="shared" si="868"/>
        <v>-8.5073611880075001E-7</v>
      </c>
      <c r="AV2168" s="150">
        <f t="shared" si="869"/>
        <v>-2.260714795101862E-9</v>
      </c>
      <c r="AW2168" s="163">
        <f t="shared" si="870"/>
        <v>-8.4850070242050005E-2</v>
      </c>
      <c r="AX2168" s="196">
        <v>-7.5096796000000002E-7</v>
      </c>
      <c r="AY2168" s="196">
        <v>-2.2658601999999999E-9</v>
      </c>
      <c r="AZ2168" s="196">
        <v>-6.1906174999999999E-14</v>
      </c>
      <c r="BA2168" s="108">
        <v>0</v>
      </c>
      <c r="BB2168" s="108">
        <v>0</v>
      </c>
      <c r="BC2168" s="196">
        <v>8.8353354E-10</v>
      </c>
      <c r="BD2168" s="196">
        <v>-1.006386E-7</v>
      </c>
      <c r="BE2168" s="196">
        <v>1.2438917999999999E-10</v>
      </c>
      <c r="BF2168" s="196">
        <v>-1.1917659E-10</v>
      </c>
      <c r="BG2168" s="108">
        <v>0</v>
      </c>
      <c r="BH2168" s="108">
        <v>0</v>
      </c>
      <c r="BI2168" s="196">
        <v>-4.7539004000000001E-15</v>
      </c>
      <c r="BJ2168" s="196">
        <v>-4.3845257999999998E-16</v>
      </c>
      <c r="BK2168" s="196">
        <v>-8.6573882000000001E-17</v>
      </c>
      <c r="BL2168" s="196">
        <v>-5.2391975000000001E-13</v>
      </c>
      <c r="BM2168" s="196">
        <v>-1.2568421E-11</v>
      </c>
      <c r="BN2168" s="108">
        <v>0</v>
      </c>
      <c r="BO2168" s="196">
        <v>-1.6724205000000001E-7</v>
      </c>
      <c r="BP2168" s="108">
        <v>-8.4849903000000004E-2</v>
      </c>
      <c r="BQ2168" s="108">
        <v>0</v>
      </c>
      <c r="BR2168" s="108">
        <v>0</v>
      </c>
      <c r="BS2168" s="108">
        <v>0</v>
      </c>
      <c r="BU2168" s="172">
        <v>-3.3975191999999998E-5</v>
      </c>
      <c r="BV2168" s="172">
        <v>-5.2747873999999999E-7</v>
      </c>
      <c r="BW2168" s="172">
        <v>-2.2556942999999998E-5</v>
      </c>
      <c r="BX2168" s="172">
        <v>-8.7317181999999995E-9</v>
      </c>
      <c r="BY2168" s="172">
        <v>-9.774954899999999E-7</v>
      </c>
      <c r="BZ2168" s="172">
        <v>5.7842754E-7</v>
      </c>
      <c r="CA2168" s="69">
        <v>0</v>
      </c>
      <c r="CB2168" s="172">
        <v>8.7792852000000001E-7</v>
      </c>
      <c r="CC2168" s="172">
        <v>-3.7137726000000001E-9</v>
      </c>
      <c r="CD2168" s="172">
        <v>-8.8340872999999996E-9</v>
      </c>
      <c r="CE2168" s="69">
        <v>0</v>
      </c>
      <c r="CF2168" s="69">
        <v>0</v>
      </c>
      <c r="CG2168" s="69">
        <v>0</v>
      </c>
      <c r="CH2168" s="172">
        <v>9.9031999999999999E-7</v>
      </c>
      <c r="CI2168" s="172">
        <v>-1.2338671E-5</v>
      </c>
      <c r="CJ2168" s="172">
        <v>-2.8065563000000001E-17</v>
      </c>
      <c r="CK2168" s="69">
        <v>0</v>
      </c>
      <c r="CM2168" s="198">
        <v>0</v>
      </c>
      <c r="CN2168" s="198">
        <v>-0.80881170000000002</v>
      </c>
      <c r="CO2168" s="198">
        <v>1.6539090999999999E-2</v>
      </c>
      <c r="CP2168" s="198">
        <v>-2.2823042E-4</v>
      </c>
      <c r="CQ2168" s="197">
        <v>-2.2194178000000002E-12</v>
      </c>
      <c r="CR2168" s="197">
        <v>-2.6879206999999998E-10</v>
      </c>
      <c r="CS2168" s="197">
        <v>-5.1968619000000001E-5</v>
      </c>
      <c r="CT2168" s="198">
        <v>-3.6731228999999999E-4</v>
      </c>
      <c r="CU2168" s="198">
        <v>0</v>
      </c>
      <c r="CV2168" s="198">
        <v>2.0341776999999999E-4</v>
      </c>
    </row>
    <row r="2169" spans="1:100" ht="14.4">
      <c r="A2169" t="s">
        <v>1961</v>
      </c>
      <c r="B2169" s="85" t="s">
        <v>947</v>
      </c>
      <c r="C2169" s="113" t="str">
        <f t="shared" si="873"/>
        <v>F.080.01.107</v>
      </c>
      <c r="D2169" s="9" t="s">
        <v>125</v>
      </c>
      <c r="E2169" s="112" t="s">
        <v>362</v>
      </c>
      <c r="F2169" s="115" t="str">
        <f t="shared" si="874"/>
        <v>Hardwood fresh  50%MC  Bamboo and Cork  waste incineration with electricity</v>
      </c>
      <c r="G2169" s="143">
        <f t="shared" si="858"/>
        <v>-0.4059338666666667</v>
      </c>
      <c r="I2169" s="118">
        <f t="shared" si="859"/>
        <v>-5.0915931918689997E-2</v>
      </c>
      <c r="K2169" s="161">
        <f t="shared" si="860"/>
        <v>6.6317725640999995E-3</v>
      </c>
      <c r="L2169" s="161">
        <f t="shared" si="861"/>
        <v>3.3484500525099996E-3</v>
      </c>
      <c r="M2169" s="162">
        <f t="shared" si="862"/>
        <v>-6.0745352999999998E-6</v>
      </c>
      <c r="N2169" s="161">
        <v>-6.0890079999999999E-2</v>
      </c>
      <c r="O2169" s="132">
        <v>-4.6037735E-3</v>
      </c>
      <c r="P2169" s="132">
        <v>7.9888905E-3</v>
      </c>
      <c r="Q2169" s="132">
        <v>6.6999618999999998E-3</v>
      </c>
      <c r="R2169" s="164">
        <v>-6.2593231999999996E-5</v>
      </c>
      <c r="S2169" s="164">
        <v>-1.2077883E-6</v>
      </c>
      <c r="T2169" s="164">
        <v>-4.3883155999999998E-6</v>
      </c>
      <c r="U2169" s="164">
        <v>-3.6638779000000002E-5</v>
      </c>
      <c r="V2169" s="164">
        <v>-1.0002336000000001E-6</v>
      </c>
      <c r="W2169" s="132">
        <v>0</v>
      </c>
      <c r="X2169" s="164">
        <v>-5.0743016999999997E-6</v>
      </c>
      <c r="Y2169" s="164">
        <v>-2.8168489999999999E-8</v>
      </c>
      <c r="Z2169" s="132">
        <v>0</v>
      </c>
      <c r="AA2169" s="132">
        <v>0</v>
      </c>
      <c r="AC2169" s="118">
        <f t="shared" si="863"/>
        <v>-6.0890079999999999E-2</v>
      </c>
      <c r="AD2169" s="118">
        <f t="shared" si="864"/>
        <v>9.9802507850999984E-3</v>
      </c>
      <c r="AE2169" s="118">
        <f t="shared" si="865"/>
        <v>3.3484782209999998E-3</v>
      </c>
      <c r="AF2169" s="118">
        <f t="shared" si="866"/>
        <v>3.34845005251E-3</v>
      </c>
      <c r="AG2169" s="118">
        <f t="shared" si="867"/>
        <v>-6.0745352999999998E-6</v>
      </c>
      <c r="AI2169" s="69">
        <v>-5.3592149999999998</v>
      </c>
      <c r="AJ2169" s="69">
        <v>-5.3582612999999997</v>
      </c>
      <c r="AK2169" s="69">
        <v>-6.3034804000000003E-4</v>
      </c>
      <c r="AL2169" s="69">
        <v>0</v>
      </c>
      <c r="AM2169" s="69">
        <v>0</v>
      </c>
      <c r="AN2169" s="69">
        <v>-1.5138978000000001E-4</v>
      </c>
      <c r="AO2169" s="69">
        <v>-1.7200388999999999E-4</v>
      </c>
      <c r="AQ2169" s="116">
        <v>-6.9559727000000002E-3</v>
      </c>
      <c r="AR2169" s="116">
        <v>-6.3803744000000004E-3</v>
      </c>
      <c r="AS2169" s="116">
        <v>-2.7160809999999999E-4</v>
      </c>
      <c r="AT2169" s="116">
        <v>-3.0399019000000002E-4</v>
      </c>
      <c r="AU2169" s="150">
        <f t="shared" si="868"/>
        <v>-3.8251645081120997E-7</v>
      </c>
      <c r="AV2169" s="150">
        <f t="shared" si="869"/>
        <v>-1.004467798814332E-9</v>
      </c>
      <c r="AW2169" s="163">
        <f t="shared" si="870"/>
        <v>-4.2575656917904998E-2</v>
      </c>
      <c r="AX2169" s="196">
        <v>-3.7681705999999998E-7</v>
      </c>
      <c r="AY2169" s="196">
        <v>-1.1369523E-9</v>
      </c>
      <c r="AZ2169" s="196">
        <v>-3.1062980000000002E-14</v>
      </c>
      <c r="BA2169" s="108">
        <v>0</v>
      </c>
      <c r="BB2169" s="108">
        <v>0</v>
      </c>
      <c r="BC2169" s="196">
        <v>1.0191336000000001E-9</v>
      </c>
      <c r="BD2169" s="196">
        <v>-6.7119549999999997E-9</v>
      </c>
      <c r="BE2169" s="196">
        <v>1.4403957999999999E-10</v>
      </c>
      <c r="BF2169" s="196">
        <v>-1.1521367E-11</v>
      </c>
      <c r="BG2169" s="108">
        <v>0</v>
      </c>
      <c r="BH2169" s="108">
        <v>0</v>
      </c>
      <c r="BI2169" s="196">
        <v>-2.3853891000000001E-15</v>
      </c>
      <c r="BJ2169" s="196">
        <v>-2.2000461000000001E-16</v>
      </c>
      <c r="BK2169" s="196">
        <v>-4.3440621999999998E-17</v>
      </c>
      <c r="BL2169" s="196">
        <v>-2.6288990999999998E-13</v>
      </c>
      <c r="BM2169" s="196">
        <v>-6.3065212999999996E-12</v>
      </c>
      <c r="BN2169" s="108">
        <v>0</v>
      </c>
      <c r="BO2169" s="196">
        <v>-8.3917904999999997E-8</v>
      </c>
      <c r="BP2169" s="108">
        <v>-4.2575572999999999E-2</v>
      </c>
      <c r="BQ2169" s="108">
        <v>0</v>
      </c>
      <c r="BR2169" s="108">
        <v>0</v>
      </c>
      <c r="BS2169" s="108">
        <v>0</v>
      </c>
      <c r="BU2169" s="172">
        <v>-1.4694368E-5</v>
      </c>
      <c r="BV2169" s="172">
        <v>2.5773935999999999E-7</v>
      </c>
      <c r="BW2169" s="172">
        <v>-1.1318513000000001E-5</v>
      </c>
      <c r="BX2169" s="172">
        <v>-4.3813592E-9</v>
      </c>
      <c r="BY2169" s="172">
        <v>-3.3812242E-7</v>
      </c>
      <c r="BZ2169" s="172">
        <v>6.6300177000000001E-7</v>
      </c>
      <c r="CA2169" s="69">
        <v>0</v>
      </c>
      <c r="CB2169" s="172">
        <v>1.0062940000000001E-6</v>
      </c>
      <c r="CC2169" s="172">
        <v>-1.8634787999999999E-9</v>
      </c>
      <c r="CD2169" s="172">
        <v>-4.4327255000000001E-9</v>
      </c>
      <c r="CE2169" s="69">
        <v>0</v>
      </c>
      <c r="CF2169" s="69">
        <v>0</v>
      </c>
      <c r="CG2169" s="69">
        <v>0</v>
      </c>
      <c r="CH2169" s="172">
        <v>1.2371488E-6</v>
      </c>
      <c r="CI2169" s="172">
        <v>-6.1912384999999996E-6</v>
      </c>
      <c r="CJ2169" s="172">
        <v>-1.4082602000000001E-17</v>
      </c>
      <c r="CK2169" s="69">
        <v>0</v>
      </c>
      <c r="CM2169" s="198">
        <v>0</v>
      </c>
      <c r="CN2169" s="198">
        <v>-0.40584161000000002</v>
      </c>
      <c r="CO2169" s="198">
        <v>1.8957694000000001E-2</v>
      </c>
      <c r="CP2169" s="198">
        <v>3.2840153999999999E-4</v>
      </c>
      <c r="CQ2169" s="197">
        <v>-1.1136487000000001E-12</v>
      </c>
      <c r="CR2169" s="197">
        <v>-1.3487318E-10</v>
      </c>
      <c r="CS2169" s="197">
        <v>-2.1506734000000002E-5</v>
      </c>
      <c r="CT2169" s="198">
        <v>-1.8430818000000001E-4</v>
      </c>
      <c r="CU2169" s="198">
        <v>0</v>
      </c>
      <c r="CV2169" s="198">
        <v>2.3316031000000001E-4</v>
      </c>
    </row>
    <row r="2170" spans="1:100" ht="14.4">
      <c r="A2170" t="s">
        <v>2716</v>
      </c>
      <c r="B2170" s="85" t="s">
        <v>947</v>
      </c>
      <c r="C2170" s="113" t="str">
        <f t="shared" si="873"/>
        <v>F.080.01.108</v>
      </c>
      <c r="D2170" s="9" t="s">
        <v>125</v>
      </c>
      <c r="E2170" s="112" t="s">
        <v>362</v>
      </c>
      <c r="F2170" s="115" t="str">
        <f t="shared" si="874"/>
        <v>Paper Cardboard Leather Cotton Wool waste incineration with electricity</v>
      </c>
      <c r="G2170" s="143">
        <f t="shared" si="858"/>
        <v>-0.78984773333333336</v>
      </c>
      <c r="I2170" s="118">
        <f t="shared" si="859"/>
        <v>-0.11516517636837199</v>
      </c>
      <c r="K2170" s="161">
        <f t="shared" si="860"/>
        <v>5.5530188743999993E-3</v>
      </c>
      <c r="L2170" s="161">
        <f t="shared" si="861"/>
        <v>-2.2292156869719994E-3</v>
      </c>
      <c r="M2170" s="162">
        <f t="shared" si="862"/>
        <v>-1.1819555799999999E-5</v>
      </c>
      <c r="N2170" s="161">
        <v>-0.11847716</v>
      </c>
      <c r="O2170" s="132">
        <v>-8.9578139999999997E-3</v>
      </c>
      <c r="P2170" s="132">
        <v>6.7999432000000002E-3</v>
      </c>
      <c r="Q2170" s="132">
        <v>5.6856985999999997E-3</v>
      </c>
      <c r="R2170" s="132">
        <v>-1.2179108000000001E-4</v>
      </c>
      <c r="S2170" s="164">
        <v>-2.3500599E-6</v>
      </c>
      <c r="T2170" s="164">
        <v>-8.5385857000000001E-6</v>
      </c>
      <c r="U2170" s="164">
        <v>-7.1290078000000004E-5</v>
      </c>
      <c r="V2170" s="164">
        <v>-1.9462093E-6</v>
      </c>
      <c r="W2170" s="132">
        <v>0</v>
      </c>
      <c r="X2170" s="164">
        <v>-9.8733464999999997E-6</v>
      </c>
      <c r="Y2170" s="164">
        <v>-5.4808972000000002E-8</v>
      </c>
      <c r="Z2170" s="132">
        <v>0</v>
      </c>
      <c r="AA2170" s="132">
        <v>0</v>
      </c>
      <c r="AC2170" s="118">
        <f t="shared" si="863"/>
        <v>-0.11847716</v>
      </c>
      <c r="AD2170" s="118">
        <f t="shared" si="864"/>
        <v>3.3238579964000002E-3</v>
      </c>
      <c r="AE2170" s="118">
        <f t="shared" si="865"/>
        <v>-2.2291608779999995E-3</v>
      </c>
      <c r="AF2170" s="118">
        <f t="shared" si="866"/>
        <v>-2.2292156869719994E-3</v>
      </c>
      <c r="AG2170" s="118">
        <f t="shared" si="867"/>
        <v>-1.1819555799999999E-5</v>
      </c>
      <c r="AI2170" s="69">
        <v>-10.427718</v>
      </c>
      <c r="AJ2170" s="69">
        <v>-10.425862</v>
      </c>
      <c r="AK2170" s="69">
        <v>-1.2265027E-3</v>
      </c>
      <c r="AL2170" s="69">
        <v>0</v>
      </c>
      <c r="AM2170" s="69">
        <v>0</v>
      </c>
      <c r="AN2170" s="69">
        <v>-2.9456738000000003E-4</v>
      </c>
      <c r="AO2170" s="69">
        <v>-3.3467738999999998E-4</v>
      </c>
      <c r="AQ2170" s="116">
        <v>-1.5005912E-2</v>
      </c>
      <c r="AR2170" s="116">
        <v>-1.3819262000000001E-2</v>
      </c>
      <c r="AS2170" s="116">
        <v>-5.9516002999999995E-4</v>
      </c>
      <c r="AT2170" s="116">
        <v>-5.9149034000000001E-4</v>
      </c>
      <c r="AU2170" s="150">
        <f t="shared" si="868"/>
        <v>-8.2849290311328004E-7</v>
      </c>
      <c r="AV2170" s="150">
        <f t="shared" si="869"/>
        <v>-2.2010356349217965E-9</v>
      </c>
      <c r="AW2170" s="163">
        <f t="shared" si="870"/>
        <v>-8.284178428366E-2</v>
      </c>
      <c r="AX2170" s="196">
        <v>-7.3319357E-7</v>
      </c>
      <c r="AY2170" s="196">
        <v>-2.2122304E-9</v>
      </c>
      <c r="AZ2170" s="196">
        <v>-6.044094E-14</v>
      </c>
      <c r="BA2170" s="108">
        <v>0</v>
      </c>
      <c r="BB2170" s="108">
        <v>0</v>
      </c>
      <c r="BC2170" s="196">
        <v>8.8997535000000003E-10</v>
      </c>
      <c r="BD2170" s="196">
        <v>-9.6176526000000003E-8</v>
      </c>
      <c r="BE2170" s="196">
        <v>1.2532269E-10</v>
      </c>
      <c r="BF2170" s="196">
        <v>-1.1406233000000001E-10</v>
      </c>
      <c r="BG2170" s="108">
        <v>0</v>
      </c>
      <c r="BH2170" s="108">
        <v>0</v>
      </c>
      <c r="BI2170" s="196">
        <v>-4.6413820000000001E-15</v>
      </c>
      <c r="BJ2170" s="196">
        <v>-4.2807500000000001E-16</v>
      </c>
      <c r="BK2170" s="196">
        <v>-8.4524795999999998E-17</v>
      </c>
      <c r="BL2170" s="196">
        <v>-5.1151927999999995E-13</v>
      </c>
      <c r="BM2170" s="196">
        <v>-1.2270944000000001E-11</v>
      </c>
      <c r="BN2170" s="108">
        <v>0</v>
      </c>
      <c r="BO2170" s="196">
        <v>-1.6328366000000001E-7</v>
      </c>
      <c r="BP2170" s="108">
        <v>-8.2841621000000004E-2</v>
      </c>
      <c r="BQ2170" s="108">
        <v>0</v>
      </c>
      <c r="BR2170" s="108">
        <v>0</v>
      </c>
      <c r="BS2170" s="108">
        <v>0</v>
      </c>
      <c r="BU2170" s="172">
        <v>-3.3059238000000001E-5</v>
      </c>
      <c r="BV2170" s="172">
        <v>-4.9017622000000001E-7</v>
      </c>
      <c r="BW2170" s="172">
        <v>-2.2023050999999999E-5</v>
      </c>
      <c r="BX2170" s="172">
        <v>-8.5250502999999997E-9</v>
      </c>
      <c r="BY2170" s="172">
        <v>-9.4712148E-7</v>
      </c>
      <c r="BZ2170" s="172">
        <v>5.8244530999999996E-7</v>
      </c>
      <c r="CA2170" s="69">
        <v>0</v>
      </c>
      <c r="CB2170" s="172">
        <v>8.8402664E-7</v>
      </c>
      <c r="CC2170" s="172">
        <v>-3.6258727E-9</v>
      </c>
      <c r="CD2170" s="172">
        <v>-8.6249965E-9</v>
      </c>
      <c r="CE2170" s="69">
        <v>0</v>
      </c>
      <c r="CF2170" s="69">
        <v>0</v>
      </c>
      <c r="CG2170" s="69">
        <v>0</v>
      </c>
      <c r="CH2170" s="172">
        <v>1.0020458E-6</v>
      </c>
      <c r="CI2170" s="172">
        <v>-1.2046631000000001E-5</v>
      </c>
      <c r="CJ2170" s="172">
        <v>-2.7401290000000001E-17</v>
      </c>
      <c r="CK2170" s="69">
        <v>0</v>
      </c>
      <c r="CM2170" s="198">
        <v>0</v>
      </c>
      <c r="CN2170" s="198">
        <v>-0.78966822000000003</v>
      </c>
      <c r="CO2170" s="198">
        <v>1.6653989000000001E-2</v>
      </c>
      <c r="CP2170" s="198">
        <v>-2.0178709999999999E-4</v>
      </c>
      <c r="CQ2170" s="197">
        <v>-2.1668871999999999E-12</v>
      </c>
      <c r="CR2170" s="197">
        <v>-2.6243013E-10</v>
      </c>
      <c r="CS2170" s="197">
        <v>-5.0521498999999998E-5</v>
      </c>
      <c r="CT2170" s="198">
        <v>-3.5861851000000002E-4</v>
      </c>
      <c r="CU2170" s="198">
        <v>0</v>
      </c>
      <c r="CV2170" s="198">
        <v>2.0483072E-4</v>
      </c>
    </row>
    <row r="2171" spans="1:100" ht="14.4">
      <c r="A2171" t="s">
        <v>1962</v>
      </c>
      <c r="B2171" s="85" t="s">
        <v>947</v>
      </c>
      <c r="C2171" s="113" t="str">
        <f t="shared" si="873"/>
        <v>F.080.01.109</v>
      </c>
      <c r="D2171" s="9" t="s">
        <v>125</v>
      </c>
      <c r="E2171" s="112" t="s">
        <v>362</v>
      </c>
      <c r="F2171" s="115" t="str">
        <f t="shared" si="874"/>
        <v>Rigid Polymer Foam waste incineration with electricity</v>
      </c>
      <c r="G2171" s="143">
        <f t="shared" ref="G2171:G2234" si="875">N2171/0.15</f>
        <v>1.1581740666666667</v>
      </c>
      <c r="I2171" s="118">
        <f t="shared" ref="I2171:I2234" si="876">K2171+L2171+M2171+N2171</f>
        <v>0.16563637683651</v>
      </c>
      <c r="K2171" s="161">
        <f t="shared" ref="K2171:K2234" si="877">Q2171+R2171+S2171+T2171</f>
        <v>4.1413456472000005E-3</v>
      </c>
      <c r="L2171" s="161">
        <f t="shared" ref="L2171:L2234" si="878">O2171+P2171+U2171+Y2171+W2171</f>
        <v>-1.2208156036189998E-2</v>
      </c>
      <c r="M2171" s="162">
        <f t="shared" ref="M2171:M2234" si="879">V2171+X2171+Z2171+AA2171</f>
        <v>-2.29227745E-5</v>
      </c>
      <c r="N2171" s="161">
        <v>0.17372610999999999</v>
      </c>
      <c r="O2171" s="132">
        <v>-1.7372729999999999E-2</v>
      </c>
      <c r="P2171" s="132">
        <v>5.3029397999999998E-3</v>
      </c>
      <c r="Q2171" s="132">
        <v>4.3986638999999996E-3</v>
      </c>
      <c r="R2171" s="132">
        <v>-2.3620088E-4</v>
      </c>
      <c r="S2171" s="164">
        <v>-4.5576918000000003E-6</v>
      </c>
      <c r="T2171" s="164">
        <v>-1.6559681000000001E-5</v>
      </c>
      <c r="U2171" s="132">
        <v>-1.3825953999999999E-4</v>
      </c>
      <c r="V2171" s="164">
        <v>-3.7744665000000001E-6</v>
      </c>
      <c r="W2171" s="132">
        <v>0</v>
      </c>
      <c r="X2171" s="164">
        <v>-1.9148307999999999E-5</v>
      </c>
      <c r="Y2171" s="164">
        <v>-1.0629619E-7</v>
      </c>
      <c r="Z2171" s="132">
        <v>0</v>
      </c>
      <c r="AA2171" s="132">
        <v>0</v>
      </c>
      <c r="AC2171" s="118">
        <f t="shared" si="863"/>
        <v>0.17372610999999999</v>
      </c>
      <c r="AD2171" s="118">
        <f t="shared" si="864"/>
        <v>-8.0667040927999995E-3</v>
      </c>
      <c r="AE2171" s="118">
        <f t="shared" si="865"/>
        <v>-1.2208049739999999E-2</v>
      </c>
      <c r="AF2171" s="118">
        <f t="shared" si="866"/>
        <v>-1.2208156036189998E-2</v>
      </c>
      <c r="AG2171" s="118">
        <f t="shared" si="867"/>
        <v>-2.29227745E-5</v>
      </c>
      <c r="AI2171" s="69">
        <v>-20.223452999999999</v>
      </c>
      <c r="AJ2171" s="69">
        <v>-20.219854000000002</v>
      </c>
      <c r="AK2171" s="69">
        <v>-2.3786718E-3</v>
      </c>
      <c r="AL2171" s="69">
        <v>0</v>
      </c>
      <c r="AM2171" s="69">
        <v>0</v>
      </c>
      <c r="AN2171" s="69">
        <v>-5.7128218000000004E-4</v>
      </c>
      <c r="AO2171" s="69">
        <v>-6.4907129999999997E-4</v>
      </c>
      <c r="AQ2171" s="116">
        <v>1.3246295E-2</v>
      </c>
      <c r="AR2171" s="116">
        <v>1.3571092E-2</v>
      </c>
      <c r="AS2171" s="116">
        <v>8.223363E-4</v>
      </c>
      <c r="AT2171" s="116">
        <v>-1.1471328E-3</v>
      </c>
      <c r="AU2171" s="150">
        <f t="shared" si="868"/>
        <v>8.136145949986001E-7</v>
      </c>
      <c r="AV2171" s="150">
        <f t="shared" si="869"/>
        <v>3.0411845206059498E-9</v>
      </c>
      <c r="AW2171" s="163">
        <f t="shared" si="870"/>
        <v>-0.16066285667134</v>
      </c>
      <c r="AX2171" s="196">
        <v>1.0743687999999999E-6</v>
      </c>
      <c r="AY2171" s="196">
        <v>3.2416137999999999E-9</v>
      </c>
      <c r="AZ2171" s="196">
        <v>8.8566207000000003E-14</v>
      </c>
      <c r="BA2171" s="108">
        <v>0</v>
      </c>
      <c r="BB2171" s="108">
        <v>0</v>
      </c>
      <c r="BC2171" s="196">
        <v>7.4045522999999999E-10</v>
      </c>
      <c r="BD2171" s="196">
        <v>-2.6146986999999998E-7</v>
      </c>
      <c r="BE2171" s="196">
        <v>1.0333916E-10</v>
      </c>
      <c r="BF2171" s="196">
        <v>-3.0384701000000001E-10</v>
      </c>
      <c r="BG2171" s="108">
        <v>0</v>
      </c>
      <c r="BH2171" s="108">
        <v>0</v>
      </c>
      <c r="BI2171" s="196">
        <v>-9.0014681000000003E-15</v>
      </c>
      <c r="BJ2171" s="196">
        <v>-8.3020606999999995E-16</v>
      </c>
      <c r="BK2171" s="196">
        <v>-1.6392688E-16</v>
      </c>
      <c r="BL2171" s="196">
        <v>-9.920374E-13</v>
      </c>
      <c r="BM2171" s="196">
        <v>-2.3798193999999999E-11</v>
      </c>
      <c r="BN2171" s="108">
        <v>0</v>
      </c>
      <c r="BO2171" s="196">
        <v>-3.1667133999999998E-7</v>
      </c>
      <c r="BP2171" s="108">
        <v>-0.16066253999999999</v>
      </c>
      <c r="BQ2171" s="108">
        <v>0</v>
      </c>
      <c r="BR2171" s="108">
        <v>0</v>
      </c>
      <c r="BS2171" s="108">
        <v>0</v>
      </c>
      <c r="BU2171" s="172">
        <v>6.8610491999999998E-6</v>
      </c>
      <c r="BV2171" s="172">
        <v>-1.8448294E-6</v>
      </c>
      <c r="BW2171" s="172">
        <v>3.2292967E-5</v>
      </c>
      <c r="BX2171" s="172">
        <v>-1.6533431000000002E-8</v>
      </c>
      <c r="BY2171" s="172">
        <v>-2.0976274999999998E-6</v>
      </c>
      <c r="BZ2171" s="172">
        <v>4.9155927999999997E-7</v>
      </c>
      <c r="CA2171" s="69">
        <v>0</v>
      </c>
      <c r="CB2171" s="172">
        <v>7.4608120000000003E-7</v>
      </c>
      <c r="CC2171" s="172">
        <v>-7.0319954999999999E-9</v>
      </c>
      <c r="CD2171" s="172">
        <v>-1.6727266E-8</v>
      </c>
      <c r="CE2171" s="69">
        <v>0</v>
      </c>
      <c r="CF2171" s="69">
        <v>0</v>
      </c>
      <c r="CG2171" s="69">
        <v>0</v>
      </c>
      <c r="CH2171" s="172">
        <v>6.7635562000000005E-7</v>
      </c>
      <c r="CI2171" s="172">
        <v>-2.3363163999999998E-5</v>
      </c>
      <c r="CJ2171" s="172">
        <v>-5.3141894999999997E-17</v>
      </c>
      <c r="CK2171" s="69">
        <v>0</v>
      </c>
      <c r="CM2171" s="198">
        <v>0</v>
      </c>
      <c r="CN2171" s="198">
        <v>1.1585221999999999</v>
      </c>
      <c r="CO2171" s="198">
        <v>1.4054675000000001E-2</v>
      </c>
      <c r="CP2171" s="198">
        <v>-1.1494659E-3</v>
      </c>
      <c r="CQ2171" s="197">
        <v>-4.2024479000000001E-12</v>
      </c>
      <c r="CR2171" s="197">
        <v>-5.0895539999999995E-10</v>
      </c>
      <c r="CS2171" s="198">
        <v>-1.0580297E-4</v>
      </c>
      <c r="CT2171" s="198">
        <v>-6.9550256999999997E-4</v>
      </c>
      <c r="CU2171" s="198">
        <v>0</v>
      </c>
      <c r="CV2171" s="198">
        <v>1.7286849000000001E-4</v>
      </c>
    </row>
    <row r="2172" spans="1:100" ht="14.4">
      <c r="A2172" t="s">
        <v>1436</v>
      </c>
      <c r="B2172" s="85" t="s">
        <v>947</v>
      </c>
      <c r="C2172" s="113" t="str">
        <f t="shared" si="873"/>
        <v>F.080.01.110</v>
      </c>
      <c r="D2172" s="9" t="s">
        <v>125</v>
      </c>
      <c r="E2172" s="112" t="s">
        <v>362</v>
      </c>
      <c r="F2172" s="115" t="str">
        <f t="shared" si="874"/>
        <v>SMC (50%) waste incineration with electricity</v>
      </c>
      <c r="G2172" s="143">
        <f t="shared" si="875"/>
        <v>0.94930006666666666</v>
      </c>
      <c r="I2172" s="118">
        <f t="shared" si="876"/>
        <v>0.14322519981723097</v>
      </c>
      <c r="K2172" s="161">
        <f t="shared" si="877"/>
        <v>4.3216220516000001E-3</v>
      </c>
      <c r="L2172" s="161">
        <f t="shared" si="878"/>
        <v>-3.4798992132690008E-3</v>
      </c>
      <c r="M2172" s="162">
        <f t="shared" si="879"/>
        <v>-1.15330211E-5</v>
      </c>
      <c r="N2172" s="161">
        <v>0.14239500999999999</v>
      </c>
      <c r="O2172" s="132">
        <v>-8.7406548000000008E-3</v>
      </c>
      <c r="P2172" s="132">
        <v>5.3303708999999999E-3</v>
      </c>
      <c r="Q2172" s="132">
        <v>4.4510853000000001E-3</v>
      </c>
      <c r="R2172" s="132">
        <v>-1.1883857E-4</v>
      </c>
      <c r="S2172" s="164">
        <v>-2.2930887000000002E-6</v>
      </c>
      <c r="T2172" s="164">
        <v>-8.3315896999999995E-6</v>
      </c>
      <c r="U2172" s="164">
        <v>-6.9561832999999999E-5</v>
      </c>
      <c r="V2172" s="164">
        <v>-1.8990285E-6</v>
      </c>
      <c r="W2172" s="132">
        <v>0</v>
      </c>
      <c r="X2172" s="164">
        <v>-9.6339926000000007E-6</v>
      </c>
      <c r="Y2172" s="164">
        <v>-5.3480269000000003E-8</v>
      </c>
      <c r="Z2172" s="132">
        <v>0</v>
      </c>
      <c r="AA2172" s="132">
        <v>0</v>
      </c>
      <c r="AC2172" s="118">
        <f t="shared" si="863"/>
        <v>0.14239500999999999</v>
      </c>
      <c r="AD2172" s="118">
        <f t="shared" si="864"/>
        <v>8.4177631859999927E-4</v>
      </c>
      <c r="AE2172" s="118">
        <f t="shared" si="865"/>
        <v>-3.4798457330000006E-3</v>
      </c>
      <c r="AF2172" s="118">
        <f t="shared" si="866"/>
        <v>-3.4798992132690004E-3</v>
      </c>
      <c r="AG2172" s="118">
        <f t="shared" si="867"/>
        <v>-1.15330211E-5</v>
      </c>
      <c r="AI2172" s="69">
        <v>-10.174925</v>
      </c>
      <c r="AJ2172" s="69">
        <v>-10.173114</v>
      </c>
      <c r="AK2172" s="69">
        <v>-1.1967693E-3</v>
      </c>
      <c r="AL2172" s="69">
        <v>0</v>
      </c>
      <c r="AM2172" s="69">
        <v>0</v>
      </c>
      <c r="AN2172" s="69">
        <v>-2.8742634999999998E-4</v>
      </c>
      <c r="AO2172" s="69">
        <v>-3.26564E-4</v>
      </c>
      <c r="AQ2172" s="116">
        <v>1.3064572999999999E-2</v>
      </c>
      <c r="AR2172" s="116">
        <v>1.2930123E-2</v>
      </c>
      <c r="AS2172" s="116">
        <v>7.1160145000000001E-4</v>
      </c>
      <c r="AT2172" s="116">
        <v>-5.7715117999999996E-4</v>
      </c>
      <c r="AU2172" s="150">
        <f t="shared" si="868"/>
        <v>7.7518721457519011E-7</v>
      </c>
      <c r="AV2172" s="150">
        <f t="shared" si="869"/>
        <v>2.63166220825816E-9</v>
      </c>
      <c r="AW2172" s="163">
        <f t="shared" si="870"/>
        <v>-8.0833499325270008E-2</v>
      </c>
      <c r="AX2172" s="196">
        <v>8.8074082000000005E-7</v>
      </c>
      <c r="AY2172" s="196">
        <v>2.6573995000000002E-9</v>
      </c>
      <c r="AZ2172" s="196">
        <v>7.2604295000000004E-14</v>
      </c>
      <c r="BA2172" s="108">
        <v>0</v>
      </c>
      <c r="BB2172" s="108">
        <v>0</v>
      </c>
      <c r="BC2172" s="196">
        <v>7.0531715999999996E-10</v>
      </c>
      <c r="BD2172" s="196">
        <v>-1.0624645E-7</v>
      </c>
      <c r="BE2172" s="196">
        <v>9.9166203000000004E-11</v>
      </c>
      <c r="BF2172" s="196">
        <v>-1.2497106999999999E-10</v>
      </c>
      <c r="BG2172" s="108">
        <v>0</v>
      </c>
      <c r="BH2172" s="108">
        <v>0</v>
      </c>
      <c r="BI2172" s="196">
        <v>-4.5288637000000001E-15</v>
      </c>
      <c r="BJ2172" s="196">
        <v>-4.1769742999999998E-16</v>
      </c>
      <c r="BK2172" s="196">
        <v>-8.2475709999999995E-17</v>
      </c>
      <c r="BL2172" s="196">
        <v>-4.9911881E-13</v>
      </c>
      <c r="BM2172" s="196">
        <v>-1.1973466000000001E-11</v>
      </c>
      <c r="BN2172" s="108">
        <v>0</v>
      </c>
      <c r="BO2172" s="196">
        <v>-1.5932527000000001E-7</v>
      </c>
      <c r="BP2172" s="108">
        <v>-8.0833340000000004E-2</v>
      </c>
      <c r="BQ2172" s="108">
        <v>0</v>
      </c>
      <c r="BR2172" s="108">
        <v>0</v>
      </c>
      <c r="BS2172" s="108">
        <v>0</v>
      </c>
      <c r="BU2172" s="172">
        <v>1.5033771000000001E-5</v>
      </c>
      <c r="BV2172" s="172">
        <v>-6.2625645000000004E-7</v>
      </c>
      <c r="BW2172" s="172">
        <v>2.6469005000000001E-5</v>
      </c>
      <c r="BX2172" s="172">
        <v>-8.3183823999999999E-9</v>
      </c>
      <c r="BY2172" s="172">
        <v>-9.6731392999999996E-7</v>
      </c>
      <c r="BZ2172" s="172">
        <v>4.6274850999999998E-7</v>
      </c>
      <c r="CA2172" s="69">
        <v>0</v>
      </c>
      <c r="CB2172" s="172">
        <v>7.0235265000000002E-7</v>
      </c>
      <c r="CC2172" s="172">
        <v>-3.5379728E-9</v>
      </c>
      <c r="CD2172" s="172">
        <v>-8.4159057000000004E-9</v>
      </c>
      <c r="CE2172" s="69">
        <v>0</v>
      </c>
      <c r="CF2172" s="69">
        <v>0</v>
      </c>
      <c r="CG2172" s="69">
        <v>0</v>
      </c>
      <c r="CH2172" s="172">
        <v>7.6809870999999998E-7</v>
      </c>
      <c r="CI2172" s="172">
        <v>-1.1754592000000001E-5</v>
      </c>
      <c r="CJ2172" s="172">
        <v>-2.6737016E-17</v>
      </c>
      <c r="CK2172" s="69">
        <v>0</v>
      </c>
      <c r="CM2172" s="198">
        <v>0</v>
      </c>
      <c r="CN2172" s="198">
        <v>0.94947524999999999</v>
      </c>
      <c r="CO2172" s="198">
        <v>1.3231374000000001E-2</v>
      </c>
      <c r="CP2172" s="198">
        <v>-3.2234377000000001E-4</v>
      </c>
      <c r="CQ2172" s="197">
        <v>-2.1143565999999999E-12</v>
      </c>
      <c r="CR2172" s="197">
        <v>-2.5606817999999998E-10</v>
      </c>
      <c r="CS2172" s="197">
        <v>-5.0591045E-5</v>
      </c>
      <c r="CT2172" s="198">
        <v>-3.4992473E-4</v>
      </c>
      <c r="CU2172" s="198">
        <v>0</v>
      </c>
      <c r="CV2172" s="198">
        <v>1.627365E-4</v>
      </c>
    </row>
    <row r="2173" spans="1:100" ht="14.4">
      <c r="A2173" t="s">
        <v>1963</v>
      </c>
      <c r="B2173" s="85" t="s">
        <v>947</v>
      </c>
      <c r="C2173" s="113" t="str">
        <f t="shared" si="873"/>
        <v>F.080.01.111</v>
      </c>
      <c r="D2173" s="9" t="s">
        <v>125</v>
      </c>
      <c r="E2173" s="112" t="s">
        <v>362</v>
      </c>
      <c r="F2173" s="115" t="str">
        <f t="shared" si="874"/>
        <v>Softwood 0%MC  waste incineration with electricity</v>
      </c>
      <c r="G2173" s="143">
        <f t="shared" si="875"/>
        <v>-0.9573912</v>
      </c>
      <c r="I2173" s="118">
        <f t="shared" si="876"/>
        <v>-0.14253410749311698</v>
      </c>
      <c r="K2173" s="161">
        <f t="shared" si="877"/>
        <v>5.3882409916000008E-3</v>
      </c>
      <c r="L2173" s="161">
        <f t="shared" si="878"/>
        <v>-4.2993417501169997E-3</v>
      </c>
      <c r="M2173" s="162">
        <f t="shared" si="879"/>
        <v>-1.4326734599999999E-5</v>
      </c>
      <c r="N2173" s="161">
        <v>-0.14360867999999999</v>
      </c>
      <c r="O2173" s="132">
        <v>-1.0857956E-2</v>
      </c>
      <c r="P2173" s="132">
        <v>6.6450928999999999E-3</v>
      </c>
      <c r="Q2173" s="132">
        <v>5.5490649000000001E-3</v>
      </c>
      <c r="R2173" s="132">
        <v>-1.4762554999999999E-4</v>
      </c>
      <c r="S2173" s="164">
        <v>-2.8485574000000002E-6</v>
      </c>
      <c r="T2173" s="164">
        <v>-1.0349801E-5</v>
      </c>
      <c r="U2173" s="164">
        <v>-8.6412214999999993E-5</v>
      </c>
      <c r="V2173" s="164">
        <v>-2.3590415999999999E-6</v>
      </c>
      <c r="W2173" s="132">
        <v>0</v>
      </c>
      <c r="X2173" s="164">
        <v>-1.1967693E-5</v>
      </c>
      <c r="Y2173" s="164">
        <v>-6.6435117E-8</v>
      </c>
      <c r="Z2173" s="132">
        <v>0</v>
      </c>
      <c r="AA2173" s="132">
        <v>0</v>
      </c>
      <c r="AC2173" s="118">
        <f t="shared" si="863"/>
        <v>-0.14360867999999999</v>
      </c>
      <c r="AD2173" s="118">
        <f t="shared" si="864"/>
        <v>1.0889656765999999E-3</v>
      </c>
      <c r="AE2173" s="118">
        <f t="shared" si="865"/>
        <v>-4.299275315E-3</v>
      </c>
      <c r="AF2173" s="118">
        <f t="shared" si="866"/>
        <v>-4.2993417501169997E-3</v>
      </c>
      <c r="AG2173" s="118">
        <f t="shared" si="867"/>
        <v>-1.4326734599999999E-5</v>
      </c>
      <c r="AI2173" s="69">
        <v>-12.639658000000001</v>
      </c>
      <c r="AJ2173" s="69">
        <v>-12.637409</v>
      </c>
      <c r="AK2173" s="69">
        <v>-1.4866699E-3</v>
      </c>
      <c r="AL2173" s="69">
        <v>0</v>
      </c>
      <c r="AM2173" s="69">
        <v>0</v>
      </c>
      <c r="AN2173" s="69">
        <v>-3.5705136000000002E-4</v>
      </c>
      <c r="AO2173" s="69">
        <v>-4.0566955999999998E-4</v>
      </c>
      <c r="AQ2173" s="116">
        <v>-1.8457729999999999E-2</v>
      </c>
      <c r="AR2173" s="116">
        <v>-1.7007187E-2</v>
      </c>
      <c r="AS2173" s="116">
        <v>-7.3358533999999997E-4</v>
      </c>
      <c r="AT2173" s="116">
        <v>-7.1695799E-4</v>
      </c>
      <c r="AU2173" s="150">
        <f t="shared" si="868"/>
        <v>-1.0196155343743701E-6</v>
      </c>
      <c r="AV2173" s="150">
        <f t="shared" si="869"/>
        <v>-2.7129635589966897E-9</v>
      </c>
      <c r="AW2173" s="163">
        <f t="shared" si="870"/>
        <v>-0.10041428791958999</v>
      </c>
      <c r="AX2173" s="196">
        <v>-8.8871948E-7</v>
      </c>
      <c r="AY2173" s="196">
        <v>-2.6814914E-9</v>
      </c>
      <c r="AZ2173" s="196">
        <v>-7.3261745999999996E-14</v>
      </c>
      <c r="BA2173" s="108">
        <v>0</v>
      </c>
      <c r="BB2173" s="108">
        <v>0</v>
      </c>
      <c r="BC2173" s="196">
        <v>8.7910952000000001E-10</v>
      </c>
      <c r="BD2173" s="196">
        <v>-1.3175967E-7</v>
      </c>
      <c r="BE2173" s="196">
        <v>1.2360447999999999E-10</v>
      </c>
      <c r="BF2173" s="196">
        <v>-1.5499712999999999E-10</v>
      </c>
      <c r="BG2173" s="108">
        <v>0</v>
      </c>
      <c r="BH2173" s="108">
        <v>0</v>
      </c>
      <c r="BI2173" s="196">
        <v>-5.6259176000000002E-15</v>
      </c>
      <c r="BJ2173" s="196">
        <v>-5.1887878999999998E-16</v>
      </c>
      <c r="BK2173" s="196">
        <v>-1.024543E-16</v>
      </c>
      <c r="BL2173" s="196">
        <v>-6.2002337E-13</v>
      </c>
      <c r="BM2173" s="196">
        <v>-1.4873871000000001E-11</v>
      </c>
      <c r="BN2173" s="108">
        <v>0</v>
      </c>
      <c r="BO2173" s="196">
        <v>-1.9791959000000001E-7</v>
      </c>
      <c r="BP2173" s="108">
        <v>-0.10041409</v>
      </c>
      <c r="BQ2173" s="108">
        <v>0</v>
      </c>
      <c r="BR2173" s="108">
        <v>0</v>
      </c>
      <c r="BS2173" s="108">
        <v>0</v>
      </c>
      <c r="BU2173" s="172">
        <v>-4.0887853999999999E-5</v>
      </c>
      <c r="BV2173" s="172">
        <v>-7.7529168000000001E-7</v>
      </c>
      <c r="BW2173" s="172">
        <v>-2.6694606999999999E-5</v>
      </c>
      <c r="BX2173" s="172">
        <v>-1.0333394E-8</v>
      </c>
      <c r="BY2173" s="172">
        <v>-1.2008544999999999E-6</v>
      </c>
      <c r="BZ2173" s="172">
        <v>5.7674560999999998E-7</v>
      </c>
      <c r="CA2173" s="69">
        <v>0</v>
      </c>
      <c r="CB2173" s="172">
        <v>8.7537571E-7</v>
      </c>
      <c r="CC2173" s="172">
        <v>-4.3949971999999998E-9</v>
      </c>
      <c r="CD2173" s="172">
        <v>-1.0454540999999999E-8</v>
      </c>
      <c r="CE2173" s="69">
        <v>0</v>
      </c>
      <c r="CF2173" s="69">
        <v>0</v>
      </c>
      <c r="CG2173" s="69">
        <v>0</v>
      </c>
      <c r="CH2173" s="172">
        <v>9.5793834999999996E-7</v>
      </c>
      <c r="CI2173" s="172">
        <v>-1.4601978E-5</v>
      </c>
      <c r="CJ2173" s="172">
        <v>-3.3213684000000002E-17</v>
      </c>
      <c r="CK2173" s="69">
        <v>0</v>
      </c>
      <c r="CM2173" s="198">
        <v>0</v>
      </c>
      <c r="CN2173" s="198">
        <v>-0.95717361000000001</v>
      </c>
      <c r="CO2173" s="198">
        <v>1.6490897000000001E-2</v>
      </c>
      <c r="CP2173" s="198">
        <v>-3.9816618000000002E-4</v>
      </c>
      <c r="CQ2173" s="197">
        <v>-2.6265299000000001E-12</v>
      </c>
      <c r="CR2173" s="197">
        <v>-3.1809712000000001E-10</v>
      </c>
      <c r="CS2173" s="197">
        <v>-6.2822692000000002E-5</v>
      </c>
      <c r="CT2173" s="198">
        <v>-4.3468910000000002E-4</v>
      </c>
      <c r="CU2173" s="198">
        <v>0</v>
      </c>
      <c r="CV2173" s="198">
        <v>2.0282627999999999E-4</v>
      </c>
    </row>
    <row r="2174" spans="1:100" ht="14.4">
      <c r="A2174" t="s">
        <v>1964</v>
      </c>
      <c r="B2174" s="85" t="s">
        <v>947</v>
      </c>
      <c r="C2174" s="113" t="str">
        <f t="shared" si="873"/>
        <v>F.080.01.112</v>
      </c>
      <c r="D2174" s="9" t="s">
        <v>125</v>
      </c>
      <c r="E2174" s="112" t="s">
        <v>362</v>
      </c>
      <c r="F2174" s="115" t="str">
        <f t="shared" si="874"/>
        <v>Softwood 12%MC  waste incineration with electricity</v>
      </c>
      <c r="G2174" s="143">
        <f t="shared" si="875"/>
        <v>-0.82335639999999999</v>
      </c>
      <c r="I2174" s="118">
        <f t="shared" si="876"/>
        <v>-0.12010294508900099</v>
      </c>
      <c r="K2174" s="161">
        <f t="shared" si="877"/>
        <v>5.7648632418999994E-3</v>
      </c>
      <c r="L2174" s="161">
        <f t="shared" si="878"/>
        <v>-2.3520273392010006E-3</v>
      </c>
      <c r="M2174" s="162">
        <f t="shared" si="879"/>
        <v>-1.2320991699999999E-5</v>
      </c>
      <c r="N2174" s="161">
        <v>-0.12350346</v>
      </c>
      <c r="O2174" s="132">
        <v>-9.3378424000000008E-3</v>
      </c>
      <c r="P2174" s="132">
        <v>7.0601867000000002E-3</v>
      </c>
      <c r="Q2174" s="132">
        <v>5.9031717999999999E-3</v>
      </c>
      <c r="R2174" s="132">
        <v>-1.2695797E-4</v>
      </c>
      <c r="S2174" s="164">
        <v>-2.4497593999999999E-6</v>
      </c>
      <c r="T2174" s="164">
        <v>-8.9008287000000007E-6</v>
      </c>
      <c r="U2174" s="164">
        <v>-7.4314504999999995E-5</v>
      </c>
      <c r="V2174" s="164">
        <v>-2.0287756999999999E-6</v>
      </c>
      <c r="W2174" s="132">
        <v>0</v>
      </c>
      <c r="X2174" s="164">
        <v>-1.0292216E-5</v>
      </c>
      <c r="Y2174" s="164">
        <v>-5.7134201000000002E-8</v>
      </c>
      <c r="Z2174" s="132">
        <v>0</v>
      </c>
      <c r="AA2174" s="132">
        <v>0</v>
      </c>
      <c r="AC2174" s="118">
        <f t="shared" si="863"/>
        <v>-0.12350346</v>
      </c>
      <c r="AD2174" s="118">
        <f t="shared" si="864"/>
        <v>3.4128930368999989E-3</v>
      </c>
      <c r="AE2174" s="118">
        <f t="shared" si="865"/>
        <v>-2.3519702050000006E-3</v>
      </c>
      <c r="AF2174" s="118">
        <f t="shared" si="866"/>
        <v>-2.3520273392010011E-3</v>
      </c>
      <c r="AG2174" s="118">
        <f t="shared" si="867"/>
        <v>-1.2320991699999999E-5</v>
      </c>
      <c r="AI2174" s="69">
        <v>-10.870106</v>
      </c>
      <c r="AJ2174" s="69">
        <v>-10.868171</v>
      </c>
      <c r="AK2174" s="69">
        <v>-1.2785361000000001E-3</v>
      </c>
      <c r="AL2174" s="69">
        <v>0</v>
      </c>
      <c r="AM2174" s="69">
        <v>0</v>
      </c>
      <c r="AN2174" s="69">
        <v>-3.0706416999999998E-4</v>
      </c>
      <c r="AO2174" s="69">
        <v>-3.4887581999999999E-4</v>
      </c>
      <c r="AQ2174" s="116">
        <v>-1.5647278000000001E-2</v>
      </c>
      <c r="AR2174" s="116">
        <v>-1.4410068999999999E-2</v>
      </c>
      <c r="AS2174" s="116">
        <v>-6.2062456E-4</v>
      </c>
      <c r="AT2174" s="116">
        <v>-6.1658386999999997E-4</v>
      </c>
      <c r="AU2174" s="150">
        <f t="shared" si="868"/>
        <v>-8.6391302255909999E-7</v>
      </c>
      <c r="AV2174" s="150">
        <f t="shared" si="869"/>
        <v>-2.2952092177365565E-9</v>
      </c>
      <c r="AW2174" s="163">
        <f t="shared" si="870"/>
        <v>-8.6356284210849996E-2</v>
      </c>
      <c r="AX2174" s="196">
        <v>-7.6429874999999995E-7</v>
      </c>
      <c r="AY2174" s="196">
        <v>-2.3060826E-9</v>
      </c>
      <c r="AZ2174" s="196">
        <v>-6.3005101000000006E-14</v>
      </c>
      <c r="BA2174" s="108">
        <v>0</v>
      </c>
      <c r="BB2174" s="108">
        <v>0</v>
      </c>
      <c r="BC2174" s="196">
        <v>9.2420219000000001E-10</v>
      </c>
      <c r="BD2174" s="196">
        <v>-1.0052515E-7</v>
      </c>
      <c r="BE2174" s="196">
        <v>1.3013905000000001E-10</v>
      </c>
      <c r="BF2174" s="196">
        <v>-1.1919729000000001E-10</v>
      </c>
      <c r="BG2174" s="108">
        <v>0</v>
      </c>
      <c r="BH2174" s="108">
        <v>0</v>
      </c>
      <c r="BI2174" s="196">
        <v>-4.8382891000000001E-15</v>
      </c>
      <c r="BJ2174" s="196">
        <v>-4.4623576E-16</v>
      </c>
      <c r="BK2174" s="196">
        <v>-8.8110695999999996E-17</v>
      </c>
      <c r="BL2174" s="196">
        <v>-5.3322009999999998E-13</v>
      </c>
      <c r="BM2174" s="196">
        <v>-1.2791529000000001E-11</v>
      </c>
      <c r="BN2174" s="108">
        <v>0</v>
      </c>
      <c r="BO2174" s="196">
        <v>-1.7021085E-7</v>
      </c>
      <c r="BP2174" s="108">
        <v>-8.6356113999999998E-2</v>
      </c>
      <c r="BQ2174" s="108">
        <v>0</v>
      </c>
      <c r="BR2174" s="108">
        <v>0</v>
      </c>
      <c r="BS2174" s="108">
        <v>0</v>
      </c>
      <c r="BU2174" s="172">
        <v>-3.4476178E-5</v>
      </c>
      <c r="BV2174" s="172">
        <v>-5.1417401999999998E-7</v>
      </c>
      <c r="BW2174" s="172">
        <v>-2.2957362000000001E-5</v>
      </c>
      <c r="BX2174" s="172">
        <v>-8.8867191000000002E-9</v>
      </c>
      <c r="BY2174" s="172">
        <v>-9.8823636999999992E-7</v>
      </c>
      <c r="BZ2174" s="172">
        <v>6.0487006000000005E-7</v>
      </c>
      <c r="CA2174" s="69">
        <v>0</v>
      </c>
      <c r="CB2174" s="172">
        <v>9.1806257000000001E-7</v>
      </c>
      <c r="CC2174" s="172">
        <v>-3.7796976000000002E-9</v>
      </c>
      <c r="CD2174" s="172">
        <v>-8.9909054000000005E-9</v>
      </c>
      <c r="CE2174" s="69">
        <v>0</v>
      </c>
      <c r="CF2174" s="69">
        <v>0</v>
      </c>
      <c r="CG2174" s="69">
        <v>0</v>
      </c>
      <c r="CH2174" s="172">
        <v>1.0400192E-6</v>
      </c>
      <c r="CI2174" s="172">
        <v>-1.2557700999999999E-5</v>
      </c>
      <c r="CJ2174" s="172">
        <v>-2.8563769E-17</v>
      </c>
      <c r="CK2174" s="69">
        <v>0</v>
      </c>
      <c r="CM2174" s="198">
        <v>0</v>
      </c>
      <c r="CN2174" s="198">
        <v>-0.82316929999999999</v>
      </c>
      <c r="CO2174" s="198">
        <v>1.7295182999999999E-2</v>
      </c>
      <c r="CP2174" s="198">
        <v>-2.1306291E-4</v>
      </c>
      <c r="CQ2174" s="197">
        <v>-2.2588156999999998E-12</v>
      </c>
      <c r="CR2174" s="197">
        <v>-2.7356352999999999E-10</v>
      </c>
      <c r="CS2174" s="197">
        <v>-5.2692848999999999E-5</v>
      </c>
      <c r="CT2174" s="198">
        <v>-3.7383263000000003E-4</v>
      </c>
      <c r="CU2174" s="198">
        <v>0</v>
      </c>
      <c r="CV2174" s="198">
        <v>2.1271691E-4</v>
      </c>
    </row>
    <row r="2175" spans="1:100" ht="14.4">
      <c r="A2175" t="s">
        <v>1965</v>
      </c>
      <c r="B2175" s="85" t="s">
        <v>947</v>
      </c>
      <c r="C2175" s="113" t="str">
        <f t="shared" si="873"/>
        <v>F.080.01.113</v>
      </c>
      <c r="D2175" s="9" t="s">
        <v>125</v>
      </c>
      <c r="E2175" s="112" t="s">
        <v>362</v>
      </c>
      <c r="F2175" s="115" t="str">
        <f t="shared" si="874"/>
        <v>Softwood fresh  50%MC  waste incineration with electricity</v>
      </c>
      <c r="G2175" s="143">
        <f t="shared" si="875"/>
        <v>-0.41167821333333332</v>
      </c>
      <c r="I2175" s="118">
        <f t="shared" si="876"/>
        <v>-5.1207250095899999E-2</v>
      </c>
      <c r="K2175" s="161">
        <f t="shared" si="877"/>
        <v>6.9216316199000004E-3</v>
      </c>
      <c r="L2175" s="161">
        <f t="shared" si="878"/>
        <v>3.629010779899999E-3</v>
      </c>
      <c r="M2175" s="162">
        <f t="shared" si="879"/>
        <v>-6.1604956999999998E-6</v>
      </c>
      <c r="N2175" s="161">
        <v>-6.1751731999999997E-2</v>
      </c>
      <c r="O2175" s="132">
        <v>-4.6689212000000004E-3</v>
      </c>
      <c r="P2175" s="132">
        <v>8.3351177999999998E-3</v>
      </c>
      <c r="Q2175" s="132">
        <v>6.9907859000000001E-3</v>
      </c>
      <c r="R2175" s="164">
        <v>-6.3478985999999995E-5</v>
      </c>
      <c r="S2175" s="164">
        <v>-1.2248797E-6</v>
      </c>
      <c r="T2175" s="164">
        <v>-4.4504144000000003E-6</v>
      </c>
      <c r="U2175" s="164">
        <v>-3.7157253000000002E-5</v>
      </c>
      <c r="V2175" s="164">
        <v>-1.0143878999999999E-6</v>
      </c>
      <c r="W2175" s="132">
        <v>0</v>
      </c>
      <c r="X2175" s="164">
        <v>-5.1461078000000001E-6</v>
      </c>
      <c r="Y2175" s="164">
        <v>-2.8567099999999999E-8</v>
      </c>
      <c r="Z2175" s="132">
        <v>0</v>
      </c>
      <c r="AA2175" s="132">
        <v>0</v>
      </c>
      <c r="AC2175" s="118">
        <f t="shared" si="863"/>
        <v>-6.1751731999999997E-2</v>
      </c>
      <c r="AD2175" s="118">
        <f t="shared" si="864"/>
        <v>1.0550670966899999E-2</v>
      </c>
      <c r="AE2175" s="118">
        <f t="shared" si="865"/>
        <v>3.6290393469999992E-3</v>
      </c>
      <c r="AF2175" s="118">
        <f t="shared" si="866"/>
        <v>3.6290107798999994E-3</v>
      </c>
      <c r="AG2175" s="118">
        <f t="shared" si="867"/>
        <v>-6.1604956999999998E-6</v>
      </c>
      <c r="AI2175" s="69">
        <v>-5.4350529999999999</v>
      </c>
      <c r="AJ2175" s="69">
        <v>-5.4340856999999998</v>
      </c>
      <c r="AK2175" s="69">
        <v>-6.3926806E-4</v>
      </c>
      <c r="AL2175" s="69">
        <v>0</v>
      </c>
      <c r="AM2175" s="69">
        <v>0</v>
      </c>
      <c r="AN2175" s="69">
        <v>-1.5353209E-4</v>
      </c>
      <c r="AO2175" s="69">
        <v>-1.7443790999999999E-4</v>
      </c>
      <c r="AQ2175" s="116">
        <v>-7.0151733000000001E-3</v>
      </c>
      <c r="AR2175" s="116">
        <v>-6.4332076999999996E-3</v>
      </c>
      <c r="AS2175" s="116">
        <v>-2.7367362000000001E-4</v>
      </c>
      <c r="AT2175" s="116">
        <v>-3.0829194000000002E-4</v>
      </c>
      <c r="AU2175" s="150">
        <f t="shared" si="868"/>
        <v>-3.8568391827454998E-7</v>
      </c>
      <c r="AV2175" s="150">
        <f t="shared" si="869"/>
        <v>-1.0121066147688281E-9</v>
      </c>
      <c r="AW2175" s="163">
        <f t="shared" si="870"/>
        <v>-4.3178142105422999E-2</v>
      </c>
      <c r="AX2175" s="196">
        <v>-3.8214937999999999E-7</v>
      </c>
      <c r="AY2175" s="196">
        <v>-1.1530413E-9</v>
      </c>
      <c r="AZ2175" s="196">
        <v>-3.1502551E-14</v>
      </c>
      <c r="BA2175" s="108">
        <v>0</v>
      </c>
      <c r="BB2175" s="108">
        <v>0</v>
      </c>
      <c r="BC2175" s="196">
        <v>1.0627011E-9</v>
      </c>
      <c r="BD2175" s="196">
        <v>-4.5905770000000004E-9</v>
      </c>
      <c r="BE2175" s="196">
        <v>1.5020952E-10</v>
      </c>
      <c r="BF2175" s="196">
        <v>-9.2406458999999999E-12</v>
      </c>
      <c r="BG2175" s="108">
        <v>0</v>
      </c>
      <c r="BH2175" s="108">
        <v>0</v>
      </c>
      <c r="BI2175" s="196">
        <v>-2.4191446000000001E-15</v>
      </c>
      <c r="BJ2175" s="196">
        <v>-2.2311788E-16</v>
      </c>
      <c r="BK2175" s="196">
        <v>-4.4055347999999998E-17</v>
      </c>
      <c r="BL2175" s="196">
        <v>-2.6661004999999999E-13</v>
      </c>
      <c r="BM2175" s="196">
        <v>-6.3957645000000004E-12</v>
      </c>
      <c r="BN2175" s="108">
        <v>0</v>
      </c>
      <c r="BO2175" s="196">
        <v>-8.5105423000000006E-8</v>
      </c>
      <c r="BP2175" s="108">
        <v>-4.3178056999999999E-2</v>
      </c>
      <c r="BQ2175" s="108">
        <v>0</v>
      </c>
      <c r="BR2175" s="108">
        <v>0</v>
      </c>
      <c r="BS2175" s="108">
        <v>0</v>
      </c>
      <c r="BU2175" s="172">
        <v>-1.4783176E-5</v>
      </c>
      <c r="BV2175" s="172">
        <v>2.8783021000000002E-7</v>
      </c>
      <c r="BW2175" s="172">
        <v>-1.1478681E-5</v>
      </c>
      <c r="BX2175" s="172">
        <v>-4.4433595000000001E-9</v>
      </c>
      <c r="BY2175" s="172">
        <v>-3.3519499000000002E-7</v>
      </c>
      <c r="BZ2175" s="172">
        <v>6.9125228999999999E-7</v>
      </c>
      <c r="CA2175" s="69">
        <v>0</v>
      </c>
      <c r="CB2175" s="172">
        <v>1.0491722E-6</v>
      </c>
      <c r="CC2175" s="172">
        <v>-1.8898488000000001E-9</v>
      </c>
      <c r="CD2175" s="172">
        <v>-4.4954527000000003E-9</v>
      </c>
      <c r="CE2175" s="69">
        <v>0</v>
      </c>
      <c r="CF2175" s="69">
        <v>0</v>
      </c>
      <c r="CG2175" s="69">
        <v>0</v>
      </c>
      <c r="CH2175" s="172">
        <v>1.2921246E-6</v>
      </c>
      <c r="CI2175" s="172">
        <v>-6.2788502999999998E-6</v>
      </c>
      <c r="CJ2175" s="172">
        <v>-1.4281884E-17</v>
      </c>
      <c r="CK2175" s="69">
        <v>0</v>
      </c>
      <c r="CM2175" s="198">
        <v>0</v>
      </c>
      <c r="CN2175" s="198">
        <v>-0.41158465</v>
      </c>
      <c r="CO2175" s="198">
        <v>1.9765489000000001E-2</v>
      </c>
      <c r="CP2175" s="198">
        <v>3.5546854000000002E-4</v>
      </c>
      <c r="CQ2175" s="197">
        <v>-1.1294078999999999E-12</v>
      </c>
      <c r="CR2175" s="197">
        <v>-1.3678176E-10</v>
      </c>
      <c r="CS2175" s="197">
        <v>-2.1579759000000001E-5</v>
      </c>
      <c r="CT2175" s="198">
        <v>-1.8691631000000001E-4</v>
      </c>
      <c r="CU2175" s="198">
        <v>0</v>
      </c>
      <c r="CV2175" s="198">
        <v>2.4309528E-4</v>
      </c>
    </row>
    <row r="2176" spans="1:100" ht="14.4">
      <c r="A2176" t="s">
        <v>1966</v>
      </c>
      <c r="B2176" s="85" t="s">
        <v>947</v>
      </c>
      <c r="C2176" s="113" t="str">
        <f t="shared" si="873"/>
        <v>F.080.01.114</v>
      </c>
      <c r="D2176" s="9" t="s">
        <v>125</v>
      </c>
      <c r="E2176" s="112" t="s">
        <v>362</v>
      </c>
      <c r="F2176" s="115" t="str">
        <f t="shared" si="874"/>
        <v>Paper and Cardboard, as wet household waste   waste incineration with electricity</v>
      </c>
      <c r="G2176" s="143">
        <f t="shared" si="875"/>
        <v>0</v>
      </c>
      <c r="I2176" s="118">
        <f t="shared" si="876"/>
        <v>1.7688448799999999E-2</v>
      </c>
      <c r="K2176" s="161">
        <f t="shared" si="877"/>
        <v>8.0783999999999995E-3</v>
      </c>
      <c r="L2176" s="161">
        <f t="shared" si="878"/>
        <v>9.6100487999999998E-3</v>
      </c>
      <c r="M2176" s="162">
        <f t="shared" si="879"/>
        <v>0</v>
      </c>
      <c r="N2176" s="161">
        <v>0</v>
      </c>
      <c r="O2176" s="132">
        <v>0</v>
      </c>
      <c r="P2176" s="132">
        <v>9.6100487999999998E-3</v>
      </c>
      <c r="Q2176" s="132">
        <v>8.0783999999999995E-3</v>
      </c>
      <c r="R2176" s="132">
        <v>0</v>
      </c>
      <c r="S2176" s="132">
        <v>0</v>
      </c>
      <c r="T2176" s="132">
        <v>0</v>
      </c>
      <c r="U2176" s="132">
        <v>0</v>
      </c>
      <c r="V2176" s="132">
        <v>0</v>
      </c>
      <c r="W2176" s="132">
        <v>0</v>
      </c>
      <c r="X2176" s="132">
        <v>0</v>
      </c>
      <c r="Y2176" s="132">
        <v>0</v>
      </c>
      <c r="Z2176" s="132">
        <v>0</v>
      </c>
      <c r="AA2176" s="132">
        <v>0</v>
      </c>
      <c r="AC2176" s="118">
        <f t="shared" si="863"/>
        <v>0</v>
      </c>
      <c r="AD2176" s="118">
        <f t="shared" si="864"/>
        <v>1.7688448799999999E-2</v>
      </c>
      <c r="AE2176" s="118">
        <f t="shared" si="865"/>
        <v>9.6100487999999998E-3</v>
      </c>
      <c r="AF2176" s="118">
        <f t="shared" si="866"/>
        <v>9.6100487999999998E-3</v>
      </c>
      <c r="AG2176" s="118">
        <f t="shared" si="867"/>
        <v>0</v>
      </c>
      <c r="AI2176" s="69">
        <v>0</v>
      </c>
      <c r="AJ2176" s="69">
        <v>0</v>
      </c>
      <c r="AK2176" s="69">
        <v>0</v>
      </c>
      <c r="AL2176" s="69">
        <v>0</v>
      </c>
      <c r="AM2176" s="69">
        <v>0</v>
      </c>
      <c r="AN2176" s="69">
        <v>0</v>
      </c>
      <c r="AO2176" s="69">
        <v>0</v>
      </c>
      <c r="AQ2176" s="116">
        <v>1.6169312999999999E-3</v>
      </c>
      <c r="AR2176" s="116">
        <v>1.5436539E-3</v>
      </c>
      <c r="AS2176" s="199">
        <v>7.3277318E-5</v>
      </c>
      <c r="AT2176" s="116">
        <v>0</v>
      </c>
      <c r="AU2176" s="150">
        <f t="shared" si="868"/>
        <v>9.2545199999999997E-8</v>
      </c>
      <c r="AV2176" s="150">
        <f t="shared" si="869"/>
        <v>2.7099600000000001E-10</v>
      </c>
      <c r="AW2176" s="163">
        <f t="shared" si="870"/>
        <v>0</v>
      </c>
      <c r="AX2176" s="108">
        <v>0</v>
      </c>
      <c r="AY2176" s="108">
        <v>0</v>
      </c>
      <c r="AZ2176" s="108">
        <v>0</v>
      </c>
      <c r="BA2176" s="108">
        <v>0</v>
      </c>
      <c r="BB2176" s="108">
        <v>0</v>
      </c>
      <c r="BC2176" s="196">
        <v>1.2011999999999999E-9</v>
      </c>
      <c r="BD2176" s="196">
        <v>9.1344000000000001E-8</v>
      </c>
      <c r="BE2176" s="196">
        <v>1.7028000000000001E-10</v>
      </c>
      <c r="BF2176" s="196">
        <v>1.0071599999999999E-10</v>
      </c>
      <c r="BG2176" s="108">
        <v>0</v>
      </c>
      <c r="BH2176" s="108">
        <v>0</v>
      </c>
      <c r="BI2176" s="108">
        <v>0</v>
      </c>
      <c r="BJ2176" s="108">
        <v>0</v>
      </c>
      <c r="BK2176" s="108">
        <v>0</v>
      </c>
      <c r="BL2176" s="108">
        <v>0</v>
      </c>
      <c r="BM2176" s="108">
        <v>0</v>
      </c>
      <c r="BN2176" s="108">
        <v>0</v>
      </c>
      <c r="BO2176" s="108">
        <v>0</v>
      </c>
      <c r="BP2176" s="108">
        <v>0</v>
      </c>
      <c r="BQ2176" s="108">
        <v>0</v>
      </c>
      <c r="BR2176" s="108">
        <v>0</v>
      </c>
      <c r="BS2176" s="108">
        <v>0</v>
      </c>
      <c r="BU2176" s="172">
        <v>4.9098273000000003E-6</v>
      </c>
      <c r="BV2176" s="172">
        <v>1.0898344E-6</v>
      </c>
      <c r="BW2176" s="69">
        <v>0</v>
      </c>
      <c r="BX2176" s="69">
        <v>0</v>
      </c>
      <c r="BY2176" s="172">
        <v>3.1784640000000002E-7</v>
      </c>
      <c r="BZ2176" s="172">
        <v>7.7763452999999998E-7</v>
      </c>
      <c r="CA2176" s="69">
        <v>0</v>
      </c>
      <c r="CB2176" s="172">
        <v>1.1802818999999999E-6</v>
      </c>
      <c r="CC2176" s="69">
        <v>0</v>
      </c>
      <c r="CD2176" s="69">
        <v>0</v>
      </c>
      <c r="CE2176" s="69">
        <v>0</v>
      </c>
      <c r="CF2176" s="69">
        <v>0</v>
      </c>
      <c r="CG2176" s="69">
        <v>0</v>
      </c>
      <c r="CH2176" s="172">
        <v>1.54423E-6</v>
      </c>
      <c r="CI2176" s="69">
        <v>0</v>
      </c>
      <c r="CJ2176" s="69">
        <v>0</v>
      </c>
      <c r="CK2176" s="69">
        <v>0</v>
      </c>
      <c r="CM2176" s="198">
        <v>0</v>
      </c>
      <c r="CN2176" s="198">
        <v>0</v>
      </c>
      <c r="CO2176" s="198">
        <v>2.2235795999999999E-2</v>
      </c>
      <c r="CP2176" s="198">
        <v>9.2400000000000002E-4</v>
      </c>
      <c r="CQ2176" s="198">
        <v>0</v>
      </c>
      <c r="CR2176" s="198">
        <v>0</v>
      </c>
      <c r="CS2176" s="197">
        <v>9.5333303999999992E-6</v>
      </c>
      <c r="CT2176" s="198">
        <v>0</v>
      </c>
      <c r="CU2176" s="198">
        <v>0</v>
      </c>
      <c r="CV2176" s="198">
        <v>2.7347363999999998E-4</v>
      </c>
    </row>
    <row r="2177" spans="1:100" ht="14.4">
      <c r="B2177" s="85"/>
      <c r="C2177" s="113"/>
      <c r="D2177" s="1" t="s">
        <v>127</v>
      </c>
      <c r="E2177" s="112"/>
      <c r="AC2177" s="142"/>
      <c r="AD2177" s="142"/>
      <c r="AE2177" s="142"/>
      <c r="AF2177" s="142"/>
      <c r="AG2177" s="142"/>
      <c r="AS2177" s="3"/>
      <c r="AU2177" s="86"/>
      <c r="AV2177" s="86"/>
      <c r="AW2177" s="86"/>
      <c r="BC2177" s="3"/>
      <c r="BD2177" s="3"/>
      <c r="BE2177" s="3"/>
      <c r="BF2177" s="3"/>
      <c r="BU2177" s="3"/>
      <c r="BV2177" s="3"/>
      <c r="BY2177" s="3"/>
      <c r="BZ2177" s="3"/>
      <c r="CB2177" s="3"/>
      <c r="CH2177" s="3"/>
      <c r="CS2177" s="3"/>
    </row>
    <row r="2178" spans="1:100" ht="14.4">
      <c r="A2178" t="s">
        <v>1005</v>
      </c>
      <c r="B2178" s="85" t="s">
        <v>947</v>
      </c>
      <c r="C2178" s="113" t="str">
        <f t="shared" ref="C2178:C2205" si="880">MID(A2178,1,12)</f>
        <v>F.090.01.101</v>
      </c>
      <c r="D2178" s="9" t="s">
        <v>127</v>
      </c>
      <c r="E2178" s="112" t="s">
        <v>362</v>
      </c>
      <c r="F2178" s="115" t="str">
        <f t="shared" ref="F2178:F2205" si="881">MID(A2178, 21,85)</f>
        <v>ABS (Acrylonitrile butadiene styrene) waste incineration with electricity</v>
      </c>
      <c r="G2178" s="143">
        <f t="shared" si="875"/>
        <v>1.1252228666666668</v>
      </c>
      <c r="I2178" s="118">
        <f t="shared" si="876"/>
        <v>0.16602078466166001</v>
      </c>
      <c r="K2178" s="161">
        <f t="shared" si="877"/>
        <v>8.9936071378000013E-3</v>
      </c>
      <c r="L2178" s="161">
        <f t="shared" si="878"/>
        <v>-1.1726252295139999E-2</v>
      </c>
      <c r="M2178" s="162">
        <f t="shared" si="879"/>
        <v>-3.0000180999999999E-5</v>
      </c>
      <c r="N2178" s="161">
        <v>0.16878343000000001</v>
      </c>
      <c r="O2178" s="132">
        <v>-2.2736560999999999E-2</v>
      </c>
      <c r="P2178" s="132">
        <v>1.1191395E-2</v>
      </c>
      <c r="Q2178" s="132">
        <v>9.3303724000000001E-3</v>
      </c>
      <c r="R2178" s="132">
        <v>-3.0912790000000001E-4</v>
      </c>
      <c r="S2178" s="164">
        <v>-5.9648792000000002E-6</v>
      </c>
      <c r="T2178" s="164">
        <v>-2.1672483E-5</v>
      </c>
      <c r="U2178" s="132">
        <v>-1.8094718E-4</v>
      </c>
      <c r="V2178" s="164">
        <v>-4.939833E-6</v>
      </c>
      <c r="W2178" s="132">
        <v>0</v>
      </c>
      <c r="X2178" s="164">
        <v>-2.5060347999999999E-5</v>
      </c>
      <c r="Y2178" s="164">
        <v>-1.3911513999999999E-7</v>
      </c>
      <c r="Z2178" s="132">
        <v>0</v>
      </c>
      <c r="AA2178" s="132">
        <v>0</v>
      </c>
      <c r="AC2178" s="118">
        <f t="shared" si="863"/>
        <v>0.16878343000000001</v>
      </c>
      <c r="AD2178" s="118">
        <f t="shared" si="864"/>
        <v>-2.7325060421999991E-3</v>
      </c>
      <c r="AE2178" s="118">
        <f t="shared" si="865"/>
        <v>-1.1726113179999999E-2</v>
      </c>
      <c r="AF2178" s="118">
        <f t="shared" si="866"/>
        <v>-1.172625229514E-2</v>
      </c>
      <c r="AG2178" s="118">
        <f t="shared" si="867"/>
        <v>-3.0000180999999999E-5</v>
      </c>
      <c r="AI2178" s="69">
        <v>-26.467444</v>
      </c>
      <c r="AJ2178" s="69">
        <v>-26.462734000000001</v>
      </c>
      <c r="AK2178" s="69">
        <v>-3.1130868E-3</v>
      </c>
      <c r="AL2178" s="69">
        <v>0</v>
      </c>
      <c r="AM2178" s="69">
        <v>0</v>
      </c>
      <c r="AN2178" s="69">
        <v>-7.4766556000000004E-4</v>
      </c>
      <c r="AO2178" s="69">
        <v>-8.4947205999999996E-4</v>
      </c>
      <c r="AQ2178" s="116">
        <v>1.171053E-2</v>
      </c>
      <c r="AR2178" s="116">
        <v>1.2398882999999999E-2</v>
      </c>
      <c r="AS2178" s="116">
        <v>8.1295629999999998E-4</v>
      </c>
      <c r="AT2178" s="116">
        <v>-1.5013100000000001E-3</v>
      </c>
      <c r="AU2178" s="150">
        <f t="shared" si="868"/>
        <v>7.4333831828509999E-7</v>
      </c>
      <c r="AV2178" s="150">
        <f t="shared" si="869"/>
        <v>3.0064952131624999E-9</v>
      </c>
      <c r="AW2178" s="163">
        <f t="shared" si="870"/>
        <v>-0.21026751444362002</v>
      </c>
      <c r="AX2178" s="196">
        <v>1.0436614E-6</v>
      </c>
      <c r="AY2178" s="196">
        <v>3.1489571000000002E-9</v>
      </c>
      <c r="AZ2178" s="196">
        <v>8.6034904999999995E-14</v>
      </c>
      <c r="BA2178" s="108">
        <v>0</v>
      </c>
      <c r="BB2178" s="108">
        <v>0</v>
      </c>
      <c r="BC2178" s="196">
        <v>1.5004425E-9</v>
      </c>
      <c r="BD2178" s="196">
        <v>-3.0179108E-7</v>
      </c>
      <c r="BE2178" s="196">
        <v>2.1057145E-10</v>
      </c>
      <c r="BF2178" s="196">
        <v>-3.5310629E-10</v>
      </c>
      <c r="BG2178" s="108">
        <v>0</v>
      </c>
      <c r="BH2178" s="108">
        <v>0</v>
      </c>
      <c r="BI2178" s="196">
        <v>-1.1780671E-14</v>
      </c>
      <c r="BJ2178" s="196">
        <v>-1.0865321999999999E-15</v>
      </c>
      <c r="BK2178" s="196">
        <v>-2.1453930000000001E-16</v>
      </c>
      <c r="BL2178" s="196">
        <v>-1.2983289E-12</v>
      </c>
      <c r="BM2178" s="196">
        <v>-3.1145886E-11</v>
      </c>
      <c r="BN2178" s="108">
        <v>0</v>
      </c>
      <c r="BO2178" s="196">
        <v>-4.1444362E-7</v>
      </c>
      <c r="BP2178" s="108">
        <v>-0.21026710000000001</v>
      </c>
      <c r="BQ2178" s="108">
        <v>0</v>
      </c>
      <c r="BR2178" s="108">
        <v>0</v>
      </c>
      <c r="BS2178" s="108">
        <v>0</v>
      </c>
      <c r="BU2178" s="172">
        <v>2.6212402999999997E-7</v>
      </c>
      <c r="BV2178" s="172">
        <v>-1.9323133000000001E-6</v>
      </c>
      <c r="BW2178" s="172">
        <v>3.1374198000000003E-5</v>
      </c>
      <c r="BX2178" s="172">
        <v>-2.1638127999999999E-8</v>
      </c>
      <c r="BY2178" s="172">
        <v>-2.6046650999999998E-6</v>
      </c>
      <c r="BZ2178" s="172">
        <v>9.8732838999999992E-7</v>
      </c>
      <c r="CA2178" s="69">
        <v>0</v>
      </c>
      <c r="CB2178" s="172">
        <v>1.4985520000000001E-6</v>
      </c>
      <c r="CC2178" s="172">
        <v>-9.2031241999999996E-9</v>
      </c>
      <c r="CD2178" s="172">
        <v>-2.1891809E-8</v>
      </c>
      <c r="CE2178" s="69">
        <v>0</v>
      </c>
      <c r="CF2178" s="69">
        <v>0</v>
      </c>
      <c r="CG2178" s="69">
        <v>0</v>
      </c>
      <c r="CH2178" s="172">
        <v>1.5682974999999999E-6</v>
      </c>
      <c r="CI2178" s="172">
        <v>-3.0576541E-5</v>
      </c>
      <c r="CJ2178" s="172">
        <v>-6.9549455000000003E-17</v>
      </c>
      <c r="CK2178" s="69">
        <v>0</v>
      </c>
      <c r="CM2178" s="198">
        <v>0</v>
      </c>
      <c r="CN2178" s="198">
        <v>1.1256785</v>
      </c>
      <c r="CO2178" s="198">
        <v>2.8230447999999998E-2</v>
      </c>
      <c r="CP2178" s="198">
        <v>-1.095616E-3</v>
      </c>
      <c r="CQ2178" s="197">
        <v>-5.4999537000000003E-12</v>
      </c>
      <c r="CR2178" s="197">
        <v>-6.6609538E-10</v>
      </c>
      <c r="CS2178" s="198">
        <v>-1.3425239999999999E-4</v>
      </c>
      <c r="CT2178" s="198">
        <v>-9.1023898000000005E-4</v>
      </c>
      <c r="CU2178" s="198">
        <v>0</v>
      </c>
      <c r="CV2178" s="198">
        <v>3.4721745999999998E-4</v>
      </c>
    </row>
    <row r="2179" spans="1:100" ht="14.4">
      <c r="A2179" t="s">
        <v>1006</v>
      </c>
      <c r="B2179" s="85" t="s">
        <v>947</v>
      </c>
      <c r="C2179" s="113" t="str">
        <f t="shared" si="880"/>
        <v>F.090.01.102</v>
      </c>
      <c r="D2179" s="9" t="s">
        <v>127</v>
      </c>
      <c r="E2179" s="112" t="s">
        <v>362</v>
      </c>
      <c r="F2179" s="115" t="str">
        <f t="shared" si="881"/>
        <v>bio-PE (Polyethylene) waste incineration with electricity</v>
      </c>
      <c r="G2179" s="143">
        <f t="shared" si="875"/>
        <v>-2.3484805999999998</v>
      </c>
      <c r="I2179" s="118">
        <f t="shared" si="876"/>
        <v>-0.35563898064653998</v>
      </c>
      <c r="K2179" s="161">
        <f t="shared" si="877"/>
        <v>1.04758399577E-2</v>
      </c>
      <c r="L2179" s="161">
        <f t="shared" si="878"/>
        <v>-1.3807587125340002E-2</v>
      </c>
      <c r="M2179" s="162">
        <f t="shared" si="879"/>
        <v>-3.5143478899999997E-5</v>
      </c>
      <c r="N2179" s="161">
        <v>-0.35227208999999998</v>
      </c>
      <c r="O2179" s="132">
        <v>-2.6634567000000001E-2</v>
      </c>
      <c r="P2179" s="132">
        <v>1.3039112E-2</v>
      </c>
      <c r="Q2179" s="132">
        <v>1.0870341E-2</v>
      </c>
      <c r="R2179" s="132">
        <v>-3.6212547E-4</v>
      </c>
      <c r="S2179" s="164">
        <v>-6.9875113000000003E-6</v>
      </c>
      <c r="T2179" s="164">
        <v>-2.5388060999999998E-5</v>
      </c>
      <c r="U2179" s="132">
        <v>-2.1196915999999999E-4</v>
      </c>
      <c r="V2179" s="164">
        <v>-5.7867289000000002E-6</v>
      </c>
      <c r="W2179" s="132">
        <v>0</v>
      </c>
      <c r="X2179" s="164">
        <v>-2.935675E-5</v>
      </c>
      <c r="Y2179" s="164">
        <v>-1.6296533999999999E-7</v>
      </c>
      <c r="Z2179" s="132">
        <v>0</v>
      </c>
      <c r="AA2179" s="132">
        <v>0</v>
      </c>
      <c r="AC2179" s="118">
        <f t="shared" si="863"/>
        <v>-0.35227208999999998</v>
      </c>
      <c r="AD2179" s="118">
        <f t="shared" si="864"/>
        <v>-3.3315842023000008E-3</v>
      </c>
      <c r="AE2179" s="118">
        <f t="shared" si="865"/>
        <v>-1.3807424160000002E-2</v>
      </c>
      <c r="AF2179" s="118">
        <f t="shared" si="866"/>
        <v>-1.3807587125340002E-2</v>
      </c>
      <c r="AG2179" s="118">
        <f t="shared" si="867"/>
        <v>-3.5143478899999997E-5</v>
      </c>
      <c r="AI2179" s="69">
        <v>-31.005081000000001</v>
      </c>
      <c r="AJ2179" s="69">
        <v>-30.999562999999998</v>
      </c>
      <c r="AK2179" s="69">
        <v>-3.6468013E-3</v>
      </c>
      <c r="AL2179" s="69">
        <v>0</v>
      </c>
      <c r="AM2179" s="69">
        <v>0</v>
      </c>
      <c r="AN2179" s="69">
        <v>-8.7584700000000002E-4</v>
      </c>
      <c r="AO2179" s="69">
        <v>-9.9510743000000008E-4</v>
      </c>
      <c r="AQ2179" s="116">
        <v>-4.5825539999999998E-2</v>
      </c>
      <c r="AR2179" s="116">
        <v>-4.2242490000000001E-2</v>
      </c>
      <c r="AS2179" s="116">
        <v>-1.8243525E-3</v>
      </c>
      <c r="AT2179" s="116">
        <v>-1.7586979999999999E-3</v>
      </c>
      <c r="AU2179" s="150">
        <f t="shared" si="868"/>
        <v>-2.5325233944233003E-6</v>
      </c>
      <c r="AV2179" s="150">
        <f t="shared" si="869"/>
        <v>-6.7468657055660894E-9</v>
      </c>
      <c r="AW2179" s="163">
        <f t="shared" si="870"/>
        <v>-0.24631623549675</v>
      </c>
      <c r="AX2179" s="196">
        <v>-2.1800289000000001E-6</v>
      </c>
      <c r="AY2179" s="196">
        <v>-6.5776983E-9</v>
      </c>
      <c r="AZ2179" s="196">
        <v>-1.7971106000000001E-13</v>
      </c>
      <c r="BA2179" s="108">
        <v>0</v>
      </c>
      <c r="BB2179" s="108">
        <v>0</v>
      </c>
      <c r="BC2179" s="196">
        <v>1.7488120999999999E-9</v>
      </c>
      <c r="BD2179" s="196">
        <v>-3.5420529999999999E-7</v>
      </c>
      <c r="BE2179" s="196">
        <v>2.4541494000000002E-10</v>
      </c>
      <c r="BF2179" s="196">
        <v>-4.1438731000000001E-10</v>
      </c>
      <c r="BG2179" s="108">
        <v>0</v>
      </c>
      <c r="BH2179" s="108">
        <v>0</v>
      </c>
      <c r="BI2179" s="196">
        <v>-1.3800376E-14</v>
      </c>
      <c r="BJ2179" s="196">
        <v>-1.2728096999999999E-15</v>
      </c>
      <c r="BK2179" s="196">
        <v>-2.5132038999999999E-16</v>
      </c>
      <c r="BL2179" s="196">
        <v>-1.5209173E-12</v>
      </c>
      <c r="BM2179" s="196">
        <v>-3.6485605999999998E-11</v>
      </c>
      <c r="BN2179" s="108">
        <v>0</v>
      </c>
      <c r="BO2179" s="196">
        <v>-4.8549675000000002E-7</v>
      </c>
      <c r="BP2179" s="108">
        <v>-0.24631575</v>
      </c>
      <c r="BQ2179" s="108">
        <v>0</v>
      </c>
      <c r="BR2179" s="108">
        <v>0</v>
      </c>
      <c r="BS2179" s="108">
        <v>0</v>
      </c>
      <c r="BU2179" s="69">
        <v>-1.0196412E-4</v>
      </c>
      <c r="BV2179" s="172">
        <v>-2.2716406999999998E-6</v>
      </c>
      <c r="BW2179" s="172">
        <v>-6.5481870999999995E-5</v>
      </c>
      <c r="BX2179" s="172">
        <v>-2.5347816000000001E-8</v>
      </c>
      <c r="BY2179" s="172">
        <v>-3.0535615999999999E-6</v>
      </c>
      <c r="BZ2179" s="172">
        <v>1.1508561000000001E-6</v>
      </c>
      <c r="CA2179" s="69">
        <v>0</v>
      </c>
      <c r="CB2179" s="172">
        <v>1.7467519E-6</v>
      </c>
      <c r="CC2179" s="172">
        <v>-1.0780927999999999E-8</v>
      </c>
      <c r="CD2179" s="172">
        <v>-2.5644989999999999E-8</v>
      </c>
      <c r="CE2179" s="69">
        <v>0</v>
      </c>
      <c r="CF2179" s="69">
        <v>0</v>
      </c>
      <c r="CG2179" s="69">
        <v>0</v>
      </c>
      <c r="CH2179" s="172">
        <v>1.8257672999999999E-6</v>
      </c>
      <c r="CI2179" s="172">
        <v>-3.5818651000000002E-5</v>
      </c>
      <c r="CJ2179" s="172">
        <v>-8.1473168000000002E-17</v>
      </c>
      <c r="CK2179" s="69">
        <v>0</v>
      </c>
      <c r="CM2179" s="198">
        <v>0</v>
      </c>
      <c r="CN2179" s="198">
        <v>-2.3479469000000002</v>
      </c>
      <c r="CO2179" s="198">
        <v>3.2906149000000003E-2</v>
      </c>
      <c r="CP2179" s="198">
        <v>-1.2902736E-3</v>
      </c>
      <c r="CQ2179" s="197">
        <v>-6.4428778999999997E-12</v>
      </c>
      <c r="CR2179" s="197">
        <v>-7.8029224999999999E-10</v>
      </c>
      <c r="CS2179" s="198">
        <v>-1.5733933E-4</v>
      </c>
      <c r="CT2179" s="198">
        <v>-1.0662924000000001E-3</v>
      </c>
      <c r="CU2179" s="198">
        <v>0</v>
      </c>
      <c r="CV2179" s="198">
        <v>4.0472586000000002E-4</v>
      </c>
    </row>
    <row r="2180" spans="1:100" ht="14.4">
      <c r="A2180" t="s">
        <v>1007</v>
      </c>
      <c r="B2180" s="85" t="s">
        <v>947</v>
      </c>
      <c r="C2180" s="113" t="str">
        <f t="shared" si="880"/>
        <v>F.090.01.103</v>
      </c>
      <c r="D2180" s="9" t="s">
        <v>127</v>
      </c>
      <c r="E2180" s="112" t="s">
        <v>362</v>
      </c>
      <c r="F2180" s="115" t="str">
        <f t="shared" si="881"/>
        <v>CA (Cellulose polymers) waste incineration with electricity</v>
      </c>
      <c r="G2180" s="143">
        <f t="shared" si="875"/>
        <v>-0.78458206666666674</v>
      </c>
      <c r="I2180" s="118">
        <f t="shared" si="876"/>
        <v>-0.115623984007879</v>
      </c>
      <c r="K2180" s="161">
        <f t="shared" si="877"/>
        <v>4.9558147054000008E-3</v>
      </c>
      <c r="L2180" s="161">
        <f t="shared" si="878"/>
        <v>-2.8807479545789991E-3</v>
      </c>
      <c r="M2180" s="162">
        <f t="shared" si="879"/>
        <v>-1.1740758699999999E-5</v>
      </c>
      <c r="N2180" s="161">
        <v>-0.11768731</v>
      </c>
      <c r="O2180" s="132">
        <v>-8.8980951999999992E-3</v>
      </c>
      <c r="P2180" s="132">
        <v>6.0882165000000002E-3</v>
      </c>
      <c r="Q2180" s="132">
        <v>5.0876098999999998E-3</v>
      </c>
      <c r="R2180" s="132">
        <v>-1.2097914E-4</v>
      </c>
      <c r="S2180" s="164">
        <v>-2.3343928000000002E-6</v>
      </c>
      <c r="T2180" s="164">
        <v>-8.4816618E-6</v>
      </c>
      <c r="U2180" s="164">
        <v>-7.0814811000000002E-5</v>
      </c>
      <c r="V2180" s="164">
        <v>-1.9332346000000001E-6</v>
      </c>
      <c r="W2180" s="132">
        <v>0</v>
      </c>
      <c r="X2180" s="164">
        <v>-9.8075240999999995E-6</v>
      </c>
      <c r="Y2180" s="164">
        <v>-5.4443579000000002E-8</v>
      </c>
      <c r="Z2180" s="132">
        <v>0</v>
      </c>
      <c r="AA2180" s="132">
        <v>0</v>
      </c>
      <c r="AC2180" s="118">
        <f t="shared" si="863"/>
        <v>-0.11768731</v>
      </c>
      <c r="AD2180" s="118">
        <f t="shared" si="864"/>
        <v>2.0751211944000005E-3</v>
      </c>
      <c r="AE2180" s="118">
        <f t="shared" si="865"/>
        <v>-2.880693510999999E-3</v>
      </c>
      <c r="AF2180" s="118">
        <f t="shared" si="866"/>
        <v>-2.8807479545789982E-3</v>
      </c>
      <c r="AG2180" s="118">
        <f t="shared" si="867"/>
        <v>-1.1740758699999999E-5</v>
      </c>
      <c r="AI2180" s="69">
        <v>-10.3582</v>
      </c>
      <c r="AJ2180" s="69">
        <v>-10.356356</v>
      </c>
      <c r="AK2180" s="69">
        <v>-1.218326E-3</v>
      </c>
      <c r="AL2180" s="69">
        <v>0</v>
      </c>
      <c r="AM2180" s="69">
        <v>0</v>
      </c>
      <c r="AN2180" s="69">
        <v>-2.9260358999999998E-4</v>
      </c>
      <c r="AO2180" s="69">
        <v>-3.3244619999999998E-4</v>
      </c>
      <c r="AQ2180" s="116">
        <v>-1.5017996E-2</v>
      </c>
      <c r="AR2180" s="116">
        <v>-1.3834176E-2</v>
      </c>
      <c r="AS2180" s="116">
        <v>-5.9627358999999995E-4</v>
      </c>
      <c r="AT2180" s="116">
        <v>-5.8754707000000005E-4</v>
      </c>
      <c r="AU2180" s="150">
        <f t="shared" si="868"/>
        <v>-8.2938703039615002E-7</v>
      </c>
      <c r="AV2180" s="150">
        <f t="shared" si="869"/>
        <v>-2.2051538576219672E-9</v>
      </c>
      <c r="AW2180" s="163">
        <f t="shared" si="870"/>
        <v>-8.2289506195100004E-2</v>
      </c>
      <c r="AX2180" s="196">
        <v>-7.2830562000000003E-7</v>
      </c>
      <c r="AY2180" s="196">
        <v>-2.1974822E-9</v>
      </c>
      <c r="AZ2180" s="196">
        <v>-6.0037999999999996E-14</v>
      </c>
      <c r="BA2180" s="108">
        <v>0</v>
      </c>
      <c r="BB2180" s="108">
        <v>0</v>
      </c>
      <c r="BC2180" s="196">
        <v>8.0074684999999998E-10</v>
      </c>
      <c r="BD2180" s="196">
        <v>-1.0186946E-7</v>
      </c>
      <c r="BE2180" s="196">
        <v>1.1267941E-10</v>
      </c>
      <c r="BF2180" s="196">
        <v>-1.2028591000000001E-10</v>
      </c>
      <c r="BG2180" s="108">
        <v>0</v>
      </c>
      <c r="BH2180" s="108">
        <v>0</v>
      </c>
      <c r="BI2180" s="196">
        <v>-4.6104395000000001E-15</v>
      </c>
      <c r="BJ2180" s="196">
        <v>-4.2522117000000002E-16</v>
      </c>
      <c r="BK2180" s="196">
        <v>-8.3961297000000003E-17</v>
      </c>
      <c r="BL2180" s="196">
        <v>-5.0810914999999996E-13</v>
      </c>
      <c r="BM2180" s="196">
        <v>-1.2189137E-11</v>
      </c>
      <c r="BN2180" s="108">
        <v>0</v>
      </c>
      <c r="BO2180" s="196">
        <v>-1.621951E-7</v>
      </c>
      <c r="BP2180" s="108">
        <v>-8.2289344E-2</v>
      </c>
      <c r="BQ2180" s="108">
        <v>0</v>
      </c>
      <c r="BR2180" s="108">
        <v>0</v>
      </c>
      <c r="BS2180" s="108">
        <v>0</v>
      </c>
      <c r="BU2180" s="172">
        <v>-3.3179307000000002E-5</v>
      </c>
      <c r="BV2180" s="172">
        <v>-5.6248124000000004E-7</v>
      </c>
      <c r="BW2180" s="172">
        <v>-2.1876230000000001E-5</v>
      </c>
      <c r="BX2180" s="172">
        <v>-8.4682165999999997E-9</v>
      </c>
      <c r="BY2180" s="172">
        <v>-9.6284788999999999E-7</v>
      </c>
      <c r="BZ2180" s="172">
        <v>5.2463850000000003E-7</v>
      </c>
      <c r="CA2180" s="69">
        <v>0</v>
      </c>
      <c r="CB2180" s="172">
        <v>7.9628833000000002E-7</v>
      </c>
      <c r="CC2180" s="172">
        <v>-3.6017002000000001E-9</v>
      </c>
      <c r="CD2180" s="172">
        <v>-8.5674964999999993E-9</v>
      </c>
      <c r="CE2180" s="69">
        <v>0</v>
      </c>
      <c r="CF2180" s="69">
        <v>0</v>
      </c>
      <c r="CG2180" s="69">
        <v>0</v>
      </c>
      <c r="CH2180" s="172">
        <v>8.8828331999999998E-7</v>
      </c>
      <c r="CI2180" s="172">
        <v>-1.1966321E-5</v>
      </c>
      <c r="CJ2180" s="172">
        <v>-2.7218614E-17</v>
      </c>
      <c r="CK2180" s="69">
        <v>0</v>
      </c>
      <c r="CM2180" s="198">
        <v>0</v>
      </c>
      <c r="CN2180" s="198">
        <v>-0.78440376999999994</v>
      </c>
      <c r="CO2180" s="198">
        <v>1.5001056E-2</v>
      </c>
      <c r="CP2180" s="198">
        <v>-2.6451517999999998E-4</v>
      </c>
      <c r="CQ2180" s="197">
        <v>-2.1524413E-12</v>
      </c>
      <c r="CR2180" s="197">
        <v>-2.6068059000000002E-10</v>
      </c>
      <c r="CS2180" s="197">
        <v>-5.0845762999999999E-5</v>
      </c>
      <c r="CT2180" s="198">
        <v>-3.5622772000000003E-4</v>
      </c>
      <c r="CU2180" s="198">
        <v>0</v>
      </c>
      <c r="CV2180" s="198">
        <v>1.8450157999999999E-4</v>
      </c>
    </row>
    <row r="2181" spans="1:100" ht="14.4">
      <c r="A2181" t="s">
        <v>1008</v>
      </c>
      <c r="B2181" s="85" t="s">
        <v>947</v>
      </c>
      <c r="C2181" s="113" t="str">
        <f t="shared" si="880"/>
        <v>F.090.01.104</v>
      </c>
      <c r="D2181" s="9" t="s">
        <v>127</v>
      </c>
      <c r="E2181" s="112" t="s">
        <v>362</v>
      </c>
      <c r="F2181" s="115" t="str">
        <f t="shared" si="881"/>
        <v>Ionomer waste incineration with electricity</v>
      </c>
      <c r="G2181" s="143">
        <f t="shared" si="875"/>
        <v>1.1735184666666667</v>
      </c>
      <c r="I2181" s="118">
        <f t="shared" si="876"/>
        <v>0.17285765323197</v>
      </c>
      <c r="K2181" s="161">
        <f t="shared" si="877"/>
        <v>8.6116134920999985E-3</v>
      </c>
      <c r="L2181" s="161">
        <f t="shared" si="878"/>
        <v>-1.1752303147730001E-2</v>
      </c>
      <c r="M2181" s="162">
        <f t="shared" si="879"/>
        <v>-2.9427112400000001E-5</v>
      </c>
      <c r="N2181" s="161">
        <v>0.17602777</v>
      </c>
      <c r="O2181" s="132">
        <v>-2.2302242E-2</v>
      </c>
      <c r="P2181" s="132">
        <v>1.0727565999999999E-2</v>
      </c>
      <c r="Q2181" s="132">
        <v>8.9419458E-3</v>
      </c>
      <c r="R2181" s="132">
        <v>-3.0322288000000003E-4</v>
      </c>
      <c r="S2181" s="164">
        <v>-5.8509368999999998E-6</v>
      </c>
      <c r="T2181" s="164">
        <v>-2.1258490999999999E-5</v>
      </c>
      <c r="U2181" s="132">
        <v>-1.7749068999999999E-4</v>
      </c>
      <c r="V2181" s="164">
        <v>-4.8454714E-6</v>
      </c>
      <c r="W2181" s="132">
        <v>0</v>
      </c>
      <c r="X2181" s="164">
        <v>-2.4581641000000001E-5</v>
      </c>
      <c r="Y2181" s="164">
        <v>-1.3645772999999999E-7</v>
      </c>
      <c r="Z2181" s="132">
        <v>0</v>
      </c>
      <c r="AA2181" s="132">
        <v>0</v>
      </c>
      <c r="AC2181" s="118">
        <f t="shared" si="863"/>
        <v>0.17602777</v>
      </c>
      <c r="AD2181" s="118">
        <f t="shared" si="864"/>
        <v>-3.1405531979000006E-3</v>
      </c>
      <c r="AE2181" s="118">
        <f t="shared" si="865"/>
        <v>-1.1752166690000001E-2</v>
      </c>
      <c r="AF2181" s="118">
        <f t="shared" si="866"/>
        <v>-1.1752303147730002E-2</v>
      </c>
      <c r="AG2181" s="118">
        <f t="shared" si="867"/>
        <v>-2.9427112400000001E-5</v>
      </c>
      <c r="AI2181" s="69">
        <v>-25.961857999999999</v>
      </c>
      <c r="AJ2181" s="69">
        <v>-25.957236999999999</v>
      </c>
      <c r="AK2181" s="69">
        <v>-3.0536199999999999E-3</v>
      </c>
      <c r="AL2181" s="69">
        <v>0</v>
      </c>
      <c r="AM2181" s="69">
        <v>0</v>
      </c>
      <c r="AN2181" s="69">
        <v>-7.3338349999999995E-4</v>
      </c>
      <c r="AO2181" s="69">
        <v>-8.3324528E-4</v>
      </c>
      <c r="AQ2181" s="116">
        <v>1.2577882E-2</v>
      </c>
      <c r="AR2181" s="116">
        <v>1.3202152E-2</v>
      </c>
      <c r="AS2181" s="116">
        <v>8.4836117000000003E-4</v>
      </c>
      <c r="AT2181" s="116">
        <v>-1.4726317000000001E-3</v>
      </c>
      <c r="AU2181" s="150">
        <f t="shared" si="868"/>
        <v>7.9149597174100015E-7</v>
      </c>
      <c r="AV2181" s="150">
        <f t="shared" si="869"/>
        <v>3.1374303985218697E-9</v>
      </c>
      <c r="AW2181" s="163">
        <f t="shared" si="870"/>
        <v>-0.20625093652682999</v>
      </c>
      <c r="AX2181" s="196">
        <v>1.0884902000000001E-6</v>
      </c>
      <c r="AY2181" s="196">
        <v>3.2842167999999999E-9</v>
      </c>
      <c r="AZ2181" s="196">
        <v>8.9730375000000002E-14</v>
      </c>
      <c r="BA2181" s="108">
        <v>0</v>
      </c>
      <c r="BB2181" s="108">
        <v>0</v>
      </c>
      <c r="BC2181" s="196">
        <v>1.4405262E-9</v>
      </c>
      <c r="BD2181" s="196">
        <v>-2.9840293000000001E-7</v>
      </c>
      <c r="BE2181" s="196">
        <v>2.0211847E-10</v>
      </c>
      <c r="BF2181" s="196">
        <v>-3.4898176999999999E-10</v>
      </c>
      <c r="BG2181" s="108">
        <v>0</v>
      </c>
      <c r="BH2181" s="108">
        <v>0</v>
      </c>
      <c r="BI2181" s="196">
        <v>-1.1555635E-14</v>
      </c>
      <c r="BJ2181" s="196">
        <v>-1.0657770000000001E-15</v>
      </c>
      <c r="BK2181" s="196">
        <v>-2.1044112999999999E-16</v>
      </c>
      <c r="BL2181" s="196">
        <v>-1.273528E-12</v>
      </c>
      <c r="BM2181" s="196">
        <v>-3.0550931000000002E-11</v>
      </c>
      <c r="BN2181" s="108">
        <v>0</v>
      </c>
      <c r="BO2181" s="196">
        <v>-4.0652683000000002E-7</v>
      </c>
      <c r="BP2181" s="108">
        <v>-0.20625052999999999</v>
      </c>
      <c r="BQ2181" s="108">
        <v>0</v>
      </c>
      <c r="BR2181" s="108">
        <v>0</v>
      </c>
      <c r="BS2181" s="108">
        <v>0</v>
      </c>
      <c r="BU2181" s="172">
        <v>2.0752925000000002E-6</v>
      </c>
      <c r="BV2181" s="172">
        <v>-1.9237588000000002E-6</v>
      </c>
      <c r="BW2181" s="172">
        <v>3.2720808999999998E-5</v>
      </c>
      <c r="BX2181" s="172">
        <v>-2.1224792E-8</v>
      </c>
      <c r="BY2181" s="172">
        <v>-2.5631803999999999E-6</v>
      </c>
      <c r="BZ2181" s="172">
        <v>9.4823457999999995E-7</v>
      </c>
      <c r="CA2181" s="69">
        <v>0</v>
      </c>
      <c r="CB2181" s="172">
        <v>1.4392159999999999E-6</v>
      </c>
      <c r="CC2181" s="172">
        <v>-9.0273242999999995E-9</v>
      </c>
      <c r="CD2181" s="172">
        <v>-2.1473628000000001E-8</v>
      </c>
      <c r="CE2181" s="69">
        <v>0</v>
      </c>
      <c r="CF2181" s="69">
        <v>0</v>
      </c>
      <c r="CG2181" s="69">
        <v>0</v>
      </c>
      <c r="CH2181" s="172">
        <v>1.4981594999999999E-6</v>
      </c>
      <c r="CI2181" s="172">
        <v>-2.9992462000000001E-5</v>
      </c>
      <c r="CJ2181" s="172">
        <v>-6.8220907999999996E-17</v>
      </c>
      <c r="CK2181" s="69">
        <v>0</v>
      </c>
      <c r="CM2181" s="198">
        <v>0</v>
      </c>
      <c r="CN2181" s="198">
        <v>1.1739653999999999</v>
      </c>
      <c r="CO2181" s="198">
        <v>2.711262E-2</v>
      </c>
      <c r="CP2181" s="198">
        <v>-1.0987293E-3</v>
      </c>
      <c r="CQ2181" s="197">
        <v>-5.3948924999999997E-12</v>
      </c>
      <c r="CR2181" s="197">
        <v>-6.5337149000000001E-10</v>
      </c>
      <c r="CS2181" s="198">
        <v>-1.3193594E-4</v>
      </c>
      <c r="CT2181" s="198">
        <v>-8.9285142000000001E-4</v>
      </c>
      <c r="CU2181" s="198">
        <v>0</v>
      </c>
      <c r="CV2181" s="198">
        <v>3.3346919999999999E-4</v>
      </c>
    </row>
    <row r="2182" spans="1:100" ht="14.4">
      <c r="A2182" t="s">
        <v>2717</v>
      </c>
      <c r="B2182" s="85" t="s">
        <v>947</v>
      </c>
      <c r="C2182" s="113" t="str">
        <f t="shared" si="880"/>
        <v>F.090.01.105</v>
      </c>
      <c r="D2182" s="9" t="s">
        <v>127</v>
      </c>
      <c r="E2182" s="112" t="s">
        <v>362</v>
      </c>
      <c r="F2182" s="115" t="str">
        <f t="shared" si="881"/>
        <v>PA-11 (Nylon-11) waste incineration with electricity</v>
      </c>
      <c r="G2182" s="143">
        <f t="shared" si="875"/>
        <v>-1.9693536666666667</v>
      </c>
      <c r="I2182" s="118">
        <f t="shared" si="876"/>
        <v>-0.29942702865213999</v>
      </c>
      <c r="K2182" s="161">
        <f t="shared" si="877"/>
        <v>8.2363430274000008E-3</v>
      </c>
      <c r="L2182" s="161">
        <f t="shared" si="878"/>
        <v>-1.2230851587040001E-2</v>
      </c>
      <c r="M2182" s="162">
        <f t="shared" si="879"/>
        <v>-2.94700925E-5</v>
      </c>
      <c r="N2182" s="161">
        <v>-0.29540305</v>
      </c>
      <c r="O2182" s="132">
        <v>-2.2334816E-2</v>
      </c>
      <c r="P2182" s="132">
        <v>1.0281851E-2</v>
      </c>
      <c r="Q2182" s="132">
        <v>8.5671578000000009E-3</v>
      </c>
      <c r="R2182" s="132">
        <v>-3.0366574999999999E-4</v>
      </c>
      <c r="S2182" s="164">
        <v>-5.8594826E-6</v>
      </c>
      <c r="T2182" s="164">
        <v>-2.1289539999999999E-5</v>
      </c>
      <c r="U2182" s="132">
        <v>-1.7774992999999999E-4</v>
      </c>
      <c r="V2182" s="164">
        <v>-4.8525484999999999E-6</v>
      </c>
      <c r="W2182" s="132">
        <v>0</v>
      </c>
      <c r="X2182" s="164">
        <v>-2.4617544E-5</v>
      </c>
      <c r="Y2182" s="164">
        <v>-1.3665703999999999E-7</v>
      </c>
      <c r="Z2182" s="132">
        <v>0</v>
      </c>
      <c r="AA2182" s="132">
        <v>0</v>
      </c>
      <c r="AC2182" s="118">
        <f t="shared" si="863"/>
        <v>-0.29540305</v>
      </c>
      <c r="AD2182" s="118">
        <f t="shared" si="864"/>
        <v>-3.9943719025999991E-3</v>
      </c>
      <c r="AE2182" s="118">
        <f t="shared" si="865"/>
        <v>-1.2230714930000001E-2</v>
      </c>
      <c r="AF2182" s="118">
        <f t="shared" si="866"/>
        <v>-1.2230851587040001E-2</v>
      </c>
      <c r="AG2182" s="118">
        <f t="shared" si="867"/>
        <v>-2.94700925E-5</v>
      </c>
      <c r="AI2182" s="69">
        <v>-25.999777000000002</v>
      </c>
      <c r="AJ2182" s="69">
        <v>-25.995149999999999</v>
      </c>
      <c r="AK2182" s="69">
        <v>-3.0580799999999999E-3</v>
      </c>
      <c r="AL2182" s="69">
        <v>0</v>
      </c>
      <c r="AM2182" s="69">
        <v>0</v>
      </c>
      <c r="AN2182" s="69">
        <v>-7.3445466000000002E-4</v>
      </c>
      <c r="AO2182" s="69">
        <v>-8.3446227999999997E-4</v>
      </c>
      <c r="AQ2182" s="116">
        <v>-3.8537446000000003E-2</v>
      </c>
      <c r="AR2182" s="116">
        <v>-3.5527851999999999E-2</v>
      </c>
      <c r="AS2182" s="116">
        <v>-1.534812E-3</v>
      </c>
      <c r="AT2182" s="116">
        <v>-1.4747826E-3</v>
      </c>
      <c r="AU2182" s="150">
        <f t="shared" si="868"/>
        <v>-2.1299671510411E-6</v>
      </c>
      <c r="AV2182" s="150">
        <f t="shared" si="869"/>
        <v>-5.6760797100041908E-9</v>
      </c>
      <c r="AW2182" s="163">
        <f t="shared" si="870"/>
        <v>-0.20655218712058998</v>
      </c>
      <c r="AX2182" s="196">
        <v>-1.828096E-6</v>
      </c>
      <c r="AY2182" s="196">
        <v>-5.5158277000000001E-9</v>
      </c>
      <c r="AZ2182" s="196">
        <v>-1.5069941E-13</v>
      </c>
      <c r="BA2182" s="108">
        <v>0</v>
      </c>
      <c r="BB2182" s="108">
        <v>0</v>
      </c>
      <c r="BC2182" s="196">
        <v>1.3849598999999999E-9</v>
      </c>
      <c r="BD2182" s="196">
        <v>-3.0322424000000001E-7</v>
      </c>
      <c r="BE2182" s="196">
        <v>1.9423844999999999E-10</v>
      </c>
      <c r="BF2182" s="196">
        <v>-3.5432690999999999E-10</v>
      </c>
      <c r="BG2182" s="108">
        <v>0</v>
      </c>
      <c r="BH2182" s="108">
        <v>0</v>
      </c>
      <c r="BI2182" s="196">
        <v>-1.1572512E-14</v>
      </c>
      <c r="BJ2182" s="196">
        <v>-1.0673337000000001E-15</v>
      </c>
      <c r="BK2182" s="196">
        <v>-2.1074849E-16</v>
      </c>
      <c r="BL2182" s="196">
        <v>-1.2753881E-12</v>
      </c>
      <c r="BM2182" s="196">
        <v>-3.0595553000000001E-11</v>
      </c>
      <c r="BN2182" s="108">
        <v>0</v>
      </c>
      <c r="BO2182" s="196">
        <v>-4.0712058999999998E-7</v>
      </c>
      <c r="BP2182" s="108">
        <v>-0.20655177999999999</v>
      </c>
      <c r="BQ2182" s="108">
        <v>0</v>
      </c>
      <c r="BR2182" s="108">
        <v>0</v>
      </c>
      <c r="BS2182" s="108">
        <v>0</v>
      </c>
      <c r="BU2182" s="172">
        <v>-8.5836806000000001E-5</v>
      </c>
      <c r="BV2182" s="172">
        <v>-1.9788920999999999E-6</v>
      </c>
      <c r="BW2182" s="172">
        <v>-5.4910805999999999E-5</v>
      </c>
      <c r="BX2182" s="172">
        <v>-2.1255791999999998E-8</v>
      </c>
      <c r="BY2182" s="172">
        <v>-2.5821840999999999E-6</v>
      </c>
      <c r="BZ2182" s="172">
        <v>9.1228488999999996E-7</v>
      </c>
      <c r="CA2182" s="69">
        <v>0</v>
      </c>
      <c r="CB2182" s="172">
        <v>1.3846520999999999E-6</v>
      </c>
      <c r="CC2182" s="172">
        <v>-9.0405093000000004E-9</v>
      </c>
      <c r="CD2182" s="172">
        <v>-2.1504991E-8</v>
      </c>
      <c r="CE2182" s="69">
        <v>0</v>
      </c>
      <c r="CF2182" s="69">
        <v>0</v>
      </c>
      <c r="CG2182" s="69">
        <v>0</v>
      </c>
      <c r="CH2182" s="172">
        <v>1.4262083E-6</v>
      </c>
      <c r="CI2182" s="172">
        <v>-3.0036268000000002E-5</v>
      </c>
      <c r="CJ2182" s="172">
        <v>-6.8320548999999999E-17</v>
      </c>
      <c r="CK2182" s="69">
        <v>0</v>
      </c>
      <c r="CM2182" s="198">
        <v>0</v>
      </c>
      <c r="CN2182" s="198">
        <v>-1.9689061000000001</v>
      </c>
      <c r="CO2182" s="198">
        <v>2.6084666999999999E-2</v>
      </c>
      <c r="CP2182" s="198">
        <v>-1.1446958000000001E-3</v>
      </c>
      <c r="CQ2182" s="197">
        <v>-5.4027720000000004E-12</v>
      </c>
      <c r="CR2182" s="197">
        <v>-6.5432577999999997E-10</v>
      </c>
      <c r="CS2182" s="198">
        <v>-1.3258633999999999E-4</v>
      </c>
      <c r="CT2182" s="198">
        <v>-8.9415548999999999E-4</v>
      </c>
      <c r="CU2182" s="198">
        <v>0</v>
      </c>
      <c r="CV2182" s="198">
        <v>3.2082664000000001E-4</v>
      </c>
    </row>
    <row r="2183" spans="1:100" ht="14.4">
      <c r="A2183" t="s">
        <v>1009</v>
      </c>
      <c r="B2183" s="85" t="s">
        <v>947</v>
      </c>
      <c r="C2183" s="113" t="str">
        <f t="shared" si="880"/>
        <v>F.090.01.106</v>
      </c>
      <c r="D2183" s="9" t="s">
        <v>127</v>
      </c>
      <c r="E2183" s="112" t="s">
        <v>362</v>
      </c>
      <c r="F2183" s="115" t="str">
        <f t="shared" si="881"/>
        <v>PA (Nylons, Polyamides) waste incineration with electricity</v>
      </c>
      <c r="G2183" s="143">
        <f t="shared" si="875"/>
        <v>0.95540713333333349</v>
      </c>
      <c r="I2183" s="118">
        <f t="shared" si="876"/>
        <v>0.14088052236314003</v>
      </c>
      <c r="K2183" s="161">
        <f t="shared" si="877"/>
        <v>6.6377684771999996E-3</v>
      </c>
      <c r="L2183" s="161">
        <f t="shared" si="878"/>
        <v>-9.0456512203599994E-3</v>
      </c>
      <c r="M2183" s="162">
        <f t="shared" si="879"/>
        <v>-2.2664893699999999E-5</v>
      </c>
      <c r="N2183" s="161">
        <v>0.14331107000000001</v>
      </c>
      <c r="O2183" s="132">
        <v>-1.7177286999999999E-2</v>
      </c>
      <c r="P2183" s="132">
        <v>8.2684449999999993E-3</v>
      </c>
      <c r="Q2183" s="132">
        <v>6.8921918999999996E-3</v>
      </c>
      <c r="R2183" s="132">
        <v>-2.3354362E-4</v>
      </c>
      <c r="S2183" s="164">
        <v>-4.5064177999999999E-6</v>
      </c>
      <c r="T2183" s="164">
        <v>-1.6373385E-5</v>
      </c>
      <c r="U2183" s="132">
        <v>-1.3670412000000001E-4</v>
      </c>
      <c r="V2183" s="164">
        <v>-3.7320036999999999E-6</v>
      </c>
      <c r="W2183" s="132">
        <v>0</v>
      </c>
      <c r="X2183" s="164">
        <v>-1.8932889999999999E-5</v>
      </c>
      <c r="Y2183" s="164">
        <v>-1.0510036E-7</v>
      </c>
      <c r="Z2183" s="132">
        <v>0</v>
      </c>
      <c r="AA2183" s="132">
        <v>0</v>
      </c>
      <c r="AC2183" s="118">
        <f t="shared" ref="AC2183:AC2246" si="882">N2183</f>
        <v>0.14331107000000001</v>
      </c>
      <c r="AD2183" s="118">
        <f t="shared" ref="AD2183:AD2246" si="883">O2183+P2183+Q2183+R2183+S2183+T2183+U2183</f>
        <v>-2.4077776428000001E-3</v>
      </c>
      <c r="AE2183" s="118">
        <f t="shared" ref="AE2183:AE2246" si="884">O2183+P2183+U2183+Z2183</f>
        <v>-9.0455461199999993E-3</v>
      </c>
      <c r="AF2183" s="118">
        <f t="shared" ref="AF2183:AF2246" si="885">Y2183+O2183+P2183+U2183+W2183</f>
        <v>-9.0456512203599976E-3</v>
      </c>
      <c r="AG2183" s="118">
        <f t="shared" ref="AG2183:AG2246" si="886">V2183+X2183+AA2183</f>
        <v>-2.2664893699999999E-5</v>
      </c>
      <c r="AI2183" s="69">
        <v>-19.995939</v>
      </c>
      <c r="AJ2183" s="69">
        <v>-19.992380000000001</v>
      </c>
      <c r="AK2183" s="69">
        <v>-2.3519118000000002E-3</v>
      </c>
      <c r="AL2183" s="69">
        <v>0</v>
      </c>
      <c r="AM2183" s="69">
        <v>0</v>
      </c>
      <c r="AN2183" s="69">
        <v>-5.6485526E-4</v>
      </c>
      <c r="AO2183" s="69">
        <v>-6.4176923999999995E-4</v>
      </c>
      <c r="AQ2183" s="116">
        <v>1.0525659E-2</v>
      </c>
      <c r="AR2183" s="116">
        <v>1.0967391999999999E-2</v>
      </c>
      <c r="AS2183" s="116">
        <v>6.9249413000000001E-4</v>
      </c>
      <c r="AT2183" s="116">
        <v>-1.1342275E-3</v>
      </c>
      <c r="AU2183" s="150">
        <f t="shared" ref="AU2183:AU2246" si="887">AX2183+BA2183+BB2183+BC2183+BD2183+BL2183+BM2183+BQ2183</f>
        <v>6.5751752155902002E-7</v>
      </c>
      <c r="AV2183" s="150">
        <f t="shared" ref="AV2183:AV2246" si="888">AY2183+AZ2183+BE2183+BF2183+BG2183+BH2183+BI2183+BJ2183+BK2183+BN2183+BR2183+BS2183</f>
        <v>2.56099902176845E-9</v>
      </c>
      <c r="AW2183" s="163">
        <f t="shared" ref="AW2183:AW2246" si="889">BO2183+BP2183</f>
        <v>-0.15885539310879002</v>
      </c>
      <c r="AX2183" s="196">
        <v>8.8620577999999998E-7</v>
      </c>
      <c r="AY2183" s="196">
        <v>2.6738807000000001E-9</v>
      </c>
      <c r="AZ2183" s="196">
        <v>7.3054919000000006E-14</v>
      </c>
      <c r="BA2183" s="108">
        <v>0</v>
      </c>
      <c r="BB2183" s="108">
        <v>0</v>
      </c>
      <c r="BC2183" s="196">
        <v>1.1102529000000001E-9</v>
      </c>
      <c r="BD2183" s="196">
        <v>-2.29774E-7</v>
      </c>
      <c r="BE2183" s="196">
        <v>1.5577932E-10</v>
      </c>
      <c r="BF2183" s="196">
        <v>-2.6872416999999999E-10</v>
      </c>
      <c r="BG2183" s="108">
        <v>0</v>
      </c>
      <c r="BH2183" s="108">
        <v>0</v>
      </c>
      <c r="BI2183" s="196">
        <v>-8.9002016000000002E-15</v>
      </c>
      <c r="BJ2183" s="196">
        <v>-8.2086625000000005E-16</v>
      </c>
      <c r="BK2183" s="196">
        <v>-1.6208269999999999E-16</v>
      </c>
      <c r="BL2183" s="196">
        <v>-9.8087698000000007E-13</v>
      </c>
      <c r="BM2183" s="196">
        <v>-2.3530464000000001E-11</v>
      </c>
      <c r="BN2183" s="108">
        <v>0</v>
      </c>
      <c r="BO2183" s="196">
        <v>-3.1310878999999998E-7</v>
      </c>
      <c r="BP2183" s="108">
        <v>-0.15885508000000001</v>
      </c>
      <c r="BQ2183" s="108">
        <v>0</v>
      </c>
      <c r="BR2183" s="108">
        <v>0</v>
      </c>
      <c r="BS2183" s="108">
        <v>0</v>
      </c>
      <c r="BU2183" s="172">
        <v>3.0390502E-6</v>
      </c>
      <c r="BV2183" s="172">
        <v>-1.4810043E-6</v>
      </c>
      <c r="BW2183" s="172">
        <v>2.6639285999999999E-5</v>
      </c>
      <c r="BX2183" s="172">
        <v>-1.6347429999999999E-8</v>
      </c>
      <c r="BY2183" s="172">
        <v>-1.9739737999999999E-6</v>
      </c>
      <c r="BZ2183" s="172">
        <v>7.3082211000000001E-7</v>
      </c>
      <c r="CA2183" s="69">
        <v>0</v>
      </c>
      <c r="CB2183" s="172">
        <v>1.1092307000000001E-6</v>
      </c>
      <c r="CC2183" s="172">
        <v>-6.9528856000000002E-9</v>
      </c>
      <c r="CD2183" s="172">
        <v>-1.6539084E-8</v>
      </c>
      <c r="CE2183" s="69">
        <v>0</v>
      </c>
      <c r="CF2183" s="69">
        <v>0</v>
      </c>
      <c r="CG2183" s="69">
        <v>0</v>
      </c>
      <c r="CH2183" s="172">
        <v>1.1548574E-6</v>
      </c>
      <c r="CI2183" s="172">
        <v>-2.3100328E-5</v>
      </c>
      <c r="CJ2183" s="172">
        <v>-5.2544049000000002E-17</v>
      </c>
      <c r="CK2183" s="69">
        <v>0</v>
      </c>
      <c r="CM2183" s="198">
        <v>0</v>
      </c>
      <c r="CN2183" s="198">
        <v>0.95575136000000005</v>
      </c>
      <c r="CO2183" s="198">
        <v>2.0896204000000002E-2</v>
      </c>
      <c r="CP2183" s="198">
        <v>-8.456669E-4</v>
      </c>
      <c r="CQ2183" s="197">
        <v>-4.1551702999999997E-12</v>
      </c>
      <c r="CR2183" s="197">
        <v>-5.0322965000000002E-10</v>
      </c>
      <c r="CS2183" s="198">
        <v>-1.0161167999999999E-4</v>
      </c>
      <c r="CT2183" s="198">
        <v>-6.8767815999999996E-4</v>
      </c>
      <c r="CU2183" s="198">
        <v>0</v>
      </c>
      <c r="CV2183" s="198">
        <v>2.5701093999999999E-4</v>
      </c>
    </row>
    <row r="2184" spans="1:100" ht="14.4">
      <c r="A2184" t="s">
        <v>1010</v>
      </c>
      <c r="B2184" s="85" t="s">
        <v>947</v>
      </c>
      <c r="C2184" s="113" t="str">
        <f t="shared" si="880"/>
        <v>F.090.01.107</v>
      </c>
      <c r="D2184" s="9" t="s">
        <v>127</v>
      </c>
      <c r="E2184" s="112" t="s">
        <v>362</v>
      </c>
      <c r="F2184" s="115" t="str">
        <f t="shared" si="881"/>
        <v>PC (Polycarbonate) waste incineration with electricity</v>
      </c>
      <c r="G2184" s="143">
        <f t="shared" si="875"/>
        <v>1.3555176</v>
      </c>
      <c r="I2184" s="118">
        <f t="shared" si="876"/>
        <v>0.20075630642257999</v>
      </c>
      <c r="K2184" s="161">
        <f t="shared" si="877"/>
        <v>6.9309869375000005E-3</v>
      </c>
      <c r="L2184" s="161">
        <f t="shared" si="878"/>
        <v>-9.4786097701200014E-3</v>
      </c>
      <c r="M2184" s="162">
        <f t="shared" si="879"/>
        <v>-2.37107448E-5</v>
      </c>
      <c r="N2184" s="161">
        <v>0.20332764</v>
      </c>
      <c r="O2184" s="132">
        <v>-1.7969918000000001E-2</v>
      </c>
      <c r="P2184" s="132">
        <v>8.6344304000000004E-3</v>
      </c>
      <c r="Q2184" s="132">
        <v>7.1971505E-3</v>
      </c>
      <c r="R2184" s="132">
        <v>-2.4432027999999998E-4</v>
      </c>
      <c r="S2184" s="164">
        <v>-4.7143625E-6</v>
      </c>
      <c r="T2184" s="164">
        <v>-1.7128919999999999E-5</v>
      </c>
      <c r="U2184" s="132">
        <v>-1.4301221999999999E-4</v>
      </c>
      <c r="V2184" s="164">
        <v>-3.9042137999999999E-6</v>
      </c>
      <c r="W2184" s="132">
        <v>0</v>
      </c>
      <c r="X2184" s="164">
        <v>-1.9806530999999999E-5</v>
      </c>
      <c r="Y2184" s="164">
        <v>-1.0995012E-7</v>
      </c>
      <c r="Z2184" s="132">
        <v>0</v>
      </c>
      <c r="AA2184" s="132">
        <v>0</v>
      </c>
      <c r="AC2184" s="118">
        <f t="shared" si="882"/>
        <v>0.20332764</v>
      </c>
      <c r="AD2184" s="118">
        <f t="shared" si="883"/>
        <v>-2.5475128825000011E-3</v>
      </c>
      <c r="AE2184" s="118">
        <f t="shared" si="884"/>
        <v>-9.4784998200000015E-3</v>
      </c>
      <c r="AF2184" s="118">
        <f t="shared" si="885"/>
        <v>-9.4786097701200032E-3</v>
      </c>
      <c r="AG2184" s="118">
        <f t="shared" si="886"/>
        <v>-2.37107448E-5</v>
      </c>
      <c r="AI2184" s="69">
        <v>-20.918634000000001</v>
      </c>
      <c r="AJ2184" s="69">
        <v>-20.914911</v>
      </c>
      <c r="AK2184" s="69">
        <v>-2.4604386999999999E-3</v>
      </c>
      <c r="AL2184" s="69">
        <v>0</v>
      </c>
      <c r="AM2184" s="69">
        <v>0</v>
      </c>
      <c r="AN2184" s="69">
        <v>-5.9092000999999995E-4</v>
      </c>
      <c r="AO2184" s="69">
        <v>-6.7138311999999996E-4</v>
      </c>
      <c r="AQ2184" s="116">
        <v>1.6789208999999999E-2</v>
      </c>
      <c r="AR2184" s="116">
        <v>1.6981883999999999E-2</v>
      </c>
      <c r="AS2184" s="116">
        <v>9.9389033000000008E-4</v>
      </c>
      <c r="AT2184" s="116">
        <v>-1.1865655000000001E-3</v>
      </c>
      <c r="AU2184" s="150">
        <f t="shared" si="887"/>
        <v>1.0180986279042998E-6</v>
      </c>
      <c r="AV2184" s="150">
        <f t="shared" si="888"/>
        <v>3.6756299026101399E-9</v>
      </c>
      <c r="AW2184" s="163">
        <f t="shared" si="889"/>
        <v>-0.16618563755692001</v>
      </c>
      <c r="AX2184" s="196">
        <v>1.2574893E-6</v>
      </c>
      <c r="AY2184" s="196">
        <v>3.7941317999999998E-9</v>
      </c>
      <c r="AZ2184" s="196">
        <v>1.0366181E-13</v>
      </c>
      <c r="BA2184" s="108">
        <v>0</v>
      </c>
      <c r="BB2184" s="108">
        <v>0</v>
      </c>
      <c r="BC2184" s="196">
        <v>1.1595403E-9</v>
      </c>
      <c r="BD2184" s="196">
        <v>-2.4052456999999999E-7</v>
      </c>
      <c r="BE2184" s="196">
        <v>1.6269200999999999E-10</v>
      </c>
      <c r="BF2184" s="196">
        <v>-2.8128722999999998E-10</v>
      </c>
      <c r="BG2184" s="108">
        <v>0</v>
      </c>
      <c r="BH2184" s="108">
        <v>0</v>
      </c>
      <c r="BI2184" s="196">
        <v>-9.3108936000000003E-15</v>
      </c>
      <c r="BJ2184" s="196">
        <v>-8.5874440000000002E-16</v>
      </c>
      <c r="BK2184" s="196">
        <v>-1.6956186E-16</v>
      </c>
      <c r="BL2184" s="196">
        <v>-1.0261387E-12</v>
      </c>
      <c r="BM2184" s="196">
        <v>-2.4616256999999999E-11</v>
      </c>
      <c r="BN2184" s="108">
        <v>0</v>
      </c>
      <c r="BO2184" s="196">
        <v>-3.2755692E-7</v>
      </c>
      <c r="BP2184" s="108">
        <v>-0.16618531</v>
      </c>
      <c r="BQ2184" s="108">
        <v>0</v>
      </c>
      <c r="BR2184" s="108">
        <v>0</v>
      </c>
      <c r="BS2184" s="108">
        <v>0</v>
      </c>
      <c r="BU2184" s="172">
        <v>1.3098232E-5</v>
      </c>
      <c r="BV2184" s="172">
        <v>-1.5511078999999999E-6</v>
      </c>
      <c r="BW2184" s="172">
        <v>3.7795427000000001E-5</v>
      </c>
      <c r="BX2184" s="172">
        <v>-1.7101767999999999E-8</v>
      </c>
      <c r="BY2184" s="172">
        <v>-2.0655754999999998E-6</v>
      </c>
      <c r="BZ2184" s="172">
        <v>7.6328657999999998E-7</v>
      </c>
      <c r="CA2184" s="69">
        <v>0</v>
      </c>
      <c r="CB2184" s="172">
        <v>1.1585048000000001E-6</v>
      </c>
      <c r="CC2184" s="172">
        <v>-7.2737203999999997E-9</v>
      </c>
      <c r="CD2184" s="172">
        <v>-1.7302266E-8</v>
      </c>
      <c r="CE2184" s="69">
        <v>0</v>
      </c>
      <c r="CF2184" s="69">
        <v>0</v>
      </c>
      <c r="CG2184" s="69">
        <v>0</v>
      </c>
      <c r="CH2184" s="172">
        <v>1.2056477999999999E-6</v>
      </c>
      <c r="CI2184" s="172">
        <v>-2.4166272999999999E-5</v>
      </c>
      <c r="CJ2184" s="172">
        <v>-5.4968647999999997E-17</v>
      </c>
      <c r="CK2184" s="69">
        <v>0</v>
      </c>
      <c r="CM2184" s="198">
        <v>0</v>
      </c>
      <c r="CN2184" s="198">
        <v>1.3558777</v>
      </c>
      <c r="CO2184" s="198">
        <v>2.1824449999999999E-2</v>
      </c>
      <c r="CP2184" s="198">
        <v>-8.8618503000000004E-4</v>
      </c>
      <c r="CQ2184" s="197">
        <v>-4.3469070000000004E-12</v>
      </c>
      <c r="CR2184" s="197">
        <v>-5.2645073999999996E-10</v>
      </c>
      <c r="CS2184" s="198">
        <v>-1.0631589E-4</v>
      </c>
      <c r="CT2184" s="198">
        <v>-7.1941047000000004E-4</v>
      </c>
      <c r="CU2184" s="198">
        <v>0</v>
      </c>
      <c r="CV2184" s="198">
        <v>2.6842784000000001E-4</v>
      </c>
    </row>
    <row r="2185" spans="1:100" ht="14.4">
      <c r="A2185" t="s">
        <v>3054</v>
      </c>
      <c r="B2185" s="85" t="s">
        <v>947</v>
      </c>
      <c r="C2185" s="113" t="str">
        <f t="shared" si="880"/>
        <v>F.090.01.108</v>
      </c>
      <c r="D2185" s="9" t="s">
        <v>127</v>
      </c>
      <c r="E2185" s="112" t="s">
        <v>362</v>
      </c>
      <c r="F2185" s="115" t="str">
        <f t="shared" si="881"/>
        <v>PE (Polyethylene HDPE LDPE LLDPE) waste incineration with electricity</v>
      </c>
      <c r="G2185" s="143">
        <f t="shared" si="875"/>
        <v>0.7915194000000001</v>
      </c>
      <c r="I2185" s="118">
        <f t="shared" si="876"/>
        <v>0.11495900935346</v>
      </c>
      <c r="K2185" s="161">
        <f t="shared" si="877"/>
        <v>1.0292239957699999E-2</v>
      </c>
      <c r="L2185" s="161">
        <f t="shared" si="878"/>
        <v>-1.4025997125340002E-2</v>
      </c>
      <c r="M2185" s="162">
        <f t="shared" si="879"/>
        <v>-3.5143478899999997E-5</v>
      </c>
      <c r="N2185" s="161">
        <v>0.11872791000000001</v>
      </c>
      <c r="O2185" s="132">
        <v>-2.6634567000000001E-2</v>
      </c>
      <c r="P2185" s="132">
        <v>1.2820702E-2</v>
      </c>
      <c r="Q2185" s="132">
        <v>1.0686741E-2</v>
      </c>
      <c r="R2185" s="132">
        <v>-3.6212547E-4</v>
      </c>
      <c r="S2185" s="164">
        <v>-6.9875113000000003E-6</v>
      </c>
      <c r="T2185" s="164">
        <v>-2.5388060999999998E-5</v>
      </c>
      <c r="U2185" s="132">
        <v>-2.1196915999999999E-4</v>
      </c>
      <c r="V2185" s="164">
        <v>-5.7867289000000002E-6</v>
      </c>
      <c r="W2185" s="132">
        <v>0</v>
      </c>
      <c r="X2185" s="164">
        <v>-2.935675E-5</v>
      </c>
      <c r="Y2185" s="164">
        <v>-1.6296533999999999E-7</v>
      </c>
      <c r="Z2185" s="132">
        <v>0</v>
      </c>
      <c r="AA2185" s="132">
        <v>0</v>
      </c>
      <c r="AC2185" s="118">
        <f t="shared" si="882"/>
        <v>0.11872791000000001</v>
      </c>
      <c r="AD2185" s="118">
        <f t="shared" si="883"/>
        <v>-3.7335942023000021E-3</v>
      </c>
      <c r="AE2185" s="118">
        <f t="shared" si="884"/>
        <v>-1.4025834160000002E-2</v>
      </c>
      <c r="AF2185" s="118">
        <f t="shared" si="885"/>
        <v>-1.4025997125340002E-2</v>
      </c>
      <c r="AG2185" s="118">
        <f t="shared" si="886"/>
        <v>-3.5143478899999997E-5</v>
      </c>
      <c r="AI2185" s="69">
        <v>-31.005081000000001</v>
      </c>
      <c r="AJ2185" s="69">
        <v>-30.999562999999998</v>
      </c>
      <c r="AK2185" s="69">
        <v>-3.6468013E-3</v>
      </c>
      <c r="AL2185" s="69">
        <v>0</v>
      </c>
      <c r="AM2185" s="69">
        <v>0</v>
      </c>
      <c r="AN2185" s="69">
        <v>-8.7584700000000002E-4</v>
      </c>
      <c r="AO2185" s="69">
        <v>-9.9510743000000008E-4</v>
      </c>
      <c r="AQ2185" s="116">
        <v>5.1193185E-3</v>
      </c>
      <c r="AR2185" s="116">
        <v>6.3266125999999999E-3</v>
      </c>
      <c r="AS2185" s="116">
        <v>5.5140387E-4</v>
      </c>
      <c r="AT2185" s="116">
        <v>-1.7586979999999999E-3</v>
      </c>
      <c r="AU2185" s="150">
        <f t="shared" si="887"/>
        <v>3.7929331557670001E-7</v>
      </c>
      <c r="AV2185" s="150">
        <f t="shared" si="888"/>
        <v>2.0392155044319094E-9</v>
      </c>
      <c r="AW2185" s="163">
        <f t="shared" si="889"/>
        <v>-0.24631623549675</v>
      </c>
      <c r="AX2185" s="196">
        <v>7.3389111000000002E-7</v>
      </c>
      <c r="AY2185" s="196">
        <v>2.2143016999999998E-9</v>
      </c>
      <c r="AZ2185" s="196">
        <v>6.0498937999999997E-14</v>
      </c>
      <c r="BA2185" s="108">
        <v>0</v>
      </c>
      <c r="BB2185" s="108">
        <v>0</v>
      </c>
      <c r="BC2185" s="196">
        <v>1.7215121E-9</v>
      </c>
      <c r="BD2185" s="196">
        <v>-3.5628130000000002E-7</v>
      </c>
      <c r="BE2185" s="196">
        <v>2.4154494000000001E-10</v>
      </c>
      <c r="BF2185" s="196">
        <v>-4.1667631E-10</v>
      </c>
      <c r="BG2185" s="108">
        <v>0</v>
      </c>
      <c r="BH2185" s="108">
        <v>0</v>
      </c>
      <c r="BI2185" s="196">
        <v>-1.3800376E-14</v>
      </c>
      <c r="BJ2185" s="196">
        <v>-1.2728096999999999E-15</v>
      </c>
      <c r="BK2185" s="196">
        <v>-2.5132038999999999E-16</v>
      </c>
      <c r="BL2185" s="196">
        <v>-1.5209173E-12</v>
      </c>
      <c r="BM2185" s="196">
        <v>-3.6485605999999998E-11</v>
      </c>
      <c r="BN2185" s="108">
        <v>0</v>
      </c>
      <c r="BO2185" s="196">
        <v>-4.8549675000000002E-7</v>
      </c>
      <c r="BP2185" s="108">
        <v>-0.24631575</v>
      </c>
      <c r="BQ2185" s="108">
        <v>0</v>
      </c>
      <c r="BR2185" s="108">
        <v>0</v>
      </c>
      <c r="BS2185" s="108">
        <v>0</v>
      </c>
      <c r="BU2185" s="172">
        <v>-1.4524176999999999E-5</v>
      </c>
      <c r="BV2185" s="172">
        <v>-2.2964095999999998E-6</v>
      </c>
      <c r="BW2185" s="172">
        <v>2.2069661E-5</v>
      </c>
      <c r="BX2185" s="172">
        <v>-2.5347816000000001E-8</v>
      </c>
      <c r="BY2185" s="172">
        <v>-3.0607854E-6</v>
      </c>
      <c r="BZ2185" s="172">
        <v>1.1331826E-6</v>
      </c>
      <c r="CA2185" s="69">
        <v>0</v>
      </c>
      <c r="CB2185" s="172">
        <v>1.7199273E-6</v>
      </c>
      <c r="CC2185" s="172">
        <v>-1.0780927999999999E-8</v>
      </c>
      <c r="CD2185" s="172">
        <v>-2.5644989999999999E-8</v>
      </c>
      <c r="CE2185" s="69">
        <v>0</v>
      </c>
      <c r="CF2185" s="69">
        <v>0</v>
      </c>
      <c r="CG2185" s="69">
        <v>0</v>
      </c>
      <c r="CH2185" s="172">
        <v>1.7906711000000001E-6</v>
      </c>
      <c r="CI2185" s="172">
        <v>-3.5818651000000002E-5</v>
      </c>
      <c r="CJ2185" s="172">
        <v>-8.1473168000000002E-17</v>
      </c>
      <c r="CK2185" s="69">
        <v>0</v>
      </c>
      <c r="CM2185" s="198">
        <v>0</v>
      </c>
      <c r="CN2185" s="198">
        <v>0.79205314999999998</v>
      </c>
      <c r="CO2185" s="198">
        <v>3.2400789999999999E-2</v>
      </c>
      <c r="CP2185" s="198">
        <v>-1.3112735999999999E-3</v>
      </c>
      <c r="CQ2185" s="197">
        <v>-6.4428778999999997E-12</v>
      </c>
      <c r="CR2185" s="197">
        <v>-7.8029224999999999E-10</v>
      </c>
      <c r="CS2185" s="198">
        <v>-1.5755599999999999E-4</v>
      </c>
      <c r="CT2185" s="198">
        <v>-1.0662924000000001E-3</v>
      </c>
      <c r="CU2185" s="198">
        <v>0</v>
      </c>
      <c r="CV2185" s="198">
        <v>3.9851055E-4</v>
      </c>
    </row>
    <row r="2186" spans="1:100" ht="14.4">
      <c r="A2186" t="s">
        <v>1011</v>
      </c>
      <c r="B2186" s="85" t="s">
        <v>947</v>
      </c>
      <c r="C2186" s="113" t="str">
        <f t="shared" si="880"/>
        <v>F.090.01.111</v>
      </c>
      <c r="D2186" s="9" t="s">
        <v>127</v>
      </c>
      <c r="E2186" s="112" t="s">
        <v>362</v>
      </c>
      <c r="F2186" s="115" t="str">
        <f t="shared" si="881"/>
        <v>PET (Polyethylene terephthalate) waste incineration with electricity</v>
      </c>
      <c r="G2186" s="143">
        <f t="shared" si="875"/>
        <v>1.0674114666666668</v>
      </c>
      <c r="I2186" s="118">
        <f t="shared" si="876"/>
        <v>0.16408843898845502</v>
      </c>
      <c r="K2186" s="161">
        <f t="shared" si="877"/>
        <v>8.070266966199998E-3</v>
      </c>
      <c r="L2186" s="161">
        <f t="shared" si="878"/>
        <v>-4.0752527376450012E-3</v>
      </c>
      <c r="M2186" s="162">
        <f t="shared" si="879"/>
        <v>-1.8295240099999998E-5</v>
      </c>
      <c r="N2186" s="161">
        <v>0.16011172000000001</v>
      </c>
      <c r="O2186" s="132">
        <v>-1.386561E-2</v>
      </c>
      <c r="P2186" s="132">
        <v>9.9007904999999993E-3</v>
      </c>
      <c r="Q2186" s="132">
        <v>8.2756390999999992E-3</v>
      </c>
      <c r="R2186" s="132">
        <v>-1.8851782999999999E-4</v>
      </c>
      <c r="S2186" s="164">
        <v>-3.6376078E-6</v>
      </c>
      <c r="T2186" s="164">
        <v>-1.3216696000000001E-5</v>
      </c>
      <c r="U2186" s="132">
        <v>-1.103484E-4</v>
      </c>
      <c r="V2186" s="164">
        <v>-3.0124961000000002E-6</v>
      </c>
      <c r="W2186" s="132">
        <v>0</v>
      </c>
      <c r="X2186" s="164">
        <v>-1.5282743999999999E-5</v>
      </c>
      <c r="Y2186" s="164">
        <v>-8.4837645000000004E-8</v>
      </c>
      <c r="Z2186" s="132">
        <v>0</v>
      </c>
      <c r="AA2186" s="132">
        <v>0</v>
      </c>
      <c r="AC2186" s="118">
        <f t="shared" si="882"/>
        <v>0.16011172000000001</v>
      </c>
      <c r="AD2186" s="118">
        <f t="shared" si="883"/>
        <v>3.995099066199998E-3</v>
      </c>
      <c r="AE2186" s="118">
        <f t="shared" si="884"/>
        <v>-4.0751679000000009E-3</v>
      </c>
      <c r="AF2186" s="118">
        <f t="shared" si="885"/>
        <v>-4.0752527376450003E-3</v>
      </c>
      <c r="AG2186" s="118">
        <f t="shared" si="886"/>
        <v>-1.8295240099999998E-5</v>
      </c>
      <c r="AI2186" s="69">
        <v>-16.140843</v>
      </c>
      <c r="AJ2186" s="69">
        <v>-16.137971</v>
      </c>
      <c r="AK2186" s="69">
        <v>-1.8984774999999999E-3</v>
      </c>
      <c r="AL2186" s="69">
        <v>0</v>
      </c>
      <c r="AM2186" s="69">
        <v>0</v>
      </c>
      <c r="AN2186" s="69">
        <v>-4.5595458999999998E-4</v>
      </c>
      <c r="AO2186" s="69">
        <v>-5.1804002999999998E-4</v>
      </c>
      <c r="AQ2186" s="116">
        <v>1.3848413E-2</v>
      </c>
      <c r="AR2186" s="116">
        <v>1.3956115E-2</v>
      </c>
      <c r="AS2186" s="116">
        <v>8.0785323000000003E-4</v>
      </c>
      <c r="AT2186" s="116">
        <v>-9.1555534999999998E-4</v>
      </c>
      <c r="AU2186" s="150">
        <f t="shared" si="887"/>
        <v>8.3669754479715018E-7</v>
      </c>
      <c r="AV2186" s="150">
        <f t="shared" si="888"/>
        <v>2.9876228420118396E-9</v>
      </c>
      <c r="AW2186" s="163">
        <f t="shared" si="889"/>
        <v>-0.12822904274331001</v>
      </c>
      <c r="AX2186" s="196">
        <v>9.9022522000000007E-7</v>
      </c>
      <c r="AY2186" s="196">
        <v>2.9877355000000001E-9</v>
      </c>
      <c r="AZ2186" s="196">
        <v>8.1629751000000002E-14</v>
      </c>
      <c r="BA2186" s="108">
        <v>0</v>
      </c>
      <c r="BB2186" s="108">
        <v>0</v>
      </c>
      <c r="BC2186" s="196">
        <v>1.2994905E-9</v>
      </c>
      <c r="BD2186" s="196">
        <v>-1.5480737999999999E-7</v>
      </c>
      <c r="BE2186" s="196">
        <v>1.8291536000000001E-10</v>
      </c>
      <c r="BF2186" s="196">
        <v>-1.8310166999999999E-10</v>
      </c>
      <c r="BG2186" s="108">
        <v>0</v>
      </c>
      <c r="BH2186" s="108">
        <v>0</v>
      </c>
      <c r="BI2186" s="196">
        <v>-7.1842968000000002E-15</v>
      </c>
      <c r="BJ2186" s="196">
        <v>-6.6260821999999996E-16</v>
      </c>
      <c r="BK2186" s="196">
        <v>-1.3083413999999999E-16</v>
      </c>
      <c r="BL2186" s="196">
        <v>-7.9176984999999998E-13</v>
      </c>
      <c r="BM2186" s="196">
        <v>-1.8993932999999999E-11</v>
      </c>
      <c r="BN2186" s="108">
        <v>0</v>
      </c>
      <c r="BO2186" s="196">
        <v>-2.5274331000000001E-7</v>
      </c>
      <c r="BP2186" s="108">
        <v>-0.12822879000000001</v>
      </c>
      <c r="BQ2186" s="108">
        <v>0</v>
      </c>
      <c r="BR2186" s="108">
        <v>0</v>
      </c>
      <c r="BS2186" s="108">
        <v>0</v>
      </c>
      <c r="BU2186" s="172">
        <v>1.2360422E-5</v>
      </c>
      <c r="BV2186" s="172">
        <v>-8.2957760999999995E-7</v>
      </c>
      <c r="BW2186" s="172">
        <v>2.9762263E-5</v>
      </c>
      <c r="BX2186" s="172">
        <v>-1.3195744999999999E-8</v>
      </c>
      <c r="BY2186" s="172">
        <v>-1.4866907E-6</v>
      </c>
      <c r="BZ2186" s="172">
        <v>8.5100492999999997E-7</v>
      </c>
      <c r="CA2186" s="69">
        <v>0</v>
      </c>
      <c r="CB2186" s="172">
        <v>1.2916423E-6</v>
      </c>
      <c r="CC2186" s="172">
        <v>-5.6124113999999997E-9</v>
      </c>
      <c r="CD2186" s="172">
        <v>-1.3350449E-8</v>
      </c>
      <c r="CE2186" s="69">
        <v>0</v>
      </c>
      <c r="CF2186" s="69">
        <v>0</v>
      </c>
      <c r="CG2186" s="69">
        <v>0</v>
      </c>
      <c r="CH2186" s="172">
        <v>1.4506635000000001E-6</v>
      </c>
      <c r="CI2186" s="172">
        <v>-1.8646725000000001E-5</v>
      </c>
      <c r="CJ2186" s="172">
        <v>-4.2413875E-17</v>
      </c>
      <c r="CK2186" s="69">
        <v>0</v>
      </c>
      <c r="CM2186" s="198">
        <v>0</v>
      </c>
      <c r="CN2186" s="198">
        <v>1.0676893000000001</v>
      </c>
      <c r="CO2186" s="198">
        <v>2.4332928E-2</v>
      </c>
      <c r="CP2186" s="198">
        <v>-3.7240621000000001E-4</v>
      </c>
      <c r="CQ2186" s="197">
        <v>-3.3540786999999998E-12</v>
      </c>
      <c r="CR2186" s="197">
        <v>-4.0621003000000002E-10</v>
      </c>
      <c r="CS2186" s="197">
        <v>-7.8820866999999999E-5</v>
      </c>
      <c r="CT2186" s="198">
        <v>-5.5509798000000004E-4</v>
      </c>
      <c r="CU2186" s="198">
        <v>0</v>
      </c>
      <c r="CV2186" s="198">
        <v>2.9927608999999998E-4</v>
      </c>
    </row>
    <row r="2187" spans="1:100" ht="14.4">
      <c r="A2187" t="s">
        <v>1012</v>
      </c>
      <c r="B2187" s="85" t="s">
        <v>947</v>
      </c>
      <c r="C2187" s="113" t="str">
        <f t="shared" si="880"/>
        <v>F.090.01.112</v>
      </c>
      <c r="D2187" s="9" t="s">
        <v>127</v>
      </c>
      <c r="E2187" s="112" t="s">
        <v>362</v>
      </c>
      <c r="F2187" s="115" t="str">
        <f t="shared" si="881"/>
        <v>PHA (Polyhydroxyalkanoates) waste incineration with electricity</v>
      </c>
      <c r="G2187" s="143">
        <f t="shared" si="875"/>
        <v>-1.3882172000000002</v>
      </c>
      <c r="I2187" s="118">
        <f t="shared" si="876"/>
        <v>-0.21289220827441999</v>
      </c>
      <c r="K2187" s="161">
        <f t="shared" si="877"/>
        <v>4.973269530800001E-3</v>
      </c>
      <c r="L2187" s="161">
        <f t="shared" si="878"/>
        <v>-9.612124040919998E-3</v>
      </c>
      <c r="M2187" s="162">
        <f t="shared" si="879"/>
        <v>-2.0773764300000001E-5</v>
      </c>
      <c r="N2187" s="161">
        <v>-0.20823258</v>
      </c>
      <c r="O2187" s="132">
        <v>-1.5744036999999999E-2</v>
      </c>
      <c r="P2187" s="132">
        <v>6.2573070000000001E-3</v>
      </c>
      <c r="Q2187" s="132">
        <v>5.2064642000000001E-3</v>
      </c>
      <c r="R2187" s="132">
        <v>-2.1405704999999999E-4</v>
      </c>
      <c r="S2187" s="164">
        <v>-4.1304082000000004E-6</v>
      </c>
      <c r="T2187" s="164">
        <v>-1.5007210999999999E-5</v>
      </c>
      <c r="U2187" s="132">
        <v>-1.2529771E-4</v>
      </c>
      <c r="V2187" s="164">
        <v>-3.4206103E-6</v>
      </c>
      <c r="W2187" s="132">
        <v>0</v>
      </c>
      <c r="X2187" s="164">
        <v>-1.7353153999999999E-5</v>
      </c>
      <c r="Y2187" s="164">
        <v>-9.6330920000000005E-8</v>
      </c>
      <c r="Z2187" s="132">
        <v>0</v>
      </c>
      <c r="AA2187" s="132">
        <v>0</v>
      </c>
      <c r="AC2187" s="118">
        <f t="shared" si="882"/>
        <v>-0.20823258</v>
      </c>
      <c r="AD2187" s="118">
        <f t="shared" si="883"/>
        <v>-4.6387581791999975E-3</v>
      </c>
      <c r="AE2187" s="118">
        <f t="shared" si="884"/>
        <v>-9.6120277099999984E-3</v>
      </c>
      <c r="AF2187" s="118">
        <f t="shared" si="885"/>
        <v>-9.6121240409199997E-3</v>
      </c>
      <c r="AG2187" s="118">
        <f t="shared" si="886"/>
        <v>-2.0773764300000001E-5</v>
      </c>
      <c r="AI2187" s="69">
        <v>-18.327504000000001</v>
      </c>
      <c r="AJ2187" s="69">
        <v>-18.324242999999999</v>
      </c>
      <c r="AK2187" s="69">
        <v>-2.1556714000000002E-3</v>
      </c>
      <c r="AL2187" s="69">
        <v>0</v>
      </c>
      <c r="AM2187" s="69">
        <v>0</v>
      </c>
      <c r="AN2187" s="69">
        <v>-5.1772448000000004E-4</v>
      </c>
      <c r="AO2187" s="69">
        <v>-5.8822086000000001E-4</v>
      </c>
      <c r="AQ2187" s="116">
        <v>-2.7332084999999999E-2</v>
      </c>
      <c r="AR2187" s="116">
        <v>-2.5203039E-2</v>
      </c>
      <c r="AS2187" s="116">
        <v>-1.0894568E-3</v>
      </c>
      <c r="AT2187" s="116">
        <v>-1.0395891000000001E-3</v>
      </c>
      <c r="AU2187" s="150">
        <f t="shared" si="887"/>
        <v>-1.51097351734689E-6</v>
      </c>
      <c r="AV2187" s="150">
        <f t="shared" si="888"/>
        <v>-4.0290563380434804E-9</v>
      </c>
      <c r="AW2187" s="163">
        <f t="shared" si="889"/>
        <v>-0.14560071698339999</v>
      </c>
      <c r="AX2187" s="196">
        <v>-1.2886432E-6</v>
      </c>
      <c r="AY2187" s="196">
        <v>-3.8881625000000003E-9</v>
      </c>
      <c r="AZ2187" s="196">
        <v>-1.0622953E-13</v>
      </c>
      <c r="BA2187" s="108">
        <v>0</v>
      </c>
      <c r="BB2187" s="108">
        <v>0</v>
      </c>
      <c r="BC2187" s="196">
        <v>8.5246879999999998E-10</v>
      </c>
      <c r="BD2187" s="196">
        <v>-2.2316031999999999E-7</v>
      </c>
      <c r="BE2187" s="196">
        <v>1.1937049000000001E-10</v>
      </c>
      <c r="BF2187" s="196">
        <v>-2.6014903999999999E-10</v>
      </c>
      <c r="BG2187" s="108">
        <v>0</v>
      </c>
      <c r="BH2187" s="108">
        <v>0</v>
      </c>
      <c r="BI2187" s="196">
        <v>-8.1575805000000002E-15</v>
      </c>
      <c r="BJ2187" s="196">
        <v>-7.5237424999999996E-16</v>
      </c>
      <c r="BK2187" s="196">
        <v>-1.4855873E-16</v>
      </c>
      <c r="BL2187" s="196">
        <v>-8.9903389E-13</v>
      </c>
      <c r="BM2187" s="196">
        <v>-2.1567113E-11</v>
      </c>
      <c r="BN2187" s="108">
        <v>0</v>
      </c>
      <c r="BO2187" s="196">
        <v>-2.8698339999999999E-7</v>
      </c>
      <c r="BP2187" s="108">
        <v>-0.14560043</v>
      </c>
      <c r="BQ2187" s="108">
        <v>0</v>
      </c>
      <c r="BR2187" s="108">
        <v>0</v>
      </c>
      <c r="BS2187" s="108">
        <v>0</v>
      </c>
      <c r="BU2187" s="172">
        <v>-6.1013266999999997E-5</v>
      </c>
      <c r="BV2187" s="172">
        <v>-1.5072663000000001E-6</v>
      </c>
      <c r="BW2187" s="172">
        <v>-3.870718E-5</v>
      </c>
      <c r="BX2187" s="172">
        <v>-1.4983422000000001E-8</v>
      </c>
      <c r="BY2187" s="172">
        <v>-1.8529667999999999E-6</v>
      </c>
      <c r="BZ2187" s="172">
        <v>5.6293081E-7</v>
      </c>
      <c r="CA2187" s="69">
        <v>0</v>
      </c>
      <c r="CB2187" s="172">
        <v>8.5440782999999995E-7</v>
      </c>
      <c r="CC2187" s="172">
        <v>-6.3727460000000003E-9</v>
      </c>
      <c r="CD2187" s="172">
        <v>-1.5159085000000001E-8</v>
      </c>
      <c r="CE2187" s="69">
        <v>0</v>
      </c>
      <c r="CF2187" s="69">
        <v>0</v>
      </c>
      <c r="CG2187" s="69">
        <v>0</v>
      </c>
      <c r="CH2187" s="172">
        <v>8.4619036000000002E-7</v>
      </c>
      <c r="CI2187" s="172">
        <v>-2.1172867000000002E-5</v>
      </c>
      <c r="CJ2187" s="172">
        <v>-4.8159842000000003E-17</v>
      </c>
      <c r="CK2187" s="69">
        <v>0</v>
      </c>
      <c r="CM2187" s="198">
        <v>0</v>
      </c>
      <c r="CN2187" s="198">
        <v>-1.3879017</v>
      </c>
      <c r="CO2187" s="198">
        <v>1.6095581000000001E-2</v>
      </c>
      <c r="CP2187" s="198">
        <v>-9.0214096000000002E-4</v>
      </c>
      <c r="CQ2187" s="197">
        <v>-3.8084683999999997E-12</v>
      </c>
      <c r="CR2187" s="197">
        <v>-4.6124082999999998E-10</v>
      </c>
      <c r="CS2187" s="197">
        <v>-9.4444012999999995E-5</v>
      </c>
      <c r="CT2187" s="198">
        <v>-6.3029920000000003E-4</v>
      </c>
      <c r="CU2187" s="198">
        <v>0</v>
      </c>
      <c r="CV2187" s="198">
        <v>1.9796798E-4</v>
      </c>
    </row>
    <row r="2188" spans="1:100" ht="14.4">
      <c r="A2188" t="s">
        <v>1013</v>
      </c>
      <c r="B2188" s="85" t="s">
        <v>947</v>
      </c>
      <c r="C2188" s="113" t="str">
        <f t="shared" si="880"/>
        <v>F.090.01.113</v>
      </c>
      <c r="D2188" s="9" t="s">
        <v>127</v>
      </c>
      <c r="E2188" s="112" t="s">
        <v>362</v>
      </c>
      <c r="F2188" s="115" t="str">
        <f t="shared" si="881"/>
        <v>PLA (Polylactide) waste incineration with electricity</v>
      </c>
      <c r="G2188" s="143">
        <f t="shared" si="875"/>
        <v>-0.921489</v>
      </c>
      <c r="I2188" s="118">
        <f t="shared" si="876"/>
        <v>-0.1382678015921</v>
      </c>
      <c r="K2188" s="161">
        <f t="shared" si="877"/>
        <v>4.6935219901999992E-3</v>
      </c>
      <c r="L2188" s="161">
        <f t="shared" si="878"/>
        <v>-4.7241841007999996E-3</v>
      </c>
      <c r="M2188" s="162">
        <f t="shared" si="879"/>
        <v>-1.37894815E-5</v>
      </c>
      <c r="N2188" s="161">
        <v>-0.13822334999999999</v>
      </c>
      <c r="O2188" s="132">
        <v>-1.0450783E-2</v>
      </c>
      <c r="P2188" s="132">
        <v>5.8098346E-3</v>
      </c>
      <c r="Q2188" s="132">
        <v>4.8483149999999997E-3</v>
      </c>
      <c r="R2188" s="132">
        <v>-1.4208959E-4</v>
      </c>
      <c r="S2188" s="164">
        <v>-2.7417365000000002E-6</v>
      </c>
      <c r="T2188" s="164">
        <v>-9.9616832999999998E-6</v>
      </c>
      <c r="U2188" s="164">
        <v>-8.3171757000000005E-5</v>
      </c>
      <c r="V2188" s="164">
        <v>-2.2705775E-6</v>
      </c>
      <c r="W2188" s="132">
        <v>0</v>
      </c>
      <c r="X2188" s="164">
        <v>-1.1518904E-5</v>
      </c>
      <c r="Y2188" s="164">
        <v>-6.3943799999999996E-8</v>
      </c>
      <c r="Z2188" s="132">
        <v>0</v>
      </c>
      <c r="AA2188" s="132">
        <v>0</v>
      </c>
      <c r="AC2188" s="118">
        <f t="shared" si="882"/>
        <v>-0.13822334999999999</v>
      </c>
      <c r="AD2188" s="118">
        <f t="shared" si="883"/>
        <v>-3.0598166800000177E-5</v>
      </c>
      <c r="AE2188" s="118">
        <f t="shared" si="884"/>
        <v>-4.7241201569999999E-3</v>
      </c>
      <c r="AF2188" s="118">
        <f t="shared" si="885"/>
        <v>-4.7241841007999996E-3</v>
      </c>
      <c r="AG2188" s="118">
        <f t="shared" si="886"/>
        <v>-1.37894815E-5</v>
      </c>
      <c r="AI2188" s="69">
        <v>-12.165671</v>
      </c>
      <c r="AJ2188" s="69">
        <v>-12.163506</v>
      </c>
      <c r="AK2188" s="69">
        <v>-1.4309198E-3</v>
      </c>
      <c r="AL2188" s="69">
        <v>0</v>
      </c>
      <c r="AM2188" s="69">
        <v>0</v>
      </c>
      <c r="AN2188" s="69">
        <v>-3.4366194000000003E-4</v>
      </c>
      <c r="AO2188" s="69">
        <v>-3.9045695000000002E-4</v>
      </c>
      <c r="AQ2188" s="116">
        <v>-1.7864174E-2</v>
      </c>
      <c r="AR2188" s="116">
        <v>-1.6463557E-2</v>
      </c>
      <c r="AS2188" s="116">
        <v>-7.1054468999999997E-4</v>
      </c>
      <c r="AT2188" s="116">
        <v>-6.9007206999999995E-4</v>
      </c>
      <c r="AU2188" s="150">
        <f t="shared" si="887"/>
        <v>-9.8702380496350018E-7</v>
      </c>
      <c r="AV2188" s="150">
        <f t="shared" si="888"/>
        <v>-2.6277540074088022E-9</v>
      </c>
      <c r="AW2188" s="163">
        <f t="shared" si="889"/>
        <v>-9.6648748497599996E-2</v>
      </c>
      <c r="AX2188" s="196">
        <v>-8.553925E-7</v>
      </c>
      <c r="AY2188" s="196">
        <v>-2.5809354000000002E-9</v>
      </c>
      <c r="AZ2188" s="196">
        <v>-7.0514430000000005E-14</v>
      </c>
      <c r="BA2188" s="108">
        <v>0</v>
      </c>
      <c r="BB2188" s="108">
        <v>0</v>
      </c>
      <c r="BC2188" s="196">
        <v>7.7288791E-10</v>
      </c>
      <c r="BD2188" s="196">
        <v>-1.3238927999999999E-7</v>
      </c>
      <c r="BE2188" s="196">
        <v>1.0858481E-10</v>
      </c>
      <c r="BF2188" s="196">
        <v>-1.5532689E-10</v>
      </c>
      <c r="BG2188" s="108">
        <v>0</v>
      </c>
      <c r="BH2188" s="108">
        <v>0</v>
      </c>
      <c r="BI2188" s="196">
        <v>-5.4149457000000001E-15</v>
      </c>
      <c r="BJ2188" s="196">
        <v>-4.9942083999999998E-16</v>
      </c>
      <c r="BK2188" s="196">
        <v>-9.8612262000000003E-17</v>
      </c>
      <c r="BL2188" s="196">
        <v>-5.9677250000000002E-13</v>
      </c>
      <c r="BM2188" s="196">
        <v>-1.4316101E-11</v>
      </c>
      <c r="BN2188" s="108">
        <v>0</v>
      </c>
      <c r="BO2188" s="196">
        <v>-1.9049759999999999E-7</v>
      </c>
      <c r="BP2188" s="108">
        <v>-9.6648557999999996E-2</v>
      </c>
      <c r="BQ2188" s="108">
        <v>0</v>
      </c>
      <c r="BR2188" s="108">
        <v>0</v>
      </c>
      <c r="BS2188" s="108">
        <v>0</v>
      </c>
      <c r="BU2188" s="172">
        <v>-3.9653984E-5</v>
      </c>
      <c r="BV2188" s="172">
        <v>-8.1268163000000003E-7</v>
      </c>
      <c r="BW2188" s="172">
        <v>-2.5693558999999999E-5</v>
      </c>
      <c r="BX2188" s="172">
        <v>-9.9458920000000005E-9</v>
      </c>
      <c r="BY2188" s="172">
        <v>-1.1752063E-6</v>
      </c>
      <c r="BZ2188" s="172">
        <v>5.0769372000000001E-7</v>
      </c>
      <c r="CA2188" s="69">
        <v>0</v>
      </c>
      <c r="CB2188" s="172">
        <v>7.7056981000000005E-7</v>
      </c>
      <c r="CC2188" s="172">
        <v>-4.2301847999999998E-9</v>
      </c>
      <c r="CD2188" s="172">
        <v>-1.0062496E-8</v>
      </c>
      <c r="CE2188" s="69">
        <v>0</v>
      </c>
      <c r="CF2188" s="69">
        <v>0</v>
      </c>
      <c r="CG2188" s="69">
        <v>0</v>
      </c>
      <c r="CH2188" s="172">
        <v>8.2784103000000001E-7</v>
      </c>
      <c r="CI2188" s="172">
        <v>-1.4054403E-5</v>
      </c>
      <c r="CJ2188" s="172">
        <v>-3.1968171000000002E-17</v>
      </c>
      <c r="CK2188" s="69">
        <v>0</v>
      </c>
      <c r="CM2188" s="198">
        <v>0</v>
      </c>
      <c r="CN2188" s="198">
        <v>-0.92127959999999998</v>
      </c>
      <c r="CO2188" s="198">
        <v>1.4516441999999999E-2</v>
      </c>
      <c r="CP2188" s="198">
        <v>-4.3958495000000002E-4</v>
      </c>
      <c r="CQ2188" s="197">
        <v>-2.5280350000000001E-12</v>
      </c>
      <c r="CR2188" s="197">
        <v>-3.0616847999999999E-10</v>
      </c>
      <c r="CS2188" s="197">
        <v>-6.1048230000000005E-5</v>
      </c>
      <c r="CT2188" s="198">
        <v>-4.1838826E-4</v>
      </c>
      <c r="CU2188" s="198">
        <v>0</v>
      </c>
      <c r="CV2188" s="198">
        <v>1.7854255000000001E-4</v>
      </c>
    </row>
    <row r="2189" spans="1:100" ht="14.4">
      <c r="A2189" t="s">
        <v>1014</v>
      </c>
      <c r="B2189" s="85" t="s">
        <v>947</v>
      </c>
      <c r="C2189" s="113" t="str">
        <f t="shared" si="880"/>
        <v>F.090.01.114</v>
      </c>
      <c r="D2189" s="9" t="s">
        <v>127</v>
      </c>
      <c r="E2189" s="112" t="s">
        <v>362</v>
      </c>
      <c r="F2189" s="115" t="str">
        <f t="shared" si="881"/>
        <v>PMMA (Polymethyl methacrylate) waste incineration with electricity</v>
      </c>
      <c r="G2189" s="143">
        <f t="shared" si="875"/>
        <v>0.87784273333333329</v>
      </c>
      <c r="I2189" s="118">
        <f t="shared" si="876"/>
        <v>0.12950317314990301</v>
      </c>
      <c r="K2189" s="161">
        <f t="shared" si="877"/>
        <v>5.7708904871999998E-3</v>
      </c>
      <c r="L2189" s="161">
        <f t="shared" si="878"/>
        <v>-7.9243421168969999E-3</v>
      </c>
      <c r="M2189" s="162">
        <f t="shared" si="879"/>
        <v>-1.9785220399999999E-5</v>
      </c>
      <c r="N2189" s="161">
        <v>0.13167640999999999</v>
      </c>
      <c r="O2189" s="132">
        <v>-1.4994838E-2</v>
      </c>
      <c r="P2189" s="132">
        <v>7.1899229000000004E-3</v>
      </c>
      <c r="Q2189" s="132">
        <v>5.9929883E-3</v>
      </c>
      <c r="R2189" s="132">
        <v>-2.0387087999999999E-4</v>
      </c>
      <c r="S2189" s="164">
        <v>-3.9338578E-6</v>
      </c>
      <c r="T2189" s="164">
        <v>-1.4293075E-5</v>
      </c>
      <c r="U2189" s="132">
        <v>-1.1933527E-4</v>
      </c>
      <c r="V2189" s="164">
        <v>-3.2578363999999999E-6</v>
      </c>
      <c r="W2189" s="132">
        <v>0</v>
      </c>
      <c r="X2189" s="164">
        <v>-1.6527384E-5</v>
      </c>
      <c r="Y2189" s="164">
        <v>-9.1746897000000004E-8</v>
      </c>
      <c r="Z2189" s="132">
        <v>0</v>
      </c>
      <c r="AA2189" s="132">
        <v>0</v>
      </c>
      <c r="AC2189" s="118">
        <f t="shared" si="882"/>
        <v>0.13167640999999999</v>
      </c>
      <c r="AD2189" s="118">
        <f t="shared" si="883"/>
        <v>-2.1533598827999999E-3</v>
      </c>
      <c r="AE2189" s="118">
        <f t="shared" si="884"/>
        <v>-7.9242503700000001E-3</v>
      </c>
      <c r="AF2189" s="118">
        <f t="shared" si="885"/>
        <v>-7.9243421168969999E-3</v>
      </c>
      <c r="AG2189" s="118">
        <f t="shared" si="886"/>
        <v>-1.9785220399999999E-5</v>
      </c>
      <c r="AI2189" s="69">
        <v>-17.455368</v>
      </c>
      <c r="AJ2189" s="69">
        <v>-17.452261</v>
      </c>
      <c r="AK2189" s="69">
        <v>-2.0530911E-3</v>
      </c>
      <c r="AL2189" s="69">
        <v>0</v>
      </c>
      <c r="AM2189" s="69">
        <v>0</v>
      </c>
      <c r="AN2189" s="69">
        <v>-4.9308793999999995E-4</v>
      </c>
      <c r="AO2189" s="69">
        <v>-5.6022966000000005E-4</v>
      </c>
      <c r="AQ2189" s="116">
        <v>9.8951590000000006E-3</v>
      </c>
      <c r="AR2189" s="116">
        <v>1.02478E-2</v>
      </c>
      <c r="AS2189" s="116">
        <v>6.3747751999999999E-4</v>
      </c>
      <c r="AT2189" s="116">
        <v>-9.9011898000000011E-4</v>
      </c>
      <c r="AU2189" s="150">
        <f t="shared" si="887"/>
        <v>6.1437653598171998E-7</v>
      </c>
      <c r="AV2189" s="150">
        <f t="shared" si="888"/>
        <v>2.3575351680757995E-9</v>
      </c>
      <c r="AW2189" s="163">
        <f t="shared" si="889"/>
        <v>-0.13867212332695</v>
      </c>
      <c r="AX2189" s="196">
        <v>8.1427839999999998E-7</v>
      </c>
      <c r="AY2189" s="196">
        <v>2.4568603999999999E-9</v>
      </c>
      <c r="AZ2189" s="196">
        <v>6.7125529000000004E-14</v>
      </c>
      <c r="BA2189" s="108">
        <v>0</v>
      </c>
      <c r="BB2189" s="108">
        <v>0</v>
      </c>
      <c r="BC2189" s="196">
        <v>9.6569304999999994E-10</v>
      </c>
      <c r="BD2189" s="196">
        <v>-2.0084616E-7</v>
      </c>
      <c r="BE2189" s="196">
        <v>1.354911E-10</v>
      </c>
      <c r="BF2189" s="196">
        <v>-2.3487483E-10</v>
      </c>
      <c r="BG2189" s="108">
        <v>0</v>
      </c>
      <c r="BH2189" s="108">
        <v>0</v>
      </c>
      <c r="BI2189" s="196">
        <v>-7.7693922000000002E-15</v>
      </c>
      <c r="BJ2189" s="196">
        <v>-7.1657161000000003E-16</v>
      </c>
      <c r="BK2189" s="196">
        <v>-1.4148938999999999E-16</v>
      </c>
      <c r="BL2189" s="196">
        <v>-8.5625227999999995E-13</v>
      </c>
      <c r="BM2189" s="196">
        <v>-2.0540816E-11</v>
      </c>
      <c r="BN2189" s="108">
        <v>0</v>
      </c>
      <c r="BO2189" s="196">
        <v>-2.7332694999999997E-7</v>
      </c>
      <c r="BP2189" s="108">
        <v>-0.13867185000000001</v>
      </c>
      <c r="BQ2189" s="108">
        <v>0</v>
      </c>
      <c r="BR2189" s="108">
        <v>0</v>
      </c>
      <c r="BS2189" s="108">
        <v>0</v>
      </c>
      <c r="BU2189" s="172">
        <v>3.8605674000000003E-6</v>
      </c>
      <c r="BV2189" s="172">
        <v>-1.2960093E-6</v>
      </c>
      <c r="BW2189" s="172">
        <v>2.4476585000000001E-5</v>
      </c>
      <c r="BX2189" s="172">
        <v>-1.4270418000000001E-8</v>
      </c>
      <c r="BY2189" s="172">
        <v>-1.7240971999999999E-6</v>
      </c>
      <c r="BZ2189" s="172">
        <v>6.3570385E-7</v>
      </c>
      <c r="CA2189" s="69">
        <v>0</v>
      </c>
      <c r="CB2189" s="172">
        <v>9.6486164000000005E-7</v>
      </c>
      <c r="CC2189" s="172">
        <v>-6.0694910999999998E-9</v>
      </c>
      <c r="CD2189" s="172">
        <v>-1.4437721E-8</v>
      </c>
      <c r="CE2189" s="69">
        <v>0</v>
      </c>
      <c r="CF2189" s="69">
        <v>0</v>
      </c>
      <c r="CG2189" s="69">
        <v>0</v>
      </c>
      <c r="CH2189" s="172">
        <v>1.0036316000000001E-6</v>
      </c>
      <c r="CI2189" s="172">
        <v>-2.0165331E-5</v>
      </c>
      <c r="CJ2189" s="172">
        <v>-4.5868098000000001E-17</v>
      </c>
      <c r="CK2189" s="69">
        <v>0</v>
      </c>
      <c r="CM2189" s="198">
        <v>0</v>
      </c>
      <c r="CN2189" s="198">
        <v>0.87814325000000004</v>
      </c>
      <c r="CO2189" s="198">
        <v>1.8176509E-2</v>
      </c>
      <c r="CP2189" s="198">
        <v>-7.4091149000000002E-4</v>
      </c>
      <c r="CQ2189" s="197">
        <v>-3.6272378000000001E-12</v>
      </c>
      <c r="CR2189" s="197">
        <v>-4.3929213000000002E-10</v>
      </c>
      <c r="CS2189" s="197">
        <v>-8.8729226000000002E-5</v>
      </c>
      <c r="CT2189" s="198">
        <v>-6.0030564999999998E-4</v>
      </c>
      <c r="CU2189" s="198">
        <v>0</v>
      </c>
      <c r="CV2189" s="198">
        <v>2.2356034999999999E-4</v>
      </c>
    </row>
    <row r="2190" spans="1:100" ht="14.4">
      <c r="A2190" t="s">
        <v>1015</v>
      </c>
      <c r="B2190" s="85" t="s">
        <v>947</v>
      </c>
      <c r="C2190" s="113" t="str">
        <f t="shared" si="880"/>
        <v>F.090.01.115</v>
      </c>
      <c r="D2190" s="9" t="s">
        <v>127</v>
      </c>
      <c r="E2190" s="112" t="s">
        <v>362</v>
      </c>
      <c r="F2190" s="115" t="str">
        <f t="shared" si="881"/>
        <v>POM (Polyoxymethylene, Polyacetaal) waste incineration with electricity</v>
      </c>
      <c r="G2190" s="143">
        <f t="shared" si="875"/>
        <v>0.63228270666666675</v>
      </c>
      <c r="I2190" s="118">
        <f t="shared" si="876"/>
        <v>9.3437597174472004E-2</v>
      </c>
      <c r="K2190" s="161">
        <f t="shared" si="877"/>
        <v>3.6437108866000001E-3</v>
      </c>
      <c r="L2190" s="161">
        <f t="shared" si="878"/>
        <v>-5.0359838197280007E-3</v>
      </c>
      <c r="M2190" s="162">
        <f t="shared" si="879"/>
        <v>-1.2535892399999999E-5</v>
      </c>
      <c r="N2190" s="161">
        <v>9.4842406000000004E-2</v>
      </c>
      <c r="O2190" s="132">
        <v>-9.5007118000000005E-3</v>
      </c>
      <c r="P2190" s="132">
        <v>4.5403967999999998E-3</v>
      </c>
      <c r="Q2190" s="132">
        <v>3.7844317999999998E-3</v>
      </c>
      <c r="R2190" s="132">
        <v>-1.2917235E-4</v>
      </c>
      <c r="S2190" s="164">
        <v>-2.4924877000000001E-6</v>
      </c>
      <c r="T2190" s="164">
        <v>-9.0560757000000008E-6</v>
      </c>
      <c r="U2190" s="164">
        <v>-7.5610689000000001E-5</v>
      </c>
      <c r="V2190" s="164">
        <v>-2.0641613999999998E-6</v>
      </c>
      <c r="W2190" s="132">
        <v>0</v>
      </c>
      <c r="X2190" s="164">
        <v>-1.0471731E-5</v>
      </c>
      <c r="Y2190" s="164">
        <v>-5.8130727999999999E-8</v>
      </c>
      <c r="Z2190" s="132">
        <v>0</v>
      </c>
      <c r="AA2190" s="132">
        <v>0</v>
      </c>
      <c r="AC2190" s="118">
        <f t="shared" si="882"/>
        <v>9.4842406000000004E-2</v>
      </c>
      <c r="AD2190" s="118">
        <f t="shared" si="883"/>
        <v>-1.3922148024000007E-3</v>
      </c>
      <c r="AE2190" s="118">
        <f t="shared" si="884"/>
        <v>-5.0359256890000004E-3</v>
      </c>
      <c r="AF2190" s="118">
        <f t="shared" si="885"/>
        <v>-5.0359838197280007E-3</v>
      </c>
      <c r="AG2190" s="118">
        <f t="shared" si="886"/>
        <v>-1.2535892399999999E-5</v>
      </c>
      <c r="AI2190" s="69">
        <v>-11.059701</v>
      </c>
      <c r="AJ2190" s="69">
        <v>-11.057733000000001</v>
      </c>
      <c r="AK2190" s="69">
        <v>-1.3008361999999999E-3</v>
      </c>
      <c r="AL2190" s="69">
        <v>0</v>
      </c>
      <c r="AM2190" s="69">
        <v>0</v>
      </c>
      <c r="AN2190" s="69">
        <v>-3.1241994000000002E-4</v>
      </c>
      <c r="AO2190" s="69">
        <v>-3.5496086000000001E-4</v>
      </c>
      <c r="AQ2190" s="116">
        <v>7.5023056000000001E-3</v>
      </c>
      <c r="AR2190" s="116">
        <v>7.6682490000000002E-3</v>
      </c>
      <c r="AS2190" s="116">
        <v>4.6139484000000001E-4</v>
      </c>
      <c r="AT2190" s="116">
        <v>-6.2733823999999998E-4</v>
      </c>
      <c r="AU2190" s="150">
        <f t="shared" si="887"/>
        <v>4.5972715367255003E-7</v>
      </c>
      <c r="AV2190" s="150">
        <f t="shared" si="888"/>
        <v>1.7063419106286489E-9</v>
      </c>
      <c r="AW2190" s="163">
        <f t="shared" si="889"/>
        <v>-8.7862499179640008E-2</v>
      </c>
      <c r="AX2190" s="196">
        <v>5.8653045000000004E-7</v>
      </c>
      <c r="AY2190" s="196">
        <v>1.7696951000000001E-9</v>
      </c>
      <c r="AZ2190" s="196">
        <v>4.8350972999999999E-14</v>
      </c>
      <c r="BA2190" s="108">
        <v>0</v>
      </c>
      <c r="BB2190" s="108">
        <v>0</v>
      </c>
      <c r="BC2190" s="196">
        <v>6.0997082999999999E-10</v>
      </c>
      <c r="BD2190" s="196">
        <v>-1.2739971E-7</v>
      </c>
      <c r="BE2190" s="196">
        <v>8.5578915999999998E-11</v>
      </c>
      <c r="BF2190" s="196">
        <v>-1.4897499E-10</v>
      </c>
      <c r="BG2190" s="108">
        <v>0</v>
      </c>
      <c r="BH2190" s="108">
        <v>0</v>
      </c>
      <c r="BI2190" s="196">
        <v>-4.9226779000000001E-15</v>
      </c>
      <c r="BJ2190" s="196">
        <v>-4.5401894000000002E-16</v>
      </c>
      <c r="BK2190" s="196">
        <v>-8.9647510999999999E-17</v>
      </c>
      <c r="BL2190" s="196">
        <v>-5.4252044999999995E-13</v>
      </c>
      <c r="BM2190" s="196">
        <v>-1.3014637E-11</v>
      </c>
      <c r="BN2190" s="108">
        <v>0</v>
      </c>
      <c r="BO2190" s="196">
        <v>-1.7317964000000001E-7</v>
      </c>
      <c r="BP2190" s="108">
        <v>-8.7862326000000004E-2</v>
      </c>
      <c r="BQ2190" s="108">
        <v>0</v>
      </c>
      <c r="BR2190" s="108">
        <v>0</v>
      </c>
      <c r="BS2190" s="108">
        <v>0</v>
      </c>
      <c r="BU2190" s="172">
        <v>4.5597043999999996E-6</v>
      </c>
      <c r="BV2190" s="172">
        <v>-8.2286584999999999E-7</v>
      </c>
      <c r="BW2190" s="172">
        <v>1.762972E-5</v>
      </c>
      <c r="BX2190" s="172">
        <v>-9.0417199999999993E-9</v>
      </c>
      <c r="BY2190" s="172">
        <v>-1.0928864E-6</v>
      </c>
      <c r="BZ2190" s="172">
        <v>4.0155692E-7</v>
      </c>
      <c r="CA2190" s="69">
        <v>0</v>
      </c>
      <c r="CB2190" s="172">
        <v>6.0947699000000002E-7</v>
      </c>
      <c r="CC2190" s="172">
        <v>-3.8456225999999998E-9</v>
      </c>
      <c r="CD2190" s="172">
        <v>-9.1477234999999998E-9</v>
      </c>
      <c r="CE2190" s="69">
        <v>0</v>
      </c>
      <c r="CF2190" s="69">
        <v>0</v>
      </c>
      <c r="CG2190" s="69">
        <v>0</v>
      </c>
      <c r="CH2190" s="172">
        <v>6.3346859000000004E-7</v>
      </c>
      <c r="CI2190" s="172">
        <v>-1.277673E-5</v>
      </c>
      <c r="CJ2190" s="172">
        <v>-2.9061973999999999E-17</v>
      </c>
      <c r="CK2190" s="69">
        <v>0</v>
      </c>
      <c r="CM2190" s="198">
        <v>0</v>
      </c>
      <c r="CN2190" s="198">
        <v>0.63247310000000001</v>
      </c>
      <c r="CO2190" s="198">
        <v>1.1481607E-2</v>
      </c>
      <c r="CP2190" s="198">
        <v>-4.7089541000000003E-4</v>
      </c>
      <c r="CQ2190" s="197">
        <v>-2.2982136999999999E-12</v>
      </c>
      <c r="CR2190" s="197">
        <v>-2.7833498000000002E-10</v>
      </c>
      <c r="CS2190" s="197">
        <v>-5.6233743999999997E-5</v>
      </c>
      <c r="CT2190" s="198">
        <v>-3.8035297000000001E-4</v>
      </c>
      <c r="CU2190" s="198">
        <v>0</v>
      </c>
      <c r="CV2190" s="198">
        <v>1.4121701999999999E-4</v>
      </c>
    </row>
    <row r="2191" spans="1:100" ht="14.4">
      <c r="A2191" t="s">
        <v>1016</v>
      </c>
      <c r="B2191" s="85" t="s">
        <v>947</v>
      </c>
      <c r="C2191" s="113" t="str">
        <f t="shared" si="880"/>
        <v>F.090.01.116</v>
      </c>
      <c r="D2191" s="9" t="s">
        <v>127</v>
      </c>
      <c r="E2191" s="112" t="s">
        <v>362</v>
      </c>
      <c r="F2191" s="115" t="str">
        <f t="shared" si="881"/>
        <v>PP (Polypropylene) waste incineration with electricity</v>
      </c>
      <c r="G2191" s="143">
        <f t="shared" si="875"/>
        <v>0.89204546666666662</v>
      </c>
      <c r="I2191" s="118">
        <f t="shared" si="876"/>
        <v>0.13017433542394</v>
      </c>
      <c r="K2191" s="161">
        <f t="shared" si="877"/>
        <v>9.8403064652000001E-3</v>
      </c>
      <c r="L2191" s="161">
        <f t="shared" si="878"/>
        <v>-1.3439151869659998E-2</v>
      </c>
      <c r="M2191" s="162">
        <f t="shared" si="879"/>
        <v>-3.3639171599999998E-5</v>
      </c>
      <c r="N2191" s="161">
        <v>0.13380681999999999</v>
      </c>
      <c r="O2191" s="132">
        <v>-2.5494480999999999E-2</v>
      </c>
      <c r="P2191" s="132">
        <v>1.2258381E-2</v>
      </c>
      <c r="Q2191" s="132">
        <v>1.0217921E-2</v>
      </c>
      <c r="R2191" s="132">
        <v>-3.4662479000000001E-4</v>
      </c>
      <c r="S2191" s="164">
        <v>-6.6884128E-6</v>
      </c>
      <c r="T2191" s="164">
        <v>-2.4301332000000001E-5</v>
      </c>
      <c r="U2191" s="132">
        <v>-2.0289588000000001E-4</v>
      </c>
      <c r="V2191" s="164">
        <v>-5.5390295999999996E-6</v>
      </c>
      <c r="W2191" s="132">
        <v>0</v>
      </c>
      <c r="X2191" s="164">
        <v>-2.8100142E-5</v>
      </c>
      <c r="Y2191" s="164">
        <v>-1.5598965999999999E-7</v>
      </c>
      <c r="Z2191" s="132">
        <v>0</v>
      </c>
      <c r="AA2191" s="132">
        <v>0</v>
      </c>
      <c r="AC2191" s="118">
        <f t="shared" si="882"/>
        <v>0.13380681999999999</v>
      </c>
      <c r="AD2191" s="118">
        <f t="shared" si="883"/>
        <v>-3.5986894147999994E-3</v>
      </c>
      <c r="AE2191" s="118">
        <f t="shared" si="884"/>
        <v>-1.3438995879999999E-2</v>
      </c>
      <c r="AF2191" s="118">
        <f t="shared" si="885"/>
        <v>-1.343915186966E-2</v>
      </c>
      <c r="AG2191" s="118">
        <f t="shared" si="886"/>
        <v>-3.3639171599999998E-5</v>
      </c>
      <c r="AI2191" s="69">
        <v>-29.677917000000001</v>
      </c>
      <c r="AJ2191" s="69">
        <v>-29.672635</v>
      </c>
      <c r="AK2191" s="69">
        <v>-3.4907009000000001E-3</v>
      </c>
      <c r="AL2191" s="69">
        <v>0</v>
      </c>
      <c r="AM2191" s="69">
        <v>0</v>
      </c>
      <c r="AN2191" s="69">
        <v>-8.3835661000000001E-4</v>
      </c>
      <c r="AO2191" s="69">
        <v>-9.5251213E-4</v>
      </c>
      <c r="AQ2191" s="116">
        <v>7.0801642E-3</v>
      </c>
      <c r="AR2191" s="116">
        <v>8.1341186999999999E-3</v>
      </c>
      <c r="AS2191" s="116">
        <v>6.2946287999999997E-4</v>
      </c>
      <c r="AT2191" s="116">
        <v>-1.6834173999999999E-3</v>
      </c>
      <c r="AU2191" s="150">
        <f t="shared" si="887"/>
        <v>4.8765700193610004E-7</v>
      </c>
      <c r="AV2191" s="150">
        <f t="shared" si="888"/>
        <v>2.3278952628759103E-9</v>
      </c>
      <c r="AW2191" s="163">
        <f t="shared" si="889"/>
        <v>-0.23577273471519</v>
      </c>
      <c r="AX2191" s="196">
        <v>8.2720666000000001E-7</v>
      </c>
      <c r="AY2191" s="196">
        <v>2.4958583E-9</v>
      </c>
      <c r="AZ2191" s="196">
        <v>6.8191421000000001E-14</v>
      </c>
      <c r="BA2191" s="108">
        <v>0</v>
      </c>
      <c r="BB2191" s="108">
        <v>0</v>
      </c>
      <c r="BC2191" s="196">
        <v>1.6461316000000001E-9</v>
      </c>
      <c r="BD2191" s="196">
        <v>-3.4115941E-7</v>
      </c>
      <c r="BE2191" s="196">
        <v>2.3096587000000001E-10</v>
      </c>
      <c r="BF2191" s="196">
        <v>-3.9898243000000002E-10</v>
      </c>
      <c r="BG2191" s="108">
        <v>0</v>
      </c>
      <c r="BH2191" s="108">
        <v>0</v>
      </c>
      <c r="BI2191" s="196">
        <v>-1.3209655E-14</v>
      </c>
      <c r="BJ2191" s="196">
        <v>-1.2183274000000001E-15</v>
      </c>
      <c r="BK2191" s="196">
        <v>-2.4056269000000002E-16</v>
      </c>
      <c r="BL2191" s="196">
        <v>-1.4558149E-12</v>
      </c>
      <c r="BM2191" s="196">
        <v>-3.4923848999999999E-11</v>
      </c>
      <c r="BN2191" s="108">
        <v>0</v>
      </c>
      <c r="BO2191" s="196">
        <v>-4.6471519000000002E-7</v>
      </c>
      <c r="BP2191" s="108">
        <v>-0.23577227000000001</v>
      </c>
      <c r="BQ2191" s="108">
        <v>0</v>
      </c>
      <c r="BR2191" s="108">
        <v>0</v>
      </c>
      <c r="BS2191" s="108">
        <v>0</v>
      </c>
      <c r="BU2191" s="172">
        <v>-1.0161769E-5</v>
      </c>
      <c r="BV2191" s="172">
        <v>-2.1996473000000001E-6</v>
      </c>
      <c r="BW2191" s="172">
        <v>2.4872594999999999E-5</v>
      </c>
      <c r="BX2191" s="172">
        <v>-2.4262809999999999E-8</v>
      </c>
      <c r="BY2191" s="172">
        <v>-2.9302168999999998E-6</v>
      </c>
      <c r="BZ2191" s="172">
        <v>1.0835819000000001E-6</v>
      </c>
      <c r="CA2191" s="69">
        <v>0</v>
      </c>
      <c r="CB2191" s="172">
        <v>1.6446441E-6</v>
      </c>
      <c r="CC2191" s="172">
        <v>-1.0319453E-8</v>
      </c>
      <c r="CD2191" s="172">
        <v>-2.4547262999999999E-8</v>
      </c>
      <c r="CE2191" s="69">
        <v>0</v>
      </c>
      <c r="CF2191" s="69">
        <v>0</v>
      </c>
      <c r="CG2191" s="69">
        <v>0</v>
      </c>
      <c r="CH2191" s="172">
        <v>1.7118472E-6</v>
      </c>
      <c r="CI2191" s="172">
        <v>-3.4285443E-5</v>
      </c>
      <c r="CJ2191" s="172">
        <v>-7.7985730999999998E-17</v>
      </c>
      <c r="CK2191" s="69">
        <v>0</v>
      </c>
      <c r="CM2191" s="198">
        <v>0</v>
      </c>
      <c r="CN2191" s="198">
        <v>0.89255636999999999</v>
      </c>
      <c r="CO2191" s="198">
        <v>3.0982569000000001E-2</v>
      </c>
      <c r="CP2191" s="198">
        <v>-1.2564462000000001E-3</v>
      </c>
      <c r="CQ2191" s="197">
        <v>-6.1670922999999998E-12</v>
      </c>
      <c r="CR2191" s="197">
        <v>-7.4689205000000003E-10</v>
      </c>
      <c r="CS2191" s="198">
        <v>-1.5082528000000001E-4</v>
      </c>
      <c r="CT2191" s="198">
        <v>-1.0206499999999999E-3</v>
      </c>
      <c r="CU2191" s="198">
        <v>0</v>
      </c>
      <c r="CV2191" s="198">
        <v>3.8106729E-4</v>
      </c>
    </row>
    <row r="2192" spans="1:100" ht="14.4">
      <c r="A2192" t="s">
        <v>1017</v>
      </c>
      <c r="B2192" s="85" t="s">
        <v>947</v>
      </c>
      <c r="C2192" s="113" t="str">
        <f t="shared" si="880"/>
        <v>F.090.01.117</v>
      </c>
      <c r="D2192" s="9" t="s">
        <v>127</v>
      </c>
      <c r="E2192" s="112" t="s">
        <v>362</v>
      </c>
      <c r="F2192" s="115" t="str">
        <f t="shared" si="881"/>
        <v>PS (Polystyrene) waste incineration with electricity</v>
      </c>
      <c r="G2192" s="143">
        <f t="shared" si="875"/>
        <v>1.1684263333333333</v>
      </c>
      <c r="I2192" s="118">
        <f t="shared" si="876"/>
        <v>0.17172677933128</v>
      </c>
      <c r="K2192" s="161">
        <f t="shared" si="877"/>
        <v>9.6977327724000004E-3</v>
      </c>
      <c r="L2192" s="161">
        <f t="shared" si="878"/>
        <v>-1.3201808685120001E-2</v>
      </c>
      <c r="M2192" s="162">
        <f t="shared" si="879"/>
        <v>-3.3094756E-5</v>
      </c>
      <c r="N2192" s="161">
        <v>0.17526395</v>
      </c>
      <c r="O2192" s="132">
        <v>-2.5081879000000001E-2</v>
      </c>
      <c r="P2192" s="132">
        <v>1.2079836E-2</v>
      </c>
      <c r="Q2192" s="132">
        <v>1.0069236000000001E-2</v>
      </c>
      <c r="R2192" s="132">
        <v>-3.4101501999999999E-4</v>
      </c>
      <c r="S2192" s="164">
        <v>-6.5801676000000003E-6</v>
      </c>
      <c r="T2192" s="164">
        <v>-2.3908040000000002E-5</v>
      </c>
      <c r="U2192" s="132">
        <v>-1.9961221999999999E-4</v>
      </c>
      <c r="V2192" s="164">
        <v>-5.4493859999999999E-6</v>
      </c>
      <c r="W2192" s="132">
        <v>0</v>
      </c>
      <c r="X2192" s="164">
        <v>-2.7645369999999999E-5</v>
      </c>
      <c r="Y2192" s="164">
        <v>-1.5346511999999999E-7</v>
      </c>
      <c r="Z2192" s="132">
        <v>0</v>
      </c>
      <c r="AA2192" s="132">
        <v>0</v>
      </c>
      <c r="AC2192" s="118">
        <f t="shared" si="882"/>
        <v>0.17526395</v>
      </c>
      <c r="AD2192" s="118">
        <f t="shared" si="883"/>
        <v>-3.5039224476000005E-3</v>
      </c>
      <c r="AE2192" s="118">
        <f t="shared" si="884"/>
        <v>-1.320165522E-2</v>
      </c>
      <c r="AF2192" s="118">
        <f t="shared" si="885"/>
        <v>-1.3201808685120001E-2</v>
      </c>
      <c r="AG2192" s="118">
        <f t="shared" si="886"/>
        <v>-3.3094756E-5</v>
      </c>
      <c r="AI2192" s="69">
        <v>-29.197610000000001</v>
      </c>
      <c r="AJ2192" s="69">
        <v>-29.192413999999999</v>
      </c>
      <c r="AK2192" s="69">
        <v>-3.4342075000000001E-3</v>
      </c>
      <c r="AL2192" s="69">
        <v>0</v>
      </c>
      <c r="AM2192" s="69">
        <v>0</v>
      </c>
      <c r="AN2192" s="69">
        <v>-8.2478865000000002E-4</v>
      </c>
      <c r="AO2192" s="69">
        <v>-9.3709667999999999E-4</v>
      </c>
      <c r="AQ2192" s="116">
        <v>1.1690687E-2</v>
      </c>
      <c r="AR2192" s="116">
        <v>1.2507242999999999E-2</v>
      </c>
      <c r="AS2192" s="116">
        <v>8.3961690000000004E-4</v>
      </c>
      <c r="AT2192" s="116">
        <v>-1.6561729999999999E-3</v>
      </c>
      <c r="AU2192" s="150">
        <f t="shared" si="887"/>
        <v>7.4983471010400021E-7</v>
      </c>
      <c r="AV2192" s="150">
        <f t="shared" si="888"/>
        <v>3.1050921142185704E-9</v>
      </c>
      <c r="AW2192" s="163">
        <f t="shared" si="889"/>
        <v>-0.23195699719424998</v>
      </c>
      <c r="AX2192" s="196">
        <v>1.083698E-6</v>
      </c>
      <c r="AY2192" s="196">
        <v>3.2697550000000002E-9</v>
      </c>
      <c r="AZ2192" s="196">
        <v>8.9335368000000002E-14</v>
      </c>
      <c r="BA2192" s="108">
        <v>0</v>
      </c>
      <c r="BB2192" s="108">
        <v>0</v>
      </c>
      <c r="BC2192" s="196">
        <v>1.621971E-9</v>
      </c>
      <c r="BD2192" s="196">
        <v>-3.3544946999999999E-7</v>
      </c>
      <c r="BE2192" s="196">
        <v>2.2757954E-10</v>
      </c>
      <c r="BF2192" s="196">
        <v>-3.9231732999999999E-10</v>
      </c>
      <c r="BG2192" s="108">
        <v>0</v>
      </c>
      <c r="BH2192" s="108">
        <v>0</v>
      </c>
      <c r="BI2192" s="196">
        <v>-1.299587E-14</v>
      </c>
      <c r="BJ2192" s="196">
        <v>-1.19861E-15</v>
      </c>
      <c r="BK2192" s="196">
        <v>-2.3666943000000001E-16</v>
      </c>
      <c r="BL2192" s="196">
        <v>-1.432254E-12</v>
      </c>
      <c r="BM2192" s="196">
        <v>-3.4358642000000003E-11</v>
      </c>
      <c r="BN2192" s="108">
        <v>0</v>
      </c>
      <c r="BO2192" s="196">
        <v>-4.5719424999999999E-7</v>
      </c>
      <c r="BP2192" s="108">
        <v>-0.23195653999999999</v>
      </c>
      <c r="BQ2192" s="108">
        <v>0</v>
      </c>
      <c r="BR2192" s="108">
        <v>0</v>
      </c>
      <c r="BS2192" s="108">
        <v>0</v>
      </c>
      <c r="BU2192" s="172">
        <v>-1.8784028000000001E-6</v>
      </c>
      <c r="BV2192" s="172">
        <v>-2.1617976999999999E-6</v>
      </c>
      <c r="BW2192" s="172">
        <v>3.2578827000000001E-5</v>
      </c>
      <c r="BX2192" s="172">
        <v>-2.3870141E-8</v>
      </c>
      <c r="BY2192" s="172">
        <v>-2.8821380000000001E-6</v>
      </c>
      <c r="BZ2192" s="172">
        <v>1.0676510000000001E-6</v>
      </c>
      <c r="CA2192" s="69">
        <v>0</v>
      </c>
      <c r="CB2192" s="172">
        <v>1.6204644E-6</v>
      </c>
      <c r="CC2192" s="172">
        <v>-1.0152444E-8</v>
      </c>
      <c r="CD2192" s="172">
        <v>-2.4149990000000001E-8</v>
      </c>
      <c r="CE2192" s="69">
        <v>0</v>
      </c>
      <c r="CF2192" s="69">
        <v>0</v>
      </c>
      <c r="CG2192" s="69">
        <v>0</v>
      </c>
      <c r="CH2192" s="172">
        <v>1.6873313999999999E-6</v>
      </c>
      <c r="CI2192" s="172">
        <v>-3.3730567999999998E-5</v>
      </c>
      <c r="CJ2192" s="172">
        <v>-7.6723611000000003E-17</v>
      </c>
      <c r="CK2192" s="69">
        <v>0</v>
      </c>
      <c r="CM2192" s="198">
        <v>0</v>
      </c>
      <c r="CN2192" s="198">
        <v>1.1689290000000001</v>
      </c>
      <c r="CO2192" s="198">
        <v>3.0527063E-2</v>
      </c>
      <c r="CP2192" s="198">
        <v>-1.2342039E-3</v>
      </c>
      <c r="CQ2192" s="197">
        <v>-6.0672840999999999E-12</v>
      </c>
      <c r="CR2192" s="197">
        <v>-7.3480435999999997E-10</v>
      </c>
      <c r="CS2192" s="198">
        <v>-1.4836464E-4</v>
      </c>
      <c r="CT2192" s="198">
        <v>-1.0041318E-3</v>
      </c>
      <c r="CU2192" s="198">
        <v>0</v>
      </c>
      <c r="CV2192" s="198">
        <v>3.7546481000000001E-4</v>
      </c>
    </row>
    <row r="2193" spans="1:100" ht="14.4">
      <c r="A2193" t="s">
        <v>1018</v>
      </c>
      <c r="B2193" s="85" t="s">
        <v>947</v>
      </c>
      <c r="C2193" s="113" t="str">
        <f t="shared" si="880"/>
        <v>F.090.01.118</v>
      </c>
      <c r="D2193" s="9" t="s">
        <v>127</v>
      </c>
      <c r="E2193" s="112" t="s">
        <v>362</v>
      </c>
      <c r="F2193" s="115" t="str">
        <f t="shared" si="881"/>
        <v>PTFE (Teflon, Polytetrafluoroethylene) waste incineration with electricity</v>
      </c>
      <c r="G2193" s="143">
        <f t="shared" si="875"/>
        <v>0.52768004000000002</v>
      </c>
      <c r="I2193" s="118">
        <f t="shared" si="876"/>
        <v>7.8532238820887001E-2</v>
      </c>
      <c r="K2193" s="161">
        <f t="shared" si="877"/>
        <v>1.5192215022000002E-3</v>
      </c>
      <c r="L2193" s="161">
        <f t="shared" si="878"/>
        <v>-2.133716443123E-3</v>
      </c>
      <c r="M2193" s="162">
        <f t="shared" si="879"/>
        <v>-5.2722381899999999E-6</v>
      </c>
      <c r="N2193" s="161">
        <v>7.9152005999999997E-2</v>
      </c>
      <c r="O2193" s="132">
        <v>-3.9957279E-3</v>
      </c>
      <c r="P2193" s="132">
        <v>1.8938356E-3</v>
      </c>
      <c r="Q2193" s="132">
        <v>1.5784047000000001E-3</v>
      </c>
      <c r="R2193" s="164">
        <v>-5.4326202000000001E-5</v>
      </c>
      <c r="S2193" s="164">
        <v>-1.0482690999999999E-6</v>
      </c>
      <c r="T2193" s="164">
        <v>-3.8087266999999999E-6</v>
      </c>
      <c r="U2193" s="164">
        <v>-3.1799694999999999E-5</v>
      </c>
      <c r="V2193" s="164">
        <v>-8.6812729E-7</v>
      </c>
      <c r="W2193" s="132">
        <v>0</v>
      </c>
      <c r="X2193" s="164">
        <v>-4.4041109E-6</v>
      </c>
      <c r="Y2193" s="164">
        <v>-2.4448123000000001E-8</v>
      </c>
      <c r="Z2193" s="132">
        <v>0</v>
      </c>
      <c r="AA2193" s="132">
        <v>0</v>
      </c>
      <c r="AC2193" s="118">
        <f t="shared" si="882"/>
        <v>7.9152005999999997E-2</v>
      </c>
      <c r="AD2193" s="118">
        <f t="shared" si="883"/>
        <v>-6.144704927999998E-4</v>
      </c>
      <c r="AE2193" s="118">
        <f t="shared" si="884"/>
        <v>-2.133691995E-3</v>
      </c>
      <c r="AF2193" s="118">
        <f t="shared" si="885"/>
        <v>-2.133716443123E-3</v>
      </c>
      <c r="AG2193" s="118">
        <f t="shared" si="886"/>
        <v>-5.2722381899999999E-6</v>
      </c>
      <c r="AI2193" s="69">
        <v>-4.6513942000000004</v>
      </c>
      <c r="AJ2193" s="69">
        <v>-4.6505663999999998</v>
      </c>
      <c r="AK2193" s="69">
        <v>-5.4709452000000001E-4</v>
      </c>
      <c r="AL2193" s="69">
        <v>0</v>
      </c>
      <c r="AM2193" s="69">
        <v>0</v>
      </c>
      <c r="AN2193" s="69">
        <v>-1.3139489999999999E-4</v>
      </c>
      <c r="AO2193" s="69">
        <v>-1.4928639999999999E-4</v>
      </c>
      <c r="AQ2193" s="116">
        <v>7.4025921999999996E-3</v>
      </c>
      <c r="AR2193" s="116">
        <v>7.2743139999999996E-3</v>
      </c>
      <c r="AS2193" s="116">
        <v>3.9211873000000001E-4</v>
      </c>
      <c r="AT2193" s="116">
        <v>-2.6384054000000001E-4</v>
      </c>
      <c r="AU2193" s="150">
        <f t="shared" si="887"/>
        <v>4.3610994894689996E-7</v>
      </c>
      <c r="AV2193" s="150">
        <f t="shared" si="888"/>
        <v>1.450143235689718E-9</v>
      </c>
      <c r="AW2193" s="163">
        <f t="shared" si="889"/>
        <v>-3.6952456834408995E-2</v>
      </c>
      <c r="AX2193" s="196">
        <v>4.8959122999999999E-7</v>
      </c>
      <c r="AY2193" s="196">
        <v>1.4772112000000001E-9</v>
      </c>
      <c r="AZ2193" s="196">
        <v>4.0359677999999999E-14</v>
      </c>
      <c r="BA2193" s="108">
        <v>0</v>
      </c>
      <c r="BB2193" s="108">
        <v>0</v>
      </c>
      <c r="BC2193" s="196">
        <v>2.545707E-10</v>
      </c>
      <c r="BD2193" s="196">
        <v>-5.373015E-8</v>
      </c>
      <c r="BE2193" s="196">
        <v>3.5713407000000001E-11</v>
      </c>
      <c r="BF2193" s="196">
        <v>-6.2819432000000004E-11</v>
      </c>
      <c r="BG2193" s="108">
        <v>0</v>
      </c>
      <c r="BH2193" s="108">
        <v>0</v>
      </c>
      <c r="BI2193" s="196">
        <v>-2.0703377000000001E-15</v>
      </c>
      <c r="BJ2193" s="196">
        <v>-1.909474E-16</v>
      </c>
      <c r="BK2193" s="196">
        <v>-3.7703181999999998E-17</v>
      </c>
      <c r="BL2193" s="196">
        <v>-2.2816859999999998E-13</v>
      </c>
      <c r="BM2193" s="196">
        <v>-5.4735845000000004E-12</v>
      </c>
      <c r="BN2193" s="108">
        <v>0</v>
      </c>
      <c r="BO2193" s="196">
        <v>-7.2834409000000004E-8</v>
      </c>
      <c r="BP2193" s="108">
        <v>-3.6952383999999998E-2</v>
      </c>
      <c r="BQ2193" s="108">
        <v>0</v>
      </c>
      <c r="BR2193" s="108">
        <v>0</v>
      </c>
      <c r="BS2193" s="108">
        <v>0</v>
      </c>
      <c r="BU2193" s="172">
        <v>9.2082104999999997E-6</v>
      </c>
      <c r="BV2193" s="172">
        <v>-3.4785723E-7</v>
      </c>
      <c r="BW2193" s="172">
        <v>1.4713119999999999E-5</v>
      </c>
      <c r="BX2193" s="172">
        <v>-3.8026891000000004E-9</v>
      </c>
      <c r="BY2193" s="172">
        <v>-4.6015690999999997E-7</v>
      </c>
      <c r="BZ2193" s="172">
        <v>1.6761087000000001E-7</v>
      </c>
      <c r="CA2193" s="69">
        <v>0</v>
      </c>
      <c r="CB2193" s="172">
        <v>2.5439724E-7</v>
      </c>
      <c r="CC2193" s="172">
        <v>-1.617359E-9</v>
      </c>
      <c r="CD2193" s="172">
        <v>-3.8472712000000001E-9</v>
      </c>
      <c r="CE2193" s="69">
        <v>0</v>
      </c>
      <c r="CF2193" s="69">
        <v>0</v>
      </c>
      <c r="CG2193" s="69">
        <v>0</v>
      </c>
      <c r="CH2193" s="172">
        <v>2.6389187000000002E-7</v>
      </c>
      <c r="CI2193" s="172">
        <v>-5.3735277000000004E-6</v>
      </c>
      <c r="CJ2193" s="172">
        <v>-1.2222635999999999E-17</v>
      </c>
      <c r="CK2193" s="69">
        <v>0</v>
      </c>
      <c r="CM2193" s="198">
        <v>0</v>
      </c>
      <c r="CN2193" s="198">
        <v>0.52776011</v>
      </c>
      <c r="CO2193" s="198">
        <v>4.7924500999999998E-3</v>
      </c>
      <c r="CP2193" s="198">
        <v>-1.9955715E-4</v>
      </c>
      <c r="CQ2193" s="197">
        <v>-9.6656301000000007E-13</v>
      </c>
      <c r="CR2193" s="197">
        <v>-1.1705974000000001E-10</v>
      </c>
      <c r="CS2193" s="197">
        <v>-2.3665906E-5</v>
      </c>
      <c r="CT2193" s="198">
        <v>-1.5996559E-4</v>
      </c>
      <c r="CU2193" s="198">
        <v>0</v>
      </c>
      <c r="CV2193" s="197">
        <v>5.8944343000000002E-5</v>
      </c>
    </row>
    <row r="2194" spans="1:100" ht="14.4">
      <c r="A2194" t="s">
        <v>1019</v>
      </c>
      <c r="B2194" s="85" t="s">
        <v>947</v>
      </c>
      <c r="C2194" s="113" t="str">
        <f t="shared" si="880"/>
        <v>F.090.01.119</v>
      </c>
      <c r="D2194" s="9" t="s">
        <v>127</v>
      </c>
      <c r="E2194" s="112" t="s">
        <v>362</v>
      </c>
      <c r="F2194" s="115" t="str">
        <f t="shared" si="881"/>
        <v>PTT (Polyltrimethylene terephthalate) waste incineration with electricity</v>
      </c>
      <c r="G2194" s="143">
        <f t="shared" si="875"/>
        <v>0.48836883333333331</v>
      </c>
      <c r="I2194" s="118">
        <f t="shared" si="876"/>
        <v>6.7868420020590001E-2</v>
      </c>
      <c r="K2194" s="161">
        <f t="shared" si="877"/>
        <v>3.7889571948000003E-3</v>
      </c>
      <c r="L2194" s="161">
        <f t="shared" si="878"/>
        <v>-9.1575812612100013E-3</v>
      </c>
      <c r="M2194" s="162">
        <f t="shared" si="879"/>
        <v>-1.8280913000000002E-5</v>
      </c>
      <c r="N2194" s="161">
        <v>7.3255324999999996E-2</v>
      </c>
      <c r="O2194" s="132">
        <v>-1.3854752E-2</v>
      </c>
      <c r="P2194" s="132">
        <v>4.8075174999999996E-3</v>
      </c>
      <c r="Q2194" s="132">
        <v>3.9941684999999999E-3</v>
      </c>
      <c r="R2194" s="132">
        <v>-1.883702E-4</v>
      </c>
      <c r="S2194" s="164">
        <v>-3.6347592000000001E-6</v>
      </c>
      <c r="T2194" s="164">
        <v>-1.3206346E-5</v>
      </c>
      <c r="U2194" s="132">
        <v>-1.1026198999999999E-4</v>
      </c>
      <c r="V2194" s="164">
        <v>-3.0101370000000002E-6</v>
      </c>
      <c r="W2194" s="132">
        <v>0</v>
      </c>
      <c r="X2194" s="164">
        <v>-1.5270776000000001E-5</v>
      </c>
      <c r="Y2194" s="164">
        <v>-8.4771210000000006E-8</v>
      </c>
      <c r="Z2194" s="132">
        <v>0</v>
      </c>
      <c r="AA2194" s="132">
        <v>0</v>
      </c>
      <c r="AC2194" s="118">
        <f t="shared" si="882"/>
        <v>7.3255324999999996E-2</v>
      </c>
      <c r="AD2194" s="118">
        <f t="shared" si="883"/>
        <v>-5.3685392952000019E-3</v>
      </c>
      <c r="AE2194" s="118">
        <f t="shared" si="884"/>
        <v>-9.1574964900000017E-3</v>
      </c>
      <c r="AF2194" s="118">
        <f t="shared" si="885"/>
        <v>-9.1575812612100013E-3</v>
      </c>
      <c r="AG2194" s="118">
        <f t="shared" si="886"/>
        <v>-1.8280913000000002E-5</v>
      </c>
      <c r="AI2194" s="69">
        <v>-16.128204</v>
      </c>
      <c r="AJ2194" s="69">
        <v>-16.125333000000001</v>
      </c>
      <c r="AK2194" s="69">
        <v>-1.8969907999999999E-3</v>
      </c>
      <c r="AL2194" s="69">
        <v>0</v>
      </c>
      <c r="AM2194" s="69">
        <v>0</v>
      </c>
      <c r="AN2194" s="69">
        <v>-4.5559753999999998E-4</v>
      </c>
      <c r="AO2194" s="69">
        <v>-5.1763435999999997E-4</v>
      </c>
      <c r="AQ2194" s="116">
        <v>3.5940391999999999E-3</v>
      </c>
      <c r="AR2194" s="116">
        <v>4.1782182999999997E-3</v>
      </c>
      <c r="AS2194" s="116">
        <v>3.3065930999999997E-4</v>
      </c>
      <c r="AT2194" s="116">
        <v>-9.1483839999999999E-4</v>
      </c>
      <c r="AU2194" s="150">
        <f t="shared" si="887"/>
        <v>2.5049270234117997E-7</v>
      </c>
      <c r="AV2194" s="150">
        <f t="shared" si="888"/>
        <v>1.22285244252118E-9</v>
      </c>
      <c r="AW2194" s="163">
        <f t="shared" si="889"/>
        <v>-0.12812862254538998</v>
      </c>
      <c r="AX2194" s="196">
        <v>4.5287394E-7</v>
      </c>
      <c r="AY2194" s="196">
        <v>1.366417E-9</v>
      </c>
      <c r="AZ2194" s="196">
        <v>3.7333012999999997E-14</v>
      </c>
      <c r="BA2194" s="108">
        <v>0</v>
      </c>
      <c r="BB2194" s="108">
        <v>0</v>
      </c>
      <c r="BC2194" s="196">
        <v>6.6281255E-10</v>
      </c>
      <c r="BD2194" s="196">
        <v>-2.0302427999999999E-7</v>
      </c>
      <c r="BE2194" s="196">
        <v>9.2662030999999996E-11</v>
      </c>
      <c r="BF2194" s="196">
        <v>-2.3625595000000002E-10</v>
      </c>
      <c r="BG2194" s="108">
        <v>0</v>
      </c>
      <c r="BH2194" s="108">
        <v>0</v>
      </c>
      <c r="BI2194" s="196">
        <v>-7.1786708000000002E-15</v>
      </c>
      <c r="BJ2194" s="196">
        <v>-6.6208934E-16</v>
      </c>
      <c r="BK2194" s="196">
        <v>-1.3073168E-16</v>
      </c>
      <c r="BL2194" s="196">
        <v>-7.9114981999999997E-13</v>
      </c>
      <c r="BM2194" s="196">
        <v>-1.8979059000000002E-11</v>
      </c>
      <c r="BN2194" s="108">
        <v>0</v>
      </c>
      <c r="BO2194" s="196">
        <v>-2.5254538999999997E-7</v>
      </c>
      <c r="BP2194" s="108">
        <v>-0.12812836999999999</v>
      </c>
      <c r="BQ2194" s="108">
        <v>0</v>
      </c>
      <c r="BR2194" s="108">
        <v>0</v>
      </c>
      <c r="BS2194" s="108">
        <v>0</v>
      </c>
      <c r="BU2194" s="172">
        <v>-6.3694157000000002E-6</v>
      </c>
      <c r="BV2194" s="172">
        <v>-1.405655E-6</v>
      </c>
      <c r="BW2194" s="172">
        <v>1.3617019000000001E-5</v>
      </c>
      <c r="BX2194" s="172">
        <v>-1.3185411000000001E-8</v>
      </c>
      <c r="BY2194" s="172">
        <v>-1.6537268999999999E-6</v>
      </c>
      <c r="BZ2194" s="172">
        <v>4.3882388E-7</v>
      </c>
      <c r="CA2194" s="69">
        <v>0</v>
      </c>
      <c r="CB2194" s="172">
        <v>6.6604021000000002E-7</v>
      </c>
      <c r="CC2194" s="172">
        <v>-5.6080163999999999E-9</v>
      </c>
      <c r="CD2194" s="172">
        <v>-1.3339995000000001E-8</v>
      </c>
      <c r="CE2194" s="69">
        <v>0</v>
      </c>
      <c r="CF2194" s="69">
        <v>0</v>
      </c>
      <c r="CG2194" s="69">
        <v>0</v>
      </c>
      <c r="CH2194" s="172">
        <v>6.3233988E-7</v>
      </c>
      <c r="CI2194" s="172">
        <v>-1.8632123E-5</v>
      </c>
      <c r="CJ2194" s="172">
        <v>-4.2380660999999997E-17</v>
      </c>
      <c r="CK2194" s="69">
        <v>0</v>
      </c>
      <c r="CM2194" s="198">
        <v>0</v>
      </c>
      <c r="CN2194" s="198">
        <v>0.48864647999999999</v>
      </c>
      <c r="CO2194" s="198">
        <v>1.2546963E-2</v>
      </c>
      <c r="CP2194" s="198">
        <v>-8.6108403999999997E-4</v>
      </c>
      <c r="CQ2194" s="197">
        <v>-3.3514521999999999E-12</v>
      </c>
      <c r="CR2194" s="197">
        <v>-4.0589193E-10</v>
      </c>
      <c r="CS2194" s="197">
        <v>-8.3804064999999997E-5</v>
      </c>
      <c r="CT2194" s="198">
        <v>-5.5466330000000005E-4</v>
      </c>
      <c r="CU2194" s="198">
        <v>0</v>
      </c>
      <c r="CV2194" s="198">
        <v>1.5432282999999999E-4</v>
      </c>
    </row>
    <row r="2195" spans="1:100" ht="14.4">
      <c r="A2195" t="s">
        <v>1020</v>
      </c>
      <c r="B2195" s="85" t="s">
        <v>947</v>
      </c>
      <c r="C2195" s="113" t="str">
        <f t="shared" si="880"/>
        <v>F.090.01.120</v>
      </c>
      <c r="D2195" s="9" t="s">
        <v>127</v>
      </c>
      <c r="E2195" s="112" t="s">
        <v>362</v>
      </c>
      <c r="F2195" s="115" t="str">
        <f t="shared" si="881"/>
        <v>PUR (Polyurethane) waste incineration with electricity</v>
      </c>
      <c r="G2195" s="143">
        <f t="shared" si="875"/>
        <v>1.1581740666666667</v>
      </c>
      <c r="I2195" s="118">
        <f t="shared" si="876"/>
        <v>0.16563637683651</v>
      </c>
      <c r="K2195" s="161">
        <f t="shared" si="877"/>
        <v>4.1413456472000005E-3</v>
      </c>
      <c r="L2195" s="161">
        <f t="shared" si="878"/>
        <v>-1.2208156036189998E-2</v>
      </c>
      <c r="M2195" s="162">
        <f t="shared" si="879"/>
        <v>-2.29227745E-5</v>
      </c>
      <c r="N2195" s="161">
        <v>0.17372610999999999</v>
      </c>
      <c r="O2195" s="132">
        <v>-1.7372729999999999E-2</v>
      </c>
      <c r="P2195" s="132">
        <v>5.3029397999999998E-3</v>
      </c>
      <c r="Q2195" s="132">
        <v>4.3986638999999996E-3</v>
      </c>
      <c r="R2195" s="132">
        <v>-2.3620088E-4</v>
      </c>
      <c r="S2195" s="164">
        <v>-4.5576918000000003E-6</v>
      </c>
      <c r="T2195" s="164">
        <v>-1.6559681000000001E-5</v>
      </c>
      <c r="U2195" s="132">
        <v>-1.3825953999999999E-4</v>
      </c>
      <c r="V2195" s="164">
        <v>-3.7744665000000001E-6</v>
      </c>
      <c r="W2195" s="132">
        <v>0</v>
      </c>
      <c r="X2195" s="164">
        <v>-1.9148307999999999E-5</v>
      </c>
      <c r="Y2195" s="164">
        <v>-1.0629619E-7</v>
      </c>
      <c r="Z2195" s="132">
        <v>0</v>
      </c>
      <c r="AA2195" s="132">
        <v>0</v>
      </c>
      <c r="AC2195" s="118">
        <f t="shared" si="882"/>
        <v>0.17372610999999999</v>
      </c>
      <c r="AD2195" s="118">
        <f t="shared" si="883"/>
        <v>-8.0667040927999995E-3</v>
      </c>
      <c r="AE2195" s="118">
        <f t="shared" si="884"/>
        <v>-1.2208049739999999E-2</v>
      </c>
      <c r="AF2195" s="118">
        <f t="shared" si="885"/>
        <v>-1.2208156036189998E-2</v>
      </c>
      <c r="AG2195" s="118">
        <f t="shared" si="886"/>
        <v>-2.29227745E-5</v>
      </c>
      <c r="AI2195" s="69">
        <v>-20.223452999999999</v>
      </c>
      <c r="AJ2195" s="69">
        <v>-20.219854000000002</v>
      </c>
      <c r="AK2195" s="69">
        <v>-2.3786718E-3</v>
      </c>
      <c r="AL2195" s="69">
        <v>0</v>
      </c>
      <c r="AM2195" s="69">
        <v>0</v>
      </c>
      <c r="AN2195" s="69">
        <v>-5.7128218000000004E-4</v>
      </c>
      <c r="AO2195" s="69">
        <v>-6.4907129999999997E-4</v>
      </c>
      <c r="AQ2195" s="116">
        <v>1.3246295E-2</v>
      </c>
      <c r="AR2195" s="116">
        <v>1.3571092E-2</v>
      </c>
      <c r="AS2195" s="116">
        <v>8.223363E-4</v>
      </c>
      <c r="AT2195" s="116">
        <v>-1.1471328E-3</v>
      </c>
      <c r="AU2195" s="150">
        <f t="shared" si="887"/>
        <v>8.136145949986001E-7</v>
      </c>
      <c r="AV2195" s="150">
        <f t="shared" si="888"/>
        <v>3.0411845206059498E-9</v>
      </c>
      <c r="AW2195" s="163">
        <f t="shared" si="889"/>
        <v>-0.16066285667134</v>
      </c>
      <c r="AX2195" s="196">
        <v>1.0743687999999999E-6</v>
      </c>
      <c r="AY2195" s="196">
        <v>3.2416137999999999E-9</v>
      </c>
      <c r="AZ2195" s="196">
        <v>8.8566207000000003E-14</v>
      </c>
      <c r="BA2195" s="108">
        <v>0</v>
      </c>
      <c r="BB2195" s="108">
        <v>0</v>
      </c>
      <c r="BC2195" s="196">
        <v>7.4045522999999999E-10</v>
      </c>
      <c r="BD2195" s="196">
        <v>-2.6146986999999998E-7</v>
      </c>
      <c r="BE2195" s="196">
        <v>1.0333916E-10</v>
      </c>
      <c r="BF2195" s="196">
        <v>-3.0384701000000001E-10</v>
      </c>
      <c r="BG2195" s="108">
        <v>0</v>
      </c>
      <c r="BH2195" s="108">
        <v>0</v>
      </c>
      <c r="BI2195" s="196">
        <v>-9.0014681000000003E-15</v>
      </c>
      <c r="BJ2195" s="196">
        <v>-8.3020606999999995E-16</v>
      </c>
      <c r="BK2195" s="196">
        <v>-1.6392688E-16</v>
      </c>
      <c r="BL2195" s="196">
        <v>-9.920374E-13</v>
      </c>
      <c r="BM2195" s="196">
        <v>-2.3798193999999999E-11</v>
      </c>
      <c r="BN2195" s="108">
        <v>0</v>
      </c>
      <c r="BO2195" s="196">
        <v>-3.1667133999999998E-7</v>
      </c>
      <c r="BP2195" s="108">
        <v>-0.16066253999999999</v>
      </c>
      <c r="BQ2195" s="108">
        <v>0</v>
      </c>
      <c r="BR2195" s="108">
        <v>0</v>
      </c>
      <c r="BS2195" s="108">
        <v>0</v>
      </c>
      <c r="BU2195" s="172">
        <v>6.8610491999999998E-6</v>
      </c>
      <c r="BV2195" s="172">
        <v>-1.8448294E-6</v>
      </c>
      <c r="BW2195" s="172">
        <v>3.2292967E-5</v>
      </c>
      <c r="BX2195" s="172">
        <v>-1.6533431000000002E-8</v>
      </c>
      <c r="BY2195" s="172">
        <v>-2.0976274999999998E-6</v>
      </c>
      <c r="BZ2195" s="172">
        <v>4.9155927999999997E-7</v>
      </c>
      <c r="CA2195" s="69">
        <v>0</v>
      </c>
      <c r="CB2195" s="172">
        <v>7.4608120000000003E-7</v>
      </c>
      <c r="CC2195" s="172">
        <v>-7.0319954999999999E-9</v>
      </c>
      <c r="CD2195" s="172">
        <v>-1.6727266E-8</v>
      </c>
      <c r="CE2195" s="69">
        <v>0</v>
      </c>
      <c r="CF2195" s="69">
        <v>0</v>
      </c>
      <c r="CG2195" s="69">
        <v>0</v>
      </c>
      <c r="CH2195" s="172">
        <v>6.7635562000000005E-7</v>
      </c>
      <c r="CI2195" s="172">
        <v>-2.3363163999999998E-5</v>
      </c>
      <c r="CJ2195" s="172">
        <v>-5.3141894999999997E-17</v>
      </c>
      <c r="CK2195" s="69">
        <v>0</v>
      </c>
      <c r="CM2195" s="198">
        <v>0</v>
      </c>
      <c r="CN2195" s="198">
        <v>1.1585221999999999</v>
      </c>
      <c r="CO2195" s="198">
        <v>1.4054675000000001E-2</v>
      </c>
      <c r="CP2195" s="198">
        <v>-1.1494659E-3</v>
      </c>
      <c r="CQ2195" s="197">
        <v>-4.2024479000000001E-12</v>
      </c>
      <c r="CR2195" s="197">
        <v>-5.0895539999999995E-10</v>
      </c>
      <c r="CS2195" s="198">
        <v>-1.0580297E-4</v>
      </c>
      <c r="CT2195" s="198">
        <v>-6.9550256999999997E-4</v>
      </c>
      <c r="CU2195" s="198">
        <v>0</v>
      </c>
      <c r="CV2195" s="198">
        <v>1.7286849000000001E-4</v>
      </c>
    </row>
    <row r="2196" spans="1:100" ht="14.4">
      <c r="A2196" t="s">
        <v>1021</v>
      </c>
      <c r="B2196" s="85" t="s">
        <v>947</v>
      </c>
      <c r="C2196" s="113" t="str">
        <f t="shared" si="880"/>
        <v>F.090.01.121</v>
      </c>
      <c r="D2196" s="9" t="s">
        <v>127</v>
      </c>
      <c r="E2196" s="112" t="s">
        <v>362</v>
      </c>
      <c r="F2196" s="115" t="str">
        <f t="shared" si="881"/>
        <v>PVC (Polyvinylchloride) waste incineration with electricity</v>
      </c>
      <c r="G2196" s="143">
        <f t="shared" si="875"/>
        <v>0.48851097333333338</v>
      </c>
      <c r="I2196" s="118">
        <f t="shared" si="876"/>
        <v>7.2170098164456006E-2</v>
      </c>
      <c r="K2196" s="161">
        <f t="shared" si="877"/>
        <v>4.2138281087559992E-3</v>
      </c>
      <c r="L2196" s="161">
        <f t="shared" si="878"/>
        <v>-5.3065864628E-3</v>
      </c>
      <c r="M2196" s="162">
        <f t="shared" si="879"/>
        <v>-1.37894815E-5</v>
      </c>
      <c r="N2196" s="161">
        <v>7.3276646000000001E-2</v>
      </c>
      <c r="O2196" s="132">
        <v>-1.0450783E-2</v>
      </c>
      <c r="P2196" s="132">
        <v>5.2274074E-3</v>
      </c>
      <c r="Q2196" s="132">
        <v>4.358715E-3</v>
      </c>
      <c r="R2196" s="132">
        <v>-1.4208959E-4</v>
      </c>
      <c r="S2196" s="164">
        <v>-2.7417365000000002E-6</v>
      </c>
      <c r="T2196" s="164">
        <v>-5.5564743999999999E-8</v>
      </c>
      <c r="U2196" s="164">
        <v>-8.3146918999999994E-5</v>
      </c>
      <c r="V2196" s="164">
        <v>-2.2705775E-6</v>
      </c>
      <c r="W2196" s="132">
        <v>0</v>
      </c>
      <c r="X2196" s="164">
        <v>-1.1518904E-5</v>
      </c>
      <c r="Y2196" s="164">
        <v>-6.3943799999999996E-8</v>
      </c>
      <c r="Z2196" s="132">
        <v>0</v>
      </c>
      <c r="AA2196" s="132">
        <v>0</v>
      </c>
      <c r="AC2196" s="118">
        <f t="shared" si="882"/>
        <v>7.3276646000000001E-2</v>
      </c>
      <c r="AD2196" s="118">
        <f t="shared" si="883"/>
        <v>-1.0926944102439998E-3</v>
      </c>
      <c r="AE2196" s="118">
        <f t="shared" si="884"/>
        <v>-5.3065225190000002E-3</v>
      </c>
      <c r="AF2196" s="118">
        <f t="shared" si="885"/>
        <v>-5.3065864628E-3</v>
      </c>
      <c r="AG2196" s="118">
        <f t="shared" si="886"/>
        <v>-1.37894815E-5</v>
      </c>
      <c r="AI2196" s="69">
        <v>-12.165671</v>
      </c>
      <c r="AJ2196" s="69">
        <v>-12.163506</v>
      </c>
      <c r="AK2196" s="69">
        <v>-1.4309198E-3</v>
      </c>
      <c r="AL2196" s="69">
        <v>0</v>
      </c>
      <c r="AM2196" s="69">
        <v>0</v>
      </c>
      <c r="AN2196" s="69">
        <v>-3.4366194000000003E-4</v>
      </c>
      <c r="AO2196" s="69">
        <v>-3.9045695000000002E-4</v>
      </c>
      <c r="AQ2196" s="116">
        <v>4.9308451000000001E-3</v>
      </c>
      <c r="AR2196" s="116">
        <v>5.2683345000000001E-3</v>
      </c>
      <c r="AS2196" s="116">
        <v>3.5258263000000002E-4</v>
      </c>
      <c r="AT2196" s="116">
        <v>-6.9007206999999995E-4</v>
      </c>
      <c r="AU2196" s="150">
        <f t="shared" si="887"/>
        <v>3.1584739503650001E-7</v>
      </c>
      <c r="AV2196" s="150">
        <f t="shared" si="888"/>
        <v>1.3039298555911981E-9</v>
      </c>
      <c r="AW2196" s="163">
        <f t="shared" si="889"/>
        <v>-9.6648748497599996E-2</v>
      </c>
      <c r="AX2196" s="196">
        <v>4.5308750000000003E-7</v>
      </c>
      <c r="AY2196" s="196">
        <v>1.3670646000000001E-9</v>
      </c>
      <c r="AZ2196" s="196">
        <v>3.7350569999999998E-14</v>
      </c>
      <c r="BA2196" s="108">
        <v>0</v>
      </c>
      <c r="BB2196" s="108">
        <v>0</v>
      </c>
      <c r="BC2196" s="196">
        <v>7.0008791E-10</v>
      </c>
      <c r="BD2196" s="196">
        <v>-1.3792528E-7</v>
      </c>
      <c r="BE2196" s="196">
        <v>9.8264808000000002E-11</v>
      </c>
      <c r="BF2196" s="196">
        <v>-1.6143088999999999E-10</v>
      </c>
      <c r="BG2196" s="108">
        <v>0</v>
      </c>
      <c r="BH2196" s="108">
        <v>0</v>
      </c>
      <c r="BI2196" s="196">
        <v>-5.4149457000000001E-15</v>
      </c>
      <c r="BJ2196" s="196">
        <v>-4.9942083999999998E-16</v>
      </c>
      <c r="BK2196" s="196">
        <v>-9.8612262000000003E-17</v>
      </c>
      <c r="BL2196" s="196">
        <v>-5.9677250000000002E-13</v>
      </c>
      <c r="BM2196" s="196">
        <v>-1.4316101E-11</v>
      </c>
      <c r="BN2196" s="108">
        <v>0</v>
      </c>
      <c r="BO2196" s="196">
        <v>-1.9049759999999999E-7</v>
      </c>
      <c r="BP2196" s="108">
        <v>-9.6648557999999996E-2</v>
      </c>
      <c r="BQ2196" s="108">
        <v>0</v>
      </c>
      <c r="BR2196" s="108">
        <v>0</v>
      </c>
      <c r="BS2196" s="108">
        <v>0</v>
      </c>
      <c r="BU2196" s="172">
        <v>-6.3045049000000001E-7</v>
      </c>
      <c r="BV2196" s="172">
        <v>-8.7873219999999997E-7</v>
      </c>
      <c r="BW2196" s="172">
        <v>1.3620982E-5</v>
      </c>
      <c r="BX2196" s="172">
        <v>-9.9429824999999995E-9</v>
      </c>
      <c r="BY2196" s="172">
        <v>-1.1944696999999999E-6</v>
      </c>
      <c r="BZ2196" s="172">
        <v>4.6056435999999998E-7</v>
      </c>
      <c r="CA2196" s="69">
        <v>0</v>
      </c>
      <c r="CB2196" s="172">
        <v>6.9903757999999995E-7</v>
      </c>
      <c r="CC2196" s="172">
        <v>-4.2301847999999998E-9</v>
      </c>
      <c r="CD2196" s="172">
        <v>-3.5075596000000001E-9</v>
      </c>
      <c r="CE2196" s="69">
        <v>0</v>
      </c>
      <c r="CF2196" s="69">
        <v>0</v>
      </c>
      <c r="CG2196" s="69">
        <v>0</v>
      </c>
      <c r="CH2196" s="172">
        <v>7.3425132999999995E-7</v>
      </c>
      <c r="CI2196" s="172">
        <v>-1.4054403E-5</v>
      </c>
      <c r="CJ2196" s="172">
        <v>-3.1968171000000002E-17</v>
      </c>
      <c r="CK2196" s="69">
        <v>0</v>
      </c>
      <c r="CM2196" s="198">
        <v>0</v>
      </c>
      <c r="CN2196" s="198">
        <v>0.4887204</v>
      </c>
      <c r="CO2196" s="198">
        <v>1.3168818000000001E-2</v>
      </c>
      <c r="CP2196" s="198">
        <v>-4.9558494999999998E-4</v>
      </c>
      <c r="CQ2196" s="197">
        <v>-2.5280350000000001E-12</v>
      </c>
      <c r="CR2196" s="197">
        <v>-3.0616847999999999E-10</v>
      </c>
      <c r="CS2196" s="197">
        <v>-6.1626006999999995E-5</v>
      </c>
      <c r="CT2196" s="198">
        <v>-4.1838826E-4</v>
      </c>
      <c r="CU2196" s="198">
        <v>0</v>
      </c>
      <c r="CV2196" s="198">
        <v>1.6196839000000001E-4</v>
      </c>
    </row>
    <row r="2197" spans="1:100" ht="14.4">
      <c r="A2197" t="s">
        <v>1022</v>
      </c>
      <c r="B2197" s="85" t="s">
        <v>947</v>
      </c>
      <c r="C2197" s="113" t="str">
        <f t="shared" si="880"/>
        <v>F.090.01.122</v>
      </c>
      <c r="D2197" s="9" t="s">
        <v>127</v>
      </c>
      <c r="E2197" s="112" t="s">
        <v>362</v>
      </c>
      <c r="F2197" s="115" t="str">
        <f t="shared" si="881"/>
        <v>PVDC (Polyvinyliden chloride) waste incineration with electricity</v>
      </c>
      <c r="G2197" s="143">
        <f t="shared" si="875"/>
        <v>0.36237224000000001</v>
      </c>
      <c r="I2197" s="118">
        <f t="shared" si="876"/>
        <v>5.3428916145213001E-2</v>
      </c>
      <c r="K2197" s="161">
        <f t="shared" si="877"/>
        <v>2.3780290251E-3</v>
      </c>
      <c r="L2197" s="161">
        <f t="shared" si="878"/>
        <v>-3.2967539878869996E-3</v>
      </c>
      <c r="M2197" s="162">
        <f t="shared" si="879"/>
        <v>-8.1948919999999999E-6</v>
      </c>
      <c r="N2197" s="161">
        <v>5.4355835999999998E-2</v>
      </c>
      <c r="O2197" s="132">
        <v>-6.2107509999999996E-3</v>
      </c>
      <c r="P2197" s="132">
        <v>2.9634627999999999E-3</v>
      </c>
      <c r="Q2197" s="132">
        <v>2.4700203E-3</v>
      </c>
      <c r="R2197" s="164">
        <v>-8.4441814E-5</v>
      </c>
      <c r="S2197" s="164">
        <v>-1.6293748000000001E-6</v>
      </c>
      <c r="T2197" s="164">
        <v>-5.9200861000000003E-6</v>
      </c>
      <c r="U2197" s="164">
        <v>-4.9427786999999999E-5</v>
      </c>
      <c r="V2197" s="164">
        <v>-1.3493717999999999E-6</v>
      </c>
      <c r="W2197" s="132">
        <v>0</v>
      </c>
      <c r="X2197" s="164">
        <v>-6.8455202000000004E-6</v>
      </c>
      <c r="Y2197" s="164">
        <v>-3.8000886999999998E-8</v>
      </c>
      <c r="Z2197" s="132">
        <v>0</v>
      </c>
      <c r="AA2197" s="132">
        <v>0</v>
      </c>
      <c r="AC2197" s="118">
        <f t="shared" si="882"/>
        <v>5.4355835999999998E-2</v>
      </c>
      <c r="AD2197" s="118">
        <f t="shared" si="883"/>
        <v>-9.186869618999998E-4</v>
      </c>
      <c r="AE2197" s="118">
        <f t="shared" si="884"/>
        <v>-3.2967159869999995E-3</v>
      </c>
      <c r="AF2197" s="118">
        <f t="shared" si="885"/>
        <v>-3.2967539878869991E-3</v>
      </c>
      <c r="AG2197" s="118">
        <f t="shared" si="886"/>
        <v>-8.1948919999999999E-6</v>
      </c>
      <c r="AI2197" s="69">
        <v>-7.2298844000000004</v>
      </c>
      <c r="AJ2197" s="69">
        <v>-7.2285976999999999</v>
      </c>
      <c r="AK2197" s="69">
        <v>-8.5037518000000004E-4</v>
      </c>
      <c r="AL2197" s="69">
        <v>0</v>
      </c>
      <c r="AM2197" s="69">
        <v>0</v>
      </c>
      <c r="AN2197" s="69">
        <v>-2.0423338000000001E-4</v>
      </c>
      <c r="AO2197" s="69">
        <v>-2.3204298999999999E-4</v>
      </c>
      <c r="AQ2197" s="116">
        <v>4.0761846000000003E-3</v>
      </c>
      <c r="AR2197" s="116">
        <v>4.2232835999999998E-3</v>
      </c>
      <c r="AS2197" s="116">
        <v>2.6300097999999998E-4</v>
      </c>
      <c r="AT2197" s="116">
        <v>-4.1009997000000001E-4</v>
      </c>
      <c r="AU2197" s="150">
        <f t="shared" si="887"/>
        <v>2.5319446373243002E-7</v>
      </c>
      <c r="AV2197" s="150">
        <f t="shared" si="888"/>
        <v>9.7263672585457089E-10</v>
      </c>
      <c r="AW2197" s="163">
        <f t="shared" si="889"/>
        <v>-5.743697021E-2</v>
      </c>
      <c r="AX2197" s="196">
        <v>3.3613246000000001E-7</v>
      </c>
      <c r="AY2197" s="196">
        <v>1.0141869E-9</v>
      </c>
      <c r="AZ2197" s="196">
        <v>2.7709281999999999E-14</v>
      </c>
      <c r="BA2197" s="108">
        <v>0</v>
      </c>
      <c r="BB2197" s="108">
        <v>0</v>
      </c>
      <c r="BC2197" s="196">
        <v>3.9816424000000002E-10</v>
      </c>
      <c r="BD2197" s="196">
        <v>-8.3327297999999998E-8</v>
      </c>
      <c r="BE2197" s="196">
        <v>5.5861600000000001E-11</v>
      </c>
      <c r="BF2197" s="196">
        <v>-9.7435910000000006E-11</v>
      </c>
      <c r="BG2197" s="108">
        <v>0</v>
      </c>
      <c r="BH2197" s="108">
        <v>0</v>
      </c>
      <c r="BI2197" s="196">
        <v>-3.2180249000000001E-15</v>
      </c>
      <c r="BJ2197" s="196">
        <v>-2.9679867E-16</v>
      </c>
      <c r="BK2197" s="196">
        <v>-5.8603859000000006E-17</v>
      </c>
      <c r="BL2197" s="196">
        <v>-3.5465336999999999E-13</v>
      </c>
      <c r="BM2197" s="196">
        <v>-8.5078542000000003E-12</v>
      </c>
      <c r="BN2197" s="108">
        <v>0</v>
      </c>
      <c r="BO2197" s="196">
        <v>-1.1321000000000001E-7</v>
      </c>
      <c r="BP2197" s="108">
        <v>-5.7436857000000001E-2</v>
      </c>
      <c r="BQ2197" s="108">
        <v>0</v>
      </c>
      <c r="BR2197" s="108">
        <v>0</v>
      </c>
      <c r="BS2197" s="108">
        <v>0</v>
      </c>
      <c r="BU2197" s="172">
        <v>1.5574633E-6</v>
      </c>
      <c r="BV2197" s="172">
        <v>-5.3844756999999998E-7</v>
      </c>
      <c r="BW2197" s="172">
        <v>1.0103899000000001E-5</v>
      </c>
      <c r="BX2197" s="172">
        <v>-5.9107014999999999E-9</v>
      </c>
      <c r="BY2197" s="172">
        <v>-7.1458956999999997E-7</v>
      </c>
      <c r="BZ2197" s="172">
        <v>2.6212646E-7</v>
      </c>
      <c r="CA2197" s="69">
        <v>0</v>
      </c>
      <c r="CB2197" s="172">
        <v>3.9785155999999997E-7</v>
      </c>
      <c r="CC2197" s="172">
        <v>-2.5139384E-9</v>
      </c>
      <c r="CD2197" s="172">
        <v>-5.9799975999999997E-9</v>
      </c>
      <c r="CE2197" s="69">
        <v>0</v>
      </c>
      <c r="CF2197" s="69">
        <v>0</v>
      </c>
      <c r="CG2197" s="69">
        <v>0</v>
      </c>
      <c r="CH2197" s="172">
        <v>4.1335875000000001E-7</v>
      </c>
      <c r="CI2197" s="172">
        <v>-8.3523310999999994E-6</v>
      </c>
      <c r="CJ2197" s="172">
        <v>-1.8998226999999999E-17</v>
      </c>
      <c r="CK2197" s="69">
        <v>0</v>
      </c>
      <c r="CM2197" s="198">
        <v>0</v>
      </c>
      <c r="CN2197" s="198">
        <v>0.36249670000000001</v>
      </c>
      <c r="CO2197" s="198">
        <v>7.4949096999999999E-3</v>
      </c>
      <c r="CP2197" s="198">
        <v>-3.0827905000000002E-4</v>
      </c>
      <c r="CQ2197" s="197">
        <v>-1.5023750999999999E-12</v>
      </c>
      <c r="CR2197" s="197">
        <v>-1.8195156E-10</v>
      </c>
      <c r="CS2197" s="197">
        <v>-3.6765423999999998E-5</v>
      </c>
      <c r="CT2197" s="198">
        <v>-2.4864217000000001E-4</v>
      </c>
      <c r="CU2197" s="198">
        <v>0</v>
      </c>
      <c r="CV2197" s="197">
        <v>9.2182992E-5</v>
      </c>
    </row>
    <row r="2198" spans="1:100" ht="14.4">
      <c r="A2198" t="s">
        <v>1023</v>
      </c>
      <c r="B2198" s="85" t="s">
        <v>947</v>
      </c>
      <c r="C2198" s="113" t="str">
        <f t="shared" si="880"/>
        <v>F.090.01.123</v>
      </c>
      <c r="D2198" s="9" t="s">
        <v>127</v>
      </c>
      <c r="E2198" s="112" t="s">
        <v>362</v>
      </c>
      <c r="F2198" s="115" t="str">
        <f t="shared" si="881"/>
        <v>Starch PBS 50%-50% (Polybutylene succinate) waste incineration with electricity</v>
      </c>
      <c r="G2198" s="143">
        <f t="shared" si="875"/>
        <v>-0.84729119999999991</v>
      </c>
      <c r="I2198" s="118">
        <f t="shared" si="876"/>
        <v>-0.12772660372287897</v>
      </c>
      <c r="K2198" s="161">
        <f t="shared" si="877"/>
        <v>4.0452093430000001E-3</v>
      </c>
      <c r="L2198" s="161">
        <f t="shared" si="878"/>
        <v>-4.6654539060789991E-3</v>
      </c>
      <c r="M2198" s="162">
        <f t="shared" si="879"/>
        <v>-1.26791598E-5</v>
      </c>
      <c r="N2198" s="161">
        <v>-0.12709367999999999</v>
      </c>
      <c r="O2198" s="132">
        <v>-9.6092912999999995E-3</v>
      </c>
      <c r="P2198" s="132">
        <v>5.020371E-3</v>
      </c>
      <c r="Q2198" s="132">
        <v>4.1875384999999999E-3</v>
      </c>
      <c r="R2198" s="132">
        <v>-1.3064861E-4</v>
      </c>
      <c r="S2198" s="164">
        <v>-2.5209732999999998E-6</v>
      </c>
      <c r="T2198" s="164">
        <v>-9.1595737000000002E-6</v>
      </c>
      <c r="U2198" s="164">
        <v>-7.6474810999999998E-5</v>
      </c>
      <c r="V2198" s="164">
        <v>-2.0877517999999998E-6</v>
      </c>
      <c r="W2198" s="132">
        <v>0</v>
      </c>
      <c r="X2198" s="164">
        <v>-1.0591408E-5</v>
      </c>
      <c r="Y2198" s="164">
        <v>-5.8795079E-8</v>
      </c>
      <c r="Z2198" s="132">
        <v>0</v>
      </c>
      <c r="AA2198" s="132">
        <v>0</v>
      </c>
      <c r="AC2198" s="118">
        <f t="shared" si="882"/>
        <v>-0.12709367999999999</v>
      </c>
      <c r="AD2198" s="118">
        <f t="shared" si="883"/>
        <v>-6.2018576799999952E-4</v>
      </c>
      <c r="AE2198" s="118">
        <f t="shared" si="884"/>
        <v>-4.6653951109999993E-3</v>
      </c>
      <c r="AF2198" s="118">
        <f t="shared" si="885"/>
        <v>-4.6654539060789991E-3</v>
      </c>
      <c r="AG2198" s="118">
        <f t="shared" si="886"/>
        <v>-1.26791598E-5</v>
      </c>
      <c r="AI2198" s="69">
        <v>-11.186097</v>
      </c>
      <c r="AJ2198" s="69">
        <v>-11.184106999999999</v>
      </c>
      <c r="AK2198" s="69">
        <v>-1.3157029000000001E-3</v>
      </c>
      <c r="AL2198" s="69">
        <v>0</v>
      </c>
      <c r="AM2198" s="69">
        <v>0</v>
      </c>
      <c r="AN2198" s="69">
        <v>-3.1599045999999999E-4</v>
      </c>
      <c r="AO2198" s="69">
        <v>-3.5901755999999998E-4</v>
      </c>
      <c r="AQ2198" s="116">
        <v>-1.6479879999999999E-2</v>
      </c>
      <c r="AR2198" s="116">
        <v>-1.5189588E-2</v>
      </c>
      <c r="AS2198" s="116">
        <v>-6.5578467E-4</v>
      </c>
      <c r="AT2198" s="116">
        <v>-6.3450781999999995E-4</v>
      </c>
      <c r="AU2198" s="150">
        <f t="shared" si="887"/>
        <v>-9.1064675217667994E-7</v>
      </c>
      <c r="AV2198" s="150">
        <f t="shared" si="888"/>
        <v>-2.4252392244618838E-9</v>
      </c>
      <c r="AW2198" s="163">
        <f t="shared" si="889"/>
        <v>-8.8866642158840006E-2</v>
      </c>
      <c r="AX2198" s="196">
        <v>-7.8651673999999996E-7</v>
      </c>
      <c r="AY2198" s="196">
        <v>-2.3731199000000001E-9</v>
      </c>
      <c r="AZ2198" s="196">
        <v>-6.4836644999999996E-14</v>
      </c>
      <c r="BA2198" s="108">
        <v>0</v>
      </c>
      <c r="BB2198" s="108">
        <v>0</v>
      </c>
      <c r="BC2198" s="196">
        <v>6.7044991999999995E-10</v>
      </c>
      <c r="BD2198" s="196">
        <v>-1.2478675000000001E-7</v>
      </c>
      <c r="BE2198" s="196">
        <v>9.4142160999999998E-11</v>
      </c>
      <c r="BF2198" s="196">
        <v>-1.4619111999999999E-10</v>
      </c>
      <c r="BG2198" s="108">
        <v>0</v>
      </c>
      <c r="BH2198" s="108">
        <v>0</v>
      </c>
      <c r="BI2198" s="196">
        <v>-4.9789371000000001E-15</v>
      </c>
      <c r="BJ2198" s="196">
        <v>-4.5920773000000004E-16</v>
      </c>
      <c r="BK2198" s="196">
        <v>-9.0672053999999995E-17</v>
      </c>
      <c r="BL2198" s="196">
        <v>-5.4872068000000004E-13</v>
      </c>
      <c r="BM2198" s="196">
        <v>-1.3163376E-11</v>
      </c>
      <c r="BN2198" s="108">
        <v>0</v>
      </c>
      <c r="BO2198" s="196">
        <v>-1.7515883999999999E-7</v>
      </c>
      <c r="BP2198" s="108">
        <v>-8.8866467000000005E-2</v>
      </c>
      <c r="BQ2198" s="108">
        <v>0</v>
      </c>
      <c r="BR2198" s="108">
        <v>0</v>
      </c>
      <c r="BS2198" s="108">
        <v>0</v>
      </c>
      <c r="BU2198" s="172">
        <v>-3.6625402999999998E-5</v>
      </c>
      <c r="BV2198" s="172">
        <v>-7.8372286000000003E-7</v>
      </c>
      <c r="BW2198" s="172">
        <v>-2.3624727000000002E-5</v>
      </c>
      <c r="BX2198" s="172">
        <v>-9.1450539000000008E-9</v>
      </c>
      <c r="BY2198" s="172">
        <v>-1.0912179E-6</v>
      </c>
      <c r="BZ2198" s="172">
        <v>4.4078623E-7</v>
      </c>
      <c r="CA2198" s="69">
        <v>0</v>
      </c>
      <c r="CB2198" s="172">
        <v>6.6901863E-7</v>
      </c>
      <c r="CC2198" s="172">
        <v>-3.8895724999999998E-9</v>
      </c>
      <c r="CD2198" s="172">
        <v>-9.2522689000000004E-9</v>
      </c>
      <c r="CE2198" s="69">
        <v>0</v>
      </c>
      <c r="CF2198" s="69">
        <v>0</v>
      </c>
      <c r="CG2198" s="69">
        <v>0</v>
      </c>
      <c r="CH2198" s="172">
        <v>7.0949666E-7</v>
      </c>
      <c r="CI2198" s="172">
        <v>-1.2922749999999999E-5</v>
      </c>
      <c r="CJ2198" s="172">
        <v>-2.9394111000000002E-17</v>
      </c>
      <c r="CK2198" s="69">
        <v>0</v>
      </c>
      <c r="CM2198" s="198">
        <v>0</v>
      </c>
      <c r="CN2198" s="198">
        <v>-0.84709864000000001</v>
      </c>
      <c r="CO2198" s="198">
        <v>1.2603329E-2</v>
      </c>
      <c r="CP2198" s="198">
        <v>-4.3511706999999999E-4</v>
      </c>
      <c r="CQ2198" s="197">
        <v>-2.324479E-12</v>
      </c>
      <c r="CR2198" s="197">
        <v>-2.8151594999999998E-10</v>
      </c>
      <c r="CS2198" s="197">
        <v>-5.6451749000000001E-5</v>
      </c>
      <c r="CT2198" s="198">
        <v>-3.8469985999999999E-4</v>
      </c>
      <c r="CU2198" s="198">
        <v>0</v>
      </c>
      <c r="CV2198" s="198">
        <v>1.5501294000000001E-4</v>
      </c>
    </row>
    <row r="2199" spans="1:100" ht="14.4">
      <c r="A2199" t="s">
        <v>1178</v>
      </c>
      <c r="B2199" s="85" t="s">
        <v>947</v>
      </c>
      <c r="C2199" s="113" t="str">
        <f t="shared" si="880"/>
        <v>F.090.01.124</v>
      </c>
      <c r="D2199" s="9" t="s">
        <v>127</v>
      </c>
      <c r="E2199" s="112" t="s">
        <v>362</v>
      </c>
      <c r="F2199" s="115" t="str">
        <f t="shared" si="881"/>
        <v>PBS (Polybutylene succinate)  incineration with electricity</v>
      </c>
      <c r="G2199" s="143">
        <f t="shared" si="875"/>
        <v>-1.3977911333333335</v>
      </c>
      <c r="I2199" s="118">
        <f t="shared" si="876"/>
        <v>-0.21985457255977101</v>
      </c>
      <c r="K2199" s="161">
        <f t="shared" si="877"/>
        <v>2.4983678972000001E-3</v>
      </c>
      <c r="L2199" s="161">
        <f t="shared" si="878"/>
        <v>-1.2663353425271001E-2</v>
      </c>
      <c r="M2199" s="162">
        <f t="shared" si="879"/>
        <v>-2.0917031700000003E-5</v>
      </c>
      <c r="N2199" s="161">
        <v>-0.20966867</v>
      </c>
      <c r="O2199" s="132">
        <v>-1.5852616E-2</v>
      </c>
      <c r="P2199" s="132">
        <v>3.3155213999999998E-3</v>
      </c>
      <c r="Q2199" s="132">
        <v>2.7331707999999999E-3</v>
      </c>
      <c r="R2199" s="132">
        <v>-2.1553330000000001E-4</v>
      </c>
      <c r="S2199" s="164">
        <v>-4.1588937999999996E-6</v>
      </c>
      <c r="T2199" s="164">
        <v>-1.5110709E-5</v>
      </c>
      <c r="U2199" s="132">
        <v>-1.2616183E-4</v>
      </c>
      <c r="V2199" s="164">
        <v>-3.4442007E-6</v>
      </c>
      <c r="W2199" s="132">
        <v>0</v>
      </c>
      <c r="X2199" s="164">
        <v>-1.7472831000000001E-5</v>
      </c>
      <c r="Y2199" s="164">
        <v>-9.6995271000000006E-8</v>
      </c>
      <c r="Z2199" s="132">
        <v>0</v>
      </c>
      <c r="AA2199" s="132">
        <v>0</v>
      </c>
      <c r="AC2199" s="118">
        <f t="shared" si="882"/>
        <v>-0.20966867</v>
      </c>
      <c r="AD2199" s="118">
        <f t="shared" si="883"/>
        <v>-1.0164888532799999E-2</v>
      </c>
      <c r="AE2199" s="118">
        <f t="shared" si="884"/>
        <v>-1.266325643E-2</v>
      </c>
      <c r="AF2199" s="118">
        <f t="shared" si="885"/>
        <v>-1.2663353425270999E-2</v>
      </c>
      <c r="AG2199" s="118">
        <f t="shared" si="886"/>
        <v>-2.0917031700000003E-5</v>
      </c>
      <c r="AI2199" s="69">
        <v>-18.453900999999998</v>
      </c>
      <c r="AJ2199" s="69">
        <v>-18.450617000000001</v>
      </c>
      <c r="AK2199" s="69">
        <v>-2.1705380000000001E-3</v>
      </c>
      <c r="AL2199" s="69">
        <v>0</v>
      </c>
      <c r="AM2199" s="69">
        <v>0</v>
      </c>
      <c r="AN2199" s="69">
        <v>-5.2129499E-4</v>
      </c>
      <c r="AO2199" s="69">
        <v>-5.9227756000000003E-4</v>
      </c>
      <c r="AQ2199" s="116">
        <v>-2.8022811000000002E-2</v>
      </c>
      <c r="AR2199" s="116">
        <v>-2.5856321000000002E-2</v>
      </c>
      <c r="AS2199" s="116">
        <v>-1.1197307E-3</v>
      </c>
      <c r="AT2199" s="116">
        <v>-1.0467587000000001E-3</v>
      </c>
      <c r="AU2199" s="150">
        <f t="shared" si="887"/>
        <v>-1.55013912318612E-6</v>
      </c>
      <c r="AV2199" s="150">
        <f t="shared" si="888"/>
        <v>-4.14101591813601E-9</v>
      </c>
      <c r="AW2199" s="163">
        <f t="shared" si="889"/>
        <v>-0.14660485896259998</v>
      </c>
      <c r="AX2199" s="196">
        <v>-1.2975304E-6</v>
      </c>
      <c r="AY2199" s="196">
        <v>-3.9149774000000001E-9</v>
      </c>
      <c r="AZ2199" s="196">
        <v>-1.0696215E-13</v>
      </c>
      <c r="BA2199" s="108">
        <v>0</v>
      </c>
      <c r="BB2199" s="108">
        <v>0</v>
      </c>
      <c r="BC2199" s="196">
        <v>4.8524790000000001E-10</v>
      </c>
      <c r="BD2199" s="196">
        <v>-2.5307135E-7</v>
      </c>
      <c r="BE2199" s="196">
        <v>6.7303734999999994E-11</v>
      </c>
      <c r="BF2199" s="196">
        <v>-2.9322616999999998E-10</v>
      </c>
      <c r="BG2199" s="108">
        <v>0</v>
      </c>
      <c r="BH2199" s="108">
        <v>0</v>
      </c>
      <c r="BI2199" s="196">
        <v>-8.2138397000000002E-15</v>
      </c>
      <c r="BJ2199" s="196">
        <v>-7.5756302999999997E-16</v>
      </c>
      <c r="BK2199" s="196">
        <v>-1.4958328000000001E-16</v>
      </c>
      <c r="BL2199" s="196">
        <v>-9.0523411999999999E-13</v>
      </c>
      <c r="BM2199" s="196">
        <v>-2.1715852E-11</v>
      </c>
      <c r="BN2199" s="108">
        <v>0</v>
      </c>
      <c r="BO2199" s="196">
        <v>-2.8896260000000002E-7</v>
      </c>
      <c r="BP2199" s="108">
        <v>-0.14660456999999999</v>
      </c>
      <c r="BQ2199" s="108">
        <v>0</v>
      </c>
      <c r="BR2199" s="108">
        <v>0</v>
      </c>
      <c r="BS2199" s="108">
        <v>0</v>
      </c>
      <c r="BU2199" s="172">
        <v>-6.2959069999999996E-5</v>
      </c>
      <c r="BV2199" s="172">
        <v>-1.8561704000000001E-6</v>
      </c>
      <c r="BW2199" s="172">
        <v>-3.8974126000000001E-5</v>
      </c>
      <c r="BX2199" s="172">
        <v>-1.5086756E-8</v>
      </c>
      <c r="BY2199" s="172">
        <v>-1.9644708999999999E-6</v>
      </c>
      <c r="BZ2199" s="172">
        <v>3.2527510000000002E-7</v>
      </c>
      <c r="CA2199" s="69">
        <v>0</v>
      </c>
      <c r="CB2199" s="172">
        <v>4.9369760000000001E-7</v>
      </c>
      <c r="CC2199" s="172">
        <v>-6.4166959000000003E-9</v>
      </c>
      <c r="CD2199" s="172">
        <v>-1.5263630000000001E-8</v>
      </c>
      <c r="CE2199" s="69">
        <v>0</v>
      </c>
      <c r="CF2199" s="69">
        <v>0</v>
      </c>
      <c r="CG2199" s="69">
        <v>0</v>
      </c>
      <c r="CH2199" s="172">
        <v>3.7237895000000001E-7</v>
      </c>
      <c r="CI2199" s="172">
        <v>-2.1318887000000001E-5</v>
      </c>
      <c r="CJ2199" s="172">
        <v>-4.8491979E-17</v>
      </c>
      <c r="CK2199" s="69">
        <v>0</v>
      </c>
      <c r="CM2199" s="198">
        <v>0</v>
      </c>
      <c r="CN2199" s="198">
        <v>-1.3974735</v>
      </c>
      <c r="CO2199" s="198">
        <v>9.3000123000000004E-3</v>
      </c>
      <c r="CP2199" s="198">
        <v>-1.1953625999999999E-3</v>
      </c>
      <c r="CQ2199" s="197">
        <v>-3.8347337000000003E-12</v>
      </c>
      <c r="CR2199" s="197">
        <v>-4.6442179999999999E-10</v>
      </c>
      <c r="CS2199" s="197">
        <v>-9.8056460999999999E-5</v>
      </c>
      <c r="CT2199" s="198">
        <v>-6.3464608999999996E-4</v>
      </c>
      <c r="CU2199" s="198">
        <v>0</v>
      </c>
      <c r="CV2199" s="198">
        <v>1.1439071E-4</v>
      </c>
    </row>
    <row r="2200" spans="1:100" ht="14.4">
      <c r="A2200" t="s">
        <v>1179</v>
      </c>
      <c r="B2200" s="85" t="s">
        <v>947</v>
      </c>
      <c r="C2200" s="113" t="str">
        <f t="shared" si="880"/>
        <v>F.090.01.125</v>
      </c>
      <c r="D2200" s="9" t="s">
        <v>127</v>
      </c>
      <c r="E2200" s="112" t="s">
        <v>362</v>
      </c>
      <c r="F2200" s="115" t="str">
        <f t="shared" si="881"/>
        <v>PBAT (Polybutylene adipate terephthalate) waste incineration with electricity</v>
      </c>
      <c r="G2200" s="143">
        <f t="shared" si="875"/>
        <v>-1.3882172000000002</v>
      </c>
      <c r="I2200" s="118">
        <f t="shared" si="876"/>
        <v>-0.21825234427442</v>
      </c>
      <c r="K2200" s="161">
        <f t="shared" si="877"/>
        <v>2.5252695308E-3</v>
      </c>
      <c r="L2200" s="161">
        <f t="shared" si="878"/>
        <v>-1.2524260040919997E-2</v>
      </c>
      <c r="M2200" s="162">
        <f t="shared" si="879"/>
        <v>-2.0773764300000001E-5</v>
      </c>
      <c r="N2200" s="161">
        <v>-0.20823258</v>
      </c>
      <c r="O2200" s="132">
        <v>-1.5744036999999999E-2</v>
      </c>
      <c r="P2200" s="132">
        <v>3.3451710000000001E-3</v>
      </c>
      <c r="Q2200" s="132">
        <v>2.7584642E-3</v>
      </c>
      <c r="R2200" s="132">
        <v>-2.1405704999999999E-4</v>
      </c>
      <c r="S2200" s="164">
        <v>-4.1304082000000004E-6</v>
      </c>
      <c r="T2200" s="164">
        <v>-1.5007210999999999E-5</v>
      </c>
      <c r="U2200" s="132">
        <v>-1.2529771E-4</v>
      </c>
      <c r="V2200" s="164">
        <v>-3.4206103E-6</v>
      </c>
      <c r="W2200" s="132">
        <v>0</v>
      </c>
      <c r="X2200" s="164">
        <v>-1.7353153999999999E-5</v>
      </c>
      <c r="Y2200" s="164">
        <v>-9.6330920000000005E-8</v>
      </c>
      <c r="Z2200" s="132">
        <v>0</v>
      </c>
      <c r="AA2200" s="132">
        <v>0</v>
      </c>
      <c r="AC2200" s="118">
        <f t="shared" si="882"/>
        <v>-0.20823258</v>
      </c>
      <c r="AD2200" s="118">
        <f t="shared" si="883"/>
        <v>-9.9988941791999981E-3</v>
      </c>
      <c r="AE2200" s="118">
        <f t="shared" si="884"/>
        <v>-1.2524163709999998E-2</v>
      </c>
      <c r="AF2200" s="118">
        <f t="shared" si="885"/>
        <v>-1.2524260040919999E-2</v>
      </c>
      <c r="AG2200" s="118">
        <f t="shared" si="886"/>
        <v>-2.0773764300000001E-5</v>
      </c>
      <c r="AI2200" s="69">
        <v>-18.327504000000001</v>
      </c>
      <c r="AJ2200" s="69">
        <v>-18.324242999999999</v>
      </c>
      <c r="AK2200" s="69">
        <v>-2.1556714000000002E-3</v>
      </c>
      <c r="AL2200" s="69">
        <v>0</v>
      </c>
      <c r="AM2200" s="69">
        <v>0</v>
      </c>
      <c r="AN2200" s="69">
        <v>-5.1772448000000004E-4</v>
      </c>
      <c r="AO2200" s="69">
        <v>-5.8822086000000001E-4</v>
      </c>
      <c r="AQ2200" s="116">
        <v>-2.7822064000000001E-2</v>
      </c>
      <c r="AR2200" s="116">
        <v>-2.5670813000000001E-2</v>
      </c>
      <c r="AS2200" s="116">
        <v>-1.1116621000000001E-3</v>
      </c>
      <c r="AT2200" s="116">
        <v>-1.0395891000000001E-3</v>
      </c>
      <c r="AU2200" s="150">
        <f t="shared" si="887"/>
        <v>-1.5390175173468898E-6</v>
      </c>
      <c r="AV2200" s="150">
        <f t="shared" si="888"/>
        <v>-4.1111763380434801E-9</v>
      </c>
      <c r="AW2200" s="163">
        <f t="shared" si="889"/>
        <v>-0.14560071698339999</v>
      </c>
      <c r="AX2200" s="196">
        <v>-1.2886432E-6</v>
      </c>
      <c r="AY2200" s="196">
        <v>-3.8881625000000003E-9</v>
      </c>
      <c r="AZ2200" s="196">
        <v>-1.0622953E-13</v>
      </c>
      <c r="BA2200" s="108">
        <v>0</v>
      </c>
      <c r="BB2200" s="108">
        <v>0</v>
      </c>
      <c r="BC2200" s="196">
        <v>4.884688E-10</v>
      </c>
      <c r="BD2200" s="196">
        <v>-2.5084031999999998E-7</v>
      </c>
      <c r="BE2200" s="196">
        <v>6.7770490000000001E-11</v>
      </c>
      <c r="BF2200" s="196">
        <v>-2.9066904E-10</v>
      </c>
      <c r="BG2200" s="108">
        <v>0</v>
      </c>
      <c r="BH2200" s="108">
        <v>0</v>
      </c>
      <c r="BI2200" s="196">
        <v>-8.1575805000000002E-15</v>
      </c>
      <c r="BJ2200" s="196">
        <v>-7.5237424999999996E-16</v>
      </c>
      <c r="BK2200" s="196">
        <v>-1.4855873E-16</v>
      </c>
      <c r="BL2200" s="196">
        <v>-8.9903389E-13</v>
      </c>
      <c r="BM2200" s="196">
        <v>-2.1567113E-11</v>
      </c>
      <c r="BN2200" s="108">
        <v>0</v>
      </c>
      <c r="BO2200" s="196">
        <v>-2.8698339999999999E-7</v>
      </c>
      <c r="BP2200" s="108">
        <v>-0.14560043</v>
      </c>
      <c r="BQ2200" s="108">
        <v>0</v>
      </c>
      <c r="BR2200" s="108">
        <v>0</v>
      </c>
      <c r="BS2200" s="108">
        <v>0</v>
      </c>
      <c r="BU2200" s="172">
        <v>-6.2501092999999998E-5</v>
      </c>
      <c r="BV2200" s="172">
        <v>-1.8375191E-6</v>
      </c>
      <c r="BW2200" s="172">
        <v>-3.870718E-5</v>
      </c>
      <c r="BX2200" s="172">
        <v>-1.4983422000000001E-8</v>
      </c>
      <c r="BY2200" s="172">
        <v>-1.9492839000000002E-6</v>
      </c>
      <c r="BZ2200" s="172">
        <v>3.2728399000000002E-7</v>
      </c>
      <c r="CA2200" s="69">
        <v>0</v>
      </c>
      <c r="CB2200" s="172">
        <v>4.9674666000000001E-7</v>
      </c>
      <c r="CC2200" s="172">
        <v>-6.3727460000000003E-9</v>
      </c>
      <c r="CD2200" s="172">
        <v>-1.5159085000000001E-8</v>
      </c>
      <c r="CE2200" s="69">
        <v>0</v>
      </c>
      <c r="CF2200" s="69">
        <v>0</v>
      </c>
      <c r="CG2200" s="69">
        <v>0</v>
      </c>
      <c r="CH2200" s="172">
        <v>3.7824186999999998E-7</v>
      </c>
      <c r="CI2200" s="172">
        <v>-2.1172867000000002E-5</v>
      </c>
      <c r="CJ2200" s="172">
        <v>-4.8159842000000003E-17</v>
      </c>
      <c r="CK2200" s="69">
        <v>0</v>
      </c>
      <c r="CM2200" s="198">
        <v>0</v>
      </c>
      <c r="CN2200" s="198">
        <v>-1.3879017</v>
      </c>
      <c r="CO2200" s="198">
        <v>9.3574612999999997E-3</v>
      </c>
      <c r="CP2200" s="198">
        <v>-1.1821410000000001E-3</v>
      </c>
      <c r="CQ2200" s="197">
        <v>-3.8084683999999997E-12</v>
      </c>
      <c r="CR2200" s="197">
        <v>-4.6124082999999998E-10</v>
      </c>
      <c r="CS2200" s="197">
        <v>-9.7332901000000001E-5</v>
      </c>
      <c r="CT2200" s="198">
        <v>-6.3029920000000003E-4</v>
      </c>
      <c r="CU2200" s="198">
        <v>0</v>
      </c>
      <c r="CV2200" s="198">
        <v>1.1509718E-4</v>
      </c>
    </row>
    <row r="2201" spans="1:100" ht="14.4">
      <c r="A2201" t="s">
        <v>1180</v>
      </c>
      <c r="B2201" s="85" t="s">
        <v>947</v>
      </c>
      <c r="C2201" s="113" t="str">
        <f t="shared" si="880"/>
        <v>F.090.01.126</v>
      </c>
      <c r="D2201" s="9" t="s">
        <v>127</v>
      </c>
      <c r="E2201" s="112" t="s">
        <v>362</v>
      </c>
      <c r="F2201" s="115" t="str">
        <f t="shared" si="881"/>
        <v>PHB (Polyhydroxybutyrate) waste incineration with electricity</v>
      </c>
      <c r="G2201" s="143">
        <f t="shared" si="875"/>
        <v>-1.3211998666666667</v>
      </c>
      <c r="I2201" s="118">
        <f t="shared" si="876"/>
        <v>-0.207036772928062</v>
      </c>
      <c r="K2201" s="161">
        <f t="shared" si="877"/>
        <v>2.7135806057999997E-3</v>
      </c>
      <c r="L2201" s="161">
        <f t="shared" si="878"/>
        <v>-1.1550602640461999E-2</v>
      </c>
      <c r="M2201" s="162">
        <f t="shared" si="879"/>
        <v>-1.9770893400000001E-5</v>
      </c>
      <c r="N2201" s="161">
        <v>-0.19817998000000001</v>
      </c>
      <c r="O2201" s="132">
        <v>-1.4983979999999999E-2</v>
      </c>
      <c r="P2201" s="132">
        <v>3.5527178999999998E-3</v>
      </c>
      <c r="Q2201" s="132">
        <v>2.9355176000000001E-3</v>
      </c>
      <c r="R2201" s="132">
        <v>-2.0372325999999999E-4</v>
      </c>
      <c r="S2201" s="164">
        <v>-3.9310091999999996E-6</v>
      </c>
      <c r="T2201" s="164">
        <v>-1.4282725E-5</v>
      </c>
      <c r="U2201" s="132">
        <v>-1.1924886E-4</v>
      </c>
      <c r="V2201" s="164">
        <v>-3.2554774000000002E-6</v>
      </c>
      <c r="W2201" s="132">
        <v>0</v>
      </c>
      <c r="X2201" s="164">
        <v>-1.6515416000000002E-5</v>
      </c>
      <c r="Y2201" s="164">
        <v>-9.1680462000000006E-8</v>
      </c>
      <c r="Z2201" s="132">
        <v>0</v>
      </c>
      <c r="AA2201" s="132">
        <v>0</v>
      </c>
      <c r="AC2201" s="118">
        <f t="shared" si="882"/>
        <v>-0.19817998000000001</v>
      </c>
      <c r="AD2201" s="118">
        <f t="shared" si="883"/>
        <v>-8.8369303542000007E-3</v>
      </c>
      <c r="AE2201" s="118">
        <f t="shared" si="884"/>
        <v>-1.155051096E-2</v>
      </c>
      <c r="AF2201" s="118">
        <f t="shared" si="885"/>
        <v>-1.1550602640461999E-2</v>
      </c>
      <c r="AG2201" s="118">
        <f t="shared" si="886"/>
        <v>-1.9770893400000001E-5</v>
      </c>
      <c r="AI2201" s="69">
        <v>-17.442727999999999</v>
      </c>
      <c r="AJ2201" s="69">
        <v>-17.439623999999998</v>
      </c>
      <c r="AK2201" s="69">
        <v>-2.0516045E-3</v>
      </c>
      <c r="AL2201" s="69">
        <v>0</v>
      </c>
      <c r="AM2201" s="69">
        <v>0</v>
      </c>
      <c r="AN2201" s="69">
        <v>-4.9273087999999999E-4</v>
      </c>
      <c r="AO2201" s="69">
        <v>-5.5982399000000004E-4</v>
      </c>
      <c r="AQ2201" s="116">
        <v>-2.6416838000000002E-2</v>
      </c>
      <c r="AR2201" s="116">
        <v>-2.4372253999999999E-2</v>
      </c>
      <c r="AS2201" s="116">
        <v>-1.0551816999999999E-3</v>
      </c>
      <c r="AT2201" s="116">
        <v>-9.8940203E-4</v>
      </c>
      <c r="AU2201" s="150">
        <f t="shared" si="887"/>
        <v>-1.46116632643425E-6</v>
      </c>
      <c r="AV2201" s="150">
        <f t="shared" si="888"/>
        <v>-3.9022991664159611E-9</v>
      </c>
      <c r="AW2201" s="163">
        <f t="shared" si="889"/>
        <v>-0.13857171312902999</v>
      </c>
      <c r="AX2201" s="196">
        <v>-1.2264328999999999E-6</v>
      </c>
      <c r="AY2201" s="196">
        <v>-3.7004581000000001E-9</v>
      </c>
      <c r="AZ2201" s="196">
        <v>-1.0110121E-13</v>
      </c>
      <c r="BA2201" s="108">
        <v>0</v>
      </c>
      <c r="BB2201" s="108">
        <v>0</v>
      </c>
      <c r="BC2201" s="196">
        <v>5.1101514000000002E-10</v>
      </c>
      <c r="BD2201" s="196">
        <v>-2.3522305999999999E-7</v>
      </c>
      <c r="BE2201" s="196">
        <v>7.1037776000000003E-11</v>
      </c>
      <c r="BF2201" s="196">
        <v>-2.7276911999999999E-10</v>
      </c>
      <c r="BG2201" s="108">
        <v>0</v>
      </c>
      <c r="BH2201" s="108">
        <v>0</v>
      </c>
      <c r="BI2201" s="196">
        <v>-7.7637663000000002E-15</v>
      </c>
      <c r="BJ2201" s="196">
        <v>-7.1605272999999997E-16</v>
      </c>
      <c r="BK2201" s="196">
        <v>-1.4138693E-16</v>
      </c>
      <c r="BL2201" s="196">
        <v>-8.5563225000000005E-13</v>
      </c>
      <c r="BM2201" s="196">
        <v>-2.0525941999999999E-11</v>
      </c>
      <c r="BN2201" s="108">
        <v>0</v>
      </c>
      <c r="BO2201" s="196">
        <v>-2.7312902999999999E-7</v>
      </c>
      <c r="BP2201" s="108">
        <v>-0.13857143999999999</v>
      </c>
      <c r="BQ2201" s="108">
        <v>0</v>
      </c>
      <c r="BR2201" s="108">
        <v>0</v>
      </c>
      <c r="BS2201" s="108">
        <v>0</v>
      </c>
      <c r="BU2201" s="172">
        <v>-5.9295254999999998E-5</v>
      </c>
      <c r="BV2201" s="172">
        <v>-1.7069602999999999E-6</v>
      </c>
      <c r="BW2201" s="172">
        <v>-3.6838556999999999E-5</v>
      </c>
      <c r="BX2201" s="172">
        <v>-1.4260084E-8</v>
      </c>
      <c r="BY2201" s="172">
        <v>-1.8429749E-6</v>
      </c>
      <c r="BZ2201" s="172">
        <v>3.4134620999999999E-7</v>
      </c>
      <c r="CA2201" s="69">
        <v>0</v>
      </c>
      <c r="CB2201" s="172">
        <v>5.1809009000000001E-7</v>
      </c>
      <c r="CC2201" s="172">
        <v>-6.0650962000000001E-9</v>
      </c>
      <c r="CD2201" s="172">
        <v>-1.4427267E-8</v>
      </c>
      <c r="CE2201" s="69">
        <v>0</v>
      </c>
      <c r="CF2201" s="69">
        <v>0</v>
      </c>
      <c r="CG2201" s="69">
        <v>0</v>
      </c>
      <c r="CH2201" s="172">
        <v>4.1928228999999998E-7</v>
      </c>
      <c r="CI2201" s="172">
        <v>-2.0150728999999999E-5</v>
      </c>
      <c r="CJ2201" s="172">
        <v>-4.5834883999999998E-17</v>
      </c>
      <c r="CK2201" s="69">
        <v>0</v>
      </c>
      <c r="CM2201" s="198">
        <v>0</v>
      </c>
      <c r="CN2201" s="198">
        <v>-1.3208996</v>
      </c>
      <c r="CO2201" s="198">
        <v>9.7596042000000008E-3</v>
      </c>
      <c r="CP2201" s="198">
        <v>-1.0895893000000001E-3</v>
      </c>
      <c r="CQ2201" s="197">
        <v>-3.6246113000000002E-12</v>
      </c>
      <c r="CR2201" s="197">
        <v>-4.3897403E-10</v>
      </c>
      <c r="CS2201" s="197">
        <v>-9.2267980000000004E-5</v>
      </c>
      <c r="CT2201" s="198">
        <v>-5.9987096000000003E-4</v>
      </c>
      <c r="CU2201" s="198">
        <v>0</v>
      </c>
      <c r="CV2201" s="198">
        <v>1.2004249999999999E-4</v>
      </c>
    </row>
    <row r="2202" spans="1:100" ht="14.4">
      <c r="A2202" t="s">
        <v>1535</v>
      </c>
      <c r="B2202" s="85" t="s">
        <v>947</v>
      </c>
      <c r="C2202" s="113" t="str">
        <f t="shared" si="880"/>
        <v>F.090.01.127</v>
      </c>
      <c r="D2202" s="9" t="s">
        <v>127</v>
      </c>
      <c r="E2202" s="112" t="s">
        <v>362</v>
      </c>
      <c r="F2202" s="115" t="str">
        <f t="shared" si="881"/>
        <v>PAN (Polyacrylonitrile fibres) waste incineration with electricity</v>
      </c>
      <c r="G2202" s="143">
        <f t="shared" si="875"/>
        <v>0.92945233333333344</v>
      </c>
      <c r="I2202" s="118">
        <f t="shared" si="876"/>
        <v>0.13685985316046001</v>
      </c>
      <c r="K2202" s="161">
        <f t="shared" si="877"/>
        <v>6.8146408363999999E-3</v>
      </c>
      <c r="L2202" s="161">
        <f t="shared" si="878"/>
        <v>-9.3492850992400022E-3</v>
      </c>
      <c r="M2202" s="162">
        <f t="shared" si="879"/>
        <v>-2.33525767E-5</v>
      </c>
      <c r="N2202" s="161">
        <v>0.13941785000000001</v>
      </c>
      <c r="O2202" s="132">
        <v>-1.7698469000000001E-2</v>
      </c>
      <c r="P2202" s="132">
        <v>8.4901440999999994E-3</v>
      </c>
      <c r="Q2202" s="132">
        <v>7.0767838E-3</v>
      </c>
      <c r="R2202" s="132">
        <v>-2.4062964000000001E-4</v>
      </c>
      <c r="S2202" s="164">
        <v>-4.6431485999999998E-6</v>
      </c>
      <c r="T2202" s="164">
        <v>-1.6870175000000001E-5</v>
      </c>
      <c r="U2202" s="132">
        <v>-1.4085190999999999E-4</v>
      </c>
      <c r="V2202" s="164">
        <v>-3.8452377E-6</v>
      </c>
      <c r="W2202" s="132">
        <v>0</v>
      </c>
      <c r="X2202" s="164">
        <v>-1.9507338999999999E-5</v>
      </c>
      <c r="Y2202" s="164">
        <v>-1.0828923999999999E-7</v>
      </c>
      <c r="Z2202" s="132">
        <v>0</v>
      </c>
      <c r="AA2202" s="132">
        <v>0</v>
      </c>
      <c r="AC2202" s="118">
        <f t="shared" si="882"/>
        <v>0.13941785000000001</v>
      </c>
      <c r="AD2202" s="118">
        <f t="shared" si="883"/>
        <v>-2.5345359736000019E-3</v>
      </c>
      <c r="AE2202" s="118">
        <f t="shared" si="884"/>
        <v>-9.3491768100000018E-3</v>
      </c>
      <c r="AF2202" s="118">
        <f t="shared" si="885"/>
        <v>-9.3492850992400005E-3</v>
      </c>
      <c r="AG2202" s="118">
        <f t="shared" si="886"/>
        <v>-2.33525767E-5</v>
      </c>
      <c r="AI2202" s="69">
        <v>-20.602643</v>
      </c>
      <c r="AJ2202" s="69">
        <v>-20.598976</v>
      </c>
      <c r="AK2202" s="69">
        <v>-2.4232719000000002E-3</v>
      </c>
      <c r="AL2202" s="69">
        <v>0</v>
      </c>
      <c r="AM2202" s="69">
        <v>0</v>
      </c>
      <c r="AN2202" s="69">
        <v>-5.8199371999999999E-4</v>
      </c>
      <c r="AO2202" s="69">
        <v>-6.6124138000000002E-4</v>
      </c>
      <c r="AQ2202" s="116">
        <v>9.9480460999999999E-3</v>
      </c>
      <c r="AR2202" s="116">
        <v>1.0445004000000001E-2</v>
      </c>
      <c r="AS2202" s="116">
        <v>6.7168318999999996E-4</v>
      </c>
      <c r="AT2202" s="116">
        <v>-1.1686414999999999E-3</v>
      </c>
      <c r="AU2202" s="150">
        <f t="shared" si="887"/>
        <v>6.2619929745189983E-7</v>
      </c>
      <c r="AV2202" s="150">
        <f t="shared" si="888"/>
        <v>2.4840354853363603E-9</v>
      </c>
      <c r="AW2202" s="163">
        <f t="shared" si="889"/>
        <v>-0.16367528260893</v>
      </c>
      <c r="AX2202" s="196">
        <v>8.6210723999999998E-7</v>
      </c>
      <c r="AY2202" s="196">
        <v>2.6011691000000002E-9</v>
      </c>
      <c r="AZ2202" s="196">
        <v>7.1068355000000006E-14</v>
      </c>
      <c r="BA2202" s="108">
        <v>0</v>
      </c>
      <c r="BB2202" s="108">
        <v>0</v>
      </c>
      <c r="BC2202" s="196">
        <v>1.1402925E-9</v>
      </c>
      <c r="BD2202" s="196">
        <v>-2.3702298E-7</v>
      </c>
      <c r="BE2202" s="196">
        <v>1.5998889999999999E-10</v>
      </c>
      <c r="BF2202" s="196">
        <v>-2.7718340000000002E-10</v>
      </c>
      <c r="BG2202" s="108">
        <v>0</v>
      </c>
      <c r="BH2202" s="108">
        <v>0</v>
      </c>
      <c r="BI2202" s="196">
        <v>-9.1702457000000002E-15</v>
      </c>
      <c r="BJ2202" s="196">
        <v>-8.4577242999999999E-16</v>
      </c>
      <c r="BK2202" s="196">
        <v>-1.6700051000000001E-16</v>
      </c>
      <c r="BL2202" s="196">
        <v>-1.0106380999999999E-12</v>
      </c>
      <c r="BM2202" s="196">
        <v>-2.4244410000000001E-11</v>
      </c>
      <c r="BN2202" s="108">
        <v>0</v>
      </c>
      <c r="BO2202" s="196">
        <v>-3.2260892999999998E-7</v>
      </c>
      <c r="BP2202" s="108">
        <v>-0.16367496000000001</v>
      </c>
      <c r="BQ2202" s="108">
        <v>0</v>
      </c>
      <c r="BR2202" s="108">
        <v>0</v>
      </c>
      <c r="BS2202" s="108">
        <v>0</v>
      </c>
      <c r="BU2202" s="172">
        <v>1.5843928E-6</v>
      </c>
      <c r="BV2202" s="172">
        <v>-1.5292487E-6</v>
      </c>
      <c r="BW2202" s="172">
        <v>2.5915598000000001E-5</v>
      </c>
      <c r="BX2202" s="172">
        <v>-1.6843433E-8</v>
      </c>
      <c r="BY2202" s="172">
        <v>-2.0348318000000001E-6</v>
      </c>
      <c r="BZ2202" s="172">
        <v>7.5063528999999996E-7</v>
      </c>
      <c r="CA2202" s="69">
        <v>0</v>
      </c>
      <c r="CB2202" s="172">
        <v>1.1393028E-6</v>
      </c>
      <c r="CC2202" s="172">
        <v>-7.1638455E-9</v>
      </c>
      <c r="CD2202" s="172">
        <v>-1.7040901999999999E-8</v>
      </c>
      <c r="CE2202" s="69">
        <v>0</v>
      </c>
      <c r="CF2202" s="69">
        <v>0</v>
      </c>
      <c r="CG2202" s="69">
        <v>0</v>
      </c>
      <c r="CH2202" s="172">
        <v>1.1852089E-6</v>
      </c>
      <c r="CI2202" s="172">
        <v>-2.3801223000000001E-5</v>
      </c>
      <c r="CJ2202" s="172">
        <v>-5.4138306000000001E-17</v>
      </c>
      <c r="CK2202" s="69">
        <v>0</v>
      </c>
      <c r="CM2202" s="198">
        <v>0</v>
      </c>
      <c r="CN2202" s="198">
        <v>0.92980702000000004</v>
      </c>
      <c r="CO2202" s="198">
        <v>2.1462713000000001E-2</v>
      </c>
      <c r="CP2202" s="198">
        <v>-8.7413086999999997E-4</v>
      </c>
      <c r="CQ2202" s="197">
        <v>-4.2812438000000002E-12</v>
      </c>
      <c r="CR2202" s="197">
        <v>-5.1849831000000004E-10</v>
      </c>
      <c r="CS2202" s="198">
        <v>-1.0472365E-4</v>
      </c>
      <c r="CT2202" s="198">
        <v>-7.0854323999999997E-4</v>
      </c>
      <c r="CU2202" s="198">
        <v>0</v>
      </c>
      <c r="CV2202" s="198">
        <v>2.6397872E-4</v>
      </c>
    </row>
    <row r="2203" spans="1:100" ht="14.4">
      <c r="A2203" t="s">
        <v>1536</v>
      </c>
      <c r="B2203" s="85" t="s">
        <v>947</v>
      </c>
      <c r="C2203" s="113" t="str">
        <f t="shared" si="880"/>
        <v>F.090.01.128</v>
      </c>
      <c r="D2203" s="9" t="s">
        <v>127</v>
      </c>
      <c r="E2203" s="112" t="s">
        <v>362</v>
      </c>
      <c r="F2203" s="115" t="str">
        <f t="shared" si="881"/>
        <v>bio-PP (Polypropylene) waste incineration with electricity</v>
      </c>
      <c r="G2203" s="143">
        <f t="shared" si="875"/>
        <v>-2.2479545333333335</v>
      </c>
      <c r="I2203" s="118">
        <f t="shared" si="876"/>
        <v>-0.34082566457606001</v>
      </c>
      <c r="K2203" s="161">
        <f t="shared" si="877"/>
        <v>9.8403064652000001E-3</v>
      </c>
      <c r="L2203" s="161">
        <f t="shared" si="878"/>
        <v>-1.3439151869659998E-2</v>
      </c>
      <c r="M2203" s="162">
        <f t="shared" si="879"/>
        <v>-3.3639171599999998E-5</v>
      </c>
      <c r="N2203" s="161">
        <v>-0.33719317999999998</v>
      </c>
      <c r="O2203" s="132">
        <v>-2.5494480999999999E-2</v>
      </c>
      <c r="P2203" s="132">
        <v>1.2258381E-2</v>
      </c>
      <c r="Q2203" s="132">
        <v>1.0217921E-2</v>
      </c>
      <c r="R2203" s="132">
        <v>-3.4662479000000001E-4</v>
      </c>
      <c r="S2203" s="164">
        <v>-6.6884128E-6</v>
      </c>
      <c r="T2203" s="164">
        <v>-2.4301332000000001E-5</v>
      </c>
      <c r="U2203" s="132">
        <v>-2.0289588000000001E-4</v>
      </c>
      <c r="V2203" s="164">
        <v>-5.5390295999999996E-6</v>
      </c>
      <c r="W2203" s="132">
        <v>0</v>
      </c>
      <c r="X2203" s="164">
        <v>-2.8100142E-5</v>
      </c>
      <c r="Y2203" s="164">
        <v>-1.5598965999999999E-7</v>
      </c>
      <c r="Z2203" s="132">
        <v>0</v>
      </c>
      <c r="AA2203" s="132">
        <v>0</v>
      </c>
      <c r="AC2203" s="118">
        <f t="shared" si="882"/>
        <v>-0.33719317999999998</v>
      </c>
      <c r="AD2203" s="118">
        <f t="shared" si="883"/>
        <v>-3.5986894147999994E-3</v>
      </c>
      <c r="AE2203" s="118">
        <f t="shared" si="884"/>
        <v>-1.3438995879999999E-2</v>
      </c>
      <c r="AF2203" s="118">
        <f t="shared" si="885"/>
        <v>-1.343915186966E-2</v>
      </c>
      <c r="AG2203" s="118">
        <f t="shared" si="886"/>
        <v>-3.3639171599999998E-5</v>
      </c>
      <c r="AI2203" s="69">
        <v>-29.677917000000001</v>
      </c>
      <c r="AJ2203" s="69">
        <v>-29.672635</v>
      </c>
      <c r="AK2203" s="69">
        <v>-3.4907009000000001E-3</v>
      </c>
      <c r="AL2203" s="69">
        <v>0</v>
      </c>
      <c r="AM2203" s="69">
        <v>0</v>
      </c>
      <c r="AN2203" s="69">
        <v>-8.3835661000000001E-4</v>
      </c>
      <c r="AO2203" s="69">
        <v>-9.5251213E-4</v>
      </c>
      <c r="AQ2203" s="116">
        <v>-4.3901442999999998E-2</v>
      </c>
      <c r="AR2203" s="116">
        <v>-4.0470066999999998E-2</v>
      </c>
      <c r="AS2203" s="116">
        <v>-1.7479589000000001E-3</v>
      </c>
      <c r="AT2203" s="116">
        <v>-1.6834173999999999E-3</v>
      </c>
      <c r="AU2203" s="150">
        <f t="shared" si="887"/>
        <v>-2.4262629580639002E-6</v>
      </c>
      <c r="AV2203" s="150">
        <f t="shared" si="888"/>
        <v>-6.4643449471250899E-9</v>
      </c>
      <c r="AW2203" s="163">
        <f t="shared" si="889"/>
        <v>-0.23577273471519</v>
      </c>
      <c r="AX2203" s="196">
        <v>-2.0867132999999998E-6</v>
      </c>
      <c r="AY2203" s="196">
        <v>-6.2961417000000003E-9</v>
      </c>
      <c r="AZ2203" s="196">
        <v>-1.7201858000000001E-13</v>
      </c>
      <c r="BA2203" s="108">
        <v>0</v>
      </c>
      <c r="BB2203" s="108">
        <v>0</v>
      </c>
      <c r="BC2203" s="196">
        <v>1.6461316000000001E-9</v>
      </c>
      <c r="BD2203" s="196">
        <v>-3.4115941E-7</v>
      </c>
      <c r="BE2203" s="196">
        <v>2.3096587000000001E-10</v>
      </c>
      <c r="BF2203" s="196">
        <v>-3.9898243000000002E-10</v>
      </c>
      <c r="BG2203" s="108">
        <v>0</v>
      </c>
      <c r="BH2203" s="108">
        <v>0</v>
      </c>
      <c r="BI2203" s="196">
        <v>-1.3209655E-14</v>
      </c>
      <c r="BJ2203" s="196">
        <v>-1.2183274000000001E-15</v>
      </c>
      <c r="BK2203" s="196">
        <v>-2.4056269000000002E-16</v>
      </c>
      <c r="BL2203" s="196">
        <v>-1.4558149E-12</v>
      </c>
      <c r="BM2203" s="196">
        <v>-3.4923848999999999E-11</v>
      </c>
      <c r="BN2203" s="108">
        <v>0</v>
      </c>
      <c r="BO2203" s="196">
        <v>-4.6471519000000002E-7</v>
      </c>
      <c r="BP2203" s="108">
        <v>-0.23577227000000001</v>
      </c>
      <c r="BQ2203" s="108">
        <v>0</v>
      </c>
      <c r="BR2203" s="108">
        <v>0</v>
      </c>
      <c r="BS2203" s="108">
        <v>0</v>
      </c>
      <c r="BU2203" s="172">
        <v>-9.7713300999999994E-5</v>
      </c>
      <c r="BV2203" s="172">
        <v>-2.1996473000000001E-6</v>
      </c>
      <c r="BW2203" s="172">
        <v>-6.2678936999999995E-5</v>
      </c>
      <c r="BX2203" s="172">
        <v>-2.4262809999999999E-8</v>
      </c>
      <c r="BY2203" s="172">
        <v>-2.9302168999999998E-6</v>
      </c>
      <c r="BZ2203" s="172">
        <v>1.0835819000000001E-6</v>
      </c>
      <c r="CA2203" s="69">
        <v>0</v>
      </c>
      <c r="CB2203" s="172">
        <v>1.6446441E-6</v>
      </c>
      <c r="CC2203" s="172">
        <v>-1.0319453E-8</v>
      </c>
      <c r="CD2203" s="172">
        <v>-2.4547262999999999E-8</v>
      </c>
      <c r="CE2203" s="69">
        <v>0</v>
      </c>
      <c r="CF2203" s="69">
        <v>0</v>
      </c>
      <c r="CG2203" s="69">
        <v>0</v>
      </c>
      <c r="CH2203" s="172">
        <v>1.7118472E-6</v>
      </c>
      <c r="CI2203" s="172">
        <v>-3.4285443E-5</v>
      </c>
      <c r="CJ2203" s="172">
        <v>-7.7985730999999998E-17</v>
      </c>
      <c r="CK2203" s="69">
        <v>0</v>
      </c>
      <c r="CM2203" s="198">
        <v>0</v>
      </c>
      <c r="CN2203" s="198">
        <v>-2.2474436</v>
      </c>
      <c r="CO2203" s="198">
        <v>3.0982569000000001E-2</v>
      </c>
      <c r="CP2203" s="198">
        <v>-1.2564462000000001E-3</v>
      </c>
      <c r="CQ2203" s="197">
        <v>-6.1670922999999998E-12</v>
      </c>
      <c r="CR2203" s="197">
        <v>-7.4689205000000003E-10</v>
      </c>
      <c r="CS2203" s="198">
        <v>-1.5082528000000001E-4</v>
      </c>
      <c r="CT2203" s="198">
        <v>-1.0206499999999999E-3</v>
      </c>
      <c r="CU2203" s="198">
        <v>0</v>
      </c>
      <c r="CV2203" s="198">
        <v>3.8106729E-4</v>
      </c>
    </row>
    <row r="2204" spans="1:100" ht="14.4">
      <c r="A2204" t="s">
        <v>1537</v>
      </c>
      <c r="B2204" s="85" t="s">
        <v>947</v>
      </c>
      <c r="C2204" s="113" t="str">
        <f t="shared" si="880"/>
        <v>F.090.01.129</v>
      </c>
      <c r="D2204" s="9" t="s">
        <v>127</v>
      </c>
      <c r="E2204" s="112" t="s">
        <v>362</v>
      </c>
      <c r="F2204" s="115" t="str">
        <f t="shared" si="881"/>
        <v>bio-PET (Polyethylene terephthalate) waste incineration with electricity</v>
      </c>
      <c r="G2204" s="143">
        <f t="shared" si="875"/>
        <v>0.60741144666666669</v>
      </c>
      <c r="I2204" s="118">
        <f t="shared" si="876"/>
        <v>8.9192286388455E-2</v>
      </c>
      <c r="K2204" s="161">
        <f t="shared" si="877"/>
        <v>5.3774669661999994E-3</v>
      </c>
      <c r="L2204" s="161">
        <f t="shared" si="878"/>
        <v>-7.2786023376450008E-3</v>
      </c>
      <c r="M2204" s="162">
        <f t="shared" si="879"/>
        <v>-1.8295240099999998E-5</v>
      </c>
      <c r="N2204" s="161">
        <v>9.1111716999999995E-2</v>
      </c>
      <c r="O2204" s="132">
        <v>-1.386561E-2</v>
      </c>
      <c r="P2204" s="132">
        <v>6.6974408999999997E-3</v>
      </c>
      <c r="Q2204" s="132">
        <v>5.5828390999999996E-3</v>
      </c>
      <c r="R2204" s="132">
        <v>-1.8851782999999999E-4</v>
      </c>
      <c r="S2204" s="164">
        <v>-3.6376078E-6</v>
      </c>
      <c r="T2204" s="164">
        <v>-1.3216696000000001E-5</v>
      </c>
      <c r="U2204" s="132">
        <v>-1.103484E-4</v>
      </c>
      <c r="V2204" s="164">
        <v>-3.0124961000000002E-6</v>
      </c>
      <c r="W2204" s="132">
        <v>0</v>
      </c>
      <c r="X2204" s="164">
        <v>-1.5282743999999999E-5</v>
      </c>
      <c r="Y2204" s="164">
        <v>-8.4837645000000004E-8</v>
      </c>
      <c r="Z2204" s="132">
        <v>0</v>
      </c>
      <c r="AA2204" s="132">
        <v>0</v>
      </c>
      <c r="AC2204" s="118">
        <f t="shared" si="882"/>
        <v>9.1111716999999995E-2</v>
      </c>
      <c r="AD2204" s="118">
        <f t="shared" si="883"/>
        <v>-1.901050533800001E-3</v>
      </c>
      <c r="AE2204" s="118">
        <f t="shared" si="884"/>
        <v>-7.2785175000000006E-3</v>
      </c>
      <c r="AF2204" s="118">
        <f t="shared" si="885"/>
        <v>-7.278602337645E-3</v>
      </c>
      <c r="AG2204" s="118">
        <f t="shared" si="886"/>
        <v>-1.8295240099999998E-5</v>
      </c>
      <c r="AI2204" s="69">
        <v>-16.140843</v>
      </c>
      <c r="AJ2204" s="69">
        <v>-16.137971</v>
      </c>
      <c r="AK2204" s="69">
        <v>-1.8984774999999999E-3</v>
      </c>
      <c r="AL2204" s="69">
        <v>0</v>
      </c>
      <c r="AM2204" s="69">
        <v>0</v>
      </c>
      <c r="AN2204" s="69">
        <v>-4.5595458999999998E-4</v>
      </c>
      <c r="AO2204" s="69">
        <v>-5.1804002999999998E-4</v>
      </c>
      <c r="AQ2204" s="116">
        <v>5.8407926999999998E-3</v>
      </c>
      <c r="AR2204" s="116">
        <v>6.3212053000000004E-3</v>
      </c>
      <c r="AS2204" s="116">
        <v>4.3514273999999999E-4</v>
      </c>
      <c r="AT2204" s="116">
        <v>-9.1555534999999998E-4</v>
      </c>
      <c r="AU2204" s="150">
        <f t="shared" si="887"/>
        <v>3.7896914475715008E-7</v>
      </c>
      <c r="AV2204" s="150">
        <f t="shared" si="888"/>
        <v>1.6092556520118397E-9</v>
      </c>
      <c r="AW2204" s="163">
        <f t="shared" si="889"/>
        <v>-0.12822904274331001</v>
      </c>
      <c r="AX2204" s="196">
        <v>5.6334522E-7</v>
      </c>
      <c r="AY2204" s="196">
        <v>1.6997355E-9</v>
      </c>
      <c r="AZ2204" s="196">
        <v>4.6439751000000003E-14</v>
      </c>
      <c r="BA2204" s="108">
        <v>0</v>
      </c>
      <c r="BB2204" s="108">
        <v>0</v>
      </c>
      <c r="BC2204" s="196">
        <v>8.9909046000000003E-10</v>
      </c>
      <c r="BD2204" s="196">
        <v>-1.8525538E-7</v>
      </c>
      <c r="BE2204" s="196">
        <v>1.2615535999999999E-10</v>
      </c>
      <c r="BF2204" s="196">
        <v>-2.1667367E-10</v>
      </c>
      <c r="BG2204" s="108">
        <v>0</v>
      </c>
      <c r="BH2204" s="108">
        <v>0</v>
      </c>
      <c r="BI2204" s="196">
        <v>-7.1842968000000002E-15</v>
      </c>
      <c r="BJ2204" s="196">
        <v>-6.6260821999999996E-16</v>
      </c>
      <c r="BK2204" s="196">
        <v>-1.3083413999999999E-16</v>
      </c>
      <c r="BL2204" s="196">
        <v>-7.9176984999999998E-13</v>
      </c>
      <c r="BM2204" s="196">
        <v>-1.8993932999999999E-11</v>
      </c>
      <c r="BN2204" s="108">
        <v>0</v>
      </c>
      <c r="BO2204" s="196">
        <v>-2.5274331000000001E-7</v>
      </c>
      <c r="BP2204" s="108">
        <v>-0.12822879000000001</v>
      </c>
      <c r="BQ2204" s="108">
        <v>0</v>
      </c>
      <c r="BR2204" s="108">
        <v>0</v>
      </c>
      <c r="BS2204" s="108">
        <v>0</v>
      </c>
      <c r="BU2204" s="172">
        <v>-2.1022077999999999E-6</v>
      </c>
      <c r="BV2204" s="172">
        <v>-1.1928558E-6</v>
      </c>
      <c r="BW2204" s="172">
        <v>1.6936243E-5</v>
      </c>
      <c r="BX2204" s="172">
        <v>-1.3195744999999999E-8</v>
      </c>
      <c r="BY2204" s="172">
        <v>-1.5926394999999999E-6</v>
      </c>
      <c r="BZ2204" s="172">
        <v>5.9179342000000005E-7</v>
      </c>
      <c r="CA2204" s="69">
        <v>0</v>
      </c>
      <c r="CB2204" s="172">
        <v>8.9821506000000003E-7</v>
      </c>
      <c r="CC2204" s="172">
        <v>-5.6124113999999997E-9</v>
      </c>
      <c r="CD2204" s="172">
        <v>-1.3350449E-8</v>
      </c>
      <c r="CE2204" s="69">
        <v>0</v>
      </c>
      <c r="CF2204" s="69">
        <v>0</v>
      </c>
      <c r="CG2204" s="69">
        <v>0</v>
      </c>
      <c r="CH2204" s="172">
        <v>9.3592011000000001E-7</v>
      </c>
      <c r="CI2204" s="172">
        <v>-1.8646725000000001E-5</v>
      </c>
      <c r="CJ2204" s="172">
        <v>-4.2413875E-17</v>
      </c>
      <c r="CK2204" s="69">
        <v>0</v>
      </c>
      <c r="CM2204" s="198">
        <v>0</v>
      </c>
      <c r="CN2204" s="198">
        <v>0.60768931000000004</v>
      </c>
      <c r="CO2204" s="198">
        <v>1.6920996000000001E-2</v>
      </c>
      <c r="CP2204" s="198">
        <v>-6.8040620999999996E-4</v>
      </c>
      <c r="CQ2204" s="197">
        <v>-3.3540786999999998E-12</v>
      </c>
      <c r="CR2204" s="197">
        <v>-4.0621003000000002E-10</v>
      </c>
      <c r="CS2204" s="197">
        <v>-8.1998643999999998E-5</v>
      </c>
      <c r="CT2204" s="198">
        <v>-5.5509798000000004E-4</v>
      </c>
      <c r="CU2204" s="198">
        <v>0</v>
      </c>
      <c r="CV2204" s="198">
        <v>2.0811821E-4</v>
      </c>
    </row>
    <row r="2205" spans="1:100" ht="14.4">
      <c r="A2205" t="s">
        <v>1967</v>
      </c>
      <c r="B2205" s="85" t="s">
        <v>947</v>
      </c>
      <c r="C2205" s="113" t="str">
        <f t="shared" si="880"/>
        <v>F.090.01.130</v>
      </c>
      <c r="D2205" s="9" t="s">
        <v>127</v>
      </c>
      <c r="E2205" s="112" t="s">
        <v>362</v>
      </c>
      <c r="F2205" s="115" t="str">
        <f t="shared" si="881"/>
        <v>PEF (Polyethylene furan-2.5-dicarboxylate) waste incineration with electricity</v>
      </c>
      <c r="G2205" s="143">
        <f t="shared" si="875"/>
        <v>-1.1584433333333333</v>
      </c>
      <c r="I2205" s="118">
        <f t="shared" si="876"/>
        <v>-0.17564482803829198</v>
      </c>
      <c r="K2205" s="161">
        <f t="shared" si="877"/>
        <v>5.0681076765000006E-3</v>
      </c>
      <c r="L2205" s="161">
        <f t="shared" si="878"/>
        <v>-6.9291003664919996E-3</v>
      </c>
      <c r="M2205" s="162">
        <f t="shared" si="879"/>
        <v>-1.7335348299999999E-5</v>
      </c>
      <c r="N2205" s="161">
        <v>-0.17376649999999999</v>
      </c>
      <c r="O2205" s="132">
        <v>-1.3138126999999999E-2</v>
      </c>
      <c r="P2205" s="132">
        <v>6.3136657999999998E-3</v>
      </c>
      <c r="Q2205" s="132">
        <v>5.2627046000000002E-3</v>
      </c>
      <c r="R2205" s="132">
        <v>-1.7862691E-4</v>
      </c>
      <c r="S2205" s="164">
        <v>-3.4467544999999999E-6</v>
      </c>
      <c r="T2205" s="164">
        <v>-1.2523259E-5</v>
      </c>
      <c r="U2205" s="132">
        <v>-1.0455878E-4</v>
      </c>
      <c r="V2205" s="164">
        <v>-2.8544402999999998E-6</v>
      </c>
      <c r="W2205" s="132">
        <v>0</v>
      </c>
      <c r="X2205" s="164">
        <v>-1.4480908000000001E-5</v>
      </c>
      <c r="Y2205" s="164">
        <v>-8.0386492000000001E-8</v>
      </c>
      <c r="Z2205" s="132">
        <v>0</v>
      </c>
      <c r="AA2205" s="132">
        <v>0</v>
      </c>
      <c r="AC2205" s="118">
        <f t="shared" si="882"/>
        <v>-0.17376649999999999</v>
      </c>
      <c r="AD2205" s="118">
        <f t="shared" si="883"/>
        <v>-1.8609123034999994E-3</v>
      </c>
      <c r="AE2205" s="118">
        <f t="shared" si="884"/>
        <v>-6.9290199799999994E-3</v>
      </c>
      <c r="AF2205" s="118">
        <f t="shared" si="885"/>
        <v>-6.9291003664919987E-3</v>
      </c>
      <c r="AG2205" s="118">
        <f t="shared" si="886"/>
        <v>-1.7335348299999999E-5</v>
      </c>
      <c r="AI2205" s="69">
        <v>-15.293986</v>
      </c>
      <c r="AJ2205" s="69">
        <v>-15.291264</v>
      </c>
      <c r="AK2205" s="69">
        <v>-1.7988705999999999E-3</v>
      </c>
      <c r="AL2205" s="69">
        <v>0</v>
      </c>
      <c r="AM2205" s="69">
        <v>0</v>
      </c>
      <c r="AN2205" s="69">
        <v>-4.3203215E-4</v>
      </c>
      <c r="AO2205" s="69">
        <v>-4.9086017000000005E-4</v>
      </c>
      <c r="AQ2205" s="116">
        <v>-2.2624411000000001E-2</v>
      </c>
      <c r="AR2205" s="116">
        <v>-2.0856085999999999E-2</v>
      </c>
      <c r="AS2205" s="116">
        <v>-9.0080596999999999E-4</v>
      </c>
      <c r="AT2205" s="116">
        <v>-8.6751917000000005E-4</v>
      </c>
      <c r="AU2205" s="150">
        <f t="shared" si="887"/>
        <v>-1.2503649170922802E-6</v>
      </c>
      <c r="AV2205" s="150">
        <f t="shared" si="888"/>
        <v>-3.3313829758853395E-9</v>
      </c>
      <c r="AW2205" s="163">
        <f t="shared" si="889"/>
        <v>-0.12150127948270001</v>
      </c>
      <c r="AX2205" s="196">
        <v>-1.0753506000000001E-6</v>
      </c>
      <c r="AY2205" s="196">
        <v>-3.2446044999999999E-9</v>
      </c>
      <c r="AZ2205" s="196">
        <v>-8.8646712000000005E-14</v>
      </c>
      <c r="BA2205" s="108">
        <v>0</v>
      </c>
      <c r="BB2205" s="108">
        <v>0</v>
      </c>
      <c r="BC2205" s="196">
        <v>8.4787052000000003E-10</v>
      </c>
      <c r="BD2205" s="196">
        <v>-1.7584344E-7</v>
      </c>
      <c r="BE2205" s="196">
        <v>1.1896262000000001E-10</v>
      </c>
      <c r="BF2205" s="196">
        <v>-2.0564488999999999E-10</v>
      </c>
      <c r="BG2205" s="108">
        <v>0</v>
      </c>
      <c r="BH2205" s="108">
        <v>0</v>
      </c>
      <c r="BI2205" s="196">
        <v>-6.8073603000000002E-15</v>
      </c>
      <c r="BJ2205" s="196">
        <v>-6.2784333999999995E-16</v>
      </c>
      <c r="BK2205" s="196">
        <v>-1.239697E-16</v>
      </c>
      <c r="BL2205" s="196">
        <v>-7.5022827999999998E-13</v>
      </c>
      <c r="BM2205" s="196">
        <v>-1.7997384000000001E-11</v>
      </c>
      <c r="BN2205" s="108">
        <v>0</v>
      </c>
      <c r="BO2205" s="196">
        <v>-2.3948270000000002E-7</v>
      </c>
      <c r="BP2205" s="108">
        <v>-0.12150104</v>
      </c>
      <c r="BQ2205" s="108">
        <v>0</v>
      </c>
      <c r="BR2205" s="108">
        <v>0</v>
      </c>
      <c r="BS2205" s="108">
        <v>0</v>
      </c>
      <c r="BU2205" s="172">
        <v>-5.0356584000000001E-5</v>
      </c>
      <c r="BV2205" s="172">
        <v>-1.1339429E-6</v>
      </c>
      <c r="BW2205" s="172">
        <v>-3.2300474000000002E-5</v>
      </c>
      <c r="BX2205" s="172">
        <v>-1.2503407E-8</v>
      </c>
      <c r="BY2205" s="172">
        <v>-1.5101500000000001E-6</v>
      </c>
      <c r="BZ2205" s="172">
        <v>5.5812362000000003E-7</v>
      </c>
      <c r="CA2205" s="69">
        <v>0</v>
      </c>
      <c r="CB2205" s="172">
        <v>8.4711154000000005E-7</v>
      </c>
      <c r="CC2205" s="172">
        <v>-5.3179466000000004E-9</v>
      </c>
      <c r="CD2205" s="172">
        <v>-1.2649994999999999E-8</v>
      </c>
      <c r="CE2205" s="69">
        <v>0</v>
      </c>
      <c r="CF2205" s="69">
        <v>0</v>
      </c>
      <c r="CG2205" s="69">
        <v>0</v>
      </c>
      <c r="CH2205" s="172">
        <v>8.8161195E-7</v>
      </c>
      <c r="CI2205" s="172">
        <v>-1.7668392999999999E-5</v>
      </c>
      <c r="CJ2205" s="172">
        <v>-4.0188557999999998E-17</v>
      </c>
      <c r="CK2205" s="69">
        <v>0</v>
      </c>
      <c r="CM2205" s="198">
        <v>0</v>
      </c>
      <c r="CN2205" s="198">
        <v>-1.1581801</v>
      </c>
      <c r="CO2205" s="198">
        <v>1.5958279999999998E-2</v>
      </c>
      <c r="CP2205" s="198">
        <v>-6.4782108000000004E-4</v>
      </c>
      <c r="CQ2205" s="197">
        <v>-3.1781011999999998E-12</v>
      </c>
      <c r="CR2205" s="197">
        <v>-3.8489752E-10</v>
      </c>
      <c r="CS2205" s="197">
        <v>-7.7728568000000006E-5</v>
      </c>
      <c r="CT2205" s="198">
        <v>-5.2597381000000002E-4</v>
      </c>
      <c r="CU2205" s="198">
        <v>0</v>
      </c>
      <c r="CV2205" s="198">
        <v>1.9627741999999999E-4</v>
      </c>
    </row>
    <row r="2206" spans="1:100" ht="14.4">
      <c r="B2206" s="85"/>
      <c r="C2206" s="113"/>
      <c r="D2206" s="1" t="s">
        <v>126</v>
      </c>
      <c r="E2206" s="112"/>
      <c r="S2206" s="3"/>
      <c r="T2206" s="3"/>
      <c r="V2206" s="3"/>
      <c r="X2206" s="3"/>
      <c r="Y2206" s="3"/>
      <c r="AC2206" s="142"/>
      <c r="AD2206" s="142"/>
      <c r="AE2206" s="142"/>
      <c r="AF2206" s="142"/>
      <c r="AG2206" s="142"/>
      <c r="AU2206" s="86"/>
      <c r="AV2206" s="86"/>
      <c r="AW2206" s="86"/>
      <c r="AX2206" s="3"/>
      <c r="AY2206" s="3"/>
      <c r="AZ2206" s="3"/>
      <c r="BC2206" s="3"/>
      <c r="BD2206" s="3"/>
      <c r="BE2206" s="3"/>
      <c r="BF2206" s="3"/>
      <c r="BI2206" s="3"/>
      <c r="BJ2206" s="3"/>
      <c r="BK2206" s="3"/>
      <c r="BL2206" s="3"/>
      <c r="BM2206" s="3"/>
      <c r="BO2206" s="3"/>
      <c r="BU2206" s="3"/>
      <c r="BV2206" s="3"/>
      <c r="BW2206" s="3"/>
      <c r="BX2206" s="3"/>
      <c r="BY2206" s="3"/>
      <c r="BZ2206" s="3"/>
      <c r="CB2206" s="3"/>
      <c r="CC2206" s="3"/>
      <c r="CD2206" s="3"/>
      <c r="CH2206" s="3"/>
      <c r="CI2206" s="3"/>
      <c r="CJ2206" s="3"/>
      <c r="CQ2206" s="3"/>
      <c r="CR2206" s="3"/>
      <c r="CS2206" s="3"/>
    </row>
    <row r="2207" spans="1:100" ht="14.4">
      <c r="A2207" t="s">
        <v>1024</v>
      </c>
      <c r="B2207" s="85" t="s">
        <v>947</v>
      </c>
      <c r="C2207" s="113" t="str">
        <f t="shared" ref="C2207:C2276" si="890">MID(A2207,1,12)</f>
        <v>F.100.01.101</v>
      </c>
      <c r="D2207" s="9" t="s">
        <v>126</v>
      </c>
      <c r="E2207" s="112" t="s">
        <v>362</v>
      </c>
      <c r="F2207" s="115" t="str">
        <f t="shared" ref="F2207:F2276" si="891">MID(A2207, 21,85)</f>
        <v>Epoxies waste incineration with electricity</v>
      </c>
      <c r="G2207" s="143">
        <f t="shared" si="875"/>
        <v>0.99669586666666665</v>
      </c>
      <c r="I2207" s="118">
        <f t="shared" si="876"/>
        <v>0.14666808936969</v>
      </c>
      <c r="K2207" s="161">
        <f t="shared" si="877"/>
        <v>7.5201138647000001E-3</v>
      </c>
      <c r="L2207" s="161">
        <f t="shared" si="878"/>
        <v>-1.033061637321E-2</v>
      </c>
      <c r="M2207" s="162">
        <f t="shared" si="879"/>
        <v>-2.5788121800000002E-5</v>
      </c>
      <c r="N2207" s="161">
        <v>0.14950437999999999</v>
      </c>
      <c r="O2207" s="132">
        <v>-1.9544321E-2</v>
      </c>
      <c r="P2207" s="132">
        <v>9.3693661999999997E-3</v>
      </c>
      <c r="Q2207" s="132">
        <v>7.8095969000000001E-3</v>
      </c>
      <c r="R2207" s="132">
        <v>-2.6572599000000002E-4</v>
      </c>
      <c r="S2207" s="164">
        <v>-5.1274032999999999E-6</v>
      </c>
      <c r="T2207" s="164">
        <v>-1.8629642E-5</v>
      </c>
      <c r="U2207" s="132">
        <v>-1.5554199000000001E-4</v>
      </c>
      <c r="V2207" s="164">
        <v>-4.2462748000000004E-6</v>
      </c>
      <c r="W2207" s="132">
        <v>0</v>
      </c>
      <c r="X2207" s="164">
        <v>-2.1541847E-5</v>
      </c>
      <c r="Y2207" s="164">
        <v>-1.1958320999999999E-7</v>
      </c>
      <c r="Z2207" s="132">
        <v>0</v>
      </c>
      <c r="AA2207" s="132">
        <v>0</v>
      </c>
      <c r="AC2207" s="118">
        <f t="shared" si="882"/>
        <v>0.14950437999999999</v>
      </c>
      <c r="AD2207" s="118">
        <f t="shared" si="883"/>
        <v>-2.8103829253E-3</v>
      </c>
      <c r="AE2207" s="118">
        <f t="shared" si="884"/>
        <v>-1.0330496790000001E-2</v>
      </c>
      <c r="AF2207" s="118">
        <f t="shared" si="885"/>
        <v>-1.0330616373210002E-2</v>
      </c>
      <c r="AG2207" s="118">
        <f t="shared" si="886"/>
        <v>-2.5788121800000002E-5</v>
      </c>
      <c r="AI2207" s="69">
        <v>-22.751384000000002</v>
      </c>
      <c r="AJ2207" s="69">
        <v>-22.747336000000001</v>
      </c>
      <c r="AK2207" s="69">
        <v>-2.6760057999999998E-3</v>
      </c>
      <c r="AL2207" s="69">
        <v>0</v>
      </c>
      <c r="AM2207" s="69">
        <v>0</v>
      </c>
      <c r="AN2207" s="69">
        <v>-6.4269246000000005E-4</v>
      </c>
      <c r="AO2207" s="69">
        <v>-7.3020520999999997E-4</v>
      </c>
      <c r="AQ2207" s="116">
        <v>1.0502414999999999E-2</v>
      </c>
      <c r="AR2207" s="116">
        <v>1.1073733000000001E-2</v>
      </c>
      <c r="AS2207" s="116">
        <v>7.1920638999999997E-4</v>
      </c>
      <c r="AT2207" s="116">
        <v>-1.2905244000000001E-3</v>
      </c>
      <c r="AU2207" s="150">
        <f t="shared" si="887"/>
        <v>6.6389287808990006E-7</v>
      </c>
      <c r="AV2207" s="150">
        <f t="shared" si="888"/>
        <v>2.6597869938064399E-9</v>
      </c>
      <c r="AW2207" s="163">
        <f t="shared" si="889"/>
        <v>-0.18074571625525998</v>
      </c>
      <c r="AX2207" s="196">
        <v>9.2446493000000005E-7</v>
      </c>
      <c r="AY2207" s="196">
        <v>2.7893155999999999E-9</v>
      </c>
      <c r="AZ2207" s="196">
        <v>7.6208858000000002E-14</v>
      </c>
      <c r="BA2207" s="108">
        <v>0</v>
      </c>
      <c r="BB2207" s="108">
        <v>0</v>
      </c>
      <c r="BC2207" s="196">
        <v>1.2584371E-9</v>
      </c>
      <c r="BD2207" s="196">
        <v>-2.6180259999999998E-7</v>
      </c>
      <c r="BE2207" s="196">
        <v>1.7656406E-10</v>
      </c>
      <c r="BF2207" s="196">
        <v>-3.0615762999999999E-10</v>
      </c>
      <c r="BG2207" s="108">
        <v>0</v>
      </c>
      <c r="BH2207" s="108">
        <v>0</v>
      </c>
      <c r="BI2207" s="196">
        <v>-1.0126652E-14</v>
      </c>
      <c r="BJ2207" s="196">
        <v>-9.3398181999999991E-16</v>
      </c>
      <c r="BK2207" s="196">
        <v>-1.8441774000000001E-16</v>
      </c>
      <c r="BL2207" s="196">
        <v>-1.1160421E-12</v>
      </c>
      <c r="BM2207" s="196">
        <v>-2.6772967999999999E-11</v>
      </c>
      <c r="BN2207" s="108">
        <v>0</v>
      </c>
      <c r="BO2207" s="196">
        <v>-3.5625526E-7</v>
      </c>
      <c r="BP2207" s="108">
        <v>-0.18074535999999999</v>
      </c>
      <c r="BQ2207" s="108">
        <v>0</v>
      </c>
      <c r="BR2207" s="108">
        <v>0</v>
      </c>
      <c r="BS2207" s="108">
        <v>0</v>
      </c>
      <c r="BU2207" s="172">
        <v>9.1851490000000002E-7</v>
      </c>
      <c r="BV2207" s="172">
        <v>-1.6894500999999999E-6</v>
      </c>
      <c r="BW2207" s="172">
        <v>2.7790524999999999E-5</v>
      </c>
      <c r="BX2207" s="172">
        <v>-1.860011E-8</v>
      </c>
      <c r="BY2207" s="172">
        <v>-2.2472603000000001E-6</v>
      </c>
      <c r="BZ2207" s="172">
        <v>8.2841642000000004E-7</v>
      </c>
      <c r="CA2207" s="69">
        <v>0</v>
      </c>
      <c r="CB2207" s="172">
        <v>1.2573578E-6</v>
      </c>
      <c r="CC2207" s="172">
        <v>-7.9109950000000006E-9</v>
      </c>
      <c r="CD2207" s="172">
        <v>-1.8818173999999999E-8</v>
      </c>
      <c r="CE2207" s="69">
        <v>0</v>
      </c>
      <c r="CF2207" s="69">
        <v>0</v>
      </c>
      <c r="CG2207" s="69">
        <v>0</v>
      </c>
      <c r="CH2207" s="172">
        <v>1.3078149E-6</v>
      </c>
      <c r="CI2207" s="172">
        <v>-2.6283560000000001E-5</v>
      </c>
      <c r="CJ2207" s="172">
        <v>-5.9784632000000001E-17</v>
      </c>
      <c r="CK2207" s="69">
        <v>0</v>
      </c>
      <c r="CM2207" s="198">
        <v>0</v>
      </c>
      <c r="CN2207" s="198">
        <v>0.99708750999999995</v>
      </c>
      <c r="CO2207" s="198">
        <v>2.3686688000000001E-2</v>
      </c>
      <c r="CP2207" s="198">
        <v>-9.6589912000000005E-4</v>
      </c>
      <c r="CQ2207" s="197">
        <v>-4.7277539000000002E-12</v>
      </c>
      <c r="CR2207" s="197">
        <v>-5.7257481999999998E-10</v>
      </c>
      <c r="CS2207" s="198">
        <v>-1.1565195999999999E-4</v>
      </c>
      <c r="CT2207" s="198">
        <v>-7.8244038999999998E-4</v>
      </c>
      <c r="CU2207" s="198">
        <v>0</v>
      </c>
      <c r="CV2207" s="198">
        <v>2.9133229999999999E-4</v>
      </c>
    </row>
    <row r="2208" spans="1:100" ht="14.4">
      <c r="A2208" t="s">
        <v>1025</v>
      </c>
      <c r="B2208" s="85" t="s">
        <v>947</v>
      </c>
      <c r="C2208" s="113" t="str">
        <f t="shared" si="890"/>
        <v>F.100.01.102</v>
      </c>
      <c r="D2208" s="9" t="s">
        <v>126</v>
      </c>
      <c r="E2208" s="112" t="s">
        <v>362</v>
      </c>
      <c r="F2208" s="115" t="str">
        <f t="shared" si="891"/>
        <v>Phenolics (Bakelite) waste incineration with electricity</v>
      </c>
      <c r="G2208" s="143">
        <f t="shared" si="875"/>
        <v>1.1096732666666667</v>
      </c>
      <c r="I2208" s="118">
        <f t="shared" si="876"/>
        <v>0.16374542558753</v>
      </c>
      <c r="K2208" s="161">
        <f t="shared" si="877"/>
        <v>7.4622776460999997E-3</v>
      </c>
      <c r="L2208" s="161">
        <f t="shared" si="878"/>
        <v>-1.0142397778770001E-2</v>
      </c>
      <c r="M2208" s="162">
        <f t="shared" si="879"/>
        <v>-2.5444279800000002E-5</v>
      </c>
      <c r="N2208" s="161">
        <v>0.16645098999999999</v>
      </c>
      <c r="O2208" s="132">
        <v>-1.9283729999999999E-2</v>
      </c>
      <c r="P2208" s="132">
        <v>9.2949182999999998E-3</v>
      </c>
      <c r="Q2208" s="132">
        <v>7.7479009000000001E-3</v>
      </c>
      <c r="R2208" s="132">
        <v>-2.6218296999999999E-4</v>
      </c>
      <c r="S2208" s="164">
        <v>-5.0590379E-6</v>
      </c>
      <c r="T2208" s="164">
        <v>-1.8381245999999999E-5</v>
      </c>
      <c r="U2208" s="132">
        <v>-1.5346808999999999E-4</v>
      </c>
      <c r="V2208" s="164">
        <v>-4.1896578000000001E-6</v>
      </c>
      <c r="W2208" s="132">
        <v>0</v>
      </c>
      <c r="X2208" s="164">
        <v>-2.1254622000000002E-5</v>
      </c>
      <c r="Y2208" s="164">
        <v>-1.1798877E-7</v>
      </c>
      <c r="Z2208" s="132">
        <v>0</v>
      </c>
      <c r="AA2208" s="132">
        <v>0</v>
      </c>
      <c r="AC2208" s="118">
        <f t="shared" si="882"/>
        <v>0.16645098999999999</v>
      </c>
      <c r="AD2208" s="118">
        <f t="shared" si="883"/>
        <v>-2.680002143899999E-3</v>
      </c>
      <c r="AE2208" s="118">
        <f t="shared" si="884"/>
        <v>-1.014227979E-2</v>
      </c>
      <c r="AF2208" s="118">
        <f t="shared" si="885"/>
        <v>-1.0142397778770001E-2</v>
      </c>
      <c r="AG2208" s="118">
        <f t="shared" si="886"/>
        <v>-2.5444279800000002E-5</v>
      </c>
      <c r="AI2208" s="69">
        <v>-22.448032999999999</v>
      </c>
      <c r="AJ2208" s="69">
        <v>-22.444037999999999</v>
      </c>
      <c r="AK2208" s="69">
        <v>-2.6403257E-3</v>
      </c>
      <c r="AL2208" s="69">
        <v>0</v>
      </c>
      <c r="AM2208" s="69">
        <v>0</v>
      </c>
      <c r="AN2208" s="69">
        <v>-6.3412321999999999E-4</v>
      </c>
      <c r="AO2208" s="69">
        <v>-7.2046914000000004E-4</v>
      </c>
      <c r="AQ2208" s="116">
        <v>1.2420964E-2</v>
      </c>
      <c r="AR2208" s="116">
        <v>1.2888678000000001E-2</v>
      </c>
      <c r="AS2208" s="116">
        <v>8.0560349E-4</v>
      </c>
      <c r="AT2208" s="116">
        <v>-1.2733174000000001E-3</v>
      </c>
      <c r="AU2208" s="150">
        <f t="shared" si="887"/>
        <v>7.7270254014350001E-7</v>
      </c>
      <c r="AV2208" s="150">
        <f t="shared" si="888"/>
        <v>2.9793029070228407E-9</v>
      </c>
      <c r="AW2208" s="163">
        <f t="shared" si="889"/>
        <v>-0.17833577150519</v>
      </c>
      <c r="AX2208" s="196">
        <v>1.0293142000000001E-6</v>
      </c>
      <c r="AY2208" s="196">
        <v>3.1056714000000001E-9</v>
      </c>
      <c r="AZ2208" s="196">
        <v>8.4852140000000005E-14</v>
      </c>
      <c r="BA2208" s="108">
        <v>0</v>
      </c>
      <c r="BB2208" s="108">
        <v>0</v>
      </c>
      <c r="BC2208" s="196">
        <v>1.2479672999999999E-9</v>
      </c>
      <c r="BD2208" s="196">
        <v>-2.5783211E-7</v>
      </c>
      <c r="BE2208" s="196">
        <v>1.7510426999999999E-10</v>
      </c>
      <c r="BF2208" s="196">
        <v>-3.0154652000000002E-10</v>
      </c>
      <c r="BG2208" s="108">
        <v>0</v>
      </c>
      <c r="BH2208" s="108">
        <v>0</v>
      </c>
      <c r="BI2208" s="196">
        <v>-9.9916296000000003E-15</v>
      </c>
      <c r="BJ2208" s="196">
        <v>-9.2152873000000004E-16</v>
      </c>
      <c r="BK2208" s="196">
        <v>-1.8195882999999999E-16</v>
      </c>
      <c r="BL2208" s="196">
        <v>-1.1011615E-12</v>
      </c>
      <c r="BM2208" s="196">
        <v>-2.6415994999999999E-11</v>
      </c>
      <c r="BN2208" s="108">
        <v>0</v>
      </c>
      <c r="BO2208" s="196">
        <v>-3.5150519000000002E-7</v>
      </c>
      <c r="BP2208" s="108">
        <v>-0.17833541999999999</v>
      </c>
      <c r="BQ2208" s="108">
        <v>0</v>
      </c>
      <c r="BR2208" s="108">
        <v>0</v>
      </c>
      <c r="BS2208" s="108">
        <v>0</v>
      </c>
      <c r="BU2208" s="172">
        <v>4.4527066999999999E-6</v>
      </c>
      <c r="BV2208" s="172">
        <v>-1.6611997E-6</v>
      </c>
      <c r="BW2208" s="172">
        <v>3.0940634E-5</v>
      </c>
      <c r="BX2208" s="172">
        <v>-1.8352107999999999E-8</v>
      </c>
      <c r="BY2208" s="172">
        <v>-2.2156272999999999E-6</v>
      </c>
      <c r="BZ2208" s="172">
        <v>8.2145541000000002E-7</v>
      </c>
      <c r="CA2208" s="69">
        <v>0</v>
      </c>
      <c r="CB2208" s="172">
        <v>1.2467925E-6</v>
      </c>
      <c r="CC2208" s="172">
        <v>-7.8055149999999998E-9</v>
      </c>
      <c r="CD2208" s="172">
        <v>-1.8567264999999999E-8</v>
      </c>
      <c r="CE2208" s="69">
        <v>0</v>
      </c>
      <c r="CF2208" s="69">
        <v>0</v>
      </c>
      <c r="CG2208" s="69">
        <v>0</v>
      </c>
      <c r="CH2208" s="172">
        <v>1.2984884999999999E-6</v>
      </c>
      <c r="CI2208" s="172">
        <v>-2.5933112E-5</v>
      </c>
      <c r="CJ2208" s="172">
        <v>-5.8987503999999996E-17</v>
      </c>
      <c r="CK2208" s="69">
        <v>0</v>
      </c>
      <c r="CM2208" s="198">
        <v>0</v>
      </c>
      <c r="CN2208" s="198">
        <v>1.1100597000000001</v>
      </c>
      <c r="CO2208" s="198">
        <v>2.3487659000000001E-2</v>
      </c>
      <c r="CP2208" s="198">
        <v>-9.4816713E-4</v>
      </c>
      <c r="CQ2208" s="197">
        <v>-4.6647170999999999E-12</v>
      </c>
      <c r="CR2208" s="197">
        <v>-5.6494049000000003E-10</v>
      </c>
      <c r="CS2208" s="198">
        <v>-1.1405986000000001E-4</v>
      </c>
      <c r="CT2208" s="198">
        <v>-7.7200784999999997E-4</v>
      </c>
      <c r="CU2208" s="198">
        <v>0</v>
      </c>
      <c r="CV2208" s="198">
        <v>2.8888428999999997E-4</v>
      </c>
    </row>
    <row r="2209" spans="1:100" ht="14.4">
      <c r="A2209" t="s">
        <v>1026</v>
      </c>
      <c r="B2209" s="85" t="s">
        <v>947</v>
      </c>
      <c r="C2209" s="113" t="str">
        <f t="shared" si="890"/>
        <v>F.100.01.103</v>
      </c>
      <c r="D2209" s="9" t="s">
        <v>126</v>
      </c>
      <c r="E2209" s="112" t="s">
        <v>362</v>
      </c>
      <c r="F2209" s="115" t="str">
        <f t="shared" si="891"/>
        <v>Polyester waste incineration with electricity</v>
      </c>
      <c r="G2209" s="143">
        <f t="shared" si="875"/>
        <v>0.77923666666666669</v>
      </c>
      <c r="I2209" s="118">
        <f t="shared" si="876"/>
        <v>0.11452140806918</v>
      </c>
      <c r="K2209" s="161">
        <f t="shared" si="877"/>
        <v>6.6485291704000008E-3</v>
      </c>
      <c r="L2209" s="161">
        <f t="shared" si="878"/>
        <v>-8.9900135146199992E-3</v>
      </c>
      <c r="M2209" s="162">
        <f t="shared" si="879"/>
        <v>-2.2607586600000002E-5</v>
      </c>
      <c r="N2209" s="161">
        <v>0.1168855</v>
      </c>
      <c r="O2209" s="132">
        <v>-1.7133855E-2</v>
      </c>
      <c r="P2209" s="132">
        <v>8.2803048000000008E-3</v>
      </c>
      <c r="Q2209" s="132">
        <v>6.9023093000000002E-3</v>
      </c>
      <c r="R2209" s="132">
        <v>-2.3295312E-4</v>
      </c>
      <c r="S2209" s="164">
        <v>-4.4950236000000002E-6</v>
      </c>
      <c r="T2209" s="164">
        <v>-1.6331986000000001E-5</v>
      </c>
      <c r="U2209" s="132">
        <v>-1.3635848E-4</v>
      </c>
      <c r="V2209" s="164">
        <v>-3.7225675999999999E-6</v>
      </c>
      <c r="W2209" s="132">
        <v>0</v>
      </c>
      <c r="X2209" s="164">
        <v>-1.8885019000000002E-5</v>
      </c>
      <c r="Y2209" s="164">
        <v>-1.0483462E-7</v>
      </c>
      <c r="Z2209" s="132">
        <v>0</v>
      </c>
      <c r="AA2209" s="132">
        <v>0</v>
      </c>
      <c r="AC2209" s="118">
        <f t="shared" si="882"/>
        <v>0.1168855</v>
      </c>
      <c r="AD2209" s="118">
        <f t="shared" si="883"/>
        <v>-2.3413795095999991E-3</v>
      </c>
      <c r="AE2209" s="118">
        <f t="shared" si="884"/>
        <v>-8.9899086799999986E-3</v>
      </c>
      <c r="AF2209" s="118">
        <f t="shared" si="885"/>
        <v>-8.9900135146199975E-3</v>
      </c>
      <c r="AG2209" s="118">
        <f t="shared" si="886"/>
        <v>-2.2607586600000002E-5</v>
      </c>
      <c r="AI2209" s="69">
        <v>-19.94538</v>
      </c>
      <c r="AJ2209" s="69">
        <v>-19.941831000000001</v>
      </c>
      <c r="AK2209" s="69">
        <v>-2.3459650999999998E-3</v>
      </c>
      <c r="AL2209" s="69">
        <v>0</v>
      </c>
      <c r="AM2209" s="69">
        <v>0</v>
      </c>
      <c r="AN2209" s="69">
        <v>-5.6342705000000004E-4</v>
      </c>
      <c r="AO2209" s="69">
        <v>-6.4014656999999997E-4</v>
      </c>
      <c r="AQ2209" s="116">
        <v>7.6834449000000001E-3</v>
      </c>
      <c r="AR2209" s="116">
        <v>8.2553683999999992E-3</v>
      </c>
      <c r="AS2209" s="116">
        <v>5.5943626000000001E-4</v>
      </c>
      <c r="AT2209" s="116">
        <v>-1.1313597E-3</v>
      </c>
      <c r="AU2209" s="150">
        <f t="shared" si="887"/>
        <v>4.9492616183512001E-7</v>
      </c>
      <c r="AV2209" s="150">
        <f t="shared" si="888"/>
        <v>2.0689210198043899E-9</v>
      </c>
      <c r="AW2209" s="163">
        <f t="shared" si="889"/>
        <v>-0.15845374231711001</v>
      </c>
      <c r="AX2209" s="196">
        <v>7.2272065999999996E-7</v>
      </c>
      <c r="AY2209" s="196">
        <v>2.1806066000000001E-9</v>
      </c>
      <c r="AZ2209" s="196">
        <v>5.9577965999999997E-14</v>
      </c>
      <c r="BA2209" s="108">
        <v>0</v>
      </c>
      <c r="BB2209" s="108">
        <v>0</v>
      </c>
      <c r="BC2209" s="196">
        <v>1.1115412E-9</v>
      </c>
      <c r="BD2209" s="196">
        <v>-2.2888158999999999E-7</v>
      </c>
      <c r="BE2209" s="196">
        <v>1.5596602000000001E-10</v>
      </c>
      <c r="BF2209" s="196">
        <v>-2.6770132E-10</v>
      </c>
      <c r="BG2209" s="108">
        <v>0</v>
      </c>
      <c r="BH2209" s="108">
        <v>0</v>
      </c>
      <c r="BI2209" s="196">
        <v>-8.8776980000000002E-15</v>
      </c>
      <c r="BJ2209" s="196">
        <v>-8.1879073000000001E-16</v>
      </c>
      <c r="BK2209" s="196">
        <v>-1.6167288E-16</v>
      </c>
      <c r="BL2209" s="196">
        <v>-9.7839688000000001E-13</v>
      </c>
      <c r="BM2209" s="196">
        <v>-2.3470968000000001E-11</v>
      </c>
      <c r="BN2209" s="108">
        <v>0</v>
      </c>
      <c r="BO2209" s="196">
        <v>-3.1231710999999998E-7</v>
      </c>
      <c r="BP2209" s="108">
        <v>-0.15845343000000001</v>
      </c>
      <c r="BQ2209" s="108">
        <v>0</v>
      </c>
      <c r="BR2209" s="108">
        <v>0</v>
      </c>
      <c r="BS2209" s="108">
        <v>0</v>
      </c>
      <c r="BU2209" s="172">
        <v>-1.7966367E-6</v>
      </c>
      <c r="BV2209" s="172">
        <v>-1.4735438E-6</v>
      </c>
      <c r="BW2209" s="172">
        <v>2.1727186999999999E-5</v>
      </c>
      <c r="BX2209" s="172">
        <v>-1.6306096000000001E-8</v>
      </c>
      <c r="BY2209" s="172">
        <v>-1.967899E-6</v>
      </c>
      <c r="BZ2209" s="172">
        <v>7.3162566000000003E-7</v>
      </c>
      <c r="CA2209" s="69">
        <v>0</v>
      </c>
      <c r="CB2209" s="172">
        <v>1.1104502999999999E-6</v>
      </c>
      <c r="CC2209" s="172">
        <v>-6.9353056000000004E-9</v>
      </c>
      <c r="CD2209" s="172">
        <v>-1.6497266000000001E-8</v>
      </c>
      <c r="CE2209" s="69">
        <v>0</v>
      </c>
      <c r="CF2209" s="69">
        <v>0</v>
      </c>
      <c r="CG2209" s="69">
        <v>0</v>
      </c>
      <c r="CH2209" s="172">
        <v>1.1572025000000001E-6</v>
      </c>
      <c r="CI2209" s="172">
        <v>-2.3041921000000001E-5</v>
      </c>
      <c r="CJ2209" s="172">
        <v>-5.2411193999999997E-17</v>
      </c>
      <c r="CK2209" s="69">
        <v>0</v>
      </c>
      <c r="CM2209" s="198">
        <v>0</v>
      </c>
      <c r="CN2209" s="198">
        <v>0.77958004999999997</v>
      </c>
      <c r="CO2209" s="198">
        <v>2.0919183000000001E-2</v>
      </c>
      <c r="CP2209" s="198">
        <v>-8.4037822999999997E-4</v>
      </c>
      <c r="CQ2209" s="197">
        <v>-4.1446641999999998E-12</v>
      </c>
      <c r="CR2209" s="197">
        <v>-5.0195725999999999E-10</v>
      </c>
      <c r="CS2209" s="198">
        <v>-1.0132224999999999E-4</v>
      </c>
      <c r="CT2209" s="198">
        <v>-6.8593940000000002E-4</v>
      </c>
      <c r="CU2209" s="198">
        <v>0</v>
      </c>
      <c r="CV2209" s="198">
        <v>2.5729353000000001E-4</v>
      </c>
    </row>
    <row r="2210" spans="1:100" ht="14.4">
      <c r="B2210" s="85"/>
      <c r="C2210" s="113"/>
      <c r="D2210" s="1" t="s">
        <v>1968</v>
      </c>
      <c r="E2210" s="112"/>
      <c r="S2210" s="3"/>
      <c r="T2210" s="3"/>
      <c r="V2210" s="3"/>
      <c r="X2210" s="3"/>
      <c r="Y2210" s="3"/>
      <c r="AC2210" s="142"/>
      <c r="AD2210" s="142"/>
      <c r="AE2210" s="142"/>
      <c r="AF2210" s="142"/>
      <c r="AG2210" s="142"/>
      <c r="AU2210" s="86"/>
      <c r="AV2210" s="86"/>
      <c r="AW2210" s="86"/>
      <c r="AX2210" s="3"/>
      <c r="AY2210" s="3"/>
      <c r="AZ2210" s="3"/>
      <c r="BC2210" s="3"/>
      <c r="BD2210" s="3"/>
      <c r="BE2210" s="3"/>
      <c r="BF2210" s="3"/>
      <c r="BI2210" s="3"/>
      <c r="BJ2210" s="3"/>
      <c r="BK2210" s="3"/>
      <c r="BL2210" s="3"/>
      <c r="BM2210" s="3"/>
      <c r="BO2210" s="3"/>
      <c r="BU2210" s="3"/>
      <c r="BV2210" s="3"/>
      <c r="BW2210" s="3"/>
      <c r="BX2210" s="3"/>
      <c r="BY2210" s="3"/>
      <c r="BZ2210" s="3"/>
      <c r="CB2210" s="3"/>
      <c r="CC2210" s="3"/>
      <c r="CD2210" s="3"/>
      <c r="CH2210" s="3"/>
      <c r="CI2210" s="3"/>
      <c r="CJ2210" s="3"/>
      <c r="CQ2210" s="3"/>
      <c r="CR2210" s="3"/>
    </row>
    <row r="2211" spans="1:100" ht="14.4">
      <c r="A2211" t="s">
        <v>1027</v>
      </c>
      <c r="B2211" s="85" t="s">
        <v>947</v>
      </c>
      <c r="C2211" s="113" t="str">
        <f t="shared" si="890"/>
        <v>F.104.01.101</v>
      </c>
      <c r="D2211" s="9" t="s">
        <v>1968</v>
      </c>
      <c r="E2211" s="112" t="s">
        <v>362</v>
      </c>
      <c r="F2211" s="115" t="str">
        <f t="shared" si="891"/>
        <v>Bisphenol A  waste incineration with electricity</v>
      </c>
      <c r="G2211" s="143">
        <f t="shared" si="875"/>
        <v>1.1628662666666667</v>
      </c>
      <c r="I2211" s="118">
        <f t="shared" si="876"/>
        <v>0.17166119705355001</v>
      </c>
      <c r="K2211" s="161">
        <f t="shared" si="877"/>
        <v>7.5705531715000007E-3</v>
      </c>
      <c r="L2211" s="161">
        <f t="shared" si="878"/>
        <v>-1.031345068895E-2</v>
      </c>
      <c r="M2211" s="162">
        <f t="shared" si="879"/>
        <v>-2.5845429000000001E-5</v>
      </c>
      <c r="N2211" s="161">
        <v>0.17442994000000001</v>
      </c>
      <c r="O2211" s="132">
        <v>-1.9587752999999999E-2</v>
      </c>
      <c r="P2211" s="132">
        <v>9.4303097999999998E-3</v>
      </c>
      <c r="Q2211" s="132">
        <v>7.8606795000000004E-3</v>
      </c>
      <c r="R2211" s="132">
        <v>-2.6631649E-4</v>
      </c>
      <c r="S2211" s="164">
        <v>-5.1387974999999997E-6</v>
      </c>
      <c r="T2211" s="164">
        <v>-1.8671041E-5</v>
      </c>
      <c r="U2211" s="132">
        <v>-1.5588764E-4</v>
      </c>
      <c r="V2211" s="164">
        <v>-4.2557109999999999E-6</v>
      </c>
      <c r="W2211" s="132">
        <v>0</v>
      </c>
      <c r="X2211" s="164">
        <v>-2.1589718E-5</v>
      </c>
      <c r="Y2211" s="164">
        <v>-1.1984895000000001E-7</v>
      </c>
      <c r="Z2211" s="132">
        <v>0</v>
      </c>
      <c r="AA2211" s="132">
        <v>0</v>
      </c>
      <c r="AC2211" s="118">
        <f t="shared" si="882"/>
        <v>0.17442994000000001</v>
      </c>
      <c r="AD2211" s="118">
        <f t="shared" si="883"/>
        <v>-2.7427776684999993E-3</v>
      </c>
      <c r="AE2211" s="118">
        <f t="shared" si="884"/>
        <v>-1.0313330839999999E-2</v>
      </c>
      <c r="AF2211" s="118">
        <f t="shared" si="885"/>
        <v>-1.031345068895E-2</v>
      </c>
      <c r="AG2211" s="118">
        <f t="shared" si="886"/>
        <v>-2.5845429000000001E-5</v>
      </c>
      <c r="AI2211" s="69">
        <v>-22.801943000000001</v>
      </c>
      <c r="AJ2211" s="69">
        <v>-22.797885000000001</v>
      </c>
      <c r="AK2211" s="69">
        <v>-2.6819525000000002E-3</v>
      </c>
      <c r="AL2211" s="69">
        <v>0</v>
      </c>
      <c r="AM2211" s="69">
        <v>0</v>
      </c>
      <c r="AN2211" s="69">
        <v>-6.4412066000000005E-4</v>
      </c>
      <c r="AO2211" s="69">
        <v>-7.3182789000000002E-4</v>
      </c>
      <c r="AQ2211" s="116">
        <v>1.3194516999999999E-2</v>
      </c>
      <c r="AR2211" s="116">
        <v>1.3642661E-2</v>
      </c>
      <c r="AS2211" s="116">
        <v>8.4524798999999998E-4</v>
      </c>
      <c r="AT2211" s="116">
        <v>-1.2933922E-3</v>
      </c>
      <c r="AU2211" s="150">
        <f t="shared" si="887"/>
        <v>8.1790537781480002E-7</v>
      </c>
      <c r="AV2211" s="150">
        <f t="shared" si="888"/>
        <v>3.1259171107711094E-9</v>
      </c>
      <c r="AW2211" s="163">
        <f t="shared" si="889"/>
        <v>-0.18114736704694001</v>
      </c>
      <c r="AX2211" s="196">
        <v>1.0786700999999999E-6</v>
      </c>
      <c r="AY2211" s="196">
        <v>3.2545895999999999E-9</v>
      </c>
      <c r="AZ2211" s="196">
        <v>8.8920811E-14</v>
      </c>
      <c r="BA2211" s="108">
        <v>0</v>
      </c>
      <c r="BB2211" s="108">
        <v>0</v>
      </c>
      <c r="BC2211" s="196">
        <v>1.2662488000000001E-9</v>
      </c>
      <c r="BD2211" s="196">
        <v>-2.6200301999999999E-7</v>
      </c>
      <c r="BE2211" s="196">
        <v>1.7766735E-10</v>
      </c>
      <c r="BF2211" s="196">
        <v>-3.0641749E-10</v>
      </c>
      <c r="BG2211" s="108">
        <v>0</v>
      </c>
      <c r="BH2211" s="108">
        <v>0</v>
      </c>
      <c r="BI2211" s="196">
        <v>-1.0149155E-14</v>
      </c>
      <c r="BJ2211" s="196">
        <v>-9.3605733999999996E-16</v>
      </c>
      <c r="BK2211" s="196">
        <v>-1.8482755000000001E-16</v>
      </c>
      <c r="BL2211" s="196">
        <v>-1.1185222E-12</v>
      </c>
      <c r="BM2211" s="196">
        <v>-2.6832462999999999E-11</v>
      </c>
      <c r="BN2211" s="108">
        <v>0</v>
      </c>
      <c r="BO2211" s="196">
        <v>-3.5704694E-7</v>
      </c>
      <c r="BP2211" s="108">
        <v>-0.18114701</v>
      </c>
      <c r="BQ2211" s="108">
        <v>0</v>
      </c>
      <c r="BR2211" s="108">
        <v>0</v>
      </c>
      <c r="BS2211" s="108">
        <v>0</v>
      </c>
      <c r="BU2211" s="172">
        <v>5.5125709000000003E-6</v>
      </c>
      <c r="BV2211" s="172">
        <v>-1.6886543000000001E-6</v>
      </c>
      <c r="BW2211" s="172">
        <v>3.2423798000000001E-5</v>
      </c>
      <c r="BX2211" s="172">
        <v>-1.8641443E-8</v>
      </c>
      <c r="BY2211" s="172">
        <v>-2.2509271999999999E-6</v>
      </c>
      <c r="BZ2211" s="172">
        <v>8.3350403000000005E-7</v>
      </c>
      <c r="CA2211" s="69">
        <v>0</v>
      </c>
      <c r="CB2211" s="172">
        <v>1.2650797E-6</v>
      </c>
      <c r="CC2211" s="172">
        <v>-7.9285749999999996E-9</v>
      </c>
      <c r="CD2211" s="172">
        <v>-1.8859991999999999E-8</v>
      </c>
      <c r="CE2211" s="69">
        <v>0</v>
      </c>
      <c r="CF2211" s="69">
        <v>0</v>
      </c>
      <c r="CG2211" s="69">
        <v>0</v>
      </c>
      <c r="CH2211" s="172">
        <v>1.3171684E-6</v>
      </c>
      <c r="CI2211" s="172">
        <v>-2.6341966999999999E-5</v>
      </c>
      <c r="CJ2211" s="172">
        <v>-5.9917486999999994E-17</v>
      </c>
      <c r="CK2211" s="69">
        <v>0</v>
      </c>
      <c r="CM2211" s="198">
        <v>0</v>
      </c>
      <c r="CN2211" s="198">
        <v>1.1632587999999999</v>
      </c>
      <c r="CO2211" s="198">
        <v>2.3832161000000001E-2</v>
      </c>
      <c r="CP2211" s="198">
        <v>-9.6418779000000002E-4</v>
      </c>
      <c r="CQ2211" s="197">
        <v>-4.73826E-12</v>
      </c>
      <c r="CR2211" s="197">
        <v>-5.7384721000000002E-10</v>
      </c>
      <c r="CS2211" s="198">
        <v>-1.1586916E-4</v>
      </c>
      <c r="CT2211" s="198">
        <v>-7.8417913999999996E-4</v>
      </c>
      <c r="CU2211" s="198">
        <v>0</v>
      </c>
      <c r="CV2211" s="198">
        <v>2.9312148000000001E-4</v>
      </c>
    </row>
    <row r="2212" spans="1:100" ht="14.4">
      <c r="A2212" t="s">
        <v>1028</v>
      </c>
      <c r="B2212" s="85" t="s">
        <v>947</v>
      </c>
      <c r="C2212" s="113" t="str">
        <f t="shared" si="890"/>
        <v>F.104.01.102</v>
      </c>
      <c r="D2212" s="9" t="s">
        <v>1968</v>
      </c>
      <c r="E2212" s="112" t="s">
        <v>362</v>
      </c>
      <c r="F2212" s="115" t="str">
        <f t="shared" si="891"/>
        <v>DEHP  waste incineration with electricity</v>
      </c>
      <c r="G2212" s="143">
        <f t="shared" si="875"/>
        <v>0.81436546666666665</v>
      </c>
      <c r="I2212" s="118">
        <f t="shared" si="876"/>
        <v>0.11686404429547</v>
      </c>
      <c r="K2212" s="161">
        <f t="shared" si="877"/>
        <v>7.2806852602999997E-3</v>
      </c>
      <c r="L2212" s="161">
        <f t="shared" si="878"/>
        <v>-1.2543094031529997E-2</v>
      </c>
      <c r="M2212" s="162">
        <f t="shared" si="879"/>
        <v>-2.8366933299999999E-5</v>
      </c>
      <c r="N2212" s="161">
        <v>0.12215482</v>
      </c>
      <c r="O2212" s="132">
        <v>-2.1498753999999998E-2</v>
      </c>
      <c r="P2212" s="132">
        <v>9.1268877000000009E-3</v>
      </c>
      <c r="Q2212" s="132">
        <v>7.5991165999999997E-3</v>
      </c>
      <c r="R2212" s="132">
        <v>-2.9229859E-4</v>
      </c>
      <c r="S2212" s="164">
        <v>-5.6401437000000001E-6</v>
      </c>
      <c r="T2212" s="164">
        <v>-2.0492606000000001E-5</v>
      </c>
      <c r="U2212" s="132">
        <v>-1.7109619E-4</v>
      </c>
      <c r="V2212" s="164">
        <v>-4.6709022999999999E-6</v>
      </c>
      <c r="W2212" s="132">
        <v>0</v>
      </c>
      <c r="X2212" s="164">
        <v>-2.3696031E-5</v>
      </c>
      <c r="Y2212" s="164">
        <v>-1.3154152999999999E-7</v>
      </c>
      <c r="Z2212" s="132">
        <v>0</v>
      </c>
      <c r="AA2212" s="132">
        <v>0</v>
      </c>
      <c r="AC2212" s="118">
        <f t="shared" si="882"/>
        <v>0.12215482</v>
      </c>
      <c r="AD2212" s="118">
        <f t="shared" si="883"/>
        <v>-5.2622772296999978E-3</v>
      </c>
      <c r="AE2212" s="118">
        <f t="shared" si="884"/>
        <v>-1.2542962489999997E-2</v>
      </c>
      <c r="AF2212" s="118">
        <f t="shared" si="885"/>
        <v>-1.2543094031529995E-2</v>
      </c>
      <c r="AG2212" s="118">
        <f t="shared" si="886"/>
        <v>-2.8366933299999999E-5</v>
      </c>
      <c r="AI2212" s="69">
        <v>-25.026523000000001</v>
      </c>
      <c r="AJ2212" s="69">
        <v>-25.022068999999998</v>
      </c>
      <c r="AK2212" s="69">
        <v>-2.9436063999999998E-3</v>
      </c>
      <c r="AL2212" s="69">
        <v>0</v>
      </c>
      <c r="AM2212" s="69">
        <v>0</v>
      </c>
      <c r="AN2212" s="69">
        <v>-7.069617E-4</v>
      </c>
      <c r="AO2212" s="69">
        <v>-8.0322572999999998E-4</v>
      </c>
      <c r="AQ2212" s="116">
        <v>6.7756122000000004E-3</v>
      </c>
      <c r="AR2212" s="116">
        <v>7.6265687999999996E-3</v>
      </c>
      <c r="AS2212" s="116">
        <v>5.6862022999999999E-4</v>
      </c>
      <c r="AT2212" s="116">
        <v>-1.4195767999999999E-3</v>
      </c>
      <c r="AU2212" s="150">
        <f t="shared" si="887"/>
        <v>4.5722835288869996E-7</v>
      </c>
      <c r="AV2212" s="150">
        <f t="shared" si="888"/>
        <v>2.1028854471874901E-9</v>
      </c>
      <c r="AW2212" s="163">
        <f t="shared" si="889"/>
        <v>-0.19882028188079001</v>
      </c>
      <c r="AX2212" s="196">
        <v>7.5521542999999995E-7</v>
      </c>
      <c r="AY2212" s="196">
        <v>2.2786471000000001E-9</v>
      </c>
      <c r="AZ2212" s="196">
        <v>6.2256743999999997E-14</v>
      </c>
      <c r="BA2212" s="108">
        <v>0</v>
      </c>
      <c r="BB2212" s="108">
        <v>0</v>
      </c>
      <c r="BC2212" s="196">
        <v>1.2368608000000001E-9</v>
      </c>
      <c r="BD2212" s="196">
        <v>-2.9919325999999999E-7</v>
      </c>
      <c r="BE2212" s="196">
        <v>1.7332246E-10</v>
      </c>
      <c r="BF2212" s="196">
        <v>-3.49134E-10</v>
      </c>
      <c r="BG2212" s="108">
        <v>0</v>
      </c>
      <c r="BH2212" s="108">
        <v>0</v>
      </c>
      <c r="BI2212" s="196">
        <v>-1.1139317E-14</v>
      </c>
      <c r="BJ2212" s="196">
        <v>-1.0273799999999999E-15</v>
      </c>
      <c r="BK2212" s="196">
        <v>-2.0285951E-16</v>
      </c>
      <c r="BL2212" s="196">
        <v>-1.2276463E-12</v>
      </c>
      <c r="BM2212" s="196">
        <v>-2.9450264999999997E-11</v>
      </c>
      <c r="BN2212" s="108">
        <v>0</v>
      </c>
      <c r="BO2212" s="196">
        <v>-3.9188078999999999E-7</v>
      </c>
      <c r="BP2212" s="108">
        <v>-0.19881989</v>
      </c>
      <c r="BQ2212" s="108">
        <v>0</v>
      </c>
      <c r="BR2212" s="108">
        <v>0</v>
      </c>
      <c r="BS2212" s="108">
        <v>0</v>
      </c>
      <c r="BU2212" s="172">
        <v>-7.4551115999999997E-6</v>
      </c>
      <c r="BV2212" s="172">
        <v>-1.9921474999999999E-6</v>
      </c>
      <c r="BW2212" s="172">
        <v>2.2706668999999999E-5</v>
      </c>
      <c r="BX2212" s="172">
        <v>-2.0460121000000001E-8</v>
      </c>
      <c r="BY2212" s="172">
        <v>-2.5109948E-6</v>
      </c>
      <c r="BZ2212" s="172">
        <v>8.1582109000000005E-7</v>
      </c>
      <c r="CA2212" s="69">
        <v>0</v>
      </c>
      <c r="CB2212" s="172">
        <v>1.2382409E-6</v>
      </c>
      <c r="CC2212" s="172">
        <v>-8.7020944999999995E-9</v>
      </c>
      <c r="CD2212" s="172">
        <v>-2.0699992000000001E-8</v>
      </c>
      <c r="CE2212" s="69">
        <v>0</v>
      </c>
      <c r="CF2212" s="69">
        <v>0</v>
      </c>
      <c r="CG2212" s="69">
        <v>0</v>
      </c>
      <c r="CH2212" s="172">
        <v>1.2490771999999999E-6</v>
      </c>
      <c r="CI2212" s="172">
        <v>-2.8911915000000001E-5</v>
      </c>
      <c r="CJ2212" s="172">
        <v>-6.5763095000000005E-17</v>
      </c>
      <c r="CK2212" s="69">
        <v>0</v>
      </c>
      <c r="CM2212" s="198">
        <v>0</v>
      </c>
      <c r="CN2212" s="198">
        <v>0.81479626000000005</v>
      </c>
      <c r="CO2212" s="198">
        <v>2.3326418000000002E-2</v>
      </c>
      <c r="CP2212" s="198">
        <v>-1.1758890000000001E-3</v>
      </c>
      <c r="CQ2212" s="197">
        <v>-5.2005291999999998E-12</v>
      </c>
      <c r="CR2212" s="197">
        <v>-6.2983231000000004E-10</v>
      </c>
      <c r="CS2212" s="198">
        <v>-1.2838715000000001E-4</v>
      </c>
      <c r="CT2212" s="198">
        <v>-8.6068441999999996E-4</v>
      </c>
      <c r="CU2212" s="198">
        <v>0</v>
      </c>
      <c r="CV2212" s="198">
        <v>2.8690284999999998E-4</v>
      </c>
    </row>
    <row r="2213" spans="1:100" ht="14.4">
      <c r="A2213" t="s">
        <v>1029</v>
      </c>
      <c r="B2213" s="85" t="s">
        <v>947</v>
      </c>
      <c r="C2213" s="113" t="str">
        <f t="shared" si="890"/>
        <v>F.104.01.103</v>
      </c>
      <c r="D2213" s="9" t="s">
        <v>1968</v>
      </c>
      <c r="E2213" s="112" t="s">
        <v>362</v>
      </c>
      <c r="F2213" s="115" t="str">
        <f t="shared" si="891"/>
        <v>DINP  waste incineration with electricity</v>
      </c>
      <c r="G2213" s="143">
        <f t="shared" si="875"/>
        <v>0.81277153333333341</v>
      </c>
      <c r="I2213" s="118">
        <f t="shared" si="876"/>
        <v>0.11674671393541</v>
      </c>
      <c r="K2213" s="161">
        <f t="shared" si="877"/>
        <v>7.4979099750000005E-3</v>
      </c>
      <c r="L2213" s="161">
        <f t="shared" si="878"/>
        <v>-1.2638086323890001E-2</v>
      </c>
      <c r="M2213" s="162">
        <f t="shared" si="879"/>
        <v>-2.88397157E-5</v>
      </c>
      <c r="N2213" s="161">
        <v>0.12191573</v>
      </c>
      <c r="O2213" s="132">
        <v>-2.1857066000000001E-2</v>
      </c>
      <c r="P2213" s="132">
        <v>9.3930612000000004E-3</v>
      </c>
      <c r="Q2213" s="132">
        <v>7.8216485000000002E-3</v>
      </c>
      <c r="R2213" s="132">
        <v>-2.9717022999999998E-4</v>
      </c>
      <c r="S2213" s="164">
        <v>-5.7341459999999999E-6</v>
      </c>
      <c r="T2213" s="164">
        <v>-2.0834148999999998E-5</v>
      </c>
      <c r="U2213" s="132">
        <v>-1.7394778999999999E-4</v>
      </c>
      <c r="V2213" s="164">
        <v>-4.7487506999999996E-6</v>
      </c>
      <c r="W2213" s="132">
        <v>0</v>
      </c>
      <c r="X2213" s="164">
        <v>-2.4090965000000001E-5</v>
      </c>
      <c r="Y2213" s="164">
        <v>-1.3373389E-7</v>
      </c>
      <c r="Z2213" s="132">
        <v>0</v>
      </c>
      <c r="AA2213" s="132">
        <v>0</v>
      </c>
      <c r="AC2213" s="118">
        <f t="shared" si="882"/>
        <v>0.12191573</v>
      </c>
      <c r="AD2213" s="118">
        <f t="shared" si="883"/>
        <v>-5.1400426150000006E-3</v>
      </c>
      <c r="AE2213" s="118">
        <f t="shared" si="884"/>
        <v>-1.2637952590000001E-2</v>
      </c>
      <c r="AF2213" s="118">
        <f t="shared" si="885"/>
        <v>-1.2638086323890001E-2</v>
      </c>
      <c r="AG2213" s="118">
        <f t="shared" si="886"/>
        <v>-2.88397157E-5</v>
      </c>
      <c r="AI2213" s="69">
        <v>-25.443632000000001</v>
      </c>
      <c r="AJ2213" s="69">
        <v>-25.439104</v>
      </c>
      <c r="AK2213" s="69">
        <v>-2.9926664999999999E-3</v>
      </c>
      <c r="AL2213" s="69">
        <v>0</v>
      </c>
      <c r="AM2213" s="69">
        <v>0</v>
      </c>
      <c r="AN2213" s="69">
        <v>-7.1874440000000003E-4</v>
      </c>
      <c r="AO2213" s="69">
        <v>-8.1661281999999996E-4</v>
      </c>
      <c r="AQ2213" s="116">
        <v>6.6614812000000004E-3</v>
      </c>
      <c r="AR2213" s="116">
        <v>7.5372340000000003E-3</v>
      </c>
      <c r="AS2213" s="116">
        <v>5.6748363999999996E-4</v>
      </c>
      <c r="AT2213" s="116">
        <v>-1.4432364E-3</v>
      </c>
      <c r="AU2213" s="150">
        <f t="shared" si="887"/>
        <v>4.5187254269099999E-7</v>
      </c>
      <c r="AV2213" s="150">
        <f t="shared" si="888"/>
        <v>2.0986820983905E-9</v>
      </c>
      <c r="AW2213" s="163">
        <f t="shared" si="889"/>
        <v>-0.20213395841213</v>
      </c>
      <c r="AX2213" s="196">
        <v>7.5372768000000001E-7</v>
      </c>
      <c r="AY2213" s="196">
        <v>2.2741579000000001E-9</v>
      </c>
      <c r="AZ2213" s="196">
        <v>6.2134106000000002E-14</v>
      </c>
      <c r="BA2213" s="108">
        <v>0</v>
      </c>
      <c r="BB2213" s="108">
        <v>0</v>
      </c>
      <c r="BC2213" s="196">
        <v>1.2717319000000001E-9</v>
      </c>
      <c r="BD2213" s="196">
        <v>-3.0309568000000001E-7</v>
      </c>
      <c r="BE2213" s="196">
        <v>1.7823216999999999E-10</v>
      </c>
      <c r="BF2213" s="196">
        <v>-3.5375752999999998E-10</v>
      </c>
      <c r="BG2213" s="108">
        <v>0</v>
      </c>
      <c r="BH2213" s="108">
        <v>0</v>
      </c>
      <c r="BI2213" s="196">
        <v>-1.1324972E-14</v>
      </c>
      <c r="BJ2213" s="196">
        <v>-1.044503E-15</v>
      </c>
      <c r="BK2213" s="196">
        <v>-2.0624050000000001E-16</v>
      </c>
      <c r="BL2213" s="196">
        <v>-1.2481069999999999E-12</v>
      </c>
      <c r="BM2213" s="196">
        <v>-2.9941101999999998E-11</v>
      </c>
      <c r="BN2213" s="108">
        <v>0</v>
      </c>
      <c r="BO2213" s="196">
        <v>-3.9841212999999998E-7</v>
      </c>
      <c r="BP2213" s="108">
        <v>-0.20213355999999999</v>
      </c>
      <c r="BQ2213" s="108">
        <v>0</v>
      </c>
      <c r="BR2213" s="108">
        <v>0</v>
      </c>
      <c r="BS2213" s="108">
        <v>0</v>
      </c>
      <c r="BU2213" s="172">
        <v>-7.9439770999999992E-6</v>
      </c>
      <c r="BV2213" s="172">
        <v>-2.0124150000000002E-6</v>
      </c>
      <c r="BW2213" s="172">
        <v>2.2662226999999998E-5</v>
      </c>
      <c r="BX2213" s="172">
        <v>-2.0801123000000002E-8</v>
      </c>
      <c r="BY2213" s="172">
        <v>-2.5490721999999998E-6</v>
      </c>
      <c r="BZ2213" s="172">
        <v>8.3864761000000002E-7</v>
      </c>
      <c r="CA2213" s="69">
        <v>0</v>
      </c>
      <c r="CB2213" s="172">
        <v>1.2728866E-6</v>
      </c>
      <c r="CC2213" s="172">
        <v>-8.8471293999999996E-9</v>
      </c>
      <c r="CD2213" s="172">
        <v>-2.1044991000000001E-8</v>
      </c>
      <c r="CE2213" s="69">
        <v>0</v>
      </c>
      <c r="CF2213" s="69">
        <v>0</v>
      </c>
      <c r="CG2213" s="69">
        <v>0</v>
      </c>
      <c r="CH2213" s="172">
        <v>1.2882232000000001E-6</v>
      </c>
      <c r="CI2213" s="172">
        <v>-2.9393781000000001E-5</v>
      </c>
      <c r="CJ2213" s="172">
        <v>-6.6859146999999999E-17</v>
      </c>
      <c r="CK2213" s="69">
        <v>0</v>
      </c>
      <c r="CM2213" s="198">
        <v>0</v>
      </c>
      <c r="CN2213" s="198">
        <v>0.81320952999999996</v>
      </c>
      <c r="CO2213" s="198">
        <v>2.3979100999999999E-2</v>
      </c>
      <c r="CP2213" s="198">
        <v>-1.1845205000000001E-3</v>
      </c>
      <c r="CQ2213" s="197">
        <v>-5.2872046999999998E-12</v>
      </c>
      <c r="CR2213" s="197">
        <v>-6.4032950999999999E-10</v>
      </c>
      <c r="CS2213" s="198">
        <v>-1.3041379E-4</v>
      </c>
      <c r="CT2213" s="198">
        <v>-8.7502916000000005E-4</v>
      </c>
      <c r="CU2213" s="198">
        <v>0</v>
      </c>
      <c r="CV2213" s="198">
        <v>2.9493033999999999E-4</v>
      </c>
    </row>
    <row r="2214" spans="1:100" ht="14.4">
      <c r="A2214" t="s">
        <v>1030</v>
      </c>
      <c r="B2214" s="85" t="s">
        <v>947</v>
      </c>
      <c r="C2214" s="113" t="str">
        <f t="shared" si="890"/>
        <v>F.104.01.104</v>
      </c>
      <c r="D2214" s="9" t="s">
        <v>1968</v>
      </c>
      <c r="E2214" s="112" t="s">
        <v>362</v>
      </c>
      <c r="F2214" s="115" t="str">
        <f t="shared" si="891"/>
        <v>Epichlorohydrin  waste incineration with electricity</v>
      </c>
      <c r="G2214" s="143">
        <f t="shared" si="875"/>
        <v>0.49750097333333337</v>
      </c>
      <c r="I2214" s="118">
        <f t="shared" si="876"/>
        <v>7.3183604673796004E-2</v>
      </c>
      <c r="K2214" s="161">
        <f t="shared" si="877"/>
        <v>4.1117851191000004E-3</v>
      </c>
      <c r="L2214" s="161">
        <f t="shared" si="878"/>
        <v>-5.5393722058039996E-3</v>
      </c>
      <c r="M2214" s="162">
        <f t="shared" si="879"/>
        <v>-1.3954239499999999E-5</v>
      </c>
      <c r="N2214" s="161">
        <v>7.4625146000000003E-2</v>
      </c>
      <c r="O2214" s="132">
        <v>-1.0575648999999999E-2</v>
      </c>
      <c r="P2214" s="132">
        <v>5.1205069999999998E-3</v>
      </c>
      <c r="Q2214" s="132">
        <v>4.2684276000000002E-3</v>
      </c>
      <c r="R2214" s="132">
        <v>-1.4378728E-4</v>
      </c>
      <c r="S2214" s="164">
        <v>-2.7744949E-6</v>
      </c>
      <c r="T2214" s="164">
        <v>-1.0080706E-5</v>
      </c>
      <c r="U2214" s="164">
        <v>-8.4165497999999994E-5</v>
      </c>
      <c r="V2214" s="164">
        <v>-2.2977064999999999E-6</v>
      </c>
      <c r="W2214" s="132">
        <v>0</v>
      </c>
      <c r="X2214" s="164">
        <v>-1.1656533E-5</v>
      </c>
      <c r="Y2214" s="164">
        <v>-6.4707804000000003E-8</v>
      </c>
      <c r="Z2214" s="132">
        <v>0</v>
      </c>
      <c r="AA2214" s="132">
        <v>0</v>
      </c>
      <c r="AC2214" s="118">
        <f t="shared" si="882"/>
        <v>7.4625146000000003E-2</v>
      </c>
      <c r="AD2214" s="118">
        <f t="shared" si="883"/>
        <v>-1.4275223788999993E-3</v>
      </c>
      <c r="AE2214" s="118">
        <f t="shared" si="884"/>
        <v>-5.539307498E-3</v>
      </c>
      <c r="AF2214" s="118">
        <f t="shared" si="885"/>
        <v>-5.5393722058040004E-3</v>
      </c>
      <c r="AG2214" s="118">
        <f t="shared" si="886"/>
        <v>-1.3954239499999999E-5</v>
      </c>
      <c r="AI2214" s="69">
        <v>-12.311026999999999</v>
      </c>
      <c r="AJ2214" s="69">
        <v>-12.308835999999999</v>
      </c>
      <c r="AK2214" s="69">
        <v>-1.4480165000000001E-3</v>
      </c>
      <c r="AL2214" s="69">
        <v>0</v>
      </c>
      <c r="AM2214" s="69">
        <v>0</v>
      </c>
      <c r="AN2214" s="69">
        <v>-3.4776803000000002E-4</v>
      </c>
      <c r="AO2214" s="69">
        <v>-3.9512215000000003E-4</v>
      </c>
      <c r="AQ2214" s="116">
        <v>5.0124606E-3</v>
      </c>
      <c r="AR2214" s="116">
        <v>5.3528862999999999E-3</v>
      </c>
      <c r="AS2214" s="116">
        <v>3.5789139000000001E-4</v>
      </c>
      <c r="AT2214" s="116">
        <v>-6.9831707999999995E-4</v>
      </c>
      <c r="AU2214" s="150">
        <f t="shared" si="887"/>
        <v>3.2091644281724005E-7</v>
      </c>
      <c r="AV2214" s="150">
        <f t="shared" si="888"/>
        <v>1.3235628022378741E-9</v>
      </c>
      <c r="AW2214" s="163">
        <f t="shared" si="889"/>
        <v>-9.7803512773680004E-2</v>
      </c>
      <c r="AX2214" s="196">
        <v>4.6142722E-7</v>
      </c>
      <c r="AY2214" s="196">
        <v>1.3922274000000001E-9</v>
      </c>
      <c r="AZ2214" s="196">
        <v>3.8038059999999997E-14</v>
      </c>
      <c r="BA2214" s="108">
        <v>0</v>
      </c>
      <c r="BB2214" s="108">
        <v>0</v>
      </c>
      <c r="BC2214" s="196">
        <v>6.8728387E-10</v>
      </c>
      <c r="BD2214" s="196">
        <v>-1.4118297E-7</v>
      </c>
      <c r="BE2214" s="196">
        <v>9.6438039000000004E-11</v>
      </c>
      <c r="BF2214" s="196">
        <v>-1.6513459E-10</v>
      </c>
      <c r="BG2214" s="108">
        <v>0</v>
      </c>
      <c r="BH2214" s="108">
        <v>0</v>
      </c>
      <c r="BI2214" s="196">
        <v>-5.4796437000000002E-15</v>
      </c>
      <c r="BJ2214" s="196">
        <v>-5.0538793999999999E-16</v>
      </c>
      <c r="BK2214" s="196">
        <v>-9.9790485999999997E-17</v>
      </c>
      <c r="BL2214" s="196">
        <v>-6.0390276000000004E-13</v>
      </c>
      <c r="BM2214" s="196">
        <v>-1.4487149999999999E-11</v>
      </c>
      <c r="BN2214" s="108">
        <v>0</v>
      </c>
      <c r="BO2214" s="196">
        <v>-1.9277368000000001E-7</v>
      </c>
      <c r="BP2214" s="108">
        <v>-9.7803319999999999E-2</v>
      </c>
      <c r="BQ2214" s="108">
        <v>0</v>
      </c>
      <c r="BR2214" s="108">
        <v>0</v>
      </c>
      <c r="BS2214" s="108">
        <v>0</v>
      </c>
      <c r="BU2214" s="172">
        <v>-6.4322425999999995E-7</v>
      </c>
      <c r="BV2214" s="172">
        <v>-9.0843747999999996E-7</v>
      </c>
      <c r="BW2214" s="172">
        <v>1.3871647E-5</v>
      </c>
      <c r="BX2214" s="172">
        <v>-1.0064726E-8</v>
      </c>
      <c r="BY2214" s="172">
        <v>-1.2143427000000001E-6</v>
      </c>
      <c r="BZ2214" s="172">
        <v>4.5236296E-7</v>
      </c>
      <c r="CA2214" s="69">
        <v>0</v>
      </c>
      <c r="CB2214" s="172">
        <v>6.8658962999999999E-7</v>
      </c>
      <c r="CC2214" s="172">
        <v>-4.2807273000000003E-9</v>
      </c>
      <c r="CD2214" s="172">
        <v>-1.0182723E-8</v>
      </c>
      <c r="CE2214" s="69">
        <v>0</v>
      </c>
      <c r="CF2214" s="69">
        <v>0</v>
      </c>
      <c r="CG2214" s="69">
        <v>0</v>
      </c>
      <c r="CH2214" s="172">
        <v>7.1581026999999998E-7</v>
      </c>
      <c r="CI2214" s="172">
        <v>-1.4222326E-5</v>
      </c>
      <c r="CJ2214" s="172">
        <v>-3.2350128999999998E-17</v>
      </c>
      <c r="CK2214" s="69">
        <v>0</v>
      </c>
      <c r="CM2214" s="198">
        <v>0</v>
      </c>
      <c r="CN2214" s="198">
        <v>0.49771291000000001</v>
      </c>
      <c r="CO2214" s="198">
        <v>1.2934298E-2</v>
      </c>
      <c r="CP2214" s="198">
        <v>-5.1778985999999998E-4</v>
      </c>
      <c r="CQ2214" s="197">
        <v>-2.5582400999999999E-12</v>
      </c>
      <c r="CR2214" s="197">
        <v>-3.0982660000000001E-10</v>
      </c>
      <c r="CS2214" s="197">
        <v>-6.2530324000000006E-5</v>
      </c>
      <c r="CT2214" s="198">
        <v>-4.2338719E-4</v>
      </c>
      <c r="CU2214" s="198">
        <v>0</v>
      </c>
      <c r="CV2214" s="198">
        <v>1.5908417000000001E-4</v>
      </c>
    </row>
    <row r="2215" spans="1:100" ht="14.4">
      <c r="A2215" t="s">
        <v>1031</v>
      </c>
      <c r="B2215" s="85" t="s">
        <v>947</v>
      </c>
      <c r="C2215" s="113" t="str">
        <f t="shared" si="890"/>
        <v>F.104.01.105</v>
      </c>
      <c r="D2215" s="9" t="s">
        <v>1968</v>
      </c>
      <c r="E2215" s="112" t="s">
        <v>362</v>
      </c>
      <c r="F2215" s="115" t="str">
        <f t="shared" si="891"/>
        <v>EVOH  waste incineration with electricity</v>
      </c>
      <c r="G2215" s="143">
        <f t="shared" si="875"/>
        <v>0.58266108000000005</v>
      </c>
      <c r="I2215" s="118">
        <f t="shared" si="876"/>
        <v>8.1700914975870009E-2</v>
      </c>
      <c r="K2215" s="161">
        <f t="shared" si="877"/>
        <v>6.8986916246000004E-3</v>
      </c>
      <c r="L2215" s="161">
        <f t="shared" si="878"/>
        <v>-1.256914478413E-2</v>
      </c>
      <c r="M2215" s="162">
        <f t="shared" si="879"/>
        <v>-2.7793864600000003E-5</v>
      </c>
      <c r="N2215" s="161">
        <v>8.7399162000000002E-2</v>
      </c>
      <c r="O2215" s="132">
        <v>-2.1064434999999999E-2</v>
      </c>
      <c r="P2215" s="132">
        <v>8.6630587999999998E-3</v>
      </c>
      <c r="Q2215" s="132">
        <v>7.2106899999999996E-3</v>
      </c>
      <c r="R2215" s="132">
        <v>-2.8639356000000001E-4</v>
      </c>
      <c r="S2215" s="164">
        <v>-5.5262013999999997E-6</v>
      </c>
      <c r="T2215" s="164">
        <v>-2.0078613999999999E-5</v>
      </c>
      <c r="U2215" s="132">
        <v>-1.6763969999999999E-4</v>
      </c>
      <c r="V2215" s="164">
        <v>-4.5765406E-6</v>
      </c>
      <c r="W2215" s="132">
        <v>0</v>
      </c>
      <c r="X2215" s="164">
        <v>-2.3217324000000001E-5</v>
      </c>
      <c r="Y2215" s="164">
        <v>-1.2888413E-7</v>
      </c>
      <c r="Z2215" s="132">
        <v>0</v>
      </c>
      <c r="AA2215" s="132">
        <v>0</v>
      </c>
      <c r="AC2215" s="118">
        <f t="shared" si="882"/>
        <v>8.7399162000000002E-2</v>
      </c>
      <c r="AD2215" s="118">
        <f t="shared" si="883"/>
        <v>-5.6703242753999988E-3</v>
      </c>
      <c r="AE2215" s="118">
        <f t="shared" si="884"/>
        <v>-1.2569015899999999E-2</v>
      </c>
      <c r="AF2215" s="118">
        <f t="shared" si="885"/>
        <v>-1.256914478413E-2</v>
      </c>
      <c r="AG2215" s="118">
        <f t="shared" si="886"/>
        <v>-2.7793864600000003E-5</v>
      </c>
      <c r="AI2215" s="69">
        <v>-24.520937</v>
      </c>
      <c r="AJ2215" s="69">
        <v>-24.516573000000001</v>
      </c>
      <c r="AK2215" s="69">
        <v>-2.8841396000000002E-3</v>
      </c>
      <c r="AL2215" s="69">
        <v>0</v>
      </c>
      <c r="AM2215" s="69">
        <v>0</v>
      </c>
      <c r="AN2215" s="69">
        <v>-6.9267964999999998E-4</v>
      </c>
      <c r="AO2215" s="69">
        <v>-7.8699895000000001E-4</v>
      </c>
      <c r="AQ2215" s="116">
        <v>3.0968341000000002E-3</v>
      </c>
      <c r="AR2215" s="116">
        <v>4.0957069E-3</v>
      </c>
      <c r="AS2215" s="116">
        <v>3.9202570000000002E-4</v>
      </c>
      <c r="AT2215" s="116">
        <v>-1.3908985E-3</v>
      </c>
      <c r="AU2215" s="150">
        <f t="shared" si="887"/>
        <v>2.455459763447001E-7</v>
      </c>
      <c r="AV2215" s="150">
        <f t="shared" si="888"/>
        <v>1.4497992225477603E-9</v>
      </c>
      <c r="AW2215" s="163">
        <f t="shared" si="889"/>
        <v>-0.19480371396400001</v>
      </c>
      <c r="AX2215" s="196">
        <v>5.4020420000000002E-7</v>
      </c>
      <c r="AY2215" s="196">
        <v>1.6299068E-9</v>
      </c>
      <c r="AZ2215" s="196">
        <v>4.4532214E-14</v>
      </c>
      <c r="BA2215" s="108">
        <v>0</v>
      </c>
      <c r="BB2215" s="108">
        <v>0</v>
      </c>
      <c r="BC2215" s="196">
        <v>1.1769445000000001E-9</v>
      </c>
      <c r="BD2215" s="196">
        <v>-2.9580511E-7</v>
      </c>
      <c r="BE2215" s="196">
        <v>1.6486948000000001E-10</v>
      </c>
      <c r="BF2215" s="196">
        <v>-3.4500947E-10</v>
      </c>
      <c r="BG2215" s="108">
        <v>0</v>
      </c>
      <c r="BH2215" s="108">
        <v>0</v>
      </c>
      <c r="BI2215" s="196">
        <v>-1.091428E-14</v>
      </c>
      <c r="BJ2215" s="196">
        <v>-1.0066249000000001E-15</v>
      </c>
      <c r="BK2215" s="196">
        <v>-1.9876134E-16</v>
      </c>
      <c r="BL2215" s="196">
        <v>-1.2028453E-12</v>
      </c>
      <c r="BM2215" s="196">
        <v>-2.8855310000000001E-11</v>
      </c>
      <c r="BN2215" s="108">
        <v>0</v>
      </c>
      <c r="BO2215" s="196">
        <v>-3.8396400000000001E-7</v>
      </c>
      <c r="BP2215" s="108">
        <v>-0.19480333</v>
      </c>
      <c r="BQ2215" s="108">
        <v>0</v>
      </c>
      <c r="BR2215" s="108">
        <v>0</v>
      </c>
      <c r="BS2215" s="108">
        <v>0</v>
      </c>
      <c r="BU2215" s="172">
        <v>-1.3449086E-5</v>
      </c>
      <c r="BV2215" s="172">
        <v>-1.983593E-6</v>
      </c>
      <c r="BW2215" s="172">
        <v>1.6246137000000001E-5</v>
      </c>
      <c r="BX2215" s="172">
        <v>-2.0046784999999998E-8</v>
      </c>
      <c r="BY2215" s="172">
        <v>-2.4695101E-6</v>
      </c>
      <c r="BZ2215" s="172">
        <v>7.7672729000000001E-7</v>
      </c>
      <c r="CA2215" s="69">
        <v>0</v>
      </c>
      <c r="CB2215" s="172">
        <v>1.1789049E-6</v>
      </c>
      <c r="CC2215" s="172">
        <v>-8.5262945999999993E-9</v>
      </c>
      <c r="CD2215" s="172">
        <v>-2.0281810000000002E-8</v>
      </c>
      <c r="CE2215" s="69">
        <v>0</v>
      </c>
      <c r="CF2215" s="69">
        <v>0</v>
      </c>
      <c r="CG2215" s="69">
        <v>0</v>
      </c>
      <c r="CH2215" s="172">
        <v>1.1789392E-6</v>
      </c>
      <c r="CI2215" s="172">
        <v>-2.8327835999999999E-5</v>
      </c>
      <c r="CJ2215" s="172">
        <v>-6.4434547999999998E-17</v>
      </c>
      <c r="CK2215" s="69">
        <v>0</v>
      </c>
      <c r="CM2215" s="198">
        <v>0</v>
      </c>
      <c r="CN2215" s="198">
        <v>0.58308320999999996</v>
      </c>
      <c r="CO2215" s="198">
        <v>2.220859E-2</v>
      </c>
      <c r="CP2215" s="198">
        <v>-1.1790024000000001E-3</v>
      </c>
      <c r="CQ2215" s="197">
        <v>-5.095468E-12</v>
      </c>
      <c r="CR2215" s="197">
        <v>-6.1710842000000005E-10</v>
      </c>
      <c r="CS2215" s="198">
        <v>-1.2607069E-4</v>
      </c>
      <c r="CT2215" s="198">
        <v>-8.4329686000000003E-4</v>
      </c>
      <c r="CU2215" s="198">
        <v>0</v>
      </c>
      <c r="CV2215" s="198">
        <v>2.7315458999999998E-4</v>
      </c>
    </row>
    <row r="2216" spans="1:100" ht="14.4">
      <c r="A2216" t="s">
        <v>1032</v>
      </c>
      <c r="B2216" s="85" t="s">
        <v>947</v>
      </c>
      <c r="C2216" s="113" t="str">
        <f t="shared" si="890"/>
        <v>F.104.01.106</v>
      </c>
      <c r="D2216" s="9" t="s">
        <v>1968</v>
      </c>
      <c r="E2216" s="112" t="s">
        <v>362</v>
      </c>
      <c r="F2216" s="115" t="str">
        <f t="shared" si="891"/>
        <v>Formaldehyde  waste incineration with electricity</v>
      </c>
      <c r="G2216" s="143">
        <f t="shared" si="875"/>
        <v>0.54324532666666669</v>
      </c>
      <c r="I2216" s="118">
        <f t="shared" si="876"/>
        <v>8.0010936846005992E-2</v>
      </c>
      <c r="K2216" s="161">
        <f t="shared" si="877"/>
        <v>4.0667261594000007E-3</v>
      </c>
      <c r="L2216" s="161">
        <f t="shared" si="878"/>
        <v>-5.5287200341940009E-3</v>
      </c>
      <c r="M2216" s="162">
        <f t="shared" si="879"/>
        <v>-1.38682792E-5</v>
      </c>
      <c r="N2216" s="161">
        <v>8.1486798999999999E-2</v>
      </c>
      <c r="O2216" s="132">
        <v>-1.0510502E-2</v>
      </c>
      <c r="P2216" s="132">
        <v>5.0654932999999996E-3</v>
      </c>
      <c r="Q2216" s="132">
        <v>4.2224037000000002E-3</v>
      </c>
      <c r="R2216" s="132">
        <v>-1.4290152999999999E-4</v>
      </c>
      <c r="S2216" s="164">
        <v>-2.7574036E-6</v>
      </c>
      <c r="T2216" s="164">
        <v>-1.0018607E-5</v>
      </c>
      <c r="U2216" s="164">
        <v>-8.3647025000000002E-5</v>
      </c>
      <c r="V2216" s="164">
        <v>-2.2835521999999999E-6</v>
      </c>
      <c r="W2216" s="132">
        <v>0</v>
      </c>
      <c r="X2216" s="164">
        <v>-1.1584727E-5</v>
      </c>
      <c r="Y2216" s="164">
        <v>-6.4309193999999999E-8</v>
      </c>
      <c r="Z2216" s="132">
        <v>0</v>
      </c>
      <c r="AA2216" s="132">
        <v>0</v>
      </c>
      <c r="AC2216" s="118">
        <f t="shared" si="882"/>
        <v>8.1486798999999999E-2</v>
      </c>
      <c r="AD2216" s="118">
        <f t="shared" si="883"/>
        <v>-1.4619295655999998E-3</v>
      </c>
      <c r="AE2216" s="118">
        <f t="shared" si="884"/>
        <v>-5.5286557250000005E-3</v>
      </c>
      <c r="AF2216" s="118">
        <f t="shared" si="885"/>
        <v>-5.5287200341940001E-3</v>
      </c>
      <c r="AG2216" s="118">
        <f t="shared" si="886"/>
        <v>-1.38682792E-5</v>
      </c>
      <c r="AI2216" s="69">
        <v>-12.235189</v>
      </c>
      <c r="AJ2216" s="69">
        <v>-12.233012</v>
      </c>
      <c r="AK2216" s="69">
        <v>-1.4390964999999999E-3</v>
      </c>
      <c r="AL2216" s="69">
        <v>0</v>
      </c>
      <c r="AM2216" s="69">
        <v>0</v>
      </c>
      <c r="AN2216" s="69">
        <v>-3.4562572000000001E-4</v>
      </c>
      <c r="AO2216" s="69">
        <v>-3.9268813E-4</v>
      </c>
      <c r="AQ2216" s="116">
        <v>5.7701063000000002E-3</v>
      </c>
      <c r="AR2216" s="116">
        <v>6.0716585999999999E-3</v>
      </c>
      <c r="AS2216" s="116">
        <v>3.9246305999999999E-4</v>
      </c>
      <c r="AT2216" s="116">
        <v>-6.9401532999999996E-4</v>
      </c>
      <c r="AU2216" s="150">
        <f t="shared" si="887"/>
        <v>3.6400830832037993E-7</v>
      </c>
      <c r="AV2216" s="150">
        <f t="shared" si="888"/>
        <v>1.4514166722913691E-9</v>
      </c>
      <c r="AW2216" s="163">
        <f t="shared" si="889"/>
        <v>-9.7201027586160005E-2</v>
      </c>
      <c r="AX2216" s="196">
        <v>5.0387953999999996E-7</v>
      </c>
      <c r="AY2216" s="196">
        <v>1.5203164000000001E-9</v>
      </c>
      <c r="AZ2216" s="196">
        <v>4.1537630000000003E-14</v>
      </c>
      <c r="BA2216" s="108">
        <v>0</v>
      </c>
      <c r="BB2216" s="108">
        <v>0</v>
      </c>
      <c r="BC2216" s="196">
        <v>6.8011640999999996E-10</v>
      </c>
      <c r="BD2216" s="196">
        <v>-1.4053635000000001E-7</v>
      </c>
      <c r="BE2216" s="196">
        <v>9.5428091999999997E-11</v>
      </c>
      <c r="BF2216" s="196">
        <v>-1.6436331E-10</v>
      </c>
      <c r="BG2216" s="108">
        <v>0</v>
      </c>
      <c r="BH2216" s="108">
        <v>0</v>
      </c>
      <c r="BI2216" s="196">
        <v>-5.4458882000000002E-15</v>
      </c>
      <c r="BJ2216" s="196">
        <v>-5.0227467000000002E-16</v>
      </c>
      <c r="BK2216" s="196">
        <v>-9.9175760999999998E-17</v>
      </c>
      <c r="BL2216" s="196">
        <v>-6.0018262000000003E-13</v>
      </c>
      <c r="BM2216" s="196">
        <v>-1.4397907E-11</v>
      </c>
      <c r="BN2216" s="108">
        <v>0</v>
      </c>
      <c r="BO2216" s="196">
        <v>-1.9158616E-7</v>
      </c>
      <c r="BP2216" s="108">
        <v>-9.7200835999999999E-2</v>
      </c>
      <c r="BQ2216" s="108">
        <v>0</v>
      </c>
      <c r="BR2216" s="108">
        <v>0</v>
      </c>
      <c r="BS2216" s="108">
        <v>0</v>
      </c>
      <c r="BU2216" s="172">
        <v>7.0967229999999995E-7</v>
      </c>
      <c r="BV2216" s="172">
        <v>-9.0550303999999997E-7</v>
      </c>
      <c r="BW2216" s="172">
        <v>1.5147121E-5</v>
      </c>
      <c r="BX2216" s="172">
        <v>-1.0002726000000001E-8</v>
      </c>
      <c r="BY2216" s="172">
        <v>-1.2076384000000001E-6</v>
      </c>
      <c r="BZ2216" s="172">
        <v>4.4767713000000001E-7</v>
      </c>
      <c r="CA2216" s="69">
        <v>0</v>
      </c>
      <c r="CB2216" s="172">
        <v>6.7947753999999996E-7</v>
      </c>
      <c r="CC2216" s="172">
        <v>-4.2543573000000002E-9</v>
      </c>
      <c r="CD2216" s="172">
        <v>-1.0119995999999999E-8</v>
      </c>
      <c r="CE2216" s="69">
        <v>0</v>
      </c>
      <c r="CF2216" s="69">
        <v>0</v>
      </c>
      <c r="CG2216" s="69">
        <v>0</v>
      </c>
      <c r="CH2216" s="172">
        <v>7.0762929999999999E-7</v>
      </c>
      <c r="CI2216" s="172">
        <v>-1.4134714E-5</v>
      </c>
      <c r="CJ2216" s="172">
        <v>-3.2150847E-17</v>
      </c>
      <c r="CK2216" s="69">
        <v>0</v>
      </c>
      <c r="CM2216" s="198">
        <v>0</v>
      </c>
      <c r="CN2216" s="198">
        <v>0.54345595000000002</v>
      </c>
      <c r="CO2216" s="198">
        <v>1.2800315E-2</v>
      </c>
      <c r="CP2216" s="198">
        <v>-5.1685686000000003E-4</v>
      </c>
      <c r="CQ2216" s="197">
        <v>-2.5424810000000001E-12</v>
      </c>
      <c r="CR2216" s="197">
        <v>-3.0791801999999998E-10</v>
      </c>
      <c r="CS2216" s="197">
        <v>-6.2168410000000007E-5</v>
      </c>
      <c r="CT2216" s="198">
        <v>-4.2077904999999999E-4</v>
      </c>
      <c r="CU2216" s="198">
        <v>0</v>
      </c>
      <c r="CV2216" s="198">
        <v>1.5743629000000001E-4</v>
      </c>
    </row>
    <row r="2217" spans="1:100" ht="14.4">
      <c r="A2217" t="s">
        <v>1033</v>
      </c>
      <c r="B2217" s="85" t="s">
        <v>947</v>
      </c>
      <c r="C2217" s="113" t="str">
        <f t="shared" si="890"/>
        <v>F.104.01.107</v>
      </c>
      <c r="D2217" s="9" t="s">
        <v>1968</v>
      </c>
      <c r="E2217" s="112" t="s">
        <v>362</v>
      </c>
      <c r="F2217" s="115" t="str">
        <f t="shared" si="891"/>
        <v>MDI  waste incineration with electricity</v>
      </c>
      <c r="G2217" s="143">
        <f t="shared" si="875"/>
        <v>1.1656175333333334</v>
      </c>
      <c r="I2217" s="118">
        <f t="shared" si="876"/>
        <v>0.17243984799751999</v>
      </c>
      <c r="K2217" s="161">
        <f t="shared" si="877"/>
        <v>6.4447551885999993E-3</v>
      </c>
      <c r="L2217" s="161">
        <f t="shared" si="878"/>
        <v>-8.8254740200799982E-3</v>
      </c>
      <c r="M2217" s="162">
        <f t="shared" si="879"/>
        <v>-2.2063171E-5</v>
      </c>
      <c r="N2217" s="161">
        <v>0.17484263</v>
      </c>
      <c r="O2217" s="132">
        <v>-1.6721252999999998E-2</v>
      </c>
      <c r="P2217" s="132">
        <v>8.0289560999999999E-3</v>
      </c>
      <c r="Q2217" s="132">
        <v>6.6924239999999998E-3</v>
      </c>
      <c r="R2217" s="132">
        <v>-2.2734333999999999E-4</v>
      </c>
      <c r="S2217" s="164">
        <v>-4.3867783999999997E-6</v>
      </c>
      <c r="T2217" s="164">
        <v>-1.5938693000000001E-5</v>
      </c>
      <c r="U2217" s="132">
        <v>-1.3307481E-4</v>
      </c>
      <c r="V2217" s="164">
        <v>-3.6329239999999998E-6</v>
      </c>
      <c r="W2217" s="132">
        <v>0</v>
      </c>
      <c r="X2217" s="164">
        <v>-1.8430247E-5</v>
      </c>
      <c r="Y2217" s="164">
        <v>-1.0231008000000001E-7</v>
      </c>
      <c r="Z2217" s="132">
        <v>0</v>
      </c>
      <c r="AA2217" s="132">
        <v>0</v>
      </c>
      <c r="AC2217" s="118">
        <f t="shared" si="882"/>
        <v>0.17484263</v>
      </c>
      <c r="AD2217" s="118">
        <f t="shared" si="883"/>
        <v>-2.380616521399999E-3</v>
      </c>
      <c r="AE2217" s="118">
        <f t="shared" si="884"/>
        <v>-8.8253717099999983E-3</v>
      </c>
      <c r="AF2217" s="118">
        <f t="shared" si="885"/>
        <v>-8.82547402008E-3</v>
      </c>
      <c r="AG2217" s="118">
        <f t="shared" si="886"/>
        <v>-2.2063171E-5</v>
      </c>
      <c r="AI2217" s="69">
        <v>-19.465073</v>
      </c>
      <c r="AJ2217" s="69">
        <v>-19.461608999999999</v>
      </c>
      <c r="AK2217" s="69">
        <v>-2.2894716000000002E-3</v>
      </c>
      <c r="AL2217" s="69">
        <v>0</v>
      </c>
      <c r="AM2217" s="69">
        <v>0</v>
      </c>
      <c r="AN2217" s="69">
        <v>-5.4985910000000002E-4</v>
      </c>
      <c r="AO2217" s="69">
        <v>-6.2473111999999996E-4</v>
      </c>
      <c r="AQ2217" s="116">
        <v>1.4067698E-2</v>
      </c>
      <c r="AR2217" s="116">
        <v>1.4319493000000001E-2</v>
      </c>
      <c r="AS2217" s="116">
        <v>8.5232061999999996E-4</v>
      </c>
      <c r="AT2217" s="116">
        <v>-1.1041153E-3</v>
      </c>
      <c r="AU2217" s="150">
        <f t="shared" si="887"/>
        <v>8.5848277010300988E-7</v>
      </c>
      <c r="AV2217" s="150">
        <f t="shared" si="888"/>
        <v>3.1520732861459399E-9</v>
      </c>
      <c r="AW2217" s="163">
        <f t="shared" si="889"/>
        <v>-0.15463799479616999</v>
      </c>
      <c r="AX2217" s="196">
        <v>1.0812919999999999E-6</v>
      </c>
      <c r="AY2217" s="196">
        <v>3.2625033000000001E-9</v>
      </c>
      <c r="AZ2217" s="196">
        <v>8.9136912E-14</v>
      </c>
      <c r="BA2217" s="108">
        <v>0</v>
      </c>
      <c r="BB2217" s="108">
        <v>0</v>
      </c>
      <c r="BC2217" s="196">
        <v>1.0782806999999999E-9</v>
      </c>
      <c r="BD2217" s="196">
        <v>-2.2386365E-7</v>
      </c>
      <c r="BE2217" s="196">
        <v>1.5128968999999999E-10</v>
      </c>
      <c r="BF2217" s="196">
        <v>-2.6179922000000001E-10</v>
      </c>
      <c r="BG2217" s="108">
        <v>0</v>
      </c>
      <c r="BH2217" s="108">
        <v>0</v>
      </c>
      <c r="BI2217" s="196">
        <v>-8.6639131000000002E-15</v>
      </c>
      <c r="BJ2217" s="196">
        <v>-7.9907333999999998E-16</v>
      </c>
      <c r="BK2217" s="196">
        <v>-1.5777961999999999E-16</v>
      </c>
      <c r="BL2217" s="196">
        <v>-9.5483599000000003E-13</v>
      </c>
      <c r="BM2217" s="196">
        <v>-2.2905761000000001E-11</v>
      </c>
      <c r="BN2217" s="108">
        <v>0</v>
      </c>
      <c r="BO2217" s="196">
        <v>-3.0479617000000001E-7</v>
      </c>
      <c r="BP2217" s="108">
        <v>-0.15463768999999999</v>
      </c>
      <c r="BQ2217" s="108">
        <v>0</v>
      </c>
      <c r="BR2217" s="108">
        <v>0</v>
      </c>
      <c r="BS2217" s="108">
        <v>0</v>
      </c>
      <c r="BU2217" s="172">
        <v>9.5166254999999994E-6</v>
      </c>
      <c r="BV2217" s="172">
        <v>-1.4439506E-6</v>
      </c>
      <c r="BW2217" s="172">
        <v>3.2500509999999999E-5</v>
      </c>
      <c r="BX2217" s="172">
        <v>-1.5913426999999999E-8</v>
      </c>
      <c r="BY2217" s="172">
        <v>-1.9222279999999999E-6</v>
      </c>
      <c r="BZ2217" s="172">
        <v>7.0980358999999996E-7</v>
      </c>
      <c r="CA2217" s="69">
        <v>0</v>
      </c>
      <c r="CB2217" s="172">
        <v>1.0773290999999999E-6</v>
      </c>
      <c r="CC2217" s="172">
        <v>-6.7682956999999998E-9</v>
      </c>
      <c r="CD2217" s="172">
        <v>-1.6099993E-8</v>
      </c>
      <c r="CE2217" s="69">
        <v>0</v>
      </c>
      <c r="CF2217" s="69">
        <v>0</v>
      </c>
      <c r="CG2217" s="69">
        <v>0</v>
      </c>
      <c r="CH2217" s="172">
        <v>1.1209881E-6</v>
      </c>
      <c r="CI2217" s="172">
        <v>-2.2487045E-5</v>
      </c>
      <c r="CJ2217" s="172">
        <v>-5.1149074000000002E-17</v>
      </c>
      <c r="CK2217" s="69">
        <v>0</v>
      </c>
      <c r="CM2217" s="198">
        <v>0</v>
      </c>
      <c r="CN2217" s="198">
        <v>1.1659526</v>
      </c>
      <c r="CO2217" s="198">
        <v>2.0295224000000001E-2</v>
      </c>
      <c r="CP2217" s="198">
        <v>-8.2513591999999996E-4</v>
      </c>
      <c r="CQ2217" s="197">
        <v>-4.0448561E-12</v>
      </c>
      <c r="CR2217" s="197">
        <v>-4.8986957000000003E-10</v>
      </c>
      <c r="CS2217" s="197">
        <v>-9.8933833999999998E-5</v>
      </c>
      <c r="CT2217" s="198">
        <v>-6.6942122E-4</v>
      </c>
      <c r="CU2217" s="198">
        <v>0</v>
      </c>
      <c r="CV2217" s="198">
        <v>2.4961927999999999E-4</v>
      </c>
    </row>
    <row r="2218" spans="1:100" ht="14.4">
      <c r="A2218" t="s">
        <v>1034</v>
      </c>
      <c r="B2218" s="85" t="s">
        <v>947</v>
      </c>
      <c r="C2218" s="113" t="str">
        <f t="shared" si="890"/>
        <v>F.104.01.108</v>
      </c>
      <c r="D2218" s="9" t="s">
        <v>1968</v>
      </c>
      <c r="E2218" s="112" t="s">
        <v>362</v>
      </c>
      <c r="F2218" s="115" t="str">
        <f t="shared" si="891"/>
        <v>MMA monomer  waste incineration with electricity</v>
      </c>
      <c r="G2218" s="143">
        <f t="shared" si="875"/>
        <v>0.85678013333333347</v>
      </c>
      <c r="I2218" s="118">
        <f t="shared" si="876"/>
        <v>0.12638028810623</v>
      </c>
      <c r="K2218" s="161">
        <f t="shared" si="877"/>
        <v>5.8953069630000004E-3</v>
      </c>
      <c r="L2218" s="161">
        <f t="shared" si="878"/>
        <v>-8.0119384484699987E-3</v>
      </c>
      <c r="M2218" s="162">
        <f t="shared" si="879"/>
        <v>-2.0100408300000002E-5</v>
      </c>
      <c r="N2218" s="161">
        <v>0.12851702000000001</v>
      </c>
      <c r="O2218" s="132">
        <v>-1.5233712999999999E-2</v>
      </c>
      <c r="P2218" s="132">
        <v>7.3431041000000001E-3</v>
      </c>
      <c r="Q2218" s="132">
        <v>6.1209428999999997E-3</v>
      </c>
      <c r="R2218" s="132">
        <v>-2.0711864E-4</v>
      </c>
      <c r="S2218" s="164">
        <v>-3.9965260000000001E-6</v>
      </c>
      <c r="T2218" s="164">
        <v>-1.4520771000000001E-5</v>
      </c>
      <c r="U2218" s="132">
        <v>-1.2123634E-4</v>
      </c>
      <c r="V2218" s="164">
        <v>-3.3097353E-6</v>
      </c>
      <c r="W2218" s="132">
        <v>0</v>
      </c>
      <c r="X2218" s="164">
        <v>-1.6790673000000001E-5</v>
      </c>
      <c r="Y2218" s="164">
        <v>-9.3208469999999994E-8</v>
      </c>
      <c r="Z2218" s="132">
        <v>0</v>
      </c>
      <c r="AA2218" s="132">
        <v>0</v>
      </c>
      <c r="AC2218" s="118">
        <f t="shared" si="882"/>
        <v>0.12851702000000001</v>
      </c>
      <c r="AD2218" s="118">
        <f t="shared" si="883"/>
        <v>-2.1165382769999992E-3</v>
      </c>
      <c r="AE2218" s="118">
        <f t="shared" si="884"/>
        <v>-8.0118452399999991E-3</v>
      </c>
      <c r="AF2218" s="118">
        <f t="shared" si="885"/>
        <v>-8.0119384484700004E-3</v>
      </c>
      <c r="AG2218" s="118">
        <f t="shared" si="886"/>
        <v>-2.0100408300000002E-5</v>
      </c>
      <c r="AI2218" s="69">
        <v>-17.733440000000002</v>
      </c>
      <c r="AJ2218" s="69">
        <v>-17.730284000000001</v>
      </c>
      <c r="AK2218" s="69">
        <v>-2.0857978999999998E-3</v>
      </c>
      <c r="AL2218" s="69">
        <v>0</v>
      </c>
      <c r="AM2218" s="69">
        <v>0</v>
      </c>
      <c r="AN2218" s="69">
        <v>-5.0094307000000005E-4</v>
      </c>
      <c r="AO2218" s="69">
        <v>-5.6915438999999995E-4</v>
      </c>
      <c r="AQ2218" s="116">
        <v>9.4902648999999999E-3</v>
      </c>
      <c r="AR2218" s="116">
        <v>9.8747650000000006E-3</v>
      </c>
      <c r="AS2218" s="116">
        <v>6.2139192999999997E-4</v>
      </c>
      <c r="AT2218" s="116">
        <v>-1.0058921E-3</v>
      </c>
      <c r="AU2218" s="150">
        <f t="shared" si="887"/>
        <v>5.9201228912621004E-7</v>
      </c>
      <c r="AV2218" s="150">
        <f t="shared" si="888"/>
        <v>2.2980470688782801E-9</v>
      </c>
      <c r="AW2218" s="163">
        <f t="shared" si="889"/>
        <v>-0.14088123768117999</v>
      </c>
      <c r="AX2218" s="196">
        <v>7.9472657000000002E-7</v>
      </c>
      <c r="AY2218" s="196">
        <v>2.3978676000000002E-9</v>
      </c>
      <c r="AZ2218" s="196">
        <v>6.5513770999999999E-14</v>
      </c>
      <c r="BA2218" s="108">
        <v>0</v>
      </c>
      <c r="BB2218" s="108">
        <v>0</v>
      </c>
      <c r="BC2218" s="196">
        <v>9.859070600000001E-10</v>
      </c>
      <c r="BD2218" s="196">
        <v>-2.0367845E-7</v>
      </c>
      <c r="BE2218" s="196">
        <v>1.3833423999999999E-10</v>
      </c>
      <c r="BF2218" s="196">
        <v>-2.3821152E-10</v>
      </c>
      <c r="BG2218" s="108">
        <v>0</v>
      </c>
      <c r="BH2218" s="108">
        <v>0</v>
      </c>
      <c r="BI2218" s="196">
        <v>-7.8931624000000002E-15</v>
      </c>
      <c r="BJ2218" s="196">
        <v>-7.2798693999999998E-16</v>
      </c>
      <c r="BK2218" s="196">
        <v>-1.4374338E-16</v>
      </c>
      <c r="BL2218" s="196">
        <v>-8.6989278999999996E-13</v>
      </c>
      <c r="BM2218" s="196">
        <v>-2.0868041000000001E-11</v>
      </c>
      <c r="BN2218" s="108">
        <v>0</v>
      </c>
      <c r="BO2218" s="196">
        <v>-2.7768117999999997E-7</v>
      </c>
      <c r="BP2218" s="108">
        <v>-0.14088096</v>
      </c>
      <c r="BQ2218" s="108">
        <v>0</v>
      </c>
      <c r="BR2218" s="108">
        <v>0</v>
      </c>
      <c r="BS2218" s="108">
        <v>0</v>
      </c>
      <c r="BU2218" s="172">
        <v>2.9646054000000001E-6</v>
      </c>
      <c r="BV2218" s="172">
        <v>-1.3122732000000001E-6</v>
      </c>
      <c r="BW2218" s="172">
        <v>2.3889303999999999E-5</v>
      </c>
      <c r="BX2218" s="172">
        <v>-1.4497752000000001E-8</v>
      </c>
      <c r="BY2218" s="172">
        <v>-1.7502847999999999E-6</v>
      </c>
      <c r="BZ2218" s="172">
        <v>6.4895781000000001E-7</v>
      </c>
      <c r="CA2218" s="69">
        <v>0</v>
      </c>
      <c r="CB2218" s="172">
        <v>9.8497829999999994E-7</v>
      </c>
      <c r="CC2218" s="172">
        <v>-6.1661811000000002E-9</v>
      </c>
      <c r="CD2218" s="172">
        <v>-1.4667721E-8</v>
      </c>
      <c r="CE2218" s="69">
        <v>0</v>
      </c>
      <c r="CF2218" s="69">
        <v>0</v>
      </c>
      <c r="CG2218" s="69">
        <v>0</v>
      </c>
      <c r="CH2218" s="172">
        <v>1.0258293E-6</v>
      </c>
      <c r="CI2218" s="172">
        <v>-2.0486574E-5</v>
      </c>
      <c r="CJ2218" s="172">
        <v>-4.6598799000000001E-17</v>
      </c>
      <c r="CK2218" s="69">
        <v>0</v>
      </c>
      <c r="CM2218" s="198">
        <v>0</v>
      </c>
      <c r="CN2218" s="198">
        <v>0.85708543000000004</v>
      </c>
      <c r="CO2218" s="198">
        <v>1.8555480999999999E-2</v>
      </c>
      <c r="CP2218" s="198">
        <v>-7.4899915000000003E-4</v>
      </c>
      <c r="CQ2218" s="197">
        <v>-3.6850215E-12</v>
      </c>
      <c r="CR2218" s="197">
        <v>-4.4629026999999998E-10</v>
      </c>
      <c r="CS2218" s="197">
        <v>-9.0104391999999996E-5</v>
      </c>
      <c r="CT2218" s="198">
        <v>-6.0986880999999997E-4</v>
      </c>
      <c r="CU2218" s="198">
        <v>0</v>
      </c>
      <c r="CV2218" s="198">
        <v>2.2822142E-4</v>
      </c>
    </row>
    <row r="2219" spans="1:100" ht="14.4">
      <c r="A2219" t="s">
        <v>1035</v>
      </c>
      <c r="B2219" s="85" t="s">
        <v>947</v>
      </c>
      <c r="C2219" s="113" t="str">
        <f t="shared" si="890"/>
        <v>F.104.01.109</v>
      </c>
      <c r="D2219" s="9" t="s">
        <v>1968</v>
      </c>
      <c r="E2219" s="112" t="s">
        <v>362</v>
      </c>
      <c r="F2219" s="115" t="str">
        <f t="shared" si="891"/>
        <v>Nafion  waste incineration with electricity</v>
      </c>
      <c r="G2219" s="143">
        <f t="shared" si="875"/>
        <v>0.34512873999999999</v>
      </c>
      <c r="I2219" s="118">
        <f t="shared" si="876"/>
        <v>5.1790702624873002E-2</v>
      </c>
      <c r="K2219" s="161">
        <f t="shared" si="877"/>
        <v>1.9785560900000003E-3</v>
      </c>
      <c r="L2219" s="161">
        <f t="shared" si="878"/>
        <v>-1.951405117917E-3</v>
      </c>
      <c r="M2219" s="162">
        <f t="shared" si="879"/>
        <v>-5.75934721E-6</v>
      </c>
      <c r="N2219" s="161">
        <v>5.1769310999999998E-2</v>
      </c>
      <c r="O2219" s="132">
        <v>-4.3648984E-3</v>
      </c>
      <c r="P2219" s="132">
        <v>2.4482576999999999E-3</v>
      </c>
      <c r="Q2219" s="132">
        <v>2.0432073000000001E-3</v>
      </c>
      <c r="R2219" s="164">
        <v>-5.9345470000000001E-5</v>
      </c>
      <c r="S2219" s="164">
        <v>-1.1451200999999999E-6</v>
      </c>
      <c r="T2219" s="164">
        <v>-4.1606199000000002E-6</v>
      </c>
      <c r="U2219" s="164">
        <v>-3.4737711000000001E-5</v>
      </c>
      <c r="V2219" s="164">
        <v>-9.4833471000000001E-7</v>
      </c>
      <c r="W2219" s="132">
        <v>0</v>
      </c>
      <c r="X2219" s="164">
        <v>-4.8110125000000002E-6</v>
      </c>
      <c r="Y2219" s="164">
        <v>-2.6706916999999999E-8</v>
      </c>
      <c r="Z2219" s="132">
        <v>0</v>
      </c>
      <c r="AA2219" s="132">
        <v>0</v>
      </c>
      <c r="AC2219" s="118">
        <f t="shared" si="882"/>
        <v>5.1769310999999998E-2</v>
      </c>
      <c r="AD2219" s="118">
        <f t="shared" si="883"/>
        <v>2.7177679000000032E-5</v>
      </c>
      <c r="AE2219" s="118">
        <f t="shared" si="884"/>
        <v>-1.951378411E-3</v>
      </c>
      <c r="AF2219" s="118">
        <f t="shared" si="885"/>
        <v>-1.951405117917E-3</v>
      </c>
      <c r="AG2219" s="118">
        <f t="shared" si="886"/>
        <v>-5.75934721E-6</v>
      </c>
      <c r="AI2219" s="69">
        <v>-5.0811425000000003</v>
      </c>
      <c r="AJ2219" s="69">
        <v>-5.0802383000000004</v>
      </c>
      <c r="AK2219" s="69">
        <v>-5.9764129999999999E-4</v>
      </c>
      <c r="AL2219" s="69">
        <v>0</v>
      </c>
      <c r="AM2219" s="69">
        <v>0</v>
      </c>
      <c r="AN2219" s="69">
        <v>-1.4353464999999999E-4</v>
      </c>
      <c r="AO2219" s="69">
        <v>-1.6307916000000001E-4</v>
      </c>
      <c r="AQ2219" s="116">
        <v>4.3948718999999997E-3</v>
      </c>
      <c r="AR2219" s="116">
        <v>4.4269785000000004E-3</v>
      </c>
      <c r="AS2219" s="116">
        <v>2.5611047E-4</v>
      </c>
      <c r="AT2219" s="116">
        <v>-2.8821711E-4</v>
      </c>
      <c r="AU2219" s="150">
        <f t="shared" si="887"/>
        <v>2.6540638708440002E-7</v>
      </c>
      <c r="AV2219" s="150">
        <f t="shared" si="888"/>
        <v>9.4715411338320209E-10</v>
      </c>
      <c r="AW2219" s="163">
        <f t="shared" si="889"/>
        <v>-4.0366542563675001E-2</v>
      </c>
      <c r="AX2219" s="196">
        <v>3.2017476999999998E-7</v>
      </c>
      <c r="AY2219" s="196">
        <v>9.6604046999999993E-10</v>
      </c>
      <c r="AZ2219" s="196">
        <v>2.6393778E-14</v>
      </c>
      <c r="BA2219" s="108">
        <v>0</v>
      </c>
      <c r="BB2219" s="108">
        <v>0</v>
      </c>
      <c r="BC2219" s="196">
        <v>3.2551962999999998E-10</v>
      </c>
      <c r="BD2219" s="196">
        <v>-5.5087673999999999E-8</v>
      </c>
      <c r="BE2219" s="196">
        <v>4.5736439000000001E-11</v>
      </c>
      <c r="BF2219" s="196">
        <v>-6.4646677999999999E-11</v>
      </c>
      <c r="BG2219" s="108">
        <v>0</v>
      </c>
      <c r="BH2219" s="108">
        <v>0</v>
      </c>
      <c r="BI2219" s="196">
        <v>-2.2616189000000001E-15</v>
      </c>
      <c r="BJ2219" s="196">
        <v>-2.0858927000000001E-16</v>
      </c>
      <c r="BK2219" s="196">
        <v>-4.1186627999999998E-17</v>
      </c>
      <c r="BL2219" s="196">
        <v>-2.4924939999999998E-13</v>
      </c>
      <c r="BM2219" s="196">
        <v>-5.9792962E-12</v>
      </c>
      <c r="BN2219" s="108">
        <v>0</v>
      </c>
      <c r="BO2219" s="196">
        <v>-7.9563674999999996E-8</v>
      </c>
      <c r="BP2219" s="108">
        <v>-4.0366462999999998E-2</v>
      </c>
      <c r="BQ2219" s="108">
        <v>0</v>
      </c>
      <c r="BR2219" s="108">
        <v>0</v>
      </c>
      <c r="BS2219" s="108">
        <v>0</v>
      </c>
      <c r="BU2219" s="172">
        <v>3.8034522999999999E-6</v>
      </c>
      <c r="BV2219" s="172">
        <v>-3.3696462999999998E-7</v>
      </c>
      <c r="BW2219" s="172">
        <v>9.6231049999999997E-6</v>
      </c>
      <c r="BX2219" s="172">
        <v>-4.1540244999999999E-9</v>
      </c>
      <c r="BY2219" s="172">
        <v>-4.9012139999999999E-7</v>
      </c>
      <c r="BZ2219" s="172">
        <v>2.1380119E-7</v>
      </c>
      <c r="CA2219" s="69">
        <v>0</v>
      </c>
      <c r="CB2219" s="172">
        <v>3.2450418999999998E-7</v>
      </c>
      <c r="CC2219" s="172">
        <v>-1.7667888999999999E-9</v>
      </c>
      <c r="CD2219" s="172">
        <v>-4.2027255999999999E-9</v>
      </c>
      <c r="CE2219" s="69">
        <v>0</v>
      </c>
      <c r="CF2219" s="69">
        <v>0</v>
      </c>
      <c r="CG2219" s="69">
        <v>0</v>
      </c>
      <c r="CH2219" s="172">
        <v>3.4924636000000001E-7</v>
      </c>
      <c r="CI2219" s="172">
        <v>-5.8699950000000002E-6</v>
      </c>
      <c r="CJ2219" s="172">
        <v>-1.3351901E-17</v>
      </c>
      <c r="CK2219" s="69">
        <v>0</v>
      </c>
      <c r="CM2219" s="198">
        <v>0</v>
      </c>
      <c r="CN2219" s="198">
        <v>0.34521621000000002</v>
      </c>
      <c r="CO2219" s="198">
        <v>6.1132004999999998E-3</v>
      </c>
      <c r="CP2219" s="198">
        <v>-1.8151079999999999E-4</v>
      </c>
      <c r="CQ2219" s="197">
        <v>-1.055865E-12</v>
      </c>
      <c r="CR2219" s="197">
        <v>-1.2787504000000001E-10</v>
      </c>
      <c r="CS2219" s="197">
        <v>-2.5476011000000001E-5</v>
      </c>
      <c r="CT2219" s="198">
        <v>-1.7474502E-4</v>
      </c>
      <c r="CU2219" s="198">
        <v>0</v>
      </c>
      <c r="CV2219" s="197">
        <v>7.5188261999999996E-5</v>
      </c>
    </row>
    <row r="2220" spans="1:100" ht="14.4">
      <c r="A2220" t="s">
        <v>1036</v>
      </c>
      <c r="B2220" s="85" t="s">
        <v>947</v>
      </c>
      <c r="C2220" s="113" t="str">
        <f t="shared" si="890"/>
        <v>F.104.01.110</v>
      </c>
      <c r="D2220" s="9" t="s">
        <v>1968</v>
      </c>
      <c r="E2220" s="112" t="s">
        <v>362</v>
      </c>
      <c r="F2220" s="115" t="str">
        <f t="shared" si="891"/>
        <v>Paperfoam  waste incineration with electricity</v>
      </c>
      <c r="G2220" s="143">
        <f t="shared" si="875"/>
        <v>-0.84729119999999991</v>
      </c>
      <c r="I2220" s="118">
        <f t="shared" si="876"/>
        <v>-0.12772660372287897</v>
      </c>
      <c r="K2220" s="161">
        <f t="shared" si="877"/>
        <v>4.0452093430000001E-3</v>
      </c>
      <c r="L2220" s="161">
        <f t="shared" si="878"/>
        <v>-4.6654539060789991E-3</v>
      </c>
      <c r="M2220" s="162">
        <f t="shared" si="879"/>
        <v>-1.26791598E-5</v>
      </c>
      <c r="N2220" s="161">
        <v>-0.12709367999999999</v>
      </c>
      <c r="O2220" s="132">
        <v>-9.6092912999999995E-3</v>
      </c>
      <c r="P2220" s="132">
        <v>5.020371E-3</v>
      </c>
      <c r="Q2220" s="132">
        <v>4.1875384999999999E-3</v>
      </c>
      <c r="R2220" s="132">
        <v>-1.3064861E-4</v>
      </c>
      <c r="S2220" s="164">
        <v>-2.5209732999999998E-6</v>
      </c>
      <c r="T2220" s="164">
        <v>-9.1595737000000002E-6</v>
      </c>
      <c r="U2220" s="164">
        <v>-7.6474810999999998E-5</v>
      </c>
      <c r="V2220" s="164">
        <v>-2.0877517999999998E-6</v>
      </c>
      <c r="W2220" s="132">
        <v>0</v>
      </c>
      <c r="X2220" s="164">
        <v>-1.0591408E-5</v>
      </c>
      <c r="Y2220" s="164">
        <v>-5.8795079E-8</v>
      </c>
      <c r="Z2220" s="132">
        <v>0</v>
      </c>
      <c r="AA2220" s="132">
        <v>0</v>
      </c>
      <c r="AC2220" s="118">
        <f t="shared" si="882"/>
        <v>-0.12709367999999999</v>
      </c>
      <c r="AD2220" s="118">
        <f t="shared" si="883"/>
        <v>-6.2018576799999952E-4</v>
      </c>
      <c r="AE2220" s="118">
        <f t="shared" si="884"/>
        <v>-4.6653951109999993E-3</v>
      </c>
      <c r="AF2220" s="118">
        <f t="shared" si="885"/>
        <v>-4.6654539060789991E-3</v>
      </c>
      <c r="AG2220" s="118">
        <f t="shared" si="886"/>
        <v>-1.26791598E-5</v>
      </c>
      <c r="AI2220" s="69">
        <v>-11.186097</v>
      </c>
      <c r="AJ2220" s="69">
        <v>-11.184106999999999</v>
      </c>
      <c r="AK2220" s="69">
        <v>-1.3157029000000001E-3</v>
      </c>
      <c r="AL2220" s="69">
        <v>0</v>
      </c>
      <c r="AM2220" s="69">
        <v>0</v>
      </c>
      <c r="AN2220" s="69">
        <v>-3.1599045999999999E-4</v>
      </c>
      <c r="AO2220" s="69">
        <v>-3.5901755999999998E-4</v>
      </c>
      <c r="AQ2220" s="116">
        <v>-1.6479879999999999E-2</v>
      </c>
      <c r="AR2220" s="116">
        <v>-1.5189588E-2</v>
      </c>
      <c r="AS2220" s="116">
        <v>-6.5578467E-4</v>
      </c>
      <c r="AT2220" s="116">
        <v>-6.3450781999999995E-4</v>
      </c>
      <c r="AU2220" s="150">
        <f t="shared" si="887"/>
        <v>-9.1064675217667994E-7</v>
      </c>
      <c r="AV2220" s="150">
        <f t="shared" si="888"/>
        <v>-2.4252392244618838E-9</v>
      </c>
      <c r="AW2220" s="163">
        <f t="shared" si="889"/>
        <v>-8.8866642158840006E-2</v>
      </c>
      <c r="AX2220" s="196">
        <v>-7.8651673999999996E-7</v>
      </c>
      <c r="AY2220" s="196">
        <v>-2.3731199000000001E-9</v>
      </c>
      <c r="AZ2220" s="196">
        <v>-6.4836644999999996E-14</v>
      </c>
      <c r="BA2220" s="108">
        <v>0</v>
      </c>
      <c r="BB2220" s="108">
        <v>0</v>
      </c>
      <c r="BC2220" s="196">
        <v>6.7044991999999995E-10</v>
      </c>
      <c r="BD2220" s="196">
        <v>-1.2478675000000001E-7</v>
      </c>
      <c r="BE2220" s="196">
        <v>9.4142160999999998E-11</v>
      </c>
      <c r="BF2220" s="196">
        <v>-1.4619111999999999E-10</v>
      </c>
      <c r="BG2220" s="108">
        <v>0</v>
      </c>
      <c r="BH2220" s="108">
        <v>0</v>
      </c>
      <c r="BI2220" s="196">
        <v>-4.9789371000000001E-15</v>
      </c>
      <c r="BJ2220" s="196">
        <v>-4.5920773000000004E-16</v>
      </c>
      <c r="BK2220" s="196">
        <v>-9.0672053999999995E-17</v>
      </c>
      <c r="BL2220" s="196">
        <v>-5.4872068000000004E-13</v>
      </c>
      <c r="BM2220" s="196">
        <v>-1.3163376E-11</v>
      </c>
      <c r="BN2220" s="108">
        <v>0</v>
      </c>
      <c r="BO2220" s="196">
        <v>-1.7515883999999999E-7</v>
      </c>
      <c r="BP2220" s="108">
        <v>-8.8866467000000005E-2</v>
      </c>
      <c r="BQ2220" s="108">
        <v>0</v>
      </c>
      <c r="BR2220" s="108">
        <v>0</v>
      </c>
      <c r="BS2220" s="108">
        <v>0</v>
      </c>
      <c r="BU2220" s="172">
        <v>-3.6625402999999998E-5</v>
      </c>
      <c r="BV2220" s="172">
        <v>-7.8372286000000003E-7</v>
      </c>
      <c r="BW2220" s="172">
        <v>-2.3624727000000002E-5</v>
      </c>
      <c r="BX2220" s="172">
        <v>-9.1450539000000008E-9</v>
      </c>
      <c r="BY2220" s="172">
        <v>-1.0912179E-6</v>
      </c>
      <c r="BZ2220" s="172">
        <v>4.4078623E-7</v>
      </c>
      <c r="CA2220" s="69">
        <v>0</v>
      </c>
      <c r="CB2220" s="172">
        <v>6.6901863E-7</v>
      </c>
      <c r="CC2220" s="172">
        <v>-3.8895724999999998E-9</v>
      </c>
      <c r="CD2220" s="172">
        <v>-9.2522689000000004E-9</v>
      </c>
      <c r="CE2220" s="69">
        <v>0</v>
      </c>
      <c r="CF2220" s="69">
        <v>0</v>
      </c>
      <c r="CG2220" s="69">
        <v>0</v>
      </c>
      <c r="CH2220" s="172">
        <v>7.0949666E-7</v>
      </c>
      <c r="CI2220" s="172">
        <v>-1.2922749999999999E-5</v>
      </c>
      <c r="CJ2220" s="172">
        <v>-2.9394111000000002E-17</v>
      </c>
      <c r="CK2220" s="69">
        <v>0</v>
      </c>
      <c r="CM2220" s="198">
        <v>0</v>
      </c>
      <c r="CN2220" s="198">
        <v>-0.84709864000000001</v>
      </c>
      <c r="CO2220" s="198">
        <v>1.2603329E-2</v>
      </c>
      <c r="CP2220" s="198">
        <v>-4.3511706999999999E-4</v>
      </c>
      <c r="CQ2220" s="197">
        <v>-2.324479E-12</v>
      </c>
      <c r="CR2220" s="197">
        <v>-2.8151594999999998E-10</v>
      </c>
      <c r="CS2220" s="197">
        <v>-5.6451749000000001E-5</v>
      </c>
      <c r="CT2220" s="198">
        <v>-3.8469985999999999E-4</v>
      </c>
      <c r="CU2220" s="198">
        <v>0</v>
      </c>
      <c r="CV2220" s="198">
        <v>1.5501294000000001E-4</v>
      </c>
    </row>
    <row r="2221" spans="1:100" ht="14.4">
      <c r="A2221" t="s">
        <v>1037</v>
      </c>
      <c r="B2221" s="85" t="s">
        <v>947</v>
      </c>
      <c r="C2221" s="113" t="str">
        <f t="shared" si="890"/>
        <v>F.104.01.111</v>
      </c>
      <c r="D2221" s="9" t="s">
        <v>1968</v>
      </c>
      <c r="E2221" s="112" t="s">
        <v>362</v>
      </c>
      <c r="F2221" s="115" t="str">
        <f t="shared" si="891"/>
        <v>PEEK (Polyetheretherketone)  waste incineration with electricity</v>
      </c>
      <c r="G2221" s="143">
        <f t="shared" si="875"/>
        <v>1.2006254000000001</v>
      </c>
      <c r="I2221" s="118">
        <f t="shared" si="876"/>
        <v>0.17735852236267</v>
      </c>
      <c r="K2221" s="161">
        <f t="shared" si="877"/>
        <v>6.9834428100000005E-3</v>
      </c>
      <c r="L2221" s="161">
        <f t="shared" si="878"/>
        <v>-9.6946472074299992E-3</v>
      </c>
      <c r="M2221" s="162">
        <f t="shared" si="879"/>
        <v>-2.4083239900000001E-5</v>
      </c>
      <c r="N2221" s="161">
        <v>0.18009380999999999</v>
      </c>
      <c r="O2221" s="132">
        <v>-1.8252225E-2</v>
      </c>
      <c r="P2221" s="132">
        <v>8.7029484000000004E-3</v>
      </c>
      <c r="Q2221" s="132">
        <v>7.2537877999999997E-3</v>
      </c>
      <c r="R2221" s="132">
        <v>-2.4815854999999998E-4</v>
      </c>
      <c r="S2221" s="164">
        <v>-4.7884249999999998E-6</v>
      </c>
      <c r="T2221" s="164">
        <v>-1.7398014999999999E-5</v>
      </c>
      <c r="U2221" s="132">
        <v>-1.4525892999999999E-4</v>
      </c>
      <c r="V2221" s="164">
        <v>-3.9655489000000003E-6</v>
      </c>
      <c r="W2221" s="132">
        <v>0</v>
      </c>
      <c r="X2221" s="164">
        <v>-2.0117691000000001E-5</v>
      </c>
      <c r="Y2221" s="164">
        <v>-1.1167743E-7</v>
      </c>
      <c r="Z2221" s="132">
        <v>0</v>
      </c>
      <c r="AA2221" s="132">
        <v>0</v>
      </c>
      <c r="AC2221" s="118">
        <f t="shared" si="882"/>
        <v>0.18009380999999999</v>
      </c>
      <c r="AD2221" s="118">
        <f t="shared" si="883"/>
        <v>-2.7110927200000002E-3</v>
      </c>
      <c r="AE2221" s="118">
        <f t="shared" si="884"/>
        <v>-9.6945355299999994E-3</v>
      </c>
      <c r="AF2221" s="118">
        <f t="shared" si="885"/>
        <v>-9.6946472074300009E-3</v>
      </c>
      <c r="AG2221" s="118">
        <f t="shared" si="886"/>
        <v>-2.4083239900000001E-5</v>
      </c>
      <c r="AI2221" s="69">
        <v>-21.247264999999999</v>
      </c>
      <c r="AJ2221" s="69">
        <v>-21.243483999999999</v>
      </c>
      <c r="AK2221" s="69">
        <v>-2.4990921000000001E-3</v>
      </c>
      <c r="AL2221" s="69">
        <v>0</v>
      </c>
      <c r="AM2221" s="69">
        <v>0</v>
      </c>
      <c r="AN2221" s="69">
        <v>-6.0020334000000005E-4</v>
      </c>
      <c r="AO2221" s="69">
        <v>-6.8193053000000002E-4</v>
      </c>
      <c r="AQ2221" s="116">
        <v>1.4181064E-2</v>
      </c>
      <c r="AR2221" s="116">
        <v>1.4510676E-2</v>
      </c>
      <c r="AS2221" s="116">
        <v>8.7559387000000002E-4</v>
      </c>
      <c r="AT2221" s="116">
        <v>-1.2052064E-3</v>
      </c>
      <c r="AU2221" s="150">
        <f t="shared" si="887"/>
        <v>8.6994466066370001E-7</v>
      </c>
      <c r="AV2221" s="150">
        <f t="shared" si="888"/>
        <v>3.2381429803775701E-9</v>
      </c>
      <c r="AW2221" s="163">
        <f t="shared" si="889"/>
        <v>-0.16879641270283</v>
      </c>
      <c r="AX2221" s="196">
        <v>1.1137426E-6</v>
      </c>
      <c r="AY2221" s="196">
        <v>3.3604130000000001E-9</v>
      </c>
      <c r="AZ2221" s="196">
        <v>9.1812005999999994E-14</v>
      </c>
      <c r="BA2221" s="108">
        <v>0</v>
      </c>
      <c r="BB2221" s="108">
        <v>0</v>
      </c>
      <c r="BC2221" s="196">
        <v>1.1693659E-9</v>
      </c>
      <c r="BD2221" s="196">
        <v>-2.4494125999999999E-7</v>
      </c>
      <c r="BE2221" s="196">
        <v>1.6405844E-10</v>
      </c>
      <c r="BF2221" s="196">
        <v>-2.8640977000000001E-10</v>
      </c>
      <c r="BG2221" s="108">
        <v>0</v>
      </c>
      <c r="BH2221" s="108">
        <v>0</v>
      </c>
      <c r="BI2221" s="196">
        <v>-9.4571675000000003E-15</v>
      </c>
      <c r="BJ2221" s="196">
        <v>-8.7223525000000002E-16</v>
      </c>
      <c r="BK2221" s="196">
        <v>-1.7222568E-16</v>
      </c>
      <c r="BL2221" s="196">
        <v>-1.0422593E-12</v>
      </c>
      <c r="BM2221" s="196">
        <v>-2.5002977E-11</v>
      </c>
      <c r="BN2221" s="108">
        <v>0</v>
      </c>
      <c r="BO2221" s="196">
        <v>-3.3270283E-7</v>
      </c>
      <c r="BP2221" s="108">
        <v>-0.16879607999999999</v>
      </c>
      <c r="BQ2221" s="108">
        <v>0</v>
      </c>
      <c r="BR2221" s="108">
        <v>0</v>
      </c>
      <c r="BS2221" s="108">
        <v>0</v>
      </c>
      <c r="BU2221" s="172">
        <v>8.3571385000000003E-6</v>
      </c>
      <c r="BV2221" s="172">
        <v>-1.5830886000000001E-6</v>
      </c>
      <c r="BW2221" s="172">
        <v>3.3476621999999997E-5</v>
      </c>
      <c r="BX2221" s="172">
        <v>-1.7370435999999999E-8</v>
      </c>
      <c r="BY2221" s="172">
        <v>-2.1002458999999999E-6</v>
      </c>
      <c r="BZ2221" s="172">
        <v>7.6984580999999997E-7</v>
      </c>
      <c r="CA2221" s="69">
        <v>0</v>
      </c>
      <c r="CB2221" s="172">
        <v>1.1684603000000001E-6</v>
      </c>
      <c r="CC2221" s="172">
        <v>-7.3879902999999999E-9</v>
      </c>
      <c r="CD2221" s="172">
        <v>-1.7574083999999999E-8</v>
      </c>
      <c r="CE2221" s="69">
        <v>0</v>
      </c>
      <c r="CF2221" s="69">
        <v>0</v>
      </c>
      <c r="CG2221" s="69">
        <v>0</v>
      </c>
      <c r="CH2221" s="172">
        <v>1.2138016E-6</v>
      </c>
      <c r="CI2221" s="172">
        <v>-2.4545924000000001E-5</v>
      </c>
      <c r="CJ2221" s="172">
        <v>-5.5832204000000002E-17</v>
      </c>
      <c r="CK2221" s="69">
        <v>0</v>
      </c>
      <c r="CM2221" s="198">
        <v>0</v>
      </c>
      <c r="CN2221" s="198">
        <v>1.2009912</v>
      </c>
      <c r="CO2221" s="198">
        <v>2.2011988999999999E-2</v>
      </c>
      <c r="CP2221" s="198">
        <v>-9.0656134999999997E-4</v>
      </c>
      <c r="CQ2221" s="197">
        <v>-4.4151967999999998E-12</v>
      </c>
      <c r="CR2221" s="197">
        <v>-5.3472126999999996E-10</v>
      </c>
      <c r="CS2221" s="198">
        <v>-1.080527E-4</v>
      </c>
      <c r="CT2221" s="198">
        <v>-7.3071238000000001E-4</v>
      </c>
      <c r="CU2221" s="198">
        <v>0</v>
      </c>
      <c r="CV2221" s="198">
        <v>2.7073454999999998E-4</v>
      </c>
    </row>
    <row r="2222" spans="1:100" ht="14.4">
      <c r="A2222" t="s">
        <v>3312</v>
      </c>
      <c r="B2222" s="85" t="s">
        <v>947</v>
      </c>
      <c r="C2222" s="113" t="str">
        <f t="shared" si="890"/>
        <v>F.104.01.112</v>
      </c>
      <c r="D2222" s="9" t="s">
        <v>1968</v>
      </c>
      <c r="E2222" s="112" t="s">
        <v>362</v>
      </c>
      <c r="F2222" s="115" t="str">
        <f t="shared" si="891"/>
        <v>PEI (Polyether Imide) and Aramid waste incineration with electricity</v>
      </c>
      <c r="G2222" s="143">
        <f t="shared" si="875"/>
        <v>1.4050862666666668</v>
      </c>
      <c r="I2222" s="118">
        <f t="shared" si="876"/>
        <v>0.18499481766113002</v>
      </c>
      <c r="K2222" s="161">
        <f t="shared" si="877"/>
        <v>-4.1724365834999999E-3</v>
      </c>
      <c r="L2222" s="161">
        <f t="shared" si="878"/>
        <v>-2.1573464990869998E-2</v>
      </c>
      <c r="M2222" s="162">
        <f t="shared" si="879"/>
        <v>-2.2220764500000002E-5</v>
      </c>
      <c r="N2222" s="161">
        <v>0.21076294000000001</v>
      </c>
      <c r="O2222" s="132">
        <v>-1.6840689999999998E-2</v>
      </c>
      <c r="P2222" s="132">
        <v>-4.5986465999999998E-3</v>
      </c>
      <c r="Q2222" s="132">
        <v>-3.9229987000000003E-3</v>
      </c>
      <c r="R2222" s="132">
        <v>-2.2896723000000001E-4</v>
      </c>
      <c r="S2222" s="164">
        <v>-4.4181125000000001E-6</v>
      </c>
      <c r="T2222" s="164">
        <v>-1.6052541000000001E-5</v>
      </c>
      <c r="U2222" s="132">
        <v>-1.3402535E-4</v>
      </c>
      <c r="V2222" s="164">
        <v>-3.6588734999999998E-6</v>
      </c>
      <c r="W2222" s="132">
        <v>0</v>
      </c>
      <c r="X2222" s="164">
        <v>-1.8561891000000001E-5</v>
      </c>
      <c r="Y2222" s="164">
        <v>-1.0304086999999999E-7</v>
      </c>
      <c r="Z2222" s="132">
        <v>0</v>
      </c>
      <c r="AA2222" s="132">
        <v>0</v>
      </c>
      <c r="AC2222" s="118">
        <f t="shared" si="882"/>
        <v>0.21076294000000001</v>
      </c>
      <c r="AD2222" s="118">
        <f t="shared" si="883"/>
        <v>-2.5745798533500001E-2</v>
      </c>
      <c r="AE2222" s="118">
        <f t="shared" si="884"/>
        <v>-2.1573361949999998E-2</v>
      </c>
      <c r="AF2222" s="118">
        <f t="shared" si="885"/>
        <v>-2.1573464990869998E-2</v>
      </c>
      <c r="AG2222" s="118">
        <f t="shared" si="886"/>
        <v>-2.2220764500000002E-5</v>
      </c>
      <c r="AI2222" s="69">
        <v>-19.604109999999999</v>
      </c>
      <c r="AJ2222" s="69">
        <v>-19.600621</v>
      </c>
      <c r="AK2222" s="69">
        <v>-2.3058250000000001E-3</v>
      </c>
      <c r="AL2222" s="69">
        <v>0</v>
      </c>
      <c r="AM2222" s="69">
        <v>0</v>
      </c>
      <c r="AN2222" s="69">
        <v>-5.5378667000000005E-4</v>
      </c>
      <c r="AO2222" s="69">
        <v>-6.2919349E-4</v>
      </c>
      <c r="AQ2222" s="116">
        <v>1.5786761999999999E-2</v>
      </c>
      <c r="AR2222" s="116">
        <v>1.5962071000000001E-2</v>
      </c>
      <c r="AS2222" s="116">
        <v>9.3669260000000002E-4</v>
      </c>
      <c r="AT2222" s="116">
        <v>-1.1120018000000001E-3</v>
      </c>
      <c r="AU2222" s="150">
        <f t="shared" si="887"/>
        <v>9.5695871662975022E-7</v>
      </c>
      <c r="AV2222" s="150">
        <f t="shared" si="888"/>
        <v>3.4640998685441796E-9</v>
      </c>
      <c r="AW2222" s="163">
        <f t="shared" si="889"/>
        <v>-0.15574255697327999</v>
      </c>
      <c r="AX2222" s="196">
        <v>1.3035161000000001E-6</v>
      </c>
      <c r="AY2222" s="196">
        <v>3.9330069000000001E-9</v>
      </c>
      <c r="AZ2222" s="196">
        <v>1.0745603E-13</v>
      </c>
      <c r="BA2222" s="108">
        <v>0</v>
      </c>
      <c r="BB2222" s="108">
        <v>0</v>
      </c>
      <c r="BC2222" s="196">
        <v>-4.9956233999999996E-10</v>
      </c>
      <c r="BD2222" s="196">
        <v>-3.4603379000000002E-7</v>
      </c>
      <c r="BE2222" s="196">
        <v>-7.2393737999999994E-11</v>
      </c>
      <c r="BF2222" s="196">
        <v>-3.9661106000000001E-10</v>
      </c>
      <c r="BG2222" s="108">
        <v>0</v>
      </c>
      <c r="BH2222" s="108">
        <v>0</v>
      </c>
      <c r="BI2222" s="196">
        <v>-8.7257982000000002E-15</v>
      </c>
      <c r="BJ2222" s="196">
        <v>-8.0478099999999995E-16</v>
      </c>
      <c r="BK2222" s="196">
        <v>-1.5890661999999999E-16</v>
      </c>
      <c r="BL2222" s="196">
        <v>-9.6165625000000002E-13</v>
      </c>
      <c r="BM2222" s="196">
        <v>-2.3069374000000001E-11</v>
      </c>
      <c r="BN2222" s="108">
        <v>0</v>
      </c>
      <c r="BO2222" s="196">
        <v>-3.0697327999999999E-7</v>
      </c>
      <c r="BP2222" s="108">
        <v>-0.15574225</v>
      </c>
      <c r="BQ2222" s="108">
        <v>0</v>
      </c>
      <c r="BR2222" s="108">
        <v>0</v>
      </c>
      <c r="BS2222" s="108">
        <v>0</v>
      </c>
      <c r="BU2222" s="172">
        <v>9.5486649999999998E-6</v>
      </c>
      <c r="BV2222" s="172">
        <v>-2.8928106E-6</v>
      </c>
      <c r="BW2222" s="172">
        <v>3.9177532999999999E-5</v>
      </c>
      <c r="BX2222" s="172">
        <v>-1.6027094999999999E-8</v>
      </c>
      <c r="BY2222" s="172">
        <v>-2.3555051E-6</v>
      </c>
      <c r="BZ2222" s="172">
        <v>-3.1157871000000002E-7</v>
      </c>
      <c r="CA2222" s="69">
        <v>0</v>
      </c>
      <c r="CB2222" s="172">
        <v>-4.7290943000000001E-7</v>
      </c>
      <c r="CC2222" s="172">
        <v>-6.8166407000000004E-9</v>
      </c>
      <c r="CD2222" s="172">
        <v>-1.6214993000000001E-8</v>
      </c>
      <c r="CE2222" s="69">
        <v>0</v>
      </c>
      <c r="CF2222" s="69">
        <v>0</v>
      </c>
      <c r="CG2222" s="69">
        <v>0</v>
      </c>
      <c r="CH2222" s="172">
        <v>-9.0933838000000001E-7</v>
      </c>
      <c r="CI2222" s="172">
        <v>-2.2647667E-5</v>
      </c>
      <c r="CJ2222" s="172">
        <v>-5.1514425000000002E-17</v>
      </c>
      <c r="CK2222" s="69">
        <v>0</v>
      </c>
      <c r="CM2222" s="198">
        <v>0</v>
      </c>
      <c r="CN2222" s="198">
        <v>1.4054237000000001</v>
      </c>
      <c r="CO2222" s="198">
        <v>-8.9103385999999996E-3</v>
      </c>
      <c r="CP2222" s="198">
        <v>-2.0506796999999999E-3</v>
      </c>
      <c r="CQ2222" s="197">
        <v>-4.0737478999999997E-12</v>
      </c>
      <c r="CR2222" s="197">
        <v>-4.9336863999999996E-10</v>
      </c>
      <c r="CS2222" s="198">
        <v>-1.1222419E-4</v>
      </c>
      <c r="CT2222" s="198">
        <v>-6.742028E-4</v>
      </c>
      <c r="CU2222" s="198">
        <v>0</v>
      </c>
      <c r="CV2222" s="198">
        <v>-1.0957404999999999E-4</v>
      </c>
    </row>
    <row r="2223" spans="1:100" ht="14.4">
      <c r="A2223" t="s">
        <v>1038</v>
      </c>
      <c r="B2223" s="85" t="s">
        <v>947</v>
      </c>
      <c r="C2223" s="113" t="str">
        <f t="shared" si="890"/>
        <v>F.104.01.113</v>
      </c>
      <c r="D2223" s="9" t="s">
        <v>1968</v>
      </c>
      <c r="E2223" s="112" t="s">
        <v>362</v>
      </c>
      <c r="F2223" s="115" t="str">
        <f t="shared" si="891"/>
        <v>Phthalic anhydride waste incineration with electricity</v>
      </c>
      <c r="G2223" s="143">
        <f t="shared" si="875"/>
        <v>1.2531505333333335</v>
      </c>
      <c r="I2223" s="118">
        <f t="shared" si="876"/>
        <v>0.18610649562186701</v>
      </c>
      <c r="K2223" s="161">
        <f t="shared" si="877"/>
        <v>4.9120828619000001E-3</v>
      </c>
      <c r="L2223" s="161">
        <f t="shared" si="878"/>
        <v>-6.7613046741329995E-3</v>
      </c>
      <c r="M2223" s="162">
        <f t="shared" si="879"/>
        <v>-1.6862565899999999E-5</v>
      </c>
      <c r="N2223" s="161">
        <v>0.18797258</v>
      </c>
      <c r="O2223" s="132">
        <v>-1.2779815E-2</v>
      </c>
      <c r="P2223" s="132">
        <v>6.1202957000000002E-3</v>
      </c>
      <c r="Q2223" s="132">
        <v>5.1013726000000001E-3</v>
      </c>
      <c r="R2223" s="132">
        <v>-1.7375527E-4</v>
      </c>
      <c r="S2223" s="164">
        <v>-3.3527521000000002E-6</v>
      </c>
      <c r="T2223" s="164">
        <v>-1.2181715999999999E-5</v>
      </c>
      <c r="U2223" s="132">
        <v>-1.0170718000000001E-4</v>
      </c>
      <c r="V2223" s="164">
        <v>-2.7765919000000001E-6</v>
      </c>
      <c r="W2223" s="132">
        <v>0</v>
      </c>
      <c r="X2223" s="164">
        <v>-1.4085973999999999E-5</v>
      </c>
      <c r="Y2223" s="164">
        <v>-7.8194132999999998E-8</v>
      </c>
      <c r="Z2223" s="132">
        <v>0</v>
      </c>
      <c r="AA2223" s="132">
        <v>0</v>
      </c>
      <c r="AC2223" s="118">
        <f t="shared" si="882"/>
        <v>0.18797258</v>
      </c>
      <c r="AD2223" s="118">
        <f t="shared" si="883"/>
        <v>-1.8491436180999997E-3</v>
      </c>
      <c r="AE2223" s="118">
        <f t="shared" si="884"/>
        <v>-6.7612264799999993E-3</v>
      </c>
      <c r="AF2223" s="118">
        <f t="shared" si="885"/>
        <v>-6.7613046741329995E-3</v>
      </c>
      <c r="AG2223" s="118">
        <f t="shared" si="886"/>
        <v>-1.6862565899999999E-5</v>
      </c>
      <c r="AI2223" s="69">
        <v>-14.876878</v>
      </c>
      <c r="AJ2223" s="69">
        <v>-14.874230000000001</v>
      </c>
      <c r="AK2223" s="69">
        <v>-1.7498105E-3</v>
      </c>
      <c r="AL2223" s="69">
        <v>0</v>
      </c>
      <c r="AM2223" s="69">
        <v>0</v>
      </c>
      <c r="AN2223" s="69">
        <v>-4.2024945999999999E-4</v>
      </c>
      <c r="AO2223" s="69">
        <v>-4.7747307000000001E-4</v>
      </c>
      <c r="AQ2223" s="116">
        <v>1.6631164E-2</v>
      </c>
      <c r="AR2223" s="116">
        <v>1.6549429000000001E-2</v>
      </c>
      <c r="AS2223" s="116">
        <v>9.2559480999999998E-4</v>
      </c>
      <c r="AT2223" s="116">
        <v>-8.4385955000000005E-4</v>
      </c>
      <c r="AU2223" s="150">
        <f t="shared" si="887"/>
        <v>9.921720431864901E-7</v>
      </c>
      <c r="AV2223" s="150">
        <f t="shared" si="888"/>
        <v>3.4230577479109496E-9</v>
      </c>
      <c r="AW2223" s="163">
        <f t="shared" si="889"/>
        <v>-0.11818761295135999</v>
      </c>
      <c r="AX2223" s="196">
        <v>1.1626172E-6</v>
      </c>
      <c r="AY2223" s="196">
        <v>3.5078846999999999E-9</v>
      </c>
      <c r="AZ2223" s="196">
        <v>9.5840925000000002E-14</v>
      </c>
      <c r="BA2223" s="108">
        <v>0</v>
      </c>
      <c r="BB2223" s="108">
        <v>0</v>
      </c>
      <c r="BC2223" s="196">
        <v>8.2209950000000003E-10</v>
      </c>
      <c r="BD2223" s="196">
        <v>-1.7124901999999999E-7</v>
      </c>
      <c r="BE2223" s="196">
        <v>1.1534291E-10</v>
      </c>
      <c r="BF2223" s="196">
        <v>-2.0025835000000001E-10</v>
      </c>
      <c r="BG2223" s="108">
        <v>0</v>
      </c>
      <c r="BH2223" s="108">
        <v>0</v>
      </c>
      <c r="BI2223" s="196">
        <v>-6.6217050000000002E-15</v>
      </c>
      <c r="BJ2223" s="196">
        <v>-6.1072034000000003E-16</v>
      </c>
      <c r="BK2223" s="196">
        <v>-1.2058870999999999E-16</v>
      </c>
      <c r="BL2223" s="196">
        <v>-7.2976750999999999E-13</v>
      </c>
      <c r="BM2223" s="196">
        <v>-1.7506545999999999E-11</v>
      </c>
      <c r="BN2223" s="108">
        <v>0</v>
      </c>
      <c r="BO2223" s="196">
        <v>-2.3295135999999999E-7</v>
      </c>
      <c r="BP2223" s="108">
        <v>-0.11818737999999999</v>
      </c>
      <c r="BQ2223" s="108">
        <v>0</v>
      </c>
      <c r="BR2223" s="108">
        <v>0</v>
      </c>
      <c r="BS2223" s="108">
        <v>0</v>
      </c>
      <c r="BU2223" s="172">
        <v>1.7366672000000001E-5</v>
      </c>
      <c r="BV2223" s="172">
        <v>-1.1054189999999999E-6</v>
      </c>
      <c r="BW2223" s="172">
        <v>3.4941163000000002E-5</v>
      </c>
      <c r="BX2223" s="172">
        <v>-1.2162405E-8</v>
      </c>
      <c r="BY2223" s="172">
        <v>-1.4696646E-6</v>
      </c>
      <c r="BZ2223" s="172">
        <v>5.4118827000000002E-7</v>
      </c>
      <c r="CA2223" s="69">
        <v>0</v>
      </c>
      <c r="CB2223" s="172">
        <v>8.2140733E-7</v>
      </c>
      <c r="CC2223" s="172">
        <v>-5.1729117000000002E-9</v>
      </c>
      <c r="CD2223" s="172">
        <v>-1.2304995E-8</v>
      </c>
      <c r="CE2223" s="69">
        <v>0</v>
      </c>
      <c r="CF2223" s="69">
        <v>0</v>
      </c>
      <c r="CG2223" s="69">
        <v>0</v>
      </c>
      <c r="CH2223" s="172">
        <v>8.5416472999999997E-7</v>
      </c>
      <c r="CI2223" s="172">
        <v>-1.7186527999999999E-5</v>
      </c>
      <c r="CJ2223" s="172">
        <v>-3.9092506999999999E-17</v>
      </c>
      <c r="CK2223" s="69">
        <v>0</v>
      </c>
      <c r="CM2223" s="198">
        <v>0</v>
      </c>
      <c r="CN2223" s="198">
        <v>1.2534067</v>
      </c>
      <c r="CO2223" s="198">
        <v>1.547405E-2</v>
      </c>
      <c r="CP2223" s="198">
        <v>-6.3218959000000004E-4</v>
      </c>
      <c r="CQ2223" s="197">
        <v>-3.0914256999999998E-12</v>
      </c>
      <c r="CR2223" s="197">
        <v>-3.7440032E-10</v>
      </c>
      <c r="CS2223" s="197">
        <v>-7.5629707999999994E-5</v>
      </c>
      <c r="CT2223" s="198">
        <v>-5.1162907000000004E-4</v>
      </c>
      <c r="CU2223" s="198">
        <v>0</v>
      </c>
      <c r="CV2223" s="198">
        <v>1.9032169999999999E-4</v>
      </c>
    </row>
    <row r="2224" spans="1:100" ht="14.4">
      <c r="A2224" t="s">
        <v>1039</v>
      </c>
      <c r="B2224" s="85" t="s">
        <v>947</v>
      </c>
      <c r="C2224" s="113" t="str">
        <f t="shared" si="890"/>
        <v>F.104.01.114</v>
      </c>
      <c r="D2224" s="9" t="s">
        <v>1968</v>
      </c>
      <c r="E2224" s="112" t="s">
        <v>362</v>
      </c>
      <c r="F2224" s="115" t="str">
        <f t="shared" si="891"/>
        <v>Polyether-polyols waste incineration with electricity</v>
      </c>
      <c r="G2224" s="143">
        <f t="shared" si="875"/>
        <v>1.1597784666666666</v>
      </c>
      <c r="I2224" s="118">
        <f t="shared" si="876"/>
        <v>0.17120808678926999</v>
      </c>
      <c r="K2224" s="161">
        <f t="shared" si="877"/>
        <v>7.3351710417999998E-3</v>
      </c>
      <c r="L2224" s="161">
        <f t="shared" si="878"/>
        <v>-1.0068710833629998E-2</v>
      </c>
      <c r="M2224" s="162">
        <f t="shared" si="879"/>
        <v>-2.5143418899999998E-5</v>
      </c>
      <c r="N2224" s="161">
        <v>0.17396676999999999</v>
      </c>
      <c r="O2224" s="132">
        <v>-1.9055712999999998E-2</v>
      </c>
      <c r="P2224" s="132">
        <v>9.1387722000000008E-3</v>
      </c>
      <c r="Q2224" s="132">
        <v>7.6174169999999996E-3</v>
      </c>
      <c r="R2224" s="132">
        <v>-2.5908284E-4</v>
      </c>
      <c r="S2224" s="164">
        <v>-4.9992182000000003E-6</v>
      </c>
      <c r="T2224" s="164">
        <v>-1.8163900000000001E-5</v>
      </c>
      <c r="U2224" s="132">
        <v>-1.5165344E-4</v>
      </c>
      <c r="V2224" s="164">
        <v>-4.1401178999999997E-6</v>
      </c>
      <c r="W2224" s="132">
        <v>0</v>
      </c>
      <c r="X2224" s="164">
        <v>-2.1003300999999999E-5</v>
      </c>
      <c r="Y2224" s="164">
        <v>-1.1659363E-7</v>
      </c>
      <c r="Z2224" s="132">
        <v>0</v>
      </c>
      <c r="AA2224" s="132">
        <v>0</v>
      </c>
      <c r="AC2224" s="118">
        <f t="shared" si="882"/>
        <v>0.17396676999999999</v>
      </c>
      <c r="AD2224" s="118">
        <f t="shared" si="883"/>
        <v>-2.7334231981999981E-3</v>
      </c>
      <c r="AE2224" s="118">
        <f t="shared" si="884"/>
        <v>-1.0068594239999997E-2</v>
      </c>
      <c r="AF2224" s="118">
        <f t="shared" si="885"/>
        <v>-1.0068710833629998E-2</v>
      </c>
      <c r="AG2224" s="118">
        <f t="shared" si="886"/>
        <v>-2.5143418899999998E-5</v>
      </c>
      <c r="AI2224" s="69">
        <v>-22.182600000000001</v>
      </c>
      <c r="AJ2224" s="69">
        <v>-22.178652</v>
      </c>
      <c r="AK2224" s="69">
        <v>-2.6091056999999998E-3</v>
      </c>
      <c r="AL2224" s="69">
        <v>0</v>
      </c>
      <c r="AM2224" s="69">
        <v>0</v>
      </c>
      <c r="AN2224" s="69">
        <v>-6.2662514999999995E-4</v>
      </c>
      <c r="AO2224" s="69">
        <v>-7.1195008000000005E-4</v>
      </c>
      <c r="AQ2224" s="116">
        <v>1.3292869000000001E-2</v>
      </c>
      <c r="AR2224" s="116">
        <v>1.3707534E-2</v>
      </c>
      <c r="AS2224" s="116">
        <v>8.4359644000000004E-4</v>
      </c>
      <c r="AT2224" s="116">
        <v>-1.2582613E-3</v>
      </c>
      <c r="AU2224" s="150">
        <f t="shared" si="887"/>
        <v>8.2179459941499988E-7</v>
      </c>
      <c r="AV2224" s="150">
        <f t="shared" si="888"/>
        <v>3.1198093317120301E-9</v>
      </c>
      <c r="AW2224" s="163">
        <f t="shared" si="889"/>
        <v>-0.17622706734888</v>
      </c>
      <c r="AX2224" s="196">
        <v>1.0758173E-6</v>
      </c>
      <c r="AY2224" s="196">
        <v>3.2459827E-9</v>
      </c>
      <c r="AZ2224" s="196">
        <v>8.8685636999999995E-14</v>
      </c>
      <c r="BA2224" s="108">
        <v>0</v>
      </c>
      <c r="BB2224" s="108">
        <v>0</v>
      </c>
      <c r="BC2224" s="196">
        <v>1.2274311999999999E-9</v>
      </c>
      <c r="BD2224" s="196">
        <v>-2.5522294E-7</v>
      </c>
      <c r="BE2224" s="196">
        <v>1.7221444999999999E-10</v>
      </c>
      <c r="BF2224" s="196">
        <v>-2.9846553999999999E-10</v>
      </c>
      <c r="BG2224" s="108">
        <v>0</v>
      </c>
      <c r="BH2224" s="108">
        <v>0</v>
      </c>
      <c r="BI2224" s="196">
        <v>-9.8734854000000003E-15</v>
      </c>
      <c r="BJ2224" s="196">
        <v>-9.1063227999999995E-16</v>
      </c>
      <c r="BK2224" s="196">
        <v>-1.7980729E-16</v>
      </c>
      <c r="BL2224" s="196">
        <v>-1.088141E-12</v>
      </c>
      <c r="BM2224" s="196">
        <v>-2.6103643999999999E-11</v>
      </c>
      <c r="BN2224" s="108">
        <v>0</v>
      </c>
      <c r="BO2224" s="196">
        <v>-3.4734888000000001E-7</v>
      </c>
      <c r="BP2224" s="108">
        <v>-0.17622672</v>
      </c>
      <c r="BQ2224" s="108">
        <v>0</v>
      </c>
      <c r="BR2224" s="108">
        <v>0</v>
      </c>
      <c r="BS2224" s="108">
        <v>0</v>
      </c>
      <c r="BU2224" s="172">
        <v>6.1393507000000003E-6</v>
      </c>
      <c r="BV2224" s="172">
        <v>-1.6468010000000001E-6</v>
      </c>
      <c r="BW2224" s="172">
        <v>3.2337701000000003E-5</v>
      </c>
      <c r="BX2224" s="172">
        <v>-1.8135107000000001E-8</v>
      </c>
      <c r="BY2224" s="172">
        <v>-2.1909584000000002E-6</v>
      </c>
      <c r="BZ2224" s="172">
        <v>8.0800056999999999E-7</v>
      </c>
      <c r="CA2224" s="69">
        <v>0</v>
      </c>
      <c r="CB2224" s="172">
        <v>1.2263710000000001E-6</v>
      </c>
      <c r="CC2224" s="172">
        <v>-7.7132201E-9</v>
      </c>
      <c r="CD2224" s="172">
        <v>-1.834772E-8</v>
      </c>
      <c r="CE2224" s="69">
        <v>0</v>
      </c>
      <c r="CF2224" s="69">
        <v>0</v>
      </c>
      <c r="CG2224" s="69">
        <v>0</v>
      </c>
      <c r="CH2224" s="172">
        <v>1.2757044E-6</v>
      </c>
      <c r="CI2224" s="172">
        <v>-2.5626471E-5</v>
      </c>
      <c r="CJ2224" s="172">
        <v>-5.8290015999999999E-17</v>
      </c>
      <c r="CK2224" s="69">
        <v>0</v>
      </c>
      <c r="CM2224" s="198">
        <v>0</v>
      </c>
      <c r="CN2224" s="198">
        <v>1.1601603</v>
      </c>
      <c r="CO2224" s="198">
        <v>2.3102943000000001E-2</v>
      </c>
      <c r="CP2224" s="198">
        <v>-9.4140163999999996E-4</v>
      </c>
      <c r="CQ2224" s="197">
        <v>-4.6095600000000004E-12</v>
      </c>
      <c r="CR2224" s="197">
        <v>-5.5826045000000003E-10</v>
      </c>
      <c r="CS2224" s="198">
        <v>-1.1275704999999999E-4</v>
      </c>
      <c r="CT2224" s="198">
        <v>-7.6287938000000005E-4</v>
      </c>
      <c r="CU2224" s="198">
        <v>0</v>
      </c>
      <c r="CV2224" s="198">
        <v>2.8415257999999999E-4</v>
      </c>
    </row>
    <row r="2225" spans="1:100" ht="14.4">
      <c r="A2225" t="s">
        <v>1040</v>
      </c>
      <c r="B2225" s="85" t="s">
        <v>947</v>
      </c>
      <c r="C2225" s="113" t="str">
        <f t="shared" si="890"/>
        <v>F.104.01.115</v>
      </c>
      <c r="D2225" s="9" t="s">
        <v>1968</v>
      </c>
      <c r="E2225" s="112" t="s">
        <v>362</v>
      </c>
      <c r="F2225" s="115" t="str">
        <f t="shared" si="891"/>
        <v>PPS  waste incineration with electricity</v>
      </c>
      <c r="G2225" s="143">
        <f t="shared" si="875"/>
        <v>0.96561753333333333</v>
      </c>
      <c r="I2225" s="118">
        <f t="shared" si="876"/>
        <v>0.14243984799751999</v>
      </c>
      <c r="K2225" s="161">
        <f t="shared" si="877"/>
        <v>6.4447551885999993E-3</v>
      </c>
      <c r="L2225" s="161">
        <f t="shared" si="878"/>
        <v>-8.8254740200799982E-3</v>
      </c>
      <c r="M2225" s="162">
        <f t="shared" si="879"/>
        <v>-2.2063171E-5</v>
      </c>
      <c r="N2225" s="161">
        <v>0.14484263</v>
      </c>
      <c r="O2225" s="132">
        <v>-1.6721252999999998E-2</v>
      </c>
      <c r="P2225" s="132">
        <v>8.0289560999999999E-3</v>
      </c>
      <c r="Q2225" s="132">
        <v>6.6924239999999998E-3</v>
      </c>
      <c r="R2225" s="132">
        <v>-2.2734333999999999E-4</v>
      </c>
      <c r="S2225" s="164">
        <v>-4.3867783999999997E-6</v>
      </c>
      <c r="T2225" s="164">
        <v>-1.5938693000000001E-5</v>
      </c>
      <c r="U2225" s="132">
        <v>-1.3307481E-4</v>
      </c>
      <c r="V2225" s="164">
        <v>-3.6329239999999998E-6</v>
      </c>
      <c r="W2225" s="132">
        <v>0</v>
      </c>
      <c r="X2225" s="164">
        <v>-1.8430247E-5</v>
      </c>
      <c r="Y2225" s="164">
        <v>-1.0231008000000001E-7</v>
      </c>
      <c r="Z2225" s="132">
        <v>0</v>
      </c>
      <c r="AA2225" s="132">
        <v>0</v>
      </c>
      <c r="AC2225" s="118">
        <f t="shared" si="882"/>
        <v>0.14484263</v>
      </c>
      <c r="AD2225" s="118">
        <f t="shared" si="883"/>
        <v>-2.380616521399999E-3</v>
      </c>
      <c r="AE2225" s="118">
        <f t="shared" si="884"/>
        <v>-8.8253717099999983E-3</v>
      </c>
      <c r="AF2225" s="118">
        <f t="shared" si="885"/>
        <v>-8.82547402008E-3</v>
      </c>
      <c r="AG2225" s="118">
        <f t="shared" si="886"/>
        <v>-2.2063171E-5</v>
      </c>
      <c r="AI2225" s="69">
        <v>-19.465073</v>
      </c>
      <c r="AJ2225" s="69">
        <v>-19.461608999999999</v>
      </c>
      <c r="AK2225" s="69">
        <v>-2.2894716000000002E-3</v>
      </c>
      <c r="AL2225" s="69">
        <v>0</v>
      </c>
      <c r="AM2225" s="69">
        <v>0</v>
      </c>
      <c r="AN2225" s="69">
        <v>-5.4985910000000002E-4</v>
      </c>
      <c r="AO2225" s="69">
        <v>-6.2473111999999996E-4</v>
      </c>
      <c r="AQ2225" s="116">
        <v>1.0820461999999999E-2</v>
      </c>
      <c r="AR2225" s="116">
        <v>1.1223685000000001E-2</v>
      </c>
      <c r="AS2225" s="116">
        <v>7.0089247999999998E-4</v>
      </c>
      <c r="AT2225" s="116">
        <v>-1.1041153E-3</v>
      </c>
      <c r="AU2225" s="150">
        <f t="shared" si="887"/>
        <v>6.7288277010300992E-7</v>
      </c>
      <c r="AV2225" s="150">
        <f t="shared" si="888"/>
        <v>2.5920579861459399E-9</v>
      </c>
      <c r="AW2225" s="163">
        <f t="shared" si="889"/>
        <v>-0.15463799479616999</v>
      </c>
      <c r="AX2225" s="196">
        <v>8.9569200000000005E-7</v>
      </c>
      <c r="AY2225" s="196">
        <v>2.7025032999999999E-9</v>
      </c>
      <c r="AZ2225" s="196">
        <v>7.3836912000000005E-14</v>
      </c>
      <c r="BA2225" s="108">
        <v>0</v>
      </c>
      <c r="BB2225" s="108">
        <v>0</v>
      </c>
      <c r="BC2225" s="196">
        <v>1.0782806999999999E-9</v>
      </c>
      <c r="BD2225" s="196">
        <v>-2.2386365E-7</v>
      </c>
      <c r="BE2225" s="196">
        <v>1.5128968999999999E-10</v>
      </c>
      <c r="BF2225" s="196">
        <v>-2.6179922000000001E-10</v>
      </c>
      <c r="BG2225" s="108">
        <v>0</v>
      </c>
      <c r="BH2225" s="108">
        <v>0</v>
      </c>
      <c r="BI2225" s="196">
        <v>-8.6639131000000002E-15</v>
      </c>
      <c r="BJ2225" s="196">
        <v>-7.9907333999999998E-16</v>
      </c>
      <c r="BK2225" s="196">
        <v>-1.5777961999999999E-16</v>
      </c>
      <c r="BL2225" s="196">
        <v>-9.5483599000000003E-13</v>
      </c>
      <c r="BM2225" s="196">
        <v>-2.2905761000000001E-11</v>
      </c>
      <c r="BN2225" s="108">
        <v>0</v>
      </c>
      <c r="BO2225" s="196">
        <v>-3.0479617000000001E-7</v>
      </c>
      <c r="BP2225" s="108">
        <v>-0.15463768999999999</v>
      </c>
      <c r="BQ2225" s="108">
        <v>0</v>
      </c>
      <c r="BR2225" s="108">
        <v>0</v>
      </c>
      <c r="BS2225" s="108">
        <v>0</v>
      </c>
      <c r="BU2225" s="172">
        <v>3.9400949000000003E-6</v>
      </c>
      <c r="BV2225" s="172">
        <v>-1.4439506E-6</v>
      </c>
      <c r="BW2225" s="172">
        <v>2.692398E-5</v>
      </c>
      <c r="BX2225" s="172">
        <v>-1.5913426999999999E-8</v>
      </c>
      <c r="BY2225" s="172">
        <v>-1.9222279999999999E-6</v>
      </c>
      <c r="BZ2225" s="172">
        <v>7.0980358999999996E-7</v>
      </c>
      <c r="CA2225" s="69">
        <v>0</v>
      </c>
      <c r="CB2225" s="172">
        <v>1.0773290999999999E-6</v>
      </c>
      <c r="CC2225" s="172">
        <v>-6.7682956999999998E-9</v>
      </c>
      <c r="CD2225" s="172">
        <v>-1.6099993E-8</v>
      </c>
      <c r="CE2225" s="69">
        <v>0</v>
      </c>
      <c r="CF2225" s="69">
        <v>0</v>
      </c>
      <c r="CG2225" s="69">
        <v>0</v>
      </c>
      <c r="CH2225" s="172">
        <v>1.1209881E-6</v>
      </c>
      <c r="CI2225" s="172">
        <v>-2.2487045E-5</v>
      </c>
      <c r="CJ2225" s="172">
        <v>-5.1149074000000002E-17</v>
      </c>
      <c r="CK2225" s="69">
        <v>0</v>
      </c>
      <c r="CM2225" s="198">
        <v>0</v>
      </c>
      <c r="CN2225" s="198">
        <v>0.96595264999999997</v>
      </c>
      <c r="CO2225" s="198">
        <v>2.0295224000000001E-2</v>
      </c>
      <c r="CP2225" s="198">
        <v>-8.2513591999999996E-4</v>
      </c>
      <c r="CQ2225" s="197">
        <v>-4.0448561E-12</v>
      </c>
      <c r="CR2225" s="197">
        <v>-4.8986957000000003E-10</v>
      </c>
      <c r="CS2225" s="197">
        <v>-9.8933833999999998E-5</v>
      </c>
      <c r="CT2225" s="198">
        <v>-6.6942122E-4</v>
      </c>
      <c r="CU2225" s="198">
        <v>0</v>
      </c>
      <c r="CV2225" s="198">
        <v>2.4961927999999999E-4</v>
      </c>
    </row>
    <row r="2226" spans="1:100" ht="14.4">
      <c r="A2226" t="s">
        <v>1041</v>
      </c>
      <c r="B2226" s="85" t="s">
        <v>947</v>
      </c>
      <c r="C2226" s="113" t="str">
        <f t="shared" si="890"/>
        <v>F.104.01.116</v>
      </c>
      <c r="D2226" s="9" t="s">
        <v>1968</v>
      </c>
      <c r="E2226" s="112" t="s">
        <v>362</v>
      </c>
      <c r="F2226" s="115" t="str">
        <f t="shared" si="891"/>
        <v>PVOH (PVA) waste incineration with electricity</v>
      </c>
      <c r="G2226" s="143">
        <f t="shared" si="875"/>
        <v>0.87985233333333346</v>
      </c>
      <c r="I2226" s="118">
        <f t="shared" si="876"/>
        <v>0.130228063133113</v>
      </c>
      <c r="K2226" s="161">
        <f t="shared" si="877"/>
        <v>4.9309140308000004E-3</v>
      </c>
      <c r="L2226" s="161">
        <f t="shared" si="878"/>
        <v>-6.6639386190870007E-3</v>
      </c>
      <c r="M2226" s="162">
        <f t="shared" si="879"/>
        <v>-1.67622786E-5</v>
      </c>
      <c r="N2226" s="161">
        <v>0.13197785000000001</v>
      </c>
      <c r="O2226" s="132">
        <v>-1.2703809E-2</v>
      </c>
      <c r="P2226" s="132">
        <v>6.1410503999999996E-3</v>
      </c>
      <c r="Q2226" s="132">
        <v>5.119078E-3</v>
      </c>
      <c r="R2226" s="132">
        <v>-1.7272189E-4</v>
      </c>
      <c r="S2226" s="164">
        <v>-3.3328121999999999E-6</v>
      </c>
      <c r="T2226" s="164">
        <v>-1.2109267000000001E-5</v>
      </c>
      <c r="U2226" s="132">
        <v>-1.0110229E-4</v>
      </c>
      <c r="V2226" s="164">
        <v>-2.7600785999999999E-6</v>
      </c>
      <c r="W2226" s="132">
        <v>0</v>
      </c>
      <c r="X2226" s="164">
        <v>-1.40022E-5</v>
      </c>
      <c r="Y2226" s="164">
        <v>-7.7729087000000005E-8</v>
      </c>
      <c r="Z2226" s="132">
        <v>0</v>
      </c>
      <c r="AA2226" s="132">
        <v>0</v>
      </c>
      <c r="AC2226" s="118">
        <f t="shared" si="882"/>
        <v>0.13197785000000001</v>
      </c>
      <c r="AD2226" s="118">
        <f t="shared" si="883"/>
        <v>-1.7329468592000002E-3</v>
      </c>
      <c r="AE2226" s="118">
        <f t="shared" si="884"/>
        <v>-6.6638608900000005E-3</v>
      </c>
      <c r="AF2226" s="118">
        <f t="shared" si="885"/>
        <v>-6.6639386190870007E-3</v>
      </c>
      <c r="AG2226" s="118">
        <f t="shared" si="886"/>
        <v>-1.67622786E-5</v>
      </c>
      <c r="AI2226" s="69">
        <v>-14.788399999999999</v>
      </c>
      <c r="AJ2226" s="69">
        <v>-14.785767999999999</v>
      </c>
      <c r="AK2226" s="69">
        <v>-1.7394038000000001E-3</v>
      </c>
      <c r="AL2226" s="69">
        <v>0</v>
      </c>
      <c r="AM2226" s="69">
        <v>0</v>
      </c>
      <c r="AN2226" s="69">
        <v>-4.1775010000000002E-4</v>
      </c>
      <c r="AO2226" s="69">
        <v>-4.7463338999999998E-4</v>
      </c>
      <c r="AQ2226" s="116">
        <v>1.0601938E-2</v>
      </c>
      <c r="AR2226" s="116">
        <v>1.079725E-2</v>
      </c>
      <c r="AS2226" s="116">
        <v>6.4352938E-4</v>
      </c>
      <c r="AT2226" s="116">
        <v>-8.3884084999999995E-4</v>
      </c>
      <c r="AU2226" s="150">
        <f t="shared" si="887"/>
        <v>6.4731714628365002E-7</v>
      </c>
      <c r="AV2226" s="150">
        <f t="shared" si="888"/>
        <v>2.3799163544746801E-9</v>
      </c>
      <c r="AW2226" s="163">
        <f t="shared" si="889"/>
        <v>-0.11748471156592</v>
      </c>
      <c r="AX2226" s="196">
        <v>8.1619820999999998E-7</v>
      </c>
      <c r="AY2226" s="196">
        <v>2.4626550999999999E-9</v>
      </c>
      <c r="AZ2226" s="196">
        <v>6.7283757999999997E-14</v>
      </c>
      <c r="BA2226" s="108">
        <v>0</v>
      </c>
      <c r="BB2226" s="108">
        <v>0</v>
      </c>
      <c r="BC2226" s="196">
        <v>8.2435413999999999E-10</v>
      </c>
      <c r="BD2226" s="196">
        <v>-1.6968729E-7</v>
      </c>
      <c r="BE2226" s="196">
        <v>1.1566964E-10</v>
      </c>
      <c r="BF2226" s="196">
        <v>-1.9846836E-10</v>
      </c>
      <c r="BG2226" s="108">
        <v>0</v>
      </c>
      <c r="BH2226" s="108">
        <v>0</v>
      </c>
      <c r="BI2226" s="196">
        <v>-6.5823236000000002E-15</v>
      </c>
      <c r="BJ2226" s="196">
        <v>-6.0708819E-16</v>
      </c>
      <c r="BK2226" s="196">
        <v>-1.1987153000000001E-16</v>
      </c>
      <c r="BL2226" s="196">
        <v>-7.2542734999999995E-13</v>
      </c>
      <c r="BM2226" s="196">
        <v>-1.7402428999999999E-11</v>
      </c>
      <c r="BN2226" s="108">
        <v>0</v>
      </c>
      <c r="BO2226" s="196">
        <v>-2.3156592E-7</v>
      </c>
      <c r="BP2226" s="108">
        <v>-0.11748448</v>
      </c>
      <c r="BQ2226" s="108">
        <v>0</v>
      </c>
      <c r="BR2226" s="108">
        <v>0</v>
      </c>
      <c r="BS2226" s="108">
        <v>0</v>
      </c>
      <c r="BU2226" s="172">
        <v>7.0918471999999997E-6</v>
      </c>
      <c r="BV2226" s="172">
        <v>-1.0923631000000001E-6</v>
      </c>
      <c r="BW2226" s="172">
        <v>2.4532616999999999E-5</v>
      </c>
      <c r="BX2226" s="172">
        <v>-1.2090071000000001E-8</v>
      </c>
      <c r="BY2226" s="172">
        <v>-1.4590336E-6</v>
      </c>
      <c r="BZ2226" s="172">
        <v>5.4259449000000003E-7</v>
      </c>
      <c r="CA2226" s="69">
        <v>0</v>
      </c>
      <c r="CB2226" s="172">
        <v>8.2354167E-7</v>
      </c>
      <c r="CC2226" s="172">
        <v>-5.1421467000000003E-9</v>
      </c>
      <c r="CD2226" s="172">
        <v>-1.2231813E-8</v>
      </c>
      <c r="CE2226" s="69">
        <v>0</v>
      </c>
      <c r="CF2226" s="69">
        <v>0</v>
      </c>
      <c r="CG2226" s="69">
        <v>0</v>
      </c>
      <c r="CH2226" s="172">
        <v>8.5826877000000001E-7</v>
      </c>
      <c r="CI2226" s="172">
        <v>-1.7084314E-5</v>
      </c>
      <c r="CJ2226" s="172">
        <v>-3.8860010999999997E-17</v>
      </c>
      <c r="CK2226" s="69">
        <v>0</v>
      </c>
      <c r="CM2226" s="198">
        <v>0</v>
      </c>
      <c r="CN2226" s="198">
        <v>0.88010688000000004</v>
      </c>
      <c r="CO2226" s="198">
        <v>1.5514264E-2</v>
      </c>
      <c r="CP2226" s="198">
        <v>-6.2293443000000003E-4</v>
      </c>
      <c r="CQ2226" s="197">
        <v>-3.07304E-12</v>
      </c>
      <c r="CR2226" s="197">
        <v>-3.7217364E-10</v>
      </c>
      <c r="CS2226" s="197">
        <v>-7.5123215999999996E-5</v>
      </c>
      <c r="CT2226" s="198">
        <v>-5.0858624999999998E-4</v>
      </c>
      <c r="CU2226" s="198">
        <v>0</v>
      </c>
      <c r="CV2226" s="198">
        <v>1.9081623000000001E-4</v>
      </c>
    </row>
    <row r="2227" spans="1:100" ht="14.4">
      <c r="A2227" t="s">
        <v>1042</v>
      </c>
      <c r="B2227" s="85" t="s">
        <v>947</v>
      </c>
      <c r="C2227" s="113" t="str">
        <f t="shared" si="890"/>
        <v>F.104.01.117</v>
      </c>
      <c r="D2227" s="9" t="s">
        <v>1968</v>
      </c>
      <c r="E2227" s="112" t="s">
        <v>362</v>
      </c>
      <c r="F2227" s="115" t="str">
        <f t="shared" si="891"/>
        <v>TDI waste incineration with electricity</v>
      </c>
      <c r="G2227" s="143">
        <f t="shared" si="875"/>
        <v>1.0104992666666666</v>
      </c>
      <c r="I2227" s="118">
        <f t="shared" si="876"/>
        <v>0.14951139635483399</v>
      </c>
      <c r="K2227" s="161">
        <f t="shared" si="877"/>
        <v>5.5516491968999994E-3</v>
      </c>
      <c r="L2227" s="161">
        <f t="shared" si="878"/>
        <v>-7.5961455929659995E-3</v>
      </c>
      <c r="M2227" s="162">
        <f t="shared" si="879"/>
        <v>-1.8997249100000001E-5</v>
      </c>
      <c r="N2227" s="161">
        <v>0.15157488999999999</v>
      </c>
      <c r="O2227" s="132">
        <v>-1.439765E-2</v>
      </c>
      <c r="P2227" s="132">
        <v>6.9161750999999997E-3</v>
      </c>
      <c r="Q2227" s="132">
        <v>5.7649017E-3</v>
      </c>
      <c r="R2227" s="132">
        <v>-1.9575148000000001E-4</v>
      </c>
      <c r="S2227" s="164">
        <v>-3.7771870999999998E-6</v>
      </c>
      <c r="T2227" s="164">
        <v>-1.3723836000000001E-5</v>
      </c>
      <c r="U2227" s="132">
        <v>-1.145826E-4</v>
      </c>
      <c r="V2227" s="164">
        <v>-3.1280891E-6</v>
      </c>
      <c r="W2227" s="132">
        <v>0</v>
      </c>
      <c r="X2227" s="164">
        <v>-1.5869160000000001E-5</v>
      </c>
      <c r="Y2227" s="164">
        <v>-8.8092966000000002E-8</v>
      </c>
      <c r="Z2227" s="132">
        <v>0</v>
      </c>
      <c r="AA2227" s="132">
        <v>0</v>
      </c>
      <c r="AC2227" s="118">
        <f t="shared" si="882"/>
        <v>0.15157488999999999</v>
      </c>
      <c r="AD2227" s="118">
        <f t="shared" si="883"/>
        <v>-2.0444083030999997E-3</v>
      </c>
      <c r="AE2227" s="118">
        <f t="shared" si="884"/>
        <v>-7.5960574999999995E-3</v>
      </c>
      <c r="AF2227" s="118">
        <f t="shared" si="885"/>
        <v>-7.5961455929659995E-3</v>
      </c>
      <c r="AG2227" s="118">
        <f t="shared" si="886"/>
        <v>-1.8997249100000001E-5</v>
      </c>
      <c r="AI2227" s="69">
        <v>-16.760186999999998</v>
      </c>
      <c r="AJ2227" s="69">
        <v>-16.757204000000002</v>
      </c>
      <c r="AK2227" s="69">
        <v>-1.9713243000000001E-3</v>
      </c>
      <c r="AL2227" s="69">
        <v>0</v>
      </c>
      <c r="AM2227" s="69">
        <v>0</v>
      </c>
      <c r="AN2227" s="69">
        <v>-4.7345010999999998E-4</v>
      </c>
      <c r="AO2227" s="69">
        <v>-5.3791783999999996E-4</v>
      </c>
      <c r="AQ2227" s="116">
        <v>1.2224663E-2</v>
      </c>
      <c r="AR2227" s="116">
        <v>1.2436254000000001E-2</v>
      </c>
      <c r="AS2227" s="116">
        <v>7.3909542999999996E-4</v>
      </c>
      <c r="AT2227" s="116">
        <v>-9.5068629999999995E-4</v>
      </c>
      <c r="AU2227" s="150">
        <f t="shared" si="887"/>
        <v>7.4557877311600993E-7</v>
      </c>
      <c r="AV2227" s="150">
        <f t="shared" si="888"/>
        <v>2.7333411310706201E-9</v>
      </c>
      <c r="AW2227" s="163">
        <f t="shared" si="889"/>
        <v>-0.13314934244137</v>
      </c>
      <c r="AX2227" s="196">
        <v>9.3739796999999996E-7</v>
      </c>
      <c r="AY2227" s="196">
        <v>2.8283425000000002E-9</v>
      </c>
      <c r="AZ2227" s="196">
        <v>7.7274924999999999E-14</v>
      </c>
      <c r="BA2227" s="108">
        <v>0</v>
      </c>
      <c r="BB2227" s="108">
        <v>0</v>
      </c>
      <c r="BC2227" s="196">
        <v>9.2880801999999999E-10</v>
      </c>
      <c r="BD2227" s="196">
        <v>-1.9272746E-7</v>
      </c>
      <c r="BE2227" s="196">
        <v>1.3031825000000001E-10</v>
      </c>
      <c r="BF2227" s="196">
        <v>-2.2538861E-10</v>
      </c>
      <c r="BG2227" s="108">
        <v>0</v>
      </c>
      <c r="BH2227" s="108">
        <v>0</v>
      </c>
      <c r="BI2227" s="196">
        <v>-7.4599667000000002E-15</v>
      </c>
      <c r="BJ2227" s="196">
        <v>-6.8803327999999996E-16</v>
      </c>
      <c r="BK2227" s="196">
        <v>-1.358544E-16</v>
      </c>
      <c r="BL2227" s="196">
        <v>-8.2215098999999997E-13</v>
      </c>
      <c r="BM2227" s="196">
        <v>-1.9722753E-11</v>
      </c>
      <c r="BN2227" s="108">
        <v>0</v>
      </c>
      <c r="BO2227" s="196">
        <v>-2.6244137000000001E-7</v>
      </c>
      <c r="BP2227" s="108">
        <v>-0.13314908</v>
      </c>
      <c r="BQ2227" s="108">
        <v>0</v>
      </c>
      <c r="BR2227" s="108">
        <v>0</v>
      </c>
      <c r="BS2227" s="108">
        <v>0</v>
      </c>
      <c r="BU2227" s="172">
        <v>8.3868782000000007E-6</v>
      </c>
      <c r="BV2227" s="172">
        <v>-1.2429652999999999E-6</v>
      </c>
      <c r="BW2227" s="172">
        <v>2.8175401000000001E-5</v>
      </c>
      <c r="BX2227" s="172">
        <v>-1.3702081E-8</v>
      </c>
      <c r="BY2227" s="172">
        <v>-1.6550161999999999E-6</v>
      </c>
      <c r="BZ2227" s="172">
        <v>6.1140571999999998E-7</v>
      </c>
      <c r="CA2227" s="69">
        <v>0</v>
      </c>
      <c r="CB2227" s="172">
        <v>9.2798231000000004E-7</v>
      </c>
      <c r="CC2227" s="172">
        <v>-5.8277663000000001E-9</v>
      </c>
      <c r="CD2227" s="172">
        <v>-1.3862722000000001E-8</v>
      </c>
      <c r="CE2227" s="69">
        <v>0</v>
      </c>
      <c r="CF2227" s="69">
        <v>0</v>
      </c>
      <c r="CG2227" s="69">
        <v>0</v>
      </c>
      <c r="CH2227" s="172">
        <v>9.6568538000000004E-7</v>
      </c>
      <c r="CI2227" s="172">
        <v>-1.9362221999999999E-5</v>
      </c>
      <c r="CJ2227" s="172">
        <v>-4.4041346000000002E-17</v>
      </c>
      <c r="CK2227" s="69">
        <v>0</v>
      </c>
      <c r="CM2227" s="198">
        <v>0</v>
      </c>
      <c r="CN2227" s="198">
        <v>1.0107877999999999</v>
      </c>
      <c r="CO2227" s="198">
        <v>1.7481760999999998E-2</v>
      </c>
      <c r="CP2227" s="198">
        <v>-7.1019235000000002E-4</v>
      </c>
      <c r="CQ2227" s="197">
        <v>-3.4827786999999999E-12</v>
      </c>
      <c r="CR2227" s="197">
        <v>-4.2179679E-10</v>
      </c>
      <c r="CS2227" s="197">
        <v>-8.5182977999999994E-5</v>
      </c>
      <c r="CT2227" s="198">
        <v>-5.7639775000000002E-4</v>
      </c>
      <c r="CU2227" s="198">
        <v>0</v>
      </c>
      <c r="CV2227" s="198">
        <v>2.1501533E-4</v>
      </c>
    </row>
    <row r="2228" spans="1:100" ht="14.4">
      <c r="B2228" s="85"/>
      <c r="C2228" s="113"/>
      <c r="D2228" s="1" t="s">
        <v>1282</v>
      </c>
      <c r="E2228" s="112"/>
      <c r="S2228" s="3"/>
      <c r="T2228" s="3"/>
      <c r="V2228" s="3"/>
      <c r="X2228" s="3"/>
      <c r="Y2228" s="3"/>
      <c r="AC2228" s="142"/>
      <c r="AD2228" s="142"/>
      <c r="AE2228" s="142"/>
      <c r="AF2228" s="142"/>
      <c r="AG2228" s="142"/>
      <c r="AU2228" s="86"/>
      <c r="AV2228" s="86"/>
      <c r="AW2228" s="86"/>
      <c r="AX2228" s="3"/>
      <c r="AY2228" s="3"/>
      <c r="AZ2228" s="3"/>
      <c r="BC2228" s="3"/>
      <c r="BD2228" s="3"/>
      <c r="BE2228" s="3"/>
      <c r="BF2228" s="3"/>
      <c r="BI2228" s="3"/>
      <c r="BJ2228" s="3"/>
      <c r="BK2228" s="3"/>
      <c r="BL2228" s="3"/>
      <c r="BM2228" s="3"/>
      <c r="BO2228" s="3"/>
      <c r="BU2228" s="3"/>
      <c r="BV2228" s="3"/>
      <c r="BW2228" s="3"/>
      <c r="BX2228" s="3"/>
      <c r="BY2228" s="3"/>
      <c r="BZ2228" s="3"/>
      <c r="CB2228" s="3"/>
      <c r="CC2228" s="3"/>
      <c r="CD2228" s="3"/>
      <c r="CH2228" s="3"/>
      <c r="CI2228" s="3"/>
      <c r="CJ2228" s="3"/>
      <c r="CQ2228" s="3"/>
      <c r="CR2228" s="3"/>
      <c r="CS2228" s="3"/>
    </row>
    <row r="2229" spans="1:100" ht="14.4">
      <c r="A2229" t="s">
        <v>1181</v>
      </c>
      <c r="B2229" s="85" t="s">
        <v>947</v>
      </c>
      <c r="C2229" s="113" t="str">
        <f t="shared" si="890"/>
        <v>F.105.01.101</v>
      </c>
      <c r="D2229" s="9" t="s">
        <v>1282</v>
      </c>
      <c r="E2229" s="112" t="s">
        <v>362</v>
      </c>
      <c r="F2229" s="115" t="str">
        <f t="shared" si="891"/>
        <v>AKD (Alkyl ketene dimers) waste incineration with electricity</v>
      </c>
      <c r="G2229" s="143">
        <f t="shared" si="875"/>
        <v>-2.1694484666666667</v>
      </c>
      <c r="I2229" s="118">
        <f t="shared" si="876"/>
        <v>-0.34430383827228001</v>
      </c>
      <c r="K2229" s="161">
        <f t="shared" si="877"/>
        <v>2.4720997299E-3</v>
      </c>
      <c r="L2229" s="161">
        <f t="shared" si="878"/>
        <v>-2.1326203621980001E-2</v>
      </c>
      <c r="M2229" s="162">
        <f t="shared" si="879"/>
        <v>-3.2464380200000002E-5</v>
      </c>
      <c r="N2229" s="161">
        <v>-0.32541726999999998</v>
      </c>
      <c r="O2229" s="132">
        <v>-2.4604128999999999E-2</v>
      </c>
      <c r="P2229" s="132">
        <v>3.4738859999999998E-3</v>
      </c>
      <c r="Q2229" s="132">
        <v>2.8365267E-3</v>
      </c>
      <c r="R2229" s="132">
        <v>-3.3451949000000002E-4</v>
      </c>
      <c r="S2229" s="164">
        <v>-6.4548311000000002E-6</v>
      </c>
      <c r="T2229" s="164">
        <v>-2.3452649E-5</v>
      </c>
      <c r="U2229" s="132">
        <v>-1.9581007999999999E-4</v>
      </c>
      <c r="V2229" s="164">
        <v>-5.3455881999999997E-6</v>
      </c>
      <c r="W2229" s="132">
        <v>0</v>
      </c>
      <c r="X2229" s="164">
        <v>-2.7118792E-5</v>
      </c>
      <c r="Y2229" s="164">
        <v>-1.5054198000000001E-7</v>
      </c>
      <c r="Z2229" s="132">
        <v>0</v>
      </c>
      <c r="AA2229" s="132">
        <v>0</v>
      </c>
      <c r="AC2229" s="118">
        <f t="shared" si="882"/>
        <v>-0.32541726999999998</v>
      </c>
      <c r="AD2229" s="118">
        <f t="shared" si="883"/>
        <v>-1.8853953350100001E-2</v>
      </c>
      <c r="AE2229" s="118">
        <f t="shared" si="884"/>
        <v>-2.1326053080000001E-2</v>
      </c>
      <c r="AF2229" s="118">
        <f t="shared" si="885"/>
        <v>-2.1326203621980001E-2</v>
      </c>
      <c r="AG2229" s="118">
        <f t="shared" si="886"/>
        <v>-3.2464380200000002E-5</v>
      </c>
      <c r="AI2229" s="69">
        <v>-28.641465</v>
      </c>
      <c r="AJ2229" s="69">
        <v>-28.636368000000001</v>
      </c>
      <c r="AK2229" s="69">
        <v>-3.368794E-3</v>
      </c>
      <c r="AL2229" s="69">
        <v>0</v>
      </c>
      <c r="AM2229" s="69">
        <v>0</v>
      </c>
      <c r="AN2229" s="69">
        <v>-8.0907839000000004E-4</v>
      </c>
      <c r="AO2229" s="69">
        <v>-9.1924721999999998E-4</v>
      </c>
      <c r="AQ2229" s="116">
        <v>-4.3774255999999998E-2</v>
      </c>
      <c r="AR2229" s="116">
        <v>-4.0398996999999999E-2</v>
      </c>
      <c r="AS2229" s="116">
        <v>-1.7506323999999999E-3</v>
      </c>
      <c r="AT2229" s="116">
        <v>-1.6246267999999999E-3</v>
      </c>
      <c r="AU2229" s="150">
        <f t="shared" si="887"/>
        <v>-2.4220021761950002E-6</v>
      </c>
      <c r="AV2229" s="150">
        <f t="shared" si="888"/>
        <v>-6.4742322553897403E-9</v>
      </c>
      <c r="AW2229" s="163">
        <f t="shared" si="889"/>
        <v>-0.22753876848578999</v>
      </c>
      <c r="AX2229" s="196">
        <v>-2.0138383000000001E-6</v>
      </c>
      <c r="AY2229" s="196">
        <v>-6.0762594000000001E-9</v>
      </c>
      <c r="AZ2229" s="196">
        <v>-1.6601111999999999E-13</v>
      </c>
      <c r="BA2229" s="108">
        <v>0</v>
      </c>
      <c r="BB2229" s="108">
        <v>0</v>
      </c>
      <c r="BC2229" s="196">
        <v>5.4414297000000004E-10</v>
      </c>
      <c r="BD2229" s="196">
        <v>-4.0867290999999999E-7</v>
      </c>
      <c r="BE2229" s="196">
        <v>7.4833261999999998E-11</v>
      </c>
      <c r="BF2229" s="196">
        <v>-4.7262595E-10</v>
      </c>
      <c r="BG2229" s="108">
        <v>0</v>
      </c>
      <c r="BH2229" s="108">
        <v>0</v>
      </c>
      <c r="BI2229" s="196">
        <v>-1.2748329E-14</v>
      </c>
      <c r="BJ2229" s="196">
        <v>-1.1757793000000001E-15</v>
      </c>
      <c r="BK2229" s="196">
        <v>-2.3216144E-16</v>
      </c>
      <c r="BL2229" s="196">
        <v>-1.4049729999999999E-12</v>
      </c>
      <c r="BM2229" s="196">
        <v>-3.3704192E-11</v>
      </c>
      <c r="BN2229" s="108">
        <v>0</v>
      </c>
      <c r="BO2229" s="196">
        <v>-4.4848578999999999E-7</v>
      </c>
      <c r="BP2229" s="108">
        <v>-0.22753831999999999</v>
      </c>
      <c r="BQ2229" s="108">
        <v>0</v>
      </c>
      <c r="BR2229" s="108">
        <v>0</v>
      </c>
      <c r="BS2229" s="108">
        <v>0</v>
      </c>
      <c r="BU2229" s="172">
        <v>-9.8570152999999998E-5</v>
      </c>
      <c r="BV2229" s="172">
        <v>-3.0704908000000002E-6</v>
      </c>
      <c r="BW2229" s="172">
        <v>-6.0489979000000001E-5</v>
      </c>
      <c r="BX2229" s="172">
        <v>-2.3415470999999999E-8</v>
      </c>
      <c r="BY2229" s="172">
        <v>-3.1042664000000002E-6</v>
      </c>
      <c r="BZ2229" s="172">
        <v>3.695496E-7</v>
      </c>
      <c r="CA2229" s="69">
        <v>0</v>
      </c>
      <c r="CB2229" s="172">
        <v>5.6089676E-7</v>
      </c>
      <c r="CC2229" s="172">
        <v>-9.9590637000000005E-9</v>
      </c>
      <c r="CD2229" s="172">
        <v>-2.3689989999999999E-8</v>
      </c>
      <c r="CE2229" s="69">
        <v>0</v>
      </c>
      <c r="CF2229" s="69">
        <v>0</v>
      </c>
      <c r="CG2229" s="69">
        <v>0</v>
      </c>
      <c r="CH2229" s="172">
        <v>3.0928278999999998E-7</v>
      </c>
      <c r="CI2229" s="172">
        <v>-3.3088081000000001E-5</v>
      </c>
      <c r="CJ2229" s="172">
        <v>-7.5262209000000003E-17</v>
      </c>
      <c r="CK2229" s="69">
        <v>0</v>
      </c>
      <c r="CM2229" s="198">
        <v>0</v>
      </c>
      <c r="CN2229" s="198">
        <v>-2.1689554000000002</v>
      </c>
      <c r="CO2229" s="198">
        <v>1.0565478999999999E-2</v>
      </c>
      <c r="CP2229" s="198">
        <v>-2.0160286000000002E-3</v>
      </c>
      <c r="CQ2229" s="197">
        <v>-5.9517168000000002E-12</v>
      </c>
      <c r="CR2229" s="197">
        <v>-7.2080808000000005E-10</v>
      </c>
      <c r="CS2229" s="198">
        <v>-1.5384764E-4</v>
      </c>
      <c r="CT2229" s="198">
        <v>-9.8500551000000008E-4</v>
      </c>
      <c r="CU2229" s="198">
        <v>0</v>
      </c>
      <c r="CV2229" s="198">
        <v>1.2996089E-4</v>
      </c>
    </row>
    <row r="2230" spans="1:100" ht="14.4">
      <c r="A2230" t="s">
        <v>1182</v>
      </c>
      <c r="B2230" s="85" t="s">
        <v>947</v>
      </c>
      <c r="C2230" s="113" t="str">
        <f t="shared" si="890"/>
        <v>F.105.01.102</v>
      </c>
      <c r="D2230" s="9" t="s">
        <v>1282</v>
      </c>
      <c r="E2230" s="112" t="s">
        <v>362</v>
      </c>
      <c r="F2230" s="115" t="str">
        <f t="shared" si="891"/>
        <v>ASA (Acrylonitrile styrene acrylate) waste incineration with electricity</v>
      </c>
      <c r="G2230" s="143">
        <f t="shared" si="875"/>
        <v>0.8788001333333334</v>
      </c>
      <c r="I2230" s="118">
        <f t="shared" si="876"/>
        <v>0.12028315907193801</v>
      </c>
      <c r="K2230" s="161">
        <f t="shared" si="877"/>
        <v>1.4895806058000003E-3</v>
      </c>
      <c r="L2230" s="161">
        <f t="shared" si="878"/>
        <v>-1.3006670640461999E-2</v>
      </c>
      <c r="M2230" s="162">
        <f t="shared" si="879"/>
        <v>-1.9770893400000001E-5</v>
      </c>
      <c r="N2230" s="161">
        <v>0.13182002000000001</v>
      </c>
      <c r="O2230" s="132">
        <v>-1.4983979999999999E-2</v>
      </c>
      <c r="P2230" s="132">
        <v>2.0966499000000002E-3</v>
      </c>
      <c r="Q2230" s="132">
        <v>1.7115176000000001E-3</v>
      </c>
      <c r="R2230" s="132">
        <v>-2.0372325999999999E-4</v>
      </c>
      <c r="S2230" s="164">
        <v>-3.9310091999999996E-6</v>
      </c>
      <c r="T2230" s="164">
        <v>-1.4282725E-5</v>
      </c>
      <c r="U2230" s="132">
        <v>-1.1924886E-4</v>
      </c>
      <c r="V2230" s="164">
        <v>-3.2554774000000002E-6</v>
      </c>
      <c r="W2230" s="132">
        <v>0</v>
      </c>
      <c r="X2230" s="164">
        <v>-1.6515416000000002E-5</v>
      </c>
      <c r="Y2230" s="164">
        <v>-9.1680462000000006E-8</v>
      </c>
      <c r="Z2230" s="132">
        <v>0</v>
      </c>
      <c r="AA2230" s="132">
        <v>0</v>
      </c>
      <c r="AC2230" s="118">
        <f t="shared" si="882"/>
        <v>0.13182002000000001</v>
      </c>
      <c r="AD2230" s="118">
        <f t="shared" si="883"/>
        <v>-1.15169983542E-2</v>
      </c>
      <c r="AE2230" s="118">
        <f t="shared" si="884"/>
        <v>-1.3006578959999999E-2</v>
      </c>
      <c r="AF2230" s="118">
        <f t="shared" si="885"/>
        <v>-1.3006670640461999E-2</v>
      </c>
      <c r="AG2230" s="118">
        <f t="shared" si="886"/>
        <v>-1.9770893400000001E-5</v>
      </c>
      <c r="AI2230" s="69">
        <v>-17.442727999999999</v>
      </c>
      <c r="AJ2230" s="69">
        <v>-17.439623999999998</v>
      </c>
      <c r="AK2230" s="69">
        <v>-2.0516045E-3</v>
      </c>
      <c r="AL2230" s="69">
        <v>0</v>
      </c>
      <c r="AM2230" s="69">
        <v>0</v>
      </c>
      <c r="AN2230" s="69">
        <v>-4.9273087999999999E-4</v>
      </c>
      <c r="AO2230" s="69">
        <v>-5.5982399000000004E-4</v>
      </c>
      <c r="AQ2230" s="116">
        <v>9.0577700999999993E-3</v>
      </c>
      <c r="AR2230" s="116">
        <v>9.4477468999999998E-3</v>
      </c>
      <c r="AS2230" s="116">
        <v>5.9942519999999996E-4</v>
      </c>
      <c r="AT2230" s="116">
        <v>-9.8940203E-4</v>
      </c>
      <c r="AU2230" s="150">
        <f t="shared" si="887"/>
        <v>5.6641168356574995E-7</v>
      </c>
      <c r="AV2230" s="150">
        <f t="shared" si="888"/>
        <v>2.2168091335850404E-9</v>
      </c>
      <c r="AW2230" s="163">
        <f t="shared" si="889"/>
        <v>-0.13857171312902999</v>
      </c>
      <c r="AX2230" s="196">
        <v>8.1516710999999996E-7</v>
      </c>
      <c r="AY2230" s="196">
        <v>2.4595419000000002E-9</v>
      </c>
      <c r="AZ2230" s="196">
        <v>6.7198791000000003E-14</v>
      </c>
      <c r="BA2230" s="108">
        <v>0</v>
      </c>
      <c r="BB2230" s="108">
        <v>0</v>
      </c>
      <c r="BC2230" s="196">
        <v>3.2901513999999998E-10</v>
      </c>
      <c r="BD2230" s="196">
        <v>-2.4906306000000002E-7</v>
      </c>
      <c r="BE2230" s="196">
        <v>4.5237775999999999E-11</v>
      </c>
      <c r="BF2230" s="196">
        <v>-2.8802912E-10</v>
      </c>
      <c r="BG2230" s="108">
        <v>0</v>
      </c>
      <c r="BH2230" s="108">
        <v>0</v>
      </c>
      <c r="BI2230" s="196">
        <v>-7.7637663000000002E-15</v>
      </c>
      <c r="BJ2230" s="196">
        <v>-7.1605272999999997E-16</v>
      </c>
      <c r="BK2230" s="196">
        <v>-1.4138693E-16</v>
      </c>
      <c r="BL2230" s="196">
        <v>-8.5563225000000005E-13</v>
      </c>
      <c r="BM2230" s="196">
        <v>-2.0525941999999999E-11</v>
      </c>
      <c r="BN2230" s="108">
        <v>0</v>
      </c>
      <c r="BO2230" s="196">
        <v>-2.7312902999999999E-7</v>
      </c>
      <c r="BP2230" s="108">
        <v>-0.13857143999999999</v>
      </c>
      <c r="BQ2230" s="108">
        <v>0</v>
      </c>
      <c r="BR2230" s="108">
        <v>0</v>
      </c>
      <c r="BS2230" s="108">
        <v>0</v>
      </c>
      <c r="BU2230" s="172">
        <v>1.3026687999999999E-6</v>
      </c>
      <c r="BV2230" s="172">
        <v>-1.8720867000000001E-6</v>
      </c>
      <c r="BW2230" s="172">
        <v>2.4503280000000002E-5</v>
      </c>
      <c r="BX2230" s="172">
        <v>-1.4260084E-8</v>
      </c>
      <c r="BY2230" s="172">
        <v>-1.8911334E-6</v>
      </c>
      <c r="BZ2230" s="172">
        <v>2.235228E-7</v>
      </c>
      <c r="CA2230" s="69">
        <v>0</v>
      </c>
      <c r="CB2230" s="172">
        <v>3.3925950000000002E-7</v>
      </c>
      <c r="CC2230" s="172">
        <v>-6.0650962000000001E-9</v>
      </c>
      <c r="CD2230" s="172">
        <v>-1.4427267E-8</v>
      </c>
      <c r="CE2230" s="69">
        <v>0</v>
      </c>
      <c r="CF2230" s="69">
        <v>0</v>
      </c>
      <c r="CG2230" s="69">
        <v>0</v>
      </c>
      <c r="CH2230" s="172">
        <v>1.8530803999999999E-7</v>
      </c>
      <c r="CI2230" s="172">
        <v>-2.0150728999999999E-5</v>
      </c>
      <c r="CJ2230" s="172">
        <v>-4.5834883999999998E-17</v>
      </c>
      <c r="CK2230" s="69">
        <v>0</v>
      </c>
      <c r="CM2230" s="198">
        <v>0</v>
      </c>
      <c r="CN2230" s="198">
        <v>0.87910041999999999</v>
      </c>
      <c r="CO2230" s="198">
        <v>6.3905441999999998E-3</v>
      </c>
      <c r="CP2230" s="198">
        <v>-1.2295893E-3</v>
      </c>
      <c r="CQ2230" s="197">
        <v>-3.6246113000000002E-12</v>
      </c>
      <c r="CR2230" s="197">
        <v>-4.3897403E-10</v>
      </c>
      <c r="CS2230" s="197">
        <v>-9.3712424E-5</v>
      </c>
      <c r="CT2230" s="198">
        <v>-5.9987096000000003E-4</v>
      </c>
      <c r="CU2230" s="198">
        <v>0</v>
      </c>
      <c r="CV2230" s="197">
        <v>7.8607096999999993E-5</v>
      </c>
    </row>
    <row r="2231" spans="1:100" ht="14.4">
      <c r="A2231" t="s">
        <v>1183</v>
      </c>
      <c r="B2231" s="85" t="s">
        <v>947</v>
      </c>
      <c r="C2231" s="113" t="str">
        <f t="shared" si="890"/>
        <v>F.105.01.103</v>
      </c>
      <c r="D2231" s="9" t="s">
        <v>1282</v>
      </c>
      <c r="E2231" s="112" t="s">
        <v>362</v>
      </c>
      <c r="F2231" s="115" t="str">
        <f t="shared" si="891"/>
        <v>Rosin (from wood, pine) waste incineration with electricity</v>
      </c>
      <c r="G2231" s="143">
        <f t="shared" si="875"/>
        <v>-2.0066919333333333</v>
      </c>
      <c r="I2231" s="118">
        <f t="shared" si="876"/>
        <v>-0.32443618582140998</v>
      </c>
      <c r="K2231" s="161">
        <f t="shared" si="877"/>
        <v>-4.3657320330000004E-4</v>
      </c>
      <c r="L2231" s="161">
        <f t="shared" si="878"/>
        <v>-2.2965793783010002E-2</v>
      </c>
      <c r="M2231" s="162">
        <f t="shared" si="879"/>
        <v>-3.00288351E-5</v>
      </c>
      <c r="N2231" s="161">
        <v>-0.30100378999999999</v>
      </c>
      <c r="O2231" s="132">
        <v>-2.2758276000000001E-2</v>
      </c>
      <c r="P2231" s="164">
        <v>-2.6258534999999998E-5</v>
      </c>
      <c r="Q2231" s="164">
        <v>-9.9486293999999993E-5</v>
      </c>
      <c r="R2231" s="132">
        <v>-3.0942315000000002E-4</v>
      </c>
      <c r="S2231" s="164">
        <v>-5.9705763000000001E-6</v>
      </c>
      <c r="T2231" s="164">
        <v>-2.1693183000000001E-5</v>
      </c>
      <c r="U2231" s="132">
        <v>-1.8112E-4</v>
      </c>
      <c r="V2231" s="164">
        <v>-4.9445511000000001E-6</v>
      </c>
      <c r="W2231" s="132">
        <v>0</v>
      </c>
      <c r="X2231" s="164">
        <v>-2.5084283999999999E-5</v>
      </c>
      <c r="Y2231" s="164">
        <v>-1.3924800999999999E-7</v>
      </c>
      <c r="Z2231" s="132">
        <v>0</v>
      </c>
      <c r="AA2231" s="132">
        <v>0</v>
      </c>
      <c r="AC2231" s="118">
        <f t="shared" si="882"/>
        <v>-0.30100378999999999</v>
      </c>
      <c r="AD2231" s="118">
        <f t="shared" si="883"/>
        <v>-2.3402227738300002E-2</v>
      </c>
      <c r="AE2231" s="118">
        <f t="shared" si="884"/>
        <v>-2.2965654535000001E-2</v>
      </c>
      <c r="AF2231" s="118">
        <f t="shared" si="885"/>
        <v>-2.2965793783010002E-2</v>
      </c>
      <c r="AG2231" s="118">
        <f t="shared" si="886"/>
        <v>-3.00288351E-5</v>
      </c>
      <c r="AI2231" s="69">
        <v>-26.492723000000002</v>
      </c>
      <c r="AJ2231" s="69">
        <v>-26.488009000000002</v>
      </c>
      <c r="AK2231" s="69">
        <v>-3.1160601E-3</v>
      </c>
      <c r="AL2231" s="69">
        <v>0</v>
      </c>
      <c r="AM2231" s="69">
        <v>0</v>
      </c>
      <c r="AN2231" s="69">
        <v>-7.4837966000000004E-4</v>
      </c>
      <c r="AO2231" s="69">
        <v>-8.5028339999999999E-4</v>
      </c>
      <c r="AQ2231" s="116">
        <v>-4.1035284999999998E-2</v>
      </c>
      <c r="AR2231" s="116">
        <v>-3.7888542999999997E-2</v>
      </c>
      <c r="AS2231" s="116">
        <v>-1.643998E-3</v>
      </c>
      <c r="AT2231" s="116">
        <v>-1.5027439000000001E-3</v>
      </c>
      <c r="AU2231" s="150">
        <f t="shared" si="887"/>
        <v>-2.2714953668510001E-6</v>
      </c>
      <c r="AV2231" s="150">
        <f t="shared" si="888"/>
        <v>-6.0798741698571118E-9</v>
      </c>
      <c r="AW2231" s="163">
        <f t="shared" si="889"/>
        <v>-0.21046834483946</v>
      </c>
      <c r="AX2231" s="196">
        <v>-1.862756E-6</v>
      </c>
      <c r="AY2231" s="196">
        <v>-5.6204059000000004E-9</v>
      </c>
      <c r="AZ2231" s="196">
        <v>-1.5355662000000001E-13</v>
      </c>
      <c r="BA2231" s="108">
        <v>0</v>
      </c>
      <c r="BB2231" s="108">
        <v>0</v>
      </c>
      <c r="BC2231" s="196">
        <v>9.8398351999999996E-11</v>
      </c>
      <c r="BD2231" s="196">
        <v>-4.0880528999999998E-7</v>
      </c>
      <c r="BE2231" s="196">
        <v>1.1818101E-11</v>
      </c>
      <c r="BF2231" s="196">
        <v>-4.7111972000000002E-10</v>
      </c>
      <c r="BG2231" s="108">
        <v>0</v>
      </c>
      <c r="BH2231" s="108">
        <v>0</v>
      </c>
      <c r="BI2231" s="196">
        <v>-1.1791923E-14</v>
      </c>
      <c r="BJ2231" s="196">
        <v>-1.0875699000000001E-15</v>
      </c>
      <c r="BK2231" s="196">
        <v>-2.1474421E-16</v>
      </c>
      <c r="BL2231" s="196">
        <v>-1.2995689999999999E-12</v>
      </c>
      <c r="BM2231" s="196">
        <v>-3.1175634000000002E-11</v>
      </c>
      <c r="BN2231" s="108">
        <v>0</v>
      </c>
      <c r="BO2231" s="196">
        <v>-4.1483945999999997E-7</v>
      </c>
      <c r="BP2231" s="108">
        <v>-0.21046793</v>
      </c>
      <c r="BQ2231" s="108">
        <v>0</v>
      </c>
      <c r="BR2231" s="108">
        <v>0</v>
      </c>
      <c r="BS2231" s="108">
        <v>0</v>
      </c>
      <c r="BU2231" s="172">
        <v>-9.2830308000000007E-5</v>
      </c>
      <c r="BV2231" s="172">
        <v>-3.207517E-6</v>
      </c>
      <c r="BW2231" s="172">
        <v>-5.5951895999999998E-5</v>
      </c>
      <c r="BX2231" s="172">
        <v>-2.1658793999999999E-8</v>
      </c>
      <c r="BY2231" s="172">
        <v>-2.9785233000000002E-6</v>
      </c>
      <c r="BZ2231" s="172">
        <v>7.9686330999999999E-8</v>
      </c>
      <c r="CA2231" s="69">
        <v>0</v>
      </c>
      <c r="CB2231" s="172">
        <v>1.209467E-7</v>
      </c>
      <c r="CC2231" s="172">
        <v>-9.2119142000000008E-9</v>
      </c>
      <c r="CD2231" s="172">
        <v>-2.1912717999999999E-8</v>
      </c>
      <c r="CE2231" s="69">
        <v>0</v>
      </c>
      <c r="CF2231" s="69">
        <v>0</v>
      </c>
      <c r="CG2231" s="69">
        <v>0</v>
      </c>
      <c r="CH2231" s="172">
        <v>-2.344768E-7</v>
      </c>
      <c r="CI2231" s="172">
        <v>-3.0605745E-5</v>
      </c>
      <c r="CJ2231" s="172">
        <v>-6.9615882999999997E-17</v>
      </c>
      <c r="CK2231" s="69">
        <v>0</v>
      </c>
      <c r="CM2231" s="198">
        <v>0</v>
      </c>
      <c r="CN2231" s="198">
        <v>-2.0062359000000001</v>
      </c>
      <c r="CO2231" s="198">
        <v>2.2771964000000001E-3</v>
      </c>
      <c r="CP2231" s="198">
        <v>-2.1762602999999998E-3</v>
      </c>
      <c r="CQ2231" s="197">
        <v>-5.5052067000000002E-12</v>
      </c>
      <c r="CR2231" s="197">
        <v>-6.6673157E-10</v>
      </c>
      <c r="CS2231" s="198">
        <v>-1.4551934000000001E-4</v>
      </c>
      <c r="CT2231" s="198">
        <v>-9.1110835999999996E-4</v>
      </c>
      <c r="CU2231" s="198">
        <v>0</v>
      </c>
      <c r="CV2231" s="197">
        <v>2.802359E-5</v>
      </c>
    </row>
    <row r="2232" spans="1:100" ht="14.4">
      <c r="B2232" s="85"/>
      <c r="C2232" s="113"/>
      <c r="D2232" s="1" t="s">
        <v>1283</v>
      </c>
      <c r="E2232" s="112"/>
      <c r="P2232" s="3"/>
      <c r="Q2232" s="3"/>
      <c r="S2232" s="3"/>
      <c r="T2232" s="3"/>
      <c r="V2232" s="3"/>
      <c r="X2232" s="3"/>
      <c r="Y2232" s="3"/>
      <c r="AC2232" s="142"/>
      <c r="AD2232" s="142"/>
      <c r="AE2232" s="142"/>
      <c r="AF2232" s="142"/>
      <c r="AG2232" s="142"/>
      <c r="AU2232" s="86"/>
      <c r="AV2232" s="86"/>
      <c r="AW2232" s="86"/>
      <c r="AX2232" s="3"/>
      <c r="AY2232" s="3"/>
      <c r="AZ2232" s="3"/>
      <c r="BC2232" s="3"/>
      <c r="BD2232" s="3"/>
      <c r="BE2232" s="3"/>
      <c r="BF2232" s="3"/>
      <c r="BI2232" s="3"/>
      <c r="BJ2232" s="3"/>
      <c r="BK2232" s="3"/>
      <c r="BL2232" s="3"/>
      <c r="BM2232" s="3"/>
      <c r="BO2232" s="3"/>
      <c r="BU2232" s="3"/>
      <c r="BV2232" s="3"/>
      <c r="BW2232" s="3"/>
      <c r="BX2232" s="3"/>
      <c r="BY2232" s="3"/>
      <c r="BZ2232" s="3"/>
      <c r="CB2232" s="3"/>
      <c r="CC2232" s="3"/>
      <c r="CD2232" s="3"/>
      <c r="CH2232" s="3"/>
      <c r="CI2232" s="3"/>
      <c r="CJ2232" s="3"/>
      <c r="CQ2232" s="3"/>
      <c r="CR2232" s="3"/>
      <c r="CV2232" s="3"/>
    </row>
    <row r="2233" spans="1:100" ht="14.4">
      <c r="A2233" t="s">
        <v>1969</v>
      </c>
      <c r="B2233" s="85" t="s">
        <v>947</v>
      </c>
      <c r="C2233" s="113" t="str">
        <f t="shared" si="890"/>
        <v>F.106.01.101</v>
      </c>
      <c r="D2233" s="9" t="s">
        <v>1283</v>
      </c>
      <c r="E2233" s="112" t="s">
        <v>362</v>
      </c>
      <c r="F2233" s="115" t="str">
        <f t="shared" si="891"/>
        <v>BR and IIR (Butyl rubber) waste combustion - clean tech without heat recovery</v>
      </c>
      <c r="G2233" s="143">
        <f t="shared" si="875"/>
        <v>3.4499999999999997</v>
      </c>
      <c r="I2233" s="118">
        <f t="shared" si="876"/>
        <v>0.554216932</v>
      </c>
      <c r="K2233" s="161">
        <f t="shared" si="877"/>
        <v>1.67688E-2</v>
      </c>
      <c r="L2233" s="161">
        <f t="shared" si="878"/>
        <v>1.9948132E-2</v>
      </c>
      <c r="M2233" s="162">
        <f t="shared" si="879"/>
        <v>0</v>
      </c>
      <c r="N2233" s="161">
        <v>0.51749999999999996</v>
      </c>
      <c r="O2233" s="132">
        <v>0</v>
      </c>
      <c r="P2233" s="132">
        <v>1.9948132E-2</v>
      </c>
      <c r="Q2233" s="132">
        <v>1.67688E-2</v>
      </c>
      <c r="R2233" s="132">
        <v>0</v>
      </c>
      <c r="S2233" s="132">
        <v>0</v>
      </c>
      <c r="T2233" s="132">
        <v>0</v>
      </c>
      <c r="U2233" s="132">
        <v>0</v>
      </c>
      <c r="V2233" s="132">
        <v>0</v>
      </c>
      <c r="W2233" s="132">
        <v>0</v>
      </c>
      <c r="X2233" s="132">
        <v>0</v>
      </c>
      <c r="Y2233" s="132">
        <v>0</v>
      </c>
      <c r="Z2233" s="132">
        <v>0</v>
      </c>
      <c r="AA2233" s="132">
        <v>0</v>
      </c>
      <c r="AC2233" s="118">
        <f t="shared" si="882"/>
        <v>0.51749999999999996</v>
      </c>
      <c r="AD2233" s="118">
        <f t="shared" si="883"/>
        <v>3.6716932000000001E-2</v>
      </c>
      <c r="AE2233" s="118">
        <f t="shared" si="884"/>
        <v>1.9948132E-2</v>
      </c>
      <c r="AF2233" s="118">
        <f t="shared" si="885"/>
        <v>1.9948132E-2</v>
      </c>
      <c r="AG2233" s="118">
        <f t="shared" si="886"/>
        <v>0</v>
      </c>
      <c r="AI2233" s="69">
        <v>0</v>
      </c>
      <c r="AJ2233" s="69">
        <v>0</v>
      </c>
      <c r="AK2233" s="69">
        <v>0</v>
      </c>
      <c r="AL2233" s="69">
        <v>0</v>
      </c>
      <c r="AM2233" s="69">
        <v>0</v>
      </c>
      <c r="AN2233" s="69">
        <v>0</v>
      </c>
      <c r="AO2233" s="69">
        <v>0</v>
      </c>
      <c r="AQ2233" s="116">
        <v>5.9371181000000002E-2</v>
      </c>
      <c r="AR2233" s="116">
        <v>5.6606939000000002E-2</v>
      </c>
      <c r="AS2233" s="116">
        <v>2.7642412999999998E-3</v>
      </c>
      <c r="AT2233" s="116">
        <v>0</v>
      </c>
      <c r="AU2233" s="150">
        <f t="shared" si="887"/>
        <v>3.3937014000000002E-6</v>
      </c>
      <c r="AV2233" s="150">
        <f t="shared" si="888"/>
        <v>1.0222785925E-8</v>
      </c>
      <c r="AW2233" s="163">
        <f t="shared" si="889"/>
        <v>0</v>
      </c>
      <c r="AX2233" s="196">
        <v>3.2016E-6</v>
      </c>
      <c r="AY2233" s="196">
        <v>9.6600000000000001E-9</v>
      </c>
      <c r="AZ2233" s="196">
        <v>2.6392500000000001E-13</v>
      </c>
      <c r="BA2233" s="108">
        <v>0</v>
      </c>
      <c r="BB2233" s="108">
        <v>0</v>
      </c>
      <c r="BC2233" s="196">
        <v>2.4934000000000001E-9</v>
      </c>
      <c r="BD2233" s="196">
        <v>1.8960800000000001E-7</v>
      </c>
      <c r="BE2233" s="196">
        <v>3.5345999999999999E-10</v>
      </c>
      <c r="BF2233" s="196">
        <v>2.0906199999999999E-10</v>
      </c>
      <c r="BG2233" s="108">
        <v>0</v>
      </c>
      <c r="BH2233" s="108">
        <v>0</v>
      </c>
      <c r="BI2233" s="108">
        <v>0</v>
      </c>
      <c r="BJ2233" s="108">
        <v>0</v>
      </c>
      <c r="BK2233" s="108">
        <v>0</v>
      </c>
      <c r="BL2233" s="108">
        <v>0</v>
      </c>
      <c r="BM2233" s="108">
        <v>0</v>
      </c>
      <c r="BN2233" s="108">
        <v>0</v>
      </c>
      <c r="BO2233" s="108">
        <v>0</v>
      </c>
      <c r="BP2233" s="108">
        <v>0</v>
      </c>
      <c r="BQ2233" s="108">
        <v>0</v>
      </c>
      <c r="BR2233" s="108">
        <v>0</v>
      </c>
      <c r="BS2233" s="108">
        <v>0</v>
      </c>
      <c r="BU2233" s="69">
        <v>1.0638676999999999E-4</v>
      </c>
      <c r="BV2233" s="172">
        <v>2.2622321000000001E-6</v>
      </c>
      <c r="BW2233" s="172">
        <v>9.6195154000000004E-5</v>
      </c>
      <c r="BX2233" s="69">
        <v>0</v>
      </c>
      <c r="BY2233" s="172">
        <v>6.5977207000000003E-7</v>
      </c>
      <c r="BZ2233" s="172">
        <v>1.6141808E-6</v>
      </c>
      <c r="CA2233" s="69">
        <v>0</v>
      </c>
      <c r="CB2233" s="172">
        <v>2.4499789999999999E-6</v>
      </c>
      <c r="CC2233" s="69">
        <v>0</v>
      </c>
      <c r="CD2233" s="69">
        <v>0</v>
      </c>
      <c r="CE2233" s="69">
        <v>0</v>
      </c>
      <c r="CF2233" s="69">
        <v>0</v>
      </c>
      <c r="CG2233" s="69">
        <v>0</v>
      </c>
      <c r="CH2233" s="172">
        <v>3.2054472E-6</v>
      </c>
      <c r="CI2233" s="69">
        <v>0</v>
      </c>
      <c r="CJ2233" s="69">
        <v>0</v>
      </c>
      <c r="CK2233" s="69">
        <v>0</v>
      </c>
      <c r="CM2233" s="198">
        <v>0</v>
      </c>
      <c r="CN2233" s="198">
        <v>3.45</v>
      </c>
      <c r="CO2233" s="198">
        <v>4.6156122000000001E-2</v>
      </c>
      <c r="CP2233" s="198">
        <v>1.918E-3</v>
      </c>
      <c r="CQ2233" s="198">
        <v>0</v>
      </c>
      <c r="CR2233" s="198">
        <v>0</v>
      </c>
      <c r="CS2233" s="197">
        <v>1.9788883E-5</v>
      </c>
      <c r="CT2233" s="198">
        <v>0</v>
      </c>
      <c r="CU2233" s="198">
        <v>0</v>
      </c>
      <c r="CV2233" s="198">
        <v>5.6766498000000005E-4</v>
      </c>
    </row>
    <row r="2234" spans="1:100" ht="14.4">
      <c r="A2234" t="s">
        <v>1970</v>
      </c>
      <c r="B2234" s="85" t="s">
        <v>947</v>
      </c>
      <c r="C2234" s="113" t="str">
        <f t="shared" si="890"/>
        <v>F.106.01.102</v>
      </c>
      <c r="D2234" s="9" t="s">
        <v>1283</v>
      </c>
      <c r="E2234" s="112" t="s">
        <v>362</v>
      </c>
      <c r="F2234" s="115" t="str">
        <f t="shared" si="891"/>
        <v>EVA (Ethylene vinyl acetate) waste combustion - clean tech without heat recovery</v>
      </c>
      <c r="G2234" s="143">
        <f t="shared" si="875"/>
        <v>2.3199999999999998</v>
      </c>
      <c r="I2234" s="118">
        <f t="shared" si="876"/>
        <v>0.38136684700000001</v>
      </c>
      <c r="K2234" s="161">
        <f t="shared" si="877"/>
        <v>1.52388E-2</v>
      </c>
      <c r="L2234" s="161">
        <f t="shared" si="878"/>
        <v>1.8128047000000001E-2</v>
      </c>
      <c r="M2234" s="162">
        <f t="shared" si="879"/>
        <v>0</v>
      </c>
      <c r="N2234" s="161">
        <v>0.34799999999999998</v>
      </c>
      <c r="O2234" s="132">
        <v>0</v>
      </c>
      <c r="P2234" s="132">
        <v>1.8128047000000001E-2</v>
      </c>
      <c r="Q2234" s="132">
        <v>1.52388E-2</v>
      </c>
      <c r="R2234" s="132">
        <v>0</v>
      </c>
      <c r="S2234" s="132">
        <v>0</v>
      </c>
      <c r="T2234" s="132">
        <v>0</v>
      </c>
      <c r="U2234" s="132">
        <v>0</v>
      </c>
      <c r="V2234" s="132">
        <v>0</v>
      </c>
      <c r="W2234" s="132">
        <v>0</v>
      </c>
      <c r="X2234" s="132">
        <v>0</v>
      </c>
      <c r="Y2234" s="132">
        <v>0</v>
      </c>
      <c r="Z2234" s="132">
        <v>0</v>
      </c>
      <c r="AA2234" s="132">
        <v>0</v>
      </c>
      <c r="AC2234" s="118">
        <f t="shared" si="882"/>
        <v>0.34799999999999998</v>
      </c>
      <c r="AD2234" s="118">
        <f t="shared" si="883"/>
        <v>3.3366847000000005E-2</v>
      </c>
      <c r="AE2234" s="118">
        <f t="shared" si="884"/>
        <v>1.8128047000000001E-2</v>
      </c>
      <c r="AF2234" s="118">
        <f t="shared" si="885"/>
        <v>1.8128047000000001E-2</v>
      </c>
      <c r="AG2234" s="118">
        <f t="shared" si="886"/>
        <v>0</v>
      </c>
      <c r="AI2234" s="69">
        <v>0</v>
      </c>
      <c r="AJ2234" s="69">
        <v>0</v>
      </c>
      <c r="AK2234" s="69">
        <v>0</v>
      </c>
      <c r="AL2234" s="69">
        <v>0</v>
      </c>
      <c r="AM2234" s="69">
        <v>0</v>
      </c>
      <c r="AN2234" s="69">
        <v>0</v>
      </c>
      <c r="AO2234" s="69">
        <v>0</v>
      </c>
      <c r="AQ2234" s="116">
        <v>4.071806E-2</v>
      </c>
      <c r="AR2234" s="116">
        <v>3.8823265000000003E-2</v>
      </c>
      <c r="AS2234" s="116">
        <v>1.8947941E-3</v>
      </c>
      <c r="AT2234" s="116">
        <v>0</v>
      </c>
      <c r="AU2234" s="150">
        <f t="shared" si="887"/>
        <v>2.3275338999999999E-6</v>
      </c>
      <c r="AV2234" s="150">
        <f t="shared" si="888"/>
        <v>7.0073744800000001E-9</v>
      </c>
      <c r="AW2234" s="163">
        <f t="shared" si="889"/>
        <v>0</v>
      </c>
      <c r="AX2234" s="196">
        <v>2.1529600000000001E-6</v>
      </c>
      <c r="AY2234" s="196">
        <v>6.4959999999999999E-9</v>
      </c>
      <c r="AZ2234" s="196">
        <v>1.7747999999999999E-13</v>
      </c>
      <c r="BA2234" s="108">
        <v>0</v>
      </c>
      <c r="BB2234" s="108">
        <v>0</v>
      </c>
      <c r="BC2234" s="196">
        <v>2.2658999999999998E-9</v>
      </c>
      <c r="BD2234" s="196">
        <v>1.7230800000000001E-7</v>
      </c>
      <c r="BE2234" s="196">
        <v>3.2121000000000002E-10</v>
      </c>
      <c r="BF2234" s="196">
        <v>1.8998700000000001E-10</v>
      </c>
      <c r="BG2234" s="108">
        <v>0</v>
      </c>
      <c r="BH2234" s="108">
        <v>0</v>
      </c>
      <c r="BI2234" s="108">
        <v>0</v>
      </c>
      <c r="BJ2234" s="108">
        <v>0</v>
      </c>
      <c r="BK2234" s="108">
        <v>0</v>
      </c>
      <c r="BL2234" s="108">
        <v>0</v>
      </c>
      <c r="BM2234" s="108">
        <v>0</v>
      </c>
      <c r="BN2234" s="108">
        <v>0</v>
      </c>
      <c r="BO2234" s="108">
        <v>0</v>
      </c>
      <c r="BP2234" s="108">
        <v>0</v>
      </c>
      <c r="BQ2234" s="108">
        <v>0</v>
      </c>
      <c r="BR2234" s="108">
        <v>0</v>
      </c>
      <c r="BS2234" s="108">
        <v>0</v>
      </c>
      <c r="BU2234" s="172">
        <v>7.3949476000000002E-5</v>
      </c>
      <c r="BV2234" s="172">
        <v>2.0558241E-6</v>
      </c>
      <c r="BW2234" s="172">
        <v>6.4687756000000001E-5</v>
      </c>
      <c r="BX2234" s="69">
        <v>0</v>
      </c>
      <c r="BY2234" s="172">
        <v>5.9957388999999999E-7</v>
      </c>
      <c r="BZ2234" s="172">
        <v>1.4669015E-6</v>
      </c>
      <c r="CA2234" s="69">
        <v>0</v>
      </c>
      <c r="CB2234" s="172">
        <v>2.2264408000000002E-6</v>
      </c>
      <c r="CC2234" s="69">
        <v>0</v>
      </c>
      <c r="CD2234" s="69">
        <v>0</v>
      </c>
      <c r="CE2234" s="69">
        <v>0</v>
      </c>
      <c r="CF2234" s="69">
        <v>0</v>
      </c>
      <c r="CG2234" s="69">
        <v>0</v>
      </c>
      <c r="CH2234" s="172">
        <v>2.9129794000000001E-6</v>
      </c>
      <c r="CI2234" s="69">
        <v>0</v>
      </c>
      <c r="CJ2234" s="69">
        <v>0</v>
      </c>
      <c r="CK2234" s="69">
        <v>0</v>
      </c>
      <c r="CM2234" s="198">
        <v>0</v>
      </c>
      <c r="CN2234" s="198">
        <v>2.3199999999999998</v>
      </c>
      <c r="CO2234" s="198">
        <v>4.1944796999999999E-2</v>
      </c>
      <c r="CP2234" s="198">
        <v>1.743E-3</v>
      </c>
      <c r="CQ2234" s="198">
        <v>0</v>
      </c>
      <c r="CR2234" s="198">
        <v>0</v>
      </c>
      <c r="CS2234" s="197">
        <v>1.7983328000000001E-5</v>
      </c>
      <c r="CT2234" s="198">
        <v>0</v>
      </c>
      <c r="CU2234" s="198">
        <v>0</v>
      </c>
      <c r="CV2234" s="198">
        <v>5.1587072999999999E-4</v>
      </c>
    </row>
    <row r="2235" spans="1:100" ht="14.4">
      <c r="A2235" t="s">
        <v>1971</v>
      </c>
      <c r="B2235" s="85" t="s">
        <v>947</v>
      </c>
      <c r="C2235" s="113" t="str">
        <f t="shared" si="890"/>
        <v>F.106.01.103</v>
      </c>
      <c r="D2235" s="9" t="s">
        <v>1283</v>
      </c>
      <c r="E2235" s="112" t="s">
        <v>362</v>
      </c>
      <c r="F2235" s="115" t="str">
        <f t="shared" si="891"/>
        <v>IR (Polyisoprene rubber) waste combustion - clean tech without heat recovery</v>
      </c>
      <c r="G2235" s="143">
        <f t="shared" ref="G2235:G2298" si="892">N2235/0.15</f>
        <v>3.24</v>
      </c>
      <c r="I2235" s="118">
        <f t="shared" ref="I2235:I2298" si="893">K2235+L2235+M2235+N2235</f>
        <v>0.52218091799999999</v>
      </c>
      <c r="K2235" s="161">
        <f t="shared" ref="K2235:K2298" si="894">Q2235+R2235+S2235+T2235</f>
        <v>1.6524E-2</v>
      </c>
      <c r="L2235" s="161">
        <f t="shared" ref="L2235:L2298" si="895">O2235+P2235+U2235+Y2235+W2235</f>
        <v>1.9656917999999999E-2</v>
      </c>
      <c r="M2235" s="162">
        <f t="shared" ref="M2235:M2298" si="896">V2235+X2235+Z2235+AA2235</f>
        <v>0</v>
      </c>
      <c r="N2235" s="161">
        <v>0.48599999999999999</v>
      </c>
      <c r="O2235" s="132">
        <v>0</v>
      </c>
      <c r="P2235" s="132">
        <v>1.9656917999999999E-2</v>
      </c>
      <c r="Q2235" s="132">
        <v>1.6524E-2</v>
      </c>
      <c r="R2235" s="132">
        <v>0</v>
      </c>
      <c r="S2235" s="132">
        <v>0</v>
      </c>
      <c r="T2235" s="132">
        <v>0</v>
      </c>
      <c r="U2235" s="132">
        <v>0</v>
      </c>
      <c r="V2235" s="132">
        <v>0</v>
      </c>
      <c r="W2235" s="132">
        <v>0</v>
      </c>
      <c r="X2235" s="132">
        <v>0</v>
      </c>
      <c r="Y2235" s="132">
        <v>0</v>
      </c>
      <c r="Z2235" s="132">
        <v>0</v>
      </c>
      <c r="AA2235" s="132">
        <v>0</v>
      </c>
      <c r="AC2235" s="118">
        <f t="shared" si="882"/>
        <v>0.48599999999999999</v>
      </c>
      <c r="AD2235" s="118">
        <f t="shared" si="883"/>
        <v>3.6180917999999999E-2</v>
      </c>
      <c r="AE2235" s="118">
        <f t="shared" si="884"/>
        <v>1.9656917999999999E-2</v>
      </c>
      <c r="AF2235" s="118">
        <f t="shared" si="885"/>
        <v>1.9656917999999999E-2</v>
      </c>
      <c r="AG2235" s="118">
        <f t="shared" si="886"/>
        <v>0</v>
      </c>
      <c r="AI2235" s="69">
        <v>0</v>
      </c>
      <c r="AJ2235" s="69">
        <v>0</v>
      </c>
      <c r="AK2235" s="69">
        <v>0</v>
      </c>
      <c r="AL2235" s="69">
        <v>0</v>
      </c>
      <c r="AM2235" s="69">
        <v>0</v>
      </c>
      <c r="AN2235" s="69">
        <v>0</v>
      </c>
      <c r="AO2235" s="69">
        <v>0</v>
      </c>
      <c r="AQ2235" s="116">
        <v>5.5912585000000001E-2</v>
      </c>
      <c r="AR2235" s="116">
        <v>5.3309563999999997E-2</v>
      </c>
      <c r="AS2235" s="116">
        <v>2.6030212000000001E-3</v>
      </c>
      <c r="AT2235" s="116">
        <v>0</v>
      </c>
      <c r="AU2235" s="150">
        <f t="shared" si="887"/>
        <v>3.1960169999999998E-6</v>
      </c>
      <c r="AV2235" s="150">
        <f t="shared" si="888"/>
        <v>9.6265578600000011E-9</v>
      </c>
      <c r="AW2235" s="163">
        <f t="shared" si="889"/>
        <v>0</v>
      </c>
      <c r="AX2235" s="196">
        <v>3.0067200000000001E-6</v>
      </c>
      <c r="AY2235" s="196">
        <v>9.0720000000000001E-9</v>
      </c>
      <c r="AZ2235" s="196">
        <v>2.4786000000000002E-13</v>
      </c>
      <c r="BA2235" s="108">
        <v>0</v>
      </c>
      <c r="BB2235" s="108">
        <v>0</v>
      </c>
      <c r="BC2235" s="196">
        <v>2.4570000000000001E-9</v>
      </c>
      <c r="BD2235" s="196">
        <v>1.8684E-7</v>
      </c>
      <c r="BE2235" s="196">
        <v>3.4829999999999998E-10</v>
      </c>
      <c r="BF2235" s="196">
        <v>2.0600999999999999E-10</v>
      </c>
      <c r="BG2235" s="108">
        <v>0</v>
      </c>
      <c r="BH2235" s="108">
        <v>0</v>
      </c>
      <c r="BI2235" s="108">
        <v>0</v>
      </c>
      <c r="BJ2235" s="108">
        <v>0</v>
      </c>
      <c r="BK2235" s="108">
        <v>0</v>
      </c>
      <c r="BL2235" s="108">
        <v>0</v>
      </c>
      <c r="BM2235" s="108">
        <v>0</v>
      </c>
      <c r="BN2235" s="108">
        <v>0</v>
      </c>
      <c r="BO2235" s="108">
        <v>0</v>
      </c>
      <c r="BP2235" s="108">
        <v>0</v>
      </c>
      <c r="BQ2235" s="108">
        <v>0</v>
      </c>
      <c r="BR2235" s="108">
        <v>0</v>
      </c>
      <c r="BS2235" s="108">
        <v>0</v>
      </c>
      <c r="BU2235" s="69">
        <v>1.0038263000000001E-4</v>
      </c>
      <c r="BV2235" s="172">
        <v>2.2292067999999999E-6</v>
      </c>
      <c r="BW2235" s="172">
        <v>9.0339797000000004E-5</v>
      </c>
      <c r="BX2235" s="69">
        <v>0</v>
      </c>
      <c r="BY2235" s="172">
        <v>6.5014036000000001E-7</v>
      </c>
      <c r="BZ2235" s="172">
        <v>1.5906161E-6</v>
      </c>
      <c r="CA2235" s="69">
        <v>0</v>
      </c>
      <c r="CB2235" s="172">
        <v>2.4142128999999999E-6</v>
      </c>
      <c r="CC2235" s="69">
        <v>0</v>
      </c>
      <c r="CD2235" s="69">
        <v>0</v>
      </c>
      <c r="CE2235" s="69">
        <v>0</v>
      </c>
      <c r="CF2235" s="69">
        <v>0</v>
      </c>
      <c r="CG2235" s="69">
        <v>0</v>
      </c>
      <c r="CH2235" s="172">
        <v>3.1586523000000001E-6</v>
      </c>
      <c r="CI2235" s="69">
        <v>0</v>
      </c>
      <c r="CJ2235" s="69">
        <v>0</v>
      </c>
      <c r="CK2235" s="69">
        <v>0</v>
      </c>
      <c r="CM2235" s="198">
        <v>0</v>
      </c>
      <c r="CN2235" s="198">
        <v>3.24</v>
      </c>
      <c r="CO2235" s="198">
        <v>4.5482309999999998E-2</v>
      </c>
      <c r="CP2235" s="198">
        <v>1.89E-3</v>
      </c>
      <c r="CQ2235" s="198">
        <v>0</v>
      </c>
      <c r="CR2235" s="198">
        <v>0</v>
      </c>
      <c r="CS2235" s="197">
        <v>1.9499994E-5</v>
      </c>
      <c r="CT2235" s="198">
        <v>0</v>
      </c>
      <c r="CU2235" s="198">
        <v>0</v>
      </c>
      <c r="CV2235" s="198">
        <v>5.5937789999999999E-4</v>
      </c>
    </row>
    <row r="2236" spans="1:100" ht="14.4">
      <c r="A2236" t="s">
        <v>1972</v>
      </c>
      <c r="B2236" s="85" t="s">
        <v>947</v>
      </c>
      <c r="C2236" s="113" t="str">
        <f t="shared" si="890"/>
        <v>F.106.01.104</v>
      </c>
      <c r="D2236" s="9" t="s">
        <v>1283</v>
      </c>
      <c r="E2236" s="112" t="s">
        <v>362</v>
      </c>
      <c r="F2236" s="115" t="str">
        <f t="shared" si="891"/>
        <v>Natural rubber waste combustion - clean tech without heat recovery</v>
      </c>
      <c r="G2236" s="143">
        <f t="shared" si="892"/>
        <v>0</v>
      </c>
      <c r="I2236" s="118">
        <f t="shared" si="893"/>
        <v>3.6180917999999999E-2</v>
      </c>
      <c r="K2236" s="161">
        <f t="shared" si="894"/>
        <v>1.6524E-2</v>
      </c>
      <c r="L2236" s="161">
        <f t="shared" si="895"/>
        <v>1.9656917999999999E-2</v>
      </c>
      <c r="M2236" s="162">
        <f t="shared" si="896"/>
        <v>0</v>
      </c>
      <c r="N2236" s="161">
        <v>0</v>
      </c>
      <c r="O2236" s="132">
        <v>0</v>
      </c>
      <c r="P2236" s="132">
        <v>1.9656917999999999E-2</v>
      </c>
      <c r="Q2236" s="132">
        <v>1.6524E-2</v>
      </c>
      <c r="R2236" s="132">
        <v>0</v>
      </c>
      <c r="S2236" s="132">
        <v>0</v>
      </c>
      <c r="T2236" s="132">
        <v>0</v>
      </c>
      <c r="U2236" s="132">
        <v>0</v>
      </c>
      <c r="V2236" s="132">
        <v>0</v>
      </c>
      <c r="W2236" s="132">
        <v>0</v>
      </c>
      <c r="X2236" s="132">
        <v>0</v>
      </c>
      <c r="Y2236" s="132">
        <v>0</v>
      </c>
      <c r="Z2236" s="132">
        <v>0</v>
      </c>
      <c r="AA2236" s="132">
        <v>0</v>
      </c>
      <c r="AC2236" s="118">
        <f t="shared" si="882"/>
        <v>0</v>
      </c>
      <c r="AD2236" s="118">
        <f t="shared" si="883"/>
        <v>3.6180917999999999E-2</v>
      </c>
      <c r="AE2236" s="118">
        <f t="shared" si="884"/>
        <v>1.9656917999999999E-2</v>
      </c>
      <c r="AF2236" s="118">
        <f t="shared" si="885"/>
        <v>1.9656917999999999E-2</v>
      </c>
      <c r="AG2236" s="118">
        <f t="shared" si="886"/>
        <v>0</v>
      </c>
      <c r="AI2236" s="69">
        <v>0</v>
      </c>
      <c r="AJ2236" s="69">
        <v>0</v>
      </c>
      <c r="AK2236" s="69">
        <v>0</v>
      </c>
      <c r="AL2236" s="69">
        <v>0</v>
      </c>
      <c r="AM2236" s="69">
        <v>0</v>
      </c>
      <c r="AN2236" s="69">
        <v>0</v>
      </c>
      <c r="AO2236" s="69">
        <v>0</v>
      </c>
      <c r="AQ2236" s="116">
        <v>3.3073593999999999E-3</v>
      </c>
      <c r="AR2236" s="116">
        <v>3.157474E-3</v>
      </c>
      <c r="AS2236" s="116">
        <v>1.4988541999999999E-4</v>
      </c>
      <c r="AT2236" s="116">
        <v>0</v>
      </c>
      <c r="AU2236" s="150">
        <f t="shared" si="887"/>
        <v>1.89297E-7</v>
      </c>
      <c r="AV2236" s="150">
        <f t="shared" si="888"/>
        <v>5.5430999999999992E-10</v>
      </c>
      <c r="AW2236" s="163">
        <f t="shared" si="889"/>
        <v>0</v>
      </c>
      <c r="AX2236" s="108">
        <v>0</v>
      </c>
      <c r="AY2236" s="108">
        <v>0</v>
      </c>
      <c r="AZ2236" s="108">
        <v>0</v>
      </c>
      <c r="BA2236" s="108">
        <v>0</v>
      </c>
      <c r="BB2236" s="108">
        <v>0</v>
      </c>
      <c r="BC2236" s="196">
        <v>2.4570000000000001E-9</v>
      </c>
      <c r="BD2236" s="196">
        <v>1.8684E-7</v>
      </c>
      <c r="BE2236" s="196">
        <v>3.4829999999999998E-10</v>
      </c>
      <c r="BF2236" s="196">
        <v>2.0600999999999999E-10</v>
      </c>
      <c r="BG2236" s="108">
        <v>0</v>
      </c>
      <c r="BH2236" s="108">
        <v>0</v>
      </c>
      <c r="BI2236" s="108">
        <v>0</v>
      </c>
      <c r="BJ2236" s="108">
        <v>0</v>
      </c>
      <c r="BK2236" s="108">
        <v>0</v>
      </c>
      <c r="BL2236" s="108">
        <v>0</v>
      </c>
      <c r="BM2236" s="108">
        <v>0</v>
      </c>
      <c r="BN2236" s="108">
        <v>0</v>
      </c>
      <c r="BO2236" s="108">
        <v>0</v>
      </c>
      <c r="BP2236" s="108">
        <v>0</v>
      </c>
      <c r="BQ2236" s="108">
        <v>0</v>
      </c>
      <c r="BR2236" s="108">
        <v>0</v>
      </c>
      <c r="BS2236" s="108">
        <v>0</v>
      </c>
      <c r="BU2236" s="172">
        <v>1.0042828E-5</v>
      </c>
      <c r="BV2236" s="172">
        <v>2.2292067999999999E-6</v>
      </c>
      <c r="BW2236" s="69">
        <v>0</v>
      </c>
      <c r="BX2236" s="69">
        <v>0</v>
      </c>
      <c r="BY2236" s="172">
        <v>6.5014036000000001E-7</v>
      </c>
      <c r="BZ2236" s="172">
        <v>1.5906161E-6</v>
      </c>
      <c r="CA2236" s="69">
        <v>0</v>
      </c>
      <c r="CB2236" s="172">
        <v>2.4142128999999999E-6</v>
      </c>
      <c r="CC2236" s="69">
        <v>0</v>
      </c>
      <c r="CD2236" s="69">
        <v>0</v>
      </c>
      <c r="CE2236" s="69">
        <v>0</v>
      </c>
      <c r="CF2236" s="69">
        <v>0</v>
      </c>
      <c r="CG2236" s="69">
        <v>0</v>
      </c>
      <c r="CH2236" s="172">
        <v>3.1586523000000001E-6</v>
      </c>
      <c r="CI2236" s="69">
        <v>0</v>
      </c>
      <c r="CJ2236" s="69">
        <v>0</v>
      </c>
      <c r="CK2236" s="69">
        <v>0</v>
      </c>
      <c r="CM2236" s="198">
        <v>0</v>
      </c>
      <c r="CN2236" s="198">
        <v>0</v>
      </c>
      <c r="CO2236" s="198">
        <v>4.5482309999999998E-2</v>
      </c>
      <c r="CP2236" s="198">
        <v>1.89E-3</v>
      </c>
      <c r="CQ2236" s="198">
        <v>0</v>
      </c>
      <c r="CR2236" s="198">
        <v>0</v>
      </c>
      <c r="CS2236" s="197">
        <v>1.9499994E-5</v>
      </c>
      <c r="CT2236" s="198">
        <v>0</v>
      </c>
      <c r="CU2236" s="198">
        <v>0</v>
      </c>
      <c r="CV2236" s="198">
        <v>5.5937789999999999E-4</v>
      </c>
    </row>
    <row r="2237" spans="1:100" ht="14.4">
      <c r="A2237" t="s">
        <v>1973</v>
      </c>
      <c r="B2237" s="85" t="s">
        <v>947</v>
      </c>
      <c r="C2237" s="113" t="str">
        <f t="shared" si="890"/>
        <v>F.106.01.105</v>
      </c>
      <c r="D2237" s="9" t="s">
        <v>1283</v>
      </c>
      <c r="E2237" s="112" t="s">
        <v>362</v>
      </c>
      <c r="F2237" s="115" t="str">
        <f t="shared" si="891"/>
        <v>Polychloroprene (Neoprene, CR) waste combustion - clean tech without heat recovery</v>
      </c>
      <c r="G2237" s="143">
        <f t="shared" si="892"/>
        <v>1.99</v>
      </c>
      <c r="I2237" s="118">
        <f t="shared" si="893"/>
        <v>0.8335310708</v>
      </c>
      <c r="K2237" s="161">
        <f t="shared" si="894"/>
        <v>6.7161197000000006E-2</v>
      </c>
      <c r="L2237" s="161">
        <f t="shared" si="895"/>
        <v>0.4678698738</v>
      </c>
      <c r="M2237" s="162">
        <f t="shared" si="896"/>
        <v>0</v>
      </c>
      <c r="N2237" s="161">
        <v>0.29849999999999999</v>
      </c>
      <c r="O2237" s="132">
        <v>0</v>
      </c>
      <c r="P2237" s="132">
        <v>7.7899637999999998E-3</v>
      </c>
      <c r="Q2237" s="132">
        <v>6.5484000000000002E-3</v>
      </c>
      <c r="R2237" s="132">
        <v>0</v>
      </c>
      <c r="S2237" s="132">
        <v>0</v>
      </c>
      <c r="T2237" s="132">
        <v>6.0612797000000003E-2</v>
      </c>
      <c r="U2237" s="132">
        <v>0.46007990999999998</v>
      </c>
      <c r="V2237" s="132">
        <v>0</v>
      </c>
      <c r="W2237" s="132">
        <v>0</v>
      </c>
      <c r="X2237" s="132">
        <v>0</v>
      </c>
      <c r="Y2237" s="132">
        <v>0</v>
      </c>
      <c r="Z2237" s="132">
        <v>0</v>
      </c>
      <c r="AA2237" s="132">
        <v>0</v>
      </c>
      <c r="AC2237" s="118">
        <f t="shared" si="882"/>
        <v>0.29849999999999999</v>
      </c>
      <c r="AD2237" s="118">
        <f t="shared" si="883"/>
        <v>0.53503107080000001</v>
      </c>
      <c r="AE2237" s="118">
        <f t="shared" si="884"/>
        <v>0.4678698738</v>
      </c>
      <c r="AF2237" s="118">
        <f t="shared" si="885"/>
        <v>0.4678698738</v>
      </c>
      <c r="AG2237" s="118">
        <f t="shared" si="886"/>
        <v>0</v>
      </c>
      <c r="AI2237" s="69">
        <v>0</v>
      </c>
      <c r="AJ2237" s="69">
        <v>0</v>
      </c>
      <c r="AK2237" s="69">
        <v>0</v>
      </c>
      <c r="AL2237" s="69">
        <v>0</v>
      </c>
      <c r="AM2237" s="69">
        <v>0</v>
      </c>
      <c r="AN2237" s="69">
        <v>0</v>
      </c>
      <c r="AO2237" s="69">
        <v>0</v>
      </c>
      <c r="AQ2237" s="116">
        <v>3.3620694E-2</v>
      </c>
      <c r="AR2237" s="116">
        <v>3.2054584999999997E-2</v>
      </c>
      <c r="AS2237" s="116">
        <v>1.566109E-3</v>
      </c>
      <c r="AT2237" s="116">
        <v>0</v>
      </c>
      <c r="AU2237" s="150">
        <f t="shared" si="887"/>
        <v>1.9217376999999997E-6</v>
      </c>
      <c r="AV2237" s="150">
        <f t="shared" si="888"/>
        <v>5.791823235E-9</v>
      </c>
      <c r="AW2237" s="163">
        <f t="shared" si="889"/>
        <v>0</v>
      </c>
      <c r="AX2237" s="196">
        <v>1.84672E-6</v>
      </c>
      <c r="AY2237" s="196">
        <v>5.5720000000000002E-9</v>
      </c>
      <c r="AZ2237" s="196">
        <v>1.5223500000000001E-13</v>
      </c>
      <c r="BA2237" s="108">
        <v>0</v>
      </c>
      <c r="BB2237" s="108">
        <v>0</v>
      </c>
      <c r="BC2237" s="196">
        <v>9.7370000000000006E-10</v>
      </c>
      <c r="BD2237" s="196">
        <v>7.4043999999999998E-8</v>
      </c>
      <c r="BE2237" s="196">
        <v>1.3802999999999999E-10</v>
      </c>
      <c r="BF2237" s="196">
        <v>8.1640999999999998E-11</v>
      </c>
      <c r="BG2237" s="108">
        <v>0</v>
      </c>
      <c r="BH2237" s="108">
        <v>0</v>
      </c>
      <c r="BI2237" s="108">
        <v>0</v>
      </c>
      <c r="BJ2237" s="108">
        <v>0</v>
      </c>
      <c r="BK2237" s="108">
        <v>0</v>
      </c>
      <c r="BL2237" s="108">
        <v>0</v>
      </c>
      <c r="BM2237" s="108">
        <v>0</v>
      </c>
      <c r="BN2237" s="108">
        <v>0</v>
      </c>
      <c r="BO2237" s="108">
        <v>0</v>
      </c>
      <c r="BP2237" s="108">
        <v>0</v>
      </c>
      <c r="BQ2237" s="108">
        <v>0</v>
      </c>
      <c r="BR2237" s="108">
        <v>0</v>
      </c>
      <c r="BS2237" s="108">
        <v>0</v>
      </c>
      <c r="BU2237" s="69">
        <v>1.5346654000000001E-4</v>
      </c>
      <c r="BV2237" s="172">
        <v>8.8342640000000003E-7</v>
      </c>
      <c r="BW2237" s="172">
        <v>5.5486479999999997E-5</v>
      </c>
      <c r="BX2237" s="172">
        <v>5.3892282000000003E-5</v>
      </c>
      <c r="BY2237" s="172">
        <v>2.5764821999999998E-7</v>
      </c>
      <c r="BZ2237" s="172">
        <v>6.3035526000000005E-7</v>
      </c>
      <c r="CA2237" s="69">
        <v>0</v>
      </c>
      <c r="CB2237" s="172">
        <v>9.5674362999999996E-7</v>
      </c>
      <c r="CC2237" s="69">
        <v>0</v>
      </c>
      <c r="CD2237" s="172">
        <v>4.0107839999999998E-5</v>
      </c>
      <c r="CE2237" s="69">
        <v>0</v>
      </c>
      <c r="CF2237" s="69">
        <v>0</v>
      </c>
      <c r="CG2237" s="69">
        <v>0</v>
      </c>
      <c r="CH2237" s="172">
        <v>1.2517621999999999E-6</v>
      </c>
      <c r="CI2237" s="69">
        <v>0</v>
      </c>
      <c r="CJ2237" s="69">
        <v>0</v>
      </c>
      <c r="CK2237" s="69">
        <v>0</v>
      </c>
      <c r="CM2237" s="198">
        <v>0</v>
      </c>
      <c r="CN2237" s="198">
        <v>1.99</v>
      </c>
      <c r="CO2237" s="198">
        <v>1.8024471E-2</v>
      </c>
      <c r="CP2237" s="198">
        <v>7.4899999999999999E-4</v>
      </c>
      <c r="CQ2237" s="198">
        <v>0</v>
      </c>
      <c r="CR2237" s="198">
        <v>0</v>
      </c>
      <c r="CS2237" s="197">
        <v>7.7277754000000005E-6</v>
      </c>
      <c r="CT2237" s="198">
        <v>0</v>
      </c>
      <c r="CU2237" s="198">
        <v>0</v>
      </c>
      <c r="CV2237" s="198">
        <v>2.2167939E-4</v>
      </c>
    </row>
    <row r="2238" spans="1:100" ht="14.4">
      <c r="A2238" t="s">
        <v>1974</v>
      </c>
      <c r="B2238" s="85" t="s">
        <v>947</v>
      </c>
      <c r="C2238" s="113" t="str">
        <f t="shared" si="890"/>
        <v>F.106.01.106</v>
      </c>
      <c r="D2238" s="9" t="s">
        <v>1283</v>
      </c>
      <c r="E2238" s="112" t="s">
        <v>362</v>
      </c>
      <c r="F2238" s="115" t="str">
        <f t="shared" si="891"/>
        <v>PU (Polyurethane) waste combustion - clean tech without heat recovery</v>
      </c>
      <c r="G2238" s="143">
        <f t="shared" si="892"/>
        <v>2.6900000000000004</v>
      </c>
      <c r="I2238" s="118">
        <f t="shared" si="893"/>
        <v>0.42762061200000001</v>
      </c>
      <c r="K2238" s="161">
        <f t="shared" si="894"/>
        <v>1.1016E-2</v>
      </c>
      <c r="L2238" s="161">
        <f t="shared" si="895"/>
        <v>1.3104612E-2</v>
      </c>
      <c r="M2238" s="162">
        <f t="shared" si="896"/>
        <v>0</v>
      </c>
      <c r="N2238" s="161">
        <v>0.40350000000000003</v>
      </c>
      <c r="O2238" s="132">
        <v>0</v>
      </c>
      <c r="P2238" s="132">
        <v>1.3104612E-2</v>
      </c>
      <c r="Q2238" s="132">
        <v>1.1016E-2</v>
      </c>
      <c r="R2238" s="132">
        <v>0</v>
      </c>
      <c r="S2238" s="132">
        <v>0</v>
      </c>
      <c r="T2238" s="132">
        <v>0</v>
      </c>
      <c r="U2238" s="132">
        <v>0</v>
      </c>
      <c r="V2238" s="132">
        <v>0</v>
      </c>
      <c r="W2238" s="132">
        <v>0</v>
      </c>
      <c r="X2238" s="132">
        <v>0</v>
      </c>
      <c r="Y2238" s="132">
        <v>0</v>
      </c>
      <c r="Z2238" s="132">
        <v>0</v>
      </c>
      <c r="AA2238" s="132">
        <v>0</v>
      </c>
      <c r="AC2238" s="118">
        <f t="shared" si="882"/>
        <v>0.40350000000000003</v>
      </c>
      <c r="AD2238" s="118">
        <f t="shared" si="883"/>
        <v>2.4120612E-2</v>
      </c>
      <c r="AE2238" s="118">
        <f t="shared" si="884"/>
        <v>1.3104612E-2</v>
      </c>
      <c r="AF2238" s="118">
        <f t="shared" si="885"/>
        <v>1.3104612E-2</v>
      </c>
      <c r="AG2238" s="118">
        <f t="shared" si="886"/>
        <v>0</v>
      </c>
      <c r="AI2238" s="69">
        <v>0</v>
      </c>
      <c r="AJ2238" s="69">
        <v>0</v>
      </c>
      <c r="AK2238" s="69">
        <v>0</v>
      </c>
      <c r="AL2238" s="69">
        <v>0</v>
      </c>
      <c r="AM2238" s="69">
        <v>0</v>
      </c>
      <c r="AN2238" s="69">
        <v>0</v>
      </c>
      <c r="AO2238" s="69">
        <v>0</v>
      </c>
      <c r="AQ2238" s="116">
        <v>4.5880232E-2</v>
      </c>
      <c r="AR2238" s="116">
        <v>4.3743600000000001E-2</v>
      </c>
      <c r="AS2238" s="116">
        <v>2.1366320999999999E-3</v>
      </c>
      <c r="AT2238" s="116">
        <v>0</v>
      </c>
      <c r="AU2238" s="150">
        <f t="shared" si="887"/>
        <v>2.622518E-6</v>
      </c>
      <c r="AV2238" s="150">
        <f t="shared" si="888"/>
        <v>7.9017457849999997E-9</v>
      </c>
      <c r="AW2238" s="163">
        <f t="shared" si="889"/>
        <v>0</v>
      </c>
      <c r="AX2238" s="196">
        <v>2.4963199999999998E-6</v>
      </c>
      <c r="AY2238" s="196">
        <v>7.5319999999999992E-9</v>
      </c>
      <c r="AZ2238" s="196">
        <v>2.0578499999999999E-13</v>
      </c>
      <c r="BA2238" s="108">
        <v>0</v>
      </c>
      <c r="BB2238" s="108">
        <v>0</v>
      </c>
      <c r="BC2238" s="196">
        <v>1.6379999999999999E-9</v>
      </c>
      <c r="BD2238" s="196">
        <v>1.2456E-7</v>
      </c>
      <c r="BE2238" s="196">
        <v>2.3220000000000001E-10</v>
      </c>
      <c r="BF2238" s="196">
        <v>1.3733999999999999E-10</v>
      </c>
      <c r="BG2238" s="108">
        <v>0</v>
      </c>
      <c r="BH2238" s="108">
        <v>0</v>
      </c>
      <c r="BI2238" s="108">
        <v>0</v>
      </c>
      <c r="BJ2238" s="108">
        <v>0</v>
      </c>
      <c r="BK2238" s="108">
        <v>0</v>
      </c>
      <c r="BL2238" s="108">
        <v>0</v>
      </c>
      <c r="BM2238" s="108">
        <v>0</v>
      </c>
      <c r="BN2238" s="108">
        <v>0</v>
      </c>
      <c r="BO2238" s="108">
        <v>0</v>
      </c>
      <c r="BP2238" s="108">
        <v>0</v>
      </c>
      <c r="BQ2238" s="108">
        <v>0</v>
      </c>
      <c r="BR2238" s="108">
        <v>0</v>
      </c>
      <c r="BS2238" s="108">
        <v>0</v>
      </c>
      <c r="BU2238" s="172">
        <v>8.1699557000000002E-5</v>
      </c>
      <c r="BV2238" s="172">
        <v>1.4861379000000001E-6</v>
      </c>
      <c r="BW2238" s="172">
        <v>7.5004337999999993E-5</v>
      </c>
      <c r="BX2238" s="69">
        <v>0</v>
      </c>
      <c r="BY2238" s="172">
        <v>4.3342691E-7</v>
      </c>
      <c r="BZ2238" s="172">
        <v>1.0604106999999999E-6</v>
      </c>
      <c r="CA2238" s="69">
        <v>0</v>
      </c>
      <c r="CB2238" s="172">
        <v>1.6094753E-6</v>
      </c>
      <c r="CC2238" s="69">
        <v>0</v>
      </c>
      <c r="CD2238" s="69">
        <v>0</v>
      </c>
      <c r="CE2238" s="69">
        <v>0</v>
      </c>
      <c r="CF2238" s="69">
        <v>0</v>
      </c>
      <c r="CG2238" s="69">
        <v>0</v>
      </c>
      <c r="CH2238" s="172">
        <v>2.1057682000000001E-6</v>
      </c>
      <c r="CI2238" s="69">
        <v>0</v>
      </c>
      <c r="CJ2238" s="69">
        <v>0</v>
      </c>
      <c r="CK2238" s="69">
        <v>0</v>
      </c>
      <c r="CM2238" s="198">
        <v>0</v>
      </c>
      <c r="CN2238" s="198">
        <v>2.69</v>
      </c>
      <c r="CO2238" s="198">
        <v>3.0321540000000001E-2</v>
      </c>
      <c r="CP2238" s="198">
        <v>1.2600000000000001E-3</v>
      </c>
      <c r="CQ2238" s="198">
        <v>0</v>
      </c>
      <c r="CR2238" s="198">
        <v>0</v>
      </c>
      <c r="CS2238" s="197">
        <v>1.2999996E-5</v>
      </c>
      <c r="CT2238" s="198">
        <v>0</v>
      </c>
      <c r="CU2238" s="198">
        <v>0</v>
      </c>
      <c r="CV2238" s="198">
        <v>3.7291860000000001E-4</v>
      </c>
    </row>
    <row r="2239" spans="1:100" ht="14.4">
      <c r="A2239" t="s">
        <v>1975</v>
      </c>
      <c r="B2239" s="85" t="s">
        <v>947</v>
      </c>
      <c r="C2239" s="113" t="str">
        <f t="shared" si="890"/>
        <v>F.106.01.107</v>
      </c>
      <c r="D2239" s="9" t="s">
        <v>1283</v>
      </c>
      <c r="E2239" s="112" t="s">
        <v>362</v>
      </c>
      <c r="F2239" s="115" t="str">
        <f t="shared" si="891"/>
        <v>SBR (Styrene butadiene rubber) waste combustion - clean tech without heat recovery</v>
      </c>
      <c r="G2239" s="143">
        <f t="shared" si="892"/>
        <v>3.4499999999999997</v>
      </c>
      <c r="I2239" s="118">
        <f t="shared" si="893"/>
        <v>0.554216932</v>
      </c>
      <c r="K2239" s="161">
        <f t="shared" si="894"/>
        <v>1.67688E-2</v>
      </c>
      <c r="L2239" s="161">
        <f t="shared" si="895"/>
        <v>1.9948132E-2</v>
      </c>
      <c r="M2239" s="162">
        <f t="shared" si="896"/>
        <v>0</v>
      </c>
      <c r="N2239" s="161">
        <v>0.51749999999999996</v>
      </c>
      <c r="O2239" s="132">
        <v>0</v>
      </c>
      <c r="P2239" s="132">
        <v>1.9948132E-2</v>
      </c>
      <c r="Q2239" s="132">
        <v>1.67688E-2</v>
      </c>
      <c r="R2239" s="132">
        <v>0</v>
      </c>
      <c r="S2239" s="132">
        <v>0</v>
      </c>
      <c r="T2239" s="132">
        <v>0</v>
      </c>
      <c r="U2239" s="132">
        <v>0</v>
      </c>
      <c r="V2239" s="132">
        <v>0</v>
      </c>
      <c r="W2239" s="132">
        <v>0</v>
      </c>
      <c r="X2239" s="132">
        <v>0</v>
      </c>
      <c r="Y2239" s="132">
        <v>0</v>
      </c>
      <c r="Z2239" s="132">
        <v>0</v>
      </c>
      <c r="AA2239" s="132">
        <v>0</v>
      </c>
      <c r="AC2239" s="118">
        <f t="shared" si="882"/>
        <v>0.51749999999999996</v>
      </c>
      <c r="AD2239" s="118">
        <f t="shared" si="883"/>
        <v>3.6716932000000001E-2</v>
      </c>
      <c r="AE2239" s="118">
        <f t="shared" si="884"/>
        <v>1.9948132E-2</v>
      </c>
      <c r="AF2239" s="118">
        <f t="shared" si="885"/>
        <v>1.9948132E-2</v>
      </c>
      <c r="AG2239" s="118">
        <f t="shared" si="886"/>
        <v>0</v>
      </c>
      <c r="AI2239" s="69">
        <v>0</v>
      </c>
      <c r="AJ2239" s="69">
        <v>0</v>
      </c>
      <c r="AK2239" s="69">
        <v>0</v>
      </c>
      <c r="AL2239" s="69">
        <v>0</v>
      </c>
      <c r="AM2239" s="69">
        <v>0</v>
      </c>
      <c r="AN2239" s="69">
        <v>0</v>
      </c>
      <c r="AO2239" s="69">
        <v>0</v>
      </c>
      <c r="AQ2239" s="116">
        <v>5.9371181000000002E-2</v>
      </c>
      <c r="AR2239" s="116">
        <v>5.6606939000000002E-2</v>
      </c>
      <c r="AS2239" s="116">
        <v>2.7642412999999998E-3</v>
      </c>
      <c r="AT2239" s="116">
        <v>0</v>
      </c>
      <c r="AU2239" s="150">
        <f t="shared" si="887"/>
        <v>3.3937014000000002E-6</v>
      </c>
      <c r="AV2239" s="150">
        <f t="shared" si="888"/>
        <v>1.0222785925E-8</v>
      </c>
      <c r="AW2239" s="163">
        <f t="shared" si="889"/>
        <v>0</v>
      </c>
      <c r="AX2239" s="196">
        <v>3.2016E-6</v>
      </c>
      <c r="AY2239" s="196">
        <v>9.6600000000000001E-9</v>
      </c>
      <c r="AZ2239" s="196">
        <v>2.6392500000000001E-13</v>
      </c>
      <c r="BA2239" s="108">
        <v>0</v>
      </c>
      <c r="BB2239" s="108">
        <v>0</v>
      </c>
      <c r="BC2239" s="196">
        <v>2.4934000000000001E-9</v>
      </c>
      <c r="BD2239" s="196">
        <v>1.8960800000000001E-7</v>
      </c>
      <c r="BE2239" s="196">
        <v>3.5345999999999999E-10</v>
      </c>
      <c r="BF2239" s="196">
        <v>2.0906199999999999E-10</v>
      </c>
      <c r="BG2239" s="108">
        <v>0</v>
      </c>
      <c r="BH2239" s="108">
        <v>0</v>
      </c>
      <c r="BI2239" s="108">
        <v>0</v>
      </c>
      <c r="BJ2239" s="108">
        <v>0</v>
      </c>
      <c r="BK2239" s="108">
        <v>0</v>
      </c>
      <c r="BL2239" s="108">
        <v>0</v>
      </c>
      <c r="BM2239" s="108">
        <v>0</v>
      </c>
      <c r="BN2239" s="108">
        <v>0</v>
      </c>
      <c r="BO2239" s="108">
        <v>0</v>
      </c>
      <c r="BP2239" s="108">
        <v>0</v>
      </c>
      <c r="BQ2239" s="108">
        <v>0</v>
      </c>
      <c r="BR2239" s="108">
        <v>0</v>
      </c>
      <c r="BS2239" s="108">
        <v>0</v>
      </c>
      <c r="BU2239" s="69">
        <v>1.0638676999999999E-4</v>
      </c>
      <c r="BV2239" s="172">
        <v>2.2622321000000001E-6</v>
      </c>
      <c r="BW2239" s="172">
        <v>9.6195154000000004E-5</v>
      </c>
      <c r="BX2239" s="69">
        <v>0</v>
      </c>
      <c r="BY2239" s="172">
        <v>6.5977207000000003E-7</v>
      </c>
      <c r="BZ2239" s="172">
        <v>1.6141808E-6</v>
      </c>
      <c r="CA2239" s="69">
        <v>0</v>
      </c>
      <c r="CB2239" s="172">
        <v>2.4499789999999999E-6</v>
      </c>
      <c r="CC2239" s="69">
        <v>0</v>
      </c>
      <c r="CD2239" s="69">
        <v>0</v>
      </c>
      <c r="CE2239" s="69">
        <v>0</v>
      </c>
      <c r="CF2239" s="69">
        <v>0</v>
      </c>
      <c r="CG2239" s="69">
        <v>0</v>
      </c>
      <c r="CH2239" s="172">
        <v>3.2054472E-6</v>
      </c>
      <c r="CI2239" s="69">
        <v>0</v>
      </c>
      <c r="CJ2239" s="69">
        <v>0</v>
      </c>
      <c r="CK2239" s="69">
        <v>0</v>
      </c>
      <c r="CM2239" s="198">
        <v>0</v>
      </c>
      <c r="CN2239" s="198">
        <v>3.45</v>
      </c>
      <c r="CO2239" s="198">
        <v>4.6156122000000001E-2</v>
      </c>
      <c r="CP2239" s="198">
        <v>1.918E-3</v>
      </c>
      <c r="CQ2239" s="198">
        <v>0</v>
      </c>
      <c r="CR2239" s="198">
        <v>0</v>
      </c>
      <c r="CS2239" s="197">
        <v>1.9788883E-5</v>
      </c>
      <c r="CT2239" s="198">
        <v>0</v>
      </c>
      <c r="CU2239" s="198">
        <v>0</v>
      </c>
      <c r="CV2239" s="198">
        <v>5.6766498000000005E-4</v>
      </c>
    </row>
    <row r="2240" spans="1:100" ht="14.4">
      <c r="A2240" t="s">
        <v>1976</v>
      </c>
      <c r="B2240" s="85" t="s">
        <v>947</v>
      </c>
      <c r="C2240" s="113" t="str">
        <f t="shared" si="890"/>
        <v>F.106.01.108</v>
      </c>
      <c r="D2240" s="9" t="s">
        <v>1283</v>
      </c>
      <c r="E2240" s="112" t="s">
        <v>362</v>
      </c>
      <c r="F2240" s="115" t="str">
        <f t="shared" si="891"/>
        <v>Silicone rubbers combustion - clean tech without heat recovery</v>
      </c>
      <c r="G2240" s="143">
        <f t="shared" si="892"/>
        <v>1.91</v>
      </c>
      <c r="I2240" s="118">
        <f t="shared" si="893"/>
        <v>0.2977562856</v>
      </c>
      <c r="K2240" s="161">
        <f t="shared" si="894"/>
        <v>5.1408000000000001E-3</v>
      </c>
      <c r="L2240" s="161">
        <f t="shared" si="895"/>
        <v>6.1154855999999997E-3</v>
      </c>
      <c r="M2240" s="162">
        <f t="shared" si="896"/>
        <v>0</v>
      </c>
      <c r="N2240" s="161">
        <v>0.28649999999999998</v>
      </c>
      <c r="O2240" s="132">
        <v>0</v>
      </c>
      <c r="P2240" s="132">
        <v>6.1154855999999997E-3</v>
      </c>
      <c r="Q2240" s="132">
        <v>5.1408000000000001E-3</v>
      </c>
      <c r="R2240" s="132">
        <v>0</v>
      </c>
      <c r="S2240" s="132">
        <v>0</v>
      </c>
      <c r="T2240" s="132">
        <v>0</v>
      </c>
      <c r="U2240" s="132">
        <v>0</v>
      </c>
      <c r="V2240" s="132">
        <v>0</v>
      </c>
      <c r="W2240" s="132">
        <v>0</v>
      </c>
      <c r="X2240" s="132">
        <v>0</v>
      </c>
      <c r="Y2240" s="132">
        <v>0</v>
      </c>
      <c r="Z2240" s="132">
        <v>0</v>
      </c>
      <c r="AA2240" s="132">
        <v>0</v>
      </c>
      <c r="AC2240" s="118">
        <f t="shared" si="882"/>
        <v>0.28649999999999998</v>
      </c>
      <c r="AD2240" s="118">
        <f t="shared" si="883"/>
        <v>1.1256285599999999E-2</v>
      </c>
      <c r="AE2240" s="118">
        <f t="shared" si="884"/>
        <v>6.1154855999999997E-3</v>
      </c>
      <c r="AF2240" s="118">
        <f t="shared" si="885"/>
        <v>6.1154855999999997E-3</v>
      </c>
      <c r="AG2240" s="118">
        <f t="shared" si="886"/>
        <v>0</v>
      </c>
      <c r="AI2240" s="69">
        <v>0</v>
      </c>
      <c r="AJ2240" s="69">
        <v>0</v>
      </c>
      <c r="AK2240" s="69">
        <v>0</v>
      </c>
      <c r="AL2240" s="69">
        <v>0</v>
      </c>
      <c r="AM2240" s="69">
        <v>0</v>
      </c>
      <c r="AN2240" s="69">
        <v>0</v>
      </c>
      <c r="AO2240" s="69">
        <v>0</v>
      </c>
      <c r="AQ2240" s="116">
        <v>3.2040061000000002E-2</v>
      </c>
      <c r="AR2240" s="116">
        <v>3.0547292E-2</v>
      </c>
      <c r="AS2240" s="116">
        <v>1.4927696999999999E-3</v>
      </c>
      <c r="AT2240" s="116">
        <v>0</v>
      </c>
      <c r="AU2240" s="150">
        <f t="shared" si="887"/>
        <v>1.8313724000000002E-6</v>
      </c>
      <c r="AV2240" s="150">
        <f t="shared" si="888"/>
        <v>5.5205981150000001E-9</v>
      </c>
      <c r="AW2240" s="163">
        <f t="shared" si="889"/>
        <v>0</v>
      </c>
      <c r="AX2240" s="196">
        <v>1.7724800000000001E-6</v>
      </c>
      <c r="AY2240" s="196">
        <v>5.3480000000000001E-9</v>
      </c>
      <c r="AZ2240" s="196">
        <v>1.46115E-13</v>
      </c>
      <c r="BA2240" s="108">
        <v>0</v>
      </c>
      <c r="BB2240" s="108">
        <v>0</v>
      </c>
      <c r="BC2240" s="196">
        <v>7.6439999999999997E-10</v>
      </c>
      <c r="BD2240" s="196">
        <v>5.8128000000000003E-8</v>
      </c>
      <c r="BE2240" s="196">
        <v>1.0836E-10</v>
      </c>
      <c r="BF2240" s="196">
        <v>6.4092E-11</v>
      </c>
      <c r="BG2240" s="108">
        <v>0</v>
      </c>
      <c r="BH2240" s="108">
        <v>0</v>
      </c>
      <c r="BI2240" s="108">
        <v>0</v>
      </c>
      <c r="BJ2240" s="108">
        <v>0</v>
      </c>
      <c r="BK2240" s="108">
        <v>0</v>
      </c>
      <c r="BL2240" s="108">
        <v>0</v>
      </c>
      <c r="BM2240" s="108">
        <v>0</v>
      </c>
      <c r="BN2240" s="108">
        <v>0</v>
      </c>
      <c r="BO2240" s="108">
        <v>0</v>
      </c>
      <c r="BP2240" s="108">
        <v>0</v>
      </c>
      <c r="BQ2240" s="108">
        <v>0</v>
      </c>
      <c r="BR2240" s="108">
        <v>0</v>
      </c>
      <c r="BS2240" s="108">
        <v>0</v>
      </c>
      <c r="BU2240" s="172">
        <v>5.6380303999999997E-5</v>
      </c>
      <c r="BV2240" s="172">
        <v>6.9353100999999995E-7</v>
      </c>
      <c r="BW2240" s="172">
        <v>5.3255867999999999E-5</v>
      </c>
      <c r="BX2240" s="69">
        <v>0</v>
      </c>
      <c r="BY2240" s="172">
        <v>2.0226588999999999E-7</v>
      </c>
      <c r="BZ2240" s="172">
        <v>4.9485832999999995E-7</v>
      </c>
      <c r="CA2240" s="69">
        <v>0</v>
      </c>
      <c r="CB2240" s="172">
        <v>7.5108845999999996E-7</v>
      </c>
      <c r="CC2240" s="69">
        <v>0</v>
      </c>
      <c r="CD2240" s="69">
        <v>0</v>
      </c>
      <c r="CE2240" s="69">
        <v>0</v>
      </c>
      <c r="CF2240" s="69">
        <v>0</v>
      </c>
      <c r="CG2240" s="69">
        <v>0</v>
      </c>
      <c r="CH2240" s="172">
        <v>9.8269183999999997E-7</v>
      </c>
      <c r="CI2240" s="69">
        <v>0</v>
      </c>
      <c r="CJ2240" s="69">
        <v>0</v>
      </c>
      <c r="CK2240" s="69">
        <v>0</v>
      </c>
      <c r="CM2240" s="198">
        <v>0</v>
      </c>
      <c r="CN2240" s="198">
        <v>1.91</v>
      </c>
      <c r="CO2240" s="198">
        <v>1.4150052E-2</v>
      </c>
      <c r="CP2240" s="198">
        <v>5.8799999999999998E-4</v>
      </c>
      <c r="CQ2240" s="198">
        <v>0</v>
      </c>
      <c r="CR2240" s="198">
        <v>0</v>
      </c>
      <c r="CS2240" s="197">
        <v>6.0666648000000001E-6</v>
      </c>
      <c r="CT2240" s="198">
        <v>0</v>
      </c>
      <c r="CU2240" s="198">
        <v>0</v>
      </c>
      <c r="CV2240" s="198">
        <v>1.7402868E-4</v>
      </c>
    </row>
    <row r="2241" spans="1:100" ht="14.4">
      <c r="B2241" s="85"/>
      <c r="C2241" s="113"/>
      <c r="D2241" s="1" t="s">
        <v>1284</v>
      </c>
      <c r="E2241" s="112"/>
      <c r="AC2241" s="142"/>
      <c r="AD2241" s="142"/>
      <c r="AE2241" s="142"/>
      <c r="AF2241" s="142"/>
      <c r="AG2241" s="142"/>
      <c r="AU2241" s="86"/>
      <c r="AV2241" s="86"/>
      <c r="AW2241" s="86"/>
      <c r="AX2241" s="3"/>
      <c r="AY2241" s="3"/>
      <c r="AZ2241" s="3"/>
      <c r="BC2241" s="3"/>
      <c r="BD2241" s="3"/>
      <c r="BE2241" s="3"/>
      <c r="BF2241" s="3"/>
      <c r="BU2241" s="3"/>
      <c r="BV2241" s="3"/>
      <c r="BW2241" s="3"/>
      <c r="BY2241" s="3"/>
      <c r="BZ2241" s="3"/>
      <c r="CB2241" s="3"/>
      <c r="CH2241" s="3"/>
      <c r="CS2241" s="3"/>
    </row>
    <row r="2242" spans="1:100" ht="14.4">
      <c r="A2242" t="s">
        <v>1977</v>
      </c>
      <c r="B2242" s="85" t="s">
        <v>947</v>
      </c>
      <c r="C2242" s="113" t="str">
        <f t="shared" si="890"/>
        <v>F.106.02.101</v>
      </c>
      <c r="D2242" s="9" t="s">
        <v>1284</v>
      </c>
      <c r="E2242" s="112" t="s">
        <v>362</v>
      </c>
      <c r="F2242" s="115" t="str">
        <f t="shared" si="891"/>
        <v>CFRP (50%) waste combustion - clean tech without heat recovery</v>
      </c>
      <c r="G2242" s="143">
        <f t="shared" si="892"/>
        <v>3.19</v>
      </c>
      <c r="I2242" s="118">
        <f t="shared" si="893"/>
        <v>0.49203434339999996</v>
      </c>
      <c r="K2242" s="161">
        <f t="shared" si="894"/>
        <v>6.1812000000000004E-3</v>
      </c>
      <c r="L2242" s="161">
        <f t="shared" si="895"/>
        <v>7.3531433999999996E-3</v>
      </c>
      <c r="M2242" s="162">
        <f t="shared" si="896"/>
        <v>0</v>
      </c>
      <c r="N2242" s="161">
        <v>0.47849999999999998</v>
      </c>
      <c r="O2242" s="132">
        <v>0</v>
      </c>
      <c r="P2242" s="132">
        <v>7.3531433999999996E-3</v>
      </c>
      <c r="Q2242" s="132">
        <v>6.1812000000000004E-3</v>
      </c>
      <c r="R2242" s="132">
        <v>0</v>
      </c>
      <c r="S2242" s="132">
        <v>0</v>
      </c>
      <c r="T2242" s="132">
        <v>0</v>
      </c>
      <c r="U2242" s="132">
        <v>0</v>
      </c>
      <c r="V2242" s="132">
        <v>0</v>
      </c>
      <c r="W2242" s="132">
        <v>0</v>
      </c>
      <c r="X2242" s="132">
        <v>0</v>
      </c>
      <c r="Y2242" s="132">
        <v>0</v>
      </c>
      <c r="Z2242" s="132">
        <v>0</v>
      </c>
      <c r="AA2242" s="132">
        <v>0</v>
      </c>
      <c r="AC2242" s="118">
        <f t="shared" si="882"/>
        <v>0.47849999999999998</v>
      </c>
      <c r="AD2242" s="118">
        <f t="shared" si="883"/>
        <v>1.3534343399999999E-2</v>
      </c>
      <c r="AE2242" s="118">
        <f t="shared" si="884"/>
        <v>7.3531433999999996E-3</v>
      </c>
      <c r="AF2242" s="118">
        <f t="shared" si="885"/>
        <v>7.3531433999999996E-3</v>
      </c>
      <c r="AG2242" s="118">
        <f t="shared" si="886"/>
        <v>0</v>
      </c>
      <c r="AI2242" s="69">
        <v>0</v>
      </c>
      <c r="AJ2242" s="69">
        <v>0</v>
      </c>
      <c r="AK2242" s="69">
        <v>0</v>
      </c>
      <c r="AL2242" s="69">
        <v>0</v>
      </c>
      <c r="AM2242" s="69">
        <v>0</v>
      </c>
      <c r="AN2242" s="69">
        <v>0</v>
      </c>
      <c r="AO2242" s="69">
        <v>0</v>
      </c>
      <c r="AQ2242" s="116">
        <v>5.3030613999999997E-2</v>
      </c>
      <c r="AR2242" s="116">
        <v>5.0559266999999998E-2</v>
      </c>
      <c r="AS2242" s="116">
        <v>2.471347E-3</v>
      </c>
      <c r="AT2242" s="116">
        <v>0</v>
      </c>
      <c r="AU2242" s="150">
        <f t="shared" si="887"/>
        <v>3.0311311000000002E-6</v>
      </c>
      <c r="AV2242" s="150">
        <f t="shared" si="888"/>
        <v>9.1395970350000003E-9</v>
      </c>
      <c r="AW2242" s="163">
        <f t="shared" si="889"/>
        <v>0</v>
      </c>
      <c r="AX2242" s="196">
        <v>2.96032E-6</v>
      </c>
      <c r="AY2242" s="196">
        <v>8.9320000000000002E-9</v>
      </c>
      <c r="AZ2242" s="196">
        <v>2.4403499999999998E-13</v>
      </c>
      <c r="BA2242" s="108">
        <v>0</v>
      </c>
      <c r="BB2242" s="108">
        <v>0</v>
      </c>
      <c r="BC2242" s="196">
        <v>9.1909999999999996E-10</v>
      </c>
      <c r="BD2242" s="196">
        <v>6.9892000000000001E-8</v>
      </c>
      <c r="BE2242" s="196">
        <v>1.3029E-10</v>
      </c>
      <c r="BF2242" s="196">
        <v>7.7063000000000003E-11</v>
      </c>
      <c r="BG2242" s="108">
        <v>0</v>
      </c>
      <c r="BH2242" s="108">
        <v>0</v>
      </c>
      <c r="BI2242" s="108">
        <v>0</v>
      </c>
      <c r="BJ2242" s="108">
        <v>0</v>
      </c>
      <c r="BK2242" s="108">
        <v>0</v>
      </c>
      <c r="BL2242" s="108">
        <v>0</v>
      </c>
      <c r="BM2242" s="108">
        <v>0</v>
      </c>
      <c r="BN2242" s="108">
        <v>0</v>
      </c>
      <c r="BO2242" s="108">
        <v>0</v>
      </c>
      <c r="BP2242" s="108">
        <v>0</v>
      </c>
      <c r="BQ2242" s="108">
        <v>0</v>
      </c>
      <c r="BR2242" s="108">
        <v>0</v>
      </c>
      <c r="BS2242" s="108">
        <v>0</v>
      </c>
      <c r="BU2242" s="172">
        <v>9.2702426E-5</v>
      </c>
      <c r="BV2242" s="172">
        <v>8.3388848E-7</v>
      </c>
      <c r="BW2242" s="172">
        <v>8.8945663999999999E-5</v>
      </c>
      <c r="BX2242" s="69">
        <v>0</v>
      </c>
      <c r="BY2242" s="172">
        <v>2.4320064999999998E-7</v>
      </c>
      <c r="BZ2242" s="172">
        <v>5.9500823999999995E-7</v>
      </c>
      <c r="CA2242" s="69">
        <v>0</v>
      </c>
      <c r="CB2242" s="172">
        <v>9.0309444999999996E-7</v>
      </c>
      <c r="CC2242" s="69">
        <v>0</v>
      </c>
      <c r="CD2242" s="69">
        <v>0</v>
      </c>
      <c r="CE2242" s="69">
        <v>0</v>
      </c>
      <c r="CF2242" s="69">
        <v>0</v>
      </c>
      <c r="CG2242" s="69">
        <v>0</v>
      </c>
      <c r="CH2242" s="172">
        <v>1.1815698999999999E-6</v>
      </c>
      <c r="CI2242" s="69">
        <v>0</v>
      </c>
      <c r="CJ2242" s="69">
        <v>0</v>
      </c>
      <c r="CK2242" s="69">
        <v>0</v>
      </c>
      <c r="CM2242" s="198">
        <v>0</v>
      </c>
      <c r="CN2242" s="198">
        <v>3.19</v>
      </c>
      <c r="CO2242" s="198">
        <v>1.7013753E-2</v>
      </c>
      <c r="CP2242" s="198">
        <v>7.0699999999999995E-4</v>
      </c>
      <c r="CQ2242" s="198">
        <v>0</v>
      </c>
      <c r="CR2242" s="198">
        <v>0</v>
      </c>
      <c r="CS2242" s="197">
        <v>7.2944421999999998E-6</v>
      </c>
      <c r="CT2242" s="198">
        <v>0</v>
      </c>
      <c r="CU2242" s="198">
        <v>0</v>
      </c>
      <c r="CV2242" s="198">
        <v>2.0924877E-4</v>
      </c>
    </row>
    <row r="2243" spans="1:100" ht="14.4">
      <c r="A2243" t="s">
        <v>1978</v>
      </c>
      <c r="B2243" s="85" t="s">
        <v>947</v>
      </c>
      <c r="C2243" s="113" t="str">
        <f t="shared" si="890"/>
        <v>F.106.02.102</v>
      </c>
      <c r="D2243" s="9" t="s">
        <v>1284</v>
      </c>
      <c r="E2243" s="112" t="s">
        <v>362</v>
      </c>
      <c r="F2243" s="115" t="str">
        <f t="shared" si="891"/>
        <v>DMC (50%) waste combustion - clean tech without heat recovery</v>
      </c>
      <c r="G2243" s="143">
        <f t="shared" si="892"/>
        <v>1.3599999999999999</v>
      </c>
      <c r="I2243" s="118">
        <f t="shared" si="893"/>
        <v>0.2175343434</v>
      </c>
      <c r="K2243" s="161">
        <f t="shared" si="894"/>
        <v>6.1812000000000004E-3</v>
      </c>
      <c r="L2243" s="161">
        <f t="shared" si="895"/>
        <v>7.3531433999999996E-3</v>
      </c>
      <c r="M2243" s="162">
        <f t="shared" si="896"/>
        <v>0</v>
      </c>
      <c r="N2243" s="161">
        <v>0.20399999999999999</v>
      </c>
      <c r="O2243" s="132">
        <v>0</v>
      </c>
      <c r="P2243" s="132">
        <v>7.3531433999999996E-3</v>
      </c>
      <c r="Q2243" s="132">
        <v>6.1812000000000004E-3</v>
      </c>
      <c r="R2243" s="132">
        <v>0</v>
      </c>
      <c r="S2243" s="132">
        <v>0</v>
      </c>
      <c r="T2243" s="132">
        <v>0</v>
      </c>
      <c r="U2243" s="132">
        <v>0</v>
      </c>
      <c r="V2243" s="132">
        <v>0</v>
      </c>
      <c r="W2243" s="132">
        <v>0</v>
      </c>
      <c r="X2243" s="132">
        <v>0</v>
      </c>
      <c r="Y2243" s="132">
        <v>0</v>
      </c>
      <c r="Z2243" s="132">
        <v>0</v>
      </c>
      <c r="AA2243" s="132">
        <v>0</v>
      </c>
      <c r="AC2243" s="118">
        <f t="shared" si="882"/>
        <v>0.20399999999999999</v>
      </c>
      <c r="AD2243" s="118">
        <f t="shared" si="883"/>
        <v>1.3534343399999999E-2</v>
      </c>
      <c r="AE2243" s="118">
        <f t="shared" si="884"/>
        <v>7.3531433999999996E-3</v>
      </c>
      <c r="AF2243" s="118">
        <f t="shared" si="885"/>
        <v>7.3531433999999996E-3</v>
      </c>
      <c r="AG2243" s="118">
        <f t="shared" si="886"/>
        <v>0</v>
      </c>
      <c r="AI2243" s="69">
        <v>0</v>
      </c>
      <c r="AJ2243" s="69">
        <v>0</v>
      </c>
      <c r="AK2243" s="69">
        <v>0</v>
      </c>
      <c r="AL2243" s="69">
        <v>0</v>
      </c>
      <c r="AM2243" s="69">
        <v>0</v>
      </c>
      <c r="AN2243" s="69">
        <v>0</v>
      </c>
      <c r="AO2243" s="69">
        <v>0</v>
      </c>
      <c r="AQ2243" s="116">
        <v>2.3318403000000001E-2</v>
      </c>
      <c r="AR2243" s="116">
        <v>2.2232623999999999E-2</v>
      </c>
      <c r="AS2243" s="116">
        <v>1.0857796E-3</v>
      </c>
      <c r="AT2243" s="116">
        <v>0</v>
      </c>
      <c r="AU2243" s="150">
        <f t="shared" si="887"/>
        <v>1.3328910999999999E-6</v>
      </c>
      <c r="AV2243" s="150">
        <f t="shared" si="888"/>
        <v>4.0154570400000002E-9</v>
      </c>
      <c r="AW2243" s="163">
        <f t="shared" si="889"/>
        <v>0</v>
      </c>
      <c r="AX2243" s="196">
        <v>1.26208E-6</v>
      </c>
      <c r="AY2243" s="196">
        <v>3.8080000000000001E-9</v>
      </c>
      <c r="AZ2243" s="196">
        <v>1.0404E-13</v>
      </c>
      <c r="BA2243" s="108">
        <v>0</v>
      </c>
      <c r="BB2243" s="108">
        <v>0</v>
      </c>
      <c r="BC2243" s="196">
        <v>9.1909999999999996E-10</v>
      </c>
      <c r="BD2243" s="196">
        <v>6.9892000000000001E-8</v>
      </c>
      <c r="BE2243" s="196">
        <v>1.3029E-10</v>
      </c>
      <c r="BF2243" s="196">
        <v>7.7063000000000003E-11</v>
      </c>
      <c r="BG2243" s="108">
        <v>0</v>
      </c>
      <c r="BH2243" s="108">
        <v>0</v>
      </c>
      <c r="BI2243" s="108">
        <v>0</v>
      </c>
      <c r="BJ2243" s="108">
        <v>0</v>
      </c>
      <c r="BK2243" s="108">
        <v>0</v>
      </c>
      <c r="BL2243" s="108">
        <v>0</v>
      </c>
      <c r="BM2243" s="108">
        <v>0</v>
      </c>
      <c r="BN2243" s="108">
        <v>0</v>
      </c>
      <c r="BO2243" s="108">
        <v>0</v>
      </c>
      <c r="BP2243" s="108">
        <v>0</v>
      </c>
      <c r="BQ2243" s="108">
        <v>0</v>
      </c>
      <c r="BR2243" s="108">
        <v>0</v>
      </c>
      <c r="BS2243" s="108">
        <v>0</v>
      </c>
      <c r="BU2243" s="172">
        <v>4.1677169999999999E-5</v>
      </c>
      <c r="BV2243" s="172">
        <v>8.3388848E-7</v>
      </c>
      <c r="BW2243" s="172">
        <v>3.7920409000000002E-5</v>
      </c>
      <c r="BX2243" s="69">
        <v>0</v>
      </c>
      <c r="BY2243" s="172">
        <v>2.4320064999999998E-7</v>
      </c>
      <c r="BZ2243" s="172">
        <v>5.9500823999999995E-7</v>
      </c>
      <c r="CA2243" s="69">
        <v>0</v>
      </c>
      <c r="CB2243" s="172">
        <v>9.0309444999999996E-7</v>
      </c>
      <c r="CC2243" s="69">
        <v>0</v>
      </c>
      <c r="CD2243" s="69">
        <v>0</v>
      </c>
      <c r="CE2243" s="69">
        <v>0</v>
      </c>
      <c r="CF2243" s="69">
        <v>0</v>
      </c>
      <c r="CG2243" s="69">
        <v>0</v>
      </c>
      <c r="CH2243" s="172">
        <v>1.1815698999999999E-6</v>
      </c>
      <c r="CI2243" s="69">
        <v>0</v>
      </c>
      <c r="CJ2243" s="69">
        <v>0</v>
      </c>
      <c r="CK2243" s="69">
        <v>0</v>
      </c>
      <c r="CM2243" s="198">
        <v>0</v>
      </c>
      <c r="CN2243" s="198">
        <v>1.36</v>
      </c>
      <c r="CO2243" s="198">
        <v>1.7013753E-2</v>
      </c>
      <c r="CP2243" s="198">
        <v>7.0699999999999995E-4</v>
      </c>
      <c r="CQ2243" s="198">
        <v>0</v>
      </c>
      <c r="CR2243" s="198">
        <v>0</v>
      </c>
      <c r="CS2243" s="197">
        <v>7.2944421999999998E-6</v>
      </c>
      <c r="CT2243" s="198">
        <v>0</v>
      </c>
      <c r="CU2243" s="198">
        <v>0</v>
      </c>
      <c r="CV2243" s="198">
        <v>2.0924877E-4</v>
      </c>
    </row>
    <row r="2244" spans="1:100" ht="14.4">
      <c r="A2244" t="s">
        <v>1979</v>
      </c>
      <c r="B2244" s="85" t="s">
        <v>947</v>
      </c>
      <c r="C2244" s="113" t="str">
        <f t="shared" si="890"/>
        <v>F.106.02.103</v>
      </c>
      <c r="D2244" s="9" t="s">
        <v>1284</v>
      </c>
      <c r="E2244" s="112" t="s">
        <v>362</v>
      </c>
      <c r="F2244" s="115" t="str">
        <f t="shared" si="891"/>
        <v>Flexible Polymer Foam, waste combustion - clean tech without heat recovery</v>
      </c>
      <c r="G2244" s="143">
        <f t="shared" si="892"/>
        <v>5.3800000000000008</v>
      </c>
      <c r="I2244" s="118">
        <f t="shared" si="893"/>
        <v>0.84398493800000007</v>
      </c>
      <c r="K2244" s="161">
        <f t="shared" si="894"/>
        <v>1.6891199999999999E-2</v>
      </c>
      <c r="L2244" s="161">
        <f t="shared" si="895"/>
        <v>2.0093738E-2</v>
      </c>
      <c r="M2244" s="162">
        <f t="shared" si="896"/>
        <v>0</v>
      </c>
      <c r="N2244" s="161">
        <v>0.80700000000000005</v>
      </c>
      <c r="O2244" s="132">
        <v>0</v>
      </c>
      <c r="P2244" s="132">
        <v>2.0093738E-2</v>
      </c>
      <c r="Q2244" s="132">
        <v>1.6891199999999999E-2</v>
      </c>
      <c r="R2244" s="132">
        <v>0</v>
      </c>
      <c r="S2244" s="132">
        <v>0</v>
      </c>
      <c r="T2244" s="132">
        <v>0</v>
      </c>
      <c r="U2244" s="132">
        <v>0</v>
      </c>
      <c r="V2244" s="132">
        <v>0</v>
      </c>
      <c r="W2244" s="132">
        <v>0</v>
      </c>
      <c r="X2244" s="132">
        <v>0</v>
      </c>
      <c r="Y2244" s="132">
        <v>0</v>
      </c>
      <c r="Z2244" s="132">
        <v>0</v>
      </c>
      <c r="AA2244" s="132">
        <v>0</v>
      </c>
      <c r="AC2244" s="118">
        <f t="shared" si="882"/>
        <v>0.80700000000000005</v>
      </c>
      <c r="AD2244" s="118">
        <f t="shared" si="883"/>
        <v>3.6984937999999995E-2</v>
      </c>
      <c r="AE2244" s="118">
        <f t="shared" si="884"/>
        <v>2.0093738E-2</v>
      </c>
      <c r="AF2244" s="118">
        <f t="shared" si="885"/>
        <v>2.0093738E-2</v>
      </c>
      <c r="AG2244" s="118">
        <f t="shared" si="886"/>
        <v>0</v>
      </c>
      <c r="AI2244" s="69">
        <v>0</v>
      </c>
      <c r="AJ2244" s="69">
        <v>0</v>
      </c>
      <c r="AK2244" s="69">
        <v>0</v>
      </c>
      <c r="AL2244" s="69">
        <v>0</v>
      </c>
      <c r="AM2244" s="69">
        <v>0</v>
      </c>
      <c r="AN2244" s="69">
        <v>0</v>
      </c>
      <c r="AO2244" s="69">
        <v>0</v>
      </c>
      <c r="AQ2244" s="116">
        <v>9.0731508000000002E-2</v>
      </c>
      <c r="AR2244" s="116">
        <v>8.6504874999999995E-2</v>
      </c>
      <c r="AS2244" s="116">
        <v>4.2266331000000001E-3</v>
      </c>
      <c r="AT2244" s="116">
        <v>0</v>
      </c>
      <c r="AU2244" s="150">
        <f t="shared" si="887"/>
        <v>5.1861436E-6</v>
      </c>
      <c r="AV2244" s="150">
        <f t="shared" si="888"/>
        <v>1.5631039569999998E-8</v>
      </c>
      <c r="AW2244" s="163">
        <f t="shared" si="889"/>
        <v>0</v>
      </c>
      <c r="AX2244" s="196">
        <v>4.9926399999999997E-6</v>
      </c>
      <c r="AY2244" s="196">
        <v>1.5063999999999998E-8</v>
      </c>
      <c r="AZ2244" s="196">
        <v>4.1156999999999998E-13</v>
      </c>
      <c r="BA2244" s="108">
        <v>0</v>
      </c>
      <c r="BB2244" s="108">
        <v>0</v>
      </c>
      <c r="BC2244" s="196">
        <v>2.5115999999999999E-9</v>
      </c>
      <c r="BD2244" s="196">
        <v>1.9099199999999999E-7</v>
      </c>
      <c r="BE2244" s="196">
        <v>3.5603999999999999E-10</v>
      </c>
      <c r="BF2244" s="196">
        <v>2.10588E-10</v>
      </c>
      <c r="BG2244" s="108">
        <v>0</v>
      </c>
      <c r="BH2244" s="108">
        <v>0</v>
      </c>
      <c r="BI2244" s="108">
        <v>0</v>
      </c>
      <c r="BJ2244" s="108">
        <v>0</v>
      </c>
      <c r="BK2244" s="108">
        <v>0</v>
      </c>
      <c r="BL2244" s="108">
        <v>0</v>
      </c>
      <c r="BM2244" s="108">
        <v>0</v>
      </c>
      <c r="BN2244" s="108">
        <v>0</v>
      </c>
      <c r="BO2244" s="108">
        <v>0</v>
      </c>
      <c r="BP2244" s="108">
        <v>0</v>
      </c>
      <c r="BQ2244" s="108">
        <v>0</v>
      </c>
      <c r="BR2244" s="108">
        <v>0</v>
      </c>
      <c r="BS2244" s="108">
        <v>0</v>
      </c>
      <c r="BU2244" s="69">
        <v>1.6027468000000001E-4</v>
      </c>
      <c r="BV2244" s="172">
        <v>2.2787446999999998E-6</v>
      </c>
      <c r="BW2244" s="69">
        <v>1.5000868E-4</v>
      </c>
      <c r="BX2244" s="69">
        <v>0</v>
      </c>
      <c r="BY2244" s="172">
        <v>6.6458791999999997E-7</v>
      </c>
      <c r="BZ2244" s="172">
        <v>1.6259631E-6</v>
      </c>
      <c r="CA2244" s="69">
        <v>0</v>
      </c>
      <c r="CB2244" s="172">
        <v>2.4678620999999999E-6</v>
      </c>
      <c r="CC2244" s="69">
        <v>0</v>
      </c>
      <c r="CD2244" s="69">
        <v>0</v>
      </c>
      <c r="CE2244" s="69">
        <v>0</v>
      </c>
      <c r="CF2244" s="69">
        <v>0</v>
      </c>
      <c r="CG2244" s="69">
        <v>0</v>
      </c>
      <c r="CH2244" s="172">
        <v>3.2288445999999999E-6</v>
      </c>
      <c r="CI2244" s="69">
        <v>0</v>
      </c>
      <c r="CJ2244" s="69">
        <v>0</v>
      </c>
      <c r="CK2244" s="69">
        <v>0</v>
      </c>
      <c r="CM2244" s="198">
        <v>0</v>
      </c>
      <c r="CN2244" s="198">
        <v>5.38</v>
      </c>
      <c r="CO2244" s="198">
        <v>4.6493027999999999E-2</v>
      </c>
      <c r="CP2244" s="198">
        <v>1.9319999999999999E-3</v>
      </c>
      <c r="CQ2244" s="198">
        <v>0</v>
      </c>
      <c r="CR2244" s="198">
        <v>0</v>
      </c>
      <c r="CS2244" s="197">
        <v>1.9933327000000002E-5</v>
      </c>
      <c r="CT2244" s="198">
        <v>0</v>
      </c>
      <c r="CU2244" s="198">
        <v>0</v>
      </c>
      <c r="CV2244" s="198">
        <v>5.7180852000000002E-4</v>
      </c>
    </row>
    <row r="2245" spans="1:100" ht="14.4">
      <c r="A2245" t="s">
        <v>1980</v>
      </c>
      <c r="B2245" s="85" t="s">
        <v>947</v>
      </c>
      <c r="C2245" s="113" t="str">
        <f t="shared" si="890"/>
        <v>F.106.02.104</v>
      </c>
      <c r="D2245" s="9" t="s">
        <v>1284</v>
      </c>
      <c r="E2245" s="112" t="s">
        <v>362</v>
      </c>
      <c r="F2245" s="115" t="str">
        <f t="shared" si="891"/>
        <v>GFRP (50%) waste combustion - clean tech without heat recovery</v>
      </c>
      <c r="G2245" s="143">
        <f t="shared" si="892"/>
        <v>1.3599999999999999</v>
      </c>
      <c r="I2245" s="118">
        <f t="shared" si="893"/>
        <v>0.2175343434</v>
      </c>
      <c r="K2245" s="161">
        <f t="shared" si="894"/>
        <v>6.1812000000000004E-3</v>
      </c>
      <c r="L2245" s="161">
        <f t="shared" si="895"/>
        <v>7.3531433999999996E-3</v>
      </c>
      <c r="M2245" s="162">
        <f t="shared" si="896"/>
        <v>0</v>
      </c>
      <c r="N2245" s="161">
        <v>0.20399999999999999</v>
      </c>
      <c r="O2245" s="132">
        <v>0</v>
      </c>
      <c r="P2245" s="132">
        <v>7.3531433999999996E-3</v>
      </c>
      <c r="Q2245" s="132">
        <v>6.1812000000000004E-3</v>
      </c>
      <c r="R2245" s="132">
        <v>0</v>
      </c>
      <c r="S2245" s="132">
        <v>0</v>
      </c>
      <c r="T2245" s="132">
        <v>0</v>
      </c>
      <c r="U2245" s="132">
        <v>0</v>
      </c>
      <c r="V2245" s="132">
        <v>0</v>
      </c>
      <c r="W2245" s="132">
        <v>0</v>
      </c>
      <c r="X2245" s="132">
        <v>0</v>
      </c>
      <c r="Y2245" s="132">
        <v>0</v>
      </c>
      <c r="Z2245" s="132">
        <v>0</v>
      </c>
      <c r="AA2245" s="132">
        <v>0</v>
      </c>
      <c r="AC2245" s="118">
        <f t="shared" si="882"/>
        <v>0.20399999999999999</v>
      </c>
      <c r="AD2245" s="118">
        <f t="shared" si="883"/>
        <v>1.3534343399999999E-2</v>
      </c>
      <c r="AE2245" s="118">
        <f t="shared" si="884"/>
        <v>7.3531433999999996E-3</v>
      </c>
      <c r="AF2245" s="118">
        <f t="shared" si="885"/>
        <v>7.3531433999999996E-3</v>
      </c>
      <c r="AG2245" s="118">
        <f t="shared" si="886"/>
        <v>0</v>
      </c>
      <c r="AI2245" s="69">
        <v>0</v>
      </c>
      <c r="AJ2245" s="69">
        <v>0</v>
      </c>
      <c r="AK2245" s="69">
        <v>0</v>
      </c>
      <c r="AL2245" s="69">
        <v>0</v>
      </c>
      <c r="AM2245" s="69">
        <v>0</v>
      </c>
      <c r="AN2245" s="69">
        <v>0</v>
      </c>
      <c r="AO2245" s="69">
        <v>0</v>
      </c>
      <c r="AQ2245" s="116">
        <v>2.3318403000000001E-2</v>
      </c>
      <c r="AR2245" s="116">
        <v>2.2232623999999999E-2</v>
      </c>
      <c r="AS2245" s="116">
        <v>1.0857796E-3</v>
      </c>
      <c r="AT2245" s="116">
        <v>0</v>
      </c>
      <c r="AU2245" s="150">
        <f t="shared" si="887"/>
        <v>1.3328910999999999E-6</v>
      </c>
      <c r="AV2245" s="150">
        <f t="shared" si="888"/>
        <v>4.0154570400000002E-9</v>
      </c>
      <c r="AW2245" s="163">
        <f t="shared" si="889"/>
        <v>0</v>
      </c>
      <c r="AX2245" s="196">
        <v>1.26208E-6</v>
      </c>
      <c r="AY2245" s="196">
        <v>3.8080000000000001E-9</v>
      </c>
      <c r="AZ2245" s="196">
        <v>1.0404E-13</v>
      </c>
      <c r="BA2245" s="108">
        <v>0</v>
      </c>
      <c r="BB2245" s="108">
        <v>0</v>
      </c>
      <c r="BC2245" s="196">
        <v>9.1909999999999996E-10</v>
      </c>
      <c r="BD2245" s="196">
        <v>6.9892000000000001E-8</v>
      </c>
      <c r="BE2245" s="196">
        <v>1.3029E-10</v>
      </c>
      <c r="BF2245" s="196">
        <v>7.7063000000000003E-11</v>
      </c>
      <c r="BG2245" s="108">
        <v>0</v>
      </c>
      <c r="BH2245" s="108">
        <v>0</v>
      </c>
      <c r="BI2245" s="108">
        <v>0</v>
      </c>
      <c r="BJ2245" s="108">
        <v>0</v>
      </c>
      <c r="BK2245" s="108">
        <v>0</v>
      </c>
      <c r="BL2245" s="108">
        <v>0</v>
      </c>
      <c r="BM2245" s="108">
        <v>0</v>
      </c>
      <c r="BN2245" s="108">
        <v>0</v>
      </c>
      <c r="BO2245" s="108">
        <v>0</v>
      </c>
      <c r="BP2245" s="108">
        <v>0</v>
      </c>
      <c r="BQ2245" s="108">
        <v>0</v>
      </c>
      <c r="BR2245" s="108">
        <v>0</v>
      </c>
      <c r="BS2245" s="108">
        <v>0</v>
      </c>
      <c r="BU2245" s="172">
        <v>4.1677169999999999E-5</v>
      </c>
      <c r="BV2245" s="172">
        <v>8.3388848E-7</v>
      </c>
      <c r="BW2245" s="172">
        <v>3.7920409000000002E-5</v>
      </c>
      <c r="BX2245" s="69">
        <v>0</v>
      </c>
      <c r="BY2245" s="172">
        <v>2.4320064999999998E-7</v>
      </c>
      <c r="BZ2245" s="172">
        <v>5.9500823999999995E-7</v>
      </c>
      <c r="CA2245" s="69">
        <v>0</v>
      </c>
      <c r="CB2245" s="172">
        <v>9.0309444999999996E-7</v>
      </c>
      <c r="CC2245" s="69">
        <v>0</v>
      </c>
      <c r="CD2245" s="69">
        <v>0</v>
      </c>
      <c r="CE2245" s="69">
        <v>0</v>
      </c>
      <c r="CF2245" s="69">
        <v>0</v>
      </c>
      <c r="CG2245" s="69">
        <v>0</v>
      </c>
      <c r="CH2245" s="172">
        <v>1.1815698999999999E-6</v>
      </c>
      <c r="CI2245" s="69">
        <v>0</v>
      </c>
      <c r="CJ2245" s="69">
        <v>0</v>
      </c>
      <c r="CK2245" s="69">
        <v>0</v>
      </c>
      <c r="CM2245" s="198">
        <v>0</v>
      </c>
      <c r="CN2245" s="198">
        <v>1.36</v>
      </c>
      <c r="CO2245" s="198">
        <v>1.7013753E-2</v>
      </c>
      <c r="CP2245" s="198">
        <v>7.0699999999999995E-4</v>
      </c>
      <c r="CQ2245" s="198">
        <v>0</v>
      </c>
      <c r="CR2245" s="198">
        <v>0</v>
      </c>
      <c r="CS2245" s="197">
        <v>7.2944421999999998E-6</v>
      </c>
      <c r="CT2245" s="198">
        <v>0</v>
      </c>
      <c r="CU2245" s="198">
        <v>0</v>
      </c>
      <c r="CV2245" s="198">
        <v>2.0924877E-4</v>
      </c>
    </row>
    <row r="2246" spans="1:100" ht="14.4">
      <c r="A2246" t="s">
        <v>1981</v>
      </c>
      <c r="B2246" s="85" t="s">
        <v>947</v>
      </c>
      <c r="C2246" s="113" t="str">
        <f t="shared" si="890"/>
        <v>F.106.02.110</v>
      </c>
      <c r="D2246" s="9" t="s">
        <v>1284</v>
      </c>
      <c r="E2246" s="112" t="s">
        <v>362</v>
      </c>
      <c r="F2246" s="115" t="str">
        <f t="shared" si="891"/>
        <v>SMC waste combustion - clean tech without heat recovery</v>
      </c>
      <c r="G2246" s="143">
        <f t="shared" si="892"/>
        <v>1.7200000000000002</v>
      </c>
      <c r="I2246" s="118">
        <f t="shared" si="893"/>
        <v>0.27220436040000001</v>
      </c>
      <c r="K2246" s="161">
        <f t="shared" si="894"/>
        <v>6.4872000000000003E-3</v>
      </c>
      <c r="L2246" s="161">
        <f t="shared" si="895"/>
        <v>7.7171604E-3</v>
      </c>
      <c r="M2246" s="162">
        <f t="shared" si="896"/>
        <v>0</v>
      </c>
      <c r="N2246" s="161">
        <v>0.25800000000000001</v>
      </c>
      <c r="O2246" s="132">
        <v>0</v>
      </c>
      <c r="P2246" s="132">
        <v>7.7171604E-3</v>
      </c>
      <c r="Q2246" s="132">
        <v>6.4872000000000003E-3</v>
      </c>
      <c r="R2246" s="132">
        <v>0</v>
      </c>
      <c r="S2246" s="132">
        <v>0</v>
      </c>
      <c r="T2246" s="132">
        <v>0</v>
      </c>
      <c r="U2246" s="132">
        <v>0</v>
      </c>
      <c r="V2246" s="132">
        <v>0</v>
      </c>
      <c r="W2246" s="132">
        <v>0</v>
      </c>
      <c r="X2246" s="132">
        <v>0</v>
      </c>
      <c r="Y2246" s="132">
        <v>0</v>
      </c>
      <c r="Z2246" s="132">
        <v>0</v>
      </c>
      <c r="AA2246" s="132">
        <v>0</v>
      </c>
      <c r="AC2246" s="118">
        <f t="shared" si="882"/>
        <v>0.25800000000000001</v>
      </c>
      <c r="AD2246" s="118">
        <f t="shared" si="883"/>
        <v>1.4204360400000001E-2</v>
      </c>
      <c r="AE2246" s="118">
        <f t="shared" si="884"/>
        <v>7.7171604E-3</v>
      </c>
      <c r="AF2246" s="118">
        <f t="shared" si="885"/>
        <v>7.7171604E-3</v>
      </c>
      <c r="AG2246" s="118">
        <f t="shared" si="886"/>
        <v>0</v>
      </c>
      <c r="AI2246" s="69">
        <v>0</v>
      </c>
      <c r="AJ2246" s="69">
        <v>0</v>
      </c>
      <c r="AK2246" s="69">
        <v>0</v>
      </c>
      <c r="AL2246" s="69">
        <v>0</v>
      </c>
      <c r="AM2246" s="69">
        <v>0</v>
      </c>
      <c r="AN2246" s="69">
        <v>0</v>
      </c>
      <c r="AO2246" s="69">
        <v>0</v>
      </c>
      <c r="AQ2246" s="116">
        <v>2.9224676000000002E-2</v>
      </c>
      <c r="AR2246" s="116">
        <v>2.7863550000000001E-2</v>
      </c>
      <c r="AS2246" s="116">
        <v>1.3611259E-3</v>
      </c>
      <c r="AT2246" s="116">
        <v>0</v>
      </c>
      <c r="AU2246" s="150">
        <f t="shared" si="887"/>
        <v>1.6704766E-6</v>
      </c>
      <c r="AV2246" s="150">
        <f t="shared" si="888"/>
        <v>5.0337495799999997E-9</v>
      </c>
      <c r="AW2246" s="163">
        <f t="shared" si="889"/>
        <v>0</v>
      </c>
      <c r="AX2246" s="196">
        <v>1.59616E-6</v>
      </c>
      <c r="AY2246" s="196">
        <v>4.8159999999999999E-9</v>
      </c>
      <c r="AZ2246" s="196">
        <v>1.3158000000000001E-13</v>
      </c>
      <c r="BA2246" s="108">
        <v>0</v>
      </c>
      <c r="BB2246" s="108">
        <v>0</v>
      </c>
      <c r="BC2246" s="196">
        <v>9.6459999999999996E-10</v>
      </c>
      <c r="BD2246" s="196">
        <v>7.3351999999999994E-8</v>
      </c>
      <c r="BE2246" s="196">
        <v>1.3674000000000001E-10</v>
      </c>
      <c r="BF2246" s="196">
        <v>8.0878000000000005E-11</v>
      </c>
      <c r="BG2246" s="108">
        <v>0</v>
      </c>
      <c r="BH2246" s="108">
        <v>0</v>
      </c>
      <c r="BI2246" s="108">
        <v>0</v>
      </c>
      <c r="BJ2246" s="108">
        <v>0</v>
      </c>
      <c r="BK2246" s="108">
        <v>0</v>
      </c>
      <c r="BL2246" s="108">
        <v>0</v>
      </c>
      <c r="BM2246" s="108">
        <v>0</v>
      </c>
      <c r="BN2246" s="108">
        <v>0</v>
      </c>
      <c r="BO2246" s="108">
        <v>0</v>
      </c>
      <c r="BP2246" s="108">
        <v>0</v>
      </c>
      <c r="BQ2246" s="108">
        <v>0</v>
      </c>
      <c r="BR2246" s="108">
        <v>0</v>
      </c>
      <c r="BS2246" s="108">
        <v>0</v>
      </c>
      <c r="BU2246" s="172">
        <v>5.1900904000000001E-5</v>
      </c>
      <c r="BV2246" s="172">
        <v>8.7517007999999999E-7</v>
      </c>
      <c r="BW2246" s="172">
        <v>4.7958163999999999E-5</v>
      </c>
      <c r="BX2246" s="69">
        <v>0</v>
      </c>
      <c r="BY2246" s="172">
        <v>2.5524028999999999E-7</v>
      </c>
      <c r="BZ2246" s="172">
        <v>6.2446408999999998E-7</v>
      </c>
      <c r="CA2246" s="69">
        <v>0</v>
      </c>
      <c r="CB2246" s="172">
        <v>9.4780210000000005E-7</v>
      </c>
      <c r="CC2246" s="69">
        <v>0</v>
      </c>
      <c r="CD2246" s="69">
        <v>0</v>
      </c>
      <c r="CE2246" s="69">
        <v>0</v>
      </c>
      <c r="CF2246" s="69">
        <v>0</v>
      </c>
      <c r="CG2246" s="69">
        <v>0</v>
      </c>
      <c r="CH2246" s="172">
        <v>1.2400634999999999E-6</v>
      </c>
      <c r="CI2246" s="69">
        <v>0</v>
      </c>
      <c r="CJ2246" s="69">
        <v>0</v>
      </c>
      <c r="CK2246" s="69">
        <v>0</v>
      </c>
      <c r="CM2246" s="198">
        <v>0</v>
      </c>
      <c r="CN2246" s="198">
        <v>1.72</v>
      </c>
      <c r="CO2246" s="198">
        <v>1.7856018000000001E-2</v>
      </c>
      <c r="CP2246" s="198">
        <v>7.4200000000000004E-4</v>
      </c>
      <c r="CQ2246" s="198">
        <v>0</v>
      </c>
      <c r="CR2246" s="198">
        <v>0</v>
      </c>
      <c r="CS2246" s="197">
        <v>7.6555531999999997E-6</v>
      </c>
      <c r="CT2246" s="198">
        <v>0</v>
      </c>
      <c r="CU2246" s="198">
        <v>0</v>
      </c>
      <c r="CV2246" s="198">
        <v>2.1960761999999999E-4</v>
      </c>
    </row>
    <row r="2247" spans="1:100" ht="14.4">
      <c r="B2247" s="85"/>
      <c r="C2247" s="113"/>
      <c r="D2247" s="1" t="s">
        <v>1285</v>
      </c>
      <c r="E2247" s="112"/>
      <c r="AC2247" s="142"/>
      <c r="AD2247" s="142"/>
      <c r="AE2247" s="142"/>
      <c r="AF2247" s="142"/>
      <c r="AG2247" s="142"/>
      <c r="AU2247" s="86"/>
      <c r="AV2247" s="86"/>
      <c r="AW2247" s="86"/>
      <c r="AX2247" s="3"/>
      <c r="AY2247" s="3"/>
      <c r="AZ2247" s="3"/>
      <c r="BC2247" s="3"/>
      <c r="BD2247" s="3"/>
      <c r="BE2247" s="3"/>
      <c r="BF2247" s="3"/>
      <c r="BU2247" s="3"/>
      <c r="BV2247" s="3"/>
      <c r="BW2247" s="3"/>
      <c r="BY2247" s="3"/>
      <c r="BZ2247" s="3"/>
      <c r="CB2247" s="3"/>
      <c r="CH2247" s="3"/>
      <c r="CS2247" s="3"/>
    </row>
    <row r="2248" spans="1:100" ht="14.4">
      <c r="A2248" t="s">
        <v>1982</v>
      </c>
      <c r="B2248" s="85" t="s">
        <v>947</v>
      </c>
      <c r="C2248" s="113" t="str">
        <f t="shared" si="890"/>
        <v>F.106.03.101</v>
      </c>
      <c r="D2248" s="9" t="s">
        <v>1285</v>
      </c>
      <c r="E2248" s="112" t="s">
        <v>362</v>
      </c>
      <c r="F2248" s="115" t="str">
        <f t="shared" si="891"/>
        <v>ABS (Acrylonitrile butadiene styrene) waste combustion - clean tech without heat reco</v>
      </c>
      <c r="G2248" s="143">
        <f t="shared" si="892"/>
        <v>3.13</v>
      </c>
      <c r="I2248" s="118">
        <f t="shared" si="893"/>
        <v>0.50152681300000002</v>
      </c>
      <c r="K2248" s="161">
        <f t="shared" si="894"/>
        <v>1.4626800000000001E-2</v>
      </c>
      <c r="L2248" s="161">
        <f t="shared" si="895"/>
        <v>1.7400012999999999E-2</v>
      </c>
      <c r="M2248" s="162">
        <f t="shared" si="896"/>
        <v>0</v>
      </c>
      <c r="N2248" s="161">
        <v>0.46949999999999997</v>
      </c>
      <c r="O2248" s="132">
        <v>0</v>
      </c>
      <c r="P2248" s="132">
        <v>1.7400012999999999E-2</v>
      </c>
      <c r="Q2248" s="132">
        <v>1.4626800000000001E-2</v>
      </c>
      <c r="R2248" s="132">
        <v>0</v>
      </c>
      <c r="S2248" s="132">
        <v>0</v>
      </c>
      <c r="T2248" s="132">
        <v>0</v>
      </c>
      <c r="U2248" s="132">
        <v>0</v>
      </c>
      <c r="V2248" s="132">
        <v>0</v>
      </c>
      <c r="W2248" s="132">
        <v>0</v>
      </c>
      <c r="X2248" s="132">
        <v>0</v>
      </c>
      <c r="Y2248" s="132">
        <v>0</v>
      </c>
      <c r="Z2248" s="132">
        <v>0</v>
      </c>
      <c r="AA2248" s="132">
        <v>0</v>
      </c>
      <c r="AC2248" s="118">
        <f t="shared" ref="AC2248:AC2311" si="897">N2248</f>
        <v>0.46949999999999997</v>
      </c>
      <c r="AD2248" s="118">
        <f t="shared" ref="AD2248:AD2311" si="898">O2248+P2248+Q2248+R2248+S2248+T2248+U2248</f>
        <v>3.2026813000000001E-2</v>
      </c>
      <c r="AE2248" s="118">
        <f t="shared" ref="AE2248:AE2311" si="899">O2248+P2248+U2248+Z2248</f>
        <v>1.7400012999999999E-2</v>
      </c>
      <c r="AF2248" s="118">
        <f t="shared" ref="AF2248:AF2311" si="900">Y2248+O2248+P2248+U2248+W2248</f>
        <v>1.7400012999999999E-2</v>
      </c>
      <c r="AG2248" s="118">
        <f t="shared" ref="AG2248:AG2311" si="901">V2248+X2248+AA2248</f>
        <v>0</v>
      </c>
      <c r="AI2248" s="69">
        <v>0</v>
      </c>
      <c r="AJ2248" s="69">
        <v>0</v>
      </c>
      <c r="AK2248" s="69">
        <v>0</v>
      </c>
      <c r="AL2248" s="69">
        <v>0</v>
      </c>
      <c r="AM2248" s="69">
        <v>0</v>
      </c>
      <c r="AN2248" s="69">
        <v>0</v>
      </c>
      <c r="AO2248" s="69">
        <v>0</v>
      </c>
      <c r="AQ2248" s="116">
        <v>5.3746871000000002E-2</v>
      </c>
      <c r="AR2248" s="116">
        <v>5.1244343999999997E-2</v>
      </c>
      <c r="AS2248" s="116">
        <v>2.5025266999999999E-3</v>
      </c>
      <c r="AT2248" s="116">
        <v>0</v>
      </c>
      <c r="AU2248" s="150">
        <f t="shared" ref="AU2248:AU2311" si="902">AX2248+BA2248+BB2248+BC2248+BD2248+BL2248+BM2248+BQ2248</f>
        <v>3.0722028999999999E-6</v>
      </c>
      <c r="AV2248" s="150">
        <f t="shared" ref="AV2248:AV2311" si="903">AY2248+AZ2248+BE2248+BF2248+BG2248+BH2248+BI2248+BJ2248+BK2248+BN2248+BR2248+BS2248</f>
        <v>9.2549064449999992E-9</v>
      </c>
      <c r="AW2248" s="163">
        <f t="shared" ref="AW2248:AW2311" si="904">BO2248+BP2248</f>
        <v>0</v>
      </c>
      <c r="AX2248" s="196">
        <v>2.9046399999999999E-6</v>
      </c>
      <c r="AY2248" s="196">
        <v>8.7639999999999999E-9</v>
      </c>
      <c r="AZ2248" s="196">
        <v>2.39445E-13</v>
      </c>
      <c r="BA2248" s="108">
        <v>0</v>
      </c>
      <c r="BB2248" s="108">
        <v>0</v>
      </c>
      <c r="BC2248" s="196">
        <v>2.1749E-9</v>
      </c>
      <c r="BD2248" s="196">
        <v>1.65388E-7</v>
      </c>
      <c r="BE2248" s="196">
        <v>3.0830999999999999E-10</v>
      </c>
      <c r="BF2248" s="196">
        <v>1.82357E-10</v>
      </c>
      <c r="BG2248" s="108">
        <v>0</v>
      </c>
      <c r="BH2248" s="108">
        <v>0</v>
      </c>
      <c r="BI2248" s="108">
        <v>0</v>
      </c>
      <c r="BJ2248" s="108">
        <v>0</v>
      </c>
      <c r="BK2248" s="108">
        <v>0</v>
      </c>
      <c r="BL2248" s="108">
        <v>0</v>
      </c>
      <c r="BM2248" s="108">
        <v>0</v>
      </c>
      <c r="BN2248" s="108">
        <v>0</v>
      </c>
      <c r="BO2248" s="108">
        <v>0</v>
      </c>
      <c r="BP2248" s="108">
        <v>0</v>
      </c>
      <c r="BQ2248" s="108">
        <v>0</v>
      </c>
      <c r="BR2248" s="108">
        <v>0</v>
      </c>
      <c r="BS2248" s="108">
        <v>0</v>
      </c>
      <c r="BU2248" s="172">
        <v>9.6162468000000005E-5</v>
      </c>
      <c r="BV2248" s="172">
        <v>1.9732607999999999E-6</v>
      </c>
      <c r="BW2248" s="172">
        <v>8.7272705000000003E-5</v>
      </c>
      <c r="BX2248" s="69">
        <v>0</v>
      </c>
      <c r="BY2248" s="172">
        <v>5.7549462E-7</v>
      </c>
      <c r="BZ2248" s="172">
        <v>1.4079898E-6</v>
      </c>
      <c r="CA2248" s="69">
        <v>0</v>
      </c>
      <c r="CB2248" s="172">
        <v>2.1370254999999998E-6</v>
      </c>
      <c r="CC2248" s="69">
        <v>0</v>
      </c>
      <c r="CD2248" s="69">
        <v>0</v>
      </c>
      <c r="CE2248" s="69">
        <v>0</v>
      </c>
      <c r="CF2248" s="69">
        <v>0</v>
      </c>
      <c r="CG2248" s="69">
        <v>0</v>
      </c>
      <c r="CH2248" s="172">
        <v>2.7959922000000001E-6</v>
      </c>
      <c r="CI2248" s="69">
        <v>0</v>
      </c>
      <c r="CJ2248" s="69">
        <v>0</v>
      </c>
      <c r="CK2248" s="69">
        <v>0</v>
      </c>
      <c r="CM2248" s="198">
        <v>0</v>
      </c>
      <c r="CN2248" s="198">
        <v>3.13</v>
      </c>
      <c r="CO2248" s="198">
        <v>4.0260267000000002E-2</v>
      </c>
      <c r="CP2248" s="198">
        <v>1.673E-3</v>
      </c>
      <c r="CQ2248" s="198">
        <v>0</v>
      </c>
      <c r="CR2248" s="198">
        <v>0</v>
      </c>
      <c r="CS2248" s="197">
        <v>1.7261106E-5</v>
      </c>
      <c r="CT2248" s="198">
        <v>0</v>
      </c>
      <c r="CU2248" s="198">
        <v>0</v>
      </c>
      <c r="CV2248" s="198">
        <v>4.9515303000000001E-4</v>
      </c>
    </row>
    <row r="2249" spans="1:100" ht="14.4">
      <c r="A2249" t="s">
        <v>1983</v>
      </c>
      <c r="B2249" s="85" t="s">
        <v>947</v>
      </c>
      <c r="C2249" s="113" t="str">
        <f t="shared" si="890"/>
        <v>F.106.03.102</v>
      </c>
      <c r="D2249" s="9" t="s">
        <v>1285</v>
      </c>
      <c r="E2249" s="112" t="s">
        <v>362</v>
      </c>
      <c r="F2249" s="115" t="str">
        <f t="shared" si="891"/>
        <v>bio-PE (Polyethylene) waste combustion - clean tech without heat recovery</v>
      </c>
      <c r="G2249" s="143">
        <f t="shared" si="892"/>
        <v>0</v>
      </c>
      <c r="I2249" s="118">
        <f t="shared" si="893"/>
        <v>3.7386949000000003E-2</v>
      </c>
      <c r="K2249" s="161">
        <f t="shared" si="894"/>
        <v>1.7074800000000001E-2</v>
      </c>
      <c r="L2249" s="161">
        <f t="shared" si="895"/>
        <v>2.0312149000000002E-2</v>
      </c>
      <c r="M2249" s="162">
        <f t="shared" si="896"/>
        <v>0</v>
      </c>
      <c r="N2249" s="161">
        <v>0</v>
      </c>
      <c r="O2249" s="132">
        <v>0</v>
      </c>
      <c r="P2249" s="132">
        <v>2.0312149000000002E-2</v>
      </c>
      <c r="Q2249" s="132">
        <v>1.7074800000000001E-2</v>
      </c>
      <c r="R2249" s="132">
        <v>0</v>
      </c>
      <c r="S2249" s="132">
        <v>0</v>
      </c>
      <c r="T2249" s="132">
        <v>0</v>
      </c>
      <c r="U2249" s="132">
        <v>0</v>
      </c>
      <c r="V2249" s="132">
        <v>0</v>
      </c>
      <c r="W2249" s="132">
        <v>0</v>
      </c>
      <c r="X2249" s="132">
        <v>0</v>
      </c>
      <c r="Y2249" s="132">
        <v>0</v>
      </c>
      <c r="Z2249" s="132">
        <v>0</v>
      </c>
      <c r="AA2249" s="132">
        <v>0</v>
      </c>
      <c r="AC2249" s="118">
        <f t="shared" si="897"/>
        <v>0</v>
      </c>
      <c r="AD2249" s="118">
        <f t="shared" si="898"/>
        <v>3.7386949000000003E-2</v>
      </c>
      <c r="AE2249" s="118">
        <f t="shared" si="899"/>
        <v>2.0312149000000002E-2</v>
      </c>
      <c r="AF2249" s="118">
        <f t="shared" si="900"/>
        <v>2.0312149000000002E-2</v>
      </c>
      <c r="AG2249" s="118">
        <f t="shared" si="901"/>
        <v>0</v>
      </c>
      <c r="AI2249" s="69">
        <v>0</v>
      </c>
      <c r="AJ2249" s="69">
        <v>0</v>
      </c>
      <c r="AK2249" s="69">
        <v>0</v>
      </c>
      <c r="AL2249" s="69">
        <v>0</v>
      </c>
      <c r="AM2249" s="69">
        <v>0</v>
      </c>
      <c r="AN2249" s="69">
        <v>0</v>
      </c>
      <c r="AO2249" s="69">
        <v>0</v>
      </c>
      <c r="AQ2249" s="116">
        <v>3.4176047000000001E-3</v>
      </c>
      <c r="AR2249" s="116">
        <v>3.2627231E-3</v>
      </c>
      <c r="AS2249" s="116">
        <v>1.5488160000000001E-4</v>
      </c>
      <c r="AT2249" s="116">
        <v>0</v>
      </c>
      <c r="AU2249" s="150">
        <f t="shared" si="902"/>
        <v>1.9560689999999999E-7</v>
      </c>
      <c r="AV2249" s="150">
        <f t="shared" si="903"/>
        <v>5.7278700000000002E-10</v>
      </c>
      <c r="AW2249" s="163">
        <f t="shared" si="904"/>
        <v>0</v>
      </c>
      <c r="AX2249" s="108">
        <v>0</v>
      </c>
      <c r="AY2249" s="108">
        <v>0</v>
      </c>
      <c r="AZ2249" s="108">
        <v>0</v>
      </c>
      <c r="BA2249" s="108">
        <v>0</v>
      </c>
      <c r="BB2249" s="108">
        <v>0</v>
      </c>
      <c r="BC2249" s="196">
        <v>2.5389E-9</v>
      </c>
      <c r="BD2249" s="196">
        <v>1.9306799999999999E-7</v>
      </c>
      <c r="BE2249" s="196">
        <v>3.5991E-10</v>
      </c>
      <c r="BF2249" s="196">
        <v>2.1287699999999999E-10</v>
      </c>
      <c r="BG2249" s="108">
        <v>0</v>
      </c>
      <c r="BH2249" s="108">
        <v>0</v>
      </c>
      <c r="BI2249" s="108">
        <v>0</v>
      </c>
      <c r="BJ2249" s="108">
        <v>0</v>
      </c>
      <c r="BK2249" s="108">
        <v>0</v>
      </c>
      <c r="BL2249" s="108">
        <v>0</v>
      </c>
      <c r="BM2249" s="108">
        <v>0</v>
      </c>
      <c r="BN2249" s="108">
        <v>0</v>
      </c>
      <c r="BO2249" s="108">
        <v>0</v>
      </c>
      <c r="BP2249" s="108">
        <v>0</v>
      </c>
      <c r="BQ2249" s="108">
        <v>0</v>
      </c>
      <c r="BR2249" s="108">
        <v>0</v>
      </c>
      <c r="BS2249" s="108">
        <v>0</v>
      </c>
      <c r="BU2249" s="172">
        <v>1.0377589E-5</v>
      </c>
      <c r="BV2249" s="172">
        <v>2.3035137000000002E-6</v>
      </c>
      <c r="BW2249" s="69">
        <v>0</v>
      </c>
      <c r="BX2249" s="69">
        <v>0</v>
      </c>
      <c r="BY2249" s="172">
        <v>6.7181170999999999E-7</v>
      </c>
      <c r="BZ2249" s="172">
        <v>1.6436366E-6</v>
      </c>
      <c r="CA2249" s="69">
        <v>0</v>
      </c>
      <c r="CB2249" s="172">
        <v>2.4946867000000001E-6</v>
      </c>
      <c r="CC2249" s="69">
        <v>0</v>
      </c>
      <c r="CD2249" s="69">
        <v>0</v>
      </c>
      <c r="CE2249" s="69">
        <v>0</v>
      </c>
      <c r="CF2249" s="69">
        <v>0</v>
      </c>
      <c r="CG2249" s="69">
        <v>0</v>
      </c>
      <c r="CH2249" s="172">
        <v>3.2639407E-6</v>
      </c>
      <c r="CI2249" s="69">
        <v>0</v>
      </c>
      <c r="CJ2249" s="69">
        <v>0</v>
      </c>
      <c r="CK2249" s="69">
        <v>0</v>
      </c>
      <c r="CM2249" s="198">
        <v>0</v>
      </c>
      <c r="CN2249" s="198">
        <v>0</v>
      </c>
      <c r="CO2249" s="198">
        <v>4.6998387000000003E-2</v>
      </c>
      <c r="CP2249" s="198">
        <v>1.9530000000000001E-3</v>
      </c>
      <c r="CQ2249" s="198">
        <v>0</v>
      </c>
      <c r="CR2249" s="198">
        <v>0</v>
      </c>
      <c r="CS2249" s="197">
        <v>2.0149993999999999E-5</v>
      </c>
      <c r="CT2249" s="198">
        <v>0</v>
      </c>
      <c r="CU2249" s="198">
        <v>0</v>
      </c>
      <c r="CV2249" s="198">
        <v>5.7802383000000004E-4</v>
      </c>
    </row>
    <row r="2250" spans="1:100" ht="14.4">
      <c r="A2250" t="s">
        <v>1984</v>
      </c>
      <c r="B2250" s="85" t="s">
        <v>947</v>
      </c>
      <c r="C2250" s="113" t="str">
        <f t="shared" si="890"/>
        <v>F.106.03.103</v>
      </c>
      <c r="D2250" s="9" t="s">
        <v>1285</v>
      </c>
      <c r="E2250" s="112" t="s">
        <v>362</v>
      </c>
      <c r="F2250" s="115" t="str">
        <f t="shared" si="891"/>
        <v>CA (Cellulose polymers) waste combustion - clean tech without heat recovery</v>
      </c>
      <c r="G2250" s="143">
        <f t="shared" si="892"/>
        <v>0</v>
      </c>
      <c r="I2250" s="118">
        <f t="shared" si="893"/>
        <v>1.56783978E-2</v>
      </c>
      <c r="K2250" s="161">
        <f t="shared" si="894"/>
        <v>7.1603999999999999E-3</v>
      </c>
      <c r="L2250" s="161">
        <f t="shared" si="895"/>
        <v>8.5179977999999996E-3</v>
      </c>
      <c r="M2250" s="162">
        <f t="shared" si="896"/>
        <v>0</v>
      </c>
      <c r="N2250" s="161">
        <v>0</v>
      </c>
      <c r="O2250" s="132">
        <v>0</v>
      </c>
      <c r="P2250" s="132">
        <v>8.5179977999999996E-3</v>
      </c>
      <c r="Q2250" s="132">
        <v>7.1603999999999999E-3</v>
      </c>
      <c r="R2250" s="132">
        <v>0</v>
      </c>
      <c r="S2250" s="132">
        <v>0</v>
      </c>
      <c r="T2250" s="132">
        <v>0</v>
      </c>
      <c r="U2250" s="132">
        <v>0</v>
      </c>
      <c r="V2250" s="132">
        <v>0</v>
      </c>
      <c r="W2250" s="132">
        <v>0</v>
      </c>
      <c r="X2250" s="132">
        <v>0</v>
      </c>
      <c r="Y2250" s="132">
        <v>0</v>
      </c>
      <c r="Z2250" s="132">
        <v>0</v>
      </c>
      <c r="AA2250" s="132">
        <v>0</v>
      </c>
      <c r="AC2250" s="118">
        <f t="shared" si="897"/>
        <v>0</v>
      </c>
      <c r="AD2250" s="118">
        <f t="shared" si="898"/>
        <v>1.56783978E-2</v>
      </c>
      <c r="AE2250" s="118">
        <f t="shared" si="899"/>
        <v>8.5179977999999996E-3</v>
      </c>
      <c r="AF2250" s="118">
        <f t="shared" si="900"/>
        <v>8.5179977999999996E-3</v>
      </c>
      <c r="AG2250" s="118">
        <f t="shared" si="901"/>
        <v>0</v>
      </c>
      <c r="AI2250" s="69">
        <v>0</v>
      </c>
      <c r="AJ2250" s="69">
        <v>0</v>
      </c>
      <c r="AK2250" s="69">
        <v>0</v>
      </c>
      <c r="AL2250" s="69">
        <v>0</v>
      </c>
      <c r="AM2250" s="69">
        <v>0</v>
      </c>
      <c r="AN2250" s="69">
        <v>0</v>
      </c>
      <c r="AO2250" s="69">
        <v>0</v>
      </c>
      <c r="AQ2250" s="116">
        <v>1.4331890999999999E-3</v>
      </c>
      <c r="AR2250" s="116">
        <v>1.3682386999999999E-3</v>
      </c>
      <c r="AS2250" s="199">
        <v>6.4950350000000004E-5</v>
      </c>
      <c r="AT2250" s="116">
        <v>0</v>
      </c>
      <c r="AU2250" s="150">
        <f t="shared" si="902"/>
        <v>8.2028699999999997E-8</v>
      </c>
      <c r="AV2250" s="150">
        <f t="shared" si="903"/>
        <v>2.4020099999999996E-10</v>
      </c>
      <c r="AW2250" s="163">
        <f t="shared" si="904"/>
        <v>0</v>
      </c>
      <c r="AX2250" s="108">
        <v>0</v>
      </c>
      <c r="AY2250" s="108">
        <v>0</v>
      </c>
      <c r="AZ2250" s="108">
        <v>0</v>
      </c>
      <c r="BA2250" s="108">
        <v>0</v>
      </c>
      <c r="BB2250" s="108">
        <v>0</v>
      </c>
      <c r="BC2250" s="196">
        <v>1.0647000000000001E-9</v>
      </c>
      <c r="BD2250" s="196">
        <v>8.0963999999999996E-8</v>
      </c>
      <c r="BE2250" s="196">
        <v>1.5092999999999999E-10</v>
      </c>
      <c r="BF2250" s="196">
        <v>8.9271000000000001E-11</v>
      </c>
      <c r="BG2250" s="108">
        <v>0</v>
      </c>
      <c r="BH2250" s="108">
        <v>0</v>
      </c>
      <c r="BI2250" s="108">
        <v>0</v>
      </c>
      <c r="BJ2250" s="108">
        <v>0</v>
      </c>
      <c r="BK2250" s="108">
        <v>0</v>
      </c>
      <c r="BL2250" s="108">
        <v>0</v>
      </c>
      <c r="BM2250" s="108">
        <v>0</v>
      </c>
      <c r="BN2250" s="108">
        <v>0</v>
      </c>
      <c r="BO2250" s="108">
        <v>0</v>
      </c>
      <c r="BP2250" s="108">
        <v>0</v>
      </c>
      <c r="BQ2250" s="108">
        <v>0</v>
      </c>
      <c r="BR2250" s="108">
        <v>0</v>
      </c>
      <c r="BS2250" s="108">
        <v>0</v>
      </c>
      <c r="BU2250" s="172">
        <v>4.3518923000000002E-6</v>
      </c>
      <c r="BV2250" s="172">
        <v>9.6598961999999998E-7</v>
      </c>
      <c r="BW2250" s="69">
        <v>0</v>
      </c>
      <c r="BX2250" s="69">
        <v>0</v>
      </c>
      <c r="BY2250" s="172">
        <v>2.8172749000000002E-7</v>
      </c>
      <c r="BZ2250" s="172">
        <v>6.8926697000000005E-7</v>
      </c>
      <c r="CA2250" s="69">
        <v>0</v>
      </c>
      <c r="CB2250" s="172">
        <v>1.0461589E-6</v>
      </c>
      <c r="CC2250" s="69">
        <v>0</v>
      </c>
      <c r="CD2250" s="69">
        <v>0</v>
      </c>
      <c r="CE2250" s="69">
        <v>0</v>
      </c>
      <c r="CF2250" s="69">
        <v>0</v>
      </c>
      <c r="CG2250" s="69">
        <v>0</v>
      </c>
      <c r="CH2250" s="172">
        <v>1.3687493E-6</v>
      </c>
      <c r="CI2250" s="69">
        <v>0</v>
      </c>
      <c r="CJ2250" s="69">
        <v>0</v>
      </c>
      <c r="CK2250" s="69">
        <v>0</v>
      </c>
      <c r="CM2250" s="198">
        <v>0</v>
      </c>
      <c r="CN2250" s="198">
        <v>0</v>
      </c>
      <c r="CO2250" s="198">
        <v>1.9709001E-2</v>
      </c>
      <c r="CP2250" s="198">
        <v>8.1899999999999996E-4</v>
      </c>
      <c r="CQ2250" s="198">
        <v>0</v>
      </c>
      <c r="CR2250" s="198">
        <v>0</v>
      </c>
      <c r="CS2250" s="197">
        <v>8.4499974000000003E-6</v>
      </c>
      <c r="CT2250" s="198">
        <v>0</v>
      </c>
      <c r="CU2250" s="198">
        <v>0</v>
      </c>
      <c r="CV2250" s="198">
        <v>2.4239709000000001E-4</v>
      </c>
    </row>
    <row r="2251" spans="1:100" ht="14.4">
      <c r="A2251" t="s">
        <v>1985</v>
      </c>
      <c r="B2251" s="85" t="s">
        <v>947</v>
      </c>
      <c r="C2251" s="113" t="str">
        <f t="shared" si="890"/>
        <v>F.106.03.104</v>
      </c>
      <c r="D2251" s="9" t="s">
        <v>1285</v>
      </c>
      <c r="E2251" s="112" t="s">
        <v>362</v>
      </c>
      <c r="F2251" s="115" t="str">
        <f t="shared" si="891"/>
        <v>Ionomer waste combustion - clean tech without heat recovery</v>
      </c>
      <c r="G2251" s="143">
        <f t="shared" si="892"/>
        <v>3.14</v>
      </c>
      <c r="I2251" s="118">
        <f t="shared" si="893"/>
        <v>0.50195478500000001</v>
      </c>
      <c r="K2251" s="161">
        <f t="shared" si="894"/>
        <v>1.4137200000000001E-2</v>
      </c>
      <c r="L2251" s="161">
        <f t="shared" si="895"/>
        <v>1.6817584999999999E-2</v>
      </c>
      <c r="M2251" s="162">
        <f t="shared" si="896"/>
        <v>0</v>
      </c>
      <c r="N2251" s="161">
        <v>0.47099999999999997</v>
      </c>
      <c r="O2251" s="132">
        <v>0</v>
      </c>
      <c r="P2251" s="132">
        <v>1.6817584999999999E-2</v>
      </c>
      <c r="Q2251" s="132">
        <v>1.4137200000000001E-2</v>
      </c>
      <c r="R2251" s="132">
        <v>0</v>
      </c>
      <c r="S2251" s="132">
        <v>0</v>
      </c>
      <c r="T2251" s="132">
        <v>0</v>
      </c>
      <c r="U2251" s="132">
        <v>0</v>
      </c>
      <c r="V2251" s="132">
        <v>0</v>
      </c>
      <c r="W2251" s="132">
        <v>0</v>
      </c>
      <c r="X2251" s="132">
        <v>0</v>
      </c>
      <c r="Y2251" s="132">
        <v>0</v>
      </c>
      <c r="Z2251" s="132">
        <v>0</v>
      </c>
      <c r="AA2251" s="132">
        <v>0</v>
      </c>
      <c r="AC2251" s="118">
        <f t="shared" si="897"/>
        <v>0.47099999999999997</v>
      </c>
      <c r="AD2251" s="118">
        <f t="shared" si="898"/>
        <v>3.0954784999999999E-2</v>
      </c>
      <c r="AE2251" s="118">
        <f t="shared" si="899"/>
        <v>1.6817584999999999E-2</v>
      </c>
      <c r="AF2251" s="118">
        <f t="shared" si="900"/>
        <v>1.6817584999999999E-2</v>
      </c>
      <c r="AG2251" s="118">
        <f t="shared" si="901"/>
        <v>0</v>
      </c>
      <c r="AI2251" s="69">
        <v>0</v>
      </c>
      <c r="AJ2251" s="69">
        <v>0</v>
      </c>
      <c r="AK2251" s="69">
        <v>0</v>
      </c>
      <c r="AL2251" s="69">
        <v>0</v>
      </c>
      <c r="AM2251" s="69">
        <v>0</v>
      </c>
      <c r="AN2251" s="69">
        <v>0</v>
      </c>
      <c r="AO2251" s="69">
        <v>0</v>
      </c>
      <c r="AQ2251" s="116">
        <v>5.3811236999999998E-2</v>
      </c>
      <c r="AR2251" s="116">
        <v>5.1305580000000003E-2</v>
      </c>
      <c r="AS2251" s="116">
        <v>2.5056571000000001E-3</v>
      </c>
      <c r="AT2251" s="116">
        <v>0</v>
      </c>
      <c r="AU2251" s="150">
        <f t="shared" si="902"/>
        <v>3.0758740999999997E-6</v>
      </c>
      <c r="AV2251" s="150">
        <f t="shared" si="903"/>
        <v>9.2664832100000017E-9</v>
      </c>
      <c r="AW2251" s="163">
        <f t="shared" si="904"/>
        <v>0</v>
      </c>
      <c r="AX2251" s="196">
        <v>2.9139199999999999E-6</v>
      </c>
      <c r="AY2251" s="196">
        <v>8.7920000000000002E-9</v>
      </c>
      <c r="AZ2251" s="196">
        <v>2.4020999999999999E-13</v>
      </c>
      <c r="BA2251" s="108">
        <v>0</v>
      </c>
      <c r="BB2251" s="108">
        <v>0</v>
      </c>
      <c r="BC2251" s="196">
        <v>2.1021E-9</v>
      </c>
      <c r="BD2251" s="196">
        <v>1.5985199999999999E-7</v>
      </c>
      <c r="BE2251" s="196">
        <v>2.9799000000000002E-10</v>
      </c>
      <c r="BF2251" s="196">
        <v>1.7625300000000001E-10</v>
      </c>
      <c r="BG2251" s="108">
        <v>0</v>
      </c>
      <c r="BH2251" s="108">
        <v>0</v>
      </c>
      <c r="BI2251" s="108">
        <v>0</v>
      </c>
      <c r="BJ2251" s="108">
        <v>0</v>
      </c>
      <c r="BK2251" s="108">
        <v>0</v>
      </c>
      <c r="BL2251" s="108">
        <v>0</v>
      </c>
      <c r="BM2251" s="108">
        <v>0</v>
      </c>
      <c r="BN2251" s="108">
        <v>0</v>
      </c>
      <c r="BO2251" s="108">
        <v>0</v>
      </c>
      <c r="BP2251" s="108">
        <v>0</v>
      </c>
      <c r="BQ2251" s="108">
        <v>0</v>
      </c>
      <c r="BR2251" s="108">
        <v>0</v>
      </c>
      <c r="BS2251" s="108">
        <v>0</v>
      </c>
      <c r="BU2251" s="172">
        <v>9.6143729000000005E-5</v>
      </c>
      <c r="BV2251" s="172">
        <v>1.9072103E-6</v>
      </c>
      <c r="BW2251" s="172">
        <v>8.7551532000000004E-5</v>
      </c>
      <c r="BX2251" s="69">
        <v>0</v>
      </c>
      <c r="BY2251" s="172">
        <v>5.5623119999999996E-7</v>
      </c>
      <c r="BZ2251" s="172">
        <v>1.3608604000000001E-6</v>
      </c>
      <c r="CA2251" s="69">
        <v>0</v>
      </c>
      <c r="CB2251" s="172">
        <v>2.0654932999999998E-6</v>
      </c>
      <c r="CC2251" s="69">
        <v>0</v>
      </c>
      <c r="CD2251" s="69">
        <v>0</v>
      </c>
      <c r="CE2251" s="69">
        <v>0</v>
      </c>
      <c r="CF2251" s="69">
        <v>0</v>
      </c>
      <c r="CG2251" s="69">
        <v>0</v>
      </c>
      <c r="CH2251" s="172">
        <v>2.7024024999999999E-6</v>
      </c>
      <c r="CI2251" s="69">
        <v>0</v>
      </c>
      <c r="CJ2251" s="69">
        <v>0</v>
      </c>
      <c r="CK2251" s="69">
        <v>0</v>
      </c>
      <c r="CM2251" s="198">
        <v>0</v>
      </c>
      <c r="CN2251" s="198">
        <v>3.14</v>
      </c>
      <c r="CO2251" s="198">
        <v>3.8912642999999997E-2</v>
      </c>
      <c r="CP2251" s="198">
        <v>1.6169999999999999E-3</v>
      </c>
      <c r="CQ2251" s="198">
        <v>0</v>
      </c>
      <c r="CR2251" s="198">
        <v>0</v>
      </c>
      <c r="CS2251" s="197">
        <v>1.6683328E-5</v>
      </c>
      <c r="CT2251" s="198">
        <v>0</v>
      </c>
      <c r="CU2251" s="198">
        <v>0</v>
      </c>
      <c r="CV2251" s="198">
        <v>4.7857887E-4</v>
      </c>
    </row>
    <row r="2252" spans="1:100" ht="14.4">
      <c r="A2252" t="s">
        <v>1986</v>
      </c>
      <c r="B2252" s="85" t="s">
        <v>947</v>
      </c>
      <c r="C2252" s="113" t="str">
        <f t="shared" si="890"/>
        <v>F.106.03.105</v>
      </c>
      <c r="D2252" s="9" t="s">
        <v>1285</v>
      </c>
      <c r="E2252" s="112" t="s">
        <v>362</v>
      </c>
      <c r="F2252" s="115" t="str">
        <f t="shared" si="891"/>
        <v>PA-11 (Nylon-11) waste combustion - clean tech without heat recovery</v>
      </c>
      <c r="G2252" s="143">
        <f t="shared" si="892"/>
        <v>0</v>
      </c>
      <c r="I2252" s="118">
        <f t="shared" si="893"/>
        <v>3.0150764999999996E-2</v>
      </c>
      <c r="K2252" s="161">
        <f t="shared" si="894"/>
        <v>1.3769999999999999E-2</v>
      </c>
      <c r="L2252" s="161">
        <f t="shared" si="895"/>
        <v>1.6380764999999999E-2</v>
      </c>
      <c r="M2252" s="162">
        <f t="shared" si="896"/>
        <v>0</v>
      </c>
      <c r="N2252" s="161">
        <v>0</v>
      </c>
      <c r="O2252" s="132">
        <v>0</v>
      </c>
      <c r="P2252" s="132">
        <v>1.6380764999999999E-2</v>
      </c>
      <c r="Q2252" s="132">
        <v>1.3769999999999999E-2</v>
      </c>
      <c r="R2252" s="132">
        <v>0</v>
      </c>
      <c r="S2252" s="132">
        <v>0</v>
      </c>
      <c r="T2252" s="132">
        <v>0</v>
      </c>
      <c r="U2252" s="132">
        <v>0</v>
      </c>
      <c r="V2252" s="132">
        <v>0</v>
      </c>
      <c r="W2252" s="132">
        <v>0</v>
      </c>
      <c r="X2252" s="132">
        <v>0</v>
      </c>
      <c r="Y2252" s="132">
        <v>0</v>
      </c>
      <c r="Z2252" s="132">
        <v>0</v>
      </c>
      <c r="AA2252" s="132">
        <v>0</v>
      </c>
      <c r="AC2252" s="118">
        <f t="shared" si="897"/>
        <v>0</v>
      </c>
      <c r="AD2252" s="118">
        <f t="shared" si="898"/>
        <v>3.0150764999999996E-2</v>
      </c>
      <c r="AE2252" s="118">
        <f t="shared" si="899"/>
        <v>1.6380764999999999E-2</v>
      </c>
      <c r="AF2252" s="118">
        <f t="shared" si="900"/>
        <v>1.6380764999999999E-2</v>
      </c>
      <c r="AG2252" s="118">
        <f t="shared" si="901"/>
        <v>0</v>
      </c>
      <c r="AI2252" s="69">
        <v>0</v>
      </c>
      <c r="AJ2252" s="69">
        <v>0</v>
      </c>
      <c r="AK2252" s="69">
        <v>0</v>
      </c>
      <c r="AL2252" s="69">
        <v>0</v>
      </c>
      <c r="AM2252" s="69">
        <v>0</v>
      </c>
      <c r="AN2252" s="69">
        <v>0</v>
      </c>
      <c r="AO2252" s="69">
        <v>0</v>
      </c>
      <c r="AQ2252" s="116">
        <v>2.7561328E-3</v>
      </c>
      <c r="AR2252" s="116">
        <v>2.6312282999999999E-3</v>
      </c>
      <c r="AS2252" s="116">
        <v>1.2490451999999999E-4</v>
      </c>
      <c r="AT2252" s="116">
        <v>0</v>
      </c>
      <c r="AU2252" s="150">
        <f t="shared" si="902"/>
        <v>1.577475E-7</v>
      </c>
      <c r="AV2252" s="150">
        <f t="shared" si="903"/>
        <v>4.6192500000000004E-10</v>
      </c>
      <c r="AW2252" s="163">
        <f t="shared" si="904"/>
        <v>0</v>
      </c>
      <c r="AX2252" s="108">
        <v>0</v>
      </c>
      <c r="AY2252" s="108">
        <v>0</v>
      </c>
      <c r="AZ2252" s="108">
        <v>0</v>
      </c>
      <c r="BA2252" s="108">
        <v>0</v>
      </c>
      <c r="BB2252" s="108">
        <v>0</v>
      </c>
      <c r="BC2252" s="196">
        <v>2.0474999999999998E-9</v>
      </c>
      <c r="BD2252" s="196">
        <v>1.557E-7</v>
      </c>
      <c r="BE2252" s="196">
        <v>2.9025000000000001E-10</v>
      </c>
      <c r="BF2252" s="196">
        <v>1.71675E-10</v>
      </c>
      <c r="BG2252" s="108">
        <v>0</v>
      </c>
      <c r="BH2252" s="108">
        <v>0</v>
      </c>
      <c r="BI2252" s="108">
        <v>0</v>
      </c>
      <c r="BJ2252" s="108">
        <v>0</v>
      </c>
      <c r="BK2252" s="108">
        <v>0</v>
      </c>
      <c r="BL2252" s="108">
        <v>0</v>
      </c>
      <c r="BM2252" s="108">
        <v>0</v>
      </c>
      <c r="BN2252" s="108">
        <v>0</v>
      </c>
      <c r="BO2252" s="108">
        <v>0</v>
      </c>
      <c r="BP2252" s="108">
        <v>0</v>
      </c>
      <c r="BQ2252" s="108">
        <v>0</v>
      </c>
      <c r="BR2252" s="108">
        <v>0</v>
      </c>
      <c r="BS2252" s="108">
        <v>0</v>
      </c>
      <c r="BU2252" s="172">
        <v>8.3690236999999998E-6</v>
      </c>
      <c r="BV2252" s="172">
        <v>1.8576722999999999E-6</v>
      </c>
      <c r="BW2252" s="69">
        <v>0</v>
      </c>
      <c r="BX2252" s="69">
        <v>0</v>
      </c>
      <c r="BY2252" s="172">
        <v>5.4178362999999996E-7</v>
      </c>
      <c r="BZ2252" s="172">
        <v>1.3255134E-6</v>
      </c>
      <c r="CA2252" s="69">
        <v>0</v>
      </c>
      <c r="CB2252" s="172">
        <v>2.0118440999999998E-6</v>
      </c>
      <c r="CC2252" s="69">
        <v>0</v>
      </c>
      <c r="CD2252" s="69">
        <v>0</v>
      </c>
      <c r="CE2252" s="69">
        <v>0</v>
      </c>
      <c r="CF2252" s="69">
        <v>0</v>
      </c>
      <c r="CG2252" s="69">
        <v>0</v>
      </c>
      <c r="CH2252" s="172">
        <v>2.6322103000000001E-6</v>
      </c>
      <c r="CI2252" s="69">
        <v>0</v>
      </c>
      <c r="CJ2252" s="69">
        <v>0</v>
      </c>
      <c r="CK2252" s="69">
        <v>0</v>
      </c>
      <c r="CM2252" s="198">
        <v>0</v>
      </c>
      <c r="CN2252" s="198">
        <v>0</v>
      </c>
      <c r="CO2252" s="198">
        <v>3.7901925000000003E-2</v>
      </c>
      <c r="CP2252" s="198">
        <v>1.575E-3</v>
      </c>
      <c r="CQ2252" s="198">
        <v>0</v>
      </c>
      <c r="CR2252" s="198">
        <v>0</v>
      </c>
      <c r="CS2252" s="197">
        <v>1.6249995000000002E-5</v>
      </c>
      <c r="CT2252" s="198">
        <v>0</v>
      </c>
      <c r="CU2252" s="198">
        <v>0</v>
      </c>
      <c r="CV2252" s="198">
        <v>4.6614824999999997E-4</v>
      </c>
    </row>
    <row r="2253" spans="1:100" ht="14.4">
      <c r="A2253" t="s">
        <v>1987</v>
      </c>
      <c r="B2253" s="85" t="s">
        <v>947</v>
      </c>
      <c r="C2253" s="113" t="str">
        <f t="shared" si="890"/>
        <v>F.106.03.106</v>
      </c>
      <c r="D2253" s="9" t="s">
        <v>1285</v>
      </c>
      <c r="E2253" s="112" t="s">
        <v>362</v>
      </c>
      <c r="F2253" s="115" t="str">
        <f t="shared" si="891"/>
        <v>PA (Nylons  Polyamides) waste combustion - clean tech without heat recovery</v>
      </c>
      <c r="G2253" s="143">
        <f t="shared" si="892"/>
        <v>2.4700000000000002</v>
      </c>
      <c r="I2253" s="118">
        <f t="shared" si="893"/>
        <v>0.39435260500000002</v>
      </c>
      <c r="K2253" s="161">
        <f t="shared" si="894"/>
        <v>1.08936E-2</v>
      </c>
      <c r="L2253" s="161">
        <f t="shared" si="895"/>
        <v>1.2959004999999999E-2</v>
      </c>
      <c r="M2253" s="162">
        <f t="shared" si="896"/>
        <v>0</v>
      </c>
      <c r="N2253" s="161">
        <v>0.3705</v>
      </c>
      <c r="O2253" s="132">
        <v>0</v>
      </c>
      <c r="P2253" s="132">
        <v>1.2959004999999999E-2</v>
      </c>
      <c r="Q2253" s="132">
        <v>1.08936E-2</v>
      </c>
      <c r="R2253" s="132">
        <v>0</v>
      </c>
      <c r="S2253" s="132">
        <v>0</v>
      </c>
      <c r="T2253" s="132">
        <v>0</v>
      </c>
      <c r="U2253" s="132">
        <v>0</v>
      </c>
      <c r="V2253" s="132">
        <v>0</v>
      </c>
      <c r="W2253" s="132">
        <v>0</v>
      </c>
      <c r="X2253" s="132">
        <v>0</v>
      </c>
      <c r="Y2253" s="132">
        <v>0</v>
      </c>
      <c r="Z2253" s="132">
        <v>0</v>
      </c>
      <c r="AA2253" s="132">
        <v>0</v>
      </c>
      <c r="AC2253" s="118">
        <f t="shared" si="897"/>
        <v>0.3705</v>
      </c>
      <c r="AD2253" s="118">
        <f t="shared" si="898"/>
        <v>2.3852604999999999E-2</v>
      </c>
      <c r="AE2253" s="118">
        <f t="shared" si="899"/>
        <v>1.2959004999999999E-2</v>
      </c>
      <c r="AF2253" s="118">
        <f t="shared" si="900"/>
        <v>1.2959004999999999E-2</v>
      </c>
      <c r="AG2253" s="118">
        <f t="shared" si="901"/>
        <v>0</v>
      </c>
      <c r="AI2253" s="69">
        <v>0</v>
      </c>
      <c r="AJ2253" s="69">
        <v>0</v>
      </c>
      <c r="AK2253" s="69">
        <v>0</v>
      </c>
      <c r="AL2253" s="69">
        <v>0</v>
      </c>
      <c r="AM2253" s="69">
        <v>0</v>
      </c>
      <c r="AN2253" s="69">
        <v>0</v>
      </c>
      <c r="AO2253" s="69">
        <v>0</v>
      </c>
      <c r="AQ2253" s="116">
        <v>4.2283774000000003E-2</v>
      </c>
      <c r="AR2253" s="116">
        <v>4.0314823E-2</v>
      </c>
      <c r="AS2253" s="116">
        <v>1.9689508E-3</v>
      </c>
      <c r="AT2253" s="116">
        <v>0</v>
      </c>
      <c r="AU2253" s="150">
        <f t="shared" si="902"/>
        <v>2.4169558000000001E-6</v>
      </c>
      <c r="AV2253" s="150">
        <f t="shared" si="903"/>
        <v>7.2816229549999991E-9</v>
      </c>
      <c r="AW2253" s="163">
        <f t="shared" si="904"/>
        <v>0</v>
      </c>
      <c r="AX2253" s="196">
        <v>2.29216E-6</v>
      </c>
      <c r="AY2253" s="196">
        <v>6.9159999999999997E-9</v>
      </c>
      <c r="AZ2253" s="196">
        <v>1.88955E-13</v>
      </c>
      <c r="BA2253" s="108">
        <v>0</v>
      </c>
      <c r="BB2253" s="108">
        <v>0</v>
      </c>
      <c r="BC2253" s="196">
        <v>1.6197999999999999E-9</v>
      </c>
      <c r="BD2253" s="196">
        <v>1.2317599999999999E-7</v>
      </c>
      <c r="BE2253" s="196">
        <v>2.2962E-10</v>
      </c>
      <c r="BF2253" s="196">
        <v>1.35814E-10</v>
      </c>
      <c r="BG2253" s="108">
        <v>0</v>
      </c>
      <c r="BH2253" s="108">
        <v>0</v>
      </c>
      <c r="BI2253" s="108">
        <v>0</v>
      </c>
      <c r="BJ2253" s="108">
        <v>0</v>
      </c>
      <c r="BK2253" s="108">
        <v>0</v>
      </c>
      <c r="BL2253" s="108">
        <v>0</v>
      </c>
      <c r="BM2253" s="108">
        <v>0</v>
      </c>
      <c r="BN2253" s="108">
        <v>0</v>
      </c>
      <c r="BO2253" s="108">
        <v>0</v>
      </c>
      <c r="BP2253" s="108">
        <v>0</v>
      </c>
      <c r="BQ2253" s="108">
        <v>0</v>
      </c>
      <c r="BR2253" s="108">
        <v>0</v>
      </c>
      <c r="BS2253" s="108">
        <v>0</v>
      </c>
      <c r="BU2253" s="172">
        <v>7.5490982000000004E-5</v>
      </c>
      <c r="BV2253" s="172">
        <v>1.4696252E-6</v>
      </c>
      <c r="BW2253" s="172">
        <v>6.8870154000000004E-5</v>
      </c>
      <c r="BX2253" s="69">
        <v>0</v>
      </c>
      <c r="BY2253" s="172">
        <v>4.2861105000000002E-7</v>
      </c>
      <c r="BZ2253" s="172">
        <v>1.0486283999999999E-6</v>
      </c>
      <c r="CA2253" s="69">
        <v>0</v>
      </c>
      <c r="CB2253" s="172">
        <v>1.5915922E-6</v>
      </c>
      <c r="CC2253" s="69">
        <v>0</v>
      </c>
      <c r="CD2253" s="69">
        <v>0</v>
      </c>
      <c r="CE2253" s="69">
        <v>0</v>
      </c>
      <c r="CF2253" s="69">
        <v>0</v>
      </c>
      <c r="CG2253" s="69">
        <v>0</v>
      </c>
      <c r="CH2253" s="172">
        <v>2.0823708000000001E-6</v>
      </c>
      <c r="CI2253" s="69">
        <v>0</v>
      </c>
      <c r="CJ2253" s="69">
        <v>0</v>
      </c>
      <c r="CK2253" s="69">
        <v>0</v>
      </c>
      <c r="CM2253" s="198">
        <v>0</v>
      </c>
      <c r="CN2253" s="198">
        <v>2.4700000000000002</v>
      </c>
      <c r="CO2253" s="198">
        <v>2.9984634E-2</v>
      </c>
      <c r="CP2253" s="198">
        <v>1.2459999999999999E-3</v>
      </c>
      <c r="CQ2253" s="198">
        <v>0</v>
      </c>
      <c r="CR2253" s="198">
        <v>0</v>
      </c>
      <c r="CS2253" s="197">
        <v>1.2855552E-5</v>
      </c>
      <c r="CT2253" s="198">
        <v>0</v>
      </c>
      <c r="CU2253" s="198">
        <v>0</v>
      </c>
      <c r="CV2253" s="198">
        <v>3.6877505999999998E-4</v>
      </c>
    </row>
    <row r="2254" spans="1:100" ht="14.4">
      <c r="A2254" t="s">
        <v>1988</v>
      </c>
      <c r="B2254" s="85" t="s">
        <v>947</v>
      </c>
      <c r="C2254" s="113" t="str">
        <f t="shared" si="890"/>
        <v>F.106.03.107</v>
      </c>
      <c r="D2254" s="9" t="s">
        <v>1285</v>
      </c>
      <c r="E2254" s="112" t="s">
        <v>362</v>
      </c>
      <c r="F2254" s="115" t="str">
        <f t="shared" si="891"/>
        <v>PC (Polycarbonate) waste combustion - clean tech without heat recovery</v>
      </c>
      <c r="G2254" s="143">
        <f t="shared" si="892"/>
        <v>2.94</v>
      </c>
      <c r="I2254" s="118">
        <f t="shared" si="893"/>
        <v>0.46592463200000001</v>
      </c>
      <c r="K2254" s="161">
        <f t="shared" si="894"/>
        <v>1.13832E-2</v>
      </c>
      <c r="L2254" s="161">
        <f t="shared" si="895"/>
        <v>1.3541432000000001E-2</v>
      </c>
      <c r="M2254" s="162">
        <f t="shared" si="896"/>
        <v>0</v>
      </c>
      <c r="N2254" s="161">
        <v>0.441</v>
      </c>
      <c r="O2254" s="132">
        <v>0</v>
      </c>
      <c r="P2254" s="132">
        <v>1.3541432000000001E-2</v>
      </c>
      <c r="Q2254" s="132">
        <v>1.13832E-2</v>
      </c>
      <c r="R2254" s="132">
        <v>0</v>
      </c>
      <c r="S2254" s="132">
        <v>0</v>
      </c>
      <c r="T2254" s="132">
        <v>0</v>
      </c>
      <c r="U2254" s="132">
        <v>0</v>
      </c>
      <c r="V2254" s="132">
        <v>0</v>
      </c>
      <c r="W2254" s="132">
        <v>0</v>
      </c>
      <c r="X2254" s="132">
        <v>0</v>
      </c>
      <c r="Y2254" s="132">
        <v>0</v>
      </c>
      <c r="Z2254" s="132">
        <v>0</v>
      </c>
      <c r="AA2254" s="132">
        <v>0</v>
      </c>
      <c r="AC2254" s="118">
        <f t="shared" si="897"/>
        <v>0.441</v>
      </c>
      <c r="AD2254" s="118">
        <f t="shared" si="898"/>
        <v>2.4924632000000002E-2</v>
      </c>
      <c r="AE2254" s="118">
        <f t="shared" si="899"/>
        <v>1.3541432000000001E-2</v>
      </c>
      <c r="AF2254" s="118">
        <f t="shared" si="900"/>
        <v>1.3541432000000001E-2</v>
      </c>
      <c r="AG2254" s="118">
        <f t="shared" si="901"/>
        <v>0</v>
      </c>
      <c r="AI2254" s="69">
        <v>0</v>
      </c>
      <c r="AJ2254" s="69">
        <v>0</v>
      </c>
      <c r="AK2254" s="69">
        <v>0</v>
      </c>
      <c r="AL2254" s="69">
        <v>0</v>
      </c>
      <c r="AM2254" s="69">
        <v>0</v>
      </c>
      <c r="AN2254" s="69">
        <v>0</v>
      </c>
      <c r="AO2254" s="69">
        <v>0</v>
      </c>
      <c r="AQ2254" s="116">
        <v>5.0012774000000003E-2</v>
      </c>
      <c r="AR2254" s="116">
        <v>4.7683525999999997E-2</v>
      </c>
      <c r="AS2254" s="116">
        <v>2.3292479999999999E-3</v>
      </c>
      <c r="AT2254" s="116">
        <v>0</v>
      </c>
      <c r="AU2254" s="150">
        <f t="shared" si="902"/>
        <v>2.8587246000000001E-6</v>
      </c>
      <c r="AV2254" s="150">
        <f t="shared" si="903"/>
        <v>8.61408291E-9</v>
      </c>
      <c r="AW2254" s="163">
        <f t="shared" si="904"/>
        <v>0</v>
      </c>
      <c r="AX2254" s="196">
        <v>2.7283199999999999E-6</v>
      </c>
      <c r="AY2254" s="196">
        <v>8.2320000000000005E-9</v>
      </c>
      <c r="AZ2254" s="196">
        <v>2.2491E-13</v>
      </c>
      <c r="BA2254" s="108">
        <v>0</v>
      </c>
      <c r="BB2254" s="108">
        <v>0</v>
      </c>
      <c r="BC2254" s="196">
        <v>1.6925999999999999E-9</v>
      </c>
      <c r="BD2254" s="196">
        <v>1.2871199999999999E-7</v>
      </c>
      <c r="BE2254" s="196">
        <v>2.3994E-10</v>
      </c>
      <c r="BF2254" s="196">
        <v>1.41918E-10</v>
      </c>
      <c r="BG2254" s="108">
        <v>0</v>
      </c>
      <c r="BH2254" s="108">
        <v>0</v>
      </c>
      <c r="BI2254" s="108">
        <v>0</v>
      </c>
      <c r="BJ2254" s="108">
        <v>0</v>
      </c>
      <c r="BK2254" s="108">
        <v>0</v>
      </c>
      <c r="BL2254" s="108">
        <v>0</v>
      </c>
      <c r="BM2254" s="108">
        <v>0</v>
      </c>
      <c r="BN2254" s="108">
        <v>0</v>
      </c>
      <c r="BO2254" s="108">
        <v>0</v>
      </c>
      <c r="BP2254" s="108">
        <v>0</v>
      </c>
      <c r="BQ2254" s="108">
        <v>0</v>
      </c>
      <c r="BR2254" s="108">
        <v>0</v>
      </c>
      <c r="BS2254" s="108">
        <v>0</v>
      </c>
      <c r="BU2254" s="172">
        <v>8.8893394000000002E-5</v>
      </c>
      <c r="BV2254" s="172">
        <v>1.5356758000000001E-6</v>
      </c>
      <c r="BW2254" s="172">
        <v>8.1975000999999996E-5</v>
      </c>
      <c r="BX2254" s="69">
        <v>0</v>
      </c>
      <c r="BY2254" s="172">
        <v>4.4787447000000001E-7</v>
      </c>
      <c r="BZ2254" s="172">
        <v>1.0957577E-6</v>
      </c>
      <c r="CA2254" s="69">
        <v>0</v>
      </c>
      <c r="CB2254" s="172">
        <v>1.6631244E-6</v>
      </c>
      <c r="CC2254" s="69">
        <v>0</v>
      </c>
      <c r="CD2254" s="69">
        <v>0</v>
      </c>
      <c r="CE2254" s="69">
        <v>0</v>
      </c>
      <c r="CF2254" s="69">
        <v>0</v>
      </c>
      <c r="CG2254" s="69">
        <v>0</v>
      </c>
      <c r="CH2254" s="172">
        <v>2.1759604999999999E-6</v>
      </c>
      <c r="CI2254" s="69">
        <v>0</v>
      </c>
      <c r="CJ2254" s="69">
        <v>0</v>
      </c>
      <c r="CK2254" s="69">
        <v>0</v>
      </c>
      <c r="CM2254" s="198">
        <v>0</v>
      </c>
      <c r="CN2254" s="198">
        <v>2.94</v>
      </c>
      <c r="CO2254" s="198">
        <v>3.1332258000000002E-2</v>
      </c>
      <c r="CP2254" s="198">
        <v>1.302E-3</v>
      </c>
      <c r="CQ2254" s="198">
        <v>0</v>
      </c>
      <c r="CR2254" s="198">
        <v>0</v>
      </c>
      <c r="CS2254" s="197">
        <v>1.3433329E-5</v>
      </c>
      <c r="CT2254" s="198">
        <v>0</v>
      </c>
      <c r="CU2254" s="198">
        <v>0</v>
      </c>
      <c r="CV2254" s="198">
        <v>3.8534921999999999E-4</v>
      </c>
    </row>
    <row r="2255" spans="1:100" ht="14.4">
      <c r="A2255" t="s">
        <v>3313</v>
      </c>
      <c r="B2255" s="85" t="s">
        <v>947</v>
      </c>
      <c r="C2255" s="113" t="str">
        <f t="shared" si="890"/>
        <v>F.106.03.108</v>
      </c>
      <c r="D2255" s="9" t="s">
        <v>1285</v>
      </c>
      <c r="E2255" s="112" t="s">
        <v>362</v>
      </c>
      <c r="F2255" s="115" t="str">
        <f t="shared" si="891"/>
        <v>PE (Polyethylene HDPE LDPE LLDPE) waste combustion - clean tech without heat recovery</v>
      </c>
      <c r="G2255" s="143">
        <f t="shared" si="892"/>
        <v>3.14</v>
      </c>
      <c r="I2255" s="118">
        <f t="shared" si="893"/>
        <v>0.507984938</v>
      </c>
      <c r="K2255" s="161">
        <f t="shared" si="894"/>
        <v>1.6891199999999999E-2</v>
      </c>
      <c r="L2255" s="161">
        <f t="shared" si="895"/>
        <v>2.0093738E-2</v>
      </c>
      <c r="M2255" s="162">
        <f t="shared" si="896"/>
        <v>0</v>
      </c>
      <c r="N2255" s="161">
        <v>0.47099999999999997</v>
      </c>
      <c r="O2255" s="132">
        <v>0</v>
      </c>
      <c r="P2255" s="132">
        <v>2.0093738E-2</v>
      </c>
      <c r="Q2255" s="132">
        <v>1.6891199999999999E-2</v>
      </c>
      <c r="R2255" s="132">
        <v>0</v>
      </c>
      <c r="S2255" s="132">
        <v>0</v>
      </c>
      <c r="T2255" s="132">
        <v>0</v>
      </c>
      <c r="U2255" s="132">
        <v>0</v>
      </c>
      <c r="V2255" s="132">
        <v>0</v>
      </c>
      <c r="W2255" s="132">
        <v>0</v>
      </c>
      <c r="X2255" s="132">
        <v>0</v>
      </c>
      <c r="Y2255" s="132">
        <v>0</v>
      </c>
      <c r="Z2255" s="132">
        <v>0</v>
      </c>
      <c r="AA2255" s="132">
        <v>0</v>
      </c>
      <c r="AC2255" s="118">
        <f t="shared" si="897"/>
        <v>0.47099999999999997</v>
      </c>
      <c r="AD2255" s="118">
        <f t="shared" si="898"/>
        <v>3.6984937999999995E-2</v>
      </c>
      <c r="AE2255" s="118">
        <f t="shared" si="899"/>
        <v>2.0093738E-2</v>
      </c>
      <c r="AF2255" s="118">
        <f t="shared" si="900"/>
        <v>2.0093738E-2</v>
      </c>
      <c r="AG2255" s="118">
        <f t="shared" si="901"/>
        <v>0</v>
      </c>
      <c r="AI2255" s="69">
        <v>0</v>
      </c>
      <c r="AJ2255" s="69">
        <v>0</v>
      </c>
      <c r="AK2255" s="69">
        <v>0</v>
      </c>
      <c r="AL2255" s="69">
        <v>0</v>
      </c>
      <c r="AM2255" s="69">
        <v>0</v>
      </c>
      <c r="AN2255" s="69">
        <v>0</v>
      </c>
      <c r="AO2255" s="69">
        <v>0</v>
      </c>
      <c r="AQ2255" s="116">
        <v>5.4362463999999999E-2</v>
      </c>
      <c r="AR2255" s="116">
        <v>5.1831825999999998E-2</v>
      </c>
      <c r="AS2255" s="116">
        <v>2.530638E-3</v>
      </c>
      <c r="AT2255" s="116">
        <v>0</v>
      </c>
      <c r="AU2255" s="150">
        <f t="shared" si="902"/>
        <v>3.1074236000000002E-6</v>
      </c>
      <c r="AV2255" s="150">
        <f t="shared" si="903"/>
        <v>9.3588682100000005E-9</v>
      </c>
      <c r="AW2255" s="163">
        <f t="shared" si="904"/>
        <v>0</v>
      </c>
      <c r="AX2255" s="196">
        <v>2.9139199999999999E-6</v>
      </c>
      <c r="AY2255" s="196">
        <v>8.7920000000000002E-9</v>
      </c>
      <c r="AZ2255" s="196">
        <v>2.4020999999999999E-13</v>
      </c>
      <c r="BA2255" s="108">
        <v>0</v>
      </c>
      <c r="BB2255" s="108">
        <v>0</v>
      </c>
      <c r="BC2255" s="196">
        <v>2.5115999999999999E-9</v>
      </c>
      <c r="BD2255" s="196">
        <v>1.9099199999999999E-7</v>
      </c>
      <c r="BE2255" s="196">
        <v>3.5603999999999999E-10</v>
      </c>
      <c r="BF2255" s="196">
        <v>2.10588E-10</v>
      </c>
      <c r="BG2255" s="108">
        <v>0</v>
      </c>
      <c r="BH2255" s="108">
        <v>0</v>
      </c>
      <c r="BI2255" s="108">
        <v>0</v>
      </c>
      <c r="BJ2255" s="108">
        <v>0</v>
      </c>
      <c r="BK2255" s="108">
        <v>0</v>
      </c>
      <c r="BL2255" s="108">
        <v>0</v>
      </c>
      <c r="BM2255" s="108">
        <v>0</v>
      </c>
      <c r="BN2255" s="108">
        <v>0</v>
      </c>
      <c r="BO2255" s="108">
        <v>0</v>
      </c>
      <c r="BP2255" s="108">
        <v>0</v>
      </c>
      <c r="BQ2255" s="108">
        <v>0</v>
      </c>
      <c r="BR2255" s="108">
        <v>0</v>
      </c>
      <c r="BS2255" s="108">
        <v>0</v>
      </c>
      <c r="BU2255" s="172">
        <v>9.7817533999999996E-5</v>
      </c>
      <c r="BV2255" s="172">
        <v>2.2787446999999998E-6</v>
      </c>
      <c r="BW2255" s="172">
        <v>8.7551532000000004E-5</v>
      </c>
      <c r="BX2255" s="69">
        <v>0</v>
      </c>
      <c r="BY2255" s="172">
        <v>6.6458791999999997E-7</v>
      </c>
      <c r="BZ2255" s="172">
        <v>1.6259631E-6</v>
      </c>
      <c r="CA2255" s="69">
        <v>0</v>
      </c>
      <c r="CB2255" s="172">
        <v>2.4678620999999999E-6</v>
      </c>
      <c r="CC2255" s="69">
        <v>0</v>
      </c>
      <c r="CD2255" s="69">
        <v>0</v>
      </c>
      <c r="CE2255" s="69">
        <v>0</v>
      </c>
      <c r="CF2255" s="69">
        <v>0</v>
      </c>
      <c r="CG2255" s="69">
        <v>0</v>
      </c>
      <c r="CH2255" s="172">
        <v>3.2288445999999999E-6</v>
      </c>
      <c r="CI2255" s="69">
        <v>0</v>
      </c>
      <c r="CJ2255" s="69">
        <v>0</v>
      </c>
      <c r="CK2255" s="69">
        <v>0</v>
      </c>
      <c r="CM2255" s="198">
        <v>0</v>
      </c>
      <c r="CN2255" s="198">
        <v>3.14</v>
      </c>
      <c r="CO2255" s="198">
        <v>4.6493027999999999E-2</v>
      </c>
      <c r="CP2255" s="198">
        <v>1.9319999999999999E-3</v>
      </c>
      <c r="CQ2255" s="198">
        <v>0</v>
      </c>
      <c r="CR2255" s="198">
        <v>0</v>
      </c>
      <c r="CS2255" s="197">
        <v>1.9933327000000002E-5</v>
      </c>
      <c r="CT2255" s="198">
        <v>0</v>
      </c>
      <c r="CU2255" s="198">
        <v>0</v>
      </c>
      <c r="CV2255" s="198">
        <v>5.7180852000000002E-4</v>
      </c>
    </row>
    <row r="2256" spans="1:100" ht="14.4">
      <c r="A2256" t="s">
        <v>1989</v>
      </c>
      <c r="B2256" s="85" t="s">
        <v>947</v>
      </c>
      <c r="C2256" s="113" t="str">
        <f t="shared" si="890"/>
        <v>F.106.03.111</v>
      </c>
      <c r="D2256" s="9" t="s">
        <v>1285</v>
      </c>
      <c r="E2256" s="112" t="s">
        <v>362</v>
      </c>
      <c r="F2256" s="115" t="str">
        <f t="shared" si="891"/>
        <v>PET (Polyethylene terephthalate) waste combustion - clean tech without heat recovery</v>
      </c>
      <c r="G2256" s="143">
        <f t="shared" si="892"/>
        <v>2.2900000000000005</v>
      </c>
      <c r="I2256" s="118">
        <f t="shared" si="893"/>
        <v>0.36869263900000004</v>
      </c>
      <c r="K2256" s="161">
        <f t="shared" si="894"/>
        <v>1.15056E-2</v>
      </c>
      <c r="L2256" s="161">
        <f t="shared" si="895"/>
        <v>1.3687039E-2</v>
      </c>
      <c r="M2256" s="162">
        <f t="shared" si="896"/>
        <v>0</v>
      </c>
      <c r="N2256" s="161">
        <v>0.34350000000000003</v>
      </c>
      <c r="O2256" s="132">
        <v>0</v>
      </c>
      <c r="P2256" s="132">
        <v>1.3687039E-2</v>
      </c>
      <c r="Q2256" s="132">
        <v>1.15056E-2</v>
      </c>
      <c r="R2256" s="132">
        <v>0</v>
      </c>
      <c r="S2256" s="132">
        <v>0</v>
      </c>
      <c r="T2256" s="132">
        <v>0</v>
      </c>
      <c r="U2256" s="132">
        <v>0</v>
      </c>
      <c r="V2256" s="132">
        <v>0</v>
      </c>
      <c r="W2256" s="132">
        <v>0</v>
      </c>
      <c r="X2256" s="132">
        <v>0</v>
      </c>
      <c r="Y2256" s="132">
        <v>0</v>
      </c>
      <c r="Z2256" s="132">
        <v>0</v>
      </c>
      <c r="AA2256" s="132">
        <v>0</v>
      </c>
      <c r="AC2256" s="118">
        <f t="shared" si="897"/>
        <v>0.34350000000000003</v>
      </c>
      <c r="AD2256" s="118">
        <f t="shared" si="898"/>
        <v>2.5192638999999999E-2</v>
      </c>
      <c r="AE2256" s="118">
        <f t="shared" si="899"/>
        <v>1.3687039E-2</v>
      </c>
      <c r="AF2256" s="118">
        <f t="shared" si="900"/>
        <v>1.3687039E-2</v>
      </c>
      <c r="AG2256" s="118">
        <f t="shared" si="901"/>
        <v>0</v>
      </c>
      <c r="AI2256" s="69">
        <v>0</v>
      </c>
      <c r="AJ2256" s="69">
        <v>0</v>
      </c>
      <c r="AK2256" s="69">
        <v>0</v>
      </c>
      <c r="AL2256" s="69">
        <v>0</v>
      </c>
      <c r="AM2256" s="69">
        <v>0</v>
      </c>
      <c r="AN2256" s="69">
        <v>0</v>
      </c>
      <c r="AO2256" s="69">
        <v>0</v>
      </c>
      <c r="AQ2256" s="116">
        <v>3.9483756000000002E-2</v>
      </c>
      <c r="AR2256" s="116">
        <v>3.7645538999999999E-2</v>
      </c>
      <c r="AS2256" s="116">
        <v>1.8382168E-3</v>
      </c>
      <c r="AT2256" s="116">
        <v>0</v>
      </c>
      <c r="AU2256" s="150">
        <f t="shared" si="902"/>
        <v>2.2569268000000002E-6</v>
      </c>
      <c r="AV2256" s="150">
        <f t="shared" si="903"/>
        <v>6.7981391849999998E-9</v>
      </c>
      <c r="AW2256" s="163">
        <f t="shared" si="904"/>
        <v>0</v>
      </c>
      <c r="AX2256" s="196">
        <v>2.1251199999999999E-6</v>
      </c>
      <c r="AY2256" s="196">
        <v>6.4119999999999998E-9</v>
      </c>
      <c r="AZ2256" s="196">
        <v>1.75185E-13</v>
      </c>
      <c r="BA2256" s="108">
        <v>0</v>
      </c>
      <c r="BB2256" s="108">
        <v>0</v>
      </c>
      <c r="BC2256" s="196">
        <v>1.7107999999999999E-9</v>
      </c>
      <c r="BD2256" s="196">
        <v>1.30096E-7</v>
      </c>
      <c r="BE2256" s="196">
        <v>2.4252000000000001E-10</v>
      </c>
      <c r="BF2256" s="196">
        <v>1.4344400000000001E-10</v>
      </c>
      <c r="BG2256" s="108">
        <v>0</v>
      </c>
      <c r="BH2256" s="108">
        <v>0</v>
      </c>
      <c r="BI2256" s="108">
        <v>0</v>
      </c>
      <c r="BJ2256" s="108">
        <v>0</v>
      </c>
      <c r="BK2256" s="108">
        <v>0</v>
      </c>
      <c r="BL2256" s="108">
        <v>0</v>
      </c>
      <c r="BM2256" s="108">
        <v>0</v>
      </c>
      <c r="BN2256" s="108">
        <v>0</v>
      </c>
      <c r="BO2256" s="108">
        <v>0</v>
      </c>
      <c r="BP2256" s="108">
        <v>0</v>
      </c>
      <c r="BQ2256" s="108">
        <v>0</v>
      </c>
      <c r="BR2256" s="108">
        <v>0</v>
      </c>
      <c r="BS2256" s="108">
        <v>0</v>
      </c>
      <c r="BU2256" s="172">
        <v>7.0844061000000002E-5</v>
      </c>
      <c r="BV2256" s="172">
        <v>1.5521884E-6</v>
      </c>
      <c r="BW2256" s="172">
        <v>6.3851276000000004E-5</v>
      </c>
      <c r="BX2256" s="69">
        <v>0</v>
      </c>
      <c r="BY2256" s="172">
        <v>4.5269032999999999E-7</v>
      </c>
      <c r="BZ2256" s="172">
        <v>1.1075401E-6</v>
      </c>
      <c r="CA2256" s="69">
        <v>0</v>
      </c>
      <c r="CB2256" s="172">
        <v>1.6810075E-6</v>
      </c>
      <c r="CC2256" s="69">
        <v>0</v>
      </c>
      <c r="CD2256" s="69">
        <v>0</v>
      </c>
      <c r="CE2256" s="69">
        <v>0</v>
      </c>
      <c r="CF2256" s="69">
        <v>0</v>
      </c>
      <c r="CG2256" s="69">
        <v>0</v>
      </c>
      <c r="CH2256" s="172">
        <v>2.1993578999999998E-6</v>
      </c>
      <c r="CI2256" s="69">
        <v>0</v>
      </c>
      <c r="CJ2256" s="69">
        <v>0</v>
      </c>
      <c r="CK2256" s="69">
        <v>0</v>
      </c>
      <c r="CM2256" s="198">
        <v>0</v>
      </c>
      <c r="CN2256" s="198">
        <v>2.29</v>
      </c>
      <c r="CO2256" s="198">
        <v>3.1669164E-2</v>
      </c>
      <c r="CP2256" s="198">
        <v>1.3159999999999999E-3</v>
      </c>
      <c r="CQ2256" s="198">
        <v>0</v>
      </c>
      <c r="CR2256" s="198">
        <v>0</v>
      </c>
      <c r="CS2256" s="197">
        <v>1.3577774E-5</v>
      </c>
      <c r="CT2256" s="198">
        <v>0</v>
      </c>
      <c r="CU2256" s="198">
        <v>0</v>
      </c>
      <c r="CV2256" s="198">
        <v>3.8949276000000002E-4</v>
      </c>
    </row>
    <row r="2257" spans="1:100" ht="14.4">
      <c r="A2257" t="s">
        <v>1990</v>
      </c>
      <c r="B2257" s="85" t="s">
        <v>947</v>
      </c>
      <c r="C2257" s="113" t="str">
        <f t="shared" si="890"/>
        <v>F.106.03.112</v>
      </c>
      <c r="D2257" s="9" t="s">
        <v>1285</v>
      </c>
      <c r="E2257" s="112" t="s">
        <v>362</v>
      </c>
      <c r="F2257" s="115" t="str">
        <f t="shared" si="891"/>
        <v>PHA (Polyhydroxyalkanoates) waste combustion - clean tech without heat recovery</v>
      </c>
      <c r="G2257" s="143">
        <f t="shared" si="892"/>
        <v>0</v>
      </c>
      <c r="I2257" s="118">
        <f t="shared" si="893"/>
        <v>1.9430493E-2</v>
      </c>
      <c r="K2257" s="161">
        <f t="shared" si="894"/>
        <v>8.8739999999999999E-3</v>
      </c>
      <c r="L2257" s="161">
        <f t="shared" si="895"/>
        <v>1.0556493E-2</v>
      </c>
      <c r="M2257" s="162">
        <f t="shared" si="896"/>
        <v>0</v>
      </c>
      <c r="N2257" s="161">
        <v>0</v>
      </c>
      <c r="O2257" s="132">
        <v>0</v>
      </c>
      <c r="P2257" s="132">
        <v>1.0556493E-2</v>
      </c>
      <c r="Q2257" s="132">
        <v>8.8739999999999999E-3</v>
      </c>
      <c r="R2257" s="132">
        <v>0</v>
      </c>
      <c r="S2257" s="132">
        <v>0</v>
      </c>
      <c r="T2257" s="132">
        <v>0</v>
      </c>
      <c r="U2257" s="132">
        <v>0</v>
      </c>
      <c r="V2257" s="132">
        <v>0</v>
      </c>
      <c r="W2257" s="132">
        <v>0</v>
      </c>
      <c r="X2257" s="132">
        <v>0</v>
      </c>
      <c r="Y2257" s="132">
        <v>0</v>
      </c>
      <c r="Z2257" s="132">
        <v>0</v>
      </c>
      <c r="AA2257" s="132">
        <v>0</v>
      </c>
      <c r="AC2257" s="118">
        <f t="shared" si="897"/>
        <v>0</v>
      </c>
      <c r="AD2257" s="118">
        <f t="shared" si="898"/>
        <v>1.9430493E-2</v>
      </c>
      <c r="AE2257" s="118">
        <f t="shared" si="899"/>
        <v>1.0556493E-2</v>
      </c>
      <c r="AF2257" s="118">
        <f t="shared" si="900"/>
        <v>1.0556493E-2</v>
      </c>
      <c r="AG2257" s="118">
        <f t="shared" si="901"/>
        <v>0</v>
      </c>
      <c r="AI2257" s="69">
        <v>0</v>
      </c>
      <c r="AJ2257" s="69">
        <v>0</v>
      </c>
      <c r="AK2257" s="69">
        <v>0</v>
      </c>
      <c r="AL2257" s="69">
        <v>0</v>
      </c>
      <c r="AM2257" s="69">
        <v>0</v>
      </c>
      <c r="AN2257" s="69">
        <v>0</v>
      </c>
      <c r="AO2257" s="69">
        <v>0</v>
      </c>
      <c r="AQ2257" s="116">
        <v>1.7761744999999999E-3</v>
      </c>
      <c r="AR2257" s="116">
        <v>1.6956804999999999E-3</v>
      </c>
      <c r="AS2257" s="199">
        <v>8.0494024000000005E-5</v>
      </c>
      <c r="AT2257" s="116">
        <v>0</v>
      </c>
      <c r="AU2257" s="150">
        <f t="shared" si="902"/>
        <v>1.016595E-7</v>
      </c>
      <c r="AV2257" s="150">
        <f t="shared" si="903"/>
        <v>2.9768499999999999E-10</v>
      </c>
      <c r="AW2257" s="163">
        <f t="shared" si="904"/>
        <v>0</v>
      </c>
      <c r="AX2257" s="108">
        <v>0</v>
      </c>
      <c r="AY2257" s="108">
        <v>0</v>
      </c>
      <c r="AZ2257" s="108">
        <v>0</v>
      </c>
      <c r="BA2257" s="108">
        <v>0</v>
      </c>
      <c r="BB2257" s="108">
        <v>0</v>
      </c>
      <c r="BC2257" s="196">
        <v>1.3195E-9</v>
      </c>
      <c r="BD2257" s="196">
        <v>1.0034E-7</v>
      </c>
      <c r="BE2257" s="196">
        <v>1.8704999999999999E-10</v>
      </c>
      <c r="BF2257" s="196">
        <v>1.10635E-10</v>
      </c>
      <c r="BG2257" s="108">
        <v>0</v>
      </c>
      <c r="BH2257" s="108">
        <v>0</v>
      </c>
      <c r="BI2257" s="108">
        <v>0</v>
      </c>
      <c r="BJ2257" s="108">
        <v>0</v>
      </c>
      <c r="BK2257" s="108">
        <v>0</v>
      </c>
      <c r="BL2257" s="108">
        <v>0</v>
      </c>
      <c r="BM2257" s="108">
        <v>0</v>
      </c>
      <c r="BN2257" s="108">
        <v>0</v>
      </c>
      <c r="BO2257" s="108">
        <v>0</v>
      </c>
      <c r="BP2257" s="108">
        <v>0</v>
      </c>
      <c r="BQ2257" s="108">
        <v>0</v>
      </c>
      <c r="BR2257" s="108">
        <v>0</v>
      </c>
      <c r="BS2257" s="108">
        <v>0</v>
      </c>
      <c r="BU2257" s="172">
        <v>5.3933707999999999E-6</v>
      </c>
      <c r="BV2257" s="172">
        <v>1.1971665999999999E-6</v>
      </c>
      <c r="BW2257" s="69">
        <v>0</v>
      </c>
      <c r="BX2257" s="69">
        <v>0</v>
      </c>
      <c r="BY2257" s="172">
        <v>3.4914944999999999E-7</v>
      </c>
      <c r="BZ2257" s="172">
        <v>8.5421974000000004E-7</v>
      </c>
      <c r="CA2257" s="69">
        <v>0</v>
      </c>
      <c r="CB2257" s="172">
        <v>1.2965216999999999E-6</v>
      </c>
      <c r="CC2257" s="69">
        <v>0</v>
      </c>
      <c r="CD2257" s="69">
        <v>0</v>
      </c>
      <c r="CE2257" s="69">
        <v>0</v>
      </c>
      <c r="CF2257" s="69">
        <v>0</v>
      </c>
      <c r="CG2257" s="69">
        <v>0</v>
      </c>
      <c r="CH2257" s="172">
        <v>1.6963132999999999E-6</v>
      </c>
      <c r="CI2257" s="69">
        <v>0</v>
      </c>
      <c r="CJ2257" s="69">
        <v>0</v>
      </c>
      <c r="CK2257" s="69">
        <v>0</v>
      </c>
      <c r="CM2257" s="198">
        <v>0</v>
      </c>
      <c r="CN2257" s="198">
        <v>0</v>
      </c>
      <c r="CO2257" s="198">
        <v>2.4425684999999999E-2</v>
      </c>
      <c r="CP2257" s="198">
        <v>1.0150000000000001E-3</v>
      </c>
      <c r="CQ2257" s="198">
        <v>0</v>
      </c>
      <c r="CR2257" s="198">
        <v>0</v>
      </c>
      <c r="CS2257" s="197">
        <v>1.0472219E-5</v>
      </c>
      <c r="CT2257" s="198">
        <v>0</v>
      </c>
      <c r="CU2257" s="198">
        <v>0</v>
      </c>
      <c r="CV2257" s="198">
        <v>3.0040664999999997E-4</v>
      </c>
    </row>
    <row r="2258" spans="1:100" ht="14.4">
      <c r="A2258" t="s">
        <v>1991</v>
      </c>
      <c r="B2258" s="85" t="s">
        <v>947</v>
      </c>
      <c r="C2258" s="113" t="str">
        <f t="shared" si="890"/>
        <v>F.106.03.113</v>
      </c>
      <c r="D2258" s="9" t="s">
        <v>1285</v>
      </c>
      <c r="E2258" s="112" t="s">
        <v>362</v>
      </c>
      <c r="F2258" s="115" t="str">
        <f t="shared" si="891"/>
        <v>PLA (Polylactide) waste combustion - clean tech without heat recovery</v>
      </c>
      <c r="G2258" s="143">
        <f t="shared" si="892"/>
        <v>0</v>
      </c>
      <c r="I2258" s="118">
        <f t="shared" si="893"/>
        <v>1.5946404599999998E-2</v>
      </c>
      <c r="K2258" s="161">
        <f t="shared" si="894"/>
        <v>7.2827999999999999E-3</v>
      </c>
      <c r="L2258" s="161">
        <f t="shared" si="895"/>
        <v>8.6636045999999994E-3</v>
      </c>
      <c r="M2258" s="162">
        <f t="shared" si="896"/>
        <v>0</v>
      </c>
      <c r="N2258" s="161">
        <v>0</v>
      </c>
      <c r="O2258" s="132">
        <v>0</v>
      </c>
      <c r="P2258" s="132">
        <v>8.6636045999999994E-3</v>
      </c>
      <c r="Q2258" s="132">
        <v>7.2827999999999999E-3</v>
      </c>
      <c r="R2258" s="132">
        <v>0</v>
      </c>
      <c r="S2258" s="132">
        <v>0</v>
      </c>
      <c r="T2258" s="132">
        <v>0</v>
      </c>
      <c r="U2258" s="132">
        <v>0</v>
      </c>
      <c r="V2258" s="132">
        <v>0</v>
      </c>
      <c r="W2258" s="132">
        <v>0</v>
      </c>
      <c r="X2258" s="132">
        <v>0</v>
      </c>
      <c r="Y2258" s="132">
        <v>0</v>
      </c>
      <c r="Z2258" s="132">
        <v>0</v>
      </c>
      <c r="AA2258" s="132">
        <v>0</v>
      </c>
      <c r="AC2258" s="118">
        <f t="shared" si="897"/>
        <v>0</v>
      </c>
      <c r="AD2258" s="118">
        <f t="shared" si="898"/>
        <v>1.5946404599999998E-2</v>
      </c>
      <c r="AE2258" s="118">
        <f t="shared" si="899"/>
        <v>8.6636045999999994E-3</v>
      </c>
      <c r="AF2258" s="118">
        <f t="shared" si="900"/>
        <v>8.6636045999999994E-3</v>
      </c>
      <c r="AG2258" s="118">
        <f t="shared" si="901"/>
        <v>0</v>
      </c>
      <c r="AI2258" s="69">
        <v>0</v>
      </c>
      <c r="AJ2258" s="69">
        <v>0</v>
      </c>
      <c r="AK2258" s="69">
        <v>0</v>
      </c>
      <c r="AL2258" s="69">
        <v>0</v>
      </c>
      <c r="AM2258" s="69">
        <v>0</v>
      </c>
      <c r="AN2258" s="69">
        <v>0</v>
      </c>
      <c r="AO2258" s="69">
        <v>0</v>
      </c>
      <c r="AQ2258" s="116">
        <v>1.457688E-3</v>
      </c>
      <c r="AR2258" s="116">
        <v>1.3916274E-3</v>
      </c>
      <c r="AS2258" s="199">
        <v>6.6060613000000005E-5</v>
      </c>
      <c r="AT2258" s="116">
        <v>0</v>
      </c>
      <c r="AU2258" s="150">
        <f t="shared" si="902"/>
        <v>8.3430900000000009E-8</v>
      </c>
      <c r="AV2258" s="150">
        <f t="shared" si="903"/>
        <v>2.4430699999999998E-10</v>
      </c>
      <c r="AW2258" s="163">
        <f t="shared" si="904"/>
        <v>0</v>
      </c>
      <c r="AX2258" s="108">
        <v>0</v>
      </c>
      <c r="AY2258" s="108">
        <v>0</v>
      </c>
      <c r="AZ2258" s="108">
        <v>0</v>
      </c>
      <c r="BA2258" s="108">
        <v>0</v>
      </c>
      <c r="BB2258" s="108">
        <v>0</v>
      </c>
      <c r="BC2258" s="196">
        <v>1.0829000000000001E-9</v>
      </c>
      <c r="BD2258" s="196">
        <v>8.2348000000000004E-8</v>
      </c>
      <c r="BE2258" s="196">
        <v>1.5351E-10</v>
      </c>
      <c r="BF2258" s="196">
        <v>9.0796999999999999E-11</v>
      </c>
      <c r="BG2258" s="108">
        <v>0</v>
      </c>
      <c r="BH2258" s="108">
        <v>0</v>
      </c>
      <c r="BI2258" s="108">
        <v>0</v>
      </c>
      <c r="BJ2258" s="108">
        <v>0</v>
      </c>
      <c r="BK2258" s="108">
        <v>0</v>
      </c>
      <c r="BL2258" s="108">
        <v>0</v>
      </c>
      <c r="BM2258" s="108">
        <v>0</v>
      </c>
      <c r="BN2258" s="108">
        <v>0</v>
      </c>
      <c r="BO2258" s="108">
        <v>0</v>
      </c>
      <c r="BP2258" s="108">
        <v>0</v>
      </c>
      <c r="BQ2258" s="108">
        <v>0</v>
      </c>
      <c r="BR2258" s="108">
        <v>0</v>
      </c>
      <c r="BS2258" s="108">
        <v>0</v>
      </c>
      <c r="BU2258" s="172">
        <v>4.4262837E-6</v>
      </c>
      <c r="BV2258" s="172">
        <v>9.8250226000000006E-7</v>
      </c>
      <c r="BW2258" s="69">
        <v>0</v>
      </c>
      <c r="BX2258" s="69">
        <v>0</v>
      </c>
      <c r="BY2258" s="172">
        <v>2.8654334000000002E-7</v>
      </c>
      <c r="BZ2258" s="172">
        <v>7.0104930999999998E-7</v>
      </c>
      <c r="CA2258" s="69">
        <v>0</v>
      </c>
      <c r="CB2258" s="172">
        <v>1.064042E-6</v>
      </c>
      <c r="CC2258" s="69">
        <v>0</v>
      </c>
      <c r="CD2258" s="69">
        <v>0</v>
      </c>
      <c r="CE2258" s="69">
        <v>0</v>
      </c>
      <c r="CF2258" s="69">
        <v>0</v>
      </c>
      <c r="CG2258" s="69">
        <v>0</v>
      </c>
      <c r="CH2258" s="172">
        <v>1.3921467999999999E-6</v>
      </c>
      <c r="CI2258" s="69">
        <v>0</v>
      </c>
      <c r="CJ2258" s="69">
        <v>0</v>
      </c>
      <c r="CK2258" s="69">
        <v>0</v>
      </c>
      <c r="CM2258" s="198">
        <v>0</v>
      </c>
      <c r="CN2258" s="198">
        <v>0</v>
      </c>
      <c r="CO2258" s="198">
        <v>2.0045907000000002E-2</v>
      </c>
      <c r="CP2258" s="198">
        <v>8.3299999999999997E-4</v>
      </c>
      <c r="CQ2258" s="198">
        <v>0</v>
      </c>
      <c r="CR2258" s="198">
        <v>0</v>
      </c>
      <c r="CS2258" s="197">
        <v>8.5944418000000003E-6</v>
      </c>
      <c r="CT2258" s="198">
        <v>0</v>
      </c>
      <c r="CU2258" s="198">
        <v>0</v>
      </c>
      <c r="CV2258" s="198">
        <v>2.4654062999999998E-4</v>
      </c>
    </row>
    <row r="2259" spans="1:100" ht="14.4">
      <c r="A2259" t="s">
        <v>1992</v>
      </c>
      <c r="B2259" s="85" t="s">
        <v>947</v>
      </c>
      <c r="C2259" s="113" t="str">
        <f t="shared" si="890"/>
        <v>F.106.03.114</v>
      </c>
      <c r="D2259" s="9" t="s">
        <v>1285</v>
      </c>
      <c r="E2259" s="112" t="s">
        <v>362</v>
      </c>
      <c r="F2259" s="115" t="str">
        <f t="shared" si="891"/>
        <v>PMMA (Polymethyl methacrylate) waste combustion - clean tech without heat recovery</v>
      </c>
      <c r="G2259" s="143">
        <f t="shared" si="892"/>
        <v>2.2000000000000002</v>
      </c>
      <c r="I2259" s="118">
        <f t="shared" si="893"/>
        <v>0.350770527</v>
      </c>
      <c r="K2259" s="161">
        <f t="shared" si="894"/>
        <v>9.4859999999999996E-3</v>
      </c>
      <c r="L2259" s="161">
        <f t="shared" si="895"/>
        <v>1.1284527000000001E-2</v>
      </c>
      <c r="M2259" s="162">
        <f t="shared" si="896"/>
        <v>0</v>
      </c>
      <c r="N2259" s="161">
        <v>0.33</v>
      </c>
      <c r="O2259" s="132">
        <v>0</v>
      </c>
      <c r="P2259" s="132">
        <v>1.1284527000000001E-2</v>
      </c>
      <c r="Q2259" s="132">
        <v>9.4859999999999996E-3</v>
      </c>
      <c r="R2259" s="132">
        <v>0</v>
      </c>
      <c r="S2259" s="132">
        <v>0</v>
      </c>
      <c r="T2259" s="132">
        <v>0</v>
      </c>
      <c r="U2259" s="132">
        <v>0</v>
      </c>
      <c r="V2259" s="132">
        <v>0</v>
      </c>
      <c r="W2259" s="132">
        <v>0</v>
      </c>
      <c r="X2259" s="132">
        <v>0</v>
      </c>
      <c r="Y2259" s="132">
        <v>0</v>
      </c>
      <c r="Z2259" s="132">
        <v>0</v>
      </c>
      <c r="AA2259" s="132">
        <v>0</v>
      </c>
      <c r="AC2259" s="118">
        <f t="shared" si="897"/>
        <v>0.33</v>
      </c>
      <c r="AD2259" s="118">
        <f t="shared" si="898"/>
        <v>2.0770527E-2</v>
      </c>
      <c r="AE2259" s="118">
        <f t="shared" si="899"/>
        <v>1.1284527000000001E-2</v>
      </c>
      <c r="AF2259" s="118">
        <f t="shared" si="900"/>
        <v>1.1284527000000001E-2</v>
      </c>
      <c r="AG2259" s="118">
        <f t="shared" si="901"/>
        <v>0</v>
      </c>
      <c r="AI2259" s="69">
        <v>0</v>
      </c>
      <c r="AJ2259" s="69">
        <v>0</v>
      </c>
      <c r="AK2259" s="69">
        <v>0</v>
      </c>
      <c r="AL2259" s="69">
        <v>0</v>
      </c>
      <c r="AM2259" s="69">
        <v>0</v>
      </c>
      <c r="AN2259" s="69">
        <v>0</v>
      </c>
      <c r="AO2259" s="69">
        <v>0</v>
      </c>
      <c r="AQ2259" s="116">
        <v>3.7618266999999997E-2</v>
      </c>
      <c r="AR2259" s="116">
        <v>3.5866512000000003E-2</v>
      </c>
      <c r="AS2259" s="116">
        <v>1.7517548E-3</v>
      </c>
      <c r="AT2259" s="116">
        <v>0</v>
      </c>
      <c r="AU2259" s="150">
        <f t="shared" si="902"/>
        <v>2.1502705000000001E-6</v>
      </c>
      <c r="AV2259" s="150">
        <f t="shared" si="903"/>
        <v>6.4783832999999999E-9</v>
      </c>
      <c r="AW2259" s="163">
        <f t="shared" si="904"/>
        <v>0</v>
      </c>
      <c r="AX2259" s="196">
        <v>2.0416000000000001E-6</v>
      </c>
      <c r="AY2259" s="196">
        <v>6.1600000000000002E-9</v>
      </c>
      <c r="AZ2259" s="196">
        <v>1.683E-13</v>
      </c>
      <c r="BA2259" s="108">
        <v>0</v>
      </c>
      <c r="BB2259" s="108">
        <v>0</v>
      </c>
      <c r="BC2259" s="196">
        <v>1.4105E-9</v>
      </c>
      <c r="BD2259" s="196">
        <v>1.0726E-7</v>
      </c>
      <c r="BE2259" s="196">
        <v>1.9994999999999999E-10</v>
      </c>
      <c r="BF2259" s="196">
        <v>1.18265E-10</v>
      </c>
      <c r="BG2259" s="108">
        <v>0</v>
      </c>
      <c r="BH2259" s="108">
        <v>0</v>
      </c>
      <c r="BI2259" s="108">
        <v>0</v>
      </c>
      <c r="BJ2259" s="108">
        <v>0</v>
      </c>
      <c r="BK2259" s="108">
        <v>0</v>
      </c>
      <c r="BL2259" s="108">
        <v>0</v>
      </c>
      <c r="BM2259" s="108">
        <v>0</v>
      </c>
      <c r="BN2259" s="108">
        <v>0</v>
      </c>
      <c r="BO2259" s="108">
        <v>0</v>
      </c>
      <c r="BP2259" s="108">
        <v>0</v>
      </c>
      <c r="BQ2259" s="108">
        <v>0</v>
      </c>
      <c r="BR2259" s="108">
        <v>0</v>
      </c>
      <c r="BS2259" s="108">
        <v>0</v>
      </c>
      <c r="BU2259" s="172">
        <v>6.7107164999999998E-5</v>
      </c>
      <c r="BV2259" s="172">
        <v>1.2797297999999999E-6</v>
      </c>
      <c r="BW2259" s="172">
        <v>6.1341837999999993E-5</v>
      </c>
      <c r="BX2259" s="69">
        <v>0</v>
      </c>
      <c r="BY2259" s="172">
        <v>3.7322873000000001E-7</v>
      </c>
      <c r="BZ2259" s="172">
        <v>9.1313145000000004E-7</v>
      </c>
      <c r="CA2259" s="69">
        <v>0</v>
      </c>
      <c r="CB2259" s="172">
        <v>1.3859369999999999E-6</v>
      </c>
      <c r="CC2259" s="69">
        <v>0</v>
      </c>
      <c r="CD2259" s="69">
        <v>0</v>
      </c>
      <c r="CE2259" s="69">
        <v>0</v>
      </c>
      <c r="CF2259" s="69">
        <v>0</v>
      </c>
      <c r="CG2259" s="69">
        <v>0</v>
      </c>
      <c r="CH2259" s="172">
        <v>1.8133004E-6</v>
      </c>
      <c r="CI2259" s="69">
        <v>0</v>
      </c>
      <c r="CJ2259" s="69">
        <v>0</v>
      </c>
      <c r="CK2259" s="69">
        <v>0</v>
      </c>
      <c r="CM2259" s="198">
        <v>0</v>
      </c>
      <c r="CN2259" s="198">
        <v>2.2000000000000002</v>
      </c>
      <c r="CO2259" s="198">
        <v>2.6110214999999999E-2</v>
      </c>
      <c r="CP2259" s="198">
        <v>1.085E-3</v>
      </c>
      <c r="CQ2259" s="198">
        <v>0</v>
      </c>
      <c r="CR2259" s="198">
        <v>0</v>
      </c>
      <c r="CS2259" s="197">
        <v>1.1194441E-5</v>
      </c>
      <c r="CT2259" s="198">
        <v>0</v>
      </c>
      <c r="CU2259" s="198">
        <v>0</v>
      </c>
      <c r="CV2259" s="198">
        <v>3.2112435000000001E-4</v>
      </c>
    </row>
    <row r="2260" spans="1:100" ht="14.4">
      <c r="A2260" t="s">
        <v>1993</v>
      </c>
      <c r="B2260" s="85" t="s">
        <v>947</v>
      </c>
      <c r="C2260" s="113" t="str">
        <f t="shared" si="890"/>
        <v>F.106.03.115</v>
      </c>
      <c r="D2260" s="9" t="s">
        <v>1285</v>
      </c>
      <c r="E2260" s="112" t="s">
        <v>362</v>
      </c>
      <c r="F2260" s="115" t="str">
        <f t="shared" si="891"/>
        <v>POM (Polyoxymethylene  Polyacetaal) waste combustion - clean tech without heat recove</v>
      </c>
      <c r="G2260" s="143">
        <f t="shared" si="892"/>
        <v>1.47</v>
      </c>
      <c r="I2260" s="118">
        <f t="shared" si="893"/>
        <v>0.23363233319999999</v>
      </c>
      <c r="K2260" s="161">
        <f t="shared" si="894"/>
        <v>5.9975999999999996E-3</v>
      </c>
      <c r="L2260" s="161">
        <f t="shared" si="895"/>
        <v>7.1347331999999999E-3</v>
      </c>
      <c r="M2260" s="162">
        <f t="shared" si="896"/>
        <v>0</v>
      </c>
      <c r="N2260" s="161">
        <v>0.2205</v>
      </c>
      <c r="O2260" s="132">
        <v>0</v>
      </c>
      <c r="P2260" s="132">
        <v>7.1347331999999999E-3</v>
      </c>
      <c r="Q2260" s="132">
        <v>5.9975999999999996E-3</v>
      </c>
      <c r="R2260" s="132">
        <v>0</v>
      </c>
      <c r="S2260" s="132">
        <v>0</v>
      </c>
      <c r="T2260" s="132">
        <v>0</v>
      </c>
      <c r="U2260" s="132">
        <v>0</v>
      </c>
      <c r="V2260" s="132">
        <v>0</v>
      </c>
      <c r="W2260" s="132">
        <v>0</v>
      </c>
      <c r="X2260" s="132">
        <v>0</v>
      </c>
      <c r="Y2260" s="132">
        <v>0</v>
      </c>
      <c r="Z2260" s="132">
        <v>0</v>
      </c>
      <c r="AA2260" s="132">
        <v>0</v>
      </c>
      <c r="AC2260" s="118">
        <f t="shared" si="897"/>
        <v>0.2205</v>
      </c>
      <c r="AD2260" s="118">
        <f t="shared" si="898"/>
        <v>1.3132333199999999E-2</v>
      </c>
      <c r="AE2260" s="118">
        <f t="shared" si="899"/>
        <v>7.1347331999999999E-3</v>
      </c>
      <c r="AF2260" s="118">
        <f t="shared" si="900"/>
        <v>7.1347331999999999E-3</v>
      </c>
      <c r="AG2260" s="118">
        <f t="shared" si="901"/>
        <v>0</v>
      </c>
      <c r="AI2260" s="69">
        <v>0</v>
      </c>
      <c r="AJ2260" s="69">
        <v>0</v>
      </c>
      <c r="AK2260" s="69">
        <v>0</v>
      </c>
      <c r="AL2260" s="69">
        <v>0</v>
      </c>
      <c r="AM2260" s="69">
        <v>0</v>
      </c>
      <c r="AN2260" s="69">
        <v>0</v>
      </c>
      <c r="AO2260" s="69">
        <v>0</v>
      </c>
      <c r="AQ2260" s="116">
        <v>2.5067635000000001E-2</v>
      </c>
      <c r="AR2260" s="116">
        <v>2.3900234999999999E-2</v>
      </c>
      <c r="AS2260" s="116">
        <v>1.1673997E-3</v>
      </c>
      <c r="AT2260" s="116">
        <v>0</v>
      </c>
      <c r="AU2260" s="150">
        <f t="shared" si="902"/>
        <v>1.4328678E-6</v>
      </c>
      <c r="AV2260" s="150">
        <f t="shared" si="903"/>
        <v>4.3173064549999999E-9</v>
      </c>
      <c r="AW2260" s="163">
        <f t="shared" si="904"/>
        <v>0</v>
      </c>
      <c r="AX2260" s="196">
        <v>1.36416E-6</v>
      </c>
      <c r="AY2260" s="196">
        <v>4.1160000000000003E-9</v>
      </c>
      <c r="AZ2260" s="196">
        <v>1.12455E-13</v>
      </c>
      <c r="BA2260" s="108">
        <v>0</v>
      </c>
      <c r="BB2260" s="108">
        <v>0</v>
      </c>
      <c r="BC2260" s="196">
        <v>8.9179999999999996E-10</v>
      </c>
      <c r="BD2260" s="196">
        <v>6.7816000000000003E-8</v>
      </c>
      <c r="BE2260" s="196">
        <v>1.2641999999999999E-10</v>
      </c>
      <c r="BF2260" s="196">
        <v>7.4773999999999999E-11</v>
      </c>
      <c r="BG2260" s="108">
        <v>0</v>
      </c>
      <c r="BH2260" s="108">
        <v>0</v>
      </c>
      <c r="BI2260" s="108">
        <v>0</v>
      </c>
      <c r="BJ2260" s="108">
        <v>0</v>
      </c>
      <c r="BK2260" s="108">
        <v>0</v>
      </c>
      <c r="BL2260" s="108">
        <v>0</v>
      </c>
      <c r="BM2260" s="108">
        <v>0</v>
      </c>
      <c r="BN2260" s="108">
        <v>0</v>
      </c>
      <c r="BO2260" s="108">
        <v>0</v>
      </c>
      <c r="BP2260" s="108">
        <v>0</v>
      </c>
      <c r="BQ2260" s="108">
        <v>0</v>
      </c>
      <c r="BR2260" s="108">
        <v>0</v>
      </c>
      <c r="BS2260" s="108">
        <v>0</v>
      </c>
      <c r="BU2260" s="172">
        <v>4.4632675000000002E-5</v>
      </c>
      <c r="BV2260" s="172">
        <v>8.0911950999999995E-7</v>
      </c>
      <c r="BW2260" s="172">
        <v>4.0987501000000003E-5</v>
      </c>
      <c r="BX2260" s="69">
        <v>0</v>
      </c>
      <c r="BY2260" s="172">
        <v>2.3597687E-7</v>
      </c>
      <c r="BZ2260" s="172">
        <v>5.7733472000000002E-7</v>
      </c>
      <c r="CA2260" s="69">
        <v>0</v>
      </c>
      <c r="CB2260" s="172">
        <v>8.7626986999999995E-7</v>
      </c>
      <c r="CC2260" s="69">
        <v>0</v>
      </c>
      <c r="CD2260" s="69">
        <v>0</v>
      </c>
      <c r="CE2260" s="69">
        <v>0</v>
      </c>
      <c r="CF2260" s="69">
        <v>0</v>
      </c>
      <c r="CG2260" s="69">
        <v>0</v>
      </c>
      <c r="CH2260" s="172">
        <v>1.1464738E-6</v>
      </c>
      <c r="CI2260" s="69">
        <v>0</v>
      </c>
      <c r="CJ2260" s="69">
        <v>0</v>
      </c>
      <c r="CK2260" s="69">
        <v>0</v>
      </c>
      <c r="CM2260" s="198">
        <v>0</v>
      </c>
      <c r="CN2260" s="198">
        <v>1.47</v>
      </c>
      <c r="CO2260" s="198">
        <v>1.6508393999999999E-2</v>
      </c>
      <c r="CP2260" s="198">
        <v>6.8599999999999998E-4</v>
      </c>
      <c r="CQ2260" s="198">
        <v>0</v>
      </c>
      <c r="CR2260" s="198">
        <v>0</v>
      </c>
      <c r="CS2260" s="197">
        <v>7.0777755999999998E-6</v>
      </c>
      <c r="CT2260" s="198">
        <v>0</v>
      </c>
      <c r="CU2260" s="198">
        <v>0</v>
      </c>
      <c r="CV2260" s="198">
        <v>2.0303346000000001E-4</v>
      </c>
    </row>
    <row r="2261" spans="1:100" ht="14.4">
      <c r="A2261" t="s">
        <v>1994</v>
      </c>
      <c r="B2261" s="85" t="s">
        <v>947</v>
      </c>
      <c r="C2261" s="113" t="str">
        <f t="shared" si="890"/>
        <v>F.106.03.116</v>
      </c>
      <c r="D2261" s="9" t="s">
        <v>1285</v>
      </c>
      <c r="E2261" s="112" t="s">
        <v>362</v>
      </c>
      <c r="F2261" s="115" t="str">
        <f t="shared" si="891"/>
        <v>PP (Polypropylene) waste combustion - clean tech without heat recovery</v>
      </c>
      <c r="G2261" s="143">
        <f t="shared" si="892"/>
        <v>3.14</v>
      </c>
      <c r="I2261" s="118">
        <f t="shared" si="893"/>
        <v>0.50637689799999996</v>
      </c>
      <c r="K2261" s="161">
        <f t="shared" si="894"/>
        <v>1.6156799999999999E-2</v>
      </c>
      <c r="L2261" s="161">
        <f t="shared" si="895"/>
        <v>1.9220098000000001E-2</v>
      </c>
      <c r="M2261" s="162">
        <f t="shared" si="896"/>
        <v>0</v>
      </c>
      <c r="N2261" s="161">
        <v>0.47099999999999997</v>
      </c>
      <c r="O2261" s="132">
        <v>0</v>
      </c>
      <c r="P2261" s="132">
        <v>1.9220098000000001E-2</v>
      </c>
      <c r="Q2261" s="132">
        <v>1.6156799999999999E-2</v>
      </c>
      <c r="R2261" s="132">
        <v>0</v>
      </c>
      <c r="S2261" s="132">
        <v>0</v>
      </c>
      <c r="T2261" s="132">
        <v>0</v>
      </c>
      <c r="U2261" s="132">
        <v>0</v>
      </c>
      <c r="V2261" s="132">
        <v>0</v>
      </c>
      <c r="W2261" s="132">
        <v>0</v>
      </c>
      <c r="X2261" s="132">
        <v>0</v>
      </c>
      <c r="Y2261" s="132">
        <v>0</v>
      </c>
      <c r="Z2261" s="132">
        <v>0</v>
      </c>
      <c r="AA2261" s="132">
        <v>0</v>
      </c>
      <c r="AC2261" s="118">
        <f t="shared" si="897"/>
        <v>0.47099999999999997</v>
      </c>
      <c r="AD2261" s="118">
        <f t="shared" si="898"/>
        <v>3.5376898000000004E-2</v>
      </c>
      <c r="AE2261" s="118">
        <f t="shared" si="899"/>
        <v>1.9220098000000001E-2</v>
      </c>
      <c r="AF2261" s="118">
        <f t="shared" si="900"/>
        <v>1.9220098000000001E-2</v>
      </c>
      <c r="AG2261" s="118">
        <f t="shared" si="901"/>
        <v>0</v>
      </c>
      <c r="AI2261" s="69">
        <v>0</v>
      </c>
      <c r="AJ2261" s="69">
        <v>0</v>
      </c>
      <c r="AK2261" s="69">
        <v>0</v>
      </c>
      <c r="AL2261" s="69">
        <v>0</v>
      </c>
      <c r="AM2261" s="69">
        <v>0</v>
      </c>
      <c r="AN2261" s="69">
        <v>0</v>
      </c>
      <c r="AO2261" s="69">
        <v>0</v>
      </c>
      <c r="AQ2261" s="116">
        <v>5.4215470000000002E-2</v>
      </c>
      <c r="AR2261" s="116">
        <v>5.1691492999999998E-2</v>
      </c>
      <c r="AS2261" s="116">
        <v>2.5239764E-3</v>
      </c>
      <c r="AT2261" s="116">
        <v>0</v>
      </c>
      <c r="AU2261" s="150">
        <f t="shared" si="902"/>
        <v>3.0990103999999999E-6</v>
      </c>
      <c r="AV2261" s="150">
        <f t="shared" si="903"/>
        <v>9.3342322100000005E-9</v>
      </c>
      <c r="AW2261" s="163">
        <f t="shared" si="904"/>
        <v>0</v>
      </c>
      <c r="AX2261" s="196">
        <v>2.9139199999999999E-6</v>
      </c>
      <c r="AY2261" s="196">
        <v>8.7920000000000002E-9</v>
      </c>
      <c r="AZ2261" s="196">
        <v>2.4020999999999999E-13</v>
      </c>
      <c r="BA2261" s="108">
        <v>0</v>
      </c>
      <c r="BB2261" s="108">
        <v>0</v>
      </c>
      <c r="BC2261" s="196">
        <v>2.4023999999999999E-9</v>
      </c>
      <c r="BD2261" s="196">
        <v>1.82688E-7</v>
      </c>
      <c r="BE2261" s="196">
        <v>3.4056000000000001E-10</v>
      </c>
      <c r="BF2261" s="196">
        <v>2.0143199999999999E-10</v>
      </c>
      <c r="BG2261" s="108">
        <v>0</v>
      </c>
      <c r="BH2261" s="108">
        <v>0</v>
      </c>
      <c r="BI2261" s="108">
        <v>0</v>
      </c>
      <c r="BJ2261" s="108">
        <v>0</v>
      </c>
      <c r="BK2261" s="108">
        <v>0</v>
      </c>
      <c r="BL2261" s="108">
        <v>0</v>
      </c>
      <c r="BM2261" s="108">
        <v>0</v>
      </c>
      <c r="BN2261" s="108">
        <v>0</v>
      </c>
      <c r="BO2261" s="108">
        <v>0</v>
      </c>
      <c r="BP2261" s="108">
        <v>0</v>
      </c>
      <c r="BQ2261" s="108">
        <v>0</v>
      </c>
      <c r="BR2261" s="108">
        <v>0</v>
      </c>
      <c r="BS2261" s="108">
        <v>0</v>
      </c>
      <c r="BU2261" s="172">
        <v>9.7371186000000002E-5</v>
      </c>
      <c r="BV2261" s="172">
        <v>2.1796688999999999E-6</v>
      </c>
      <c r="BW2261" s="172">
        <v>8.7551532000000004E-5</v>
      </c>
      <c r="BX2261" s="69">
        <v>0</v>
      </c>
      <c r="BY2261" s="172">
        <v>6.3569280000000004E-7</v>
      </c>
      <c r="BZ2261" s="172">
        <v>1.5552691000000001E-6</v>
      </c>
      <c r="CA2261" s="69">
        <v>0</v>
      </c>
      <c r="CB2261" s="172">
        <v>2.3605636999999999E-6</v>
      </c>
      <c r="CC2261" s="69">
        <v>0</v>
      </c>
      <c r="CD2261" s="69">
        <v>0</v>
      </c>
      <c r="CE2261" s="69">
        <v>0</v>
      </c>
      <c r="CF2261" s="69">
        <v>0</v>
      </c>
      <c r="CG2261" s="69">
        <v>0</v>
      </c>
      <c r="CH2261" s="172">
        <v>3.0884600999999998E-6</v>
      </c>
      <c r="CI2261" s="69">
        <v>0</v>
      </c>
      <c r="CJ2261" s="69">
        <v>0</v>
      </c>
      <c r="CK2261" s="69">
        <v>0</v>
      </c>
      <c r="CM2261" s="198">
        <v>0</v>
      </c>
      <c r="CN2261" s="198">
        <v>3.14</v>
      </c>
      <c r="CO2261" s="198">
        <v>4.4471591999999997E-2</v>
      </c>
      <c r="CP2261" s="198">
        <v>1.848E-3</v>
      </c>
      <c r="CQ2261" s="198">
        <v>0</v>
      </c>
      <c r="CR2261" s="198">
        <v>0</v>
      </c>
      <c r="CS2261" s="197">
        <v>1.9066661000000002E-5</v>
      </c>
      <c r="CT2261" s="198">
        <v>0</v>
      </c>
      <c r="CU2261" s="198">
        <v>0</v>
      </c>
      <c r="CV2261" s="198">
        <v>5.4694727999999996E-4</v>
      </c>
    </row>
    <row r="2262" spans="1:100" ht="14.4">
      <c r="A2262" t="s">
        <v>1995</v>
      </c>
      <c r="B2262" s="85" t="s">
        <v>947</v>
      </c>
      <c r="C2262" s="113" t="str">
        <f t="shared" si="890"/>
        <v>F.106.03.117</v>
      </c>
      <c r="D2262" s="9" t="s">
        <v>1285</v>
      </c>
      <c r="E2262" s="112" t="s">
        <v>362</v>
      </c>
      <c r="F2262" s="115" t="str">
        <f t="shared" si="891"/>
        <v>PS (Polystyrene) waste combustion - clean tech without heat recovery</v>
      </c>
      <c r="G2262" s="143">
        <f t="shared" si="892"/>
        <v>3.3800000000000003</v>
      </c>
      <c r="I2262" s="118">
        <f t="shared" si="893"/>
        <v>0.54184088399999997</v>
      </c>
      <c r="K2262" s="161">
        <f t="shared" si="894"/>
        <v>1.5911999999999999E-2</v>
      </c>
      <c r="L2262" s="161">
        <f t="shared" si="895"/>
        <v>1.8928884E-2</v>
      </c>
      <c r="M2262" s="162">
        <f t="shared" si="896"/>
        <v>0</v>
      </c>
      <c r="N2262" s="161">
        <v>0.50700000000000001</v>
      </c>
      <c r="O2262" s="132">
        <v>0</v>
      </c>
      <c r="P2262" s="132">
        <v>1.8928884E-2</v>
      </c>
      <c r="Q2262" s="132">
        <v>1.5911999999999999E-2</v>
      </c>
      <c r="R2262" s="132">
        <v>0</v>
      </c>
      <c r="S2262" s="132">
        <v>0</v>
      </c>
      <c r="T2262" s="132">
        <v>0</v>
      </c>
      <c r="U2262" s="132">
        <v>0</v>
      </c>
      <c r="V2262" s="132">
        <v>0</v>
      </c>
      <c r="W2262" s="132">
        <v>0</v>
      </c>
      <c r="X2262" s="132">
        <v>0</v>
      </c>
      <c r="Y2262" s="132">
        <v>0</v>
      </c>
      <c r="Z2262" s="132">
        <v>0</v>
      </c>
      <c r="AA2262" s="132">
        <v>0</v>
      </c>
      <c r="AC2262" s="118">
        <f t="shared" si="897"/>
        <v>0.50700000000000001</v>
      </c>
      <c r="AD2262" s="118">
        <f t="shared" si="898"/>
        <v>3.4840884000000003E-2</v>
      </c>
      <c r="AE2262" s="118">
        <f t="shared" si="899"/>
        <v>1.8928884E-2</v>
      </c>
      <c r="AF2262" s="118">
        <f t="shared" si="900"/>
        <v>1.8928884E-2</v>
      </c>
      <c r="AG2262" s="118">
        <f t="shared" si="901"/>
        <v>0</v>
      </c>
      <c r="AI2262" s="69">
        <v>0</v>
      </c>
      <c r="AJ2262" s="69">
        <v>0</v>
      </c>
      <c r="AK2262" s="69">
        <v>0</v>
      </c>
      <c r="AL2262" s="69">
        <v>0</v>
      </c>
      <c r="AM2262" s="69">
        <v>0</v>
      </c>
      <c r="AN2262" s="69">
        <v>0</v>
      </c>
      <c r="AO2262" s="69">
        <v>0</v>
      </c>
      <c r="AQ2262" s="116">
        <v>5.8063154999999998E-2</v>
      </c>
      <c r="AR2262" s="116">
        <v>5.5359685999999998E-2</v>
      </c>
      <c r="AS2262" s="116">
        <v>2.7034696000000002E-3</v>
      </c>
      <c r="AT2262" s="116">
        <v>0</v>
      </c>
      <c r="AU2262" s="150">
        <f t="shared" si="902"/>
        <v>3.318926E-6</v>
      </c>
      <c r="AV2262" s="150">
        <f t="shared" si="903"/>
        <v>9.9980385699999992E-9</v>
      </c>
      <c r="AW2262" s="163">
        <f t="shared" si="904"/>
        <v>0</v>
      </c>
      <c r="AX2262" s="196">
        <v>3.13664E-6</v>
      </c>
      <c r="AY2262" s="196">
        <v>9.4639999999999996E-9</v>
      </c>
      <c r="AZ2262" s="196">
        <v>2.5856999999999998E-13</v>
      </c>
      <c r="BA2262" s="108">
        <v>0</v>
      </c>
      <c r="BB2262" s="108">
        <v>0</v>
      </c>
      <c r="BC2262" s="196">
        <v>2.3659999999999999E-9</v>
      </c>
      <c r="BD2262" s="196">
        <v>1.7992000000000001E-7</v>
      </c>
      <c r="BE2262" s="196">
        <v>3.354E-10</v>
      </c>
      <c r="BF2262" s="196">
        <v>1.9837999999999999E-10</v>
      </c>
      <c r="BG2262" s="108">
        <v>0</v>
      </c>
      <c r="BH2262" s="108">
        <v>0</v>
      </c>
      <c r="BI2262" s="108">
        <v>0</v>
      </c>
      <c r="BJ2262" s="108">
        <v>0</v>
      </c>
      <c r="BK2262" s="108">
        <v>0</v>
      </c>
      <c r="BL2262" s="108">
        <v>0</v>
      </c>
      <c r="BM2262" s="108">
        <v>0</v>
      </c>
      <c r="BN2262" s="108">
        <v>0</v>
      </c>
      <c r="BO2262" s="108">
        <v>0</v>
      </c>
      <c r="BP2262" s="108">
        <v>0</v>
      </c>
      <c r="BQ2262" s="108">
        <v>0</v>
      </c>
      <c r="BR2262" s="108">
        <v>0</v>
      </c>
      <c r="BS2262" s="108">
        <v>0</v>
      </c>
      <c r="BU2262" s="69">
        <v>1.0391424E-4</v>
      </c>
      <c r="BV2262" s="172">
        <v>2.1466436000000001E-6</v>
      </c>
      <c r="BW2262" s="172">
        <v>9.4243369000000002E-5</v>
      </c>
      <c r="BX2262" s="69">
        <v>0</v>
      </c>
      <c r="BY2262" s="172">
        <v>6.2606109000000002E-7</v>
      </c>
      <c r="BZ2262" s="172">
        <v>1.5317044E-6</v>
      </c>
      <c r="CA2262" s="69">
        <v>0</v>
      </c>
      <c r="CB2262" s="172">
        <v>2.3247975999999999E-6</v>
      </c>
      <c r="CC2262" s="69">
        <v>0</v>
      </c>
      <c r="CD2262" s="69">
        <v>0</v>
      </c>
      <c r="CE2262" s="69">
        <v>0</v>
      </c>
      <c r="CF2262" s="69">
        <v>0</v>
      </c>
      <c r="CG2262" s="69">
        <v>0</v>
      </c>
      <c r="CH2262" s="172">
        <v>3.0416652E-6</v>
      </c>
      <c r="CI2262" s="69">
        <v>0</v>
      </c>
      <c r="CJ2262" s="69">
        <v>0</v>
      </c>
      <c r="CK2262" s="69">
        <v>0</v>
      </c>
      <c r="CM2262" s="198">
        <v>0</v>
      </c>
      <c r="CN2262" s="198">
        <v>3.38</v>
      </c>
      <c r="CO2262" s="198">
        <v>4.3797780000000001E-2</v>
      </c>
      <c r="CP2262" s="198">
        <v>1.82E-3</v>
      </c>
      <c r="CQ2262" s="198">
        <v>0</v>
      </c>
      <c r="CR2262" s="198">
        <v>0</v>
      </c>
      <c r="CS2262" s="197">
        <v>1.8777771999999998E-5</v>
      </c>
      <c r="CT2262" s="198">
        <v>0</v>
      </c>
      <c r="CU2262" s="198">
        <v>0</v>
      </c>
      <c r="CV2262" s="198">
        <v>5.3866020000000001E-4</v>
      </c>
    </row>
    <row r="2263" spans="1:100" ht="14.4">
      <c r="A2263" t="s">
        <v>1996</v>
      </c>
      <c r="B2263" s="85" t="s">
        <v>947</v>
      </c>
      <c r="C2263" s="113" t="str">
        <f t="shared" si="890"/>
        <v>F.106.03.118</v>
      </c>
      <c r="D2263" s="9" t="s">
        <v>1285</v>
      </c>
      <c r="E2263" s="112" t="s">
        <v>362</v>
      </c>
      <c r="F2263" s="115" t="str">
        <f t="shared" si="891"/>
        <v>PTFE (Teflon, Polytetrafluoroethylene) waste combustion - clean tech without heat rec</v>
      </c>
      <c r="G2263" s="143">
        <f t="shared" si="892"/>
        <v>0.88000000000000012</v>
      </c>
      <c r="I2263" s="118">
        <f t="shared" si="893"/>
        <v>0.13749413939999999</v>
      </c>
      <c r="K2263" s="161">
        <f t="shared" si="894"/>
        <v>2.5092000000000001E-3</v>
      </c>
      <c r="L2263" s="161">
        <f t="shared" si="895"/>
        <v>2.9849394E-3</v>
      </c>
      <c r="M2263" s="162">
        <f t="shared" si="896"/>
        <v>0</v>
      </c>
      <c r="N2263" s="161">
        <v>0.13200000000000001</v>
      </c>
      <c r="O2263" s="132">
        <v>0</v>
      </c>
      <c r="P2263" s="132">
        <v>2.9849394E-3</v>
      </c>
      <c r="Q2263" s="132">
        <v>2.5092000000000001E-3</v>
      </c>
      <c r="R2263" s="132">
        <v>0</v>
      </c>
      <c r="S2263" s="132">
        <v>0</v>
      </c>
      <c r="T2263" s="132">
        <v>0</v>
      </c>
      <c r="U2263" s="132">
        <v>0</v>
      </c>
      <c r="V2263" s="132">
        <v>0</v>
      </c>
      <c r="W2263" s="132">
        <v>0</v>
      </c>
      <c r="X2263" s="132">
        <v>0</v>
      </c>
      <c r="Y2263" s="132">
        <v>0</v>
      </c>
      <c r="Z2263" s="132">
        <v>0</v>
      </c>
      <c r="AA2263" s="132">
        <v>0</v>
      </c>
      <c r="AC2263" s="118">
        <f t="shared" si="897"/>
        <v>0.13200000000000001</v>
      </c>
      <c r="AD2263" s="118">
        <f t="shared" si="898"/>
        <v>5.4941394000000005E-3</v>
      </c>
      <c r="AE2263" s="118">
        <f t="shared" si="899"/>
        <v>2.9849394E-3</v>
      </c>
      <c r="AF2263" s="118">
        <f t="shared" si="900"/>
        <v>2.9849394E-3</v>
      </c>
      <c r="AG2263" s="118">
        <f t="shared" si="901"/>
        <v>0</v>
      </c>
      <c r="AI2263" s="69">
        <v>0</v>
      </c>
      <c r="AJ2263" s="69">
        <v>0</v>
      </c>
      <c r="AK2263" s="69">
        <v>0</v>
      </c>
      <c r="AL2263" s="69">
        <v>0</v>
      </c>
      <c r="AM2263" s="69">
        <v>0</v>
      </c>
      <c r="AN2263" s="69">
        <v>0</v>
      </c>
      <c r="AO2263" s="69">
        <v>0</v>
      </c>
      <c r="AQ2263" s="116">
        <v>1.4790068E-2</v>
      </c>
      <c r="AR2263" s="116">
        <v>1.4101023000000001E-2</v>
      </c>
      <c r="AS2263" s="116">
        <v>6.8904418000000002E-4</v>
      </c>
      <c r="AT2263" s="116">
        <v>0</v>
      </c>
      <c r="AU2263" s="150">
        <f t="shared" si="902"/>
        <v>8.4538509999999994E-7</v>
      </c>
      <c r="AV2263" s="150">
        <f t="shared" si="903"/>
        <v>2.5482403200000001E-9</v>
      </c>
      <c r="AW2263" s="163">
        <f t="shared" si="904"/>
        <v>0</v>
      </c>
      <c r="AX2263" s="196">
        <v>8.1663999999999999E-7</v>
      </c>
      <c r="AY2263" s="196">
        <v>2.4640000000000002E-9</v>
      </c>
      <c r="AZ2263" s="196">
        <v>6.7319999999999997E-14</v>
      </c>
      <c r="BA2263" s="108">
        <v>0</v>
      </c>
      <c r="BB2263" s="108">
        <v>0</v>
      </c>
      <c r="BC2263" s="196">
        <v>3.7309999999999998E-10</v>
      </c>
      <c r="BD2263" s="196">
        <v>2.8372000000000001E-8</v>
      </c>
      <c r="BE2263" s="196">
        <v>5.2889999999999998E-11</v>
      </c>
      <c r="BF2263" s="196">
        <v>3.1283000000000001E-11</v>
      </c>
      <c r="BG2263" s="108">
        <v>0</v>
      </c>
      <c r="BH2263" s="108">
        <v>0</v>
      </c>
      <c r="BI2263" s="108">
        <v>0</v>
      </c>
      <c r="BJ2263" s="108">
        <v>0</v>
      </c>
      <c r="BK2263" s="108">
        <v>0</v>
      </c>
      <c r="BL2263" s="108">
        <v>0</v>
      </c>
      <c r="BM2263" s="108">
        <v>0</v>
      </c>
      <c r="BN2263" s="108">
        <v>0</v>
      </c>
      <c r="BO2263" s="108">
        <v>0</v>
      </c>
      <c r="BP2263" s="108">
        <v>0</v>
      </c>
      <c r="BQ2263" s="108">
        <v>0</v>
      </c>
      <c r="BR2263" s="108">
        <v>0</v>
      </c>
      <c r="BS2263" s="108">
        <v>0</v>
      </c>
      <c r="BU2263" s="172">
        <v>2.6061757000000001E-5</v>
      </c>
      <c r="BV2263" s="172">
        <v>3.3850918000000002E-7</v>
      </c>
      <c r="BW2263" s="172">
        <v>2.4536735000000001E-5</v>
      </c>
      <c r="BX2263" s="69">
        <v>0</v>
      </c>
      <c r="BY2263" s="172">
        <v>9.8725018000000005E-8</v>
      </c>
      <c r="BZ2263" s="172">
        <v>2.4153799999999998E-7</v>
      </c>
      <c r="CA2263" s="69">
        <v>0</v>
      </c>
      <c r="CB2263" s="172">
        <v>3.6660270000000001E-7</v>
      </c>
      <c r="CC2263" s="69">
        <v>0</v>
      </c>
      <c r="CD2263" s="69">
        <v>0</v>
      </c>
      <c r="CE2263" s="69">
        <v>0</v>
      </c>
      <c r="CF2263" s="69">
        <v>0</v>
      </c>
      <c r="CG2263" s="69">
        <v>0</v>
      </c>
      <c r="CH2263" s="172">
        <v>4.7964720999999997E-7</v>
      </c>
      <c r="CI2263" s="69">
        <v>0</v>
      </c>
      <c r="CJ2263" s="69">
        <v>0</v>
      </c>
      <c r="CK2263" s="69">
        <v>0</v>
      </c>
      <c r="CM2263" s="198">
        <v>0</v>
      </c>
      <c r="CN2263" s="198">
        <v>0.88</v>
      </c>
      <c r="CO2263" s="198">
        <v>6.9065730000000001E-3</v>
      </c>
      <c r="CP2263" s="198">
        <v>2.8699999999999998E-4</v>
      </c>
      <c r="CQ2263" s="198">
        <v>0</v>
      </c>
      <c r="CR2263" s="198">
        <v>0</v>
      </c>
      <c r="CS2263" s="197">
        <v>2.9611102000000001E-6</v>
      </c>
      <c r="CT2263" s="198">
        <v>0</v>
      </c>
      <c r="CU2263" s="198">
        <v>0</v>
      </c>
      <c r="CV2263" s="197">
        <v>8.494257E-5</v>
      </c>
    </row>
    <row r="2264" spans="1:100" ht="14.4">
      <c r="A2264" t="s">
        <v>1997</v>
      </c>
      <c r="B2264" s="85" t="s">
        <v>947</v>
      </c>
      <c r="C2264" s="113" t="str">
        <f t="shared" si="890"/>
        <v>F.106.03.119</v>
      </c>
      <c r="D2264" s="9" t="s">
        <v>1285</v>
      </c>
      <c r="E2264" s="112" t="s">
        <v>362</v>
      </c>
      <c r="F2264" s="115" t="str">
        <f t="shared" si="891"/>
        <v>PTT (Polyltrimethylene terephthalate) waste combustion - clean tech without heat reco</v>
      </c>
      <c r="G2264" s="143">
        <f t="shared" si="892"/>
        <v>1.7100000000000002</v>
      </c>
      <c r="I2264" s="118">
        <f t="shared" si="893"/>
        <v>0.2723124012</v>
      </c>
      <c r="K2264" s="161">
        <f t="shared" si="894"/>
        <v>7.2215999999999999E-3</v>
      </c>
      <c r="L2264" s="161">
        <f t="shared" si="895"/>
        <v>8.5908011999999995E-3</v>
      </c>
      <c r="M2264" s="162">
        <f t="shared" si="896"/>
        <v>0</v>
      </c>
      <c r="N2264" s="161">
        <v>0.25650000000000001</v>
      </c>
      <c r="O2264" s="132">
        <v>0</v>
      </c>
      <c r="P2264" s="132">
        <v>8.5908011999999995E-3</v>
      </c>
      <c r="Q2264" s="132">
        <v>7.2215999999999999E-3</v>
      </c>
      <c r="R2264" s="132">
        <v>0</v>
      </c>
      <c r="S2264" s="132">
        <v>0</v>
      </c>
      <c r="T2264" s="132">
        <v>0</v>
      </c>
      <c r="U2264" s="132">
        <v>0</v>
      </c>
      <c r="V2264" s="132">
        <v>0</v>
      </c>
      <c r="W2264" s="132">
        <v>0</v>
      </c>
      <c r="X2264" s="132">
        <v>0</v>
      </c>
      <c r="Y2264" s="132">
        <v>0</v>
      </c>
      <c r="Z2264" s="132">
        <v>0</v>
      </c>
      <c r="AA2264" s="132">
        <v>0</v>
      </c>
      <c r="AC2264" s="118">
        <f t="shared" si="897"/>
        <v>0.25650000000000001</v>
      </c>
      <c r="AD2264" s="118">
        <f t="shared" si="898"/>
        <v>1.5812401199999999E-2</v>
      </c>
      <c r="AE2264" s="118">
        <f t="shared" si="899"/>
        <v>8.5908011999999995E-3</v>
      </c>
      <c r="AF2264" s="118">
        <f t="shared" si="900"/>
        <v>8.5908011999999995E-3</v>
      </c>
      <c r="AG2264" s="118">
        <f t="shared" si="901"/>
        <v>0</v>
      </c>
      <c r="AI2264" s="69">
        <v>0</v>
      </c>
      <c r="AJ2264" s="69">
        <v>0</v>
      </c>
      <c r="AK2264" s="69">
        <v>0</v>
      </c>
      <c r="AL2264" s="69">
        <v>0</v>
      </c>
      <c r="AM2264" s="69">
        <v>0</v>
      </c>
      <c r="AN2264" s="69">
        <v>0</v>
      </c>
      <c r="AO2264" s="69">
        <v>0</v>
      </c>
      <c r="AQ2264" s="116">
        <v>2.9209308E-2</v>
      </c>
      <c r="AR2264" s="116">
        <v>2.7849090999999999E-2</v>
      </c>
      <c r="AS2264" s="116">
        <v>1.3602161000000001E-3</v>
      </c>
      <c r="AT2264" s="116">
        <v>0</v>
      </c>
      <c r="AU2264" s="150">
        <f t="shared" si="902"/>
        <v>1.6696098E-6</v>
      </c>
      <c r="AV2264" s="150">
        <f t="shared" si="903"/>
        <v>5.0303848150000002E-9</v>
      </c>
      <c r="AW2264" s="163">
        <f t="shared" si="904"/>
        <v>0</v>
      </c>
      <c r="AX2264" s="196">
        <v>1.5868800000000001E-6</v>
      </c>
      <c r="AY2264" s="196">
        <v>4.7879999999999996E-9</v>
      </c>
      <c r="AZ2264" s="196">
        <v>1.3081500000000001E-13</v>
      </c>
      <c r="BA2264" s="108">
        <v>0</v>
      </c>
      <c r="BB2264" s="108">
        <v>0</v>
      </c>
      <c r="BC2264" s="196">
        <v>1.0738E-9</v>
      </c>
      <c r="BD2264" s="196">
        <v>8.1656E-8</v>
      </c>
      <c r="BE2264" s="196">
        <v>1.5221999999999999E-10</v>
      </c>
      <c r="BF2264" s="196">
        <v>9.0033999999999994E-11</v>
      </c>
      <c r="BG2264" s="108">
        <v>0</v>
      </c>
      <c r="BH2264" s="108">
        <v>0</v>
      </c>
      <c r="BI2264" s="108">
        <v>0</v>
      </c>
      <c r="BJ2264" s="108">
        <v>0</v>
      </c>
      <c r="BK2264" s="108">
        <v>0</v>
      </c>
      <c r="BL2264" s="108">
        <v>0</v>
      </c>
      <c r="BM2264" s="108">
        <v>0</v>
      </c>
      <c r="BN2264" s="108">
        <v>0</v>
      </c>
      <c r="BO2264" s="108">
        <v>0</v>
      </c>
      <c r="BP2264" s="108">
        <v>0</v>
      </c>
      <c r="BQ2264" s="108">
        <v>0</v>
      </c>
      <c r="BR2264" s="108">
        <v>0</v>
      </c>
      <c r="BS2264" s="108">
        <v>0</v>
      </c>
      <c r="BU2264" s="172">
        <v>5.2068424999999999E-5</v>
      </c>
      <c r="BV2264" s="172">
        <v>9.7424593999999992E-7</v>
      </c>
      <c r="BW2264" s="172">
        <v>4.7679336999999997E-5</v>
      </c>
      <c r="BX2264" s="69">
        <v>0</v>
      </c>
      <c r="BY2264" s="172">
        <v>2.8413542000000001E-7</v>
      </c>
      <c r="BZ2264" s="172">
        <v>6.9515814000000001E-7</v>
      </c>
      <c r="CA2264" s="69">
        <v>0</v>
      </c>
      <c r="CB2264" s="172">
        <v>1.0551005E-6</v>
      </c>
      <c r="CC2264" s="69">
        <v>0</v>
      </c>
      <c r="CD2264" s="69">
        <v>0</v>
      </c>
      <c r="CE2264" s="69">
        <v>0</v>
      </c>
      <c r="CF2264" s="69">
        <v>0</v>
      </c>
      <c r="CG2264" s="69">
        <v>0</v>
      </c>
      <c r="CH2264" s="172">
        <v>1.3804480999999999E-6</v>
      </c>
      <c r="CI2264" s="69">
        <v>0</v>
      </c>
      <c r="CJ2264" s="69">
        <v>0</v>
      </c>
      <c r="CK2264" s="69">
        <v>0</v>
      </c>
      <c r="CM2264" s="198">
        <v>0</v>
      </c>
      <c r="CN2264" s="198">
        <v>1.71</v>
      </c>
      <c r="CO2264" s="198">
        <v>1.9877453999999999E-2</v>
      </c>
      <c r="CP2264" s="198">
        <v>8.2600000000000002E-4</v>
      </c>
      <c r="CQ2264" s="198">
        <v>0</v>
      </c>
      <c r="CR2264" s="198">
        <v>0</v>
      </c>
      <c r="CS2264" s="197">
        <v>8.5222195999999994E-6</v>
      </c>
      <c r="CT2264" s="198">
        <v>0</v>
      </c>
      <c r="CU2264" s="198">
        <v>0</v>
      </c>
      <c r="CV2264" s="198">
        <v>2.4446886E-4</v>
      </c>
    </row>
    <row r="2265" spans="1:100" ht="14.4">
      <c r="A2265" t="s">
        <v>1998</v>
      </c>
      <c r="B2265" s="85" t="s">
        <v>947</v>
      </c>
      <c r="C2265" s="113" t="str">
        <f t="shared" si="890"/>
        <v>F.106.03.120</v>
      </c>
      <c r="D2265" s="9" t="s">
        <v>1285</v>
      </c>
      <c r="E2265" s="112" t="s">
        <v>362</v>
      </c>
      <c r="F2265" s="115" t="str">
        <f t="shared" si="891"/>
        <v>PUR (Polyurethane) waste combustion - clean tech without heat recovery</v>
      </c>
      <c r="G2265" s="143">
        <f t="shared" si="892"/>
        <v>2.6900000000000004</v>
      </c>
      <c r="I2265" s="118">
        <f t="shared" si="893"/>
        <v>0.42199246900000004</v>
      </c>
      <c r="K2265" s="161">
        <f t="shared" si="894"/>
        <v>8.4455999999999993E-3</v>
      </c>
      <c r="L2265" s="161">
        <f t="shared" si="895"/>
        <v>1.0046869E-2</v>
      </c>
      <c r="M2265" s="162">
        <f t="shared" si="896"/>
        <v>0</v>
      </c>
      <c r="N2265" s="161">
        <v>0.40350000000000003</v>
      </c>
      <c r="O2265" s="132">
        <v>0</v>
      </c>
      <c r="P2265" s="132">
        <v>1.0046869E-2</v>
      </c>
      <c r="Q2265" s="132">
        <v>8.4455999999999993E-3</v>
      </c>
      <c r="R2265" s="132">
        <v>0</v>
      </c>
      <c r="S2265" s="132">
        <v>0</v>
      </c>
      <c r="T2265" s="132">
        <v>0</v>
      </c>
      <c r="U2265" s="132">
        <v>0</v>
      </c>
      <c r="V2265" s="132">
        <v>0</v>
      </c>
      <c r="W2265" s="132">
        <v>0</v>
      </c>
      <c r="X2265" s="132">
        <v>0</v>
      </c>
      <c r="Y2265" s="132">
        <v>0</v>
      </c>
      <c r="Z2265" s="132">
        <v>0</v>
      </c>
      <c r="AA2265" s="132">
        <v>0</v>
      </c>
      <c r="AC2265" s="118">
        <f t="shared" si="897"/>
        <v>0.40350000000000003</v>
      </c>
      <c r="AD2265" s="118">
        <f t="shared" si="898"/>
        <v>1.8492468999999997E-2</v>
      </c>
      <c r="AE2265" s="118">
        <f t="shared" si="899"/>
        <v>1.0046869E-2</v>
      </c>
      <c r="AF2265" s="118">
        <f t="shared" si="900"/>
        <v>1.0046869E-2</v>
      </c>
      <c r="AG2265" s="118">
        <f t="shared" si="901"/>
        <v>0</v>
      </c>
      <c r="AI2265" s="69">
        <v>0</v>
      </c>
      <c r="AJ2265" s="69">
        <v>0</v>
      </c>
      <c r="AK2265" s="69">
        <v>0</v>
      </c>
      <c r="AL2265" s="69">
        <v>0</v>
      </c>
      <c r="AM2265" s="69">
        <v>0</v>
      </c>
      <c r="AN2265" s="69">
        <v>0</v>
      </c>
      <c r="AO2265" s="69">
        <v>0</v>
      </c>
      <c r="AQ2265" s="116">
        <v>4.5365754000000001E-2</v>
      </c>
      <c r="AR2265" s="116">
        <v>4.3252437999999997E-2</v>
      </c>
      <c r="AS2265" s="116">
        <v>2.1133164999999998E-3</v>
      </c>
      <c r="AT2265" s="116">
        <v>0</v>
      </c>
      <c r="AU2265" s="150">
        <f t="shared" si="902"/>
        <v>2.5930718E-6</v>
      </c>
      <c r="AV2265" s="150">
        <f t="shared" si="903"/>
        <v>7.8155197849999988E-9</v>
      </c>
      <c r="AW2265" s="163">
        <f t="shared" si="904"/>
        <v>0</v>
      </c>
      <c r="AX2265" s="196">
        <v>2.4963199999999998E-6</v>
      </c>
      <c r="AY2265" s="196">
        <v>7.5319999999999992E-9</v>
      </c>
      <c r="AZ2265" s="196">
        <v>2.0578499999999999E-13</v>
      </c>
      <c r="BA2265" s="108">
        <v>0</v>
      </c>
      <c r="BB2265" s="108">
        <v>0</v>
      </c>
      <c r="BC2265" s="196">
        <v>1.2557999999999999E-9</v>
      </c>
      <c r="BD2265" s="196">
        <v>9.5495999999999997E-8</v>
      </c>
      <c r="BE2265" s="196">
        <v>1.7802E-10</v>
      </c>
      <c r="BF2265" s="196">
        <v>1.05294E-10</v>
      </c>
      <c r="BG2265" s="108">
        <v>0</v>
      </c>
      <c r="BH2265" s="108">
        <v>0</v>
      </c>
      <c r="BI2265" s="108">
        <v>0</v>
      </c>
      <c r="BJ2265" s="108">
        <v>0</v>
      </c>
      <c r="BK2265" s="108">
        <v>0</v>
      </c>
      <c r="BL2265" s="108">
        <v>0</v>
      </c>
      <c r="BM2265" s="108">
        <v>0</v>
      </c>
      <c r="BN2265" s="108">
        <v>0</v>
      </c>
      <c r="BO2265" s="108">
        <v>0</v>
      </c>
      <c r="BP2265" s="108">
        <v>0</v>
      </c>
      <c r="BQ2265" s="108">
        <v>0</v>
      </c>
      <c r="BR2265" s="108">
        <v>0</v>
      </c>
      <c r="BS2265" s="108">
        <v>0</v>
      </c>
      <c r="BU2265" s="172">
        <v>8.0137338999999996E-5</v>
      </c>
      <c r="BV2265" s="172">
        <v>1.1393724000000001E-6</v>
      </c>
      <c r="BW2265" s="172">
        <v>7.5004337999999993E-5</v>
      </c>
      <c r="BX2265" s="69">
        <v>0</v>
      </c>
      <c r="BY2265" s="172">
        <v>3.3229395999999998E-7</v>
      </c>
      <c r="BZ2265" s="172">
        <v>8.1298154999999998E-7</v>
      </c>
      <c r="CA2265" s="69">
        <v>0</v>
      </c>
      <c r="CB2265" s="172">
        <v>1.233931E-6</v>
      </c>
      <c r="CC2265" s="69">
        <v>0</v>
      </c>
      <c r="CD2265" s="69">
        <v>0</v>
      </c>
      <c r="CE2265" s="69">
        <v>0</v>
      </c>
      <c r="CF2265" s="69">
        <v>0</v>
      </c>
      <c r="CG2265" s="69">
        <v>0</v>
      </c>
      <c r="CH2265" s="172">
        <v>1.6144223E-6</v>
      </c>
      <c r="CI2265" s="69">
        <v>0</v>
      </c>
      <c r="CJ2265" s="69">
        <v>0</v>
      </c>
      <c r="CK2265" s="69">
        <v>0</v>
      </c>
      <c r="CM2265" s="198">
        <v>0</v>
      </c>
      <c r="CN2265" s="198">
        <v>2.69</v>
      </c>
      <c r="CO2265" s="198">
        <v>2.3246513999999999E-2</v>
      </c>
      <c r="CP2265" s="198">
        <v>9.6599999999999995E-4</v>
      </c>
      <c r="CQ2265" s="198">
        <v>0</v>
      </c>
      <c r="CR2265" s="198">
        <v>0</v>
      </c>
      <c r="CS2265" s="197">
        <v>9.9666636000000007E-6</v>
      </c>
      <c r="CT2265" s="198">
        <v>0</v>
      </c>
      <c r="CU2265" s="198">
        <v>0</v>
      </c>
      <c r="CV2265" s="198">
        <v>2.8590426000000001E-4</v>
      </c>
    </row>
    <row r="2266" spans="1:100" ht="14.4">
      <c r="A2266" t="s">
        <v>1999</v>
      </c>
      <c r="B2266" s="85" t="s">
        <v>947</v>
      </c>
      <c r="C2266" s="113" t="str">
        <f t="shared" si="890"/>
        <v>F.106.03.122</v>
      </c>
      <c r="D2266" s="9" t="s">
        <v>1285</v>
      </c>
      <c r="E2266" s="112" t="s">
        <v>362</v>
      </c>
      <c r="F2266" s="115" t="str">
        <f t="shared" si="891"/>
        <v>PVDC (Polyvinyliden chloride) waste combustion - clean tech without heat recovery</v>
      </c>
      <c r="G2266" s="143">
        <f t="shared" si="892"/>
        <v>0.91000000000000014</v>
      </c>
      <c r="I2266" s="118">
        <f t="shared" si="893"/>
        <v>1.0973957776000001</v>
      </c>
      <c r="K2266" s="161">
        <f t="shared" si="894"/>
        <v>0.11477442</v>
      </c>
      <c r="L2266" s="161">
        <f t="shared" si="895"/>
        <v>0.84612135759999996</v>
      </c>
      <c r="M2266" s="162">
        <f t="shared" si="896"/>
        <v>0</v>
      </c>
      <c r="N2266" s="161">
        <v>0.13650000000000001</v>
      </c>
      <c r="O2266" s="132">
        <v>0</v>
      </c>
      <c r="P2266" s="132">
        <v>4.6594176000000001E-3</v>
      </c>
      <c r="Q2266" s="132">
        <v>3.9167999999999998E-3</v>
      </c>
      <c r="R2266" s="132">
        <v>0</v>
      </c>
      <c r="S2266" s="132">
        <v>0</v>
      </c>
      <c r="T2266" s="132">
        <v>0.11085762</v>
      </c>
      <c r="U2266" s="132">
        <v>0.84146193999999996</v>
      </c>
      <c r="V2266" s="132">
        <v>0</v>
      </c>
      <c r="W2266" s="132">
        <v>0</v>
      </c>
      <c r="X2266" s="132">
        <v>0</v>
      </c>
      <c r="Y2266" s="132">
        <v>0</v>
      </c>
      <c r="Z2266" s="132">
        <v>0</v>
      </c>
      <c r="AA2266" s="132">
        <v>0</v>
      </c>
      <c r="AC2266" s="118">
        <f t="shared" si="897"/>
        <v>0.13650000000000001</v>
      </c>
      <c r="AD2266" s="118">
        <f t="shared" si="898"/>
        <v>0.9608957776</v>
      </c>
      <c r="AE2266" s="118">
        <f t="shared" si="899"/>
        <v>0.84612135759999996</v>
      </c>
      <c r="AF2266" s="118">
        <f t="shared" si="900"/>
        <v>0.84612135759999996</v>
      </c>
      <c r="AG2266" s="118">
        <f t="shared" si="901"/>
        <v>0</v>
      </c>
      <c r="AI2266" s="69">
        <v>0</v>
      </c>
      <c r="AJ2266" s="69">
        <v>0</v>
      </c>
      <c r="AK2266" s="69">
        <v>0</v>
      </c>
      <c r="AL2266" s="69">
        <v>0</v>
      </c>
      <c r="AM2266" s="69">
        <v>0</v>
      </c>
      <c r="AN2266" s="69">
        <v>0</v>
      </c>
      <c r="AO2266" s="69">
        <v>0</v>
      </c>
      <c r="AQ2266" s="116">
        <v>1.5558891E-2</v>
      </c>
      <c r="AR2266" s="116">
        <v>1.4834365E-2</v>
      </c>
      <c r="AS2266" s="116">
        <v>7.2452642000000002E-4</v>
      </c>
      <c r="AT2266" s="116">
        <v>0</v>
      </c>
      <c r="AU2266" s="150">
        <f t="shared" si="902"/>
        <v>8.8935040000000008E-7</v>
      </c>
      <c r="AV2266" s="150">
        <f t="shared" si="903"/>
        <v>2.679461615E-9</v>
      </c>
      <c r="AW2266" s="163">
        <f t="shared" si="904"/>
        <v>0</v>
      </c>
      <c r="AX2266" s="196">
        <v>8.4448E-7</v>
      </c>
      <c r="AY2266" s="196">
        <v>2.5479999999999999E-9</v>
      </c>
      <c r="AZ2266" s="196">
        <v>6.9615000000000002E-14</v>
      </c>
      <c r="BA2266" s="108">
        <v>0</v>
      </c>
      <c r="BB2266" s="108">
        <v>0</v>
      </c>
      <c r="BC2266" s="196">
        <v>5.8239999999999997E-10</v>
      </c>
      <c r="BD2266" s="196">
        <v>4.4287999999999999E-8</v>
      </c>
      <c r="BE2266" s="196">
        <v>8.2559999999999997E-11</v>
      </c>
      <c r="BF2266" s="196">
        <v>4.8831999999999999E-11</v>
      </c>
      <c r="BG2266" s="108">
        <v>0</v>
      </c>
      <c r="BH2266" s="108">
        <v>0</v>
      </c>
      <c r="BI2266" s="108">
        <v>0</v>
      </c>
      <c r="BJ2266" s="108">
        <v>0</v>
      </c>
      <c r="BK2266" s="108">
        <v>0</v>
      </c>
      <c r="BL2266" s="108">
        <v>0</v>
      </c>
      <c r="BM2266" s="108">
        <v>0</v>
      </c>
      <c r="BN2266" s="108">
        <v>0</v>
      </c>
      <c r="BO2266" s="108">
        <v>0</v>
      </c>
      <c r="BP2266" s="108">
        <v>0</v>
      </c>
      <c r="BQ2266" s="108">
        <v>0</v>
      </c>
      <c r="BR2266" s="108">
        <v>0</v>
      </c>
      <c r="BS2266" s="108">
        <v>0</v>
      </c>
      <c r="BU2266" s="69">
        <v>1.9967501E-4</v>
      </c>
      <c r="BV2266" s="172">
        <v>5.2840457999999998E-7</v>
      </c>
      <c r="BW2266" s="172">
        <v>2.5373215000000001E-5</v>
      </c>
      <c r="BX2266" s="172">
        <v>9.8566147E-5</v>
      </c>
      <c r="BY2266" s="172">
        <v>1.5410734000000001E-7</v>
      </c>
      <c r="BZ2266" s="172">
        <v>3.7703491999999999E-7</v>
      </c>
      <c r="CA2266" s="69">
        <v>0</v>
      </c>
      <c r="CB2266" s="172">
        <v>5.7225786999999997E-7</v>
      </c>
      <c r="CC2266" s="69">
        <v>0</v>
      </c>
      <c r="CD2266" s="172">
        <v>7.3355129000000004E-5</v>
      </c>
      <c r="CE2266" s="69">
        <v>0</v>
      </c>
      <c r="CF2266" s="69">
        <v>0</v>
      </c>
      <c r="CG2266" s="69">
        <v>0</v>
      </c>
      <c r="CH2266" s="172">
        <v>7.4871758999999999E-7</v>
      </c>
      <c r="CI2266" s="69">
        <v>0</v>
      </c>
      <c r="CJ2266" s="69">
        <v>0</v>
      </c>
      <c r="CK2266" s="69">
        <v>0</v>
      </c>
      <c r="CM2266" s="198">
        <v>0</v>
      </c>
      <c r="CN2266" s="198">
        <v>0.91</v>
      </c>
      <c r="CO2266" s="198">
        <v>1.0780992E-2</v>
      </c>
      <c r="CP2266" s="198">
        <v>4.4799999999999999E-4</v>
      </c>
      <c r="CQ2266" s="198">
        <v>0</v>
      </c>
      <c r="CR2266" s="198">
        <v>0</v>
      </c>
      <c r="CS2266" s="197">
        <v>4.6222207999999996E-6</v>
      </c>
      <c r="CT2266" s="198">
        <v>0</v>
      </c>
      <c r="CU2266" s="198">
        <v>0</v>
      </c>
      <c r="CV2266" s="198">
        <v>1.3259327999999999E-4</v>
      </c>
    </row>
    <row r="2267" spans="1:100" ht="14.4">
      <c r="A2267" t="s">
        <v>2000</v>
      </c>
      <c r="B2267" s="85" t="s">
        <v>947</v>
      </c>
      <c r="C2267" s="113" t="str">
        <f t="shared" si="890"/>
        <v>F.106.03.123</v>
      </c>
      <c r="D2267" s="9" t="s">
        <v>1285</v>
      </c>
      <c r="E2267" s="112" t="s">
        <v>362</v>
      </c>
      <c r="F2267" s="115" t="str">
        <f t="shared" si="891"/>
        <v>Starch PBS 50%-50% (Polybutylene succinate) waste combustion - clean tech without hea</v>
      </c>
      <c r="G2267" s="143">
        <f t="shared" si="892"/>
        <v>0</v>
      </c>
      <c r="I2267" s="118">
        <f t="shared" si="893"/>
        <v>1.4070357E-2</v>
      </c>
      <c r="K2267" s="161">
        <f t="shared" si="894"/>
        <v>6.4260000000000003E-3</v>
      </c>
      <c r="L2267" s="161">
        <f t="shared" si="895"/>
        <v>7.6443570000000001E-3</v>
      </c>
      <c r="M2267" s="162">
        <f t="shared" si="896"/>
        <v>0</v>
      </c>
      <c r="N2267" s="161">
        <v>0</v>
      </c>
      <c r="O2267" s="132">
        <v>0</v>
      </c>
      <c r="P2267" s="132">
        <v>7.6443570000000001E-3</v>
      </c>
      <c r="Q2267" s="132">
        <v>6.4260000000000003E-3</v>
      </c>
      <c r="R2267" s="132">
        <v>0</v>
      </c>
      <c r="S2267" s="132">
        <v>0</v>
      </c>
      <c r="T2267" s="132">
        <v>0</v>
      </c>
      <c r="U2267" s="132">
        <v>0</v>
      </c>
      <c r="V2267" s="132">
        <v>0</v>
      </c>
      <c r="W2267" s="132">
        <v>0</v>
      </c>
      <c r="X2267" s="132">
        <v>0</v>
      </c>
      <c r="Y2267" s="132">
        <v>0</v>
      </c>
      <c r="Z2267" s="132">
        <v>0</v>
      </c>
      <c r="AA2267" s="132">
        <v>0</v>
      </c>
      <c r="AC2267" s="118">
        <f t="shared" si="897"/>
        <v>0</v>
      </c>
      <c r="AD2267" s="118">
        <f t="shared" si="898"/>
        <v>1.4070357E-2</v>
      </c>
      <c r="AE2267" s="118">
        <f t="shared" si="899"/>
        <v>7.6443570000000001E-3</v>
      </c>
      <c r="AF2267" s="118">
        <f t="shared" si="900"/>
        <v>7.6443570000000001E-3</v>
      </c>
      <c r="AG2267" s="118">
        <f t="shared" si="901"/>
        <v>0</v>
      </c>
      <c r="AI2267" s="69">
        <v>0</v>
      </c>
      <c r="AJ2267" s="69">
        <v>0</v>
      </c>
      <c r="AK2267" s="69">
        <v>0</v>
      </c>
      <c r="AL2267" s="69">
        <v>0</v>
      </c>
      <c r="AM2267" s="69">
        <v>0</v>
      </c>
      <c r="AN2267" s="69">
        <v>0</v>
      </c>
      <c r="AO2267" s="69">
        <v>0</v>
      </c>
      <c r="AQ2267" s="116">
        <v>1.2861953000000001E-3</v>
      </c>
      <c r="AR2267" s="116">
        <v>1.2279064999999999E-3</v>
      </c>
      <c r="AS2267" s="199">
        <v>5.8288775999999998E-5</v>
      </c>
      <c r="AT2267" s="116">
        <v>0</v>
      </c>
      <c r="AU2267" s="150">
        <f t="shared" si="902"/>
        <v>7.3615500000000002E-8</v>
      </c>
      <c r="AV2267" s="150">
        <f t="shared" si="903"/>
        <v>2.1556500000000002E-10</v>
      </c>
      <c r="AW2267" s="163">
        <f t="shared" si="904"/>
        <v>0</v>
      </c>
      <c r="AX2267" s="108">
        <v>0</v>
      </c>
      <c r="AY2267" s="108">
        <v>0</v>
      </c>
      <c r="AZ2267" s="108">
        <v>0</v>
      </c>
      <c r="BA2267" s="108">
        <v>0</v>
      </c>
      <c r="BB2267" s="108">
        <v>0</v>
      </c>
      <c r="BC2267" s="196">
        <v>9.5550000000000006E-10</v>
      </c>
      <c r="BD2267" s="196">
        <v>7.2660000000000003E-8</v>
      </c>
      <c r="BE2267" s="196">
        <v>1.3545000000000001E-10</v>
      </c>
      <c r="BF2267" s="196">
        <v>8.0114999999999999E-11</v>
      </c>
      <c r="BG2267" s="108">
        <v>0</v>
      </c>
      <c r="BH2267" s="108">
        <v>0</v>
      </c>
      <c r="BI2267" s="108">
        <v>0</v>
      </c>
      <c r="BJ2267" s="108">
        <v>0</v>
      </c>
      <c r="BK2267" s="108">
        <v>0</v>
      </c>
      <c r="BL2267" s="108">
        <v>0</v>
      </c>
      <c r="BM2267" s="108">
        <v>0</v>
      </c>
      <c r="BN2267" s="108">
        <v>0</v>
      </c>
      <c r="BO2267" s="108">
        <v>0</v>
      </c>
      <c r="BP2267" s="108">
        <v>0</v>
      </c>
      <c r="BQ2267" s="108">
        <v>0</v>
      </c>
      <c r="BR2267" s="108">
        <v>0</v>
      </c>
      <c r="BS2267" s="108">
        <v>0</v>
      </c>
      <c r="BU2267" s="172">
        <v>3.9055444000000003E-6</v>
      </c>
      <c r="BV2267" s="172">
        <v>8.6691375999999995E-7</v>
      </c>
      <c r="BW2267" s="69">
        <v>0</v>
      </c>
      <c r="BX2267" s="69">
        <v>0</v>
      </c>
      <c r="BY2267" s="172">
        <v>2.5283236000000001E-7</v>
      </c>
      <c r="BZ2267" s="172">
        <v>6.1857292000000002E-7</v>
      </c>
      <c r="CA2267" s="69">
        <v>0</v>
      </c>
      <c r="CB2267" s="172">
        <v>9.3886057000000003E-7</v>
      </c>
      <c r="CC2267" s="69">
        <v>0</v>
      </c>
      <c r="CD2267" s="69">
        <v>0</v>
      </c>
      <c r="CE2267" s="69">
        <v>0</v>
      </c>
      <c r="CF2267" s="69">
        <v>0</v>
      </c>
      <c r="CG2267" s="69">
        <v>0</v>
      </c>
      <c r="CH2267" s="172">
        <v>1.2283648E-6</v>
      </c>
      <c r="CI2267" s="69">
        <v>0</v>
      </c>
      <c r="CJ2267" s="69">
        <v>0</v>
      </c>
      <c r="CK2267" s="69">
        <v>0</v>
      </c>
      <c r="CM2267" s="198">
        <v>0</v>
      </c>
      <c r="CN2267" s="198">
        <v>0</v>
      </c>
      <c r="CO2267" s="198">
        <v>1.7687564999999999E-2</v>
      </c>
      <c r="CP2267" s="198">
        <v>7.3499999999999998E-4</v>
      </c>
      <c r="CQ2267" s="198">
        <v>0</v>
      </c>
      <c r="CR2267" s="198">
        <v>0</v>
      </c>
      <c r="CS2267" s="197">
        <v>7.5833309999999997E-6</v>
      </c>
      <c r="CT2267" s="198">
        <v>0</v>
      </c>
      <c r="CU2267" s="198">
        <v>0</v>
      </c>
      <c r="CV2267" s="198">
        <v>2.1753585E-4</v>
      </c>
    </row>
    <row r="2268" spans="1:100" ht="14.4">
      <c r="A2268" t="s">
        <v>2001</v>
      </c>
      <c r="B2268" s="85" t="s">
        <v>947</v>
      </c>
      <c r="C2268" s="113" t="str">
        <f t="shared" si="890"/>
        <v>F.106.03.124</v>
      </c>
      <c r="D2268" s="9" t="s">
        <v>1285</v>
      </c>
      <c r="E2268" s="112" t="s">
        <v>362</v>
      </c>
      <c r="F2268" s="115" t="str">
        <f t="shared" si="891"/>
        <v>PBS (Polybutylene succinate) waste combustion - clean tech without heat recovery</v>
      </c>
      <c r="G2268" s="143">
        <f t="shared" si="892"/>
        <v>0</v>
      </c>
      <c r="I2268" s="118">
        <f t="shared" si="893"/>
        <v>1.5946404599999998E-2</v>
      </c>
      <c r="K2268" s="161">
        <f t="shared" si="894"/>
        <v>7.2827999999999999E-3</v>
      </c>
      <c r="L2268" s="161">
        <f t="shared" si="895"/>
        <v>8.6636045999999994E-3</v>
      </c>
      <c r="M2268" s="162">
        <f t="shared" si="896"/>
        <v>0</v>
      </c>
      <c r="N2268" s="161">
        <v>0</v>
      </c>
      <c r="O2268" s="132">
        <v>0</v>
      </c>
      <c r="P2268" s="132">
        <v>8.6636045999999994E-3</v>
      </c>
      <c r="Q2268" s="132">
        <v>7.2827999999999999E-3</v>
      </c>
      <c r="R2268" s="132">
        <v>0</v>
      </c>
      <c r="S2268" s="132">
        <v>0</v>
      </c>
      <c r="T2268" s="132">
        <v>0</v>
      </c>
      <c r="U2268" s="132">
        <v>0</v>
      </c>
      <c r="V2268" s="132">
        <v>0</v>
      </c>
      <c r="W2268" s="132">
        <v>0</v>
      </c>
      <c r="X2268" s="132">
        <v>0</v>
      </c>
      <c r="Y2268" s="132">
        <v>0</v>
      </c>
      <c r="Z2268" s="132">
        <v>0</v>
      </c>
      <c r="AA2268" s="132">
        <v>0</v>
      </c>
      <c r="AC2268" s="118">
        <f t="shared" si="897"/>
        <v>0</v>
      </c>
      <c r="AD2268" s="118">
        <f t="shared" si="898"/>
        <v>1.5946404599999998E-2</v>
      </c>
      <c r="AE2268" s="118">
        <f t="shared" si="899"/>
        <v>8.6636045999999994E-3</v>
      </c>
      <c r="AF2268" s="118">
        <f t="shared" si="900"/>
        <v>8.6636045999999994E-3</v>
      </c>
      <c r="AG2268" s="118">
        <f t="shared" si="901"/>
        <v>0</v>
      </c>
      <c r="AI2268" s="69">
        <v>0</v>
      </c>
      <c r="AJ2268" s="69">
        <v>0</v>
      </c>
      <c r="AK2268" s="69">
        <v>0</v>
      </c>
      <c r="AL2268" s="69">
        <v>0</v>
      </c>
      <c r="AM2268" s="69">
        <v>0</v>
      </c>
      <c r="AN2268" s="69">
        <v>0</v>
      </c>
      <c r="AO2268" s="69">
        <v>0</v>
      </c>
      <c r="AQ2268" s="116">
        <v>1.457688E-3</v>
      </c>
      <c r="AR2268" s="116">
        <v>1.3916274E-3</v>
      </c>
      <c r="AS2268" s="199">
        <v>6.6060613000000005E-5</v>
      </c>
      <c r="AT2268" s="116">
        <v>0</v>
      </c>
      <c r="AU2268" s="150">
        <f t="shared" si="902"/>
        <v>8.3430900000000009E-8</v>
      </c>
      <c r="AV2268" s="150">
        <f t="shared" si="903"/>
        <v>2.4430699999999998E-10</v>
      </c>
      <c r="AW2268" s="163">
        <f t="shared" si="904"/>
        <v>0</v>
      </c>
      <c r="AX2268" s="108">
        <v>0</v>
      </c>
      <c r="AY2268" s="108">
        <v>0</v>
      </c>
      <c r="AZ2268" s="108">
        <v>0</v>
      </c>
      <c r="BA2268" s="108">
        <v>0</v>
      </c>
      <c r="BB2268" s="108">
        <v>0</v>
      </c>
      <c r="BC2268" s="196">
        <v>1.0829000000000001E-9</v>
      </c>
      <c r="BD2268" s="196">
        <v>8.2348000000000004E-8</v>
      </c>
      <c r="BE2268" s="196">
        <v>1.5351E-10</v>
      </c>
      <c r="BF2268" s="196">
        <v>9.0796999999999999E-11</v>
      </c>
      <c r="BG2268" s="108">
        <v>0</v>
      </c>
      <c r="BH2268" s="108">
        <v>0</v>
      </c>
      <c r="BI2268" s="108">
        <v>0</v>
      </c>
      <c r="BJ2268" s="108">
        <v>0</v>
      </c>
      <c r="BK2268" s="108">
        <v>0</v>
      </c>
      <c r="BL2268" s="108">
        <v>0</v>
      </c>
      <c r="BM2268" s="108">
        <v>0</v>
      </c>
      <c r="BN2268" s="108">
        <v>0</v>
      </c>
      <c r="BO2268" s="108">
        <v>0</v>
      </c>
      <c r="BP2268" s="108">
        <v>0</v>
      </c>
      <c r="BQ2268" s="108">
        <v>0</v>
      </c>
      <c r="BR2268" s="108">
        <v>0</v>
      </c>
      <c r="BS2268" s="108">
        <v>0</v>
      </c>
      <c r="BU2268" s="172">
        <v>4.4262837E-6</v>
      </c>
      <c r="BV2268" s="172">
        <v>9.8250226000000006E-7</v>
      </c>
      <c r="BW2268" s="69">
        <v>0</v>
      </c>
      <c r="BX2268" s="69">
        <v>0</v>
      </c>
      <c r="BY2268" s="172">
        <v>2.8654334000000002E-7</v>
      </c>
      <c r="BZ2268" s="172">
        <v>7.0104930999999998E-7</v>
      </c>
      <c r="CA2268" s="69">
        <v>0</v>
      </c>
      <c r="CB2268" s="172">
        <v>1.064042E-6</v>
      </c>
      <c r="CC2268" s="69">
        <v>0</v>
      </c>
      <c r="CD2268" s="69">
        <v>0</v>
      </c>
      <c r="CE2268" s="69">
        <v>0</v>
      </c>
      <c r="CF2268" s="69">
        <v>0</v>
      </c>
      <c r="CG2268" s="69">
        <v>0</v>
      </c>
      <c r="CH2268" s="172">
        <v>1.3921467999999999E-6</v>
      </c>
      <c r="CI2268" s="69">
        <v>0</v>
      </c>
      <c r="CJ2268" s="69">
        <v>0</v>
      </c>
      <c r="CK2268" s="69">
        <v>0</v>
      </c>
      <c r="CM2268" s="198">
        <v>0</v>
      </c>
      <c r="CN2268" s="198">
        <v>0</v>
      </c>
      <c r="CO2268" s="198">
        <v>2.0045907000000002E-2</v>
      </c>
      <c r="CP2268" s="198">
        <v>8.3299999999999997E-4</v>
      </c>
      <c r="CQ2268" s="198">
        <v>0</v>
      </c>
      <c r="CR2268" s="198">
        <v>0</v>
      </c>
      <c r="CS2268" s="197">
        <v>8.5944418000000003E-6</v>
      </c>
      <c r="CT2268" s="198">
        <v>0</v>
      </c>
      <c r="CU2268" s="198">
        <v>0</v>
      </c>
      <c r="CV2268" s="198">
        <v>2.4654062999999998E-4</v>
      </c>
    </row>
    <row r="2269" spans="1:100" ht="14.4">
      <c r="A2269" t="s">
        <v>2002</v>
      </c>
      <c r="B2269" s="85" t="s">
        <v>947</v>
      </c>
      <c r="C2269" s="113" t="str">
        <f t="shared" si="890"/>
        <v>F.106.03.125</v>
      </c>
      <c r="D2269" s="9" t="s">
        <v>1285</v>
      </c>
      <c r="E2269" s="112" t="s">
        <v>362</v>
      </c>
      <c r="F2269" s="115" t="str">
        <f t="shared" si="891"/>
        <v>PBAT (Polybutylene adipate terepht) waste combustion - clean tech without heat recove</v>
      </c>
      <c r="G2269" s="143">
        <f t="shared" si="892"/>
        <v>0</v>
      </c>
      <c r="I2269" s="118">
        <f t="shared" si="893"/>
        <v>1.5946404599999998E-2</v>
      </c>
      <c r="K2269" s="161">
        <f t="shared" si="894"/>
        <v>7.2827999999999999E-3</v>
      </c>
      <c r="L2269" s="161">
        <f t="shared" si="895"/>
        <v>8.6636045999999994E-3</v>
      </c>
      <c r="M2269" s="162">
        <f t="shared" si="896"/>
        <v>0</v>
      </c>
      <c r="N2269" s="161">
        <v>0</v>
      </c>
      <c r="O2269" s="132">
        <v>0</v>
      </c>
      <c r="P2269" s="132">
        <v>8.6636045999999994E-3</v>
      </c>
      <c r="Q2269" s="132">
        <v>7.2827999999999999E-3</v>
      </c>
      <c r="R2269" s="132">
        <v>0</v>
      </c>
      <c r="S2269" s="132">
        <v>0</v>
      </c>
      <c r="T2269" s="132">
        <v>0</v>
      </c>
      <c r="U2269" s="132">
        <v>0</v>
      </c>
      <c r="V2269" s="132">
        <v>0</v>
      </c>
      <c r="W2269" s="132">
        <v>0</v>
      </c>
      <c r="X2269" s="132">
        <v>0</v>
      </c>
      <c r="Y2269" s="132">
        <v>0</v>
      </c>
      <c r="Z2269" s="132">
        <v>0</v>
      </c>
      <c r="AA2269" s="132">
        <v>0</v>
      </c>
      <c r="AC2269" s="118">
        <f t="shared" si="897"/>
        <v>0</v>
      </c>
      <c r="AD2269" s="118">
        <f t="shared" si="898"/>
        <v>1.5946404599999998E-2</v>
      </c>
      <c r="AE2269" s="118">
        <f t="shared" si="899"/>
        <v>8.6636045999999994E-3</v>
      </c>
      <c r="AF2269" s="118">
        <f t="shared" si="900"/>
        <v>8.6636045999999994E-3</v>
      </c>
      <c r="AG2269" s="118">
        <f t="shared" si="901"/>
        <v>0</v>
      </c>
      <c r="AI2269" s="69">
        <v>0</v>
      </c>
      <c r="AJ2269" s="69">
        <v>0</v>
      </c>
      <c r="AK2269" s="69">
        <v>0</v>
      </c>
      <c r="AL2269" s="69">
        <v>0</v>
      </c>
      <c r="AM2269" s="69">
        <v>0</v>
      </c>
      <c r="AN2269" s="69">
        <v>0</v>
      </c>
      <c r="AO2269" s="69">
        <v>0</v>
      </c>
      <c r="AQ2269" s="116">
        <v>1.457688E-3</v>
      </c>
      <c r="AR2269" s="116">
        <v>1.3916274E-3</v>
      </c>
      <c r="AS2269" s="199">
        <v>6.6060613000000005E-5</v>
      </c>
      <c r="AT2269" s="116">
        <v>0</v>
      </c>
      <c r="AU2269" s="150">
        <f t="shared" si="902"/>
        <v>8.3430900000000009E-8</v>
      </c>
      <c r="AV2269" s="150">
        <f t="shared" si="903"/>
        <v>2.4430699999999998E-10</v>
      </c>
      <c r="AW2269" s="163">
        <f t="shared" si="904"/>
        <v>0</v>
      </c>
      <c r="AX2269" s="108">
        <v>0</v>
      </c>
      <c r="AY2269" s="108">
        <v>0</v>
      </c>
      <c r="AZ2269" s="108">
        <v>0</v>
      </c>
      <c r="BA2269" s="108">
        <v>0</v>
      </c>
      <c r="BB2269" s="108">
        <v>0</v>
      </c>
      <c r="BC2269" s="196">
        <v>1.0829000000000001E-9</v>
      </c>
      <c r="BD2269" s="196">
        <v>8.2348000000000004E-8</v>
      </c>
      <c r="BE2269" s="196">
        <v>1.5351E-10</v>
      </c>
      <c r="BF2269" s="196">
        <v>9.0796999999999999E-11</v>
      </c>
      <c r="BG2269" s="108">
        <v>0</v>
      </c>
      <c r="BH2269" s="108">
        <v>0</v>
      </c>
      <c r="BI2269" s="108">
        <v>0</v>
      </c>
      <c r="BJ2269" s="108">
        <v>0</v>
      </c>
      <c r="BK2269" s="108">
        <v>0</v>
      </c>
      <c r="BL2269" s="108">
        <v>0</v>
      </c>
      <c r="BM2269" s="108">
        <v>0</v>
      </c>
      <c r="BN2269" s="108">
        <v>0</v>
      </c>
      <c r="BO2269" s="108">
        <v>0</v>
      </c>
      <c r="BP2269" s="108">
        <v>0</v>
      </c>
      <c r="BQ2269" s="108">
        <v>0</v>
      </c>
      <c r="BR2269" s="108">
        <v>0</v>
      </c>
      <c r="BS2269" s="108">
        <v>0</v>
      </c>
      <c r="BU2269" s="172">
        <v>4.4262837E-6</v>
      </c>
      <c r="BV2269" s="172">
        <v>9.8250226000000006E-7</v>
      </c>
      <c r="BW2269" s="69">
        <v>0</v>
      </c>
      <c r="BX2269" s="69">
        <v>0</v>
      </c>
      <c r="BY2269" s="172">
        <v>2.8654334000000002E-7</v>
      </c>
      <c r="BZ2269" s="172">
        <v>7.0104930999999998E-7</v>
      </c>
      <c r="CA2269" s="69">
        <v>0</v>
      </c>
      <c r="CB2269" s="172">
        <v>1.064042E-6</v>
      </c>
      <c r="CC2269" s="69">
        <v>0</v>
      </c>
      <c r="CD2269" s="69">
        <v>0</v>
      </c>
      <c r="CE2269" s="69">
        <v>0</v>
      </c>
      <c r="CF2269" s="69">
        <v>0</v>
      </c>
      <c r="CG2269" s="69">
        <v>0</v>
      </c>
      <c r="CH2269" s="172">
        <v>1.3921467999999999E-6</v>
      </c>
      <c r="CI2269" s="69">
        <v>0</v>
      </c>
      <c r="CJ2269" s="69">
        <v>0</v>
      </c>
      <c r="CK2269" s="69">
        <v>0</v>
      </c>
      <c r="CM2269" s="198">
        <v>0</v>
      </c>
      <c r="CN2269" s="198">
        <v>0</v>
      </c>
      <c r="CO2269" s="198">
        <v>2.0045907000000002E-2</v>
      </c>
      <c r="CP2269" s="198">
        <v>8.3299999999999997E-4</v>
      </c>
      <c r="CQ2269" s="198">
        <v>0</v>
      </c>
      <c r="CR2269" s="198">
        <v>0</v>
      </c>
      <c r="CS2269" s="197">
        <v>8.5944418000000003E-6</v>
      </c>
      <c r="CT2269" s="198">
        <v>0</v>
      </c>
      <c r="CU2269" s="198">
        <v>0</v>
      </c>
      <c r="CV2269" s="198">
        <v>2.4654062999999998E-4</v>
      </c>
    </row>
    <row r="2270" spans="1:100" ht="14.4">
      <c r="A2270" t="s">
        <v>2003</v>
      </c>
      <c r="B2270" s="85" t="s">
        <v>947</v>
      </c>
      <c r="C2270" s="113" t="str">
        <f t="shared" si="890"/>
        <v>F.106.03.126</v>
      </c>
      <c r="D2270" s="9" t="s">
        <v>1285</v>
      </c>
      <c r="E2270" s="112" t="s">
        <v>362</v>
      </c>
      <c r="F2270" s="115" t="str">
        <f t="shared" si="891"/>
        <v>PHB (Polyhydroxybutyrate) waste combustion - clean tech without heat recovery</v>
      </c>
      <c r="G2270" s="143">
        <f t="shared" si="892"/>
        <v>0</v>
      </c>
      <c r="I2270" s="118">
        <f t="shared" si="893"/>
        <v>1.5946404599999998E-2</v>
      </c>
      <c r="K2270" s="161">
        <f t="shared" si="894"/>
        <v>7.2827999999999999E-3</v>
      </c>
      <c r="L2270" s="161">
        <f t="shared" si="895"/>
        <v>8.6636045999999994E-3</v>
      </c>
      <c r="M2270" s="162">
        <f t="shared" si="896"/>
        <v>0</v>
      </c>
      <c r="N2270" s="161">
        <v>0</v>
      </c>
      <c r="O2270" s="132">
        <v>0</v>
      </c>
      <c r="P2270" s="132">
        <v>8.6636045999999994E-3</v>
      </c>
      <c r="Q2270" s="132">
        <v>7.2827999999999999E-3</v>
      </c>
      <c r="R2270" s="132">
        <v>0</v>
      </c>
      <c r="S2270" s="132">
        <v>0</v>
      </c>
      <c r="T2270" s="132">
        <v>0</v>
      </c>
      <c r="U2270" s="132">
        <v>0</v>
      </c>
      <c r="V2270" s="132">
        <v>0</v>
      </c>
      <c r="W2270" s="132">
        <v>0</v>
      </c>
      <c r="X2270" s="132">
        <v>0</v>
      </c>
      <c r="Y2270" s="132">
        <v>0</v>
      </c>
      <c r="Z2270" s="132">
        <v>0</v>
      </c>
      <c r="AA2270" s="132">
        <v>0</v>
      </c>
      <c r="AC2270" s="118">
        <f t="shared" si="897"/>
        <v>0</v>
      </c>
      <c r="AD2270" s="118">
        <f t="shared" si="898"/>
        <v>1.5946404599999998E-2</v>
      </c>
      <c r="AE2270" s="118">
        <f t="shared" si="899"/>
        <v>8.6636045999999994E-3</v>
      </c>
      <c r="AF2270" s="118">
        <f t="shared" si="900"/>
        <v>8.6636045999999994E-3</v>
      </c>
      <c r="AG2270" s="118">
        <f t="shared" si="901"/>
        <v>0</v>
      </c>
      <c r="AI2270" s="69">
        <v>0</v>
      </c>
      <c r="AJ2270" s="69">
        <v>0</v>
      </c>
      <c r="AK2270" s="69">
        <v>0</v>
      </c>
      <c r="AL2270" s="69">
        <v>0</v>
      </c>
      <c r="AM2270" s="69">
        <v>0</v>
      </c>
      <c r="AN2270" s="69">
        <v>0</v>
      </c>
      <c r="AO2270" s="69">
        <v>0</v>
      </c>
      <c r="AQ2270" s="116">
        <v>1.457688E-3</v>
      </c>
      <c r="AR2270" s="116">
        <v>1.3916274E-3</v>
      </c>
      <c r="AS2270" s="199">
        <v>6.6060613000000005E-5</v>
      </c>
      <c r="AT2270" s="116">
        <v>0</v>
      </c>
      <c r="AU2270" s="150">
        <f t="shared" si="902"/>
        <v>8.3430900000000009E-8</v>
      </c>
      <c r="AV2270" s="150">
        <f t="shared" si="903"/>
        <v>2.4430699999999998E-10</v>
      </c>
      <c r="AW2270" s="163">
        <f t="shared" si="904"/>
        <v>0</v>
      </c>
      <c r="AX2270" s="108">
        <v>0</v>
      </c>
      <c r="AY2270" s="108">
        <v>0</v>
      </c>
      <c r="AZ2270" s="108">
        <v>0</v>
      </c>
      <c r="BA2270" s="108">
        <v>0</v>
      </c>
      <c r="BB2270" s="108">
        <v>0</v>
      </c>
      <c r="BC2270" s="196">
        <v>1.0829000000000001E-9</v>
      </c>
      <c r="BD2270" s="196">
        <v>8.2348000000000004E-8</v>
      </c>
      <c r="BE2270" s="196">
        <v>1.5351E-10</v>
      </c>
      <c r="BF2270" s="196">
        <v>9.0796999999999999E-11</v>
      </c>
      <c r="BG2270" s="108">
        <v>0</v>
      </c>
      <c r="BH2270" s="108">
        <v>0</v>
      </c>
      <c r="BI2270" s="108">
        <v>0</v>
      </c>
      <c r="BJ2270" s="108">
        <v>0</v>
      </c>
      <c r="BK2270" s="108">
        <v>0</v>
      </c>
      <c r="BL2270" s="108">
        <v>0</v>
      </c>
      <c r="BM2270" s="108">
        <v>0</v>
      </c>
      <c r="BN2270" s="108">
        <v>0</v>
      </c>
      <c r="BO2270" s="108">
        <v>0</v>
      </c>
      <c r="BP2270" s="108">
        <v>0</v>
      </c>
      <c r="BQ2270" s="108">
        <v>0</v>
      </c>
      <c r="BR2270" s="108">
        <v>0</v>
      </c>
      <c r="BS2270" s="108">
        <v>0</v>
      </c>
      <c r="BU2270" s="172">
        <v>4.4262837E-6</v>
      </c>
      <c r="BV2270" s="172">
        <v>9.8250226000000006E-7</v>
      </c>
      <c r="BW2270" s="69">
        <v>0</v>
      </c>
      <c r="BX2270" s="69">
        <v>0</v>
      </c>
      <c r="BY2270" s="172">
        <v>2.8654334000000002E-7</v>
      </c>
      <c r="BZ2270" s="172">
        <v>7.0104930999999998E-7</v>
      </c>
      <c r="CA2270" s="69">
        <v>0</v>
      </c>
      <c r="CB2270" s="172">
        <v>1.064042E-6</v>
      </c>
      <c r="CC2270" s="69">
        <v>0</v>
      </c>
      <c r="CD2270" s="69">
        <v>0</v>
      </c>
      <c r="CE2270" s="69">
        <v>0</v>
      </c>
      <c r="CF2270" s="69">
        <v>0</v>
      </c>
      <c r="CG2270" s="69">
        <v>0</v>
      </c>
      <c r="CH2270" s="172">
        <v>1.3921467999999999E-6</v>
      </c>
      <c r="CI2270" s="69">
        <v>0</v>
      </c>
      <c r="CJ2270" s="69">
        <v>0</v>
      </c>
      <c r="CK2270" s="69">
        <v>0</v>
      </c>
      <c r="CM2270" s="198">
        <v>0</v>
      </c>
      <c r="CN2270" s="198">
        <v>0</v>
      </c>
      <c r="CO2270" s="198">
        <v>2.0045907000000002E-2</v>
      </c>
      <c r="CP2270" s="198">
        <v>8.3299999999999997E-4</v>
      </c>
      <c r="CQ2270" s="198">
        <v>0</v>
      </c>
      <c r="CR2270" s="198">
        <v>0</v>
      </c>
      <c r="CS2270" s="197">
        <v>8.5944418000000003E-6</v>
      </c>
      <c r="CT2270" s="198">
        <v>0</v>
      </c>
      <c r="CU2270" s="198">
        <v>0</v>
      </c>
      <c r="CV2270" s="198">
        <v>2.4654062999999998E-4</v>
      </c>
    </row>
    <row r="2271" spans="1:100" ht="14.4">
      <c r="A2271" t="s">
        <v>2004</v>
      </c>
      <c r="B2271" s="85" t="s">
        <v>947</v>
      </c>
      <c r="C2271" s="113" t="str">
        <f t="shared" si="890"/>
        <v>F.106.03.127</v>
      </c>
      <c r="D2271" s="9" t="s">
        <v>1285</v>
      </c>
      <c r="E2271" s="112" t="s">
        <v>362</v>
      </c>
      <c r="F2271" s="115" t="str">
        <f t="shared" si="891"/>
        <v>PAN (Polyacrylonitrile fibres) waste combustion - clean tech without heat recovery</v>
      </c>
      <c r="G2271" s="143">
        <f t="shared" si="892"/>
        <v>2.4900000000000002</v>
      </c>
      <c r="I2271" s="118">
        <f t="shared" si="893"/>
        <v>0.39802262199999999</v>
      </c>
      <c r="K2271" s="161">
        <f t="shared" si="894"/>
        <v>1.1199600000000001E-2</v>
      </c>
      <c r="L2271" s="161">
        <f t="shared" si="895"/>
        <v>1.3323022E-2</v>
      </c>
      <c r="M2271" s="162">
        <f t="shared" si="896"/>
        <v>0</v>
      </c>
      <c r="N2271" s="161">
        <v>0.3735</v>
      </c>
      <c r="O2271" s="132">
        <v>0</v>
      </c>
      <c r="P2271" s="132">
        <v>1.3323022E-2</v>
      </c>
      <c r="Q2271" s="132">
        <v>1.1199600000000001E-2</v>
      </c>
      <c r="R2271" s="132">
        <v>0</v>
      </c>
      <c r="S2271" s="132">
        <v>0</v>
      </c>
      <c r="T2271" s="132">
        <v>0</v>
      </c>
      <c r="U2271" s="132">
        <v>0</v>
      </c>
      <c r="V2271" s="132">
        <v>0</v>
      </c>
      <c r="W2271" s="132">
        <v>0</v>
      </c>
      <c r="X2271" s="132">
        <v>0</v>
      </c>
      <c r="Y2271" s="132">
        <v>0</v>
      </c>
      <c r="Z2271" s="132">
        <v>0</v>
      </c>
      <c r="AA2271" s="132">
        <v>0</v>
      </c>
      <c r="AC2271" s="118">
        <f t="shared" si="897"/>
        <v>0.3735</v>
      </c>
      <c r="AD2271" s="118">
        <f t="shared" si="898"/>
        <v>2.4522622000000001E-2</v>
      </c>
      <c r="AE2271" s="118">
        <f t="shared" si="899"/>
        <v>1.3323022E-2</v>
      </c>
      <c r="AF2271" s="118">
        <f t="shared" si="900"/>
        <v>1.3323022E-2</v>
      </c>
      <c r="AG2271" s="118">
        <f t="shared" si="901"/>
        <v>0</v>
      </c>
      <c r="AI2271" s="69">
        <v>0</v>
      </c>
      <c r="AJ2271" s="69">
        <v>0</v>
      </c>
      <c r="AK2271" s="69">
        <v>0</v>
      </c>
      <c r="AL2271" s="69">
        <v>0</v>
      </c>
      <c r="AM2271" s="69">
        <v>0</v>
      </c>
      <c r="AN2271" s="69">
        <v>0</v>
      </c>
      <c r="AO2271" s="69">
        <v>0</v>
      </c>
      <c r="AQ2271" s="116">
        <v>4.2669745000000002E-2</v>
      </c>
      <c r="AR2271" s="116">
        <v>4.0682875E-2</v>
      </c>
      <c r="AS2271" s="116">
        <v>1.9868693000000002E-3</v>
      </c>
      <c r="AT2271" s="116">
        <v>0</v>
      </c>
      <c r="AU2271" s="150">
        <f t="shared" si="902"/>
        <v>2.4390212999999996E-6</v>
      </c>
      <c r="AV2271" s="150">
        <f t="shared" si="903"/>
        <v>7.3478894850000004E-9</v>
      </c>
      <c r="AW2271" s="163">
        <f t="shared" si="904"/>
        <v>0</v>
      </c>
      <c r="AX2271" s="196">
        <v>2.3107199999999999E-6</v>
      </c>
      <c r="AY2271" s="196">
        <v>6.9720000000000003E-9</v>
      </c>
      <c r="AZ2271" s="196">
        <v>1.90485E-13</v>
      </c>
      <c r="BA2271" s="108">
        <v>0</v>
      </c>
      <c r="BB2271" s="108">
        <v>0</v>
      </c>
      <c r="BC2271" s="196">
        <v>1.6653E-9</v>
      </c>
      <c r="BD2271" s="196">
        <v>1.26636E-7</v>
      </c>
      <c r="BE2271" s="196">
        <v>2.3606999999999999E-10</v>
      </c>
      <c r="BF2271" s="196">
        <v>1.39629E-10</v>
      </c>
      <c r="BG2271" s="108">
        <v>0</v>
      </c>
      <c r="BH2271" s="108">
        <v>0</v>
      </c>
      <c r="BI2271" s="108">
        <v>0</v>
      </c>
      <c r="BJ2271" s="108">
        <v>0</v>
      </c>
      <c r="BK2271" s="108">
        <v>0</v>
      </c>
      <c r="BL2271" s="108">
        <v>0</v>
      </c>
      <c r="BM2271" s="108">
        <v>0</v>
      </c>
      <c r="BN2271" s="108">
        <v>0</v>
      </c>
      <c r="BO2271" s="108">
        <v>0</v>
      </c>
      <c r="BP2271" s="108">
        <v>0</v>
      </c>
      <c r="BQ2271" s="108">
        <v>0</v>
      </c>
      <c r="BR2271" s="108">
        <v>0</v>
      </c>
      <c r="BS2271" s="108">
        <v>0</v>
      </c>
      <c r="BU2271" s="172">
        <v>7.6234613000000006E-5</v>
      </c>
      <c r="BV2271" s="172">
        <v>1.5109067999999999E-6</v>
      </c>
      <c r="BW2271" s="172">
        <v>6.9427806999999999E-5</v>
      </c>
      <c r="BX2271" s="69">
        <v>0</v>
      </c>
      <c r="BY2271" s="172">
        <v>4.4065068999999998E-7</v>
      </c>
      <c r="BZ2271" s="172">
        <v>1.0780842E-6</v>
      </c>
      <c r="CA2271" s="69">
        <v>0</v>
      </c>
      <c r="CB2271" s="172">
        <v>1.6362999E-6</v>
      </c>
      <c r="CC2271" s="69">
        <v>0</v>
      </c>
      <c r="CD2271" s="69">
        <v>0</v>
      </c>
      <c r="CE2271" s="69">
        <v>0</v>
      </c>
      <c r="CF2271" s="69">
        <v>0</v>
      </c>
      <c r="CG2271" s="69">
        <v>0</v>
      </c>
      <c r="CH2271" s="172">
        <v>2.1408644000000002E-6</v>
      </c>
      <c r="CI2271" s="69">
        <v>0</v>
      </c>
      <c r="CJ2271" s="69">
        <v>0</v>
      </c>
      <c r="CK2271" s="69">
        <v>0</v>
      </c>
      <c r="CM2271" s="198">
        <v>0</v>
      </c>
      <c r="CN2271" s="198">
        <v>2.4900000000000002</v>
      </c>
      <c r="CO2271" s="198">
        <v>3.0826899000000001E-2</v>
      </c>
      <c r="CP2271" s="198">
        <v>1.281E-3</v>
      </c>
      <c r="CQ2271" s="198">
        <v>0</v>
      </c>
      <c r="CR2271" s="198">
        <v>0</v>
      </c>
      <c r="CS2271" s="197">
        <v>1.3216663E-5</v>
      </c>
      <c r="CT2271" s="198">
        <v>0</v>
      </c>
      <c r="CU2271" s="198">
        <v>0</v>
      </c>
      <c r="CV2271" s="198">
        <v>3.7913391000000003E-4</v>
      </c>
    </row>
    <row r="2272" spans="1:100" ht="14.4">
      <c r="A2272" t="s">
        <v>2005</v>
      </c>
      <c r="B2272" s="85" t="s">
        <v>947</v>
      </c>
      <c r="C2272" s="113" t="str">
        <f t="shared" si="890"/>
        <v>F.106.03.128</v>
      </c>
      <c r="D2272" s="9" t="s">
        <v>1285</v>
      </c>
      <c r="E2272" s="112" t="s">
        <v>362</v>
      </c>
      <c r="F2272" s="115" t="str">
        <f t="shared" si="891"/>
        <v>bio-PP (Polypropylene) waste combustion - clean tech without heat recovery</v>
      </c>
      <c r="G2272" s="143">
        <f t="shared" si="892"/>
        <v>0</v>
      </c>
      <c r="I2272" s="118">
        <f t="shared" si="893"/>
        <v>3.5376898000000004E-2</v>
      </c>
      <c r="K2272" s="161">
        <f t="shared" si="894"/>
        <v>1.6156799999999999E-2</v>
      </c>
      <c r="L2272" s="161">
        <f t="shared" si="895"/>
        <v>1.9220098000000001E-2</v>
      </c>
      <c r="M2272" s="162">
        <f t="shared" si="896"/>
        <v>0</v>
      </c>
      <c r="N2272" s="161">
        <v>0</v>
      </c>
      <c r="O2272" s="132">
        <v>0</v>
      </c>
      <c r="P2272" s="132">
        <v>1.9220098000000001E-2</v>
      </c>
      <c r="Q2272" s="132">
        <v>1.6156799999999999E-2</v>
      </c>
      <c r="R2272" s="132">
        <v>0</v>
      </c>
      <c r="S2272" s="132">
        <v>0</v>
      </c>
      <c r="T2272" s="132">
        <v>0</v>
      </c>
      <c r="U2272" s="132">
        <v>0</v>
      </c>
      <c r="V2272" s="132">
        <v>0</v>
      </c>
      <c r="W2272" s="132">
        <v>0</v>
      </c>
      <c r="X2272" s="132">
        <v>0</v>
      </c>
      <c r="Y2272" s="132">
        <v>0</v>
      </c>
      <c r="Z2272" s="132">
        <v>0</v>
      </c>
      <c r="AA2272" s="132">
        <v>0</v>
      </c>
      <c r="AC2272" s="118">
        <f t="shared" si="897"/>
        <v>0</v>
      </c>
      <c r="AD2272" s="118">
        <f t="shared" si="898"/>
        <v>3.5376898000000004E-2</v>
      </c>
      <c r="AE2272" s="118">
        <f t="shared" si="899"/>
        <v>1.9220098000000001E-2</v>
      </c>
      <c r="AF2272" s="118">
        <f t="shared" si="900"/>
        <v>1.9220098000000001E-2</v>
      </c>
      <c r="AG2272" s="118">
        <f t="shared" si="901"/>
        <v>0</v>
      </c>
      <c r="AI2272" s="69">
        <v>0</v>
      </c>
      <c r="AJ2272" s="69">
        <v>0</v>
      </c>
      <c r="AK2272" s="69">
        <v>0</v>
      </c>
      <c r="AL2272" s="69">
        <v>0</v>
      </c>
      <c r="AM2272" s="69">
        <v>0</v>
      </c>
      <c r="AN2272" s="69">
        <v>0</v>
      </c>
      <c r="AO2272" s="69">
        <v>0</v>
      </c>
      <c r="AQ2272" s="116">
        <v>3.2338624999999998E-3</v>
      </c>
      <c r="AR2272" s="116">
        <v>3.0873078999999999E-3</v>
      </c>
      <c r="AS2272" s="116">
        <v>1.4655464000000001E-4</v>
      </c>
      <c r="AT2272" s="116">
        <v>0</v>
      </c>
      <c r="AU2272" s="150">
        <f t="shared" si="902"/>
        <v>1.8509039999999999E-7</v>
      </c>
      <c r="AV2272" s="150">
        <f t="shared" si="903"/>
        <v>5.4199200000000002E-10</v>
      </c>
      <c r="AW2272" s="163">
        <f t="shared" si="904"/>
        <v>0</v>
      </c>
      <c r="AX2272" s="108">
        <v>0</v>
      </c>
      <c r="AY2272" s="108">
        <v>0</v>
      </c>
      <c r="AZ2272" s="108">
        <v>0</v>
      </c>
      <c r="BA2272" s="108">
        <v>0</v>
      </c>
      <c r="BB2272" s="108">
        <v>0</v>
      </c>
      <c r="BC2272" s="196">
        <v>2.4023999999999999E-9</v>
      </c>
      <c r="BD2272" s="196">
        <v>1.82688E-7</v>
      </c>
      <c r="BE2272" s="196">
        <v>3.4056000000000001E-10</v>
      </c>
      <c r="BF2272" s="196">
        <v>2.0143199999999999E-10</v>
      </c>
      <c r="BG2272" s="108">
        <v>0</v>
      </c>
      <c r="BH2272" s="108">
        <v>0</v>
      </c>
      <c r="BI2272" s="108">
        <v>0</v>
      </c>
      <c r="BJ2272" s="108">
        <v>0</v>
      </c>
      <c r="BK2272" s="108">
        <v>0</v>
      </c>
      <c r="BL2272" s="108">
        <v>0</v>
      </c>
      <c r="BM2272" s="108">
        <v>0</v>
      </c>
      <c r="BN2272" s="108">
        <v>0</v>
      </c>
      <c r="BO2272" s="108">
        <v>0</v>
      </c>
      <c r="BP2272" s="108">
        <v>0</v>
      </c>
      <c r="BQ2272" s="108">
        <v>0</v>
      </c>
      <c r="BR2272" s="108">
        <v>0</v>
      </c>
      <c r="BS2272" s="108">
        <v>0</v>
      </c>
      <c r="BU2272" s="172">
        <v>9.8196545000000007E-6</v>
      </c>
      <c r="BV2272" s="172">
        <v>2.1796688999999999E-6</v>
      </c>
      <c r="BW2272" s="69">
        <v>0</v>
      </c>
      <c r="BX2272" s="69">
        <v>0</v>
      </c>
      <c r="BY2272" s="172">
        <v>6.3569280000000004E-7</v>
      </c>
      <c r="BZ2272" s="172">
        <v>1.5552691000000001E-6</v>
      </c>
      <c r="CA2272" s="69">
        <v>0</v>
      </c>
      <c r="CB2272" s="172">
        <v>2.3605636999999999E-6</v>
      </c>
      <c r="CC2272" s="69">
        <v>0</v>
      </c>
      <c r="CD2272" s="69">
        <v>0</v>
      </c>
      <c r="CE2272" s="69">
        <v>0</v>
      </c>
      <c r="CF2272" s="69">
        <v>0</v>
      </c>
      <c r="CG2272" s="69">
        <v>0</v>
      </c>
      <c r="CH2272" s="172">
        <v>3.0884600999999998E-6</v>
      </c>
      <c r="CI2272" s="69">
        <v>0</v>
      </c>
      <c r="CJ2272" s="69">
        <v>0</v>
      </c>
      <c r="CK2272" s="69">
        <v>0</v>
      </c>
      <c r="CM2272" s="198">
        <v>0</v>
      </c>
      <c r="CN2272" s="198">
        <v>0</v>
      </c>
      <c r="CO2272" s="198">
        <v>4.4471591999999997E-2</v>
      </c>
      <c r="CP2272" s="198">
        <v>1.848E-3</v>
      </c>
      <c r="CQ2272" s="198">
        <v>0</v>
      </c>
      <c r="CR2272" s="198">
        <v>0</v>
      </c>
      <c r="CS2272" s="197">
        <v>1.9066661000000002E-5</v>
      </c>
      <c r="CT2272" s="198">
        <v>0</v>
      </c>
      <c r="CU2272" s="198">
        <v>0</v>
      </c>
      <c r="CV2272" s="198">
        <v>5.4694727999999996E-4</v>
      </c>
    </row>
    <row r="2273" spans="1:100" ht="14.4">
      <c r="A2273" t="s">
        <v>2006</v>
      </c>
      <c r="B2273" s="85" t="s">
        <v>947</v>
      </c>
      <c r="C2273" s="113" t="str">
        <f t="shared" si="890"/>
        <v>F.106.03.129</v>
      </c>
      <c r="D2273" s="9" t="s">
        <v>1285</v>
      </c>
      <c r="E2273" s="112" t="s">
        <v>362</v>
      </c>
      <c r="F2273" s="115" t="str">
        <f t="shared" si="891"/>
        <v>bio-PET (Polyethylene terephthalate)waste combustion - clean tech without heat recove</v>
      </c>
      <c r="G2273" s="143">
        <f t="shared" si="892"/>
        <v>2.2900000000000005</v>
      </c>
      <c r="I2273" s="118">
        <f t="shared" si="893"/>
        <v>0.36279649000000003</v>
      </c>
      <c r="K2273" s="161">
        <f t="shared" si="894"/>
        <v>8.8128000000000008E-3</v>
      </c>
      <c r="L2273" s="161">
        <f t="shared" si="895"/>
        <v>1.048369E-2</v>
      </c>
      <c r="M2273" s="162">
        <f t="shared" si="896"/>
        <v>0</v>
      </c>
      <c r="N2273" s="161">
        <v>0.34350000000000003</v>
      </c>
      <c r="O2273" s="132">
        <v>0</v>
      </c>
      <c r="P2273" s="132">
        <v>1.048369E-2</v>
      </c>
      <c r="Q2273" s="132">
        <v>8.8128000000000008E-3</v>
      </c>
      <c r="R2273" s="132">
        <v>0</v>
      </c>
      <c r="S2273" s="132">
        <v>0</v>
      </c>
      <c r="T2273" s="132">
        <v>0</v>
      </c>
      <c r="U2273" s="132">
        <v>0</v>
      </c>
      <c r="V2273" s="132">
        <v>0</v>
      </c>
      <c r="W2273" s="132">
        <v>0</v>
      </c>
      <c r="X2273" s="132">
        <v>0</v>
      </c>
      <c r="Y2273" s="132">
        <v>0</v>
      </c>
      <c r="Z2273" s="132">
        <v>0</v>
      </c>
      <c r="AA2273" s="132">
        <v>0</v>
      </c>
      <c r="AC2273" s="118">
        <f t="shared" si="897"/>
        <v>0.34350000000000003</v>
      </c>
      <c r="AD2273" s="118">
        <f t="shared" si="898"/>
        <v>1.9296489999999999E-2</v>
      </c>
      <c r="AE2273" s="118">
        <f t="shared" si="899"/>
        <v>1.048369E-2</v>
      </c>
      <c r="AF2273" s="118">
        <f t="shared" si="900"/>
        <v>1.048369E-2</v>
      </c>
      <c r="AG2273" s="118">
        <f t="shared" si="901"/>
        <v>0</v>
      </c>
      <c r="AI2273" s="69">
        <v>0</v>
      </c>
      <c r="AJ2273" s="69">
        <v>0</v>
      </c>
      <c r="AK2273" s="69">
        <v>0</v>
      </c>
      <c r="AL2273" s="69">
        <v>0</v>
      </c>
      <c r="AM2273" s="69">
        <v>0</v>
      </c>
      <c r="AN2273" s="69">
        <v>0</v>
      </c>
      <c r="AO2273" s="69">
        <v>0</v>
      </c>
      <c r="AQ2273" s="116">
        <v>3.8944778999999999E-2</v>
      </c>
      <c r="AR2273" s="116">
        <v>3.7130987999999997E-2</v>
      </c>
      <c r="AS2273" s="116">
        <v>1.8137911E-3</v>
      </c>
      <c r="AT2273" s="116">
        <v>0</v>
      </c>
      <c r="AU2273" s="150">
        <f t="shared" si="902"/>
        <v>2.2260783999999997E-6</v>
      </c>
      <c r="AV2273" s="150">
        <f t="shared" si="903"/>
        <v>6.7078071849999996E-9</v>
      </c>
      <c r="AW2273" s="163">
        <f t="shared" si="904"/>
        <v>0</v>
      </c>
      <c r="AX2273" s="196">
        <v>2.1251199999999999E-6</v>
      </c>
      <c r="AY2273" s="196">
        <v>6.4119999999999998E-9</v>
      </c>
      <c r="AZ2273" s="196">
        <v>1.75185E-13</v>
      </c>
      <c r="BA2273" s="108">
        <v>0</v>
      </c>
      <c r="BB2273" s="108">
        <v>0</v>
      </c>
      <c r="BC2273" s="196">
        <v>1.3103999999999999E-9</v>
      </c>
      <c r="BD2273" s="196">
        <v>9.9647999999999993E-8</v>
      </c>
      <c r="BE2273" s="196">
        <v>1.8575999999999999E-10</v>
      </c>
      <c r="BF2273" s="196">
        <v>1.09872E-10</v>
      </c>
      <c r="BG2273" s="108">
        <v>0</v>
      </c>
      <c r="BH2273" s="108">
        <v>0</v>
      </c>
      <c r="BI2273" s="108">
        <v>0</v>
      </c>
      <c r="BJ2273" s="108">
        <v>0</v>
      </c>
      <c r="BK2273" s="108">
        <v>0</v>
      </c>
      <c r="BL2273" s="108">
        <v>0</v>
      </c>
      <c r="BM2273" s="108">
        <v>0</v>
      </c>
      <c r="BN2273" s="108">
        <v>0</v>
      </c>
      <c r="BO2273" s="108">
        <v>0</v>
      </c>
      <c r="BP2273" s="108">
        <v>0</v>
      </c>
      <c r="BQ2273" s="108">
        <v>0</v>
      </c>
      <c r="BR2273" s="108">
        <v>0</v>
      </c>
      <c r="BS2273" s="108">
        <v>0</v>
      </c>
      <c r="BU2273" s="172">
        <v>6.9207451000000004E-5</v>
      </c>
      <c r="BV2273" s="172">
        <v>1.1889103000000001E-6</v>
      </c>
      <c r="BW2273" s="172">
        <v>6.3851276000000004E-5</v>
      </c>
      <c r="BX2273" s="69">
        <v>0</v>
      </c>
      <c r="BY2273" s="172">
        <v>3.4674152999999998E-7</v>
      </c>
      <c r="BZ2273" s="172">
        <v>8.4832856999999997E-7</v>
      </c>
      <c r="CA2273" s="69">
        <v>0</v>
      </c>
      <c r="CB2273" s="172">
        <v>1.2875801999999999E-6</v>
      </c>
      <c r="CC2273" s="69">
        <v>0</v>
      </c>
      <c r="CD2273" s="69">
        <v>0</v>
      </c>
      <c r="CE2273" s="69">
        <v>0</v>
      </c>
      <c r="CF2273" s="69">
        <v>0</v>
      </c>
      <c r="CG2273" s="69">
        <v>0</v>
      </c>
      <c r="CH2273" s="172">
        <v>1.6846146E-6</v>
      </c>
      <c r="CI2273" s="69">
        <v>0</v>
      </c>
      <c r="CJ2273" s="69">
        <v>0</v>
      </c>
      <c r="CK2273" s="69">
        <v>0</v>
      </c>
      <c r="CM2273" s="198">
        <v>0</v>
      </c>
      <c r="CN2273" s="198">
        <v>2.29</v>
      </c>
      <c r="CO2273" s="198">
        <v>2.4257232E-2</v>
      </c>
      <c r="CP2273" s="198">
        <v>1.008E-3</v>
      </c>
      <c r="CQ2273" s="198">
        <v>0</v>
      </c>
      <c r="CR2273" s="198">
        <v>0</v>
      </c>
      <c r="CS2273" s="197">
        <v>1.0399997000000001E-5</v>
      </c>
      <c r="CT2273" s="198">
        <v>0</v>
      </c>
      <c r="CU2273" s="198">
        <v>0</v>
      </c>
      <c r="CV2273" s="198">
        <v>2.9833487999999999E-4</v>
      </c>
    </row>
    <row r="2274" spans="1:100" ht="14.4">
      <c r="A2274" t="s">
        <v>2007</v>
      </c>
      <c r="B2274" s="85" t="s">
        <v>947</v>
      </c>
      <c r="C2274" s="113" t="str">
        <f t="shared" si="890"/>
        <v>F.106.03.130</v>
      </c>
      <c r="D2274" s="9" t="s">
        <v>1285</v>
      </c>
      <c r="E2274" s="112" t="s">
        <v>362</v>
      </c>
      <c r="F2274" s="115" t="str">
        <f t="shared" si="891"/>
        <v>PEF (Polyethylene terephthalate) waste combustion - clean tech without heat recovery</v>
      </c>
      <c r="G2274" s="143">
        <f t="shared" si="892"/>
        <v>0</v>
      </c>
      <c r="I2274" s="118">
        <f t="shared" si="893"/>
        <v>1.8224462399999999E-2</v>
      </c>
      <c r="K2274" s="161">
        <f t="shared" si="894"/>
        <v>8.3231999999999993E-3</v>
      </c>
      <c r="L2274" s="161">
        <f t="shared" si="895"/>
        <v>9.9012623999999994E-3</v>
      </c>
      <c r="M2274" s="162">
        <f t="shared" si="896"/>
        <v>0</v>
      </c>
      <c r="N2274" s="161">
        <v>0</v>
      </c>
      <c r="O2274" s="132">
        <v>0</v>
      </c>
      <c r="P2274" s="132">
        <v>9.9012623999999994E-3</v>
      </c>
      <c r="Q2274" s="132">
        <v>8.3231999999999993E-3</v>
      </c>
      <c r="R2274" s="132">
        <v>0</v>
      </c>
      <c r="S2274" s="132">
        <v>0</v>
      </c>
      <c r="T2274" s="132">
        <v>0</v>
      </c>
      <c r="U2274" s="132">
        <v>0</v>
      </c>
      <c r="V2274" s="132">
        <v>0</v>
      </c>
      <c r="W2274" s="132">
        <v>0</v>
      </c>
      <c r="X2274" s="132">
        <v>0</v>
      </c>
      <c r="Y2274" s="132">
        <v>0</v>
      </c>
      <c r="Z2274" s="132">
        <v>0</v>
      </c>
      <c r="AA2274" s="132">
        <v>0</v>
      </c>
      <c r="AC2274" s="118">
        <f t="shared" si="897"/>
        <v>0</v>
      </c>
      <c r="AD2274" s="118">
        <f t="shared" si="898"/>
        <v>1.8224462399999999E-2</v>
      </c>
      <c r="AE2274" s="118">
        <f t="shared" si="899"/>
        <v>9.9012623999999994E-3</v>
      </c>
      <c r="AF2274" s="118">
        <f t="shared" si="900"/>
        <v>9.9012623999999994E-3</v>
      </c>
      <c r="AG2274" s="118">
        <f t="shared" si="901"/>
        <v>0</v>
      </c>
      <c r="AI2274" s="69">
        <v>0</v>
      </c>
      <c r="AJ2274" s="69">
        <v>0</v>
      </c>
      <c r="AK2274" s="69">
        <v>0</v>
      </c>
      <c r="AL2274" s="69">
        <v>0</v>
      </c>
      <c r="AM2274" s="69">
        <v>0</v>
      </c>
      <c r="AN2274" s="69">
        <v>0</v>
      </c>
      <c r="AO2274" s="69">
        <v>0</v>
      </c>
      <c r="AQ2274" s="116">
        <v>1.6659292000000001E-3</v>
      </c>
      <c r="AR2274" s="116">
        <v>1.5904312999999999E-3</v>
      </c>
      <c r="AS2274" s="199">
        <v>7.5497843000000005E-5</v>
      </c>
      <c r="AT2274" s="116">
        <v>0</v>
      </c>
      <c r="AU2274" s="150">
        <f t="shared" si="902"/>
        <v>9.5349600000000008E-8</v>
      </c>
      <c r="AV2274" s="150">
        <f t="shared" si="903"/>
        <v>2.7920799999999999E-10</v>
      </c>
      <c r="AW2274" s="163">
        <f t="shared" si="904"/>
        <v>0</v>
      </c>
      <c r="AX2274" s="108">
        <v>0</v>
      </c>
      <c r="AY2274" s="108">
        <v>0</v>
      </c>
      <c r="AZ2274" s="108">
        <v>0</v>
      </c>
      <c r="BA2274" s="108">
        <v>0</v>
      </c>
      <c r="BB2274" s="108">
        <v>0</v>
      </c>
      <c r="BC2274" s="196">
        <v>1.2375999999999999E-9</v>
      </c>
      <c r="BD2274" s="196">
        <v>9.4112000000000003E-8</v>
      </c>
      <c r="BE2274" s="196">
        <v>1.7543999999999999E-10</v>
      </c>
      <c r="BF2274" s="196">
        <v>1.03768E-10</v>
      </c>
      <c r="BG2274" s="108">
        <v>0</v>
      </c>
      <c r="BH2274" s="108">
        <v>0</v>
      </c>
      <c r="BI2274" s="108">
        <v>0</v>
      </c>
      <c r="BJ2274" s="108">
        <v>0</v>
      </c>
      <c r="BK2274" s="108">
        <v>0</v>
      </c>
      <c r="BL2274" s="108">
        <v>0</v>
      </c>
      <c r="BM2274" s="108">
        <v>0</v>
      </c>
      <c r="BN2274" s="108">
        <v>0</v>
      </c>
      <c r="BO2274" s="108">
        <v>0</v>
      </c>
      <c r="BP2274" s="108">
        <v>0</v>
      </c>
      <c r="BQ2274" s="108">
        <v>0</v>
      </c>
      <c r="BR2274" s="108">
        <v>0</v>
      </c>
      <c r="BS2274" s="108">
        <v>0</v>
      </c>
      <c r="BU2274" s="172">
        <v>5.0586099000000001E-6</v>
      </c>
      <c r="BV2274" s="172">
        <v>1.1228597E-6</v>
      </c>
      <c r="BW2274" s="69">
        <v>0</v>
      </c>
      <c r="BX2274" s="69">
        <v>0</v>
      </c>
      <c r="BY2274" s="172">
        <v>3.2747810999999999E-7</v>
      </c>
      <c r="BZ2274" s="172">
        <v>8.0119921000000005E-7</v>
      </c>
      <c r="CA2274" s="69">
        <v>0</v>
      </c>
      <c r="CB2274" s="172">
        <v>1.2160479999999999E-6</v>
      </c>
      <c r="CC2274" s="69">
        <v>0</v>
      </c>
      <c r="CD2274" s="69">
        <v>0</v>
      </c>
      <c r="CE2274" s="69">
        <v>0</v>
      </c>
      <c r="CF2274" s="69">
        <v>0</v>
      </c>
      <c r="CG2274" s="69">
        <v>0</v>
      </c>
      <c r="CH2274" s="172">
        <v>1.5910249E-6</v>
      </c>
      <c r="CI2274" s="69">
        <v>0</v>
      </c>
      <c r="CJ2274" s="69">
        <v>0</v>
      </c>
      <c r="CK2274" s="69">
        <v>0</v>
      </c>
      <c r="CM2274" s="198">
        <v>0</v>
      </c>
      <c r="CN2274" s="198">
        <v>0</v>
      </c>
      <c r="CO2274" s="198">
        <v>2.2909608000000001E-2</v>
      </c>
      <c r="CP2274" s="198">
        <v>9.5200000000000005E-4</v>
      </c>
      <c r="CQ2274" s="198">
        <v>0</v>
      </c>
      <c r="CR2274" s="198">
        <v>0</v>
      </c>
      <c r="CS2274" s="197">
        <v>9.8222192000000008E-6</v>
      </c>
      <c r="CT2274" s="198">
        <v>0</v>
      </c>
      <c r="CU2274" s="198">
        <v>0</v>
      </c>
      <c r="CV2274" s="198">
        <v>2.8176071999999998E-4</v>
      </c>
    </row>
    <row r="2275" spans="1:100" ht="14.4">
      <c r="B2275" s="85"/>
      <c r="C2275" s="113"/>
      <c r="D2275" s="1" t="s">
        <v>1286</v>
      </c>
      <c r="E2275" s="112"/>
      <c r="AC2275" s="142"/>
      <c r="AD2275" s="142"/>
      <c r="AE2275" s="142"/>
      <c r="AF2275" s="142"/>
      <c r="AG2275" s="142"/>
      <c r="AS2275" s="3"/>
      <c r="AU2275" s="86"/>
      <c r="AV2275" s="86"/>
      <c r="AW2275" s="86"/>
      <c r="BC2275" s="3"/>
      <c r="BD2275" s="3"/>
      <c r="BE2275" s="3"/>
      <c r="BF2275" s="3"/>
      <c r="BU2275" s="3"/>
      <c r="BV2275" s="3"/>
      <c r="BY2275" s="3"/>
      <c r="BZ2275" s="3"/>
      <c r="CB2275" s="3"/>
      <c r="CH2275" s="3"/>
      <c r="CS2275" s="3"/>
    </row>
    <row r="2276" spans="1:100" ht="14.4">
      <c r="A2276" t="s">
        <v>2008</v>
      </c>
      <c r="B2276" s="85" t="s">
        <v>947</v>
      </c>
      <c r="C2276" s="113" t="str">
        <f t="shared" si="890"/>
        <v>F.106.04.101</v>
      </c>
      <c r="D2276" s="9" t="s">
        <v>1286</v>
      </c>
      <c r="E2276" s="112" t="s">
        <v>362</v>
      </c>
      <c r="F2276" s="115" t="str">
        <f t="shared" si="891"/>
        <v>Epoxies waste combustion - clean tech without heat recovery</v>
      </c>
      <c r="G2276" s="143">
        <f t="shared" si="892"/>
        <v>2.7199999999999998</v>
      </c>
      <c r="I2276" s="118">
        <f t="shared" si="893"/>
        <v>0.43506868699999995</v>
      </c>
      <c r="K2276" s="161">
        <f t="shared" si="894"/>
        <v>1.2362400000000001E-2</v>
      </c>
      <c r="L2276" s="161">
        <f t="shared" si="895"/>
        <v>1.4706287E-2</v>
      </c>
      <c r="M2276" s="162">
        <f t="shared" si="896"/>
        <v>0</v>
      </c>
      <c r="N2276" s="161">
        <v>0.40799999999999997</v>
      </c>
      <c r="O2276" s="132">
        <v>0</v>
      </c>
      <c r="P2276" s="132">
        <v>1.4706287E-2</v>
      </c>
      <c r="Q2276" s="132">
        <v>1.2362400000000001E-2</v>
      </c>
      <c r="R2276" s="132">
        <v>0</v>
      </c>
      <c r="S2276" s="132">
        <v>0</v>
      </c>
      <c r="T2276" s="132">
        <v>0</v>
      </c>
      <c r="U2276" s="132">
        <v>0</v>
      </c>
      <c r="V2276" s="132">
        <v>0</v>
      </c>
      <c r="W2276" s="132">
        <v>0</v>
      </c>
      <c r="X2276" s="132">
        <v>0</v>
      </c>
      <c r="Y2276" s="132">
        <v>0</v>
      </c>
      <c r="Z2276" s="132">
        <v>0</v>
      </c>
      <c r="AA2276" s="132">
        <v>0</v>
      </c>
      <c r="AC2276" s="118">
        <f t="shared" si="897"/>
        <v>0.40799999999999997</v>
      </c>
      <c r="AD2276" s="118">
        <f t="shared" si="898"/>
        <v>2.7068687000000001E-2</v>
      </c>
      <c r="AE2276" s="118">
        <f t="shared" si="899"/>
        <v>1.4706287E-2</v>
      </c>
      <c r="AF2276" s="118">
        <f t="shared" si="900"/>
        <v>1.4706287E-2</v>
      </c>
      <c r="AG2276" s="118">
        <f t="shared" si="901"/>
        <v>0</v>
      </c>
      <c r="AI2276" s="69">
        <v>0</v>
      </c>
      <c r="AJ2276" s="69">
        <v>0</v>
      </c>
      <c r="AK2276" s="69">
        <v>0</v>
      </c>
      <c r="AL2276" s="69">
        <v>0</v>
      </c>
      <c r="AM2276" s="69">
        <v>0</v>
      </c>
      <c r="AN2276" s="69">
        <v>0</v>
      </c>
      <c r="AO2276" s="69">
        <v>0</v>
      </c>
      <c r="AQ2276" s="116">
        <v>4.6636806000000003E-2</v>
      </c>
      <c r="AR2276" s="116">
        <v>4.4465246999999999E-2</v>
      </c>
      <c r="AS2276" s="116">
        <v>2.1715592000000001E-3</v>
      </c>
      <c r="AT2276" s="116">
        <v>0</v>
      </c>
      <c r="AU2276" s="150">
        <f t="shared" si="902"/>
        <v>2.6657821999999998E-6</v>
      </c>
      <c r="AV2276" s="150">
        <f t="shared" si="903"/>
        <v>8.0309140800000003E-9</v>
      </c>
      <c r="AW2276" s="163">
        <f t="shared" si="904"/>
        <v>0</v>
      </c>
      <c r="AX2276" s="196">
        <v>2.5241600000000001E-6</v>
      </c>
      <c r="AY2276" s="196">
        <v>7.6160000000000002E-9</v>
      </c>
      <c r="AZ2276" s="196">
        <v>2.0808000000000001E-13</v>
      </c>
      <c r="BA2276" s="108">
        <v>0</v>
      </c>
      <c r="BB2276" s="108">
        <v>0</v>
      </c>
      <c r="BC2276" s="196">
        <v>1.8381999999999999E-9</v>
      </c>
      <c r="BD2276" s="196">
        <v>1.39784E-7</v>
      </c>
      <c r="BE2276" s="196">
        <v>2.6057999999999999E-10</v>
      </c>
      <c r="BF2276" s="196">
        <v>1.5412600000000001E-10</v>
      </c>
      <c r="BG2276" s="108">
        <v>0</v>
      </c>
      <c r="BH2276" s="108">
        <v>0</v>
      </c>
      <c r="BI2276" s="108">
        <v>0</v>
      </c>
      <c r="BJ2276" s="108">
        <v>0</v>
      </c>
      <c r="BK2276" s="108">
        <v>0</v>
      </c>
      <c r="BL2276" s="108">
        <v>0</v>
      </c>
      <c r="BM2276" s="108">
        <v>0</v>
      </c>
      <c r="BN2276" s="108">
        <v>0</v>
      </c>
      <c r="BO2276" s="108">
        <v>0</v>
      </c>
      <c r="BP2276" s="108">
        <v>0</v>
      </c>
      <c r="BQ2276" s="108">
        <v>0</v>
      </c>
      <c r="BR2276" s="108">
        <v>0</v>
      </c>
      <c r="BS2276" s="108">
        <v>0</v>
      </c>
      <c r="BU2276" s="172">
        <v>8.3354340999999995E-5</v>
      </c>
      <c r="BV2276" s="172">
        <v>1.6677769999999999E-6</v>
      </c>
      <c r="BW2276" s="172">
        <v>7.5840816999999994E-5</v>
      </c>
      <c r="BX2276" s="69">
        <v>0</v>
      </c>
      <c r="BY2276" s="172">
        <v>4.8640131E-7</v>
      </c>
      <c r="BZ2276" s="172">
        <v>1.1900165E-6</v>
      </c>
      <c r="CA2276" s="69">
        <v>0</v>
      </c>
      <c r="CB2276" s="172">
        <v>1.8061888999999999E-6</v>
      </c>
      <c r="CC2276" s="69">
        <v>0</v>
      </c>
      <c r="CD2276" s="69">
        <v>0</v>
      </c>
      <c r="CE2276" s="69">
        <v>0</v>
      </c>
      <c r="CF2276" s="69">
        <v>0</v>
      </c>
      <c r="CG2276" s="69">
        <v>0</v>
      </c>
      <c r="CH2276" s="172">
        <v>2.3631399000000002E-6</v>
      </c>
      <c r="CI2276" s="69">
        <v>0</v>
      </c>
      <c r="CJ2276" s="69">
        <v>0</v>
      </c>
      <c r="CK2276" s="69">
        <v>0</v>
      </c>
      <c r="CM2276" s="198">
        <v>0</v>
      </c>
      <c r="CN2276" s="198">
        <v>2.72</v>
      </c>
      <c r="CO2276" s="198">
        <v>3.4027505999999999E-2</v>
      </c>
      <c r="CP2276" s="198">
        <v>1.4139999999999999E-3</v>
      </c>
      <c r="CQ2276" s="198">
        <v>0</v>
      </c>
      <c r="CR2276" s="198">
        <v>0</v>
      </c>
      <c r="CS2276" s="197">
        <v>1.4588884E-5</v>
      </c>
      <c r="CT2276" s="198">
        <v>0</v>
      </c>
      <c r="CU2276" s="198">
        <v>0</v>
      </c>
      <c r="CV2276" s="198">
        <v>4.1849754E-4</v>
      </c>
    </row>
    <row r="2277" spans="1:100" ht="14.4">
      <c r="A2277" t="s">
        <v>2009</v>
      </c>
      <c r="B2277" s="85" t="s">
        <v>947</v>
      </c>
      <c r="C2277" s="113" t="str">
        <f t="shared" ref="C2277:C2278" si="905">MID(A2277,1,12)</f>
        <v>F.106.04.102</v>
      </c>
      <c r="D2277" s="9" t="s">
        <v>1286</v>
      </c>
      <c r="E2277" s="112" t="s">
        <v>362</v>
      </c>
      <c r="F2277" s="115" t="str">
        <f t="shared" ref="F2277:F2278" si="906">MID(A2277, 21,85)</f>
        <v>Phenolics (Bakelite) waste combustion - clean tech without heat recovery</v>
      </c>
      <c r="G2277" s="143">
        <f t="shared" si="892"/>
        <v>2.81</v>
      </c>
      <c r="I2277" s="118">
        <f t="shared" si="893"/>
        <v>0.44830068000000001</v>
      </c>
      <c r="K2277" s="161">
        <f t="shared" si="894"/>
        <v>1.2239999999999999E-2</v>
      </c>
      <c r="L2277" s="161">
        <f t="shared" si="895"/>
        <v>1.4560679999999999E-2</v>
      </c>
      <c r="M2277" s="162">
        <f t="shared" si="896"/>
        <v>0</v>
      </c>
      <c r="N2277" s="161">
        <v>0.42149999999999999</v>
      </c>
      <c r="O2277" s="132">
        <v>0</v>
      </c>
      <c r="P2277" s="132">
        <v>1.4560679999999999E-2</v>
      </c>
      <c r="Q2277" s="132">
        <v>1.2239999999999999E-2</v>
      </c>
      <c r="R2277" s="132">
        <v>0</v>
      </c>
      <c r="S2277" s="132">
        <v>0</v>
      </c>
      <c r="T2277" s="132">
        <v>0</v>
      </c>
      <c r="U2277" s="132">
        <v>0</v>
      </c>
      <c r="V2277" s="132">
        <v>0</v>
      </c>
      <c r="W2277" s="132">
        <v>0</v>
      </c>
      <c r="X2277" s="132">
        <v>0</v>
      </c>
      <c r="Y2277" s="132">
        <v>0</v>
      </c>
      <c r="Z2277" s="132">
        <v>0</v>
      </c>
      <c r="AA2277" s="132">
        <v>0</v>
      </c>
      <c r="AC2277" s="118">
        <f t="shared" si="897"/>
        <v>0.42149999999999999</v>
      </c>
      <c r="AD2277" s="118">
        <f t="shared" si="898"/>
        <v>2.680068E-2</v>
      </c>
      <c r="AE2277" s="118">
        <f t="shared" si="899"/>
        <v>1.4560679999999999E-2</v>
      </c>
      <c r="AF2277" s="118">
        <f t="shared" si="900"/>
        <v>1.4560679999999999E-2</v>
      </c>
      <c r="AG2277" s="118">
        <f t="shared" si="901"/>
        <v>0</v>
      </c>
      <c r="AI2277" s="69">
        <v>0</v>
      </c>
      <c r="AJ2277" s="69">
        <v>0</v>
      </c>
      <c r="AK2277" s="69">
        <v>0</v>
      </c>
      <c r="AL2277" s="69">
        <v>0</v>
      </c>
      <c r="AM2277" s="69">
        <v>0</v>
      </c>
      <c r="AN2277" s="69">
        <v>0</v>
      </c>
      <c r="AO2277" s="69">
        <v>0</v>
      </c>
      <c r="AQ2277" s="116">
        <v>4.8073563999999999E-2</v>
      </c>
      <c r="AR2277" s="116">
        <v>4.5834972000000002E-2</v>
      </c>
      <c r="AS2277" s="116">
        <v>2.2385916E-3</v>
      </c>
      <c r="AT2277" s="116">
        <v>0</v>
      </c>
      <c r="AU2277" s="150">
        <f t="shared" si="902"/>
        <v>2.7478999999999996E-6</v>
      </c>
      <c r="AV2277" s="150">
        <f t="shared" si="903"/>
        <v>8.2788149649999995E-9</v>
      </c>
      <c r="AW2277" s="163">
        <f t="shared" si="904"/>
        <v>0</v>
      </c>
      <c r="AX2277" s="196">
        <v>2.6076799999999999E-6</v>
      </c>
      <c r="AY2277" s="196">
        <v>7.8679999999999997E-9</v>
      </c>
      <c r="AZ2277" s="196">
        <v>2.1496500000000001E-13</v>
      </c>
      <c r="BA2277" s="108">
        <v>0</v>
      </c>
      <c r="BB2277" s="108">
        <v>0</v>
      </c>
      <c r="BC2277" s="196">
        <v>1.8199999999999999E-9</v>
      </c>
      <c r="BD2277" s="196">
        <v>1.384E-7</v>
      </c>
      <c r="BE2277" s="196">
        <v>2.5799999999999999E-10</v>
      </c>
      <c r="BF2277" s="196">
        <v>1.526E-10</v>
      </c>
      <c r="BG2277" s="108">
        <v>0</v>
      </c>
      <c r="BH2277" s="108">
        <v>0</v>
      </c>
      <c r="BI2277" s="108">
        <v>0</v>
      </c>
      <c r="BJ2277" s="108">
        <v>0</v>
      </c>
      <c r="BK2277" s="108">
        <v>0</v>
      </c>
      <c r="BL2277" s="108">
        <v>0</v>
      </c>
      <c r="BM2277" s="108">
        <v>0</v>
      </c>
      <c r="BN2277" s="108">
        <v>0</v>
      </c>
      <c r="BO2277" s="108">
        <v>0</v>
      </c>
      <c r="BP2277" s="108">
        <v>0</v>
      </c>
      <c r="BQ2277" s="108">
        <v>0</v>
      </c>
      <c r="BR2277" s="108">
        <v>0</v>
      </c>
      <c r="BS2277" s="108">
        <v>0</v>
      </c>
      <c r="BU2277" s="172">
        <v>8.5789387999999996E-5</v>
      </c>
      <c r="BV2277" s="172">
        <v>1.6512643000000001E-6</v>
      </c>
      <c r="BW2277" s="172">
        <v>7.8350256000000001E-5</v>
      </c>
      <c r="BX2277" s="69">
        <v>0</v>
      </c>
      <c r="BY2277" s="172">
        <v>4.8158545000000003E-7</v>
      </c>
      <c r="BZ2277" s="172">
        <v>1.1782341E-6</v>
      </c>
      <c r="CA2277" s="69">
        <v>0</v>
      </c>
      <c r="CB2277" s="172">
        <v>1.7883058E-6</v>
      </c>
      <c r="CC2277" s="69">
        <v>0</v>
      </c>
      <c r="CD2277" s="69">
        <v>0</v>
      </c>
      <c r="CE2277" s="69">
        <v>0</v>
      </c>
      <c r="CF2277" s="69">
        <v>0</v>
      </c>
      <c r="CG2277" s="69">
        <v>0</v>
      </c>
      <c r="CH2277" s="172">
        <v>2.3397424999999998E-6</v>
      </c>
      <c r="CI2277" s="69">
        <v>0</v>
      </c>
      <c r="CJ2277" s="69">
        <v>0</v>
      </c>
      <c r="CK2277" s="69">
        <v>0</v>
      </c>
      <c r="CM2277" s="198">
        <v>0</v>
      </c>
      <c r="CN2277" s="198">
        <v>2.81</v>
      </c>
      <c r="CO2277" s="198">
        <v>3.3690600000000001E-2</v>
      </c>
      <c r="CP2277" s="198">
        <v>1.4E-3</v>
      </c>
      <c r="CQ2277" s="198">
        <v>0</v>
      </c>
      <c r="CR2277" s="198">
        <v>0</v>
      </c>
      <c r="CS2277" s="197">
        <v>1.444444E-5</v>
      </c>
      <c r="CT2277" s="198">
        <v>0</v>
      </c>
      <c r="CU2277" s="198">
        <v>0</v>
      </c>
      <c r="CV2277" s="198">
        <v>4.1435400000000002E-4</v>
      </c>
    </row>
    <row r="2278" spans="1:100" ht="14.4">
      <c r="A2278" t="s">
        <v>2010</v>
      </c>
      <c r="B2278" s="85" t="s">
        <v>947</v>
      </c>
      <c r="C2278" s="113" t="str">
        <f t="shared" si="905"/>
        <v>F.106.04.103</v>
      </c>
      <c r="D2278" s="9" t="s">
        <v>1286</v>
      </c>
      <c r="E2278" s="112" t="s">
        <v>362</v>
      </c>
      <c r="F2278" s="115" t="str">
        <f t="shared" si="906"/>
        <v>Polyester waste combustion - clean tech without heat recovery</v>
      </c>
      <c r="G2278" s="143">
        <f t="shared" si="892"/>
        <v>2.2900000000000005</v>
      </c>
      <c r="I2278" s="118">
        <f t="shared" si="893"/>
        <v>0.367352605</v>
      </c>
      <c r="K2278" s="161">
        <f t="shared" si="894"/>
        <v>1.08936E-2</v>
      </c>
      <c r="L2278" s="161">
        <f t="shared" si="895"/>
        <v>1.2959004999999999E-2</v>
      </c>
      <c r="M2278" s="162">
        <f t="shared" si="896"/>
        <v>0</v>
      </c>
      <c r="N2278" s="161">
        <v>0.34350000000000003</v>
      </c>
      <c r="O2278" s="132">
        <v>0</v>
      </c>
      <c r="P2278" s="132">
        <v>1.2959004999999999E-2</v>
      </c>
      <c r="Q2278" s="132">
        <v>1.08936E-2</v>
      </c>
      <c r="R2278" s="132">
        <v>0</v>
      </c>
      <c r="S2278" s="132">
        <v>0</v>
      </c>
      <c r="T2278" s="132">
        <v>0</v>
      </c>
      <c r="U2278" s="132">
        <v>0</v>
      </c>
      <c r="V2278" s="132">
        <v>0</v>
      </c>
      <c r="W2278" s="132">
        <v>0</v>
      </c>
      <c r="X2278" s="132">
        <v>0</v>
      </c>
      <c r="Y2278" s="132">
        <v>0</v>
      </c>
      <c r="Z2278" s="132">
        <v>0</v>
      </c>
      <c r="AA2278" s="132">
        <v>0</v>
      </c>
      <c r="AC2278" s="118">
        <f t="shared" si="897"/>
        <v>0.34350000000000003</v>
      </c>
      <c r="AD2278" s="118">
        <f t="shared" si="898"/>
        <v>2.3852604999999999E-2</v>
      </c>
      <c r="AE2278" s="118">
        <f t="shared" si="899"/>
        <v>1.2959004999999999E-2</v>
      </c>
      <c r="AF2278" s="118">
        <f t="shared" si="900"/>
        <v>1.2959004999999999E-2</v>
      </c>
      <c r="AG2278" s="118">
        <f t="shared" si="901"/>
        <v>0</v>
      </c>
      <c r="AI2278" s="69">
        <v>0</v>
      </c>
      <c r="AJ2278" s="69">
        <v>0</v>
      </c>
      <c r="AK2278" s="69">
        <v>0</v>
      </c>
      <c r="AL2278" s="69">
        <v>0</v>
      </c>
      <c r="AM2278" s="69">
        <v>0</v>
      </c>
      <c r="AN2278" s="69">
        <v>0</v>
      </c>
      <c r="AO2278" s="69">
        <v>0</v>
      </c>
      <c r="AQ2278" s="116">
        <v>3.9361261000000002E-2</v>
      </c>
      <c r="AR2278" s="116">
        <v>3.7528595999999997E-2</v>
      </c>
      <c r="AS2278" s="116">
        <v>1.8326655E-3</v>
      </c>
      <c r="AT2278" s="116">
        <v>0</v>
      </c>
      <c r="AU2278" s="150">
        <f t="shared" si="902"/>
        <v>2.2499158E-6</v>
      </c>
      <c r="AV2278" s="150">
        <f t="shared" si="903"/>
        <v>6.7776091849999993E-9</v>
      </c>
      <c r="AW2278" s="163">
        <f t="shared" si="904"/>
        <v>0</v>
      </c>
      <c r="AX2278" s="196">
        <v>2.1251199999999999E-6</v>
      </c>
      <c r="AY2278" s="196">
        <v>6.4119999999999998E-9</v>
      </c>
      <c r="AZ2278" s="196">
        <v>1.75185E-13</v>
      </c>
      <c r="BA2278" s="108">
        <v>0</v>
      </c>
      <c r="BB2278" s="108">
        <v>0</v>
      </c>
      <c r="BC2278" s="196">
        <v>1.6197999999999999E-9</v>
      </c>
      <c r="BD2278" s="196">
        <v>1.2317599999999999E-7</v>
      </c>
      <c r="BE2278" s="196">
        <v>2.2962E-10</v>
      </c>
      <c r="BF2278" s="196">
        <v>1.35814E-10</v>
      </c>
      <c r="BG2278" s="108">
        <v>0</v>
      </c>
      <c r="BH2278" s="108">
        <v>0</v>
      </c>
      <c r="BI2278" s="108">
        <v>0</v>
      </c>
      <c r="BJ2278" s="108">
        <v>0</v>
      </c>
      <c r="BK2278" s="108">
        <v>0</v>
      </c>
      <c r="BL2278" s="108">
        <v>0</v>
      </c>
      <c r="BM2278" s="108">
        <v>0</v>
      </c>
      <c r="BN2278" s="108">
        <v>0</v>
      </c>
      <c r="BO2278" s="108">
        <v>0</v>
      </c>
      <c r="BP2278" s="108">
        <v>0</v>
      </c>
      <c r="BQ2278" s="108">
        <v>0</v>
      </c>
      <c r="BR2278" s="108">
        <v>0</v>
      </c>
      <c r="BS2278" s="108">
        <v>0</v>
      </c>
      <c r="BU2278" s="172">
        <v>7.0472104000000003E-5</v>
      </c>
      <c r="BV2278" s="172">
        <v>1.4696252E-6</v>
      </c>
      <c r="BW2278" s="172">
        <v>6.3851276000000004E-5</v>
      </c>
      <c r="BX2278" s="69">
        <v>0</v>
      </c>
      <c r="BY2278" s="172">
        <v>4.2861105000000002E-7</v>
      </c>
      <c r="BZ2278" s="172">
        <v>1.0486283999999999E-6</v>
      </c>
      <c r="CA2278" s="69">
        <v>0</v>
      </c>
      <c r="CB2278" s="172">
        <v>1.5915922E-6</v>
      </c>
      <c r="CC2278" s="69">
        <v>0</v>
      </c>
      <c r="CD2278" s="69">
        <v>0</v>
      </c>
      <c r="CE2278" s="69">
        <v>0</v>
      </c>
      <c r="CF2278" s="69">
        <v>0</v>
      </c>
      <c r="CG2278" s="69">
        <v>0</v>
      </c>
      <c r="CH2278" s="172">
        <v>2.0823708000000001E-6</v>
      </c>
      <c r="CI2278" s="69">
        <v>0</v>
      </c>
      <c r="CJ2278" s="69">
        <v>0</v>
      </c>
      <c r="CK2278" s="69">
        <v>0</v>
      </c>
      <c r="CM2278" s="198">
        <v>0</v>
      </c>
      <c r="CN2278" s="198">
        <v>2.29</v>
      </c>
      <c r="CO2278" s="198">
        <v>2.9984634E-2</v>
      </c>
      <c r="CP2278" s="198">
        <v>1.2459999999999999E-3</v>
      </c>
      <c r="CQ2278" s="198">
        <v>0</v>
      </c>
      <c r="CR2278" s="198">
        <v>0</v>
      </c>
      <c r="CS2278" s="197">
        <v>1.2855552E-5</v>
      </c>
      <c r="CT2278" s="198">
        <v>0</v>
      </c>
      <c r="CU2278" s="198">
        <v>0</v>
      </c>
      <c r="CV2278" s="198">
        <v>3.6877505999999998E-4</v>
      </c>
    </row>
    <row r="2279" spans="1:100" ht="14.4">
      <c r="B2279" s="85"/>
      <c r="C2279" s="113"/>
      <c r="D2279" s="1" t="s">
        <v>2012</v>
      </c>
      <c r="E2279" s="112"/>
      <c r="AC2279" s="142"/>
      <c r="AD2279" s="142"/>
      <c r="AE2279" s="142"/>
      <c r="AF2279" s="142"/>
      <c r="AG2279" s="142"/>
      <c r="AU2279" s="86"/>
      <c r="AV2279" s="86"/>
      <c r="AW2279" s="86"/>
      <c r="AX2279" s="3"/>
      <c r="AY2279" s="3"/>
      <c r="AZ2279" s="3"/>
      <c r="BC2279" s="3"/>
      <c r="BD2279" s="3"/>
      <c r="BE2279" s="3"/>
      <c r="BF2279" s="3"/>
      <c r="BU2279" s="3"/>
      <c r="BV2279" s="3"/>
      <c r="BW2279" s="3"/>
      <c r="BY2279" s="3"/>
      <c r="BZ2279" s="3"/>
      <c r="CB2279" s="3"/>
      <c r="CH2279" s="3"/>
      <c r="CS2279" s="3"/>
    </row>
    <row r="2280" spans="1:100" ht="14.4">
      <c r="A2280" t="s">
        <v>2011</v>
      </c>
      <c r="B2280" s="85" t="s">
        <v>947</v>
      </c>
      <c r="C2280" s="113" t="str">
        <f t="shared" ref="C2280:C2348" si="907">MID(A2280,1,12)</f>
        <v>F.106.05.101</v>
      </c>
      <c r="D2280" s="9" t="s">
        <v>2012</v>
      </c>
      <c r="E2280" s="112" t="s">
        <v>362</v>
      </c>
      <c r="F2280" s="115" t="str">
        <f t="shared" ref="F2280:F2348" si="908">MID(A2280, 21,85)</f>
        <v>Bisphenol A  waste combustion - clean tech without heat recovery</v>
      </c>
      <c r="G2280" s="143">
        <f t="shared" si="892"/>
        <v>2.89</v>
      </c>
      <c r="I2280" s="118">
        <f t="shared" si="893"/>
        <v>0.46070268999999997</v>
      </c>
      <c r="K2280" s="161">
        <f t="shared" si="894"/>
        <v>1.24236E-2</v>
      </c>
      <c r="L2280" s="161">
        <f t="shared" si="895"/>
        <v>1.477909E-2</v>
      </c>
      <c r="M2280" s="162">
        <f t="shared" si="896"/>
        <v>0</v>
      </c>
      <c r="N2280" s="161">
        <v>0.4335</v>
      </c>
      <c r="O2280" s="132">
        <v>0</v>
      </c>
      <c r="P2280" s="132">
        <v>1.477909E-2</v>
      </c>
      <c r="Q2280" s="132">
        <v>1.24236E-2</v>
      </c>
      <c r="R2280" s="132">
        <v>0</v>
      </c>
      <c r="S2280" s="132">
        <v>0</v>
      </c>
      <c r="T2280" s="132">
        <v>0</v>
      </c>
      <c r="U2280" s="132">
        <v>0</v>
      </c>
      <c r="V2280" s="132">
        <v>0</v>
      </c>
      <c r="W2280" s="132">
        <v>0</v>
      </c>
      <c r="X2280" s="132">
        <v>0</v>
      </c>
      <c r="Y2280" s="132">
        <v>0</v>
      </c>
      <c r="Z2280" s="132">
        <v>0</v>
      </c>
      <c r="AA2280" s="132">
        <v>0</v>
      </c>
      <c r="AC2280" s="118">
        <f t="shared" si="897"/>
        <v>0.4335</v>
      </c>
      <c r="AD2280" s="118">
        <f t="shared" si="898"/>
        <v>2.7202690000000002E-2</v>
      </c>
      <c r="AE2280" s="118">
        <f t="shared" si="899"/>
        <v>1.477909E-2</v>
      </c>
      <c r="AF2280" s="118">
        <f t="shared" si="900"/>
        <v>1.477909E-2</v>
      </c>
      <c r="AG2280" s="118">
        <f t="shared" si="901"/>
        <v>0</v>
      </c>
      <c r="AI2280" s="69">
        <v>0</v>
      </c>
      <c r="AJ2280" s="69">
        <v>0</v>
      </c>
      <c r="AK2280" s="69">
        <v>0</v>
      </c>
      <c r="AL2280" s="69">
        <v>0</v>
      </c>
      <c r="AM2280" s="69">
        <v>0</v>
      </c>
      <c r="AN2280" s="69">
        <v>0</v>
      </c>
      <c r="AO2280" s="69">
        <v>0</v>
      </c>
      <c r="AQ2280" s="116">
        <v>4.9409205999999997E-2</v>
      </c>
      <c r="AR2280" s="116">
        <v>4.7108377999999999E-2</v>
      </c>
      <c r="AS2280" s="116">
        <v>2.3008282000000001E-3</v>
      </c>
      <c r="AT2280" s="116">
        <v>0</v>
      </c>
      <c r="AU2280" s="150">
        <f t="shared" si="902"/>
        <v>2.8242432999999999E-6</v>
      </c>
      <c r="AV2280" s="150">
        <f t="shared" si="903"/>
        <v>8.508980085E-9</v>
      </c>
      <c r="AW2280" s="163">
        <f t="shared" si="904"/>
        <v>0</v>
      </c>
      <c r="AX2280" s="196">
        <v>2.6819199999999998E-6</v>
      </c>
      <c r="AY2280" s="196">
        <v>8.0920000000000006E-9</v>
      </c>
      <c r="AZ2280" s="196">
        <v>2.2108500000000001E-13</v>
      </c>
      <c r="BA2280" s="108">
        <v>0</v>
      </c>
      <c r="BB2280" s="108">
        <v>0</v>
      </c>
      <c r="BC2280" s="196">
        <v>1.8473E-9</v>
      </c>
      <c r="BD2280" s="196">
        <v>1.4047599999999999E-7</v>
      </c>
      <c r="BE2280" s="196">
        <v>2.6187E-10</v>
      </c>
      <c r="BF2280" s="196">
        <v>1.5488900000000001E-10</v>
      </c>
      <c r="BG2280" s="108">
        <v>0</v>
      </c>
      <c r="BH2280" s="108">
        <v>0</v>
      </c>
      <c r="BI2280" s="108">
        <v>0</v>
      </c>
      <c r="BJ2280" s="108">
        <v>0</v>
      </c>
      <c r="BK2280" s="108">
        <v>0</v>
      </c>
      <c r="BL2280" s="108">
        <v>0</v>
      </c>
      <c r="BM2280" s="108">
        <v>0</v>
      </c>
      <c r="BN2280" s="108">
        <v>0</v>
      </c>
      <c r="BO2280" s="108">
        <v>0</v>
      </c>
      <c r="BP2280" s="108">
        <v>0</v>
      </c>
      <c r="BQ2280" s="108">
        <v>0</v>
      </c>
      <c r="BR2280" s="108">
        <v>0</v>
      </c>
      <c r="BS2280" s="108">
        <v>0</v>
      </c>
      <c r="BU2280" s="172">
        <v>8.8131587999999995E-5</v>
      </c>
      <c r="BV2280" s="172">
        <v>1.6760333E-6</v>
      </c>
      <c r="BW2280" s="172">
        <v>8.0580868000000005E-5</v>
      </c>
      <c r="BX2280" s="69">
        <v>0</v>
      </c>
      <c r="BY2280" s="172">
        <v>4.8880923000000001E-7</v>
      </c>
      <c r="BZ2280" s="172">
        <v>1.1959076000000001E-6</v>
      </c>
      <c r="CA2280" s="69">
        <v>0</v>
      </c>
      <c r="CB2280" s="172">
        <v>1.8151303999999999E-6</v>
      </c>
      <c r="CC2280" s="69">
        <v>0</v>
      </c>
      <c r="CD2280" s="69">
        <v>0</v>
      </c>
      <c r="CE2280" s="69">
        <v>0</v>
      </c>
      <c r="CF2280" s="69">
        <v>0</v>
      </c>
      <c r="CG2280" s="69">
        <v>0</v>
      </c>
      <c r="CH2280" s="172">
        <v>2.3748386E-6</v>
      </c>
      <c r="CI2280" s="69">
        <v>0</v>
      </c>
      <c r="CJ2280" s="69">
        <v>0</v>
      </c>
      <c r="CK2280" s="69">
        <v>0</v>
      </c>
      <c r="CM2280" s="198">
        <v>0</v>
      </c>
      <c r="CN2280" s="198">
        <v>2.89</v>
      </c>
      <c r="CO2280" s="198">
        <v>3.4195958999999998E-2</v>
      </c>
      <c r="CP2280" s="198">
        <v>1.421E-3</v>
      </c>
      <c r="CQ2280" s="198">
        <v>0</v>
      </c>
      <c r="CR2280" s="198">
        <v>0</v>
      </c>
      <c r="CS2280" s="197">
        <v>1.4661107E-5</v>
      </c>
      <c r="CT2280" s="198">
        <v>0</v>
      </c>
      <c r="CU2280" s="198">
        <v>0</v>
      </c>
      <c r="CV2280" s="198">
        <v>4.2056930999999999E-4</v>
      </c>
    </row>
    <row r="2281" spans="1:100" ht="14.4">
      <c r="A2281" t="s">
        <v>2013</v>
      </c>
      <c r="B2281" s="85" t="s">
        <v>947</v>
      </c>
      <c r="C2281" s="113" t="str">
        <f t="shared" si="907"/>
        <v>F.106.05.102</v>
      </c>
      <c r="D2281" s="9" t="s">
        <v>2012</v>
      </c>
      <c r="E2281" s="112" t="s">
        <v>362</v>
      </c>
      <c r="F2281" s="115" t="str">
        <f t="shared" si="908"/>
        <v>DEHP  waste combustion - clean tech without heat recovery</v>
      </c>
      <c r="G2281" s="143">
        <f t="shared" si="892"/>
        <v>2.71</v>
      </c>
      <c r="I2281" s="118">
        <f t="shared" si="893"/>
        <v>0.43410469999999995</v>
      </c>
      <c r="K2281" s="161">
        <f t="shared" si="894"/>
        <v>1.2607200000000001E-2</v>
      </c>
      <c r="L2281" s="161">
        <f t="shared" si="895"/>
        <v>1.49975E-2</v>
      </c>
      <c r="M2281" s="162">
        <f t="shared" si="896"/>
        <v>0</v>
      </c>
      <c r="N2281" s="161">
        <v>0.40649999999999997</v>
      </c>
      <c r="O2281" s="132">
        <v>0</v>
      </c>
      <c r="P2281" s="132">
        <v>1.49975E-2</v>
      </c>
      <c r="Q2281" s="132">
        <v>1.2607200000000001E-2</v>
      </c>
      <c r="R2281" s="132">
        <v>0</v>
      </c>
      <c r="S2281" s="132">
        <v>0</v>
      </c>
      <c r="T2281" s="132">
        <v>0</v>
      </c>
      <c r="U2281" s="132">
        <v>0</v>
      </c>
      <c r="V2281" s="132">
        <v>0</v>
      </c>
      <c r="W2281" s="132">
        <v>0</v>
      </c>
      <c r="X2281" s="132">
        <v>0</v>
      </c>
      <c r="Y2281" s="132">
        <v>0</v>
      </c>
      <c r="Z2281" s="132">
        <v>0</v>
      </c>
      <c r="AA2281" s="132">
        <v>0</v>
      </c>
      <c r="AC2281" s="118">
        <f t="shared" si="897"/>
        <v>0.40649999999999997</v>
      </c>
      <c r="AD2281" s="118">
        <f t="shared" si="898"/>
        <v>2.7604700000000003E-2</v>
      </c>
      <c r="AE2281" s="118">
        <f t="shared" si="899"/>
        <v>1.49975E-2</v>
      </c>
      <c r="AF2281" s="118">
        <f t="shared" si="900"/>
        <v>1.49975E-2</v>
      </c>
      <c r="AG2281" s="118">
        <f t="shared" si="901"/>
        <v>0</v>
      </c>
      <c r="AI2281" s="69">
        <v>0</v>
      </c>
      <c r="AJ2281" s="69">
        <v>0</v>
      </c>
      <c r="AK2281" s="69">
        <v>0</v>
      </c>
      <c r="AL2281" s="69">
        <v>0</v>
      </c>
      <c r="AM2281" s="69">
        <v>0</v>
      </c>
      <c r="AN2281" s="69">
        <v>0</v>
      </c>
      <c r="AO2281" s="69">
        <v>0</v>
      </c>
      <c r="AQ2281" s="116">
        <v>4.6523441999999998E-2</v>
      </c>
      <c r="AR2281" s="116">
        <v>4.4357234000000002E-2</v>
      </c>
      <c r="AS2281" s="116">
        <v>2.1662082999999999E-3</v>
      </c>
      <c r="AT2281" s="116">
        <v>0</v>
      </c>
      <c r="AU2281" s="150">
        <f t="shared" si="902"/>
        <v>2.6593066000000003E-6</v>
      </c>
      <c r="AV2281" s="150">
        <f t="shared" si="903"/>
        <v>8.0111253150000006E-9</v>
      </c>
      <c r="AW2281" s="163">
        <f t="shared" si="904"/>
        <v>0</v>
      </c>
      <c r="AX2281" s="196">
        <v>2.5148800000000001E-6</v>
      </c>
      <c r="AY2281" s="196">
        <v>7.5879999999999999E-9</v>
      </c>
      <c r="AZ2281" s="196">
        <v>2.0731500000000001E-13</v>
      </c>
      <c r="BA2281" s="108">
        <v>0</v>
      </c>
      <c r="BB2281" s="108">
        <v>0</v>
      </c>
      <c r="BC2281" s="196">
        <v>1.8746000000000001E-9</v>
      </c>
      <c r="BD2281" s="196">
        <v>1.4255199999999999E-7</v>
      </c>
      <c r="BE2281" s="196">
        <v>2.6574E-10</v>
      </c>
      <c r="BF2281" s="196">
        <v>1.57178E-10</v>
      </c>
      <c r="BG2281" s="108">
        <v>0</v>
      </c>
      <c r="BH2281" s="108">
        <v>0</v>
      </c>
      <c r="BI2281" s="108">
        <v>0</v>
      </c>
      <c r="BJ2281" s="108">
        <v>0</v>
      </c>
      <c r="BK2281" s="108">
        <v>0</v>
      </c>
      <c r="BL2281" s="108">
        <v>0</v>
      </c>
      <c r="BM2281" s="108">
        <v>0</v>
      </c>
      <c r="BN2281" s="108">
        <v>0</v>
      </c>
      <c r="BO2281" s="108">
        <v>0</v>
      </c>
      <c r="BP2281" s="108">
        <v>0</v>
      </c>
      <c r="BQ2281" s="108">
        <v>0</v>
      </c>
      <c r="BR2281" s="108">
        <v>0</v>
      </c>
      <c r="BS2281" s="108">
        <v>0</v>
      </c>
      <c r="BU2281" s="172">
        <v>8.3224296999999994E-5</v>
      </c>
      <c r="BV2281" s="172">
        <v>1.7008022E-6</v>
      </c>
      <c r="BW2281" s="172">
        <v>7.5561991000000001E-5</v>
      </c>
      <c r="BX2281" s="69">
        <v>0</v>
      </c>
      <c r="BY2281" s="172">
        <v>4.9603302000000003E-7</v>
      </c>
      <c r="BZ2281" s="172">
        <v>1.2135811999999999E-6</v>
      </c>
      <c r="CA2281" s="69">
        <v>0</v>
      </c>
      <c r="CB2281" s="172">
        <v>1.8419549999999999E-6</v>
      </c>
      <c r="CC2281" s="69">
        <v>0</v>
      </c>
      <c r="CD2281" s="69">
        <v>0</v>
      </c>
      <c r="CE2281" s="69">
        <v>0</v>
      </c>
      <c r="CF2281" s="69">
        <v>0</v>
      </c>
      <c r="CG2281" s="69">
        <v>0</v>
      </c>
      <c r="CH2281" s="172">
        <v>2.4099347000000001E-6</v>
      </c>
      <c r="CI2281" s="69">
        <v>0</v>
      </c>
      <c r="CJ2281" s="69">
        <v>0</v>
      </c>
      <c r="CK2281" s="69">
        <v>0</v>
      </c>
      <c r="CM2281" s="198">
        <v>0</v>
      </c>
      <c r="CN2281" s="198">
        <v>2.71</v>
      </c>
      <c r="CO2281" s="198">
        <v>3.4701318000000002E-2</v>
      </c>
      <c r="CP2281" s="198">
        <v>1.4419999999999999E-3</v>
      </c>
      <c r="CQ2281" s="198">
        <v>0</v>
      </c>
      <c r="CR2281" s="198">
        <v>0</v>
      </c>
      <c r="CS2281" s="197">
        <v>1.4877773E-5</v>
      </c>
      <c r="CT2281" s="198">
        <v>0</v>
      </c>
      <c r="CU2281" s="198">
        <v>0</v>
      </c>
      <c r="CV2281" s="198">
        <v>4.2678462E-4</v>
      </c>
    </row>
    <row r="2282" spans="1:100" ht="14.4">
      <c r="A2282" t="s">
        <v>2014</v>
      </c>
      <c r="B2282" s="85" t="s">
        <v>947</v>
      </c>
      <c r="C2282" s="113" t="str">
        <f t="shared" si="907"/>
        <v>F.106.05.103</v>
      </c>
      <c r="D2282" s="9" t="s">
        <v>2012</v>
      </c>
      <c r="E2282" s="112" t="s">
        <v>362</v>
      </c>
      <c r="F2282" s="115" t="str">
        <f t="shared" si="908"/>
        <v>DINP  waste combustion - clean tech without heat recovery</v>
      </c>
      <c r="G2282" s="143">
        <f t="shared" si="892"/>
        <v>2.7399999999999998</v>
      </c>
      <c r="I2282" s="118">
        <f t="shared" si="893"/>
        <v>0.43927471699999998</v>
      </c>
      <c r="K2282" s="161">
        <f t="shared" si="894"/>
        <v>1.29132E-2</v>
      </c>
      <c r="L2282" s="161">
        <f t="shared" si="895"/>
        <v>1.5361517E-2</v>
      </c>
      <c r="M2282" s="162">
        <f t="shared" si="896"/>
        <v>0</v>
      </c>
      <c r="N2282" s="161">
        <v>0.41099999999999998</v>
      </c>
      <c r="O2282" s="132">
        <v>0</v>
      </c>
      <c r="P2282" s="132">
        <v>1.5361517E-2</v>
      </c>
      <c r="Q2282" s="132">
        <v>1.29132E-2</v>
      </c>
      <c r="R2282" s="132">
        <v>0</v>
      </c>
      <c r="S2282" s="132">
        <v>0</v>
      </c>
      <c r="T2282" s="132">
        <v>0</v>
      </c>
      <c r="U2282" s="132">
        <v>0</v>
      </c>
      <c r="V2282" s="132">
        <v>0</v>
      </c>
      <c r="W2282" s="132">
        <v>0</v>
      </c>
      <c r="X2282" s="132">
        <v>0</v>
      </c>
      <c r="Y2282" s="132">
        <v>0</v>
      </c>
      <c r="Z2282" s="132">
        <v>0</v>
      </c>
      <c r="AA2282" s="132">
        <v>0</v>
      </c>
      <c r="AC2282" s="118">
        <f t="shared" si="897"/>
        <v>0.41099999999999998</v>
      </c>
      <c r="AD2282" s="118">
        <f t="shared" si="898"/>
        <v>2.8274716999999998E-2</v>
      </c>
      <c r="AE2282" s="118">
        <f t="shared" si="899"/>
        <v>1.5361517E-2</v>
      </c>
      <c r="AF2282" s="118">
        <f t="shared" si="900"/>
        <v>1.5361517E-2</v>
      </c>
      <c r="AG2282" s="118">
        <f t="shared" si="901"/>
        <v>0</v>
      </c>
      <c r="AI2282" s="69">
        <v>0</v>
      </c>
      <c r="AJ2282" s="69">
        <v>0</v>
      </c>
      <c r="AK2282" s="69">
        <v>0</v>
      </c>
      <c r="AL2282" s="69">
        <v>0</v>
      </c>
      <c r="AM2282" s="69">
        <v>0</v>
      </c>
      <c r="AN2282" s="69">
        <v>0</v>
      </c>
      <c r="AO2282" s="69">
        <v>0</v>
      </c>
      <c r="AQ2282" s="116">
        <v>4.7071775000000003E-2</v>
      </c>
      <c r="AR2282" s="116">
        <v>4.4880076999999997E-2</v>
      </c>
      <c r="AS2282" s="116">
        <v>2.1916981999999998E-3</v>
      </c>
      <c r="AT2282" s="116">
        <v>0</v>
      </c>
      <c r="AU2282" s="150">
        <f t="shared" si="902"/>
        <v>2.6906520999999998E-6</v>
      </c>
      <c r="AV2282" s="150">
        <f t="shared" si="903"/>
        <v>8.1053926100000014E-9</v>
      </c>
      <c r="AW2282" s="163">
        <f t="shared" si="904"/>
        <v>0</v>
      </c>
      <c r="AX2282" s="196">
        <v>2.5427199999999999E-6</v>
      </c>
      <c r="AY2282" s="196">
        <v>7.6720000000000008E-9</v>
      </c>
      <c r="AZ2282" s="196">
        <v>2.0961E-13</v>
      </c>
      <c r="BA2282" s="108">
        <v>0</v>
      </c>
      <c r="BB2282" s="108">
        <v>0</v>
      </c>
      <c r="BC2282" s="196">
        <v>1.9201E-9</v>
      </c>
      <c r="BD2282" s="196">
        <v>1.46012E-7</v>
      </c>
      <c r="BE2282" s="196">
        <v>2.7219000000000002E-10</v>
      </c>
      <c r="BF2282" s="196">
        <v>1.60993E-10</v>
      </c>
      <c r="BG2282" s="108">
        <v>0</v>
      </c>
      <c r="BH2282" s="108">
        <v>0</v>
      </c>
      <c r="BI2282" s="108">
        <v>0</v>
      </c>
      <c r="BJ2282" s="108">
        <v>0</v>
      </c>
      <c r="BK2282" s="108">
        <v>0</v>
      </c>
      <c r="BL2282" s="108">
        <v>0</v>
      </c>
      <c r="BM2282" s="108">
        <v>0</v>
      </c>
      <c r="BN2282" s="108">
        <v>0</v>
      </c>
      <c r="BO2282" s="108">
        <v>0</v>
      </c>
      <c r="BP2282" s="108">
        <v>0</v>
      </c>
      <c r="BQ2282" s="108">
        <v>0</v>
      </c>
      <c r="BR2282" s="108">
        <v>0</v>
      </c>
      <c r="BS2282" s="108">
        <v>0</v>
      </c>
      <c r="BU2282" s="172">
        <v>8.4246754999999998E-5</v>
      </c>
      <c r="BV2282" s="172">
        <v>1.7420837999999999E-6</v>
      </c>
      <c r="BW2282" s="172">
        <v>7.6398470000000002E-5</v>
      </c>
      <c r="BX2282" s="69">
        <v>0</v>
      </c>
      <c r="BY2282" s="172">
        <v>5.0807264999999995E-7</v>
      </c>
      <c r="BZ2282" s="172">
        <v>1.243037E-6</v>
      </c>
      <c r="CA2282" s="69">
        <v>0</v>
      </c>
      <c r="CB2282" s="172">
        <v>1.8866627000000001E-6</v>
      </c>
      <c r="CC2282" s="69">
        <v>0</v>
      </c>
      <c r="CD2282" s="69">
        <v>0</v>
      </c>
      <c r="CE2282" s="69">
        <v>0</v>
      </c>
      <c r="CF2282" s="69">
        <v>0</v>
      </c>
      <c r="CG2282" s="69">
        <v>0</v>
      </c>
      <c r="CH2282" s="172">
        <v>2.4684283000000001E-6</v>
      </c>
      <c r="CI2282" s="69">
        <v>0</v>
      </c>
      <c r="CJ2282" s="69">
        <v>0</v>
      </c>
      <c r="CK2282" s="69">
        <v>0</v>
      </c>
      <c r="CM2282" s="198">
        <v>0</v>
      </c>
      <c r="CN2282" s="198">
        <v>2.74</v>
      </c>
      <c r="CO2282" s="198">
        <v>3.5543582999999997E-2</v>
      </c>
      <c r="CP2282" s="198">
        <v>1.477E-3</v>
      </c>
      <c r="CQ2282" s="198">
        <v>0</v>
      </c>
      <c r="CR2282" s="198">
        <v>0</v>
      </c>
      <c r="CS2282" s="197">
        <v>1.5238884E-5</v>
      </c>
      <c r="CT2282" s="198">
        <v>0</v>
      </c>
      <c r="CU2282" s="198">
        <v>0</v>
      </c>
      <c r="CV2282" s="198">
        <v>4.3714346999999999E-4</v>
      </c>
    </row>
    <row r="2283" spans="1:100" ht="14.4">
      <c r="A2283" t="s">
        <v>2015</v>
      </c>
      <c r="B2283" s="85" t="s">
        <v>947</v>
      </c>
      <c r="C2283" s="113" t="str">
        <f t="shared" si="907"/>
        <v>F.106.05.104</v>
      </c>
      <c r="D2283" s="9" t="s">
        <v>2012</v>
      </c>
      <c r="E2283" s="112" t="s">
        <v>362</v>
      </c>
      <c r="F2283" s="115" t="str">
        <f t="shared" si="908"/>
        <v>Epichlorohydrin waste combustion - clean tech without heat recovery</v>
      </c>
      <c r="G2283" s="143">
        <f t="shared" si="892"/>
        <v>1.43</v>
      </c>
      <c r="I2283" s="118">
        <f t="shared" si="893"/>
        <v>0.72937942</v>
      </c>
      <c r="K2283" s="161">
        <f t="shared" si="894"/>
        <v>6.4952185999999995E-2</v>
      </c>
      <c r="L2283" s="161">
        <f t="shared" si="895"/>
        <v>0.44992723400000001</v>
      </c>
      <c r="M2283" s="162">
        <f t="shared" si="896"/>
        <v>0</v>
      </c>
      <c r="N2283" s="161">
        <v>0.2145</v>
      </c>
      <c r="O2283" s="132">
        <v>0</v>
      </c>
      <c r="P2283" s="132">
        <v>8.0083740000000004E-3</v>
      </c>
      <c r="Q2283" s="132">
        <v>6.7320000000000001E-3</v>
      </c>
      <c r="R2283" s="132">
        <v>0</v>
      </c>
      <c r="S2283" s="132">
        <v>0</v>
      </c>
      <c r="T2283" s="132">
        <v>5.8220186E-2</v>
      </c>
      <c r="U2283" s="132">
        <v>0.44191886000000002</v>
      </c>
      <c r="V2283" s="132">
        <v>0</v>
      </c>
      <c r="W2283" s="132">
        <v>0</v>
      </c>
      <c r="X2283" s="132">
        <v>0</v>
      </c>
      <c r="Y2283" s="132">
        <v>0</v>
      </c>
      <c r="Z2283" s="132">
        <v>0</v>
      </c>
      <c r="AA2283" s="132">
        <v>0</v>
      </c>
      <c r="AC2283" s="118">
        <f t="shared" si="897"/>
        <v>0.2145</v>
      </c>
      <c r="AD2283" s="118">
        <f t="shared" si="898"/>
        <v>0.51487941999999998</v>
      </c>
      <c r="AE2283" s="118">
        <f t="shared" si="899"/>
        <v>0.44992723400000001</v>
      </c>
      <c r="AF2283" s="118">
        <f t="shared" si="900"/>
        <v>0.44992723400000001</v>
      </c>
      <c r="AG2283" s="118">
        <f t="shared" si="901"/>
        <v>0</v>
      </c>
      <c r="AI2283" s="69">
        <v>0</v>
      </c>
      <c r="AJ2283" s="69">
        <v>0</v>
      </c>
      <c r="AK2283" s="69">
        <v>0</v>
      </c>
      <c r="AL2283" s="69">
        <v>0</v>
      </c>
      <c r="AM2283" s="69">
        <v>0</v>
      </c>
      <c r="AN2283" s="69">
        <v>0</v>
      </c>
      <c r="AO2283" s="69">
        <v>0</v>
      </c>
      <c r="AQ2283" s="116">
        <v>2.4565180999999998E-2</v>
      </c>
      <c r="AR2283" s="116">
        <v>2.3421404999999999E-2</v>
      </c>
      <c r="AS2283" s="116">
        <v>1.1437756000000001E-3</v>
      </c>
      <c r="AT2283" s="116">
        <v>0</v>
      </c>
      <c r="AU2283" s="150">
        <f t="shared" si="902"/>
        <v>1.404161E-6</v>
      </c>
      <c r="AV2283" s="150">
        <f t="shared" si="903"/>
        <v>4.2299393950000003E-9</v>
      </c>
      <c r="AW2283" s="163">
        <f t="shared" si="904"/>
        <v>0</v>
      </c>
      <c r="AX2283" s="196">
        <v>1.32704E-6</v>
      </c>
      <c r="AY2283" s="196">
        <v>4.0039999999999998E-9</v>
      </c>
      <c r="AZ2283" s="196">
        <v>1.09395E-13</v>
      </c>
      <c r="BA2283" s="108">
        <v>0</v>
      </c>
      <c r="BB2283" s="108">
        <v>0</v>
      </c>
      <c r="BC2283" s="196">
        <v>1.001E-9</v>
      </c>
      <c r="BD2283" s="196">
        <v>7.6119999999999996E-8</v>
      </c>
      <c r="BE2283" s="196">
        <v>1.419E-10</v>
      </c>
      <c r="BF2283" s="196">
        <v>8.3930000000000001E-11</v>
      </c>
      <c r="BG2283" s="108">
        <v>0</v>
      </c>
      <c r="BH2283" s="108">
        <v>0</v>
      </c>
      <c r="BI2283" s="108">
        <v>0</v>
      </c>
      <c r="BJ2283" s="108">
        <v>0</v>
      </c>
      <c r="BK2283" s="108">
        <v>0</v>
      </c>
      <c r="BL2283" s="108">
        <v>0</v>
      </c>
      <c r="BM2283" s="108">
        <v>0</v>
      </c>
      <c r="BN2283" s="108">
        <v>0</v>
      </c>
      <c r="BO2283" s="108">
        <v>0</v>
      </c>
      <c r="BP2283" s="108">
        <v>0</v>
      </c>
      <c r="BQ2283" s="108">
        <v>0</v>
      </c>
      <c r="BR2283" s="108">
        <v>0</v>
      </c>
      <c r="BS2283" s="108">
        <v>0</v>
      </c>
      <c r="BU2283" s="69">
        <v>1.3425331000000001E-4</v>
      </c>
      <c r="BV2283" s="172">
        <v>9.0819536999999998E-7</v>
      </c>
      <c r="BW2283" s="172">
        <v>3.9872193999999998E-5</v>
      </c>
      <c r="BX2283" s="172">
        <v>5.1764955E-5</v>
      </c>
      <c r="BY2283" s="172">
        <v>2.6487200000000002E-7</v>
      </c>
      <c r="BZ2283" s="172">
        <v>6.4802877000000005E-7</v>
      </c>
      <c r="CA2283" s="69">
        <v>0</v>
      </c>
      <c r="CB2283" s="172">
        <v>9.8356821999999991E-7</v>
      </c>
      <c r="CC2283" s="69">
        <v>0</v>
      </c>
      <c r="CD2283" s="172">
        <v>3.8524635999999999E-5</v>
      </c>
      <c r="CE2283" s="69">
        <v>0</v>
      </c>
      <c r="CF2283" s="69">
        <v>0</v>
      </c>
      <c r="CG2283" s="69">
        <v>0</v>
      </c>
      <c r="CH2283" s="172">
        <v>1.2868584E-6</v>
      </c>
      <c r="CI2283" s="69">
        <v>0</v>
      </c>
      <c r="CJ2283" s="69">
        <v>0</v>
      </c>
      <c r="CK2283" s="69">
        <v>0</v>
      </c>
      <c r="CM2283" s="198">
        <v>0</v>
      </c>
      <c r="CN2283" s="198">
        <v>1.43</v>
      </c>
      <c r="CO2283" s="198">
        <v>1.8529830000000001E-2</v>
      </c>
      <c r="CP2283" s="198">
        <v>7.6999999999999996E-4</v>
      </c>
      <c r="CQ2283" s="198">
        <v>0</v>
      </c>
      <c r="CR2283" s="198">
        <v>0</v>
      </c>
      <c r="CS2283" s="197">
        <v>7.9444419999999996E-6</v>
      </c>
      <c r="CT2283" s="198">
        <v>0</v>
      </c>
      <c r="CU2283" s="198">
        <v>0</v>
      </c>
      <c r="CV2283" s="198">
        <v>2.2789469999999999E-4</v>
      </c>
    </row>
    <row r="2284" spans="1:100" ht="14.4">
      <c r="A2284" t="s">
        <v>2016</v>
      </c>
      <c r="B2284" s="85" t="s">
        <v>947</v>
      </c>
      <c r="C2284" s="113" t="str">
        <f t="shared" si="907"/>
        <v>F.106.05.105</v>
      </c>
      <c r="D2284" s="9" t="s">
        <v>2012</v>
      </c>
      <c r="E2284" s="112" t="s">
        <v>362</v>
      </c>
      <c r="F2284" s="115" t="str">
        <f t="shared" si="908"/>
        <v>EVOH  waste combustion - clean tech without heat recovery</v>
      </c>
      <c r="G2284" s="143">
        <f t="shared" si="892"/>
        <v>2.44</v>
      </c>
      <c r="I2284" s="118">
        <f t="shared" si="893"/>
        <v>0.392532673</v>
      </c>
      <c r="K2284" s="161">
        <f t="shared" si="894"/>
        <v>1.2117599999999999E-2</v>
      </c>
      <c r="L2284" s="161">
        <f t="shared" si="895"/>
        <v>1.4415073E-2</v>
      </c>
      <c r="M2284" s="162">
        <f t="shared" si="896"/>
        <v>0</v>
      </c>
      <c r="N2284" s="161">
        <v>0.36599999999999999</v>
      </c>
      <c r="O2284" s="132">
        <v>0</v>
      </c>
      <c r="P2284" s="132">
        <v>1.4415073E-2</v>
      </c>
      <c r="Q2284" s="132">
        <v>1.2117599999999999E-2</v>
      </c>
      <c r="R2284" s="132">
        <v>0</v>
      </c>
      <c r="S2284" s="132">
        <v>0</v>
      </c>
      <c r="T2284" s="132">
        <v>0</v>
      </c>
      <c r="U2284" s="132">
        <v>0</v>
      </c>
      <c r="V2284" s="132">
        <v>0</v>
      </c>
      <c r="W2284" s="132">
        <v>0</v>
      </c>
      <c r="X2284" s="132">
        <v>0</v>
      </c>
      <c r="Y2284" s="132">
        <v>0</v>
      </c>
      <c r="Z2284" s="132">
        <v>0</v>
      </c>
      <c r="AA2284" s="132">
        <v>0</v>
      </c>
      <c r="AC2284" s="118">
        <f t="shared" si="897"/>
        <v>0.36599999999999999</v>
      </c>
      <c r="AD2284" s="118">
        <f t="shared" si="898"/>
        <v>2.6532673E-2</v>
      </c>
      <c r="AE2284" s="118">
        <f t="shared" si="899"/>
        <v>1.4415073E-2</v>
      </c>
      <c r="AF2284" s="118">
        <f t="shared" si="900"/>
        <v>1.4415073E-2</v>
      </c>
      <c r="AG2284" s="118">
        <f t="shared" si="901"/>
        <v>0</v>
      </c>
      <c r="AI2284" s="69">
        <v>0</v>
      </c>
      <c r="AJ2284" s="69">
        <v>0</v>
      </c>
      <c r="AK2284" s="69">
        <v>0</v>
      </c>
      <c r="AL2284" s="69">
        <v>0</v>
      </c>
      <c r="AM2284" s="69">
        <v>0</v>
      </c>
      <c r="AN2284" s="69">
        <v>0</v>
      </c>
      <c r="AO2284" s="69">
        <v>0</v>
      </c>
      <c r="AQ2284" s="116">
        <v>4.2041677999999999E-2</v>
      </c>
      <c r="AR2284" s="116">
        <v>4.0084338999999997E-2</v>
      </c>
      <c r="AS2284" s="116">
        <v>1.9573392999999999E-3</v>
      </c>
      <c r="AT2284" s="116">
        <v>0</v>
      </c>
      <c r="AU2284" s="150">
        <f t="shared" si="902"/>
        <v>2.4031378000000002E-6</v>
      </c>
      <c r="AV2284" s="150">
        <f t="shared" si="903"/>
        <v>7.2386806600000009E-9</v>
      </c>
      <c r="AW2284" s="163">
        <f t="shared" si="904"/>
        <v>0</v>
      </c>
      <c r="AX2284" s="196">
        <v>2.2643200000000002E-6</v>
      </c>
      <c r="AY2284" s="196">
        <v>6.8320000000000004E-9</v>
      </c>
      <c r="AZ2284" s="196">
        <v>1.8666000000000001E-13</v>
      </c>
      <c r="BA2284" s="108">
        <v>0</v>
      </c>
      <c r="BB2284" s="108">
        <v>0</v>
      </c>
      <c r="BC2284" s="196">
        <v>1.8017999999999999E-9</v>
      </c>
      <c r="BD2284" s="196">
        <v>1.3701599999999999E-7</v>
      </c>
      <c r="BE2284" s="196">
        <v>2.5541999999999998E-10</v>
      </c>
      <c r="BF2284" s="196">
        <v>1.5107400000000001E-10</v>
      </c>
      <c r="BG2284" s="108">
        <v>0</v>
      </c>
      <c r="BH2284" s="108">
        <v>0</v>
      </c>
      <c r="BI2284" s="108">
        <v>0</v>
      </c>
      <c r="BJ2284" s="108">
        <v>0</v>
      </c>
      <c r="BK2284" s="108">
        <v>0</v>
      </c>
      <c r="BL2284" s="108">
        <v>0</v>
      </c>
      <c r="BM2284" s="108">
        <v>0</v>
      </c>
      <c r="BN2284" s="108">
        <v>0</v>
      </c>
      <c r="BO2284" s="108">
        <v>0</v>
      </c>
      <c r="BP2284" s="108">
        <v>0</v>
      </c>
      <c r="BQ2284" s="108">
        <v>0</v>
      </c>
      <c r="BR2284" s="108">
        <v>0</v>
      </c>
      <c r="BS2284" s="108">
        <v>0</v>
      </c>
      <c r="BU2284" s="172">
        <v>7.5398414999999994E-5</v>
      </c>
      <c r="BV2284" s="172">
        <v>1.6347516999999999E-6</v>
      </c>
      <c r="BW2284" s="172">
        <v>6.8033673999999994E-5</v>
      </c>
      <c r="BX2284" s="69">
        <v>0</v>
      </c>
      <c r="BY2284" s="172">
        <v>4.7676959999999998E-7</v>
      </c>
      <c r="BZ2284" s="172">
        <v>1.1664518E-6</v>
      </c>
      <c r="CA2284" s="69">
        <v>0</v>
      </c>
      <c r="CB2284" s="172">
        <v>1.7704227999999999E-6</v>
      </c>
      <c r="CC2284" s="69">
        <v>0</v>
      </c>
      <c r="CD2284" s="69">
        <v>0</v>
      </c>
      <c r="CE2284" s="69">
        <v>0</v>
      </c>
      <c r="CF2284" s="69">
        <v>0</v>
      </c>
      <c r="CG2284" s="69">
        <v>0</v>
      </c>
      <c r="CH2284" s="172">
        <v>2.3163449999999999E-6</v>
      </c>
      <c r="CI2284" s="69">
        <v>0</v>
      </c>
      <c r="CJ2284" s="69">
        <v>0</v>
      </c>
      <c r="CK2284" s="69">
        <v>0</v>
      </c>
      <c r="CM2284" s="198">
        <v>0</v>
      </c>
      <c r="CN2284" s="198">
        <v>2.44</v>
      </c>
      <c r="CO2284" s="198">
        <v>3.3353694000000003E-2</v>
      </c>
      <c r="CP2284" s="198">
        <v>1.3860000000000001E-3</v>
      </c>
      <c r="CQ2284" s="198">
        <v>0</v>
      </c>
      <c r="CR2284" s="198">
        <v>0</v>
      </c>
      <c r="CS2284" s="197">
        <v>1.4299995999999999E-5</v>
      </c>
      <c r="CT2284" s="198">
        <v>0</v>
      </c>
      <c r="CU2284" s="198">
        <v>0</v>
      </c>
      <c r="CV2284" s="198">
        <v>4.1021046E-4</v>
      </c>
    </row>
    <row r="2285" spans="1:100" ht="14.4">
      <c r="A2285" t="s">
        <v>2017</v>
      </c>
      <c r="B2285" s="85" t="s">
        <v>947</v>
      </c>
      <c r="C2285" s="113" t="str">
        <f t="shared" si="907"/>
        <v>F.106.05.106</v>
      </c>
      <c r="D2285" s="9" t="s">
        <v>2012</v>
      </c>
      <c r="E2285" s="112" t="s">
        <v>362</v>
      </c>
      <c r="F2285" s="115" t="str">
        <f t="shared" si="908"/>
        <v>Formaldehyde  waste combustion - clean tech without heat recovery</v>
      </c>
      <c r="G2285" s="143">
        <f t="shared" si="892"/>
        <v>1.47</v>
      </c>
      <c r="I2285" s="118">
        <f t="shared" si="893"/>
        <v>0.2351063706</v>
      </c>
      <c r="K2285" s="161">
        <f t="shared" si="894"/>
        <v>6.6708000000000002E-3</v>
      </c>
      <c r="L2285" s="161">
        <f t="shared" si="895"/>
        <v>7.9355706000000005E-3</v>
      </c>
      <c r="M2285" s="162">
        <f t="shared" si="896"/>
        <v>0</v>
      </c>
      <c r="N2285" s="161">
        <v>0.2205</v>
      </c>
      <c r="O2285" s="132">
        <v>0</v>
      </c>
      <c r="P2285" s="132">
        <v>7.9355706000000005E-3</v>
      </c>
      <c r="Q2285" s="132">
        <v>6.6708000000000002E-3</v>
      </c>
      <c r="R2285" s="132">
        <v>0</v>
      </c>
      <c r="S2285" s="132">
        <v>0</v>
      </c>
      <c r="T2285" s="132">
        <v>0</v>
      </c>
      <c r="U2285" s="132">
        <v>0</v>
      </c>
      <c r="V2285" s="132">
        <v>0</v>
      </c>
      <c r="W2285" s="132">
        <v>0</v>
      </c>
      <c r="X2285" s="132">
        <v>0</v>
      </c>
      <c r="Y2285" s="132">
        <v>0</v>
      </c>
      <c r="Z2285" s="132">
        <v>0</v>
      </c>
      <c r="AA2285" s="132">
        <v>0</v>
      </c>
      <c r="AC2285" s="118">
        <f t="shared" si="897"/>
        <v>0.2205</v>
      </c>
      <c r="AD2285" s="118">
        <f t="shared" si="898"/>
        <v>1.4606370600000002E-2</v>
      </c>
      <c r="AE2285" s="118">
        <f t="shared" si="899"/>
        <v>7.9355706000000005E-3</v>
      </c>
      <c r="AF2285" s="118">
        <f t="shared" si="900"/>
        <v>7.9355706000000005E-3</v>
      </c>
      <c r="AG2285" s="118">
        <f t="shared" si="901"/>
        <v>0</v>
      </c>
      <c r="AI2285" s="69">
        <v>0</v>
      </c>
      <c r="AJ2285" s="69">
        <v>0</v>
      </c>
      <c r="AK2285" s="69">
        <v>0</v>
      </c>
      <c r="AL2285" s="69">
        <v>0</v>
      </c>
      <c r="AM2285" s="69">
        <v>0</v>
      </c>
      <c r="AN2285" s="69">
        <v>0</v>
      </c>
      <c r="AO2285" s="69">
        <v>0</v>
      </c>
      <c r="AQ2285" s="116">
        <v>2.5202379E-2</v>
      </c>
      <c r="AR2285" s="116">
        <v>2.4028872999999999E-2</v>
      </c>
      <c r="AS2285" s="116">
        <v>1.1735061E-3</v>
      </c>
      <c r="AT2285" s="116">
        <v>0</v>
      </c>
      <c r="AU2285" s="150">
        <f t="shared" si="902"/>
        <v>1.4405799E-6</v>
      </c>
      <c r="AV2285" s="150">
        <f t="shared" si="903"/>
        <v>4.3398894550000006E-9</v>
      </c>
      <c r="AW2285" s="163">
        <f t="shared" si="904"/>
        <v>0</v>
      </c>
      <c r="AX2285" s="196">
        <v>1.36416E-6</v>
      </c>
      <c r="AY2285" s="196">
        <v>4.1160000000000003E-9</v>
      </c>
      <c r="AZ2285" s="196">
        <v>1.12455E-13</v>
      </c>
      <c r="BA2285" s="108">
        <v>0</v>
      </c>
      <c r="BB2285" s="108">
        <v>0</v>
      </c>
      <c r="BC2285" s="196">
        <v>9.9190000000000006E-10</v>
      </c>
      <c r="BD2285" s="196">
        <v>7.5428000000000005E-8</v>
      </c>
      <c r="BE2285" s="196">
        <v>1.4060999999999999E-10</v>
      </c>
      <c r="BF2285" s="196">
        <v>8.3166999999999996E-11</v>
      </c>
      <c r="BG2285" s="108">
        <v>0</v>
      </c>
      <c r="BH2285" s="108">
        <v>0</v>
      </c>
      <c r="BI2285" s="108">
        <v>0</v>
      </c>
      <c r="BJ2285" s="108">
        <v>0</v>
      </c>
      <c r="BK2285" s="108">
        <v>0</v>
      </c>
      <c r="BL2285" s="108">
        <v>0</v>
      </c>
      <c r="BM2285" s="108">
        <v>0</v>
      </c>
      <c r="BN2285" s="108">
        <v>0</v>
      </c>
      <c r="BO2285" s="108">
        <v>0</v>
      </c>
      <c r="BP2285" s="108">
        <v>0</v>
      </c>
      <c r="BQ2285" s="108">
        <v>0</v>
      </c>
      <c r="BR2285" s="108">
        <v>0</v>
      </c>
      <c r="BS2285" s="108">
        <v>0</v>
      </c>
      <c r="BU2285" s="172">
        <v>4.5041828000000003E-5</v>
      </c>
      <c r="BV2285" s="172">
        <v>8.9993905000000005E-7</v>
      </c>
      <c r="BW2285" s="172">
        <v>4.0987501000000003E-5</v>
      </c>
      <c r="BX2285" s="69">
        <v>0</v>
      </c>
      <c r="BY2285" s="172">
        <v>2.6246406999999998E-7</v>
      </c>
      <c r="BZ2285" s="172">
        <v>6.4213759999999998E-7</v>
      </c>
      <c r="CA2285" s="69">
        <v>0</v>
      </c>
      <c r="CB2285" s="172">
        <v>9.7462669E-7</v>
      </c>
      <c r="CC2285" s="69">
        <v>0</v>
      </c>
      <c r="CD2285" s="69">
        <v>0</v>
      </c>
      <c r="CE2285" s="69">
        <v>0</v>
      </c>
      <c r="CF2285" s="69">
        <v>0</v>
      </c>
      <c r="CG2285" s="69">
        <v>0</v>
      </c>
      <c r="CH2285" s="172">
        <v>1.2751596000000001E-6</v>
      </c>
      <c r="CI2285" s="69">
        <v>0</v>
      </c>
      <c r="CJ2285" s="69">
        <v>0</v>
      </c>
      <c r="CK2285" s="69">
        <v>0</v>
      </c>
      <c r="CM2285" s="198">
        <v>0</v>
      </c>
      <c r="CN2285" s="198">
        <v>1.47</v>
      </c>
      <c r="CO2285" s="198">
        <v>1.8361377000000002E-2</v>
      </c>
      <c r="CP2285" s="198">
        <v>7.6300000000000001E-4</v>
      </c>
      <c r="CQ2285" s="198">
        <v>0</v>
      </c>
      <c r="CR2285" s="198">
        <v>0</v>
      </c>
      <c r="CS2285" s="197">
        <v>7.8722198000000005E-6</v>
      </c>
      <c r="CT2285" s="198">
        <v>0</v>
      </c>
      <c r="CU2285" s="198">
        <v>0</v>
      </c>
      <c r="CV2285" s="198">
        <v>2.2582293E-4</v>
      </c>
    </row>
    <row r="2286" spans="1:100" ht="14.4">
      <c r="A2286" t="s">
        <v>2018</v>
      </c>
      <c r="B2286" s="85" t="s">
        <v>947</v>
      </c>
      <c r="C2286" s="113" t="str">
        <f t="shared" si="907"/>
        <v>F.106.05.107</v>
      </c>
      <c r="D2286" s="9" t="s">
        <v>2012</v>
      </c>
      <c r="E2286" s="112" t="s">
        <v>362</v>
      </c>
      <c r="F2286" s="115" t="str">
        <f t="shared" si="908"/>
        <v>MDI  waste combustion - clean tech without heat recovery</v>
      </c>
      <c r="G2286" s="143">
        <f t="shared" si="892"/>
        <v>2.64</v>
      </c>
      <c r="I2286" s="118">
        <f t="shared" si="893"/>
        <v>0.41918258800000002</v>
      </c>
      <c r="K2286" s="161">
        <f t="shared" si="894"/>
        <v>1.0587600000000001E-2</v>
      </c>
      <c r="L2286" s="161">
        <f t="shared" si="895"/>
        <v>1.2594988E-2</v>
      </c>
      <c r="M2286" s="162">
        <f t="shared" si="896"/>
        <v>0</v>
      </c>
      <c r="N2286" s="161">
        <v>0.39600000000000002</v>
      </c>
      <c r="O2286" s="132">
        <v>0</v>
      </c>
      <c r="P2286" s="132">
        <v>1.2594988E-2</v>
      </c>
      <c r="Q2286" s="132">
        <v>1.0587600000000001E-2</v>
      </c>
      <c r="R2286" s="132">
        <v>0</v>
      </c>
      <c r="S2286" s="132">
        <v>0</v>
      </c>
      <c r="T2286" s="132">
        <v>0</v>
      </c>
      <c r="U2286" s="132">
        <v>0</v>
      </c>
      <c r="V2286" s="132">
        <v>0</v>
      </c>
      <c r="W2286" s="132">
        <v>0</v>
      </c>
      <c r="X2286" s="132">
        <v>0</v>
      </c>
      <c r="Y2286" s="132">
        <v>0</v>
      </c>
      <c r="Z2286" s="132">
        <v>0</v>
      </c>
      <c r="AA2286" s="132">
        <v>0</v>
      </c>
      <c r="AC2286" s="118">
        <f t="shared" si="897"/>
        <v>0.39600000000000002</v>
      </c>
      <c r="AD2286" s="118">
        <f t="shared" si="898"/>
        <v>2.3182588E-2</v>
      </c>
      <c r="AE2286" s="118">
        <f t="shared" si="899"/>
        <v>1.2594988E-2</v>
      </c>
      <c r="AF2286" s="118">
        <f t="shared" si="900"/>
        <v>1.2594988E-2</v>
      </c>
      <c r="AG2286" s="118">
        <f t="shared" si="901"/>
        <v>0</v>
      </c>
      <c r="AI2286" s="69">
        <v>0</v>
      </c>
      <c r="AJ2286" s="69">
        <v>0</v>
      </c>
      <c r="AK2286" s="69">
        <v>0</v>
      </c>
      <c r="AL2286" s="69">
        <v>0</v>
      </c>
      <c r="AM2286" s="69">
        <v>0</v>
      </c>
      <c r="AN2286" s="69">
        <v>0</v>
      </c>
      <c r="AO2286" s="69">
        <v>0</v>
      </c>
      <c r="AQ2286" s="116">
        <v>4.4982676999999999E-2</v>
      </c>
      <c r="AR2286" s="116">
        <v>4.2887788000000003E-2</v>
      </c>
      <c r="AS2286" s="116">
        <v>2.0948891E-3</v>
      </c>
      <c r="AT2286" s="116">
        <v>0</v>
      </c>
      <c r="AU2286" s="150">
        <f t="shared" si="902"/>
        <v>2.5712103000000001E-6</v>
      </c>
      <c r="AV2286" s="150">
        <f t="shared" si="903"/>
        <v>7.7473709599999996E-9</v>
      </c>
      <c r="AW2286" s="163">
        <f t="shared" si="904"/>
        <v>0</v>
      </c>
      <c r="AX2286" s="196">
        <v>2.4499200000000002E-6</v>
      </c>
      <c r="AY2286" s="196">
        <v>7.3920000000000001E-9</v>
      </c>
      <c r="AZ2286" s="196">
        <v>2.0196E-13</v>
      </c>
      <c r="BA2286" s="108">
        <v>0</v>
      </c>
      <c r="BB2286" s="108">
        <v>0</v>
      </c>
      <c r="BC2286" s="196">
        <v>1.5743E-9</v>
      </c>
      <c r="BD2286" s="196">
        <v>1.1971600000000001E-7</v>
      </c>
      <c r="BE2286" s="196">
        <v>2.2316999999999999E-10</v>
      </c>
      <c r="BF2286" s="196">
        <v>1.31999E-10</v>
      </c>
      <c r="BG2286" s="108">
        <v>0</v>
      </c>
      <c r="BH2286" s="108">
        <v>0</v>
      </c>
      <c r="BI2286" s="108">
        <v>0</v>
      </c>
      <c r="BJ2286" s="108">
        <v>0</v>
      </c>
      <c r="BK2286" s="108">
        <v>0</v>
      </c>
      <c r="BL2286" s="108">
        <v>0</v>
      </c>
      <c r="BM2286" s="108">
        <v>0</v>
      </c>
      <c r="BN2286" s="108">
        <v>0</v>
      </c>
      <c r="BO2286" s="108">
        <v>0</v>
      </c>
      <c r="BP2286" s="108">
        <v>0</v>
      </c>
      <c r="BQ2286" s="108">
        <v>0</v>
      </c>
      <c r="BR2286" s="108">
        <v>0</v>
      </c>
      <c r="BS2286" s="108">
        <v>0</v>
      </c>
      <c r="BU2286" s="172">
        <v>8.0045053999999998E-5</v>
      </c>
      <c r="BV2286" s="172">
        <v>1.4283435999999999E-6</v>
      </c>
      <c r="BW2286" s="172">
        <v>7.3610205000000002E-5</v>
      </c>
      <c r="BX2286" s="69">
        <v>0</v>
      </c>
      <c r="BY2286" s="172">
        <v>4.1657141999999999E-7</v>
      </c>
      <c r="BZ2286" s="172">
        <v>1.0191724999999999E-6</v>
      </c>
      <c r="CA2286" s="69">
        <v>0</v>
      </c>
      <c r="CB2286" s="172">
        <v>1.5468846E-6</v>
      </c>
      <c r="CC2286" s="69">
        <v>0</v>
      </c>
      <c r="CD2286" s="69">
        <v>0</v>
      </c>
      <c r="CE2286" s="69">
        <v>0</v>
      </c>
      <c r="CF2286" s="69">
        <v>0</v>
      </c>
      <c r="CG2286" s="69">
        <v>0</v>
      </c>
      <c r="CH2286" s="172">
        <v>2.0238772000000001E-6</v>
      </c>
      <c r="CI2286" s="69">
        <v>0</v>
      </c>
      <c r="CJ2286" s="69">
        <v>0</v>
      </c>
      <c r="CK2286" s="69">
        <v>0</v>
      </c>
      <c r="CM2286" s="198">
        <v>0</v>
      </c>
      <c r="CN2286" s="198">
        <v>2.64</v>
      </c>
      <c r="CO2286" s="198">
        <v>2.9142369000000001E-2</v>
      </c>
      <c r="CP2286" s="198">
        <v>1.2110000000000001E-3</v>
      </c>
      <c r="CQ2286" s="198">
        <v>0</v>
      </c>
      <c r="CR2286" s="198">
        <v>0</v>
      </c>
      <c r="CS2286" s="197">
        <v>1.2494441000000001E-5</v>
      </c>
      <c r="CT2286" s="198">
        <v>0</v>
      </c>
      <c r="CU2286" s="198">
        <v>0</v>
      </c>
      <c r="CV2286" s="198">
        <v>3.5841620999999999E-4</v>
      </c>
    </row>
    <row r="2287" spans="1:100" ht="14.4">
      <c r="A2287" t="s">
        <v>2019</v>
      </c>
      <c r="B2287" s="85" t="s">
        <v>947</v>
      </c>
      <c r="C2287" s="113" t="str">
        <f t="shared" si="907"/>
        <v>F.106.05.108</v>
      </c>
      <c r="D2287" s="9" t="s">
        <v>2012</v>
      </c>
      <c r="E2287" s="112" t="s">
        <v>362</v>
      </c>
      <c r="F2287" s="115" t="str">
        <f t="shared" si="908"/>
        <v>MMA monomer  waste combustion - clean tech without heat recovery</v>
      </c>
      <c r="G2287" s="143">
        <f t="shared" si="892"/>
        <v>2.2000000000000002</v>
      </c>
      <c r="I2287" s="118">
        <f t="shared" si="893"/>
        <v>0.35117253700000001</v>
      </c>
      <c r="K2287" s="161">
        <f t="shared" si="894"/>
        <v>9.6696000000000004E-3</v>
      </c>
      <c r="L2287" s="161">
        <f t="shared" si="895"/>
        <v>1.1502937E-2</v>
      </c>
      <c r="M2287" s="162">
        <f t="shared" si="896"/>
        <v>0</v>
      </c>
      <c r="N2287" s="161">
        <v>0.33</v>
      </c>
      <c r="O2287" s="132">
        <v>0</v>
      </c>
      <c r="P2287" s="132">
        <v>1.1502937E-2</v>
      </c>
      <c r="Q2287" s="132">
        <v>9.6696000000000004E-3</v>
      </c>
      <c r="R2287" s="132">
        <v>0</v>
      </c>
      <c r="S2287" s="132">
        <v>0</v>
      </c>
      <c r="T2287" s="132">
        <v>0</v>
      </c>
      <c r="U2287" s="132">
        <v>0</v>
      </c>
      <c r="V2287" s="132">
        <v>0</v>
      </c>
      <c r="W2287" s="132">
        <v>0</v>
      </c>
      <c r="X2287" s="132">
        <v>0</v>
      </c>
      <c r="Y2287" s="132">
        <v>0</v>
      </c>
      <c r="Z2287" s="132">
        <v>0</v>
      </c>
      <c r="AA2287" s="132">
        <v>0</v>
      </c>
      <c r="AC2287" s="118">
        <f t="shared" si="897"/>
        <v>0.33</v>
      </c>
      <c r="AD2287" s="118">
        <f t="shared" si="898"/>
        <v>2.1172536999999998E-2</v>
      </c>
      <c r="AE2287" s="118">
        <f t="shared" si="899"/>
        <v>1.1502937E-2</v>
      </c>
      <c r="AF2287" s="118">
        <f t="shared" si="900"/>
        <v>1.1502937E-2</v>
      </c>
      <c r="AG2287" s="118">
        <f t="shared" si="901"/>
        <v>0</v>
      </c>
      <c r="AI2287" s="69">
        <v>0</v>
      </c>
      <c r="AJ2287" s="69">
        <v>0</v>
      </c>
      <c r="AK2287" s="69">
        <v>0</v>
      </c>
      <c r="AL2287" s="69">
        <v>0</v>
      </c>
      <c r="AM2287" s="69">
        <v>0</v>
      </c>
      <c r="AN2287" s="69">
        <v>0</v>
      </c>
      <c r="AO2287" s="69">
        <v>0</v>
      </c>
      <c r="AQ2287" s="116">
        <v>3.7655015E-2</v>
      </c>
      <c r="AR2287" s="116">
        <v>3.5901595000000001E-2</v>
      </c>
      <c r="AS2287" s="116">
        <v>1.7534202E-3</v>
      </c>
      <c r="AT2287" s="116">
        <v>0</v>
      </c>
      <c r="AU2287" s="150">
        <f t="shared" si="902"/>
        <v>2.1523738000000002E-6</v>
      </c>
      <c r="AV2287" s="150">
        <f t="shared" si="903"/>
        <v>6.4845423000000003E-9</v>
      </c>
      <c r="AW2287" s="163">
        <f t="shared" si="904"/>
        <v>0</v>
      </c>
      <c r="AX2287" s="196">
        <v>2.0416000000000001E-6</v>
      </c>
      <c r="AY2287" s="196">
        <v>6.1600000000000002E-9</v>
      </c>
      <c r="AZ2287" s="196">
        <v>1.683E-13</v>
      </c>
      <c r="BA2287" s="108">
        <v>0</v>
      </c>
      <c r="BB2287" s="108">
        <v>0</v>
      </c>
      <c r="BC2287" s="196">
        <v>1.4377999999999999E-9</v>
      </c>
      <c r="BD2287" s="196">
        <v>1.0933599999999999E-7</v>
      </c>
      <c r="BE2287" s="196">
        <v>2.0382E-10</v>
      </c>
      <c r="BF2287" s="196">
        <v>1.20554E-10</v>
      </c>
      <c r="BG2287" s="108">
        <v>0</v>
      </c>
      <c r="BH2287" s="108">
        <v>0</v>
      </c>
      <c r="BI2287" s="108">
        <v>0</v>
      </c>
      <c r="BJ2287" s="108">
        <v>0</v>
      </c>
      <c r="BK2287" s="108">
        <v>0</v>
      </c>
      <c r="BL2287" s="108">
        <v>0</v>
      </c>
      <c r="BM2287" s="108">
        <v>0</v>
      </c>
      <c r="BN2287" s="108">
        <v>0</v>
      </c>
      <c r="BO2287" s="108">
        <v>0</v>
      </c>
      <c r="BP2287" s="108">
        <v>0</v>
      </c>
      <c r="BQ2287" s="108">
        <v>0</v>
      </c>
      <c r="BR2287" s="108">
        <v>0</v>
      </c>
      <c r="BS2287" s="108">
        <v>0</v>
      </c>
      <c r="BU2287" s="172">
        <v>6.7218751999999996E-5</v>
      </c>
      <c r="BV2287" s="172">
        <v>1.3044988000000001E-6</v>
      </c>
      <c r="BW2287" s="172">
        <v>6.1341837999999993E-5</v>
      </c>
      <c r="BX2287" s="69">
        <v>0</v>
      </c>
      <c r="BY2287" s="172">
        <v>3.8045250999999999E-7</v>
      </c>
      <c r="BZ2287" s="172">
        <v>9.3080496000000004E-7</v>
      </c>
      <c r="CA2287" s="69">
        <v>0</v>
      </c>
      <c r="CB2287" s="172">
        <v>1.4127616000000001E-6</v>
      </c>
      <c r="CC2287" s="69">
        <v>0</v>
      </c>
      <c r="CD2287" s="69">
        <v>0</v>
      </c>
      <c r="CE2287" s="69">
        <v>0</v>
      </c>
      <c r="CF2287" s="69">
        <v>0</v>
      </c>
      <c r="CG2287" s="69">
        <v>0</v>
      </c>
      <c r="CH2287" s="172">
        <v>1.8483965E-6</v>
      </c>
      <c r="CI2287" s="69">
        <v>0</v>
      </c>
      <c r="CJ2287" s="69">
        <v>0</v>
      </c>
      <c r="CK2287" s="69">
        <v>0</v>
      </c>
      <c r="CM2287" s="198">
        <v>0</v>
      </c>
      <c r="CN2287" s="198">
        <v>2.2000000000000002</v>
      </c>
      <c r="CO2287" s="198">
        <v>2.6615573999999999E-2</v>
      </c>
      <c r="CP2287" s="198">
        <v>1.106E-3</v>
      </c>
      <c r="CQ2287" s="198">
        <v>0</v>
      </c>
      <c r="CR2287" s="198">
        <v>0</v>
      </c>
      <c r="CS2287" s="197">
        <v>1.1411108E-5</v>
      </c>
      <c r="CT2287" s="198">
        <v>0</v>
      </c>
      <c r="CU2287" s="198">
        <v>0</v>
      </c>
      <c r="CV2287" s="198">
        <v>3.2733966000000002E-4</v>
      </c>
    </row>
    <row r="2288" spans="1:100" ht="14.4">
      <c r="A2288" t="s">
        <v>2020</v>
      </c>
      <c r="B2288" s="85" t="s">
        <v>947</v>
      </c>
      <c r="C2288" s="113" t="str">
        <f t="shared" si="907"/>
        <v>F.106.05.109</v>
      </c>
      <c r="D2288" s="9" t="s">
        <v>2012</v>
      </c>
      <c r="E2288" s="112" t="s">
        <v>362</v>
      </c>
      <c r="F2288" s="115" t="str">
        <f t="shared" si="908"/>
        <v>Nafion  waste combustion - clean tech without heat recovery</v>
      </c>
      <c r="G2288" s="143">
        <f t="shared" si="892"/>
        <v>0.73</v>
      </c>
      <c r="I2288" s="118">
        <f t="shared" si="893"/>
        <v>1.3187801699999999</v>
      </c>
      <c r="K2288" s="161">
        <f t="shared" si="894"/>
        <v>3.0599999999999998E-3</v>
      </c>
      <c r="L2288" s="161">
        <f t="shared" si="895"/>
        <v>1.2062201699999999</v>
      </c>
      <c r="M2288" s="162">
        <f t="shared" si="896"/>
        <v>0</v>
      </c>
      <c r="N2288" s="161">
        <v>0.1095</v>
      </c>
      <c r="O2288" s="132">
        <v>1.20258</v>
      </c>
      <c r="P2288" s="132">
        <v>3.6401699999999999E-3</v>
      </c>
      <c r="Q2288" s="132">
        <v>3.0599999999999998E-3</v>
      </c>
      <c r="R2288" s="132">
        <v>0</v>
      </c>
      <c r="S2288" s="132">
        <v>0</v>
      </c>
      <c r="T2288" s="132">
        <v>0</v>
      </c>
      <c r="U2288" s="132">
        <v>0</v>
      </c>
      <c r="V2288" s="132">
        <v>0</v>
      </c>
      <c r="W2288" s="132">
        <v>0</v>
      </c>
      <c r="X2288" s="132">
        <v>0</v>
      </c>
      <c r="Y2288" s="132">
        <v>0</v>
      </c>
      <c r="Z2288" s="132">
        <v>0</v>
      </c>
      <c r="AA2288" s="132">
        <v>0</v>
      </c>
      <c r="AC2288" s="118">
        <f t="shared" si="897"/>
        <v>0.1095</v>
      </c>
      <c r="AD2288" s="118">
        <f t="shared" si="898"/>
        <v>1.20928017</v>
      </c>
      <c r="AE2288" s="118">
        <f t="shared" si="899"/>
        <v>1.2062201699999999</v>
      </c>
      <c r="AF2288" s="118">
        <f t="shared" si="900"/>
        <v>1.2062201699999999</v>
      </c>
      <c r="AG2288" s="118">
        <f t="shared" si="901"/>
        <v>0</v>
      </c>
      <c r="AI2288" s="69">
        <v>0</v>
      </c>
      <c r="AJ2288" s="69">
        <v>0</v>
      </c>
      <c r="AK2288" s="69">
        <v>0</v>
      </c>
      <c r="AL2288" s="69">
        <v>0</v>
      </c>
      <c r="AM2288" s="69">
        <v>0</v>
      </c>
      <c r="AN2288" s="69">
        <v>0</v>
      </c>
      <c r="AO2288" s="69">
        <v>0</v>
      </c>
      <c r="AQ2288" s="116">
        <v>0.38363506000000003</v>
      </c>
      <c r="AR2288" s="116">
        <v>0.37617561999999999</v>
      </c>
      <c r="AS2288" s="116">
        <v>7.4594453E-3</v>
      </c>
      <c r="AT2288" s="116">
        <v>0</v>
      </c>
      <c r="AU2288" s="150">
        <f t="shared" si="902"/>
        <v>2.2552494999999998E-5</v>
      </c>
      <c r="AV2288" s="150">
        <f t="shared" si="903"/>
        <v>2.7586705844999998E-8</v>
      </c>
      <c r="AW2288" s="163">
        <f t="shared" si="904"/>
        <v>0</v>
      </c>
      <c r="AX2288" s="196">
        <v>6.7744000000000001E-7</v>
      </c>
      <c r="AY2288" s="196">
        <v>2.044E-9</v>
      </c>
      <c r="AZ2288" s="196">
        <v>5.5845000000000001E-14</v>
      </c>
      <c r="BA2288" s="108">
        <v>0</v>
      </c>
      <c r="BB2288" s="108">
        <v>0</v>
      </c>
      <c r="BC2288" s="196">
        <v>4.5499999999999998E-10</v>
      </c>
      <c r="BD2288" s="196">
        <v>2.1874599999999999E-5</v>
      </c>
      <c r="BE2288" s="196">
        <v>6.4499999999999997E-11</v>
      </c>
      <c r="BF2288" s="196">
        <v>2.547815E-8</v>
      </c>
      <c r="BG2288" s="108">
        <v>0</v>
      </c>
      <c r="BH2288" s="108">
        <v>0</v>
      </c>
      <c r="BI2288" s="108">
        <v>0</v>
      </c>
      <c r="BJ2288" s="108">
        <v>0</v>
      </c>
      <c r="BK2288" s="108">
        <v>0</v>
      </c>
      <c r="BL2288" s="108">
        <v>0</v>
      </c>
      <c r="BM2288" s="108">
        <v>0</v>
      </c>
      <c r="BN2288" s="108">
        <v>0</v>
      </c>
      <c r="BO2288" s="108">
        <v>0</v>
      </c>
      <c r="BP2288" s="108">
        <v>0</v>
      </c>
      <c r="BQ2288" s="108">
        <v>0</v>
      </c>
      <c r="BR2288" s="108">
        <v>0</v>
      </c>
      <c r="BS2288" s="108">
        <v>0</v>
      </c>
      <c r="BU2288" s="69">
        <v>3.5346599000000002E-4</v>
      </c>
      <c r="BV2288" s="69">
        <v>1.7580385999999999E-4</v>
      </c>
      <c r="BW2288" s="172">
        <v>2.0354337E-5</v>
      </c>
      <c r="BX2288" s="69">
        <v>0</v>
      </c>
      <c r="BY2288" s="69">
        <v>1.4459603E-4</v>
      </c>
      <c r="BZ2288" s="172">
        <v>2.9455853000000003E-7</v>
      </c>
      <c r="CA2288" s="69">
        <v>0</v>
      </c>
      <c r="CB2288" s="172">
        <v>4.4707645999999997E-7</v>
      </c>
      <c r="CC2288" s="69">
        <v>0</v>
      </c>
      <c r="CD2288" s="69">
        <v>0</v>
      </c>
      <c r="CE2288" s="69">
        <v>0</v>
      </c>
      <c r="CF2288" s="69">
        <v>0</v>
      </c>
      <c r="CG2288" s="69">
        <v>0</v>
      </c>
      <c r="CH2288" s="172">
        <v>1.1970121999999999E-5</v>
      </c>
      <c r="CI2288" s="69">
        <v>0</v>
      </c>
      <c r="CJ2288" s="69">
        <v>0</v>
      </c>
      <c r="CK2288" s="69">
        <v>0</v>
      </c>
      <c r="CM2288" s="198">
        <v>0</v>
      </c>
      <c r="CN2288" s="198">
        <v>0.73</v>
      </c>
      <c r="CO2288" s="198">
        <v>8.4226500000000003E-3</v>
      </c>
      <c r="CP2288" s="198">
        <v>0.12035</v>
      </c>
      <c r="CQ2288" s="198">
        <v>0</v>
      </c>
      <c r="CR2288" s="198">
        <v>0</v>
      </c>
      <c r="CS2288" s="198">
        <v>7.3369430999999999E-3</v>
      </c>
      <c r="CT2288" s="198">
        <v>0</v>
      </c>
      <c r="CU2288" s="198">
        <v>0</v>
      </c>
      <c r="CV2288" s="198">
        <v>1.0358850000000001E-4</v>
      </c>
    </row>
    <row r="2289" spans="1:100" ht="14.4">
      <c r="A2289" t="s">
        <v>2021</v>
      </c>
      <c r="B2289" s="85" t="s">
        <v>947</v>
      </c>
      <c r="C2289" s="113" t="str">
        <f t="shared" si="907"/>
        <v>F.106.05.110</v>
      </c>
      <c r="D2289" s="9" t="s">
        <v>2012</v>
      </c>
      <c r="E2289" s="112" t="s">
        <v>362</v>
      </c>
      <c r="F2289" s="115" t="str">
        <f t="shared" si="908"/>
        <v>Paperfoam  waste combustion - clean tech without heat recovery</v>
      </c>
      <c r="G2289" s="143">
        <f t="shared" si="892"/>
        <v>0</v>
      </c>
      <c r="I2289" s="118">
        <f t="shared" si="893"/>
        <v>1.4070357E-2</v>
      </c>
      <c r="K2289" s="161">
        <f t="shared" si="894"/>
        <v>6.4260000000000003E-3</v>
      </c>
      <c r="L2289" s="161">
        <f t="shared" si="895"/>
        <v>7.6443570000000001E-3</v>
      </c>
      <c r="M2289" s="162">
        <f t="shared" si="896"/>
        <v>0</v>
      </c>
      <c r="N2289" s="161">
        <v>0</v>
      </c>
      <c r="O2289" s="132">
        <v>0</v>
      </c>
      <c r="P2289" s="132">
        <v>7.6443570000000001E-3</v>
      </c>
      <c r="Q2289" s="132">
        <v>6.4260000000000003E-3</v>
      </c>
      <c r="R2289" s="132">
        <v>0</v>
      </c>
      <c r="S2289" s="132">
        <v>0</v>
      </c>
      <c r="T2289" s="132">
        <v>0</v>
      </c>
      <c r="U2289" s="132">
        <v>0</v>
      </c>
      <c r="V2289" s="132">
        <v>0</v>
      </c>
      <c r="W2289" s="132">
        <v>0</v>
      </c>
      <c r="X2289" s="132">
        <v>0</v>
      </c>
      <c r="Y2289" s="132">
        <v>0</v>
      </c>
      <c r="Z2289" s="132">
        <v>0</v>
      </c>
      <c r="AA2289" s="132">
        <v>0</v>
      </c>
      <c r="AC2289" s="118">
        <f t="shared" si="897"/>
        <v>0</v>
      </c>
      <c r="AD2289" s="118">
        <f t="shared" si="898"/>
        <v>1.4070357E-2</v>
      </c>
      <c r="AE2289" s="118">
        <f t="shared" si="899"/>
        <v>7.6443570000000001E-3</v>
      </c>
      <c r="AF2289" s="118">
        <f t="shared" si="900"/>
        <v>7.6443570000000001E-3</v>
      </c>
      <c r="AG2289" s="118">
        <f t="shared" si="901"/>
        <v>0</v>
      </c>
      <c r="AI2289" s="69">
        <v>0</v>
      </c>
      <c r="AJ2289" s="69">
        <v>0</v>
      </c>
      <c r="AK2289" s="69">
        <v>0</v>
      </c>
      <c r="AL2289" s="69">
        <v>0</v>
      </c>
      <c r="AM2289" s="69">
        <v>0</v>
      </c>
      <c r="AN2289" s="69">
        <v>0</v>
      </c>
      <c r="AO2289" s="69">
        <v>0</v>
      </c>
      <c r="AQ2289" s="116">
        <v>1.2861953000000001E-3</v>
      </c>
      <c r="AR2289" s="116">
        <v>1.2279064999999999E-3</v>
      </c>
      <c r="AS2289" s="199">
        <v>5.8288775999999998E-5</v>
      </c>
      <c r="AT2289" s="116">
        <v>0</v>
      </c>
      <c r="AU2289" s="150">
        <f t="shared" si="902"/>
        <v>7.3615500000000002E-8</v>
      </c>
      <c r="AV2289" s="150">
        <f t="shared" si="903"/>
        <v>2.1556500000000002E-10</v>
      </c>
      <c r="AW2289" s="163">
        <f t="shared" si="904"/>
        <v>0</v>
      </c>
      <c r="AX2289" s="108">
        <v>0</v>
      </c>
      <c r="AY2289" s="108">
        <v>0</v>
      </c>
      <c r="AZ2289" s="108">
        <v>0</v>
      </c>
      <c r="BA2289" s="108">
        <v>0</v>
      </c>
      <c r="BB2289" s="108">
        <v>0</v>
      </c>
      <c r="BC2289" s="196">
        <v>9.5550000000000006E-10</v>
      </c>
      <c r="BD2289" s="196">
        <v>7.2660000000000003E-8</v>
      </c>
      <c r="BE2289" s="196">
        <v>1.3545000000000001E-10</v>
      </c>
      <c r="BF2289" s="196">
        <v>8.0114999999999999E-11</v>
      </c>
      <c r="BG2289" s="108">
        <v>0</v>
      </c>
      <c r="BH2289" s="108">
        <v>0</v>
      </c>
      <c r="BI2289" s="108">
        <v>0</v>
      </c>
      <c r="BJ2289" s="108">
        <v>0</v>
      </c>
      <c r="BK2289" s="108">
        <v>0</v>
      </c>
      <c r="BL2289" s="108">
        <v>0</v>
      </c>
      <c r="BM2289" s="108">
        <v>0</v>
      </c>
      <c r="BN2289" s="108">
        <v>0</v>
      </c>
      <c r="BO2289" s="108">
        <v>0</v>
      </c>
      <c r="BP2289" s="108">
        <v>0</v>
      </c>
      <c r="BQ2289" s="108">
        <v>0</v>
      </c>
      <c r="BR2289" s="108">
        <v>0</v>
      </c>
      <c r="BS2289" s="108">
        <v>0</v>
      </c>
      <c r="BU2289" s="172">
        <v>3.9055444000000003E-6</v>
      </c>
      <c r="BV2289" s="172">
        <v>8.6691375999999995E-7</v>
      </c>
      <c r="BW2289" s="69">
        <v>0</v>
      </c>
      <c r="BX2289" s="69">
        <v>0</v>
      </c>
      <c r="BY2289" s="172">
        <v>2.5283236000000001E-7</v>
      </c>
      <c r="BZ2289" s="172">
        <v>6.1857292000000002E-7</v>
      </c>
      <c r="CA2289" s="69">
        <v>0</v>
      </c>
      <c r="CB2289" s="172">
        <v>9.3886057000000003E-7</v>
      </c>
      <c r="CC2289" s="69">
        <v>0</v>
      </c>
      <c r="CD2289" s="69">
        <v>0</v>
      </c>
      <c r="CE2289" s="69">
        <v>0</v>
      </c>
      <c r="CF2289" s="69">
        <v>0</v>
      </c>
      <c r="CG2289" s="69">
        <v>0</v>
      </c>
      <c r="CH2289" s="172">
        <v>1.2283648E-6</v>
      </c>
      <c r="CI2289" s="69">
        <v>0</v>
      </c>
      <c r="CJ2289" s="69">
        <v>0</v>
      </c>
      <c r="CK2289" s="69">
        <v>0</v>
      </c>
      <c r="CM2289" s="198">
        <v>0</v>
      </c>
      <c r="CN2289" s="198">
        <v>0</v>
      </c>
      <c r="CO2289" s="198">
        <v>1.7687564999999999E-2</v>
      </c>
      <c r="CP2289" s="198">
        <v>7.3499999999999998E-4</v>
      </c>
      <c r="CQ2289" s="198">
        <v>0</v>
      </c>
      <c r="CR2289" s="198">
        <v>0</v>
      </c>
      <c r="CS2289" s="197">
        <v>7.5833309999999997E-6</v>
      </c>
      <c r="CT2289" s="198">
        <v>0</v>
      </c>
      <c r="CU2289" s="198">
        <v>0</v>
      </c>
      <c r="CV2289" s="198">
        <v>2.1753585E-4</v>
      </c>
    </row>
    <row r="2290" spans="1:100" ht="14.4">
      <c r="A2290" t="s">
        <v>2022</v>
      </c>
      <c r="B2290" s="85" t="s">
        <v>947</v>
      </c>
      <c r="C2290" s="113" t="str">
        <f t="shared" si="907"/>
        <v>F.106.05.111</v>
      </c>
      <c r="D2290" s="9" t="s">
        <v>2012</v>
      </c>
      <c r="E2290" s="112" t="s">
        <v>362</v>
      </c>
      <c r="F2290" s="115" t="str">
        <f t="shared" si="908"/>
        <v>PEEK (Polyetheretherketone)  waste combustion - clean tech without heat recovery</v>
      </c>
      <c r="G2290" s="143">
        <f t="shared" si="892"/>
        <v>2.81</v>
      </c>
      <c r="I2290" s="118">
        <f t="shared" si="893"/>
        <v>0.446692639</v>
      </c>
      <c r="K2290" s="161">
        <f t="shared" si="894"/>
        <v>1.15056E-2</v>
      </c>
      <c r="L2290" s="161">
        <f t="shared" si="895"/>
        <v>1.3687039E-2</v>
      </c>
      <c r="M2290" s="162">
        <f t="shared" si="896"/>
        <v>0</v>
      </c>
      <c r="N2290" s="161">
        <v>0.42149999999999999</v>
      </c>
      <c r="O2290" s="132">
        <v>0</v>
      </c>
      <c r="P2290" s="132">
        <v>1.3687039E-2</v>
      </c>
      <c r="Q2290" s="132">
        <v>1.15056E-2</v>
      </c>
      <c r="R2290" s="132">
        <v>0</v>
      </c>
      <c r="S2290" s="132">
        <v>0</v>
      </c>
      <c r="T2290" s="132">
        <v>0</v>
      </c>
      <c r="U2290" s="132">
        <v>0</v>
      </c>
      <c r="V2290" s="132">
        <v>0</v>
      </c>
      <c r="W2290" s="132">
        <v>0</v>
      </c>
      <c r="X2290" s="132">
        <v>0</v>
      </c>
      <c r="Y2290" s="132">
        <v>0</v>
      </c>
      <c r="Z2290" s="132">
        <v>0</v>
      </c>
      <c r="AA2290" s="132">
        <v>0</v>
      </c>
      <c r="AC2290" s="118">
        <f t="shared" si="897"/>
        <v>0.42149999999999999</v>
      </c>
      <c r="AD2290" s="118">
        <f t="shared" si="898"/>
        <v>2.5192638999999999E-2</v>
      </c>
      <c r="AE2290" s="118">
        <f t="shared" si="899"/>
        <v>1.3687039E-2</v>
      </c>
      <c r="AF2290" s="118">
        <f t="shared" si="900"/>
        <v>1.3687039E-2</v>
      </c>
      <c r="AG2290" s="118">
        <f t="shared" si="901"/>
        <v>0</v>
      </c>
      <c r="AI2290" s="69">
        <v>0</v>
      </c>
      <c r="AJ2290" s="69">
        <v>0</v>
      </c>
      <c r="AK2290" s="69">
        <v>0</v>
      </c>
      <c r="AL2290" s="69">
        <v>0</v>
      </c>
      <c r="AM2290" s="69">
        <v>0</v>
      </c>
      <c r="AN2290" s="69">
        <v>0</v>
      </c>
      <c r="AO2290" s="69">
        <v>0</v>
      </c>
      <c r="AQ2290" s="116">
        <v>4.7926570000000002E-2</v>
      </c>
      <c r="AR2290" s="116">
        <v>4.5694640000000002E-2</v>
      </c>
      <c r="AS2290" s="116">
        <v>2.23193E-3</v>
      </c>
      <c r="AT2290" s="116">
        <v>0</v>
      </c>
      <c r="AU2290" s="150">
        <f t="shared" si="902"/>
        <v>2.7394868000000002E-6</v>
      </c>
      <c r="AV2290" s="150">
        <f t="shared" si="903"/>
        <v>8.2541789649999996E-9</v>
      </c>
      <c r="AW2290" s="163">
        <f t="shared" si="904"/>
        <v>0</v>
      </c>
      <c r="AX2290" s="196">
        <v>2.6076799999999999E-6</v>
      </c>
      <c r="AY2290" s="196">
        <v>7.8679999999999997E-9</v>
      </c>
      <c r="AZ2290" s="196">
        <v>2.1496500000000001E-13</v>
      </c>
      <c r="BA2290" s="108">
        <v>0</v>
      </c>
      <c r="BB2290" s="108">
        <v>0</v>
      </c>
      <c r="BC2290" s="196">
        <v>1.7107999999999999E-9</v>
      </c>
      <c r="BD2290" s="196">
        <v>1.30096E-7</v>
      </c>
      <c r="BE2290" s="196">
        <v>2.4252000000000001E-10</v>
      </c>
      <c r="BF2290" s="196">
        <v>1.4344400000000001E-10</v>
      </c>
      <c r="BG2290" s="108">
        <v>0</v>
      </c>
      <c r="BH2290" s="108">
        <v>0</v>
      </c>
      <c r="BI2290" s="108">
        <v>0</v>
      </c>
      <c r="BJ2290" s="108">
        <v>0</v>
      </c>
      <c r="BK2290" s="108">
        <v>0</v>
      </c>
      <c r="BL2290" s="108">
        <v>0</v>
      </c>
      <c r="BM2290" s="108">
        <v>0</v>
      </c>
      <c r="BN2290" s="108">
        <v>0</v>
      </c>
      <c r="BO2290" s="108">
        <v>0</v>
      </c>
      <c r="BP2290" s="108">
        <v>0</v>
      </c>
      <c r="BQ2290" s="108">
        <v>0</v>
      </c>
      <c r="BR2290" s="108">
        <v>0</v>
      </c>
      <c r="BS2290" s="108">
        <v>0</v>
      </c>
      <c r="BU2290" s="172">
        <v>8.5343040000000002E-5</v>
      </c>
      <c r="BV2290" s="172">
        <v>1.5521884E-6</v>
      </c>
      <c r="BW2290" s="172">
        <v>7.8350256000000001E-5</v>
      </c>
      <c r="BX2290" s="69">
        <v>0</v>
      </c>
      <c r="BY2290" s="172">
        <v>4.5269032999999999E-7</v>
      </c>
      <c r="BZ2290" s="172">
        <v>1.1075401E-6</v>
      </c>
      <c r="CA2290" s="69">
        <v>0</v>
      </c>
      <c r="CB2290" s="172">
        <v>1.6810075E-6</v>
      </c>
      <c r="CC2290" s="69">
        <v>0</v>
      </c>
      <c r="CD2290" s="69">
        <v>0</v>
      </c>
      <c r="CE2290" s="69">
        <v>0</v>
      </c>
      <c r="CF2290" s="69">
        <v>0</v>
      </c>
      <c r="CG2290" s="69">
        <v>0</v>
      </c>
      <c r="CH2290" s="172">
        <v>2.1993578999999998E-6</v>
      </c>
      <c r="CI2290" s="69">
        <v>0</v>
      </c>
      <c r="CJ2290" s="69">
        <v>0</v>
      </c>
      <c r="CK2290" s="69">
        <v>0</v>
      </c>
      <c r="CM2290" s="198">
        <v>0</v>
      </c>
      <c r="CN2290" s="198">
        <v>2.81</v>
      </c>
      <c r="CO2290" s="198">
        <v>3.1669164E-2</v>
      </c>
      <c r="CP2290" s="198">
        <v>1.3159999999999999E-3</v>
      </c>
      <c r="CQ2290" s="198">
        <v>0</v>
      </c>
      <c r="CR2290" s="198">
        <v>0</v>
      </c>
      <c r="CS2290" s="197">
        <v>1.3577774E-5</v>
      </c>
      <c r="CT2290" s="198">
        <v>0</v>
      </c>
      <c r="CU2290" s="198">
        <v>0</v>
      </c>
      <c r="CV2290" s="198">
        <v>3.8949276000000002E-4</v>
      </c>
    </row>
    <row r="2291" spans="1:100" ht="14.4">
      <c r="A2291" t="s">
        <v>3314</v>
      </c>
      <c r="B2291" s="85" t="s">
        <v>947</v>
      </c>
      <c r="C2291" s="113" t="str">
        <f t="shared" si="907"/>
        <v>F.106.05.112</v>
      </c>
      <c r="D2291" s="9" t="s">
        <v>2012</v>
      </c>
      <c r="E2291" s="112" t="s">
        <v>362</v>
      </c>
      <c r="F2291" s="115" t="str">
        <f t="shared" si="908"/>
        <v>PEI (Polyether Imide) and Aramid waste combustion - clean tech without heat recovery</v>
      </c>
      <c r="G2291" s="143">
        <f t="shared" si="892"/>
        <v>2.89</v>
      </c>
      <c r="I2291" s="118">
        <f t="shared" si="893"/>
        <v>0.4335</v>
      </c>
      <c r="K2291" s="161">
        <f t="shared" si="894"/>
        <v>0</v>
      </c>
      <c r="L2291" s="161">
        <f t="shared" si="895"/>
        <v>0</v>
      </c>
      <c r="M2291" s="162">
        <f t="shared" si="896"/>
        <v>0</v>
      </c>
      <c r="N2291" s="161">
        <v>0.4335</v>
      </c>
      <c r="O2291" s="132">
        <v>0</v>
      </c>
      <c r="P2291" s="132">
        <v>0</v>
      </c>
      <c r="Q2291" s="132">
        <v>0</v>
      </c>
      <c r="R2291" s="132">
        <v>0</v>
      </c>
      <c r="S2291" s="132">
        <v>0</v>
      </c>
      <c r="T2291" s="132">
        <v>0</v>
      </c>
      <c r="U2291" s="132">
        <v>0</v>
      </c>
      <c r="V2291" s="132">
        <v>0</v>
      </c>
      <c r="W2291" s="132">
        <v>0</v>
      </c>
      <c r="X2291" s="132">
        <v>0</v>
      </c>
      <c r="Y2291" s="132">
        <v>0</v>
      </c>
      <c r="Z2291" s="132">
        <v>0</v>
      </c>
      <c r="AA2291" s="132">
        <v>0</v>
      </c>
      <c r="AC2291" s="118">
        <f t="shared" si="897"/>
        <v>0.4335</v>
      </c>
      <c r="AD2291" s="118">
        <f t="shared" si="898"/>
        <v>0</v>
      </c>
      <c r="AE2291" s="118">
        <f t="shared" si="899"/>
        <v>0</v>
      </c>
      <c r="AF2291" s="118">
        <f t="shared" si="900"/>
        <v>0</v>
      </c>
      <c r="AG2291" s="118">
        <f t="shared" si="901"/>
        <v>0</v>
      </c>
      <c r="AI2291" s="69">
        <v>0</v>
      </c>
      <c r="AJ2291" s="69">
        <v>0</v>
      </c>
      <c r="AK2291" s="69">
        <v>0</v>
      </c>
      <c r="AL2291" s="69">
        <v>0</v>
      </c>
      <c r="AM2291" s="69">
        <v>0</v>
      </c>
      <c r="AN2291" s="69">
        <v>0</v>
      </c>
      <c r="AO2291" s="69">
        <v>0</v>
      </c>
      <c r="AQ2291" s="116">
        <v>4.6922562000000001E-2</v>
      </c>
      <c r="AR2291" s="116">
        <v>4.4734426000000001E-2</v>
      </c>
      <c r="AS2291" s="116">
        <v>2.1881366E-3</v>
      </c>
      <c r="AT2291" s="116">
        <v>0</v>
      </c>
      <c r="AU2291" s="150">
        <f t="shared" si="902"/>
        <v>2.6819199999999998E-6</v>
      </c>
      <c r="AV2291" s="150">
        <f t="shared" si="903"/>
        <v>8.092221085000001E-9</v>
      </c>
      <c r="AW2291" s="163">
        <f t="shared" si="904"/>
        <v>0</v>
      </c>
      <c r="AX2291" s="196">
        <v>2.6819199999999998E-6</v>
      </c>
      <c r="AY2291" s="196">
        <v>8.0920000000000006E-9</v>
      </c>
      <c r="AZ2291" s="196">
        <v>2.2108500000000001E-13</v>
      </c>
      <c r="BA2291" s="108">
        <v>0</v>
      </c>
      <c r="BB2291" s="108">
        <v>0</v>
      </c>
      <c r="BC2291" s="108">
        <v>0</v>
      </c>
      <c r="BD2291" s="108">
        <v>0</v>
      </c>
      <c r="BE2291" s="108">
        <v>0</v>
      </c>
      <c r="BF2291" s="108">
        <v>0</v>
      </c>
      <c r="BG2291" s="108">
        <v>0</v>
      </c>
      <c r="BH2291" s="108">
        <v>0</v>
      </c>
      <c r="BI2291" s="108">
        <v>0</v>
      </c>
      <c r="BJ2291" s="108">
        <v>0</v>
      </c>
      <c r="BK2291" s="108">
        <v>0</v>
      </c>
      <c r="BL2291" s="108">
        <v>0</v>
      </c>
      <c r="BM2291" s="108">
        <v>0</v>
      </c>
      <c r="BN2291" s="108">
        <v>0</v>
      </c>
      <c r="BO2291" s="108">
        <v>0</v>
      </c>
      <c r="BP2291" s="108">
        <v>0</v>
      </c>
      <c r="BQ2291" s="108">
        <v>0</v>
      </c>
      <c r="BR2291" s="108">
        <v>0</v>
      </c>
      <c r="BS2291" s="108">
        <v>0</v>
      </c>
      <c r="BU2291" s="172">
        <v>8.0580868000000005E-5</v>
      </c>
      <c r="BV2291" s="69">
        <v>0</v>
      </c>
      <c r="BW2291" s="172">
        <v>8.0580868000000005E-5</v>
      </c>
      <c r="BX2291" s="69">
        <v>0</v>
      </c>
      <c r="BY2291" s="69">
        <v>0</v>
      </c>
      <c r="BZ2291" s="69">
        <v>0</v>
      </c>
      <c r="CA2291" s="69">
        <v>0</v>
      </c>
      <c r="CB2291" s="69">
        <v>0</v>
      </c>
      <c r="CC2291" s="69">
        <v>0</v>
      </c>
      <c r="CD2291" s="69">
        <v>0</v>
      </c>
      <c r="CE2291" s="69">
        <v>0</v>
      </c>
      <c r="CF2291" s="69">
        <v>0</v>
      </c>
      <c r="CG2291" s="69">
        <v>0</v>
      </c>
      <c r="CH2291" s="69">
        <v>0</v>
      </c>
      <c r="CI2291" s="69">
        <v>0</v>
      </c>
      <c r="CJ2291" s="69">
        <v>0</v>
      </c>
      <c r="CK2291" s="69">
        <v>0</v>
      </c>
      <c r="CM2291" s="198">
        <v>0</v>
      </c>
      <c r="CN2291" s="198">
        <v>2.89</v>
      </c>
      <c r="CO2291" s="198">
        <v>0</v>
      </c>
      <c r="CP2291" s="198">
        <v>0</v>
      </c>
      <c r="CQ2291" s="198">
        <v>0</v>
      </c>
      <c r="CR2291" s="198">
        <v>0</v>
      </c>
      <c r="CS2291" s="198">
        <v>0</v>
      </c>
      <c r="CT2291" s="198">
        <v>0</v>
      </c>
      <c r="CU2291" s="198">
        <v>0</v>
      </c>
      <c r="CV2291" s="198">
        <v>0</v>
      </c>
    </row>
    <row r="2292" spans="1:100" ht="14.4">
      <c r="A2292" t="s">
        <v>2023</v>
      </c>
      <c r="B2292" s="85" t="s">
        <v>947</v>
      </c>
      <c r="C2292" s="113" t="str">
        <f t="shared" si="907"/>
        <v>F.106.05.113</v>
      </c>
      <c r="D2292" s="9" t="s">
        <v>2012</v>
      </c>
      <c r="E2292" s="112" t="s">
        <v>362</v>
      </c>
      <c r="F2292" s="115" t="str">
        <f t="shared" si="908"/>
        <v>Phthalic anhydride  waste combustion - clean tech without heat recovery</v>
      </c>
      <c r="G2292" s="143">
        <f t="shared" si="892"/>
        <v>2.38</v>
      </c>
      <c r="I2292" s="118">
        <f t="shared" si="893"/>
        <v>0.37468844879999996</v>
      </c>
      <c r="K2292" s="161">
        <f t="shared" si="894"/>
        <v>8.0783999999999995E-3</v>
      </c>
      <c r="L2292" s="161">
        <f t="shared" si="895"/>
        <v>9.6100487999999998E-3</v>
      </c>
      <c r="M2292" s="162">
        <f t="shared" si="896"/>
        <v>0</v>
      </c>
      <c r="N2292" s="161">
        <v>0.35699999999999998</v>
      </c>
      <c r="O2292" s="132">
        <v>0</v>
      </c>
      <c r="P2292" s="132">
        <v>9.6100487999999998E-3</v>
      </c>
      <c r="Q2292" s="132">
        <v>8.0783999999999995E-3</v>
      </c>
      <c r="R2292" s="132">
        <v>0</v>
      </c>
      <c r="S2292" s="132">
        <v>0</v>
      </c>
      <c r="T2292" s="132">
        <v>0</v>
      </c>
      <c r="U2292" s="132">
        <v>0</v>
      </c>
      <c r="V2292" s="132">
        <v>0</v>
      </c>
      <c r="W2292" s="132">
        <v>0</v>
      </c>
      <c r="X2292" s="132">
        <v>0</v>
      </c>
      <c r="Y2292" s="132">
        <v>0</v>
      </c>
      <c r="Z2292" s="132">
        <v>0</v>
      </c>
      <c r="AA2292" s="132">
        <v>0</v>
      </c>
      <c r="AC2292" s="118">
        <f t="shared" si="897"/>
        <v>0.35699999999999998</v>
      </c>
      <c r="AD2292" s="118">
        <f t="shared" si="898"/>
        <v>1.7688448799999999E-2</v>
      </c>
      <c r="AE2292" s="118">
        <f t="shared" si="899"/>
        <v>9.6100487999999998E-3</v>
      </c>
      <c r="AF2292" s="118">
        <f t="shared" si="900"/>
        <v>9.6100487999999998E-3</v>
      </c>
      <c r="AG2292" s="118">
        <f t="shared" si="901"/>
        <v>0</v>
      </c>
      <c r="AI2292" s="69">
        <v>0</v>
      </c>
      <c r="AJ2292" s="69">
        <v>0</v>
      </c>
      <c r="AK2292" s="69">
        <v>0</v>
      </c>
      <c r="AL2292" s="69">
        <v>0</v>
      </c>
      <c r="AM2292" s="69">
        <v>0</v>
      </c>
      <c r="AN2292" s="69">
        <v>0</v>
      </c>
      <c r="AO2292" s="69">
        <v>0</v>
      </c>
      <c r="AQ2292" s="116">
        <v>4.0259041000000002E-2</v>
      </c>
      <c r="AR2292" s="116">
        <v>3.8383768999999998E-2</v>
      </c>
      <c r="AS2292" s="116">
        <v>1.8752721999999999E-3</v>
      </c>
      <c r="AT2292" s="116">
        <v>0</v>
      </c>
      <c r="AU2292" s="150">
        <f t="shared" si="902"/>
        <v>2.3011852000000002E-6</v>
      </c>
      <c r="AV2292" s="150">
        <f t="shared" si="903"/>
        <v>6.9351780699999999E-9</v>
      </c>
      <c r="AW2292" s="163">
        <f t="shared" si="904"/>
        <v>0</v>
      </c>
      <c r="AX2292" s="196">
        <v>2.2086400000000002E-6</v>
      </c>
      <c r="AY2292" s="196">
        <v>6.6640000000000001E-9</v>
      </c>
      <c r="AZ2292" s="196">
        <v>1.8207E-13</v>
      </c>
      <c r="BA2292" s="108">
        <v>0</v>
      </c>
      <c r="BB2292" s="108">
        <v>0</v>
      </c>
      <c r="BC2292" s="196">
        <v>1.2011999999999999E-9</v>
      </c>
      <c r="BD2292" s="196">
        <v>9.1344000000000001E-8</v>
      </c>
      <c r="BE2292" s="196">
        <v>1.7028000000000001E-10</v>
      </c>
      <c r="BF2292" s="196">
        <v>1.0071599999999999E-10</v>
      </c>
      <c r="BG2292" s="108">
        <v>0</v>
      </c>
      <c r="BH2292" s="108">
        <v>0</v>
      </c>
      <c r="BI2292" s="108">
        <v>0</v>
      </c>
      <c r="BJ2292" s="108">
        <v>0</v>
      </c>
      <c r="BK2292" s="108">
        <v>0</v>
      </c>
      <c r="BL2292" s="108">
        <v>0</v>
      </c>
      <c r="BM2292" s="108">
        <v>0</v>
      </c>
      <c r="BN2292" s="108">
        <v>0</v>
      </c>
      <c r="BO2292" s="108">
        <v>0</v>
      </c>
      <c r="BP2292" s="108">
        <v>0</v>
      </c>
      <c r="BQ2292" s="108">
        <v>0</v>
      </c>
      <c r="BR2292" s="108">
        <v>0</v>
      </c>
      <c r="BS2292" s="108">
        <v>0</v>
      </c>
      <c r="BU2292" s="172">
        <v>7.1270542000000003E-5</v>
      </c>
      <c r="BV2292" s="172">
        <v>1.0898344E-6</v>
      </c>
      <c r="BW2292" s="172">
        <v>6.6360714999999997E-5</v>
      </c>
      <c r="BX2292" s="69">
        <v>0</v>
      </c>
      <c r="BY2292" s="172">
        <v>3.1784640000000002E-7</v>
      </c>
      <c r="BZ2292" s="172">
        <v>7.7763452999999998E-7</v>
      </c>
      <c r="CA2292" s="69">
        <v>0</v>
      </c>
      <c r="CB2292" s="172">
        <v>1.1802818999999999E-6</v>
      </c>
      <c r="CC2292" s="69">
        <v>0</v>
      </c>
      <c r="CD2292" s="69">
        <v>0</v>
      </c>
      <c r="CE2292" s="69">
        <v>0</v>
      </c>
      <c r="CF2292" s="69">
        <v>0</v>
      </c>
      <c r="CG2292" s="69">
        <v>0</v>
      </c>
      <c r="CH2292" s="172">
        <v>1.54423E-6</v>
      </c>
      <c r="CI2292" s="69">
        <v>0</v>
      </c>
      <c r="CJ2292" s="69">
        <v>0</v>
      </c>
      <c r="CK2292" s="69">
        <v>0</v>
      </c>
      <c r="CM2292" s="198">
        <v>0</v>
      </c>
      <c r="CN2292" s="198">
        <v>2.38</v>
      </c>
      <c r="CO2292" s="198">
        <v>2.2235795999999999E-2</v>
      </c>
      <c r="CP2292" s="198">
        <v>9.2400000000000002E-4</v>
      </c>
      <c r="CQ2292" s="198">
        <v>0</v>
      </c>
      <c r="CR2292" s="198">
        <v>0</v>
      </c>
      <c r="CS2292" s="197">
        <v>9.5333303999999992E-6</v>
      </c>
      <c r="CT2292" s="198">
        <v>0</v>
      </c>
      <c r="CU2292" s="198">
        <v>0</v>
      </c>
      <c r="CV2292" s="198">
        <v>2.7347363999999998E-4</v>
      </c>
    </row>
    <row r="2293" spans="1:100" ht="14.4">
      <c r="A2293" t="s">
        <v>2024</v>
      </c>
      <c r="B2293" s="85" t="s">
        <v>947</v>
      </c>
      <c r="C2293" s="113" t="str">
        <f t="shared" si="907"/>
        <v>F.106.05.114</v>
      </c>
      <c r="D2293" s="9" t="s">
        <v>2012</v>
      </c>
      <c r="E2293" s="112" t="s">
        <v>362</v>
      </c>
      <c r="F2293" s="115" t="str">
        <f t="shared" si="908"/>
        <v>Polyether-polyols  waste combustion - clean tech without heat recovery</v>
      </c>
      <c r="G2293" s="143">
        <f t="shared" si="892"/>
        <v>2.84</v>
      </c>
      <c r="I2293" s="118">
        <f t="shared" si="893"/>
        <v>0.45239867</v>
      </c>
      <c r="K2293" s="161">
        <f t="shared" si="894"/>
        <v>1.20564E-2</v>
      </c>
      <c r="L2293" s="161">
        <f t="shared" si="895"/>
        <v>1.4342270000000001E-2</v>
      </c>
      <c r="M2293" s="162">
        <f t="shared" si="896"/>
        <v>0</v>
      </c>
      <c r="N2293" s="161">
        <v>0.42599999999999999</v>
      </c>
      <c r="O2293" s="132">
        <v>0</v>
      </c>
      <c r="P2293" s="132">
        <v>1.4342270000000001E-2</v>
      </c>
      <c r="Q2293" s="132">
        <v>1.20564E-2</v>
      </c>
      <c r="R2293" s="132">
        <v>0</v>
      </c>
      <c r="S2293" s="132">
        <v>0</v>
      </c>
      <c r="T2293" s="132">
        <v>0</v>
      </c>
      <c r="U2293" s="132">
        <v>0</v>
      </c>
      <c r="V2293" s="132">
        <v>0</v>
      </c>
      <c r="W2293" s="132">
        <v>0</v>
      </c>
      <c r="X2293" s="132">
        <v>0</v>
      </c>
      <c r="Y2293" s="132">
        <v>0</v>
      </c>
      <c r="Z2293" s="132">
        <v>0</v>
      </c>
      <c r="AA2293" s="132">
        <v>0</v>
      </c>
      <c r="AC2293" s="118">
        <f t="shared" si="897"/>
        <v>0.42599999999999999</v>
      </c>
      <c r="AD2293" s="118">
        <f t="shared" si="898"/>
        <v>2.6398669999999999E-2</v>
      </c>
      <c r="AE2293" s="118">
        <f t="shared" si="899"/>
        <v>1.4342270000000001E-2</v>
      </c>
      <c r="AF2293" s="118">
        <f t="shared" si="900"/>
        <v>1.4342270000000001E-2</v>
      </c>
      <c r="AG2293" s="118">
        <f t="shared" si="901"/>
        <v>0</v>
      </c>
      <c r="AI2293" s="69">
        <v>0</v>
      </c>
      <c r="AJ2293" s="69">
        <v>0</v>
      </c>
      <c r="AK2293" s="69">
        <v>0</v>
      </c>
      <c r="AL2293" s="69">
        <v>0</v>
      </c>
      <c r="AM2293" s="69">
        <v>0</v>
      </c>
      <c r="AN2293" s="69">
        <v>0</v>
      </c>
      <c r="AO2293" s="69">
        <v>0</v>
      </c>
      <c r="AQ2293" s="116">
        <v>4.8523901000000001E-2</v>
      </c>
      <c r="AR2293" s="116">
        <v>4.6264260000000001E-2</v>
      </c>
      <c r="AS2293" s="116">
        <v>2.2596404E-3</v>
      </c>
      <c r="AT2293" s="116">
        <v>0</v>
      </c>
      <c r="AU2293" s="150">
        <f t="shared" si="902"/>
        <v>2.7736367000000002E-6</v>
      </c>
      <c r="AV2293" s="150">
        <f t="shared" si="903"/>
        <v>8.3566582600000009E-9</v>
      </c>
      <c r="AW2293" s="163">
        <f t="shared" si="904"/>
        <v>0</v>
      </c>
      <c r="AX2293" s="196">
        <v>2.6355200000000001E-6</v>
      </c>
      <c r="AY2293" s="196">
        <v>7.9520000000000007E-9</v>
      </c>
      <c r="AZ2293" s="196">
        <v>2.1726E-13</v>
      </c>
      <c r="BA2293" s="108">
        <v>0</v>
      </c>
      <c r="BB2293" s="108">
        <v>0</v>
      </c>
      <c r="BC2293" s="196">
        <v>1.7927E-9</v>
      </c>
      <c r="BD2293" s="196">
        <v>1.36324E-7</v>
      </c>
      <c r="BE2293" s="196">
        <v>2.5412999999999998E-10</v>
      </c>
      <c r="BF2293" s="196">
        <v>1.50311E-10</v>
      </c>
      <c r="BG2293" s="108">
        <v>0</v>
      </c>
      <c r="BH2293" s="108">
        <v>0</v>
      </c>
      <c r="BI2293" s="108">
        <v>0</v>
      </c>
      <c r="BJ2293" s="108">
        <v>0</v>
      </c>
      <c r="BK2293" s="108">
        <v>0</v>
      </c>
      <c r="BL2293" s="108">
        <v>0</v>
      </c>
      <c r="BM2293" s="108">
        <v>0</v>
      </c>
      <c r="BN2293" s="108">
        <v>0</v>
      </c>
      <c r="BO2293" s="108">
        <v>0</v>
      </c>
      <c r="BP2293" s="108">
        <v>0</v>
      </c>
      <c r="BQ2293" s="108">
        <v>0</v>
      </c>
      <c r="BR2293" s="108">
        <v>0</v>
      </c>
      <c r="BS2293" s="108">
        <v>0</v>
      </c>
      <c r="BU2293" s="172">
        <v>8.6514280999999994E-5</v>
      </c>
      <c r="BV2293" s="172">
        <v>1.6264952999999999E-6</v>
      </c>
      <c r="BW2293" s="172">
        <v>7.9186735999999997E-5</v>
      </c>
      <c r="BX2293" s="69">
        <v>0</v>
      </c>
      <c r="BY2293" s="172">
        <v>4.7436166999999999E-7</v>
      </c>
      <c r="BZ2293" s="172">
        <v>1.1605606E-6</v>
      </c>
      <c r="CA2293" s="69">
        <v>0</v>
      </c>
      <c r="CB2293" s="172">
        <v>1.7614812999999999E-6</v>
      </c>
      <c r="CC2293" s="69">
        <v>0</v>
      </c>
      <c r="CD2293" s="69">
        <v>0</v>
      </c>
      <c r="CE2293" s="69">
        <v>0</v>
      </c>
      <c r="CF2293" s="69">
        <v>0</v>
      </c>
      <c r="CG2293" s="69">
        <v>0</v>
      </c>
      <c r="CH2293" s="172">
        <v>2.3046463000000002E-6</v>
      </c>
      <c r="CI2293" s="69">
        <v>0</v>
      </c>
      <c r="CJ2293" s="69">
        <v>0</v>
      </c>
      <c r="CK2293" s="69">
        <v>0</v>
      </c>
      <c r="CM2293" s="198">
        <v>0</v>
      </c>
      <c r="CN2293" s="198">
        <v>2.84</v>
      </c>
      <c r="CO2293" s="198">
        <v>3.3185240999999997E-2</v>
      </c>
      <c r="CP2293" s="198">
        <v>1.379E-3</v>
      </c>
      <c r="CQ2293" s="198">
        <v>0</v>
      </c>
      <c r="CR2293" s="198">
        <v>0</v>
      </c>
      <c r="CS2293" s="197">
        <v>1.4227773000000001E-5</v>
      </c>
      <c r="CT2293" s="198">
        <v>0</v>
      </c>
      <c r="CU2293" s="198">
        <v>0</v>
      </c>
      <c r="CV2293" s="198">
        <v>4.0813869000000001E-4</v>
      </c>
    </row>
    <row r="2294" spans="1:100" ht="14.4">
      <c r="A2294" t="s">
        <v>2025</v>
      </c>
      <c r="B2294" s="85" t="s">
        <v>947</v>
      </c>
      <c r="C2294" s="113" t="str">
        <f t="shared" si="907"/>
        <v>F.106.05.115</v>
      </c>
      <c r="D2294" s="9" t="s">
        <v>2012</v>
      </c>
      <c r="E2294" s="112" t="s">
        <v>362</v>
      </c>
      <c r="F2294" s="115" t="str">
        <f t="shared" si="908"/>
        <v>PPS  waste combustion - clean tech without heat recovery</v>
      </c>
      <c r="G2294" s="143">
        <f t="shared" si="892"/>
        <v>2.44</v>
      </c>
      <c r="I2294" s="118">
        <f t="shared" si="893"/>
        <v>6.3018675879999995</v>
      </c>
      <c r="K2294" s="161">
        <f t="shared" si="894"/>
        <v>1.0587600000000001E-2</v>
      </c>
      <c r="L2294" s="161">
        <f t="shared" si="895"/>
        <v>5.9252799879999998</v>
      </c>
      <c r="M2294" s="162">
        <f t="shared" si="896"/>
        <v>0</v>
      </c>
      <c r="N2294" s="161">
        <v>0.36599999999999999</v>
      </c>
      <c r="O2294" s="132">
        <v>5.9126849999999997</v>
      </c>
      <c r="P2294" s="132">
        <v>1.2594988E-2</v>
      </c>
      <c r="Q2294" s="132">
        <v>1.0587600000000001E-2</v>
      </c>
      <c r="R2294" s="132">
        <v>0</v>
      </c>
      <c r="S2294" s="132">
        <v>0</v>
      </c>
      <c r="T2294" s="132">
        <v>0</v>
      </c>
      <c r="U2294" s="132">
        <v>0</v>
      </c>
      <c r="V2294" s="132">
        <v>0</v>
      </c>
      <c r="W2294" s="132">
        <v>0</v>
      </c>
      <c r="X2294" s="132">
        <v>0</v>
      </c>
      <c r="Y2294" s="132">
        <v>0</v>
      </c>
      <c r="Z2294" s="132">
        <v>0</v>
      </c>
      <c r="AA2294" s="132">
        <v>0</v>
      </c>
      <c r="AC2294" s="118">
        <f t="shared" si="897"/>
        <v>0.36599999999999999</v>
      </c>
      <c r="AD2294" s="118">
        <f t="shared" si="898"/>
        <v>5.9358675879999998</v>
      </c>
      <c r="AE2294" s="118">
        <f t="shared" si="899"/>
        <v>5.9252799879999998</v>
      </c>
      <c r="AF2294" s="118">
        <f t="shared" si="900"/>
        <v>5.9252799879999998</v>
      </c>
      <c r="AG2294" s="118">
        <f t="shared" si="901"/>
        <v>0</v>
      </c>
      <c r="AI2294" s="69">
        <v>0</v>
      </c>
      <c r="AJ2294" s="69">
        <v>0</v>
      </c>
      <c r="AK2294" s="69">
        <v>0</v>
      </c>
      <c r="AL2294" s="69">
        <v>0</v>
      </c>
      <c r="AM2294" s="69">
        <v>0</v>
      </c>
      <c r="AN2294" s="69">
        <v>0</v>
      </c>
      <c r="AO2294" s="69">
        <v>0</v>
      </c>
      <c r="AQ2294" s="116">
        <v>1.8666555</v>
      </c>
      <c r="AR2294" s="116">
        <v>1.8308903999999999</v>
      </c>
      <c r="AS2294" s="116">
        <v>3.5765092999999998E-2</v>
      </c>
      <c r="AT2294" s="116">
        <v>0</v>
      </c>
      <c r="AU2294" s="150">
        <f t="shared" si="902"/>
        <v>1.097656143E-4</v>
      </c>
      <c r="AV2294" s="150">
        <f t="shared" si="903"/>
        <v>1.3226735666E-7</v>
      </c>
      <c r="AW2294" s="163">
        <f t="shared" si="904"/>
        <v>0</v>
      </c>
      <c r="AX2294" s="196">
        <v>2.2643200000000002E-6</v>
      </c>
      <c r="AY2294" s="196">
        <v>6.8320000000000004E-9</v>
      </c>
      <c r="AZ2294" s="196">
        <v>1.8666000000000001E-13</v>
      </c>
      <c r="BA2294" s="108">
        <v>0</v>
      </c>
      <c r="BB2294" s="108">
        <v>0</v>
      </c>
      <c r="BC2294" s="196">
        <v>1.5743E-9</v>
      </c>
      <c r="BD2294" s="108">
        <v>1.0749972E-4</v>
      </c>
      <c r="BE2294" s="196">
        <v>2.2316999999999999E-10</v>
      </c>
      <c r="BF2294" s="196">
        <v>1.25212E-7</v>
      </c>
      <c r="BG2294" s="108">
        <v>0</v>
      </c>
      <c r="BH2294" s="108">
        <v>0</v>
      </c>
      <c r="BI2294" s="108">
        <v>0</v>
      </c>
      <c r="BJ2294" s="108">
        <v>0</v>
      </c>
      <c r="BK2294" s="108">
        <v>0</v>
      </c>
      <c r="BL2294" s="108">
        <v>0</v>
      </c>
      <c r="BM2294" s="108">
        <v>0</v>
      </c>
      <c r="BN2294" s="108">
        <v>0</v>
      </c>
      <c r="BO2294" s="108">
        <v>0</v>
      </c>
      <c r="BP2294" s="108">
        <v>0</v>
      </c>
      <c r="BQ2294" s="108">
        <v>0</v>
      </c>
      <c r="BR2294" s="108">
        <v>0</v>
      </c>
      <c r="BS2294" s="108">
        <v>0</v>
      </c>
      <c r="BU2294" s="69">
        <v>1.7031234999999999E-3</v>
      </c>
      <c r="BV2294" s="69">
        <v>8.6376765999999995E-4</v>
      </c>
      <c r="BW2294" s="172">
        <v>6.8033673999999994E-5</v>
      </c>
      <c r="BX2294" s="69">
        <v>0</v>
      </c>
      <c r="BY2294" s="69">
        <v>7.1075510999999997E-4</v>
      </c>
      <c r="BZ2294" s="172">
        <v>1.0191724999999999E-6</v>
      </c>
      <c r="CA2294" s="69">
        <v>0</v>
      </c>
      <c r="CB2294" s="172">
        <v>1.5468846E-6</v>
      </c>
      <c r="CC2294" s="69">
        <v>0</v>
      </c>
      <c r="CD2294" s="69">
        <v>0</v>
      </c>
      <c r="CE2294" s="69">
        <v>0</v>
      </c>
      <c r="CF2294" s="69">
        <v>0</v>
      </c>
      <c r="CG2294" s="69">
        <v>0</v>
      </c>
      <c r="CH2294" s="172">
        <v>5.8001046000000002E-5</v>
      </c>
      <c r="CI2294" s="69">
        <v>0</v>
      </c>
      <c r="CJ2294" s="69">
        <v>0</v>
      </c>
      <c r="CK2294" s="69">
        <v>0</v>
      </c>
      <c r="CM2294" s="198">
        <v>0</v>
      </c>
      <c r="CN2294" s="198">
        <v>2.44</v>
      </c>
      <c r="CO2294" s="198">
        <v>2.9142369000000001E-2</v>
      </c>
      <c r="CP2294" s="198">
        <v>0.59121100000000004</v>
      </c>
      <c r="CQ2294" s="198">
        <v>0</v>
      </c>
      <c r="CR2294" s="198">
        <v>0</v>
      </c>
      <c r="CS2294" s="198">
        <v>3.6068043000000001E-2</v>
      </c>
      <c r="CT2294" s="198">
        <v>0</v>
      </c>
      <c r="CU2294" s="198">
        <v>0</v>
      </c>
      <c r="CV2294" s="198">
        <v>3.5841620999999999E-4</v>
      </c>
    </row>
    <row r="2295" spans="1:100" ht="14.4">
      <c r="A2295" t="s">
        <v>2026</v>
      </c>
      <c r="B2295" s="85" t="s">
        <v>947</v>
      </c>
      <c r="C2295" s="113" t="str">
        <f t="shared" si="907"/>
        <v>F.106.05.116</v>
      </c>
      <c r="D2295" s="9" t="s">
        <v>2012</v>
      </c>
      <c r="E2295" s="112" t="s">
        <v>362</v>
      </c>
      <c r="F2295" s="115" t="str">
        <f t="shared" si="908"/>
        <v>PVOH (PVA)  waste combustion - clean tech without heat recovery</v>
      </c>
      <c r="G2295" s="143">
        <f t="shared" si="892"/>
        <v>2</v>
      </c>
      <c r="I2295" s="118">
        <f t="shared" si="893"/>
        <v>0.31768844879999997</v>
      </c>
      <c r="K2295" s="161">
        <f t="shared" si="894"/>
        <v>8.0783999999999995E-3</v>
      </c>
      <c r="L2295" s="161">
        <f t="shared" si="895"/>
        <v>9.6100487999999998E-3</v>
      </c>
      <c r="M2295" s="162">
        <f t="shared" si="896"/>
        <v>0</v>
      </c>
      <c r="N2295" s="161">
        <v>0.3</v>
      </c>
      <c r="O2295" s="132">
        <v>0</v>
      </c>
      <c r="P2295" s="132">
        <v>9.6100487999999998E-3</v>
      </c>
      <c r="Q2295" s="132">
        <v>8.0783999999999995E-3</v>
      </c>
      <c r="R2295" s="132">
        <v>0</v>
      </c>
      <c r="S2295" s="132">
        <v>0</v>
      </c>
      <c r="T2295" s="132">
        <v>0</v>
      </c>
      <c r="U2295" s="132">
        <v>0</v>
      </c>
      <c r="V2295" s="132">
        <v>0</v>
      </c>
      <c r="W2295" s="132">
        <v>0</v>
      </c>
      <c r="X2295" s="132">
        <v>0</v>
      </c>
      <c r="Y2295" s="132">
        <v>0</v>
      </c>
      <c r="Z2295" s="132">
        <v>0</v>
      </c>
      <c r="AA2295" s="132">
        <v>0</v>
      </c>
      <c r="AC2295" s="118">
        <f t="shared" si="897"/>
        <v>0.3</v>
      </c>
      <c r="AD2295" s="118">
        <f t="shared" si="898"/>
        <v>1.7688448799999999E-2</v>
      </c>
      <c r="AE2295" s="118">
        <f t="shared" si="899"/>
        <v>9.6100487999999998E-3</v>
      </c>
      <c r="AF2295" s="118">
        <f t="shared" si="900"/>
        <v>9.6100487999999998E-3</v>
      </c>
      <c r="AG2295" s="118">
        <f t="shared" si="901"/>
        <v>0</v>
      </c>
      <c r="AI2295" s="69">
        <v>0</v>
      </c>
      <c r="AJ2295" s="69">
        <v>0</v>
      </c>
      <c r="AK2295" s="69">
        <v>0</v>
      </c>
      <c r="AL2295" s="69">
        <v>0</v>
      </c>
      <c r="AM2295" s="69">
        <v>0</v>
      </c>
      <c r="AN2295" s="69">
        <v>0</v>
      </c>
      <c r="AO2295" s="69">
        <v>0</v>
      </c>
      <c r="AQ2295" s="116">
        <v>3.4089293E-2</v>
      </c>
      <c r="AR2295" s="116">
        <v>3.2501733999999997E-2</v>
      </c>
      <c r="AS2295" s="116">
        <v>1.5875587E-3</v>
      </c>
      <c r="AT2295" s="116">
        <v>0</v>
      </c>
      <c r="AU2295" s="150">
        <f t="shared" si="902"/>
        <v>1.9485452000000001E-6</v>
      </c>
      <c r="AV2295" s="150">
        <f t="shared" si="903"/>
        <v>5.8711489999999996E-9</v>
      </c>
      <c r="AW2295" s="163">
        <f t="shared" si="904"/>
        <v>0</v>
      </c>
      <c r="AX2295" s="196">
        <v>1.8560000000000001E-6</v>
      </c>
      <c r="AY2295" s="196">
        <v>5.5999999999999997E-9</v>
      </c>
      <c r="AZ2295" s="196">
        <v>1.53E-13</v>
      </c>
      <c r="BA2295" s="108">
        <v>0</v>
      </c>
      <c r="BB2295" s="108">
        <v>0</v>
      </c>
      <c r="BC2295" s="196">
        <v>1.2011999999999999E-9</v>
      </c>
      <c r="BD2295" s="196">
        <v>9.1344000000000001E-8</v>
      </c>
      <c r="BE2295" s="196">
        <v>1.7028000000000001E-10</v>
      </c>
      <c r="BF2295" s="196">
        <v>1.0071599999999999E-10</v>
      </c>
      <c r="BG2295" s="108">
        <v>0</v>
      </c>
      <c r="BH2295" s="108">
        <v>0</v>
      </c>
      <c r="BI2295" s="108">
        <v>0</v>
      </c>
      <c r="BJ2295" s="108">
        <v>0</v>
      </c>
      <c r="BK2295" s="108">
        <v>0</v>
      </c>
      <c r="BL2295" s="108">
        <v>0</v>
      </c>
      <c r="BM2295" s="108">
        <v>0</v>
      </c>
      <c r="BN2295" s="108">
        <v>0</v>
      </c>
      <c r="BO2295" s="108">
        <v>0</v>
      </c>
      <c r="BP2295" s="108">
        <v>0</v>
      </c>
      <c r="BQ2295" s="108">
        <v>0</v>
      </c>
      <c r="BR2295" s="108">
        <v>0</v>
      </c>
      <c r="BS2295" s="108">
        <v>0</v>
      </c>
      <c r="BU2295" s="172">
        <v>6.0675133999999997E-5</v>
      </c>
      <c r="BV2295" s="172">
        <v>1.0898344E-6</v>
      </c>
      <c r="BW2295" s="172">
        <v>5.5765306999999999E-5</v>
      </c>
      <c r="BX2295" s="69">
        <v>0</v>
      </c>
      <c r="BY2295" s="172">
        <v>3.1784640000000002E-7</v>
      </c>
      <c r="BZ2295" s="172">
        <v>7.7763452999999998E-7</v>
      </c>
      <c r="CA2295" s="69">
        <v>0</v>
      </c>
      <c r="CB2295" s="172">
        <v>1.1802818999999999E-6</v>
      </c>
      <c r="CC2295" s="69">
        <v>0</v>
      </c>
      <c r="CD2295" s="69">
        <v>0</v>
      </c>
      <c r="CE2295" s="69">
        <v>0</v>
      </c>
      <c r="CF2295" s="69">
        <v>0</v>
      </c>
      <c r="CG2295" s="69">
        <v>0</v>
      </c>
      <c r="CH2295" s="172">
        <v>1.54423E-6</v>
      </c>
      <c r="CI2295" s="69">
        <v>0</v>
      </c>
      <c r="CJ2295" s="69">
        <v>0</v>
      </c>
      <c r="CK2295" s="69">
        <v>0</v>
      </c>
      <c r="CM2295" s="198">
        <v>0</v>
      </c>
      <c r="CN2295" s="198">
        <v>2</v>
      </c>
      <c r="CO2295" s="198">
        <v>2.2235795999999999E-2</v>
      </c>
      <c r="CP2295" s="198">
        <v>9.2400000000000002E-4</v>
      </c>
      <c r="CQ2295" s="198">
        <v>0</v>
      </c>
      <c r="CR2295" s="198">
        <v>0</v>
      </c>
      <c r="CS2295" s="197">
        <v>9.5333303999999992E-6</v>
      </c>
      <c r="CT2295" s="198">
        <v>0</v>
      </c>
      <c r="CU2295" s="198">
        <v>0</v>
      </c>
      <c r="CV2295" s="198">
        <v>2.7347363999999998E-4</v>
      </c>
    </row>
    <row r="2296" spans="1:100" ht="14.4">
      <c r="A2296" t="s">
        <v>2027</v>
      </c>
      <c r="B2296" s="85" t="s">
        <v>947</v>
      </c>
      <c r="C2296" s="113" t="str">
        <f t="shared" si="907"/>
        <v>F.106.05.117</v>
      </c>
      <c r="D2296" s="9" t="s">
        <v>2012</v>
      </c>
      <c r="E2296" s="112" t="s">
        <v>362</v>
      </c>
      <c r="F2296" s="115" t="str">
        <f t="shared" si="908"/>
        <v>TDI  waste combustion - clean tech without heat recovery</v>
      </c>
      <c r="G2296" s="143">
        <f t="shared" si="892"/>
        <v>2.2800000000000002</v>
      </c>
      <c r="I2296" s="118">
        <f t="shared" si="893"/>
        <v>0.36196650700000005</v>
      </c>
      <c r="K2296" s="161">
        <f t="shared" si="894"/>
        <v>9.1187999999999998E-3</v>
      </c>
      <c r="L2296" s="161">
        <f t="shared" si="895"/>
        <v>1.0847707E-2</v>
      </c>
      <c r="M2296" s="162">
        <f t="shared" si="896"/>
        <v>0</v>
      </c>
      <c r="N2296" s="161">
        <v>0.34200000000000003</v>
      </c>
      <c r="O2296" s="132">
        <v>0</v>
      </c>
      <c r="P2296" s="132">
        <v>1.0847707E-2</v>
      </c>
      <c r="Q2296" s="132">
        <v>9.1187999999999998E-3</v>
      </c>
      <c r="R2296" s="132">
        <v>0</v>
      </c>
      <c r="S2296" s="132">
        <v>0</v>
      </c>
      <c r="T2296" s="132">
        <v>0</v>
      </c>
      <c r="U2296" s="132">
        <v>0</v>
      </c>
      <c r="V2296" s="132">
        <v>0</v>
      </c>
      <c r="W2296" s="132">
        <v>0</v>
      </c>
      <c r="X2296" s="132">
        <v>0</v>
      </c>
      <c r="Y2296" s="132">
        <v>0</v>
      </c>
      <c r="Z2296" s="132">
        <v>0</v>
      </c>
      <c r="AA2296" s="132">
        <v>0</v>
      </c>
      <c r="AC2296" s="118">
        <f t="shared" si="897"/>
        <v>0.34200000000000003</v>
      </c>
      <c r="AD2296" s="118">
        <f t="shared" si="898"/>
        <v>1.9966507000000001E-2</v>
      </c>
      <c r="AE2296" s="118">
        <f t="shared" si="899"/>
        <v>1.0847707E-2</v>
      </c>
      <c r="AF2296" s="118">
        <f t="shared" si="900"/>
        <v>1.0847707E-2</v>
      </c>
      <c r="AG2296" s="118">
        <f t="shared" si="901"/>
        <v>0</v>
      </c>
      <c r="AI2296" s="69">
        <v>0</v>
      </c>
      <c r="AJ2296" s="69">
        <v>0</v>
      </c>
      <c r="AK2296" s="69">
        <v>0</v>
      </c>
      <c r="AL2296" s="69">
        <v>0</v>
      </c>
      <c r="AM2296" s="69">
        <v>0</v>
      </c>
      <c r="AN2296" s="69">
        <v>0</v>
      </c>
      <c r="AO2296" s="69">
        <v>0</v>
      </c>
      <c r="AQ2296" s="116">
        <v>3.8843664E-2</v>
      </c>
      <c r="AR2296" s="116">
        <v>3.7034668999999999E-2</v>
      </c>
      <c r="AS2296" s="116">
        <v>1.8089953E-3</v>
      </c>
      <c r="AT2296" s="116">
        <v>0</v>
      </c>
      <c r="AU2296" s="150">
        <f t="shared" si="902"/>
        <v>2.2203038999999999E-6</v>
      </c>
      <c r="AV2296" s="150">
        <f t="shared" si="903"/>
        <v>6.69007142E-9</v>
      </c>
      <c r="AW2296" s="163">
        <f t="shared" si="904"/>
        <v>0</v>
      </c>
      <c r="AX2296" s="196">
        <v>2.11584E-6</v>
      </c>
      <c r="AY2296" s="196">
        <v>6.3840000000000003E-9</v>
      </c>
      <c r="AZ2296" s="196">
        <v>1.7442E-13</v>
      </c>
      <c r="BA2296" s="108">
        <v>0</v>
      </c>
      <c r="BB2296" s="108">
        <v>0</v>
      </c>
      <c r="BC2296" s="196">
        <v>1.3559E-9</v>
      </c>
      <c r="BD2296" s="196">
        <v>1.03108E-7</v>
      </c>
      <c r="BE2296" s="196">
        <v>1.9221E-10</v>
      </c>
      <c r="BF2296" s="196">
        <v>1.13687E-10</v>
      </c>
      <c r="BG2296" s="108">
        <v>0</v>
      </c>
      <c r="BH2296" s="108">
        <v>0</v>
      </c>
      <c r="BI2296" s="108">
        <v>0</v>
      </c>
      <c r="BJ2296" s="108">
        <v>0</v>
      </c>
      <c r="BK2296" s="108">
        <v>0</v>
      </c>
      <c r="BL2296" s="108">
        <v>0</v>
      </c>
      <c r="BM2296" s="108">
        <v>0</v>
      </c>
      <c r="BN2296" s="108">
        <v>0</v>
      </c>
      <c r="BO2296" s="108">
        <v>0</v>
      </c>
      <c r="BP2296" s="108">
        <v>0</v>
      </c>
      <c r="BQ2296" s="108">
        <v>0</v>
      </c>
      <c r="BR2296" s="108">
        <v>0</v>
      </c>
      <c r="BS2296" s="108">
        <v>0</v>
      </c>
      <c r="BU2296" s="172">
        <v>6.9114603000000006E-5</v>
      </c>
      <c r="BV2296" s="172">
        <v>1.2301918999999999E-6</v>
      </c>
      <c r="BW2296" s="172">
        <v>6.3572449999999998E-5</v>
      </c>
      <c r="BX2296" s="69">
        <v>0</v>
      </c>
      <c r="BY2296" s="172">
        <v>3.5878116000000001E-7</v>
      </c>
      <c r="BZ2296" s="172">
        <v>8.7778443000000004E-7</v>
      </c>
      <c r="CA2296" s="69">
        <v>0</v>
      </c>
      <c r="CB2296" s="172">
        <v>1.3322879000000001E-6</v>
      </c>
      <c r="CC2296" s="69">
        <v>0</v>
      </c>
      <c r="CD2296" s="69">
        <v>0</v>
      </c>
      <c r="CE2296" s="69">
        <v>0</v>
      </c>
      <c r="CF2296" s="69">
        <v>0</v>
      </c>
      <c r="CG2296" s="69">
        <v>0</v>
      </c>
      <c r="CH2296" s="172">
        <v>1.7431081E-6</v>
      </c>
      <c r="CI2296" s="69">
        <v>0</v>
      </c>
      <c r="CJ2296" s="69">
        <v>0</v>
      </c>
      <c r="CK2296" s="69">
        <v>0</v>
      </c>
      <c r="CM2296" s="198">
        <v>0</v>
      </c>
      <c r="CN2296" s="198">
        <v>2.2799999999999998</v>
      </c>
      <c r="CO2296" s="198">
        <v>2.5099496999999998E-2</v>
      </c>
      <c r="CP2296" s="198">
        <v>1.0430000000000001E-3</v>
      </c>
      <c r="CQ2296" s="198">
        <v>0</v>
      </c>
      <c r="CR2296" s="198">
        <v>0</v>
      </c>
      <c r="CS2296" s="197">
        <v>1.0761108E-5</v>
      </c>
      <c r="CT2296" s="198">
        <v>0</v>
      </c>
      <c r="CU2296" s="198">
        <v>0</v>
      </c>
      <c r="CV2296" s="198">
        <v>3.0869372999999998E-4</v>
      </c>
    </row>
    <row r="2297" spans="1:100" ht="14.4">
      <c r="B2297" s="85"/>
      <c r="C2297" s="113"/>
      <c r="D2297" s="1" t="s">
        <v>1287</v>
      </c>
      <c r="E2297" s="112"/>
      <c r="AC2297" s="142"/>
      <c r="AD2297" s="142"/>
      <c r="AE2297" s="142"/>
      <c r="AF2297" s="142"/>
      <c r="AG2297" s="142"/>
      <c r="AU2297" s="86"/>
      <c r="AV2297" s="86"/>
      <c r="AW2297" s="86"/>
      <c r="AX2297" s="3"/>
      <c r="AY2297" s="3"/>
      <c r="AZ2297" s="3"/>
      <c r="BC2297" s="3"/>
      <c r="BD2297" s="3"/>
      <c r="BE2297" s="3"/>
      <c r="BF2297" s="3"/>
      <c r="BU2297" s="3"/>
      <c r="BV2297" s="3"/>
      <c r="BW2297" s="3"/>
      <c r="BY2297" s="3"/>
      <c r="BZ2297" s="3"/>
      <c r="CB2297" s="3"/>
      <c r="CH2297" s="3"/>
      <c r="CS2297" s="3"/>
    </row>
    <row r="2298" spans="1:100" ht="14.4">
      <c r="A2298" t="s">
        <v>2028</v>
      </c>
      <c r="B2298" s="85" t="s">
        <v>947</v>
      </c>
      <c r="C2298" s="113" t="str">
        <f t="shared" si="907"/>
        <v>F.106.06.101</v>
      </c>
      <c r="D2298" s="9" t="s">
        <v>1287</v>
      </c>
      <c r="E2298" s="112" t="s">
        <v>362</v>
      </c>
      <c r="F2298" s="115" t="str">
        <f t="shared" si="908"/>
        <v>AKD (Alkyl ketene dimers)  waste combustion - clean tech without heat recovery</v>
      </c>
      <c r="G2298" s="143">
        <f t="shared" si="892"/>
        <v>0</v>
      </c>
      <c r="I2298" s="118">
        <f t="shared" si="893"/>
        <v>1.8760475999999998E-2</v>
      </c>
      <c r="K2298" s="161">
        <f t="shared" si="894"/>
        <v>8.5679999999999992E-3</v>
      </c>
      <c r="L2298" s="161">
        <f t="shared" si="895"/>
        <v>1.0192476000000001E-2</v>
      </c>
      <c r="M2298" s="162">
        <f t="shared" si="896"/>
        <v>0</v>
      </c>
      <c r="N2298" s="161">
        <v>0</v>
      </c>
      <c r="O2298" s="132">
        <v>0</v>
      </c>
      <c r="P2298" s="132">
        <v>1.0192476000000001E-2</v>
      </c>
      <c r="Q2298" s="132">
        <v>8.5679999999999992E-3</v>
      </c>
      <c r="R2298" s="132">
        <v>0</v>
      </c>
      <c r="S2298" s="132">
        <v>0</v>
      </c>
      <c r="T2298" s="132">
        <v>0</v>
      </c>
      <c r="U2298" s="132">
        <v>0</v>
      </c>
      <c r="V2298" s="132">
        <v>0</v>
      </c>
      <c r="W2298" s="132">
        <v>0</v>
      </c>
      <c r="X2298" s="132">
        <v>0</v>
      </c>
      <c r="Y2298" s="132">
        <v>0</v>
      </c>
      <c r="Z2298" s="132">
        <v>0</v>
      </c>
      <c r="AA2298" s="132">
        <v>0</v>
      </c>
      <c r="AC2298" s="118">
        <f t="shared" si="897"/>
        <v>0</v>
      </c>
      <c r="AD2298" s="118">
        <f t="shared" si="898"/>
        <v>1.8760475999999998E-2</v>
      </c>
      <c r="AE2298" s="118">
        <f t="shared" si="899"/>
        <v>1.0192476000000001E-2</v>
      </c>
      <c r="AF2298" s="118">
        <f t="shared" si="900"/>
        <v>1.0192476000000001E-2</v>
      </c>
      <c r="AG2298" s="118">
        <f t="shared" si="901"/>
        <v>0</v>
      </c>
      <c r="AI2298" s="69">
        <v>0</v>
      </c>
      <c r="AJ2298" s="69">
        <v>0</v>
      </c>
      <c r="AK2298" s="69">
        <v>0</v>
      </c>
      <c r="AL2298" s="69">
        <v>0</v>
      </c>
      <c r="AM2298" s="69">
        <v>0</v>
      </c>
      <c r="AN2298" s="69">
        <v>0</v>
      </c>
      <c r="AO2298" s="69">
        <v>0</v>
      </c>
      <c r="AQ2298" s="116">
        <v>1.7149271E-3</v>
      </c>
      <c r="AR2298" s="116">
        <v>1.6372087E-3</v>
      </c>
      <c r="AS2298" s="199">
        <v>7.7718367999999997E-5</v>
      </c>
      <c r="AT2298" s="116">
        <v>0</v>
      </c>
      <c r="AU2298" s="150">
        <f t="shared" si="902"/>
        <v>9.8154000000000007E-8</v>
      </c>
      <c r="AV2298" s="150">
        <f t="shared" si="903"/>
        <v>2.8742000000000003E-10</v>
      </c>
      <c r="AW2298" s="163">
        <f t="shared" si="904"/>
        <v>0</v>
      </c>
      <c r="AX2298" s="108">
        <v>0</v>
      </c>
      <c r="AY2298" s="108">
        <v>0</v>
      </c>
      <c r="AZ2298" s="108">
        <v>0</v>
      </c>
      <c r="BA2298" s="108">
        <v>0</v>
      </c>
      <c r="BB2298" s="108">
        <v>0</v>
      </c>
      <c r="BC2298" s="196">
        <v>1.2739999999999999E-9</v>
      </c>
      <c r="BD2298" s="196">
        <v>9.6880000000000005E-8</v>
      </c>
      <c r="BE2298" s="196">
        <v>1.806E-10</v>
      </c>
      <c r="BF2298" s="196">
        <v>1.0682E-10</v>
      </c>
      <c r="BG2298" s="108">
        <v>0</v>
      </c>
      <c r="BH2298" s="108">
        <v>0</v>
      </c>
      <c r="BI2298" s="108">
        <v>0</v>
      </c>
      <c r="BJ2298" s="108">
        <v>0</v>
      </c>
      <c r="BK2298" s="108">
        <v>0</v>
      </c>
      <c r="BL2298" s="108">
        <v>0</v>
      </c>
      <c r="BM2298" s="108">
        <v>0</v>
      </c>
      <c r="BN2298" s="108">
        <v>0</v>
      </c>
      <c r="BO2298" s="108">
        <v>0</v>
      </c>
      <c r="BP2298" s="108">
        <v>0</v>
      </c>
      <c r="BQ2298" s="108">
        <v>0</v>
      </c>
      <c r="BR2298" s="108">
        <v>0</v>
      </c>
      <c r="BS2298" s="108">
        <v>0</v>
      </c>
      <c r="BU2298" s="172">
        <v>5.2073924999999998E-6</v>
      </c>
      <c r="BV2298" s="172">
        <v>1.155885E-6</v>
      </c>
      <c r="BW2298" s="69">
        <v>0</v>
      </c>
      <c r="BX2298" s="69">
        <v>0</v>
      </c>
      <c r="BY2298" s="172">
        <v>3.3710982000000001E-7</v>
      </c>
      <c r="BZ2298" s="172">
        <v>8.2476389000000001E-7</v>
      </c>
      <c r="CA2298" s="69">
        <v>0</v>
      </c>
      <c r="CB2298" s="172">
        <v>1.2518140999999999E-6</v>
      </c>
      <c r="CC2298" s="69">
        <v>0</v>
      </c>
      <c r="CD2298" s="69">
        <v>0</v>
      </c>
      <c r="CE2298" s="69">
        <v>0</v>
      </c>
      <c r="CF2298" s="69">
        <v>0</v>
      </c>
      <c r="CG2298" s="69">
        <v>0</v>
      </c>
      <c r="CH2298" s="172">
        <v>1.6378196999999999E-6</v>
      </c>
      <c r="CI2298" s="69">
        <v>0</v>
      </c>
      <c r="CJ2298" s="69">
        <v>0</v>
      </c>
      <c r="CK2298" s="69">
        <v>0</v>
      </c>
      <c r="CM2298" s="198">
        <v>0</v>
      </c>
      <c r="CN2298" s="198">
        <v>0</v>
      </c>
      <c r="CO2298" s="198">
        <v>2.3583420000000001E-2</v>
      </c>
      <c r="CP2298" s="198">
        <v>9.7999999999999997E-4</v>
      </c>
      <c r="CQ2298" s="198">
        <v>0</v>
      </c>
      <c r="CR2298" s="198">
        <v>0</v>
      </c>
      <c r="CS2298" s="197">
        <v>1.0111108000000001E-5</v>
      </c>
      <c r="CT2298" s="198">
        <v>0</v>
      </c>
      <c r="CU2298" s="198">
        <v>0</v>
      </c>
      <c r="CV2298" s="198">
        <v>2.9004779999999998E-4</v>
      </c>
    </row>
    <row r="2299" spans="1:100" ht="14.4">
      <c r="A2299" t="s">
        <v>2029</v>
      </c>
      <c r="B2299" s="85" t="s">
        <v>947</v>
      </c>
      <c r="C2299" s="113" t="str">
        <f t="shared" si="907"/>
        <v>F.106.06.102</v>
      </c>
      <c r="D2299" s="9" t="s">
        <v>1287</v>
      </c>
      <c r="E2299" s="112" t="s">
        <v>362</v>
      </c>
      <c r="F2299" s="115" t="str">
        <f t="shared" si="908"/>
        <v>ASA (Acrylonitrile styrene acrylate)  waste combustion - clean tech without heat reco</v>
      </c>
      <c r="G2299" s="143">
        <f t="shared" ref="G2299:G2362" si="909">N2299/0.15</f>
        <v>2.2000000000000002</v>
      </c>
      <c r="I2299" s="118">
        <f t="shared" ref="I2299:I2362" si="910">K2299+L2299+M2299+N2299</f>
        <v>0.34139028900000001</v>
      </c>
      <c r="K2299" s="161">
        <f t="shared" ref="K2299:K2362" si="911">Q2299+R2299+S2299+T2299</f>
        <v>5.202E-3</v>
      </c>
      <c r="L2299" s="161">
        <f t="shared" ref="L2299:L2362" si="912">O2299+P2299+U2299+Y2299+W2299</f>
        <v>6.1882889999999996E-3</v>
      </c>
      <c r="M2299" s="162">
        <f t="shared" ref="M2299:M2362" si="913">V2299+X2299+Z2299+AA2299</f>
        <v>0</v>
      </c>
      <c r="N2299" s="161">
        <v>0.33</v>
      </c>
      <c r="O2299" s="132">
        <v>0</v>
      </c>
      <c r="P2299" s="132">
        <v>6.1882889999999996E-3</v>
      </c>
      <c r="Q2299" s="132">
        <v>5.202E-3</v>
      </c>
      <c r="R2299" s="132">
        <v>0</v>
      </c>
      <c r="S2299" s="132">
        <v>0</v>
      </c>
      <c r="T2299" s="132">
        <v>0</v>
      </c>
      <c r="U2299" s="132">
        <v>0</v>
      </c>
      <c r="V2299" s="132">
        <v>0</v>
      </c>
      <c r="W2299" s="132">
        <v>0</v>
      </c>
      <c r="X2299" s="132">
        <v>0</v>
      </c>
      <c r="Y2299" s="132">
        <v>0</v>
      </c>
      <c r="Z2299" s="132">
        <v>0</v>
      </c>
      <c r="AA2299" s="132">
        <v>0</v>
      </c>
      <c r="AC2299" s="118">
        <f t="shared" si="897"/>
        <v>0.33</v>
      </c>
      <c r="AD2299" s="118">
        <f t="shared" si="898"/>
        <v>1.1390289E-2</v>
      </c>
      <c r="AE2299" s="118">
        <f t="shared" si="899"/>
        <v>6.1882889999999996E-3</v>
      </c>
      <c r="AF2299" s="118">
        <f t="shared" si="900"/>
        <v>6.1882889999999996E-3</v>
      </c>
      <c r="AG2299" s="118">
        <f t="shared" si="901"/>
        <v>0</v>
      </c>
      <c r="AI2299" s="69">
        <v>0</v>
      </c>
      <c r="AJ2299" s="69">
        <v>0</v>
      </c>
      <c r="AK2299" s="69">
        <v>0</v>
      </c>
      <c r="AL2299" s="69">
        <v>0</v>
      </c>
      <c r="AM2299" s="69">
        <v>0</v>
      </c>
      <c r="AN2299" s="69">
        <v>0</v>
      </c>
      <c r="AO2299" s="69">
        <v>0</v>
      </c>
      <c r="AQ2299" s="116">
        <v>3.6760803000000002E-2</v>
      </c>
      <c r="AR2299" s="116">
        <v>3.5047908000000003E-2</v>
      </c>
      <c r="AS2299" s="116">
        <v>1.7128957000000001E-3</v>
      </c>
      <c r="AT2299" s="116">
        <v>0</v>
      </c>
      <c r="AU2299" s="150">
        <f t="shared" si="902"/>
        <v>2.1011935E-6</v>
      </c>
      <c r="AV2299" s="150">
        <f t="shared" si="903"/>
        <v>6.3346733000000002E-9</v>
      </c>
      <c r="AW2299" s="163">
        <f t="shared" si="904"/>
        <v>0</v>
      </c>
      <c r="AX2299" s="196">
        <v>2.0416000000000001E-6</v>
      </c>
      <c r="AY2299" s="196">
        <v>6.1600000000000002E-9</v>
      </c>
      <c r="AZ2299" s="196">
        <v>1.683E-13</v>
      </c>
      <c r="BA2299" s="108">
        <v>0</v>
      </c>
      <c r="BB2299" s="108">
        <v>0</v>
      </c>
      <c r="BC2299" s="196">
        <v>7.7349999999999997E-10</v>
      </c>
      <c r="BD2299" s="196">
        <v>5.882E-8</v>
      </c>
      <c r="BE2299" s="196">
        <v>1.0965E-10</v>
      </c>
      <c r="BF2299" s="196">
        <v>6.4855000000000005E-11</v>
      </c>
      <c r="BG2299" s="108">
        <v>0</v>
      </c>
      <c r="BH2299" s="108">
        <v>0</v>
      </c>
      <c r="BI2299" s="108">
        <v>0</v>
      </c>
      <c r="BJ2299" s="108">
        <v>0</v>
      </c>
      <c r="BK2299" s="108">
        <v>0</v>
      </c>
      <c r="BL2299" s="108">
        <v>0</v>
      </c>
      <c r="BM2299" s="108">
        <v>0</v>
      </c>
      <c r="BN2299" s="108">
        <v>0</v>
      </c>
      <c r="BO2299" s="108">
        <v>0</v>
      </c>
      <c r="BP2299" s="108">
        <v>0</v>
      </c>
      <c r="BQ2299" s="108">
        <v>0</v>
      </c>
      <c r="BR2299" s="108">
        <v>0</v>
      </c>
      <c r="BS2299" s="108">
        <v>0</v>
      </c>
      <c r="BU2299" s="172">
        <v>6.4503468999999999E-5</v>
      </c>
      <c r="BV2299" s="172">
        <v>7.0178732999999999E-7</v>
      </c>
      <c r="BW2299" s="172">
        <v>6.1341837999999993E-5</v>
      </c>
      <c r="BX2299" s="69">
        <v>0</v>
      </c>
      <c r="BY2299" s="172">
        <v>2.0467382000000001E-7</v>
      </c>
      <c r="BZ2299" s="172">
        <v>5.0074950999999995E-7</v>
      </c>
      <c r="CA2299" s="69">
        <v>0</v>
      </c>
      <c r="CB2299" s="172">
        <v>7.6002998999999997E-7</v>
      </c>
      <c r="CC2299" s="69">
        <v>0</v>
      </c>
      <c r="CD2299" s="69">
        <v>0</v>
      </c>
      <c r="CE2299" s="69">
        <v>0</v>
      </c>
      <c r="CF2299" s="69">
        <v>0</v>
      </c>
      <c r="CG2299" s="69">
        <v>0</v>
      </c>
      <c r="CH2299" s="172">
        <v>9.9439054999999998E-7</v>
      </c>
      <c r="CI2299" s="69">
        <v>0</v>
      </c>
      <c r="CJ2299" s="69">
        <v>0</v>
      </c>
      <c r="CK2299" s="69">
        <v>0</v>
      </c>
      <c r="CM2299" s="198">
        <v>0</v>
      </c>
      <c r="CN2299" s="198">
        <v>2.2000000000000002</v>
      </c>
      <c r="CO2299" s="198">
        <v>1.4318505E-2</v>
      </c>
      <c r="CP2299" s="198">
        <v>5.9500000000000004E-4</v>
      </c>
      <c r="CQ2299" s="198">
        <v>0</v>
      </c>
      <c r="CR2299" s="198">
        <v>0</v>
      </c>
      <c r="CS2299" s="197">
        <v>6.1388870000000001E-6</v>
      </c>
      <c r="CT2299" s="198">
        <v>0</v>
      </c>
      <c r="CU2299" s="198">
        <v>0</v>
      </c>
      <c r="CV2299" s="198">
        <v>1.7610044999999999E-4</v>
      </c>
    </row>
    <row r="2300" spans="1:100" ht="14.4">
      <c r="A2300" t="s">
        <v>2030</v>
      </c>
      <c r="B2300" s="85" t="s">
        <v>947</v>
      </c>
      <c r="C2300" s="113" t="str">
        <f t="shared" si="907"/>
        <v>F.106.06.103</v>
      </c>
      <c r="D2300" s="9" t="s">
        <v>1287</v>
      </c>
      <c r="E2300" s="112" t="s">
        <v>362</v>
      </c>
      <c r="F2300" s="115" t="str">
        <f t="shared" si="908"/>
        <v>Rosin (from wood, pine)  waste combustion - clean tech without heat recovery</v>
      </c>
      <c r="G2300" s="143">
        <f t="shared" si="909"/>
        <v>0</v>
      </c>
      <c r="I2300" s="118">
        <f t="shared" si="910"/>
        <v>1.1390289E-2</v>
      </c>
      <c r="K2300" s="161">
        <f t="shared" si="911"/>
        <v>5.202E-3</v>
      </c>
      <c r="L2300" s="161">
        <f t="shared" si="912"/>
        <v>6.1882889999999996E-3</v>
      </c>
      <c r="M2300" s="162">
        <f t="shared" si="913"/>
        <v>0</v>
      </c>
      <c r="N2300" s="161">
        <v>0</v>
      </c>
      <c r="O2300" s="132">
        <v>0</v>
      </c>
      <c r="P2300" s="132">
        <v>6.1882889999999996E-3</v>
      </c>
      <c r="Q2300" s="132">
        <v>5.202E-3</v>
      </c>
      <c r="R2300" s="132">
        <v>0</v>
      </c>
      <c r="S2300" s="132">
        <v>0</v>
      </c>
      <c r="T2300" s="132">
        <v>0</v>
      </c>
      <c r="U2300" s="132">
        <v>0</v>
      </c>
      <c r="V2300" s="132">
        <v>0</v>
      </c>
      <c r="W2300" s="132">
        <v>0</v>
      </c>
      <c r="X2300" s="132">
        <v>0</v>
      </c>
      <c r="Y2300" s="132">
        <v>0</v>
      </c>
      <c r="Z2300" s="132">
        <v>0</v>
      </c>
      <c r="AA2300" s="132">
        <v>0</v>
      </c>
      <c r="AC2300" s="118">
        <f t="shared" si="897"/>
        <v>0</v>
      </c>
      <c r="AD2300" s="118">
        <f t="shared" si="898"/>
        <v>1.1390289E-2</v>
      </c>
      <c r="AE2300" s="118">
        <f t="shared" si="899"/>
        <v>6.1882889999999996E-3</v>
      </c>
      <c r="AF2300" s="118">
        <f t="shared" si="900"/>
        <v>6.1882889999999996E-3</v>
      </c>
      <c r="AG2300" s="118">
        <f t="shared" si="901"/>
        <v>0</v>
      </c>
      <c r="AI2300" s="69">
        <v>0</v>
      </c>
      <c r="AJ2300" s="69">
        <v>0</v>
      </c>
      <c r="AK2300" s="69">
        <v>0</v>
      </c>
      <c r="AL2300" s="69">
        <v>0</v>
      </c>
      <c r="AM2300" s="69">
        <v>0</v>
      </c>
      <c r="AN2300" s="69">
        <v>0</v>
      </c>
      <c r="AO2300" s="69">
        <v>0</v>
      </c>
      <c r="AQ2300" s="116">
        <v>1.0412056999999999E-3</v>
      </c>
      <c r="AR2300" s="116">
        <v>9.9401957999999992E-4</v>
      </c>
      <c r="AS2300" s="199">
        <v>4.7186152000000001E-5</v>
      </c>
      <c r="AT2300" s="116">
        <v>0</v>
      </c>
      <c r="AU2300" s="150">
        <f t="shared" si="902"/>
        <v>5.9593499999999997E-8</v>
      </c>
      <c r="AV2300" s="150">
        <f t="shared" si="903"/>
        <v>1.7450500000000001E-10</v>
      </c>
      <c r="AW2300" s="163">
        <f t="shared" si="904"/>
        <v>0</v>
      </c>
      <c r="AX2300" s="108">
        <v>0</v>
      </c>
      <c r="AY2300" s="108">
        <v>0</v>
      </c>
      <c r="AZ2300" s="108">
        <v>0</v>
      </c>
      <c r="BA2300" s="108">
        <v>0</v>
      </c>
      <c r="BB2300" s="108">
        <v>0</v>
      </c>
      <c r="BC2300" s="196">
        <v>7.7349999999999997E-10</v>
      </c>
      <c r="BD2300" s="196">
        <v>5.882E-8</v>
      </c>
      <c r="BE2300" s="196">
        <v>1.0965E-10</v>
      </c>
      <c r="BF2300" s="196">
        <v>6.4855000000000005E-11</v>
      </c>
      <c r="BG2300" s="108">
        <v>0</v>
      </c>
      <c r="BH2300" s="108">
        <v>0</v>
      </c>
      <c r="BI2300" s="108">
        <v>0</v>
      </c>
      <c r="BJ2300" s="108">
        <v>0</v>
      </c>
      <c r="BK2300" s="108">
        <v>0</v>
      </c>
      <c r="BL2300" s="108">
        <v>0</v>
      </c>
      <c r="BM2300" s="108">
        <v>0</v>
      </c>
      <c r="BN2300" s="108">
        <v>0</v>
      </c>
      <c r="BO2300" s="108">
        <v>0</v>
      </c>
      <c r="BP2300" s="108">
        <v>0</v>
      </c>
      <c r="BQ2300" s="108">
        <v>0</v>
      </c>
      <c r="BR2300" s="108">
        <v>0</v>
      </c>
      <c r="BS2300" s="108">
        <v>0</v>
      </c>
      <c r="BU2300" s="172">
        <v>3.1616312E-6</v>
      </c>
      <c r="BV2300" s="172">
        <v>7.0178732999999999E-7</v>
      </c>
      <c r="BW2300" s="69">
        <v>0</v>
      </c>
      <c r="BX2300" s="69">
        <v>0</v>
      </c>
      <c r="BY2300" s="172">
        <v>2.0467382000000001E-7</v>
      </c>
      <c r="BZ2300" s="172">
        <v>5.0074950999999995E-7</v>
      </c>
      <c r="CA2300" s="69">
        <v>0</v>
      </c>
      <c r="CB2300" s="172">
        <v>7.6002998999999997E-7</v>
      </c>
      <c r="CC2300" s="69">
        <v>0</v>
      </c>
      <c r="CD2300" s="69">
        <v>0</v>
      </c>
      <c r="CE2300" s="69">
        <v>0</v>
      </c>
      <c r="CF2300" s="69">
        <v>0</v>
      </c>
      <c r="CG2300" s="69">
        <v>0</v>
      </c>
      <c r="CH2300" s="172">
        <v>9.9439054999999998E-7</v>
      </c>
      <c r="CI2300" s="69">
        <v>0</v>
      </c>
      <c r="CJ2300" s="69">
        <v>0</v>
      </c>
      <c r="CK2300" s="69">
        <v>0</v>
      </c>
      <c r="CM2300" s="198">
        <v>0</v>
      </c>
      <c r="CN2300" s="198">
        <v>0</v>
      </c>
      <c r="CO2300" s="198">
        <v>1.4318505E-2</v>
      </c>
      <c r="CP2300" s="198">
        <v>5.9500000000000004E-4</v>
      </c>
      <c r="CQ2300" s="198">
        <v>0</v>
      </c>
      <c r="CR2300" s="198">
        <v>0</v>
      </c>
      <c r="CS2300" s="197">
        <v>6.1388870000000001E-6</v>
      </c>
      <c r="CT2300" s="198">
        <v>0</v>
      </c>
      <c r="CU2300" s="198">
        <v>0</v>
      </c>
      <c r="CV2300" s="198">
        <v>1.7610044999999999E-4</v>
      </c>
    </row>
    <row r="2301" spans="1:100" ht="14.4">
      <c r="B2301" s="85"/>
      <c r="C2301" s="113"/>
      <c r="D2301" s="1" t="s">
        <v>357</v>
      </c>
      <c r="E2301" s="112"/>
      <c r="AC2301" s="142"/>
      <c r="AD2301" s="142"/>
      <c r="AE2301" s="142"/>
      <c r="AF2301" s="142"/>
      <c r="AG2301" s="142"/>
      <c r="AS2301" s="3"/>
      <c r="AU2301" s="86"/>
      <c r="AV2301" s="86"/>
      <c r="AW2301" s="86"/>
      <c r="BC2301" s="3"/>
      <c r="BD2301" s="3"/>
      <c r="BE2301" s="3"/>
      <c r="BF2301" s="3"/>
      <c r="BU2301" s="3"/>
      <c r="BV2301" s="3"/>
      <c r="BY2301" s="3"/>
      <c r="BZ2301" s="3"/>
      <c r="CB2301" s="3"/>
      <c r="CH2301" s="3"/>
      <c r="CS2301" s="3"/>
    </row>
    <row r="2302" spans="1:100" ht="14.4">
      <c r="A2302" t="s">
        <v>1043</v>
      </c>
      <c r="B2302" s="85" t="s">
        <v>947</v>
      </c>
      <c r="C2302" s="113" t="str">
        <f t="shared" si="907"/>
        <v>F.108.01.101</v>
      </c>
      <c r="D2302" s="9" t="s">
        <v>357</v>
      </c>
      <c r="E2302" s="112" t="s">
        <v>361</v>
      </c>
      <c r="F2302" s="115" t="str">
        <f t="shared" si="908"/>
        <v>film HDPE 50 mu in mun waste inc</v>
      </c>
      <c r="G2302" s="143">
        <f t="shared" si="909"/>
        <v>3.7368186666666671E-2</v>
      </c>
      <c r="I2302" s="118">
        <f t="shared" si="910"/>
        <v>5.4234945348253004E-3</v>
      </c>
      <c r="K2302" s="161">
        <f t="shared" si="911"/>
        <v>4.8804746241000002E-4</v>
      </c>
      <c r="L2302" s="161">
        <f t="shared" si="912"/>
        <v>-6.6811043033470003E-4</v>
      </c>
      <c r="M2302" s="162">
        <f t="shared" si="913"/>
        <v>-1.6704972500000001E-6</v>
      </c>
      <c r="N2302" s="161">
        <v>5.6052280000000003E-3</v>
      </c>
      <c r="O2302" s="132">
        <v>-1.2660377E-3</v>
      </c>
      <c r="P2302" s="132">
        <v>6.0801067999999997E-4</v>
      </c>
      <c r="Q2302" s="132">
        <v>5.0679952999999999E-4</v>
      </c>
      <c r="R2302" s="164">
        <v>-1.7213139E-5</v>
      </c>
      <c r="S2302" s="164">
        <v>-3.3214178999999999E-7</v>
      </c>
      <c r="T2302" s="164">
        <v>-1.2067868E-6</v>
      </c>
      <c r="U2302" s="164">
        <v>-1.0075664000000001E-5</v>
      </c>
      <c r="V2302" s="164">
        <v>-2.7506424999999999E-7</v>
      </c>
      <c r="W2302" s="132">
        <v>0</v>
      </c>
      <c r="X2302" s="164">
        <v>-1.3954330000000001E-6</v>
      </c>
      <c r="Y2302" s="164">
        <v>-7.7463346999999995E-9</v>
      </c>
      <c r="Z2302" s="132">
        <v>0</v>
      </c>
      <c r="AA2302" s="132">
        <v>0</v>
      </c>
      <c r="AC2302" s="118">
        <f t="shared" si="897"/>
        <v>5.6052280000000003E-3</v>
      </c>
      <c r="AD2302" s="118">
        <f t="shared" si="898"/>
        <v>-1.800552215900001E-4</v>
      </c>
      <c r="AE2302" s="118">
        <f t="shared" si="899"/>
        <v>-6.6810268400000004E-4</v>
      </c>
      <c r="AF2302" s="118">
        <f t="shared" si="900"/>
        <v>-6.6811043033470003E-4</v>
      </c>
      <c r="AG2302" s="118">
        <f t="shared" si="901"/>
        <v>-1.6704972500000001E-6</v>
      </c>
      <c r="AI2302" s="69">
        <v>-1.4737841</v>
      </c>
      <c r="AJ2302" s="69">
        <v>-1.4735218000000001</v>
      </c>
      <c r="AK2302" s="69">
        <v>-1.7334571E-4</v>
      </c>
      <c r="AL2302" s="69">
        <v>0</v>
      </c>
      <c r="AM2302" s="69">
        <v>0</v>
      </c>
      <c r="AN2302" s="172">
        <v>-4.1632189000000001E-5</v>
      </c>
      <c r="AO2302" s="172">
        <v>-4.7301071000000001E-5</v>
      </c>
      <c r="AQ2302" s="116">
        <v>2.3895355E-4</v>
      </c>
      <c r="AR2302" s="116">
        <v>2.9654485E-4</v>
      </c>
      <c r="AS2302" s="199">
        <v>2.6005995000000001E-5</v>
      </c>
      <c r="AT2302" s="199">
        <v>-8.3597302000000006E-5</v>
      </c>
      <c r="AU2302" s="150">
        <f t="shared" si="902"/>
        <v>1.7778467661874991E-8</v>
      </c>
      <c r="AV2302" s="150">
        <f t="shared" si="903"/>
        <v>9.6176020751072022E-11</v>
      </c>
      <c r="AW2302" s="163">
        <f t="shared" si="904"/>
        <v>-1.1708305077424E-2</v>
      </c>
      <c r="AX2302" s="196">
        <v>3.4647307999999998E-8</v>
      </c>
      <c r="AY2302" s="196">
        <v>1.0453811E-10</v>
      </c>
      <c r="AZ2302" s="196">
        <v>2.8561805000000001E-15</v>
      </c>
      <c r="BA2302" s="108">
        <v>0</v>
      </c>
      <c r="BB2302" s="108">
        <v>0</v>
      </c>
      <c r="BC2302" s="196">
        <v>8.1654249999999995E-11</v>
      </c>
      <c r="BD2302" s="196">
        <v>-1.6948688000000002E-8</v>
      </c>
      <c r="BE2302" s="196">
        <v>1.1456634000000001E-11</v>
      </c>
      <c r="BF2302" s="196">
        <v>-1.9820850999999999E-11</v>
      </c>
      <c r="BG2302" s="108">
        <v>0</v>
      </c>
      <c r="BH2302" s="108">
        <v>0</v>
      </c>
      <c r="BI2302" s="196">
        <v>-6.5598199E-16</v>
      </c>
      <c r="BJ2302" s="196">
        <v>-6.0501267000000006E-17</v>
      </c>
      <c r="BK2302" s="196">
        <v>-1.1946171000000001E-17</v>
      </c>
      <c r="BL2302" s="196">
        <v>-7.2294725000000002E-14</v>
      </c>
      <c r="BM2302" s="196">
        <v>-1.7342934E-12</v>
      </c>
      <c r="BN2302" s="108">
        <v>0</v>
      </c>
      <c r="BO2302" s="196">
        <v>-2.3077424000000002E-8</v>
      </c>
      <c r="BP2302" s="108">
        <v>-1.1708282E-2</v>
      </c>
      <c r="BQ2302" s="108">
        <v>0</v>
      </c>
      <c r="BR2302" s="108">
        <v>0</v>
      </c>
      <c r="BS2302" s="108">
        <v>0</v>
      </c>
      <c r="BU2302" s="172">
        <v>-6.9823108999999996E-7</v>
      </c>
      <c r="BV2302" s="172">
        <v>-1.0931589E-7</v>
      </c>
      <c r="BW2302" s="172">
        <v>1.0419242E-6</v>
      </c>
      <c r="BX2302" s="172">
        <v>-1.2048738E-9</v>
      </c>
      <c r="BY2302" s="172">
        <v>-1.4553667999999999E-7</v>
      </c>
      <c r="BZ2302" s="172">
        <v>5.3750688000000002E-8</v>
      </c>
      <c r="CA2302" s="69">
        <v>0</v>
      </c>
      <c r="CB2302" s="172">
        <v>8.1581976000000001E-8</v>
      </c>
      <c r="CC2302" s="172">
        <v>-5.1245666999999996E-10</v>
      </c>
      <c r="CD2302" s="172">
        <v>-1.2189995000000001E-9</v>
      </c>
      <c r="CE2302" s="69">
        <v>0</v>
      </c>
      <c r="CF2302" s="69">
        <v>0</v>
      </c>
      <c r="CG2302" s="69">
        <v>0</v>
      </c>
      <c r="CH2302" s="172">
        <v>8.4891522000000003E-8</v>
      </c>
      <c r="CI2302" s="172">
        <v>-1.7025906E-6</v>
      </c>
      <c r="CJ2302" s="172">
        <v>-3.8727156E-18</v>
      </c>
      <c r="CK2302" s="69">
        <v>0</v>
      </c>
      <c r="CM2302" s="198">
        <v>0</v>
      </c>
      <c r="CN2302" s="198">
        <v>3.7393558E-2</v>
      </c>
      <c r="CO2302" s="198">
        <v>1.5368790999999999E-3</v>
      </c>
      <c r="CP2302" s="197">
        <v>-6.2464577000000002E-5</v>
      </c>
      <c r="CQ2302" s="197">
        <v>-3.0625338999999999E-13</v>
      </c>
      <c r="CR2302" s="197">
        <v>-3.7090124999999999E-11</v>
      </c>
      <c r="CS2302" s="197">
        <v>-7.4906013999999999E-6</v>
      </c>
      <c r="CT2302" s="197">
        <v>-5.0684749E-5</v>
      </c>
      <c r="CU2302" s="198">
        <v>0</v>
      </c>
      <c r="CV2302" s="197">
        <v>1.8902705000000001E-5</v>
      </c>
    </row>
    <row r="2303" spans="1:100" ht="14.4">
      <c r="A2303" t="s">
        <v>1044</v>
      </c>
      <c r="B2303" s="85" t="s">
        <v>947</v>
      </c>
      <c r="C2303" s="113" t="str">
        <f t="shared" si="907"/>
        <v>F.108.01.102</v>
      </c>
      <c r="D2303" s="9" t="s">
        <v>357</v>
      </c>
      <c r="E2303" s="112" t="s">
        <v>361</v>
      </c>
      <c r="F2303" s="115" t="str">
        <f t="shared" si="908"/>
        <v>film LDPE 50 mu in mun waste inc</v>
      </c>
      <c r="G2303" s="143">
        <f t="shared" si="909"/>
        <v>3.7368186666666671E-2</v>
      </c>
      <c r="I2303" s="118">
        <f t="shared" si="910"/>
        <v>5.4234945348253004E-3</v>
      </c>
      <c r="K2303" s="161">
        <f t="shared" si="911"/>
        <v>4.8804746241000002E-4</v>
      </c>
      <c r="L2303" s="161">
        <f t="shared" si="912"/>
        <v>-6.6811043033470003E-4</v>
      </c>
      <c r="M2303" s="162">
        <f t="shared" si="913"/>
        <v>-1.6704972500000001E-6</v>
      </c>
      <c r="N2303" s="161">
        <v>5.6052280000000003E-3</v>
      </c>
      <c r="O2303" s="132">
        <v>-1.2660377E-3</v>
      </c>
      <c r="P2303" s="132">
        <v>6.0801067999999997E-4</v>
      </c>
      <c r="Q2303" s="132">
        <v>5.0679952999999999E-4</v>
      </c>
      <c r="R2303" s="164">
        <v>-1.7213139E-5</v>
      </c>
      <c r="S2303" s="164">
        <v>-3.3214178999999999E-7</v>
      </c>
      <c r="T2303" s="164">
        <v>-1.2067868E-6</v>
      </c>
      <c r="U2303" s="164">
        <v>-1.0075664000000001E-5</v>
      </c>
      <c r="V2303" s="164">
        <v>-2.7506424999999999E-7</v>
      </c>
      <c r="W2303" s="132">
        <v>0</v>
      </c>
      <c r="X2303" s="164">
        <v>-1.3954330000000001E-6</v>
      </c>
      <c r="Y2303" s="164">
        <v>-7.7463346999999995E-9</v>
      </c>
      <c r="Z2303" s="132">
        <v>0</v>
      </c>
      <c r="AA2303" s="132">
        <v>0</v>
      </c>
      <c r="AC2303" s="118">
        <f t="shared" si="897"/>
        <v>5.6052280000000003E-3</v>
      </c>
      <c r="AD2303" s="118">
        <f t="shared" si="898"/>
        <v>-1.800552215900001E-4</v>
      </c>
      <c r="AE2303" s="118">
        <f t="shared" si="899"/>
        <v>-6.6810268400000004E-4</v>
      </c>
      <c r="AF2303" s="118">
        <f t="shared" si="900"/>
        <v>-6.6811043033470003E-4</v>
      </c>
      <c r="AG2303" s="118">
        <f t="shared" si="901"/>
        <v>-1.6704972500000001E-6</v>
      </c>
      <c r="AI2303" s="69">
        <v>-1.4737841</v>
      </c>
      <c r="AJ2303" s="69">
        <v>-1.4735218000000001</v>
      </c>
      <c r="AK2303" s="69">
        <v>-1.7334571E-4</v>
      </c>
      <c r="AL2303" s="69">
        <v>0</v>
      </c>
      <c r="AM2303" s="69">
        <v>0</v>
      </c>
      <c r="AN2303" s="172">
        <v>-4.1632189000000001E-5</v>
      </c>
      <c r="AO2303" s="172">
        <v>-4.7301071000000001E-5</v>
      </c>
      <c r="AQ2303" s="116">
        <v>2.3895355E-4</v>
      </c>
      <c r="AR2303" s="116">
        <v>2.9654485E-4</v>
      </c>
      <c r="AS2303" s="199">
        <v>2.6005995000000001E-5</v>
      </c>
      <c r="AT2303" s="199">
        <v>-8.3597302000000006E-5</v>
      </c>
      <c r="AU2303" s="150">
        <f t="shared" si="902"/>
        <v>1.7778467661874991E-8</v>
      </c>
      <c r="AV2303" s="150">
        <f t="shared" si="903"/>
        <v>9.6176020751072022E-11</v>
      </c>
      <c r="AW2303" s="163">
        <f t="shared" si="904"/>
        <v>-1.1708305077424E-2</v>
      </c>
      <c r="AX2303" s="196">
        <v>3.4647307999999998E-8</v>
      </c>
      <c r="AY2303" s="196">
        <v>1.0453811E-10</v>
      </c>
      <c r="AZ2303" s="196">
        <v>2.8561805000000001E-15</v>
      </c>
      <c r="BA2303" s="108">
        <v>0</v>
      </c>
      <c r="BB2303" s="108">
        <v>0</v>
      </c>
      <c r="BC2303" s="196">
        <v>8.1654249999999995E-11</v>
      </c>
      <c r="BD2303" s="196">
        <v>-1.6948688000000002E-8</v>
      </c>
      <c r="BE2303" s="196">
        <v>1.1456634000000001E-11</v>
      </c>
      <c r="BF2303" s="196">
        <v>-1.9820850999999999E-11</v>
      </c>
      <c r="BG2303" s="108">
        <v>0</v>
      </c>
      <c r="BH2303" s="108">
        <v>0</v>
      </c>
      <c r="BI2303" s="196">
        <v>-6.5598199E-16</v>
      </c>
      <c r="BJ2303" s="196">
        <v>-6.0501267000000006E-17</v>
      </c>
      <c r="BK2303" s="196">
        <v>-1.1946171000000001E-17</v>
      </c>
      <c r="BL2303" s="196">
        <v>-7.2294725000000002E-14</v>
      </c>
      <c r="BM2303" s="196">
        <v>-1.7342934E-12</v>
      </c>
      <c r="BN2303" s="108">
        <v>0</v>
      </c>
      <c r="BO2303" s="196">
        <v>-2.3077424000000002E-8</v>
      </c>
      <c r="BP2303" s="108">
        <v>-1.1708282E-2</v>
      </c>
      <c r="BQ2303" s="108">
        <v>0</v>
      </c>
      <c r="BR2303" s="108">
        <v>0</v>
      </c>
      <c r="BS2303" s="108">
        <v>0</v>
      </c>
      <c r="BU2303" s="172">
        <v>-6.9823108999999996E-7</v>
      </c>
      <c r="BV2303" s="172">
        <v>-1.0931589E-7</v>
      </c>
      <c r="BW2303" s="172">
        <v>1.0419242E-6</v>
      </c>
      <c r="BX2303" s="172">
        <v>-1.2048738E-9</v>
      </c>
      <c r="BY2303" s="172">
        <v>-1.4553667999999999E-7</v>
      </c>
      <c r="BZ2303" s="172">
        <v>5.3750688000000002E-8</v>
      </c>
      <c r="CA2303" s="69">
        <v>0</v>
      </c>
      <c r="CB2303" s="172">
        <v>8.1581976000000001E-8</v>
      </c>
      <c r="CC2303" s="172">
        <v>-5.1245666999999996E-10</v>
      </c>
      <c r="CD2303" s="172">
        <v>-1.2189995000000001E-9</v>
      </c>
      <c r="CE2303" s="69">
        <v>0</v>
      </c>
      <c r="CF2303" s="69">
        <v>0</v>
      </c>
      <c r="CG2303" s="69">
        <v>0</v>
      </c>
      <c r="CH2303" s="172">
        <v>8.4891522000000003E-8</v>
      </c>
      <c r="CI2303" s="172">
        <v>-1.7025906E-6</v>
      </c>
      <c r="CJ2303" s="172">
        <v>-3.8727156E-18</v>
      </c>
      <c r="CK2303" s="69">
        <v>0</v>
      </c>
      <c r="CM2303" s="198">
        <v>0</v>
      </c>
      <c r="CN2303" s="198">
        <v>3.7393558E-2</v>
      </c>
      <c r="CO2303" s="198">
        <v>1.5368790999999999E-3</v>
      </c>
      <c r="CP2303" s="197">
        <v>-6.2464577000000002E-5</v>
      </c>
      <c r="CQ2303" s="197">
        <v>-3.0625338999999999E-13</v>
      </c>
      <c r="CR2303" s="197">
        <v>-3.7090124999999999E-11</v>
      </c>
      <c r="CS2303" s="197">
        <v>-7.4906013999999999E-6</v>
      </c>
      <c r="CT2303" s="197">
        <v>-5.0684749E-5</v>
      </c>
      <c r="CU2303" s="198">
        <v>0</v>
      </c>
      <c r="CV2303" s="197">
        <v>1.8902705000000001E-5</v>
      </c>
    </row>
    <row r="2304" spans="1:100" ht="14.4">
      <c r="A2304" t="s">
        <v>1045</v>
      </c>
      <c r="B2304" s="85" t="s">
        <v>947</v>
      </c>
      <c r="C2304" s="113" t="str">
        <f t="shared" si="907"/>
        <v>F.108.01.103</v>
      </c>
      <c r="D2304" s="9" t="s">
        <v>357</v>
      </c>
      <c r="E2304" s="112" t="s">
        <v>361</v>
      </c>
      <c r="F2304" s="115" t="str">
        <f t="shared" si="908"/>
        <v>film PC 50 mu in mun waste inc</v>
      </c>
      <c r="G2304" s="143">
        <f t="shared" si="909"/>
        <v>7.0339573333333336E-2</v>
      </c>
      <c r="I2304" s="118">
        <f t="shared" si="910"/>
        <v>1.0398693315605801E-2</v>
      </c>
      <c r="K2304" s="161">
        <f t="shared" si="911"/>
        <v>4.1776918134E-4</v>
      </c>
      <c r="L2304" s="161">
        <f t="shared" si="912"/>
        <v>-5.6858635569420005E-4</v>
      </c>
      <c r="M2304" s="162">
        <f t="shared" si="913"/>
        <v>-1.4255100400000002E-6</v>
      </c>
      <c r="N2304" s="161">
        <v>1.0550936E-2</v>
      </c>
      <c r="O2304" s="132">
        <v>-1.0803666999999999E-3</v>
      </c>
      <c r="P2304" s="132">
        <v>5.2038496999999996E-4</v>
      </c>
      <c r="Q2304" s="132">
        <v>4.3377116000000002E-4</v>
      </c>
      <c r="R2304" s="164">
        <v>-1.4688742E-5</v>
      </c>
      <c r="S2304" s="164">
        <v>-2.8343145999999999E-7</v>
      </c>
      <c r="T2304" s="164">
        <v>-1.0298052000000001E-6</v>
      </c>
      <c r="U2304" s="164">
        <v>-8.5980154000000005E-6</v>
      </c>
      <c r="V2304" s="164">
        <v>-2.3472464E-7</v>
      </c>
      <c r="W2304" s="132">
        <v>0</v>
      </c>
      <c r="X2304" s="164">
        <v>-1.1907854000000001E-6</v>
      </c>
      <c r="Y2304" s="164">
        <v>-6.6102941999999996E-9</v>
      </c>
      <c r="Z2304" s="132">
        <v>0</v>
      </c>
      <c r="AA2304" s="132">
        <v>0</v>
      </c>
      <c r="AC2304" s="118">
        <f t="shared" si="897"/>
        <v>1.0550936E-2</v>
      </c>
      <c r="AD2304" s="118">
        <f t="shared" si="898"/>
        <v>-1.5081056405999999E-4</v>
      </c>
      <c r="AE2304" s="118">
        <f t="shared" si="899"/>
        <v>-5.6857974540000002E-4</v>
      </c>
      <c r="AF2304" s="118">
        <f t="shared" si="900"/>
        <v>-5.6858635569420005E-4</v>
      </c>
      <c r="AG2304" s="118">
        <f t="shared" si="901"/>
        <v>-1.4255100400000002E-6</v>
      </c>
      <c r="AI2304" s="69">
        <v>-1.257646</v>
      </c>
      <c r="AJ2304" s="69">
        <v>-1.2574221999999999</v>
      </c>
      <c r="AK2304" s="69">
        <v>-1.4792365E-4</v>
      </c>
      <c r="AL2304" s="69">
        <v>0</v>
      </c>
      <c r="AM2304" s="69">
        <v>0</v>
      </c>
      <c r="AN2304" s="172">
        <v>-3.5526611000000003E-5</v>
      </c>
      <c r="AO2304" s="172">
        <v>-4.0364120999999999E-5</v>
      </c>
      <c r="AQ2304" s="116">
        <v>8.2847685000000005E-4</v>
      </c>
      <c r="AR2304" s="116">
        <v>8.4849703999999998E-4</v>
      </c>
      <c r="AS2304" s="199">
        <v>5.1317133000000001E-5</v>
      </c>
      <c r="AT2304" s="199">
        <v>-7.1337319999999993E-5</v>
      </c>
      <c r="AU2304" s="150">
        <f t="shared" si="902"/>
        <v>5.0869127354473999E-8</v>
      </c>
      <c r="AV2304" s="150">
        <f t="shared" si="903"/>
        <v>1.8978229655485698E-10</v>
      </c>
      <c r="AW2304" s="163">
        <f t="shared" si="904"/>
        <v>-9.9912212929989998E-3</v>
      </c>
      <c r="AX2304" s="196">
        <v>6.5249212000000006E-8</v>
      </c>
      <c r="AY2304" s="196">
        <v>1.9687161E-10</v>
      </c>
      <c r="AZ2304" s="196">
        <v>5.3788562999999999E-15</v>
      </c>
      <c r="BA2304" s="108">
        <v>0</v>
      </c>
      <c r="BB2304" s="108">
        <v>0</v>
      </c>
      <c r="BC2304" s="196">
        <v>6.9871996999999996E-11</v>
      </c>
      <c r="BD2304" s="196">
        <v>-1.4448415E-8</v>
      </c>
      <c r="BE2304" s="196">
        <v>9.8037853000000003E-12</v>
      </c>
      <c r="BF2304" s="196">
        <v>-1.6897856000000001E-11</v>
      </c>
      <c r="BG2304" s="108">
        <v>0</v>
      </c>
      <c r="BH2304" s="108">
        <v>0</v>
      </c>
      <c r="BI2304" s="196">
        <v>-5.5977880000000002E-16</v>
      </c>
      <c r="BJ2304" s="196">
        <v>-5.1628439999999998E-17</v>
      </c>
      <c r="BK2304" s="196">
        <v>-1.0194202999999999E-17</v>
      </c>
      <c r="BL2304" s="196">
        <v>-6.1692325999999998E-14</v>
      </c>
      <c r="BM2304" s="196">
        <v>-1.4799502000000001E-12</v>
      </c>
      <c r="BN2304" s="108">
        <v>0</v>
      </c>
      <c r="BO2304" s="196">
        <v>-1.9692998999999999E-8</v>
      </c>
      <c r="BP2304" s="108">
        <v>-9.9912015999999992E-3</v>
      </c>
      <c r="BQ2304" s="108">
        <v>0</v>
      </c>
      <c r="BR2304" s="108">
        <v>0</v>
      </c>
      <c r="BS2304" s="108">
        <v>0</v>
      </c>
      <c r="BU2304" s="172">
        <v>4.7708954000000002E-7</v>
      </c>
      <c r="BV2304" s="172">
        <v>-9.3109248000000003E-8</v>
      </c>
      <c r="BW2304" s="172">
        <v>1.9612540000000002E-6</v>
      </c>
      <c r="BX2304" s="172">
        <v>-1.0281727E-9</v>
      </c>
      <c r="BY2304" s="172">
        <v>-1.2414195E-7</v>
      </c>
      <c r="BZ2304" s="172">
        <v>4.5992663999999999E-8</v>
      </c>
      <c r="CA2304" s="69">
        <v>0</v>
      </c>
      <c r="CB2304" s="172">
        <v>6.9806965999999993E-8</v>
      </c>
      <c r="CC2304" s="172">
        <v>-4.3730221999999999E-10</v>
      </c>
      <c r="CD2304" s="172">
        <v>-1.0402268E-9</v>
      </c>
      <c r="CE2304" s="69">
        <v>0</v>
      </c>
      <c r="CF2304" s="69">
        <v>0</v>
      </c>
      <c r="CG2304" s="69">
        <v>0</v>
      </c>
      <c r="CH2304" s="172">
        <v>7.2689557000000005E-8</v>
      </c>
      <c r="CI2304" s="172">
        <v>-1.4528967999999999E-6</v>
      </c>
      <c r="CJ2304" s="172">
        <v>-3.3047615999999999E-18</v>
      </c>
      <c r="CK2304" s="69">
        <v>0</v>
      </c>
      <c r="CM2304" s="198">
        <v>0</v>
      </c>
      <c r="CN2304" s="198">
        <v>7.0361225999999999E-2</v>
      </c>
      <c r="CO2304" s="198">
        <v>1.3150561E-3</v>
      </c>
      <c r="CP2304" s="197">
        <v>-5.3155534999999999E-5</v>
      </c>
      <c r="CQ2304" s="197">
        <v>-2.6133973000000001E-13</v>
      </c>
      <c r="CR2304" s="197">
        <v>-3.1650663999999997E-11</v>
      </c>
      <c r="CS2304" s="197">
        <v>-6.3905355999999996E-6</v>
      </c>
      <c r="CT2304" s="197">
        <v>-4.3251565999999998E-5</v>
      </c>
      <c r="CU2304" s="198">
        <v>0</v>
      </c>
      <c r="CV2304" s="197">
        <v>1.6174411999999998E-5</v>
      </c>
    </row>
    <row r="2305" spans="1:100" ht="14.4">
      <c r="A2305" t="s">
        <v>1046</v>
      </c>
      <c r="B2305" s="85" t="s">
        <v>947</v>
      </c>
      <c r="C2305" s="113" t="str">
        <f t="shared" si="907"/>
        <v>F.108.01.104</v>
      </c>
      <c r="D2305" s="9" t="s">
        <v>357</v>
      </c>
      <c r="E2305" s="112" t="s">
        <v>361</v>
      </c>
      <c r="F2305" s="115" t="str">
        <f t="shared" si="908"/>
        <v>film PET / PE+EVOH+PE 62 mu in mun waste inc</v>
      </c>
      <c r="G2305" s="143">
        <f t="shared" si="909"/>
        <v>5.2618666666666668E-2</v>
      </c>
      <c r="I2305" s="118">
        <f t="shared" si="910"/>
        <v>7.6997346904081002E-3</v>
      </c>
      <c r="K2305" s="161">
        <f t="shared" si="911"/>
        <v>5.4384578486999999E-4</v>
      </c>
      <c r="L2305" s="161">
        <f t="shared" si="912"/>
        <v>-7.3506222945190016E-4</v>
      </c>
      <c r="M2305" s="162">
        <f t="shared" si="913"/>
        <v>-1.8488650099999999E-6</v>
      </c>
      <c r="N2305" s="161">
        <v>7.8928000000000002E-3</v>
      </c>
      <c r="O2305" s="132">
        <v>-1.4012193000000001E-3</v>
      </c>
      <c r="P2305" s="132">
        <v>6.7731713999999996E-4</v>
      </c>
      <c r="Q2305" s="132">
        <v>5.6460010999999995E-4</v>
      </c>
      <c r="R2305" s="164">
        <v>-1.9051076999999998E-5</v>
      </c>
      <c r="S2305" s="164">
        <v>-3.6760633000000002E-7</v>
      </c>
      <c r="T2305" s="164">
        <v>-1.3356418E-6</v>
      </c>
      <c r="U2305" s="164">
        <v>-1.1151496000000001E-5</v>
      </c>
      <c r="V2305" s="164">
        <v>-3.0443431E-7</v>
      </c>
      <c r="W2305" s="132">
        <v>0</v>
      </c>
      <c r="X2305" s="164">
        <v>-1.5444307E-6</v>
      </c>
      <c r="Y2305" s="164">
        <v>-8.5734519000000002E-9</v>
      </c>
      <c r="Z2305" s="132">
        <v>0</v>
      </c>
      <c r="AA2305" s="132">
        <v>0</v>
      </c>
      <c r="AC2305" s="118">
        <f t="shared" si="897"/>
        <v>7.8928000000000002E-3</v>
      </c>
      <c r="AD2305" s="118">
        <f t="shared" si="898"/>
        <v>-1.9120787113000021E-4</v>
      </c>
      <c r="AE2305" s="118">
        <f t="shared" si="899"/>
        <v>-7.3505365600000014E-4</v>
      </c>
      <c r="AF2305" s="118">
        <f t="shared" si="900"/>
        <v>-7.3506222945190016E-4</v>
      </c>
      <c r="AG2305" s="118">
        <f t="shared" si="901"/>
        <v>-1.8488650099999999E-6</v>
      </c>
      <c r="AI2305" s="69">
        <v>-1.6311479</v>
      </c>
      <c r="AJ2305" s="69">
        <v>-1.6308575999999999</v>
      </c>
      <c r="AK2305" s="69">
        <v>-1.9185474999999999E-4</v>
      </c>
      <c r="AL2305" s="69">
        <v>0</v>
      </c>
      <c r="AM2305" s="69">
        <v>0</v>
      </c>
      <c r="AN2305" s="172">
        <v>-4.6077479000000003E-5</v>
      </c>
      <c r="AO2305" s="172">
        <v>-5.2351656999999998E-5</v>
      </c>
      <c r="AQ2305" s="116">
        <v>4.4803303000000001E-4</v>
      </c>
      <c r="AR2305" s="116">
        <v>5.0321445000000003E-4</v>
      </c>
      <c r="AS2305" s="199">
        <v>3.7342004E-5</v>
      </c>
      <c r="AT2305" s="199">
        <v>-9.2523429000000002E-5</v>
      </c>
      <c r="AU2305" s="150">
        <f t="shared" si="902"/>
        <v>3.0168732635884003E-8</v>
      </c>
      <c r="AV2305" s="150">
        <f t="shared" si="903"/>
        <v>1.3809912836899499E-10</v>
      </c>
      <c r="AW2305" s="163">
        <f t="shared" si="904"/>
        <v>-1.2958463541523E-2</v>
      </c>
      <c r="AX2305" s="196">
        <v>4.8796511000000003E-8</v>
      </c>
      <c r="AY2305" s="196">
        <v>1.4722954000000001E-10</v>
      </c>
      <c r="AZ2305" s="196">
        <v>4.0225766999999998E-15</v>
      </c>
      <c r="BA2305" s="108">
        <v>0</v>
      </c>
      <c r="BB2305" s="108">
        <v>0</v>
      </c>
      <c r="BC2305" s="196">
        <v>9.0921123000000003E-11</v>
      </c>
      <c r="BD2305" s="196">
        <v>-1.8716699999999998E-8</v>
      </c>
      <c r="BE2305" s="196">
        <v>1.2757634000000001E-11</v>
      </c>
      <c r="BF2305" s="196">
        <v>-2.1891262E-11</v>
      </c>
      <c r="BG2305" s="108">
        <v>0</v>
      </c>
      <c r="BH2305" s="108">
        <v>0</v>
      </c>
      <c r="BI2305" s="196">
        <v>-7.2602466999999996E-16</v>
      </c>
      <c r="BJ2305" s="196">
        <v>-6.6961308000000004E-17</v>
      </c>
      <c r="BK2305" s="196">
        <v>-1.3221727E-17</v>
      </c>
      <c r="BL2305" s="196">
        <v>-8.0014016000000001E-14</v>
      </c>
      <c r="BM2305" s="196">
        <v>-1.9194730999999999E-12</v>
      </c>
      <c r="BN2305" s="108">
        <v>0</v>
      </c>
      <c r="BO2305" s="196">
        <v>-2.5541523000000001E-8</v>
      </c>
      <c r="BP2305" s="108">
        <v>-1.2958437999999999E-2</v>
      </c>
      <c r="BQ2305" s="108">
        <v>0</v>
      </c>
      <c r="BR2305" s="108">
        <v>0</v>
      </c>
      <c r="BS2305" s="108">
        <v>0</v>
      </c>
      <c r="BU2305" s="172">
        <v>-4.5657206000000003E-7</v>
      </c>
      <c r="BV2305" s="172">
        <v>-1.2049074E-7</v>
      </c>
      <c r="BW2305" s="172">
        <v>1.467148E-6</v>
      </c>
      <c r="BX2305" s="172">
        <v>-1.3335244999999999E-9</v>
      </c>
      <c r="BY2305" s="172">
        <v>-1.6093133999999999E-7</v>
      </c>
      <c r="BZ2305" s="172">
        <v>5.9844839000000002E-8</v>
      </c>
      <c r="CA2305" s="69">
        <v>0</v>
      </c>
      <c r="CB2305" s="172">
        <v>9.0831585999999996E-8</v>
      </c>
      <c r="CC2305" s="172">
        <v>-5.6717439000000003E-10</v>
      </c>
      <c r="CD2305" s="172">
        <v>-1.3491585000000001E-9</v>
      </c>
      <c r="CE2305" s="69">
        <v>0</v>
      </c>
      <c r="CF2305" s="69">
        <v>0</v>
      </c>
      <c r="CG2305" s="69">
        <v>0</v>
      </c>
      <c r="CH2305" s="172">
        <v>9.4660611999999998E-8</v>
      </c>
      <c r="CI2305" s="172">
        <v>-1.8843852E-6</v>
      </c>
      <c r="CJ2305" s="172">
        <v>-4.286226E-18</v>
      </c>
      <c r="CK2305" s="69">
        <v>0</v>
      </c>
      <c r="CM2305" s="198">
        <v>0</v>
      </c>
      <c r="CN2305" s="198">
        <v>5.2646746000000001E-2</v>
      </c>
      <c r="CO2305" s="198">
        <v>1.7111279999999999E-3</v>
      </c>
      <c r="CP2305" s="197">
        <v>-6.8712545000000006E-5</v>
      </c>
      <c r="CQ2305" s="197">
        <v>-3.3895369000000001E-13</v>
      </c>
      <c r="CR2305" s="197">
        <v>-4.1050434000000002E-11</v>
      </c>
      <c r="CS2305" s="197">
        <v>-8.2860616999999997E-6</v>
      </c>
      <c r="CT2305" s="197">
        <v>-5.6096629E-5</v>
      </c>
      <c r="CU2305" s="198">
        <v>0</v>
      </c>
      <c r="CV2305" s="197">
        <v>2.1045858E-5</v>
      </c>
    </row>
    <row r="2306" spans="1:100" ht="14.4">
      <c r="A2306" t="s">
        <v>1047</v>
      </c>
      <c r="B2306" s="85" t="s">
        <v>947</v>
      </c>
      <c r="C2306" s="113" t="str">
        <f t="shared" si="907"/>
        <v>F.108.01.105</v>
      </c>
      <c r="D2306" s="9" t="s">
        <v>357</v>
      </c>
      <c r="E2306" s="112" t="s">
        <v>361</v>
      </c>
      <c r="F2306" s="115" t="str">
        <f t="shared" si="908"/>
        <v>film PET 50 mu in mun waste inc</v>
      </c>
      <c r="G2306" s="143">
        <f t="shared" si="909"/>
        <v>7.2749573333333331E-2</v>
      </c>
      <c r="I2306" s="118">
        <f t="shared" si="910"/>
        <v>1.0778388552529699E-2</v>
      </c>
      <c r="K2306" s="161">
        <f t="shared" si="911"/>
        <v>3.6975800648000006E-4</v>
      </c>
      <c r="L2306" s="161">
        <f t="shared" si="912"/>
        <v>-5.0254470129029998E-4</v>
      </c>
      <c r="M2306" s="162">
        <f t="shared" si="913"/>
        <v>-1.2607526600000001E-6</v>
      </c>
      <c r="N2306" s="161">
        <v>1.0912435999999999E-2</v>
      </c>
      <c r="O2306" s="132">
        <v>-9.5550015999999998E-4</v>
      </c>
      <c r="P2306" s="132">
        <v>4.6056557999999998E-4</v>
      </c>
      <c r="Q2306" s="132">
        <v>3.8391051000000002E-4</v>
      </c>
      <c r="R2306" s="164">
        <v>-1.2991047999999999E-5</v>
      </c>
      <c r="S2306" s="164">
        <v>-2.5067305000000001E-7</v>
      </c>
      <c r="T2306" s="164">
        <v>-9.1078246999999997E-7</v>
      </c>
      <c r="U2306" s="164">
        <v>-7.6042750000000001E-6</v>
      </c>
      <c r="V2306" s="164">
        <v>-2.0759566000000001E-7</v>
      </c>
      <c r="W2306" s="132">
        <v>0</v>
      </c>
      <c r="X2306" s="164">
        <v>-1.053157E-6</v>
      </c>
      <c r="Y2306" s="164">
        <v>-5.8462902999999998E-9</v>
      </c>
      <c r="Z2306" s="132">
        <v>0</v>
      </c>
      <c r="AA2306" s="132">
        <v>0</v>
      </c>
      <c r="AC2306" s="118">
        <f t="shared" si="897"/>
        <v>1.0912435999999999E-2</v>
      </c>
      <c r="AD2306" s="118">
        <f t="shared" si="898"/>
        <v>-1.3278084851999996E-4</v>
      </c>
      <c r="AE2306" s="118">
        <f t="shared" si="899"/>
        <v>-5.0253885500000002E-4</v>
      </c>
      <c r="AF2306" s="118">
        <f t="shared" si="900"/>
        <v>-5.0254470129029998E-4</v>
      </c>
      <c r="AG2306" s="118">
        <f t="shared" si="901"/>
        <v>-1.2607526600000001E-6</v>
      </c>
      <c r="AI2306" s="69">
        <v>-1.1122898999999999</v>
      </c>
      <c r="AJ2306" s="69">
        <v>-1.1120920000000001</v>
      </c>
      <c r="AK2306" s="69">
        <v>-1.3082695000000001E-4</v>
      </c>
      <c r="AL2306" s="69">
        <v>0</v>
      </c>
      <c r="AM2306" s="69">
        <v>0</v>
      </c>
      <c r="AN2306" s="172">
        <v>-3.1420520000000003E-5</v>
      </c>
      <c r="AO2306" s="172">
        <v>-3.5698921000000002E-5</v>
      </c>
      <c r="AQ2306" s="116">
        <v>9.0390247999999997E-4</v>
      </c>
      <c r="AR2306" s="116">
        <v>9.1362626E-4</v>
      </c>
      <c r="AS2306" s="199">
        <v>5.3368524000000001E-5</v>
      </c>
      <c r="AT2306" s="199">
        <v>-6.3092302999999994E-5</v>
      </c>
      <c r="AU2306" s="150">
        <f t="shared" si="902"/>
        <v>5.4773756575242997E-8</v>
      </c>
      <c r="AV2306" s="150">
        <f t="shared" si="903"/>
        <v>1.9736880260833781E-10</v>
      </c>
      <c r="AW2306" s="163">
        <f t="shared" si="904"/>
        <v>-8.8364570169240011E-3</v>
      </c>
      <c r="AX2306" s="196">
        <v>6.7488686000000002E-8</v>
      </c>
      <c r="AY2306" s="196">
        <v>2.0362876000000001E-10</v>
      </c>
      <c r="AZ2306" s="196">
        <v>5.5634664000000003E-15</v>
      </c>
      <c r="BA2306" s="108">
        <v>0</v>
      </c>
      <c r="BB2306" s="108">
        <v>0</v>
      </c>
      <c r="BC2306" s="196">
        <v>6.1837037999999999E-11</v>
      </c>
      <c r="BD2306" s="196">
        <v>-1.2775403E-8</v>
      </c>
      <c r="BE2306" s="196">
        <v>8.6764538999999993E-12</v>
      </c>
      <c r="BF2306" s="196">
        <v>-1.4941425000000001E-11</v>
      </c>
      <c r="BG2306" s="108">
        <v>0</v>
      </c>
      <c r="BH2306" s="108">
        <v>0</v>
      </c>
      <c r="BI2306" s="196">
        <v>-4.9508075000000001E-16</v>
      </c>
      <c r="BJ2306" s="196">
        <v>-4.5661333999999998E-17</v>
      </c>
      <c r="BK2306" s="196">
        <v>-9.0159781999999996E-18</v>
      </c>
      <c r="BL2306" s="196">
        <v>-5.4562056999999999E-14</v>
      </c>
      <c r="BM2306" s="196">
        <v>-1.3089007E-12</v>
      </c>
      <c r="BN2306" s="108">
        <v>0</v>
      </c>
      <c r="BO2306" s="196">
        <v>-1.7416923999999999E-8</v>
      </c>
      <c r="BP2306" s="108">
        <v>-8.8364396000000008E-3</v>
      </c>
      <c r="BQ2306" s="108">
        <v>0</v>
      </c>
      <c r="BR2306" s="108">
        <v>0</v>
      </c>
      <c r="BS2306" s="108">
        <v>0</v>
      </c>
      <c r="BU2306" s="172">
        <v>7.1598965000000005E-7</v>
      </c>
      <c r="BV2306" s="172">
        <v>-8.2310953000000003E-8</v>
      </c>
      <c r="BW2306" s="172">
        <v>2.0284512000000002E-6</v>
      </c>
      <c r="BX2306" s="172">
        <v>-9.0933869999999998E-10</v>
      </c>
      <c r="BY2306" s="172">
        <v>-1.0978312E-7</v>
      </c>
      <c r="BZ2306" s="172">
        <v>4.0703275999999999E-8</v>
      </c>
      <c r="CA2306" s="69">
        <v>0</v>
      </c>
      <c r="CB2306" s="172">
        <v>6.1778814E-8</v>
      </c>
      <c r="CC2306" s="172">
        <v>-3.8675974999999999E-10</v>
      </c>
      <c r="CD2306" s="172">
        <v>-9.1999961999999999E-10</v>
      </c>
      <c r="CE2306" s="69">
        <v>0</v>
      </c>
      <c r="CF2306" s="69">
        <v>0</v>
      </c>
      <c r="CG2306" s="69">
        <v>0</v>
      </c>
      <c r="CH2306" s="172">
        <v>6.4340572000000003E-8</v>
      </c>
      <c r="CI2306" s="172">
        <v>-1.2849739999999999E-6</v>
      </c>
      <c r="CJ2306" s="172">
        <v>-2.9228042E-18</v>
      </c>
      <c r="CK2306" s="69">
        <v>0</v>
      </c>
      <c r="CM2306" s="198">
        <v>0</v>
      </c>
      <c r="CN2306" s="198">
        <v>7.2768722999999993E-2</v>
      </c>
      <c r="CO2306" s="198">
        <v>1.1638181000000001E-3</v>
      </c>
      <c r="CP2306" s="197">
        <v>-4.6980624000000001E-5</v>
      </c>
      <c r="CQ2306" s="197">
        <v>-2.3113462999999998E-13</v>
      </c>
      <c r="CR2306" s="197">
        <v>-2.7992546999999999E-11</v>
      </c>
      <c r="CS2306" s="197">
        <v>-5.6516078999999997E-6</v>
      </c>
      <c r="CT2306" s="197">
        <v>-3.8252640999999999E-5</v>
      </c>
      <c r="CU2306" s="198">
        <v>0</v>
      </c>
      <c r="CV2306" s="197">
        <v>1.4314273000000001E-5</v>
      </c>
    </row>
    <row r="2307" spans="1:100" ht="14.4">
      <c r="A2307" t="s">
        <v>1048</v>
      </c>
      <c r="B2307" s="85" t="s">
        <v>947</v>
      </c>
      <c r="C2307" s="113" t="str">
        <f t="shared" si="907"/>
        <v>F.108.01.106</v>
      </c>
      <c r="D2307" s="9" t="s">
        <v>357</v>
      </c>
      <c r="E2307" s="112" t="s">
        <v>361</v>
      </c>
      <c r="F2307" s="115" t="str">
        <f t="shared" si="908"/>
        <v>film PET+ALOx / LDPE 62 mu in mun waste inc</v>
      </c>
      <c r="G2307" s="143">
        <f t="shared" si="909"/>
        <v>5.2160622666666677E-2</v>
      </c>
      <c r="I2307" s="118">
        <f t="shared" si="910"/>
        <v>7.6227218577818012E-3</v>
      </c>
      <c r="K2307" s="161">
        <f t="shared" si="911"/>
        <v>5.4372536714999997E-4</v>
      </c>
      <c r="L2307" s="161">
        <f t="shared" si="912"/>
        <v>-7.4323729927819988E-4</v>
      </c>
      <c r="M2307" s="162">
        <f t="shared" si="913"/>
        <v>-1.8596100900000001E-6</v>
      </c>
      <c r="N2307" s="161">
        <v>7.8240934000000009E-3</v>
      </c>
      <c r="O2307" s="132">
        <v>-1.4093627E-3</v>
      </c>
      <c r="P2307" s="132">
        <v>6.7735033000000005E-4</v>
      </c>
      <c r="Q2307" s="132">
        <v>5.6460031000000002E-4</v>
      </c>
      <c r="R2307" s="164">
        <v>-1.9161795999999999E-5</v>
      </c>
      <c r="S2307" s="164">
        <v>-3.6974275E-7</v>
      </c>
      <c r="T2307" s="164">
        <v>-1.3434041E-6</v>
      </c>
      <c r="U2307" s="164">
        <v>-1.1216305999999999E-5</v>
      </c>
      <c r="V2307" s="164">
        <v>-3.0620358999999998E-7</v>
      </c>
      <c r="W2307" s="132">
        <v>0</v>
      </c>
      <c r="X2307" s="164">
        <v>-1.5534065000000001E-6</v>
      </c>
      <c r="Y2307" s="164">
        <v>-8.6232781999999999E-9</v>
      </c>
      <c r="Z2307" s="132">
        <v>0</v>
      </c>
      <c r="AA2307" s="132">
        <v>0</v>
      </c>
      <c r="AC2307" s="118">
        <f t="shared" si="897"/>
        <v>7.8240934000000009E-3</v>
      </c>
      <c r="AD2307" s="118">
        <f t="shared" si="898"/>
        <v>-1.995033088499999E-4</v>
      </c>
      <c r="AE2307" s="118">
        <f t="shared" si="899"/>
        <v>-7.4322867599999987E-4</v>
      </c>
      <c r="AF2307" s="118">
        <f t="shared" si="900"/>
        <v>-7.4323729927819988E-4</v>
      </c>
      <c r="AG2307" s="118">
        <f t="shared" si="901"/>
        <v>-1.8596100900000001E-6</v>
      </c>
      <c r="AI2307" s="69">
        <v>-1.6406276</v>
      </c>
      <c r="AJ2307" s="69">
        <v>-1.6403356</v>
      </c>
      <c r="AK2307" s="69">
        <v>-1.9296974999999999E-4</v>
      </c>
      <c r="AL2307" s="69">
        <v>0</v>
      </c>
      <c r="AM2307" s="69">
        <v>0</v>
      </c>
      <c r="AN2307" s="172">
        <v>-4.6345267000000001E-5</v>
      </c>
      <c r="AO2307" s="172">
        <v>-5.2655909000000003E-5</v>
      </c>
      <c r="AQ2307" s="116">
        <v>4.3757817000000002E-4</v>
      </c>
      <c r="AR2307" s="116">
        <v>4.9368839999999997E-4</v>
      </c>
      <c r="AS2307" s="199">
        <v>3.6950923000000002E-5</v>
      </c>
      <c r="AT2307" s="199">
        <v>-9.3061147000000004E-5</v>
      </c>
      <c r="AU2307" s="150">
        <f t="shared" si="902"/>
        <v>2.9597625548466004E-8</v>
      </c>
      <c r="AV2307" s="150">
        <f t="shared" si="903"/>
        <v>1.3665281962726498E-10</v>
      </c>
      <c r="AW2307" s="163">
        <f t="shared" si="904"/>
        <v>-1.3033773689963E-2</v>
      </c>
      <c r="AX2307" s="196">
        <v>4.8371251000000001E-8</v>
      </c>
      <c r="AY2307" s="196">
        <v>1.4594642E-10</v>
      </c>
      <c r="AZ2307" s="196">
        <v>3.9875203999999997E-15</v>
      </c>
      <c r="BA2307" s="108">
        <v>0</v>
      </c>
      <c r="BB2307" s="108">
        <v>0</v>
      </c>
      <c r="BC2307" s="196">
        <v>9.0961656000000001E-11</v>
      </c>
      <c r="BD2307" s="196">
        <v>-1.8862575999999999E-8</v>
      </c>
      <c r="BE2307" s="196">
        <v>1.2762617E-11</v>
      </c>
      <c r="BF2307" s="196">
        <v>-2.2059393999999998E-11</v>
      </c>
      <c r="BG2307" s="108">
        <v>0</v>
      </c>
      <c r="BH2307" s="108">
        <v>0</v>
      </c>
      <c r="BI2307" s="196">
        <v>-7.3024409999999996E-16</v>
      </c>
      <c r="BJ2307" s="196">
        <v>-6.7350467000000005E-17</v>
      </c>
      <c r="BK2307" s="196">
        <v>-1.3298568E-17</v>
      </c>
      <c r="BL2307" s="196">
        <v>-8.0479033999999999E-14</v>
      </c>
      <c r="BM2307" s="196">
        <v>-1.9306285000000002E-12</v>
      </c>
      <c r="BN2307" s="108">
        <v>0</v>
      </c>
      <c r="BO2307" s="196">
        <v>-2.5689962999999999E-8</v>
      </c>
      <c r="BP2307" s="108">
        <v>-1.3033748E-2</v>
      </c>
      <c r="BQ2307" s="108">
        <v>0</v>
      </c>
      <c r="BR2307" s="108">
        <v>0</v>
      </c>
      <c r="BS2307" s="108">
        <v>0</v>
      </c>
      <c r="BU2307" s="172">
        <v>-4.8251777000000002E-7</v>
      </c>
      <c r="BV2307" s="172">
        <v>-1.2163364000000001E-7</v>
      </c>
      <c r="BW2307" s="172">
        <v>1.4543766E-6</v>
      </c>
      <c r="BX2307" s="172">
        <v>-1.3412746000000001E-9</v>
      </c>
      <c r="BY2307" s="172">
        <v>-1.6199572000000001E-7</v>
      </c>
      <c r="BZ2307" s="172">
        <v>5.9876797999999996E-8</v>
      </c>
      <c r="CA2307" s="69">
        <v>0</v>
      </c>
      <c r="CB2307" s="172">
        <v>9.0880094000000001E-8</v>
      </c>
      <c r="CC2307" s="172">
        <v>-5.7047063999999995E-10</v>
      </c>
      <c r="CD2307" s="172">
        <v>-1.3569994E-9</v>
      </c>
      <c r="CE2307" s="69">
        <v>0</v>
      </c>
      <c r="CF2307" s="69">
        <v>0</v>
      </c>
      <c r="CG2307" s="69">
        <v>0</v>
      </c>
      <c r="CH2307" s="172">
        <v>9.4583554000000005E-8</v>
      </c>
      <c r="CI2307" s="172">
        <v>-1.8953367E-6</v>
      </c>
      <c r="CJ2307" s="172">
        <v>-4.3111362000000003E-18</v>
      </c>
      <c r="CK2307" s="69">
        <v>0</v>
      </c>
      <c r="CM2307" s="198">
        <v>0</v>
      </c>
      <c r="CN2307" s="198">
        <v>5.2188866E-2</v>
      </c>
      <c r="CO2307" s="198">
        <v>1.7120414E-3</v>
      </c>
      <c r="CP2307" s="197">
        <v>-6.9487170000000006E-5</v>
      </c>
      <c r="CQ2307" s="197">
        <v>-3.4092358000000001E-13</v>
      </c>
      <c r="CR2307" s="197">
        <v>-4.1289007000000002E-11</v>
      </c>
      <c r="CS2307" s="197">
        <v>-8.3380898000000001E-6</v>
      </c>
      <c r="CT2307" s="197">
        <v>-5.6422646000000003E-5</v>
      </c>
      <c r="CU2307" s="198">
        <v>0</v>
      </c>
      <c r="CV2307" s="197">
        <v>2.1057097000000001E-5</v>
      </c>
    </row>
    <row r="2308" spans="1:100" ht="14.4">
      <c r="A2308" t="s">
        <v>1049</v>
      </c>
      <c r="B2308" s="85" t="s">
        <v>947</v>
      </c>
      <c r="C2308" s="113" t="str">
        <f t="shared" si="907"/>
        <v>F.108.01.107</v>
      </c>
      <c r="D2308" s="9" t="s">
        <v>357</v>
      </c>
      <c r="E2308" s="112" t="s">
        <v>361</v>
      </c>
      <c r="F2308" s="115" t="str">
        <f t="shared" si="908"/>
        <v>film PET+PVOH / LDPE 62 mu in mun waste inc</v>
      </c>
      <c r="G2308" s="143">
        <f t="shared" si="909"/>
        <v>7.6064906666666668E-2</v>
      </c>
      <c r="I2308" s="118">
        <f t="shared" si="910"/>
        <v>1.12050586385738E-2</v>
      </c>
      <c r="K2308" s="161">
        <f t="shared" si="911"/>
        <v>5.4500717706999996E-4</v>
      </c>
      <c r="L2308" s="161">
        <f t="shared" si="912"/>
        <v>-7.4781676214619999E-4</v>
      </c>
      <c r="M2308" s="162">
        <f t="shared" si="913"/>
        <v>-1.8677763499999999E-6</v>
      </c>
      <c r="N2308" s="161">
        <v>1.1409736E-2</v>
      </c>
      <c r="O2308" s="132">
        <v>-1.4155518E-3</v>
      </c>
      <c r="P2308" s="132">
        <v>6.7900925999999999E-4</v>
      </c>
      <c r="Q2308" s="132">
        <v>5.6597378999999998E-4</v>
      </c>
      <c r="R2308" s="164">
        <v>-1.9245942999999999E-5</v>
      </c>
      <c r="S2308" s="164">
        <v>-3.7136642999999999E-7</v>
      </c>
      <c r="T2308" s="164">
        <v>-1.3493034999999999E-6</v>
      </c>
      <c r="U2308" s="164">
        <v>-1.1265560999999999E-5</v>
      </c>
      <c r="V2308" s="164">
        <v>-3.0754824999999998E-7</v>
      </c>
      <c r="W2308" s="132">
        <v>0</v>
      </c>
      <c r="X2308" s="164">
        <v>-1.5602281E-6</v>
      </c>
      <c r="Y2308" s="164">
        <v>-8.6611461999999992E-9</v>
      </c>
      <c r="Z2308" s="132">
        <v>0</v>
      </c>
      <c r="AA2308" s="132">
        <v>0</v>
      </c>
      <c r="AC2308" s="118">
        <f t="shared" si="897"/>
        <v>1.1409736E-2</v>
      </c>
      <c r="AD2308" s="118">
        <f t="shared" si="898"/>
        <v>-2.0280092393E-4</v>
      </c>
      <c r="AE2308" s="118">
        <f t="shared" si="899"/>
        <v>-7.4780810100000001E-4</v>
      </c>
      <c r="AF2308" s="118">
        <f t="shared" si="900"/>
        <v>-7.4781676214619999E-4</v>
      </c>
      <c r="AG2308" s="118">
        <f t="shared" si="901"/>
        <v>-1.8677763499999999E-6</v>
      </c>
      <c r="AI2308" s="69">
        <v>-1.6478322000000001</v>
      </c>
      <c r="AJ2308" s="69">
        <v>-1.6475390000000001</v>
      </c>
      <c r="AK2308" s="69">
        <v>-1.9381714999999999E-4</v>
      </c>
      <c r="AL2308" s="69">
        <v>0</v>
      </c>
      <c r="AM2308" s="69">
        <v>0</v>
      </c>
      <c r="AN2308" s="172">
        <v>-4.6548785999999999E-5</v>
      </c>
      <c r="AO2308" s="172">
        <v>-5.2887141000000003E-5</v>
      </c>
      <c r="AQ2308" s="116">
        <v>8.2367371000000001E-4</v>
      </c>
      <c r="AR2308" s="116">
        <v>8.6211489E-4</v>
      </c>
      <c r="AS2308" s="199">
        <v>5.5028636999999998E-5</v>
      </c>
      <c r="AT2308" s="199">
        <v>-9.3469813E-5</v>
      </c>
      <c r="AU2308" s="150">
        <f t="shared" si="902"/>
        <v>5.1685544724952998E-8</v>
      </c>
      <c r="AV2308" s="150">
        <f t="shared" si="903"/>
        <v>2.03508270732125E-10</v>
      </c>
      <c r="AW2308" s="163">
        <f t="shared" si="904"/>
        <v>-1.3091009802777E-2</v>
      </c>
      <c r="AX2308" s="196">
        <v>7.0554280999999998E-8</v>
      </c>
      <c r="AY2308" s="196">
        <v>2.1287797E-10</v>
      </c>
      <c r="AZ2308" s="196">
        <v>5.8161862000000002E-15</v>
      </c>
      <c r="BA2308" s="108">
        <v>0</v>
      </c>
      <c r="BB2308" s="108">
        <v>0</v>
      </c>
      <c r="BC2308" s="196">
        <v>9.1196664000000006E-11</v>
      </c>
      <c r="BD2308" s="196">
        <v>-1.8957912999999999E-8</v>
      </c>
      <c r="BE2308" s="196">
        <v>1.2795352000000001E-11</v>
      </c>
      <c r="BF2308" s="196">
        <v>-2.2170053000000001E-11</v>
      </c>
      <c r="BG2308" s="108">
        <v>0</v>
      </c>
      <c r="BH2308" s="108">
        <v>0</v>
      </c>
      <c r="BI2308" s="196">
        <v>-7.3345087999999996E-16</v>
      </c>
      <c r="BJ2308" s="196">
        <v>-6.7646227999999999E-17</v>
      </c>
      <c r="BK2308" s="196">
        <v>-1.3356967E-17</v>
      </c>
      <c r="BL2308" s="196">
        <v>-8.0832447000000002E-14</v>
      </c>
      <c r="BM2308" s="196">
        <v>-1.9391065999999999E-12</v>
      </c>
      <c r="BN2308" s="108">
        <v>0</v>
      </c>
      <c r="BO2308" s="196">
        <v>-2.5802777000000001E-8</v>
      </c>
      <c r="BP2308" s="108">
        <v>-1.3090984E-2</v>
      </c>
      <c r="BQ2308" s="108">
        <v>0</v>
      </c>
      <c r="BR2308" s="108">
        <v>0</v>
      </c>
      <c r="BS2308" s="108">
        <v>0</v>
      </c>
      <c r="BU2308" s="172">
        <v>1.7481943E-7</v>
      </c>
      <c r="BV2308" s="172">
        <v>-1.2231696999999999E-7</v>
      </c>
      <c r="BW2308" s="172">
        <v>2.1208915E-6</v>
      </c>
      <c r="BX2308" s="172">
        <v>-1.3471645999999999E-9</v>
      </c>
      <c r="BY2308" s="172">
        <v>-1.6275060999999999E-7</v>
      </c>
      <c r="BZ2308" s="172">
        <v>6.0033284999999994E-8</v>
      </c>
      <c r="CA2308" s="69">
        <v>0</v>
      </c>
      <c r="CB2308" s="172">
        <v>9.1117608000000003E-8</v>
      </c>
      <c r="CC2308" s="172">
        <v>-5.7297578999999998E-10</v>
      </c>
      <c r="CD2308" s="172">
        <v>-1.3629585E-9</v>
      </c>
      <c r="CE2308" s="69">
        <v>0</v>
      </c>
      <c r="CF2308" s="69">
        <v>0</v>
      </c>
      <c r="CG2308" s="69">
        <v>0</v>
      </c>
      <c r="CH2308" s="172">
        <v>9.4787508000000003E-8</v>
      </c>
      <c r="CI2308" s="172">
        <v>-1.9036598E-6</v>
      </c>
      <c r="CJ2308" s="172">
        <v>-4.330068E-18</v>
      </c>
      <c r="CK2308" s="69">
        <v>0</v>
      </c>
      <c r="CM2308" s="198">
        <v>0</v>
      </c>
      <c r="CN2308" s="198">
        <v>7.6093277000000001E-2</v>
      </c>
      <c r="CO2308" s="198">
        <v>1.7165156E-3</v>
      </c>
      <c r="CP2308" s="197">
        <v>-6.9918804999999999E-5</v>
      </c>
      <c r="CQ2308" s="197">
        <v>-3.4242071E-13</v>
      </c>
      <c r="CR2308" s="197">
        <v>-4.1470321999999998E-11</v>
      </c>
      <c r="CS2308" s="197">
        <v>-8.3760104999999995E-6</v>
      </c>
      <c r="CT2308" s="197">
        <v>-5.6670418000000001E-5</v>
      </c>
      <c r="CU2308" s="198">
        <v>0</v>
      </c>
      <c r="CV2308" s="197">
        <v>2.1112129999999999E-5</v>
      </c>
    </row>
    <row r="2309" spans="1:100" ht="14.4">
      <c r="A2309" t="s">
        <v>1050</v>
      </c>
      <c r="B2309" s="85" t="s">
        <v>947</v>
      </c>
      <c r="C2309" s="113" t="str">
        <f t="shared" si="907"/>
        <v>F.108.01.108</v>
      </c>
      <c r="D2309" s="9" t="s">
        <v>357</v>
      </c>
      <c r="E2309" s="112" t="s">
        <v>361</v>
      </c>
      <c r="F2309" s="115" t="str">
        <f t="shared" si="908"/>
        <v>film PLA (biobased) 50 mu in mun waste inc</v>
      </c>
      <c r="G2309" s="143">
        <f t="shared" si="909"/>
        <v>-6.5868514000000003E-2</v>
      </c>
      <c r="I2309" s="118">
        <f t="shared" si="910"/>
        <v>-9.9847854455061003E-3</v>
      </c>
      <c r="K2309" s="161">
        <f t="shared" si="911"/>
        <v>2.8921706495E-4</v>
      </c>
      <c r="L2309" s="161">
        <f t="shared" si="912"/>
        <v>-3.9273973113610004E-4</v>
      </c>
      <c r="M2309" s="162">
        <f t="shared" si="913"/>
        <v>-9.856793200000001E-7</v>
      </c>
      <c r="N2309" s="161">
        <v>-9.8802770999999994E-3</v>
      </c>
      <c r="O2309" s="132">
        <v>-7.4702739E-4</v>
      </c>
      <c r="P2309" s="132">
        <v>3.6023738999999997E-4</v>
      </c>
      <c r="Q2309" s="132">
        <v>3.0028174999999999E-4</v>
      </c>
      <c r="R2309" s="164">
        <v>-1.0156637999999999E-5</v>
      </c>
      <c r="S2309" s="164">
        <v>-1.9598075000000001E-7</v>
      </c>
      <c r="T2309" s="164">
        <v>-7.1206629999999997E-7</v>
      </c>
      <c r="U2309" s="164">
        <v>-5.9451603999999998E-6</v>
      </c>
      <c r="V2309" s="164">
        <v>-1.6230206E-7</v>
      </c>
      <c r="W2309" s="132">
        <v>0</v>
      </c>
      <c r="X2309" s="164">
        <v>-8.2337726000000002E-7</v>
      </c>
      <c r="Y2309" s="164">
        <v>-4.5707361000000003E-9</v>
      </c>
      <c r="Z2309" s="132">
        <v>0</v>
      </c>
      <c r="AA2309" s="132">
        <v>0</v>
      </c>
      <c r="AC2309" s="118">
        <f t="shared" si="897"/>
        <v>-9.8802770999999994E-3</v>
      </c>
      <c r="AD2309" s="118">
        <f t="shared" si="898"/>
        <v>-1.0351809545000004E-4</v>
      </c>
      <c r="AE2309" s="118">
        <f t="shared" si="899"/>
        <v>-3.9273516040000004E-4</v>
      </c>
      <c r="AF2309" s="118">
        <f t="shared" si="900"/>
        <v>-3.9273973113610009E-4</v>
      </c>
      <c r="AG2309" s="118">
        <f t="shared" si="901"/>
        <v>-9.856793200000001E-7</v>
      </c>
      <c r="AI2309" s="69">
        <v>-0.86960846999999997</v>
      </c>
      <c r="AJ2309" s="69">
        <v>-0.86945371000000005</v>
      </c>
      <c r="AK2309" s="69">
        <v>-1.0228289E-4</v>
      </c>
      <c r="AL2309" s="69">
        <v>0</v>
      </c>
      <c r="AM2309" s="69">
        <v>0</v>
      </c>
      <c r="AN2309" s="172">
        <v>-2.4565133999999999E-5</v>
      </c>
      <c r="AO2309" s="172">
        <v>-2.7910065999999999E-5</v>
      </c>
      <c r="AQ2309" s="116">
        <v>-1.2862033E-3</v>
      </c>
      <c r="AR2309" s="116">
        <v>-1.1856667E-3</v>
      </c>
      <c r="AS2309" s="199">
        <v>-5.1209884000000002E-5</v>
      </c>
      <c r="AT2309" s="199">
        <v>-4.9326709999999997E-5</v>
      </c>
      <c r="AU2309" s="150">
        <f t="shared" si="902"/>
        <v>-7.1083133104908003E-8</v>
      </c>
      <c r="AV2309" s="150">
        <f t="shared" si="903"/>
        <v>-1.8938566931894671E-10</v>
      </c>
      <c r="AW2309" s="163">
        <f t="shared" si="904"/>
        <v>-6.9085027168680002E-3</v>
      </c>
      <c r="AX2309" s="196">
        <v>-6.1143900000000003E-8</v>
      </c>
      <c r="AY2309" s="196">
        <v>-1.8448661E-10</v>
      </c>
      <c r="AZ2309" s="196">
        <v>-5.0404080999999997E-15</v>
      </c>
      <c r="BA2309" s="108">
        <v>0</v>
      </c>
      <c r="BB2309" s="108">
        <v>0</v>
      </c>
      <c r="BC2309" s="196">
        <v>4.8365174999999997E-11</v>
      </c>
      <c r="BD2309" s="196">
        <v>-9.9865323000000002E-9</v>
      </c>
      <c r="BE2309" s="196">
        <v>6.7862239000000004E-12</v>
      </c>
      <c r="BF2309" s="196">
        <v>-1.1679813000000001E-11</v>
      </c>
      <c r="BG2309" s="108">
        <v>0</v>
      </c>
      <c r="BH2309" s="108">
        <v>0</v>
      </c>
      <c r="BI2309" s="196">
        <v>-3.8706313E-16</v>
      </c>
      <c r="BJ2309" s="196">
        <v>-3.5698861000000002E-17</v>
      </c>
      <c r="BK2309" s="196">
        <v>-7.0488556999999997E-18</v>
      </c>
      <c r="BL2309" s="196">
        <v>-4.2657608E-14</v>
      </c>
      <c r="BM2309" s="196">
        <v>-1.0233223E-12</v>
      </c>
      <c r="BN2309" s="108">
        <v>0</v>
      </c>
      <c r="BO2309" s="196">
        <v>-1.3616868E-8</v>
      </c>
      <c r="BP2309" s="108">
        <v>-6.9084890999999999E-3</v>
      </c>
      <c r="BQ2309" s="108">
        <v>0</v>
      </c>
      <c r="BR2309" s="108">
        <v>0</v>
      </c>
      <c r="BS2309" s="108">
        <v>0</v>
      </c>
      <c r="BU2309" s="172">
        <v>-2.8626140999999998E-6</v>
      </c>
      <c r="BV2309" s="172">
        <v>-6.4334184999999995E-8</v>
      </c>
      <c r="BW2309" s="172">
        <v>-1.836589E-6</v>
      </c>
      <c r="BX2309" s="172">
        <v>-7.1093752999999999E-10</v>
      </c>
      <c r="BY2309" s="172">
        <v>-8.5825184999999999E-8</v>
      </c>
      <c r="BZ2309" s="172">
        <v>3.1835414999999997E-8</v>
      </c>
      <c r="CA2309" s="69">
        <v>0</v>
      </c>
      <c r="CB2309" s="172">
        <v>4.8319309E-8</v>
      </c>
      <c r="CC2309" s="172">
        <v>-3.0237580999999999E-10</v>
      </c>
      <c r="CD2309" s="172">
        <v>-7.1927243000000001E-10</v>
      </c>
      <c r="CE2309" s="69">
        <v>0</v>
      </c>
      <c r="CF2309" s="69">
        <v>0</v>
      </c>
      <c r="CG2309" s="69">
        <v>0</v>
      </c>
      <c r="CH2309" s="172">
        <v>5.0328152999999998E-8</v>
      </c>
      <c r="CI2309" s="172">
        <v>-1.0046161E-6</v>
      </c>
      <c r="CJ2309" s="172">
        <v>-2.2851014999999999E-18</v>
      </c>
      <c r="CK2309" s="69">
        <v>0</v>
      </c>
      <c r="CM2309" s="198">
        <v>0</v>
      </c>
      <c r="CN2309" s="198">
        <v>-6.5853544E-2</v>
      </c>
      <c r="CO2309" s="198">
        <v>9.1026169000000005E-4</v>
      </c>
      <c r="CP2309" s="197">
        <v>-3.6715033E-5</v>
      </c>
      <c r="CQ2309" s="197">
        <v>-1.8070525999999999E-13</v>
      </c>
      <c r="CR2309" s="197">
        <v>-2.1885081999999999E-11</v>
      </c>
      <c r="CS2309" s="197">
        <v>-4.4183722999999998E-6</v>
      </c>
      <c r="CT2309" s="197">
        <v>-2.990661E-5</v>
      </c>
      <c r="CU2309" s="198">
        <v>0</v>
      </c>
      <c r="CV2309" s="197">
        <v>1.1195678999999999E-5</v>
      </c>
    </row>
    <row r="2310" spans="1:100" ht="14.4">
      <c r="A2310" t="s">
        <v>1051</v>
      </c>
      <c r="B2310" s="85" t="s">
        <v>947</v>
      </c>
      <c r="C2310" s="113" t="str">
        <f t="shared" si="907"/>
        <v>F.108.01.109</v>
      </c>
      <c r="D2310" s="9" t="s">
        <v>357</v>
      </c>
      <c r="E2310" s="112" t="s">
        <v>361</v>
      </c>
      <c r="F2310" s="115" t="str">
        <f t="shared" si="908"/>
        <v>film PP 50 mu in mun waste inc</v>
      </c>
      <c r="G2310" s="143">
        <f t="shared" si="909"/>
        <v>4.0446359333333334E-2</v>
      </c>
      <c r="I2310" s="118">
        <f t="shared" si="910"/>
        <v>5.902294114673E-3</v>
      </c>
      <c r="K2310" s="161">
        <f t="shared" si="911"/>
        <v>4.4736003923E-4</v>
      </c>
      <c r="L2310" s="161">
        <f t="shared" si="912"/>
        <v>-6.1049116202700001E-4</v>
      </c>
      <c r="M2310" s="162">
        <f t="shared" si="913"/>
        <v>-1.5286625299999999E-6</v>
      </c>
      <c r="N2310" s="161">
        <v>6.0669538999999998E-3</v>
      </c>
      <c r="O2310" s="132">
        <v>-1.1585439E-3</v>
      </c>
      <c r="P2310" s="132">
        <v>5.5728001000000002E-4</v>
      </c>
      <c r="Q2310" s="132">
        <v>4.6451994999999999E-4</v>
      </c>
      <c r="R2310" s="164">
        <v>-1.5751645999999999E-5</v>
      </c>
      <c r="S2310" s="164">
        <v>-3.0394107000000002E-7</v>
      </c>
      <c r="T2310" s="164">
        <v>-1.1043237E-6</v>
      </c>
      <c r="U2310" s="164">
        <v>-9.2201834000000002E-6</v>
      </c>
      <c r="V2310" s="164">
        <v>-2.5170973E-7</v>
      </c>
      <c r="W2310" s="132">
        <v>0</v>
      </c>
      <c r="X2310" s="164">
        <v>-1.2769527999999999E-6</v>
      </c>
      <c r="Y2310" s="164">
        <v>-7.088627E-9</v>
      </c>
      <c r="Z2310" s="132">
        <v>0</v>
      </c>
      <c r="AA2310" s="132">
        <v>0</v>
      </c>
      <c r="AC2310" s="118">
        <f t="shared" si="897"/>
        <v>6.0669538999999998E-3</v>
      </c>
      <c r="AD2310" s="118">
        <f t="shared" si="898"/>
        <v>-1.6312403417000003E-4</v>
      </c>
      <c r="AE2310" s="118">
        <f t="shared" si="899"/>
        <v>-6.1048407340000006E-4</v>
      </c>
      <c r="AF2310" s="118">
        <f t="shared" si="900"/>
        <v>-6.1049116202700011E-4</v>
      </c>
      <c r="AG2310" s="118">
        <f t="shared" si="901"/>
        <v>-1.5286625299999999E-6</v>
      </c>
      <c r="AI2310" s="69">
        <v>-1.3486514999999999</v>
      </c>
      <c r="AJ2310" s="69">
        <v>-1.3484115000000001</v>
      </c>
      <c r="AK2310" s="69">
        <v>-1.5862767999999999E-4</v>
      </c>
      <c r="AL2310" s="69">
        <v>0</v>
      </c>
      <c r="AM2310" s="69">
        <v>0</v>
      </c>
      <c r="AN2310" s="172">
        <v>-3.8097381E-5</v>
      </c>
      <c r="AO2310" s="172">
        <v>-4.3284941999999998E-5</v>
      </c>
      <c r="AQ2310" s="116">
        <v>3.2030671E-4</v>
      </c>
      <c r="AR2310" s="116">
        <v>3.6826854E-4</v>
      </c>
      <c r="AS2310" s="199">
        <v>2.8537591000000001E-5</v>
      </c>
      <c r="AT2310" s="199">
        <v>-7.6499417999999997E-5</v>
      </c>
      <c r="AU2310" s="150">
        <f t="shared" si="902"/>
        <v>2.2078449747505999E-8</v>
      </c>
      <c r="AV2310" s="150">
        <f t="shared" si="903"/>
        <v>1.0553842629014899E-10</v>
      </c>
      <c r="AW2310" s="163">
        <f t="shared" si="904"/>
        <v>-1.071420411802E-2</v>
      </c>
      <c r="AX2310" s="196">
        <v>3.7506431E-8</v>
      </c>
      <c r="AY2310" s="196">
        <v>1.1316486999999999E-10</v>
      </c>
      <c r="AZ2310" s="196">
        <v>3.0918718E-15</v>
      </c>
      <c r="BA2310" s="108">
        <v>0</v>
      </c>
      <c r="BB2310" s="108">
        <v>0</v>
      </c>
      <c r="BC2310" s="196">
        <v>7.4832945999999996E-11</v>
      </c>
      <c r="BD2310" s="196">
        <v>-1.5501160999999999E-8</v>
      </c>
      <c r="BE2310" s="196">
        <v>1.0499722E-11</v>
      </c>
      <c r="BF2310" s="196">
        <v>-1.8128591000000001E-11</v>
      </c>
      <c r="BG2310" s="108">
        <v>0</v>
      </c>
      <c r="BH2310" s="108">
        <v>0</v>
      </c>
      <c r="BI2310" s="196">
        <v>-6.0028540999999998E-16</v>
      </c>
      <c r="BJ2310" s="196">
        <v>-5.5364367E-17</v>
      </c>
      <c r="BK2310" s="196">
        <v>-1.0931874E-17</v>
      </c>
      <c r="BL2310" s="196">
        <v>-6.6156494000000005E-14</v>
      </c>
      <c r="BM2310" s="196">
        <v>-1.587042E-12</v>
      </c>
      <c r="BN2310" s="108">
        <v>0</v>
      </c>
      <c r="BO2310" s="196">
        <v>-2.1118020000000001E-8</v>
      </c>
      <c r="BP2310" s="108">
        <v>-1.0714183E-2</v>
      </c>
      <c r="BQ2310" s="108">
        <v>0</v>
      </c>
      <c r="BR2310" s="108">
        <v>0</v>
      </c>
      <c r="BS2310" s="108">
        <v>0</v>
      </c>
      <c r="BU2310" s="172">
        <v>-4.6419825999999998E-7</v>
      </c>
      <c r="BV2310" s="172">
        <v>-9.9933099000000001E-8</v>
      </c>
      <c r="BW2310" s="172">
        <v>1.1277518000000001E-6</v>
      </c>
      <c r="BX2310" s="172">
        <v>-1.1025732E-9</v>
      </c>
      <c r="BY2310" s="172">
        <v>-1.3315025999999999E-7</v>
      </c>
      <c r="BZ2310" s="172">
        <v>4.9259200000000002E-8</v>
      </c>
      <c r="CA2310" s="69">
        <v>0</v>
      </c>
      <c r="CB2310" s="172">
        <v>7.4764864999999995E-8</v>
      </c>
      <c r="CC2310" s="172">
        <v>-4.6894620000000005E-10</v>
      </c>
      <c r="CD2310" s="172">
        <v>-1.1154995E-9</v>
      </c>
      <c r="CE2310" s="69">
        <v>0</v>
      </c>
      <c r="CF2310" s="69">
        <v>0</v>
      </c>
      <c r="CG2310" s="69">
        <v>0</v>
      </c>
      <c r="CH2310" s="172">
        <v>7.7827225999999999E-8</v>
      </c>
      <c r="CI2310" s="172">
        <v>-1.558031E-6</v>
      </c>
      <c r="CJ2310" s="172">
        <v>-3.5439000999999997E-18</v>
      </c>
      <c r="CK2310" s="69">
        <v>0</v>
      </c>
      <c r="CM2310" s="198">
        <v>0</v>
      </c>
      <c r="CN2310" s="198">
        <v>4.0469576E-2</v>
      </c>
      <c r="CO2310" s="198">
        <v>1.4084553E-3</v>
      </c>
      <c r="CP2310" s="197">
        <v>-5.7075131000000003E-5</v>
      </c>
      <c r="CQ2310" s="197">
        <v>-2.8025073999999999E-13</v>
      </c>
      <c r="CR2310" s="197">
        <v>-3.3940963000000001E-11</v>
      </c>
      <c r="CS2310" s="197">
        <v>-6.8537211999999999E-6</v>
      </c>
      <c r="CT2310" s="197">
        <v>-4.6381327000000003E-5</v>
      </c>
      <c r="CU2310" s="198">
        <v>0</v>
      </c>
      <c r="CV2310" s="197">
        <v>1.7323167E-5</v>
      </c>
    </row>
    <row r="2311" spans="1:100" ht="14.4">
      <c r="A2311" t="s">
        <v>1052</v>
      </c>
      <c r="B2311" s="85" t="s">
        <v>947</v>
      </c>
      <c r="C2311" s="113" t="str">
        <f t="shared" si="907"/>
        <v>F.108.01.110</v>
      </c>
      <c r="D2311" s="9" t="s">
        <v>357</v>
      </c>
      <c r="E2311" s="112" t="s">
        <v>361</v>
      </c>
      <c r="F2311" s="115" t="str">
        <f t="shared" si="908"/>
        <v>film PP+PVDC 62 mu in mun waste inc</v>
      </c>
      <c r="G2311" s="143">
        <f t="shared" si="909"/>
        <v>4.3470098666666672E-2</v>
      </c>
      <c r="I2311" s="118">
        <f t="shared" si="910"/>
        <v>6.3541453703856998E-3</v>
      </c>
      <c r="K2311" s="161">
        <f t="shared" si="911"/>
        <v>4.5735368679999998E-4</v>
      </c>
      <c r="L2311" s="161">
        <f t="shared" si="912"/>
        <v>-6.2216293508430003E-4</v>
      </c>
      <c r="M2311" s="162">
        <f t="shared" si="913"/>
        <v>-1.5601813299999999E-6</v>
      </c>
      <c r="N2311" s="161">
        <v>6.5205148000000001E-3</v>
      </c>
      <c r="O2311" s="132">
        <v>-1.1824314E-3</v>
      </c>
      <c r="P2311" s="132">
        <v>5.6968598999999995E-4</v>
      </c>
      <c r="Q2311" s="132">
        <v>4.7486741000000001E-4</v>
      </c>
      <c r="R2311" s="164">
        <v>-1.6076422000000001E-5</v>
      </c>
      <c r="S2311" s="164">
        <v>-3.1020789999999998E-7</v>
      </c>
      <c r="T2311" s="164">
        <v>-1.1270933E-6</v>
      </c>
      <c r="U2311" s="164">
        <v>-9.4102902999999995E-6</v>
      </c>
      <c r="V2311" s="164">
        <v>-2.5689963000000001E-7</v>
      </c>
      <c r="W2311" s="132">
        <v>0</v>
      </c>
      <c r="X2311" s="164">
        <v>-1.3032817E-6</v>
      </c>
      <c r="Y2311" s="164">
        <v>-7.2347842999999998E-9</v>
      </c>
      <c r="Z2311" s="132">
        <v>0</v>
      </c>
      <c r="AA2311" s="132">
        <v>0</v>
      </c>
      <c r="AC2311" s="118">
        <f t="shared" si="897"/>
        <v>6.5205148000000001E-3</v>
      </c>
      <c r="AD2311" s="118">
        <f t="shared" si="898"/>
        <v>-1.6480201350000003E-4</v>
      </c>
      <c r="AE2311" s="118">
        <f t="shared" si="899"/>
        <v>-6.2215570030000006E-4</v>
      </c>
      <c r="AF2311" s="118">
        <f t="shared" si="900"/>
        <v>-6.2216293508430014E-4</v>
      </c>
      <c r="AG2311" s="118">
        <f t="shared" si="901"/>
        <v>-1.5601813299999999E-6</v>
      </c>
      <c r="AI2311" s="69">
        <v>-1.3764588</v>
      </c>
      <c r="AJ2311" s="69">
        <v>-1.3762137999999999</v>
      </c>
      <c r="AK2311" s="69">
        <v>-1.6189835000000001E-4</v>
      </c>
      <c r="AL2311" s="69">
        <v>0</v>
      </c>
      <c r="AM2311" s="69">
        <v>0</v>
      </c>
      <c r="AN2311" s="172">
        <v>-3.8882893999999997E-5</v>
      </c>
      <c r="AO2311" s="172">
        <v>-4.4177415000000003E-5</v>
      </c>
      <c r="AQ2311" s="116">
        <v>3.6261893000000001E-4</v>
      </c>
      <c r="AR2311" s="116">
        <v>4.0990470000000002E-4</v>
      </c>
      <c r="AS2311" s="199">
        <v>3.0790958999999998E-5</v>
      </c>
      <c r="AT2311" s="199">
        <v>-7.8076725000000006E-5</v>
      </c>
      <c r="AU2311" s="150">
        <f t="shared" si="902"/>
        <v>2.4574622061855006E-8</v>
      </c>
      <c r="AV2311" s="150">
        <f t="shared" si="903"/>
        <v>1.1387188781529699E-10</v>
      </c>
      <c r="AW2311" s="163">
        <f t="shared" si="904"/>
        <v>-1.0935115553443E-2</v>
      </c>
      <c r="AX2311" s="196">
        <v>4.0311888000000001E-8</v>
      </c>
      <c r="AY2311" s="196">
        <v>1.2162959000000001E-10</v>
      </c>
      <c r="AZ2311" s="196">
        <v>3.3231409E-15</v>
      </c>
      <c r="BA2311" s="108">
        <v>0</v>
      </c>
      <c r="BB2311" s="108">
        <v>0</v>
      </c>
      <c r="BC2311" s="196">
        <v>7.6490346999999999E-11</v>
      </c>
      <c r="BD2311" s="196">
        <v>-1.5812068999999998E-8</v>
      </c>
      <c r="BE2311" s="196">
        <v>1.0732435E-11</v>
      </c>
      <c r="BF2311" s="196">
        <v>-1.8492780000000001E-11</v>
      </c>
      <c r="BG2311" s="108">
        <v>0</v>
      </c>
      <c r="BH2311" s="108">
        <v>0</v>
      </c>
      <c r="BI2311" s="196">
        <v>-6.1266243000000004E-16</v>
      </c>
      <c r="BJ2311" s="196">
        <v>-5.6505900000000004E-17</v>
      </c>
      <c r="BK2311" s="196">
        <v>-1.1157272999999999E-17</v>
      </c>
      <c r="BL2311" s="196">
        <v>-6.7520544999999996E-14</v>
      </c>
      <c r="BM2311" s="196">
        <v>-1.6197646E-12</v>
      </c>
      <c r="BN2311" s="108">
        <v>0</v>
      </c>
      <c r="BO2311" s="196">
        <v>-2.1553443E-8</v>
      </c>
      <c r="BP2311" s="108">
        <v>-1.0935093999999999E-2</v>
      </c>
      <c r="BQ2311" s="108">
        <v>0</v>
      </c>
      <c r="BR2311" s="108">
        <v>0</v>
      </c>
      <c r="BS2311" s="108">
        <v>0</v>
      </c>
      <c r="BU2311" s="172">
        <v>-4.1224427000000002E-7</v>
      </c>
      <c r="BV2311" s="172">
        <v>-1.0188972999999999E-7</v>
      </c>
      <c r="BW2311" s="172">
        <v>1.2120617E-6</v>
      </c>
      <c r="BX2311" s="172">
        <v>-1.1253066000000001E-9</v>
      </c>
      <c r="BY2311" s="172">
        <v>-1.3586534E-7</v>
      </c>
      <c r="BZ2311" s="172">
        <v>5.0348948999999997E-8</v>
      </c>
      <c r="CA2311" s="69">
        <v>0</v>
      </c>
      <c r="CB2311" s="172">
        <v>7.6418869000000005E-8</v>
      </c>
      <c r="CC2311" s="172">
        <v>-4.7861519999999997E-10</v>
      </c>
      <c r="CD2311" s="172">
        <v>-1.1384995E-9</v>
      </c>
      <c r="CE2311" s="69">
        <v>0</v>
      </c>
      <c r="CF2311" s="69">
        <v>0</v>
      </c>
      <c r="CG2311" s="69">
        <v>0</v>
      </c>
      <c r="CH2311" s="172">
        <v>7.9579049999999997E-8</v>
      </c>
      <c r="CI2311" s="172">
        <v>-1.5901554E-6</v>
      </c>
      <c r="CJ2311" s="172">
        <v>-3.6169702000000002E-18</v>
      </c>
      <c r="CK2311" s="69">
        <v>0</v>
      </c>
      <c r="CM2311" s="198">
        <v>0</v>
      </c>
      <c r="CN2311" s="198">
        <v>4.3493794000000002E-2</v>
      </c>
      <c r="CO2311" s="198">
        <v>1.4396143E-3</v>
      </c>
      <c r="CP2311" s="197">
        <v>-5.8163896999999999E-5</v>
      </c>
      <c r="CQ2311" s="197">
        <v>-2.8602911000000002E-13</v>
      </c>
      <c r="CR2311" s="197">
        <v>-3.4640776999999999E-11</v>
      </c>
      <c r="CS2311" s="197">
        <v>-6.9941265999999996E-6</v>
      </c>
      <c r="CT2311" s="197">
        <v>-4.7337643000000003E-5</v>
      </c>
      <c r="CU2311" s="198">
        <v>0</v>
      </c>
      <c r="CV2311" s="197">
        <v>1.7706402999999999E-5</v>
      </c>
    </row>
    <row r="2312" spans="1:100" ht="14.4">
      <c r="A2312" t="s">
        <v>1053</v>
      </c>
      <c r="B2312" s="85" t="s">
        <v>947</v>
      </c>
      <c r="C2312" s="113" t="str">
        <f t="shared" si="907"/>
        <v>F.108.01.111</v>
      </c>
      <c r="D2312" s="9" t="s">
        <v>357</v>
      </c>
      <c r="E2312" s="112" t="s">
        <v>361</v>
      </c>
      <c r="F2312" s="115" t="str">
        <f t="shared" si="908"/>
        <v>film PS (shrink) 50 mu in mun waste inc</v>
      </c>
      <c r="G2312" s="143">
        <f t="shared" si="909"/>
        <v>6.1225665333333332E-2</v>
      </c>
      <c r="I2312" s="118">
        <f t="shared" si="910"/>
        <v>8.9960169961707994E-3</v>
      </c>
      <c r="K2312" s="161">
        <f t="shared" si="911"/>
        <v>5.0681076765000011E-4</v>
      </c>
      <c r="L2312" s="161">
        <f t="shared" si="912"/>
        <v>-6.9291003664919987E-4</v>
      </c>
      <c r="M2312" s="162">
        <f t="shared" si="913"/>
        <v>-1.7335348299999999E-6</v>
      </c>
      <c r="N2312" s="161">
        <v>9.1838497999999994E-3</v>
      </c>
      <c r="O2312" s="132">
        <v>-1.3138126999999999E-3</v>
      </c>
      <c r="P2312" s="132">
        <v>6.3136658000000003E-4</v>
      </c>
      <c r="Q2312" s="132">
        <v>5.2627046000000002E-4</v>
      </c>
      <c r="R2312" s="164">
        <v>-1.7862691E-5</v>
      </c>
      <c r="S2312" s="164">
        <v>-3.4467545E-7</v>
      </c>
      <c r="T2312" s="164">
        <v>-1.2523259E-6</v>
      </c>
      <c r="U2312" s="164">
        <v>-1.0455878000000001E-5</v>
      </c>
      <c r="V2312" s="164">
        <v>-2.8544403E-7</v>
      </c>
      <c r="W2312" s="132">
        <v>0</v>
      </c>
      <c r="X2312" s="164">
        <v>-1.4480908E-6</v>
      </c>
      <c r="Y2312" s="164">
        <v>-8.0386492000000007E-9</v>
      </c>
      <c r="Z2312" s="132">
        <v>0</v>
      </c>
      <c r="AA2312" s="132">
        <v>0</v>
      </c>
      <c r="AC2312" s="118">
        <f t="shared" ref="AC2312:AC2375" si="914">N2312</f>
        <v>9.1838497999999994E-3</v>
      </c>
      <c r="AD2312" s="118">
        <f t="shared" ref="AD2312:AD2375" si="915">O2312+P2312+Q2312+R2312+S2312+T2312+U2312</f>
        <v>-1.8609123034999989E-4</v>
      </c>
      <c r="AE2312" s="118">
        <f t="shared" ref="AE2312:AE2375" si="916">O2312+P2312+U2312+Z2312</f>
        <v>-6.9290199799999991E-4</v>
      </c>
      <c r="AF2312" s="118">
        <f t="shared" ref="AF2312:AF2375" si="917">Y2312+O2312+P2312+U2312+W2312</f>
        <v>-6.9291003664919998E-4</v>
      </c>
      <c r="AG2312" s="118">
        <f t="shared" ref="AG2312:AG2375" si="918">V2312+X2312+AA2312</f>
        <v>-1.7335348299999999E-6</v>
      </c>
      <c r="AI2312" s="69">
        <v>-1.5293985999999999</v>
      </c>
      <c r="AJ2312" s="69">
        <v>-1.5291264</v>
      </c>
      <c r="AK2312" s="69">
        <v>-1.7988706E-4</v>
      </c>
      <c r="AL2312" s="69">
        <v>0</v>
      </c>
      <c r="AM2312" s="69">
        <v>0</v>
      </c>
      <c r="AN2312" s="172">
        <v>-4.3203215000000001E-5</v>
      </c>
      <c r="AO2312" s="172">
        <v>-4.9086016999999997E-5</v>
      </c>
      <c r="AQ2312" s="116">
        <v>6.1249937E-4</v>
      </c>
      <c r="AR2312" s="116">
        <v>6.5526498000000001E-4</v>
      </c>
      <c r="AS2312" s="199">
        <v>4.3986304E-5</v>
      </c>
      <c r="AT2312" s="199">
        <v>-8.6751917000000005E-5</v>
      </c>
      <c r="AU2312" s="150">
        <f t="shared" ref="AU2312:AU2375" si="919">AX2312+BA2312+BB2312+BC2312+BD2312+BL2312+BM2312+BQ2312</f>
        <v>3.9284471290771996E-8</v>
      </c>
      <c r="AV2312" s="150">
        <f t="shared" ref="AV2312:AV2375" si="920">AY2312+AZ2312+BE2312+BF2312+BG2312+BH2312+BI2312+BJ2312+BK2312+BN2312+BR2312+BS2312</f>
        <v>1.6267124826646601E-10</v>
      </c>
      <c r="AW2312" s="163">
        <f t="shared" ref="AW2312:AW2375" si="921">BO2312+BP2312</f>
        <v>-1.2150127948270001E-2</v>
      </c>
      <c r="AX2312" s="196">
        <v>5.6785903000000002E-8</v>
      </c>
      <c r="AY2312" s="196">
        <v>1.7133555E-10</v>
      </c>
      <c r="AZ2312" s="196">
        <v>4.6811838000000002E-15</v>
      </c>
      <c r="BA2312" s="108">
        <v>0</v>
      </c>
      <c r="BB2312" s="108">
        <v>0</v>
      </c>
      <c r="BC2312" s="196">
        <v>8.4787052000000003E-11</v>
      </c>
      <c r="BD2312" s="196">
        <v>-1.7584344000000001E-8</v>
      </c>
      <c r="BE2312" s="196">
        <v>1.1896262E-11</v>
      </c>
      <c r="BF2312" s="196">
        <v>-2.0564489000000001E-11</v>
      </c>
      <c r="BG2312" s="108">
        <v>0</v>
      </c>
      <c r="BH2312" s="108">
        <v>0</v>
      </c>
      <c r="BI2312" s="196">
        <v>-6.8073603000000002E-16</v>
      </c>
      <c r="BJ2312" s="196">
        <v>-6.2784333999999995E-17</v>
      </c>
      <c r="BK2312" s="196">
        <v>-1.239697E-17</v>
      </c>
      <c r="BL2312" s="196">
        <v>-7.5022828000000001E-14</v>
      </c>
      <c r="BM2312" s="196">
        <v>-1.7997384E-12</v>
      </c>
      <c r="BN2312" s="108">
        <v>0</v>
      </c>
      <c r="BO2312" s="196">
        <v>-2.394827E-8</v>
      </c>
      <c r="BP2312" s="108">
        <v>-1.2150104E-2</v>
      </c>
      <c r="BQ2312" s="108">
        <v>0</v>
      </c>
      <c r="BR2312" s="108">
        <v>0</v>
      </c>
      <c r="BS2312" s="108">
        <v>0</v>
      </c>
      <c r="BU2312" s="172">
        <v>-9.8476978000000002E-8</v>
      </c>
      <c r="BV2312" s="172">
        <v>-1.1339429E-7</v>
      </c>
      <c r="BW2312" s="172">
        <v>1.707134E-6</v>
      </c>
      <c r="BX2312" s="172">
        <v>-1.2503407000000001E-9</v>
      </c>
      <c r="BY2312" s="172">
        <v>-1.5101500000000001E-7</v>
      </c>
      <c r="BZ2312" s="172">
        <v>5.5812362E-8</v>
      </c>
      <c r="CA2312" s="69">
        <v>0</v>
      </c>
      <c r="CB2312" s="172">
        <v>8.4711153999999999E-8</v>
      </c>
      <c r="CC2312" s="172">
        <v>-5.3179465999999996E-10</v>
      </c>
      <c r="CD2312" s="172">
        <v>-1.2649994999999999E-9</v>
      </c>
      <c r="CE2312" s="69">
        <v>0</v>
      </c>
      <c r="CF2312" s="69">
        <v>0</v>
      </c>
      <c r="CG2312" s="69">
        <v>0</v>
      </c>
      <c r="CH2312" s="172">
        <v>8.8161194999999997E-8</v>
      </c>
      <c r="CI2312" s="172">
        <v>-1.7668393E-6</v>
      </c>
      <c r="CJ2312" s="172">
        <v>-4.0188558000000001E-18</v>
      </c>
      <c r="CK2312" s="69">
        <v>0</v>
      </c>
      <c r="CM2312" s="198">
        <v>0</v>
      </c>
      <c r="CN2312" s="198">
        <v>6.1251993999999997E-2</v>
      </c>
      <c r="CO2312" s="198">
        <v>1.5958280000000001E-3</v>
      </c>
      <c r="CP2312" s="197">
        <v>-6.4782108000000006E-5</v>
      </c>
      <c r="CQ2312" s="197">
        <v>-3.1781012000000001E-13</v>
      </c>
      <c r="CR2312" s="197">
        <v>-3.8489752E-11</v>
      </c>
      <c r="CS2312" s="197">
        <v>-7.7728568000000006E-6</v>
      </c>
      <c r="CT2312" s="197">
        <v>-5.2597381E-5</v>
      </c>
      <c r="CU2312" s="198">
        <v>0</v>
      </c>
      <c r="CV2312" s="197">
        <v>1.9627742E-5</v>
      </c>
    </row>
    <row r="2313" spans="1:100" ht="14.4">
      <c r="A2313" t="s">
        <v>2031</v>
      </c>
      <c r="B2313" s="85" t="s">
        <v>947</v>
      </c>
      <c r="C2313" s="113" t="str">
        <f t="shared" si="907"/>
        <v>F.108.01.112</v>
      </c>
      <c r="D2313" s="9" t="s">
        <v>357</v>
      </c>
      <c r="E2313" s="112" t="s">
        <v>361</v>
      </c>
      <c r="F2313" s="115" t="str">
        <f t="shared" si="908"/>
        <v>film PVC (stiff shrink) 50 mu in mun waste inc</v>
      </c>
      <c r="G2313" s="143">
        <f t="shared" si="909"/>
        <v>3.2020007333333336E-2</v>
      </c>
      <c r="I2313" s="118">
        <f t="shared" si="910"/>
        <v>4.5946674086968994E-3</v>
      </c>
      <c r="K2313" s="161">
        <f t="shared" si="911"/>
        <v>2.4277903027999998E-4</v>
      </c>
      <c r="L2313" s="161">
        <f t="shared" si="912"/>
        <v>-4.5012417692310007E-4</v>
      </c>
      <c r="M2313" s="162">
        <f t="shared" si="913"/>
        <v>-9.8854465999999995E-7</v>
      </c>
      <c r="N2313" s="161">
        <v>4.8030010999999999E-3</v>
      </c>
      <c r="O2313" s="132">
        <v>-7.4919899000000002E-4</v>
      </c>
      <c r="P2313" s="132">
        <v>3.0504183999999999E-4</v>
      </c>
      <c r="Q2313" s="132">
        <v>2.5387587999999998E-4</v>
      </c>
      <c r="R2313" s="164">
        <v>-1.0186163E-5</v>
      </c>
      <c r="S2313" s="164">
        <v>-1.9655046E-7</v>
      </c>
      <c r="T2313" s="164">
        <v>-7.1413626E-7</v>
      </c>
      <c r="U2313" s="164">
        <v>-5.9624429000000001E-6</v>
      </c>
      <c r="V2313" s="164">
        <v>-1.6277387E-7</v>
      </c>
      <c r="W2313" s="132">
        <v>0</v>
      </c>
      <c r="X2313" s="164">
        <v>-8.2577079000000002E-7</v>
      </c>
      <c r="Y2313" s="164">
        <v>-4.5840230999999998E-9</v>
      </c>
      <c r="Z2313" s="132">
        <v>0</v>
      </c>
      <c r="AA2313" s="132">
        <v>0</v>
      </c>
      <c r="AC2313" s="118">
        <f t="shared" si="914"/>
        <v>4.8030010999999999E-3</v>
      </c>
      <c r="AD2313" s="118">
        <f t="shared" si="915"/>
        <v>-2.0734056262000004E-4</v>
      </c>
      <c r="AE2313" s="118">
        <f t="shared" si="916"/>
        <v>-4.5011959290000006E-4</v>
      </c>
      <c r="AF2313" s="118">
        <f t="shared" si="917"/>
        <v>-4.5012417692310007E-4</v>
      </c>
      <c r="AG2313" s="118">
        <f t="shared" si="918"/>
        <v>-9.8854465999999995E-7</v>
      </c>
      <c r="AI2313" s="69">
        <v>-0.87213640000000003</v>
      </c>
      <c r="AJ2313" s="69">
        <v>-0.87198120000000001</v>
      </c>
      <c r="AK2313" s="69">
        <v>-1.0258022E-4</v>
      </c>
      <c r="AL2313" s="69">
        <v>0</v>
      </c>
      <c r="AM2313" s="69">
        <v>0</v>
      </c>
      <c r="AN2313" s="172">
        <v>-2.4636544000000001E-5</v>
      </c>
      <c r="AO2313" s="172">
        <v>-2.7991200000000001E-5</v>
      </c>
      <c r="AQ2313" s="116">
        <v>2.9303929999999998E-4</v>
      </c>
      <c r="AR2313" s="116">
        <v>3.2003665E-4</v>
      </c>
      <c r="AS2313" s="199">
        <v>2.2472754E-5</v>
      </c>
      <c r="AT2313" s="199">
        <v>-4.9470101000000002E-5</v>
      </c>
      <c r="AU2313" s="150">
        <f t="shared" si="919"/>
        <v>1.9186849678287004E-8</v>
      </c>
      <c r="AV2313" s="150">
        <f t="shared" si="920"/>
        <v>8.3109295799306408E-11</v>
      </c>
      <c r="AW2313" s="163">
        <f t="shared" si="921"/>
        <v>-6.9285856564519997E-3</v>
      </c>
      <c r="AX2313" s="196">
        <v>2.9696596000000001E-8</v>
      </c>
      <c r="AY2313" s="196">
        <v>8.9601096000000005E-11</v>
      </c>
      <c r="AZ2313" s="196">
        <v>2.4480595999999999E-15</v>
      </c>
      <c r="BA2313" s="108">
        <v>0</v>
      </c>
      <c r="BB2313" s="108">
        <v>0</v>
      </c>
      <c r="BC2313" s="196">
        <v>4.1475757000000002E-11</v>
      </c>
      <c r="BD2313" s="196">
        <v>-1.0550152999999999E-8</v>
      </c>
      <c r="BE2313" s="196">
        <v>5.8093887999999999E-12</v>
      </c>
      <c r="BF2313" s="196">
        <v>-1.2303206E-11</v>
      </c>
      <c r="BG2313" s="108">
        <v>0</v>
      </c>
      <c r="BH2313" s="108">
        <v>0</v>
      </c>
      <c r="BI2313" s="196">
        <v>-3.8818831000000001E-16</v>
      </c>
      <c r="BJ2313" s="196">
        <v>-3.5802637E-17</v>
      </c>
      <c r="BK2313" s="196">
        <v>-7.0693465999999999E-18</v>
      </c>
      <c r="BL2313" s="196">
        <v>-4.2781613000000002E-14</v>
      </c>
      <c r="BM2313" s="196">
        <v>-1.0262970999999999E-12</v>
      </c>
      <c r="BN2313" s="108">
        <v>0</v>
      </c>
      <c r="BO2313" s="196">
        <v>-1.3656452E-8</v>
      </c>
      <c r="BP2313" s="108">
        <v>-6.928572E-3</v>
      </c>
      <c r="BQ2313" s="108">
        <v>0</v>
      </c>
      <c r="BR2313" s="108">
        <v>0</v>
      </c>
      <c r="BS2313" s="108">
        <v>0</v>
      </c>
      <c r="BU2313" s="172">
        <v>-1.6493972000000001E-7</v>
      </c>
      <c r="BV2313" s="172">
        <v>-7.0899452000000004E-8</v>
      </c>
      <c r="BW2313" s="172">
        <v>8.9280277000000004E-7</v>
      </c>
      <c r="BX2313" s="172">
        <v>-7.1300420999999996E-10</v>
      </c>
      <c r="BY2313" s="172">
        <v>-8.7934870999999995E-8</v>
      </c>
      <c r="BZ2313" s="172">
        <v>2.7376858999999999E-8</v>
      </c>
      <c r="CA2313" s="69">
        <v>0</v>
      </c>
      <c r="CB2313" s="172">
        <v>4.1552181000000002E-8</v>
      </c>
      <c r="CC2313" s="172">
        <v>-3.0325480999999998E-10</v>
      </c>
      <c r="CD2313" s="172">
        <v>-7.2136333999999997E-10</v>
      </c>
      <c r="CE2313" s="69">
        <v>0</v>
      </c>
      <c r="CF2313" s="69">
        <v>0</v>
      </c>
      <c r="CG2313" s="69">
        <v>0</v>
      </c>
      <c r="CH2313" s="172">
        <v>4.1436861000000001E-8</v>
      </c>
      <c r="CI2313" s="172">
        <v>-1.0075364E-6</v>
      </c>
      <c r="CJ2313" s="172">
        <v>-2.2917442000000001E-18</v>
      </c>
      <c r="CK2313" s="69">
        <v>0</v>
      </c>
      <c r="CM2313" s="198">
        <v>0</v>
      </c>
      <c r="CN2313" s="198">
        <v>3.2035020999999997E-2</v>
      </c>
      <c r="CO2313" s="198">
        <v>7.8277296000000001E-4</v>
      </c>
      <c r="CP2313" s="197">
        <v>-4.2229466E-5</v>
      </c>
      <c r="CQ2313" s="197">
        <v>-1.8123056E-13</v>
      </c>
      <c r="CR2313" s="197">
        <v>-2.1948702E-11</v>
      </c>
      <c r="CS2313" s="197">
        <v>-4.4870101000000002E-6</v>
      </c>
      <c r="CT2313" s="197">
        <v>-2.9993548000000001E-5</v>
      </c>
      <c r="CU2313" s="198">
        <v>0</v>
      </c>
      <c r="CV2313" s="197">
        <v>9.6277223999999993E-6</v>
      </c>
    </row>
    <row r="2314" spans="1:100" ht="14.4">
      <c r="B2314" s="85"/>
      <c r="C2314" s="113"/>
      <c r="D2314" s="1" t="s">
        <v>269</v>
      </c>
      <c r="E2314" s="112"/>
      <c r="R2314" s="3"/>
      <c r="S2314" s="3"/>
      <c r="T2314" s="3"/>
      <c r="U2314" s="3"/>
      <c r="V2314" s="3"/>
      <c r="X2314" s="3"/>
      <c r="Y2314" s="3"/>
      <c r="AC2314" s="142"/>
      <c r="AD2314" s="142"/>
      <c r="AE2314" s="142"/>
      <c r="AF2314" s="142"/>
      <c r="AG2314" s="142"/>
      <c r="AN2314" s="3"/>
      <c r="AO2314" s="3"/>
      <c r="AS2314" s="3"/>
      <c r="AT2314" s="3"/>
      <c r="AU2314" s="86"/>
      <c r="AV2314" s="86"/>
      <c r="AW2314" s="86"/>
      <c r="AX2314" s="3"/>
      <c r="AY2314" s="3"/>
      <c r="AZ2314" s="3"/>
      <c r="BC2314" s="3"/>
      <c r="BD2314" s="3"/>
      <c r="BE2314" s="3"/>
      <c r="BF2314" s="3"/>
      <c r="BI2314" s="3"/>
      <c r="BJ2314" s="3"/>
      <c r="BK2314" s="3"/>
      <c r="BL2314" s="3"/>
      <c r="BM2314" s="3"/>
      <c r="BO2314" s="3"/>
      <c r="BU2314" s="3"/>
      <c r="BV2314" s="3"/>
      <c r="BW2314" s="3"/>
      <c r="BX2314" s="3"/>
      <c r="BY2314" s="3"/>
      <c r="BZ2314" s="3"/>
      <c r="CB2314" s="3"/>
      <c r="CC2314" s="3"/>
      <c r="CD2314" s="3"/>
      <c r="CH2314" s="3"/>
      <c r="CI2314" s="3"/>
      <c r="CJ2314" s="3"/>
      <c r="CP2314" s="3"/>
      <c r="CQ2314" s="3"/>
      <c r="CR2314" s="3"/>
      <c r="CS2314" s="3"/>
      <c r="CT2314" s="3"/>
      <c r="CV2314" s="3"/>
    </row>
    <row r="2315" spans="1:100" ht="14.4">
      <c r="A2315" t="s">
        <v>1054</v>
      </c>
      <c r="B2315" s="85" t="s">
        <v>947</v>
      </c>
      <c r="C2315" s="113" t="str">
        <f t="shared" si="907"/>
        <v>F.110.01.100</v>
      </c>
      <c r="D2315" s="9" t="s">
        <v>269</v>
      </c>
      <c r="E2315" s="112" t="s">
        <v>362</v>
      </c>
      <c r="F2315" s="115" t="str">
        <f t="shared" si="908"/>
        <v>Metals open loop recycling credit</v>
      </c>
      <c r="G2315" s="143">
        <f t="shared" si="909"/>
        <v>0</v>
      </c>
      <c r="I2315" s="118">
        <f t="shared" si="910"/>
        <v>0</v>
      </c>
      <c r="K2315" s="161">
        <f t="shared" si="911"/>
        <v>0</v>
      </c>
      <c r="L2315" s="161">
        <f t="shared" si="912"/>
        <v>0</v>
      </c>
      <c r="M2315" s="162">
        <f t="shared" si="913"/>
        <v>0</v>
      </c>
      <c r="N2315" s="161">
        <v>0</v>
      </c>
      <c r="O2315" s="132">
        <v>0</v>
      </c>
      <c r="P2315" s="132">
        <v>0</v>
      </c>
      <c r="Q2315" s="132">
        <v>0</v>
      </c>
      <c r="R2315" s="132">
        <v>0</v>
      </c>
      <c r="S2315" s="132">
        <v>0</v>
      </c>
      <c r="T2315" s="132">
        <v>0</v>
      </c>
      <c r="U2315" s="132">
        <v>0</v>
      </c>
      <c r="V2315" s="132">
        <v>0</v>
      </c>
      <c r="W2315" s="132">
        <v>0</v>
      </c>
      <c r="X2315" s="132">
        <v>0</v>
      </c>
      <c r="Y2315" s="132">
        <v>0</v>
      </c>
      <c r="Z2315" s="132">
        <v>0</v>
      </c>
      <c r="AA2315" s="132">
        <v>0</v>
      </c>
      <c r="AC2315" s="118">
        <f t="shared" si="914"/>
        <v>0</v>
      </c>
      <c r="AD2315" s="118">
        <f t="shared" si="915"/>
        <v>0</v>
      </c>
      <c r="AE2315" s="118">
        <f t="shared" si="916"/>
        <v>0</v>
      </c>
      <c r="AF2315" s="118">
        <f t="shared" si="917"/>
        <v>0</v>
      </c>
      <c r="AG2315" s="118">
        <f t="shared" si="918"/>
        <v>0</v>
      </c>
      <c r="AI2315" s="69">
        <v>0</v>
      </c>
      <c r="AJ2315" s="69">
        <v>0</v>
      </c>
      <c r="AK2315" s="69">
        <v>0</v>
      </c>
      <c r="AL2315" s="69">
        <v>0</v>
      </c>
      <c r="AM2315" s="69">
        <v>0</v>
      </c>
      <c r="AN2315" s="69">
        <v>0</v>
      </c>
      <c r="AO2315" s="69">
        <v>0</v>
      </c>
      <c r="AQ2315" s="116">
        <v>0</v>
      </c>
      <c r="AR2315" s="116">
        <v>0</v>
      </c>
      <c r="AS2315" s="116">
        <v>0</v>
      </c>
      <c r="AT2315" s="116">
        <v>0</v>
      </c>
      <c r="AU2315" s="150">
        <f t="shared" si="919"/>
        <v>0</v>
      </c>
      <c r="AV2315" s="150">
        <f t="shared" si="920"/>
        <v>0</v>
      </c>
      <c r="AW2315" s="163">
        <f t="shared" si="921"/>
        <v>0</v>
      </c>
      <c r="AX2315" s="108">
        <v>0</v>
      </c>
      <c r="AY2315" s="108">
        <v>0</v>
      </c>
      <c r="AZ2315" s="108">
        <v>0</v>
      </c>
      <c r="BA2315" s="108">
        <v>0</v>
      </c>
      <c r="BB2315" s="108">
        <v>0</v>
      </c>
      <c r="BC2315" s="108">
        <v>0</v>
      </c>
      <c r="BD2315" s="108">
        <v>0</v>
      </c>
      <c r="BE2315" s="108">
        <v>0</v>
      </c>
      <c r="BF2315" s="108">
        <v>0</v>
      </c>
      <c r="BG2315" s="108">
        <v>0</v>
      </c>
      <c r="BH2315" s="108">
        <v>0</v>
      </c>
      <c r="BI2315" s="108">
        <v>0</v>
      </c>
      <c r="BJ2315" s="108">
        <v>0</v>
      </c>
      <c r="BK2315" s="108">
        <v>0</v>
      </c>
      <c r="BL2315" s="108">
        <v>0</v>
      </c>
      <c r="BM2315" s="108">
        <v>0</v>
      </c>
      <c r="BN2315" s="108">
        <v>0</v>
      </c>
      <c r="BO2315" s="108">
        <v>0</v>
      </c>
      <c r="BP2315" s="108">
        <v>0</v>
      </c>
      <c r="BQ2315" s="108">
        <v>0</v>
      </c>
      <c r="BR2315" s="108">
        <v>0</v>
      </c>
      <c r="BS2315" s="108">
        <v>0</v>
      </c>
      <c r="BU2315" s="69">
        <v>0</v>
      </c>
      <c r="BV2315" s="69">
        <v>0</v>
      </c>
      <c r="BW2315" s="69">
        <v>0</v>
      </c>
      <c r="BX2315" s="69">
        <v>0</v>
      </c>
      <c r="BY2315" s="69">
        <v>0</v>
      </c>
      <c r="BZ2315" s="69">
        <v>0</v>
      </c>
      <c r="CA2315" s="69">
        <v>0</v>
      </c>
      <c r="CB2315" s="69">
        <v>0</v>
      </c>
      <c r="CC2315" s="69">
        <v>0</v>
      </c>
      <c r="CD2315" s="69">
        <v>0</v>
      </c>
      <c r="CE2315" s="69">
        <v>0</v>
      </c>
      <c r="CF2315" s="69">
        <v>0</v>
      </c>
      <c r="CG2315" s="69">
        <v>0</v>
      </c>
      <c r="CH2315" s="69">
        <v>0</v>
      </c>
      <c r="CI2315" s="69">
        <v>0</v>
      </c>
      <c r="CJ2315" s="69">
        <v>0</v>
      </c>
      <c r="CK2315" s="69">
        <v>0</v>
      </c>
      <c r="CM2315" s="198">
        <v>0</v>
      </c>
      <c r="CN2315" s="198">
        <v>0</v>
      </c>
      <c r="CO2315" s="198">
        <v>0</v>
      </c>
      <c r="CP2315" s="198">
        <v>0</v>
      </c>
      <c r="CQ2315" s="198">
        <v>0</v>
      </c>
      <c r="CR2315" s="198">
        <v>0</v>
      </c>
      <c r="CS2315" s="198">
        <v>0</v>
      </c>
      <c r="CT2315" s="198">
        <v>0</v>
      </c>
      <c r="CU2315" s="198">
        <v>0</v>
      </c>
      <c r="CV2315" s="198">
        <v>0</v>
      </c>
    </row>
    <row r="2316" spans="1:100" ht="14.4">
      <c r="A2316" t="s">
        <v>2032</v>
      </c>
      <c r="B2316" s="85" t="s">
        <v>947</v>
      </c>
      <c r="C2316" s="113" t="str">
        <f t="shared" si="907"/>
        <v>F.110.01.101</v>
      </c>
      <c r="D2316" s="9" t="s">
        <v>269</v>
      </c>
      <c r="E2316" s="112" t="s">
        <v>362</v>
      </c>
      <c r="F2316" s="115" t="str">
        <f t="shared" si="908"/>
        <v>Aluminium  recycling credit closed loop (79% virgin part trade mix)</v>
      </c>
      <c r="G2316" s="143">
        <f t="shared" si="909"/>
        <v>-3.4018365333333334</v>
      </c>
      <c r="I2316" s="118">
        <f t="shared" si="910"/>
        <v>-1.4376776188528</v>
      </c>
      <c r="K2316" s="161">
        <f t="shared" si="911"/>
        <v>-1.1797432532599999E-2</v>
      </c>
      <c r="L2316" s="161">
        <f t="shared" si="912"/>
        <v>-3.9946342189999998E-2</v>
      </c>
      <c r="M2316" s="162">
        <f t="shared" si="913"/>
        <v>-0.87565836413019993</v>
      </c>
      <c r="N2316" s="161">
        <v>-0.51027548</v>
      </c>
      <c r="O2316" s="132">
        <v>-2.7588577E-2</v>
      </c>
      <c r="P2316" s="132">
        <v>-1.3254067E-2</v>
      </c>
      <c r="Q2316" s="132">
        <v>-1.13166E-2</v>
      </c>
      <c r="R2316" s="132">
        <v>-3.8446139999999998E-4</v>
      </c>
      <c r="S2316" s="164">
        <v>-7.5993436E-6</v>
      </c>
      <c r="T2316" s="164">
        <v>-8.8771788999999999E-5</v>
      </c>
      <c r="U2316" s="132">
        <v>-1.9833618000000001E-4</v>
      </c>
      <c r="V2316" s="132">
        <v>-0.81308990999999997</v>
      </c>
      <c r="W2316" s="132">
        <v>8.2076071E-4</v>
      </c>
      <c r="X2316" s="132">
        <v>-6.2567646000000005E-2</v>
      </c>
      <c r="Y2316" s="132">
        <v>2.7387728000000003E-4</v>
      </c>
      <c r="Z2316" s="164">
        <v>-4.1647367999999998E-7</v>
      </c>
      <c r="AA2316" s="164">
        <v>-3.9165651999999998E-7</v>
      </c>
      <c r="AC2316" s="118">
        <f t="shared" si="914"/>
        <v>-0.51027548</v>
      </c>
      <c r="AD2316" s="118">
        <f t="shared" si="915"/>
        <v>-5.2838412712599994E-2</v>
      </c>
      <c r="AE2316" s="118">
        <f t="shared" si="916"/>
        <v>-4.104139665368E-2</v>
      </c>
      <c r="AF2316" s="118">
        <f t="shared" si="917"/>
        <v>-3.9946342189999998E-2</v>
      </c>
      <c r="AG2316" s="118">
        <f t="shared" si="918"/>
        <v>-0.87565794765651994</v>
      </c>
      <c r="AI2316" s="69">
        <v>-51.505158999999999</v>
      </c>
      <c r="AJ2316" s="69">
        <v>-6.1782146999999998</v>
      </c>
      <c r="AK2316" s="69">
        <v>-8.1767927999999994</v>
      </c>
      <c r="AL2316" s="69">
        <v>0</v>
      </c>
      <c r="AM2316" s="69">
        <v>2.5201412999999999E-2</v>
      </c>
      <c r="AN2316" s="69">
        <v>-2.5031005999999998</v>
      </c>
      <c r="AO2316" s="69">
        <v>-34.672252</v>
      </c>
      <c r="AQ2316" s="116">
        <v>-6.6617204999999999E-2</v>
      </c>
      <c r="AR2316" s="116">
        <v>-6.3579928999999993E-2</v>
      </c>
      <c r="AS2316" s="116">
        <v>-2.8396343999999999E-3</v>
      </c>
      <c r="AT2316" s="116">
        <v>-1.9764186000000001E-4</v>
      </c>
      <c r="AU2316" s="150">
        <f t="shared" si="919"/>
        <v>-3.8117462863226783E-6</v>
      </c>
      <c r="AV2316" s="150">
        <f t="shared" si="920"/>
        <v>-1.0501606378567078E-8</v>
      </c>
      <c r="AW2316" s="163">
        <f t="shared" si="921"/>
        <v>-2.76809321E-2</v>
      </c>
      <c r="AX2316" s="196">
        <v>-3.1668349999999998E-6</v>
      </c>
      <c r="AY2316" s="196">
        <v>-9.5554931000000002E-9</v>
      </c>
      <c r="AZ2316" s="196">
        <v>-2.6105337000000002E-13</v>
      </c>
      <c r="BA2316" s="196">
        <v>-4.3959324999999998E-14</v>
      </c>
      <c r="BB2316" s="196">
        <v>2.0966468E-15</v>
      </c>
      <c r="BC2316" s="196">
        <v>-1.6349756999999999E-9</v>
      </c>
      <c r="BD2316" s="196">
        <v>-6.3887428000000002E-7</v>
      </c>
      <c r="BE2316" s="196">
        <v>-2.3235046000000001E-10</v>
      </c>
      <c r="BF2316" s="196">
        <v>-7.1310538999999997E-10</v>
      </c>
      <c r="BG2316" s="196">
        <v>-2.6923087000000001E-13</v>
      </c>
      <c r="BH2316" s="196">
        <v>-9.0303374999999992E-16</v>
      </c>
      <c r="BI2316" s="196">
        <v>-5.7567579999999999E-16</v>
      </c>
      <c r="BJ2316" s="196">
        <v>-1.0463477E-13</v>
      </c>
      <c r="BK2316" s="196">
        <v>-2.1030868000000001E-14</v>
      </c>
      <c r="BL2316" s="196">
        <v>-2.8719525999999998E-10</v>
      </c>
      <c r="BM2316" s="196">
        <v>-4.1147935000000003E-9</v>
      </c>
      <c r="BN2316" s="196">
        <v>2.0471613999999999E-20</v>
      </c>
      <c r="BO2316" s="108">
        <v>-3.1478591E-2</v>
      </c>
      <c r="BP2316" s="108">
        <v>3.7976589000000001E-3</v>
      </c>
      <c r="BQ2316" s="108">
        <v>0</v>
      </c>
      <c r="BR2316" s="108">
        <v>0</v>
      </c>
      <c r="BS2316" s="108">
        <v>0</v>
      </c>
      <c r="BU2316" s="69">
        <v>-1.2884530000000001E-4</v>
      </c>
      <c r="BV2316" s="172">
        <v>-5.4525898000000004E-6</v>
      </c>
      <c r="BW2316" s="172">
        <v>-9.4852228999999999E-5</v>
      </c>
      <c r="BX2316" s="172">
        <v>-2.3365469999999999E-8</v>
      </c>
      <c r="BY2316" s="172">
        <v>-4.8561571999999999E-6</v>
      </c>
      <c r="BZ2316" s="172">
        <v>-1.0555246E-6</v>
      </c>
      <c r="CA2316" s="172">
        <v>-7.0195225000000001E-9</v>
      </c>
      <c r="CB2316" s="172">
        <v>-1.6012339999999999E-6</v>
      </c>
      <c r="CC2316" s="172">
        <v>-9.0089153999999993E-9</v>
      </c>
      <c r="CD2316" s="172">
        <v>-6.0673213999999999E-8</v>
      </c>
      <c r="CE2316" s="172">
        <v>5.9451890000000003E-12</v>
      </c>
      <c r="CF2316" s="172">
        <v>4.5270364000000001E-17</v>
      </c>
      <c r="CG2316" s="172">
        <v>3.8870118000000001E-13</v>
      </c>
      <c r="CH2316" s="172">
        <v>-2.4211753E-6</v>
      </c>
      <c r="CI2316" s="172">
        <v>-1.8121613000000002E-5</v>
      </c>
      <c r="CJ2316" s="172">
        <v>-3.8471540999999999E-7</v>
      </c>
      <c r="CK2316" s="69">
        <v>0</v>
      </c>
      <c r="CM2316" s="197">
        <v>4.5850635000000005E-13</v>
      </c>
      <c r="CN2316" s="198">
        <v>-3.3935404999999998</v>
      </c>
      <c r="CO2316" s="198">
        <v>-2.9770888999999998E-2</v>
      </c>
      <c r="CP2316" s="198">
        <v>-3.9721846000000003E-3</v>
      </c>
      <c r="CQ2316" s="197">
        <v>-9.5633067999999997E-11</v>
      </c>
      <c r="CR2316" s="197">
        <v>-3.5329353000000002E-9</v>
      </c>
      <c r="CS2316" s="198">
        <v>-2.1115867000000001E-4</v>
      </c>
      <c r="CT2316" s="198">
        <v>-3.8999313000000001E-2</v>
      </c>
      <c r="CU2316" s="197">
        <v>-1.7885663000000001E-7</v>
      </c>
      <c r="CV2316" s="198">
        <v>-3.7128877999999997E-4</v>
      </c>
    </row>
    <row r="2317" spans="1:100" ht="14.4">
      <c r="A2317" t="s">
        <v>2033</v>
      </c>
      <c r="B2317" s="85" t="s">
        <v>947</v>
      </c>
      <c r="C2317" s="113" t="str">
        <f t="shared" si="907"/>
        <v>F.110.01.102</v>
      </c>
      <c r="D2317" s="9" t="s">
        <v>269</v>
      </c>
      <c r="E2317" s="112" t="s">
        <v>362</v>
      </c>
      <c r="F2317" s="115" t="str">
        <f t="shared" si="908"/>
        <v>Copper  recycling credit closed loop (45% virgin part in trade mix)</v>
      </c>
      <c r="G2317" s="143">
        <f t="shared" si="909"/>
        <v>-1.3564783333333335</v>
      </c>
      <c r="I2317" s="118">
        <f t="shared" si="910"/>
        <v>-2.3073470536263279</v>
      </c>
      <c r="K2317" s="161">
        <f t="shared" si="911"/>
        <v>-6.4472828369999999E-2</v>
      </c>
      <c r="L2317" s="161">
        <f t="shared" si="912"/>
        <v>-0.13359479829999998</v>
      </c>
      <c r="M2317" s="162">
        <f t="shared" si="913"/>
        <v>-1.9058076769563281</v>
      </c>
      <c r="N2317" s="161">
        <v>-0.20347175000000001</v>
      </c>
      <c r="O2317" s="132">
        <v>-9.3015695999999995E-2</v>
      </c>
      <c r="P2317" s="132">
        <v>-4.1022299999999998E-2</v>
      </c>
      <c r="Q2317" s="132">
        <v>-3.5899822999999997E-2</v>
      </c>
      <c r="R2317" s="132">
        <v>-1.9330681999999998E-2</v>
      </c>
      <c r="S2317" s="132">
        <v>-6.0855437000000001E-4</v>
      </c>
      <c r="T2317" s="132">
        <v>-8.6337689999999995E-3</v>
      </c>
      <c r="U2317" s="132">
        <v>-2.2852977999999999E-4</v>
      </c>
      <c r="V2317" s="132">
        <v>-1.9033635</v>
      </c>
      <c r="W2317" s="132">
        <v>5.1000659000000005E-4</v>
      </c>
      <c r="X2317" s="132">
        <v>-2.4456446000000001E-3</v>
      </c>
      <c r="Y2317" s="132">
        <v>1.6172089000000001E-4</v>
      </c>
      <c r="Z2317" s="164">
        <v>1.4676350000000001E-6</v>
      </c>
      <c r="AA2317" s="164">
        <v>8.6719579000000001E-12</v>
      </c>
      <c r="AC2317" s="118">
        <f t="shared" si="914"/>
        <v>-0.20347175000000001</v>
      </c>
      <c r="AD2317" s="118">
        <f t="shared" si="915"/>
        <v>-0.19873935414999994</v>
      </c>
      <c r="AE2317" s="118">
        <f t="shared" si="916"/>
        <v>-0.13426505814499998</v>
      </c>
      <c r="AF2317" s="118">
        <f t="shared" si="917"/>
        <v>-0.13359479829999998</v>
      </c>
      <c r="AG2317" s="118">
        <f t="shared" si="918"/>
        <v>-1.9058091445913281</v>
      </c>
      <c r="AI2317" s="69">
        <v>-22.408283999999998</v>
      </c>
      <c r="AJ2317" s="69">
        <v>-17.727646</v>
      </c>
      <c r="AK2317" s="69">
        <v>-0.60065108</v>
      </c>
      <c r="AL2317" s="69">
        <v>0</v>
      </c>
      <c r="AM2317" s="69">
        <v>0.13425883999999999</v>
      </c>
      <c r="AN2317" s="69">
        <v>-2.7844745999999998</v>
      </c>
      <c r="AO2317" s="69">
        <v>-1.4297711</v>
      </c>
      <c r="AQ2317" s="116">
        <v>-7.1232931999999999E-2</v>
      </c>
      <c r="AR2317" s="116">
        <v>-6.7834121999999997E-2</v>
      </c>
      <c r="AS2317" s="116">
        <v>-1.8840136999999999E-3</v>
      </c>
      <c r="AT2317" s="116">
        <v>-1.5147966000000001E-3</v>
      </c>
      <c r="AU2317" s="150">
        <f t="shared" si="919"/>
        <v>-4.0667939094701427E-6</v>
      </c>
      <c r="AV2317" s="150">
        <f t="shared" si="920"/>
        <v>-6.9675064255532847E-9</v>
      </c>
      <c r="AW2317" s="163">
        <f t="shared" si="921"/>
        <v>-0.21215639</v>
      </c>
      <c r="AX2317" s="196">
        <v>-1.2747677E-6</v>
      </c>
      <c r="AY2317" s="196">
        <v>-3.8465551000000001E-9</v>
      </c>
      <c r="AZ2317" s="196">
        <v>-1.0507394E-13</v>
      </c>
      <c r="BA2317" s="196">
        <v>-7.5554577000000002E-10</v>
      </c>
      <c r="BB2317" s="196">
        <v>1.1998574E-15</v>
      </c>
      <c r="BC2317" s="196">
        <v>-5.0174158999999998E-9</v>
      </c>
      <c r="BD2317" s="196">
        <v>-2.3401618999999999E-6</v>
      </c>
      <c r="BE2317" s="196">
        <v>-7.1695029000000004E-10</v>
      </c>
      <c r="BF2317" s="196">
        <v>-2.3830535999999999E-9</v>
      </c>
      <c r="BG2317" s="196">
        <v>-1.3778649999999999E-11</v>
      </c>
      <c r="BH2317" s="196">
        <v>-5.3902455000000002E-14</v>
      </c>
      <c r="BI2317" s="196">
        <v>-6.8187191000000001E-12</v>
      </c>
      <c r="BJ2317" s="196">
        <v>-1.2161418999999999E-13</v>
      </c>
      <c r="BK2317" s="196">
        <v>-6.9475879999999995E-14</v>
      </c>
      <c r="BL2317" s="196">
        <v>-4.2283038999999998E-8</v>
      </c>
      <c r="BM2317" s="196">
        <v>-4.0380831000000002E-7</v>
      </c>
      <c r="BN2317" s="196">
        <v>1.1715382000000001E-20</v>
      </c>
      <c r="BO2317" s="108">
        <v>-0.10394457999999999</v>
      </c>
      <c r="BP2317" s="108">
        <v>-0.10821181000000001</v>
      </c>
      <c r="BQ2317" s="108">
        <v>0</v>
      </c>
      <c r="BR2317" s="108">
        <v>0</v>
      </c>
      <c r="BS2317" s="108">
        <v>0</v>
      </c>
      <c r="BU2317" s="69">
        <v>-8.5993804000000004E-4</v>
      </c>
      <c r="BV2317" s="172">
        <v>-1.8059637E-5</v>
      </c>
      <c r="BW2317" s="172">
        <v>-3.7822216000000002E-5</v>
      </c>
      <c r="BX2317" s="172">
        <v>-2.7925255999999999E-8</v>
      </c>
      <c r="BY2317" s="172">
        <v>-2.8133160000000001E-5</v>
      </c>
      <c r="BZ2317" s="172">
        <v>-3.3677122000000002E-6</v>
      </c>
      <c r="CA2317" s="172">
        <v>-4.8410540000000001E-8</v>
      </c>
      <c r="CB2317" s="172">
        <v>-4.8651622999999996E-6</v>
      </c>
      <c r="CC2317" s="172">
        <v>-8.1289073999999995E-7</v>
      </c>
      <c r="CD2317" s="172">
        <v>-5.7142742000000001E-6</v>
      </c>
      <c r="CE2317" s="172">
        <v>3.4022797999999998E-12</v>
      </c>
      <c r="CF2317" s="172">
        <v>2.5907072999999999E-17</v>
      </c>
      <c r="CG2317" s="172">
        <v>2.2244375999999999E-13</v>
      </c>
      <c r="CH2317" s="172">
        <v>-7.7431438999999992E-6</v>
      </c>
      <c r="CI2317" s="172">
        <v>-2.180231E-5</v>
      </c>
      <c r="CJ2317" s="69">
        <v>-7.3154120000000001E-4</v>
      </c>
      <c r="CK2317" s="69">
        <v>0</v>
      </c>
      <c r="CM2317" s="197">
        <v>2.6239147999999999E-13</v>
      </c>
      <c r="CN2317" s="198">
        <v>-1.3489397000000001</v>
      </c>
      <c r="CO2317" s="198">
        <v>-9.0786987E-2</v>
      </c>
      <c r="CP2317" s="198">
        <v>-1.3091336E-2</v>
      </c>
      <c r="CQ2317" s="197">
        <v>-5.8032197999999997E-9</v>
      </c>
      <c r="CR2317" s="197">
        <v>-3.4067425999999999E-7</v>
      </c>
      <c r="CS2317" s="198">
        <v>-1.1023489E-3</v>
      </c>
      <c r="CT2317" s="198">
        <v>-0.16514371</v>
      </c>
      <c r="CU2317" s="197">
        <v>-9.2274960000000001E-6</v>
      </c>
      <c r="CV2317" s="198">
        <v>-1.14569E-3</v>
      </c>
    </row>
    <row r="2318" spans="1:100" ht="14.4">
      <c r="A2318" t="s">
        <v>2034</v>
      </c>
      <c r="B2318" s="85" t="s">
        <v>947</v>
      </c>
      <c r="C2318" s="113" t="str">
        <f t="shared" si="907"/>
        <v>F.110.01.103</v>
      </c>
      <c r="D2318" s="9" t="s">
        <v>269</v>
      </c>
      <c r="E2318" s="112" t="s">
        <v>362</v>
      </c>
      <c r="F2318" s="115" t="str">
        <f t="shared" si="908"/>
        <v>Gold  recycling credit closed loop (80% virgin part trade mix)</v>
      </c>
      <c r="G2318" s="143">
        <f t="shared" si="909"/>
        <v>-37572.821333333333</v>
      </c>
      <c r="I2318" s="118">
        <f t="shared" si="910"/>
        <v>-36208.621729605518</v>
      </c>
      <c r="K2318" s="161">
        <f t="shared" si="911"/>
        <v>-695.73028999999997</v>
      </c>
      <c r="L2318" s="161">
        <f t="shared" si="912"/>
        <v>-7061.08749960552</v>
      </c>
      <c r="M2318" s="162">
        <f t="shared" si="913"/>
        <v>-22815.880740000001</v>
      </c>
      <c r="N2318" s="161">
        <v>-5635.9232000000002</v>
      </c>
      <c r="O2318" s="132">
        <v>-4018.9848999999999</v>
      </c>
      <c r="P2318" s="132">
        <v>-2475.6419000000001</v>
      </c>
      <c r="Q2318" s="132">
        <v>81.497782999999998</v>
      </c>
      <c r="R2318" s="132">
        <v>-167.19792000000001</v>
      </c>
      <c r="S2318" s="132">
        <v>-11.108643000000001</v>
      </c>
      <c r="T2318" s="132">
        <v>-598.92151000000001</v>
      </c>
      <c r="U2318" s="132">
        <v>-566.46133999999995</v>
      </c>
      <c r="V2318" s="132">
        <v>-21745.312999999998</v>
      </c>
      <c r="W2318" s="132">
        <v>0</v>
      </c>
      <c r="X2318" s="132">
        <v>-596.61504000000002</v>
      </c>
      <c r="Y2318" s="132">
        <v>6.4039448E-4</v>
      </c>
      <c r="Z2318" s="132">
        <v>-473.95269999999999</v>
      </c>
      <c r="AA2318" s="132">
        <v>0</v>
      </c>
      <c r="AC2318" s="118">
        <f t="shared" si="914"/>
        <v>-5635.9232000000002</v>
      </c>
      <c r="AD2318" s="118">
        <f t="shared" si="915"/>
        <v>-7756.8184299999994</v>
      </c>
      <c r="AE2318" s="118">
        <f t="shared" si="916"/>
        <v>-7535.0408399999997</v>
      </c>
      <c r="AF2318" s="118">
        <f t="shared" si="917"/>
        <v>-7061.08749960552</v>
      </c>
      <c r="AG2318" s="118">
        <f t="shared" si="918"/>
        <v>-22341.928039999999</v>
      </c>
      <c r="AI2318" s="69">
        <v>-66020.547999999995</v>
      </c>
      <c r="AJ2318" s="69">
        <v>8085.7695999999996</v>
      </c>
      <c r="AK2318" s="69">
        <v>-74113.668999999994</v>
      </c>
      <c r="AL2318" s="69">
        <v>0</v>
      </c>
      <c r="AM2318" s="69">
        <v>0</v>
      </c>
      <c r="AN2318" s="69">
        <v>3.4417599000000001</v>
      </c>
      <c r="AO2318" s="69">
        <v>3.9104100000000002</v>
      </c>
      <c r="AQ2318" s="116">
        <v>-2287.7354999999998</v>
      </c>
      <c r="AR2318" s="116">
        <v>-2205.7496999999998</v>
      </c>
      <c r="AS2318" s="116">
        <v>-77.573492999999999</v>
      </c>
      <c r="AT2318" s="116">
        <v>-4.4123215</v>
      </c>
      <c r="AU2318" s="150">
        <f t="shared" si="919"/>
        <v>-0.13223919244419999</v>
      </c>
      <c r="AV2318" s="150">
        <f t="shared" si="920"/>
        <v>-2.868842222053E-4</v>
      </c>
      <c r="AW2318" s="163">
        <f t="shared" si="921"/>
        <v>-617.97220200000004</v>
      </c>
      <c r="AX2318" s="108">
        <v>-3.4865067999999999E-2</v>
      </c>
      <c r="AY2318" s="108">
        <v>-1.0519623E-4</v>
      </c>
      <c r="AZ2318" s="196">
        <v>-2.8741153000000002E-9</v>
      </c>
      <c r="BA2318" s="108">
        <v>0</v>
      </c>
      <c r="BB2318" s="108">
        <v>0</v>
      </c>
      <c r="BC2318" s="196">
        <v>2.6569557999999999E-6</v>
      </c>
      <c r="BD2318" s="108">
        <v>-7.2958615000000004E-2</v>
      </c>
      <c r="BE2318" s="196">
        <v>5.9828356000000003E-7</v>
      </c>
      <c r="BF2318" s="196">
        <v>-8.5011238000000001E-5</v>
      </c>
      <c r="BG2318" s="196">
        <v>-9.4711759999999994E-5</v>
      </c>
      <c r="BH2318" s="108">
        <v>0</v>
      </c>
      <c r="BI2318" s="196">
        <v>-1.5191791999999999E-6</v>
      </c>
      <c r="BJ2318" s="196">
        <v>-8.5721074999999995E-7</v>
      </c>
      <c r="BK2318" s="196">
        <v>-1.8401369999999999E-7</v>
      </c>
      <c r="BL2318" s="108">
        <v>-2.4785374E-3</v>
      </c>
      <c r="BM2318" s="108">
        <v>-2.1939628999999999E-2</v>
      </c>
      <c r="BN2318" s="108">
        <v>0</v>
      </c>
      <c r="BO2318" s="108">
        <v>-690.39809000000002</v>
      </c>
      <c r="BP2318" s="108">
        <v>72.425888</v>
      </c>
      <c r="BQ2318" s="108">
        <v>0</v>
      </c>
      <c r="BR2318" s="108">
        <v>0</v>
      </c>
      <c r="BS2318" s="108">
        <v>0</v>
      </c>
      <c r="BU2318" s="69">
        <v>-54.554135000000002</v>
      </c>
      <c r="BV2318" s="69">
        <v>-0.58605998000000004</v>
      </c>
      <c r="BW2318" s="69">
        <v>-1.0476300000000001</v>
      </c>
      <c r="BX2318" s="69">
        <v>-6.6441093000000007E-2</v>
      </c>
      <c r="BY2318" s="69">
        <v>-0.48153268999999999</v>
      </c>
      <c r="BZ2318" s="172">
        <v>6.5248721000000002E-5</v>
      </c>
      <c r="CA2318" s="69">
        <v>-2.4643801000000001</v>
      </c>
      <c r="CB2318" s="172">
        <v>9.9033517000000006E-5</v>
      </c>
      <c r="CC2318" s="69">
        <v>-3.7073553000000002E-2</v>
      </c>
      <c r="CD2318" s="69">
        <v>-0.39735377999999999</v>
      </c>
      <c r="CE2318" s="69">
        <v>0</v>
      </c>
      <c r="CF2318" s="69">
        <v>0</v>
      </c>
      <c r="CG2318" s="69">
        <v>0</v>
      </c>
      <c r="CH2318" s="69">
        <v>-2.2470196000000001E-2</v>
      </c>
      <c r="CI2318" s="69">
        <v>-8.5264296000000003E-2</v>
      </c>
      <c r="CJ2318" s="69">
        <v>-49.366093999999997</v>
      </c>
      <c r="CK2318" s="69">
        <v>0</v>
      </c>
      <c r="CM2318" s="198">
        <v>0</v>
      </c>
      <c r="CN2318" s="198">
        <v>-37574.919000000002</v>
      </c>
      <c r="CO2318" s="198">
        <v>68.448694000000003</v>
      </c>
      <c r="CP2318" s="198">
        <v>-400.95873999999998</v>
      </c>
      <c r="CQ2318" s="198">
        <v>-1.0865531999999999E-3</v>
      </c>
      <c r="CR2318" s="198">
        <v>-3.8271329999999999E-2</v>
      </c>
      <c r="CS2318" s="198">
        <v>-24.471481000000001</v>
      </c>
      <c r="CT2318" s="198">
        <v>-291449.69</v>
      </c>
      <c r="CU2318" s="198">
        <v>-62.902323000000003</v>
      </c>
      <c r="CV2318" s="198">
        <v>2.2946261999999999E-2</v>
      </c>
    </row>
    <row r="2319" spans="1:100" ht="14.4">
      <c r="A2319" t="s">
        <v>2035</v>
      </c>
      <c r="B2319" s="85" t="s">
        <v>947</v>
      </c>
      <c r="C2319" s="113" t="str">
        <f t="shared" si="907"/>
        <v>F.110.01.104</v>
      </c>
      <c r="D2319" s="9" t="s">
        <v>269</v>
      </c>
      <c r="E2319" s="112" t="s">
        <v>362</v>
      </c>
      <c r="F2319" s="115" t="str">
        <f t="shared" si="908"/>
        <v>Lead  recycling credit  closed loop (25% virgin part in trade mix)</v>
      </c>
      <c r="G2319" s="143">
        <f t="shared" si="909"/>
        <v>-0.29645461333333334</v>
      </c>
      <c r="I2319" s="118">
        <f t="shared" si="910"/>
        <v>-0.56622685344019108</v>
      </c>
      <c r="K2319" s="161">
        <f t="shared" si="911"/>
        <v>-1.8126896019999998E-2</v>
      </c>
      <c r="L2319" s="161">
        <f t="shared" si="912"/>
        <v>-8.8904286899000012E-2</v>
      </c>
      <c r="M2319" s="162">
        <f t="shared" si="913"/>
        <v>-0.41472747852119113</v>
      </c>
      <c r="N2319" s="161">
        <v>-4.4468191999999997E-2</v>
      </c>
      <c r="O2319" s="132">
        <v>-8.0953643000000006E-2</v>
      </c>
      <c r="P2319" s="132">
        <v>-4.5893888000000001E-3</v>
      </c>
      <c r="Q2319" s="132">
        <v>-8.1626656000000006E-3</v>
      </c>
      <c r="R2319" s="132">
        <v>-3.9658654999999996E-3</v>
      </c>
      <c r="S2319" s="132">
        <v>-1.1696032E-4</v>
      </c>
      <c r="T2319" s="132">
        <v>-5.8814046E-3</v>
      </c>
      <c r="U2319" s="132">
        <v>-3.5478151000000002E-3</v>
      </c>
      <c r="V2319" s="132">
        <v>-0.40708775000000003</v>
      </c>
      <c r="W2319" s="132">
        <v>1.4166849999999999E-4</v>
      </c>
      <c r="X2319" s="132">
        <v>-7.6401361999999997E-3</v>
      </c>
      <c r="Y2319" s="164">
        <v>4.4891500999999998E-5</v>
      </c>
      <c r="Z2319" s="164">
        <v>4.0767640000000003E-7</v>
      </c>
      <c r="AA2319" s="164">
        <v>2.4088772000000001E-12</v>
      </c>
      <c r="AC2319" s="118">
        <f t="shared" si="914"/>
        <v>-4.4468191999999997E-2</v>
      </c>
      <c r="AD2319" s="118">
        <f t="shared" si="915"/>
        <v>-0.10721774292000001</v>
      </c>
      <c r="AE2319" s="118">
        <f t="shared" si="916"/>
        <v>-8.9090439223600007E-2</v>
      </c>
      <c r="AF2319" s="118">
        <f t="shared" si="917"/>
        <v>-8.8904286899000012E-2</v>
      </c>
      <c r="AG2319" s="118">
        <f t="shared" si="918"/>
        <v>-0.41472788619759116</v>
      </c>
      <c r="AI2319" s="69">
        <v>-5.3824342999999999</v>
      </c>
      <c r="AJ2319" s="69">
        <v>-4.0291914999999996</v>
      </c>
      <c r="AK2319" s="69">
        <v>-1.0315653</v>
      </c>
      <c r="AL2319" s="69">
        <v>0</v>
      </c>
      <c r="AM2319" s="172">
        <v>-4.4381431E-5</v>
      </c>
      <c r="AN2319" s="69">
        <v>-5.3846416000000001E-2</v>
      </c>
      <c r="AO2319" s="69">
        <v>-0.26778670999999998</v>
      </c>
      <c r="AQ2319" s="116">
        <v>-3.1400083000000002E-2</v>
      </c>
      <c r="AR2319" s="116">
        <v>-3.0137285E-2</v>
      </c>
      <c r="AS2319" s="116">
        <v>-6.9866404000000005E-4</v>
      </c>
      <c r="AT2319" s="116">
        <v>-5.6413394999999997E-4</v>
      </c>
      <c r="AU2319" s="150">
        <f t="shared" si="919"/>
        <v>-1.8067916135967019E-6</v>
      </c>
      <c r="AV2319" s="150">
        <f t="shared" si="920"/>
        <v>-2.5838167016270168E-9</v>
      </c>
      <c r="AW2319" s="163">
        <f t="shared" si="921"/>
        <v>-7.9010357000000003E-2</v>
      </c>
      <c r="AX2319" s="196">
        <v>-2.7506280000000002E-7</v>
      </c>
      <c r="AY2319" s="196">
        <v>-8.2992902999999997E-10</v>
      </c>
      <c r="AZ2319" s="196">
        <v>-2.2674924E-14</v>
      </c>
      <c r="BA2319" s="196">
        <v>1.1750042E-15</v>
      </c>
      <c r="BB2319" s="196">
        <v>3.3329373000000001E-16</v>
      </c>
      <c r="BC2319" s="196">
        <v>-1.6548357000000001E-10</v>
      </c>
      <c r="BD2319" s="196">
        <v>-1.5297591E-6</v>
      </c>
      <c r="BE2319" s="196">
        <v>-4.3345130999999998E-11</v>
      </c>
      <c r="BF2319" s="196">
        <v>-1.7071398999999999E-9</v>
      </c>
      <c r="BG2319" s="196">
        <v>1.3733021000000001E-15</v>
      </c>
      <c r="BH2319" s="196">
        <v>4.1262628999999998E-17</v>
      </c>
      <c r="BI2319" s="196">
        <v>-3.3507174000000002E-12</v>
      </c>
      <c r="BJ2319" s="196">
        <v>-2.1448196999999999E-14</v>
      </c>
      <c r="BK2319" s="196">
        <v>-9.2146740000000004E-15</v>
      </c>
      <c r="BL2319" s="196">
        <v>-7.1262634999999997E-11</v>
      </c>
      <c r="BM2319" s="196">
        <v>-1.7329688999999999E-9</v>
      </c>
      <c r="BN2319" s="196">
        <v>3.2542728000000001E-21</v>
      </c>
      <c r="BO2319" s="108">
        <v>-3.4153985999999997E-2</v>
      </c>
      <c r="BP2319" s="108">
        <v>-4.4856370999999999E-2</v>
      </c>
      <c r="BQ2319" s="108">
        <v>0</v>
      </c>
      <c r="BR2319" s="108">
        <v>0</v>
      </c>
      <c r="BS2319" s="108">
        <v>0</v>
      </c>
      <c r="BU2319" s="172">
        <v>-4.6885358999999998E-5</v>
      </c>
      <c r="BV2319" s="172">
        <v>-1.1748142E-5</v>
      </c>
      <c r="BW2319" s="172">
        <v>-8.2659413000000002E-6</v>
      </c>
      <c r="BX2319" s="172">
        <v>-4.2083257E-7</v>
      </c>
      <c r="BY2319" s="172">
        <v>-1.3386859999999999E-5</v>
      </c>
      <c r="BZ2319" s="172">
        <v>4.2069975000000001E-8</v>
      </c>
      <c r="CA2319" s="172">
        <v>3.0065877999999998E-11</v>
      </c>
      <c r="CB2319" s="172">
        <v>6.3867778000000002E-8</v>
      </c>
      <c r="CC2319" s="172">
        <v>-4.4493969E-7</v>
      </c>
      <c r="CD2319" s="172">
        <v>-4.0261535E-6</v>
      </c>
      <c r="CE2319" s="172">
        <v>9.4507774000000008E-13</v>
      </c>
      <c r="CF2319" s="172">
        <v>7.1964092000000008E-18</v>
      </c>
      <c r="CG2319" s="172">
        <v>6.1789933E-14</v>
      </c>
      <c r="CH2319" s="172">
        <v>-2.3267755E-6</v>
      </c>
      <c r="CI2319" s="172">
        <v>-6.3730091000000002E-6</v>
      </c>
      <c r="CJ2319" s="172">
        <v>1.3266546E-9</v>
      </c>
      <c r="CK2319" s="69">
        <v>0</v>
      </c>
      <c r="CM2319" s="197">
        <v>7.2886522000000001E-14</v>
      </c>
      <c r="CN2319" s="198">
        <v>-0.29649394000000001</v>
      </c>
      <c r="CO2319" s="198">
        <v>1.2943780999999999E-3</v>
      </c>
      <c r="CP2319" s="198">
        <v>-8.0282640000000002E-3</v>
      </c>
      <c r="CQ2319" s="197">
        <v>-1.5107091E-9</v>
      </c>
      <c r="CR2319" s="197">
        <v>-1.7898308999999999E-7</v>
      </c>
      <c r="CS2319" s="198">
        <v>-5.9563224000000004E-4</v>
      </c>
      <c r="CT2319" s="198">
        <v>-2.0278115999999999E-2</v>
      </c>
      <c r="CU2319" s="197">
        <v>9.1349386999999999E-10</v>
      </c>
      <c r="CV2319" s="197">
        <v>1.4811880999999999E-5</v>
      </c>
    </row>
    <row r="2320" spans="1:100" ht="14.4">
      <c r="A2320" t="s">
        <v>2036</v>
      </c>
      <c r="B2320" s="85" t="s">
        <v>947</v>
      </c>
      <c r="C2320" s="113" t="str">
        <f t="shared" si="907"/>
        <v>F.110.01.105</v>
      </c>
      <c r="D2320" s="9" t="s">
        <v>269</v>
      </c>
      <c r="E2320" s="112" t="s">
        <v>362</v>
      </c>
      <c r="F2320" s="115" t="str">
        <f t="shared" si="908"/>
        <v>Magnesium  recycling credit closed loop (90% virgin part in trade mix)</v>
      </c>
      <c r="G2320" s="143">
        <f t="shared" si="909"/>
        <v>-27.488760666666668</v>
      </c>
      <c r="I2320" s="118">
        <f t="shared" si="910"/>
        <v>-4.7129069024843275</v>
      </c>
      <c r="K2320" s="161">
        <f t="shared" si="911"/>
        <v>-7.6300276357999991E-2</v>
      </c>
      <c r="L2320" s="161">
        <f t="shared" si="912"/>
        <v>-0.39833631256999996</v>
      </c>
      <c r="M2320" s="162">
        <f t="shared" si="913"/>
        <v>-0.11495621355632804</v>
      </c>
      <c r="N2320" s="161">
        <v>-4.1233141</v>
      </c>
      <c r="O2320" s="132">
        <v>-0.31185595999999999</v>
      </c>
      <c r="P2320" s="132">
        <v>-8.4734142999999998E-2</v>
      </c>
      <c r="Q2320" s="132">
        <v>-7.2291743000000006E-2</v>
      </c>
      <c r="R2320" s="132">
        <v>-3.708594E-3</v>
      </c>
      <c r="S2320" s="164">
        <v>-7.9443268000000005E-5</v>
      </c>
      <c r="T2320" s="132">
        <v>-2.2049609E-4</v>
      </c>
      <c r="U2320" s="132">
        <v>-2.4160272999999999E-3</v>
      </c>
      <c r="V2320" s="132">
        <v>-0.11702519</v>
      </c>
      <c r="W2320" s="132">
        <v>5.1000659000000005E-4</v>
      </c>
      <c r="X2320" s="132">
        <v>2.0675087999999999E-3</v>
      </c>
      <c r="Y2320" s="132">
        <v>1.5981114E-4</v>
      </c>
      <c r="Z2320" s="164">
        <v>1.4676350000000001E-6</v>
      </c>
      <c r="AA2320" s="164">
        <v>8.6719580000000002E-12</v>
      </c>
      <c r="AC2320" s="118">
        <f t="shared" si="914"/>
        <v>-4.1233141</v>
      </c>
      <c r="AD2320" s="118">
        <f t="shared" si="915"/>
        <v>-0.47530640665800006</v>
      </c>
      <c r="AE2320" s="118">
        <f t="shared" si="916"/>
        <v>-0.39900466266500001</v>
      </c>
      <c r="AF2320" s="118">
        <f t="shared" si="917"/>
        <v>-0.39833631256999996</v>
      </c>
      <c r="AG2320" s="118">
        <f t="shared" si="918"/>
        <v>-0.11495768119132804</v>
      </c>
      <c r="AI2320" s="69">
        <v>-362.80975000000001</v>
      </c>
      <c r="AJ2320" s="69">
        <v>-362.76094999999998</v>
      </c>
      <c r="AK2320" s="69">
        <v>-4.0094947999999998E-2</v>
      </c>
      <c r="AL2320" s="69">
        <v>0</v>
      </c>
      <c r="AM2320" s="69">
        <v>5.2284805000000004E-4</v>
      </c>
      <c r="AN2320" s="69">
        <v>1.6676105999999999E-3</v>
      </c>
      <c r="AO2320" s="69">
        <v>-1.0893228E-2</v>
      </c>
      <c r="AQ2320" s="116">
        <v>-0.57754282999999995</v>
      </c>
      <c r="AR2320" s="116">
        <v>-0.53262792999999997</v>
      </c>
      <c r="AS2320" s="116">
        <v>-2.3165438999999999E-2</v>
      </c>
      <c r="AT2320" s="116">
        <v>-2.1749458999999999E-2</v>
      </c>
      <c r="AU2320" s="150">
        <f t="shared" si="919"/>
        <v>-3.1932129950642131E-5</v>
      </c>
      <c r="AV2320" s="150">
        <f t="shared" si="920"/>
        <v>-8.5671002436468025E-8</v>
      </c>
      <c r="AW2320" s="163">
        <f t="shared" si="921"/>
        <v>-3.0461427599999999</v>
      </c>
      <c r="AX2320" s="196">
        <v>-2.5517050999999999E-5</v>
      </c>
      <c r="AY2320" s="196">
        <v>-7.6991394999999995E-8</v>
      </c>
      <c r="AZ2320" s="196">
        <v>-2.1035026E-12</v>
      </c>
      <c r="BA2320" s="196">
        <v>4.2300153000000001E-15</v>
      </c>
      <c r="BB2320" s="196">
        <v>1.1998574E-15</v>
      </c>
      <c r="BC2320" s="196">
        <v>-9.2161507999999997E-9</v>
      </c>
      <c r="BD2320" s="196">
        <v>-6.4054469999999999E-6</v>
      </c>
      <c r="BE2320" s="196">
        <v>-1.3353206999999999E-9</v>
      </c>
      <c r="BF2320" s="196">
        <v>-7.3420526999999999E-9</v>
      </c>
      <c r="BG2320" s="196">
        <v>4.9438877000000004E-15</v>
      </c>
      <c r="BH2320" s="196">
        <v>1.4854546E-16</v>
      </c>
      <c r="BI2320" s="196">
        <v>-1.1834012000000001E-13</v>
      </c>
      <c r="BJ2320" s="196">
        <v>-1.4488250999999999E-14</v>
      </c>
      <c r="BK2320" s="196">
        <v>-2.7979418999999999E-15</v>
      </c>
      <c r="BL2320" s="196">
        <v>-1.6377391999999999E-11</v>
      </c>
      <c r="BM2320" s="196">
        <v>-3.9942788E-10</v>
      </c>
      <c r="BN2320" s="196">
        <v>1.1715382000000001E-20</v>
      </c>
      <c r="BO2320" s="108">
        <v>-0.16470215999999999</v>
      </c>
      <c r="BP2320" s="108">
        <v>-2.8814405999999999</v>
      </c>
      <c r="BQ2320" s="108">
        <v>0</v>
      </c>
      <c r="BR2320" s="108">
        <v>0</v>
      </c>
      <c r="BS2320" s="108">
        <v>0</v>
      </c>
      <c r="BU2320" s="69">
        <v>-1.3146217E-3</v>
      </c>
      <c r="BV2320" s="172">
        <v>-5.3542431000000002E-5</v>
      </c>
      <c r="BW2320" s="69">
        <v>-7.6645958E-4</v>
      </c>
      <c r="BX2320" s="172">
        <v>-2.8899006E-7</v>
      </c>
      <c r="BY2320" s="172">
        <v>-4.3598655999999999E-5</v>
      </c>
      <c r="BZ2320" s="172">
        <v>-5.7498609999999998E-6</v>
      </c>
      <c r="CA2320" s="172">
        <v>1.0823715999999999E-10</v>
      </c>
      <c r="CB2320" s="172">
        <v>-8.7269990000000002E-6</v>
      </c>
      <c r="CC2320" s="172">
        <v>-1.1931608000000001E-7</v>
      </c>
      <c r="CD2320" s="172">
        <v>-2.4701720999999999E-7</v>
      </c>
      <c r="CE2320" s="172">
        <v>3.4022798999999999E-12</v>
      </c>
      <c r="CF2320" s="172">
        <v>2.5907072999999999E-17</v>
      </c>
      <c r="CG2320" s="172">
        <v>2.2244375999999999E-13</v>
      </c>
      <c r="CH2320" s="172">
        <v>-1.6771484E-5</v>
      </c>
      <c r="CI2320" s="69">
        <v>-4.1912011999999999E-4</v>
      </c>
      <c r="CJ2320" s="172">
        <v>2.6391962999999998E-9</v>
      </c>
      <c r="CK2320" s="69">
        <v>0</v>
      </c>
      <c r="CM2320" s="197">
        <v>2.6239147999999999E-13</v>
      </c>
      <c r="CN2320" s="198">
        <v>-27.482510000000001</v>
      </c>
      <c r="CO2320" s="198">
        <v>-0.16410240000000001</v>
      </c>
      <c r="CP2320" s="198">
        <v>-3.7951704000000003E-2</v>
      </c>
      <c r="CQ2320" s="197">
        <v>-5.5856130999999998E-11</v>
      </c>
      <c r="CR2320" s="197">
        <v>-6.8234359000000001E-9</v>
      </c>
      <c r="CS2320" s="198">
        <v>-2.0776068999999999E-3</v>
      </c>
      <c r="CT2320" s="198">
        <v>-1.2117002E-2</v>
      </c>
      <c r="CU2320" s="197">
        <v>3.2885779E-9</v>
      </c>
      <c r="CV2320" s="198">
        <v>-2.0220139999999999E-3</v>
      </c>
    </row>
    <row r="2321" spans="1:100" ht="14.4">
      <c r="A2321" t="s">
        <v>2037</v>
      </c>
      <c r="B2321" s="85" t="s">
        <v>947</v>
      </c>
      <c r="C2321" s="113" t="str">
        <f t="shared" si="907"/>
        <v>F.110.01.106</v>
      </c>
      <c r="D2321" s="9" t="s">
        <v>269</v>
      </c>
      <c r="E2321" s="112" t="s">
        <v>362</v>
      </c>
      <c r="F2321" s="115" t="str">
        <f t="shared" si="908"/>
        <v>Nickel  recycling credit closed loop (66% virgin part in trade mix)</v>
      </c>
      <c r="G2321" s="143">
        <f t="shared" si="909"/>
        <v>-8.227506</v>
      </c>
      <c r="I2321" s="118">
        <f t="shared" si="910"/>
        <v>-19.808525883101037</v>
      </c>
      <c r="K2321" s="161">
        <f t="shared" si="911"/>
        <v>-0.37378416151909999</v>
      </c>
      <c r="L2321" s="161">
        <f t="shared" si="912"/>
        <v>-9.2737639245540002</v>
      </c>
      <c r="M2321" s="162">
        <f t="shared" si="913"/>
        <v>-8.9268518970279391</v>
      </c>
      <c r="N2321" s="161">
        <v>-1.2341259</v>
      </c>
      <c r="O2321" s="132">
        <v>-9.2573188000000002</v>
      </c>
      <c r="P2321" s="132">
        <v>-1.702263E-2</v>
      </c>
      <c r="Q2321" s="132">
        <v>-0.37427224999999997</v>
      </c>
      <c r="R2321" s="132">
        <v>4.3510283000000003E-4</v>
      </c>
      <c r="S2321" s="164">
        <v>2.1509339000000002E-6</v>
      </c>
      <c r="T2321" s="164">
        <v>5.0834717000000003E-5</v>
      </c>
      <c r="U2321" s="164">
        <v>8.4990735999999998E-5</v>
      </c>
      <c r="V2321" s="132">
        <v>-8.9231713999999993</v>
      </c>
      <c r="W2321" s="132">
        <v>3.7400482999999998E-4</v>
      </c>
      <c r="X2321" s="132">
        <v>-3.6815733000000002E-3</v>
      </c>
      <c r="Y2321" s="132">
        <v>1.1850987999999999E-4</v>
      </c>
      <c r="Z2321" s="164">
        <v>1.0762657000000001E-6</v>
      </c>
      <c r="AA2321" s="164">
        <v>6.3594358000000002E-12</v>
      </c>
      <c r="AC2321" s="118">
        <f t="shared" si="914"/>
        <v>-1.2341259</v>
      </c>
      <c r="AD2321" s="118">
        <f t="shared" si="915"/>
        <v>-9.6480406007831014</v>
      </c>
      <c r="AE2321" s="118">
        <f t="shared" si="916"/>
        <v>-9.2742553629983</v>
      </c>
      <c r="AF2321" s="118">
        <f t="shared" si="917"/>
        <v>-9.2737639245540002</v>
      </c>
      <c r="AG2321" s="118">
        <f t="shared" si="918"/>
        <v>-8.9268529732936397</v>
      </c>
      <c r="AI2321" s="69">
        <v>-160.37281999999999</v>
      </c>
      <c r="AJ2321" s="69">
        <v>-160.38132999999999</v>
      </c>
      <c r="AK2321" s="69">
        <v>-2.5915355E-4</v>
      </c>
      <c r="AL2321" s="69">
        <v>0</v>
      </c>
      <c r="AM2321" s="69">
        <v>3.8342189999999998E-4</v>
      </c>
      <c r="AN2321" s="69">
        <v>8.3492333999999994E-3</v>
      </c>
      <c r="AO2321" s="172">
        <v>3.8931475000000003E-5</v>
      </c>
      <c r="AQ2321" s="116">
        <v>-3.0061976000000001</v>
      </c>
      <c r="AR2321" s="116">
        <v>-2.9316099000000002</v>
      </c>
      <c r="AS2321" s="116">
        <v>-5.9913308999999998E-2</v>
      </c>
      <c r="AT2321" s="116">
        <v>-1.4674311000000001E-2</v>
      </c>
      <c r="AU2321" s="150">
        <f t="shared" si="919"/>
        <v>-1.7575598899657502E-4</v>
      </c>
      <c r="AV2321" s="150">
        <f t="shared" si="920"/>
        <v>-2.2157289126888147E-7</v>
      </c>
      <c r="AW2321" s="163">
        <f t="shared" si="921"/>
        <v>-2.05522567</v>
      </c>
      <c r="AX2321" s="196">
        <v>-7.6350149E-6</v>
      </c>
      <c r="AY2321" s="196">
        <v>-2.3036679E-8</v>
      </c>
      <c r="AZ2321" s="196">
        <v>-6.2939514999999995E-13</v>
      </c>
      <c r="BA2321" s="196">
        <v>3.1020111999999999E-15</v>
      </c>
      <c r="BB2321" s="196">
        <v>8.7989543999999999E-16</v>
      </c>
      <c r="BC2321" s="196">
        <v>-1.1820445000000001E-8</v>
      </c>
      <c r="BD2321" s="108">
        <v>-1.6810918000000001E-4</v>
      </c>
      <c r="BE2321" s="196">
        <v>-2.7142499999999998E-9</v>
      </c>
      <c r="BF2321" s="196">
        <v>-1.9582125E-7</v>
      </c>
      <c r="BG2321" s="196">
        <v>3.6255176000000002E-15</v>
      </c>
      <c r="BH2321" s="196">
        <v>1.0893334E-16</v>
      </c>
      <c r="BI2321" s="196">
        <v>3.1419242999999998E-14</v>
      </c>
      <c r="BJ2321" s="196">
        <v>-9.9959459E-14</v>
      </c>
      <c r="BK2321" s="196">
        <v>-1.8067975000000001E-14</v>
      </c>
      <c r="BL2321" s="196">
        <v>1.1800591E-12</v>
      </c>
      <c r="BM2321" s="196">
        <v>2.5164384000000001E-11</v>
      </c>
      <c r="BN2321" s="196">
        <v>8.5912802000000006E-21</v>
      </c>
      <c r="BO2321" s="108">
        <v>-0.44087767</v>
      </c>
      <c r="BP2321" s="108">
        <v>-1.6143479999999999</v>
      </c>
      <c r="BQ2321" s="108">
        <v>0</v>
      </c>
      <c r="BR2321" s="108">
        <v>0</v>
      </c>
      <c r="BS2321" s="108">
        <v>0</v>
      </c>
      <c r="BU2321" s="69">
        <v>-3.0954098999999998E-3</v>
      </c>
      <c r="BV2321" s="69">
        <v>-1.3499997E-3</v>
      </c>
      <c r="BW2321" s="69">
        <v>-2.2940469000000001E-4</v>
      </c>
      <c r="BX2321" s="172">
        <v>1.0027264999999999E-8</v>
      </c>
      <c r="BY2321" s="69">
        <v>-1.1120656E-3</v>
      </c>
      <c r="BZ2321" s="172">
        <v>1.004578E-7</v>
      </c>
      <c r="CA2321" s="172">
        <v>7.9373916999999999E-11</v>
      </c>
      <c r="CB2321" s="172">
        <v>1.5251189000000001E-7</v>
      </c>
      <c r="CC2321" s="172">
        <v>5.6393750999999997E-9</v>
      </c>
      <c r="CD2321" s="172">
        <v>3.6733963000000001E-8</v>
      </c>
      <c r="CE2321" s="172">
        <v>2.4950051999999999E-12</v>
      </c>
      <c r="CF2321" s="172">
        <v>1.8998519999999999E-17</v>
      </c>
      <c r="CG2321" s="172">
        <v>1.6312542E-13</v>
      </c>
      <c r="CH2321" s="69">
        <v>-1.5918605999999999E-4</v>
      </c>
      <c r="CI2321" s="69">
        <v>-1.9391901000000001E-4</v>
      </c>
      <c r="CJ2321" s="172">
        <v>-5.1140229999999997E-5</v>
      </c>
      <c r="CK2321" s="69">
        <v>0</v>
      </c>
      <c r="CM2321" s="197">
        <v>1.9242042E-13</v>
      </c>
      <c r="CN2321" s="198">
        <v>-8.2275981999999992</v>
      </c>
      <c r="CO2321" s="198">
        <v>-0.32340575999999999</v>
      </c>
      <c r="CP2321" s="198">
        <v>-0.92362714000000001</v>
      </c>
      <c r="CQ2321" s="197">
        <v>1.4261842E-11</v>
      </c>
      <c r="CR2321" s="197">
        <v>1.6877383000000001E-9</v>
      </c>
      <c r="CS2321" s="198">
        <v>-5.6448527999999998E-2</v>
      </c>
      <c r="CT2321" s="198">
        <v>-4.9071403E-2</v>
      </c>
      <c r="CU2321" s="197">
        <v>2.4116238E-9</v>
      </c>
      <c r="CV2321" s="197">
        <v>3.5373185999999997E-5</v>
      </c>
    </row>
    <row r="2322" spans="1:100" ht="14.4">
      <c r="A2322" t="s">
        <v>2038</v>
      </c>
      <c r="B2322" s="85" t="s">
        <v>947</v>
      </c>
      <c r="C2322" s="113" t="str">
        <f t="shared" si="907"/>
        <v>F.110.01.107</v>
      </c>
      <c r="D2322" s="9" t="s">
        <v>269</v>
      </c>
      <c r="E2322" s="112" t="s">
        <v>362</v>
      </c>
      <c r="F2322" s="115" t="str">
        <f t="shared" si="908"/>
        <v>Palladium  recycling credit  closed loop (91% virgin part in trade mix)</v>
      </c>
      <c r="G2322" s="143">
        <f t="shared" si="909"/>
        <v>-21255.69466666667</v>
      </c>
      <c r="I2322" s="118">
        <f t="shared" si="910"/>
        <v>-27010.489980562845</v>
      </c>
      <c r="K2322" s="161">
        <f t="shared" si="911"/>
        <v>-618.13195081200001</v>
      </c>
      <c r="L2322" s="161">
        <f t="shared" si="912"/>
        <v>-14734.007390745841</v>
      </c>
      <c r="M2322" s="162">
        <f t="shared" si="913"/>
        <v>-8469.9964390050009</v>
      </c>
      <c r="N2322" s="161">
        <v>-3188.3542000000002</v>
      </c>
      <c r="O2322" s="132">
        <v>-14673.323</v>
      </c>
      <c r="P2322" s="132">
        <v>-61.077762</v>
      </c>
      <c r="Q2322" s="132">
        <v>-618.85528999999997</v>
      </c>
      <c r="R2322" s="132">
        <v>0.67179485000000005</v>
      </c>
      <c r="S2322" s="132">
        <v>1.2962839E-2</v>
      </c>
      <c r="T2322" s="132">
        <v>3.8581498999999998E-2</v>
      </c>
      <c r="U2322" s="132">
        <v>0.39306892999999998</v>
      </c>
      <c r="V2322" s="132">
        <v>-8470.0509000000002</v>
      </c>
      <c r="W2322" s="132">
        <v>0</v>
      </c>
      <c r="X2322" s="132">
        <v>5.4460994999999998E-2</v>
      </c>
      <c r="Y2322" s="132">
        <v>3.0232415999999999E-4</v>
      </c>
      <c r="Z2322" s="132">
        <v>0</v>
      </c>
      <c r="AA2322" s="132">
        <v>0</v>
      </c>
      <c r="AC2322" s="118">
        <f t="shared" si="914"/>
        <v>-3188.3542000000002</v>
      </c>
      <c r="AD2322" s="118">
        <f t="shared" si="915"/>
        <v>-15352.139643881999</v>
      </c>
      <c r="AE2322" s="118">
        <f t="shared" si="916"/>
        <v>-14734.007693070002</v>
      </c>
      <c r="AF2322" s="118">
        <f t="shared" si="917"/>
        <v>-14734.007390745841</v>
      </c>
      <c r="AG2322" s="118">
        <f t="shared" si="918"/>
        <v>-8469.9964390050009</v>
      </c>
      <c r="AI2322" s="69">
        <v>-326775.55</v>
      </c>
      <c r="AJ2322" s="69">
        <v>-326785.78000000003</v>
      </c>
      <c r="AK2322" s="69">
        <v>6.7653410999999997</v>
      </c>
      <c r="AL2322" s="69">
        <v>0</v>
      </c>
      <c r="AM2322" s="69">
        <v>0</v>
      </c>
      <c r="AN2322" s="69">
        <v>1.6248222000000001</v>
      </c>
      <c r="AO2322" s="69">
        <v>1.8460675</v>
      </c>
      <c r="AQ2322" s="116">
        <v>-4905.0268999999998</v>
      </c>
      <c r="AR2322" s="116">
        <v>-4774.0015999999996</v>
      </c>
      <c r="AS2322" s="116">
        <v>-101.24494</v>
      </c>
      <c r="AT2322" s="116">
        <v>-29.780351</v>
      </c>
      <c r="AU2322" s="150">
        <f t="shared" si="919"/>
        <v>-0.28621112810243149</v>
      </c>
      <c r="AV2322" s="150">
        <f t="shared" si="920"/>
        <v>-3.7442655403443641E-4</v>
      </c>
      <c r="AW2322" s="163">
        <f t="shared" si="921"/>
        <v>-4170.9175000000005</v>
      </c>
      <c r="AX2322" s="108">
        <v>-1.9724100000000001E-2</v>
      </c>
      <c r="AY2322" s="196">
        <v>-5.9512322999999999E-5</v>
      </c>
      <c r="AZ2322" s="196">
        <v>-1.6259635999999999E-9</v>
      </c>
      <c r="BA2322" s="108">
        <v>0</v>
      </c>
      <c r="BB2322" s="108">
        <v>0</v>
      </c>
      <c r="BC2322" s="196">
        <v>-1.9718609999999999E-5</v>
      </c>
      <c r="BD2322" s="108">
        <v>-0.26646737999999998</v>
      </c>
      <c r="BE2322" s="196">
        <v>-4.5095535000000003E-6</v>
      </c>
      <c r="BF2322" s="108">
        <v>-3.1040308000000001E-4</v>
      </c>
      <c r="BG2322" s="108">
        <v>0</v>
      </c>
      <c r="BH2322" s="108">
        <v>0</v>
      </c>
      <c r="BI2322" s="196">
        <v>2.5601683E-11</v>
      </c>
      <c r="BJ2322" s="196">
        <v>2.3612450999999999E-12</v>
      </c>
      <c r="BK2322" s="196">
        <v>4.6623548999999998E-13</v>
      </c>
      <c r="BL2322" s="196">
        <v>2.8215205000000002E-9</v>
      </c>
      <c r="BM2322" s="196">
        <v>6.7686048000000003E-8</v>
      </c>
      <c r="BN2322" s="108">
        <v>0</v>
      </c>
      <c r="BO2322" s="108">
        <v>-899.07910000000004</v>
      </c>
      <c r="BP2322" s="108">
        <v>-3271.8384000000001</v>
      </c>
      <c r="BQ2322" s="108">
        <v>0</v>
      </c>
      <c r="BR2322" s="108">
        <v>0</v>
      </c>
      <c r="BS2322" s="108">
        <v>0</v>
      </c>
      <c r="BU2322" s="69">
        <v>-5.7669699999999997</v>
      </c>
      <c r="BV2322" s="69">
        <v>-2.1399968999999999</v>
      </c>
      <c r="BW2322" s="69">
        <v>-0.59266516999999996</v>
      </c>
      <c r="BX2322" s="172">
        <v>4.7004591999999999E-5</v>
      </c>
      <c r="BY2322" s="69">
        <v>-1.7622107</v>
      </c>
      <c r="BZ2322" s="172">
        <v>3.0803302000000003E-5</v>
      </c>
      <c r="CA2322" s="69">
        <v>0</v>
      </c>
      <c r="CB2322" s="172">
        <v>4.6752784E-5</v>
      </c>
      <c r="CC2322" s="172">
        <v>2.0000173000000002E-5</v>
      </c>
      <c r="CD2322" s="172">
        <v>4.1939391999999998E-5</v>
      </c>
      <c r="CE2322" s="69">
        <v>0</v>
      </c>
      <c r="CF2322" s="69">
        <v>0</v>
      </c>
      <c r="CG2322" s="69">
        <v>0</v>
      </c>
      <c r="CH2322" s="69">
        <v>-0.25721431</v>
      </c>
      <c r="CI2322" s="69">
        <v>-0.39845603000000002</v>
      </c>
      <c r="CJ2322" s="69">
        <v>-0.61661337000000005</v>
      </c>
      <c r="CK2322" s="69">
        <v>0</v>
      </c>
      <c r="CM2322" s="198">
        <v>0</v>
      </c>
      <c r="CN2322" s="198">
        <v>-21256.685000000001</v>
      </c>
      <c r="CO2322" s="198">
        <v>-539.35774000000004</v>
      </c>
      <c r="CP2322" s="198">
        <v>-1464.1477</v>
      </c>
      <c r="CQ2322" s="197">
        <v>1.1952466E-8</v>
      </c>
      <c r="CR2322" s="197">
        <v>1.4475544000000001E-6</v>
      </c>
      <c r="CS2322" s="198">
        <v>-89.460780999999997</v>
      </c>
      <c r="CT2322" s="198">
        <v>1.9781257999999999</v>
      </c>
      <c r="CU2322" s="198">
        <v>0</v>
      </c>
      <c r="CV2322" s="198">
        <v>1.0832712E-2</v>
      </c>
    </row>
    <row r="2323" spans="1:100" ht="14.4">
      <c r="A2323" t="s">
        <v>2039</v>
      </c>
      <c r="B2323" s="85" t="s">
        <v>947</v>
      </c>
      <c r="C2323" s="113" t="str">
        <f t="shared" si="907"/>
        <v>F.110.01.108</v>
      </c>
      <c r="D2323" s="9" t="s">
        <v>269</v>
      </c>
      <c r="E2323" s="112" t="s">
        <v>362</v>
      </c>
      <c r="F2323" s="115" t="str">
        <f t="shared" si="908"/>
        <v>Platinum  recycling credit  closed loop (88.5% virgin part in trade mix)</v>
      </c>
      <c r="G2323" s="143">
        <f t="shared" si="909"/>
        <v>-28401.432000000001</v>
      </c>
      <c r="I2323" s="118">
        <f t="shared" si="910"/>
        <v>-20733.173881484305</v>
      </c>
      <c r="K2323" s="161">
        <f t="shared" si="911"/>
        <v>-337.30699690000006</v>
      </c>
      <c r="L2323" s="161">
        <f t="shared" si="912"/>
        <v>-7898.508411674301</v>
      </c>
      <c r="M2323" s="162">
        <f t="shared" si="913"/>
        <v>-8237.1436729100005</v>
      </c>
      <c r="N2323" s="161">
        <v>-4260.2147999999997</v>
      </c>
      <c r="O2323" s="132">
        <v>-7808.7052000000003</v>
      </c>
      <c r="P2323" s="132">
        <v>-91.154578999999998</v>
      </c>
      <c r="Q2323" s="132">
        <v>-339.81553000000002</v>
      </c>
      <c r="R2323" s="132">
        <v>2.3070425999999999</v>
      </c>
      <c r="S2323" s="132">
        <v>4.4516300000000002E-2</v>
      </c>
      <c r="T2323" s="132">
        <v>0.15697420000000001</v>
      </c>
      <c r="U2323" s="132">
        <v>1.3503290999999999</v>
      </c>
      <c r="V2323" s="132">
        <v>-8237.3307000000004</v>
      </c>
      <c r="W2323" s="132">
        <v>0</v>
      </c>
      <c r="X2323" s="132">
        <v>0.18702709000000001</v>
      </c>
      <c r="Y2323" s="132">
        <v>1.0382257000000001E-3</v>
      </c>
      <c r="Z2323" s="132">
        <v>0</v>
      </c>
      <c r="AA2323" s="132">
        <v>0</v>
      </c>
      <c r="AC2323" s="118">
        <f t="shared" si="914"/>
        <v>-4260.2147999999997</v>
      </c>
      <c r="AD2323" s="118">
        <f t="shared" si="915"/>
        <v>-8235.8164468000014</v>
      </c>
      <c r="AE2323" s="118">
        <f t="shared" si="916"/>
        <v>-7898.5094499000006</v>
      </c>
      <c r="AF2323" s="118">
        <f t="shared" si="917"/>
        <v>-7898.508411674301</v>
      </c>
      <c r="AG2323" s="118">
        <f t="shared" si="918"/>
        <v>-8237.1436729100005</v>
      </c>
      <c r="AI2323" s="69">
        <v>-398513.72</v>
      </c>
      <c r="AJ2323" s="69">
        <v>-398548.87</v>
      </c>
      <c r="AK2323" s="69">
        <v>23.233179</v>
      </c>
      <c r="AL2323" s="69">
        <v>0</v>
      </c>
      <c r="AM2323" s="69">
        <v>0</v>
      </c>
      <c r="AN2323" s="69">
        <v>5.579879</v>
      </c>
      <c r="AO2323" s="69">
        <v>6.3396679000000002</v>
      </c>
      <c r="AQ2323" s="116">
        <v>-2912.5866000000001</v>
      </c>
      <c r="AR2323" s="116">
        <v>-2804.3732</v>
      </c>
      <c r="AS2323" s="116">
        <v>-66.832035000000005</v>
      </c>
      <c r="AT2323" s="116">
        <v>-41.381337000000002</v>
      </c>
      <c r="AU2323" s="150">
        <f t="shared" si="919"/>
        <v>-0.16812788726361258</v>
      </c>
      <c r="AV2323" s="150">
        <f t="shared" si="920"/>
        <v>-2.4715988914646083E-4</v>
      </c>
      <c r="AW2323" s="163">
        <f t="shared" si="921"/>
        <v>-5795.7055</v>
      </c>
      <c r="AX2323" s="108">
        <v>-2.6352459000000002E-2</v>
      </c>
      <c r="AY2323" s="196">
        <v>-7.9511570000000004E-5</v>
      </c>
      <c r="AZ2323" s="196">
        <v>-2.1723764E-9</v>
      </c>
      <c r="BA2323" s="108">
        <v>0</v>
      </c>
      <c r="BB2323" s="108">
        <v>0</v>
      </c>
      <c r="BC2323" s="196">
        <v>-1.0750397E-5</v>
      </c>
      <c r="BD2323" s="108">
        <v>-0.14176491999999999</v>
      </c>
      <c r="BE2323" s="196">
        <v>-2.4705543999999999E-6</v>
      </c>
      <c r="BF2323" s="108">
        <v>-1.6517569E-4</v>
      </c>
      <c r="BG2323" s="108">
        <v>0</v>
      </c>
      <c r="BH2323" s="108">
        <v>0</v>
      </c>
      <c r="BI2323" s="196">
        <v>8.7919954000000004E-11</v>
      </c>
      <c r="BJ2323" s="196">
        <v>8.1088638E-12</v>
      </c>
      <c r="BK2323" s="196">
        <v>1.6011213999999999E-12</v>
      </c>
      <c r="BL2323" s="196">
        <v>9.6895173999999994E-9</v>
      </c>
      <c r="BM2323" s="196">
        <v>2.3244386999999999E-7</v>
      </c>
      <c r="BN2323" s="108">
        <v>0</v>
      </c>
      <c r="BO2323" s="108">
        <v>-1796.5469000000001</v>
      </c>
      <c r="BP2323" s="108">
        <v>-3999.1586000000002</v>
      </c>
      <c r="BQ2323" s="108">
        <v>0</v>
      </c>
      <c r="BR2323" s="108">
        <v>0</v>
      </c>
      <c r="BS2323" s="108">
        <v>0</v>
      </c>
      <c r="BU2323" s="69">
        <v>-5.8225594000000003</v>
      </c>
      <c r="BV2323" s="69">
        <v>-1.1387172999999999</v>
      </c>
      <c r="BW2323" s="69">
        <v>-0.79190729000000004</v>
      </c>
      <c r="BX2323" s="69">
        <v>1.6147604E-4</v>
      </c>
      <c r="BY2323" s="69">
        <v>-0.93601451999999996</v>
      </c>
      <c r="BZ2323" s="69">
        <v>1.0578308000000001E-4</v>
      </c>
      <c r="CA2323" s="69">
        <v>0</v>
      </c>
      <c r="CB2323" s="69">
        <v>1.6055595E-4</v>
      </c>
      <c r="CC2323" s="172">
        <v>6.8683543000000005E-5</v>
      </c>
      <c r="CD2323" s="69">
        <v>1.6022437999999999E-4</v>
      </c>
      <c r="CE2323" s="69">
        <v>0</v>
      </c>
      <c r="CF2323" s="69">
        <v>0</v>
      </c>
      <c r="CG2323" s="69">
        <v>0</v>
      </c>
      <c r="CH2323" s="69">
        <v>-0.13888495000000001</v>
      </c>
      <c r="CI2323" s="69">
        <v>-0.48621212000000003</v>
      </c>
      <c r="CJ2323" s="69">
        <v>-2.3314799000000002</v>
      </c>
      <c r="CK2323" s="69">
        <v>0</v>
      </c>
      <c r="CM2323" s="198">
        <v>0</v>
      </c>
      <c r="CN2323" s="198">
        <v>-28404.831999999999</v>
      </c>
      <c r="CO2323" s="198">
        <v>-299.46789999999999</v>
      </c>
      <c r="CP2323" s="198">
        <v>-779.06956000000002</v>
      </c>
      <c r="CQ2323" s="197">
        <v>4.1046529000000002E-8</v>
      </c>
      <c r="CR2323" s="197">
        <v>4.9711151999999998E-6</v>
      </c>
      <c r="CS2323" s="198">
        <v>-47.55865</v>
      </c>
      <c r="CT2323" s="198">
        <v>6.7931755999999996</v>
      </c>
      <c r="CU2323" s="198">
        <v>0</v>
      </c>
      <c r="CV2323" s="198">
        <v>3.7201131999999998E-2</v>
      </c>
    </row>
    <row r="2324" spans="1:100" ht="14.4">
      <c r="A2324" t="s">
        <v>2040</v>
      </c>
      <c r="B2324" s="85" t="s">
        <v>947</v>
      </c>
      <c r="C2324" s="113" t="str">
        <f t="shared" si="907"/>
        <v>F.110.01.109</v>
      </c>
      <c r="D2324" s="9" t="s">
        <v>269</v>
      </c>
      <c r="E2324" s="112" t="s">
        <v>362</v>
      </c>
      <c r="F2324" s="115" t="str">
        <f t="shared" si="908"/>
        <v>Rhodium  recycling credit  closed loop (91% virgin part in trade mix)</v>
      </c>
      <c r="G2324" s="143">
        <f t="shared" si="909"/>
        <v>-28655.185333333335</v>
      </c>
      <c r="I2324" s="118">
        <f t="shared" si="910"/>
        <v>-17006.001184119497</v>
      </c>
      <c r="K2324" s="161">
        <f t="shared" si="911"/>
        <v>-157.68111578999998</v>
      </c>
      <c r="L2324" s="161">
        <f t="shared" si="912"/>
        <v>-4080.6306622295001</v>
      </c>
      <c r="M2324" s="162">
        <f t="shared" si="913"/>
        <v>-8469.4116060999986</v>
      </c>
      <c r="N2324" s="161">
        <v>-4298.2777999999998</v>
      </c>
      <c r="O2324" s="132">
        <v>-4012.3067000000001</v>
      </c>
      <c r="P2324" s="132">
        <v>-72.247591</v>
      </c>
      <c r="Q2324" s="132">
        <v>-164.97538</v>
      </c>
      <c r="R2324" s="132">
        <v>6.6980139000000003</v>
      </c>
      <c r="S2324" s="132">
        <v>0.12924373</v>
      </c>
      <c r="T2324" s="132">
        <v>0.46700658</v>
      </c>
      <c r="U2324" s="132">
        <v>3.9206145000000001</v>
      </c>
      <c r="V2324" s="132">
        <v>-8469.9545999999991</v>
      </c>
      <c r="W2324" s="132">
        <v>0</v>
      </c>
      <c r="X2324" s="132">
        <v>0.54299390000000003</v>
      </c>
      <c r="Y2324" s="132">
        <v>3.0142705000000001E-3</v>
      </c>
      <c r="Z2324" s="132">
        <v>0</v>
      </c>
      <c r="AA2324" s="132">
        <v>0</v>
      </c>
      <c r="AC2324" s="118">
        <f t="shared" si="914"/>
        <v>-4298.2777999999998</v>
      </c>
      <c r="AD2324" s="118">
        <f t="shared" si="915"/>
        <v>-4238.3147922900007</v>
      </c>
      <c r="AE2324" s="118">
        <f t="shared" si="916"/>
        <v>-4080.6336765000001</v>
      </c>
      <c r="AF2324" s="118">
        <f t="shared" si="917"/>
        <v>-4080.6306622295001</v>
      </c>
      <c r="AG2324" s="118">
        <f t="shared" si="918"/>
        <v>-8469.4116060999986</v>
      </c>
      <c r="AI2324" s="69">
        <v>-400413.56</v>
      </c>
      <c r="AJ2324" s="69">
        <v>-400515.62</v>
      </c>
      <c r="AK2324" s="69">
        <v>67.452658999999997</v>
      </c>
      <c r="AL2324" s="69">
        <v>0</v>
      </c>
      <c r="AM2324" s="69">
        <v>0</v>
      </c>
      <c r="AN2324" s="69">
        <v>16.200008</v>
      </c>
      <c r="AO2324" s="69">
        <v>18.405895000000001</v>
      </c>
      <c r="AQ2324" s="116">
        <v>-1739.8797</v>
      </c>
      <c r="AR2324" s="116">
        <v>-1656.5019</v>
      </c>
      <c r="AS2324" s="116">
        <v>-44.946452000000001</v>
      </c>
      <c r="AT2324" s="116">
        <v>-38.431299000000003</v>
      </c>
      <c r="AU2324" s="150">
        <f t="shared" si="919"/>
        <v>-9.9310667114829998E-2</v>
      </c>
      <c r="AV2324" s="150">
        <f t="shared" si="920"/>
        <v>-1.66222085306366E-4</v>
      </c>
      <c r="AW2324" s="163">
        <f t="shared" si="921"/>
        <v>-5382.5348000000004</v>
      </c>
      <c r="AX2324" s="108">
        <v>-2.6580195000000001E-2</v>
      </c>
      <c r="AY2324" s="196">
        <v>-8.0198402999999996E-5</v>
      </c>
      <c r="AZ2324" s="196">
        <v>-2.1911544E-9</v>
      </c>
      <c r="BA2324" s="108">
        <v>0</v>
      </c>
      <c r="BB2324" s="108">
        <v>0</v>
      </c>
      <c r="BC2324" s="196">
        <v>-4.9970983000000002E-6</v>
      </c>
      <c r="BD2324" s="108">
        <v>-7.2726178000000002E-2</v>
      </c>
      <c r="BE2324" s="196">
        <v>-1.1831376E-6</v>
      </c>
      <c r="BF2324" s="196">
        <v>-8.4838637000000006E-5</v>
      </c>
      <c r="BG2324" s="108">
        <v>0</v>
      </c>
      <c r="BH2324" s="108">
        <v>0</v>
      </c>
      <c r="BI2324" s="196">
        <v>2.5525712999999999E-10</v>
      </c>
      <c r="BJ2324" s="196">
        <v>2.3542384E-11</v>
      </c>
      <c r="BK2324" s="196">
        <v>4.6485200000000001E-12</v>
      </c>
      <c r="BL2324" s="196">
        <v>2.813148E-8</v>
      </c>
      <c r="BM2324" s="196">
        <v>6.7485199E-7</v>
      </c>
      <c r="BN2324" s="108">
        <v>0</v>
      </c>
      <c r="BO2324" s="108">
        <v>-1337.691</v>
      </c>
      <c r="BP2324" s="108">
        <v>-4044.8438000000001</v>
      </c>
      <c r="BQ2324" s="108">
        <v>0</v>
      </c>
      <c r="BR2324" s="108">
        <v>0</v>
      </c>
      <c r="BS2324" s="108">
        <v>0</v>
      </c>
      <c r="BU2324" s="69">
        <v>-2.4166063000000002</v>
      </c>
      <c r="BV2324" s="69">
        <v>-0.58474700999999996</v>
      </c>
      <c r="BW2324" s="69">
        <v>-0.79898261000000004</v>
      </c>
      <c r="BX2324" s="69">
        <v>4.6883725999999999E-4</v>
      </c>
      <c r="BY2324" s="69">
        <v>-0.47590998000000001</v>
      </c>
      <c r="BZ2324" s="69">
        <v>3.0711897999999998E-4</v>
      </c>
      <c r="CA2324" s="69">
        <v>0</v>
      </c>
      <c r="CB2324" s="69">
        <v>4.6614052000000002E-4</v>
      </c>
      <c r="CC2324" s="69">
        <v>1.9940824999999999E-4</v>
      </c>
      <c r="CD2324" s="69">
        <v>4.7263193000000002E-4</v>
      </c>
      <c r="CE2324" s="69">
        <v>0</v>
      </c>
      <c r="CF2324" s="69">
        <v>0</v>
      </c>
      <c r="CG2324" s="69">
        <v>0</v>
      </c>
      <c r="CH2324" s="69">
        <v>-6.9521654000000002E-2</v>
      </c>
      <c r="CI2324" s="69">
        <v>-0.48935922999999998</v>
      </c>
      <c r="CJ2324" s="172">
        <v>1.5069595E-12</v>
      </c>
      <c r="CK2324" s="69">
        <v>0</v>
      </c>
      <c r="CM2324" s="198">
        <v>0</v>
      </c>
      <c r="CN2324" s="198">
        <v>-28665.058000000001</v>
      </c>
      <c r="CO2324" s="198">
        <v>-154.89816999999999</v>
      </c>
      <c r="CP2324" s="198">
        <v>-400.00495000000001</v>
      </c>
      <c r="CQ2324" s="197">
        <v>1.1916997999999999E-7</v>
      </c>
      <c r="CR2324" s="197">
        <v>1.4432590000000001E-5</v>
      </c>
      <c r="CS2324" s="198">
        <v>-24.296246</v>
      </c>
      <c r="CT2324" s="198">
        <v>19.722560000000001</v>
      </c>
      <c r="CU2324" s="198">
        <v>0</v>
      </c>
      <c r="CV2324" s="198">
        <v>0.10800568000000001</v>
      </c>
    </row>
    <row r="2325" spans="1:100" ht="14.4">
      <c r="A2325" t="s">
        <v>2041</v>
      </c>
      <c r="B2325" s="85" t="s">
        <v>947</v>
      </c>
      <c r="C2325" s="113" t="str">
        <f t="shared" si="907"/>
        <v>F.110.01.110</v>
      </c>
      <c r="D2325" s="9" t="s">
        <v>269</v>
      </c>
      <c r="E2325" s="112" t="s">
        <v>362</v>
      </c>
      <c r="F2325" s="115" t="str">
        <f t="shared" si="908"/>
        <v>Silver  recycling credit closed loop (45% virgin part trade mix)</v>
      </c>
      <c r="G2325" s="143">
        <f t="shared" si="909"/>
        <v>-195.51349999999999</v>
      </c>
      <c r="I2325" s="118">
        <f t="shared" si="910"/>
        <v>-367.16332823283204</v>
      </c>
      <c r="K2325" s="161">
        <f t="shared" si="911"/>
        <v>-2.08137975</v>
      </c>
      <c r="L2325" s="161">
        <f t="shared" si="912"/>
        <v>-38.320040382831998</v>
      </c>
      <c r="M2325" s="162">
        <f t="shared" si="913"/>
        <v>-297.43488310000004</v>
      </c>
      <c r="N2325" s="161">
        <v>-29.327024999999999</v>
      </c>
      <c r="O2325" s="132">
        <v>-25.070042000000001</v>
      </c>
      <c r="P2325" s="132">
        <v>-11.093669</v>
      </c>
      <c r="Q2325" s="132">
        <v>0.87518503999999997</v>
      </c>
      <c r="R2325" s="132">
        <v>-1.180326</v>
      </c>
      <c r="S2325" s="132">
        <v>-0.12909988999999999</v>
      </c>
      <c r="T2325" s="132">
        <v>-1.6471389000000001</v>
      </c>
      <c r="U2325" s="132">
        <v>-2.1563412999999998</v>
      </c>
      <c r="V2325" s="132">
        <v>-292.61207999999999</v>
      </c>
      <c r="W2325" s="132">
        <v>0</v>
      </c>
      <c r="X2325" s="132">
        <v>-2.9004175999999999</v>
      </c>
      <c r="Y2325" s="164">
        <v>1.1917168000000001E-5</v>
      </c>
      <c r="Z2325" s="132">
        <v>-1.9223855000000001</v>
      </c>
      <c r="AA2325" s="132">
        <v>0</v>
      </c>
      <c r="AC2325" s="118">
        <f t="shared" si="914"/>
        <v>-29.327024999999999</v>
      </c>
      <c r="AD2325" s="118">
        <f t="shared" si="915"/>
        <v>-40.401432050000004</v>
      </c>
      <c r="AE2325" s="118">
        <f t="shared" si="916"/>
        <v>-40.242437799999998</v>
      </c>
      <c r="AF2325" s="118">
        <f t="shared" si="917"/>
        <v>-38.320040382832005</v>
      </c>
      <c r="AG2325" s="118">
        <f t="shared" si="918"/>
        <v>-295.51249760000002</v>
      </c>
      <c r="AI2325" s="69">
        <v>-283.49470000000002</v>
      </c>
      <c r="AJ2325" s="69">
        <v>76.668800000000005</v>
      </c>
      <c r="AK2325" s="69">
        <v>-360.30032</v>
      </c>
      <c r="AL2325" s="69">
        <v>0</v>
      </c>
      <c r="AM2325" s="69">
        <v>0</v>
      </c>
      <c r="AN2325" s="69">
        <v>6.4048071999999998E-2</v>
      </c>
      <c r="AO2325" s="69">
        <v>7.2769231000000004E-2</v>
      </c>
      <c r="AQ2325" s="116">
        <v>-12.770559</v>
      </c>
      <c r="AR2325" s="116">
        <v>-12.257476</v>
      </c>
      <c r="AS2325" s="116">
        <v>-0.40481704000000002</v>
      </c>
      <c r="AT2325" s="116">
        <v>-0.10826579</v>
      </c>
      <c r="AU2325" s="150">
        <f t="shared" si="919"/>
        <v>-7.3486068793400007E-4</v>
      </c>
      <c r="AV2325" s="150">
        <f t="shared" si="920"/>
        <v>-1.4971044398789999E-6</v>
      </c>
      <c r="AW2325" s="163">
        <f t="shared" si="921"/>
        <v>-15.163276</v>
      </c>
      <c r="AX2325" s="108">
        <v>-1.8138981E-4</v>
      </c>
      <c r="AY2325" s="196">
        <v>-5.4729501999999997E-7</v>
      </c>
      <c r="AZ2325" s="196">
        <v>-1.4952959E-11</v>
      </c>
      <c r="BA2325" s="108">
        <v>0</v>
      </c>
      <c r="BB2325" s="108">
        <v>0</v>
      </c>
      <c r="BC2325" s="196">
        <v>2.7505066000000002E-8</v>
      </c>
      <c r="BD2325" s="108">
        <v>-4.5488050000000002E-4</v>
      </c>
      <c r="BE2325" s="196">
        <v>6.2835694000000003E-9</v>
      </c>
      <c r="BF2325" s="196">
        <v>-5.3034463999999997E-7</v>
      </c>
      <c r="BG2325" s="196">
        <v>-4.0080538000000002E-7</v>
      </c>
      <c r="BH2325" s="108">
        <v>0</v>
      </c>
      <c r="BI2325" s="196">
        <v>-2.2758033000000002E-8</v>
      </c>
      <c r="BJ2325" s="196">
        <v>-1.7144721E-9</v>
      </c>
      <c r="BK2325" s="196">
        <v>-4.5551122000000002E-10</v>
      </c>
      <c r="BL2325" s="196">
        <v>-3.1058751000000001E-5</v>
      </c>
      <c r="BM2325" s="196">
        <v>-6.7559131999999996E-5</v>
      </c>
      <c r="BN2325" s="108">
        <v>0</v>
      </c>
      <c r="BO2325" s="108">
        <v>-15.929964</v>
      </c>
      <c r="BP2325" s="108">
        <v>0.76668800000000004</v>
      </c>
      <c r="BQ2325" s="108">
        <v>0</v>
      </c>
      <c r="BR2325" s="108">
        <v>0</v>
      </c>
      <c r="BS2325" s="108">
        <v>0</v>
      </c>
      <c r="BU2325" s="69">
        <v>-0.65461765000000005</v>
      </c>
      <c r="BV2325" s="69">
        <v>-3.6563562E-3</v>
      </c>
      <c r="BW2325" s="69">
        <v>-5.4514352000000002E-3</v>
      </c>
      <c r="BX2325" s="69">
        <v>-2.5257764000000002E-4</v>
      </c>
      <c r="BY2325" s="69">
        <v>-2.9881636E-3</v>
      </c>
      <c r="BZ2325" s="69">
        <v>0</v>
      </c>
      <c r="CA2325" s="69">
        <v>-1.0428872E-2</v>
      </c>
      <c r="CB2325" s="69">
        <v>0</v>
      </c>
      <c r="CC2325" s="69">
        <v>-1.8022892000000001E-4</v>
      </c>
      <c r="CD2325" s="69">
        <v>-1.0925634000000001E-3</v>
      </c>
      <c r="CE2325" s="69">
        <v>0</v>
      </c>
      <c r="CF2325" s="69">
        <v>0</v>
      </c>
      <c r="CG2325" s="69">
        <v>0</v>
      </c>
      <c r="CH2325" s="172">
        <v>-7.0049258000000006E-5</v>
      </c>
      <c r="CI2325" s="69">
        <v>-3.6769739999999997E-4</v>
      </c>
      <c r="CJ2325" s="69">
        <v>-0.63012970999999995</v>
      </c>
      <c r="CK2325" s="69">
        <v>0</v>
      </c>
      <c r="CM2325" s="198">
        <v>0</v>
      </c>
      <c r="CN2325" s="198">
        <v>-195.55252999999999</v>
      </c>
      <c r="CO2325" s="198">
        <v>0.69222033000000005</v>
      </c>
      <c r="CP2325" s="198">
        <v>-2.5016257</v>
      </c>
      <c r="CQ2325" s="197">
        <v>-1.2530547999999999E-5</v>
      </c>
      <c r="CR2325" s="198">
        <v>-1.05404E-4</v>
      </c>
      <c r="CS2325" s="198">
        <v>-0.15221672</v>
      </c>
      <c r="CT2325" s="198">
        <v>-702.80137999999999</v>
      </c>
      <c r="CU2325" s="198">
        <v>-0.26619281</v>
      </c>
      <c r="CV2325" s="198">
        <v>0</v>
      </c>
    </row>
    <row r="2326" spans="1:100" ht="14.4">
      <c r="A2326" t="s">
        <v>2042</v>
      </c>
      <c r="B2326" s="85" t="s">
        <v>947</v>
      </c>
      <c r="C2326" s="113" t="str">
        <f t="shared" si="907"/>
        <v>F.110.01.111</v>
      </c>
      <c r="D2326" s="9" t="s">
        <v>269</v>
      </c>
      <c r="E2326" s="112" t="s">
        <v>362</v>
      </c>
      <c r="F2326" s="115" t="str">
        <f t="shared" si="908"/>
        <v>Steel  recycling credit closed loop (50.2% virgin part in trade mix)</v>
      </c>
      <c r="G2326" s="143">
        <f t="shared" si="909"/>
        <v>-0.92051739999999993</v>
      </c>
      <c r="I2326" s="118">
        <f t="shared" si="910"/>
        <v>-0.22755958861838119</v>
      </c>
      <c r="K2326" s="161">
        <f t="shared" si="911"/>
        <v>-1.1675428708888999E-2</v>
      </c>
      <c r="L2326" s="161">
        <f t="shared" si="912"/>
        <v>-4.1963749909492198E-2</v>
      </c>
      <c r="M2326" s="162">
        <f t="shared" si="913"/>
        <v>-3.5842800000000001E-2</v>
      </c>
      <c r="N2326" s="161">
        <v>-0.13807760999999999</v>
      </c>
      <c r="O2326" s="132">
        <v>-3.5245120999999997E-2</v>
      </c>
      <c r="P2326" s="132">
        <v>-6.7186279000000003E-3</v>
      </c>
      <c r="Q2326" s="132">
        <v>-1.1675372E-2</v>
      </c>
      <c r="R2326" s="132">
        <v>0</v>
      </c>
      <c r="S2326" s="132">
        <v>0</v>
      </c>
      <c r="T2326" s="164">
        <v>-5.6708889000000003E-8</v>
      </c>
      <c r="U2326" s="164">
        <v>-1.0094922000000001E-9</v>
      </c>
      <c r="V2326" s="132">
        <v>-3.5842800000000001E-2</v>
      </c>
      <c r="W2326" s="132">
        <v>0</v>
      </c>
      <c r="X2326" s="132">
        <v>0</v>
      </c>
      <c r="Y2326" s="132">
        <v>0</v>
      </c>
      <c r="Z2326" s="132">
        <v>0</v>
      </c>
      <c r="AA2326" s="132">
        <v>0</v>
      </c>
      <c r="AC2326" s="118">
        <f t="shared" si="914"/>
        <v>-0.13807760999999999</v>
      </c>
      <c r="AD2326" s="118">
        <f t="shared" si="915"/>
        <v>-5.3639178618381203E-2</v>
      </c>
      <c r="AE2326" s="118">
        <f t="shared" si="916"/>
        <v>-4.1963749909492198E-2</v>
      </c>
      <c r="AF2326" s="118">
        <f t="shared" si="917"/>
        <v>-4.1963749909492198E-2</v>
      </c>
      <c r="AG2326" s="118">
        <f t="shared" si="918"/>
        <v>-3.5842800000000001E-2</v>
      </c>
      <c r="AI2326" s="69">
        <v>-6.8855073000000004</v>
      </c>
      <c r="AJ2326" s="69">
        <v>-6.8855073000000004</v>
      </c>
      <c r="AK2326" s="69">
        <v>0</v>
      </c>
      <c r="AL2326" s="69">
        <v>0</v>
      </c>
      <c r="AM2326" s="69">
        <v>0</v>
      </c>
      <c r="AN2326" s="69">
        <v>0</v>
      </c>
      <c r="AO2326" s="69">
        <v>0</v>
      </c>
      <c r="AQ2326" s="116">
        <v>-2.2758381000000001E-2</v>
      </c>
      <c r="AR2326" s="116">
        <v>-2.1371156999999998E-2</v>
      </c>
      <c r="AS2326" s="116">
        <v>-8.5203163999999999E-4</v>
      </c>
      <c r="AT2326" s="116">
        <v>-5.3519213999999996E-4</v>
      </c>
      <c r="AU2326" s="150">
        <f t="shared" si="919"/>
        <v>-1.2812444383E-6</v>
      </c>
      <c r="AV2326" s="150">
        <f t="shared" si="920"/>
        <v>-3.1510045521010001E-9</v>
      </c>
      <c r="AW2326" s="163">
        <f t="shared" si="921"/>
        <v>-7.4956883000000002E-2</v>
      </c>
      <c r="AX2326" s="196">
        <v>-8.5424014999999997E-7</v>
      </c>
      <c r="AY2326" s="196">
        <v>-2.5774487E-9</v>
      </c>
      <c r="AZ2326" s="196">
        <v>-7.0419580999999998E-14</v>
      </c>
      <c r="BA2326" s="108">
        <v>0</v>
      </c>
      <c r="BB2326" s="108">
        <v>0</v>
      </c>
      <c r="BC2326" s="196">
        <v>-3.3440830000000001E-10</v>
      </c>
      <c r="BD2326" s="196">
        <v>-4.2666987999999998E-7</v>
      </c>
      <c r="BE2326" s="196">
        <v>-7.6320063999999999E-11</v>
      </c>
      <c r="BF2326" s="196">
        <v>-4.9700007999999998E-10</v>
      </c>
      <c r="BG2326" s="108">
        <v>0</v>
      </c>
      <c r="BH2326" s="196">
        <v>-1.6528852000000001E-13</v>
      </c>
      <c r="BI2326" s="108">
        <v>0</v>
      </c>
      <c r="BJ2326" s="108">
        <v>0</v>
      </c>
      <c r="BK2326" s="108">
        <v>0</v>
      </c>
      <c r="BL2326" s="108">
        <v>0</v>
      </c>
      <c r="BM2326" s="108">
        <v>0</v>
      </c>
      <c r="BN2326" s="108">
        <v>0</v>
      </c>
      <c r="BO2326" s="108">
        <v>-6.10181E-3</v>
      </c>
      <c r="BP2326" s="108">
        <v>-6.8855073000000003E-2</v>
      </c>
      <c r="BQ2326" s="108">
        <v>0</v>
      </c>
      <c r="BR2326" s="108">
        <v>0</v>
      </c>
      <c r="BS2326" s="108">
        <v>0</v>
      </c>
      <c r="BU2326" s="172">
        <v>-4.2803837E-5</v>
      </c>
      <c r="BV2326" s="172">
        <v>-3.4264687000000001E-6</v>
      </c>
      <c r="BW2326" s="172">
        <v>-2.5666468000000001E-5</v>
      </c>
      <c r="BX2326" s="172">
        <v>-3.5514422999999998E-9</v>
      </c>
      <c r="BY2326" s="172">
        <v>-2.8225001E-6</v>
      </c>
      <c r="BZ2326" s="69">
        <v>0</v>
      </c>
      <c r="CA2326" s="69">
        <v>0</v>
      </c>
      <c r="CB2326" s="69">
        <v>0</v>
      </c>
      <c r="CC2326" s="69">
        <v>0</v>
      </c>
      <c r="CD2326" s="172">
        <v>-1.0870898000000001E-8</v>
      </c>
      <c r="CE2326" s="69">
        <v>0</v>
      </c>
      <c r="CF2326" s="69">
        <v>0</v>
      </c>
      <c r="CG2326" s="69">
        <v>0</v>
      </c>
      <c r="CH2326" s="172">
        <v>-2.4542337E-6</v>
      </c>
      <c r="CI2326" s="172">
        <v>-8.3932111999999995E-6</v>
      </c>
      <c r="CJ2326" s="172">
        <v>-2.6533183999999999E-8</v>
      </c>
      <c r="CK2326" s="69">
        <v>0</v>
      </c>
      <c r="CM2326" s="198">
        <v>0</v>
      </c>
      <c r="CN2326" s="198">
        <v>-0.92051740000000004</v>
      </c>
      <c r="CO2326" s="198">
        <v>-3.6665901E-3</v>
      </c>
      <c r="CP2326" s="198">
        <v>-2.3443399999999999E-3</v>
      </c>
      <c r="CQ2326" s="198">
        <v>0</v>
      </c>
      <c r="CR2326" s="198">
        <v>0</v>
      </c>
      <c r="CS2326" s="198">
        <v>-1.4326519999999999E-4</v>
      </c>
      <c r="CT2326" s="198">
        <v>0</v>
      </c>
      <c r="CU2326" s="198">
        <v>0</v>
      </c>
      <c r="CV2326" s="197">
        <v>-5.6469431999999999E-5</v>
      </c>
    </row>
    <row r="2327" spans="1:100" ht="14.4">
      <c r="A2327" t="s">
        <v>2043</v>
      </c>
      <c r="B2327" s="85" t="s">
        <v>947</v>
      </c>
      <c r="C2327" s="113" t="str">
        <f t="shared" si="907"/>
        <v>F.110.01.112</v>
      </c>
      <c r="D2327" s="9" t="s">
        <v>269</v>
      </c>
      <c r="E2327" s="112" t="s">
        <v>362</v>
      </c>
      <c r="F2327" s="115" t="str">
        <f t="shared" si="908"/>
        <v>Titanium  recycling credit  closed loop (81% virgin part in trade mix)</v>
      </c>
      <c r="G2327" s="143">
        <f t="shared" si="909"/>
        <v>-8.4977893333333334</v>
      </c>
      <c r="I2327" s="118">
        <f t="shared" si="910"/>
        <v>-13.885508336416695</v>
      </c>
      <c r="K2327" s="161">
        <f t="shared" si="911"/>
        <v>-0.111436629299</v>
      </c>
      <c r="L2327" s="161">
        <f t="shared" si="912"/>
        <v>-0.29865437799700001</v>
      </c>
      <c r="M2327" s="162">
        <f t="shared" si="913"/>
        <v>-12.200748929120696</v>
      </c>
      <c r="N2327" s="161">
        <v>-1.2746683999999999</v>
      </c>
      <c r="O2327" s="132">
        <v>-0.18686253</v>
      </c>
      <c r="P2327" s="132">
        <v>-0.11191447</v>
      </c>
      <c r="Q2327" s="132">
        <v>-0.11214695</v>
      </c>
      <c r="R2327" s="132">
        <v>1.5289457999999999E-3</v>
      </c>
      <c r="S2327" s="164">
        <v>-6.1694399000000001E-5</v>
      </c>
      <c r="T2327" s="132">
        <v>-7.5693069999999997E-4</v>
      </c>
      <c r="U2327" s="132">
        <v>-4.1906620999999998E-4</v>
      </c>
      <c r="V2327" s="132">
        <v>-12.301792000000001</v>
      </c>
      <c r="W2327" s="132">
        <v>4.5900592999999998E-4</v>
      </c>
      <c r="X2327" s="132">
        <v>0.10104175</v>
      </c>
      <c r="Y2327" s="164">
        <v>8.2682283E-5</v>
      </c>
      <c r="Z2327" s="164">
        <v>1.3208715000000001E-6</v>
      </c>
      <c r="AA2327" s="164">
        <v>7.8047621999999992E-12</v>
      </c>
      <c r="AC2327" s="118">
        <f t="shared" si="914"/>
        <v>-1.2746683999999999</v>
      </c>
      <c r="AD2327" s="118">
        <f t="shared" si="915"/>
        <v>-0.410632695509</v>
      </c>
      <c r="AE2327" s="118">
        <f t="shared" si="916"/>
        <v>-0.29919474533849999</v>
      </c>
      <c r="AF2327" s="118">
        <f t="shared" si="917"/>
        <v>-0.29865437799700001</v>
      </c>
      <c r="AG2327" s="118">
        <f t="shared" si="918"/>
        <v>-12.200750249992195</v>
      </c>
      <c r="AI2327" s="69">
        <v>-87.318962999999997</v>
      </c>
      <c r="AJ2327" s="69">
        <v>-115.4902</v>
      </c>
      <c r="AK2327" s="69">
        <v>13.516514000000001</v>
      </c>
      <c r="AL2327" s="69">
        <v>0</v>
      </c>
      <c r="AM2327" s="69">
        <v>3.3047558000000001</v>
      </c>
      <c r="AN2327" s="69">
        <v>7.9780838999999997</v>
      </c>
      <c r="AO2327" s="69">
        <v>3.3718808</v>
      </c>
      <c r="AQ2327" s="116">
        <v>-0.22248061</v>
      </c>
      <c r="AR2327" s="116">
        <v>-0.2086991</v>
      </c>
      <c r="AS2327" s="116">
        <v>-8.5167981000000004E-3</v>
      </c>
      <c r="AT2327" s="116">
        <v>-5.2647131000000003E-3</v>
      </c>
      <c r="AU2327" s="150">
        <f t="shared" si="919"/>
        <v>-1.2511936528111117E-5</v>
      </c>
      <c r="AV2327" s="150">
        <f t="shared" si="920"/>
        <v>-3.1497034223429634E-8</v>
      </c>
      <c r="AW2327" s="163">
        <f t="shared" si="921"/>
        <v>-0.73735477000000005</v>
      </c>
      <c r="AX2327" s="196">
        <v>-7.9980640000000004E-6</v>
      </c>
      <c r="AY2327" s="196">
        <v>-2.4136463000000001E-8</v>
      </c>
      <c r="AZ2327" s="196">
        <v>-6.5925798000000005E-13</v>
      </c>
      <c r="BA2327" s="196">
        <v>3.8070137999999996E-15</v>
      </c>
      <c r="BB2327" s="196">
        <v>1.0798717E-15</v>
      </c>
      <c r="BC2327" s="196">
        <v>-1.5060799E-8</v>
      </c>
      <c r="BD2327" s="196">
        <v>-4.4986141000000003E-6</v>
      </c>
      <c r="BE2327" s="196">
        <v>-2.1619200999999999E-9</v>
      </c>
      <c r="BF2327" s="196">
        <v>-5.1897822999999997E-9</v>
      </c>
      <c r="BG2327" s="196">
        <v>4.4494988999999996E-15</v>
      </c>
      <c r="BH2327" s="196">
        <v>1.3369091999999999E-16</v>
      </c>
      <c r="BI2327" s="196">
        <v>-3.1462215000000001E-13</v>
      </c>
      <c r="BJ2327" s="196">
        <v>-6.6869726999999997E-12</v>
      </c>
      <c r="BK2327" s="196">
        <v>-1.2125538000000001E-12</v>
      </c>
      <c r="BL2327" s="196">
        <v>-1.2089698000000001E-11</v>
      </c>
      <c r="BM2327" s="196">
        <v>-1.8554429999999999E-10</v>
      </c>
      <c r="BN2327" s="196">
        <v>1.0543844E-20</v>
      </c>
      <c r="BO2327" s="108">
        <v>-0.16440292000000001</v>
      </c>
      <c r="BP2327" s="108">
        <v>-0.57295185000000004</v>
      </c>
      <c r="BQ2327" s="108">
        <v>0</v>
      </c>
      <c r="BR2327" s="108">
        <v>0</v>
      </c>
      <c r="BS2327" s="108">
        <v>0</v>
      </c>
      <c r="BU2327" s="69">
        <v>-4.7321427000000002E-4</v>
      </c>
      <c r="BV2327" s="172">
        <v>-4.0635602E-5</v>
      </c>
      <c r="BW2327" s="69">
        <v>-2.3694092E-4</v>
      </c>
      <c r="BX2327" s="172">
        <v>-5.4742452999999997E-8</v>
      </c>
      <c r="BY2327" s="172">
        <v>-2.5400296E-5</v>
      </c>
      <c r="BZ2327" s="172">
        <v>-9.5480406999999997E-6</v>
      </c>
      <c r="CA2327" s="172">
        <v>9.7413444E-11</v>
      </c>
      <c r="CB2327" s="172">
        <v>-1.4491824E-5</v>
      </c>
      <c r="CC2327" s="172">
        <v>-1.0973145E-7</v>
      </c>
      <c r="CD2327" s="172">
        <v>-5.2601273999999997E-7</v>
      </c>
      <c r="CE2327" s="172">
        <v>3.0620519000000002E-12</v>
      </c>
      <c r="CF2327" s="172">
        <v>2.3316366000000001E-17</v>
      </c>
      <c r="CG2327" s="172">
        <v>2.0019938000000001E-13</v>
      </c>
      <c r="CH2327" s="172">
        <v>-2.3206663000000001E-5</v>
      </c>
      <c r="CI2327" s="69">
        <v>-1.2339666E-4</v>
      </c>
      <c r="CJ2327" s="172">
        <v>1.0961216E-6</v>
      </c>
      <c r="CK2327" s="69">
        <v>0</v>
      </c>
      <c r="CM2327" s="197">
        <v>2.3615232999999998E-13</v>
      </c>
      <c r="CN2327" s="198">
        <v>-8.4041257999999992</v>
      </c>
      <c r="CO2327" s="198">
        <v>-0.25559361000000003</v>
      </c>
      <c r="CP2327" s="198">
        <v>-2.9992154E-2</v>
      </c>
      <c r="CQ2327" s="197">
        <v>-1.4218855000000001E-10</v>
      </c>
      <c r="CR2327" s="197">
        <v>-1.6837625000000001E-8</v>
      </c>
      <c r="CS2327" s="198">
        <v>-1.2300549E-3</v>
      </c>
      <c r="CT2327" s="198">
        <v>-3.2964452</v>
      </c>
      <c r="CU2327" s="197">
        <v>2.9597200999999998E-9</v>
      </c>
      <c r="CV2327" s="198">
        <v>-3.3577402000000002E-3</v>
      </c>
    </row>
    <row r="2328" spans="1:100" ht="14.4">
      <c r="A2328" t="s">
        <v>2044</v>
      </c>
      <c r="B2328" s="85" t="s">
        <v>947</v>
      </c>
      <c r="C2328" s="113" t="str">
        <f t="shared" si="907"/>
        <v>F.110.01.113</v>
      </c>
      <c r="D2328" s="9" t="s">
        <v>269</v>
      </c>
      <c r="E2328" s="112" t="s">
        <v>362</v>
      </c>
      <c r="F2328" s="115" t="str">
        <f t="shared" si="908"/>
        <v>Zinc  recycling credit closed loop (69% virgin part in trade mix)</v>
      </c>
      <c r="G2328" s="143">
        <f t="shared" si="909"/>
        <v>-1.8845517333333333</v>
      </c>
      <c r="I2328" s="118">
        <f t="shared" si="910"/>
        <v>-1.6164129599745214</v>
      </c>
      <c r="K2328" s="161">
        <f t="shared" si="911"/>
        <v>2.9718191433000004E-3</v>
      </c>
      <c r="L2328" s="161">
        <f t="shared" si="912"/>
        <v>-0.22117197975</v>
      </c>
      <c r="M2328" s="162">
        <f t="shared" si="913"/>
        <v>-1.1155300393678216</v>
      </c>
      <c r="N2328" s="161">
        <v>-0.28268275999999998</v>
      </c>
      <c r="O2328" s="132">
        <v>-0.21977778000000001</v>
      </c>
      <c r="P2328" s="132">
        <v>-2.1397695999999999E-3</v>
      </c>
      <c r="Q2328" s="132">
        <v>2.2855137000000001E-3</v>
      </c>
      <c r="R2328" s="132">
        <v>6.0327516000000002E-4</v>
      </c>
      <c r="S2328" s="164">
        <v>4.3884543000000002E-6</v>
      </c>
      <c r="T2328" s="164">
        <v>7.8641829000000003E-5</v>
      </c>
      <c r="U2328" s="132">
        <v>1.2753061E-4</v>
      </c>
      <c r="V2328" s="132">
        <v>-1.1177589999999999</v>
      </c>
      <c r="W2328" s="132">
        <v>4.6920605999999998E-4</v>
      </c>
      <c r="X2328" s="132">
        <v>2.2276103999999998E-3</v>
      </c>
      <c r="Y2328" s="132">
        <v>1.4883318E-4</v>
      </c>
      <c r="Z2328" s="164">
        <v>1.3502241999999999E-6</v>
      </c>
      <c r="AA2328" s="164">
        <v>7.9782013E-12</v>
      </c>
      <c r="AC2328" s="118">
        <f t="shared" si="914"/>
        <v>-0.28268275999999998</v>
      </c>
      <c r="AD2328" s="118">
        <f t="shared" si="915"/>
        <v>-0.21881819984670001</v>
      </c>
      <c r="AE2328" s="118">
        <f t="shared" si="916"/>
        <v>-0.2217886687658</v>
      </c>
      <c r="AF2328" s="118">
        <f t="shared" si="917"/>
        <v>-0.22117197975</v>
      </c>
      <c r="AG2328" s="118">
        <f t="shared" si="918"/>
        <v>-1.1155313895920216</v>
      </c>
      <c r="AI2328" s="69">
        <v>-44.022782999999997</v>
      </c>
      <c r="AJ2328" s="69">
        <v>-44.039068999999998</v>
      </c>
      <c r="AK2328" s="69">
        <v>3.5477203E-3</v>
      </c>
      <c r="AL2328" s="69">
        <v>0</v>
      </c>
      <c r="AM2328" s="69">
        <v>4.8102019999999999E-4</v>
      </c>
      <c r="AN2328" s="69">
        <v>1.1245435E-2</v>
      </c>
      <c r="AO2328" s="69">
        <v>1.0118016000000001E-3</v>
      </c>
      <c r="AQ2328" s="116">
        <v>-0.10149258</v>
      </c>
      <c r="AR2328" s="116">
        <v>-9.5366676999999997E-2</v>
      </c>
      <c r="AS2328" s="116">
        <v>-2.6667267000000001E-3</v>
      </c>
      <c r="AT2328" s="116">
        <v>-3.4591721E-3</v>
      </c>
      <c r="AU2328" s="150">
        <f t="shared" si="919"/>
        <v>-5.7174266329781169E-6</v>
      </c>
      <c r="AV2328" s="150">
        <f t="shared" si="920"/>
        <v>-9.8621550345665633E-9</v>
      </c>
      <c r="AW2328" s="163">
        <f t="shared" si="921"/>
        <v>-0.48447787799999997</v>
      </c>
      <c r="AX2328" s="196">
        <v>-1.7486631000000001E-6</v>
      </c>
      <c r="AY2328" s="196">
        <v>-5.2761308999999999E-9</v>
      </c>
      <c r="AZ2328" s="196">
        <v>-1.4415176000000001E-13</v>
      </c>
      <c r="BA2328" s="196">
        <v>3.8916141000000002E-15</v>
      </c>
      <c r="BB2328" s="196">
        <v>1.1038687999999999E-15</v>
      </c>
      <c r="BC2328" s="196">
        <v>2.8149343E-10</v>
      </c>
      <c r="BD2328" s="196">
        <v>-3.9690839000000003E-6</v>
      </c>
      <c r="BE2328" s="196">
        <v>4.1005492999999998E-11</v>
      </c>
      <c r="BF2328" s="196">
        <v>-4.6269352999999999E-9</v>
      </c>
      <c r="BG2328" s="196">
        <v>4.5483766999999998E-15</v>
      </c>
      <c r="BH2328" s="196">
        <v>1.3666183E-16</v>
      </c>
      <c r="BI2328" s="196">
        <v>4.4143163E-14</v>
      </c>
      <c r="BJ2328" s="196">
        <v>7.8349259999999996E-16</v>
      </c>
      <c r="BK2328" s="196">
        <v>2.1248853E-16</v>
      </c>
      <c r="BL2328" s="196">
        <v>1.7964554E-12</v>
      </c>
      <c r="BM2328" s="196">
        <v>3.7072141000000003E-11</v>
      </c>
      <c r="BN2328" s="196">
        <v>1.0778152E-20</v>
      </c>
      <c r="BO2328" s="108">
        <v>-2.4491608000000002E-2</v>
      </c>
      <c r="BP2328" s="108">
        <v>-0.45998626999999997</v>
      </c>
      <c r="BQ2328" s="108">
        <v>0</v>
      </c>
      <c r="BR2328" s="108">
        <v>0</v>
      </c>
      <c r="BS2328" s="108">
        <v>0</v>
      </c>
      <c r="BU2328" s="69">
        <v>-6.0650069E-4</v>
      </c>
      <c r="BV2328" s="172">
        <v>-3.1811004000000002E-5</v>
      </c>
      <c r="BW2328" s="172">
        <v>-5.2546302000000001E-5</v>
      </c>
      <c r="BX2328" s="172">
        <v>1.5181141000000001E-8</v>
      </c>
      <c r="BY2328" s="172">
        <v>-2.6218751E-5</v>
      </c>
      <c r="BZ2328" s="172">
        <v>1.739891E-7</v>
      </c>
      <c r="CA2328" s="172">
        <v>9.9578187000000001E-11</v>
      </c>
      <c r="CB2328" s="172">
        <v>2.6412639E-7</v>
      </c>
      <c r="CC2328" s="172">
        <v>9.7661832000000001E-9</v>
      </c>
      <c r="CD2328" s="172">
        <v>5.7091174000000001E-8</v>
      </c>
      <c r="CE2328" s="172">
        <v>3.1300974999999999E-12</v>
      </c>
      <c r="CF2328" s="172">
        <v>2.3834506999999999E-17</v>
      </c>
      <c r="CG2328" s="172">
        <v>2.0464826E-13</v>
      </c>
      <c r="CH2328" s="172">
        <v>-1.6438970999999999E-6</v>
      </c>
      <c r="CI2328" s="172">
        <v>-5.4284221999999998E-5</v>
      </c>
      <c r="CJ2328" s="69">
        <v>-4.4051677000000002E-4</v>
      </c>
      <c r="CK2328" s="69">
        <v>0</v>
      </c>
      <c r="CM2328" s="197">
        <v>2.4140015999999998E-13</v>
      </c>
      <c r="CN2328" s="198">
        <v>-1.8847195000000001</v>
      </c>
      <c r="CO2328" s="198">
        <v>5.2779754E-3</v>
      </c>
      <c r="CP2328" s="198">
        <v>-2.1724737000000001E-2</v>
      </c>
      <c r="CQ2328" s="197">
        <v>2.0049824E-11</v>
      </c>
      <c r="CR2328" s="197">
        <v>2.3741782E-9</v>
      </c>
      <c r="CS2328" s="198">
        <v>-1.3349286E-3</v>
      </c>
      <c r="CT2328" s="198">
        <v>6.7521507E-4</v>
      </c>
      <c r="CU2328" s="197">
        <v>3.0254917000000002E-9</v>
      </c>
      <c r="CV2328" s="197">
        <v>6.1243619000000003E-5</v>
      </c>
    </row>
    <row r="2329" spans="1:100" ht="14.4">
      <c r="B2329" s="85"/>
      <c r="C2329" s="113"/>
      <c r="D2329" s="1" t="s">
        <v>270</v>
      </c>
      <c r="E2329" s="112"/>
      <c r="S2329" s="3"/>
      <c r="T2329" s="3"/>
      <c r="Z2329" s="3"/>
      <c r="AA2329" s="3"/>
      <c r="AC2329" s="142"/>
      <c r="AD2329" s="142"/>
      <c r="AE2329" s="142"/>
      <c r="AF2329" s="142"/>
      <c r="AG2329" s="142"/>
      <c r="AU2329" s="86"/>
      <c r="AV2329" s="86"/>
      <c r="AW2329" s="86"/>
      <c r="AX2329" s="3"/>
      <c r="AY2329" s="3"/>
      <c r="AZ2329" s="3"/>
      <c r="BA2329" s="3"/>
      <c r="BB2329" s="3"/>
      <c r="BC2329" s="3"/>
      <c r="BD2329" s="3"/>
      <c r="BE2329" s="3"/>
      <c r="BF2329" s="3"/>
      <c r="BG2329" s="3"/>
      <c r="BH2329" s="3"/>
      <c r="BI2329" s="3"/>
      <c r="BJ2329" s="3"/>
      <c r="BK2329" s="3"/>
      <c r="BL2329" s="3"/>
      <c r="BM2329" s="3"/>
      <c r="BN2329" s="3"/>
      <c r="BV2329" s="3"/>
      <c r="BW2329" s="3"/>
      <c r="BX2329" s="3"/>
      <c r="BY2329" s="3"/>
      <c r="BZ2329" s="3"/>
      <c r="CA2329" s="3"/>
      <c r="CB2329" s="3"/>
      <c r="CC2329" s="3"/>
      <c r="CD2329" s="3"/>
      <c r="CE2329" s="3"/>
      <c r="CF2329" s="3"/>
      <c r="CG2329" s="3"/>
      <c r="CH2329" s="3"/>
      <c r="CI2329" s="3"/>
      <c r="CM2329" s="3"/>
      <c r="CQ2329" s="3"/>
      <c r="CR2329" s="3"/>
      <c r="CU2329" s="3"/>
      <c r="CV2329" s="3"/>
    </row>
    <row r="2330" spans="1:100" ht="14.4">
      <c r="A2330" t="s">
        <v>1055</v>
      </c>
      <c r="B2330" s="85" t="s">
        <v>947</v>
      </c>
      <c r="C2330" s="113" t="str">
        <f t="shared" si="907"/>
        <v>F.120.01.100</v>
      </c>
      <c r="D2330" s="9" t="s">
        <v>270</v>
      </c>
      <c r="E2330" s="112" t="s">
        <v>362</v>
      </c>
      <c r="F2330" s="115" t="str">
        <f t="shared" si="908"/>
        <v>Plastics open loop recycling credit</v>
      </c>
      <c r="G2330" s="143">
        <f t="shared" si="909"/>
        <v>0</v>
      </c>
      <c r="I2330" s="118">
        <f t="shared" si="910"/>
        <v>0</v>
      </c>
      <c r="K2330" s="161">
        <f t="shared" si="911"/>
        <v>0</v>
      </c>
      <c r="L2330" s="161">
        <f t="shared" si="912"/>
        <v>0</v>
      </c>
      <c r="M2330" s="162">
        <f t="shared" si="913"/>
        <v>0</v>
      </c>
      <c r="N2330" s="161">
        <v>0</v>
      </c>
      <c r="O2330" s="132">
        <v>0</v>
      </c>
      <c r="P2330" s="132">
        <v>0</v>
      </c>
      <c r="Q2330" s="132">
        <v>0</v>
      </c>
      <c r="R2330" s="132">
        <v>0</v>
      </c>
      <c r="S2330" s="132">
        <v>0</v>
      </c>
      <c r="T2330" s="132">
        <v>0</v>
      </c>
      <c r="U2330" s="132">
        <v>0</v>
      </c>
      <c r="V2330" s="132">
        <v>0</v>
      </c>
      <c r="W2330" s="132">
        <v>0</v>
      </c>
      <c r="X2330" s="132">
        <v>0</v>
      </c>
      <c r="Y2330" s="132">
        <v>0</v>
      </c>
      <c r="Z2330" s="132">
        <v>0</v>
      </c>
      <c r="AA2330" s="132">
        <v>0</v>
      </c>
      <c r="AC2330" s="118">
        <f t="shared" si="914"/>
        <v>0</v>
      </c>
      <c r="AD2330" s="118">
        <f t="shared" si="915"/>
        <v>0</v>
      </c>
      <c r="AE2330" s="118">
        <f t="shared" si="916"/>
        <v>0</v>
      </c>
      <c r="AF2330" s="118">
        <f t="shared" si="917"/>
        <v>0</v>
      </c>
      <c r="AG2330" s="118">
        <f t="shared" si="918"/>
        <v>0</v>
      </c>
      <c r="AI2330" s="69">
        <v>0</v>
      </c>
      <c r="AJ2330" s="69">
        <v>0</v>
      </c>
      <c r="AK2330" s="69">
        <v>0</v>
      </c>
      <c r="AL2330" s="69">
        <v>0</v>
      </c>
      <c r="AM2330" s="69">
        <v>0</v>
      </c>
      <c r="AN2330" s="69">
        <v>0</v>
      </c>
      <c r="AO2330" s="69">
        <v>0</v>
      </c>
      <c r="AQ2330" s="116">
        <v>0</v>
      </c>
      <c r="AR2330" s="116">
        <v>0</v>
      </c>
      <c r="AS2330" s="116">
        <v>0</v>
      </c>
      <c r="AT2330" s="116">
        <v>0</v>
      </c>
      <c r="AU2330" s="150">
        <f t="shared" si="919"/>
        <v>0</v>
      </c>
      <c r="AV2330" s="150">
        <f t="shared" si="920"/>
        <v>0</v>
      </c>
      <c r="AW2330" s="163">
        <f t="shared" si="921"/>
        <v>0</v>
      </c>
      <c r="AX2330" s="108">
        <v>0</v>
      </c>
      <c r="AY2330" s="108">
        <v>0</v>
      </c>
      <c r="AZ2330" s="108">
        <v>0</v>
      </c>
      <c r="BA2330" s="108">
        <v>0</v>
      </c>
      <c r="BB2330" s="108">
        <v>0</v>
      </c>
      <c r="BC2330" s="108">
        <v>0</v>
      </c>
      <c r="BD2330" s="108">
        <v>0</v>
      </c>
      <c r="BE2330" s="108">
        <v>0</v>
      </c>
      <c r="BF2330" s="108">
        <v>0</v>
      </c>
      <c r="BG2330" s="108">
        <v>0</v>
      </c>
      <c r="BH2330" s="108">
        <v>0</v>
      </c>
      <c r="BI2330" s="108">
        <v>0</v>
      </c>
      <c r="BJ2330" s="108">
        <v>0</v>
      </c>
      <c r="BK2330" s="108">
        <v>0</v>
      </c>
      <c r="BL2330" s="108">
        <v>0</v>
      </c>
      <c r="BM2330" s="108">
        <v>0</v>
      </c>
      <c r="BN2330" s="108">
        <v>0</v>
      </c>
      <c r="BO2330" s="108">
        <v>0</v>
      </c>
      <c r="BP2330" s="108">
        <v>0</v>
      </c>
      <c r="BQ2330" s="108">
        <v>0</v>
      </c>
      <c r="BR2330" s="108">
        <v>0</v>
      </c>
      <c r="BS2330" s="108">
        <v>0</v>
      </c>
      <c r="BU2330" s="69">
        <v>0</v>
      </c>
      <c r="BV2330" s="69">
        <v>0</v>
      </c>
      <c r="BW2330" s="69">
        <v>0</v>
      </c>
      <c r="BX2330" s="69">
        <v>0</v>
      </c>
      <c r="BY2330" s="69">
        <v>0</v>
      </c>
      <c r="BZ2330" s="69">
        <v>0</v>
      </c>
      <c r="CA2330" s="69">
        <v>0</v>
      </c>
      <c r="CB2330" s="69">
        <v>0</v>
      </c>
      <c r="CC2330" s="69">
        <v>0</v>
      </c>
      <c r="CD2330" s="69">
        <v>0</v>
      </c>
      <c r="CE2330" s="69">
        <v>0</v>
      </c>
      <c r="CF2330" s="69">
        <v>0</v>
      </c>
      <c r="CG2330" s="69">
        <v>0</v>
      </c>
      <c r="CH2330" s="69">
        <v>0</v>
      </c>
      <c r="CI2330" s="69">
        <v>0</v>
      </c>
      <c r="CJ2330" s="69">
        <v>0</v>
      </c>
      <c r="CK2330" s="69">
        <v>0</v>
      </c>
      <c r="CM2330" s="198">
        <v>0</v>
      </c>
      <c r="CN2330" s="198">
        <v>0</v>
      </c>
      <c r="CO2330" s="198">
        <v>0</v>
      </c>
      <c r="CP2330" s="198">
        <v>0</v>
      </c>
      <c r="CQ2330" s="198">
        <v>0</v>
      </c>
      <c r="CR2330" s="198">
        <v>0</v>
      </c>
      <c r="CS2330" s="198">
        <v>0</v>
      </c>
      <c r="CT2330" s="198">
        <v>0</v>
      </c>
      <c r="CU2330" s="198">
        <v>0</v>
      </c>
      <c r="CV2330" s="198">
        <v>0</v>
      </c>
    </row>
    <row r="2331" spans="1:100" ht="14.4">
      <c r="A2331" t="s">
        <v>2045</v>
      </c>
      <c r="B2331" s="85" t="s">
        <v>947</v>
      </c>
      <c r="C2331" s="113" t="str">
        <f t="shared" si="907"/>
        <v>F.120.01.101</v>
      </c>
      <c r="D2331" s="9" t="s">
        <v>270</v>
      </c>
      <c r="E2331" s="112" t="s">
        <v>362</v>
      </c>
      <c r="F2331" s="115" t="str">
        <f t="shared" si="908"/>
        <v>ABS closed loop chemical upcycling credit</v>
      </c>
      <c r="G2331" s="143">
        <f t="shared" si="909"/>
        <v>-0.20485897333333333</v>
      </c>
      <c r="I2331" s="118">
        <f t="shared" si="910"/>
        <v>-0.84267450518886944</v>
      </c>
      <c r="K2331" s="161">
        <f t="shared" si="911"/>
        <v>-9.1839673669999993E-3</v>
      </c>
      <c r="L2331" s="161">
        <f t="shared" si="912"/>
        <v>-0.80127486448000007</v>
      </c>
      <c r="M2331" s="162">
        <f t="shared" si="913"/>
        <v>-1.4868273418693668E-3</v>
      </c>
      <c r="N2331" s="161">
        <v>-3.0728846000000001E-2</v>
      </c>
      <c r="O2331" s="132">
        <v>-1.5660924E-2</v>
      </c>
      <c r="P2331" s="132">
        <v>-4.2258438000000002E-3</v>
      </c>
      <c r="Q2331" s="132">
        <v>-1.0253524999999999E-2</v>
      </c>
      <c r="R2331" s="132">
        <v>1.3433310999999999E-3</v>
      </c>
      <c r="S2331" s="164">
        <v>-4.7648836999999998E-5</v>
      </c>
      <c r="T2331" s="132">
        <v>-2.2612463E-4</v>
      </c>
      <c r="U2331" s="132">
        <v>-7.0802803999999997E-3</v>
      </c>
      <c r="V2331" s="164">
        <v>-8.6462264999999998E-5</v>
      </c>
      <c r="W2331" s="132">
        <v>-0.77473966000000005</v>
      </c>
      <c r="X2331" s="132">
        <v>3.7728263000000001E-3</v>
      </c>
      <c r="Y2331" s="132">
        <v>4.3184372E-4</v>
      </c>
      <c r="Z2331" s="132">
        <v>-5.1731913999999999E-3</v>
      </c>
      <c r="AA2331" s="164">
        <v>2.3130632999999999E-11</v>
      </c>
      <c r="AC2331" s="118">
        <f t="shared" si="914"/>
        <v>-3.0728846000000001E-2</v>
      </c>
      <c r="AD2331" s="118">
        <f t="shared" si="915"/>
        <v>-3.6151015566999997E-2</v>
      </c>
      <c r="AE2331" s="118">
        <f t="shared" si="916"/>
        <v>-3.2140239600000002E-2</v>
      </c>
      <c r="AF2331" s="118">
        <f t="shared" si="917"/>
        <v>-0.80127486448000007</v>
      </c>
      <c r="AG2331" s="118">
        <f t="shared" si="918"/>
        <v>3.6863640581306328E-3</v>
      </c>
      <c r="AI2331" s="69">
        <v>-51.476295</v>
      </c>
      <c r="AJ2331" s="69">
        <v>-51.116551000000001</v>
      </c>
      <c r="AK2331" s="69">
        <v>-0.32333959000000001</v>
      </c>
      <c r="AL2331" s="69">
        <v>0</v>
      </c>
      <c r="AM2331" s="69">
        <v>2.7763449999999999E-3</v>
      </c>
      <c r="AN2331" s="69">
        <v>2.1414391000000001E-2</v>
      </c>
      <c r="AO2331" s="69">
        <v>-6.0595515000000003E-2</v>
      </c>
      <c r="AQ2331" s="116">
        <v>-1.1721138000000001E-2</v>
      </c>
      <c r="AR2331" s="116">
        <v>-7.7868325999999998E-3</v>
      </c>
      <c r="AS2331" s="116">
        <v>-2.5484554999999999E-4</v>
      </c>
      <c r="AT2331" s="116">
        <v>-3.6794599999999998E-3</v>
      </c>
      <c r="AU2331" s="150">
        <f t="shared" si="919"/>
        <v>-4.6683648274095145E-7</v>
      </c>
      <c r="AV2331" s="150">
        <f t="shared" si="920"/>
        <v>-9.4247616317282153E-10</v>
      </c>
      <c r="AW2331" s="163">
        <f t="shared" si="921"/>
        <v>-0.5153305309349</v>
      </c>
      <c r="AX2331" s="196">
        <v>-1.8818825E-7</v>
      </c>
      <c r="AY2331" s="196">
        <v>-5.6773445999999998E-10</v>
      </c>
      <c r="AZ2331" s="196">
        <v>-1.551448E-14</v>
      </c>
      <c r="BA2331" s="196">
        <v>1.1282680000000001E-14</v>
      </c>
      <c r="BB2331" s="196">
        <v>3.2003684999999999E-15</v>
      </c>
      <c r="BC2331" s="196">
        <v>-1.8976390999999999E-10</v>
      </c>
      <c r="BD2331" s="196">
        <v>-2.7746857999999999E-7</v>
      </c>
      <c r="BE2331" s="196">
        <v>-5.2279094E-11</v>
      </c>
      <c r="BF2331" s="196">
        <v>-3.2305599999999999E-10</v>
      </c>
      <c r="BG2331" s="196">
        <v>1.3186785E-14</v>
      </c>
      <c r="BH2331" s="196">
        <v>3.9621393000000002E-16</v>
      </c>
      <c r="BI2331" s="196">
        <v>-1.3212978E-13</v>
      </c>
      <c r="BJ2331" s="196">
        <v>-4.2462376999999998E-14</v>
      </c>
      <c r="BK2331" s="196">
        <v>-7.7203563999999997E-15</v>
      </c>
      <c r="BL2331" s="196">
        <v>-2.3266714000000001E-11</v>
      </c>
      <c r="BM2331" s="196">
        <v>-1.0945085999999999E-9</v>
      </c>
      <c r="BN2331" s="196">
        <v>3.1248329E-20</v>
      </c>
      <c r="BO2331" s="196">
        <v>-7.4509349000000001E-6</v>
      </c>
      <c r="BP2331" s="108">
        <v>-0.51532308000000004</v>
      </c>
      <c r="BQ2331" s="196">
        <v>1.2787200000000001E-10</v>
      </c>
      <c r="BR2331" s="196">
        <v>7.7760000000000004E-13</v>
      </c>
      <c r="BS2331" s="196">
        <v>3.4790400000000002E-17</v>
      </c>
      <c r="BU2331" s="172">
        <v>-7.5872049999999998E-5</v>
      </c>
      <c r="BV2331" s="172">
        <v>-2.1928537E-6</v>
      </c>
      <c r="BW2331" s="172">
        <v>-5.7120118000000001E-6</v>
      </c>
      <c r="BX2331" s="172">
        <v>-8.3463272000000002E-7</v>
      </c>
      <c r="BY2331" s="172">
        <v>-1.8870124E-6</v>
      </c>
      <c r="BZ2331" s="172">
        <v>6.7604170999999999E-8</v>
      </c>
      <c r="CA2331" s="172">
        <v>2.8869997000000002E-10</v>
      </c>
      <c r="CB2331" s="172">
        <v>1.0274886999999999E-7</v>
      </c>
      <c r="CC2331" s="172">
        <v>-8.2992171000000004E-8</v>
      </c>
      <c r="CD2331" s="172">
        <v>-4.0890156999999999E-7</v>
      </c>
      <c r="CE2331" s="172">
        <v>9.0748694000000005E-12</v>
      </c>
      <c r="CF2331" s="172">
        <v>6.9101693999999999E-17</v>
      </c>
      <c r="CG2331" s="172">
        <v>5.9332215999999995E-13</v>
      </c>
      <c r="CH2331" s="172">
        <v>-2.1085247E-6</v>
      </c>
      <c r="CI2331" s="172">
        <v>-6.2847397000000003E-5</v>
      </c>
      <c r="CJ2331" s="172">
        <v>1.3267501E-8</v>
      </c>
      <c r="CK2331" s="172">
        <v>1.8356957E-8</v>
      </c>
      <c r="CM2331" s="197">
        <v>6.9987434000000003E-13</v>
      </c>
      <c r="CN2331" s="198">
        <v>-0.20646363000000001</v>
      </c>
      <c r="CO2331" s="198">
        <v>2.8267146999999999E-3</v>
      </c>
      <c r="CP2331" s="198">
        <v>-1.4848596E-3</v>
      </c>
      <c r="CQ2331" s="197">
        <v>-6.5470513999999994E-11</v>
      </c>
      <c r="CR2331" s="197">
        <v>-8.5818915000000005E-9</v>
      </c>
      <c r="CS2331" s="197">
        <v>-9.5667950999999999E-5</v>
      </c>
      <c r="CT2331" s="198">
        <v>-3.5358103000000002E-2</v>
      </c>
      <c r="CU2331" s="197">
        <v>8.7715933000000001E-9</v>
      </c>
      <c r="CV2331" s="197">
        <v>2.3937616999999999E-5</v>
      </c>
    </row>
    <row r="2332" spans="1:100" ht="14.4">
      <c r="A2332" t="s">
        <v>2046</v>
      </c>
      <c r="B2332" s="85" t="s">
        <v>947</v>
      </c>
      <c r="C2332" s="113" t="str">
        <f t="shared" si="907"/>
        <v>F.120.01.102</v>
      </c>
      <c r="D2332" s="9" t="s">
        <v>270</v>
      </c>
      <c r="E2332" s="112" t="s">
        <v>362</v>
      </c>
      <c r="F2332" s="115" t="str">
        <f t="shared" si="908"/>
        <v>bio-PE (Polyethylene) closed loop chemical upcycling credit</v>
      </c>
      <c r="G2332" s="143">
        <f t="shared" si="909"/>
        <v>-7.4884913333333331E-2</v>
      </c>
      <c r="I2332" s="118">
        <f t="shared" si="910"/>
        <v>-0.78017661194116628</v>
      </c>
      <c r="K2332" s="161">
        <f t="shared" si="911"/>
        <v>7.4384403239000009E-4</v>
      </c>
      <c r="L2332" s="161">
        <f t="shared" si="912"/>
        <v>-0.76684236365300007</v>
      </c>
      <c r="M2332" s="162">
        <f t="shared" si="913"/>
        <v>-2.8453553205561679E-3</v>
      </c>
      <c r="N2332" s="161">
        <v>-1.1232737E-2</v>
      </c>
      <c r="O2332" s="132">
        <v>8.851404E-4</v>
      </c>
      <c r="P2332" s="132">
        <v>5.5972232000000004E-4</v>
      </c>
      <c r="Q2332" s="132">
        <v>5.0333943000000002E-4</v>
      </c>
      <c r="R2332" s="132">
        <v>2.0912044000000001E-4</v>
      </c>
      <c r="S2332" s="164">
        <v>4.9422638999999998E-7</v>
      </c>
      <c r="T2332" s="164">
        <v>3.0889936000000002E-5</v>
      </c>
      <c r="U2332" s="164">
        <v>2.7103794999999999E-5</v>
      </c>
      <c r="V2332" s="164">
        <v>4.3665485999999997E-6</v>
      </c>
      <c r="W2332" s="132">
        <v>-0.76838594000000005</v>
      </c>
      <c r="X2332" s="132">
        <v>-2.8377315999999998E-3</v>
      </c>
      <c r="Y2332" s="164">
        <v>7.1609831999999994E-5</v>
      </c>
      <c r="Z2332" s="164">
        <v>-1.1990273000000001E-5</v>
      </c>
      <c r="AA2332" s="164">
        <v>3.8438319000000001E-12</v>
      </c>
      <c r="AC2332" s="118">
        <f t="shared" si="914"/>
        <v>-1.1232737E-2</v>
      </c>
      <c r="AD2332" s="118">
        <f t="shared" si="915"/>
        <v>2.2158105473899996E-3</v>
      </c>
      <c r="AE2332" s="118">
        <f t="shared" si="916"/>
        <v>1.4599762420000001E-3</v>
      </c>
      <c r="AF2332" s="118">
        <f t="shared" si="917"/>
        <v>-0.76684236365300007</v>
      </c>
      <c r="AG2332" s="118">
        <f t="shared" si="918"/>
        <v>-2.8333650475561678E-3</v>
      </c>
      <c r="AI2332" s="69">
        <v>-42.212302000000001</v>
      </c>
      <c r="AJ2332" s="69">
        <v>49.733525</v>
      </c>
      <c r="AK2332" s="69">
        <v>-7.2925825E-2</v>
      </c>
      <c r="AL2332" s="69">
        <v>0</v>
      </c>
      <c r="AM2332" s="69">
        <v>-91.817206999999996</v>
      </c>
      <c r="AN2332" s="69">
        <v>-3.7558643000000003E-2</v>
      </c>
      <c r="AO2332" s="69">
        <v>-1.8136330999999999E-2</v>
      </c>
      <c r="AQ2332" s="116">
        <v>2.7236338999999999E-3</v>
      </c>
      <c r="AR2332" s="116">
        <v>-7.9612819999999996E-4</v>
      </c>
      <c r="AS2332" s="199">
        <v>-4.7159174000000003E-5</v>
      </c>
      <c r="AT2332" s="116">
        <v>3.5669212999999999E-3</v>
      </c>
      <c r="AU2332" s="150">
        <f t="shared" si="919"/>
        <v>-4.7729507400607352E-8</v>
      </c>
      <c r="AV2332" s="150">
        <f t="shared" si="920"/>
        <v>-1.7440523150926118E-10</v>
      </c>
      <c r="AW2332" s="163">
        <f t="shared" si="921"/>
        <v>0.49956880614010002</v>
      </c>
      <c r="AX2332" s="196">
        <v>-6.9500688000000001E-8</v>
      </c>
      <c r="AY2332" s="196">
        <v>-2.0970065000000001E-10</v>
      </c>
      <c r="AZ2332" s="196">
        <v>-5.7293089000000002E-15</v>
      </c>
      <c r="BA2332" s="196">
        <v>1.8749476999999998E-15</v>
      </c>
      <c r="BB2332" s="196">
        <v>5.3183494E-16</v>
      </c>
      <c r="BC2332" s="196">
        <v>8.0700758000000001E-11</v>
      </c>
      <c r="BD2332" s="196">
        <v>2.1924013999999999E-8</v>
      </c>
      <c r="BE2332" s="196">
        <v>1.1329463E-11</v>
      </c>
      <c r="BF2332" s="196">
        <v>2.5514597999999999E-11</v>
      </c>
      <c r="BG2332" s="196">
        <v>2.1913704999999999E-15</v>
      </c>
      <c r="BH2332" s="196">
        <v>6.5842546000000006E-17</v>
      </c>
      <c r="BI2332" s="196">
        <v>1.7388684999999999E-14</v>
      </c>
      <c r="BJ2332" s="196">
        <v>-6.105401E-14</v>
      </c>
      <c r="BK2332" s="196">
        <v>-1.1038412E-14</v>
      </c>
      <c r="BL2332" s="196">
        <v>5.3798560999999998E-13</v>
      </c>
      <c r="BM2332" s="196">
        <v>1.1013449E-11</v>
      </c>
      <c r="BN2332" s="196">
        <v>5.1928248999999999E-21</v>
      </c>
      <c r="BO2332" s="196">
        <v>1.1061401000000001E-6</v>
      </c>
      <c r="BP2332" s="108">
        <v>0.4995677</v>
      </c>
      <c r="BQ2332" s="196">
        <v>-2.4508800000000001E-10</v>
      </c>
      <c r="BR2332" s="196">
        <v>-1.4904E-12</v>
      </c>
      <c r="BS2332" s="196">
        <v>-6.6681600000000001E-17</v>
      </c>
      <c r="BU2332" s="172">
        <v>5.8440082000000001E-5</v>
      </c>
      <c r="BV2332" s="172">
        <v>2.0290260999999999E-7</v>
      </c>
      <c r="BW2332" s="172">
        <v>-2.0879902000000002E-6</v>
      </c>
      <c r="BX2332" s="172">
        <v>3.1583223999999998E-9</v>
      </c>
      <c r="BY2332" s="172">
        <v>1.0989081E-7</v>
      </c>
      <c r="BZ2332" s="172">
        <v>5.3082674000000002E-8</v>
      </c>
      <c r="CA2332" s="172">
        <v>4.7975953000000002E-11</v>
      </c>
      <c r="CB2332" s="172">
        <v>8.0591389000000005E-8</v>
      </c>
      <c r="CC2332" s="172">
        <v>2.1644991999999999E-9</v>
      </c>
      <c r="CD2332" s="172">
        <v>2.1295265000000002E-8</v>
      </c>
      <c r="CE2332" s="172">
        <v>1.5080553000000001E-12</v>
      </c>
      <c r="CF2332" s="172">
        <v>1.148327E-17</v>
      </c>
      <c r="CG2332" s="172">
        <v>9.8597849000000006E-14</v>
      </c>
      <c r="CH2332" s="172">
        <v>1.0455592E-7</v>
      </c>
      <c r="CI2332" s="172">
        <v>5.9989342E-5</v>
      </c>
      <c r="CJ2332" s="172">
        <v>-3.7774734E-9</v>
      </c>
      <c r="CK2332" s="172">
        <v>-3.5184168E-8</v>
      </c>
      <c r="CM2332" s="197">
        <v>1.1630461000000001E-13</v>
      </c>
      <c r="CN2332" s="198">
        <v>-7.4878647000000007E-2</v>
      </c>
      <c r="CO2332" s="198">
        <v>1.5614259000000001E-3</v>
      </c>
      <c r="CP2332" s="198">
        <v>1.5098990000000001E-4</v>
      </c>
      <c r="CQ2332" s="197">
        <v>7.8726260999999999E-12</v>
      </c>
      <c r="CR2332" s="197">
        <v>9.2959521999999998E-10</v>
      </c>
      <c r="CS2332" s="197">
        <v>5.5137829999999998E-6</v>
      </c>
      <c r="CT2332" s="198">
        <v>-3.0023839E-2</v>
      </c>
      <c r="CU2332" s="197">
        <v>1.4576571E-9</v>
      </c>
      <c r="CV2332" s="197">
        <v>1.8694871E-5</v>
      </c>
    </row>
    <row r="2333" spans="1:100" ht="14.4">
      <c r="A2333" t="s">
        <v>2047</v>
      </c>
      <c r="B2333" s="85" t="s">
        <v>947</v>
      </c>
      <c r="C2333" s="113" t="str">
        <f t="shared" si="907"/>
        <v>F.120.01.103</v>
      </c>
      <c r="D2333" s="9" t="s">
        <v>270</v>
      </c>
      <c r="E2333" s="112" t="s">
        <v>362</v>
      </c>
      <c r="F2333" s="115" t="str">
        <f t="shared" si="908"/>
        <v>CA (Cellulose polymers) closed loop chemical upcycling credit</v>
      </c>
      <c r="G2333" s="143">
        <f t="shared" si="909"/>
        <v>0</v>
      </c>
      <c r="I2333" s="118">
        <f t="shared" si="910"/>
        <v>0</v>
      </c>
      <c r="K2333" s="161">
        <f t="shared" si="911"/>
        <v>0</v>
      </c>
      <c r="L2333" s="161">
        <f t="shared" si="912"/>
        <v>0</v>
      </c>
      <c r="M2333" s="162">
        <f t="shared" si="913"/>
        <v>0</v>
      </c>
      <c r="N2333" s="161">
        <v>0</v>
      </c>
      <c r="O2333" s="132">
        <v>0</v>
      </c>
      <c r="P2333" s="132">
        <v>0</v>
      </c>
      <c r="Q2333" s="132">
        <v>0</v>
      </c>
      <c r="R2333" s="132">
        <v>0</v>
      </c>
      <c r="S2333" s="132">
        <v>0</v>
      </c>
      <c r="T2333" s="132">
        <v>0</v>
      </c>
      <c r="U2333" s="132">
        <v>0</v>
      </c>
      <c r="V2333" s="132">
        <v>0</v>
      </c>
      <c r="W2333" s="132">
        <v>0</v>
      </c>
      <c r="X2333" s="132">
        <v>0</v>
      </c>
      <c r="Y2333" s="132">
        <v>0</v>
      </c>
      <c r="Z2333" s="132">
        <v>0</v>
      </c>
      <c r="AA2333" s="132">
        <v>0</v>
      </c>
      <c r="AC2333" s="118">
        <f t="shared" si="914"/>
        <v>0</v>
      </c>
      <c r="AD2333" s="118">
        <f t="shared" si="915"/>
        <v>0</v>
      </c>
      <c r="AE2333" s="118">
        <f t="shared" si="916"/>
        <v>0</v>
      </c>
      <c r="AF2333" s="118">
        <f t="shared" si="917"/>
        <v>0</v>
      </c>
      <c r="AG2333" s="118">
        <f t="shared" si="918"/>
        <v>0</v>
      </c>
      <c r="AI2333" s="69">
        <v>0</v>
      </c>
      <c r="AJ2333" s="69">
        <v>0</v>
      </c>
      <c r="AK2333" s="69">
        <v>0</v>
      </c>
      <c r="AL2333" s="69">
        <v>0</v>
      </c>
      <c r="AM2333" s="69">
        <v>0</v>
      </c>
      <c r="AN2333" s="69">
        <v>0</v>
      </c>
      <c r="AO2333" s="69">
        <v>0</v>
      </c>
      <c r="AQ2333" s="116">
        <v>0</v>
      </c>
      <c r="AR2333" s="116">
        <v>0</v>
      </c>
      <c r="AS2333" s="116">
        <v>0</v>
      </c>
      <c r="AT2333" s="116">
        <v>0</v>
      </c>
      <c r="AU2333" s="150">
        <f t="shared" si="919"/>
        <v>0</v>
      </c>
      <c r="AV2333" s="150">
        <f t="shared" si="920"/>
        <v>0</v>
      </c>
      <c r="AW2333" s="163">
        <f t="shared" si="921"/>
        <v>0</v>
      </c>
      <c r="AX2333" s="108">
        <v>0</v>
      </c>
      <c r="AY2333" s="108">
        <v>0</v>
      </c>
      <c r="AZ2333" s="108">
        <v>0</v>
      </c>
      <c r="BA2333" s="108">
        <v>0</v>
      </c>
      <c r="BB2333" s="108">
        <v>0</v>
      </c>
      <c r="BC2333" s="108">
        <v>0</v>
      </c>
      <c r="BD2333" s="108">
        <v>0</v>
      </c>
      <c r="BE2333" s="108">
        <v>0</v>
      </c>
      <c r="BF2333" s="108">
        <v>0</v>
      </c>
      <c r="BG2333" s="108">
        <v>0</v>
      </c>
      <c r="BH2333" s="108">
        <v>0</v>
      </c>
      <c r="BI2333" s="108">
        <v>0</v>
      </c>
      <c r="BJ2333" s="108">
        <v>0</v>
      </c>
      <c r="BK2333" s="108">
        <v>0</v>
      </c>
      <c r="BL2333" s="108">
        <v>0</v>
      </c>
      <c r="BM2333" s="108">
        <v>0</v>
      </c>
      <c r="BN2333" s="108">
        <v>0</v>
      </c>
      <c r="BO2333" s="108">
        <v>0</v>
      </c>
      <c r="BP2333" s="108">
        <v>0</v>
      </c>
      <c r="BQ2333" s="108">
        <v>0</v>
      </c>
      <c r="BR2333" s="108">
        <v>0</v>
      </c>
      <c r="BS2333" s="108">
        <v>0</v>
      </c>
      <c r="BU2333" s="69">
        <v>0</v>
      </c>
      <c r="BV2333" s="69">
        <v>0</v>
      </c>
      <c r="BW2333" s="69">
        <v>0</v>
      </c>
      <c r="BX2333" s="69">
        <v>0</v>
      </c>
      <c r="BY2333" s="69">
        <v>0</v>
      </c>
      <c r="BZ2333" s="69">
        <v>0</v>
      </c>
      <c r="CA2333" s="69">
        <v>0</v>
      </c>
      <c r="CB2333" s="69">
        <v>0</v>
      </c>
      <c r="CC2333" s="69">
        <v>0</v>
      </c>
      <c r="CD2333" s="69">
        <v>0</v>
      </c>
      <c r="CE2333" s="69">
        <v>0</v>
      </c>
      <c r="CF2333" s="69">
        <v>0</v>
      </c>
      <c r="CG2333" s="69">
        <v>0</v>
      </c>
      <c r="CH2333" s="69">
        <v>0</v>
      </c>
      <c r="CI2333" s="69">
        <v>0</v>
      </c>
      <c r="CJ2333" s="69">
        <v>0</v>
      </c>
      <c r="CK2333" s="69">
        <v>0</v>
      </c>
      <c r="CM2333" s="198">
        <v>0</v>
      </c>
      <c r="CN2333" s="198">
        <v>0</v>
      </c>
      <c r="CO2333" s="198">
        <v>0</v>
      </c>
      <c r="CP2333" s="198">
        <v>0</v>
      </c>
      <c r="CQ2333" s="198">
        <v>0</v>
      </c>
      <c r="CR2333" s="198">
        <v>0</v>
      </c>
      <c r="CS2333" s="198">
        <v>0</v>
      </c>
      <c r="CT2333" s="198">
        <v>0</v>
      </c>
      <c r="CU2333" s="198">
        <v>0</v>
      </c>
      <c r="CV2333" s="198">
        <v>0</v>
      </c>
    </row>
    <row r="2334" spans="1:100" ht="14.4">
      <c r="A2334" t="s">
        <v>2048</v>
      </c>
      <c r="B2334" s="85" t="s">
        <v>947</v>
      </c>
      <c r="C2334" s="113" t="str">
        <f t="shared" si="907"/>
        <v>F.120.01.104</v>
      </c>
      <c r="D2334" s="9" t="s">
        <v>270</v>
      </c>
      <c r="E2334" s="112" t="s">
        <v>362</v>
      </c>
      <c r="F2334" s="115" t="str">
        <f t="shared" si="908"/>
        <v>EVA (Ethylene vinyl acetate) closed loop chemical upcycling credit</v>
      </c>
      <c r="G2334" s="143">
        <f t="shared" si="909"/>
        <v>0.33816932666666666</v>
      </c>
      <c r="I2334" s="118">
        <f t="shared" si="910"/>
        <v>-0.55830782639886933</v>
      </c>
      <c r="K2334" s="161">
        <f t="shared" si="911"/>
        <v>-8.5937505610000006E-3</v>
      </c>
      <c r="L2334" s="161">
        <f t="shared" si="912"/>
        <v>-0.60097869827999995</v>
      </c>
      <c r="M2334" s="162">
        <f t="shared" si="913"/>
        <v>5.3922344213063324E-4</v>
      </c>
      <c r="N2334" s="161">
        <v>5.0725398999999997E-2</v>
      </c>
      <c r="O2334" s="132">
        <v>-1.7696175000000001E-2</v>
      </c>
      <c r="P2334" s="132">
        <v>-4.5829101000000004E-3</v>
      </c>
      <c r="Q2334" s="132">
        <v>-9.0035766000000003E-3</v>
      </c>
      <c r="R2334" s="132">
        <v>6.2393544000000003E-4</v>
      </c>
      <c r="S2334" s="164">
        <v>-4.7910671000000003E-5</v>
      </c>
      <c r="T2334" s="132">
        <v>-1.6619873000000001E-4</v>
      </c>
      <c r="U2334" s="132">
        <v>-5.6313372000000002E-3</v>
      </c>
      <c r="V2334" s="164">
        <v>-4.6159780999999999E-5</v>
      </c>
      <c r="W2334" s="132">
        <v>-0.57349965999999997</v>
      </c>
      <c r="X2334" s="132">
        <v>4.4144591000000004E-3</v>
      </c>
      <c r="Y2334" s="132">
        <v>4.3138402000000002E-4</v>
      </c>
      <c r="Z2334" s="132">
        <v>-3.8290758999999998E-3</v>
      </c>
      <c r="AA2334" s="164">
        <v>2.3130632999999999E-11</v>
      </c>
      <c r="AC2334" s="118">
        <f t="shared" si="914"/>
        <v>5.0725398999999997E-2</v>
      </c>
      <c r="AD2334" s="118">
        <f t="shared" si="915"/>
        <v>-3.6504172861000009E-2</v>
      </c>
      <c r="AE2334" s="118">
        <f t="shared" si="916"/>
        <v>-3.1739498200000001E-2</v>
      </c>
      <c r="AF2334" s="118">
        <f t="shared" si="917"/>
        <v>-0.60097869827999995</v>
      </c>
      <c r="AG2334" s="118">
        <f t="shared" si="918"/>
        <v>4.3682993421306328E-3</v>
      </c>
      <c r="AI2334" s="69">
        <v>-36.390293</v>
      </c>
      <c r="AJ2334" s="69">
        <v>-36.126631000000003</v>
      </c>
      <c r="AK2334" s="69">
        <v>-0.24363365000000001</v>
      </c>
      <c r="AL2334" s="69">
        <v>0</v>
      </c>
      <c r="AM2334" s="69">
        <v>2.7808084000000002E-3</v>
      </c>
      <c r="AN2334" s="69">
        <v>2.3204870999999998E-2</v>
      </c>
      <c r="AO2334" s="69">
        <v>-4.6014013999999999E-2</v>
      </c>
      <c r="AQ2334" s="116">
        <v>-2.6185218999999998E-3</v>
      </c>
      <c r="AR2334" s="116">
        <v>-1.1218003E-4</v>
      </c>
      <c r="AS2334" s="116">
        <v>1.4915225E-4</v>
      </c>
      <c r="AT2334" s="116">
        <v>-2.6554942000000001E-3</v>
      </c>
      <c r="AU2334" s="150">
        <f t="shared" si="919"/>
        <v>-6.7254168089515306E-9</v>
      </c>
      <c r="AV2334" s="150">
        <f t="shared" si="920"/>
        <v>5.5159856346497845E-10</v>
      </c>
      <c r="AW2334" s="163">
        <f t="shared" si="921"/>
        <v>-0.37191794962489999</v>
      </c>
      <c r="AX2334" s="196">
        <v>3.1393979999999998E-7</v>
      </c>
      <c r="AY2334" s="196">
        <v>9.4723678000000006E-10</v>
      </c>
      <c r="AZ2334" s="196">
        <v>2.5879666999999999E-14</v>
      </c>
      <c r="BA2334" s="196">
        <v>1.1282680000000001E-14</v>
      </c>
      <c r="BB2334" s="196">
        <v>3.2003684999999999E-15</v>
      </c>
      <c r="BC2334" s="196">
        <v>-9.2152490000000002E-11</v>
      </c>
      <c r="BD2334" s="196">
        <v>-3.1981565999999999E-7</v>
      </c>
      <c r="BE2334" s="196">
        <v>-3.6713133000000001E-11</v>
      </c>
      <c r="BF2334" s="196">
        <v>-3.5960617000000001E-10</v>
      </c>
      <c r="BG2334" s="196">
        <v>1.3186785E-14</v>
      </c>
      <c r="BH2334" s="196">
        <v>3.9621393000000002E-16</v>
      </c>
      <c r="BI2334" s="196">
        <v>-9.6117588000000003E-14</v>
      </c>
      <c r="BJ2334" s="196">
        <v>-3.3762226000000003E-14</v>
      </c>
      <c r="BK2334" s="196">
        <v>-6.1312085999999999E-15</v>
      </c>
      <c r="BL2334" s="196">
        <v>-1.9347551999999999E-11</v>
      </c>
      <c r="BM2334" s="196">
        <v>-8.6594325000000001E-10</v>
      </c>
      <c r="BN2334" s="196">
        <v>3.1248329E-20</v>
      </c>
      <c r="BO2334" s="196">
        <v>-4.0696249000000001E-6</v>
      </c>
      <c r="BP2334" s="108">
        <v>-0.37191387999999997</v>
      </c>
      <c r="BQ2334" s="196">
        <v>1.2787200000000001E-10</v>
      </c>
      <c r="BR2334" s="196">
        <v>7.7760000000000004E-13</v>
      </c>
      <c r="BS2334" s="196">
        <v>3.4790400000000002E-17</v>
      </c>
      <c r="BU2334" s="172">
        <v>-4.3041167E-5</v>
      </c>
      <c r="BV2334" s="172">
        <v>-2.4193010000000001E-6</v>
      </c>
      <c r="BW2334" s="172">
        <v>9.4290580999999993E-6</v>
      </c>
      <c r="BX2334" s="172">
        <v>-6.6453980000000001E-7</v>
      </c>
      <c r="BY2334" s="172">
        <v>-2.7549127E-6</v>
      </c>
      <c r="BZ2334" s="172">
        <v>1.1782639999999999E-7</v>
      </c>
      <c r="CA2334" s="172">
        <v>2.8869997000000002E-10</v>
      </c>
      <c r="CB2334" s="172">
        <v>1.7897541E-7</v>
      </c>
      <c r="CC2334" s="172">
        <v>-7.8687386000000006E-8</v>
      </c>
      <c r="CD2334" s="172">
        <v>-3.1836889999999999E-7</v>
      </c>
      <c r="CE2334" s="172">
        <v>9.0748694000000005E-12</v>
      </c>
      <c r="CF2334" s="172">
        <v>6.9101693999999999E-17</v>
      </c>
      <c r="CG2334" s="172">
        <v>5.9332215999999995E-13</v>
      </c>
      <c r="CH2334" s="172">
        <v>-1.8888585000000001E-6</v>
      </c>
      <c r="CI2334" s="172">
        <v>-4.4674281000000002E-5</v>
      </c>
      <c r="CJ2334" s="172">
        <v>1.3267502E-8</v>
      </c>
      <c r="CK2334" s="172">
        <v>1.8356957E-8</v>
      </c>
      <c r="CM2334" s="197">
        <v>6.9987434000000003E-13</v>
      </c>
      <c r="CN2334" s="198">
        <v>0.33807027000000001</v>
      </c>
      <c r="CO2334" s="198">
        <v>4.2582660999999997E-3</v>
      </c>
      <c r="CP2334" s="198">
        <v>-1.6282731E-3</v>
      </c>
      <c r="CQ2334" s="197">
        <v>-4.8096792999999998E-11</v>
      </c>
      <c r="CR2334" s="197">
        <v>-6.3491297000000003E-9</v>
      </c>
      <c r="CS2334" s="198">
        <v>-1.2540326E-4</v>
      </c>
      <c r="CT2334" s="198">
        <v>-2.811106E-2</v>
      </c>
      <c r="CU2334" s="197">
        <v>8.7715933000000001E-9</v>
      </c>
      <c r="CV2334" s="197">
        <v>4.1599456E-5</v>
      </c>
    </row>
    <row r="2335" spans="1:100" ht="14.4">
      <c r="A2335" t="s">
        <v>2049</v>
      </c>
      <c r="B2335" s="85" t="s">
        <v>947</v>
      </c>
      <c r="C2335" s="113" t="str">
        <f t="shared" si="907"/>
        <v>F.120.01.105</v>
      </c>
      <c r="D2335" s="9" t="s">
        <v>270</v>
      </c>
      <c r="E2335" s="112" t="s">
        <v>362</v>
      </c>
      <c r="F2335" s="115" t="str">
        <f t="shared" si="908"/>
        <v>Ionomer closed loop chemical upcycling credit</v>
      </c>
      <c r="G2335" s="143">
        <f t="shared" si="909"/>
        <v>-0.23724567333333335</v>
      </c>
      <c r="I2335" s="118">
        <f t="shared" si="910"/>
        <v>-0.86838690018186937</v>
      </c>
      <c r="K2335" s="161">
        <f t="shared" si="911"/>
        <v>-1.2918563005E-2</v>
      </c>
      <c r="L2335" s="161">
        <f t="shared" si="912"/>
        <v>-0.81825433947999993</v>
      </c>
      <c r="M2335" s="162">
        <f t="shared" si="913"/>
        <v>-1.627146696869367E-3</v>
      </c>
      <c r="N2335" s="161">
        <v>-3.5586851000000003E-2</v>
      </c>
      <c r="O2335" s="132">
        <v>-2.5339573000000001E-2</v>
      </c>
      <c r="P2335" s="132">
        <v>-6.9886139000000002E-3</v>
      </c>
      <c r="Q2335" s="132">
        <v>-1.2866521000000001E-2</v>
      </c>
      <c r="R2335" s="132">
        <v>3.1598348000000002E-4</v>
      </c>
      <c r="S2335" s="164">
        <v>-6.7736305000000004E-5</v>
      </c>
      <c r="T2335" s="132">
        <v>-3.0028918000000001E-4</v>
      </c>
      <c r="U2335" s="132">
        <v>-7.7178765999999996E-3</v>
      </c>
      <c r="V2335" s="132">
        <v>-1.0388302E-4</v>
      </c>
      <c r="W2335" s="132">
        <v>-0.77863965999999996</v>
      </c>
      <c r="X2335" s="132">
        <v>3.6759764999999998E-3</v>
      </c>
      <c r="Y2335" s="132">
        <v>4.3138402000000002E-4</v>
      </c>
      <c r="Z2335" s="132">
        <v>-5.1992402E-3</v>
      </c>
      <c r="AA2335" s="164">
        <v>2.3130632999999999E-11</v>
      </c>
      <c r="AC2335" s="118">
        <f t="shared" si="914"/>
        <v>-3.5586851000000003E-2</v>
      </c>
      <c r="AD2335" s="118">
        <f t="shared" si="915"/>
        <v>-5.2964626505000008E-2</v>
      </c>
      <c r="AE2335" s="118">
        <f t="shared" si="916"/>
        <v>-4.5245303700000003E-2</v>
      </c>
      <c r="AF2335" s="118">
        <f t="shared" si="917"/>
        <v>-0.81825433947999993</v>
      </c>
      <c r="AG2335" s="118">
        <f t="shared" si="918"/>
        <v>3.5720935031306328E-3</v>
      </c>
      <c r="AI2335" s="69">
        <v>-51.687632000000001</v>
      </c>
      <c r="AJ2335" s="69">
        <v>-51.310160000000003</v>
      </c>
      <c r="AK2335" s="69">
        <v>-0.33537063</v>
      </c>
      <c r="AL2335" s="69">
        <v>0</v>
      </c>
      <c r="AM2335" s="69">
        <v>2.7762584999999999E-3</v>
      </c>
      <c r="AN2335" s="69">
        <v>1.8861198999999999E-2</v>
      </c>
      <c r="AO2335" s="69">
        <v>-6.3739527000000004E-2</v>
      </c>
      <c r="AQ2335" s="116">
        <v>-1.5498781E-2</v>
      </c>
      <c r="AR2335" s="116">
        <v>-1.1422501E-2</v>
      </c>
      <c r="AS2335" s="116">
        <v>-3.3664745999999998E-4</v>
      </c>
      <c r="AT2335" s="116">
        <v>-3.7396326999999999E-3</v>
      </c>
      <c r="AU2335" s="150">
        <f t="shared" si="919"/>
        <v>-6.8480220106095157E-7</v>
      </c>
      <c r="AV2335" s="150">
        <f t="shared" si="920"/>
        <v>-1.2449980001054218E-9</v>
      </c>
      <c r="AW2335" s="163">
        <f t="shared" si="921"/>
        <v>-0.5237580725069001</v>
      </c>
      <c r="AX2335" s="196">
        <v>-2.2004532000000001E-7</v>
      </c>
      <c r="AY2335" s="196">
        <v>-6.6392522000000001E-10</v>
      </c>
      <c r="AZ2335" s="196">
        <v>-1.8139580999999999E-14</v>
      </c>
      <c r="BA2335" s="196">
        <v>1.1282680000000001E-14</v>
      </c>
      <c r="BB2335" s="196">
        <v>3.2003684999999999E-15</v>
      </c>
      <c r="BC2335" s="196">
        <v>-1.9566929E-10</v>
      </c>
      <c r="BD2335" s="196">
        <v>-4.6345752999999998E-7</v>
      </c>
      <c r="BE2335" s="196">
        <v>-6.0320013000000006E-11</v>
      </c>
      <c r="BF2335" s="196">
        <v>-5.2129856999999999E-10</v>
      </c>
      <c r="BG2335" s="196">
        <v>1.3186785E-14</v>
      </c>
      <c r="BH2335" s="196">
        <v>3.9621393000000002E-16</v>
      </c>
      <c r="BI2335" s="196">
        <v>-1.7251058000000001E-13</v>
      </c>
      <c r="BJ2335" s="196">
        <v>-4.6290940999999999E-14</v>
      </c>
      <c r="BK2335" s="196">
        <v>-8.4738240000000002E-15</v>
      </c>
      <c r="BL2335" s="196">
        <v>-2.7716053999999999E-11</v>
      </c>
      <c r="BM2335" s="196">
        <v>-1.2038522E-9</v>
      </c>
      <c r="BN2335" s="196">
        <v>3.1248329E-20</v>
      </c>
      <c r="BO2335" s="196">
        <v>-8.9125069000000007E-6</v>
      </c>
      <c r="BP2335" s="108">
        <v>-0.52374916000000005</v>
      </c>
      <c r="BQ2335" s="196">
        <v>1.2787200000000001E-10</v>
      </c>
      <c r="BR2335" s="196">
        <v>7.7760000000000004E-13</v>
      </c>
      <c r="BS2335" s="196">
        <v>3.4790400000000002E-17</v>
      </c>
      <c r="BU2335" s="172">
        <v>-8.1278051000000003E-5</v>
      </c>
      <c r="BV2335" s="172">
        <v>-3.5340572999999999E-6</v>
      </c>
      <c r="BW2335" s="172">
        <v>-6.6150389000000003E-6</v>
      </c>
      <c r="BX2335" s="172">
        <v>-9.1081657E-7</v>
      </c>
      <c r="BY2335" s="172">
        <v>-3.9488174999999997E-6</v>
      </c>
      <c r="BZ2335" s="172">
        <v>1.1782639999999999E-7</v>
      </c>
      <c r="CA2335" s="172">
        <v>2.8869997000000002E-10</v>
      </c>
      <c r="CB2335" s="172">
        <v>1.7897541E-7</v>
      </c>
      <c r="CC2335" s="172">
        <v>-1.1407607999999999E-7</v>
      </c>
      <c r="CD2335" s="172">
        <v>-4.8439807999999999E-7</v>
      </c>
      <c r="CE2335" s="172">
        <v>9.0748694000000005E-12</v>
      </c>
      <c r="CF2335" s="172">
        <v>6.9101693999999999E-17</v>
      </c>
      <c r="CG2335" s="172">
        <v>5.9332215999999995E-13</v>
      </c>
      <c r="CH2335" s="172">
        <v>-2.6996436000000001E-6</v>
      </c>
      <c r="CI2335" s="172">
        <v>-6.3299927999999997E-5</v>
      </c>
      <c r="CJ2335" s="172">
        <v>1.3267501E-8</v>
      </c>
      <c r="CK2335" s="172">
        <v>1.8356957E-8</v>
      </c>
      <c r="CM2335" s="197">
        <v>6.9987434000000003E-13</v>
      </c>
      <c r="CN2335" s="198">
        <v>-0.23734473</v>
      </c>
      <c r="CO2335" s="198">
        <v>4.2582660999999997E-3</v>
      </c>
      <c r="CP2335" s="198">
        <v>-2.3909730999999998E-3</v>
      </c>
      <c r="CQ2335" s="197">
        <v>-8.4333666999999998E-11</v>
      </c>
      <c r="CR2335" s="197">
        <v>-1.0868887E-8</v>
      </c>
      <c r="CS2335" s="198">
        <v>-1.7969228999999999E-4</v>
      </c>
      <c r="CT2335" s="198">
        <v>-3.8564665999999997E-2</v>
      </c>
      <c r="CU2335" s="197">
        <v>8.7715933000000001E-9</v>
      </c>
      <c r="CV2335" s="197">
        <v>4.1599456E-5</v>
      </c>
    </row>
    <row r="2336" spans="1:100" ht="14.4">
      <c r="A2336" t="s">
        <v>2050</v>
      </c>
      <c r="B2336" s="85" t="s">
        <v>947</v>
      </c>
      <c r="C2336" s="113" t="str">
        <f t="shared" si="907"/>
        <v>F.120.01.106</v>
      </c>
      <c r="D2336" s="9" t="s">
        <v>270</v>
      </c>
      <c r="E2336" s="112" t="s">
        <v>362</v>
      </c>
      <c r="F2336" s="115" t="str">
        <f t="shared" si="908"/>
        <v>PA-11 (nylon-11) closed loop chemical upcycling credit</v>
      </c>
      <c r="G2336" s="143">
        <f t="shared" si="909"/>
        <v>0</v>
      </c>
      <c r="I2336" s="118">
        <f t="shared" si="910"/>
        <v>-0.61229999999999996</v>
      </c>
      <c r="K2336" s="161">
        <f t="shared" si="911"/>
        <v>0</v>
      </c>
      <c r="L2336" s="161">
        <f t="shared" si="912"/>
        <v>-0.61229999999999996</v>
      </c>
      <c r="M2336" s="162">
        <f t="shared" si="913"/>
        <v>0</v>
      </c>
      <c r="N2336" s="161">
        <v>0</v>
      </c>
      <c r="O2336" s="132">
        <v>0</v>
      </c>
      <c r="P2336" s="132">
        <v>0</v>
      </c>
      <c r="Q2336" s="132">
        <v>0</v>
      </c>
      <c r="R2336" s="132">
        <v>0</v>
      </c>
      <c r="S2336" s="132">
        <v>0</v>
      </c>
      <c r="T2336" s="132">
        <v>0</v>
      </c>
      <c r="U2336" s="132">
        <v>0</v>
      </c>
      <c r="V2336" s="132">
        <v>0</v>
      </c>
      <c r="W2336" s="132">
        <v>-0.61229999999999996</v>
      </c>
      <c r="X2336" s="132">
        <v>0</v>
      </c>
      <c r="Y2336" s="132">
        <v>0</v>
      </c>
      <c r="Z2336" s="132">
        <v>0</v>
      </c>
      <c r="AA2336" s="132">
        <v>0</v>
      </c>
      <c r="AC2336" s="118">
        <f t="shared" si="914"/>
        <v>0</v>
      </c>
      <c r="AD2336" s="118">
        <f t="shared" si="915"/>
        <v>0</v>
      </c>
      <c r="AE2336" s="118">
        <f t="shared" si="916"/>
        <v>0</v>
      </c>
      <c r="AF2336" s="118">
        <f t="shared" si="917"/>
        <v>-0.61229999999999996</v>
      </c>
      <c r="AG2336" s="118">
        <f t="shared" si="918"/>
        <v>0</v>
      </c>
      <c r="AI2336" s="69">
        <v>0</v>
      </c>
      <c r="AJ2336" s="69">
        <v>0</v>
      </c>
      <c r="AK2336" s="69">
        <v>0</v>
      </c>
      <c r="AL2336" s="69">
        <v>0</v>
      </c>
      <c r="AM2336" s="69">
        <v>0</v>
      </c>
      <c r="AN2336" s="69">
        <v>0</v>
      </c>
      <c r="AO2336" s="69">
        <v>0</v>
      </c>
      <c r="AQ2336" s="116">
        <v>0</v>
      </c>
      <c r="AR2336" s="116">
        <v>0</v>
      </c>
      <c r="AS2336" s="116">
        <v>0</v>
      </c>
      <c r="AT2336" s="116">
        <v>0</v>
      </c>
      <c r="AU2336" s="150">
        <f t="shared" si="919"/>
        <v>0</v>
      </c>
      <c r="AV2336" s="150">
        <f t="shared" si="920"/>
        <v>0</v>
      </c>
      <c r="AW2336" s="163">
        <f t="shared" si="921"/>
        <v>0</v>
      </c>
      <c r="AX2336" s="108">
        <v>0</v>
      </c>
      <c r="AY2336" s="108">
        <v>0</v>
      </c>
      <c r="AZ2336" s="108">
        <v>0</v>
      </c>
      <c r="BA2336" s="108">
        <v>0</v>
      </c>
      <c r="BB2336" s="108">
        <v>0</v>
      </c>
      <c r="BC2336" s="108">
        <v>0</v>
      </c>
      <c r="BD2336" s="108">
        <v>0</v>
      </c>
      <c r="BE2336" s="108">
        <v>0</v>
      </c>
      <c r="BF2336" s="108">
        <v>0</v>
      </c>
      <c r="BG2336" s="108">
        <v>0</v>
      </c>
      <c r="BH2336" s="108">
        <v>0</v>
      </c>
      <c r="BI2336" s="108">
        <v>0</v>
      </c>
      <c r="BJ2336" s="108">
        <v>0</v>
      </c>
      <c r="BK2336" s="108">
        <v>0</v>
      </c>
      <c r="BL2336" s="108">
        <v>0</v>
      </c>
      <c r="BM2336" s="108">
        <v>0</v>
      </c>
      <c r="BN2336" s="108">
        <v>0</v>
      </c>
      <c r="BO2336" s="108">
        <v>0</v>
      </c>
      <c r="BP2336" s="108">
        <v>0</v>
      </c>
      <c r="BQ2336" s="108">
        <v>0</v>
      </c>
      <c r="BR2336" s="108">
        <v>0</v>
      </c>
      <c r="BS2336" s="108">
        <v>0</v>
      </c>
      <c r="BU2336" s="69">
        <v>0</v>
      </c>
      <c r="BV2336" s="69">
        <v>0</v>
      </c>
      <c r="BW2336" s="69">
        <v>0</v>
      </c>
      <c r="BX2336" s="69">
        <v>0</v>
      </c>
      <c r="BY2336" s="69">
        <v>0</v>
      </c>
      <c r="BZ2336" s="69">
        <v>0</v>
      </c>
      <c r="CA2336" s="69">
        <v>0</v>
      </c>
      <c r="CB2336" s="69">
        <v>0</v>
      </c>
      <c r="CC2336" s="69">
        <v>0</v>
      </c>
      <c r="CD2336" s="69">
        <v>0</v>
      </c>
      <c r="CE2336" s="69">
        <v>0</v>
      </c>
      <c r="CF2336" s="69">
        <v>0</v>
      </c>
      <c r="CG2336" s="69">
        <v>0</v>
      </c>
      <c r="CH2336" s="69">
        <v>0</v>
      </c>
      <c r="CI2336" s="69">
        <v>0</v>
      </c>
      <c r="CJ2336" s="69">
        <v>0</v>
      </c>
      <c r="CK2336" s="69">
        <v>0</v>
      </c>
      <c r="CM2336" s="198">
        <v>0</v>
      </c>
      <c r="CN2336" s="198">
        <v>0</v>
      </c>
      <c r="CO2336" s="198">
        <v>0</v>
      </c>
      <c r="CP2336" s="198">
        <v>0</v>
      </c>
      <c r="CQ2336" s="198">
        <v>0</v>
      </c>
      <c r="CR2336" s="198">
        <v>0</v>
      </c>
      <c r="CS2336" s="198">
        <v>0</v>
      </c>
      <c r="CT2336" s="198">
        <v>0</v>
      </c>
      <c r="CU2336" s="198">
        <v>0</v>
      </c>
      <c r="CV2336" s="198">
        <v>0</v>
      </c>
    </row>
    <row r="2337" spans="1:100" ht="14.4">
      <c r="A2337" t="s">
        <v>2051</v>
      </c>
      <c r="B2337" s="85" t="s">
        <v>947</v>
      </c>
      <c r="C2337" s="113" t="str">
        <f t="shared" si="907"/>
        <v>F.120.01.107</v>
      </c>
      <c r="D2337" s="9" t="s">
        <v>270</v>
      </c>
      <c r="E2337" s="112" t="s">
        <v>362</v>
      </c>
      <c r="F2337" s="115" t="str">
        <f t="shared" si="908"/>
        <v>PA (nylons, polyamides) closed loop chemical upcycling credit</v>
      </c>
      <c r="G2337" s="143">
        <f t="shared" si="909"/>
        <v>0.12432932666666667</v>
      </c>
      <c r="I2337" s="118">
        <f t="shared" si="910"/>
        <v>-0.63122339894586932</v>
      </c>
      <c r="K2337" s="161">
        <f t="shared" si="911"/>
        <v>-9.3830698680000008E-3</v>
      </c>
      <c r="L2337" s="161">
        <f t="shared" si="912"/>
        <v>-0.64063356837999996</v>
      </c>
      <c r="M2337" s="162">
        <f t="shared" si="913"/>
        <v>1.4384030213063242E-4</v>
      </c>
      <c r="N2337" s="161">
        <v>1.8649399000000001E-2</v>
      </c>
      <c r="O2337" s="132">
        <v>-1.9091167999999999E-2</v>
      </c>
      <c r="P2337" s="132">
        <v>-5.0219738999999998E-3</v>
      </c>
      <c r="Q2337" s="132">
        <v>-9.7086006000000006E-3</v>
      </c>
      <c r="R2337" s="132">
        <v>5.6773128E-4</v>
      </c>
      <c r="S2337" s="164">
        <v>-5.1529037999999998E-5</v>
      </c>
      <c r="T2337" s="132">
        <v>-1.9067151E-4</v>
      </c>
      <c r="U2337" s="132">
        <v>-6.0121504999999997E-3</v>
      </c>
      <c r="V2337" s="164">
        <v>-5.6694821000000002E-5</v>
      </c>
      <c r="W2337" s="132">
        <v>-0.61093966</v>
      </c>
      <c r="X2337" s="132">
        <v>4.2796789999999998E-3</v>
      </c>
      <c r="Y2337" s="132">
        <v>4.3138402000000002E-4</v>
      </c>
      <c r="Z2337" s="132">
        <v>-4.0791439000000002E-3</v>
      </c>
      <c r="AA2337" s="164">
        <v>2.3130632999999999E-11</v>
      </c>
      <c r="AC2337" s="118">
        <f t="shared" si="914"/>
        <v>1.8649399000000001E-2</v>
      </c>
      <c r="AD2337" s="118">
        <f t="shared" si="915"/>
        <v>-3.9508362268000002E-2</v>
      </c>
      <c r="AE2337" s="118">
        <f t="shared" si="916"/>
        <v>-3.4204436300000002E-2</v>
      </c>
      <c r="AF2337" s="118">
        <f t="shared" si="917"/>
        <v>-0.64063356837999996</v>
      </c>
      <c r="AG2337" s="118">
        <f t="shared" si="918"/>
        <v>4.2229842021306325E-3</v>
      </c>
      <c r="AI2337" s="69">
        <v>-39.182203000000001</v>
      </c>
      <c r="AJ2337" s="69">
        <v>-38.897770000000001</v>
      </c>
      <c r="AK2337" s="69">
        <v>-0.26037652</v>
      </c>
      <c r="AL2337" s="69">
        <v>0</v>
      </c>
      <c r="AM2337" s="69">
        <v>2.7799779999999998E-3</v>
      </c>
      <c r="AN2337" s="69">
        <v>2.2412109E-2</v>
      </c>
      <c r="AO2337" s="69">
        <v>-4.9249089000000003E-2</v>
      </c>
      <c r="AQ2337" s="116">
        <v>-6.7361338000000003E-3</v>
      </c>
      <c r="AR2337" s="116">
        <v>-3.8608701999999998E-3</v>
      </c>
      <c r="AS2337" s="199">
        <v>-2.1903843E-5</v>
      </c>
      <c r="AT2337" s="116">
        <v>-2.8533597E-3</v>
      </c>
      <c r="AU2337" s="150">
        <f t="shared" si="919"/>
        <v>-2.314670385399515E-7</v>
      </c>
      <c r="AV2337" s="150">
        <f t="shared" si="920"/>
        <v>-8.1005331897021707E-11</v>
      </c>
      <c r="AW2337" s="163">
        <f t="shared" si="921"/>
        <v>-0.39963021349689998</v>
      </c>
      <c r="AX2337" s="196">
        <v>1.1549628E-7</v>
      </c>
      <c r="AY2337" s="196">
        <v>3.4848478000000001E-10</v>
      </c>
      <c r="AZ2337" s="196">
        <v>9.5209065999999994E-15</v>
      </c>
      <c r="BA2337" s="196">
        <v>1.1282680000000001E-14</v>
      </c>
      <c r="BB2337" s="196">
        <v>3.2003684999999999E-15</v>
      </c>
      <c r="BC2337" s="196">
        <v>-1.1104529E-10</v>
      </c>
      <c r="BD2337" s="196">
        <v>-3.4603167000000001E-7</v>
      </c>
      <c r="BE2337" s="196">
        <v>-4.1021612999999998E-11</v>
      </c>
      <c r="BF2337" s="196">
        <v>-3.8911657000000002E-10</v>
      </c>
      <c r="BG2337" s="196">
        <v>1.3186785E-14</v>
      </c>
      <c r="BH2337" s="196">
        <v>3.9621393000000002E-16</v>
      </c>
      <c r="BI2337" s="196">
        <v>-1.1006002999999999E-13</v>
      </c>
      <c r="BJ2337" s="196">
        <v>-3.6048836000000003E-14</v>
      </c>
      <c r="BK2337" s="196">
        <v>-6.5587581999999996E-15</v>
      </c>
      <c r="BL2337" s="196">
        <v>-2.0874882999999999E-11</v>
      </c>
      <c r="BM2337" s="196">
        <v>-9.2761484999999996E-10</v>
      </c>
      <c r="BN2337" s="196">
        <v>3.1248329E-20</v>
      </c>
      <c r="BO2337" s="196">
        <v>-4.9534969000000003E-6</v>
      </c>
      <c r="BP2337" s="108">
        <v>-0.39962525999999998</v>
      </c>
      <c r="BQ2337" s="196">
        <v>1.2787200000000001E-10</v>
      </c>
      <c r="BR2337" s="196">
        <v>7.7760000000000004E-13</v>
      </c>
      <c r="BS2337" s="196">
        <v>3.4790400000000002E-17</v>
      </c>
      <c r="BU2337" s="172">
        <v>-5.3053987999999998E-5</v>
      </c>
      <c r="BV2337" s="172">
        <v>-2.6227547000000001E-6</v>
      </c>
      <c r="BW2337" s="172">
        <v>3.4666314E-6</v>
      </c>
      <c r="BX2337" s="172">
        <v>-7.0948765000000003E-7</v>
      </c>
      <c r="BY2337" s="172">
        <v>-2.9728116999999998E-6</v>
      </c>
      <c r="BZ2337" s="172">
        <v>1.1782639999999999E-7</v>
      </c>
      <c r="CA2337" s="172">
        <v>2.8869997000000002E-10</v>
      </c>
      <c r="CB2337" s="172">
        <v>1.7897541E-7</v>
      </c>
      <c r="CC2337" s="172">
        <v>-8.5146159999999998E-8</v>
      </c>
      <c r="CD2337" s="172">
        <v>-3.486708E-7</v>
      </c>
      <c r="CE2337" s="172">
        <v>9.0748694000000005E-12</v>
      </c>
      <c r="CF2337" s="172">
        <v>6.9101693999999999E-17</v>
      </c>
      <c r="CG2337" s="172">
        <v>5.9332215999999995E-13</v>
      </c>
      <c r="CH2337" s="172">
        <v>-2.0368344999999999E-6</v>
      </c>
      <c r="CI2337" s="172">
        <v>-4.8073637999999997E-5</v>
      </c>
      <c r="CJ2337" s="172">
        <v>1.3267502E-8</v>
      </c>
      <c r="CK2337" s="172">
        <v>1.8356957E-8</v>
      </c>
      <c r="CM2337" s="197">
        <v>6.9987434000000003E-13</v>
      </c>
      <c r="CN2337" s="198">
        <v>0.12423027</v>
      </c>
      <c r="CO2337" s="198">
        <v>4.2582660999999997E-3</v>
      </c>
      <c r="CP2337" s="198">
        <v>-1.7674730999999999E-3</v>
      </c>
      <c r="CQ2337" s="197">
        <v>-5.4710367000000003E-11</v>
      </c>
      <c r="CR2337" s="197">
        <v>-7.1740284000000002E-9</v>
      </c>
      <c r="CS2337" s="198">
        <v>-1.3531152E-4</v>
      </c>
      <c r="CT2337" s="198">
        <v>-3.0018942999999999E-2</v>
      </c>
      <c r="CU2337" s="197">
        <v>8.7715933000000001E-9</v>
      </c>
      <c r="CV2337" s="197">
        <v>4.1599456E-5</v>
      </c>
    </row>
    <row r="2338" spans="1:100" ht="14.4">
      <c r="A2338" t="s">
        <v>2052</v>
      </c>
      <c r="B2338" s="85" t="s">
        <v>947</v>
      </c>
      <c r="C2338" s="113" t="str">
        <f t="shared" si="907"/>
        <v>F.120.01.108</v>
      </c>
      <c r="D2338" s="9" t="s">
        <v>270</v>
      </c>
      <c r="E2338" s="112" t="s">
        <v>362</v>
      </c>
      <c r="F2338" s="115" t="str">
        <f t="shared" si="908"/>
        <v>PC (Polycarbonate) closed loop chemical upcycling credit</v>
      </c>
      <c r="G2338" s="143">
        <f t="shared" si="909"/>
        <v>-1.4206755999999999E-3</v>
      </c>
      <c r="I2338" s="118">
        <f t="shared" si="910"/>
        <v>-0.77770956363086929</v>
      </c>
      <c r="K2338" s="161">
        <f t="shared" si="911"/>
        <v>-1.1849693113E-2</v>
      </c>
      <c r="L2338" s="161">
        <f t="shared" si="912"/>
        <v>-0.76455503717999995</v>
      </c>
      <c r="M2338" s="162">
        <f t="shared" si="913"/>
        <v>-1.0917319978693671E-3</v>
      </c>
      <c r="N2338" s="161">
        <v>-2.1310133999999999E-4</v>
      </c>
      <c r="O2338" s="132">
        <v>-2.3450520999999998E-2</v>
      </c>
      <c r="P2338" s="132">
        <v>-6.3940482999999999E-3</v>
      </c>
      <c r="Q2338" s="132">
        <v>-1.1911801E-2</v>
      </c>
      <c r="R2338" s="132">
        <v>3.9209328000000001E-4</v>
      </c>
      <c r="S2338" s="164">
        <v>-6.2836432999999997E-5</v>
      </c>
      <c r="T2338" s="132">
        <v>-2.6714896E-4</v>
      </c>
      <c r="U2338" s="132">
        <v>-7.2021919E-3</v>
      </c>
      <c r="V2338" s="164">
        <v>-8.9616821000000003E-5</v>
      </c>
      <c r="W2338" s="132">
        <v>-0.72793965999999999</v>
      </c>
      <c r="X2338" s="132">
        <v>3.8584912E-3</v>
      </c>
      <c r="Y2338" s="132">
        <v>4.3138402000000002E-4</v>
      </c>
      <c r="Z2338" s="132">
        <v>-4.8606064000000001E-3</v>
      </c>
      <c r="AA2338" s="164">
        <v>2.3130632999999999E-11</v>
      </c>
      <c r="AC2338" s="118">
        <f t="shared" si="914"/>
        <v>-2.1310133999999999E-4</v>
      </c>
      <c r="AD2338" s="118">
        <f t="shared" si="915"/>
        <v>-4.8896454313E-2</v>
      </c>
      <c r="AE2338" s="118">
        <f t="shared" si="916"/>
        <v>-4.1907367600000002E-2</v>
      </c>
      <c r="AF2338" s="118">
        <f t="shared" si="917"/>
        <v>-0.76455503717999995</v>
      </c>
      <c r="AG2338" s="118">
        <f t="shared" si="918"/>
        <v>3.7688744021306328E-3</v>
      </c>
      <c r="AI2338" s="69">
        <v>-47.906920999999997</v>
      </c>
      <c r="AJ2338" s="69">
        <v>-47.557577000000002</v>
      </c>
      <c r="AK2338" s="69">
        <v>-0.31269798999999998</v>
      </c>
      <c r="AL2338" s="69">
        <v>0</v>
      </c>
      <c r="AM2338" s="69">
        <v>2.777383E-3</v>
      </c>
      <c r="AN2338" s="69">
        <v>1.9934730000000001E-2</v>
      </c>
      <c r="AO2338" s="69">
        <v>-5.9358697000000002E-2</v>
      </c>
      <c r="AQ2338" s="116">
        <v>-1.0795542999999999E-2</v>
      </c>
      <c r="AR2338" s="116">
        <v>-7.1781479E-3</v>
      </c>
      <c r="AS2338" s="116">
        <v>-1.4570531E-4</v>
      </c>
      <c r="AT2338" s="116">
        <v>-3.4716896999999998E-3</v>
      </c>
      <c r="AU2338" s="150">
        <f t="shared" si="919"/>
        <v>-4.3034459539995145E-7</v>
      </c>
      <c r="AV2338" s="150">
        <f t="shared" si="920"/>
        <v>-5.3885100486839958E-10</v>
      </c>
      <c r="AW2338" s="163">
        <f t="shared" si="921"/>
        <v>-0.4862310455969</v>
      </c>
      <c r="AX2338" s="196">
        <v>-1.1997201999999999E-9</v>
      </c>
      <c r="AY2338" s="196">
        <v>-3.6152211999999999E-12</v>
      </c>
      <c r="AZ2338" s="196">
        <v>-9.8968378000000003E-17</v>
      </c>
      <c r="BA2338" s="196">
        <v>1.1282680000000001E-14</v>
      </c>
      <c r="BB2338" s="196">
        <v>3.2003684999999999E-15</v>
      </c>
      <c r="BC2338" s="196">
        <v>-1.7008529000000001E-10</v>
      </c>
      <c r="BD2338" s="196">
        <v>-4.2795668999999999E-7</v>
      </c>
      <c r="BE2338" s="196">
        <v>-5.4485612999999998E-11</v>
      </c>
      <c r="BF2338" s="196">
        <v>-4.8133657000000004E-10</v>
      </c>
      <c r="BG2338" s="196">
        <v>1.3186785E-14</v>
      </c>
      <c r="BH2338" s="196">
        <v>3.9621393000000002E-16</v>
      </c>
      <c r="BI2338" s="196">
        <v>-1.5363017999999999E-13</v>
      </c>
      <c r="BJ2338" s="196">
        <v>-4.3194490000000003E-14</v>
      </c>
      <c r="BK2338" s="196">
        <v>-7.8948506000000008E-15</v>
      </c>
      <c r="BL2338" s="196">
        <v>-2.5647792999999999E-11</v>
      </c>
      <c r="BM2338" s="196">
        <v>-1.1203386000000001E-9</v>
      </c>
      <c r="BN2338" s="196">
        <v>3.1248329E-20</v>
      </c>
      <c r="BO2338" s="196">
        <v>-7.7155968999999996E-6</v>
      </c>
      <c r="BP2338" s="108">
        <v>-0.48622333000000001</v>
      </c>
      <c r="BQ2338" s="196">
        <v>1.2787200000000001E-10</v>
      </c>
      <c r="BR2338" s="196">
        <v>7.7760000000000004E-13</v>
      </c>
      <c r="BS2338" s="196">
        <v>3.4790400000000002E-17</v>
      </c>
      <c r="BU2338" s="172">
        <v>-6.9217715000000001E-5</v>
      </c>
      <c r="BV2338" s="172">
        <v>-3.2585471999999999E-6</v>
      </c>
      <c r="BW2338" s="172">
        <v>-3.9612205E-8</v>
      </c>
      <c r="BX2338" s="172">
        <v>-8.4994969000000005E-7</v>
      </c>
      <c r="BY2338" s="172">
        <v>-3.6537459999999998E-6</v>
      </c>
      <c r="BZ2338" s="172">
        <v>1.1782639999999999E-7</v>
      </c>
      <c r="CA2338" s="172">
        <v>2.8869997000000002E-10</v>
      </c>
      <c r="CB2338" s="172">
        <v>1.7897541E-7</v>
      </c>
      <c r="CC2338" s="172">
        <v>-1.0532983E-7</v>
      </c>
      <c r="CD2338" s="172">
        <v>-4.4336424999999998E-7</v>
      </c>
      <c r="CE2338" s="172">
        <v>9.0748694000000005E-12</v>
      </c>
      <c r="CF2338" s="172">
        <v>6.9101693999999999E-17</v>
      </c>
      <c r="CG2338" s="172">
        <v>5.9332215999999995E-13</v>
      </c>
      <c r="CH2338" s="172">
        <v>-2.4992594E-6</v>
      </c>
      <c r="CI2338" s="172">
        <v>-5.8696631000000001E-5</v>
      </c>
      <c r="CJ2338" s="172">
        <v>1.3267501E-8</v>
      </c>
      <c r="CK2338" s="172">
        <v>1.8356957E-8</v>
      </c>
      <c r="CM2338" s="197">
        <v>6.9987434000000003E-13</v>
      </c>
      <c r="CN2338" s="198">
        <v>-1.5197284000000001E-3</v>
      </c>
      <c r="CO2338" s="198">
        <v>4.2582660999999997E-3</v>
      </c>
      <c r="CP2338" s="198">
        <v>-2.2024731E-3</v>
      </c>
      <c r="CQ2338" s="197">
        <v>-7.5377786000000004E-11</v>
      </c>
      <c r="CR2338" s="197">
        <v>-9.7518368999999995E-9</v>
      </c>
      <c r="CS2338" s="198">
        <v>-1.6627484999999999E-4</v>
      </c>
      <c r="CT2338" s="198">
        <v>-3.5981075000000001E-2</v>
      </c>
      <c r="CU2338" s="197">
        <v>8.7715933000000001E-9</v>
      </c>
      <c r="CV2338" s="197">
        <v>4.1599456E-5</v>
      </c>
    </row>
    <row r="2339" spans="1:100" ht="14.4">
      <c r="A2339" t="s">
        <v>2053</v>
      </c>
      <c r="B2339" s="85" t="s">
        <v>947</v>
      </c>
      <c r="C2339" s="113" t="str">
        <f t="shared" si="907"/>
        <v>F.120.01.109</v>
      </c>
      <c r="D2339" s="9" t="s">
        <v>270</v>
      </c>
      <c r="E2339" s="112" t="s">
        <v>362</v>
      </c>
      <c r="F2339" s="115" t="str">
        <f t="shared" si="908"/>
        <v>PE (Polyethylene) closed loop chemical upcycling credit</v>
      </c>
      <c r="G2339" s="143">
        <f t="shared" si="909"/>
        <v>-0.23724567333333335</v>
      </c>
      <c r="I2339" s="118">
        <f t="shared" si="910"/>
        <v>-0.86838690018186937</v>
      </c>
      <c r="K2339" s="161">
        <f t="shared" si="911"/>
        <v>-1.2918563005E-2</v>
      </c>
      <c r="L2339" s="161">
        <f t="shared" si="912"/>
        <v>-0.81825433947999993</v>
      </c>
      <c r="M2339" s="162">
        <f t="shared" si="913"/>
        <v>-1.627146696869367E-3</v>
      </c>
      <c r="N2339" s="161">
        <v>-3.5586851000000003E-2</v>
      </c>
      <c r="O2339" s="132">
        <v>-2.5339573000000001E-2</v>
      </c>
      <c r="P2339" s="132">
        <v>-6.9886139000000002E-3</v>
      </c>
      <c r="Q2339" s="132">
        <v>-1.2866521000000001E-2</v>
      </c>
      <c r="R2339" s="132">
        <v>3.1598348000000002E-4</v>
      </c>
      <c r="S2339" s="164">
        <v>-6.7736305000000004E-5</v>
      </c>
      <c r="T2339" s="132">
        <v>-3.0028918000000001E-4</v>
      </c>
      <c r="U2339" s="132">
        <v>-7.7178765999999996E-3</v>
      </c>
      <c r="V2339" s="132">
        <v>-1.0388302E-4</v>
      </c>
      <c r="W2339" s="132">
        <v>-0.77863965999999996</v>
      </c>
      <c r="X2339" s="132">
        <v>3.6759764999999998E-3</v>
      </c>
      <c r="Y2339" s="132">
        <v>4.3138402000000002E-4</v>
      </c>
      <c r="Z2339" s="132">
        <v>-5.1992402E-3</v>
      </c>
      <c r="AA2339" s="164">
        <v>2.3130632999999999E-11</v>
      </c>
      <c r="AC2339" s="118">
        <f t="shared" si="914"/>
        <v>-3.5586851000000003E-2</v>
      </c>
      <c r="AD2339" s="118">
        <f t="shared" si="915"/>
        <v>-5.2964626505000008E-2</v>
      </c>
      <c r="AE2339" s="118">
        <f t="shared" si="916"/>
        <v>-4.5245303700000003E-2</v>
      </c>
      <c r="AF2339" s="118">
        <f t="shared" si="917"/>
        <v>-0.81825433947999993</v>
      </c>
      <c r="AG2339" s="118">
        <f t="shared" si="918"/>
        <v>3.5720935031306328E-3</v>
      </c>
      <c r="AI2339" s="69">
        <v>-51.687632000000001</v>
      </c>
      <c r="AJ2339" s="69">
        <v>-51.310160000000003</v>
      </c>
      <c r="AK2339" s="69">
        <v>-0.33537063</v>
      </c>
      <c r="AL2339" s="69">
        <v>0</v>
      </c>
      <c r="AM2339" s="69">
        <v>2.7762584999999999E-3</v>
      </c>
      <c r="AN2339" s="69">
        <v>1.8861198999999999E-2</v>
      </c>
      <c r="AO2339" s="69">
        <v>-6.3739527000000004E-2</v>
      </c>
      <c r="AQ2339" s="116">
        <v>-1.5498781E-2</v>
      </c>
      <c r="AR2339" s="116">
        <v>-1.1422501E-2</v>
      </c>
      <c r="AS2339" s="116">
        <v>-3.3664745999999998E-4</v>
      </c>
      <c r="AT2339" s="116">
        <v>-3.7396326999999999E-3</v>
      </c>
      <c r="AU2339" s="150">
        <f t="shared" si="919"/>
        <v>-6.8480220106095157E-7</v>
      </c>
      <c r="AV2339" s="150">
        <f t="shared" si="920"/>
        <v>-1.2449980001054218E-9</v>
      </c>
      <c r="AW2339" s="163">
        <f t="shared" si="921"/>
        <v>-0.5237580725069001</v>
      </c>
      <c r="AX2339" s="196">
        <v>-2.2004532000000001E-7</v>
      </c>
      <c r="AY2339" s="196">
        <v>-6.6392522000000001E-10</v>
      </c>
      <c r="AZ2339" s="196">
        <v>-1.8139580999999999E-14</v>
      </c>
      <c r="BA2339" s="196">
        <v>1.1282680000000001E-14</v>
      </c>
      <c r="BB2339" s="196">
        <v>3.2003684999999999E-15</v>
      </c>
      <c r="BC2339" s="196">
        <v>-1.9566929E-10</v>
      </c>
      <c r="BD2339" s="196">
        <v>-4.6345752999999998E-7</v>
      </c>
      <c r="BE2339" s="196">
        <v>-6.0320013000000006E-11</v>
      </c>
      <c r="BF2339" s="196">
        <v>-5.2129856999999999E-10</v>
      </c>
      <c r="BG2339" s="196">
        <v>1.3186785E-14</v>
      </c>
      <c r="BH2339" s="196">
        <v>3.9621393000000002E-16</v>
      </c>
      <c r="BI2339" s="196">
        <v>-1.7251058000000001E-13</v>
      </c>
      <c r="BJ2339" s="196">
        <v>-4.6290940999999999E-14</v>
      </c>
      <c r="BK2339" s="196">
        <v>-8.4738240000000002E-15</v>
      </c>
      <c r="BL2339" s="196">
        <v>-2.7716053999999999E-11</v>
      </c>
      <c r="BM2339" s="196">
        <v>-1.2038522E-9</v>
      </c>
      <c r="BN2339" s="196">
        <v>3.1248329E-20</v>
      </c>
      <c r="BO2339" s="196">
        <v>-8.9125069000000007E-6</v>
      </c>
      <c r="BP2339" s="108">
        <v>-0.52374916000000005</v>
      </c>
      <c r="BQ2339" s="196">
        <v>1.2787200000000001E-10</v>
      </c>
      <c r="BR2339" s="196">
        <v>7.7760000000000004E-13</v>
      </c>
      <c r="BS2339" s="196">
        <v>3.4790400000000002E-17</v>
      </c>
      <c r="BU2339" s="172">
        <v>-8.1278051000000003E-5</v>
      </c>
      <c r="BV2339" s="172">
        <v>-3.5340572999999999E-6</v>
      </c>
      <c r="BW2339" s="172">
        <v>-6.6150389000000003E-6</v>
      </c>
      <c r="BX2339" s="172">
        <v>-9.1081657E-7</v>
      </c>
      <c r="BY2339" s="172">
        <v>-3.9488174999999997E-6</v>
      </c>
      <c r="BZ2339" s="172">
        <v>1.1782639999999999E-7</v>
      </c>
      <c r="CA2339" s="172">
        <v>2.8869997000000002E-10</v>
      </c>
      <c r="CB2339" s="172">
        <v>1.7897541E-7</v>
      </c>
      <c r="CC2339" s="172">
        <v>-1.1407607999999999E-7</v>
      </c>
      <c r="CD2339" s="172">
        <v>-4.8439807999999999E-7</v>
      </c>
      <c r="CE2339" s="172">
        <v>9.0748694000000005E-12</v>
      </c>
      <c r="CF2339" s="172">
        <v>6.9101693999999999E-17</v>
      </c>
      <c r="CG2339" s="172">
        <v>5.9332215999999995E-13</v>
      </c>
      <c r="CH2339" s="172">
        <v>-2.6996436000000001E-6</v>
      </c>
      <c r="CI2339" s="172">
        <v>-6.3299927999999997E-5</v>
      </c>
      <c r="CJ2339" s="172">
        <v>1.3267501E-8</v>
      </c>
      <c r="CK2339" s="172">
        <v>1.8356957E-8</v>
      </c>
      <c r="CM2339" s="197">
        <v>6.9987434000000003E-13</v>
      </c>
      <c r="CN2339" s="198">
        <v>-0.23734473</v>
      </c>
      <c r="CO2339" s="198">
        <v>4.2582660999999997E-3</v>
      </c>
      <c r="CP2339" s="198">
        <v>-2.3909730999999998E-3</v>
      </c>
      <c r="CQ2339" s="197">
        <v>-8.4333666999999998E-11</v>
      </c>
      <c r="CR2339" s="197">
        <v>-1.0868887E-8</v>
      </c>
      <c r="CS2339" s="198">
        <v>-1.7969228999999999E-4</v>
      </c>
      <c r="CT2339" s="198">
        <v>-3.8564665999999997E-2</v>
      </c>
      <c r="CU2339" s="197">
        <v>8.7715933000000001E-9</v>
      </c>
      <c r="CV2339" s="197">
        <v>4.1599456E-5</v>
      </c>
    </row>
    <row r="2340" spans="1:100" ht="14.4">
      <c r="A2340" t="s">
        <v>2054</v>
      </c>
      <c r="B2340" s="85" t="s">
        <v>947</v>
      </c>
      <c r="C2340" s="113" t="str">
        <f t="shared" si="907"/>
        <v>F.120.01.111</v>
      </c>
      <c r="D2340" s="9" t="s">
        <v>270</v>
      </c>
      <c r="E2340" s="112" t="s">
        <v>362</v>
      </c>
      <c r="F2340" s="115" t="str">
        <f t="shared" si="908"/>
        <v>PET (Polyethylene terephthalate) closed loop chemical upcycling credit</v>
      </c>
      <c r="G2340" s="143">
        <f t="shared" si="909"/>
        <v>-0.85732613333333341</v>
      </c>
      <c r="I2340" s="118">
        <f t="shared" si="910"/>
        <v>-0.73657332980545243</v>
      </c>
      <c r="K2340" s="161">
        <f t="shared" si="911"/>
        <v>-1.6084982219999999E-2</v>
      </c>
      <c r="L2340" s="161">
        <f t="shared" si="912"/>
        <v>-0.63215433040000002</v>
      </c>
      <c r="M2340" s="162">
        <f t="shared" si="913"/>
        <v>4.0264902814547608E-2</v>
      </c>
      <c r="N2340" s="161">
        <v>-0.12859892000000001</v>
      </c>
      <c r="O2340" s="132">
        <v>-6.2002257999999998E-2</v>
      </c>
      <c r="P2340" s="132">
        <v>5.3396965000000003E-3</v>
      </c>
      <c r="Q2340" s="132">
        <v>-1.0280236E-2</v>
      </c>
      <c r="R2340" s="132">
        <v>-1.0658387E-3</v>
      </c>
      <c r="S2340" s="132">
        <v>-3.8993038000000001E-3</v>
      </c>
      <c r="T2340" s="132">
        <v>-8.3960372000000001E-4</v>
      </c>
      <c r="U2340" s="132">
        <v>-8.7732251000000004E-3</v>
      </c>
      <c r="V2340" s="132">
        <v>6.4987609000000004E-4</v>
      </c>
      <c r="W2340" s="132">
        <v>-0.56717633000000001</v>
      </c>
      <c r="X2340" s="132">
        <v>3.7337058999999999E-2</v>
      </c>
      <c r="Y2340" s="132">
        <v>4.5778620000000003E-4</v>
      </c>
      <c r="Z2340" s="132">
        <v>2.2779676999999999E-3</v>
      </c>
      <c r="AA2340" s="164">
        <v>2.4547606E-11</v>
      </c>
      <c r="AC2340" s="118">
        <f t="shared" si="914"/>
        <v>-0.12859892000000001</v>
      </c>
      <c r="AD2340" s="118">
        <f t="shared" si="915"/>
        <v>-8.1520768820000006E-2</v>
      </c>
      <c r="AE2340" s="118">
        <f t="shared" si="916"/>
        <v>-6.315781890000001E-2</v>
      </c>
      <c r="AF2340" s="118">
        <f t="shared" si="917"/>
        <v>-0.63215433040000002</v>
      </c>
      <c r="AG2340" s="118">
        <f t="shared" si="918"/>
        <v>3.7986935114547607E-2</v>
      </c>
      <c r="AI2340" s="69">
        <v>-59.155971000000001</v>
      </c>
      <c r="AJ2340" s="69">
        <v>-67.002792999999997</v>
      </c>
      <c r="AK2340" s="69">
        <v>3.7982068</v>
      </c>
      <c r="AL2340" s="69">
        <v>0</v>
      </c>
      <c r="AM2340" s="69">
        <v>1.1435369</v>
      </c>
      <c r="AN2340" s="69">
        <v>2.1543127000000002</v>
      </c>
      <c r="AO2340" s="69">
        <v>0.75076562000000002</v>
      </c>
      <c r="AQ2340" s="116">
        <v>-3.8419973000000003E-2</v>
      </c>
      <c r="AR2340" s="116">
        <v>-3.2589737000000001E-2</v>
      </c>
      <c r="AS2340" s="116">
        <v>-9.9576061E-4</v>
      </c>
      <c r="AT2340" s="116">
        <v>-4.8344755000000001E-3</v>
      </c>
      <c r="AU2340" s="150">
        <f t="shared" si="919"/>
        <v>-1.9538211346797258E-6</v>
      </c>
      <c r="AV2340" s="150">
        <f t="shared" si="920"/>
        <v>-3.6825466137579972E-9</v>
      </c>
      <c r="AW2340" s="163">
        <f t="shared" si="921"/>
        <v>-0.67709740831599996</v>
      </c>
      <c r="AX2340" s="196">
        <v>-7.9556430000000005E-7</v>
      </c>
      <c r="AY2340" s="196">
        <v>-2.4004081999999998E-9</v>
      </c>
      <c r="AZ2340" s="196">
        <v>-6.5582636999999995E-14</v>
      </c>
      <c r="BA2340" s="196">
        <v>1.1973853000000001E-14</v>
      </c>
      <c r="BB2340" s="196">
        <v>3.3964218000000001E-15</v>
      </c>
      <c r="BC2340" s="196">
        <v>4.5937577E-10</v>
      </c>
      <c r="BD2340" s="196">
        <v>-1.1567621E-6</v>
      </c>
      <c r="BE2340" s="196">
        <v>1.4229076999999999E-11</v>
      </c>
      <c r="BF2340" s="196">
        <v>-1.3039917000000001E-9</v>
      </c>
      <c r="BG2340" s="196">
        <v>8.2357208000000004E-12</v>
      </c>
      <c r="BH2340" s="196">
        <v>4.2048584000000001E-16</v>
      </c>
      <c r="BI2340" s="196">
        <v>-4.8044862000000001E-13</v>
      </c>
      <c r="BJ2340" s="196">
        <v>-5.2928273000000003E-14</v>
      </c>
      <c r="BK2340" s="196">
        <v>-1.2972546999999999E-14</v>
      </c>
      <c r="BL2340" s="196">
        <v>-4.8316841999999999E-10</v>
      </c>
      <c r="BM2340" s="196">
        <v>-1.4709574000000001E-9</v>
      </c>
      <c r="BN2340" s="196">
        <v>3.3162590000000002E-20</v>
      </c>
      <c r="BO2340" s="196">
        <v>2.0671684E-5</v>
      </c>
      <c r="BP2340" s="108">
        <v>-0.67711807999999996</v>
      </c>
      <c r="BQ2340" s="108">
        <v>0</v>
      </c>
      <c r="BR2340" s="108">
        <v>0</v>
      </c>
      <c r="BS2340" s="108">
        <v>0</v>
      </c>
      <c r="BU2340" s="69">
        <v>-1.2610578999999999E-4</v>
      </c>
      <c r="BV2340" s="172">
        <v>-8.6459327000000001E-6</v>
      </c>
      <c r="BW2340" s="172">
        <v>-2.3904526999999998E-5</v>
      </c>
      <c r="BX2340" s="172">
        <v>-1.0248483999999999E-6</v>
      </c>
      <c r="BY2340" s="172">
        <v>-9.8878593999999999E-6</v>
      </c>
      <c r="BZ2340" s="172">
        <v>6.7675993000000004E-7</v>
      </c>
      <c r="CA2340" s="172">
        <v>2.1423397000000001E-7</v>
      </c>
      <c r="CB2340" s="172">
        <v>1.0273248000000001E-6</v>
      </c>
      <c r="CC2340" s="172">
        <v>-5.2833700999999996E-6</v>
      </c>
      <c r="CD2340" s="172">
        <v>-8.5998299999999998E-7</v>
      </c>
      <c r="CE2340" s="172">
        <v>9.6307922000000001E-12</v>
      </c>
      <c r="CF2340" s="172">
        <v>7.3334836999999995E-17</v>
      </c>
      <c r="CG2340" s="172">
        <v>6.2966884000000004E-13</v>
      </c>
      <c r="CH2340" s="172">
        <v>-2.5879385000000001E-6</v>
      </c>
      <c r="CI2340" s="172">
        <v>-7.6098404999999997E-5</v>
      </c>
      <c r="CJ2340" s="172">
        <v>2.6874283000000001E-7</v>
      </c>
      <c r="CK2340" s="69">
        <v>0</v>
      </c>
      <c r="CM2340" s="197">
        <v>7.4274835999999998E-13</v>
      </c>
      <c r="CN2340" s="198">
        <v>-0.85735470000000003</v>
      </c>
      <c r="CO2340" s="198">
        <v>2.0711547999999998E-3</v>
      </c>
      <c r="CP2340" s="198">
        <v>-5.7602547999999996E-3</v>
      </c>
      <c r="CQ2340" s="197">
        <v>-2.5891089000000002E-10</v>
      </c>
      <c r="CR2340" s="197">
        <v>-2.7430206000000001E-8</v>
      </c>
      <c r="CS2340" s="198">
        <v>-4.5888447000000003E-4</v>
      </c>
      <c r="CT2340" s="198">
        <v>-4.4168475999999998E-2</v>
      </c>
      <c r="CU2340" s="197">
        <v>5.4697256E-6</v>
      </c>
      <c r="CV2340" s="198">
        <v>2.3817167999999999E-4</v>
      </c>
    </row>
    <row r="2341" spans="1:100" ht="14.4">
      <c r="A2341" t="s">
        <v>2055</v>
      </c>
      <c r="B2341" s="85" t="s">
        <v>947</v>
      </c>
      <c r="C2341" s="113" t="str">
        <f t="shared" si="907"/>
        <v>F.120.01.112</v>
      </c>
      <c r="D2341" s="9" t="s">
        <v>270</v>
      </c>
      <c r="E2341" s="112" t="s">
        <v>362</v>
      </c>
      <c r="F2341" s="115" t="str">
        <f t="shared" si="908"/>
        <v>PHA and PHB (Polyhydroxyalkanoates)  closed loop chemical upcycling credit</v>
      </c>
      <c r="G2341" s="143">
        <f t="shared" si="909"/>
        <v>2.640226666666667E-17</v>
      </c>
      <c r="I2341" s="118">
        <f t="shared" si="910"/>
        <v>4.6294122515377002E-18</v>
      </c>
      <c r="K2341" s="161">
        <f t="shared" si="911"/>
        <v>1.0826070369E-19</v>
      </c>
      <c r="L2341" s="161">
        <f t="shared" si="912"/>
        <v>5.602413632277E-19</v>
      </c>
      <c r="M2341" s="162">
        <f t="shared" si="913"/>
        <v>5.7018462000000001E-22</v>
      </c>
      <c r="N2341" s="165">
        <v>3.9603400000000001E-18</v>
      </c>
      <c r="O2341" s="164">
        <v>4.3737562E-19</v>
      </c>
      <c r="P2341" s="164">
        <v>1.1942401000000001E-19</v>
      </c>
      <c r="Q2341" s="164">
        <v>1.0186012999999999E-19</v>
      </c>
      <c r="R2341" s="164">
        <v>5.8752968999999998E-21</v>
      </c>
      <c r="S2341" s="164">
        <v>1.1336873000000001E-22</v>
      </c>
      <c r="T2341" s="164">
        <v>4.1190806E-22</v>
      </c>
      <c r="U2341" s="164">
        <v>3.4390892000000002E-21</v>
      </c>
      <c r="V2341" s="164">
        <v>9.3886659999999999E-23</v>
      </c>
      <c r="W2341" s="132">
        <v>0</v>
      </c>
      <c r="X2341" s="164">
        <v>4.7629795999999998E-22</v>
      </c>
      <c r="Y2341" s="164">
        <v>2.6440277E-24</v>
      </c>
      <c r="Z2341" s="132">
        <v>0</v>
      </c>
      <c r="AA2341" s="132">
        <v>0</v>
      </c>
      <c r="AC2341" s="118">
        <f t="shared" si="914"/>
        <v>3.9603400000000001E-18</v>
      </c>
      <c r="AD2341" s="118">
        <f t="shared" si="915"/>
        <v>6.6849942288999995E-19</v>
      </c>
      <c r="AE2341" s="118">
        <f t="shared" si="916"/>
        <v>5.6023871920000002E-19</v>
      </c>
      <c r="AF2341" s="118">
        <f t="shared" si="917"/>
        <v>5.602413632277E-19</v>
      </c>
      <c r="AG2341" s="118">
        <f t="shared" si="918"/>
        <v>5.7018462000000001E-22</v>
      </c>
      <c r="AI2341" s="172">
        <v>1.7099808000000001E-17</v>
      </c>
      <c r="AJ2341" s="172">
        <v>1.7010284999999999E-17</v>
      </c>
      <c r="AK2341" s="172">
        <v>5.9167448999999999E-20</v>
      </c>
      <c r="AL2341" s="69">
        <v>0</v>
      </c>
      <c r="AM2341" s="69">
        <v>0</v>
      </c>
      <c r="AN2341" s="172">
        <v>1.4210161E-20</v>
      </c>
      <c r="AO2341" s="172">
        <v>1.6145098999999999E-20</v>
      </c>
      <c r="AQ2341" s="199">
        <v>5.8350963999999996E-19</v>
      </c>
      <c r="AR2341" s="199">
        <v>5.5900116999999997E-19</v>
      </c>
      <c r="AS2341" s="199">
        <v>2.3293879E-20</v>
      </c>
      <c r="AT2341" s="199">
        <v>1.2145906E-21</v>
      </c>
      <c r="AU2341" s="150">
        <f t="shared" si="919"/>
        <v>3.3513259440020998E-23</v>
      </c>
      <c r="AV2341" s="150">
        <f t="shared" si="920"/>
        <v>8.6146002054015308E-26</v>
      </c>
      <c r="AW2341" s="163">
        <f t="shared" si="921"/>
        <v>1.7011072693160001E-19</v>
      </c>
      <c r="AX2341" s="196">
        <v>2.4511669000000001E-23</v>
      </c>
      <c r="AY2341" s="196">
        <v>7.3958026000000005E-26</v>
      </c>
      <c r="AZ2341" s="196">
        <v>2.0206219000000001E-30</v>
      </c>
      <c r="BA2341" s="108">
        <v>0</v>
      </c>
      <c r="BB2341" s="108">
        <v>0</v>
      </c>
      <c r="BC2341" s="196">
        <v>1.2996604000000001E-26</v>
      </c>
      <c r="BD2341" s="196">
        <v>8.9879771999999997E-24</v>
      </c>
      <c r="BE2341" s="196">
        <v>1.8828328E-27</v>
      </c>
      <c r="BF2341" s="196">
        <v>1.0302873999999999E-26</v>
      </c>
      <c r="BG2341" s="108">
        <v>0</v>
      </c>
      <c r="BH2341" s="108">
        <v>0</v>
      </c>
      <c r="BI2341" s="196">
        <v>2.2390390000000002E-31</v>
      </c>
      <c r="BJ2341" s="196">
        <v>2.0650672999999999E-32</v>
      </c>
      <c r="BK2341" s="196">
        <v>4.0775423000000002E-33</v>
      </c>
      <c r="BL2341" s="196">
        <v>2.4676091000000001E-29</v>
      </c>
      <c r="BM2341" s="196">
        <v>5.9195993000000001E-28</v>
      </c>
      <c r="BN2341" s="108">
        <v>0</v>
      </c>
      <c r="BO2341" s="196">
        <v>7.8769316000000003E-24</v>
      </c>
      <c r="BP2341" s="196">
        <v>1.7010285E-19</v>
      </c>
      <c r="BQ2341" s="108">
        <v>0</v>
      </c>
      <c r="BR2341" s="108">
        <v>0</v>
      </c>
      <c r="BS2341" s="108">
        <v>0</v>
      </c>
      <c r="BU2341" s="172">
        <v>9.3828479000000006E-22</v>
      </c>
      <c r="BV2341" s="172">
        <v>7.515561E-23</v>
      </c>
      <c r="BW2341" s="172">
        <v>7.3616524999999997E-22</v>
      </c>
      <c r="BX2341" s="172">
        <v>4.1125509999999998E-25</v>
      </c>
      <c r="BY2341" s="172">
        <v>6.1119259000000004E-23</v>
      </c>
      <c r="BZ2341" s="172">
        <v>8.1102364999999993E-24</v>
      </c>
      <c r="CA2341" s="69">
        <v>0</v>
      </c>
      <c r="CB2341" s="172">
        <v>1.2309594E-23</v>
      </c>
      <c r="CC2341" s="172">
        <v>1.7491494E-25</v>
      </c>
      <c r="CD2341" s="172">
        <v>4.1607658000000004E-25</v>
      </c>
      <c r="CE2341" s="69">
        <v>0</v>
      </c>
      <c r="CF2341" s="69">
        <v>0</v>
      </c>
      <c r="CG2341" s="69">
        <v>0</v>
      </c>
      <c r="CH2341" s="172">
        <v>2.3611882999999999E-23</v>
      </c>
      <c r="CI2341" s="172">
        <v>2.0810718000000001E-23</v>
      </c>
      <c r="CJ2341" s="172">
        <v>1.3218597000000001E-33</v>
      </c>
      <c r="CK2341" s="69">
        <v>0</v>
      </c>
      <c r="CM2341" s="198">
        <v>0</v>
      </c>
      <c r="CN2341" s="197">
        <v>2.6393606999999999E-17</v>
      </c>
      <c r="CO2341" s="197">
        <v>2.3193124000000002E-19</v>
      </c>
      <c r="CP2341" s="197">
        <v>5.3280463000000001E-20</v>
      </c>
      <c r="CQ2341" s="197">
        <v>1.0453232999999999E-28</v>
      </c>
      <c r="CR2341" s="197">
        <v>1.2659835E-26</v>
      </c>
      <c r="CS2341" s="197">
        <v>2.9130588999999999E-21</v>
      </c>
      <c r="CT2341" s="197">
        <v>1.7300038E-20</v>
      </c>
      <c r="CU2341" s="198">
        <v>0</v>
      </c>
      <c r="CV2341" s="197">
        <v>2.8521572E-21</v>
      </c>
    </row>
    <row r="2342" spans="1:100" ht="14.4">
      <c r="A2342" t="s">
        <v>2056</v>
      </c>
      <c r="B2342" s="85" t="s">
        <v>947</v>
      </c>
      <c r="C2342" s="113" t="str">
        <f t="shared" si="907"/>
        <v>F.120.01.113</v>
      </c>
      <c r="D2342" s="9" t="s">
        <v>270</v>
      </c>
      <c r="E2342" s="112" t="s">
        <v>362</v>
      </c>
      <c r="F2342" s="115" t="str">
        <f t="shared" si="908"/>
        <v>PLA (Polylactide) closed loop chemical upcycling credit</v>
      </c>
      <c r="G2342" s="143">
        <f t="shared" si="909"/>
        <v>3.1682720000000002E-16</v>
      </c>
      <c r="I2342" s="118">
        <f t="shared" si="910"/>
        <v>5.5552946898132E-17</v>
      </c>
      <c r="K2342" s="161">
        <f t="shared" si="911"/>
        <v>1.2991283843999998E-18</v>
      </c>
      <c r="L2342" s="161">
        <f t="shared" si="912"/>
        <v>6.7228962983319998E-18</v>
      </c>
      <c r="M2342" s="162">
        <f t="shared" si="913"/>
        <v>6.8422153999999996E-21</v>
      </c>
      <c r="N2342" s="165">
        <v>4.7524079999999999E-17</v>
      </c>
      <c r="O2342" s="164">
        <v>5.2485074E-18</v>
      </c>
      <c r="P2342" s="164">
        <v>1.4330881E-18</v>
      </c>
      <c r="Q2342" s="164">
        <v>1.2223214999999999E-18</v>
      </c>
      <c r="R2342" s="164">
        <v>7.0503563000000001E-20</v>
      </c>
      <c r="S2342" s="164">
        <v>1.3604247E-21</v>
      </c>
      <c r="T2342" s="164">
        <v>4.9428967000000003E-21</v>
      </c>
      <c r="U2342" s="164">
        <v>4.1269070000000001E-20</v>
      </c>
      <c r="V2342" s="164">
        <v>1.1266399E-21</v>
      </c>
      <c r="W2342" s="132">
        <v>0</v>
      </c>
      <c r="X2342" s="164">
        <v>5.7155754999999997E-21</v>
      </c>
      <c r="Y2342" s="164">
        <v>3.1728332000000002E-23</v>
      </c>
      <c r="Z2342" s="132">
        <v>0</v>
      </c>
      <c r="AA2342" s="132">
        <v>0</v>
      </c>
      <c r="AC2342" s="118">
        <f t="shared" si="914"/>
        <v>4.7524079999999999E-17</v>
      </c>
      <c r="AD2342" s="118">
        <f t="shared" si="915"/>
        <v>8.0219929543999999E-18</v>
      </c>
      <c r="AE2342" s="118">
        <f t="shared" si="916"/>
        <v>6.7228645699999995E-18</v>
      </c>
      <c r="AF2342" s="118">
        <f t="shared" si="917"/>
        <v>6.7228962983319998E-18</v>
      </c>
      <c r="AG2342" s="118">
        <f t="shared" si="918"/>
        <v>6.8422153999999996E-21</v>
      </c>
      <c r="AI2342" s="172">
        <v>2.0519770000000001E-16</v>
      </c>
      <c r="AJ2342" s="172">
        <v>2.0412342E-16</v>
      </c>
      <c r="AK2342" s="172">
        <v>7.1000937999999997E-19</v>
      </c>
      <c r="AL2342" s="69">
        <v>0</v>
      </c>
      <c r="AM2342" s="69">
        <v>0</v>
      </c>
      <c r="AN2342" s="172">
        <v>1.7052192999999999E-19</v>
      </c>
      <c r="AO2342" s="172">
        <v>1.9374118999999999E-19</v>
      </c>
      <c r="AQ2342" s="199">
        <v>7.0021156999999993E-18</v>
      </c>
      <c r="AR2342" s="199">
        <v>6.7080140000000002E-18</v>
      </c>
      <c r="AS2342" s="199">
        <v>2.7952655000000002E-19</v>
      </c>
      <c r="AT2342" s="199">
        <v>1.4575087000000001E-20</v>
      </c>
      <c r="AU2342" s="150">
        <f t="shared" si="919"/>
        <v>4.0215911888218995E-22</v>
      </c>
      <c r="AV2342" s="150">
        <f t="shared" si="920"/>
        <v>1.033752034047388E-24</v>
      </c>
      <c r="AW2342" s="163">
        <f t="shared" si="921"/>
        <v>2.0413287231789999E-18</v>
      </c>
      <c r="AX2342" s="196">
        <v>2.9414002999999998E-22</v>
      </c>
      <c r="AY2342" s="196">
        <v>8.8749632000000002E-25</v>
      </c>
      <c r="AZ2342" s="196">
        <v>2.4247462E-29</v>
      </c>
      <c r="BA2342" s="108">
        <v>0</v>
      </c>
      <c r="BB2342" s="108">
        <v>0</v>
      </c>
      <c r="BC2342" s="196">
        <v>1.5595925000000001E-25</v>
      </c>
      <c r="BD2342" s="196">
        <v>1.0785573000000001E-22</v>
      </c>
      <c r="BE2342" s="196">
        <v>2.2593993E-26</v>
      </c>
      <c r="BF2342" s="196">
        <v>1.2363448999999999E-25</v>
      </c>
      <c r="BG2342" s="108">
        <v>0</v>
      </c>
      <c r="BH2342" s="108">
        <v>0</v>
      </c>
      <c r="BI2342" s="196">
        <v>2.6868467999999999E-30</v>
      </c>
      <c r="BJ2342" s="196">
        <v>2.4780808000000001E-31</v>
      </c>
      <c r="BK2342" s="196">
        <v>4.8930507999999997E-32</v>
      </c>
      <c r="BL2342" s="196">
        <v>2.9611308999999999E-28</v>
      </c>
      <c r="BM2342" s="196">
        <v>7.1035191000000005E-27</v>
      </c>
      <c r="BN2342" s="108">
        <v>0</v>
      </c>
      <c r="BO2342" s="196">
        <v>9.4523178999999996E-23</v>
      </c>
      <c r="BP2342" s="196">
        <v>2.0412342E-18</v>
      </c>
      <c r="BQ2342" s="108">
        <v>0</v>
      </c>
      <c r="BR2342" s="108">
        <v>0</v>
      </c>
      <c r="BS2342" s="108">
        <v>0</v>
      </c>
      <c r="BU2342" s="172">
        <v>1.1259418E-20</v>
      </c>
      <c r="BV2342" s="172">
        <v>9.0186731999999991E-22</v>
      </c>
      <c r="BW2342" s="172">
        <v>8.8339828999999993E-21</v>
      </c>
      <c r="BX2342" s="172">
        <v>4.9350612000000004E-24</v>
      </c>
      <c r="BY2342" s="172">
        <v>7.3343110999999997E-22</v>
      </c>
      <c r="BZ2342" s="172">
        <v>9.7322837999999997E-23</v>
      </c>
      <c r="CA2342" s="69">
        <v>0</v>
      </c>
      <c r="CB2342" s="172">
        <v>1.4771512E-22</v>
      </c>
      <c r="CC2342" s="172">
        <v>2.0989793000000002E-24</v>
      </c>
      <c r="CD2342" s="172">
        <v>4.9929190000000003E-24</v>
      </c>
      <c r="CE2342" s="69">
        <v>0</v>
      </c>
      <c r="CF2342" s="69">
        <v>0</v>
      </c>
      <c r="CG2342" s="69">
        <v>0</v>
      </c>
      <c r="CH2342" s="172">
        <v>2.8334258999999998E-22</v>
      </c>
      <c r="CI2342" s="172">
        <v>2.4972862000000001E-22</v>
      </c>
      <c r="CJ2342" s="172">
        <v>1.5862316000000001E-32</v>
      </c>
      <c r="CK2342" s="69">
        <v>0</v>
      </c>
      <c r="CM2342" s="198">
        <v>0</v>
      </c>
      <c r="CN2342" s="197">
        <v>3.1672328E-16</v>
      </c>
      <c r="CO2342" s="197">
        <v>2.7831748000000002E-18</v>
      </c>
      <c r="CP2342" s="197">
        <v>6.3936556000000003E-19</v>
      </c>
      <c r="CQ2342" s="197">
        <v>1.254388E-27</v>
      </c>
      <c r="CR2342" s="197">
        <v>1.5191802E-25</v>
      </c>
      <c r="CS2342" s="197">
        <v>3.4956706999999998E-20</v>
      </c>
      <c r="CT2342" s="197">
        <v>2.0760044999999999E-19</v>
      </c>
      <c r="CU2342" s="198">
        <v>0</v>
      </c>
      <c r="CV2342" s="197">
        <v>3.4225885999999998E-20</v>
      </c>
    </row>
    <row r="2343" spans="1:100" ht="14.4">
      <c r="A2343" t="s">
        <v>2057</v>
      </c>
      <c r="B2343" s="85" t="s">
        <v>947</v>
      </c>
      <c r="C2343" s="113" t="str">
        <f t="shared" si="907"/>
        <v>F.120.01.114</v>
      </c>
      <c r="D2343" s="9" t="s">
        <v>270</v>
      </c>
      <c r="E2343" s="112" t="s">
        <v>362</v>
      </c>
      <c r="F2343" s="115" t="str">
        <f t="shared" si="908"/>
        <v>PMMA (Acrilylic Polymethyl Methacrylate) closed loop chemical upcycling credit</v>
      </c>
      <c r="G2343" s="143">
        <f t="shared" si="909"/>
        <v>0.41425432666666667</v>
      </c>
      <c r="I2343" s="118">
        <f t="shared" si="910"/>
        <v>-0.51541457280086933</v>
      </c>
      <c r="K2343" s="161">
        <f t="shared" si="911"/>
        <v>-7.9853169230000021E-3</v>
      </c>
      <c r="L2343" s="161">
        <f t="shared" si="912"/>
        <v>-0.57041140278000002</v>
      </c>
      <c r="M2343" s="162">
        <f t="shared" si="913"/>
        <v>8.4399790213063384E-4</v>
      </c>
      <c r="N2343" s="161">
        <v>6.2138148999999997E-2</v>
      </c>
      <c r="O2343" s="132">
        <v>-1.6620868E-2</v>
      </c>
      <c r="P2343" s="132">
        <v>-4.2444650999999998E-3</v>
      </c>
      <c r="Q2343" s="132">
        <v>-8.4601206000000009E-3</v>
      </c>
      <c r="R2343" s="132">
        <v>6.6725948000000005E-4</v>
      </c>
      <c r="S2343" s="164">
        <v>-4.5121513E-5</v>
      </c>
      <c r="T2343" s="132">
        <v>-1.4733429E-4</v>
      </c>
      <c r="U2343" s="132">
        <v>-5.3377937000000002E-3</v>
      </c>
      <c r="V2343" s="164">
        <v>-3.8039020999999997E-5</v>
      </c>
      <c r="W2343" s="132">
        <v>-0.54463965999999997</v>
      </c>
      <c r="X2343" s="132">
        <v>4.5183521000000003E-3</v>
      </c>
      <c r="Y2343" s="132">
        <v>4.3138402000000002E-4</v>
      </c>
      <c r="Z2343" s="132">
        <v>-3.6363151999999998E-3</v>
      </c>
      <c r="AA2343" s="164">
        <v>2.3130632999999999E-11</v>
      </c>
      <c r="AC2343" s="118">
        <f t="shared" si="914"/>
        <v>6.2138148999999997E-2</v>
      </c>
      <c r="AD2343" s="118">
        <f t="shared" si="915"/>
        <v>-3.4188443722999999E-2</v>
      </c>
      <c r="AE2343" s="118">
        <f t="shared" si="916"/>
        <v>-2.9839442000000001E-2</v>
      </c>
      <c r="AF2343" s="118">
        <f t="shared" si="917"/>
        <v>-0.57041140278000002</v>
      </c>
      <c r="AG2343" s="118">
        <f t="shared" si="918"/>
        <v>4.4803131021306335E-3</v>
      </c>
      <c r="AI2343" s="69">
        <v>-34.238196000000002</v>
      </c>
      <c r="AJ2343" s="69">
        <v>-33.990546000000002</v>
      </c>
      <c r="AK2343" s="69">
        <v>-0.23072769000000001</v>
      </c>
      <c r="AL2343" s="69">
        <v>0</v>
      </c>
      <c r="AM2343" s="69">
        <v>2.7814484999999999E-3</v>
      </c>
      <c r="AN2343" s="69">
        <v>2.3815956999999999E-2</v>
      </c>
      <c r="AO2343" s="69">
        <v>-4.3520310999999999E-2</v>
      </c>
      <c r="AQ2343" s="116">
        <v>-8.8549050999999998E-4</v>
      </c>
      <c r="AR2343" s="116">
        <v>1.4036705E-3</v>
      </c>
      <c r="AS2343" s="116">
        <v>2.1381174999999999E-4</v>
      </c>
      <c r="AT2343" s="116">
        <v>-2.5029727999999998E-3</v>
      </c>
      <c r="AU2343" s="150">
        <f t="shared" si="919"/>
        <v>8.4152912229048453E-8</v>
      </c>
      <c r="AV2343" s="150">
        <f t="shared" si="920"/>
        <v>7.9072396343447851E-10</v>
      </c>
      <c r="AW2343" s="163">
        <f t="shared" si="921"/>
        <v>-0.35055640830689999</v>
      </c>
      <c r="AX2343" s="196">
        <v>3.8454668000000001E-7</v>
      </c>
      <c r="AY2343" s="196">
        <v>1.1602748E-9</v>
      </c>
      <c r="AZ2343" s="196">
        <v>3.1700169000000001E-14</v>
      </c>
      <c r="BA2343" s="196">
        <v>1.1282680000000001E-14</v>
      </c>
      <c r="BB2343" s="196">
        <v>3.2003684999999999E-15</v>
      </c>
      <c r="BC2343" s="196">
        <v>-7.7589290000000004E-11</v>
      </c>
      <c r="BD2343" s="196">
        <v>-2.9960749000000002E-7</v>
      </c>
      <c r="BE2343" s="196">
        <v>-3.3392012999999999E-11</v>
      </c>
      <c r="BF2343" s="196">
        <v>-3.3685857E-10</v>
      </c>
      <c r="BG2343" s="196">
        <v>1.3186785E-14</v>
      </c>
      <c r="BH2343" s="196">
        <v>3.9621393000000002E-16</v>
      </c>
      <c r="BI2343" s="196">
        <v>-8.5370284999999999E-14</v>
      </c>
      <c r="BJ2343" s="196">
        <v>-3.1999631E-14</v>
      </c>
      <c r="BK2343" s="196">
        <v>-5.8016391000000003E-15</v>
      </c>
      <c r="BL2343" s="196">
        <v>-1.8170234E-11</v>
      </c>
      <c r="BM2343" s="196">
        <v>-8.1840472999999996E-10</v>
      </c>
      <c r="BN2343" s="196">
        <v>3.1248329E-20</v>
      </c>
      <c r="BO2343" s="196">
        <v>-3.3883068999999999E-6</v>
      </c>
      <c r="BP2343" s="108">
        <v>-0.35055301999999999</v>
      </c>
      <c r="BQ2343" s="196">
        <v>1.2787200000000001E-10</v>
      </c>
      <c r="BR2343" s="196">
        <v>7.7760000000000004E-13</v>
      </c>
      <c r="BS2343" s="196">
        <v>3.4790400000000002E-17</v>
      </c>
      <c r="BU2343" s="172">
        <v>-3.7797535999999997E-5</v>
      </c>
      <c r="BV2343" s="172">
        <v>-2.2624721999999999E-6</v>
      </c>
      <c r="BW2343" s="172">
        <v>1.155051E-5</v>
      </c>
      <c r="BX2343" s="172">
        <v>-6.298925E-7</v>
      </c>
      <c r="BY2343" s="172">
        <v>-2.5869489000000001E-6</v>
      </c>
      <c r="BZ2343" s="172">
        <v>1.1782639999999999E-7</v>
      </c>
      <c r="CA2343" s="172">
        <v>2.8869997000000002E-10</v>
      </c>
      <c r="CB2343" s="172">
        <v>1.7897541E-7</v>
      </c>
      <c r="CC2343" s="172">
        <v>-7.3708748000000001E-8</v>
      </c>
      <c r="CD2343" s="172">
        <v>-2.9501117999999999E-7</v>
      </c>
      <c r="CE2343" s="172">
        <v>9.0748694000000005E-12</v>
      </c>
      <c r="CF2343" s="172">
        <v>6.9101693999999999E-17</v>
      </c>
      <c r="CG2343" s="172">
        <v>5.9332215999999995E-13</v>
      </c>
      <c r="CH2343" s="172">
        <v>-1.7747936999999999E-6</v>
      </c>
      <c r="CI2343" s="172">
        <v>-4.2053942999999998E-5</v>
      </c>
      <c r="CJ2343" s="172">
        <v>1.3267502E-8</v>
      </c>
      <c r="CK2343" s="172">
        <v>1.8356957E-8</v>
      </c>
      <c r="CM2343" s="197">
        <v>6.9987434000000003E-13</v>
      </c>
      <c r="CN2343" s="198">
        <v>0.41415527000000002</v>
      </c>
      <c r="CO2343" s="198">
        <v>4.2582660999999997E-3</v>
      </c>
      <c r="CP2343" s="198">
        <v>-1.5209730999999999E-3</v>
      </c>
      <c r="CQ2343" s="197">
        <v>-4.2998829999999997E-11</v>
      </c>
      <c r="CR2343" s="197">
        <v>-5.7132702999999997E-9</v>
      </c>
      <c r="CS2343" s="198">
        <v>-1.1776564E-4</v>
      </c>
      <c r="CT2343" s="198">
        <v>-2.6640401000000001E-2</v>
      </c>
      <c r="CU2343" s="197">
        <v>8.7715933000000001E-9</v>
      </c>
      <c r="CV2343" s="197">
        <v>4.1599456E-5</v>
      </c>
    </row>
    <row r="2344" spans="1:100" ht="14.4">
      <c r="A2344" t="s">
        <v>2058</v>
      </c>
      <c r="B2344" s="85" t="s">
        <v>947</v>
      </c>
      <c r="C2344" s="113" t="str">
        <f t="shared" si="907"/>
        <v>F.120.01.115</v>
      </c>
      <c r="D2344" s="9" t="s">
        <v>270</v>
      </c>
      <c r="E2344" s="112" t="s">
        <v>362</v>
      </c>
      <c r="F2344" s="115" t="str">
        <f t="shared" si="908"/>
        <v>POM and Acetal (Polyoxymethylene) closed loop chemical upcycling credit</v>
      </c>
      <c r="G2344" s="143">
        <f t="shared" si="909"/>
        <v>0.86851933333333342</v>
      </c>
      <c r="I2344" s="118">
        <f t="shared" si="910"/>
        <v>-0.24903273118186936</v>
      </c>
      <c r="K2344" s="161">
        <f t="shared" si="911"/>
        <v>-4.1538294440000003E-3</v>
      </c>
      <c r="L2344" s="161">
        <f t="shared" si="912"/>
        <v>-0.37792005548000002</v>
      </c>
      <c r="M2344" s="162">
        <f t="shared" si="913"/>
        <v>2.7632537421306324E-3</v>
      </c>
      <c r="N2344" s="161">
        <v>0.1302779</v>
      </c>
      <c r="O2344" s="132">
        <v>-9.8493408000000001E-3</v>
      </c>
      <c r="P2344" s="132">
        <v>-2.1131761000000001E-3</v>
      </c>
      <c r="Q2344" s="132">
        <v>-5.0378165999999999E-3</v>
      </c>
      <c r="R2344" s="132">
        <v>9.4008383999999998E-4</v>
      </c>
      <c r="S2344" s="164">
        <v>-2.7557358999999999E-5</v>
      </c>
      <c r="T2344" s="164">
        <v>-2.8539325000000001E-5</v>
      </c>
      <c r="U2344" s="132">
        <v>-3.4892626000000001E-3</v>
      </c>
      <c r="V2344" s="164">
        <v>1.3099819E-5</v>
      </c>
      <c r="W2344" s="132">
        <v>-0.36289966000000001</v>
      </c>
      <c r="X2344" s="132">
        <v>5.1725972999999998E-3</v>
      </c>
      <c r="Y2344" s="132">
        <v>4.3138402000000002E-4</v>
      </c>
      <c r="Z2344" s="132">
        <v>-2.4224434E-3</v>
      </c>
      <c r="AA2344" s="164">
        <v>2.3130632999999999E-11</v>
      </c>
      <c r="AC2344" s="118">
        <f t="shared" si="914"/>
        <v>0.1302779</v>
      </c>
      <c r="AD2344" s="118">
        <f t="shared" si="915"/>
        <v>-1.9605608944E-2</v>
      </c>
      <c r="AE2344" s="118">
        <f t="shared" si="916"/>
        <v>-1.78742229E-2</v>
      </c>
      <c r="AF2344" s="118">
        <f t="shared" si="917"/>
        <v>-0.37792005548000002</v>
      </c>
      <c r="AG2344" s="118">
        <f t="shared" si="918"/>
        <v>5.1856971421306323E-3</v>
      </c>
      <c r="AI2344" s="69">
        <v>-20.685801000000001</v>
      </c>
      <c r="AJ2344" s="69">
        <v>-20.538979000000001</v>
      </c>
      <c r="AK2344" s="69">
        <v>-0.149455</v>
      </c>
      <c r="AL2344" s="69">
        <v>0</v>
      </c>
      <c r="AM2344" s="69">
        <v>2.7854794000000001E-3</v>
      </c>
      <c r="AN2344" s="69">
        <v>2.7664153E-2</v>
      </c>
      <c r="AO2344" s="69">
        <v>-2.781672E-2</v>
      </c>
      <c r="AQ2344" s="116">
        <v>9.6242133000000001E-3</v>
      </c>
      <c r="AR2344" s="116">
        <v>1.0564548E-2</v>
      </c>
      <c r="AS2344" s="116">
        <v>6.0216565999999996E-4</v>
      </c>
      <c r="AT2344" s="116">
        <v>-1.5425002999999999E-3</v>
      </c>
      <c r="AU2344" s="150">
        <f t="shared" si="919"/>
        <v>6.3336617917904844E-7</v>
      </c>
      <c r="AV2344" s="150">
        <f t="shared" si="920"/>
        <v>2.2269440486503785E-9</v>
      </c>
      <c r="AW2344" s="163">
        <f t="shared" si="921"/>
        <v>-0.21603644784487</v>
      </c>
      <c r="AX2344" s="196">
        <v>8.0610459999999996E-7</v>
      </c>
      <c r="AY2344" s="196">
        <v>2.4322167999999999E-9</v>
      </c>
      <c r="AZ2344" s="196">
        <v>6.6451442000000002E-14</v>
      </c>
      <c r="BA2344" s="196">
        <v>1.1282680000000001E-14</v>
      </c>
      <c r="BB2344" s="196">
        <v>3.2003684999999999E-15</v>
      </c>
      <c r="BC2344" s="196">
        <v>1.411951E-11</v>
      </c>
      <c r="BD2344" s="196">
        <v>-1.7235062999999999E-7</v>
      </c>
      <c r="BE2344" s="196">
        <v>-1.2477932999999999E-11</v>
      </c>
      <c r="BF2344" s="196">
        <v>-1.9361017E-10</v>
      </c>
      <c r="BG2344" s="196">
        <v>1.3186785E-14</v>
      </c>
      <c r="BH2344" s="196">
        <v>3.9621393000000002E-16</v>
      </c>
      <c r="BI2344" s="196">
        <v>-1.7691323E-14</v>
      </c>
      <c r="BJ2344" s="196">
        <v>-2.0900046999999999E-14</v>
      </c>
      <c r="BK2344" s="196">
        <v>-3.7262422E-15</v>
      </c>
      <c r="BL2344" s="196">
        <v>-1.0756314E-11</v>
      </c>
      <c r="BM2344" s="196">
        <v>-5.1904049999999995E-10</v>
      </c>
      <c r="BN2344" s="196">
        <v>3.1248329E-20</v>
      </c>
      <c r="BO2344" s="196">
        <v>9.0215512999999999E-7</v>
      </c>
      <c r="BP2344" s="108">
        <v>-0.21603734999999999</v>
      </c>
      <c r="BQ2344" s="196">
        <v>1.2787200000000001E-10</v>
      </c>
      <c r="BR2344" s="196">
        <v>7.7760000000000004E-13</v>
      </c>
      <c r="BS2344" s="196">
        <v>3.4790400000000002E-17</v>
      </c>
      <c r="BU2344" s="172">
        <v>-5.4701311000000001E-6</v>
      </c>
      <c r="BV2344" s="172">
        <v>-1.2748745000000001E-6</v>
      </c>
      <c r="BW2344" s="172">
        <v>2.4216623000000001E-5</v>
      </c>
      <c r="BX2344" s="172">
        <v>-4.1170813000000002E-7</v>
      </c>
      <c r="BY2344" s="172">
        <v>-1.5292309999999999E-6</v>
      </c>
      <c r="BZ2344" s="172">
        <v>1.1782639999999999E-7</v>
      </c>
      <c r="CA2344" s="172">
        <v>2.8869997000000002E-10</v>
      </c>
      <c r="CB2344" s="172">
        <v>1.7897541E-7</v>
      </c>
      <c r="CC2344" s="172">
        <v>-4.2356783E-8</v>
      </c>
      <c r="CD2344" s="172">
        <v>-1.4792069000000001E-7</v>
      </c>
      <c r="CE2344" s="172">
        <v>9.0748694000000005E-12</v>
      </c>
      <c r="CF2344" s="172">
        <v>6.9101693999999999E-17</v>
      </c>
      <c r="CG2344" s="172">
        <v>5.9332215999999995E-13</v>
      </c>
      <c r="CH2344" s="172">
        <v>-1.0564936E-6</v>
      </c>
      <c r="CI2344" s="172">
        <v>-2.5552894000000001E-5</v>
      </c>
      <c r="CJ2344" s="172">
        <v>1.3267503E-8</v>
      </c>
      <c r="CK2344" s="172">
        <v>1.8356957E-8</v>
      </c>
      <c r="CM2344" s="197">
        <v>6.9987434000000003E-13</v>
      </c>
      <c r="CN2344" s="198">
        <v>0.86842026999999999</v>
      </c>
      <c r="CO2344" s="198">
        <v>4.2582660999999997E-3</v>
      </c>
      <c r="CP2344" s="198">
        <v>-8.4527308999999998E-4</v>
      </c>
      <c r="CQ2344" s="197">
        <v>-1.089544E-11</v>
      </c>
      <c r="CR2344" s="197">
        <v>-1.7090743999999999E-9</v>
      </c>
      <c r="CS2344" s="197">
        <v>-6.9669265999999994E-5</v>
      </c>
      <c r="CT2344" s="198">
        <v>-1.7379222E-2</v>
      </c>
      <c r="CU2344" s="197">
        <v>8.7715933000000001E-9</v>
      </c>
      <c r="CV2344" s="197">
        <v>4.1599456E-5</v>
      </c>
    </row>
    <row r="2345" spans="1:100" ht="14.4">
      <c r="A2345" t="s">
        <v>2059</v>
      </c>
      <c r="B2345" s="85" t="s">
        <v>947</v>
      </c>
      <c r="C2345" s="113" t="str">
        <f t="shared" si="907"/>
        <v>F.120.01.116</v>
      </c>
      <c r="D2345" s="9" t="s">
        <v>270</v>
      </c>
      <c r="E2345" s="112" t="s">
        <v>362</v>
      </c>
      <c r="F2345" s="115" t="str">
        <f t="shared" si="908"/>
        <v>PP (Polypropylene) closed loop chemical upcycling credit</v>
      </c>
      <c r="G2345" s="143">
        <f t="shared" si="909"/>
        <v>-0.23724567333333335</v>
      </c>
      <c r="I2345" s="118">
        <f t="shared" si="910"/>
        <v>-0.86838690018186937</v>
      </c>
      <c r="K2345" s="161">
        <f t="shared" si="911"/>
        <v>-1.2918563005E-2</v>
      </c>
      <c r="L2345" s="161">
        <f t="shared" si="912"/>
        <v>-0.81825433947999993</v>
      </c>
      <c r="M2345" s="162">
        <f t="shared" si="913"/>
        <v>-1.627146696869367E-3</v>
      </c>
      <c r="N2345" s="161">
        <v>-3.5586851000000003E-2</v>
      </c>
      <c r="O2345" s="132">
        <v>-2.5339573000000001E-2</v>
      </c>
      <c r="P2345" s="132">
        <v>-6.9886139000000002E-3</v>
      </c>
      <c r="Q2345" s="132">
        <v>-1.2866521000000001E-2</v>
      </c>
      <c r="R2345" s="132">
        <v>3.1598348000000002E-4</v>
      </c>
      <c r="S2345" s="164">
        <v>-6.7736305000000004E-5</v>
      </c>
      <c r="T2345" s="132">
        <v>-3.0028918000000001E-4</v>
      </c>
      <c r="U2345" s="132">
        <v>-7.7178765999999996E-3</v>
      </c>
      <c r="V2345" s="132">
        <v>-1.0388302E-4</v>
      </c>
      <c r="W2345" s="132">
        <v>-0.77863965999999996</v>
      </c>
      <c r="X2345" s="132">
        <v>3.6759764999999998E-3</v>
      </c>
      <c r="Y2345" s="132">
        <v>4.3138402000000002E-4</v>
      </c>
      <c r="Z2345" s="132">
        <v>-5.1992402E-3</v>
      </c>
      <c r="AA2345" s="164">
        <v>2.3130632999999999E-11</v>
      </c>
      <c r="AC2345" s="118">
        <f t="shared" si="914"/>
        <v>-3.5586851000000003E-2</v>
      </c>
      <c r="AD2345" s="118">
        <f t="shared" si="915"/>
        <v>-5.2964626505000008E-2</v>
      </c>
      <c r="AE2345" s="118">
        <f t="shared" si="916"/>
        <v>-4.5245303700000003E-2</v>
      </c>
      <c r="AF2345" s="118">
        <f t="shared" si="917"/>
        <v>-0.81825433947999993</v>
      </c>
      <c r="AG2345" s="118">
        <f t="shared" si="918"/>
        <v>3.5720935031306328E-3</v>
      </c>
      <c r="AI2345" s="69">
        <v>-51.687632000000001</v>
      </c>
      <c r="AJ2345" s="69">
        <v>-51.310160000000003</v>
      </c>
      <c r="AK2345" s="69">
        <v>-0.33537063</v>
      </c>
      <c r="AL2345" s="69">
        <v>0</v>
      </c>
      <c r="AM2345" s="69">
        <v>2.7762584999999999E-3</v>
      </c>
      <c r="AN2345" s="69">
        <v>1.8861198999999999E-2</v>
      </c>
      <c r="AO2345" s="69">
        <v>-6.3739527000000004E-2</v>
      </c>
      <c r="AQ2345" s="116">
        <v>-1.5498781E-2</v>
      </c>
      <c r="AR2345" s="116">
        <v>-1.1422501E-2</v>
      </c>
      <c r="AS2345" s="116">
        <v>-3.3664745999999998E-4</v>
      </c>
      <c r="AT2345" s="116">
        <v>-3.7396326999999999E-3</v>
      </c>
      <c r="AU2345" s="150">
        <f t="shared" si="919"/>
        <v>-6.8480220106095157E-7</v>
      </c>
      <c r="AV2345" s="150">
        <f t="shared" si="920"/>
        <v>-1.2449980001054218E-9</v>
      </c>
      <c r="AW2345" s="163">
        <f t="shared" si="921"/>
        <v>-0.5237580725069001</v>
      </c>
      <c r="AX2345" s="196">
        <v>-2.2004532000000001E-7</v>
      </c>
      <c r="AY2345" s="196">
        <v>-6.6392522000000001E-10</v>
      </c>
      <c r="AZ2345" s="196">
        <v>-1.8139580999999999E-14</v>
      </c>
      <c r="BA2345" s="196">
        <v>1.1282680000000001E-14</v>
      </c>
      <c r="BB2345" s="196">
        <v>3.2003684999999999E-15</v>
      </c>
      <c r="BC2345" s="196">
        <v>-1.9566929E-10</v>
      </c>
      <c r="BD2345" s="196">
        <v>-4.6345752999999998E-7</v>
      </c>
      <c r="BE2345" s="196">
        <v>-6.0320013000000006E-11</v>
      </c>
      <c r="BF2345" s="196">
        <v>-5.2129856999999999E-10</v>
      </c>
      <c r="BG2345" s="196">
        <v>1.3186785E-14</v>
      </c>
      <c r="BH2345" s="196">
        <v>3.9621393000000002E-16</v>
      </c>
      <c r="BI2345" s="196">
        <v>-1.7251058000000001E-13</v>
      </c>
      <c r="BJ2345" s="196">
        <v>-4.6290940999999999E-14</v>
      </c>
      <c r="BK2345" s="196">
        <v>-8.4738240000000002E-15</v>
      </c>
      <c r="BL2345" s="196">
        <v>-2.7716053999999999E-11</v>
      </c>
      <c r="BM2345" s="196">
        <v>-1.2038522E-9</v>
      </c>
      <c r="BN2345" s="196">
        <v>3.1248329E-20</v>
      </c>
      <c r="BO2345" s="196">
        <v>-8.9125069000000007E-6</v>
      </c>
      <c r="BP2345" s="108">
        <v>-0.52374916000000005</v>
      </c>
      <c r="BQ2345" s="196">
        <v>1.2787200000000001E-10</v>
      </c>
      <c r="BR2345" s="196">
        <v>7.7760000000000004E-13</v>
      </c>
      <c r="BS2345" s="196">
        <v>3.4790400000000002E-17</v>
      </c>
      <c r="BU2345" s="172">
        <v>-8.1278051000000003E-5</v>
      </c>
      <c r="BV2345" s="172">
        <v>-3.5340572999999999E-6</v>
      </c>
      <c r="BW2345" s="172">
        <v>-6.6150389000000003E-6</v>
      </c>
      <c r="BX2345" s="172">
        <v>-9.1081657E-7</v>
      </c>
      <c r="BY2345" s="172">
        <v>-3.9488174999999997E-6</v>
      </c>
      <c r="BZ2345" s="172">
        <v>1.1782639999999999E-7</v>
      </c>
      <c r="CA2345" s="172">
        <v>2.8869997000000002E-10</v>
      </c>
      <c r="CB2345" s="172">
        <v>1.7897541E-7</v>
      </c>
      <c r="CC2345" s="172">
        <v>-1.1407607999999999E-7</v>
      </c>
      <c r="CD2345" s="172">
        <v>-4.8439807999999999E-7</v>
      </c>
      <c r="CE2345" s="172">
        <v>9.0748694000000005E-12</v>
      </c>
      <c r="CF2345" s="172">
        <v>6.9101693999999999E-17</v>
      </c>
      <c r="CG2345" s="172">
        <v>5.9332215999999995E-13</v>
      </c>
      <c r="CH2345" s="172">
        <v>-2.6996436000000001E-6</v>
      </c>
      <c r="CI2345" s="172">
        <v>-6.3299927999999997E-5</v>
      </c>
      <c r="CJ2345" s="172">
        <v>1.3267501E-8</v>
      </c>
      <c r="CK2345" s="172">
        <v>1.8356957E-8</v>
      </c>
      <c r="CM2345" s="197">
        <v>6.9987434000000003E-13</v>
      </c>
      <c r="CN2345" s="198">
        <v>-0.23734473</v>
      </c>
      <c r="CO2345" s="198">
        <v>4.2582660999999997E-3</v>
      </c>
      <c r="CP2345" s="198">
        <v>-2.3909730999999998E-3</v>
      </c>
      <c r="CQ2345" s="197">
        <v>-8.4333666999999998E-11</v>
      </c>
      <c r="CR2345" s="197">
        <v>-1.0868887E-8</v>
      </c>
      <c r="CS2345" s="198">
        <v>-1.7969228999999999E-4</v>
      </c>
      <c r="CT2345" s="198">
        <v>-3.8564665999999997E-2</v>
      </c>
      <c r="CU2345" s="197">
        <v>8.7715933000000001E-9</v>
      </c>
      <c r="CV2345" s="197">
        <v>4.1599456E-5</v>
      </c>
    </row>
    <row r="2346" spans="1:100" ht="14.4">
      <c r="A2346" t="s">
        <v>2060</v>
      </c>
      <c r="B2346" s="85" t="s">
        <v>947</v>
      </c>
      <c r="C2346" s="113" t="str">
        <f t="shared" si="907"/>
        <v>F.120.01.117</v>
      </c>
      <c r="D2346" s="9" t="s">
        <v>270</v>
      </c>
      <c r="E2346" s="112" t="s">
        <v>362</v>
      </c>
      <c r="F2346" s="115" t="str">
        <f t="shared" si="908"/>
        <v>PS (Polystyrene) closed loop chemical upcycle credit</v>
      </c>
      <c r="G2346" s="143">
        <f t="shared" si="909"/>
        <v>-0.20153067333333333</v>
      </c>
      <c r="I2346" s="118">
        <f t="shared" si="910"/>
        <v>-0.9263335608348694</v>
      </c>
      <c r="K2346" s="161">
        <f t="shared" si="911"/>
        <v>-1.3087666998000002E-2</v>
      </c>
      <c r="L2346" s="161">
        <f t="shared" si="912"/>
        <v>-0.88075488567999993</v>
      </c>
      <c r="M2346" s="162">
        <f t="shared" si="913"/>
        <v>-2.2614071568693669E-3</v>
      </c>
      <c r="N2346" s="161">
        <v>-3.0229600999999998E-2</v>
      </c>
      <c r="O2346" s="132">
        <v>-2.6475009000000001E-2</v>
      </c>
      <c r="P2346" s="132">
        <v>-7.6828362000000002E-3</v>
      </c>
      <c r="Q2346" s="132">
        <v>-1.3569097E-2</v>
      </c>
      <c r="R2346" s="132">
        <v>3.9424263999999999E-4</v>
      </c>
      <c r="S2346" s="164">
        <v>-4.7288108000000001E-5</v>
      </c>
      <c r="T2346" s="132">
        <v>1.3447546999999999E-4</v>
      </c>
      <c r="U2346" s="132">
        <v>-8.3287645000000004E-3</v>
      </c>
      <c r="V2346" s="132">
        <v>-1.2078298E-4</v>
      </c>
      <c r="W2346" s="132">
        <v>-0.83869965999999996</v>
      </c>
      <c r="X2346" s="132">
        <v>3.4597667000000002E-3</v>
      </c>
      <c r="Y2346" s="132">
        <v>4.3138402000000002E-4</v>
      </c>
      <c r="Z2346" s="132">
        <v>-5.6003909000000001E-3</v>
      </c>
      <c r="AA2346" s="164">
        <v>2.3130632999999999E-11</v>
      </c>
      <c r="AC2346" s="118">
        <f t="shared" si="914"/>
        <v>-3.0229600999999998E-2</v>
      </c>
      <c r="AD2346" s="118">
        <f t="shared" si="915"/>
        <v>-5.5574276698000004E-2</v>
      </c>
      <c r="AE2346" s="118">
        <f t="shared" si="916"/>
        <v>-4.8087000600000006E-2</v>
      </c>
      <c r="AF2346" s="118">
        <f t="shared" si="917"/>
        <v>-0.88075488567999993</v>
      </c>
      <c r="AG2346" s="118">
        <f t="shared" si="918"/>
        <v>3.3389837431306332E-3</v>
      </c>
      <c r="AI2346" s="69">
        <v>-54.497121</v>
      </c>
      <c r="AJ2346" s="69">
        <v>-54.369526999999998</v>
      </c>
      <c r="AK2346" s="69">
        <v>-0.36222897999999998</v>
      </c>
      <c r="AL2346" s="69">
        <v>0</v>
      </c>
      <c r="AM2346" s="69">
        <v>0.28597493000000002</v>
      </c>
      <c r="AN2346" s="69">
        <v>1.7589477999999999E-2</v>
      </c>
      <c r="AO2346" s="69">
        <v>-6.8929125999999993E-2</v>
      </c>
      <c r="AQ2346" s="116">
        <v>-1.5468687E-2</v>
      </c>
      <c r="AR2346" s="116">
        <v>-1.1193409E-2</v>
      </c>
      <c r="AS2346" s="116">
        <v>-3.1719613000000003E-4</v>
      </c>
      <c r="AT2346" s="116">
        <v>-3.9580815999999998E-3</v>
      </c>
      <c r="AU2346" s="150">
        <f t="shared" si="919"/>
        <v>-6.7106771375495168E-7</v>
      </c>
      <c r="AV2346" s="150">
        <f t="shared" si="920"/>
        <v>-1.1730625944412217E-9</v>
      </c>
      <c r="AW2346" s="163">
        <f t="shared" si="921"/>
        <v>-0.55435317038499998</v>
      </c>
      <c r="AX2346" s="196">
        <v>-1.869018E-7</v>
      </c>
      <c r="AY2346" s="196">
        <v>-5.6392322000000003E-10</v>
      </c>
      <c r="AZ2346" s="196">
        <v>-1.5407382999999999E-14</v>
      </c>
      <c r="BA2346" s="196">
        <v>1.1282680000000001E-14</v>
      </c>
      <c r="BB2346" s="196">
        <v>3.2003684999999999E-15</v>
      </c>
      <c r="BC2346" s="196">
        <v>-2.1449649000000001E-10</v>
      </c>
      <c r="BD2346" s="196">
        <v>-4.8285058000000005E-7</v>
      </c>
      <c r="BE2346" s="196">
        <v>-6.4613533000000001E-11</v>
      </c>
      <c r="BF2346" s="196">
        <v>-5.4531816999999995E-10</v>
      </c>
      <c r="BG2346" s="196">
        <v>1.3186785E-14</v>
      </c>
      <c r="BH2346" s="196">
        <v>3.9621393000000002E-16</v>
      </c>
      <c r="BI2346" s="196">
        <v>7.5169558000000001E-14</v>
      </c>
      <c r="BJ2346" s="196">
        <v>-4.9945002000000002E-14</v>
      </c>
      <c r="BK2346" s="196">
        <v>-8.7064347999999997E-15</v>
      </c>
      <c r="BL2346" s="196">
        <v>-2.3119947999999999E-11</v>
      </c>
      <c r="BM2346" s="196">
        <v>-1.2056038E-9</v>
      </c>
      <c r="BN2346" s="196">
        <v>3.1248329E-20</v>
      </c>
      <c r="BO2346" s="196">
        <v>-1.0330384999999999E-5</v>
      </c>
      <c r="BP2346" s="108">
        <v>-0.55434284</v>
      </c>
      <c r="BQ2346" s="196">
        <v>1.2787200000000001E-10</v>
      </c>
      <c r="BR2346" s="196">
        <v>7.7760000000000004E-13</v>
      </c>
      <c r="BS2346" s="196">
        <v>3.4790400000000002E-17</v>
      </c>
      <c r="BU2346" s="172">
        <v>-8.4181247000000002E-5</v>
      </c>
      <c r="BV2346" s="172">
        <v>-3.6996557000000002E-6</v>
      </c>
      <c r="BW2346" s="172">
        <v>-5.6192100000000002E-6</v>
      </c>
      <c r="BX2346" s="172">
        <v>-9.8262244E-7</v>
      </c>
      <c r="BY2346" s="172">
        <v>-4.0151782999999997E-6</v>
      </c>
      <c r="BZ2346" s="172">
        <v>1.1782639999999999E-7</v>
      </c>
      <c r="CA2346" s="172">
        <v>2.8869997000000002E-10</v>
      </c>
      <c r="CB2346" s="172">
        <v>1.7897541E-7</v>
      </c>
      <c r="CC2346" s="172">
        <v>-6.6314689999999996E-8</v>
      </c>
      <c r="CD2346" s="172">
        <v>-2.1872137999999999E-7</v>
      </c>
      <c r="CE2346" s="172">
        <v>9.0748694000000005E-12</v>
      </c>
      <c r="CF2346" s="172">
        <v>6.9101693999999999E-17</v>
      </c>
      <c r="CG2346" s="172">
        <v>5.9332215999999995E-13</v>
      </c>
      <c r="CH2346" s="172">
        <v>-2.8446943000000001E-6</v>
      </c>
      <c r="CI2346" s="172">
        <v>-6.7063574999999998E-5</v>
      </c>
      <c r="CJ2346" s="172">
        <v>1.3267501E-8</v>
      </c>
      <c r="CK2346" s="172">
        <v>1.8356957E-8</v>
      </c>
      <c r="CM2346" s="197">
        <v>6.9987434000000003E-13</v>
      </c>
      <c r="CN2346" s="198">
        <v>-0.20162973000000001</v>
      </c>
      <c r="CO2346" s="198">
        <v>4.2582660999999997E-3</v>
      </c>
      <c r="CP2346" s="198">
        <v>-2.5042731E-3</v>
      </c>
      <c r="CQ2346" s="197">
        <v>2.6733358000000001E-11</v>
      </c>
      <c r="CR2346" s="197">
        <v>2.1698377000000001E-9</v>
      </c>
      <c r="CS2346" s="198">
        <v>-1.8466458000000001E-4</v>
      </c>
      <c r="CT2346" s="198">
        <v>-4.1414637999999997E-2</v>
      </c>
      <c r="CU2346" s="197">
        <v>8.7715933000000001E-9</v>
      </c>
      <c r="CV2346" s="197">
        <v>4.1599456E-5</v>
      </c>
    </row>
    <row r="2347" spans="1:100" ht="14.4">
      <c r="A2347" t="s">
        <v>2061</v>
      </c>
      <c r="B2347" s="85" t="s">
        <v>947</v>
      </c>
      <c r="C2347" s="113" t="str">
        <f t="shared" si="907"/>
        <v>F.120.01.118</v>
      </c>
      <c r="D2347" s="9" t="s">
        <v>270</v>
      </c>
      <c r="E2347" s="112" t="s">
        <v>362</v>
      </c>
      <c r="F2347" s="115" t="str">
        <f t="shared" si="908"/>
        <v>PTFE  Teflon (Polytetrafluoroethylene) closed loop chemical upcycling credit</v>
      </c>
      <c r="G2347" s="143">
        <f t="shared" si="909"/>
        <v>0.95538613333333344</v>
      </c>
      <c r="I2347" s="118">
        <f t="shared" si="910"/>
        <v>-0.38878739750083335</v>
      </c>
      <c r="K2347" s="161">
        <f t="shared" si="911"/>
        <v>-6.4887007410000001E-3</v>
      </c>
      <c r="L2347" s="161">
        <f t="shared" si="912"/>
        <v>-0.52724160675000009</v>
      </c>
      <c r="M2347" s="162">
        <f t="shared" si="913"/>
        <v>1.6349899901667087E-3</v>
      </c>
      <c r="N2347" s="161">
        <v>0.14330792000000001</v>
      </c>
      <c r="O2347" s="132">
        <v>-1.3219035000000001E-2</v>
      </c>
      <c r="P2347" s="132">
        <v>-3.1738125E-3</v>
      </c>
      <c r="Q2347" s="132">
        <v>-7.2176176000000002E-3</v>
      </c>
      <c r="R2347" s="132">
        <v>8.7928207000000005E-4</v>
      </c>
      <c r="S2347" s="164">
        <v>-3.8601820999999998E-5</v>
      </c>
      <c r="T2347" s="132">
        <v>-1.1176338999999999E-4</v>
      </c>
      <c r="U2347" s="132">
        <v>-4.863348E-3</v>
      </c>
      <c r="V2347" s="164">
        <v>-1.8228733000000001E-5</v>
      </c>
      <c r="W2347" s="132">
        <v>-0.50641754000000005</v>
      </c>
      <c r="X2347" s="132">
        <v>4.9902820000000004E-3</v>
      </c>
      <c r="Y2347" s="132">
        <v>4.3212874999999998E-4</v>
      </c>
      <c r="Z2347" s="132">
        <v>-3.3370633E-3</v>
      </c>
      <c r="AA2347" s="164">
        <v>2.3166707999999999E-11</v>
      </c>
      <c r="AC2347" s="118">
        <f t="shared" si="914"/>
        <v>0.14330792000000001</v>
      </c>
      <c r="AD2347" s="118">
        <f t="shared" si="915"/>
        <v>-2.7744896240999999E-2</v>
      </c>
      <c r="AE2347" s="118">
        <f t="shared" si="916"/>
        <v>-2.4593258800000004E-2</v>
      </c>
      <c r="AF2347" s="118">
        <f t="shared" si="917"/>
        <v>-0.52724160675000009</v>
      </c>
      <c r="AG2347" s="118">
        <f t="shared" si="918"/>
        <v>4.972053290166709E-3</v>
      </c>
      <c r="AI2347" s="69">
        <v>-18.693021000000002</v>
      </c>
      <c r="AJ2347" s="69">
        <v>-18.549263</v>
      </c>
      <c r="AK2347" s="69">
        <v>-0.17346797</v>
      </c>
      <c r="AL2347" s="69">
        <v>0</v>
      </c>
      <c r="AM2347" s="69">
        <v>1.2110943000000001E-2</v>
      </c>
      <c r="AN2347" s="69">
        <v>4.7763268999999997E-2</v>
      </c>
      <c r="AO2347" s="69">
        <v>-3.0164209000000001E-2</v>
      </c>
      <c r="AQ2347" s="116">
        <v>9.9606469E-3</v>
      </c>
      <c r="AR2347" s="116">
        <v>1.0901912999999999E-2</v>
      </c>
      <c r="AS2347" s="116">
        <v>6.4728561E-4</v>
      </c>
      <c r="AT2347" s="116">
        <v>-1.5885518E-3</v>
      </c>
      <c r="AU2347" s="150">
        <f t="shared" si="919"/>
        <v>6.5359191144163691E-7</v>
      </c>
      <c r="AV2347" s="150">
        <f t="shared" si="920"/>
        <v>2.3938076929847769E-9</v>
      </c>
      <c r="AW2347" s="163">
        <f t="shared" si="921"/>
        <v>-0.22248624357729999</v>
      </c>
      <c r="AX2347" s="196">
        <v>8.8697790000000002E-7</v>
      </c>
      <c r="AY2347" s="196">
        <v>2.6762411999999998E-9</v>
      </c>
      <c r="AZ2347" s="196">
        <v>7.3118107999999995E-14</v>
      </c>
      <c r="BA2347" s="196">
        <v>1.1300277E-14</v>
      </c>
      <c r="BB2347" s="196">
        <v>3.2053599000000001E-15</v>
      </c>
      <c r="BC2347" s="196">
        <v>-3.4020578E-11</v>
      </c>
      <c r="BD2347" s="196">
        <v>-2.3357571999999999E-7</v>
      </c>
      <c r="BE2347" s="196">
        <v>-2.4545464000000001E-11</v>
      </c>
      <c r="BF2347" s="196">
        <v>-2.6383683999999998E-10</v>
      </c>
      <c r="BG2347" s="196">
        <v>1.3207352E-14</v>
      </c>
      <c r="BH2347" s="196">
        <v>3.9683187999999999E-16</v>
      </c>
      <c r="BI2347" s="196">
        <v>-6.5378083999999999E-14</v>
      </c>
      <c r="BJ2347" s="196">
        <v>-2.9150711999999999E-14</v>
      </c>
      <c r="BK2347" s="196">
        <v>-5.2632688000000002E-15</v>
      </c>
      <c r="BL2347" s="196">
        <v>-1.5991926000000001E-11</v>
      </c>
      <c r="BM2347" s="196">
        <v>-7.4062256E-10</v>
      </c>
      <c r="BN2347" s="196">
        <v>3.1297065000000001E-20</v>
      </c>
      <c r="BO2347" s="196">
        <v>-2.1435772999999999E-6</v>
      </c>
      <c r="BP2347" s="108">
        <v>-0.22248409999999999</v>
      </c>
      <c r="BQ2347" s="196">
        <v>9.8035200000000005E-10</v>
      </c>
      <c r="BR2347" s="196">
        <v>5.9616E-12</v>
      </c>
      <c r="BS2347" s="196">
        <v>2.667264E-16</v>
      </c>
      <c r="BU2347" s="172">
        <v>-2.9805867999999999E-6</v>
      </c>
      <c r="BV2347" s="172">
        <v>-1.7548824E-6</v>
      </c>
      <c r="BW2347" s="172">
        <v>2.6638700999999999E-5</v>
      </c>
      <c r="BX2347" s="172">
        <v>-5.7376051999999995E-7</v>
      </c>
      <c r="BY2347" s="172">
        <v>-1.9870688999999998E-6</v>
      </c>
      <c r="BZ2347" s="172">
        <v>1.2599836E-7</v>
      </c>
      <c r="CA2347" s="172">
        <v>2.8915023000000002E-10</v>
      </c>
      <c r="CB2347" s="172">
        <v>1.9137889999999999E-7</v>
      </c>
      <c r="CC2347" s="172">
        <v>-6.2740276E-8</v>
      </c>
      <c r="CD2347" s="172">
        <v>-2.5349681999999999E-7</v>
      </c>
      <c r="CE2347" s="172">
        <v>9.0890228000000008E-12</v>
      </c>
      <c r="CF2347" s="172">
        <v>6.9209468000000002E-17</v>
      </c>
      <c r="CG2347" s="172">
        <v>5.9424751999999996E-13</v>
      </c>
      <c r="CH2347" s="172">
        <v>-1.5050767E-6</v>
      </c>
      <c r="CI2347" s="172">
        <v>-2.3957119999999999E-5</v>
      </c>
      <c r="CJ2347" s="172">
        <v>1.6444810999999999E-8</v>
      </c>
      <c r="CK2347" s="172">
        <v>1.4073666999999999E-7</v>
      </c>
      <c r="CM2347" s="197">
        <v>7.0096588999999996E-13</v>
      </c>
      <c r="CN2347" s="198">
        <v>0.95506915000000003</v>
      </c>
      <c r="CO2347" s="198">
        <v>4.5745469000000004E-3</v>
      </c>
      <c r="CP2347" s="198">
        <v>-1.1718134E-3</v>
      </c>
      <c r="CQ2347" s="197">
        <v>-3.3561510999999998E-11</v>
      </c>
      <c r="CR2347" s="197">
        <v>-4.5461583999999998E-9</v>
      </c>
      <c r="CS2347" s="197">
        <v>-9.1633056000000002E-5</v>
      </c>
      <c r="CT2347" s="198">
        <v>-2.4261507000000002E-2</v>
      </c>
      <c r="CU2347" s="197">
        <v>8.7852737000000001E-9</v>
      </c>
      <c r="CV2347" s="197">
        <v>4.4473574000000003E-5</v>
      </c>
    </row>
    <row r="2348" spans="1:100" ht="14.4">
      <c r="A2348" t="s">
        <v>2062</v>
      </c>
      <c r="B2348" s="85" t="s">
        <v>947</v>
      </c>
      <c r="C2348" s="113" t="str">
        <f t="shared" si="907"/>
        <v>F.120.01.119</v>
      </c>
      <c r="D2348" s="9" t="s">
        <v>270</v>
      </c>
      <c r="E2348" s="112" t="s">
        <v>362</v>
      </c>
      <c r="F2348" s="115" t="str">
        <f t="shared" si="908"/>
        <v>PTT (Polyltrimethylene terephthalate) closed loop chemical upcycling credit</v>
      </c>
      <c r="G2348" s="143">
        <f t="shared" si="909"/>
        <v>0.54423432666666671</v>
      </c>
      <c r="I2348" s="118">
        <f t="shared" si="910"/>
        <v>-0.36318896316826937</v>
      </c>
      <c r="K2348" s="161">
        <f t="shared" si="911"/>
        <v>-5.4200291700000009E-3</v>
      </c>
      <c r="L2348" s="161">
        <f t="shared" si="912"/>
        <v>-0.44153307618000004</v>
      </c>
      <c r="M2348" s="162">
        <f t="shared" si="913"/>
        <v>2.1289931817306327E-3</v>
      </c>
      <c r="N2348" s="161">
        <v>8.1635149000000004E-2</v>
      </c>
      <c r="O2348" s="132">
        <v>-1.2087142E-2</v>
      </c>
      <c r="P2348" s="132">
        <v>-2.8175077000000001E-3</v>
      </c>
      <c r="Q2348" s="132">
        <v>-6.1687926000000004E-3</v>
      </c>
      <c r="R2348" s="132">
        <v>8.4992300000000004E-4</v>
      </c>
      <c r="S2348" s="164">
        <v>-3.3361822000000003E-5</v>
      </c>
      <c r="T2348" s="164">
        <v>-6.7797747999999994E-5</v>
      </c>
      <c r="U2348" s="132">
        <v>-4.1001505000000001E-3</v>
      </c>
      <c r="V2348" s="164">
        <v>-3.8001414000000001E-6</v>
      </c>
      <c r="W2348" s="132">
        <v>-0.42295966000000002</v>
      </c>
      <c r="X2348" s="132">
        <v>4.9563875000000002E-3</v>
      </c>
      <c r="Y2348" s="132">
        <v>4.3138402000000002E-4</v>
      </c>
      <c r="Z2348" s="132">
        <v>-2.8235942000000001E-3</v>
      </c>
      <c r="AA2348" s="164">
        <v>2.3130632999999999E-11</v>
      </c>
      <c r="AC2348" s="118">
        <f t="shared" si="914"/>
        <v>8.1635149000000004E-2</v>
      </c>
      <c r="AD2348" s="118">
        <f t="shared" si="915"/>
        <v>-2.4424829370000001E-2</v>
      </c>
      <c r="AE2348" s="118">
        <f t="shared" si="916"/>
        <v>-2.1828394400000003E-2</v>
      </c>
      <c r="AF2348" s="118">
        <f t="shared" si="917"/>
        <v>-0.44153307618000004</v>
      </c>
      <c r="AG2348" s="118">
        <f t="shared" si="918"/>
        <v>4.9525873817306328E-3</v>
      </c>
      <c r="AI2348" s="69">
        <v>-25.164489</v>
      </c>
      <c r="AJ2348" s="69">
        <v>-24.984345999999999</v>
      </c>
      <c r="AK2348" s="69">
        <v>-0.17631336</v>
      </c>
      <c r="AL2348" s="69">
        <v>0</v>
      </c>
      <c r="AM2348" s="69">
        <v>2.7841472999999999E-3</v>
      </c>
      <c r="AN2348" s="69">
        <v>2.6392431000000001E-2</v>
      </c>
      <c r="AO2348" s="69">
        <v>-3.3006318E-2</v>
      </c>
      <c r="AQ2348" s="116">
        <v>3.3233059999999998E-3</v>
      </c>
      <c r="AR2348" s="116">
        <v>4.8412560000000004E-3</v>
      </c>
      <c r="AS2348" s="116">
        <v>3.4195957000000002E-4</v>
      </c>
      <c r="AT2348" s="116">
        <v>-1.8599096000000001E-3</v>
      </c>
      <c r="AU2348" s="150">
        <f t="shared" si="919"/>
        <v>2.9024317035504857E-7</v>
      </c>
      <c r="AV2348" s="150">
        <f t="shared" si="920"/>
        <v>1.264643400874578E-9</v>
      </c>
      <c r="AW2348" s="163">
        <f t="shared" si="921"/>
        <v>-0.26049154572287003</v>
      </c>
      <c r="AX2348" s="196">
        <v>5.0516812000000003E-7</v>
      </c>
      <c r="AY2348" s="196">
        <v>1.5242188E-9</v>
      </c>
      <c r="AZ2348" s="196">
        <v>4.1643639000000001E-14</v>
      </c>
      <c r="BA2348" s="196">
        <v>1.1282680000000001E-14</v>
      </c>
      <c r="BB2348" s="196">
        <v>3.2003684999999999E-15</v>
      </c>
      <c r="BC2348" s="196">
        <v>-1.6187689999999999E-11</v>
      </c>
      <c r="BD2348" s="196">
        <v>-2.1440547E-7</v>
      </c>
      <c r="BE2348" s="196">
        <v>-1.9389453000000001E-11</v>
      </c>
      <c r="BF2348" s="196">
        <v>-2.4094976999999999E-10</v>
      </c>
      <c r="BG2348" s="196">
        <v>1.3186785E-14</v>
      </c>
      <c r="BH2348" s="196">
        <v>3.9621393000000002E-16</v>
      </c>
      <c r="BI2348" s="196">
        <v>-4.0057332000000002E-14</v>
      </c>
      <c r="BJ2348" s="196">
        <v>-2.4568150000000001E-14</v>
      </c>
      <c r="BK2348" s="196">
        <v>-4.4121030000000003E-15</v>
      </c>
      <c r="BL2348" s="196">
        <v>-1.3206408E-11</v>
      </c>
      <c r="BM2348" s="196">
        <v>-6.1797203000000003E-10</v>
      </c>
      <c r="BN2348" s="196">
        <v>3.1248329E-20</v>
      </c>
      <c r="BO2348" s="196">
        <v>-5.1572287000000005E-7</v>
      </c>
      <c r="BP2348" s="108">
        <v>-0.26049103000000001</v>
      </c>
      <c r="BQ2348" s="196">
        <v>1.2787200000000001E-10</v>
      </c>
      <c r="BR2348" s="196">
        <v>7.7760000000000004E-13</v>
      </c>
      <c r="BS2348" s="196">
        <v>3.4790400000000002E-17</v>
      </c>
      <c r="BU2348" s="172">
        <v>-2.1009566E-5</v>
      </c>
      <c r="BV2348" s="172">
        <v>-1.6012480000000001E-6</v>
      </c>
      <c r="BW2348" s="172">
        <v>1.5174697000000001E-5</v>
      </c>
      <c r="BX2348" s="172">
        <v>-4.8381197999999997E-7</v>
      </c>
      <c r="BY2348" s="172">
        <v>-1.8787772999999999E-6</v>
      </c>
      <c r="BZ2348" s="172">
        <v>1.1782639999999999E-7</v>
      </c>
      <c r="CA2348" s="172">
        <v>2.8869997000000002E-10</v>
      </c>
      <c r="CB2348" s="172">
        <v>1.7897541E-7</v>
      </c>
      <c r="CC2348" s="172">
        <v>-5.2717733E-8</v>
      </c>
      <c r="CD2348" s="172">
        <v>-1.9653E-7</v>
      </c>
      <c r="CE2348" s="172">
        <v>9.0748694000000005E-12</v>
      </c>
      <c r="CF2348" s="172">
        <v>6.9101693999999999E-17</v>
      </c>
      <c r="CG2348" s="172">
        <v>5.9332215999999995E-13</v>
      </c>
      <c r="CH2348" s="172">
        <v>-1.2938717000000001E-6</v>
      </c>
      <c r="CI2348" s="172">
        <v>-3.1006030999999999E-5</v>
      </c>
      <c r="CJ2348" s="172">
        <v>1.3267503E-8</v>
      </c>
      <c r="CK2348" s="172">
        <v>1.8356957E-8</v>
      </c>
      <c r="CM2348" s="197">
        <v>6.9987434000000003E-13</v>
      </c>
      <c r="CN2348" s="198">
        <v>0.54413526999999995</v>
      </c>
      <c r="CO2348" s="198">
        <v>4.2582660999999997E-3</v>
      </c>
      <c r="CP2348" s="198">
        <v>-1.0685731E-3</v>
      </c>
      <c r="CQ2348" s="197">
        <v>-2.1504715000000001E-11</v>
      </c>
      <c r="CR2348" s="197">
        <v>-3.0323494E-9</v>
      </c>
      <c r="CS2348" s="197">
        <v>-8.5563775000000001E-5</v>
      </c>
      <c r="CT2348" s="198">
        <v>-2.0439783E-2</v>
      </c>
      <c r="CU2348" s="197">
        <v>8.7715933000000001E-9</v>
      </c>
      <c r="CV2348" s="197">
        <v>4.1599456E-5</v>
      </c>
    </row>
    <row r="2349" spans="1:100" ht="14.4">
      <c r="A2349" t="s">
        <v>2063</v>
      </c>
      <c r="B2349" s="85" t="s">
        <v>947</v>
      </c>
      <c r="C2349" s="113" t="str">
        <f t="shared" ref="C2349:C2357" si="922">MID(A2349,1,12)</f>
        <v>F.120.01.120</v>
      </c>
      <c r="D2349" s="9" t="s">
        <v>270</v>
      </c>
      <c r="E2349" s="112" t="s">
        <v>362</v>
      </c>
      <c r="F2349" s="115" t="str">
        <f t="shared" ref="F2349:F2357" si="923">MID(A2349, 21,85)</f>
        <v>PUR (Polyethane) closed loop chemical upcycling credit</v>
      </c>
      <c r="G2349" s="143">
        <f t="shared" si="909"/>
        <v>7.5684326666666663E-2</v>
      </c>
      <c r="I2349" s="118">
        <f t="shared" si="910"/>
        <v>-0.69722703447786938</v>
      </c>
      <c r="K2349" s="161">
        <f t="shared" si="911"/>
        <v>-1.051771678E-2</v>
      </c>
      <c r="L2349" s="161">
        <f t="shared" si="912"/>
        <v>-0.69763744368000002</v>
      </c>
      <c r="M2349" s="162">
        <f t="shared" si="913"/>
        <v>-4.2452301786936772E-4</v>
      </c>
      <c r="N2349" s="161">
        <v>1.1352648999999999E-2</v>
      </c>
      <c r="O2349" s="132">
        <v>-2.1096469999999999E-2</v>
      </c>
      <c r="P2349" s="132">
        <v>-5.6531280999999999E-3</v>
      </c>
      <c r="Q2349" s="132">
        <v>-1.0722073E-2</v>
      </c>
      <c r="R2349" s="132">
        <v>4.8693780000000001E-4</v>
      </c>
      <c r="S2349" s="164">
        <v>-5.6730439999999998E-5</v>
      </c>
      <c r="T2349" s="132">
        <v>-2.2585114000000001E-4</v>
      </c>
      <c r="U2349" s="132">
        <v>-6.5595695999999997E-3</v>
      </c>
      <c r="V2349" s="164">
        <v>-7.1838941000000007E-5</v>
      </c>
      <c r="W2349" s="132">
        <v>-0.66475965999999997</v>
      </c>
      <c r="X2349" s="132">
        <v>4.0859325999999998E-3</v>
      </c>
      <c r="Y2349" s="132">
        <v>4.3138402000000002E-4</v>
      </c>
      <c r="Z2349" s="132">
        <v>-4.4386167000000001E-3</v>
      </c>
      <c r="AA2349" s="164">
        <v>2.3130632999999999E-11</v>
      </c>
      <c r="AC2349" s="118">
        <f t="shared" si="914"/>
        <v>1.1352648999999999E-2</v>
      </c>
      <c r="AD2349" s="118">
        <f t="shared" si="915"/>
        <v>-4.3826884480000002E-2</v>
      </c>
      <c r="AE2349" s="118">
        <f t="shared" si="916"/>
        <v>-3.7747784400000005E-2</v>
      </c>
      <c r="AF2349" s="118">
        <f t="shared" si="917"/>
        <v>-0.69763744368000002</v>
      </c>
      <c r="AG2349" s="118">
        <f t="shared" si="918"/>
        <v>4.0140936821306322E-3</v>
      </c>
      <c r="AI2349" s="69">
        <v>-43.195573000000003</v>
      </c>
      <c r="AJ2349" s="69">
        <v>-42.881281000000001</v>
      </c>
      <c r="AK2349" s="69">
        <v>-0.28444439999999999</v>
      </c>
      <c r="AL2349" s="69">
        <v>0</v>
      </c>
      <c r="AM2349" s="69">
        <v>2.7787843E-3</v>
      </c>
      <c r="AN2349" s="69">
        <v>2.1272514999999999E-2</v>
      </c>
      <c r="AO2349" s="69">
        <v>-5.3899508999999998E-2</v>
      </c>
      <c r="AQ2349" s="116">
        <v>-8.4540890999999993E-3</v>
      </c>
      <c r="AR2349" s="116">
        <v>-5.2444108E-3</v>
      </c>
      <c r="AS2349" s="199">
        <v>-7.1886825000000006E-5</v>
      </c>
      <c r="AT2349" s="116">
        <v>-3.1377915000000002E-3</v>
      </c>
      <c r="AU2349" s="150">
        <f t="shared" si="919"/>
        <v>-3.1441311642895151E-7</v>
      </c>
      <c r="AV2349" s="150">
        <f t="shared" si="920"/>
        <v>-2.6585363711302163E-10</v>
      </c>
      <c r="AW2349" s="163">
        <f t="shared" si="921"/>
        <v>-0.43946659406290001</v>
      </c>
      <c r="AX2349" s="196">
        <v>7.0353718999999996E-8</v>
      </c>
      <c r="AY2349" s="196">
        <v>2.1227878000000001E-10</v>
      </c>
      <c r="AZ2349" s="196">
        <v>5.7995641E-15</v>
      </c>
      <c r="BA2349" s="196">
        <v>1.1282680000000001E-14</v>
      </c>
      <c r="BB2349" s="196">
        <v>3.2003684999999999E-15</v>
      </c>
      <c r="BC2349" s="196">
        <v>-1.3820369E-10</v>
      </c>
      <c r="BD2349" s="196">
        <v>-3.8371717999999999E-7</v>
      </c>
      <c r="BE2349" s="196">
        <v>-4.7215053E-11</v>
      </c>
      <c r="BF2349" s="196">
        <v>-4.3153776999999998E-10</v>
      </c>
      <c r="BG2349" s="196">
        <v>1.3186785E-14</v>
      </c>
      <c r="BH2349" s="196">
        <v>3.9621393000000002E-16</v>
      </c>
      <c r="BI2349" s="196">
        <v>-1.3010230000000001E-13</v>
      </c>
      <c r="BJ2349" s="196">
        <v>-3.9335836999999998E-14</v>
      </c>
      <c r="BK2349" s="196">
        <v>-7.1733607000000001E-15</v>
      </c>
      <c r="BL2349" s="196">
        <v>-2.3070421999999999E-11</v>
      </c>
      <c r="BM2349" s="196">
        <v>-1.0162678E-9</v>
      </c>
      <c r="BN2349" s="196">
        <v>3.1248329E-20</v>
      </c>
      <c r="BO2349" s="196">
        <v>-6.2240628999999999E-6</v>
      </c>
      <c r="BP2349" s="108">
        <v>-0.43946036999999999</v>
      </c>
      <c r="BQ2349" s="196">
        <v>1.2787200000000001E-10</v>
      </c>
      <c r="BR2349" s="196">
        <v>7.7760000000000004E-13</v>
      </c>
      <c r="BS2349" s="196">
        <v>3.4790400000000002E-17</v>
      </c>
      <c r="BU2349" s="172">
        <v>-6.0232782000000001E-5</v>
      </c>
      <c r="BV2349" s="172">
        <v>-2.9152191999999998E-6</v>
      </c>
      <c r="BW2349" s="172">
        <v>2.1102797999999999E-6</v>
      </c>
      <c r="BX2349" s="172">
        <v>-7.7410018999999998E-7</v>
      </c>
      <c r="BY2349" s="172">
        <v>-3.2860415000000002E-6</v>
      </c>
      <c r="BZ2349" s="172">
        <v>1.1782639999999999E-7</v>
      </c>
      <c r="CA2349" s="172">
        <v>2.8869997000000002E-10</v>
      </c>
      <c r="CB2349" s="172">
        <v>1.7897541E-7</v>
      </c>
      <c r="CC2349" s="172">
        <v>-9.4430646999999997E-8</v>
      </c>
      <c r="CD2349" s="172">
        <v>-3.9222978999999999E-7</v>
      </c>
      <c r="CE2349" s="172">
        <v>9.0748694000000005E-12</v>
      </c>
      <c r="CF2349" s="172">
        <v>6.9101693999999999E-17</v>
      </c>
      <c r="CG2349" s="172">
        <v>5.9332215999999995E-13</v>
      </c>
      <c r="CH2349" s="172">
        <v>-2.2495499999999999E-6</v>
      </c>
      <c r="CI2349" s="172">
        <v>-5.2960215000000003E-5</v>
      </c>
      <c r="CJ2349" s="172">
        <v>1.3267502E-8</v>
      </c>
      <c r="CK2349" s="172">
        <v>1.8356957E-8</v>
      </c>
      <c r="CM2349" s="197">
        <v>6.9987434000000003E-13</v>
      </c>
      <c r="CN2349" s="198">
        <v>7.5585270999999996E-2</v>
      </c>
      <c r="CO2349" s="198">
        <v>4.2582660999999997E-3</v>
      </c>
      <c r="CP2349" s="198">
        <v>-1.9675730999999998E-3</v>
      </c>
      <c r="CQ2349" s="197">
        <v>-6.4217379999999999E-11</v>
      </c>
      <c r="CR2349" s="197">
        <v>-8.3598203000000007E-9</v>
      </c>
      <c r="CS2349" s="198">
        <v>-1.4955464999999999E-4</v>
      </c>
      <c r="CT2349" s="198">
        <v>-3.2761524E-2</v>
      </c>
      <c r="CU2349" s="197">
        <v>8.7715933000000001E-9</v>
      </c>
      <c r="CV2349" s="197">
        <v>4.1599456E-5</v>
      </c>
    </row>
    <row r="2350" spans="1:100" ht="14.4">
      <c r="A2350" t="s">
        <v>2064</v>
      </c>
      <c r="B2350" s="85" t="s">
        <v>947</v>
      </c>
      <c r="C2350" s="113" t="str">
        <f t="shared" si="922"/>
        <v>F.120.01.121</v>
      </c>
      <c r="D2350" s="9" t="s">
        <v>270</v>
      </c>
      <c r="E2350" s="112" t="s">
        <v>362</v>
      </c>
      <c r="F2350" s="115" t="str">
        <f t="shared" si="923"/>
        <v>PVC (Polyvinylchloride) closed loop chemical upcycling credit</v>
      </c>
      <c r="G2350" s="143">
        <f t="shared" si="909"/>
        <v>0.15191432666666668</v>
      </c>
      <c r="I2350" s="118">
        <f t="shared" si="910"/>
        <v>-0.34035781836886941</v>
      </c>
      <c r="K2350" s="161">
        <f t="shared" si="911"/>
        <v>-3.841390551E-3</v>
      </c>
      <c r="L2350" s="161">
        <f t="shared" si="912"/>
        <v>-0.36222333628000003</v>
      </c>
      <c r="M2350" s="162">
        <f t="shared" si="913"/>
        <v>2.919759462130632E-3</v>
      </c>
      <c r="N2350" s="161">
        <v>2.2787149E-2</v>
      </c>
      <c r="O2350" s="132">
        <v>-9.2971562000000001E-3</v>
      </c>
      <c r="P2350" s="132">
        <v>-1.9393800999999999E-3</v>
      </c>
      <c r="Q2350" s="132">
        <v>-4.7587445999999999E-3</v>
      </c>
      <c r="R2350" s="132">
        <v>9.6233131999999999E-4</v>
      </c>
      <c r="S2350" s="164">
        <v>-2.6125089000000002E-5</v>
      </c>
      <c r="T2350" s="164">
        <v>-1.8852182E-5</v>
      </c>
      <c r="U2350" s="132">
        <v>-3.3385239999999998E-3</v>
      </c>
      <c r="V2350" s="164">
        <v>1.7269938999999999E-5</v>
      </c>
      <c r="W2350" s="132">
        <v>-0.34807966000000001</v>
      </c>
      <c r="X2350" s="132">
        <v>5.2259476999999997E-3</v>
      </c>
      <c r="Y2350" s="132">
        <v>4.3138402000000002E-4</v>
      </c>
      <c r="Z2350" s="132">
        <v>-2.3234582000000001E-3</v>
      </c>
      <c r="AA2350" s="164">
        <v>2.3130632999999999E-11</v>
      </c>
      <c r="AC2350" s="118">
        <f t="shared" si="914"/>
        <v>2.2787149E-2</v>
      </c>
      <c r="AD2350" s="118">
        <f t="shared" si="915"/>
        <v>-1.8416450850999997E-2</v>
      </c>
      <c r="AE2350" s="118">
        <f t="shared" si="916"/>
        <v>-1.6898518500000001E-2</v>
      </c>
      <c r="AF2350" s="118">
        <f t="shared" si="917"/>
        <v>-0.36222333628000003</v>
      </c>
      <c r="AG2350" s="118">
        <f t="shared" si="918"/>
        <v>5.2432176621306321E-3</v>
      </c>
      <c r="AI2350" s="69">
        <v>-19.580670000000001</v>
      </c>
      <c r="AJ2350" s="69">
        <v>-19.442070000000001</v>
      </c>
      <c r="AK2350" s="69">
        <v>-0.14282760999999999</v>
      </c>
      <c r="AL2350" s="69">
        <v>0</v>
      </c>
      <c r="AM2350" s="69">
        <v>2.7858080999999999E-3</v>
      </c>
      <c r="AN2350" s="69">
        <v>2.7977953999999999E-2</v>
      </c>
      <c r="AO2350" s="69">
        <v>-2.6536168999999998E-2</v>
      </c>
      <c r="AQ2350" s="116">
        <v>-1.7551384E-3</v>
      </c>
      <c r="AR2350" s="116">
        <v>-3.5417637999999999E-4</v>
      </c>
      <c r="AS2350" s="199">
        <v>6.3216393000000001E-5</v>
      </c>
      <c r="AT2350" s="116">
        <v>-1.4641785E-3</v>
      </c>
      <c r="AU2350" s="150">
        <f t="shared" si="919"/>
        <v>-2.1233596182951507E-8</v>
      </c>
      <c r="AV2350" s="150">
        <f t="shared" si="920"/>
        <v>2.3378844160777819E-10</v>
      </c>
      <c r="AW2350" s="163">
        <f t="shared" si="921"/>
        <v>-0.20506700797890001</v>
      </c>
      <c r="AX2350" s="196">
        <v>1.4109516000000001E-7</v>
      </c>
      <c r="AY2350" s="196">
        <v>4.2572277999999998E-10</v>
      </c>
      <c r="AZ2350" s="196">
        <v>1.1631159E-14</v>
      </c>
      <c r="BA2350" s="196">
        <v>1.1282680000000001E-14</v>
      </c>
      <c r="BB2350" s="196">
        <v>3.2003684999999999E-15</v>
      </c>
      <c r="BC2350" s="196">
        <v>2.159791E-11</v>
      </c>
      <c r="BD2350" s="196">
        <v>-1.6197345999999999E-7</v>
      </c>
      <c r="BE2350" s="196">
        <v>-1.0772493E-11</v>
      </c>
      <c r="BF2350" s="196">
        <v>-1.8192897E-10</v>
      </c>
      <c r="BG2350" s="196">
        <v>1.3186785E-14</v>
      </c>
      <c r="BH2350" s="196">
        <v>3.9621393000000002E-16</v>
      </c>
      <c r="BI2350" s="196">
        <v>-1.2172437E-14</v>
      </c>
      <c r="BJ2350" s="196">
        <v>-1.9994931000000001E-14</v>
      </c>
      <c r="BK2350" s="196">
        <v>-3.5570038000000001E-15</v>
      </c>
      <c r="BL2350" s="196">
        <v>-1.0151746E-11</v>
      </c>
      <c r="BM2350" s="196">
        <v>-4.9462883000000004E-10</v>
      </c>
      <c r="BN2350" s="196">
        <v>3.1248329E-20</v>
      </c>
      <c r="BO2350" s="196">
        <v>1.2520210999999999E-6</v>
      </c>
      <c r="BP2350" s="108">
        <v>-0.20506826</v>
      </c>
      <c r="BQ2350" s="196">
        <v>1.2787200000000001E-10</v>
      </c>
      <c r="BR2350" s="196">
        <v>7.7760000000000004E-13</v>
      </c>
      <c r="BS2350" s="196">
        <v>3.4790400000000002E-17</v>
      </c>
      <c r="BU2350" s="172">
        <v>-2.3847698999999999E-5</v>
      </c>
      <c r="BV2350" s="172">
        <v>-1.1943407E-6</v>
      </c>
      <c r="BW2350" s="172">
        <v>4.2357745000000004E-6</v>
      </c>
      <c r="BX2350" s="172">
        <v>-3.9391626999999999E-7</v>
      </c>
      <c r="BY2350" s="172">
        <v>-1.4429794E-6</v>
      </c>
      <c r="BZ2350" s="172">
        <v>1.1782639999999999E-7</v>
      </c>
      <c r="CA2350" s="172">
        <v>2.8869997000000002E-10</v>
      </c>
      <c r="CB2350" s="172">
        <v>1.7897541E-7</v>
      </c>
      <c r="CC2350" s="172">
        <v>-3.9800185000000002E-8</v>
      </c>
      <c r="CD2350" s="172">
        <v>-1.3592619E-7</v>
      </c>
      <c r="CE2350" s="172">
        <v>9.0748694000000005E-12</v>
      </c>
      <c r="CF2350" s="172">
        <v>6.9101693999999999E-17</v>
      </c>
      <c r="CG2350" s="172">
        <v>5.9332215999999995E-13</v>
      </c>
      <c r="CH2350" s="172">
        <v>-9.979197599999999E-7</v>
      </c>
      <c r="CI2350" s="172">
        <v>-2.4207314999999999E-5</v>
      </c>
      <c r="CJ2350" s="172">
        <v>1.3267503E-8</v>
      </c>
      <c r="CK2350" s="172">
        <v>1.8356957E-8</v>
      </c>
      <c r="CM2350" s="197">
        <v>6.9987434000000003E-13</v>
      </c>
      <c r="CN2350" s="198">
        <v>0.15181527</v>
      </c>
      <c r="CO2350" s="198">
        <v>4.2582660999999997E-3</v>
      </c>
      <c r="CP2350" s="198">
        <v>-7.9017308999999999E-4</v>
      </c>
      <c r="CQ2350" s="197">
        <v>-8.2775670000000005E-12</v>
      </c>
      <c r="CR2350" s="197">
        <v>-1.382552E-9</v>
      </c>
      <c r="CS2350" s="197">
        <v>-6.5747244000000007E-5</v>
      </c>
      <c r="CT2350" s="198">
        <v>-1.6624018000000001E-2</v>
      </c>
      <c r="CU2350" s="197">
        <v>8.7715933000000001E-9</v>
      </c>
      <c r="CV2350" s="197">
        <v>4.1599456E-5</v>
      </c>
    </row>
    <row r="2351" spans="1:100" ht="14.4">
      <c r="A2351" t="s">
        <v>2065</v>
      </c>
      <c r="B2351" s="85" t="s">
        <v>947</v>
      </c>
      <c r="C2351" s="113" t="str">
        <f t="shared" si="922"/>
        <v>F.120.01.122</v>
      </c>
      <c r="D2351" s="9" t="s">
        <v>270</v>
      </c>
      <c r="E2351" s="112" t="s">
        <v>362</v>
      </c>
      <c r="F2351" s="115" t="str">
        <f t="shared" si="923"/>
        <v>Starch-PBS 50%-50% blend biodegradeble plastic closed loop chemical upcycling credit</v>
      </c>
      <c r="G2351" s="143">
        <f t="shared" si="909"/>
        <v>-1.4874653333333334E-16</v>
      </c>
      <c r="I2351" s="118">
        <f t="shared" si="910"/>
        <v>-2.619999633642789E-17</v>
      </c>
      <c r="K2351" s="161">
        <f t="shared" si="911"/>
        <v>-9.4080752080999991E-19</v>
      </c>
      <c r="L2351" s="161">
        <f t="shared" si="912"/>
        <v>-4.0674872364E-18</v>
      </c>
      <c r="M2351" s="162">
        <f t="shared" si="913"/>
        <v>1.1202784207821091E-18</v>
      </c>
      <c r="N2351" s="165">
        <v>-2.231198E-17</v>
      </c>
      <c r="O2351" s="164">
        <v>-3.0670322000000002E-18</v>
      </c>
      <c r="P2351" s="164">
        <v>-1.0388736E-18</v>
      </c>
      <c r="Q2351" s="164">
        <v>-9.7704485000000002E-19</v>
      </c>
      <c r="R2351" s="164">
        <v>4.2507878000000001E-20</v>
      </c>
      <c r="S2351" s="164">
        <v>7.6084799000000003E-22</v>
      </c>
      <c r="T2351" s="164">
        <v>-7.0313967999999993E-21</v>
      </c>
      <c r="U2351" s="164">
        <v>2.1625697E-20</v>
      </c>
      <c r="V2351" s="164">
        <v>-1.0736132E-20</v>
      </c>
      <c r="W2351" s="164">
        <v>1.3275838E-20</v>
      </c>
      <c r="X2351" s="164">
        <v>1.1310035E-18</v>
      </c>
      <c r="Y2351" s="164">
        <v>3.5170286000000003E-21</v>
      </c>
      <c r="Z2351" s="164">
        <v>1.1052655E-23</v>
      </c>
      <c r="AA2351" s="164">
        <v>1.2710905E-28</v>
      </c>
      <c r="AC2351" s="118">
        <f t="shared" si="914"/>
        <v>-2.231198E-17</v>
      </c>
      <c r="AD2351" s="118">
        <f t="shared" si="915"/>
        <v>-5.0250876238099999E-18</v>
      </c>
      <c r="AE2351" s="118">
        <f t="shared" si="916"/>
        <v>-4.0842690503449994E-18</v>
      </c>
      <c r="AF2351" s="118">
        <f t="shared" si="917"/>
        <v>-4.0674872364E-18</v>
      </c>
      <c r="AG2351" s="118">
        <f t="shared" si="918"/>
        <v>1.1202673681271091E-18</v>
      </c>
      <c r="AI2351" s="172">
        <v>1.2895432000000001E-15</v>
      </c>
      <c r="AJ2351" s="172">
        <v>1.1506572E-15</v>
      </c>
      <c r="AK2351" s="172">
        <v>6.8251956E-17</v>
      </c>
      <c r="AL2351" s="69">
        <v>0</v>
      </c>
      <c r="AM2351" s="172">
        <v>1.4121179999999999E-17</v>
      </c>
      <c r="AN2351" s="172">
        <v>4.0753729000000002E-17</v>
      </c>
      <c r="AO2351" s="172">
        <v>1.5759128E-17</v>
      </c>
      <c r="AQ2351" s="199">
        <v>-3.4677646999999998E-18</v>
      </c>
      <c r="AR2351" s="199">
        <v>-3.4339077000000001E-18</v>
      </c>
      <c r="AS2351" s="199">
        <v>-1.4010844E-19</v>
      </c>
      <c r="AT2351" s="199">
        <v>1.0625153E-19</v>
      </c>
      <c r="AU2351" s="150">
        <f t="shared" si="919"/>
        <v>-2.0586977119216464E-22</v>
      </c>
      <c r="AV2351" s="150">
        <f t="shared" si="920"/>
        <v>-5.1815250170406015E-25</v>
      </c>
      <c r="AW2351" s="163">
        <f t="shared" si="921"/>
        <v>1.488116720174E-17</v>
      </c>
      <c r="AX2351" s="196">
        <v>-1.3906441E-22</v>
      </c>
      <c r="AY2351" s="196">
        <v>-4.1963096999999998E-25</v>
      </c>
      <c r="AZ2351" s="196">
        <v>-1.1463224999999999E-29</v>
      </c>
      <c r="BA2351" s="196">
        <v>-6.0326511000000001E-30</v>
      </c>
      <c r="BB2351" s="196">
        <v>-9.3569444999999995E-33</v>
      </c>
      <c r="BC2351" s="196">
        <v>-1.5017291999999999E-25</v>
      </c>
      <c r="BD2351" s="196">
        <v>-6.6659121999999996E-23</v>
      </c>
      <c r="BE2351" s="196">
        <v>-2.1161439999999999E-26</v>
      </c>
      <c r="BF2351" s="196">
        <v>-7.7587084000000005E-26</v>
      </c>
      <c r="BG2351" s="196">
        <v>1.2629559E-30</v>
      </c>
      <c r="BH2351" s="196">
        <v>2.6578957E-32</v>
      </c>
      <c r="BI2351" s="196">
        <v>1.0990622E-29</v>
      </c>
      <c r="BJ2351" s="196">
        <v>1.2862519000000001E-31</v>
      </c>
      <c r="BK2351" s="196">
        <v>4.0498892999999998E-32</v>
      </c>
      <c r="BL2351" s="196">
        <v>6.1588433999999999E-30</v>
      </c>
      <c r="BM2351" s="196">
        <v>3.9336110000000002E-27</v>
      </c>
      <c r="BN2351" s="196">
        <v>2.2600624000000002E-28</v>
      </c>
      <c r="BO2351" s="196">
        <v>-8.1879826000000004E-22</v>
      </c>
      <c r="BP2351" s="196">
        <v>1.4881985999999999E-17</v>
      </c>
      <c r="BQ2351" s="108">
        <v>0</v>
      </c>
      <c r="BR2351" s="108">
        <v>0</v>
      </c>
      <c r="BS2351" s="108">
        <v>0</v>
      </c>
      <c r="BU2351" s="172">
        <v>-4.1757217000000002E-21</v>
      </c>
      <c r="BV2351" s="172">
        <v>-5.8482159999999999E-22</v>
      </c>
      <c r="BW2351" s="172">
        <v>-4.1474480999999997E-21</v>
      </c>
      <c r="BX2351" s="172">
        <v>2.5641729999999999E-24</v>
      </c>
      <c r="BY2351" s="172">
        <v>-3.7611508000000001E-22</v>
      </c>
      <c r="BZ2351" s="172">
        <v>-9.8090386999999999E-23</v>
      </c>
      <c r="CA2351" s="172">
        <v>1.6752715999999999E-27</v>
      </c>
      <c r="CB2351" s="172">
        <v>-1.4893374E-22</v>
      </c>
      <c r="CC2351" s="172">
        <v>1.9808066999999999E-24</v>
      </c>
      <c r="CD2351" s="172">
        <v>-3.8321085999999998E-24</v>
      </c>
      <c r="CE2351" s="172">
        <v>-2.6532272E-29</v>
      </c>
      <c r="CF2351" s="172">
        <v>4.9978397000000003E-25</v>
      </c>
      <c r="CG2351" s="172">
        <v>-1.7257820000000001E-30</v>
      </c>
      <c r="CH2351" s="172">
        <v>-2.1580433000000002E-22</v>
      </c>
      <c r="CI2351" s="172">
        <v>1.3944783000000001E-21</v>
      </c>
      <c r="CJ2351" s="172">
        <v>-2.0105103999999999E-25</v>
      </c>
      <c r="CK2351" s="69">
        <v>0</v>
      </c>
      <c r="CM2351" s="197">
        <v>-2.0386793999999999E-30</v>
      </c>
      <c r="CN2351" s="197">
        <v>-1.4788808E-16</v>
      </c>
      <c r="CO2351" s="197">
        <v>-2.5576446E-18</v>
      </c>
      <c r="CP2351" s="197">
        <v>-4.2260777999999999E-19</v>
      </c>
      <c r="CQ2351" s="197">
        <v>4.9437737999999998E-27</v>
      </c>
      <c r="CR2351" s="197">
        <v>5.8901227999999996E-25</v>
      </c>
      <c r="CS2351" s="197">
        <v>-1.9012563E-20</v>
      </c>
      <c r="CT2351" s="197">
        <v>1.1444392E-19</v>
      </c>
      <c r="CU2351" s="197">
        <v>8.4647615000000009E-25</v>
      </c>
      <c r="CV2351" s="197">
        <v>-3.4500657000000003E-20</v>
      </c>
    </row>
    <row r="2352" spans="1:100" ht="14.4">
      <c r="A2352" t="s">
        <v>2066</v>
      </c>
      <c r="B2352" s="85" t="s">
        <v>947</v>
      </c>
      <c r="C2352" s="113" t="str">
        <f t="shared" si="922"/>
        <v>F.120.01.123</v>
      </c>
      <c r="D2352" s="9" t="s">
        <v>270</v>
      </c>
      <c r="E2352" s="112" t="s">
        <v>362</v>
      </c>
      <c r="F2352" s="115" t="str">
        <f t="shared" si="923"/>
        <v>PBS (Polybutylene succinate) closed loop chemical upcycling credit</v>
      </c>
      <c r="G2352" s="143">
        <f t="shared" si="909"/>
        <v>-1.8195314666666667E-16</v>
      </c>
      <c r="I2352" s="118">
        <f t="shared" si="910"/>
        <v>-3.683328243754182E-17</v>
      </c>
      <c r="K2352" s="161">
        <f t="shared" si="911"/>
        <v>-2.2807600980699999E-18</v>
      </c>
      <c r="L2352" s="161">
        <f t="shared" si="912"/>
        <v>-6.6521219010000005E-18</v>
      </c>
      <c r="M2352" s="162">
        <f t="shared" si="913"/>
        <v>-6.0742843847182215E-19</v>
      </c>
      <c r="N2352" s="165">
        <v>-2.7292971999999999E-17</v>
      </c>
      <c r="O2352" s="164">
        <v>-4.0868437000000001E-18</v>
      </c>
      <c r="P2352" s="164">
        <v>-2.5501273E-18</v>
      </c>
      <c r="Q2352" s="164">
        <v>-2.1502008000000002E-18</v>
      </c>
      <c r="R2352" s="164">
        <v>-1.1709437E-19</v>
      </c>
      <c r="S2352" s="164">
        <v>-6.5810506999999999E-22</v>
      </c>
      <c r="T2352" s="164">
        <v>-1.2806823E-20</v>
      </c>
      <c r="U2352" s="164">
        <v>-3.2380752000000001E-20</v>
      </c>
      <c r="V2352" s="164">
        <v>-8.0138066000000008E-21</v>
      </c>
      <c r="W2352" s="164">
        <v>2.1954283999999999E-20</v>
      </c>
      <c r="X2352" s="164">
        <v>-5.9947484000000001E-19</v>
      </c>
      <c r="Y2352" s="164">
        <v>-4.7244329999999997E-21</v>
      </c>
      <c r="Z2352" s="164">
        <v>6.0208178999999995E-23</v>
      </c>
      <c r="AA2352" s="164">
        <v>-5.0822173000000003E-29</v>
      </c>
      <c r="AC2352" s="118">
        <f t="shared" si="914"/>
        <v>-2.7292971999999999E-17</v>
      </c>
      <c r="AD2352" s="118">
        <f t="shared" si="915"/>
        <v>-8.9501118500699978E-18</v>
      </c>
      <c r="AE2352" s="118">
        <f t="shared" si="916"/>
        <v>-6.6692915438209998E-18</v>
      </c>
      <c r="AF2352" s="118">
        <f t="shared" si="917"/>
        <v>-6.6521219010000012E-18</v>
      </c>
      <c r="AG2352" s="118">
        <f t="shared" si="918"/>
        <v>-6.0748864665082219E-19</v>
      </c>
      <c r="AI2352" s="172">
        <v>-1.3911048E-15</v>
      </c>
      <c r="AJ2352" s="172">
        <v>-1.3280312E-15</v>
      </c>
      <c r="AK2352" s="172">
        <v>-3.3376769000000001E-17</v>
      </c>
      <c r="AL2352" s="69">
        <v>0</v>
      </c>
      <c r="AM2352" s="172">
        <v>-1.0124365999999999E-17</v>
      </c>
      <c r="AN2352" s="172">
        <v>-1.3966125E-17</v>
      </c>
      <c r="AO2352" s="172">
        <v>-5.6063010999999999E-18</v>
      </c>
      <c r="AQ2352" s="199">
        <v>-4.7580385000000001E-18</v>
      </c>
      <c r="AR2352" s="199">
        <v>-4.4618741000000001E-18</v>
      </c>
      <c r="AS2352" s="199">
        <v>-1.7976480999999999E-19</v>
      </c>
      <c r="AT2352" s="199">
        <v>-1.1639962000000001E-19</v>
      </c>
      <c r="AU2352" s="150">
        <f t="shared" si="919"/>
        <v>-2.6749844842655029E-22</v>
      </c>
      <c r="AV2352" s="150">
        <f t="shared" si="920"/>
        <v>-6.6481067846382409E-25</v>
      </c>
      <c r="AW2352" s="163">
        <f t="shared" si="921"/>
        <v>-1.6302467631240001E-17</v>
      </c>
      <c r="AX2352" s="196">
        <v>-1.6882170000000001E-22</v>
      </c>
      <c r="AY2352" s="196">
        <v>-5.0937461000000002E-25</v>
      </c>
      <c r="AZ2352" s="196">
        <v>-1.3916893E-29</v>
      </c>
      <c r="BA2352" s="196">
        <v>-1.3173848000000001E-31</v>
      </c>
      <c r="BB2352" s="196">
        <v>7.7818181999999996E-32</v>
      </c>
      <c r="BC2352" s="196">
        <v>-2.979764E-25</v>
      </c>
      <c r="BD2352" s="196">
        <v>-9.8373164000000004E-23</v>
      </c>
      <c r="BE2352" s="196">
        <v>-4.2654268000000003E-26</v>
      </c>
      <c r="BF2352" s="196">
        <v>-1.1103113000000001E-25</v>
      </c>
      <c r="BG2352" s="196">
        <v>-9.6453221999999994E-30</v>
      </c>
      <c r="BH2352" s="196">
        <v>-2.0268297999999998E-31</v>
      </c>
      <c r="BI2352" s="196">
        <v>-7.2660849999999996E-30</v>
      </c>
      <c r="BJ2352" s="196">
        <v>-1.1430988E-31</v>
      </c>
      <c r="BK2352" s="196">
        <v>-3.2170763999999997E-32</v>
      </c>
      <c r="BL2352" s="196">
        <v>-2.1172393000000001E-28</v>
      </c>
      <c r="BM2352" s="196">
        <v>-5.3962486999999998E-27</v>
      </c>
      <c r="BN2352" s="196">
        <v>-1.719493E-27</v>
      </c>
      <c r="BO2352" s="196">
        <v>-2.3463123999999998E-22</v>
      </c>
      <c r="BP2352" s="196">
        <v>-1.6302233E-17</v>
      </c>
      <c r="BQ2352" s="108">
        <v>0</v>
      </c>
      <c r="BR2352" s="108">
        <v>0</v>
      </c>
      <c r="BS2352" s="108">
        <v>0</v>
      </c>
      <c r="BU2352" s="172">
        <v>-9.3014544000000006E-21</v>
      </c>
      <c r="BV2352" s="172">
        <v>-8.6200577000000007E-22</v>
      </c>
      <c r="BW2352" s="172">
        <v>-5.0733365000000001E-21</v>
      </c>
      <c r="BX2352" s="172">
        <v>-3.8804422999999996E-24</v>
      </c>
      <c r="BY2352" s="172">
        <v>-6.7513686999999997E-22</v>
      </c>
      <c r="BZ2352" s="172">
        <v>-1.9039475999999999E-22</v>
      </c>
      <c r="CA2352" s="172">
        <v>4.4591833000000002E-27</v>
      </c>
      <c r="CB2352" s="172">
        <v>-2.8807613999999998E-22</v>
      </c>
      <c r="CC2352" s="172">
        <v>-1.5208035E-24</v>
      </c>
      <c r="CD2352" s="172">
        <v>-9.3916147999999997E-24</v>
      </c>
      <c r="CE2352" s="172">
        <v>2.2065891E-28</v>
      </c>
      <c r="CF2352" s="172">
        <v>-3.8024393000000003E-24</v>
      </c>
      <c r="CG2352" s="172">
        <v>1.4414926E-29</v>
      </c>
      <c r="CH2352" s="172">
        <v>-4.4971117000000003E-22</v>
      </c>
      <c r="CI2352" s="172">
        <v>-1.7429805E-21</v>
      </c>
      <c r="CJ2352" s="172">
        <v>-1.2219640999999999E-24</v>
      </c>
      <c r="CK2352" s="69">
        <v>0</v>
      </c>
      <c r="CM2352" s="197">
        <v>1.7007614999999999E-29</v>
      </c>
      <c r="CN2352" s="197">
        <v>-1.819789E-16</v>
      </c>
      <c r="CO2352" s="197">
        <v>-6.5826934999999997E-18</v>
      </c>
      <c r="CP2352" s="197">
        <v>-6.3364044000000001E-19</v>
      </c>
      <c r="CQ2352" s="197">
        <v>-3.2901207000000001E-27</v>
      </c>
      <c r="CR2352" s="197">
        <v>-3.9096363999999998E-25</v>
      </c>
      <c r="CS2352" s="197">
        <v>-3.0209631E-20</v>
      </c>
      <c r="CT2352" s="197">
        <v>-1.0063953E-19</v>
      </c>
      <c r="CU2352" s="197">
        <v>-6.4688800000000003E-24</v>
      </c>
      <c r="CV2352" s="197">
        <v>-6.6816930999999995E-20</v>
      </c>
    </row>
    <row r="2353" spans="1:100" ht="14.4">
      <c r="A2353" t="s">
        <v>2067</v>
      </c>
      <c r="B2353" s="85" t="s">
        <v>947</v>
      </c>
      <c r="C2353" s="113" t="str">
        <f t="shared" si="922"/>
        <v>F.120.01.124</v>
      </c>
      <c r="D2353" s="9" t="s">
        <v>270</v>
      </c>
      <c r="E2353" s="112" t="s">
        <v>362</v>
      </c>
      <c r="F2353" s="115" t="str">
        <f t="shared" si="923"/>
        <v>PBAT (polybutylene adipate-co-terephthalate) closed loop chemical upcycling credit</v>
      </c>
      <c r="G2353" s="143">
        <f t="shared" si="909"/>
        <v>0</v>
      </c>
      <c r="I2353" s="118">
        <f t="shared" si="910"/>
        <v>0</v>
      </c>
      <c r="K2353" s="161">
        <f t="shared" si="911"/>
        <v>0</v>
      </c>
      <c r="L2353" s="161">
        <f t="shared" si="912"/>
        <v>0</v>
      </c>
      <c r="M2353" s="162">
        <f t="shared" si="913"/>
        <v>0</v>
      </c>
      <c r="N2353" s="161">
        <v>0</v>
      </c>
      <c r="O2353" s="132">
        <v>0</v>
      </c>
      <c r="P2353" s="132">
        <v>0</v>
      </c>
      <c r="Q2353" s="132">
        <v>0</v>
      </c>
      <c r="R2353" s="132">
        <v>0</v>
      </c>
      <c r="S2353" s="132">
        <v>0</v>
      </c>
      <c r="T2353" s="132">
        <v>0</v>
      </c>
      <c r="U2353" s="132">
        <v>0</v>
      </c>
      <c r="V2353" s="132">
        <v>0</v>
      </c>
      <c r="W2353" s="132">
        <v>0</v>
      </c>
      <c r="X2353" s="132">
        <v>0</v>
      </c>
      <c r="Y2353" s="132">
        <v>0</v>
      </c>
      <c r="Z2353" s="132">
        <v>0</v>
      </c>
      <c r="AA2353" s="132">
        <v>0</v>
      </c>
      <c r="AC2353" s="118">
        <f t="shared" si="914"/>
        <v>0</v>
      </c>
      <c r="AD2353" s="118">
        <f t="shared" si="915"/>
        <v>0</v>
      </c>
      <c r="AE2353" s="118">
        <f t="shared" si="916"/>
        <v>0</v>
      </c>
      <c r="AF2353" s="118">
        <f t="shared" si="917"/>
        <v>0</v>
      </c>
      <c r="AG2353" s="118">
        <f t="shared" si="918"/>
        <v>0</v>
      </c>
      <c r="AI2353" s="69">
        <v>0</v>
      </c>
      <c r="AJ2353" s="69">
        <v>0</v>
      </c>
      <c r="AK2353" s="69">
        <v>0</v>
      </c>
      <c r="AL2353" s="69">
        <v>0</v>
      </c>
      <c r="AM2353" s="69">
        <v>0</v>
      </c>
      <c r="AN2353" s="69">
        <v>0</v>
      </c>
      <c r="AO2353" s="69">
        <v>0</v>
      </c>
      <c r="AQ2353" s="116">
        <v>0</v>
      </c>
      <c r="AR2353" s="116">
        <v>0</v>
      </c>
      <c r="AS2353" s="116">
        <v>0</v>
      </c>
      <c r="AT2353" s="116">
        <v>0</v>
      </c>
      <c r="AU2353" s="150">
        <f t="shared" si="919"/>
        <v>0</v>
      </c>
      <c r="AV2353" s="150">
        <f t="shared" si="920"/>
        <v>0</v>
      </c>
      <c r="AW2353" s="163">
        <f t="shared" si="921"/>
        <v>0</v>
      </c>
      <c r="AX2353" s="108">
        <v>0</v>
      </c>
      <c r="AY2353" s="108">
        <v>0</v>
      </c>
      <c r="AZ2353" s="108">
        <v>0</v>
      </c>
      <c r="BA2353" s="108">
        <v>0</v>
      </c>
      <c r="BB2353" s="108">
        <v>0</v>
      </c>
      <c r="BC2353" s="108">
        <v>0</v>
      </c>
      <c r="BD2353" s="108">
        <v>0</v>
      </c>
      <c r="BE2353" s="108">
        <v>0</v>
      </c>
      <c r="BF2353" s="108">
        <v>0</v>
      </c>
      <c r="BG2353" s="108">
        <v>0</v>
      </c>
      <c r="BH2353" s="108">
        <v>0</v>
      </c>
      <c r="BI2353" s="108">
        <v>0</v>
      </c>
      <c r="BJ2353" s="108">
        <v>0</v>
      </c>
      <c r="BK2353" s="108">
        <v>0</v>
      </c>
      <c r="BL2353" s="108">
        <v>0</v>
      </c>
      <c r="BM2353" s="108">
        <v>0</v>
      </c>
      <c r="BN2353" s="108">
        <v>0</v>
      </c>
      <c r="BO2353" s="108">
        <v>0</v>
      </c>
      <c r="BP2353" s="108">
        <v>0</v>
      </c>
      <c r="BQ2353" s="108">
        <v>0</v>
      </c>
      <c r="BR2353" s="108">
        <v>0</v>
      </c>
      <c r="BS2353" s="108">
        <v>0</v>
      </c>
      <c r="BU2353" s="69">
        <v>0</v>
      </c>
      <c r="BV2353" s="69">
        <v>0</v>
      </c>
      <c r="BW2353" s="69">
        <v>0</v>
      </c>
      <c r="BX2353" s="69">
        <v>0</v>
      </c>
      <c r="BY2353" s="69">
        <v>0</v>
      </c>
      <c r="BZ2353" s="69">
        <v>0</v>
      </c>
      <c r="CA2353" s="69">
        <v>0</v>
      </c>
      <c r="CB2353" s="69">
        <v>0</v>
      </c>
      <c r="CC2353" s="69">
        <v>0</v>
      </c>
      <c r="CD2353" s="69">
        <v>0</v>
      </c>
      <c r="CE2353" s="69">
        <v>0</v>
      </c>
      <c r="CF2353" s="69">
        <v>0</v>
      </c>
      <c r="CG2353" s="69">
        <v>0</v>
      </c>
      <c r="CH2353" s="69">
        <v>0</v>
      </c>
      <c r="CI2353" s="69">
        <v>0</v>
      </c>
      <c r="CJ2353" s="69">
        <v>0</v>
      </c>
      <c r="CK2353" s="69">
        <v>0</v>
      </c>
      <c r="CM2353" s="198">
        <v>0</v>
      </c>
      <c r="CN2353" s="198">
        <v>0</v>
      </c>
      <c r="CO2353" s="198">
        <v>0</v>
      </c>
      <c r="CP2353" s="198">
        <v>0</v>
      </c>
      <c r="CQ2353" s="198">
        <v>0</v>
      </c>
      <c r="CR2353" s="198">
        <v>0</v>
      </c>
      <c r="CS2353" s="198">
        <v>0</v>
      </c>
      <c r="CT2353" s="198">
        <v>0</v>
      </c>
      <c r="CU2353" s="198">
        <v>0</v>
      </c>
      <c r="CV2353" s="198">
        <v>0</v>
      </c>
    </row>
    <row r="2354" spans="1:100" ht="14.4">
      <c r="A2354" t="s">
        <v>2068</v>
      </c>
      <c r="B2354" s="85" t="s">
        <v>947</v>
      </c>
      <c r="C2354" s="113" t="str">
        <f t="shared" si="922"/>
        <v>F.120.01.125</v>
      </c>
      <c r="D2354" s="9" t="s">
        <v>270</v>
      </c>
      <c r="E2354" s="112" t="s">
        <v>362</v>
      </c>
      <c r="F2354" s="115" t="str">
        <f t="shared" si="923"/>
        <v>PAN (Polyacrylonitrile fibres) closed loop chemical upcycling credit</v>
      </c>
      <c r="G2354" s="143">
        <f t="shared" si="909"/>
        <v>-0.23724567333333335</v>
      </c>
      <c r="I2354" s="118">
        <f t="shared" si="910"/>
        <v>-0.70614690018186943</v>
      </c>
      <c r="K2354" s="161">
        <f t="shared" si="911"/>
        <v>-1.2918563005E-2</v>
      </c>
      <c r="L2354" s="161">
        <f t="shared" si="912"/>
        <v>-0.65601433947999999</v>
      </c>
      <c r="M2354" s="162">
        <f t="shared" si="913"/>
        <v>-1.627146696869367E-3</v>
      </c>
      <c r="N2354" s="161">
        <v>-3.5586851000000003E-2</v>
      </c>
      <c r="O2354" s="132">
        <v>-2.5339573000000001E-2</v>
      </c>
      <c r="P2354" s="132">
        <v>-6.9886139000000002E-3</v>
      </c>
      <c r="Q2354" s="132">
        <v>-1.2866521000000001E-2</v>
      </c>
      <c r="R2354" s="132">
        <v>3.1598348000000002E-4</v>
      </c>
      <c r="S2354" s="164">
        <v>-6.7736305000000004E-5</v>
      </c>
      <c r="T2354" s="132">
        <v>-3.0028918000000001E-4</v>
      </c>
      <c r="U2354" s="132">
        <v>-7.7178765999999996E-3</v>
      </c>
      <c r="V2354" s="132">
        <v>-1.0388302E-4</v>
      </c>
      <c r="W2354" s="132">
        <v>-0.61639966000000002</v>
      </c>
      <c r="X2354" s="132">
        <v>3.6759764999999998E-3</v>
      </c>
      <c r="Y2354" s="132">
        <v>4.3138402000000002E-4</v>
      </c>
      <c r="Z2354" s="132">
        <v>-5.1992402E-3</v>
      </c>
      <c r="AA2354" s="164">
        <v>2.3130632999999999E-11</v>
      </c>
      <c r="AC2354" s="118">
        <f t="shared" si="914"/>
        <v>-3.5586851000000003E-2</v>
      </c>
      <c r="AD2354" s="118">
        <f t="shared" si="915"/>
        <v>-5.2964626505000008E-2</v>
      </c>
      <c r="AE2354" s="118">
        <f t="shared" si="916"/>
        <v>-4.5245303700000003E-2</v>
      </c>
      <c r="AF2354" s="118">
        <f t="shared" si="917"/>
        <v>-0.65601433947999999</v>
      </c>
      <c r="AG2354" s="118">
        <f t="shared" si="918"/>
        <v>3.5720935031306328E-3</v>
      </c>
      <c r="AI2354" s="69">
        <v>-51.687632000000001</v>
      </c>
      <c r="AJ2354" s="69">
        <v>-51.310160000000003</v>
      </c>
      <c r="AK2354" s="69">
        <v>-0.33537063</v>
      </c>
      <c r="AL2354" s="69">
        <v>0</v>
      </c>
      <c r="AM2354" s="69">
        <v>2.7762584999999999E-3</v>
      </c>
      <c r="AN2354" s="69">
        <v>1.8861198999999999E-2</v>
      </c>
      <c r="AO2354" s="69">
        <v>-6.3739527000000004E-2</v>
      </c>
      <c r="AQ2354" s="116">
        <v>-1.5498781E-2</v>
      </c>
      <c r="AR2354" s="116">
        <v>-1.1422501E-2</v>
      </c>
      <c r="AS2354" s="116">
        <v>-3.3664745999999998E-4</v>
      </c>
      <c r="AT2354" s="116">
        <v>-3.7396326999999999E-3</v>
      </c>
      <c r="AU2354" s="150">
        <f t="shared" si="919"/>
        <v>-6.8480220106095157E-7</v>
      </c>
      <c r="AV2354" s="150">
        <f t="shared" si="920"/>
        <v>-1.2449980001054218E-9</v>
      </c>
      <c r="AW2354" s="163">
        <f t="shared" si="921"/>
        <v>-0.5237580725069001</v>
      </c>
      <c r="AX2354" s="196">
        <v>-2.2004532000000001E-7</v>
      </c>
      <c r="AY2354" s="196">
        <v>-6.6392522000000001E-10</v>
      </c>
      <c r="AZ2354" s="196">
        <v>-1.8139580999999999E-14</v>
      </c>
      <c r="BA2354" s="196">
        <v>1.1282680000000001E-14</v>
      </c>
      <c r="BB2354" s="196">
        <v>3.2003684999999999E-15</v>
      </c>
      <c r="BC2354" s="196">
        <v>-1.9566929E-10</v>
      </c>
      <c r="BD2354" s="196">
        <v>-4.6345752999999998E-7</v>
      </c>
      <c r="BE2354" s="196">
        <v>-6.0320013000000006E-11</v>
      </c>
      <c r="BF2354" s="196">
        <v>-5.2129856999999999E-10</v>
      </c>
      <c r="BG2354" s="196">
        <v>1.3186785E-14</v>
      </c>
      <c r="BH2354" s="196">
        <v>3.9621393000000002E-16</v>
      </c>
      <c r="BI2354" s="196">
        <v>-1.7251058000000001E-13</v>
      </c>
      <c r="BJ2354" s="196">
        <v>-4.6290940999999999E-14</v>
      </c>
      <c r="BK2354" s="196">
        <v>-8.4738240000000002E-15</v>
      </c>
      <c r="BL2354" s="196">
        <v>-2.7716053999999999E-11</v>
      </c>
      <c r="BM2354" s="196">
        <v>-1.2038522E-9</v>
      </c>
      <c r="BN2354" s="196">
        <v>3.1248329E-20</v>
      </c>
      <c r="BO2354" s="196">
        <v>-8.9125069000000007E-6</v>
      </c>
      <c r="BP2354" s="108">
        <v>-0.52374916000000005</v>
      </c>
      <c r="BQ2354" s="196">
        <v>1.2787200000000001E-10</v>
      </c>
      <c r="BR2354" s="196">
        <v>7.7760000000000004E-13</v>
      </c>
      <c r="BS2354" s="196">
        <v>3.4790400000000002E-17</v>
      </c>
      <c r="BU2354" s="172">
        <v>-8.1278051000000003E-5</v>
      </c>
      <c r="BV2354" s="172">
        <v>-3.5340572999999999E-6</v>
      </c>
      <c r="BW2354" s="172">
        <v>-6.6150389000000003E-6</v>
      </c>
      <c r="BX2354" s="172">
        <v>-9.1081657E-7</v>
      </c>
      <c r="BY2354" s="172">
        <v>-3.9488174999999997E-6</v>
      </c>
      <c r="BZ2354" s="172">
        <v>1.1782639999999999E-7</v>
      </c>
      <c r="CA2354" s="172">
        <v>2.8869997000000002E-10</v>
      </c>
      <c r="CB2354" s="172">
        <v>1.7897541E-7</v>
      </c>
      <c r="CC2354" s="172">
        <v>-1.1407607999999999E-7</v>
      </c>
      <c r="CD2354" s="172">
        <v>-4.8439807999999999E-7</v>
      </c>
      <c r="CE2354" s="172">
        <v>9.0748694000000005E-12</v>
      </c>
      <c r="CF2354" s="172">
        <v>6.9101693999999999E-17</v>
      </c>
      <c r="CG2354" s="172">
        <v>5.9332215999999995E-13</v>
      </c>
      <c r="CH2354" s="172">
        <v>-2.6996436000000001E-6</v>
      </c>
      <c r="CI2354" s="172">
        <v>-6.3299927999999997E-5</v>
      </c>
      <c r="CJ2354" s="172">
        <v>1.3267501E-8</v>
      </c>
      <c r="CK2354" s="172">
        <v>1.8356957E-8</v>
      </c>
      <c r="CM2354" s="197">
        <v>6.9987434000000003E-13</v>
      </c>
      <c r="CN2354" s="198">
        <v>-0.23734473</v>
      </c>
      <c r="CO2354" s="198">
        <v>4.2582660999999997E-3</v>
      </c>
      <c r="CP2354" s="198">
        <v>-2.3909730999999998E-3</v>
      </c>
      <c r="CQ2354" s="197">
        <v>-8.4333666999999998E-11</v>
      </c>
      <c r="CR2354" s="197">
        <v>-1.0868887E-8</v>
      </c>
      <c r="CS2354" s="198">
        <v>-1.7969228999999999E-4</v>
      </c>
      <c r="CT2354" s="198">
        <v>-3.8564665999999997E-2</v>
      </c>
      <c r="CU2354" s="197">
        <v>8.7715933000000001E-9</v>
      </c>
      <c r="CV2354" s="197">
        <v>4.1599456E-5</v>
      </c>
    </row>
    <row r="2355" spans="1:100" ht="14.4">
      <c r="A2355" t="s">
        <v>2069</v>
      </c>
      <c r="B2355" s="85" t="s">
        <v>947</v>
      </c>
      <c r="C2355" s="113" t="str">
        <f t="shared" si="922"/>
        <v>F.120.01.126</v>
      </c>
      <c r="D2355" s="9" t="s">
        <v>270</v>
      </c>
      <c r="E2355" s="112" t="s">
        <v>362</v>
      </c>
      <c r="F2355" s="115" t="str">
        <f t="shared" si="923"/>
        <v>Bio-PP (Polypropylene) closed loop chemical upcycling credit</v>
      </c>
      <c r="G2355" s="143">
        <f t="shared" si="909"/>
        <v>-7.4884913333333331E-2</v>
      </c>
      <c r="I2355" s="118">
        <f t="shared" si="910"/>
        <v>-0.78017661194116628</v>
      </c>
      <c r="K2355" s="161">
        <f t="shared" si="911"/>
        <v>7.4384403239000009E-4</v>
      </c>
      <c r="L2355" s="161">
        <f t="shared" si="912"/>
        <v>-0.76684236365300007</v>
      </c>
      <c r="M2355" s="162">
        <f t="shared" si="913"/>
        <v>-2.8453553205561679E-3</v>
      </c>
      <c r="N2355" s="161">
        <v>-1.1232737E-2</v>
      </c>
      <c r="O2355" s="132">
        <v>8.851404E-4</v>
      </c>
      <c r="P2355" s="132">
        <v>5.5972232000000004E-4</v>
      </c>
      <c r="Q2355" s="132">
        <v>5.0333943000000002E-4</v>
      </c>
      <c r="R2355" s="132">
        <v>2.0912044000000001E-4</v>
      </c>
      <c r="S2355" s="164">
        <v>4.9422638999999998E-7</v>
      </c>
      <c r="T2355" s="164">
        <v>3.0889936000000002E-5</v>
      </c>
      <c r="U2355" s="164">
        <v>2.7103794999999999E-5</v>
      </c>
      <c r="V2355" s="164">
        <v>4.3665485999999997E-6</v>
      </c>
      <c r="W2355" s="132">
        <v>-0.76838594000000005</v>
      </c>
      <c r="X2355" s="132">
        <v>-2.8377315999999998E-3</v>
      </c>
      <c r="Y2355" s="164">
        <v>7.1609831999999994E-5</v>
      </c>
      <c r="Z2355" s="164">
        <v>-1.1990273000000001E-5</v>
      </c>
      <c r="AA2355" s="164">
        <v>3.8438319000000001E-12</v>
      </c>
      <c r="AC2355" s="118">
        <f t="shared" si="914"/>
        <v>-1.1232737E-2</v>
      </c>
      <c r="AD2355" s="118">
        <f t="shared" si="915"/>
        <v>2.2158105473899996E-3</v>
      </c>
      <c r="AE2355" s="118">
        <f t="shared" si="916"/>
        <v>1.4599762420000001E-3</v>
      </c>
      <c r="AF2355" s="118">
        <f t="shared" si="917"/>
        <v>-0.76684236365300007</v>
      </c>
      <c r="AG2355" s="118">
        <f t="shared" si="918"/>
        <v>-2.8333650475561678E-3</v>
      </c>
      <c r="AI2355" s="69">
        <v>-42.236302000000002</v>
      </c>
      <c r="AJ2355" s="69">
        <v>49.309525000000001</v>
      </c>
      <c r="AK2355" s="69">
        <v>-7.2925825E-2</v>
      </c>
      <c r="AL2355" s="69">
        <v>0</v>
      </c>
      <c r="AM2355" s="69">
        <v>-91.417207000000005</v>
      </c>
      <c r="AN2355" s="69">
        <v>-3.7558643000000003E-2</v>
      </c>
      <c r="AO2355" s="69">
        <v>-1.8136330999999999E-2</v>
      </c>
      <c r="AQ2355" s="116">
        <v>2.6933603000000002E-3</v>
      </c>
      <c r="AR2355" s="116">
        <v>-7.9612819999999996E-4</v>
      </c>
      <c r="AS2355" s="199">
        <v>-4.7159174000000003E-5</v>
      </c>
      <c r="AT2355" s="116">
        <v>3.5366477000000002E-3</v>
      </c>
      <c r="AU2355" s="150">
        <f t="shared" si="919"/>
        <v>-4.7729508400607356E-8</v>
      </c>
      <c r="AV2355" s="150">
        <f t="shared" si="920"/>
        <v>-1.7440523150926118E-10</v>
      </c>
      <c r="AW2355" s="163">
        <f t="shared" si="921"/>
        <v>0.4953288061401</v>
      </c>
      <c r="AX2355" s="196">
        <v>-6.9500688000000001E-8</v>
      </c>
      <c r="AY2355" s="196">
        <v>-2.0970065000000001E-10</v>
      </c>
      <c r="AZ2355" s="196">
        <v>-5.7293089000000002E-15</v>
      </c>
      <c r="BA2355" s="196">
        <v>1.8749476999999998E-15</v>
      </c>
      <c r="BB2355" s="196">
        <v>5.3183494E-16</v>
      </c>
      <c r="BC2355" s="196">
        <v>8.0700758000000001E-11</v>
      </c>
      <c r="BD2355" s="196">
        <v>2.1924012999999999E-8</v>
      </c>
      <c r="BE2355" s="196">
        <v>1.1329463E-11</v>
      </c>
      <c r="BF2355" s="196">
        <v>2.5514597999999999E-11</v>
      </c>
      <c r="BG2355" s="196">
        <v>2.1913704999999999E-15</v>
      </c>
      <c r="BH2355" s="196">
        <v>6.5842546000000006E-17</v>
      </c>
      <c r="BI2355" s="196">
        <v>1.7388684999999999E-14</v>
      </c>
      <c r="BJ2355" s="196">
        <v>-6.105401E-14</v>
      </c>
      <c r="BK2355" s="196">
        <v>-1.1038412E-14</v>
      </c>
      <c r="BL2355" s="196">
        <v>5.3798560999999998E-13</v>
      </c>
      <c r="BM2355" s="196">
        <v>1.1013449E-11</v>
      </c>
      <c r="BN2355" s="196">
        <v>5.1928248999999999E-21</v>
      </c>
      <c r="BO2355" s="196">
        <v>1.1061401000000001E-6</v>
      </c>
      <c r="BP2355" s="108">
        <v>0.49532769999999998</v>
      </c>
      <c r="BQ2355" s="196">
        <v>-2.4508800000000001E-10</v>
      </c>
      <c r="BR2355" s="196">
        <v>-1.4904E-12</v>
      </c>
      <c r="BS2355" s="196">
        <v>-6.6681600000000001E-17</v>
      </c>
      <c r="BU2355" s="172">
        <v>5.7928115E-5</v>
      </c>
      <c r="BV2355" s="172">
        <v>2.0290260999999999E-7</v>
      </c>
      <c r="BW2355" s="172">
        <v>-2.0879902000000002E-6</v>
      </c>
      <c r="BX2355" s="172">
        <v>3.1583223999999998E-9</v>
      </c>
      <c r="BY2355" s="172">
        <v>1.0989081E-7</v>
      </c>
      <c r="BZ2355" s="172">
        <v>5.3082674000000002E-8</v>
      </c>
      <c r="CA2355" s="172">
        <v>4.7975953000000002E-11</v>
      </c>
      <c r="CB2355" s="172">
        <v>8.0591389000000005E-8</v>
      </c>
      <c r="CC2355" s="172">
        <v>2.1644991999999999E-9</v>
      </c>
      <c r="CD2355" s="172">
        <v>2.1295265000000002E-8</v>
      </c>
      <c r="CE2355" s="172">
        <v>1.5080553000000001E-12</v>
      </c>
      <c r="CF2355" s="172">
        <v>1.148327E-17</v>
      </c>
      <c r="CG2355" s="172">
        <v>9.8597849000000006E-14</v>
      </c>
      <c r="CH2355" s="172">
        <v>1.0455592E-7</v>
      </c>
      <c r="CI2355" s="172">
        <v>5.9477376000000002E-5</v>
      </c>
      <c r="CJ2355" s="172">
        <v>-3.7774734E-9</v>
      </c>
      <c r="CK2355" s="172">
        <v>-3.5184168E-8</v>
      </c>
      <c r="CM2355" s="197">
        <v>1.1630461000000001E-13</v>
      </c>
      <c r="CN2355" s="198">
        <v>-7.4878647000000007E-2</v>
      </c>
      <c r="CO2355" s="198">
        <v>1.5614259000000001E-3</v>
      </c>
      <c r="CP2355" s="198">
        <v>1.5098990000000001E-4</v>
      </c>
      <c r="CQ2355" s="197">
        <v>7.8726260999999999E-12</v>
      </c>
      <c r="CR2355" s="197">
        <v>9.2959521999999998E-10</v>
      </c>
      <c r="CS2355" s="197">
        <v>5.5137829999999998E-6</v>
      </c>
      <c r="CT2355" s="198">
        <v>-3.0023839E-2</v>
      </c>
      <c r="CU2355" s="197">
        <v>1.4576571E-9</v>
      </c>
      <c r="CV2355" s="197">
        <v>1.8694871E-5</v>
      </c>
    </row>
    <row r="2356" spans="1:100" ht="14.4">
      <c r="A2356" t="s">
        <v>2070</v>
      </c>
      <c r="B2356" s="85" t="s">
        <v>947</v>
      </c>
      <c r="C2356" s="113" t="str">
        <f t="shared" si="922"/>
        <v>F.120.01.127</v>
      </c>
      <c r="D2356" s="9" t="s">
        <v>270</v>
      </c>
      <c r="E2356" s="112" t="s">
        <v>362</v>
      </c>
      <c r="F2356" s="115" t="str">
        <f t="shared" si="923"/>
        <v>Bio-PET (Polyethylene terephthalate) closed loop chemical upcycling credit</v>
      </c>
      <c r="G2356" s="143">
        <f t="shared" si="909"/>
        <v>-0.85732613333333341</v>
      </c>
      <c r="I2356" s="118">
        <f t="shared" si="910"/>
        <v>-0.73657332970545242</v>
      </c>
      <c r="K2356" s="161">
        <f t="shared" si="911"/>
        <v>-1.6084982219999999E-2</v>
      </c>
      <c r="L2356" s="161">
        <f t="shared" si="912"/>
        <v>-0.63215433030000001</v>
      </c>
      <c r="M2356" s="162">
        <f t="shared" si="913"/>
        <v>4.0264902814547608E-2</v>
      </c>
      <c r="N2356" s="161">
        <v>-0.12859892000000001</v>
      </c>
      <c r="O2356" s="132">
        <v>-6.2002257999999998E-2</v>
      </c>
      <c r="P2356" s="132">
        <v>5.3396965999999999E-3</v>
      </c>
      <c r="Q2356" s="132">
        <v>-1.0280236E-2</v>
      </c>
      <c r="R2356" s="132">
        <v>-1.0658387E-3</v>
      </c>
      <c r="S2356" s="132">
        <v>-3.8993038000000001E-3</v>
      </c>
      <c r="T2356" s="132">
        <v>-8.3960372000000001E-4</v>
      </c>
      <c r="U2356" s="132">
        <v>-8.7732251000000004E-3</v>
      </c>
      <c r="V2356" s="132">
        <v>6.4987609000000004E-4</v>
      </c>
      <c r="W2356" s="132">
        <v>-0.56717633000000001</v>
      </c>
      <c r="X2356" s="132">
        <v>3.7337058999999999E-2</v>
      </c>
      <c r="Y2356" s="132">
        <v>4.5778620000000003E-4</v>
      </c>
      <c r="Z2356" s="132">
        <v>2.2779676999999999E-3</v>
      </c>
      <c r="AA2356" s="164">
        <v>2.4547606E-11</v>
      </c>
      <c r="AC2356" s="118">
        <f t="shared" si="914"/>
        <v>-0.12859892000000001</v>
      </c>
      <c r="AD2356" s="118">
        <f t="shared" si="915"/>
        <v>-8.1520768720000011E-2</v>
      </c>
      <c r="AE2356" s="118">
        <f t="shared" si="916"/>
        <v>-6.3157818800000001E-2</v>
      </c>
      <c r="AF2356" s="118">
        <f t="shared" si="917"/>
        <v>-0.63215433030000001</v>
      </c>
      <c r="AG2356" s="118">
        <f t="shared" si="918"/>
        <v>3.7986935114547607E-2</v>
      </c>
      <c r="AI2356" s="69">
        <v>-59.735671000000004</v>
      </c>
      <c r="AJ2356" s="69">
        <v>-57.352493000000003</v>
      </c>
      <c r="AK2356" s="69">
        <v>3.7982068</v>
      </c>
      <c r="AL2356" s="69">
        <v>0</v>
      </c>
      <c r="AM2356" s="69">
        <v>-9.0864630999999996</v>
      </c>
      <c r="AN2356" s="69">
        <v>2.1543127000000002</v>
      </c>
      <c r="AO2356" s="69">
        <v>0.75076562000000002</v>
      </c>
      <c r="AQ2356" s="116">
        <v>-3.7328722000000002E-2</v>
      </c>
      <c r="AR2356" s="116">
        <v>-3.2589737000000001E-2</v>
      </c>
      <c r="AS2356" s="116">
        <v>-9.9576061E-4</v>
      </c>
      <c r="AT2356" s="116">
        <v>-3.7432250000000002E-3</v>
      </c>
      <c r="AU2356" s="150">
        <f t="shared" si="919"/>
        <v>-1.9538211346797258E-6</v>
      </c>
      <c r="AV2356" s="150">
        <f t="shared" si="920"/>
        <v>-3.6825466137579972E-9</v>
      </c>
      <c r="AW2356" s="163">
        <f t="shared" si="921"/>
        <v>-0.52426120831599998</v>
      </c>
      <c r="AX2356" s="196">
        <v>-7.9556430000000005E-7</v>
      </c>
      <c r="AY2356" s="196">
        <v>-2.4004081999999998E-9</v>
      </c>
      <c r="AZ2356" s="196">
        <v>-6.5582636999999995E-14</v>
      </c>
      <c r="BA2356" s="196">
        <v>1.1973853000000001E-14</v>
      </c>
      <c r="BB2356" s="196">
        <v>3.3964218000000001E-15</v>
      </c>
      <c r="BC2356" s="196">
        <v>4.5937577E-10</v>
      </c>
      <c r="BD2356" s="196">
        <v>-1.1567621E-6</v>
      </c>
      <c r="BE2356" s="196">
        <v>1.4229076999999999E-11</v>
      </c>
      <c r="BF2356" s="196">
        <v>-1.3039917000000001E-9</v>
      </c>
      <c r="BG2356" s="196">
        <v>8.2357208000000004E-12</v>
      </c>
      <c r="BH2356" s="196">
        <v>4.2048584000000001E-16</v>
      </c>
      <c r="BI2356" s="196">
        <v>-4.8044862000000001E-13</v>
      </c>
      <c r="BJ2356" s="196">
        <v>-5.2928273000000003E-14</v>
      </c>
      <c r="BK2356" s="196">
        <v>-1.2972546999999999E-14</v>
      </c>
      <c r="BL2356" s="196">
        <v>-4.8316841999999999E-10</v>
      </c>
      <c r="BM2356" s="196">
        <v>-1.4709574000000001E-9</v>
      </c>
      <c r="BN2356" s="196">
        <v>3.3162590000000002E-20</v>
      </c>
      <c r="BO2356" s="196">
        <v>2.0671684E-5</v>
      </c>
      <c r="BP2356" s="108">
        <v>-0.52428187999999998</v>
      </c>
      <c r="BQ2356" s="108">
        <v>0</v>
      </c>
      <c r="BR2356" s="108">
        <v>0</v>
      </c>
      <c r="BS2356" s="108">
        <v>0</v>
      </c>
      <c r="BU2356" s="69">
        <v>-1.1301225E-4</v>
      </c>
      <c r="BV2356" s="172">
        <v>-8.6459327000000001E-6</v>
      </c>
      <c r="BW2356" s="172">
        <v>-2.3904526999999998E-5</v>
      </c>
      <c r="BX2356" s="172">
        <v>-1.0248483999999999E-6</v>
      </c>
      <c r="BY2356" s="172">
        <v>-9.8878593999999999E-6</v>
      </c>
      <c r="BZ2356" s="172">
        <v>6.7675993000000004E-7</v>
      </c>
      <c r="CA2356" s="172">
        <v>2.1423397000000001E-7</v>
      </c>
      <c r="CB2356" s="172">
        <v>1.0273248000000001E-6</v>
      </c>
      <c r="CC2356" s="172">
        <v>-5.2833700999999996E-6</v>
      </c>
      <c r="CD2356" s="172">
        <v>-8.5998299999999998E-7</v>
      </c>
      <c r="CE2356" s="172">
        <v>9.6307922000000001E-12</v>
      </c>
      <c r="CF2356" s="172">
        <v>7.3334836999999995E-17</v>
      </c>
      <c r="CG2356" s="172">
        <v>6.2966884000000004E-13</v>
      </c>
      <c r="CH2356" s="172">
        <v>-2.5879385000000001E-6</v>
      </c>
      <c r="CI2356" s="172">
        <v>-6.3004863000000003E-5</v>
      </c>
      <c r="CJ2356" s="172">
        <v>2.6874283000000001E-7</v>
      </c>
      <c r="CK2356" s="69">
        <v>0</v>
      </c>
      <c r="CM2356" s="197">
        <v>7.4274835999999998E-13</v>
      </c>
      <c r="CN2356" s="198">
        <v>-0.85735468999999997</v>
      </c>
      <c r="CO2356" s="198">
        <v>2.0711547999999998E-3</v>
      </c>
      <c r="CP2356" s="198">
        <v>-5.7602547999999996E-3</v>
      </c>
      <c r="CQ2356" s="197">
        <v>-2.5891089000000002E-10</v>
      </c>
      <c r="CR2356" s="197">
        <v>-2.7430206000000001E-8</v>
      </c>
      <c r="CS2356" s="198">
        <v>-4.5888447000000003E-4</v>
      </c>
      <c r="CT2356" s="198">
        <v>-4.4168475999999998E-2</v>
      </c>
      <c r="CU2356" s="197">
        <v>5.4697256E-6</v>
      </c>
      <c r="CV2356" s="198">
        <v>2.3817167999999999E-4</v>
      </c>
    </row>
    <row r="2357" spans="1:100" ht="14.4">
      <c r="A2357" t="s">
        <v>2071</v>
      </c>
      <c r="B2357" s="85" t="s">
        <v>947</v>
      </c>
      <c r="C2357" s="113" t="str">
        <f t="shared" si="922"/>
        <v>F.120.01.128</v>
      </c>
      <c r="D2357" s="9" t="s">
        <v>270</v>
      </c>
      <c r="E2357" s="112" t="s">
        <v>362</v>
      </c>
      <c r="F2357" s="115" t="str">
        <f t="shared" si="923"/>
        <v>PEF (Polyethylene furan-2.5-dicarboxylate) closed loop chemical upcycling credit</v>
      </c>
      <c r="G2357" s="143">
        <f t="shared" si="909"/>
        <v>-5.5782256666666671E-17</v>
      </c>
      <c r="I2357" s="118">
        <f t="shared" si="910"/>
        <v>-9.935895716661E-18</v>
      </c>
      <c r="K2357" s="161">
        <f t="shared" si="911"/>
        <v>-2.6453758510999998E-19</v>
      </c>
      <c r="L2357" s="161">
        <f t="shared" si="912"/>
        <v>-1.301738893111E-18</v>
      </c>
      <c r="M2357" s="162">
        <f t="shared" si="913"/>
        <v>-2.2807384400000003E-21</v>
      </c>
      <c r="N2357" s="165">
        <v>-8.3673385000000006E-18</v>
      </c>
      <c r="O2357" s="164">
        <v>-1.0107294E-18</v>
      </c>
      <c r="P2357" s="164">
        <v>-2.7724256000000001E-19</v>
      </c>
      <c r="Q2357" s="164">
        <v>-2.3893529E-19</v>
      </c>
      <c r="R2357" s="164">
        <v>-2.3501188E-20</v>
      </c>
      <c r="S2357" s="164">
        <v>-4.5347491000000002E-22</v>
      </c>
      <c r="T2357" s="164">
        <v>-1.6476322000000001E-21</v>
      </c>
      <c r="U2357" s="164">
        <v>-1.3756356999999999E-20</v>
      </c>
      <c r="V2357" s="164">
        <v>-3.7554664E-22</v>
      </c>
      <c r="W2357" s="132">
        <v>0</v>
      </c>
      <c r="X2357" s="164">
        <v>-1.9051918000000002E-21</v>
      </c>
      <c r="Y2357" s="164">
        <v>-1.0576111E-23</v>
      </c>
      <c r="Z2357" s="132">
        <v>0</v>
      </c>
      <c r="AA2357" s="132">
        <v>0</v>
      </c>
      <c r="AC2357" s="118">
        <f t="shared" si="914"/>
        <v>-8.3673385000000006E-18</v>
      </c>
      <c r="AD2357" s="118">
        <f t="shared" si="915"/>
        <v>-1.5662659021099998E-18</v>
      </c>
      <c r="AE2357" s="118">
        <f t="shared" si="916"/>
        <v>-1.301728317E-18</v>
      </c>
      <c r="AF2357" s="118">
        <f t="shared" si="917"/>
        <v>-1.3017388931110002E-18</v>
      </c>
      <c r="AG2357" s="118">
        <f t="shared" si="918"/>
        <v>-2.2807384400000003E-21</v>
      </c>
      <c r="AI2357" s="172">
        <v>-6.8399232000000005E-17</v>
      </c>
      <c r="AJ2357" s="172">
        <v>-6.8041141000000004E-17</v>
      </c>
      <c r="AK2357" s="172">
        <v>-2.3666978999999998E-19</v>
      </c>
      <c r="AL2357" s="69">
        <v>0</v>
      </c>
      <c r="AM2357" s="69">
        <v>0</v>
      </c>
      <c r="AN2357" s="172">
        <v>-5.6840642999999997E-20</v>
      </c>
      <c r="AO2357" s="172">
        <v>-6.4580396999999999E-20</v>
      </c>
      <c r="AQ2357" s="199">
        <v>-1.2632958E-18</v>
      </c>
      <c r="AR2357" s="199">
        <v>-1.2087421999999999E-18</v>
      </c>
      <c r="AS2357" s="199">
        <v>-4.9695223999999998E-20</v>
      </c>
      <c r="AT2357" s="199">
        <v>-4.8583624000000002E-21</v>
      </c>
      <c r="AU2357" s="150">
        <f t="shared" si="919"/>
        <v>-7.2466559446061998E-23</v>
      </c>
      <c r="AV2357" s="150">
        <f t="shared" si="920"/>
        <v>-1.8378411286497205E-25</v>
      </c>
      <c r="AW2357" s="163">
        <f t="shared" si="921"/>
        <v>-6.80442917726E-19</v>
      </c>
      <c r="AX2357" s="196">
        <v>-5.1807396999999998E-23</v>
      </c>
      <c r="AY2357" s="196">
        <v>-1.5631704E-25</v>
      </c>
      <c r="AZ2357" s="196">
        <v>-4.2707365000000003E-30</v>
      </c>
      <c r="BA2357" s="108">
        <v>0</v>
      </c>
      <c r="BB2357" s="108">
        <v>0</v>
      </c>
      <c r="BC2357" s="196">
        <v>-2.6930902000000001E-26</v>
      </c>
      <c r="BD2357" s="196">
        <v>-2.0629765E-23</v>
      </c>
      <c r="BE2357" s="196">
        <v>-3.9795056000000001E-27</v>
      </c>
      <c r="BF2357" s="196">
        <v>-2.3482302E-26</v>
      </c>
      <c r="BG2357" s="108">
        <v>0</v>
      </c>
      <c r="BH2357" s="108">
        <v>0</v>
      </c>
      <c r="BI2357" s="196">
        <v>-8.9561560999999996E-31</v>
      </c>
      <c r="BJ2357" s="196">
        <v>-8.2602693000000005E-32</v>
      </c>
      <c r="BK2357" s="196">
        <v>-1.6310169E-32</v>
      </c>
      <c r="BL2357" s="196">
        <v>-9.8704362E-29</v>
      </c>
      <c r="BM2357" s="196">
        <v>-2.3678397E-27</v>
      </c>
      <c r="BN2357" s="108">
        <v>0</v>
      </c>
      <c r="BO2357" s="196">
        <v>-3.1507725999999998E-23</v>
      </c>
      <c r="BP2357" s="196">
        <v>-6.8041140999999998E-19</v>
      </c>
      <c r="BQ2357" s="108">
        <v>0</v>
      </c>
      <c r="BR2357" s="108">
        <v>0</v>
      </c>
      <c r="BS2357" s="108">
        <v>0</v>
      </c>
      <c r="BU2357" s="172">
        <v>-2.0579269E-21</v>
      </c>
      <c r="BV2357" s="172">
        <v>-1.7014304000000001E-22</v>
      </c>
      <c r="BW2357" s="172">
        <v>-1.5553573000000001E-21</v>
      </c>
      <c r="BX2357" s="172">
        <v>-1.6450203999999999E-24</v>
      </c>
      <c r="BY2357" s="172">
        <v>-1.4909240000000001E-22</v>
      </c>
      <c r="BZ2357" s="172">
        <v>-1.6220472999999999E-23</v>
      </c>
      <c r="CA2357" s="69">
        <v>0</v>
      </c>
      <c r="CB2357" s="172">
        <v>-2.4619186999999999E-23</v>
      </c>
      <c r="CC2357" s="172">
        <v>-6.9965974999999996E-25</v>
      </c>
      <c r="CD2357" s="172">
        <v>-1.6643063E-24</v>
      </c>
      <c r="CE2357" s="69">
        <v>0</v>
      </c>
      <c r="CF2357" s="69">
        <v>0</v>
      </c>
      <c r="CG2357" s="69">
        <v>0</v>
      </c>
      <c r="CH2357" s="172">
        <v>-5.5242657999999998E-23</v>
      </c>
      <c r="CI2357" s="172">
        <v>-8.3242872999999995E-23</v>
      </c>
      <c r="CJ2357" s="172">
        <v>-5.2874387000000001E-33</v>
      </c>
      <c r="CK2357" s="69">
        <v>0</v>
      </c>
      <c r="CM2357" s="198">
        <v>0</v>
      </c>
      <c r="CN2357" s="197">
        <v>-5.5747618000000001E-17</v>
      </c>
      <c r="CO2357" s="197">
        <v>-4.6391435999999998E-19</v>
      </c>
      <c r="CP2357" s="197">
        <v>-1.2012956999999999E-19</v>
      </c>
      <c r="CQ2357" s="197">
        <v>-4.1812933999999998E-28</v>
      </c>
      <c r="CR2357" s="197">
        <v>-5.0639339E-26</v>
      </c>
      <c r="CS2357" s="197">
        <v>-6.9483450000000005E-21</v>
      </c>
      <c r="CT2357" s="197">
        <v>-6.9200150999999996E-20</v>
      </c>
      <c r="CU2357" s="198">
        <v>0</v>
      </c>
      <c r="CV2357" s="197">
        <v>-5.7043144000000001E-21</v>
      </c>
    </row>
    <row r="2358" spans="1:100" ht="14.4">
      <c r="B2358" s="85"/>
      <c r="C2358" s="113"/>
      <c r="D2358" s="1" t="s">
        <v>2718</v>
      </c>
      <c r="E2358" s="112"/>
      <c r="N2358" s="3"/>
      <c r="O2358" s="3"/>
      <c r="P2358" s="3"/>
      <c r="Q2358" s="3"/>
      <c r="R2358" s="3"/>
      <c r="S2358" s="3"/>
      <c r="T2358" s="3"/>
      <c r="U2358" s="3"/>
      <c r="V2358" s="3"/>
      <c r="X2358" s="3"/>
      <c r="Y2358" s="3"/>
      <c r="AC2358" s="142"/>
      <c r="AD2358" s="142"/>
      <c r="AE2358" s="142"/>
      <c r="AF2358" s="142"/>
      <c r="AG2358" s="142"/>
      <c r="AI2358" s="3"/>
      <c r="AJ2358" s="3"/>
      <c r="AK2358" s="3"/>
      <c r="AN2358" s="3"/>
      <c r="AO2358" s="3"/>
      <c r="AQ2358" s="3"/>
      <c r="AR2358" s="3"/>
      <c r="AS2358" s="3"/>
      <c r="AT2358" s="3"/>
      <c r="AU2358" s="86"/>
      <c r="AV2358" s="86"/>
      <c r="AW2358" s="86"/>
      <c r="AX2358" s="3"/>
      <c r="AY2358" s="3"/>
      <c r="AZ2358" s="3"/>
      <c r="BC2358" s="3"/>
      <c r="BD2358" s="3"/>
      <c r="BE2358" s="3"/>
      <c r="BF2358" s="3"/>
      <c r="BI2358" s="3"/>
      <c r="BJ2358" s="3"/>
      <c r="BK2358" s="3"/>
      <c r="BL2358" s="3"/>
      <c r="BM2358" s="3"/>
      <c r="BO2358" s="3"/>
      <c r="BP2358" s="3"/>
      <c r="BU2358" s="3"/>
      <c r="BV2358" s="3"/>
      <c r="BW2358" s="3"/>
      <c r="BX2358" s="3"/>
      <c r="BY2358" s="3"/>
      <c r="BZ2358" s="3"/>
      <c r="CB2358" s="3"/>
      <c r="CC2358" s="3"/>
      <c r="CD2358" s="3"/>
      <c r="CH2358" s="3"/>
      <c r="CI2358" s="3"/>
      <c r="CJ2358" s="3"/>
      <c r="CN2358" s="3"/>
      <c r="CO2358" s="3"/>
      <c r="CP2358" s="3"/>
      <c r="CQ2358" s="3"/>
      <c r="CR2358" s="3"/>
      <c r="CS2358" s="3"/>
      <c r="CT2358" s="3"/>
      <c r="CV2358" s="3"/>
    </row>
    <row r="2359" spans="1:100" ht="14.4">
      <c r="A2359" t="s">
        <v>2719</v>
      </c>
      <c r="B2359" s="85" t="s">
        <v>947</v>
      </c>
      <c r="C2359" s="113" t="str">
        <f t="shared" ref="C2359:C2387" si="924">MID(A2359,1,12)</f>
        <v>F.130.01.101</v>
      </c>
      <c r="D2359" s="9" t="s">
        <v>2718</v>
      </c>
      <c r="E2359" s="112" t="s">
        <v>362</v>
      </c>
      <c r="F2359" s="115" t="str">
        <f t="shared" ref="F2359:F2387" si="925">MID(A2359, 21,85)</f>
        <v>anaerobic digestion (fermentation, methane production) cow dung</v>
      </c>
      <c r="G2359" s="143">
        <f t="shared" si="909"/>
        <v>-8.652705333333334E-2</v>
      </c>
      <c r="I2359" s="118">
        <f t="shared" si="910"/>
        <v>-1.3496735705622898E-2</v>
      </c>
      <c r="K2359" s="161">
        <f t="shared" si="911"/>
        <v>-3.4248056570000008E-5</v>
      </c>
      <c r="L2359" s="161">
        <f t="shared" si="912"/>
        <v>-1.0277199597000001E-3</v>
      </c>
      <c r="M2359" s="162">
        <f t="shared" si="913"/>
        <v>5.4429031064710169E-4</v>
      </c>
      <c r="N2359" s="161">
        <v>-1.2979058E-2</v>
      </c>
      <c r="O2359" s="132">
        <v>-1.0036922000000001E-3</v>
      </c>
      <c r="P2359" s="132">
        <v>-1.7994055000000001E-4</v>
      </c>
      <c r="Q2359" s="132">
        <v>-1.5506132000000001E-4</v>
      </c>
      <c r="R2359" s="132">
        <v>1.0444746E-4</v>
      </c>
      <c r="S2359" s="164">
        <v>2.6365143000000001E-7</v>
      </c>
      <c r="T2359" s="164">
        <v>1.6102151999999998E-5</v>
      </c>
      <c r="U2359" s="164">
        <v>6.6465192999999999E-6</v>
      </c>
      <c r="V2359" s="164">
        <v>9.2397875999999999E-6</v>
      </c>
      <c r="W2359" s="132">
        <v>1.133348E-4</v>
      </c>
      <c r="X2359" s="132">
        <v>5.3472437999999998E-4</v>
      </c>
      <c r="Y2359" s="164">
        <v>3.5931471E-5</v>
      </c>
      <c r="Z2359" s="164">
        <v>3.2614112000000002E-7</v>
      </c>
      <c r="AA2359" s="164">
        <v>1.9271018E-12</v>
      </c>
      <c r="AC2359" s="118">
        <f t="shared" si="914"/>
        <v>-1.2979058E-2</v>
      </c>
      <c r="AD2359" s="118">
        <f t="shared" si="915"/>
        <v>-1.2112342872699999E-3</v>
      </c>
      <c r="AE2359" s="118">
        <f t="shared" si="916"/>
        <v>-1.17666008958E-3</v>
      </c>
      <c r="AF2359" s="118">
        <f t="shared" si="917"/>
        <v>-1.0277199597000001E-3</v>
      </c>
      <c r="AG2359" s="118">
        <f t="shared" si="918"/>
        <v>5.4396416952710175E-4</v>
      </c>
      <c r="AI2359" s="69">
        <v>-1.1196746</v>
      </c>
      <c r="AJ2359" s="69">
        <v>-1.1229795</v>
      </c>
      <c r="AK2359" s="69">
        <v>4.4131391999999999E-4</v>
      </c>
      <c r="AL2359" s="69">
        <v>0</v>
      </c>
      <c r="AM2359" s="69">
        <v>1.1618845E-4</v>
      </c>
      <c r="AN2359" s="69">
        <v>2.6164689000000001E-3</v>
      </c>
      <c r="AO2359" s="69">
        <v>1.3098484000000001E-4</v>
      </c>
      <c r="AQ2359" s="116">
        <v>-1.8098971E-3</v>
      </c>
      <c r="AR2359" s="116">
        <v>-1.6751169E-3</v>
      </c>
      <c r="AS2359" s="199">
        <v>-7.2628535E-5</v>
      </c>
      <c r="AT2359" s="199">
        <v>-6.2151646000000002E-5</v>
      </c>
      <c r="AU2359" s="150">
        <f t="shared" si="919"/>
        <v>-1.0042667199991162E-7</v>
      </c>
      <c r="AV2359" s="150">
        <f t="shared" si="920"/>
        <v>-2.6859664920236266E-10</v>
      </c>
      <c r="AW2359" s="163">
        <f t="shared" si="921"/>
        <v>-8.7047122891000007E-3</v>
      </c>
      <c r="AX2359" s="196">
        <v>-8.0321404999999995E-8</v>
      </c>
      <c r="AY2359" s="196">
        <v>-2.4235000999999999E-10</v>
      </c>
      <c r="AZ2359" s="196">
        <v>-6.6213085999999998E-15</v>
      </c>
      <c r="BA2359" s="196">
        <v>9.4000340000000007E-16</v>
      </c>
      <c r="BB2359" s="196">
        <v>2.6663498E-16</v>
      </c>
      <c r="BC2359" s="196">
        <v>-2.2052179999999999E-11</v>
      </c>
      <c r="BD2359" s="196">
        <v>-2.0088272999999999E-8</v>
      </c>
      <c r="BE2359" s="196">
        <v>-3.1442122E-12</v>
      </c>
      <c r="BF2359" s="196">
        <v>-2.3106093999999999E-11</v>
      </c>
      <c r="BG2359" s="196">
        <v>1.0986416999999999E-15</v>
      </c>
      <c r="BH2359" s="196">
        <v>3.3010103000000003E-17</v>
      </c>
      <c r="BI2359" s="196">
        <v>9.0897807000000006E-15</v>
      </c>
      <c r="BJ2359" s="196">
        <v>4.4188206E-17</v>
      </c>
      <c r="BK2359" s="196">
        <v>2.2682925E-17</v>
      </c>
      <c r="BL2359" s="196">
        <v>2.6058855000000002E-13</v>
      </c>
      <c r="BM2359" s="196">
        <v>4.7963849000000002E-12</v>
      </c>
      <c r="BN2359" s="196">
        <v>2.6034183000000001E-21</v>
      </c>
      <c r="BO2359" s="196">
        <v>7.6401089999999995E-7</v>
      </c>
      <c r="BP2359" s="108">
        <v>-8.7054763000000007E-3</v>
      </c>
      <c r="BQ2359" s="108">
        <v>0</v>
      </c>
      <c r="BR2359" s="108">
        <v>0</v>
      </c>
      <c r="BS2359" s="108">
        <v>0</v>
      </c>
      <c r="BU2359" s="172">
        <v>-4.0656828000000002E-6</v>
      </c>
      <c r="BV2359" s="172">
        <v>-1.6648806000000001E-7</v>
      </c>
      <c r="BW2359" s="172">
        <v>-2.4126039000000002E-6</v>
      </c>
      <c r="BX2359" s="172">
        <v>7.7806957000000003E-10</v>
      </c>
      <c r="BY2359" s="172">
        <v>-1.3580974999999999E-7</v>
      </c>
      <c r="BZ2359" s="172">
        <v>-1.4135494000000001E-8</v>
      </c>
      <c r="CA2359" s="172">
        <v>2.4052701999999999E-11</v>
      </c>
      <c r="CB2359" s="172">
        <v>-2.1442949999999999E-8</v>
      </c>
      <c r="CC2359" s="172">
        <v>1.1302867E-9</v>
      </c>
      <c r="CD2359" s="172">
        <v>1.0867397E-8</v>
      </c>
      <c r="CE2359" s="172">
        <v>7.5606218999999998E-13</v>
      </c>
      <c r="CF2359" s="172">
        <v>5.7571274E-18</v>
      </c>
      <c r="CG2359" s="172">
        <v>4.9431946E-14</v>
      </c>
      <c r="CH2359" s="172">
        <v>-3.9163141E-8</v>
      </c>
      <c r="CI2359" s="172">
        <v>-1.2899060000000001E-6</v>
      </c>
      <c r="CJ2359" s="172">
        <v>1.065909E-9</v>
      </c>
      <c r="CK2359" s="69">
        <v>0</v>
      </c>
      <c r="CM2359" s="197">
        <v>5.8309217000000002E-14</v>
      </c>
      <c r="CN2359" s="198">
        <v>-8.6506751000000007E-2</v>
      </c>
      <c r="CO2359" s="198">
        <v>-3.3120901999999998E-4</v>
      </c>
      <c r="CP2359" s="198">
        <v>-1.1715453999999999E-4</v>
      </c>
      <c r="CQ2359" s="197">
        <v>4.1086624000000002E-12</v>
      </c>
      <c r="CR2359" s="197">
        <v>4.8454364999999999E-10</v>
      </c>
      <c r="CS2359" s="197">
        <v>-6.5638039999999998E-6</v>
      </c>
      <c r="CT2359" s="197">
        <v>4.1570843999999999E-5</v>
      </c>
      <c r="CU2359" s="197">
        <v>7.3079509999999999E-10</v>
      </c>
      <c r="CV2359" s="197">
        <v>-4.9575012999999996E-6</v>
      </c>
    </row>
    <row r="2360" spans="1:100" ht="14.4">
      <c r="A2360" t="s">
        <v>2720</v>
      </c>
      <c r="B2360" s="85" t="s">
        <v>947</v>
      </c>
      <c r="C2360" s="113" t="str">
        <f t="shared" si="924"/>
        <v>F.130.01.102</v>
      </c>
      <c r="D2360" s="9" t="s">
        <v>2718</v>
      </c>
      <c r="E2360" s="112" t="s">
        <v>362</v>
      </c>
      <c r="F2360" s="115" t="str">
        <f t="shared" si="925"/>
        <v>anaerobic digestion (fermentation, methane production) food waste</v>
      </c>
      <c r="G2360" s="143">
        <f t="shared" si="909"/>
        <v>-0.28001582000000003</v>
      </c>
      <c r="I2360" s="118">
        <f t="shared" si="910"/>
        <v>-4.5877715187672904E-2</v>
      </c>
      <c r="K2360" s="161">
        <f t="shared" si="911"/>
        <v>-5.7792919202000008E-4</v>
      </c>
      <c r="L2360" s="161">
        <f t="shared" si="912"/>
        <v>-3.8388078740000005E-3</v>
      </c>
      <c r="M2360" s="162">
        <f t="shared" si="913"/>
        <v>5.4139487834710181E-4</v>
      </c>
      <c r="N2360" s="161">
        <v>-4.2002373000000003E-2</v>
      </c>
      <c r="O2360" s="132">
        <v>-3.1980851999999999E-3</v>
      </c>
      <c r="P2360" s="132">
        <v>-7.7915812999999998E-4</v>
      </c>
      <c r="Q2360" s="132">
        <v>-6.6623994000000004E-4</v>
      </c>
      <c r="R2360" s="164">
        <v>7.4612332999999994E-5</v>
      </c>
      <c r="S2360" s="164">
        <v>-3.1204202E-7</v>
      </c>
      <c r="T2360" s="164">
        <v>1.4010457E-5</v>
      </c>
      <c r="U2360" s="164">
        <v>-1.0817389000000001E-5</v>
      </c>
      <c r="V2360" s="164">
        <v>8.7630253000000005E-6</v>
      </c>
      <c r="W2360" s="132">
        <v>1.133348E-4</v>
      </c>
      <c r="X2360" s="132">
        <v>5.3230571000000004E-4</v>
      </c>
      <c r="Y2360" s="164">
        <v>3.5918045E-5</v>
      </c>
      <c r="Z2360" s="164">
        <v>3.2614112000000002E-7</v>
      </c>
      <c r="AA2360" s="164">
        <v>1.9271018E-12</v>
      </c>
      <c r="AC2360" s="118">
        <f t="shared" si="914"/>
        <v>-4.2002373000000003E-2</v>
      </c>
      <c r="AD2360" s="118">
        <f t="shared" si="915"/>
        <v>-4.5659899110200002E-3</v>
      </c>
      <c r="AE2360" s="118">
        <f t="shared" si="916"/>
        <v>-3.9877345778799997E-3</v>
      </c>
      <c r="AF2360" s="118">
        <f t="shared" si="917"/>
        <v>-3.8388078740000005E-3</v>
      </c>
      <c r="AG2360" s="118">
        <f t="shared" si="918"/>
        <v>5.4106873722710187E-4</v>
      </c>
      <c r="AI2360" s="69">
        <v>-3.6741495</v>
      </c>
      <c r="AJ2360" s="69">
        <v>-3.6769997999999999</v>
      </c>
      <c r="AK2360" s="69">
        <v>1.4085793999999999E-4</v>
      </c>
      <c r="AL2360" s="69">
        <v>0</v>
      </c>
      <c r="AM2360" s="69">
        <v>1.1618845E-4</v>
      </c>
      <c r="AN2360" s="69">
        <v>2.5443089000000002E-3</v>
      </c>
      <c r="AO2360" s="172">
        <v>4.8999022000000003E-5</v>
      </c>
      <c r="AQ2360" s="116">
        <v>-5.8669862000000003E-3</v>
      </c>
      <c r="AR2360" s="116">
        <v>-5.4242418999999997E-3</v>
      </c>
      <c r="AS2360" s="116">
        <v>-2.3569547999999999E-4</v>
      </c>
      <c r="AT2360" s="116">
        <v>-2.0704885999999999E-4</v>
      </c>
      <c r="AU2360" s="150">
        <f t="shared" si="919"/>
        <v>-3.2519435380194165E-7</v>
      </c>
      <c r="AV2360" s="150">
        <f t="shared" si="920"/>
        <v>-8.7165487477007934E-10</v>
      </c>
      <c r="AW2360" s="163">
        <f t="shared" si="921"/>
        <v>-2.899843898865E-2</v>
      </c>
      <c r="AX2360" s="196">
        <v>-2.5993160999999999E-7</v>
      </c>
      <c r="AY2360" s="196">
        <v>-7.8427942000000001E-10</v>
      </c>
      <c r="AZ2360" s="196">
        <v>-2.1427507000000001E-14</v>
      </c>
      <c r="BA2360" s="196">
        <v>9.4000340000000007E-16</v>
      </c>
      <c r="BB2360" s="196">
        <v>2.6663498E-16</v>
      </c>
      <c r="BC2360" s="196">
        <v>-8.7146666000000005E-11</v>
      </c>
      <c r="BD2360" s="196">
        <v>-6.5177523999999997E-8</v>
      </c>
      <c r="BE2360" s="196">
        <v>-1.2577336E-11</v>
      </c>
      <c r="BF2360" s="196">
        <v>-7.4785716999999997E-11</v>
      </c>
      <c r="BG2360" s="196">
        <v>1.0986416999999999E-15</v>
      </c>
      <c r="BH2360" s="196">
        <v>3.3010103000000003E-17</v>
      </c>
      <c r="BI2360" s="196">
        <v>7.9527827999999993E-15</v>
      </c>
      <c r="BJ2360" s="196">
        <v>-6.0677196999999996E-17</v>
      </c>
      <c r="BK2360" s="196">
        <v>1.9769111999999999E-18</v>
      </c>
      <c r="BL2360" s="196">
        <v>1.3528182000000001E-13</v>
      </c>
      <c r="BM2360" s="196">
        <v>1.7903756E-12</v>
      </c>
      <c r="BN2360" s="196">
        <v>2.6034183000000001E-21</v>
      </c>
      <c r="BO2360" s="196">
        <v>7.2401134999999996E-7</v>
      </c>
      <c r="BP2360" s="108">
        <v>-2.8999163000000001E-2</v>
      </c>
      <c r="BQ2360" s="108">
        <v>0</v>
      </c>
      <c r="BR2360" s="108">
        <v>0</v>
      </c>
      <c r="BS2360" s="108">
        <v>0</v>
      </c>
      <c r="BU2360" s="172">
        <v>-1.3321393999999999E-5</v>
      </c>
      <c r="BV2360" s="172">
        <v>-5.4343005000000001E-7</v>
      </c>
      <c r="BW2360" s="172">
        <v>-7.8075840000000008E-6</v>
      </c>
      <c r="BX2360" s="172">
        <v>-1.3103094E-9</v>
      </c>
      <c r="BY2360" s="172">
        <v>-4.4273920000000002E-7</v>
      </c>
      <c r="BZ2360" s="172">
        <v>-5.4735144E-8</v>
      </c>
      <c r="CA2360" s="172">
        <v>2.4052701999999999E-11</v>
      </c>
      <c r="CB2360" s="172">
        <v>-8.3064481999999997E-8</v>
      </c>
      <c r="CC2360" s="172">
        <v>2.4205777999999997E-10</v>
      </c>
      <c r="CD2360" s="172">
        <v>8.7545347000000002E-9</v>
      </c>
      <c r="CE2360" s="172">
        <v>7.5606218999999998E-13</v>
      </c>
      <c r="CF2360" s="172">
        <v>5.7571274E-18</v>
      </c>
      <c r="CG2360" s="172">
        <v>4.9431946E-14</v>
      </c>
      <c r="CH2360" s="172">
        <v>-1.5765269E-7</v>
      </c>
      <c r="CI2360" s="172">
        <v>-4.2409657000000002E-6</v>
      </c>
      <c r="CJ2360" s="172">
        <v>1.065909E-9</v>
      </c>
      <c r="CK2360" s="69">
        <v>0</v>
      </c>
      <c r="CM2360" s="197">
        <v>5.8309217000000002E-14</v>
      </c>
      <c r="CN2360" s="198">
        <v>-0.27995154</v>
      </c>
      <c r="CO2360" s="198">
        <v>-1.4922531000000001E-3</v>
      </c>
      <c r="CP2360" s="198">
        <v>-3.8436432000000002E-4</v>
      </c>
      <c r="CQ2360" s="197">
        <v>3.5778407E-12</v>
      </c>
      <c r="CR2360" s="197">
        <v>4.2025622000000002E-10</v>
      </c>
      <c r="CS2360" s="197">
        <v>-2.1186955999999999E-5</v>
      </c>
      <c r="CT2360" s="197">
        <v>-4.6279824000000003E-5</v>
      </c>
      <c r="CU2360" s="197">
        <v>7.3079509999999999E-10</v>
      </c>
      <c r="CV2360" s="197">
        <v>-1.9235331999999999E-5</v>
      </c>
    </row>
    <row r="2361" spans="1:100" ht="14.4">
      <c r="A2361" t="s">
        <v>2721</v>
      </c>
      <c r="B2361" s="85" t="s">
        <v>947</v>
      </c>
      <c r="C2361" s="113" t="str">
        <f t="shared" si="924"/>
        <v>F.130.01.103</v>
      </c>
      <c r="D2361" s="9" t="s">
        <v>2718</v>
      </c>
      <c r="E2361" s="112" t="s">
        <v>362</v>
      </c>
      <c r="F2361" s="115" t="str">
        <f t="shared" si="925"/>
        <v>anaerobic digestion (fermentation, methane production) garden waste</v>
      </c>
      <c r="G2361" s="143">
        <f t="shared" si="909"/>
        <v>-0.24172016666666668</v>
      </c>
      <c r="I2361" s="118">
        <f t="shared" si="910"/>
        <v>-3.9468812074582894E-2</v>
      </c>
      <c r="K2361" s="161">
        <f t="shared" si="911"/>
        <v>-4.7032283573000003E-4</v>
      </c>
      <c r="L2361" s="161">
        <f t="shared" si="912"/>
        <v>-3.2824321888E-3</v>
      </c>
      <c r="M2361" s="162">
        <f t="shared" si="913"/>
        <v>5.4196794994710174E-4</v>
      </c>
      <c r="N2361" s="161">
        <v>-3.6258024999999999E-2</v>
      </c>
      <c r="O2361" s="132">
        <v>-2.7637668999999998E-3</v>
      </c>
      <c r="P2361" s="132">
        <v>-6.6055989000000004E-4</v>
      </c>
      <c r="Q2361" s="132">
        <v>-5.6506654000000004E-4</v>
      </c>
      <c r="R2361" s="164">
        <v>8.0517355000000006E-5</v>
      </c>
      <c r="S2361" s="164">
        <v>-1.9809973000000001E-7</v>
      </c>
      <c r="T2361" s="164">
        <v>1.4424448999999999E-5</v>
      </c>
      <c r="U2361" s="164">
        <v>-7.3609007999999996E-6</v>
      </c>
      <c r="V2361" s="164">
        <v>8.8573869000000004E-6</v>
      </c>
      <c r="W2361" s="132">
        <v>1.133348E-4</v>
      </c>
      <c r="X2361" s="132">
        <v>5.3278441999999996E-4</v>
      </c>
      <c r="Y2361" s="164">
        <v>3.5920702000000002E-5</v>
      </c>
      <c r="Z2361" s="164">
        <v>3.2614112000000002E-7</v>
      </c>
      <c r="AA2361" s="164">
        <v>1.9271018E-12</v>
      </c>
      <c r="AC2361" s="118">
        <f t="shared" si="914"/>
        <v>-3.6258024999999999E-2</v>
      </c>
      <c r="AD2361" s="118">
        <f t="shared" si="915"/>
        <v>-3.9020105265300002E-3</v>
      </c>
      <c r="AE2361" s="118">
        <f t="shared" si="916"/>
        <v>-3.4313615496799998E-3</v>
      </c>
      <c r="AF2361" s="118">
        <f t="shared" si="917"/>
        <v>-3.2824321888E-3</v>
      </c>
      <c r="AG2361" s="118">
        <f t="shared" si="918"/>
        <v>5.416418088271018E-4</v>
      </c>
      <c r="AI2361" s="69">
        <v>-3.1685631000000001</v>
      </c>
      <c r="AJ2361" s="69">
        <v>-3.1715035</v>
      </c>
      <c r="AK2361" s="69">
        <v>2.0032473E-4</v>
      </c>
      <c r="AL2361" s="69">
        <v>0</v>
      </c>
      <c r="AM2361" s="69">
        <v>1.1618845E-4</v>
      </c>
      <c r="AN2361" s="69">
        <v>2.5585909000000002E-3</v>
      </c>
      <c r="AO2361" s="172">
        <v>6.5225804999999995E-5</v>
      </c>
      <c r="AQ2361" s="116">
        <v>-5.0639997000000003E-3</v>
      </c>
      <c r="AR2361" s="116">
        <v>-4.6822082000000003E-3</v>
      </c>
      <c r="AS2361" s="116">
        <v>-2.0342097E-4</v>
      </c>
      <c r="AT2361" s="116">
        <v>-1.7837054E-4</v>
      </c>
      <c r="AU2361" s="150">
        <f t="shared" si="919"/>
        <v>-2.8070792442710166E-7</v>
      </c>
      <c r="AV2361" s="150">
        <f t="shared" si="920"/>
        <v>-7.5229648841105631E-10</v>
      </c>
      <c r="AW2361" s="163">
        <f t="shared" si="921"/>
        <v>-2.498186807187E-2</v>
      </c>
      <c r="AX2361" s="196">
        <v>-2.2438283E-7</v>
      </c>
      <c r="AY2361" s="196">
        <v>-6.7701975999999997E-10</v>
      </c>
      <c r="AZ2361" s="196">
        <v>-1.8497038E-14</v>
      </c>
      <c r="BA2361" s="196">
        <v>9.4000340000000007E-16</v>
      </c>
      <c r="BB2361" s="196">
        <v>2.6663498E-16</v>
      </c>
      <c r="BC2361" s="196">
        <v>-7.4263047000000005E-11</v>
      </c>
      <c r="BD2361" s="196">
        <v>-5.6253378000000002E-8</v>
      </c>
      <c r="BE2361" s="196">
        <v>-1.0710315E-11</v>
      </c>
      <c r="BF2361" s="196">
        <v>-6.4557192000000002E-11</v>
      </c>
      <c r="BG2361" s="196">
        <v>1.0986416999999999E-15</v>
      </c>
      <c r="BH2361" s="196">
        <v>3.3010103000000003E-17</v>
      </c>
      <c r="BI2361" s="196">
        <v>8.1778194999999993E-15</v>
      </c>
      <c r="BJ2361" s="196">
        <v>-3.9922046E-17</v>
      </c>
      <c r="BK2361" s="196">
        <v>6.0750832E-18</v>
      </c>
      <c r="BL2361" s="196">
        <v>1.6008275999999999E-13</v>
      </c>
      <c r="BM2361" s="196">
        <v>2.3853305000000002E-12</v>
      </c>
      <c r="BN2361" s="196">
        <v>2.6034183000000001E-21</v>
      </c>
      <c r="BO2361" s="196">
        <v>7.3192813000000001E-7</v>
      </c>
      <c r="BP2361" s="108">
        <v>-2.4982600000000001E-2</v>
      </c>
      <c r="BQ2361" s="108">
        <v>0</v>
      </c>
      <c r="BR2361" s="108">
        <v>0</v>
      </c>
      <c r="BS2361" s="108">
        <v>0</v>
      </c>
      <c r="BU2361" s="172">
        <v>-1.1489487E-5</v>
      </c>
      <c r="BV2361" s="172">
        <v>-4.6882500000000002E-7</v>
      </c>
      <c r="BW2361" s="172">
        <v>-6.7397996999999996E-6</v>
      </c>
      <c r="BX2361" s="172">
        <v>-8.9697364000000004E-10</v>
      </c>
      <c r="BY2361" s="172">
        <v>-3.8199116000000002E-7</v>
      </c>
      <c r="BZ2361" s="172">
        <v>-4.6699588000000002E-8</v>
      </c>
      <c r="CA2361" s="172">
        <v>2.4052701999999999E-11</v>
      </c>
      <c r="CB2361" s="172">
        <v>-7.0868236000000005E-8</v>
      </c>
      <c r="CC2361" s="172">
        <v>4.1785767E-10</v>
      </c>
      <c r="CD2361" s="172">
        <v>9.1727162999999994E-9</v>
      </c>
      <c r="CE2361" s="172">
        <v>7.5606218999999998E-13</v>
      </c>
      <c r="CF2361" s="172">
        <v>5.7571274E-18</v>
      </c>
      <c r="CG2361" s="172">
        <v>4.9431946E-14</v>
      </c>
      <c r="CH2361" s="172">
        <v>-1.3420101999999999E-7</v>
      </c>
      <c r="CI2361" s="172">
        <v>-3.6568866000000002E-6</v>
      </c>
      <c r="CJ2361" s="172">
        <v>1.065909E-9</v>
      </c>
      <c r="CK2361" s="69">
        <v>0</v>
      </c>
      <c r="CM2361" s="197">
        <v>5.8309217000000002E-14</v>
      </c>
      <c r="CN2361" s="198">
        <v>-0.24166459000000001</v>
      </c>
      <c r="CO2361" s="198">
        <v>-1.2624572000000001E-3</v>
      </c>
      <c r="CP2361" s="198">
        <v>-3.3147766999999998E-4</v>
      </c>
      <c r="CQ2361" s="197">
        <v>3.6829019000000003E-12</v>
      </c>
      <c r="CR2361" s="197">
        <v>4.3298010000000002E-10</v>
      </c>
      <c r="CS2361" s="197">
        <v>-1.8292715E-5</v>
      </c>
      <c r="CT2361" s="197">
        <v>-2.8892259999999998E-5</v>
      </c>
      <c r="CU2361" s="197">
        <v>7.3079509999999999E-10</v>
      </c>
      <c r="CV2361" s="197">
        <v>-1.6409438E-5</v>
      </c>
    </row>
    <row r="2362" spans="1:100" ht="14.4">
      <c r="A2362" t="s">
        <v>2722</v>
      </c>
      <c r="B2362" s="85" t="s">
        <v>947</v>
      </c>
      <c r="C2362" s="113" t="str">
        <f t="shared" si="924"/>
        <v>F.130.01.104</v>
      </c>
      <c r="D2362" s="9" t="s">
        <v>2718</v>
      </c>
      <c r="E2362" s="112" t="s">
        <v>362</v>
      </c>
      <c r="F2362" s="115" t="str">
        <f t="shared" si="925"/>
        <v>composting biodegradable plastics (aerobic, without transport)</v>
      </c>
      <c r="G2362" s="143">
        <f t="shared" si="909"/>
        <v>0</v>
      </c>
      <c r="I2362" s="118">
        <f t="shared" si="910"/>
        <v>0</v>
      </c>
      <c r="K2362" s="161">
        <f t="shared" si="911"/>
        <v>0</v>
      </c>
      <c r="L2362" s="161">
        <f t="shared" si="912"/>
        <v>0</v>
      </c>
      <c r="M2362" s="162">
        <f t="shared" si="913"/>
        <v>0</v>
      </c>
      <c r="N2362" s="161">
        <v>0</v>
      </c>
      <c r="O2362" s="132">
        <v>0</v>
      </c>
      <c r="P2362" s="132">
        <v>0</v>
      </c>
      <c r="Q2362" s="132">
        <v>0</v>
      </c>
      <c r="R2362" s="132">
        <v>0</v>
      </c>
      <c r="S2362" s="132">
        <v>0</v>
      </c>
      <c r="T2362" s="132">
        <v>0</v>
      </c>
      <c r="U2362" s="132">
        <v>0</v>
      </c>
      <c r="V2362" s="132">
        <v>0</v>
      </c>
      <c r="W2362" s="132">
        <v>0</v>
      </c>
      <c r="X2362" s="132">
        <v>0</v>
      </c>
      <c r="Y2362" s="132">
        <v>0</v>
      </c>
      <c r="Z2362" s="132">
        <v>0</v>
      </c>
      <c r="AA2362" s="132">
        <v>0</v>
      </c>
      <c r="AC2362" s="118">
        <f t="shared" si="914"/>
        <v>0</v>
      </c>
      <c r="AD2362" s="118">
        <f t="shared" si="915"/>
        <v>0</v>
      </c>
      <c r="AE2362" s="118">
        <f t="shared" si="916"/>
        <v>0</v>
      </c>
      <c r="AF2362" s="118">
        <f t="shared" si="917"/>
        <v>0</v>
      </c>
      <c r="AG2362" s="118">
        <f t="shared" si="918"/>
        <v>0</v>
      </c>
      <c r="AI2362" s="69">
        <v>0</v>
      </c>
      <c r="AJ2362" s="69">
        <v>0</v>
      </c>
      <c r="AK2362" s="69">
        <v>0</v>
      </c>
      <c r="AL2362" s="69">
        <v>0</v>
      </c>
      <c r="AM2362" s="69">
        <v>0</v>
      </c>
      <c r="AN2362" s="69">
        <v>0</v>
      </c>
      <c r="AO2362" s="69">
        <v>0</v>
      </c>
      <c r="AQ2362" s="116">
        <v>0</v>
      </c>
      <c r="AR2362" s="116">
        <v>0</v>
      </c>
      <c r="AS2362" s="116">
        <v>0</v>
      </c>
      <c r="AT2362" s="116">
        <v>0</v>
      </c>
      <c r="AU2362" s="150">
        <f t="shared" si="919"/>
        <v>0</v>
      </c>
      <c r="AV2362" s="150">
        <f t="shared" si="920"/>
        <v>0</v>
      </c>
      <c r="AW2362" s="163">
        <f t="shared" si="921"/>
        <v>0</v>
      </c>
      <c r="AX2362" s="108">
        <v>0</v>
      </c>
      <c r="AY2362" s="108">
        <v>0</v>
      </c>
      <c r="AZ2362" s="108">
        <v>0</v>
      </c>
      <c r="BA2362" s="108">
        <v>0</v>
      </c>
      <c r="BB2362" s="108">
        <v>0</v>
      </c>
      <c r="BC2362" s="108">
        <v>0</v>
      </c>
      <c r="BD2362" s="108">
        <v>0</v>
      </c>
      <c r="BE2362" s="108">
        <v>0</v>
      </c>
      <c r="BF2362" s="108">
        <v>0</v>
      </c>
      <c r="BG2362" s="108">
        <v>0</v>
      </c>
      <c r="BH2362" s="108">
        <v>0</v>
      </c>
      <c r="BI2362" s="108">
        <v>0</v>
      </c>
      <c r="BJ2362" s="108">
        <v>0</v>
      </c>
      <c r="BK2362" s="108">
        <v>0</v>
      </c>
      <c r="BL2362" s="108">
        <v>0</v>
      </c>
      <c r="BM2362" s="108">
        <v>0</v>
      </c>
      <c r="BN2362" s="108">
        <v>0</v>
      </c>
      <c r="BO2362" s="108">
        <v>0</v>
      </c>
      <c r="BP2362" s="108">
        <v>0</v>
      </c>
      <c r="BQ2362" s="108">
        <v>0</v>
      </c>
      <c r="BR2362" s="108">
        <v>0</v>
      </c>
      <c r="BS2362" s="108">
        <v>0</v>
      </c>
      <c r="BU2362" s="69">
        <v>0</v>
      </c>
      <c r="BV2362" s="69">
        <v>0</v>
      </c>
      <c r="BW2362" s="69">
        <v>0</v>
      </c>
      <c r="BX2362" s="69">
        <v>0</v>
      </c>
      <c r="BY2362" s="69">
        <v>0</v>
      </c>
      <c r="BZ2362" s="69">
        <v>0</v>
      </c>
      <c r="CA2362" s="69">
        <v>0</v>
      </c>
      <c r="CB2362" s="69">
        <v>0</v>
      </c>
      <c r="CC2362" s="69">
        <v>0</v>
      </c>
      <c r="CD2362" s="69">
        <v>0</v>
      </c>
      <c r="CE2362" s="69">
        <v>0</v>
      </c>
      <c r="CF2362" s="69">
        <v>0</v>
      </c>
      <c r="CG2362" s="69">
        <v>0</v>
      </c>
      <c r="CH2362" s="69">
        <v>0</v>
      </c>
      <c r="CI2362" s="69">
        <v>0</v>
      </c>
      <c r="CJ2362" s="69">
        <v>0</v>
      </c>
      <c r="CK2362" s="69">
        <v>0</v>
      </c>
      <c r="CM2362" s="198">
        <v>0</v>
      </c>
      <c r="CN2362" s="198">
        <v>0</v>
      </c>
      <c r="CO2362" s="198">
        <v>0</v>
      </c>
      <c r="CP2362" s="198">
        <v>0</v>
      </c>
      <c r="CQ2362" s="198">
        <v>0</v>
      </c>
      <c r="CR2362" s="198">
        <v>0</v>
      </c>
      <c r="CS2362" s="198">
        <v>0</v>
      </c>
      <c r="CT2362" s="198">
        <v>0</v>
      </c>
      <c r="CU2362" s="198">
        <v>0</v>
      </c>
      <c r="CV2362" s="198">
        <v>0</v>
      </c>
    </row>
    <row r="2363" spans="1:100" ht="14.4">
      <c r="A2363" t="s">
        <v>2723</v>
      </c>
      <c r="B2363" s="85" t="s">
        <v>947</v>
      </c>
      <c r="C2363" s="113" t="str">
        <f t="shared" si="924"/>
        <v>F.130.01.105</v>
      </c>
      <c r="D2363" s="9" t="s">
        <v>2718</v>
      </c>
      <c r="E2363" s="112" t="s">
        <v>362</v>
      </c>
      <c r="F2363" s="115" t="str">
        <f t="shared" si="925"/>
        <v>composting organic waste (aerobic, without transport)</v>
      </c>
      <c r="G2363" s="143">
        <f t="shared" ref="G2363:G2426" si="926">N2363/0.15</f>
        <v>-1.1272307333333334E-2</v>
      </c>
      <c r="I2363" s="118">
        <f t="shared" ref="I2363:I2426" si="927">K2363+L2363+M2363+N2363</f>
        <v>-1.8462031635706623E-3</v>
      </c>
      <c r="K2363" s="161">
        <f t="shared" ref="K2363:K2426" si="928">Q2363+R2363+S2363+T2363</f>
        <v>-1.5141158955000002E-5</v>
      </c>
      <c r="L2363" s="161">
        <f t="shared" ref="L2363:L2426" si="929">O2363+P2363+U2363+Y2363+W2363</f>
        <v>-1.2609791430266001E-4</v>
      </c>
      <c r="M2363" s="162">
        <f t="shared" ref="M2363:M2426" si="930">V2363+X2363+Z2363+AA2363</f>
        <v>-1.4117990313002161E-5</v>
      </c>
      <c r="N2363" s="161">
        <v>-1.6908461E-3</v>
      </c>
      <c r="O2363" s="164">
        <v>-4.1921242000000003E-5</v>
      </c>
      <c r="P2363" s="164">
        <v>-4.9085482E-5</v>
      </c>
      <c r="Q2363" s="164">
        <v>-1.2720345000000001E-5</v>
      </c>
      <c r="R2363" s="164">
        <v>-2.2292307000000002E-6</v>
      </c>
      <c r="S2363" s="164">
        <v>-4.8676915000000002E-8</v>
      </c>
      <c r="T2363" s="164">
        <v>-1.4290634000000001E-7</v>
      </c>
      <c r="U2363" s="164">
        <v>-1.3158564E-6</v>
      </c>
      <c r="V2363" s="164">
        <v>-2.9408774000000002E-7</v>
      </c>
      <c r="W2363" s="164">
        <v>-3.3774422E-5</v>
      </c>
      <c r="X2363" s="164">
        <v>-1.376201E-5</v>
      </c>
      <c r="Y2363" s="164">
        <v>-9.1190265999999998E-10</v>
      </c>
      <c r="Z2363" s="164">
        <v>-6.1892572999999997E-8</v>
      </c>
      <c r="AA2363" s="164">
        <v>-2.1618103000000001E-18</v>
      </c>
      <c r="AC2363" s="118">
        <f t="shared" si="914"/>
        <v>-1.6908461E-3</v>
      </c>
      <c r="AD2363" s="118">
        <f t="shared" si="915"/>
        <v>-1.0746373935500002E-4</v>
      </c>
      <c r="AE2363" s="118">
        <f t="shared" si="916"/>
        <v>-9.2384472973000014E-5</v>
      </c>
      <c r="AF2363" s="118">
        <f t="shared" si="917"/>
        <v>-1.2609791430265999E-4</v>
      </c>
      <c r="AG2363" s="118">
        <f t="shared" si="918"/>
        <v>-1.4056097740002161E-5</v>
      </c>
      <c r="AI2363" s="69">
        <v>-2.3203930000000001E-2</v>
      </c>
      <c r="AJ2363" s="69">
        <v>-1.9714751999999999E-2</v>
      </c>
      <c r="AK2363" s="69">
        <v>-1.7097484E-3</v>
      </c>
      <c r="AL2363" s="69">
        <v>0</v>
      </c>
      <c r="AM2363" s="69">
        <v>-4.5780445000000001E-4</v>
      </c>
      <c r="AN2363" s="69">
        <v>-9.3482704999999996E-4</v>
      </c>
      <c r="AO2363" s="69">
        <v>-3.8679816E-4</v>
      </c>
      <c r="AQ2363" s="116">
        <v>-2.0274658999999999E-4</v>
      </c>
      <c r="AR2363" s="116">
        <v>-1.9260450000000001E-4</v>
      </c>
      <c r="AS2363" s="199">
        <v>-9.0074363999999994E-6</v>
      </c>
      <c r="AT2363" s="199">
        <v>-1.1346464000000001E-6</v>
      </c>
      <c r="AU2363" s="150">
        <f t="shared" si="919"/>
        <v>-1.1547032837851351E-8</v>
      </c>
      <c r="AV2363" s="150">
        <f t="shared" si="920"/>
        <v>-3.3311525093469988E-11</v>
      </c>
      <c r="AW2363" s="163">
        <f t="shared" si="921"/>
        <v>-1.5891406830070002E-4</v>
      </c>
      <c r="AX2363" s="196">
        <v>-1.0465356999999999E-8</v>
      </c>
      <c r="AY2363" s="196">
        <v>-3.1576688999999997E-11</v>
      </c>
      <c r="AZ2363" s="196">
        <v>-8.6271258E-16</v>
      </c>
      <c r="BA2363" s="196">
        <v>-1.0544897E-21</v>
      </c>
      <c r="BB2363" s="196">
        <v>-2.9910939999999998E-22</v>
      </c>
      <c r="BC2363" s="196">
        <v>-8.9282368999999996E-13</v>
      </c>
      <c r="BD2363" s="196">
        <v>-1.080399E-9</v>
      </c>
      <c r="BE2363" s="196">
        <v>-1.4535959000000001E-13</v>
      </c>
      <c r="BF2363" s="196">
        <v>-1.5882651000000001E-12</v>
      </c>
      <c r="BG2363" s="196">
        <v>-2.5430830999999999E-16</v>
      </c>
      <c r="BH2363" s="196">
        <v>-8.5970848999999995E-18</v>
      </c>
      <c r="BI2363" s="196">
        <v>-7.6546810000000001E-17</v>
      </c>
      <c r="BJ2363" s="196">
        <v>-7.7256292000000005E-18</v>
      </c>
      <c r="BK2363" s="196">
        <v>-1.5130558999999999E-18</v>
      </c>
      <c r="BL2363" s="196">
        <v>-1.7240338E-13</v>
      </c>
      <c r="BM2363" s="196">
        <v>-2.1161078E-13</v>
      </c>
      <c r="BN2363" s="196">
        <v>-2.9204978E-27</v>
      </c>
      <c r="BO2363" s="196">
        <v>-7.9083007000000003E-9</v>
      </c>
      <c r="BP2363" s="108">
        <v>-1.5890616000000001E-4</v>
      </c>
      <c r="BQ2363" s="108">
        <v>0</v>
      </c>
      <c r="BR2363" s="108">
        <v>0</v>
      </c>
      <c r="BS2363" s="108">
        <v>0</v>
      </c>
      <c r="BU2363" s="172">
        <v>-3.7305709000000001E-7</v>
      </c>
      <c r="BV2363" s="172">
        <v>-1.1952649E-8</v>
      </c>
      <c r="BW2363" s="172">
        <v>-3.1430184000000001E-7</v>
      </c>
      <c r="BX2363" s="172">
        <v>-2.288407E-10</v>
      </c>
      <c r="BY2363" s="172">
        <v>-1.211414E-8</v>
      </c>
      <c r="BZ2363" s="172">
        <v>-6.7968459000000005E-10</v>
      </c>
      <c r="CA2363" s="172">
        <v>-6.6046834E-12</v>
      </c>
      <c r="CB2363" s="172">
        <v>-5.0635934000000001E-9</v>
      </c>
      <c r="CC2363" s="172">
        <v>-7.3068563999999998E-11</v>
      </c>
      <c r="CD2363" s="172">
        <v>-1.486822E-10</v>
      </c>
      <c r="CE2363" s="172">
        <v>-8.4814569000000004E-19</v>
      </c>
      <c r="CF2363" s="172">
        <v>-6.4583082999999998E-24</v>
      </c>
      <c r="CG2363" s="172">
        <v>-5.5452438000000002E-20</v>
      </c>
      <c r="CH2363" s="172">
        <v>-2.8272761000000002E-9</v>
      </c>
      <c r="CI2363" s="172">
        <v>-2.5533803999999999E-8</v>
      </c>
      <c r="CJ2363" s="172">
        <v>-1.2690646E-10</v>
      </c>
      <c r="CK2363" s="69">
        <v>0</v>
      </c>
      <c r="CM2363" s="197">
        <v>-6.5410903999999999E-20</v>
      </c>
      <c r="CN2363" s="198">
        <v>-1.1268419999999999E-2</v>
      </c>
      <c r="CO2363" s="197">
        <v>-1.6660216000000001E-5</v>
      </c>
      <c r="CP2363" s="197">
        <v>-7.6160589000000002E-6</v>
      </c>
      <c r="CQ2363" s="197">
        <v>-4.7362982999999999E-14</v>
      </c>
      <c r="CR2363" s="197">
        <v>-4.3338675000000002E-12</v>
      </c>
      <c r="CS2363" s="197">
        <v>-3.5261795000000002E-7</v>
      </c>
      <c r="CT2363" s="197">
        <v>-6.4511216000000004E-6</v>
      </c>
      <c r="CU2363" s="197">
        <v>-1.7057190999999999E-10</v>
      </c>
      <c r="CV2363" s="197">
        <v>-1.0806896000000001E-6</v>
      </c>
    </row>
    <row r="2364" spans="1:100" ht="14.4">
      <c r="A2364" t="s">
        <v>1538</v>
      </c>
      <c r="B2364" s="85" t="s">
        <v>947</v>
      </c>
      <c r="C2364" s="113" t="str">
        <f t="shared" si="924"/>
        <v>F.130.01.106</v>
      </c>
      <c r="D2364" s="9" t="s">
        <v>2718</v>
      </c>
      <c r="E2364" s="112" t="s">
        <v>362</v>
      </c>
      <c r="F2364" s="115" t="str">
        <f t="shared" si="925"/>
        <v>landfill (inert waste)</v>
      </c>
      <c r="G2364" s="143">
        <f t="shared" si="926"/>
        <v>0</v>
      </c>
      <c r="I2364" s="118">
        <f t="shared" si="927"/>
        <v>0.14099999999999999</v>
      </c>
      <c r="K2364" s="161">
        <f t="shared" si="928"/>
        <v>0</v>
      </c>
      <c r="L2364" s="161">
        <f t="shared" si="929"/>
        <v>0</v>
      </c>
      <c r="M2364" s="162">
        <f t="shared" si="930"/>
        <v>0.14099999999999999</v>
      </c>
      <c r="N2364" s="161">
        <v>0</v>
      </c>
      <c r="O2364" s="132">
        <v>0</v>
      </c>
      <c r="P2364" s="132">
        <v>0</v>
      </c>
      <c r="Q2364" s="132">
        <v>0</v>
      </c>
      <c r="R2364" s="132">
        <v>0</v>
      </c>
      <c r="S2364" s="132">
        <v>0</v>
      </c>
      <c r="T2364" s="132">
        <v>0</v>
      </c>
      <c r="U2364" s="132">
        <v>0</v>
      </c>
      <c r="V2364" s="132">
        <v>0</v>
      </c>
      <c r="W2364" s="132">
        <v>0</v>
      </c>
      <c r="X2364" s="132">
        <v>0</v>
      </c>
      <c r="Y2364" s="132">
        <v>0</v>
      </c>
      <c r="Z2364" s="132">
        <v>0</v>
      </c>
      <c r="AA2364" s="132">
        <v>0.14099999999999999</v>
      </c>
      <c r="AC2364" s="118">
        <f t="shared" si="914"/>
        <v>0</v>
      </c>
      <c r="AD2364" s="118">
        <f t="shared" si="915"/>
        <v>0</v>
      </c>
      <c r="AE2364" s="118">
        <f t="shared" si="916"/>
        <v>0</v>
      </c>
      <c r="AF2364" s="118">
        <f t="shared" si="917"/>
        <v>0</v>
      </c>
      <c r="AG2364" s="118">
        <f t="shared" si="918"/>
        <v>0.14099999999999999</v>
      </c>
      <c r="AI2364" s="69">
        <v>0</v>
      </c>
      <c r="AJ2364" s="69">
        <v>0</v>
      </c>
      <c r="AK2364" s="69">
        <v>0</v>
      </c>
      <c r="AL2364" s="69">
        <v>0</v>
      </c>
      <c r="AM2364" s="69">
        <v>0</v>
      </c>
      <c r="AN2364" s="69">
        <v>0</v>
      </c>
      <c r="AO2364" s="69">
        <v>0</v>
      </c>
      <c r="AQ2364" s="116">
        <v>0</v>
      </c>
      <c r="AR2364" s="116">
        <v>0</v>
      </c>
      <c r="AS2364" s="116">
        <v>0</v>
      </c>
      <c r="AT2364" s="116">
        <v>0</v>
      </c>
      <c r="AU2364" s="150">
        <f t="shared" si="919"/>
        <v>0</v>
      </c>
      <c r="AV2364" s="150">
        <f t="shared" si="920"/>
        <v>0</v>
      </c>
      <c r="AW2364" s="163">
        <f t="shared" si="921"/>
        <v>0</v>
      </c>
      <c r="AX2364" s="108">
        <v>0</v>
      </c>
      <c r="AY2364" s="108">
        <v>0</v>
      </c>
      <c r="AZ2364" s="108">
        <v>0</v>
      </c>
      <c r="BA2364" s="108">
        <v>0</v>
      </c>
      <c r="BB2364" s="108">
        <v>0</v>
      </c>
      <c r="BC2364" s="108">
        <v>0</v>
      </c>
      <c r="BD2364" s="108">
        <v>0</v>
      </c>
      <c r="BE2364" s="108">
        <v>0</v>
      </c>
      <c r="BF2364" s="108">
        <v>0</v>
      </c>
      <c r="BG2364" s="108">
        <v>0</v>
      </c>
      <c r="BH2364" s="108">
        <v>0</v>
      </c>
      <c r="BI2364" s="108">
        <v>0</v>
      </c>
      <c r="BJ2364" s="108">
        <v>0</v>
      </c>
      <c r="BK2364" s="108">
        <v>0</v>
      </c>
      <c r="BL2364" s="108">
        <v>0</v>
      </c>
      <c r="BM2364" s="108">
        <v>0</v>
      </c>
      <c r="BN2364" s="108">
        <v>0</v>
      </c>
      <c r="BO2364" s="108">
        <v>0</v>
      </c>
      <c r="BP2364" s="108">
        <v>0</v>
      </c>
      <c r="BQ2364" s="108">
        <v>0</v>
      </c>
      <c r="BR2364" s="108">
        <v>0</v>
      </c>
      <c r="BS2364" s="108">
        <v>0</v>
      </c>
      <c r="BU2364" s="69">
        <v>0</v>
      </c>
      <c r="BV2364" s="69">
        <v>0</v>
      </c>
      <c r="BW2364" s="69">
        <v>0</v>
      </c>
      <c r="BX2364" s="69">
        <v>0</v>
      </c>
      <c r="BY2364" s="69">
        <v>0</v>
      </c>
      <c r="BZ2364" s="69">
        <v>0</v>
      </c>
      <c r="CA2364" s="69">
        <v>0</v>
      </c>
      <c r="CB2364" s="69">
        <v>0</v>
      </c>
      <c r="CC2364" s="69">
        <v>0</v>
      </c>
      <c r="CD2364" s="69">
        <v>0</v>
      </c>
      <c r="CE2364" s="69">
        <v>0</v>
      </c>
      <c r="CF2364" s="69">
        <v>0</v>
      </c>
      <c r="CG2364" s="69">
        <v>0</v>
      </c>
      <c r="CH2364" s="69">
        <v>0</v>
      </c>
      <c r="CI2364" s="69">
        <v>0</v>
      </c>
      <c r="CJ2364" s="69">
        <v>0</v>
      </c>
      <c r="CK2364" s="69">
        <v>0</v>
      </c>
      <c r="CM2364" s="198">
        <v>0</v>
      </c>
      <c r="CN2364" s="198">
        <v>0</v>
      </c>
      <c r="CO2364" s="198">
        <v>0</v>
      </c>
      <c r="CP2364" s="198">
        <v>0</v>
      </c>
      <c r="CQ2364" s="198">
        <v>0</v>
      </c>
      <c r="CR2364" s="198">
        <v>0</v>
      </c>
      <c r="CS2364" s="198">
        <v>0</v>
      </c>
      <c r="CT2364" s="198">
        <v>0</v>
      </c>
      <c r="CU2364" s="198">
        <v>0</v>
      </c>
      <c r="CV2364" s="198">
        <v>0</v>
      </c>
    </row>
    <row r="2365" spans="1:100" ht="14.4">
      <c r="A2365" t="s">
        <v>3315</v>
      </c>
      <c r="B2365" s="85" t="s">
        <v>947</v>
      </c>
      <c r="C2365" s="113" t="str">
        <f t="shared" si="924"/>
        <v>F.130.01.107</v>
      </c>
      <c r="D2365" s="9" t="s">
        <v>2718</v>
      </c>
      <c r="E2365" s="112" t="s">
        <v>362</v>
      </c>
      <c r="F2365" s="115" t="str">
        <f t="shared" si="925"/>
        <v>landfill organic waste and biodegradable plastics without CH4 emission prevention</v>
      </c>
      <c r="G2365" s="143">
        <f t="shared" si="926"/>
        <v>2.2410000000000001</v>
      </c>
      <c r="I2365" s="118">
        <f t="shared" si="927"/>
        <v>0.342227460574</v>
      </c>
      <c r="K2365" s="161">
        <f t="shared" si="928"/>
        <v>6.00076454E-3</v>
      </c>
      <c r="L2365" s="161">
        <f t="shared" si="929"/>
        <v>7.6696033999999999E-5</v>
      </c>
      <c r="M2365" s="162">
        <f t="shared" si="930"/>
        <v>0</v>
      </c>
      <c r="N2365" s="161">
        <v>0.33615</v>
      </c>
      <c r="O2365" s="132">
        <v>0</v>
      </c>
      <c r="P2365" s="132">
        <v>0</v>
      </c>
      <c r="Q2365" s="132">
        <v>5.1303959999999997E-3</v>
      </c>
      <c r="R2365" s="132">
        <v>0</v>
      </c>
      <c r="S2365" s="132">
        <v>0</v>
      </c>
      <c r="T2365" s="132">
        <v>8.7036853999999996E-4</v>
      </c>
      <c r="U2365" s="164">
        <v>7.6696033999999999E-5</v>
      </c>
      <c r="V2365" s="132">
        <v>0</v>
      </c>
      <c r="W2365" s="132">
        <v>0</v>
      </c>
      <c r="X2365" s="132">
        <v>0</v>
      </c>
      <c r="Y2365" s="132">
        <v>0</v>
      </c>
      <c r="Z2365" s="132">
        <v>0</v>
      </c>
      <c r="AA2365" s="132">
        <v>0</v>
      </c>
      <c r="AC2365" s="118">
        <f t="shared" si="914"/>
        <v>0.33615</v>
      </c>
      <c r="AD2365" s="118">
        <f t="shared" si="915"/>
        <v>6.0774605740000001E-3</v>
      </c>
      <c r="AE2365" s="118">
        <f t="shared" si="916"/>
        <v>7.6696033999999999E-5</v>
      </c>
      <c r="AF2365" s="118">
        <f t="shared" si="917"/>
        <v>7.6696033999999999E-5</v>
      </c>
      <c r="AG2365" s="118">
        <f t="shared" si="918"/>
        <v>0</v>
      </c>
      <c r="AI2365" s="69">
        <v>0</v>
      </c>
      <c r="AJ2365" s="69">
        <v>0</v>
      </c>
      <c r="AK2365" s="69">
        <v>0</v>
      </c>
      <c r="AL2365" s="69">
        <v>0</v>
      </c>
      <c r="AM2365" s="69">
        <v>0</v>
      </c>
      <c r="AN2365" s="69">
        <v>0</v>
      </c>
      <c r="AO2365" s="69">
        <v>0</v>
      </c>
      <c r="AQ2365" s="116">
        <v>4.4868715000000003E-2</v>
      </c>
      <c r="AR2365" s="116">
        <v>4.2779195999999999E-2</v>
      </c>
      <c r="AS2365" s="116">
        <v>2.0895189000000002E-3</v>
      </c>
      <c r="AT2365" s="116">
        <v>0</v>
      </c>
      <c r="AU2365" s="150">
        <f t="shared" si="919"/>
        <v>2.5647000000000002E-6</v>
      </c>
      <c r="AV2365" s="150">
        <f t="shared" si="920"/>
        <v>7.7275108200000007E-9</v>
      </c>
      <c r="AW2365" s="163">
        <f t="shared" si="921"/>
        <v>0</v>
      </c>
      <c r="AX2365" s="196">
        <v>2.5647000000000002E-6</v>
      </c>
      <c r="AY2365" s="196">
        <v>7.7273E-9</v>
      </c>
      <c r="AZ2365" s="196">
        <v>2.1082E-13</v>
      </c>
      <c r="BA2365" s="108">
        <v>0</v>
      </c>
      <c r="BB2365" s="108">
        <v>0</v>
      </c>
      <c r="BC2365" s="108">
        <v>0</v>
      </c>
      <c r="BD2365" s="108">
        <v>0</v>
      </c>
      <c r="BE2365" s="108">
        <v>0</v>
      </c>
      <c r="BF2365" s="108">
        <v>0</v>
      </c>
      <c r="BG2365" s="108">
        <v>0</v>
      </c>
      <c r="BH2365" s="108">
        <v>0</v>
      </c>
      <c r="BI2365" s="108">
        <v>0</v>
      </c>
      <c r="BJ2365" s="108">
        <v>0</v>
      </c>
      <c r="BK2365" s="108">
        <v>0</v>
      </c>
      <c r="BL2365" s="108">
        <v>0</v>
      </c>
      <c r="BM2365" s="108">
        <v>0</v>
      </c>
      <c r="BN2365" s="108">
        <v>0</v>
      </c>
      <c r="BO2365" s="108">
        <v>0</v>
      </c>
      <c r="BP2365" s="108">
        <v>0</v>
      </c>
      <c r="BQ2365" s="108">
        <v>0</v>
      </c>
      <c r="BR2365" s="108">
        <v>0</v>
      </c>
      <c r="BS2365" s="108">
        <v>0</v>
      </c>
      <c r="BU2365" s="172">
        <v>6.4050640999999998E-5</v>
      </c>
      <c r="BV2365" s="69">
        <v>0</v>
      </c>
      <c r="BW2365" s="172">
        <v>6.2485026E-5</v>
      </c>
      <c r="BX2365" s="172">
        <v>8.9839268999999994E-9</v>
      </c>
      <c r="BY2365" s="69">
        <v>0</v>
      </c>
      <c r="BZ2365" s="69">
        <v>0</v>
      </c>
      <c r="CA2365" s="69">
        <v>0</v>
      </c>
      <c r="CB2365" s="69">
        <v>0</v>
      </c>
      <c r="CC2365" s="69">
        <v>0</v>
      </c>
      <c r="CD2365" s="172">
        <v>5.7592792999999995E-7</v>
      </c>
      <c r="CE2365" s="69">
        <v>0</v>
      </c>
      <c r="CF2365" s="69">
        <v>0</v>
      </c>
      <c r="CG2365" s="69">
        <v>0</v>
      </c>
      <c r="CH2365" s="172">
        <v>9.8070305000000004E-7</v>
      </c>
      <c r="CI2365" s="69">
        <v>0</v>
      </c>
      <c r="CJ2365" s="69">
        <v>0</v>
      </c>
      <c r="CK2365" s="69">
        <v>0</v>
      </c>
      <c r="CM2365" s="198">
        <v>0</v>
      </c>
      <c r="CN2365" s="198">
        <v>1.8467499999999999</v>
      </c>
      <c r="CO2365" s="198">
        <v>0</v>
      </c>
      <c r="CP2365" s="198">
        <v>0</v>
      </c>
      <c r="CQ2365" s="198">
        <v>0</v>
      </c>
      <c r="CR2365" s="198">
        <v>0</v>
      </c>
      <c r="CS2365" s="198">
        <v>0</v>
      </c>
      <c r="CT2365" s="198">
        <v>0</v>
      </c>
      <c r="CU2365" s="198">
        <v>0</v>
      </c>
      <c r="CV2365" s="198">
        <v>0</v>
      </c>
    </row>
    <row r="2366" spans="1:100" ht="14.4">
      <c r="A2366" t="s">
        <v>1539</v>
      </c>
      <c r="B2366" s="85" t="s">
        <v>947</v>
      </c>
      <c r="C2366" s="113" t="str">
        <f t="shared" si="924"/>
        <v>F.130.01.108</v>
      </c>
      <c r="D2366" s="9" t="s">
        <v>2718</v>
      </c>
      <c r="E2366" s="112" t="s">
        <v>362</v>
      </c>
      <c r="F2366" s="115" t="str">
        <f t="shared" si="925"/>
        <v>Torrefied wood excl EoL credit</v>
      </c>
      <c r="G2366" s="143">
        <f t="shared" si="926"/>
        <v>0.12742129333333335</v>
      </c>
      <c r="I2366" s="118">
        <f t="shared" si="927"/>
        <v>2.4008814607552102E-2</v>
      </c>
      <c r="K2366" s="161">
        <f t="shared" si="928"/>
        <v>4.6571448362099996E-4</v>
      </c>
      <c r="L2366" s="161">
        <f t="shared" si="929"/>
        <v>1.7669908329310999E-3</v>
      </c>
      <c r="M2366" s="162">
        <f t="shared" si="930"/>
        <v>2.6629152910000002E-3</v>
      </c>
      <c r="N2366" s="161">
        <v>1.9113194E-2</v>
      </c>
      <c r="O2366" s="132">
        <v>9.1491966999999997E-4</v>
      </c>
      <c r="P2366" s="132">
        <v>8.4920698999999997E-4</v>
      </c>
      <c r="Q2366" s="132">
        <v>4.0558384E-4</v>
      </c>
      <c r="R2366" s="164">
        <v>5.9693513999999999E-5</v>
      </c>
      <c r="S2366" s="164">
        <v>9.4344220999999995E-8</v>
      </c>
      <c r="T2366" s="164">
        <v>3.427854E-7</v>
      </c>
      <c r="U2366" s="164">
        <v>2.8619726E-6</v>
      </c>
      <c r="V2366" s="164">
        <v>5.4900091000000002E-5</v>
      </c>
      <c r="W2366" s="132">
        <v>0</v>
      </c>
      <c r="X2366" s="132">
        <v>2.6080152000000001E-3</v>
      </c>
      <c r="Y2366" s="164">
        <v>2.2003310999999999E-9</v>
      </c>
      <c r="Z2366" s="132">
        <v>0</v>
      </c>
      <c r="AA2366" s="132">
        <v>0</v>
      </c>
      <c r="AC2366" s="118">
        <f t="shared" si="914"/>
        <v>1.9113194E-2</v>
      </c>
      <c r="AD2366" s="118">
        <f t="shared" si="915"/>
        <v>2.2327031162210002E-3</v>
      </c>
      <c r="AE2366" s="118">
        <f t="shared" si="916"/>
        <v>1.7669886325999999E-3</v>
      </c>
      <c r="AF2366" s="118">
        <f t="shared" si="917"/>
        <v>1.7669908329310999E-3</v>
      </c>
      <c r="AG2366" s="118">
        <f t="shared" si="918"/>
        <v>2.6629152910000002E-3</v>
      </c>
      <c r="AI2366" s="69">
        <v>2.1196833000000002</v>
      </c>
      <c r="AJ2366" s="69">
        <v>1.4463760999999999</v>
      </c>
      <c r="AK2366" s="69">
        <v>0.32402611999999997</v>
      </c>
      <c r="AL2366" s="69">
        <v>0</v>
      </c>
      <c r="AM2366" s="69">
        <v>7.8101822000000001E-2</v>
      </c>
      <c r="AN2366" s="69">
        <v>0.19035946000000001</v>
      </c>
      <c r="AO2366" s="69">
        <v>8.0819756000000006E-2</v>
      </c>
      <c r="AQ2366" s="116">
        <v>2.5010488999999999E-3</v>
      </c>
      <c r="AR2366" s="116">
        <v>2.3399889000000002E-3</v>
      </c>
      <c r="AS2366" s="116">
        <v>1.0528664E-4</v>
      </c>
      <c r="AT2366" s="199">
        <v>5.5773341000000002E-5</v>
      </c>
      <c r="AU2366" s="150">
        <f t="shared" si="919"/>
        <v>1.4028710696378398E-7</v>
      </c>
      <c r="AV2366" s="150">
        <f t="shared" si="920"/>
        <v>3.8937368334404247E-10</v>
      </c>
      <c r="AW2366" s="163">
        <f t="shared" si="921"/>
        <v>7.8113922534000001E-3</v>
      </c>
      <c r="AX2366" s="196">
        <v>1.1825559000000001E-7</v>
      </c>
      <c r="AY2366" s="196">
        <v>3.5680599000000001E-10</v>
      </c>
      <c r="AZ2366" s="196">
        <v>9.7484351000000004E-15</v>
      </c>
      <c r="BA2366" s="108">
        <v>0</v>
      </c>
      <c r="BB2366" s="108">
        <v>0</v>
      </c>
      <c r="BC2366" s="196">
        <v>5.8518806000000004E-11</v>
      </c>
      <c r="BD2366" s="196">
        <v>2.1972484999999999E-8</v>
      </c>
      <c r="BE2366" s="196">
        <v>8.3291910000000001E-12</v>
      </c>
      <c r="BF2366" s="196">
        <v>2.4228547000000001E-11</v>
      </c>
      <c r="BG2366" s="108">
        <v>0</v>
      </c>
      <c r="BH2366" s="108">
        <v>0</v>
      </c>
      <c r="BI2366" s="196">
        <v>1.8633038999999999E-16</v>
      </c>
      <c r="BJ2366" s="196">
        <v>1.7185265999999999E-17</v>
      </c>
      <c r="BK2366" s="196">
        <v>3.3932863999999999E-18</v>
      </c>
      <c r="BL2366" s="196">
        <v>2.0535174000000001E-14</v>
      </c>
      <c r="BM2366" s="196">
        <v>4.9262261000000005E-13</v>
      </c>
      <c r="BN2366" s="108">
        <v>0</v>
      </c>
      <c r="BO2366" s="196">
        <v>1.1130533999999999E-6</v>
      </c>
      <c r="BP2366" s="108">
        <v>7.8102791999999999E-3</v>
      </c>
      <c r="BQ2366" s="108">
        <v>0</v>
      </c>
      <c r="BR2366" s="108">
        <v>0</v>
      </c>
      <c r="BS2366" s="108">
        <v>0</v>
      </c>
      <c r="BU2366" s="172">
        <v>6.2443197000000004E-6</v>
      </c>
      <c r="BV2366" s="172">
        <v>1.8617645999999999E-7</v>
      </c>
      <c r="BW2366" s="172">
        <v>3.5528438000000002E-6</v>
      </c>
      <c r="BX2366" s="172">
        <v>3.4224202E-10</v>
      </c>
      <c r="BY2366" s="172">
        <v>1.7872843000000001E-7</v>
      </c>
      <c r="BZ2366" s="172">
        <v>3.7631398000000002E-8</v>
      </c>
      <c r="CA2366" s="69">
        <v>0</v>
      </c>
      <c r="CB2366" s="172">
        <v>5.7116363E-8</v>
      </c>
      <c r="CC2366" s="172">
        <v>1.4556230999999999E-10</v>
      </c>
      <c r="CD2366" s="172">
        <v>3.4625439999999997E-10</v>
      </c>
      <c r="CE2366" s="69">
        <v>0</v>
      </c>
      <c r="CF2366" s="69">
        <v>0</v>
      </c>
      <c r="CG2366" s="69">
        <v>0</v>
      </c>
      <c r="CH2366" s="172">
        <v>8.6191372999999997E-8</v>
      </c>
      <c r="CI2366" s="172">
        <v>2.1183574999999999E-6</v>
      </c>
      <c r="CJ2366" s="172">
        <v>2.6440351E-8</v>
      </c>
      <c r="CK2366" s="69">
        <v>0</v>
      </c>
      <c r="CM2366" s="198">
        <v>0</v>
      </c>
      <c r="CN2366" s="198">
        <v>0.12741409000000001</v>
      </c>
      <c r="CO2366" s="198">
        <v>1.4938211E-3</v>
      </c>
      <c r="CP2366" s="198">
        <v>1.3601002E-4</v>
      </c>
      <c r="CQ2366" s="197">
        <v>8.6990671000000003E-14</v>
      </c>
      <c r="CR2366" s="197">
        <v>1.0535377E-11</v>
      </c>
      <c r="CS2366" s="197">
        <v>7.5291340000000001E-6</v>
      </c>
      <c r="CT2366" s="197">
        <v>1.4396902999999999E-5</v>
      </c>
      <c r="CU2366" s="198">
        <v>0</v>
      </c>
      <c r="CV2366" s="197">
        <v>1.3233974E-5</v>
      </c>
    </row>
    <row r="2367" spans="1:100" ht="14.4">
      <c r="A2367" t="s">
        <v>1540</v>
      </c>
      <c r="B2367" s="85" t="s">
        <v>947</v>
      </c>
      <c r="C2367" s="113" t="str">
        <f t="shared" si="924"/>
        <v>F.130.01.109</v>
      </c>
      <c r="D2367" s="9" t="s">
        <v>2718</v>
      </c>
      <c r="E2367" s="112" t="s">
        <v>362</v>
      </c>
      <c r="F2367" s="115" t="str">
        <f t="shared" si="925"/>
        <v>Torrefied wood incl EoL credit</v>
      </c>
      <c r="G2367" s="143">
        <f t="shared" si="926"/>
        <v>-1.8476767333333333</v>
      </c>
      <c r="I2367" s="118">
        <f t="shared" si="927"/>
        <v>-0.30653031657002</v>
      </c>
      <c r="K2367" s="161">
        <f t="shared" si="928"/>
        <v>-5.0840834736999999E-3</v>
      </c>
      <c r="L2367" s="161">
        <f t="shared" si="929"/>
        <v>-2.6928082285319999E-2</v>
      </c>
      <c r="M2367" s="162">
        <f t="shared" si="930"/>
        <v>2.6333591889999997E-3</v>
      </c>
      <c r="N2367" s="161">
        <v>-0.27715150999999999</v>
      </c>
      <c r="O2367" s="132">
        <v>-2.1485043999999998E-2</v>
      </c>
      <c r="P2367" s="132">
        <v>-5.2674970000000003E-3</v>
      </c>
      <c r="Q2367" s="132">
        <v>-4.8124344000000001E-3</v>
      </c>
      <c r="R2367" s="132">
        <v>-2.4485799000000002E-4</v>
      </c>
      <c r="S2367" s="164">
        <v>-5.7822297E-6</v>
      </c>
      <c r="T2367" s="164">
        <v>-2.1008853999999999E-5</v>
      </c>
      <c r="U2367" s="132">
        <v>-1.7540643000000001E-4</v>
      </c>
      <c r="V2367" s="164">
        <v>5.0033388999999998E-5</v>
      </c>
      <c r="W2367" s="132">
        <v>0</v>
      </c>
      <c r="X2367" s="132">
        <v>2.5833257999999999E-3</v>
      </c>
      <c r="Y2367" s="164">
        <v>-1.3485532E-7</v>
      </c>
      <c r="Z2367" s="132">
        <v>0</v>
      </c>
      <c r="AA2367" s="132">
        <v>0</v>
      </c>
      <c r="AC2367" s="118">
        <f t="shared" si="914"/>
        <v>-0.27715150999999999</v>
      </c>
      <c r="AD2367" s="118">
        <f t="shared" si="915"/>
        <v>-3.2012030903699994E-2</v>
      </c>
      <c r="AE2367" s="118">
        <f t="shared" si="916"/>
        <v>-2.6927947429999998E-2</v>
      </c>
      <c r="AF2367" s="118">
        <f t="shared" si="917"/>
        <v>-2.6928082285319999E-2</v>
      </c>
      <c r="AG2367" s="118">
        <f t="shared" si="918"/>
        <v>2.6333591889999997E-3</v>
      </c>
      <c r="AI2367" s="69">
        <v>-23.955931</v>
      </c>
      <c r="AJ2367" s="69">
        <v>-24.624597999999999</v>
      </c>
      <c r="AK2367" s="69">
        <v>0.32095911999999999</v>
      </c>
      <c r="AL2367" s="69">
        <v>0</v>
      </c>
      <c r="AM2367" s="69">
        <v>7.8101822000000001E-2</v>
      </c>
      <c r="AN2367" s="69">
        <v>0.18962286</v>
      </c>
      <c r="AO2367" s="69">
        <v>7.9982860000000003E-2</v>
      </c>
      <c r="AQ2367" s="116">
        <v>-3.8912978000000001E-2</v>
      </c>
      <c r="AR2367" s="116">
        <v>-3.5930396000000003E-2</v>
      </c>
      <c r="AS2367" s="116">
        <v>-1.5592710000000001E-3</v>
      </c>
      <c r="AT2367" s="116">
        <v>-1.423311E-3</v>
      </c>
      <c r="AU2367" s="150">
        <f t="shared" si="919"/>
        <v>-2.1541004846059999E-6</v>
      </c>
      <c r="AV2367" s="150">
        <f t="shared" si="920"/>
        <v>-5.7665348277196307E-9</v>
      </c>
      <c r="AW2367" s="163">
        <f t="shared" si="921"/>
        <v>-0.19934327525473999</v>
      </c>
      <c r="AX2367" s="196">
        <v>-1.7151727E-6</v>
      </c>
      <c r="AY2367" s="196">
        <v>-5.1751106999999997E-9</v>
      </c>
      <c r="AZ2367" s="196">
        <v>-1.4139055000000001E-13</v>
      </c>
      <c r="BA2367" s="108">
        <v>0</v>
      </c>
      <c r="BB2367" s="108">
        <v>0</v>
      </c>
      <c r="BC2367" s="196">
        <v>-6.0595385999999999E-10</v>
      </c>
      <c r="BD2367" s="196">
        <v>-4.3829037999999999E-7</v>
      </c>
      <c r="BE2367" s="196">
        <v>-8.7962415999999998E-11</v>
      </c>
      <c r="BF2367" s="196">
        <v>-5.0330764000000003E-10</v>
      </c>
      <c r="BG2367" s="108">
        <v>0</v>
      </c>
      <c r="BH2367" s="108">
        <v>0</v>
      </c>
      <c r="BI2367" s="196">
        <v>-1.1419938E-14</v>
      </c>
      <c r="BJ2367" s="196">
        <v>-1.0532617E-15</v>
      </c>
      <c r="BK2367" s="196">
        <v>-2.0796992999999999E-16</v>
      </c>
      <c r="BL2367" s="196">
        <v>-1.2585730000000001E-12</v>
      </c>
      <c r="BM2367" s="196">
        <v>-3.0192173000000002E-11</v>
      </c>
      <c r="BN2367" s="108">
        <v>0</v>
      </c>
      <c r="BO2367" s="196">
        <v>7.0474525999999997E-7</v>
      </c>
      <c r="BP2367" s="108">
        <v>-0.19934398</v>
      </c>
      <c r="BQ2367" s="108">
        <v>0</v>
      </c>
      <c r="BR2367" s="108">
        <v>0</v>
      </c>
      <c r="BS2367" s="108">
        <v>0</v>
      </c>
      <c r="BU2367" s="172">
        <v>-8.8236295999999997E-5</v>
      </c>
      <c r="BV2367" s="172">
        <v>-3.6615787E-6</v>
      </c>
      <c r="BW2367" s="172">
        <v>-5.1518129999999999E-5</v>
      </c>
      <c r="BX2367" s="172">
        <v>-2.0975550000000001E-8</v>
      </c>
      <c r="BY2367" s="172">
        <v>-2.9543514999999999E-6</v>
      </c>
      <c r="BZ2367" s="172">
        <v>-3.7680244E-7</v>
      </c>
      <c r="CA2367" s="69">
        <v>0</v>
      </c>
      <c r="CB2367" s="172">
        <v>-5.7190501999999998E-7</v>
      </c>
      <c r="CC2367" s="172">
        <v>-8.9213168999999994E-9</v>
      </c>
      <c r="CD2367" s="172">
        <v>-2.1221464000000001E-8</v>
      </c>
      <c r="CE2367" s="69">
        <v>0</v>
      </c>
      <c r="CF2367" s="69">
        <v>0</v>
      </c>
      <c r="CG2367" s="69">
        <v>0</v>
      </c>
      <c r="CH2367" s="172">
        <v>-1.1233283000000001E-6</v>
      </c>
      <c r="CI2367" s="172">
        <v>-2.8005522000000002E-5</v>
      </c>
      <c r="CJ2367" s="172">
        <v>2.6440351E-8</v>
      </c>
      <c r="CK2367" s="69">
        <v>0</v>
      </c>
      <c r="CM2367" s="198">
        <v>0</v>
      </c>
      <c r="CN2367" s="198">
        <v>-1.8472351</v>
      </c>
      <c r="CO2367" s="198">
        <v>-1.0357906E-2</v>
      </c>
      <c r="CP2367" s="198">
        <v>-2.5916187999999998E-3</v>
      </c>
      <c r="CQ2367" s="197">
        <v>-5.3315406000000001E-12</v>
      </c>
      <c r="CR2367" s="197">
        <v>-6.4569899E-10</v>
      </c>
      <c r="CS2367" s="198">
        <v>-1.4174133999999999E-4</v>
      </c>
      <c r="CT2367" s="198">
        <v>-8.8236672000000004E-4</v>
      </c>
      <c r="CU2367" s="198">
        <v>0</v>
      </c>
      <c r="CV2367" s="198">
        <v>-1.3251151999999999E-4</v>
      </c>
    </row>
    <row r="2368" spans="1:100" ht="14.4">
      <c r="A2368" t="s">
        <v>1541</v>
      </c>
      <c r="B2368" s="85" t="s">
        <v>947</v>
      </c>
      <c r="C2368" s="113" t="str">
        <f t="shared" si="924"/>
        <v>F.130.01.110</v>
      </c>
      <c r="D2368" s="9" t="s">
        <v>2718</v>
      </c>
      <c r="E2368" s="112" t="s">
        <v>362</v>
      </c>
      <c r="F2368" s="115" t="str">
        <f t="shared" si="925"/>
        <v>Waste to recycling prosesses</v>
      </c>
      <c r="G2368" s="143">
        <f t="shared" si="926"/>
        <v>0</v>
      </c>
      <c r="I2368" s="118">
        <f t="shared" si="927"/>
        <v>0</v>
      </c>
      <c r="K2368" s="161">
        <f t="shared" si="928"/>
        <v>0</v>
      </c>
      <c r="L2368" s="161">
        <f t="shared" si="929"/>
        <v>0</v>
      </c>
      <c r="M2368" s="162">
        <f t="shared" si="930"/>
        <v>0</v>
      </c>
      <c r="N2368" s="161">
        <v>0</v>
      </c>
      <c r="O2368" s="132">
        <v>0</v>
      </c>
      <c r="P2368" s="132">
        <v>0</v>
      </c>
      <c r="Q2368" s="132">
        <v>0</v>
      </c>
      <c r="R2368" s="132">
        <v>0</v>
      </c>
      <c r="S2368" s="132">
        <v>0</v>
      </c>
      <c r="T2368" s="132">
        <v>0</v>
      </c>
      <c r="U2368" s="132">
        <v>0</v>
      </c>
      <c r="V2368" s="132">
        <v>0</v>
      </c>
      <c r="W2368" s="132">
        <v>0</v>
      </c>
      <c r="X2368" s="132">
        <v>0</v>
      </c>
      <c r="Y2368" s="132">
        <v>0</v>
      </c>
      <c r="Z2368" s="132">
        <v>0</v>
      </c>
      <c r="AA2368" s="132">
        <v>0</v>
      </c>
      <c r="AC2368" s="118">
        <f t="shared" si="914"/>
        <v>0</v>
      </c>
      <c r="AD2368" s="118">
        <f t="shared" si="915"/>
        <v>0</v>
      </c>
      <c r="AE2368" s="118">
        <f t="shared" si="916"/>
        <v>0</v>
      </c>
      <c r="AF2368" s="118">
        <f t="shared" si="917"/>
        <v>0</v>
      </c>
      <c r="AG2368" s="118">
        <f t="shared" si="918"/>
        <v>0</v>
      </c>
      <c r="AI2368" s="69">
        <v>0</v>
      </c>
      <c r="AJ2368" s="69">
        <v>0</v>
      </c>
      <c r="AK2368" s="69">
        <v>0</v>
      </c>
      <c r="AL2368" s="69">
        <v>0</v>
      </c>
      <c r="AM2368" s="69">
        <v>0</v>
      </c>
      <c r="AN2368" s="69">
        <v>0</v>
      </c>
      <c r="AO2368" s="69">
        <v>0</v>
      </c>
      <c r="AQ2368" s="116">
        <v>0</v>
      </c>
      <c r="AR2368" s="116">
        <v>0</v>
      </c>
      <c r="AS2368" s="116">
        <v>0</v>
      </c>
      <c r="AT2368" s="116">
        <v>0</v>
      </c>
      <c r="AU2368" s="150">
        <f t="shared" si="919"/>
        <v>0</v>
      </c>
      <c r="AV2368" s="150">
        <f t="shared" si="920"/>
        <v>0</v>
      </c>
      <c r="AW2368" s="163">
        <f t="shared" si="921"/>
        <v>0</v>
      </c>
      <c r="AX2368" s="108">
        <v>0</v>
      </c>
      <c r="AY2368" s="108">
        <v>0</v>
      </c>
      <c r="AZ2368" s="108">
        <v>0</v>
      </c>
      <c r="BA2368" s="108">
        <v>0</v>
      </c>
      <c r="BB2368" s="108">
        <v>0</v>
      </c>
      <c r="BC2368" s="108">
        <v>0</v>
      </c>
      <c r="BD2368" s="108">
        <v>0</v>
      </c>
      <c r="BE2368" s="108">
        <v>0</v>
      </c>
      <c r="BF2368" s="108">
        <v>0</v>
      </c>
      <c r="BG2368" s="108">
        <v>0</v>
      </c>
      <c r="BH2368" s="108">
        <v>0</v>
      </c>
      <c r="BI2368" s="108">
        <v>0</v>
      </c>
      <c r="BJ2368" s="108">
        <v>0</v>
      </c>
      <c r="BK2368" s="108">
        <v>0</v>
      </c>
      <c r="BL2368" s="108">
        <v>0</v>
      </c>
      <c r="BM2368" s="108">
        <v>0</v>
      </c>
      <c r="BN2368" s="108">
        <v>0</v>
      </c>
      <c r="BO2368" s="108">
        <v>0</v>
      </c>
      <c r="BP2368" s="108">
        <v>0</v>
      </c>
      <c r="BQ2368" s="108">
        <v>0</v>
      </c>
      <c r="BR2368" s="108">
        <v>0</v>
      </c>
      <c r="BS2368" s="108">
        <v>0</v>
      </c>
      <c r="BU2368" s="69">
        <v>0</v>
      </c>
      <c r="BV2368" s="69">
        <v>0</v>
      </c>
      <c r="BW2368" s="69">
        <v>0</v>
      </c>
      <c r="BX2368" s="69">
        <v>0</v>
      </c>
      <c r="BY2368" s="69">
        <v>0</v>
      </c>
      <c r="BZ2368" s="69">
        <v>0</v>
      </c>
      <c r="CA2368" s="69">
        <v>0</v>
      </c>
      <c r="CB2368" s="69">
        <v>0</v>
      </c>
      <c r="CC2368" s="69">
        <v>0</v>
      </c>
      <c r="CD2368" s="69">
        <v>0</v>
      </c>
      <c r="CE2368" s="69">
        <v>0</v>
      </c>
      <c r="CF2368" s="69">
        <v>0</v>
      </c>
      <c r="CG2368" s="69">
        <v>0</v>
      </c>
      <c r="CH2368" s="69">
        <v>0</v>
      </c>
      <c r="CI2368" s="69">
        <v>0</v>
      </c>
      <c r="CJ2368" s="69">
        <v>0</v>
      </c>
      <c r="CK2368" s="69">
        <v>0</v>
      </c>
      <c r="CM2368" s="198">
        <v>0</v>
      </c>
      <c r="CN2368" s="198">
        <v>0</v>
      </c>
      <c r="CO2368" s="198">
        <v>0</v>
      </c>
      <c r="CP2368" s="198">
        <v>0</v>
      </c>
      <c r="CQ2368" s="198">
        <v>0</v>
      </c>
      <c r="CR2368" s="198">
        <v>0</v>
      </c>
      <c r="CS2368" s="198">
        <v>0</v>
      </c>
      <c r="CT2368" s="198">
        <v>0</v>
      </c>
      <c r="CU2368" s="198">
        <v>0</v>
      </c>
      <c r="CV2368" s="198">
        <v>0</v>
      </c>
    </row>
    <row r="2369" spans="1:100" ht="14.4">
      <c r="B2369" s="85"/>
      <c r="C2369" s="113"/>
      <c r="D2369" s="1" t="s">
        <v>2724</v>
      </c>
      <c r="E2369" s="112"/>
      <c r="AC2369" s="142"/>
      <c r="AD2369" s="142"/>
      <c r="AE2369" s="142"/>
      <c r="AF2369" s="142"/>
      <c r="AG2369" s="142"/>
      <c r="AU2369" s="86"/>
      <c r="AV2369" s="86"/>
      <c r="AW2369" s="86"/>
    </row>
    <row r="2370" spans="1:100" ht="14.4">
      <c r="A2370" t="s">
        <v>2072</v>
      </c>
      <c r="B2370" s="85" t="s">
        <v>947</v>
      </c>
      <c r="C2370" s="113" t="str">
        <f t="shared" si="924"/>
        <v>F.130.03.101</v>
      </c>
      <c r="D2370" s="9" t="s">
        <v>2725</v>
      </c>
      <c r="E2370" s="112" t="s">
        <v>362</v>
      </c>
      <c r="F2370" s="115" t="str">
        <f t="shared" si="925"/>
        <v>plastic waste collection&amp;sorting</v>
      </c>
      <c r="G2370" s="143">
        <f t="shared" si="926"/>
        <v>8.6418499999999995E-2</v>
      </c>
      <c r="I2370" s="118">
        <f t="shared" si="927"/>
        <v>2.6268624929025219E-2</v>
      </c>
      <c r="K2370" s="161">
        <f t="shared" si="928"/>
        <v>2.7494220723999997E-3</v>
      </c>
      <c r="L2370" s="161">
        <f t="shared" si="929"/>
        <v>4.0081130899999994E-3</v>
      </c>
      <c r="M2370" s="162">
        <f t="shared" si="930"/>
        <v>6.5483147666252212E-3</v>
      </c>
      <c r="N2370" s="161">
        <v>1.2962774999999999E-2</v>
      </c>
      <c r="O2370" s="132">
        <v>7.1162088999999996E-4</v>
      </c>
      <c r="P2370" s="132">
        <v>1.3239435999999999E-3</v>
      </c>
      <c r="Q2370" s="132">
        <v>1.1107269999999999E-3</v>
      </c>
      <c r="R2370" s="132">
        <v>1.4268E-3</v>
      </c>
      <c r="S2370" s="164">
        <v>6.5103024000000004E-6</v>
      </c>
      <c r="T2370" s="132">
        <v>2.0538477000000001E-4</v>
      </c>
      <c r="U2370" s="132">
        <v>1.812753E-4</v>
      </c>
      <c r="V2370" s="132">
        <v>1.1364885E-4</v>
      </c>
      <c r="W2370" s="132">
        <v>1.3600176E-3</v>
      </c>
      <c r="X2370" s="132">
        <v>6.4307521999999997E-3</v>
      </c>
      <c r="Y2370" s="132">
        <v>4.3125569999999998E-4</v>
      </c>
      <c r="Z2370" s="164">
        <v>3.9136935E-6</v>
      </c>
      <c r="AA2370" s="164">
        <v>2.3125220999999999E-11</v>
      </c>
      <c r="AC2370" s="118">
        <f t="shared" si="914"/>
        <v>1.2962774999999999E-2</v>
      </c>
      <c r="AD2370" s="118">
        <f t="shared" si="915"/>
        <v>4.9662618624E-3</v>
      </c>
      <c r="AE2370" s="118">
        <f t="shared" si="916"/>
        <v>2.2207534834999998E-3</v>
      </c>
      <c r="AF2370" s="118">
        <f t="shared" si="917"/>
        <v>4.0081130899999994E-3</v>
      </c>
      <c r="AG2370" s="118">
        <f t="shared" si="918"/>
        <v>6.5444010731252212E-3</v>
      </c>
      <c r="AI2370" s="69">
        <v>1.4129754000000001</v>
      </c>
      <c r="AJ2370" s="69">
        <v>1.3706734</v>
      </c>
      <c r="AK2370" s="69">
        <v>7.0423068999999998E-3</v>
      </c>
      <c r="AL2370" s="69">
        <v>0</v>
      </c>
      <c r="AM2370" s="69">
        <v>1.3942615000000001E-3</v>
      </c>
      <c r="AN2370" s="69">
        <v>3.1817090999999999E-2</v>
      </c>
      <c r="AO2370" s="69">
        <v>2.0483987000000001E-3</v>
      </c>
      <c r="AQ2370" s="116">
        <v>1.8649477000000001E-3</v>
      </c>
      <c r="AR2370" s="116">
        <v>1.6921254E-3</v>
      </c>
      <c r="AS2370" s="199">
        <v>7.6359826999999994E-5</v>
      </c>
      <c r="AT2370" s="199">
        <v>9.6462499999999993E-5</v>
      </c>
      <c r="AU2370" s="150">
        <f t="shared" si="919"/>
        <v>1.0144636712866081E-7</v>
      </c>
      <c r="AV2370" s="150">
        <f t="shared" si="920"/>
        <v>2.8239581514499101E-10</v>
      </c>
      <c r="AW2370" s="163">
        <f t="shared" si="921"/>
        <v>1.3510153646700001E-2</v>
      </c>
      <c r="AX2370" s="196">
        <v>8.0210790999999999E-8</v>
      </c>
      <c r="AY2370" s="196">
        <v>2.4201588000000001E-10</v>
      </c>
      <c r="AZ2370" s="196">
        <v>6.6121957999999996E-15</v>
      </c>
      <c r="BA2370" s="196">
        <v>1.1280041000000001E-14</v>
      </c>
      <c r="BB2370" s="196">
        <v>3.1996198000000001E-15</v>
      </c>
      <c r="BC2370" s="196">
        <v>1.1376574E-10</v>
      </c>
      <c r="BD2370" s="196">
        <v>2.104291E-8</v>
      </c>
      <c r="BE2370" s="196">
        <v>1.710386E-11</v>
      </c>
      <c r="BF2370" s="196">
        <v>2.3138664000000001E-11</v>
      </c>
      <c r="BG2370" s="196">
        <v>1.3183701E-14</v>
      </c>
      <c r="BH2370" s="196">
        <v>3.9612123999999999E-16</v>
      </c>
      <c r="BI2370" s="196">
        <v>1.156867E-13</v>
      </c>
      <c r="BJ2370" s="196">
        <v>1.1398373000000001E-15</v>
      </c>
      <c r="BK2370" s="196">
        <v>3.9255841E-16</v>
      </c>
      <c r="BL2370" s="196">
        <v>3.855466E-12</v>
      </c>
      <c r="BM2370" s="196">
        <v>7.5030443000000002E-11</v>
      </c>
      <c r="BN2370" s="196">
        <v>3.1241019000000002E-20</v>
      </c>
      <c r="BO2370" s="196">
        <v>9.4006466999999998E-6</v>
      </c>
      <c r="BP2370" s="108">
        <v>1.3500753000000001E-2</v>
      </c>
      <c r="BQ2370" s="108">
        <v>0</v>
      </c>
      <c r="BR2370" s="108">
        <v>0</v>
      </c>
      <c r="BS2370" s="108">
        <v>0</v>
      </c>
      <c r="BU2370" s="172">
        <v>5.0149223E-6</v>
      </c>
      <c r="BV2370" s="172">
        <v>1.932935E-7</v>
      </c>
      <c r="BW2370" s="172">
        <v>2.4095772000000001E-6</v>
      </c>
      <c r="BX2370" s="172">
        <v>2.1476506999999999E-8</v>
      </c>
      <c r="BY2370" s="172">
        <v>1.5445286999999999E-7</v>
      </c>
      <c r="BZ2370" s="172">
        <v>6.6378377000000005E-8</v>
      </c>
      <c r="CA2370" s="172">
        <v>2.8863242999999998E-10</v>
      </c>
      <c r="CB2370" s="172">
        <v>1.0088835E-7</v>
      </c>
      <c r="CC2370" s="172">
        <v>1.8726683000000001E-8</v>
      </c>
      <c r="CD2370" s="172">
        <v>1.4269075999999999E-7</v>
      </c>
      <c r="CE2370" s="172">
        <v>9.0727462999999996E-12</v>
      </c>
      <c r="CF2370" s="172">
        <v>6.9085528000000006E-17</v>
      </c>
      <c r="CG2370" s="172">
        <v>5.9318335000000002E-13</v>
      </c>
      <c r="CH2370" s="172">
        <v>2.1881776E-7</v>
      </c>
      <c r="CI2370" s="172">
        <v>1.6755311E-6</v>
      </c>
      <c r="CJ2370" s="172">
        <v>1.2790908000000001E-8</v>
      </c>
      <c r="CK2370" s="69">
        <v>0</v>
      </c>
      <c r="CM2370" s="197">
        <v>6.9971060999999998E-13</v>
      </c>
      <c r="CN2370" s="198">
        <v>8.6406539000000004E-2</v>
      </c>
      <c r="CO2370" s="198">
        <v>2.7745993000000001E-3</v>
      </c>
      <c r="CP2370" s="198">
        <v>1.4742641E-4</v>
      </c>
      <c r="CQ2370" s="197">
        <v>5.2389595999999999E-11</v>
      </c>
      <c r="CR2370" s="197">
        <v>6.1882243000000001E-9</v>
      </c>
      <c r="CS2370" s="197">
        <v>6.2382074000000004E-6</v>
      </c>
      <c r="CT2370" s="198">
        <v>1.0095229E-3</v>
      </c>
      <c r="CU2370" s="197">
        <v>8.7695411999999994E-9</v>
      </c>
      <c r="CV2370" s="197">
        <v>2.3506499E-5</v>
      </c>
    </row>
    <row r="2371" spans="1:100" ht="14.4">
      <c r="A2371" t="s">
        <v>2073</v>
      </c>
      <c r="B2371" s="85" t="s">
        <v>947</v>
      </c>
      <c r="C2371" s="113" t="str">
        <f t="shared" si="924"/>
        <v>F.130.03.102</v>
      </c>
      <c r="D2371" s="9" t="s">
        <v>2725</v>
      </c>
      <c r="E2371" s="112" t="s">
        <v>362</v>
      </c>
      <c r="F2371" s="115" t="str">
        <f t="shared" si="925"/>
        <v>Scrap separation Mn  Fe  Cu  Ni and Zn</v>
      </c>
      <c r="G2371" s="143">
        <f t="shared" si="926"/>
        <v>1.2207073333333334E-2</v>
      </c>
      <c r="I2371" s="118">
        <f t="shared" si="927"/>
        <v>3.0585264887900001E-2</v>
      </c>
      <c r="K2371" s="161">
        <f t="shared" si="928"/>
        <v>4.8033269599999998E-5</v>
      </c>
      <c r="L2371" s="161">
        <f t="shared" si="929"/>
        <v>1.6660566200000002E-4</v>
      </c>
      <c r="M2371" s="162">
        <f t="shared" si="930"/>
        <v>2.8539564956300001E-2</v>
      </c>
      <c r="N2371" s="161">
        <v>1.8310609999999999E-3</v>
      </c>
      <c r="O2371" s="164">
        <v>7.0822920000000004E-5</v>
      </c>
      <c r="P2371" s="164">
        <v>9.5782742000000002E-5</v>
      </c>
      <c r="Q2371" s="164">
        <v>4.1043603999999999E-5</v>
      </c>
      <c r="R2371" s="164">
        <v>6.9896655999999999E-6</v>
      </c>
      <c r="S2371" s="132">
        <v>0</v>
      </c>
      <c r="T2371" s="132">
        <v>0</v>
      </c>
      <c r="U2371" s="132">
        <v>0</v>
      </c>
      <c r="V2371" s="164">
        <v>6.9919362999999999E-6</v>
      </c>
      <c r="W2371" s="132">
        <v>0</v>
      </c>
      <c r="X2371" s="132">
        <v>3.3257301999999999E-4</v>
      </c>
      <c r="Y2371" s="132">
        <v>0</v>
      </c>
      <c r="Z2371" s="132">
        <v>0</v>
      </c>
      <c r="AA2371" s="132">
        <v>2.8199999999999999E-2</v>
      </c>
      <c r="AC2371" s="118">
        <f t="shared" si="914"/>
        <v>1.8310609999999999E-3</v>
      </c>
      <c r="AD2371" s="118">
        <f t="shared" si="915"/>
        <v>2.1463893160000001E-4</v>
      </c>
      <c r="AE2371" s="118">
        <f t="shared" si="916"/>
        <v>1.6660566200000002E-4</v>
      </c>
      <c r="AF2371" s="118">
        <f t="shared" si="917"/>
        <v>1.6660566200000002E-4</v>
      </c>
      <c r="AG2371" s="118">
        <f t="shared" si="918"/>
        <v>2.8539564956300001E-2</v>
      </c>
      <c r="AI2371" s="69">
        <v>0.21695116</v>
      </c>
      <c r="AJ2371" s="69">
        <v>0.13108776</v>
      </c>
      <c r="AK2371" s="69">
        <v>4.1319677999999999E-2</v>
      </c>
      <c r="AL2371" s="69">
        <v>0</v>
      </c>
      <c r="AM2371" s="69">
        <v>9.9610259E-3</v>
      </c>
      <c r="AN2371" s="69">
        <v>2.4276741000000001E-2</v>
      </c>
      <c r="AO2371" s="69">
        <v>1.0305955E-2</v>
      </c>
      <c r="AQ2371" s="116">
        <v>2.3418401000000001E-4</v>
      </c>
      <c r="AR2371" s="116">
        <v>2.2007934E-4</v>
      </c>
      <c r="AS2371" s="199">
        <v>1.0019889E-5</v>
      </c>
      <c r="AT2371" s="199">
        <v>4.0847789000000004E-6</v>
      </c>
      <c r="AU2371" s="150">
        <f t="shared" si="919"/>
        <v>1.31942048889E-8</v>
      </c>
      <c r="AV2371" s="150">
        <f t="shared" si="920"/>
        <v>3.7055803141120004E-11</v>
      </c>
      <c r="AW2371" s="163">
        <f t="shared" si="921"/>
        <v>5.7209788165E-4</v>
      </c>
      <c r="AX2371" s="196">
        <v>1.1328164E-8</v>
      </c>
      <c r="AY2371" s="196">
        <v>3.4179806000000003E-11</v>
      </c>
      <c r="AZ2371" s="196">
        <v>9.3384112E-16</v>
      </c>
      <c r="BA2371" s="108">
        <v>0</v>
      </c>
      <c r="BB2371" s="108">
        <v>0</v>
      </c>
      <c r="BC2371" s="196">
        <v>6.1028888999999998E-12</v>
      </c>
      <c r="BD2371" s="196">
        <v>1.8599380000000001E-9</v>
      </c>
      <c r="BE2371" s="196">
        <v>8.6513480000000001E-13</v>
      </c>
      <c r="BF2371" s="196">
        <v>2.0099285E-12</v>
      </c>
      <c r="BG2371" s="108">
        <v>0</v>
      </c>
      <c r="BH2371" s="108">
        <v>0</v>
      </c>
      <c r="BI2371" s="108">
        <v>0</v>
      </c>
      <c r="BJ2371" s="108">
        <v>0</v>
      </c>
      <c r="BK2371" s="108">
        <v>0</v>
      </c>
      <c r="BL2371" s="108">
        <v>0</v>
      </c>
      <c r="BM2371" s="108">
        <v>0</v>
      </c>
      <c r="BN2371" s="108">
        <v>0</v>
      </c>
      <c r="BO2371" s="196">
        <v>1.4112165000000001E-7</v>
      </c>
      <c r="BP2371" s="108">
        <v>5.7195675999999998E-4</v>
      </c>
      <c r="BQ2371" s="108">
        <v>0</v>
      </c>
      <c r="BR2371" s="108">
        <v>0</v>
      </c>
      <c r="BS2371" s="108">
        <v>0</v>
      </c>
      <c r="BU2371" s="172">
        <v>6.0294055000000001E-7</v>
      </c>
      <c r="BV2371" s="172">
        <v>1.5866291999999998E-8</v>
      </c>
      <c r="BW2371" s="172">
        <v>3.403656E-7</v>
      </c>
      <c r="BX2371" s="69">
        <v>0</v>
      </c>
      <c r="BY2371" s="172">
        <v>1.6379709000000002E-8</v>
      </c>
      <c r="BZ2371" s="172">
        <v>3.9508967000000003E-9</v>
      </c>
      <c r="CA2371" s="69">
        <v>0</v>
      </c>
      <c r="CB2371" s="172">
        <v>5.9966108999999999E-9</v>
      </c>
      <c r="CC2371" s="69">
        <v>0</v>
      </c>
      <c r="CD2371" s="69">
        <v>0</v>
      </c>
      <c r="CE2371" s="69">
        <v>0</v>
      </c>
      <c r="CF2371" s="69">
        <v>0</v>
      </c>
      <c r="CG2371" s="69">
        <v>0</v>
      </c>
      <c r="CH2371" s="172">
        <v>8.5162097000000006E-9</v>
      </c>
      <c r="CI2371" s="172">
        <v>2.0849305999999999E-7</v>
      </c>
      <c r="CJ2371" s="172">
        <v>3.3721752E-9</v>
      </c>
      <c r="CK2371" s="69">
        <v>0</v>
      </c>
      <c r="CM2371" s="198">
        <v>0</v>
      </c>
      <c r="CN2371" s="198">
        <v>1.2207073000000001E-2</v>
      </c>
      <c r="CO2371" s="198">
        <v>1.6625342E-4</v>
      </c>
      <c r="CP2371" s="197">
        <v>1.1761627999999999E-5</v>
      </c>
      <c r="CQ2371" s="198">
        <v>0</v>
      </c>
      <c r="CR2371" s="198">
        <v>0</v>
      </c>
      <c r="CS2371" s="197">
        <v>6.546196E-7</v>
      </c>
      <c r="CT2371" s="198">
        <v>0</v>
      </c>
      <c r="CU2371" s="198">
        <v>0</v>
      </c>
      <c r="CV2371" s="197">
        <v>1.3894265999999999E-6</v>
      </c>
    </row>
    <row r="2372" spans="1:100" ht="14.4">
      <c r="A2372" t="s">
        <v>2074</v>
      </c>
      <c r="B2372" s="85" t="s">
        <v>947</v>
      </c>
      <c r="C2372" s="113" t="str">
        <f t="shared" si="924"/>
        <v>F.130.03.103</v>
      </c>
      <c r="D2372" s="9" t="s">
        <v>2725</v>
      </c>
      <c r="E2372" s="112" t="s">
        <v>362</v>
      </c>
      <c r="F2372" s="115" t="str">
        <f t="shared" si="925"/>
        <v>Scrap collection&amp;sorting (alum.)</v>
      </c>
      <c r="G2372" s="143">
        <f t="shared" si="926"/>
        <v>4.320925133333333E-2</v>
      </c>
      <c r="I2372" s="118">
        <f t="shared" si="927"/>
        <v>1.3134312646462611E-2</v>
      </c>
      <c r="K2372" s="161">
        <f t="shared" si="928"/>
        <v>1.3747110011999998E-3</v>
      </c>
      <c r="L2372" s="161">
        <f t="shared" si="929"/>
        <v>2.0040565610000001E-3</v>
      </c>
      <c r="M2372" s="162">
        <f t="shared" si="930"/>
        <v>3.2741573842626111E-3</v>
      </c>
      <c r="N2372" s="161">
        <v>6.4813876999999997E-3</v>
      </c>
      <c r="O2372" s="132">
        <v>3.5581045000000001E-4</v>
      </c>
      <c r="P2372" s="132">
        <v>6.6197182E-4</v>
      </c>
      <c r="Q2372" s="132">
        <v>5.5536349000000001E-4</v>
      </c>
      <c r="R2372" s="132">
        <v>7.1339997999999996E-4</v>
      </c>
      <c r="S2372" s="164">
        <v>3.2551512000000002E-6</v>
      </c>
      <c r="T2372" s="132">
        <v>1.0269238E-4</v>
      </c>
      <c r="U2372" s="164">
        <v>9.0637650999999994E-5</v>
      </c>
      <c r="V2372" s="164">
        <v>5.6824426000000002E-5</v>
      </c>
      <c r="W2372" s="132">
        <v>6.8000879000000005E-4</v>
      </c>
      <c r="X2372" s="132">
        <v>3.2153760999999999E-3</v>
      </c>
      <c r="Y2372" s="132">
        <v>2.1562784999999999E-4</v>
      </c>
      <c r="Z2372" s="164">
        <v>1.9568467E-6</v>
      </c>
      <c r="AA2372" s="164">
        <v>1.1562611E-11</v>
      </c>
      <c r="AC2372" s="118">
        <f t="shared" si="914"/>
        <v>6.4813876999999997E-3</v>
      </c>
      <c r="AD2372" s="118">
        <f t="shared" si="915"/>
        <v>2.4831309222000005E-3</v>
      </c>
      <c r="AE2372" s="118">
        <f t="shared" si="916"/>
        <v>1.1103767677000001E-3</v>
      </c>
      <c r="AF2372" s="118">
        <f t="shared" si="917"/>
        <v>2.0040565609999996E-3</v>
      </c>
      <c r="AG2372" s="118">
        <f t="shared" si="918"/>
        <v>3.272200537562611E-3</v>
      </c>
      <c r="AI2372" s="69">
        <v>0.70648770000000005</v>
      </c>
      <c r="AJ2372" s="69">
        <v>0.68533668000000003</v>
      </c>
      <c r="AK2372" s="69">
        <v>3.5211534000000001E-3</v>
      </c>
      <c r="AL2372" s="69">
        <v>0</v>
      </c>
      <c r="AM2372" s="69">
        <v>6.9713073000000003E-4</v>
      </c>
      <c r="AN2372" s="69">
        <v>1.5908545999999999E-2</v>
      </c>
      <c r="AO2372" s="69">
        <v>1.0241993E-3</v>
      </c>
      <c r="AQ2372" s="116">
        <v>9.3247386999999995E-4</v>
      </c>
      <c r="AR2372" s="116">
        <v>8.4606270999999995E-4</v>
      </c>
      <c r="AS2372" s="199">
        <v>3.8179914000000002E-5</v>
      </c>
      <c r="AT2372" s="199">
        <v>4.8231249999999997E-5</v>
      </c>
      <c r="AU2372" s="150">
        <f t="shared" si="919"/>
        <v>5.0723184065830311E-8</v>
      </c>
      <c r="AV2372" s="150">
        <f t="shared" si="920"/>
        <v>1.4119790747028048E-10</v>
      </c>
      <c r="AW2372" s="163">
        <f t="shared" si="921"/>
        <v>6.7550770233999998E-3</v>
      </c>
      <c r="AX2372" s="196">
        <v>4.0105396000000001E-8</v>
      </c>
      <c r="AY2372" s="196">
        <v>1.2100794E-10</v>
      </c>
      <c r="AZ2372" s="196">
        <v>3.3060978999999998E-15</v>
      </c>
      <c r="BA2372" s="196">
        <v>5.6400203999999996E-15</v>
      </c>
      <c r="BB2372" s="196">
        <v>1.5998099000000001E-15</v>
      </c>
      <c r="BC2372" s="196">
        <v>5.6882870999999998E-11</v>
      </c>
      <c r="BD2372" s="196">
        <v>1.0521455E-8</v>
      </c>
      <c r="BE2372" s="196">
        <v>8.5519298999999998E-12</v>
      </c>
      <c r="BF2372" s="196">
        <v>1.1569332000000001E-11</v>
      </c>
      <c r="BG2372" s="196">
        <v>6.5918503E-15</v>
      </c>
      <c r="BH2372" s="196">
        <v>1.9806061999999999E-16</v>
      </c>
      <c r="BI2372" s="196">
        <v>5.7843347999999999E-14</v>
      </c>
      <c r="BJ2372" s="196">
        <v>5.6991864000000005E-16</v>
      </c>
      <c r="BK2372" s="196">
        <v>1.962792E-16</v>
      </c>
      <c r="BL2372" s="196">
        <v>1.927733E-12</v>
      </c>
      <c r="BM2372" s="196">
        <v>3.7515221999999998E-11</v>
      </c>
      <c r="BN2372" s="196">
        <v>1.562051E-20</v>
      </c>
      <c r="BO2372" s="196">
        <v>4.7003233999999999E-6</v>
      </c>
      <c r="BP2372" s="108">
        <v>6.7503766999999996E-3</v>
      </c>
      <c r="BQ2372" s="108">
        <v>0</v>
      </c>
      <c r="BR2372" s="108">
        <v>0</v>
      </c>
      <c r="BS2372" s="108">
        <v>0</v>
      </c>
      <c r="BU2372" s="172">
        <v>2.5074612E-6</v>
      </c>
      <c r="BV2372" s="172">
        <v>9.6646749999999998E-8</v>
      </c>
      <c r="BW2372" s="172">
        <v>1.2047886E-6</v>
      </c>
      <c r="BX2372" s="172">
        <v>1.0738253E-8</v>
      </c>
      <c r="BY2372" s="172">
        <v>7.7226437000000003E-8</v>
      </c>
      <c r="BZ2372" s="172">
        <v>3.3189188999999998E-8</v>
      </c>
      <c r="CA2372" s="172">
        <v>1.4431621E-10</v>
      </c>
      <c r="CB2372" s="172">
        <v>5.0444174000000001E-8</v>
      </c>
      <c r="CC2372" s="172">
        <v>9.3633417000000006E-9</v>
      </c>
      <c r="CD2372" s="172">
        <v>7.1345382000000004E-8</v>
      </c>
      <c r="CE2372" s="172">
        <v>4.5363731999999998E-12</v>
      </c>
      <c r="CF2372" s="172">
        <v>3.4542764000000003E-17</v>
      </c>
      <c r="CG2372" s="172">
        <v>2.9659168E-13</v>
      </c>
      <c r="CH2372" s="172">
        <v>1.0940888E-7</v>
      </c>
      <c r="CI2372" s="172">
        <v>8.3776556999999999E-7</v>
      </c>
      <c r="CJ2372" s="172">
        <v>6.3954540000000003E-9</v>
      </c>
      <c r="CK2372" s="69">
        <v>0</v>
      </c>
      <c r="CM2372" s="197">
        <v>3.498553E-13</v>
      </c>
      <c r="CN2372" s="198">
        <v>4.3203269000000002E-2</v>
      </c>
      <c r="CO2372" s="198">
        <v>1.3872996E-3</v>
      </c>
      <c r="CP2372" s="197">
        <v>7.3713205999999994E-5</v>
      </c>
      <c r="CQ2372" s="197">
        <v>2.6194797999999999E-11</v>
      </c>
      <c r="CR2372" s="197">
        <v>3.0941121E-9</v>
      </c>
      <c r="CS2372" s="197">
        <v>3.1191037000000002E-6</v>
      </c>
      <c r="CT2372" s="198">
        <v>5.0476144000000003E-4</v>
      </c>
      <c r="CU2372" s="197">
        <v>4.3847705999999997E-9</v>
      </c>
      <c r="CV2372" s="197">
        <v>1.175325E-5</v>
      </c>
    </row>
    <row r="2373" spans="1:100" ht="14.4">
      <c r="A2373" t="s">
        <v>2075</v>
      </c>
      <c r="B2373" s="85" t="s">
        <v>947</v>
      </c>
      <c r="C2373" s="113" t="str">
        <f t="shared" si="924"/>
        <v>F.130.03.104</v>
      </c>
      <c r="D2373" s="9" t="s">
        <v>2725</v>
      </c>
      <c r="E2373" s="112" t="s">
        <v>362</v>
      </c>
      <c r="F2373" s="115" t="str">
        <f t="shared" si="925"/>
        <v>Scrap collection&amp;sorting (copper)</v>
      </c>
      <c r="G2373" s="143">
        <f t="shared" si="926"/>
        <v>4.320925133333333E-2</v>
      </c>
      <c r="I2373" s="118">
        <f t="shared" si="927"/>
        <v>1.3134312646462611E-2</v>
      </c>
      <c r="K2373" s="161">
        <f t="shared" si="928"/>
        <v>1.3747110011999998E-3</v>
      </c>
      <c r="L2373" s="161">
        <f t="shared" si="929"/>
        <v>2.0040565610000001E-3</v>
      </c>
      <c r="M2373" s="162">
        <f t="shared" si="930"/>
        <v>3.2741573842626111E-3</v>
      </c>
      <c r="N2373" s="161">
        <v>6.4813876999999997E-3</v>
      </c>
      <c r="O2373" s="132">
        <v>3.5581045000000001E-4</v>
      </c>
      <c r="P2373" s="132">
        <v>6.6197182E-4</v>
      </c>
      <c r="Q2373" s="132">
        <v>5.5536349000000001E-4</v>
      </c>
      <c r="R2373" s="132">
        <v>7.1339997999999996E-4</v>
      </c>
      <c r="S2373" s="164">
        <v>3.2551512000000002E-6</v>
      </c>
      <c r="T2373" s="132">
        <v>1.0269238E-4</v>
      </c>
      <c r="U2373" s="164">
        <v>9.0637650999999994E-5</v>
      </c>
      <c r="V2373" s="164">
        <v>5.6824426000000002E-5</v>
      </c>
      <c r="W2373" s="132">
        <v>6.8000879000000005E-4</v>
      </c>
      <c r="X2373" s="132">
        <v>3.2153760999999999E-3</v>
      </c>
      <c r="Y2373" s="132">
        <v>2.1562784999999999E-4</v>
      </c>
      <c r="Z2373" s="164">
        <v>1.9568467E-6</v>
      </c>
      <c r="AA2373" s="164">
        <v>1.1562611E-11</v>
      </c>
      <c r="AC2373" s="118">
        <f t="shared" si="914"/>
        <v>6.4813876999999997E-3</v>
      </c>
      <c r="AD2373" s="118">
        <f t="shared" si="915"/>
        <v>2.4831309222000005E-3</v>
      </c>
      <c r="AE2373" s="118">
        <f t="shared" si="916"/>
        <v>1.1103767677000001E-3</v>
      </c>
      <c r="AF2373" s="118">
        <f t="shared" si="917"/>
        <v>2.0040565609999996E-3</v>
      </c>
      <c r="AG2373" s="118">
        <f t="shared" si="918"/>
        <v>3.272200537562611E-3</v>
      </c>
      <c r="AI2373" s="69">
        <v>0.70648770000000005</v>
      </c>
      <c r="AJ2373" s="69">
        <v>0.68533668000000003</v>
      </c>
      <c r="AK2373" s="69">
        <v>3.5211534000000001E-3</v>
      </c>
      <c r="AL2373" s="69">
        <v>0</v>
      </c>
      <c r="AM2373" s="69">
        <v>6.9713073000000003E-4</v>
      </c>
      <c r="AN2373" s="69">
        <v>1.5908545999999999E-2</v>
      </c>
      <c r="AO2373" s="69">
        <v>1.0241993E-3</v>
      </c>
      <c r="AQ2373" s="116">
        <v>9.3247386999999995E-4</v>
      </c>
      <c r="AR2373" s="116">
        <v>8.4606270999999995E-4</v>
      </c>
      <c r="AS2373" s="199">
        <v>3.8179914000000002E-5</v>
      </c>
      <c r="AT2373" s="199">
        <v>4.8231249999999997E-5</v>
      </c>
      <c r="AU2373" s="150">
        <f t="shared" si="919"/>
        <v>5.0723184065830311E-8</v>
      </c>
      <c r="AV2373" s="150">
        <f t="shared" si="920"/>
        <v>1.4119790747028048E-10</v>
      </c>
      <c r="AW2373" s="163">
        <f t="shared" si="921"/>
        <v>6.7550770233999998E-3</v>
      </c>
      <c r="AX2373" s="196">
        <v>4.0105396000000001E-8</v>
      </c>
      <c r="AY2373" s="196">
        <v>1.2100794E-10</v>
      </c>
      <c r="AZ2373" s="196">
        <v>3.3060978999999998E-15</v>
      </c>
      <c r="BA2373" s="196">
        <v>5.6400203999999996E-15</v>
      </c>
      <c r="BB2373" s="196">
        <v>1.5998099000000001E-15</v>
      </c>
      <c r="BC2373" s="196">
        <v>5.6882870999999998E-11</v>
      </c>
      <c r="BD2373" s="196">
        <v>1.0521455E-8</v>
      </c>
      <c r="BE2373" s="196">
        <v>8.5519298999999998E-12</v>
      </c>
      <c r="BF2373" s="196">
        <v>1.1569332000000001E-11</v>
      </c>
      <c r="BG2373" s="196">
        <v>6.5918503E-15</v>
      </c>
      <c r="BH2373" s="196">
        <v>1.9806061999999999E-16</v>
      </c>
      <c r="BI2373" s="196">
        <v>5.7843347999999999E-14</v>
      </c>
      <c r="BJ2373" s="196">
        <v>5.6991864000000005E-16</v>
      </c>
      <c r="BK2373" s="196">
        <v>1.962792E-16</v>
      </c>
      <c r="BL2373" s="196">
        <v>1.927733E-12</v>
      </c>
      <c r="BM2373" s="196">
        <v>3.7515221999999998E-11</v>
      </c>
      <c r="BN2373" s="196">
        <v>1.562051E-20</v>
      </c>
      <c r="BO2373" s="196">
        <v>4.7003233999999999E-6</v>
      </c>
      <c r="BP2373" s="108">
        <v>6.7503766999999996E-3</v>
      </c>
      <c r="BQ2373" s="108">
        <v>0</v>
      </c>
      <c r="BR2373" s="108">
        <v>0</v>
      </c>
      <c r="BS2373" s="108">
        <v>0</v>
      </c>
      <c r="BU2373" s="172">
        <v>2.5074612E-6</v>
      </c>
      <c r="BV2373" s="172">
        <v>9.6646749999999998E-8</v>
      </c>
      <c r="BW2373" s="172">
        <v>1.2047886E-6</v>
      </c>
      <c r="BX2373" s="172">
        <v>1.0738253E-8</v>
      </c>
      <c r="BY2373" s="172">
        <v>7.7226437000000003E-8</v>
      </c>
      <c r="BZ2373" s="172">
        <v>3.3189188999999998E-8</v>
      </c>
      <c r="CA2373" s="172">
        <v>1.4431621E-10</v>
      </c>
      <c r="CB2373" s="172">
        <v>5.0444174000000001E-8</v>
      </c>
      <c r="CC2373" s="172">
        <v>9.3633417000000006E-9</v>
      </c>
      <c r="CD2373" s="172">
        <v>7.1345382000000004E-8</v>
      </c>
      <c r="CE2373" s="172">
        <v>4.5363731999999998E-12</v>
      </c>
      <c r="CF2373" s="172">
        <v>3.4542764000000003E-17</v>
      </c>
      <c r="CG2373" s="172">
        <v>2.9659168E-13</v>
      </c>
      <c r="CH2373" s="172">
        <v>1.0940888E-7</v>
      </c>
      <c r="CI2373" s="172">
        <v>8.3776556999999999E-7</v>
      </c>
      <c r="CJ2373" s="172">
        <v>6.3954540000000003E-9</v>
      </c>
      <c r="CK2373" s="69">
        <v>0</v>
      </c>
      <c r="CM2373" s="197">
        <v>3.498553E-13</v>
      </c>
      <c r="CN2373" s="198">
        <v>4.3203269000000002E-2</v>
      </c>
      <c r="CO2373" s="198">
        <v>1.3872996E-3</v>
      </c>
      <c r="CP2373" s="197">
        <v>7.3713205999999994E-5</v>
      </c>
      <c r="CQ2373" s="197">
        <v>2.6194797999999999E-11</v>
      </c>
      <c r="CR2373" s="197">
        <v>3.0941121E-9</v>
      </c>
      <c r="CS2373" s="197">
        <v>3.1191037000000002E-6</v>
      </c>
      <c r="CT2373" s="198">
        <v>5.0476144000000003E-4</v>
      </c>
      <c r="CU2373" s="197">
        <v>4.3847705999999997E-9</v>
      </c>
      <c r="CV2373" s="197">
        <v>1.175325E-5</v>
      </c>
    </row>
    <row r="2374" spans="1:100" ht="14.4">
      <c r="A2374" t="s">
        <v>2076</v>
      </c>
      <c r="B2374" s="85" t="s">
        <v>947</v>
      </c>
      <c r="C2374" s="113" t="str">
        <f t="shared" si="924"/>
        <v>F.130.03.105</v>
      </c>
      <c r="D2374" s="9" t="s">
        <v>2725</v>
      </c>
      <c r="E2374" s="112" t="s">
        <v>362</v>
      </c>
      <c r="F2374" s="115" t="str">
        <f t="shared" si="925"/>
        <v>Scrap collection&amp;sorting (iron and glass)</v>
      </c>
      <c r="G2374" s="143">
        <f t="shared" si="926"/>
        <v>2.8806167333333337E-2</v>
      </c>
      <c r="I2374" s="118">
        <f t="shared" si="927"/>
        <v>8.7562084240084062E-3</v>
      </c>
      <c r="K2374" s="161">
        <f t="shared" si="928"/>
        <v>9.1647399979999985E-4</v>
      </c>
      <c r="L2374" s="161">
        <f t="shared" si="929"/>
        <v>1.336037701E-3</v>
      </c>
      <c r="M2374" s="162">
        <f t="shared" si="930"/>
        <v>2.1827716232084072E-3</v>
      </c>
      <c r="N2374" s="161">
        <v>4.3209251000000002E-3</v>
      </c>
      <c r="O2374" s="132">
        <v>2.3720695999999999E-4</v>
      </c>
      <c r="P2374" s="132">
        <v>4.4131455000000002E-4</v>
      </c>
      <c r="Q2374" s="132">
        <v>3.7024231999999998E-4</v>
      </c>
      <c r="R2374" s="132">
        <v>4.7559999E-4</v>
      </c>
      <c r="S2374" s="164">
        <v>2.1701008000000001E-6</v>
      </c>
      <c r="T2374" s="164">
        <v>6.8461588999999998E-5</v>
      </c>
      <c r="U2374" s="164">
        <v>6.0425101000000001E-5</v>
      </c>
      <c r="V2374" s="164">
        <v>3.7882951000000002E-5</v>
      </c>
      <c r="W2374" s="132">
        <v>4.5333918999999998E-4</v>
      </c>
      <c r="X2374" s="132">
        <v>2.1435841000000001E-3</v>
      </c>
      <c r="Y2374" s="132">
        <v>1.4375189999999999E-4</v>
      </c>
      <c r="Z2374" s="164">
        <v>1.3045644999999999E-6</v>
      </c>
      <c r="AA2374" s="164">
        <v>7.7084070999999998E-12</v>
      </c>
      <c r="AC2374" s="118">
        <f t="shared" si="914"/>
        <v>4.3209251000000002E-3</v>
      </c>
      <c r="AD2374" s="118">
        <f t="shared" si="915"/>
        <v>1.6554206108000001E-3</v>
      </c>
      <c r="AE2374" s="118">
        <f t="shared" si="916"/>
        <v>7.4025117549999999E-4</v>
      </c>
      <c r="AF2374" s="118">
        <f t="shared" si="917"/>
        <v>1.336037701E-3</v>
      </c>
      <c r="AG2374" s="118">
        <f t="shared" si="918"/>
        <v>2.1814670587084074E-3</v>
      </c>
      <c r="AI2374" s="69">
        <v>0.47099180000000002</v>
      </c>
      <c r="AJ2374" s="69">
        <v>0.45689111999999998</v>
      </c>
      <c r="AK2374" s="69">
        <v>2.3474355999999999E-3</v>
      </c>
      <c r="AL2374" s="69">
        <v>0</v>
      </c>
      <c r="AM2374" s="69">
        <v>4.6475382000000002E-4</v>
      </c>
      <c r="AN2374" s="69">
        <v>1.0605697000000001E-2</v>
      </c>
      <c r="AO2374" s="69">
        <v>6.8279956000000003E-4</v>
      </c>
      <c r="AQ2374" s="116">
        <v>6.2164925000000003E-4</v>
      </c>
      <c r="AR2374" s="116">
        <v>5.6404180999999995E-4</v>
      </c>
      <c r="AS2374" s="199">
        <v>2.5453276E-5</v>
      </c>
      <c r="AT2374" s="199">
        <v>3.2154167000000001E-5</v>
      </c>
      <c r="AU2374" s="150">
        <f t="shared" si="919"/>
        <v>3.3815455443853501E-8</v>
      </c>
      <c r="AV2374" s="150">
        <f t="shared" si="920"/>
        <v>9.413193721348366E-11</v>
      </c>
      <c r="AW2374" s="163">
        <f t="shared" si="921"/>
        <v>4.5033846488999997E-3</v>
      </c>
      <c r="AX2374" s="196">
        <v>2.6736930000000001E-8</v>
      </c>
      <c r="AY2374" s="196">
        <v>8.0671959000000004E-11</v>
      </c>
      <c r="AZ2374" s="196">
        <v>2.2040653E-15</v>
      </c>
      <c r="BA2374" s="196">
        <v>3.7600136000000003E-15</v>
      </c>
      <c r="BB2374" s="196">
        <v>1.0665399E-15</v>
      </c>
      <c r="BC2374" s="196">
        <v>3.7921914000000003E-11</v>
      </c>
      <c r="BD2374" s="196">
        <v>7.0143033999999999E-9</v>
      </c>
      <c r="BE2374" s="196">
        <v>5.7012865999999999E-12</v>
      </c>
      <c r="BF2374" s="196">
        <v>7.7128878999999999E-12</v>
      </c>
      <c r="BG2374" s="196">
        <v>4.3945667999999997E-15</v>
      </c>
      <c r="BH2374" s="196">
        <v>1.3204041E-16</v>
      </c>
      <c r="BI2374" s="196">
        <v>3.8562231999999998E-14</v>
      </c>
      <c r="BJ2374" s="196">
        <v>3.7994576000000002E-16</v>
      </c>
      <c r="BK2374" s="196">
        <v>1.3085280000000001E-16</v>
      </c>
      <c r="BL2374" s="196">
        <v>1.2851553000000001E-12</v>
      </c>
      <c r="BM2374" s="196">
        <v>2.5010148000000001E-11</v>
      </c>
      <c r="BN2374" s="196">
        <v>1.0413673E-20</v>
      </c>
      <c r="BO2374" s="196">
        <v>3.1335489000000001E-6</v>
      </c>
      <c r="BP2374" s="108">
        <v>4.5002510999999999E-3</v>
      </c>
      <c r="BQ2374" s="108">
        <v>0</v>
      </c>
      <c r="BR2374" s="108">
        <v>0</v>
      </c>
      <c r="BS2374" s="108">
        <v>0</v>
      </c>
      <c r="BU2374" s="172">
        <v>1.6716408E-6</v>
      </c>
      <c r="BV2374" s="172">
        <v>6.4431165999999996E-8</v>
      </c>
      <c r="BW2374" s="172">
        <v>8.0319237999999999E-7</v>
      </c>
      <c r="BX2374" s="172">
        <v>7.1588355000000003E-9</v>
      </c>
      <c r="BY2374" s="172">
        <v>5.1484291000000003E-8</v>
      </c>
      <c r="BZ2374" s="172">
        <v>2.2126126E-8</v>
      </c>
      <c r="CA2374" s="172">
        <v>9.6210809000000005E-11</v>
      </c>
      <c r="CB2374" s="172">
        <v>3.3629448999999997E-8</v>
      </c>
      <c r="CC2374" s="172">
        <v>6.2422278000000004E-9</v>
      </c>
      <c r="CD2374" s="172">
        <v>4.7563588000000003E-8</v>
      </c>
      <c r="CE2374" s="172">
        <v>3.0242487999999999E-12</v>
      </c>
      <c r="CF2374" s="172">
        <v>2.3028509000000001E-17</v>
      </c>
      <c r="CG2374" s="172">
        <v>1.9772778E-13</v>
      </c>
      <c r="CH2374" s="172">
        <v>7.2939253999999997E-8</v>
      </c>
      <c r="CI2374" s="172">
        <v>5.5851037999999999E-7</v>
      </c>
      <c r="CJ2374" s="172">
        <v>4.2636359999999999E-9</v>
      </c>
      <c r="CK2374" s="69">
        <v>0</v>
      </c>
      <c r="CM2374" s="197">
        <v>2.3323686999999999E-13</v>
      </c>
      <c r="CN2374" s="198">
        <v>2.880218E-2</v>
      </c>
      <c r="CO2374" s="198">
        <v>9.2486642000000005E-4</v>
      </c>
      <c r="CP2374" s="197">
        <v>4.9142137E-5</v>
      </c>
      <c r="CQ2374" s="197">
        <v>1.7463198999999999E-11</v>
      </c>
      <c r="CR2374" s="197">
        <v>2.0627413999999999E-9</v>
      </c>
      <c r="CS2374" s="197">
        <v>2.0794025000000001E-6</v>
      </c>
      <c r="CT2374" s="198">
        <v>3.3650763000000003E-4</v>
      </c>
      <c r="CU2374" s="197">
        <v>2.9231804E-9</v>
      </c>
      <c r="CV2374" s="197">
        <v>7.8354997999999999E-6</v>
      </c>
    </row>
    <row r="2375" spans="1:100" ht="14.4">
      <c r="A2375" t="s">
        <v>2077</v>
      </c>
      <c r="B2375" s="85" t="s">
        <v>947</v>
      </c>
      <c r="C2375" s="113" t="str">
        <f t="shared" si="924"/>
        <v>F.130.03.106</v>
      </c>
      <c r="D2375" s="9" t="s">
        <v>2725</v>
      </c>
      <c r="E2375" s="112" t="s">
        <v>362</v>
      </c>
      <c r="F2375" s="115" t="str">
        <f t="shared" si="925"/>
        <v>Scrap collection&amp;sorting (other non-ferro metals)</v>
      </c>
      <c r="G2375" s="143">
        <f t="shared" si="926"/>
        <v>8.6418499999999995E-2</v>
      </c>
      <c r="I2375" s="118">
        <f t="shared" si="927"/>
        <v>2.6268624929025219E-2</v>
      </c>
      <c r="K2375" s="161">
        <f t="shared" si="928"/>
        <v>2.7494220723999997E-3</v>
      </c>
      <c r="L2375" s="161">
        <f t="shared" si="929"/>
        <v>4.0081130899999994E-3</v>
      </c>
      <c r="M2375" s="162">
        <f t="shared" si="930"/>
        <v>6.5483147666252212E-3</v>
      </c>
      <c r="N2375" s="161">
        <v>1.2962774999999999E-2</v>
      </c>
      <c r="O2375" s="132">
        <v>7.1162088999999996E-4</v>
      </c>
      <c r="P2375" s="132">
        <v>1.3239435999999999E-3</v>
      </c>
      <c r="Q2375" s="132">
        <v>1.1107269999999999E-3</v>
      </c>
      <c r="R2375" s="132">
        <v>1.4268E-3</v>
      </c>
      <c r="S2375" s="164">
        <v>6.5103024000000004E-6</v>
      </c>
      <c r="T2375" s="132">
        <v>2.0538477000000001E-4</v>
      </c>
      <c r="U2375" s="132">
        <v>1.812753E-4</v>
      </c>
      <c r="V2375" s="132">
        <v>1.1364885E-4</v>
      </c>
      <c r="W2375" s="132">
        <v>1.3600176E-3</v>
      </c>
      <c r="X2375" s="132">
        <v>6.4307521999999997E-3</v>
      </c>
      <c r="Y2375" s="132">
        <v>4.3125569999999998E-4</v>
      </c>
      <c r="Z2375" s="164">
        <v>3.9136935E-6</v>
      </c>
      <c r="AA2375" s="164">
        <v>2.3125220999999999E-11</v>
      </c>
      <c r="AC2375" s="118">
        <f t="shared" si="914"/>
        <v>1.2962774999999999E-2</v>
      </c>
      <c r="AD2375" s="118">
        <f t="shared" si="915"/>
        <v>4.9662618624E-3</v>
      </c>
      <c r="AE2375" s="118">
        <f t="shared" si="916"/>
        <v>2.2207534834999998E-3</v>
      </c>
      <c r="AF2375" s="118">
        <f t="shared" si="917"/>
        <v>4.0081130899999994E-3</v>
      </c>
      <c r="AG2375" s="118">
        <f t="shared" si="918"/>
        <v>6.5444010731252212E-3</v>
      </c>
      <c r="AI2375" s="69">
        <v>1.4129754000000001</v>
      </c>
      <c r="AJ2375" s="69">
        <v>1.3706734</v>
      </c>
      <c r="AK2375" s="69">
        <v>7.0423068999999998E-3</v>
      </c>
      <c r="AL2375" s="69">
        <v>0</v>
      </c>
      <c r="AM2375" s="69">
        <v>1.3942615000000001E-3</v>
      </c>
      <c r="AN2375" s="69">
        <v>3.1817090999999999E-2</v>
      </c>
      <c r="AO2375" s="69">
        <v>2.0483987000000001E-3</v>
      </c>
      <c r="AQ2375" s="116">
        <v>1.8649477000000001E-3</v>
      </c>
      <c r="AR2375" s="116">
        <v>1.6921254E-3</v>
      </c>
      <c r="AS2375" s="199">
        <v>7.6359826999999994E-5</v>
      </c>
      <c r="AT2375" s="199">
        <v>9.6462499999999993E-5</v>
      </c>
      <c r="AU2375" s="150">
        <f t="shared" si="919"/>
        <v>1.0144636712866081E-7</v>
      </c>
      <c r="AV2375" s="150">
        <f t="shared" si="920"/>
        <v>2.8239581514499101E-10</v>
      </c>
      <c r="AW2375" s="163">
        <f t="shared" si="921"/>
        <v>1.3510153646700001E-2</v>
      </c>
      <c r="AX2375" s="196">
        <v>8.0210790999999999E-8</v>
      </c>
      <c r="AY2375" s="196">
        <v>2.4201588000000001E-10</v>
      </c>
      <c r="AZ2375" s="196">
        <v>6.6121957999999996E-15</v>
      </c>
      <c r="BA2375" s="196">
        <v>1.1280041000000001E-14</v>
      </c>
      <c r="BB2375" s="196">
        <v>3.1996198000000001E-15</v>
      </c>
      <c r="BC2375" s="196">
        <v>1.1376574E-10</v>
      </c>
      <c r="BD2375" s="196">
        <v>2.104291E-8</v>
      </c>
      <c r="BE2375" s="196">
        <v>1.710386E-11</v>
      </c>
      <c r="BF2375" s="196">
        <v>2.3138664000000001E-11</v>
      </c>
      <c r="BG2375" s="196">
        <v>1.3183701E-14</v>
      </c>
      <c r="BH2375" s="196">
        <v>3.9612123999999999E-16</v>
      </c>
      <c r="BI2375" s="196">
        <v>1.156867E-13</v>
      </c>
      <c r="BJ2375" s="196">
        <v>1.1398373000000001E-15</v>
      </c>
      <c r="BK2375" s="196">
        <v>3.9255841E-16</v>
      </c>
      <c r="BL2375" s="196">
        <v>3.855466E-12</v>
      </c>
      <c r="BM2375" s="196">
        <v>7.5030443000000002E-11</v>
      </c>
      <c r="BN2375" s="196">
        <v>3.1241019000000002E-20</v>
      </c>
      <c r="BO2375" s="196">
        <v>9.4006466999999998E-6</v>
      </c>
      <c r="BP2375" s="108">
        <v>1.3500753000000001E-2</v>
      </c>
      <c r="BQ2375" s="108">
        <v>0</v>
      </c>
      <c r="BR2375" s="108">
        <v>0</v>
      </c>
      <c r="BS2375" s="108">
        <v>0</v>
      </c>
      <c r="BU2375" s="172">
        <v>5.0149223E-6</v>
      </c>
      <c r="BV2375" s="172">
        <v>1.932935E-7</v>
      </c>
      <c r="BW2375" s="172">
        <v>2.4095772000000001E-6</v>
      </c>
      <c r="BX2375" s="172">
        <v>2.1476506999999999E-8</v>
      </c>
      <c r="BY2375" s="172">
        <v>1.5445286999999999E-7</v>
      </c>
      <c r="BZ2375" s="172">
        <v>6.6378377000000005E-8</v>
      </c>
      <c r="CA2375" s="172">
        <v>2.8863242999999998E-10</v>
      </c>
      <c r="CB2375" s="172">
        <v>1.0088835E-7</v>
      </c>
      <c r="CC2375" s="172">
        <v>1.8726683000000001E-8</v>
      </c>
      <c r="CD2375" s="172">
        <v>1.4269075999999999E-7</v>
      </c>
      <c r="CE2375" s="172">
        <v>9.0727462999999996E-12</v>
      </c>
      <c r="CF2375" s="172">
        <v>6.9085528000000006E-17</v>
      </c>
      <c r="CG2375" s="172">
        <v>5.9318335000000002E-13</v>
      </c>
      <c r="CH2375" s="172">
        <v>2.1881776E-7</v>
      </c>
      <c r="CI2375" s="172">
        <v>1.6755311E-6</v>
      </c>
      <c r="CJ2375" s="172">
        <v>1.2790908000000001E-8</v>
      </c>
      <c r="CK2375" s="69">
        <v>0</v>
      </c>
      <c r="CM2375" s="197">
        <v>6.9971060999999998E-13</v>
      </c>
      <c r="CN2375" s="198">
        <v>8.6406539000000004E-2</v>
      </c>
      <c r="CO2375" s="198">
        <v>2.7745993000000001E-3</v>
      </c>
      <c r="CP2375" s="198">
        <v>1.4742641E-4</v>
      </c>
      <c r="CQ2375" s="197">
        <v>5.2389595999999999E-11</v>
      </c>
      <c r="CR2375" s="197">
        <v>6.1882243000000001E-9</v>
      </c>
      <c r="CS2375" s="197">
        <v>6.2382074000000004E-6</v>
      </c>
      <c r="CT2375" s="198">
        <v>1.0095229E-3</v>
      </c>
      <c r="CU2375" s="197">
        <v>8.7695411999999994E-9</v>
      </c>
      <c r="CV2375" s="197">
        <v>2.3506499E-5</v>
      </c>
    </row>
    <row r="2376" spans="1:100" ht="14.4">
      <c r="A2376" t="s">
        <v>2078</v>
      </c>
      <c r="B2376" s="85" t="s">
        <v>947</v>
      </c>
      <c r="C2376" s="113" t="str">
        <f t="shared" si="924"/>
        <v>F.130.03.107</v>
      </c>
      <c r="D2376" s="9" t="s">
        <v>2725</v>
      </c>
      <c r="E2376" s="112" t="s">
        <v>362</v>
      </c>
      <c r="F2376" s="115" t="str">
        <f t="shared" si="925"/>
        <v>Scrap collection&amp;sorting (Pb)</v>
      </c>
      <c r="G2376" s="143">
        <f t="shared" si="926"/>
        <v>7.2015419999999997E-2</v>
      </c>
      <c r="I2376" s="118">
        <f t="shared" si="927"/>
        <v>2.1890521349471018E-2</v>
      </c>
      <c r="K2376" s="161">
        <f t="shared" si="928"/>
        <v>2.2911850320000001E-3</v>
      </c>
      <c r="L2376" s="161">
        <f t="shared" si="929"/>
        <v>3.3400943099999997E-3</v>
      </c>
      <c r="M2376" s="162">
        <f t="shared" si="930"/>
        <v>5.4569290074710187E-3</v>
      </c>
      <c r="N2376" s="161">
        <v>1.0802312999999999E-2</v>
      </c>
      <c r="O2376" s="132">
        <v>5.9301741000000003E-4</v>
      </c>
      <c r="P2376" s="132">
        <v>1.1032863999999999E-3</v>
      </c>
      <c r="Q2376" s="132">
        <v>9.2560581000000004E-4</v>
      </c>
      <c r="R2376" s="132">
        <v>1.189E-3</v>
      </c>
      <c r="S2376" s="164">
        <v>5.4252519999999999E-6</v>
      </c>
      <c r="T2376" s="132">
        <v>1.7115397000000001E-4</v>
      </c>
      <c r="U2376" s="132">
        <v>1.5106275E-4</v>
      </c>
      <c r="V2376" s="164">
        <v>9.4707376999999998E-5</v>
      </c>
      <c r="W2376" s="132">
        <v>1.133348E-3</v>
      </c>
      <c r="X2376" s="132">
        <v>5.3589602000000004E-3</v>
      </c>
      <c r="Y2376" s="132">
        <v>3.5937974999999999E-4</v>
      </c>
      <c r="Z2376" s="164">
        <v>3.2614112000000002E-6</v>
      </c>
      <c r="AA2376" s="164">
        <v>1.9271018000000001E-11</v>
      </c>
      <c r="AC2376" s="118">
        <f t="shared" ref="AC2376:AC2439" si="931">N2376</f>
        <v>1.0802312999999999E-2</v>
      </c>
      <c r="AD2376" s="118">
        <f t="shared" ref="AD2376:AD2439" si="932">O2376+P2376+Q2376+R2376+S2376+T2376+U2376</f>
        <v>4.1385515920000001E-3</v>
      </c>
      <c r="AE2376" s="118">
        <f t="shared" ref="AE2376:AE2439" si="933">O2376+P2376+U2376+Z2376</f>
        <v>1.8506279711999999E-3</v>
      </c>
      <c r="AF2376" s="118">
        <f t="shared" ref="AF2376:AF2439" si="934">Y2376+O2376+P2376+U2376+W2376</f>
        <v>3.3400943099999997E-3</v>
      </c>
      <c r="AG2376" s="118">
        <f t="shared" ref="AG2376:AG2439" si="935">V2376+X2376+AA2376</f>
        <v>5.4536675962710184E-3</v>
      </c>
      <c r="AI2376" s="69">
        <v>1.1774795</v>
      </c>
      <c r="AJ2376" s="69">
        <v>1.1422277999999999</v>
      </c>
      <c r="AK2376" s="69">
        <v>5.8685891E-3</v>
      </c>
      <c r="AL2376" s="69">
        <v>0</v>
      </c>
      <c r="AM2376" s="69">
        <v>1.1618844999999999E-3</v>
      </c>
      <c r="AN2376" s="69">
        <v>2.6514243E-2</v>
      </c>
      <c r="AO2376" s="69">
        <v>1.7069989E-3</v>
      </c>
      <c r="AQ2376" s="116">
        <v>1.5541231E-3</v>
      </c>
      <c r="AR2376" s="116">
        <v>1.4101045000000001E-3</v>
      </c>
      <c r="AS2376" s="199">
        <v>6.3633188999999996E-5</v>
      </c>
      <c r="AT2376" s="199">
        <v>8.0385416000000002E-5</v>
      </c>
      <c r="AU2376" s="150">
        <f t="shared" ref="AU2376:AU2439" si="936">AX2376+BA2376+BB2376+BC2376+BD2376+BL2376+BM2376+BQ2376</f>
        <v>8.453864010968381E-8</v>
      </c>
      <c r="AV2376" s="150">
        <f t="shared" ref="AV2376:AV2439" si="937">AY2376+AZ2376+BE2376+BF2376+BG2376+BH2376+BI2376+BJ2376+BK2376+BN2376+BR2376+BS2376</f>
        <v>2.3532984628367423E-10</v>
      </c>
      <c r="AW2376" s="163">
        <f t="shared" ref="AW2376:AW2439" si="938">BO2376+BP2376</f>
        <v>1.12584618723E-2</v>
      </c>
      <c r="AX2376" s="196">
        <v>6.6842326000000002E-8</v>
      </c>
      <c r="AY2376" s="196">
        <v>2.0167989999999999E-10</v>
      </c>
      <c r="AZ2376" s="196">
        <v>5.5101631999999998E-15</v>
      </c>
      <c r="BA2376" s="196">
        <v>9.4000339999999999E-15</v>
      </c>
      <c r="BB2376" s="196">
        <v>2.6663498000000001E-15</v>
      </c>
      <c r="BC2376" s="196">
        <v>9.4804785999999995E-11</v>
      </c>
      <c r="BD2376" s="196">
        <v>1.7535759000000002E-8</v>
      </c>
      <c r="BE2376" s="196">
        <v>1.4253217E-11</v>
      </c>
      <c r="BF2376" s="196">
        <v>1.9282219999999999E-11</v>
      </c>
      <c r="BG2376" s="196">
        <v>1.0986417E-14</v>
      </c>
      <c r="BH2376" s="196">
        <v>3.3010102999999999E-16</v>
      </c>
      <c r="BI2376" s="196">
        <v>9.6405580000000003E-14</v>
      </c>
      <c r="BJ2376" s="196">
        <v>9.4986440000000001E-16</v>
      </c>
      <c r="BK2376" s="196">
        <v>3.2713200999999999E-16</v>
      </c>
      <c r="BL2376" s="196">
        <v>3.2128882999999999E-12</v>
      </c>
      <c r="BM2376" s="196">
        <v>6.2525368999999998E-11</v>
      </c>
      <c r="BN2376" s="196">
        <v>2.6034183E-20</v>
      </c>
      <c r="BO2376" s="196">
        <v>7.8338722999999995E-6</v>
      </c>
      <c r="BP2376" s="108">
        <v>1.1250628E-2</v>
      </c>
      <c r="BQ2376" s="108">
        <v>0</v>
      </c>
      <c r="BR2376" s="108">
        <v>0</v>
      </c>
      <c r="BS2376" s="108">
        <v>0</v>
      </c>
      <c r="BU2376" s="172">
        <v>4.1791019E-6</v>
      </c>
      <c r="BV2376" s="172">
        <v>1.6107792000000001E-7</v>
      </c>
      <c r="BW2376" s="172">
        <v>2.0079810000000002E-6</v>
      </c>
      <c r="BX2376" s="172">
        <v>1.7897089E-8</v>
      </c>
      <c r="BY2376" s="172">
        <v>1.2871072999999999E-7</v>
      </c>
      <c r="BZ2376" s="172">
        <v>5.5315313999999997E-8</v>
      </c>
      <c r="CA2376" s="172">
        <v>2.4052702000000001E-10</v>
      </c>
      <c r="CB2376" s="172">
        <v>8.4073622999999998E-8</v>
      </c>
      <c r="CC2376" s="172">
        <v>1.5605568999999999E-8</v>
      </c>
      <c r="CD2376" s="172">
        <v>1.1890897000000001E-7</v>
      </c>
      <c r="CE2376" s="172">
        <v>7.5606218999999996E-12</v>
      </c>
      <c r="CF2376" s="172">
        <v>5.7571274000000002E-17</v>
      </c>
      <c r="CG2376" s="172">
        <v>4.9431946000000003E-13</v>
      </c>
      <c r="CH2376" s="172">
        <v>1.8234813999999999E-7</v>
      </c>
      <c r="CI2376" s="172">
        <v>1.3962758999999999E-6</v>
      </c>
      <c r="CJ2376" s="172">
        <v>1.065909E-8</v>
      </c>
      <c r="CK2376" s="69">
        <v>0</v>
      </c>
      <c r="CM2376" s="197">
        <v>5.8309216999999999E-13</v>
      </c>
      <c r="CN2376" s="198">
        <v>7.2005448999999999E-2</v>
      </c>
      <c r="CO2376" s="198">
        <v>2.312166E-3</v>
      </c>
      <c r="CP2376" s="198">
        <v>1.2285534E-4</v>
      </c>
      <c r="CQ2376" s="197">
        <v>4.3657997000000001E-11</v>
      </c>
      <c r="CR2376" s="197">
        <v>5.1568535999999999E-9</v>
      </c>
      <c r="CS2376" s="197">
        <v>5.1985061E-6</v>
      </c>
      <c r="CT2376" s="198">
        <v>8.4126907E-4</v>
      </c>
      <c r="CU2376" s="197">
        <v>7.3079510000000001E-9</v>
      </c>
      <c r="CV2376" s="197">
        <v>1.9588750000000001E-5</v>
      </c>
    </row>
    <row r="2377" spans="1:100" ht="14.4">
      <c r="A2377" t="s">
        <v>2079</v>
      </c>
      <c r="B2377" s="85" t="s">
        <v>947</v>
      </c>
      <c r="C2377" s="113" t="str">
        <f t="shared" si="924"/>
        <v>F.130.03.108</v>
      </c>
      <c r="D2377" s="9" t="s">
        <v>2725</v>
      </c>
      <c r="E2377" s="112" t="s">
        <v>362</v>
      </c>
      <c r="F2377" s="115" t="str">
        <f t="shared" si="925"/>
        <v>Scrap collection&amp;sorting (Stainless st)</v>
      </c>
      <c r="G2377" s="143">
        <f t="shared" si="926"/>
        <v>8.6418499999999995E-2</v>
      </c>
      <c r="I2377" s="118">
        <f t="shared" si="927"/>
        <v>2.6268624929025219E-2</v>
      </c>
      <c r="K2377" s="161">
        <f t="shared" si="928"/>
        <v>2.7494220723999997E-3</v>
      </c>
      <c r="L2377" s="161">
        <f t="shared" si="929"/>
        <v>4.0081130899999994E-3</v>
      </c>
      <c r="M2377" s="162">
        <f t="shared" si="930"/>
        <v>6.5483147666252212E-3</v>
      </c>
      <c r="N2377" s="161">
        <v>1.2962774999999999E-2</v>
      </c>
      <c r="O2377" s="132">
        <v>7.1162088999999996E-4</v>
      </c>
      <c r="P2377" s="132">
        <v>1.3239435999999999E-3</v>
      </c>
      <c r="Q2377" s="132">
        <v>1.1107269999999999E-3</v>
      </c>
      <c r="R2377" s="132">
        <v>1.4268E-3</v>
      </c>
      <c r="S2377" s="164">
        <v>6.5103024000000004E-6</v>
      </c>
      <c r="T2377" s="132">
        <v>2.0538477000000001E-4</v>
      </c>
      <c r="U2377" s="132">
        <v>1.812753E-4</v>
      </c>
      <c r="V2377" s="132">
        <v>1.1364885E-4</v>
      </c>
      <c r="W2377" s="132">
        <v>1.3600176E-3</v>
      </c>
      <c r="X2377" s="132">
        <v>6.4307521999999997E-3</v>
      </c>
      <c r="Y2377" s="132">
        <v>4.3125569999999998E-4</v>
      </c>
      <c r="Z2377" s="164">
        <v>3.9136935E-6</v>
      </c>
      <c r="AA2377" s="164">
        <v>2.3125220999999999E-11</v>
      </c>
      <c r="AC2377" s="118">
        <f t="shared" si="931"/>
        <v>1.2962774999999999E-2</v>
      </c>
      <c r="AD2377" s="118">
        <f t="shared" si="932"/>
        <v>4.9662618624E-3</v>
      </c>
      <c r="AE2377" s="118">
        <f t="shared" si="933"/>
        <v>2.2207534834999998E-3</v>
      </c>
      <c r="AF2377" s="118">
        <f t="shared" si="934"/>
        <v>4.0081130899999994E-3</v>
      </c>
      <c r="AG2377" s="118">
        <f t="shared" si="935"/>
        <v>6.5444010731252212E-3</v>
      </c>
      <c r="AI2377" s="69">
        <v>1.4129754000000001</v>
      </c>
      <c r="AJ2377" s="69">
        <v>1.3706734</v>
      </c>
      <c r="AK2377" s="69">
        <v>7.0423068999999998E-3</v>
      </c>
      <c r="AL2377" s="69">
        <v>0</v>
      </c>
      <c r="AM2377" s="69">
        <v>1.3942615000000001E-3</v>
      </c>
      <c r="AN2377" s="69">
        <v>3.1817090999999999E-2</v>
      </c>
      <c r="AO2377" s="69">
        <v>2.0483987000000001E-3</v>
      </c>
      <c r="AQ2377" s="116">
        <v>1.8649477000000001E-3</v>
      </c>
      <c r="AR2377" s="116">
        <v>1.6921254E-3</v>
      </c>
      <c r="AS2377" s="199">
        <v>7.6359826999999994E-5</v>
      </c>
      <c r="AT2377" s="199">
        <v>9.6462499999999993E-5</v>
      </c>
      <c r="AU2377" s="150">
        <f t="shared" si="936"/>
        <v>1.0144636712866081E-7</v>
      </c>
      <c r="AV2377" s="150">
        <f t="shared" si="937"/>
        <v>2.8239581514499101E-10</v>
      </c>
      <c r="AW2377" s="163">
        <f t="shared" si="938"/>
        <v>1.3510153646700001E-2</v>
      </c>
      <c r="AX2377" s="196">
        <v>8.0210790999999999E-8</v>
      </c>
      <c r="AY2377" s="196">
        <v>2.4201588000000001E-10</v>
      </c>
      <c r="AZ2377" s="196">
        <v>6.6121957999999996E-15</v>
      </c>
      <c r="BA2377" s="196">
        <v>1.1280041000000001E-14</v>
      </c>
      <c r="BB2377" s="196">
        <v>3.1996198000000001E-15</v>
      </c>
      <c r="BC2377" s="196">
        <v>1.1376574E-10</v>
      </c>
      <c r="BD2377" s="196">
        <v>2.104291E-8</v>
      </c>
      <c r="BE2377" s="196">
        <v>1.710386E-11</v>
      </c>
      <c r="BF2377" s="196">
        <v>2.3138664000000001E-11</v>
      </c>
      <c r="BG2377" s="196">
        <v>1.3183701E-14</v>
      </c>
      <c r="BH2377" s="196">
        <v>3.9612123999999999E-16</v>
      </c>
      <c r="BI2377" s="196">
        <v>1.156867E-13</v>
      </c>
      <c r="BJ2377" s="196">
        <v>1.1398373000000001E-15</v>
      </c>
      <c r="BK2377" s="196">
        <v>3.9255841E-16</v>
      </c>
      <c r="BL2377" s="196">
        <v>3.855466E-12</v>
      </c>
      <c r="BM2377" s="196">
        <v>7.5030443000000002E-11</v>
      </c>
      <c r="BN2377" s="196">
        <v>3.1241019000000002E-20</v>
      </c>
      <c r="BO2377" s="196">
        <v>9.4006466999999998E-6</v>
      </c>
      <c r="BP2377" s="108">
        <v>1.3500753000000001E-2</v>
      </c>
      <c r="BQ2377" s="108">
        <v>0</v>
      </c>
      <c r="BR2377" s="108">
        <v>0</v>
      </c>
      <c r="BS2377" s="108">
        <v>0</v>
      </c>
      <c r="BU2377" s="172">
        <v>5.0149223E-6</v>
      </c>
      <c r="BV2377" s="172">
        <v>1.932935E-7</v>
      </c>
      <c r="BW2377" s="172">
        <v>2.4095772000000001E-6</v>
      </c>
      <c r="BX2377" s="172">
        <v>2.1476506999999999E-8</v>
      </c>
      <c r="BY2377" s="172">
        <v>1.5445286999999999E-7</v>
      </c>
      <c r="BZ2377" s="172">
        <v>6.6378377000000005E-8</v>
      </c>
      <c r="CA2377" s="172">
        <v>2.8863242999999998E-10</v>
      </c>
      <c r="CB2377" s="172">
        <v>1.0088835E-7</v>
      </c>
      <c r="CC2377" s="172">
        <v>1.8726683000000001E-8</v>
      </c>
      <c r="CD2377" s="172">
        <v>1.4269075999999999E-7</v>
      </c>
      <c r="CE2377" s="172">
        <v>9.0727462999999996E-12</v>
      </c>
      <c r="CF2377" s="172">
        <v>6.9085528000000006E-17</v>
      </c>
      <c r="CG2377" s="172">
        <v>5.9318335000000002E-13</v>
      </c>
      <c r="CH2377" s="172">
        <v>2.1881776E-7</v>
      </c>
      <c r="CI2377" s="172">
        <v>1.6755311E-6</v>
      </c>
      <c r="CJ2377" s="172">
        <v>1.2790908000000001E-8</v>
      </c>
      <c r="CK2377" s="69">
        <v>0</v>
      </c>
      <c r="CM2377" s="197">
        <v>6.9971060999999998E-13</v>
      </c>
      <c r="CN2377" s="198">
        <v>8.6406539000000004E-2</v>
      </c>
      <c r="CO2377" s="198">
        <v>2.7745993000000001E-3</v>
      </c>
      <c r="CP2377" s="198">
        <v>1.4742641E-4</v>
      </c>
      <c r="CQ2377" s="197">
        <v>5.2389595999999999E-11</v>
      </c>
      <c r="CR2377" s="197">
        <v>6.1882243000000001E-9</v>
      </c>
      <c r="CS2377" s="197">
        <v>6.2382074000000004E-6</v>
      </c>
      <c r="CT2377" s="198">
        <v>1.0095229E-3</v>
      </c>
      <c r="CU2377" s="197">
        <v>8.7695411999999994E-9</v>
      </c>
      <c r="CV2377" s="197">
        <v>2.3506499E-5</v>
      </c>
    </row>
    <row r="2378" spans="1:100" ht="14.4">
      <c r="B2378" s="85"/>
      <c r="C2378" s="113"/>
      <c r="D2378" s="1" t="s">
        <v>2726</v>
      </c>
      <c r="E2378" s="112"/>
      <c r="S2378" s="3"/>
      <c r="Z2378" s="3"/>
      <c r="AA2378" s="3"/>
      <c r="AC2378" s="142"/>
      <c r="AD2378" s="142"/>
      <c r="AE2378" s="142"/>
      <c r="AF2378" s="142"/>
      <c r="AG2378" s="142"/>
      <c r="AS2378" s="3"/>
      <c r="AT2378" s="3"/>
      <c r="AU2378" s="86"/>
      <c r="AV2378" s="86"/>
      <c r="AW2378" s="86"/>
      <c r="AX2378" s="3"/>
      <c r="AY2378" s="3"/>
      <c r="AZ2378" s="3"/>
      <c r="BA2378" s="3"/>
      <c r="BB2378" s="3"/>
      <c r="BC2378" s="3"/>
      <c r="BD2378" s="3"/>
      <c r="BE2378" s="3"/>
      <c r="BF2378" s="3"/>
      <c r="BG2378" s="3"/>
      <c r="BH2378" s="3"/>
      <c r="BI2378" s="3"/>
      <c r="BJ2378" s="3"/>
      <c r="BK2378" s="3"/>
      <c r="BL2378" s="3"/>
      <c r="BM2378" s="3"/>
      <c r="BN2378" s="3"/>
      <c r="BO2378" s="3"/>
      <c r="BU2378" s="3"/>
      <c r="BV2378" s="3"/>
      <c r="BW2378" s="3"/>
      <c r="BX2378" s="3"/>
      <c r="BY2378" s="3"/>
      <c r="BZ2378" s="3"/>
      <c r="CA2378" s="3"/>
      <c r="CB2378" s="3"/>
      <c r="CC2378" s="3"/>
      <c r="CD2378" s="3"/>
      <c r="CE2378" s="3"/>
      <c r="CF2378" s="3"/>
      <c r="CG2378" s="3"/>
      <c r="CH2378" s="3"/>
      <c r="CI2378" s="3"/>
      <c r="CJ2378" s="3"/>
      <c r="CM2378" s="3"/>
      <c r="CQ2378" s="3"/>
      <c r="CR2378" s="3"/>
      <c r="CS2378" s="3"/>
      <c r="CU2378" s="3"/>
      <c r="CV2378" s="3"/>
    </row>
    <row r="2379" spans="1:100" ht="14.4">
      <c r="A2379" t="s">
        <v>1542</v>
      </c>
      <c r="B2379" s="85" t="s">
        <v>947</v>
      </c>
      <c r="C2379" s="113" t="str">
        <f t="shared" si="924"/>
        <v>F.130.05.101</v>
      </c>
      <c r="D2379" s="9" t="s">
        <v>2726</v>
      </c>
      <c r="E2379" s="112" t="s">
        <v>362</v>
      </c>
      <c r="F2379" s="115" t="str">
        <f t="shared" si="925"/>
        <v>Carbon storage in wood &gt;100 years (per kg wood 12%MC)</v>
      </c>
      <c r="G2379" s="143">
        <f t="shared" si="926"/>
        <v>1.51</v>
      </c>
      <c r="I2379" s="118">
        <f t="shared" si="927"/>
        <v>0.22650000000000001</v>
      </c>
      <c r="K2379" s="161">
        <f t="shared" si="928"/>
        <v>0</v>
      </c>
      <c r="L2379" s="161">
        <f t="shared" si="929"/>
        <v>0</v>
      </c>
      <c r="M2379" s="162">
        <f t="shared" si="930"/>
        <v>0</v>
      </c>
      <c r="N2379" s="161">
        <v>0.22650000000000001</v>
      </c>
      <c r="O2379" s="132">
        <v>0</v>
      </c>
      <c r="P2379" s="132">
        <v>0</v>
      </c>
      <c r="Q2379" s="132">
        <v>0</v>
      </c>
      <c r="R2379" s="132">
        <v>0</v>
      </c>
      <c r="S2379" s="132">
        <v>0</v>
      </c>
      <c r="T2379" s="132">
        <v>0</v>
      </c>
      <c r="U2379" s="132">
        <v>0</v>
      </c>
      <c r="V2379" s="132">
        <v>0</v>
      </c>
      <c r="W2379" s="132">
        <v>0</v>
      </c>
      <c r="X2379" s="132">
        <v>0</v>
      </c>
      <c r="Y2379" s="132">
        <v>0</v>
      </c>
      <c r="Z2379" s="132">
        <v>0</v>
      </c>
      <c r="AA2379" s="132">
        <v>0</v>
      </c>
      <c r="AC2379" s="118">
        <f t="shared" si="931"/>
        <v>0.22650000000000001</v>
      </c>
      <c r="AD2379" s="118">
        <f t="shared" si="932"/>
        <v>0</v>
      </c>
      <c r="AE2379" s="118">
        <f t="shared" si="933"/>
        <v>0</v>
      </c>
      <c r="AF2379" s="118">
        <f t="shared" si="934"/>
        <v>0</v>
      </c>
      <c r="AG2379" s="118">
        <f t="shared" si="935"/>
        <v>0</v>
      </c>
      <c r="AI2379" s="69">
        <v>0</v>
      </c>
      <c r="AJ2379" s="69">
        <v>0</v>
      </c>
      <c r="AK2379" s="69">
        <v>0</v>
      </c>
      <c r="AL2379" s="69">
        <v>0</v>
      </c>
      <c r="AM2379" s="69">
        <v>0</v>
      </c>
      <c r="AN2379" s="69">
        <v>0</v>
      </c>
      <c r="AO2379" s="69">
        <v>0</v>
      </c>
      <c r="AQ2379" s="116">
        <v>2.4516632999999999E-2</v>
      </c>
      <c r="AR2379" s="116">
        <v>2.3373350000000001E-2</v>
      </c>
      <c r="AS2379" s="116">
        <v>1.1432823999999999E-3</v>
      </c>
      <c r="AT2379" s="116">
        <v>0</v>
      </c>
      <c r="AU2379" s="150">
        <f t="shared" si="936"/>
        <v>1.4012799999999999E-6</v>
      </c>
      <c r="AV2379" s="150">
        <f t="shared" si="937"/>
        <v>4.2281155150000001E-9</v>
      </c>
      <c r="AW2379" s="163">
        <f t="shared" si="938"/>
        <v>0</v>
      </c>
      <c r="AX2379" s="196">
        <v>1.4012799999999999E-6</v>
      </c>
      <c r="AY2379" s="196">
        <v>4.2279999999999999E-9</v>
      </c>
      <c r="AZ2379" s="196">
        <v>1.1551499999999999E-13</v>
      </c>
      <c r="BA2379" s="108">
        <v>0</v>
      </c>
      <c r="BB2379" s="108">
        <v>0</v>
      </c>
      <c r="BC2379" s="108">
        <v>0</v>
      </c>
      <c r="BD2379" s="108">
        <v>0</v>
      </c>
      <c r="BE2379" s="108">
        <v>0</v>
      </c>
      <c r="BF2379" s="108">
        <v>0</v>
      </c>
      <c r="BG2379" s="108">
        <v>0</v>
      </c>
      <c r="BH2379" s="108">
        <v>0</v>
      </c>
      <c r="BI2379" s="108">
        <v>0</v>
      </c>
      <c r="BJ2379" s="108">
        <v>0</v>
      </c>
      <c r="BK2379" s="108">
        <v>0</v>
      </c>
      <c r="BL2379" s="108">
        <v>0</v>
      </c>
      <c r="BM2379" s="108">
        <v>0</v>
      </c>
      <c r="BN2379" s="108">
        <v>0</v>
      </c>
      <c r="BO2379" s="108">
        <v>0</v>
      </c>
      <c r="BP2379" s="108">
        <v>0</v>
      </c>
      <c r="BQ2379" s="108">
        <v>0</v>
      </c>
      <c r="BR2379" s="108">
        <v>0</v>
      </c>
      <c r="BS2379" s="108">
        <v>0</v>
      </c>
      <c r="BU2379" s="172">
        <v>4.2102806999999999E-5</v>
      </c>
      <c r="BV2379" s="69">
        <v>0</v>
      </c>
      <c r="BW2379" s="172">
        <v>4.2102806999999999E-5</v>
      </c>
      <c r="BX2379" s="69">
        <v>0</v>
      </c>
      <c r="BY2379" s="69">
        <v>0</v>
      </c>
      <c r="BZ2379" s="69">
        <v>0</v>
      </c>
      <c r="CA2379" s="69">
        <v>0</v>
      </c>
      <c r="CB2379" s="69">
        <v>0</v>
      </c>
      <c r="CC2379" s="69">
        <v>0</v>
      </c>
      <c r="CD2379" s="69">
        <v>0</v>
      </c>
      <c r="CE2379" s="69">
        <v>0</v>
      </c>
      <c r="CF2379" s="69">
        <v>0</v>
      </c>
      <c r="CG2379" s="69">
        <v>0</v>
      </c>
      <c r="CH2379" s="69">
        <v>0</v>
      </c>
      <c r="CI2379" s="69">
        <v>0</v>
      </c>
      <c r="CJ2379" s="69">
        <v>0</v>
      </c>
      <c r="CK2379" s="69">
        <v>0</v>
      </c>
      <c r="CM2379" s="198">
        <v>0</v>
      </c>
      <c r="CN2379" s="198">
        <v>1.51</v>
      </c>
      <c r="CO2379" s="198">
        <v>0</v>
      </c>
      <c r="CP2379" s="198">
        <v>0</v>
      </c>
      <c r="CQ2379" s="198">
        <v>0</v>
      </c>
      <c r="CR2379" s="198">
        <v>0</v>
      </c>
      <c r="CS2379" s="198">
        <v>0</v>
      </c>
      <c r="CT2379" s="198">
        <v>0</v>
      </c>
      <c r="CU2379" s="198">
        <v>0</v>
      </c>
      <c r="CV2379" s="198">
        <v>0</v>
      </c>
    </row>
    <row r="2380" spans="1:100" ht="14.4">
      <c r="A2380" t="s">
        <v>1543</v>
      </c>
      <c r="B2380" s="85" t="s">
        <v>947</v>
      </c>
      <c r="C2380" s="113" t="str">
        <f t="shared" si="924"/>
        <v>F.130.05.102</v>
      </c>
      <c r="D2380" s="9" t="s">
        <v>2726</v>
      </c>
      <c r="E2380" s="112" t="s">
        <v>362</v>
      </c>
      <c r="F2380" s="115" t="str">
        <f t="shared" si="925"/>
        <v>landfill of bio-PE (incl carbon sequestration)</v>
      </c>
      <c r="G2380" s="143">
        <f t="shared" si="926"/>
        <v>-3.14</v>
      </c>
      <c r="I2380" s="118">
        <f t="shared" si="927"/>
        <v>-0.32999999999999996</v>
      </c>
      <c r="K2380" s="161">
        <f t="shared" si="928"/>
        <v>0</v>
      </c>
      <c r="L2380" s="161">
        <f t="shared" si="929"/>
        <v>0</v>
      </c>
      <c r="M2380" s="162">
        <f t="shared" si="930"/>
        <v>0.14099999999999999</v>
      </c>
      <c r="N2380" s="161">
        <v>-0.47099999999999997</v>
      </c>
      <c r="O2380" s="132">
        <v>0</v>
      </c>
      <c r="P2380" s="132">
        <v>0</v>
      </c>
      <c r="Q2380" s="132">
        <v>0</v>
      </c>
      <c r="R2380" s="132">
        <v>0</v>
      </c>
      <c r="S2380" s="132">
        <v>0</v>
      </c>
      <c r="T2380" s="132">
        <v>0</v>
      </c>
      <c r="U2380" s="132">
        <v>0</v>
      </c>
      <c r="V2380" s="132">
        <v>0</v>
      </c>
      <c r="W2380" s="132">
        <v>0</v>
      </c>
      <c r="X2380" s="132">
        <v>0</v>
      </c>
      <c r="Y2380" s="132">
        <v>0</v>
      </c>
      <c r="Z2380" s="132">
        <v>0</v>
      </c>
      <c r="AA2380" s="132">
        <v>0.14099999999999999</v>
      </c>
      <c r="AC2380" s="118">
        <f t="shared" si="931"/>
        <v>-0.47099999999999997</v>
      </c>
      <c r="AD2380" s="118">
        <f t="shared" si="932"/>
        <v>0</v>
      </c>
      <c r="AE2380" s="118">
        <f t="shared" si="933"/>
        <v>0</v>
      </c>
      <c r="AF2380" s="118">
        <f t="shared" si="934"/>
        <v>0</v>
      </c>
      <c r="AG2380" s="118">
        <f t="shared" si="935"/>
        <v>0.14099999999999999</v>
      </c>
      <c r="AI2380" s="69">
        <v>0</v>
      </c>
      <c r="AJ2380" s="69">
        <v>0</v>
      </c>
      <c r="AK2380" s="69">
        <v>0</v>
      </c>
      <c r="AL2380" s="69">
        <v>0</v>
      </c>
      <c r="AM2380" s="69">
        <v>0</v>
      </c>
      <c r="AN2380" s="69">
        <v>0</v>
      </c>
      <c r="AO2380" s="69">
        <v>0</v>
      </c>
      <c r="AQ2380" s="116">
        <v>-5.0981606999999998E-2</v>
      </c>
      <c r="AR2380" s="116">
        <v>-4.8604186000000001E-2</v>
      </c>
      <c r="AS2380" s="116">
        <v>-2.3774218000000001E-3</v>
      </c>
      <c r="AT2380" s="116">
        <v>0</v>
      </c>
      <c r="AU2380" s="150">
        <f t="shared" si="936"/>
        <v>-2.9139199999999999E-6</v>
      </c>
      <c r="AV2380" s="150">
        <f t="shared" si="937"/>
        <v>-8.7922402100000006E-9</v>
      </c>
      <c r="AW2380" s="163">
        <f t="shared" si="938"/>
        <v>0</v>
      </c>
      <c r="AX2380" s="196">
        <v>-2.9139199999999999E-6</v>
      </c>
      <c r="AY2380" s="196">
        <v>-8.7920000000000002E-9</v>
      </c>
      <c r="AZ2380" s="196">
        <v>-2.4020999999999999E-13</v>
      </c>
      <c r="BA2380" s="108">
        <v>0</v>
      </c>
      <c r="BB2380" s="108">
        <v>0</v>
      </c>
      <c r="BC2380" s="108">
        <v>0</v>
      </c>
      <c r="BD2380" s="108">
        <v>0</v>
      </c>
      <c r="BE2380" s="108">
        <v>0</v>
      </c>
      <c r="BF2380" s="108">
        <v>0</v>
      </c>
      <c r="BG2380" s="108">
        <v>0</v>
      </c>
      <c r="BH2380" s="108">
        <v>0</v>
      </c>
      <c r="BI2380" s="108">
        <v>0</v>
      </c>
      <c r="BJ2380" s="108">
        <v>0</v>
      </c>
      <c r="BK2380" s="108">
        <v>0</v>
      </c>
      <c r="BL2380" s="108">
        <v>0</v>
      </c>
      <c r="BM2380" s="108">
        <v>0</v>
      </c>
      <c r="BN2380" s="108">
        <v>0</v>
      </c>
      <c r="BO2380" s="108">
        <v>0</v>
      </c>
      <c r="BP2380" s="108">
        <v>0</v>
      </c>
      <c r="BQ2380" s="108">
        <v>0</v>
      </c>
      <c r="BR2380" s="108">
        <v>0</v>
      </c>
      <c r="BS2380" s="108">
        <v>0</v>
      </c>
      <c r="BU2380" s="172">
        <v>-8.7551532000000004E-5</v>
      </c>
      <c r="BV2380" s="69">
        <v>0</v>
      </c>
      <c r="BW2380" s="172">
        <v>-8.7551532000000004E-5</v>
      </c>
      <c r="BX2380" s="69">
        <v>0</v>
      </c>
      <c r="BY2380" s="69">
        <v>0</v>
      </c>
      <c r="BZ2380" s="69">
        <v>0</v>
      </c>
      <c r="CA2380" s="69">
        <v>0</v>
      </c>
      <c r="CB2380" s="69">
        <v>0</v>
      </c>
      <c r="CC2380" s="69">
        <v>0</v>
      </c>
      <c r="CD2380" s="69">
        <v>0</v>
      </c>
      <c r="CE2380" s="69">
        <v>0</v>
      </c>
      <c r="CF2380" s="69">
        <v>0</v>
      </c>
      <c r="CG2380" s="69">
        <v>0</v>
      </c>
      <c r="CH2380" s="69">
        <v>0</v>
      </c>
      <c r="CI2380" s="69">
        <v>0</v>
      </c>
      <c r="CJ2380" s="69">
        <v>0</v>
      </c>
      <c r="CK2380" s="69">
        <v>0</v>
      </c>
      <c r="CM2380" s="198">
        <v>0</v>
      </c>
      <c r="CN2380" s="198">
        <v>-3.14</v>
      </c>
      <c r="CO2380" s="198">
        <v>0</v>
      </c>
      <c r="CP2380" s="198">
        <v>0</v>
      </c>
      <c r="CQ2380" s="198">
        <v>0</v>
      </c>
      <c r="CR2380" s="198">
        <v>0</v>
      </c>
      <c r="CS2380" s="198">
        <v>0</v>
      </c>
      <c r="CT2380" s="198">
        <v>0</v>
      </c>
      <c r="CU2380" s="198">
        <v>0</v>
      </c>
      <c r="CV2380" s="198">
        <v>0</v>
      </c>
    </row>
    <row r="2381" spans="1:100" ht="14.4">
      <c r="A2381" t="s">
        <v>1544</v>
      </c>
      <c r="B2381" s="85" t="s">
        <v>947</v>
      </c>
      <c r="C2381" s="113" t="str">
        <f t="shared" si="924"/>
        <v>F.130.05.103</v>
      </c>
      <c r="D2381" s="9" t="s">
        <v>2726</v>
      </c>
      <c r="E2381" s="112" t="s">
        <v>362</v>
      </c>
      <c r="F2381" s="115" t="str">
        <f t="shared" si="925"/>
        <v>landfill of bio-PP (incl carbon sequestration)</v>
      </c>
      <c r="G2381" s="143">
        <f t="shared" si="926"/>
        <v>-3.14</v>
      </c>
      <c r="I2381" s="118">
        <f t="shared" si="927"/>
        <v>-0.32999999999999996</v>
      </c>
      <c r="K2381" s="161">
        <f t="shared" si="928"/>
        <v>0</v>
      </c>
      <c r="L2381" s="161">
        <f t="shared" si="929"/>
        <v>0</v>
      </c>
      <c r="M2381" s="162">
        <f t="shared" si="930"/>
        <v>0.14099999999999999</v>
      </c>
      <c r="N2381" s="161">
        <v>-0.47099999999999997</v>
      </c>
      <c r="O2381" s="132">
        <v>0</v>
      </c>
      <c r="P2381" s="132">
        <v>0</v>
      </c>
      <c r="Q2381" s="132">
        <v>0</v>
      </c>
      <c r="R2381" s="132">
        <v>0</v>
      </c>
      <c r="S2381" s="132">
        <v>0</v>
      </c>
      <c r="T2381" s="132">
        <v>0</v>
      </c>
      <c r="U2381" s="132">
        <v>0</v>
      </c>
      <c r="V2381" s="132">
        <v>0</v>
      </c>
      <c r="W2381" s="132">
        <v>0</v>
      </c>
      <c r="X2381" s="132">
        <v>0</v>
      </c>
      <c r="Y2381" s="132">
        <v>0</v>
      </c>
      <c r="Z2381" s="132">
        <v>0</v>
      </c>
      <c r="AA2381" s="132">
        <v>0.14099999999999999</v>
      </c>
      <c r="AC2381" s="118">
        <f t="shared" si="931"/>
        <v>-0.47099999999999997</v>
      </c>
      <c r="AD2381" s="118">
        <f t="shared" si="932"/>
        <v>0</v>
      </c>
      <c r="AE2381" s="118">
        <f t="shared" si="933"/>
        <v>0</v>
      </c>
      <c r="AF2381" s="118">
        <f t="shared" si="934"/>
        <v>0</v>
      </c>
      <c r="AG2381" s="118">
        <f t="shared" si="935"/>
        <v>0.14099999999999999</v>
      </c>
      <c r="AI2381" s="69">
        <v>0</v>
      </c>
      <c r="AJ2381" s="69">
        <v>0</v>
      </c>
      <c r="AK2381" s="69">
        <v>0</v>
      </c>
      <c r="AL2381" s="69">
        <v>0</v>
      </c>
      <c r="AM2381" s="69">
        <v>0</v>
      </c>
      <c r="AN2381" s="69">
        <v>0</v>
      </c>
      <c r="AO2381" s="69">
        <v>0</v>
      </c>
      <c r="AQ2381" s="116">
        <v>-5.0981606999999998E-2</v>
      </c>
      <c r="AR2381" s="116">
        <v>-4.8604186000000001E-2</v>
      </c>
      <c r="AS2381" s="116">
        <v>-2.3774218000000001E-3</v>
      </c>
      <c r="AT2381" s="116">
        <v>0</v>
      </c>
      <c r="AU2381" s="150">
        <f t="shared" si="936"/>
        <v>-2.9139199999999999E-6</v>
      </c>
      <c r="AV2381" s="150">
        <f t="shared" si="937"/>
        <v>-8.7922402100000006E-9</v>
      </c>
      <c r="AW2381" s="163">
        <f t="shared" si="938"/>
        <v>0</v>
      </c>
      <c r="AX2381" s="196">
        <v>-2.9139199999999999E-6</v>
      </c>
      <c r="AY2381" s="196">
        <v>-8.7920000000000002E-9</v>
      </c>
      <c r="AZ2381" s="196">
        <v>-2.4020999999999999E-13</v>
      </c>
      <c r="BA2381" s="108">
        <v>0</v>
      </c>
      <c r="BB2381" s="108">
        <v>0</v>
      </c>
      <c r="BC2381" s="108">
        <v>0</v>
      </c>
      <c r="BD2381" s="108">
        <v>0</v>
      </c>
      <c r="BE2381" s="108">
        <v>0</v>
      </c>
      <c r="BF2381" s="108">
        <v>0</v>
      </c>
      <c r="BG2381" s="108">
        <v>0</v>
      </c>
      <c r="BH2381" s="108">
        <v>0</v>
      </c>
      <c r="BI2381" s="108">
        <v>0</v>
      </c>
      <c r="BJ2381" s="108">
        <v>0</v>
      </c>
      <c r="BK2381" s="108">
        <v>0</v>
      </c>
      <c r="BL2381" s="108">
        <v>0</v>
      </c>
      <c r="BM2381" s="108">
        <v>0</v>
      </c>
      <c r="BN2381" s="108">
        <v>0</v>
      </c>
      <c r="BO2381" s="108">
        <v>0</v>
      </c>
      <c r="BP2381" s="108">
        <v>0</v>
      </c>
      <c r="BQ2381" s="108">
        <v>0</v>
      </c>
      <c r="BR2381" s="108">
        <v>0</v>
      </c>
      <c r="BS2381" s="108">
        <v>0</v>
      </c>
      <c r="BU2381" s="172">
        <v>-8.7551532000000004E-5</v>
      </c>
      <c r="BV2381" s="69">
        <v>0</v>
      </c>
      <c r="BW2381" s="172">
        <v>-8.7551532000000004E-5</v>
      </c>
      <c r="BX2381" s="69">
        <v>0</v>
      </c>
      <c r="BY2381" s="69">
        <v>0</v>
      </c>
      <c r="BZ2381" s="69">
        <v>0</v>
      </c>
      <c r="CA2381" s="69">
        <v>0</v>
      </c>
      <c r="CB2381" s="69">
        <v>0</v>
      </c>
      <c r="CC2381" s="69">
        <v>0</v>
      </c>
      <c r="CD2381" s="69">
        <v>0</v>
      </c>
      <c r="CE2381" s="69">
        <v>0</v>
      </c>
      <c r="CF2381" s="69">
        <v>0</v>
      </c>
      <c r="CG2381" s="69">
        <v>0</v>
      </c>
      <c r="CH2381" s="69">
        <v>0</v>
      </c>
      <c r="CI2381" s="69">
        <v>0</v>
      </c>
      <c r="CJ2381" s="69">
        <v>0</v>
      </c>
      <c r="CK2381" s="69">
        <v>0</v>
      </c>
      <c r="CM2381" s="198">
        <v>0</v>
      </c>
      <c r="CN2381" s="198">
        <v>-3.14</v>
      </c>
      <c r="CO2381" s="198">
        <v>0</v>
      </c>
      <c r="CP2381" s="198">
        <v>0</v>
      </c>
      <c r="CQ2381" s="198">
        <v>0</v>
      </c>
      <c r="CR2381" s="198">
        <v>0</v>
      </c>
      <c r="CS2381" s="198">
        <v>0</v>
      </c>
      <c r="CT2381" s="198">
        <v>0</v>
      </c>
      <c r="CU2381" s="198">
        <v>0</v>
      </c>
      <c r="CV2381" s="198">
        <v>0</v>
      </c>
    </row>
    <row r="2382" spans="1:100" ht="14.4">
      <c r="A2382" t="s">
        <v>1545</v>
      </c>
      <c r="B2382" s="85" t="s">
        <v>947</v>
      </c>
      <c r="C2382" s="113" t="str">
        <f t="shared" si="924"/>
        <v>F.130.05.104</v>
      </c>
      <c r="D2382" s="9" t="s">
        <v>2726</v>
      </c>
      <c r="E2382" s="112" t="s">
        <v>362</v>
      </c>
      <c r="F2382" s="115" t="str">
        <f t="shared" si="925"/>
        <v>landfill of bio-PET (incl carbon sequestration)</v>
      </c>
      <c r="G2382" s="143">
        <f t="shared" si="926"/>
        <v>-0.438</v>
      </c>
      <c r="I2382" s="118">
        <f t="shared" si="927"/>
        <v>7.5299999999999992E-2</v>
      </c>
      <c r="K2382" s="161">
        <f t="shared" si="928"/>
        <v>0</v>
      </c>
      <c r="L2382" s="161">
        <f t="shared" si="929"/>
        <v>0</v>
      </c>
      <c r="M2382" s="162">
        <f t="shared" si="930"/>
        <v>0.14099999999999999</v>
      </c>
      <c r="N2382" s="161">
        <v>-6.5699999999999995E-2</v>
      </c>
      <c r="O2382" s="132">
        <v>0</v>
      </c>
      <c r="P2382" s="132">
        <v>0</v>
      </c>
      <c r="Q2382" s="132">
        <v>0</v>
      </c>
      <c r="R2382" s="132">
        <v>0</v>
      </c>
      <c r="S2382" s="132">
        <v>0</v>
      </c>
      <c r="T2382" s="132">
        <v>0</v>
      </c>
      <c r="U2382" s="132">
        <v>0</v>
      </c>
      <c r="V2382" s="132">
        <v>0</v>
      </c>
      <c r="W2382" s="132">
        <v>0</v>
      </c>
      <c r="X2382" s="132">
        <v>0</v>
      </c>
      <c r="Y2382" s="132">
        <v>0</v>
      </c>
      <c r="Z2382" s="132">
        <v>0</v>
      </c>
      <c r="AA2382" s="132">
        <v>0.14099999999999999</v>
      </c>
      <c r="AC2382" s="118">
        <f t="shared" si="931"/>
        <v>-6.5699999999999995E-2</v>
      </c>
      <c r="AD2382" s="118">
        <f t="shared" si="932"/>
        <v>0</v>
      </c>
      <c r="AE2382" s="118">
        <f t="shared" si="933"/>
        <v>0</v>
      </c>
      <c r="AF2382" s="118">
        <f t="shared" si="934"/>
        <v>0</v>
      </c>
      <c r="AG2382" s="118">
        <f t="shared" si="935"/>
        <v>0.14099999999999999</v>
      </c>
      <c r="AI2382" s="69">
        <v>0</v>
      </c>
      <c r="AJ2382" s="69">
        <v>0</v>
      </c>
      <c r="AK2382" s="69">
        <v>0</v>
      </c>
      <c r="AL2382" s="69">
        <v>0</v>
      </c>
      <c r="AM2382" s="69">
        <v>0</v>
      </c>
      <c r="AN2382" s="69">
        <v>0</v>
      </c>
      <c r="AO2382" s="69">
        <v>0</v>
      </c>
      <c r="AQ2382" s="116">
        <v>-7.1114471000000004E-3</v>
      </c>
      <c r="AR2382" s="116">
        <v>-6.7798195E-3</v>
      </c>
      <c r="AS2382" s="116">
        <v>-3.3162761999999999E-4</v>
      </c>
      <c r="AT2382" s="116">
        <v>0</v>
      </c>
      <c r="AU2382" s="150">
        <f t="shared" si="936"/>
        <v>-4.0646400000000001E-7</v>
      </c>
      <c r="AV2382" s="150">
        <f t="shared" si="937"/>
        <v>-1.226433507E-9</v>
      </c>
      <c r="AW2382" s="163">
        <f t="shared" si="938"/>
        <v>0</v>
      </c>
      <c r="AX2382" s="196">
        <v>-4.0646400000000001E-7</v>
      </c>
      <c r="AY2382" s="196">
        <v>-1.2264E-9</v>
      </c>
      <c r="AZ2382" s="196">
        <v>-3.3506999999999998E-14</v>
      </c>
      <c r="BA2382" s="108">
        <v>0</v>
      </c>
      <c r="BB2382" s="108">
        <v>0</v>
      </c>
      <c r="BC2382" s="108">
        <v>0</v>
      </c>
      <c r="BD2382" s="108">
        <v>0</v>
      </c>
      <c r="BE2382" s="108">
        <v>0</v>
      </c>
      <c r="BF2382" s="108">
        <v>0</v>
      </c>
      <c r="BG2382" s="108">
        <v>0</v>
      </c>
      <c r="BH2382" s="108">
        <v>0</v>
      </c>
      <c r="BI2382" s="108">
        <v>0</v>
      </c>
      <c r="BJ2382" s="108">
        <v>0</v>
      </c>
      <c r="BK2382" s="108">
        <v>0</v>
      </c>
      <c r="BL2382" s="108">
        <v>0</v>
      </c>
      <c r="BM2382" s="108">
        <v>0</v>
      </c>
      <c r="BN2382" s="108">
        <v>0</v>
      </c>
      <c r="BO2382" s="108">
        <v>0</v>
      </c>
      <c r="BP2382" s="108">
        <v>0</v>
      </c>
      <c r="BQ2382" s="108">
        <v>0</v>
      </c>
      <c r="BR2382" s="108">
        <v>0</v>
      </c>
      <c r="BS2382" s="108">
        <v>0</v>
      </c>
      <c r="BU2382" s="172">
        <v>-1.2212601999999999E-5</v>
      </c>
      <c r="BV2382" s="69">
        <v>0</v>
      </c>
      <c r="BW2382" s="172">
        <v>-1.2212601999999999E-5</v>
      </c>
      <c r="BX2382" s="69">
        <v>0</v>
      </c>
      <c r="BY2382" s="69">
        <v>0</v>
      </c>
      <c r="BZ2382" s="69">
        <v>0</v>
      </c>
      <c r="CA2382" s="69">
        <v>0</v>
      </c>
      <c r="CB2382" s="69">
        <v>0</v>
      </c>
      <c r="CC2382" s="69">
        <v>0</v>
      </c>
      <c r="CD2382" s="69">
        <v>0</v>
      </c>
      <c r="CE2382" s="69">
        <v>0</v>
      </c>
      <c r="CF2382" s="69">
        <v>0</v>
      </c>
      <c r="CG2382" s="69">
        <v>0</v>
      </c>
      <c r="CH2382" s="69">
        <v>0</v>
      </c>
      <c r="CI2382" s="69">
        <v>0</v>
      </c>
      <c r="CJ2382" s="69">
        <v>0</v>
      </c>
      <c r="CK2382" s="69">
        <v>0</v>
      </c>
      <c r="CM2382" s="198">
        <v>0</v>
      </c>
      <c r="CN2382" s="198">
        <v>-0.438</v>
      </c>
      <c r="CO2382" s="198">
        <v>0</v>
      </c>
      <c r="CP2382" s="198">
        <v>0</v>
      </c>
      <c r="CQ2382" s="198">
        <v>0</v>
      </c>
      <c r="CR2382" s="198">
        <v>0</v>
      </c>
      <c r="CS2382" s="198">
        <v>0</v>
      </c>
      <c r="CT2382" s="198">
        <v>0</v>
      </c>
      <c r="CU2382" s="198">
        <v>0</v>
      </c>
      <c r="CV2382" s="198">
        <v>0</v>
      </c>
    </row>
    <row r="2383" spans="1:100" ht="14.4">
      <c r="A2383" t="s">
        <v>1546</v>
      </c>
      <c r="B2383" s="85" t="s">
        <v>947</v>
      </c>
      <c r="C2383" s="113" t="str">
        <f t="shared" si="924"/>
        <v>F.130.05.105</v>
      </c>
      <c r="D2383" s="9" t="s">
        <v>2726</v>
      </c>
      <c r="E2383" s="112" t="s">
        <v>362</v>
      </c>
      <c r="F2383" s="115" t="str">
        <f t="shared" si="925"/>
        <v>landfill of PEF (incl carbon sequestration)</v>
      </c>
      <c r="G2383" s="143">
        <f t="shared" si="926"/>
        <v>-1.93</v>
      </c>
      <c r="I2383" s="118">
        <f t="shared" si="927"/>
        <v>-0.14849999999999999</v>
      </c>
      <c r="K2383" s="161">
        <f t="shared" si="928"/>
        <v>0</v>
      </c>
      <c r="L2383" s="161">
        <f t="shared" si="929"/>
        <v>0</v>
      </c>
      <c r="M2383" s="162">
        <f t="shared" si="930"/>
        <v>0.14099999999999999</v>
      </c>
      <c r="N2383" s="161">
        <v>-0.28949999999999998</v>
      </c>
      <c r="O2383" s="132">
        <v>0</v>
      </c>
      <c r="P2383" s="132">
        <v>0</v>
      </c>
      <c r="Q2383" s="132">
        <v>0</v>
      </c>
      <c r="R2383" s="132">
        <v>0</v>
      </c>
      <c r="S2383" s="132">
        <v>0</v>
      </c>
      <c r="T2383" s="132">
        <v>0</v>
      </c>
      <c r="U2383" s="132">
        <v>0</v>
      </c>
      <c r="V2383" s="132">
        <v>0</v>
      </c>
      <c r="W2383" s="132">
        <v>0</v>
      </c>
      <c r="X2383" s="132">
        <v>0</v>
      </c>
      <c r="Y2383" s="132">
        <v>0</v>
      </c>
      <c r="Z2383" s="132">
        <v>0</v>
      </c>
      <c r="AA2383" s="132">
        <v>0.14099999999999999</v>
      </c>
      <c r="AC2383" s="118">
        <f t="shared" si="931"/>
        <v>-0.28949999999999998</v>
      </c>
      <c r="AD2383" s="118">
        <f t="shared" si="932"/>
        <v>0</v>
      </c>
      <c r="AE2383" s="118">
        <f t="shared" si="933"/>
        <v>0</v>
      </c>
      <c r="AF2383" s="118">
        <f t="shared" si="934"/>
        <v>0</v>
      </c>
      <c r="AG2383" s="118">
        <f t="shared" si="935"/>
        <v>0.14099999999999999</v>
      </c>
      <c r="AI2383" s="69">
        <v>0</v>
      </c>
      <c r="AJ2383" s="69">
        <v>0</v>
      </c>
      <c r="AK2383" s="69">
        <v>0</v>
      </c>
      <c r="AL2383" s="69">
        <v>0</v>
      </c>
      <c r="AM2383" s="69">
        <v>0</v>
      </c>
      <c r="AN2383" s="69">
        <v>0</v>
      </c>
      <c r="AO2383" s="69">
        <v>0</v>
      </c>
      <c r="AQ2383" s="116">
        <v>-3.1335829000000003E-2</v>
      </c>
      <c r="AR2383" s="116">
        <v>-2.9874547000000001E-2</v>
      </c>
      <c r="AS2383" s="116">
        <v>-1.4612815E-3</v>
      </c>
      <c r="AT2383" s="116">
        <v>0</v>
      </c>
      <c r="AU2383" s="150">
        <f t="shared" si="936"/>
        <v>-1.7910399999999999E-6</v>
      </c>
      <c r="AV2383" s="150">
        <f t="shared" si="937"/>
        <v>-5.4041476449999999E-9</v>
      </c>
      <c r="AW2383" s="163">
        <f t="shared" si="938"/>
        <v>0</v>
      </c>
      <c r="AX2383" s="196">
        <v>-1.7910399999999999E-6</v>
      </c>
      <c r="AY2383" s="196">
        <v>-5.404E-9</v>
      </c>
      <c r="AZ2383" s="196">
        <v>-1.47645E-13</v>
      </c>
      <c r="BA2383" s="108">
        <v>0</v>
      </c>
      <c r="BB2383" s="108">
        <v>0</v>
      </c>
      <c r="BC2383" s="108">
        <v>0</v>
      </c>
      <c r="BD2383" s="108">
        <v>0</v>
      </c>
      <c r="BE2383" s="108">
        <v>0</v>
      </c>
      <c r="BF2383" s="108">
        <v>0</v>
      </c>
      <c r="BG2383" s="108">
        <v>0</v>
      </c>
      <c r="BH2383" s="108">
        <v>0</v>
      </c>
      <c r="BI2383" s="108">
        <v>0</v>
      </c>
      <c r="BJ2383" s="108">
        <v>0</v>
      </c>
      <c r="BK2383" s="108">
        <v>0</v>
      </c>
      <c r="BL2383" s="108">
        <v>0</v>
      </c>
      <c r="BM2383" s="108">
        <v>0</v>
      </c>
      <c r="BN2383" s="108">
        <v>0</v>
      </c>
      <c r="BO2383" s="108">
        <v>0</v>
      </c>
      <c r="BP2383" s="108">
        <v>0</v>
      </c>
      <c r="BQ2383" s="108">
        <v>0</v>
      </c>
      <c r="BR2383" s="108">
        <v>0</v>
      </c>
      <c r="BS2383" s="108">
        <v>0</v>
      </c>
      <c r="BU2383" s="172">
        <v>-5.3813521E-5</v>
      </c>
      <c r="BV2383" s="69">
        <v>0</v>
      </c>
      <c r="BW2383" s="172">
        <v>-5.3813521E-5</v>
      </c>
      <c r="BX2383" s="69">
        <v>0</v>
      </c>
      <c r="BY2383" s="69">
        <v>0</v>
      </c>
      <c r="BZ2383" s="69">
        <v>0</v>
      </c>
      <c r="CA2383" s="69">
        <v>0</v>
      </c>
      <c r="CB2383" s="69">
        <v>0</v>
      </c>
      <c r="CC2383" s="69">
        <v>0</v>
      </c>
      <c r="CD2383" s="69">
        <v>0</v>
      </c>
      <c r="CE2383" s="69">
        <v>0</v>
      </c>
      <c r="CF2383" s="69">
        <v>0</v>
      </c>
      <c r="CG2383" s="69">
        <v>0</v>
      </c>
      <c r="CH2383" s="69">
        <v>0</v>
      </c>
      <c r="CI2383" s="69">
        <v>0</v>
      </c>
      <c r="CJ2383" s="69">
        <v>0</v>
      </c>
      <c r="CK2383" s="69">
        <v>0</v>
      </c>
      <c r="CM2383" s="198">
        <v>0</v>
      </c>
      <c r="CN2383" s="198">
        <v>-1.93</v>
      </c>
      <c r="CO2383" s="198">
        <v>0</v>
      </c>
      <c r="CP2383" s="198">
        <v>0</v>
      </c>
      <c r="CQ2383" s="198">
        <v>0</v>
      </c>
      <c r="CR2383" s="198">
        <v>0</v>
      </c>
      <c r="CS2383" s="198">
        <v>0</v>
      </c>
      <c r="CT2383" s="198">
        <v>0</v>
      </c>
      <c r="CU2383" s="198">
        <v>0</v>
      </c>
      <c r="CV2383" s="198">
        <v>0</v>
      </c>
    </row>
    <row r="2384" spans="1:100" ht="14.4">
      <c r="A2384" t="s">
        <v>1547</v>
      </c>
      <c r="B2384" s="85" t="s">
        <v>947</v>
      </c>
      <c r="C2384" s="113" t="str">
        <f t="shared" si="924"/>
        <v>F.130.05.106</v>
      </c>
      <c r="D2384" s="9" t="s">
        <v>2726</v>
      </c>
      <c r="E2384" s="112" t="s">
        <v>362</v>
      </c>
      <c r="F2384" s="115" t="str">
        <f t="shared" si="925"/>
        <v>landfill of PA-11 (Nylon-11) (incl carbon sequestration)</v>
      </c>
      <c r="G2384" s="143">
        <f t="shared" si="926"/>
        <v>-2.46</v>
      </c>
      <c r="I2384" s="118">
        <f t="shared" si="927"/>
        <v>-0.22800000000000001</v>
      </c>
      <c r="K2384" s="161">
        <f t="shared" si="928"/>
        <v>0</v>
      </c>
      <c r="L2384" s="161">
        <f t="shared" si="929"/>
        <v>0</v>
      </c>
      <c r="M2384" s="162">
        <f t="shared" si="930"/>
        <v>0.14099999999999999</v>
      </c>
      <c r="N2384" s="161">
        <v>-0.36899999999999999</v>
      </c>
      <c r="O2384" s="132">
        <v>0</v>
      </c>
      <c r="P2384" s="132">
        <v>0</v>
      </c>
      <c r="Q2384" s="132">
        <v>0</v>
      </c>
      <c r="R2384" s="132">
        <v>0</v>
      </c>
      <c r="S2384" s="132">
        <v>0</v>
      </c>
      <c r="T2384" s="132">
        <v>0</v>
      </c>
      <c r="U2384" s="132">
        <v>0</v>
      </c>
      <c r="V2384" s="132">
        <v>0</v>
      </c>
      <c r="W2384" s="132">
        <v>0</v>
      </c>
      <c r="X2384" s="132">
        <v>0</v>
      </c>
      <c r="Y2384" s="132">
        <v>0</v>
      </c>
      <c r="Z2384" s="132">
        <v>0</v>
      </c>
      <c r="AA2384" s="132">
        <v>0.14099999999999999</v>
      </c>
      <c r="AC2384" s="118">
        <f t="shared" si="931"/>
        <v>-0.36899999999999999</v>
      </c>
      <c r="AD2384" s="118">
        <f t="shared" si="932"/>
        <v>0</v>
      </c>
      <c r="AE2384" s="118">
        <f t="shared" si="933"/>
        <v>0</v>
      </c>
      <c r="AF2384" s="118">
        <f t="shared" si="934"/>
        <v>0</v>
      </c>
      <c r="AG2384" s="118">
        <f t="shared" si="935"/>
        <v>0.14099999999999999</v>
      </c>
      <c r="AI2384" s="69">
        <v>0</v>
      </c>
      <c r="AJ2384" s="69">
        <v>0</v>
      </c>
      <c r="AK2384" s="69">
        <v>0</v>
      </c>
      <c r="AL2384" s="69">
        <v>0</v>
      </c>
      <c r="AM2384" s="69">
        <v>0</v>
      </c>
      <c r="AN2384" s="69">
        <v>0</v>
      </c>
      <c r="AO2384" s="69">
        <v>0</v>
      </c>
      <c r="AQ2384" s="116">
        <v>-3.9941004000000002E-2</v>
      </c>
      <c r="AR2384" s="116">
        <v>-3.8078437999999999E-2</v>
      </c>
      <c r="AS2384" s="116">
        <v>-1.8625661E-3</v>
      </c>
      <c r="AT2384" s="116">
        <v>0</v>
      </c>
      <c r="AU2384" s="150">
        <f t="shared" si="936"/>
        <v>-2.2828800000000001E-6</v>
      </c>
      <c r="AV2384" s="150">
        <f t="shared" si="937"/>
        <v>-6.88818819E-9</v>
      </c>
      <c r="AW2384" s="163">
        <f t="shared" si="938"/>
        <v>0</v>
      </c>
      <c r="AX2384" s="196">
        <v>-2.2828800000000001E-6</v>
      </c>
      <c r="AY2384" s="196">
        <v>-6.8880000000000002E-9</v>
      </c>
      <c r="AZ2384" s="196">
        <v>-1.8819E-13</v>
      </c>
      <c r="BA2384" s="108">
        <v>0</v>
      </c>
      <c r="BB2384" s="108">
        <v>0</v>
      </c>
      <c r="BC2384" s="108">
        <v>0</v>
      </c>
      <c r="BD2384" s="108">
        <v>0</v>
      </c>
      <c r="BE2384" s="108">
        <v>0</v>
      </c>
      <c r="BF2384" s="108">
        <v>0</v>
      </c>
      <c r="BG2384" s="108">
        <v>0</v>
      </c>
      <c r="BH2384" s="108">
        <v>0</v>
      </c>
      <c r="BI2384" s="108">
        <v>0</v>
      </c>
      <c r="BJ2384" s="108">
        <v>0</v>
      </c>
      <c r="BK2384" s="108">
        <v>0</v>
      </c>
      <c r="BL2384" s="108">
        <v>0</v>
      </c>
      <c r="BM2384" s="108">
        <v>0</v>
      </c>
      <c r="BN2384" s="108">
        <v>0</v>
      </c>
      <c r="BO2384" s="108">
        <v>0</v>
      </c>
      <c r="BP2384" s="108">
        <v>0</v>
      </c>
      <c r="BQ2384" s="108">
        <v>0</v>
      </c>
      <c r="BR2384" s="108">
        <v>0</v>
      </c>
      <c r="BS2384" s="108">
        <v>0</v>
      </c>
      <c r="BU2384" s="172">
        <v>-6.8591327000000002E-5</v>
      </c>
      <c r="BV2384" s="69">
        <v>0</v>
      </c>
      <c r="BW2384" s="172">
        <v>-6.8591327000000002E-5</v>
      </c>
      <c r="BX2384" s="69">
        <v>0</v>
      </c>
      <c r="BY2384" s="69">
        <v>0</v>
      </c>
      <c r="BZ2384" s="69">
        <v>0</v>
      </c>
      <c r="CA2384" s="69">
        <v>0</v>
      </c>
      <c r="CB2384" s="69">
        <v>0</v>
      </c>
      <c r="CC2384" s="69">
        <v>0</v>
      </c>
      <c r="CD2384" s="69">
        <v>0</v>
      </c>
      <c r="CE2384" s="69">
        <v>0</v>
      </c>
      <c r="CF2384" s="69">
        <v>0</v>
      </c>
      <c r="CG2384" s="69">
        <v>0</v>
      </c>
      <c r="CH2384" s="69">
        <v>0</v>
      </c>
      <c r="CI2384" s="69">
        <v>0</v>
      </c>
      <c r="CJ2384" s="69">
        <v>0</v>
      </c>
      <c r="CK2384" s="69">
        <v>0</v>
      </c>
      <c r="CM2384" s="198">
        <v>0</v>
      </c>
      <c r="CN2384" s="198">
        <v>-2.46</v>
      </c>
      <c r="CO2384" s="198">
        <v>0</v>
      </c>
      <c r="CP2384" s="198">
        <v>0</v>
      </c>
      <c r="CQ2384" s="198">
        <v>0</v>
      </c>
      <c r="CR2384" s="198">
        <v>0</v>
      </c>
      <c r="CS2384" s="198">
        <v>0</v>
      </c>
      <c r="CT2384" s="198">
        <v>0</v>
      </c>
      <c r="CU2384" s="198">
        <v>0</v>
      </c>
      <c r="CV2384" s="198">
        <v>0</v>
      </c>
    </row>
    <row r="2385" spans="1:100" ht="14.4">
      <c r="A2385" t="s">
        <v>2727</v>
      </c>
      <c r="B2385" s="85" t="s">
        <v>947</v>
      </c>
      <c r="C2385" s="113" t="str">
        <f t="shared" si="924"/>
        <v>F.130.05.110</v>
      </c>
      <c r="D2385" s="9" t="s">
        <v>2726</v>
      </c>
      <c r="E2385" s="112" t="s">
        <v>362</v>
      </c>
      <c r="F2385" s="115" t="str">
        <f t="shared" si="925"/>
        <v>landfill of biodegradable bioplastics with CH4 emission prevention</v>
      </c>
      <c r="G2385" s="143">
        <f t="shared" si="926"/>
        <v>0</v>
      </c>
      <c r="I2385" s="118">
        <f t="shared" si="927"/>
        <v>0</v>
      </c>
      <c r="K2385" s="161">
        <f t="shared" si="928"/>
        <v>0</v>
      </c>
      <c r="L2385" s="161">
        <f t="shared" si="929"/>
        <v>0</v>
      </c>
      <c r="M2385" s="162">
        <f t="shared" si="930"/>
        <v>0</v>
      </c>
      <c r="N2385" s="161">
        <v>0</v>
      </c>
      <c r="O2385" s="132">
        <v>0</v>
      </c>
      <c r="P2385" s="132">
        <v>0</v>
      </c>
      <c r="Q2385" s="132">
        <v>0</v>
      </c>
      <c r="R2385" s="132">
        <v>0</v>
      </c>
      <c r="S2385" s="132">
        <v>0</v>
      </c>
      <c r="T2385" s="132">
        <v>0</v>
      </c>
      <c r="U2385" s="132">
        <v>0</v>
      </c>
      <c r="V2385" s="132">
        <v>0</v>
      </c>
      <c r="W2385" s="132">
        <v>0</v>
      </c>
      <c r="X2385" s="132">
        <v>0</v>
      </c>
      <c r="Y2385" s="132">
        <v>0</v>
      </c>
      <c r="Z2385" s="132">
        <v>0</v>
      </c>
      <c r="AA2385" s="132">
        <v>0</v>
      </c>
      <c r="AC2385" s="118">
        <f t="shared" si="931"/>
        <v>0</v>
      </c>
      <c r="AD2385" s="118">
        <f t="shared" si="932"/>
        <v>0</v>
      </c>
      <c r="AE2385" s="118">
        <f t="shared" si="933"/>
        <v>0</v>
      </c>
      <c r="AF2385" s="118">
        <f t="shared" si="934"/>
        <v>0</v>
      </c>
      <c r="AG2385" s="118">
        <f t="shared" si="935"/>
        <v>0</v>
      </c>
      <c r="AI2385" s="69">
        <v>0</v>
      </c>
      <c r="AJ2385" s="69">
        <v>0</v>
      </c>
      <c r="AK2385" s="69">
        <v>0</v>
      </c>
      <c r="AL2385" s="69">
        <v>0</v>
      </c>
      <c r="AM2385" s="69">
        <v>0</v>
      </c>
      <c r="AN2385" s="69">
        <v>0</v>
      </c>
      <c r="AO2385" s="69">
        <v>0</v>
      </c>
      <c r="AQ2385" s="116">
        <v>0</v>
      </c>
      <c r="AR2385" s="116">
        <v>0</v>
      </c>
      <c r="AS2385" s="116">
        <v>0</v>
      </c>
      <c r="AT2385" s="116">
        <v>0</v>
      </c>
      <c r="AU2385" s="150">
        <f t="shared" si="936"/>
        <v>0</v>
      </c>
      <c r="AV2385" s="150">
        <f t="shared" si="937"/>
        <v>0</v>
      </c>
      <c r="AW2385" s="163">
        <f t="shared" si="938"/>
        <v>0</v>
      </c>
      <c r="AX2385" s="108">
        <v>0</v>
      </c>
      <c r="AY2385" s="108">
        <v>0</v>
      </c>
      <c r="AZ2385" s="108">
        <v>0</v>
      </c>
      <c r="BA2385" s="108">
        <v>0</v>
      </c>
      <c r="BB2385" s="108">
        <v>0</v>
      </c>
      <c r="BC2385" s="108">
        <v>0</v>
      </c>
      <c r="BD2385" s="108">
        <v>0</v>
      </c>
      <c r="BE2385" s="108">
        <v>0</v>
      </c>
      <c r="BF2385" s="108">
        <v>0</v>
      </c>
      <c r="BG2385" s="108">
        <v>0</v>
      </c>
      <c r="BH2385" s="108">
        <v>0</v>
      </c>
      <c r="BI2385" s="108">
        <v>0</v>
      </c>
      <c r="BJ2385" s="108">
        <v>0</v>
      </c>
      <c r="BK2385" s="108">
        <v>0</v>
      </c>
      <c r="BL2385" s="108">
        <v>0</v>
      </c>
      <c r="BM2385" s="108">
        <v>0</v>
      </c>
      <c r="BN2385" s="108">
        <v>0</v>
      </c>
      <c r="BO2385" s="108">
        <v>0</v>
      </c>
      <c r="BP2385" s="108">
        <v>0</v>
      </c>
      <c r="BQ2385" s="108">
        <v>0</v>
      </c>
      <c r="BR2385" s="108">
        <v>0</v>
      </c>
      <c r="BS2385" s="108">
        <v>0</v>
      </c>
      <c r="BU2385" s="69">
        <v>0</v>
      </c>
      <c r="BV2385" s="69">
        <v>0</v>
      </c>
      <c r="BW2385" s="69">
        <v>0</v>
      </c>
      <c r="BX2385" s="69">
        <v>0</v>
      </c>
      <c r="BY2385" s="69">
        <v>0</v>
      </c>
      <c r="BZ2385" s="69">
        <v>0</v>
      </c>
      <c r="CA2385" s="69">
        <v>0</v>
      </c>
      <c r="CB2385" s="69">
        <v>0</v>
      </c>
      <c r="CC2385" s="69">
        <v>0</v>
      </c>
      <c r="CD2385" s="69">
        <v>0</v>
      </c>
      <c r="CE2385" s="69">
        <v>0</v>
      </c>
      <c r="CF2385" s="69">
        <v>0</v>
      </c>
      <c r="CG2385" s="69">
        <v>0</v>
      </c>
      <c r="CH2385" s="69">
        <v>0</v>
      </c>
      <c r="CI2385" s="69">
        <v>0</v>
      </c>
      <c r="CJ2385" s="69">
        <v>0</v>
      </c>
      <c r="CK2385" s="69">
        <v>0</v>
      </c>
      <c r="CM2385" s="198">
        <v>0</v>
      </c>
      <c r="CN2385" s="198">
        <v>0</v>
      </c>
      <c r="CO2385" s="198">
        <v>0</v>
      </c>
      <c r="CP2385" s="198">
        <v>0</v>
      </c>
      <c r="CQ2385" s="198">
        <v>0</v>
      </c>
      <c r="CR2385" s="198">
        <v>0</v>
      </c>
      <c r="CS2385" s="198">
        <v>0</v>
      </c>
      <c r="CT2385" s="198">
        <v>0</v>
      </c>
      <c r="CU2385" s="198">
        <v>0</v>
      </c>
      <c r="CV2385" s="198">
        <v>0</v>
      </c>
    </row>
    <row r="2386" spans="1:100" ht="14.4">
      <c r="A2386" t="s">
        <v>2728</v>
      </c>
      <c r="B2386" s="85" t="s">
        <v>947</v>
      </c>
      <c r="C2386" s="113" t="str">
        <f t="shared" si="924"/>
        <v>F.130.05.111</v>
      </c>
      <c r="D2386" s="9" t="s">
        <v>2726</v>
      </c>
      <c r="E2386" s="112" t="s">
        <v>362</v>
      </c>
      <c r="F2386" s="115" t="str">
        <f t="shared" si="925"/>
        <v>Carbon uptake per kg Cement &lt; 100 years</v>
      </c>
      <c r="G2386" s="143">
        <f t="shared" si="926"/>
        <v>-0.05</v>
      </c>
      <c r="I2386" s="118">
        <f t="shared" si="927"/>
        <v>0.13349999999999998</v>
      </c>
      <c r="K2386" s="161">
        <f t="shared" si="928"/>
        <v>0</v>
      </c>
      <c r="L2386" s="161">
        <f t="shared" si="929"/>
        <v>0</v>
      </c>
      <c r="M2386" s="162">
        <f t="shared" si="930"/>
        <v>0.14099999999999999</v>
      </c>
      <c r="N2386" s="161">
        <v>-7.4999999999999997E-3</v>
      </c>
      <c r="O2386" s="132">
        <v>0</v>
      </c>
      <c r="P2386" s="132">
        <v>0</v>
      </c>
      <c r="Q2386" s="132">
        <v>0</v>
      </c>
      <c r="R2386" s="132">
        <v>0</v>
      </c>
      <c r="S2386" s="132">
        <v>0</v>
      </c>
      <c r="T2386" s="132">
        <v>0</v>
      </c>
      <c r="U2386" s="132">
        <v>0</v>
      </c>
      <c r="V2386" s="132">
        <v>0</v>
      </c>
      <c r="W2386" s="132">
        <v>0</v>
      </c>
      <c r="X2386" s="132">
        <v>0</v>
      </c>
      <c r="Y2386" s="132">
        <v>0</v>
      </c>
      <c r="Z2386" s="132">
        <v>0</v>
      </c>
      <c r="AA2386" s="132">
        <v>0.14099999999999999</v>
      </c>
      <c r="AC2386" s="118">
        <f t="shared" si="931"/>
        <v>-7.4999999999999997E-3</v>
      </c>
      <c r="AD2386" s="118">
        <f t="shared" si="932"/>
        <v>0</v>
      </c>
      <c r="AE2386" s="118">
        <f t="shared" si="933"/>
        <v>0</v>
      </c>
      <c r="AF2386" s="118">
        <f t="shared" si="934"/>
        <v>0</v>
      </c>
      <c r="AG2386" s="118">
        <f t="shared" si="935"/>
        <v>0.14099999999999999</v>
      </c>
      <c r="AI2386" s="69">
        <v>0</v>
      </c>
      <c r="AJ2386" s="69">
        <v>0</v>
      </c>
      <c r="AK2386" s="69">
        <v>0</v>
      </c>
      <c r="AL2386" s="69">
        <v>0</v>
      </c>
      <c r="AM2386" s="69">
        <v>0</v>
      </c>
      <c r="AN2386" s="69">
        <v>0</v>
      </c>
      <c r="AO2386" s="69">
        <v>0</v>
      </c>
      <c r="AQ2386" s="116">
        <v>-8.1180903000000002E-4</v>
      </c>
      <c r="AR2386" s="116">
        <v>-7.7395199999999995E-4</v>
      </c>
      <c r="AS2386" s="199">
        <v>-3.7857034E-5</v>
      </c>
      <c r="AT2386" s="116">
        <v>0</v>
      </c>
      <c r="AU2386" s="150">
        <f t="shared" si="936"/>
        <v>-4.6399999999999999E-8</v>
      </c>
      <c r="AV2386" s="150">
        <f t="shared" si="937"/>
        <v>-1.4000382500000001E-10</v>
      </c>
      <c r="AW2386" s="163">
        <f t="shared" si="938"/>
        <v>0</v>
      </c>
      <c r="AX2386" s="196">
        <v>-4.6399999999999999E-8</v>
      </c>
      <c r="AY2386" s="196">
        <v>-1.4000000000000001E-10</v>
      </c>
      <c r="AZ2386" s="196">
        <v>-3.8249999999999996E-15</v>
      </c>
      <c r="BA2386" s="108">
        <v>0</v>
      </c>
      <c r="BB2386" s="108">
        <v>0</v>
      </c>
      <c r="BC2386" s="108">
        <v>0</v>
      </c>
      <c r="BD2386" s="108">
        <v>0</v>
      </c>
      <c r="BE2386" s="108">
        <v>0</v>
      </c>
      <c r="BF2386" s="108">
        <v>0</v>
      </c>
      <c r="BG2386" s="108">
        <v>0</v>
      </c>
      <c r="BH2386" s="108">
        <v>0</v>
      </c>
      <c r="BI2386" s="108">
        <v>0</v>
      </c>
      <c r="BJ2386" s="108">
        <v>0</v>
      </c>
      <c r="BK2386" s="108">
        <v>0</v>
      </c>
      <c r="BL2386" s="108">
        <v>0</v>
      </c>
      <c r="BM2386" s="108">
        <v>0</v>
      </c>
      <c r="BN2386" s="108">
        <v>0</v>
      </c>
      <c r="BO2386" s="108">
        <v>0</v>
      </c>
      <c r="BP2386" s="108">
        <v>0</v>
      </c>
      <c r="BQ2386" s="108">
        <v>0</v>
      </c>
      <c r="BR2386" s="108">
        <v>0</v>
      </c>
      <c r="BS2386" s="108">
        <v>0</v>
      </c>
      <c r="BU2386" s="172">
        <v>-1.3941327E-6</v>
      </c>
      <c r="BV2386" s="69">
        <v>0</v>
      </c>
      <c r="BW2386" s="172">
        <v>-1.3941327E-6</v>
      </c>
      <c r="BX2386" s="69">
        <v>0</v>
      </c>
      <c r="BY2386" s="69">
        <v>0</v>
      </c>
      <c r="BZ2386" s="69">
        <v>0</v>
      </c>
      <c r="CA2386" s="69">
        <v>0</v>
      </c>
      <c r="CB2386" s="69">
        <v>0</v>
      </c>
      <c r="CC2386" s="69">
        <v>0</v>
      </c>
      <c r="CD2386" s="69">
        <v>0</v>
      </c>
      <c r="CE2386" s="69">
        <v>0</v>
      </c>
      <c r="CF2386" s="69">
        <v>0</v>
      </c>
      <c r="CG2386" s="69">
        <v>0</v>
      </c>
      <c r="CH2386" s="69">
        <v>0</v>
      </c>
      <c r="CI2386" s="69">
        <v>0</v>
      </c>
      <c r="CJ2386" s="69">
        <v>0</v>
      </c>
      <c r="CK2386" s="69">
        <v>0</v>
      </c>
      <c r="CM2386" s="198">
        <v>0</v>
      </c>
      <c r="CN2386" s="198">
        <v>-0.05</v>
      </c>
      <c r="CO2386" s="198">
        <v>0</v>
      </c>
      <c r="CP2386" s="198">
        <v>0</v>
      </c>
      <c r="CQ2386" s="198">
        <v>0</v>
      </c>
      <c r="CR2386" s="198">
        <v>0</v>
      </c>
      <c r="CS2386" s="198">
        <v>0</v>
      </c>
      <c r="CT2386" s="198">
        <v>0</v>
      </c>
      <c r="CU2386" s="198">
        <v>0</v>
      </c>
      <c r="CV2386" s="198">
        <v>0</v>
      </c>
    </row>
    <row r="2387" spans="1:100" ht="14.4">
      <c r="A2387" t="s">
        <v>2729</v>
      </c>
      <c r="B2387" s="85" t="s">
        <v>947</v>
      </c>
      <c r="C2387" s="113" t="str">
        <f t="shared" si="924"/>
        <v>F.130.05.112</v>
      </c>
      <c r="D2387" s="9" t="s">
        <v>2726</v>
      </c>
      <c r="E2387" s="112" t="s">
        <v>362</v>
      </c>
      <c r="F2387" s="115" t="str">
        <f t="shared" si="925"/>
        <v>Carbon uptake per kg Cement &gt; 100 years</v>
      </c>
      <c r="G2387" s="143">
        <f t="shared" si="926"/>
        <v>-0.12</v>
      </c>
      <c r="I2387" s="118">
        <f t="shared" si="927"/>
        <v>0.12299999999999998</v>
      </c>
      <c r="K2387" s="161">
        <f t="shared" si="928"/>
        <v>0</v>
      </c>
      <c r="L2387" s="161">
        <f t="shared" si="929"/>
        <v>0</v>
      </c>
      <c r="M2387" s="162">
        <f t="shared" si="930"/>
        <v>0.14099999999999999</v>
      </c>
      <c r="N2387" s="161">
        <v>-1.7999999999999999E-2</v>
      </c>
      <c r="O2387" s="132">
        <v>0</v>
      </c>
      <c r="P2387" s="132">
        <v>0</v>
      </c>
      <c r="Q2387" s="132">
        <v>0</v>
      </c>
      <c r="R2387" s="132">
        <v>0</v>
      </c>
      <c r="S2387" s="132">
        <v>0</v>
      </c>
      <c r="T2387" s="132">
        <v>0</v>
      </c>
      <c r="U2387" s="132">
        <v>0</v>
      </c>
      <c r="V2387" s="132">
        <v>0</v>
      </c>
      <c r="W2387" s="132">
        <v>0</v>
      </c>
      <c r="X2387" s="132">
        <v>0</v>
      </c>
      <c r="Y2387" s="132">
        <v>0</v>
      </c>
      <c r="Z2387" s="132">
        <v>0</v>
      </c>
      <c r="AA2387" s="132">
        <v>0.14099999999999999</v>
      </c>
      <c r="AC2387" s="118">
        <f t="shared" si="931"/>
        <v>-1.7999999999999999E-2</v>
      </c>
      <c r="AD2387" s="118">
        <f t="shared" si="932"/>
        <v>0</v>
      </c>
      <c r="AE2387" s="118">
        <f t="shared" si="933"/>
        <v>0</v>
      </c>
      <c r="AF2387" s="118">
        <f t="shared" si="934"/>
        <v>0</v>
      </c>
      <c r="AG2387" s="118">
        <f t="shared" si="935"/>
        <v>0.14099999999999999</v>
      </c>
      <c r="AI2387" s="69">
        <v>0</v>
      </c>
      <c r="AJ2387" s="69">
        <v>0</v>
      </c>
      <c r="AK2387" s="69">
        <v>0</v>
      </c>
      <c r="AL2387" s="69">
        <v>0</v>
      </c>
      <c r="AM2387" s="69">
        <v>0</v>
      </c>
      <c r="AN2387" s="69">
        <v>0</v>
      </c>
      <c r="AO2387" s="69">
        <v>0</v>
      </c>
      <c r="AQ2387" s="116">
        <v>-1.9483416999999999E-3</v>
      </c>
      <c r="AR2387" s="116">
        <v>-1.8574848E-3</v>
      </c>
      <c r="AS2387" s="199">
        <v>-9.0856881999999998E-5</v>
      </c>
      <c r="AT2387" s="116">
        <v>0</v>
      </c>
      <c r="AU2387" s="150">
        <f t="shared" si="936"/>
        <v>-1.1136E-7</v>
      </c>
      <c r="AV2387" s="150">
        <f t="shared" si="937"/>
        <v>-3.3600917999999998E-10</v>
      </c>
      <c r="AW2387" s="163">
        <f t="shared" si="938"/>
        <v>0</v>
      </c>
      <c r="AX2387" s="196">
        <v>-1.1136E-7</v>
      </c>
      <c r="AY2387" s="196">
        <v>-3.3599999999999998E-10</v>
      </c>
      <c r="AZ2387" s="196">
        <v>-9.1800000000000001E-15</v>
      </c>
      <c r="BA2387" s="108">
        <v>0</v>
      </c>
      <c r="BB2387" s="108">
        <v>0</v>
      </c>
      <c r="BC2387" s="108">
        <v>0</v>
      </c>
      <c r="BD2387" s="108">
        <v>0</v>
      </c>
      <c r="BE2387" s="108">
        <v>0</v>
      </c>
      <c r="BF2387" s="108">
        <v>0</v>
      </c>
      <c r="BG2387" s="108">
        <v>0</v>
      </c>
      <c r="BH2387" s="108">
        <v>0</v>
      </c>
      <c r="BI2387" s="108">
        <v>0</v>
      </c>
      <c r="BJ2387" s="108">
        <v>0</v>
      </c>
      <c r="BK2387" s="108">
        <v>0</v>
      </c>
      <c r="BL2387" s="108">
        <v>0</v>
      </c>
      <c r="BM2387" s="108">
        <v>0</v>
      </c>
      <c r="BN2387" s="108">
        <v>0</v>
      </c>
      <c r="BO2387" s="108">
        <v>0</v>
      </c>
      <c r="BP2387" s="108">
        <v>0</v>
      </c>
      <c r="BQ2387" s="108">
        <v>0</v>
      </c>
      <c r="BR2387" s="108">
        <v>0</v>
      </c>
      <c r="BS2387" s="108">
        <v>0</v>
      </c>
      <c r="BU2387" s="172">
        <v>-3.3459183999999998E-6</v>
      </c>
      <c r="BV2387" s="69">
        <v>0</v>
      </c>
      <c r="BW2387" s="172">
        <v>-3.3459183999999998E-6</v>
      </c>
      <c r="BX2387" s="69">
        <v>0</v>
      </c>
      <c r="BY2387" s="69">
        <v>0</v>
      </c>
      <c r="BZ2387" s="69">
        <v>0</v>
      </c>
      <c r="CA2387" s="69">
        <v>0</v>
      </c>
      <c r="CB2387" s="69">
        <v>0</v>
      </c>
      <c r="CC2387" s="69">
        <v>0</v>
      </c>
      <c r="CD2387" s="69">
        <v>0</v>
      </c>
      <c r="CE2387" s="69">
        <v>0</v>
      </c>
      <c r="CF2387" s="69">
        <v>0</v>
      </c>
      <c r="CG2387" s="69">
        <v>0</v>
      </c>
      <c r="CH2387" s="69">
        <v>0</v>
      </c>
      <c r="CI2387" s="69">
        <v>0</v>
      </c>
      <c r="CJ2387" s="69">
        <v>0</v>
      </c>
      <c r="CK2387" s="69">
        <v>0</v>
      </c>
      <c r="CM2387" s="198">
        <v>0</v>
      </c>
      <c r="CN2387" s="198">
        <v>-0.12</v>
      </c>
      <c r="CO2387" s="198">
        <v>0</v>
      </c>
      <c r="CP2387" s="198">
        <v>0</v>
      </c>
      <c r="CQ2387" s="198">
        <v>0</v>
      </c>
      <c r="CR2387" s="198">
        <v>0</v>
      </c>
      <c r="CS2387" s="198">
        <v>0</v>
      </c>
      <c r="CT2387" s="198">
        <v>0</v>
      </c>
      <c r="CU2387" s="198">
        <v>0</v>
      </c>
      <c r="CV2387" s="198">
        <v>0</v>
      </c>
    </row>
    <row r="2388" spans="1:100" ht="14.4">
      <c r="B2388" s="85"/>
      <c r="C2388" s="113"/>
      <c r="D2388" s="1" t="s">
        <v>2080</v>
      </c>
      <c r="E2388" s="112"/>
      <c r="AC2388" s="142"/>
      <c r="AD2388" s="142"/>
      <c r="AE2388" s="142"/>
      <c r="AF2388" s="142"/>
      <c r="AG2388" s="142"/>
      <c r="AS2388" s="3"/>
      <c r="AU2388" s="86"/>
      <c r="AV2388" s="86"/>
      <c r="AW2388" s="86"/>
      <c r="AX2388" s="3"/>
      <c r="AY2388" s="3"/>
      <c r="AZ2388" s="3"/>
      <c r="BU2388" s="3"/>
      <c r="BW2388" s="3"/>
    </row>
    <row r="2389" spans="1:100" ht="14.4">
      <c r="B2389" s="85"/>
      <c r="C2389" s="113"/>
      <c r="D2389" s="1" t="s">
        <v>1288</v>
      </c>
      <c r="E2389" s="112"/>
      <c r="AC2389" s="142"/>
      <c r="AD2389" s="142"/>
      <c r="AE2389" s="142"/>
      <c r="AF2389" s="142"/>
      <c r="AG2389" s="142"/>
      <c r="AS2389" s="3"/>
      <c r="AU2389" s="86"/>
      <c r="AV2389" s="86"/>
      <c r="AW2389" s="86"/>
      <c r="AX2389" s="3"/>
      <c r="AY2389" s="3"/>
      <c r="AZ2389" s="3"/>
      <c r="BU2389" s="3"/>
      <c r="BW2389" s="3"/>
    </row>
    <row r="2390" spans="1:100" ht="14.4">
      <c r="A2390" t="s">
        <v>2730</v>
      </c>
      <c r="B2390" s="112" t="s">
        <v>265</v>
      </c>
      <c r="C2390" s="113" t="str">
        <f t="shared" ref="C2390:C2413" si="939">MID(A2390,1,12)</f>
        <v>M.020.01.101</v>
      </c>
      <c r="D2390" s="9" t="s">
        <v>1288</v>
      </c>
      <c r="E2390" s="112" t="s">
        <v>362</v>
      </c>
      <c r="F2390" s="115" t="str">
        <f t="shared" ref="F2390:F2413" si="940">MID(A2390, 21,85)</f>
        <v>Chips, frozen preperfried in plastic foil (LDPE) per 500 gram NL</v>
      </c>
      <c r="G2390" s="143">
        <f t="shared" si="926"/>
        <v>1.7444092</v>
      </c>
      <c r="I2390" s="118">
        <f t="shared" si="927"/>
        <v>0.36840289129870996</v>
      </c>
      <c r="K2390" s="161">
        <f t="shared" si="928"/>
        <v>2.7843091E-7</v>
      </c>
      <c r="L2390" s="161">
        <f t="shared" si="929"/>
        <v>9.0649860867799997E-2</v>
      </c>
      <c r="M2390" s="162">
        <f t="shared" si="930"/>
        <v>1.6091372E-2</v>
      </c>
      <c r="N2390" s="161">
        <v>0.26166138</v>
      </c>
      <c r="O2390" s="132">
        <v>5.8324131000000001E-2</v>
      </c>
      <c r="P2390" s="132">
        <v>1.8938371999999998E-2</v>
      </c>
      <c r="Q2390" s="132">
        <v>0</v>
      </c>
      <c r="R2390" s="132">
        <v>0</v>
      </c>
      <c r="S2390" s="132">
        <v>0</v>
      </c>
      <c r="T2390" s="164">
        <v>2.7843091E-7</v>
      </c>
      <c r="U2390" s="164">
        <v>6.8188678000000001E-6</v>
      </c>
      <c r="V2390" s="132">
        <v>0</v>
      </c>
      <c r="W2390" s="132">
        <v>0</v>
      </c>
      <c r="X2390" s="132">
        <v>0</v>
      </c>
      <c r="Y2390" s="132">
        <v>1.3380539E-2</v>
      </c>
      <c r="Z2390" s="132">
        <v>1.6091372E-2</v>
      </c>
      <c r="AA2390" s="132">
        <v>0</v>
      </c>
      <c r="AC2390" s="118">
        <f t="shared" si="931"/>
        <v>0.26166138</v>
      </c>
      <c r="AD2390" s="118">
        <f t="shared" si="932"/>
        <v>7.7269600298709995E-2</v>
      </c>
      <c r="AE2390" s="118">
        <f t="shared" si="933"/>
        <v>9.3360693867799993E-2</v>
      </c>
      <c r="AF2390" s="118">
        <f t="shared" si="934"/>
        <v>9.0649860867799997E-2</v>
      </c>
      <c r="AG2390" s="118">
        <f t="shared" si="935"/>
        <v>0</v>
      </c>
      <c r="AI2390" s="69">
        <v>0</v>
      </c>
      <c r="AJ2390" s="69">
        <v>0</v>
      </c>
      <c r="AK2390" s="69">
        <v>0</v>
      </c>
      <c r="AL2390" s="69">
        <v>0</v>
      </c>
      <c r="AM2390" s="69">
        <v>0</v>
      </c>
      <c r="AN2390" s="69">
        <v>0</v>
      </c>
      <c r="AO2390" s="69">
        <v>0</v>
      </c>
      <c r="AQ2390" s="116">
        <v>4.8182495999999998E-2</v>
      </c>
      <c r="AR2390" s="116">
        <v>4.4669599999999997E-2</v>
      </c>
      <c r="AS2390" s="116">
        <v>3.5128962999999998E-3</v>
      </c>
      <c r="AT2390" s="116">
        <v>0</v>
      </c>
      <c r="AU2390" s="150">
        <f t="shared" si="936"/>
        <v>2.6780335E-6</v>
      </c>
      <c r="AV2390" s="150">
        <f t="shared" si="937"/>
        <v>1.29914803859E-8</v>
      </c>
      <c r="AW2390" s="163">
        <f t="shared" si="938"/>
        <v>0</v>
      </c>
      <c r="AX2390" s="196">
        <v>1.6188116999999999E-6</v>
      </c>
      <c r="AY2390" s="196">
        <v>4.8843457000000003E-9</v>
      </c>
      <c r="AZ2390" s="196">
        <v>1.3344730000000001E-13</v>
      </c>
      <c r="BA2390" s="108">
        <v>0</v>
      </c>
      <c r="BB2390" s="108">
        <v>0</v>
      </c>
      <c r="BC2390" s="108">
        <v>0</v>
      </c>
      <c r="BD2390" s="196">
        <v>1.0592218E-6</v>
      </c>
      <c r="BE2390" s="108">
        <v>0</v>
      </c>
      <c r="BF2390" s="196">
        <v>1.2338189E-9</v>
      </c>
      <c r="BG2390" s="196">
        <v>7.7936607999999998E-10</v>
      </c>
      <c r="BH2390" s="196">
        <v>1.0839586E-12</v>
      </c>
      <c r="BI2390" s="108">
        <v>0</v>
      </c>
      <c r="BJ2390" s="108">
        <v>0</v>
      </c>
      <c r="BK2390" s="108">
        <v>0</v>
      </c>
      <c r="BL2390" s="108">
        <v>0</v>
      </c>
      <c r="BM2390" s="108">
        <v>0</v>
      </c>
      <c r="BN2390" s="196">
        <v>6.0927323000000002E-9</v>
      </c>
      <c r="BO2390" s="108">
        <v>0</v>
      </c>
      <c r="BP2390" s="108">
        <v>0</v>
      </c>
      <c r="BQ2390" s="108">
        <v>0</v>
      </c>
      <c r="BR2390" s="108">
        <v>0</v>
      </c>
      <c r="BS2390" s="108">
        <v>0</v>
      </c>
      <c r="BU2390" s="172">
        <v>8.9256105000000001E-5</v>
      </c>
      <c r="BV2390" s="172">
        <v>8.5063199999999999E-6</v>
      </c>
      <c r="BW2390" s="172">
        <v>4.8638757000000002E-5</v>
      </c>
      <c r="BX2390" s="172">
        <v>7.9874025999999999E-10</v>
      </c>
      <c r="BY2390" s="172">
        <v>7.0069483000000001E-6</v>
      </c>
      <c r="BZ2390" s="69">
        <v>0</v>
      </c>
      <c r="CA2390" s="172">
        <v>2.0239560999999998E-5</v>
      </c>
      <c r="CB2390" s="69">
        <v>0</v>
      </c>
      <c r="CC2390" s="69">
        <v>0</v>
      </c>
      <c r="CD2390" s="172">
        <v>1.8423935999999999E-10</v>
      </c>
      <c r="CE2390" s="69">
        <v>0</v>
      </c>
      <c r="CF2390" s="172">
        <v>4.3113637E-6</v>
      </c>
      <c r="CG2390" s="69">
        <v>0</v>
      </c>
      <c r="CH2390" s="172">
        <v>5.5217209999999999E-7</v>
      </c>
      <c r="CI2390" s="69">
        <v>0</v>
      </c>
      <c r="CJ2390" s="69">
        <v>0</v>
      </c>
      <c r="CK2390" s="69">
        <v>0</v>
      </c>
      <c r="CM2390" s="198">
        <v>0</v>
      </c>
      <c r="CN2390" s="198">
        <v>1.7444092</v>
      </c>
      <c r="CO2390" s="198">
        <v>0</v>
      </c>
      <c r="CP2390" s="198">
        <v>5.8199002999999999E-3</v>
      </c>
      <c r="CQ2390" s="198">
        <v>0</v>
      </c>
      <c r="CR2390" s="198">
        <v>0</v>
      </c>
      <c r="CS2390" s="198">
        <v>3.5566051000000002E-4</v>
      </c>
      <c r="CT2390" s="198">
        <v>0</v>
      </c>
      <c r="CU2390" s="198">
        <v>5.2294650999999996E-4</v>
      </c>
      <c r="CV2390" s="198">
        <v>3.7032534000000001E-4</v>
      </c>
    </row>
    <row r="2391" spans="1:100" ht="14.4">
      <c r="A2391" t="s">
        <v>2731</v>
      </c>
      <c r="B2391" s="112" t="s">
        <v>265</v>
      </c>
      <c r="C2391" s="113" t="str">
        <f t="shared" si="939"/>
        <v>M.020.01.102</v>
      </c>
      <c r="D2391" s="9" t="s">
        <v>1288</v>
      </c>
      <c r="E2391" s="112" t="s">
        <v>362</v>
      </c>
      <c r="F2391" s="115" t="str">
        <f t="shared" si="940"/>
        <v>Potatoes wo skins in plastic foil (LDPE) per 500 gram NL</v>
      </c>
      <c r="G2391" s="143">
        <f t="shared" si="926"/>
        <v>0.26831690000000002</v>
      </c>
      <c r="I2391" s="118">
        <f t="shared" si="927"/>
        <v>6.7652783767402996E-2</v>
      </c>
      <c r="K2391" s="161">
        <f t="shared" si="928"/>
        <v>5.4737102999999999E-8</v>
      </c>
      <c r="L2391" s="161">
        <f t="shared" si="929"/>
        <v>2.38843024303E-2</v>
      </c>
      <c r="M2391" s="162">
        <f t="shared" si="930"/>
        <v>3.5208916000000002E-3</v>
      </c>
      <c r="N2391" s="161">
        <v>4.0247535000000001E-2</v>
      </c>
      <c r="O2391" s="132">
        <v>1.7433818E-2</v>
      </c>
      <c r="P2391" s="132">
        <v>3.7231196999999998E-3</v>
      </c>
      <c r="Q2391" s="132">
        <v>0</v>
      </c>
      <c r="R2391" s="132">
        <v>0</v>
      </c>
      <c r="S2391" s="132">
        <v>0</v>
      </c>
      <c r="T2391" s="164">
        <v>5.4737102999999999E-8</v>
      </c>
      <c r="U2391" s="164">
        <v>1.3405302999999999E-6</v>
      </c>
      <c r="V2391" s="132">
        <v>0</v>
      </c>
      <c r="W2391" s="132">
        <v>0</v>
      </c>
      <c r="X2391" s="132">
        <v>0</v>
      </c>
      <c r="Y2391" s="132">
        <v>2.7260242000000001E-3</v>
      </c>
      <c r="Z2391" s="132">
        <v>3.5208916000000002E-3</v>
      </c>
      <c r="AA2391" s="132">
        <v>0</v>
      </c>
      <c r="AC2391" s="118">
        <f t="shared" si="931"/>
        <v>4.0247535000000001E-2</v>
      </c>
      <c r="AD2391" s="118">
        <f t="shared" si="932"/>
        <v>2.1158332967403E-2</v>
      </c>
      <c r="AE2391" s="118">
        <f t="shared" si="933"/>
        <v>2.46791698303E-2</v>
      </c>
      <c r="AF2391" s="118">
        <f t="shared" si="934"/>
        <v>2.38843024303E-2</v>
      </c>
      <c r="AG2391" s="118">
        <f t="shared" si="935"/>
        <v>0</v>
      </c>
      <c r="AI2391" s="69">
        <v>0</v>
      </c>
      <c r="AJ2391" s="69">
        <v>0</v>
      </c>
      <c r="AK2391" s="69">
        <v>0</v>
      </c>
      <c r="AL2391" s="69">
        <v>0</v>
      </c>
      <c r="AM2391" s="69">
        <v>0</v>
      </c>
      <c r="AN2391" s="69">
        <v>0</v>
      </c>
      <c r="AO2391" s="69">
        <v>0</v>
      </c>
      <c r="AQ2391" s="116">
        <v>1.0114474E-2</v>
      </c>
      <c r="AR2391" s="116">
        <v>9.4344223999999997E-3</v>
      </c>
      <c r="AS2391" s="116">
        <v>6.8005164999999999E-4</v>
      </c>
      <c r="AT2391" s="116">
        <v>0</v>
      </c>
      <c r="AU2391" s="150">
        <f t="shared" si="936"/>
        <v>5.6561284999999996E-7</v>
      </c>
      <c r="AV2391" s="150">
        <f t="shared" si="937"/>
        <v>2.5149838643429999E-9</v>
      </c>
      <c r="AW2391" s="163">
        <f t="shared" si="938"/>
        <v>0</v>
      </c>
      <c r="AX2391" s="196">
        <v>2.4899807999999999E-7</v>
      </c>
      <c r="AY2391" s="196">
        <v>7.5128731999999995E-10</v>
      </c>
      <c r="AZ2391" s="196">
        <v>2.0526243E-14</v>
      </c>
      <c r="BA2391" s="108">
        <v>0</v>
      </c>
      <c r="BB2391" s="108">
        <v>0</v>
      </c>
      <c r="BC2391" s="108">
        <v>0</v>
      </c>
      <c r="BD2391" s="196">
        <v>3.1661477000000002E-7</v>
      </c>
      <c r="BE2391" s="108">
        <v>0</v>
      </c>
      <c r="BF2391" s="196">
        <v>3.6880401999999998E-10</v>
      </c>
      <c r="BG2391" s="196">
        <v>1.5321661000000001E-10</v>
      </c>
      <c r="BH2391" s="196">
        <v>3.7988810000000002E-13</v>
      </c>
      <c r="BI2391" s="108">
        <v>0</v>
      </c>
      <c r="BJ2391" s="108">
        <v>0</v>
      </c>
      <c r="BK2391" s="108">
        <v>0</v>
      </c>
      <c r="BL2391" s="108">
        <v>0</v>
      </c>
      <c r="BM2391" s="108">
        <v>0</v>
      </c>
      <c r="BN2391" s="196">
        <v>1.2412755000000001E-9</v>
      </c>
      <c r="BO2391" s="108">
        <v>0</v>
      </c>
      <c r="BP2391" s="108">
        <v>0</v>
      </c>
      <c r="BQ2391" s="108">
        <v>0</v>
      </c>
      <c r="BR2391" s="108">
        <v>0</v>
      </c>
      <c r="BS2391" s="108">
        <v>0</v>
      </c>
      <c r="BU2391" s="172">
        <v>1.7141022000000001E-5</v>
      </c>
      <c r="BV2391" s="172">
        <v>2.5426462999999998E-6</v>
      </c>
      <c r="BW2391" s="172">
        <v>7.4813871000000003E-6</v>
      </c>
      <c r="BX2391" s="172">
        <v>1.5702541E-10</v>
      </c>
      <c r="BY2391" s="172">
        <v>2.0944652E-6</v>
      </c>
      <c r="BZ2391" s="69">
        <v>0</v>
      </c>
      <c r="CA2391" s="172">
        <v>3.9789222000000002E-6</v>
      </c>
      <c r="CB2391" s="69">
        <v>0</v>
      </c>
      <c r="CC2391" s="69">
        <v>0</v>
      </c>
      <c r="CD2391" s="172">
        <v>3.6219859000000001E-11</v>
      </c>
      <c r="CE2391" s="69">
        <v>0</v>
      </c>
      <c r="CF2391" s="172">
        <v>8.7835639000000002E-7</v>
      </c>
      <c r="CG2391" s="69">
        <v>0</v>
      </c>
      <c r="CH2391" s="172">
        <v>1.650512E-7</v>
      </c>
      <c r="CI2391" s="69">
        <v>0</v>
      </c>
      <c r="CJ2391" s="69">
        <v>0</v>
      </c>
      <c r="CK2391" s="69">
        <v>0</v>
      </c>
      <c r="CM2391" s="198">
        <v>0</v>
      </c>
      <c r="CN2391" s="198">
        <v>0.26831690000000002</v>
      </c>
      <c r="CO2391" s="198">
        <v>0</v>
      </c>
      <c r="CP2391" s="198">
        <v>1.7396416000000001E-3</v>
      </c>
      <c r="CQ2391" s="198">
        <v>0</v>
      </c>
      <c r="CR2391" s="198">
        <v>0</v>
      </c>
      <c r="CS2391" s="198">
        <v>1.0631140999999999E-4</v>
      </c>
      <c r="CT2391" s="198">
        <v>0</v>
      </c>
      <c r="CU2391" s="198">
        <v>1.0280675E-4</v>
      </c>
      <c r="CV2391" s="198">
        <v>1.2978556999999999E-4</v>
      </c>
    </row>
    <row r="2392" spans="1:100" ht="14.4">
      <c r="B2392" s="112"/>
      <c r="C2392" s="113"/>
      <c r="D2392" s="1" t="s">
        <v>1289</v>
      </c>
      <c r="E2392" s="112"/>
      <c r="T2392" s="3"/>
      <c r="U2392" s="3"/>
      <c r="AC2392" s="142"/>
      <c r="AD2392" s="142"/>
      <c r="AE2392" s="142"/>
      <c r="AF2392" s="142"/>
      <c r="AG2392" s="142"/>
      <c r="AU2392" s="86"/>
      <c r="AV2392" s="86"/>
      <c r="AW2392" s="86"/>
      <c r="AX2392" s="3"/>
      <c r="AY2392" s="3"/>
      <c r="AZ2392" s="3"/>
      <c r="BD2392" s="3"/>
      <c r="BF2392" s="3"/>
      <c r="BG2392" s="3"/>
      <c r="BH2392" s="3"/>
      <c r="BN2392" s="3"/>
      <c r="BU2392" s="3"/>
      <c r="BV2392" s="3"/>
      <c r="BW2392" s="3"/>
      <c r="BX2392" s="3"/>
      <c r="BY2392" s="3"/>
      <c r="CA2392" s="3"/>
      <c r="CD2392" s="3"/>
      <c r="CF2392" s="3"/>
      <c r="CH2392" s="3"/>
    </row>
    <row r="2393" spans="1:100" ht="14.4">
      <c r="A2393" t="s">
        <v>2732</v>
      </c>
      <c r="B2393" s="112" t="s">
        <v>265</v>
      </c>
      <c r="C2393" s="113" t="str">
        <f t="shared" si="939"/>
        <v>M.020.02.101</v>
      </c>
      <c r="D2393" s="9" t="s">
        <v>1289</v>
      </c>
      <c r="E2393" s="112" t="s">
        <v>362</v>
      </c>
      <c r="F2393" s="115" t="str">
        <f t="shared" si="940"/>
        <v>Beer, pilsner in glass bottle, non returnable NL</v>
      </c>
      <c r="G2393" s="143">
        <f t="shared" si="926"/>
        <v>0.75525853333333337</v>
      </c>
      <c r="I2393" s="118">
        <f t="shared" si="927"/>
        <v>0.16753935903813799</v>
      </c>
      <c r="K2393" s="161">
        <f t="shared" si="928"/>
        <v>5.9004238E-8</v>
      </c>
      <c r="L2393" s="161">
        <f t="shared" si="929"/>
        <v>4.96817964339E-2</v>
      </c>
      <c r="M2393" s="162">
        <f t="shared" si="930"/>
        <v>4.5687236000000004E-3</v>
      </c>
      <c r="N2393" s="161">
        <v>0.11328878000000001</v>
      </c>
      <c r="O2393" s="132">
        <v>4.2765837000000001E-2</v>
      </c>
      <c r="P2393" s="132">
        <v>4.0133625999999997E-3</v>
      </c>
      <c r="Q2393" s="132">
        <v>0</v>
      </c>
      <c r="R2393" s="132">
        <v>0</v>
      </c>
      <c r="S2393" s="132">
        <v>0</v>
      </c>
      <c r="T2393" s="164">
        <v>5.9004238E-8</v>
      </c>
      <c r="U2393" s="164">
        <v>1.4450339000000001E-6</v>
      </c>
      <c r="V2393" s="132">
        <v>0</v>
      </c>
      <c r="W2393" s="132">
        <v>0</v>
      </c>
      <c r="X2393" s="132">
        <v>0</v>
      </c>
      <c r="Y2393" s="132">
        <v>2.9011518000000001E-3</v>
      </c>
      <c r="Z2393" s="132">
        <v>4.5687236000000004E-3</v>
      </c>
      <c r="AA2393" s="132">
        <v>0</v>
      </c>
      <c r="AC2393" s="118">
        <f t="shared" si="931"/>
        <v>0.11328878000000001</v>
      </c>
      <c r="AD2393" s="118">
        <f t="shared" si="932"/>
        <v>4.6780703638138001E-2</v>
      </c>
      <c r="AE2393" s="118">
        <f t="shared" si="933"/>
        <v>5.1349368233899996E-2</v>
      </c>
      <c r="AF2393" s="118">
        <f t="shared" si="934"/>
        <v>4.96817964339E-2</v>
      </c>
      <c r="AG2393" s="118">
        <f t="shared" si="935"/>
        <v>0</v>
      </c>
      <c r="AI2393" s="69">
        <v>0</v>
      </c>
      <c r="AJ2393" s="69">
        <v>0</v>
      </c>
      <c r="AK2393" s="69">
        <v>0</v>
      </c>
      <c r="AL2393" s="69">
        <v>0</v>
      </c>
      <c r="AM2393" s="69">
        <v>0</v>
      </c>
      <c r="AN2393" s="69">
        <v>0</v>
      </c>
      <c r="AO2393" s="69">
        <v>0</v>
      </c>
      <c r="AQ2393" s="116">
        <v>2.5863880999999998E-2</v>
      </c>
      <c r="AR2393" s="116">
        <v>2.4645506000000001E-2</v>
      </c>
      <c r="AS2393" s="116">
        <v>1.2183752999999999E-3</v>
      </c>
      <c r="AT2393" s="116">
        <v>0</v>
      </c>
      <c r="AU2393" s="150">
        <f t="shared" si="936"/>
        <v>1.47754831E-6</v>
      </c>
      <c r="AV2393" s="150">
        <f t="shared" si="937"/>
        <v>4.5058258306370004E-9</v>
      </c>
      <c r="AW2393" s="163">
        <f t="shared" si="938"/>
        <v>0</v>
      </c>
      <c r="AX2393" s="196">
        <v>7.0087991E-7</v>
      </c>
      <c r="AY2393" s="196">
        <v>2.1147238999999999E-9</v>
      </c>
      <c r="AZ2393" s="196">
        <v>5.7777276999999999E-14</v>
      </c>
      <c r="BA2393" s="108">
        <v>0</v>
      </c>
      <c r="BB2393" s="108">
        <v>0</v>
      </c>
      <c r="BC2393" s="108">
        <v>0</v>
      </c>
      <c r="BD2393" s="196">
        <v>7.7666840000000005E-7</v>
      </c>
      <c r="BE2393" s="108">
        <v>0</v>
      </c>
      <c r="BF2393" s="196">
        <v>9.0469066000000005E-10</v>
      </c>
      <c r="BG2393" s="196">
        <v>1.651609E-10</v>
      </c>
      <c r="BH2393" s="196">
        <v>1.7399336E-13</v>
      </c>
      <c r="BI2393" s="108">
        <v>0</v>
      </c>
      <c r="BJ2393" s="108">
        <v>0</v>
      </c>
      <c r="BK2393" s="108">
        <v>0</v>
      </c>
      <c r="BL2393" s="108">
        <v>0</v>
      </c>
      <c r="BM2393" s="108">
        <v>0</v>
      </c>
      <c r="BN2393" s="196">
        <v>1.3210186E-9</v>
      </c>
      <c r="BO2393" s="108">
        <v>0</v>
      </c>
      <c r="BP2393" s="108">
        <v>0</v>
      </c>
      <c r="BQ2393" s="108">
        <v>0</v>
      </c>
      <c r="BR2393" s="108">
        <v>0</v>
      </c>
      <c r="BS2393" s="108">
        <v>0</v>
      </c>
      <c r="BU2393" s="172">
        <v>3.8062604000000001E-5</v>
      </c>
      <c r="BV2393" s="172">
        <v>6.2372108000000004E-6</v>
      </c>
      <c r="BW2393" s="172">
        <v>2.1058612000000001E-5</v>
      </c>
      <c r="BX2393" s="172">
        <v>1.6926661999999999E-10</v>
      </c>
      <c r="BY2393" s="172">
        <v>5.1378049999999997E-6</v>
      </c>
      <c r="BZ2393" s="69">
        <v>0</v>
      </c>
      <c r="CA2393" s="172">
        <v>4.2891067000000003E-6</v>
      </c>
      <c r="CB2393" s="69">
        <v>0</v>
      </c>
      <c r="CC2393" s="69">
        <v>0</v>
      </c>
      <c r="CD2393" s="172">
        <v>3.9043448000000002E-11</v>
      </c>
      <c r="CE2393" s="69">
        <v>0</v>
      </c>
      <c r="CF2393" s="172">
        <v>9.3478450999999996E-7</v>
      </c>
      <c r="CG2393" s="69">
        <v>0</v>
      </c>
      <c r="CH2393" s="172">
        <v>4.0487705E-7</v>
      </c>
      <c r="CI2393" s="69">
        <v>0</v>
      </c>
      <c r="CJ2393" s="69">
        <v>0</v>
      </c>
      <c r="CK2393" s="69">
        <v>0</v>
      </c>
      <c r="CM2393" s="198">
        <v>0</v>
      </c>
      <c r="CN2393" s="198">
        <v>0.75525852999999998</v>
      </c>
      <c r="CO2393" s="198">
        <v>0</v>
      </c>
      <c r="CP2393" s="198">
        <v>4.2674087999999997E-3</v>
      </c>
      <c r="CQ2393" s="198">
        <v>0</v>
      </c>
      <c r="CR2393" s="198">
        <v>0</v>
      </c>
      <c r="CS2393" s="198">
        <v>2.6078605000000001E-4</v>
      </c>
      <c r="CT2393" s="198">
        <v>0</v>
      </c>
      <c r="CU2393" s="198">
        <v>1.1082124E-4</v>
      </c>
      <c r="CV2393" s="197">
        <v>5.9443366000000001E-5</v>
      </c>
    </row>
    <row r="2394" spans="1:100" ht="14.4">
      <c r="A2394" t="s">
        <v>2733</v>
      </c>
      <c r="B2394" s="112" t="s">
        <v>265</v>
      </c>
      <c r="C2394" s="113" t="str">
        <f t="shared" si="939"/>
        <v>M.020.02.102</v>
      </c>
      <c r="D2394" s="9" t="s">
        <v>1289</v>
      </c>
      <c r="E2394" s="112" t="s">
        <v>362</v>
      </c>
      <c r="F2394" s="115" t="str">
        <f t="shared" si="940"/>
        <v>Gin, young Dutch still wine bottle per 750 ml NL</v>
      </c>
      <c r="G2394" s="143">
        <f t="shared" si="926"/>
        <v>1.8999949999999999</v>
      </c>
      <c r="I2394" s="118">
        <f t="shared" si="927"/>
        <v>0.36508986525528997</v>
      </c>
      <c r="K2394" s="161">
        <f t="shared" si="928"/>
        <v>1.5794749000000001E-7</v>
      </c>
      <c r="L2394" s="161">
        <f t="shared" si="929"/>
        <v>7.4115658607799992E-2</v>
      </c>
      <c r="M2394" s="162">
        <f t="shared" si="930"/>
        <v>5.9747986999999997E-3</v>
      </c>
      <c r="N2394" s="161">
        <v>0.28499924999999998</v>
      </c>
      <c r="O2394" s="132">
        <v>6.2714592E-2</v>
      </c>
      <c r="P2394" s="132">
        <v>1.0743305999999999E-2</v>
      </c>
      <c r="Q2394" s="132">
        <v>0</v>
      </c>
      <c r="R2394" s="132">
        <v>0</v>
      </c>
      <c r="S2394" s="132">
        <v>0</v>
      </c>
      <c r="T2394" s="164">
        <v>1.5794749000000001E-7</v>
      </c>
      <c r="U2394" s="164">
        <v>3.8681878000000003E-6</v>
      </c>
      <c r="V2394" s="132">
        <v>0</v>
      </c>
      <c r="W2394" s="132">
        <v>0</v>
      </c>
      <c r="X2394" s="132">
        <v>0</v>
      </c>
      <c r="Y2394" s="132">
        <v>6.5389242000000005E-4</v>
      </c>
      <c r="Z2394" s="132">
        <v>5.9747986999999997E-3</v>
      </c>
      <c r="AA2394" s="132">
        <v>0</v>
      </c>
      <c r="AC2394" s="118">
        <f t="shared" si="931"/>
        <v>0.28499924999999998</v>
      </c>
      <c r="AD2394" s="118">
        <f t="shared" si="932"/>
        <v>7.3461924135289999E-2</v>
      </c>
      <c r="AE2394" s="118">
        <f t="shared" si="933"/>
        <v>7.9436564887800001E-2</v>
      </c>
      <c r="AF2394" s="118">
        <f t="shared" si="934"/>
        <v>7.4115658607799992E-2</v>
      </c>
      <c r="AG2394" s="118">
        <f t="shared" si="935"/>
        <v>0</v>
      </c>
      <c r="AI2394" s="69">
        <v>0</v>
      </c>
      <c r="AJ2394" s="69">
        <v>0</v>
      </c>
      <c r="AK2394" s="69">
        <v>0</v>
      </c>
      <c r="AL2394" s="69">
        <v>0</v>
      </c>
      <c r="AM2394" s="69">
        <v>0</v>
      </c>
      <c r="AN2394" s="69">
        <v>0</v>
      </c>
      <c r="AO2394" s="69">
        <v>0</v>
      </c>
      <c r="AQ2394" s="116">
        <v>5.0405270000000002E-2</v>
      </c>
      <c r="AR2394" s="116">
        <v>4.8407898999999997E-2</v>
      </c>
      <c r="AS2394" s="116">
        <v>1.997371E-3</v>
      </c>
      <c r="AT2394" s="116">
        <v>0</v>
      </c>
      <c r="AU2394" s="150">
        <f t="shared" si="936"/>
        <v>2.9021522000000002E-6</v>
      </c>
      <c r="AV2394" s="150">
        <f t="shared" si="937"/>
        <v>7.3867271652140006E-9</v>
      </c>
      <c r="AW2394" s="163">
        <f t="shared" si="938"/>
        <v>0</v>
      </c>
      <c r="AX2394" s="196">
        <v>1.7631953999999999E-6</v>
      </c>
      <c r="AY2394" s="196">
        <v>5.3199861000000004E-9</v>
      </c>
      <c r="AZ2394" s="196">
        <v>1.4534962E-13</v>
      </c>
      <c r="BA2394" s="108">
        <v>0</v>
      </c>
      <c r="BB2394" s="108">
        <v>0</v>
      </c>
      <c r="BC2394" s="108">
        <v>0</v>
      </c>
      <c r="BD2394" s="196">
        <v>1.1389568E-6</v>
      </c>
      <c r="BE2394" s="108">
        <v>0</v>
      </c>
      <c r="BF2394" s="196">
        <v>1.3266970000000001E-9</v>
      </c>
      <c r="BG2394" s="196">
        <v>4.4211656E-10</v>
      </c>
      <c r="BH2394" s="196">
        <v>3.6945594000000001E-14</v>
      </c>
      <c r="BI2394" s="108">
        <v>0</v>
      </c>
      <c r="BJ2394" s="108">
        <v>0</v>
      </c>
      <c r="BK2394" s="108">
        <v>0</v>
      </c>
      <c r="BL2394" s="108">
        <v>0</v>
      </c>
      <c r="BM2394" s="108">
        <v>0</v>
      </c>
      <c r="BN2394" s="196">
        <v>2.9774520999999999E-10</v>
      </c>
      <c r="BO2394" s="108">
        <v>0</v>
      </c>
      <c r="BP2394" s="108">
        <v>0</v>
      </c>
      <c r="BQ2394" s="108">
        <v>0</v>
      </c>
      <c r="BR2394" s="108">
        <v>0</v>
      </c>
      <c r="BS2394" s="108">
        <v>0</v>
      </c>
      <c r="BU2394" s="172">
        <v>8.194439E-5</v>
      </c>
      <c r="BV2394" s="172">
        <v>9.1466497000000001E-6</v>
      </c>
      <c r="BW2394" s="172">
        <v>5.2976902999999999E-5</v>
      </c>
      <c r="BX2394" s="172">
        <v>4.5310708000000002E-10</v>
      </c>
      <c r="BY2394" s="172">
        <v>7.5344098000000002E-6</v>
      </c>
      <c r="BZ2394" s="69">
        <v>0</v>
      </c>
      <c r="CA2394" s="172">
        <v>1.1481439999999999E-5</v>
      </c>
      <c r="CB2394" s="69">
        <v>0</v>
      </c>
      <c r="CC2394" s="69">
        <v>0</v>
      </c>
      <c r="CD2394" s="172">
        <v>1.0451477E-10</v>
      </c>
      <c r="CE2394" s="69">
        <v>0</v>
      </c>
      <c r="CF2394" s="172">
        <v>2.1069166E-7</v>
      </c>
      <c r="CG2394" s="69">
        <v>0</v>
      </c>
      <c r="CH2394" s="172">
        <v>5.9373792000000005E-7</v>
      </c>
      <c r="CI2394" s="69">
        <v>0</v>
      </c>
      <c r="CJ2394" s="69">
        <v>0</v>
      </c>
      <c r="CK2394" s="69">
        <v>0</v>
      </c>
      <c r="CM2394" s="198">
        <v>0</v>
      </c>
      <c r="CN2394" s="198">
        <v>1.8999950000000001</v>
      </c>
      <c r="CO2394" s="198">
        <v>0</v>
      </c>
      <c r="CP2394" s="198">
        <v>6.2580044999999999E-3</v>
      </c>
      <c r="CQ2394" s="198">
        <v>0</v>
      </c>
      <c r="CR2394" s="198">
        <v>0</v>
      </c>
      <c r="CS2394" s="198">
        <v>3.8243354000000001E-4</v>
      </c>
      <c r="CT2394" s="198">
        <v>0</v>
      </c>
      <c r="CU2394" s="198">
        <v>2.9665559999999999E-4</v>
      </c>
      <c r="CV2394" s="197">
        <v>1.2622151E-5</v>
      </c>
    </row>
    <row r="2395" spans="1:100" ht="14.4">
      <c r="A2395" t="s">
        <v>2734</v>
      </c>
      <c r="B2395" s="112" t="s">
        <v>265</v>
      </c>
      <c r="C2395" s="113" t="str">
        <f t="shared" si="939"/>
        <v>M.020.02.103</v>
      </c>
      <c r="D2395" s="9" t="s">
        <v>1289</v>
      </c>
      <c r="E2395" s="112" t="s">
        <v>362</v>
      </c>
      <c r="F2395" s="115" t="str">
        <f t="shared" si="940"/>
        <v>Red wine still wine bottle per 750 ml NL</v>
      </c>
      <c r="G2395" s="143">
        <f t="shared" si="926"/>
        <v>1.2200311333333334</v>
      </c>
      <c r="I2395" s="118">
        <f t="shared" si="927"/>
        <v>0.29477301498340003</v>
      </c>
      <c r="K2395" s="161">
        <f t="shared" si="928"/>
        <v>1.4364200000000001E-7</v>
      </c>
      <c r="L2395" s="161">
        <f t="shared" si="929"/>
        <v>8.1248740341400005E-2</v>
      </c>
      <c r="M2395" s="162">
        <f t="shared" si="930"/>
        <v>3.0519461000000001E-2</v>
      </c>
      <c r="N2395" s="161">
        <v>0.18300467000000001</v>
      </c>
      <c r="O2395" s="132">
        <v>5.7652429999999998E-2</v>
      </c>
      <c r="P2395" s="132">
        <v>9.7702715000000002E-3</v>
      </c>
      <c r="Q2395" s="132">
        <v>0</v>
      </c>
      <c r="R2395" s="132">
        <v>0</v>
      </c>
      <c r="S2395" s="132">
        <v>0</v>
      </c>
      <c r="T2395" s="164">
        <v>1.4364200000000001E-7</v>
      </c>
      <c r="U2395" s="164">
        <v>3.5178413999999998E-6</v>
      </c>
      <c r="V2395" s="132">
        <v>0</v>
      </c>
      <c r="W2395" s="132">
        <v>0</v>
      </c>
      <c r="X2395" s="132">
        <v>0</v>
      </c>
      <c r="Y2395" s="132">
        <v>1.3822521000000001E-2</v>
      </c>
      <c r="Z2395" s="132">
        <v>3.0519461000000001E-2</v>
      </c>
      <c r="AA2395" s="132">
        <v>0</v>
      </c>
      <c r="AC2395" s="118">
        <f t="shared" si="931"/>
        <v>0.18300467000000001</v>
      </c>
      <c r="AD2395" s="118">
        <f t="shared" si="932"/>
        <v>6.7426362983400004E-2</v>
      </c>
      <c r="AE2395" s="118">
        <f t="shared" si="933"/>
        <v>9.7945680341399999E-2</v>
      </c>
      <c r="AF2395" s="118">
        <f t="shared" si="934"/>
        <v>8.1248740341399991E-2</v>
      </c>
      <c r="AG2395" s="118">
        <f t="shared" si="935"/>
        <v>0</v>
      </c>
      <c r="AI2395" s="69">
        <v>0</v>
      </c>
      <c r="AJ2395" s="69">
        <v>0</v>
      </c>
      <c r="AK2395" s="69">
        <v>0</v>
      </c>
      <c r="AL2395" s="69">
        <v>0</v>
      </c>
      <c r="AM2395" s="69">
        <v>0</v>
      </c>
      <c r="AN2395" s="69">
        <v>0</v>
      </c>
      <c r="AO2395" s="69">
        <v>0</v>
      </c>
      <c r="AQ2395" s="116">
        <v>3.9413453000000001E-2</v>
      </c>
      <c r="AR2395" s="116">
        <v>3.6349256000000003E-2</v>
      </c>
      <c r="AS2395" s="116">
        <v>3.0641965000000001E-3</v>
      </c>
      <c r="AT2395" s="116">
        <v>0</v>
      </c>
      <c r="AU2395" s="150">
        <f t="shared" si="936"/>
        <v>2.1792119999999997E-6</v>
      </c>
      <c r="AV2395" s="150">
        <f t="shared" si="937"/>
        <v>1.1332087753182001E-8</v>
      </c>
      <c r="AW2395" s="163">
        <f t="shared" si="938"/>
        <v>0</v>
      </c>
      <c r="AX2395" s="196">
        <v>1.1321888999999999E-6</v>
      </c>
      <c r="AY2395" s="196">
        <v>3.4160871999999999E-9</v>
      </c>
      <c r="AZ2395" s="196">
        <v>9.3332382000000005E-14</v>
      </c>
      <c r="BA2395" s="108">
        <v>0</v>
      </c>
      <c r="BB2395" s="108">
        <v>0</v>
      </c>
      <c r="BC2395" s="108">
        <v>0</v>
      </c>
      <c r="BD2395" s="196">
        <v>1.0470231E-6</v>
      </c>
      <c r="BE2395" s="108">
        <v>0</v>
      </c>
      <c r="BF2395" s="196">
        <v>1.2196093999999999E-9</v>
      </c>
      <c r="BG2395" s="196">
        <v>4.0207353E-10</v>
      </c>
      <c r="BH2395" s="196">
        <v>2.3879079999999999E-13</v>
      </c>
      <c r="BI2395" s="108">
        <v>0</v>
      </c>
      <c r="BJ2395" s="108">
        <v>0</v>
      </c>
      <c r="BK2395" s="108">
        <v>0</v>
      </c>
      <c r="BL2395" s="108">
        <v>0</v>
      </c>
      <c r="BM2395" s="108">
        <v>0</v>
      </c>
      <c r="BN2395" s="196">
        <v>6.2939855000000003E-9</v>
      </c>
      <c r="BO2395" s="108">
        <v>0</v>
      </c>
      <c r="BP2395" s="108">
        <v>0</v>
      </c>
      <c r="BQ2395" s="108">
        <v>0</v>
      </c>
      <c r="BR2395" s="108">
        <v>0</v>
      </c>
      <c r="BS2395" s="108">
        <v>0</v>
      </c>
      <c r="BU2395" s="172">
        <v>6.4793960000000001E-5</v>
      </c>
      <c r="BV2395" s="172">
        <v>8.4083554000000007E-6</v>
      </c>
      <c r="BW2395" s="172">
        <v>3.4017704999999998E-5</v>
      </c>
      <c r="BX2395" s="172">
        <v>4.1206863E-10</v>
      </c>
      <c r="BY2395" s="172">
        <v>6.9262514999999999E-6</v>
      </c>
      <c r="BZ2395" s="69">
        <v>0</v>
      </c>
      <c r="CA2395" s="172">
        <v>1.0441553E-5</v>
      </c>
      <c r="CB2395" s="69">
        <v>0</v>
      </c>
      <c r="CC2395" s="69">
        <v>0</v>
      </c>
      <c r="CD2395" s="172">
        <v>9.5048745999999997E-11</v>
      </c>
      <c r="CE2395" s="69">
        <v>0</v>
      </c>
      <c r="CF2395" s="172">
        <v>4.4537753000000002E-6</v>
      </c>
      <c r="CG2395" s="69">
        <v>0</v>
      </c>
      <c r="CH2395" s="172">
        <v>5.4581290999999996E-7</v>
      </c>
      <c r="CI2395" s="69">
        <v>0</v>
      </c>
      <c r="CJ2395" s="69">
        <v>0</v>
      </c>
      <c r="CK2395" s="69">
        <v>0</v>
      </c>
      <c r="CM2395" s="198">
        <v>0</v>
      </c>
      <c r="CN2395" s="198">
        <v>1.2200310999999999</v>
      </c>
      <c r="CO2395" s="198">
        <v>0</v>
      </c>
      <c r="CP2395" s="198">
        <v>5.7528743000000004E-3</v>
      </c>
      <c r="CQ2395" s="198">
        <v>0</v>
      </c>
      <c r="CR2395" s="198">
        <v>0</v>
      </c>
      <c r="CS2395" s="198">
        <v>3.5156447999999999E-4</v>
      </c>
      <c r="CT2395" s="198">
        <v>0</v>
      </c>
      <c r="CU2395" s="198">
        <v>2.6978715000000001E-4</v>
      </c>
      <c r="CV2395" s="197">
        <v>8.1580868999999999E-5</v>
      </c>
    </row>
    <row r="2396" spans="1:100" ht="14.4">
      <c r="A2396" t="s">
        <v>2735</v>
      </c>
      <c r="B2396" s="112" t="s">
        <v>265</v>
      </c>
      <c r="C2396" s="113" t="str">
        <f t="shared" si="939"/>
        <v>M.020.02.104</v>
      </c>
      <c r="D2396" s="9" t="s">
        <v>1289</v>
      </c>
      <c r="E2396" s="112" t="s">
        <v>362</v>
      </c>
      <c r="F2396" s="115" t="str">
        <f t="shared" si="940"/>
        <v>Rose wine still wine bottle per 750 ml NL</v>
      </c>
      <c r="G2396" s="143">
        <f t="shared" si="926"/>
        <v>1.2390425333333333</v>
      </c>
      <c r="I2396" s="118">
        <f t="shared" si="927"/>
        <v>0.29798136426590999</v>
      </c>
      <c r="K2396" s="161">
        <f t="shared" si="928"/>
        <v>1.4716421E-7</v>
      </c>
      <c r="L2396" s="161">
        <f t="shared" si="929"/>
        <v>8.0610238101699996E-2</v>
      </c>
      <c r="M2396" s="162">
        <f t="shared" si="930"/>
        <v>3.1514598999999997E-2</v>
      </c>
      <c r="N2396" s="161">
        <v>0.18585637999999999</v>
      </c>
      <c r="O2396" s="132">
        <v>5.7324384999999999E-2</v>
      </c>
      <c r="P2396" s="132">
        <v>1.0009845999999999E-2</v>
      </c>
      <c r="Q2396" s="132">
        <v>0</v>
      </c>
      <c r="R2396" s="132">
        <v>0</v>
      </c>
      <c r="S2396" s="132">
        <v>0</v>
      </c>
      <c r="T2396" s="164">
        <v>1.4716421E-7</v>
      </c>
      <c r="U2396" s="164">
        <v>3.6041017000000002E-6</v>
      </c>
      <c r="V2396" s="132">
        <v>0</v>
      </c>
      <c r="W2396" s="132">
        <v>0</v>
      </c>
      <c r="X2396" s="132">
        <v>0</v>
      </c>
      <c r="Y2396" s="132">
        <v>1.3272403E-2</v>
      </c>
      <c r="Z2396" s="132">
        <v>3.1514598999999997E-2</v>
      </c>
      <c r="AA2396" s="132">
        <v>0</v>
      </c>
      <c r="AC2396" s="118">
        <f t="shared" si="931"/>
        <v>0.18585637999999999</v>
      </c>
      <c r="AD2396" s="118">
        <f t="shared" si="932"/>
        <v>6.7337982265909993E-2</v>
      </c>
      <c r="AE2396" s="118">
        <f t="shared" si="933"/>
        <v>9.8852434101699999E-2</v>
      </c>
      <c r="AF2396" s="118">
        <f t="shared" si="934"/>
        <v>8.0610238101699996E-2</v>
      </c>
      <c r="AG2396" s="118">
        <f t="shared" si="935"/>
        <v>0</v>
      </c>
      <c r="AI2396" s="69">
        <v>0</v>
      </c>
      <c r="AJ2396" s="69">
        <v>0</v>
      </c>
      <c r="AK2396" s="69">
        <v>0</v>
      </c>
      <c r="AL2396" s="69">
        <v>0</v>
      </c>
      <c r="AM2396" s="69">
        <v>0</v>
      </c>
      <c r="AN2396" s="69">
        <v>0</v>
      </c>
      <c r="AO2396" s="69">
        <v>0</v>
      </c>
      <c r="AQ2396" s="116">
        <v>3.9555808999999997E-2</v>
      </c>
      <c r="AR2396" s="116">
        <v>3.6544161999999998E-2</v>
      </c>
      <c r="AS2396" s="116">
        <v>3.0116474999999998E-3</v>
      </c>
      <c r="AT2396" s="116">
        <v>0</v>
      </c>
      <c r="AU2396" s="150">
        <f t="shared" si="936"/>
        <v>2.1908969999999998E-6</v>
      </c>
      <c r="AV2396" s="150">
        <f t="shared" si="937"/>
        <v>1.1137749528014E-8</v>
      </c>
      <c r="AW2396" s="163">
        <f t="shared" si="938"/>
        <v>0</v>
      </c>
      <c r="AX2396" s="196">
        <v>1.1498314999999999E-6</v>
      </c>
      <c r="AY2396" s="196">
        <v>3.4693190999999999E-9</v>
      </c>
      <c r="AZ2396" s="196">
        <v>9.4786753999999997E-14</v>
      </c>
      <c r="BA2396" s="108">
        <v>0</v>
      </c>
      <c r="BB2396" s="108">
        <v>0</v>
      </c>
      <c r="BC2396" s="108">
        <v>0</v>
      </c>
      <c r="BD2396" s="196">
        <v>1.0410655000000001E-6</v>
      </c>
      <c r="BE2396" s="108">
        <v>0</v>
      </c>
      <c r="BF2396" s="196">
        <v>1.2126697E-9</v>
      </c>
      <c r="BG2396" s="196">
        <v>4.1193268999999998E-10</v>
      </c>
      <c r="BH2396" s="196">
        <v>2.4015125999999999E-13</v>
      </c>
      <c r="BI2396" s="108">
        <v>0</v>
      </c>
      <c r="BJ2396" s="108">
        <v>0</v>
      </c>
      <c r="BK2396" s="108">
        <v>0</v>
      </c>
      <c r="BL2396" s="108">
        <v>0</v>
      </c>
      <c r="BM2396" s="108">
        <v>0</v>
      </c>
      <c r="BN2396" s="196">
        <v>6.0434930999999999E-9</v>
      </c>
      <c r="BO2396" s="108">
        <v>0</v>
      </c>
      <c r="BP2396" s="108">
        <v>0</v>
      </c>
      <c r="BQ2396" s="108">
        <v>0</v>
      </c>
      <c r="BR2396" s="108">
        <v>0</v>
      </c>
      <c r="BS2396" s="108">
        <v>0</v>
      </c>
      <c r="BU2396" s="172">
        <v>6.5312481000000003E-5</v>
      </c>
      <c r="BV2396" s="172">
        <v>8.3605115000000005E-6</v>
      </c>
      <c r="BW2396" s="172">
        <v>3.4547793000000002E-5</v>
      </c>
      <c r="BX2396" s="172">
        <v>4.2217288000000001E-10</v>
      </c>
      <c r="BY2396" s="172">
        <v>6.8868407999999996E-6</v>
      </c>
      <c r="BZ2396" s="69">
        <v>0</v>
      </c>
      <c r="CA2396" s="172">
        <v>1.0697588E-5</v>
      </c>
      <c r="CB2396" s="69">
        <v>0</v>
      </c>
      <c r="CC2396" s="69">
        <v>0</v>
      </c>
      <c r="CD2396" s="172">
        <v>9.7379416000000003E-11</v>
      </c>
      <c r="CE2396" s="69">
        <v>0</v>
      </c>
      <c r="CF2396" s="172">
        <v>4.2765208999999996E-6</v>
      </c>
      <c r="CG2396" s="69">
        <v>0</v>
      </c>
      <c r="CH2396" s="172">
        <v>5.4270721000000001E-7</v>
      </c>
      <c r="CI2396" s="69">
        <v>0</v>
      </c>
      <c r="CJ2396" s="69">
        <v>0</v>
      </c>
      <c r="CK2396" s="69">
        <v>0</v>
      </c>
      <c r="CM2396" s="198">
        <v>0</v>
      </c>
      <c r="CN2396" s="198">
        <v>1.2390425</v>
      </c>
      <c r="CO2396" s="198">
        <v>0</v>
      </c>
      <c r="CP2396" s="198">
        <v>5.7201402000000004E-3</v>
      </c>
      <c r="CQ2396" s="198">
        <v>0</v>
      </c>
      <c r="CR2396" s="198">
        <v>0</v>
      </c>
      <c r="CS2396" s="198">
        <v>3.4956405999999999E-4</v>
      </c>
      <c r="CT2396" s="198">
        <v>0</v>
      </c>
      <c r="CU2396" s="198">
        <v>2.7640253999999998E-4</v>
      </c>
      <c r="CV2396" s="197">
        <v>8.2045655999999999E-5</v>
      </c>
    </row>
    <row r="2397" spans="1:100" ht="14.4">
      <c r="A2397" t="s">
        <v>2736</v>
      </c>
      <c r="B2397" s="112" t="s">
        <v>265</v>
      </c>
      <c r="C2397" s="113" t="str">
        <f t="shared" si="939"/>
        <v>M.020.02.105</v>
      </c>
      <c r="D2397" s="9" t="s">
        <v>1289</v>
      </c>
      <c r="E2397" s="112" t="s">
        <v>362</v>
      </c>
      <c r="F2397" s="115" t="str">
        <f t="shared" si="940"/>
        <v>White wine, dry still wine bottle per 750 ml NL</v>
      </c>
      <c r="G2397" s="143">
        <f t="shared" si="926"/>
        <v>1.2580539333333334</v>
      </c>
      <c r="I2397" s="118">
        <f t="shared" si="927"/>
        <v>0.30118971304832998</v>
      </c>
      <c r="K2397" s="161">
        <f t="shared" si="928"/>
        <v>1.5068643E-7</v>
      </c>
      <c r="L2397" s="161">
        <f t="shared" si="929"/>
        <v>7.9971736361899998E-2</v>
      </c>
      <c r="M2397" s="162">
        <f t="shared" si="930"/>
        <v>3.2509735999999997E-2</v>
      </c>
      <c r="N2397" s="161">
        <v>0.18870809</v>
      </c>
      <c r="O2397" s="132">
        <v>5.699634E-2</v>
      </c>
      <c r="P2397" s="132">
        <v>1.0249421E-2</v>
      </c>
      <c r="Q2397" s="132">
        <v>0</v>
      </c>
      <c r="R2397" s="132">
        <v>0</v>
      </c>
      <c r="S2397" s="132">
        <v>0</v>
      </c>
      <c r="T2397" s="164">
        <v>1.5068643E-7</v>
      </c>
      <c r="U2397" s="164">
        <v>3.6903619000000001E-6</v>
      </c>
      <c r="V2397" s="132">
        <v>0</v>
      </c>
      <c r="W2397" s="132">
        <v>0</v>
      </c>
      <c r="X2397" s="132">
        <v>0</v>
      </c>
      <c r="Y2397" s="132">
        <v>1.2722285E-2</v>
      </c>
      <c r="Z2397" s="132">
        <v>3.2509735999999997E-2</v>
      </c>
      <c r="AA2397" s="132">
        <v>0</v>
      </c>
      <c r="AC2397" s="118">
        <f t="shared" si="931"/>
        <v>0.18870809</v>
      </c>
      <c r="AD2397" s="118">
        <f t="shared" si="932"/>
        <v>6.7249602048329998E-2</v>
      </c>
      <c r="AE2397" s="118">
        <f t="shared" si="933"/>
        <v>9.9759187361899995E-2</v>
      </c>
      <c r="AF2397" s="118">
        <f t="shared" si="934"/>
        <v>7.9971736361899998E-2</v>
      </c>
      <c r="AG2397" s="118">
        <f t="shared" si="935"/>
        <v>0</v>
      </c>
      <c r="AI2397" s="69">
        <v>0</v>
      </c>
      <c r="AJ2397" s="69">
        <v>0</v>
      </c>
      <c r="AK2397" s="69">
        <v>0</v>
      </c>
      <c r="AL2397" s="69">
        <v>0</v>
      </c>
      <c r="AM2397" s="69">
        <v>0</v>
      </c>
      <c r="AN2397" s="69">
        <v>0</v>
      </c>
      <c r="AO2397" s="69">
        <v>0</v>
      </c>
      <c r="AQ2397" s="116">
        <v>3.9698166E-2</v>
      </c>
      <c r="AR2397" s="116">
        <v>3.6739067E-2</v>
      </c>
      <c r="AS2397" s="116">
        <v>2.9590985E-3</v>
      </c>
      <c r="AT2397" s="116">
        <v>0</v>
      </c>
      <c r="AU2397" s="150">
        <f t="shared" si="936"/>
        <v>2.2025818999999999E-6</v>
      </c>
      <c r="AV2397" s="150">
        <f t="shared" si="937"/>
        <v>1.0943411502836E-8</v>
      </c>
      <c r="AW2397" s="163">
        <f t="shared" si="938"/>
        <v>0</v>
      </c>
      <c r="AX2397" s="196">
        <v>1.167474E-6</v>
      </c>
      <c r="AY2397" s="196">
        <v>3.5225509999999999E-9</v>
      </c>
      <c r="AZ2397" s="196">
        <v>9.6241126000000001E-14</v>
      </c>
      <c r="BA2397" s="108">
        <v>0</v>
      </c>
      <c r="BB2397" s="108">
        <v>0</v>
      </c>
      <c r="BC2397" s="108">
        <v>0</v>
      </c>
      <c r="BD2397" s="196">
        <v>1.0351078999999999E-6</v>
      </c>
      <c r="BE2397" s="108">
        <v>0</v>
      </c>
      <c r="BF2397" s="196">
        <v>1.2057301E-9</v>
      </c>
      <c r="BG2397" s="196">
        <v>4.2179185000000002E-10</v>
      </c>
      <c r="BH2397" s="196">
        <v>2.4151171000000001E-13</v>
      </c>
      <c r="BI2397" s="108">
        <v>0</v>
      </c>
      <c r="BJ2397" s="108">
        <v>0</v>
      </c>
      <c r="BK2397" s="108">
        <v>0</v>
      </c>
      <c r="BL2397" s="108">
        <v>0</v>
      </c>
      <c r="BM2397" s="108">
        <v>0</v>
      </c>
      <c r="BN2397" s="196">
        <v>5.7930008000000004E-9</v>
      </c>
      <c r="BO2397" s="108">
        <v>0</v>
      </c>
      <c r="BP2397" s="108">
        <v>0</v>
      </c>
      <c r="BQ2397" s="108">
        <v>0</v>
      </c>
      <c r="BR2397" s="108">
        <v>0</v>
      </c>
      <c r="BS2397" s="108">
        <v>0</v>
      </c>
      <c r="BU2397" s="172">
        <v>6.5831002000000006E-5</v>
      </c>
      <c r="BV2397" s="172">
        <v>8.3126676000000003E-6</v>
      </c>
      <c r="BW2397" s="172">
        <v>3.5077882000000003E-5</v>
      </c>
      <c r="BX2397" s="172">
        <v>4.3227713000000002E-10</v>
      </c>
      <c r="BY2397" s="172">
        <v>6.8474301000000002E-6</v>
      </c>
      <c r="BZ2397" s="69">
        <v>0</v>
      </c>
      <c r="CA2397" s="172">
        <v>1.0953622999999999E-5</v>
      </c>
      <c r="CB2397" s="69">
        <v>0</v>
      </c>
      <c r="CC2397" s="69">
        <v>0</v>
      </c>
      <c r="CD2397" s="172">
        <v>9.9710087000000002E-11</v>
      </c>
      <c r="CE2397" s="69">
        <v>0</v>
      </c>
      <c r="CF2397" s="172">
        <v>4.0992664999999999E-6</v>
      </c>
      <c r="CG2397" s="69">
        <v>0</v>
      </c>
      <c r="CH2397" s="172">
        <v>5.3960150999999996E-7</v>
      </c>
      <c r="CI2397" s="69">
        <v>0</v>
      </c>
      <c r="CJ2397" s="69">
        <v>0</v>
      </c>
      <c r="CK2397" s="69">
        <v>0</v>
      </c>
      <c r="CM2397" s="198">
        <v>0</v>
      </c>
      <c r="CN2397" s="198">
        <v>1.2580538999999999</v>
      </c>
      <c r="CO2397" s="198">
        <v>0</v>
      </c>
      <c r="CP2397" s="198">
        <v>5.6874061000000004E-3</v>
      </c>
      <c r="CQ2397" s="198">
        <v>0</v>
      </c>
      <c r="CR2397" s="198">
        <v>0</v>
      </c>
      <c r="CS2397" s="198">
        <v>3.4756364E-4</v>
      </c>
      <c r="CT2397" s="198">
        <v>0</v>
      </c>
      <c r="CU2397" s="198">
        <v>2.8301793000000002E-4</v>
      </c>
      <c r="CV2397" s="197">
        <v>8.2510443999999996E-5</v>
      </c>
    </row>
    <row r="2398" spans="1:100" ht="14.4">
      <c r="B2398" s="112"/>
      <c r="C2398" s="113"/>
      <c r="D2398" s="1" t="s">
        <v>1290</v>
      </c>
      <c r="E2398" s="112"/>
      <c r="T2398" s="3"/>
      <c r="U2398" s="3"/>
      <c r="AC2398" s="142"/>
      <c r="AD2398" s="142"/>
      <c r="AE2398" s="142"/>
      <c r="AF2398" s="142"/>
      <c r="AG2398" s="142"/>
      <c r="AU2398" s="86"/>
      <c r="AV2398" s="86"/>
      <c r="AW2398" s="86"/>
      <c r="AX2398" s="3"/>
      <c r="AY2398" s="3"/>
      <c r="AZ2398" s="3"/>
      <c r="BD2398" s="3"/>
      <c r="BF2398" s="3"/>
      <c r="BG2398" s="3"/>
      <c r="BH2398" s="3"/>
      <c r="BN2398" s="3"/>
      <c r="BU2398" s="3"/>
      <c r="BV2398" s="3"/>
      <c r="BW2398" s="3"/>
      <c r="BX2398" s="3"/>
      <c r="BY2398" s="3"/>
      <c r="CA2398" s="3"/>
      <c r="CD2398" s="3"/>
      <c r="CF2398" s="3"/>
      <c r="CH2398" s="3"/>
      <c r="CV2398" s="3"/>
    </row>
    <row r="2399" spans="1:100" ht="14.4">
      <c r="A2399" t="s">
        <v>2737</v>
      </c>
      <c r="B2399" s="112" t="s">
        <v>265</v>
      </c>
      <c r="C2399" s="113" t="str">
        <f t="shared" si="939"/>
        <v>M.020.03.101</v>
      </c>
      <c r="D2399" s="9" t="s">
        <v>1290</v>
      </c>
      <c r="E2399" s="112" t="s">
        <v>362</v>
      </c>
      <c r="F2399" s="115" t="str">
        <f t="shared" si="940"/>
        <v>Baguette, white in plastic foil per 500 gram NL</v>
      </c>
      <c r="G2399" s="143">
        <f t="shared" si="926"/>
        <v>0.75628046666666671</v>
      </c>
      <c r="I2399" s="118">
        <f t="shared" si="927"/>
        <v>0.17209770755925502</v>
      </c>
      <c r="K2399" s="161">
        <f t="shared" si="928"/>
        <v>9.5179554999999996E-8</v>
      </c>
      <c r="L2399" s="161">
        <f t="shared" si="929"/>
        <v>5.572112897970001E-2</v>
      </c>
      <c r="M2399" s="162">
        <f t="shared" si="930"/>
        <v>2.9344134E-3</v>
      </c>
      <c r="N2399" s="161">
        <v>0.11344207000000001</v>
      </c>
      <c r="O2399" s="132">
        <v>3.8284615000000001E-2</v>
      </c>
      <c r="P2399" s="132">
        <v>6.4739430000000002E-3</v>
      </c>
      <c r="Q2399" s="132">
        <v>0</v>
      </c>
      <c r="R2399" s="132">
        <v>0</v>
      </c>
      <c r="S2399" s="132">
        <v>0</v>
      </c>
      <c r="T2399" s="164">
        <v>9.5179554999999996E-8</v>
      </c>
      <c r="U2399" s="164">
        <v>2.3309796999999998E-6</v>
      </c>
      <c r="V2399" s="132">
        <v>0</v>
      </c>
      <c r="W2399" s="132">
        <v>0</v>
      </c>
      <c r="X2399" s="132">
        <v>0</v>
      </c>
      <c r="Y2399" s="132">
        <v>1.096024E-2</v>
      </c>
      <c r="Z2399" s="132">
        <v>2.9344134E-3</v>
      </c>
      <c r="AA2399" s="132">
        <v>0</v>
      </c>
      <c r="AC2399" s="118">
        <f t="shared" si="931"/>
        <v>0.11344207000000001</v>
      </c>
      <c r="AD2399" s="118">
        <f t="shared" si="932"/>
        <v>4.4760984159255009E-2</v>
      </c>
      <c r="AE2399" s="118">
        <f t="shared" si="933"/>
        <v>4.7695302379700009E-2</v>
      </c>
      <c r="AF2399" s="118">
        <f t="shared" si="934"/>
        <v>5.572112897970001E-2</v>
      </c>
      <c r="AG2399" s="118">
        <f t="shared" si="935"/>
        <v>0</v>
      </c>
      <c r="AI2399" s="69">
        <v>0</v>
      </c>
      <c r="AJ2399" s="69">
        <v>0</v>
      </c>
      <c r="AK2399" s="69">
        <v>0</v>
      </c>
      <c r="AL2399" s="69">
        <v>0</v>
      </c>
      <c r="AM2399" s="69">
        <v>0</v>
      </c>
      <c r="AN2399" s="69">
        <v>0</v>
      </c>
      <c r="AO2399" s="69">
        <v>0</v>
      </c>
      <c r="AQ2399" s="116">
        <v>2.5517194999999999E-2</v>
      </c>
      <c r="AR2399" s="116">
        <v>2.3303851E-2</v>
      </c>
      <c r="AS2399" s="116">
        <v>2.2133434000000001E-3</v>
      </c>
      <c r="AT2399" s="116">
        <v>0</v>
      </c>
      <c r="AU2399" s="150">
        <f t="shared" si="936"/>
        <v>1.3971134E-6</v>
      </c>
      <c r="AV2399" s="150">
        <f t="shared" si="937"/>
        <v>8.1854417156740009E-9</v>
      </c>
      <c r="AW2399" s="163">
        <f t="shared" si="938"/>
        <v>0</v>
      </c>
      <c r="AX2399" s="196">
        <v>7.0182826000000002E-7</v>
      </c>
      <c r="AY2399" s="196">
        <v>2.1175853000000001E-9</v>
      </c>
      <c r="AZ2399" s="196">
        <v>5.7855454000000003E-14</v>
      </c>
      <c r="BA2399" s="108">
        <v>0</v>
      </c>
      <c r="BB2399" s="108">
        <v>0</v>
      </c>
      <c r="BC2399" s="108">
        <v>0</v>
      </c>
      <c r="BD2399" s="196">
        <v>6.9528514000000003E-7</v>
      </c>
      <c r="BE2399" s="108">
        <v>0</v>
      </c>
      <c r="BF2399" s="196">
        <v>8.0989258E-10</v>
      </c>
      <c r="BG2399" s="196">
        <v>2.6642055000000002E-10</v>
      </c>
      <c r="BH2399" s="196">
        <v>8.1893022000000001E-13</v>
      </c>
      <c r="BI2399" s="108">
        <v>0</v>
      </c>
      <c r="BJ2399" s="108">
        <v>0</v>
      </c>
      <c r="BK2399" s="108">
        <v>0</v>
      </c>
      <c r="BL2399" s="108">
        <v>0</v>
      </c>
      <c r="BM2399" s="108">
        <v>0</v>
      </c>
      <c r="BN2399" s="196">
        <v>4.9906665000000002E-9</v>
      </c>
      <c r="BO2399" s="108">
        <v>0</v>
      </c>
      <c r="BP2399" s="108">
        <v>0</v>
      </c>
      <c r="BQ2399" s="108">
        <v>0</v>
      </c>
      <c r="BR2399" s="108">
        <v>0</v>
      </c>
      <c r="BS2399" s="108">
        <v>0</v>
      </c>
      <c r="BU2399" s="172">
        <v>4.2083238000000001E-5</v>
      </c>
      <c r="BV2399" s="172">
        <v>5.5836440999999997E-6</v>
      </c>
      <c r="BW2399" s="172">
        <v>2.1087106E-5</v>
      </c>
      <c r="BX2399" s="172">
        <v>2.7304347000000002E-10</v>
      </c>
      <c r="BY2399" s="172">
        <v>4.5994397E-6</v>
      </c>
      <c r="BZ2399" s="69">
        <v>0</v>
      </c>
      <c r="CA2399" s="172">
        <v>6.9187449000000002E-6</v>
      </c>
      <c r="CB2399" s="69">
        <v>0</v>
      </c>
      <c r="CC2399" s="69">
        <v>0</v>
      </c>
      <c r="CD2399" s="172">
        <v>6.2980865999999994E-11</v>
      </c>
      <c r="CE2399" s="69">
        <v>0</v>
      </c>
      <c r="CF2399" s="172">
        <v>3.5315154999999999E-6</v>
      </c>
      <c r="CG2399" s="69">
        <v>0</v>
      </c>
      <c r="CH2399" s="172">
        <v>3.6245198E-7</v>
      </c>
      <c r="CI2399" s="69">
        <v>0</v>
      </c>
      <c r="CJ2399" s="69">
        <v>0</v>
      </c>
      <c r="CK2399" s="69">
        <v>0</v>
      </c>
      <c r="CM2399" s="198">
        <v>0</v>
      </c>
      <c r="CN2399" s="198">
        <v>0.75628044999999999</v>
      </c>
      <c r="CO2399" s="198">
        <v>0</v>
      </c>
      <c r="CP2399" s="198">
        <v>3.820248E-3</v>
      </c>
      <c r="CQ2399" s="198">
        <v>0</v>
      </c>
      <c r="CR2399" s="198">
        <v>0</v>
      </c>
      <c r="CS2399" s="198">
        <v>2.3345956E-4</v>
      </c>
      <c r="CT2399" s="198">
        <v>0</v>
      </c>
      <c r="CU2399" s="198">
        <v>1.7876540999999999E-4</v>
      </c>
      <c r="CV2399" s="198">
        <v>2.7978062E-4</v>
      </c>
    </row>
    <row r="2400" spans="1:100" ht="14.4">
      <c r="A2400" t="s">
        <v>2738</v>
      </c>
      <c r="B2400" s="112" t="s">
        <v>265</v>
      </c>
      <c r="C2400" s="113" t="str">
        <f t="shared" si="939"/>
        <v>M.020.03.102</v>
      </c>
      <c r="D2400" s="9" t="s">
        <v>1290</v>
      </c>
      <c r="E2400" s="112" t="s">
        <v>362</v>
      </c>
      <c r="F2400" s="115" t="str">
        <f t="shared" si="940"/>
        <v>Bread, multigrain w seeds plastic foil (LDPE) per 500 gram NL</v>
      </c>
      <c r="G2400" s="143">
        <f t="shared" si="926"/>
        <v>0.81061906666666672</v>
      </c>
      <c r="I2400" s="118">
        <f t="shared" si="927"/>
        <v>0.18409450915849002</v>
      </c>
      <c r="K2400" s="161">
        <f t="shared" si="928"/>
        <v>1.0204879E-7</v>
      </c>
      <c r="L2400" s="161">
        <f t="shared" si="929"/>
        <v>5.9162241409700007E-2</v>
      </c>
      <c r="M2400" s="162">
        <f t="shared" si="930"/>
        <v>3.3393057000000001E-3</v>
      </c>
      <c r="N2400" s="161">
        <v>0.12159286</v>
      </c>
      <c r="O2400" s="132">
        <v>3.9912597000000001E-2</v>
      </c>
      <c r="P2400" s="132">
        <v>6.9411762000000004E-3</v>
      </c>
      <c r="Q2400" s="132">
        <v>0</v>
      </c>
      <c r="R2400" s="132">
        <v>0</v>
      </c>
      <c r="S2400" s="132">
        <v>0</v>
      </c>
      <c r="T2400" s="164">
        <v>1.0204879E-7</v>
      </c>
      <c r="U2400" s="164">
        <v>2.4992097000000002E-6</v>
      </c>
      <c r="V2400" s="132">
        <v>0</v>
      </c>
      <c r="W2400" s="132">
        <v>0</v>
      </c>
      <c r="X2400" s="132">
        <v>0</v>
      </c>
      <c r="Y2400" s="132">
        <v>1.2305969E-2</v>
      </c>
      <c r="Z2400" s="132">
        <v>3.3393057000000001E-3</v>
      </c>
      <c r="AA2400" s="132">
        <v>0</v>
      </c>
      <c r="AC2400" s="118">
        <f t="shared" si="931"/>
        <v>0.12159286</v>
      </c>
      <c r="AD2400" s="118">
        <f t="shared" si="932"/>
        <v>4.6856374458490009E-2</v>
      </c>
      <c r="AE2400" s="118">
        <f t="shared" si="933"/>
        <v>5.0195578109700011E-2</v>
      </c>
      <c r="AF2400" s="118">
        <f t="shared" si="934"/>
        <v>5.9162241409700007E-2</v>
      </c>
      <c r="AG2400" s="118">
        <f t="shared" si="935"/>
        <v>0</v>
      </c>
      <c r="AI2400" s="69">
        <v>0</v>
      </c>
      <c r="AJ2400" s="69">
        <v>0</v>
      </c>
      <c r="AK2400" s="69">
        <v>0</v>
      </c>
      <c r="AL2400" s="69">
        <v>0</v>
      </c>
      <c r="AM2400" s="69">
        <v>0</v>
      </c>
      <c r="AN2400" s="69">
        <v>0</v>
      </c>
      <c r="AO2400" s="69">
        <v>0</v>
      </c>
      <c r="AQ2400" s="116">
        <v>2.7072809E-2</v>
      </c>
      <c r="AR2400" s="116">
        <v>2.4638117000000001E-2</v>
      </c>
      <c r="AS2400" s="116">
        <v>2.4346919E-3</v>
      </c>
      <c r="AT2400" s="116">
        <v>0</v>
      </c>
      <c r="AU2400" s="150">
        <f t="shared" si="936"/>
        <v>1.4771053499999999E-6</v>
      </c>
      <c r="AV2400" s="150">
        <f t="shared" si="937"/>
        <v>9.0040380572610002E-9</v>
      </c>
      <c r="AW2400" s="163">
        <f t="shared" si="938"/>
        <v>0</v>
      </c>
      <c r="AX2400" s="196">
        <v>7.5225451999999996E-7</v>
      </c>
      <c r="AY2400" s="196">
        <v>2.2697335000000001E-9</v>
      </c>
      <c r="AZ2400" s="196">
        <v>6.2012361000000003E-14</v>
      </c>
      <c r="BA2400" s="108">
        <v>0</v>
      </c>
      <c r="BB2400" s="108">
        <v>0</v>
      </c>
      <c r="BC2400" s="108">
        <v>0</v>
      </c>
      <c r="BD2400" s="196">
        <v>7.2485082999999998E-7</v>
      </c>
      <c r="BE2400" s="108">
        <v>0</v>
      </c>
      <c r="BF2400" s="196">
        <v>8.4433174000000002E-10</v>
      </c>
      <c r="BG2400" s="196">
        <v>2.8564847999999999E-10</v>
      </c>
      <c r="BH2400" s="196">
        <v>8.2792489999999997E-13</v>
      </c>
      <c r="BI2400" s="108">
        <v>0</v>
      </c>
      <c r="BJ2400" s="108">
        <v>0</v>
      </c>
      <c r="BK2400" s="108">
        <v>0</v>
      </c>
      <c r="BL2400" s="108">
        <v>0</v>
      </c>
      <c r="BM2400" s="108">
        <v>0</v>
      </c>
      <c r="BN2400" s="196">
        <v>5.6034344000000001E-9</v>
      </c>
      <c r="BO2400" s="108">
        <v>0</v>
      </c>
      <c r="BP2400" s="108">
        <v>0</v>
      </c>
      <c r="BQ2400" s="108">
        <v>0</v>
      </c>
      <c r="BR2400" s="108">
        <v>0</v>
      </c>
      <c r="BS2400" s="108">
        <v>0</v>
      </c>
      <c r="BU2400" s="172">
        <v>4.4979740999999998E-5</v>
      </c>
      <c r="BV2400" s="172">
        <v>5.8210780999999998E-6</v>
      </c>
      <c r="BW2400" s="172">
        <v>2.2602210999999999E-5</v>
      </c>
      <c r="BX2400" s="172">
        <v>2.9274939000000002E-10</v>
      </c>
      <c r="BY2400" s="172">
        <v>4.7950221999999999E-6</v>
      </c>
      <c r="BZ2400" s="69">
        <v>0</v>
      </c>
      <c r="CA2400" s="172">
        <v>7.4180802000000004E-6</v>
      </c>
      <c r="CB2400" s="69">
        <v>0</v>
      </c>
      <c r="CC2400" s="69">
        <v>0</v>
      </c>
      <c r="CD2400" s="172">
        <v>6.7526281000000004E-11</v>
      </c>
      <c r="CE2400" s="69">
        <v>0</v>
      </c>
      <c r="CF2400" s="172">
        <v>3.9651247999999997E-6</v>
      </c>
      <c r="CG2400" s="69">
        <v>0</v>
      </c>
      <c r="CH2400" s="172">
        <v>3.7786456999999998E-7</v>
      </c>
      <c r="CI2400" s="69">
        <v>0</v>
      </c>
      <c r="CJ2400" s="69">
        <v>0</v>
      </c>
      <c r="CK2400" s="69">
        <v>0</v>
      </c>
      <c r="CM2400" s="198">
        <v>0</v>
      </c>
      <c r="CN2400" s="198">
        <v>0.81061908999999999</v>
      </c>
      <c r="CO2400" s="198">
        <v>0</v>
      </c>
      <c r="CP2400" s="198">
        <v>3.9826968999999999E-3</v>
      </c>
      <c r="CQ2400" s="198">
        <v>0</v>
      </c>
      <c r="CR2400" s="198">
        <v>0</v>
      </c>
      <c r="CS2400" s="198">
        <v>2.4338699000000001E-4</v>
      </c>
      <c r="CT2400" s="198">
        <v>0</v>
      </c>
      <c r="CU2400" s="198">
        <v>1.9166714999999999E-4</v>
      </c>
      <c r="CV2400" s="198">
        <v>2.8285357000000001E-4</v>
      </c>
    </row>
    <row r="2401" spans="1:100" ht="14.4">
      <c r="A2401" t="s">
        <v>2739</v>
      </c>
      <c r="B2401" s="112" t="s">
        <v>265</v>
      </c>
      <c r="C2401" s="113" t="str">
        <f t="shared" si="939"/>
        <v>M.020.03.103</v>
      </c>
      <c r="D2401" s="9" t="s">
        <v>1290</v>
      </c>
      <c r="E2401" s="112" t="s">
        <v>362</v>
      </c>
      <c r="F2401" s="115" t="str">
        <f t="shared" si="940"/>
        <v>Bread rye in plastic foil per 500 gram NL</v>
      </c>
      <c r="G2401" s="143">
        <f t="shared" si="926"/>
        <v>1.0588800666666667</v>
      </c>
      <c r="I2401" s="118">
        <f t="shared" si="927"/>
        <v>0.22689939946317</v>
      </c>
      <c r="K2401" s="161">
        <f t="shared" si="928"/>
        <v>1.1795697E-7</v>
      </c>
      <c r="L2401" s="161">
        <f t="shared" si="929"/>
        <v>6.5167420506200002E-2</v>
      </c>
      <c r="M2401" s="162">
        <f t="shared" si="930"/>
        <v>2.8998510000000002E-3</v>
      </c>
      <c r="N2401" s="161">
        <v>0.15883201</v>
      </c>
      <c r="O2401" s="132">
        <v>4.1909441999999998E-2</v>
      </c>
      <c r="P2401" s="132">
        <v>8.0232216999999995E-3</v>
      </c>
      <c r="Q2401" s="132">
        <v>0</v>
      </c>
      <c r="R2401" s="132">
        <v>0</v>
      </c>
      <c r="S2401" s="132">
        <v>0</v>
      </c>
      <c r="T2401" s="164">
        <v>1.1795697E-7</v>
      </c>
      <c r="U2401" s="164">
        <v>2.8888061999999998E-6</v>
      </c>
      <c r="V2401" s="132">
        <v>0</v>
      </c>
      <c r="W2401" s="132">
        <v>0</v>
      </c>
      <c r="X2401" s="132">
        <v>0</v>
      </c>
      <c r="Y2401" s="132">
        <v>1.5231868000000001E-2</v>
      </c>
      <c r="Z2401" s="132">
        <v>2.8998510000000002E-3</v>
      </c>
      <c r="AA2401" s="132">
        <v>0</v>
      </c>
      <c r="AC2401" s="118">
        <f t="shared" si="931"/>
        <v>0.15883201</v>
      </c>
      <c r="AD2401" s="118">
        <f t="shared" si="932"/>
        <v>4.9935670463169997E-2</v>
      </c>
      <c r="AE2401" s="118">
        <f t="shared" si="933"/>
        <v>5.2835403506200002E-2</v>
      </c>
      <c r="AF2401" s="118">
        <f t="shared" si="934"/>
        <v>6.5167420506200002E-2</v>
      </c>
      <c r="AG2401" s="118">
        <f t="shared" si="935"/>
        <v>0</v>
      </c>
      <c r="AI2401" s="69">
        <v>0</v>
      </c>
      <c r="AJ2401" s="69">
        <v>0</v>
      </c>
      <c r="AK2401" s="69">
        <v>0</v>
      </c>
      <c r="AL2401" s="69">
        <v>0</v>
      </c>
      <c r="AM2401" s="69">
        <v>0</v>
      </c>
      <c r="AN2401" s="69">
        <v>0</v>
      </c>
      <c r="AO2401" s="69">
        <v>0</v>
      </c>
      <c r="AQ2401" s="116">
        <v>3.2092193999999998E-2</v>
      </c>
      <c r="AR2401" s="116">
        <v>2.9085852999999998E-2</v>
      </c>
      <c r="AS2401" s="116">
        <v>3.0063412000000001E-3</v>
      </c>
      <c r="AT2401" s="116">
        <v>0</v>
      </c>
      <c r="AU2401" s="150">
        <f t="shared" si="936"/>
        <v>1.7437561599999999E-6</v>
      </c>
      <c r="AV2401" s="150">
        <f t="shared" si="937"/>
        <v>1.1118125856596E-8</v>
      </c>
      <c r="AW2401" s="163">
        <f t="shared" si="938"/>
        <v>0</v>
      </c>
      <c r="AX2401" s="196">
        <v>9.8264071E-7</v>
      </c>
      <c r="AY2401" s="196">
        <v>2.9648642000000001E-9</v>
      </c>
      <c r="AZ2401" s="196">
        <v>8.1004325999999999E-14</v>
      </c>
      <c r="BA2401" s="108">
        <v>0</v>
      </c>
      <c r="BB2401" s="108">
        <v>0</v>
      </c>
      <c r="BC2401" s="108">
        <v>0</v>
      </c>
      <c r="BD2401" s="196">
        <v>7.6111545000000004E-7</v>
      </c>
      <c r="BE2401" s="108">
        <v>0</v>
      </c>
      <c r="BF2401" s="196">
        <v>8.8657403999999997E-10</v>
      </c>
      <c r="BG2401" s="196">
        <v>3.3017762999999998E-10</v>
      </c>
      <c r="BH2401" s="196">
        <v>7.0758226999999996E-13</v>
      </c>
      <c r="BI2401" s="108">
        <v>0</v>
      </c>
      <c r="BJ2401" s="108">
        <v>0</v>
      </c>
      <c r="BK2401" s="108">
        <v>0</v>
      </c>
      <c r="BL2401" s="108">
        <v>0</v>
      </c>
      <c r="BM2401" s="108">
        <v>0</v>
      </c>
      <c r="BN2401" s="196">
        <v>6.9357213999999997E-9</v>
      </c>
      <c r="BO2401" s="108">
        <v>0</v>
      </c>
      <c r="BP2401" s="108">
        <v>0</v>
      </c>
      <c r="BQ2401" s="108">
        <v>0</v>
      </c>
      <c r="BR2401" s="108">
        <v>0</v>
      </c>
      <c r="BS2401" s="108">
        <v>0</v>
      </c>
      <c r="BU2401" s="172">
        <v>5.4551152999999998E-5</v>
      </c>
      <c r="BV2401" s="172">
        <v>6.1123093000000002E-6</v>
      </c>
      <c r="BW2401" s="172">
        <v>2.9524386E-5</v>
      </c>
      <c r="BX2401" s="172">
        <v>3.3838547999999998E-10</v>
      </c>
      <c r="BY2401" s="172">
        <v>5.0349193E-6</v>
      </c>
      <c r="BZ2401" s="69">
        <v>0</v>
      </c>
      <c r="CA2401" s="172">
        <v>8.5744691000000008E-6</v>
      </c>
      <c r="CB2401" s="69">
        <v>0</v>
      </c>
      <c r="CC2401" s="69">
        <v>0</v>
      </c>
      <c r="CD2401" s="172">
        <v>7.8052811000000005E-11</v>
      </c>
      <c r="CE2401" s="69">
        <v>0</v>
      </c>
      <c r="CF2401" s="172">
        <v>4.9078831000000002E-6</v>
      </c>
      <c r="CG2401" s="69">
        <v>0</v>
      </c>
      <c r="CH2401" s="172">
        <v>3.9676929999999997E-7</v>
      </c>
      <c r="CI2401" s="69">
        <v>0</v>
      </c>
      <c r="CJ2401" s="69">
        <v>0</v>
      </c>
      <c r="CK2401" s="69">
        <v>0</v>
      </c>
      <c r="CM2401" s="198">
        <v>0</v>
      </c>
      <c r="CN2401" s="198">
        <v>1.0588801000000001</v>
      </c>
      <c r="CO2401" s="198">
        <v>0</v>
      </c>
      <c r="CP2401" s="198">
        <v>4.1819530000000004E-3</v>
      </c>
      <c r="CQ2401" s="198">
        <v>0</v>
      </c>
      <c r="CR2401" s="198">
        <v>0</v>
      </c>
      <c r="CS2401" s="198">
        <v>2.5556374999999998E-4</v>
      </c>
      <c r="CT2401" s="198">
        <v>0</v>
      </c>
      <c r="CU2401" s="198">
        <v>2.2154573999999999E-4</v>
      </c>
      <c r="CV2401" s="198">
        <v>2.4173953000000001E-4</v>
      </c>
    </row>
    <row r="2402" spans="1:100" ht="14.4">
      <c r="A2402" t="s">
        <v>2740</v>
      </c>
      <c r="B2402" s="112" t="s">
        <v>265</v>
      </c>
      <c r="C2402" s="113" t="str">
        <f t="shared" si="939"/>
        <v>M.020.03.104</v>
      </c>
      <c r="D2402" s="9" t="s">
        <v>1290</v>
      </c>
      <c r="E2402" s="112" t="s">
        <v>362</v>
      </c>
      <c r="F2402" s="115" t="str">
        <f t="shared" si="940"/>
        <v>Bread, white water based in plastic foil per 500 gram NL</v>
      </c>
      <c r="G2402" s="143">
        <f t="shared" si="926"/>
        <v>0.78203726666666673</v>
      </c>
      <c r="I2402" s="118">
        <f t="shared" si="927"/>
        <v>0.17857650807377001</v>
      </c>
      <c r="K2402" s="161">
        <f t="shared" si="928"/>
        <v>1.0027617E-7</v>
      </c>
      <c r="L2402" s="161">
        <f t="shared" si="929"/>
        <v>5.7244013697600002E-2</v>
      </c>
      <c r="M2402" s="162">
        <f t="shared" si="930"/>
        <v>4.0268040999999997E-3</v>
      </c>
      <c r="N2402" s="161">
        <v>0.11730559</v>
      </c>
      <c r="O2402" s="132">
        <v>3.9335540000000002E-2</v>
      </c>
      <c r="P2402" s="132">
        <v>6.8206059000000003E-3</v>
      </c>
      <c r="Q2402" s="132">
        <v>0</v>
      </c>
      <c r="R2402" s="132">
        <v>0</v>
      </c>
      <c r="S2402" s="132">
        <v>0</v>
      </c>
      <c r="T2402" s="164">
        <v>1.0027617E-7</v>
      </c>
      <c r="U2402" s="164">
        <v>2.4557976E-6</v>
      </c>
      <c r="V2402" s="132">
        <v>0</v>
      </c>
      <c r="W2402" s="132">
        <v>0</v>
      </c>
      <c r="X2402" s="132">
        <v>0</v>
      </c>
      <c r="Y2402" s="132">
        <v>1.1085411999999999E-2</v>
      </c>
      <c r="Z2402" s="132">
        <v>4.0268040999999997E-3</v>
      </c>
      <c r="AA2402" s="132">
        <v>0</v>
      </c>
      <c r="AC2402" s="118">
        <f t="shared" si="931"/>
        <v>0.11730559</v>
      </c>
      <c r="AD2402" s="118">
        <f t="shared" si="932"/>
        <v>4.6158701973769999E-2</v>
      </c>
      <c r="AE2402" s="118">
        <f t="shared" si="933"/>
        <v>5.0185405797600002E-2</v>
      </c>
      <c r="AF2402" s="118">
        <f t="shared" si="934"/>
        <v>5.7244013697600002E-2</v>
      </c>
      <c r="AG2402" s="118">
        <f t="shared" si="935"/>
        <v>0</v>
      </c>
      <c r="AI2402" s="69">
        <v>0</v>
      </c>
      <c r="AJ2402" s="69">
        <v>0</v>
      </c>
      <c r="AK2402" s="69">
        <v>0</v>
      </c>
      <c r="AL2402" s="69">
        <v>0</v>
      </c>
      <c r="AM2402" s="69">
        <v>0</v>
      </c>
      <c r="AN2402" s="69">
        <v>0</v>
      </c>
      <c r="AO2402" s="69">
        <v>0</v>
      </c>
      <c r="AQ2402" s="116">
        <v>2.6279022999999999E-2</v>
      </c>
      <c r="AR2402" s="116">
        <v>2.4020893000000001E-2</v>
      </c>
      <c r="AS2402" s="116">
        <v>2.2581300000000001E-3</v>
      </c>
      <c r="AT2402" s="116">
        <v>0</v>
      </c>
      <c r="AU2402" s="150">
        <f t="shared" si="936"/>
        <v>1.44010151E-6</v>
      </c>
      <c r="AV2402" s="150">
        <f t="shared" si="937"/>
        <v>8.3510724932810002E-9</v>
      </c>
      <c r="AW2402" s="163">
        <f t="shared" si="938"/>
        <v>0</v>
      </c>
      <c r="AX2402" s="196">
        <v>7.2573057999999996E-7</v>
      </c>
      <c r="AY2402" s="196">
        <v>2.1897043000000001E-9</v>
      </c>
      <c r="AZ2402" s="196">
        <v>5.9825851000000005E-14</v>
      </c>
      <c r="BA2402" s="108">
        <v>0</v>
      </c>
      <c r="BB2402" s="108">
        <v>0</v>
      </c>
      <c r="BC2402" s="108">
        <v>0</v>
      </c>
      <c r="BD2402" s="196">
        <v>7.1437093E-7</v>
      </c>
      <c r="BE2402" s="108">
        <v>0</v>
      </c>
      <c r="BF2402" s="196">
        <v>8.3212437999999999E-10</v>
      </c>
      <c r="BG2402" s="196">
        <v>2.8068667999999999E-10</v>
      </c>
      <c r="BH2402" s="196">
        <v>8.3470742999999995E-13</v>
      </c>
      <c r="BI2402" s="108">
        <v>0</v>
      </c>
      <c r="BJ2402" s="108">
        <v>0</v>
      </c>
      <c r="BK2402" s="108">
        <v>0</v>
      </c>
      <c r="BL2402" s="108">
        <v>0</v>
      </c>
      <c r="BM2402" s="108">
        <v>0</v>
      </c>
      <c r="BN2402" s="196">
        <v>5.0476625999999999E-9</v>
      </c>
      <c r="BO2402" s="108">
        <v>0</v>
      </c>
      <c r="BP2402" s="108">
        <v>0</v>
      </c>
      <c r="BQ2402" s="108">
        <v>0</v>
      </c>
      <c r="BR2402" s="108">
        <v>0</v>
      </c>
      <c r="BS2402" s="108">
        <v>0</v>
      </c>
      <c r="BU2402" s="172">
        <v>4.3501714999999998E-5</v>
      </c>
      <c r="BV2402" s="172">
        <v>5.7369169E-6</v>
      </c>
      <c r="BW2402" s="172">
        <v>2.1805274000000002E-5</v>
      </c>
      <c r="BX2402" s="172">
        <v>2.8766423999999998E-10</v>
      </c>
      <c r="BY2402" s="172">
        <v>4.7256957000000004E-6</v>
      </c>
      <c r="BZ2402" s="69">
        <v>0</v>
      </c>
      <c r="CA2402" s="172">
        <v>7.2892258E-6</v>
      </c>
      <c r="CB2402" s="69">
        <v>0</v>
      </c>
      <c r="CC2402" s="69">
        <v>0</v>
      </c>
      <c r="CD2402" s="172">
        <v>6.6353328000000004E-11</v>
      </c>
      <c r="CE2402" s="69">
        <v>0</v>
      </c>
      <c r="CF2402" s="172">
        <v>3.5718472999999999E-6</v>
      </c>
      <c r="CG2402" s="69">
        <v>0</v>
      </c>
      <c r="CH2402" s="172">
        <v>3.7240140000000002E-7</v>
      </c>
      <c r="CI2402" s="69">
        <v>0</v>
      </c>
      <c r="CJ2402" s="69">
        <v>0</v>
      </c>
      <c r="CK2402" s="69">
        <v>0</v>
      </c>
      <c r="CM2402" s="198">
        <v>0</v>
      </c>
      <c r="CN2402" s="198">
        <v>0.78203727000000001</v>
      </c>
      <c r="CO2402" s="198">
        <v>0</v>
      </c>
      <c r="CP2402" s="198">
        <v>3.9251149999999999E-3</v>
      </c>
      <c r="CQ2402" s="198">
        <v>0</v>
      </c>
      <c r="CR2402" s="198">
        <v>0</v>
      </c>
      <c r="CS2402" s="198">
        <v>2.3986809999999999E-4</v>
      </c>
      <c r="CT2402" s="198">
        <v>0</v>
      </c>
      <c r="CU2402" s="198">
        <v>1.8833783E-4</v>
      </c>
      <c r="CV2402" s="198">
        <v>2.8517077000000002E-4</v>
      </c>
    </row>
    <row r="2403" spans="1:100" ht="14.4">
      <c r="A2403" t="s">
        <v>2741</v>
      </c>
      <c r="B2403" s="112" t="s">
        <v>265</v>
      </c>
      <c r="C2403" s="113" t="str">
        <f t="shared" si="939"/>
        <v>M.020.03.105</v>
      </c>
      <c r="D2403" s="9" t="s">
        <v>1290</v>
      </c>
      <c r="E2403" s="112" t="s">
        <v>362</v>
      </c>
      <c r="F2403" s="115" t="str">
        <f t="shared" si="940"/>
        <v>Bread, wholemeal in plastic foil per 500 gram NL</v>
      </c>
      <c r="G2403" s="143">
        <f t="shared" si="926"/>
        <v>0.66622390666666675</v>
      </c>
      <c r="I2403" s="118">
        <f t="shared" si="927"/>
        <v>0.15120127469981701</v>
      </c>
      <c r="K2403" s="161">
        <f t="shared" si="928"/>
        <v>8.5714816999999995E-8</v>
      </c>
      <c r="L2403" s="161">
        <f t="shared" si="929"/>
        <v>4.7953881985000002E-2</v>
      </c>
      <c r="M2403" s="162">
        <f t="shared" si="930"/>
        <v>3.3137209999999999E-3</v>
      </c>
      <c r="N2403" s="161">
        <v>9.9933586000000005E-2</v>
      </c>
      <c r="O2403" s="132">
        <v>3.2963249E-2</v>
      </c>
      <c r="P2403" s="132">
        <v>5.8301684000000003E-3</v>
      </c>
      <c r="Q2403" s="132">
        <v>0</v>
      </c>
      <c r="R2403" s="132">
        <v>0</v>
      </c>
      <c r="S2403" s="132">
        <v>0</v>
      </c>
      <c r="T2403" s="164">
        <v>8.5714816999999995E-8</v>
      </c>
      <c r="U2403" s="164">
        <v>2.099185E-6</v>
      </c>
      <c r="V2403" s="132">
        <v>0</v>
      </c>
      <c r="W2403" s="132">
        <v>0</v>
      </c>
      <c r="X2403" s="132">
        <v>0</v>
      </c>
      <c r="Y2403" s="132">
        <v>9.1583654E-3</v>
      </c>
      <c r="Z2403" s="132">
        <v>3.3137209999999999E-3</v>
      </c>
      <c r="AA2403" s="132">
        <v>0</v>
      </c>
      <c r="AC2403" s="118">
        <f t="shared" si="931"/>
        <v>9.9933586000000005E-2</v>
      </c>
      <c r="AD2403" s="118">
        <f t="shared" si="932"/>
        <v>3.8795602299817003E-2</v>
      </c>
      <c r="AE2403" s="118">
        <f t="shared" si="933"/>
        <v>4.2109237585000001E-2</v>
      </c>
      <c r="AF2403" s="118">
        <f t="shared" si="934"/>
        <v>4.7953881985000002E-2</v>
      </c>
      <c r="AG2403" s="118">
        <f t="shared" si="935"/>
        <v>0</v>
      </c>
      <c r="AI2403" s="69">
        <v>0</v>
      </c>
      <c r="AJ2403" s="69">
        <v>0</v>
      </c>
      <c r="AK2403" s="69">
        <v>0</v>
      </c>
      <c r="AL2403" s="69">
        <v>0</v>
      </c>
      <c r="AM2403" s="69">
        <v>0</v>
      </c>
      <c r="AN2403" s="69">
        <v>0</v>
      </c>
      <c r="AO2403" s="69">
        <v>0</v>
      </c>
      <c r="AQ2403" s="116">
        <v>2.2183553000000002E-2</v>
      </c>
      <c r="AR2403" s="116">
        <v>2.0297889E-2</v>
      </c>
      <c r="AS2403" s="116">
        <v>1.8856643000000001E-3</v>
      </c>
      <c r="AT2403" s="116">
        <v>0</v>
      </c>
      <c r="AU2403" s="150">
        <f t="shared" si="936"/>
        <v>1.21689983E-6</v>
      </c>
      <c r="AV2403" s="150">
        <f t="shared" si="937"/>
        <v>6.973610588769E-9</v>
      </c>
      <c r="AW2403" s="163">
        <f t="shared" si="938"/>
        <v>0</v>
      </c>
      <c r="AX2403" s="196">
        <v>6.1825577999999997E-7</v>
      </c>
      <c r="AY2403" s="196">
        <v>1.8654269000000001E-9</v>
      </c>
      <c r="AZ2403" s="196">
        <v>5.0966128999999999E-14</v>
      </c>
      <c r="BA2403" s="108">
        <v>0</v>
      </c>
      <c r="BB2403" s="108">
        <v>0</v>
      </c>
      <c r="BC2403" s="108">
        <v>0</v>
      </c>
      <c r="BD2403" s="196">
        <v>5.9864404999999999E-7</v>
      </c>
      <c r="BE2403" s="108">
        <v>0</v>
      </c>
      <c r="BF2403" s="196">
        <v>6.9732163999999999E-10</v>
      </c>
      <c r="BG2403" s="196">
        <v>2.3992746000000003E-10</v>
      </c>
      <c r="BH2403" s="196">
        <v>6.8772263999999995E-13</v>
      </c>
      <c r="BI2403" s="108">
        <v>0</v>
      </c>
      <c r="BJ2403" s="108">
        <v>0</v>
      </c>
      <c r="BK2403" s="108">
        <v>0</v>
      </c>
      <c r="BL2403" s="108">
        <v>0</v>
      </c>
      <c r="BM2403" s="108">
        <v>0</v>
      </c>
      <c r="BN2403" s="196">
        <v>4.1701958999999999E-9</v>
      </c>
      <c r="BO2403" s="108">
        <v>0</v>
      </c>
      <c r="BP2403" s="108">
        <v>0</v>
      </c>
      <c r="BQ2403" s="108">
        <v>0</v>
      </c>
      <c r="BR2403" s="108">
        <v>0</v>
      </c>
      <c r="BS2403" s="108">
        <v>0</v>
      </c>
      <c r="BU2403" s="172">
        <v>3.6837822999999998E-5</v>
      </c>
      <c r="BV2403" s="172">
        <v>4.8075461000000001E-6</v>
      </c>
      <c r="BW2403" s="172">
        <v>1.8576089999999999E-5</v>
      </c>
      <c r="BX2403" s="172">
        <v>2.4589178999999998E-10</v>
      </c>
      <c r="BY2403" s="172">
        <v>3.9601410000000001E-6</v>
      </c>
      <c r="BZ2403" s="69">
        <v>0</v>
      </c>
      <c r="CA2403" s="172">
        <v>6.2307389000000004E-6</v>
      </c>
      <c r="CB2403" s="69">
        <v>0</v>
      </c>
      <c r="CC2403" s="69">
        <v>0</v>
      </c>
      <c r="CD2403" s="172">
        <v>5.6717992999999997E-11</v>
      </c>
      <c r="CE2403" s="69">
        <v>0</v>
      </c>
      <c r="CF2403" s="172">
        <v>2.9509307999999999E-6</v>
      </c>
      <c r="CG2403" s="69">
        <v>0</v>
      </c>
      <c r="CH2403" s="172">
        <v>3.1207299999999999E-7</v>
      </c>
      <c r="CI2403" s="69">
        <v>0</v>
      </c>
      <c r="CJ2403" s="69">
        <v>0</v>
      </c>
      <c r="CK2403" s="69">
        <v>0</v>
      </c>
      <c r="CM2403" s="198">
        <v>0</v>
      </c>
      <c r="CN2403" s="198">
        <v>0.66622389999999998</v>
      </c>
      <c r="CO2403" s="198">
        <v>0</v>
      </c>
      <c r="CP2403" s="198">
        <v>3.2892529999999998E-3</v>
      </c>
      <c r="CQ2403" s="198">
        <v>0</v>
      </c>
      <c r="CR2403" s="198">
        <v>0</v>
      </c>
      <c r="CS2403" s="198">
        <v>2.0100987000000001E-4</v>
      </c>
      <c r="CT2403" s="198">
        <v>0</v>
      </c>
      <c r="CU2403" s="198">
        <v>1.6098881999999999E-4</v>
      </c>
      <c r="CV2403" s="198">
        <v>2.3495465000000001E-4</v>
      </c>
    </row>
    <row r="2404" spans="1:100" ht="14.4">
      <c r="A2404" t="s">
        <v>2742</v>
      </c>
      <c r="B2404" s="112" t="s">
        <v>265</v>
      </c>
      <c r="C2404" s="113" t="str">
        <f t="shared" si="939"/>
        <v>M.020.03.106</v>
      </c>
      <c r="D2404" s="9" t="s">
        <v>1290</v>
      </c>
      <c r="E2404" s="112" t="s">
        <v>362</v>
      </c>
      <c r="F2404" s="115" t="str">
        <f t="shared" si="940"/>
        <v>Bun, currant/raisin plastic foil (LDPE) per 500 gram</v>
      </c>
      <c r="G2404" s="143">
        <f t="shared" si="926"/>
        <v>1.2264766</v>
      </c>
      <c r="I2404" s="118">
        <f t="shared" si="927"/>
        <v>0.28292096195633998</v>
      </c>
      <c r="K2404" s="161">
        <f t="shared" si="928"/>
        <v>1.5750894000000001E-7</v>
      </c>
      <c r="L2404" s="161">
        <f t="shared" si="929"/>
        <v>8.8656625447400009E-2</v>
      </c>
      <c r="M2404" s="162">
        <f t="shared" si="930"/>
        <v>1.0292689000000001E-2</v>
      </c>
      <c r="N2404" s="161">
        <v>0.18397148999999999</v>
      </c>
      <c r="O2404" s="132">
        <v>5.6443496000000003E-2</v>
      </c>
      <c r="P2404" s="132">
        <v>1.0713476E-2</v>
      </c>
      <c r="Q2404" s="132">
        <v>0</v>
      </c>
      <c r="R2404" s="132">
        <v>0</v>
      </c>
      <c r="S2404" s="132">
        <v>0</v>
      </c>
      <c r="T2404" s="164">
        <v>1.5750894000000001E-7</v>
      </c>
      <c r="U2404" s="164">
        <v>3.8574473999999997E-6</v>
      </c>
      <c r="V2404" s="132">
        <v>0</v>
      </c>
      <c r="W2404" s="132">
        <v>0</v>
      </c>
      <c r="X2404" s="132">
        <v>0</v>
      </c>
      <c r="Y2404" s="132">
        <v>2.1495796000000001E-2</v>
      </c>
      <c r="Z2404" s="132">
        <v>1.0292689000000001E-2</v>
      </c>
      <c r="AA2404" s="132">
        <v>0</v>
      </c>
      <c r="AC2404" s="118">
        <f t="shared" si="931"/>
        <v>0.18397148999999999</v>
      </c>
      <c r="AD2404" s="118">
        <f t="shared" si="932"/>
        <v>6.7160986956340013E-2</v>
      </c>
      <c r="AE2404" s="118">
        <f t="shared" si="933"/>
        <v>7.7453518447400005E-2</v>
      </c>
      <c r="AF2404" s="118">
        <f t="shared" si="934"/>
        <v>8.8656625447400009E-2</v>
      </c>
      <c r="AG2404" s="118">
        <f t="shared" si="935"/>
        <v>0</v>
      </c>
      <c r="AI2404" s="69">
        <v>0</v>
      </c>
      <c r="AJ2404" s="69">
        <v>0</v>
      </c>
      <c r="AK2404" s="69">
        <v>0</v>
      </c>
      <c r="AL2404" s="69">
        <v>0</v>
      </c>
      <c r="AM2404" s="69">
        <v>0</v>
      </c>
      <c r="AN2404" s="69">
        <v>0</v>
      </c>
      <c r="AO2404" s="69">
        <v>0</v>
      </c>
      <c r="AQ2404" s="116">
        <v>4.0100385000000002E-2</v>
      </c>
      <c r="AR2404" s="116">
        <v>3.6082810999999999E-2</v>
      </c>
      <c r="AS2404" s="116">
        <v>4.0175747000000001E-3</v>
      </c>
      <c r="AT2404" s="116">
        <v>0</v>
      </c>
      <c r="AU2404" s="150">
        <f t="shared" si="936"/>
        <v>2.1632380000000001E-6</v>
      </c>
      <c r="AV2404" s="150">
        <f t="shared" si="937"/>
        <v>1.4857894689022001E-8</v>
      </c>
      <c r="AW2404" s="163">
        <f t="shared" si="938"/>
        <v>0</v>
      </c>
      <c r="AX2404" s="196">
        <v>1.1381703E-6</v>
      </c>
      <c r="AY2404" s="196">
        <v>3.4341345000000002E-9</v>
      </c>
      <c r="AZ2404" s="196">
        <v>9.3825461999999999E-14</v>
      </c>
      <c r="BA2404" s="108">
        <v>0</v>
      </c>
      <c r="BB2404" s="108">
        <v>0</v>
      </c>
      <c r="BC2404" s="108">
        <v>0</v>
      </c>
      <c r="BD2404" s="196">
        <v>1.0250677000000001E-6</v>
      </c>
      <c r="BE2404" s="108">
        <v>0</v>
      </c>
      <c r="BF2404" s="196">
        <v>1.1940349E-9</v>
      </c>
      <c r="BG2404" s="196">
        <v>4.4088898000000002E-10</v>
      </c>
      <c r="BH2404" s="196">
        <v>7.8638356000000004E-13</v>
      </c>
      <c r="BI2404" s="108">
        <v>0</v>
      </c>
      <c r="BJ2404" s="108">
        <v>0</v>
      </c>
      <c r="BK2404" s="108">
        <v>0</v>
      </c>
      <c r="BL2404" s="108">
        <v>0</v>
      </c>
      <c r="BM2404" s="108">
        <v>0</v>
      </c>
      <c r="BN2404" s="196">
        <v>9.7879561000000006E-9</v>
      </c>
      <c r="BO2404" s="108">
        <v>0</v>
      </c>
      <c r="BP2404" s="108">
        <v>0</v>
      </c>
      <c r="BQ2404" s="108">
        <v>0</v>
      </c>
      <c r="BR2404" s="108">
        <v>0</v>
      </c>
      <c r="BS2404" s="108">
        <v>0</v>
      </c>
      <c r="BU2404" s="172">
        <v>6.8121151E-5</v>
      </c>
      <c r="BV2404" s="172">
        <v>8.2320376999999992E-6</v>
      </c>
      <c r="BW2404" s="172">
        <v>3.4197423000000002E-5</v>
      </c>
      <c r="BX2404" s="172">
        <v>4.5184898999999999E-10</v>
      </c>
      <c r="BY2404" s="172">
        <v>6.7810125E-6</v>
      </c>
      <c r="BZ2404" s="69">
        <v>0</v>
      </c>
      <c r="CA2404" s="172">
        <v>1.1449561E-5</v>
      </c>
      <c r="CB2404" s="69">
        <v>0</v>
      </c>
      <c r="CC2404" s="69">
        <v>0</v>
      </c>
      <c r="CD2404" s="172">
        <v>1.0422458E-10</v>
      </c>
      <c r="CE2404" s="69">
        <v>0</v>
      </c>
      <c r="CF2404" s="172">
        <v>6.9261928E-6</v>
      </c>
      <c r="CG2404" s="69">
        <v>0</v>
      </c>
      <c r="CH2404" s="172">
        <v>5.3436757000000001E-7</v>
      </c>
      <c r="CI2404" s="69">
        <v>0</v>
      </c>
      <c r="CJ2404" s="69">
        <v>0</v>
      </c>
      <c r="CK2404" s="69">
        <v>0</v>
      </c>
      <c r="CM2404" s="198">
        <v>0</v>
      </c>
      <c r="CN2404" s="198">
        <v>1.2264766</v>
      </c>
      <c r="CO2404" s="198">
        <v>0</v>
      </c>
      <c r="CP2404" s="198">
        <v>5.6322402999999998E-3</v>
      </c>
      <c r="CQ2404" s="198">
        <v>0</v>
      </c>
      <c r="CR2404" s="198">
        <v>0</v>
      </c>
      <c r="CS2404" s="198">
        <v>3.4419239999999997E-4</v>
      </c>
      <c r="CT2404" s="198">
        <v>0</v>
      </c>
      <c r="CU2404" s="198">
        <v>2.9583190999999998E-4</v>
      </c>
      <c r="CV2404" s="198">
        <v>2.6866131999999998E-4</v>
      </c>
    </row>
    <row r="2405" spans="1:100" ht="14.4">
      <c r="A2405" t="s">
        <v>2743</v>
      </c>
      <c r="B2405" s="112" t="s">
        <v>265</v>
      </c>
      <c r="C2405" s="113" t="str">
        <f t="shared" si="939"/>
        <v>M.020.03.107</v>
      </c>
      <c r="D2405" s="9" t="s">
        <v>1290</v>
      </c>
      <c r="E2405" s="112" t="s">
        <v>362</v>
      </c>
      <c r="F2405" s="115" t="str">
        <f t="shared" si="940"/>
        <v>Crispbread, in paper foil per 250 gram NL</v>
      </c>
      <c r="G2405" s="143">
        <f t="shared" si="926"/>
        <v>1.3786088666666667</v>
      </c>
      <c r="I2405" s="118">
        <f t="shared" si="927"/>
        <v>0.31844599395668</v>
      </c>
      <c r="K2405" s="161">
        <f t="shared" si="928"/>
        <v>1.4686178E-7</v>
      </c>
      <c r="L2405" s="161">
        <f t="shared" si="929"/>
        <v>0.10372205789489999</v>
      </c>
      <c r="M2405" s="162">
        <f t="shared" si="930"/>
        <v>7.9324592000000003E-3</v>
      </c>
      <c r="N2405" s="161">
        <v>0.20679133</v>
      </c>
      <c r="O2405" s="132">
        <v>6.5171187000000005E-2</v>
      </c>
      <c r="P2405" s="132">
        <v>9.9892751999999998E-3</v>
      </c>
      <c r="Q2405" s="132">
        <v>0</v>
      </c>
      <c r="R2405" s="132">
        <v>0</v>
      </c>
      <c r="S2405" s="132">
        <v>0</v>
      </c>
      <c r="T2405" s="164">
        <v>1.4686178E-7</v>
      </c>
      <c r="U2405" s="164">
        <v>3.5966948999999999E-6</v>
      </c>
      <c r="V2405" s="132">
        <v>0</v>
      </c>
      <c r="W2405" s="132">
        <v>0</v>
      </c>
      <c r="X2405" s="132">
        <v>0</v>
      </c>
      <c r="Y2405" s="132">
        <v>2.8557999000000001E-2</v>
      </c>
      <c r="Z2405" s="132">
        <v>7.9324592000000003E-3</v>
      </c>
      <c r="AA2405" s="132">
        <v>0</v>
      </c>
      <c r="AC2405" s="118">
        <f t="shared" si="931"/>
        <v>0.20679133</v>
      </c>
      <c r="AD2405" s="118">
        <f t="shared" si="932"/>
        <v>7.5164205756679994E-2</v>
      </c>
      <c r="AE2405" s="118">
        <f t="shared" si="933"/>
        <v>8.3096518094899999E-2</v>
      </c>
      <c r="AF2405" s="118">
        <f t="shared" si="934"/>
        <v>0.10372205789489999</v>
      </c>
      <c r="AG2405" s="118">
        <f t="shared" si="935"/>
        <v>0</v>
      </c>
      <c r="AI2405" s="69">
        <v>0</v>
      </c>
      <c r="AJ2405" s="69">
        <v>0</v>
      </c>
      <c r="AK2405" s="69">
        <v>0</v>
      </c>
      <c r="AL2405" s="69">
        <v>0</v>
      </c>
      <c r="AM2405" s="69">
        <v>0</v>
      </c>
      <c r="AN2405" s="69">
        <v>0</v>
      </c>
      <c r="AO2405" s="69">
        <v>0</v>
      </c>
      <c r="AQ2405" s="116">
        <v>4.6125687999999998E-2</v>
      </c>
      <c r="AR2405" s="116">
        <v>4.1081504999999997E-2</v>
      </c>
      <c r="AS2405" s="116">
        <v>5.0441833000000004E-3</v>
      </c>
      <c r="AT2405" s="116">
        <v>0</v>
      </c>
      <c r="AU2405" s="150">
        <f t="shared" si="936"/>
        <v>2.4629199000000004E-6</v>
      </c>
      <c r="AV2405" s="150">
        <f t="shared" si="937"/>
        <v>1.865452464757E-8</v>
      </c>
      <c r="AW2405" s="163">
        <f t="shared" si="938"/>
        <v>0</v>
      </c>
      <c r="AX2405" s="196">
        <v>1.2793490000000001E-6</v>
      </c>
      <c r="AY2405" s="196">
        <v>3.8601047999999998E-9</v>
      </c>
      <c r="AZ2405" s="196">
        <v>1.0546358E-13</v>
      </c>
      <c r="BA2405" s="108">
        <v>0</v>
      </c>
      <c r="BB2405" s="108">
        <v>0</v>
      </c>
      <c r="BC2405" s="108">
        <v>0</v>
      </c>
      <c r="BD2405" s="196">
        <v>1.1835709000000001E-6</v>
      </c>
      <c r="BE2405" s="108">
        <v>0</v>
      </c>
      <c r="BF2405" s="196">
        <v>1.378665E-9</v>
      </c>
      <c r="BG2405" s="196">
        <v>4.1108613999999999E-10</v>
      </c>
      <c r="BH2405" s="196">
        <v>8.8324398999999998E-13</v>
      </c>
      <c r="BI2405" s="108">
        <v>0</v>
      </c>
      <c r="BJ2405" s="108">
        <v>0</v>
      </c>
      <c r="BK2405" s="108">
        <v>0</v>
      </c>
      <c r="BL2405" s="108">
        <v>0</v>
      </c>
      <c r="BM2405" s="108">
        <v>0</v>
      </c>
      <c r="BN2405" s="196">
        <v>1.3003680000000001E-8</v>
      </c>
      <c r="BO2405" s="108">
        <v>0</v>
      </c>
      <c r="BP2405" s="108">
        <v>0</v>
      </c>
      <c r="BQ2405" s="108">
        <v>0</v>
      </c>
      <c r="BR2405" s="108">
        <v>0</v>
      </c>
      <c r="BS2405" s="108">
        <v>0</v>
      </c>
      <c r="BU2405" s="172">
        <v>7.6268578999999999E-5</v>
      </c>
      <c r="BV2405" s="172">
        <v>9.5049333999999994E-6</v>
      </c>
      <c r="BW2405" s="172">
        <v>3.8439273000000003E-5</v>
      </c>
      <c r="BX2405" s="172">
        <v>4.2130527999999998E-10</v>
      </c>
      <c r="BY2405" s="172">
        <v>7.8295403999999993E-6</v>
      </c>
      <c r="BZ2405" s="69">
        <v>0</v>
      </c>
      <c r="CA2405" s="172">
        <v>1.0675603E-5</v>
      </c>
      <c r="CB2405" s="69">
        <v>0</v>
      </c>
      <c r="CC2405" s="69">
        <v>0</v>
      </c>
      <c r="CD2405" s="172">
        <v>9.7179294E-11</v>
      </c>
      <c r="CE2405" s="69">
        <v>0</v>
      </c>
      <c r="CF2405" s="172">
        <v>9.2017160000000008E-6</v>
      </c>
      <c r="CG2405" s="69">
        <v>0</v>
      </c>
      <c r="CH2405" s="172">
        <v>6.1699525000000001E-7</v>
      </c>
      <c r="CI2405" s="69">
        <v>0</v>
      </c>
      <c r="CJ2405" s="69">
        <v>0</v>
      </c>
      <c r="CK2405" s="69">
        <v>0</v>
      </c>
      <c r="CM2405" s="198">
        <v>0</v>
      </c>
      <c r="CN2405" s="198">
        <v>1.3786088000000001</v>
      </c>
      <c r="CO2405" s="198">
        <v>0</v>
      </c>
      <c r="CP2405" s="198">
        <v>6.503137E-3</v>
      </c>
      <c r="CQ2405" s="198">
        <v>0</v>
      </c>
      <c r="CR2405" s="198">
        <v>0</v>
      </c>
      <c r="CS2405" s="198">
        <v>3.9741385999999998E-4</v>
      </c>
      <c r="CT2405" s="198">
        <v>0</v>
      </c>
      <c r="CU2405" s="198">
        <v>2.7583451E-4</v>
      </c>
      <c r="CV2405" s="198">
        <v>3.0175287999999997E-4</v>
      </c>
    </row>
    <row r="2406" spans="1:100" ht="14.4">
      <c r="A2406" t="s">
        <v>2744</v>
      </c>
      <c r="B2406" s="112" t="s">
        <v>265</v>
      </c>
      <c r="C2406" s="113" t="str">
        <f t="shared" si="939"/>
        <v>M.020.03.108</v>
      </c>
      <c r="D2406" s="9" t="s">
        <v>1290</v>
      </c>
      <c r="E2406" s="112" t="s">
        <v>362</v>
      </c>
      <c r="F2406" s="115" t="str">
        <f t="shared" si="940"/>
        <v>Croissant, w margarine in plastic foil per 500 gram NL</v>
      </c>
      <c r="G2406" s="143">
        <f t="shared" si="926"/>
        <v>1.4191866</v>
      </c>
      <c r="I2406" s="118">
        <f t="shared" si="927"/>
        <v>0.32375359996301001</v>
      </c>
      <c r="K2406" s="161">
        <f t="shared" si="928"/>
        <v>1.6857221E-7</v>
      </c>
      <c r="L2406" s="161">
        <f t="shared" si="929"/>
        <v>0.1007499393908</v>
      </c>
      <c r="M2406" s="162">
        <f t="shared" si="930"/>
        <v>1.0125502E-2</v>
      </c>
      <c r="N2406" s="161">
        <v>0.21287798999999999</v>
      </c>
      <c r="O2406" s="132">
        <v>5.7459252000000002E-2</v>
      </c>
      <c r="P2406" s="132">
        <v>1.1465980000000001E-2</v>
      </c>
      <c r="Q2406" s="132">
        <v>0</v>
      </c>
      <c r="R2406" s="132">
        <v>0</v>
      </c>
      <c r="S2406" s="132">
        <v>0</v>
      </c>
      <c r="T2406" s="164">
        <v>1.6857221E-7</v>
      </c>
      <c r="U2406" s="164">
        <v>4.1283907999999998E-6</v>
      </c>
      <c r="V2406" s="132">
        <v>0</v>
      </c>
      <c r="W2406" s="132">
        <v>0</v>
      </c>
      <c r="X2406" s="132">
        <v>0</v>
      </c>
      <c r="Y2406" s="132">
        <v>3.1820579000000002E-2</v>
      </c>
      <c r="Z2406" s="132">
        <v>1.0125502E-2</v>
      </c>
      <c r="AA2406" s="132">
        <v>0</v>
      </c>
      <c r="AC2406" s="118">
        <f t="shared" si="931"/>
        <v>0.21287798999999999</v>
      </c>
      <c r="AD2406" s="118">
        <f t="shared" si="932"/>
        <v>6.8929528963009995E-2</v>
      </c>
      <c r="AE2406" s="118">
        <f t="shared" si="933"/>
        <v>7.9054862390799993E-2</v>
      </c>
      <c r="AF2406" s="118">
        <f t="shared" si="934"/>
        <v>0.1007499393908</v>
      </c>
      <c r="AG2406" s="118">
        <f t="shared" si="935"/>
        <v>0</v>
      </c>
      <c r="AI2406" s="69">
        <v>0</v>
      </c>
      <c r="AJ2406" s="69">
        <v>0</v>
      </c>
      <c r="AK2406" s="69">
        <v>0</v>
      </c>
      <c r="AL2406" s="69">
        <v>0</v>
      </c>
      <c r="AM2406" s="69">
        <v>0</v>
      </c>
      <c r="AN2406" s="69">
        <v>0</v>
      </c>
      <c r="AO2406" s="69">
        <v>0</v>
      </c>
      <c r="AQ2406" s="116">
        <v>4.4822430000000003E-2</v>
      </c>
      <c r="AR2406" s="116">
        <v>3.9373472999999999E-2</v>
      </c>
      <c r="AS2406" s="116">
        <v>5.4489561999999997E-3</v>
      </c>
      <c r="AT2406" s="116">
        <v>0</v>
      </c>
      <c r="AU2406" s="150">
        <f t="shared" si="936"/>
        <v>2.3605198999999999E-6</v>
      </c>
      <c r="AV2406" s="150">
        <f t="shared" si="937"/>
        <v>2.0151465400870001E-8</v>
      </c>
      <c r="AW2406" s="163">
        <f t="shared" si="938"/>
        <v>0</v>
      </c>
      <c r="AX2406" s="196">
        <v>1.3170050999999999E-6</v>
      </c>
      <c r="AY2406" s="196">
        <v>3.9737223999999997E-9</v>
      </c>
      <c r="AZ2406" s="196">
        <v>1.0856777E-13</v>
      </c>
      <c r="BA2406" s="108">
        <v>0</v>
      </c>
      <c r="BB2406" s="108">
        <v>0</v>
      </c>
      <c r="BC2406" s="108">
        <v>0</v>
      </c>
      <c r="BD2406" s="196">
        <v>1.0435147999999999E-6</v>
      </c>
      <c r="BE2406" s="108">
        <v>0</v>
      </c>
      <c r="BF2406" s="196">
        <v>1.2155228E-9</v>
      </c>
      <c r="BG2406" s="196">
        <v>4.7185658999999997E-10</v>
      </c>
      <c r="BH2406" s="196">
        <v>9.8304309999999999E-13</v>
      </c>
      <c r="BI2406" s="108">
        <v>0</v>
      </c>
      <c r="BJ2406" s="108">
        <v>0</v>
      </c>
      <c r="BK2406" s="108">
        <v>0</v>
      </c>
      <c r="BL2406" s="108">
        <v>0</v>
      </c>
      <c r="BM2406" s="108">
        <v>0</v>
      </c>
      <c r="BN2406" s="196">
        <v>1.4489272000000001E-8</v>
      </c>
      <c r="BO2406" s="108">
        <v>0</v>
      </c>
      <c r="BP2406" s="108">
        <v>0</v>
      </c>
      <c r="BQ2406" s="108">
        <v>0</v>
      </c>
      <c r="BR2406" s="108">
        <v>0</v>
      </c>
      <c r="BS2406" s="108">
        <v>0</v>
      </c>
      <c r="BU2406" s="172">
        <v>7.7905215999999998E-5</v>
      </c>
      <c r="BV2406" s="172">
        <v>8.3801812999999993E-6</v>
      </c>
      <c r="BW2406" s="172">
        <v>3.9570687999999998E-5</v>
      </c>
      <c r="BX2406" s="172">
        <v>4.8358643E-10</v>
      </c>
      <c r="BY2406" s="172">
        <v>6.9030434999999996E-6</v>
      </c>
      <c r="BZ2406" s="69">
        <v>0</v>
      </c>
      <c r="CA2406" s="172">
        <v>1.2253766999999999E-5</v>
      </c>
      <c r="CB2406" s="69">
        <v>0</v>
      </c>
      <c r="CC2406" s="69">
        <v>0</v>
      </c>
      <c r="CD2406" s="172">
        <v>1.1154521000000001E-10</v>
      </c>
      <c r="CE2406" s="69">
        <v>0</v>
      </c>
      <c r="CF2406" s="172">
        <v>1.0252957000000001E-5</v>
      </c>
      <c r="CG2406" s="69">
        <v>0</v>
      </c>
      <c r="CH2406" s="172">
        <v>5.4398404000000002E-7</v>
      </c>
      <c r="CI2406" s="69">
        <v>0</v>
      </c>
      <c r="CJ2406" s="69">
        <v>0</v>
      </c>
      <c r="CK2406" s="69">
        <v>0</v>
      </c>
      <c r="CM2406" s="198">
        <v>0</v>
      </c>
      <c r="CN2406" s="198">
        <v>1.4191866</v>
      </c>
      <c r="CO2406" s="198">
        <v>0</v>
      </c>
      <c r="CP2406" s="198">
        <v>5.7335980000000003E-3</v>
      </c>
      <c r="CQ2406" s="198">
        <v>0</v>
      </c>
      <c r="CR2406" s="198">
        <v>0</v>
      </c>
      <c r="CS2406" s="198">
        <v>3.5038647999999998E-4</v>
      </c>
      <c r="CT2406" s="198">
        <v>0</v>
      </c>
      <c r="CU2406" s="198">
        <v>3.1661085000000001E-4</v>
      </c>
      <c r="CV2406" s="198">
        <v>3.358484E-4</v>
      </c>
    </row>
    <row r="2407" spans="1:100" ht="14.4">
      <c r="A2407" t="s">
        <v>2745</v>
      </c>
      <c r="B2407" s="112" t="s">
        <v>265</v>
      </c>
      <c r="C2407" s="113" t="str">
        <f t="shared" si="939"/>
        <v>M.020.03.109</v>
      </c>
      <c r="D2407" s="9" t="s">
        <v>1290</v>
      </c>
      <c r="E2407" s="112" t="s">
        <v>362</v>
      </c>
      <c r="F2407" s="115" t="str">
        <f t="shared" si="940"/>
        <v>Roll, white hard in plastic foil per 500 gram NL</v>
      </c>
      <c r="G2407" s="143">
        <f t="shared" si="926"/>
        <v>0.78203726666666673</v>
      </c>
      <c r="I2407" s="118">
        <f t="shared" si="927"/>
        <v>0.17857650807377001</v>
      </c>
      <c r="K2407" s="161">
        <f t="shared" si="928"/>
        <v>1.0027617E-7</v>
      </c>
      <c r="L2407" s="161">
        <f t="shared" si="929"/>
        <v>5.7244013697600002E-2</v>
      </c>
      <c r="M2407" s="162">
        <f t="shared" si="930"/>
        <v>4.0268040999999997E-3</v>
      </c>
      <c r="N2407" s="161">
        <v>0.11730559</v>
      </c>
      <c r="O2407" s="132">
        <v>3.9335540000000002E-2</v>
      </c>
      <c r="P2407" s="132">
        <v>6.8206059000000003E-3</v>
      </c>
      <c r="Q2407" s="132">
        <v>0</v>
      </c>
      <c r="R2407" s="132">
        <v>0</v>
      </c>
      <c r="S2407" s="132">
        <v>0</v>
      </c>
      <c r="T2407" s="164">
        <v>1.0027617E-7</v>
      </c>
      <c r="U2407" s="164">
        <v>2.4557976E-6</v>
      </c>
      <c r="V2407" s="132">
        <v>0</v>
      </c>
      <c r="W2407" s="132">
        <v>0</v>
      </c>
      <c r="X2407" s="132">
        <v>0</v>
      </c>
      <c r="Y2407" s="132">
        <v>1.1085411999999999E-2</v>
      </c>
      <c r="Z2407" s="132">
        <v>4.0268040999999997E-3</v>
      </c>
      <c r="AA2407" s="132">
        <v>0</v>
      </c>
      <c r="AC2407" s="118">
        <f t="shared" si="931"/>
        <v>0.11730559</v>
      </c>
      <c r="AD2407" s="118">
        <f t="shared" si="932"/>
        <v>4.6158701973769999E-2</v>
      </c>
      <c r="AE2407" s="118">
        <f t="shared" si="933"/>
        <v>5.0185405797600002E-2</v>
      </c>
      <c r="AF2407" s="118">
        <f t="shared" si="934"/>
        <v>5.7244013697600002E-2</v>
      </c>
      <c r="AG2407" s="118">
        <f t="shared" si="935"/>
        <v>0</v>
      </c>
      <c r="AI2407" s="69">
        <v>0</v>
      </c>
      <c r="AJ2407" s="69">
        <v>0</v>
      </c>
      <c r="AK2407" s="69">
        <v>0</v>
      </c>
      <c r="AL2407" s="69">
        <v>0</v>
      </c>
      <c r="AM2407" s="69">
        <v>0</v>
      </c>
      <c r="AN2407" s="69">
        <v>0</v>
      </c>
      <c r="AO2407" s="69">
        <v>0</v>
      </c>
      <c r="AQ2407" s="116">
        <v>2.6279022999999999E-2</v>
      </c>
      <c r="AR2407" s="116">
        <v>2.4020893000000001E-2</v>
      </c>
      <c r="AS2407" s="116">
        <v>2.2581300000000001E-3</v>
      </c>
      <c r="AT2407" s="116">
        <v>0</v>
      </c>
      <c r="AU2407" s="150">
        <f t="shared" si="936"/>
        <v>1.44010151E-6</v>
      </c>
      <c r="AV2407" s="150">
        <f t="shared" si="937"/>
        <v>8.3510724932810002E-9</v>
      </c>
      <c r="AW2407" s="163">
        <f t="shared" si="938"/>
        <v>0</v>
      </c>
      <c r="AX2407" s="196">
        <v>7.2573057999999996E-7</v>
      </c>
      <c r="AY2407" s="196">
        <v>2.1897043000000001E-9</v>
      </c>
      <c r="AZ2407" s="196">
        <v>5.9825851000000005E-14</v>
      </c>
      <c r="BA2407" s="108">
        <v>0</v>
      </c>
      <c r="BB2407" s="108">
        <v>0</v>
      </c>
      <c r="BC2407" s="108">
        <v>0</v>
      </c>
      <c r="BD2407" s="196">
        <v>7.1437093E-7</v>
      </c>
      <c r="BE2407" s="108">
        <v>0</v>
      </c>
      <c r="BF2407" s="196">
        <v>8.3212437999999999E-10</v>
      </c>
      <c r="BG2407" s="196">
        <v>2.8068667999999999E-10</v>
      </c>
      <c r="BH2407" s="196">
        <v>8.3470742999999995E-13</v>
      </c>
      <c r="BI2407" s="108">
        <v>0</v>
      </c>
      <c r="BJ2407" s="108">
        <v>0</v>
      </c>
      <c r="BK2407" s="108">
        <v>0</v>
      </c>
      <c r="BL2407" s="108">
        <v>0</v>
      </c>
      <c r="BM2407" s="108">
        <v>0</v>
      </c>
      <c r="BN2407" s="196">
        <v>5.0476625999999999E-9</v>
      </c>
      <c r="BO2407" s="108">
        <v>0</v>
      </c>
      <c r="BP2407" s="108">
        <v>0</v>
      </c>
      <c r="BQ2407" s="108">
        <v>0</v>
      </c>
      <c r="BR2407" s="108">
        <v>0</v>
      </c>
      <c r="BS2407" s="108">
        <v>0</v>
      </c>
      <c r="BU2407" s="172">
        <v>4.3501714999999998E-5</v>
      </c>
      <c r="BV2407" s="172">
        <v>5.7369169E-6</v>
      </c>
      <c r="BW2407" s="172">
        <v>2.1805274000000002E-5</v>
      </c>
      <c r="BX2407" s="172">
        <v>2.8766423999999998E-10</v>
      </c>
      <c r="BY2407" s="172">
        <v>4.7256957000000004E-6</v>
      </c>
      <c r="BZ2407" s="69">
        <v>0</v>
      </c>
      <c r="CA2407" s="172">
        <v>7.2892258E-6</v>
      </c>
      <c r="CB2407" s="69">
        <v>0</v>
      </c>
      <c r="CC2407" s="69">
        <v>0</v>
      </c>
      <c r="CD2407" s="172">
        <v>6.6353328000000004E-11</v>
      </c>
      <c r="CE2407" s="69">
        <v>0</v>
      </c>
      <c r="CF2407" s="172">
        <v>3.5718472999999999E-6</v>
      </c>
      <c r="CG2407" s="69">
        <v>0</v>
      </c>
      <c r="CH2407" s="172">
        <v>3.7240140000000002E-7</v>
      </c>
      <c r="CI2407" s="69">
        <v>0</v>
      </c>
      <c r="CJ2407" s="69">
        <v>0</v>
      </c>
      <c r="CK2407" s="69">
        <v>0</v>
      </c>
      <c r="CM2407" s="198">
        <v>0</v>
      </c>
      <c r="CN2407" s="198">
        <v>0.78203727000000001</v>
      </c>
      <c r="CO2407" s="198">
        <v>0</v>
      </c>
      <c r="CP2407" s="198">
        <v>3.9251149999999999E-3</v>
      </c>
      <c r="CQ2407" s="198">
        <v>0</v>
      </c>
      <c r="CR2407" s="198">
        <v>0</v>
      </c>
      <c r="CS2407" s="198">
        <v>2.3986809999999999E-4</v>
      </c>
      <c r="CT2407" s="198">
        <v>0</v>
      </c>
      <c r="CU2407" s="198">
        <v>1.8833783E-4</v>
      </c>
      <c r="CV2407" s="198">
        <v>2.8517077000000002E-4</v>
      </c>
    </row>
    <row r="2408" spans="1:100" ht="14.4">
      <c r="A2408" t="s">
        <v>2746</v>
      </c>
      <c r="B2408" s="112" t="s">
        <v>265</v>
      </c>
      <c r="C2408" s="113" t="str">
        <f t="shared" si="939"/>
        <v>M.020.03.110</v>
      </c>
      <c r="D2408" s="9" t="s">
        <v>1290</v>
      </c>
      <c r="E2408" s="112" t="s">
        <v>362</v>
      </c>
      <c r="F2408" s="115" t="str">
        <f t="shared" si="940"/>
        <v>Roll, white soft in plastic foil per 500 gram NL</v>
      </c>
      <c r="G2408" s="143">
        <f t="shared" si="926"/>
        <v>0.78203726666666673</v>
      </c>
      <c r="I2408" s="118">
        <f t="shared" si="927"/>
        <v>0.17857650807377001</v>
      </c>
      <c r="K2408" s="161">
        <f t="shared" si="928"/>
        <v>1.0027617E-7</v>
      </c>
      <c r="L2408" s="161">
        <f t="shared" si="929"/>
        <v>5.7244013697600002E-2</v>
      </c>
      <c r="M2408" s="162">
        <f t="shared" si="930"/>
        <v>4.0268040999999997E-3</v>
      </c>
      <c r="N2408" s="161">
        <v>0.11730559</v>
      </c>
      <c r="O2408" s="132">
        <v>3.9335540000000002E-2</v>
      </c>
      <c r="P2408" s="132">
        <v>6.8206059000000003E-3</v>
      </c>
      <c r="Q2408" s="132">
        <v>0</v>
      </c>
      <c r="R2408" s="132">
        <v>0</v>
      </c>
      <c r="S2408" s="132">
        <v>0</v>
      </c>
      <c r="T2408" s="164">
        <v>1.0027617E-7</v>
      </c>
      <c r="U2408" s="164">
        <v>2.4557976E-6</v>
      </c>
      <c r="V2408" s="132">
        <v>0</v>
      </c>
      <c r="W2408" s="132">
        <v>0</v>
      </c>
      <c r="X2408" s="132">
        <v>0</v>
      </c>
      <c r="Y2408" s="132">
        <v>1.1085411999999999E-2</v>
      </c>
      <c r="Z2408" s="132">
        <v>4.0268040999999997E-3</v>
      </c>
      <c r="AA2408" s="132">
        <v>0</v>
      </c>
      <c r="AC2408" s="118">
        <f t="shared" si="931"/>
        <v>0.11730559</v>
      </c>
      <c r="AD2408" s="118">
        <f t="shared" si="932"/>
        <v>4.6158701973769999E-2</v>
      </c>
      <c r="AE2408" s="118">
        <f t="shared" si="933"/>
        <v>5.0185405797600002E-2</v>
      </c>
      <c r="AF2408" s="118">
        <f t="shared" si="934"/>
        <v>5.7244013697600002E-2</v>
      </c>
      <c r="AG2408" s="118">
        <f t="shared" si="935"/>
        <v>0</v>
      </c>
      <c r="AI2408" s="69">
        <v>0</v>
      </c>
      <c r="AJ2408" s="69">
        <v>0</v>
      </c>
      <c r="AK2408" s="69">
        <v>0</v>
      </c>
      <c r="AL2408" s="69">
        <v>0</v>
      </c>
      <c r="AM2408" s="69">
        <v>0</v>
      </c>
      <c r="AN2408" s="69">
        <v>0</v>
      </c>
      <c r="AO2408" s="69">
        <v>0</v>
      </c>
      <c r="AQ2408" s="116">
        <v>2.6279022999999999E-2</v>
      </c>
      <c r="AR2408" s="116">
        <v>2.4020893000000001E-2</v>
      </c>
      <c r="AS2408" s="116">
        <v>2.2581300000000001E-3</v>
      </c>
      <c r="AT2408" s="116">
        <v>0</v>
      </c>
      <c r="AU2408" s="150">
        <f t="shared" si="936"/>
        <v>1.44010151E-6</v>
      </c>
      <c r="AV2408" s="150">
        <f t="shared" si="937"/>
        <v>8.3510724932810002E-9</v>
      </c>
      <c r="AW2408" s="163">
        <f t="shared" si="938"/>
        <v>0</v>
      </c>
      <c r="AX2408" s="196">
        <v>7.2573057999999996E-7</v>
      </c>
      <c r="AY2408" s="196">
        <v>2.1897043000000001E-9</v>
      </c>
      <c r="AZ2408" s="196">
        <v>5.9825851000000005E-14</v>
      </c>
      <c r="BA2408" s="108">
        <v>0</v>
      </c>
      <c r="BB2408" s="108">
        <v>0</v>
      </c>
      <c r="BC2408" s="108">
        <v>0</v>
      </c>
      <c r="BD2408" s="196">
        <v>7.1437093E-7</v>
      </c>
      <c r="BE2408" s="108">
        <v>0</v>
      </c>
      <c r="BF2408" s="196">
        <v>8.3212437999999999E-10</v>
      </c>
      <c r="BG2408" s="196">
        <v>2.8068667999999999E-10</v>
      </c>
      <c r="BH2408" s="196">
        <v>8.3470742999999995E-13</v>
      </c>
      <c r="BI2408" s="108">
        <v>0</v>
      </c>
      <c r="BJ2408" s="108">
        <v>0</v>
      </c>
      <c r="BK2408" s="108">
        <v>0</v>
      </c>
      <c r="BL2408" s="108">
        <v>0</v>
      </c>
      <c r="BM2408" s="108">
        <v>0</v>
      </c>
      <c r="BN2408" s="196">
        <v>5.0476625999999999E-9</v>
      </c>
      <c r="BO2408" s="108">
        <v>0</v>
      </c>
      <c r="BP2408" s="108">
        <v>0</v>
      </c>
      <c r="BQ2408" s="108">
        <v>0</v>
      </c>
      <c r="BR2408" s="108">
        <v>0</v>
      </c>
      <c r="BS2408" s="108">
        <v>0</v>
      </c>
      <c r="BU2408" s="172">
        <v>4.3501714999999998E-5</v>
      </c>
      <c r="BV2408" s="172">
        <v>5.7369169E-6</v>
      </c>
      <c r="BW2408" s="172">
        <v>2.1805274000000002E-5</v>
      </c>
      <c r="BX2408" s="172">
        <v>2.8766423999999998E-10</v>
      </c>
      <c r="BY2408" s="172">
        <v>4.7256957000000004E-6</v>
      </c>
      <c r="BZ2408" s="69">
        <v>0</v>
      </c>
      <c r="CA2408" s="172">
        <v>7.2892258E-6</v>
      </c>
      <c r="CB2408" s="69">
        <v>0</v>
      </c>
      <c r="CC2408" s="69">
        <v>0</v>
      </c>
      <c r="CD2408" s="172">
        <v>6.6353328000000004E-11</v>
      </c>
      <c r="CE2408" s="69">
        <v>0</v>
      </c>
      <c r="CF2408" s="172">
        <v>3.5718472999999999E-6</v>
      </c>
      <c r="CG2408" s="69">
        <v>0</v>
      </c>
      <c r="CH2408" s="172">
        <v>3.7240140000000002E-7</v>
      </c>
      <c r="CI2408" s="69">
        <v>0</v>
      </c>
      <c r="CJ2408" s="69">
        <v>0</v>
      </c>
      <c r="CK2408" s="69">
        <v>0</v>
      </c>
      <c r="CM2408" s="198">
        <v>0</v>
      </c>
      <c r="CN2408" s="198">
        <v>0.78203727000000001</v>
      </c>
      <c r="CO2408" s="198">
        <v>0</v>
      </c>
      <c r="CP2408" s="198">
        <v>3.9251149999999999E-3</v>
      </c>
      <c r="CQ2408" s="198">
        <v>0</v>
      </c>
      <c r="CR2408" s="198">
        <v>0</v>
      </c>
      <c r="CS2408" s="198">
        <v>2.3986809999999999E-4</v>
      </c>
      <c r="CT2408" s="198">
        <v>0</v>
      </c>
      <c r="CU2408" s="198">
        <v>1.8833783E-4</v>
      </c>
      <c r="CV2408" s="198">
        <v>2.8517077000000002E-4</v>
      </c>
    </row>
    <row r="2409" spans="1:100" ht="14.4">
      <c r="B2409" s="112"/>
      <c r="C2409" s="113"/>
      <c r="D2409" s="1" t="s">
        <v>1291</v>
      </c>
      <c r="E2409" s="112"/>
      <c r="T2409" s="3"/>
      <c r="U2409" s="3"/>
      <c r="AC2409" s="142"/>
      <c r="AD2409" s="142"/>
      <c r="AE2409" s="142"/>
      <c r="AF2409" s="142"/>
      <c r="AG2409" s="142"/>
      <c r="AU2409" s="86"/>
      <c r="AV2409" s="86"/>
      <c r="AW2409" s="86"/>
      <c r="AX2409" s="3"/>
      <c r="AY2409" s="3"/>
      <c r="AZ2409" s="3"/>
      <c r="BD2409" s="3"/>
      <c r="BF2409" s="3"/>
      <c r="BG2409" s="3"/>
      <c r="BH2409" s="3"/>
      <c r="BN2409" s="3"/>
      <c r="BU2409" s="3"/>
      <c r="BV2409" s="3"/>
      <c r="BW2409" s="3"/>
      <c r="BX2409" s="3"/>
      <c r="BY2409" s="3"/>
      <c r="CA2409" s="3"/>
      <c r="CD2409" s="3"/>
      <c r="CF2409" s="3"/>
      <c r="CH2409" s="3"/>
    </row>
    <row r="2410" spans="1:100" ht="14.4">
      <c r="A2410" t="s">
        <v>2747</v>
      </c>
      <c r="B2410" s="112" t="s">
        <v>265</v>
      </c>
      <c r="C2410" s="113" t="str">
        <f t="shared" si="939"/>
        <v>M.020.04.101</v>
      </c>
      <c r="D2410" s="9" t="s">
        <v>1291</v>
      </c>
      <c r="E2410" s="112" t="s">
        <v>362</v>
      </c>
      <c r="F2410" s="115" t="str">
        <f t="shared" si="940"/>
        <v>Insects, meat packaging per 1 kg NL</v>
      </c>
      <c r="G2410" s="143">
        <f t="shared" si="926"/>
        <v>2.8875683333333337</v>
      </c>
      <c r="I2410" s="118">
        <f t="shared" si="927"/>
        <v>0.65760528066597002</v>
      </c>
      <c r="K2410" s="161">
        <f t="shared" si="928"/>
        <v>3.0920206999999998E-7</v>
      </c>
      <c r="L2410" s="161">
        <f t="shared" si="929"/>
        <v>0.19584233446390001</v>
      </c>
      <c r="M2410" s="162">
        <f t="shared" si="930"/>
        <v>2.8627387000000001E-2</v>
      </c>
      <c r="N2410" s="161">
        <v>0.43313525000000003</v>
      </c>
      <c r="O2410" s="132">
        <v>0.12788714000000001</v>
      </c>
      <c r="P2410" s="132">
        <v>2.1031371E-2</v>
      </c>
      <c r="Q2410" s="132">
        <v>0</v>
      </c>
      <c r="R2410" s="132">
        <v>0</v>
      </c>
      <c r="S2410" s="132">
        <v>0</v>
      </c>
      <c r="T2410" s="164">
        <v>3.0920206999999998E-7</v>
      </c>
      <c r="U2410" s="164">
        <v>7.5724638999999998E-6</v>
      </c>
      <c r="V2410" s="132">
        <v>0</v>
      </c>
      <c r="W2410" s="132">
        <v>0</v>
      </c>
      <c r="X2410" s="132">
        <v>0</v>
      </c>
      <c r="Y2410" s="132">
        <v>4.6916250999999999E-2</v>
      </c>
      <c r="Z2410" s="132">
        <v>2.8627387000000001E-2</v>
      </c>
      <c r="AA2410" s="132">
        <v>0</v>
      </c>
      <c r="AC2410" s="118">
        <f t="shared" si="931"/>
        <v>0.43313525000000003</v>
      </c>
      <c r="AD2410" s="118">
        <f t="shared" si="932"/>
        <v>0.14892639266597002</v>
      </c>
      <c r="AE2410" s="118">
        <f t="shared" si="933"/>
        <v>0.17755347046390002</v>
      </c>
      <c r="AF2410" s="118">
        <f t="shared" si="934"/>
        <v>0.19584233446390001</v>
      </c>
      <c r="AG2410" s="118">
        <f t="shared" si="935"/>
        <v>0</v>
      </c>
      <c r="AI2410" s="69">
        <v>0</v>
      </c>
      <c r="AJ2410" s="69">
        <v>0</v>
      </c>
      <c r="AK2410" s="69">
        <v>0</v>
      </c>
      <c r="AL2410" s="69">
        <v>0</v>
      </c>
      <c r="AM2410" s="69">
        <v>0</v>
      </c>
      <c r="AN2410" s="69">
        <v>0</v>
      </c>
      <c r="AO2410" s="69">
        <v>0</v>
      </c>
      <c r="AQ2410" s="116">
        <v>9.2366070999999994E-2</v>
      </c>
      <c r="AR2410" s="116">
        <v>8.3436960000000004E-2</v>
      </c>
      <c r="AS2410" s="116">
        <v>8.9291111999999992E-3</v>
      </c>
      <c r="AT2410" s="116">
        <v>0</v>
      </c>
      <c r="AU2410" s="150">
        <f t="shared" si="936"/>
        <v>5.0022157999999999E-6</v>
      </c>
      <c r="AV2410" s="150">
        <f t="shared" si="937"/>
        <v>3.302186139798E-8</v>
      </c>
      <c r="AW2410" s="163">
        <f t="shared" si="938"/>
        <v>0</v>
      </c>
      <c r="AX2410" s="196">
        <v>2.6796634000000002E-6</v>
      </c>
      <c r="AY2410" s="196">
        <v>8.0851913000000007E-9</v>
      </c>
      <c r="AZ2410" s="196">
        <v>2.2089898E-13</v>
      </c>
      <c r="BA2410" s="108">
        <v>0</v>
      </c>
      <c r="BB2410" s="108">
        <v>0</v>
      </c>
      <c r="BC2410" s="108">
        <v>0</v>
      </c>
      <c r="BD2410" s="196">
        <v>2.3225524000000001E-6</v>
      </c>
      <c r="BE2410" s="108">
        <v>0</v>
      </c>
      <c r="BF2410" s="196">
        <v>2.7053907000000001E-9</v>
      </c>
      <c r="BG2410" s="196">
        <v>8.6549874000000003E-10</v>
      </c>
      <c r="BH2410" s="196">
        <v>2.5817589999999999E-12</v>
      </c>
      <c r="BI2410" s="108">
        <v>0</v>
      </c>
      <c r="BJ2410" s="108">
        <v>0</v>
      </c>
      <c r="BK2410" s="108">
        <v>0</v>
      </c>
      <c r="BL2410" s="108">
        <v>0</v>
      </c>
      <c r="BM2410" s="108">
        <v>0</v>
      </c>
      <c r="BN2410" s="196">
        <v>2.1362978E-8</v>
      </c>
      <c r="BO2410" s="108">
        <v>0</v>
      </c>
      <c r="BP2410" s="108">
        <v>0</v>
      </c>
      <c r="BQ2410" s="108">
        <v>0</v>
      </c>
      <c r="BR2410" s="108">
        <v>0</v>
      </c>
      <c r="BS2410" s="108">
        <v>0</v>
      </c>
      <c r="BU2410" s="69">
        <v>1.5333411999999999E-4</v>
      </c>
      <c r="BV2410" s="172">
        <v>1.8651781000000001E-5</v>
      </c>
      <c r="BW2410" s="172">
        <v>8.0513066999999996E-5</v>
      </c>
      <c r="BX2410" s="172">
        <v>8.8701408E-10</v>
      </c>
      <c r="BY2410" s="172">
        <v>1.5364113E-5</v>
      </c>
      <c r="BZ2410" s="69">
        <v>0</v>
      </c>
      <c r="CA2410" s="172">
        <v>2.2476362999999999E-5</v>
      </c>
      <c r="CB2410" s="69">
        <v>0</v>
      </c>
      <c r="CC2410" s="69">
        <v>0</v>
      </c>
      <c r="CD2410" s="172">
        <v>2.0460081000000001E-10</v>
      </c>
      <c r="CE2410" s="69">
        <v>0</v>
      </c>
      <c r="CF2410" s="172">
        <v>1.5116956000000001E-5</v>
      </c>
      <c r="CG2410" s="69">
        <v>0</v>
      </c>
      <c r="CH2410" s="172">
        <v>1.2107459999999999E-6</v>
      </c>
      <c r="CI2410" s="69">
        <v>0</v>
      </c>
      <c r="CJ2410" s="69">
        <v>0</v>
      </c>
      <c r="CK2410" s="69">
        <v>0</v>
      </c>
      <c r="CM2410" s="198">
        <v>0</v>
      </c>
      <c r="CN2410" s="198">
        <v>2.8875682999999999</v>
      </c>
      <c r="CO2410" s="198">
        <v>0</v>
      </c>
      <c r="CP2410" s="198">
        <v>1.2761277E-2</v>
      </c>
      <c r="CQ2410" s="198">
        <v>0</v>
      </c>
      <c r="CR2410" s="198">
        <v>0</v>
      </c>
      <c r="CS2410" s="198">
        <v>7.7985567000000001E-4</v>
      </c>
      <c r="CT2410" s="198">
        <v>0</v>
      </c>
      <c r="CU2410" s="198">
        <v>5.8074063000000003E-4</v>
      </c>
      <c r="CV2410" s="198">
        <v>8.8203621999999998E-4</v>
      </c>
    </row>
    <row r="2411" spans="1:100" ht="14.4">
      <c r="A2411" t="s">
        <v>2748</v>
      </c>
      <c r="B2411" s="112" t="s">
        <v>265</v>
      </c>
      <c r="C2411" s="113" t="str">
        <f t="shared" si="939"/>
        <v>M.020.04.102</v>
      </c>
      <c r="D2411" s="9" t="s">
        <v>1291</v>
      </c>
      <c r="E2411" s="112" t="s">
        <v>362</v>
      </c>
      <c r="F2411" s="115" t="str">
        <f t="shared" si="940"/>
        <v>Kelp, seaweed in fruit bucket per 1 kg NL</v>
      </c>
      <c r="G2411" s="143">
        <f t="shared" si="926"/>
        <v>0.17810239333333336</v>
      </c>
      <c r="I2411" s="118">
        <f t="shared" si="927"/>
        <v>3.3646508480123002E-2</v>
      </c>
      <c r="K2411" s="161">
        <f t="shared" si="928"/>
        <v>1.7087733000000001E-8</v>
      </c>
      <c r="L2411" s="161">
        <f t="shared" si="929"/>
        <v>5.3879740923899995E-3</v>
      </c>
      <c r="M2411" s="162">
        <f t="shared" si="930"/>
        <v>1.5431583000000001E-3</v>
      </c>
      <c r="N2411" s="161">
        <v>2.6715359000000001E-2</v>
      </c>
      <c r="O2411" s="132">
        <v>4.1795167000000001E-3</v>
      </c>
      <c r="P2411" s="132">
        <v>1.162277E-3</v>
      </c>
      <c r="Q2411" s="132">
        <v>0</v>
      </c>
      <c r="R2411" s="132">
        <v>0</v>
      </c>
      <c r="S2411" s="132">
        <v>0</v>
      </c>
      <c r="T2411" s="164">
        <v>1.7087733000000001E-8</v>
      </c>
      <c r="U2411" s="164">
        <v>4.1848439000000002E-7</v>
      </c>
      <c r="V2411" s="132">
        <v>0</v>
      </c>
      <c r="W2411" s="132">
        <v>0</v>
      </c>
      <c r="X2411" s="132">
        <v>0</v>
      </c>
      <c r="Y2411" s="164">
        <v>4.5761908000000002E-5</v>
      </c>
      <c r="Z2411" s="132">
        <v>1.5431583000000001E-3</v>
      </c>
      <c r="AA2411" s="132">
        <v>0</v>
      </c>
      <c r="AC2411" s="118">
        <f t="shared" si="931"/>
        <v>2.6715359000000001E-2</v>
      </c>
      <c r="AD2411" s="118">
        <f t="shared" si="932"/>
        <v>5.3422292721229999E-3</v>
      </c>
      <c r="AE2411" s="118">
        <f t="shared" si="933"/>
        <v>6.8853704843899995E-3</v>
      </c>
      <c r="AF2411" s="118">
        <f t="shared" si="934"/>
        <v>5.3879740923899995E-3</v>
      </c>
      <c r="AG2411" s="118">
        <f t="shared" si="935"/>
        <v>0</v>
      </c>
      <c r="AI2411" s="69">
        <v>0</v>
      </c>
      <c r="AJ2411" s="69">
        <v>0</v>
      </c>
      <c r="AK2411" s="69">
        <v>0</v>
      </c>
      <c r="AL2411" s="69">
        <v>0</v>
      </c>
      <c r="AM2411" s="69">
        <v>0</v>
      </c>
      <c r="AN2411" s="69">
        <v>0</v>
      </c>
      <c r="AO2411" s="69">
        <v>0</v>
      </c>
      <c r="AQ2411" s="116">
        <v>4.2002586000000003E-3</v>
      </c>
      <c r="AR2411" s="116">
        <v>4.0229328999999998E-3</v>
      </c>
      <c r="AS2411" s="116">
        <v>1.7732562999999999E-4</v>
      </c>
      <c r="AT2411" s="116">
        <v>0</v>
      </c>
      <c r="AU2411" s="150">
        <f t="shared" si="936"/>
        <v>2.4118302999999997E-7</v>
      </c>
      <c r="AV2411" s="150">
        <f t="shared" si="937"/>
        <v>6.5579004890700002E-10</v>
      </c>
      <c r="AW2411" s="163">
        <f t="shared" si="938"/>
        <v>0</v>
      </c>
      <c r="AX2411" s="196">
        <v>1.6527902E-7</v>
      </c>
      <c r="AY2411" s="196">
        <v>4.9868669E-10</v>
      </c>
      <c r="AZ2411" s="196">
        <v>1.3624833E-14</v>
      </c>
      <c r="BA2411" s="108">
        <v>0</v>
      </c>
      <c r="BB2411" s="108">
        <v>0</v>
      </c>
      <c r="BC2411" s="108">
        <v>0</v>
      </c>
      <c r="BD2411" s="196">
        <v>7.5904009999999999E-8</v>
      </c>
      <c r="BE2411" s="108">
        <v>0</v>
      </c>
      <c r="BF2411" s="196">
        <v>8.8415660000000005E-11</v>
      </c>
      <c r="BG2411" s="196">
        <v>4.7830893000000003E-11</v>
      </c>
      <c r="BH2411" s="196">
        <v>5.8250739999999999E-15</v>
      </c>
      <c r="BI2411" s="108">
        <v>0</v>
      </c>
      <c r="BJ2411" s="108">
        <v>0</v>
      </c>
      <c r="BK2411" s="108">
        <v>0</v>
      </c>
      <c r="BL2411" s="108">
        <v>0</v>
      </c>
      <c r="BM2411" s="108">
        <v>0</v>
      </c>
      <c r="BN2411" s="196">
        <v>2.0837356000000001E-11</v>
      </c>
      <c r="BO2411" s="108">
        <v>0</v>
      </c>
      <c r="BP2411" s="108">
        <v>0</v>
      </c>
      <c r="BQ2411" s="108">
        <v>0</v>
      </c>
      <c r="BR2411" s="108">
        <v>0</v>
      </c>
      <c r="BS2411" s="108">
        <v>0</v>
      </c>
      <c r="BU2411" s="172">
        <v>7.3741576E-6</v>
      </c>
      <c r="BV2411" s="172">
        <v>6.0956427000000004E-7</v>
      </c>
      <c r="BW2411" s="172">
        <v>4.9659672E-6</v>
      </c>
      <c r="BX2411" s="172">
        <v>4.9019915999999999E-11</v>
      </c>
      <c r="BY2411" s="172">
        <v>5.0211904999999999E-7</v>
      </c>
      <c r="BZ2411" s="69">
        <v>0</v>
      </c>
      <c r="CA2411" s="172">
        <v>1.242133E-6</v>
      </c>
      <c r="CB2411" s="69">
        <v>0</v>
      </c>
      <c r="CC2411" s="69">
        <v>0</v>
      </c>
      <c r="CD2411" s="172">
        <v>1.1307052E-11</v>
      </c>
      <c r="CE2411" s="69">
        <v>0</v>
      </c>
      <c r="CF2411" s="172">
        <v>1.4745014E-8</v>
      </c>
      <c r="CG2411" s="69">
        <v>0</v>
      </c>
      <c r="CH2411" s="172">
        <v>3.9568741999999999E-8</v>
      </c>
      <c r="CI2411" s="69">
        <v>0</v>
      </c>
      <c r="CJ2411" s="69">
        <v>0</v>
      </c>
      <c r="CK2411" s="69">
        <v>0</v>
      </c>
      <c r="CM2411" s="198">
        <v>0</v>
      </c>
      <c r="CN2411" s="198">
        <v>0.17810239</v>
      </c>
      <c r="CO2411" s="198">
        <v>0</v>
      </c>
      <c r="CP2411" s="198">
        <v>4.17055E-4</v>
      </c>
      <c r="CQ2411" s="198">
        <v>0</v>
      </c>
      <c r="CR2411" s="198">
        <v>0</v>
      </c>
      <c r="CS2411" s="197">
        <v>2.548669E-5</v>
      </c>
      <c r="CT2411" s="198">
        <v>0</v>
      </c>
      <c r="CU2411" s="197">
        <v>3.2094029999999997E-5</v>
      </c>
      <c r="CV2411" s="197">
        <v>1.9900875000000002E-6</v>
      </c>
    </row>
    <row r="2412" spans="1:100" ht="14.4">
      <c r="B2412" s="112"/>
      <c r="C2412" s="113"/>
      <c r="D2412" s="1" t="s">
        <v>1292</v>
      </c>
      <c r="E2412" s="112"/>
      <c r="T2412" s="3"/>
      <c r="U2412" s="3"/>
      <c r="Y2412" s="3"/>
      <c r="AC2412" s="142"/>
      <c r="AD2412" s="142"/>
      <c r="AE2412" s="142"/>
      <c r="AF2412" s="142"/>
      <c r="AG2412" s="142"/>
      <c r="AU2412" s="86"/>
      <c r="AV2412" s="86"/>
      <c r="AW2412" s="86"/>
      <c r="AX2412" s="3"/>
      <c r="AY2412" s="3"/>
      <c r="AZ2412" s="3"/>
      <c r="BD2412" s="3"/>
      <c r="BF2412" s="3"/>
      <c r="BG2412" s="3"/>
      <c r="BH2412" s="3"/>
      <c r="BN2412" s="3"/>
      <c r="BU2412" s="3"/>
      <c r="BV2412" s="3"/>
      <c r="BW2412" s="3"/>
      <c r="BX2412" s="3"/>
      <c r="BY2412" s="3"/>
      <c r="CA2412" s="3"/>
      <c r="CD2412" s="3"/>
      <c r="CF2412" s="3"/>
      <c r="CH2412" s="3"/>
      <c r="CS2412" s="3"/>
      <c r="CU2412" s="3"/>
      <c r="CV2412" s="3"/>
    </row>
    <row r="2413" spans="1:100" ht="14.4">
      <c r="A2413" t="s">
        <v>2749</v>
      </c>
      <c r="B2413" s="112" t="s">
        <v>265</v>
      </c>
      <c r="C2413" s="113" t="str">
        <f t="shared" si="939"/>
        <v>M.020.05.101</v>
      </c>
      <c r="D2413" s="9" t="s">
        <v>1292</v>
      </c>
      <c r="E2413" s="112" t="s">
        <v>362</v>
      </c>
      <c r="F2413" s="115" t="str">
        <f t="shared" si="940"/>
        <v>Eggs, chicken, in cardboard box NL</v>
      </c>
      <c r="G2413" s="143">
        <f t="shared" si="926"/>
        <v>2.7253978666666669</v>
      </c>
      <c r="I2413" s="118">
        <f t="shared" si="927"/>
        <v>0.70709709136025001</v>
      </c>
      <c r="K2413" s="161">
        <f t="shared" si="928"/>
        <v>2.3633894999999999E-7</v>
      </c>
      <c r="L2413" s="161">
        <f t="shared" si="929"/>
        <v>0.2677327140213</v>
      </c>
      <c r="M2413" s="162">
        <f t="shared" si="930"/>
        <v>3.0554461000000002E-2</v>
      </c>
      <c r="N2413" s="161">
        <v>0.40880968000000001</v>
      </c>
      <c r="O2413" s="132">
        <v>0.20376379</v>
      </c>
      <c r="P2413" s="132">
        <v>1.6075352000000001E-2</v>
      </c>
      <c r="Q2413" s="132">
        <v>0</v>
      </c>
      <c r="R2413" s="132">
        <v>0</v>
      </c>
      <c r="S2413" s="132">
        <v>0</v>
      </c>
      <c r="T2413" s="164">
        <v>2.3633894999999999E-7</v>
      </c>
      <c r="U2413" s="164">
        <v>5.7880213000000001E-6</v>
      </c>
      <c r="V2413" s="132">
        <v>0</v>
      </c>
      <c r="W2413" s="132">
        <v>0</v>
      </c>
      <c r="X2413" s="132">
        <v>0</v>
      </c>
      <c r="Y2413" s="132">
        <v>4.7887784000000003E-2</v>
      </c>
      <c r="Z2413" s="132">
        <v>3.0554461000000002E-2</v>
      </c>
      <c r="AA2413" s="132">
        <v>0</v>
      </c>
      <c r="AC2413" s="118">
        <f t="shared" si="931"/>
        <v>0.40880968000000001</v>
      </c>
      <c r="AD2413" s="118">
        <f t="shared" si="932"/>
        <v>0.21984516636024998</v>
      </c>
      <c r="AE2413" s="118">
        <f t="shared" si="933"/>
        <v>0.25039939102129999</v>
      </c>
      <c r="AF2413" s="118">
        <f t="shared" si="934"/>
        <v>0.2677327140213</v>
      </c>
      <c r="AG2413" s="118">
        <f t="shared" si="935"/>
        <v>0</v>
      </c>
      <c r="AI2413" s="69">
        <v>0</v>
      </c>
      <c r="AJ2413" s="69">
        <v>0</v>
      </c>
      <c r="AK2413" s="69">
        <v>0</v>
      </c>
      <c r="AL2413" s="69">
        <v>0</v>
      </c>
      <c r="AM2413" s="69">
        <v>0</v>
      </c>
      <c r="AN2413" s="69">
        <v>0</v>
      </c>
      <c r="AO2413" s="69">
        <v>0</v>
      </c>
      <c r="AQ2413" s="116">
        <v>0.11321610999999999</v>
      </c>
      <c r="AR2413" s="116">
        <v>0.10391163</v>
      </c>
      <c r="AS2413" s="116">
        <v>9.3044825000000008E-3</v>
      </c>
      <c r="AT2413" s="116">
        <v>0</v>
      </c>
      <c r="AU2413" s="150">
        <f t="shared" si="936"/>
        <v>6.2297139999999998E-6</v>
      </c>
      <c r="AV2413" s="150">
        <f t="shared" si="937"/>
        <v>3.4410068211240002E-8</v>
      </c>
      <c r="AW2413" s="163">
        <f t="shared" si="938"/>
        <v>0</v>
      </c>
      <c r="AX2413" s="196">
        <v>2.5291691999999999E-6</v>
      </c>
      <c r="AY2413" s="196">
        <v>7.6311141000000006E-9</v>
      </c>
      <c r="AZ2413" s="196">
        <v>2.0849294E-13</v>
      </c>
      <c r="BA2413" s="108">
        <v>0</v>
      </c>
      <c r="BB2413" s="108">
        <v>0</v>
      </c>
      <c r="BC2413" s="108">
        <v>0</v>
      </c>
      <c r="BD2413" s="196">
        <v>3.7005447999999999E-6</v>
      </c>
      <c r="BE2413" s="108">
        <v>0</v>
      </c>
      <c r="BF2413" s="196">
        <v>4.3105248000000004E-9</v>
      </c>
      <c r="BG2413" s="196">
        <v>6.6154493999999995E-10</v>
      </c>
      <c r="BH2413" s="196">
        <v>1.3178783000000001E-12</v>
      </c>
      <c r="BI2413" s="108">
        <v>0</v>
      </c>
      <c r="BJ2413" s="108">
        <v>0</v>
      </c>
      <c r="BK2413" s="108">
        <v>0</v>
      </c>
      <c r="BL2413" s="108">
        <v>0</v>
      </c>
      <c r="BM2413" s="108">
        <v>0</v>
      </c>
      <c r="BN2413" s="196">
        <v>2.1805358000000001E-8</v>
      </c>
      <c r="BO2413" s="108">
        <v>0</v>
      </c>
      <c r="BP2413" s="108">
        <v>0</v>
      </c>
      <c r="BQ2413" s="108">
        <v>0</v>
      </c>
      <c r="BR2413" s="108">
        <v>0</v>
      </c>
      <c r="BS2413" s="108">
        <v>0</v>
      </c>
      <c r="BU2413" s="69">
        <v>1.6472893E-4</v>
      </c>
      <c r="BV2413" s="172">
        <v>2.971806E-5</v>
      </c>
      <c r="BW2413" s="172">
        <v>7.5991325E-5</v>
      </c>
      <c r="BX2413" s="172">
        <v>6.7799020999999996E-10</v>
      </c>
      <c r="BY2413" s="172">
        <v>2.4479787999999999E-5</v>
      </c>
      <c r="BZ2413" s="69">
        <v>0</v>
      </c>
      <c r="CA2413" s="172">
        <v>1.7179833000000001E-5</v>
      </c>
      <c r="CB2413" s="69">
        <v>0</v>
      </c>
      <c r="CC2413" s="69">
        <v>0</v>
      </c>
      <c r="CD2413" s="172">
        <v>1.5638686000000001E-10</v>
      </c>
      <c r="CE2413" s="69">
        <v>0</v>
      </c>
      <c r="CF2413" s="172">
        <v>1.5429994999999999E-5</v>
      </c>
      <c r="CG2413" s="69">
        <v>0</v>
      </c>
      <c r="CH2413" s="172">
        <v>1.9290932000000002E-6</v>
      </c>
      <c r="CI2413" s="69">
        <v>0</v>
      </c>
      <c r="CJ2413" s="69">
        <v>0</v>
      </c>
      <c r="CK2413" s="69">
        <v>0</v>
      </c>
      <c r="CM2413" s="198">
        <v>0</v>
      </c>
      <c r="CN2413" s="198">
        <v>2.7253978999999999</v>
      </c>
      <c r="CO2413" s="198">
        <v>0</v>
      </c>
      <c r="CP2413" s="198">
        <v>2.0332664E-2</v>
      </c>
      <c r="CQ2413" s="198">
        <v>0</v>
      </c>
      <c r="CR2413" s="198">
        <v>0</v>
      </c>
      <c r="CS2413" s="198">
        <v>1.2425514999999999E-3</v>
      </c>
      <c r="CT2413" s="198">
        <v>0</v>
      </c>
      <c r="CU2413" s="198">
        <v>4.4388974999999998E-4</v>
      </c>
      <c r="CV2413" s="198">
        <v>4.5024202999999999E-4</v>
      </c>
    </row>
    <row r="2414" spans="1:100" ht="14.4">
      <c r="B2414" s="112"/>
      <c r="C2414" s="113"/>
      <c r="D2414" s="1" t="s">
        <v>1293</v>
      </c>
      <c r="E2414" s="112"/>
      <c r="T2414" s="3"/>
      <c r="U2414" s="3"/>
      <c r="AC2414" s="142"/>
      <c r="AD2414" s="142"/>
      <c r="AE2414" s="142"/>
      <c r="AF2414" s="142"/>
      <c r="AG2414" s="142"/>
      <c r="AU2414" s="86"/>
      <c r="AV2414" s="86"/>
      <c r="AW2414" s="86"/>
      <c r="AX2414" s="3"/>
      <c r="AY2414" s="3"/>
      <c r="AZ2414" s="3"/>
      <c r="BD2414" s="3"/>
      <c r="BF2414" s="3"/>
      <c r="BG2414" s="3"/>
      <c r="BH2414" s="3"/>
      <c r="BN2414" s="3"/>
      <c r="BV2414" s="3"/>
      <c r="BW2414" s="3"/>
      <c r="BX2414" s="3"/>
      <c r="BY2414" s="3"/>
      <c r="CA2414" s="3"/>
      <c r="CD2414" s="3"/>
      <c r="CF2414" s="3"/>
      <c r="CH2414" s="3"/>
    </row>
    <row r="2415" spans="1:100" ht="14.4">
      <c r="A2415" t="s">
        <v>2750</v>
      </c>
      <c r="B2415" s="112" t="s">
        <v>265</v>
      </c>
      <c r="C2415" s="113" t="str">
        <f t="shared" ref="C2415:C2452" si="941">MID(A2415,1,12)</f>
        <v>M.020.06.101</v>
      </c>
      <c r="D2415" s="9" t="s">
        <v>1292</v>
      </c>
      <c r="E2415" s="112" t="s">
        <v>362</v>
      </c>
      <c r="F2415" s="115" t="str">
        <f t="shared" ref="F2415:F2452" si="942">MID(A2415, 21,85)</f>
        <v>Apple sauce in food can NL</v>
      </c>
      <c r="G2415" s="143">
        <f t="shared" si="926"/>
        <v>1.5556919333333334</v>
      </c>
      <c r="I2415" s="118">
        <f t="shared" si="927"/>
        <v>0.34059989065416002</v>
      </c>
      <c r="K2415" s="161">
        <f t="shared" si="928"/>
        <v>2.5544006000000002E-7</v>
      </c>
      <c r="L2415" s="161">
        <f t="shared" si="929"/>
        <v>7.8123380214099994E-2</v>
      </c>
      <c r="M2415" s="162">
        <f t="shared" si="930"/>
        <v>2.9122465E-2</v>
      </c>
      <c r="N2415" s="161">
        <v>0.23335379000000001</v>
      </c>
      <c r="O2415" s="132">
        <v>5.7897842999999997E-2</v>
      </c>
      <c r="P2415" s="132">
        <v>1.7374575999999999E-2</v>
      </c>
      <c r="Q2415" s="132">
        <v>0</v>
      </c>
      <c r="R2415" s="132">
        <v>0</v>
      </c>
      <c r="S2415" s="132">
        <v>0</v>
      </c>
      <c r="T2415" s="164">
        <v>2.5544006000000002E-7</v>
      </c>
      <c r="U2415" s="164">
        <v>6.2558141000000002E-6</v>
      </c>
      <c r="V2415" s="132">
        <v>0</v>
      </c>
      <c r="W2415" s="132">
        <v>0</v>
      </c>
      <c r="X2415" s="132">
        <v>0</v>
      </c>
      <c r="Y2415" s="132">
        <v>2.8447054E-3</v>
      </c>
      <c r="Z2415" s="132">
        <v>2.9122465E-2</v>
      </c>
      <c r="AA2415" s="132">
        <v>0</v>
      </c>
      <c r="AC2415" s="118">
        <f t="shared" si="931"/>
        <v>0.23335379000000001</v>
      </c>
      <c r="AD2415" s="118">
        <f t="shared" si="932"/>
        <v>7.5278930254160006E-2</v>
      </c>
      <c r="AE2415" s="118">
        <f t="shared" si="933"/>
        <v>0.1044011398141</v>
      </c>
      <c r="AF2415" s="118">
        <f t="shared" si="934"/>
        <v>7.8123380214100008E-2</v>
      </c>
      <c r="AG2415" s="118">
        <f t="shared" si="935"/>
        <v>0</v>
      </c>
      <c r="AI2415" s="69">
        <v>0</v>
      </c>
      <c r="AJ2415" s="69">
        <v>0</v>
      </c>
      <c r="AK2415" s="69">
        <v>0</v>
      </c>
      <c r="AL2415" s="69">
        <v>0</v>
      </c>
      <c r="AM2415" s="69">
        <v>0</v>
      </c>
      <c r="AN2415" s="69">
        <v>0</v>
      </c>
      <c r="AO2415" s="69">
        <v>0</v>
      </c>
      <c r="AQ2415" s="116">
        <v>4.3672044E-2</v>
      </c>
      <c r="AR2415" s="116">
        <v>4.1619305000000002E-2</v>
      </c>
      <c r="AS2415" s="116">
        <v>2.0527389E-3</v>
      </c>
      <c r="AT2415" s="116">
        <v>0</v>
      </c>
      <c r="AU2415" s="150">
        <f t="shared" si="936"/>
        <v>2.4951621999999999E-6</v>
      </c>
      <c r="AV2415" s="150">
        <f t="shared" si="937"/>
        <v>7.5914900313399997E-9</v>
      </c>
      <c r="AW2415" s="163">
        <f t="shared" si="938"/>
        <v>0</v>
      </c>
      <c r="AX2415" s="196">
        <v>1.4436820999999999E-6</v>
      </c>
      <c r="AY2415" s="196">
        <v>4.3559374000000002E-9</v>
      </c>
      <c r="AZ2415" s="196">
        <v>1.1901043E-13</v>
      </c>
      <c r="BA2415" s="108">
        <v>0</v>
      </c>
      <c r="BB2415" s="108">
        <v>0</v>
      </c>
      <c r="BC2415" s="108">
        <v>0</v>
      </c>
      <c r="BD2415" s="196">
        <v>1.0514801E-6</v>
      </c>
      <c r="BE2415" s="108">
        <v>0</v>
      </c>
      <c r="BF2415" s="196">
        <v>1.2248010000000001E-9</v>
      </c>
      <c r="BG2415" s="196">
        <v>7.1501156000000002E-10</v>
      </c>
      <c r="BH2415" s="196">
        <v>3.0496091E-13</v>
      </c>
      <c r="BI2415" s="108">
        <v>0</v>
      </c>
      <c r="BJ2415" s="108">
        <v>0</v>
      </c>
      <c r="BK2415" s="108">
        <v>0</v>
      </c>
      <c r="BL2415" s="108">
        <v>0</v>
      </c>
      <c r="BM2415" s="108">
        <v>0</v>
      </c>
      <c r="BN2415" s="196">
        <v>1.2953161E-9</v>
      </c>
      <c r="BO2415" s="108">
        <v>0</v>
      </c>
      <c r="BP2415" s="108">
        <v>0</v>
      </c>
      <c r="BQ2415" s="108">
        <v>0</v>
      </c>
      <c r="BR2415" s="108">
        <v>0</v>
      </c>
      <c r="BS2415" s="108">
        <v>0</v>
      </c>
      <c r="BU2415" s="172">
        <v>7.8810658999999995E-5</v>
      </c>
      <c r="BV2415" s="172">
        <v>8.4441479000000007E-6</v>
      </c>
      <c r="BW2415" s="172">
        <v>4.3376819E-5</v>
      </c>
      <c r="BX2415" s="172">
        <v>7.3278596E-10</v>
      </c>
      <c r="BY2415" s="172">
        <v>6.9557349000000001E-6</v>
      </c>
      <c r="BZ2415" s="69">
        <v>0</v>
      </c>
      <c r="CA2415" s="172">
        <v>1.8568322E-5</v>
      </c>
      <c r="CB2415" s="69">
        <v>0</v>
      </c>
      <c r="CC2415" s="69">
        <v>0</v>
      </c>
      <c r="CD2415" s="172">
        <v>1.6902618E-10</v>
      </c>
      <c r="CE2415" s="69">
        <v>0</v>
      </c>
      <c r="CF2415" s="172">
        <v>9.1659682000000005E-7</v>
      </c>
      <c r="CG2415" s="69">
        <v>0</v>
      </c>
      <c r="CH2415" s="172">
        <v>5.4813630999999999E-7</v>
      </c>
      <c r="CI2415" s="69">
        <v>0</v>
      </c>
      <c r="CJ2415" s="69">
        <v>0</v>
      </c>
      <c r="CK2415" s="69">
        <v>0</v>
      </c>
      <c r="CM2415" s="198">
        <v>0</v>
      </c>
      <c r="CN2415" s="198">
        <v>1.5556919</v>
      </c>
      <c r="CO2415" s="198">
        <v>0</v>
      </c>
      <c r="CP2415" s="198">
        <v>5.7773629999999998E-3</v>
      </c>
      <c r="CQ2415" s="198">
        <v>0</v>
      </c>
      <c r="CR2415" s="198">
        <v>0</v>
      </c>
      <c r="CS2415" s="198">
        <v>3.5306101000000001E-4</v>
      </c>
      <c r="CT2415" s="198">
        <v>0</v>
      </c>
      <c r="CU2415" s="198">
        <v>4.7976529999999999E-4</v>
      </c>
      <c r="CV2415" s="198">
        <v>1.0418733000000001E-4</v>
      </c>
    </row>
    <row r="2416" spans="1:100" ht="14.4">
      <c r="A2416" t="s">
        <v>2751</v>
      </c>
      <c r="B2416" s="112" t="s">
        <v>265</v>
      </c>
      <c r="C2416" s="113" t="str">
        <f t="shared" si="941"/>
        <v>M.020.06.102</v>
      </c>
      <c r="D2416" s="9" t="s">
        <v>1292</v>
      </c>
      <c r="E2416" s="112" t="s">
        <v>362</v>
      </c>
      <c r="F2416" s="115" t="str">
        <f t="shared" si="942"/>
        <v>Apple sauce in glass jarper 720 ml NL</v>
      </c>
      <c r="G2416" s="143">
        <f t="shared" si="926"/>
        <v>1.1005862</v>
      </c>
      <c r="I2416" s="118">
        <f t="shared" si="927"/>
        <v>0.23358010259409001</v>
      </c>
      <c r="K2416" s="161">
        <f t="shared" si="928"/>
        <v>1.4329718999999999E-7</v>
      </c>
      <c r="L2416" s="161">
        <f t="shared" si="929"/>
        <v>5.7281707296899999E-2</v>
      </c>
      <c r="M2416" s="162">
        <f t="shared" si="930"/>
        <v>1.1210322E-2</v>
      </c>
      <c r="N2416" s="161">
        <v>0.16508792999999999</v>
      </c>
      <c r="O2416" s="132">
        <v>4.4470356000000003E-2</v>
      </c>
      <c r="P2416" s="132">
        <v>9.7468182999999996E-3</v>
      </c>
      <c r="Q2416" s="132">
        <v>0</v>
      </c>
      <c r="R2416" s="132">
        <v>0</v>
      </c>
      <c r="S2416" s="132">
        <v>0</v>
      </c>
      <c r="T2416" s="164">
        <v>1.4329718999999999E-7</v>
      </c>
      <c r="U2416" s="164">
        <v>3.5093969E-6</v>
      </c>
      <c r="V2416" s="132">
        <v>0</v>
      </c>
      <c r="W2416" s="132">
        <v>0</v>
      </c>
      <c r="X2416" s="132">
        <v>0</v>
      </c>
      <c r="Y2416" s="132">
        <v>3.0610236000000002E-3</v>
      </c>
      <c r="Z2416" s="132">
        <v>1.1210322E-2</v>
      </c>
      <c r="AA2416" s="132">
        <v>0</v>
      </c>
      <c r="AC2416" s="118">
        <f t="shared" si="931"/>
        <v>0.16508792999999999</v>
      </c>
      <c r="AD2416" s="118">
        <f t="shared" si="932"/>
        <v>5.4220826994090005E-2</v>
      </c>
      <c r="AE2416" s="118">
        <f t="shared" si="933"/>
        <v>6.5431005696899996E-2</v>
      </c>
      <c r="AF2416" s="118">
        <f t="shared" si="934"/>
        <v>5.7281707296899999E-2</v>
      </c>
      <c r="AG2416" s="118">
        <f t="shared" si="935"/>
        <v>0</v>
      </c>
      <c r="AI2416" s="69">
        <v>0</v>
      </c>
      <c r="AJ2416" s="69">
        <v>0</v>
      </c>
      <c r="AK2416" s="69">
        <v>0</v>
      </c>
      <c r="AL2416" s="69">
        <v>0</v>
      </c>
      <c r="AM2416" s="69">
        <v>0</v>
      </c>
      <c r="AN2416" s="69">
        <v>0</v>
      </c>
      <c r="AO2416" s="69">
        <v>0</v>
      </c>
      <c r="AQ2416" s="116">
        <v>3.2080289999999997E-2</v>
      </c>
      <c r="AR2416" s="116">
        <v>3.0507187000000002E-2</v>
      </c>
      <c r="AS2416" s="116">
        <v>1.5731024E-3</v>
      </c>
      <c r="AT2416" s="116">
        <v>0</v>
      </c>
      <c r="AU2416" s="150">
        <f t="shared" si="936"/>
        <v>1.8289680900000001E-6</v>
      </c>
      <c r="AV2416" s="150">
        <f t="shared" si="937"/>
        <v>5.8176863472129999E-9</v>
      </c>
      <c r="AW2416" s="163">
        <f t="shared" si="938"/>
        <v>0</v>
      </c>
      <c r="AX2416" s="196">
        <v>1.021344E-6</v>
      </c>
      <c r="AY2416" s="196">
        <v>3.0816413000000001E-9</v>
      </c>
      <c r="AZ2416" s="196">
        <v>8.4194842999999998E-14</v>
      </c>
      <c r="BA2416" s="108">
        <v>0</v>
      </c>
      <c r="BB2416" s="108">
        <v>0</v>
      </c>
      <c r="BC2416" s="108">
        <v>0</v>
      </c>
      <c r="BD2416" s="196">
        <v>8.0762409000000004E-7</v>
      </c>
      <c r="BE2416" s="108">
        <v>0</v>
      </c>
      <c r="BF2416" s="196">
        <v>9.4074893999999991E-10</v>
      </c>
      <c r="BG2416" s="196">
        <v>4.0110837E-10</v>
      </c>
      <c r="BH2416" s="196">
        <v>2.8844237E-13</v>
      </c>
      <c r="BI2416" s="108">
        <v>0</v>
      </c>
      <c r="BJ2416" s="108">
        <v>0</v>
      </c>
      <c r="BK2416" s="108">
        <v>0</v>
      </c>
      <c r="BL2416" s="108">
        <v>0</v>
      </c>
      <c r="BM2416" s="108">
        <v>0</v>
      </c>
      <c r="BN2416" s="196">
        <v>1.3938150999999999E-9</v>
      </c>
      <c r="BO2416" s="108">
        <v>0</v>
      </c>
      <c r="BP2416" s="108">
        <v>0</v>
      </c>
      <c r="BQ2416" s="108">
        <v>0</v>
      </c>
      <c r="BR2416" s="108">
        <v>0</v>
      </c>
      <c r="BS2416" s="108">
        <v>0</v>
      </c>
      <c r="BU2416" s="172">
        <v>5.4339958000000003E-5</v>
      </c>
      <c r="BV2416" s="172">
        <v>6.4858074000000004E-6</v>
      </c>
      <c r="BW2416" s="172">
        <v>3.0687262999999999E-5</v>
      </c>
      <c r="BX2416" s="172">
        <v>4.1107948E-10</v>
      </c>
      <c r="BY2416" s="172">
        <v>5.3425825999999999E-6</v>
      </c>
      <c r="BZ2416" s="69">
        <v>0</v>
      </c>
      <c r="CA2416" s="172">
        <v>1.0416488E-5</v>
      </c>
      <c r="CB2416" s="69">
        <v>0</v>
      </c>
      <c r="CC2416" s="69">
        <v>0</v>
      </c>
      <c r="CD2416" s="172">
        <v>9.4820584000000003E-11</v>
      </c>
      <c r="CE2416" s="69">
        <v>0</v>
      </c>
      <c r="CF2416" s="172">
        <v>9.8629704000000005E-7</v>
      </c>
      <c r="CG2416" s="69">
        <v>0</v>
      </c>
      <c r="CH2416" s="172">
        <v>4.2101424999999999E-7</v>
      </c>
      <c r="CI2416" s="69">
        <v>0</v>
      </c>
      <c r="CJ2416" s="69">
        <v>0</v>
      </c>
      <c r="CK2416" s="69">
        <v>0</v>
      </c>
      <c r="CM2416" s="198">
        <v>0</v>
      </c>
      <c r="CN2416" s="198">
        <v>1.1005862</v>
      </c>
      <c r="CO2416" s="198">
        <v>0</v>
      </c>
      <c r="CP2416" s="198">
        <v>4.4374949999999996E-3</v>
      </c>
      <c r="CQ2416" s="198">
        <v>0</v>
      </c>
      <c r="CR2416" s="198">
        <v>0</v>
      </c>
      <c r="CS2416" s="198">
        <v>2.711802E-4</v>
      </c>
      <c r="CT2416" s="198">
        <v>0</v>
      </c>
      <c r="CU2416" s="198">
        <v>2.6913953E-4</v>
      </c>
      <c r="CV2416" s="197">
        <v>9.8543907000000003E-5</v>
      </c>
    </row>
    <row r="2417" spans="1:100" ht="14.4">
      <c r="A2417" t="s">
        <v>2752</v>
      </c>
      <c r="B2417" s="112" t="s">
        <v>265</v>
      </c>
      <c r="C2417" s="113" t="str">
        <f t="shared" si="941"/>
        <v>M.020.06.103</v>
      </c>
      <c r="D2417" s="9" t="s">
        <v>1292</v>
      </c>
      <c r="E2417" s="112" t="s">
        <v>362</v>
      </c>
      <c r="F2417" s="115" t="str">
        <f t="shared" si="942"/>
        <v>Apple, w skin in fruit bag per 1 kg NL</v>
      </c>
      <c r="G2417" s="143">
        <f t="shared" si="926"/>
        <v>0.21399840666666667</v>
      </c>
      <c r="I2417" s="118">
        <f t="shared" si="927"/>
        <v>5.3528969659617995E-2</v>
      </c>
      <c r="K2417" s="161">
        <f t="shared" si="928"/>
        <v>3.9582038000000002E-8</v>
      </c>
      <c r="L2417" s="161">
        <f t="shared" si="929"/>
        <v>1.5208329077580001E-2</v>
      </c>
      <c r="M2417" s="162">
        <f t="shared" si="930"/>
        <v>6.2208400000000001E-3</v>
      </c>
      <c r="N2417" s="161">
        <v>3.2099760999999997E-2</v>
      </c>
      <c r="O2417" s="132">
        <v>1.0545334E-2</v>
      </c>
      <c r="P2417" s="132">
        <v>2.6922994000000001E-3</v>
      </c>
      <c r="Q2417" s="132">
        <v>0</v>
      </c>
      <c r="R2417" s="132">
        <v>0</v>
      </c>
      <c r="S2417" s="132">
        <v>0</v>
      </c>
      <c r="T2417" s="164">
        <v>3.9582038000000002E-8</v>
      </c>
      <c r="U2417" s="164">
        <v>9.6937757999999997E-7</v>
      </c>
      <c r="V2417" s="132">
        <v>0</v>
      </c>
      <c r="W2417" s="132">
        <v>0</v>
      </c>
      <c r="X2417" s="132">
        <v>0</v>
      </c>
      <c r="Y2417" s="132">
        <v>1.9697262999999999E-3</v>
      </c>
      <c r="Z2417" s="132">
        <v>6.2208400000000001E-3</v>
      </c>
      <c r="AA2417" s="132">
        <v>0</v>
      </c>
      <c r="AC2417" s="118">
        <f t="shared" si="931"/>
        <v>3.2099760999999997E-2</v>
      </c>
      <c r="AD2417" s="118">
        <f t="shared" si="932"/>
        <v>1.3238642359618E-2</v>
      </c>
      <c r="AE2417" s="118">
        <f t="shared" si="933"/>
        <v>1.9459442777580001E-2</v>
      </c>
      <c r="AF2417" s="118">
        <f t="shared" si="934"/>
        <v>1.5208329077580001E-2</v>
      </c>
      <c r="AG2417" s="118">
        <f t="shared" si="935"/>
        <v>0</v>
      </c>
      <c r="AI2417" s="69">
        <v>0</v>
      </c>
      <c r="AJ2417" s="69">
        <v>0</v>
      </c>
      <c r="AK2417" s="69">
        <v>0</v>
      </c>
      <c r="AL2417" s="69">
        <v>0</v>
      </c>
      <c r="AM2417" s="69">
        <v>0</v>
      </c>
      <c r="AN2417" s="69">
        <v>0</v>
      </c>
      <c r="AO2417" s="69">
        <v>0</v>
      </c>
      <c r="AQ2417" s="116">
        <v>7.0018092000000004E-3</v>
      </c>
      <c r="AR2417" s="116">
        <v>6.5069320999999996E-3</v>
      </c>
      <c r="AS2417" s="116">
        <v>4.9487702000000004E-4</v>
      </c>
      <c r="AT2417" s="116">
        <v>0</v>
      </c>
      <c r="AU2417" s="150">
        <f t="shared" si="936"/>
        <v>3.9010383999999999E-7</v>
      </c>
      <c r="AV2417" s="150">
        <f t="shared" si="937"/>
        <v>1.830166488538E-9</v>
      </c>
      <c r="AW2417" s="163">
        <f t="shared" si="938"/>
        <v>0</v>
      </c>
      <c r="AX2417" s="196">
        <v>1.9859051999999999E-7</v>
      </c>
      <c r="AY2417" s="196">
        <v>5.9919554999999999E-10</v>
      </c>
      <c r="AZ2417" s="196">
        <v>1.6370878E-14</v>
      </c>
      <c r="BA2417" s="108">
        <v>0</v>
      </c>
      <c r="BB2417" s="108">
        <v>0</v>
      </c>
      <c r="BC2417" s="108">
        <v>0</v>
      </c>
      <c r="BD2417" s="196">
        <v>1.9151332E-7</v>
      </c>
      <c r="BE2417" s="108">
        <v>0</v>
      </c>
      <c r="BF2417" s="196">
        <v>2.2308144999999999E-10</v>
      </c>
      <c r="BG2417" s="196">
        <v>1.1079551999999999E-10</v>
      </c>
      <c r="BH2417" s="196">
        <v>1.7686766E-13</v>
      </c>
      <c r="BI2417" s="108">
        <v>0</v>
      </c>
      <c r="BJ2417" s="108">
        <v>0</v>
      </c>
      <c r="BK2417" s="108">
        <v>0</v>
      </c>
      <c r="BL2417" s="108">
        <v>0</v>
      </c>
      <c r="BM2417" s="108">
        <v>0</v>
      </c>
      <c r="BN2417" s="196">
        <v>8.9690073000000002E-10</v>
      </c>
      <c r="BO2417" s="108">
        <v>0</v>
      </c>
      <c r="BP2417" s="108">
        <v>0</v>
      </c>
      <c r="BQ2417" s="108">
        <v>0</v>
      </c>
      <c r="BR2417" s="108">
        <v>0</v>
      </c>
      <c r="BS2417" s="108">
        <v>0</v>
      </c>
      <c r="BU2417" s="172">
        <v>1.2383652E-5</v>
      </c>
      <c r="BV2417" s="172">
        <v>1.5379909E-6</v>
      </c>
      <c r="BW2417" s="172">
        <v>5.9668435E-6</v>
      </c>
      <c r="BX2417" s="172">
        <v>1.1354976999999999E-10</v>
      </c>
      <c r="BY2417" s="172">
        <v>1.266896E-6</v>
      </c>
      <c r="BZ2417" s="69">
        <v>0</v>
      </c>
      <c r="CA2417" s="172">
        <v>2.8772777999999999E-6</v>
      </c>
      <c r="CB2417" s="69">
        <v>0</v>
      </c>
      <c r="CC2417" s="69">
        <v>0</v>
      </c>
      <c r="CD2417" s="172">
        <v>2.6191665E-11</v>
      </c>
      <c r="CE2417" s="69">
        <v>0</v>
      </c>
      <c r="CF2417" s="172">
        <v>6.3466850000000002E-7</v>
      </c>
      <c r="CG2417" s="69">
        <v>0</v>
      </c>
      <c r="CH2417" s="172">
        <v>9.9835849000000003E-8</v>
      </c>
      <c r="CI2417" s="69">
        <v>0</v>
      </c>
      <c r="CJ2417" s="69">
        <v>0</v>
      </c>
      <c r="CK2417" s="69">
        <v>0</v>
      </c>
      <c r="CM2417" s="198">
        <v>0</v>
      </c>
      <c r="CN2417" s="198">
        <v>0.21399841</v>
      </c>
      <c r="CO2417" s="198">
        <v>0</v>
      </c>
      <c r="CP2417" s="198">
        <v>1.052271E-3</v>
      </c>
      <c r="CQ2417" s="198">
        <v>0</v>
      </c>
      <c r="CR2417" s="198">
        <v>0</v>
      </c>
      <c r="CS2417" s="197">
        <v>6.4305438E-5</v>
      </c>
      <c r="CT2417" s="198">
        <v>0</v>
      </c>
      <c r="CU2417" s="197">
        <v>7.4342637999999999E-5</v>
      </c>
      <c r="CV2417" s="197">
        <v>6.0425349E-5</v>
      </c>
    </row>
    <row r="2418" spans="1:100" ht="14.4">
      <c r="A2418" t="s">
        <v>2753</v>
      </c>
      <c r="B2418" s="112" t="s">
        <v>265</v>
      </c>
      <c r="C2418" s="113" t="str">
        <f t="shared" si="941"/>
        <v>M.020.06.104</v>
      </c>
      <c r="D2418" s="9" t="s">
        <v>1292</v>
      </c>
      <c r="E2418" s="112" t="s">
        <v>362</v>
      </c>
      <c r="F2418" s="115" t="str">
        <f t="shared" si="942"/>
        <v>Apricot, w skin in fruit bucket per 1 kg NL</v>
      </c>
      <c r="G2418" s="143">
        <f t="shared" si="926"/>
        <v>0.36390006666666669</v>
      </c>
      <c r="I2418" s="118">
        <f t="shared" si="927"/>
        <v>0.20512085465506402</v>
      </c>
      <c r="K2418" s="161">
        <f t="shared" si="928"/>
        <v>4.8447964E-8</v>
      </c>
      <c r="L2418" s="161">
        <f t="shared" si="929"/>
        <v>2.8802276207099999E-2</v>
      </c>
      <c r="M2418" s="162">
        <f t="shared" si="930"/>
        <v>0.12173352</v>
      </c>
      <c r="N2418" s="161">
        <v>5.4585010000000003E-2</v>
      </c>
      <c r="O2418" s="132">
        <v>1.7449976999999998E-2</v>
      </c>
      <c r="P2418" s="132">
        <v>3.2953437999999999E-3</v>
      </c>
      <c r="Q2418" s="132">
        <v>0</v>
      </c>
      <c r="R2418" s="132">
        <v>0</v>
      </c>
      <c r="S2418" s="132">
        <v>0</v>
      </c>
      <c r="T2418" s="164">
        <v>4.8447964E-8</v>
      </c>
      <c r="U2418" s="164">
        <v>1.1865070999999999E-6</v>
      </c>
      <c r="V2418" s="132">
        <v>0</v>
      </c>
      <c r="W2418" s="132">
        <v>0</v>
      </c>
      <c r="X2418" s="132">
        <v>0</v>
      </c>
      <c r="Y2418" s="132">
        <v>8.0557688999999995E-3</v>
      </c>
      <c r="Z2418" s="132">
        <v>0.12173352</v>
      </c>
      <c r="AA2418" s="132">
        <v>0</v>
      </c>
      <c r="AC2418" s="118">
        <f t="shared" si="931"/>
        <v>5.4585010000000003E-2</v>
      </c>
      <c r="AD2418" s="118">
        <f t="shared" si="932"/>
        <v>2.0746555755064001E-2</v>
      </c>
      <c r="AE2418" s="118">
        <f t="shared" si="933"/>
        <v>0.14248002730709999</v>
      </c>
      <c r="AF2418" s="118">
        <f t="shared" si="934"/>
        <v>2.8802276207099999E-2</v>
      </c>
      <c r="AG2418" s="118">
        <f t="shared" si="935"/>
        <v>0</v>
      </c>
      <c r="AI2418" s="69">
        <v>0</v>
      </c>
      <c r="AJ2418" s="69">
        <v>0</v>
      </c>
      <c r="AK2418" s="69">
        <v>0</v>
      </c>
      <c r="AL2418" s="69">
        <v>0</v>
      </c>
      <c r="AM2418" s="69">
        <v>0</v>
      </c>
      <c r="AN2418" s="69">
        <v>0</v>
      </c>
      <c r="AO2418" s="69">
        <v>0</v>
      </c>
      <c r="AQ2418" s="116">
        <v>1.2322751999999999E-2</v>
      </c>
      <c r="AR2418" s="116">
        <v>1.0918852999999999E-2</v>
      </c>
      <c r="AS2418" s="116">
        <v>1.4038987E-3</v>
      </c>
      <c r="AT2418" s="116">
        <v>0</v>
      </c>
      <c r="AU2418" s="150">
        <f t="shared" si="936"/>
        <v>6.546074899999999E-7</v>
      </c>
      <c r="AV2418" s="150">
        <f t="shared" si="937"/>
        <v>5.1919332544649998E-9</v>
      </c>
      <c r="AW2418" s="163">
        <f t="shared" si="938"/>
        <v>0</v>
      </c>
      <c r="AX2418" s="196">
        <v>3.3769925999999998E-7</v>
      </c>
      <c r="AY2418" s="196">
        <v>1.0189202000000001E-9</v>
      </c>
      <c r="AZ2418" s="196">
        <v>2.7838355000000001E-14</v>
      </c>
      <c r="BA2418" s="108">
        <v>0</v>
      </c>
      <c r="BB2418" s="108">
        <v>0</v>
      </c>
      <c r="BC2418" s="108">
        <v>0</v>
      </c>
      <c r="BD2418" s="196">
        <v>3.1690822999999998E-7</v>
      </c>
      <c r="BE2418" s="108">
        <v>0</v>
      </c>
      <c r="BF2418" s="196">
        <v>3.6914584999999998E-10</v>
      </c>
      <c r="BG2418" s="196">
        <v>1.3561246000000001E-10</v>
      </c>
      <c r="BH2418" s="196">
        <v>9.0406109999999997E-14</v>
      </c>
      <c r="BI2418" s="108">
        <v>0</v>
      </c>
      <c r="BJ2418" s="108">
        <v>0</v>
      </c>
      <c r="BK2418" s="108">
        <v>0</v>
      </c>
      <c r="BL2418" s="108">
        <v>0</v>
      </c>
      <c r="BM2418" s="108">
        <v>0</v>
      </c>
      <c r="BN2418" s="196">
        <v>3.6681364999999998E-9</v>
      </c>
      <c r="BO2418" s="108">
        <v>0</v>
      </c>
      <c r="BP2418" s="108">
        <v>0</v>
      </c>
      <c r="BQ2418" s="108">
        <v>0</v>
      </c>
      <c r="BR2418" s="108">
        <v>0</v>
      </c>
      <c r="BS2418" s="108">
        <v>0</v>
      </c>
      <c r="BU2418" s="172">
        <v>2.1070701000000001E-5</v>
      </c>
      <c r="BV2418" s="172">
        <v>2.5450030000000001E-6</v>
      </c>
      <c r="BW2418" s="172">
        <v>1.0146499000000001E-5</v>
      </c>
      <c r="BX2418" s="172">
        <v>1.3898363000000001E-10</v>
      </c>
      <c r="BY2418" s="172">
        <v>2.0964064999999998E-6</v>
      </c>
      <c r="BZ2418" s="69">
        <v>0</v>
      </c>
      <c r="CA2418" s="172">
        <v>3.5217552999999999E-6</v>
      </c>
      <c r="CB2418" s="69">
        <v>0</v>
      </c>
      <c r="CC2418" s="69">
        <v>0</v>
      </c>
      <c r="CD2418" s="172">
        <v>3.2058299999999998E-11</v>
      </c>
      <c r="CE2418" s="69">
        <v>0</v>
      </c>
      <c r="CF2418" s="172">
        <v>2.5956615000000001E-6</v>
      </c>
      <c r="CG2418" s="69">
        <v>0</v>
      </c>
      <c r="CH2418" s="172">
        <v>1.6520417999999999E-7</v>
      </c>
      <c r="CI2418" s="69">
        <v>0</v>
      </c>
      <c r="CJ2418" s="69">
        <v>0</v>
      </c>
      <c r="CK2418" s="69">
        <v>0</v>
      </c>
      <c r="CM2418" s="198">
        <v>0</v>
      </c>
      <c r="CN2418" s="198">
        <v>0.36390007000000002</v>
      </c>
      <c r="CO2418" s="198">
        <v>0</v>
      </c>
      <c r="CP2418" s="198">
        <v>1.741254E-3</v>
      </c>
      <c r="CQ2418" s="198">
        <v>0</v>
      </c>
      <c r="CR2418" s="198">
        <v>0</v>
      </c>
      <c r="CS2418" s="198">
        <v>1.0640995E-4</v>
      </c>
      <c r="CT2418" s="198">
        <v>0</v>
      </c>
      <c r="CU2418" s="197">
        <v>9.0994543000000002E-5</v>
      </c>
      <c r="CV2418" s="197">
        <v>3.0886487000000001E-5</v>
      </c>
    </row>
    <row r="2419" spans="1:100" ht="14.4">
      <c r="A2419" t="s">
        <v>2754</v>
      </c>
      <c r="B2419" s="112" t="s">
        <v>265</v>
      </c>
      <c r="C2419" s="113" t="str">
        <f t="shared" si="941"/>
        <v>M.020.06.105</v>
      </c>
      <c r="D2419" s="9" t="s">
        <v>1292</v>
      </c>
      <c r="E2419" s="112" t="s">
        <v>362</v>
      </c>
      <c r="F2419" s="115" t="str">
        <f t="shared" si="942"/>
        <v>Avocado, not packed NL</v>
      </c>
      <c r="G2419" s="143">
        <f t="shared" si="926"/>
        <v>1.0526075333333333</v>
      </c>
      <c r="I2419" s="118">
        <f t="shared" si="927"/>
        <v>0.29904699735571699</v>
      </c>
      <c r="K2419" s="161">
        <f t="shared" si="928"/>
        <v>4.8640216999999997E-8</v>
      </c>
      <c r="L2419" s="161">
        <f t="shared" si="929"/>
        <v>4.8260212715499996E-2</v>
      </c>
      <c r="M2419" s="162">
        <f t="shared" si="930"/>
        <v>9.2895606000000006E-2</v>
      </c>
      <c r="N2419" s="161">
        <v>0.15789112999999999</v>
      </c>
      <c r="O2419" s="132">
        <v>3.030675E-2</v>
      </c>
      <c r="P2419" s="132">
        <v>3.3084205E-3</v>
      </c>
      <c r="Q2419" s="132">
        <v>0</v>
      </c>
      <c r="R2419" s="132">
        <v>0</v>
      </c>
      <c r="S2419" s="132">
        <v>0</v>
      </c>
      <c r="T2419" s="164">
        <v>4.8640216999999997E-8</v>
      </c>
      <c r="U2419" s="164">
        <v>1.1912155E-6</v>
      </c>
      <c r="V2419" s="132">
        <v>0</v>
      </c>
      <c r="W2419" s="132">
        <v>0</v>
      </c>
      <c r="X2419" s="132">
        <v>0</v>
      </c>
      <c r="Y2419" s="132">
        <v>1.4643850999999999E-2</v>
      </c>
      <c r="Z2419" s="132">
        <v>9.2895606000000006E-2</v>
      </c>
      <c r="AA2419" s="132">
        <v>0</v>
      </c>
      <c r="AC2419" s="118">
        <f t="shared" si="931"/>
        <v>0.15789112999999999</v>
      </c>
      <c r="AD2419" s="118">
        <f t="shared" si="932"/>
        <v>3.3616410355716997E-2</v>
      </c>
      <c r="AE2419" s="118">
        <f t="shared" si="933"/>
        <v>0.1265119677155</v>
      </c>
      <c r="AF2419" s="118">
        <f t="shared" si="934"/>
        <v>4.8260212715499996E-2</v>
      </c>
      <c r="AG2419" s="118">
        <f t="shared" si="935"/>
        <v>0</v>
      </c>
      <c r="AI2419" s="69">
        <v>0</v>
      </c>
      <c r="AJ2419" s="69">
        <v>0</v>
      </c>
      <c r="AK2419" s="69">
        <v>0</v>
      </c>
      <c r="AL2419" s="69">
        <v>0</v>
      </c>
      <c r="AM2419" s="69">
        <v>0</v>
      </c>
      <c r="AN2419" s="69">
        <v>0</v>
      </c>
      <c r="AO2419" s="69">
        <v>0</v>
      </c>
      <c r="AQ2419" s="116">
        <v>2.8284255000000001E-2</v>
      </c>
      <c r="AR2419" s="116">
        <v>2.5474018000000001E-2</v>
      </c>
      <c r="AS2419" s="116">
        <v>2.8102372999999998E-3</v>
      </c>
      <c r="AT2419" s="116">
        <v>0</v>
      </c>
      <c r="AU2419" s="150">
        <f t="shared" si="936"/>
        <v>1.5272192899999998E-6</v>
      </c>
      <c r="AV2419" s="150">
        <f t="shared" si="937"/>
        <v>1.0392889270387001E-8</v>
      </c>
      <c r="AW2419" s="163">
        <f t="shared" si="938"/>
        <v>0</v>
      </c>
      <c r="AX2419" s="196">
        <v>9.7681979999999994E-7</v>
      </c>
      <c r="AY2419" s="196">
        <v>2.9473010999999999E-9</v>
      </c>
      <c r="AZ2419" s="196">
        <v>8.0524477000000002E-14</v>
      </c>
      <c r="BA2419" s="108">
        <v>0</v>
      </c>
      <c r="BB2419" s="108">
        <v>0</v>
      </c>
      <c r="BC2419" s="108">
        <v>0</v>
      </c>
      <c r="BD2419" s="196">
        <v>5.5039949000000001E-7</v>
      </c>
      <c r="BE2419" s="108">
        <v>0</v>
      </c>
      <c r="BF2419" s="196">
        <v>6.4112468000000002E-10</v>
      </c>
      <c r="BG2419" s="196">
        <v>1.361506E-10</v>
      </c>
      <c r="BH2419" s="196">
        <v>2.6006591000000001E-13</v>
      </c>
      <c r="BI2419" s="108">
        <v>0</v>
      </c>
      <c r="BJ2419" s="108">
        <v>0</v>
      </c>
      <c r="BK2419" s="108">
        <v>0</v>
      </c>
      <c r="BL2419" s="108">
        <v>0</v>
      </c>
      <c r="BM2419" s="108">
        <v>0</v>
      </c>
      <c r="BN2419" s="196">
        <v>6.6679723E-9</v>
      </c>
      <c r="BO2419" s="108">
        <v>0</v>
      </c>
      <c r="BP2419" s="108">
        <v>0</v>
      </c>
      <c r="BQ2419" s="108">
        <v>0</v>
      </c>
      <c r="BR2419" s="108">
        <v>0</v>
      </c>
      <c r="BS2419" s="108">
        <v>0</v>
      </c>
      <c r="BU2419" s="172">
        <v>4.5951834999999998E-5</v>
      </c>
      <c r="BV2419" s="172">
        <v>4.4201072000000001E-6</v>
      </c>
      <c r="BW2419" s="172">
        <v>2.9349490999999999E-5</v>
      </c>
      <c r="BX2419" s="172">
        <v>1.3953515E-10</v>
      </c>
      <c r="BY2419" s="172">
        <v>3.6409943E-6</v>
      </c>
      <c r="BZ2419" s="69">
        <v>0</v>
      </c>
      <c r="CA2419" s="172">
        <v>3.5357305E-6</v>
      </c>
      <c r="CB2419" s="69">
        <v>0</v>
      </c>
      <c r="CC2419" s="69">
        <v>0</v>
      </c>
      <c r="CD2419" s="172">
        <v>3.2185515000000003E-11</v>
      </c>
      <c r="CE2419" s="69">
        <v>0</v>
      </c>
      <c r="CF2419" s="172">
        <v>4.7184174E-6</v>
      </c>
      <c r="CG2419" s="69">
        <v>0</v>
      </c>
      <c r="CH2419" s="172">
        <v>2.8692312000000002E-7</v>
      </c>
      <c r="CI2419" s="69">
        <v>0</v>
      </c>
      <c r="CJ2419" s="69">
        <v>0</v>
      </c>
      <c r="CK2419" s="69">
        <v>0</v>
      </c>
      <c r="CM2419" s="198">
        <v>0</v>
      </c>
      <c r="CN2419" s="198">
        <v>1.0526074999999999</v>
      </c>
      <c r="CO2419" s="198">
        <v>0</v>
      </c>
      <c r="CP2419" s="198">
        <v>3.0241729999999998E-3</v>
      </c>
      <c r="CQ2419" s="198">
        <v>0</v>
      </c>
      <c r="CR2419" s="198">
        <v>0</v>
      </c>
      <c r="CS2419" s="198">
        <v>1.8481054E-4</v>
      </c>
      <c r="CT2419" s="198">
        <v>0</v>
      </c>
      <c r="CU2419" s="197">
        <v>9.1355629999999999E-5</v>
      </c>
      <c r="CV2419" s="197">
        <v>8.8849329000000003E-5</v>
      </c>
    </row>
    <row r="2420" spans="1:100" ht="14.4">
      <c r="A2420" t="s">
        <v>2755</v>
      </c>
      <c r="B2420" s="112" t="s">
        <v>265</v>
      </c>
      <c r="C2420" s="113" t="str">
        <f t="shared" si="941"/>
        <v>M.020.06.106</v>
      </c>
      <c r="D2420" s="9" t="s">
        <v>1292</v>
      </c>
      <c r="E2420" s="112" t="s">
        <v>362</v>
      </c>
      <c r="F2420" s="115" t="str">
        <f t="shared" si="942"/>
        <v>Banana, not packed NL</v>
      </c>
      <c r="G2420" s="143">
        <f t="shared" si="926"/>
        <v>0.25969936666666665</v>
      </c>
      <c r="I2420" s="118">
        <f t="shared" si="927"/>
        <v>6.3221699676308002E-2</v>
      </c>
      <c r="K2420" s="161">
        <f t="shared" si="928"/>
        <v>1.7550818000000001E-8</v>
      </c>
      <c r="L2420" s="161">
        <f t="shared" si="929"/>
        <v>1.7688072525490001E-2</v>
      </c>
      <c r="M2420" s="162">
        <f t="shared" si="930"/>
        <v>6.5787045999999997E-3</v>
      </c>
      <c r="N2420" s="161">
        <v>3.8954904999999998E-2</v>
      </c>
      <c r="O2420" s="132">
        <v>1.4011340000000001E-2</v>
      </c>
      <c r="P2420" s="132">
        <v>1.1937752000000001E-3</v>
      </c>
      <c r="Q2420" s="132">
        <v>0</v>
      </c>
      <c r="R2420" s="132">
        <v>0</v>
      </c>
      <c r="S2420" s="132">
        <v>0</v>
      </c>
      <c r="T2420" s="164">
        <v>1.7550818000000001E-8</v>
      </c>
      <c r="U2420" s="164">
        <v>4.2982548999999998E-7</v>
      </c>
      <c r="V2420" s="132">
        <v>0</v>
      </c>
      <c r="W2420" s="132">
        <v>0</v>
      </c>
      <c r="X2420" s="132">
        <v>0</v>
      </c>
      <c r="Y2420" s="132">
        <v>2.4825275000000002E-3</v>
      </c>
      <c r="Z2420" s="132">
        <v>6.5787045999999997E-3</v>
      </c>
      <c r="AA2420" s="132">
        <v>0</v>
      </c>
      <c r="AC2420" s="118">
        <f t="shared" si="931"/>
        <v>3.8954904999999998E-2</v>
      </c>
      <c r="AD2420" s="118">
        <f t="shared" si="932"/>
        <v>1.5205562576308002E-2</v>
      </c>
      <c r="AE2420" s="118">
        <f t="shared" si="933"/>
        <v>2.1784249625490002E-2</v>
      </c>
      <c r="AF2420" s="118">
        <f t="shared" si="934"/>
        <v>1.7688072525490001E-2</v>
      </c>
      <c r="AG2420" s="118">
        <f t="shared" si="935"/>
        <v>0</v>
      </c>
      <c r="AI2420" s="69">
        <v>0</v>
      </c>
      <c r="AJ2420" s="69">
        <v>0</v>
      </c>
      <c r="AK2420" s="69">
        <v>0</v>
      </c>
      <c r="AL2420" s="69">
        <v>0</v>
      </c>
      <c r="AM2420" s="69">
        <v>0</v>
      </c>
      <c r="AN2420" s="69">
        <v>0</v>
      </c>
      <c r="AO2420" s="69">
        <v>0</v>
      </c>
      <c r="AQ2420" s="116">
        <v>8.8600686999999994E-3</v>
      </c>
      <c r="AR2420" s="116">
        <v>8.2642779000000003E-3</v>
      </c>
      <c r="AS2420" s="116">
        <v>5.9579073000000002E-4</v>
      </c>
      <c r="AT2420" s="116">
        <v>0</v>
      </c>
      <c r="AU2420" s="150">
        <f t="shared" si="936"/>
        <v>4.9546030999999998E-7</v>
      </c>
      <c r="AV2420" s="150">
        <f t="shared" si="937"/>
        <v>2.2033681375819997E-9</v>
      </c>
      <c r="AW2420" s="163">
        <f t="shared" si="938"/>
        <v>0</v>
      </c>
      <c r="AX2420" s="196">
        <v>2.4100101000000001E-7</v>
      </c>
      <c r="AY2420" s="196">
        <v>7.2715822999999997E-10</v>
      </c>
      <c r="AZ2420" s="196">
        <v>1.9867001999999998E-14</v>
      </c>
      <c r="BA2420" s="108">
        <v>0</v>
      </c>
      <c r="BB2420" s="108">
        <v>0</v>
      </c>
      <c r="BC2420" s="108">
        <v>0</v>
      </c>
      <c r="BD2420" s="196">
        <v>2.5445930000000002E-7</v>
      </c>
      <c r="BE2420" s="108">
        <v>0</v>
      </c>
      <c r="BF2420" s="196">
        <v>2.9640314000000001E-10</v>
      </c>
      <c r="BG2420" s="196">
        <v>4.9127131000000001E-11</v>
      </c>
      <c r="BH2420" s="196">
        <v>2.5866958E-13</v>
      </c>
      <c r="BI2420" s="108">
        <v>0</v>
      </c>
      <c r="BJ2420" s="108">
        <v>0</v>
      </c>
      <c r="BK2420" s="108">
        <v>0</v>
      </c>
      <c r="BL2420" s="108">
        <v>0</v>
      </c>
      <c r="BM2420" s="108">
        <v>0</v>
      </c>
      <c r="BN2420" s="196">
        <v>1.1304011000000001E-9</v>
      </c>
      <c r="BO2420" s="108">
        <v>0</v>
      </c>
      <c r="BP2420" s="108">
        <v>0</v>
      </c>
      <c r="BQ2420" s="108">
        <v>0</v>
      </c>
      <c r="BR2420" s="108">
        <v>0</v>
      </c>
      <c r="BS2420" s="108">
        <v>0</v>
      </c>
      <c r="BU2420" s="172">
        <v>1.3176301000000001E-5</v>
      </c>
      <c r="BV2420" s="172">
        <v>2.0434928000000001E-6</v>
      </c>
      <c r="BW2420" s="172">
        <v>7.2411073999999997E-6</v>
      </c>
      <c r="BX2420" s="172">
        <v>5.0348376999999999E-11</v>
      </c>
      <c r="BY2420" s="172">
        <v>1.6832952999999999E-6</v>
      </c>
      <c r="BZ2420" s="69">
        <v>0</v>
      </c>
      <c r="CA2420" s="172">
        <v>1.2757953E-6</v>
      </c>
      <c r="CB2420" s="69">
        <v>0</v>
      </c>
      <c r="CC2420" s="69">
        <v>0</v>
      </c>
      <c r="CD2420" s="172">
        <v>1.1613478E-11</v>
      </c>
      <c r="CE2420" s="69">
        <v>0</v>
      </c>
      <c r="CF2420" s="172">
        <v>7.9989894999999996E-7</v>
      </c>
      <c r="CG2420" s="69">
        <v>0</v>
      </c>
      <c r="CH2420" s="172">
        <v>1.3264956999999999E-7</v>
      </c>
      <c r="CI2420" s="69">
        <v>0</v>
      </c>
      <c r="CJ2420" s="69">
        <v>0</v>
      </c>
      <c r="CK2420" s="69">
        <v>0</v>
      </c>
      <c r="CM2420" s="198">
        <v>0</v>
      </c>
      <c r="CN2420" s="198">
        <v>0.25969936999999998</v>
      </c>
      <c r="CO2420" s="198">
        <v>0</v>
      </c>
      <c r="CP2420" s="198">
        <v>1.398128E-3</v>
      </c>
      <c r="CQ2420" s="198">
        <v>0</v>
      </c>
      <c r="CR2420" s="198">
        <v>0</v>
      </c>
      <c r="CS2420" s="197">
        <v>8.5441139999999994E-5</v>
      </c>
      <c r="CT2420" s="198">
        <v>0</v>
      </c>
      <c r="CU2420" s="197">
        <v>3.2963792000000003E-5</v>
      </c>
      <c r="CV2420" s="197">
        <v>8.8372287000000005E-5</v>
      </c>
    </row>
    <row r="2421" spans="1:100" ht="14.4">
      <c r="A2421" t="s">
        <v>2756</v>
      </c>
      <c r="B2421" s="112" t="s">
        <v>265</v>
      </c>
      <c r="C2421" s="113" t="str">
        <f t="shared" si="941"/>
        <v>M.020.06.107</v>
      </c>
      <c r="D2421" s="9" t="s">
        <v>1292</v>
      </c>
      <c r="E2421" s="112" t="s">
        <v>362</v>
      </c>
      <c r="F2421" s="115" t="str">
        <f t="shared" si="942"/>
        <v>Coconut, milk in metal can (in aluminium) NL</v>
      </c>
      <c r="G2421" s="143">
        <f t="shared" si="926"/>
        <v>1.1134965999999999</v>
      </c>
      <c r="I2421" s="118">
        <f t="shared" si="927"/>
        <v>0.31421384633754001</v>
      </c>
      <c r="K2421" s="161">
        <f t="shared" si="928"/>
        <v>2.9793394000000002E-7</v>
      </c>
      <c r="L2421" s="161">
        <f t="shared" si="929"/>
        <v>0.1397109855036</v>
      </c>
      <c r="M2421" s="162">
        <f t="shared" si="930"/>
        <v>7.4780729000000004E-3</v>
      </c>
      <c r="N2421" s="161">
        <v>0.16702449</v>
      </c>
      <c r="O2421" s="132">
        <v>3.1319262E-2</v>
      </c>
      <c r="P2421" s="132">
        <v>2.0264932999999999E-2</v>
      </c>
      <c r="Q2421" s="132">
        <v>0</v>
      </c>
      <c r="R2421" s="132">
        <v>0</v>
      </c>
      <c r="S2421" s="132">
        <v>0</v>
      </c>
      <c r="T2421" s="164">
        <v>2.9793394000000002E-7</v>
      </c>
      <c r="U2421" s="164">
        <v>7.2965035999999999E-6</v>
      </c>
      <c r="V2421" s="132">
        <v>0</v>
      </c>
      <c r="W2421" s="132">
        <v>0</v>
      </c>
      <c r="X2421" s="132">
        <v>0</v>
      </c>
      <c r="Y2421" s="132">
        <v>8.8119494000000007E-2</v>
      </c>
      <c r="Z2421" s="132">
        <v>7.4780729000000004E-3</v>
      </c>
      <c r="AA2421" s="132">
        <v>0</v>
      </c>
      <c r="AC2421" s="118">
        <f t="shared" si="931"/>
        <v>0.16702449</v>
      </c>
      <c r="AD2421" s="118">
        <f t="shared" si="932"/>
        <v>5.1591789437539996E-2</v>
      </c>
      <c r="AE2421" s="118">
        <f t="shared" si="933"/>
        <v>5.9069564403599999E-2</v>
      </c>
      <c r="AF2421" s="118">
        <f t="shared" si="934"/>
        <v>0.13971098550360003</v>
      </c>
      <c r="AG2421" s="118">
        <f t="shared" si="935"/>
        <v>0</v>
      </c>
      <c r="AI2421" s="69">
        <v>0</v>
      </c>
      <c r="AJ2421" s="69">
        <v>0</v>
      </c>
      <c r="AK2421" s="69">
        <v>0</v>
      </c>
      <c r="AL2421" s="69">
        <v>0</v>
      </c>
      <c r="AM2421" s="69">
        <v>0</v>
      </c>
      <c r="AN2421" s="69">
        <v>0</v>
      </c>
      <c r="AO2421" s="69">
        <v>0</v>
      </c>
      <c r="AQ2421" s="116">
        <v>3.8820795999999998E-2</v>
      </c>
      <c r="AR2421" s="116">
        <v>2.6723237E-2</v>
      </c>
      <c r="AS2421" s="116">
        <v>1.2097559000000001E-2</v>
      </c>
      <c r="AT2421" s="116">
        <v>0</v>
      </c>
      <c r="AU2421" s="150">
        <f t="shared" si="936"/>
        <v>1.6021125699999999E-6</v>
      </c>
      <c r="AV2421" s="150">
        <f t="shared" si="937"/>
        <v>4.4739491978310999E-8</v>
      </c>
      <c r="AW2421" s="163">
        <f t="shared" si="938"/>
        <v>0</v>
      </c>
      <c r="AX2421" s="196">
        <v>1.0333249E-6</v>
      </c>
      <c r="AY2421" s="196">
        <v>3.1177905E-9</v>
      </c>
      <c r="AZ2421" s="196">
        <v>8.5182490999999996E-14</v>
      </c>
      <c r="BA2421" s="108">
        <v>0</v>
      </c>
      <c r="BB2421" s="108">
        <v>0</v>
      </c>
      <c r="BC2421" s="108">
        <v>0</v>
      </c>
      <c r="BD2421" s="196">
        <v>5.6878767000000002E-7</v>
      </c>
      <c r="BE2421" s="108">
        <v>0</v>
      </c>
      <c r="BF2421" s="196">
        <v>6.6254387999999998E-10</v>
      </c>
      <c r="BG2421" s="196">
        <v>8.3395771999999996E-10</v>
      </c>
      <c r="BH2421" s="196">
        <v>5.3669582E-13</v>
      </c>
      <c r="BI2421" s="108">
        <v>0</v>
      </c>
      <c r="BJ2421" s="108">
        <v>0</v>
      </c>
      <c r="BK2421" s="108">
        <v>0</v>
      </c>
      <c r="BL2421" s="108">
        <v>0</v>
      </c>
      <c r="BM2421" s="108">
        <v>0</v>
      </c>
      <c r="BN2421" s="196">
        <v>4.0124578000000001E-8</v>
      </c>
      <c r="BO2421" s="108">
        <v>0</v>
      </c>
      <c r="BP2421" s="108">
        <v>0</v>
      </c>
      <c r="BQ2421" s="108">
        <v>0</v>
      </c>
      <c r="BR2421" s="108">
        <v>0</v>
      </c>
      <c r="BS2421" s="108">
        <v>0</v>
      </c>
      <c r="BU2421" s="172">
        <v>8.9725596000000003E-5</v>
      </c>
      <c r="BV2421" s="172">
        <v>4.5677776999999997E-6</v>
      </c>
      <c r="BW2421" s="172">
        <v>3.1047239999999999E-5</v>
      </c>
      <c r="BX2421" s="172">
        <v>8.5468897999999998E-10</v>
      </c>
      <c r="BY2421" s="172">
        <v>3.7626356000000002E-6</v>
      </c>
      <c r="BZ2421" s="69">
        <v>0</v>
      </c>
      <c r="CA2421" s="172">
        <v>2.1657266E-5</v>
      </c>
      <c r="CB2421" s="69">
        <v>0</v>
      </c>
      <c r="CC2421" s="69">
        <v>0</v>
      </c>
      <c r="CD2421" s="172">
        <v>1.9714462000000001E-10</v>
      </c>
      <c r="CE2421" s="69">
        <v>0</v>
      </c>
      <c r="CF2421" s="172">
        <v>2.8393116000000001E-5</v>
      </c>
      <c r="CG2421" s="69">
        <v>0</v>
      </c>
      <c r="CH2421" s="172">
        <v>2.9650888000000001E-7</v>
      </c>
      <c r="CI2421" s="69">
        <v>0</v>
      </c>
      <c r="CJ2421" s="69">
        <v>0</v>
      </c>
      <c r="CK2421" s="69">
        <v>0</v>
      </c>
      <c r="CM2421" s="198">
        <v>0</v>
      </c>
      <c r="CN2421" s="198">
        <v>1.1134965999999999</v>
      </c>
      <c r="CO2421" s="198">
        <v>0</v>
      </c>
      <c r="CP2421" s="198">
        <v>3.1252070000000001E-3</v>
      </c>
      <c r="CQ2421" s="198">
        <v>0</v>
      </c>
      <c r="CR2421" s="198">
        <v>0</v>
      </c>
      <c r="CS2421" s="198">
        <v>1.9098484E-4</v>
      </c>
      <c r="CT2421" s="198">
        <v>0</v>
      </c>
      <c r="CU2421" s="198">
        <v>5.5957692999999997E-4</v>
      </c>
      <c r="CV2421" s="198">
        <v>1.8335760999999999E-4</v>
      </c>
    </row>
    <row r="2422" spans="1:100" ht="14.4">
      <c r="A2422" t="s">
        <v>2757</v>
      </c>
      <c r="B2422" s="112" t="s">
        <v>265</v>
      </c>
      <c r="C2422" s="113" t="str">
        <f t="shared" si="941"/>
        <v>M.020.06.108</v>
      </c>
      <c r="D2422" s="9" t="s">
        <v>1292</v>
      </c>
      <c r="E2422" s="112" t="s">
        <v>362</v>
      </c>
      <c r="F2422" s="115" t="str">
        <f t="shared" si="942"/>
        <v>Coconut, milk in multilayer carton per 1000 ml NL</v>
      </c>
      <c r="G2422" s="143">
        <f t="shared" si="926"/>
        <v>0.87312920000000005</v>
      </c>
      <c r="I2422" s="118">
        <f t="shared" si="927"/>
        <v>0.25852681921540999</v>
      </c>
      <c r="K2422" s="161">
        <f t="shared" si="928"/>
        <v>2.5580731E-7</v>
      </c>
      <c r="L2422" s="161">
        <f t="shared" si="929"/>
        <v>0.1260454078081</v>
      </c>
      <c r="M2422" s="162">
        <f t="shared" si="930"/>
        <v>1.5117755999999999E-3</v>
      </c>
      <c r="N2422" s="161">
        <v>0.13096938</v>
      </c>
      <c r="O2422" s="132">
        <v>1.9907279E-2</v>
      </c>
      <c r="P2422" s="132">
        <v>1.7399555000000001E-2</v>
      </c>
      <c r="Q2422" s="132">
        <v>0</v>
      </c>
      <c r="R2422" s="132">
        <v>0</v>
      </c>
      <c r="S2422" s="132">
        <v>0</v>
      </c>
      <c r="T2422" s="164">
        <v>2.5580731E-7</v>
      </c>
      <c r="U2422" s="164">
        <v>6.2648080999999999E-6</v>
      </c>
      <c r="V2422" s="132">
        <v>0</v>
      </c>
      <c r="W2422" s="132">
        <v>0</v>
      </c>
      <c r="X2422" s="132">
        <v>0</v>
      </c>
      <c r="Y2422" s="132">
        <v>8.8732308999999995E-2</v>
      </c>
      <c r="Z2422" s="132">
        <v>1.5117755999999999E-3</v>
      </c>
      <c r="AA2422" s="132">
        <v>0</v>
      </c>
      <c r="AC2422" s="118">
        <f t="shared" si="931"/>
        <v>0.13096938</v>
      </c>
      <c r="AD2422" s="118">
        <f t="shared" si="932"/>
        <v>3.7313354615410001E-2</v>
      </c>
      <c r="AE2422" s="118">
        <f t="shared" si="933"/>
        <v>3.8824874408100001E-2</v>
      </c>
      <c r="AF2422" s="118">
        <f t="shared" si="934"/>
        <v>0.1260454078081</v>
      </c>
      <c r="AG2422" s="118">
        <f t="shared" si="935"/>
        <v>0</v>
      </c>
      <c r="AI2422" s="69">
        <v>0</v>
      </c>
      <c r="AJ2422" s="69">
        <v>0</v>
      </c>
      <c r="AK2422" s="69">
        <v>0</v>
      </c>
      <c r="AL2422" s="69">
        <v>0</v>
      </c>
      <c r="AM2422" s="69">
        <v>0</v>
      </c>
      <c r="AN2422" s="69">
        <v>0</v>
      </c>
      <c r="AO2422" s="69">
        <v>0</v>
      </c>
      <c r="AQ2422" s="116">
        <v>3.1439464E-2</v>
      </c>
      <c r="AR2422" s="116">
        <v>1.9545607999999999E-2</v>
      </c>
      <c r="AS2422" s="116">
        <v>1.1893855E-2</v>
      </c>
      <c r="AT2422" s="116">
        <v>0</v>
      </c>
      <c r="AU2422" s="150">
        <f t="shared" si="936"/>
        <v>1.1717990599999999E-6</v>
      </c>
      <c r="AV2422" s="150">
        <f t="shared" si="937"/>
        <v>4.3986150654943003E-8</v>
      </c>
      <c r="AW2422" s="163">
        <f t="shared" si="938"/>
        <v>0</v>
      </c>
      <c r="AX2422" s="196">
        <v>8.1026388999999998E-7</v>
      </c>
      <c r="AY2422" s="196">
        <v>2.4447616999999999E-9</v>
      </c>
      <c r="AZ2422" s="196">
        <v>6.6794382999999998E-14</v>
      </c>
      <c r="BA2422" s="108">
        <v>0</v>
      </c>
      <c r="BB2422" s="108">
        <v>0</v>
      </c>
      <c r="BC2422" s="108">
        <v>0</v>
      </c>
      <c r="BD2422" s="196">
        <v>3.6153517E-7</v>
      </c>
      <c r="BE2422" s="108">
        <v>0</v>
      </c>
      <c r="BF2422" s="196">
        <v>4.2112888E-10</v>
      </c>
      <c r="BG2422" s="196">
        <v>7.1603953000000002E-10</v>
      </c>
      <c r="BH2422" s="196">
        <v>5.3475056000000002E-13</v>
      </c>
      <c r="BI2422" s="108">
        <v>0</v>
      </c>
      <c r="BJ2422" s="108">
        <v>0</v>
      </c>
      <c r="BK2422" s="108">
        <v>0</v>
      </c>
      <c r="BL2422" s="108">
        <v>0</v>
      </c>
      <c r="BM2422" s="108">
        <v>0</v>
      </c>
      <c r="BN2422" s="196">
        <v>4.0403619000000003E-8</v>
      </c>
      <c r="BO2422" s="108">
        <v>0</v>
      </c>
      <c r="BP2422" s="108">
        <v>0</v>
      </c>
      <c r="BQ2422" s="108">
        <v>0</v>
      </c>
      <c r="BR2422" s="108">
        <v>0</v>
      </c>
      <c r="BS2422" s="108">
        <v>0</v>
      </c>
      <c r="BU2422" s="172">
        <v>7.7015130999999999E-5</v>
      </c>
      <c r="BV2422" s="172">
        <v>2.9033897999999999E-6</v>
      </c>
      <c r="BW2422" s="172">
        <v>2.4345159E-5</v>
      </c>
      <c r="BX2422" s="172">
        <v>7.3383947999999998E-10</v>
      </c>
      <c r="BY2422" s="172">
        <v>2.3916219999999999E-6</v>
      </c>
      <c r="BZ2422" s="69">
        <v>0</v>
      </c>
      <c r="CA2422" s="172">
        <v>1.8595018E-5</v>
      </c>
      <c r="CB2422" s="69">
        <v>0</v>
      </c>
      <c r="CC2422" s="69">
        <v>0</v>
      </c>
      <c r="CD2422" s="172">
        <v>1.6926919000000001E-10</v>
      </c>
      <c r="CE2422" s="69">
        <v>0</v>
      </c>
      <c r="CF2422" s="172">
        <v>2.8590571000000001E-5</v>
      </c>
      <c r="CG2422" s="69">
        <v>0</v>
      </c>
      <c r="CH2422" s="172">
        <v>1.884682E-7</v>
      </c>
      <c r="CI2422" s="69">
        <v>0</v>
      </c>
      <c r="CJ2422" s="69">
        <v>0</v>
      </c>
      <c r="CK2422" s="69">
        <v>0</v>
      </c>
      <c r="CM2422" s="198">
        <v>0</v>
      </c>
      <c r="CN2422" s="198">
        <v>0.87312919</v>
      </c>
      <c r="CO2422" s="198">
        <v>0</v>
      </c>
      <c r="CP2422" s="198">
        <v>1.9864570000000001E-3</v>
      </c>
      <c r="CQ2422" s="198">
        <v>0</v>
      </c>
      <c r="CR2422" s="198">
        <v>0</v>
      </c>
      <c r="CS2422" s="198">
        <v>1.2139457E-4</v>
      </c>
      <c r="CT2422" s="198">
        <v>0</v>
      </c>
      <c r="CU2422" s="198">
        <v>4.8045506E-4</v>
      </c>
      <c r="CV2422" s="198">
        <v>1.8269303000000001E-4</v>
      </c>
    </row>
    <row r="2423" spans="1:100" ht="14.4">
      <c r="A2423" t="s">
        <v>2758</v>
      </c>
      <c r="B2423" s="112" t="s">
        <v>265</v>
      </c>
      <c r="C2423" s="113" t="str">
        <f t="shared" si="941"/>
        <v>M.020.06.109</v>
      </c>
      <c r="D2423" s="9" t="s">
        <v>1292</v>
      </c>
      <c r="E2423" s="112" t="s">
        <v>362</v>
      </c>
      <c r="F2423" s="115" t="str">
        <f t="shared" si="942"/>
        <v>Dates, dried in fruit bucket per 1 kg NL</v>
      </c>
      <c r="G2423" s="143">
        <f t="shared" si="926"/>
        <v>1.2875293333333335</v>
      </c>
      <c r="I2423" s="118">
        <f t="shared" si="927"/>
        <v>0.99523820339416003</v>
      </c>
      <c r="K2423" s="161">
        <f t="shared" si="928"/>
        <v>1.7839676000000001E-7</v>
      </c>
      <c r="L2423" s="161">
        <f t="shared" si="929"/>
        <v>0.10759004499739999</v>
      </c>
      <c r="M2423" s="162">
        <f t="shared" si="930"/>
        <v>0.69451858</v>
      </c>
      <c r="N2423" s="161">
        <v>0.19312940000000001</v>
      </c>
      <c r="O2423" s="132">
        <v>8.0887504999999998E-2</v>
      </c>
      <c r="P2423" s="132">
        <v>1.2134228E-2</v>
      </c>
      <c r="Q2423" s="132">
        <v>0</v>
      </c>
      <c r="R2423" s="132">
        <v>0</v>
      </c>
      <c r="S2423" s="132">
        <v>0</v>
      </c>
      <c r="T2423" s="164">
        <v>1.7839676000000001E-7</v>
      </c>
      <c r="U2423" s="164">
        <v>4.3689973999999999E-6</v>
      </c>
      <c r="V2423" s="132">
        <v>0</v>
      </c>
      <c r="W2423" s="132">
        <v>0</v>
      </c>
      <c r="X2423" s="132">
        <v>0</v>
      </c>
      <c r="Y2423" s="132">
        <v>1.4563942999999999E-2</v>
      </c>
      <c r="Z2423" s="132">
        <v>0.69451858</v>
      </c>
      <c r="AA2423" s="132">
        <v>0</v>
      </c>
      <c r="AC2423" s="118">
        <f t="shared" si="931"/>
        <v>0.19312940000000001</v>
      </c>
      <c r="AD2423" s="118">
        <f t="shared" si="932"/>
        <v>9.3026280394159999E-2</v>
      </c>
      <c r="AE2423" s="118">
        <f t="shared" si="933"/>
        <v>0.78754468199740002</v>
      </c>
      <c r="AF2423" s="118">
        <f t="shared" si="934"/>
        <v>0.10759004499739999</v>
      </c>
      <c r="AG2423" s="118">
        <f t="shared" si="935"/>
        <v>0</v>
      </c>
      <c r="AI2423" s="69">
        <v>0</v>
      </c>
      <c r="AJ2423" s="69">
        <v>0</v>
      </c>
      <c r="AK2423" s="69">
        <v>0</v>
      </c>
      <c r="AL2423" s="69">
        <v>0</v>
      </c>
      <c r="AM2423" s="69">
        <v>0</v>
      </c>
      <c r="AN2423" s="69">
        <v>0</v>
      </c>
      <c r="AO2423" s="69">
        <v>0</v>
      </c>
      <c r="AQ2423" s="116">
        <v>4.7798306999999998E-2</v>
      </c>
      <c r="AR2423" s="116">
        <v>4.4432542999999998E-2</v>
      </c>
      <c r="AS2423" s="116">
        <v>3.3657640999999999E-3</v>
      </c>
      <c r="AT2423" s="116">
        <v>0</v>
      </c>
      <c r="AU2423" s="150">
        <f t="shared" si="936"/>
        <v>2.6638214999999999E-6</v>
      </c>
      <c r="AV2423" s="150">
        <f t="shared" si="937"/>
        <v>1.2447352374571001E-8</v>
      </c>
      <c r="AW2423" s="163">
        <f t="shared" si="938"/>
        <v>0</v>
      </c>
      <c r="AX2423" s="196">
        <v>1.1948272E-6</v>
      </c>
      <c r="AY2423" s="196">
        <v>3.6050822E-9</v>
      </c>
      <c r="AZ2423" s="196">
        <v>9.8495995999999998E-14</v>
      </c>
      <c r="BA2423" s="108">
        <v>0</v>
      </c>
      <c r="BB2423" s="108">
        <v>0</v>
      </c>
      <c r="BC2423" s="108">
        <v>0</v>
      </c>
      <c r="BD2423" s="196">
        <v>1.4689942999999999E-6</v>
      </c>
      <c r="BE2423" s="108">
        <v>0</v>
      </c>
      <c r="BF2423" s="196">
        <v>1.7111362E-9</v>
      </c>
      <c r="BG2423" s="196">
        <v>4.9935685999999999E-10</v>
      </c>
      <c r="BH2423" s="196">
        <v>9.2018575000000006E-14</v>
      </c>
      <c r="BI2423" s="108">
        <v>0</v>
      </c>
      <c r="BJ2423" s="108">
        <v>0</v>
      </c>
      <c r="BK2423" s="108">
        <v>0</v>
      </c>
      <c r="BL2423" s="108">
        <v>0</v>
      </c>
      <c r="BM2423" s="108">
        <v>0</v>
      </c>
      <c r="BN2423" s="196">
        <v>6.6315866E-9</v>
      </c>
      <c r="BO2423" s="108">
        <v>0</v>
      </c>
      <c r="BP2423" s="108">
        <v>0</v>
      </c>
      <c r="BQ2423" s="108">
        <v>0</v>
      </c>
      <c r="BR2423" s="108">
        <v>0</v>
      </c>
      <c r="BS2423" s="108">
        <v>0</v>
      </c>
      <c r="BU2423" s="172">
        <v>7.5841507999999997E-5</v>
      </c>
      <c r="BV2423" s="172">
        <v>1.179709E-5</v>
      </c>
      <c r="BW2423" s="172">
        <v>3.5899735E-5</v>
      </c>
      <c r="BX2423" s="172">
        <v>5.1177031999999996E-10</v>
      </c>
      <c r="BY2423" s="172">
        <v>9.7176684000000007E-6</v>
      </c>
      <c r="BZ2423" s="69">
        <v>0</v>
      </c>
      <c r="CA2423" s="172">
        <v>1.2967928999999999E-5</v>
      </c>
      <c r="CB2423" s="69">
        <v>0</v>
      </c>
      <c r="CC2423" s="69">
        <v>0</v>
      </c>
      <c r="CD2423" s="172">
        <v>1.1804617999999999E-10</v>
      </c>
      <c r="CE2423" s="69">
        <v>0</v>
      </c>
      <c r="CF2423" s="172">
        <v>4.6926700000000004E-6</v>
      </c>
      <c r="CG2423" s="69">
        <v>0</v>
      </c>
      <c r="CH2423" s="172">
        <v>7.6578636000000001E-7</v>
      </c>
      <c r="CI2423" s="69">
        <v>0</v>
      </c>
      <c r="CJ2423" s="69">
        <v>0</v>
      </c>
      <c r="CK2423" s="69">
        <v>0</v>
      </c>
      <c r="CM2423" s="198">
        <v>0</v>
      </c>
      <c r="CN2423" s="198">
        <v>1.2875293999999999</v>
      </c>
      <c r="CO2423" s="198">
        <v>0</v>
      </c>
      <c r="CP2423" s="198">
        <v>8.0713969999999993E-3</v>
      </c>
      <c r="CQ2423" s="198">
        <v>0</v>
      </c>
      <c r="CR2423" s="198">
        <v>0</v>
      </c>
      <c r="CS2423" s="198">
        <v>4.9325195E-4</v>
      </c>
      <c r="CT2423" s="198">
        <v>0</v>
      </c>
      <c r="CU2423" s="198">
        <v>3.3506323999999999E-4</v>
      </c>
      <c r="CV2423" s="197">
        <v>3.1437372000000002E-5</v>
      </c>
    </row>
    <row r="2424" spans="1:100" ht="14.4">
      <c r="A2424" t="s">
        <v>2759</v>
      </c>
      <c r="B2424" s="112" t="s">
        <v>265</v>
      </c>
      <c r="C2424" s="113" t="str">
        <f t="shared" si="941"/>
        <v>M.020.06.110</v>
      </c>
      <c r="D2424" s="9" t="s">
        <v>1292</v>
      </c>
      <c r="E2424" s="112" t="s">
        <v>362</v>
      </c>
      <c r="F2424" s="115" t="str">
        <f t="shared" si="942"/>
        <v>Figs, dried in fruit bucket per 1 kg NL</v>
      </c>
      <c r="G2424" s="143">
        <f t="shared" si="926"/>
        <v>1.8730862666666668</v>
      </c>
      <c r="I2424" s="118">
        <f t="shared" si="927"/>
        <v>0.79895474411166001</v>
      </c>
      <c r="K2424" s="161">
        <f t="shared" si="928"/>
        <v>2.9085965999999998E-7</v>
      </c>
      <c r="L2424" s="161">
        <f t="shared" si="929"/>
        <v>0.148062693252</v>
      </c>
      <c r="M2424" s="162">
        <f t="shared" si="930"/>
        <v>0.36992881999999999</v>
      </c>
      <c r="N2424" s="161">
        <v>0.28096293999999999</v>
      </c>
      <c r="O2424" s="132">
        <v>7.5568834000000001E-2</v>
      </c>
      <c r="P2424" s="132">
        <v>1.9783753000000001E-2</v>
      </c>
      <c r="Q2424" s="132">
        <v>0</v>
      </c>
      <c r="R2424" s="132">
        <v>0</v>
      </c>
      <c r="S2424" s="132">
        <v>0</v>
      </c>
      <c r="T2424" s="164">
        <v>2.9085965999999998E-7</v>
      </c>
      <c r="U2424" s="164">
        <v>7.1232520000000004E-6</v>
      </c>
      <c r="V2424" s="132">
        <v>0</v>
      </c>
      <c r="W2424" s="132">
        <v>0</v>
      </c>
      <c r="X2424" s="132">
        <v>0</v>
      </c>
      <c r="Y2424" s="132">
        <v>5.2702983000000002E-2</v>
      </c>
      <c r="Z2424" s="132">
        <v>0.36992881999999999</v>
      </c>
      <c r="AA2424" s="132">
        <v>0</v>
      </c>
      <c r="AC2424" s="118">
        <f t="shared" si="931"/>
        <v>0.28096293999999999</v>
      </c>
      <c r="AD2424" s="118">
        <f t="shared" si="932"/>
        <v>9.536000111166E-2</v>
      </c>
      <c r="AE2424" s="118">
        <f t="shared" si="933"/>
        <v>0.46528853025200001</v>
      </c>
      <c r="AF2424" s="118">
        <f t="shared" si="934"/>
        <v>0.14806269325200003</v>
      </c>
      <c r="AG2424" s="118">
        <f t="shared" si="935"/>
        <v>0</v>
      </c>
      <c r="AI2424" s="69">
        <v>0</v>
      </c>
      <c r="AJ2424" s="69">
        <v>0</v>
      </c>
      <c r="AK2424" s="69">
        <v>0</v>
      </c>
      <c r="AL2424" s="69">
        <v>0</v>
      </c>
      <c r="AM2424" s="69">
        <v>0</v>
      </c>
      <c r="AN2424" s="69">
        <v>0</v>
      </c>
      <c r="AO2424" s="69">
        <v>0</v>
      </c>
      <c r="AQ2424" s="116">
        <v>6.0445042999999997E-2</v>
      </c>
      <c r="AR2424" s="116">
        <v>5.1885243999999997E-2</v>
      </c>
      <c r="AS2424" s="116">
        <v>8.5597985999999997E-3</v>
      </c>
      <c r="AT2424" s="116">
        <v>0</v>
      </c>
      <c r="AU2424" s="150">
        <f t="shared" si="936"/>
        <v>3.1106260999999997E-6</v>
      </c>
      <c r="AV2424" s="150">
        <f t="shared" si="937"/>
        <v>3.1656060401119998E-8</v>
      </c>
      <c r="AW2424" s="163">
        <f t="shared" si="938"/>
        <v>0</v>
      </c>
      <c r="AX2424" s="196">
        <v>1.738224E-6</v>
      </c>
      <c r="AY2424" s="196">
        <v>5.2446414999999999E-9</v>
      </c>
      <c r="AZ2424" s="196">
        <v>1.4329109999999999E-13</v>
      </c>
      <c r="BA2424" s="108">
        <v>0</v>
      </c>
      <c r="BB2424" s="108">
        <v>0</v>
      </c>
      <c r="BC2424" s="108">
        <v>0</v>
      </c>
      <c r="BD2424" s="196">
        <v>1.3724021E-6</v>
      </c>
      <c r="BE2424" s="108">
        <v>0</v>
      </c>
      <c r="BF2424" s="196">
        <v>1.5986222999999999E-9</v>
      </c>
      <c r="BG2424" s="196">
        <v>8.1415583999999999E-10</v>
      </c>
      <c r="BH2424" s="196">
        <v>5.7247001999999995E-13</v>
      </c>
      <c r="BI2424" s="108">
        <v>0</v>
      </c>
      <c r="BJ2424" s="108">
        <v>0</v>
      </c>
      <c r="BK2424" s="108">
        <v>0</v>
      </c>
      <c r="BL2424" s="108">
        <v>0</v>
      </c>
      <c r="BM2424" s="108">
        <v>0</v>
      </c>
      <c r="BN2424" s="196">
        <v>2.3997925E-8</v>
      </c>
      <c r="BO2424" s="108">
        <v>0</v>
      </c>
      <c r="BP2424" s="108">
        <v>0</v>
      </c>
      <c r="BQ2424" s="108">
        <v>0</v>
      </c>
      <c r="BR2424" s="108">
        <v>0</v>
      </c>
      <c r="BS2424" s="108">
        <v>0</v>
      </c>
      <c r="BU2424" s="69">
        <v>1.1116769E-4</v>
      </c>
      <c r="BV2424" s="172">
        <v>1.1021385E-5</v>
      </c>
      <c r="BW2424" s="172">
        <v>5.2226613999999997E-5</v>
      </c>
      <c r="BX2424" s="172">
        <v>8.3439485000000005E-10</v>
      </c>
      <c r="BY2424" s="172">
        <v>9.0786936000000005E-6</v>
      </c>
      <c r="BZ2424" s="69">
        <v>0</v>
      </c>
      <c r="CA2424" s="172">
        <v>2.1143025999999998E-5</v>
      </c>
      <c r="CB2424" s="69">
        <v>0</v>
      </c>
      <c r="CC2424" s="69">
        <v>0</v>
      </c>
      <c r="CD2424" s="172">
        <v>1.9246353000000001E-10</v>
      </c>
      <c r="CE2424" s="69">
        <v>0</v>
      </c>
      <c r="CF2424" s="172">
        <v>1.6981507999999998E-5</v>
      </c>
      <c r="CG2424" s="69">
        <v>0</v>
      </c>
      <c r="CH2424" s="172">
        <v>7.1543289999999998E-7</v>
      </c>
      <c r="CI2424" s="69">
        <v>0</v>
      </c>
      <c r="CJ2424" s="69">
        <v>0</v>
      </c>
      <c r="CK2424" s="69">
        <v>0</v>
      </c>
      <c r="CM2424" s="198">
        <v>0</v>
      </c>
      <c r="CN2424" s="198">
        <v>1.8730861999999999</v>
      </c>
      <c r="CO2424" s="198">
        <v>0</v>
      </c>
      <c r="CP2424" s="198">
        <v>7.5406709999999997E-3</v>
      </c>
      <c r="CQ2424" s="198">
        <v>0</v>
      </c>
      <c r="CR2424" s="198">
        <v>0</v>
      </c>
      <c r="CS2424" s="198">
        <v>4.6081870000000001E-4</v>
      </c>
      <c r="CT2424" s="198">
        <v>0</v>
      </c>
      <c r="CU2424" s="198">
        <v>5.4629006999999999E-4</v>
      </c>
      <c r="CV2424" s="198">
        <v>1.9557955999999999E-4</v>
      </c>
    </row>
    <row r="2425" spans="1:100" ht="14.4">
      <c r="A2425" t="s">
        <v>2760</v>
      </c>
      <c r="B2425" s="112" t="s">
        <v>265</v>
      </c>
      <c r="C2425" s="113" t="str">
        <f t="shared" si="941"/>
        <v>M.020.06.111</v>
      </c>
      <c r="D2425" s="9" t="s">
        <v>1292</v>
      </c>
      <c r="E2425" s="112" t="s">
        <v>362</v>
      </c>
      <c r="F2425" s="115" t="str">
        <f t="shared" si="942"/>
        <v>Figs, fresh in fruit bucket per 1 kg NL</v>
      </c>
      <c r="G2425" s="143">
        <f t="shared" si="926"/>
        <v>0.55091030666666674</v>
      </c>
      <c r="I2425" s="118">
        <f t="shared" si="927"/>
        <v>0.21578734053935503</v>
      </c>
      <c r="K2425" s="161">
        <f t="shared" si="928"/>
        <v>7.9537554999999994E-8</v>
      </c>
      <c r="L2425" s="161">
        <f t="shared" si="929"/>
        <v>4.3247599001800002E-2</v>
      </c>
      <c r="M2425" s="162">
        <f t="shared" si="930"/>
        <v>8.9903116000000005E-2</v>
      </c>
      <c r="N2425" s="161">
        <v>8.2636546000000005E-2</v>
      </c>
      <c r="O2425" s="132">
        <v>2.5287552000000001E-2</v>
      </c>
      <c r="P2425" s="132">
        <v>5.4100021000000002E-3</v>
      </c>
      <c r="Q2425" s="132">
        <v>0</v>
      </c>
      <c r="R2425" s="132">
        <v>0</v>
      </c>
      <c r="S2425" s="132">
        <v>0</v>
      </c>
      <c r="T2425" s="164">
        <v>7.9537554999999994E-8</v>
      </c>
      <c r="U2425" s="164">
        <v>1.9479018000000002E-6</v>
      </c>
      <c r="V2425" s="132">
        <v>0</v>
      </c>
      <c r="W2425" s="132">
        <v>0</v>
      </c>
      <c r="X2425" s="132">
        <v>0</v>
      </c>
      <c r="Y2425" s="132">
        <v>1.2548096999999999E-2</v>
      </c>
      <c r="Z2425" s="132">
        <v>8.9903116000000005E-2</v>
      </c>
      <c r="AA2425" s="132">
        <v>0</v>
      </c>
      <c r="AC2425" s="118">
        <f t="shared" si="931"/>
        <v>8.2636546000000005E-2</v>
      </c>
      <c r="AD2425" s="118">
        <f t="shared" si="932"/>
        <v>3.0699581539355005E-2</v>
      </c>
      <c r="AE2425" s="118">
        <f t="shared" si="933"/>
        <v>0.12060261800180001</v>
      </c>
      <c r="AF2425" s="118">
        <f t="shared" si="934"/>
        <v>4.3247599001799995E-2</v>
      </c>
      <c r="AG2425" s="118">
        <f t="shared" si="935"/>
        <v>0</v>
      </c>
      <c r="AI2425" s="69">
        <v>0</v>
      </c>
      <c r="AJ2425" s="69">
        <v>0</v>
      </c>
      <c r="AK2425" s="69">
        <v>0</v>
      </c>
      <c r="AL2425" s="69">
        <v>0</v>
      </c>
      <c r="AM2425" s="69">
        <v>0</v>
      </c>
      <c r="AN2425" s="69">
        <v>0</v>
      </c>
      <c r="AO2425" s="69">
        <v>0</v>
      </c>
      <c r="AQ2425" s="116">
        <v>1.8354774000000001E-2</v>
      </c>
      <c r="AR2425" s="116">
        <v>1.6187786999999999E-2</v>
      </c>
      <c r="AS2425" s="116">
        <v>2.166987E-3</v>
      </c>
      <c r="AT2425" s="116">
        <v>0</v>
      </c>
      <c r="AU2425" s="150">
        <f t="shared" si="936"/>
        <v>9.7049082999999984E-7</v>
      </c>
      <c r="AV2425" s="150">
        <f t="shared" si="937"/>
        <v>8.0140052813489994E-9</v>
      </c>
      <c r="AW2425" s="163">
        <f t="shared" si="938"/>
        <v>0</v>
      </c>
      <c r="AX2425" s="196">
        <v>5.1124476999999996E-7</v>
      </c>
      <c r="AY2425" s="196">
        <v>1.5425489000000001E-9</v>
      </c>
      <c r="AZ2425" s="196">
        <v>4.2144639000000002E-14</v>
      </c>
      <c r="BA2425" s="108">
        <v>0</v>
      </c>
      <c r="BB2425" s="108">
        <v>0</v>
      </c>
      <c r="BC2425" s="108">
        <v>0</v>
      </c>
      <c r="BD2425" s="196">
        <v>4.5924605999999999E-7</v>
      </c>
      <c r="BE2425" s="108">
        <v>0</v>
      </c>
      <c r="BF2425" s="196">
        <v>5.3494595999999999E-10</v>
      </c>
      <c r="BG2425" s="196">
        <v>2.2263645999999999E-10</v>
      </c>
      <c r="BH2425" s="196">
        <v>1.4601670999999999E-13</v>
      </c>
      <c r="BI2425" s="108">
        <v>0</v>
      </c>
      <c r="BJ2425" s="108">
        <v>0</v>
      </c>
      <c r="BK2425" s="108">
        <v>0</v>
      </c>
      <c r="BL2425" s="108">
        <v>0</v>
      </c>
      <c r="BM2425" s="108">
        <v>0</v>
      </c>
      <c r="BN2425" s="196">
        <v>5.7136857999999998E-9</v>
      </c>
      <c r="BO2425" s="108">
        <v>0</v>
      </c>
      <c r="BP2425" s="108">
        <v>0</v>
      </c>
      <c r="BQ2425" s="108">
        <v>0</v>
      </c>
      <c r="BR2425" s="108">
        <v>0</v>
      </c>
      <c r="BS2425" s="108">
        <v>0</v>
      </c>
      <c r="BU2425" s="172">
        <v>3.2151448999999999E-5</v>
      </c>
      <c r="BV2425" s="172">
        <v>3.6880790999999999E-6</v>
      </c>
      <c r="BW2425" s="172">
        <v>1.5360840999999999E-5</v>
      </c>
      <c r="BX2425" s="172">
        <v>2.2817094999999999E-10</v>
      </c>
      <c r="BY2425" s="172">
        <v>3.0379976000000002E-6</v>
      </c>
      <c r="BZ2425" s="69">
        <v>0</v>
      </c>
      <c r="CA2425" s="172">
        <v>5.7817043999999999E-6</v>
      </c>
      <c r="CB2425" s="69">
        <v>0</v>
      </c>
      <c r="CC2425" s="69">
        <v>0</v>
      </c>
      <c r="CD2425" s="172">
        <v>5.2630462999999999E-11</v>
      </c>
      <c r="CE2425" s="69">
        <v>0</v>
      </c>
      <c r="CF2425" s="172">
        <v>4.0431412999999998E-6</v>
      </c>
      <c r="CG2425" s="69">
        <v>0</v>
      </c>
      <c r="CH2425" s="172">
        <v>2.3940485999999999E-7</v>
      </c>
      <c r="CI2425" s="69">
        <v>0</v>
      </c>
      <c r="CJ2425" s="69">
        <v>0</v>
      </c>
      <c r="CK2425" s="69">
        <v>0</v>
      </c>
      <c r="CM2425" s="198">
        <v>0</v>
      </c>
      <c r="CN2425" s="198">
        <v>0.55091031000000001</v>
      </c>
      <c r="CO2425" s="198">
        <v>0</v>
      </c>
      <c r="CP2425" s="198">
        <v>2.5233299999999998E-3</v>
      </c>
      <c r="CQ2425" s="198">
        <v>0</v>
      </c>
      <c r="CR2425" s="198">
        <v>0</v>
      </c>
      <c r="CS2425" s="198">
        <v>1.5420346999999999E-4</v>
      </c>
      <c r="CT2425" s="198">
        <v>0</v>
      </c>
      <c r="CU2425" s="198">
        <v>1.4938673999999999E-4</v>
      </c>
      <c r="CV2425" s="197">
        <v>4.988538E-5</v>
      </c>
    </row>
    <row r="2426" spans="1:100" ht="14.4">
      <c r="A2426" t="s">
        <v>2761</v>
      </c>
      <c r="B2426" s="112" t="s">
        <v>265</v>
      </c>
      <c r="C2426" s="113" t="str">
        <f t="shared" si="941"/>
        <v>M.020.06.112</v>
      </c>
      <c r="D2426" s="9" t="s">
        <v>1292</v>
      </c>
      <c r="E2426" s="112" t="s">
        <v>362</v>
      </c>
      <c r="F2426" s="115" t="str">
        <f t="shared" si="942"/>
        <v>Fruit snack Knijpfruit/Slurpfruit, in aluminium foil laminated paper per 250 gram NL</v>
      </c>
      <c r="G2426" s="143">
        <f t="shared" si="926"/>
        <v>0.77758320000000003</v>
      </c>
      <c r="I2426" s="118">
        <f t="shared" si="927"/>
        <v>0.18093177911366998</v>
      </c>
      <c r="K2426" s="161">
        <f t="shared" si="928"/>
        <v>1.6278377E-7</v>
      </c>
      <c r="L2426" s="161">
        <f t="shared" si="929"/>
        <v>3.9602310329899998E-2</v>
      </c>
      <c r="M2426" s="162">
        <f t="shared" si="930"/>
        <v>2.4691826E-2</v>
      </c>
      <c r="N2426" s="161">
        <v>0.11663748</v>
      </c>
      <c r="O2426" s="132">
        <v>2.3121194000000001E-2</v>
      </c>
      <c r="P2426" s="132">
        <v>1.107226E-2</v>
      </c>
      <c r="Q2426" s="132">
        <v>0</v>
      </c>
      <c r="R2426" s="132">
        <v>0</v>
      </c>
      <c r="S2426" s="132">
        <v>0</v>
      </c>
      <c r="T2426" s="164">
        <v>1.6278377E-7</v>
      </c>
      <c r="U2426" s="164">
        <v>3.9866298999999997E-6</v>
      </c>
      <c r="V2426" s="132">
        <v>0</v>
      </c>
      <c r="W2426" s="132">
        <v>0</v>
      </c>
      <c r="X2426" s="132">
        <v>0</v>
      </c>
      <c r="Y2426" s="132">
        <v>5.4048697000000003E-3</v>
      </c>
      <c r="Z2426" s="132">
        <v>2.4691826E-2</v>
      </c>
      <c r="AA2426" s="132">
        <v>0</v>
      </c>
      <c r="AC2426" s="118">
        <f t="shared" si="931"/>
        <v>0.11663748</v>
      </c>
      <c r="AD2426" s="118">
        <f t="shared" si="932"/>
        <v>3.4197603413669994E-2</v>
      </c>
      <c r="AE2426" s="118">
        <f t="shared" si="933"/>
        <v>5.8889266629899996E-2</v>
      </c>
      <c r="AF2426" s="118">
        <f t="shared" si="934"/>
        <v>3.9602310329899998E-2</v>
      </c>
      <c r="AG2426" s="118">
        <f t="shared" si="935"/>
        <v>0</v>
      </c>
      <c r="AI2426" s="69">
        <v>0</v>
      </c>
      <c r="AJ2426" s="69">
        <v>0</v>
      </c>
      <c r="AK2426" s="69">
        <v>0</v>
      </c>
      <c r="AL2426" s="69">
        <v>0</v>
      </c>
      <c r="AM2426" s="69">
        <v>0</v>
      </c>
      <c r="AN2426" s="69">
        <v>0</v>
      </c>
      <c r="AO2426" s="69">
        <v>0</v>
      </c>
      <c r="AQ2426" s="116">
        <v>2.0549964E-2</v>
      </c>
      <c r="AR2426" s="116">
        <v>1.9040221999999999E-2</v>
      </c>
      <c r="AS2426" s="116">
        <v>1.5097422E-3</v>
      </c>
      <c r="AT2426" s="116">
        <v>0</v>
      </c>
      <c r="AU2426" s="150">
        <f t="shared" si="936"/>
        <v>1.14150012E-6</v>
      </c>
      <c r="AV2426" s="150">
        <f t="shared" si="937"/>
        <v>5.5833660423730005E-9</v>
      </c>
      <c r="AW2426" s="163">
        <f t="shared" si="938"/>
        <v>0</v>
      </c>
      <c r="AX2426" s="196">
        <v>7.2159718000000004E-7</v>
      </c>
      <c r="AY2426" s="196">
        <v>2.1772329E-9</v>
      </c>
      <c r="AZ2426" s="196">
        <v>5.9485112999999997E-14</v>
      </c>
      <c r="BA2426" s="108">
        <v>0</v>
      </c>
      <c r="BB2426" s="108">
        <v>0</v>
      </c>
      <c r="BC2426" s="108">
        <v>0</v>
      </c>
      <c r="BD2426" s="196">
        <v>4.1990294000000002E-7</v>
      </c>
      <c r="BE2426" s="108">
        <v>0</v>
      </c>
      <c r="BF2426" s="196">
        <v>4.8911771E-10</v>
      </c>
      <c r="BG2426" s="196">
        <v>4.5565395999999998E-10</v>
      </c>
      <c r="BH2426" s="196">
        <v>2.3338725999999999E-13</v>
      </c>
      <c r="BI2426" s="108">
        <v>0</v>
      </c>
      <c r="BJ2426" s="108">
        <v>0</v>
      </c>
      <c r="BK2426" s="108">
        <v>0</v>
      </c>
      <c r="BL2426" s="108">
        <v>0</v>
      </c>
      <c r="BM2426" s="108">
        <v>0</v>
      </c>
      <c r="BN2426" s="196">
        <v>2.4610686E-9</v>
      </c>
      <c r="BO2426" s="108">
        <v>0</v>
      </c>
      <c r="BP2426" s="108">
        <v>0</v>
      </c>
      <c r="BQ2426" s="108">
        <v>0</v>
      </c>
      <c r="BR2426" s="108">
        <v>0</v>
      </c>
      <c r="BS2426" s="108">
        <v>0</v>
      </c>
      <c r="BU2426" s="172">
        <v>4.1624920999999999E-5</v>
      </c>
      <c r="BV2426" s="172">
        <v>3.3721253000000002E-6</v>
      </c>
      <c r="BW2426" s="172">
        <v>2.1681081999999999E-5</v>
      </c>
      <c r="BX2426" s="172">
        <v>4.6698101000000003E-10</v>
      </c>
      <c r="BY2426" s="172">
        <v>2.7777355000000001E-6</v>
      </c>
      <c r="BZ2426" s="69">
        <v>0</v>
      </c>
      <c r="CA2426" s="172">
        <v>1.1832997E-5</v>
      </c>
      <c r="CB2426" s="69">
        <v>0</v>
      </c>
      <c r="CC2426" s="69">
        <v>0</v>
      </c>
      <c r="CD2426" s="172">
        <v>1.0771497E-10</v>
      </c>
      <c r="CE2426" s="69">
        <v>0</v>
      </c>
      <c r="CF2426" s="172">
        <v>1.7415111999999999E-6</v>
      </c>
      <c r="CG2426" s="69">
        <v>0</v>
      </c>
      <c r="CH2426" s="172">
        <v>2.1889530000000001E-7</v>
      </c>
      <c r="CI2426" s="69">
        <v>0</v>
      </c>
      <c r="CJ2426" s="69">
        <v>0</v>
      </c>
      <c r="CK2426" s="69">
        <v>0</v>
      </c>
      <c r="CM2426" s="198">
        <v>0</v>
      </c>
      <c r="CN2426" s="198">
        <v>0.77758316999999999</v>
      </c>
      <c r="CO2426" s="198">
        <v>0</v>
      </c>
      <c r="CP2426" s="198">
        <v>2.307159E-3</v>
      </c>
      <c r="CQ2426" s="198">
        <v>0</v>
      </c>
      <c r="CR2426" s="198">
        <v>0</v>
      </c>
      <c r="CS2426" s="198">
        <v>1.4099302000000001E-4</v>
      </c>
      <c r="CT2426" s="198">
        <v>0</v>
      </c>
      <c r="CU2426" s="198">
        <v>3.0573904999999998E-4</v>
      </c>
      <c r="CV2426" s="197">
        <v>7.9734795000000001E-5</v>
      </c>
    </row>
    <row r="2427" spans="1:100" ht="14.4">
      <c r="A2427" t="s">
        <v>2762</v>
      </c>
      <c r="B2427" s="112" t="s">
        <v>265</v>
      </c>
      <c r="C2427" s="113" t="str">
        <f t="shared" si="941"/>
        <v>M.020.06.113</v>
      </c>
      <c r="D2427" s="9" t="s">
        <v>1292</v>
      </c>
      <c r="E2427" s="112" t="s">
        <v>362</v>
      </c>
      <c r="F2427" s="115" t="str">
        <f t="shared" si="942"/>
        <v>Grapes w skin, in fruit bucket per 1 kg NL</v>
      </c>
      <c r="G2427" s="143">
        <f t="shared" ref="G2427:G2490" si="943">N2427/0.15</f>
        <v>0.29129426000000003</v>
      </c>
      <c r="I2427" s="118">
        <f t="shared" ref="I2427:I2490" si="944">K2427+L2427+M2427+N2427</f>
        <v>8.2358964387203998E-2</v>
      </c>
      <c r="K2427" s="161">
        <f t="shared" ref="K2427:K2490" si="945">Q2427+R2427+S2427+T2427</f>
        <v>3.8213973999999999E-8</v>
      </c>
      <c r="L2427" s="161">
        <f t="shared" ref="L2427:L2490" si="946">O2427+P2427+U2427+Y2427+W2427</f>
        <v>2.5405124173230001E-2</v>
      </c>
      <c r="M2427" s="162">
        <f t="shared" ref="M2427:M2490" si="947">V2427+X2427+Z2427+AA2427</f>
        <v>1.3259663E-2</v>
      </c>
      <c r="N2427" s="161">
        <v>4.3694139E-2</v>
      </c>
      <c r="O2427" s="132">
        <v>1.7551204000000001E-2</v>
      </c>
      <c r="P2427" s="132">
        <v>2.5992461E-3</v>
      </c>
      <c r="Q2427" s="132">
        <v>0</v>
      </c>
      <c r="R2427" s="132">
        <v>0</v>
      </c>
      <c r="S2427" s="132">
        <v>0</v>
      </c>
      <c r="T2427" s="164">
        <v>3.8213973999999999E-8</v>
      </c>
      <c r="U2427" s="164">
        <v>9.3587322999999999E-7</v>
      </c>
      <c r="V2427" s="132">
        <v>0</v>
      </c>
      <c r="W2427" s="132">
        <v>0</v>
      </c>
      <c r="X2427" s="132">
        <v>0</v>
      </c>
      <c r="Y2427" s="132">
        <v>5.2537382000000001E-3</v>
      </c>
      <c r="Z2427" s="132">
        <v>1.3259663E-2</v>
      </c>
      <c r="AA2427" s="132">
        <v>0</v>
      </c>
      <c r="AC2427" s="118">
        <f t="shared" si="931"/>
        <v>4.3694139E-2</v>
      </c>
      <c r="AD2427" s="118">
        <f t="shared" si="932"/>
        <v>2.0151424187204E-2</v>
      </c>
      <c r="AE2427" s="118">
        <f t="shared" si="933"/>
        <v>3.3411048973230002E-2</v>
      </c>
      <c r="AF2427" s="118">
        <f t="shared" si="934"/>
        <v>2.5405124173230001E-2</v>
      </c>
      <c r="AG2427" s="118">
        <f t="shared" si="935"/>
        <v>0</v>
      </c>
      <c r="AI2427" s="69">
        <v>0</v>
      </c>
      <c r="AJ2427" s="69">
        <v>0</v>
      </c>
      <c r="AK2427" s="69">
        <v>0</v>
      </c>
      <c r="AL2427" s="69">
        <v>0</v>
      </c>
      <c r="AM2427" s="69">
        <v>0</v>
      </c>
      <c r="AN2427" s="69">
        <v>0</v>
      </c>
      <c r="AO2427" s="69">
        <v>0</v>
      </c>
      <c r="AQ2427" s="116">
        <v>1.0822406E-2</v>
      </c>
      <c r="AR2427" s="116">
        <v>9.8256488999999992E-3</v>
      </c>
      <c r="AS2427" s="116">
        <v>9.967574700000001E-4</v>
      </c>
      <c r="AT2427" s="116">
        <v>0</v>
      </c>
      <c r="AU2427" s="150">
        <f t="shared" si="936"/>
        <v>5.8906768000000007E-7</v>
      </c>
      <c r="AV2427" s="150">
        <f t="shared" si="937"/>
        <v>3.6862332339160001E-9</v>
      </c>
      <c r="AW2427" s="163">
        <f t="shared" si="938"/>
        <v>0</v>
      </c>
      <c r="AX2427" s="196">
        <v>2.7032107000000002E-7</v>
      </c>
      <c r="AY2427" s="196">
        <v>8.1562392000000001E-10</v>
      </c>
      <c r="AZ2427" s="196">
        <v>2.2284011000000001E-14</v>
      </c>
      <c r="BA2427" s="108">
        <v>0</v>
      </c>
      <c r="BB2427" s="108">
        <v>0</v>
      </c>
      <c r="BC2427" s="108">
        <v>0</v>
      </c>
      <c r="BD2427" s="196">
        <v>3.1874661E-7</v>
      </c>
      <c r="BE2427" s="108">
        <v>0</v>
      </c>
      <c r="BF2427" s="196">
        <v>3.7128726000000001E-10</v>
      </c>
      <c r="BG2427" s="196">
        <v>1.0696612E-10</v>
      </c>
      <c r="BH2427" s="196">
        <v>8.1749905000000003E-14</v>
      </c>
      <c r="BI2427" s="108">
        <v>0</v>
      </c>
      <c r="BJ2427" s="108">
        <v>0</v>
      </c>
      <c r="BK2427" s="108">
        <v>0</v>
      </c>
      <c r="BL2427" s="108">
        <v>0</v>
      </c>
      <c r="BM2427" s="108">
        <v>0</v>
      </c>
      <c r="BN2427" s="196">
        <v>2.3922519000000001E-9</v>
      </c>
      <c r="BO2427" s="108">
        <v>0</v>
      </c>
      <c r="BP2427" s="108">
        <v>0</v>
      </c>
      <c r="BQ2427" s="108">
        <v>0</v>
      </c>
      <c r="BR2427" s="108">
        <v>0</v>
      </c>
      <c r="BS2427" s="108">
        <v>0</v>
      </c>
      <c r="BU2427" s="172">
        <v>1.7427335000000001E-5</v>
      </c>
      <c r="BV2427" s="172">
        <v>2.5597666E-6</v>
      </c>
      <c r="BW2427" s="172">
        <v>8.1220568000000005E-6</v>
      </c>
      <c r="BX2427" s="172">
        <v>1.0962518E-10</v>
      </c>
      <c r="BY2427" s="172">
        <v>2.1085677000000002E-6</v>
      </c>
      <c r="BZ2427" s="69">
        <v>0</v>
      </c>
      <c r="CA2427" s="172">
        <v>2.7778312E-6</v>
      </c>
      <c r="CB2427" s="69">
        <v>0</v>
      </c>
      <c r="CC2427" s="69">
        <v>0</v>
      </c>
      <c r="CD2427" s="172">
        <v>2.5286408999999999E-11</v>
      </c>
      <c r="CE2427" s="69">
        <v>0</v>
      </c>
      <c r="CF2427" s="172">
        <v>1.6928149E-6</v>
      </c>
      <c r="CG2427" s="69">
        <v>0</v>
      </c>
      <c r="CH2427" s="172">
        <v>1.6616252999999999E-7</v>
      </c>
      <c r="CI2427" s="69">
        <v>0</v>
      </c>
      <c r="CJ2427" s="69">
        <v>0</v>
      </c>
      <c r="CK2427" s="69">
        <v>0</v>
      </c>
      <c r="CM2427" s="198">
        <v>0</v>
      </c>
      <c r="CN2427" s="198">
        <v>0.29129426000000003</v>
      </c>
      <c r="CO2427" s="198">
        <v>0</v>
      </c>
      <c r="CP2427" s="198">
        <v>1.751355E-3</v>
      </c>
      <c r="CQ2427" s="198">
        <v>0</v>
      </c>
      <c r="CR2427" s="198">
        <v>0</v>
      </c>
      <c r="CS2427" s="198">
        <v>1.0702723000000001E-4</v>
      </c>
      <c r="CT2427" s="198">
        <v>0</v>
      </c>
      <c r="CU2427" s="197">
        <v>7.1773153000000004E-5</v>
      </c>
      <c r="CV2427" s="197">
        <v>2.7929167E-5</v>
      </c>
    </row>
    <row r="2428" spans="1:100" ht="14.4">
      <c r="A2428" t="s">
        <v>2763</v>
      </c>
      <c r="B2428" s="112" t="s">
        <v>265</v>
      </c>
      <c r="C2428" s="113" t="str">
        <f t="shared" si="941"/>
        <v>M.020.06.114</v>
      </c>
      <c r="D2428" s="9" t="s">
        <v>1292</v>
      </c>
      <c r="E2428" s="112" t="s">
        <v>362</v>
      </c>
      <c r="F2428" s="115" t="str">
        <f t="shared" si="942"/>
        <v>Kiwi, in fruit bucket per 1 kg NL</v>
      </c>
      <c r="G2428" s="143">
        <f t="shared" si="943"/>
        <v>0.33290910000000001</v>
      </c>
      <c r="I2428" s="118">
        <f t="shared" si="944"/>
        <v>0.120841158434734</v>
      </c>
      <c r="K2428" s="161">
        <f t="shared" si="945"/>
        <v>5.7835033999999999E-8</v>
      </c>
      <c r="L2428" s="161">
        <f t="shared" si="946"/>
        <v>2.8338894599700001E-2</v>
      </c>
      <c r="M2428" s="162">
        <f t="shared" si="947"/>
        <v>4.2565841E-2</v>
      </c>
      <c r="N2428" s="161">
        <v>4.9936365000000003E-2</v>
      </c>
      <c r="O2428" s="132">
        <v>2.1277889000000001E-2</v>
      </c>
      <c r="P2428" s="132">
        <v>3.9338354999999998E-3</v>
      </c>
      <c r="Q2428" s="132">
        <v>0</v>
      </c>
      <c r="R2428" s="132">
        <v>0</v>
      </c>
      <c r="S2428" s="132">
        <v>0</v>
      </c>
      <c r="T2428" s="164">
        <v>5.7835033999999999E-8</v>
      </c>
      <c r="U2428" s="164">
        <v>1.4163997000000001E-6</v>
      </c>
      <c r="V2428" s="132">
        <v>0</v>
      </c>
      <c r="W2428" s="132">
        <v>0</v>
      </c>
      <c r="X2428" s="132">
        <v>0</v>
      </c>
      <c r="Y2428" s="132">
        <v>3.1257537E-3</v>
      </c>
      <c r="Z2428" s="132">
        <v>4.2565841E-2</v>
      </c>
      <c r="AA2428" s="132">
        <v>0</v>
      </c>
      <c r="AC2428" s="118">
        <f t="shared" si="931"/>
        <v>4.9936365000000003E-2</v>
      </c>
      <c r="AD2428" s="118">
        <f t="shared" si="932"/>
        <v>2.5213198734734002E-2</v>
      </c>
      <c r="AE2428" s="118">
        <f t="shared" si="933"/>
        <v>6.7778981899699997E-2</v>
      </c>
      <c r="AF2428" s="118">
        <f t="shared" si="934"/>
        <v>2.8338894599700001E-2</v>
      </c>
      <c r="AG2428" s="118">
        <f t="shared" si="935"/>
        <v>0</v>
      </c>
      <c r="AI2428" s="69">
        <v>0</v>
      </c>
      <c r="AJ2428" s="69">
        <v>0</v>
      </c>
      <c r="AK2428" s="69">
        <v>0</v>
      </c>
      <c r="AL2428" s="69">
        <v>0</v>
      </c>
      <c r="AM2428" s="69">
        <v>0</v>
      </c>
      <c r="AN2428" s="69">
        <v>0</v>
      </c>
      <c r="AO2428" s="69">
        <v>0</v>
      </c>
      <c r="AQ2428" s="116">
        <v>1.2401171000000001E-2</v>
      </c>
      <c r="AR2428" s="116">
        <v>1.1598712000000001E-2</v>
      </c>
      <c r="AS2428" s="116">
        <v>8.0245936000000002E-4</v>
      </c>
      <c r="AT2428" s="116">
        <v>0</v>
      </c>
      <c r="AU2428" s="150">
        <f t="shared" si="936"/>
        <v>6.9536640999999996E-7</v>
      </c>
      <c r="AV2428" s="150">
        <f t="shared" si="937"/>
        <v>2.9676751851159999E-9</v>
      </c>
      <c r="AW2428" s="163">
        <f t="shared" si="938"/>
        <v>0</v>
      </c>
      <c r="AX2428" s="196">
        <v>3.0893963999999998E-7</v>
      </c>
      <c r="AY2428" s="196">
        <v>9.3214547000000002E-10</v>
      </c>
      <c r="AZ2428" s="196">
        <v>2.5467546000000001E-14</v>
      </c>
      <c r="BA2428" s="108">
        <v>0</v>
      </c>
      <c r="BB2428" s="108">
        <v>0</v>
      </c>
      <c r="BC2428" s="108">
        <v>0</v>
      </c>
      <c r="BD2428" s="196">
        <v>3.8642676999999998E-7</v>
      </c>
      <c r="BE2428" s="108">
        <v>0</v>
      </c>
      <c r="BF2428" s="196">
        <v>4.5012348999999998E-10</v>
      </c>
      <c r="BG2428" s="196">
        <v>1.6188814000000001E-10</v>
      </c>
      <c r="BH2428" s="196">
        <v>2.0311756999999999E-13</v>
      </c>
      <c r="BI2428" s="108">
        <v>0</v>
      </c>
      <c r="BJ2428" s="108">
        <v>0</v>
      </c>
      <c r="BK2428" s="108">
        <v>0</v>
      </c>
      <c r="BL2428" s="108">
        <v>0</v>
      </c>
      <c r="BM2428" s="108">
        <v>0</v>
      </c>
      <c r="BN2428" s="196">
        <v>1.4232895E-9</v>
      </c>
      <c r="BO2428" s="108">
        <v>0</v>
      </c>
      <c r="BP2428" s="108">
        <v>0</v>
      </c>
      <c r="BQ2428" s="108">
        <v>0</v>
      </c>
      <c r="BR2428" s="108">
        <v>0</v>
      </c>
      <c r="BS2428" s="108">
        <v>0</v>
      </c>
      <c r="BU2428" s="172">
        <v>2.0354878E-5</v>
      </c>
      <c r="BV2428" s="172">
        <v>3.1032873000000001E-6</v>
      </c>
      <c r="BW2428" s="172">
        <v>9.2823889999999993E-6</v>
      </c>
      <c r="BX2428" s="172">
        <v>1.6591249999999999E-10</v>
      </c>
      <c r="BY2428" s="172">
        <v>2.5562845000000001E-6</v>
      </c>
      <c r="BZ2428" s="69">
        <v>0</v>
      </c>
      <c r="CA2428" s="172">
        <v>4.2041155E-6</v>
      </c>
      <c r="CB2428" s="69">
        <v>0</v>
      </c>
      <c r="CC2428" s="69">
        <v>0</v>
      </c>
      <c r="CD2428" s="172">
        <v>3.8269779000000002E-11</v>
      </c>
      <c r="CE2428" s="69">
        <v>0</v>
      </c>
      <c r="CF2428" s="172">
        <v>1.0071538E-6</v>
      </c>
      <c r="CG2428" s="69">
        <v>0</v>
      </c>
      <c r="CH2428" s="172">
        <v>2.0144418E-7</v>
      </c>
      <c r="CI2428" s="69">
        <v>0</v>
      </c>
      <c r="CJ2428" s="69">
        <v>0</v>
      </c>
      <c r="CK2428" s="69">
        <v>0</v>
      </c>
      <c r="CM2428" s="198">
        <v>0</v>
      </c>
      <c r="CN2428" s="198">
        <v>0.33290910000000001</v>
      </c>
      <c r="CO2428" s="198">
        <v>0</v>
      </c>
      <c r="CP2428" s="198">
        <v>2.1232239999999999E-3</v>
      </c>
      <c r="CQ2428" s="198">
        <v>0</v>
      </c>
      <c r="CR2428" s="198">
        <v>0</v>
      </c>
      <c r="CS2428" s="198">
        <v>1.2975255000000001E-4</v>
      </c>
      <c r="CT2428" s="198">
        <v>0</v>
      </c>
      <c r="CU2428" s="198">
        <v>1.0862526E-4</v>
      </c>
      <c r="CV2428" s="197">
        <v>6.9393407000000005E-5</v>
      </c>
    </row>
    <row r="2429" spans="1:100" ht="14.4">
      <c r="A2429" t="s">
        <v>2764</v>
      </c>
      <c r="B2429" s="112" t="s">
        <v>265</v>
      </c>
      <c r="C2429" s="113" t="str">
        <f t="shared" si="941"/>
        <v>M.020.06.115</v>
      </c>
      <c r="D2429" s="9" t="s">
        <v>1292</v>
      </c>
      <c r="E2429" s="112" t="s">
        <v>362</v>
      </c>
      <c r="F2429" s="115" t="str">
        <f t="shared" si="942"/>
        <v>Lemon, in plastic net per 1 kg NL</v>
      </c>
      <c r="G2429" s="143">
        <f t="shared" si="943"/>
        <v>0.30658088666666666</v>
      </c>
      <c r="I2429" s="118">
        <f t="shared" si="944"/>
        <v>8.6622550643564E-2</v>
      </c>
      <c r="K2429" s="161">
        <f t="shared" si="945"/>
        <v>2.9699233999999999E-8</v>
      </c>
      <c r="L2429" s="161">
        <f t="shared" si="946"/>
        <v>2.1432202944330001E-2</v>
      </c>
      <c r="M2429" s="162">
        <f t="shared" si="947"/>
        <v>1.9203185000000001E-2</v>
      </c>
      <c r="N2429" s="161">
        <v>4.5987132999999999E-2</v>
      </c>
      <c r="O2429" s="132">
        <v>1.5436708E-2</v>
      </c>
      <c r="P2429" s="132">
        <v>2.0200887E-3</v>
      </c>
      <c r="Q2429" s="132">
        <v>0</v>
      </c>
      <c r="R2429" s="132">
        <v>0</v>
      </c>
      <c r="S2429" s="132">
        <v>0</v>
      </c>
      <c r="T2429" s="164">
        <v>2.9699233999999999E-8</v>
      </c>
      <c r="U2429" s="164">
        <v>7.2734432999999998E-7</v>
      </c>
      <c r="V2429" s="132">
        <v>0</v>
      </c>
      <c r="W2429" s="132">
        <v>0</v>
      </c>
      <c r="X2429" s="132">
        <v>0</v>
      </c>
      <c r="Y2429" s="132">
        <v>3.9746788999999996E-3</v>
      </c>
      <c r="Z2429" s="132">
        <v>1.9203185000000001E-2</v>
      </c>
      <c r="AA2429" s="132">
        <v>0</v>
      </c>
      <c r="AC2429" s="118">
        <f t="shared" si="931"/>
        <v>4.5987132999999999E-2</v>
      </c>
      <c r="AD2429" s="118">
        <f t="shared" si="932"/>
        <v>1.7457553743563999E-2</v>
      </c>
      <c r="AE2429" s="118">
        <f t="shared" si="933"/>
        <v>3.6660709044329998E-2</v>
      </c>
      <c r="AF2429" s="118">
        <f t="shared" si="934"/>
        <v>2.1432202944330001E-2</v>
      </c>
      <c r="AG2429" s="118">
        <f t="shared" si="935"/>
        <v>0</v>
      </c>
      <c r="AI2429" s="69">
        <v>0</v>
      </c>
      <c r="AJ2429" s="69">
        <v>0</v>
      </c>
      <c r="AK2429" s="69">
        <v>0</v>
      </c>
      <c r="AL2429" s="69">
        <v>0</v>
      </c>
      <c r="AM2429" s="69">
        <v>0</v>
      </c>
      <c r="AN2429" s="69">
        <v>0</v>
      </c>
      <c r="AO2429" s="69">
        <v>0</v>
      </c>
      <c r="AQ2429" s="116">
        <v>1.0254042E-2</v>
      </c>
      <c r="AR2429" s="116">
        <v>9.4217380000000007E-3</v>
      </c>
      <c r="AS2429" s="116">
        <v>8.3230355000000003E-4</v>
      </c>
      <c r="AT2429" s="116">
        <v>0</v>
      </c>
      <c r="AU2429" s="150">
        <f t="shared" si="936"/>
        <v>5.648524E-7</v>
      </c>
      <c r="AV2429" s="150">
        <f t="shared" si="937"/>
        <v>3.0780456762080001E-9</v>
      </c>
      <c r="AW2429" s="163">
        <f t="shared" si="938"/>
        <v>0</v>
      </c>
      <c r="AX2429" s="196">
        <v>2.8450705999999997E-7</v>
      </c>
      <c r="AY2429" s="196">
        <v>8.5842648000000004E-10</v>
      </c>
      <c r="AZ2429" s="196">
        <v>2.3453438E-14</v>
      </c>
      <c r="BA2429" s="108">
        <v>0</v>
      </c>
      <c r="BB2429" s="108">
        <v>0</v>
      </c>
      <c r="BC2429" s="108">
        <v>0</v>
      </c>
      <c r="BD2429" s="196">
        <v>2.8034533999999998E-7</v>
      </c>
      <c r="BE2429" s="108">
        <v>0</v>
      </c>
      <c r="BF2429" s="196">
        <v>3.2655611E-10</v>
      </c>
      <c r="BG2429" s="196">
        <v>8.3132203E-11</v>
      </c>
      <c r="BH2429" s="196">
        <v>6.5929769999999994E-14</v>
      </c>
      <c r="BI2429" s="108">
        <v>0</v>
      </c>
      <c r="BJ2429" s="108">
        <v>0</v>
      </c>
      <c r="BK2429" s="108">
        <v>0</v>
      </c>
      <c r="BL2429" s="108">
        <v>0</v>
      </c>
      <c r="BM2429" s="108">
        <v>0</v>
      </c>
      <c r="BN2429" s="196">
        <v>1.8098415000000001E-9</v>
      </c>
      <c r="BO2429" s="108">
        <v>0</v>
      </c>
      <c r="BP2429" s="108">
        <v>0</v>
      </c>
      <c r="BQ2429" s="108">
        <v>0</v>
      </c>
      <c r="BR2429" s="108">
        <v>0</v>
      </c>
      <c r="BS2429" s="108">
        <v>0</v>
      </c>
      <c r="BU2429" s="172">
        <v>1.6240018999999999E-5</v>
      </c>
      <c r="BV2429" s="172">
        <v>2.2513765E-6</v>
      </c>
      <c r="BW2429" s="172">
        <v>8.5482885999999993E-6</v>
      </c>
      <c r="BX2429" s="172">
        <v>8.5198776999999999E-11</v>
      </c>
      <c r="BY2429" s="172">
        <v>1.8545362E-6</v>
      </c>
      <c r="BZ2429" s="69">
        <v>0</v>
      </c>
      <c r="CA2429" s="172">
        <v>2.1588819000000002E-6</v>
      </c>
      <c r="CB2429" s="69">
        <v>0</v>
      </c>
      <c r="CC2429" s="69">
        <v>0</v>
      </c>
      <c r="CD2429" s="172">
        <v>1.9652155999999999E-11</v>
      </c>
      <c r="CE2429" s="69">
        <v>0</v>
      </c>
      <c r="CF2429" s="172">
        <v>1.2806873E-6</v>
      </c>
      <c r="CG2429" s="69">
        <v>0</v>
      </c>
      <c r="CH2429" s="172">
        <v>1.4614396E-7</v>
      </c>
      <c r="CI2429" s="69">
        <v>0</v>
      </c>
      <c r="CJ2429" s="69">
        <v>0</v>
      </c>
      <c r="CK2429" s="69">
        <v>0</v>
      </c>
      <c r="CM2429" s="198">
        <v>0</v>
      </c>
      <c r="CN2429" s="198">
        <v>0.30658088999999999</v>
      </c>
      <c r="CO2429" s="198">
        <v>0</v>
      </c>
      <c r="CP2429" s="198">
        <v>1.540359E-3</v>
      </c>
      <c r="CQ2429" s="198">
        <v>0</v>
      </c>
      <c r="CR2429" s="198">
        <v>0</v>
      </c>
      <c r="CS2429" s="197">
        <v>9.4133033000000005E-5</v>
      </c>
      <c r="CT2429" s="198">
        <v>0</v>
      </c>
      <c r="CU2429" s="197">
        <v>5.5780840999999998E-5</v>
      </c>
      <c r="CV2429" s="197">
        <v>2.2524351E-5</v>
      </c>
    </row>
    <row r="2430" spans="1:100" ht="14.4">
      <c r="A2430" t="s">
        <v>2765</v>
      </c>
      <c r="B2430" s="112" t="s">
        <v>265</v>
      </c>
      <c r="C2430" s="113" t="str">
        <f t="shared" si="941"/>
        <v>M.020.06.116</v>
      </c>
      <c r="D2430" s="9" t="s">
        <v>1292</v>
      </c>
      <c r="E2430" s="112" t="s">
        <v>362</v>
      </c>
      <c r="F2430" s="115" t="str">
        <f t="shared" si="942"/>
        <v>Manderins, in plastic net per 1 kg NL</v>
      </c>
      <c r="G2430" s="143">
        <f t="shared" si="943"/>
        <v>0.35140822666666671</v>
      </c>
      <c r="I2430" s="118">
        <f t="shared" si="944"/>
        <v>0.12958365967748101</v>
      </c>
      <c r="K2430" s="161">
        <f t="shared" si="945"/>
        <v>5.4121581000000002E-8</v>
      </c>
      <c r="L2430" s="161">
        <f t="shared" si="946"/>
        <v>2.4567882555900002E-2</v>
      </c>
      <c r="M2430" s="162">
        <f t="shared" si="947"/>
        <v>5.2304489000000003E-2</v>
      </c>
      <c r="N2430" s="161">
        <v>5.2711234000000003E-2</v>
      </c>
      <c r="O2430" s="132">
        <v>1.6962590999999999E-2</v>
      </c>
      <c r="P2430" s="132">
        <v>3.6812530999999998E-3</v>
      </c>
      <c r="Q2430" s="132">
        <v>0</v>
      </c>
      <c r="R2430" s="132">
        <v>0</v>
      </c>
      <c r="S2430" s="132">
        <v>0</v>
      </c>
      <c r="T2430" s="164">
        <v>5.4121581000000002E-8</v>
      </c>
      <c r="U2430" s="164">
        <v>1.3254559E-6</v>
      </c>
      <c r="V2430" s="132">
        <v>0</v>
      </c>
      <c r="W2430" s="132">
        <v>0</v>
      </c>
      <c r="X2430" s="132">
        <v>0</v>
      </c>
      <c r="Y2430" s="132">
        <v>3.9227130000000004E-3</v>
      </c>
      <c r="Z2430" s="132">
        <v>5.2304489000000003E-2</v>
      </c>
      <c r="AA2430" s="132">
        <v>0</v>
      </c>
      <c r="AC2430" s="118">
        <f t="shared" si="931"/>
        <v>5.2711234000000003E-2</v>
      </c>
      <c r="AD2430" s="118">
        <f t="shared" si="932"/>
        <v>2.0645223677481003E-2</v>
      </c>
      <c r="AE2430" s="118">
        <f t="shared" si="933"/>
        <v>7.2949658555900007E-2</v>
      </c>
      <c r="AF2430" s="118">
        <f t="shared" si="934"/>
        <v>2.4567882555900002E-2</v>
      </c>
      <c r="AG2430" s="118">
        <f t="shared" si="935"/>
        <v>0</v>
      </c>
      <c r="AI2430" s="69">
        <v>0</v>
      </c>
      <c r="AJ2430" s="69">
        <v>0</v>
      </c>
      <c r="AK2430" s="69">
        <v>0</v>
      </c>
      <c r="AL2430" s="69">
        <v>0</v>
      </c>
      <c r="AM2430" s="69">
        <v>0</v>
      </c>
      <c r="AN2430" s="69">
        <v>0</v>
      </c>
      <c r="AO2430" s="69">
        <v>0</v>
      </c>
      <c r="AQ2430" s="116">
        <v>1.1464916E-2</v>
      </c>
      <c r="AR2430" s="116">
        <v>1.057785E-2</v>
      </c>
      <c r="AS2430" s="116">
        <v>8.8706582000000001E-4</v>
      </c>
      <c r="AT2430" s="116">
        <v>0</v>
      </c>
      <c r="AU2430" s="150">
        <f t="shared" si="936"/>
        <v>6.3416366999999993E-7</v>
      </c>
      <c r="AV2430" s="150">
        <f t="shared" si="937"/>
        <v>3.2805688817440003E-9</v>
      </c>
      <c r="AW2430" s="163">
        <f t="shared" si="938"/>
        <v>0</v>
      </c>
      <c r="AX2430" s="196">
        <v>3.2610682999999999E-7</v>
      </c>
      <c r="AY2430" s="196">
        <v>9.8394303000000007E-10</v>
      </c>
      <c r="AZ2430" s="196">
        <v>2.6882728999999999E-14</v>
      </c>
      <c r="BA2430" s="108">
        <v>0</v>
      </c>
      <c r="BB2430" s="108">
        <v>0</v>
      </c>
      <c r="BC2430" s="108">
        <v>0</v>
      </c>
      <c r="BD2430" s="196">
        <v>3.0805683999999999E-7</v>
      </c>
      <c r="BE2430" s="108">
        <v>0</v>
      </c>
      <c r="BF2430" s="196">
        <v>3.5883543999999998E-10</v>
      </c>
      <c r="BG2430" s="196">
        <v>1.5149367999999999E-10</v>
      </c>
      <c r="BH2430" s="196">
        <v>9.0649015000000004E-14</v>
      </c>
      <c r="BI2430" s="108">
        <v>0</v>
      </c>
      <c r="BJ2430" s="108">
        <v>0</v>
      </c>
      <c r="BK2430" s="108">
        <v>0</v>
      </c>
      <c r="BL2430" s="108">
        <v>0</v>
      </c>
      <c r="BM2430" s="108">
        <v>0</v>
      </c>
      <c r="BN2430" s="196">
        <v>1.7861792000000001E-9</v>
      </c>
      <c r="BO2430" s="108">
        <v>0</v>
      </c>
      <c r="BP2430" s="108">
        <v>0</v>
      </c>
      <c r="BQ2430" s="108">
        <v>0</v>
      </c>
      <c r="BR2430" s="108">
        <v>0</v>
      </c>
      <c r="BS2430" s="108">
        <v>0</v>
      </c>
      <c r="BU2430" s="172">
        <v>1.9668869999999999E-5</v>
      </c>
      <c r="BV2430" s="172">
        <v>2.4739198999999999E-6</v>
      </c>
      <c r="BW2430" s="172">
        <v>9.7981936999999992E-6</v>
      </c>
      <c r="BX2430" s="172">
        <v>1.5525965000000001E-10</v>
      </c>
      <c r="BY2430" s="172">
        <v>2.0378528999999998E-6</v>
      </c>
      <c r="BZ2430" s="69">
        <v>0</v>
      </c>
      <c r="CA2430" s="172">
        <v>3.9341791000000004E-6</v>
      </c>
      <c r="CB2430" s="69">
        <v>0</v>
      </c>
      <c r="CC2430" s="69">
        <v>0</v>
      </c>
      <c r="CD2430" s="172">
        <v>3.5812564999999998E-11</v>
      </c>
      <c r="CE2430" s="69">
        <v>0</v>
      </c>
      <c r="CF2430" s="172">
        <v>1.2639433E-6</v>
      </c>
      <c r="CG2430" s="69">
        <v>0</v>
      </c>
      <c r="CH2430" s="172">
        <v>1.6058996E-7</v>
      </c>
      <c r="CI2430" s="69">
        <v>0</v>
      </c>
      <c r="CJ2430" s="69">
        <v>0</v>
      </c>
      <c r="CK2430" s="69">
        <v>0</v>
      </c>
      <c r="CM2430" s="198">
        <v>0</v>
      </c>
      <c r="CN2430" s="198">
        <v>0.35140821999999999</v>
      </c>
      <c r="CO2430" s="198">
        <v>0</v>
      </c>
      <c r="CP2430" s="198">
        <v>1.6926199999999999E-3</v>
      </c>
      <c r="CQ2430" s="198">
        <v>0</v>
      </c>
      <c r="CR2430" s="198">
        <v>0</v>
      </c>
      <c r="CS2430" s="198">
        <v>1.0343787E-4</v>
      </c>
      <c r="CT2430" s="198">
        <v>0</v>
      </c>
      <c r="CU2430" s="198">
        <v>1.0165068E-4</v>
      </c>
      <c r="CV2430" s="197">
        <v>3.0969473000000002E-5</v>
      </c>
    </row>
    <row r="2431" spans="1:100" ht="14.4">
      <c r="A2431" t="s">
        <v>2766</v>
      </c>
      <c r="B2431" s="112" t="s">
        <v>265</v>
      </c>
      <c r="C2431" s="113" t="str">
        <f t="shared" si="941"/>
        <v>M.020.06.117</v>
      </c>
      <c r="D2431" s="9" t="s">
        <v>1292</v>
      </c>
      <c r="E2431" s="112" t="s">
        <v>362</v>
      </c>
      <c r="F2431" s="115" t="str">
        <f t="shared" si="942"/>
        <v>Mango, not packed NL</v>
      </c>
      <c r="G2431" s="143">
        <f t="shared" si="943"/>
        <v>0.87568420000000002</v>
      </c>
      <c r="I2431" s="118">
        <f t="shared" si="944"/>
        <v>0.21918227859521</v>
      </c>
      <c r="K2431" s="161">
        <f t="shared" si="945"/>
        <v>7.1195410000000002E-8</v>
      </c>
      <c r="L2431" s="161">
        <f t="shared" si="946"/>
        <v>3.7306063399799999E-2</v>
      </c>
      <c r="M2431" s="162">
        <f t="shared" si="947"/>
        <v>5.0523513999999999E-2</v>
      </c>
      <c r="N2431" s="161">
        <v>0.13135263</v>
      </c>
      <c r="O2431" s="132">
        <v>2.2659353E-2</v>
      </c>
      <c r="P2431" s="132">
        <v>4.8425843000000001E-3</v>
      </c>
      <c r="Q2431" s="132">
        <v>0</v>
      </c>
      <c r="R2431" s="132">
        <v>0</v>
      </c>
      <c r="S2431" s="132">
        <v>0</v>
      </c>
      <c r="T2431" s="164">
        <v>7.1195410000000002E-8</v>
      </c>
      <c r="U2431" s="164">
        <v>1.7435998E-6</v>
      </c>
      <c r="V2431" s="132">
        <v>0</v>
      </c>
      <c r="W2431" s="132">
        <v>0</v>
      </c>
      <c r="X2431" s="132">
        <v>0</v>
      </c>
      <c r="Y2431" s="132">
        <v>9.8023824999999998E-3</v>
      </c>
      <c r="Z2431" s="132">
        <v>5.0523513999999999E-2</v>
      </c>
      <c r="AA2431" s="132">
        <v>0</v>
      </c>
      <c r="AC2431" s="118">
        <f t="shared" si="931"/>
        <v>0.13135263</v>
      </c>
      <c r="AD2431" s="118">
        <f t="shared" si="932"/>
        <v>2.7503752095210002E-2</v>
      </c>
      <c r="AE2431" s="118">
        <f t="shared" si="933"/>
        <v>7.8027194899800006E-2</v>
      </c>
      <c r="AF2431" s="118">
        <f t="shared" si="934"/>
        <v>3.7306063399799999E-2</v>
      </c>
      <c r="AG2431" s="118">
        <f t="shared" si="935"/>
        <v>0</v>
      </c>
      <c r="AI2431" s="69">
        <v>0</v>
      </c>
      <c r="AJ2431" s="69">
        <v>0</v>
      </c>
      <c r="AK2431" s="69">
        <v>0</v>
      </c>
      <c r="AL2431" s="69">
        <v>0</v>
      </c>
      <c r="AM2431" s="69">
        <v>0</v>
      </c>
      <c r="AN2431" s="69">
        <v>0</v>
      </c>
      <c r="AO2431" s="69">
        <v>0</v>
      </c>
      <c r="AQ2431" s="116">
        <v>2.2472332000000001E-2</v>
      </c>
      <c r="AR2431" s="116">
        <v>2.0418828E-2</v>
      </c>
      <c r="AS2431" s="116">
        <v>2.0535032E-3</v>
      </c>
      <c r="AT2431" s="116">
        <v>0</v>
      </c>
      <c r="AU2431" s="150">
        <f t="shared" si="936"/>
        <v>1.2241503899999999E-6</v>
      </c>
      <c r="AV2431" s="150">
        <f t="shared" si="937"/>
        <v>7.5943164627189996E-9</v>
      </c>
      <c r="AW2431" s="163">
        <f t="shared" si="938"/>
        <v>0</v>
      </c>
      <c r="AX2431" s="196">
        <v>8.1263492E-7</v>
      </c>
      <c r="AY2431" s="196">
        <v>2.4519156999999998E-9</v>
      </c>
      <c r="AZ2431" s="196">
        <v>6.6989838999999998E-14</v>
      </c>
      <c r="BA2431" s="108">
        <v>0</v>
      </c>
      <c r="BB2431" s="108">
        <v>0</v>
      </c>
      <c r="BC2431" s="108">
        <v>0</v>
      </c>
      <c r="BD2431" s="196">
        <v>4.1151547E-7</v>
      </c>
      <c r="BE2431" s="108">
        <v>0</v>
      </c>
      <c r="BF2431" s="196">
        <v>4.7934768999999995E-10</v>
      </c>
      <c r="BG2431" s="196">
        <v>1.9928565999999999E-10</v>
      </c>
      <c r="BH2431" s="196">
        <v>2.5602287999999999E-13</v>
      </c>
      <c r="BI2431" s="108">
        <v>0</v>
      </c>
      <c r="BJ2431" s="108">
        <v>0</v>
      </c>
      <c r="BK2431" s="108">
        <v>0</v>
      </c>
      <c r="BL2431" s="108">
        <v>0</v>
      </c>
      <c r="BM2431" s="108">
        <v>0</v>
      </c>
      <c r="BN2431" s="196">
        <v>4.4634444000000002E-9</v>
      </c>
      <c r="BO2431" s="108">
        <v>0</v>
      </c>
      <c r="BP2431" s="108">
        <v>0</v>
      </c>
      <c r="BQ2431" s="108">
        <v>0</v>
      </c>
      <c r="BR2431" s="108">
        <v>0</v>
      </c>
      <c r="BS2431" s="108">
        <v>0</v>
      </c>
      <c r="BU2431" s="172">
        <v>3.8991932999999999E-5</v>
      </c>
      <c r="BV2431" s="172">
        <v>3.3047678000000002E-6</v>
      </c>
      <c r="BW2431" s="172">
        <v>2.4416398E-5</v>
      </c>
      <c r="BX2431" s="172">
        <v>2.0423968000000001E-10</v>
      </c>
      <c r="BY2431" s="172">
        <v>2.7222508999999999E-6</v>
      </c>
      <c r="BZ2431" s="69">
        <v>0</v>
      </c>
      <c r="CA2431" s="172">
        <v>5.1753014000000002E-6</v>
      </c>
      <c r="CB2431" s="69">
        <v>0</v>
      </c>
      <c r="CC2431" s="69">
        <v>0</v>
      </c>
      <c r="CD2431" s="172">
        <v>4.7110417000000001E-11</v>
      </c>
      <c r="CE2431" s="69">
        <v>0</v>
      </c>
      <c r="CF2431" s="172">
        <v>3.1584405000000001E-6</v>
      </c>
      <c r="CG2431" s="69">
        <v>0</v>
      </c>
      <c r="CH2431" s="172">
        <v>2.1452292E-7</v>
      </c>
      <c r="CI2431" s="69">
        <v>0</v>
      </c>
      <c r="CJ2431" s="69">
        <v>0</v>
      </c>
      <c r="CK2431" s="69">
        <v>0</v>
      </c>
      <c r="CM2431" s="198">
        <v>0</v>
      </c>
      <c r="CN2431" s="198">
        <v>0.87568418000000003</v>
      </c>
      <c r="CO2431" s="198">
        <v>0</v>
      </c>
      <c r="CP2431" s="198">
        <v>2.2610740000000001E-3</v>
      </c>
      <c r="CQ2431" s="198">
        <v>0</v>
      </c>
      <c r="CR2431" s="198">
        <v>0</v>
      </c>
      <c r="CS2431" s="198">
        <v>1.3817672E-4</v>
      </c>
      <c r="CT2431" s="198">
        <v>0</v>
      </c>
      <c r="CU2431" s="198">
        <v>1.337186E-4</v>
      </c>
      <c r="CV2431" s="197">
        <v>8.7468062000000006E-5</v>
      </c>
    </row>
    <row r="2432" spans="1:100" ht="14.4">
      <c r="A2432" t="s">
        <v>2767</v>
      </c>
      <c r="B2432" s="112" t="s">
        <v>265</v>
      </c>
      <c r="C2432" s="113" t="str">
        <f t="shared" si="941"/>
        <v>M.020.06.118</v>
      </c>
      <c r="D2432" s="9" t="s">
        <v>1292</v>
      </c>
      <c r="E2432" s="112" t="s">
        <v>362</v>
      </c>
      <c r="F2432" s="115" t="str">
        <f t="shared" si="942"/>
        <v>Melon, honeydew, not packed NL</v>
      </c>
      <c r="G2432" s="143">
        <f t="shared" si="943"/>
        <v>0.38558156666666671</v>
      </c>
      <c r="I2432" s="118">
        <f t="shared" si="944"/>
        <v>8.6211586730751993E-2</v>
      </c>
      <c r="K2432" s="161">
        <f t="shared" si="945"/>
        <v>2.9302502000000001E-8</v>
      </c>
      <c r="L2432" s="161">
        <f t="shared" si="946"/>
        <v>2.0364069628249999E-2</v>
      </c>
      <c r="M2432" s="162">
        <f t="shared" si="947"/>
        <v>8.0102527999999992E-3</v>
      </c>
      <c r="N2432" s="161">
        <v>5.7837235000000001E-2</v>
      </c>
      <c r="O2432" s="132">
        <v>1.2958010000000001E-2</v>
      </c>
      <c r="P2432" s="132">
        <v>1.9931037000000002E-3</v>
      </c>
      <c r="Q2432" s="132">
        <v>0</v>
      </c>
      <c r="R2432" s="132">
        <v>0</v>
      </c>
      <c r="S2432" s="132">
        <v>0</v>
      </c>
      <c r="T2432" s="164">
        <v>2.9302502000000001E-8</v>
      </c>
      <c r="U2432" s="164">
        <v>7.1762825000000001E-7</v>
      </c>
      <c r="V2432" s="132">
        <v>0</v>
      </c>
      <c r="W2432" s="132">
        <v>0</v>
      </c>
      <c r="X2432" s="132">
        <v>0</v>
      </c>
      <c r="Y2432" s="132">
        <v>5.4122383000000003E-3</v>
      </c>
      <c r="Z2432" s="132">
        <v>8.0102527999999992E-3</v>
      </c>
      <c r="AA2432" s="132">
        <v>0</v>
      </c>
      <c r="AC2432" s="118">
        <f t="shared" si="931"/>
        <v>5.7837235000000001E-2</v>
      </c>
      <c r="AD2432" s="118">
        <f t="shared" si="932"/>
        <v>1.4951860630752E-2</v>
      </c>
      <c r="AE2432" s="118">
        <f t="shared" si="933"/>
        <v>2.2962084128250002E-2</v>
      </c>
      <c r="AF2432" s="118">
        <f t="shared" si="934"/>
        <v>2.0364069628250003E-2</v>
      </c>
      <c r="AG2432" s="118">
        <f t="shared" si="935"/>
        <v>0</v>
      </c>
      <c r="AI2432" s="69">
        <v>0</v>
      </c>
      <c r="AJ2432" s="69">
        <v>0</v>
      </c>
      <c r="AK2432" s="69">
        <v>0</v>
      </c>
      <c r="AL2432" s="69">
        <v>0</v>
      </c>
      <c r="AM2432" s="69">
        <v>0</v>
      </c>
      <c r="AN2432" s="69">
        <v>0</v>
      </c>
      <c r="AO2432" s="69">
        <v>0</v>
      </c>
      <c r="AQ2432" s="116">
        <v>1.0948387E-2</v>
      </c>
      <c r="AR2432" s="116">
        <v>9.8937338999999999E-3</v>
      </c>
      <c r="AS2432" s="116">
        <v>1.054653E-3</v>
      </c>
      <c r="AT2432" s="116">
        <v>0</v>
      </c>
      <c r="AU2432" s="150">
        <f t="shared" si="936"/>
        <v>5.9314951999999994E-7</v>
      </c>
      <c r="AV2432" s="150">
        <f t="shared" si="937"/>
        <v>3.9003438461199999E-9</v>
      </c>
      <c r="AW2432" s="163">
        <f t="shared" si="938"/>
        <v>0</v>
      </c>
      <c r="AX2432" s="196">
        <v>3.5781969999999998E-7</v>
      </c>
      <c r="AY2432" s="196">
        <v>1.0796284E-9</v>
      </c>
      <c r="AZ2432" s="196">
        <v>2.949699E-14</v>
      </c>
      <c r="BA2432" s="108">
        <v>0</v>
      </c>
      <c r="BB2432" s="108">
        <v>0</v>
      </c>
      <c r="BC2432" s="108">
        <v>0</v>
      </c>
      <c r="BD2432" s="196">
        <v>2.3532982000000001E-7</v>
      </c>
      <c r="BE2432" s="108">
        <v>0</v>
      </c>
      <c r="BF2432" s="196">
        <v>2.7412045000000002E-10</v>
      </c>
      <c r="BG2432" s="196">
        <v>8.2021698000000003E-11</v>
      </c>
      <c r="BH2432" s="196">
        <v>1.2000113E-13</v>
      </c>
      <c r="BI2432" s="108">
        <v>0</v>
      </c>
      <c r="BJ2432" s="108">
        <v>0</v>
      </c>
      <c r="BK2432" s="108">
        <v>0</v>
      </c>
      <c r="BL2432" s="108">
        <v>0</v>
      </c>
      <c r="BM2432" s="108">
        <v>0</v>
      </c>
      <c r="BN2432" s="196">
        <v>2.4644238E-9</v>
      </c>
      <c r="BO2432" s="108">
        <v>0</v>
      </c>
      <c r="BP2432" s="108">
        <v>0</v>
      </c>
      <c r="BQ2432" s="108">
        <v>0</v>
      </c>
      <c r="BR2432" s="108">
        <v>0</v>
      </c>
      <c r="BS2432" s="108">
        <v>0</v>
      </c>
      <c r="BU2432" s="172">
        <v>1.8194366E-5</v>
      </c>
      <c r="BV2432" s="172">
        <v>1.8898692E-6</v>
      </c>
      <c r="BW2432" s="172">
        <v>1.0751037E-5</v>
      </c>
      <c r="BX2432" s="172">
        <v>8.4060666000000002E-11</v>
      </c>
      <c r="BY2432" s="172">
        <v>1.5567503E-6</v>
      </c>
      <c r="BZ2432" s="69">
        <v>0</v>
      </c>
      <c r="CA2432" s="172">
        <v>2.1300429000000001E-6</v>
      </c>
      <c r="CB2432" s="69">
        <v>0</v>
      </c>
      <c r="CC2432" s="69">
        <v>0</v>
      </c>
      <c r="CD2432" s="172">
        <v>1.9389636E-11</v>
      </c>
      <c r="CE2432" s="69">
        <v>0</v>
      </c>
      <c r="CF2432" s="172">
        <v>1.7438855000000001E-6</v>
      </c>
      <c r="CG2432" s="69">
        <v>0</v>
      </c>
      <c r="CH2432" s="172">
        <v>1.2267738000000001E-7</v>
      </c>
      <c r="CI2432" s="69">
        <v>0</v>
      </c>
      <c r="CJ2432" s="69">
        <v>0</v>
      </c>
      <c r="CK2432" s="69">
        <v>0</v>
      </c>
      <c r="CM2432" s="198">
        <v>0</v>
      </c>
      <c r="CN2432" s="198">
        <v>0.38558156999999998</v>
      </c>
      <c r="CO2432" s="198">
        <v>0</v>
      </c>
      <c r="CP2432" s="198">
        <v>1.2930210000000001E-3</v>
      </c>
      <c r="CQ2432" s="198">
        <v>0</v>
      </c>
      <c r="CR2432" s="198">
        <v>0</v>
      </c>
      <c r="CS2432" s="197">
        <v>7.9017936000000006E-5</v>
      </c>
      <c r="CT2432" s="198">
        <v>0</v>
      </c>
      <c r="CU2432" s="197">
        <v>5.5035704000000003E-5</v>
      </c>
      <c r="CV2432" s="197">
        <v>4.0997376000000003E-5</v>
      </c>
    </row>
    <row r="2433" spans="1:100" ht="14.4">
      <c r="A2433" t="s">
        <v>2768</v>
      </c>
      <c r="B2433" s="112" t="s">
        <v>265</v>
      </c>
      <c r="C2433" s="113" t="str">
        <f t="shared" si="941"/>
        <v>M.020.06.119</v>
      </c>
      <c r="D2433" s="9" t="s">
        <v>1292</v>
      </c>
      <c r="E2433" s="112" t="s">
        <v>362</v>
      </c>
      <c r="F2433" s="115" t="str">
        <f t="shared" si="942"/>
        <v>Olives, in brine in food can NL</v>
      </c>
      <c r="G2433" s="143">
        <f t="shared" si="943"/>
        <v>1.9384659333333332</v>
      </c>
      <c r="I2433" s="118">
        <f t="shared" si="944"/>
        <v>0.66938436123032996</v>
      </c>
      <c r="K2433" s="161">
        <f t="shared" si="945"/>
        <v>3.5073013000000001E-7</v>
      </c>
      <c r="L2433" s="161">
        <f t="shared" si="946"/>
        <v>0.17406384050019999</v>
      </c>
      <c r="M2433" s="162">
        <f t="shared" si="947"/>
        <v>0.20455028</v>
      </c>
      <c r="N2433" s="161">
        <v>0.29076988999999998</v>
      </c>
      <c r="O2433" s="132">
        <v>9.9754913000000001E-2</v>
      </c>
      <c r="P2433" s="132">
        <v>2.3856035000000001E-2</v>
      </c>
      <c r="Q2433" s="132">
        <v>0</v>
      </c>
      <c r="R2433" s="132">
        <v>0</v>
      </c>
      <c r="S2433" s="132">
        <v>0</v>
      </c>
      <c r="T2433" s="164">
        <v>3.5073013000000001E-7</v>
      </c>
      <c r="U2433" s="164">
        <v>8.5895001999999995E-6</v>
      </c>
      <c r="V2433" s="132">
        <v>0</v>
      </c>
      <c r="W2433" s="132">
        <v>0</v>
      </c>
      <c r="X2433" s="132">
        <v>0</v>
      </c>
      <c r="Y2433" s="132">
        <v>5.0444303000000003E-2</v>
      </c>
      <c r="Z2433" s="132">
        <v>0.20455028</v>
      </c>
      <c r="AA2433" s="132">
        <v>0</v>
      </c>
      <c r="AC2433" s="118">
        <f t="shared" si="931"/>
        <v>0.29076988999999998</v>
      </c>
      <c r="AD2433" s="118">
        <f t="shared" si="932"/>
        <v>0.12361988823032999</v>
      </c>
      <c r="AE2433" s="118">
        <f t="shared" si="933"/>
        <v>0.32816981750020002</v>
      </c>
      <c r="AF2433" s="118">
        <f t="shared" si="934"/>
        <v>0.17406384050019999</v>
      </c>
      <c r="AG2433" s="118">
        <f t="shared" si="935"/>
        <v>0</v>
      </c>
      <c r="AI2433" s="69">
        <v>0</v>
      </c>
      <c r="AJ2433" s="69">
        <v>0</v>
      </c>
      <c r="AK2433" s="69">
        <v>0</v>
      </c>
      <c r="AL2433" s="69">
        <v>0</v>
      </c>
      <c r="AM2433" s="69">
        <v>0</v>
      </c>
      <c r="AN2433" s="69">
        <v>0</v>
      </c>
      <c r="AO2433" s="69">
        <v>0</v>
      </c>
      <c r="AQ2433" s="116">
        <v>6.8738742000000005E-2</v>
      </c>
      <c r="AR2433" s="116">
        <v>6.0223819999999997E-2</v>
      </c>
      <c r="AS2433" s="116">
        <v>8.5149218999999998E-3</v>
      </c>
      <c r="AT2433" s="116">
        <v>0</v>
      </c>
      <c r="AU2433" s="150">
        <f t="shared" si="936"/>
        <v>3.6105408000000002E-6</v>
      </c>
      <c r="AV2433" s="150">
        <f t="shared" si="937"/>
        <v>3.1490096066389996E-8</v>
      </c>
      <c r="AW2433" s="163">
        <f t="shared" si="938"/>
        <v>0</v>
      </c>
      <c r="AX2433" s="196">
        <v>1.7988963999999999E-6</v>
      </c>
      <c r="AY2433" s="196">
        <v>5.4277046E-9</v>
      </c>
      <c r="AZ2433" s="196">
        <v>1.4829264E-13</v>
      </c>
      <c r="BA2433" s="108">
        <v>0</v>
      </c>
      <c r="BB2433" s="108">
        <v>0</v>
      </c>
      <c r="BC2433" s="108">
        <v>0</v>
      </c>
      <c r="BD2433" s="196">
        <v>1.8116444000000001E-6</v>
      </c>
      <c r="BE2433" s="108">
        <v>0</v>
      </c>
      <c r="BF2433" s="196">
        <v>2.1102670999999999E-9</v>
      </c>
      <c r="BG2433" s="196">
        <v>9.8174143999999997E-10</v>
      </c>
      <c r="BH2433" s="196">
        <v>7.8363375000000001E-13</v>
      </c>
      <c r="BI2433" s="108">
        <v>0</v>
      </c>
      <c r="BJ2433" s="108">
        <v>0</v>
      </c>
      <c r="BK2433" s="108">
        <v>0</v>
      </c>
      <c r="BL2433" s="108">
        <v>0</v>
      </c>
      <c r="BM2433" s="108">
        <v>0</v>
      </c>
      <c r="BN2433" s="196">
        <v>2.2969451E-8</v>
      </c>
      <c r="BO2433" s="108">
        <v>0</v>
      </c>
      <c r="BP2433" s="108">
        <v>0</v>
      </c>
      <c r="BQ2433" s="108">
        <v>0</v>
      </c>
      <c r="BR2433" s="108">
        <v>0</v>
      </c>
      <c r="BS2433" s="108">
        <v>0</v>
      </c>
      <c r="BU2433" s="69">
        <v>1.2327724E-4</v>
      </c>
      <c r="BV2433" s="172">
        <v>1.4548819000000001E-5</v>
      </c>
      <c r="BW2433" s="172">
        <v>5.4049572999999998E-5</v>
      </c>
      <c r="BX2433" s="172">
        <v>1.0061464E-9</v>
      </c>
      <c r="BY2433" s="172">
        <v>1.1984361999999999E-5</v>
      </c>
      <c r="BZ2433" s="69">
        <v>0</v>
      </c>
      <c r="CA2433" s="172">
        <v>2.5495099999999999E-5</v>
      </c>
      <c r="CB2433" s="69">
        <v>0</v>
      </c>
      <c r="CC2433" s="69">
        <v>0</v>
      </c>
      <c r="CD2433" s="172">
        <v>2.3208017E-10</v>
      </c>
      <c r="CE2433" s="69">
        <v>0</v>
      </c>
      <c r="CF2433" s="172">
        <v>1.6253734999999999E-5</v>
      </c>
      <c r="CG2433" s="69">
        <v>0</v>
      </c>
      <c r="CH2433" s="172">
        <v>9.4440978999999995E-7</v>
      </c>
      <c r="CI2433" s="69">
        <v>0</v>
      </c>
      <c r="CJ2433" s="69">
        <v>0</v>
      </c>
      <c r="CK2433" s="69">
        <v>0</v>
      </c>
      <c r="CM2433" s="198">
        <v>0</v>
      </c>
      <c r="CN2433" s="198">
        <v>1.9384659</v>
      </c>
      <c r="CO2433" s="198">
        <v>0</v>
      </c>
      <c r="CP2433" s="198">
        <v>9.9540900000000005E-3</v>
      </c>
      <c r="CQ2433" s="198">
        <v>0</v>
      </c>
      <c r="CR2433" s="198">
        <v>0</v>
      </c>
      <c r="CS2433" s="198">
        <v>6.0830539000000002E-4</v>
      </c>
      <c r="CT2433" s="198">
        <v>0</v>
      </c>
      <c r="CU2433" s="198">
        <v>6.5873826999999997E-4</v>
      </c>
      <c r="CV2433" s="198">
        <v>2.6772188000000001E-4</v>
      </c>
    </row>
    <row r="2434" spans="1:100" ht="14.4">
      <c r="A2434" t="s">
        <v>2769</v>
      </c>
      <c r="B2434" s="112" t="s">
        <v>265</v>
      </c>
      <c r="C2434" s="113" t="str">
        <f t="shared" si="941"/>
        <v>M.020.06.120</v>
      </c>
      <c r="D2434" s="9" t="s">
        <v>1292</v>
      </c>
      <c r="E2434" s="112" t="s">
        <v>362</v>
      </c>
      <c r="F2434" s="115" t="str">
        <f t="shared" si="942"/>
        <v>Olives, in brine in glass jarper 720 ml NL</v>
      </c>
      <c r="G2434" s="143">
        <f t="shared" si="943"/>
        <v>1.4833601333333333</v>
      </c>
      <c r="I2434" s="118">
        <f t="shared" si="944"/>
        <v>0.56236455667024998</v>
      </c>
      <c r="K2434" s="161">
        <f t="shared" si="945"/>
        <v>2.3858725E-7</v>
      </c>
      <c r="L2434" s="161">
        <f t="shared" si="946"/>
        <v>0.15322215808299999</v>
      </c>
      <c r="M2434" s="162">
        <f t="shared" si="947"/>
        <v>0.18663814000000001</v>
      </c>
      <c r="N2434" s="161">
        <v>0.22250402</v>
      </c>
      <c r="O2434" s="132">
        <v>8.6327416000000004E-2</v>
      </c>
      <c r="P2434" s="132">
        <v>1.6228277999999999E-2</v>
      </c>
      <c r="Q2434" s="132">
        <v>0</v>
      </c>
      <c r="R2434" s="132">
        <v>0</v>
      </c>
      <c r="S2434" s="132">
        <v>0</v>
      </c>
      <c r="T2434" s="164">
        <v>2.3858725E-7</v>
      </c>
      <c r="U2434" s="164">
        <v>5.8430830000000002E-6</v>
      </c>
      <c r="V2434" s="132">
        <v>0</v>
      </c>
      <c r="W2434" s="132">
        <v>0</v>
      </c>
      <c r="X2434" s="132">
        <v>0</v>
      </c>
      <c r="Y2434" s="132">
        <v>5.0660621000000003E-2</v>
      </c>
      <c r="Z2434" s="132">
        <v>0.18663814000000001</v>
      </c>
      <c r="AA2434" s="132">
        <v>0</v>
      </c>
      <c r="AC2434" s="118">
        <f t="shared" si="931"/>
        <v>0.22250402</v>
      </c>
      <c r="AD2434" s="118">
        <f t="shared" si="932"/>
        <v>0.10256177567025</v>
      </c>
      <c r="AE2434" s="118">
        <f t="shared" si="933"/>
        <v>0.28919967708299998</v>
      </c>
      <c r="AF2434" s="118">
        <f t="shared" si="934"/>
        <v>0.15322215808299999</v>
      </c>
      <c r="AG2434" s="118">
        <f t="shared" si="935"/>
        <v>0</v>
      </c>
      <c r="AI2434" s="69">
        <v>0</v>
      </c>
      <c r="AJ2434" s="69">
        <v>0</v>
      </c>
      <c r="AK2434" s="69">
        <v>0</v>
      </c>
      <c r="AL2434" s="69">
        <v>0</v>
      </c>
      <c r="AM2434" s="69">
        <v>0</v>
      </c>
      <c r="AN2434" s="69">
        <v>0</v>
      </c>
      <c r="AO2434" s="69">
        <v>0</v>
      </c>
      <c r="AQ2434" s="116">
        <v>5.7146983999999998E-2</v>
      </c>
      <c r="AR2434" s="116">
        <v>4.9111699000000002E-2</v>
      </c>
      <c r="AS2434" s="116">
        <v>8.0352853000000002E-3</v>
      </c>
      <c r="AT2434" s="116">
        <v>0</v>
      </c>
      <c r="AU2434" s="150">
        <f t="shared" si="936"/>
        <v>2.9443464000000001E-6</v>
      </c>
      <c r="AV2434" s="150">
        <f t="shared" si="937"/>
        <v>2.9716292242750001E-8</v>
      </c>
      <c r="AW2434" s="163">
        <f t="shared" si="938"/>
        <v>0</v>
      </c>
      <c r="AX2434" s="196">
        <v>1.3765582000000001E-6</v>
      </c>
      <c r="AY2434" s="196">
        <v>4.1534085000000004E-9</v>
      </c>
      <c r="AZ2434" s="196">
        <v>1.1347705E-13</v>
      </c>
      <c r="BA2434" s="108">
        <v>0</v>
      </c>
      <c r="BB2434" s="108">
        <v>0</v>
      </c>
      <c r="BC2434" s="108">
        <v>0</v>
      </c>
      <c r="BD2434" s="196">
        <v>1.5677882E-6</v>
      </c>
      <c r="BE2434" s="108">
        <v>0</v>
      </c>
      <c r="BF2434" s="196">
        <v>1.8262149E-9</v>
      </c>
      <c r="BG2434" s="196">
        <v>6.6783825E-10</v>
      </c>
      <c r="BH2434" s="196">
        <v>7.6711570000000001E-13</v>
      </c>
      <c r="BI2434" s="108">
        <v>0</v>
      </c>
      <c r="BJ2434" s="108">
        <v>0</v>
      </c>
      <c r="BK2434" s="108">
        <v>0</v>
      </c>
      <c r="BL2434" s="108">
        <v>0</v>
      </c>
      <c r="BM2434" s="108">
        <v>0</v>
      </c>
      <c r="BN2434" s="196">
        <v>2.3067949999999999E-8</v>
      </c>
      <c r="BO2434" s="108">
        <v>0</v>
      </c>
      <c r="BP2434" s="108">
        <v>0</v>
      </c>
      <c r="BQ2434" s="108">
        <v>0</v>
      </c>
      <c r="BR2434" s="108">
        <v>0</v>
      </c>
      <c r="BS2434" s="108">
        <v>0</v>
      </c>
      <c r="BU2434" s="172">
        <v>9.8806533999999996E-5</v>
      </c>
      <c r="BV2434" s="172">
        <v>1.2590477E-5</v>
      </c>
      <c r="BW2434" s="172">
        <v>4.1360016999999997E-5</v>
      </c>
      <c r="BX2434" s="172">
        <v>6.8443997000000004E-10</v>
      </c>
      <c r="BY2434" s="172">
        <v>1.0371209E-5</v>
      </c>
      <c r="BZ2434" s="69">
        <v>0</v>
      </c>
      <c r="CA2434" s="172">
        <v>1.7343266000000001E-5</v>
      </c>
      <c r="CB2434" s="69">
        <v>0</v>
      </c>
      <c r="CC2434" s="69">
        <v>0</v>
      </c>
      <c r="CD2434" s="172">
        <v>1.5787458E-10</v>
      </c>
      <c r="CE2434" s="69">
        <v>0</v>
      </c>
      <c r="CF2434" s="172">
        <v>1.6323434999999999E-5</v>
      </c>
      <c r="CG2434" s="69">
        <v>0</v>
      </c>
      <c r="CH2434" s="172">
        <v>8.1728763000000001E-7</v>
      </c>
      <c r="CI2434" s="69">
        <v>0</v>
      </c>
      <c r="CJ2434" s="69">
        <v>0</v>
      </c>
      <c r="CK2434" s="69">
        <v>0</v>
      </c>
      <c r="CM2434" s="198">
        <v>0</v>
      </c>
      <c r="CN2434" s="198">
        <v>1.4833601999999999</v>
      </c>
      <c r="CO2434" s="198">
        <v>0</v>
      </c>
      <c r="CP2434" s="198">
        <v>8.614221E-3</v>
      </c>
      <c r="CQ2434" s="198">
        <v>0</v>
      </c>
      <c r="CR2434" s="198">
        <v>0</v>
      </c>
      <c r="CS2434" s="198">
        <v>5.2642452000000004E-4</v>
      </c>
      <c r="CT2434" s="198">
        <v>0</v>
      </c>
      <c r="CU2434" s="198">
        <v>4.4811249999999998E-4</v>
      </c>
      <c r="CV2434" s="198">
        <v>2.6207862000000002E-4</v>
      </c>
    </row>
    <row r="2435" spans="1:100" ht="14.4">
      <c r="A2435" t="s">
        <v>2770</v>
      </c>
      <c r="B2435" s="112" t="s">
        <v>265</v>
      </c>
      <c r="C2435" s="113" t="str">
        <f t="shared" si="941"/>
        <v>M.020.06.121</v>
      </c>
      <c r="D2435" s="9" t="s">
        <v>1292</v>
      </c>
      <c r="E2435" s="112" t="s">
        <v>362</v>
      </c>
      <c r="F2435" s="115" t="str">
        <f t="shared" si="942"/>
        <v>Orange, in plastic net per 1 kg NL</v>
      </c>
      <c r="G2435" s="143">
        <f t="shared" si="943"/>
        <v>0.30974530666666666</v>
      </c>
      <c r="I2435" s="118">
        <f t="shared" si="944"/>
        <v>0.131786071684031</v>
      </c>
      <c r="K2435" s="161">
        <f t="shared" si="945"/>
        <v>4.2686131000000001E-8</v>
      </c>
      <c r="L2435" s="161">
        <f t="shared" si="946"/>
        <v>2.3548211997899998E-2</v>
      </c>
      <c r="M2435" s="162">
        <f t="shared" si="947"/>
        <v>6.1776021E-2</v>
      </c>
      <c r="N2435" s="161">
        <v>4.6461796E-2</v>
      </c>
      <c r="O2435" s="132">
        <v>1.7645396000000001E-2</v>
      </c>
      <c r="P2435" s="132">
        <v>2.9034341999999999E-3</v>
      </c>
      <c r="Q2435" s="132">
        <v>0</v>
      </c>
      <c r="R2435" s="132">
        <v>0</v>
      </c>
      <c r="S2435" s="132">
        <v>0</v>
      </c>
      <c r="T2435" s="164">
        <v>4.2686131000000001E-8</v>
      </c>
      <c r="U2435" s="164">
        <v>1.0453979E-6</v>
      </c>
      <c r="V2435" s="132">
        <v>0</v>
      </c>
      <c r="W2435" s="132">
        <v>0</v>
      </c>
      <c r="X2435" s="132">
        <v>0</v>
      </c>
      <c r="Y2435" s="132">
        <v>2.9983364E-3</v>
      </c>
      <c r="Z2435" s="132">
        <v>6.1776021E-2</v>
      </c>
      <c r="AA2435" s="132">
        <v>0</v>
      </c>
      <c r="AC2435" s="118">
        <f t="shared" si="931"/>
        <v>4.6461796E-2</v>
      </c>
      <c r="AD2435" s="118">
        <f t="shared" si="932"/>
        <v>2.0549918284031E-2</v>
      </c>
      <c r="AE2435" s="118">
        <f t="shared" si="933"/>
        <v>8.2325896597900003E-2</v>
      </c>
      <c r="AF2435" s="118">
        <f t="shared" si="934"/>
        <v>2.3548211997899998E-2</v>
      </c>
      <c r="AG2435" s="118">
        <f t="shared" si="935"/>
        <v>0</v>
      </c>
      <c r="AI2435" s="69">
        <v>0</v>
      </c>
      <c r="AJ2435" s="69">
        <v>0</v>
      </c>
      <c r="AK2435" s="69">
        <v>0</v>
      </c>
      <c r="AL2435" s="69">
        <v>0</v>
      </c>
      <c r="AM2435" s="69">
        <v>0</v>
      </c>
      <c r="AN2435" s="69">
        <v>0</v>
      </c>
      <c r="AO2435" s="69">
        <v>0</v>
      </c>
      <c r="AQ2435" s="116">
        <v>1.0876731000000001E-2</v>
      </c>
      <c r="AR2435" s="116">
        <v>1.0139787000000001E-2</v>
      </c>
      <c r="AS2435" s="116">
        <v>7.3694479E-4</v>
      </c>
      <c r="AT2435" s="116">
        <v>0</v>
      </c>
      <c r="AU2435" s="150">
        <f t="shared" si="936"/>
        <v>6.0790087000000002E-7</v>
      </c>
      <c r="AV2435" s="150">
        <f t="shared" si="937"/>
        <v>2.7253875131920003E-9</v>
      </c>
      <c r="AW2435" s="163">
        <f t="shared" si="938"/>
        <v>0</v>
      </c>
      <c r="AX2435" s="196">
        <v>2.8744364000000001E-7</v>
      </c>
      <c r="AY2435" s="196">
        <v>8.6728685000000004E-10</v>
      </c>
      <c r="AZ2435" s="196">
        <v>2.3695515999999999E-14</v>
      </c>
      <c r="BA2435" s="108">
        <v>0</v>
      </c>
      <c r="BB2435" s="108">
        <v>0</v>
      </c>
      <c r="BC2435" s="108">
        <v>0</v>
      </c>
      <c r="BD2435" s="196">
        <v>3.2045723000000001E-7</v>
      </c>
      <c r="BE2435" s="108">
        <v>0</v>
      </c>
      <c r="BF2435" s="196">
        <v>3.7327984999999998E-10</v>
      </c>
      <c r="BG2435" s="196">
        <v>1.1948430000000001E-10</v>
      </c>
      <c r="BH2435" s="196">
        <v>4.1917676000000001E-14</v>
      </c>
      <c r="BI2435" s="108">
        <v>0</v>
      </c>
      <c r="BJ2435" s="108">
        <v>0</v>
      </c>
      <c r="BK2435" s="108">
        <v>0</v>
      </c>
      <c r="BL2435" s="108">
        <v>0</v>
      </c>
      <c r="BM2435" s="108">
        <v>0</v>
      </c>
      <c r="BN2435" s="196">
        <v>1.3652709000000001E-9</v>
      </c>
      <c r="BO2435" s="108">
        <v>0</v>
      </c>
      <c r="BP2435" s="108">
        <v>0</v>
      </c>
      <c r="BQ2435" s="108">
        <v>0</v>
      </c>
      <c r="BR2435" s="108">
        <v>0</v>
      </c>
      <c r="BS2435" s="108">
        <v>0</v>
      </c>
      <c r="BU2435" s="172">
        <v>1.7566130999999999E-5</v>
      </c>
      <c r="BV2435" s="172">
        <v>2.5735041000000001E-6</v>
      </c>
      <c r="BW2435" s="172">
        <v>8.6365210000000002E-6</v>
      </c>
      <c r="BX2435" s="172">
        <v>1.2245455E-10</v>
      </c>
      <c r="BY2435" s="172">
        <v>2.1198837999999999E-6</v>
      </c>
      <c r="BZ2435" s="69">
        <v>0</v>
      </c>
      <c r="CA2435" s="172">
        <v>3.1029189999999999E-6</v>
      </c>
      <c r="CB2435" s="69">
        <v>0</v>
      </c>
      <c r="CC2435" s="69">
        <v>0</v>
      </c>
      <c r="CD2435" s="172">
        <v>2.8245660999999999E-11</v>
      </c>
      <c r="CE2435" s="69">
        <v>0</v>
      </c>
      <c r="CF2435" s="172">
        <v>9.6609848999999998E-7</v>
      </c>
      <c r="CG2435" s="69">
        <v>0</v>
      </c>
      <c r="CH2435" s="172">
        <v>1.6705427999999999E-7</v>
      </c>
      <c r="CI2435" s="69">
        <v>0</v>
      </c>
      <c r="CJ2435" s="69">
        <v>0</v>
      </c>
      <c r="CK2435" s="69">
        <v>0</v>
      </c>
      <c r="CM2435" s="198">
        <v>0</v>
      </c>
      <c r="CN2435" s="198">
        <v>0.30974531</v>
      </c>
      <c r="CO2435" s="198">
        <v>0</v>
      </c>
      <c r="CP2435" s="198">
        <v>1.760754E-3</v>
      </c>
      <c r="CQ2435" s="198">
        <v>0</v>
      </c>
      <c r="CR2435" s="198">
        <v>0</v>
      </c>
      <c r="CS2435" s="198">
        <v>1.0760161E-4</v>
      </c>
      <c r="CT2435" s="198">
        <v>0</v>
      </c>
      <c r="CU2435" s="197">
        <v>8.0172717999999995E-5</v>
      </c>
      <c r="CV2435" s="197">
        <v>1.4320820999999999E-5</v>
      </c>
    </row>
    <row r="2436" spans="1:100" ht="14.4">
      <c r="A2436" t="s">
        <v>2771</v>
      </c>
      <c r="B2436" s="112" t="s">
        <v>265</v>
      </c>
      <c r="C2436" s="113" t="str">
        <f t="shared" si="941"/>
        <v>M.020.06.122</v>
      </c>
      <c r="D2436" s="9" t="s">
        <v>1292</v>
      </c>
      <c r="E2436" s="112" t="s">
        <v>362</v>
      </c>
      <c r="F2436" s="115" t="str">
        <f t="shared" si="942"/>
        <v>Peach, w skin in fruit bucket per 1 kg NL</v>
      </c>
      <c r="G2436" s="143">
        <f t="shared" si="943"/>
        <v>0.27786245333333337</v>
      </c>
      <c r="I2436" s="118">
        <f t="shared" si="944"/>
        <v>0.13197672050994999</v>
      </c>
      <c r="K2436" s="161">
        <f t="shared" si="945"/>
        <v>4.2534149999999997E-8</v>
      </c>
      <c r="L2436" s="161">
        <f t="shared" si="946"/>
        <v>2.07137489758E-2</v>
      </c>
      <c r="M2436" s="162">
        <f t="shared" si="947"/>
        <v>6.9583561000000002E-2</v>
      </c>
      <c r="N2436" s="161">
        <v>4.1679368000000001E-2</v>
      </c>
      <c r="O2436" s="132">
        <v>1.370856E-2</v>
      </c>
      <c r="P2436" s="132">
        <v>2.8930967999999998E-3</v>
      </c>
      <c r="Q2436" s="132">
        <v>0</v>
      </c>
      <c r="R2436" s="132">
        <v>0</v>
      </c>
      <c r="S2436" s="132">
        <v>0</v>
      </c>
      <c r="T2436" s="164">
        <v>4.2534149999999997E-8</v>
      </c>
      <c r="U2436" s="164">
        <v>1.0416758E-6</v>
      </c>
      <c r="V2436" s="132">
        <v>0</v>
      </c>
      <c r="W2436" s="132">
        <v>0</v>
      </c>
      <c r="X2436" s="132">
        <v>0</v>
      </c>
      <c r="Y2436" s="132">
        <v>4.1110505000000004E-3</v>
      </c>
      <c r="Z2436" s="132">
        <v>6.9583561000000002E-2</v>
      </c>
      <c r="AA2436" s="132">
        <v>0</v>
      </c>
      <c r="AC2436" s="118">
        <f t="shared" si="931"/>
        <v>4.1679368000000001E-2</v>
      </c>
      <c r="AD2436" s="118">
        <f t="shared" si="932"/>
        <v>1.660274100995E-2</v>
      </c>
      <c r="AE2436" s="118">
        <f t="shared" si="933"/>
        <v>8.6186259475799998E-2</v>
      </c>
      <c r="AF2436" s="118">
        <f t="shared" si="934"/>
        <v>2.07137489758E-2</v>
      </c>
      <c r="AG2436" s="118">
        <f t="shared" si="935"/>
        <v>0</v>
      </c>
      <c r="AI2436" s="69">
        <v>0</v>
      </c>
      <c r="AJ2436" s="69">
        <v>0</v>
      </c>
      <c r="AK2436" s="69">
        <v>0</v>
      </c>
      <c r="AL2436" s="69">
        <v>0</v>
      </c>
      <c r="AM2436" s="69">
        <v>0</v>
      </c>
      <c r="AN2436" s="69">
        <v>0</v>
      </c>
      <c r="AO2436" s="69">
        <v>0</v>
      </c>
      <c r="AQ2436" s="116">
        <v>9.2808839000000001E-3</v>
      </c>
      <c r="AR2436" s="116">
        <v>8.4537056999999995E-3</v>
      </c>
      <c r="AS2436" s="116">
        <v>8.2717827999999999E-4</v>
      </c>
      <c r="AT2436" s="116">
        <v>0</v>
      </c>
      <c r="AU2436" s="150">
        <f t="shared" si="936"/>
        <v>5.0681689000000003E-7</v>
      </c>
      <c r="AV2436" s="150">
        <f t="shared" si="937"/>
        <v>3.0590912970430002E-9</v>
      </c>
      <c r="AW2436" s="163">
        <f t="shared" si="938"/>
        <v>0</v>
      </c>
      <c r="AX2436" s="196">
        <v>2.5785635999999999E-7</v>
      </c>
      <c r="AY2436" s="196">
        <v>7.7801486999999996E-10</v>
      </c>
      <c r="AZ2436" s="196">
        <v>2.1256477999999999E-14</v>
      </c>
      <c r="BA2436" s="108">
        <v>0</v>
      </c>
      <c r="BB2436" s="108">
        <v>0</v>
      </c>
      <c r="BC2436" s="108">
        <v>0</v>
      </c>
      <c r="BD2436" s="196">
        <v>2.4896052999999999E-7</v>
      </c>
      <c r="BE2436" s="108">
        <v>0</v>
      </c>
      <c r="BF2436" s="196">
        <v>2.8999797999999998E-10</v>
      </c>
      <c r="BG2436" s="196">
        <v>1.1905888E-10</v>
      </c>
      <c r="BH2436" s="196">
        <v>6.1010565000000003E-14</v>
      </c>
      <c r="BI2436" s="108">
        <v>0</v>
      </c>
      <c r="BJ2436" s="108">
        <v>0</v>
      </c>
      <c r="BK2436" s="108">
        <v>0</v>
      </c>
      <c r="BL2436" s="108">
        <v>0</v>
      </c>
      <c r="BM2436" s="108">
        <v>0</v>
      </c>
      <c r="BN2436" s="196">
        <v>1.8719373E-9</v>
      </c>
      <c r="BO2436" s="108">
        <v>0</v>
      </c>
      <c r="BP2436" s="108">
        <v>0</v>
      </c>
      <c r="BQ2436" s="108">
        <v>0</v>
      </c>
      <c r="BR2436" s="108">
        <v>0</v>
      </c>
      <c r="BS2436" s="108">
        <v>0</v>
      </c>
      <c r="BU2436" s="172">
        <v>1.5940228E-5</v>
      </c>
      <c r="BV2436" s="172">
        <v>1.9993336999999999E-6</v>
      </c>
      <c r="BW2436" s="172">
        <v>7.7475424999999995E-6</v>
      </c>
      <c r="BX2436" s="172">
        <v>1.2201856E-10</v>
      </c>
      <c r="BY2436" s="172">
        <v>1.6469199E-6</v>
      </c>
      <c r="BZ2436" s="69">
        <v>0</v>
      </c>
      <c r="CA2436" s="172">
        <v>3.0918713000000001E-6</v>
      </c>
      <c r="CB2436" s="69">
        <v>0</v>
      </c>
      <c r="CC2436" s="69">
        <v>0</v>
      </c>
      <c r="CD2436" s="172">
        <v>2.8145095E-11</v>
      </c>
      <c r="CE2436" s="69">
        <v>0</v>
      </c>
      <c r="CF2436" s="172">
        <v>1.3246278E-6</v>
      </c>
      <c r="CG2436" s="69">
        <v>0</v>
      </c>
      <c r="CH2436" s="172">
        <v>1.2978307000000001E-7</v>
      </c>
      <c r="CI2436" s="69">
        <v>0</v>
      </c>
      <c r="CJ2436" s="69">
        <v>0</v>
      </c>
      <c r="CK2436" s="69">
        <v>0</v>
      </c>
      <c r="CM2436" s="198">
        <v>0</v>
      </c>
      <c r="CN2436" s="198">
        <v>0.27786244999999998</v>
      </c>
      <c r="CO2436" s="198">
        <v>0</v>
      </c>
      <c r="CP2436" s="198">
        <v>1.3679149999999999E-3</v>
      </c>
      <c r="CQ2436" s="198">
        <v>0</v>
      </c>
      <c r="CR2436" s="198">
        <v>0</v>
      </c>
      <c r="CS2436" s="197">
        <v>8.3594790000000001E-5</v>
      </c>
      <c r="CT2436" s="198">
        <v>0</v>
      </c>
      <c r="CU2436" s="197">
        <v>7.9887269999999994E-5</v>
      </c>
      <c r="CV2436" s="197">
        <v>2.0843746000000001E-5</v>
      </c>
    </row>
    <row r="2437" spans="1:100" ht="14.4">
      <c r="A2437" t="s">
        <v>2772</v>
      </c>
      <c r="B2437" s="112" t="s">
        <v>265</v>
      </c>
      <c r="C2437" s="113" t="str">
        <f t="shared" si="941"/>
        <v>M.020.06.123</v>
      </c>
      <c r="D2437" s="9" t="s">
        <v>1292</v>
      </c>
      <c r="E2437" s="112" t="s">
        <v>362</v>
      </c>
      <c r="F2437" s="115" t="str">
        <f t="shared" si="942"/>
        <v>Pineapple in fruit bucket per 1 kg NL</v>
      </c>
      <c r="G2437" s="143">
        <f t="shared" si="943"/>
        <v>0.21974557333333336</v>
      </c>
      <c r="I2437" s="118">
        <f t="shared" si="944"/>
        <v>5.0176681268725001E-2</v>
      </c>
      <c r="K2437" s="161">
        <f t="shared" si="945"/>
        <v>2.4094175E-8</v>
      </c>
      <c r="L2437" s="161">
        <f t="shared" si="946"/>
        <v>1.4192884474550001E-2</v>
      </c>
      <c r="M2437" s="162">
        <f t="shared" si="947"/>
        <v>3.0219367E-3</v>
      </c>
      <c r="N2437" s="161">
        <v>3.2961836000000001E-2</v>
      </c>
      <c r="O2437" s="132">
        <v>1.1355452E-2</v>
      </c>
      <c r="P2437" s="132">
        <v>1.6388427E-3</v>
      </c>
      <c r="Q2437" s="132">
        <v>0</v>
      </c>
      <c r="R2437" s="132">
        <v>0</v>
      </c>
      <c r="S2437" s="132">
        <v>0</v>
      </c>
      <c r="T2437" s="164">
        <v>2.4094175E-8</v>
      </c>
      <c r="U2437" s="164">
        <v>5.9007454999999998E-7</v>
      </c>
      <c r="V2437" s="132">
        <v>0</v>
      </c>
      <c r="W2437" s="132">
        <v>0</v>
      </c>
      <c r="X2437" s="132">
        <v>0</v>
      </c>
      <c r="Y2437" s="132">
        <v>1.1979997E-3</v>
      </c>
      <c r="Z2437" s="132">
        <v>3.0219367E-3</v>
      </c>
      <c r="AA2437" s="132">
        <v>0</v>
      </c>
      <c r="AC2437" s="118">
        <f t="shared" si="931"/>
        <v>3.2961836000000001E-2</v>
      </c>
      <c r="AD2437" s="118">
        <f t="shared" si="932"/>
        <v>1.2994908868725001E-2</v>
      </c>
      <c r="AE2437" s="118">
        <f t="shared" si="933"/>
        <v>1.6016821474550001E-2</v>
      </c>
      <c r="AF2437" s="118">
        <f t="shared" si="934"/>
        <v>1.4192884474550001E-2</v>
      </c>
      <c r="AG2437" s="118">
        <f t="shared" si="935"/>
        <v>0</v>
      </c>
      <c r="AI2437" s="69">
        <v>0</v>
      </c>
      <c r="AJ2437" s="69">
        <v>0</v>
      </c>
      <c r="AK2437" s="69">
        <v>0</v>
      </c>
      <c r="AL2437" s="69">
        <v>0</v>
      </c>
      <c r="AM2437" s="69">
        <v>0</v>
      </c>
      <c r="AN2437" s="69">
        <v>0</v>
      </c>
      <c r="AO2437" s="69">
        <v>0</v>
      </c>
      <c r="AQ2437" s="116">
        <v>7.2384544000000002E-3</v>
      </c>
      <c r="AR2437" s="116">
        <v>6.8412975000000003E-3</v>
      </c>
      <c r="AS2437" s="116">
        <v>3.9715694E-4</v>
      </c>
      <c r="AT2437" s="116">
        <v>0</v>
      </c>
      <c r="AU2437" s="150">
        <f t="shared" si="936"/>
        <v>4.1014972999999998E-7</v>
      </c>
      <c r="AV2437" s="150">
        <f t="shared" si="937"/>
        <v>1.4687756699560001E-9</v>
      </c>
      <c r="AW2437" s="163">
        <f t="shared" si="938"/>
        <v>0</v>
      </c>
      <c r="AX2437" s="196">
        <v>2.0392388999999999E-7</v>
      </c>
      <c r="AY2437" s="196">
        <v>6.1528760000000001E-10</v>
      </c>
      <c r="AZ2437" s="196">
        <v>1.6810536000000001E-14</v>
      </c>
      <c r="BA2437" s="108">
        <v>0</v>
      </c>
      <c r="BB2437" s="108">
        <v>0</v>
      </c>
      <c r="BC2437" s="108">
        <v>0</v>
      </c>
      <c r="BD2437" s="196">
        <v>2.0622584000000001E-7</v>
      </c>
      <c r="BE2437" s="108">
        <v>0</v>
      </c>
      <c r="BF2437" s="196">
        <v>2.4021910999999999E-10</v>
      </c>
      <c r="BG2437" s="196">
        <v>6.7442881000000004E-11</v>
      </c>
      <c r="BH2437" s="196">
        <v>3.0869841999999999E-13</v>
      </c>
      <c r="BI2437" s="108">
        <v>0</v>
      </c>
      <c r="BJ2437" s="108">
        <v>0</v>
      </c>
      <c r="BK2437" s="108">
        <v>0</v>
      </c>
      <c r="BL2437" s="108">
        <v>0</v>
      </c>
      <c r="BM2437" s="108">
        <v>0</v>
      </c>
      <c r="BN2437" s="196">
        <v>5.4550056999999998E-10</v>
      </c>
      <c r="BO2437" s="108">
        <v>0</v>
      </c>
      <c r="BP2437" s="108">
        <v>0</v>
      </c>
      <c r="BQ2437" s="108">
        <v>0</v>
      </c>
      <c r="BR2437" s="108">
        <v>0</v>
      </c>
      <c r="BS2437" s="108">
        <v>0</v>
      </c>
      <c r="BU2437" s="172">
        <v>1.1392496000000001E-5</v>
      </c>
      <c r="BV2437" s="172">
        <v>1.6561431E-6</v>
      </c>
      <c r="BW2437" s="172">
        <v>6.1270895999999997E-6</v>
      </c>
      <c r="BX2437" s="172">
        <v>6.9119436E-11</v>
      </c>
      <c r="BY2437" s="172">
        <v>1.364222E-6</v>
      </c>
      <c r="BZ2437" s="69">
        <v>0</v>
      </c>
      <c r="CA2437" s="172">
        <v>1.7514418000000001E-6</v>
      </c>
      <c r="CB2437" s="69">
        <v>0</v>
      </c>
      <c r="CC2437" s="69">
        <v>0</v>
      </c>
      <c r="CD2437" s="172">
        <v>1.5943256000000001E-11</v>
      </c>
      <c r="CE2437" s="69">
        <v>0</v>
      </c>
      <c r="CF2437" s="172">
        <v>3.860093E-7</v>
      </c>
      <c r="CG2437" s="69">
        <v>0</v>
      </c>
      <c r="CH2437" s="172">
        <v>1.0750548E-7</v>
      </c>
      <c r="CI2437" s="69">
        <v>0</v>
      </c>
      <c r="CJ2437" s="69">
        <v>0</v>
      </c>
      <c r="CK2437" s="69">
        <v>0</v>
      </c>
      <c r="CM2437" s="198">
        <v>0</v>
      </c>
      <c r="CN2437" s="198">
        <v>0.21974557</v>
      </c>
      <c r="CO2437" s="198">
        <v>0</v>
      </c>
      <c r="CP2437" s="198">
        <v>1.133109E-3</v>
      </c>
      <c r="CQ2437" s="198">
        <v>0</v>
      </c>
      <c r="CR2437" s="198">
        <v>0</v>
      </c>
      <c r="CS2437" s="197">
        <v>6.9245537000000001E-5</v>
      </c>
      <c r="CT2437" s="198">
        <v>0</v>
      </c>
      <c r="CU2437" s="197">
        <v>4.5253470000000001E-5</v>
      </c>
      <c r="CV2437" s="198">
        <v>1.0546421999999999E-4</v>
      </c>
    </row>
    <row r="2438" spans="1:100" ht="14.4">
      <c r="A2438" t="s">
        <v>2773</v>
      </c>
      <c r="B2438" s="112" t="s">
        <v>265</v>
      </c>
      <c r="C2438" s="113" t="str">
        <f t="shared" si="941"/>
        <v>M.020.06.124</v>
      </c>
      <c r="D2438" s="9" t="s">
        <v>1292</v>
      </c>
      <c r="E2438" s="112" t="s">
        <v>362</v>
      </c>
      <c r="F2438" s="115" t="str">
        <f t="shared" si="942"/>
        <v>Strawberries in fruit bucket per 1 kg NL</v>
      </c>
      <c r="G2438" s="143">
        <f t="shared" si="943"/>
        <v>2.9208108666666668</v>
      </c>
      <c r="I2438" s="118">
        <f t="shared" si="944"/>
        <v>0.49819693843528701</v>
      </c>
      <c r="K2438" s="161">
        <f t="shared" si="945"/>
        <v>9.7657987000000006E-8</v>
      </c>
      <c r="L2438" s="161">
        <f t="shared" si="946"/>
        <v>4.32544947773E-2</v>
      </c>
      <c r="M2438" s="162">
        <f t="shared" si="947"/>
        <v>1.6820715999999999E-2</v>
      </c>
      <c r="N2438" s="161">
        <v>0.43812162999999998</v>
      </c>
      <c r="O2438" s="132">
        <v>3.3818594E-2</v>
      </c>
      <c r="P2438" s="132">
        <v>6.6425214999999999E-3</v>
      </c>
      <c r="Q2438" s="132">
        <v>0</v>
      </c>
      <c r="R2438" s="132">
        <v>0</v>
      </c>
      <c r="S2438" s="132">
        <v>0</v>
      </c>
      <c r="T2438" s="164">
        <v>9.7657987000000006E-8</v>
      </c>
      <c r="U2438" s="164">
        <v>2.3916773000000001E-6</v>
      </c>
      <c r="V2438" s="132">
        <v>0</v>
      </c>
      <c r="W2438" s="132">
        <v>0</v>
      </c>
      <c r="X2438" s="132">
        <v>0</v>
      </c>
      <c r="Y2438" s="132">
        <v>2.7909876000000002E-3</v>
      </c>
      <c r="Z2438" s="132">
        <v>1.6820715999999999E-2</v>
      </c>
      <c r="AA2438" s="132">
        <v>0</v>
      </c>
      <c r="AC2438" s="118">
        <f t="shared" si="931"/>
        <v>0.43812162999999998</v>
      </c>
      <c r="AD2438" s="118">
        <f t="shared" si="932"/>
        <v>4.0463604835287E-2</v>
      </c>
      <c r="AE2438" s="118">
        <f t="shared" si="933"/>
        <v>5.7284223177299996E-2</v>
      </c>
      <c r="AF2438" s="118">
        <f t="shared" si="934"/>
        <v>4.32544947773E-2</v>
      </c>
      <c r="AG2438" s="118">
        <f t="shared" si="935"/>
        <v>0</v>
      </c>
      <c r="AI2438" s="69">
        <v>0</v>
      </c>
      <c r="AJ2438" s="69">
        <v>0</v>
      </c>
      <c r="AK2438" s="69">
        <v>0</v>
      </c>
      <c r="AL2438" s="69">
        <v>0</v>
      </c>
      <c r="AM2438" s="69">
        <v>0</v>
      </c>
      <c r="AN2438" s="69">
        <v>0</v>
      </c>
      <c r="AO2438" s="69">
        <v>0</v>
      </c>
      <c r="AQ2438" s="116">
        <v>5.8278398000000002E-2</v>
      </c>
      <c r="AR2438" s="116">
        <v>5.5455836000000001E-2</v>
      </c>
      <c r="AS2438" s="116">
        <v>2.8225613E-3</v>
      </c>
      <c r="AT2438" s="116">
        <v>0</v>
      </c>
      <c r="AU2438" s="150">
        <f t="shared" si="936"/>
        <v>3.3246904299999999E-6</v>
      </c>
      <c r="AV2438" s="150">
        <f t="shared" si="937"/>
        <v>1.043846646365E-8</v>
      </c>
      <c r="AW2438" s="163">
        <f t="shared" si="938"/>
        <v>0</v>
      </c>
      <c r="AX2438" s="196">
        <v>2.7105125000000002E-6</v>
      </c>
      <c r="AY2438" s="196">
        <v>8.1782705000000007E-9</v>
      </c>
      <c r="AZ2438" s="196">
        <v>2.2344203000000001E-13</v>
      </c>
      <c r="BA2438" s="108">
        <v>0</v>
      </c>
      <c r="BB2438" s="108">
        <v>0</v>
      </c>
      <c r="BC2438" s="108">
        <v>0</v>
      </c>
      <c r="BD2438" s="196">
        <v>6.1417792999999997E-7</v>
      </c>
      <c r="BE2438" s="108">
        <v>0</v>
      </c>
      <c r="BF2438" s="196">
        <v>7.1541604999999998E-10</v>
      </c>
      <c r="BG2438" s="196">
        <v>2.7335801999999999E-10</v>
      </c>
      <c r="BH2438" s="196">
        <v>3.4235161999999999E-13</v>
      </c>
      <c r="BI2438" s="108">
        <v>0</v>
      </c>
      <c r="BJ2438" s="108">
        <v>0</v>
      </c>
      <c r="BK2438" s="108">
        <v>0</v>
      </c>
      <c r="BL2438" s="108">
        <v>0</v>
      </c>
      <c r="BM2438" s="108">
        <v>0</v>
      </c>
      <c r="BN2438" s="196">
        <v>1.2708561000000001E-9</v>
      </c>
      <c r="BO2438" s="108">
        <v>0</v>
      </c>
      <c r="BP2438" s="108">
        <v>0</v>
      </c>
      <c r="BQ2438" s="108">
        <v>0</v>
      </c>
      <c r="BR2438" s="108">
        <v>0</v>
      </c>
      <c r="BS2438" s="108">
        <v>0</v>
      </c>
      <c r="BU2438" s="172">
        <v>9.8753862000000006E-5</v>
      </c>
      <c r="BV2438" s="172">
        <v>4.9322944000000002E-6</v>
      </c>
      <c r="BW2438" s="172">
        <v>8.1439957999999998E-5</v>
      </c>
      <c r="BX2438" s="172">
        <v>2.8015340000000001E-10</v>
      </c>
      <c r="BY2438" s="172">
        <v>4.0629005000000002E-6</v>
      </c>
      <c r="BZ2438" s="69">
        <v>0</v>
      </c>
      <c r="CA2438" s="172">
        <v>7.0989058999999997E-6</v>
      </c>
      <c r="CB2438" s="69">
        <v>0</v>
      </c>
      <c r="CC2438" s="69">
        <v>0</v>
      </c>
      <c r="CD2438" s="172">
        <v>6.4620859000000004E-11</v>
      </c>
      <c r="CE2438" s="69">
        <v>0</v>
      </c>
      <c r="CF2438" s="172">
        <v>8.9928833000000003E-7</v>
      </c>
      <c r="CG2438" s="69">
        <v>0</v>
      </c>
      <c r="CH2438" s="172">
        <v>3.2017081000000001E-7</v>
      </c>
      <c r="CI2438" s="69">
        <v>0</v>
      </c>
      <c r="CJ2438" s="69">
        <v>0</v>
      </c>
      <c r="CK2438" s="69">
        <v>0</v>
      </c>
      <c r="CM2438" s="198">
        <v>0</v>
      </c>
      <c r="CN2438" s="198">
        <v>2.9208109000000002</v>
      </c>
      <c r="CO2438" s="198">
        <v>0</v>
      </c>
      <c r="CP2438" s="198">
        <v>3.3746039999999998E-3</v>
      </c>
      <c r="CQ2438" s="198">
        <v>0</v>
      </c>
      <c r="CR2438" s="198">
        <v>0</v>
      </c>
      <c r="CS2438" s="198">
        <v>2.0622576000000001E-4</v>
      </c>
      <c r="CT2438" s="198">
        <v>0</v>
      </c>
      <c r="CU2438" s="198">
        <v>1.8342038E-4</v>
      </c>
      <c r="CV2438" s="198">
        <v>1.1696155000000001E-4</v>
      </c>
    </row>
    <row r="2439" spans="1:100" ht="14.4">
      <c r="A2439" t="s">
        <v>4046</v>
      </c>
      <c r="B2439" s="112" t="s">
        <v>265</v>
      </c>
      <c r="C2439" s="113" t="str">
        <f t="shared" si="941"/>
        <v>M.020.06.301</v>
      </c>
      <c r="D2439" s="9" t="s">
        <v>1292</v>
      </c>
      <c r="E2439" s="112" t="s">
        <v>362</v>
      </c>
      <c r="F2439" s="115" t="str">
        <f t="shared" si="942"/>
        <v>Apple Switzerland per kg CH</v>
      </c>
      <c r="G2439" s="143">
        <f t="shared" si="943"/>
        <v>5.9839991333333335E-2</v>
      </c>
      <c r="I2439" s="118">
        <f t="shared" si="944"/>
        <v>3.3434144809039348E-2</v>
      </c>
      <c r="K2439" s="161">
        <f t="shared" si="945"/>
        <v>1.2869672171000001E-3</v>
      </c>
      <c r="L2439" s="161">
        <f t="shared" si="946"/>
        <v>6.0125020500000001E-3</v>
      </c>
      <c r="M2439" s="162">
        <f t="shared" si="947"/>
        <v>1.7158676841939349E-2</v>
      </c>
      <c r="N2439" s="161">
        <v>8.9759986999999996E-3</v>
      </c>
      <c r="O2439" s="132">
        <v>8.0293075000000002E-4</v>
      </c>
      <c r="P2439" s="132">
        <v>4.8423831000000001E-3</v>
      </c>
      <c r="Q2439" s="132">
        <v>5.9221961E-4</v>
      </c>
      <c r="R2439" s="132">
        <v>6.008036E-4</v>
      </c>
      <c r="S2439" s="164">
        <v>2.9476501E-6</v>
      </c>
      <c r="T2439" s="164">
        <v>9.0996357000000004E-5</v>
      </c>
      <c r="U2439" s="132">
        <v>1.1338381E-4</v>
      </c>
      <c r="V2439" s="132">
        <v>2.1775384E-4</v>
      </c>
      <c r="W2439" s="132">
        <v>1.2122723E-4</v>
      </c>
      <c r="X2439" s="132">
        <v>7.6889467999999997E-3</v>
      </c>
      <c r="Y2439" s="132">
        <v>1.3257716E-4</v>
      </c>
      <c r="Z2439" s="132">
        <v>9.2519761999999995E-3</v>
      </c>
      <c r="AA2439" s="164">
        <v>1.939351E-12</v>
      </c>
      <c r="AC2439" s="118">
        <f t="shared" si="931"/>
        <v>8.9759986999999996E-3</v>
      </c>
      <c r="AD2439" s="118">
        <f t="shared" si="932"/>
        <v>7.0456648771000004E-3</v>
      </c>
      <c r="AE2439" s="118">
        <f t="shared" si="933"/>
        <v>1.501067386E-2</v>
      </c>
      <c r="AF2439" s="118">
        <f t="shared" si="934"/>
        <v>6.0125020500000001E-3</v>
      </c>
      <c r="AG2439" s="118">
        <f t="shared" si="935"/>
        <v>7.9067006419393515E-3</v>
      </c>
      <c r="AI2439" s="69">
        <v>2.0273967000000002</v>
      </c>
      <c r="AJ2439" s="69">
        <v>0.62662611999999995</v>
      </c>
      <c r="AK2439" s="69">
        <v>0.73165714999999998</v>
      </c>
      <c r="AL2439" s="69">
        <v>0</v>
      </c>
      <c r="AM2439" s="69">
        <v>5.2555695999999999E-2</v>
      </c>
      <c r="AN2439" s="69">
        <v>0.12962467</v>
      </c>
      <c r="AO2439" s="69">
        <v>0.48693304999999998</v>
      </c>
      <c r="AQ2439" s="116">
        <v>1.6475464999999999E-3</v>
      </c>
      <c r="AR2439" s="116">
        <v>1.5430169E-3</v>
      </c>
      <c r="AS2439" s="199">
        <v>6.2932831999999996E-5</v>
      </c>
      <c r="AT2439" s="199">
        <v>4.1596808999999999E-5</v>
      </c>
      <c r="AU2439" s="150">
        <f t="shared" si="936"/>
        <v>9.2507006793729803E-8</v>
      </c>
      <c r="AV2439" s="150">
        <f t="shared" si="937"/>
        <v>2.3273976618247994E-10</v>
      </c>
      <c r="AW2439" s="163">
        <f t="shared" si="938"/>
        <v>5.8258836424E-3</v>
      </c>
      <c r="AX2439" s="196">
        <v>5.6033330999999999E-8</v>
      </c>
      <c r="AY2439" s="196">
        <v>1.6903168999999999E-10</v>
      </c>
      <c r="AZ2439" s="196">
        <v>4.6184185000000001E-15</v>
      </c>
      <c r="BA2439" s="196">
        <v>1.1680094999999999E-10</v>
      </c>
      <c r="BB2439" s="196">
        <v>2.683298E-16</v>
      </c>
      <c r="BC2439" s="196">
        <v>5.2894819000000001E-11</v>
      </c>
      <c r="BD2439" s="196">
        <v>3.6272892000000002E-8</v>
      </c>
      <c r="BE2439" s="196">
        <v>8.1646345000000007E-12</v>
      </c>
      <c r="BF2439" s="196">
        <v>5.0161985E-11</v>
      </c>
      <c r="BG2439" s="196">
        <v>5.2943046000000004E-12</v>
      </c>
      <c r="BH2439" s="196">
        <v>4.6974766000000001E-14</v>
      </c>
      <c r="BI2439" s="196">
        <v>3.4695293000000002E-14</v>
      </c>
      <c r="BJ2439" s="196">
        <v>6.8517477999999998E-16</v>
      </c>
      <c r="BK2439" s="196">
        <v>1.7842757999999999E-16</v>
      </c>
      <c r="BL2439" s="196">
        <v>1.2205024000000001E-12</v>
      </c>
      <c r="BM2439" s="196">
        <v>2.9867254000000001E-11</v>
      </c>
      <c r="BN2439" s="196">
        <v>2.6199663999999998E-21</v>
      </c>
      <c r="BO2439" s="196">
        <v>9.5249424000000006E-6</v>
      </c>
      <c r="BP2439" s="108">
        <v>5.8163586999999996E-3</v>
      </c>
      <c r="BQ2439" s="108">
        <v>0</v>
      </c>
      <c r="BR2439" s="108">
        <v>0</v>
      </c>
      <c r="BS2439" s="108">
        <v>0</v>
      </c>
      <c r="BU2439" s="172">
        <v>5.3600100000000002E-6</v>
      </c>
      <c r="BV2439" s="172">
        <v>3.9618578999999998E-7</v>
      </c>
      <c r="BW2439" s="172">
        <v>1.6684976999999999E-6</v>
      </c>
      <c r="BX2439" s="172">
        <v>1.6650366000000001E-8</v>
      </c>
      <c r="BY2439" s="172">
        <v>7.6618758000000002E-7</v>
      </c>
      <c r="BZ2439" s="172">
        <v>1.8003953000000001E-7</v>
      </c>
      <c r="CA2439" s="172">
        <v>1.3750761999999999E-7</v>
      </c>
      <c r="CB2439" s="172">
        <v>2.4444367999999999E-7</v>
      </c>
      <c r="CC2439" s="172">
        <v>7.0205690000000004E-9</v>
      </c>
      <c r="CD2439" s="172">
        <v>6.4649882999999999E-8</v>
      </c>
      <c r="CE2439" s="172">
        <v>7.6086795999999998E-13</v>
      </c>
      <c r="CF2439" s="172">
        <v>5.7937214999999997E-18</v>
      </c>
      <c r="CG2439" s="172">
        <v>4.9746151000000001E-14</v>
      </c>
      <c r="CH2439" s="172">
        <v>1.2078646999999999E-7</v>
      </c>
      <c r="CI2439" s="172">
        <v>1.6925546999999999E-6</v>
      </c>
      <c r="CJ2439" s="172">
        <v>6.5485302000000004E-8</v>
      </c>
      <c r="CK2439" s="69">
        <v>0</v>
      </c>
      <c r="CM2439" s="197">
        <v>5.8679849000000004E-14</v>
      </c>
      <c r="CN2439" s="198">
        <v>6.0316021999999997E-2</v>
      </c>
      <c r="CO2439" s="198">
        <v>1.2029114E-3</v>
      </c>
      <c r="CP2439" s="198">
        <v>2.4767453999999998E-4</v>
      </c>
      <c r="CQ2439" s="197">
        <v>1.5735886999999999E-11</v>
      </c>
      <c r="CR2439" s="197">
        <v>1.8696712000000002E-9</v>
      </c>
      <c r="CS2439" s="197">
        <v>2.2052391000000001E-5</v>
      </c>
      <c r="CT2439" s="198">
        <v>5.9237777999999997E-4</v>
      </c>
      <c r="CU2439" s="197">
        <v>3.5493006000000001E-6</v>
      </c>
      <c r="CV2439" s="197">
        <v>6.8363518999999996E-5</v>
      </c>
    </row>
    <row r="2440" spans="1:100" ht="14.4">
      <c r="A2440" t="s">
        <v>4047</v>
      </c>
      <c r="B2440" s="112" t="s">
        <v>265</v>
      </c>
      <c r="C2440" s="113" t="str">
        <f t="shared" si="941"/>
        <v>M.020.06.302</v>
      </c>
      <c r="D2440" s="9" t="s">
        <v>1292</v>
      </c>
      <c r="E2440" s="112" t="s">
        <v>362</v>
      </c>
      <c r="F2440" s="115" t="str">
        <f t="shared" si="942"/>
        <v>Avocado Israel per kg CH</v>
      </c>
      <c r="G2440" s="143">
        <f t="shared" si="943"/>
        <v>0.80581013333333329</v>
      </c>
      <c r="I2440" s="118">
        <f t="shared" si="944"/>
        <v>0.66894693291749496</v>
      </c>
      <c r="K2440" s="161">
        <f t="shared" si="945"/>
        <v>3.0909919894999999E-2</v>
      </c>
      <c r="L2440" s="161">
        <f t="shared" si="946"/>
        <v>7.6162980109999986E-2</v>
      </c>
      <c r="M2440" s="162">
        <f t="shared" si="947"/>
        <v>0.44100251291249493</v>
      </c>
      <c r="N2440" s="161">
        <v>0.12087152</v>
      </c>
      <c r="O2440" s="132">
        <v>9.2676318000000004E-3</v>
      </c>
      <c r="P2440" s="132">
        <v>6.2920596999999995E-2</v>
      </c>
      <c r="Q2440" s="132">
        <v>1.0212301E-2</v>
      </c>
      <c r="R2440" s="132">
        <v>1.9878305999999998E-2</v>
      </c>
      <c r="S2440" s="164">
        <v>5.1093285E-5</v>
      </c>
      <c r="T2440" s="132">
        <v>7.6821960999999995E-4</v>
      </c>
      <c r="U2440" s="132">
        <v>2.8360816E-3</v>
      </c>
      <c r="V2440" s="132">
        <v>3.3036698999999998E-3</v>
      </c>
      <c r="W2440" s="132">
        <v>7.8356807000000005E-4</v>
      </c>
      <c r="X2440" s="132">
        <v>1.0977993E-2</v>
      </c>
      <c r="Y2440" s="132">
        <v>3.5510164000000002E-4</v>
      </c>
      <c r="Z2440" s="132">
        <v>0.42672084999999998</v>
      </c>
      <c r="AA2440" s="164">
        <v>1.249494E-11</v>
      </c>
      <c r="AC2440" s="118">
        <f t="shared" ref="AC2440:AC2503" si="948">N2440</f>
        <v>0.12087152</v>
      </c>
      <c r="AD2440" s="118">
        <f t="shared" ref="AD2440:AD2503" si="949">O2440+P2440+Q2440+R2440+S2440+T2440+U2440</f>
        <v>0.10593423029499997</v>
      </c>
      <c r="AE2440" s="118">
        <f t="shared" ref="AE2440:AE2503" si="950">O2440+P2440+U2440+Z2440</f>
        <v>0.50174516039999995</v>
      </c>
      <c r="AF2440" s="118">
        <f t="shared" ref="AF2440:AF2503" si="951">Y2440+O2440+P2440+U2440+W2440</f>
        <v>7.616298011E-2</v>
      </c>
      <c r="AG2440" s="118">
        <f t="shared" ref="AG2440:AG2503" si="952">V2440+X2440+AA2440</f>
        <v>1.4281662912494941E-2</v>
      </c>
      <c r="AI2440" s="69">
        <v>5.6214858000000003</v>
      </c>
      <c r="AJ2440" s="69">
        <v>5.0221026999999996</v>
      </c>
      <c r="AK2440" s="69">
        <v>0.45018067</v>
      </c>
      <c r="AL2440" s="69">
        <v>0</v>
      </c>
      <c r="AM2440" s="69">
        <v>9.1412097999999994E-3</v>
      </c>
      <c r="AN2440" s="69">
        <v>8.7762016999999998E-2</v>
      </c>
      <c r="AO2440" s="69">
        <v>5.2299125000000002E-2</v>
      </c>
      <c r="AQ2440" s="116">
        <v>2.4258890000000002E-2</v>
      </c>
      <c r="AR2440" s="116">
        <v>2.3103104999999999E-2</v>
      </c>
      <c r="AS2440" s="116">
        <v>8.0724346999999999E-4</v>
      </c>
      <c r="AT2440" s="116">
        <v>3.4854113999999999E-4</v>
      </c>
      <c r="AU2440" s="150">
        <f t="shared" ref="AU2440:AU2503" si="953">AX2440+BA2440+BB2440+BC2440+BD2440+BL2440+BM2440+BQ2440</f>
        <v>1.3850782448968075E-6</v>
      </c>
      <c r="AV2440" s="150">
        <f t="shared" ref="AV2440:AV2503" si="954">AY2440+AZ2440+BE2440+BF2440+BG2440+BH2440+BI2440+BJ2440+BK2440+BN2440+BR2440+BS2440</f>
        <v>2.9853678495785802E-9</v>
      </c>
      <c r="AW2440" s="163">
        <f t="shared" ref="AW2440:AW2503" si="955">BO2440+BP2440</f>
        <v>4.8815286079999999E-2</v>
      </c>
      <c r="AX2440" s="196">
        <v>7.5387252000000005E-7</v>
      </c>
      <c r="AY2440" s="196">
        <v>2.2741644000000001E-9</v>
      </c>
      <c r="AZ2440" s="196">
        <v>6.2136892000000005E-14</v>
      </c>
      <c r="BA2440" s="196">
        <v>1.4892061000000001E-9</v>
      </c>
      <c r="BB2440" s="196">
        <v>1.7288076E-15</v>
      </c>
      <c r="BC2440" s="196">
        <v>5.3524847E-10</v>
      </c>
      <c r="BD2440" s="196">
        <v>6.2866938E-7</v>
      </c>
      <c r="BE2440" s="196">
        <v>9.4527798000000004E-11</v>
      </c>
      <c r="BF2440" s="196">
        <v>5.9777990000000005E-10</v>
      </c>
      <c r="BG2440" s="196">
        <v>1.7993961E-11</v>
      </c>
      <c r="BH2440" s="196">
        <v>5.9872533999999997E-13</v>
      </c>
      <c r="BI2440" s="196">
        <v>1.9551172000000001E-13</v>
      </c>
      <c r="BJ2440" s="196">
        <v>3.8225275999999997E-14</v>
      </c>
      <c r="BK2440" s="196">
        <v>7.1913337000000002E-15</v>
      </c>
      <c r="BL2440" s="196">
        <v>1.6279948E-11</v>
      </c>
      <c r="BM2440" s="196">
        <v>4.9560864999999999E-10</v>
      </c>
      <c r="BN2440" s="196">
        <v>1.6880041000000001E-20</v>
      </c>
      <c r="BO2440" s="108">
        <v>2.7313807999999998E-4</v>
      </c>
      <c r="BP2440" s="108">
        <v>4.8542148E-2</v>
      </c>
      <c r="BQ2440" s="108">
        <v>0</v>
      </c>
      <c r="BR2440" s="108">
        <v>0</v>
      </c>
      <c r="BS2440" s="108">
        <v>0</v>
      </c>
      <c r="BU2440" s="172">
        <v>6.3580175000000003E-5</v>
      </c>
      <c r="BV2440" s="172">
        <v>4.6786757000000001E-6</v>
      </c>
      <c r="BW2440" s="172">
        <v>2.2468124000000002E-5</v>
      </c>
      <c r="BX2440" s="172">
        <v>3.7716702000000002E-7</v>
      </c>
      <c r="BY2440" s="172">
        <v>2.1173880999999999E-5</v>
      </c>
      <c r="BZ2440" s="172">
        <v>2.1292042999999998E-6</v>
      </c>
      <c r="CA2440" s="172">
        <v>4.6733892E-7</v>
      </c>
      <c r="CB2440" s="172">
        <v>2.8640029E-6</v>
      </c>
      <c r="CC2440" s="172">
        <v>8.8262997000000003E-8</v>
      </c>
      <c r="CD2440" s="172">
        <v>6.1910601999999995E-7</v>
      </c>
      <c r="CE2440" s="172">
        <v>4.9021551999999998E-12</v>
      </c>
      <c r="CF2440" s="172">
        <v>3.7328056000000001E-17</v>
      </c>
      <c r="CG2440" s="172">
        <v>3.2050679999999998E-13</v>
      </c>
      <c r="CH2440" s="172">
        <v>2.0397435999999999E-6</v>
      </c>
      <c r="CI2440" s="172">
        <v>6.6629966999999999E-6</v>
      </c>
      <c r="CJ2440" s="172">
        <v>1.1666642E-8</v>
      </c>
      <c r="CK2440" s="69">
        <v>0</v>
      </c>
      <c r="CM2440" s="197">
        <v>3.7806524000000002E-13</v>
      </c>
      <c r="CN2440" s="198">
        <v>0.81214467000000001</v>
      </c>
      <c r="CO2440" s="198">
        <v>8.6298762000000008E-3</v>
      </c>
      <c r="CP2440" s="198">
        <v>2.8647629000000002E-3</v>
      </c>
      <c r="CQ2440" s="197">
        <v>9.0801295000000004E-11</v>
      </c>
      <c r="CR2440" s="197">
        <v>1.1016352000000001E-8</v>
      </c>
      <c r="CS2440" s="198">
        <v>5.9617157000000005E-4</v>
      </c>
      <c r="CT2440" s="198">
        <v>2.4717375E-2</v>
      </c>
      <c r="CU2440" s="197">
        <v>1.2063129000000001E-5</v>
      </c>
      <c r="CV2440" s="198">
        <v>8.1303102999999996E-4</v>
      </c>
    </row>
    <row r="2441" spans="1:100" ht="14.4">
      <c r="A2441" t="s">
        <v>4048</v>
      </c>
      <c r="B2441" s="112" t="s">
        <v>265</v>
      </c>
      <c r="C2441" s="113" t="str">
        <f t="shared" si="941"/>
        <v>M.020.06.303</v>
      </c>
      <c r="D2441" s="9" t="s">
        <v>1292</v>
      </c>
      <c r="E2441" s="112" t="s">
        <v>362</v>
      </c>
      <c r="F2441" s="115" t="str">
        <f t="shared" si="942"/>
        <v>Banana Colombia per kg CH</v>
      </c>
      <c r="G2441" s="143">
        <f t="shared" si="943"/>
        <v>0.24086917999999999</v>
      </c>
      <c r="I2441" s="118">
        <f t="shared" si="944"/>
        <v>0.12131400537459189</v>
      </c>
      <c r="K2441" s="161">
        <f t="shared" si="945"/>
        <v>5.715130477E-3</v>
      </c>
      <c r="L2441" s="161">
        <f t="shared" si="946"/>
        <v>3.1258958599999997E-2</v>
      </c>
      <c r="M2441" s="162">
        <f t="shared" si="947"/>
        <v>4.8209539297591898E-2</v>
      </c>
      <c r="N2441" s="161">
        <v>3.6130376999999998E-2</v>
      </c>
      <c r="O2441" s="132">
        <v>2.8901757999999999E-3</v>
      </c>
      <c r="P2441" s="132">
        <v>2.5504197999999999E-2</v>
      </c>
      <c r="Q2441" s="132">
        <v>2.6039959999999999E-3</v>
      </c>
      <c r="R2441" s="132">
        <v>2.7483832000000001E-3</v>
      </c>
      <c r="S2441" s="164">
        <v>1.2527837E-5</v>
      </c>
      <c r="T2441" s="132">
        <v>3.5022344000000001E-4</v>
      </c>
      <c r="U2441" s="132">
        <v>4.5701500000000001E-4</v>
      </c>
      <c r="V2441" s="132">
        <v>3.8354028E-4</v>
      </c>
      <c r="W2441" s="132">
        <v>2.0480436E-3</v>
      </c>
      <c r="X2441" s="132">
        <v>1.1660876000000001E-2</v>
      </c>
      <c r="Y2441" s="132">
        <v>3.595262E-4</v>
      </c>
      <c r="Z2441" s="132">
        <v>3.6165123E-2</v>
      </c>
      <c r="AA2441" s="164">
        <v>1.7591893000000001E-11</v>
      </c>
      <c r="AC2441" s="118">
        <f t="shared" si="948"/>
        <v>3.6130376999999998E-2</v>
      </c>
      <c r="AD2441" s="118">
        <f t="shared" si="949"/>
        <v>3.4566519276999996E-2</v>
      </c>
      <c r="AE2441" s="118">
        <f t="shared" si="950"/>
        <v>6.5016511799999996E-2</v>
      </c>
      <c r="AF2441" s="118">
        <f t="shared" si="951"/>
        <v>3.1258958599999997E-2</v>
      </c>
      <c r="AG2441" s="118">
        <f t="shared" si="952"/>
        <v>1.2044416297591894E-2</v>
      </c>
      <c r="AI2441" s="69">
        <v>2.7536809999999998</v>
      </c>
      <c r="AJ2441" s="69">
        <v>2.5888034000000002</v>
      </c>
      <c r="AK2441" s="69">
        <v>5.4243799000000002E-2</v>
      </c>
      <c r="AL2441" s="69">
        <v>0</v>
      </c>
      <c r="AM2441" s="69">
        <v>1.1962874E-2</v>
      </c>
      <c r="AN2441" s="69">
        <v>5.0146026000000003E-2</v>
      </c>
      <c r="AO2441" s="69">
        <v>4.8524839E-2</v>
      </c>
      <c r="AQ2441" s="116">
        <v>6.8083665000000003E-3</v>
      </c>
      <c r="AR2441" s="116">
        <v>6.3664877999999999E-3</v>
      </c>
      <c r="AS2441" s="116">
        <v>2.6168593000000002E-4</v>
      </c>
      <c r="AT2441" s="116">
        <v>1.8019279000000001E-4</v>
      </c>
      <c r="AU2441" s="150">
        <f t="shared" si="953"/>
        <v>3.816839168230251E-7</v>
      </c>
      <c r="AV2441" s="150">
        <f t="shared" si="954"/>
        <v>9.6777339609676558E-10</v>
      </c>
      <c r="AW2441" s="163">
        <f t="shared" si="955"/>
        <v>2.5237086424000001E-2</v>
      </c>
      <c r="AX2441" s="196">
        <v>2.2628998E-7</v>
      </c>
      <c r="AY2441" s="196">
        <v>6.8256649999999997E-10</v>
      </c>
      <c r="AZ2441" s="196">
        <v>1.8650271E-14</v>
      </c>
      <c r="BA2441" s="196">
        <v>6.7692298000000001E-10</v>
      </c>
      <c r="BB2441" s="196">
        <v>2.4340250999999999E-15</v>
      </c>
      <c r="BC2441" s="196">
        <v>2.2617746999999999E-10</v>
      </c>
      <c r="BD2441" s="196">
        <v>1.5435737E-7</v>
      </c>
      <c r="BE2441" s="196">
        <v>3.5118028999999997E-11</v>
      </c>
      <c r="BF2441" s="196">
        <v>2.4628735000000002E-10</v>
      </c>
      <c r="BG2441" s="196">
        <v>3.2804846E-12</v>
      </c>
      <c r="BH2441" s="196">
        <v>2.7235606999999998E-13</v>
      </c>
      <c r="BI2441" s="196">
        <v>1.5192343E-13</v>
      </c>
      <c r="BJ2441" s="196">
        <v>6.5916159999999995E-14</v>
      </c>
      <c r="BK2441" s="196">
        <v>1.2186542000000001E-14</v>
      </c>
      <c r="BL2441" s="196">
        <v>5.6091689999999998E-12</v>
      </c>
      <c r="BM2441" s="196">
        <v>1.2785477E-10</v>
      </c>
      <c r="BN2441" s="196">
        <v>2.3765769E-20</v>
      </c>
      <c r="BO2441" s="196">
        <v>3.0760423999999997E-5</v>
      </c>
      <c r="BP2441" s="108">
        <v>2.5206326000000001E-2</v>
      </c>
      <c r="BQ2441" s="108">
        <v>0</v>
      </c>
      <c r="BR2441" s="108">
        <v>0</v>
      </c>
      <c r="BS2441" s="108">
        <v>0</v>
      </c>
      <c r="BU2441" s="172">
        <v>1.8419484000000002E-5</v>
      </c>
      <c r="BV2441" s="172">
        <v>1.9664166E-6</v>
      </c>
      <c r="BW2441" s="172">
        <v>6.7160718000000001E-6</v>
      </c>
      <c r="BX2441" s="172">
        <v>7.2873919000000005E-8</v>
      </c>
      <c r="BY2441" s="172">
        <v>3.2080064999999999E-6</v>
      </c>
      <c r="BZ2441" s="172">
        <v>9.9746193999999998E-7</v>
      </c>
      <c r="CA2441" s="172">
        <v>8.5165084999999999E-8</v>
      </c>
      <c r="CB2441" s="172">
        <v>1.3468577000000001E-6</v>
      </c>
      <c r="CC2441" s="172">
        <v>3.0176050000000001E-8</v>
      </c>
      <c r="CD2441" s="172">
        <v>2.4988738999999998E-7</v>
      </c>
      <c r="CE2441" s="172">
        <v>6.9018488000000002E-12</v>
      </c>
      <c r="CF2441" s="172">
        <v>5.2554965999999999E-17</v>
      </c>
      <c r="CG2441" s="172">
        <v>4.5124834999999998E-13</v>
      </c>
      <c r="CH2441" s="172">
        <v>5.2448521000000005E-7</v>
      </c>
      <c r="CI2441" s="172">
        <v>3.2071167000000002E-6</v>
      </c>
      <c r="CJ2441" s="172">
        <v>1.4958178000000001E-8</v>
      </c>
      <c r="CK2441" s="69">
        <v>0</v>
      </c>
      <c r="CM2441" s="197">
        <v>5.3228611E-13</v>
      </c>
      <c r="CN2441" s="198">
        <v>0.2437491</v>
      </c>
      <c r="CO2441" s="198">
        <v>5.1711083999999999E-3</v>
      </c>
      <c r="CP2441" s="198">
        <v>1.1992940000000001E-3</v>
      </c>
      <c r="CQ2441" s="197">
        <v>6.8933149000000003E-11</v>
      </c>
      <c r="CR2441" s="197">
        <v>8.1771717999999995E-9</v>
      </c>
      <c r="CS2441" s="197">
        <v>8.8432145E-5</v>
      </c>
      <c r="CT2441" s="198">
        <v>3.3520785999999997E-2</v>
      </c>
      <c r="CU2441" s="197">
        <v>2.1991875E-6</v>
      </c>
      <c r="CV2441" s="198">
        <v>3.8006374000000001E-4</v>
      </c>
    </row>
    <row r="2442" spans="1:100" ht="14.4">
      <c r="A2442" t="s">
        <v>4049</v>
      </c>
      <c r="B2442" s="112" t="s">
        <v>265</v>
      </c>
      <c r="C2442" s="113" t="str">
        <f t="shared" si="941"/>
        <v>M.020.06.304</v>
      </c>
      <c r="D2442" s="9" t="s">
        <v>1292</v>
      </c>
      <c r="E2442" s="112" t="s">
        <v>362</v>
      </c>
      <c r="F2442" s="115" t="str">
        <f t="shared" si="942"/>
        <v>Citrus Catania (Sicily, Italy) per kg CH</v>
      </c>
      <c r="G2442" s="143">
        <f t="shared" si="943"/>
        <v>0.21355286666666667</v>
      </c>
      <c r="I2442" s="118">
        <f t="shared" si="944"/>
        <v>9.1687906763440352E-2</v>
      </c>
      <c r="K2442" s="161">
        <f t="shared" si="945"/>
        <v>6.2213340499999992E-3</v>
      </c>
      <c r="L2442" s="161">
        <f t="shared" si="946"/>
        <v>1.375512424E-2</v>
      </c>
      <c r="M2442" s="162">
        <f t="shared" si="947"/>
        <v>3.9678518473440352E-2</v>
      </c>
      <c r="N2442" s="161">
        <v>3.2032930000000001E-2</v>
      </c>
      <c r="O2442" s="132">
        <v>1.9110561E-3</v>
      </c>
      <c r="P2442" s="132">
        <v>8.7335724999999999E-3</v>
      </c>
      <c r="Q2442" s="132">
        <v>2.4583183999999998E-3</v>
      </c>
      <c r="R2442" s="132">
        <v>3.3731300999999998E-3</v>
      </c>
      <c r="S2442" s="164">
        <v>1.361956E-5</v>
      </c>
      <c r="T2442" s="132">
        <v>3.7626598999999998E-4</v>
      </c>
      <c r="U2442" s="132">
        <v>4.7479925000000001E-4</v>
      </c>
      <c r="V2442" s="132">
        <v>4.0198844000000002E-4</v>
      </c>
      <c r="W2442" s="132">
        <v>1.9730927999999999E-3</v>
      </c>
      <c r="X2442" s="132">
        <v>1.0645846E-2</v>
      </c>
      <c r="Y2442" s="132">
        <v>6.6260359000000003E-4</v>
      </c>
      <c r="Z2442" s="132">
        <v>2.8630684E-2</v>
      </c>
      <c r="AA2442" s="164">
        <v>3.3440345000000002E-11</v>
      </c>
      <c r="AC2442" s="118">
        <f t="shared" si="948"/>
        <v>3.2032930000000001E-2</v>
      </c>
      <c r="AD2442" s="118">
        <f t="shared" si="949"/>
        <v>1.7340761900000001E-2</v>
      </c>
      <c r="AE2442" s="118">
        <f t="shared" si="950"/>
        <v>3.9750111849999999E-2</v>
      </c>
      <c r="AF2442" s="118">
        <f t="shared" si="951"/>
        <v>1.375512424E-2</v>
      </c>
      <c r="AG2442" s="118">
        <f t="shared" si="952"/>
        <v>1.1047834473440345E-2</v>
      </c>
      <c r="AI2442" s="69">
        <v>2.9596108000000001</v>
      </c>
      <c r="AJ2442" s="69">
        <v>2.7271139999999998</v>
      </c>
      <c r="AK2442" s="69">
        <v>4.7732207999999998E-2</v>
      </c>
      <c r="AL2442" s="69">
        <v>0</v>
      </c>
      <c r="AM2442" s="69">
        <v>4.1755047000000003E-2</v>
      </c>
      <c r="AN2442" s="69">
        <v>0.10502772</v>
      </c>
      <c r="AO2442" s="69">
        <v>3.7981881000000002E-2</v>
      </c>
      <c r="AQ2442" s="116">
        <v>5.1392601999999997E-3</v>
      </c>
      <c r="AR2442" s="116">
        <v>4.7538181000000004E-3</v>
      </c>
      <c r="AS2442" s="116">
        <v>1.9843916999999999E-4</v>
      </c>
      <c r="AT2442" s="116">
        <v>1.8700284999999999E-4</v>
      </c>
      <c r="AU2442" s="150">
        <f t="shared" si="953"/>
        <v>2.8500108468782658E-7</v>
      </c>
      <c r="AV2442" s="150">
        <f t="shared" si="954"/>
        <v>7.3387267025106625E-10</v>
      </c>
      <c r="AW2442" s="163">
        <f t="shared" si="955"/>
        <v>2.6190875767999999E-2</v>
      </c>
      <c r="AX2442" s="196">
        <v>1.9891120999999999E-7</v>
      </c>
      <c r="AY2442" s="196">
        <v>6.0011312999999999E-10</v>
      </c>
      <c r="AZ2442" s="196">
        <v>1.6396279999999999E-14</v>
      </c>
      <c r="BA2442" s="196">
        <v>1.7021143000000001E-10</v>
      </c>
      <c r="BB2442" s="196">
        <v>4.6268266000000001E-15</v>
      </c>
      <c r="BC2442" s="196">
        <v>2.1950773999999999E-10</v>
      </c>
      <c r="BD2442" s="196">
        <v>8.5544175000000001E-8</v>
      </c>
      <c r="BE2442" s="196">
        <v>3.3888931000000002E-11</v>
      </c>
      <c r="BF2442" s="196">
        <v>9.8294693000000005E-11</v>
      </c>
      <c r="BG2442" s="196">
        <v>1.2947485999999999E-12</v>
      </c>
      <c r="BH2442" s="196">
        <v>6.8974111000000006E-14</v>
      </c>
      <c r="BI2442" s="196">
        <v>1.9203685999999999E-13</v>
      </c>
      <c r="BJ2442" s="196">
        <v>2.9252205000000001E-15</v>
      </c>
      <c r="BK2442" s="196">
        <v>8.3513439000000002E-16</v>
      </c>
      <c r="BL2442" s="196">
        <v>6.9575510000000001E-12</v>
      </c>
      <c r="BM2442" s="196">
        <v>1.4901833999999999E-10</v>
      </c>
      <c r="BN2442" s="196">
        <v>4.5176236000000002E-20</v>
      </c>
      <c r="BO2442" s="196">
        <v>3.2058767999999998E-5</v>
      </c>
      <c r="BP2442" s="108">
        <v>2.6158817000000001E-2</v>
      </c>
      <c r="BQ2442" s="108">
        <v>0</v>
      </c>
      <c r="BR2442" s="108">
        <v>0</v>
      </c>
      <c r="BS2442" s="108">
        <v>0</v>
      </c>
      <c r="BU2442" s="172">
        <v>1.3672817E-5</v>
      </c>
      <c r="BV2442" s="172">
        <v>7.9111918999999998E-7</v>
      </c>
      <c r="BW2442" s="172">
        <v>5.9544207000000002E-6</v>
      </c>
      <c r="BX2442" s="172">
        <v>6.0947020000000003E-8</v>
      </c>
      <c r="BY2442" s="172">
        <v>1.8379724000000001E-6</v>
      </c>
      <c r="BZ2442" s="172">
        <v>3.4111573999999998E-7</v>
      </c>
      <c r="CA2442" s="172">
        <v>3.3551476999999997E-8</v>
      </c>
      <c r="CB2442" s="172">
        <v>4.7592405000000002E-7</v>
      </c>
      <c r="CC2442" s="172">
        <v>3.5056022E-8</v>
      </c>
      <c r="CD2442" s="172">
        <v>2.6714108999999998E-7</v>
      </c>
      <c r="CE2442" s="172">
        <v>1.3119691E-11</v>
      </c>
      <c r="CF2442" s="172">
        <v>9.9901482999999996E-17</v>
      </c>
      <c r="CG2442" s="172">
        <v>8.5777582999999996E-13</v>
      </c>
      <c r="CH2442" s="172">
        <v>4.8766469999999996E-7</v>
      </c>
      <c r="CI2442" s="172">
        <v>3.3603506999999999E-6</v>
      </c>
      <c r="CJ2442" s="172">
        <v>2.7540151999999999E-8</v>
      </c>
      <c r="CK2442" s="69">
        <v>0</v>
      </c>
      <c r="CM2442" s="197">
        <v>1.0118201000000001E-12</v>
      </c>
      <c r="CN2442" s="198">
        <v>0.21424419</v>
      </c>
      <c r="CO2442" s="198">
        <v>5.0613660999999999E-3</v>
      </c>
      <c r="CP2442" s="198">
        <v>5.2519581999999998E-4</v>
      </c>
      <c r="CQ2442" s="197">
        <v>8.7100500000000006E-11</v>
      </c>
      <c r="CR2442" s="197">
        <v>1.0311198999999999E-8</v>
      </c>
      <c r="CS2442" s="197">
        <v>5.4238593E-5</v>
      </c>
      <c r="CT2442" s="198">
        <v>2.5377530999999998E-3</v>
      </c>
      <c r="CU2442" s="197">
        <v>8.6790107000000005E-7</v>
      </c>
      <c r="CV2442" s="198">
        <v>1.2753132999999999E-4</v>
      </c>
    </row>
    <row r="2443" spans="1:100" ht="14.4">
      <c r="A2443" t="s">
        <v>4050</v>
      </c>
      <c r="B2443" s="112" t="s">
        <v>265</v>
      </c>
      <c r="C2443" s="113" t="str">
        <f t="shared" si="941"/>
        <v>M.020.06.305</v>
      </c>
      <c r="D2443" s="9" t="s">
        <v>1292</v>
      </c>
      <c r="E2443" s="112" t="s">
        <v>362</v>
      </c>
      <c r="F2443" s="115" t="str">
        <f t="shared" si="942"/>
        <v>Grape Spain per kg CH</v>
      </c>
      <c r="G2443" s="143">
        <f t="shared" si="943"/>
        <v>0.28280281333333335</v>
      </c>
      <c r="I2443" s="118">
        <f t="shared" si="944"/>
        <v>0.17238380894889627</v>
      </c>
      <c r="K2443" s="161">
        <f t="shared" si="945"/>
        <v>9.6587699799999989E-3</v>
      </c>
      <c r="L2443" s="161">
        <f t="shared" si="946"/>
        <v>1.6976025280000001E-2</v>
      </c>
      <c r="M2443" s="162">
        <f t="shared" si="947"/>
        <v>0.10332859168889626</v>
      </c>
      <c r="N2443" s="161">
        <v>4.2420421999999999E-2</v>
      </c>
      <c r="O2443" s="132">
        <v>2.9278184000000001E-3</v>
      </c>
      <c r="P2443" s="132">
        <v>1.0934915999999999E-2</v>
      </c>
      <c r="Q2443" s="132">
        <v>3.3832687999999999E-3</v>
      </c>
      <c r="R2443" s="132">
        <v>5.8673642999999996E-3</v>
      </c>
      <c r="S2443" s="164">
        <v>1.8837519999999998E-5</v>
      </c>
      <c r="T2443" s="132">
        <v>3.8929935999999999E-4</v>
      </c>
      <c r="U2443" s="132">
        <v>8.2749774999999999E-4</v>
      </c>
      <c r="V2443" s="132">
        <v>8.6951165999999997E-4</v>
      </c>
      <c r="W2443" s="132">
        <v>1.7067313000000001E-3</v>
      </c>
      <c r="X2443" s="132">
        <v>1.1312163E-2</v>
      </c>
      <c r="Y2443" s="132">
        <v>5.7906183000000001E-4</v>
      </c>
      <c r="Z2443" s="132">
        <v>9.1146916999999994E-2</v>
      </c>
      <c r="AA2443" s="164">
        <v>2.8896260000000001E-11</v>
      </c>
      <c r="AC2443" s="118">
        <f t="shared" si="948"/>
        <v>4.2420421999999999E-2</v>
      </c>
      <c r="AD2443" s="118">
        <f t="shared" si="949"/>
        <v>2.4349002129999998E-2</v>
      </c>
      <c r="AE2443" s="118">
        <f t="shared" si="950"/>
        <v>0.10583714914999999</v>
      </c>
      <c r="AF2443" s="118">
        <f t="shared" si="951"/>
        <v>1.6976025280000001E-2</v>
      </c>
      <c r="AG2443" s="118">
        <f t="shared" si="952"/>
        <v>1.2181674688896261E-2</v>
      </c>
      <c r="AI2443" s="69">
        <v>3.4564716999999998</v>
      </c>
      <c r="AJ2443" s="69">
        <v>2.8863945000000002</v>
      </c>
      <c r="AK2443" s="69">
        <v>0.27918285999999998</v>
      </c>
      <c r="AL2443" s="69">
        <v>0</v>
      </c>
      <c r="AM2443" s="69">
        <v>3.0714262999999999E-2</v>
      </c>
      <c r="AN2443" s="69">
        <v>0.20557692999999999</v>
      </c>
      <c r="AO2443" s="69">
        <v>5.4603098000000003E-2</v>
      </c>
      <c r="AQ2443" s="116">
        <v>7.3460603999999999E-3</v>
      </c>
      <c r="AR2443" s="116">
        <v>6.8870249999999997E-3</v>
      </c>
      <c r="AS2443" s="116">
        <v>2.5954682999999997E-4</v>
      </c>
      <c r="AT2443" s="116">
        <v>1.9948861E-4</v>
      </c>
      <c r="AU2443" s="150">
        <f t="shared" si="953"/>
        <v>4.1289118995240418E-7</v>
      </c>
      <c r="AV2443" s="150">
        <f t="shared" si="954"/>
        <v>9.5986253312923722E-10</v>
      </c>
      <c r="AW2443" s="163">
        <f t="shared" si="955"/>
        <v>2.7939581699000002E-2</v>
      </c>
      <c r="AX2443" s="196">
        <v>2.6328441000000002E-7</v>
      </c>
      <c r="AY2443" s="196">
        <v>7.9433375999999998E-10</v>
      </c>
      <c r="AZ2443" s="196">
        <v>2.1702742E-14</v>
      </c>
      <c r="BA2443" s="196">
        <v>1.9857410000000001E-10</v>
      </c>
      <c r="BB2443" s="196">
        <v>3.9981042000000001E-15</v>
      </c>
      <c r="BC2443" s="196">
        <v>2.3254352999999999E-10</v>
      </c>
      <c r="BD2443" s="196">
        <v>1.4897091999999999E-7</v>
      </c>
      <c r="BE2443" s="196">
        <v>3.8098324999999999E-11</v>
      </c>
      <c r="BF2443" s="196">
        <v>1.2584785999999999E-10</v>
      </c>
      <c r="BG2443" s="196">
        <v>1.2921643999999999E-12</v>
      </c>
      <c r="BH2443" s="196">
        <v>8.0296487999999997E-14</v>
      </c>
      <c r="BI2443" s="196">
        <v>1.8219824000000001E-13</v>
      </c>
      <c r="BJ2443" s="196">
        <v>5.0323768999999997E-15</v>
      </c>
      <c r="BK2443" s="196">
        <v>1.1938433000000001E-15</v>
      </c>
      <c r="BL2443" s="196">
        <v>8.0703343000000001E-12</v>
      </c>
      <c r="BM2443" s="196">
        <v>1.9666798999999999E-10</v>
      </c>
      <c r="BN2443" s="196">
        <v>3.9037403999999998E-20</v>
      </c>
      <c r="BO2443" s="196">
        <v>6.9650698999999998E-5</v>
      </c>
      <c r="BP2443" s="108">
        <v>2.7869931000000001E-2</v>
      </c>
      <c r="BQ2443" s="108">
        <v>0</v>
      </c>
      <c r="BR2443" s="108">
        <v>0</v>
      </c>
      <c r="BS2443" s="108">
        <v>0</v>
      </c>
      <c r="BU2443" s="172">
        <v>1.9266496000000002E-5</v>
      </c>
      <c r="BV2443" s="172">
        <v>9.849674299999999E-7</v>
      </c>
      <c r="BW2443" s="172">
        <v>7.8852927999999998E-6</v>
      </c>
      <c r="BX2443" s="172">
        <v>1.0352547000000001E-7</v>
      </c>
      <c r="BY2443" s="172">
        <v>4.4858889999999996E-6</v>
      </c>
      <c r="BZ2443" s="172">
        <v>3.6844793E-7</v>
      </c>
      <c r="CA2443" s="172">
        <v>3.3494925999999999E-8</v>
      </c>
      <c r="CB2443" s="172">
        <v>5.1036860000000004E-7</v>
      </c>
      <c r="CC2443" s="172">
        <v>4.1617452999999997E-8</v>
      </c>
      <c r="CD2443" s="172">
        <v>2.8940602000000001E-7</v>
      </c>
      <c r="CE2443" s="172">
        <v>1.1336905E-11</v>
      </c>
      <c r="CF2443" s="172">
        <v>8.6326238999999994E-17</v>
      </c>
      <c r="CG2443" s="172">
        <v>7.4121583999999999E-13</v>
      </c>
      <c r="CH2443" s="172">
        <v>6.7414728000000002E-7</v>
      </c>
      <c r="CI2443" s="172">
        <v>3.8535888999999998E-6</v>
      </c>
      <c r="CJ2443" s="172">
        <v>3.5737946999999998E-8</v>
      </c>
      <c r="CK2443" s="69">
        <v>0</v>
      </c>
      <c r="CM2443" s="197">
        <v>8.7432760999999998E-13</v>
      </c>
      <c r="CN2443" s="198">
        <v>0.28362025000000002</v>
      </c>
      <c r="CO2443" s="198">
        <v>4.6727803000000002E-3</v>
      </c>
      <c r="CP2443" s="198">
        <v>6.4839580000000002E-4</v>
      </c>
      <c r="CQ2443" s="197">
        <v>8.2980772999999994E-11</v>
      </c>
      <c r="CR2443" s="197">
        <v>9.8659233999999992E-9</v>
      </c>
      <c r="CS2443" s="198">
        <v>1.3044729000000001E-4</v>
      </c>
      <c r="CT2443" s="198">
        <v>4.2833391999999998E-3</v>
      </c>
      <c r="CU2443" s="197">
        <v>8.6618215000000001E-7</v>
      </c>
      <c r="CV2443" s="198">
        <v>1.3833178999999999E-4</v>
      </c>
    </row>
    <row r="2444" spans="1:100" ht="14.4">
      <c r="A2444" t="s">
        <v>4051</v>
      </c>
      <c r="B2444" s="112" t="s">
        <v>265</v>
      </c>
      <c r="C2444" s="113" t="str">
        <f t="shared" si="941"/>
        <v>M.020.06.306</v>
      </c>
      <c r="D2444" s="9" t="s">
        <v>1292</v>
      </c>
      <c r="E2444" s="112" t="s">
        <v>362</v>
      </c>
      <c r="F2444" s="115" t="str">
        <f t="shared" si="942"/>
        <v>Melon France per kg CH</v>
      </c>
      <c r="G2444" s="143">
        <f t="shared" si="943"/>
        <v>0.12835702000000002</v>
      </c>
      <c r="I2444" s="118">
        <f t="shared" si="944"/>
        <v>6.269156964007494E-2</v>
      </c>
      <c r="K2444" s="161">
        <f t="shared" si="945"/>
        <v>3.7608750440000002E-3</v>
      </c>
      <c r="L2444" s="161">
        <f t="shared" si="946"/>
        <v>1.8408713120000003E-2</v>
      </c>
      <c r="M2444" s="162">
        <f t="shared" si="947"/>
        <v>2.1268428476074928E-2</v>
      </c>
      <c r="N2444" s="161">
        <v>1.9253553E-2</v>
      </c>
      <c r="O2444" s="132">
        <v>1.1715524999999999E-3</v>
      </c>
      <c r="P2444" s="132">
        <v>1.252256E-2</v>
      </c>
      <c r="Q2444" s="132">
        <v>1.8255840999999999E-3</v>
      </c>
      <c r="R2444" s="132">
        <v>1.6834866000000001E-3</v>
      </c>
      <c r="S2444" s="164">
        <v>8.1065040000000003E-6</v>
      </c>
      <c r="T2444" s="132">
        <v>2.4369784E-4</v>
      </c>
      <c r="U2444" s="132">
        <v>2.8172504999999999E-4</v>
      </c>
      <c r="V2444" s="132">
        <v>2.0405156E-4</v>
      </c>
      <c r="W2444" s="132">
        <v>4.1090446999999999E-3</v>
      </c>
      <c r="X2444" s="132">
        <v>6.2775529000000004E-3</v>
      </c>
      <c r="Y2444" s="132">
        <v>3.2383086999999999E-4</v>
      </c>
      <c r="Z2444" s="132">
        <v>1.4786824E-2</v>
      </c>
      <c r="AA2444" s="164">
        <v>1.6074924999999999E-11</v>
      </c>
      <c r="AC2444" s="118">
        <f t="shared" si="948"/>
        <v>1.9253553E-2</v>
      </c>
      <c r="AD2444" s="118">
        <f t="shared" si="949"/>
        <v>1.7736712594E-2</v>
      </c>
      <c r="AE2444" s="118">
        <f t="shared" si="950"/>
        <v>2.8762661550000002E-2</v>
      </c>
      <c r="AF2444" s="118">
        <f t="shared" si="951"/>
        <v>1.8408713120000003E-2</v>
      </c>
      <c r="AG2444" s="118">
        <f t="shared" si="952"/>
        <v>6.4816044760749253E-3</v>
      </c>
      <c r="AI2444" s="69">
        <v>1.9155903999999999</v>
      </c>
      <c r="AJ2444" s="69">
        <v>1.7094901</v>
      </c>
      <c r="AK2444" s="69">
        <v>0.13433318</v>
      </c>
      <c r="AL2444" s="69">
        <v>0</v>
      </c>
      <c r="AM2444" s="69">
        <v>1.7902318E-2</v>
      </c>
      <c r="AN2444" s="69">
        <v>4.1766449999999997E-2</v>
      </c>
      <c r="AO2444" s="69">
        <v>1.2098417E-2</v>
      </c>
      <c r="AQ2444" s="116">
        <v>3.4197053E-3</v>
      </c>
      <c r="AR2444" s="116">
        <v>3.1658975000000002E-3</v>
      </c>
      <c r="AS2444" s="116">
        <v>1.3577082000000001E-4</v>
      </c>
      <c r="AT2444" s="116">
        <v>1.1803695E-4</v>
      </c>
      <c r="AU2444" s="150">
        <f t="shared" si="953"/>
        <v>1.8980200888043654E-7</v>
      </c>
      <c r="AV2444" s="150">
        <f t="shared" si="954"/>
        <v>5.0211102709754635E-10</v>
      </c>
      <c r="AW2444" s="163">
        <f t="shared" si="955"/>
        <v>1.6531785760000001E-2</v>
      </c>
      <c r="AX2444" s="196">
        <v>1.2045385000000001E-7</v>
      </c>
      <c r="AY2444" s="196">
        <v>3.6334121000000002E-10</v>
      </c>
      <c r="AZ2444" s="196">
        <v>9.9277233999999997E-15</v>
      </c>
      <c r="BA2444" s="196">
        <v>3.2319344000000002E-10</v>
      </c>
      <c r="BB2444" s="196">
        <v>2.2241365000000001E-15</v>
      </c>
      <c r="BC2444" s="196">
        <v>1.5326963000000001E-10</v>
      </c>
      <c r="BD2444" s="196">
        <v>6.8784515000000004E-8</v>
      </c>
      <c r="BE2444" s="196">
        <v>2.3969745E-11</v>
      </c>
      <c r="BF2444" s="196">
        <v>1.1327009E-10</v>
      </c>
      <c r="BG2444" s="196">
        <v>1.2848824E-12</v>
      </c>
      <c r="BH2444" s="196">
        <v>1.3016941000000001E-13</v>
      </c>
      <c r="BI2444" s="196">
        <v>1.0280003E-13</v>
      </c>
      <c r="BJ2444" s="196">
        <v>1.7267164E-15</v>
      </c>
      <c r="BK2444" s="196">
        <v>4.7579602999999999E-16</v>
      </c>
      <c r="BL2444" s="196">
        <v>3.8417583000000002E-12</v>
      </c>
      <c r="BM2444" s="196">
        <v>8.3336827999999998E-11</v>
      </c>
      <c r="BN2444" s="196">
        <v>2.1716421000000001E-20</v>
      </c>
      <c r="BO2444" s="196">
        <v>1.623176E-5</v>
      </c>
      <c r="BP2444" s="108">
        <v>1.6515554000000002E-2</v>
      </c>
      <c r="BQ2444" s="108">
        <v>0</v>
      </c>
      <c r="BR2444" s="108">
        <v>0</v>
      </c>
      <c r="BS2444" s="108">
        <v>0</v>
      </c>
      <c r="BU2444" s="172">
        <v>9.9819648999999996E-6</v>
      </c>
      <c r="BV2444" s="172">
        <v>9.2101485000000003E-7</v>
      </c>
      <c r="BW2444" s="172">
        <v>3.5789343000000001E-6</v>
      </c>
      <c r="BX2444" s="172">
        <v>4.2406870000000002E-8</v>
      </c>
      <c r="BY2444" s="172">
        <v>1.4227404999999999E-6</v>
      </c>
      <c r="BZ2444" s="172">
        <v>4.9969619E-7</v>
      </c>
      <c r="CA2444" s="172">
        <v>3.3335622999999997E-8</v>
      </c>
      <c r="CB2444" s="172">
        <v>6.7870195999999997E-7</v>
      </c>
      <c r="CC2444" s="172">
        <v>1.9872205E-8</v>
      </c>
      <c r="CD2444" s="172">
        <v>1.7204228000000001E-7</v>
      </c>
      <c r="CE2444" s="172">
        <v>6.3066949999999997E-12</v>
      </c>
      <c r="CF2444" s="172">
        <v>4.8023094999999999E-17</v>
      </c>
      <c r="CG2444" s="172">
        <v>4.1233672000000002E-13</v>
      </c>
      <c r="CH2444" s="172">
        <v>3.5842988999999999E-7</v>
      </c>
      <c r="CI2444" s="172">
        <v>2.2435454000000001E-6</v>
      </c>
      <c r="CJ2444" s="172">
        <v>1.1238058E-8</v>
      </c>
      <c r="CK2444" s="69">
        <v>0</v>
      </c>
      <c r="CM2444" s="197">
        <v>4.8638650000000001E-13</v>
      </c>
      <c r="CN2444" s="198">
        <v>0.12971600999999999</v>
      </c>
      <c r="CO2444" s="198">
        <v>3.4331155999999998E-3</v>
      </c>
      <c r="CP2444" s="198">
        <v>5.6575329000000004E-4</v>
      </c>
      <c r="CQ2444" s="197">
        <v>4.6645702000000002E-11</v>
      </c>
      <c r="CR2444" s="197">
        <v>5.5260447000000003E-9</v>
      </c>
      <c r="CS2444" s="197">
        <v>3.8246166E-5</v>
      </c>
      <c r="CT2444" s="198">
        <v>1.4936416E-3</v>
      </c>
      <c r="CU2444" s="197">
        <v>8.6133847999999995E-7</v>
      </c>
      <c r="CV2444" s="198">
        <v>1.8976419999999999E-4</v>
      </c>
    </row>
    <row r="2445" spans="1:100" ht="14.4">
      <c r="A2445" t="s">
        <v>4052</v>
      </c>
      <c r="B2445" s="112" t="s">
        <v>265</v>
      </c>
      <c r="C2445" s="113" t="str">
        <f t="shared" si="941"/>
        <v>M.020.06.307</v>
      </c>
      <c r="D2445" s="9" t="s">
        <v>1292</v>
      </c>
      <c r="E2445" s="112" t="s">
        <v>362</v>
      </c>
      <c r="F2445" s="115" t="str">
        <f t="shared" si="942"/>
        <v>Papaya Brazil, air transported per kg CH</v>
      </c>
      <c r="G2445" s="143">
        <f t="shared" si="943"/>
        <v>5.8847143333333332</v>
      </c>
      <c r="I2445" s="118">
        <f t="shared" si="944"/>
        <v>1.6714821613692985</v>
      </c>
      <c r="K2445" s="161">
        <f t="shared" si="945"/>
        <v>2.363097988E-2</v>
      </c>
      <c r="L2445" s="161">
        <f t="shared" si="946"/>
        <v>0.23098476396000001</v>
      </c>
      <c r="M2445" s="162">
        <f t="shared" si="947"/>
        <v>0.53415926752929832</v>
      </c>
      <c r="N2445" s="161">
        <v>0.88270715</v>
      </c>
      <c r="O2445" s="132">
        <v>0.18629449000000001</v>
      </c>
      <c r="P2445" s="132">
        <v>3.0125954999999999E-2</v>
      </c>
      <c r="Q2445" s="132">
        <v>1.8809712999999999E-2</v>
      </c>
      <c r="R2445" s="132">
        <v>3.8687726000000001E-3</v>
      </c>
      <c r="S2445" s="132">
        <v>1.0356559E-4</v>
      </c>
      <c r="T2445" s="132">
        <v>8.4892869000000005E-4</v>
      </c>
      <c r="U2445" s="132">
        <v>1.3023445999999999E-2</v>
      </c>
      <c r="V2445" s="132">
        <v>6.1335850999999996E-4</v>
      </c>
      <c r="W2445" s="132">
        <v>1.1495419000000001E-3</v>
      </c>
      <c r="X2445" s="132">
        <v>0.51059681000000001</v>
      </c>
      <c r="Y2445" s="132">
        <v>3.9133106E-4</v>
      </c>
      <c r="Z2445" s="132">
        <v>2.2949099000000001E-2</v>
      </c>
      <c r="AA2445" s="164">
        <v>1.9298328000000001E-11</v>
      </c>
      <c r="AC2445" s="118">
        <f t="shared" si="948"/>
        <v>0.88270715</v>
      </c>
      <c r="AD2445" s="118">
        <f t="shared" si="949"/>
        <v>0.25307487088000002</v>
      </c>
      <c r="AE2445" s="118">
        <f t="shared" si="950"/>
        <v>0.25239299000000004</v>
      </c>
      <c r="AF2445" s="118">
        <f t="shared" si="951"/>
        <v>0.23098476396000001</v>
      </c>
      <c r="AG2445" s="118">
        <f t="shared" si="952"/>
        <v>0.51121016852929835</v>
      </c>
      <c r="AI2445" s="69">
        <v>91.920934000000003</v>
      </c>
      <c r="AJ2445" s="69">
        <v>91.444461000000004</v>
      </c>
      <c r="AK2445" s="69">
        <v>0.22945588</v>
      </c>
      <c r="AL2445" s="69">
        <v>0</v>
      </c>
      <c r="AM2445" s="69">
        <v>2.6784170999999999E-2</v>
      </c>
      <c r="AN2445" s="69">
        <v>0.10614966000000001</v>
      </c>
      <c r="AO2445" s="69">
        <v>0.11408371</v>
      </c>
      <c r="AQ2445" s="116">
        <v>0.16136030000000001</v>
      </c>
      <c r="AR2445" s="116">
        <v>0.14923972999999999</v>
      </c>
      <c r="AS2445" s="116">
        <v>5.5947773000000001E-3</v>
      </c>
      <c r="AT2445" s="116">
        <v>6.5257839999999998E-3</v>
      </c>
      <c r="AU2445" s="150">
        <f t="shared" si="953"/>
        <v>8.9472262538741286E-6</v>
      </c>
      <c r="AV2445" s="150">
        <f t="shared" si="954"/>
        <v>2.0690744466714066E-8</v>
      </c>
      <c r="AW2445" s="163">
        <f t="shared" si="955"/>
        <v>0.91397534961799998</v>
      </c>
      <c r="AX2445" s="196">
        <v>5.4629322999999997E-6</v>
      </c>
      <c r="AY2445" s="196">
        <v>1.6482843999999999E-8</v>
      </c>
      <c r="AZ2445" s="196">
        <v>4.5033592000000001E-13</v>
      </c>
      <c r="BA2445" s="196">
        <v>4.6804452999999998E-10</v>
      </c>
      <c r="BB2445" s="196">
        <v>2.6701285000000001E-15</v>
      </c>
      <c r="BC2445" s="196">
        <v>6.4053872000000003E-10</v>
      </c>
      <c r="BD2445" s="196">
        <v>3.4810351000000001E-6</v>
      </c>
      <c r="BE2445" s="196">
        <v>1.3170845999999999E-10</v>
      </c>
      <c r="BF2445" s="196">
        <v>4.0724427999999997E-9</v>
      </c>
      <c r="BG2445" s="196">
        <v>2.5806074E-12</v>
      </c>
      <c r="BH2445" s="196">
        <v>1.8843412E-13</v>
      </c>
      <c r="BI2445" s="196">
        <v>4.3704515000000002E-13</v>
      </c>
      <c r="BJ2445" s="196">
        <v>7.8233054000000004E-14</v>
      </c>
      <c r="BK2445" s="196">
        <v>1.4551044E-14</v>
      </c>
      <c r="BL2445" s="196">
        <v>5.0156453999999999E-11</v>
      </c>
      <c r="BM2445" s="196">
        <v>2.1001115000000002E-9</v>
      </c>
      <c r="BN2445" s="196">
        <v>2.6071076999999999E-20</v>
      </c>
      <c r="BO2445" s="196">
        <v>4.9659617999999997E-5</v>
      </c>
      <c r="BP2445" s="108">
        <v>0.91392569000000001</v>
      </c>
      <c r="BQ2445" s="108">
        <v>0</v>
      </c>
      <c r="BR2445" s="108">
        <v>0</v>
      </c>
      <c r="BS2445" s="108">
        <v>0</v>
      </c>
      <c r="BU2445" s="69">
        <v>3.3975596999999999E-4</v>
      </c>
      <c r="BV2445" s="172">
        <v>2.8273654000000001E-5</v>
      </c>
      <c r="BW2445" s="69">
        <v>1.6408144999999999E-4</v>
      </c>
      <c r="BX2445" s="172">
        <v>1.5470037000000001E-6</v>
      </c>
      <c r="BY2445" s="172">
        <v>2.5753115E-5</v>
      </c>
      <c r="BZ2445" s="172">
        <v>7.1206737999999997E-7</v>
      </c>
      <c r="CA2445" s="172">
        <v>6.6982778E-8</v>
      </c>
      <c r="CB2445" s="172">
        <v>9.6531062000000008E-7</v>
      </c>
      <c r="CC2445" s="172">
        <v>1.9041838000000001E-7</v>
      </c>
      <c r="CD2445" s="172">
        <v>1.0353782999999999E-6</v>
      </c>
      <c r="CE2445" s="172">
        <v>7.5713366000000004E-12</v>
      </c>
      <c r="CF2445" s="172">
        <v>5.7652862000000002E-17</v>
      </c>
      <c r="CG2445" s="172">
        <v>4.9501998999999996E-13</v>
      </c>
      <c r="CH2445" s="172">
        <v>5.3590831000000002E-6</v>
      </c>
      <c r="CI2445" s="69">
        <v>1.1175281E-4</v>
      </c>
      <c r="CJ2445" s="172">
        <v>1.8690677999999998E-8</v>
      </c>
      <c r="CK2445" s="69">
        <v>0</v>
      </c>
      <c r="CM2445" s="197">
        <v>5.8391851000000003E-13</v>
      </c>
      <c r="CN2445" s="198">
        <v>5.8867000000000003</v>
      </c>
      <c r="CO2445" s="198">
        <v>4.5097506000000001E-3</v>
      </c>
      <c r="CP2445" s="198">
        <v>1.9248527000000001E-2</v>
      </c>
      <c r="CQ2445" s="197">
        <v>2.0824466999999999E-10</v>
      </c>
      <c r="CR2445" s="197">
        <v>2.6092114E-8</v>
      </c>
      <c r="CS2445" s="198">
        <v>1.2239079999999999E-3</v>
      </c>
      <c r="CT2445" s="198">
        <v>6.5228347000000006E-2</v>
      </c>
      <c r="CU2445" s="197">
        <v>1.7299839999999999E-6</v>
      </c>
      <c r="CV2445" s="198">
        <v>2.7071651999999998E-4</v>
      </c>
    </row>
    <row r="2446" spans="1:100" ht="14.4">
      <c r="A2446" t="s">
        <v>4053</v>
      </c>
      <c r="B2446" s="112" t="s">
        <v>265</v>
      </c>
      <c r="C2446" s="113" t="str">
        <f t="shared" si="941"/>
        <v>M.020.06.308</v>
      </c>
      <c r="D2446" s="9" t="s">
        <v>1292</v>
      </c>
      <c r="E2446" s="112" t="s">
        <v>362</v>
      </c>
      <c r="F2446" s="115" t="str">
        <f t="shared" si="942"/>
        <v>Pear Switzerland per kg CH</v>
      </c>
      <c r="G2446" s="143">
        <f t="shared" si="943"/>
        <v>0.12476867333333334</v>
      </c>
      <c r="I2446" s="118">
        <f t="shared" si="944"/>
        <v>5.9504085986213498E-2</v>
      </c>
      <c r="K2446" s="161">
        <f t="shared" si="945"/>
        <v>3.4556980487000003E-3</v>
      </c>
      <c r="L2446" s="161">
        <f t="shared" si="946"/>
        <v>9.9359254299999991E-3</v>
      </c>
      <c r="M2446" s="162">
        <f t="shared" si="947"/>
        <v>2.7397161507513503E-2</v>
      </c>
      <c r="N2446" s="161">
        <v>1.8715301E-2</v>
      </c>
      <c r="O2446" s="132">
        <v>1.483814E-3</v>
      </c>
      <c r="P2446" s="132">
        <v>6.7895237999999998E-3</v>
      </c>
      <c r="Q2446" s="132">
        <v>1.4715857000000001E-3</v>
      </c>
      <c r="R2446" s="132">
        <v>1.7521225E-3</v>
      </c>
      <c r="S2446" s="164">
        <v>7.4036386999999999E-6</v>
      </c>
      <c r="T2446" s="132">
        <v>2.2458621000000001E-4</v>
      </c>
      <c r="U2446" s="132">
        <v>2.5024261000000002E-4</v>
      </c>
      <c r="V2446" s="132">
        <v>3.7608849E-4</v>
      </c>
      <c r="W2446" s="132">
        <v>1.0360580999999999E-3</v>
      </c>
      <c r="X2446" s="132">
        <v>1.396508E-2</v>
      </c>
      <c r="Y2446" s="132">
        <v>3.7628691999999999E-4</v>
      </c>
      <c r="Z2446" s="132">
        <v>1.3055993E-2</v>
      </c>
      <c r="AA2446" s="164">
        <v>1.7513502000000002E-11</v>
      </c>
      <c r="AC2446" s="118">
        <f t="shared" si="948"/>
        <v>1.8715301E-2</v>
      </c>
      <c r="AD2446" s="118">
        <f t="shared" si="949"/>
        <v>1.1979278458699999E-2</v>
      </c>
      <c r="AE2446" s="118">
        <f t="shared" si="950"/>
        <v>2.1579573409999997E-2</v>
      </c>
      <c r="AF2446" s="118">
        <f t="shared" si="951"/>
        <v>9.9359254299999991E-3</v>
      </c>
      <c r="AG2446" s="118">
        <f t="shared" si="952"/>
        <v>1.4341168507513503E-2</v>
      </c>
      <c r="AI2446" s="69">
        <v>3.5411617999999998</v>
      </c>
      <c r="AJ2446" s="69">
        <v>1.5630569999999999</v>
      </c>
      <c r="AK2446" s="69">
        <v>1.0260129</v>
      </c>
      <c r="AL2446" s="69">
        <v>0</v>
      </c>
      <c r="AM2446" s="69">
        <v>7.3800297000000001E-2</v>
      </c>
      <c r="AN2446" s="69">
        <v>0.19604088</v>
      </c>
      <c r="AO2446" s="69">
        <v>0.68225062999999997</v>
      </c>
      <c r="AQ2446" s="116">
        <v>3.1818236000000001E-3</v>
      </c>
      <c r="AR2446" s="116">
        <v>2.9514250000000001E-3</v>
      </c>
      <c r="AS2446" s="116">
        <v>1.2343906000000001E-4</v>
      </c>
      <c r="AT2446" s="116">
        <v>1.069595E-4</v>
      </c>
      <c r="AU2446" s="150">
        <f t="shared" si="953"/>
        <v>1.7694394323307891E-7</v>
      </c>
      <c r="AV2446" s="150">
        <f t="shared" si="954"/>
        <v>4.5650540334143991E-10</v>
      </c>
      <c r="AW2446" s="163">
        <f t="shared" si="955"/>
        <v>1.4980322825E-2</v>
      </c>
      <c r="AX2446" s="196">
        <v>1.1640584000000001E-7</v>
      </c>
      <c r="AY2446" s="196">
        <v>3.5118318000000002E-10</v>
      </c>
      <c r="AZ2446" s="196">
        <v>9.5950888000000005E-15</v>
      </c>
      <c r="BA2446" s="196">
        <v>1.4183877999999999E-10</v>
      </c>
      <c r="BB2446" s="196">
        <v>2.4231788999999999E-15</v>
      </c>
      <c r="BC2446" s="196">
        <v>1.4151963E-10</v>
      </c>
      <c r="BD2446" s="196">
        <v>6.0170580000000002E-8</v>
      </c>
      <c r="BE2446" s="196">
        <v>2.1528074999999999E-11</v>
      </c>
      <c r="BF2446" s="196">
        <v>7.7185006000000006E-11</v>
      </c>
      <c r="BG2446" s="196">
        <v>6.4337677000000002E-12</v>
      </c>
      <c r="BH2446" s="196">
        <v>5.7301080999999994E-14</v>
      </c>
      <c r="BI2446" s="196">
        <v>1.0648881999999999E-13</v>
      </c>
      <c r="BJ2446" s="196">
        <v>1.5410150000000001E-15</v>
      </c>
      <c r="BK2446" s="196">
        <v>4.4861297999999996E-16</v>
      </c>
      <c r="BL2446" s="196">
        <v>3.7736169000000001E-12</v>
      </c>
      <c r="BM2446" s="196">
        <v>8.0388782999999995E-11</v>
      </c>
      <c r="BN2446" s="196">
        <v>2.3659867000000001E-20</v>
      </c>
      <c r="BO2446" s="196">
        <v>1.9298825000000001E-5</v>
      </c>
      <c r="BP2446" s="108">
        <v>1.4961024E-2</v>
      </c>
      <c r="BQ2446" s="108">
        <v>0</v>
      </c>
      <c r="BR2446" s="108">
        <v>0</v>
      </c>
      <c r="BS2446" s="108">
        <v>0</v>
      </c>
      <c r="BU2446" s="172">
        <v>9.8192168000000007E-6</v>
      </c>
      <c r="BV2446" s="172">
        <v>6.1624277999999999E-7</v>
      </c>
      <c r="BW2446" s="172">
        <v>3.4788816E-6</v>
      </c>
      <c r="BX2446" s="172">
        <v>3.3561811999999999E-8</v>
      </c>
      <c r="BY2446" s="172">
        <v>1.1155109000000001E-6</v>
      </c>
      <c r="BZ2446" s="172">
        <v>2.637617E-7</v>
      </c>
      <c r="CA2446" s="172">
        <v>1.6706738E-7</v>
      </c>
      <c r="CB2446" s="172">
        <v>3.6541824000000002E-7</v>
      </c>
      <c r="CC2446" s="172">
        <v>1.9226009999999999E-8</v>
      </c>
      <c r="CD2446" s="172">
        <v>1.5824217E-7</v>
      </c>
      <c r="CE2446" s="172">
        <v>6.8710936E-12</v>
      </c>
      <c r="CF2446" s="172">
        <v>5.2320776999999997E-17</v>
      </c>
      <c r="CG2446" s="172">
        <v>4.4923755000000001E-13</v>
      </c>
      <c r="CH2446" s="172">
        <v>2.9516635999999999E-7</v>
      </c>
      <c r="CI2446" s="172">
        <v>3.2065524000000001E-6</v>
      </c>
      <c r="CJ2446" s="172">
        <v>9.9578131000000005E-8</v>
      </c>
      <c r="CK2446" s="69">
        <v>0</v>
      </c>
      <c r="CM2446" s="197">
        <v>5.2991420000000001E-13</v>
      </c>
      <c r="CN2446" s="198">
        <v>0.12533744999999999</v>
      </c>
      <c r="CO2446" s="198">
        <v>3.3471072999999999E-3</v>
      </c>
      <c r="CP2446" s="198">
        <v>4.0354694E-4</v>
      </c>
      <c r="CQ2446" s="197">
        <v>4.8280484000000002E-11</v>
      </c>
      <c r="CR2446" s="197">
        <v>5.7150983000000001E-9</v>
      </c>
      <c r="CS2446" s="197">
        <v>3.3323759999999998E-5</v>
      </c>
      <c r="CT2446" s="198">
        <v>1.3409241000000001E-3</v>
      </c>
      <c r="CU2446" s="197">
        <v>4.3131511999999996E-6</v>
      </c>
      <c r="CV2446" s="197">
        <v>9.8992167999999996E-5</v>
      </c>
    </row>
    <row r="2447" spans="1:100" ht="14.4">
      <c r="A2447" t="s">
        <v>4054</v>
      </c>
      <c r="B2447" s="112" t="s">
        <v>265</v>
      </c>
      <c r="C2447" s="113" t="str">
        <f t="shared" si="941"/>
        <v>M.020.06.309</v>
      </c>
      <c r="D2447" s="9" t="s">
        <v>1292</v>
      </c>
      <c r="E2447" s="112" t="s">
        <v>362</v>
      </c>
      <c r="F2447" s="115" t="str">
        <f t="shared" si="942"/>
        <v>Pineapple Costa Rica per kg CH</v>
      </c>
      <c r="G2447" s="143">
        <f t="shared" si="943"/>
        <v>0.33258570000000004</v>
      </c>
      <c r="I2447" s="118">
        <f t="shared" si="944"/>
        <v>0.10943390668358191</v>
      </c>
      <c r="K2447" s="161">
        <f t="shared" si="945"/>
        <v>4.769154825E-3</v>
      </c>
      <c r="L2447" s="161">
        <f t="shared" si="946"/>
        <v>2.0486797829999997E-2</v>
      </c>
      <c r="M2447" s="162">
        <f t="shared" si="947"/>
        <v>3.4290099028581919E-2</v>
      </c>
      <c r="N2447" s="161">
        <v>4.9887855000000002E-2</v>
      </c>
      <c r="O2447" s="132">
        <v>3.5302943999999999E-3</v>
      </c>
      <c r="P2447" s="132">
        <v>1.2010488999999999E-2</v>
      </c>
      <c r="Q2447" s="132">
        <v>2.3207379000000001E-3</v>
      </c>
      <c r="R2447" s="132">
        <v>1.713823E-3</v>
      </c>
      <c r="S2447" s="164">
        <v>2.1828135000000001E-5</v>
      </c>
      <c r="T2447" s="132">
        <v>7.1276578999999996E-4</v>
      </c>
      <c r="U2447" s="132">
        <v>6.2945582999999995E-4</v>
      </c>
      <c r="V2447" s="132">
        <v>2.0615400999999999E-4</v>
      </c>
      <c r="W2447" s="132">
        <v>2.8669321E-3</v>
      </c>
      <c r="X2447" s="132">
        <v>2.3913543999999998E-2</v>
      </c>
      <c r="Y2447" s="132">
        <v>1.4496265E-3</v>
      </c>
      <c r="Z2447" s="132">
        <v>1.0170401000000001E-2</v>
      </c>
      <c r="AA2447" s="164">
        <v>1.8581920999999999E-11</v>
      </c>
      <c r="AC2447" s="118">
        <f t="shared" si="948"/>
        <v>4.9887855000000002E-2</v>
      </c>
      <c r="AD2447" s="118">
        <f t="shared" si="949"/>
        <v>2.0939394054999998E-2</v>
      </c>
      <c r="AE2447" s="118">
        <f t="shared" si="950"/>
        <v>2.6340640229999997E-2</v>
      </c>
      <c r="AF2447" s="118">
        <f t="shared" si="951"/>
        <v>2.048679783E-2</v>
      </c>
      <c r="AG2447" s="118">
        <f t="shared" si="952"/>
        <v>2.411969802858192E-2</v>
      </c>
      <c r="AI2447" s="69">
        <v>4.8998619999999997</v>
      </c>
      <c r="AJ2447" s="69">
        <v>4.699001</v>
      </c>
      <c r="AK2447" s="69">
        <v>3.4621153000000002E-2</v>
      </c>
      <c r="AL2447" s="69">
        <v>0</v>
      </c>
      <c r="AM2447" s="69">
        <v>1.0918700999999999E-2</v>
      </c>
      <c r="AN2447" s="69">
        <v>0.10949705999999999</v>
      </c>
      <c r="AO2447" s="69">
        <v>4.5824128999999998E-2</v>
      </c>
      <c r="AQ2447" s="116">
        <v>7.5959163E-3</v>
      </c>
      <c r="AR2447" s="116">
        <v>6.9623417999999998E-3</v>
      </c>
      <c r="AS2447" s="116">
        <v>3.0280802999999999E-4</v>
      </c>
      <c r="AT2447" s="116">
        <v>3.3076653000000002E-4</v>
      </c>
      <c r="AU2447" s="150">
        <f t="shared" si="953"/>
        <v>4.1740658490880232E-7</v>
      </c>
      <c r="AV2447" s="150">
        <f t="shared" si="954"/>
        <v>1.1198521898481034E-9</v>
      </c>
      <c r="AW2447" s="163">
        <f t="shared" si="955"/>
        <v>4.6325844130000002E-2</v>
      </c>
      <c r="AX2447" s="196">
        <v>3.0980399999999999E-7</v>
      </c>
      <c r="AY2447" s="196">
        <v>9.3467084000000006E-10</v>
      </c>
      <c r="AZ2447" s="196">
        <v>2.5537133999999999E-14</v>
      </c>
      <c r="BA2447" s="196">
        <v>2.7707067999999998E-10</v>
      </c>
      <c r="BB2447" s="196">
        <v>3.3158022999999999E-15</v>
      </c>
      <c r="BC2447" s="196">
        <v>1.6844228000000001E-10</v>
      </c>
      <c r="BD2447" s="196">
        <v>1.0691755E-7</v>
      </c>
      <c r="BE2447" s="196">
        <v>2.7229370000000001E-11</v>
      </c>
      <c r="BF2447" s="196">
        <v>1.5316671E-10</v>
      </c>
      <c r="BG2447" s="196">
        <v>4.1936744000000004E-12</v>
      </c>
      <c r="BH2447" s="196">
        <v>1.116692E-13</v>
      </c>
      <c r="BI2447" s="196">
        <v>3.6172454000000001E-13</v>
      </c>
      <c r="BJ2447" s="196">
        <v>7.7958619000000006E-14</v>
      </c>
      <c r="BK2447" s="196">
        <v>1.4705929999999999E-14</v>
      </c>
      <c r="BL2447" s="196">
        <v>1.0189293E-11</v>
      </c>
      <c r="BM2447" s="196">
        <v>2.2932934E-10</v>
      </c>
      <c r="BN2447" s="196">
        <v>2.5103247000000001E-20</v>
      </c>
      <c r="BO2447" s="196">
        <v>1.5958130000000001E-5</v>
      </c>
      <c r="BP2447" s="108">
        <v>4.6309886000000001E-2</v>
      </c>
      <c r="BQ2447" s="108">
        <v>0</v>
      </c>
      <c r="BR2447" s="108">
        <v>0</v>
      </c>
      <c r="BS2447" s="108">
        <v>0</v>
      </c>
      <c r="BU2447" s="172">
        <v>2.0012063999999999E-5</v>
      </c>
      <c r="BV2447" s="172">
        <v>1.1828549E-6</v>
      </c>
      <c r="BW2447" s="172">
        <v>9.2733718000000002E-6</v>
      </c>
      <c r="BX2447" s="172">
        <v>8.2187591999999997E-8</v>
      </c>
      <c r="BY2447" s="172">
        <v>1.5201160000000001E-6</v>
      </c>
      <c r="BZ2447" s="172">
        <v>4.4164712000000002E-7</v>
      </c>
      <c r="CA2447" s="172">
        <v>1.0887933999999999E-7</v>
      </c>
      <c r="CB2447" s="172">
        <v>6.0213722000000004E-7</v>
      </c>
      <c r="CC2447" s="172">
        <v>6.0627424999999997E-8</v>
      </c>
      <c r="CD2447" s="172">
        <v>4.9528053000000004E-7</v>
      </c>
      <c r="CE2447" s="172">
        <v>9.4021899000000003E-12</v>
      </c>
      <c r="CF2447" s="172">
        <v>5.5512629000000001E-17</v>
      </c>
      <c r="CG2447" s="172">
        <v>6.1443379000000003E-13</v>
      </c>
      <c r="CH2447" s="172">
        <v>4.7604102000000001E-7</v>
      </c>
      <c r="CI2447" s="172">
        <v>5.7526099999999996E-6</v>
      </c>
      <c r="CJ2447" s="172">
        <v>1.6301498999999998E-8</v>
      </c>
      <c r="CK2447" s="69">
        <v>0</v>
      </c>
      <c r="CM2447" s="197">
        <v>7.2487355000000005E-13</v>
      </c>
      <c r="CN2447" s="198">
        <v>0.33373658</v>
      </c>
      <c r="CO2447" s="198">
        <v>3.503524E-3</v>
      </c>
      <c r="CP2447" s="198">
        <v>7.5710749999999998E-4</v>
      </c>
      <c r="CQ2447" s="197">
        <v>1.6350936E-10</v>
      </c>
      <c r="CR2447" s="197">
        <v>1.937283E-8</v>
      </c>
      <c r="CS2447" s="197">
        <v>4.8212167000000002E-5</v>
      </c>
      <c r="CT2447" s="198">
        <v>3.9962635000000003E-2</v>
      </c>
      <c r="CU2447" s="197">
        <v>2.8113877000000002E-6</v>
      </c>
      <c r="CV2447" s="198">
        <v>1.6740738E-4</v>
      </c>
    </row>
    <row r="2448" spans="1:100" ht="14.4">
      <c r="A2448" t="s">
        <v>4055</v>
      </c>
      <c r="B2448" s="112" t="s">
        <v>265</v>
      </c>
      <c r="C2448" s="113" t="str">
        <f t="shared" si="941"/>
        <v>M.020.06.310</v>
      </c>
      <c r="D2448" s="9" t="s">
        <v>1292</v>
      </c>
      <c r="E2448" s="112" t="s">
        <v>362</v>
      </c>
      <c r="F2448" s="115" t="str">
        <f t="shared" si="942"/>
        <v>Strawberry Switzerland per kg CH</v>
      </c>
      <c r="G2448" s="143">
        <f t="shared" si="943"/>
        <v>7.274404000000001E-2</v>
      </c>
      <c r="I2448" s="118">
        <f t="shared" si="944"/>
        <v>4.1558843264341727E-2</v>
      </c>
      <c r="K2448" s="161">
        <f t="shared" si="945"/>
        <v>1.8837677453999999E-3</v>
      </c>
      <c r="L2448" s="161">
        <f t="shared" si="946"/>
        <v>2.3721460444000003E-2</v>
      </c>
      <c r="M2448" s="162">
        <f t="shared" si="947"/>
        <v>5.0420090749417187E-3</v>
      </c>
      <c r="N2448" s="161">
        <v>1.0911606000000001E-2</v>
      </c>
      <c r="O2448" s="132">
        <v>6.3297091999999996E-4</v>
      </c>
      <c r="P2448" s="132">
        <v>1.6827457000000001E-2</v>
      </c>
      <c r="Q2448" s="132">
        <v>1.4072581E-3</v>
      </c>
      <c r="R2448" s="132">
        <v>3.2702253E-4</v>
      </c>
      <c r="S2448" s="164">
        <v>3.8035154000000001E-6</v>
      </c>
      <c r="T2448" s="132">
        <v>1.4568360000000001E-4</v>
      </c>
      <c r="U2448" s="132">
        <v>1.3041767999999999E-4</v>
      </c>
      <c r="V2448" s="164">
        <v>5.7084772999999999E-5</v>
      </c>
      <c r="W2448" s="132">
        <v>6.0577568000000004E-3</v>
      </c>
      <c r="X2448" s="132">
        <v>1.4406760999999999E-3</v>
      </c>
      <c r="Y2448" s="164">
        <v>7.2858044E-5</v>
      </c>
      <c r="Z2448" s="132">
        <v>3.5442481999999999E-3</v>
      </c>
      <c r="AA2448" s="164">
        <v>1.9417188E-12</v>
      </c>
      <c r="AC2448" s="118">
        <f t="shared" si="948"/>
        <v>1.0911606000000001E-2</v>
      </c>
      <c r="AD2448" s="118">
        <f t="shared" si="949"/>
        <v>1.9474613345400002E-2</v>
      </c>
      <c r="AE2448" s="118">
        <f t="shared" si="950"/>
        <v>2.1135093800000001E-2</v>
      </c>
      <c r="AF2448" s="118">
        <f t="shared" si="951"/>
        <v>2.3721460444000003E-2</v>
      </c>
      <c r="AG2448" s="118">
        <f t="shared" si="952"/>
        <v>1.4977608749417186E-3</v>
      </c>
      <c r="AI2448" s="69">
        <v>1.1576765</v>
      </c>
      <c r="AJ2448" s="69">
        <v>1.0599316999999999</v>
      </c>
      <c r="AK2448" s="69">
        <v>3.8557798999999997E-2</v>
      </c>
      <c r="AL2448" s="69">
        <v>0</v>
      </c>
      <c r="AM2448" s="69">
        <v>2.4029228E-2</v>
      </c>
      <c r="AN2448" s="69">
        <v>1.5796149999999998E-2</v>
      </c>
      <c r="AO2448" s="69">
        <v>1.9361645E-2</v>
      </c>
      <c r="AQ2448" s="116">
        <v>2.3377947E-3</v>
      </c>
      <c r="AR2448" s="116">
        <v>2.1652008000000002E-3</v>
      </c>
      <c r="AS2448" s="199">
        <v>9.9742575999999997E-5</v>
      </c>
      <c r="AT2448" s="199">
        <v>7.2851379000000001E-5</v>
      </c>
      <c r="AU2448" s="150">
        <f t="shared" si="953"/>
        <v>1.2980819892085742E-7</v>
      </c>
      <c r="AV2448" s="150">
        <f t="shared" si="954"/>
        <v>3.688704748700831E-10</v>
      </c>
      <c r="AW2448" s="163">
        <f t="shared" si="955"/>
        <v>1.0203274814400001E-2</v>
      </c>
      <c r="AX2448" s="196">
        <v>6.9458782000000003E-8</v>
      </c>
      <c r="AY2448" s="196">
        <v>2.0942985999999999E-10</v>
      </c>
      <c r="AZ2448" s="196">
        <v>5.7230232999999999E-15</v>
      </c>
      <c r="BA2448" s="196">
        <v>4.7654495000000002E-10</v>
      </c>
      <c r="BB2448" s="196">
        <v>2.6865740999999998E-16</v>
      </c>
      <c r="BC2448" s="196">
        <v>1.0941498000000001E-10</v>
      </c>
      <c r="BD2448" s="196">
        <v>5.9730821999999997E-8</v>
      </c>
      <c r="BE2448" s="196">
        <v>1.7403832999999999E-11</v>
      </c>
      <c r="BF2448" s="196">
        <v>1.3461106000000001E-10</v>
      </c>
      <c r="BG2448" s="196">
        <v>7.1958148000000002E-12</v>
      </c>
      <c r="BH2448" s="196">
        <v>1.9155688E-13</v>
      </c>
      <c r="BI2448" s="196">
        <v>3.1649327999999997E-14</v>
      </c>
      <c r="BJ2448" s="196">
        <v>7.8590569999999997E-16</v>
      </c>
      <c r="BK2448" s="196">
        <v>1.9193046000000001E-16</v>
      </c>
      <c r="BL2448" s="196">
        <v>1.3669492000000001E-12</v>
      </c>
      <c r="BM2448" s="196">
        <v>3.1267772999999999E-11</v>
      </c>
      <c r="BN2448" s="196">
        <v>2.6231651000000001E-21</v>
      </c>
      <c r="BO2448" s="196">
        <v>3.6738144E-6</v>
      </c>
      <c r="BP2448" s="108">
        <v>1.0199601000000001E-2</v>
      </c>
      <c r="BQ2448" s="108">
        <v>0</v>
      </c>
      <c r="BR2448" s="108">
        <v>0</v>
      </c>
      <c r="BS2448" s="108">
        <v>0</v>
      </c>
      <c r="BU2448" s="172">
        <v>7.8015710000000007E-6</v>
      </c>
      <c r="BV2448" s="172">
        <v>1.1015949000000001E-6</v>
      </c>
      <c r="BW2448" s="172">
        <v>2.0282968E-6</v>
      </c>
      <c r="BX2448" s="172">
        <v>2.8812791000000001E-8</v>
      </c>
      <c r="BY2448" s="172">
        <v>1.1655147000000001E-6</v>
      </c>
      <c r="BZ2448" s="172">
        <v>6.7186444999999998E-7</v>
      </c>
      <c r="CA2448" s="172">
        <v>1.8689673000000001E-7</v>
      </c>
      <c r="CB2448" s="172">
        <v>9.0207841999999997E-7</v>
      </c>
      <c r="CC2448" s="172">
        <v>7.8915574E-9</v>
      </c>
      <c r="CD2448" s="172">
        <v>1.0142182E-7</v>
      </c>
      <c r="CE2448" s="172">
        <v>7.6179692000000004E-13</v>
      </c>
      <c r="CF2448" s="172">
        <v>5.8007950999999998E-18</v>
      </c>
      <c r="CG2448" s="172">
        <v>4.9806887000000003E-14</v>
      </c>
      <c r="CH2448" s="172">
        <v>2.7222438999999998E-7</v>
      </c>
      <c r="CI2448" s="172">
        <v>1.3308869E-6</v>
      </c>
      <c r="CJ2448" s="172">
        <v>4.0867678000000001E-9</v>
      </c>
      <c r="CK2448" s="69">
        <v>0</v>
      </c>
      <c r="CM2448" s="197">
        <v>5.8751491999999999E-14</v>
      </c>
      <c r="CN2448" s="198">
        <v>7.4765677000000003E-2</v>
      </c>
      <c r="CO2448" s="198">
        <v>2.3600921999999999E-3</v>
      </c>
      <c r="CP2448" s="198">
        <v>6.4390279999999996E-4</v>
      </c>
      <c r="CQ2448" s="197">
        <v>1.4391378E-11</v>
      </c>
      <c r="CR2448" s="197">
        <v>1.7113341E-9</v>
      </c>
      <c r="CS2448" s="197">
        <v>2.7254612000000001E-5</v>
      </c>
      <c r="CT2448" s="198">
        <v>6.7368460999999997E-4</v>
      </c>
      <c r="CU2448" s="197">
        <v>4.8240747000000002E-6</v>
      </c>
      <c r="CV2448" s="198">
        <v>2.5682123999999998E-4</v>
      </c>
    </row>
    <row r="2449" spans="1:100" ht="14.4">
      <c r="A2449" t="s">
        <v>4056</v>
      </c>
      <c r="B2449" s="112" t="s">
        <v>265</v>
      </c>
      <c r="C2449" s="113" t="str">
        <f t="shared" si="941"/>
        <v>M.020.06.401</v>
      </c>
      <c r="D2449" s="9" t="s">
        <v>1292</v>
      </c>
      <c r="E2449" s="112" t="s">
        <v>362</v>
      </c>
      <c r="F2449" s="115" t="str">
        <f t="shared" si="942"/>
        <v xml:space="preserve">Blackberries from Serbia in NL </v>
      </c>
      <c r="G2449" s="143">
        <f t="shared" si="943"/>
        <v>0.25680677333333335</v>
      </c>
      <c r="I2449" s="118">
        <f t="shared" si="944"/>
        <v>6.6696568330070566E-2</v>
      </c>
      <c r="K2449" s="161">
        <f t="shared" si="945"/>
        <v>5.7356894159999996E-3</v>
      </c>
      <c r="L2449" s="161">
        <f t="shared" si="946"/>
        <v>7.9362150200000016E-3</v>
      </c>
      <c r="M2449" s="162">
        <f t="shared" si="947"/>
        <v>1.4503647894070567E-2</v>
      </c>
      <c r="N2449" s="161">
        <v>3.8521015999999998E-2</v>
      </c>
      <c r="O2449" s="132">
        <v>1.8178980999999999E-3</v>
      </c>
      <c r="P2449" s="132">
        <v>2.5996228000000001E-3</v>
      </c>
      <c r="Q2449" s="132">
        <v>2.2143334999999999E-3</v>
      </c>
      <c r="R2449" s="132">
        <v>2.1893222000000001E-3</v>
      </c>
      <c r="S2449" s="164">
        <v>1.4318116E-5</v>
      </c>
      <c r="T2449" s="132">
        <v>1.3177156000000001E-3</v>
      </c>
      <c r="U2449" s="132">
        <v>4.0198004999999999E-4</v>
      </c>
      <c r="V2449" s="164">
        <v>3.3235341000000001E-4</v>
      </c>
      <c r="W2449" s="132">
        <v>2.2009652000000001E-3</v>
      </c>
      <c r="X2449" s="132">
        <v>1.4165029000000001E-2</v>
      </c>
      <c r="Y2449" s="164">
        <v>9.1574886999999997E-4</v>
      </c>
      <c r="Z2449" s="132">
        <v>6.2654492999999999E-6</v>
      </c>
      <c r="AA2449" s="164">
        <v>3.4770566999999998E-11</v>
      </c>
      <c r="AC2449" s="118">
        <f t="shared" si="948"/>
        <v>3.8521015999999998E-2</v>
      </c>
      <c r="AD2449" s="118">
        <f t="shared" si="949"/>
        <v>1.0555190366E-2</v>
      </c>
      <c r="AE2449" s="118">
        <f t="shared" si="950"/>
        <v>4.8257663993000006E-3</v>
      </c>
      <c r="AF2449" s="118">
        <f t="shared" si="951"/>
        <v>7.9362150199999999E-3</v>
      </c>
      <c r="AG2449" s="118">
        <f t="shared" si="952"/>
        <v>1.4497382444770567E-2</v>
      </c>
      <c r="AI2449" s="69">
        <v>3.3883451999999998</v>
      </c>
      <c r="AJ2449" s="69">
        <v>3.2405948000000002</v>
      </c>
      <c r="AK2449" s="69">
        <v>4.1913862000000003E-2</v>
      </c>
      <c r="AL2449" s="69">
        <v>0</v>
      </c>
      <c r="AM2449" s="69">
        <v>9.5362727000000008E-3</v>
      </c>
      <c r="AN2449" s="69">
        <v>8.5406499999999996E-2</v>
      </c>
      <c r="AO2449" s="69">
        <v>1.0893774E-2</v>
      </c>
      <c r="AQ2449" s="116">
        <v>5.221977E-3</v>
      </c>
      <c r="AR2449" s="116">
        <v>4.7830772000000002E-3</v>
      </c>
      <c r="AS2449" s="199">
        <v>2.1757467000000001E-4</v>
      </c>
      <c r="AT2449" s="199">
        <v>2.2132515E-4</v>
      </c>
      <c r="AU2449" s="150">
        <f t="shared" si="953"/>
        <v>2.867552234340769E-7</v>
      </c>
      <c r="AV2449" s="150">
        <f t="shared" si="954"/>
        <v>8.0464004297682315E-10</v>
      </c>
      <c r="AW2449" s="163">
        <f t="shared" si="955"/>
        <v>3.0997920556000001E-2</v>
      </c>
      <c r="AX2449" s="196">
        <v>2.3857085000000001E-7</v>
      </c>
      <c r="AY2449" s="196">
        <v>7.1981457000000001E-10</v>
      </c>
      <c r="AZ2449" s="196">
        <v>1.9666358999999999E-14</v>
      </c>
      <c r="BA2449" s="196">
        <v>4.5860960000000002E-11</v>
      </c>
      <c r="BB2449" s="196">
        <v>4.8108769000000004E-15</v>
      </c>
      <c r="BC2449" s="196">
        <v>1.9491856000000001E-10</v>
      </c>
      <c r="BD2449" s="196">
        <v>4.77758E-8</v>
      </c>
      <c r="BE2449" s="196">
        <v>3.0180838999999999E-11</v>
      </c>
      <c r="BF2449" s="196">
        <v>5.4348923999999998E-11</v>
      </c>
      <c r="BG2449" s="196">
        <v>2.0929804999999999E-14</v>
      </c>
      <c r="BH2449" s="196">
        <v>6.3282127999999996E-16</v>
      </c>
      <c r="BI2449" s="196">
        <v>2.5115581E-13</v>
      </c>
      <c r="BJ2449" s="196">
        <v>2.4743346000000001E-15</v>
      </c>
      <c r="BK2449" s="196">
        <v>8.5079997000000005E-16</v>
      </c>
      <c r="BL2449" s="196">
        <v>8.4641731999999993E-12</v>
      </c>
      <c r="BM2449" s="196">
        <v>1.5932492999999999E-10</v>
      </c>
      <c r="BN2449" s="196">
        <v>4.6973298999999999E-20</v>
      </c>
      <c r="BO2449" s="196">
        <v>2.0446556000000001E-5</v>
      </c>
      <c r="BP2449" s="108">
        <v>3.0977474000000001E-2</v>
      </c>
      <c r="BQ2449" s="108">
        <v>0</v>
      </c>
      <c r="BR2449" s="108">
        <v>0</v>
      </c>
      <c r="BS2449" s="108">
        <v>0</v>
      </c>
      <c r="BU2449" s="172">
        <v>1.3683861E-5</v>
      </c>
      <c r="BV2449" s="172">
        <v>4.3258068999999999E-7</v>
      </c>
      <c r="BW2449" s="172">
        <v>7.1604543000000001E-6</v>
      </c>
      <c r="BX2449" s="172">
        <v>4.8007046000000002E-8</v>
      </c>
      <c r="BY2449" s="172">
        <v>3.8567958999999999E-7</v>
      </c>
      <c r="BZ2449" s="172">
        <v>1.081931E-7</v>
      </c>
      <c r="CA2449" s="172">
        <v>4.6256458999999998E-10</v>
      </c>
      <c r="CB2449" s="172">
        <v>1.8187406000000001E-7</v>
      </c>
      <c r="CC2449" s="172">
        <v>4.0919534000000002E-8</v>
      </c>
      <c r="CD2449" s="172">
        <v>8.8714579000000003E-7</v>
      </c>
      <c r="CE2449" s="172">
        <v>1.3641579E-11</v>
      </c>
      <c r="CF2449" s="172">
        <v>1.0387546E-16</v>
      </c>
      <c r="CG2449" s="172">
        <v>8.9189724999999999E-13</v>
      </c>
      <c r="CH2449" s="172">
        <v>4.4012308999999999E-7</v>
      </c>
      <c r="CI2449" s="172">
        <v>3.9765888000000002E-6</v>
      </c>
      <c r="CJ2449" s="172">
        <v>2.1817692999999999E-8</v>
      </c>
      <c r="CK2449" s="69">
        <v>0</v>
      </c>
      <c r="CM2449" s="197">
        <v>1.0520693E-12</v>
      </c>
      <c r="CN2449" s="198">
        <v>0.25694595999999997</v>
      </c>
      <c r="CO2449" s="198">
        <v>4.4296092000000002E-3</v>
      </c>
      <c r="CP2449" s="198">
        <v>3.1760438999999999E-4</v>
      </c>
      <c r="CQ2449" s="197">
        <v>1.1368662E-10</v>
      </c>
      <c r="CR2449" s="197">
        <v>1.3438448E-8</v>
      </c>
      <c r="CS2449" s="197">
        <v>1.5278838000000001E-5</v>
      </c>
      <c r="CT2449" s="198">
        <v>2.2059635999999998E-3</v>
      </c>
      <c r="CU2449" s="197">
        <v>1.3928241E-8</v>
      </c>
      <c r="CV2449" s="198">
        <v>4.1936201999999999E-5</v>
      </c>
    </row>
    <row r="2450" spans="1:100" ht="14.4">
      <c r="A2450" t="s">
        <v>4057</v>
      </c>
      <c r="B2450" s="112" t="s">
        <v>265</v>
      </c>
      <c r="C2450" s="113" t="str">
        <f t="shared" si="941"/>
        <v>M.020.06.402</v>
      </c>
      <c r="D2450" s="9" t="s">
        <v>1292</v>
      </c>
      <c r="E2450" s="112" t="s">
        <v>362</v>
      </c>
      <c r="F2450" s="115" t="str">
        <f t="shared" si="942"/>
        <v xml:space="preserve">Blueberries from Spain in NL </v>
      </c>
      <c r="G2450" s="143">
        <f t="shared" si="943"/>
        <v>0.54894886666666676</v>
      </c>
      <c r="I2450" s="118">
        <f t="shared" si="944"/>
        <v>0.26650952064383371</v>
      </c>
      <c r="K2450" s="161">
        <f t="shared" si="945"/>
        <v>5.7085149769999996E-3</v>
      </c>
      <c r="L2450" s="161">
        <f t="shared" si="946"/>
        <v>1.158572133E-2</v>
      </c>
      <c r="M2450" s="162">
        <f t="shared" si="947"/>
        <v>0.16687295433683372</v>
      </c>
      <c r="N2450" s="161">
        <v>8.2342330000000005E-2</v>
      </c>
      <c r="O2450" s="132">
        <v>2.9972003999999999E-3</v>
      </c>
      <c r="P2450" s="132">
        <v>3.5370726999999999E-3</v>
      </c>
      <c r="Q2450" s="132">
        <v>2.6215880000000002E-3</v>
      </c>
      <c r="R2450" s="132">
        <v>1.8119689E-3</v>
      </c>
      <c r="S2450" s="164">
        <v>3.4480076999999999E-5</v>
      </c>
      <c r="T2450" s="132">
        <v>1.2404779999999999E-3</v>
      </c>
      <c r="U2450" s="132">
        <v>9.5971173000000004E-4</v>
      </c>
      <c r="V2450" s="164">
        <v>2.6459930999999997E-4</v>
      </c>
      <c r="W2450" s="132">
        <v>1.7460640000000001E-3</v>
      </c>
      <c r="X2450" s="132">
        <v>3.5121184999999999E-2</v>
      </c>
      <c r="Y2450" s="164">
        <v>2.3456725000000002E-3</v>
      </c>
      <c r="Z2450" s="132">
        <v>0.13148716999999999</v>
      </c>
      <c r="AA2450" s="164">
        <v>2.6833727999999999E-11</v>
      </c>
      <c r="AC2450" s="118">
        <f t="shared" si="948"/>
        <v>8.2342330000000005E-2</v>
      </c>
      <c r="AD2450" s="118">
        <f t="shared" si="949"/>
        <v>1.3202499806999999E-2</v>
      </c>
      <c r="AE2450" s="118">
        <f t="shared" si="950"/>
        <v>0.13898115482999998</v>
      </c>
      <c r="AF2450" s="118">
        <f t="shared" si="951"/>
        <v>1.158572133E-2</v>
      </c>
      <c r="AG2450" s="118">
        <f t="shared" si="952"/>
        <v>3.5385784336833731E-2</v>
      </c>
      <c r="AI2450" s="69">
        <v>7.0006763000000003</v>
      </c>
      <c r="AJ2450" s="69">
        <v>6.7295161999999999</v>
      </c>
      <c r="AK2450" s="69">
        <v>5.3791151000000002E-2</v>
      </c>
      <c r="AL2450" s="69">
        <v>0</v>
      </c>
      <c r="AM2450" s="69">
        <v>9.7802814000000002E-3</v>
      </c>
      <c r="AN2450" s="69">
        <v>0.19308615000000001</v>
      </c>
      <c r="AO2450" s="69">
        <v>1.450253E-2</v>
      </c>
      <c r="AQ2450" s="116">
        <v>1.0644644999999999E-2</v>
      </c>
      <c r="AR2450" s="116">
        <v>9.7236800999999998E-3</v>
      </c>
      <c r="AS2450" s="199">
        <v>4.4742418000000002E-4</v>
      </c>
      <c r="AT2450" s="199">
        <v>4.7354063000000003E-4</v>
      </c>
      <c r="AU2450" s="150">
        <f t="shared" si="953"/>
        <v>5.8295443700973121E-7</v>
      </c>
      <c r="AV2450" s="150">
        <f t="shared" si="954"/>
        <v>1.6546752595865012E-9</v>
      </c>
      <c r="AW2450" s="163">
        <f t="shared" si="955"/>
        <v>6.6322216419999996E-2</v>
      </c>
      <c r="AX2450" s="196">
        <v>5.1380029999999998E-7</v>
      </c>
      <c r="AY2450" s="196">
        <v>1.5499392000000001E-9</v>
      </c>
      <c r="AZ2450" s="196">
        <v>4.2348969E-14</v>
      </c>
      <c r="BA2450" s="196">
        <v>1.062675E-9</v>
      </c>
      <c r="BB2450" s="196">
        <v>3.7127310999999997E-15</v>
      </c>
      <c r="BC2450" s="196">
        <v>1.7397670000000001E-10</v>
      </c>
      <c r="BD2450" s="196">
        <v>6.7524634E-8</v>
      </c>
      <c r="BE2450" s="196">
        <v>2.8757463999999999E-11</v>
      </c>
      <c r="BF2450" s="196">
        <v>7.5284875999999995E-11</v>
      </c>
      <c r="BG2450" s="196">
        <v>1.6089275999999999E-14</v>
      </c>
      <c r="BH2450" s="196">
        <v>4.8498204999999997E-16</v>
      </c>
      <c r="BI2450" s="196">
        <v>6.2689755999999997E-13</v>
      </c>
      <c r="BJ2450" s="196">
        <v>5.8409000999999999E-15</v>
      </c>
      <c r="BK2450" s="196">
        <v>2.0578631000000001E-15</v>
      </c>
      <c r="BL2450" s="196">
        <v>1.7117977E-11</v>
      </c>
      <c r="BM2450" s="196">
        <v>3.7572962000000002E-10</v>
      </c>
      <c r="BN2450" s="196">
        <v>3.6251025999999997E-20</v>
      </c>
      <c r="BO2450" s="196">
        <v>1.6977419999999999E-5</v>
      </c>
      <c r="BP2450" s="108">
        <v>6.6305239000000002E-2</v>
      </c>
      <c r="BQ2450" s="108">
        <v>0</v>
      </c>
      <c r="BR2450" s="108">
        <v>0</v>
      </c>
      <c r="BS2450" s="108">
        <v>0</v>
      </c>
      <c r="BU2450" s="172">
        <v>2.6558907E-5</v>
      </c>
      <c r="BV2450" s="172">
        <v>5.6302746000000003E-7</v>
      </c>
      <c r="BW2450" s="172">
        <v>1.5306150999999999E-5</v>
      </c>
      <c r="BX2450" s="172">
        <v>1.1368706E-7</v>
      </c>
      <c r="BY2450" s="172">
        <v>5.9626869000000004E-7</v>
      </c>
      <c r="BZ2450" s="172">
        <v>8.2685278000000005E-8</v>
      </c>
      <c r="CA2450" s="172">
        <v>3.5429663999999998E-10</v>
      </c>
      <c r="CB2450" s="172">
        <v>1.3749004999999999E-7</v>
      </c>
      <c r="CC2450" s="172">
        <v>1.0045537E-7</v>
      </c>
      <c r="CD2450" s="172">
        <v>8.5628163000000003E-7</v>
      </c>
      <c r="CE2450" s="172">
        <v>1.0527709E-11</v>
      </c>
      <c r="CF2450" s="172">
        <v>8.0164520999999999E-17</v>
      </c>
      <c r="CG2450" s="172">
        <v>6.8830999000000004E-13</v>
      </c>
      <c r="CH2450" s="172">
        <v>5.2920823999999998E-7</v>
      </c>
      <c r="CI2450" s="172">
        <v>8.2536543999999992E-6</v>
      </c>
      <c r="CJ2450" s="172">
        <v>1.9631959E-8</v>
      </c>
      <c r="CK2450" s="69">
        <v>0</v>
      </c>
      <c r="CM2450" s="197">
        <v>8.1192063000000004E-13</v>
      </c>
      <c r="CN2450" s="198">
        <v>0.55343852000000004</v>
      </c>
      <c r="CO2450" s="198">
        <v>3.4085397000000002E-3</v>
      </c>
      <c r="CP2450" s="198">
        <v>4.0202001000000002E-4</v>
      </c>
      <c r="CQ2450" s="197">
        <v>2.8322265999999999E-10</v>
      </c>
      <c r="CR2450" s="197">
        <v>3.3546146000000002E-8</v>
      </c>
      <c r="CS2450" s="197">
        <v>2.45095E-5</v>
      </c>
      <c r="CT2450" s="198">
        <v>5.2848102000000001E-3</v>
      </c>
      <c r="CU2450" s="197">
        <v>1.0706656999999999E-8</v>
      </c>
      <c r="CV2450" s="198">
        <v>3.1736602000000003E-5</v>
      </c>
    </row>
    <row r="2451" spans="1:100" ht="14.4">
      <c r="A2451" t="s">
        <v>4058</v>
      </c>
      <c r="B2451" s="112" t="s">
        <v>265</v>
      </c>
      <c r="C2451" s="113" t="str">
        <f t="shared" si="941"/>
        <v>M.020.06.403</v>
      </c>
      <c r="D2451" s="9" t="s">
        <v>1292</v>
      </c>
      <c r="E2451" s="112" t="s">
        <v>362</v>
      </c>
      <c r="F2451" s="115" t="str">
        <f t="shared" si="942"/>
        <v xml:space="preserve">Cranberries in USA </v>
      </c>
      <c r="G2451" s="143">
        <f t="shared" si="943"/>
        <v>3.0988655333333334E-2</v>
      </c>
      <c r="I2451" s="118">
        <f t="shared" si="944"/>
        <v>6.0534207543658652E-3</v>
      </c>
      <c r="K2451" s="161">
        <f t="shared" si="945"/>
        <v>3.4049942572999999E-4</v>
      </c>
      <c r="L2451" s="161">
        <f t="shared" si="946"/>
        <v>3.7479012999999998E-4</v>
      </c>
      <c r="M2451" s="162">
        <f t="shared" si="947"/>
        <v>6.8983289863586475E-4</v>
      </c>
      <c r="N2451" s="161">
        <v>4.6482983E-3</v>
      </c>
      <c r="O2451" s="132">
        <v>1.7276088999999999E-4</v>
      </c>
      <c r="P2451" s="132">
        <v>1.2414671000000001E-4</v>
      </c>
      <c r="Q2451" s="132">
        <v>1.2075270999999999E-4</v>
      </c>
      <c r="R2451" s="132">
        <v>1.1667003E-5</v>
      </c>
      <c r="S2451" s="164">
        <v>6.4319273000000003E-7</v>
      </c>
      <c r="T2451" s="132">
        <v>2.0743652000000001E-4</v>
      </c>
      <c r="U2451" s="132">
        <v>1.8783658E-5</v>
      </c>
      <c r="V2451" s="164">
        <v>3.5568312999999998E-5</v>
      </c>
      <c r="W2451" s="132">
        <v>1.9388483999999999E-5</v>
      </c>
      <c r="X2451" s="132">
        <v>6.5421368000000005E-4</v>
      </c>
      <c r="Y2451" s="164">
        <v>3.9710387999999999E-5</v>
      </c>
      <c r="Z2451" s="132">
        <v>5.0905616000000003E-8</v>
      </c>
      <c r="AA2451" s="164">
        <v>1.9864734E-14</v>
      </c>
      <c r="AC2451" s="118">
        <f t="shared" si="948"/>
        <v>4.6482983E-3</v>
      </c>
      <c r="AD2451" s="118">
        <f t="shared" si="949"/>
        <v>6.5619068372999999E-4</v>
      </c>
      <c r="AE2451" s="118">
        <f t="shared" si="950"/>
        <v>3.1574216361600002E-4</v>
      </c>
      <c r="AF2451" s="118">
        <f t="shared" si="951"/>
        <v>3.7479012999999998E-4</v>
      </c>
      <c r="AG2451" s="118">
        <f t="shared" si="952"/>
        <v>6.8978199301986478E-4</v>
      </c>
      <c r="AI2451" s="69">
        <v>0.26568106000000002</v>
      </c>
      <c r="AJ2451" s="69">
        <v>0.23842008000000001</v>
      </c>
      <c r="AK2451" s="69">
        <v>1.3422931000000001E-2</v>
      </c>
      <c r="AL2451" s="69">
        <v>0</v>
      </c>
      <c r="AM2451" s="69">
        <v>2.6238012999999999E-3</v>
      </c>
      <c r="AN2451" s="69">
        <v>8.6523468999999999E-3</v>
      </c>
      <c r="AO2451" s="69">
        <v>2.5619050000000002E-3</v>
      </c>
      <c r="AQ2451" s="116">
        <v>5.9736193E-4</v>
      </c>
      <c r="AR2451" s="116">
        <v>5.5801699999999995E-4</v>
      </c>
      <c r="AS2451" s="199">
        <v>2.5556546000000001E-5</v>
      </c>
      <c r="AT2451" s="199">
        <v>1.3788389E-5</v>
      </c>
      <c r="AU2451" s="150">
        <f t="shared" si="953"/>
        <v>3.3454255953568498E-8</v>
      </c>
      <c r="AV2451" s="150">
        <f t="shared" si="954"/>
        <v>9.4513852670018318E-11</v>
      </c>
      <c r="AW2451" s="163">
        <f t="shared" si="955"/>
        <v>1.9311469950999999E-3</v>
      </c>
      <c r="AX2451" s="196">
        <v>2.9504864999999998E-8</v>
      </c>
      <c r="AY2451" s="196">
        <v>8.8968797999999995E-11</v>
      </c>
      <c r="AZ2451" s="196">
        <v>2.4311633E-15</v>
      </c>
      <c r="BA2451" s="196">
        <v>1.8104001E-10</v>
      </c>
      <c r="BB2451" s="196">
        <v>2.7484967999999999E-18</v>
      </c>
      <c r="BC2451" s="196">
        <v>6.8844486999999999E-12</v>
      </c>
      <c r="BD2451" s="196">
        <v>3.7548107000000004E-9</v>
      </c>
      <c r="BE2451" s="196">
        <v>1.1855020999999999E-12</v>
      </c>
      <c r="BF2451" s="196">
        <v>4.3467779000000002E-12</v>
      </c>
      <c r="BG2451" s="196">
        <v>1.3836123999999999E-16</v>
      </c>
      <c r="BH2451" s="196">
        <v>4.6044465000000003E-18</v>
      </c>
      <c r="BI2451" s="196">
        <v>1.005584E-14</v>
      </c>
      <c r="BJ2451" s="196">
        <v>1.0897638E-16</v>
      </c>
      <c r="BK2451" s="196">
        <v>3.5724624999999997E-17</v>
      </c>
      <c r="BL2451" s="196">
        <v>3.4728071999999998E-13</v>
      </c>
      <c r="BM2451" s="196">
        <v>6.3085113999999997E-12</v>
      </c>
      <c r="BN2451" s="196">
        <v>2.6836262999999998E-23</v>
      </c>
      <c r="BO2451" s="196">
        <v>1.3678951000000001E-6</v>
      </c>
      <c r="BP2451" s="108">
        <v>1.9297791E-3</v>
      </c>
      <c r="BQ2451" s="108">
        <v>0</v>
      </c>
      <c r="BR2451" s="108">
        <v>0</v>
      </c>
      <c r="BS2451" s="108">
        <v>0</v>
      </c>
      <c r="BU2451" s="172">
        <v>1.4082138E-6</v>
      </c>
      <c r="BV2451" s="172">
        <v>3.1821864000000002E-8</v>
      </c>
      <c r="BW2451" s="172">
        <v>8.6404592999999996E-7</v>
      </c>
      <c r="BX2451" s="172">
        <v>2.2819945000000001E-9</v>
      </c>
      <c r="BY2451" s="172">
        <v>3.3742871999999999E-8</v>
      </c>
      <c r="BZ2451" s="172">
        <v>3.0049236999999999E-9</v>
      </c>
      <c r="CA2451" s="172">
        <v>3.5220053E-12</v>
      </c>
      <c r="CB2451" s="172">
        <v>6.5596739E-9</v>
      </c>
      <c r="CC2451" s="172">
        <v>1.7354937999999999E-9</v>
      </c>
      <c r="CD2451" s="172">
        <v>1.3801322000000001E-7</v>
      </c>
      <c r="CE2451" s="172">
        <v>7.7935552999999996E-15</v>
      </c>
      <c r="CF2451" s="172">
        <v>5.9344973000000004E-20</v>
      </c>
      <c r="CG2451" s="172">
        <v>5.0954882999999998E-16</v>
      </c>
      <c r="CH2451" s="172">
        <v>2.4717007000000001E-8</v>
      </c>
      <c r="CI2451" s="172">
        <v>3.0139372000000002E-7</v>
      </c>
      <c r="CJ2451" s="172">
        <v>8.9353179000000003E-10</v>
      </c>
      <c r="CK2451" s="69">
        <v>0</v>
      </c>
      <c r="CM2451" s="197">
        <v>6.0105651999999998E-16</v>
      </c>
      <c r="CN2451" s="198">
        <v>3.1751912E-2</v>
      </c>
      <c r="CO2451" s="198">
        <v>1.0468712E-4</v>
      </c>
      <c r="CP2451" s="198">
        <v>2.2105439E-5</v>
      </c>
      <c r="CQ2451" s="197">
        <v>4.5483902000000003E-12</v>
      </c>
      <c r="CR2451" s="197">
        <v>5.3875385999999995E-10</v>
      </c>
      <c r="CS2451" s="197">
        <v>1.3672602000000001E-6</v>
      </c>
      <c r="CT2451" s="198">
        <v>9.7834203000000001E-5</v>
      </c>
      <c r="CU2451" s="197">
        <v>9.2739878999999996E-11</v>
      </c>
      <c r="CV2451" s="198">
        <v>1.4741209E-6</v>
      </c>
    </row>
    <row r="2452" spans="1:100" ht="14.4">
      <c r="A2452" t="s">
        <v>4059</v>
      </c>
      <c r="B2452" s="112" t="s">
        <v>265</v>
      </c>
      <c r="C2452" s="113" t="str">
        <f t="shared" si="941"/>
        <v>M.020.06.404</v>
      </c>
      <c r="D2452" s="9" t="s">
        <v>1292</v>
      </c>
      <c r="E2452" s="112" t="s">
        <v>362</v>
      </c>
      <c r="F2452" s="115" t="str">
        <f t="shared" si="942"/>
        <v>Raspberries in Spain</v>
      </c>
      <c r="G2452" s="143">
        <f t="shared" si="943"/>
        <v>3.9580716000000002E-2</v>
      </c>
      <c r="I2452" s="118">
        <f t="shared" si="944"/>
        <v>6.7589806576894302E-3</v>
      </c>
      <c r="K2452" s="161">
        <f t="shared" si="945"/>
        <v>4.1394765107999999E-4</v>
      </c>
      <c r="L2452" s="161">
        <f t="shared" si="946"/>
        <v>2.3403037688000001E-4</v>
      </c>
      <c r="M2452" s="162">
        <f t="shared" si="947"/>
        <v>1.7389522972943001E-4</v>
      </c>
      <c r="N2452" s="161">
        <v>5.9371073999999998E-3</v>
      </c>
      <c r="O2452" s="132">
        <v>1.0295661E-4</v>
      </c>
      <c r="P2452" s="132">
        <v>8.6812135999999994E-5</v>
      </c>
      <c r="Q2452" s="132">
        <v>1.1326707E-4</v>
      </c>
      <c r="R2452" s="132">
        <v>5.9585454000000002E-6</v>
      </c>
      <c r="S2452" s="164">
        <v>1.1052568E-7</v>
      </c>
      <c r="T2452" s="132">
        <v>2.9461150999999998E-4</v>
      </c>
      <c r="U2452" s="132">
        <v>4.1288301999999996E-6</v>
      </c>
      <c r="V2452" s="164">
        <v>5.2925415000000001E-5</v>
      </c>
      <c r="W2452" s="132">
        <v>3.9444287999999998E-5</v>
      </c>
      <c r="X2452" s="132">
        <v>1.2089603E-4</v>
      </c>
      <c r="Y2452" s="164">
        <v>6.8851268E-7</v>
      </c>
      <c r="Z2452" s="132">
        <v>7.3784704999999997E-8</v>
      </c>
      <c r="AA2452" s="164">
        <v>2.4430001999999999E-14</v>
      </c>
      <c r="AC2452" s="118">
        <f t="shared" si="948"/>
        <v>5.9371073999999998E-3</v>
      </c>
      <c r="AD2452" s="118">
        <f t="shared" si="949"/>
        <v>6.0784522728000003E-4</v>
      </c>
      <c r="AE2452" s="118">
        <f t="shared" si="950"/>
        <v>1.9397136090499998E-4</v>
      </c>
      <c r="AF2452" s="118">
        <f t="shared" si="951"/>
        <v>2.3403037688000001E-4</v>
      </c>
      <c r="AG2452" s="118">
        <f t="shared" si="952"/>
        <v>1.7382144502443001E-4</v>
      </c>
      <c r="AI2452" s="69">
        <v>0.14369723000000001</v>
      </c>
      <c r="AJ2452" s="69">
        <v>0.12437826</v>
      </c>
      <c r="AK2452" s="69">
        <v>9.2327884000000006E-3</v>
      </c>
      <c r="AL2452" s="69">
        <v>0</v>
      </c>
      <c r="AM2452" s="69">
        <v>2.2703987000000001E-3</v>
      </c>
      <c r="AN2452" s="69">
        <v>5.5567448E-3</v>
      </c>
      <c r="AO2452" s="69">
        <v>2.2590363E-3</v>
      </c>
      <c r="AQ2452" s="116">
        <v>7.2732844000000004E-4</v>
      </c>
      <c r="AR2452" s="116">
        <v>6.8829044999999998E-4</v>
      </c>
      <c r="AS2452" s="199">
        <v>3.2429484000000001E-5</v>
      </c>
      <c r="AT2452" s="199">
        <v>6.6084983999999996E-6</v>
      </c>
      <c r="AU2452" s="150">
        <f t="shared" si="953"/>
        <v>4.1264415856830155E-8</v>
      </c>
      <c r="AV2452" s="150">
        <f t="shared" si="954"/>
        <v>1.1993152963809133E-10</v>
      </c>
      <c r="AW2452" s="163">
        <f t="shared" si="955"/>
        <v>9.2556000579999999E-4</v>
      </c>
      <c r="AX2452" s="196">
        <v>3.8409302E-8</v>
      </c>
      <c r="AY2452" s="196">
        <v>1.1576485E-10</v>
      </c>
      <c r="AZ2452" s="196">
        <v>3.1638352999999998E-15</v>
      </c>
      <c r="BA2452" s="196">
        <v>4.1281719000000002E-10</v>
      </c>
      <c r="BB2452" s="196">
        <v>3.3801501000000001E-18</v>
      </c>
      <c r="BC2452" s="196">
        <v>5.5541661999999998E-12</v>
      </c>
      <c r="BD2452" s="196">
        <v>2.4357354999999999E-9</v>
      </c>
      <c r="BE2452" s="196">
        <v>1.0012847E-12</v>
      </c>
      <c r="BF2452" s="196">
        <v>3.1609505000000001E-12</v>
      </c>
      <c r="BG2452" s="196">
        <v>3.0010891000000001E-16</v>
      </c>
      <c r="BH2452" s="196">
        <v>1.0093053E-17</v>
      </c>
      <c r="BI2452" s="196">
        <v>9.4736482999999999E-16</v>
      </c>
      <c r="BJ2452" s="196">
        <v>1.8234244000000001E-17</v>
      </c>
      <c r="BK2452" s="196">
        <v>4.8017212999999999E-18</v>
      </c>
      <c r="BL2452" s="196">
        <v>2.1794159000000001E-13</v>
      </c>
      <c r="BM2452" s="196">
        <v>7.8905565999999997E-13</v>
      </c>
      <c r="BN2452" s="196">
        <v>3.3003712999999998E-23</v>
      </c>
      <c r="BO2452" s="196">
        <v>2.0204658E-6</v>
      </c>
      <c r="BP2452" s="108">
        <v>9.2353954000000003E-4</v>
      </c>
      <c r="BQ2452" s="108">
        <v>0</v>
      </c>
      <c r="BR2452" s="108">
        <v>0</v>
      </c>
      <c r="BS2452" s="108">
        <v>0</v>
      </c>
      <c r="BU2452" s="172">
        <v>1.5370362000000001E-6</v>
      </c>
      <c r="BV2452" s="172">
        <v>2.3683188000000001E-8</v>
      </c>
      <c r="BW2452" s="172">
        <v>1.1036154000000001E-6</v>
      </c>
      <c r="BX2452" s="172">
        <v>6.0769929000000002E-10</v>
      </c>
      <c r="BY2452" s="172">
        <v>2.2729698999999999E-8</v>
      </c>
      <c r="BZ2452" s="172">
        <v>2.2638095000000001E-9</v>
      </c>
      <c r="CA2452" s="172">
        <v>7.7373861000000006E-12</v>
      </c>
      <c r="CB2452" s="172">
        <v>7.9734608999999993E-9</v>
      </c>
      <c r="CC2452" s="172">
        <v>2.3176981E-10</v>
      </c>
      <c r="CD2452" s="172">
        <v>1.9518216999999999E-7</v>
      </c>
      <c r="CE2452" s="172">
        <v>9.5846526000000004E-15</v>
      </c>
      <c r="CF2452" s="172">
        <v>7.2983500999999997E-20</v>
      </c>
      <c r="CG2452" s="172">
        <v>6.2665219000000004E-16</v>
      </c>
      <c r="CH2452" s="172">
        <v>2.2624768000000001E-8</v>
      </c>
      <c r="CI2452" s="172">
        <v>1.5736453E-7</v>
      </c>
      <c r="CJ2452" s="172">
        <v>7.5199444000000004E-10</v>
      </c>
      <c r="CK2452" s="69">
        <v>0</v>
      </c>
      <c r="CM2452" s="197">
        <v>7.3918996999999999E-16</v>
      </c>
      <c r="CN2452" s="198">
        <v>4.1342731000000001E-2</v>
      </c>
      <c r="CO2452" s="198">
        <v>7.1918315999999996E-5</v>
      </c>
      <c r="CP2452" s="198">
        <v>1.5915245999999999E-5</v>
      </c>
      <c r="CQ2452" s="197">
        <v>4.4254143999999999E-13</v>
      </c>
      <c r="CR2452" s="197">
        <v>5.1020754999999998E-11</v>
      </c>
      <c r="CS2452" s="197">
        <v>8.0493695000000001E-7</v>
      </c>
      <c r="CT2452" s="198">
        <v>1.5789679000000002E-5</v>
      </c>
      <c r="CU2452" s="197">
        <v>2.0121441999999999E-10</v>
      </c>
      <c r="CV2452" s="198">
        <v>1.7434489E-6</v>
      </c>
    </row>
    <row r="2453" spans="1:100" ht="14.4">
      <c r="B2453" s="112"/>
      <c r="C2453" s="113"/>
      <c r="D2453" s="1" t="s">
        <v>1294</v>
      </c>
      <c r="E2453" s="112"/>
      <c r="S2453" s="3"/>
      <c r="V2453" s="3"/>
      <c r="Y2453" s="3"/>
      <c r="AA2453" s="3"/>
      <c r="AC2453" s="142"/>
      <c r="AD2453" s="142"/>
      <c r="AE2453" s="142"/>
      <c r="AF2453" s="142"/>
      <c r="AG2453" s="142"/>
      <c r="AS2453" s="3"/>
      <c r="AT2453" s="3"/>
      <c r="AU2453" s="86"/>
      <c r="AV2453" s="86"/>
      <c r="AW2453" s="86"/>
      <c r="AX2453" s="3"/>
      <c r="AY2453" s="3"/>
      <c r="AZ2453" s="3"/>
      <c r="BA2453" s="3"/>
      <c r="BB2453" s="3"/>
      <c r="BC2453" s="3"/>
      <c r="BD2453" s="3"/>
      <c r="BE2453" s="3"/>
      <c r="BF2453" s="3"/>
      <c r="BG2453" s="3"/>
      <c r="BH2453" s="3"/>
      <c r="BI2453" s="3"/>
      <c r="BJ2453" s="3"/>
      <c r="BK2453" s="3"/>
      <c r="BL2453" s="3"/>
      <c r="BM2453" s="3"/>
      <c r="BN2453" s="3"/>
      <c r="BO2453" s="3"/>
      <c r="BU2453" s="3"/>
      <c r="BV2453" s="3"/>
      <c r="BW2453" s="3"/>
      <c r="BX2453" s="3"/>
      <c r="BY2453" s="3"/>
      <c r="BZ2453" s="3"/>
      <c r="CA2453" s="3"/>
      <c r="CB2453" s="3"/>
      <c r="CC2453" s="3"/>
      <c r="CD2453" s="3"/>
      <c r="CE2453" s="3"/>
      <c r="CF2453" s="3"/>
      <c r="CG2453" s="3"/>
      <c r="CH2453" s="3"/>
      <c r="CI2453" s="3"/>
      <c r="CJ2453" s="3"/>
      <c r="CM2453" s="3"/>
      <c r="CQ2453" s="3"/>
      <c r="CR2453" s="3"/>
      <c r="CS2453" s="3"/>
      <c r="CU2453" s="3"/>
    </row>
    <row r="2454" spans="1:100" ht="14.4">
      <c r="A2454" t="s">
        <v>2774</v>
      </c>
      <c r="B2454" s="112" t="s">
        <v>265</v>
      </c>
      <c r="C2454" s="113" t="str">
        <f t="shared" ref="C2454:C2471" si="956">MID(A2454,1,12)</f>
        <v>M.020.07.101</v>
      </c>
      <c r="D2454" s="9" t="s">
        <v>1294</v>
      </c>
      <c r="E2454" s="112" t="s">
        <v>362</v>
      </c>
      <c r="F2454" s="115" t="str">
        <f t="shared" ref="F2454:F2471" si="957">MID(A2454, 21,85)</f>
        <v>Biscuit, sweet in plastic foil per 500 gram NL</v>
      </c>
      <c r="G2454" s="143">
        <f t="shared" si="943"/>
        <v>1.946365866666667</v>
      </c>
      <c r="I2454" s="118">
        <f t="shared" si="944"/>
        <v>0.40418492807652007</v>
      </c>
      <c r="K2454" s="161">
        <f t="shared" si="945"/>
        <v>2.2356611999999999E-7</v>
      </c>
      <c r="L2454" s="161">
        <f t="shared" si="946"/>
        <v>0.1087200812104</v>
      </c>
      <c r="M2454" s="162">
        <f t="shared" si="947"/>
        <v>3.5097433000000002E-3</v>
      </c>
      <c r="N2454" s="161">
        <v>0.29195488000000003</v>
      </c>
      <c r="O2454" s="132">
        <v>7.3445098E-2</v>
      </c>
      <c r="P2454" s="132">
        <v>1.5206567000000001E-2</v>
      </c>
      <c r="Q2454" s="132">
        <v>0</v>
      </c>
      <c r="R2454" s="132">
        <v>0</v>
      </c>
      <c r="S2454" s="132">
        <v>0</v>
      </c>
      <c r="T2454" s="164">
        <v>2.2356611999999999E-7</v>
      </c>
      <c r="U2454" s="164">
        <v>5.4752104000000001E-6</v>
      </c>
      <c r="V2454" s="132">
        <v>0</v>
      </c>
      <c r="W2454" s="132">
        <v>0</v>
      </c>
      <c r="X2454" s="132">
        <v>0</v>
      </c>
      <c r="Y2454" s="132">
        <v>2.0062941000000001E-2</v>
      </c>
      <c r="Z2454" s="132">
        <v>3.5097433000000002E-3</v>
      </c>
      <c r="AA2454" s="132">
        <v>0</v>
      </c>
      <c r="AC2454" s="118">
        <f t="shared" si="948"/>
        <v>0.29195488000000003</v>
      </c>
      <c r="AD2454" s="118">
        <f t="shared" si="949"/>
        <v>8.8657363776520004E-2</v>
      </c>
      <c r="AE2454" s="118">
        <f t="shared" si="950"/>
        <v>9.2166883510400005E-2</v>
      </c>
      <c r="AF2454" s="118">
        <f t="shared" si="951"/>
        <v>0.1087200812104</v>
      </c>
      <c r="AG2454" s="118">
        <f t="shared" si="952"/>
        <v>0</v>
      </c>
      <c r="AI2454" s="69">
        <v>0</v>
      </c>
      <c r="AJ2454" s="69">
        <v>0</v>
      </c>
      <c r="AK2454" s="69">
        <v>0</v>
      </c>
      <c r="AL2454" s="69">
        <v>0</v>
      </c>
      <c r="AM2454" s="69">
        <v>0</v>
      </c>
      <c r="AN2454" s="69">
        <v>0</v>
      </c>
      <c r="AO2454" s="69">
        <v>0</v>
      </c>
      <c r="AQ2454" s="116">
        <v>5.6909847999999999E-2</v>
      </c>
      <c r="AR2454" s="116">
        <v>5.2376209999999999E-2</v>
      </c>
      <c r="AS2454" s="116">
        <v>4.5336383999999997E-3</v>
      </c>
      <c r="AT2454" s="116">
        <v>0</v>
      </c>
      <c r="AU2454" s="150">
        <f t="shared" si="953"/>
        <v>3.1400605000000001E-6</v>
      </c>
      <c r="AV2454" s="150">
        <f t="shared" si="954"/>
        <v>1.6766414024989999E-8</v>
      </c>
      <c r="AW2454" s="163">
        <f t="shared" si="955"/>
        <v>0</v>
      </c>
      <c r="AX2454" s="196">
        <v>1.8062275E-6</v>
      </c>
      <c r="AY2454" s="196">
        <v>5.4498243000000002E-9</v>
      </c>
      <c r="AZ2454" s="196">
        <v>1.4889699E-13</v>
      </c>
      <c r="BA2454" s="108">
        <v>0</v>
      </c>
      <c r="BB2454" s="108">
        <v>0</v>
      </c>
      <c r="BC2454" s="108">
        <v>0</v>
      </c>
      <c r="BD2454" s="196">
        <v>1.3338329999999999E-6</v>
      </c>
      <c r="BE2454" s="108">
        <v>0</v>
      </c>
      <c r="BF2454" s="196">
        <v>1.5536956E-9</v>
      </c>
      <c r="BG2454" s="196">
        <v>6.2579205E-10</v>
      </c>
      <c r="BH2454" s="196">
        <v>1.437178E-12</v>
      </c>
      <c r="BI2454" s="108">
        <v>0</v>
      </c>
      <c r="BJ2454" s="108">
        <v>0</v>
      </c>
      <c r="BK2454" s="108">
        <v>0</v>
      </c>
      <c r="BL2454" s="108">
        <v>0</v>
      </c>
      <c r="BM2454" s="108">
        <v>0</v>
      </c>
      <c r="BN2454" s="196">
        <v>9.1355159999999995E-9</v>
      </c>
      <c r="BO2454" s="108">
        <v>0</v>
      </c>
      <c r="BP2454" s="108">
        <v>0</v>
      </c>
      <c r="BQ2454" s="108">
        <v>0</v>
      </c>
      <c r="BR2454" s="108">
        <v>0</v>
      </c>
      <c r="BS2454" s="108">
        <v>0</v>
      </c>
      <c r="BU2454" s="172">
        <v>9.7217027000000002E-5</v>
      </c>
      <c r="BV2454" s="172">
        <v>1.0711646999999999E-5</v>
      </c>
      <c r="BW2454" s="172">
        <v>5.4269844E-5</v>
      </c>
      <c r="BX2454" s="172">
        <v>6.4134853999999997E-10</v>
      </c>
      <c r="BY2454" s="172">
        <v>8.8235521E-6</v>
      </c>
      <c r="BZ2454" s="69">
        <v>0</v>
      </c>
      <c r="CA2454" s="172">
        <v>1.6251357000000001E-5</v>
      </c>
      <c r="CB2454" s="69">
        <v>0</v>
      </c>
      <c r="CC2454" s="69">
        <v>0</v>
      </c>
      <c r="CD2454" s="172">
        <v>1.4793499999999999E-10</v>
      </c>
      <c r="CE2454" s="69">
        <v>0</v>
      </c>
      <c r="CF2454" s="172">
        <v>6.4645105000000001E-6</v>
      </c>
      <c r="CG2454" s="69">
        <v>0</v>
      </c>
      <c r="CH2454" s="172">
        <v>6.9532685000000003E-7</v>
      </c>
      <c r="CI2454" s="69">
        <v>0</v>
      </c>
      <c r="CJ2454" s="69">
        <v>0</v>
      </c>
      <c r="CK2454" s="69">
        <v>0</v>
      </c>
      <c r="CM2454" s="198">
        <v>0</v>
      </c>
      <c r="CN2454" s="198">
        <v>1.9463657999999999</v>
      </c>
      <c r="CO2454" s="198">
        <v>0</v>
      </c>
      <c r="CP2454" s="198">
        <v>7.3287530000000004E-3</v>
      </c>
      <c r="CQ2454" s="198">
        <v>0</v>
      </c>
      <c r="CR2454" s="198">
        <v>0</v>
      </c>
      <c r="CS2454" s="198">
        <v>4.4786815999999999E-4</v>
      </c>
      <c r="CT2454" s="198">
        <v>0</v>
      </c>
      <c r="CU2454" s="198">
        <v>4.1989993000000002E-4</v>
      </c>
      <c r="CV2454" s="198">
        <v>4.9099975999999999E-4</v>
      </c>
    </row>
    <row r="2455" spans="1:100" ht="14.4">
      <c r="A2455" t="s">
        <v>2775</v>
      </c>
      <c r="B2455" s="112" t="s">
        <v>265</v>
      </c>
      <c r="C2455" s="113" t="str">
        <f t="shared" si="956"/>
        <v>M.020.07.102</v>
      </c>
      <c r="D2455" s="9" t="s">
        <v>1294</v>
      </c>
      <c r="E2455" s="112" t="s">
        <v>362</v>
      </c>
      <c r="F2455" s="115" t="str">
        <f t="shared" si="957"/>
        <v>Appel pie Dutch w shortbread w butter, in cardboard box NL</v>
      </c>
      <c r="G2455" s="143">
        <f t="shared" si="943"/>
        <v>2.4344212000000001</v>
      </c>
      <c r="I2455" s="118">
        <f t="shared" si="944"/>
        <v>0.50221774567896005</v>
      </c>
      <c r="K2455" s="161">
        <f t="shared" si="945"/>
        <v>2.0951775999999999E-7</v>
      </c>
      <c r="L2455" s="161">
        <f t="shared" si="946"/>
        <v>0.12190742416120001</v>
      </c>
      <c r="M2455" s="162">
        <f t="shared" si="947"/>
        <v>1.5146932E-2</v>
      </c>
      <c r="N2455" s="161">
        <v>0.36516317999999998</v>
      </c>
      <c r="O2455" s="132">
        <v>9.170818E-2</v>
      </c>
      <c r="P2455" s="132">
        <v>1.4251023E-2</v>
      </c>
      <c r="Q2455" s="132">
        <v>0</v>
      </c>
      <c r="R2455" s="132">
        <v>0</v>
      </c>
      <c r="S2455" s="132">
        <v>0</v>
      </c>
      <c r="T2455" s="164">
        <v>2.0951775999999999E-7</v>
      </c>
      <c r="U2455" s="164">
        <v>5.1311612E-6</v>
      </c>
      <c r="V2455" s="132">
        <v>0</v>
      </c>
      <c r="W2455" s="132">
        <v>0</v>
      </c>
      <c r="X2455" s="132">
        <v>0</v>
      </c>
      <c r="Y2455" s="132">
        <v>1.594309E-2</v>
      </c>
      <c r="Z2455" s="132">
        <v>1.5146932E-2</v>
      </c>
      <c r="AA2455" s="132">
        <v>0</v>
      </c>
      <c r="AC2455" s="118">
        <f t="shared" si="948"/>
        <v>0.36516317999999998</v>
      </c>
      <c r="AD2455" s="118">
        <f t="shared" si="949"/>
        <v>0.10596454367896001</v>
      </c>
      <c r="AE2455" s="118">
        <f t="shared" si="950"/>
        <v>0.12111126616120001</v>
      </c>
      <c r="AF2455" s="118">
        <f t="shared" si="951"/>
        <v>0.1219074241612</v>
      </c>
      <c r="AG2455" s="118">
        <f t="shared" si="952"/>
        <v>0</v>
      </c>
      <c r="AI2455" s="69">
        <v>0</v>
      </c>
      <c r="AJ2455" s="69">
        <v>0</v>
      </c>
      <c r="AK2455" s="69">
        <v>0</v>
      </c>
      <c r="AL2455" s="69">
        <v>0</v>
      </c>
      <c r="AM2455" s="69">
        <v>0</v>
      </c>
      <c r="AN2455" s="69">
        <v>0</v>
      </c>
      <c r="AO2455" s="69">
        <v>0</v>
      </c>
      <c r="AQ2455" s="116">
        <v>6.9952881999999994E-2</v>
      </c>
      <c r="AR2455" s="116">
        <v>6.5463176999999997E-2</v>
      </c>
      <c r="AS2455" s="116">
        <v>4.4897052000000002E-3</v>
      </c>
      <c r="AT2455" s="116">
        <v>0</v>
      </c>
      <c r="AU2455" s="150">
        <f t="shared" si="953"/>
        <v>3.9246508000000001E-6</v>
      </c>
      <c r="AV2455" s="150">
        <f t="shared" si="954"/>
        <v>1.660393938832E-8</v>
      </c>
      <c r="AW2455" s="163">
        <f t="shared" si="955"/>
        <v>0</v>
      </c>
      <c r="AX2455" s="196">
        <v>2.2591427999999999E-6</v>
      </c>
      <c r="AY2455" s="196">
        <v>6.8163792999999998E-9</v>
      </c>
      <c r="AZ2455" s="196">
        <v>1.8623322000000001E-13</v>
      </c>
      <c r="BA2455" s="108">
        <v>0</v>
      </c>
      <c r="BB2455" s="108">
        <v>0</v>
      </c>
      <c r="BC2455" s="108">
        <v>0</v>
      </c>
      <c r="BD2455" s="196">
        <v>1.665508E-6</v>
      </c>
      <c r="BE2455" s="108">
        <v>0</v>
      </c>
      <c r="BF2455" s="196">
        <v>1.9400423000000002E-9</v>
      </c>
      <c r="BG2455" s="196">
        <v>5.8646876E-10</v>
      </c>
      <c r="BH2455" s="196">
        <v>1.2914951000000001E-12</v>
      </c>
      <c r="BI2455" s="108">
        <v>0</v>
      </c>
      <c r="BJ2455" s="108">
        <v>0</v>
      </c>
      <c r="BK2455" s="108">
        <v>0</v>
      </c>
      <c r="BL2455" s="108">
        <v>0</v>
      </c>
      <c r="BM2455" s="108">
        <v>0</v>
      </c>
      <c r="BN2455" s="196">
        <v>7.2595713E-9</v>
      </c>
      <c r="BO2455" s="108">
        <v>0</v>
      </c>
      <c r="BP2455" s="108">
        <v>0</v>
      </c>
      <c r="BQ2455" s="108">
        <v>0</v>
      </c>
      <c r="BR2455" s="108">
        <v>0</v>
      </c>
      <c r="BS2455" s="108">
        <v>0</v>
      </c>
      <c r="BU2455" s="69">
        <v>1.1350717999999999E-4</v>
      </c>
      <c r="BV2455" s="172">
        <v>1.3375237999999999E-5</v>
      </c>
      <c r="BW2455" s="172">
        <v>6.7878122000000003E-5</v>
      </c>
      <c r="BX2455" s="172">
        <v>6.0104771999999998E-10</v>
      </c>
      <c r="BY2455" s="172">
        <v>1.1017643E-5</v>
      </c>
      <c r="BZ2455" s="69">
        <v>0</v>
      </c>
      <c r="CA2455" s="172">
        <v>1.5230161E-5</v>
      </c>
      <c r="CB2455" s="69">
        <v>0</v>
      </c>
      <c r="CC2455" s="69">
        <v>0</v>
      </c>
      <c r="CD2455" s="172">
        <v>1.3863912000000001E-10</v>
      </c>
      <c r="CE2455" s="69">
        <v>0</v>
      </c>
      <c r="CF2455" s="172">
        <v>5.1370471000000003E-6</v>
      </c>
      <c r="CG2455" s="69">
        <v>0</v>
      </c>
      <c r="CH2455" s="172">
        <v>8.6822893999999995E-7</v>
      </c>
      <c r="CI2455" s="69">
        <v>0</v>
      </c>
      <c r="CJ2455" s="69">
        <v>0</v>
      </c>
      <c r="CK2455" s="69">
        <v>0</v>
      </c>
      <c r="CM2455" s="198">
        <v>0</v>
      </c>
      <c r="CN2455" s="198">
        <v>2.4344212000000001</v>
      </c>
      <c r="CO2455" s="198">
        <v>0</v>
      </c>
      <c r="CP2455" s="198">
        <v>9.1511430000000005E-3</v>
      </c>
      <c r="CQ2455" s="198">
        <v>0</v>
      </c>
      <c r="CR2455" s="198">
        <v>0</v>
      </c>
      <c r="CS2455" s="198">
        <v>5.5923641000000005E-4</v>
      </c>
      <c r="CT2455" s="198">
        <v>0</v>
      </c>
      <c r="CU2455" s="198">
        <v>3.9351441999999998E-4</v>
      </c>
      <c r="CV2455" s="198">
        <v>4.4122843000000001E-4</v>
      </c>
    </row>
    <row r="2456" spans="1:100" ht="14.4">
      <c r="A2456" t="s">
        <v>2776</v>
      </c>
      <c r="B2456" s="112" t="s">
        <v>265</v>
      </c>
      <c r="C2456" s="113" t="str">
        <f t="shared" si="956"/>
        <v>M.020.07.103</v>
      </c>
      <c r="D2456" s="9" t="s">
        <v>1294</v>
      </c>
      <c r="E2456" s="112" t="s">
        <v>362</v>
      </c>
      <c r="F2456" s="115" t="str">
        <f t="shared" si="957"/>
        <v>Apple pie Dutch w shortbread w margarine, in cardboard box NL</v>
      </c>
      <c r="G2456" s="143">
        <f t="shared" si="943"/>
        <v>1.5194039333333333</v>
      </c>
      <c r="I2456" s="118">
        <f t="shared" si="944"/>
        <v>0.32944088427284002</v>
      </c>
      <c r="K2456" s="161">
        <f t="shared" si="945"/>
        <v>1.8486503999999999E-7</v>
      </c>
      <c r="L2456" s="161">
        <f t="shared" si="946"/>
        <v>8.9383118407800013E-2</v>
      </c>
      <c r="M2456" s="162">
        <f t="shared" si="947"/>
        <v>1.2146990999999999E-2</v>
      </c>
      <c r="N2456" s="161">
        <v>0.22791059</v>
      </c>
      <c r="O2456" s="132">
        <v>5.8723374000000002E-2</v>
      </c>
      <c r="P2456" s="132">
        <v>1.2574189E-2</v>
      </c>
      <c r="Q2456" s="132">
        <v>0</v>
      </c>
      <c r="R2456" s="132">
        <v>0</v>
      </c>
      <c r="S2456" s="132">
        <v>0</v>
      </c>
      <c r="T2456" s="164">
        <v>1.8486503999999999E-7</v>
      </c>
      <c r="U2456" s="164">
        <v>4.5274078000000004E-6</v>
      </c>
      <c r="V2456" s="132">
        <v>0</v>
      </c>
      <c r="W2456" s="132">
        <v>0</v>
      </c>
      <c r="X2456" s="132">
        <v>0</v>
      </c>
      <c r="Y2456" s="132">
        <v>1.8081027999999999E-2</v>
      </c>
      <c r="Z2456" s="132">
        <v>1.2146990999999999E-2</v>
      </c>
      <c r="AA2456" s="132">
        <v>0</v>
      </c>
      <c r="AC2456" s="118">
        <f t="shared" si="948"/>
        <v>0.22791059</v>
      </c>
      <c r="AD2456" s="118">
        <f t="shared" si="949"/>
        <v>7.1302275272840013E-2</v>
      </c>
      <c r="AE2456" s="118">
        <f t="shared" si="950"/>
        <v>8.344908140780001E-2</v>
      </c>
      <c r="AF2456" s="118">
        <f t="shared" si="951"/>
        <v>8.93831184078E-2</v>
      </c>
      <c r="AG2456" s="118">
        <f t="shared" si="952"/>
        <v>0</v>
      </c>
      <c r="AI2456" s="69">
        <v>0</v>
      </c>
      <c r="AJ2456" s="69">
        <v>0</v>
      </c>
      <c r="AK2456" s="69">
        <v>0</v>
      </c>
      <c r="AL2456" s="69">
        <v>0</v>
      </c>
      <c r="AM2456" s="69">
        <v>0</v>
      </c>
      <c r="AN2456" s="69">
        <v>0</v>
      </c>
      <c r="AO2456" s="69">
        <v>0</v>
      </c>
      <c r="AQ2456" s="116">
        <v>4.5160329999999999E-2</v>
      </c>
      <c r="AR2456" s="116">
        <v>4.1307675000000002E-2</v>
      </c>
      <c r="AS2456" s="116">
        <v>3.852655E-3</v>
      </c>
      <c r="AT2456" s="116">
        <v>0</v>
      </c>
      <c r="AU2456" s="150">
        <f t="shared" si="953"/>
        <v>2.4764792999999998E-6</v>
      </c>
      <c r="AV2456" s="150">
        <f t="shared" si="954"/>
        <v>1.424798445395E-8</v>
      </c>
      <c r="AW2456" s="163">
        <f t="shared" si="955"/>
        <v>0</v>
      </c>
      <c r="AX2456" s="196">
        <v>1.4100067999999999E-6</v>
      </c>
      <c r="AY2456" s="196">
        <v>4.254331E-9</v>
      </c>
      <c r="AZ2456" s="196">
        <v>1.1623439999999999E-13</v>
      </c>
      <c r="BA2456" s="108">
        <v>0</v>
      </c>
      <c r="BB2456" s="108">
        <v>0</v>
      </c>
      <c r="BC2456" s="108">
        <v>0</v>
      </c>
      <c r="BD2456" s="196">
        <v>1.0664725000000001E-6</v>
      </c>
      <c r="BE2456" s="108">
        <v>0</v>
      </c>
      <c r="BF2456" s="196">
        <v>1.2422647000000001E-9</v>
      </c>
      <c r="BG2456" s="196">
        <v>5.1746245000000005E-10</v>
      </c>
      <c r="BH2456" s="196">
        <v>7.4376955000000001E-13</v>
      </c>
      <c r="BI2456" s="108">
        <v>0</v>
      </c>
      <c r="BJ2456" s="108">
        <v>0</v>
      </c>
      <c r="BK2456" s="108">
        <v>0</v>
      </c>
      <c r="BL2456" s="108">
        <v>0</v>
      </c>
      <c r="BM2456" s="108">
        <v>0</v>
      </c>
      <c r="BN2456" s="196">
        <v>8.2330662999999996E-9</v>
      </c>
      <c r="BO2456" s="108">
        <v>0</v>
      </c>
      <c r="BP2456" s="108">
        <v>0</v>
      </c>
      <c r="BQ2456" s="108">
        <v>0</v>
      </c>
      <c r="BR2456" s="108">
        <v>0</v>
      </c>
      <c r="BS2456" s="108">
        <v>0</v>
      </c>
      <c r="BU2456" s="172">
        <v>7.7805110999999995E-5</v>
      </c>
      <c r="BV2456" s="172">
        <v>8.5645480000000004E-6</v>
      </c>
      <c r="BW2456" s="172">
        <v>4.2365013000000001E-5</v>
      </c>
      <c r="BX2456" s="172">
        <v>5.3032598999999999E-10</v>
      </c>
      <c r="BY2456" s="172">
        <v>7.0549126E-6</v>
      </c>
      <c r="BZ2456" s="69">
        <v>0</v>
      </c>
      <c r="CA2456" s="172">
        <v>1.3438118E-5</v>
      </c>
      <c r="CB2456" s="69">
        <v>0</v>
      </c>
      <c r="CC2456" s="69">
        <v>0</v>
      </c>
      <c r="CD2456" s="172">
        <v>1.2232627000000001E-10</v>
      </c>
      <c r="CE2456" s="69">
        <v>0</v>
      </c>
      <c r="CF2456" s="172">
        <v>5.8259155000000003E-6</v>
      </c>
      <c r="CG2456" s="69">
        <v>0</v>
      </c>
      <c r="CH2456" s="172">
        <v>5.5595186000000002E-7</v>
      </c>
      <c r="CI2456" s="69">
        <v>0</v>
      </c>
      <c r="CJ2456" s="69">
        <v>0</v>
      </c>
      <c r="CK2456" s="69">
        <v>0</v>
      </c>
      <c r="CM2456" s="198">
        <v>0</v>
      </c>
      <c r="CN2456" s="198">
        <v>1.5194038999999999</v>
      </c>
      <c r="CO2456" s="198">
        <v>0</v>
      </c>
      <c r="CP2456" s="198">
        <v>5.8597390000000001E-3</v>
      </c>
      <c r="CQ2456" s="198">
        <v>0</v>
      </c>
      <c r="CR2456" s="198">
        <v>0</v>
      </c>
      <c r="CS2456" s="198">
        <v>3.5809509999999999E-4</v>
      </c>
      <c r="CT2456" s="198">
        <v>0</v>
      </c>
      <c r="CU2456" s="198">
        <v>3.4721190999999999E-4</v>
      </c>
      <c r="CV2456" s="198">
        <v>2.5410260999999998E-4</v>
      </c>
    </row>
    <row r="2457" spans="1:100" ht="14.4">
      <c r="A2457" t="s">
        <v>2777</v>
      </c>
      <c r="B2457" s="112" t="s">
        <v>265</v>
      </c>
      <c r="C2457" s="113" t="str">
        <f t="shared" si="956"/>
        <v>M.020.07.104</v>
      </c>
      <c r="D2457" s="9" t="s">
        <v>1294</v>
      </c>
      <c r="E2457" s="112" t="s">
        <v>362</v>
      </c>
      <c r="F2457" s="115" t="str">
        <f t="shared" si="957"/>
        <v>Biscuit, brown/wholemeal in plastic foil per 500 gram NL</v>
      </c>
      <c r="G2457" s="143">
        <f t="shared" si="943"/>
        <v>2.1263332666666668</v>
      </c>
      <c r="I2457" s="118">
        <f t="shared" si="944"/>
        <v>0.43538561380315</v>
      </c>
      <c r="K2457" s="161">
        <f t="shared" si="945"/>
        <v>2.5254285000000003E-7</v>
      </c>
      <c r="L2457" s="161">
        <f t="shared" si="946"/>
        <v>0.11291190686029999</v>
      </c>
      <c r="M2457" s="162">
        <f t="shared" si="947"/>
        <v>3.5234644000000002E-3</v>
      </c>
      <c r="N2457" s="161">
        <v>0.31894999000000002</v>
      </c>
      <c r="O2457" s="132">
        <v>7.4241716999999999E-2</v>
      </c>
      <c r="P2457" s="132">
        <v>1.7177511999999999E-2</v>
      </c>
      <c r="Q2457" s="132">
        <v>0</v>
      </c>
      <c r="R2457" s="132">
        <v>0</v>
      </c>
      <c r="S2457" s="132">
        <v>0</v>
      </c>
      <c r="T2457" s="164">
        <v>2.5254285000000003E-7</v>
      </c>
      <c r="U2457" s="164">
        <v>6.1848603000000003E-6</v>
      </c>
      <c r="V2457" s="132">
        <v>0</v>
      </c>
      <c r="W2457" s="132">
        <v>0</v>
      </c>
      <c r="X2457" s="132">
        <v>0</v>
      </c>
      <c r="Y2457" s="132">
        <v>2.1486492999999999E-2</v>
      </c>
      <c r="Z2457" s="132">
        <v>3.5234644000000002E-3</v>
      </c>
      <c r="AA2457" s="132">
        <v>0</v>
      </c>
      <c r="AC2457" s="118">
        <f t="shared" si="948"/>
        <v>0.31894999000000002</v>
      </c>
      <c r="AD2457" s="118">
        <f t="shared" si="949"/>
        <v>9.1425666403149988E-2</v>
      </c>
      <c r="AE2457" s="118">
        <f t="shared" si="950"/>
        <v>9.494887826029999E-2</v>
      </c>
      <c r="AF2457" s="118">
        <f t="shared" si="951"/>
        <v>0.11291190686029999</v>
      </c>
      <c r="AG2457" s="118">
        <f t="shared" si="952"/>
        <v>0</v>
      </c>
      <c r="AI2457" s="69">
        <v>0</v>
      </c>
      <c r="AJ2457" s="69">
        <v>0</v>
      </c>
      <c r="AK2457" s="69">
        <v>0</v>
      </c>
      <c r="AL2457" s="69">
        <v>0</v>
      </c>
      <c r="AM2457" s="69">
        <v>0</v>
      </c>
      <c r="AN2457" s="69">
        <v>0</v>
      </c>
      <c r="AO2457" s="69">
        <v>0</v>
      </c>
      <c r="AQ2457" s="116">
        <v>6.0274926999999999E-2</v>
      </c>
      <c r="AR2457" s="116">
        <v>5.5403248000000002E-2</v>
      </c>
      <c r="AS2457" s="116">
        <v>4.8716790000000003E-3</v>
      </c>
      <c r="AT2457" s="116">
        <v>0</v>
      </c>
      <c r="AU2457" s="150">
        <f t="shared" si="953"/>
        <v>3.3215375999999999E-6</v>
      </c>
      <c r="AV2457" s="150">
        <f t="shared" si="954"/>
        <v>1.8016564442789999E-8</v>
      </c>
      <c r="AW2457" s="163">
        <f t="shared" si="955"/>
        <v>0</v>
      </c>
      <c r="AX2457" s="196">
        <v>1.9732371999999999E-6</v>
      </c>
      <c r="AY2457" s="196">
        <v>5.9537331E-9</v>
      </c>
      <c r="AZ2457" s="196">
        <v>1.6266449E-13</v>
      </c>
      <c r="BA2457" s="108">
        <v>0</v>
      </c>
      <c r="BB2457" s="108">
        <v>0</v>
      </c>
      <c r="BC2457" s="108">
        <v>0</v>
      </c>
      <c r="BD2457" s="196">
        <v>1.3483004E-6</v>
      </c>
      <c r="BE2457" s="108">
        <v>0</v>
      </c>
      <c r="BF2457" s="196">
        <v>1.5705477E-9</v>
      </c>
      <c r="BG2457" s="196">
        <v>7.0690186000000002E-10</v>
      </c>
      <c r="BH2457" s="196">
        <v>1.4991183E-12</v>
      </c>
      <c r="BI2457" s="108">
        <v>0</v>
      </c>
      <c r="BJ2457" s="108">
        <v>0</v>
      </c>
      <c r="BK2457" s="108">
        <v>0</v>
      </c>
      <c r="BL2457" s="108">
        <v>0</v>
      </c>
      <c r="BM2457" s="108">
        <v>0</v>
      </c>
      <c r="BN2457" s="196">
        <v>9.7837200000000002E-9</v>
      </c>
      <c r="BO2457" s="108">
        <v>0</v>
      </c>
      <c r="BP2457" s="108">
        <v>0</v>
      </c>
      <c r="BQ2457" s="108">
        <v>0</v>
      </c>
      <c r="BR2457" s="108">
        <v>0</v>
      </c>
      <c r="BS2457" s="108">
        <v>0</v>
      </c>
      <c r="BU2457" s="69">
        <v>1.0501957E-4</v>
      </c>
      <c r="BV2457" s="172">
        <v>1.0827831E-5</v>
      </c>
      <c r="BW2457" s="172">
        <v>5.9287813000000001E-5</v>
      </c>
      <c r="BX2457" s="172">
        <v>7.2447465000000002E-10</v>
      </c>
      <c r="BY2457" s="172">
        <v>8.9192563000000006E-6</v>
      </c>
      <c r="BZ2457" s="69">
        <v>0</v>
      </c>
      <c r="CA2457" s="172">
        <v>1.8357719000000001E-5</v>
      </c>
      <c r="CB2457" s="69">
        <v>0</v>
      </c>
      <c r="CC2457" s="69">
        <v>0</v>
      </c>
      <c r="CD2457" s="172">
        <v>1.6710907E-10</v>
      </c>
      <c r="CE2457" s="69">
        <v>0</v>
      </c>
      <c r="CF2457" s="172">
        <v>6.9231953000000004E-6</v>
      </c>
      <c r="CG2457" s="69">
        <v>0</v>
      </c>
      <c r="CH2457" s="172">
        <v>7.0286867999999997E-7</v>
      </c>
      <c r="CI2457" s="69">
        <v>0</v>
      </c>
      <c r="CJ2457" s="69">
        <v>0</v>
      </c>
      <c r="CK2457" s="69">
        <v>0</v>
      </c>
      <c r="CM2457" s="198">
        <v>0</v>
      </c>
      <c r="CN2457" s="198">
        <v>2.1263331999999999</v>
      </c>
      <c r="CO2457" s="198">
        <v>0</v>
      </c>
      <c r="CP2457" s="198">
        <v>7.4082439999999996E-3</v>
      </c>
      <c r="CQ2457" s="198">
        <v>0</v>
      </c>
      <c r="CR2457" s="198">
        <v>0</v>
      </c>
      <c r="CS2457" s="198">
        <v>4.5272594E-4</v>
      </c>
      <c r="CT2457" s="198">
        <v>0</v>
      </c>
      <c r="CU2457" s="198">
        <v>4.7432376999999998E-4</v>
      </c>
      <c r="CV2457" s="198">
        <v>5.1216114E-4</v>
      </c>
    </row>
    <row r="2458" spans="1:100" ht="14.4">
      <c r="A2458" t="s">
        <v>2778</v>
      </c>
      <c r="B2458" s="112" t="s">
        <v>265</v>
      </c>
      <c r="C2458" s="113" t="str">
        <f t="shared" si="956"/>
        <v>M.020.07.105</v>
      </c>
      <c r="D2458" s="9" t="s">
        <v>1294</v>
      </c>
      <c r="E2458" s="112" t="s">
        <v>362</v>
      </c>
      <c r="F2458" s="115" t="str">
        <f t="shared" si="957"/>
        <v>Biscuit, fruit in plastic foil per 500 gram NL</v>
      </c>
      <c r="G2458" s="143">
        <f t="shared" si="943"/>
        <v>1.9472107333333333</v>
      </c>
      <c r="I2458" s="118">
        <f t="shared" si="944"/>
        <v>0.44965573173631002</v>
      </c>
      <c r="K2458" s="161">
        <f t="shared" si="945"/>
        <v>2.1273691E-7</v>
      </c>
      <c r="L2458" s="161">
        <f t="shared" si="946"/>
        <v>0.14133138699940001</v>
      </c>
      <c r="M2458" s="162">
        <f t="shared" si="947"/>
        <v>1.6242521999999999E-2</v>
      </c>
      <c r="N2458" s="161">
        <v>0.29208160999999999</v>
      </c>
      <c r="O2458" s="132">
        <v>9.2292352999999994E-2</v>
      </c>
      <c r="P2458" s="132">
        <v>1.4469984E-2</v>
      </c>
      <c r="Q2458" s="132">
        <v>0</v>
      </c>
      <c r="R2458" s="132">
        <v>0</v>
      </c>
      <c r="S2458" s="132">
        <v>0</v>
      </c>
      <c r="T2458" s="164">
        <v>2.1273691E-7</v>
      </c>
      <c r="U2458" s="164">
        <v>5.2099993999999996E-6</v>
      </c>
      <c r="V2458" s="132">
        <v>0</v>
      </c>
      <c r="W2458" s="132">
        <v>0</v>
      </c>
      <c r="X2458" s="132">
        <v>0</v>
      </c>
      <c r="Y2458" s="132">
        <v>3.4563839999999998E-2</v>
      </c>
      <c r="Z2458" s="132">
        <v>1.6242521999999999E-2</v>
      </c>
      <c r="AA2458" s="132">
        <v>0</v>
      </c>
      <c r="AC2458" s="118">
        <f t="shared" si="948"/>
        <v>0.29208160999999999</v>
      </c>
      <c r="AD2458" s="118">
        <f t="shared" si="949"/>
        <v>0.10676775973631</v>
      </c>
      <c r="AE2458" s="118">
        <f t="shared" si="950"/>
        <v>0.12301006899939999</v>
      </c>
      <c r="AF2458" s="118">
        <f t="shared" si="951"/>
        <v>0.14133138699940001</v>
      </c>
      <c r="AG2458" s="118">
        <f t="shared" si="952"/>
        <v>0</v>
      </c>
      <c r="AI2458" s="69">
        <v>0</v>
      </c>
      <c r="AJ2458" s="69">
        <v>0</v>
      </c>
      <c r="AK2458" s="69">
        <v>0</v>
      </c>
      <c r="AL2458" s="69">
        <v>0</v>
      </c>
      <c r="AM2458" s="69">
        <v>0</v>
      </c>
      <c r="AN2458" s="69">
        <v>0</v>
      </c>
      <c r="AO2458" s="69">
        <v>0</v>
      </c>
      <c r="AQ2458" s="116">
        <v>6.4517822000000002E-2</v>
      </c>
      <c r="AR2458" s="116">
        <v>5.8098587E-2</v>
      </c>
      <c r="AS2458" s="116">
        <v>6.4192349999999997E-3</v>
      </c>
      <c r="AT2458" s="116">
        <v>0</v>
      </c>
      <c r="AU2458" s="150">
        <f t="shared" si="953"/>
        <v>3.4831287000000001E-6</v>
      </c>
      <c r="AV2458" s="150">
        <f t="shared" si="954"/>
        <v>2.3739774231820001E-8</v>
      </c>
      <c r="AW2458" s="163">
        <f t="shared" si="955"/>
        <v>0</v>
      </c>
      <c r="AX2458" s="196">
        <v>1.8070115E-6</v>
      </c>
      <c r="AY2458" s="196">
        <v>5.45219E-9</v>
      </c>
      <c r="AZ2458" s="196">
        <v>1.4896161999999999E-13</v>
      </c>
      <c r="BA2458" s="108">
        <v>0</v>
      </c>
      <c r="BB2458" s="108">
        <v>0</v>
      </c>
      <c r="BC2458" s="108">
        <v>0</v>
      </c>
      <c r="BD2458" s="196">
        <v>1.6761172000000001E-6</v>
      </c>
      <c r="BE2458" s="108">
        <v>0</v>
      </c>
      <c r="BF2458" s="196">
        <v>1.9524002000000001E-9</v>
      </c>
      <c r="BG2458" s="196">
        <v>5.9547961999999996E-10</v>
      </c>
      <c r="BH2458" s="196">
        <v>1.1594502E-12</v>
      </c>
      <c r="BI2458" s="108">
        <v>0</v>
      </c>
      <c r="BJ2458" s="108">
        <v>0</v>
      </c>
      <c r="BK2458" s="108">
        <v>0</v>
      </c>
      <c r="BL2458" s="108">
        <v>0</v>
      </c>
      <c r="BM2458" s="108">
        <v>0</v>
      </c>
      <c r="BN2458" s="196">
        <v>1.5738395999999999E-8</v>
      </c>
      <c r="BO2458" s="108">
        <v>0</v>
      </c>
      <c r="BP2458" s="108">
        <v>0</v>
      </c>
      <c r="BQ2458" s="108">
        <v>0</v>
      </c>
      <c r="BR2458" s="108">
        <v>0</v>
      </c>
      <c r="BS2458" s="108">
        <v>0</v>
      </c>
      <c r="BU2458" s="69">
        <v>1.0631721000000001E-4</v>
      </c>
      <c r="BV2458" s="172">
        <v>1.3460437E-5</v>
      </c>
      <c r="BW2458" s="172">
        <v>5.4293401E-5</v>
      </c>
      <c r="BX2458" s="172">
        <v>6.1028258E-10</v>
      </c>
      <c r="BY2458" s="172">
        <v>1.1087824999999999E-5</v>
      </c>
      <c r="BZ2458" s="69">
        <v>0</v>
      </c>
      <c r="CA2458" s="172">
        <v>1.5464166E-5</v>
      </c>
      <c r="CB2458" s="69">
        <v>0</v>
      </c>
      <c r="CC2458" s="69">
        <v>0</v>
      </c>
      <c r="CD2458" s="172">
        <v>1.4076924999999999E-10</v>
      </c>
      <c r="CE2458" s="69">
        <v>0</v>
      </c>
      <c r="CF2458" s="172">
        <v>1.1136867E-5</v>
      </c>
      <c r="CG2458" s="69">
        <v>0</v>
      </c>
      <c r="CH2458" s="172">
        <v>8.7375947999999998E-7</v>
      </c>
      <c r="CI2458" s="69">
        <v>0</v>
      </c>
      <c r="CJ2458" s="69">
        <v>0</v>
      </c>
      <c r="CK2458" s="69">
        <v>0</v>
      </c>
      <c r="CM2458" s="198">
        <v>0</v>
      </c>
      <c r="CN2458" s="198">
        <v>1.9472107000000001</v>
      </c>
      <c r="CO2458" s="198">
        <v>0</v>
      </c>
      <c r="CP2458" s="198">
        <v>9.2094350000000002E-3</v>
      </c>
      <c r="CQ2458" s="198">
        <v>0</v>
      </c>
      <c r="CR2458" s="198">
        <v>0</v>
      </c>
      <c r="CS2458" s="198">
        <v>5.6279870000000001E-4</v>
      </c>
      <c r="CT2458" s="198">
        <v>0</v>
      </c>
      <c r="CU2458" s="198">
        <v>3.9956060999999998E-4</v>
      </c>
      <c r="CV2458" s="198">
        <v>3.9611639999999999E-4</v>
      </c>
    </row>
    <row r="2459" spans="1:100" ht="14.4">
      <c r="A2459" t="s">
        <v>2779</v>
      </c>
      <c r="B2459" s="112" t="s">
        <v>265</v>
      </c>
      <c r="C2459" s="113" t="str">
        <f t="shared" si="956"/>
        <v>M.020.07.106</v>
      </c>
      <c r="D2459" s="9" t="s">
        <v>1294</v>
      </c>
      <c r="E2459" s="112" t="s">
        <v>362</v>
      </c>
      <c r="F2459" s="115" t="str">
        <f t="shared" si="957"/>
        <v>Biscuits, in plastic foil per 500 gram NL</v>
      </c>
      <c r="G2459" s="143">
        <f t="shared" si="943"/>
        <v>1.9472107333333333</v>
      </c>
      <c r="I2459" s="118">
        <f t="shared" si="944"/>
        <v>0.40431165807652003</v>
      </c>
      <c r="K2459" s="161">
        <f t="shared" si="945"/>
        <v>2.2356611999999999E-7</v>
      </c>
      <c r="L2459" s="161">
        <f t="shared" si="946"/>
        <v>0.1087200812104</v>
      </c>
      <c r="M2459" s="162">
        <f t="shared" si="947"/>
        <v>3.5097433000000002E-3</v>
      </c>
      <c r="N2459" s="161">
        <v>0.29208160999999999</v>
      </c>
      <c r="O2459" s="132">
        <v>7.3445098E-2</v>
      </c>
      <c r="P2459" s="132">
        <v>1.5206567000000001E-2</v>
      </c>
      <c r="Q2459" s="132">
        <v>0</v>
      </c>
      <c r="R2459" s="132">
        <v>0</v>
      </c>
      <c r="S2459" s="132">
        <v>0</v>
      </c>
      <c r="T2459" s="164">
        <v>2.2356611999999999E-7</v>
      </c>
      <c r="U2459" s="164">
        <v>5.4752104000000001E-6</v>
      </c>
      <c r="V2459" s="132">
        <v>0</v>
      </c>
      <c r="W2459" s="132">
        <v>0</v>
      </c>
      <c r="X2459" s="132">
        <v>0</v>
      </c>
      <c r="Y2459" s="132">
        <v>2.0062941000000001E-2</v>
      </c>
      <c r="Z2459" s="132">
        <v>3.5097433000000002E-3</v>
      </c>
      <c r="AA2459" s="132">
        <v>0</v>
      </c>
      <c r="AC2459" s="118">
        <f t="shared" si="948"/>
        <v>0.29208160999999999</v>
      </c>
      <c r="AD2459" s="118">
        <f t="shared" si="949"/>
        <v>8.8657363776520004E-2</v>
      </c>
      <c r="AE2459" s="118">
        <f t="shared" si="950"/>
        <v>9.2166883510400005E-2</v>
      </c>
      <c r="AF2459" s="118">
        <f t="shared" si="951"/>
        <v>0.1087200812104</v>
      </c>
      <c r="AG2459" s="118">
        <f t="shared" si="952"/>
        <v>0</v>
      </c>
      <c r="AI2459" s="69">
        <v>0</v>
      </c>
      <c r="AJ2459" s="69">
        <v>0</v>
      </c>
      <c r="AK2459" s="69">
        <v>0</v>
      </c>
      <c r="AL2459" s="69">
        <v>0</v>
      </c>
      <c r="AM2459" s="69">
        <v>0</v>
      </c>
      <c r="AN2459" s="69">
        <v>0</v>
      </c>
      <c r="AO2459" s="69">
        <v>0</v>
      </c>
      <c r="AQ2459" s="116">
        <v>5.6923566000000002E-2</v>
      </c>
      <c r="AR2459" s="116">
        <v>5.2389287999999999E-2</v>
      </c>
      <c r="AS2459" s="116">
        <v>4.5342780999999997E-3</v>
      </c>
      <c r="AT2459" s="116">
        <v>0</v>
      </c>
      <c r="AU2459" s="150">
        <f t="shared" si="953"/>
        <v>3.1408444999999997E-6</v>
      </c>
      <c r="AV2459" s="150">
        <f t="shared" si="954"/>
        <v>1.676877978962E-8</v>
      </c>
      <c r="AW2459" s="163">
        <f t="shared" si="955"/>
        <v>0</v>
      </c>
      <c r="AX2459" s="196">
        <v>1.8070115E-6</v>
      </c>
      <c r="AY2459" s="196">
        <v>5.45219E-9</v>
      </c>
      <c r="AZ2459" s="196">
        <v>1.4896161999999999E-13</v>
      </c>
      <c r="BA2459" s="108">
        <v>0</v>
      </c>
      <c r="BB2459" s="108">
        <v>0</v>
      </c>
      <c r="BC2459" s="108">
        <v>0</v>
      </c>
      <c r="BD2459" s="196">
        <v>1.3338329999999999E-6</v>
      </c>
      <c r="BE2459" s="108">
        <v>0</v>
      </c>
      <c r="BF2459" s="196">
        <v>1.5536956E-9</v>
      </c>
      <c r="BG2459" s="196">
        <v>6.2579205E-10</v>
      </c>
      <c r="BH2459" s="196">
        <v>1.437178E-12</v>
      </c>
      <c r="BI2459" s="108">
        <v>0</v>
      </c>
      <c r="BJ2459" s="108">
        <v>0</v>
      </c>
      <c r="BK2459" s="108">
        <v>0</v>
      </c>
      <c r="BL2459" s="108">
        <v>0</v>
      </c>
      <c r="BM2459" s="108">
        <v>0</v>
      </c>
      <c r="BN2459" s="196">
        <v>9.1355159999999995E-9</v>
      </c>
      <c r="BO2459" s="108">
        <v>0</v>
      </c>
      <c r="BP2459" s="108">
        <v>0</v>
      </c>
      <c r="BQ2459" s="108">
        <v>0</v>
      </c>
      <c r="BR2459" s="108">
        <v>0</v>
      </c>
      <c r="BS2459" s="108">
        <v>0</v>
      </c>
      <c r="BU2459" s="172">
        <v>9.7240583999999995E-5</v>
      </c>
      <c r="BV2459" s="172">
        <v>1.0711646999999999E-5</v>
      </c>
      <c r="BW2459" s="172">
        <v>5.4293401E-5</v>
      </c>
      <c r="BX2459" s="172">
        <v>6.4134853999999997E-10</v>
      </c>
      <c r="BY2459" s="172">
        <v>8.8235521E-6</v>
      </c>
      <c r="BZ2459" s="69">
        <v>0</v>
      </c>
      <c r="CA2459" s="172">
        <v>1.6251357000000001E-5</v>
      </c>
      <c r="CB2459" s="69">
        <v>0</v>
      </c>
      <c r="CC2459" s="69">
        <v>0</v>
      </c>
      <c r="CD2459" s="172">
        <v>1.4793499999999999E-10</v>
      </c>
      <c r="CE2459" s="69">
        <v>0</v>
      </c>
      <c r="CF2459" s="172">
        <v>6.4645105000000001E-6</v>
      </c>
      <c r="CG2459" s="69">
        <v>0</v>
      </c>
      <c r="CH2459" s="172">
        <v>6.9532685000000003E-7</v>
      </c>
      <c r="CI2459" s="69">
        <v>0</v>
      </c>
      <c r="CJ2459" s="69">
        <v>0</v>
      </c>
      <c r="CK2459" s="69">
        <v>0</v>
      </c>
      <c r="CM2459" s="198">
        <v>0</v>
      </c>
      <c r="CN2459" s="198">
        <v>1.9472107000000001</v>
      </c>
      <c r="CO2459" s="198">
        <v>0</v>
      </c>
      <c r="CP2459" s="198">
        <v>7.3287530000000004E-3</v>
      </c>
      <c r="CQ2459" s="198">
        <v>0</v>
      </c>
      <c r="CR2459" s="198">
        <v>0</v>
      </c>
      <c r="CS2459" s="198">
        <v>4.4786815999999999E-4</v>
      </c>
      <c r="CT2459" s="198">
        <v>0</v>
      </c>
      <c r="CU2459" s="198">
        <v>4.1989993000000002E-4</v>
      </c>
      <c r="CV2459" s="198">
        <v>4.9099975999999999E-4</v>
      </c>
    </row>
    <row r="2460" spans="1:100" ht="14.4">
      <c r="A2460" t="s">
        <v>2780</v>
      </c>
      <c r="B2460" s="112" t="s">
        <v>265</v>
      </c>
      <c r="C2460" s="113" t="str">
        <f t="shared" si="956"/>
        <v>M.020.07.107</v>
      </c>
      <c r="D2460" s="9" t="s">
        <v>1294</v>
      </c>
      <c r="E2460" s="112" t="s">
        <v>362</v>
      </c>
      <c r="F2460" s="115" t="str">
        <f t="shared" si="957"/>
        <v>Biscuit spiced Speculaas, in plastic foil per 500 gram NL</v>
      </c>
      <c r="G2460" s="143">
        <f t="shared" si="943"/>
        <v>1.946365866666667</v>
      </c>
      <c r="I2460" s="118">
        <f t="shared" si="944"/>
        <v>0.40418492807652007</v>
      </c>
      <c r="K2460" s="161">
        <f t="shared" si="945"/>
        <v>2.2356611999999999E-7</v>
      </c>
      <c r="L2460" s="161">
        <f t="shared" si="946"/>
        <v>0.1087200812104</v>
      </c>
      <c r="M2460" s="162">
        <f t="shared" si="947"/>
        <v>3.5097433000000002E-3</v>
      </c>
      <c r="N2460" s="161">
        <v>0.29195488000000003</v>
      </c>
      <c r="O2460" s="132">
        <v>7.3445098E-2</v>
      </c>
      <c r="P2460" s="132">
        <v>1.5206567000000001E-2</v>
      </c>
      <c r="Q2460" s="132">
        <v>0</v>
      </c>
      <c r="R2460" s="132">
        <v>0</v>
      </c>
      <c r="S2460" s="132">
        <v>0</v>
      </c>
      <c r="T2460" s="164">
        <v>2.2356611999999999E-7</v>
      </c>
      <c r="U2460" s="164">
        <v>5.4752104000000001E-6</v>
      </c>
      <c r="V2460" s="132">
        <v>0</v>
      </c>
      <c r="W2460" s="132">
        <v>0</v>
      </c>
      <c r="X2460" s="132">
        <v>0</v>
      </c>
      <c r="Y2460" s="132">
        <v>2.0062941000000001E-2</v>
      </c>
      <c r="Z2460" s="132">
        <v>3.5097433000000002E-3</v>
      </c>
      <c r="AA2460" s="132">
        <v>0</v>
      </c>
      <c r="AC2460" s="118">
        <f t="shared" si="948"/>
        <v>0.29195488000000003</v>
      </c>
      <c r="AD2460" s="118">
        <f t="shared" si="949"/>
        <v>8.8657363776520004E-2</v>
      </c>
      <c r="AE2460" s="118">
        <f t="shared" si="950"/>
        <v>9.2166883510400005E-2</v>
      </c>
      <c r="AF2460" s="118">
        <f t="shared" si="951"/>
        <v>0.1087200812104</v>
      </c>
      <c r="AG2460" s="118">
        <f t="shared" si="952"/>
        <v>0</v>
      </c>
      <c r="AI2460" s="69">
        <v>0</v>
      </c>
      <c r="AJ2460" s="69">
        <v>0</v>
      </c>
      <c r="AK2460" s="69">
        <v>0</v>
      </c>
      <c r="AL2460" s="69">
        <v>0</v>
      </c>
      <c r="AM2460" s="69">
        <v>0</v>
      </c>
      <c r="AN2460" s="69">
        <v>0</v>
      </c>
      <c r="AO2460" s="69">
        <v>0</v>
      </c>
      <c r="AQ2460" s="116">
        <v>5.6909847999999999E-2</v>
      </c>
      <c r="AR2460" s="116">
        <v>5.2376209999999999E-2</v>
      </c>
      <c r="AS2460" s="116">
        <v>4.5336383999999997E-3</v>
      </c>
      <c r="AT2460" s="116">
        <v>0</v>
      </c>
      <c r="AU2460" s="150">
        <f t="shared" si="953"/>
        <v>3.1400605000000001E-6</v>
      </c>
      <c r="AV2460" s="150">
        <f t="shared" si="954"/>
        <v>1.6766414024989999E-8</v>
      </c>
      <c r="AW2460" s="163">
        <f t="shared" si="955"/>
        <v>0</v>
      </c>
      <c r="AX2460" s="196">
        <v>1.8062275E-6</v>
      </c>
      <c r="AY2460" s="196">
        <v>5.4498243000000002E-9</v>
      </c>
      <c r="AZ2460" s="196">
        <v>1.4889699E-13</v>
      </c>
      <c r="BA2460" s="108">
        <v>0</v>
      </c>
      <c r="BB2460" s="108">
        <v>0</v>
      </c>
      <c r="BC2460" s="108">
        <v>0</v>
      </c>
      <c r="BD2460" s="196">
        <v>1.3338329999999999E-6</v>
      </c>
      <c r="BE2460" s="108">
        <v>0</v>
      </c>
      <c r="BF2460" s="196">
        <v>1.5536956E-9</v>
      </c>
      <c r="BG2460" s="196">
        <v>6.2579205E-10</v>
      </c>
      <c r="BH2460" s="196">
        <v>1.437178E-12</v>
      </c>
      <c r="BI2460" s="108">
        <v>0</v>
      </c>
      <c r="BJ2460" s="108">
        <v>0</v>
      </c>
      <c r="BK2460" s="108">
        <v>0</v>
      </c>
      <c r="BL2460" s="108">
        <v>0</v>
      </c>
      <c r="BM2460" s="108">
        <v>0</v>
      </c>
      <c r="BN2460" s="196">
        <v>9.1355159999999995E-9</v>
      </c>
      <c r="BO2460" s="108">
        <v>0</v>
      </c>
      <c r="BP2460" s="108">
        <v>0</v>
      </c>
      <c r="BQ2460" s="108">
        <v>0</v>
      </c>
      <c r="BR2460" s="108">
        <v>0</v>
      </c>
      <c r="BS2460" s="108">
        <v>0</v>
      </c>
      <c r="BU2460" s="172">
        <v>9.7217027000000002E-5</v>
      </c>
      <c r="BV2460" s="172">
        <v>1.0711646999999999E-5</v>
      </c>
      <c r="BW2460" s="172">
        <v>5.4269844E-5</v>
      </c>
      <c r="BX2460" s="172">
        <v>6.4134853999999997E-10</v>
      </c>
      <c r="BY2460" s="172">
        <v>8.8235521E-6</v>
      </c>
      <c r="BZ2460" s="69">
        <v>0</v>
      </c>
      <c r="CA2460" s="172">
        <v>1.6251357000000001E-5</v>
      </c>
      <c r="CB2460" s="69">
        <v>0</v>
      </c>
      <c r="CC2460" s="69">
        <v>0</v>
      </c>
      <c r="CD2460" s="172">
        <v>1.4793499999999999E-10</v>
      </c>
      <c r="CE2460" s="69">
        <v>0</v>
      </c>
      <c r="CF2460" s="172">
        <v>6.4645105000000001E-6</v>
      </c>
      <c r="CG2460" s="69">
        <v>0</v>
      </c>
      <c r="CH2460" s="172">
        <v>6.9532685000000003E-7</v>
      </c>
      <c r="CI2460" s="69">
        <v>0</v>
      </c>
      <c r="CJ2460" s="69">
        <v>0</v>
      </c>
      <c r="CK2460" s="69">
        <v>0</v>
      </c>
      <c r="CM2460" s="198">
        <v>0</v>
      </c>
      <c r="CN2460" s="198">
        <v>1.9463657999999999</v>
      </c>
      <c r="CO2460" s="198">
        <v>0</v>
      </c>
      <c r="CP2460" s="198">
        <v>7.3287530000000004E-3</v>
      </c>
      <c r="CQ2460" s="198">
        <v>0</v>
      </c>
      <c r="CR2460" s="198">
        <v>0</v>
      </c>
      <c r="CS2460" s="198">
        <v>4.4786815999999999E-4</v>
      </c>
      <c r="CT2460" s="198">
        <v>0</v>
      </c>
      <c r="CU2460" s="198">
        <v>4.1989993000000002E-4</v>
      </c>
      <c r="CV2460" s="198">
        <v>4.9099975999999999E-4</v>
      </c>
    </row>
    <row r="2461" spans="1:100" ht="14.4">
      <c r="A2461" t="s">
        <v>2781</v>
      </c>
      <c r="B2461" s="112" t="s">
        <v>265</v>
      </c>
      <c r="C2461" s="113" t="str">
        <f t="shared" si="956"/>
        <v>M.020.07.108</v>
      </c>
      <c r="D2461" s="9" t="s">
        <v>1294</v>
      </c>
      <c r="E2461" s="112" t="s">
        <v>362</v>
      </c>
      <c r="F2461" s="115" t="str">
        <f t="shared" si="957"/>
        <v>Cake, w butter in plastic foil per 500 gram NL</v>
      </c>
      <c r="G2461" s="143">
        <f t="shared" si="943"/>
        <v>4.0817244666666666</v>
      </c>
      <c r="I2461" s="118">
        <f t="shared" si="944"/>
        <v>0.88058392606593006</v>
      </c>
      <c r="K2461" s="161">
        <f t="shared" si="945"/>
        <v>2.5806112999999999E-7</v>
      </c>
      <c r="L2461" s="161">
        <f t="shared" si="946"/>
        <v>0.2458694220048</v>
      </c>
      <c r="M2461" s="162">
        <f t="shared" si="947"/>
        <v>2.2455576000000001E-2</v>
      </c>
      <c r="N2461" s="161">
        <v>0.61225867</v>
      </c>
      <c r="O2461" s="132">
        <v>0.19347302999999999</v>
      </c>
      <c r="P2461" s="132">
        <v>1.7552855999999999E-2</v>
      </c>
      <c r="Q2461" s="132">
        <v>0</v>
      </c>
      <c r="R2461" s="132">
        <v>0</v>
      </c>
      <c r="S2461" s="132">
        <v>0</v>
      </c>
      <c r="T2461" s="164">
        <v>2.5806112999999999E-7</v>
      </c>
      <c r="U2461" s="164">
        <v>6.3200048000000001E-6</v>
      </c>
      <c r="V2461" s="132">
        <v>0</v>
      </c>
      <c r="W2461" s="132">
        <v>0</v>
      </c>
      <c r="X2461" s="132">
        <v>0</v>
      </c>
      <c r="Y2461" s="132">
        <v>3.4837215999999997E-2</v>
      </c>
      <c r="Z2461" s="132">
        <v>2.2455576000000001E-2</v>
      </c>
      <c r="AA2461" s="132">
        <v>0</v>
      </c>
      <c r="AC2461" s="118">
        <f t="shared" si="948"/>
        <v>0.61225867</v>
      </c>
      <c r="AD2461" s="118">
        <f t="shared" si="949"/>
        <v>0.21103246406592999</v>
      </c>
      <c r="AE2461" s="118">
        <f t="shared" si="950"/>
        <v>0.2334877820048</v>
      </c>
      <c r="AF2461" s="118">
        <f t="shared" si="951"/>
        <v>0.2458694220048</v>
      </c>
      <c r="AG2461" s="118">
        <f t="shared" si="952"/>
        <v>0</v>
      </c>
      <c r="AI2461" s="69">
        <v>0</v>
      </c>
      <c r="AJ2461" s="69">
        <v>0</v>
      </c>
      <c r="AK2461" s="69">
        <v>0</v>
      </c>
      <c r="AL2461" s="69">
        <v>0</v>
      </c>
      <c r="AM2461" s="69">
        <v>0</v>
      </c>
      <c r="AN2461" s="69">
        <v>0</v>
      </c>
      <c r="AO2461" s="69">
        <v>0</v>
      </c>
      <c r="AQ2461" s="116">
        <v>0.13047146000000001</v>
      </c>
      <c r="AR2461" s="116">
        <v>0.12178894</v>
      </c>
      <c r="AS2461" s="116">
        <v>8.6825180999999998E-3</v>
      </c>
      <c r="AT2461" s="116">
        <v>0</v>
      </c>
      <c r="AU2461" s="150">
        <f t="shared" si="953"/>
        <v>7.3014951999999998E-6</v>
      </c>
      <c r="AV2461" s="150">
        <f t="shared" si="954"/>
        <v>3.2109903938220008E-8</v>
      </c>
      <c r="AW2461" s="163">
        <f t="shared" si="955"/>
        <v>0</v>
      </c>
      <c r="AX2461" s="196">
        <v>3.7878403E-6</v>
      </c>
      <c r="AY2461" s="196">
        <v>1.1428828000000001E-8</v>
      </c>
      <c r="AZ2461" s="196">
        <v>3.1225192000000002E-13</v>
      </c>
      <c r="BA2461" s="108">
        <v>0</v>
      </c>
      <c r="BB2461" s="108">
        <v>0</v>
      </c>
      <c r="BC2461" s="108">
        <v>0</v>
      </c>
      <c r="BD2461" s="196">
        <v>3.5136548999999998E-6</v>
      </c>
      <c r="BE2461" s="108">
        <v>0</v>
      </c>
      <c r="BF2461" s="196">
        <v>4.0928287999999998E-9</v>
      </c>
      <c r="BG2461" s="196">
        <v>7.2234827000000004E-10</v>
      </c>
      <c r="BH2461" s="196">
        <v>2.7106162999999999E-12</v>
      </c>
      <c r="BI2461" s="108">
        <v>0</v>
      </c>
      <c r="BJ2461" s="108">
        <v>0</v>
      </c>
      <c r="BK2461" s="108">
        <v>0</v>
      </c>
      <c r="BL2461" s="108">
        <v>0</v>
      </c>
      <c r="BM2461" s="108">
        <v>0</v>
      </c>
      <c r="BN2461" s="196">
        <v>1.5862876000000001E-8</v>
      </c>
      <c r="BO2461" s="108">
        <v>0</v>
      </c>
      <c r="BP2461" s="108">
        <v>0</v>
      </c>
      <c r="BQ2461" s="108">
        <v>0</v>
      </c>
      <c r="BR2461" s="108">
        <v>0</v>
      </c>
      <c r="BS2461" s="108">
        <v>0</v>
      </c>
      <c r="BU2461" s="69">
        <v>1.9708635999999999E-4</v>
      </c>
      <c r="BV2461" s="172">
        <v>2.8217197999999999E-5</v>
      </c>
      <c r="BW2461" s="69">
        <v>1.1380931E-4</v>
      </c>
      <c r="BX2461" s="172">
        <v>7.4030504999999997E-10</v>
      </c>
      <c r="BY2461" s="172">
        <v>2.3243476E-5</v>
      </c>
      <c r="BZ2461" s="69">
        <v>0</v>
      </c>
      <c r="CA2461" s="172">
        <v>1.8758851E-5</v>
      </c>
      <c r="CB2461" s="69">
        <v>0</v>
      </c>
      <c r="CC2461" s="69">
        <v>0</v>
      </c>
      <c r="CD2461" s="172">
        <v>1.7076055000000001E-10</v>
      </c>
      <c r="CE2461" s="69">
        <v>0</v>
      </c>
      <c r="CF2461" s="172">
        <v>1.1224952E-5</v>
      </c>
      <c r="CG2461" s="69">
        <v>0</v>
      </c>
      <c r="CH2461" s="172">
        <v>1.8316675E-6</v>
      </c>
      <c r="CI2461" s="69">
        <v>0</v>
      </c>
      <c r="CJ2461" s="69">
        <v>0</v>
      </c>
      <c r="CK2461" s="69">
        <v>0</v>
      </c>
      <c r="CM2461" s="198">
        <v>0</v>
      </c>
      <c r="CN2461" s="198">
        <v>4.0817245</v>
      </c>
      <c r="CO2461" s="198">
        <v>0</v>
      </c>
      <c r="CP2461" s="198">
        <v>1.9305796E-2</v>
      </c>
      <c r="CQ2461" s="198">
        <v>0</v>
      </c>
      <c r="CR2461" s="198">
        <v>0</v>
      </c>
      <c r="CS2461" s="198">
        <v>1.1797984000000001E-3</v>
      </c>
      <c r="CT2461" s="198">
        <v>0</v>
      </c>
      <c r="CU2461" s="198">
        <v>4.8468816E-4</v>
      </c>
      <c r="CV2461" s="198">
        <v>9.2605924000000004E-4</v>
      </c>
    </row>
    <row r="2462" spans="1:100" ht="14.4">
      <c r="A2462" t="s">
        <v>2782</v>
      </c>
      <c r="B2462" s="112" t="s">
        <v>265</v>
      </c>
      <c r="C2462" s="113" t="str">
        <f t="shared" si="956"/>
        <v>M.020.07.109</v>
      </c>
      <c r="D2462" s="9" t="s">
        <v>1294</v>
      </c>
      <c r="E2462" s="112" t="s">
        <v>362</v>
      </c>
      <c r="F2462" s="115" t="str">
        <f t="shared" si="957"/>
        <v>Cake, wo butter in plastic foil per 500 gram NL</v>
      </c>
      <c r="G2462" s="143">
        <f t="shared" si="943"/>
        <v>2.1888688000000003</v>
      </c>
      <c r="I2462" s="118">
        <f t="shared" si="944"/>
        <v>0.52054726391478001</v>
      </c>
      <c r="K2462" s="161">
        <f t="shared" si="945"/>
        <v>2.3055458E-7</v>
      </c>
      <c r="L2462" s="161">
        <f t="shared" si="946"/>
        <v>0.17530129036020001</v>
      </c>
      <c r="M2462" s="162">
        <f t="shared" si="947"/>
        <v>1.6915422999999999E-2</v>
      </c>
      <c r="N2462" s="161">
        <v>0.32833032000000001</v>
      </c>
      <c r="O2462" s="132">
        <v>0.11983723</v>
      </c>
      <c r="P2462" s="132">
        <v>1.568191E-2</v>
      </c>
      <c r="Q2462" s="132">
        <v>0</v>
      </c>
      <c r="R2462" s="132">
        <v>0</v>
      </c>
      <c r="S2462" s="132">
        <v>0</v>
      </c>
      <c r="T2462" s="164">
        <v>2.3055458E-7</v>
      </c>
      <c r="U2462" s="164">
        <v>5.6463602000000003E-6</v>
      </c>
      <c r="V2462" s="132">
        <v>0</v>
      </c>
      <c r="W2462" s="132">
        <v>0</v>
      </c>
      <c r="X2462" s="132">
        <v>0</v>
      </c>
      <c r="Y2462" s="132">
        <v>3.9776503999999997E-2</v>
      </c>
      <c r="Z2462" s="132">
        <v>1.6915422999999999E-2</v>
      </c>
      <c r="AA2462" s="132">
        <v>0</v>
      </c>
      <c r="AC2462" s="118">
        <f t="shared" si="948"/>
        <v>0.32833032000000001</v>
      </c>
      <c r="AD2462" s="118">
        <f t="shared" si="949"/>
        <v>0.13552501691478003</v>
      </c>
      <c r="AE2462" s="118">
        <f t="shared" si="950"/>
        <v>0.15244020936020003</v>
      </c>
      <c r="AF2462" s="118">
        <f t="shared" si="951"/>
        <v>0.17530129036020001</v>
      </c>
      <c r="AG2462" s="118">
        <f t="shared" si="952"/>
        <v>0</v>
      </c>
      <c r="AI2462" s="69">
        <v>0</v>
      </c>
      <c r="AJ2462" s="69">
        <v>0</v>
      </c>
      <c r="AK2462" s="69">
        <v>0</v>
      </c>
      <c r="AL2462" s="69">
        <v>0</v>
      </c>
      <c r="AM2462" s="69">
        <v>0</v>
      </c>
      <c r="AN2462" s="69">
        <v>0</v>
      </c>
      <c r="AO2462" s="69">
        <v>0</v>
      </c>
      <c r="AQ2462" s="116">
        <v>7.7598392000000002E-2</v>
      </c>
      <c r="AR2462" s="116">
        <v>7.0183246000000005E-2</v>
      </c>
      <c r="AS2462" s="116">
        <v>7.4151460999999997E-3</v>
      </c>
      <c r="AT2462" s="116">
        <v>0</v>
      </c>
      <c r="AU2462" s="150">
        <f t="shared" si="953"/>
        <v>4.2076286999999997E-6</v>
      </c>
      <c r="AV2462" s="150">
        <f t="shared" si="954"/>
        <v>2.7422877305959997E-8</v>
      </c>
      <c r="AW2462" s="163">
        <f t="shared" si="955"/>
        <v>0</v>
      </c>
      <c r="AX2462" s="196">
        <v>2.0312703000000002E-6</v>
      </c>
      <c r="AY2462" s="196">
        <v>6.1288327000000003E-9</v>
      </c>
      <c r="AZ2462" s="196">
        <v>1.6744846000000001E-13</v>
      </c>
      <c r="BA2462" s="108">
        <v>0</v>
      </c>
      <c r="BB2462" s="108">
        <v>0</v>
      </c>
      <c r="BC2462" s="108">
        <v>0</v>
      </c>
      <c r="BD2462" s="196">
        <v>2.1763583999999999E-6</v>
      </c>
      <c r="BE2462" s="108">
        <v>0</v>
      </c>
      <c r="BF2462" s="196">
        <v>2.5350988000000001E-9</v>
      </c>
      <c r="BG2462" s="196">
        <v>6.4535371000000003E-10</v>
      </c>
      <c r="BH2462" s="196">
        <v>1.4796475E-12</v>
      </c>
      <c r="BI2462" s="108">
        <v>0</v>
      </c>
      <c r="BJ2462" s="108">
        <v>0</v>
      </c>
      <c r="BK2462" s="108">
        <v>0</v>
      </c>
      <c r="BL2462" s="108">
        <v>0</v>
      </c>
      <c r="BM2462" s="108">
        <v>0</v>
      </c>
      <c r="BN2462" s="196">
        <v>1.8111944999999999E-8</v>
      </c>
      <c r="BO2462" s="108">
        <v>0</v>
      </c>
      <c r="BP2462" s="108">
        <v>0</v>
      </c>
      <c r="BQ2462" s="108">
        <v>0</v>
      </c>
      <c r="BR2462" s="108">
        <v>0</v>
      </c>
      <c r="BS2462" s="108">
        <v>0</v>
      </c>
      <c r="BU2462" s="69">
        <v>1.2361737999999999E-4</v>
      </c>
      <c r="BV2462" s="172">
        <v>1.7477737000000002E-5</v>
      </c>
      <c r="BW2462" s="172">
        <v>6.1031471000000001E-5</v>
      </c>
      <c r="BX2462" s="172">
        <v>6.6139648999999999E-10</v>
      </c>
      <c r="BY2462" s="172">
        <v>1.4397013E-5</v>
      </c>
      <c r="BZ2462" s="69">
        <v>0</v>
      </c>
      <c r="CA2462" s="172">
        <v>1.6759358999999999E-5</v>
      </c>
      <c r="CB2462" s="69">
        <v>0</v>
      </c>
      <c r="CC2462" s="69">
        <v>0</v>
      </c>
      <c r="CD2462" s="172">
        <v>1.5255930999999999E-10</v>
      </c>
      <c r="CE2462" s="69">
        <v>0</v>
      </c>
      <c r="CF2462" s="172">
        <v>1.2816447999999999E-5</v>
      </c>
      <c r="CG2462" s="69">
        <v>0</v>
      </c>
      <c r="CH2462" s="172">
        <v>1.1345351E-6</v>
      </c>
      <c r="CI2462" s="69">
        <v>0</v>
      </c>
      <c r="CJ2462" s="69">
        <v>0</v>
      </c>
      <c r="CK2462" s="69">
        <v>0</v>
      </c>
      <c r="CM2462" s="198">
        <v>0</v>
      </c>
      <c r="CN2462" s="198">
        <v>2.1888687999999998</v>
      </c>
      <c r="CO2462" s="198">
        <v>0</v>
      </c>
      <c r="CP2462" s="198">
        <v>1.1958013E-2</v>
      </c>
      <c r="CQ2462" s="198">
        <v>0</v>
      </c>
      <c r="CR2462" s="198">
        <v>0</v>
      </c>
      <c r="CS2462" s="198">
        <v>7.3076732999999999E-4</v>
      </c>
      <c r="CT2462" s="198">
        <v>0</v>
      </c>
      <c r="CU2462" s="198">
        <v>4.3302561000000002E-4</v>
      </c>
      <c r="CV2462" s="198">
        <v>5.0550911000000001E-4</v>
      </c>
    </row>
    <row r="2463" spans="1:100" ht="14.4">
      <c r="A2463" t="s">
        <v>2783</v>
      </c>
      <c r="B2463" s="112" t="s">
        <v>265</v>
      </c>
      <c r="C2463" s="113" t="str">
        <f t="shared" si="956"/>
        <v>M.020.07.110</v>
      </c>
      <c r="D2463" s="9" t="s">
        <v>1294</v>
      </c>
      <c r="E2463" s="112" t="s">
        <v>362</v>
      </c>
      <c r="F2463" s="115" t="str">
        <f t="shared" si="957"/>
        <v>Waffle, syrup in plastic foil per 500 gram NL</v>
      </c>
      <c r="G2463" s="143">
        <f t="shared" si="943"/>
        <v>2.6577938000000003</v>
      </c>
      <c r="I2463" s="118">
        <f t="shared" si="944"/>
        <v>0.55582578746001998</v>
      </c>
      <c r="K2463" s="161">
        <f t="shared" si="945"/>
        <v>1.9185542000000001E-7</v>
      </c>
      <c r="L2463" s="161">
        <f t="shared" si="946"/>
        <v>0.14393754060460001</v>
      </c>
      <c r="M2463" s="162">
        <f t="shared" si="947"/>
        <v>1.3218985000000001E-2</v>
      </c>
      <c r="N2463" s="161">
        <v>0.39866907000000001</v>
      </c>
      <c r="O2463" s="132">
        <v>0.10754065</v>
      </c>
      <c r="P2463" s="132">
        <v>1.3049662E-2</v>
      </c>
      <c r="Q2463" s="132">
        <v>0</v>
      </c>
      <c r="R2463" s="132">
        <v>0</v>
      </c>
      <c r="S2463" s="132">
        <v>0</v>
      </c>
      <c r="T2463" s="164">
        <v>1.9185542000000001E-7</v>
      </c>
      <c r="U2463" s="164">
        <v>4.6986046E-6</v>
      </c>
      <c r="V2463" s="132">
        <v>0</v>
      </c>
      <c r="W2463" s="132">
        <v>0</v>
      </c>
      <c r="X2463" s="132">
        <v>0</v>
      </c>
      <c r="Y2463" s="132">
        <v>2.334253E-2</v>
      </c>
      <c r="Z2463" s="132">
        <v>1.3218985000000001E-2</v>
      </c>
      <c r="AA2463" s="132">
        <v>0</v>
      </c>
      <c r="AC2463" s="118">
        <f t="shared" si="948"/>
        <v>0.39866907000000001</v>
      </c>
      <c r="AD2463" s="118">
        <f t="shared" si="949"/>
        <v>0.12059520246002001</v>
      </c>
      <c r="AE2463" s="118">
        <f t="shared" si="950"/>
        <v>0.1338139956046</v>
      </c>
      <c r="AF2463" s="118">
        <f t="shared" si="951"/>
        <v>0.14393754060459998</v>
      </c>
      <c r="AG2463" s="118">
        <f t="shared" si="952"/>
        <v>0</v>
      </c>
      <c r="AI2463" s="69">
        <v>0</v>
      </c>
      <c r="AJ2463" s="69">
        <v>0</v>
      </c>
      <c r="AK2463" s="69">
        <v>0</v>
      </c>
      <c r="AL2463" s="69">
        <v>0</v>
      </c>
      <c r="AM2463" s="69">
        <v>0</v>
      </c>
      <c r="AN2463" s="69">
        <v>0</v>
      </c>
      <c r="AO2463" s="69">
        <v>0</v>
      </c>
      <c r="AQ2463" s="116">
        <v>7.9363935999999996E-2</v>
      </c>
      <c r="AR2463" s="116">
        <v>7.3716816000000004E-2</v>
      </c>
      <c r="AS2463" s="116">
        <v>5.6471205999999996E-3</v>
      </c>
      <c r="AT2463" s="116">
        <v>0</v>
      </c>
      <c r="AU2463" s="150">
        <f t="shared" si="953"/>
        <v>4.4194732999999999E-6</v>
      </c>
      <c r="AV2463" s="150">
        <f t="shared" si="954"/>
        <v>2.0884321265529999E-8</v>
      </c>
      <c r="AW2463" s="163">
        <f t="shared" si="955"/>
        <v>0</v>
      </c>
      <c r="AX2463" s="196">
        <v>2.4664325999999999E-6</v>
      </c>
      <c r="AY2463" s="196">
        <v>7.4418226000000003E-9</v>
      </c>
      <c r="AZ2463" s="196">
        <v>2.0332123E-13</v>
      </c>
      <c r="BA2463" s="108">
        <v>0</v>
      </c>
      <c r="BB2463" s="108">
        <v>0</v>
      </c>
      <c r="BC2463" s="108">
        <v>0</v>
      </c>
      <c r="BD2463" s="196">
        <v>1.9530407E-6</v>
      </c>
      <c r="BE2463" s="108">
        <v>0</v>
      </c>
      <c r="BF2463" s="196">
        <v>2.2749704999999998E-9</v>
      </c>
      <c r="BG2463" s="196">
        <v>5.3702948000000002E-10</v>
      </c>
      <c r="BH2463" s="196">
        <v>1.4423643E-12</v>
      </c>
      <c r="BI2463" s="108">
        <v>0</v>
      </c>
      <c r="BJ2463" s="108">
        <v>0</v>
      </c>
      <c r="BK2463" s="108">
        <v>0</v>
      </c>
      <c r="BL2463" s="108">
        <v>0</v>
      </c>
      <c r="BM2463" s="108">
        <v>0</v>
      </c>
      <c r="BN2463" s="196">
        <v>1.0628853E-8</v>
      </c>
      <c r="BO2463" s="108">
        <v>0</v>
      </c>
      <c r="BP2463" s="108">
        <v>0</v>
      </c>
      <c r="BQ2463" s="108">
        <v>0</v>
      </c>
      <c r="BR2463" s="108">
        <v>0</v>
      </c>
      <c r="BS2463" s="108">
        <v>0</v>
      </c>
      <c r="BU2463" s="69">
        <v>1.2519669000000001E-4</v>
      </c>
      <c r="BV2463" s="172">
        <v>1.5684334000000001E-5</v>
      </c>
      <c r="BW2463" s="172">
        <v>7.4106342999999997E-5</v>
      </c>
      <c r="BX2463" s="172">
        <v>5.5037944E-10</v>
      </c>
      <c r="BY2463" s="172">
        <v>1.2919724999999999E-5</v>
      </c>
      <c r="BZ2463" s="69">
        <v>0</v>
      </c>
      <c r="CA2463" s="172">
        <v>1.3946259E-5</v>
      </c>
      <c r="CB2463" s="69">
        <v>0</v>
      </c>
      <c r="CC2463" s="69">
        <v>0</v>
      </c>
      <c r="CD2463" s="172">
        <v>1.2695185000000001E-10</v>
      </c>
      <c r="CE2463" s="69">
        <v>0</v>
      </c>
      <c r="CF2463" s="172">
        <v>7.5212319000000002E-6</v>
      </c>
      <c r="CG2463" s="69">
        <v>0</v>
      </c>
      <c r="CH2463" s="172">
        <v>1.0181196999999999E-6</v>
      </c>
      <c r="CI2463" s="69">
        <v>0</v>
      </c>
      <c r="CJ2463" s="69">
        <v>0</v>
      </c>
      <c r="CK2463" s="69">
        <v>0</v>
      </c>
      <c r="CM2463" s="198">
        <v>0</v>
      </c>
      <c r="CN2463" s="198">
        <v>2.6577937999999999</v>
      </c>
      <c r="CO2463" s="198">
        <v>0</v>
      </c>
      <c r="CP2463" s="198">
        <v>1.0730992999999999E-2</v>
      </c>
      <c r="CQ2463" s="198">
        <v>0</v>
      </c>
      <c r="CR2463" s="198">
        <v>0</v>
      </c>
      <c r="CS2463" s="198">
        <v>6.5578279000000003E-4</v>
      </c>
      <c r="CT2463" s="198">
        <v>0</v>
      </c>
      <c r="CU2463" s="198">
        <v>3.6034118000000001E-4</v>
      </c>
      <c r="CV2463" s="198">
        <v>4.9277163999999997E-4</v>
      </c>
    </row>
    <row r="2464" spans="1:100" ht="14.4">
      <c r="B2464" s="112"/>
      <c r="C2464" s="113"/>
      <c r="D2464" s="1" t="s">
        <v>1295</v>
      </c>
      <c r="E2464" s="112"/>
      <c r="T2464" s="3"/>
      <c r="U2464" s="3"/>
      <c r="AC2464" s="142"/>
      <c r="AD2464" s="142"/>
      <c r="AE2464" s="142"/>
      <c r="AF2464" s="142"/>
      <c r="AG2464" s="142"/>
      <c r="AU2464" s="86"/>
      <c r="AV2464" s="86"/>
      <c r="AW2464" s="86"/>
      <c r="AX2464" s="3"/>
      <c r="AY2464" s="3"/>
      <c r="AZ2464" s="3"/>
      <c r="BD2464" s="3"/>
      <c r="BF2464" s="3"/>
      <c r="BG2464" s="3"/>
      <c r="BH2464" s="3"/>
      <c r="BN2464" s="3"/>
      <c r="BV2464" s="3"/>
      <c r="BW2464" s="3"/>
      <c r="BX2464" s="3"/>
      <c r="BY2464" s="3"/>
      <c r="CA2464" s="3"/>
      <c r="CD2464" s="3"/>
      <c r="CF2464" s="3"/>
      <c r="CH2464" s="3"/>
    </row>
    <row r="2465" spans="1:100" ht="14.4">
      <c r="A2465" t="s">
        <v>2784</v>
      </c>
      <c r="B2465" s="112" t="s">
        <v>265</v>
      </c>
      <c r="C2465" s="113" t="str">
        <f t="shared" si="956"/>
        <v>M.020.08.101</v>
      </c>
      <c r="D2465" s="9" t="s">
        <v>1295</v>
      </c>
      <c r="E2465" s="112" t="s">
        <v>362</v>
      </c>
      <c r="F2465" s="115" t="str">
        <f t="shared" si="957"/>
        <v>Dough for pizza and savoury pie, in plastic foil per 500 gram NL</v>
      </c>
      <c r="G2465" s="143">
        <f t="shared" si="943"/>
        <v>0.92123093333333339</v>
      </c>
      <c r="I2465" s="118">
        <f t="shared" si="944"/>
        <v>0.21341691519143</v>
      </c>
      <c r="K2465" s="161">
        <f t="shared" si="945"/>
        <v>1.1245403E-7</v>
      </c>
      <c r="L2465" s="161">
        <f t="shared" si="946"/>
        <v>7.16103456374E-2</v>
      </c>
      <c r="M2465" s="162">
        <f t="shared" si="947"/>
        <v>3.6218170999999999E-3</v>
      </c>
      <c r="N2465" s="161">
        <v>0.13818464</v>
      </c>
      <c r="O2465" s="132">
        <v>4.5878206999999997E-2</v>
      </c>
      <c r="P2465" s="132">
        <v>7.6489215999999997E-3</v>
      </c>
      <c r="Q2465" s="132">
        <v>0</v>
      </c>
      <c r="R2465" s="132">
        <v>0</v>
      </c>
      <c r="S2465" s="132">
        <v>0</v>
      </c>
      <c r="T2465" s="164">
        <v>1.1245403E-7</v>
      </c>
      <c r="U2465" s="164">
        <v>2.7540373999999999E-6</v>
      </c>
      <c r="V2465" s="132">
        <v>0</v>
      </c>
      <c r="W2465" s="132">
        <v>0</v>
      </c>
      <c r="X2465" s="132">
        <v>0</v>
      </c>
      <c r="Y2465" s="132">
        <v>1.8080463000000001E-2</v>
      </c>
      <c r="Z2465" s="132">
        <v>3.6218170999999999E-3</v>
      </c>
      <c r="AA2465" s="132">
        <v>0</v>
      </c>
      <c r="AC2465" s="118">
        <f t="shared" si="948"/>
        <v>0.13818464</v>
      </c>
      <c r="AD2465" s="118">
        <f t="shared" si="949"/>
        <v>5.3529995091429992E-2</v>
      </c>
      <c r="AE2465" s="118">
        <f t="shared" si="950"/>
        <v>5.7151699737399995E-2</v>
      </c>
      <c r="AF2465" s="118">
        <f t="shared" si="951"/>
        <v>7.1610345637399986E-2</v>
      </c>
      <c r="AG2465" s="118">
        <f t="shared" si="952"/>
        <v>0</v>
      </c>
      <c r="AI2465" s="69">
        <v>0</v>
      </c>
      <c r="AJ2465" s="69">
        <v>0</v>
      </c>
      <c r="AK2465" s="69">
        <v>0</v>
      </c>
      <c r="AL2465" s="69">
        <v>0</v>
      </c>
      <c r="AM2465" s="69">
        <v>0</v>
      </c>
      <c r="AN2465" s="69">
        <v>0</v>
      </c>
      <c r="AO2465" s="69">
        <v>0</v>
      </c>
      <c r="AQ2465" s="116">
        <v>3.1428866E-2</v>
      </c>
      <c r="AR2465" s="116">
        <v>2.8157412999999999E-2</v>
      </c>
      <c r="AS2465" s="116">
        <v>3.2714534999999999E-3</v>
      </c>
      <c r="AT2465" s="116">
        <v>0</v>
      </c>
      <c r="AU2465" s="150">
        <f t="shared" si="953"/>
        <v>1.68809429E-6</v>
      </c>
      <c r="AV2465" s="150">
        <f t="shared" si="954"/>
        <v>1.2098570783865E-8</v>
      </c>
      <c r="AW2465" s="163">
        <f t="shared" si="955"/>
        <v>0</v>
      </c>
      <c r="AX2465" s="196">
        <v>8.5490229000000001E-7</v>
      </c>
      <c r="AY2465" s="196">
        <v>2.5794466E-9</v>
      </c>
      <c r="AZ2465" s="196">
        <v>7.0474165000000003E-14</v>
      </c>
      <c r="BA2465" s="108">
        <v>0</v>
      </c>
      <c r="BB2465" s="108">
        <v>0</v>
      </c>
      <c r="BC2465" s="108">
        <v>0</v>
      </c>
      <c r="BD2465" s="196">
        <v>8.3319200000000001E-7</v>
      </c>
      <c r="BE2465" s="108">
        <v>0</v>
      </c>
      <c r="BF2465" s="196">
        <v>9.7053133999999993E-10</v>
      </c>
      <c r="BG2465" s="196">
        <v>3.1477415000000002E-10</v>
      </c>
      <c r="BH2465" s="196">
        <v>9.3921969999999994E-13</v>
      </c>
      <c r="BI2465" s="108">
        <v>0</v>
      </c>
      <c r="BJ2465" s="108">
        <v>0</v>
      </c>
      <c r="BK2465" s="108">
        <v>0</v>
      </c>
      <c r="BL2465" s="108">
        <v>0</v>
      </c>
      <c r="BM2465" s="108">
        <v>0</v>
      </c>
      <c r="BN2465" s="196">
        <v>8.2328090000000003E-9</v>
      </c>
      <c r="BO2465" s="108">
        <v>0</v>
      </c>
      <c r="BP2465" s="108">
        <v>0</v>
      </c>
      <c r="BQ2465" s="108">
        <v>0</v>
      </c>
      <c r="BR2465" s="108">
        <v>0</v>
      </c>
      <c r="BS2465" s="108">
        <v>0</v>
      </c>
      <c r="BU2465" s="172">
        <v>5.2324143E-5</v>
      </c>
      <c r="BV2465" s="172">
        <v>6.6911363000000002E-6</v>
      </c>
      <c r="BW2465" s="172">
        <v>2.5686362000000001E-5</v>
      </c>
      <c r="BX2465" s="172">
        <v>3.2259908999999998E-10</v>
      </c>
      <c r="BY2465" s="172">
        <v>5.5117190000000004E-6</v>
      </c>
      <c r="BZ2465" s="69">
        <v>0</v>
      </c>
      <c r="CA2465" s="172">
        <v>8.1744522999999996E-6</v>
      </c>
      <c r="CB2465" s="69">
        <v>0</v>
      </c>
      <c r="CC2465" s="69">
        <v>0</v>
      </c>
      <c r="CD2465" s="172">
        <v>7.4411485000000002E-11</v>
      </c>
      <c r="CE2465" s="69">
        <v>0</v>
      </c>
      <c r="CF2465" s="172">
        <v>5.8257334E-6</v>
      </c>
      <c r="CG2465" s="69">
        <v>0</v>
      </c>
      <c r="CH2465" s="172">
        <v>4.3434279000000002E-7</v>
      </c>
      <c r="CI2465" s="69">
        <v>0</v>
      </c>
      <c r="CJ2465" s="69">
        <v>0</v>
      </c>
      <c r="CK2465" s="69">
        <v>0</v>
      </c>
      <c r="CM2465" s="198">
        <v>0</v>
      </c>
      <c r="CN2465" s="198">
        <v>0.92123091000000001</v>
      </c>
      <c r="CO2465" s="198">
        <v>0</v>
      </c>
      <c r="CP2465" s="198">
        <v>4.5779779999999999E-3</v>
      </c>
      <c r="CQ2465" s="198">
        <v>0</v>
      </c>
      <c r="CR2465" s="198">
        <v>0</v>
      </c>
      <c r="CS2465" s="198">
        <v>2.7976527000000002E-4</v>
      </c>
      <c r="CT2465" s="198">
        <v>0</v>
      </c>
      <c r="CU2465" s="198">
        <v>2.1121017E-4</v>
      </c>
      <c r="CV2465" s="198">
        <v>3.2087651000000002E-4</v>
      </c>
    </row>
    <row r="2466" spans="1:100" ht="14.4">
      <c r="A2466" t="s">
        <v>2785</v>
      </c>
      <c r="B2466" s="112" t="s">
        <v>265</v>
      </c>
      <c r="C2466" s="113" t="str">
        <f t="shared" si="956"/>
        <v>M.020.08.102</v>
      </c>
      <c r="D2466" s="9" t="s">
        <v>1295</v>
      </c>
      <c r="E2466" s="112" t="s">
        <v>362</v>
      </c>
      <c r="F2466" s="115" t="str">
        <f t="shared" si="957"/>
        <v>Flour wheat, white Sugar packaging per 1 kg NL</v>
      </c>
      <c r="G2466" s="143">
        <f t="shared" si="943"/>
        <v>0.73111880000000007</v>
      </c>
      <c r="I2466" s="118">
        <f t="shared" si="944"/>
        <v>0.18827465964898998</v>
      </c>
      <c r="K2466" s="161">
        <f t="shared" si="945"/>
        <v>1.0554779000000001E-7</v>
      </c>
      <c r="L2466" s="161">
        <f t="shared" si="946"/>
        <v>7.5252960401199998E-2</v>
      </c>
      <c r="M2466" s="162">
        <f t="shared" si="947"/>
        <v>3.3537736999999998E-3</v>
      </c>
      <c r="N2466" s="161">
        <v>0.10966782</v>
      </c>
      <c r="O2466" s="132">
        <v>5.1157031999999998E-2</v>
      </c>
      <c r="P2466" s="132">
        <v>7.1791715000000004E-3</v>
      </c>
      <c r="Q2466" s="132">
        <v>0</v>
      </c>
      <c r="R2466" s="132">
        <v>0</v>
      </c>
      <c r="S2466" s="132">
        <v>0</v>
      </c>
      <c r="T2466" s="164">
        <v>1.0554779000000001E-7</v>
      </c>
      <c r="U2466" s="164">
        <v>2.5849012000000001E-6</v>
      </c>
      <c r="V2466" s="132">
        <v>0</v>
      </c>
      <c r="W2466" s="132">
        <v>0</v>
      </c>
      <c r="X2466" s="132">
        <v>0</v>
      </c>
      <c r="Y2466" s="132">
        <v>1.6914172000000002E-2</v>
      </c>
      <c r="Z2466" s="132">
        <v>3.3537736999999998E-3</v>
      </c>
      <c r="AA2466" s="132">
        <v>0</v>
      </c>
      <c r="AC2466" s="118">
        <f t="shared" si="948"/>
        <v>0.10966782</v>
      </c>
      <c r="AD2466" s="118">
        <f t="shared" si="949"/>
        <v>5.833889394899E-2</v>
      </c>
      <c r="AE2466" s="118">
        <f t="shared" si="950"/>
        <v>6.1692562101199999E-2</v>
      </c>
      <c r="AF2466" s="118">
        <f t="shared" si="951"/>
        <v>7.5252960401199998E-2</v>
      </c>
      <c r="AG2466" s="118">
        <f t="shared" si="952"/>
        <v>0</v>
      </c>
      <c r="AI2466" s="69">
        <v>0</v>
      </c>
      <c r="AJ2466" s="69">
        <v>0</v>
      </c>
      <c r="AK2466" s="69">
        <v>0</v>
      </c>
      <c r="AL2466" s="69">
        <v>0</v>
      </c>
      <c r="AM2466" s="69">
        <v>0</v>
      </c>
      <c r="AN2466" s="69">
        <v>0</v>
      </c>
      <c r="AO2466" s="69">
        <v>0</v>
      </c>
      <c r="AQ2466" s="116">
        <v>2.9822689999999999E-2</v>
      </c>
      <c r="AR2466" s="116">
        <v>2.6813746999999999E-2</v>
      </c>
      <c r="AS2466" s="116">
        <v>3.0089433000000001E-3</v>
      </c>
      <c r="AT2466" s="116">
        <v>0</v>
      </c>
      <c r="AU2466" s="150">
        <f t="shared" si="953"/>
        <v>1.6075387700000001E-6</v>
      </c>
      <c r="AV2466" s="150">
        <f t="shared" si="954"/>
        <v>1.112774881179E-8</v>
      </c>
      <c r="AW2466" s="163">
        <f t="shared" si="955"/>
        <v>0</v>
      </c>
      <c r="AX2466" s="196">
        <v>6.7847827E-7</v>
      </c>
      <c r="AY2466" s="196">
        <v>2.0471327000000002E-9</v>
      </c>
      <c r="AZ2466" s="196">
        <v>5.5930590000000002E-14</v>
      </c>
      <c r="BA2466" s="108">
        <v>0</v>
      </c>
      <c r="BB2466" s="108">
        <v>0</v>
      </c>
      <c r="BC2466" s="108">
        <v>0</v>
      </c>
      <c r="BD2466" s="196">
        <v>9.290605E-7</v>
      </c>
      <c r="BE2466" s="108">
        <v>0</v>
      </c>
      <c r="BF2466" s="196">
        <v>1.0822023E-9</v>
      </c>
      <c r="BG2466" s="196">
        <v>2.9544263999999999E-10</v>
      </c>
      <c r="BH2466" s="196">
        <v>1.1687412E-12</v>
      </c>
      <c r="BI2466" s="108">
        <v>0</v>
      </c>
      <c r="BJ2466" s="108">
        <v>0</v>
      </c>
      <c r="BK2466" s="108">
        <v>0</v>
      </c>
      <c r="BL2466" s="108">
        <v>0</v>
      </c>
      <c r="BM2466" s="108">
        <v>0</v>
      </c>
      <c r="BN2466" s="196">
        <v>7.7017465000000003E-9</v>
      </c>
      <c r="BO2466" s="108">
        <v>0</v>
      </c>
      <c r="BP2466" s="108">
        <v>0</v>
      </c>
      <c r="BQ2466" s="108">
        <v>0</v>
      </c>
      <c r="BR2466" s="108">
        <v>0</v>
      </c>
      <c r="BS2466" s="108">
        <v>0</v>
      </c>
      <c r="BU2466" s="172">
        <v>4.7599529000000003E-5</v>
      </c>
      <c r="BV2466" s="172">
        <v>7.4610298999999998E-6</v>
      </c>
      <c r="BW2466" s="172">
        <v>2.0385533E-5</v>
      </c>
      <c r="BX2466" s="172">
        <v>3.0278702000000001E-10</v>
      </c>
      <c r="BY2466" s="172">
        <v>6.1459068999999999E-6</v>
      </c>
      <c r="BZ2466" s="69">
        <v>0</v>
      </c>
      <c r="CA2466" s="172">
        <v>7.6724272E-6</v>
      </c>
      <c r="CB2466" s="69">
        <v>0</v>
      </c>
      <c r="CC2466" s="69">
        <v>0</v>
      </c>
      <c r="CD2466" s="172">
        <v>6.9841585000000005E-11</v>
      </c>
      <c r="CE2466" s="69">
        <v>0</v>
      </c>
      <c r="CF2466" s="172">
        <v>5.4499408999999998E-6</v>
      </c>
      <c r="CG2466" s="69">
        <v>0</v>
      </c>
      <c r="CH2466" s="172">
        <v>4.8431902000000003E-7</v>
      </c>
      <c r="CI2466" s="69">
        <v>0</v>
      </c>
      <c r="CJ2466" s="69">
        <v>0</v>
      </c>
      <c r="CK2466" s="69">
        <v>0</v>
      </c>
      <c r="CM2466" s="198">
        <v>0</v>
      </c>
      <c r="CN2466" s="198">
        <v>0.73111883</v>
      </c>
      <c r="CO2466" s="198">
        <v>0</v>
      </c>
      <c r="CP2466" s="198">
        <v>5.1047280000000002E-3</v>
      </c>
      <c r="CQ2466" s="198">
        <v>0</v>
      </c>
      <c r="CR2466" s="198">
        <v>0</v>
      </c>
      <c r="CS2466" s="198">
        <v>3.1195554E-4</v>
      </c>
      <c r="CT2466" s="198">
        <v>0</v>
      </c>
      <c r="CU2466" s="198">
        <v>1.9823892999999999E-4</v>
      </c>
      <c r="CV2466" s="198">
        <v>3.9929058999999998E-4</v>
      </c>
    </row>
    <row r="2467" spans="1:100" ht="14.4">
      <c r="A2467" t="s">
        <v>2786</v>
      </c>
      <c r="B2467" s="112" t="s">
        <v>265</v>
      </c>
      <c r="C2467" s="113" t="str">
        <f t="shared" si="956"/>
        <v>M.020.08.103</v>
      </c>
      <c r="D2467" s="9" t="s">
        <v>1295</v>
      </c>
      <c r="E2467" s="112" t="s">
        <v>362</v>
      </c>
      <c r="F2467" s="115" t="str">
        <f t="shared" si="957"/>
        <v>Muesli, crunchy plain/w fruit in cardboard box NL</v>
      </c>
      <c r="G2467" s="143">
        <f t="shared" si="943"/>
        <v>1.3535901333333333</v>
      </c>
      <c r="I2467" s="118">
        <f t="shared" si="944"/>
        <v>0.32416817273054999</v>
      </c>
      <c r="K2467" s="161">
        <f t="shared" si="945"/>
        <v>1.5836314999999999E-7</v>
      </c>
      <c r="L2467" s="161">
        <f t="shared" si="946"/>
        <v>0.10828932036739999</v>
      </c>
      <c r="M2467" s="162">
        <f t="shared" si="947"/>
        <v>1.2840173999999999E-2</v>
      </c>
      <c r="N2467" s="161">
        <v>0.20303852</v>
      </c>
      <c r="O2467" s="132">
        <v>6.3706264999999998E-2</v>
      </c>
      <c r="P2467" s="132">
        <v>1.0771578E-2</v>
      </c>
      <c r="Q2467" s="132">
        <v>0</v>
      </c>
      <c r="R2467" s="132">
        <v>0</v>
      </c>
      <c r="S2467" s="132">
        <v>0</v>
      </c>
      <c r="T2467" s="164">
        <v>1.5836314999999999E-7</v>
      </c>
      <c r="U2467" s="164">
        <v>3.8783674000000003E-6</v>
      </c>
      <c r="V2467" s="132">
        <v>0</v>
      </c>
      <c r="W2467" s="132">
        <v>0</v>
      </c>
      <c r="X2467" s="132">
        <v>0</v>
      </c>
      <c r="Y2467" s="132">
        <v>3.3807599000000001E-2</v>
      </c>
      <c r="Z2467" s="132">
        <v>1.2840173999999999E-2</v>
      </c>
      <c r="AA2467" s="132">
        <v>0</v>
      </c>
      <c r="AC2467" s="118">
        <f t="shared" si="948"/>
        <v>0.20303852</v>
      </c>
      <c r="AD2467" s="118">
        <f t="shared" si="949"/>
        <v>7.4481879730549996E-2</v>
      </c>
      <c r="AE2467" s="118">
        <f t="shared" si="950"/>
        <v>8.7321895367399996E-2</v>
      </c>
      <c r="AF2467" s="118">
        <f t="shared" si="951"/>
        <v>0.10828932036740001</v>
      </c>
      <c r="AG2467" s="118">
        <f t="shared" si="952"/>
        <v>0</v>
      </c>
      <c r="AI2467" s="69">
        <v>0</v>
      </c>
      <c r="AJ2467" s="69">
        <v>0</v>
      </c>
      <c r="AK2467" s="69">
        <v>0</v>
      </c>
      <c r="AL2467" s="69">
        <v>0</v>
      </c>
      <c r="AM2467" s="69">
        <v>0</v>
      </c>
      <c r="AN2467" s="69">
        <v>0</v>
      </c>
      <c r="AO2467" s="69">
        <v>0</v>
      </c>
      <c r="AQ2467" s="116">
        <v>4.5922421999999997E-2</v>
      </c>
      <c r="AR2467" s="116">
        <v>4.0250477E-2</v>
      </c>
      <c r="AS2467" s="116">
        <v>5.6719442999999996E-3</v>
      </c>
      <c r="AT2467" s="116">
        <v>0</v>
      </c>
      <c r="AU2467" s="150">
        <f t="shared" si="953"/>
        <v>2.4130981000000001E-6</v>
      </c>
      <c r="AV2467" s="150">
        <f t="shared" si="954"/>
        <v>2.097612488983E-8</v>
      </c>
      <c r="AW2467" s="163">
        <f t="shared" si="955"/>
        <v>0</v>
      </c>
      <c r="AX2467" s="196">
        <v>1.2561316E-6</v>
      </c>
      <c r="AY2467" s="196">
        <v>3.7900522999999997E-9</v>
      </c>
      <c r="AZ2467" s="196">
        <v>1.0354964E-13</v>
      </c>
      <c r="BA2467" s="108">
        <v>0</v>
      </c>
      <c r="BB2467" s="108">
        <v>0</v>
      </c>
      <c r="BC2467" s="108">
        <v>0</v>
      </c>
      <c r="BD2467" s="196">
        <v>1.1569664999999999E-6</v>
      </c>
      <c r="BE2467" s="108">
        <v>0</v>
      </c>
      <c r="BF2467" s="196">
        <v>1.3476753E-9</v>
      </c>
      <c r="BG2467" s="196">
        <v>4.4328005000000001E-10</v>
      </c>
      <c r="BH2467" s="196">
        <v>9.6669019000000002E-13</v>
      </c>
      <c r="BI2467" s="108">
        <v>0</v>
      </c>
      <c r="BJ2467" s="108">
        <v>0</v>
      </c>
      <c r="BK2467" s="108">
        <v>0</v>
      </c>
      <c r="BL2467" s="108">
        <v>0</v>
      </c>
      <c r="BM2467" s="108">
        <v>0</v>
      </c>
      <c r="BN2467" s="196">
        <v>1.5394047E-8</v>
      </c>
      <c r="BO2467" s="108">
        <v>0</v>
      </c>
      <c r="BP2467" s="108">
        <v>0</v>
      </c>
      <c r="BQ2467" s="108">
        <v>0</v>
      </c>
      <c r="BR2467" s="108">
        <v>0</v>
      </c>
      <c r="BS2467" s="108">
        <v>0</v>
      </c>
      <c r="BU2467" s="172">
        <v>7.7695050999999993E-5</v>
      </c>
      <c r="BV2467" s="172">
        <v>9.2912808000000001E-6</v>
      </c>
      <c r="BW2467" s="172">
        <v>3.7741684000000001E-5</v>
      </c>
      <c r="BX2467" s="172">
        <v>4.5429950000000002E-10</v>
      </c>
      <c r="BY2467" s="172">
        <v>7.6535474000000005E-6</v>
      </c>
      <c r="BZ2467" s="69">
        <v>0</v>
      </c>
      <c r="CA2467" s="172">
        <v>1.1511655E-5</v>
      </c>
      <c r="CB2467" s="69">
        <v>0</v>
      </c>
      <c r="CC2467" s="69">
        <v>0</v>
      </c>
      <c r="CD2467" s="172">
        <v>1.0478981999999999E-10</v>
      </c>
      <c r="CE2467" s="69">
        <v>0</v>
      </c>
      <c r="CF2467" s="172">
        <v>1.0893198000000001E-5</v>
      </c>
      <c r="CG2467" s="69">
        <v>0</v>
      </c>
      <c r="CH2467" s="172">
        <v>6.0312637999999997E-7</v>
      </c>
      <c r="CI2467" s="69">
        <v>0</v>
      </c>
      <c r="CJ2467" s="69">
        <v>0</v>
      </c>
      <c r="CK2467" s="69">
        <v>0</v>
      </c>
      <c r="CM2467" s="198">
        <v>0</v>
      </c>
      <c r="CN2467" s="198">
        <v>1.3535900999999999</v>
      </c>
      <c r="CO2467" s="198">
        <v>0</v>
      </c>
      <c r="CP2467" s="198">
        <v>6.3569589999999997E-3</v>
      </c>
      <c r="CQ2467" s="198">
        <v>0</v>
      </c>
      <c r="CR2467" s="198">
        <v>0</v>
      </c>
      <c r="CS2467" s="198">
        <v>3.8848076000000002E-4</v>
      </c>
      <c r="CT2467" s="198">
        <v>0</v>
      </c>
      <c r="CU2467" s="198">
        <v>2.9743629000000002E-4</v>
      </c>
      <c r="CV2467" s="198">
        <v>3.3026156999999999E-4</v>
      </c>
    </row>
    <row r="2468" spans="1:100" ht="14.4">
      <c r="A2468" t="s">
        <v>2787</v>
      </c>
      <c r="B2468" s="112" t="s">
        <v>265</v>
      </c>
      <c r="C2468" s="113" t="str">
        <f t="shared" si="956"/>
        <v>M.020.08.104</v>
      </c>
      <c r="D2468" s="9" t="s">
        <v>1295</v>
      </c>
      <c r="E2468" s="112" t="s">
        <v>362</v>
      </c>
      <c r="F2468" s="115" t="str">
        <f t="shared" si="957"/>
        <v>Oatmeal, in cardboard box NL</v>
      </c>
      <c r="G2468" s="143">
        <f t="shared" si="943"/>
        <v>0.95944633333333329</v>
      </c>
      <c r="I2468" s="118">
        <f t="shared" si="944"/>
        <v>0.23190523758454001</v>
      </c>
      <c r="K2468" s="161">
        <f t="shared" si="945"/>
        <v>1.2055094E-7</v>
      </c>
      <c r="L2468" s="161">
        <f t="shared" si="946"/>
        <v>8.4456872533600014E-2</v>
      </c>
      <c r="M2468" s="162">
        <f t="shared" si="947"/>
        <v>3.5312945000000001E-3</v>
      </c>
      <c r="N2468" s="161">
        <v>0.14391694999999999</v>
      </c>
      <c r="O2468" s="132">
        <v>4.8169673000000003E-2</v>
      </c>
      <c r="P2468" s="132">
        <v>8.1996592000000007E-3</v>
      </c>
      <c r="Q2468" s="132">
        <v>0</v>
      </c>
      <c r="R2468" s="132">
        <v>0</v>
      </c>
      <c r="S2468" s="132">
        <v>0</v>
      </c>
      <c r="T2468" s="164">
        <v>1.2055094E-7</v>
      </c>
      <c r="U2468" s="164">
        <v>2.9523336E-6</v>
      </c>
      <c r="V2468" s="132">
        <v>0</v>
      </c>
      <c r="W2468" s="132">
        <v>0</v>
      </c>
      <c r="X2468" s="132">
        <v>0</v>
      </c>
      <c r="Y2468" s="132">
        <v>2.8084588000000001E-2</v>
      </c>
      <c r="Z2468" s="132">
        <v>3.5312945000000001E-3</v>
      </c>
      <c r="AA2468" s="132">
        <v>0</v>
      </c>
      <c r="AC2468" s="118">
        <f t="shared" si="948"/>
        <v>0.14391694999999999</v>
      </c>
      <c r="AD2468" s="118">
        <f t="shared" si="949"/>
        <v>5.6372405084540007E-2</v>
      </c>
      <c r="AE2468" s="118">
        <f t="shared" si="950"/>
        <v>5.9903579033600003E-2</v>
      </c>
      <c r="AF2468" s="118">
        <f t="shared" si="951"/>
        <v>8.44568725336E-2</v>
      </c>
      <c r="AG2468" s="118">
        <f t="shared" si="952"/>
        <v>0</v>
      </c>
      <c r="AI2468" s="69">
        <v>0</v>
      </c>
      <c r="AJ2468" s="69">
        <v>0</v>
      </c>
      <c r="AK2468" s="69">
        <v>0</v>
      </c>
      <c r="AL2468" s="69">
        <v>0</v>
      </c>
      <c r="AM2468" s="69">
        <v>0</v>
      </c>
      <c r="AN2468" s="69">
        <v>0</v>
      </c>
      <c r="AO2468" s="69">
        <v>0</v>
      </c>
      <c r="AQ2468" s="116">
        <v>3.3994488000000003E-2</v>
      </c>
      <c r="AR2468" s="116">
        <v>2.9443093E-2</v>
      </c>
      <c r="AS2468" s="116">
        <v>4.5513955000000004E-3</v>
      </c>
      <c r="AT2468" s="116">
        <v>0</v>
      </c>
      <c r="AU2468" s="150">
        <f t="shared" si="953"/>
        <v>1.76517343E-6</v>
      </c>
      <c r="AV2468" s="150">
        <f t="shared" si="954"/>
        <v>1.6832083973546001E-8</v>
      </c>
      <c r="AW2468" s="163">
        <f t="shared" si="955"/>
        <v>0</v>
      </c>
      <c r="AX2468" s="196">
        <v>8.9036622000000005E-7</v>
      </c>
      <c r="AY2468" s="196">
        <v>2.6864497999999999E-9</v>
      </c>
      <c r="AZ2468" s="196">
        <v>7.3397646000000003E-14</v>
      </c>
      <c r="BA2468" s="108">
        <v>0</v>
      </c>
      <c r="BB2468" s="108">
        <v>0</v>
      </c>
      <c r="BC2468" s="108">
        <v>0</v>
      </c>
      <c r="BD2468" s="196">
        <v>8.7480720999999997E-7</v>
      </c>
      <c r="BE2468" s="108">
        <v>0</v>
      </c>
      <c r="BF2468" s="196">
        <v>1.0190062E-9</v>
      </c>
      <c r="BG2468" s="196">
        <v>3.3743852E-10</v>
      </c>
      <c r="BH2468" s="196">
        <v>1.0010559E-12</v>
      </c>
      <c r="BI2468" s="108">
        <v>0</v>
      </c>
      <c r="BJ2468" s="108">
        <v>0</v>
      </c>
      <c r="BK2468" s="108">
        <v>0</v>
      </c>
      <c r="BL2468" s="108">
        <v>0</v>
      </c>
      <c r="BM2468" s="108">
        <v>0</v>
      </c>
      <c r="BN2468" s="196">
        <v>1.2788115E-8</v>
      </c>
      <c r="BO2468" s="108">
        <v>0</v>
      </c>
      <c r="BP2468" s="108">
        <v>0</v>
      </c>
      <c r="BQ2468" s="108">
        <v>0</v>
      </c>
      <c r="BR2468" s="108">
        <v>0</v>
      </c>
      <c r="BS2468" s="108">
        <v>0</v>
      </c>
      <c r="BU2468" s="172">
        <v>5.7832927E-5</v>
      </c>
      <c r="BV2468" s="172">
        <v>7.0253366000000001E-6</v>
      </c>
      <c r="BW2468" s="172">
        <v>2.6751910000000001E-5</v>
      </c>
      <c r="BX2468" s="172">
        <v>3.4582687E-10</v>
      </c>
      <c r="BY2468" s="172">
        <v>5.7870112999999997E-6</v>
      </c>
      <c r="BZ2468" s="69">
        <v>0</v>
      </c>
      <c r="CA2468" s="172">
        <v>8.7630290999999999E-6</v>
      </c>
      <c r="CB2468" s="69">
        <v>0</v>
      </c>
      <c r="CC2468" s="69">
        <v>0</v>
      </c>
      <c r="CD2468" s="172">
        <v>7.9769259999999999E-11</v>
      </c>
      <c r="CE2468" s="69">
        <v>0</v>
      </c>
      <c r="CF2468" s="172">
        <v>9.0491773999999999E-6</v>
      </c>
      <c r="CG2468" s="69">
        <v>0</v>
      </c>
      <c r="CH2468" s="172">
        <v>4.5603679E-7</v>
      </c>
      <c r="CI2468" s="69">
        <v>0</v>
      </c>
      <c r="CJ2468" s="69">
        <v>0</v>
      </c>
      <c r="CK2468" s="69">
        <v>0</v>
      </c>
      <c r="CM2468" s="198">
        <v>0</v>
      </c>
      <c r="CN2468" s="198">
        <v>0.95944635</v>
      </c>
      <c r="CO2468" s="198">
        <v>0</v>
      </c>
      <c r="CP2468" s="198">
        <v>4.8066330000000003E-3</v>
      </c>
      <c r="CQ2468" s="198">
        <v>0</v>
      </c>
      <c r="CR2468" s="198">
        <v>0</v>
      </c>
      <c r="CS2468" s="198">
        <v>2.9373863000000002E-4</v>
      </c>
      <c r="CT2468" s="198">
        <v>0</v>
      </c>
      <c r="CU2468" s="198">
        <v>2.2641773000000001E-4</v>
      </c>
      <c r="CV2468" s="198">
        <v>3.4200233999999999E-4</v>
      </c>
    </row>
    <row r="2469" spans="1:100" ht="14.4">
      <c r="A2469" t="s">
        <v>2788</v>
      </c>
      <c r="B2469" s="112" t="s">
        <v>265</v>
      </c>
      <c r="C2469" s="113" t="str">
        <f t="shared" si="956"/>
        <v>M.020.08.105</v>
      </c>
      <c r="D2469" s="9" t="s">
        <v>1295</v>
      </c>
      <c r="E2469" s="112" t="s">
        <v>362</v>
      </c>
      <c r="F2469" s="115" t="str">
        <f t="shared" si="957"/>
        <v>Pasta, white Pasta packaging per 1 kg NL</v>
      </c>
      <c r="G2469" s="143">
        <f t="shared" si="943"/>
        <v>1.4670312666666667</v>
      </c>
      <c r="I2469" s="118">
        <f t="shared" si="944"/>
        <v>0.32875865196256998</v>
      </c>
      <c r="K2469" s="161">
        <f t="shared" si="945"/>
        <v>1.6625367E-7</v>
      </c>
      <c r="L2469" s="161">
        <f t="shared" si="946"/>
        <v>9.8819736608899991E-2</v>
      </c>
      <c r="M2469" s="162">
        <f t="shared" si="947"/>
        <v>9.8840591000000002E-3</v>
      </c>
      <c r="N2469" s="161">
        <v>0.22005469</v>
      </c>
      <c r="O2469" s="132">
        <v>7.1147829999999995E-2</v>
      </c>
      <c r="P2469" s="132">
        <v>1.1308277E-2</v>
      </c>
      <c r="Q2469" s="132">
        <v>0</v>
      </c>
      <c r="R2469" s="132">
        <v>0</v>
      </c>
      <c r="S2469" s="132">
        <v>0</v>
      </c>
      <c r="T2469" s="164">
        <v>1.6625367E-7</v>
      </c>
      <c r="U2469" s="164">
        <v>4.0716088999999998E-6</v>
      </c>
      <c r="V2469" s="132">
        <v>0</v>
      </c>
      <c r="W2469" s="132">
        <v>0</v>
      </c>
      <c r="X2469" s="132">
        <v>0</v>
      </c>
      <c r="Y2469" s="132">
        <v>1.6359558E-2</v>
      </c>
      <c r="Z2469" s="132">
        <v>9.8840591000000002E-3</v>
      </c>
      <c r="AA2469" s="132">
        <v>0</v>
      </c>
      <c r="AC2469" s="118">
        <f t="shared" si="948"/>
        <v>0.22005469</v>
      </c>
      <c r="AD2469" s="118">
        <f t="shared" si="949"/>
        <v>8.2460344862569993E-2</v>
      </c>
      <c r="AE2469" s="118">
        <f t="shared" si="950"/>
        <v>9.234423770889999E-2</v>
      </c>
      <c r="AF2469" s="118">
        <f t="shared" si="951"/>
        <v>9.8819736608899991E-2</v>
      </c>
      <c r="AG2469" s="118">
        <f t="shared" si="952"/>
        <v>0</v>
      </c>
      <c r="AI2469" s="69">
        <v>0</v>
      </c>
      <c r="AJ2469" s="69">
        <v>0</v>
      </c>
      <c r="AK2469" s="69">
        <v>0</v>
      </c>
      <c r="AL2469" s="69">
        <v>0</v>
      </c>
      <c r="AM2469" s="69">
        <v>0</v>
      </c>
      <c r="AN2469" s="69">
        <v>0</v>
      </c>
      <c r="AO2469" s="69">
        <v>0</v>
      </c>
      <c r="AQ2469" s="116">
        <v>4.7918822999999999E-2</v>
      </c>
      <c r="AR2469" s="116">
        <v>4.4260671000000001E-2</v>
      </c>
      <c r="AS2469" s="116">
        <v>3.6581511000000001E-3</v>
      </c>
      <c r="AT2469" s="116">
        <v>0</v>
      </c>
      <c r="AU2469" s="150">
        <f t="shared" si="953"/>
        <v>2.6535174999999996E-6</v>
      </c>
      <c r="AV2469" s="150">
        <f t="shared" si="954"/>
        <v>1.352866530619E-8</v>
      </c>
      <c r="AW2469" s="163">
        <f t="shared" si="955"/>
        <v>0</v>
      </c>
      <c r="AX2469" s="196">
        <v>1.3614049999999999E-6</v>
      </c>
      <c r="AY2469" s="196">
        <v>4.1076874999999999E-9</v>
      </c>
      <c r="AZ2469" s="196">
        <v>1.1222789000000001E-13</v>
      </c>
      <c r="BA2469" s="108">
        <v>0</v>
      </c>
      <c r="BB2469" s="108">
        <v>0</v>
      </c>
      <c r="BC2469" s="108">
        <v>0</v>
      </c>
      <c r="BD2469" s="196">
        <v>1.2921124999999999E-6</v>
      </c>
      <c r="BE2469" s="108">
        <v>0</v>
      </c>
      <c r="BF2469" s="196">
        <v>1.5050980000000001E-9</v>
      </c>
      <c r="BG2469" s="196">
        <v>4.6536668000000001E-10</v>
      </c>
      <c r="BH2469" s="196">
        <v>1.1937983000000001E-12</v>
      </c>
      <c r="BI2469" s="108">
        <v>0</v>
      </c>
      <c r="BJ2469" s="108">
        <v>0</v>
      </c>
      <c r="BK2469" s="108">
        <v>0</v>
      </c>
      <c r="BL2469" s="108">
        <v>0</v>
      </c>
      <c r="BM2469" s="108">
        <v>0</v>
      </c>
      <c r="BN2469" s="196">
        <v>7.4492071000000001E-9</v>
      </c>
      <c r="BO2469" s="108">
        <v>0</v>
      </c>
      <c r="BP2469" s="108">
        <v>0</v>
      </c>
      <c r="BQ2469" s="108">
        <v>0</v>
      </c>
      <c r="BR2469" s="108">
        <v>0</v>
      </c>
      <c r="BS2469" s="108">
        <v>0</v>
      </c>
      <c r="BU2469" s="172">
        <v>7.7859519000000001E-5</v>
      </c>
      <c r="BV2469" s="172">
        <v>1.0376600999999999E-5</v>
      </c>
      <c r="BW2469" s="172">
        <v>4.0904724000000001E-5</v>
      </c>
      <c r="BX2469" s="172">
        <v>4.7693518000000004E-10</v>
      </c>
      <c r="BY2469" s="172">
        <v>8.5475626999999999E-6</v>
      </c>
      <c r="BZ2469" s="69">
        <v>0</v>
      </c>
      <c r="CA2469" s="172">
        <v>1.2085229E-5</v>
      </c>
      <c r="CB2469" s="69">
        <v>0</v>
      </c>
      <c r="CC2469" s="69">
        <v>0</v>
      </c>
      <c r="CD2469" s="172">
        <v>1.1001102E-10</v>
      </c>
      <c r="CE2469" s="69">
        <v>0</v>
      </c>
      <c r="CF2469" s="172">
        <v>5.2712379000000003E-6</v>
      </c>
      <c r="CG2469" s="69">
        <v>0</v>
      </c>
      <c r="CH2469" s="172">
        <v>6.7357792000000005E-7</v>
      </c>
      <c r="CI2469" s="69">
        <v>0</v>
      </c>
      <c r="CJ2469" s="69">
        <v>0</v>
      </c>
      <c r="CK2469" s="69">
        <v>0</v>
      </c>
      <c r="CM2469" s="198">
        <v>0</v>
      </c>
      <c r="CN2469" s="198">
        <v>1.4670312999999999</v>
      </c>
      <c r="CO2469" s="198">
        <v>0</v>
      </c>
      <c r="CP2469" s="198">
        <v>7.0995190000000003E-3</v>
      </c>
      <c r="CQ2469" s="198">
        <v>0</v>
      </c>
      <c r="CR2469" s="198">
        <v>0</v>
      </c>
      <c r="CS2469" s="198">
        <v>4.3385941999999998E-4</v>
      </c>
      <c r="CT2469" s="198">
        <v>0</v>
      </c>
      <c r="CU2469" s="198">
        <v>3.1225619000000001E-4</v>
      </c>
      <c r="CV2469" s="198">
        <v>4.0785114000000002E-4</v>
      </c>
    </row>
    <row r="2470" spans="1:100" ht="14.4">
      <c r="A2470" t="s">
        <v>2789</v>
      </c>
      <c r="B2470" s="112" t="s">
        <v>265</v>
      </c>
      <c r="C2470" s="113" t="str">
        <f t="shared" si="956"/>
        <v>M.020.08.106</v>
      </c>
      <c r="D2470" s="9" t="s">
        <v>1295</v>
      </c>
      <c r="E2470" s="112" t="s">
        <v>362</v>
      </c>
      <c r="F2470" s="115" t="str">
        <f t="shared" si="957"/>
        <v>Rice, brown in cardboard box NL</v>
      </c>
      <c r="G2470" s="143">
        <f t="shared" si="943"/>
        <v>2.6495286666666669</v>
      </c>
      <c r="I2470" s="118">
        <f t="shared" si="944"/>
        <v>0.68715167824981993</v>
      </c>
      <c r="K2470" s="161">
        <f t="shared" si="945"/>
        <v>1.3010222000000001E-7</v>
      </c>
      <c r="L2470" s="161">
        <f t="shared" si="946"/>
        <v>8.7425268147600002E-2</v>
      </c>
      <c r="M2470" s="162">
        <f t="shared" si="947"/>
        <v>0.20229697999999999</v>
      </c>
      <c r="N2470" s="161">
        <v>0.39742929999999999</v>
      </c>
      <c r="O2470" s="132">
        <v>5.3126066E-2</v>
      </c>
      <c r="P2470" s="132">
        <v>8.8493198999999995E-3</v>
      </c>
      <c r="Q2470" s="132">
        <v>0</v>
      </c>
      <c r="R2470" s="132">
        <v>0</v>
      </c>
      <c r="S2470" s="132">
        <v>0</v>
      </c>
      <c r="T2470" s="164">
        <v>1.3010222000000001E-7</v>
      </c>
      <c r="U2470" s="164">
        <v>3.1862476E-6</v>
      </c>
      <c r="V2470" s="132">
        <v>0</v>
      </c>
      <c r="W2470" s="132">
        <v>0</v>
      </c>
      <c r="X2470" s="132">
        <v>0</v>
      </c>
      <c r="Y2470" s="132">
        <v>2.5446696000000001E-2</v>
      </c>
      <c r="Z2470" s="132">
        <v>0.20229697999999999</v>
      </c>
      <c r="AA2470" s="132">
        <v>0</v>
      </c>
      <c r="AC2470" s="118">
        <f t="shared" si="948"/>
        <v>0.39742929999999999</v>
      </c>
      <c r="AD2470" s="118">
        <f t="shared" si="949"/>
        <v>6.1978702249819995E-2</v>
      </c>
      <c r="AE2470" s="118">
        <f t="shared" si="950"/>
        <v>0.26427555214760001</v>
      </c>
      <c r="AF2470" s="118">
        <f t="shared" si="951"/>
        <v>8.7425268147600002E-2</v>
      </c>
      <c r="AG2470" s="118">
        <f t="shared" si="952"/>
        <v>0</v>
      </c>
      <c r="AI2470" s="69">
        <v>0</v>
      </c>
      <c r="AJ2470" s="69">
        <v>0</v>
      </c>
      <c r="AK2470" s="69">
        <v>0</v>
      </c>
      <c r="AL2470" s="69">
        <v>0</v>
      </c>
      <c r="AM2470" s="69">
        <v>0</v>
      </c>
      <c r="AN2470" s="69">
        <v>0</v>
      </c>
      <c r="AO2470" s="69">
        <v>0</v>
      </c>
      <c r="AQ2470" s="116">
        <v>6.2647095E-2</v>
      </c>
      <c r="AR2470" s="116">
        <v>5.7105358000000002E-2</v>
      </c>
      <c r="AS2470" s="116">
        <v>5.5417369999999997E-3</v>
      </c>
      <c r="AT2470" s="116">
        <v>0</v>
      </c>
      <c r="AU2470" s="150">
        <f t="shared" si="953"/>
        <v>3.4235826399999998E-6</v>
      </c>
      <c r="AV2470" s="150">
        <f t="shared" si="954"/>
        <v>2.049458935578E-8</v>
      </c>
      <c r="AW2470" s="163">
        <f t="shared" si="955"/>
        <v>0</v>
      </c>
      <c r="AX2470" s="196">
        <v>2.4587625999999999E-6</v>
      </c>
      <c r="AY2470" s="196">
        <v>7.4186803E-9</v>
      </c>
      <c r="AZ2470" s="196">
        <v>2.0268894000000001E-13</v>
      </c>
      <c r="BA2470" s="108">
        <v>0</v>
      </c>
      <c r="BB2470" s="108">
        <v>0</v>
      </c>
      <c r="BC2470" s="108">
        <v>0</v>
      </c>
      <c r="BD2470" s="196">
        <v>9.6482003999999991E-7</v>
      </c>
      <c r="BE2470" s="108">
        <v>0</v>
      </c>
      <c r="BF2470" s="196">
        <v>1.1238562999999999E-9</v>
      </c>
      <c r="BG2470" s="196">
        <v>3.6417383999999999E-10</v>
      </c>
      <c r="BH2470" s="196">
        <v>7.0622684000000002E-13</v>
      </c>
      <c r="BI2470" s="108">
        <v>0</v>
      </c>
      <c r="BJ2470" s="108">
        <v>0</v>
      </c>
      <c r="BK2470" s="108">
        <v>0</v>
      </c>
      <c r="BL2470" s="108">
        <v>0</v>
      </c>
      <c r="BM2470" s="108">
        <v>0</v>
      </c>
      <c r="BN2470" s="196">
        <v>1.158697E-8</v>
      </c>
      <c r="BO2470" s="108">
        <v>0</v>
      </c>
      <c r="BP2470" s="108">
        <v>0</v>
      </c>
      <c r="BQ2470" s="108">
        <v>0</v>
      </c>
      <c r="BR2470" s="108">
        <v>0</v>
      </c>
      <c r="BS2470" s="108">
        <v>0</v>
      </c>
      <c r="BU2470" s="69">
        <v>1.0616652E-4</v>
      </c>
      <c r="BV2470" s="172">
        <v>7.7482050000000001E-6</v>
      </c>
      <c r="BW2470" s="172">
        <v>7.3875889000000005E-5</v>
      </c>
      <c r="BX2470" s="172">
        <v>3.7322679999999998E-10</v>
      </c>
      <c r="BY2470" s="172">
        <v>6.3824628E-6</v>
      </c>
      <c r="BZ2470" s="69">
        <v>0</v>
      </c>
      <c r="CA2470" s="172">
        <v>9.4573256999999997E-6</v>
      </c>
      <c r="CB2470" s="69">
        <v>0</v>
      </c>
      <c r="CC2470" s="69">
        <v>0</v>
      </c>
      <c r="CD2470" s="172">
        <v>8.6089395000000003E-11</v>
      </c>
      <c r="CE2470" s="69">
        <v>0</v>
      </c>
      <c r="CF2470" s="172">
        <v>8.1992185E-6</v>
      </c>
      <c r="CG2470" s="69">
        <v>0</v>
      </c>
      <c r="CH2470" s="172">
        <v>5.0296046000000003E-7</v>
      </c>
      <c r="CI2470" s="69">
        <v>0</v>
      </c>
      <c r="CJ2470" s="69">
        <v>0</v>
      </c>
      <c r="CK2470" s="69">
        <v>0</v>
      </c>
      <c r="CM2470" s="198">
        <v>0</v>
      </c>
      <c r="CN2470" s="198">
        <v>2.6495286999999998</v>
      </c>
      <c r="CO2470" s="198">
        <v>0</v>
      </c>
      <c r="CP2470" s="198">
        <v>5.3012090000000003E-3</v>
      </c>
      <c r="CQ2470" s="198">
        <v>0</v>
      </c>
      <c r="CR2470" s="198">
        <v>0</v>
      </c>
      <c r="CS2470" s="198">
        <v>3.2396270999999999E-4</v>
      </c>
      <c r="CT2470" s="198">
        <v>0</v>
      </c>
      <c r="CU2470" s="198">
        <v>2.4435685000000001E-4</v>
      </c>
      <c r="CV2470" s="198">
        <v>2.4127645999999999E-4</v>
      </c>
    </row>
    <row r="2471" spans="1:100" ht="14.4">
      <c r="A2471" t="s">
        <v>2790</v>
      </c>
      <c r="B2471" s="112" t="s">
        <v>265</v>
      </c>
      <c r="C2471" s="113" t="str">
        <f t="shared" si="956"/>
        <v>M.020.08.107</v>
      </c>
      <c r="D2471" s="9" t="s">
        <v>1295</v>
      </c>
      <c r="E2471" s="112" t="s">
        <v>362</v>
      </c>
      <c r="F2471" s="115" t="str">
        <f t="shared" si="957"/>
        <v>Rice, white in cardboard box NL</v>
      </c>
      <c r="G2471" s="143">
        <f t="shared" si="943"/>
        <v>3.0407826666666669</v>
      </c>
      <c r="I2471" s="118">
        <f t="shared" si="944"/>
        <v>0.78339433404712999</v>
      </c>
      <c r="K2471" s="161">
        <f t="shared" si="945"/>
        <v>1.5472713E-7</v>
      </c>
      <c r="L2471" s="161">
        <f t="shared" si="946"/>
        <v>0.10023334932000001</v>
      </c>
      <c r="M2471" s="162">
        <f t="shared" si="947"/>
        <v>0.22704342999999999</v>
      </c>
      <c r="N2471" s="161">
        <v>0.45611740000000001</v>
      </c>
      <c r="O2471" s="132">
        <v>6.1175064000000001E-2</v>
      </c>
      <c r="P2471" s="132">
        <v>1.0524262E-2</v>
      </c>
      <c r="Q2471" s="132">
        <v>0</v>
      </c>
      <c r="R2471" s="132">
        <v>0</v>
      </c>
      <c r="S2471" s="132">
        <v>0</v>
      </c>
      <c r="T2471" s="164">
        <v>1.5472713E-7</v>
      </c>
      <c r="U2471" s="164">
        <v>3.78932E-6</v>
      </c>
      <c r="V2471" s="132">
        <v>0</v>
      </c>
      <c r="W2471" s="132">
        <v>0</v>
      </c>
      <c r="X2471" s="132">
        <v>0</v>
      </c>
      <c r="Y2471" s="132">
        <v>2.8530234000000002E-2</v>
      </c>
      <c r="Z2471" s="132">
        <v>0.22704342999999999</v>
      </c>
      <c r="AA2471" s="132">
        <v>0</v>
      </c>
      <c r="AC2471" s="118">
        <f t="shared" si="948"/>
        <v>0.45611740000000001</v>
      </c>
      <c r="AD2471" s="118">
        <f t="shared" si="949"/>
        <v>7.1703270047130008E-2</v>
      </c>
      <c r="AE2471" s="118">
        <f t="shared" si="950"/>
        <v>0.29874654532</v>
      </c>
      <c r="AF2471" s="118">
        <f t="shared" si="951"/>
        <v>0.10023334932</v>
      </c>
      <c r="AG2471" s="118">
        <f t="shared" si="952"/>
        <v>0</v>
      </c>
      <c r="AI2471" s="69">
        <v>0</v>
      </c>
      <c r="AJ2471" s="69">
        <v>0</v>
      </c>
      <c r="AK2471" s="69">
        <v>0</v>
      </c>
      <c r="AL2471" s="69">
        <v>0</v>
      </c>
      <c r="AM2471" s="69">
        <v>0</v>
      </c>
      <c r="AN2471" s="69">
        <v>0</v>
      </c>
      <c r="AO2471" s="69">
        <v>0</v>
      </c>
      <c r="AQ2471" s="116">
        <v>7.1882169999999995E-2</v>
      </c>
      <c r="AR2471" s="116">
        <v>6.5599834999999995E-2</v>
      </c>
      <c r="AS2471" s="116">
        <v>6.2823343000000002E-3</v>
      </c>
      <c r="AT2471" s="116">
        <v>0</v>
      </c>
      <c r="AU2471" s="150">
        <f t="shared" si="953"/>
        <v>3.9328438000000003E-6</v>
      </c>
      <c r="AV2471" s="150">
        <f t="shared" si="954"/>
        <v>2.3233484703069999E-8</v>
      </c>
      <c r="AW2471" s="163">
        <f t="shared" si="955"/>
        <v>0</v>
      </c>
      <c r="AX2471" s="196">
        <v>2.8218463000000001E-6</v>
      </c>
      <c r="AY2471" s="196">
        <v>8.5141914999999992E-9</v>
      </c>
      <c r="AZ2471" s="196">
        <v>2.3261987999999999E-13</v>
      </c>
      <c r="BA2471" s="108">
        <v>0</v>
      </c>
      <c r="BB2471" s="108">
        <v>0</v>
      </c>
      <c r="BC2471" s="108">
        <v>0</v>
      </c>
      <c r="BD2471" s="196">
        <v>1.1109975000000001E-6</v>
      </c>
      <c r="BE2471" s="108">
        <v>0</v>
      </c>
      <c r="BF2471" s="196">
        <v>1.2941290000000001E-9</v>
      </c>
      <c r="BG2471" s="196">
        <v>4.3310231999999998E-10</v>
      </c>
      <c r="BH2471" s="196">
        <v>7.9226319000000004E-13</v>
      </c>
      <c r="BI2471" s="108">
        <v>0</v>
      </c>
      <c r="BJ2471" s="108">
        <v>0</v>
      </c>
      <c r="BK2471" s="108">
        <v>0</v>
      </c>
      <c r="BL2471" s="108">
        <v>0</v>
      </c>
      <c r="BM2471" s="108">
        <v>0</v>
      </c>
      <c r="BN2471" s="196">
        <v>1.2991037000000001E-8</v>
      </c>
      <c r="BO2471" s="108">
        <v>0</v>
      </c>
      <c r="BP2471" s="108">
        <v>0</v>
      </c>
      <c r="BQ2471" s="108">
        <v>0</v>
      </c>
      <c r="BR2471" s="108">
        <v>0</v>
      </c>
      <c r="BS2471" s="108">
        <v>0</v>
      </c>
      <c r="BU2471" s="69">
        <v>1.2207649000000001E-4</v>
      </c>
      <c r="BV2471" s="172">
        <v>8.9221162000000008E-6</v>
      </c>
      <c r="BW2471" s="172">
        <v>8.4785090000000002E-5</v>
      </c>
      <c r="BX2471" s="172">
        <v>4.4386876E-10</v>
      </c>
      <c r="BY2471" s="172">
        <v>7.3494538999999997E-6</v>
      </c>
      <c r="BZ2471" s="69">
        <v>0</v>
      </c>
      <c r="CA2471" s="172">
        <v>1.1247347E-5</v>
      </c>
      <c r="CB2471" s="69">
        <v>0</v>
      </c>
      <c r="CC2471" s="69">
        <v>0</v>
      </c>
      <c r="CD2471" s="172">
        <v>1.0238384000000001E-10</v>
      </c>
      <c r="CE2471" s="69">
        <v>0</v>
      </c>
      <c r="CF2471" s="172">
        <v>9.1927697999999992E-6</v>
      </c>
      <c r="CG2471" s="69">
        <v>0</v>
      </c>
      <c r="CH2471" s="172">
        <v>5.7916274999999998E-7</v>
      </c>
      <c r="CI2471" s="69">
        <v>0</v>
      </c>
      <c r="CJ2471" s="69">
        <v>0</v>
      </c>
      <c r="CK2471" s="69">
        <v>0</v>
      </c>
      <c r="CM2471" s="198">
        <v>0</v>
      </c>
      <c r="CN2471" s="198">
        <v>3.0407826999999998</v>
      </c>
      <c r="CO2471" s="198">
        <v>0</v>
      </c>
      <c r="CP2471" s="198">
        <v>6.1043820000000002E-3</v>
      </c>
      <c r="CQ2471" s="198">
        <v>0</v>
      </c>
      <c r="CR2471" s="198">
        <v>0</v>
      </c>
      <c r="CS2471" s="198">
        <v>3.7304550000000003E-4</v>
      </c>
      <c r="CT2471" s="198">
        <v>0</v>
      </c>
      <c r="CU2471" s="198">
        <v>2.9060714E-4</v>
      </c>
      <c r="CV2471" s="198">
        <v>2.7067005E-4</v>
      </c>
    </row>
    <row r="2472" spans="1:100" ht="14.4">
      <c r="B2472" s="112"/>
      <c r="C2472" s="113"/>
      <c r="D2472" s="1" t="s">
        <v>1296</v>
      </c>
      <c r="E2472" s="112"/>
      <c r="T2472" s="3"/>
      <c r="U2472" s="3"/>
      <c r="AC2472" s="142"/>
      <c r="AD2472" s="142"/>
      <c r="AE2472" s="142"/>
      <c r="AF2472" s="142"/>
      <c r="AG2472" s="142"/>
      <c r="AU2472" s="86"/>
      <c r="AV2472" s="86"/>
      <c r="AW2472" s="86"/>
      <c r="AX2472" s="3"/>
      <c r="AY2472" s="3"/>
      <c r="AZ2472" s="3"/>
      <c r="BD2472" s="3"/>
      <c r="BF2472" s="3"/>
      <c r="BG2472" s="3"/>
      <c r="BH2472" s="3"/>
      <c r="BN2472" s="3"/>
      <c r="BV2472" s="3"/>
      <c r="BW2472" s="3"/>
      <c r="BX2472" s="3"/>
      <c r="BY2472" s="3"/>
      <c r="CA2472" s="3"/>
      <c r="CD2472" s="3"/>
      <c r="CF2472" s="3"/>
      <c r="CH2472" s="3"/>
    </row>
    <row r="2473" spans="1:100" ht="14.4">
      <c r="A2473" t="s">
        <v>2791</v>
      </c>
      <c r="B2473" s="112" t="s">
        <v>265</v>
      </c>
      <c r="C2473" s="113" t="str">
        <f t="shared" ref="C2473:C2518" si="958">MID(A2473,1,12)</f>
        <v>M.020.09.101</v>
      </c>
      <c r="D2473" s="9" t="s">
        <v>1295</v>
      </c>
      <c r="E2473" s="112" t="s">
        <v>362</v>
      </c>
      <c r="F2473" s="115" t="str">
        <f t="shared" ref="F2473:F2518" si="959">MID(A2473, 21,85)</f>
        <v>Bean sprouts in fruit bucket per 1 kg NL</v>
      </c>
      <c r="G2473" s="143">
        <f t="shared" si="943"/>
        <v>0.64267772000000001</v>
      </c>
      <c r="I2473" s="118">
        <f t="shared" si="944"/>
        <v>0.130855305808452</v>
      </c>
      <c r="K2473" s="161">
        <f t="shared" si="945"/>
        <v>6.0156451999999998E-8</v>
      </c>
      <c r="L2473" s="161">
        <f t="shared" si="946"/>
        <v>2.6445105551999998E-2</v>
      </c>
      <c r="M2473" s="162">
        <f t="shared" si="947"/>
        <v>8.0084821000000004E-3</v>
      </c>
      <c r="N2473" s="161">
        <v>9.6401658000000001E-2</v>
      </c>
      <c r="O2473" s="132">
        <v>8.5281561999999995E-3</v>
      </c>
      <c r="P2473" s="132">
        <v>4.0917341000000001E-3</v>
      </c>
      <c r="Q2473" s="132">
        <v>0</v>
      </c>
      <c r="R2473" s="132">
        <v>0</v>
      </c>
      <c r="S2473" s="132">
        <v>0</v>
      </c>
      <c r="T2473" s="164">
        <v>6.0156451999999998E-8</v>
      </c>
      <c r="U2473" s="164">
        <v>1.4732520000000001E-6</v>
      </c>
      <c r="V2473" s="132">
        <v>0</v>
      </c>
      <c r="W2473" s="132">
        <v>0</v>
      </c>
      <c r="X2473" s="132">
        <v>0</v>
      </c>
      <c r="Y2473" s="132">
        <v>1.3823742E-2</v>
      </c>
      <c r="Z2473" s="132">
        <v>8.0084821000000004E-3</v>
      </c>
      <c r="AA2473" s="132">
        <v>0</v>
      </c>
      <c r="AC2473" s="118">
        <f t="shared" si="948"/>
        <v>9.6401658000000001E-2</v>
      </c>
      <c r="AD2473" s="118">
        <f t="shared" si="949"/>
        <v>1.2621423708452E-2</v>
      </c>
      <c r="AE2473" s="118">
        <f t="shared" si="950"/>
        <v>2.0629845652E-2</v>
      </c>
      <c r="AF2473" s="118">
        <f t="shared" si="951"/>
        <v>2.6445105551999998E-2</v>
      </c>
      <c r="AG2473" s="118">
        <f t="shared" si="952"/>
        <v>0</v>
      </c>
      <c r="AI2473" s="69">
        <v>0</v>
      </c>
      <c r="AJ2473" s="69">
        <v>0</v>
      </c>
      <c r="AK2473" s="69">
        <v>0</v>
      </c>
      <c r="AL2473" s="69">
        <v>0</v>
      </c>
      <c r="AM2473" s="69">
        <v>0</v>
      </c>
      <c r="AN2473" s="69">
        <v>0</v>
      </c>
      <c r="AO2473" s="69">
        <v>0</v>
      </c>
      <c r="AQ2473" s="116">
        <v>1.4814427E-2</v>
      </c>
      <c r="AR2473" s="116">
        <v>1.2531423E-2</v>
      </c>
      <c r="AS2473" s="116">
        <v>2.2830033000000001E-3</v>
      </c>
      <c r="AT2473" s="116">
        <v>0</v>
      </c>
      <c r="AU2473" s="150">
        <f t="shared" si="953"/>
        <v>7.5128436999999996E-7</v>
      </c>
      <c r="AV2473" s="150">
        <f t="shared" si="954"/>
        <v>8.4430594397559999E-9</v>
      </c>
      <c r="AW2473" s="163">
        <f t="shared" si="955"/>
        <v>0</v>
      </c>
      <c r="AX2473" s="196">
        <v>5.9640491999999997E-7</v>
      </c>
      <c r="AY2473" s="196">
        <v>1.7994975999999999E-9</v>
      </c>
      <c r="AZ2473" s="196">
        <v>4.9164846E-14</v>
      </c>
      <c r="BA2473" s="108">
        <v>0</v>
      </c>
      <c r="BB2473" s="108">
        <v>0</v>
      </c>
      <c r="BC2473" s="108">
        <v>0</v>
      </c>
      <c r="BD2473" s="196">
        <v>1.5487945000000001E-7</v>
      </c>
      <c r="BE2473" s="108">
        <v>0</v>
      </c>
      <c r="BF2473" s="196">
        <v>1.8040903E-10</v>
      </c>
      <c r="BG2473" s="196">
        <v>1.6838610999999999E-10</v>
      </c>
      <c r="BH2473" s="196">
        <v>1.7613490999999999E-13</v>
      </c>
      <c r="BI2473" s="108">
        <v>0</v>
      </c>
      <c r="BJ2473" s="108">
        <v>0</v>
      </c>
      <c r="BK2473" s="108">
        <v>0</v>
      </c>
      <c r="BL2473" s="108">
        <v>0</v>
      </c>
      <c r="BM2473" s="108">
        <v>0</v>
      </c>
      <c r="BN2473" s="196">
        <v>6.2945413999999997E-9</v>
      </c>
      <c r="BO2473" s="108">
        <v>0</v>
      </c>
      <c r="BP2473" s="108">
        <v>0</v>
      </c>
      <c r="BQ2473" s="108">
        <v>0</v>
      </c>
      <c r="BR2473" s="108">
        <v>0</v>
      </c>
      <c r="BS2473" s="108">
        <v>0</v>
      </c>
      <c r="BU2473" s="172">
        <v>2.9095893000000001E-5</v>
      </c>
      <c r="BV2473" s="172">
        <v>1.2437944000000001E-6</v>
      </c>
      <c r="BW2473" s="172">
        <v>1.7919560000000001E-5</v>
      </c>
      <c r="BX2473" s="172">
        <v>1.72572E-10</v>
      </c>
      <c r="BY2473" s="172">
        <v>1.0245562E-6</v>
      </c>
      <c r="BZ2473" s="69">
        <v>0</v>
      </c>
      <c r="CA2473" s="172">
        <v>4.3728628999999998E-6</v>
      </c>
      <c r="CB2473" s="69">
        <v>0</v>
      </c>
      <c r="CC2473" s="69">
        <v>0</v>
      </c>
      <c r="CD2473" s="172">
        <v>3.9805873999999999E-11</v>
      </c>
      <c r="CE2473" s="69">
        <v>0</v>
      </c>
      <c r="CF2473" s="172">
        <v>4.4541687E-6</v>
      </c>
      <c r="CG2473" s="69">
        <v>0</v>
      </c>
      <c r="CH2473" s="172">
        <v>8.0738621999999998E-8</v>
      </c>
      <c r="CI2473" s="69">
        <v>0</v>
      </c>
      <c r="CJ2473" s="69">
        <v>0</v>
      </c>
      <c r="CK2473" s="69">
        <v>0</v>
      </c>
      <c r="CM2473" s="198">
        <v>0</v>
      </c>
      <c r="CN2473" s="198">
        <v>0.64267772000000001</v>
      </c>
      <c r="CO2473" s="198">
        <v>0</v>
      </c>
      <c r="CP2473" s="198">
        <v>8.5098599999999997E-4</v>
      </c>
      <c r="CQ2473" s="198">
        <v>0</v>
      </c>
      <c r="CR2473" s="198">
        <v>0</v>
      </c>
      <c r="CS2473" s="197">
        <v>5.2004691000000002E-5</v>
      </c>
      <c r="CT2473" s="198">
        <v>0</v>
      </c>
      <c r="CU2473" s="198">
        <v>1.1298532E-4</v>
      </c>
      <c r="CV2473" s="197">
        <v>6.017501E-5</v>
      </c>
    </row>
    <row r="2474" spans="1:100" ht="14.4">
      <c r="A2474" t="s">
        <v>2792</v>
      </c>
      <c r="B2474" s="112" t="s">
        <v>265</v>
      </c>
      <c r="C2474" s="113" t="str">
        <f t="shared" si="958"/>
        <v>M.020.09.103</v>
      </c>
      <c r="D2474" s="9" t="s">
        <v>1295</v>
      </c>
      <c r="E2474" s="112" t="s">
        <v>362</v>
      </c>
      <c r="F2474" s="115" t="str">
        <f t="shared" si="959"/>
        <v>Beans, green in food can NL</v>
      </c>
      <c r="G2474" s="143">
        <f t="shared" si="943"/>
        <v>1.4184285333333333</v>
      </c>
      <c r="I2474" s="118">
        <f t="shared" si="944"/>
        <v>0.35279470166362004</v>
      </c>
      <c r="K2474" s="161">
        <f t="shared" si="945"/>
        <v>2.5647611999999999E-7</v>
      </c>
      <c r="L2474" s="161">
        <f t="shared" si="946"/>
        <v>0.10646974618750001</v>
      </c>
      <c r="M2474" s="162">
        <f t="shared" si="947"/>
        <v>3.3560419000000001E-2</v>
      </c>
      <c r="N2474" s="161">
        <v>0.21276428</v>
      </c>
      <c r="O2474" s="132">
        <v>7.8753447000000004E-2</v>
      </c>
      <c r="P2474" s="132">
        <v>1.7445047000000002E-2</v>
      </c>
      <c r="Q2474" s="132">
        <v>0</v>
      </c>
      <c r="R2474" s="132">
        <v>0</v>
      </c>
      <c r="S2474" s="132">
        <v>0</v>
      </c>
      <c r="T2474" s="164">
        <v>2.5647611999999999E-7</v>
      </c>
      <c r="U2474" s="164">
        <v>6.2811875000000001E-6</v>
      </c>
      <c r="V2474" s="132">
        <v>0</v>
      </c>
      <c r="W2474" s="132">
        <v>0</v>
      </c>
      <c r="X2474" s="132">
        <v>0</v>
      </c>
      <c r="Y2474" s="132">
        <v>1.0264970999999999E-2</v>
      </c>
      <c r="Z2474" s="132">
        <v>3.3560419000000001E-2</v>
      </c>
      <c r="AA2474" s="132">
        <v>0</v>
      </c>
      <c r="AC2474" s="118">
        <f t="shared" si="948"/>
        <v>0.21276428</v>
      </c>
      <c r="AD2474" s="118">
        <f t="shared" si="949"/>
        <v>9.6205031663620003E-2</v>
      </c>
      <c r="AE2474" s="118">
        <f t="shared" si="950"/>
        <v>0.12976519418750002</v>
      </c>
      <c r="AF2474" s="118">
        <f t="shared" si="951"/>
        <v>0.10646974618750001</v>
      </c>
      <c r="AG2474" s="118">
        <f t="shared" si="952"/>
        <v>0</v>
      </c>
      <c r="AI2474" s="69">
        <v>0</v>
      </c>
      <c r="AJ2474" s="69">
        <v>0</v>
      </c>
      <c r="AK2474" s="69">
        <v>0</v>
      </c>
      <c r="AL2474" s="69">
        <v>0</v>
      </c>
      <c r="AM2474" s="69">
        <v>0</v>
      </c>
      <c r="AN2474" s="69">
        <v>0</v>
      </c>
      <c r="AO2474" s="69">
        <v>0</v>
      </c>
      <c r="AQ2474" s="116">
        <v>4.8794889000000001E-2</v>
      </c>
      <c r="AR2474" s="116">
        <v>4.5812276999999998E-2</v>
      </c>
      <c r="AS2474" s="116">
        <v>2.9826116999999998E-3</v>
      </c>
      <c r="AT2474" s="116">
        <v>0</v>
      </c>
      <c r="AU2474" s="150">
        <f t="shared" si="953"/>
        <v>2.7465394000000001E-6</v>
      </c>
      <c r="AV2474" s="150">
        <f t="shared" si="954"/>
        <v>1.1030368790899999E-8</v>
      </c>
      <c r="AW2474" s="163">
        <f t="shared" si="955"/>
        <v>0</v>
      </c>
      <c r="AX2474" s="196">
        <v>1.3163017E-6</v>
      </c>
      <c r="AY2474" s="196">
        <v>3.9715998999999998E-9</v>
      </c>
      <c r="AZ2474" s="196">
        <v>1.0850978E-13</v>
      </c>
      <c r="BA2474" s="108">
        <v>0</v>
      </c>
      <c r="BB2474" s="108">
        <v>0</v>
      </c>
      <c r="BC2474" s="108">
        <v>0</v>
      </c>
      <c r="BD2474" s="196">
        <v>1.4302377E-6</v>
      </c>
      <c r="BE2474" s="108">
        <v>0</v>
      </c>
      <c r="BF2474" s="196">
        <v>1.6659911999999999E-9</v>
      </c>
      <c r="BG2474" s="196">
        <v>7.1791162000000004E-10</v>
      </c>
      <c r="BH2474" s="196">
        <v>6.7666111999999997E-13</v>
      </c>
      <c r="BI2474" s="108">
        <v>0</v>
      </c>
      <c r="BJ2474" s="108">
        <v>0</v>
      </c>
      <c r="BK2474" s="108">
        <v>0</v>
      </c>
      <c r="BL2474" s="108">
        <v>0</v>
      </c>
      <c r="BM2474" s="108">
        <v>0</v>
      </c>
      <c r="BN2474" s="196">
        <v>4.6740809000000003E-9</v>
      </c>
      <c r="BO2474" s="108">
        <v>0</v>
      </c>
      <c r="BP2474" s="108">
        <v>0</v>
      </c>
      <c r="BQ2474" s="108">
        <v>0</v>
      </c>
      <c r="BR2474" s="108">
        <v>0</v>
      </c>
      <c r="BS2474" s="108">
        <v>0</v>
      </c>
      <c r="BU2474" s="172">
        <v>8.3194299000000001E-5</v>
      </c>
      <c r="BV2474" s="172">
        <v>1.1485847E-5</v>
      </c>
      <c r="BW2474" s="172">
        <v>3.9549550999999998E-5</v>
      </c>
      <c r="BX2474" s="172">
        <v>7.3575811000000001E-10</v>
      </c>
      <c r="BY2474" s="172">
        <v>9.4612867999999999E-6</v>
      </c>
      <c r="BZ2474" s="69">
        <v>0</v>
      </c>
      <c r="CA2474" s="172">
        <v>1.8643635000000001E-5</v>
      </c>
      <c r="CB2474" s="69">
        <v>0</v>
      </c>
      <c r="CC2474" s="69">
        <v>0</v>
      </c>
      <c r="CD2474" s="172">
        <v>1.6971174E-10</v>
      </c>
      <c r="CE2474" s="69">
        <v>0</v>
      </c>
      <c r="CF2474" s="172">
        <v>3.3074918999999999E-6</v>
      </c>
      <c r="CG2474" s="69">
        <v>0</v>
      </c>
      <c r="CH2474" s="172">
        <v>7.4558258000000002E-7</v>
      </c>
      <c r="CI2474" s="69">
        <v>0</v>
      </c>
      <c r="CJ2474" s="69">
        <v>0</v>
      </c>
      <c r="CK2474" s="69">
        <v>0</v>
      </c>
      <c r="CM2474" s="198">
        <v>0</v>
      </c>
      <c r="CN2474" s="198">
        <v>1.4184285000000001</v>
      </c>
      <c r="CO2474" s="198">
        <v>0</v>
      </c>
      <c r="CP2474" s="198">
        <v>7.858449E-3</v>
      </c>
      <c r="CQ2474" s="198">
        <v>0</v>
      </c>
      <c r="CR2474" s="198">
        <v>0</v>
      </c>
      <c r="CS2474" s="198">
        <v>4.8023846000000002E-4</v>
      </c>
      <c r="CT2474" s="198">
        <v>0</v>
      </c>
      <c r="CU2474" s="198">
        <v>4.8171120999999998E-4</v>
      </c>
      <c r="CV2474" s="198">
        <v>2.3117558000000001E-4</v>
      </c>
    </row>
    <row r="2475" spans="1:100" ht="14.4">
      <c r="A2475" t="s">
        <v>2793</v>
      </c>
      <c r="B2475" s="112" t="s">
        <v>265</v>
      </c>
      <c r="C2475" s="113" t="str">
        <f t="shared" si="958"/>
        <v>M.020.09.104</v>
      </c>
      <c r="D2475" s="9" t="s">
        <v>1295</v>
      </c>
      <c r="E2475" s="112" t="s">
        <v>362</v>
      </c>
      <c r="F2475" s="115" t="str">
        <f t="shared" si="959"/>
        <v>Beans, green in glass jarper 720 ml NL</v>
      </c>
      <c r="G2475" s="143">
        <f t="shared" si="943"/>
        <v>0.96332279999999992</v>
      </c>
      <c r="I2475" s="118">
        <f t="shared" si="944"/>
        <v>0.24577491310354999</v>
      </c>
      <c r="K2475" s="161">
        <f t="shared" si="945"/>
        <v>1.4433325000000001E-7</v>
      </c>
      <c r="L2475" s="161">
        <f t="shared" si="946"/>
        <v>8.5628072770300004E-2</v>
      </c>
      <c r="M2475" s="162">
        <f t="shared" si="947"/>
        <v>1.5648275999999999E-2</v>
      </c>
      <c r="N2475" s="161">
        <v>0.14449841999999999</v>
      </c>
      <c r="O2475" s="132">
        <v>6.5325959000000003E-2</v>
      </c>
      <c r="P2475" s="132">
        <v>9.8172889999999999E-3</v>
      </c>
      <c r="Q2475" s="132">
        <v>0</v>
      </c>
      <c r="R2475" s="132">
        <v>0</v>
      </c>
      <c r="S2475" s="132">
        <v>0</v>
      </c>
      <c r="T2475" s="164">
        <v>1.4433325000000001E-7</v>
      </c>
      <c r="U2475" s="164">
        <v>3.5347702999999999E-6</v>
      </c>
      <c r="V2475" s="132">
        <v>0</v>
      </c>
      <c r="W2475" s="132">
        <v>0</v>
      </c>
      <c r="X2475" s="132">
        <v>0</v>
      </c>
      <c r="Y2475" s="132">
        <v>1.0481290000000001E-2</v>
      </c>
      <c r="Z2475" s="132">
        <v>1.5648275999999999E-2</v>
      </c>
      <c r="AA2475" s="132">
        <v>0</v>
      </c>
      <c r="AC2475" s="118">
        <f t="shared" si="948"/>
        <v>0.14449841999999999</v>
      </c>
      <c r="AD2475" s="118">
        <f t="shared" si="949"/>
        <v>7.5146927103550004E-2</v>
      </c>
      <c r="AE2475" s="118">
        <f t="shared" si="950"/>
        <v>9.0795058770300002E-2</v>
      </c>
      <c r="AF2475" s="118">
        <f t="shared" si="951"/>
        <v>8.5628072770300004E-2</v>
      </c>
      <c r="AG2475" s="118">
        <f t="shared" si="952"/>
        <v>0</v>
      </c>
      <c r="AI2475" s="69">
        <v>0</v>
      </c>
      <c r="AJ2475" s="69">
        <v>0</v>
      </c>
      <c r="AK2475" s="69">
        <v>0</v>
      </c>
      <c r="AL2475" s="69">
        <v>0</v>
      </c>
      <c r="AM2475" s="69">
        <v>0</v>
      </c>
      <c r="AN2475" s="69">
        <v>0</v>
      </c>
      <c r="AO2475" s="69">
        <v>0</v>
      </c>
      <c r="AQ2475" s="116">
        <v>3.7203133999999999E-2</v>
      </c>
      <c r="AR2475" s="116">
        <v>3.4700159000000001E-2</v>
      </c>
      <c r="AS2475" s="116">
        <v>2.5029751999999998E-3</v>
      </c>
      <c r="AT2475" s="116">
        <v>0</v>
      </c>
      <c r="AU2475" s="150">
        <f t="shared" si="953"/>
        <v>2.08034524E-6</v>
      </c>
      <c r="AV2475" s="150">
        <f t="shared" si="954"/>
        <v>9.2565651667620021E-9</v>
      </c>
      <c r="AW2475" s="163">
        <f t="shared" si="955"/>
        <v>0</v>
      </c>
      <c r="AX2475" s="196">
        <v>8.9396354000000002E-7</v>
      </c>
      <c r="AY2475" s="196">
        <v>2.6973038000000002E-9</v>
      </c>
      <c r="AZ2475" s="196">
        <v>7.3694192000000002E-14</v>
      </c>
      <c r="BA2475" s="108">
        <v>0</v>
      </c>
      <c r="BB2475" s="108">
        <v>0</v>
      </c>
      <c r="BC2475" s="108">
        <v>0</v>
      </c>
      <c r="BD2475" s="196">
        <v>1.1863817000000001E-6</v>
      </c>
      <c r="BE2475" s="108">
        <v>0</v>
      </c>
      <c r="BF2475" s="196">
        <v>1.3819392E-9</v>
      </c>
      <c r="BG2475" s="196">
        <v>4.0400843000000002E-10</v>
      </c>
      <c r="BH2475" s="196">
        <v>6.6014256999999998E-13</v>
      </c>
      <c r="BI2475" s="108">
        <v>0</v>
      </c>
      <c r="BJ2475" s="108">
        <v>0</v>
      </c>
      <c r="BK2475" s="108">
        <v>0</v>
      </c>
      <c r="BL2475" s="108">
        <v>0</v>
      </c>
      <c r="BM2475" s="108">
        <v>0</v>
      </c>
      <c r="BN2475" s="196">
        <v>4.7725799E-9</v>
      </c>
      <c r="BO2475" s="108">
        <v>0</v>
      </c>
      <c r="BP2475" s="108">
        <v>0</v>
      </c>
      <c r="BQ2475" s="108">
        <v>0</v>
      </c>
      <c r="BR2475" s="108">
        <v>0</v>
      </c>
      <c r="BS2475" s="108">
        <v>0</v>
      </c>
      <c r="BU2475" s="172">
        <v>5.8723598999999999E-5</v>
      </c>
      <c r="BV2475" s="172">
        <v>9.5275061999999995E-6</v>
      </c>
      <c r="BW2475" s="172">
        <v>2.6859995E-5</v>
      </c>
      <c r="BX2475" s="172">
        <v>4.1405163E-10</v>
      </c>
      <c r="BY2475" s="172">
        <v>7.8481344999999997E-6</v>
      </c>
      <c r="BZ2475" s="69">
        <v>0</v>
      </c>
      <c r="CA2475" s="172">
        <v>1.0491800999999999E-5</v>
      </c>
      <c r="CB2475" s="69">
        <v>0</v>
      </c>
      <c r="CC2475" s="69">
        <v>0</v>
      </c>
      <c r="CD2475" s="172">
        <v>9.5506148999999995E-11</v>
      </c>
      <c r="CE2475" s="69">
        <v>0</v>
      </c>
      <c r="CF2475" s="172">
        <v>3.3771922000000001E-6</v>
      </c>
      <c r="CG2475" s="69">
        <v>0</v>
      </c>
      <c r="CH2475" s="172">
        <v>6.1846052000000003E-7</v>
      </c>
      <c r="CI2475" s="69">
        <v>0</v>
      </c>
      <c r="CJ2475" s="69">
        <v>0</v>
      </c>
      <c r="CK2475" s="69">
        <v>0</v>
      </c>
      <c r="CM2475" s="198">
        <v>0</v>
      </c>
      <c r="CN2475" s="198">
        <v>0.96332278000000005</v>
      </c>
      <c r="CO2475" s="198">
        <v>0</v>
      </c>
      <c r="CP2475" s="198">
        <v>6.5185809999999999E-3</v>
      </c>
      <c r="CQ2475" s="198">
        <v>0</v>
      </c>
      <c r="CR2475" s="198">
        <v>0</v>
      </c>
      <c r="CS2475" s="198">
        <v>3.9835766000000003E-4</v>
      </c>
      <c r="CT2475" s="198">
        <v>0</v>
      </c>
      <c r="CU2475" s="198">
        <v>2.7108543999999999E-4</v>
      </c>
      <c r="CV2475" s="198">
        <v>2.2553214999999999E-4</v>
      </c>
    </row>
    <row r="2476" spans="1:100" ht="14.4">
      <c r="A2476" t="s">
        <v>2794</v>
      </c>
      <c r="B2476" s="112" t="s">
        <v>265</v>
      </c>
      <c r="C2476" s="113" t="str">
        <f t="shared" si="958"/>
        <v>M.020.09.105</v>
      </c>
      <c r="D2476" s="9" t="s">
        <v>1295</v>
      </c>
      <c r="E2476" s="112" t="s">
        <v>362</v>
      </c>
      <c r="F2476" s="115" t="str">
        <f t="shared" si="959"/>
        <v>Beans, green in plastic foil per 500 gram NL</v>
      </c>
      <c r="G2476" s="143">
        <f t="shared" si="943"/>
        <v>0.43238033333333337</v>
      </c>
      <c r="I2476" s="118">
        <f t="shared" si="944"/>
        <v>0.12711525631140999</v>
      </c>
      <c r="K2476" s="161">
        <f t="shared" si="945"/>
        <v>1.0278841E-7</v>
      </c>
      <c r="L2476" s="161">
        <f t="shared" si="946"/>
        <v>5.0180672523E-2</v>
      </c>
      <c r="M2476" s="162">
        <f t="shared" si="947"/>
        <v>1.2077431E-2</v>
      </c>
      <c r="N2476" s="161">
        <v>6.4857049999999999E-2</v>
      </c>
      <c r="O2476" s="132">
        <v>3.4681676000000002E-2</v>
      </c>
      <c r="P2476" s="132">
        <v>6.9914833999999999E-3</v>
      </c>
      <c r="Q2476" s="132">
        <v>0</v>
      </c>
      <c r="R2476" s="132">
        <v>0</v>
      </c>
      <c r="S2476" s="132">
        <v>0</v>
      </c>
      <c r="T2476" s="164">
        <v>1.0278841E-7</v>
      </c>
      <c r="U2476" s="164">
        <v>2.517323E-6</v>
      </c>
      <c r="V2476" s="132">
        <v>0</v>
      </c>
      <c r="W2476" s="132">
        <v>0</v>
      </c>
      <c r="X2476" s="132">
        <v>0</v>
      </c>
      <c r="Y2476" s="132">
        <v>8.5049957999999998E-3</v>
      </c>
      <c r="Z2476" s="132">
        <v>1.2077431E-2</v>
      </c>
      <c r="AA2476" s="132">
        <v>0</v>
      </c>
      <c r="AC2476" s="118">
        <f t="shared" si="948"/>
        <v>6.4857049999999999E-2</v>
      </c>
      <c r="AD2476" s="118">
        <f t="shared" si="949"/>
        <v>4.1675779511410001E-2</v>
      </c>
      <c r="AE2476" s="118">
        <f t="shared" si="950"/>
        <v>5.3753107723000002E-2</v>
      </c>
      <c r="AF2476" s="118">
        <f t="shared" si="951"/>
        <v>5.0180672523E-2</v>
      </c>
      <c r="AG2476" s="118">
        <f t="shared" si="952"/>
        <v>0</v>
      </c>
      <c r="AI2476" s="69">
        <v>0</v>
      </c>
      <c r="AJ2476" s="69">
        <v>0</v>
      </c>
      <c r="AK2476" s="69">
        <v>0</v>
      </c>
      <c r="AL2476" s="69">
        <v>0</v>
      </c>
      <c r="AM2476" s="69">
        <v>0</v>
      </c>
      <c r="AN2476" s="69">
        <v>0</v>
      </c>
      <c r="AO2476" s="69">
        <v>0</v>
      </c>
      <c r="AQ2476" s="116">
        <v>1.8849649E-2</v>
      </c>
      <c r="AR2476" s="116">
        <v>1.7198768999999999E-2</v>
      </c>
      <c r="AS2476" s="116">
        <v>1.6508801E-3</v>
      </c>
      <c r="AT2476" s="116">
        <v>0</v>
      </c>
      <c r="AU2476" s="150">
        <f t="shared" si="953"/>
        <v>1.0311012600000001E-6</v>
      </c>
      <c r="AV2476" s="150">
        <f t="shared" si="954"/>
        <v>6.1053258524550005E-9</v>
      </c>
      <c r="AW2476" s="163">
        <f t="shared" si="955"/>
        <v>0</v>
      </c>
      <c r="AX2476" s="196">
        <v>4.0124895000000003E-7</v>
      </c>
      <c r="AY2476" s="196">
        <v>1.2106648999999999E-9</v>
      </c>
      <c r="AZ2476" s="196">
        <v>3.3077095000000002E-14</v>
      </c>
      <c r="BA2476" s="108">
        <v>0</v>
      </c>
      <c r="BB2476" s="108">
        <v>0</v>
      </c>
      <c r="BC2476" s="108">
        <v>0</v>
      </c>
      <c r="BD2476" s="196">
        <v>6.2985231000000001E-7</v>
      </c>
      <c r="BE2476" s="108">
        <v>0</v>
      </c>
      <c r="BF2476" s="196">
        <v>7.3367411999999996E-10</v>
      </c>
      <c r="BG2476" s="196">
        <v>2.8771876000000002E-10</v>
      </c>
      <c r="BH2476" s="196">
        <v>5.4629536000000003E-13</v>
      </c>
      <c r="BI2476" s="108">
        <v>0</v>
      </c>
      <c r="BJ2476" s="108">
        <v>0</v>
      </c>
      <c r="BK2476" s="108">
        <v>0</v>
      </c>
      <c r="BL2476" s="108">
        <v>0</v>
      </c>
      <c r="BM2476" s="108">
        <v>0</v>
      </c>
      <c r="BN2476" s="196">
        <v>3.8726887000000002E-9</v>
      </c>
      <c r="BO2476" s="108">
        <v>0</v>
      </c>
      <c r="BP2476" s="108">
        <v>0</v>
      </c>
      <c r="BQ2476" s="108">
        <v>0</v>
      </c>
      <c r="BR2476" s="108">
        <v>0</v>
      </c>
      <c r="BS2476" s="108">
        <v>0</v>
      </c>
      <c r="BU2476" s="172">
        <v>3.1821627000000001E-5</v>
      </c>
      <c r="BV2476" s="172">
        <v>5.0581710999999999E-6</v>
      </c>
      <c r="BW2476" s="172">
        <v>1.2055910999999999E-5</v>
      </c>
      <c r="BX2476" s="172">
        <v>2.9487113E-10</v>
      </c>
      <c r="BY2476" s="172">
        <v>4.1665893999999997E-6</v>
      </c>
      <c r="BZ2476" s="69">
        <v>0</v>
      </c>
      <c r="CA2476" s="172">
        <v>7.4718436999999999E-6</v>
      </c>
      <c r="CB2476" s="69">
        <v>0</v>
      </c>
      <c r="CC2476" s="69">
        <v>0</v>
      </c>
      <c r="CD2476" s="172">
        <v>6.8015687E-11</v>
      </c>
      <c r="CE2476" s="69">
        <v>0</v>
      </c>
      <c r="CF2476" s="172">
        <v>2.7404075000000002E-6</v>
      </c>
      <c r="CG2476" s="69">
        <v>0</v>
      </c>
      <c r="CH2476" s="172">
        <v>3.2834186000000001E-7</v>
      </c>
      <c r="CI2476" s="69">
        <v>0</v>
      </c>
      <c r="CJ2476" s="69">
        <v>0</v>
      </c>
      <c r="CK2476" s="69">
        <v>0</v>
      </c>
      <c r="CM2476" s="198">
        <v>0</v>
      </c>
      <c r="CN2476" s="198">
        <v>0.43238032999999998</v>
      </c>
      <c r="CO2476" s="198">
        <v>0</v>
      </c>
      <c r="CP2476" s="198">
        <v>3.4607269999999998E-3</v>
      </c>
      <c r="CQ2476" s="198">
        <v>0</v>
      </c>
      <c r="CR2476" s="198">
        <v>0</v>
      </c>
      <c r="CS2476" s="198">
        <v>2.1148883000000001E-4</v>
      </c>
      <c r="CT2476" s="198">
        <v>0</v>
      </c>
      <c r="CU2476" s="198">
        <v>1.9305629E-4</v>
      </c>
      <c r="CV2476" s="198">
        <v>1.8663721E-4</v>
      </c>
    </row>
    <row r="2477" spans="1:100" ht="14.4">
      <c r="A2477" t="s">
        <v>2795</v>
      </c>
      <c r="B2477" s="112" t="s">
        <v>265</v>
      </c>
      <c r="C2477" s="113" t="str">
        <f t="shared" si="958"/>
        <v>M.020.09.106</v>
      </c>
      <c r="D2477" s="9" t="s">
        <v>1295</v>
      </c>
      <c r="E2477" s="112" t="s">
        <v>362</v>
      </c>
      <c r="F2477" s="115" t="str">
        <f t="shared" si="959"/>
        <v>Broccoli in plastic foil per 500 gram NL</v>
      </c>
      <c r="G2477" s="143">
        <f t="shared" si="943"/>
        <v>0.51229304000000009</v>
      </c>
      <c r="I2477" s="118">
        <f t="shared" si="944"/>
        <v>0.14903907069407102</v>
      </c>
      <c r="K2477" s="161">
        <f t="shared" si="945"/>
        <v>9.7299370999999999E-8</v>
      </c>
      <c r="L2477" s="161">
        <f t="shared" si="946"/>
        <v>5.7902883394699997E-2</v>
      </c>
      <c r="M2477" s="162">
        <f t="shared" si="947"/>
        <v>1.4292134E-2</v>
      </c>
      <c r="N2477" s="161">
        <v>7.6843956000000005E-2</v>
      </c>
      <c r="O2477" s="132">
        <v>4.4057961E-2</v>
      </c>
      <c r="P2477" s="132">
        <v>6.6181290000000004E-3</v>
      </c>
      <c r="Q2477" s="132">
        <v>0</v>
      </c>
      <c r="R2477" s="132">
        <v>0</v>
      </c>
      <c r="S2477" s="132">
        <v>0</v>
      </c>
      <c r="T2477" s="164">
        <v>9.7299370999999999E-8</v>
      </c>
      <c r="U2477" s="164">
        <v>2.3828946999999999E-6</v>
      </c>
      <c r="V2477" s="132">
        <v>0</v>
      </c>
      <c r="W2477" s="132">
        <v>0</v>
      </c>
      <c r="X2477" s="132">
        <v>0</v>
      </c>
      <c r="Y2477" s="132">
        <v>7.2244105000000003E-3</v>
      </c>
      <c r="Z2477" s="132">
        <v>1.4292134E-2</v>
      </c>
      <c r="AA2477" s="132">
        <v>0</v>
      </c>
      <c r="AC2477" s="118">
        <f t="shared" si="948"/>
        <v>7.6843956000000005E-2</v>
      </c>
      <c r="AD2477" s="118">
        <f t="shared" si="949"/>
        <v>5.0678570194070995E-2</v>
      </c>
      <c r="AE2477" s="118">
        <f t="shared" si="950"/>
        <v>6.4970606894699995E-2</v>
      </c>
      <c r="AF2477" s="118">
        <f t="shared" si="951"/>
        <v>5.7902883394699997E-2</v>
      </c>
      <c r="AG2477" s="118">
        <f t="shared" si="952"/>
        <v>0</v>
      </c>
      <c r="AI2477" s="69">
        <v>0</v>
      </c>
      <c r="AJ2477" s="69">
        <v>0</v>
      </c>
      <c r="AK2477" s="69">
        <v>0</v>
      </c>
      <c r="AL2477" s="69">
        <v>0</v>
      </c>
      <c r="AM2477" s="69">
        <v>0</v>
      </c>
      <c r="AN2477" s="69">
        <v>0</v>
      </c>
      <c r="AO2477" s="69">
        <v>0</v>
      </c>
      <c r="AQ2477" s="116">
        <v>2.2879336E-2</v>
      </c>
      <c r="AR2477" s="116">
        <v>2.1276050000000001E-2</v>
      </c>
      <c r="AS2477" s="116">
        <v>1.6032866E-3</v>
      </c>
      <c r="AT2477" s="116">
        <v>0</v>
      </c>
      <c r="AU2477" s="150">
        <f t="shared" si="953"/>
        <v>1.2755425500000001E-6</v>
      </c>
      <c r="AV2477" s="150">
        <f t="shared" si="954"/>
        <v>5.929314512997E-9</v>
      </c>
      <c r="AW2477" s="163">
        <f t="shared" si="955"/>
        <v>0</v>
      </c>
      <c r="AX2477" s="196">
        <v>4.7540793999999999E-7</v>
      </c>
      <c r="AY2477" s="196">
        <v>1.4344205000000001E-9</v>
      </c>
      <c r="AZ2477" s="196">
        <v>3.9190417000000002E-14</v>
      </c>
      <c r="BA2477" s="108">
        <v>0</v>
      </c>
      <c r="BB2477" s="108">
        <v>0</v>
      </c>
      <c r="BC2477" s="108">
        <v>0</v>
      </c>
      <c r="BD2477" s="196">
        <v>8.0013461000000005E-7</v>
      </c>
      <c r="BE2477" s="108">
        <v>0</v>
      </c>
      <c r="BF2477" s="196">
        <v>9.320249300000001E-10</v>
      </c>
      <c r="BG2477" s="196">
        <v>2.7235419999999999E-10</v>
      </c>
      <c r="BH2477" s="196">
        <v>8.9229258000000004E-13</v>
      </c>
      <c r="BI2477" s="108">
        <v>0</v>
      </c>
      <c r="BJ2477" s="108">
        <v>0</v>
      </c>
      <c r="BK2477" s="108">
        <v>0</v>
      </c>
      <c r="BL2477" s="108">
        <v>0</v>
      </c>
      <c r="BM2477" s="108">
        <v>0</v>
      </c>
      <c r="BN2477" s="196">
        <v>3.2895834E-9</v>
      </c>
      <c r="BO2477" s="108">
        <v>0</v>
      </c>
      <c r="BP2477" s="108">
        <v>0</v>
      </c>
      <c r="BQ2477" s="108">
        <v>0</v>
      </c>
      <c r="BR2477" s="108">
        <v>0</v>
      </c>
      <c r="BS2477" s="108">
        <v>0</v>
      </c>
      <c r="BU2477" s="172">
        <v>3.5820868E-5</v>
      </c>
      <c r="BV2477" s="172">
        <v>6.4256614999999998E-6</v>
      </c>
      <c r="BW2477" s="172">
        <v>1.4284088999999999E-5</v>
      </c>
      <c r="BX2477" s="172">
        <v>2.7912463000000001E-10</v>
      </c>
      <c r="BY2477" s="172">
        <v>5.2930383000000004E-6</v>
      </c>
      <c r="BZ2477" s="69">
        <v>0</v>
      </c>
      <c r="CA2477" s="172">
        <v>7.0728375000000004E-6</v>
      </c>
      <c r="CB2477" s="69">
        <v>0</v>
      </c>
      <c r="CC2477" s="69">
        <v>0</v>
      </c>
      <c r="CD2477" s="172">
        <v>6.4383560000000002E-11</v>
      </c>
      <c r="CE2477" s="69">
        <v>0</v>
      </c>
      <c r="CF2477" s="172">
        <v>2.3277881999999999E-6</v>
      </c>
      <c r="CG2477" s="69">
        <v>0</v>
      </c>
      <c r="CH2477" s="172">
        <v>4.1710997999999999E-7</v>
      </c>
      <c r="CI2477" s="69">
        <v>0</v>
      </c>
      <c r="CJ2477" s="69">
        <v>0</v>
      </c>
      <c r="CK2477" s="69">
        <v>0</v>
      </c>
      <c r="CM2477" s="198">
        <v>0</v>
      </c>
      <c r="CN2477" s="198">
        <v>0.51229303999999998</v>
      </c>
      <c r="CO2477" s="198">
        <v>0</v>
      </c>
      <c r="CP2477" s="198">
        <v>4.3963439999999999E-3</v>
      </c>
      <c r="CQ2477" s="198">
        <v>0</v>
      </c>
      <c r="CR2477" s="198">
        <v>0</v>
      </c>
      <c r="CS2477" s="198">
        <v>2.6866542000000002E-4</v>
      </c>
      <c r="CT2477" s="198">
        <v>0</v>
      </c>
      <c r="CU2477" s="198">
        <v>1.8274683000000001E-4</v>
      </c>
      <c r="CV2477" s="198">
        <v>3.0484425E-4</v>
      </c>
    </row>
    <row r="2478" spans="1:100" ht="14.4">
      <c r="A2478" t="s">
        <v>2796</v>
      </c>
      <c r="B2478" s="112" t="s">
        <v>265</v>
      </c>
      <c r="C2478" s="113" t="str">
        <f t="shared" si="958"/>
        <v>M.020.09.107</v>
      </c>
      <c r="D2478" s="9" t="s">
        <v>1295</v>
      </c>
      <c r="E2478" s="112" t="s">
        <v>362</v>
      </c>
      <c r="F2478" s="115" t="str">
        <f t="shared" si="959"/>
        <v>Carrots in plastic foil per 500 gram NL</v>
      </c>
      <c r="G2478" s="143">
        <f t="shared" si="943"/>
        <v>0.17282474</v>
      </c>
      <c r="I2478" s="118">
        <f t="shared" si="944"/>
        <v>4.5806168625080995E-2</v>
      </c>
      <c r="K2478" s="161">
        <f t="shared" si="945"/>
        <v>3.4068791000000002E-8</v>
      </c>
      <c r="L2478" s="161">
        <f t="shared" si="946"/>
        <v>1.6291265556289999E-2</v>
      </c>
      <c r="M2478" s="162">
        <f t="shared" si="947"/>
        <v>3.5911580000000001E-3</v>
      </c>
      <c r="N2478" s="161">
        <v>2.5923710999999999E-2</v>
      </c>
      <c r="O2478" s="132">
        <v>1.2078553000000001E-2</v>
      </c>
      <c r="P2478" s="132">
        <v>2.3172981999999998E-3</v>
      </c>
      <c r="Q2478" s="132">
        <v>0</v>
      </c>
      <c r="R2478" s="132">
        <v>0</v>
      </c>
      <c r="S2478" s="132">
        <v>0</v>
      </c>
      <c r="T2478" s="164">
        <v>3.4068791000000002E-8</v>
      </c>
      <c r="U2478" s="164">
        <v>8.3435628999999995E-7</v>
      </c>
      <c r="V2478" s="132">
        <v>0</v>
      </c>
      <c r="W2478" s="132">
        <v>0</v>
      </c>
      <c r="X2478" s="132">
        <v>0</v>
      </c>
      <c r="Y2478" s="132">
        <v>1.8945800000000001E-3</v>
      </c>
      <c r="Z2478" s="132">
        <v>3.5911580000000001E-3</v>
      </c>
      <c r="AA2478" s="132">
        <v>0</v>
      </c>
      <c r="AC2478" s="118">
        <f t="shared" si="948"/>
        <v>2.5923710999999999E-2</v>
      </c>
      <c r="AD2478" s="118">
        <f t="shared" si="949"/>
        <v>1.4396719625081E-2</v>
      </c>
      <c r="AE2478" s="118">
        <f t="shared" si="950"/>
        <v>1.798784355629E-2</v>
      </c>
      <c r="AF2478" s="118">
        <f t="shared" si="951"/>
        <v>1.6291265556289999E-2</v>
      </c>
      <c r="AG2478" s="118">
        <f t="shared" si="952"/>
        <v>0</v>
      </c>
      <c r="AI2478" s="69">
        <v>0</v>
      </c>
      <c r="AJ2478" s="69">
        <v>0</v>
      </c>
      <c r="AK2478" s="69">
        <v>0</v>
      </c>
      <c r="AL2478" s="69">
        <v>0</v>
      </c>
      <c r="AM2478" s="69">
        <v>0</v>
      </c>
      <c r="AN2478" s="69">
        <v>0</v>
      </c>
      <c r="AO2478" s="69">
        <v>0</v>
      </c>
      <c r="AQ2478" s="116">
        <v>6.7931197999999996E-3</v>
      </c>
      <c r="AR2478" s="116">
        <v>6.3340532999999997E-3</v>
      </c>
      <c r="AS2478" s="116">
        <v>4.5906651000000002E-4</v>
      </c>
      <c r="AT2478" s="116">
        <v>0</v>
      </c>
      <c r="AU2478" s="150">
        <f t="shared" si="953"/>
        <v>3.7973940999999996E-7</v>
      </c>
      <c r="AV2478" s="150">
        <f t="shared" si="954"/>
        <v>1.6977311730329999E-9</v>
      </c>
      <c r="AW2478" s="163">
        <f t="shared" si="955"/>
        <v>0</v>
      </c>
      <c r="AX2478" s="196">
        <v>1.6038135999999999E-7</v>
      </c>
      <c r="AY2478" s="196">
        <v>4.8390926999999999E-10</v>
      </c>
      <c r="AZ2478" s="196">
        <v>1.3221093E-14</v>
      </c>
      <c r="BA2478" s="108">
        <v>0</v>
      </c>
      <c r="BB2478" s="108">
        <v>0</v>
      </c>
      <c r="BC2478" s="108">
        <v>0</v>
      </c>
      <c r="BD2478" s="196">
        <v>2.1935804999999999E-7</v>
      </c>
      <c r="BE2478" s="108">
        <v>0</v>
      </c>
      <c r="BF2478" s="196">
        <v>2.5551597E-10</v>
      </c>
      <c r="BG2478" s="196">
        <v>9.5363190999999995E-11</v>
      </c>
      <c r="BH2478" s="196">
        <v>2.4613093999999999E-13</v>
      </c>
      <c r="BI2478" s="108">
        <v>0</v>
      </c>
      <c r="BJ2478" s="108">
        <v>0</v>
      </c>
      <c r="BK2478" s="108">
        <v>0</v>
      </c>
      <c r="BL2478" s="108">
        <v>0</v>
      </c>
      <c r="BM2478" s="108">
        <v>0</v>
      </c>
      <c r="BN2478" s="196">
        <v>8.6268338999999997E-10</v>
      </c>
      <c r="BO2478" s="108">
        <v>0</v>
      </c>
      <c r="BP2478" s="108">
        <v>0</v>
      </c>
      <c r="BQ2478" s="108">
        <v>0</v>
      </c>
      <c r="BR2478" s="108">
        <v>0</v>
      </c>
      <c r="BS2478" s="108">
        <v>0</v>
      </c>
      <c r="BU2478" s="172">
        <v>1.1232949E-5</v>
      </c>
      <c r="BV2478" s="172">
        <v>1.7616042999999999E-6</v>
      </c>
      <c r="BW2478" s="172">
        <v>4.8188123999999996E-6</v>
      </c>
      <c r="BX2478" s="172">
        <v>9.7733813999999999E-11</v>
      </c>
      <c r="BY2478" s="172">
        <v>1.451094E-6</v>
      </c>
      <c r="BZ2478" s="69">
        <v>0</v>
      </c>
      <c r="CA2478" s="172">
        <v>2.4765116000000001E-6</v>
      </c>
      <c r="CB2478" s="69">
        <v>0</v>
      </c>
      <c r="CC2478" s="69">
        <v>0</v>
      </c>
      <c r="CD2478" s="172">
        <v>2.2543517999999999E-11</v>
      </c>
      <c r="CE2478" s="69">
        <v>0</v>
      </c>
      <c r="CF2478" s="172">
        <v>6.1045549000000003E-7</v>
      </c>
      <c r="CG2478" s="69">
        <v>0</v>
      </c>
      <c r="CH2478" s="172">
        <v>1.1435130000000001E-7</v>
      </c>
      <c r="CI2478" s="69">
        <v>0</v>
      </c>
      <c r="CJ2478" s="69">
        <v>0</v>
      </c>
      <c r="CK2478" s="69">
        <v>0</v>
      </c>
      <c r="CM2478" s="198">
        <v>0</v>
      </c>
      <c r="CN2478" s="198">
        <v>0.17282474</v>
      </c>
      <c r="CO2478" s="198">
        <v>0</v>
      </c>
      <c r="CP2478" s="198">
        <v>1.2052639999999999E-3</v>
      </c>
      <c r="CQ2478" s="198">
        <v>0</v>
      </c>
      <c r="CR2478" s="198">
        <v>0</v>
      </c>
      <c r="CS2478" s="197">
        <v>7.3655009000000003E-5</v>
      </c>
      <c r="CT2478" s="198">
        <v>0</v>
      </c>
      <c r="CU2478" s="197">
        <v>6.3987705999999994E-5</v>
      </c>
      <c r="CV2478" s="197">
        <v>8.4088563999999995E-5</v>
      </c>
    </row>
    <row r="2479" spans="1:100" ht="14.4">
      <c r="A2479" t="s">
        <v>2797</v>
      </c>
      <c r="B2479" s="112" t="s">
        <v>265</v>
      </c>
      <c r="C2479" s="113" t="str">
        <f t="shared" si="958"/>
        <v>M.020.09.108</v>
      </c>
      <c r="D2479" s="9" t="s">
        <v>1295</v>
      </c>
      <c r="E2479" s="112" t="s">
        <v>362</v>
      </c>
      <c r="F2479" s="115" t="str">
        <f t="shared" si="959"/>
        <v>Cauliflower in plastic foil per 500 gram NL</v>
      </c>
      <c r="G2479" s="143">
        <f t="shared" si="943"/>
        <v>0.51229304000000009</v>
      </c>
      <c r="I2479" s="118">
        <f t="shared" si="944"/>
        <v>0.14903907069407102</v>
      </c>
      <c r="K2479" s="161">
        <f t="shared" si="945"/>
        <v>9.7299370999999999E-8</v>
      </c>
      <c r="L2479" s="161">
        <f t="shared" si="946"/>
        <v>5.7902883394699997E-2</v>
      </c>
      <c r="M2479" s="162">
        <f t="shared" si="947"/>
        <v>1.4292134E-2</v>
      </c>
      <c r="N2479" s="161">
        <v>7.6843956000000005E-2</v>
      </c>
      <c r="O2479" s="132">
        <v>4.4057961E-2</v>
      </c>
      <c r="P2479" s="132">
        <v>6.6181290000000004E-3</v>
      </c>
      <c r="Q2479" s="132">
        <v>0</v>
      </c>
      <c r="R2479" s="132">
        <v>0</v>
      </c>
      <c r="S2479" s="132">
        <v>0</v>
      </c>
      <c r="T2479" s="164">
        <v>9.7299370999999999E-8</v>
      </c>
      <c r="U2479" s="164">
        <v>2.3828946999999999E-6</v>
      </c>
      <c r="V2479" s="132">
        <v>0</v>
      </c>
      <c r="W2479" s="132">
        <v>0</v>
      </c>
      <c r="X2479" s="132">
        <v>0</v>
      </c>
      <c r="Y2479" s="132">
        <v>7.2244105000000003E-3</v>
      </c>
      <c r="Z2479" s="132">
        <v>1.4292134E-2</v>
      </c>
      <c r="AA2479" s="132">
        <v>0</v>
      </c>
      <c r="AC2479" s="118">
        <f t="shared" si="948"/>
        <v>7.6843956000000005E-2</v>
      </c>
      <c r="AD2479" s="118">
        <f t="shared" si="949"/>
        <v>5.0678570194070995E-2</v>
      </c>
      <c r="AE2479" s="118">
        <f t="shared" si="950"/>
        <v>6.4970606894699995E-2</v>
      </c>
      <c r="AF2479" s="118">
        <f t="shared" si="951"/>
        <v>5.7902883394699997E-2</v>
      </c>
      <c r="AG2479" s="118">
        <f t="shared" si="952"/>
        <v>0</v>
      </c>
      <c r="AI2479" s="69">
        <v>0</v>
      </c>
      <c r="AJ2479" s="69">
        <v>0</v>
      </c>
      <c r="AK2479" s="69">
        <v>0</v>
      </c>
      <c r="AL2479" s="69">
        <v>0</v>
      </c>
      <c r="AM2479" s="69">
        <v>0</v>
      </c>
      <c r="AN2479" s="69">
        <v>0</v>
      </c>
      <c r="AO2479" s="69">
        <v>0</v>
      </c>
      <c r="AQ2479" s="116">
        <v>2.2879336E-2</v>
      </c>
      <c r="AR2479" s="116">
        <v>2.1276050000000001E-2</v>
      </c>
      <c r="AS2479" s="116">
        <v>1.6032866E-3</v>
      </c>
      <c r="AT2479" s="116">
        <v>0</v>
      </c>
      <c r="AU2479" s="150">
        <f t="shared" si="953"/>
        <v>1.2755425500000001E-6</v>
      </c>
      <c r="AV2479" s="150">
        <f t="shared" si="954"/>
        <v>5.929314512997E-9</v>
      </c>
      <c r="AW2479" s="163">
        <f t="shared" si="955"/>
        <v>0</v>
      </c>
      <c r="AX2479" s="196">
        <v>4.7540793999999999E-7</v>
      </c>
      <c r="AY2479" s="196">
        <v>1.4344205000000001E-9</v>
      </c>
      <c r="AZ2479" s="196">
        <v>3.9190417000000002E-14</v>
      </c>
      <c r="BA2479" s="108">
        <v>0</v>
      </c>
      <c r="BB2479" s="108">
        <v>0</v>
      </c>
      <c r="BC2479" s="108">
        <v>0</v>
      </c>
      <c r="BD2479" s="196">
        <v>8.0013461000000005E-7</v>
      </c>
      <c r="BE2479" s="108">
        <v>0</v>
      </c>
      <c r="BF2479" s="196">
        <v>9.320249300000001E-10</v>
      </c>
      <c r="BG2479" s="196">
        <v>2.7235419999999999E-10</v>
      </c>
      <c r="BH2479" s="196">
        <v>8.9229258000000004E-13</v>
      </c>
      <c r="BI2479" s="108">
        <v>0</v>
      </c>
      <c r="BJ2479" s="108">
        <v>0</v>
      </c>
      <c r="BK2479" s="108">
        <v>0</v>
      </c>
      <c r="BL2479" s="108">
        <v>0</v>
      </c>
      <c r="BM2479" s="108">
        <v>0</v>
      </c>
      <c r="BN2479" s="196">
        <v>3.2895834E-9</v>
      </c>
      <c r="BO2479" s="108">
        <v>0</v>
      </c>
      <c r="BP2479" s="108">
        <v>0</v>
      </c>
      <c r="BQ2479" s="108">
        <v>0</v>
      </c>
      <c r="BR2479" s="108">
        <v>0</v>
      </c>
      <c r="BS2479" s="108">
        <v>0</v>
      </c>
      <c r="BU2479" s="172">
        <v>3.5820868E-5</v>
      </c>
      <c r="BV2479" s="172">
        <v>6.4256614999999998E-6</v>
      </c>
      <c r="BW2479" s="172">
        <v>1.4284088999999999E-5</v>
      </c>
      <c r="BX2479" s="172">
        <v>2.7912463000000001E-10</v>
      </c>
      <c r="BY2479" s="172">
        <v>5.2930383000000004E-6</v>
      </c>
      <c r="BZ2479" s="69">
        <v>0</v>
      </c>
      <c r="CA2479" s="172">
        <v>7.0728375000000004E-6</v>
      </c>
      <c r="CB2479" s="69">
        <v>0</v>
      </c>
      <c r="CC2479" s="69">
        <v>0</v>
      </c>
      <c r="CD2479" s="172">
        <v>6.4383560000000002E-11</v>
      </c>
      <c r="CE2479" s="69">
        <v>0</v>
      </c>
      <c r="CF2479" s="172">
        <v>2.3277881999999999E-6</v>
      </c>
      <c r="CG2479" s="69">
        <v>0</v>
      </c>
      <c r="CH2479" s="172">
        <v>4.1710997999999999E-7</v>
      </c>
      <c r="CI2479" s="69">
        <v>0</v>
      </c>
      <c r="CJ2479" s="69">
        <v>0</v>
      </c>
      <c r="CK2479" s="69">
        <v>0</v>
      </c>
      <c r="CM2479" s="198">
        <v>0</v>
      </c>
      <c r="CN2479" s="198">
        <v>0.51229303999999998</v>
      </c>
      <c r="CO2479" s="198">
        <v>0</v>
      </c>
      <c r="CP2479" s="198">
        <v>4.3963439999999999E-3</v>
      </c>
      <c r="CQ2479" s="198">
        <v>0</v>
      </c>
      <c r="CR2479" s="198">
        <v>0</v>
      </c>
      <c r="CS2479" s="198">
        <v>2.6866542000000002E-4</v>
      </c>
      <c r="CT2479" s="198">
        <v>0</v>
      </c>
      <c r="CU2479" s="198">
        <v>1.8274683000000001E-4</v>
      </c>
      <c r="CV2479" s="198">
        <v>3.0484425E-4</v>
      </c>
    </row>
    <row r="2480" spans="1:100" ht="14.4">
      <c r="A2480" t="s">
        <v>2798</v>
      </c>
      <c r="B2480" s="112" t="s">
        <v>265</v>
      </c>
      <c r="C2480" s="113" t="str">
        <f t="shared" si="958"/>
        <v>M.020.09.109</v>
      </c>
      <c r="D2480" s="9" t="s">
        <v>1295</v>
      </c>
      <c r="E2480" s="112" t="s">
        <v>362</v>
      </c>
      <c r="F2480" s="115" t="str">
        <f t="shared" si="959"/>
        <v>Chicory in plastic foil per 500 gram NL</v>
      </c>
      <c r="G2480" s="143">
        <f t="shared" si="943"/>
        <v>0.25468665333333335</v>
      </c>
      <c r="I2480" s="118">
        <f t="shared" si="944"/>
        <v>7.3974047456567008E-2</v>
      </c>
      <c r="K2480" s="161">
        <f t="shared" si="945"/>
        <v>4.9766167000000001E-8</v>
      </c>
      <c r="L2480" s="161">
        <f t="shared" si="946"/>
        <v>2.5905240590400003E-2</v>
      </c>
      <c r="M2480" s="162">
        <f t="shared" si="947"/>
        <v>9.8657590999999996E-3</v>
      </c>
      <c r="N2480" s="161">
        <v>3.8202998000000002E-2</v>
      </c>
      <c r="O2480" s="132">
        <v>1.8801857000000002E-2</v>
      </c>
      <c r="P2480" s="132">
        <v>3.3850056000000002E-3</v>
      </c>
      <c r="Q2480" s="132">
        <v>0</v>
      </c>
      <c r="R2480" s="132">
        <v>0</v>
      </c>
      <c r="S2480" s="132">
        <v>0</v>
      </c>
      <c r="T2480" s="164">
        <v>4.9766167000000001E-8</v>
      </c>
      <c r="U2480" s="164">
        <v>1.2187904E-6</v>
      </c>
      <c r="V2480" s="132">
        <v>0</v>
      </c>
      <c r="W2480" s="132">
        <v>0</v>
      </c>
      <c r="X2480" s="132">
        <v>0</v>
      </c>
      <c r="Y2480" s="132">
        <v>3.7171591999999999E-3</v>
      </c>
      <c r="Z2480" s="132">
        <v>9.8657590999999996E-3</v>
      </c>
      <c r="AA2480" s="132">
        <v>0</v>
      </c>
      <c r="AC2480" s="118">
        <f t="shared" si="948"/>
        <v>3.8202998000000002E-2</v>
      </c>
      <c r="AD2480" s="118">
        <f t="shared" si="949"/>
        <v>2.2188131156567002E-2</v>
      </c>
      <c r="AE2480" s="118">
        <f t="shared" si="950"/>
        <v>3.2053840490399998E-2</v>
      </c>
      <c r="AF2480" s="118">
        <f t="shared" si="951"/>
        <v>2.5905240590400003E-2</v>
      </c>
      <c r="AG2480" s="118">
        <f t="shared" si="952"/>
        <v>0</v>
      </c>
      <c r="AI2480" s="69">
        <v>0</v>
      </c>
      <c r="AJ2480" s="69">
        <v>0</v>
      </c>
      <c r="AK2480" s="69">
        <v>0</v>
      </c>
      <c r="AL2480" s="69">
        <v>0</v>
      </c>
      <c r="AM2480" s="69">
        <v>0</v>
      </c>
      <c r="AN2480" s="69">
        <v>0</v>
      </c>
      <c r="AO2480" s="69">
        <v>0</v>
      </c>
      <c r="AQ2480" s="116">
        <v>1.0433661E-2</v>
      </c>
      <c r="AR2480" s="116">
        <v>9.6378521000000002E-3</v>
      </c>
      <c r="AS2480" s="116">
        <v>7.9580905999999995E-4</v>
      </c>
      <c r="AT2480" s="116">
        <v>0</v>
      </c>
      <c r="AU2480" s="150">
        <f t="shared" si="953"/>
        <v>5.7780886999999999E-7</v>
      </c>
      <c r="AV2480" s="150">
        <f t="shared" si="954"/>
        <v>2.943080824899E-9</v>
      </c>
      <c r="AW2480" s="163">
        <f t="shared" si="955"/>
        <v>0</v>
      </c>
      <c r="AX2480" s="196">
        <v>2.3634920999999999E-7</v>
      </c>
      <c r="AY2480" s="196">
        <v>7.1312263000000005E-10</v>
      </c>
      <c r="AZ2480" s="196">
        <v>1.9483529000000001E-14</v>
      </c>
      <c r="BA2480" s="108">
        <v>0</v>
      </c>
      <c r="BB2480" s="108">
        <v>0</v>
      </c>
      <c r="BC2480" s="108">
        <v>0</v>
      </c>
      <c r="BD2480" s="196">
        <v>3.4145966000000003E-7</v>
      </c>
      <c r="BE2480" s="108">
        <v>0</v>
      </c>
      <c r="BF2480" s="196">
        <v>3.9774421999999999E-10</v>
      </c>
      <c r="BG2480" s="196">
        <v>1.3930228E-10</v>
      </c>
      <c r="BH2480" s="196">
        <v>3.1051137E-13</v>
      </c>
      <c r="BI2480" s="108">
        <v>0</v>
      </c>
      <c r="BJ2480" s="108">
        <v>0</v>
      </c>
      <c r="BK2480" s="108">
        <v>0</v>
      </c>
      <c r="BL2480" s="108">
        <v>0</v>
      </c>
      <c r="BM2480" s="108">
        <v>0</v>
      </c>
      <c r="BN2480" s="196">
        <v>1.6925817000000001E-9</v>
      </c>
      <c r="BO2480" s="108">
        <v>0</v>
      </c>
      <c r="BP2480" s="108">
        <v>0</v>
      </c>
      <c r="BQ2480" s="108">
        <v>0</v>
      </c>
      <c r="BR2480" s="108">
        <v>0</v>
      </c>
      <c r="BS2480" s="108">
        <v>0</v>
      </c>
      <c r="BU2480" s="172">
        <v>1.7095795E-5</v>
      </c>
      <c r="BV2480" s="172">
        <v>2.7421689E-6</v>
      </c>
      <c r="BW2480" s="172">
        <v>7.1013396999999997E-6</v>
      </c>
      <c r="BX2480" s="172">
        <v>1.4276518E-10</v>
      </c>
      <c r="BY2480" s="172">
        <v>2.2588187999999999E-6</v>
      </c>
      <c r="BZ2480" s="69">
        <v>0</v>
      </c>
      <c r="CA2480" s="172">
        <v>3.6175774000000001E-6</v>
      </c>
      <c r="CB2480" s="69">
        <v>0</v>
      </c>
      <c r="CC2480" s="69">
        <v>0</v>
      </c>
      <c r="CD2480" s="172">
        <v>3.2930561999999998E-11</v>
      </c>
      <c r="CE2480" s="69">
        <v>0</v>
      </c>
      <c r="CF2480" s="172">
        <v>1.1977115E-6</v>
      </c>
      <c r="CG2480" s="69">
        <v>0</v>
      </c>
      <c r="CH2480" s="172">
        <v>1.7800284000000001E-7</v>
      </c>
      <c r="CI2480" s="69">
        <v>0</v>
      </c>
      <c r="CJ2480" s="69">
        <v>0</v>
      </c>
      <c r="CK2480" s="69">
        <v>0</v>
      </c>
      <c r="CM2480" s="198">
        <v>0</v>
      </c>
      <c r="CN2480" s="198">
        <v>0.25468665000000001</v>
      </c>
      <c r="CO2480" s="198">
        <v>0</v>
      </c>
      <c r="CP2480" s="198">
        <v>1.8761520000000001E-3</v>
      </c>
      <c r="CQ2480" s="198">
        <v>0</v>
      </c>
      <c r="CR2480" s="198">
        <v>0</v>
      </c>
      <c r="CS2480" s="198">
        <v>1.1465371E-4</v>
      </c>
      <c r="CT2480" s="198">
        <v>0</v>
      </c>
      <c r="CU2480" s="197">
        <v>9.3470379000000001E-5</v>
      </c>
      <c r="CV2480" s="198">
        <v>1.060836E-4</v>
      </c>
    </row>
    <row r="2481" spans="1:100" ht="14.4">
      <c r="A2481" t="s">
        <v>2799</v>
      </c>
      <c r="B2481" s="112" t="s">
        <v>265</v>
      </c>
      <c r="C2481" s="113" t="str">
        <f t="shared" si="958"/>
        <v>M.020.09.110</v>
      </c>
      <c r="D2481" s="9" t="s">
        <v>1295</v>
      </c>
      <c r="E2481" s="112" t="s">
        <v>362</v>
      </c>
      <c r="F2481" s="115" t="str">
        <f t="shared" si="959"/>
        <v>Courgettes, not packed NL</v>
      </c>
      <c r="G2481" s="143">
        <f t="shared" si="943"/>
        <v>2.0031777333333336</v>
      </c>
      <c r="I2481" s="118">
        <f t="shared" si="944"/>
        <v>0.35496086080914302</v>
      </c>
      <c r="K2481" s="161">
        <f t="shared" si="945"/>
        <v>9.2549143000000006E-8</v>
      </c>
      <c r="L2481" s="161">
        <f t="shared" si="946"/>
        <v>4.377122026E-2</v>
      </c>
      <c r="M2481" s="162">
        <f t="shared" si="947"/>
        <v>1.0712888E-2</v>
      </c>
      <c r="N2481" s="161">
        <v>0.30047666000000001</v>
      </c>
      <c r="O2481" s="132">
        <v>3.5352283999999998E-2</v>
      </c>
      <c r="P2481" s="132">
        <v>6.2950269999999999E-3</v>
      </c>
      <c r="Q2481" s="132">
        <v>0</v>
      </c>
      <c r="R2481" s="132">
        <v>0</v>
      </c>
      <c r="S2481" s="132">
        <v>0</v>
      </c>
      <c r="T2481" s="164">
        <v>9.2549143000000006E-8</v>
      </c>
      <c r="U2481" s="164">
        <v>2.2665600000000002E-6</v>
      </c>
      <c r="V2481" s="132">
        <v>0</v>
      </c>
      <c r="W2481" s="132">
        <v>0</v>
      </c>
      <c r="X2481" s="132">
        <v>0</v>
      </c>
      <c r="Y2481" s="132">
        <v>2.1216427000000002E-3</v>
      </c>
      <c r="Z2481" s="132">
        <v>1.0712888E-2</v>
      </c>
      <c r="AA2481" s="132">
        <v>0</v>
      </c>
      <c r="AC2481" s="118">
        <f t="shared" si="948"/>
        <v>0.30047666000000001</v>
      </c>
      <c r="AD2481" s="118">
        <f t="shared" si="949"/>
        <v>4.1649670109143E-2</v>
      </c>
      <c r="AE2481" s="118">
        <f t="shared" si="950"/>
        <v>5.2362465560000002E-2</v>
      </c>
      <c r="AF2481" s="118">
        <f t="shared" si="951"/>
        <v>4.377122026E-2</v>
      </c>
      <c r="AG2481" s="118">
        <f t="shared" si="952"/>
        <v>0</v>
      </c>
      <c r="AI2481" s="69">
        <v>0</v>
      </c>
      <c r="AJ2481" s="69">
        <v>0</v>
      </c>
      <c r="AK2481" s="69">
        <v>0</v>
      </c>
      <c r="AL2481" s="69">
        <v>0</v>
      </c>
      <c r="AM2481" s="69">
        <v>0</v>
      </c>
      <c r="AN2481" s="69">
        <v>0</v>
      </c>
      <c r="AO2481" s="69">
        <v>0</v>
      </c>
      <c r="AQ2481" s="116">
        <v>4.3766591000000001E-2</v>
      </c>
      <c r="AR2481" s="116">
        <v>4.1716349E-2</v>
      </c>
      <c r="AS2481" s="116">
        <v>2.0502423E-3</v>
      </c>
      <c r="AT2481" s="116">
        <v>0</v>
      </c>
      <c r="AU2481" s="150">
        <f t="shared" si="953"/>
        <v>2.5009801099999999E-6</v>
      </c>
      <c r="AV2481" s="150">
        <f t="shared" si="954"/>
        <v>7.5822570841899999E-9</v>
      </c>
      <c r="AW2481" s="163">
        <f t="shared" si="955"/>
        <v>0</v>
      </c>
      <c r="AX2481" s="196">
        <v>1.8589489E-6</v>
      </c>
      <c r="AY2481" s="196">
        <v>5.6088976000000004E-9</v>
      </c>
      <c r="AZ2481" s="196">
        <v>1.5324310000000001E-13</v>
      </c>
      <c r="BA2481" s="108">
        <v>0</v>
      </c>
      <c r="BB2481" s="108">
        <v>0</v>
      </c>
      <c r="BC2481" s="108">
        <v>0</v>
      </c>
      <c r="BD2481" s="196">
        <v>6.4203120999999998E-7</v>
      </c>
      <c r="BE2481" s="108">
        <v>0</v>
      </c>
      <c r="BF2481" s="196">
        <v>7.4786053000000002E-10</v>
      </c>
      <c r="BG2481" s="196">
        <v>2.5905766999999999E-10</v>
      </c>
      <c r="BH2481" s="196">
        <v>2.1327109E-13</v>
      </c>
      <c r="BI2481" s="108">
        <v>0</v>
      </c>
      <c r="BJ2481" s="108">
        <v>0</v>
      </c>
      <c r="BK2481" s="108">
        <v>0</v>
      </c>
      <c r="BL2481" s="108">
        <v>0</v>
      </c>
      <c r="BM2481" s="108">
        <v>0</v>
      </c>
      <c r="BN2481" s="196">
        <v>9.660747699999999E-10</v>
      </c>
      <c r="BO2481" s="108">
        <v>0</v>
      </c>
      <c r="BP2481" s="108">
        <v>0</v>
      </c>
      <c r="BQ2481" s="108">
        <v>0</v>
      </c>
      <c r="BR2481" s="108">
        <v>0</v>
      </c>
      <c r="BS2481" s="108">
        <v>0</v>
      </c>
      <c r="BU2481" s="172">
        <v>7.3003212999999995E-5</v>
      </c>
      <c r="BV2481" s="172">
        <v>5.1559764000000002E-6</v>
      </c>
      <c r="BW2481" s="172">
        <v>5.5853909999999998E-5</v>
      </c>
      <c r="BX2481" s="172">
        <v>2.6549755000000001E-10</v>
      </c>
      <c r="BY2481" s="172">
        <v>4.2471550999999999E-6</v>
      </c>
      <c r="BZ2481" s="69">
        <v>0</v>
      </c>
      <c r="CA2481" s="172">
        <v>6.7275363000000004E-6</v>
      </c>
      <c r="CB2481" s="69">
        <v>0</v>
      </c>
      <c r="CC2481" s="69">
        <v>0</v>
      </c>
      <c r="CD2481" s="172">
        <v>6.1240307000000003E-11</v>
      </c>
      <c r="CE2481" s="69">
        <v>0</v>
      </c>
      <c r="CF2481" s="172">
        <v>6.8361770999999998E-7</v>
      </c>
      <c r="CG2481" s="69">
        <v>0</v>
      </c>
      <c r="CH2481" s="172">
        <v>3.3469072000000001E-7</v>
      </c>
      <c r="CI2481" s="69">
        <v>0</v>
      </c>
      <c r="CJ2481" s="69">
        <v>0</v>
      </c>
      <c r="CK2481" s="69">
        <v>0</v>
      </c>
      <c r="CM2481" s="198">
        <v>0</v>
      </c>
      <c r="CN2481" s="198">
        <v>2.0031777000000002</v>
      </c>
      <c r="CO2481" s="198">
        <v>0</v>
      </c>
      <c r="CP2481" s="198">
        <v>3.5276439999999999E-3</v>
      </c>
      <c r="CQ2481" s="198">
        <v>0</v>
      </c>
      <c r="CR2481" s="198">
        <v>0</v>
      </c>
      <c r="CS2481" s="198">
        <v>2.1557820999999999E-4</v>
      </c>
      <c r="CT2481" s="198">
        <v>0</v>
      </c>
      <c r="CU2481" s="198">
        <v>1.7382499E-4</v>
      </c>
      <c r="CV2481" s="197">
        <v>7.2862274999999993E-5</v>
      </c>
    </row>
    <row r="2482" spans="1:100" ht="14.4">
      <c r="A2482" t="s">
        <v>2800</v>
      </c>
      <c r="B2482" s="112" t="s">
        <v>265</v>
      </c>
      <c r="C2482" s="113" t="str">
        <f t="shared" si="958"/>
        <v>M.020.09.111</v>
      </c>
      <c r="D2482" s="9" t="s">
        <v>1295</v>
      </c>
      <c r="E2482" s="112" t="s">
        <v>362</v>
      </c>
      <c r="F2482" s="115" t="str">
        <f t="shared" si="959"/>
        <v>Cucumber w skin, not packed NL</v>
      </c>
      <c r="G2482" s="143">
        <f t="shared" si="943"/>
        <v>0.53810620000000009</v>
      </c>
      <c r="I2482" s="118">
        <f t="shared" si="944"/>
        <v>9.1153632395568007E-2</v>
      </c>
      <c r="K2482" s="161">
        <f t="shared" si="945"/>
        <v>2.0394218000000001E-8</v>
      </c>
      <c r="L2482" s="161">
        <f t="shared" si="946"/>
        <v>6.9455127013499998E-3</v>
      </c>
      <c r="M2482" s="162">
        <f t="shared" si="947"/>
        <v>3.4921692999999999E-3</v>
      </c>
      <c r="N2482" s="161">
        <v>8.0715930000000005E-2</v>
      </c>
      <c r="O2482" s="132">
        <v>5.3023054999999999E-3</v>
      </c>
      <c r="P2482" s="132">
        <v>1.3871782E-3</v>
      </c>
      <c r="Q2482" s="132">
        <v>0</v>
      </c>
      <c r="R2482" s="132">
        <v>0</v>
      </c>
      <c r="S2482" s="132">
        <v>0</v>
      </c>
      <c r="T2482" s="164">
        <v>2.0394218000000001E-8</v>
      </c>
      <c r="U2482" s="164">
        <v>4.9946135000000003E-7</v>
      </c>
      <c r="V2482" s="132">
        <v>0</v>
      </c>
      <c r="W2482" s="132">
        <v>0</v>
      </c>
      <c r="X2482" s="132">
        <v>0</v>
      </c>
      <c r="Y2482" s="132">
        <v>2.5552954000000001E-4</v>
      </c>
      <c r="Z2482" s="132">
        <v>3.4921692999999999E-3</v>
      </c>
      <c r="AA2482" s="132">
        <v>0</v>
      </c>
      <c r="AC2482" s="118">
        <f t="shared" si="948"/>
        <v>8.0715930000000005E-2</v>
      </c>
      <c r="AD2482" s="118">
        <f t="shared" si="949"/>
        <v>6.6900035555680004E-3</v>
      </c>
      <c r="AE2482" s="118">
        <f t="shared" si="950"/>
        <v>1.018215246135E-2</v>
      </c>
      <c r="AF2482" s="118">
        <f t="shared" si="951"/>
        <v>6.9455127013500007E-3</v>
      </c>
      <c r="AG2482" s="118">
        <f t="shared" si="952"/>
        <v>0</v>
      </c>
      <c r="AI2482" s="69">
        <v>0</v>
      </c>
      <c r="AJ2482" s="69">
        <v>0</v>
      </c>
      <c r="AK2482" s="69">
        <v>0</v>
      </c>
      <c r="AL2482" s="69">
        <v>0</v>
      </c>
      <c r="AM2482" s="69">
        <v>0</v>
      </c>
      <c r="AN2482" s="69">
        <v>0</v>
      </c>
      <c r="AO2482" s="69">
        <v>0</v>
      </c>
      <c r="AQ2482" s="116">
        <v>1.0420222999999999E-2</v>
      </c>
      <c r="AR2482" s="116">
        <v>9.9355667000000005E-3</v>
      </c>
      <c r="AS2482" s="116">
        <v>4.8465668999999998E-4</v>
      </c>
      <c r="AT2482" s="116">
        <v>0</v>
      </c>
      <c r="AU2482" s="150">
        <f t="shared" si="953"/>
        <v>5.9565747599999998E-7</v>
      </c>
      <c r="AV2482" s="150">
        <f t="shared" si="954"/>
        <v>1.7923694535180001E-9</v>
      </c>
      <c r="AW2482" s="163">
        <f t="shared" si="955"/>
        <v>0</v>
      </c>
      <c r="AX2482" s="196">
        <v>4.9936255000000003E-7</v>
      </c>
      <c r="AY2482" s="196">
        <v>1.5066974E-9</v>
      </c>
      <c r="AZ2482" s="196">
        <v>4.1165123999999997E-14</v>
      </c>
      <c r="BA2482" s="108">
        <v>0</v>
      </c>
      <c r="BB2482" s="108">
        <v>0</v>
      </c>
      <c r="BC2482" s="108">
        <v>0</v>
      </c>
      <c r="BD2482" s="196">
        <v>9.6294925999999999E-8</v>
      </c>
      <c r="BE2482" s="108">
        <v>0</v>
      </c>
      <c r="BF2482" s="196">
        <v>1.1216772E-10</v>
      </c>
      <c r="BG2482" s="196">
        <v>5.7086197000000002E-11</v>
      </c>
      <c r="BH2482" s="196">
        <v>2.3431393999999999E-14</v>
      </c>
      <c r="BI2482" s="108">
        <v>0</v>
      </c>
      <c r="BJ2482" s="108">
        <v>0</v>
      </c>
      <c r="BK2482" s="108">
        <v>0</v>
      </c>
      <c r="BL2482" s="108">
        <v>0</v>
      </c>
      <c r="BM2482" s="108">
        <v>0</v>
      </c>
      <c r="BN2482" s="196">
        <v>1.1635354000000001E-10</v>
      </c>
      <c r="BO2482" s="108">
        <v>0</v>
      </c>
      <c r="BP2482" s="108">
        <v>0</v>
      </c>
      <c r="BQ2482" s="108">
        <v>0</v>
      </c>
      <c r="BR2482" s="108">
        <v>0</v>
      </c>
      <c r="BS2482" s="108">
        <v>0</v>
      </c>
      <c r="BU2482" s="172">
        <v>1.8029246999999999E-5</v>
      </c>
      <c r="BV2482" s="172">
        <v>7.7331812999999999E-7</v>
      </c>
      <c r="BW2482" s="172">
        <v>1.5003829E-5</v>
      </c>
      <c r="BX2482" s="172">
        <v>5.8505297000000006E-11</v>
      </c>
      <c r="BY2482" s="172">
        <v>6.3700873000000001E-7</v>
      </c>
      <c r="BZ2482" s="69">
        <v>0</v>
      </c>
      <c r="CA2482" s="172">
        <v>1.4824864E-6</v>
      </c>
      <c r="CB2482" s="69">
        <v>0</v>
      </c>
      <c r="CC2482" s="69">
        <v>0</v>
      </c>
      <c r="CD2482" s="172">
        <v>1.3494973E-11</v>
      </c>
      <c r="CE2482" s="69">
        <v>0</v>
      </c>
      <c r="CF2482" s="172">
        <v>8.2334558E-8</v>
      </c>
      <c r="CG2482" s="69">
        <v>0</v>
      </c>
      <c r="CH2482" s="172">
        <v>5.0198521999999998E-8</v>
      </c>
      <c r="CI2482" s="69">
        <v>0</v>
      </c>
      <c r="CJ2482" s="69">
        <v>0</v>
      </c>
      <c r="CK2482" s="69">
        <v>0</v>
      </c>
      <c r="CM2482" s="198">
        <v>0</v>
      </c>
      <c r="CN2482" s="198">
        <v>0.53810619999999998</v>
      </c>
      <c r="CO2482" s="198">
        <v>0</v>
      </c>
      <c r="CP2482" s="198">
        <v>5.2909300000000001E-4</v>
      </c>
      <c r="CQ2482" s="198">
        <v>0</v>
      </c>
      <c r="CR2482" s="198">
        <v>0</v>
      </c>
      <c r="CS2482" s="197">
        <v>3.2333455000000002E-5</v>
      </c>
      <c r="CT2482" s="198">
        <v>0</v>
      </c>
      <c r="CU2482" s="197">
        <v>3.8304243000000003E-5</v>
      </c>
      <c r="CV2482" s="197">
        <v>8.0051385999999992E-6</v>
      </c>
    </row>
    <row r="2483" spans="1:100" ht="14.4">
      <c r="A2483" t="s">
        <v>2801</v>
      </c>
      <c r="B2483" s="112" t="s">
        <v>265</v>
      </c>
      <c r="C2483" s="113" t="str">
        <f t="shared" si="958"/>
        <v>M.020.09.112</v>
      </c>
      <c r="D2483" s="9" t="s">
        <v>1295</v>
      </c>
      <c r="E2483" s="112" t="s">
        <v>362</v>
      </c>
      <c r="F2483" s="115" t="str">
        <f t="shared" si="959"/>
        <v>Kale curly in plastic foil per 500 gram NL</v>
      </c>
      <c r="G2483" s="143">
        <f t="shared" si="943"/>
        <v>0.25965513333333334</v>
      </c>
      <c r="I2483" s="118">
        <f t="shared" si="944"/>
        <v>7.2278202249381002E-2</v>
      </c>
      <c r="K2483" s="161">
        <f t="shared" si="945"/>
        <v>5.7541380999999998E-8</v>
      </c>
      <c r="L2483" s="161">
        <f t="shared" si="946"/>
        <v>2.7746861608000002E-2</v>
      </c>
      <c r="M2483" s="162">
        <f t="shared" si="947"/>
        <v>5.5830131E-3</v>
      </c>
      <c r="N2483" s="161">
        <v>3.894827E-2</v>
      </c>
      <c r="O2483" s="132">
        <v>2.1201856000000002E-2</v>
      </c>
      <c r="P2483" s="132">
        <v>3.9138617000000001E-3</v>
      </c>
      <c r="Q2483" s="132">
        <v>0</v>
      </c>
      <c r="R2483" s="132">
        <v>0</v>
      </c>
      <c r="S2483" s="132">
        <v>0</v>
      </c>
      <c r="T2483" s="164">
        <v>5.7541380999999998E-8</v>
      </c>
      <c r="U2483" s="164">
        <v>1.409208E-6</v>
      </c>
      <c r="V2483" s="132">
        <v>0</v>
      </c>
      <c r="W2483" s="132">
        <v>0</v>
      </c>
      <c r="X2483" s="132">
        <v>0</v>
      </c>
      <c r="Y2483" s="132">
        <v>2.6297347000000001E-3</v>
      </c>
      <c r="Z2483" s="132">
        <v>5.5830131E-3</v>
      </c>
      <c r="AA2483" s="132">
        <v>0</v>
      </c>
      <c r="AC2483" s="118">
        <f t="shared" si="948"/>
        <v>3.894827E-2</v>
      </c>
      <c r="AD2483" s="118">
        <f t="shared" si="949"/>
        <v>2.5117184449381002E-2</v>
      </c>
      <c r="AE2483" s="118">
        <f t="shared" si="950"/>
        <v>3.0700140008000001E-2</v>
      </c>
      <c r="AF2483" s="118">
        <f t="shared" si="951"/>
        <v>2.7746861608000002E-2</v>
      </c>
      <c r="AG2483" s="118">
        <f t="shared" si="952"/>
        <v>0</v>
      </c>
      <c r="AI2483" s="69">
        <v>0</v>
      </c>
      <c r="AJ2483" s="69">
        <v>0</v>
      </c>
      <c r="AK2483" s="69">
        <v>0</v>
      </c>
      <c r="AL2483" s="69">
        <v>0</v>
      </c>
      <c r="AM2483" s="69">
        <v>0</v>
      </c>
      <c r="AN2483" s="69">
        <v>0</v>
      </c>
      <c r="AO2483" s="69">
        <v>0</v>
      </c>
      <c r="AQ2483" s="116">
        <v>1.1127117000000001E-2</v>
      </c>
      <c r="AR2483" s="116">
        <v>1.0441778000000001E-2</v>
      </c>
      <c r="AS2483" s="116">
        <v>6.8533890000000005E-4</v>
      </c>
      <c r="AT2483" s="116">
        <v>0</v>
      </c>
      <c r="AU2483" s="150">
        <f t="shared" si="953"/>
        <v>6.2600589E-7</v>
      </c>
      <c r="AV2483" s="150">
        <f t="shared" si="954"/>
        <v>2.534537376298E-9</v>
      </c>
      <c r="AW2483" s="163">
        <f t="shared" si="955"/>
        <v>0</v>
      </c>
      <c r="AX2483" s="196">
        <v>2.4095996000000002E-7</v>
      </c>
      <c r="AY2483" s="196">
        <v>7.2703437000000005E-10</v>
      </c>
      <c r="AZ2483" s="196">
        <v>1.9863617999999999E-14</v>
      </c>
      <c r="BA2483" s="108">
        <v>0</v>
      </c>
      <c r="BB2483" s="108">
        <v>0</v>
      </c>
      <c r="BC2483" s="108">
        <v>0</v>
      </c>
      <c r="BD2483" s="196">
        <v>3.8504592999999998E-7</v>
      </c>
      <c r="BE2483" s="108">
        <v>0</v>
      </c>
      <c r="BF2483" s="196">
        <v>4.4851504E-10</v>
      </c>
      <c r="BG2483" s="196">
        <v>1.6106616999999999E-10</v>
      </c>
      <c r="BH2483" s="196">
        <v>4.7113268000000001E-13</v>
      </c>
      <c r="BI2483" s="108">
        <v>0</v>
      </c>
      <c r="BJ2483" s="108">
        <v>0</v>
      </c>
      <c r="BK2483" s="108">
        <v>0</v>
      </c>
      <c r="BL2483" s="108">
        <v>0</v>
      </c>
      <c r="BM2483" s="108">
        <v>0</v>
      </c>
      <c r="BN2483" s="196">
        <v>1.1974307999999999E-9</v>
      </c>
      <c r="BO2483" s="108">
        <v>0</v>
      </c>
      <c r="BP2483" s="108">
        <v>0</v>
      </c>
      <c r="BQ2483" s="108">
        <v>0</v>
      </c>
      <c r="BR2483" s="108">
        <v>0</v>
      </c>
      <c r="BS2483" s="108">
        <v>0</v>
      </c>
      <c r="BU2483" s="172">
        <v>1.8110250000000002E-5</v>
      </c>
      <c r="BV2483" s="172">
        <v>3.0921982E-6</v>
      </c>
      <c r="BW2483" s="172">
        <v>7.2398741000000004E-6</v>
      </c>
      <c r="BX2483" s="172">
        <v>1.6507010000000001E-10</v>
      </c>
      <c r="BY2483" s="172">
        <v>2.5471499999999998E-6</v>
      </c>
      <c r="BZ2483" s="69">
        <v>0</v>
      </c>
      <c r="CA2483" s="172">
        <v>4.1827694999999999E-6</v>
      </c>
      <c r="CB2483" s="69">
        <v>0</v>
      </c>
      <c r="CC2483" s="69">
        <v>0</v>
      </c>
      <c r="CD2483" s="172">
        <v>3.8075467E-11</v>
      </c>
      <c r="CE2483" s="69">
        <v>0</v>
      </c>
      <c r="CF2483" s="172">
        <v>8.4733077999999998E-7</v>
      </c>
      <c r="CG2483" s="69">
        <v>0</v>
      </c>
      <c r="CH2483" s="172">
        <v>2.0072434999999999E-7</v>
      </c>
      <c r="CI2483" s="69">
        <v>0</v>
      </c>
      <c r="CJ2483" s="69">
        <v>0</v>
      </c>
      <c r="CK2483" s="69">
        <v>0</v>
      </c>
      <c r="CM2483" s="198">
        <v>0</v>
      </c>
      <c r="CN2483" s="198">
        <v>0.25965513000000001</v>
      </c>
      <c r="CO2483" s="198">
        <v>0</v>
      </c>
      <c r="CP2483" s="198">
        <v>2.1156370000000001E-3</v>
      </c>
      <c r="CQ2483" s="198">
        <v>0</v>
      </c>
      <c r="CR2483" s="198">
        <v>0</v>
      </c>
      <c r="CS2483" s="198">
        <v>1.2928890000000001E-4</v>
      </c>
      <c r="CT2483" s="198">
        <v>0</v>
      </c>
      <c r="CU2483" s="198">
        <v>1.0807372E-4</v>
      </c>
      <c r="CV2483" s="198">
        <v>1.6095852000000001E-4</v>
      </c>
    </row>
    <row r="2484" spans="1:100" ht="14.4">
      <c r="A2484" t="s">
        <v>2802</v>
      </c>
      <c r="B2484" s="112" t="s">
        <v>265</v>
      </c>
      <c r="C2484" s="113" t="str">
        <f t="shared" si="958"/>
        <v>M.020.09.113</v>
      </c>
      <c r="D2484" s="9" t="s">
        <v>1295</v>
      </c>
      <c r="E2484" s="112" t="s">
        <v>362</v>
      </c>
      <c r="F2484" s="115" t="str">
        <f t="shared" si="959"/>
        <v>Lettuce head, not packed NL</v>
      </c>
      <c r="G2484" s="143">
        <f t="shared" si="943"/>
        <v>0.22305211333333336</v>
      </c>
      <c r="I2484" s="118">
        <f t="shared" si="944"/>
        <v>6.7564444697902001E-2</v>
      </c>
      <c r="K2484" s="161">
        <f t="shared" si="945"/>
        <v>4.6570502000000001E-8</v>
      </c>
      <c r="L2484" s="161">
        <f t="shared" si="946"/>
        <v>2.4805574927400001E-2</v>
      </c>
      <c r="M2484" s="162">
        <f t="shared" si="947"/>
        <v>9.3010061999999998E-3</v>
      </c>
      <c r="N2484" s="161">
        <v>3.3457817000000001E-2</v>
      </c>
      <c r="O2484" s="132">
        <v>1.7932663000000001E-2</v>
      </c>
      <c r="P2484" s="132">
        <v>3.1676422000000001E-3</v>
      </c>
      <c r="Q2484" s="132">
        <v>0</v>
      </c>
      <c r="R2484" s="132">
        <v>0</v>
      </c>
      <c r="S2484" s="132">
        <v>0</v>
      </c>
      <c r="T2484" s="164">
        <v>4.6570502000000001E-8</v>
      </c>
      <c r="U2484" s="164">
        <v>1.1405274E-6</v>
      </c>
      <c r="V2484" s="132">
        <v>0</v>
      </c>
      <c r="W2484" s="132">
        <v>0</v>
      </c>
      <c r="X2484" s="132">
        <v>0</v>
      </c>
      <c r="Y2484" s="132">
        <v>3.7041292000000001E-3</v>
      </c>
      <c r="Z2484" s="132">
        <v>9.3010061999999998E-3</v>
      </c>
      <c r="AA2484" s="132">
        <v>0</v>
      </c>
      <c r="AC2484" s="118">
        <f t="shared" si="948"/>
        <v>3.3457817000000001E-2</v>
      </c>
      <c r="AD2484" s="118">
        <f t="shared" si="949"/>
        <v>2.1101492297902001E-2</v>
      </c>
      <c r="AE2484" s="118">
        <f t="shared" si="950"/>
        <v>3.0402451927400001E-2</v>
      </c>
      <c r="AF2484" s="118">
        <f t="shared" si="951"/>
        <v>2.4805574927400001E-2</v>
      </c>
      <c r="AG2484" s="118">
        <f t="shared" si="952"/>
        <v>0</v>
      </c>
      <c r="AI2484" s="69">
        <v>0</v>
      </c>
      <c r="AJ2484" s="69">
        <v>0</v>
      </c>
      <c r="AK2484" s="69">
        <v>0</v>
      </c>
      <c r="AL2484" s="69">
        <v>0</v>
      </c>
      <c r="AM2484" s="69">
        <v>0</v>
      </c>
      <c r="AN2484" s="69">
        <v>0</v>
      </c>
      <c r="AO2484" s="69">
        <v>0</v>
      </c>
      <c r="AQ2484" s="116">
        <v>9.6477413000000001E-3</v>
      </c>
      <c r="AR2484" s="116">
        <v>8.8848791999999992E-3</v>
      </c>
      <c r="AS2484" s="116">
        <v>7.6286208000000001E-4</v>
      </c>
      <c r="AT2484" s="116">
        <v>0</v>
      </c>
      <c r="AU2484" s="150">
        <f t="shared" si="953"/>
        <v>5.3266662000000004E-7</v>
      </c>
      <c r="AV2484" s="150">
        <f t="shared" si="954"/>
        <v>2.8212354715870001E-9</v>
      </c>
      <c r="AW2484" s="163">
        <f t="shared" si="955"/>
        <v>0</v>
      </c>
      <c r="AX2484" s="196">
        <v>2.0699235999999999E-7</v>
      </c>
      <c r="AY2484" s="196">
        <v>6.2454592E-10</v>
      </c>
      <c r="AZ2484" s="196">
        <v>1.7063486999999999E-14</v>
      </c>
      <c r="BA2484" s="108">
        <v>0</v>
      </c>
      <c r="BB2484" s="108">
        <v>0</v>
      </c>
      <c r="BC2484" s="108">
        <v>0</v>
      </c>
      <c r="BD2484" s="196">
        <v>3.2567426000000003E-7</v>
      </c>
      <c r="BE2484" s="108">
        <v>0</v>
      </c>
      <c r="BF2484" s="196">
        <v>3.7935683000000001E-10</v>
      </c>
      <c r="BG2484" s="196">
        <v>1.3035718E-10</v>
      </c>
      <c r="BH2484" s="196">
        <v>3.098781E-13</v>
      </c>
      <c r="BI2484" s="108">
        <v>0</v>
      </c>
      <c r="BJ2484" s="108">
        <v>0</v>
      </c>
      <c r="BK2484" s="108">
        <v>0</v>
      </c>
      <c r="BL2484" s="108">
        <v>0</v>
      </c>
      <c r="BM2484" s="108">
        <v>0</v>
      </c>
      <c r="BN2484" s="196">
        <v>1.6866485999999999E-9</v>
      </c>
      <c r="BO2484" s="108">
        <v>0</v>
      </c>
      <c r="BP2484" s="108">
        <v>0</v>
      </c>
      <c r="BQ2484" s="108">
        <v>0</v>
      </c>
      <c r="BR2484" s="108">
        <v>0</v>
      </c>
      <c r="BS2484" s="108">
        <v>0</v>
      </c>
      <c r="BU2484" s="172">
        <v>1.5737812E-5</v>
      </c>
      <c r="BV2484" s="172">
        <v>2.6154006E-6</v>
      </c>
      <c r="BW2484" s="172">
        <v>6.2192847999999998E-6</v>
      </c>
      <c r="BX2484" s="172">
        <v>1.3359772000000001E-10</v>
      </c>
      <c r="BY2484" s="172">
        <v>2.1543953999999999E-6</v>
      </c>
      <c r="BZ2484" s="69">
        <v>0</v>
      </c>
      <c r="CA2484" s="172">
        <v>3.3852798E-6</v>
      </c>
      <c r="CB2484" s="69">
        <v>0</v>
      </c>
      <c r="CC2484" s="69">
        <v>0</v>
      </c>
      <c r="CD2484" s="172">
        <v>3.0815971999999998E-11</v>
      </c>
      <c r="CE2484" s="69">
        <v>0</v>
      </c>
      <c r="CF2484" s="172">
        <v>1.1935131E-6</v>
      </c>
      <c r="CG2484" s="69">
        <v>0</v>
      </c>
      <c r="CH2484" s="172">
        <v>1.6977391000000001E-7</v>
      </c>
      <c r="CI2484" s="69">
        <v>0</v>
      </c>
      <c r="CJ2484" s="69">
        <v>0</v>
      </c>
      <c r="CK2484" s="69">
        <v>0</v>
      </c>
      <c r="CM2484" s="198">
        <v>0</v>
      </c>
      <c r="CN2484" s="198">
        <v>0.22305211999999999</v>
      </c>
      <c r="CO2484" s="198">
        <v>0</v>
      </c>
      <c r="CP2484" s="198">
        <v>1.789419E-3</v>
      </c>
      <c r="CQ2484" s="198">
        <v>0</v>
      </c>
      <c r="CR2484" s="198">
        <v>0</v>
      </c>
      <c r="CS2484" s="198">
        <v>1.0935336000000001E-4</v>
      </c>
      <c r="CT2484" s="198">
        <v>0</v>
      </c>
      <c r="CU2484" s="197">
        <v>8.7468310000000005E-5</v>
      </c>
      <c r="CV2484" s="198">
        <v>1.0586724E-4</v>
      </c>
    </row>
    <row r="2485" spans="1:100" ht="14.4">
      <c r="A2485" t="s">
        <v>2803</v>
      </c>
      <c r="B2485" s="112" t="s">
        <v>265</v>
      </c>
      <c r="C2485" s="113" t="str">
        <f t="shared" si="958"/>
        <v>M.020.09.114</v>
      </c>
      <c r="D2485" s="9" t="s">
        <v>1295</v>
      </c>
      <c r="E2485" s="112" t="s">
        <v>362</v>
      </c>
      <c r="F2485" s="115" t="str">
        <f t="shared" si="959"/>
        <v>Lettuce, not packed NL</v>
      </c>
      <c r="G2485" s="143">
        <f t="shared" si="943"/>
        <v>0.22305211333333336</v>
      </c>
      <c r="I2485" s="118">
        <f t="shared" si="944"/>
        <v>6.7564444697902001E-2</v>
      </c>
      <c r="K2485" s="161">
        <f t="shared" si="945"/>
        <v>4.6570502000000001E-8</v>
      </c>
      <c r="L2485" s="161">
        <f t="shared" si="946"/>
        <v>2.4805574927400001E-2</v>
      </c>
      <c r="M2485" s="162">
        <f t="shared" si="947"/>
        <v>9.3010061999999998E-3</v>
      </c>
      <c r="N2485" s="161">
        <v>3.3457817000000001E-2</v>
      </c>
      <c r="O2485" s="132">
        <v>1.7932663000000001E-2</v>
      </c>
      <c r="P2485" s="132">
        <v>3.1676422000000001E-3</v>
      </c>
      <c r="Q2485" s="132">
        <v>0</v>
      </c>
      <c r="R2485" s="132">
        <v>0</v>
      </c>
      <c r="S2485" s="132">
        <v>0</v>
      </c>
      <c r="T2485" s="164">
        <v>4.6570502000000001E-8</v>
      </c>
      <c r="U2485" s="164">
        <v>1.1405274E-6</v>
      </c>
      <c r="V2485" s="132">
        <v>0</v>
      </c>
      <c r="W2485" s="132">
        <v>0</v>
      </c>
      <c r="X2485" s="132">
        <v>0</v>
      </c>
      <c r="Y2485" s="132">
        <v>3.7041292000000001E-3</v>
      </c>
      <c r="Z2485" s="132">
        <v>9.3010061999999998E-3</v>
      </c>
      <c r="AA2485" s="132">
        <v>0</v>
      </c>
      <c r="AC2485" s="118">
        <f t="shared" si="948"/>
        <v>3.3457817000000001E-2</v>
      </c>
      <c r="AD2485" s="118">
        <f t="shared" si="949"/>
        <v>2.1101492297902001E-2</v>
      </c>
      <c r="AE2485" s="118">
        <f t="shared" si="950"/>
        <v>3.0402451927400001E-2</v>
      </c>
      <c r="AF2485" s="118">
        <f t="shared" si="951"/>
        <v>2.4805574927400001E-2</v>
      </c>
      <c r="AG2485" s="118">
        <f t="shared" si="952"/>
        <v>0</v>
      </c>
      <c r="AI2485" s="69">
        <v>0</v>
      </c>
      <c r="AJ2485" s="69">
        <v>0</v>
      </c>
      <c r="AK2485" s="69">
        <v>0</v>
      </c>
      <c r="AL2485" s="69">
        <v>0</v>
      </c>
      <c r="AM2485" s="69">
        <v>0</v>
      </c>
      <c r="AN2485" s="69">
        <v>0</v>
      </c>
      <c r="AO2485" s="69">
        <v>0</v>
      </c>
      <c r="AQ2485" s="116">
        <v>9.6477413000000001E-3</v>
      </c>
      <c r="AR2485" s="116">
        <v>8.8848791999999992E-3</v>
      </c>
      <c r="AS2485" s="116">
        <v>7.6286208000000001E-4</v>
      </c>
      <c r="AT2485" s="116">
        <v>0</v>
      </c>
      <c r="AU2485" s="150">
        <f t="shared" si="953"/>
        <v>5.3266662000000004E-7</v>
      </c>
      <c r="AV2485" s="150">
        <f t="shared" si="954"/>
        <v>2.8212354715870001E-9</v>
      </c>
      <c r="AW2485" s="163">
        <f t="shared" si="955"/>
        <v>0</v>
      </c>
      <c r="AX2485" s="196">
        <v>2.0699235999999999E-7</v>
      </c>
      <c r="AY2485" s="196">
        <v>6.2454592E-10</v>
      </c>
      <c r="AZ2485" s="196">
        <v>1.7063486999999999E-14</v>
      </c>
      <c r="BA2485" s="108">
        <v>0</v>
      </c>
      <c r="BB2485" s="108">
        <v>0</v>
      </c>
      <c r="BC2485" s="108">
        <v>0</v>
      </c>
      <c r="BD2485" s="196">
        <v>3.2567426000000003E-7</v>
      </c>
      <c r="BE2485" s="108">
        <v>0</v>
      </c>
      <c r="BF2485" s="196">
        <v>3.7935683000000001E-10</v>
      </c>
      <c r="BG2485" s="196">
        <v>1.3035718E-10</v>
      </c>
      <c r="BH2485" s="196">
        <v>3.098781E-13</v>
      </c>
      <c r="BI2485" s="108">
        <v>0</v>
      </c>
      <c r="BJ2485" s="108">
        <v>0</v>
      </c>
      <c r="BK2485" s="108">
        <v>0</v>
      </c>
      <c r="BL2485" s="108">
        <v>0</v>
      </c>
      <c r="BM2485" s="108">
        <v>0</v>
      </c>
      <c r="BN2485" s="196">
        <v>1.6866485999999999E-9</v>
      </c>
      <c r="BO2485" s="108">
        <v>0</v>
      </c>
      <c r="BP2485" s="108">
        <v>0</v>
      </c>
      <c r="BQ2485" s="108">
        <v>0</v>
      </c>
      <c r="BR2485" s="108">
        <v>0</v>
      </c>
      <c r="BS2485" s="108">
        <v>0</v>
      </c>
      <c r="BU2485" s="172">
        <v>1.5737812E-5</v>
      </c>
      <c r="BV2485" s="172">
        <v>2.6154006E-6</v>
      </c>
      <c r="BW2485" s="172">
        <v>6.2192847999999998E-6</v>
      </c>
      <c r="BX2485" s="172">
        <v>1.3359772000000001E-10</v>
      </c>
      <c r="BY2485" s="172">
        <v>2.1543953999999999E-6</v>
      </c>
      <c r="BZ2485" s="69">
        <v>0</v>
      </c>
      <c r="CA2485" s="172">
        <v>3.3852798E-6</v>
      </c>
      <c r="CB2485" s="69">
        <v>0</v>
      </c>
      <c r="CC2485" s="69">
        <v>0</v>
      </c>
      <c r="CD2485" s="172">
        <v>3.0815971999999998E-11</v>
      </c>
      <c r="CE2485" s="69">
        <v>0</v>
      </c>
      <c r="CF2485" s="172">
        <v>1.1935131E-6</v>
      </c>
      <c r="CG2485" s="69">
        <v>0</v>
      </c>
      <c r="CH2485" s="172">
        <v>1.6977391000000001E-7</v>
      </c>
      <c r="CI2485" s="69">
        <v>0</v>
      </c>
      <c r="CJ2485" s="69">
        <v>0</v>
      </c>
      <c r="CK2485" s="69">
        <v>0</v>
      </c>
      <c r="CM2485" s="198">
        <v>0</v>
      </c>
      <c r="CN2485" s="198">
        <v>0.22305211999999999</v>
      </c>
      <c r="CO2485" s="198">
        <v>0</v>
      </c>
      <c r="CP2485" s="198">
        <v>1.789419E-3</v>
      </c>
      <c r="CQ2485" s="198">
        <v>0</v>
      </c>
      <c r="CR2485" s="198">
        <v>0</v>
      </c>
      <c r="CS2485" s="198">
        <v>1.0935336000000001E-4</v>
      </c>
      <c r="CT2485" s="198">
        <v>0</v>
      </c>
      <c r="CU2485" s="197">
        <v>8.7468310000000005E-5</v>
      </c>
      <c r="CV2485" s="198">
        <v>1.0586724E-4</v>
      </c>
    </row>
    <row r="2486" spans="1:100" ht="14.4">
      <c r="A2486" t="s">
        <v>2804</v>
      </c>
      <c r="B2486" s="112" t="s">
        <v>265</v>
      </c>
      <c r="C2486" s="113" t="str">
        <f t="shared" si="958"/>
        <v>M.020.09.115</v>
      </c>
      <c r="D2486" s="9" t="s">
        <v>1295</v>
      </c>
      <c r="E2486" s="112" t="s">
        <v>362</v>
      </c>
      <c r="F2486" s="115" t="str">
        <f t="shared" si="959"/>
        <v>Mushrooms in fruit bucket per 1 kg NL</v>
      </c>
      <c r="G2486" s="143">
        <f t="shared" si="943"/>
        <v>1.6948724000000002</v>
      </c>
      <c r="I2486" s="118">
        <f t="shared" si="944"/>
        <v>0.29192201483336999</v>
      </c>
      <c r="K2486" s="161">
        <f t="shared" si="945"/>
        <v>7.8678170000000006E-8</v>
      </c>
      <c r="L2486" s="161">
        <f t="shared" si="946"/>
        <v>3.0803208955200001E-2</v>
      </c>
      <c r="M2486" s="162">
        <f t="shared" si="947"/>
        <v>6.8878671999999998E-3</v>
      </c>
      <c r="N2486" s="161">
        <v>0.25423086</v>
      </c>
      <c r="O2486" s="132">
        <v>2.2627244000000001E-2</v>
      </c>
      <c r="P2486" s="132">
        <v>5.3515482999999999E-3</v>
      </c>
      <c r="Q2486" s="132">
        <v>0</v>
      </c>
      <c r="R2486" s="132">
        <v>0</v>
      </c>
      <c r="S2486" s="132">
        <v>0</v>
      </c>
      <c r="T2486" s="164">
        <v>7.8678170000000006E-8</v>
      </c>
      <c r="U2486" s="164">
        <v>1.9268551999999998E-6</v>
      </c>
      <c r="V2486" s="132">
        <v>0</v>
      </c>
      <c r="W2486" s="132">
        <v>0</v>
      </c>
      <c r="X2486" s="132">
        <v>0</v>
      </c>
      <c r="Y2486" s="132">
        <v>2.8224897999999999E-3</v>
      </c>
      <c r="Z2486" s="132">
        <v>6.8878671999999998E-3</v>
      </c>
      <c r="AA2486" s="132">
        <v>0</v>
      </c>
      <c r="AC2486" s="118">
        <f t="shared" si="948"/>
        <v>0.25423086</v>
      </c>
      <c r="AD2486" s="118">
        <f t="shared" si="949"/>
        <v>2.798079783337E-2</v>
      </c>
      <c r="AE2486" s="118">
        <f t="shared" si="950"/>
        <v>3.4868586355200001E-2</v>
      </c>
      <c r="AF2486" s="118">
        <f t="shared" si="951"/>
        <v>3.0803208955200001E-2</v>
      </c>
      <c r="AG2486" s="118">
        <f t="shared" si="952"/>
        <v>0</v>
      </c>
      <c r="AI2486" s="69">
        <v>0</v>
      </c>
      <c r="AJ2486" s="69">
        <v>0</v>
      </c>
      <c r="AK2486" s="69">
        <v>0</v>
      </c>
      <c r="AL2486" s="69">
        <v>0</v>
      </c>
      <c r="AM2486" s="69">
        <v>0</v>
      </c>
      <c r="AN2486" s="69">
        <v>0</v>
      </c>
      <c r="AO2486" s="69">
        <v>0</v>
      </c>
      <c r="AQ2486" s="116">
        <v>3.4909140999999998E-2</v>
      </c>
      <c r="AR2486" s="116">
        <v>3.3089348999999997E-2</v>
      </c>
      <c r="AS2486" s="116">
        <v>1.8197922E-3</v>
      </c>
      <c r="AT2486" s="116">
        <v>0</v>
      </c>
      <c r="AU2486" s="150">
        <f t="shared" si="953"/>
        <v>1.9837739399999999E-6</v>
      </c>
      <c r="AV2486" s="150">
        <f t="shared" si="954"/>
        <v>6.7300009033500004E-9</v>
      </c>
      <c r="AW2486" s="163">
        <f t="shared" si="955"/>
        <v>0</v>
      </c>
      <c r="AX2486" s="196">
        <v>1.5728415999999999E-6</v>
      </c>
      <c r="AY2486" s="196">
        <v>4.7456426000000002E-9</v>
      </c>
      <c r="AZ2486" s="196">
        <v>1.2965774E-13</v>
      </c>
      <c r="BA2486" s="108">
        <v>0</v>
      </c>
      <c r="BB2486" s="108">
        <v>0</v>
      </c>
      <c r="BC2486" s="108">
        <v>0</v>
      </c>
      <c r="BD2486" s="196">
        <v>4.1093234000000001E-7</v>
      </c>
      <c r="BE2486" s="108">
        <v>0</v>
      </c>
      <c r="BF2486" s="196">
        <v>4.7866844000000004E-10</v>
      </c>
      <c r="BG2486" s="196">
        <v>2.2023092000000001E-10</v>
      </c>
      <c r="BH2486" s="196">
        <v>1.2878560999999999E-13</v>
      </c>
      <c r="BI2486" s="108">
        <v>0</v>
      </c>
      <c r="BJ2486" s="108">
        <v>0</v>
      </c>
      <c r="BK2486" s="108">
        <v>0</v>
      </c>
      <c r="BL2486" s="108">
        <v>0</v>
      </c>
      <c r="BM2486" s="108">
        <v>0</v>
      </c>
      <c r="BN2486" s="196">
        <v>1.2852005E-9</v>
      </c>
      <c r="BO2486" s="108">
        <v>0</v>
      </c>
      <c r="BP2486" s="108">
        <v>0</v>
      </c>
      <c r="BQ2486" s="108">
        <v>0</v>
      </c>
      <c r="BR2486" s="108">
        <v>0</v>
      </c>
      <c r="BS2486" s="108">
        <v>0</v>
      </c>
      <c r="BU2486" s="172">
        <v>6.0119187000000003E-5</v>
      </c>
      <c r="BV2486" s="172">
        <v>3.3000848999999998E-6</v>
      </c>
      <c r="BW2486" s="172">
        <v>4.7257538999999999E-5</v>
      </c>
      <c r="BX2486" s="172">
        <v>2.2570561999999999E-10</v>
      </c>
      <c r="BY2486" s="172">
        <v>2.7183933999999999E-6</v>
      </c>
      <c r="BZ2486" s="69">
        <v>0</v>
      </c>
      <c r="CA2486" s="172">
        <v>5.7192343999999997E-6</v>
      </c>
      <c r="CB2486" s="69">
        <v>0</v>
      </c>
      <c r="CC2486" s="69">
        <v>0</v>
      </c>
      <c r="CD2486" s="172">
        <v>5.2061802999999999E-11</v>
      </c>
      <c r="CE2486" s="69">
        <v>0</v>
      </c>
      <c r="CF2486" s="172">
        <v>9.0943870999999995E-7</v>
      </c>
      <c r="CG2486" s="69">
        <v>0</v>
      </c>
      <c r="CH2486" s="172">
        <v>2.1421893E-7</v>
      </c>
      <c r="CI2486" s="69">
        <v>0</v>
      </c>
      <c r="CJ2486" s="69">
        <v>0</v>
      </c>
      <c r="CK2486" s="69">
        <v>0</v>
      </c>
      <c r="CM2486" s="198">
        <v>0</v>
      </c>
      <c r="CN2486" s="198">
        <v>1.6948723999999999</v>
      </c>
      <c r="CO2486" s="198">
        <v>0</v>
      </c>
      <c r="CP2486" s="198">
        <v>2.2578699999999999E-3</v>
      </c>
      <c r="CQ2486" s="198">
        <v>0</v>
      </c>
      <c r="CR2486" s="198">
        <v>0</v>
      </c>
      <c r="CS2486" s="198">
        <v>1.3798091999999999E-4</v>
      </c>
      <c r="CT2486" s="198">
        <v>0</v>
      </c>
      <c r="CU2486" s="198">
        <v>1.4777265000000001E-4</v>
      </c>
      <c r="CV2486" s="197">
        <v>4.3998517999999998E-5</v>
      </c>
    </row>
    <row r="2487" spans="1:100" ht="14.4">
      <c r="A2487" t="s">
        <v>2805</v>
      </c>
      <c r="B2487" s="112" t="s">
        <v>265</v>
      </c>
      <c r="C2487" s="113" t="str">
        <f t="shared" si="958"/>
        <v>M.020.09.116</v>
      </c>
      <c r="D2487" s="9" t="s">
        <v>1295</v>
      </c>
      <c r="E2487" s="112" t="s">
        <v>362</v>
      </c>
      <c r="F2487" s="115" t="str">
        <f t="shared" si="959"/>
        <v>Onions in plastic net per 1 kg NL</v>
      </c>
      <c r="G2487" s="143">
        <f t="shared" si="943"/>
        <v>0.2399312066666667</v>
      </c>
      <c r="I2487" s="118">
        <f t="shared" si="944"/>
        <v>6.5535287726856004E-2</v>
      </c>
      <c r="K2487" s="161">
        <f t="shared" si="945"/>
        <v>6.3217156E-8</v>
      </c>
      <c r="L2487" s="161">
        <f t="shared" si="946"/>
        <v>2.41325474097E-2</v>
      </c>
      <c r="M2487" s="162">
        <f t="shared" si="947"/>
        <v>5.4129961000000002E-3</v>
      </c>
      <c r="N2487" s="161">
        <v>3.5989681000000003E-2</v>
      </c>
      <c r="O2487" s="132">
        <v>1.7323125000000002E-2</v>
      </c>
      <c r="P2487" s="132">
        <v>4.2999177000000001E-3</v>
      </c>
      <c r="Q2487" s="132">
        <v>0</v>
      </c>
      <c r="R2487" s="132">
        <v>0</v>
      </c>
      <c r="S2487" s="132">
        <v>0</v>
      </c>
      <c r="T2487" s="164">
        <v>6.3217156E-8</v>
      </c>
      <c r="U2487" s="164">
        <v>1.5482097000000001E-6</v>
      </c>
      <c r="V2487" s="132">
        <v>0</v>
      </c>
      <c r="W2487" s="132">
        <v>0</v>
      </c>
      <c r="X2487" s="132">
        <v>0</v>
      </c>
      <c r="Y2487" s="132">
        <v>2.5079565000000002E-3</v>
      </c>
      <c r="Z2487" s="132">
        <v>5.4129961000000002E-3</v>
      </c>
      <c r="AA2487" s="132">
        <v>0</v>
      </c>
      <c r="AC2487" s="118">
        <f t="shared" si="948"/>
        <v>3.5989681000000003E-2</v>
      </c>
      <c r="AD2487" s="118">
        <f t="shared" si="949"/>
        <v>2.1624654126856001E-2</v>
      </c>
      <c r="AE2487" s="118">
        <f t="shared" si="950"/>
        <v>2.7037587009700003E-2</v>
      </c>
      <c r="AF2487" s="118">
        <f t="shared" si="951"/>
        <v>2.41325474097E-2</v>
      </c>
      <c r="AG2487" s="118">
        <f t="shared" si="952"/>
        <v>0</v>
      </c>
      <c r="AI2487" s="69">
        <v>0</v>
      </c>
      <c r="AJ2487" s="69">
        <v>0</v>
      </c>
      <c r="AK2487" s="69">
        <v>0</v>
      </c>
      <c r="AL2487" s="69">
        <v>0</v>
      </c>
      <c r="AM2487" s="69">
        <v>0</v>
      </c>
      <c r="AN2487" s="69">
        <v>0</v>
      </c>
      <c r="AO2487" s="69">
        <v>0</v>
      </c>
      <c r="AQ2487" s="116">
        <v>9.5989911000000008E-3</v>
      </c>
      <c r="AR2487" s="116">
        <v>8.9615074000000006E-3</v>
      </c>
      <c r="AS2487" s="116">
        <v>6.3748373999999997E-4</v>
      </c>
      <c r="AT2487" s="116">
        <v>0</v>
      </c>
      <c r="AU2487" s="150">
        <f t="shared" si="953"/>
        <v>5.3726063000000004E-7</v>
      </c>
      <c r="AV2487" s="150">
        <f t="shared" si="954"/>
        <v>2.3575582263169999E-9</v>
      </c>
      <c r="AW2487" s="163">
        <f t="shared" si="955"/>
        <v>0</v>
      </c>
      <c r="AX2487" s="196">
        <v>2.2265616E-7</v>
      </c>
      <c r="AY2487" s="196">
        <v>6.7180739000000004E-10</v>
      </c>
      <c r="AZ2487" s="196">
        <v>1.8354737000000001E-14</v>
      </c>
      <c r="BA2487" s="108">
        <v>0</v>
      </c>
      <c r="BB2487" s="108">
        <v>0</v>
      </c>
      <c r="BC2487" s="108">
        <v>0</v>
      </c>
      <c r="BD2487" s="196">
        <v>3.1460446999999999E-7</v>
      </c>
      <c r="BE2487" s="108">
        <v>0</v>
      </c>
      <c r="BF2487" s="196">
        <v>3.6646235000000002E-10</v>
      </c>
      <c r="BG2487" s="196">
        <v>1.7695343999999999E-10</v>
      </c>
      <c r="BH2487" s="196">
        <v>3.3669158E-13</v>
      </c>
      <c r="BI2487" s="108">
        <v>0</v>
      </c>
      <c r="BJ2487" s="108">
        <v>0</v>
      </c>
      <c r="BK2487" s="108">
        <v>0</v>
      </c>
      <c r="BL2487" s="108">
        <v>0</v>
      </c>
      <c r="BM2487" s="108">
        <v>0</v>
      </c>
      <c r="BN2487" s="196">
        <v>1.14198E-9</v>
      </c>
      <c r="BO2487" s="108">
        <v>0</v>
      </c>
      <c r="BP2487" s="108">
        <v>0</v>
      </c>
      <c r="BQ2487" s="108">
        <v>0</v>
      </c>
      <c r="BR2487" s="108">
        <v>0</v>
      </c>
      <c r="BS2487" s="108">
        <v>0</v>
      </c>
      <c r="BU2487" s="172">
        <v>1.6865257000000002E-5</v>
      </c>
      <c r="BV2487" s="172">
        <v>2.5265021999999998E-6</v>
      </c>
      <c r="BW2487" s="172">
        <v>6.6899186999999998E-6</v>
      </c>
      <c r="BX2487" s="172">
        <v>1.8135230000000001E-10</v>
      </c>
      <c r="BY2487" s="172">
        <v>2.0811667E-6</v>
      </c>
      <c r="BZ2487" s="69">
        <v>0</v>
      </c>
      <c r="CA2487" s="172">
        <v>4.59535E-6</v>
      </c>
      <c r="CB2487" s="69">
        <v>0</v>
      </c>
      <c r="CC2487" s="69">
        <v>0</v>
      </c>
      <c r="CD2487" s="172">
        <v>4.1831159999999997E-11</v>
      </c>
      <c r="CE2487" s="69">
        <v>0</v>
      </c>
      <c r="CF2487" s="172">
        <v>8.0809247000000004E-7</v>
      </c>
      <c r="CG2487" s="69">
        <v>0</v>
      </c>
      <c r="CH2487" s="172">
        <v>1.6400324000000001E-7</v>
      </c>
      <c r="CI2487" s="69">
        <v>0</v>
      </c>
      <c r="CJ2487" s="69">
        <v>0</v>
      </c>
      <c r="CK2487" s="69">
        <v>0</v>
      </c>
      <c r="CM2487" s="198">
        <v>0</v>
      </c>
      <c r="CN2487" s="198">
        <v>0.23993121000000001</v>
      </c>
      <c r="CO2487" s="198">
        <v>0</v>
      </c>
      <c r="CP2487" s="198">
        <v>1.728596E-3</v>
      </c>
      <c r="CQ2487" s="198">
        <v>0</v>
      </c>
      <c r="CR2487" s="198">
        <v>0</v>
      </c>
      <c r="CS2487" s="198">
        <v>1.056364E-4</v>
      </c>
      <c r="CT2487" s="198">
        <v>0</v>
      </c>
      <c r="CU2487" s="198">
        <v>1.1873391E-4</v>
      </c>
      <c r="CV2487" s="198">
        <v>1.1502784E-4</v>
      </c>
    </row>
    <row r="2488" spans="1:100" ht="14.4">
      <c r="A2488" t="s">
        <v>2806</v>
      </c>
      <c r="B2488" s="112" t="s">
        <v>265</v>
      </c>
      <c r="C2488" s="113" t="str">
        <f t="shared" si="958"/>
        <v>M.020.09.117</v>
      </c>
      <c r="D2488" s="9" t="s">
        <v>1295</v>
      </c>
      <c r="E2488" s="112" t="s">
        <v>362</v>
      </c>
      <c r="F2488" s="115" t="str">
        <f t="shared" si="959"/>
        <v>Peas and carrots in food can NL</v>
      </c>
      <c r="G2488" s="143">
        <f t="shared" si="943"/>
        <v>1.5010292000000001</v>
      </c>
      <c r="I2488" s="118">
        <f t="shared" si="944"/>
        <v>0.35477143404293998</v>
      </c>
      <c r="K2488" s="161">
        <f t="shared" si="945"/>
        <v>2.8505084E-7</v>
      </c>
      <c r="L2488" s="161">
        <f t="shared" si="946"/>
        <v>0.1042165239921</v>
      </c>
      <c r="M2488" s="162">
        <f t="shared" si="947"/>
        <v>2.5400244999999998E-2</v>
      </c>
      <c r="N2488" s="161">
        <v>0.22515437999999999</v>
      </c>
      <c r="O2488" s="132">
        <v>6.3986194999999996E-2</v>
      </c>
      <c r="P2488" s="132">
        <v>1.9388648000000001E-2</v>
      </c>
      <c r="Q2488" s="132">
        <v>0</v>
      </c>
      <c r="R2488" s="132">
        <v>0</v>
      </c>
      <c r="S2488" s="132">
        <v>0</v>
      </c>
      <c r="T2488" s="164">
        <v>2.8505084E-7</v>
      </c>
      <c r="U2488" s="164">
        <v>6.9809921000000003E-6</v>
      </c>
      <c r="V2488" s="132">
        <v>0</v>
      </c>
      <c r="W2488" s="132">
        <v>0</v>
      </c>
      <c r="X2488" s="132">
        <v>0</v>
      </c>
      <c r="Y2488" s="132">
        <v>2.0834700000000001E-2</v>
      </c>
      <c r="Z2488" s="132">
        <v>2.5400244999999998E-2</v>
      </c>
      <c r="AA2488" s="132">
        <v>0</v>
      </c>
      <c r="AC2488" s="118">
        <f t="shared" si="948"/>
        <v>0.22515437999999999</v>
      </c>
      <c r="AD2488" s="118">
        <f t="shared" si="949"/>
        <v>8.3382109042940009E-2</v>
      </c>
      <c r="AE2488" s="118">
        <f t="shared" si="950"/>
        <v>0.10878206899210001</v>
      </c>
      <c r="AF2488" s="118">
        <f t="shared" si="951"/>
        <v>0.10421652399209999</v>
      </c>
      <c r="AG2488" s="118">
        <f t="shared" si="952"/>
        <v>0</v>
      </c>
      <c r="AI2488" s="69">
        <v>0</v>
      </c>
      <c r="AJ2488" s="69">
        <v>0</v>
      </c>
      <c r="AK2488" s="69">
        <v>0</v>
      </c>
      <c r="AL2488" s="69">
        <v>0</v>
      </c>
      <c r="AM2488" s="69">
        <v>0</v>
      </c>
      <c r="AN2488" s="69">
        <v>0</v>
      </c>
      <c r="AO2488" s="69">
        <v>0</v>
      </c>
      <c r="AQ2488" s="116">
        <v>4.6901181E-2</v>
      </c>
      <c r="AR2488" s="116">
        <v>4.2617491E-2</v>
      </c>
      <c r="AS2488" s="116">
        <v>4.2836899000000001E-3</v>
      </c>
      <c r="AT2488" s="116">
        <v>0</v>
      </c>
      <c r="AU2488" s="150">
        <f t="shared" si="953"/>
        <v>2.5550054000000002E-6</v>
      </c>
      <c r="AV2488" s="150">
        <f t="shared" si="954"/>
        <v>1.584204833307E-8</v>
      </c>
      <c r="AW2488" s="163">
        <f t="shared" si="955"/>
        <v>0</v>
      </c>
      <c r="AX2488" s="196">
        <v>1.3929551E-6</v>
      </c>
      <c r="AY2488" s="196">
        <v>4.2028818E-9</v>
      </c>
      <c r="AZ2488" s="196">
        <v>1.1482874E-13</v>
      </c>
      <c r="BA2488" s="108">
        <v>0</v>
      </c>
      <c r="BB2488" s="108">
        <v>0</v>
      </c>
      <c r="BC2488" s="108">
        <v>0</v>
      </c>
      <c r="BD2488" s="196">
        <v>1.1620503E-6</v>
      </c>
      <c r="BE2488" s="108">
        <v>0</v>
      </c>
      <c r="BF2488" s="196">
        <v>1.3535971000000001E-9</v>
      </c>
      <c r="BG2488" s="196">
        <v>7.9789615999999996E-10</v>
      </c>
      <c r="BH2488" s="196">
        <v>6.2734433000000005E-13</v>
      </c>
      <c r="BI2488" s="108">
        <v>0</v>
      </c>
      <c r="BJ2488" s="108">
        <v>0</v>
      </c>
      <c r="BK2488" s="108">
        <v>0</v>
      </c>
      <c r="BL2488" s="108">
        <v>0</v>
      </c>
      <c r="BM2488" s="108">
        <v>0</v>
      </c>
      <c r="BN2488" s="196">
        <v>9.4869311000000004E-9</v>
      </c>
      <c r="BO2488" s="108">
        <v>0</v>
      </c>
      <c r="BP2488" s="108">
        <v>0</v>
      </c>
      <c r="BQ2488" s="108">
        <v>0</v>
      </c>
      <c r="BR2488" s="108">
        <v>0</v>
      </c>
      <c r="BS2488" s="108">
        <v>0</v>
      </c>
      <c r="BU2488" s="172">
        <v>8.6912700000000006E-5</v>
      </c>
      <c r="BV2488" s="172">
        <v>9.3321074000000006E-6</v>
      </c>
      <c r="BW2488" s="172">
        <v>4.1852676999999997E-5</v>
      </c>
      <c r="BX2488" s="172">
        <v>8.1773097999999995E-10</v>
      </c>
      <c r="BY2488" s="172">
        <v>7.6871777999999998E-6</v>
      </c>
      <c r="BZ2488" s="69">
        <v>0</v>
      </c>
      <c r="CA2488" s="172">
        <v>2.0720773999999999E-5</v>
      </c>
      <c r="CB2488" s="69">
        <v>0</v>
      </c>
      <c r="CC2488" s="69">
        <v>0</v>
      </c>
      <c r="CD2488" s="172">
        <v>1.886198E-10</v>
      </c>
      <c r="CE2488" s="69">
        <v>0</v>
      </c>
      <c r="CF2488" s="172">
        <v>6.7131802999999996E-6</v>
      </c>
      <c r="CG2488" s="69">
        <v>0</v>
      </c>
      <c r="CH2488" s="172">
        <v>6.0577657000000001E-7</v>
      </c>
      <c r="CI2488" s="69">
        <v>0</v>
      </c>
      <c r="CJ2488" s="69">
        <v>0</v>
      </c>
      <c r="CK2488" s="69">
        <v>0</v>
      </c>
      <c r="CM2488" s="198">
        <v>0</v>
      </c>
      <c r="CN2488" s="198">
        <v>1.5010292000000001</v>
      </c>
      <c r="CO2488" s="198">
        <v>0</v>
      </c>
      <c r="CP2488" s="198">
        <v>6.3848919999999997E-3</v>
      </c>
      <c r="CQ2488" s="198">
        <v>0</v>
      </c>
      <c r="CR2488" s="198">
        <v>0</v>
      </c>
      <c r="CS2488" s="198">
        <v>3.9018777000000002E-4</v>
      </c>
      <c r="CT2488" s="198">
        <v>0</v>
      </c>
      <c r="CU2488" s="198">
        <v>5.3538000000000001E-4</v>
      </c>
      <c r="CV2488" s="198">
        <v>2.1432691E-4</v>
      </c>
    </row>
    <row r="2489" spans="1:100" ht="14.4">
      <c r="A2489" t="s">
        <v>2807</v>
      </c>
      <c r="B2489" s="112" t="s">
        <v>265</v>
      </c>
      <c r="C2489" s="113" t="str">
        <f t="shared" si="958"/>
        <v>M.020.09.118</v>
      </c>
      <c r="D2489" s="9" t="s">
        <v>1295</v>
      </c>
      <c r="E2489" s="112" t="s">
        <v>362</v>
      </c>
      <c r="F2489" s="115" t="str">
        <f t="shared" si="959"/>
        <v>Peas and carrots in glass jarper 720 ml NL</v>
      </c>
      <c r="G2489" s="143">
        <f t="shared" si="943"/>
        <v>1.0459234666666668</v>
      </c>
      <c r="I2489" s="118">
        <f t="shared" si="944"/>
        <v>0.24775164698297</v>
      </c>
      <c r="K2489" s="161">
        <f t="shared" si="945"/>
        <v>1.7290797E-7</v>
      </c>
      <c r="L2489" s="161">
        <f t="shared" si="946"/>
        <v>8.3374851575000006E-2</v>
      </c>
      <c r="M2489" s="162">
        <f t="shared" si="947"/>
        <v>7.4881024999999997E-3</v>
      </c>
      <c r="N2489" s="161">
        <v>0.15688852</v>
      </c>
      <c r="O2489" s="132">
        <v>5.0558708000000001E-2</v>
      </c>
      <c r="P2489" s="132">
        <v>1.176089E-2</v>
      </c>
      <c r="Q2489" s="132">
        <v>0</v>
      </c>
      <c r="R2489" s="132">
        <v>0</v>
      </c>
      <c r="S2489" s="132">
        <v>0</v>
      </c>
      <c r="T2489" s="164">
        <v>1.7290797E-7</v>
      </c>
      <c r="U2489" s="164">
        <v>4.234575E-6</v>
      </c>
      <c r="V2489" s="132">
        <v>0</v>
      </c>
      <c r="W2489" s="132">
        <v>0</v>
      </c>
      <c r="X2489" s="132">
        <v>0</v>
      </c>
      <c r="Y2489" s="132">
        <v>2.1051019000000001E-2</v>
      </c>
      <c r="Z2489" s="132">
        <v>7.4881024999999997E-3</v>
      </c>
      <c r="AA2489" s="132">
        <v>0</v>
      </c>
      <c r="AC2489" s="118">
        <f t="shared" si="948"/>
        <v>0.15688852</v>
      </c>
      <c r="AD2489" s="118">
        <f t="shared" si="949"/>
        <v>6.2324005482969999E-2</v>
      </c>
      <c r="AE2489" s="118">
        <f t="shared" si="950"/>
        <v>6.9811935074999998E-2</v>
      </c>
      <c r="AF2489" s="118">
        <f t="shared" si="951"/>
        <v>8.3374851574999992E-2</v>
      </c>
      <c r="AG2489" s="118">
        <f t="shared" si="952"/>
        <v>0</v>
      </c>
      <c r="AI2489" s="69">
        <v>0</v>
      </c>
      <c r="AJ2489" s="69">
        <v>0</v>
      </c>
      <c r="AK2489" s="69">
        <v>0</v>
      </c>
      <c r="AL2489" s="69">
        <v>0</v>
      </c>
      <c r="AM2489" s="69">
        <v>0</v>
      </c>
      <c r="AN2489" s="69">
        <v>0</v>
      </c>
      <c r="AO2489" s="69">
        <v>0</v>
      </c>
      <c r="AQ2489" s="116">
        <v>3.5309426999999997E-2</v>
      </c>
      <c r="AR2489" s="116">
        <v>3.1505373000000003E-2</v>
      </c>
      <c r="AS2489" s="116">
        <v>3.8040534000000001E-3</v>
      </c>
      <c r="AT2489" s="116">
        <v>0</v>
      </c>
      <c r="AU2489" s="150">
        <f t="shared" si="953"/>
        <v>1.8888113400000001E-6</v>
      </c>
      <c r="AV2489" s="150">
        <f t="shared" si="954"/>
        <v>1.4068244709424999E-8</v>
      </c>
      <c r="AW2489" s="163">
        <f t="shared" si="955"/>
        <v>0</v>
      </c>
      <c r="AX2489" s="196">
        <v>9.7061697000000001E-7</v>
      </c>
      <c r="AY2489" s="196">
        <v>2.9285857E-9</v>
      </c>
      <c r="AZ2489" s="196">
        <v>8.0013145E-14</v>
      </c>
      <c r="BA2489" s="108">
        <v>0</v>
      </c>
      <c r="BB2489" s="108">
        <v>0</v>
      </c>
      <c r="BC2489" s="108">
        <v>0</v>
      </c>
      <c r="BD2489" s="196">
        <v>9.1819436999999996E-7</v>
      </c>
      <c r="BE2489" s="108">
        <v>0</v>
      </c>
      <c r="BF2489" s="196">
        <v>1.0695451E-9</v>
      </c>
      <c r="BG2489" s="196">
        <v>4.8399297E-10</v>
      </c>
      <c r="BH2489" s="196">
        <v>6.1082628000000005E-13</v>
      </c>
      <c r="BI2489" s="108">
        <v>0</v>
      </c>
      <c r="BJ2489" s="108">
        <v>0</v>
      </c>
      <c r="BK2489" s="108">
        <v>0</v>
      </c>
      <c r="BL2489" s="108">
        <v>0</v>
      </c>
      <c r="BM2489" s="108">
        <v>0</v>
      </c>
      <c r="BN2489" s="196">
        <v>9.5854300999999993E-9</v>
      </c>
      <c r="BO2489" s="108">
        <v>0</v>
      </c>
      <c r="BP2489" s="108">
        <v>0</v>
      </c>
      <c r="BQ2489" s="108">
        <v>0</v>
      </c>
      <c r="BR2489" s="108">
        <v>0</v>
      </c>
      <c r="BS2489" s="108">
        <v>0</v>
      </c>
      <c r="BU2489" s="172">
        <v>6.2441999E-5</v>
      </c>
      <c r="BV2489" s="172">
        <v>7.3737670000000002E-6</v>
      </c>
      <c r="BW2489" s="172">
        <v>2.9163120999999999E-5</v>
      </c>
      <c r="BX2489" s="172">
        <v>4.960245E-10</v>
      </c>
      <c r="BY2489" s="172">
        <v>6.0740253999999996E-6</v>
      </c>
      <c r="BZ2489" s="69">
        <v>0</v>
      </c>
      <c r="CA2489" s="172">
        <v>1.256894E-5</v>
      </c>
      <c r="CB2489" s="69">
        <v>0</v>
      </c>
      <c r="CC2489" s="69">
        <v>0</v>
      </c>
      <c r="CD2489" s="172">
        <v>1.1441421E-10</v>
      </c>
      <c r="CE2489" s="69">
        <v>0</v>
      </c>
      <c r="CF2489" s="172">
        <v>6.7828805999999998E-6</v>
      </c>
      <c r="CG2489" s="69">
        <v>0</v>
      </c>
      <c r="CH2489" s="172">
        <v>4.7865451000000002E-7</v>
      </c>
      <c r="CI2489" s="69">
        <v>0</v>
      </c>
      <c r="CJ2489" s="69">
        <v>0</v>
      </c>
      <c r="CK2489" s="69">
        <v>0</v>
      </c>
      <c r="CM2489" s="198">
        <v>0</v>
      </c>
      <c r="CN2489" s="198">
        <v>1.0459235</v>
      </c>
      <c r="CO2489" s="198">
        <v>0</v>
      </c>
      <c r="CP2489" s="198">
        <v>5.0450240000000004E-3</v>
      </c>
      <c r="CQ2489" s="198">
        <v>0</v>
      </c>
      <c r="CR2489" s="198">
        <v>0</v>
      </c>
      <c r="CS2489" s="198">
        <v>3.0830697000000003E-4</v>
      </c>
      <c r="CT2489" s="198">
        <v>0</v>
      </c>
      <c r="CU2489" s="198">
        <v>3.2475423000000002E-4</v>
      </c>
      <c r="CV2489" s="198">
        <v>2.0868366E-4</v>
      </c>
    </row>
    <row r="2490" spans="1:100" ht="14.4">
      <c r="A2490" t="s">
        <v>2808</v>
      </c>
      <c r="B2490" s="112" t="s">
        <v>265</v>
      </c>
      <c r="C2490" s="113" t="str">
        <f t="shared" si="958"/>
        <v>M.020.09.119</v>
      </c>
      <c r="D2490" s="9" t="s">
        <v>1295</v>
      </c>
      <c r="E2490" s="112" t="s">
        <v>362</v>
      </c>
      <c r="F2490" s="115" t="str">
        <f t="shared" si="959"/>
        <v>Peas frozen frozen in cardboard box NL</v>
      </c>
      <c r="G2490" s="143">
        <f t="shared" si="943"/>
        <v>0.47136904000000002</v>
      </c>
      <c r="I2490" s="118">
        <f t="shared" si="944"/>
        <v>0.12362715017383999</v>
      </c>
      <c r="K2490" s="161">
        <f t="shared" si="945"/>
        <v>1.2737664000000001E-7</v>
      </c>
      <c r="L2490" s="161">
        <f t="shared" si="946"/>
        <v>4.7850158897199999E-2</v>
      </c>
      <c r="M2490" s="162">
        <f t="shared" si="947"/>
        <v>5.0715079000000001E-3</v>
      </c>
      <c r="N2490" s="161">
        <v>7.0705355999999997E-2</v>
      </c>
      <c r="O2490" s="132">
        <v>3.1336870000000003E-2</v>
      </c>
      <c r="P2490" s="132">
        <v>8.6639309000000001E-3</v>
      </c>
      <c r="Q2490" s="132">
        <v>0</v>
      </c>
      <c r="R2490" s="132">
        <v>0</v>
      </c>
      <c r="S2490" s="132">
        <v>0</v>
      </c>
      <c r="T2490" s="164">
        <v>1.2737664000000001E-7</v>
      </c>
      <c r="U2490" s="164">
        <v>3.1194972E-6</v>
      </c>
      <c r="V2490" s="132">
        <v>0</v>
      </c>
      <c r="W2490" s="132">
        <v>0</v>
      </c>
      <c r="X2490" s="132">
        <v>0</v>
      </c>
      <c r="Y2490" s="132">
        <v>7.8462384999999999E-3</v>
      </c>
      <c r="Z2490" s="132">
        <v>5.0715079000000001E-3</v>
      </c>
      <c r="AA2490" s="132">
        <v>0</v>
      </c>
      <c r="AC2490" s="118">
        <f t="shared" si="948"/>
        <v>7.0705355999999997E-2</v>
      </c>
      <c r="AD2490" s="118">
        <f t="shared" si="949"/>
        <v>4.000404777384E-2</v>
      </c>
      <c r="AE2490" s="118">
        <f t="shared" si="950"/>
        <v>4.5075428297200001E-2</v>
      </c>
      <c r="AF2490" s="118">
        <f t="shared" si="951"/>
        <v>4.7850158897199999E-2</v>
      </c>
      <c r="AG2490" s="118">
        <f t="shared" si="952"/>
        <v>0</v>
      </c>
      <c r="AI2490" s="69">
        <v>0</v>
      </c>
      <c r="AJ2490" s="69">
        <v>0</v>
      </c>
      <c r="AK2490" s="69">
        <v>0</v>
      </c>
      <c r="AL2490" s="69">
        <v>0</v>
      </c>
      <c r="AM2490" s="69">
        <v>0</v>
      </c>
      <c r="AN2490" s="69">
        <v>0</v>
      </c>
      <c r="AO2490" s="69">
        <v>0</v>
      </c>
      <c r="AQ2490" s="116">
        <v>1.8387794999999998E-2</v>
      </c>
      <c r="AR2490" s="116">
        <v>1.6789053000000002E-2</v>
      </c>
      <c r="AS2490" s="116">
        <v>1.5987423000000001E-3</v>
      </c>
      <c r="AT2490" s="116">
        <v>0</v>
      </c>
      <c r="AU2490" s="150">
        <f t="shared" si="953"/>
        <v>1.0065379199999999E-6</v>
      </c>
      <c r="AV2490" s="150">
        <f t="shared" si="954"/>
        <v>5.9125083764620002E-9</v>
      </c>
      <c r="AW2490" s="163">
        <f t="shared" si="955"/>
        <v>0</v>
      </c>
      <c r="AX2490" s="196">
        <v>4.3743046999999998E-7</v>
      </c>
      <c r="AY2490" s="196">
        <v>1.3198333E-9</v>
      </c>
      <c r="AZ2490" s="196">
        <v>3.6059731999999998E-14</v>
      </c>
      <c r="BA2490" s="108">
        <v>0</v>
      </c>
      <c r="BB2490" s="108">
        <v>0</v>
      </c>
      <c r="BC2490" s="108">
        <v>0</v>
      </c>
      <c r="BD2490" s="196">
        <v>5.6910745000000001E-7</v>
      </c>
      <c r="BE2490" s="108">
        <v>0</v>
      </c>
      <c r="BF2490" s="196">
        <v>6.6291636999999998E-10</v>
      </c>
      <c r="BG2490" s="196">
        <v>3.5654456999999998E-10</v>
      </c>
      <c r="BH2490" s="196">
        <v>4.4977673E-13</v>
      </c>
      <c r="BI2490" s="108">
        <v>0</v>
      </c>
      <c r="BJ2490" s="108">
        <v>0</v>
      </c>
      <c r="BK2490" s="108">
        <v>0</v>
      </c>
      <c r="BL2490" s="108">
        <v>0</v>
      </c>
      <c r="BM2490" s="108">
        <v>0</v>
      </c>
      <c r="BN2490" s="196">
        <v>3.5727282999999998E-9</v>
      </c>
      <c r="BO2490" s="108">
        <v>0</v>
      </c>
      <c r="BP2490" s="108">
        <v>0</v>
      </c>
      <c r="BQ2490" s="108">
        <v>0</v>
      </c>
      <c r="BR2490" s="108">
        <v>0</v>
      </c>
      <c r="BS2490" s="108">
        <v>0</v>
      </c>
      <c r="BU2490" s="172">
        <v>3.3562588999999999E-5</v>
      </c>
      <c r="BV2490" s="172">
        <v>4.5703457000000003E-6</v>
      </c>
      <c r="BW2490" s="172">
        <v>1.3143020000000001E-5</v>
      </c>
      <c r="BX2490" s="172">
        <v>3.6540788E-10</v>
      </c>
      <c r="BY2490" s="172">
        <v>3.7647509000000001E-6</v>
      </c>
      <c r="BZ2490" s="69">
        <v>0</v>
      </c>
      <c r="CA2490" s="172">
        <v>9.2591991999999999E-6</v>
      </c>
      <c r="CB2490" s="69">
        <v>0</v>
      </c>
      <c r="CC2490" s="69">
        <v>0</v>
      </c>
      <c r="CD2490" s="172">
        <v>8.4285862999999997E-11</v>
      </c>
      <c r="CE2490" s="69">
        <v>0</v>
      </c>
      <c r="CF2490" s="172">
        <v>2.5281483999999998E-6</v>
      </c>
      <c r="CG2490" s="69">
        <v>0</v>
      </c>
      <c r="CH2490" s="172">
        <v>2.9667557999999999E-7</v>
      </c>
      <c r="CI2490" s="69">
        <v>0</v>
      </c>
      <c r="CJ2490" s="69">
        <v>0</v>
      </c>
      <c r="CK2490" s="69">
        <v>0</v>
      </c>
      <c r="CM2490" s="198">
        <v>0</v>
      </c>
      <c r="CN2490" s="198">
        <v>0.47136904000000002</v>
      </c>
      <c r="CO2490" s="198">
        <v>0</v>
      </c>
      <c r="CP2490" s="198">
        <v>3.1269639999999999E-3</v>
      </c>
      <c r="CQ2490" s="198">
        <v>0</v>
      </c>
      <c r="CR2490" s="198">
        <v>0</v>
      </c>
      <c r="CS2490" s="198">
        <v>1.9109220999999999E-4</v>
      </c>
      <c r="CT2490" s="198">
        <v>0</v>
      </c>
      <c r="CU2490" s="198">
        <v>2.3923769000000001E-4</v>
      </c>
      <c r="CV2490" s="198">
        <v>1.5366244E-4</v>
      </c>
    </row>
    <row r="2491" spans="1:100" ht="14.4">
      <c r="A2491" t="s">
        <v>2809</v>
      </c>
      <c r="B2491" s="112" t="s">
        <v>265</v>
      </c>
      <c r="C2491" s="113" t="str">
        <f t="shared" si="958"/>
        <v>M.020.09.120</v>
      </c>
      <c r="D2491" s="9" t="s">
        <v>1295</v>
      </c>
      <c r="E2491" s="112" t="s">
        <v>362</v>
      </c>
      <c r="F2491" s="115" t="str">
        <f t="shared" si="959"/>
        <v>Spinach frozen frozen in cardboard box NL</v>
      </c>
      <c r="G2491" s="143">
        <f t="shared" ref="G2491:G2554" si="960">N2491/0.15</f>
        <v>0.66337491333333332</v>
      </c>
      <c r="I2491" s="118">
        <f t="shared" ref="I2491:I2554" si="961">K2491+L2491+M2491+N2491</f>
        <v>0.15865061260853999</v>
      </c>
      <c r="K2491" s="161">
        <f t="shared" ref="K2491:K2554" si="962">Q2491+R2491+S2491+T2491</f>
        <v>1.0243914E-7</v>
      </c>
      <c r="L2491" s="161">
        <f t="shared" ref="L2491:L2554" si="963">O2491+P2491+U2491+Y2491+W2491</f>
        <v>5.1062684569399996E-2</v>
      </c>
      <c r="M2491" s="162">
        <f t="shared" ref="M2491:M2554" si="964">V2491+X2491+Z2491+AA2491</f>
        <v>8.0815886E-3</v>
      </c>
      <c r="N2491" s="161">
        <v>9.9506236999999997E-2</v>
      </c>
      <c r="O2491" s="132">
        <v>3.7983759999999998E-2</v>
      </c>
      <c r="P2491" s="132">
        <v>6.9677267999999999E-3</v>
      </c>
      <c r="Q2491" s="132">
        <v>0</v>
      </c>
      <c r="R2491" s="132">
        <v>0</v>
      </c>
      <c r="S2491" s="132">
        <v>0</v>
      </c>
      <c r="T2491" s="164">
        <v>1.0243914E-7</v>
      </c>
      <c r="U2491" s="164">
        <v>2.5087694E-6</v>
      </c>
      <c r="V2491" s="132">
        <v>0</v>
      </c>
      <c r="W2491" s="132">
        <v>0</v>
      </c>
      <c r="X2491" s="132">
        <v>0</v>
      </c>
      <c r="Y2491" s="132">
        <v>6.1086889999999996E-3</v>
      </c>
      <c r="Z2491" s="132">
        <v>8.0815886E-3</v>
      </c>
      <c r="AA2491" s="132">
        <v>0</v>
      </c>
      <c r="AC2491" s="118">
        <f t="shared" si="948"/>
        <v>9.9506236999999997E-2</v>
      </c>
      <c r="AD2491" s="118">
        <f t="shared" si="949"/>
        <v>4.4954098008539993E-2</v>
      </c>
      <c r="AE2491" s="118">
        <f t="shared" si="950"/>
        <v>5.3035584169399998E-2</v>
      </c>
      <c r="AF2491" s="118">
        <f t="shared" si="951"/>
        <v>5.1062684569399996E-2</v>
      </c>
      <c r="AG2491" s="118">
        <f t="shared" si="952"/>
        <v>0</v>
      </c>
      <c r="AI2491" s="69">
        <v>0</v>
      </c>
      <c r="AJ2491" s="69">
        <v>0</v>
      </c>
      <c r="AK2491" s="69">
        <v>0</v>
      </c>
      <c r="AL2491" s="69">
        <v>0</v>
      </c>
      <c r="AM2491" s="69">
        <v>0</v>
      </c>
      <c r="AN2491" s="69">
        <v>0</v>
      </c>
      <c r="AO2491" s="69">
        <v>0</v>
      </c>
      <c r="AQ2491" s="116">
        <v>2.3324025000000002E-2</v>
      </c>
      <c r="AR2491" s="116">
        <v>2.1774625999999998E-2</v>
      </c>
      <c r="AS2491" s="116">
        <v>1.5493988000000001E-3</v>
      </c>
      <c r="AT2491" s="116">
        <v>0</v>
      </c>
      <c r="AU2491" s="150">
        <f t="shared" si="953"/>
        <v>1.3054332299999999E-6</v>
      </c>
      <c r="AV2491" s="150">
        <f t="shared" si="954"/>
        <v>5.7300250887209999E-9</v>
      </c>
      <c r="AW2491" s="163">
        <f t="shared" si="955"/>
        <v>0</v>
      </c>
      <c r="AX2491" s="196">
        <v>6.1561192000000002E-7</v>
      </c>
      <c r="AY2491" s="196">
        <v>1.8574498E-9</v>
      </c>
      <c r="AZ2491" s="196">
        <v>5.0748180999999998E-14</v>
      </c>
      <c r="BA2491" s="108">
        <v>0</v>
      </c>
      <c r="BB2491" s="108">
        <v>0</v>
      </c>
      <c r="BC2491" s="108">
        <v>0</v>
      </c>
      <c r="BD2491" s="196">
        <v>6.8982130999999995E-7</v>
      </c>
      <c r="BE2491" s="108">
        <v>0</v>
      </c>
      <c r="BF2491" s="196">
        <v>8.0352812000000002E-10</v>
      </c>
      <c r="BG2491" s="196">
        <v>2.8674111000000002E-10</v>
      </c>
      <c r="BH2491" s="196">
        <v>7.0771054000000005E-13</v>
      </c>
      <c r="BI2491" s="108">
        <v>0</v>
      </c>
      <c r="BJ2491" s="108">
        <v>0</v>
      </c>
      <c r="BK2491" s="108">
        <v>0</v>
      </c>
      <c r="BL2491" s="108">
        <v>0</v>
      </c>
      <c r="BM2491" s="108">
        <v>0</v>
      </c>
      <c r="BN2491" s="196">
        <v>2.7815475999999998E-9</v>
      </c>
      <c r="BO2491" s="108">
        <v>0</v>
      </c>
      <c r="BP2491" s="108">
        <v>0</v>
      </c>
      <c r="BQ2491" s="108">
        <v>0</v>
      </c>
      <c r="BR2491" s="108">
        <v>0</v>
      </c>
      <c r="BS2491" s="108">
        <v>0</v>
      </c>
      <c r="BU2491" s="172">
        <v>3.8374424000000002E-5</v>
      </c>
      <c r="BV2491" s="172">
        <v>5.5397657000000004E-6</v>
      </c>
      <c r="BW2491" s="172">
        <v>1.8496653E-5</v>
      </c>
      <c r="BX2491" s="172">
        <v>2.9386918000000001E-10</v>
      </c>
      <c r="BY2491" s="172">
        <v>4.5632955000000002E-6</v>
      </c>
      <c r="BZ2491" s="69">
        <v>0</v>
      </c>
      <c r="CA2491" s="172">
        <v>7.446455E-6</v>
      </c>
      <c r="CB2491" s="69">
        <v>0</v>
      </c>
      <c r="CC2491" s="69">
        <v>0</v>
      </c>
      <c r="CD2491" s="172">
        <v>6.7784574999999995E-11</v>
      </c>
      <c r="CE2491" s="69">
        <v>0</v>
      </c>
      <c r="CF2491" s="172">
        <v>1.9682899000000001E-6</v>
      </c>
      <c r="CG2491" s="69">
        <v>0</v>
      </c>
      <c r="CH2491" s="172">
        <v>3.5960369000000001E-7</v>
      </c>
      <c r="CI2491" s="69">
        <v>0</v>
      </c>
      <c r="CJ2491" s="69">
        <v>0</v>
      </c>
      <c r="CK2491" s="69">
        <v>0</v>
      </c>
      <c r="CM2491" s="198">
        <v>0</v>
      </c>
      <c r="CN2491" s="198">
        <v>0.66337491999999998</v>
      </c>
      <c r="CO2491" s="198">
        <v>0</v>
      </c>
      <c r="CP2491" s="198">
        <v>3.7902270000000002E-3</v>
      </c>
      <c r="CQ2491" s="198">
        <v>0</v>
      </c>
      <c r="CR2491" s="198">
        <v>0</v>
      </c>
      <c r="CS2491" s="198">
        <v>2.3162494E-4</v>
      </c>
      <c r="CT2491" s="198">
        <v>0</v>
      </c>
      <c r="CU2491" s="198">
        <v>1.9240030000000001E-4</v>
      </c>
      <c r="CV2491" s="198">
        <v>2.4178335000000001E-4</v>
      </c>
    </row>
    <row r="2492" spans="1:100" ht="14.4">
      <c r="A2492" t="s">
        <v>2810</v>
      </c>
      <c r="B2492" s="112" t="s">
        <v>265</v>
      </c>
      <c r="C2492" s="113" t="str">
        <f t="shared" si="958"/>
        <v>M.020.09.121</v>
      </c>
      <c r="D2492" s="9" t="s">
        <v>1295</v>
      </c>
      <c r="E2492" s="112" t="s">
        <v>362</v>
      </c>
      <c r="F2492" s="115" t="str">
        <f t="shared" si="959"/>
        <v>Sweet pepper in plastic foil per 500 gram NL</v>
      </c>
      <c r="G2492" s="143">
        <f t="shared" si="960"/>
        <v>1.7513759333333334</v>
      </c>
      <c r="I2492" s="118">
        <f t="shared" si="961"/>
        <v>0.28807726565949399</v>
      </c>
      <c r="K2492" s="161">
        <f t="shared" si="962"/>
        <v>4.0245814000000002E-8</v>
      </c>
      <c r="L2492" s="161">
        <f t="shared" si="963"/>
        <v>2.1531483813679999E-2</v>
      </c>
      <c r="M2492" s="162">
        <f t="shared" si="964"/>
        <v>3.8393516000000002E-3</v>
      </c>
      <c r="N2492" s="161">
        <v>0.26270639000000001</v>
      </c>
      <c r="O2492" s="132">
        <v>1.8256457E-2</v>
      </c>
      <c r="P2492" s="132">
        <v>2.7374482E-3</v>
      </c>
      <c r="Q2492" s="132">
        <v>0</v>
      </c>
      <c r="R2492" s="132">
        <v>0</v>
      </c>
      <c r="S2492" s="132">
        <v>0</v>
      </c>
      <c r="T2492" s="164">
        <v>4.0245814000000002E-8</v>
      </c>
      <c r="U2492" s="164">
        <v>9.8563367999999992E-7</v>
      </c>
      <c r="V2492" s="132">
        <v>0</v>
      </c>
      <c r="W2492" s="132">
        <v>0</v>
      </c>
      <c r="X2492" s="132">
        <v>0</v>
      </c>
      <c r="Y2492" s="132">
        <v>5.3659298E-4</v>
      </c>
      <c r="Z2492" s="132">
        <v>3.8393516000000002E-3</v>
      </c>
      <c r="AA2492" s="132">
        <v>0</v>
      </c>
      <c r="AC2492" s="118">
        <f t="shared" si="948"/>
        <v>0.26270639000000001</v>
      </c>
      <c r="AD2492" s="118">
        <f t="shared" si="949"/>
        <v>2.0994931079494E-2</v>
      </c>
      <c r="AE2492" s="118">
        <f t="shared" si="950"/>
        <v>2.4834242433679998E-2</v>
      </c>
      <c r="AF2492" s="118">
        <f t="shared" si="951"/>
        <v>2.1531483813679999E-2</v>
      </c>
      <c r="AG2492" s="118">
        <f t="shared" si="952"/>
        <v>0</v>
      </c>
      <c r="AI2492" s="69">
        <v>0</v>
      </c>
      <c r="AJ2492" s="69">
        <v>0</v>
      </c>
      <c r="AK2492" s="69">
        <v>0</v>
      </c>
      <c r="AL2492" s="69">
        <v>0</v>
      </c>
      <c r="AM2492" s="69">
        <v>0</v>
      </c>
      <c r="AN2492" s="69">
        <v>0</v>
      </c>
      <c r="AO2492" s="69">
        <v>0</v>
      </c>
      <c r="AQ2492" s="116">
        <v>3.4166973000000003E-2</v>
      </c>
      <c r="AR2492" s="116">
        <v>3.2639950000000001E-2</v>
      </c>
      <c r="AS2492" s="116">
        <v>1.5270225E-3</v>
      </c>
      <c r="AT2492" s="116">
        <v>0</v>
      </c>
      <c r="AU2492" s="150">
        <f t="shared" si="953"/>
        <v>1.9568315799999998E-6</v>
      </c>
      <c r="AV2492" s="150">
        <f t="shared" si="954"/>
        <v>5.6472724242899999E-9</v>
      </c>
      <c r="AW2492" s="163">
        <f t="shared" si="955"/>
        <v>0</v>
      </c>
      <c r="AX2492" s="196">
        <v>1.6252769E-6</v>
      </c>
      <c r="AY2492" s="196">
        <v>4.9038525999999998E-9</v>
      </c>
      <c r="AZ2492" s="196">
        <v>1.3398026E-13</v>
      </c>
      <c r="BA2492" s="108">
        <v>0</v>
      </c>
      <c r="BB2492" s="108">
        <v>0</v>
      </c>
      <c r="BC2492" s="108">
        <v>0</v>
      </c>
      <c r="BD2492" s="196">
        <v>3.3155468000000001E-7</v>
      </c>
      <c r="BE2492" s="108">
        <v>0</v>
      </c>
      <c r="BF2492" s="196">
        <v>3.8620654999999999E-10</v>
      </c>
      <c r="BG2492" s="196">
        <v>1.1265352E-10</v>
      </c>
      <c r="BH2492" s="196">
        <v>9.2014029999999998E-14</v>
      </c>
      <c r="BI2492" s="108">
        <v>0</v>
      </c>
      <c r="BJ2492" s="108">
        <v>0</v>
      </c>
      <c r="BK2492" s="108">
        <v>0</v>
      </c>
      <c r="BL2492" s="108">
        <v>0</v>
      </c>
      <c r="BM2492" s="108">
        <v>0</v>
      </c>
      <c r="BN2492" s="196">
        <v>2.4433376000000002E-10</v>
      </c>
      <c r="BO2492" s="108">
        <v>0</v>
      </c>
      <c r="BP2492" s="108">
        <v>0</v>
      </c>
      <c r="BQ2492" s="108">
        <v>0</v>
      </c>
      <c r="BR2492" s="108">
        <v>0</v>
      </c>
      <c r="BS2492" s="108">
        <v>0</v>
      </c>
      <c r="BU2492" s="172">
        <v>5.6960335E-5</v>
      </c>
      <c r="BV2492" s="172">
        <v>2.6626246E-6</v>
      </c>
      <c r="BW2492" s="172">
        <v>4.8833008E-5</v>
      </c>
      <c r="BX2492" s="172">
        <v>1.1545396E-10</v>
      </c>
      <c r="BY2492" s="172">
        <v>2.1932955E-6</v>
      </c>
      <c r="BZ2492" s="69">
        <v>0</v>
      </c>
      <c r="CA2492" s="172">
        <v>2.9255287000000001E-6</v>
      </c>
      <c r="CB2492" s="69">
        <v>0</v>
      </c>
      <c r="CC2492" s="69">
        <v>0</v>
      </c>
      <c r="CD2492" s="172">
        <v>2.6630888999999999E-11</v>
      </c>
      <c r="CE2492" s="69">
        <v>0</v>
      </c>
      <c r="CF2492" s="172">
        <v>1.7289644E-7</v>
      </c>
      <c r="CG2492" s="69">
        <v>0</v>
      </c>
      <c r="CH2492" s="172">
        <v>1.7283938000000001E-7</v>
      </c>
      <c r="CI2492" s="69">
        <v>0</v>
      </c>
      <c r="CJ2492" s="69">
        <v>0</v>
      </c>
      <c r="CK2492" s="69">
        <v>0</v>
      </c>
      <c r="CM2492" s="198">
        <v>0</v>
      </c>
      <c r="CN2492" s="198">
        <v>1.7513759</v>
      </c>
      <c r="CO2492" s="198">
        <v>0</v>
      </c>
      <c r="CP2492" s="198">
        <v>1.821729E-3</v>
      </c>
      <c r="CQ2492" s="198">
        <v>0</v>
      </c>
      <c r="CR2492" s="198">
        <v>0</v>
      </c>
      <c r="CS2492" s="198">
        <v>1.1132786000000001E-4</v>
      </c>
      <c r="CT2492" s="198">
        <v>0</v>
      </c>
      <c r="CU2492" s="197">
        <v>7.5589335999999997E-5</v>
      </c>
      <c r="CV2492" s="197">
        <v>3.1435819E-5</v>
      </c>
    </row>
    <row r="2493" spans="1:100" ht="14.4">
      <c r="A2493" t="s">
        <v>2811</v>
      </c>
      <c r="B2493" s="112" t="s">
        <v>265</v>
      </c>
      <c r="C2493" s="113" t="str">
        <f t="shared" si="958"/>
        <v>M.020.09.122</v>
      </c>
      <c r="D2493" s="9" t="s">
        <v>1295</v>
      </c>
      <c r="E2493" s="112" t="s">
        <v>362</v>
      </c>
      <c r="F2493" s="115" t="str">
        <f t="shared" si="959"/>
        <v>Sweetcorn in food can NL</v>
      </c>
      <c r="G2493" s="143">
        <f t="shared" si="960"/>
        <v>1.8127586666666666</v>
      </c>
      <c r="I2493" s="118">
        <f t="shared" si="961"/>
        <v>0.44971423767922997</v>
      </c>
      <c r="K2493" s="161">
        <f t="shared" si="962"/>
        <v>2.3591993E-7</v>
      </c>
      <c r="L2493" s="161">
        <f t="shared" si="963"/>
        <v>0.11762454775929999</v>
      </c>
      <c r="M2493" s="162">
        <f t="shared" si="964"/>
        <v>6.0175654000000002E-2</v>
      </c>
      <c r="N2493" s="161">
        <v>0.27191379999999998</v>
      </c>
      <c r="O2493" s="132">
        <v>7.7918105000000001E-2</v>
      </c>
      <c r="P2493" s="132">
        <v>1.6046851000000001E-2</v>
      </c>
      <c r="Q2493" s="132">
        <v>0</v>
      </c>
      <c r="R2493" s="132">
        <v>0</v>
      </c>
      <c r="S2493" s="132">
        <v>0</v>
      </c>
      <c r="T2493" s="164">
        <v>2.3591993E-7</v>
      </c>
      <c r="U2493" s="164">
        <v>5.7777593000000001E-6</v>
      </c>
      <c r="V2493" s="132">
        <v>0</v>
      </c>
      <c r="W2493" s="132">
        <v>0</v>
      </c>
      <c r="X2493" s="132">
        <v>0</v>
      </c>
      <c r="Y2493" s="132">
        <v>2.3653813999999999E-2</v>
      </c>
      <c r="Z2493" s="132">
        <v>6.0175654000000002E-2</v>
      </c>
      <c r="AA2493" s="132">
        <v>0</v>
      </c>
      <c r="AC2493" s="118">
        <f t="shared" si="948"/>
        <v>0.27191379999999998</v>
      </c>
      <c r="AD2493" s="118">
        <f t="shared" si="949"/>
        <v>9.3970969679229993E-2</v>
      </c>
      <c r="AE2493" s="118">
        <f t="shared" si="950"/>
        <v>0.15414638775930001</v>
      </c>
      <c r="AF2493" s="118">
        <f t="shared" si="951"/>
        <v>0.11762454775929999</v>
      </c>
      <c r="AG2493" s="118">
        <f t="shared" si="952"/>
        <v>0</v>
      </c>
      <c r="AI2493" s="69">
        <v>0</v>
      </c>
      <c r="AJ2493" s="69">
        <v>0</v>
      </c>
      <c r="AK2493" s="69">
        <v>0</v>
      </c>
      <c r="AL2493" s="69">
        <v>0</v>
      </c>
      <c r="AM2493" s="69">
        <v>0</v>
      </c>
      <c r="AN2493" s="69">
        <v>0</v>
      </c>
      <c r="AO2493" s="69">
        <v>0</v>
      </c>
      <c r="AQ2493" s="116">
        <v>5.6572432999999998E-2</v>
      </c>
      <c r="AR2493" s="116">
        <v>5.1663082999999999E-2</v>
      </c>
      <c r="AS2493" s="116">
        <v>4.9093495000000001E-3</v>
      </c>
      <c r="AT2493" s="116">
        <v>0</v>
      </c>
      <c r="AU2493" s="150">
        <f t="shared" si="953"/>
        <v>3.0973071999999998E-6</v>
      </c>
      <c r="AV2493" s="150">
        <f t="shared" si="954"/>
        <v>1.815587815786E-8</v>
      </c>
      <c r="AW2493" s="163">
        <f t="shared" si="955"/>
        <v>0</v>
      </c>
      <c r="AX2493" s="196">
        <v>1.6822400999999999E-6</v>
      </c>
      <c r="AY2493" s="196">
        <v>5.0757243000000001E-9</v>
      </c>
      <c r="AZ2493" s="196">
        <v>1.3867604E-13</v>
      </c>
      <c r="BA2493" s="108">
        <v>0</v>
      </c>
      <c r="BB2493" s="108">
        <v>0</v>
      </c>
      <c r="BC2493" s="108">
        <v>0</v>
      </c>
      <c r="BD2493" s="196">
        <v>1.4150671000000001E-6</v>
      </c>
      <c r="BE2493" s="108">
        <v>0</v>
      </c>
      <c r="BF2493" s="196">
        <v>1.6483198999999999E-9</v>
      </c>
      <c r="BG2493" s="196">
        <v>6.6037203000000001E-10</v>
      </c>
      <c r="BH2493" s="196">
        <v>7.2925182000000005E-13</v>
      </c>
      <c r="BI2493" s="108">
        <v>0</v>
      </c>
      <c r="BJ2493" s="108">
        <v>0</v>
      </c>
      <c r="BK2493" s="108">
        <v>0</v>
      </c>
      <c r="BL2493" s="108">
        <v>0</v>
      </c>
      <c r="BM2493" s="108">
        <v>0</v>
      </c>
      <c r="BN2493" s="196">
        <v>1.0770594000000001E-8</v>
      </c>
      <c r="BO2493" s="108">
        <v>0</v>
      </c>
      <c r="BP2493" s="108">
        <v>0</v>
      </c>
      <c r="BQ2493" s="108">
        <v>0</v>
      </c>
      <c r="BR2493" s="108">
        <v>0</v>
      </c>
      <c r="BS2493" s="108">
        <v>0</v>
      </c>
      <c r="BU2493" s="172">
        <v>9.6778879999999995E-5</v>
      </c>
      <c r="BV2493" s="172">
        <v>1.1364016E-5</v>
      </c>
      <c r="BW2493" s="172">
        <v>5.0544521999999997E-5</v>
      </c>
      <c r="BX2493" s="172">
        <v>6.7678815000000003E-10</v>
      </c>
      <c r="BY2493" s="172">
        <v>9.3609304000000006E-6</v>
      </c>
      <c r="BZ2493" s="69">
        <v>0</v>
      </c>
      <c r="CA2493" s="172">
        <v>1.7149374000000001E-5</v>
      </c>
      <c r="CB2493" s="69">
        <v>0</v>
      </c>
      <c r="CC2493" s="69">
        <v>0</v>
      </c>
      <c r="CD2493" s="172">
        <v>1.5610959E-10</v>
      </c>
      <c r="CE2493" s="69">
        <v>0</v>
      </c>
      <c r="CF2493" s="172">
        <v>7.6215311000000004E-6</v>
      </c>
      <c r="CG2493" s="69">
        <v>0</v>
      </c>
      <c r="CH2493" s="172">
        <v>7.3767414999999998E-7</v>
      </c>
      <c r="CI2493" s="69">
        <v>0</v>
      </c>
      <c r="CJ2493" s="69">
        <v>0</v>
      </c>
      <c r="CK2493" s="69">
        <v>0</v>
      </c>
      <c r="CM2493" s="198">
        <v>0</v>
      </c>
      <c r="CN2493" s="198">
        <v>1.8127587000000001</v>
      </c>
      <c r="CO2493" s="198">
        <v>0</v>
      </c>
      <c r="CP2493" s="198">
        <v>7.7750939999999998E-3</v>
      </c>
      <c r="CQ2493" s="198">
        <v>0</v>
      </c>
      <c r="CR2493" s="198">
        <v>0</v>
      </c>
      <c r="CS2493" s="198">
        <v>4.7514455000000001E-4</v>
      </c>
      <c r="CT2493" s="198">
        <v>0</v>
      </c>
      <c r="CU2493" s="198">
        <v>4.4310273999999998E-4</v>
      </c>
      <c r="CV2493" s="198">
        <v>2.4914274999999998E-4</v>
      </c>
    </row>
    <row r="2494" spans="1:100" ht="14.4">
      <c r="A2494" t="s">
        <v>2812</v>
      </c>
      <c r="B2494" s="112" t="s">
        <v>265</v>
      </c>
      <c r="C2494" s="113" t="str">
        <f t="shared" si="958"/>
        <v>M.020.09.123</v>
      </c>
      <c r="D2494" s="9" t="s">
        <v>1295</v>
      </c>
      <c r="E2494" s="112" t="s">
        <v>362</v>
      </c>
      <c r="F2494" s="115" t="str">
        <f t="shared" si="959"/>
        <v>Sweetcorn in glass jarper 720 ml NL</v>
      </c>
      <c r="G2494" s="143">
        <f t="shared" si="960"/>
        <v>1.3576529333333334</v>
      </c>
      <c r="I2494" s="118">
        <f t="shared" si="961"/>
        <v>0.34269443851914999</v>
      </c>
      <c r="K2494" s="161">
        <f t="shared" si="962"/>
        <v>1.2377705000000001E-7</v>
      </c>
      <c r="L2494" s="161">
        <f t="shared" si="963"/>
        <v>9.6782863742100003E-2</v>
      </c>
      <c r="M2494" s="162">
        <f t="shared" si="964"/>
        <v>4.2263510999999997E-2</v>
      </c>
      <c r="N2494" s="161">
        <v>0.20364794</v>
      </c>
      <c r="O2494" s="132">
        <v>6.4490607000000005E-2</v>
      </c>
      <c r="P2494" s="132">
        <v>8.4190933999999992E-3</v>
      </c>
      <c r="Q2494" s="132">
        <v>0</v>
      </c>
      <c r="R2494" s="132">
        <v>0</v>
      </c>
      <c r="S2494" s="132">
        <v>0</v>
      </c>
      <c r="T2494" s="164">
        <v>1.2377705000000001E-7</v>
      </c>
      <c r="U2494" s="164">
        <v>3.0313420999999999E-6</v>
      </c>
      <c r="V2494" s="132">
        <v>0</v>
      </c>
      <c r="W2494" s="132">
        <v>0</v>
      </c>
      <c r="X2494" s="132">
        <v>0</v>
      </c>
      <c r="Y2494" s="132">
        <v>2.3870131999999999E-2</v>
      </c>
      <c r="Z2494" s="132">
        <v>4.2263510999999997E-2</v>
      </c>
      <c r="AA2494" s="132">
        <v>0</v>
      </c>
      <c r="AC2494" s="118">
        <f t="shared" si="948"/>
        <v>0.20364794</v>
      </c>
      <c r="AD2494" s="118">
        <f t="shared" si="949"/>
        <v>7.2912855519149999E-2</v>
      </c>
      <c r="AE2494" s="118">
        <f t="shared" si="950"/>
        <v>0.1151762427421</v>
      </c>
      <c r="AF2494" s="118">
        <f t="shared" si="951"/>
        <v>9.6782863742100003E-2</v>
      </c>
      <c r="AG2494" s="118">
        <f t="shared" si="952"/>
        <v>0</v>
      </c>
      <c r="AI2494" s="69">
        <v>0</v>
      </c>
      <c r="AJ2494" s="69">
        <v>0</v>
      </c>
      <c r="AK2494" s="69">
        <v>0</v>
      </c>
      <c r="AL2494" s="69">
        <v>0</v>
      </c>
      <c r="AM2494" s="69">
        <v>0</v>
      </c>
      <c r="AN2494" s="69">
        <v>0</v>
      </c>
      <c r="AO2494" s="69">
        <v>0</v>
      </c>
      <c r="AQ2494" s="116">
        <v>4.4980674999999998E-2</v>
      </c>
      <c r="AR2494" s="116">
        <v>4.0550963000000002E-2</v>
      </c>
      <c r="AS2494" s="116">
        <v>4.4297128999999996E-3</v>
      </c>
      <c r="AT2494" s="116">
        <v>0</v>
      </c>
      <c r="AU2494" s="150">
        <f t="shared" si="953"/>
        <v>2.4311129000000001E-6</v>
      </c>
      <c r="AV2494" s="150">
        <f t="shared" si="954"/>
        <v>1.6382074333720001E-8</v>
      </c>
      <c r="AW2494" s="163">
        <f t="shared" si="955"/>
        <v>0</v>
      </c>
      <c r="AX2494" s="196">
        <v>1.2599018999999999E-6</v>
      </c>
      <c r="AY2494" s="196">
        <v>3.8014281999999996E-9</v>
      </c>
      <c r="AZ2494" s="196">
        <v>1.0386045000000001E-13</v>
      </c>
      <c r="BA2494" s="108">
        <v>0</v>
      </c>
      <c r="BB2494" s="108">
        <v>0</v>
      </c>
      <c r="BC2494" s="108">
        <v>0</v>
      </c>
      <c r="BD2494" s="196">
        <v>1.171211E-6</v>
      </c>
      <c r="BE2494" s="108">
        <v>0</v>
      </c>
      <c r="BF2494" s="196">
        <v>1.3642677E-9</v>
      </c>
      <c r="BG2494" s="196">
        <v>3.4646884E-10</v>
      </c>
      <c r="BH2494" s="196">
        <v>7.1273326999999996E-13</v>
      </c>
      <c r="BI2494" s="108">
        <v>0</v>
      </c>
      <c r="BJ2494" s="108">
        <v>0</v>
      </c>
      <c r="BK2494" s="108">
        <v>0</v>
      </c>
      <c r="BL2494" s="108">
        <v>0</v>
      </c>
      <c r="BM2494" s="108">
        <v>0</v>
      </c>
      <c r="BN2494" s="196">
        <v>1.0869092999999999E-8</v>
      </c>
      <c r="BO2494" s="108">
        <v>0</v>
      </c>
      <c r="BP2494" s="108">
        <v>0</v>
      </c>
      <c r="BQ2494" s="108">
        <v>0</v>
      </c>
      <c r="BR2494" s="108">
        <v>0</v>
      </c>
      <c r="BS2494" s="108">
        <v>0</v>
      </c>
      <c r="BU2494" s="172">
        <v>7.2308176999999997E-5</v>
      </c>
      <c r="BV2494" s="172">
        <v>9.4056736999999995E-6</v>
      </c>
      <c r="BW2494" s="172">
        <v>3.7854966000000003E-5</v>
      </c>
      <c r="BX2494" s="172">
        <v>3.5508167000000002E-10</v>
      </c>
      <c r="BY2494" s="172">
        <v>7.7477768999999994E-6</v>
      </c>
      <c r="BZ2494" s="69">
        <v>0</v>
      </c>
      <c r="CA2494" s="172">
        <v>8.9975397999999994E-6</v>
      </c>
      <c r="CB2494" s="69">
        <v>0</v>
      </c>
      <c r="CC2494" s="69">
        <v>0</v>
      </c>
      <c r="CD2494" s="172">
        <v>8.1903994999999995E-11</v>
      </c>
      <c r="CE2494" s="69">
        <v>0</v>
      </c>
      <c r="CF2494" s="172">
        <v>7.6912312999999998E-6</v>
      </c>
      <c r="CG2494" s="69">
        <v>0</v>
      </c>
      <c r="CH2494" s="172">
        <v>6.1055199000000004E-7</v>
      </c>
      <c r="CI2494" s="69">
        <v>0</v>
      </c>
      <c r="CJ2494" s="69">
        <v>0</v>
      </c>
      <c r="CK2494" s="69">
        <v>0</v>
      </c>
      <c r="CM2494" s="198">
        <v>0</v>
      </c>
      <c r="CN2494" s="198">
        <v>1.3576528999999999</v>
      </c>
      <c r="CO2494" s="198">
        <v>0</v>
      </c>
      <c r="CP2494" s="198">
        <v>6.4352250000000001E-3</v>
      </c>
      <c r="CQ2494" s="198">
        <v>0</v>
      </c>
      <c r="CR2494" s="198">
        <v>0</v>
      </c>
      <c r="CS2494" s="198">
        <v>3.9326368000000003E-4</v>
      </c>
      <c r="CT2494" s="198">
        <v>0</v>
      </c>
      <c r="CU2494" s="198">
        <v>2.3247698E-4</v>
      </c>
      <c r="CV2494" s="198">
        <v>2.4349931999999999E-4</v>
      </c>
    </row>
    <row r="2495" spans="1:100" ht="14.4">
      <c r="A2495" t="s">
        <v>2813</v>
      </c>
      <c r="B2495" s="112" t="s">
        <v>265</v>
      </c>
      <c r="C2495" s="113" t="str">
        <f t="shared" si="958"/>
        <v>M.020.09.124</v>
      </c>
      <c r="D2495" s="9" t="s">
        <v>1295</v>
      </c>
      <c r="E2495" s="112" t="s">
        <v>362</v>
      </c>
      <c r="F2495" s="115" t="str">
        <f t="shared" si="959"/>
        <v>Tomato, not packed NL</v>
      </c>
      <c r="G2495" s="143">
        <f t="shared" si="960"/>
        <v>0.8317595333333333</v>
      </c>
      <c r="I2495" s="118">
        <f t="shared" si="961"/>
        <v>0.13828866302774701</v>
      </c>
      <c r="K2495" s="161">
        <f t="shared" si="962"/>
        <v>1.7554796999999999E-8</v>
      </c>
      <c r="L2495" s="161">
        <f t="shared" si="963"/>
        <v>1.018978847295E-2</v>
      </c>
      <c r="M2495" s="162">
        <f t="shared" si="964"/>
        <v>3.3349270000000001E-3</v>
      </c>
      <c r="N2495" s="161">
        <v>0.12476393</v>
      </c>
      <c r="O2495" s="132">
        <v>8.7494209000000007E-3</v>
      </c>
      <c r="P2495" s="132">
        <v>1.1940459E-3</v>
      </c>
      <c r="Q2495" s="132">
        <v>0</v>
      </c>
      <c r="R2495" s="132">
        <v>0</v>
      </c>
      <c r="S2495" s="132">
        <v>0</v>
      </c>
      <c r="T2495" s="164">
        <v>1.7554796999999999E-8</v>
      </c>
      <c r="U2495" s="164">
        <v>4.2992294999999998E-7</v>
      </c>
      <c r="V2495" s="132">
        <v>0</v>
      </c>
      <c r="W2495" s="132">
        <v>0</v>
      </c>
      <c r="X2495" s="132">
        <v>0</v>
      </c>
      <c r="Y2495" s="132">
        <v>2.4589175000000002E-4</v>
      </c>
      <c r="Z2495" s="132">
        <v>3.3349270000000001E-3</v>
      </c>
      <c r="AA2495" s="132">
        <v>0</v>
      </c>
      <c r="AC2495" s="118">
        <f t="shared" si="948"/>
        <v>0.12476393</v>
      </c>
      <c r="AD2495" s="118">
        <f t="shared" si="949"/>
        <v>9.9439142777470006E-3</v>
      </c>
      <c r="AE2495" s="118">
        <f t="shared" si="950"/>
        <v>1.3278823722950001E-2</v>
      </c>
      <c r="AF2495" s="118">
        <f t="shared" si="951"/>
        <v>1.018978847295E-2</v>
      </c>
      <c r="AG2495" s="118">
        <f t="shared" si="952"/>
        <v>0</v>
      </c>
      <c r="AI2495" s="69">
        <v>0</v>
      </c>
      <c r="AJ2495" s="69">
        <v>0</v>
      </c>
      <c r="AK2495" s="69">
        <v>0</v>
      </c>
      <c r="AL2495" s="69">
        <v>0</v>
      </c>
      <c r="AM2495" s="69">
        <v>0</v>
      </c>
      <c r="AN2495" s="69">
        <v>0</v>
      </c>
      <c r="AO2495" s="69">
        <v>0</v>
      </c>
      <c r="AQ2495" s="116">
        <v>1.6248632999999998E-2</v>
      </c>
      <c r="AR2495" s="116">
        <v>1.5525255E-2</v>
      </c>
      <c r="AS2495" s="116">
        <v>7.2337838999999996E-4</v>
      </c>
      <c r="AT2495" s="116">
        <v>0</v>
      </c>
      <c r="AU2495" s="150">
        <f t="shared" si="953"/>
        <v>9.3077067999999999E-7</v>
      </c>
      <c r="AV2495" s="150">
        <f t="shared" si="954"/>
        <v>2.675215911921E-9</v>
      </c>
      <c r="AW2495" s="163">
        <f t="shared" si="955"/>
        <v>0</v>
      </c>
      <c r="AX2495" s="196">
        <v>7.7187284999999995E-7</v>
      </c>
      <c r="AY2495" s="196">
        <v>2.3289266999999999E-9</v>
      </c>
      <c r="AZ2495" s="196">
        <v>6.3629605000000004E-14</v>
      </c>
      <c r="BA2495" s="108">
        <v>0</v>
      </c>
      <c r="BB2495" s="108">
        <v>0</v>
      </c>
      <c r="BC2495" s="108">
        <v>0</v>
      </c>
      <c r="BD2495" s="196">
        <v>1.5889782999999999E-7</v>
      </c>
      <c r="BE2495" s="108">
        <v>0</v>
      </c>
      <c r="BF2495" s="196">
        <v>1.8508978000000001E-10</v>
      </c>
      <c r="BG2495" s="196">
        <v>4.9138269E-11</v>
      </c>
      <c r="BH2495" s="196">
        <v>3.2493315999999998E-14</v>
      </c>
      <c r="BI2495" s="108">
        <v>0</v>
      </c>
      <c r="BJ2495" s="108">
        <v>0</v>
      </c>
      <c r="BK2495" s="108">
        <v>0</v>
      </c>
      <c r="BL2495" s="108">
        <v>0</v>
      </c>
      <c r="BM2495" s="108">
        <v>0</v>
      </c>
      <c r="BN2495" s="196">
        <v>1.1196504E-10</v>
      </c>
      <c r="BO2495" s="108">
        <v>0</v>
      </c>
      <c r="BP2495" s="108">
        <v>0</v>
      </c>
      <c r="BQ2495" s="108">
        <v>0</v>
      </c>
      <c r="BR2495" s="108">
        <v>0</v>
      </c>
      <c r="BS2495" s="108">
        <v>0</v>
      </c>
      <c r="BU2495" s="172">
        <v>2.6957075000000001E-5</v>
      </c>
      <c r="BV2495" s="172">
        <v>1.2760649000000001E-6</v>
      </c>
      <c r="BW2495" s="172">
        <v>2.3191662999999999E-5</v>
      </c>
      <c r="BX2495" s="172">
        <v>5.0359791999999997E-11</v>
      </c>
      <c r="BY2495" s="172">
        <v>1.0511385000000001E-6</v>
      </c>
      <c r="BZ2495" s="69">
        <v>0</v>
      </c>
      <c r="CA2495" s="172">
        <v>1.2760846E-6</v>
      </c>
      <c r="CB2495" s="69">
        <v>0</v>
      </c>
      <c r="CC2495" s="69">
        <v>0</v>
      </c>
      <c r="CD2495" s="172">
        <v>1.1616111E-11</v>
      </c>
      <c r="CE2495" s="69">
        <v>0</v>
      </c>
      <c r="CF2495" s="172">
        <v>7.9229153E-8</v>
      </c>
      <c r="CG2495" s="69">
        <v>0</v>
      </c>
      <c r="CH2495" s="172">
        <v>8.2833400999999997E-8</v>
      </c>
      <c r="CI2495" s="69">
        <v>0</v>
      </c>
      <c r="CJ2495" s="69">
        <v>0</v>
      </c>
      <c r="CK2495" s="69">
        <v>0</v>
      </c>
      <c r="CM2495" s="198">
        <v>0</v>
      </c>
      <c r="CN2495" s="198">
        <v>0.83175953999999996</v>
      </c>
      <c r="CO2495" s="198">
        <v>0</v>
      </c>
      <c r="CP2495" s="198">
        <v>8.7306500000000002E-4</v>
      </c>
      <c r="CQ2495" s="198">
        <v>0</v>
      </c>
      <c r="CR2495" s="198">
        <v>0</v>
      </c>
      <c r="CS2495" s="197">
        <v>5.3353963000000003E-5</v>
      </c>
      <c r="CT2495" s="198">
        <v>0</v>
      </c>
      <c r="CU2495" s="197">
        <v>3.2971266000000001E-5</v>
      </c>
      <c r="CV2495" s="197">
        <v>1.1101068E-5</v>
      </c>
    </row>
    <row r="2496" spans="1:100" ht="14.4">
      <c r="A2496" t="s">
        <v>4060</v>
      </c>
      <c r="B2496" s="112" t="s">
        <v>265</v>
      </c>
      <c r="C2496" s="113" t="str">
        <f t="shared" si="958"/>
        <v>M.020.09.125</v>
      </c>
      <c r="D2496" s="9" t="s">
        <v>1295</v>
      </c>
      <c r="E2496" s="112" t="s">
        <v>362</v>
      </c>
      <c r="F2496" s="115" t="str">
        <f t="shared" si="959"/>
        <v>Tomatoes fresh in Spain</v>
      </c>
      <c r="G2496" s="143">
        <f t="shared" si="960"/>
        <v>3.4619500666666664E-2</v>
      </c>
      <c r="I2496" s="118">
        <f t="shared" si="961"/>
        <v>3.331633876842819E-2</v>
      </c>
      <c r="K2496" s="161">
        <f t="shared" si="962"/>
        <v>2.36508726862E-4</v>
      </c>
      <c r="L2496" s="161">
        <f t="shared" si="963"/>
        <v>4.6554867545600008E-3</v>
      </c>
      <c r="M2496" s="162">
        <f t="shared" si="964"/>
        <v>2.3231418187006189E-2</v>
      </c>
      <c r="N2496" s="161">
        <v>5.1929250999999997E-3</v>
      </c>
      <c r="O2496" s="132">
        <v>2.9412017000000001E-4</v>
      </c>
      <c r="P2496" s="132">
        <v>4.3325228000000004E-3</v>
      </c>
      <c r="Q2496" s="132">
        <v>1.3731375E-4</v>
      </c>
      <c r="R2496" s="132">
        <v>2.5907492E-5</v>
      </c>
      <c r="S2496" s="132">
        <v>5.8175862E-8</v>
      </c>
      <c r="T2496" s="164">
        <v>7.3229308999999998E-5</v>
      </c>
      <c r="U2496" s="164">
        <v>1.8658958E-6</v>
      </c>
      <c r="V2496" s="132">
        <v>6.9579086999999997E-5</v>
      </c>
      <c r="W2496" s="132">
        <v>2.6780387999999999E-5</v>
      </c>
      <c r="X2496" s="132">
        <v>2.0327231000000002E-3</v>
      </c>
      <c r="Y2496" s="132">
        <v>1.9750075999999999E-7</v>
      </c>
      <c r="Z2496" s="132">
        <v>2.1129116E-2</v>
      </c>
      <c r="AA2496" s="132">
        <v>6.1904063000000002E-15</v>
      </c>
      <c r="AC2496" s="118">
        <f t="shared" si="948"/>
        <v>5.1929250999999997E-3</v>
      </c>
      <c r="AD2496" s="118">
        <f t="shared" si="949"/>
        <v>4.8650175926620012E-3</v>
      </c>
      <c r="AE2496" s="118">
        <f t="shared" si="950"/>
        <v>2.5757624865800001E-2</v>
      </c>
      <c r="AF2496" s="118">
        <f t="shared" si="951"/>
        <v>4.6554867545600008E-3</v>
      </c>
      <c r="AG2496" s="118">
        <f t="shared" si="952"/>
        <v>2.1023021870061904E-3</v>
      </c>
      <c r="AI2496" s="69">
        <v>0.9159931</v>
      </c>
      <c r="AJ2496" s="69">
        <v>0.35078689000000002</v>
      </c>
      <c r="AK2496" s="69">
        <v>0.25059290000000001</v>
      </c>
      <c r="AL2496" s="69">
        <v>0</v>
      </c>
      <c r="AM2496" s="69">
        <v>3.9360784000000003E-2</v>
      </c>
      <c r="AN2496" s="69">
        <v>0.21644979</v>
      </c>
      <c r="AO2496" s="69">
        <v>5.8802735000000002E-2</v>
      </c>
      <c r="AQ2496" s="116">
        <v>1.8615802999999999E-3</v>
      </c>
      <c r="AR2496" s="116">
        <v>1.7721939999999999E-3</v>
      </c>
      <c r="AS2496" s="116">
        <v>6.9493137999999998E-5</v>
      </c>
      <c r="AT2496" s="116">
        <v>1.9893153999999999E-5</v>
      </c>
      <c r="AU2496" s="150">
        <f t="shared" si="953"/>
        <v>1.0624664449758605E-7</v>
      </c>
      <c r="AV2496" s="150">
        <f t="shared" si="954"/>
        <v>2.5700124952809535E-10</v>
      </c>
      <c r="AW2496" s="163">
        <f t="shared" si="955"/>
        <v>2.7861561227E-3</v>
      </c>
      <c r="AX2496" s="196">
        <v>3.2130979999999999E-8</v>
      </c>
      <c r="AY2496" s="196">
        <v>9.6947081999999994E-11</v>
      </c>
      <c r="AZ2496" s="196">
        <v>2.6487259999999999E-15</v>
      </c>
      <c r="BA2496" s="108">
        <v>3.0195618000000001E-18</v>
      </c>
      <c r="BB2496" s="108">
        <v>8.5650840999999997E-19</v>
      </c>
      <c r="BC2496" s="108">
        <v>1.7053982E-11</v>
      </c>
      <c r="BD2496" s="196">
        <v>7.1647765999999999E-9</v>
      </c>
      <c r="BE2496" s="108">
        <v>2.4812205000000001E-12</v>
      </c>
      <c r="BF2496" s="196">
        <v>8.0942317999999998E-12</v>
      </c>
      <c r="BG2496" s="196">
        <v>2.7783059999999999E-11</v>
      </c>
      <c r="BH2496" s="196">
        <v>7.1121116000000005E-14</v>
      </c>
      <c r="BI2496" s="108">
        <v>3.5361780000000002E-16</v>
      </c>
      <c r="BJ2496" s="108">
        <v>9.4927106999999999E-18</v>
      </c>
      <c r="BK2496" s="108">
        <v>2.2755762999999999E-18</v>
      </c>
      <c r="BL2496" s="108">
        <v>1.4312296E-13</v>
      </c>
      <c r="BM2496" s="108">
        <v>3.5778875000000002E-13</v>
      </c>
      <c r="BN2496" s="196">
        <v>8.3629297000000005E-24</v>
      </c>
      <c r="BO2496" s="108">
        <v>1.6419227000000001E-6</v>
      </c>
      <c r="BP2496" s="108">
        <v>2.7845142000000002E-3</v>
      </c>
      <c r="BQ2496" s="108">
        <v>6.6933332999999998E-8</v>
      </c>
      <c r="BR2496" s="108">
        <v>1.216E-10</v>
      </c>
      <c r="BS2496" s="108">
        <v>2.1519999999999999E-14</v>
      </c>
      <c r="BU2496" s="172">
        <v>1.8269262000000001E-5</v>
      </c>
      <c r="BV2496" s="172">
        <v>6.1786185999999995E-8</v>
      </c>
      <c r="BW2496" s="172">
        <v>9.6528353000000007E-7</v>
      </c>
      <c r="BX2496" s="172">
        <v>2.8718171E-10</v>
      </c>
      <c r="BY2496" s="172">
        <v>6.6346588999999996E-8</v>
      </c>
      <c r="BZ2496" s="69">
        <v>2.2425969000000001E-7</v>
      </c>
      <c r="CA2496" s="172">
        <v>7.2290935000000003E-7</v>
      </c>
      <c r="CB2496" s="69">
        <v>1.9473647E-8</v>
      </c>
      <c r="CC2496" s="69">
        <v>1.0965634000000001E-10</v>
      </c>
      <c r="CD2496" s="172">
        <v>4.8548931999999998E-8</v>
      </c>
      <c r="CE2496" s="69">
        <v>2.4286897000000001E-15</v>
      </c>
      <c r="CF2496" s="172">
        <v>1.8493552000000001E-20</v>
      </c>
      <c r="CG2496" s="69">
        <v>1.5878966E-16</v>
      </c>
      <c r="CH2496" s="172">
        <v>2.9031815999999999E-8</v>
      </c>
      <c r="CI2496" s="69">
        <v>7.2918920999999997E-7</v>
      </c>
      <c r="CJ2496" s="69">
        <v>2.7402305000000001E-8</v>
      </c>
      <c r="CK2496" s="69">
        <v>1.5374634E-5</v>
      </c>
      <c r="CM2496" s="198">
        <v>1.8730601000000001E-16</v>
      </c>
      <c r="CN2496" s="198">
        <v>3.4616090000000002E-2</v>
      </c>
      <c r="CO2496" s="198">
        <v>4.3855952000000002E-4</v>
      </c>
      <c r="CP2496" s="198">
        <v>4.4177988999999999E-5</v>
      </c>
      <c r="CQ2496" s="198">
        <v>1.6983022999999999E-13</v>
      </c>
      <c r="CR2496" s="198">
        <v>1.9136132999999998E-11</v>
      </c>
      <c r="CS2496" s="197">
        <v>2.5880605000000001E-6</v>
      </c>
      <c r="CT2496" s="198">
        <v>8.1198883000000003E-6</v>
      </c>
      <c r="CU2496" s="197">
        <v>1.8451976E-5</v>
      </c>
      <c r="CV2496" s="197">
        <v>2.876312E-5</v>
      </c>
    </row>
    <row r="2497" spans="1:100" ht="14.4">
      <c r="A2497" t="s">
        <v>4061</v>
      </c>
      <c r="B2497" s="112" t="s">
        <v>265</v>
      </c>
      <c r="C2497" s="113" t="str">
        <f t="shared" si="958"/>
        <v>M.020.09.301</v>
      </c>
      <c r="D2497" s="9" t="s">
        <v>1295</v>
      </c>
      <c r="E2497" s="112" t="s">
        <v>362</v>
      </c>
      <c r="F2497" s="115" t="str">
        <f t="shared" si="959"/>
        <v>Bell pepper Switzerland, greenhouse heated per kg CH</v>
      </c>
      <c r="G2497" s="143">
        <f t="shared" si="960"/>
        <v>1.1459605333333334</v>
      </c>
      <c r="I2497" s="118">
        <f t="shared" si="961"/>
        <v>0.22884128737504328</v>
      </c>
      <c r="K2497" s="161">
        <f t="shared" si="962"/>
        <v>5.2759883949999994E-3</v>
      </c>
      <c r="L2497" s="161">
        <f t="shared" si="963"/>
        <v>1.7874543831000001E-2</v>
      </c>
      <c r="M2497" s="162">
        <f t="shared" si="964"/>
        <v>3.3796675149043276E-2</v>
      </c>
      <c r="N2497" s="161">
        <v>0.17189408</v>
      </c>
      <c r="O2497" s="132">
        <v>6.9991638000000004E-3</v>
      </c>
      <c r="P2497" s="132">
        <v>1.0520516000000001E-2</v>
      </c>
      <c r="Q2497" s="132">
        <v>3.7405161999999998E-3</v>
      </c>
      <c r="R2497" s="132">
        <v>1.3723852999999999E-3</v>
      </c>
      <c r="S2497" s="164">
        <v>1.6909944999999999E-5</v>
      </c>
      <c r="T2497" s="132">
        <v>1.4617695E-4</v>
      </c>
      <c r="U2497" s="132">
        <v>1.2900071E-4</v>
      </c>
      <c r="V2497" s="132">
        <v>7.0753514E-4</v>
      </c>
      <c r="W2497" s="132">
        <v>1.7127350999999999E-4</v>
      </c>
      <c r="X2497" s="132">
        <v>1.5912374999999999E-2</v>
      </c>
      <c r="Y2497" s="164">
        <v>5.4589811E-5</v>
      </c>
      <c r="Z2497" s="132">
        <v>1.7176765E-2</v>
      </c>
      <c r="AA2497" s="164">
        <v>9.0432786999999995E-12</v>
      </c>
      <c r="AC2497" s="118">
        <f t="shared" si="948"/>
        <v>0.17189408</v>
      </c>
      <c r="AD2497" s="118">
        <f t="shared" si="949"/>
        <v>2.2924668905000001E-2</v>
      </c>
      <c r="AE2497" s="118">
        <f t="shared" si="950"/>
        <v>3.4825445509999997E-2</v>
      </c>
      <c r="AF2497" s="118">
        <f t="shared" si="951"/>
        <v>1.7874543831000001E-2</v>
      </c>
      <c r="AG2497" s="118">
        <f t="shared" si="952"/>
        <v>1.6619910149043279E-2</v>
      </c>
      <c r="AI2497" s="69">
        <v>18.253608</v>
      </c>
      <c r="AJ2497" s="69">
        <v>14.634119999999999</v>
      </c>
      <c r="AK2497" s="69">
        <v>1.9105540999999999</v>
      </c>
      <c r="AL2497" s="69">
        <v>0</v>
      </c>
      <c r="AM2497" s="69">
        <v>0.13627294000000001</v>
      </c>
      <c r="AN2497" s="69">
        <v>0.31952278000000001</v>
      </c>
      <c r="AO2497" s="69">
        <v>1.2531378</v>
      </c>
      <c r="AQ2497" s="116">
        <v>2.2571477999999999E-2</v>
      </c>
      <c r="AR2497" s="116">
        <v>2.0613288E-2</v>
      </c>
      <c r="AS2497" s="116">
        <v>9.3321360999999996E-4</v>
      </c>
      <c r="AT2497" s="116">
        <v>1.0249761E-3</v>
      </c>
      <c r="AU2497" s="150">
        <f t="shared" si="953"/>
        <v>1.2358086714316672E-6</v>
      </c>
      <c r="AV2497" s="150">
        <f t="shared" si="954"/>
        <v>3.4512337805307333E-9</v>
      </c>
      <c r="AW2497" s="163">
        <f t="shared" si="955"/>
        <v>0.14355406818700001</v>
      </c>
      <c r="AX2497" s="196">
        <v>1.0643008000000001E-6</v>
      </c>
      <c r="AY2497" s="196">
        <v>3.2111891000000001E-9</v>
      </c>
      <c r="AZ2497" s="196">
        <v>8.7734761999999997E-14</v>
      </c>
      <c r="BA2497" s="196">
        <v>2.0849964E-10</v>
      </c>
      <c r="BB2497" s="196">
        <v>6.6696488000000004E-19</v>
      </c>
      <c r="BC2497" s="196">
        <v>1.5872683E-10</v>
      </c>
      <c r="BD2497" s="196">
        <v>1.7048719999999999E-7</v>
      </c>
      <c r="BE2497" s="196">
        <v>3.0042802000000002E-11</v>
      </c>
      <c r="BF2497" s="196">
        <v>2.0651364E-10</v>
      </c>
      <c r="BG2497" s="196">
        <v>1.1932829E-12</v>
      </c>
      <c r="BH2497" s="196">
        <v>8.3839731000000003E-14</v>
      </c>
      <c r="BI2497" s="196">
        <v>8.7624903999999997E-14</v>
      </c>
      <c r="BJ2497" s="196">
        <v>1.7231696E-12</v>
      </c>
      <c r="BK2497" s="196">
        <v>3.1258663E-13</v>
      </c>
      <c r="BL2497" s="196">
        <v>5.6804200999999999E-10</v>
      </c>
      <c r="BM2497" s="196">
        <v>8.5402951000000001E-11</v>
      </c>
      <c r="BN2497" s="196">
        <v>3.7331858000000002E-21</v>
      </c>
      <c r="BO2497" s="196">
        <v>3.2808187E-5</v>
      </c>
      <c r="BP2497" s="108">
        <v>0.14352126000000001</v>
      </c>
      <c r="BQ2497" s="108">
        <v>0</v>
      </c>
      <c r="BR2497" s="108">
        <v>0</v>
      </c>
      <c r="BS2497" s="108">
        <v>0</v>
      </c>
      <c r="BU2497" s="172">
        <v>5.7748138000000001E-5</v>
      </c>
      <c r="BV2497" s="172">
        <v>1.5105756E-6</v>
      </c>
      <c r="BW2497" s="172">
        <v>3.1952419999999997E-5</v>
      </c>
      <c r="BX2497" s="172">
        <v>2.2429139E-8</v>
      </c>
      <c r="BY2497" s="172">
        <v>2.3392478000000002E-6</v>
      </c>
      <c r="BZ2497" s="172">
        <v>3.1534589999999998E-7</v>
      </c>
      <c r="CA2497" s="172">
        <v>3.0986986999999997E-8</v>
      </c>
      <c r="CB2497" s="172">
        <v>4.2713443000000002E-7</v>
      </c>
      <c r="CC2497" s="172">
        <v>2.7915613999999999E-8</v>
      </c>
      <c r="CD2497" s="172">
        <v>1.0594418E-7</v>
      </c>
      <c r="CE2497" s="172">
        <v>1.8912257000000002E-15</v>
      </c>
      <c r="CF2497" s="172">
        <v>8.2554642000000004E-18</v>
      </c>
      <c r="CG2497" s="172">
        <v>2.7167149000000001E-16</v>
      </c>
      <c r="CH2497" s="172">
        <v>7.8125350000000003E-7</v>
      </c>
      <c r="CI2497" s="172">
        <v>2.0058654999999998E-5</v>
      </c>
      <c r="CJ2497" s="172">
        <v>1.7622969E-7</v>
      </c>
      <c r="CK2497" s="69">
        <v>0</v>
      </c>
      <c r="CM2497" s="197">
        <v>2.7114311999999998E-16</v>
      </c>
      <c r="CN2497" s="198">
        <v>1.146849</v>
      </c>
      <c r="CO2497" s="198">
        <v>1.9341775E-3</v>
      </c>
      <c r="CP2497" s="198">
        <v>9.9038849999999999E-4</v>
      </c>
      <c r="CQ2497" s="197">
        <v>8.8941856999999998E-11</v>
      </c>
      <c r="CR2497" s="197">
        <v>3.2754614999999998E-9</v>
      </c>
      <c r="CS2497" s="197">
        <v>8.1745792000000004E-5</v>
      </c>
      <c r="CT2497" s="198">
        <v>0.85004645000000001</v>
      </c>
      <c r="CU2497" s="197">
        <v>7.9954848000000003E-7</v>
      </c>
      <c r="CV2497" s="198">
        <v>1.1989543000000001E-4</v>
      </c>
    </row>
    <row r="2498" spans="1:100" ht="14.4">
      <c r="A2498" t="s">
        <v>4062</v>
      </c>
      <c r="B2498" s="112" t="s">
        <v>265</v>
      </c>
      <c r="C2498" s="113" t="str">
        <f t="shared" si="958"/>
        <v>M.020.09.302</v>
      </c>
      <c r="D2498" s="9" t="s">
        <v>1295</v>
      </c>
      <c r="E2498" s="112" t="s">
        <v>362</v>
      </c>
      <c r="F2498" s="115" t="str">
        <f t="shared" si="959"/>
        <v>Broccoli, Switzerland per kg CH</v>
      </c>
      <c r="G2498" s="143">
        <f t="shared" si="960"/>
        <v>0.16989130666666669</v>
      </c>
      <c r="I2498" s="118">
        <f t="shared" si="961"/>
        <v>9.4914074568870008E-2</v>
      </c>
      <c r="K2498" s="161">
        <f t="shared" si="962"/>
        <v>3.7057110290999997E-3</v>
      </c>
      <c r="L2498" s="161">
        <f t="shared" si="963"/>
        <v>4.4186562229999997E-2</v>
      </c>
      <c r="M2498" s="162">
        <f t="shared" si="964"/>
        <v>2.153810530977001E-2</v>
      </c>
      <c r="N2498" s="161">
        <v>2.5483696E-2</v>
      </c>
      <c r="O2498" s="132">
        <v>9.6273479999999998E-4</v>
      </c>
      <c r="P2498" s="132">
        <v>4.2001008999999999E-2</v>
      </c>
      <c r="Q2498" s="132">
        <v>2.1747102999999999E-3</v>
      </c>
      <c r="R2498" s="132">
        <v>1.3104765E-3</v>
      </c>
      <c r="S2498" s="164">
        <v>6.6669991000000004E-6</v>
      </c>
      <c r="T2498" s="132">
        <v>2.1385723E-4</v>
      </c>
      <c r="U2498" s="132">
        <v>2.3133695000000001E-4</v>
      </c>
      <c r="V2498" s="132">
        <v>1.9986609999999999E-4</v>
      </c>
      <c r="W2498" s="132">
        <v>6.1750005000000001E-4</v>
      </c>
      <c r="X2498" s="132">
        <v>6.1308372000000002E-3</v>
      </c>
      <c r="Y2498" s="132">
        <v>3.7398143000000003E-4</v>
      </c>
      <c r="Z2498" s="132">
        <v>1.5207402E-2</v>
      </c>
      <c r="AA2498" s="164">
        <v>9.7700127999999999E-12</v>
      </c>
      <c r="AC2498" s="118">
        <f t="shared" si="948"/>
        <v>2.5483696E-2</v>
      </c>
      <c r="AD2498" s="118">
        <f t="shared" si="949"/>
        <v>4.6900791779099997E-2</v>
      </c>
      <c r="AE2498" s="118">
        <f t="shared" si="950"/>
        <v>5.8402482749999998E-2</v>
      </c>
      <c r="AF2498" s="118">
        <f t="shared" si="951"/>
        <v>4.4186562229999997E-2</v>
      </c>
      <c r="AG2498" s="118">
        <f t="shared" si="952"/>
        <v>6.3307033097700135E-3</v>
      </c>
      <c r="AI2498" s="69">
        <v>1.671675</v>
      </c>
      <c r="AJ2498" s="69">
        <v>1.3396636</v>
      </c>
      <c r="AK2498" s="69">
        <v>0.16774511</v>
      </c>
      <c r="AL2498" s="69">
        <v>0</v>
      </c>
      <c r="AM2498" s="69">
        <v>1.2268166E-2</v>
      </c>
      <c r="AN2498" s="69">
        <v>5.0971639999999999E-2</v>
      </c>
      <c r="AO2498" s="69">
        <v>0.10102645</v>
      </c>
      <c r="AQ2498" s="116">
        <v>5.6577894999999996E-3</v>
      </c>
      <c r="AR2498" s="116">
        <v>5.3294038000000002E-3</v>
      </c>
      <c r="AS2498" s="116">
        <v>2.3504908000000001E-4</v>
      </c>
      <c r="AT2498" s="199">
        <v>9.3336613000000006E-5</v>
      </c>
      <c r="AU2498" s="150">
        <f t="shared" si="953"/>
        <v>3.19508618604285E-7</v>
      </c>
      <c r="AV2498" s="150">
        <f t="shared" si="954"/>
        <v>8.6926435684079896E-10</v>
      </c>
      <c r="AW2498" s="163">
        <f t="shared" si="955"/>
        <v>1.3072354455999999E-2</v>
      </c>
      <c r="AX2498" s="196">
        <v>1.6250593E-7</v>
      </c>
      <c r="AY2498" s="196">
        <v>4.8995816E-10</v>
      </c>
      <c r="AZ2498" s="196">
        <v>1.3389163999999999E-14</v>
      </c>
      <c r="BA2498" s="196">
        <v>1.1913648E-9</v>
      </c>
      <c r="BB2498" s="196">
        <v>1.3517849999999999E-15</v>
      </c>
      <c r="BC2498" s="196">
        <v>2.5021540000000002E-10</v>
      </c>
      <c r="BD2498" s="196">
        <v>1.5548817999999999E-7</v>
      </c>
      <c r="BE2498" s="196">
        <v>3.6858000999999999E-11</v>
      </c>
      <c r="BF2498" s="196">
        <v>3.3997957999999999E-10</v>
      </c>
      <c r="BG2498" s="196">
        <v>1.8574221E-12</v>
      </c>
      <c r="BH2498" s="196">
        <v>4.7897641999999996E-13</v>
      </c>
      <c r="BI2498" s="196">
        <v>9.0252460000000006E-14</v>
      </c>
      <c r="BJ2498" s="196">
        <v>2.4070221E-14</v>
      </c>
      <c r="BK2498" s="196">
        <v>4.5054626E-15</v>
      </c>
      <c r="BL2498" s="196">
        <v>3.2318855000000001E-12</v>
      </c>
      <c r="BM2498" s="196">
        <v>6.9695166999999998E-11</v>
      </c>
      <c r="BN2498" s="196">
        <v>1.3198799E-20</v>
      </c>
      <c r="BO2498" s="196">
        <v>1.4550456E-5</v>
      </c>
      <c r="BP2498" s="108">
        <v>1.3057803999999999E-2</v>
      </c>
      <c r="BQ2498" s="108">
        <v>0</v>
      </c>
      <c r="BR2498" s="108">
        <v>0</v>
      </c>
      <c r="BS2498" s="108">
        <v>0</v>
      </c>
      <c r="BU2498" s="172">
        <v>1.7149314E-5</v>
      </c>
      <c r="BV2498" s="172">
        <v>2.7828818000000001E-6</v>
      </c>
      <c r="BW2498" s="172">
        <v>4.7370204E-6</v>
      </c>
      <c r="BX2498" s="172">
        <v>6.0253609000000003E-8</v>
      </c>
      <c r="BY2498" s="172">
        <v>3.1093614E-6</v>
      </c>
      <c r="BZ2498" s="172">
        <v>1.6896741999999999E-6</v>
      </c>
      <c r="CA2498" s="172">
        <v>4.8221099000000001E-8</v>
      </c>
      <c r="CB2498" s="172">
        <v>2.2704312E-6</v>
      </c>
      <c r="CC2498" s="172">
        <v>1.6845786999999999E-8</v>
      </c>
      <c r="CD2498" s="172">
        <v>1.5166004999999999E-7</v>
      </c>
      <c r="CE2498" s="172">
        <v>3.8330811000000003E-12</v>
      </c>
      <c r="CF2498" s="172">
        <v>2.9187461000000002E-17</v>
      </c>
      <c r="CG2498" s="172">
        <v>2.5060988E-13</v>
      </c>
      <c r="CH2498" s="172">
        <v>4.2471759E-7</v>
      </c>
      <c r="CI2498" s="172">
        <v>1.8394625000000001E-6</v>
      </c>
      <c r="CJ2498" s="172">
        <v>1.8780698000000001E-8</v>
      </c>
      <c r="CK2498" s="69">
        <v>0</v>
      </c>
      <c r="CM2498" s="197">
        <v>2.9561583000000001E-13</v>
      </c>
      <c r="CN2498" s="198">
        <v>0.17497382</v>
      </c>
      <c r="CO2498" s="198">
        <v>6.3612041999999997E-3</v>
      </c>
      <c r="CP2498" s="198">
        <v>1.6318114999999999E-3</v>
      </c>
      <c r="CQ2498" s="197">
        <v>4.0914189999999999E-11</v>
      </c>
      <c r="CR2498" s="197">
        <v>4.8489777999999996E-9</v>
      </c>
      <c r="CS2498" s="197">
        <v>7.3869568999999997E-5</v>
      </c>
      <c r="CT2498" s="198">
        <v>1.2396054E-2</v>
      </c>
      <c r="CU2498" s="197">
        <v>1.2451884E-6</v>
      </c>
      <c r="CV2498" s="198">
        <v>6.4561067000000005E-4</v>
      </c>
    </row>
    <row r="2499" spans="1:100" ht="14.4">
      <c r="A2499" t="s">
        <v>4063</v>
      </c>
      <c r="B2499" s="112" t="s">
        <v>265</v>
      </c>
      <c r="C2499" s="113" t="str">
        <f t="shared" si="958"/>
        <v>M.020.09.303</v>
      </c>
      <c r="D2499" s="9" t="s">
        <v>1295</v>
      </c>
      <c r="E2499" s="112" t="s">
        <v>362</v>
      </c>
      <c r="F2499" s="115" t="str">
        <f t="shared" si="959"/>
        <v>Cabbage for conserves Switzerland per kg CH</v>
      </c>
      <c r="G2499" s="143">
        <f t="shared" si="960"/>
        <v>5.0293261999999998E-2</v>
      </c>
      <c r="I2499" s="118">
        <f t="shared" si="961"/>
        <v>3.3204308247984107E-2</v>
      </c>
      <c r="K2499" s="161">
        <f t="shared" si="962"/>
        <v>1.1440583703E-3</v>
      </c>
      <c r="L2499" s="161">
        <f t="shared" si="963"/>
        <v>1.1525011245000001E-2</v>
      </c>
      <c r="M2499" s="162">
        <f t="shared" si="964"/>
        <v>1.2991249332684106E-2</v>
      </c>
      <c r="N2499" s="161">
        <v>7.5439892999999997E-3</v>
      </c>
      <c r="O2499" s="132">
        <v>6.2256400000000004E-4</v>
      </c>
      <c r="P2499" s="132">
        <v>1.0576238E-2</v>
      </c>
      <c r="Q2499" s="132">
        <v>6.7082546999999997E-4</v>
      </c>
      <c r="R2499" s="132">
        <v>3.9306082000000001E-4</v>
      </c>
      <c r="S2499" s="164">
        <v>1.7081103000000001E-6</v>
      </c>
      <c r="T2499" s="164">
        <v>7.8463969999999997E-5</v>
      </c>
      <c r="U2499" s="164">
        <v>5.8491895000000001E-5</v>
      </c>
      <c r="V2499" s="132">
        <v>2.2975972999999999E-4</v>
      </c>
      <c r="W2499" s="132">
        <v>1.6842001E-4</v>
      </c>
      <c r="X2499" s="132">
        <v>9.3717980000000006E-3</v>
      </c>
      <c r="Y2499" s="164">
        <v>9.9297340000000005E-5</v>
      </c>
      <c r="Z2499" s="132">
        <v>3.3896916E-3</v>
      </c>
      <c r="AA2499" s="164">
        <v>2.6841067000000001E-12</v>
      </c>
      <c r="AC2499" s="118">
        <f t="shared" si="948"/>
        <v>7.5439892999999997E-3</v>
      </c>
      <c r="AD2499" s="118">
        <f t="shared" si="949"/>
        <v>1.2401352265300002E-2</v>
      </c>
      <c r="AE2499" s="118">
        <f t="shared" si="950"/>
        <v>1.4646985495000001E-2</v>
      </c>
      <c r="AF2499" s="118">
        <f t="shared" si="951"/>
        <v>1.1525011244999999E-2</v>
      </c>
      <c r="AG2499" s="118">
        <f t="shared" si="952"/>
        <v>9.6015577326841062E-3</v>
      </c>
      <c r="AI2499" s="69">
        <v>2.3543981999999999</v>
      </c>
      <c r="AJ2499" s="69">
        <v>0.43505614999999997</v>
      </c>
      <c r="AK2499" s="69">
        <v>1.0028212999999999</v>
      </c>
      <c r="AL2499" s="69">
        <v>0</v>
      </c>
      <c r="AM2499" s="69">
        <v>7.0717234000000004E-2</v>
      </c>
      <c r="AN2499" s="69">
        <v>0.16817480000000001</v>
      </c>
      <c r="AO2499" s="69">
        <v>0.67762878000000004</v>
      </c>
      <c r="AQ2499" s="116">
        <v>1.6930987999999999E-3</v>
      </c>
      <c r="AR2499" s="116">
        <v>1.5954637999999999E-3</v>
      </c>
      <c r="AS2499" s="199">
        <v>6.7634654999999995E-5</v>
      </c>
      <c r="AT2499" s="199">
        <v>3.0000406000000001E-5</v>
      </c>
      <c r="AU2499" s="150">
        <f t="shared" si="953"/>
        <v>9.5651304983774642E-8</v>
      </c>
      <c r="AV2499" s="150">
        <f t="shared" si="954"/>
        <v>2.5012815808678611E-10</v>
      </c>
      <c r="AW2499" s="163">
        <f t="shared" si="955"/>
        <v>4.2017375306000002E-3</v>
      </c>
      <c r="AX2499" s="196">
        <v>4.7856505000000001E-8</v>
      </c>
      <c r="AY2499" s="196">
        <v>1.4430643000000001E-10</v>
      </c>
      <c r="AZ2499" s="196">
        <v>3.9433411999999997E-15</v>
      </c>
      <c r="BA2499" s="196">
        <v>2.9083330999999998E-10</v>
      </c>
      <c r="BB2499" s="196">
        <v>3.7137464000000001E-16</v>
      </c>
      <c r="BC2499" s="196">
        <v>8.1486500999999998E-11</v>
      </c>
      <c r="BD2499" s="196">
        <v>4.7403446999999998E-8</v>
      </c>
      <c r="BE2499" s="196">
        <v>1.1897844E-11</v>
      </c>
      <c r="BF2499" s="196">
        <v>9.2892370999999994E-11</v>
      </c>
      <c r="BG2499" s="196">
        <v>8.8330180000000001E-13</v>
      </c>
      <c r="BH2499" s="196">
        <v>1.1693239E-13</v>
      </c>
      <c r="BI2499" s="196">
        <v>2.4306123E-14</v>
      </c>
      <c r="BJ2499" s="196">
        <v>2.5320023000000001E-15</v>
      </c>
      <c r="BK2499" s="196">
        <v>4.9742665999999999E-16</v>
      </c>
      <c r="BL2499" s="196">
        <v>8.4888740000000004E-13</v>
      </c>
      <c r="BM2499" s="196">
        <v>1.8183914E-11</v>
      </c>
      <c r="BN2499" s="196">
        <v>3.6260940999999998E-21</v>
      </c>
      <c r="BO2499" s="196">
        <v>7.2103306000000003E-6</v>
      </c>
      <c r="BP2499" s="108">
        <v>4.1945272E-3</v>
      </c>
      <c r="BQ2499" s="108">
        <v>0</v>
      </c>
      <c r="BR2499" s="108">
        <v>0</v>
      </c>
      <c r="BS2499" s="108">
        <v>0</v>
      </c>
      <c r="BU2499" s="172">
        <v>6.1483837E-6</v>
      </c>
      <c r="BV2499" s="172">
        <v>7.5427765999999998E-7</v>
      </c>
      <c r="BW2499" s="172">
        <v>1.4023096E-6</v>
      </c>
      <c r="BX2499" s="172">
        <v>1.4948028000000002E-8</v>
      </c>
      <c r="BY2499" s="172">
        <v>8.6050134999999998E-7</v>
      </c>
      <c r="BZ2499" s="172">
        <v>4.2563487000000002E-7</v>
      </c>
      <c r="CA2499" s="172">
        <v>2.2936258000000001E-8</v>
      </c>
      <c r="CB2499" s="172">
        <v>5.7423245999999995E-7</v>
      </c>
      <c r="CC2499" s="172">
        <v>4.4151714000000002E-9</v>
      </c>
      <c r="CD2499" s="172">
        <v>5.4468374999999999E-8</v>
      </c>
      <c r="CE2499" s="172">
        <v>1.0530588000000001E-12</v>
      </c>
      <c r="CF2499" s="172">
        <v>8.0186445000000005E-18</v>
      </c>
      <c r="CG2499" s="172">
        <v>6.8849823000000005E-14</v>
      </c>
      <c r="CH2499" s="172">
        <v>1.3409726E-7</v>
      </c>
      <c r="CI2499" s="172">
        <v>1.8099279E-6</v>
      </c>
      <c r="CJ2499" s="172">
        <v>9.0633624000000002E-8</v>
      </c>
      <c r="CK2499" s="69">
        <v>0</v>
      </c>
      <c r="CM2499" s="197">
        <v>8.1214266999999997E-14</v>
      </c>
      <c r="CN2499" s="198">
        <v>5.1533018E-2</v>
      </c>
      <c r="CO2499" s="198">
        <v>2.1041045E-3</v>
      </c>
      <c r="CP2499" s="198">
        <v>4.5263176E-4</v>
      </c>
      <c r="CQ2499" s="197">
        <v>1.1014796E-11</v>
      </c>
      <c r="CR2499" s="197">
        <v>1.3050016E-9</v>
      </c>
      <c r="CS2499" s="197">
        <v>2.1935727000000001E-5</v>
      </c>
      <c r="CT2499" s="198">
        <v>1.383553E-3</v>
      </c>
      <c r="CU2499" s="197">
        <v>5.9215832000000002E-7</v>
      </c>
      <c r="CV2499" s="198">
        <v>1.6223598000000001E-4</v>
      </c>
    </row>
    <row r="2500" spans="1:100" ht="14.4">
      <c r="A2500" t="s">
        <v>4064</v>
      </c>
      <c r="B2500" s="112" t="s">
        <v>265</v>
      </c>
      <c r="C2500" s="113" t="str">
        <f t="shared" si="958"/>
        <v>M.020.09.304</v>
      </c>
      <c r="D2500" s="9" t="s">
        <v>1295</v>
      </c>
      <c r="E2500" s="112" t="s">
        <v>362</v>
      </c>
      <c r="F2500" s="115" t="str">
        <f t="shared" si="959"/>
        <v>Carrots Switzerland per kg CH</v>
      </c>
      <c r="G2500" s="143">
        <f t="shared" si="960"/>
        <v>6.3718319333333343E-2</v>
      </c>
      <c r="I2500" s="118">
        <f t="shared" si="961"/>
        <v>3.9083695838511498E-2</v>
      </c>
      <c r="K2500" s="161">
        <f t="shared" si="962"/>
        <v>1.3719790854000002E-3</v>
      </c>
      <c r="L2500" s="161">
        <f t="shared" si="963"/>
        <v>1.0841230201E-2</v>
      </c>
      <c r="M2500" s="162">
        <f t="shared" si="964"/>
        <v>1.7312738652111498E-2</v>
      </c>
      <c r="N2500" s="161">
        <v>9.5577479E-3</v>
      </c>
      <c r="O2500" s="132">
        <v>8.4492536000000003E-4</v>
      </c>
      <c r="P2500" s="132">
        <v>9.6564951000000007E-3</v>
      </c>
      <c r="Q2500" s="132">
        <v>7.3754112000000004E-4</v>
      </c>
      <c r="R2500" s="132">
        <v>5.5150774999999995E-4</v>
      </c>
      <c r="S2500" s="164">
        <v>2.5136683999999999E-6</v>
      </c>
      <c r="T2500" s="164">
        <v>8.0416546999999993E-5</v>
      </c>
      <c r="U2500" s="164">
        <v>9.5411460999999999E-5</v>
      </c>
      <c r="V2500" s="132">
        <v>2.5763264999999999E-4</v>
      </c>
      <c r="W2500" s="132">
        <v>1.3457852000000001E-4</v>
      </c>
      <c r="X2500" s="132">
        <v>9.7267042999999997E-3</v>
      </c>
      <c r="Y2500" s="132">
        <v>1.0981976E-4</v>
      </c>
      <c r="Z2500" s="132">
        <v>7.3284016999999998E-3</v>
      </c>
      <c r="AA2500" s="164">
        <v>2.1114972E-12</v>
      </c>
      <c r="AC2500" s="118">
        <f t="shared" si="948"/>
        <v>9.5577479E-3</v>
      </c>
      <c r="AD2500" s="118">
        <f t="shared" si="949"/>
        <v>1.1968811006400001E-2</v>
      </c>
      <c r="AE2500" s="118">
        <f t="shared" si="950"/>
        <v>1.7925233621E-2</v>
      </c>
      <c r="AF2500" s="118">
        <f t="shared" si="951"/>
        <v>1.0841230201E-2</v>
      </c>
      <c r="AG2500" s="118">
        <f t="shared" si="952"/>
        <v>9.9843369521114972E-3</v>
      </c>
      <c r="AI2500" s="69">
        <v>2.5251711999999999</v>
      </c>
      <c r="AJ2500" s="69">
        <v>0.58479210000000004</v>
      </c>
      <c r="AK2500" s="69">
        <v>1.0141138000000001</v>
      </c>
      <c r="AL2500" s="69">
        <v>0</v>
      </c>
      <c r="AM2500" s="69">
        <v>7.2447941000000002E-2</v>
      </c>
      <c r="AN2500" s="69">
        <v>0.17394237000000001</v>
      </c>
      <c r="AO2500" s="69">
        <v>0.67987498999999996</v>
      </c>
      <c r="AQ2500" s="116">
        <v>1.9808692000000002E-3</v>
      </c>
      <c r="AR2500" s="116">
        <v>1.8651436999999999E-3</v>
      </c>
      <c r="AS2500" s="199">
        <v>7.6929416999999995E-5</v>
      </c>
      <c r="AT2500" s="199">
        <v>3.8796079999999998E-5</v>
      </c>
      <c r="AU2500" s="150">
        <f t="shared" si="953"/>
        <v>1.1181916479594805E-7</v>
      </c>
      <c r="AV2500" s="150">
        <f t="shared" si="954"/>
        <v>2.8450228081125255E-10</v>
      </c>
      <c r="AW2500" s="163">
        <f t="shared" si="955"/>
        <v>5.4336245893E-3</v>
      </c>
      <c r="AX2500" s="196">
        <v>6.0206008999999996E-8</v>
      </c>
      <c r="AY2500" s="196">
        <v>1.8157827E-10</v>
      </c>
      <c r="AZ2500" s="196">
        <v>4.9615532999999997E-15</v>
      </c>
      <c r="BA2500" s="196">
        <v>2.5912183000000002E-10</v>
      </c>
      <c r="BB2500" s="196">
        <v>2.9214804999999998E-16</v>
      </c>
      <c r="BC2500" s="196">
        <v>7.9775732E-11</v>
      </c>
      <c r="BD2500" s="196">
        <v>5.1247591000000002E-8</v>
      </c>
      <c r="BE2500" s="196">
        <v>1.1875306E-11</v>
      </c>
      <c r="BF2500" s="196">
        <v>8.9258765000000002E-11</v>
      </c>
      <c r="BG2500" s="196">
        <v>1.6500048E-12</v>
      </c>
      <c r="BH2500" s="196">
        <v>1.0417715E-13</v>
      </c>
      <c r="BI2500" s="196">
        <v>3.0066891000000003E-14</v>
      </c>
      <c r="BJ2500" s="196">
        <v>5.7762128999999997E-16</v>
      </c>
      <c r="BK2500" s="196">
        <v>1.5179281000000001E-16</v>
      </c>
      <c r="BL2500" s="196">
        <v>1.0867598E-12</v>
      </c>
      <c r="BM2500" s="196">
        <v>2.5580181999999999E-11</v>
      </c>
      <c r="BN2500" s="196">
        <v>2.8525273E-21</v>
      </c>
      <c r="BO2500" s="196">
        <v>9.5377893000000001E-6</v>
      </c>
      <c r="BP2500" s="108">
        <v>5.4240868000000001E-3</v>
      </c>
      <c r="BQ2500" s="108">
        <v>0</v>
      </c>
      <c r="BR2500" s="108">
        <v>0</v>
      </c>
      <c r="BS2500" s="108">
        <v>0</v>
      </c>
      <c r="BU2500" s="172">
        <v>6.7580493E-6</v>
      </c>
      <c r="BV2500" s="172">
        <v>7.1818881000000003E-7</v>
      </c>
      <c r="BW2500" s="172">
        <v>1.7766357999999999E-6</v>
      </c>
      <c r="BX2500" s="172">
        <v>1.8445665000000001E-8</v>
      </c>
      <c r="BY2500" s="172">
        <v>9.9777487999999993E-7</v>
      </c>
      <c r="BZ2500" s="172">
        <v>3.8193297000000001E-7</v>
      </c>
      <c r="CA2500" s="172">
        <v>4.2851619E-8</v>
      </c>
      <c r="CB2500" s="172">
        <v>5.1572062999999997E-7</v>
      </c>
      <c r="CC2500" s="172">
        <v>6.0258334000000003E-9</v>
      </c>
      <c r="CD2500" s="172">
        <v>5.7132610999999998E-8</v>
      </c>
      <c r="CE2500" s="172">
        <v>8.2840628000000001E-13</v>
      </c>
      <c r="CF2500" s="172">
        <v>6.3080001999999999E-18</v>
      </c>
      <c r="CG2500" s="172">
        <v>5.4161859999999999E-14</v>
      </c>
      <c r="CH2500" s="172">
        <v>1.4896132E-7</v>
      </c>
      <c r="CI2500" s="172">
        <v>2.0034496000000001E-6</v>
      </c>
      <c r="CJ2500" s="172">
        <v>9.0928672999999998E-8</v>
      </c>
      <c r="CK2500" s="69">
        <v>0</v>
      </c>
      <c r="CM2500" s="197">
        <v>6.3888556000000001E-14</v>
      </c>
      <c r="CN2500" s="198">
        <v>6.4806030000000001E-2</v>
      </c>
      <c r="CO2500" s="198">
        <v>1.9698623999999999E-3</v>
      </c>
      <c r="CP2500" s="198">
        <v>4.3548068999999998E-4</v>
      </c>
      <c r="CQ2500" s="197">
        <v>1.3638576E-11</v>
      </c>
      <c r="CR2500" s="197">
        <v>1.6195540000000001E-9</v>
      </c>
      <c r="CS2500" s="197">
        <v>2.6783922999999999E-5</v>
      </c>
      <c r="CT2500" s="198">
        <v>4.9954294999999995E-4</v>
      </c>
      <c r="CU2500" s="197">
        <v>1.1061583E-6</v>
      </c>
      <c r="CV2500" s="198">
        <v>1.4549490000000001E-4</v>
      </c>
    </row>
    <row r="2501" spans="1:100" ht="14.4">
      <c r="A2501" t="s">
        <v>4065</v>
      </c>
      <c r="B2501" s="112" t="s">
        <v>265</v>
      </c>
      <c r="C2501" s="113" t="str">
        <f t="shared" si="958"/>
        <v>M.020.09.305</v>
      </c>
      <c r="D2501" s="9" t="s">
        <v>1295</v>
      </c>
      <c r="E2501" s="112" t="s">
        <v>362</v>
      </c>
      <c r="F2501" s="115" t="str">
        <f t="shared" si="959"/>
        <v>Cauliflower, Switzerland per kg CH</v>
      </c>
      <c r="G2501" s="143">
        <f t="shared" si="960"/>
        <v>0.14077815333333335</v>
      </c>
      <c r="I2501" s="118">
        <f t="shared" si="961"/>
        <v>8.0650396926483695E-2</v>
      </c>
      <c r="K2501" s="161">
        <f t="shared" si="962"/>
        <v>3.0413197890999995E-3</v>
      </c>
      <c r="L2501" s="161">
        <f t="shared" si="963"/>
        <v>3.9454606140000001E-2</v>
      </c>
      <c r="M2501" s="162">
        <f t="shared" si="964"/>
        <v>1.7037747997383685E-2</v>
      </c>
      <c r="N2501" s="161">
        <v>2.1116723E-2</v>
      </c>
      <c r="O2501" s="132">
        <v>7.6600241999999995E-4</v>
      </c>
      <c r="P2501" s="132">
        <v>3.7735077999999998E-2</v>
      </c>
      <c r="Q2501" s="132">
        <v>1.8474608E-3</v>
      </c>
      <c r="R2501" s="132">
        <v>1.0065787E-3</v>
      </c>
      <c r="S2501" s="164">
        <v>5.2431791E-6</v>
      </c>
      <c r="T2501" s="132">
        <v>1.8203711000000001E-4</v>
      </c>
      <c r="U2501" s="132">
        <v>1.8181274E-4</v>
      </c>
      <c r="V2501" s="132">
        <v>1.6234549000000001E-4</v>
      </c>
      <c r="W2501" s="132">
        <v>4.7248899999999998E-4</v>
      </c>
      <c r="X2501" s="132">
        <v>5.1034234999999999E-3</v>
      </c>
      <c r="Y2501" s="132">
        <v>2.9922397999999998E-4</v>
      </c>
      <c r="Z2501" s="132">
        <v>1.1771979E-2</v>
      </c>
      <c r="AA2501" s="164">
        <v>7.3836844000000004E-12</v>
      </c>
      <c r="AC2501" s="118">
        <f t="shared" si="948"/>
        <v>2.1116723E-2</v>
      </c>
      <c r="AD2501" s="118">
        <f t="shared" si="949"/>
        <v>4.1724212949100004E-2</v>
      </c>
      <c r="AE2501" s="118">
        <f t="shared" si="950"/>
        <v>5.0454872160000004E-2</v>
      </c>
      <c r="AF2501" s="118">
        <f t="shared" si="951"/>
        <v>3.9454606140000001E-2</v>
      </c>
      <c r="AG2501" s="118">
        <f t="shared" si="952"/>
        <v>5.2657689973836849E-3</v>
      </c>
      <c r="AI2501" s="69">
        <v>1.3695930999999999</v>
      </c>
      <c r="AJ2501" s="69">
        <v>1.0491765</v>
      </c>
      <c r="AK2501" s="69">
        <v>0.16273881000000001</v>
      </c>
      <c r="AL2501" s="69">
        <v>0</v>
      </c>
      <c r="AM2501" s="69">
        <v>1.1948026E-2</v>
      </c>
      <c r="AN2501" s="69">
        <v>4.5512086E-2</v>
      </c>
      <c r="AO2501" s="69">
        <v>0.10021766999999999</v>
      </c>
      <c r="AQ2501" s="116">
        <v>4.8254068999999998E-3</v>
      </c>
      <c r="AR2501" s="116">
        <v>4.5508854000000003E-3</v>
      </c>
      <c r="AS2501" s="116">
        <v>2.0155546E-4</v>
      </c>
      <c r="AT2501" s="199">
        <v>7.2966034000000005E-5</v>
      </c>
      <c r="AU2501" s="150">
        <f t="shared" si="953"/>
        <v>2.7283485498451107E-7</v>
      </c>
      <c r="AV2501" s="150">
        <f t="shared" si="954"/>
        <v>7.4539740131817489E-10</v>
      </c>
      <c r="AW2501" s="163">
        <f t="shared" si="955"/>
        <v>1.0219332371000001E-2</v>
      </c>
      <c r="AX2501" s="196">
        <v>1.3500975000000001E-7</v>
      </c>
      <c r="AY2501" s="196">
        <v>4.0703107E-10</v>
      </c>
      <c r="AZ2501" s="196">
        <v>1.1123204E-14</v>
      </c>
      <c r="BA2501" s="196">
        <v>1.0740379999999999E-9</v>
      </c>
      <c r="BB2501" s="196">
        <v>1.0216111E-15</v>
      </c>
      <c r="BC2501" s="196">
        <v>2.1754416E-10</v>
      </c>
      <c r="BD2501" s="196">
        <v>1.3647608999999999E-7</v>
      </c>
      <c r="BE2501" s="196">
        <v>3.1923177999999997E-11</v>
      </c>
      <c r="BF2501" s="196">
        <v>3.0386032999999999E-10</v>
      </c>
      <c r="BG2501" s="196">
        <v>2.0483827000000001E-12</v>
      </c>
      <c r="BH2501" s="196">
        <v>4.3178424999999998E-13</v>
      </c>
      <c r="BI2501" s="196">
        <v>7.1496777000000004E-14</v>
      </c>
      <c r="BJ2501" s="196">
        <v>1.6866300999999999E-14</v>
      </c>
      <c r="BK2501" s="196">
        <v>3.1700761999999999E-15</v>
      </c>
      <c r="BL2501" s="196">
        <v>2.5560819E-12</v>
      </c>
      <c r="BM2501" s="196">
        <v>5.4875721000000001E-11</v>
      </c>
      <c r="BN2501" s="196">
        <v>9.9749888999999995E-21</v>
      </c>
      <c r="BO2501" s="196">
        <v>1.1409371E-5</v>
      </c>
      <c r="BP2501" s="108">
        <v>1.0207923000000001E-2</v>
      </c>
      <c r="BQ2501" s="108">
        <v>0</v>
      </c>
      <c r="BR2501" s="108">
        <v>0</v>
      </c>
      <c r="BS2501" s="108">
        <v>0</v>
      </c>
      <c r="BU2501" s="172">
        <v>1.4787433E-5</v>
      </c>
      <c r="BV2501" s="172">
        <v>2.4886235999999998E-6</v>
      </c>
      <c r="BW2501" s="172">
        <v>3.9252685E-6</v>
      </c>
      <c r="BX2501" s="172">
        <v>5.1149291999999997E-8</v>
      </c>
      <c r="BY2501" s="172">
        <v>2.7088551000000002E-6</v>
      </c>
      <c r="BZ2501" s="172">
        <v>1.5193288000000001E-6</v>
      </c>
      <c r="CA2501" s="172">
        <v>5.3186607000000002E-8</v>
      </c>
      <c r="CB2501" s="172">
        <v>2.0408201000000001E-6</v>
      </c>
      <c r="CC2501" s="172">
        <v>1.3292164E-8</v>
      </c>
      <c r="CD2501" s="172">
        <v>1.2858413E-7</v>
      </c>
      <c r="CE2501" s="172">
        <v>2.8968499000000001E-12</v>
      </c>
      <c r="CF2501" s="172">
        <v>2.2058415E-17</v>
      </c>
      <c r="CG2501" s="172">
        <v>1.8939835000000001E-13</v>
      </c>
      <c r="CH2501" s="172">
        <v>3.6032478000000001E-7</v>
      </c>
      <c r="CI2501" s="172">
        <v>1.4806132000000001E-6</v>
      </c>
      <c r="CJ2501" s="172">
        <v>1.7383276E-8</v>
      </c>
      <c r="CK2501" s="69">
        <v>0</v>
      </c>
      <c r="CM2501" s="197">
        <v>2.2341158E-13</v>
      </c>
      <c r="CN2501" s="198">
        <v>0.14536168999999999</v>
      </c>
      <c r="CO2501" s="198">
        <v>5.5700804E-3</v>
      </c>
      <c r="CP2501" s="198">
        <v>1.4563889E-3</v>
      </c>
      <c r="CQ2501" s="197">
        <v>3.2408948000000001E-11</v>
      </c>
      <c r="CR2501" s="197">
        <v>3.8410114999999998E-9</v>
      </c>
      <c r="CS2501" s="197">
        <v>6.3689165999999994E-5</v>
      </c>
      <c r="CT2501" s="198">
        <v>8.7318712999999992E-3</v>
      </c>
      <c r="CU2501" s="197">
        <v>1.3732156000000001E-6</v>
      </c>
      <c r="CV2501" s="198">
        <v>5.8062919000000004E-4</v>
      </c>
    </row>
    <row r="2502" spans="1:100" ht="14.4">
      <c r="A2502" t="s">
        <v>4066</v>
      </c>
      <c r="B2502" s="112" t="s">
        <v>265</v>
      </c>
      <c r="C2502" s="113" t="str">
        <f t="shared" si="958"/>
        <v>M.020.09.306</v>
      </c>
      <c r="D2502" s="9" t="s">
        <v>1295</v>
      </c>
      <c r="E2502" s="112" t="s">
        <v>362</v>
      </c>
      <c r="F2502" s="115" t="str">
        <f t="shared" si="959"/>
        <v>Celery root Switzerland per kg CH</v>
      </c>
      <c r="G2502" s="143">
        <f t="shared" si="960"/>
        <v>0.10711323333333334</v>
      </c>
      <c r="I2502" s="118">
        <f t="shared" si="961"/>
        <v>5.8440000172665159E-2</v>
      </c>
      <c r="K2502" s="161">
        <f t="shared" si="962"/>
        <v>2.3228756454000002E-3</v>
      </c>
      <c r="L2502" s="161">
        <f t="shared" si="963"/>
        <v>2.1671861049999998E-2</v>
      </c>
      <c r="M2502" s="162">
        <f t="shared" si="964"/>
        <v>1.8378278477265166E-2</v>
      </c>
      <c r="N2502" s="161">
        <v>1.6066984999999999E-2</v>
      </c>
      <c r="O2502" s="132">
        <v>1.0114519999999999E-3</v>
      </c>
      <c r="P2502" s="132">
        <v>1.9859755999999999E-2</v>
      </c>
      <c r="Q2502" s="132">
        <v>1.3061107000000001E-3</v>
      </c>
      <c r="R2502" s="132">
        <v>8.4954501999999997E-4</v>
      </c>
      <c r="S2502" s="164">
        <v>4.0621553999999998E-6</v>
      </c>
      <c r="T2502" s="132">
        <v>1.6315777E-4</v>
      </c>
      <c r="U2502" s="132">
        <v>1.3356201000000001E-4</v>
      </c>
      <c r="V2502" s="132">
        <v>2.8597426999999999E-4</v>
      </c>
      <c r="W2502" s="132">
        <v>4.4685310000000002E-4</v>
      </c>
      <c r="X2502" s="132">
        <v>1.1221007999999999E-2</v>
      </c>
      <c r="Y2502" s="132">
        <v>2.2023794000000001E-4</v>
      </c>
      <c r="Z2502" s="132">
        <v>6.8712961999999999E-3</v>
      </c>
      <c r="AA2502" s="164">
        <v>7.2651681999999996E-12</v>
      </c>
      <c r="AC2502" s="118">
        <f t="shared" si="948"/>
        <v>1.6066984999999999E-2</v>
      </c>
      <c r="AD2502" s="118">
        <f t="shared" si="949"/>
        <v>2.3327645655399999E-2</v>
      </c>
      <c r="AE2502" s="118">
        <f t="shared" si="950"/>
        <v>2.7876066210000001E-2</v>
      </c>
      <c r="AF2502" s="118">
        <f t="shared" si="951"/>
        <v>2.1671861049999998E-2</v>
      </c>
      <c r="AG2502" s="118">
        <f t="shared" si="952"/>
        <v>1.1506982277265166E-2</v>
      </c>
      <c r="AI2502" s="69">
        <v>2.9543453</v>
      </c>
      <c r="AJ2502" s="69">
        <v>1.0059885</v>
      </c>
      <c r="AK2502" s="69">
        <v>1.0147626000000001</v>
      </c>
      <c r="AL2502" s="69">
        <v>0</v>
      </c>
      <c r="AM2502" s="69">
        <v>7.2564605000000004E-2</v>
      </c>
      <c r="AN2502" s="69">
        <v>0.18086747</v>
      </c>
      <c r="AO2502" s="69">
        <v>0.68016209999999999</v>
      </c>
      <c r="AQ2502" s="116">
        <v>3.339875E-3</v>
      </c>
      <c r="AR2502" s="116">
        <v>3.1352946E-3</v>
      </c>
      <c r="AS2502" s="116">
        <v>1.3580579999999999E-4</v>
      </c>
      <c r="AT2502" s="199">
        <v>6.8774607999999999E-5</v>
      </c>
      <c r="AU2502" s="150">
        <f t="shared" si="953"/>
        <v>1.8796730120151309E-7</v>
      </c>
      <c r="AV2502" s="150">
        <f t="shared" si="954"/>
        <v>5.0224040019601486E-10</v>
      </c>
      <c r="AW2502" s="163">
        <f t="shared" si="955"/>
        <v>9.6322979709999989E-3</v>
      </c>
      <c r="AX2502" s="196">
        <v>1.0164407E-7</v>
      </c>
      <c r="AY2502" s="196">
        <v>3.0651884999999999E-10</v>
      </c>
      <c r="AZ2502" s="196">
        <v>8.3758037999999995E-15</v>
      </c>
      <c r="BA2502" s="196">
        <v>5.4822769999999997E-10</v>
      </c>
      <c r="BB2502" s="196">
        <v>1.0052131000000001E-15</v>
      </c>
      <c r="BC2502" s="196">
        <v>1.5006495999999999E-10</v>
      </c>
      <c r="BD2502" s="196">
        <v>8.5580361000000002E-8</v>
      </c>
      <c r="BE2502" s="196">
        <v>2.2110358000000002E-11</v>
      </c>
      <c r="BF2502" s="196">
        <v>1.7114688000000001E-10</v>
      </c>
      <c r="BG2502" s="196">
        <v>2.1589024999999998E-12</v>
      </c>
      <c r="BH2502" s="196">
        <v>2.2045641999999999E-13</v>
      </c>
      <c r="BI2502" s="196">
        <v>5.7319679000000003E-14</v>
      </c>
      <c r="BJ2502" s="196">
        <v>1.6225817E-14</v>
      </c>
      <c r="BK2502" s="196">
        <v>3.0319664000000001E-15</v>
      </c>
      <c r="BL2502" s="196">
        <v>2.0148532999999999E-12</v>
      </c>
      <c r="BM2502" s="196">
        <v>4.2561683000000002E-11</v>
      </c>
      <c r="BN2502" s="196">
        <v>9.8148795000000006E-21</v>
      </c>
      <c r="BO2502" s="196">
        <v>1.1628771E-5</v>
      </c>
      <c r="BP2502" s="108">
        <v>9.6206691999999993E-3</v>
      </c>
      <c r="BQ2502" s="108">
        <v>0</v>
      </c>
      <c r="BR2502" s="108">
        <v>0</v>
      </c>
      <c r="BS2502" s="108">
        <v>0</v>
      </c>
      <c r="BU2502" s="172">
        <v>1.0914673E-5</v>
      </c>
      <c r="BV2502" s="172">
        <v>1.3926774E-6</v>
      </c>
      <c r="BW2502" s="172">
        <v>2.9866012E-6</v>
      </c>
      <c r="BX2502" s="172">
        <v>3.0948648999999999E-8</v>
      </c>
      <c r="BY2502" s="172">
        <v>1.5804649000000001E-6</v>
      </c>
      <c r="BZ2502" s="172">
        <v>7.9865655000000001E-7</v>
      </c>
      <c r="CA2502" s="172">
        <v>5.605753E-8</v>
      </c>
      <c r="CB2502" s="172">
        <v>1.0768561999999999E-6</v>
      </c>
      <c r="CC2502" s="172">
        <v>1.0452231000000001E-8</v>
      </c>
      <c r="CD2502" s="172">
        <v>1.136771E-7</v>
      </c>
      <c r="CE2502" s="172">
        <v>2.8503523E-12</v>
      </c>
      <c r="CF2502" s="172">
        <v>2.1704354000000001E-17</v>
      </c>
      <c r="CG2502" s="172">
        <v>1.863583E-13</v>
      </c>
      <c r="CH2502" s="172">
        <v>2.5916892999999999E-7</v>
      </c>
      <c r="CI2502" s="172">
        <v>2.5153925E-6</v>
      </c>
      <c r="CJ2502" s="172">
        <v>9.3717138000000002E-8</v>
      </c>
      <c r="CK2502" s="69">
        <v>0</v>
      </c>
      <c r="CM2502" s="197">
        <v>2.1982558E-13</v>
      </c>
      <c r="CN2502" s="198">
        <v>0.10944147999999999</v>
      </c>
      <c r="CO2502" s="198">
        <v>3.8012903999999998E-3</v>
      </c>
      <c r="CP2502" s="198">
        <v>8.3243376000000004E-4</v>
      </c>
      <c r="CQ2502" s="197">
        <v>2.5977396E-11</v>
      </c>
      <c r="CR2502" s="197">
        <v>3.0764757E-9</v>
      </c>
      <c r="CS2502" s="197">
        <v>3.9733963000000002E-5</v>
      </c>
      <c r="CT2502" s="198">
        <v>8.3079046000000007E-3</v>
      </c>
      <c r="CU2502" s="197">
        <v>1.4473085E-6</v>
      </c>
      <c r="CV2502" s="198">
        <v>3.0453700000000002E-4</v>
      </c>
    </row>
    <row r="2503" spans="1:100" ht="14.4">
      <c r="A2503" t="s">
        <v>4067</v>
      </c>
      <c r="B2503" s="112" t="s">
        <v>265</v>
      </c>
      <c r="C2503" s="113" t="str">
        <f t="shared" si="958"/>
        <v>M.020.09.307</v>
      </c>
      <c r="D2503" s="9" t="s">
        <v>1295</v>
      </c>
      <c r="E2503" s="112" t="s">
        <v>362</v>
      </c>
      <c r="F2503" s="115" t="str">
        <f t="shared" si="959"/>
        <v>Cucumber Switzerland per kg CH</v>
      </c>
      <c r="G2503" s="143">
        <f t="shared" si="960"/>
        <v>1.8077483999999999</v>
      </c>
      <c r="I2503" s="118">
        <f t="shared" si="961"/>
        <v>0.31755951318510267</v>
      </c>
      <c r="K2503" s="161">
        <f t="shared" si="962"/>
        <v>6.8052723820000004E-3</v>
      </c>
      <c r="L2503" s="161">
        <f t="shared" si="963"/>
        <v>1.8790947281E-2</v>
      </c>
      <c r="M2503" s="162">
        <f t="shared" si="964"/>
        <v>2.0801033522102708E-2</v>
      </c>
      <c r="N2503" s="161">
        <v>0.27116225999999999</v>
      </c>
      <c r="O2503" s="132">
        <v>9.9675218000000003E-3</v>
      </c>
      <c r="P2503" s="132">
        <v>8.4968034000000008E-3</v>
      </c>
      <c r="Q2503" s="132">
        <v>5.3053095E-3</v>
      </c>
      <c r="R2503" s="132">
        <v>1.2909395E-3</v>
      </c>
      <c r="S2503" s="164">
        <v>2.4962532000000001E-5</v>
      </c>
      <c r="T2503" s="132">
        <v>1.8406084999999999E-4</v>
      </c>
      <c r="U2503" s="132">
        <v>1.1806853000000001E-4</v>
      </c>
      <c r="V2503" s="132">
        <v>3.3350132000000001E-4</v>
      </c>
      <c r="W2503" s="132">
        <v>1.2866565000000001E-4</v>
      </c>
      <c r="X2503" s="132">
        <v>6.7271531999999997E-3</v>
      </c>
      <c r="Y2503" s="164">
        <v>7.9887900999999994E-5</v>
      </c>
      <c r="Z2503" s="132">
        <v>1.3740379E-2</v>
      </c>
      <c r="AA2503" s="164">
        <v>2.1027074999999998E-12</v>
      </c>
      <c r="AC2503" s="118">
        <f t="shared" si="948"/>
        <v>0.27116225999999999</v>
      </c>
      <c r="AD2503" s="118">
        <f t="shared" si="949"/>
        <v>2.5387666112000003E-2</v>
      </c>
      <c r="AE2503" s="118">
        <f t="shared" si="950"/>
        <v>3.2322772730000005E-2</v>
      </c>
      <c r="AF2503" s="118">
        <f t="shared" si="951"/>
        <v>1.8790947281E-2</v>
      </c>
      <c r="AG2503" s="118">
        <f t="shared" si="952"/>
        <v>7.0606545221027078E-3</v>
      </c>
      <c r="AI2503" s="69">
        <v>24.746964999999999</v>
      </c>
      <c r="AJ2503" s="69">
        <v>23.413204</v>
      </c>
      <c r="AK2503" s="69">
        <v>0.72032784000000005</v>
      </c>
      <c r="AL2503" s="69">
        <v>0</v>
      </c>
      <c r="AM2503" s="69">
        <v>4.4407980999999999E-2</v>
      </c>
      <c r="AN2503" s="69">
        <v>0.12231303</v>
      </c>
      <c r="AO2503" s="69">
        <v>0.44671136</v>
      </c>
      <c r="AQ2503" s="116">
        <v>3.4641692000000002E-2</v>
      </c>
      <c r="AR2503" s="116">
        <v>3.1553351E-2</v>
      </c>
      <c r="AS2503" s="116">
        <v>1.4460534E-3</v>
      </c>
      <c r="AT2503" s="116">
        <v>1.6422873E-3</v>
      </c>
      <c r="AU2503" s="150">
        <f t="shared" si="953"/>
        <v>1.8916876721376318E-6</v>
      </c>
      <c r="AV2503" s="150">
        <f t="shared" si="954"/>
        <v>5.3478307203458397E-9</v>
      </c>
      <c r="AW2503" s="163">
        <f t="shared" si="955"/>
        <v>0.23001223406899998</v>
      </c>
      <c r="AX2503" s="196">
        <v>1.6780761E-6</v>
      </c>
      <c r="AY2503" s="196">
        <v>5.0631245999999996E-9</v>
      </c>
      <c r="AZ2503" s="196">
        <v>1.3833208000000001E-13</v>
      </c>
      <c r="BA2503" s="196">
        <v>1.1913702999999999E-10</v>
      </c>
      <c r="BB2503" s="196">
        <v>2.9093189999999998E-16</v>
      </c>
      <c r="BC2503" s="196">
        <v>1.7541697999999999E-10</v>
      </c>
      <c r="BD2503" s="196">
        <v>2.1324374000000001E-7</v>
      </c>
      <c r="BE2503" s="196">
        <v>3.6503972000000002E-11</v>
      </c>
      <c r="BF2503" s="196">
        <v>2.4423216E-10</v>
      </c>
      <c r="BG2503" s="196">
        <v>3.6845281E-13</v>
      </c>
      <c r="BH2503" s="196">
        <v>4.7916929000000003E-14</v>
      </c>
      <c r="BI2503" s="196">
        <v>9.6082474000000002E-14</v>
      </c>
      <c r="BJ2503" s="196">
        <v>2.8097654999999999E-12</v>
      </c>
      <c r="BK2503" s="196">
        <v>5.0943854999999997E-13</v>
      </c>
      <c r="BL2503" s="196">
        <v>4.7109117000000003E-12</v>
      </c>
      <c r="BM2503" s="196">
        <v>6.8566925000000004E-11</v>
      </c>
      <c r="BN2503" s="196">
        <v>2.8406528E-21</v>
      </c>
      <c r="BO2503" s="196">
        <v>2.1264069E-5</v>
      </c>
      <c r="BP2503" s="108">
        <v>0.22999096999999999</v>
      </c>
      <c r="BQ2503" s="108">
        <v>0</v>
      </c>
      <c r="BR2503" s="108">
        <v>0</v>
      </c>
      <c r="BS2503" s="108">
        <v>0</v>
      </c>
      <c r="BU2503" s="172">
        <v>8.5515229000000003E-5</v>
      </c>
      <c r="BV2503" s="172">
        <v>1.7333526E-6</v>
      </c>
      <c r="BW2503" s="172">
        <v>5.0404822000000002E-5</v>
      </c>
      <c r="BX2503" s="172">
        <v>1.9544110999999998E-8</v>
      </c>
      <c r="BY2503" s="172">
        <v>2.4794507E-6</v>
      </c>
      <c r="BZ2503" s="172">
        <v>1.8006861000000001E-7</v>
      </c>
      <c r="CA2503" s="172">
        <v>9.5651324999999992E-9</v>
      </c>
      <c r="CB2503" s="172">
        <v>2.4390054000000001E-7</v>
      </c>
      <c r="CC2503" s="172">
        <v>4.1768217999999997E-8</v>
      </c>
      <c r="CD2503" s="172">
        <v>1.3317296000000001E-7</v>
      </c>
      <c r="CE2503" s="172">
        <v>8.2495780999999998E-13</v>
      </c>
      <c r="CF2503" s="172">
        <v>6.2817414000000004E-18</v>
      </c>
      <c r="CG2503" s="172">
        <v>5.3936396E-14</v>
      </c>
      <c r="CH2503" s="172">
        <v>1.1084819E-6</v>
      </c>
      <c r="CI2503" s="172">
        <v>2.9103885999999999E-5</v>
      </c>
      <c r="CJ2503" s="172">
        <v>5.72161E-8</v>
      </c>
      <c r="CK2503" s="69">
        <v>0</v>
      </c>
      <c r="CM2503" s="197">
        <v>6.3622601999999997E-14</v>
      </c>
      <c r="CN2503" s="198">
        <v>1.8082558</v>
      </c>
      <c r="CO2503" s="198">
        <v>1.100478E-3</v>
      </c>
      <c r="CP2503" s="198">
        <v>1.1612586000000001E-3</v>
      </c>
      <c r="CQ2503" s="197">
        <v>4.3545415999999998E-11</v>
      </c>
      <c r="CR2503" s="197">
        <v>5.1561838999999999E-9</v>
      </c>
      <c r="CS2503" s="197">
        <v>9.4963317999999995E-5</v>
      </c>
      <c r="CT2503" s="198">
        <v>1.3851167</v>
      </c>
      <c r="CU2503" s="197">
        <v>2.4700481999999999E-7</v>
      </c>
      <c r="CV2503" s="197">
        <v>6.8473283999999997E-5</v>
      </c>
    </row>
    <row r="2504" spans="1:100" ht="14.4">
      <c r="A2504" t="s">
        <v>4068</v>
      </c>
      <c r="B2504" s="112" t="s">
        <v>265</v>
      </c>
      <c r="C2504" s="113" t="str">
        <f t="shared" si="958"/>
        <v>M.020.09.308</v>
      </c>
      <c r="D2504" s="9" t="s">
        <v>1295</v>
      </c>
      <c r="E2504" s="112" t="s">
        <v>362</v>
      </c>
      <c r="F2504" s="115" t="str">
        <f t="shared" si="959"/>
        <v>Eggplant Switzerland, greenhouse heated per kg CH</v>
      </c>
      <c r="G2504" s="143">
        <f t="shared" si="960"/>
        <v>0.11663013333333333</v>
      </c>
      <c r="I2504" s="118">
        <f t="shared" si="961"/>
        <v>0.14885137476598276</v>
      </c>
      <c r="K2504" s="161">
        <f t="shared" si="962"/>
        <v>5.1233734484999998E-3</v>
      </c>
      <c r="L2504" s="161">
        <f t="shared" si="963"/>
        <v>8.7711353884999996E-2</v>
      </c>
      <c r="M2504" s="162">
        <f t="shared" si="964"/>
        <v>3.852212743248274E-2</v>
      </c>
      <c r="N2504" s="161">
        <v>1.749452E-2</v>
      </c>
      <c r="O2504" s="132">
        <v>1.4118653000000001E-3</v>
      </c>
      <c r="P2504" s="132">
        <v>8.5918409000000001E-2</v>
      </c>
      <c r="Q2504" s="132">
        <v>3.511845E-3</v>
      </c>
      <c r="R2504" s="132">
        <v>1.3072556E-3</v>
      </c>
      <c r="S2504" s="164">
        <v>3.5574384999999999E-6</v>
      </c>
      <c r="T2504" s="132">
        <v>3.0071541E-4</v>
      </c>
      <c r="U2504" s="132">
        <v>1.6777721E-4</v>
      </c>
      <c r="V2504" s="132">
        <v>5.5239242999999998E-4</v>
      </c>
      <c r="W2504" s="132">
        <v>1.5969127E-4</v>
      </c>
      <c r="X2504" s="132">
        <v>1.5069287000000001E-2</v>
      </c>
      <c r="Y2504" s="164">
        <v>5.3611104999999999E-5</v>
      </c>
      <c r="Z2504" s="132">
        <v>2.2900448E-2</v>
      </c>
      <c r="AA2504" s="164">
        <v>2.4827424000000002E-12</v>
      </c>
      <c r="AC2504" s="118">
        <f t="shared" ref="AC2504:AC2567" si="965">N2504</f>
        <v>1.749452E-2</v>
      </c>
      <c r="AD2504" s="118">
        <f t="shared" ref="AD2504:AD2567" si="966">O2504+P2504+Q2504+R2504+S2504+T2504+U2504</f>
        <v>9.2621424958499995E-2</v>
      </c>
      <c r="AE2504" s="118">
        <f t="shared" ref="AE2504:AE2567" si="967">O2504+P2504+U2504+Z2504</f>
        <v>0.11039849951</v>
      </c>
      <c r="AF2504" s="118">
        <f t="shared" ref="AF2504:AF2567" si="968">Y2504+O2504+P2504+U2504+W2504</f>
        <v>8.7711353884999996E-2</v>
      </c>
      <c r="AG2504" s="118">
        <f t="shared" ref="AG2504:AG2567" si="969">V2504+X2504+AA2504</f>
        <v>1.5621679432482743E-2</v>
      </c>
      <c r="AI2504" s="69">
        <v>4.3240721999999998</v>
      </c>
      <c r="AJ2504" s="69">
        <v>0.95371903999999996</v>
      </c>
      <c r="AK2504" s="69">
        <v>1.7706293</v>
      </c>
      <c r="AL2504" s="69">
        <v>0</v>
      </c>
      <c r="AM2504" s="69">
        <v>0.12454245</v>
      </c>
      <c r="AN2504" s="69">
        <v>0.29070810000000002</v>
      </c>
      <c r="AO2504" s="69">
        <v>1.1844733000000001</v>
      </c>
      <c r="AQ2504" s="116">
        <v>7.2543130999999997E-3</v>
      </c>
      <c r="AR2504" s="116">
        <v>6.8958852000000001E-3</v>
      </c>
      <c r="AS2504" s="116">
        <v>2.9396547E-4</v>
      </c>
      <c r="AT2504" s="199">
        <v>6.4462429000000001E-5</v>
      </c>
      <c r="AU2504" s="150">
        <f t="shared" ref="AU2504:AU2567" si="970">AX2504+BA2504+BB2504+BC2504+BD2504+BL2504+BM2504+BQ2504</f>
        <v>4.1342237086291378E-7</v>
      </c>
      <c r="AV2504" s="150">
        <f t="shared" ref="AV2504:AV2567" si="971">AY2504+AZ2504+BE2504+BF2504+BG2504+BH2504+BI2504+BJ2504+BK2504+BN2504+BR2504+BS2504</f>
        <v>1.0871504056288541E-9</v>
      </c>
      <c r="AW2504" s="163">
        <f t="shared" ref="AW2504:AW2567" si="972">BO2504+BP2504</f>
        <v>9.0283514000000006E-3</v>
      </c>
      <c r="AX2504" s="196">
        <v>1.1006404E-7</v>
      </c>
      <c r="AY2504" s="196">
        <v>3.3195305000000002E-10</v>
      </c>
      <c r="AZ2504" s="196">
        <v>9.0704951000000003E-15</v>
      </c>
      <c r="BA2504" s="196">
        <v>4.5048713E-10</v>
      </c>
      <c r="BB2504" s="196">
        <v>3.4351376E-16</v>
      </c>
      <c r="BC2504" s="196">
        <v>4.4942018000000001E-10</v>
      </c>
      <c r="BD2504" s="196">
        <v>3.0242411999999999E-7</v>
      </c>
      <c r="BE2504" s="196">
        <v>6.5089418999999999E-11</v>
      </c>
      <c r="BF2504" s="196">
        <v>6.8791392000000005E-10</v>
      </c>
      <c r="BG2504" s="196">
        <v>1.1257064E-12</v>
      </c>
      <c r="BH2504" s="196">
        <v>9.9355594000000006E-13</v>
      </c>
      <c r="BI2504" s="196">
        <v>2.0327524000000001E-14</v>
      </c>
      <c r="BJ2504" s="196">
        <v>3.8371334999999998E-14</v>
      </c>
      <c r="BK2504" s="196">
        <v>6.9849314000000002E-15</v>
      </c>
      <c r="BL2504" s="196">
        <v>1.2769674000000001E-12</v>
      </c>
      <c r="BM2504" s="196">
        <v>3.3026242000000003E-11</v>
      </c>
      <c r="BN2504" s="196">
        <v>3.3540609999999998E-21</v>
      </c>
      <c r="BO2504" s="196">
        <v>2.3656399999999999E-5</v>
      </c>
      <c r="BP2504" s="108">
        <v>9.0046950000000001E-3</v>
      </c>
      <c r="BQ2504" s="108">
        <v>0</v>
      </c>
      <c r="BR2504" s="108">
        <v>0</v>
      </c>
      <c r="BS2504" s="108">
        <v>0</v>
      </c>
      <c r="BU2504" s="172">
        <v>2.7642964000000001E-5</v>
      </c>
      <c r="BV2504" s="172">
        <v>5.6348498000000001E-6</v>
      </c>
      <c r="BW2504" s="172">
        <v>3.2519575999999999E-6</v>
      </c>
      <c r="BX2504" s="172">
        <v>8.7956331000000007E-8</v>
      </c>
      <c r="BY2504" s="172">
        <v>6.0453782000000003E-6</v>
      </c>
      <c r="BZ2504" s="172">
        <v>3.4716745E-6</v>
      </c>
      <c r="CA2504" s="172">
        <v>2.9232875000000001E-8</v>
      </c>
      <c r="CB2504" s="172">
        <v>4.6516128000000003E-6</v>
      </c>
      <c r="CC2504" s="172">
        <v>6.6795537000000001E-9</v>
      </c>
      <c r="CD2504" s="172">
        <v>2.0840628E-7</v>
      </c>
      <c r="CE2504" s="172">
        <v>9.7405735000000008E-13</v>
      </c>
      <c r="CF2504" s="172">
        <v>7.4170780000000003E-18</v>
      </c>
      <c r="CG2504" s="172">
        <v>6.3684643000000003E-14</v>
      </c>
      <c r="CH2504" s="172">
        <v>6.8464841999999997E-7</v>
      </c>
      <c r="CI2504" s="172">
        <v>3.4133569000000002E-6</v>
      </c>
      <c r="CJ2504" s="172">
        <v>1.5720945999999999E-7</v>
      </c>
      <c r="CK2504" s="69">
        <v>0</v>
      </c>
      <c r="CM2504" s="197">
        <v>7.5121493999999996E-14</v>
      </c>
      <c r="CN2504" s="198">
        <v>0.11855316</v>
      </c>
      <c r="CO2504" s="198">
        <v>1.1788198E-2</v>
      </c>
      <c r="CP2504" s="198">
        <v>3.2839061000000001E-3</v>
      </c>
      <c r="CQ2504" s="197">
        <v>9.3313358000000005E-12</v>
      </c>
      <c r="CR2504" s="197">
        <v>1.1174275E-9</v>
      </c>
      <c r="CS2504" s="198">
        <v>1.4056008E-4</v>
      </c>
      <c r="CT2504" s="198">
        <v>1.9263551E-2</v>
      </c>
      <c r="CU2504" s="197">
        <v>7.5466719000000004E-7</v>
      </c>
      <c r="CV2504" s="198">
        <v>1.3259137E-3</v>
      </c>
    </row>
    <row r="2505" spans="1:100" ht="14.4">
      <c r="A2505" t="s">
        <v>4069</v>
      </c>
      <c r="B2505" s="112" t="s">
        <v>265</v>
      </c>
      <c r="C2505" s="113" t="str">
        <f t="shared" si="958"/>
        <v>M.020.09.309</v>
      </c>
      <c r="D2505" s="9" t="s">
        <v>1295</v>
      </c>
      <c r="E2505" s="112" t="s">
        <v>362</v>
      </c>
      <c r="F2505" s="115" t="str">
        <f t="shared" si="959"/>
        <v>Fennel Switzerland per kg CH</v>
      </c>
      <c r="G2505" s="143">
        <f t="shared" si="960"/>
        <v>0.19414728000000001</v>
      </c>
      <c r="I2505" s="118">
        <f t="shared" si="961"/>
        <v>0.10047081189485554</v>
      </c>
      <c r="K2505" s="161">
        <f t="shared" si="962"/>
        <v>4.5279691400999999E-3</v>
      </c>
      <c r="L2505" s="161">
        <f t="shared" si="963"/>
        <v>3.6544633549999997E-2</v>
      </c>
      <c r="M2505" s="162">
        <f t="shared" si="964"/>
        <v>3.0276117204755544E-2</v>
      </c>
      <c r="N2505" s="161">
        <v>2.9122091999999999E-2</v>
      </c>
      <c r="O2505" s="132">
        <v>1.3142471E-3</v>
      </c>
      <c r="P2505" s="132">
        <v>3.3580067999999998E-2</v>
      </c>
      <c r="Q2505" s="132">
        <v>2.3015345999999998E-3</v>
      </c>
      <c r="R2505" s="132">
        <v>1.9614737999999999E-3</v>
      </c>
      <c r="S2505" s="164">
        <v>8.7563000999999994E-6</v>
      </c>
      <c r="T2505" s="132">
        <v>2.5620443999999998E-4</v>
      </c>
      <c r="U2505" s="132">
        <v>3.1196906000000003E-4</v>
      </c>
      <c r="V2505" s="132">
        <v>2.7694258999999999E-4</v>
      </c>
      <c r="W2505" s="132">
        <v>9.0174948000000001E-4</v>
      </c>
      <c r="X2505" s="132">
        <v>7.0965565999999997E-3</v>
      </c>
      <c r="Y2505" s="132">
        <v>4.3659991000000002E-4</v>
      </c>
      <c r="Z2505" s="132">
        <v>2.2902618E-2</v>
      </c>
      <c r="AA2505" s="164">
        <v>1.4755543999999999E-11</v>
      </c>
      <c r="AC2505" s="118">
        <f t="shared" si="965"/>
        <v>2.9122091999999999E-2</v>
      </c>
      <c r="AD2505" s="118">
        <f t="shared" si="966"/>
        <v>3.9734253300099998E-2</v>
      </c>
      <c r="AE2505" s="118">
        <f t="shared" si="967"/>
        <v>5.8108902159999996E-2</v>
      </c>
      <c r="AF2505" s="118">
        <f t="shared" si="968"/>
        <v>3.6544633549999997E-2</v>
      </c>
      <c r="AG2505" s="118">
        <f t="shared" si="969"/>
        <v>7.3734992047555436E-3</v>
      </c>
      <c r="AI2505" s="69">
        <v>2.1011185000000001</v>
      </c>
      <c r="AJ2505" s="69">
        <v>1.8038510000000001</v>
      </c>
      <c r="AK2505" s="69">
        <v>0.14946430999999999</v>
      </c>
      <c r="AL2505" s="69">
        <v>0</v>
      </c>
      <c r="AM2505" s="69">
        <v>1.1567305E-2</v>
      </c>
      <c r="AN2505" s="69">
        <v>5.5063085999999997E-2</v>
      </c>
      <c r="AO2505" s="69">
        <v>8.1172775000000003E-2</v>
      </c>
      <c r="AQ2505" s="116">
        <v>5.8220724000000003E-3</v>
      </c>
      <c r="AR2505" s="116">
        <v>5.4608282000000001E-3</v>
      </c>
      <c r="AS2505" s="116">
        <v>2.3631569E-4</v>
      </c>
      <c r="AT2505" s="116">
        <v>1.2492849999999999E-4</v>
      </c>
      <c r="AU2505" s="150">
        <f t="shared" si="970"/>
        <v>3.2738778475018625E-7</v>
      </c>
      <c r="AV2505" s="150">
        <f t="shared" si="971"/>
        <v>8.7394854768663393E-10</v>
      </c>
      <c r="AW2505" s="163">
        <f t="shared" si="972"/>
        <v>1.7496988764E-2</v>
      </c>
      <c r="AX2505" s="196">
        <v>1.8396658000000001E-7</v>
      </c>
      <c r="AY2505" s="196">
        <v>5.5478961999999997E-10</v>
      </c>
      <c r="AZ2505" s="196">
        <v>1.5159819999999999E-14</v>
      </c>
      <c r="BA2505" s="196">
        <v>9.3078640000000004E-10</v>
      </c>
      <c r="BB2505" s="196">
        <v>2.0415862E-15</v>
      </c>
      <c r="BC2505" s="196">
        <v>2.3919214999999999E-10</v>
      </c>
      <c r="BD2505" s="196">
        <v>1.4215593E-7</v>
      </c>
      <c r="BE2505" s="196">
        <v>3.5862471999999998E-11</v>
      </c>
      <c r="BF2505" s="196">
        <v>2.8016353E-10</v>
      </c>
      <c r="BG2505" s="196">
        <v>2.5848063000000001E-12</v>
      </c>
      <c r="BH2505" s="196">
        <v>3.7432803999999998E-13</v>
      </c>
      <c r="BI2505" s="196">
        <v>1.1240804E-13</v>
      </c>
      <c r="BJ2505" s="196">
        <v>3.8980631000000002E-14</v>
      </c>
      <c r="BK2505" s="196">
        <v>7.2428357E-15</v>
      </c>
      <c r="BL2505" s="196">
        <v>4.1629236000000003E-12</v>
      </c>
      <c r="BM2505" s="196">
        <v>9.1131234999999995E-11</v>
      </c>
      <c r="BN2505" s="196">
        <v>1.9934004E-20</v>
      </c>
      <c r="BO2505" s="196">
        <v>2.1297763999999999E-5</v>
      </c>
      <c r="BP2505" s="108">
        <v>1.7475691000000002E-2</v>
      </c>
      <c r="BQ2505" s="108">
        <v>0</v>
      </c>
      <c r="BR2505" s="108">
        <v>0</v>
      </c>
      <c r="BS2505" s="108">
        <v>0</v>
      </c>
      <c r="BU2505" s="172">
        <v>1.6994316000000001E-5</v>
      </c>
      <c r="BV2505" s="172">
        <v>2.2855508E-6</v>
      </c>
      <c r="BW2505" s="172">
        <v>5.4133413999999997E-6</v>
      </c>
      <c r="BX2505" s="172">
        <v>6.2640083999999997E-8</v>
      </c>
      <c r="BY2505" s="172">
        <v>2.9644354E-6</v>
      </c>
      <c r="BZ2505" s="172">
        <v>1.3418577000000001E-6</v>
      </c>
      <c r="CA2505" s="172">
        <v>6.7102311999999995E-8</v>
      </c>
      <c r="CB2505" s="172">
        <v>1.8068798999999999E-6</v>
      </c>
      <c r="CC2505" s="172">
        <v>2.1613120999999999E-8</v>
      </c>
      <c r="CD2505" s="172">
        <v>1.8249706E-7</v>
      </c>
      <c r="CE2505" s="172">
        <v>5.7890608E-12</v>
      </c>
      <c r="CF2505" s="172">
        <v>4.4081506000000001E-17</v>
      </c>
      <c r="CG2505" s="172">
        <v>3.7849338999999999E-13</v>
      </c>
      <c r="CH2505" s="172">
        <v>4.5223722000000001E-7</v>
      </c>
      <c r="CI2505" s="172">
        <v>2.3771469999999999E-6</v>
      </c>
      <c r="CJ2505" s="172">
        <v>1.9008261000000001E-8</v>
      </c>
      <c r="CK2505" s="69">
        <v>0</v>
      </c>
      <c r="CM2505" s="197">
        <v>4.4646539E-13</v>
      </c>
      <c r="CN2505" s="198">
        <v>0.19810876999999999</v>
      </c>
      <c r="CO2505" s="198">
        <v>5.8713350999999997E-3</v>
      </c>
      <c r="CP2505" s="198">
        <v>1.3560692E-3</v>
      </c>
      <c r="CQ2505" s="197">
        <v>5.0993901E-11</v>
      </c>
      <c r="CR2505" s="197">
        <v>6.0441631000000001E-9</v>
      </c>
      <c r="CS2505" s="197">
        <v>7.4163302999999997E-5</v>
      </c>
      <c r="CT2505" s="198">
        <v>1.9923178999999999E-2</v>
      </c>
      <c r="CU2505" s="197">
        <v>1.7328125E-6</v>
      </c>
      <c r="CV2505" s="198">
        <v>5.1209605999999995E-4</v>
      </c>
    </row>
    <row r="2506" spans="1:100" ht="14.4">
      <c r="A2506" t="s">
        <v>4070</v>
      </c>
      <c r="B2506" s="112" t="s">
        <v>265</v>
      </c>
      <c r="C2506" s="113" t="str">
        <f t="shared" si="958"/>
        <v>M.020.09.310</v>
      </c>
      <c r="D2506" s="9" t="s">
        <v>1295</v>
      </c>
      <c r="E2506" s="112" t="s">
        <v>362</v>
      </c>
      <c r="F2506" s="115" t="str">
        <f t="shared" si="959"/>
        <v>Green Asparagus Switzerland per kg CH</v>
      </c>
      <c r="G2506" s="143">
        <f t="shared" si="960"/>
        <v>0.39972491999999998</v>
      </c>
      <c r="I2506" s="118">
        <f t="shared" si="961"/>
        <v>0.2211833118403676</v>
      </c>
      <c r="K2506" s="161">
        <f t="shared" si="962"/>
        <v>6.4224585547999992E-3</v>
      </c>
      <c r="L2506" s="161">
        <f t="shared" si="963"/>
        <v>0.14704490348000002</v>
      </c>
      <c r="M2506" s="162">
        <f t="shared" si="964"/>
        <v>7.7572118055675666E-3</v>
      </c>
      <c r="N2506" s="161">
        <v>5.9958737999999998E-2</v>
      </c>
      <c r="O2506" s="132">
        <v>1.9889848999999999E-3</v>
      </c>
      <c r="P2506" s="132">
        <v>0.14393684000000001</v>
      </c>
      <c r="Q2506" s="132">
        <v>5.3183998999999996E-3</v>
      </c>
      <c r="R2506" s="132">
        <v>3.6901927E-4</v>
      </c>
      <c r="S2506" s="164">
        <v>8.2953948E-6</v>
      </c>
      <c r="T2506" s="132">
        <v>7.2674399000000002E-4</v>
      </c>
      <c r="U2506" s="132">
        <v>2.354615E-4</v>
      </c>
      <c r="V2506" s="132">
        <v>1.2856653000000001E-4</v>
      </c>
      <c r="W2506" s="132">
        <v>3.7270344999999999E-4</v>
      </c>
      <c r="X2506" s="132">
        <v>7.6275607999999996E-3</v>
      </c>
      <c r="Y2506" s="132">
        <v>5.1091362999999997E-4</v>
      </c>
      <c r="Z2506" s="164">
        <v>1.0844716000000001E-6</v>
      </c>
      <c r="AA2506" s="164">
        <v>3.9675675E-12</v>
      </c>
      <c r="AC2506" s="118">
        <f t="shared" si="965"/>
        <v>5.9958737999999998E-2</v>
      </c>
      <c r="AD2506" s="118">
        <f t="shared" si="966"/>
        <v>0.15258374495479998</v>
      </c>
      <c r="AE2506" s="118">
        <f t="shared" si="967"/>
        <v>0.1461623708716</v>
      </c>
      <c r="AF2506" s="118">
        <f t="shared" si="968"/>
        <v>0.14704490348000002</v>
      </c>
      <c r="AG2506" s="118">
        <f t="shared" si="969"/>
        <v>7.756127333967567E-3</v>
      </c>
      <c r="AI2506" s="69">
        <v>2.5720139999999998</v>
      </c>
      <c r="AJ2506" s="69">
        <v>2.3595096</v>
      </c>
      <c r="AK2506" s="69">
        <v>8.8109859999999998E-2</v>
      </c>
      <c r="AL2506" s="69">
        <v>0</v>
      </c>
      <c r="AM2506" s="69">
        <v>1.9598013000000001E-2</v>
      </c>
      <c r="AN2506" s="69">
        <v>7.9639450000000001E-2</v>
      </c>
      <c r="AO2506" s="69">
        <v>2.5157155E-2</v>
      </c>
      <c r="AQ2506" s="116">
        <v>1.5166908999999999E-2</v>
      </c>
      <c r="AR2506" s="116">
        <v>1.4347787000000001E-2</v>
      </c>
      <c r="AS2506" s="116">
        <v>6.7086501000000005E-4</v>
      </c>
      <c r="AT2506" s="116">
        <v>1.4825716000000001E-4</v>
      </c>
      <c r="AU2506" s="150">
        <f t="shared" si="970"/>
        <v>8.6017908168795525E-7</v>
      </c>
      <c r="AV2506" s="150">
        <f t="shared" si="971"/>
        <v>2.4810096936956605E-9</v>
      </c>
      <c r="AW2506" s="163">
        <f t="shared" si="972"/>
        <v>2.0764308350799999E-2</v>
      </c>
      <c r="AX2506" s="196">
        <v>3.8781059E-7</v>
      </c>
      <c r="AY2506" s="196">
        <v>1.1688722E-9</v>
      </c>
      <c r="AZ2506" s="196">
        <v>3.1944793000000002E-14</v>
      </c>
      <c r="BA2506" s="196">
        <v>4.1201218999999998E-9</v>
      </c>
      <c r="BB2506" s="196">
        <v>5.4895506999999995E-16</v>
      </c>
      <c r="BC2506" s="196">
        <v>7.0844931E-10</v>
      </c>
      <c r="BD2506" s="196">
        <v>4.6745400000000002E-7</v>
      </c>
      <c r="BE2506" s="196">
        <v>1.0198579E-10</v>
      </c>
      <c r="BF2506" s="196">
        <v>1.1380557E-9</v>
      </c>
      <c r="BG2506" s="196">
        <v>7.0271755000000005E-11</v>
      </c>
      <c r="BH2506" s="196">
        <v>1.6559493E-12</v>
      </c>
      <c r="BI2506" s="196">
        <v>1.2780918999999999E-13</v>
      </c>
      <c r="BJ2506" s="196">
        <v>7.0620697E-15</v>
      </c>
      <c r="BK2506" s="196">
        <v>1.4833376E-15</v>
      </c>
      <c r="BL2506" s="196">
        <v>4.1580900000000001E-12</v>
      </c>
      <c r="BM2506" s="196">
        <v>8.1761839000000006E-11</v>
      </c>
      <c r="BN2506" s="196">
        <v>5.3599854999999999E-21</v>
      </c>
      <c r="BO2506" s="196">
        <v>5.9083508000000003E-6</v>
      </c>
      <c r="BP2506" s="108">
        <v>2.07584E-2</v>
      </c>
      <c r="BQ2506" s="108">
        <v>0</v>
      </c>
      <c r="BR2506" s="108">
        <v>0</v>
      </c>
      <c r="BS2506" s="108">
        <v>0</v>
      </c>
      <c r="BU2506" s="172">
        <v>4.887012E-5</v>
      </c>
      <c r="BV2506" s="172">
        <v>9.3248370000000005E-6</v>
      </c>
      <c r="BW2506" s="172">
        <v>1.1145391E-5</v>
      </c>
      <c r="BX2506" s="172">
        <v>1.4151044000000001E-7</v>
      </c>
      <c r="BY2506" s="172">
        <v>8.4272184000000002E-6</v>
      </c>
      <c r="BZ2506" s="172">
        <v>5.7661501999999997E-6</v>
      </c>
      <c r="CA2506" s="172">
        <v>1.8256778000000001E-6</v>
      </c>
      <c r="CB2506" s="172">
        <v>7.7343752999999998E-6</v>
      </c>
      <c r="CC2506" s="172">
        <v>2.2220960999999998E-8</v>
      </c>
      <c r="CD2506" s="172">
        <v>4.9457508000000002E-7</v>
      </c>
      <c r="CE2506" s="172">
        <v>1.5566006E-12</v>
      </c>
      <c r="CF2506" s="172">
        <v>1.1852924E-17</v>
      </c>
      <c r="CG2506" s="172">
        <v>1.0177178E-13</v>
      </c>
      <c r="CH2506" s="172">
        <v>1.0354221999999999E-6</v>
      </c>
      <c r="CI2506" s="172">
        <v>2.9433271999999998E-6</v>
      </c>
      <c r="CJ2506" s="172">
        <v>9.4122654000000004E-9</v>
      </c>
      <c r="CK2506" s="69">
        <v>0</v>
      </c>
      <c r="CM2506" s="197">
        <v>1.2004853999999999E-13</v>
      </c>
      <c r="CN2506" s="198">
        <v>0.41721494999999997</v>
      </c>
      <c r="CO2506" s="198">
        <v>1.8645842999999999E-2</v>
      </c>
      <c r="CP2506" s="198">
        <v>5.4209067000000003E-3</v>
      </c>
      <c r="CQ2506" s="197">
        <v>5.7808815E-11</v>
      </c>
      <c r="CR2506" s="197">
        <v>6.8476840999999997E-9</v>
      </c>
      <c r="CS2506" s="198">
        <v>1.8701492000000001E-4</v>
      </c>
      <c r="CT2506" s="198">
        <v>4.0471843000000002E-3</v>
      </c>
      <c r="CU2506" s="197">
        <v>4.7045712999999998E-5</v>
      </c>
      <c r="CV2506" s="198">
        <v>2.2053365000000002E-3</v>
      </c>
    </row>
    <row r="2507" spans="1:100" ht="14.4">
      <c r="A2507" t="s">
        <v>4071</v>
      </c>
      <c r="B2507" s="112" t="s">
        <v>265</v>
      </c>
      <c r="C2507" s="113" t="str">
        <f t="shared" si="958"/>
        <v>M.020.09.311</v>
      </c>
      <c r="D2507" s="9" t="s">
        <v>1295</v>
      </c>
      <c r="E2507" s="112" t="s">
        <v>362</v>
      </c>
      <c r="F2507" s="115" t="str">
        <f t="shared" si="959"/>
        <v>Iceberg Lettuce Switzerland per kg CH</v>
      </c>
      <c r="G2507" s="143">
        <f t="shared" si="960"/>
        <v>9.1154266666666678E-2</v>
      </c>
      <c r="I2507" s="118">
        <f t="shared" si="961"/>
        <v>4.1288828766433444E-2</v>
      </c>
      <c r="K2507" s="161">
        <f t="shared" si="962"/>
        <v>2.0631466173999997E-3</v>
      </c>
      <c r="L2507" s="161">
        <f t="shared" si="963"/>
        <v>1.4432368379999999E-2</v>
      </c>
      <c r="M2507" s="162">
        <f t="shared" si="964"/>
        <v>1.1120173769033447E-2</v>
      </c>
      <c r="N2507" s="161">
        <v>1.367314E-2</v>
      </c>
      <c r="O2507" s="132">
        <v>6.0351901999999998E-4</v>
      </c>
      <c r="P2507" s="132">
        <v>1.2870273999999999E-2</v>
      </c>
      <c r="Q2507" s="132">
        <v>1.0284012E-3</v>
      </c>
      <c r="R2507" s="132">
        <v>8.8974175999999999E-4</v>
      </c>
      <c r="S2507" s="164">
        <v>4.5321173999999998E-6</v>
      </c>
      <c r="T2507" s="132">
        <v>1.4047153999999999E-4</v>
      </c>
      <c r="U2507" s="132">
        <v>1.4544897000000001E-4</v>
      </c>
      <c r="V2507" s="132">
        <v>1.1198786E-4</v>
      </c>
      <c r="W2507" s="132">
        <v>5.4557114999999995E-4</v>
      </c>
      <c r="X2507" s="132">
        <v>4.0449945999999999E-3</v>
      </c>
      <c r="Y2507" s="132">
        <v>2.6755524000000001E-4</v>
      </c>
      <c r="Z2507" s="132">
        <v>6.9631913000000002E-3</v>
      </c>
      <c r="AA2507" s="164">
        <v>9.033445E-12</v>
      </c>
      <c r="AC2507" s="118">
        <f t="shared" si="965"/>
        <v>1.367314E-2</v>
      </c>
      <c r="AD2507" s="118">
        <f t="shared" si="966"/>
        <v>1.56823886074E-2</v>
      </c>
      <c r="AE2507" s="118">
        <f t="shared" si="967"/>
        <v>2.058243329E-2</v>
      </c>
      <c r="AF2507" s="118">
        <f t="shared" si="968"/>
        <v>1.4432368379999999E-2</v>
      </c>
      <c r="AG2507" s="118">
        <f t="shared" si="969"/>
        <v>4.1569824690334449E-3</v>
      </c>
      <c r="AI2507" s="69">
        <v>1.1038714000000001</v>
      </c>
      <c r="AJ2507" s="69">
        <v>0.9776049</v>
      </c>
      <c r="AK2507" s="69">
        <v>6.0259892000000002E-2</v>
      </c>
      <c r="AL2507" s="69">
        <v>0</v>
      </c>
      <c r="AM2507" s="69">
        <v>4.4752762000000003E-3</v>
      </c>
      <c r="AN2507" s="69">
        <v>2.6970066000000001E-2</v>
      </c>
      <c r="AO2507" s="69">
        <v>3.4561261000000003E-2</v>
      </c>
      <c r="AQ2507" s="116">
        <v>2.5463386999999998E-3</v>
      </c>
      <c r="AR2507" s="116">
        <v>2.3733382000000001E-3</v>
      </c>
      <c r="AS2507" s="116">
        <v>1.0447159E-4</v>
      </c>
      <c r="AT2507" s="199">
        <v>6.8528921999999994E-5</v>
      </c>
      <c r="AU2507" s="150">
        <f t="shared" si="970"/>
        <v>1.4228645996647302E-7</v>
      </c>
      <c r="AV2507" s="150">
        <f t="shared" si="971"/>
        <v>3.8635942764520378E-10</v>
      </c>
      <c r="AW2507" s="163">
        <f t="shared" si="972"/>
        <v>9.5978882108999995E-3</v>
      </c>
      <c r="AX2507" s="196">
        <v>8.602424E-8</v>
      </c>
      <c r="AY2507" s="196">
        <v>2.5944952999999999E-10</v>
      </c>
      <c r="AZ2507" s="196">
        <v>7.0893518000000004E-15</v>
      </c>
      <c r="BA2507" s="196">
        <v>3.5116361000000001E-10</v>
      </c>
      <c r="BB2507" s="196">
        <v>1.249873E-15</v>
      </c>
      <c r="BC2507" s="196">
        <v>1.0664953999999999E-10</v>
      </c>
      <c r="BD2507" s="196">
        <v>5.5753955999999997E-8</v>
      </c>
      <c r="BE2507" s="196">
        <v>1.5996651999999999E-11</v>
      </c>
      <c r="BF2507" s="196">
        <v>1.0914108E-10</v>
      </c>
      <c r="BG2507" s="196">
        <v>1.5318811E-12</v>
      </c>
      <c r="BH2507" s="196">
        <v>1.4128942E-13</v>
      </c>
      <c r="BI2507" s="196">
        <v>6.6476598000000005E-14</v>
      </c>
      <c r="BJ2507" s="196">
        <v>2.1437776000000001E-14</v>
      </c>
      <c r="BK2507" s="196">
        <v>3.9913872000000001E-15</v>
      </c>
      <c r="BL2507" s="196">
        <v>2.2784946000000001E-12</v>
      </c>
      <c r="BM2507" s="196">
        <v>4.8171071999999999E-11</v>
      </c>
      <c r="BN2507" s="196">
        <v>1.2203732999999999E-20</v>
      </c>
      <c r="BO2507" s="196">
        <v>8.5884109000000008E-6</v>
      </c>
      <c r="BP2507" s="108">
        <v>9.5892997999999993E-3</v>
      </c>
      <c r="BQ2507" s="108">
        <v>0</v>
      </c>
      <c r="BR2507" s="108">
        <v>0</v>
      </c>
      <c r="BS2507" s="108">
        <v>0</v>
      </c>
      <c r="BU2507" s="172">
        <v>7.3811418000000004E-6</v>
      </c>
      <c r="BV2507" s="172">
        <v>8.9088748999999995E-7</v>
      </c>
      <c r="BW2507" s="172">
        <v>2.5416228000000001E-6</v>
      </c>
      <c r="BX2507" s="172">
        <v>2.6920846000000001E-8</v>
      </c>
      <c r="BY2507" s="172">
        <v>1.0841130000000001E-6</v>
      </c>
      <c r="BZ2507" s="172">
        <v>5.1584199999999999E-7</v>
      </c>
      <c r="CA2507" s="172">
        <v>3.9767398000000002E-8</v>
      </c>
      <c r="CB2507" s="172">
        <v>6.9625670999999999E-7</v>
      </c>
      <c r="CC2507" s="172">
        <v>1.1871169E-8</v>
      </c>
      <c r="CD2507" s="172">
        <v>9.8875099999999996E-8</v>
      </c>
      <c r="CE2507" s="172">
        <v>3.5441025E-12</v>
      </c>
      <c r="CF2507" s="172">
        <v>2.6986998999999999E-17</v>
      </c>
      <c r="CG2507" s="172">
        <v>2.3171624000000002E-13</v>
      </c>
      <c r="CH2507" s="172">
        <v>2.0220289E-7</v>
      </c>
      <c r="CI2507" s="172">
        <v>1.2632847E-6</v>
      </c>
      <c r="CJ2507" s="172">
        <v>9.4938048999999995E-9</v>
      </c>
      <c r="CK2507" s="69">
        <v>0</v>
      </c>
      <c r="CM2507" s="197">
        <v>2.7332916000000001E-13</v>
      </c>
      <c r="CN2507" s="198">
        <v>9.2648657999999995E-2</v>
      </c>
      <c r="CO2507" s="198">
        <v>2.6185977000000001E-3</v>
      </c>
      <c r="CP2507" s="198">
        <v>5.3337066999999995E-4</v>
      </c>
      <c r="CQ2507" s="197">
        <v>3.0119463000000002E-11</v>
      </c>
      <c r="CR2507" s="197">
        <v>3.5658396E-9</v>
      </c>
      <c r="CS2507" s="197">
        <v>2.7316225E-5</v>
      </c>
      <c r="CT2507" s="198">
        <v>1.0907447000000001E-2</v>
      </c>
      <c r="CU2507" s="197">
        <v>1.0269475E-6</v>
      </c>
      <c r="CV2507" s="198">
        <v>1.9659720999999999E-4</v>
      </c>
    </row>
    <row r="2508" spans="1:100" ht="14.4">
      <c r="A2508" t="s">
        <v>4072</v>
      </c>
      <c r="B2508" s="112" t="s">
        <v>265</v>
      </c>
      <c r="C2508" s="113" t="str">
        <f t="shared" si="958"/>
        <v>M.020.09.312</v>
      </c>
      <c r="D2508" s="9" t="s">
        <v>1295</v>
      </c>
      <c r="E2508" s="112" t="s">
        <v>362</v>
      </c>
      <c r="F2508" s="115" t="str">
        <f t="shared" si="959"/>
        <v>Lettuce Switzerland, greenhouse heated per kg CH</v>
      </c>
      <c r="G2508" s="143">
        <f t="shared" si="960"/>
        <v>3.7455302000000001</v>
      </c>
      <c r="I2508" s="118">
        <f t="shared" si="961"/>
        <v>0.63553523157241454</v>
      </c>
      <c r="K2508" s="161">
        <f t="shared" si="962"/>
        <v>1.3427271902E-2</v>
      </c>
      <c r="L2508" s="161">
        <f t="shared" si="963"/>
        <v>3.5990586200000001E-2</v>
      </c>
      <c r="M2508" s="162">
        <f t="shared" si="964"/>
        <v>2.4287843470414495E-2</v>
      </c>
      <c r="N2508" s="161">
        <v>0.56182953000000002</v>
      </c>
      <c r="O2508" s="132">
        <v>2.0577109E-2</v>
      </c>
      <c r="P2508" s="132">
        <v>1.4406421000000001E-2</v>
      </c>
      <c r="Q2508" s="132">
        <v>1.0855994000000001E-2</v>
      </c>
      <c r="R2508" s="132">
        <v>2.1123791000000002E-3</v>
      </c>
      <c r="S2508" s="164">
        <v>5.1006412E-5</v>
      </c>
      <c r="T2508" s="132">
        <v>4.0789238999999999E-4</v>
      </c>
      <c r="U2508" s="132">
        <v>1.4852377999999999E-4</v>
      </c>
      <c r="V2508" s="132">
        <v>5.9272635999999999E-4</v>
      </c>
      <c r="W2508" s="132">
        <v>6.1864828000000004E-4</v>
      </c>
      <c r="X2508" s="132">
        <v>1.6398763E-2</v>
      </c>
      <c r="Y2508" s="132">
        <v>2.3988414000000001E-4</v>
      </c>
      <c r="Z2508" s="132">
        <v>7.2963541000000002E-3</v>
      </c>
      <c r="AA2508" s="164">
        <v>1.0414494000000001E-11</v>
      </c>
      <c r="AC2508" s="118">
        <f t="shared" si="965"/>
        <v>0.56182953000000002</v>
      </c>
      <c r="AD2508" s="118">
        <f t="shared" si="966"/>
        <v>4.8559325681999999E-2</v>
      </c>
      <c r="AE2508" s="118">
        <f t="shared" si="967"/>
        <v>4.2428407879999998E-2</v>
      </c>
      <c r="AF2508" s="118">
        <f t="shared" si="968"/>
        <v>3.5990586200000001E-2</v>
      </c>
      <c r="AG2508" s="118">
        <f t="shared" si="969"/>
        <v>1.6991489370414496E-2</v>
      </c>
      <c r="AI2508" s="69">
        <v>51.926515000000002</v>
      </c>
      <c r="AJ2508" s="69">
        <v>48.858409000000002</v>
      </c>
      <c r="AK2508" s="69">
        <v>1.6411036999999999</v>
      </c>
      <c r="AL2508" s="69">
        <v>0</v>
      </c>
      <c r="AM2508" s="69">
        <v>0.10394970000000001</v>
      </c>
      <c r="AN2508" s="69">
        <v>0.28535417000000002</v>
      </c>
      <c r="AO2508" s="69">
        <v>1.0376985999999999</v>
      </c>
      <c r="AQ2508" s="116">
        <v>7.1401245000000002E-2</v>
      </c>
      <c r="AR2508" s="116">
        <v>6.4984570000000005E-2</v>
      </c>
      <c r="AS2508" s="116">
        <v>2.9898339999999998E-3</v>
      </c>
      <c r="AT2508" s="116">
        <v>3.4268415000000001E-3</v>
      </c>
      <c r="AU2508" s="150">
        <f t="shared" si="970"/>
        <v>3.8959574499582557E-6</v>
      </c>
      <c r="AV2508" s="150">
        <f t="shared" si="971"/>
        <v>1.1057078033050069E-8</v>
      </c>
      <c r="AW2508" s="163">
        <f t="shared" si="972"/>
        <v>0.47994978135600003</v>
      </c>
      <c r="AX2508" s="196">
        <v>3.4764953E-6</v>
      </c>
      <c r="AY2508" s="196">
        <v>1.0489378E-8</v>
      </c>
      <c r="AZ2508" s="196">
        <v>2.8658515000000002E-13</v>
      </c>
      <c r="BA2508" s="196">
        <v>1.5614916E-10</v>
      </c>
      <c r="BB2508" s="196">
        <v>1.4409557E-15</v>
      </c>
      <c r="BC2508" s="196">
        <v>3.7287995999999999E-10</v>
      </c>
      <c r="BD2508" s="196">
        <v>4.1878651E-7</v>
      </c>
      <c r="BE2508" s="196">
        <v>7.6407500000000002E-11</v>
      </c>
      <c r="BF2508" s="196">
        <v>4.8279896999999999E-10</v>
      </c>
      <c r="BG2508" s="196">
        <v>1.0205572999999999E-12</v>
      </c>
      <c r="BH2508" s="196">
        <v>6.2933166000000001E-14</v>
      </c>
      <c r="BI2508" s="196">
        <v>2.1863661999999999E-13</v>
      </c>
      <c r="BJ2508" s="196">
        <v>5.8450517000000002E-12</v>
      </c>
      <c r="BK2508" s="196">
        <v>1.0597991000000001E-12</v>
      </c>
      <c r="BL2508" s="196">
        <v>9.9773773000000005E-12</v>
      </c>
      <c r="BM2508" s="196">
        <v>1.3663202E-10</v>
      </c>
      <c r="BN2508" s="196">
        <v>1.4069461000000001E-20</v>
      </c>
      <c r="BO2508" s="196">
        <v>3.3881355999999997E-5</v>
      </c>
      <c r="BP2508" s="108">
        <v>0.47991590000000001</v>
      </c>
      <c r="BQ2508" s="108">
        <v>0</v>
      </c>
      <c r="BR2508" s="108">
        <v>0</v>
      </c>
      <c r="BS2508" s="108">
        <v>0</v>
      </c>
      <c r="BU2508" s="69">
        <v>1.7635595E-4</v>
      </c>
      <c r="BV2508" s="172">
        <v>3.4089231E-6</v>
      </c>
      <c r="BW2508" s="69">
        <v>1.0443531999999999E-4</v>
      </c>
      <c r="BX2508" s="172">
        <v>2.6627734E-8</v>
      </c>
      <c r="BY2508" s="172">
        <v>4.1319101999999999E-6</v>
      </c>
      <c r="BZ2508" s="172">
        <v>2.6633732000000001E-7</v>
      </c>
      <c r="CA2508" s="172">
        <v>2.6483302E-8</v>
      </c>
      <c r="CB2508" s="172">
        <v>3.6574841999999999E-7</v>
      </c>
      <c r="CC2508" s="172">
        <v>8.7129782000000003E-8</v>
      </c>
      <c r="CD2508" s="172">
        <v>2.8970734E-7</v>
      </c>
      <c r="CE2508" s="172">
        <v>4.0859311E-12</v>
      </c>
      <c r="CF2508" s="172">
        <v>3.1112817999999997E-17</v>
      </c>
      <c r="CG2508" s="172">
        <v>2.6714141E-13</v>
      </c>
      <c r="CH2508" s="172">
        <v>2.2698828999999999E-6</v>
      </c>
      <c r="CI2508" s="172">
        <v>6.0911101999999999E-5</v>
      </c>
      <c r="CJ2508" s="172">
        <v>1.3677249000000001E-7</v>
      </c>
      <c r="CK2508" s="69">
        <v>0</v>
      </c>
      <c r="CM2508" s="197">
        <v>3.151162E-13</v>
      </c>
      <c r="CN2508" s="198">
        <v>3.7461896000000001</v>
      </c>
      <c r="CO2508" s="198">
        <v>2.7091565000000001E-3</v>
      </c>
      <c r="CP2508" s="198">
        <v>2.3069357000000002E-3</v>
      </c>
      <c r="CQ2508" s="197">
        <v>9.8974971999999996E-11</v>
      </c>
      <c r="CR2508" s="197">
        <v>1.1701620999999999E-8</v>
      </c>
      <c r="CS2508" s="198">
        <v>1.6971067000000001E-4</v>
      </c>
      <c r="CT2508" s="198">
        <v>2.8812234000000001</v>
      </c>
      <c r="CU2508" s="197">
        <v>6.8415152999999999E-7</v>
      </c>
      <c r="CV2508" s="198">
        <v>1.0046454E-4</v>
      </c>
    </row>
    <row r="2509" spans="1:100" ht="14.4">
      <c r="A2509" t="s">
        <v>4073</v>
      </c>
      <c r="B2509" s="112" t="s">
        <v>265</v>
      </c>
      <c r="C2509" s="113" t="str">
        <f t="shared" si="958"/>
        <v>M.020.09.313</v>
      </c>
      <c r="D2509" s="9" t="s">
        <v>1295</v>
      </c>
      <c r="E2509" s="112" t="s">
        <v>362</v>
      </c>
      <c r="F2509" s="115" t="str">
        <f t="shared" si="959"/>
        <v>Lettuce Switzerland, open land production per kg CH</v>
      </c>
      <c r="G2509" s="143">
        <f t="shared" si="960"/>
        <v>0.10596326666666668</v>
      </c>
      <c r="I2509" s="118">
        <f t="shared" si="961"/>
        <v>4.9129874543779928E-2</v>
      </c>
      <c r="K2509" s="161">
        <f t="shared" si="962"/>
        <v>2.4817742735999998E-3</v>
      </c>
      <c r="L2509" s="161">
        <f t="shared" si="963"/>
        <v>1.5466983850000001E-2</v>
      </c>
      <c r="M2509" s="162">
        <f t="shared" si="964"/>
        <v>1.5286626420179932E-2</v>
      </c>
      <c r="N2509" s="161">
        <v>1.5894490000000001E-2</v>
      </c>
      <c r="O2509" s="132">
        <v>7.3331404000000005E-4</v>
      </c>
      <c r="P2509" s="132">
        <v>1.3642972999999999E-2</v>
      </c>
      <c r="Q2509" s="132">
        <v>1.1834826E-3</v>
      </c>
      <c r="R2509" s="132">
        <v>1.1255121E-3</v>
      </c>
      <c r="S2509" s="164">
        <v>5.3519836000000004E-6</v>
      </c>
      <c r="T2509" s="132">
        <v>1.6742759E-4</v>
      </c>
      <c r="U2509" s="132">
        <v>1.7978417E-4</v>
      </c>
      <c r="V2509" s="132">
        <v>1.4759250999999999E-4</v>
      </c>
      <c r="W2509" s="132">
        <v>6.1384236000000005E-4</v>
      </c>
      <c r="X2509" s="132">
        <v>4.5001939000000003E-3</v>
      </c>
      <c r="Y2509" s="132">
        <v>2.9707027999999999E-4</v>
      </c>
      <c r="Z2509" s="132">
        <v>1.063884E-2</v>
      </c>
      <c r="AA2509" s="164">
        <v>1.0179932E-11</v>
      </c>
      <c r="AC2509" s="118">
        <f t="shared" si="965"/>
        <v>1.5894490000000001E-2</v>
      </c>
      <c r="AD2509" s="118">
        <f t="shared" si="966"/>
        <v>1.7037845483600003E-2</v>
      </c>
      <c r="AE2509" s="118">
        <f t="shared" si="967"/>
        <v>2.519491121E-2</v>
      </c>
      <c r="AF2509" s="118">
        <f t="shared" si="968"/>
        <v>1.5466983850000001E-2</v>
      </c>
      <c r="AG2509" s="118">
        <f t="shared" si="969"/>
        <v>4.6477864201799326E-3</v>
      </c>
      <c r="AI2509" s="69">
        <v>1.2693114999999999</v>
      </c>
      <c r="AJ2509" s="69">
        <v>1.131321</v>
      </c>
      <c r="AK2509" s="69">
        <v>6.6646076999999998E-2</v>
      </c>
      <c r="AL2509" s="69">
        <v>0</v>
      </c>
      <c r="AM2509" s="69">
        <v>5.1188292000000002E-3</v>
      </c>
      <c r="AN2509" s="69">
        <v>3.0570445000000002E-2</v>
      </c>
      <c r="AO2509" s="69">
        <v>3.5655106999999998E-2</v>
      </c>
      <c r="AQ2509" s="116">
        <v>2.9222298E-3</v>
      </c>
      <c r="AR2509" s="116">
        <v>2.7249377E-3</v>
      </c>
      <c r="AS2509" s="116">
        <v>1.1830949E-4</v>
      </c>
      <c r="AT2509" s="199">
        <v>7.8982606999999997E-5</v>
      </c>
      <c r="AU2509" s="150">
        <f t="shared" si="970"/>
        <v>1.6336557010890161E-7</v>
      </c>
      <c r="AV2509" s="150">
        <f t="shared" si="971"/>
        <v>4.3753511482495258E-10</v>
      </c>
      <c r="AW2509" s="163">
        <f t="shared" si="972"/>
        <v>1.106198984E-2</v>
      </c>
      <c r="AX2509" s="196">
        <v>9.9839987999999996E-8</v>
      </c>
      <c r="AY2509" s="196">
        <v>3.0112960999999999E-10</v>
      </c>
      <c r="AZ2509" s="196">
        <v>8.2281518999999999E-15</v>
      </c>
      <c r="BA2509" s="196">
        <v>3.6893528999999998E-10</v>
      </c>
      <c r="BB2509" s="196">
        <v>1.4085016E-15</v>
      </c>
      <c r="BC2509" s="196">
        <v>1.1768882E-10</v>
      </c>
      <c r="BD2509" s="196">
        <v>6.2979800000000001E-8</v>
      </c>
      <c r="BE2509" s="196">
        <v>1.7789661999999999E-11</v>
      </c>
      <c r="BF2509" s="196">
        <v>1.1704363000000001E-10</v>
      </c>
      <c r="BG2509" s="196">
        <v>1.3113429E-12</v>
      </c>
      <c r="BH2509" s="196">
        <v>1.484456E-13</v>
      </c>
      <c r="BI2509" s="196">
        <v>7.4595102000000004E-14</v>
      </c>
      <c r="BJ2509" s="196">
        <v>2.4958866000000001E-14</v>
      </c>
      <c r="BK2509" s="196">
        <v>4.6421913000000004E-15</v>
      </c>
      <c r="BL2509" s="196">
        <v>2.6251603999999999E-12</v>
      </c>
      <c r="BM2509" s="196">
        <v>5.6531430000000002E-11</v>
      </c>
      <c r="BN2509" s="196">
        <v>1.3752580000000001E-20</v>
      </c>
      <c r="BO2509" s="196">
        <v>1.144484E-5</v>
      </c>
      <c r="BP2509" s="108">
        <v>1.1050545E-2</v>
      </c>
      <c r="BQ2509" s="108">
        <v>0</v>
      </c>
      <c r="BR2509" s="108">
        <v>0</v>
      </c>
      <c r="BS2509" s="108">
        <v>0</v>
      </c>
      <c r="BU2509" s="172">
        <v>8.3710118999999995E-6</v>
      </c>
      <c r="BV2509" s="172">
        <v>9.5353403000000005E-7</v>
      </c>
      <c r="BW2509" s="172">
        <v>2.9545369999999998E-6</v>
      </c>
      <c r="BX2509" s="172">
        <v>3.1482457999999997E-8</v>
      </c>
      <c r="BY2509" s="172">
        <v>1.2857404E-6</v>
      </c>
      <c r="BZ2509" s="172">
        <v>5.4420599999999997E-7</v>
      </c>
      <c r="CA2509" s="172">
        <v>3.4036555000000003E-8</v>
      </c>
      <c r="CB2509" s="172">
        <v>7.3495215000000002E-7</v>
      </c>
      <c r="CC2509" s="172">
        <v>1.3696667E-8</v>
      </c>
      <c r="CD2509" s="172">
        <v>1.1805093E-7</v>
      </c>
      <c r="CE2509" s="172">
        <v>3.9939051000000003E-12</v>
      </c>
      <c r="CF2509" s="172">
        <v>3.0412075E-17</v>
      </c>
      <c r="CG2509" s="172">
        <v>2.6112469E-13</v>
      </c>
      <c r="CH2509" s="172">
        <v>2.3306433000000001E-7</v>
      </c>
      <c r="CI2509" s="172">
        <v>1.4573800000000001E-6</v>
      </c>
      <c r="CJ2509" s="172">
        <v>1.0327198000000001E-8</v>
      </c>
      <c r="CK2509" s="69">
        <v>0</v>
      </c>
      <c r="CM2509" s="197">
        <v>3.0801894999999998E-13</v>
      </c>
      <c r="CN2509" s="198">
        <v>0.10753289000000001</v>
      </c>
      <c r="CO2509" s="198">
        <v>2.8448405000000001E-3</v>
      </c>
      <c r="CP2509" s="198">
        <v>5.7289880000000002E-4</v>
      </c>
      <c r="CQ2509" s="197">
        <v>3.381381E-11</v>
      </c>
      <c r="CR2509" s="197">
        <v>4.0049387999999996E-9</v>
      </c>
      <c r="CS2509" s="197">
        <v>3.3060125000000001E-5</v>
      </c>
      <c r="CT2509" s="198">
        <v>1.2718017E-2</v>
      </c>
      <c r="CU2509" s="197">
        <v>8.7909514999999996E-7</v>
      </c>
      <c r="CV2509" s="198">
        <v>2.0734995000000001E-4</v>
      </c>
    </row>
    <row r="2510" spans="1:100" ht="14.4">
      <c r="A2510" t="s">
        <v>4074</v>
      </c>
      <c r="B2510" s="112" t="s">
        <v>265</v>
      </c>
      <c r="C2510" s="113" t="str">
        <f t="shared" si="958"/>
        <v>M.020.09.314</v>
      </c>
      <c r="D2510" s="9" t="s">
        <v>1295</v>
      </c>
      <c r="E2510" s="112" t="s">
        <v>362</v>
      </c>
      <c r="F2510" s="115" t="str">
        <f t="shared" si="959"/>
        <v>Onion Switzerland per kg CH</v>
      </c>
      <c r="G2510" s="143">
        <f t="shared" si="960"/>
        <v>0.15203291333333335</v>
      </c>
      <c r="I2510" s="118">
        <f t="shared" si="961"/>
        <v>6.6302708588347248E-2</v>
      </c>
      <c r="K2510" s="161">
        <f t="shared" si="962"/>
        <v>2.0324138164E-3</v>
      </c>
      <c r="L2510" s="161">
        <f t="shared" si="963"/>
        <v>1.775416371E-2</v>
      </c>
      <c r="M2510" s="162">
        <f t="shared" si="964"/>
        <v>2.3711194061947254E-2</v>
      </c>
      <c r="N2510" s="161">
        <v>2.2804937000000001E-2</v>
      </c>
      <c r="O2510" s="132">
        <v>1.3044201E-3</v>
      </c>
      <c r="P2510" s="132">
        <v>1.5242868999999999E-2</v>
      </c>
      <c r="Q2510" s="132">
        <v>1.1552555E-3</v>
      </c>
      <c r="R2510" s="132">
        <v>5.4923568999999998E-4</v>
      </c>
      <c r="S2510" s="164">
        <v>9.1473064000000008E-6</v>
      </c>
      <c r="T2510" s="132">
        <v>3.1877532000000001E-4</v>
      </c>
      <c r="U2510" s="132">
        <v>2.7791114999999999E-4</v>
      </c>
      <c r="V2510" s="132">
        <v>2.6147715999999999E-4</v>
      </c>
      <c r="W2510" s="132">
        <v>1.5540144E-4</v>
      </c>
      <c r="X2510" s="132">
        <v>1.6579041999999999E-2</v>
      </c>
      <c r="Y2510" s="132">
        <v>7.7356202000000002E-4</v>
      </c>
      <c r="Z2510" s="132">
        <v>6.8706749000000001E-3</v>
      </c>
      <c r="AA2510" s="164">
        <v>1.9472576000000002E-12</v>
      </c>
      <c r="AC2510" s="118">
        <f t="shared" si="965"/>
        <v>2.2804937000000001E-2</v>
      </c>
      <c r="AD2510" s="118">
        <f t="shared" si="966"/>
        <v>1.8857614066399998E-2</v>
      </c>
      <c r="AE2510" s="118">
        <f t="shared" si="967"/>
        <v>2.3695875149999997E-2</v>
      </c>
      <c r="AF2510" s="118">
        <f t="shared" si="968"/>
        <v>1.775416371E-2</v>
      </c>
      <c r="AG2510" s="118">
        <f t="shared" si="969"/>
        <v>1.6840519161947256E-2</v>
      </c>
      <c r="AI2510" s="69">
        <v>3.7719014</v>
      </c>
      <c r="AJ2510" s="69">
        <v>1.7976719999999999</v>
      </c>
      <c r="AK2510" s="69">
        <v>1.0149169</v>
      </c>
      <c r="AL2510" s="69">
        <v>0</v>
      </c>
      <c r="AM2510" s="69">
        <v>7.2580200999999997E-2</v>
      </c>
      <c r="AN2510" s="69">
        <v>0.20617645000000001</v>
      </c>
      <c r="AO2510" s="69">
        <v>0.68055584000000002</v>
      </c>
      <c r="AQ2510" s="116">
        <v>3.9302260999999998E-3</v>
      </c>
      <c r="AR2510" s="116">
        <v>3.6455976999999998E-3</v>
      </c>
      <c r="AS2510" s="116">
        <v>1.5918475E-4</v>
      </c>
      <c r="AT2510" s="116">
        <v>1.2544362999999999E-4</v>
      </c>
      <c r="AU2510" s="150">
        <f t="shared" si="970"/>
        <v>2.1856101951422373E-7</v>
      </c>
      <c r="AV2510" s="150">
        <f t="shared" si="971"/>
        <v>5.8870098829585068E-10</v>
      </c>
      <c r="AW2510" s="163">
        <f t="shared" si="972"/>
        <v>1.7569136115099998E-2</v>
      </c>
      <c r="AX2510" s="196">
        <v>1.4277807E-7</v>
      </c>
      <c r="AY2510" s="196">
        <v>4.3067263E-10</v>
      </c>
      <c r="AZ2510" s="196">
        <v>1.1767514999999999E-14</v>
      </c>
      <c r="BA2510" s="196">
        <v>4.0953095000000002E-10</v>
      </c>
      <c r="BB2510" s="196">
        <v>2.6942375000000001E-16</v>
      </c>
      <c r="BC2510" s="196">
        <v>1.0936670999999999E-10</v>
      </c>
      <c r="BD2510" s="196">
        <v>7.5162883999999999E-8</v>
      </c>
      <c r="BE2510" s="196">
        <v>1.6686802000000002E-11</v>
      </c>
      <c r="BF2510" s="196">
        <v>1.3876003E-10</v>
      </c>
      <c r="BG2510" s="196">
        <v>2.2495365000000001E-12</v>
      </c>
      <c r="BH2510" s="196">
        <v>1.6462982000000001E-13</v>
      </c>
      <c r="BI2510" s="196">
        <v>1.5336689E-13</v>
      </c>
      <c r="BJ2510" s="196">
        <v>1.6781666E-15</v>
      </c>
      <c r="BK2510" s="196">
        <v>5.4740161999999998E-16</v>
      </c>
      <c r="BL2510" s="196">
        <v>4.1245908E-12</v>
      </c>
      <c r="BM2510" s="196">
        <v>9.7042994000000005E-11</v>
      </c>
      <c r="BN2510" s="196">
        <v>2.6306477999999998E-21</v>
      </c>
      <c r="BO2510" s="196">
        <v>9.7091150999999992E-6</v>
      </c>
      <c r="BP2510" s="108">
        <v>1.7559426999999999E-2</v>
      </c>
      <c r="BQ2510" s="108">
        <v>0</v>
      </c>
      <c r="BR2510" s="108">
        <v>0</v>
      </c>
      <c r="BS2510" s="108">
        <v>0</v>
      </c>
      <c r="BU2510" s="172">
        <v>1.2248764E-5</v>
      </c>
      <c r="BV2510" s="172">
        <v>1.1125486E-6</v>
      </c>
      <c r="BW2510" s="172">
        <v>4.2390811000000003E-6</v>
      </c>
      <c r="BX2510" s="172">
        <v>4.4139381000000001E-8</v>
      </c>
      <c r="BY2510" s="172">
        <v>1.3535764999999999E-6</v>
      </c>
      <c r="BZ2510" s="172">
        <v>5.9066486999999995E-7</v>
      </c>
      <c r="CA2510" s="172">
        <v>5.8423564999999998E-8</v>
      </c>
      <c r="CB2510" s="172">
        <v>7.9541063999999999E-7</v>
      </c>
      <c r="CC2510" s="172">
        <v>2.5582373E-8</v>
      </c>
      <c r="CD2510" s="172">
        <v>2.2168097999999999E-7</v>
      </c>
      <c r="CE2510" s="172">
        <v>7.6396995E-13</v>
      </c>
      <c r="CF2510" s="172">
        <v>5.8173418999999997E-18</v>
      </c>
      <c r="CG2510" s="172">
        <v>4.9948961000000002E-14</v>
      </c>
      <c r="CH2510" s="172">
        <v>2.3315582999999999E-7</v>
      </c>
      <c r="CI2510" s="172">
        <v>3.4831454000000001E-6</v>
      </c>
      <c r="CJ2510" s="172">
        <v>9.1353560000000004E-8</v>
      </c>
      <c r="CK2510" s="69">
        <v>0</v>
      </c>
      <c r="CM2510" s="197">
        <v>5.8919080999999998E-14</v>
      </c>
      <c r="CN2510" s="198">
        <v>0.15375878000000001</v>
      </c>
      <c r="CO2510" s="198">
        <v>2.5864468999999999E-3</v>
      </c>
      <c r="CP2510" s="198">
        <v>6.6986881999999998E-4</v>
      </c>
      <c r="CQ2510" s="197">
        <v>6.9294655000000006E-11</v>
      </c>
      <c r="CR2510" s="197">
        <v>8.2171313000000006E-9</v>
      </c>
      <c r="CS2510" s="197">
        <v>3.6004129999999998E-5</v>
      </c>
      <c r="CT2510" s="198">
        <v>1.5040730000000001E-3</v>
      </c>
      <c r="CU2510" s="197">
        <v>1.5080854E-6</v>
      </c>
      <c r="CV2510" s="198">
        <v>2.2538543E-4</v>
      </c>
    </row>
    <row r="2511" spans="1:100" ht="14.4">
      <c r="A2511" t="s">
        <v>4075</v>
      </c>
      <c r="B2511" s="112" t="s">
        <v>265</v>
      </c>
      <c r="C2511" s="113" t="str">
        <f t="shared" si="958"/>
        <v>M.020.09.315</v>
      </c>
      <c r="D2511" s="9" t="s">
        <v>1295</v>
      </c>
      <c r="E2511" s="112" t="s">
        <v>362</v>
      </c>
      <c r="F2511" s="115" t="str">
        <f t="shared" si="959"/>
        <v>Radish Switzerland, greenhouse heated per kg CH</v>
      </c>
      <c r="G2511" s="143">
        <f t="shared" si="960"/>
        <v>4.3310369333333334</v>
      </c>
      <c r="I2511" s="118">
        <f t="shared" si="961"/>
        <v>0.71849677771293097</v>
      </c>
      <c r="K2511" s="161">
        <f t="shared" si="962"/>
        <v>1.4122043694000001E-2</v>
      </c>
      <c r="L2511" s="161">
        <f t="shared" si="963"/>
        <v>3.8245877397E-2</v>
      </c>
      <c r="M2511" s="162">
        <f t="shared" si="964"/>
        <v>1.6473316621930929E-2</v>
      </c>
      <c r="N2511" s="161">
        <v>0.64965554000000003</v>
      </c>
      <c r="O2511" s="132">
        <v>2.3420429999999999E-2</v>
      </c>
      <c r="P2511" s="132">
        <v>1.4503224E-2</v>
      </c>
      <c r="Q2511" s="132">
        <v>1.205791E-2</v>
      </c>
      <c r="R2511" s="132">
        <v>1.6140547E-3</v>
      </c>
      <c r="S2511" s="164">
        <v>5.6658344E-5</v>
      </c>
      <c r="T2511" s="132">
        <v>3.9342065000000002E-4</v>
      </c>
      <c r="U2511" s="164">
        <v>7.6838736999999995E-5</v>
      </c>
      <c r="V2511" s="132">
        <v>4.9350562E-4</v>
      </c>
      <c r="W2511" s="132">
        <v>1.2081943E-4</v>
      </c>
      <c r="X2511" s="132">
        <v>1.1427883E-2</v>
      </c>
      <c r="Y2511" s="132">
        <v>1.2456523000000001E-4</v>
      </c>
      <c r="Z2511" s="132">
        <v>4.5519280000000002E-3</v>
      </c>
      <c r="AA2511" s="164">
        <v>1.9309313000000001E-12</v>
      </c>
      <c r="AC2511" s="118">
        <f t="shared" si="965"/>
        <v>0.64965554000000003</v>
      </c>
      <c r="AD2511" s="118">
        <f t="shared" si="966"/>
        <v>5.2122536430999997E-2</v>
      </c>
      <c r="AE2511" s="118">
        <f t="shared" si="967"/>
        <v>4.2552420736999996E-2</v>
      </c>
      <c r="AF2511" s="118">
        <f t="shared" si="968"/>
        <v>3.8245877397E-2</v>
      </c>
      <c r="AG2511" s="118">
        <f t="shared" si="969"/>
        <v>1.192138862193093E-2</v>
      </c>
      <c r="AI2511" s="69">
        <v>58.813217999999999</v>
      </c>
      <c r="AJ2511" s="69">
        <v>56.481575999999997</v>
      </c>
      <c r="AK2511" s="69">
        <v>1.265871</v>
      </c>
      <c r="AL2511" s="69">
        <v>0</v>
      </c>
      <c r="AM2511" s="69">
        <v>7.5431552999999998E-2</v>
      </c>
      <c r="AN2511" s="69">
        <v>0.21667101</v>
      </c>
      <c r="AO2511" s="69">
        <v>0.77366805000000005</v>
      </c>
      <c r="AQ2511" s="116">
        <v>8.2242097E-2</v>
      </c>
      <c r="AR2511" s="116">
        <v>7.4831964000000001E-2</v>
      </c>
      <c r="AS2511" s="116">
        <v>3.4483253E-3</v>
      </c>
      <c r="AT2511" s="116">
        <v>3.9618073E-3</v>
      </c>
      <c r="AU2511" s="150">
        <f t="shared" si="970"/>
        <v>4.4863288147727645E-6</v>
      </c>
      <c r="AV2511" s="150">
        <f t="shared" si="971"/>
        <v>1.2752682416132607E-8</v>
      </c>
      <c r="AW2511" s="163">
        <f t="shared" si="972"/>
        <v>0.55487496780300005</v>
      </c>
      <c r="AX2511" s="196">
        <v>4.0197654999999998E-6</v>
      </c>
      <c r="AY2511" s="196">
        <v>1.2128561E-8</v>
      </c>
      <c r="AZ2511" s="196">
        <v>3.3136992999999998E-13</v>
      </c>
      <c r="BA2511" s="196">
        <v>1.3812862E-10</v>
      </c>
      <c r="BB2511" s="196">
        <v>2.6716484E-16</v>
      </c>
      <c r="BC2511" s="196">
        <v>3.7133435999999998E-10</v>
      </c>
      <c r="BD2511" s="196">
        <v>4.6591791000000002E-7</v>
      </c>
      <c r="BE2511" s="196">
        <v>7.9607397999999994E-11</v>
      </c>
      <c r="BF2511" s="196">
        <v>5.3514173000000003E-10</v>
      </c>
      <c r="BG2511" s="196">
        <v>7.0061019999999999E-13</v>
      </c>
      <c r="BH2511" s="196">
        <v>5.5547580000000001E-14</v>
      </c>
      <c r="BI2511" s="196">
        <v>2.0963932E-13</v>
      </c>
      <c r="BJ2511" s="196">
        <v>6.8357640999999999E-12</v>
      </c>
      <c r="BK2511" s="196">
        <v>1.239357E-12</v>
      </c>
      <c r="BL2511" s="196">
        <v>9.9786655999999994E-12</v>
      </c>
      <c r="BM2511" s="196">
        <v>1.2596285999999999E-10</v>
      </c>
      <c r="BN2511" s="196">
        <v>2.6085917999999999E-21</v>
      </c>
      <c r="BO2511" s="196">
        <v>3.0567802999999997E-5</v>
      </c>
      <c r="BP2511" s="108">
        <v>0.55484440000000002</v>
      </c>
      <c r="BQ2511" s="108">
        <v>0</v>
      </c>
      <c r="BR2511" s="108">
        <v>0</v>
      </c>
      <c r="BS2511" s="108">
        <v>0</v>
      </c>
      <c r="BU2511" s="69">
        <v>2.0209176E-4</v>
      </c>
      <c r="BV2511" s="172">
        <v>3.7507502999999999E-6</v>
      </c>
      <c r="BW2511" s="69">
        <v>1.207608E-4</v>
      </c>
      <c r="BX2511" s="172">
        <v>1.8434815E-8</v>
      </c>
      <c r="BY2511" s="172">
        <v>4.4352338000000001E-6</v>
      </c>
      <c r="BZ2511" s="172">
        <v>2.1640802999999999E-7</v>
      </c>
      <c r="CA2511" s="172">
        <v>1.8192829000000001E-8</v>
      </c>
      <c r="CB2511" s="172">
        <v>2.9436548000000002E-7</v>
      </c>
      <c r="CC2511" s="172">
        <v>9.3877249999999994E-8</v>
      </c>
      <c r="CD2511" s="172">
        <v>2.7977423000000001E-7</v>
      </c>
      <c r="CE2511" s="172">
        <v>7.5756465000000001E-13</v>
      </c>
      <c r="CF2511" s="172">
        <v>5.7685679999999997E-18</v>
      </c>
      <c r="CG2511" s="172">
        <v>4.9530177999999998E-14</v>
      </c>
      <c r="CH2511" s="172">
        <v>2.5266421999999999E-6</v>
      </c>
      <c r="CI2511" s="172">
        <v>6.9600661999999995E-5</v>
      </c>
      <c r="CJ2511" s="172">
        <v>9.6613482999999998E-8</v>
      </c>
      <c r="CK2511" s="69">
        <v>0</v>
      </c>
      <c r="CM2511" s="197">
        <v>5.8425089999999997E-14</v>
      </c>
      <c r="CN2511" s="198">
        <v>4.3316252000000004</v>
      </c>
      <c r="CO2511" s="198">
        <v>1.5968706E-3</v>
      </c>
      <c r="CP2511" s="198">
        <v>2.5393499000000001E-3</v>
      </c>
      <c r="CQ2511" s="197">
        <v>9.4862861E-11</v>
      </c>
      <c r="CR2511" s="197">
        <v>1.1216233999999999E-8</v>
      </c>
      <c r="CS2511" s="198">
        <v>1.8622296000000001E-4</v>
      </c>
      <c r="CT2511" s="198">
        <v>3.3693510999999998</v>
      </c>
      <c r="CU2511" s="197">
        <v>4.6968394999999999E-7</v>
      </c>
      <c r="CV2511" s="197">
        <v>8.2070170000000004E-5</v>
      </c>
    </row>
    <row r="2512" spans="1:100" ht="14.4">
      <c r="A2512" t="s">
        <v>4076</v>
      </c>
      <c r="B2512" s="112" t="s">
        <v>265</v>
      </c>
      <c r="C2512" s="113" t="str">
        <f t="shared" si="958"/>
        <v>M.020.09.316</v>
      </c>
      <c r="D2512" s="9" t="s">
        <v>1295</v>
      </c>
      <c r="E2512" s="112" t="s">
        <v>362</v>
      </c>
      <c r="F2512" s="115" t="str">
        <f t="shared" si="959"/>
        <v>Red Cabbage Switzerland per kg CH</v>
      </c>
      <c r="G2512" s="143">
        <f t="shared" si="960"/>
        <v>7.1134353333333331E-2</v>
      </c>
      <c r="I2512" s="118">
        <f t="shared" si="961"/>
        <v>4.0605615393163035E-2</v>
      </c>
      <c r="K2512" s="161">
        <f t="shared" si="962"/>
        <v>1.6729137199000001E-3</v>
      </c>
      <c r="L2512" s="161">
        <f t="shared" si="963"/>
        <v>1.4784778888000002E-2</v>
      </c>
      <c r="M2512" s="162">
        <f t="shared" si="964"/>
        <v>1.3477769785263031E-2</v>
      </c>
      <c r="N2512" s="161">
        <v>1.0670153E-2</v>
      </c>
      <c r="O2512" s="132">
        <v>6.5164642000000003E-4</v>
      </c>
      <c r="P2512" s="132">
        <v>1.3567215000000001E-2</v>
      </c>
      <c r="Q2512" s="132">
        <v>9.0508055000000003E-4</v>
      </c>
      <c r="R2512" s="132">
        <v>6.4514228999999995E-4</v>
      </c>
      <c r="S2512" s="164">
        <v>2.7949399E-6</v>
      </c>
      <c r="T2512" s="132">
        <v>1.1989594E-4</v>
      </c>
      <c r="U2512" s="164">
        <v>9.5851197999999996E-5</v>
      </c>
      <c r="V2512" s="132">
        <v>1.9938938000000001E-4</v>
      </c>
      <c r="W2512" s="132">
        <v>3.2257161000000001E-4</v>
      </c>
      <c r="X2512" s="132">
        <v>7.2776478000000002E-3</v>
      </c>
      <c r="Y2512" s="132">
        <v>1.4749466000000001E-4</v>
      </c>
      <c r="Z2512" s="132">
        <v>6.0007326000000001E-3</v>
      </c>
      <c r="AA2512" s="164">
        <v>5.2630317000000002E-12</v>
      </c>
      <c r="AC2512" s="118">
        <f t="shared" si="965"/>
        <v>1.0670153E-2</v>
      </c>
      <c r="AD2512" s="118">
        <f t="shared" si="966"/>
        <v>1.5987626337899997E-2</v>
      </c>
      <c r="AE2512" s="118">
        <f t="shared" si="967"/>
        <v>2.0315445218000001E-2</v>
      </c>
      <c r="AF2512" s="118">
        <f t="shared" si="968"/>
        <v>1.4784778888E-2</v>
      </c>
      <c r="AG2512" s="118">
        <f t="shared" si="969"/>
        <v>7.4770371852630312E-3</v>
      </c>
      <c r="AI2512" s="69">
        <v>1.9022251999999999</v>
      </c>
      <c r="AJ2512" s="69">
        <v>0.65082994999999999</v>
      </c>
      <c r="AK2512" s="69">
        <v>0.65230273000000005</v>
      </c>
      <c r="AL2512" s="69">
        <v>0</v>
      </c>
      <c r="AM2512" s="69">
        <v>4.6304165000000001E-2</v>
      </c>
      <c r="AN2512" s="69">
        <v>0.11575588000000001</v>
      </c>
      <c r="AO2512" s="69">
        <v>0.43703249</v>
      </c>
      <c r="AQ2512" s="116">
        <v>2.2454813999999998E-3</v>
      </c>
      <c r="AR2512" s="116">
        <v>2.1095396999999999E-3</v>
      </c>
      <c r="AS2512" s="199">
        <v>9.1026519000000005E-5</v>
      </c>
      <c r="AT2512" s="199">
        <v>4.4915205E-5</v>
      </c>
      <c r="AU2512" s="150">
        <f t="shared" si="970"/>
        <v>1.264712024312963E-7</v>
      </c>
      <c r="AV2512" s="150">
        <f t="shared" si="971"/>
        <v>3.366365292028101E-10</v>
      </c>
      <c r="AW2512" s="163">
        <f t="shared" si="972"/>
        <v>6.2906450041999998E-3</v>
      </c>
      <c r="AX2512" s="196">
        <v>6.7538125999999999E-8</v>
      </c>
      <c r="AY2512" s="196">
        <v>2.0366539999999999E-10</v>
      </c>
      <c r="AZ2512" s="196">
        <v>5.5653066000000003E-15</v>
      </c>
      <c r="BA2512" s="196">
        <v>3.7422977000000002E-10</v>
      </c>
      <c r="BB2512" s="196">
        <v>7.2819629999999996E-16</v>
      </c>
      <c r="BC2512" s="196">
        <v>1.0254954E-10</v>
      </c>
      <c r="BD2512" s="196">
        <v>5.8425407000000003E-8</v>
      </c>
      <c r="BE2512" s="196">
        <v>1.5145042999999999E-11</v>
      </c>
      <c r="BF2512" s="196">
        <v>1.1597717E-10</v>
      </c>
      <c r="BG2512" s="196">
        <v>1.6424982999999999E-12</v>
      </c>
      <c r="BH2512" s="196">
        <v>1.504932E-13</v>
      </c>
      <c r="BI2512" s="196">
        <v>3.8230645000000002E-14</v>
      </c>
      <c r="BJ2512" s="196">
        <v>1.0216410000000001E-14</v>
      </c>
      <c r="BK2512" s="196">
        <v>1.9123341000000001E-15</v>
      </c>
      <c r="BL2512" s="196">
        <v>1.3883511000000001E-12</v>
      </c>
      <c r="BM2512" s="196">
        <v>2.9501042000000002E-11</v>
      </c>
      <c r="BN2512" s="196">
        <v>7.1100930000000001E-21</v>
      </c>
      <c r="BO2512" s="196">
        <v>8.6942041999999997E-6</v>
      </c>
      <c r="BP2512" s="108">
        <v>6.2819508E-3</v>
      </c>
      <c r="BQ2512" s="108">
        <v>0</v>
      </c>
      <c r="BR2512" s="108">
        <v>0</v>
      </c>
      <c r="BS2512" s="108">
        <v>0</v>
      </c>
      <c r="BU2512" s="172">
        <v>7.3413257E-6</v>
      </c>
      <c r="BV2512" s="172">
        <v>9.4470318000000003E-7</v>
      </c>
      <c r="BW2512" s="172">
        <v>1.9834146E-6</v>
      </c>
      <c r="BX2512" s="172">
        <v>2.1681604000000001E-8</v>
      </c>
      <c r="BY2512" s="172">
        <v>1.1162903E-6</v>
      </c>
      <c r="BZ2512" s="172">
        <v>5.4498166000000004E-7</v>
      </c>
      <c r="CA2512" s="172">
        <v>4.2649331000000003E-8</v>
      </c>
      <c r="CB2512" s="172">
        <v>7.3479655000000002E-7</v>
      </c>
      <c r="CC2512" s="172">
        <v>7.0933361999999999E-9</v>
      </c>
      <c r="CD2512" s="172">
        <v>8.3418416E-8</v>
      </c>
      <c r="CE2512" s="172">
        <v>2.0648516999999998E-12</v>
      </c>
      <c r="CF2512" s="172">
        <v>1.5723064000000001E-17</v>
      </c>
      <c r="CG2512" s="172">
        <v>1.3500163999999999E-13</v>
      </c>
      <c r="CH2512" s="172">
        <v>1.7912478000000001E-7</v>
      </c>
      <c r="CI2512" s="172">
        <v>1.6227281E-6</v>
      </c>
      <c r="CJ2512" s="172">
        <v>6.0441646999999996E-8</v>
      </c>
      <c r="CK2512" s="69">
        <v>0</v>
      </c>
      <c r="CM2512" s="197">
        <v>1.5924601E-13</v>
      </c>
      <c r="CN2512" s="198">
        <v>7.2728380999999995E-2</v>
      </c>
      <c r="CO2512" s="198">
        <v>2.5914404000000001E-3</v>
      </c>
      <c r="CP2512" s="198">
        <v>5.6410613999999997E-4</v>
      </c>
      <c r="CQ2512" s="197">
        <v>1.7335450999999999E-11</v>
      </c>
      <c r="CR2512" s="197">
        <v>2.0533174000000001E-9</v>
      </c>
      <c r="CS2512" s="197">
        <v>2.8058248E-5</v>
      </c>
      <c r="CT2512" s="198">
        <v>5.2560914999999998E-3</v>
      </c>
      <c r="CU2512" s="197">
        <v>1.1011166999999999E-6</v>
      </c>
      <c r="CV2512" s="198">
        <v>2.0781802E-4</v>
      </c>
    </row>
    <row r="2513" spans="1:100" ht="14.4">
      <c r="A2513" t="s">
        <v>4077</v>
      </c>
      <c r="B2513" s="112" t="s">
        <v>265</v>
      </c>
      <c r="C2513" s="113" t="str">
        <f t="shared" si="958"/>
        <v>M.020.09.317</v>
      </c>
      <c r="D2513" s="9" t="s">
        <v>1295</v>
      </c>
      <c r="E2513" s="112" t="s">
        <v>362</v>
      </c>
      <c r="F2513" s="115" t="str">
        <f t="shared" si="959"/>
        <v>Round carrots Switzerland per kg CH</v>
      </c>
      <c r="G2513" s="143">
        <f t="shared" si="960"/>
        <v>4.5179611333333335E-2</v>
      </c>
      <c r="I2513" s="118">
        <f t="shared" si="961"/>
        <v>3.0925826450934692E-2</v>
      </c>
      <c r="K2513" s="161">
        <f t="shared" si="962"/>
        <v>1.4604246079999998E-3</v>
      </c>
      <c r="L2513" s="161">
        <f t="shared" si="963"/>
        <v>6.7861747810000006E-3</v>
      </c>
      <c r="M2513" s="162">
        <f t="shared" si="964"/>
        <v>1.5902285361934693E-2</v>
      </c>
      <c r="N2513" s="161">
        <v>6.7769416999999997E-3</v>
      </c>
      <c r="O2513" s="132">
        <v>4.0095644999999999E-4</v>
      </c>
      <c r="P2513" s="132">
        <v>6.0734958000000002E-3</v>
      </c>
      <c r="Q2513" s="132">
        <v>5.7226673999999996E-4</v>
      </c>
      <c r="R2513" s="132">
        <v>7.8393387E-4</v>
      </c>
      <c r="S2513" s="164">
        <v>2.539008E-6</v>
      </c>
      <c r="T2513" s="132">
        <v>1.0168499E-4</v>
      </c>
      <c r="U2513" s="132">
        <v>1.2024663E-4</v>
      </c>
      <c r="V2513" s="132">
        <v>1.3179026E-4</v>
      </c>
      <c r="W2513" s="132">
        <v>1.1993694E-4</v>
      </c>
      <c r="X2513" s="132">
        <v>1.1141431E-3</v>
      </c>
      <c r="Y2513" s="164">
        <v>7.1538961000000001E-5</v>
      </c>
      <c r="Z2513" s="132">
        <v>1.4656351999999999E-2</v>
      </c>
      <c r="AA2513" s="164">
        <v>1.9346908999999998E-12</v>
      </c>
      <c r="AC2513" s="118">
        <f t="shared" si="965"/>
        <v>6.7769416999999997E-3</v>
      </c>
      <c r="AD2513" s="118">
        <f t="shared" si="966"/>
        <v>8.0551234879999989E-3</v>
      </c>
      <c r="AE2513" s="118">
        <f t="shared" si="967"/>
        <v>2.125105088E-2</v>
      </c>
      <c r="AF2513" s="118">
        <f t="shared" si="968"/>
        <v>6.7861747810000006E-3</v>
      </c>
      <c r="AG2513" s="118">
        <f t="shared" si="969"/>
        <v>1.2459333619346908E-3</v>
      </c>
      <c r="AI2513" s="69">
        <v>0.37314691999999999</v>
      </c>
      <c r="AJ2513" s="69">
        <v>0.34236644999999999</v>
      </c>
      <c r="AK2513" s="69">
        <v>1.9101789000000001E-2</v>
      </c>
      <c r="AL2513" s="69">
        <v>0</v>
      </c>
      <c r="AM2513" s="69">
        <v>1.1069376000000001E-3</v>
      </c>
      <c r="AN2513" s="69">
        <v>7.8557973999999996E-3</v>
      </c>
      <c r="AO2513" s="69">
        <v>2.7159496999999999E-3</v>
      </c>
      <c r="AQ2513" s="116">
        <v>1.3744014000000001E-3</v>
      </c>
      <c r="AR2513" s="116">
        <v>1.2996414E-3</v>
      </c>
      <c r="AS2513" s="199">
        <v>5.1332185000000002E-5</v>
      </c>
      <c r="AT2513" s="199">
        <v>2.3427856999999999E-5</v>
      </c>
      <c r="AU2513" s="150">
        <f t="shared" si="970"/>
        <v>7.7916149855325021E-8</v>
      </c>
      <c r="AV2513" s="150">
        <f t="shared" si="971"/>
        <v>1.8983796167943364E-10</v>
      </c>
      <c r="AW2513" s="163">
        <f t="shared" si="972"/>
        <v>3.2812124660000002E-3</v>
      </c>
      <c r="AX2513" s="196">
        <v>4.2583913000000001E-8</v>
      </c>
      <c r="AY2513" s="196">
        <v>1.2843725999999999E-10</v>
      </c>
      <c r="AZ2513" s="196">
        <v>3.5094636000000002E-15</v>
      </c>
      <c r="BA2513" s="196">
        <v>1.6083454000000001E-10</v>
      </c>
      <c r="BB2513" s="196">
        <v>2.6768501999999998E-16</v>
      </c>
      <c r="BC2513" s="196">
        <v>4.3987355E-11</v>
      </c>
      <c r="BD2513" s="196">
        <v>3.5100742999999999E-8</v>
      </c>
      <c r="BE2513" s="196">
        <v>7.0153315000000002E-12</v>
      </c>
      <c r="BF2513" s="196">
        <v>5.1896647E-11</v>
      </c>
      <c r="BG2513" s="196">
        <v>2.3993617000000002E-12</v>
      </c>
      <c r="BH2513" s="196">
        <v>6.4672367E-14</v>
      </c>
      <c r="BI2513" s="196">
        <v>2.0292396999999999E-14</v>
      </c>
      <c r="BJ2513" s="196">
        <v>7.2510035000000002E-16</v>
      </c>
      <c r="BK2513" s="196">
        <v>1.6214886999999999E-16</v>
      </c>
      <c r="BL2513" s="196">
        <v>9.8265264000000009E-13</v>
      </c>
      <c r="BM2513" s="196">
        <v>2.5689039999999999E-11</v>
      </c>
      <c r="BN2513" s="196">
        <v>2.6136707999999999E-21</v>
      </c>
      <c r="BO2513" s="196">
        <v>1.0481866000000001E-5</v>
      </c>
      <c r="BP2513" s="108">
        <v>3.2707306000000001E-3</v>
      </c>
      <c r="BQ2513" s="108">
        <v>0</v>
      </c>
      <c r="BR2513" s="108">
        <v>0</v>
      </c>
      <c r="BS2513" s="108">
        <v>0</v>
      </c>
      <c r="BU2513" s="172">
        <v>3.8937621E-6</v>
      </c>
      <c r="BV2513" s="172">
        <v>4.1815259999999998E-7</v>
      </c>
      <c r="BW2513" s="172">
        <v>1.2597274000000001E-6</v>
      </c>
      <c r="BX2513" s="172">
        <v>1.8686174999999999E-8</v>
      </c>
      <c r="BY2513" s="172">
        <v>9.6364520000000003E-7</v>
      </c>
      <c r="BZ2513" s="172">
        <v>2.3027183999999999E-7</v>
      </c>
      <c r="CA2513" s="172">
        <v>6.2315555000000001E-8</v>
      </c>
      <c r="CB2513" s="172">
        <v>3.0979989999999999E-7</v>
      </c>
      <c r="CC2513" s="172">
        <v>5.2586642999999998E-9</v>
      </c>
      <c r="CD2513" s="172">
        <v>7.2076870999999999E-8</v>
      </c>
      <c r="CE2513" s="172">
        <v>7.5903965999999995E-13</v>
      </c>
      <c r="CF2513" s="172">
        <v>5.7797995999999997E-18</v>
      </c>
      <c r="CG2513" s="172">
        <v>4.9626615000000003E-14</v>
      </c>
      <c r="CH2513" s="172">
        <v>1.1316726E-7</v>
      </c>
      <c r="CI2513" s="172">
        <v>4.3923552000000001E-7</v>
      </c>
      <c r="CJ2513" s="172">
        <v>1.4242483E-9</v>
      </c>
      <c r="CK2513" s="69">
        <v>0</v>
      </c>
      <c r="CM2513" s="197">
        <v>5.8538846000000002E-14</v>
      </c>
      <c r="CN2513" s="198">
        <v>4.5863317000000001E-2</v>
      </c>
      <c r="CO2513" s="198">
        <v>9.4485833000000001E-4</v>
      </c>
      <c r="CP2513" s="198">
        <v>2.4984288999999998E-4</v>
      </c>
      <c r="CQ2513" s="197">
        <v>9.2613291000000004E-12</v>
      </c>
      <c r="CR2513" s="197">
        <v>1.1051445E-9</v>
      </c>
      <c r="CS2513" s="197">
        <v>2.5870382999999999E-5</v>
      </c>
      <c r="CT2513" s="198">
        <v>6.1487157000000001E-4</v>
      </c>
      <c r="CU2513" s="197">
        <v>1.6085284E-6</v>
      </c>
      <c r="CV2513" s="197">
        <v>8.7923588999999996E-5</v>
      </c>
    </row>
    <row r="2514" spans="1:100" ht="14.4">
      <c r="A2514" t="s">
        <v>4078</v>
      </c>
      <c r="B2514" s="112" t="s">
        <v>265</v>
      </c>
      <c r="C2514" s="113" t="str">
        <f t="shared" si="958"/>
        <v>M.020.09.318</v>
      </c>
      <c r="D2514" s="9" t="s">
        <v>1295</v>
      </c>
      <c r="E2514" s="112" t="s">
        <v>362</v>
      </c>
      <c r="F2514" s="115" t="str">
        <f t="shared" si="959"/>
        <v>Spinach Switzerland per kg CH</v>
      </c>
      <c r="G2514" s="143">
        <f t="shared" si="960"/>
        <v>4.4906474000000002E-2</v>
      </c>
      <c r="I2514" s="118">
        <f t="shared" si="961"/>
        <v>2.8095669587532256E-2</v>
      </c>
      <c r="K2514" s="161">
        <f t="shared" si="962"/>
        <v>1.0204537976000001E-3</v>
      </c>
      <c r="L2514" s="161">
        <f t="shared" si="963"/>
        <v>1.5682228318999999E-2</v>
      </c>
      <c r="M2514" s="162">
        <f t="shared" si="964"/>
        <v>4.6570163709322527E-3</v>
      </c>
      <c r="N2514" s="161">
        <v>6.7359710999999999E-3</v>
      </c>
      <c r="O2514" s="132">
        <v>2.1863692000000001E-4</v>
      </c>
      <c r="P2514" s="132">
        <v>1.5225277000000001E-2</v>
      </c>
      <c r="Q2514" s="132">
        <v>6.6133998999999999E-4</v>
      </c>
      <c r="R2514" s="132">
        <v>2.8886440999999999E-4</v>
      </c>
      <c r="S2514" s="164">
        <v>1.2912146E-6</v>
      </c>
      <c r="T2514" s="164">
        <v>6.8958183E-5</v>
      </c>
      <c r="U2514" s="164">
        <v>4.8316416000000001E-5</v>
      </c>
      <c r="V2514" s="164">
        <v>4.9200569E-5</v>
      </c>
      <c r="W2514" s="132">
        <v>1.276544E-4</v>
      </c>
      <c r="X2514" s="132">
        <v>1.1266535E-3</v>
      </c>
      <c r="Y2514" s="164">
        <v>6.2343582999999997E-5</v>
      </c>
      <c r="Z2514" s="132">
        <v>3.4811623E-3</v>
      </c>
      <c r="AA2514" s="164">
        <v>1.9322525999999999E-12</v>
      </c>
      <c r="AC2514" s="118">
        <f t="shared" si="965"/>
        <v>6.7359710999999999E-3</v>
      </c>
      <c r="AD2514" s="118">
        <f t="shared" si="966"/>
        <v>1.6512684133600002E-2</v>
      </c>
      <c r="AE2514" s="118">
        <f t="shared" si="967"/>
        <v>1.8973392636000001E-2</v>
      </c>
      <c r="AF2514" s="118">
        <f t="shared" si="968"/>
        <v>1.5682228318999999E-2</v>
      </c>
      <c r="AG2514" s="118">
        <f t="shared" si="969"/>
        <v>1.1758540709322525E-3</v>
      </c>
      <c r="AI2514" s="69">
        <v>0.32203749999999998</v>
      </c>
      <c r="AJ2514" s="69">
        <v>0.25571439000000001</v>
      </c>
      <c r="AK2514" s="69">
        <v>3.3586389000000001E-2</v>
      </c>
      <c r="AL2514" s="69">
        <v>0</v>
      </c>
      <c r="AM2514" s="69">
        <v>3.1641884999999998E-3</v>
      </c>
      <c r="AN2514" s="69">
        <v>1.1496910000000001E-2</v>
      </c>
      <c r="AO2514" s="69">
        <v>1.8075627E-2</v>
      </c>
      <c r="AQ2514" s="116">
        <v>1.6997161E-3</v>
      </c>
      <c r="AR2514" s="116">
        <v>1.6110482E-3</v>
      </c>
      <c r="AS2514" s="199">
        <v>7.1694657999999995E-5</v>
      </c>
      <c r="AT2514" s="199">
        <v>1.6973247000000001E-5</v>
      </c>
      <c r="AU2514" s="150">
        <f t="shared" si="970"/>
        <v>9.6585625850387653E-8</v>
      </c>
      <c r="AV2514" s="150">
        <f t="shared" si="971"/>
        <v>2.6514296106945941E-10</v>
      </c>
      <c r="AW2514" s="163">
        <f t="shared" si="972"/>
        <v>2.377205388E-3</v>
      </c>
      <c r="AX2514" s="196">
        <v>4.3449609E-8</v>
      </c>
      <c r="AY2514" s="196">
        <v>1.3096539E-10</v>
      </c>
      <c r="AZ2514" s="196">
        <v>3.5791921000000001E-15</v>
      </c>
      <c r="BA2514" s="196">
        <v>4.3683294E-10</v>
      </c>
      <c r="BB2514" s="196">
        <v>2.6734765000000002E-16</v>
      </c>
      <c r="BC2514" s="196">
        <v>8.2300938000000001E-11</v>
      </c>
      <c r="BD2514" s="196">
        <v>5.2602671999999999E-8</v>
      </c>
      <c r="BE2514" s="196">
        <v>1.1970999E-11</v>
      </c>
      <c r="BF2514" s="196">
        <v>1.2126011E-10</v>
      </c>
      <c r="BG2514" s="196">
        <v>7.5061614E-13</v>
      </c>
      <c r="BH2514" s="196">
        <v>1.7559641000000001E-13</v>
      </c>
      <c r="BI2514" s="196">
        <v>1.6297748999999999E-14</v>
      </c>
      <c r="BJ2514" s="196">
        <v>2.9369082E-16</v>
      </c>
      <c r="BK2514" s="196">
        <v>7.8884929000000004E-17</v>
      </c>
      <c r="BL2514" s="196">
        <v>6.4772704000000004E-13</v>
      </c>
      <c r="BM2514" s="196">
        <v>1.3562978E-11</v>
      </c>
      <c r="BN2514" s="196">
        <v>2.6103767999999999E-21</v>
      </c>
      <c r="BO2514" s="196">
        <v>3.4611880000000001E-6</v>
      </c>
      <c r="BP2514" s="108">
        <v>2.3737442000000002E-3</v>
      </c>
      <c r="BQ2514" s="108">
        <v>0</v>
      </c>
      <c r="BR2514" s="108">
        <v>0</v>
      </c>
      <c r="BS2514" s="108">
        <v>0</v>
      </c>
      <c r="BU2514" s="172">
        <v>5.2982419000000003E-6</v>
      </c>
      <c r="BV2514" s="172">
        <v>9.9462396000000007E-7</v>
      </c>
      <c r="BW2514" s="172">
        <v>1.2521116999999999E-6</v>
      </c>
      <c r="BX2514" s="172">
        <v>1.7768529000000001E-8</v>
      </c>
      <c r="BY2514" s="172">
        <v>1.03869E-6</v>
      </c>
      <c r="BZ2514" s="172">
        <v>6.1496468999999996E-7</v>
      </c>
      <c r="CA2514" s="172">
        <v>1.9491696999999999E-8</v>
      </c>
      <c r="CB2514" s="172">
        <v>8.2552287000000003E-7</v>
      </c>
      <c r="CC2514" s="172">
        <v>3.1660904999999999E-9</v>
      </c>
      <c r="CD2514" s="172">
        <v>4.7970455000000002E-8</v>
      </c>
      <c r="CE2514" s="172">
        <v>7.5808303000000001E-13</v>
      </c>
      <c r="CF2514" s="172">
        <v>5.7725152000000003E-18</v>
      </c>
      <c r="CG2514" s="172">
        <v>4.9564069999999998E-14</v>
      </c>
      <c r="CH2514" s="172">
        <v>1.2846784000000001E-7</v>
      </c>
      <c r="CI2514" s="172">
        <v>3.5180228000000003E-7</v>
      </c>
      <c r="CJ2514" s="172">
        <v>3.6609958E-9</v>
      </c>
      <c r="CK2514" s="69">
        <v>0</v>
      </c>
      <c r="CM2514" s="197">
        <v>5.8465067999999994E-14</v>
      </c>
      <c r="CN2514" s="198">
        <v>4.6770689999999997E-2</v>
      </c>
      <c r="CO2514" s="198">
        <v>2.1380267000000001E-3</v>
      </c>
      <c r="CP2514" s="198">
        <v>5.7965504000000005E-4</v>
      </c>
      <c r="CQ2514" s="197">
        <v>7.3977051E-12</v>
      </c>
      <c r="CR2514" s="197">
        <v>8.7696742000000001E-10</v>
      </c>
      <c r="CS2514" s="197">
        <v>2.3893132000000001E-5</v>
      </c>
      <c r="CT2514" s="198">
        <v>2.5392436000000002E-4</v>
      </c>
      <c r="CU2514" s="197">
        <v>5.0320795999999998E-7</v>
      </c>
      <c r="CV2514" s="198">
        <v>2.3510004E-4</v>
      </c>
    </row>
    <row r="2515" spans="1:100" ht="14.4">
      <c r="A2515" t="s">
        <v>4079</v>
      </c>
      <c r="B2515" s="112" t="s">
        <v>265</v>
      </c>
      <c r="C2515" s="113" t="str">
        <f t="shared" si="958"/>
        <v>M.020.09.319</v>
      </c>
      <c r="D2515" s="9" t="s">
        <v>1295</v>
      </c>
      <c r="E2515" s="112" t="s">
        <v>362</v>
      </c>
      <c r="F2515" s="115" t="str">
        <f t="shared" si="959"/>
        <v>Tomatoes Switzerland, greenhouse heated per kg CH</v>
      </c>
      <c r="G2515" s="143">
        <f t="shared" si="960"/>
        <v>0.79408133333333342</v>
      </c>
      <c r="I2515" s="118">
        <f t="shared" si="961"/>
        <v>0.15279113897920882</v>
      </c>
      <c r="K2515" s="161">
        <f t="shared" si="962"/>
        <v>3.6197856280000005E-3</v>
      </c>
      <c r="L2515" s="161">
        <f t="shared" si="963"/>
        <v>1.1335797398999998E-2</v>
      </c>
      <c r="M2515" s="162">
        <f t="shared" si="964"/>
        <v>1.8723355952208823E-2</v>
      </c>
      <c r="N2515" s="161">
        <v>0.1191122</v>
      </c>
      <c r="O2515" s="132">
        <v>4.5899634E-3</v>
      </c>
      <c r="P2515" s="132">
        <v>6.4295836999999998E-3</v>
      </c>
      <c r="Q2515" s="132">
        <v>2.5722541E-3</v>
      </c>
      <c r="R2515" s="132">
        <v>9.0923961E-4</v>
      </c>
      <c r="S2515" s="164">
        <v>1.1814127999999999E-5</v>
      </c>
      <c r="T2515" s="132">
        <v>1.2647778999999999E-4</v>
      </c>
      <c r="U2515" s="132">
        <v>1.0197442E-4</v>
      </c>
      <c r="V2515" s="132">
        <v>2.7424055E-4</v>
      </c>
      <c r="W2515" s="132">
        <v>1.3496115000000001E-4</v>
      </c>
      <c r="X2515" s="132">
        <v>6.9987184000000003E-3</v>
      </c>
      <c r="Y2515" s="164">
        <v>7.9314728999999994E-5</v>
      </c>
      <c r="Z2515" s="132">
        <v>1.1450396999999999E-2</v>
      </c>
      <c r="AA2515" s="164">
        <v>2.2088251E-12</v>
      </c>
      <c r="AC2515" s="118">
        <f t="shared" si="965"/>
        <v>0.1191122</v>
      </c>
      <c r="AD2515" s="118">
        <f t="shared" si="966"/>
        <v>1.4741307147999998E-2</v>
      </c>
      <c r="AE2515" s="118">
        <f t="shared" si="967"/>
        <v>2.2571918519999998E-2</v>
      </c>
      <c r="AF2515" s="118">
        <f t="shared" si="968"/>
        <v>1.1335797398999998E-2</v>
      </c>
      <c r="AG2515" s="118">
        <f t="shared" si="969"/>
        <v>7.2729589522088252E-3</v>
      </c>
      <c r="AI2515" s="69">
        <v>11.593297</v>
      </c>
      <c r="AJ2515" s="69">
        <v>10.188484000000001</v>
      </c>
      <c r="AK2515" s="69">
        <v>0.74534542000000004</v>
      </c>
      <c r="AL2515" s="69">
        <v>0</v>
      </c>
      <c r="AM2515" s="69">
        <v>4.9703873000000003E-2</v>
      </c>
      <c r="AN2515" s="69">
        <v>0.12572514000000001</v>
      </c>
      <c r="AO2515" s="69">
        <v>0.48403892999999998</v>
      </c>
      <c r="AQ2515" s="116">
        <v>1.5496032999999999E-2</v>
      </c>
      <c r="AR2515" s="116">
        <v>1.4138629E-2</v>
      </c>
      <c r="AS2515" s="116">
        <v>6.4312283999999999E-4</v>
      </c>
      <c r="AT2515" s="116">
        <v>7.1428040999999996E-4</v>
      </c>
      <c r="AU2515" s="150">
        <f t="shared" si="970"/>
        <v>8.4763965066661439E-7</v>
      </c>
      <c r="AV2515" s="150">
        <f t="shared" si="971"/>
        <v>2.378412898216984E-9</v>
      </c>
      <c r="AW2515" s="163">
        <f t="shared" si="972"/>
        <v>0.100039275397</v>
      </c>
      <c r="AX2515" s="196">
        <v>7.3740584000000003E-7</v>
      </c>
      <c r="AY2515" s="196">
        <v>2.2248944999999999E-9</v>
      </c>
      <c r="AZ2515" s="196">
        <v>6.0787580000000006E-14</v>
      </c>
      <c r="BA2515" s="196">
        <v>1.2203371999999999E-10</v>
      </c>
      <c r="BB2515" s="196">
        <v>3.056144E-16</v>
      </c>
      <c r="BC2515" s="196">
        <v>1.0438561E-10</v>
      </c>
      <c r="BD2515" s="196">
        <v>1.0996334000000001E-7</v>
      </c>
      <c r="BE2515" s="196">
        <v>2.0072986E-11</v>
      </c>
      <c r="BF2515" s="196">
        <v>1.3142563E-10</v>
      </c>
      <c r="BG2515" s="196">
        <v>4.4470295999999999E-13</v>
      </c>
      <c r="BH2515" s="196">
        <v>4.9082709000000002E-14</v>
      </c>
      <c r="BI2515" s="196">
        <v>5.2897445E-14</v>
      </c>
      <c r="BJ2515" s="196">
        <v>1.1955311999999999E-12</v>
      </c>
      <c r="BK2515" s="196">
        <v>2.1678032E-13</v>
      </c>
      <c r="BL2515" s="196">
        <v>2.507738E-12</v>
      </c>
      <c r="BM2515" s="196">
        <v>4.1543293000000001E-11</v>
      </c>
      <c r="BN2515" s="196">
        <v>2.9840125000000002E-21</v>
      </c>
      <c r="BO2515" s="196">
        <v>1.4825397000000001E-5</v>
      </c>
      <c r="BP2515" s="108">
        <v>0.10002445</v>
      </c>
      <c r="BQ2515" s="108">
        <v>0</v>
      </c>
      <c r="BR2515" s="108">
        <v>0</v>
      </c>
      <c r="BS2515" s="108">
        <v>0</v>
      </c>
      <c r="BU2515" s="172">
        <v>3.8984645999999999E-5</v>
      </c>
      <c r="BV2515" s="172">
        <v>9.5739658000000002E-7</v>
      </c>
      <c r="BW2515" s="172">
        <v>2.2141095E-5</v>
      </c>
      <c r="BX2515" s="172">
        <v>1.6413537999999999E-8</v>
      </c>
      <c r="BY2515" s="172">
        <v>1.4923367E-6</v>
      </c>
      <c r="BZ2515" s="172">
        <v>1.8555112999999999E-7</v>
      </c>
      <c r="CA2515" s="172">
        <v>1.1545378E-8</v>
      </c>
      <c r="CB2515" s="172">
        <v>2.5150648999999998E-7</v>
      </c>
      <c r="CC2515" s="172">
        <v>2.044734E-8</v>
      </c>
      <c r="CD2515" s="172">
        <v>9.0588609000000002E-8</v>
      </c>
      <c r="CE2515" s="172">
        <v>8.6659107000000002E-13</v>
      </c>
      <c r="CF2515" s="172">
        <v>6.5987628999999998E-18</v>
      </c>
      <c r="CG2515" s="172">
        <v>5.6658410999999997E-14</v>
      </c>
      <c r="CH2515" s="172">
        <v>5.3513145999999995E-7</v>
      </c>
      <c r="CI2515" s="172">
        <v>1.3218904000000001E-5</v>
      </c>
      <c r="CJ2515" s="172">
        <v>6.3729232999999999E-8</v>
      </c>
      <c r="CK2515" s="69">
        <v>0</v>
      </c>
      <c r="CM2515" s="197">
        <v>6.6833452999999994E-14</v>
      </c>
      <c r="CN2515" s="198">
        <v>0.79460041000000003</v>
      </c>
      <c r="CO2515" s="198">
        <v>1.1719077E-3</v>
      </c>
      <c r="CP2515" s="198">
        <v>6.3001444999999997E-4</v>
      </c>
      <c r="CQ2515" s="197">
        <v>2.3994092E-11</v>
      </c>
      <c r="CR2515" s="197">
        <v>2.8439912000000002E-9</v>
      </c>
      <c r="CS2515" s="197">
        <v>5.2632123999999999E-5</v>
      </c>
      <c r="CT2515" s="198">
        <v>0.58946845999999997</v>
      </c>
      <c r="CU2515" s="197">
        <v>2.9812268000000001E-7</v>
      </c>
      <c r="CV2515" s="197">
        <v>7.0526694E-5</v>
      </c>
    </row>
    <row r="2516" spans="1:100" ht="14.4">
      <c r="A2516" t="s">
        <v>4080</v>
      </c>
      <c r="B2516" s="112" t="s">
        <v>265</v>
      </c>
      <c r="C2516" s="113" t="str">
        <f t="shared" si="958"/>
        <v>M.020.09.320</v>
      </c>
      <c r="D2516" s="9" t="s">
        <v>1295</v>
      </c>
      <c r="E2516" s="112" t="s">
        <v>362</v>
      </c>
      <c r="F2516" s="115" t="str">
        <f t="shared" si="959"/>
        <v>Vine tomatoes Switzerland, greenhouse heated per kg CH</v>
      </c>
      <c r="G2516" s="143">
        <f t="shared" si="960"/>
        <v>0.75381166666666666</v>
      </c>
      <c r="I2516" s="118">
        <f t="shared" si="961"/>
        <v>0.14509923633319438</v>
      </c>
      <c r="K2516" s="161">
        <f t="shared" si="962"/>
        <v>3.4464186089999999E-3</v>
      </c>
      <c r="L2516" s="161">
        <f t="shared" si="963"/>
        <v>1.0773651492000002E-2</v>
      </c>
      <c r="M2516" s="162">
        <f t="shared" si="964"/>
        <v>1.7807416232194371E-2</v>
      </c>
      <c r="N2516" s="161">
        <v>0.11307175</v>
      </c>
      <c r="O2516" s="132">
        <v>4.3589244999999999E-3</v>
      </c>
      <c r="P2516" s="132">
        <v>6.1062488000000002E-3</v>
      </c>
      <c r="Q2516" s="132">
        <v>2.4454915999999999E-3</v>
      </c>
      <c r="R2516" s="132">
        <v>8.6880178000000002E-4</v>
      </c>
      <c r="S2516" s="164">
        <v>1.1235878999999999E-5</v>
      </c>
      <c r="T2516" s="132">
        <v>1.2088935E-4</v>
      </c>
      <c r="U2516" s="164">
        <v>9.7534906000000003E-5</v>
      </c>
      <c r="V2516" s="132">
        <v>2.6101993E-4</v>
      </c>
      <c r="W2516" s="132">
        <v>1.3385126999999999E-4</v>
      </c>
      <c r="X2516" s="132">
        <v>6.6845333E-3</v>
      </c>
      <c r="Y2516" s="164">
        <v>7.7092016000000004E-5</v>
      </c>
      <c r="Z2516" s="132">
        <v>1.0861862999999999E-2</v>
      </c>
      <c r="AA2516" s="164">
        <v>2.1943742000000001E-12</v>
      </c>
      <c r="AC2516" s="118">
        <f t="shared" si="965"/>
        <v>0.11307175</v>
      </c>
      <c r="AD2516" s="118">
        <f t="shared" si="966"/>
        <v>1.4009126815E-2</v>
      </c>
      <c r="AE2516" s="118">
        <f t="shared" si="967"/>
        <v>2.1424571205999998E-2</v>
      </c>
      <c r="AF2516" s="118">
        <f t="shared" si="968"/>
        <v>1.0773651492E-2</v>
      </c>
      <c r="AG2516" s="118">
        <f t="shared" si="969"/>
        <v>6.9455532321943741E-3</v>
      </c>
      <c r="AI2516" s="69">
        <v>11.009662000000001</v>
      </c>
      <c r="AJ2516" s="69">
        <v>9.6727889000000005</v>
      </c>
      <c r="AK2516" s="69">
        <v>0.70917814000000001</v>
      </c>
      <c r="AL2516" s="69">
        <v>0</v>
      </c>
      <c r="AM2516" s="69">
        <v>4.7349025000000003E-2</v>
      </c>
      <c r="AN2516" s="69">
        <v>0.11985788</v>
      </c>
      <c r="AO2516" s="69">
        <v>0.46048786000000003</v>
      </c>
      <c r="AQ2516" s="116">
        <v>1.4711231E-2</v>
      </c>
      <c r="AR2516" s="116">
        <v>1.3422603E-2</v>
      </c>
      <c r="AS2516" s="116">
        <v>6.1054306000000004E-4</v>
      </c>
      <c r="AT2516" s="116">
        <v>6.7808566E-4</v>
      </c>
      <c r="AU2516" s="150">
        <f t="shared" si="970"/>
        <v>8.0471238959151492E-7</v>
      </c>
      <c r="AV2516" s="150">
        <f t="shared" si="971"/>
        <v>2.257925489469964E-9</v>
      </c>
      <c r="AW2516" s="163">
        <f t="shared" si="972"/>
        <v>9.4969980602000001E-2</v>
      </c>
      <c r="AX2516" s="196">
        <v>7.0000997999999996E-7</v>
      </c>
      <c r="AY2516" s="196">
        <v>2.1120639999999999E-9</v>
      </c>
      <c r="AZ2516" s="196">
        <v>5.7704876000000002E-14</v>
      </c>
      <c r="BA2516" s="196">
        <v>1.1576155E-10</v>
      </c>
      <c r="BB2516" s="196">
        <v>3.0361496000000001E-16</v>
      </c>
      <c r="BC2516" s="196">
        <v>9.9601976999999995E-11</v>
      </c>
      <c r="BD2516" s="196">
        <v>1.0444491E-7</v>
      </c>
      <c r="BE2516" s="196">
        <v>1.9128055000000001E-11</v>
      </c>
      <c r="BF2516" s="196">
        <v>1.2481681E-10</v>
      </c>
      <c r="BG2516" s="196">
        <v>4.2191186000000001E-13</v>
      </c>
      <c r="BH2516" s="196">
        <v>4.6561873000000003E-14</v>
      </c>
      <c r="BI2516" s="196">
        <v>5.0692538E-14</v>
      </c>
      <c r="BJ2516" s="196">
        <v>1.1341095E-12</v>
      </c>
      <c r="BK2516" s="196">
        <v>2.0564381999999999E-13</v>
      </c>
      <c r="BL2516" s="196">
        <v>2.3958179000000002E-12</v>
      </c>
      <c r="BM2516" s="196">
        <v>3.9739943000000003E-11</v>
      </c>
      <c r="BN2516" s="196">
        <v>2.9644900000000002E-21</v>
      </c>
      <c r="BO2516" s="196">
        <v>1.4111601999999999E-5</v>
      </c>
      <c r="BP2516" s="108">
        <v>9.4955868999999998E-2</v>
      </c>
      <c r="BQ2516" s="108">
        <v>0</v>
      </c>
      <c r="BR2516" s="108">
        <v>0</v>
      </c>
      <c r="BS2516" s="108">
        <v>0</v>
      </c>
      <c r="BU2516" s="172">
        <v>3.7013727000000002E-5</v>
      </c>
      <c r="BV2516" s="172">
        <v>9.0937213999999998E-7</v>
      </c>
      <c r="BW2516" s="172">
        <v>2.1018269E-5</v>
      </c>
      <c r="BX2516" s="172">
        <v>1.5664980999999999E-8</v>
      </c>
      <c r="BY2516" s="172">
        <v>1.4167075E-6</v>
      </c>
      <c r="BZ2516" s="172">
        <v>1.7635925999999999E-7</v>
      </c>
      <c r="CA2516" s="172">
        <v>1.0953445E-8</v>
      </c>
      <c r="CB2516" s="172">
        <v>2.3910709000000001E-7</v>
      </c>
      <c r="CC2516" s="172">
        <v>1.9479647E-8</v>
      </c>
      <c r="CD2516" s="172">
        <v>8.6566226999999999E-8</v>
      </c>
      <c r="CE2516" s="172">
        <v>8.6092151999999996E-13</v>
      </c>
      <c r="CF2516" s="172">
        <v>6.5555913999999999E-18</v>
      </c>
      <c r="CG2516" s="172">
        <v>5.6287731999999997E-14</v>
      </c>
      <c r="CH2516" s="172">
        <v>5.0871297999999996E-7</v>
      </c>
      <c r="CI2516" s="172">
        <v>1.2551839000000001E-5</v>
      </c>
      <c r="CJ2516" s="172">
        <v>6.0694851999999994E-8</v>
      </c>
      <c r="CK2516" s="69">
        <v>0</v>
      </c>
      <c r="CM2516" s="197">
        <v>6.6396204000000002E-14</v>
      </c>
      <c r="CN2516" s="198">
        <v>0.75430397000000005</v>
      </c>
      <c r="CO2516" s="198">
        <v>1.1259282000000001E-3</v>
      </c>
      <c r="CP2516" s="198">
        <v>5.9852099999999997E-4</v>
      </c>
      <c r="CQ2516" s="197">
        <v>2.2993546999999999E-11</v>
      </c>
      <c r="CR2516" s="197">
        <v>2.7253056999999998E-9</v>
      </c>
      <c r="CS2516" s="197">
        <v>4.9970192000000003E-5</v>
      </c>
      <c r="CT2516" s="198">
        <v>0.55918584999999998</v>
      </c>
      <c r="CU2516" s="197">
        <v>2.8284355000000002E-7</v>
      </c>
      <c r="CV2516" s="197">
        <v>6.7024532000000003E-5</v>
      </c>
    </row>
    <row r="2517" spans="1:100" ht="14.4">
      <c r="A2517" t="s">
        <v>4081</v>
      </c>
      <c r="B2517" s="112" t="s">
        <v>265</v>
      </c>
      <c r="C2517" s="113" t="str">
        <f t="shared" si="958"/>
        <v>M.020.09.321</v>
      </c>
      <c r="D2517" s="9" t="s">
        <v>1295</v>
      </c>
      <c r="E2517" s="112" t="s">
        <v>362</v>
      </c>
      <c r="F2517" s="115" t="str">
        <f t="shared" si="959"/>
        <v>White Asparagus Switzerland per kg CH</v>
      </c>
      <c r="G2517" s="143">
        <f t="shared" si="960"/>
        <v>0.23739332666666668</v>
      </c>
      <c r="I2517" s="118">
        <f t="shared" si="961"/>
        <v>0.13360899153285585</v>
      </c>
      <c r="K2517" s="161">
        <f t="shared" si="962"/>
        <v>3.8829367258E-3</v>
      </c>
      <c r="L2517" s="161">
        <f t="shared" si="963"/>
        <v>8.7998981160000017E-2</v>
      </c>
      <c r="M2517" s="162">
        <f t="shared" si="964"/>
        <v>6.1180746470558232E-3</v>
      </c>
      <c r="N2517" s="161">
        <v>3.5608999000000002E-2</v>
      </c>
      <c r="O2517" s="132">
        <v>8.9800947999999999E-4</v>
      </c>
      <c r="P2517" s="132">
        <v>8.6185752000000004E-2</v>
      </c>
      <c r="Q2517" s="132">
        <v>3.1550600999999999E-3</v>
      </c>
      <c r="R2517" s="132">
        <v>2.3726982E-4</v>
      </c>
      <c r="S2517" s="164">
        <v>6.0547557999999998E-6</v>
      </c>
      <c r="T2517" s="132">
        <v>4.8455204999999998E-4</v>
      </c>
      <c r="U2517" s="132">
        <v>1.7054884E-4</v>
      </c>
      <c r="V2517" s="164">
        <v>7.9165537000000001E-5</v>
      </c>
      <c r="W2517" s="132">
        <v>2.5943967999999997E-4</v>
      </c>
      <c r="X2517" s="132">
        <v>6.0380993000000004E-3</v>
      </c>
      <c r="Y2517" s="132">
        <v>4.8523115999999999E-4</v>
      </c>
      <c r="Z2517" s="164">
        <v>8.0980717999999996E-7</v>
      </c>
      <c r="AA2517" s="164">
        <v>2.8758228000000002E-12</v>
      </c>
      <c r="AC2517" s="118">
        <f t="shared" si="965"/>
        <v>3.5608999000000002E-2</v>
      </c>
      <c r="AD2517" s="118">
        <f t="shared" si="966"/>
        <v>9.1137247045800007E-2</v>
      </c>
      <c r="AE2517" s="118">
        <f t="shared" si="967"/>
        <v>8.7255120127180008E-2</v>
      </c>
      <c r="AF2517" s="118">
        <f t="shared" si="968"/>
        <v>8.7998981160000017E-2</v>
      </c>
      <c r="AG2517" s="118">
        <f t="shared" si="969"/>
        <v>6.1172648398758233E-3</v>
      </c>
      <c r="AI2517" s="69">
        <v>1.5505378999999999</v>
      </c>
      <c r="AJ2517" s="69">
        <v>1.4392917000000001</v>
      </c>
      <c r="AK2517" s="69">
        <v>4.1779866999999998E-2</v>
      </c>
      <c r="AL2517" s="69">
        <v>0</v>
      </c>
      <c r="AM2517" s="69">
        <v>8.6342320000000004E-3</v>
      </c>
      <c r="AN2517" s="69">
        <v>4.7207371999999997E-2</v>
      </c>
      <c r="AO2517" s="69">
        <v>1.3624716E-2</v>
      </c>
      <c r="AQ2517" s="116">
        <v>8.9628055000000005E-3</v>
      </c>
      <c r="AR2517" s="116">
        <v>8.4708869999999999E-3</v>
      </c>
      <c r="AS2517" s="116">
        <v>3.9697342000000001E-4</v>
      </c>
      <c r="AT2517" s="199">
        <v>9.4945045000000003E-5</v>
      </c>
      <c r="AU2517" s="150">
        <f t="shared" si="970"/>
        <v>5.0784693888210069E-7</v>
      </c>
      <c r="AV2517" s="150">
        <f t="shared" si="971"/>
        <v>1.468096972105975E-9</v>
      </c>
      <c r="AW2517" s="163">
        <f t="shared" si="972"/>
        <v>1.32976255014E-2</v>
      </c>
      <c r="AX2517" s="196">
        <v>2.3037080000000001E-7</v>
      </c>
      <c r="AY2517" s="196">
        <v>6.9433478999999996E-10</v>
      </c>
      <c r="AZ2517" s="196">
        <v>1.8976022000000001E-14</v>
      </c>
      <c r="BA2517" s="196">
        <v>2.4720734E-9</v>
      </c>
      <c r="BB2517" s="196">
        <v>3.9790061000000001E-16</v>
      </c>
      <c r="BC2517" s="196">
        <v>4.2020324000000002E-10</v>
      </c>
      <c r="BD2517" s="196">
        <v>2.7451746E-7</v>
      </c>
      <c r="BE2517" s="196">
        <v>6.0494048999999994E-11</v>
      </c>
      <c r="BF2517" s="196">
        <v>6.7617213999999997E-10</v>
      </c>
      <c r="BG2517" s="196">
        <v>3.5975206E-11</v>
      </c>
      <c r="BH2517" s="196">
        <v>9.9357808999999992E-13</v>
      </c>
      <c r="BI2517" s="196">
        <v>1.0376217E-13</v>
      </c>
      <c r="BJ2517" s="196">
        <v>3.6449909999999999E-15</v>
      </c>
      <c r="BK2517" s="196">
        <v>8.2582909000000002E-16</v>
      </c>
      <c r="BL2517" s="196">
        <v>3.1096501999999999E-12</v>
      </c>
      <c r="BM2517" s="196">
        <v>6.3292193999999995E-11</v>
      </c>
      <c r="BN2517" s="196">
        <v>3.8850929999999999E-21</v>
      </c>
      <c r="BO2517" s="196">
        <v>3.8275014000000002E-6</v>
      </c>
      <c r="BP2517" s="108">
        <v>1.3293798000000001E-2</v>
      </c>
      <c r="BQ2517" s="108">
        <v>0</v>
      </c>
      <c r="BR2517" s="108">
        <v>0</v>
      </c>
      <c r="BS2517" s="108">
        <v>0</v>
      </c>
      <c r="BU2517" s="172">
        <v>2.9043552999999999E-5</v>
      </c>
      <c r="BV2517" s="172">
        <v>5.5474075000000001E-6</v>
      </c>
      <c r="BW2517" s="172">
        <v>6.6191558999999998E-6</v>
      </c>
      <c r="BX2517" s="172">
        <v>8.8343139E-8</v>
      </c>
      <c r="BY2517" s="172">
        <v>5.0073159999999999E-6</v>
      </c>
      <c r="BZ2517" s="172">
        <v>3.4565986000000001E-6</v>
      </c>
      <c r="CA2517" s="172">
        <v>9.3439890999999997E-7</v>
      </c>
      <c r="CB2517" s="172">
        <v>4.6359487999999999E-6</v>
      </c>
      <c r="CC2517" s="172">
        <v>1.7105990000000001E-8</v>
      </c>
      <c r="CD2517" s="172">
        <v>3.2984143999999998E-7</v>
      </c>
      <c r="CE2517" s="172">
        <v>1.1282750999999999E-12</v>
      </c>
      <c r="CF2517" s="172">
        <v>8.5913876E-18</v>
      </c>
      <c r="CG2517" s="172">
        <v>7.3767520000000002E-14</v>
      </c>
      <c r="CH2517" s="172">
        <v>6.1157249999999998E-7</v>
      </c>
      <c r="CI2517" s="172">
        <v>1.7907046E-6</v>
      </c>
      <c r="CJ2517" s="172">
        <v>5.1584947000000003E-9</v>
      </c>
      <c r="CK2517" s="69">
        <v>0</v>
      </c>
      <c r="CM2517" s="197">
        <v>8.7015112999999994E-14</v>
      </c>
      <c r="CN2517" s="198">
        <v>0.24792887999999999</v>
      </c>
      <c r="CO2517" s="198">
        <v>1.1100700999999999E-2</v>
      </c>
      <c r="CP2517" s="198">
        <v>3.2193364999999999E-3</v>
      </c>
      <c r="CQ2517" s="197">
        <v>4.6898425999999997E-11</v>
      </c>
      <c r="CR2517" s="197">
        <v>5.5549827000000002E-9</v>
      </c>
      <c r="CS2517" s="198">
        <v>1.1002309999999999E-4</v>
      </c>
      <c r="CT2517" s="198">
        <v>2.2159764999999999E-3</v>
      </c>
      <c r="CU2517" s="197">
        <v>2.4117801000000001E-5</v>
      </c>
      <c r="CV2517" s="198">
        <v>1.3221209000000001E-3</v>
      </c>
    </row>
    <row r="2518" spans="1:100" ht="14.4">
      <c r="A2518" t="s">
        <v>4082</v>
      </c>
      <c r="B2518" s="112" t="s">
        <v>265</v>
      </c>
      <c r="C2518" s="113" t="str">
        <f t="shared" si="958"/>
        <v>M.020.09.322</v>
      </c>
      <c r="D2518" s="9" t="s">
        <v>1295</v>
      </c>
      <c r="E2518" s="112" t="s">
        <v>362</v>
      </c>
      <c r="F2518" s="115" t="str">
        <f t="shared" si="959"/>
        <v>Zucchini Switzerland per kg CH</v>
      </c>
      <c r="G2518" s="143">
        <f t="shared" si="960"/>
        <v>7.0715653333333336E-2</v>
      </c>
      <c r="I2518" s="118">
        <f t="shared" si="961"/>
        <v>3.5760675113585258E-2</v>
      </c>
      <c r="K2518" s="161">
        <f t="shared" si="962"/>
        <v>1.4264438605000001E-3</v>
      </c>
      <c r="L2518" s="161">
        <f t="shared" si="963"/>
        <v>1.298832408E-2</v>
      </c>
      <c r="M2518" s="162">
        <f t="shared" si="964"/>
        <v>1.0738559173085254E-2</v>
      </c>
      <c r="N2518" s="161">
        <v>1.0607348000000001E-2</v>
      </c>
      <c r="O2518" s="132">
        <v>4.3597166999999998E-4</v>
      </c>
      <c r="P2518" s="132">
        <v>1.1961467E-2</v>
      </c>
      <c r="Q2518" s="132">
        <v>7.4555916999999999E-4</v>
      </c>
      <c r="R2518" s="132">
        <v>5.4395101000000005E-4</v>
      </c>
      <c r="S2518" s="164">
        <v>3.8188005000000003E-6</v>
      </c>
      <c r="T2518" s="132">
        <v>1.3311487999999999E-4</v>
      </c>
      <c r="U2518" s="132">
        <v>1.3097282000000001E-4</v>
      </c>
      <c r="V2518" s="164">
        <v>8.3018569999999996E-5</v>
      </c>
      <c r="W2518" s="132">
        <v>1.9926106999999999E-4</v>
      </c>
      <c r="X2518" s="132">
        <v>3.2279832999999999E-3</v>
      </c>
      <c r="Y2518" s="132">
        <v>2.6065152000000002E-4</v>
      </c>
      <c r="Z2518" s="132">
        <v>7.4275573000000001E-3</v>
      </c>
      <c r="AA2518" s="164">
        <v>3.0852551000000001E-12</v>
      </c>
      <c r="AC2518" s="118">
        <f t="shared" si="965"/>
        <v>1.0607348000000001E-2</v>
      </c>
      <c r="AD2518" s="118">
        <f t="shared" si="966"/>
        <v>1.3954855350500001E-2</v>
      </c>
      <c r="AE2518" s="118">
        <f t="shared" si="967"/>
        <v>1.995596879E-2</v>
      </c>
      <c r="AF2518" s="118">
        <f t="shared" si="968"/>
        <v>1.298832408E-2</v>
      </c>
      <c r="AG2518" s="118">
        <f t="shared" si="969"/>
        <v>3.3110018730852552E-3</v>
      </c>
      <c r="AI2518" s="69">
        <v>0.74583403999999998</v>
      </c>
      <c r="AJ2518" s="69">
        <v>0.68207896000000001</v>
      </c>
      <c r="AK2518" s="69">
        <v>2.8772369999999999E-2</v>
      </c>
      <c r="AL2518" s="69">
        <v>0</v>
      </c>
      <c r="AM2518" s="69">
        <v>2.2026335E-3</v>
      </c>
      <c r="AN2518" s="69">
        <v>1.9394219000000001E-2</v>
      </c>
      <c r="AO2518" s="69">
        <v>1.3385859E-2</v>
      </c>
      <c r="AQ2518" s="116">
        <v>2.0750349000000002E-3</v>
      </c>
      <c r="AR2518" s="116">
        <v>1.9422988999999999E-3</v>
      </c>
      <c r="AS2518" s="199">
        <v>8.4931512000000004E-5</v>
      </c>
      <c r="AT2518" s="199">
        <v>4.7804467999999999E-5</v>
      </c>
      <c r="AU2518" s="150">
        <f t="shared" si="970"/>
        <v>1.1644477946207779E-7</v>
      </c>
      <c r="AV2518" s="150">
        <f t="shared" si="971"/>
        <v>3.1409582626704801E-10</v>
      </c>
      <c r="AW2518" s="163">
        <f t="shared" si="972"/>
        <v>6.6953035661999998E-3</v>
      </c>
      <c r="AX2518" s="196">
        <v>6.6979635999999998E-8</v>
      </c>
      <c r="AY2518" s="196">
        <v>2.0199285E-10</v>
      </c>
      <c r="AZ2518" s="196">
        <v>5.5195140999999997E-15</v>
      </c>
      <c r="BA2518" s="196">
        <v>3.3272382000000002E-10</v>
      </c>
      <c r="BB2518" s="196">
        <v>4.2687779E-16</v>
      </c>
      <c r="BC2518" s="196">
        <v>7.4749576000000001E-11</v>
      </c>
      <c r="BD2518" s="196">
        <v>4.9015522999999997E-8</v>
      </c>
      <c r="BE2518" s="196">
        <v>1.1281435E-11</v>
      </c>
      <c r="BF2518" s="196">
        <v>9.8594206999999998E-11</v>
      </c>
      <c r="BG2518" s="196">
        <v>2.0273406000000001E-12</v>
      </c>
      <c r="BH2518" s="196">
        <v>1.3377742E-13</v>
      </c>
      <c r="BI2518" s="196">
        <v>5.5735407999999998E-14</v>
      </c>
      <c r="BJ2518" s="196">
        <v>4.1255303999999997E-15</v>
      </c>
      <c r="BK2518" s="196">
        <v>8.3579038000000005E-16</v>
      </c>
      <c r="BL2518" s="196">
        <v>1.7525832E-12</v>
      </c>
      <c r="BM2518" s="196">
        <v>4.0394055999999998E-11</v>
      </c>
      <c r="BN2518" s="196">
        <v>4.1680255999999997E-21</v>
      </c>
      <c r="BO2518" s="196">
        <v>6.4479662000000001E-6</v>
      </c>
      <c r="BP2518" s="108">
        <v>6.6888555999999998E-3</v>
      </c>
      <c r="BQ2518" s="108">
        <v>0</v>
      </c>
      <c r="BR2518" s="108">
        <v>0</v>
      </c>
      <c r="BS2518" s="108">
        <v>0</v>
      </c>
      <c r="BU2518" s="172">
        <v>6.1086023999999997E-6</v>
      </c>
      <c r="BV2518" s="172">
        <v>8.0280122000000005E-7</v>
      </c>
      <c r="BW2518" s="172">
        <v>1.9717400999999999E-6</v>
      </c>
      <c r="BX2518" s="172">
        <v>2.4673385999999999E-8</v>
      </c>
      <c r="BY2518" s="172">
        <v>1.0290633000000001E-6</v>
      </c>
      <c r="BZ2518" s="172">
        <v>4.7282254000000002E-7</v>
      </c>
      <c r="CA2518" s="172">
        <v>5.2650039999999998E-8</v>
      </c>
      <c r="CB2518" s="172">
        <v>6.3549485000000005E-7</v>
      </c>
      <c r="CC2518" s="172">
        <v>9.9918418000000003E-9</v>
      </c>
      <c r="CD2518" s="172">
        <v>9.3380334E-8</v>
      </c>
      <c r="CE2518" s="172">
        <v>1.2104418999999999E-12</v>
      </c>
      <c r="CF2518" s="172">
        <v>9.2170569000000006E-18</v>
      </c>
      <c r="CG2518" s="172">
        <v>7.9139652000000004E-14</v>
      </c>
      <c r="CH2518" s="172">
        <v>1.4661098E-7</v>
      </c>
      <c r="CI2518" s="172">
        <v>8.6576193E-7</v>
      </c>
      <c r="CJ2518" s="172">
        <v>3.6105509E-9</v>
      </c>
      <c r="CK2518" s="69">
        <v>0</v>
      </c>
      <c r="CM2518" s="197">
        <v>9.3352003E-14</v>
      </c>
      <c r="CN2518" s="198">
        <v>7.2133514999999995E-2</v>
      </c>
      <c r="CO2518" s="198">
        <v>1.8149291000000001E-3</v>
      </c>
      <c r="CP2518" s="198">
        <v>4.7345558999999999E-4</v>
      </c>
      <c r="CQ2518" s="197">
        <v>2.5229723000000001E-11</v>
      </c>
      <c r="CR2518" s="197">
        <v>2.9923440000000001E-9</v>
      </c>
      <c r="CS2518" s="197">
        <v>2.5563398000000001E-5</v>
      </c>
      <c r="CT2518" s="198">
        <v>2.3391543000000001E-3</v>
      </c>
      <c r="CU2518" s="197">
        <v>1.3591217E-6</v>
      </c>
      <c r="CV2518" s="198">
        <v>1.8063536000000001E-4</v>
      </c>
    </row>
    <row r="2519" spans="1:100" ht="14.4">
      <c r="B2519" s="112"/>
      <c r="C2519" s="113"/>
      <c r="D2519" s="1" t="s">
        <v>1297</v>
      </c>
      <c r="E2519" s="112"/>
      <c r="S2519" s="3"/>
      <c r="V2519" s="3"/>
      <c r="AA2519" s="3"/>
      <c r="AC2519" s="142"/>
      <c r="AD2519" s="142"/>
      <c r="AE2519" s="142"/>
      <c r="AF2519" s="142"/>
      <c r="AG2519" s="142"/>
      <c r="AS2519" s="3"/>
      <c r="AT2519" s="3"/>
      <c r="AU2519" s="86"/>
      <c r="AV2519" s="86"/>
      <c r="AW2519" s="86"/>
      <c r="AX2519" s="3"/>
      <c r="AY2519" s="3"/>
      <c r="AZ2519" s="3"/>
      <c r="BA2519" s="3"/>
      <c r="BB2519" s="3"/>
      <c r="BC2519" s="3"/>
      <c r="BD2519" s="3"/>
      <c r="BE2519" s="3"/>
      <c r="BF2519" s="3"/>
      <c r="BG2519" s="3"/>
      <c r="BH2519" s="3"/>
      <c r="BI2519" s="3"/>
      <c r="BJ2519" s="3"/>
      <c r="BK2519" s="3"/>
      <c r="BL2519" s="3"/>
      <c r="BM2519" s="3"/>
      <c r="BN2519" s="3"/>
      <c r="BO2519" s="3"/>
      <c r="BU2519" s="3"/>
      <c r="BV2519" s="3"/>
      <c r="BW2519" s="3"/>
      <c r="BX2519" s="3"/>
      <c r="BY2519" s="3"/>
      <c r="BZ2519" s="3"/>
      <c r="CA2519" s="3"/>
      <c r="CB2519" s="3"/>
      <c r="CC2519" s="3"/>
      <c r="CD2519" s="3"/>
      <c r="CE2519" s="3"/>
      <c r="CF2519" s="3"/>
      <c r="CG2519" s="3"/>
      <c r="CH2519" s="3"/>
      <c r="CI2519" s="3"/>
      <c r="CJ2519" s="3"/>
      <c r="CM2519" s="3"/>
      <c r="CQ2519" s="3"/>
      <c r="CR2519" s="3"/>
      <c r="CS2519" s="3"/>
      <c r="CU2519" s="3"/>
    </row>
    <row r="2520" spans="1:100" ht="14.4">
      <c r="A2520" t="s">
        <v>2814</v>
      </c>
      <c r="B2520" s="112" t="s">
        <v>265</v>
      </c>
      <c r="C2520" s="113" t="str">
        <f t="shared" ref="C2520:C2587" si="973">MID(A2520,1,12)</f>
        <v>M.020.10.101</v>
      </c>
      <c r="D2520" s="9" t="s">
        <v>1297</v>
      </c>
      <c r="E2520" s="112" t="s">
        <v>362</v>
      </c>
      <c r="F2520" s="115" t="str">
        <f t="shared" ref="F2520:F2587" si="974">MID(A2520, 21,85)</f>
        <v>Fish salad meat packaging per 1 kg NL</v>
      </c>
      <c r="G2520" s="143">
        <f t="shared" si="960"/>
        <v>4.1982555333333336</v>
      </c>
      <c r="I2520" s="118">
        <f t="shared" si="961"/>
        <v>0.89652296562690004</v>
      </c>
      <c r="K2520" s="161">
        <f t="shared" si="962"/>
        <v>5.7063290000000001E-7</v>
      </c>
      <c r="L2520" s="161">
        <f t="shared" si="963"/>
        <v>0.248478620994</v>
      </c>
      <c r="M2520" s="162">
        <f t="shared" si="964"/>
        <v>1.8305444000000001E-2</v>
      </c>
      <c r="N2520" s="161">
        <v>0.62973833000000001</v>
      </c>
      <c r="O2520" s="132">
        <v>0.17345395999999999</v>
      </c>
      <c r="P2520" s="132">
        <v>3.8813427999999997E-2</v>
      </c>
      <c r="Q2520" s="132">
        <v>0</v>
      </c>
      <c r="R2520" s="132">
        <v>0</v>
      </c>
      <c r="S2520" s="132">
        <v>0</v>
      </c>
      <c r="T2520" s="164">
        <v>5.7063290000000001E-7</v>
      </c>
      <c r="U2520" s="164">
        <v>1.3974993999999999E-5</v>
      </c>
      <c r="V2520" s="132">
        <v>0</v>
      </c>
      <c r="W2520" s="132">
        <v>0</v>
      </c>
      <c r="X2520" s="132">
        <v>0</v>
      </c>
      <c r="Y2520" s="132">
        <v>3.6197258000000003E-2</v>
      </c>
      <c r="Z2520" s="132">
        <v>1.8305444000000001E-2</v>
      </c>
      <c r="AA2520" s="132">
        <v>0</v>
      </c>
      <c r="AC2520" s="118">
        <f t="shared" si="965"/>
        <v>0.62973833000000001</v>
      </c>
      <c r="AD2520" s="118">
        <f t="shared" si="966"/>
        <v>0.21228193362689998</v>
      </c>
      <c r="AE2520" s="118">
        <f t="shared" si="967"/>
        <v>0.230586806994</v>
      </c>
      <c r="AF2520" s="118">
        <f t="shared" si="968"/>
        <v>0.248478620994</v>
      </c>
      <c r="AG2520" s="118">
        <f t="shared" si="969"/>
        <v>0</v>
      </c>
      <c r="AI2520" s="69">
        <v>0</v>
      </c>
      <c r="AJ2520" s="69">
        <v>0</v>
      </c>
      <c r="AK2520" s="69">
        <v>0</v>
      </c>
      <c r="AL2520" s="69">
        <v>0</v>
      </c>
      <c r="AM2520" s="69">
        <v>0</v>
      </c>
      <c r="AN2520" s="69">
        <v>0</v>
      </c>
      <c r="AO2520" s="69">
        <v>0</v>
      </c>
      <c r="AQ2520" s="116">
        <v>0.12658875999999999</v>
      </c>
      <c r="AR2520" s="116">
        <v>0.11752845000000001</v>
      </c>
      <c r="AS2520" s="116">
        <v>9.0603061999999998E-3</v>
      </c>
      <c r="AT2520" s="116">
        <v>0</v>
      </c>
      <c r="AU2520" s="150">
        <f t="shared" si="970"/>
        <v>7.0460703999999995E-6</v>
      </c>
      <c r="AV2520" s="150">
        <f t="shared" si="971"/>
        <v>3.3507048975150001E-8</v>
      </c>
      <c r="AW2520" s="163">
        <f t="shared" si="972"/>
        <v>0</v>
      </c>
      <c r="AX2520" s="196">
        <v>3.8959811000000001E-6</v>
      </c>
      <c r="AY2520" s="196">
        <v>1.1755115E-8</v>
      </c>
      <c r="AZ2520" s="196">
        <v>3.2116655000000001E-13</v>
      </c>
      <c r="BA2520" s="108">
        <v>0</v>
      </c>
      <c r="BB2520" s="108">
        <v>0</v>
      </c>
      <c r="BC2520" s="108">
        <v>0</v>
      </c>
      <c r="BD2520" s="196">
        <v>3.1500892999999999E-6</v>
      </c>
      <c r="BE2520" s="108">
        <v>0</v>
      </c>
      <c r="BF2520" s="196">
        <v>3.6693348000000001E-9</v>
      </c>
      <c r="BG2520" s="196">
        <v>1.5972793000000001E-9</v>
      </c>
      <c r="BH2520" s="196">
        <v>2.8377086E-12</v>
      </c>
      <c r="BI2520" s="108">
        <v>0</v>
      </c>
      <c r="BJ2520" s="108">
        <v>0</v>
      </c>
      <c r="BK2520" s="108">
        <v>0</v>
      </c>
      <c r="BL2520" s="108">
        <v>0</v>
      </c>
      <c r="BM2520" s="108">
        <v>0</v>
      </c>
      <c r="BN2520" s="196">
        <v>1.6482161E-8</v>
      </c>
      <c r="BO2520" s="108">
        <v>0</v>
      </c>
      <c r="BP2520" s="108">
        <v>0</v>
      </c>
      <c r="BQ2520" s="108">
        <v>0</v>
      </c>
      <c r="BR2520" s="108">
        <v>0</v>
      </c>
      <c r="BS2520" s="108">
        <v>0</v>
      </c>
      <c r="BU2520" s="69">
        <v>2.1798192E-4</v>
      </c>
      <c r="BV2520" s="172">
        <v>2.5297503000000001E-5</v>
      </c>
      <c r="BW2520" s="69">
        <v>1.170585E-4</v>
      </c>
      <c r="BX2520" s="172">
        <v>1.6369859000000001E-9</v>
      </c>
      <c r="BY2520" s="172">
        <v>2.0838423E-5</v>
      </c>
      <c r="BZ2520" s="69">
        <v>0</v>
      </c>
      <c r="CA2520" s="172">
        <v>4.1480163000000002E-5</v>
      </c>
      <c r="CB2520" s="69">
        <v>0</v>
      </c>
      <c r="CC2520" s="69">
        <v>0</v>
      </c>
      <c r="CD2520" s="172">
        <v>3.7759111000000002E-10</v>
      </c>
      <c r="CE2520" s="69">
        <v>0</v>
      </c>
      <c r="CF2520" s="172">
        <v>1.1663173E-5</v>
      </c>
      <c r="CG2520" s="69">
        <v>0</v>
      </c>
      <c r="CH2520" s="172">
        <v>1.6421407999999999E-6</v>
      </c>
      <c r="CI2520" s="69">
        <v>0</v>
      </c>
      <c r="CJ2520" s="69">
        <v>0</v>
      </c>
      <c r="CK2520" s="69">
        <v>0</v>
      </c>
      <c r="CM2520" s="198">
        <v>0</v>
      </c>
      <c r="CN2520" s="198">
        <v>4.1982555000000001</v>
      </c>
      <c r="CO2520" s="198">
        <v>0</v>
      </c>
      <c r="CP2520" s="198">
        <v>1.7308183000000001E-2</v>
      </c>
      <c r="CQ2520" s="198">
        <v>0</v>
      </c>
      <c r="CR2520" s="198">
        <v>0</v>
      </c>
      <c r="CS2520" s="198">
        <v>1.0577220999999999E-3</v>
      </c>
      <c r="CT2520" s="198">
        <v>0</v>
      </c>
      <c r="CU2520" s="198">
        <v>1.0717577E-3</v>
      </c>
      <c r="CV2520" s="198">
        <v>9.6947926999999998E-4</v>
      </c>
    </row>
    <row r="2521" spans="1:100" ht="14.4">
      <c r="A2521" t="s">
        <v>2815</v>
      </c>
      <c r="B2521" s="112" t="s">
        <v>265</v>
      </c>
      <c r="C2521" s="113" t="str">
        <f t="shared" si="973"/>
        <v>M.020.10.102</v>
      </c>
      <c r="D2521" s="9" t="s">
        <v>1297</v>
      </c>
      <c r="E2521" s="112" t="s">
        <v>362</v>
      </c>
      <c r="F2521" s="115" t="str">
        <f t="shared" si="974"/>
        <v>Hummus, natural in plastic boxper 250 gram NL</v>
      </c>
      <c r="G2521" s="143">
        <f t="shared" si="960"/>
        <v>2.8902782666666669</v>
      </c>
      <c r="I2521" s="118">
        <f t="shared" si="961"/>
        <v>0.61514256116981003</v>
      </c>
      <c r="K2521" s="161">
        <f t="shared" si="962"/>
        <v>1.9643401000000001E-7</v>
      </c>
      <c r="L2521" s="161">
        <f t="shared" si="963"/>
        <v>0.1549143217358</v>
      </c>
      <c r="M2521" s="162">
        <f t="shared" si="964"/>
        <v>2.6686303000000001E-2</v>
      </c>
      <c r="N2521" s="161">
        <v>0.43354174000000001</v>
      </c>
      <c r="O2521" s="132">
        <v>4.7598708000000003E-2</v>
      </c>
      <c r="P2521" s="132">
        <v>1.3361090000000001E-2</v>
      </c>
      <c r="Q2521" s="132">
        <v>0</v>
      </c>
      <c r="R2521" s="132">
        <v>0</v>
      </c>
      <c r="S2521" s="132">
        <v>0</v>
      </c>
      <c r="T2521" s="164">
        <v>1.9643401000000001E-7</v>
      </c>
      <c r="U2521" s="164">
        <v>4.8107357999999998E-6</v>
      </c>
      <c r="V2521" s="132">
        <v>0</v>
      </c>
      <c r="W2521" s="132">
        <v>0</v>
      </c>
      <c r="X2521" s="132">
        <v>0</v>
      </c>
      <c r="Y2521" s="132">
        <v>9.3949713000000004E-2</v>
      </c>
      <c r="Z2521" s="132">
        <v>2.6686303000000001E-2</v>
      </c>
      <c r="AA2521" s="132">
        <v>0</v>
      </c>
      <c r="AC2521" s="118">
        <f t="shared" si="965"/>
        <v>0.43354174000000001</v>
      </c>
      <c r="AD2521" s="118">
        <f t="shared" si="966"/>
        <v>6.0964805169810003E-2</v>
      </c>
      <c r="AE2521" s="118">
        <f t="shared" si="967"/>
        <v>8.7650911735800002E-2</v>
      </c>
      <c r="AF2521" s="118">
        <f t="shared" si="968"/>
        <v>0.1549143217358</v>
      </c>
      <c r="AG2521" s="118">
        <f t="shared" si="969"/>
        <v>0</v>
      </c>
      <c r="AI2521" s="69">
        <v>0</v>
      </c>
      <c r="AJ2521" s="69">
        <v>0</v>
      </c>
      <c r="AK2521" s="69">
        <v>0</v>
      </c>
      <c r="AL2521" s="69">
        <v>0</v>
      </c>
      <c r="AM2521" s="69">
        <v>0</v>
      </c>
      <c r="AN2521" s="69">
        <v>0</v>
      </c>
      <c r="AO2521" s="69">
        <v>0</v>
      </c>
      <c r="AQ2521" s="116">
        <v>7.3334539000000004E-2</v>
      </c>
      <c r="AR2521" s="116">
        <v>5.9157557E-2</v>
      </c>
      <c r="AS2521" s="116">
        <v>1.4176981E-2</v>
      </c>
      <c r="AT2521" s="116">
        <v>0</v>
      </c>
      <c r="AU2521" s="150">
        <f t="shared" si="970"/>
        <v>3.5466161400000002E-6</v>
      </c>
      <c r="AV2521" s="150">
        <f t="shared" si="971"/>
        <v>5.2429663572300003E-8</v>
      </c>
      <c r="AW2521" s="163">
        <f t="shared" si="972"/>
        <v>0</v>
      </c>
      <c r="AX2521" s="196">
        <v>2.6821782E-6</v>
      </c>
      <c r="AY2521" s="196">
        <v>8.0927791000000008E-9</v>
      </c>
      <c r="AZ2521" s="196">
        <v>2.2110629E-13</v>
      </c>
      <c r="BA2521" s="108">
        <v>0</v>
      </c>
      <c r="BB2521" s="108">
        <v>0</v>
      </c>
      <c r="BC2521" s="108">
        <v>0</v>
      </c>
      <c r="BD2521" s="196">
        <v>8.6443794000000002E-7</v>
      </c>
      <c r="BE2521" s="108">
        <v>0</v>
      </c>
      <c r="BF2521" s="196">
        <v>1.0069277E-9</v>
      </c>
      <c r="BG2521" s="196">
        <v>5.4984557999999998E-10</v>
      </c>
      <c r="BH2521" s="196">
        <v>5.6408600999999997E-13</v>
      </c>
      <c r="BI2521" s="108">
        <v>0</v>
      </c>
      <c r="BJ2521" s="108">
        <v>0</v>
      </c>
      <c r="BK2521" s="108">
        <v>0</v>
      </c>
      <c r="BL2521" s="108">
        <v>0</v>
      </c>
      <c r="BM2521" s="108">
        <v>0</v>
      </c>
      <c r="BN2521" s="196">
        <v>4.2779326E-8</v>
      </c>
      <c r="BO2521" s="108">
        <v>0</v>
      </c>
      <c r="BP2521" s="108">
        <v>0</v>
      </c>
      <c r="BQ2521" s="108">
        <v>0</v>
      </c>
      <c r="BR2521" s="108">
        <v>0</v>
      </c>
      <c r="BS2521" s="108">
        <v>0</v>
      </c>
      <c r="BU2521" s="69">
        <v>1.3825118999999999E-4</v>
      </c>
      <c r="BV2521" s="172">
        <v>6.9420638999999999E-6</v>
      </c>
      <c r="BW2521" s="172">
        <v>8.0588626999999997E-5</v>
      </c>
      <c r="BX2521" s="172">
        <v>5.6351413000000005E-10</v>
      </c>
      <c r="BY2521" s="172">
        <v>5.7184167000000002E-6</v>
      </c>
      <c r="BZ2521" s="69">
        <v>0</v>
      </c>
      <c r="CA2521" s="172">
        <v>1.4279084E-5</v>
      </c>
      <c r="CB2521" s="69">
        <v>0</v>
      </c>
      <c r="CC2521" s="69">
        <v>0</v>
      </c>
      <c r="CD2521" s="172">
        <v>1.2998152999999999E-10</v>
      </c>
      <c r="CE2521" s="69">
        <v>0</v>
      </c>
      <c r="CF2521" s="172">
        <v>3.0271678999999999E-5</v>
      </c>
      <c r="CG2521" s="69">
        <v>0</v>
      </c>
      <c r="CH2521" s="172">
        <v>4.5063128999999997E-7</v>
      </c>
      <c r="CI2521" s="69">
        <v>0</v>
      </c>
      <c r="CJ2521" s="69">
        <v>0</v>
      </c>
      <c r="CK2521" s="69">
        <v>0</v>
      </c>
      <c r="CM2521" s="198">
        <v>0</v>
      </c>
      <c r="CN2521" s="198">
        <v>2.8902782</v>
      </c>
      <c r="CO2521" s="198">
        <v>0</v>
      </c>
      <c r="CP2521" s="198">
        <v>4.7496589999999998E-3</v>
      </c>
      <c r="CQ2521" s="198">
        <v>0</v>
      </c>
      <c r="CR2521" s="198">
        <v>0</v>
      </c>
      <c r="CS2521" s="198">
        <v>2.9025688999999999E-4</v>
      </c>
      <c r="CT2521" s="198">
        <v>0</v>
      </c>
      <c r="CU2521" s="198">
        <v>3.6894065000000001E-4</v>
      </c>
      <c r="CV2521" s="198">
        <v>1.9271524E-4</v>
      </c>
    </row>
    <row r="2522" spans="1:100" ht="14.4">
      <c r="A2522" t="s">
        <v>2816</v>
      </c>
      <c r="B2522" s="112" t="s">
        <v>265</v>
      </c>
      <c r="C2522" s="113" t="str">
        <f t="shared" si="973"/>
        <v>M.020.10.103</v>
      </c>
      <c r="D2522" s="9" t="s">
        <v>1297</v>
      </c>
      <c r="E2522" s="112" t="s">
        <v>362</v>
      </c>
      <c r="F2522" s="115" t="str">
        <f t="shared" si="974"/>
        <v>Peanut butter in glass jarper 720 ml NL</v>
      </c>
      <c r="G2522" s="143">
        <f t="shared" si="960"/>
        <v>3.4440005999999999</v>
      </c>
      <c r="I2522" s="118">
        <f t="shared" si="961"/>
        <v>0.71082454973150999</v>
      </c>
      <c r="K2522" s="161">
        <f t="shared" si="962"/>
        <v>2.0732291E-7</v>
      </c>
      <c r="L2522" s="161">
        <f t="shared" si="963"/>
        <v>0.1573980424086</v>
      </c>
      <c r="M2522" s="162">
        <f t="shared" si="964"/>
        <v>3.6826209999999998E-2</v>
      </c>
      <c r="N2522" s="161">
        <v>0.51660008999999996</v>
      </c>
      <c r="O2522" s="132">
        <v>6.5919833999999997E-2</v>
      </c>
      <c r="P2522" s="132">
        <v>1.4101733E-2</v>
      </c>
      <c r="Q2522" s="132">
        <v>0</v>
      </c>
      <c r="R2522" s="132">
        <v>0</v>
      </c>
      <c r="S2522" s="132">
        <v>0</v>
      </c>
      <c r="T2522" s="164">
        <v>2.0732291E-7</v>
      </c>
      <c r="U2522" s="164">
        <v>5.0774085999999997E-6</v>
      </c>
      <c r="V2522" s="132">
        <v>0</v>
      </c>
      <c r="W2522" s="132">
        <v>0</v>
      </c>
      <c r="X2522" s="132">
        <v>0</v>
      </c>
      <c r="Y2522" s="132">
        <v>7.7371397999999994E-2</v>
      </c>
      <c r="Z2522" s="132">
        <v>3.6826209999999998E-2</v>
      </c>
      <c r="AA2522" s="132">
        <v>0</v>
      </c>
      <c r="AC2522" s="118">
        <f t="shared" si="965"/>
        <v>0.51660008999999996</v>
      </c>
      <c r="AD2522" s="118">
        <f t="shared" si="966"/>
        <v>8.0026851731510001E-2</v>
      </c>
      <c r="AE2522" s="118">
        <f t="shared" si="967"/>
        <v>0.11685285440859999</v>
      </c>
      <c r="AF2522" s="118">
        <f t="shared" si="968"/>
        <v>0.1573980424086</v>
      </c>
      <c r="AG2522" s="118">
        <f t="shared" si="969"/>
        <v>0</v>
      </c>
      <c r="AI2522" s="69">
        <v>0</v>
      </c>
      <c r="AJ2522" s="69">
        <v>0</v>
      </c>
      <c r="AK2522" s="69">
        <v>0</v>
      </c>
      <c r="AL2522" s="69">
        <v>0</v>
      </c>
      <c r="AM2522" s="69">
        <v>0</v>
      </c>
      <c r="AN2522" s="69">
        <v>0</v>
      </c>
      <c r="AO2522" s="69">
        <v>0</v>
      </c>
      <c r="AQ2522" s="116">
        <v>8.5946678999999998E-2</v>
      </c>
      <c r="AR2522" s="116">
        <v>7.3278569000000002E-2</v>
      </c>
      <c r="AS2522" s="116">
        <v>1.266811E-2</v>
      </c>
      <c r="AT2522" s="116">
        <v>0</v>
      </c>
      <c r="AU2522" s="150">
        <f t="shared" si="970"/>
        <v>4.3931996E-6</v>
      </c>
      <c r="AV2522" s="150">
        <f t="shared" si="971"/>
        <v>4.6849519897920002E-8</v>
      </c>
      <c r="AW2522" s="163">
        <f t="shared" si="972"/>
        <v>0</v>
      </c>
      <c r="AX2522" s="196">
        <v>3.1960325000000001E-6</v>
      </c>
      <c r="AY2522" s="196">
        <v>9.6432016000000005E-9</v>
      </c>
      <c r="AZ2522" s="196">
        <v>2.6346603999999999E-13</v>
      </c>
      <c r="BA2522" s="108">
        <v>0</v>
      </c>
      <c r="BB2522" s="108">
        <v>0</v>
      </c>
      <c r="BC2522" s="108">
        <v>0</v>
      </c>
      <c r="BD2522" s="196">
        <v>1.1971671E-6</v>
      </c>
      <c r="BE2522" s="108">
        <v>0</v>
      </c>
      <c r="BF2522" s="196">
        <v>1.3945023E-9</v>
      </c>
      <c r="BG2522" s="196">
        <v>5.8032509000000005E-10</v>
      </c>
      <c r="BH2522" s="196">
        <v>7.1744188000000004E-13</v>
      </c>
      <c r="BI2522" s="108">
        <v>0</v>
      </c>
      <c r="BJ2522" s="108">
        <v>0</v>
      </c>
      <c r="BK2522" s="108">
        <v>0</v>
      </c>
      <c r="BL2522" s="108">
        <v>0</v>
      </c>
      <c r="BM2522" s="108">
        <v>0</v>
      </c>
      <c r="BN2522" s="196">
        <v>3.5230510000000002E-8</v>
      </c>
      <c r="BO2522" s="108">
        <v>0</v>
      </c>
      <c r="BP2522" s="108">
        <v>0</v>
      </c>
      <c r="BQ2522" s="108">
        <v>0</v>
      </c>
      <c r="BR2522" s="108">
        <v>0</v>
      </c>
      <c r="BS2522" s="108">
        <v>0</v>
      </c>
      <c r="BU2522" s="69">
        <v>1.5418686000000001E-4</v>
      </c>
      <c r="BV2522" s="172">
        <v>9.6141200999999996E-6</v>
      </c>
      <c r="BW2522" s="172">
        <v>9.6027873999999998E-5</v>
      </c>
      <c r="BX2522" s="172">
        <v>5.9475132000000003E-10</v>
      </c>
      <c r="BY2522" s="172">
        <v>7.9194813000000005E-6</v>
      </c>
      <c r="BZ2522" s="69">
        <v>0</v>
      </c>
      <c r="CA2522" s="172">
        <v>1.5070613999999999E-5</v>
      </c>
      <c r="CB2522" s="69">
        <v>0</v>
      </c>
      <c r="CC2522" s="69">
        <v>0</v>
      </c>
      <c r="CD2522" s="172">
        <v>1.3718678E-10</v>
      </c>
      <c r="CE2522" s="69">
        <v>0</v>
      </c>
      <c r="CF2522" s="172">
        <v>2.4929955E-5</v>
      </c>
      <c r="CG2522" s="69">
        <v>0</v>
      </c>
      <c r="CH2522" s="172">
        <v>6.2408291000000003E-7</v>
      </c>
      <c r="CI2522" s="69">
        <v>0</v>
      </c>
      <c r="CJ2522" s="69">
        <v>0</v>
      </c>
      <c r="CK2522" s="69">
        <v>0</v>
      </c>
      <c r="CM2522" s="198">
        <v>0</v>
      </c>
      <c r="CN2522" s="198">
        <v>3.4440005999999999</v>
      </c>
      <c r="CO2522" s="198">
        <v>0</v>
      </c>
      <c r="CP2522" s="198">
        <v>6.5778410000000001E-3</v>
      </c>
      <c r="CQ2522" s="198">
        <v>0</v>
      </c>
      <c r="CR2522" s="198">
        <v>0</v>
      </c>
      <c r="CS2522" s="198">
        <v>4.0197909999999999E-4</v>
      </c>
      <c r="CT2522" s="198">
        <v>0</v>
      </c>
      <c r="CU2522" s="198">
        <v>3.8939208000000002E-4</v>
      </c>
      <c r="CV2522" s="198">
        <v>2.4510797999999998E-4</v>
      </c>
    </row>
    <row r="2523" spans="1:100" ht="14.4">
      <c r="B2523" s="112"/>
      <c r="C2523" s="113"/>
      <c r="D2523" s="1" t="s">
        <v>1298</v>
      </c>
      <c r="E2523" s="112"/>
      <c r="T2523" s="3"/>
      <c r="U2523" s="3"/>
      <c r="AC2523" s="142"/>
      <c r="AD2523" s="142"/>
      <c r="AE2523" s="142"/>
      <c r="AF2523" s="142"/>
      <c r="AG2523" s="142"/>
      <c r="AU2523" s="86"/>
      <c r="AV2523" s="86"/>
      <c r="AW2523" s="86"/>
      <c r="AX2523" s="3"/>
      <c r="AY2523" s="3"/>
      <c r="AZ2523" s="3"/>
      <c r="BD2523" s="3"/>
      <c r="BF2523" s="3"/>
      <c r="BG2523" s="3"/>
      <c r="BH2523" s="3"/>
      <c r="BN2523" s="3"/>
      <c r="BV2523" s="3"/>
      <c r="BW2523" s="3"/>
      <c r="BX2523" s="3"/>
      <c r="BY2523" s="3"/>
      <c r="CA2523" s="3"/>
      <c r="CD2523" s="3"/>
      <c r="CF2523" s="3"/>
      <c r="CH2523" s="3"/>
    </row>
    <row r="2524" spans="1:100" ht="14.4">
      <c r="A2524" t="s">
        <v>2817</v>
      </c>
      <c r="B2524" s="112" t="s">
        <v>265</v>
      </c>
      <c r="C2524" s="113" t="str">
        <f t="shared" si="973"/>
        <v>M.020.11.101</v>
      </c>
      <c r="D2524" s="9" t="s">
        <v>1298</v>
      </c>
      <c r="E2524" s="112" t="s">
        <v>362</v>
      </c>
      <c r="F2524" s="115" t="str">
        <f t="shared" si="974"/>
        <v>Gravy 25% fat clear prep w gravypowder in plastic cupper 250 gram NL</v>
      </c>
      <c r="G2524" s="143">
        <f t="shared" si="960"/>
        <v>1.0159880666666667</v>
      </c>
      <c r="I2524" s="118">
        <f t="shared" si="961"/>
        <v>0.231234347052132</v>
      </c>
      <c r="K2524" s="161">
        <f t="shared" si="962"/>
        <v>9.0628531999999994E-8</v>
      </c>
      <c r="L2524" s="161">
        <f t="shared" si="963"/>
        <v>6.8907073023599996E-2</v>
      </c>
      <c r="M2524" s="162">
        <f t="shared" si="964"/>
        <v>9.9289734000000008E-3</v>
      </c>
      <c r="N2524" s="161">
        <v>0.15239821000000001</v>
      </c>
      <c r="O2524" s="132">
        <v>3.7240646000000002E-2</v>
      </c>
      <c r="P2524" s="132">
        <v>6.1643905000000002E-3</v>
      </c>
      <c r="Q2524" s="132">
        <v>0</v>
      </c>
      <c r="R2524" s="132">
        <v>0</v>
      </c>
      <c r="S2524" s="132">
        <v>0</v>
      </c>
      <c r="T2524" s="164">
        <v>9.0628531999999994E-8</v>
      </c>
      <c r="U2524" s="164">
        <v>2.2195236000000002E-6</v>
      </c>
      <c r="V2524" s="132">
        <v>0</v>
      </c>
      <c r="W2524" s="132">
        <v>0</v>
      </c>
      <c r="X2524" s="132">
        <v>0</v>
      </c>
      <c r="Y2524" s="132">
        <v>2.5499817000000001E-2</v>
      </c>
      <c r="Z2524" s="132">
        <v>9.9289734000000008E-3</v>
      </c>
      <c r="AA2524" s="132">
        <v>0</v>
      </c>
      <c r="AC2524" s="118">
        <f t="shared" si="965"/>
        <v>0.15239821000000001</v>
      </c>
      <c r="AD2524" s="118">
        <f t="shared" si="966"/>
        <v>4.3407346652132001E-2</v>
      </c>
      <c r="AE2524" s="118">
        <f t="shared" si="967"/>
        <v>5.3336229423600001E-2</v>
      </c>
      <c r="AF2524" s="118">
        <f t="shared" si="968"/>
        <v>6.8907073023599996E-2</v>
      </c>
      <c r="AG2524" s="118">
        <f t="shared" si="969"/>
        <v>0</v>
      </c>
      <c r="AI2524" s="69">
        <v>0</v>
      </c>
      <c r="AJ2524" s="69">
        <v>0</v>
      </c>
      <c r="AK2524" s="69">
        <v>0</v>
      </c>
      <c r="AL2524" s="69">
        <v>0</v>
      </c>
      <c r="AM2524" s="69">
        <v>0</v>
      </c>
      <c r="AN2524" s="69">
        <v>0</v>
      </c>
      <c r="AO2524" s="69">
        <v>0</v>
      </c>
      <c r="AQ2524" s="116">
        <v>3.1198251999999999E-2</v>
      </c>
      <c r="AR2524" s="116">
        <v>2.7007632E-2</v>
      </c>
      <c r="AS2524" s="116">
        <v>4.1906195000000002E-3</v>
      </c>
      <c r="AT2524" s="116">
        <v>0</v>
      </c>
      <c r="AU2524" s="150">
        <f t="shared" si="970"/>
        <v>1.6191625899999999E-6</v>
      </c>
      <c r="AV2524" s="150">
        <f t="shared" si="971"/>
        <v>1.5497852669629E-8</v>
      </c>
      <c r="AW2524" s="163">
        <f t="shared" si="972"/>
        <v>0</v>
      </c>
      <c r="AX2524" s="196">
        <v>9.4283693999999996E-7</v>
      </c>
      <c r="AY2524" s="196">
        <v>2.8447666E-9</v>
      </c>
      <c r="AZ2524" s="196">
        <v>7.7723089000000002E-14</v>
      </c>
      <c r="BA2524" s="108">
        <v>0</v>
      </c>
      <c r="BB2524" s="108">
        <v>0</v>
      </c>
      <c r="BC2524" s="108">
        <v>0</v>
      </c>
      <c r="BD2524" s="196">
        <v>6.7632564999999997E-7</v>
      </c>
      <c r="BE2524" s="108">
        <v>0</v>
      </c>
      <c r="BF2524" s="196">
        <v>7.8780790000000005E-10</v>
      </c>
      <c r="BG2524" s="196">
        <v>2.5368161999999998E-10</v>
      </c>
      <c r="BH2524" s="196">
        <v>3.6082653999999998E-13</v>
      </c>
      <c r="BI2524" s="108">
        <v>0</v>
      </c>
      <c r="BJ2524" s="108">
        <v>0</v>
      </c>
      <c r="BK2524" s="108">
        <v>0</v>
      </c>
      <c r="BL2524" s="108">
        <v>0</v>
      </c>
      <c r="BM2524" s="108">
        <v>0</v>
      </c>
      <c r="BN2524" s="196">
        <v>1.1611158E-8</v>
      </c>
      <c r="BO2524" s="108">
        <v>0</v>
      </c>
      <c r="BP2524" s="108">
        <v>0</v>
      </c>
      <c r="BQ2524" s="108">
        <v>0</v>
      </c>
      <c r="BR2524" s="108">
        <v>0</v>
      </c>
      <c r="BS2524" s="108">
        <v>0</v>
      </c>
      <c r="BU2524" s="172">
        <v>5.3390996E-5</v>
      </c>
      <c r="BV2524" s="172">
        <v>5.4313856999999996E-6</v>
      </c>
      <c r="BW2524" s="172">
        <v>2.8328443999999998E-5</v>
      </c>
      <c r="BX2524" s="172">
        <v>2.5998785999999998E-10</v>
      </c>
      <c r="BY2524" s="172">
        <v>4.4740192E-6</v>
      </c>
      <c r="BZ2524" s="69">
        <v>0</v>
      </c>
      <c r="CA2524" s="172">
        <v>6.5879241999999998E-6</v>
      </c>
      <c r="CB2524" s="69">
        <v>0</v>
      </c>
      <c r="CC2524" s="69">
        <v>0</v>
      </c>
      <c r="CD2524" s="172">
        <v>5.9969427E-11</v>
      </c>
      <c r="CE2524" s="69">
        <v>0</v>
      </c>
      <c r="CF2524" s="172">
        <v>8.2163346000000006E-6</v>
      </c>
      <c r="CG2524" s="69">
        <v>0</v>
      </c>
      <c r="CH2524" s="172">
        <v>3.5256840000000001E-7</v>
      </c>
      <c r="CI2524" s="69">
        <v>0</v>
      </c>
      <c r="CJ2524" s="69">
        <v>0</v>
      </c>
      <c r="CK2524" s="69">
        <v>0</v>
      </c>
      <c r="CM2524" s="198">
        <v>0</v>
      </c>
      <c r="CN2524" s="198">
        <v>1.0159880999999999</v>
      </c>
      <c r="CO2524" s="198">
        <v>0</v>
      </c>
      <c r="CP2524" s="198">
        <v>3.7160750000000001E-3</v>
      </c>
      <c r="CQ2524" s="198">
        <v>0</v>
      </c>
      <c r="CR2524" s="198">
        <v>0</v>
      </c>
      <c r="CS2524" s="198">
        <v>2.2709343000000001E-4</v>
      </c>
      <c r="CT2524" s="198">
        <v>0</v>
      </c>
      <c r="CU2524" s="198">
        <v>1.7021772000000001E-4</v>
      </c>
      <c r="CV2524" s="198">
        <v>1.2327335000000001E-4</v>
      </c>
    </row>
    <row r="2525" spans="1:100" ht="14.4">
      <c r="A2525" t="s">
        <v>2818</v>
      </c>
      <c r="B2525" s="112" t="s">
        <v>265</v>
      </c>
      <c r="C2525" s="113" t="str">
        <f t="shared" si="973"/>
        <v>M.020.11.102</v>
      </c>
      <c r="D2525" s="9" t="s">
        <v>1298</v>
      </c>
      <c r="E2525" s="112" t="s">
        <v>362</v>
      </c>
      <c r="F2525" s="115" t="str">
        <f t="shared" si="974"/>
        <v>Mayonaise, 25% fat in PET bottle NL</v>
      </c>
      <c r="G2525" s="143">
        <f t="shared" si="960"/>
        <v>1.5707355333333335</v>
      </c>
      <c r="I2525" s="118">
        <f t="shared" si="961"/>
        <v>0.35500219494784002</v>
      </c>
      <c r="K2525" s="161">
        <f t="shared" si="962"/>
        <v>1.6348734E-7</v>
      </c>
      <c r="L2525" s="161">
        <f t="shared" si="963"/>
        <v>0.1103700558605</v>
      </c>
      <c r="M2525" s="162">
        <f t="shared" si="964"/>
        <v>9.0216455999999993E-3</v>
      </c>
      <c r="N2525" s="161">
        <v>0.23561033000000001</v>
      </c>
      <c r="O2525" s="132">
        <v>6.8489756999999998E-2</v>
      </c>
      <c r="P2525" s="132">
        <v>1.1120115999999999E-2</v>
      </c>
      <c r="Q2525" s="132">
        <v>0</v>
      </c>
      <c r="R2525" s="132">
        <v>0</v>
      </c>
      <c r="S2525" s="132">
        <v>0</v>
      </c>
      <c r="T2525" s="164">
        <v>1.6348734E-7</v>
      </c>
      <c r="U2525" s="164">
        <v>4.0038605000000002E-6</v>
      </c>
      <c r="V2525" s="132">
        <v>0</v>
      </c>
      <c r="W2525" s="132">
        <v>0</v>
      </c>
      <c r="X2525" s="132">
        <v>0</v>
      </c>
      <c r="Y2525" s="132">
        <v>3.0756179000000002E-2</v>
      </c>
      <c r="Z2525" s="132">
        <v>9.0216455999999993E-3</v>
      </c>
      <c r="AA2525" s="132">
        <v>0</v>
      </c>
      <c r="AC2525" s="118">
        <f t="shared" si="965"/>
        <v>0.23561033000000001</v>
      </c>
      <c r="AD2525" s="118">
        <f t="shared" si="966"/>
        <v>7.961404034783999E-2</v>
      </c>
      <c r="AE2525" s="118">
        <f t="shared" si="967"/>
        <v>8.8635522460499994E-2</v>
      </c>
      <c r="AF2525" s="118">
        <f t="shared" si="968"/>
        <v>0.1103700558605</v>
      </c>
      <c r="AG2525" s="118">
        <f t="shared" si="969"/>
        <v>0</v>
      </c>
      <c r="AI2525" s="69">
        <v>0</v>
      </c>
      <c r="AJ2525" s="69">
        <v>0</v>
      </c>
      <c r="AK2525" s="69">
        <v>0</v>
      </c>
      <c r="AL2525" s="69">
        <v>0</v>
      </c>
      <c r="AM2525" s="69">
        <v>0</v>
      </c>
      <c r="AN2525" s="69">
        <v>0</v>
      </c>
      <c r="AO2525" s="69">
        <v>0</v>
      </c>
      <c r="AQ2525" s="116">
        <v>5.0552515999999999E-2</v>
      </c>
      <c r="AR2525" s="116">
        <v>4.5060718E-2</v>
      </c>
      <c r="AS2525" s="116">
        <v>5.491798E-3</v>
      </c>
      <c r="AT2525" s="116">
        <v>0</v>
      </c>
      <c r="AU2525" s="150">
        <f t="shared" si="970"/>
        <v>2.7014817999999999E-6</v>
      </c>
      <c r="AV2525" s="150">
        <f t="shared" si="971"/>
        <v>2.030990385411E-8</v>
      </c>
      <c r="AW2525" s="163">
        <f t="shared" si="972"/>
        <v>0</v>
      </c>
      <c r="AX2525" s="196">
        <v>1.4576425E-6</v>
      </c>
      <c r="AY2525" s="196">
        <v>4.3980593999999998E-9</v>
      </c>
      <c r="AZ2525" s="196">
        <v>1.2016127E-13</v>
      </c>
      <c r="BA2525" s="108">
        <v>0</v>
      </c>
      <c r="BB2525" s="108">
        <v>0</v>
      </c>
      <c r="BC2525" s="108">
        <v>0</v>
      </c>
      <c r="BD2525" s="196">
        <v>1.2438392999999999E-6</v>
      </c>
      <c r="BE2525" s="108">
        <v>0</v>
      </c>
      <c r="BF2525" s="196">
        <v>1.4488677999999999E-9</v>
      </c>
      <c r="BG2525" s="196">
        <v>4.5762334000000001E-10</v>
      </c>
      <c r="BH2525" s="196">
        <v>6.2815284000000005E-13</v>
      </c>
      <c r="BI2525" s="108">
        <v>0</v>
      </c>
      <c r="BJ2525" s="108">
        <v>0</v>
      </c>
      <c r="BK2525" s="108">
        <v>0</v>
      </c>
      <c r="BL2525" s="108">
        <v>0</v>
      </c>
      <c r="BM2525" s="108">
        <v>0</v>
      </c>
      <c r="BN2525" s="196">
        <v>1.4004605E-8</v>
      </c>
      <c r="BO2525" s="108">
        <v>0</v>
      </c>
      <c r="BP2525" s="108">
        <v>0</v>
      </c>
      <c r="BQ2525" s="108">
        <v>0</v>
      </c>
      <c r="BR2525" s="108">
        <v>0</v>
      </c>
      <c r="BS2525" s="108">
        <v>0</v>
      </c>
      <c r="BU2525" s="172">
        <v>8.4456557999999999E-5</v>
      </c>
      <c r="BV2525" s="172">
        <v>9.9889322999999992E-6</v>
      </c>
      <c r="BW2525" s="172">
        <v>4.3796274000000002E-5</v>
      </c>
      <c r="BX2525" s="172">
        <v>4.6899935000000003E-10</v>
      </c>
      <c r="BY2525" s="172">
        <v>8.2282270000000008E-6</v>
      </c>
      <c r="BZ2525" s="69">
        <v>0</v>
      </c>
      <c r="CA2525" s="172">
        <v>1.188414E-5</v>
      </c>
      <c r="CB2525" s="69">
        <v>0</v>
      </c>
      <c r="CC2525" s="69">
        <v>0</v>
      </c>
      <c r="CD2525" s="172">
        <v>1.0818052E-10</v>
      </c>
      <c r="CE2525" s="69">
        <v>0</v>
      </c>
      <c r="CF2525" s="172">
        <v>9.9099948999999997E-6</v>
      </c>
      <c r="CG2525" s="69">
        <v>0</v>
      </c>
      <c r="CH2525" s="172">
        <v>6.4841314999999996E-7</v>
      </c>
      <c r="CI2525" s="69">
        <v>0</v>
      </c>
      <c r="CJ2525" s="69">
        <v>0</v>
      </c>
      <c r="CK2525" s="69">
        <v>0</v>
      </c>
      <c r="CM2525" s="198">
        <v>0</v>
      </c>
      <c r="CN2525" s="198">
        <v>1.5707355000000001</v>
      </c>
      <c r="CO2525" s="198">
        <v>0</v>
      </c>
      <c r="CP2525" s="198">
        <v>6.8342819999999997E-3</v>
      </c>
      <c r="CQ2525" s="198">
        <v>0</v>
      </c>
      <c r="CR2525" s="198">
        <v>0</v>
      </c>
      <c r="CS2525" s="198">
        <v>4.1765048999999998E-4</v>
      </c>
      <c r="CT2525" s="198">
        <v>0</v>
      </c>
      <c r="CU2525" s="198">
        <v>3.0706049E-4</v>
      </c>
      <c r="CV2525" s="198">
        <v>2.1460313E-4</v>
      </c>
    </row>
    <row r="2526" spans="1:100" ht="14.4">
      <c r="A2526" t="s">
        <v>2819</v>
      </c>
      <c r="B2526" s="112" t="s">
        <v>265</v>
      </c>
      <c r="C2526" s="113" t="str">
        <f t="shared" si="973"/>
        <v>M.020.11.103</v>
      </c>
      <c r="D2526" s="9" t="s">
        <v>1298</v>
      </c>
      <c r="E2526" s="112" t="s">
        <v>362</v>
      </c>
      <c r="F2526" s="115" t="str">
        <f t="shared" si="974"/>
        <v>Mayonnaise in PET bottle NL</v>
      </c>
      <c r="G2526" s="143">
        <f t="shared" si="960"/>
        <v>2.917361866666667</v>
      </c>
      <c r="I2526" s="118">
        <f t="shared" si="961"/>
        <v>0.65580329642770996</v>
      </c>
      <c r="K2526" s="161">
        <f t="shared" si="962"/>
        <v>2.8164110999999998E-7</v>
      </c>
      <c r="L2526" s="161">
        <f t="shared" si="963"/>
        <v>0.20914528448659997</v>
      </c>
      <c r="M2526" s="162">
        <f t="shared" si="964"/>
        <v>9.0534502999999999E-3</v>
      </c>
      <c r="N2526" s="161">
        <v>0.43760428000000001</v>
      </c>
      <c r="O2526" s="132">
        <v>0.11227727</v>
      </c>
      <c r="P2526" s="132">
        <v>1.9156724E-2</v>
      </c>
      <c r="Q2526" s="132">
        <v>0</v>
      </c>
      <c r="R2526" s="132">
        <v>0</v>
      </c>
      <c r="S2526" s="132">
        <v>0</v>
      </c>
      <c r="T2526" s="164">
        <v>2.8164110999999998E-7</v>
      </c>
      <c r="U2526" s="164">
        <v>6.8974866000000001E-6</v>
      </c>
      <c r="V2526" s="132">
        <v>0</v>
      </c>
      <c r="W2526" s="132">
        <v>0</v>
      </c>
      <c r="X2526" s="132">
        <v>0</v>
      </c>
      <c r="Y2526" s="132">
        <v>7.7704392999999997E-2</v>
      </c>
      <c r="Z2526" s="132">
        <v>9.0534502999999999E-3</v>
      </c>
      <c r="AA2526" s="132">
        <v>0</v>
      </c>
      <c r="AC2526" s="118">
        <f t="shared" si="965"/>
        <v>0.43760428000000001</v>
      </c>
      <c r="AD2526" s="118">
        <f t="shared" si="966"/>
        <v>0.13144117312770998</v>
      </c>
      <c r="AE2526" s="118">
        <f t="shared" si="967"/>
        <v>0.14049434178659997</v>
      </c>
      <c r="AF2526" s="118">
        <f t="shared" si="968"/>
        <v>0.20914528448659997</v>
      </c>
      <c r="AG2526" s="118">
        <f t="shared" si="969"/>
        <v>0</v>
      </c>
      <c r="AI2526" s="69">
        <v>0</v>
      </c>
      <c r="AJ2526" s="69">
        <v>0</v>
      </c>
      <c r="AK2526" s="69">
        <v>0</v>
      </c>
      <c r="AL2526" s="69">
        <v>0</v>
      </c>
      <c r="AM2526" s="69">
        <v>0</v>
      </c>
      <c r="AN2526" s="69">
        <v>0</v>
      </c>
      <c r="AO2526" s="69">
        <v>0</v>
      </c>
      <c r="AQ2526" s="116">
        <v>9.1801494999999997E-2</v>
      </c>
      <c r="AR2526" s="116">
        <v>7.9169521000000007E-2</v>
      </c>
      <c r="AS2526" s="116">
        <v>1.2631975E-2</v>
      </c>
      <c r="AT2526" s="116">
        <v>0</v>
      </c>
      <c r="AU2526" s="150">
        <f t="shared" si="970"/>
        <v>4.7463740999999996E-6</v>
      </c>
      <c r="AV2526" s="150">
        <f t="shared" si="971"/>
        <v>4.6715882781879995E-8</v>
      </c>
      <c r="AW2526" s="163">
        <f t="shared" si="972"/>
        <v>0</v>
      </c>
      <c r="AX2526" s="196">
        <v>2.7073117999999999E-6</v>
      </c>
      <c r="AY2526" s="196">
        <v>8.1686132999999994E-9</v>
      </c>
      <c r="AZ2526" s="196">
        <v>2.2317817999999999E-13</v>
      </c>
      <c r="BA2526" s="108">
        <v>0</v>
      </c>
      <c r="BB2526" s="108">
        <v>0</v>
      </c>
      <c r="BC2526" s="108">
        <v>0</v>
      </c>
      <c r="BD2526" s="196">
        <v>2.0390623000000001E-6</v>
      </c>
      <c r="BE2526" s="108">
        <v>0</v>
      </c>
      <c r="BF2526" s="196">
        <v>2.3751714999999998E-9</v>
      </c>
      <c r="BG2526" s="196">
        <v>7.8835185999999999E-10</v>
      </c>
      <c r="BH2526" s="196">
        <v>1.3859437E-12</v>
      </c>
      <c r="BI2526" s="108">
        <v>0</v>
      </c>
      <c r="BJ2526" s="108">
        <v>0</v>
      </c>
      <c r="BK2526" s="108">
        <v>0</v>
      </c>
      <c r="BL2526" s="108">
        <v>0</v>
      </c>
      <c r="BM2526" s="108">
        <v>0</v>
      </c>
      <c r="BN2526" s="196">
        <v>3.5382136999999999E-8</v>
      </c>
      <c r="BO2526" s="108">
        <v>0</v>
      </c>
      <c r="BP2526" s="108">
        <v>0</v>
      </c>
      <c r="BQ2526" s="108">
        <v>0</v>
      </c>
      <c r="BR2526" s="108">
        <v>0</v>
      </c>
      <c r="BS2526" s="108">
        <v>0</v>
      </c>
      <c r="BU2526" s="69">
        <v>1.5778183999999999E-4</v>
      </c>
      <c r="BV2526" s="172">
        <v>1.6375149999999999E-5</v>
      </c>
      <c r="BW2526" s="172">
        <v>8.1343789999999998E-5</v>
      </c>
      <c r="BX2526" s="172">
        <v>8.0794941000000005E-10</v>
      </c>
      <c r="BY2526" s="172">
        <v>1.3488773999999999E-5</v>
      </c>
      <c r="BZ2526" s="69">
        <v>0</v>
      </c>
      <c r="CA2526" s="172">
        <v>2.0472915999999999E-5</v>
      </c>
      <c r="CB2526" s="69">
        <v>0</v>
      </c>
      <c r="CC2526" s="69">
        <v>0</v>
      </c>
      <c r="CD2526" s="172">
        <v>1.8636356E-10</v>
      </c>
      <c r="CE2526" s="69">
        <v>0</v>
      </c>
      <c r="CF2526" s="172">
        <v>2.5037250000000002E-5</v>
      </c>
      <c r="CG2526" s="69">
        <v>0</v>
      </c>
      <c r="CH2526" s="172">
        <v>1.0629627E-6</v>
      </c>
      <c r="CI2526" s="69">
        <v>0</v>
      </c>
      <c r="CJ2526" s="69">
        <v>0</v>
      </c>
      <c r="CK2526" s="69">
        <v>0</v>
      </c>
      <c r="CM2526" s="198">
        <v>0</v>
      </c>
      <c r="CN2526" s="198">
        <v>2.9173619</v>
      </c>
      <c r="CO2526" s="198">
        <v>0</v>
      </c>
      <c r="CP2526" s="198">
        <v>1.1203639E-2</v>
      </c>
      <c r="CQ2526" s="198">
        <v>0</v>
      </c>
      <c r="CR2526" s="198">
        <v>0</v>
      </c>
      <c r="CS2526" s="198">
        <v>6.8466670000000003E-4</v>
      </c>
      <c r="CT2526" s="198">
        <v>0</v>
      </c>
      <c r="CU2526" s="198">
        <v>5.2897586999999999E-4</v>
      </c>
      <c r="CV2526" s="198">
        <v>4.7349601000000002E-4</v>
      </c>
    </row>
    <row r="2527" spans="1:100" ht="14.4">
      <c r="A2527" t="s">
        <v>2820</v>
      </c>
      <c r="B2527" s="112" t="s">
        <v>265</v>
      </c>
      <c r="C2527" s="113" t="str">
        <f t="shared" si="973"/>
        <v>M.020.11.104</v>
      </c>
      <c r="D2527" s="9" t="s">
        <v>1298</v>
      </c>
      <c r="E2527" s="112" t="s">
        <v>362</v>
      </c>
      <c r="F2527" s="115" t="str">
        <f t="shared" si="974"/>
        <v>Oriental sauce, ready-made in glass jarper 125 gram NL</v>
      </c>
      <c r="G2527" s="143">
        <f t="shared" si="960"/>
        <v>2.0720999333333334</v>
      </c>
      <c r="I2527" s="118">
        <f t="shared" si="961"/>
        <v>0.48227190906204004</v>
      </c>
      <c r="K2527" s="161">
        <f t="shared" si="962"/>
        <v>2.5066994E-7</v>
      </c>
      <c r="L2527" s="161">
        <f t="shared" si="963"/>
        <v>0.14562480639210001</v>
      </c>
      <c r="M2527" s="162">
        <f t="shared" si="964"/>
        <v>2.5831862000000001E-2</v>
      </c>
      <c r="N2527" s="161">
        <v>0.31081499000000001</v>
      </c>
      <c r="O2527" s="132">
        <v>0.12049178000000001</v>
      </c>
      <c r="P2527" s="132">
        <v>1.7050121000000001E-2</v>
      </c>
      <c r="Q2527" s="132">
        <v>0</v>
      </c>
      <c r="R2527" s="132">
        <v>0</v>
      </c>
      <c r="S2527" s="132">
        <v>0</v>
      </c>
      <c r="T2527" s="164">
        <v>2.5066994E-7</v>
      </c>
      <c r="U2527" s="164">
        <v>6.1389920999999997E-6</v>
      </c>
      <c r="V2527" s="132">
        <v>0</v>
      </c>
      <c r="W2527" s="132">
        <v>0</v>
      </c>
      <c r="X2527" s="132">
        <v>0</v>
      </c>
      <c r="Y2527" s="132">
        <v>8.0767663999999992E-3</v>
      </c>
      <c r="Z2527" s="132">
        <v>2.5831862000000001E-2</v>
      </c>
      <c r="AA2527" s="132">
        <v>0</v>
      </c>
      <c r="AC2527" s="118">
        <f t="shared" si="965"/>
        <v>0.31081499000000001</v>
      </c>
      <c r="AD2527" s="118">
        <f t="shared" si="966"/>
        <v>0.13754829066204002</v>
      </c>
      <c r="AE2527" s="118">
        <f t="shared" si="967"/>
        <v>0.16337990199210004</v>
      </c>
      <c r="AF2527" s="118">
        <f t="shared" si="968"/>
        <v>0.14562480639210001</v>
      </c>
      <c r="AG2527" s="118">
        <f t="shared" si="969"/>
        <v>0</v>
      </c>
      <c r="AI2527" s="69">
        <v>0</v>
      </c>
      <c r="AJ2527" s="69">
        <v>0</v>
      </c>
      <c r="AK2527" s="69">
        <v>0</v>
      </c>
      <c r="AL2527" s="69">
        <v>0</v>
      </c>
      <c r="AM2527" s="69">
        <v>0</v>
      </c>
      <c r="AN2527" s="69">
        <v>0</v>
      </c>
      <c r="AO2527" s="69">
        <v>0</v>
      </c>
      <c r="AQ2527" s="116">
        <v>7.2016516000000003E-2</v>
      </c>
      <c r="AR2527" s="116">
        <v>6.8574055999999994E-2</v>
      </c>
      <c r="AS2527" s="116">
        <v>3.4424601000000001E-3</v>
      </c>
      <c r="AT2527" s="116">
        <v>0</v>
      </c>
      <c r="AU2527" s="150">
        <f t="shared" si="970"/>
        <v>4.1111543999999995E-6</v>
      </c>
      <c r="AV2527" s="150">
        <f t="shared" si="971"/>
        <v>1.273099164114E-8</v>
      </c>
      <c r="AW2527" s="163">
        <f t="shared" si="972"/>
        <v>0</v>
      </c>
      <c r="AX2527" s="196">
        <v>1.9229087000000001E-6</v>
      </c>
      <c r="AY2527" s="196">
        <v>5.8018798000000002E-9</v>
      </c>
      <c r="AZ2527" s="196">
        <v>1.5851563999999999E-13</v>
      </c>
      <c r="BA2527" s="108">
        <v>0</v>
      </c>
      <c r="BB2527" s="108">
        <v>0</v>
      </c>
      <c r="BC2527" s="108">
        <v>0</v>
      </c>
      <c r="BD2527" s="196">
        <v>2.1882456999999998E-6</v>
      </c>
      <c r="BE2527" s="108">
        <v>0</v>
      </c>
      <c r="BF2527" s="196">
        <v>2.5489455000000002E-9</v>
      </c>
      <c r="BG2527" s="196">
        <v>7.0165933000000005E-10</v>
      </c>
      <c r="BH2527" s="196">
        <v>6.5099549999999998E-13</v>
      </c>
      <c r="BI2527" s="108">
        <v>0</v>
      </c>
      <c r="BJ2527" s="108">
        <v>0</v>
      </c>
      <c r="BK2527" s="108">
        <v>0</v>
      </c>
      <c r="BL2527" s="108">
        <v>0</v>
      </c>
      <c r="BM2527" s="108">
        <v>0</v>
      </c>
      <c r="BN2527" s="196">
        <v>3.6776974999999999E-9</v>
      </c>
      <c r="BO2527" s="108">
        <v>0</v>
      </c>
      <c r="BP2527" s="108">
        <v>0</v>
      </c>
      <c r="BQ2527" s="108">
        <v>0</v>
      </c>
      <c r="BR2527" s="108">
        <v>0</v>
      </c>
      <c r="BS2527" s="108">
        <v>0</v>
      </c>
      <c r="BU2527" s="69">
        <v>1.1179011000000001E-4</v>
      </c>
      <c r="BV2527" s="172">
        <v>1.7573200999999999E-5</v>
      </c>
      <c r="BW2527" s="172">
        <v>5.7775644000000003E-5</v>
      </c>
      <c r="BX2527" s="172">
        <v>7.1910179999999998E-10</v>
      </c>
      <c r="BY2527" s="172">
        <v>1.4475649999999999E-5</v>
      </c>
      <c r="BZ2527" s="69">
        <v>0</v>
      </c>
      <c r="CA2527" s="172">
        <v>1.8221575E-5</v>
      </c>
      <c r="CB2527" s="69">
        <v>0</v>
      </c>
      <c r="CC2527" s="69">
        <v>0</v>
      </c>
      <c r="CD2527" s="172">
        <v>1.6586976000000001E-10</v>
      </c>
      <c r="CE2527" s="69">
        <v>0</v>
      </c>
      <c r="CF2527" s="172">
        <v>2.6024270999999999E-6</v>
      </c>
      <c r="CG2527" s="69">
        <v>0</v>
      </c>
      <c r="CH2527" s="172">
        <v>1.140732E-6</v>
      </c>
      <c r="CI2527" s="69">
        <v>0</v>
      </c>
      <c r="CJ2527" s="69">
        <v>0</v>
      </c>
      <c r="CK2527" s="69">
        <v>0</v>
      </c>
      <c r="CM2527" s="198">
        <v>0</v>
      </c>
      <c r="CN2527" s="198">
        <v>2.0720999</v>
      </c>
      <c r="CO2527" s="198">
        <v>0</v>
      </c>
      <c r="CP2527" s="198">
        <v>1.2023328E-2</v>
      </c>
      <c r="CQ2527" s="198">
        <v>0</v>
      </c>
      <c r="CR2527" s="198">
        <v>0</v>
      </c>
      <c r="CS2527" s="198">
        <v>7.3475880000000002E-4</v>
      </c>
      <c r="CT2527" s="198">
        <v>0</v>
      </c>
      <c r="CU2527" s="198">
        <v>4.7080609000000001E-4</v>
      </c>
      <c r="CV2527" s="198">
        <v>2.2240713000000001E-4</v>
      </c>
    </row>
    <row r="2528" spans="1:100" ht="14.4">
      <c r="A2528" t="s">
        <v>2821</v>
      </c>
      <c r="B2528" s="112" t="s">
        <v>265</v>
      </c>
      <c r="C2528" s="113" t="str">
        <f t="shared" si="973"/>
        <v>M.020.11.105</v>
      </c>
      <c r="D2528" s="9" t="s">
        <v>1298</v>
      </c>
      <c r="E2528" s="112" t="s">
        <v>362</v>
      </c>
      <c r="F2528" s="115" t="str">
        <f t="shared" si="974"/>
        <v>Tomato sauce, ready-made in glass jarper 125 gram NL</v>
      </c>
      <c r="G2528" s="143">
        <f t="shared" si="960"/>
        <v>1.3247587333333333</v>
      </c>
      <c r="I2528" s="118">
        <f t="shared" si="961"/>
        <v>0.30214201786804995</v>
      </c>
      <c r="K2528" s="161">
        <f t="shared" si="962"/>
        <v>1.1781985E-7</v>
      </c>
      <c r="L2528" s="161">
        <f t="shared" si="963"/>
        <v>8.7258237048199988E-2</v>
      </c>
      <c r="M2528" s="162">
        <f t="shared" si="964"/>
        <v>1.6169853000000001E-2</v>
      </c>
      <c r="N2528" s="161">
        <v>0.19871380999999999</v>
      </c>
      <c r="O2528" s="132">
        <v>7.5022151999999995E-2</v>
      </c>
      <c r="P2528" s="132">
        <v>8.0138951999999992E-3</v>
      </c>
      <c r="Q2528" s="132">
        <v>0</v>
      </c>
      <c r="R2528" s="132">
        <v>0</v>
      </c>
      <c r="S2528" s="132">
        <v>0</v>
      </c>
      <c r="T2528" s="164">
        <v>1.1781985E-7</v>
      </c>
      <c r="U2528" s="164">
        <v>2.8854481999999999E-6</v>
      </c>
      <c r="V2528" s="132">
        <v>0</v>
      </c>
      <c r="W2528" s="132">
        <v>0</v>
      </c>
      <c r="X2528" s="132">
        <v>0</v>
      </c>
      <c r="Y2528" s="132">
        <v>4.2193044000000002E-3</v>
      </c>
      <c r="Z2528" s="132">
        <v>1.6169853000000001E-2</v>
      </c>
      <c r="AA2528" s="132">
        <v>0</v>
      </c>
      <c r="AC2528" s="118">
        <f t="shared" si="965"/>
        <v>0.19871380999999999</v>
      </c>
      <c r="AD2528" s="118">
        <f t="shared" si="966"/>
        <v>8.3039050468049991E-2</v>
      </c>
      <c r="AE2528" s="118">
        <f t="shared" si="967"/>
        <v>9.9208785648199987E-2</v>
      </c>
      <c r="AF2528" s="118">
        <f t="shared" si="968"/>
        <v>8.7258237048199988E-2</v>
      </c>
      <c r="AG2528" s="118">
        <f t="shared" si="969"/>
        <v>0</v>
      </c>
      <c r="AI2528" s="69">
        <v>0</v>
      </c>
      <c r="AJ2528" s="69">
        <v>0</v>
      </c>
      <c r="AK2528" s="69">
        <v>0</v>
      </c>
      <c r="AL2528" s="69">
        <v>0</v>
      </c>
      <c r="AM2528" s="69">
        <v>0</v>
      </c>
      <c r="AN2528" s="69">
        <v>0</v>
      </c>
      <c r="AO2528" s="69">
        <v>0</v>
      </c>
      <c r="AQ2528" s="116">
        <v>4.5272943000000003E-2</v>
      </c>
      <c r="AR2528" s="116">
        <v>4.3232057999999997E-2</v>
      </c>
      <c r="AS2528" s="116">
        <v>2.0408859E-3</v>
      </c>
      <c r="AT2528" s="116">
        <v>0</v>
      </c>
      <c r="AU2528" s="150">
        <f t="shared" si="970"/>
        <v>2.5918498999999996E-6</v>
      </c>
      <c r="AV2528" s="150">
        <f t="shared" si="971"/>
        <v>7.5476548356299992E-9</v>
      </c>
      <c r="AW2528" s="163">
        <f t="shared" si="972"/>
        <v>0</v>
      </c>
      <c r="AX2528" s="196">
        <v>1.2293760999999999E-6</v>
      </c>
      <c r="AY2528" s="196">
        <v>3.7093245E-9</v>
      </c>
      <c r="AZ2528" s="196">
        <v>1.0134405E-13</v>
      </c>
      <c r="BA2528" s="108">
        <v>0</v>
      </c>
      <c r="BB2528" s="108">
        <v>0</v>
      </c>
      <c r="BC2528" s="108">
        <v>0</v>
      </c>
      <c r="BD2528" s="196">
        <v>1.3624737999999999E-6</v>
      </c>
      <c r="BE2528" s="108">
        <v>0</v>
      </c>
      <c r="BF2528" s="196">
        <v>1.5870574000000001E-9</v>
      </c>
      <c r="BG2528" s="196">
        <v>3.2979382000000001E-10</v>
      </c>
      <c r="BH2528" s="196">
        <v>1.4777158E-13</v>
      </c>
      <c r="BI2528" s="108">
        <v>0</v>
      </c>
      <c r="BJ2528" s="108">
        <v>0</v>
      </c>
      <c r="BK2528" s="108">
        <v>0</v>
      </c>
      <c r="BL2528" s="108">
        <v>0</v>
      </c>
      <c r="BM2528" s="108">
        <v>0</v>
      </c>
      <c r="BN2528" s="196">
        <v>1.92123E-9</v>
      </c>
      <c r="BO2528" s="108">
        <v>0</v>
      </c>
      <c r="BP2528" s="108">
        <v>0</v>
      </c>
      <c r="BQ2528" s="108">
        <v>0</v>
      </c>
      <c r="BR2528" s="108">
        <v>0</v>
      </c>
      <c r="BS2528" s="108">
        <v>0</v>
      </c>
      <c r="BU2528" s="172">
        <v>6.7527143000000004E-5</v>
      </c>
      <c r="BV2528" s="172">
        <v>1.0941654E-5</v>
      </c>
      <c r="BW2528" s="172">
        <v>3.6937789000000001E-5</v>
      </c>
      <c r="BX2528" s="172">
        <v>3.3799212000000002E-10</v>
      </c>
      <c r="BY2528" s="172">
        <v>9.0130162000000003E-6</v>
      </c>
      <c r="BZ2528" s="69">
        <v>0</v>
      </c>
      <c r="CA2528" s="172">
        <v>8.5645017999999997E-6</v>
      </c>
      <c r="CB2528" s="69">
        <v>0</v>
      </c>
      <c r="CC2528" s="69">
        <v>0</v>
      </c>
      <c r="CD2528" s="172">
        <v>7.7962079E-11</v>
      </c>
      <c r="CE2528" s="69">
        <v>0</v>
      </c>
      <c r="CF2528" s="172">
        <v>1.3595085E-6</v>
      </c>
      <c r="CG2528" s="69">
        <v>0</v>
      </c>
      <c r="CH2528" s="172">
        <v>7.1025728999999997E-7</v>
      </c>
      <c r="CI2528" s="69">
        <v>0</v>
      </c>
      <c r="CJ2528" s="69">
        <v>0</v>
      </c>
      <c r="CK2528" s="69">
        <v>0</v>
      </c>
      <c r="CM2528" s="198">
        <v>0</v>
      </c>
      <c r="CN2528" s="198">
        <v>1.3247587999999999</v>
      </c>
      <c r="CO2528" s="198">
        <v>0</v>
      </c>
      <c r="CP2528" s="198">
        <v>7.4861199999999998E-3</v>
      </c>
      <c r="CQ2528" s="198">
        <v>0</v>
      </c>
      <c r="CR2528" s="198">
        <v>0</v>
      </c>
      <c r="CS2528" s="198">
        <v>4.5748502999999998E-4</v>
      </c>
      <c r="CT2528" s="198">
        <v>0</v>
      </c>
      <c r="CU2528" s="198">
        <v>2.2128820999999999E-4</v>
      </c>
      <c r="CV2528" s="197">
        <v>5.0484917999999998E-5</v>
      </c>
    </row>
    <row r="2529" spans="1:100" ht="14.4">
      <c r="B2529" s="112"/>
      <c r="C2529" s="113"/>
      <c r="D2529" s="1" t="s">
        <v>1299</v>
      </c>
      <c r="E2529" s="112"/>
      <c r="T2529" s="3"/>
      <c r="U2529" s="3"/>
      <c r="AC2529" s="142"/>
      <c r="AD2529" s="142"/>
      <c r="AE2529" s="142"/>
      <c r="AF2529" s="142"/>
      <c r="AG2529" s="142"/>
      <c r="AU2529" s="86"/>
      <c r="AV2529" s="86"/>
      <c r="AW2529" s="86"/>
      <c r="AX2529" s="3"/>
      <c r="AY2529" s="3"/>
      <c r="AZ2529" s="3"/>
      <c r="BD2529" s="3"/>
      <c r="BF2529" s="3"/>
      <c r="BG2529" s="3"/>
      <c r="BH2529" s="3"/>
      <c r="BN2529" s="3"/>
      <c r="BU2529" s="3"/>
      <c r="BV2529" s="3"/>
      <c r="BW2529" s="3"/>
      <c r="BX2529" s="3"/>
      <c r="BY2529" s="3"/>
      <c r="CA2529" s="3"/>
      <c r="CD2529" s="3"/>
      <c r="CF2529" s="3"/>
      <c r="CH2529" s="3"/>
      <c r="CV2529" s="3"/>
    </row>
    <row r="2530" spans="1:100" ht="14.4">
      <c r="A2530" t="s">
        <v>2822</v>
      </c>
      <c r="B2530" s="112" t="s">
        <v>265</v>
      </c>
      <c r="C2530" s="113" t="str">
        <f t="shared" si="973"/>
        <v>M.020.12.101</v>
      </c>
      <c r="D2530" s="9" t="s">
        <v>1299</v>
      </c>
      <c r="E2530" s="112" t="s">
        <v>362</v>
      </c>
      <c r="F2530" s="115" t="str">
        <f t="shared" si="974"/>
        <v>Crisps potato in plastic foil per 500 gram NL</v>
      </c>
      <c r="G2530" s="143">
        <f t="shared" si="960"/>
        <v>3.1465142000000004</v>
      </c>
      <c r="I2530" s="118">
        <f t="shared" si="961"/>
        <v>0.65482917119852002</v>
      </c>
      <c r="K2530" s="161">
        <f t="shared" si="962"/>
        <v>5.1078952000000004E-7</v>
      </c>
      <c r="L2530" s="161">
        <f t="shared" si="963"/>
        <v>0.15832649640900001</v>
      </c>
      <c r="M2530" s="162">
        <f t="shared" si="964"/>
        <v>2.4525034000000001E-2</v>
      </c>
      <c r="N2530" s="161">
        <v>0.47197713000000002</v>
      </c>
      <c r="O2530" s="132">
        <v>0.1024014</v>
      </c>
      <c r="P2530" s="132">
        <v>3.4742988000000002E-2</v>
      </c>
      <c r="Q2530" s="132">
        <v>0</v>
      </c>
      <c r="R2530" s="132">
        <v>0</v>
      </c>
      <c r="S2530" s="132">
        <v>0</v>
      </c>
      <c r="T2530" s="164">
        <v>5.1078952000000004E-7</v>
      </c>
      <c r="U2530" s="164">
        <v>1.2509409E-5</v>
      </c>
      <c r="V2530" s="132">
        <v>0</v>
      </c>
      <c r="W2530" s="132">
        <v>0</v>
      </c>
      <c r="X2530" s="132">
        <v>0</v>
      </c>
      <c r="Y2530" s="132">
        <v>2.1169599000000001E-2</v>
      </c>
      <c r="Z2530" s="132">
        <v>2.4525034000000001E-2</v>
      </c>
      <c r="AA2530" s="132">
        <v>0</v>
      </c>
      <c r="AC2530" s="118">
        <f t="shared" si="965"/>
        <v>0.47197713000000002</v>
      </c>
      <c r="AD2530" s="118">
        <f t="shared" si="966"/>
        <v>0.13715740819851999</v>
      </c>
      <c r="AE2530" s="118">
        <f t="shared" si="967"/>
        <v>0.161681931409</v>
      </c>
      <c r="AF2530" s="118">
        <f t="shared" si="968"/>
        <v>0.15832649640899998</v>
      </c>
      <c r="AG2530" s="118">
        <f t="shared" si="969"/>
        <v>0</v>
      </c>
      <c r="AI2530" s="69">
        <v>0</v>
      </c>
      <c r="AJ2530" s="69">
        <v>0</v>
      </c>
      <c r="AK2530" s="69">
        <v>0</v>
      </c>
      <c r="AL2530" s="69">
        <v>0</v>
      </c>
      <c r="AM2530" s="69">
        <v>0</v>
      </c>
      <c r="AN2530" s="69">
        <v>0</v>
      </c>
      <c r="AO2530" s="69">
        <v>0</v>
      </c>
      <c r="AQ2530" s="116">
        <v>8.5686656999999999E-2</v>
      </c>
      <c r="AR2530" s="116">
        <v>7.9724933999999997E-2</v>
      </c>
      <c r="AS2530" s="116">
        <v>5.9617233E-3</v>
      </c>
      <c r="AT2530" s="116">
        <v>0</v>
      </c>
      <c r="AU2530" s="150">
        <f t="shared" si="970"/>
        <v>4.7796723000000001E-6</v>
      </c>
      <c r="AV2530" s="150">
        <f t="shared" si="971"/>
        <v>2.2047793350939998E-8</v>
      </c>
      <c r="AW2530" s="163">
        <f t="shared" si="972"/>
        <v>0</v>
      </c>
      <c r="AX2530" s="196">
        <v>2.9199652E-6</v>
      </c>
      <c r="AY2530" s="196">
        <v>8.8102396999999995E-9</v>
      </c>
      <c r="AZ2530" s="196">
        <v>2.4070834000000001E-13</v>
      </c>
      <c r="BA2530" s="108">
        <v>0</v>
      </c>
      <c r="BB2530" s="108">
        <v>0</v>
      </c>
      <c r="BC2530" s="108">
        <v>0</v>
      </c>
      <c r="BD2530" s="196">
        <v>1.8597071000000001E-6</v>
      </c>
      <c r="BE2530" s="108">
        <v>0</v>
      </c>
      <c r="BF2530" s="196">
        <v>2.1662522999999999E-9</v>
      </c>
      <c r="BG2530" s="196">
        <v>1.4297695E-9</v>
      </c>
      <c r="BH2530" s="196">
        <v>1.8662425999999998E-12</v>
      </c>
      <c r="BI2530" s="108">
        <v>0</v>
      </c>
      <c r="BJ2530" s="108">
        <v>0</v>
      </c>
      <c r="BK2530" s="108">
        <v>0</v>
      </c>
      <c r="BL2530" s="108">
        <v>0</v>
      </c>
      <c r="BM2530" s="108">
        <v>0</v>
      </c>
      <c r="BN2530" s="196">
        <v>9.6394248999999993E-9</v>
      </c>
      <c r="BO2530" s="108">
        <v>0</v>
      </c>
      <c r="BP2530" s="108">
        <v>0</v>
      </c>
      <c r="BQ2530" s="108">
        <v>0</v>
      </c>
      <c r="BR2530" s="108">
        <v>0</v>
      </c>
      <c r="BS2530" s="108">
        <v>0</v>
      </c>
      <c r="BU2530" s="69">
        <v>1.5989267999999999E-4</v>
      </c>
      <c r="BV2530" s="172">
        <v>1.4934797999999999E-5</v>
      </c>
      <c r="BW2530" s="172">
        <v>8.7733165E-5</v>
      </c>
      <c r="BX2530" s="172">
        <v>1.465312E-9</v>
      </c>
      <c r="BY2530" s="172">
        <v>1.2302306000000001E-5</v>
      </c>
      <c r="BZ2530" s="69">
        <v>0</v>
      </c>
      <c r="CA2530" s="172">
        <v>3.7130057999999997E-5</v>
      </c>
      <c r="CB2530" s="69">
        <v>0</v>
      </c>
      <c r="CC2530" s="69">
        <v>0</v>
      </c>
      <c r="CD2530" s="172">
        <v>3.3799239999999998E-10</v>
      </c>
      <c r="CE2530" s="69">
        <v>0</v>
      </c>
      <c r="CF2530" s="172">
        <v>6.8210885999999999E-6</v>
      </c>
      <c r="CG2530" s="69">
        <v>0</v>
      </c>
      <c r="CH2530" s="172">
        <v>9.6946488000000007E-7</v>
      </c>
      <c r="CI2530" s="69">
        <v>0</v>
      </c>
      <c r="CJ2530" s="69">
        <v>0</v>
      </c>
      <c r="CK2530" s="69">
        <v>0</v>
      </c>
      <c r="CM2530" s="198">
        <v>0</v>
      </c>
      <c r="CN2530" s="198">
        <v>3.1465141999999999</v>
      </c>
      <c r="CO2530" s="198">
        <v>0</v>
      </c>
      <c r="CP2530" s="198">
        <v>1.0218171E-2</v>
      </c>
      <c r="CQ2530" s="198">
        <v>0</v>
      </c>
      <c r="CR2530" s="198">
        <v>0</v>
      </c>
      <c r="CS2530" s="198">
        <v>6.2444366999999995E-4</v>
      </c>
      <c r="CT2530" s="198">
        <v>0</v>
      </c>
      <c r="CU2530" s="198">
        <v>9.5936041000000002E-4</v>
      </c>
      <c r="CV2530" s="198">
        <v>6.3758610000000002E-4</v>
      </c>
    </row>
    <row r="2531" spans="1:100" ht="14.4">
      <c r="A2531" t="s">
        <v>2823</v>
      </c>
      <c r="B2531" s="112" t="s">
        <v>265</v>
      </c>
      <c r="C2531" s="113" t="str">
        <f t="shared" si="973"/>
        <v>M.020.12.102</v>
      </c>
      <c r="D2531" s="9" t="s">
        <v>1299</v>
      </c>
      <c r="E2531" s="112" t="s">
        <v>362</v>
      </c>
      <c r="F2531" s="115" t="str">
        <f t="shared" si="974"/>
        <v>Croquette meat ragout frozen in cardboard box NL</v>
      </c>
      <c r="G2531" s="143">
        <f t="shared" si="960"/>
        <v>4.8935302666666667</v>
      </c>
      <c r="I2531" s="118">
        <f t="shared" si="961"/>
        <v>0.96084533226253999</v>
      </c>
      <c r="K2531" s="161">
        <f t="shared" si="962"/>
        <v>2.5151734E-7</v>
      </c>
      <c r="L2531" s="161">
        <f t="shared" si="963"/>
        <v>0.20853000974519997</v>
      </c>
      <c r="M2531" s="162">
        <f t="shared" si="964"/>
        <v>1.8285531000000001E-2</v>
      </c>
      <c r="N2531" s="161">
        <v>0.73402953999999998</v>
      </c>
      <c r="O2531" s="132">
        <v>0.15597343999999999</v>
      </c>
      <c r="P2531" s="132">
        <v>1.7107759E-2</v>
      </c>
      <c r="Q2531" s="132">
        <v>0</v>
      </c>
      <c r="R2531" s="132">
        <v>0</v>
      </c>
      <c r="S2531" s="132">
        <v>0</v>
      </c>
      <c r="T2531" s="164">
        <v>2.5151734E-7</v>
      </c>
      <c r="U2531" s="164">
        <v>6.1597452000000001E-6</v>
      </c>
      <c r="V2531" s="132">
        <v>0</v>
      </c>
      <c r="W2531" s="132">
        <v>0</v>
      </c>
      <c r="X2531" s="132">
        <v>0</v>
      </c>
      <c r="Y2531" s="132">
        <v>3.5442650999999999E-2</v>
      </c>
      <c r="Z2531" s="132">
        <v>1.8285531000000001E-2</v>
      </c>
      <c r="AA2531" s="132">
        <v>0</v>
      </c>
      <c r="AC2531" s="118">
        <f t="shared" si="965"/>
        <v>0.73402953999999998</v>
      </c>
      <c r="AD2531" s="118">
        <f t="shared" si="966"/>
        <v>0.17308761026253999</v>
      </c>
      <c r="AE2531" s="118">
        <f t="shared" si="967"/>
        <v>0.19137288974519998</v>
      </c>
      <c r="AF2531" s="118">
        <f t="shared" si="968"/>
        <v>0.20853000974519997</v>
      </c>
      <c r="AG2531" s="118">
        <f t="shared" si="969"/>
        <v>0</v>
      </c>
      <c r="AI2531" s="69">
        <v>0</v>
      </c>
      <c r="AJ2531" s="69">
        <v>0</v>
      </c>
      <c r="AK2531" s="69">
        <v>0</v>
      </c>
      <c r="AL2531" s="69">
        <v>0</v>
      </c>
      <c r="AM2531" s="69">
        <v>0</v>
      </c>
      <c r="AN2531" s="69">
        <v>0</v>
      </c>
      <c r="AO2531" s="69">
        <v>0</v>
      </c>
      <c r="AQ2531" s="116">
        <v>0.13214782999999999</v>
      </c>
      <c r="AR2531" s="116">
        <v>0.12299536</v>
      </c>
      <c r="AS2531" s="116">
        <v>9.1524712999999994E-3</v>
      </c>
      <c r="AT2531" s="116">
        <v>0</v>
      </c>
      <c r="AU2531" s="150">
        <f t="shared" si="970"/>
        <v>7.3738226000000003E-6</v>
      </c>
      <c r="AV2531" s="150">
        <f t="shared" si="971"/>
        <v>3.384789747837E-8</v>
      </c>
      <c r="AW2531" s="163">
        <f t="shared" si="972"/>
        <v>0</v>
      </c>
      <c r="AX2531" s="196">
        <v>4.5411960999999997E-6</v>
      </c>
      <c r="AY2531" s="196">
        <v>1.3701885000000001E-8</v>
      </c>
      <c r="AZ2531" s="196">
        <v>3.7435507000000002E-13</v>
      </c>
      <c r="BA2531" s="108">
        <v>0</v>
      </c>
      <c r="BB2531" s="108">
        <v>0</v>
      </c>
      <c r="BC2531" s="108">
        <v>0</v>
      </c>
      <c r="BD2531" s="196">
        <v>2.8326265000000002E-6</v>
      </c>
      <c r="BE2531" s="108">
        <v>0</v>
      </c>
      <c r="BF2531" s="196">
        <v>3.2995430000000001E-9</v>
      </c>
      <c r="BG2531" s="196">
        <v>7.0403131999999998E-10</v>
      </c>
      <c r="BH2531" s="196">
        <v>3.5068032999999998E-12</v>
      </c>
      <c r="BI2531" s="108">
        <v>0</v>
      </c>
      <c r="BJ2531" s="108">
        <v>0</v>
      </c>
      <c r="BK2531" s="108">
        <v>0</v>
      </c>
      <c r="BL2531" s="108">
        <v>0</v>
      </c>
      <c r="BM2531" s="108">
        <v>0</v>
      </c>
      <c r="BN2531" s="196">
        <v>1.6138557000000001E-8</v>
      </c>
      <c r="BO2531" s="108">
        <v>0</v>
      </c>
      <c r="BP2531" s="108">
        <v>0</v>
      </c>
      <c r="BQ2531" s="108">
        <v>0</v>
      </c>
      <c r="BR2531" s="108">
        <v>0</v>
      </c>
      <c r="BS2531" s="108">
        <v>0</v>
      </c>
      <c r="BU2531" s="69">
        <v>2.0911173999999999E-4</v>
      </c>
      <c r="BV2531" s="172">
        <v>2.2748045999999999E-5</v>
      </c>
      <c r="BW2531" s="69">
        <v>1.3644461E-4</v>
      </c>
      <c r="BX2531" s="172">
        <v>7.2153275000000004E-10</v>
      </c>
      <c r="BY2531" s="172">
        <v>1.8738348000000001E-5</v>
      </c>
      <c r="BZ2531" s="69">
        <v>0</v>
      </c>
      <c r="CA2531" s="172">
        <v>1.8283173000000001E-5</v>
      </c>
      <c r="CB2531" s="69">
        <v>0</v>
      </c>
      <c r="CC2531" s="69">
        <v>0</v>
      </c>
      <c r="CD2531" s="172">
        <v>1.6643049E-10</v>
      </c>
      <c r="CE2531" s="69">
        <v>0</v>
      </c>
      <c r="CF2531" s="172">
        <v>1.1420029999999999E-5</v>
      </c>
      <c r="CG2531" s="69">
        <v>0</v>
      </c>
      <c r="CH2531" s="172">
        <v>1.4766474999999999E-6</v>
      </c>
      <c r="CI2531" s="69">
        <v>0</v>
      </c>
      <c r="CJ2531" s="69">
        <v>0</v>
      </c>
      <c r="CK2531" s="69">
        <v>0</v>
      </c>
      <c r="CM2531" s="198">
        <v>0</v>
      </c>
      <c r="CN2531" s="198">
        <v>4.8935303000000001</v>
      </c>
      <c r="CO2531" s="198">
        <v>0</v>
      </c>
      <c r="CP2531" s="198">
        <v>1.5563881999999999E-2</v>
      </c>
      <c r="CQ2531" s="198">
        <v>0</v>
      </c>
      <c r="CR2531" s="198">
        <v>0</v>
      </c>
      <c r="CS2531" s="198">
        <v>9.5112595000000004E-4</v>
      </c>
      <c r="CT2531" s="198">
        <v>0</v>
      </c>
      <c r="CU2531" s="198">
        <v>4.7239766999999998E-4</v>
      </c>
      <c r="CV2531" s="198">
        <v>1.1980698E-3</v>
      </c>
    </row>
    <row r="2532" spans="1:100" ht="14.4">
      <c r="A2532" t="s">
        <v>2824</v>
      </c>
      <c r="B2532" s="112" t="s">
        <v>265</v>
      </c>
      <c r="C2532" s="113" t="str">
        <f t="shared" si="973"/>
        <v>M.020.12.103</v>
      </c>
      <c r="D2532" s="9" t="s">
        <v>1299</v>
      </c>
      <c r="E2532" s="112" t="s">
        <v>362</v>
      </c>
      <c r="F2532" s="115" t="str">
        <f t="shared" si="974"/>
        <v>Popcorn puffed, natural in plastic foil per 500 gram NL</v>
      </c>
      <c r="G2532" s="143">
        <f t="shared" si="960"/>
        <v>0.62954616666666674</v>
      </c>
      <c r="I2532" s="118">
        <f t="shared" si="961"/>
        <v>0.169621606246807</v>
      </c>
      <c r="K2532" s="161">
        <f t="shared" si="962"/>
        <v>6.8776907000000001E-8</v>
      </c>
      <c r="L2532" s="161">
        <f t="shared" si="963"/>
        <v>4.8653726469900002E-2</v>
      </c>
      <c r="M2532" s="162">
        <f t="shared" si="964"/>
        <v>2.6535886000000002E-2</v>
      </c>
      <c r="N2532" s="161">
        <v>9.4431925E-2</v>
      </c>
      <c r="O2532" s="132">
        <v>2.7963572999999999E-2</v>
      </c>
      <c r="P2532" s="132">
        <v>4.6780820999999997E-3</v>
      </c>
      <c r="Q2532" s="132">
        <v>0</v>
      </c>
      <c r="R2532" s="132">
        <v>0</v>
      </c>
      <c r="S2532" s="132">
        <v>0</v>
      </c>
      <c r="T2532" s="164">
        <v>6.8776907000000001E-8</v>
      </c>
      <c r="U2532" s="164">
        <v>1.6843699E-6</v>
      </c>
      <c r="V2532" s="132">
        <v>0</v>
      </c>
      <c r="W2532" s="132">
        <v>0</v>
      </c>
      <c r="X2532" s="132">
        <v>0</v>
      </c>
      <c r="Y2532" s="132">
        <v>1.6010387000000001E-2</v>
      </c>
      <c r="Z2532" s="132">
        <v>2.6535886000000002E-2</v>
      </c>
      <c r="AA2532" s="132">
        <v>0</v>
      </c>
      <c r="AC2532" s="118">
        <f t="shared" si="965"/>
        <v>9.4431925E-2</v>
      </c>
      <c r="AD2532" s="118">
        <f t="shared" si="966"/>
        <v>3.2643408246807004E-2</v>
      </c>
      <c r="AE2532" s="118">
        <f t="shared" si="967"/>
        <v>5.9179225469900003E-2</v>
      </c>
      <c r="AF2532" s="118">
        <f t="shared" si="968"/>
        <v>4.8653726469900002E-2</v>
      </c>
      <c r="AG2532" s="118">
        <f t="shared" si="969"/>
        <v>0</v>
      </c>
      <c r="AI2532" s="69">
        <v>0</v>
      </c>
      <c r="AJ2532" s="69">
        <v>0</v>
      </c>
      <c r="AK2532" s="69">
        <v>0</v>
      </c>
      <c r="AL2532" s="69">
        <v>0</v>
      </c>
      <c r="AM2532" s="69">
        <v>0</v>
      </c>
      <c r="AN2532" s="69">
        <v>0</v>
      </c>
      <c r="AO2532" s="69">
        <v>0</v>
      </c>
      <c r="AQ2532" s="116">
        <v>2.0875696999999999E-2</v>
      </c>
      <c r="AR2532" s="116">
        <v>1.8215627000000002E-2</v>
      </c>
      <c r="AS2532" s="116">
        <v>2.6600693999999999E-3</v>
      </c>
      <c r="AT2532" s="116">
        <v>0</v>
      </c>
      <c r="AU2532" s="150">
        <f t="shared" si="970"/>
        <v>1.092064E-6</v>
      </c>
      <c r="AV2532" s="150">
        <f t="shared" si="971"/>
        <v>9.8375346097620008E-9</v>
      </c>
      <c r="AW2532" s="163">
        <f t="shared" si="972"/>
        <v>0</v>
      </c>
      <c r="AX2532" s="196">
        <v>5.8421884E-7</v>
      </c>
      <c r="AY2532" s="196">
        <v>1.7627293E-9</v>
      </c>
      <c r="AZ2532" s="196">
        <v>4.8160282E-14</v>
      </c>
      <c r="BA2532" s="108">
        <v>0</v>
      </c>
      <c r="BB2532" s="108">
        <v>0</v>
      </c>
      <c r="BC2532" s="108">
        <v>0</v>
      </c>
      <c r="BD2532" s="196">
        <v>5.0784515999999995E-7</v>
      </c>
      <c r="BE2532" s="108">
        <v>0</v>
      </c>
      <c r="BF2532" s="196">
        <v>5.9155590000000001E-10</v>
      </c>
      <c r="BG2532" s="196">
        <v>1.9251594000000001E-10</v>
      </c>
      <c r="BH2532" s="196">
        <v>4.7080948000000003E-13</v>
      </c>
      <c r="BI2532" s="108">
        <v>0</v>
      </c>
      <c r="BJ2532" s="108">
        <v>0</v>
      </c>
      <c r="BK2532" s="108">
        <v>0</v>
      </c>
      <c r="BL2532" s="108">
        <v>0</v>
      </c>
      <c r="BM2532" s="108">
        <v>0</v>
      </c>
      <c r="BN2532" s="196">
        <v>7.2902145E-9</v>
      </c>
      <c r="BO2532" s="108">
        <v>0</v>
      </c>
      <c r="BP2532" s="108">
        <v>0</v>
      </c>
      <c r="BQ2532" s="108">
        <v>0</v>
      </c>
      <c r="BR2532" s="108">
        <v>0</v>
      </c>
      <c r="BS2532" s="108">
        <v>0</v>
      </c>
      <c r="BU2532" s="172">
        <v>3.5414482000000002E-5</v>
      </c>
      <c r="BV2532" s="172">
        <v>4.0783650999999998E-6</v>
      </c>
      <c r="BW2532" s="172">
        <v>1.7553418E-5</v>
      </c>
      <c r="BX2532" s="172">
        <v>1.9730167E-10</v>
      </c>
      <c r="BY2532" s="172">
        <v>3.3594896000000002E-6</v>
      </c>
      <c r="BZ2532" s="69">
        <v>0</v>
      </c>
      <c r="CA2532" s="172">
        <v>4.9994968000000004E-6</v>
      </c>
      <c r="CB2532" s="69">
        <v>0</v>
      </c>
      <c r="CC2532" s="69">
        <v>0</v>
      </c>
      <c r="CD2532" s="172">
        <v>4.5510080000000001E-11</v>
      </c>
      <c r="CE2532" s="69">
        <v>0</v>
      </c>
      <c r="CF2532" s="172">
        <v>5.1587309000000001E-6</v>
      </c>
      <c r="CG2532" s="69">
        <v>0</v>
      </c>
      <c r="CH2532" s="172">
        <v>2.6473956000000002E-7</v>
      </c>
      <c r="CI2532" s="69">
        <v>0</v>
      </c>
      <c r="CJ2532" s="69">
        <v>0</v>
      </c>
      <c r="CK2532" s="69">
        <v>0</v>
      </c>
      <c r="CM2532" s="198">
        <v>0</v>
      </c>
      <c r="CN2532" s="198">
        <v>0.62954617000000002</v>
      </c>
      <c r="CO2532" s="198">
        <v>0</v>
      </c>
      <c r="CP2532" s="198">
        <v>2.7903580000000002E-3</v>
      </c>
      <c r="CQ2532" s="198">
        <v>0</v>
      </c>
      <c r="CR2532" s="198">
        <v>0</v>
      </c>
      <c r="CS2532" s="198">
        <v>1.7052184999999999E-4</v>
      </c>
      <c r="CT2532" s="198">
        <v>0</v>
      </c>
      <c r="CU2532" s="198">
        <v>1.2917619E-4</v>
      </c>
      <c r="CV2532" s="198">
        <v>1.6084810000000001E-4</v>
      </c>
    </row>
    <row r="2533" spans="1:100" ht="14.4">
      <c r="A2533" t="s">
        <v>2825</v>
      </c>
      <c r="B2533" s="112" t="s">
        <v>265</v>
      </c>
      <c r="C2533" s="113" t="str">
        <f t="shared" si="973"/>
        <v>M.020.12.104</v>
      </c>
      <c r="D2533" s="9" t="s">
        <v>1299</v>
      </c>
      <c r="E2533" s="112" t="s">
        <v>362</v>
      </c>
      <c r="F2533" s="115" t="str">
        <f t="shared" si="974"/>
        <v>Sausage roll, puff pastry in plastic foil per 500 gram NL</v>
      </c>
      <c r="G2533" s="143">
        <f t="shared" si="960"/>
        <v>3.6988120000000002</v>
      </c>
      <c r="I2533" s="118">
        <f t="shared" si="961"/>
        <v>0.77995782205615005</v>
      </c>
      <c r="K2533" s="161">
        <f t="shared" si="962"/>
        <v>2.6127765000000002E-7</v>
      </c>
      <c r="L2533" s="161">
        <f t="shared" si="963"/>
        <v>0.20817588777850002</v>
      </c>
      <c r="M2533" s="162">
        <f t="shared" si="964"/>
        <v>1.6959873E-2</v>
      </c>
      <c r="N2533" s="161">
        <v>0.55482180000000003</v>
      </c>
      <c r="O2533" s="132">
        <v>0.13962472000000001</v>
      </c>
      <c r="P2533" s="132">
        <v>1.7771637999999999E-2</v>
      </c>
      <c r="Q2533" s="132">
        <v>0</v>
      </c>
      <c r="R2533" s="132">
        <v>0</v>
      </c>
      <c r="S2533" s="132">
        <v>0</v>
      </c>
      <c r="T2533" s="164">
        <v>2.6127765000000002E-7</v>
      </c>
      <c r="U2533" s="164">
        <v>6.3987785E-6</v>
      </c>
      <c r="V2533" s="132">
        <v>0</v>
      </c>
      <c r="W2533" s="132">
        <v>0</v>
      </c>
      <c r="X2533" s="132">
        <v>0</v>
      </c>
      <c r="Y2533" s="132">
        <v>5.0773130999999999E-2</v>
      </c>
      <c r="Z2533" s="132">
        <v>1.6959873E-2</v>
      </c>
      <c r="AA2533" s="132">
        <v>0</v>
      </c>
      <c r="AC2533" s="118">
        <f t="shared" si="965"/>
        <v>0.55482180000000003</v>
      </c>
      <c r="AD2533" s="118">
        <f t="shared" si="966"/>
        <v>0.15740301805615001</v>
      </c>
      <c r="AE2533" s="118">
        <f t="shared" si="967"/>
        <v>0.17436262977850003</v>
      </c>
      <c r="AF2533" s="118">
        <f t="shared" si="968"/>
        <v>0.20817588777850002</v>
      </c>
      <c r="AG2533" s="118">
        <f t="shared" si="969"/>
        <v>0</v>
      </c>
      <c r="AI2533" s="69">
        <v>0</v>
      </c>
      <c r="AJ2533" s="69">
        <v>0</v>
      </c>
      <c r="AK2533" s="69">
        <v>0</v>
      </c>
      <c r="AL2533" s="69">
        <v>0</v>
      </c>
      <c r="AM2533" s="69">
        <v>0</v>
      </c>
      <c r="AN2533" s="69">
        <v>0</v>
      </c>
      <c r="AO2533" s="69">
        <v>0</v>
      </c>
      <c r="AQ2533" s="116">
        <v>0.10959888</v>
      </c>
      <c r="AR2533" s="116">
        <v>9.9549837000000002E-2</v>
      </c>
      <c r="AS2533" s="116">
        <v>1.0049046000000001E-2</v>
      </c>
      <c r="AT2533" s="116">
        <v>0</v>
      </c>
      <c r="AU2533" s="150">
        <f t="shared" si="970"/>
        <v>5.9682156000000006E-6</v>
      </c>
      <c r="AV2533" s="150">
        <f t="shared" si="971"/>
        <v>3.7163633475120004E-8</v>
      </c>
      <c r="AW2533" s="163">
        <f t="shared" si="972"/>
        <v>0</v>
      </c>
      <c r="AX2533" s="196">
        <v>3.4324975E-6</v>
      </c>
      <c r="AY2533" s="196">
        <v>1.0356674E-8</v>
      </c>
      <c r="AZ2533" s="196">
        <v>2.8295911999999999E-13</v>
      </c>
      <c r="BA2533" s="108">
        <v>0</v>
      </c>
      <c r="BB2533" s="108">
        <v>0</v>
      </c>
      <c r="BC2533" s="108">
        <v>0</v>
      </c>
      <c r="BD2533" s="196">
        <v>2.5357181000000001E-6</v>
      </c>
      <c r="BE2533" s="108">
        <v>0</v>
      </c>
      <c r="BF2533" s="196">
        <v>2.9536935999999999E-9</v>
      </c>
      <c r="BG2533" s="196">
        <v>7.3135175E-10</v>
      </c>
      <c r="BH2533" s="196">
        <v>2.4511660000000001E-12</v>
      </c>
      <c r="BI2533" s="108">
        <v>0</v>
      </c>
      <c r="BJ2533" s="108">
        <v>0</v>
      </c>
      <c r="BK2533" s="108">
        <v>0</v>
      </c>
      <c r="BL2533" s="108">
        <v>0</v>
      </c>
      <c r="BM2533" s="108">
        <v>0</v>
      </c>
      <c r="BN2533" s="196">
        <v>2.3119180000000001E-8</v>
      </c>
      <c r="BO2533" s="108">
        <v>0</v>
      </c>
      <c r="BP2533" s="108">
        <v>0</v>
      </c>
      <c r="BQ2533" s="108">
        <v>0</v>
      </c>
      <c r="BR2533" s="108">
        <v>0</v>
      </c>
      <c r="BS2533" s="108">
        <v>0</v>
      </c>
      <c r="BU2533" s="69">
        <v>1.7694573999999999E-4</v>
      </c>
      <c r="BV2533" s="172">
        <v>2.0363655999999999E-5</v>
      </c>
      <c r="BW2533" s="69">
        <v>1.0313269E-4</v>
      </c>
      <c r="BX2533" s="172">
        <v>7.4953235000000002E-10</v>
      </c>
      <c r="BY2533" s="172">
        <v>1.6774244E-5</v>
      </c>
      <c r="BZ2533" s="69">
        <v>0</v>
      </c>
      <c r="CA2533" s="172">
        <v>1.8992665E-5</v>
      </c>
      <c r="CB2533" s="69">
        <v>0</v>
      </c>
      <c r="CC2533" s="69">
        <v>0</v>
      </c>
      <c r="CD2533" s="172">
        <v>1.7288893999999999E-10</v>
      </c>
      <c r="CE2533" s="69">
        <v>0</v>
      </c>
      <c r="CF2533" s="172">
        <v>1.6359687E-5</v>
      </c>
      <c r="CG2533" s="69">
        <v>0</v>
      </c>
      <c r="CH2533" s="172">
        <v>1.3218692000000001E-6</v>
      </c>
      <c r="CI2533" s="69">
        <v>0</v>
      </c>
      <c r="CJ2533" s="69">
        <v>0</v>
      </c>
      <c r="CK2533" s="69">
        <v>0</v>
      </c>
      <c r="CM2533" s="198">
        <v>0</v>
      </c>
      <c r="CN2533" s="198">
        <v>3.6988120000000002</v>
      </c>
      <c r="CO2533" s="198">
        <v>0</v>
      </c>
      <c r="CP2533" s="198">
        <v>1.3932517E-2</v>
      </c>
      <c r="CQ2533" s="198">
        <v>0</v>
      </c>
      <c r="CR2533" s="198">
        <v>0</v>
      </c>
      <c r="CS2533" s="198">
        <v>8.5143144000000002E-4</v>
      </c>
      <c r="CT2533" s="198">
        <v>0</v>
      </c>
      <c r="CU2533" s="198">
        <v>4.907294E-4</v>
      </c>
      <c r="CV2533" s="198">
        <v>8.3742023000000002E-4</v>
      </c>
    </row>
    <row r="2534" spans="1:100" ht="14.4">
      <c r="A2534" t="s">
        <v>2826</v>
      </c>
      <c r="B2534" s="112" t="s">
        <v>265</v>
      </c>
      <c r="C2534" s="113" t="str">
        <f t="shared" si="973"/>
        <v>M.020.12.105</v>
      </c>
      <c r="D2534" s="9" t="s">
        <v>1299</v>
      </c>
      <c r="E2534" s="112" t="s">
        <v>362</v>
      </c>
      <c r="F2534" s="115" t="str">
        <f t="shared" si="974"/>
        <v>Sausage, dutch Frikandel frozen in cardboard box NL</v>
      </c>
      <c r="G2534" s="143">
        <f t="shared" si="960"/>
        <v>2.7225182000000001</v>
      </c>
      <c r="I2534" s="118">
        <f t="shared" si="961"/>
        <v>0.61728932355947996</v>
      </c>
      <c r="K2534" s="161">
        <f t="shared" si="962"/>
        <v>2.0888538000000001E-7</v>
      </c>
      <c r="L2534" s="161">
        <f t="shared" si="963"/>
        <v>0.19584268067409999</v>
      </c>
      <c r="M2534" s="162">
        <f t="shared" si="964"/>
        <v>1.3068704E-2</v>
      </c>
      <c r="N2534" s="161">
        <v>0.40837772999999999</v>
      </c>
      <c r="O2534" s="132">
        <v>0.14599482</v>
      </c>
      <c r="P2534" s="132">
        <v>1.420801E-2</v>
      </c>
      <c r="Q2534" s="132">
        <v>0</v>
      </c>
      <c r="R2534" s="132">
        <v>0</v>
      </c>
      <c r="S2534" s="132">
        <v>0</v>
      </c>
      <c r="T2534" s="164">
        <v>2.0888538000000001E-7</v>
      </c>
      <c r="U2534" s="164">
        <v>5.1156740999999996E-6</v>
      </c>
      <c r="V2534" s="132">
        <v>0</v>
      </c>
      <c r="W2534" s="132">
        <v>0</v>
      </c>
      <c r="X2534" s="132">
        <v>0</v>
      </c>
      <c r="Y2534" s="132">
        <v>3.5634735000000001E-2</v>
      </c>
      <c r="Z2534" s="132">
        <v>1.3068704E-2</v>
      </c>
      <c r="AA2534" s="132">
        <v>0</v>
      </c>
      <c r="AC2534" s="118">
        <f t="shared" si="965"/>
        <v>0.40837772999999999</v>
      </c>
      <c r="AD2534" s="118">
        <f t="shared" si="966"/>
        <v>0.16020815455947998</v>
      </c>
      <c r="AE2534" s="118">
        <f t="shared" si="967"/>
        <v>0.1732766496741</v>
      </c>
      <c r="AF2534" s="118">
        <f t="shared" si="968"/>
        <v>0.19584268067409999</v>
      </c>
      <c r="AG2534" s="118">
        <f t="shared" si="969"/>
        <v>0</v>
      </c>
      <c r="AI2534" s="69">
        <v>0</v>
      </c>
      <c r="AJ2534" s="69">
        <v>0</v>
      </c>
      <c r="AK2534" s="69">
        <v>0</v>
      </c>
      <c r="AL2534" s="69">
        <v>0</v>
      </c>
      <c r="AM2534" s="69">
        <v>0</v>
      </c>
      <c r="AN2534" s="69">
        <v>0</v>
      </c>
      <c r="AO2534" s="69">
        <v>0</v>
      </c>
      <c r="AQ2534" s="116">
        <v>9.3809816000000004E-2</v>
      </c>
      <c r="AR2534" s="116">
        <v>8.6367405999999994E-2</v>
      </c>
      <c r="AS2534" s="116">
        <v>7.4424104999999997E-3</v>
      </c>
      <c r="AT2534" s="116">
        <v>0</v>
      </c>
      <c r="AU2534" s="150">
        <f t="shared" si="970"/>
        <v>5.1779020000000005E-6</v>
      </c>
      <c r="AV2534" s="150">
        <f t="shared" si="971"/>
        <v>2.752370792184E-8</v>
      </c>
      <c r="AW2534" s="163">
        <f t="shared" si="972"/>
        <v>0</v>
      </c>
      <c r="AX2534" s="196">
        <v>2.5264969000000001E-6</v>
      </c>
      <c r="AY2534" s="196">
        <v>7.6230509999999995E-9</v>
      </c>
      <c r="AZ2534" s="196">
        <v>2.0827264000000001E-13</v>
      </c>
      <c r="BA2534" s="108">
        <v>0</v>
      </c>
      <c r="BB2534" s="108">
        <v>0</v>
      </c>
      <c r="BC2534" s="108">
        <v>0</v>
      </c>
      <c r="BD2534" s="196">
        <v>2.6514051E-6</v>
      </c>
      <c r="BE2534" s="108">
        <v>0</v>
      </c>
      <c r="BF2534" s="196">
        <v>3.0884499E-9</v>
      </c>
      <c r="BG2534" s="196">
        <v>5.8469865999999998E-10</v>
      </c>
      <c r="BH2534" s="196">
        <v>1.2790892000000001E-12</v>
      </c>
      <c r="BI2534" s="108">
        <v>0</v>
      </c>
      <c r="BJ2534" s="108">
        <v>0</v>
      </c>
      <c r="BK2534" s="108">
        <v>0</v>
      </c>
      <c r="BL2534" s="108">
        <v>0</v>
      </c>
      <c r="BM2534" s="108">
        <v>0</v>
      </c>
      <c r="BN2534" s="196">
        <v>1.6226020999999999E-8</v>
      </c>
      <c r="BO2534" s="108">
        <v>0</v>
      </c>
      <c r="BP2534" s="108">
        <v>0</v>
      </c>
      <c r="BQ2534" s="108">
        <v>0</v>
      </c>
      <c r="BR2534" s="108">
        <v>0</v>
      </c>
      <c r="BS2534" s="108">
        <v>0</v>
      </c>
      <c r="BU2534" s="69">
        <v>1.4279230000000001E-4</v>
      </c>
      <c r="BV2534" s="172">
        <v>2.1292706999999999E-5</v>
      </c>
      <c r="BW2534" s="172">
        <v>7.5911030999999997E-5</v>
      </c>
      <c r="BX2534" s="172">
        <v>5.9923362E-10</v>
      </c>
      <c r="BY2534" s="172">
        <v>1.7539534999999999E-5</v>
      </c>
      <c r="BZ2534" s="69">
        <v>0</v>
      </c>
      <c r="CA2534" s="172">
        <v>1.5184191999999999E-5</v>
      </c>
      <c r="CB2534" s="69">
        <v>0</v>
      </c>
      <c r="CC2534" s="69">
        <v>0</v>
      </c>
      <c r="CD2534" s="172">
        <v>1.3822067E-10</v>
      </c>
      <c r="CE2534" s="69">
        <v>0</v>
      </c>
      <c r="CF2534" s="172">
        <v>1.1481921999999999E-5</v>
      </c>
      <c r="CG2534" s="69">
        <v>0</v>
      </c>
      <c r="CH2534" s="172">
        <v>1.3821768999999999E-6</v>
      </c>
      <c r="CI2534" s="69">
        <v>0</v>
      </c>
      <c r="CJ2534" s="69">
        <v>0</v>
      </c>
      <c r="CK2534" s="69">
        <v>0</v>
      </c>
      <c r="CM2534" s="198">
        <v>0</v>
      </c>
      <c r="CN2534" s="198">
        <v>2.7225182000000001</v>
      </c>
      <c r="CO2534" s="198">
        <v>0</v>
      </c>
      <c r="CP2534" s="198">
        <v>1.456816E-2</v>
      </c>
      <c r="CQ2534" s="198">
        <v>0</v>
      </c>
      <c r="CR2534" s="198">
        <v>0</v>
      </c>
      <c r="CS2534" s="198">
        <v>8.9027628000000003E-4</v>
      </c>
      <c r="CT2534" s="198">
        <v>0</v>
      </c>
      <c r="CU2534" s="198">
        <v>3.9232669999999999E-4</v>
      </c>
      <c r="CV2534" s="198">
        <v>4.3699008000000001E-4</v>
      </c>
    </row>
    <row r="2535" spans="1:100" ht="14.4">
      <c r="B2535" s="112"/>
      <c r="C2535" s="113"/>
      <c r="D2535" s="1" t="s">
        <v>1300</v>
      </c>
      <c r="E2535" s="112"/>
      <c r="T2535" s="3"/>
      <c r="U2535" s="3"/>
      <c r="AC2535" s="142"/>
      <c r="AD2535" s="142"/>
      <c r="AE2535" s="142"/>
      <c r="AF2535" s="142"/>
      <c r="AG2535" s="142"/>
      <c r="AU2535" s="86"/>
      <c r="AV2535" s="86"/>
      <c r="AW2535" s="86"/>
      <c r="AX2535" s="3"/>
      <c r="AY2535" s="3"/>
      <c r="AZ2535" s="3"/>
      <c r="BD2535" s="3"/>
      <c r="BF2535" s="3"/>
      <c r="BG2535" s="3"/>
      <c r="BH2535" s="3"/>
      <c r="BN2535" s="3"/>
      <c r="BV2535" s="3"/>
      <c r="BW2535" s="3"/>
      <c r="BX2535" s="3"/>
      <c r="BY2535" s="3"/>
      <c r="CA2535" s="3"/>
      <c r="CD2535" s="3"/>
      <c r="CF2535" s="3"/>
      <c r="CH2535" s="3"/>
    </row>
    <row r="2536" spans="1:100" ht="14.4">
      <c r="A2536" t="s">
        <v>2827</v>
      </c>
      <c r="B2536" s="112" t="s">
        <v>265</v>
      </c>
      <c r="C2536" s="113" t="str">
        <f t="shared" si="973"/>
        <v>M.020.13.101</v>
      </c>
      <c r="D2536" s="9" t="s">
        <v>1300</v>
      </c>
      <c r="E2536" s="112" t="s">
        <v>362</v>
      </c>
      <c r="F2536" s="115" t="str">
        <f t="shared" si="974"/>
        <v>Cheese 20+ in plastic boxper 250 gram NL</v>
      </c>
      <c r="G2536" s="143">
        <f t="shared" si="960"/>
        <v>7.596242000000001</v>
      </c>
      <c r="I2536" s="118">
        <f t="shared" si="961"/>
        <v>1.5084981002014801</v>
      </c>
      <c r="K2536" s="161">
        <f t="shared" si="962"/>
        <v>2.6465717999999998E-7</v>
      </c>
      <c r="L2536" s="161">
        <f t="shared" si="963"/>
        <v>0.33282410354430003</v>
      </c>
      <c r="M2536" s="162">
        <f t="shared" si="964"/>
        <v>3.6237432E-2</v>
      </c>
      <c r="N2536" s="161">
        <v>1.1394363000000001</v>
      </c>
      <c r="O2536" s="132">
        <v>0.27870435999999998</v>
      </c>
      <c r="P2536" s="132">
        <v>1.8001507E-2</v>
      </c>
      <c r="Q2536" s="132">
        <v>0</v>
      </c>
      <c r="R2536" s="132">
        <v>0</v>
      </c>
      <c r="S2536" s="132">
        <v>0</v>
      </c>
      <c r="T2536" s="164">
        <v>2.6465717999999998E-7</v>
      </c>
      <c r="U2536" s="164">
        <v>6.4815442999999999E-6</v>
      </c>
      <c r="V2536" s="132">
        <v>0</v>
      </c>
      <c r="W2536" s="132">
        <v>0</v>
      </c>
      <c r="X2536" s="132">
        <v>0</v>
      </c>
      <c r="Y2536" s="132">
        <v>3.6111755000000002E-2</v>
      </c>
      <c r="Z2536" s="132">
        <v>3.6237432E-2</v>
      </c>
      <c r="AA2536" s="132">
        <v>0</v>
      </c>
      <c r="AC2536" s="118">
        <f t="shared" si="965"/>
        <v>1.1394363000000001</v>
      </c>
      <c r="AD2536" s="118">
        <f t="shared" si="966"/>
        <v>0.29671261320148001</v>
      </c>
      <c r="AE2536" s="118">
        <f t="shared" si="967"/>
        <v>0.33294978054430002</v>
      </c>
      <c r="AF2536" s="118">
        <f t="shared" si="968"/>
        <v>0.33282410354429998</v>
      </c>
      <c r="AG2536" s="118">
        <f t="shared" si="969"/>
        <v>0</v>
      </c>
      <c r="AI2536" s="69">
        <v>0</v>
      </c>
      <c r="AJ2536" s="69">
        <v>0</v>
      </c>
      <c r="AK2536" s="69">
        <v>0</v>
      </c>
      <c r="AL2536" s="69">
        <v>0</v>
      </c>
      <c r="AM2536" s="69">
        <v>0</v>
      </c>
      <c r="AN2536" s="69">
        <v>0</v>
      </c>
      <c r="AO2536" s="69">
        <v>0</v>
      </c>
      <c r="AQ2536" s="116">
        <v>0.21400237</v>
      </c>
      <c r="AR2536" s="116">
        <v>0.20200897000000001</v>
      </c>
      <c r="AS2536" s="116">
        <v>1.1993403999999999E-2</v>
      </c>
      <c r="AT2536" s="116">
        <v>0</v>
      </c>
      <c r="AU2536" s="150">
        <f t="shared" si="970"/>
        <v>1.21108494E-5</v>
      </c>
      <c r="AV2536" s="150">
        <f t="shared" si="971"/>
        <v>4.4354304257599996E-8</v>
      </c>
      <c r="AW2536" s="163">
        <f t="shared" si="972"/>
        <v>0</v>
      </c>
      <c r="AX2536" s="196">
        <v>7.0493123999999997E-6</v>
      </c>
      <c r="AY2536" s="196">
        <v>2.1269477E-8</v>
      </c>
      <c r="AZ2536" s="196">
        <v>5.8111249999999996E-13</v>
      </c>
      <c r="BA2536" s="108">
        <v>0</v>
      </c>
      <c r="BB2536" s="108">
        <v>0</v>
      </c>
      <c r="BC2536" s="108">
        <v>0</v>
      </c>
      <c r="BD2536" s="196">
        <v>5.0615370000000001E-6</v>
      </c>
      <c r="BE2536" s="108">
        <v>0</v>
      </c>
      <c r="BF2536" s="196">
        <v>5.8958563E-9</v>
      </c>
      <c r="BG2536" s="196">
        <v>7.4081150999999995E-10</v>
      </c>
      <c r="BH2536" s="196">
        <v>4.3503351000000002E-12</v>
      </c>
      <c r="BI2536" s="108">
        <v>0</v>
      </c>
      <c r="BJ2536" s="108">
        <v>0</v>
      </c>
      <c r="BK2536" s="108">
        <v>0</v>
      </c>
      <c r="BL2536" s="108">
        <v>0</v>
      </c>
      <c r="BM2536" s="108">
        <v>0</v>
      </c>
      <c r="BN2536" s="196">
        <v>1.6443228E-8</v>
      </c>
      <c r="BO2536" s="108">
        <v>0</v>
      </c>
      <c r="BP2536" s="108">
        <v>0</v>
      </c>
      <c r="BQ2536" s="108">
        <v>0</v>
      </c>
      <c r="BR2536" s="108">
        <v>0</v>
      </c>
      <c r="BS2536" s="108">
        <v>0</v>
      </c>
      <c r="BU2536" s="69">
        <v>3.1944766000000001E-4</v>
      </c>
      <c r="BV2536" s="172">
        <v>4.0647815000000002E-5</v>
      </c>
      <c r="BW2536" s="69">
        <v>2.1180337999999999E-4</v>
      </c>
      <c r="BX2536" s="172">
        <v>7.5922725999999997E-10</v>
      </c>
      <c r="BY2536" s="172">
        <v>3.3483002999999999E-5</v>
      </c>
      <c r="BZ2536" s="69">
        <v>0</v>
      </c>
      <c r="CA2536" s="172">
        <v>1.9238327999999998E-5</v>
      </c>
      <c r="CB2536" s="69">
        <v>0</v>
      </c>
      <c r="CC2536" s="69">
        <v>0</v>
      </c>
      <c r="CD2536" s="172">
        <v>1.7512519E-10</v>
      </c>
      <c r="CE2536" s="69">
        <v>0</v>
      </c>
      <c r="CF2536" s="172">
        <v>1.1635623E-5</v>
      </c>
      <c r="CG2536" s="69">
        <v>0</v>
      </c>
      <c r="CH2536" s="172">
        <v>2.6385781000000002E-6</v>
      </c>
      <c r="CI2536" s="69">
        <v>0</v>
      </c>
      <c r="CJ2536" s="69">
        <v>0</v>
      </c>
      <c r="CK2536" s="69">
        <v>0</v>
      </c>
      <c r="CM2536" s="198">
        <v>0</v>
      </c>
      <c r="CN2536" s="198">
        <v>7.5962418999999999</v>
      </c>
      <c r="CO2536" s="198">
        <v>0</v>
      </c>
      <c r="CP2536" s="198">
        <v>2.7810642999999999E-2</v>
      </c>
      <c r="CQ2536" s="198">
        <v>0</v>
      </c>
      <c r="CR2536" s="198">
        <v>0</v>
      </c>
      <c r="CS2536" s="198">
        <v>1.6995389999999999E-3</v>
      </c>
      <c r="CT2536" s="198">
        <v>0</v>
      </c>
      <c r="CU2536" s="198">
        <v>4.970768E-4</v>
      </c>
      <c r="CV2536" s="198">
        <v>1.4862554E-3</v>
      </c>
    </row>
    <row r="2537" spans="1:100" ht="14.4">
      <c r="A2537" t="s">
        <v>2828</v>
      </c>
      <c r="B2537" s="112" t="s">
        <v>265</v>
      </c>
      <c r="C2537" s="113" t="str">
        <f t="shared" si="973"/>
        <v>M.020.13.102</v>
      </c>
      <c r="D2537" s="9" t="s">
        <v>1300</v>
      </c>
      <c r="E2537" s="112" t="s">
        <v>362</v>
      </c>
      <c r="F2537" s="115" t="str">
        <f t="shared" si="974"/>
        <v>Cheese Edam 40+ in plastic boxper 250 gram NL</v>
      </c>
      <c r="G2537" s="143">
        <f t="shared" si="960"/>
        <v>8.0291580000000007</v>
      </c>
      <c r="I2537" s="118">
        <f t="shared" si="961"/>
        <v>1.5945685392444802</v>
      </c>
      <c r="K2537" s="161">
        <f t="shared" si="962"/>
        <v>2.7893878E-7</v>
      </c>
      <c r="L2537" s="161">
        <f t="shared" si="963"/>
        <v>0.35194482730569998</v>
      </c>
      <c r="M2537" s="162">
        <f t="shared" si="964"/>
        <v>3.8249733000000001E-2</v>
      </c>
      <c r="N2537" s="161">
        <v>1.2043737000000001</v>
      </c>
      <c r="O2537" s="132">
        <v>0.29474604999999998</v>
      </c>
      <c r="P2537" s="132">
        <v>1.8972916999999999E-2</v>
      </c>
      <c r="Q2537" s="132">
        <v>0</v>
      </c>
      <c r="R2537" s="132">
        <v>0</v>
      </c>
      <c r="S2537" s="132">
        <v>0</v>
      </c>
      <c r="T2537" s="164">
        <v>2.7893878E-7</v>
      </c>
      <c r="U2537" s="164">
        <v>6.8313057000000001E-6</v>
      </c>
      <c r="V2537" s="132">
        <v>0</v>
      </c>
      <c r="W2537" s="132">
        <v>0</v>
      </c>
      <c r="X2537" s="132">
        <v>0</v>
      </c>
      <c r="Y2537" s="132">
        <v>3.8219029000000002E-2</v>
      </c>
      <c r="Z2537" s="132">
        <v>3.8249733000000001E-2</v>
      </c>
      <c r="AA2537" s="132">
        <v>0</v>
      </c>
      <c r="AC2537" s="118">
        <f t="shared" si="965"/>
        <v>1.2043737000000001</v>
      </c>
      <c r="AD2537" s="118">
        <f t="shared" si="966"/>
        <v>0.31372607724447998</v>
      </c>
      <c r="AE2537" s="118">
        <f t="shared" si="967"/>
        <v>0.35197553130569997</v>
      </c>
      <c r="AF2537" s="118">
        <f t="shared" si="968"/>
        <v>0.35194482730569998</v>
      </c>
      <c r="AG2537" s="118">
        <f t="shared" si="969"/>
        <v>0</v>
      </c>
      <c r="AI2537" s="69">
        <v>0</v>
      </c>
      <c r="AJ2537" s="69">
        <v>0</v>
      </c>
      <c r="AK2537" s="69">
        <v>0</v>
      </c>
      <c r="AL2537" s="69">
        <v>0</v>
      </c>
      <c r="AM2537" s="69">
        <v>0</v>
      </c>
      <c r="AN2537" s="69">
        <v>0</v>
      </c>
      <c r="AO2537" s="69">
        <v>0</v>
      </c>
      <c r="AQ2537" s="116">
        <v>0.2262528</v>
      </c>
      <c r="AR2537" s="116">
        <v>0.21356952000000001</v>
      </c>
      <c r="AS2537" s="116">
        <v>1.268328E-2</v>
      </c>
      <c r="AT2537" s="116">
        <v>0</v>
      </c>
      <c r="AU2537" s="150">
        <f t="shared" si="970"/>
        <v>1.2803928200000001E-5</v>
      </c>
      <c r="AV2537" s="150">
        <f t="shared" si="971"/>
        <v>4.6905619979890003E-8</v>
      </c>
      <c r="AW2537" s="163">
        <f t="shared" si="972"/>
        <v>0</v>
      </c>
      <c r="AX2537" s="196">
        <v>7.4510587000000002E-6</v>
      </c>
      <c r="AY2537" s="196">
        <v>2.2481643000000001E-8</v>
      </c>
      <c r="AZ2537" s="196">
        <v>6.1423058999999996E-13</v>
      </c>
      <c r="BA2537" s="108">
        <v>0</v>
      </c>
      <c r="BB2537" s="108">
        <v>0</v>
      </c>
      <c r="BC2537" s="108">
        <v>0</v>
      </c>
      <c r="BD2537" s="196">
        <v>5.3528694999999999E-6</v>
      </c>
      <c r="BE2537" s="108">
        <v>0</v>
      </c>
      <c r="BF2537" s="196">
        <v>6.2352107000000002E-9</v>
      </c>
      <c r="BG2537" s="196">
        <v>7.8078767999999995E-10</v>
      </c>
      <c r="BH2537" s="196">
        <v>4.6043693000000001E-12</v>
      </c>
      <c r="BI2537" s="108">
        <v>0</v>
      </c>
      <c r="BJ2537" s="108">
        <v>0</v>
      </c>
      <c r="BK2537" s="108">
        <v>0</v>
      </c>
      <c r="BL2537" s="108">
        <v>0</v>
      </c>
      <c r="BM2537" s="108">
        <v>0</v>
      </c>
      <c r="BN2537" s="196">
        <v>1.740276E-8</v>
      </c>
      <c r="BO2537" s="108">
        <v>0</v>
      </c>
      <c r="BP2537" s="108">
        <v>0</v>
      </c>
      <c r="BQ2537" s="108">
        <v>0</v>
      </c>
      <c r="BR2537" s="108">
        <v>0</v>
      </c>
      <c r="BS2537" s="108">
        <v>0</v>
      </c>
      <c r="BU2537" s="69">
        <v>3.3765439999999998E-4</v>
      </c>
      <c r="BV2537" s="172">
        <v>4.2987425999999999E-5</v>
      </c>
      <c r="BW2537" s="69">
        <v>2.2387422999999999E-4</v>
      </c>
      <c r="BX2537" s="172">
        <v>8.0019718999999998E-10</v>
      </c>
      <c r="BY2537" s="172">
        <v>3.5410220999999999E-5</v>
      </c>
      <c r="BZ2537" s="69">
        <v>0</v>
      </c>
      <c r="CA2537" s="172">
        <v>2.0276479000000001E-5</v>
      </c>
      <c r="CB2537" s="69">
        <v>0</v>
      </c>
      <c r="CC2537" s="69">
        <v>0</v>
      </c>
      <c r="CD2537" s="172">
        <v>1.8457541999999999E-10</v>
      </c>
      <c r="CE2537" s="69">
        <v>0</v>
      </c>
      <c r="CF2537" s="172">
        <v>1.2314611000000001E-5</v>
      </c>
      <c r="CG2537" s="69">
        <v>0</v>
      </c>
      <c r="CH2537" s="172">
        <v>2.7904495999999999E-6</v>
      </c>
      <c r="CI2537" s="69">
        <v>0</v>
      </c>
      <c r="CJ2537" s="69">
        <v>0</v>
      </c>
      <c r="CK2537" s="69">
        <v>0</v>
      </c>
      <c r="CM2537" s="198">
        <v>0</v>
      </c>
      <c r="CN2537" s="198">
        <v>8.0291580000000007</v>
      </c>
      <c r="CO2537" s="198">
        <v>0</v>
      </c>
      <c r="CP2537" s="198">
        <v>2.9411370999999999E-2</v>
      </c>
      <c r="CQ2537" s="198">
        <v>0</v>
      </c>
      <c r="CR2537" s="198">
        <v>0</v>
      </c>
      <c r="CS2537" s="198">
        <v>1.7973612E-3</v>
      </c>
      <c r="CT2537" s="198">
        <v>0</v>
      </c>
      <c r="CU2537" s="198">
        <v>5.2390038999999995E-4</v>
      </c>
      <c r="CV2537" s="198">
        <v>1.573044E-3</v>
      </c>
    </row>
    <row r="2538" spans="1:100" ht="14.4">
      <c r="A2538" t="s">
        <v>2829</v>
      </c>
      <c r="B2538" s="112" t="s">
        <v>265</v>
      </c>
      <c r="C2538" s="113" t="str">
        <f t="shared" si="973"/>
        <v>M.020.13.103</v>
      </c>
      <c r="D2538" s="9" t="s">
        <v>1300</v>
      </c>
      <c r="E2538" s="112" t="s">
        <v>362</v>
      </c>
      <c r="F2538" s="115" t="str">
        <f t="shared" si="974"/>
        <v>Cheese goat fresh in plastic boxper 250 gram NL</v>
      </c>
      <c r="G2538" s="143">
        <f t="shared" si="960"/>
        <v>6.8553199999999999</v>
      </c>
      <c r="I2538" s="118">
        <f t="shared" si="961"/>
        <v>1.7396718243738201</v>
      </c>
      <c r="K2538" s="161">
        <f t="shared" si="962"/>
        <v>5.1903482000000002E-7</v>
      </c>
      <c r="L2538" s="161">
        <f t="shared" si="963"/>
        <v>0.66722069833900011</v>
      </c>
      <c r="M2538" s="162">
        <f t="shared" si="964"/>
        <v>4.4152607000000003E-2</v>
      </c>
      <c r="N2538" s="161">
        <v>1.0282979999999999</v>
      </c>
      <c r="O2538" s="132">
        <v>0.56250591999999999</v>
      </c>
      <c r="P2538" s="132">
        <v>3.5303819E-2</v>
      </c>
      <c r="Q2538" s="132">
        <v>0</v>
      </c>
      <c r="R2538" s="132">
        <v>0</v>
      </c>
      <c r="S2538" s="132">
        <v>0</v>
      </c>
      <c r="T2538" s="164">
        <v>5.1903482000000002E-7</v>
      </c>
      <c r="U2538" s="164">
        <v>1.2711339E-5</v>
      </c>
      <c r="V2538" s="132">
        <v>0</v>
      </c>
      <c r="W2538" s="132">
        <v>0</v>
      </c>
      <c r="X2538" s="132">
        <v>0</v>
      </c>
      <c r="Y2538" s="132">
        <v>6.9398247999999996E-2</v>
      </c>
      <c r="Z2538" s="132">
        <v>4.4152607000000003E-2</v>
      </c>
      <c r="AA2538" s="132">
        <v>0</v>
      </c>
      <c r="AC2538" s="118">
        <f t="shared" si="965"/>
        <v>1.0282979999999999</v>
      </c>
      <c r="AD2538" s="118">
        <f t="shared" si="966"/>
        <v>0.59782296937382007</v>
      </c>
      <c r="AE2538" s="118">
        <f t="shared" si="967"/>
        <v>0.64197505733900007</v>
      </c>
      <c r="AF2538" s="118">
        <f t="shared" si="968"/>
        <v>0.667220698339</v>
      </c>
      <c r="AG2538" s="118">
        <f t="shared" si="969"/>
        <v>0</v>
      </c>
      <c r="AI2538" s="69">
        <v>0</v>
      </c>
      <c r="AJ2538" s="69">
        <v>0</v>
      </c>
      <c r="AK2538" s="69">
        <v>0</v>
      </c>
      <c r="AL2538" s="69">
        <v>0</v>
      </c>
      <c r="AM2538" s="69">
        <v>0</v>
      </c>
      <c r="AN2538" s="69">
        <v>0</v>
      </c>
      <c r="AO2538" s="69">
        <v>0</v>
      </c>
      <c r="AQ2538" s="116">
        <v>0.29385762999999998</v>
      </c>
      <c r="AR2538" s="116">
        <v>0.27651071999999999</v>
      </c>
      <c r="AS2538" s="116">
        <v>1.7346908000000001E-2</v>
      </c>
      <c r="AT2538" s="116">
        <v>0</v>
      </c>
      <c r="AU2538" s="150">
        <f t="shared" si="970"/>
        <v>1.6577381100000001E-5</v>
      </c>
      <c r="AV2538" s="150">
        <f t="shared" si="971"/>
        <v>6.4152766095389995E-8</v>
      </c>
      <c r="AW2538" s="163">
        <f t="shared" si="972"/>
        <v>0</v>
      </c>
      <c r="AX2538" s="196">
        <v>6.3617370999999999E-6</v>
      </c>
      <c r="AY2538" s="196">
        <v>1.9194896000000001E-8</v>
      </c>
      <c r="AZ2538" s="196">
        <v>5.2443198999999998E-13</v>
      </c>
      <c r="BA2538" s="108">
        <v>0</v>
      </c>
      <c r="BB2538" s="108">
        <v>0</v>
      </c>
      <c r="BC2538" s="108">
        <v>0</v>
      </c>
      <c r="BD2538" s="196">
        <v>1.0215644E-5</v>
      </c>
      <c r="BE2538" s="108">
        <v>0</v>
      </c>
      <c r="BF2538" s="196">
        <v>1.1899542E-8</v>
      </c>
      <c r="BG2538" s="196">
        <v>1.4528492E-9</v>
      </c>
      <c r="BH2538" s="196">
        <v>4.9614633999999997E-12</v>
      </c>
      <c r="BI2538" s="108">
        <v>0</v>
      </c>
      <c r="BJ2538" s="108">
        <v>0</v>
      </c>
      <c r="BK2538" s="108">
        <v>0</v>
      </c>
      <c r="BL2538" s="108">
        <v>0</v>
      </c>
      <c r="BM2538" s="108">
        <v>0</v>
      </c>
      <c r="BN2538" s="196">
        <v>3.1599992999999999E-8</v>
      </c>
      <c r="BO2538" s="108">
        <v>0</v>
      </c>
      <c r="BP2538" s="108">
        <v>0</v>
      </c>
      <c r="BQ2538" s="108">
        <v>0</v>
      </c>
      <c r="BR2538" s="108">
        <v>0</v>
      </c>
      <c r="BS2538" s="108">
        <v>0</v>
      </c>
      <c r="BU2538" s="69">
        <v>4.0617951000000002E-4</v>
      </c>
      <c r="BV2538" s="172">
        <v>8.2039035000000001E-5</v>
      </c>
      <c r="BW2538" s="69">
        <v>1.9114452000000001E-4</v>
      </c>
      <c r="BX2538" s="172">
        <v>1.4889654000000001E-9</v>
      </c>
      <c r="BY2538" s="172">
        <v>6.7578374000000006E-5</v>
      </c>
      <c r="BZ2538" s="69">
        <v>0</v>
      </c>
      <c r="CA2538" s="172">
        <v>3.7729421000000002E-5</v>
      </c>
      <c r="CB2538" s="69">
        <v>0</v>
      </c>
      <c r="CC2538" s="69">
        <v>0</v>
      </c>
      <c r="CD2538" s="172">
        <v>3.4344836000000002E-10</v>
      </c>
      <c r="CE2538" s="69">
        <v>0</v>
      </c>
      <c r="CF2538" s="172">
        <v>2.2360914E-5</v>
      </c>
      <c r="CG2538" s="69">
        <v>0</v>
      </c>
      <c r="CH2538" s="172">
        <v>5.3254128999999997E-6</v>
      </c>
      <c r="CI2538" s="69">
        <v>0</v>
      </c>
      <c r="CJ2538" s="69">
        <v>0</v>
      </c>
      <c r="CK2538" s="69">
        <v>0</v>
      </c>
      <c r="CM2538" s="198">
        <v>0</v>
      </c>
      <c r="CN2538" s="198">
        <v>6.8553202000000004</v>
      </c>
      <c r="CO2538" s="198">
        <v>0</v>
      </c>
      <c r="CP2538" s="198">
        <v>5.6129912999999997E-2</v>
      </c>
      <c r="CQ2538" s="198">
        <v>0</v>
      </c>
      <c r="CR2538" s="198">
        <v>0</v>
      </c>
      <c r="CS2538" s="198">
        <v>3.4301607E-3</v>
      </c>
      <c r="CT2538" s="198">
        <v>0</v>
      </c>
      <c r="CU2538" s="198">
        <v>9.7484665999999999E-4</v>
      </c>
      <c r="CV2538" s="198">
        <v>1.6950422E-3</v>
      </c>
    </row>
    <row r="2539" spans="1:100" ht="14.4">
      <c r="A2539" t="s">
        <v>2830</v>
      </c>
      <c r="B2539" s="112" t="s">
        <v>265</v>
      </c>
      <c r="C2539" s="113" t="str">
        <f t="shared" si="973"/>
        <v>M.020.13.104</v>
      </c>
      <c r="D2539" s="9" t="s">
        <v>1300</v>
      </c>
      <c r="E2539" s="112" t="s">
        <v>362</v>
      </c>
      <c r="F2539" s="115" t="str">
        <f t="shared" si="974"/>
        <v>Cheese Gouda 48+ in plastic boxper 250 gram NL</v>
      </c>
      <c r="G2539" s="143">
        <f t="shared" si="960"/>
        <v>9.2085746666666672</v>
      </c>
      <c r="I2539" s="118">
        <f t="shared" si="961"/>
        <v>1.8226906161568799</v>
      </c>
      <c r="K2539" s="161">
        <f t="shared" si="962"/>
        <v>3.0620058000000002E-7</v>
      </c>
      <c r="L2539" s="161">
        <f t="shared" si="963"/>
        <v>0.4029561369563</v>
      </c>
      <c r="M2539" s="162">
        <f t="shared" si="964"/>
        <v>3.8447973000000003E-2</v>
      </c>
      <c r="N2539" s="161">
        <v>1.3812861999999999</v>
      </c>
      <c r="O2539" s="132">
        <v>0.33767707000000002</v>
      </c>
      <c r="P2539" s="132">
        <v>2.0827215E-2</v>
      </c>
      <c r="Q2539" s="132">
        <v>0</v>
      </c>
      <c r="R2539" s="132">
        <v>0</v>
      </c>
      <c r="S2539" s="132">
        <v>0</v>
      </c>
      <c r="T2539" s="164">
        <v>3.0620058000000002E-7</v>
      </c>
      <c r="U2539" s="164">
        <v>7.4989563E-6</v>
      </c>
      <c r="V2539" s="132">
        <v>0</v>
      </c>
      <c r="W2539" s="132">
        <v>0</v>
      </c>
      <c r="X2539" s="132">
        <v>0</v>
      </c>
      <c r="Y2539" s="132">
        <v>4.4444352999999999E-2</v>
      </c>
      <c r="Z2539" s="132">
        <v>3.8447973000000003E-2</v>
      </c>
      <c r="AA2539" s="132">
        <v>0</v>
      </c>
      <c r="AC2539" s="118">
        <f t="shared" si="965"/>
        <v>1.3812861999999999</v>
      </c>
      <c r="AD2539" s="118">
        <f t="shared" si="966"/>
        <v>0.35851209015688001</v>
      </c>
      <c r="AE2539" s="118">
        <f t="shared" si="967"/>
        <v>0.39695975695630004</v>
      </c>
      <c r="AF2539" s="118">
        <f t="shared" si="968"/>
        <v>0.4029561369563</v>
      </c>
      <c r="AG2539" s="118">
        <f t="shared" si="969"/>
        <v>0</v>
      </c>
      <c r="AI2539" s="69">
        <v>0</v>
      </c>
      <c r="AJ2539" s="69">
        <v>0</v>
      </c>
      <c r="AK2539" s="69">
        <v>0</v>
      </c>
      <c r="AL2539" s="69">
        <v>0</v>
      </c>
      <c r="AM2539" s="69">
        <v>0</v>
      </c>
      <c r="AN2539" s="69">
        <v>0</v>
      </c>
      <c r="AO2539" s="69">
        <v>0</v>
      </c>
      <c r="AQ2539" s="116">
        <v>0.25943978000000001</v>
      </c>
      <c r="AR2539" s="116">
        <v>0.24483062</v>
      </c>
      <c r="AS2539" s="116">
        <v>1.4609156E-2</v>
      </c>
      <c r="AT2539" s="116">
        <v>0</v>
      </c>
      <c r="AU2539" s="150">
        <f t="shared" si="970"/>
        <v>1.4678094800000001E-5</v>
      </c>
      <c r="AV2539" s="150">
        <f t="shared" si="971"/>
        <v>5.4027945642350001E-8</v>
      </c>
      <c r="AW2539" s="163">
        <f t="shared" si="972"/>
        <v>0</v>
      </c>
      <c r="AX2539" s="196">
        <v>8.5455571000000006E-6</v>
      </c>
      <c r="AY2539" s="196">
        <v>2.5784009000000001E-8</v>
      </c>
      <c r="AZ2539" s="196">
        <v>7.0445594999999999E-13</v>
      </c>
      <c r="BA2539" s="108">
        <v>0</v>
      </c>
      <c r="BB2539" s="108">
        <v>0</v>
      </c>
      <c r="BC2539" s="108">
        <v>0</v>
      </c>
      <c r="BD2539" s="196">
        <v>6.1325377000000001E-6</v>
      </c>
      <c r="BE2539" s="108">
        <v>0</v>
      </c>
      <c r="BF2539" s="196">
        <v>7.1433955000000002E-9</v>
      </c>
      <c r="BG2539" s="196">
        <v>8.5709714999999999E-10</v>
      </c>
      <c r="BH2539" s="196">
        <v>5.3225364000000004E-12</v>
      </c>
      <c r="BI2539" s="108">
        <v>0</v>
      </c>
      <c r="BJ2539" s="108">
        <v>0</v>
      </c>
      <c r="BK2539" s="108">
        <v>0</v>
      </c>
      <c r="BL2539" s="108">
        <v>0</v>
      </c>
      <c r="BM2539" s="108">
        <v>0</v>
      </c>
      <c r="BN2539" s="196">
        <v>2.0237416999999998E-8</v>
      </c>
      <c r="BO2539" s="108">
        <v>0</v>
      </c>
      <c r="BP2539" s="108">
        <v>0</v>
      </c>
      <c r="BQ2539" s="108">
        <v>0</v>
      </c>
      <c r="BR2539" s="108">
        <v>0</v>
      </c>
      <c r="BS2539" s="108">
        <v>0</v>
      </c>
      <c r="BU2539" s="69">
        <v>3.8635272000000001E-4</v>
      </c>
      <c r="BV2539" s="172">
        <v>4.9248727000000002E-5</v>
      </c>
      <c r="BW2539" s="69">
        <v>2.5675949000000001E-4</v>
      </c>
      <c r="BX2539" s="172">
        <v>8.7840363999999997E-10</v>
      </c>
      <c r="BY2539" s="172">
        <v>4.056787E-5</v>
      </c>
      <c r="BZ2539" s="69">
        <v>0</v>
      </c>
      <c r="CA2539" s="172">
        <v>2.2258179999999998E-5</v>
      </c>
      <c r="CB2539" s="69">
        <v>0</v>
      </c>
      <c r="CC2539" s="69">
        <v>0</v>
      </c>
      <c r="CD2539" s="172">
        <v>2.0261470000000001E-10</v>
      </c>
      <c r="CE2539" s="69">
        <v>0</v>
      </c>
      <c r="CF2539" s="172">
        <v>1.4320482E-5</v>
      </c>
      <c r="CG2539" s="69">
        <v>0</v>
      </c>
      <c r="CH2539" s="172">
        <v>3.1968904000000002E-6</v>
      </c>
      <c r="CI2539" s="69">
        <v>0</v>
      </c>
      <c r="CJ2539" s="69">
        <v>0</v>
      </c>
      <c r="CK2539" s="69">
        <v>0</v>
      </c>
      <c r="CM2539" s="198">
        <v>0</v>
      </c>
      <c r="CN2539" s="198">
        <v>9.2085744999999992</v>
      </c>
      <c r="CO2539" s="198">
        <v>0</v>
      </c>
      <c r="CP2539" s="198">
        <v>3.3695261999999997E-2</v>
      </c>
      <c r="CQ2539" s="198">
        <v>0</v>
      </c>
      <c r="CR2539" s="198">
        <v>0</v>
      </c>
      <c r="CS2539" s="198">
        <v>2.0591544999999998E-3</v>
      </c>
      <c r="CT2539" s="198">
        <v>0</v>
      </c>
      <c r="CU2539" s="198">
        <v>5.7510324999999996E-4</v>
      </c>
      <c r="CV2539" s="198">
        <v>1.8183997999999999E-3</v>
      </c>
    </row>
    <row r="2540" spans="1:100" ht="14.4">
      <c r="A2540" t="s">
        <v>2831</v>
      </c>
      <c r="B2540" s="112" t="s">
        <v>265</v>
      </c>
      <c r="C2540" s="113" t="str">
        <f t="shared" si="973"/>
        <v>M.020.13.105</v>
      </c>
      <c r="D2540" s="9" t="s">
        <v>1300</v>
      </c>
      <c r="E2540" s="112" t="s">
        <v>362</v>
      </c>
      <c r="F2540" s="115" t="str">
        <f t="shared" si="974"/>
        <v>Cheese Mozzarella in plastic boxper 250 gram NL</v>
      </c>
      <c r="G2540" s="143">
        <f t="shared" si="960"/>
        <v>6.1650736666666663</v>
      </c>
      <c r="I2540" s="118">
        <f t="shared" si="961"/>
        <v>1.2246282113334899</v>
      </c>
      <c r="K2540" s="161">
        <f t="shared" si="962"/>
        <v>2.1397648999999999E-7</v>
      </c>
      <c r="L2540" s="161">
        <f t="shared" si="963"/>
        <v>0.27028521535700001</v>
      </c>
      <c r="M2540" s="162">
        <f t="shared" si="964"/>
        <v>2.9581731999999999E-2</v>
      </c>
      <c r="N2540" s="161">
        <v>0.92476104999999997</v>
      </c>
      <c r="O2540" s="132">
        <v>0.22640929000000001</v>
      </c>
      <c r="P2540" s="132">
        <v>1.4554298E-2</v>
      </c>
      <c r="Q2540" s="132">
        <v>0</v>
      </c>
      <c r="R2540" s="132">
        <v>0</v>
      </c>
      <c r="S2540" s="132">
        <v>0</v>
      </c>
      <c r="T2540" s="164">
        <v>2.1397648999999999E-7</v>
      </c>
      <c r="U2540" s="164">
        <v>5.2403569999999997E-6</v>
      </c>
      <c r="V2540" s="132">
        <v>0</v>
      </c>
      <c r="W2540" s="132">
        <v>0</v>
      </c>
      <c r="X2540" s="132">
        <v>0</v>
      </c>
      <c r="Y2540" s="132">
        <v>2.9316386999999999E-2</v>
      </c>
      <c r="Z2540" s="132">
        <v>2.9581731999999999E-2</v>
      </c>
      <c r="AA2540" s="132">
        <v>0</v>
      </c>
      <c r="AC2540" s="118">
        <f t="shared" si="965"/>
        <v>0.92476104999999997</v>
      </c>
      <c r="AD2540" s="118">
        <f t="shared" si="966"/>
        <v>0.24096904233349001</v>
      </c>
      <c r="AE2540" s="118">
        <f t="shared" si="967"/>
        <v>0.27055056035699998</v>
      </c>
      <c r="AF2540" s="118">
        <f t="shared" si="968"/>
        <v>0.27028521535700006</v>
      </c>
      <c r="AG2540" s="118">
        <f t="shared" si="969"/>
        <v>0</v>
      </c>
      <c r="AI2540" s="69">
        <v>0</v>
      </c>
      <c r="AJ2540" s="69">
        <v>0</v>
      </c>
      <c r="AK2540" s="69">
        <v>0</v>
      </c>
      <c r="AL2540" s="69">
        <v>0</v>
      </c>
      <c r="AM2540" s="69">
        <v>0</v>
      </c>
      <c r="AN2540" s="69">
        <v>0</v>
      </c>
      <c r="AO2540" s="69">
        <v>0</v>
      </c>
      <c r="AQ2540" s="116">
        <v>0.17374980000000001</v>
      </c>
      <c r="AR2540" s="116">
        <v>0.16401439000000001</v>
      </c>
      <c r="AS2540" s="116">
        <v>9.7354122999999994E-3</v>
      </c>
      <c r="AT2540" s="116">
        <v>0</v>
      </c>
      <c r="AU2540" s="150">
        <f t="shared" si="970"/>
        <v>9.8329970000000007E-6</v>
      </c>
      <c r="AV2540" s="150">
        <f t="shared" si="971"/>
        <v>3.6003743522829998E-8</v>
      </c>
      <c r="AW2540" s="163">
        <f t="shared" si="972"/>
        <v>0</v>
      </c>
      <c r="AX2540" s="196">
        <v>5.7211883999999998E-6</v>
      </c>
      <c r="AY2540" s="196">
        <v>1.7262205999999999E-8</v>
      </c>
      <c r="AZ2540" s="196">
        <v>4.7162812999999995E-13</v>
      </c>
      <c r="BA2540" s="108">
        <v>0</v>
      </c>
      <c r="BB2540" s="108">
        <v>0</v>
      </c>
      <c r="BC2540" s="108">
        <v>0</v>
      </c>
      <c r="BD2540" s="196">
        <v>4.1118086E-6</v>
      </c>
      <c r="BE2540" s="108">
        <v>0</v>
      </c>
      <c r="BF2540" s="196">
        <v>4.7895793000000001E-9</v>
      </c>
      <c r="BG2540" s="196">
        <v>5.9894936000000003E-10</v>
      </c>
      <c r="BH2540" s="196">
        <v>3.5312347E-12</v>
      </c>
      <c r="BI2540" s="108">
        <v>0</v>
      </c>
      <c r="BJ2540" s="108">
        <v>0</v>
      </c>
      <c r="BK2540" s="108">
        <v>0</v>
      </c>
      <c r="BL2540" s="108">
        <v>0</v>
      </c>
      <c r="BM2540" s="108">
        <v>0</v>
      </c>
      <c r="BN2540" s="196">
        <v>1.3349006E-8</v>
      </c>
      <c r="BO2540" s="108">
        <v>0</v>
      </c>
      <c r="BP2540" s="108">
        <v>0</v>
      </c>
      <c r="BQ2540" s="108">
        <v>0</v>
      </c>
      <c r="BR2540" s="108">
        <v>0</v>
      </c>
      <c r="BS2540" s="108">
        <v>0</v>
      </c>
      <c r="BU2540" s="69">
        <v>2.5926437999999999E-4</v>
      </c>
      <c r="BV2540" s="172">
        <v>3.3020807E-5</v>
      </c>
      <c r="BW2540" s="69">
        <v>1.7189861E-4</v>
      </c>
      <c r="BX2540" s="172">
        <v>6.1383858E-10</v>
      </c>
      <c r="BY2540" s="172">
        <v>2.7200374E-5</v>
      </c>
      <c r="BZ2540" s="69">
        <v>0</v>
      </c>
      <c r="CA2540" s="172">
        <v>1.5554273000000001E-5</v>
      </c>
      <c r="CB2540" s="69">
        <v>0</v>
      </c>
      <c r="CC2540" s="69">
        <v>0</v>
      </c>
      <c r="CD2540" s="172">
        <v>1.4158949E-10</v>
      </c>
      <c r="CE2540" s="69">
        <v>0</v>
      </c>
      <c r="CF2540" s="172">
        <v>9.4460772999999995E-6</v>
      </c>
      <c r="CG2540" s="69">
        <v>0</v>
      </c>
      <c r="CH2540" s="172">
        <v>2.1434849000000002E-6</v>
      </c>
      <c r="CI2540" s="69">
        <v>0</v>
      </c>
      <c r="CJ2540" s="69">
        <v>0</v>
      </c>
      <c r="CK2540" s="69">
        <v>0</v>
      </c>
      <c r="CM2540" s="198">
        <v>0</v>
      </c>
      <c r="CN2540" s="198">
        <v>6.1650736999999998</v>
      </c>
      <c r="CO2540" s="198">
        <v>0</v>
      </c>
      <c r="CP2540" s="198">
        <v>2.2592355000000001E-2</v>
      </c>
      <c r="CQ2540" s="198">
        <v>0</v>
      </c>
      <c r="CR2540" s="198">
        <v>0</v>
      </c>
      <c r="CS2540" s="198">
        <v>1.3806437E-3</v>
      </c>
      <c r="CT2540" s="198">
        <v>0</v>
      </c>
      <c r="CU2540" s="198">
        <v>4.0188877E-4</v>
      </c>
      <c r="CV2540" s="198">
        <v>1.2064166000000001E-3</v>
      </c>
    </row>
    <row r="2541" spans="1:100" ht="14.4">
      <c r="A2541" t="s">
        <v>2832</v>
      </c>
      <c r="B2541" s="112" t="s">
        <v>265</v>
      </c>
      <c r="C2541" s="113" t="str">
        <f t="shared" si="973"/>
        <v>M.020.13.106</v>
      </c>
      <c r="D2541" s="9" t="s">
        <v>1300</v>
      </c>
      <c r="E2541" s="112" t="s">
        <v>362</v>
      </c>
      <c r="F2541" s="115" t="str">
        <f t="shared" si="974"/>
        <v>Cheese old 48+ in plastic boxper 250 gram NL</v>
      </c>
      <c r="G2541" s="143">
        <f t="shared" si="960"/>
        <v>9.5486526666666673</v>
      </c>
      <c r="I2541" s="118">
        <f t="shared" si="961"/>
        <v>1.8966676489789001</v>
      </c>
      <c r="K2541" s="161">
        <f t="shared" si="962"/>
        <v>3.2906499999999999E-7</v>
      </c>
      <c r="L2541" s="161">
        <f t="shared" si="963"/>
        <v>0.41905670391390004</v>
      </c>
      <c r="M2541" s="162">
        <f t="shared" si="964"/>
        <v>4.5312716000000003E-2</v>
      </c>
      <c r="N2541" s="161">
        <v>1.4322979</v>
      </c>
      <c r="O2541" s="132">
        <v>0.35105087000000001</v>
      </c>
      <c r="P2541" s="132">
        <v>2.2382412000000001E-2</v>
      </c>
      <c r="Q2541" s="132">
        <v>0</v>
      </c>
      <c r="R2541" s="132">
        <v>0</v>
      </c>
      <c r="S2541" s="132">
        <v>0</v>
      </c>
      <c r="T2541" s="164">
        <v>3.2906499999999999E-7</v>
      </c>
      <c r="U2541" s="164">
        <v>8.0589139000000001E-6</v>
      </c>
      <c r="V2541" s="132">
        <v>0</v>
      </c>
      <c r="W2541" s="132">
        <v>0</v>
      </c>
      <c r="X2541" s="132">
        <v>0</v>
      </c>
      <c r="Y2541" s="132">
        <v>4.5615362999999999E-2</v>
      </c>
      <c r="Z2541" s="132">
        <v>4.5312716000000003E-2</v>
      </c>
      <c r="AA2541" s="132">
        <v>0</v>
      </c>
      <c r="AC2541" s="118">
        <f t="shared" si="965"/>
        <v>1.4322979</v>
      </c>
      <c r="AD2541" s="118">
        <f t="shared" si="966"/>
        <v>0.37344166997890005</v>
      </c>
      <c r="AE2541" s="118">
        <f t="shared" si="967"/>
        <v>0.4187540569139</v>
      </c>
      <c r="AF2541" s="118">
        <f t="shared" si="968"/>
        <v>0.41905670391390004</v>
      </c>
      <c r="AG2541" s="118">
        <f t="shared" si="969"/>
        <v>0</v>
      </c>
      <c r="AI2541" s="69">
        <v>0</v>
      </c>
      <c r="AJ2541" s="69">
        <v>0</v>
      </c>
      <c r="AK2541" s="69">
        <v>0</v>
      </c>
      <c r="AL2541" s="69">
        <v>0</v>
      </c>
      <c r="AM2541" s="69">
        <v>0</v>
      </c>
      <c r="AN2541" s="69">
        <v>0</v>
      </c>
      <c r="AO2541" s="69">
        <v>0</v>
      </c>
      <c r="AQ2541" s="116">
        <v>0.26925063999999999</v>
      </c>
      <c r="AR2541" s="116">
        <v>0.25414596</v>
      </c>
      <c r="AS2541" s="116">
        <v>1.5104677E-2</v>
      </c>
      <c r="AT2541" s="116">
        <v>0</v>
      </c>
      <c r="AU2541" s="150">
        <f t="shared" si="970"/>
        <v>1.52365685E-5</v>
      </c>
      <c r="AV2541" s="150">
        <f t="shared" si="971"/>
        <v>5.5860492176339987E-8</v>
      </c>
      <c r="AW2541" s="163">
        <f t="shared" si="972"/>
        <v>0</v>
      </c>
      <c r="AX2541" s="196">
        <v>8.8611498000000008E-6</v>
      </c>
      <c r="AY2541" s="196">
        <v>2.6736227999999999E-8</v>
      </c>
      <c r="AZ2541" s="196">
        <v>7.3047194000000005E-13</v>
      </c>
      <c r="BA2541" s="108">
        <v>0</v>
      </c>
      <c r="BB2541" s="108">
        <v>0</v>
      </c>
      <c r="BC2541" s="108">
        <v>0</v>
      </c>
      <c r="BD2541" s="196">
        <v>6.3754186999999996E-6</v>
      </c>
      <c r="BE2541" s="108">
        <v>0</v>
      </c>
      <c r="BF2541" s="196">
        <v>7.4263119E-9</v>
      </c>
      <c r="BG2541" s="196">
        <v>9.2109779999999997E-10</v>
      </c>
      <c r="BH2541" s="196">
        <v>5.4960044000000001E-12</v>
      </c>
      <c r="BI2541" s="108">
        <v>0</v>
      </c>
      <c r="BJ2541" s="108">
        <v>0</v>
      </c>
      <c r="BK2541" s="108">
        <v>0</v>
      </c>
      <c r="BL2541" s="108">
        <v>0</v>
      </c>
      <c r="BM2541" s="108">
        <v>0</v>
      </c>
      <c r="BN2541" s="196">
        <v>2.0770627999999998E-8</v>
      </c>
      <c r="BO2541" s="108">
        <v>0</v>
      </c>
      <c r="BP2541" s="108">
        <v>0</v>
      </c>
      <c r="BQ2541" s="108">
        <v>0</v>
      </c>
      <c r="BR2541" s="108">
        <v>0</v>
      </c>
      <c r="BS2541" s="108">
        <v>0</v>
      </c>
      <c r="BU2541" s="69">
        <v>4.0155828000000001E-4</v>
      </c>
      <c r="BV2541" s="172">
        <v>5.1199238E-5</v>
      </c>
      <c r="BW2541" s="69">
        <v>2.6624177999999999E-4</v>
      </c>
      <c r="BX2541" s="172">
        <v>9.4399527000000007E-10</v>
      </c>
      <c r="BY2541" s="172">
        <v>4.2174573000000001E-5</v>
      </c>
      <c r="BZ2541" s="69">
        <v>0</v>
      </c>
      <c r="CA2541" s="172">
        <v>2.3920230000000001E-5</v>
      </c>
      <c r="CB2541" s="69">
        <v>0</v>
      </c>
      <c r="CC2541" s="69">
        <v>0</v>
      </c>
      <c r="CD2541" s="172">
        <v>2.1774422999999999E-10</v>
      </c>
      <c r="CE2541" s="69">
        <v>0</v>
      </c>
      <c r="CF2541" s="172">
        <v>1.4697795E-5</v>
      </c>
      <c r="CG2541" s="69">
        <v>0</v>
      </c>
      <c r="CH2541" s="172">
        <v>3.3235043E-6</v>
      </c>
      <c r="CI2541" s="69">
        <v>0</v>
      </c>
      <c r="CJ2541" s="69">
        <v>0</v>
      </c>
      <c r="CK2541" s="69">
        <v>0</v>
      </c>
      <c r="CM2541" s="198">
        <v>0</v>
      </c>
      <c r="CN2541" s="198">
        <v>9.5486527999999993</v>
      </c>
      <c r="CO2541" s="198">
        <v>0</v>
      </c>
      <c r="CP2541" s="198">
        <v>3.5029773E-2</v>
      </c>
      <c r="CQ2541" s="198">
        <v>0</v>
      </c>
      <c r="CR2541" s="198">
        <v>0</v>
      </c>
      <c r="CS2541" s="198">
        <v>2.1407079999999998E-3</v>
      </c>
      <c r="CT2541" s="198">
        <v>0</v>
      </c>
      <c r="CU2541" s="198">
        <v>6.1804701999999996E-4</v>
      </c>
      <c r="CV2541" s="198">
        <v>1.8776636000000001E-3</v>
      </c>
    </row>
    <row r="2542" spans="1:100" ht="14.4">
      <c r="A2542" t="s">
        <v>2833</v>
      </c>
      <c r="B2542" s="112" t="s">
        <v>265</v>
      </c>
      <c r="C2542" s="113" t="str">
        <f t="shared" si="973"/>
        <v>M.020.13.107</v>
      </c>
      <c r="D2542" s="9" t="s">
        <v>1300</v>
      </c>
      <c r="E2542" s="112" t="s">
        <v>362</v>
      </c>
      <c r="F2542" s="115" t="str">
        <f t="shared" si="974"/>
        <v>Cheese spread 48+ in plastic boxper 250 gram NL</v>
      </c>
      <c r="G2542" s="143">
        <f t="shared" si="960"/>
        <v>6.1394153999999999</v>
      </c>
      <c r="I2542" s="118">
        <f t="shared" si="961"/>
        <v>1.2118882514178499</v>
      </c>
      <c r="K2542" s="161">
        <f t="shared" si="962"/>
        <v>2.1135135E-7</v>
      </c>
      <c r="L2542" s="161">
        <f t="shared" si="963"/>
        <v>0.26487418506650001</v>
      </c>
      <c r="M2542" s="162">
        <f t="shared" si="964"/>
        <v>2.6101545E-2</v>
      </c>
      <c r="N2542" s="161">
        <v>0.92091230999999996</v>
      </c>
      <c r="O2542" s="132">
        <v>0.22164294000000001</v>
      </c>
      <c r="P2542" s="132">
        <v>1.437574E-2</v>
      </c>
      <c r="Q2542" s="132">
        <v>0</v>
      </c>
      <c r="R2542" s="132">
        <v>0</v>
      </c>
      <c r="S2542" s="132">
        <v>0</v>
      </c>
      <c r="T2542" s="164">
        <v>2.1135135E-7</v>
      </c>
      <c r="U2542" s="164">
        <v>5.1760665000000003E-6</v>
      </c>
      <c r="V2542" s="132">
        <v>0</v>
      </c>
      <c r="W2542" s="132">
        <v>0</v>
      </c>
      <c r="X2542" s="132">
        <v>0</v>
      </c>
      <c r="Y2542" s="132">
        <v>2.8850329000000001E-2</v>
      </c>
      <c r="Z2542" s="132">
        <v>2.6101545E-2</v>
      </c>
      <c r="AA2542" s="132">
        <v>0</v>
      </c>
      <c r="AC2542" s="118">
        <f t="shared" si="965"/>
        <v>0.92091230999999996</v>
      </c>
      <c r="AD2542" s="118">
        <f t="shared" si="966"/>
        <v>0.23602406741785001</v>
      </c>
      <c r="AE2542" s="118">
        <f t="shared" si="967"/>
        <v>0.26212540106650001</v>
      </c>
      <c r="AF2542" s="118">
        <f t="shared" si="968"/>
        <v>0.26487418506650007</v>
      </c>
      <c r="AG2542" s="118">
        <f t="shared" si="969"/>
        <v>0</v>
      </c>
      <c r="AI2542" s="69">
        <v>0</v>
      </c>
      <c r="AJ2542" s="69">
        <v>0</v>
      </c>
      <c r="AK2542" s="69">
        <v>0</v>
      </c>
      <c r="AL2542" s="69">
        <v>0</v>
      </c>
      <c r="AM2542" s="69">
        <v>0</v>
      </c>
      <c r="AN2542" s="69">
        <v>0</v>
      </c>
      <c r="AO2542" s="69">
        <v>0</v>
      </c>
      <c r="AQ2542" s="116">
        <v>0.17180271</v>
      </c>
      <c r="AR2542" s="116">
        <v>0.16217338000000001</v>
      </c>
      <c r="AS2542" s="116">
        <v>9.6293300999999998E-3</v>
      </c>
      <c r="AT2542" s="116">
        <v>0</v>
      </c>
      <c r="AU2542" s="150">
        <f t="shared" si="970"/>
        <v>9.722624700000001E-6</v>
      </c>
      <c r="AV2542" s="150">
        <f t="shared" si="971"/>
        <v>3.5611427778980005E-8</v>
      </c>
      <c r="AW2542" s="163">
        <f t="shared" si="972"/>
        <v>0</v>
      </c>
      <c r="AX2542" s="196">
        <v>5.6973775E-6</v>
      </c>
      <c r="AY2542" s="196">
        <v>1.7190363E-8</v>
      </c>
      <c r="AZ2542" s="196">
        <v>4.6966528E-13</v>
      </c>
      <c r="BA2542" s="108">
        <v>0</v>
      </c>
      <c r="BB2542" s="108">
        <v>0</v>
      </c>
      <c r="BC2542" s="108">
        <v>0</v>
      </c>
      <c r="BD2542" s="196">
        <v>4.0252472000000001E-6</v>
      </c>
      <c r="BE2542" s="108">
        <v>0</v>
      </c>
      <c r="BF2542" s="196">
        <v>4.6887495000000002E-9</v>
      </c>
      <c r="BG2542" s="196">
        <v>5.9160124000000005E-10</v>
      </c>
      <c r="BH2542" s="196">
        <v>3.4543737000000001E-12</v>
      </c>
      <c r="BI2542" s="108">
        <v>0</v>
      </c>
      <c r="BJ2542" s="108">
        <v>0</v>
      </c>
      <c r="BK2542" s="108">
        <v>0</v>
      </c>
      <c r="BL2542" s="108">
        <v>0</v>
      </c>
      <c r="BM2542" s="108">
        <v>0</v>
      </c>
      <c r="BN2542" s="196">
        <v>1.313679E-8</v>
      </c>
      <c r="BO2542" s="108">
        <v>0</v>
      </c>
      <c r="BP2542" s="108">
        <v>0</v>
      </c>
      <c r="BQ2542" s="108">
        <v>0</v>
      </c>
      <c r="BR2542" s="108">
        <v>0</v>
      </c>
      <c r="BS2542" s="108">
        <v>0</v>
      </c>
      <c r="BU2542" s="69">
        <v>2.5689506000000002E-4</v>
      </c>
      <c r="BV2542" s="172">
        <v>3.2325656000000001E-5</v>
      </c>
      <c r="BW2542" s="69">
        <v>1.7118318999999999E-4</v>
      </c>
      <c r="BX2542" s="172">
        <v>6.0630779000000003E-10</v>
      </c>
      <c r="BY2542" s="172">
        <v>2.6627754E-5</v>
      </c>
      <c r="BZ2542" s="69">
        <v>0</v>
      </c>
      <c r="CA2542" s="172">
        <v>1.5363447000000001E-5</v>
      </c>
      <c r="CB2542" s="69">
        <v>0</v>
      </c>
      <c r="CC2542" s="69">
        <v>0</v>
      </c>
      <c r="CD2542" s="172">
        <v>1.3985241999999999E-10</v>
      </c>
      <c r="CE2542" s="69">
        <v>0</v>
      </c>
      <c r="CF2542" s="172">
        <v>9.2959080000000004E-6</v>
      </c>
      <c r="CG2542" s="69">
        <v>0</v>
      </c>
      <c r="CH2542" s="172">
        <v>2.0983604E-6</v>
      </c>
      <c r="CI2542" s="69">
        <v>0</v>
      </c>
      <c r="CJ2542" s="69">
        <v>0</v>
      </c>
      <c r="CK2542" s="69">
        <v>0</v>
      </c>
      <c r="CM2542" s="198">
        <v>0</v>
      </c>
      <c r="CN2542" s="198">
        <v>6.1394153999999999</v>
      </c>
      <c r="CO2542" s="198">
        <v>0</v>
      </c>
      <c r="CP2542" s="198">
        <v>2.2116743000000001E-2</v>
      </c>
      <c r="CQ2542" s="198">
        <v>0</v>
      </c>
      <c r="CR2542" s="198">
        <v>0</v>
      </c>
      <c r="CS2542" s="198">
        <v>1.3515784999999999E-3</v>
      </c>
      <c r="CT2542" s="198">
        <v>0</v>
      </c>
      <c r="CU2542" s="198">
        <v>3.9695825999999998E-4</v>
      </c>
      <c r="CV2542" s="198">
        <v>1.1801577000000001E-3</v>
      </c>
    </row>
    <row r="2543" spans="1:100" ht="14.4">
      <c r="B2543" s="112"/>
      <c r="C2543" s="113"/>
      <c r="D2543" s="1" t="s">
        <v>1301</v>
      </c>
      <c r="E2543" s="112"/>
      <c r="T2543" s="3"/>
      <c r="U2543" s="3"/>
      <c r="AC2543" s="142"/>
      <c r="AD2543" s="142"/>
      <c r="AE2543" s="142"/>
      <c r="AF2543" s="142"/>
      <c r="AG2543" s="142"/>
      <c r="AU2543" s="86"/>
      <c r="AV2543" s="86"/>
      <c r="AW2543" s="86"/>
      <c r="AX2543" s="3"/>
      <c r="AY2543" s="3"/>
      <c r="AZ2543" s="3"/>
      <c r="BD2543" s="3"/>
      <c r="BF2543" s="3"/>
      <c r="BG2543" s="3"/>
      <c r="BH2543" s="3"/>
      <c r="BN2543" s="3"/>
      <c r="BV2543" s="3"/>
      <c r="BX2543" s="3"/>
      <c r="BY2543" s="3"/>
      <c r="CA2543" s="3"/>
      <c r="CD2543" s="3"/>
      <c r="CF2543" s="3"/>
      <c r="CH2543" s="3"/>
    </row>
    <row r="2544" spans="1:100" ht="14.4">
      <c r="A2544" t="s">
        <v>2834</v>
      </c>
      <c r="B2544" s="112" t="s">
        <v>265</v>
      </c>
      <c r="C2544" s="113" t="str">
        <f t="shared" si="973"/>
        <v>M.020.14.101</v>
      </c>
      <c r="D2544" s="9" t="s">
        <v>1301</v>
      </c>
      <c r="E2544" s="112" t="s">
        <v>362</v>
      </c>
      <c r="F2544" s="115" t="str">
        <f t="shared" si="974"/>
        <v>Stock cubes in cardboard box NL</v>
      </c>
      <c r="G2544" s="143">
        <f t="shared" si="960"/>
        <v>1.4639064666666666</v>
      </c>
      <c r="I2544" s="118">
        <f t="shared" si="961"/>
        <v>0.31278539101118996</v>
      </c>
      <c r="K2544" s="161">
        <f t="shared" si="962"/>
        <v>1.9552549E-7</v>
      </c>
      <c r="L2544" s="161">
        <f t="shared" si="963"/>
        <v>7.6646708485700002E-2</v>
      </c>
      <c r="M2544" s="162">
        <f t="shared" si="964"/>
        <v>1.6552516999999999E-2</v>
      </c>
      <c r="N2544" s="161">
        <v>0.21958596999999999</v>
      </c>
      <c r="O2544" s="132">
        <v>5.2670459000000003E-2</v>
      </c>
      <c r="P2544" s="132">
        <v>1.3299294E-2</v>
      </c>
      <c r="Q2544" s="132">
        <v>0</v>
      </c>
      <c r="R2544" s="132">
        <v>0</v>
      </c>
      <c r="S2544" s="132">
        <v>0</v>
      </c>
      <c r="T2544" s="164">
        <v>1.9552549E-7</v>
      </c>
      <c r="U2544" s="164">
        <v>4.7884857000000002E-6</v>
      </c>
      <c r="V2544" s="132">
        <v>0</v>
      </c>
      <c r="W2544" s="132">
        <v>0</v>
      </c>
      <c r="X2544" s="132">
        <v>0</v>
      </c>
      <c r="Y2544" s="132">
        <v>1.0672167E-2</v>
      </c>
      <c r="Z2544" s="132">
        <v>1.6552516999999999E-2</v>
      </c>
      <c r="AA2544" s="132">
        <v>0</v>
      </c>
      <c r="AC2544" s="118">
        <f t="shared" si="965"/>
        <v>0.21958596999999999</v>
      </c>
      <c r="AD2544" s="118">
        <f t="shared" si="966"/>
        <v>6.5974737011189999E-2</v>
      </c>
      <c r="AE2544" s="118">
        <f t="shared" si="967"/>
        <v>8.2527058485700008E-2</v>
      </c>
      <c r="AF2544" s="118">
        <f t="shared" si="968"/>
        <v>7.6646708485700002E-2</v>
      </c>
      <c r="AG2544" s="118">
        <f t="shared" si="969"/>
        <v>0</v>
      </c>
      <c r="AI2544" s="69">
        <v>0</v>
      </c>
      <c r="AJ2544" s="69">
        <v>0</v>
      </c>
      <c r="AK2544" s="69">
        <v>0</v>
      </c>
      <c r="AL2544" s="69">
        <v>0</v>
      </c>
      <c r="AM2544" s="69">
        <v>0</v>
      </c>
      <c r="AN2544" s="69">
        <v>0</v>
      </c>
      <c r="AO2544" s="69">
        <v>0</v>
      </c>
      <c r="AQ2544" s="116">
        <v>4.1486879999999997E-2</v>
      </c>
      <c r="AR2544" s="116">
        <v>3.8615049999999998E-2</v>
      </c>
      <c r="AS2544" s="116">
        <v>2.8718302000000002E-3</v>
      </c>
      <c r="AT2544" s="116">
        <v>0</v>
      </c>
      <c r="AU2544" s="150">
        <f t="shared" si="970"/>
        <v>2.3150509699999999E-6</v>
      </c>
      <c r="AV2544" s="150">
        <f t="shared" si="971"/>
        <v>1.0620673805840001E-8</v>
      </c>
      <c r="AW2544" s="163">
        <f t="shared" si="972"/>
        <v>0</v>
      </c>
      <c r="AX2544" s="196">
        <v>1.3585052E-6</v>
      </c>
      <c r="AY2544" s="196">
        <v>4.0989380000000001E-9</v>
      </c>
      <c r="AZ2544" s="196">
        <v>1.1198884E-13</v>
      </c>
      <c r="BA2544" s="108">
        <v>0</v>
      </c>
      <c r="BB2544" s="108">
        <v>0</v>
      </c>
      <c r="BC2544" s="108">
        <v>0</v>
      </c>
      <c r="BD2544" s="196">
        <v>9.5654577000000009E-7</v>
      </c>
      <c r="BE2544" s="108">
        <v>0</v>
      </c>
      <c r="BF2544" s="196">
        <v>1.1142181999999999E-9</v>
      </c>
      <c r="BG2544" s="196">
        <v>5.4730248999999999E-10</v>
      </c>
      <c r="BH2544" s="196">
        <v>6.0872699999999996E-13</v>
      </c>
      <c r="BI2544" s="108">
        <v>0</v>
      </c>
      <c r="BJ2544" s="108">
        <v>0</v>
      </c>
      <c r="BK2544" s="108">
        <v>0</v>
      </c>
      <c r="BL2544" s="108">
        <v>0</v>
      </c>
      <c r="BM2544" s="108">
        <v>0</v>
      </c>
      <c r="BN2544" s="196">
        <v>4.8594944000000003E-9</v>
      </c>
      <c r="BO2544" s="108">
        <v>0</v>
      </c>
      <c r="BP2544" s="108">
        <v>0</v>
      </c>
      <c r="BQ2544" s="108">
        <v>0</v>
      </c>
      <c r="BR2544" s="108">
        <v>0</v>
      </c>
      <c r="BS2544" s="108">
        <v>0</v>
      </c>
      <c r="BU2544" s="172">
        <v>7.2978154E-5</v>
      </c>
      <c r="BV2544" s="172">
        <v>7.6817566000000008E-6</v>
      </c>
      <c r="BW2544" s="172">
        <v>4.0817596000000003E-5</v>
      </c>
      <c r="BX2544" s="172">
        <v>5.6090781999999999E-10</v>
      </c>
      <c r="BY2544" s="172">
        <v>6.3277270000000001E-6</v>
      </c>
      <c r="BZ2544" s="69">
        <v>0</v>
      </c>
      <c r="CA2544" s="172">
        <v>1.4213041999999999E-5</v>
      </c>
      <c r="CB2544" s="69">
        <v>0</v>
      </c>
      <c r="CC2544" s="69">
        <v>0</v>
      </c>
      <c r="CD2544" s="172">
        <v>1.2938035E-10</v>
      </c>
      <c r="CE2544" s="69">
        <v>0</v>
      </c>
      <c r="CF2544" s="172">
        <v>3.4386949999999999E-6</v>
      </c>
      <c r="CG2544" s="69">
        <v>0</v>
      </c>
      <c r="CH2544" s="172">
        <v>4.9864707999999998E-7</v>
      </c>
      <c r="CI2544" s="69">
        <v>0</v>
      </c>
      <c r="CJ2544" s="69">
        <v>0</v>
      </c>
      <c r="CK2544" s="69">
        <v>0</v>
      </c>
      <c r="CM2544" s="198">
        <v>0</v>
      </c>
      <c r="CN2544" s="198">
        <v>1.4639063999999999</v>
      </c>
      <c r="CO2544" s="198">
        <v>0</v>
      </c>
      <c r="CP2544" s="198">
        <v>5.2557460000000004E-3</v>
      </c>
      <c r="CQ2544" s="198">
        <v>0</v>
      </c>
      <c r="CR2544" s="198">
        <v>0</v>
      </c>
      <c r="CS2544" s="198">
        <v>3.2118442000000002E-4</v>
      </c>
      <c r="CT2544" s="198">
        <v>0</v>
      </c>
      <c r="CU2544" s="198">
        <v>3.6723426000000002E-4</v>
      </c>
      <c r="CV2544" s="198">
        <v>2.0796646E-4</v>
      </c>
    </row>
    <row r="2545" spans="1:100" ht="14.4">
      <c r="A2545" t="s">
        <v>4083</v>
      </c>
      <c r="B2545" s="112" t="s">
        <v>265</v>
      </c>
      <c r="C2545" s="113" t="str">
        <f t="shared" si="973"/>
        <v>M.020.14.102</v>
      </c>
      <c r="D2545" s="9" t="s">
        <v>1301</v>
      </c>
      <c r="E2545" s="112" t="s">
        <v>362</v>
      </c>
      <c r="F2545" s="115" t="str">
        <f t="shared" si="974"/>
        <v>Parsley in Germany</v>
      </c>
      <c r="G2545" s="143">
        <f t="shared" si="960"/>
        <v>5.3444855999999999E-2</v>
      </c>
      <c r="I2545" s="118">
        <f t="shared" si="961"/>
        <v>9.1578042623755955E-3</v>
      </c>
      <c r="K2545" s="161">
        <f t="shared" si="962"/>
        <v>1.4778044599999998E-4</v>
      </c>
      <c r="L2545" s="161">
        <f t="shared" si="963"/>
        <v>3.6795543599999999E-4</v>
      </c>
      <c r="M2545" s="162">
        <f t="shared" si="964"/>
        <v>6.2533998037559563E-4</v>
      </c>
      <c r="N2545" s="161">
        <v>8.0167283999999991E-3</v>
      </c>
      <c r="O2545" s="132">
        <v>1.1690786E-4</v>
      </c>
      <c r="P2545" s="132">
        <v>1.2053037E-4</v>
      </c>
      <c r="Q2545" s="132">
        <v>6.2334583000000005E-5</v>
      </c>
      <c r="R2545" s="132">
        <v>7.3377750000000002E-6</v>
      </c>
      <c r="S2545" s="132">
        <v>6.5639800000000003E-7</v>
      </c>
      <c r="T2545" s="164">
        <v>7.7451689999999995E-5</v>
      </c>
      <c r="U2545" s="164">
        <v>1.8426472000000001E-5</v>
      </c>
      <c r="V2545" s="132">
        <v>1.1273281000000001E-5</v>
      </c>
      <c r="W2545" s="132">
        <v>5.6527972000000002E-5</v>
      </c>
      <c r="X2545" s="132">
        <v>6.1394241000000001E-4</v>
      </c>
      <c r="Y2545" s="132">
        <v>5.5562761999999999E-5</v>
      </c>
      <c r="Z2545" s="132">
        <v>1.2428937E-7</v>
      </c>
      <c r="AA2545" s="132">
        <v>5.5956972000000003E-15</v>
      </c>
      <c r="AC2545" s="118">
        <f t="shared" si="965"/>
        <v>8.0167283999999991E-3</v>
      </c>
      <c r="AD2545" s="118">
        <f t="shared" si="966"/>
        <v>4.0364514800000001E-4</v>
      </c>
      <c r="AE2545" s="118">
        <f t="shared" si="967"/>
        <v>2.5598899137E-4</v>
      </c>
      <c r="AF2545" s="118">
        <f t="shared" si="968"/>
        <v>3.6795543599999999E-4</v>
      </c>
      <c r="AG2545" s="118">
        <f t="shared" si="969"/>
        <v>6.2521569100559566E-4</v>
      </c>
      <c r="AI2545" s="69">
        <v>0.16011374</v>
      </c>
      <c r="AJ2545" s="69">
        <v>0.15034196</v>
      </c>
      <c r="AK2545" s="69">
        <v>3.4508598E-3</v>
      </c>
      <c r="AL2545" s="69">
        <v>0</v>
      </c>
      <c r="AM2545" s="69">
        <v>8.8443923000000005E-4</v>
      </c>
      <c r="AN2545" s="69">
        <v>4.6059144999999998E-3</v>
      </c>
      <c r="AO2545" s="69">
        <v>8.3056058E-4</v>
      </c>
      <c r="AQ2545" s="116">
        <v>9.7572996000000001E-4</v>
      </c>
      <c r="AR2545" s="116">
        <v>9.2220180000000004E-4</v>
      </c>
      <c r="AS2545" s="116">
        <v>4.3485573000000002E-5</v>
      </c>
      <c r="AT2545" s="116">
        <v>1.0042595000000001E-5</v>
      </c>
      <c r="AU2545" s="150">
        <f t="shared" si="970"/>
        <v>5.5287877014444217E-8</v>
      </c>
      <c r="AV2545" s="150">
        <f t="shared" si="971"/>
        <v>1.6081942653628157E-10</v>
      </c>
      <c r="AW2545" s="163">
        <f t="shared" si="972"/>
        <v>1.40652588286E-3</v>
      </c>
      <c r="AX2545" s="196">
        <v>5.1982886E-8</v>
      </c>
      <c r="AY2545" s="196">
        <v>1.5666677999999999E-10</v>
      </c>
      <c r="AZ2545" s="196">
        <v>4.2817457999999998E-15</v>
      </c>
      <c r="BA2545" s="108">
        <v>5.8691999999999998E-10</v>
      </c>
      <c r="BB2545" s="108">
        <v>7.7422409999999995E-19</v>
      </c>
      <c r="BC2545" s="108">
        <v>2.7890784E-12</v>
      </c>
      <c r="BD2545" s="196">
        <v>2.7082012000000002E-9</v>
      </c>
      <c r="BE2545" s="108">
        <v>5.1802316000000003E-13</v>
      </c>
      <c r="BF2545" s="196">
        <v>3.6190690000000001E-12</v>
      </c>
      <c r="BG2545" s="196">
        <v>4.1174154999999998E-16</v>
      </c>
      <c r="BH2545" s="196">
        <v>1.3863548E-17</v>
      </c>
      <c r="BI2545" s="108">
        <v>1.07006E-14</v>
      </c>
      <c r="BJ2545" s="108">
        <v>1.0956498E-16</v>
      </c>
      <c r="BK2545" s="108">
        <v>3.6860396E-17</v>
      </c>
      <c r="BL2545" s="108">
        <v>5.3761266999999995E-13</v>
      </c>
      <c r="BM2545" s="108">
        <v>6.5431226000000004E-12</v>
      </c>
      <c r="BN2545" s="196">
        <v>7.5595074999999993E-24</v>
      </c>
      <c r="BO2545" s="108">
        <v>4.5178285999999998E-7</v>
      </c>
      <c r="BP2545" s="108">
        <v>1.4060741E-3</v>
      </c>
      <c r="BQ2545" s="108">
        <v>0</v>
      </c>
      <c r="BR2545" s="108">
        <v>0</v>
      </c>
      <c r="BS2545" s="108">
        <v>0</v>
      </c>
      <c r="BU2545" s="172">
        <v>1.8101707000000001E-6</v>
      </c>
      <c r="BV2545" s="172">
        <v>2.6650766E-8</v>
      </c>
      <c r="BW2545" s="172">
        <v>1.4901844000000001E-6</v>
      </c>
      <c r="BX2545" s="172">
        <v>2.3007432999999999E-9</v>
      </c>
      <c r="BY2545" s="172">
        <v>2.8521495E-8</v>
      </c>
      <c r="BZ2545" s="69">
        <v>1.2740274E-9</v>
      </c>
      <c r="CA2545" s="172">
        <v>1.0644142E-11</v>
      </c>
      <c r="CB2545" s="69">
        <v>8.3890646000000006E-9</v>
      </c>
      <c r="CC2545" s="69">
        <v>1.8078116000000001E-9</v>
      </c>
      <c r="CD2545" s="172">
        <v>5.1948186000000003E-8</v>
      </c>
      <c r="CE2545" s="69">
        <v>2.1953666999999998E-15</v>
      </c>
      <c r="CF2545" s="172">
        <v>1.6716887000000001E-20</v>
      </c>
      <c r="CG2545" s="69">
        <v>1.4353482000000001E-16</v>
      </c>
      <c r="CH2545" s="172">
        <v>1.3020004E-8</v>
      </c>
      <c r="CI2545" s="69">
        <v>1.8576657E-7</v>
      </c>
      <c r="CJ2545" s="69">
        <v>2.9699055999999999E-10</v>
      </c>
      <c r="CK2545" s="69">
        <v>0</v>
      </c>
      <c r="CM2545" s="198">
        <v>1.6931161999999999E-16</v>
      </c>
      <c r="CN2545" s="198">
        <v>5.5950146999999999E-2</v>
      </c>
      <c r="CO2545" s="198">
        <v>3.3152979999999998E-5</v>
      </c>
      <c r="CP2545" s="198">
        <v>1.7377259000000002E-5</v>
      </c>
      <c r="CQ2545" s="198">
        <v>4.8510796000000001E-12</v>
      </c>
      <c r="CR2545" s="198">
        <v>5.7304882000000002E-10</v>
      </c>
      <c r="CS2545" s="198">
        <v>9.5497499999999991E-7</v>
      </c>
      <c r="CT2545" s="198">
        <v>9.8795805000000001E-5</v>
      </c>
      <c r="CU2545" s="198">
        <v>2.7614899000000002E-10</v>
      </c>
      <c r="CV2545" s="198">
        <v>1.7956117000000001E-6</v>
      </c>
    </row>
    <row r="2546" spans="1:100" ht="14.4">
      <c r="A2546" t="s">
        <v>4084</v>
      </c>
      <c r="B2546" s="112" t="s">
        <v>265</v>
      </c>
      <c r="C2546" s="113" t="str">
        <f t="shared" si="973"/>
        <v>M.020.14.103</v>
      </c>
      <c r="D2546" s="9" t="s">
        <v>1301</v>
      </c>
      <c r="E2546" s="112" t="s">
        <v>362</v>
      </c>
      <c r="F2546" s="115" t="str">
        <f t="shared" si="974"/>
        <v>Mint (peppermint) at the farm gate</v>
      </c>
      <c r="G2546" s="143">
        <f t="shared" si="960"/>
        <v>0.14114059333333334</v>
      </c>
      <c r="I2546" s="118">
        <f t="shared" si="961"/>
        <v>2.6657186522558315E-2</v>
      </c>
      <c r="K2546" s="161">
        <f t="shared" si="962"/>
        <v>8.4655390231000004E-4</v>
      </c>
      <c r="L2546" s="161">
        <f t="shared" si="963"/>
        <v>1.6332861252000002E-3</v>
      </c>
      <c r="M2546" s="162">
        <f t="shared" si="964"/>
        <v>3.0062574950483162E-3</v>
      </c>
      <c r="N2546" s="161">
        <v>2.1171089000000001E-2</v>
      </c>
      <c r="O2546" s="132">
        <v>7.0396802000000005E-4</v>
      </c>
      <c r="P2546" s="132">
        <v>8.8243564000000003E-4</v>
      </c>
      <c r="Q2546" s="132">
        <v>4.6318093000000002E-4</v>
      </c>
      <c r="R2546" s="132">
        <v>6.5017903000000001E-5</v>
      </c>
      <c r="S2546" s="132">
        <v>1.7075930999999999E-7</v>
      </c>
      <c r="T2546" s="164">
        <v>3.1818431000000001E-4</v>
      </c>
      <c r="U2546" s="164">
        <v>5.9457906999999996E-6</v>
      </c>
      <c r="V2546" s="132">
        <v>1.1436784E-4</v>
      </c>
      <c r="W2546" s="132">
        <v>3.9986373E-5</v>
      </c>
      <c r="X2546" s="132">
        <v>2.8918147000000002E-3</v>
      </c>
      <c r="Y2546" s="132">
        <v>9.5030149999999997E-7</v>
      </c>
      <c r="Z2546" s="132">
        <v>7.4955020999999995E-8</v>
      </c>
      <c r="AA2546" s="132">
        <v>2.7316176000000001E-14</v>
      </c>
      <c r="AC2546" s="118">
        <f t="shared" si="965"/>
        <v>2.1171089000000001E-2</v>
      </c>
      <c r="AD2546" s="118">
        <f t="shared" si="966"/>
        <v>2.4389033530100002E-3</v>
      </c>
      <c r="AE2546" s="118">
        <f t="shared" si="967"/>
        <v>1.5924244057210003E-3</v>
      </c>
      <c r="AF2546" s="118">
        <f t="shared" si="968"/>
        <v>1.6332861252E-3</v>
      </c>
      <c r="AG2546" s="118">
        <f t="shared" si="969"/>
        <v>3.0061825400273163E-3</v>
      </c>
      <c r="AI2546" s="69">
        <v>1.9401481</v>
      </c>
      <c r="AJ2546" s="69">
        <v>1.2147962000000001</v>
      </c>
      <c r="AK2546" s="69">
        <v>0.34891822</v>
      </c>
      <c r="AL2546" s="69">
        <v>0</v>
      </c>
      <c r="AM2546" s="69">
        <v>8.4151977000000003E-2</v>
      </c>
      <c r="AN2546" s="69">
        <v>0.20529800000000001</v>
      </c>
      <c r="AO2546" s="69">
        <v>8.6983664000000002E-2</v>
      </c>
      <c r="AQ2546" s="116">
        <v>2.6798429999999999E-3</v>
      </c>
      <c r="AR2546" s="116">
        <v>2.5229507000000002E-3</v>
      </c>
      <c r="AS2546" s="116">
        <v>1.1586997E-4</v>
      </c>
      <c r="AT2546" s="116">
        <v>4.1022351000000001E-5</v>
      </c>
      <c r="AU2546" s="150">
        <f t="shared" si="970"/>
        <v>1.5125604180878944E-7</v>
      </c>
      <c r="AV2546" s="150">
        <f t="shared" si="971"/>
        <v>4.285132081514898E-10</v>
      </c>
      <c r="AW2546" s="163">
        <f t="shared" si="972"/>
        <v>5.7454273535000001E-3</v>
      </c>
      <c r="AX2546" s="196">
        <v>1.3267623999999999E-7</v>
      </c>
      <c r="AY2546" s="196">
        <v>4.0018986999999998E-10</v>
      </c>
      <c r="AZ2546" s="196">
        <v>1.0934737E-14</v>
      </c>
      <c r="BA2546" s="108">
        <v>4.1676364999999999E-10</v>
      </c>
      <c r="BB2546" s="108">
        <v>3.7794829E-18</v>
      </c>
      <c r="BC2546" s="108">
        <v>5.6201510999999997E-11</v>
      </c>
      <c r="BD2546" s="196">
        <v>1.8105290999999999E-8</v>
      </c>
      <c r="BE2546" s="108">
        <v>8.2070806999999998E-12</v>
      </c>
      <c r="BF2546" s="196">
        <v>2.0103310999999999E-11</v>
      </c>
      <c r="BG2546" s="196">
        <v>3.0455827999999998E-16</v>
      </c>
      <c r="BH2546" s="196">
        <v>1.0237282E-17</v>
      </c>
      <c r="BI2546" s="108">
        <v>1.6604184999999999E-15</v>
      </c>
      <c r="BJ2546" s="108">
        <v>2.8676375999999999E-17</v>
      </c>
      <c r="BK2546" s="108">
        <v>7.8240148999999993E-18</v>
      </c>
      <c r="BL2546" s="108">
        <v>2.4148480999999998E-13</v>
      </c>
      <c r="BM2546" s="108">
        <v>1.3041591999999999E-12</v>
      </c>
      <c r="BN2546" s="196">
        <v>3.6902789999999998E-23</v>
      </c>
      <c r="BO2546" s="108">
        <v>3.3363534999999998E-6</v>
      </c>
      <c r="BP2546" s="108">
        <v>5.7420910000000004E-3</v>
      </c>
      <c r="BQ2546" s="108">
        <v>0</v>
      </c>
      <c r="BR2546" s="108">
        <v>0</v>
      </c>
      <c r="BS2546" s="108">
        <v>0</v>
      </c>
      <c r="BU2546" s="172">
        <v>6.5683632E-6</v>
      </c>
      <c r="BV2546" s="172">
        <v>1.5707239999999999E-7</v>
      </c>
      <c r="BW2546" s="172">
        <v>3.9353743E-6</v>
      </c>
      <c r="BX2546" s="172">
        <v>8.2693833999999999E-10</v>
      </c>
      <c r="BY2546" s="172">
        <v>1.6101838E-7</v>
      </c>
      <c r="BZ2546" s="69">
        <v>3.4858699000000001E-8</v>
      </c>
      <c r="CA2546" s="172">
        <v>7.8462323000000003E-12</v>
      </c>
      <c r="CB2546" s="69">
        <v>5.7489962000000002E-8</v>
      </c>
      <c r="CC2546" s="69">
        <v>3.7496103E-10</v>
      </c>
      <c r="CD2546" s="172">
        <v>2.1085633E-7</v>
      </c>
      <c r="CE2546" s="69">
        <v>1.0716989E-14</v>
      </c>
      <c r="CF2546" s="172">
        <v>8.1605813000000005E-20</v>
      </c>
      <c r="CG2546" s="69">
        <v>7.0068524000000002E-16</v>
      </c>
      <c r="CH2546" s="172">
        <v>9.5202616000000006E-8</v>
      </c>
      <c r="CI2546" s="69">
        <v>1.8868075E-6</v>
      </c>
      <c r="CJ2546" s="69">
        <v>2.8473309999999999E-8</v>
      </c>
      <c r="CK2546" s="69">
        <v>0</v>
      </c>
      <c r="CM2546" s="198">
        <v>8.2651828999999998E-16</v>
      </c>
      <c r="CN2546" s="198">
        <v>0.14291667999999999</v>
      </c>
      <c r="CO2546" s="198">
        <v>1.4419824E-3</v>
      </c>
      <c r="CP2546" s="198">
        <v>1.1464595E-4</v>
      </c>
      <c r="CQ2546" s="198">
        <v>7.6530214000000002E-13</v>
      </c>
      <c r="CR2546" s="198">
        <v>8.9322395000000001E-11</v>
      </c>
      <c r="CS2546" s="198">
        <v>6.3383588999999997E-6</v>
      </c>
      <c r="CT2546" s="198">
        <v>2.4978464999999999E-5</v>
      </c>
      <c r="CU2546" s="198">
        <v>2.0418960999999999E-10</v>
      </c>
      <c r="CV2546" s="198">
        <v>1.3215516E-5</v>
      </c>
    </row>
    <row r="2547" spans="1:100" ht="14.4">
      <c r="B2547" s="112"/>
      <c r="C2547" s="113"/>
      <c r="D2547" s="1" t="s">
        <v>1302</v>
      </c>
      <c r="E2547" s="112"/>
      <c r="T2547" s="3"/>
      <c r="U2547" s="3"/>
      <c r="AC2547" s="142"/>
      <c r="AD2547" s="142"/>
      <c r="AE2547" s="142"/>
      <c r="AF2547" s="142"/>
      <c r="AG2547" s="142"/>
      <c r="AU2547" s="86"/>
      <c r="AV2547" s="86"/>
      <c r="AW2547" s="86"/>
      <c r="AX2547" s="3"/>
      <c r="AY2547" s="3"/>
      <c r="AZ2547" s="3"/>
      <c r="BD2547" s="3"/>
      <c r="BF2547" s="3"/>
      <c r="BG2547" s="3"/>
      <c r="BH2547" s="3"/>
      <c r="BN2547" s="3"/>
      <c r="BU2547" s="3"/>
      <c r="BV2547" s="3"/>
      <c r="BW2547" s="3"/>
      <c r="BX2547" s="3"/>
      <c r="BY2547" s="3"/>
      <c r="CA2547" s="3"/>
      <c r="CD2547" s="3"/>
      <c r="CF2547" s="3"/>
      <c r="CH2547" s="3"/>
    </row>
    <row r="2548" spans="1:100" ht="14.4">
      <c r="A2548" t="s">
        <v>2835</v>
      </c>
      <c r="B2548" s="112" t="s">
        <v>265</v>
      </c>
      <c r="C2548" s="113" t="str">
        <f t="shared" si="973"/>
        <v>M.020.15.102</v>
      </c>
      <c r="D2548" s="9" t="s">
        <v>1302</v>
      </c>
      <c r="E2548" s="112" t="s">
        <v>362</v>
      </c>
      <c r="F2548" s="115" t="str">
        <f t="shared" si="974"/>
        <v>Cream, whipped in multilayer carton per 1000 ml NL</v>
      </c>
      <c r="G2548" s="143">
        <f t="shared" si="960"/>
        <v>4.9970954666666669</v>
      </c>
      <c r="I2548" s="118">
        <f t="shared" si="961"/>
        <v>0.99216045788793994</v>
      </c>
      <c r="K2548" s="161">
        <f t="shared" si="962"/>
        <v>1.6468544E-7</v>
      </c>
      <c r="L2548" s="161">
        <f t="shared" si="963"/>
        <v>0.22182709020249999</v>
      </c>
      <c r="M2548" s="162">
        <f t="shared" si="964"/>
        <v>2.0768882999999998E-2</v>
      </c>
      <c r="N2548" s="161">
        <v>0.74956431999999995</v>
      </c>
      <c r="O2548" s="132">
        <v>0.1857751</v>
      </c>
      <c r="P2548" s="132">
        <v>1.1201609E-2</v>
      </c>
      <c r="Q2548" s="132">
        <v>0</v>
      </c>
      <c r="R2548" s="132">
        <v>0</v>
      </c>
      <c r="S2548" s="132">
        <v>0</v>
      </c>
      <c r="T2548" s="164">
        <v>1.6468544E-7</v>
      </c>
      <c r="U2548" s="164">
        <v>4.0332024999999999E-6</v>
      </c>
      <c r="V2548" s="132">
        <v>0</v>
      </c>
      <c r="W2548" s="132">
        <v>0</v>
      </c>
      <c r="X2548" s="132">
        <v>0</v>
      </c>
      <c r="Y2548" s="132">
        <v>2.4846348000000001E-2</v>
      </c>
      <c r="Z2548" s="132">
        <v>2.0768882999999998E-2</v>
      </c>
      <c r="AA2548" s="132">
        <v>0</v>
      </c>
      <c r="AC2548" s="118">
        <f t="shared" si="965"/>
        <v>0.74956431999999995</v>
      </c>
      <c r="AD2548" s="118">
        <f t="shared" si="966"/>
        <v>0.19698090688794001</v>
      </c>
      <c r="AE2548" s="118">
        <f t="shared" si="967"/>
        <v>0.21774962520249999</v>
      </c>
      <c r="AF2548" s="118">
        <f t="shared" si="968"/>
        <v>0.22182709020249999</v>
      </c>
      <c r="AG2548" s="118">
        <f t="shared" si="969"/>
        <v>0</v>
      </c>
      <c r="AI2548" s="69">
        <v>0</v>
      </c>
      <c r="AJ2548" s="69">
        <v>0</v>
      </c>
      <c r="AK2548" s="69">
        <v>0</v>
      </c>
      <c r="AL2548" s="69">
        <v>0</v>
      </c>
      <c r="AM2548" s="69">
        <v>0</v>
      </c>
      <c r="AN2548" s="69">
        <v>0</v>
      </c>
      <c r="AO2548" s="69">
        <v>0</v>
      </c>
      <c r="AQ2548" s="116">
        <v>0.14165691</v>
      </c>
      <c r="AR2548" s="116">
        <v>0.13362610999999999</v>
      </c>
      <c r="AS2548" s="116">
        <v>8.0308041000000004E-3</v>
      </c>
      <c r="AT2548" s="116">
        <v>0</v>
      </c>
      <c r="AU2548" s="150">
        <f t="shared" si="970"/>
        <v>8.0111576000000008E-6</v>
      </c>
      <c r="AV2548" s="150">
        <f t="shared" si="971"/>
        <v>2.9699718876799999E-8</v>
      </c>
      <c r="AW2548" s="163">
        <f t="shared" si="972"/>
        <v>0</v>
      </c>
      <c r="AX2548" s="196">
        <v>4.6373046000000002E-6</v>
      </c>
      <c r="AY2548" s="196">
        <v>1.3991866999999999E-8</v>
      </c>
      <c r="AZ2548" s="196">
        <v>3.8227780000000001E-13</v>
      </c>
      <c r="BA2548" s="108">
        <v>0</v>
      </c>
      <c r="BB2548" s="108">
        <v>0</v>
      </c>
      <c r="BC2548" s="108">
        <v>0</v>
      </c>
      <c r="BD2548" s="196">
        <v>3.3738530000000002E-6</v>
      </c>
      <c r="BE2548" s="108">
        <v>0</v>
      </c>
      <c r="BF2548" s="196">
        <v>3.9299825999999997E-9</v>
      </c>
      <c r="BG2548" s="196">
        <v>4.6097700000000002E-10</v>
      </c>
      <c r="BH2548" s="196">
        <v>2.903999E-12</v>
      </c>
      <c r="BI2548" s="108">
        <v>0</v>
      </c>
      <c r="BJ2548" s="108">
        <v>0</v>
      </c>
      <c r="BK2548" s="108">
        <v>0</v>
      </c>
      <c r="BL2548" s="108">
        <v>0</v>
      </c>
      <c r="BM2548" s="108">
        <v>0</v>
      </c>
      <c r="BN2548" s="196">
        <v>1.1313606E-8</v>
      </c>
      <c r="BO2548" s="108">
        <v>0</v>
      </c>
      <c r="BP2548" s="108">
        <v>0</v>
      </c>
      <c r="BQ2548" s="108">
        <v>0</v>
      </c>
      <c r="BR2548" s="108">
        <v>0</v>
      </c>
      <c r="BS2548" s="108">
        <v>0</v>
      </c>
      <c r="BU2548" s="69">
        <v>2.1048181000000001E-4</v>
      </c>
      <c r="BV2548" s="172">
        <v>2.7094488E-5</v>
      </c>
      <c r="BW2548" s="69">
        <v>1.3933228000000001E-4</v>
      </c>
      <c r="BX2548" s="172">
        <v>4.7243637999999998E-10</v>
      </c>
      <c r="BY2548" s="172">
        <v>2.2318661E-5</v>
      </c>
      <c r="BZ2548" s="69">
        <v>0</v>
      </c>
      <c r="CA2548" s="172">
        <v>1.1971232000000001E-5</v>
      </c>
      <c r="CB2548" s="69">
        <v>0</v>
      </c>
      <c r="CC2548" s="69">
        <v>0</v>
      </c>
      <c r="CD2548" s="172">
        <v>1.0897332E-10</v>
      </c>
      <c r="CE2548" s="69">
        <v>0</v>
      </c>
      <c r="CF2548" s="172">
        <v>8.0057793999999995E-6</v>
      </c>
      <c r="CG2548" s="69">
        <v>0</v>
      </c>
      <c r="CH2548" s="172">
        <v>1.7587888E-6</v>
      </c>
      <c r="CI2548" s="69">
        <v>0</v>
      </c>
      <c r="CJ2548" s="69">
        <v>0</v>
      </c>
      <c r="CK2548" s="69">
        <v>0</v>
      </c>
      <c r="CM2548" s="198">
        <v>0</v>
      </c>
      <c r="CN2548" s="198">
        <v>4.9970955000000004</v>
      </c>
      <c r="CO2548" s="198">
        <v>0</v>
      </c>
      <c r="CP2548" s="198">
        <v>1.8537654000000001E-2</v>
      </c>
      <c r="CQ2548" s="198">
        <v>0</v>
      </c>
      <c r="CR2548" s="198">
        <v>0</v>
      </c>
      <c r="CS2548" s="198">
        <v>1.1328563999999999E-3</v>
      </c>
      <c r="CT2548" s="198">
        <v>0</v>
      </c>
      <c r="CU2548" s="198">
        <v>3.0931075999999998E-4</v>
      </c>
      <c r="CV2548" s="198">
        <v>9.9212681000000009E-4</v>
      </c>
    </row>
    <row r="2549" spans="1:100" ht="14.4">
      <c r="A2549" t="s">
        <v>2836</v>
      </c>
      <c r="B2549" s="112" t="s">
        <v>265</v>
      </c>
      <c r="C2549" s="113" t="str">
        <f t="shared" si="973"/>
        <v>M.020.15.103</v>
      </c>
      <c r="D2549" s="9" t="s">
        <v>1302</v>
      </c>
      <c r="E2549" s="112" t="s">
        <v>362</v>
      </c>
      <c r="F2549" s="115" t="str">
        <f t="shared" si="974"/>
        <v>Custard several flavours, full fat in multilayer carton per 1000 ml NL</v>
      </c>
      <c r="G2549" s="143">
        <f t="shared" si="960"/>
        <v>1.3989189333333334</v>
      </c>
      <c r="I2549" s="118">
        <f t="shared" si="961"/>
        <v>0.27395044994194101</v>
      </c>
      <c r="K2549" s="161">
        <f t="shared" si="962"/>
        <v>7.5689141000000006E-8</v>
      </c>
      <c r="L2549" s="161">
        <f t="shared" si="963"/>
        <v>5.6535488752799998E-2</v>
      </c>
      <c r="M2549" s="162">
        <f t="shared" si="964"/>
        <v>7.5770454999999999E-3</v>
      </c>
      <c r="N2549" s="161">
        <v>0.20983784</v>
      </c>
      <c r="O2549" s="132">
        <v>4.5363582E-2</v>
      </c>
      <c r="P2549" s="132">
        <v>5.1482398999999996E-3</v>
      </c>
      <c r="Q2549" s="132">
        <v>0</v>
      </c>
      <c r="R2549" s="132">
        <v>0</v>
      </c>
      <c r="S2549" s="132">
        <v>0</v>
      </c>
      <c r="T2549" s="164">
        <v>7.5689141000000006E-8</v>
      </c>
      <c r="U2549" s="164">
        <v>1.8536528E-6</v>
      </c>
      <c r="V2549" s="132">
        <v>0</v>
      </c>
      <c r="W2549" s="132">
        <v>0</v>
      </c>
      <c r="X2549" s="132">
        <v>0</v>
      </c>
      <c r="Y2549" s="132">
        <v>6.0218132000000001E-3</v>
      </c>
      <c r="Z2549" s="132">
        <v>7.5770454999999999E-3</v>
      </c>
      <c r="AA2549" s="132">
        <v>0</v>
      </c>
      <c r="AC2549" s="118">
        <f t="shared" si="965"/>
        <v>0.20983784</v>
      </c>
      <c r="AD2549" s="118">
        <f t="shared" si="966"/>
        <v>5.0513751241940998E-2</v>
      </c>
      <c r="AE2549" s="118">
        <f t="shared" si="967"/>
        <v>5.8090721052799991E-2</v>
      </c>
      <c r="AF2549" s="118">
        <f t="shared" si="968"/>
        <v>5.6535488752799998E-2</v>
      </c>
      <c r="AG2549" s="118">
        <f t="shared" si="969"/>
        <v>0</v>
      </c>
      <c r="AI2549" s="69">
        <v>0</v>
      </c>
      <c r="AJ2549" s="69">
        <v>0</v>
      </c>
      <c r="AK2549" s="69">
        <v>0</v>
      </c>
      <c r="AL2549" s="69">
        <v>0</v>
      </c>
      <c r="AM2549" s="69">
        <v>0</v>
      </c>
      <c r="AN2549" s="69">
        <v>0</v>
      </c>
      <c r="AO2549" s="69">
        <v>0</v>
      </c>
      <c r="AQ2549" s="116">
        <v>3.7513233E-2</v>
      </c>
      <c r="AR2549" s="116">
        <v>3.5395672000000003E-2</v>
      </c>
      <c r="AS2549" s="116">
        <v>2.1175605999999999E-3</v>
      </c>
      <c r="AT2549" s="116">
        <v>0</v>
      </c>
      <c r="AU2549" s="150">
        <f t="shared" si="970"/>
        <v>2.12204273E-6</v>
      </c>
      <c r="AV2549" s="150">
        <f t="shared" si="971"/>
        <v>7.8312150134199994E-9</v>
      </c>
      <c r="AW2549" s="163">
        <f t="shared" si="972"/>
        <v>0</v>
      </c>
      <c r="AX2549" s="196">
        <v>1.2981968E-6</v>
      </c>
      <c r="AY2549" s="196">
        <v>3.9169730000000001E-9</v>
      </c>
      <c r="AZ2549" s="196">
        <v>1.070173E-13</v>
      </c>
      <c r="BA2549" s="108">
        <v>0</v>
      </c>
      <c r="BB2549" s="108">
        <v>0</v>
      </c>
      <c r="BC2549" s="108">
        <v>0</v>
      </c>
      <c r="BD2549" s="196">
        <v>8.2384593000000001E-7</v>
      </c>
      <c r="BE2549" s="108">
        <v>0</v>
      </c>
      <c r="BF2549" s="196">
        <v>9.596447100000001E-10</v>
      </c>
      <c r="BG2549" s="196">
        <v>2.1186422000000001E-10</v>
      </c>
      <c r="BH2549" s="196">
        <v>6.3676611999999996E-13</v>
      </c>
      <c r="BI2549" s="108">
        <v>0</v>
      </c>
      <c r="BJ2549" s="108">
        <v>0</v>
      </c>
      <c r="BK2549" s="108">
        <v>0</v>
      </c>
      <c r="BL2549" s="108">
        <v>0</v>
      </c>
      <c r="BM2549" s="108">
        <v>0</v>
      </c>
      <c r="BN2549" s="196">
        <v>2.7419893000000001E-9</v>
      </c>
      <c r="BO2549" s="108">
        <v>0</v>
      </c>
      <c r="BP2549" s="108">
        <v>0</v>
      </c>
      <c r="BQ2549" s="108">
        <v>0</v>
      </c>
      <c r="BR2549" s="108">
        <v>0</v>
      </c>
      <c r="BS2549" s="108">
        <v>0</v>
      </c>
      <c r="BU2549" s="172">
        <v>5.8943538E-5</v>
      </c>
      <c r="BV2549" s="172">
        <v>6.6160806E-6</v>
      </c>
      <c r="BW2549" s="172">
        <v>3.9005572000000001E-5</v>
      </c>
      <c r="BX2549" s="172">
        <v>2.1713093000000001E-10</v>
      </c>
      <c r="BY2549" s="172">
        <v>5.4498931000000001E-6</v>
      </c>
      <c r="BZ2549" s="69">
        <v>0</v>
      </c>
      <c r="CA2549" s="172">
        <v>5.5019573999999996E-6</v>
      </c>
      <c r="CB2549" s="69">
        <v>0</v>
      </c>
      <c r="CC2549" s="69">
        <v>0</v>
      </c>
      <c r="CD2549" s="172">
        <v>5.0083944999999999E-11</v>
      </c>
      <c r="CE2549" s="69">
        <v>0</v>
      </c>
      <c r="CF2549" s="172">
        <v>1.9402975000000001E-6</v>
      </c>
      <c r="CG2549" s="69">
        <v>0</v>
      </c>
      <c r="CH2549" s="172">
        <v>4.2947069000000001E-7</v>
      </c>
      <c r="CI2549" s="69">
        <v>0</v>
      </c>
      <c r="CJ2549" s="69">
        <v>0</v>
      </c>
      <c r="CK2549" s="69">
        <v>0</v>
      </c>
      <c r="CM2549" s="198">
        <v>0</v>
      </c>
      <c r="CN2549" s="198">
        <v>1.3989189</v>
      </c>
      <c r="CO2549" s="198">
        <v>0</v>
      </c>
      <c r="CP2549" s="198">
        <v>4.5266259999999997E-3</v>
      </c>
      <c r="CQ2549" s="198">
        <v>0</v>
      </c>
      <c r="CR2549" s="198">
        <v>0</v>
      </c>
      <c r="CS2549" s="198">
        <v>2.7662709000000001E-4</v>
      </c>
      <c r="CT2549" s="198">
        <v>0</v>
      </c>
      <c r="CU2549" s="198">
        <v>1.4215868E-4</v>
      </c>
      <c r="CV2549" s="198">
        <v>2.1754578000000001E-4</v>
      </c>
    </row>
    <row r="2550" spans="1:100" ht="14.4">
      <c r="A2550" t="s">
        <v>2837</v>
      </c>
      <c r="B2550" s="112" t="s">
        <v>265</v>
      </c>
      <c r="C2550" s="113" t="str">
        <f t="shared" si="973"/>
        <v>M.020.15.104</v>
      </c>
      <c r="D2550" s="9" t="s">
        <v>1302</v>
      </c>
      <c r="E2550" s="112" t="s">
        <v>362</v>
      </c>
      <c r="F2550" s="115" t="str">
        <f t="shared" si="974"/>
        <v>Custard vanilla, full fat in multilayer carton per 1000 ml NL</v>
      </c>
      <c r="G2550" s="143">
        <f t="shared" si="960"/>
        <v>1.3989189333333334</v>
      </c>
      <c r="I2550" s="118">
        <f t="shared" si="961"/>
        <v>0.27395044994194101</v>
      </c>
      <c r="K2550" s="161">
        <f t="shared" si="962"/>
        <v>7.5689141000000006E-8</v>
      </c>
      <c r="L2550" s="161">
        <f t="shared" si="963"/>
        <v>5.6535488752799998E-2</v>
      </c>
      <c r="M2550" s="162">
        <f t="shared" si="964"/>
        <v>7.5770454999999999E-3</v>
      </c>
      <c r="N2550" s="161">
        <v>0.20983784</v>
      </c>
      <c r="O2550" s="132">
        <v>4.5363582E-2</v>
      </c>
      <c r="P2550" s="132">
        <v>5.1482398999999996E-3</v>
      </c>
      <c r="Q2550" s="132">
        <v>0</v>
      </c>
      <c r="R2550" s="132">
        <v>0</v>
      </c>
      <c r="S2550" s="132">
        <v>0</v>
      </c>
      <c r="T2550" s="164">
        <v>7.5689141000000006E-8</v>
      </c>
      <c r="U2550" s="164">
        <v>1.8536528E-6</v>
      </c>
      <c r="V2550" s="132">
        <v>0</v>
      </c>
      <c r="W2550" s="132">
        <v>0</v>
      </c>
      <c r="X2550" s="132">
        <v>0</v>
      </c>
      <c r="Y2550" s="132">
        <v>6.0218132000000001E-3</v>
      </c>
      <c r="Z2550" s="132">
        <v>7.5770454999999999E-3</v>
      </c>
      <c r="AA2550" s="132">
        <v>0</v>
      </c>
      <c r="AC2550" s="118">
        <f t="shared" si="965"/>
        <v>0.20983784</v>
      </c>
      <c r="AD2550" s="118">
        <f t="shared" si="966"/>
        <v>5.0513751241940998E-2</v>
      </c>
      <c r="AE2550" s="118">
        <f t="shared" si="967"/>
        <v>5.8090721052799991E-2</v>
      </c>
      <c r="AF2550" s="118">
        <f t="shared" si="968"/>
        <v>5.6535488752799998E-2</v>
      </c>
      <c r="AG2550" s="118">
        <f t="shared" si="969"/>
        <v>0</v>
      </c>
      <c r="AI2550" s="69">
        <v>0</v>
      </c>
      <c r="AJ2550" s="69">
        <v>0</v>
      </c>
      <c r="AK2550" s="69">
        <v>0</v>
      </c>
      <c r="AL2550" s="69">
        <v>0</v>
      </c>
      <c r="AM2550" s="69">
        <v>0</v>
      </c>
      <c r="AN2550" s="69">
        <v>0</v>
      </c>
      <c r="AO2550" s="69">
        <v>0</v>
      </c>
      <c r="AQ2550" s="116">
        <v>3.7513233E-2</v>
      </c>
      <c r="AR2550" s="116">
        <v>3.5395672000000003E-2</v>
      </c>
      <c r="AS2550" s="116">
        <v>2.1175605999999999E-3</v>
      </c>
      <c r="AT2550" s="116">
        <v>0</v>
      </c>
      <c r="AU2550" s="150">
        <f t="shared" si="970"/>
        <v>2.12204273E-6</v>
      </c>
      <c r="AV2550" s="150">
        <f t="shared" si="971"/>
        <v>7.8312150134199994E-9</v>
      </c>
      <c r="AW2550" s="163">
        <f t="shared" si="972"/>
        <v>0</v>
      </c>
      <c r="AX2550" s="196">
        <v>1.2981968E-6</v>
      </c>
      <c r="AY2550" s="196">
        <v>3.9169730000000001E-9</v>
      </c>
      <c r="AZ2550" s="196">
        <v>1.070173E-13</v>
      </c>
      <c r="BA2550" s="108">
        <v>0</v>
      </c>
      <c r="BB2550" s="108">
        <v>0</v>
      </c>
      <c r="BC2550" s="108">
        <v>0</v>
      </c>
      <c r="BD2550" s="196">
        <v>8.2384593000000001E-7</v>
      </c>
      <c r="BE2550" s="108">
        <v>0</v>
      </c>
      <c r="BF2550" s="196">
        <v>9.596447100000001E-10</v>
      </c>
      <c r="BG2550" s="196">
        <v>2.1186422000000001E-10</v>
      </c>
      <c r="BH2550" s="196">
        <v>6.3676611999999996E-13</v>
      </c>
      <c r="BI2550" s="108">
        <v>0</v>
      </c>
      <c r="BJ2550" s="108">
        <v>0</v>
      </c>
      <c r="BK2550" s="108">
        <v>0</v>
      </c>
      <c r="BL2550" s="108">
        <v>0</v>
      </c>
      <c r="BM2550" s="108">
        <v>0</v>
      </c>
      <c r="BN2550" s="196">
        <v>2.7419893000000001E-9</v>
      </c>
      <c r="BO2550" s="108">
        <v>0</v>
      </c>
      <c r="BP2550" s="108">
        <v>0</v>
      </c>
      <c r="BQ2550" s="108">
        <v>0</v>
      </c>
      <c r="BR2550" s="108">
        <v>0</v>
      </c>
      <c r="BS2550" s="108">
        <v>0</v>
      </c>
      <c r="BU2550" s="172">
        <v>5.8943538E-5</v>
      </c>
      <c r="BV2550" s="172">
        <v>6.6160806E-6</v>
      </c>
      <c r="BW2550" s="172">
        <v>3.9005572000000001E-5</v>
      </c>
      <c r="BX2550" s="172">
        <v>2.1713093000000001E-10</v>
      </c>
      <c r="BY2550" s="172">
        <v>5.4498931000000001E-6</v>
      </c>
      <c r="BZ2550" s="69">
        <v>0</v>
      </c>
      <c r="CA2550" s="172">
        <v>5.5019573999999996E-6</v>
      </c>
      <c r="CB2550" s="69">
        <v>0</v>
      </c>
      <c r="CC2550" s="69">
        <v>0</v>
      </c>
      <c r="CD2550" s="172">
        <v>5.0083944999999999E-11</v>
      </c>
      <c r="CE2550" s="69">
        <v>0</v>
      </c>
      <c r="CF2550" s="172">
        <v>1.9402975000000001E-6</v>
      </c>
      <c r="CG2550" s="69">
        <v>0</v>
      </c>
      <c r="CH2550" s="172">
        <v>4.2947069000000001E-7</v>
      </c>
      <c r="CI2550" s="69">
        <v>0</v>
      </c>
      <c r="CJ2550" s="69">
        <v>0</v>
      </c>
      <c r="CK2550" s="69">
        <v>0</v>
      </c>
      <c r="CM2550" s="198">
        <v>0</v>
      </c>
      <c r="CN2550" s="198">
        <v>1.3989189</v>
      </c>
      <c r="CO2550" s="198">
        <v>0</v>
      </c>
      <c r="CP2550" s="198">
        <v>4.5266259999999997E-3</v>
      </c>
      <c r="CQ2550" s="198">
        <v>0</v>
      </c>
      <c r="CR2550" s="198">
        <v>0</v>
      </c>
      <c r="CS2550" s="198">
        <v>2.7662709000000001E-4</v>
      </c>
      <c r="CT2550" s="198">
        <v>0</v>
      </c>
      <c r="CU2550" s="198">
        <v>1.4215868E-4</v>
      </c>
      <c r="CV2550" s="198">
        <v>2.1754578000000001E-4</v>
      </c>
    </row>
    <row r="2551" spans="1:100" ht="14.4">
      <c r="A2551" t="s">
        <v>2838</v>
      </c>
      <c r="B2551" s="112" t="s">
        <v>265</v>
      </c>
      <c r="C2551" s="113" t="str">
        <f t="shared" si="973"/>
        <v>M.020.15.105</v>
      </c>
      <c r="D2551" s="9" t="s">
        <v>1302</v>
      </c>
      <c r="E2551" s="112" t="s">
        <v>362</v>
      </c>
      <c r="F2551" s="115" t="str">
        <f t="shared" si="974"/>
        <v>Fromage frais, full fat in plastic boxper 250 gram NL</v>
      </c>
      <c r="G2551" s="143">
        <f t="shared" si="960"/>
        <v>3.2675025333333334</v>
      </c>
      <c r="I2551" s="118">
        <f t="shared" si="961"/>
        <v>0.64004408790492995</v>
      </c>
      <c r="K2551" s="161">
        <f t="shared" si="962"/>
        <v>1.3026523E-7</v>
      </c>
      <c r="L2551" s="161">
        <f t="shared" si="963"/>
        <v>0.13500127863969999</v>
      </c>
      <c r="M2551" s="162">
        <f t="shared" si="964"/>
        <v>1.4917299E-2</v>
      </c>
      <c r="N2551" s="161">
        <v>0.49012538</v>
      </c>
      <c r="O2551" s="132">
        <v>0.11218367</v>
      </c>
      <c r="P2551" s="132">
        <v>8.8604074000000008E-3</v>
      </c>
      <c r="Q2551" s="132">
        <v>0</v>
      </c>
      <c r="R2551" s="132">
        <v>0</v>
      </c>
      <c r="S2551" s="132">
        <v>0</v>
      </c>
      <c r="T2551" s="164">
        <v>1.3026523E-7</v>
      </c>
      <c r="U2551" s="164">
        <v>3.1902397E-6</v>
      </c>
      <c r="V2551" s="132">
        <v>0</v>
      </c>
      <c r="W2551" s="132">
        <v>0</v>
      </c>
      <c r="X2551" s="132">
        <v>0</v>
      </c>
      <c r="Y2551" s="132">
        <v>1.3954011000000001E-2</v>
      </c>
      <c r="Z2551" s="132">
        <v>1.4917299E-2</v>
      </c>
      <c r="AA2551" s="132">
        <v>0</v>
      </c>
      <c r="AC2551" s="118">
        <f t="shared" si="965"/>
        <v>0.49012538</v>
      </c>
      <c r="AD2551" s="118">
        <f t="shared" si="966"/>
        <v>0.12104739790493001</v>
      </c>
      <c r="AE2551" s="118">
        <f t="shared" si="967"/>
        <v>0.1359645666397</v>
      </c>
      <c r="AF2551" s="118">
        <f t="shared" si="968"/>
        <v>0.13500127863969999</v>
      </c>
      <c r="AG2551" s="118">
        <f t="shared" si="969"/>
        <v>0</v>
      </c>
      <c r="AI2551" s="69">
        <v>0</v>
      </c>
      <c r="AJ2551" s="69">
        <v>0</v>
      </c>
      <c r="AK2551" s="69">
        <v>0</v>
      </c>
      <c r="AL2551" s="69">
        <v>0</v>
      </c>
      <c r="AM2551" s="69">
        <v>0</v>
      </c>
      <c r="AN2551" s="69">
        <v>0</v>
      </c>
      <c r="AO2551" s="69">
        <v>0</v>
      </c>
      <c r="AQ2551" s="116">
        <v>8.9493809999999993E-2</v>
      </c>
      <c r="AR2551" s="116">
        <v>8.4561006999999994E-2</v>
      </c>
      <c r="AS2551" s="116">
        <v>4.9328030000000004E-3</v>
      </c>
      <c r="AT2551" s="116">
        <v>0</v>
      </c>
      <c r="AU2551" s="150">
        <f t="shared" si="970"/>
        <v>5.0696047000000002E-6</v>
      </c>
      <c r="AV2551" s="150">
        <f t="shared" si="971"/>
        <v>1.8242614737339999E-8</v>
      </c>
      <c r="AW2551" s="163">
        <f t="shared" si="972"/>
        <v>0</v>
      </c>
      <c r="AX2551" s="196">
        <v>3.0322423000000001E-6</v>
      </c>
      <c r="AY2551" s="196">
        <v>9.1490070000000003E-9</v>
      </c>
      <c r="AZ2551" s="196">
        <v>2.4996394E-13</v>
      </c>
      <c r="BA2551" s="108">
        <v>0</v>
      </c>
      <c r="BB2551" s="108">
        <v>0</v>
      </c>
      <c r="BC2551" s="108">
        <v>0</v>
      </c>
      <c r="BD2551" s="196">
        <v>2.0373624000000002E-6</v>
      </c>
      <c r="BE2551" s="108">
        <v>0</v>
      </c>
      <c r="BF2551" s="196">
        <v>2.3731914000000002E-9</v>
      </c>
      <c r="BG2551" s="196">
        <v>3.6463011999999998E-10</v>
      </c>
      <c r="BH2551" s="196">
        <v>1.6777533999999999E-12</v>
      </c>
      <c r="BI2551" s="108">
        <v>0</v>
      </c>
      <c r="BJ2551" s="108">
        <v>0</v>
      </c>
      <c r="BK2551" s="108">
        <v>0</v>
      </c>
      <c r="BL2551" s="108">
        <v>0</v>
      </c>
      <c r="BM2551" s="108">
        <v>0</v>
      </c>
      <c r="BN2551" s="196">
        <v>6.3538584999999997E-9</v>
      </c>
      <c r="BO2551" s="108">
        <v>0</v>
      </c>
      <c r="BP2551" s="108">
        <v>0</v>
      </c>
      <c r="BQ2551" s="108">
        <v>0</v>
      </c>
      <c r="BR2551" s="108">
        <v>0</v>
      </c>
      <c r="BS2551" s="108">
        <v>0</v>
      </c>
      <c r="BU2551" s="69">
        <v>1.3597351999999999E-4</v>
      </c>
      <c r="BV2551" s="172">
        <v>1.6361498E-5</v>
      </c>
      <c r="BW2551" s="172">
        <v>9.1106639999999995E-5</v>
      </c>
      <c r="BX2551" s="172">
        <v>3.7369442000000002E-10</v>
      </c>
      <c r="BY2551" s="172">
        <v>1.3477529E-5</v>
      </c>
      <c r="BZ2551" s="69">
        <v>0</v>
      </c>
      <c r="CA2551" s="172">
        <v>9.4691750000000007E-6</v>
      </c>
      <c r="CB2551" s="69">
        <v>0</v>
      </c>
      <c r="CC2551" s="69">
        <v>0</v>
      </c>
      <c r="CD2551" s="172">
        <v>8.6197258000000004E-11</v>
      </c>
      <c r="CE2551" s="69">
        <v>0</v>
      </c>
      <c r="CF2551" s="172">
        <v>4.4961429000000002E-6</v>
      </c>
      <c r="CG2551" s="69">
        <v>0</v>
      </c>
      <c r="CH2551" s="172">
        <v>1.0620765000000001E-6</v>
      </c>
      <c r="CI2551" s="69">
        <v>0</v>
      </c>
      <c r="CJ2551" s="69">
        <v>0</v>
      </c>
      <c r="CK2551" s="69">
        <v>0</v>
      </c>
      <c r="CM2551" s="198">
        <v>0</v>
      </c>
      <c r="CN2551" s="198">
        <v>3.2675025</v>
      </c>
      <c r="CO2551" s="198">
        <v>0</v>
      </c>
      <c r="CP2551" s="198">
        <v>1.1194299E-2</v>
      </c>
      <c r="CQ2551" s="198">
        <v>0</v>
      </c>
      <c r="CR2551" s="198">
        <v>0</v>
      </c>
      <c r="CS2551" s="198">
        <v>6.8409592999999999E-4</v>
      </c>
      <c r="CT2551" s="198">
        <v>0</v>
      </c>
      <c r="CU2551" s="198">
        <v>2.4466301000000001E-4</v>
      </c>
      <c r="CV2551" s="198">
        <v>5.7319033999999995E-4</v>
      </c>
    </row>
    <row r="2552" spans="1:100" ht="14.4">
      <c r="A2552" t="s">
        <v>2839</v>
      </c>
      <c r="B2552" s="112" t="s">
        <v>265</v>
      </c>
      <c r="C2552" s="113" t="str">
        <f t="shared" si="973"/>
        <v>M.020.15.106</v>
      </c>
      <c r="D2552" s="9" t="s">
        <v>1302</v>
      </c>
      <c r="E2552" s="112" t="s">
        <v>362</v>
      </c>
      <c r="F2552" s="115" t="str">
        <f t="shared" si="974"/>
        <v>Ice cream, dairy cream based frozen in cardboard box NL</v>
      </c>
      <c r="G2552" s="143">
        <f t="shared" si="960"/>
        <v>2.9733623333333332</v>
      </c>
      <c r="I2552" s="118">
        <f t="shared" si="961"/>
        <v>0.58401496617464999</v>
      </c>
      <c r="K2552" s="161">
        <f t="shared" si="962"/>
        <v>1.7658355E-7</v>
      </c>
      <c r="L2552" s="161">
        <f t="shared" si="963"/>
        <v>0.12571861759109998</v>
      </c>
      <c r="M2552" s="162">
        <f t="shared" si="964"/>
        <v>1.2291822000000001E-2</v>
      </c>
      <c r="N2552" s="161">
        <v>0.44600434999999999</v>
      </c>
      <c r="O2552" s="132">
        <v>0.10100313</v>
      </c>
      <c r="P2552" s="132">
        <v>1.2010897E-2</v>
      </c>
      <c r="Q2552" s="132">
        <v>0</v>
      </c>
      <c r="R2552" s="132">
        <v>0</v>
      </c>
      <c r="S2552" s="132">
        <v>0</v>
      </c>
      <c r="T2552" s="164">
        <v>1.7658355E-7</v>
      </c>
      <c r="U2552" s="164">
        <v>4.3245911000000004E-6</v>
      </c>
      <c r="V2552" s="132">
        <v>0</v>
      </c>
      <c r="W2552" s="132">
        <v>0</v>
      </c>
      <c r="X2552" s="132">
        <v>0</v>
      </c>
      <c r="Y2552" s="132">
        <v>1.2700266E-2</v>
      </c>
      <c r="Z2552" s="132">
        <v>1.2291822000000001E-2</v>
      </c>
      <c r="AA2552" s="132">
        <v>0</v>
      </c>
      <c r="AC2552" s="118">
        <f t="shared" si="965"/>
        <v>0.44600434999999999</v>
      </c>
      <c r="AD2552" s="118">
        <f t="shared" si="966"/>
        <v>0.11301852817465</v>
      </c>
      <c r="AE2552" s="118">
        <f t="shared" si="967"/>
        <v>0.1253101735911</v>
      </c>
      <c r="AF2552" s="118">
        <f t="shared" si="968"/>
        <v>0.12571861759110001</v>
      </c>
      <c r="AG2552" s="118">
        <f t="shared" si="969"/>
        <v>0</v>
      </c>
      <c r="AI2552" s="69">
        <v>0</v>
      </c>
      <c r="AJ2552" s="69">
        <v>0</v>
      </c>
      <c r="AK2552" s="69">
        <v>0</v>
      </c>
      <c r="AL2552" s="69">
        <v>0</v>
      </c>
      <c r="AM2552" s="69">
        <v>0</v>
      </c>
      <c r="AN2552" s="69">
        <v>0</v>
      </c>
      <c r="AO2552" s="69">
        <v>0</v>
      </c>
      <c r="AQ2552" s="116">
        <v>8.1147958000000006E-2</v>
      </c>
      <c r="AR2552" s="116">
        <v>7.6621139000000005E-2</v>
      </c>
      <c r="AS2552" s="116">
        <v>4.5268195999999998E-3</v>
      </c>
      <c r="AT2552" s="116">
        <v>0</v>
      </c>
      <c r="AU2552" s="150">
        <f t="shared" si="970"/>
        <v>4.5935934000000001E-6</v>
      </c>
      <c r="AV2552" s="150">
        <f t="shared" si="971"/>
        <v>1.6741196763119998E-8</v>
      </c>
      <c r="AW2552" s="163">
        <f t="shared" si="972"/>
        <v>0</v>
      </c>
      <c r="AX2552" s="196">
        <v>2.7592802000000002E-6</v>
      </c>
      <c r="AY2552" s="196">
        <v>8.3254144999999999E-9</v>
      </c>
      <c r="AZ2552" s="196">
        <v>2.2746222E-13</v>
      </c>
      <c r="BA2552" s="108">
        <v>0</v>
      </c>
      <c r="BB2552" s="108">
        <v>0</v>
      </c>
      <c r="BC2552" s="108">
        <v>0</v>
      </c>
      <c r="BD2552" s="196">
        <v>1.8343132E-6</v>
      </c>
      <c r="BE2552" s="108">
        <v>0</v>
      </c>
      <c r="BF2552" s="196">
        <v>2.1366725000000002E-9</v>
      </c>
      <c r="BG2552" s="196">
        <v>4.9428141000000005E-10</v>
      </c>
      <c r="BH2552" s="196">
        <v>1.6261909000000001E-12</v>
      </c>
      <c r="BI2552" s="108">
        <v>0</v>
      </c>
      <c r="BJ2552" s="108">
        <v>0</v>
      </c>
      <c r="BK2552" s="108">
        <v>0</v>
      </c>
      <c r="BL2552" s="108">
        <v>0</v>
      </c>
      <c r="BM2552" s="108">
        <v>0</v>
      </c>
      <c r="BN2552" s="196">
        <v>5.7829746999999998E-9</v>
      </c>
      <c r="BO2552" s="108">
        <v>0</v>
      </c>
      <c r="BP2552" s="108">
        <v>0</v>
      </c>
      <c r="BQ2552" s="108">
        <v>0</v>
      </c>
      <c r="BR2552" s="108">
        <v>0</v>
      </c>
      <c r="BS2552" s="108">
        <v>0</v>
      </c>
      <c r="BU2552" s="69">
        <v>1.2765556E-4</v>
      </c>
      <c r="BV2552" s="172">
        <v>1.4730866E-5</v>
      </c>
      <c r="BW2552" s="172">
        <v>8.2905231000000005E-5</v>
      </c>
      <c r="BX2552" s="172">
        <v>5.0656870000000004E-10</v>
      </c>
      <c r="BY2552" s="172">
        <v>1.2134321000000001E-5</v>
      </c>
      <c r="BZ2552" s="69">
        <v>0</v>
      </c>
      <c r="CA2552" s="172">
        <v>1.2836123E-5</v>
      </c>
      <c r="CB2552" s="69">
        <v>0</v>
      </c>
      <c r="CC2552" s="69">
        <v>0</v>
      </c>
      <c r="CD2552" s="172">
        <v>1.1684636000000001E-10</v>
      </c>
      <c r="CE2552" s="69">
        <v>0</v>
      </c>
      <c r="CF2552" s="172">
        <v>4.0921717999999997E-6</v>
      </c>
      <c r="CG2552" s="69">
        <v>0</v>
      </c>
      <c r="CH2552" s="172">
        <v>9.562270400000001E-7</v>
      </c>
      <c r="CI2552" s="69">
        <v>0</v>
      </c>
      <c r="CJ2552" s="69">
        <v>0</v>
      </c>
      <c r="CK2552" s="69">
        <v>0</v>
      </c>
      <c r="CM2552" s="198">
        <v>0</v>
      </c>
      <c r="CN2552" s="198">
        <v>2.9733622999999998</v>
      </c>
      <c r="CO2552" s="198">
        <v>0</v>
      </c>
      <c r="CP2552" s="198">
        <v>1.0078643999999999E-2</v>
      </c>
      <c r="CQ2552" s="198">
        <v>0</v>
      </c>
      <c r="CR2552" s="198">
        <v>0</v>
      </c>
      <c r="CS2552" s="198">
        <v>6.1591702000000003E-4</v>
      </c>
      <c r="CT2552" s="198">
        <v>0</v>
      </c>
      <c r="CU2552" s="198">
        <v>3.3165766999999999E-4</v>
      </c>
      <c r="CV2552" s="198">
        <v>5.5557443999999995E-4</v>
      </c>
    </row>
    <row r="2553" spans="1:100" ht="14.4">
      <c r="A2553" t="s">
        <v>2840</v>
      </c>
      <c r="B2553" s="112" t="s">
        <v>265</v>
      </c>
      <c r="C2553" s="113" t="str">
        <f t="shared" si="973"/>
        <v>M.020.15.107</v>
      </c>
      <c r="D2553" s="9" t="s">
        <v>1302</v>
      </c>
      <c r="E2553" s="112" t="s">
        <v>362</v>
      </c>
      <c r="F2553" s="115" t="str">
        <f t="shared" si="974"/>
        <v>Milk chocolate-, flavoured full fat in multilayer carton per 1000 ml NL</v>
      </c>
      <c r="G2553" s="143">
        <f t="shared" si="960"/>
        <v>1.9900980000000001</v>
      </c>
      <c r="I2553" s="118">
        <f t="shared" si="961"/>
        <v>0.38332411968317004</v>
      </c>
      <c r="K2553" s="161">
        <f t="shared" si="962"/>
        <v>1.4363806999999999E-7</v>
      </c>
      <c r="L2553" s="161">
        <f t="shared" si="963"/>
        <v>7.7397480945100003E-2</v>
      </c>
      <c r="M2553" s="162">
        <f t="shared" si="964"/>
        <v>7.4117951000000001E-3</v>
      </c>
      <c r="N2553" s="161">
        <v>0.29851470000000002</v>
      </c>
      <c r="O2553" s="132">
        <v>5.5637553999999999E-2</v>
      </c>
      <c r="P2553" s="132">
        <v>9.7700041999999997E-3</v>
      </c>
      <c r="Q2553" s="132">
        <v>0</v>
      </c>
      <c r="R2553" s="132">
        <v>0</v>
      </c>
      <c r="S2553" s="132">
        <v>0</v>
      </c>
      <c r="T2553" s="164">
        <v>1.4363806999999999E-7</v>
      </c>
      <c r="U2553" s="164">
        <v>3.5177450999999999E-6</v>
      </c>
      <c r="V2553" s="132">
        <v>0</v>
      </c>
      <c r="W2553" s="132">
        <v>0</v>
      </c>
      <c r="X2553" s="132">
        <v>0</v>
      </c>
      <c r="Y2553" s="132">
        <v>1.1986405E-2</v>
      </c>
      <c r="Z2553" s="132">
        <v>7.4117951000000001E-3</v>
      </c>
      <c r="AA2553" s="132">
        <v>0</v>
      </c>
      <c r="AC2553" s="118">
        <f t="shared" si="965"/>
        <v>0.29851470000000002</v>
      </c>
      <c r="AD2553" s="118">
        <f t="shared" si="966"/>
        <v>6.5411219583169991E-2</v>
      </c>
      <c r="AE2553" s="118">
        <f t="shared" si="967"/>
        <v>7.2822871045099991E-2</v>
      </c>
      <c r="AF2553" s="118">
        <f t="shared" si="968"/>
        <v>7.7397480945100003E-2</v>
      </c>
      <c r="AG2553" s="118">
        <f t="shared" si="969"/>
        <v>0</v>
      </c>
      <c r="AI2553" s="69">
        <v>0</v>
      </c>
      <c r="AJ2553" s="69">
        <v>0</v>
      </c>
      <c r="AK2553" s="69">
        <v>0</v>
      </c>
      <c r="AL2553" s="69">
        <v>0</v>
      </c>
      <c r="AM2553" s="69">
        <v>0</v>
      </c>
      <c r="AN2553" s="69">
        <v>0</v>
      </c>
      <c r="AO2553" s="69">
        <v>0</v>
      </c>
      <c r="AQ2553" s="116">
        <v>5.1068605000000003E-2</v>
      </c>
      <c r="AR2553" s="116">
        <v>4.7658796000000003E-2</v>
      </c>
      <c r="AS2553" s="116">
        <v>3.4098091999999998E-3</v>
      </c>
      <c r="AT2553" s="116">
        <v>0</v>
      </c>
      <c r="AU2553" s="150">
        <f t="shared" si="970"/>
        <v>2.8572420000000002E-6</v>
      </c>
      <c r="AV2553" s="150">
        <f t="shared" si="971"/>
        <v>1.2610241001830001E-8</v>
      </c>
      <c r="AW2553" s="163">
        <f t="shared" si="972"/>
        <v>0</v>
      </c>
      <c r="AX2553" s="196">
        <v>1.8468109E-6</v>
      </c>
      <c r="AY2553" s="196">
        <v>5.5722743E-9</v>
      </c>
      <c r="AZ2553" s="196">
        <v>1.5224249000000001E-13</v>
      </c>
      <c r="BA2553" s="108">
        <v>0</v>
      </c>
      <c r="BB2553" s="108">
        <v>0</v>
      </c>
      <c r="BC2553" s="108">
        <v>0</v>
      </c>
      <c r="BD2553" s="196">
        <v>1.0104311E-6</v>
      </c>
      <c r="BE2553" s="108">
        <v>0</v>
      </c>
      <c r="BF2553" s="196">
        <v>1.1769855999999999E-9</v>
      </c>
      <c r="BG2553" s="196">
        <v>4.0206253000000001E-10</v>
      </c>
      <c r="BH2553" s="196">
        <v>8.4292933999999997E-13</v>
      </c>
      <c r="BI2553" s="108">
        <v>0</v>
      </c>
      <c r="BJ2553" s="108">
        <v>0</v>
      </c>
      <c r="BK2553" s="108">
        <v>0</v>
      </c>
      <c r="BL2553" s="108">
        <v>0</v>
      </c>
      <c r="BM2553" s="108">
        <v>0</v>
      </c>
      <c r="BN2553" s="196">
        <v>5.4579234000000004E-9</v>
      </c>
      <c r="BO2553" s="108">
        <v>0</v>
      </c>
      <c r="BP2553" s="108">
        <v>0</v>
      </c>
      <c r="BQ2553" s="108">
        <v>0</v>
      </c>
      <c r="BR2553" s="108">
        <v>0</v>
      </c>
      <c r="BS2553" s="108">
        <v>0</v>
      </c>
      <c r="BU2553" s="172">
        <v>8.5118564000000003E-5</v>
      </c>
      <c r="BV2553" s="172">
        <v>8.1144944999999999E-6</v>
      </c>
      <c r="BW2553" s="172">
        <v>5.5489211999999997E-5</v>
      </c>
      <c r="BX2553" s="172">
        <v>4.1205736E-10</v>
      </c>
      <c r="BY2553" s="172">
        <v>6.6841881999999999E-6</v>
      </c>
      <c r="BZ2553" s="69">
        <v>0</v>
      </c>
      <c r="CA2553" s="172">
        <v>1.0441266999999999E-5</v>
      </c>
      <c r="CB2553" s="69">
        <v>0</v>
      </c>
      <c r="CC2553" s="69">
        <v>0</v>
      </c>
      <c r="CD2553" s="172">
        <v>9.5046145000000002E-11</v>
      </c>
      <c r="CE2553" s="69">
        <v>0</v>
      </c>
      <c r="CF2553" s="172">
        <v>3.8621577000000003E-6</v>
      </c>
      <c r="CG2553" s="69">
        <v>0</v>
      </c>
      <c r="CH2553" s="172">
        <v>5.2673747000000005E-7</v>
      </c>
      <c r="CI2553" s="69">
        <v>0</v>
      </c>
      <c r="CJ2553" s="69">
        <v>0</v>
      </c>
      <c r="CK2553" s="69">
        <v>0</v>
      </c>
      <c r="CM2553" s="198">
        <v>0</v>
      </c>
      <c r="CN2553" s="198">
        <v>1.9900979999999999</v>
      </c>
      <c r="CO2553" s="198">
        <v>0</v>
      </c>
      <c r="CP2553" s="198">
        <v>5.5518190000000004E-3</v>
      </c>
      <c r="CQ2553" s="198">
        <v>0</v>
      </c>
      <c r="CR2553" s="198">
        <v>0</v>
      </c>
      <c r="CS2553" s="198">
        <v>3.3927776999999998E-4</v>
      </c>
      <c r="CT2553" s="198">
        <v>0</v>
      </c>
      <c r="CU2553" s="198">
        <v>2.6977975999999999E-4</v>
      </c>
      <c r="CV2553" s="198">
        <v>2.8797970999999998E-4</v>
      </c>
    </row>
    <row r="2554" spans="1:100" ht="14.4">
      <c r="A2554" t="s">
        <v>2841</v>
      </c>
      <c r="B2554" s="112" t="s">
        <v>265</v>
      </c>
      <c r="C2554" s="113" t="str">
        <f t="shared" si="973"/>
        <v>M.020.15.108</v>
      </c>
      <c r="D2554" s="9" t="s">
        <v>1302</v>
      </c>
      <c r="E2554" s="112" t="s">
        <v>362</v>
      </c>
      <c r="F2554" s="115" t="str">
        <f t="shared" si="974"/>
        <v>Milk chocolate-, flavoured semi-skimmed in multilayer carton per 1000 ml NL</v>
      </c>
      <c r="G2554" s="143">
        <f t="shared" si="960"/>
        <v>1.6920257333333333</v>
      </c>
      <c r="I2554" s="118">
        <f t="shared" si="961"/>
        <v>0.32415575937047997</v>
      </c>
      <c r="K2554" s="161">
        <f t="shared" si="962"/>
        <v>1.3438307999999999E-7</v>
      </c>
      <c r="L2554" s="161">
        <f t="shared" si="963"/>
        <v>6.4142166687399998E-2</v>
      </c>
      <c r="M2554" s="162">
        <f t="shared" si="964"/>
        <v>6.2095982999999999E-3</v>
      </c>
      <c r="N2554" s="161">
        <v>0.25380385999999999</v>
      </c>
      <c r="O2554" s="132">
        <v>4.4485377999999999E-2</v>
      </c>
      <c r="P2554" s="132">
        <v>9.1404966000000008E-3</v>
      </c>
      <c r="Q2554" s="132">
        <v>0</v>
      </c>
      <c r="R2554" s="132">
        <v>0</v>
      </c>
      <c r="S2554" s="132">
        <v>0</v>
      </c>
      <c r="T2554" s="164">
        <v>1.3438307999999999E-7</v>
      </c>
      <c r="U2554" s="164">
        <v>3.2910874000000002E-6</v>
      </c>
      <c r="V2554" s="132">
        <v>0</v>
      </c>
      <c r="W2554" s="132">
        <v>0</v>
      </c>
      <c r="X2554" s="132">
        <v>0</v>
      </c>
      <c r="Y2554" s="132">
        <v>1.0513000999999999E-2</v>
      </c>
      <c r="Z2554" s="132">
        <v>6.2095982999999999E-3</v>
      </c>
      <c r="AA2554" s="132">
        <v>0</v>
      </c>
      <c r="AC2554" s="118">
        <f t="shared" si="965"/>
        <v>0.25380385999999999</v>
      </c>
      <c r="AD2554" s="118">
        <f t="shared" si="966"/>
        <v>5.3629300070479995E-2</v>
      </c>
      <c r="AE2554" s="118">
        <f t="shared" si="967"/>
        <v>5.9838763987399998E-2</v>
      </c>
      <c r="AF2554" s="118">
        <f t="shared" si="968"/>
        <v>6.4142166687400012E-2</v>
      </c>
      <c r="AG2554" s="118">
        <f t="shared" si="969"/>
        <v>0</v>
      </c>
      <c r="AI2554" s="69">
        <v>0</v>
      </c>
      <c r="AJ2554" s="69">
        <v>0</v>
      </c>
      <c r="AK2554" s="69">
        <v>0</v>
      </c>
      <c r="AL2554" s="69">
        <v>0</v>
      </c>
      <c r="AM2554" s="69">
        <v>0</v>
      </c>
      <c r="AN2554" s="69">
        <v>0</v>
      </c>
      <c r="AO2554" s="69">
        <v>0</v>
      </c>
      <c r="AQ2554" s="116">
        <v>4.2598523999999999E-2</v>
      </c>
      <c r="AR2554" s="116">
        <v>3.9666655000000002E-2</v>
      </c>
      <c r="AS2554" s="116">
        <v>2.9318689000000001E-3</v>
      </c>
      <c r="AT2554" s="116">
        <v>0</v>
      </c>
      <c r="AU2554" s="150">
        <f t="shared" si="970"/>
        <v>2.3780968100000002E-6</v>
      </c>
      <c r="AV2554" s="150">
        <f t="shared" si="971"/>
        <v>1.084271055575E-8</v>
      </c>
      <c r="AW2554" s="163">
        <f t="shared" si="972"/>
        <v>0</v>
      </c>
      <c r="AX2554" s="196">
        <v>1.5701999000000001E-6</v>
      </c>
      <c r="AY2554" s="196">
        <v>4.7376720999999997E-9</v>
      </c>
      <c r="AZ2554" s="196">
        <v>1.2943996999999999E-13</v>
      </c>
      <c r="BA2554" s="108">
        <v>0</v>
      </c>
      <c r="BB2554" s="108">
        <v>0</v>
      </c>
      <c r="BC2554" s="108">
        <v>0</v>
      </c>
      <c r="BD2554" s="196">
        <v>8.0789691000000004E-7</v>
      </c>
      <c r="BE2554" s="108">
        <v>0</v>
      </c>
      <c r="BF2554" s="196">
        <v>9.4106673000000005E-10</v>
      </c>
      <c r="BG2554" s="196">
        <v>3.7615656E-10</v>
      </c>
      <c r="BH2554" s="196">
        <v>6.6642578000000005E-13</v>
      </c>
      <c r="BI2554" s="108">
        <v>0</v>
      </c>
      <c r="BJ2554" s="108">
        <v>0</v>
      </c>
      <c r="BK2554" s="108">
        <v>0</v>
      </c>
      <c r="BL2554" s="108">
        <v>0</v>
      </c>
      <c r="BM2554" s="108">
        <v>0</v>
      </c>
      <c r="BN2554" s="196">
        <v>4.7870192999999997E-9</v>
      </c>
      <c r="BO2554" s="108">
        <v>0</v>
      </c>
      <c r="BP2554" s="108">
        <v>0</v>
      </c>
      <c r="BQ2554" s="108">
        <v>0</v>
      </c>
      <c r="BR2554" s="108">
        <v>0</v>
      </c>
      <c r="BS2554" s="108">
        <v>0</v>
      </c>
      <c r="BU2554" s="172">
        <v>7.2588102000000003E-5</v>
      </c>
      <c r="BV2554" s="172">
        <v>6.4879983999999997E-6</v>
      </c>
      <c r="BW2554" s="172">
        <v>4.7178168000000001E-5</v>
      </c>
      <c r="BX2554" s="172">
        <v>3.8550739999999999E-10</v>
      </c>
      <c r="BY2554" s="172">
        <v>5.3443873000000001E-6</v>
      </c>
      <c r="BZ2554" s="69">
        <v>0</v>
      </c>
      <c r="CA2554" s="172">
        <v>9.7685080999999999E-6</v>
      </c>
      <c r="CB2554" s="69">
        <v>0</v>
      </c>
      <c r="CC2554" s="69">
        <v>0</v>
      </c>
      <c r="CD2554" s="172">
        <v>8.8922066999999999E-11</v>
      </c>
      <c r="CE2554" s="69">
        <v>0</v>
      </c>
      <c r="CF2554" s="172">
        <v>3.3874098999999999E-6</v>
      </c>
      <c r="CG2554" s="69">
        <v>0</v>
      </c>
      <c r="CH2554" s="172">
        <v>4.2115647E-7</v>
      </c>
      <c r="CI2554" s="69">
        <v>0</v>
      </c>
      <c r="CJ2554" s="69">
        <v>0</v>
      </c>
      <c r="CK2554" s="69">
        <v>0</v>
      </c>
      <c r="CM2554" s="198">
        <v>0</v>
      </c>
      <c r="CN2554" s="198">
        <v>1.6920257999999999</v>
      </c>
      <c r="CO2554" s="198">
        <v>0</v>
      </c>
      <c r="CP2554" s="198">
        <v>4.4389939999999999E-3</v>
      </c>
      <c r="CQ2554" s="198">
        <v>0</v>
      </c>
      <c r="CR2554" s="198">
        <v>0</v>
      </c>
      <c r="CS2554" s="198">
        <v>2.7127180999999997E-4</v>
      </c>
      <c r="CT2554" s="198">
        <v>0</v>
      </c>
      <c r="CU2554" s="198">
        <v>2.5239712999999998E-4</v>
      </c>
      <c r="CV2554" s="198">
        <v>2.2767876000000001E-4</v>
      </c>
    </row>
    <row r="2555" spans="1:100" ht="14.4">
      <c r="A2555" t="s">
        <v>2842</v>
      </c>
      <c r="B2555" s="112" t="s">
        <v>265</v>
      </c>
      <c r="C2555" s="113" t="str">
        <f t="shared" si="973"/>
        <v>M.020.15.109</v>
      </c>
      <c r="D2555" s="9" t="s">
        <v>1302</v>
      </c>
      <c r="E2555" s="112" t="s">
        <v>362</v>
      </c>
      <c r="F2555" s="115" t="str">
        <f t="shared" si="974"/>
        <v>Milk, semi-skimmed in multilayer carton per 1000 ml NL</v>
      </c>
      <c r="G2555" s="143">
        <f t="shared" ref="G2555:G2618" si="975">N2555/0.15</f>
        <v>1.2379859333333334</v>
      </c>
      <c r="I2555" s="118">
        <f t="shared" ref="I2555:I2618" si="976">K2555+L2555+M2555+N2555</f>
        <v>0.24542659246756401</v>
      </c>
      <c r="K2555" s="161">
        <f t="shared" ref="K2555:K2618" si="977">Q2555+R2555+S2555+T2555</f>
        <v>5.4525263999999998E-8</v>
      </c>
      <c r="L2555" s="161">
        <f t="shared" ref="L2555:L2618" si="978">O2555+P2555+U2555+Y2555+W2555</f>
        <v>5.3762475442300006E-2</v>
      </c>
      <c r="M2555" s="162">
        <f t="shared" ref="M2555:M2618" si="979">V2555+X2555+Z2555+AA2555</f>
        <v>5.9661725000000002E-3</v>
      </c>
      <c r="N2555" s="161">
        <v>0.18569789</v>
      </c>
      <c r="O2555" s="132">
        <v>4.4366804000000003E-2</v>
      </c>
      <c r="P2555" s="132">
        <v>3.7087108999999999E-3</v>
      </c>
      <c r="Q2555" s="132">
        <v>0</v>
      </c>
      <c r="R2555" s="132">
        <v>0</v>
      </c>
      <c r="S2555" s="132">
        <v>0</v>
      </c>
      <c r="T2555" s="164">
        <v>5.4525263999999998E-8</v>
      </c>
      <c r="U2555" s="164">
        <v>1.3353423000000001E-6</v>
      </c>
      <c r="V2555" s="132">
        <v>0</v>
      </c>
      <c r="W2555" s="132">
        <v>0</v>
      </c>
      <c r="X2555" s="132">
        <v>0</v>
      </c>
      <c r="Y2555" s="132">
        <v>5.6856251999999998E-3</v>
      </c>
      <c r="Z2555" s="132">
        <v>5.9661725000000002E-3</v>
      </c>
      <c r="AA2555" s="132">
        <v>0</v>
      </c>
      <c r="AC2555" s="118">
        <f t="shared" si="965"/>
        <v>0.18569789</v>
      </c>
      <c r="AD2555" s="118">
        <f t="shared" si="966"/>
        <v>4.8076904767564002E-2</v>
      </c>
      <c r="AE2555" s="118">
        <f t="shared" si="967"/>
        <v>5.4043022742300002E-2</v>
      </c>
      <c r="AF2555" s="118">
        <f t="shared" si="968"/>
        <v>5.3762475442300006E-2</v>
      </c>
      <c r="AG2555" s="118">
        <f t="shared" si="969"/>
        <v>0</v>
      </c>
      <c r="AI2555" s="69">
        <v>0</v>
      </c>
      <c r="AJ2555" s="69">
        <v>0</v>
      </c>
      <c r="AK2555" s="69">
        <v>0</v>
      </c>
      <c r="AL2555" s="69">
        <v>0</v>
      </c>
      <c r="AM2555" s="69">
        <v>0</v>
      </c>
      <c r="AN2555" s="69">
        <v>0</v>
      </c>
      <c r="AO2555" s="69">
        <v>0</v>
      </c>
      <c r="AQ2555" s="116">
        <v>3.4535226000000002E-2</v>
      </c>
      <c r="AR2555" s="116">
        <v>3.2602634999999998E-2</v>
      </c>
      <c r="AS2555" s="116">
        <v>1.932591E-3</v>
      </c>
      <c r="AT2555" s="116">
        <v>0</v>
      </c>
      <c r="AU2555" s="150">
        <f t="shared" si="970"/>
        <v>1.9545943799999998E-6</v>
      </c>
      <c r="AV2555" s="150">
        <f t="shared" si="971"/>
        <v>7.1471561586240002E-9</v>
      </c>
      <c r="AW2555" s="163">
        <f t="shared" si="972"/>
        <v>0</v>
      </c>
      <c r="AX2555" s="196">
        <v>1.1488508999999999E-6</v>
      </c>
      <c r="AY2555" s="196">
        <v>3.4663606000000002E-9</v>
      </c>
      <c r="AZ2555" s="196">
        <v>9.4705923999999997E-14</v>
      </c>
      <c r="BA2555" s="108">
        <v>0</v>
      </c>
      <c r="BB2555" s="108">
        <v>0</v>
      </c>
      <c r="BC2555" s="108">
        <v>0</v>
      </c>
      <c r="BD2555" s="196">
        <v>8.0574348000000004E-7</v>
      </c>
      <c r="BE2555" s="108">
        <v>0</v>
      </c>
      <c r="BF2555" s="196">
        <v>9.3855833999999996E-10</v>
      </c>
      <c r="BG2555" s="196">
        <v>1.5262365000000001E-10</v>
      </c>
      <c r="BH2555" s="196">
        <v>6.1026270000000001E-13</v>
      </c>
      <c r="BI2555" s="108">
        <v>0</v>
      </c>
      <c r="BJ2555" s="108">
        <v>0</v>
      </c>
      <c r="BK2555" s="108">
        <v>0</v>
      </c>
      <c r="BL2555" s="108">
        <v>0</v>
      </c>
      <c r="BM2555" s="108">
        <v>0</v>
      </c>
      <c r="BN2555" s="196">
        <v>2.5889085999999999E-9</v>
      </c>
      <c r="BO2555" s="108">
        <v>0</v>
      </c>
      <c r="BP2555" s="108">
        <v>0</v>
      </c>
      <c r="BQ2555" s="108">
        <v>0</v>
      </c>
      <c r="BR2555" s="108">
        <v>0</v>
      </c>
      <c r="BS2555" s="108">
        <v>0</v>
      </c>
      <c r="BU2555" s="172">
        <v>5.2534902999999999E-5</v>
      </c>
      <c r="BV2555" s="172">
        <v>6.4707048000000002E-6</v>
      </c>
      <c r="BW2555" s="172">
        <v>3.4518333000000001E-5</v>
      </c>
      <c r="BX2555" s="172">
        <v>1.564177E-10</v>
      </c>
      <c r="BY2555" s="172">
        <v>5.3301419999999999E-6</v>
      </c>
      <c r="BZ2555" s="69">
        <v>0</v>
      </c>
      <c r="CA2555" s="172">
        <v>3.9635233999999996E-6</v>
      </c>
      <c r="CB2555" s="69">
        <v>0</v>
      </c>
      <c r="CC2555" s="69">
        <v>0</v>
      </c>
      <c r="CD2555" s="172">
        <v>3.6079684999999999E-11</v>
      </c>
      <c r="CE2555" s="69">
        <v>0</v>
      </c>
      <c r="CF2555" s="172">
        <v>1.8319739E-6</v>
      </c>
      <c r="CG2555" s="69">
        <v>0</v>
      </c>
      <c r="CH2555" s="172">
        <v>4.2003389000000001E-7</v>
      </c>
      <c r="CI2555" s="69">
        <v>0</v>
      </c>
      <c r="CJ2555" s="69">
        <v>0</v>
      </c>
      <c r="CK2555" s="69">
        <v>0</v>
      </c>
      <c r="CM2555" s="198">
        <v>0</v>
      </c>
      <c r="CN2555" s="198">
        <v>1.2379859</v>
      </c>
      <c r="CO2555" s="198">
        <v>0</v>
      </c>
      <c r="CP2555" s="198">
        <v>4.4271620000000001E-3</v>
      </c>
      <c r="CQ2555" s="198">
        <v>0</v>
      </c>
      <c r="CR2555" s="198">
        <v>0</v>
      </c>
      <c r="CS2555" s="198">
        <v>2.7054873999999998E-4</v>
      </c>
      <c r="CT2555" s="198">
        <v>0</v>
      </c>
      <c r="CU2555" s="198">
        <v>1.0240887000000001E-4</v>
      </c>
      <c r="CV2555" s="198">
        <v>2.0849112E-4</v>
      </c>
    </row>
    <row r="2556" spans="1:100" ht="14.4">
      <c r="A2556" t="s">
        <v>2843</v>
      </c>
      <c r="B2556" s="112" t="s">
        <v>265</v>
      </c>
      <c r="C2556" s="113" t="str">
        <f t="shared" si="973"/>
        <v>M.020.15.110</v>
      </c>
      <c r="D2556" s="9" t="s">
        <v>1302</v>
      </c>
      <c r="E2556" s="112" t="s">
        <v>362</v>
      </c>
      <c r="F2556" s="115" t="str">
        <f t="shared" si="974"/>
        <v>Milk, skimmed in multilayer carton per 1000 ml NL</v>
      </c>
      <c r="G2556" s="143">
        <f t="shared" si="975"/>
        <v>1.0980333333333334</v>
      </c>
      <c r="I2556" s="118">
        <f t="shared" si="976"/>
        <v>0.21764551459707798</v>
      </c>
      <c r="K2556" s="161">
        <f t="shared" si="977"/>
        <v>5.0179678E-8</v>
      </c>
      <c r="L2556" s="161">
        <f t="shared" si="978"/>
        <v>4.7538754617400002E-2</v>
      </c>
      <c r="M2556" s="162">
        <f t="shared" si="979"/>
        <v>5.4017097999999996E-3</v>
      </c>
      <c r="N2556" s="161">
        <v>0.16470499999999999</v>
      </c>
      <c r="O2556" s="132">
        <v>3.9130570000000003E-2</v>
      </c>
      <c r="P2556" s="132">
        <v>3.4131319000000001E-3</v>
      </c>
      <c r="Q2556" s="132">
        <v>0</v>
      </c>
      <c r="R2556" s="132">
        <v>0</v>
      </c>
      <c r="S2556" s="132">
        <v>0</v>
      </c>
      <c r="T2556" s="164">
        <v>5.0179678E-8</v>
      </c>
      <c r="U2556" s="164">
        <v>1.2289174E-6</v>
      </c>
      <c r="V2556" s="132">
        <v>0</v>
      </c>
      <c r="W2556" s="132">
        <v>0</v>
      </c>
      <c r="X2556" s="132">
        <v>0</v>
      </c>
      <c r="Y2556" s="132">
        <v>4.9938237999999999E-3</v>
      </c>
      <c r="Z2556" s="132">
        <v>5.4017097999999996E-3</v>
      </c>
      <c r="AA2556" s="132">
        <v>0</v>
      </c>
      <c r="AC2556" s="118">
        <f t="shared" si="965"/>
        <v>0.16470499999999999</v>
      </c>
      <c r="AD2556" s="118">
        <f t="shared" si="966"/>
        <v>4.2544980997078007E-2</v>
      </c>
      <c r="AE2556" s="118">
        <f t="shared" si="967"/>
        <v>4.7946640617400005E-2</v>
      </c>
      <c r="AF2556" s="118">
        <f t="shared" si="968"/>
        <v>4.7538754617400002E-2</v>
      </c>
      <c r="AG2556" s="118">
        <f t="shared" si="969"/>
        <v>0</v>
      </c>
      <c r="AI2556" s="69">
        <v>0</v>
      </c>
      <c r="AJ2556" s="69">
        <v>0</v>
      </c>
      <c r="AK2556" s="69">
        <v>0</v>
      </c>
      <c r="AL2556" s="69">
        <v>0</v>
      </c>
      <c r="AM2556" s="69">
        <v>0</v>
      </c>
      <c r="AN2556" s="69">
        <v>0</v>
      </c>
      <c r="AO2556" s="69">
        <v>0</v>
      </c>
      <c r="AQ2556" s="116">
        <v>3.0558304000000001E-2</v>
      </c>
      <c r="AR2556" s="116">
        <v>2.8850119E-2</v>
      </c>
      <c r="AS2556" s="116">
        <v>1.7081857000000001E-3</v>
      </c>
      <c r="AT2556" s="116">
        <v>0</v>
      </c>
      <c r="AU2556" s="150">
        <f t="shared" si="970"/>
        <v>1.72962338E-6</v>
      </c>
      <c r="AV2556" s="150">
        <f t="shared" si="971"/>
        <v>6.3172545892299989E-9</v>
      </c>
      <c r="AW2556" s="163">
        <f t="shared" si="972"/>
        <v>0</v>
      </c>
      <c r="AX2556" s="196">
        <v>1.0189748999999999E-6</v>
      </c>
      <c r="AY2556" s="196">
        <v>3.0744933E-9</v>
      </c>
      <c r="AZ2556" s="196">
        <v>8.3999550000000001E-14</v>
      </c>
      <c r="BA2556" s="108">
        <v>0</v>
      </c>
      <c r="BB2556" s="108">
        <v>0</v>
      </c>
      <c r="BC2556" s="108">
        <v>0</v>
      </c>
      <c r="BD2556" s="196">
        <v>7.1064848000000002E-7</v>
      </c>
      <c r="BE2556" s="108">
        <v>0</v>
      </c>
      <c r="BF2556" s="196">
        <v>8.2778834000000004E-10</v>
      </c>
      <c r="BG2556" s="196">
        <v>1.4045975999999999E-10</v>
      </c>
      <c r="BH2556" s="196">
        <v>5.2738967999999999E-13</v>
      </c>
      <c r="BI2556" s="108">
        <v>0</v>
      </c>
      <c r="BJ2556" s="108">
        <v>0</v>
      </c>
      <c r="BK2556" s="108">
        <v>0</v>
      </c>
      <c r="BL2556" s="108">
        <v>0</v>
      </c>
      <c r="BM2556" s="108">
        <v>0</v>
      </c>
      <c r="BN2556" s="196">
        <v>2.2739017999999999E-9</v>
      </c>
      <c r="BO2556" s="108">
        <v>0</v>
      </c>
      <c r="BP2556" s="108">
        <v>0</v>
      </c>
      <c r="BQ2556" s="108">
        <v>0</v>
      </c>
      <c r="BR2556" s="108">
        <v>0</v>
      </c>
      <c r="BS2556" s="108">
        <v>0</v>
      </c>
      <c r="BU2556" s="172">
        <v>4.6651518999999997E-5</v>
      </c>
      <c r="BV2556" s="172">
        <v>5.7070230000000002E-6</v>
      </c>
      <c r="BW2556" s="172">
        <v>3.0616083E-5</v>
      </c>
      <c r="BX2556" s="172">
        <v>1.4395142999999999E-10</v>
      </c>
      <c r="BY2556" s="172">
        <v>4.7010709999999996E-6</v>
      </c>
      <c r="BZ2556" s="69">
        <v>0</v>
      </c>
      <c r="CA2556" s="172">
        <v>3.6476362000000001E-6</v>
      </c>
      <c r="CB2556" s="69">
        <v>0</v>
      </c>
      <c r="CC2556" s="69">
        <v>0</v>
      </c>
      <c r="CD2556" s="172">
        <v>3.3204184999999998E-11</v>
      </c>
      <c r="CE2556" s="69">
        <v>0</v>
      </c>
      <c r="CF2556" s="172">
        <v>1.6090675E-6</v>
      </c>
      <c r="CG2556" s="69">
        <v>0</v>
      </c>
      <c r="CH2556" s="172">
        <v>3.7046089E-7</v>
      </c>
      <c r="CI2556" s="69">
        <v>0</v>
      </c>
      <c r="CJ2556" s="69">
        <v>0</v>
      </c>
      <c r="CK2556" s="69">
        <v>0</v>
      </c>
      <c r="CM2556" s="198">
        <v>0</v>
      </c>
      <c r="CN2556" s="198">
        <v>1.0980333</v>
      </c>
      <c r="CO2556" s="198">
        <v>0</v>
      </c>
      <c r="CP2556" s="198">
        <v>3.9046620000000002E-3</v>
      </c>
      <c r="CQ2556" s="198">
        <v>0</v>
      </c>
      <c r="CR2556" s="198">
        <v>0</v>
      </c>
      <c r="CS2556" s="198">
        <v>2.3861819000000001E-4</v>
      </c>
      <c r="CT2556" s="198">
        <v>0</v>
      </c>
      <c r="CU2556" s="197">
        <v>9.4247032999999998E-5</v>
      </c>
      <c r="CV2556" s="198">
        <v>1.8017825E-4</v>
      </c>
    </row>
    <row r="2557" spans="1:100" ht="14.4">
      <c r="A2557" t="s">
        <v>2844</v>
      </c>
      <c r="B2557" s="112" t="s">
        <v>265</v>
      </c>
      <c r="C2557" s="113" t="str">
        <f t="shared" si="973"/>
        <v>M.020.15.111</v>
      </c>
      <c r="D2557" s="9" t="s">
        <v>1302</v>
      </c>
      <c r="E2557" s="112" t="s">
        <v>362</v>
      </c>
      <c r="F2557" s="115" t="str">
        <f t="shared" si="974"/>
        <v>Milk, whole in multilayer carton per 1000 ml NL</v>
      </c>
      <c r="G2557" s="143">
        <f t="shared" si="975"/>
        <v>1.4292246666666668</v>
      </c>
      <c r="I2557" s="118">
        <f t="shared" si="976"/>
        <v>0.28338811171761003</v>
      </c>
      <c r="K2557" s="161">
        <f t="shared" si="977"/>
        <v>6.0462810000000002E-8</v>
      </c>
      <c r="L2557" s="161">
        <f t="shared" si="978"/>
        <v>6.2266866654799996E-2</v>
      </c>
      <c r="M2557" s="162">
        <f t="shared" si="979"/>
        <v>6.7374846000000004E-3</v>
      </c>
      <c r="N2557" s="161">
        <v>0.21438370000000001</v>
      </c>
      <c r="O2557" s="132">
        <v>5.1521874000000002E-2</v>
      </c>
      <c r="P2557" s="132">
        <v>4.1125720999999997E-3</v>
      </c>
      <c r="Q2557" s="132">
        <v>0</v>
      </c>
      <c r="R2557" s="132">
        <v>0</v>
      </c>
      <c r="S2557" s="132">
        <v>0</v>
      </c>
      <c r="T2557" s="164">
        <v>6.0462810000000002E-8</v>
      </c>
      <c r="U2557" s="164">
        <v>1.4807548E-6</v>
      </c>
      <c r="V2557" s="132">
        <v>0</v>
      </c>
      <c r="W2557" s="132">
        <v>0</v>
      </c>
      <c r="X2557" s="132">
        <v>0</v>
      </c>
      <c r="Y2557" s="132">
        <v>6.6309398E-3</v>
      </c>
      <c r="Z2557" s="132">
        <v>6.7374846000000004E-3</v>
      </c>
      <c r="AA2557" s="132">
        <v>0</v>
      </c>
      <c r="AC2557" s="118">
        <f t="shared" si="965"/>
        <v>0.21438370000000001</v>
      </c>
      <c r="AD2557" s="118">
        <f t="shared" si="966"/>
        <v>5.5635987317609999E-2</v>
      </c>
      <c r="AE2557" s="118">
        <f t="shared" si="967"/>
        <v>6.23734114548E-2</v>
      </c>
      <c r="AF2557" s="118">
        <f t="shared" si="968"/>
        <v>6.2266866654799996E-2</v>
      </c>
      <c r="AG2557" s="118">
        <f t="shared" si="969"/>
        <v>0</v>
      </c>
      <c r="AI2557" s="69">
        <v>0</v>
      </c>
      <c r="AJ2557" s="69">
        <v>0</v>
      </c>
      <c r="AK2557" s="69">
        <v>0</v>
      </c>
      <c r="AL2557" s="69">
        <v>0</v>
      </c>
      <c r="AM2557" s="69">
        <v>0</v>
      </c>
      <c r="AN2557" s="69">
        <v>0</v>
      </c>
      <c r="AO2557" s="69">
        <v>0</v>
      </c>
      <c r="AQ2557" s="116">
        <v>3.9969505000000002E-2</v>
      </c>
      <c r="AR2557" s="116">
        <v>3.7730275000000001E-2</v>
      </c>
      <c r="AS2557" s="116">
        <v>2.2392302000000001E-3</v>
      </c>
      <c r="AT2557" s="116">
        <v>0</v>
      </c>
      <c r="AU2557" s="150">
        <f t="shared" si="970"/>
        <v>2.2620068899999999E-6</v>
      </c>
      <c r="AV2557" s="150">
        <f t="shared" si="971"/>
        <v>8.2811767900999996E-9</v>
      </c>
      <c r="AW2557" s="163">
        <f t="shared" si="972"/>
        <v>0</v>
      </c>
      <c r="AX2557" s="196">
        <v>1.3263204999999999E-6</v>
      </c>
      <c r="AY2557" s="196">
        <v>4.0018291000000002E-9</v>
      </c>
      <c r="AZ2557" s="196">
        <v>1.0933569E-13</v>
      </c>
      <c r="BA2557" s="108">
        <v>0</v>
      </c>
      <c r="BB2557" s="108">
        <v>0</v>
      </c>
      <c r="BC2557" s="108">
        <v>0</v>
      </c>
      <c r="BD2557" s="196">
        <v>9.3568638999999996E-7</v>
      </c>
      <c r="BE2557" s="108">
        <v>0</v>
      </c>
      <c r="BF2557" s="196">
        <v>1.0899204E-9</v>
      </c>
      <c r="BG2557" s="196">
        <v>1.6924365E-10</v>
      </c>
      <c r="BH2557" s="196">
        <v>7.2350441E-13</v>
      </c>
      <c r="BI2557" s="108">
        <v>0</v>
      </c>
      <c r="BJ2557" s="108">
        <v>0</v>
      </c>
      <c r="BK2557" s="108">
        <v>0</v>
      </c>
      <c r="BL2557" s="108">
        <v>0</v>
      </c>
      <c r="BM2557" s="108">
        <v>0</v>
      </c>
      <c r="BN2557" s="196">
        <v>3.0193508000000002E-9</v>
      </c>
      <c r="BO2557" s="108">
        <v>0</v>
      </c>
      <c r="BP2557" s="108">
        <v>0</v>
      </c>
      <c r="BQ2557" s="108">
        <v>0</v>
      </c>
      <c r="BR2557" s="108">
        <v>0</v>
      </c>
      <c r="BS2557" s="108">
        <v>0</v>
      </c>
      <c r="BU2557" s="172">
        <v>6.0574239E-5</v>
      </c>
      <c r="BV2557" s="172">
        <v>7.5142405999999999E-6</v>
      </c>
      <c r="BW2557" s="172">
        <v>3.9850576000000002E-5</v>
      </c>
      <c r="BX2557" s="172">
        <v>1.7345086000000001E-10</v>
      </c>
      <c r="BY2557" s="172">
        <v>6.1897383999999998E-6</v>
      </c>
      <c r="BZ2557" s="69">
        <v>0</v>
      </c>
      <c r="CA2557" s="172">
        <v>4.3951325000000002E-6</v>
      </c>
      <c r="CB2557" s="69">
        <v>0</v>
      </c>
      <c r="CC2557" s="69">
        <v>0</v>
      </c>
      <c r="CD2557" s="172">
        <v>4.0008593000000001E-11</v>
      </c>
      <c r="CE2557" s="69">
        <v>0</v>
      </c>
      <c r="CF2557" s="172">
        <v>2.1365651E-6</v>
      </c>
      <c r="CG2557" s="69">
        <v>0</v>
      </c>
      <c r="CH2557" s="172">
        <v>4.8777309000000002E-7</v>
      </c>
      <c r="CI2557" s="69">
        <v>0</v>
      </c>
      <c r="CJ2557" s="69">
        <v>0</v>
      </c>
      <c r="CK2557" s="69">
        <v>0</v>
      </c>
      <c r="CM2557" s="198">
        <v>0</v>
      </c>
      <c r="CN2557" s="198">
        <v>1.4292247</v>
      </c>
      <c r="CO2557" s="198">
        <v>0</v>
      </c>
      <c r="CP2557" s="198">
        <v>5.1411340000000003E-3</v>
      </c>
      <c r="CQ2557" s="198">
        <v>0</v>
      </c>
      <c r="CR2557" s="198">
        <v>0</v>
      </c>
      <c r="CS2557" s="198">
        <v>3.1418035000000001E-4</v>
      </c>
      <c r="CT2557" s="198">
        <v>0</v>
      </c>
      <c r="CU2557" s="198">
        <v>1.1356072E-4</v>
      </c>
      <c r="CV2557" s="198">
        <v>2.4717918999999999E-4</v>
      </c>
    </row>
    <row r="2558" spans="1:100" ht="14.4">
      <c r="A2558" t="s">
        <v>2845</v>
      </c>
      <c r="B2558" s="112" t="s">
        <v>265</v>
      </c>
      <c r="C2558" s="113" t="str">
        <f t="shared" si="973"/>
        <v>M.020.15.112</v>
      </c>
      <c r="D2558" s="9" t="s">
        <v>1302</v>
      </c>
      <c r="E2558" s="112" t="s">
        <v>362</v>
      </c>
      <c r="F2558" s="115" t="str">
        <f t="shared" si="974"/>
        <v>Yoghurt, drink w sweeteners  in multilayer carton per 1000 ml NL</v>
      </c>
      <c r="G2558" s="143">
        <f t="shared" si="975"/>
        <v>1.2599484666666667</v>
      </c>
      <c r="I2558" s="118">
        <f t="shared" si="976"/>
        <v>0.243795523509306</v>
      </c>
      <c r="K2558" s="161">
        <f t="shared" si="977"/>
        <v>7.0301505999999998E-8</v>
      </c>
      <c r="L2558" s="161">
        <f t="shared" si="978"/>
        <v>4.7925887807800008E-2</v>
      </c>
      <c r="M2558" s="162">
        <f t="shared" si="979"/>
        <v>6.8772954000000004E-3</v>
      </c>
      <c r="N2558" s="161">
        <v>0.18899226999999999</v>
      </c>
      <c r="O2558" s="132">
        <v>3.8167033000000003E-2</v>
      </c>
      <c r="P2558" s="132">
        <v>4.7817826000000003E-3</v>
      </c>
      <c r="Q2558" s="132">
        <v>0</v>
      </c>
      <c r="R2558" s="132">
        <v>0</v>
      </c>
      <c r="S2558" s="132">
        <v>0</v>
      </c>
      <c r="T2558" s="164">
        <v>7.0301505999999998E-8</v>
      </c>
      <c r="U2558" s="164">
        <v>1.7217078000000001E-6</v>
      </c>
      <c r="V2558" s="132">
        <v>0</v>
      </c>
      <c r="W2558" s="132">
        <v>0</v>
      </c>
      <c r="X2558" s="132">
        <v>0</v>
      </c>
      <c r="Y2558" s="132">
        <v>4.9753504999999996E-3</v>
      </c>
      <c r="Z2558" s="132">
        <v>6.8772954000000004E-3</v>
      </c>
      <c r="AA2558" s="132">
        <v>0</v>
      </c>
      <c r="AC2558" s="118">
        <f t="shared" si="965"/>
        <v>0.18899226999999999</v>
      </c>
      <c r="AD2558" s="118">
        <f t="shared" si="966"/>
        <v>4.2950607609306003E-2</v>
      </c>
      <c r="AE2558" s="118">
        <f t="shared" si="967"/>
        <v>4.9827832707800002E-2</v>
      </c>
      <c r="AF2558" s="118">
        <f t="shared" si="968"/>
        <v>4.7925887807800008E-2</v>
      </c>
      <c r="AG2558" s="118">
        <f t="shared" si="969"/>
        <v>0</v>
      </c>
      <c r="AI2558" s="69">
        <v>0</v>
      </c>
      <c r="AJ2558" s="69">
        <v>0</v>
      </c>
      <c r="AK2558" s="69">
        <v>0</v>
      </c>
      <c r="AL2558" s="69">
        <v>0</v>
      </c>
      <c r="AM2558" s="69">
        <v>0</v>
      </c>
      <c r="AN2558" s="69">
        <v>0</v>
      </c>
      <c r="AO2558" s="69">
        <v>0</v>
      </c>
      <c r="AQ2558" s="116">
        <v>3.2902751000000001E-2</v>
      </c>
      <c r="AR2558" s="116">
        <v>3.106453E-2</v>
      </c>
      <c r="AS2558" s="116">
        <v>1.8382203999999999E-3</v>
      </c>
      <c r="AT2558" s="116">
        <v>0</v>
      </c>
      <c r="AU2558" s="150">
        <f t="shared" si="970"/>
        <v>1.86238193E-6</v>
      </c>
      <c r="AV2558" s="150">
        <f t="shared" si="971"/>
        <v>6.798152293198E-9</v>
      </c>
      <c r="AW2558" s="163">
        <f t="shared" si="972"/>
        <v>0</v>
      </c>
      <c r="AX2558" s="196">
        <v>1.1692322000000001E-6</v>
      </c>
      <c r="AY2558" s="196">
        <v>3.5278557000000001E-9</v>
      </c>
      <c r="AZ2558" s="196">
        <v>9.6386057999999997E-14</v>
      </c>
      <c r="BA2558" s="108">
        <v>0</v>
      </c>
      <c r="BB2558" s="108">
        <v>0</v>
      </c>
      <c r="BC2558" s="108">
        <v>0</v>
      </c>
      <c r="BD2558" s="196">
        <v>6.9314972999999996E-7</v>
      </c>
      <c r="BE2558" s="108">
        <v>0</v>
      </c>
      <c r="BF2558" s="196">
        <v>8.0740518000000004E-10</v>
      </c>
      <c r="BG2558" s="196">
        <v>1.967835E-10</v>
      </c>
      <c r="BH2558" s="196">
        <v>5.2142714000000002E-13</v>
      </c>
      <c r="BI2558" s="108">
        <v>0</v>
      </c>
      <c r="BJ2558" s="108">
        <v>0</v>
      </c>
      <c r="BK2558" s="108">
        <v>0</v>
      </c>
      <c r="BL2558" s="108">
        <v>0</v>
      </c>
      <c r="BM2558" s="108">
        <v>0</v>
      </c>
      <c r="BN2558" s="196">
        <v>2.2654900999999998E-9</v>
      </c>
      <c r="BO2558" s="108">
        <v>0</v>
      </c>
      <c r="BP2558" s="108">
        <v>0</v>
      </c>
      <c r="BQ2558" s="108">
        <v>0</v>
      </c>
      <c r="BR2558" s="108">
        <v>0</v>
      </c>
      <c r="BS2558" s="108">
        <v>0</v>
      </c>
      <c r="BU2558" s="172">
        <v>5.2357539999999997E-5</v>
      </c>
      <c r="BV2558" s="172">
        <v>5.5664953000000003E-6</v>
      </c>
      <c r="BW2558" s="172">
        <v>3.5130706000000002E-5</v>
      </c>
      <c r="BX2558" s="172">
        <v>2.0167532000000001E-10</v>
      </c>
      <c r="BY2558" s="172">
        <v>4.5853135000000002E-6</v>
      </c>
      <c r="BZ2558" s="69">
        <v>0</v>
      </c>
      <c r="CA2558" s="172">
        <v>5.1103221000000001E-6</v>
      </c>
      <c r="CB2558" s="69">
        <v>0</v>
      </c>
      <c r="CC2558" s="69">
        <v>0</v>
      </c>
      <c r="CD2558" s="172">
        <v>4.6518915999999999E-11</v>
      </c>
      <c r="CE2558" s="69">
        <v>0</v>
      </c>
      <c r="CF2558" s="172">
        <v>1.6031152E-6</v>
      </c>
      <c r="CG2558" s="69">
        <v>0</v>
      </c>
      <c r="CH2558" s="172">
        <v>3.6133878999999998E-7</v>
      </c>
      <c r="CI2558" s="69">
        <v>0</v>
      </c>
      <c r="CJ2558" s="69">
        <v>0</v>
      </c>
      <c r="CK2558" s="69">
        <v>0</v>
      </c>
      <c r="CM2558" s="198">
        <v>0</v>
      </c>
      <c r="CN2558" s="198">
        <v>1.2599484999999999</v>
      </c>
      <c r="CO2558" s="198">
        <v>0</v>
      </c>
      <c r="CP2558" s="198">
        <v>3.8085150000000002E-3</v>
      </c>
      <c r="CQ2558" s="198">
        <v>0</v>
      </c>
      <c r="CR2558" s="198">
        <v>0</v>
      </c>
      <c r="CS2558" s="198">
        <v>2.3274254000000001E-4</v>
      </c>
      <c r="CT2558" s="198">
        <v>0</v>
      </c>
      <c r="CU2558" s="198">
        <v>1.3203967000000001E-4</v>
      </c>
      <c r="CV2558" s="198">
        <v>1.781412E-4</v>
      </c>
    </row>
    <row r="2559" spans="1:100" ht="14.4">
      <c r="A2559" t="s">
        <v>2846</v>
      </c>
      <c r="B2559" s="112" t="s">
        <v>265</v>
      </c>
      <c r="C2559" s="113" t="str">
        <f t="shared" si="973"/>
        <v>M.020.15.113</v>
      </c>
      <c r="D2559" s="9" t="s">
        <v>1302</v>
      </c>
      <c r="E2559" s="112" t="s">
        <v>362</v>
      </c>
      <c r="F2559" s="115" t="str">
        <f t="shared" si="974"/>
        <v>Yoghurt, full fat in multilayer carton per 1000 ml NL</v>
      </c>
      <c r="G2559" s="143">
        <f t="shared" si="975"/>
        <v>1.6143086</v>
      </c>
      <c r="I2559" s="118">
        <f t="shared" si="976"/>
        <v>0.31301075320932503</v>
      </c>
      <c r="K2559" s="161">
        <f t="shared" si="977"/>
        <v>7.6464625000000006E-8</v>
      </c>
      <c r="L2559" s="161">
        <f t="shared" si="978"/>
        <v>6.3028528844700005E-2</v>
      </c>
      <c r="M2559" s="162">
        <f t="shared" si="979"/>
        <v>7.8358578999999998E-3</v>
      </c>
      <c r="N2559" s="161">
        <v>0.24214628999999999</v>
      </c>
      <c r="O2559" s="132">
        <v>5.1178778000000001E-2</v>
      </c>
      <c r="P2559" s="132">
        <v>5.2009869000000002E-3</v>
      </c>
      <c r="Q2559" s="132">
        <v>0</v>
      </c>
      <c r="R2559" s="132">
        <v>0</v>
      </c>
      <c r="S2559" s="132">
        <v>0</v>
      </c>
      <c r="T2559" s="164">
        <v>7.6464625000000006E-8</v>
      </c>
      <c r="U2559" s="164">
        <v>1.8726447E-6</v>
      </c>
      <c r="V2559" s="132">
        <v>0</v>
      </c>
      <c r="W2559" s="132">
        <v>0</v>
      </c>
      <c r="X2559" s="132">
        <v>0</v>
      </c>
      <c r="Y2559" s="132">
        <v>6.6468912999999999E-3</v>
      </c>
      <c r="Z2559" s="132">
        <v>7.8358578999999998E-3</v>
      </c>
      <c r="AA2559" s="132">
        <v>0</v>
      </c>
      <c r="AC2559" s="118">
        <f t="shared" si="965"/>
        <v>0.24214628999999999</v>
      </c>
      <c r="AD2559" s="118">
        <f t="shared" si="966"/>
        <v>5.6381714009325005E-2</v>
      </c>
      <c r="AE2559" s="118">
        <f t="shared" si="967"/>
        <v>6.4217495444700012E-2</v>
      </c>
      <c r="AF2559" s="118">
        <f t="shared" si="968"/>
        <v>6.3028528844700005E-2</v>
      </c>
      <c r="AG2559" s="118">
        <f t="shared" si="969"/>
        <v>0</v>
      </c>
      <c r="AI2559" s="69">
        <v>0</v>
      </c>
      <c r="AJ2559" s="69">
        <v>0</v>
      </c>
      <c r="AK2559" s="69">
        <v>0</v>
      </c>
      <c r="AL2559" s="69">
        <v>0</v>
      </c>
      <c r="AM2559" s="69">
        <v>0</v>
      </c>
      <c r="AN2559" s="69">
        <v>0</v>
      </c>
      <c r="AO2559" s="69">
        <v>0</v>
      </c>
      <c r="AQ2559" s="116">
        <v>4.2882743000000001E-2</v>
      </c>
      <c r="AR2559" s="116">
        <v>4.0491263999999999E-2</v>
      </c>
      <c r="AS2559" s="116">
        <v>2.3914792999999998E-3</v>
      </c>
      <c r="AT2559" s="116">
        <v>0</v>
      </c>
      <c r="AU2559" s="150">
        <f t="shared" si="970"/>
        <v>2.42753384E-6</v>
      </c>
      <c r="AV2559" s="150">
        <f t="shared" si="971"/>
        <v>8.8442280271599985E-9</v>
      </c>
      <c r="AW2559" s="163">
        <f t="shared" si="972"/>
        <v>0</v>
      </c>
      <c r="AX2559" s="196">
        <v>1.4980784000000001E-6</v>
      </c>
      <c r="AY2559" s="196">
        <v>4.5200640999999999E-9</v>
      </c>
      <c r="AZ2559" s="196">
        <v>1.2349461E-13</v>
      </c>
      <c r="BA2559" s="108">
        <v>0</v>
      </c>
      <c r="BB2559" s="108">
        <v>0</v>
      </c>
      <c r="BC2559" s="108">
        <v>0</v>
      </c>
      <c r="BD2559" s="196">
        <v>9.2945543999999999E-7</v>
      </c>
      <c r="BE2559" s="108">
        <v>0</v>
      </c>
      <c r="BF2559" s="196">
        <v>1.0826624E-9</v>
      </c>
      <c r="BG2559" s="196">
        <v>2.1403490999999999E-10</v>
      </c>
      <c r="BH2559" s="196">
        <v>7.2892255000000005E-13</v>
      </c>
      <c r="BI2559" s="108">
        <v>0</v>
      </c>
      <c r="BJ2559" s="108">
        <v>0</v>
      </c>
      <c r="BK2559" s="108">
        <v>0</v>
      </c>
      <c r="BL2559" s="108">
        <v>0</v>
      </c>
      <c r="BM2559" s="108">
        <v>0</v>
      </c>
      <c r="BN2559" s="196">
        <v>3.0266141999999998E-9</v>
      </c>
      <c r="BO2559" s="108">
        <v>0</v>
      </c>
      <c r="BP2559" s="108">
        <v>0</v>
      </c>
      <c r="BQ2559" s="108">
        <v>0</v>
      </c>
      <c r="BR2559" s="108">
        <v>0</v>
      </c>
      <c r="BS2559" s="108">
        <v>0</v>
      </c>
      <c r="BU2559" s="172">
        <v>6.6808756999999999E-5</v>
      </c>
      <c r="BV2559" s="172">
        <v>7.4642015000000004E-6</v>
      </c>
      <c r="BW2559" s="172">
        <v>4.5011206999999999E-5</v>
      </c>
      <c r="BX2559" s="172">
        <v>2.1935557999999999E-10</v>
      </c>
      <c r="BY2559" s="172">
        <v>6.1485194999999997E-6</v>
      </c>
      <c r="BZ2559" s="69">
        <v>0</v>
      </c>
      <c r="CA2559" s="172">
        <v>5.5583285000000003E-6</v>
      </c>
      <c r="CB2559" s="69">
        <v>0</v>
      </c>
      <c r="CC2559" s="69">
        <v>0</v>
      </c>
      <c r="CD2559" s="172">
        <v>5.0597087999999998E-11</v>
      </c>
      <c r="CE2559" s="69">
        <v>0</v>
      </c>
      <c r="CF2559" s="172">
        <v>2.1417049000000002E-6</v>
      </c>
      <c r="CG2559" s="69">
        <v>0</v>
      </c>
      <c r="CH2559" s="172">
        <v>4.8452489999999999E-7</v>
      </c>
      <c r="CI2559" s="69">
        <v>0</v>
      </c>
      <c r="CJ2559" s="69">
        <v>0</v>
      </c>
      <c r="CK2559" s="69">
        <v>0</v>
      </c>
      <c r="CM2559" s="198">
        <v>0</v>
      </c>
      <c r="CN2559" s="198">
        <v>1.6143086</v>
      </c>
      <c r="CO2559" s="198">
        <v>0</v>
      </c>
      <c r="CP2559" s="198">
        <v>5.1068980000000003E-3</v>
      </c>
      <c r="CQ2559" s="198">
        <v>0</v>
      </c>
      <c r="CR2559" s="198">
        <v>0</v>
      </c>
      <c r="CS2559" s="198">
        <v>3.1208815000000002E-4</v>
      </c>
      <c r="CT2559" s="198">
        <v>0</v>
      </c>
      <c r="CU2559" s="198">
        <v>1.4361519000000001E-4</v>
      </c>
      <c r="CV2559" s="198">
        <v>2.4903026000000001E-4</v>
      </c>
    </row>
    <row r="2560" spans="1:100" ht="14.4">
      <c r="A2560" t="s">
        <v>2847</v>
      </c>
      <c r="B2560" s="112" t="s">
        <v>265</v>
      </c>
      <c r="C2560" s="113" t="str">
        <f t="shared" si="973"/>
        <v>M.020.15.114</v>
      </c>
      <c r="D2560" s="9" t="s">
        <v>1302</v>
      </c>
      <c r="E2560" s="112" t="s">
        <v>362</v>
      </c>
      <c r="F2560" s="115" t="str">
        <f t="shared" si="974"/>
        <v>Yoghurt, half fat in multilayer carton per 1000 ml NL</v>
      </c>
      <c r="G2560" s="143">
        <f t="shared" si="975"/>
        <v>1.4230698666666668</v>
      </c>
      <c r="I2560" s="118">
        <f t="shared" si="976"/>
        <v>0.27504923395928005</v>
      </c>
      <c r="K2560" s="161">
        <f t="shared" si="977"/>
        <v>7.0527080000000006E-8</v>
      </c>
      <c r="L2560" s="161">
        <f t="shared" si="978"/>
        <v>5.4524137632200008E-2</v>
      </c>
      <c r="M2560" s="162">
        <f t="shared" si="979"/>
        <v>7.0645457999999996E-3</v>
      </c>
      <c r="N2560" s="161">
        <v>0.21346048000000001</v>
      </c>
      <c r="O2560" s="132">
        <v>4.4023708000000002E-2</v>
      </c>
      <c r="P2560" s="132">
        <v>4.7971257E-3</v>
      </c>
      <c r="Q2560" s="132">
        <v>0</v>
      </c>
      <c r="R2560" s="132">
        <v>0</v>
      </c>
      <c r="S2560" s="132">
        <v>0</v>
      </c>
      <c r="T2560" s="164">
        <v>7.0527080000000006E-8</v>
      </c>
      <c r="U2560" s="164">
        <v>1.7272322000000001E-6</v>
      </c>
      <c r="V2560" s="132">
        <v>0</v>
      </c>
      <c r="W2560" s="132">
        <v>0</v>
      </c>
      <c r="X2560" s="132">
        <v>0</v>
      </c>
      <c r="Y2560" s="132">
        <v>5.7015766999999997E-3</v>
      </c>
      <c r="Z2560" s="132">
        <v>7.0645457999999996E-3</v>
      </c>
      <c r="AA2560" s="132">
        <v>0</v>
      </c>
      <c r="AC2560" s="118">
        <f t="shared" si="965"/>
        <v>0.21346048000000001</v>
      </c>
      <c r="AD2560" s="118">
        <f t="shared" si="966"/>
        <v>4.8822631459280008E-2</v>
      </c>
      <c r="AE2560" s="118">
        <f t="shared" si="967"/>
        <v>5.5887106732200008E-2</v>
      </c>
      <c r="AF2560" s="118">
        <f t="shared" si="968"/>
        <v>5.4524137632200008E-2</v>
      </c>
      <c r="AG2560" s="118">
        <f t="shared" si="969"/>
        <v>0</v>
      </c>
      <c r="AI2560" s="69">
        <v>0</v>
      </c>
      <c r="AJ2560" s="69">
        <v>0</v>
      </c>
      <c r="AK2560" s="69">
        <v>0</v>
      </c>
      <c r="AL2560" s="69">
        <v>0</v>
      </c>
      <c r="AM2560" s="69">
        <v>0</v>
      </c>
      <c r="AN2560" s="69">
        <v>0</v>
      </c>
      <c r="AO2560" s="69">
        <v>0</v>
      </c>
      <c r="AQ2560" s="116">
        <v>3.7448464000000001E-2</v>
      </c>
      <c r="AR2560" s="116">
        <v>3.5363624000000003E-2</v>
      </c>
      <c r="AS2560" s="116">
        <v>2.0848401000000002E-3</v>
      </c>
      <c r="AT2560" s="116">
        <v>0</v>
      </c>
      <c r="AU2560" s="150">
        <f t="shared" si="970"/>
        <v>2.1201213299999999E-6</v>
      </c>
      <c r="AV2560" s="150">
        <f t="shared" si="971"/>
        <v>7.710207365189999E-9</v>
      </c>
      <c r="AW2560" s="163">
        <f t="shared" si="972"/>
        <v>0</v>
      </c>
      <c r="AX2560" s="196">
        <v>1.3206088000000001E-6</v>
      </c>
      <c r="AY2560" s="196">
        <v>3.9845955999999999E-9</v>
      </c>
      <c r="AZ2560" s="196">
        <v>1.0886484E-13</v>
      </c>
      <c r="BA2560" s="108">
        <v>0</v>
      </c>
      <c r="BB2560" s="108">
        <v>0</v>
      </c>
      <c r="BC2560" s="108">
        <v>0</v>
      </c>
      <c r="BD2560" s="196">
        <v>7.9951252999999996E-7</v>
      </c>
      <c r="BE2560" s="108">
        <v>0</v>
      </c>
      <c r="BF2560" s="196">
        <v>9.3130031000000002E-10</v>
      </c>
      <c r="BG2560" s="196">
        <v>1.9741491E-10</v>
      </c>
      <c r="BH2560" s="196">
        <v>6.1568034999999996E-13</v>
      </c>
      <c r="BI2560" s="108">
        <v>0</v>
      </c>
      <c r="BJ2560" s="108">
        <v>0</v>
      </c>
      <c r="BK2560" s="108">
        <v>0</v>
      </c>
      <c r="BL2560" s="108">
        <v>0</v>
      </c>
      <c r="BM2560" s="108">
        <v>0</v>
      </c>
      <c r="BN2560" s="196">
        <v>2.596172E-9</v>
      </c>
      <c r="BO2560" s="108">
        <v>0</v>
      </c>
      <c r="BP2560" s="108">
        <v>0</v>
      </c>
      <c r="BQ2560" s="108">
        <v>0</v>
      </c>
      <c r="BR2560" s="108">
        <v>0</v>
      </c>
      <c r="BS2560" s="108">
        <v>0</v>
      </c>
      <c r="BU2560" s="172">
        <v>5.8769420000000002E-5</v>
      </c>
      <c r="BV2560" s="172">
        <v>6.4206656999999999E-6</v>
      </c>
      <c r="BW2560" s="172">
        <v>3.9678963999999999E-5</v>
      </c>
      <c r="BX2560" s="172">
        <v>2.0232243E-10</v>
      </c>
      <c r="BY2560" s="172">
        <v>5.2889230999999998E-6</v>
      </c>
      <c r="BZ2560" s="69">
        <v>0</v>
      </c>
      <c r="CA2560" s="172">
        <v>5.1267193999999996E-6</v>
      </c>
      <c r="CB2560" s="69">
        <v>0</v>
      </c>
      <c r="CC2560" s="69">
        <v>0</v>
      </c>
      <c r="CD2560" s="172">
        <v>4.6668179000000001E-11</v>
      </c>
      <c r="CE2560" s="69">
        <v>0</v>
      </c>
      <c r="CF2560" s="172">
        <v>1.8371137000000001E-6</v>
      </c>
      <c r="CG2560" s="69">
        <v>0</v>
      </c>
      <c r="CH2560" s="172">
        <v>4.1678569E-7</v>
      </c>
      <c r="CI2560" s="69">
        <v>0</v>
      </c>
      <c r="CJ2560" s="69">
        <v>0</v>
      </c>
      <c r="CK2560" s="69">
        <v>0</v>
      </c>
      <c r="CM2560" s="198">
        <v>0</v>
      </c>
      <c r="CN2560" s="198">
        <v>1.4230699</v>
      </c>
      <c r="CO2560" s="198">
        <v>0</v>
      </c>
      <c r="CP2560" s="198">
        <v>4.3929260000000001E-3</v>
      </c>
      <c r="CQ2560" s="198">
        <v>0</v>
      </c>
      <c r="CR2560" s="198">
        <v>0</v>
      </c>
      <c r="CS2560" s="198">
        <v>2.6845653999999999E-4</v>
      </c>
      <c r="CT2560" s="198">
        <v>0</v>
      </c>
      <c r="CU2560" s="198">
        <v>1.3246334999999999E-4</v>
      </c>
      <c r="CV2560" s="198">
        <v>2.1034200999999999E-4</v>
      </c>
    </row>
    <row r="2561" spans="1:100" ht="14.4">
      <c r="A2561" t="s">
        <v>2848</v>
      </c>
      <c r="B2561" s="112" t="s">
        <v>265</v>
      </c>
      <c r="C2561" s="113" t="str">
        <f t="shared" si="973"/>
        <v>M.020.15.115</v>
      </c>
      <c r="D2561" s="9" t="s">
        <v>1302</v>
      </c>
      <c r="E2561" s="112" t="s">
        <v>362</v>
      </c>
      <c r="F2561" s="115" t="str">
        <f t="shared" si="974"/>
        <v>Yoghurt, low fat w fruit in multilayer carton per 1000 ml NL</v>
      </c>
      <c r="G2561" s="143">
        <f t="shared" si="975"/>
        <v>1.2911067333333335</v>
      </c>
      <c r="I2561" s="118">
        <f t="shared" si="976"/>
        <v>0.25346624282299401</v>
      </c>
      <c r="K2561" s="161">
        <f t="shared" si="977"/>
        <v>8.0435294E-8</v>
      </c>
      <c r="L2561" s="161">
        <f t="shared" si="978"/>
        <v>5.0458859387699999E-2</v>
      </c>
      <c r="M2561" s="162">
        <f t="shared" si="979"/>
        <v>9.3412930000000005E-3</v>
      </c>
      <c r="N2561" s="161">
        <v>0.19366601</v>
      </c>
      <c r="O2561" s="132">
        <v>3.9679226999999997E-2</v>
      </c>
      <c r="P2561" s="132">
        <v>5.4710647000000001E-3</v>
      </c>
      <c r="Q2561" s="132">
        <v>0</v>
      </c>
      <c r="R2561" s="132">
        <v>0</v>
      </c>
      <c r="S2561" s="132">
        <v>0</v>
      </c>
      <c r="T2561" s="164">
        <v>8.0435294E-8</v>
      </c>
      <c r="U2561" s="164">
        <v>1.9698876999999998E-6</v>
      </c>
      <c r="V2561" s="132">
        <v>0</v>
      </c>
      <c r="W2561" s="132">
        <v>0</v>
      </c>
      <c r="X2561" s="132">
        <v>0</v>
      </c>
      <c r="Y2561" s="132">
        <v>5.3065978E-3</v>
      </c>
      <c r="Z2561" s="132">
        <v>9.3412930000000005E-3</v>
      </c>
      <c r="AA2561" s="132">
        <v>0</v>
      </c>
      <c r="AC2561" s="118">
        <f t="shared" si="965"/>
        <v>0.19366601</v>
      </c>
      <c r="AD2561" s="118">
        <f t="shared" si="966"/>
        <v>4.5152342022994001E-2</v>
      </c>
      <c r="AE2561" s="118">
        <f t="shared" si="967"/>
        <v>5.4493554587699999E-2</v>
      </c>
      <c r="AF2561" s="118">
        <f t="shared" si="968"/>
        <v>5.0458859387699999E-2</v>
      </c>
      <c r="AG2561" s="118">
        <f t="shared" si="969"/>
        <v>0</v>
      </c>
      <c r="AI2561" s="69">
        <v>0</v>
      </c>
      <c r="AJ2561" s="69">
        <v>0</v>
      </c>
      <c r="AK2561" s="69">
        <v>0</v>
      </c>
      <c r="AL2561" s="69">
        <v>0</v>
      </c>
      <c r="AM2561" s="69">
        <v>0</v>
      </c>
      <c r="AN2561" s="69">
        <v>0</v>
      </c>
      <c r="AO2561" s="69">
        <v>0</v>
      </c>
      <c r="AQ2561" s="116">
        <v>3.3923849999999998E-2</v>
      </c>
      <c r="AR2561" s="116">
        <v>3.2004912000000003E-2</v>
      </c>
      <c r="AS2561" s="116">
        <v>1.9189385E-3</v>
      </c>
      <c r="AT2561" s="116">
        <v>0</v>
      </c>
      <c r="AU2561" s="150">
        <f t="shared" si="970"/>
        <v>1.9187597199999997E-6</v>
      </c>
      <c r="AV2561" s="150">
        <f t="shared" si="971"/>
        <v>7.0966660788570006E-9</v>
      </c>
      <c r="AW2561" s="163">
        <f t="shared" si="972"/>
        <v>0</v>
      </c>
      <c r="AX2561" s="196">
        <v>1.1981471E-6</v>
      </c>
      <c r="AY2561" s="196">
        <v>3.6150989000000001E-9</v>
      </c>
      <c r="AZ2561" s="196">
        <v>9.8769666999999995E-14</v>
      </c>
      <c r="BA2561" s="108">
        <v>0</v>
      </c>
      <c r="BB2561" s="108">
        <v>0</v>
      </c>
      <c r="BC2561" s="108">
        <v>0</v>
      </c>
      <c r="BD2561" s="196">
        <v>7.2061261999999997E-7</v>
      </c>
      <c r="BE2561" s="108">
        <v>0</v>
      </c>
      <c r="BF2561" s="196">
        <v>8.3939492000000003E-10</v>
      </c>
      <c r="BG2561" s="196">
        <v>2.2514934999999999E-10</v>
      </c>
      <c r="BH2561" s="196">
        <v>6.0293919000000001E-13</v>
      </c>
      <c r="BI2561" s="108">
        <v>0</v>
      </c>
      <c r="BJ2561" s="108">
        <v>0</v>
      </c>
      <c r="BK2561" s="108">
        <v>0</v>
      </c>
      <c r="BL2561" s="108">
        <v>0</v>
      </c>
      <c r="BM2561" s="108">
        <v>0</v>
      </c>
      <c r="BN2561" s="196">
        <v>2.4163212000000002E-9</v>
      </c>
      <c r="BO2561" s="108">
        <v>0</v>
      </c>
      <c r="BP2561" s="108">
        <v>0</v>
      </c>
      <c r="BQ2561" s="108">
        <v>0</v>
      </c>
      <c r="BR2561" s="108">
        <v>0</v>
      </c>
      <c r="BS2561" s="108">
        <v>0</v>
      </c>
      <c r="BU2561" s="172">
        <v>5.4486257999999999E-5</v>
      </c>
      <c r="BV2561" s="172">
        <v>5.7870421999999996E-6</v>
      </c>
      <c r="BW2561" s="172">
        <v>3.5999481999999997E-5</v>
      </c>
      <c r="BX2561" s="172">
        <v>2.3074632E-10</v>
      </c>
      <c r="BY2561" s="172">
        <v>4.7669855999999997E-6</v>
      </c>
      <c r="BZ2561" s="69">
        <v>0</v>
      </c>
      <c r="CA2561" s="172">
        <v>5.8469624000000001E-6</v>
      </c>
      <c r="CB2561" s="69">
        <v>0</v>
      </c>
      <c r="CC2561" s="69">
        <v>0</v>
      </c>
      <c r="CD2561" s="172">
        <v>5.3224501999999999E-11</v>
      </c>
      <c r="CE2561" s="69">
        <v>0</v>
      </c>
      <c r="CF2561" s="172">
        <v>1.7098469E-6</v>
      </c>
      <c r="CG2561" s="69">
        <v>0</v>
      </c>
      <c r="CH2561" s="172">
        <v>3.7565518999999999E-7</v>
      </c>
      <c r="CI2561" s="69">
        <v>0</v>
      </c>
      <c r="CJ2561" s="69">
        <v>0</v>
      </c>
      <c r="CK2561" s="69">
        <v>0</v>
      </c>
      <c r="CM2561" s="198">
        <v>0</v>
      </c>
      <c r="CN2561" s="198">
        <v>1.2911068000000001</v>
      </c>
      <c r="CO2561" s="198">
        <v>0</v>
      </c>
      <c r="CP2561" s="198">
        <v>3.95941E-3</v>
      </c>
      <c r="CQ2561" s="198">
        <v>0</v>
      </c>
      <c r="CR2561" s="198">
        <v>0</v>
      </c>
      <c r="CS2561" s="198">
        <v>2.419639E-4</v>
      </c>
      <c r="CT2561" s="198">
        <v>0</v>
      </c>
      <c r="CU2561" s="198">
        <v>1.5107287E-4</v>
      </c>
      <c r="CV2561" s="198">
        <v>2.0598909999999999E-4</v>
      </c>
    </row>
    <row r="2562" spans="1:100" ht="14.4">
      <c r="A2562" t="s">
        <v>2849</v>
      </c>
      <c r="B2562" s="112" t="s">
        <v>265</v>
      </c>
      <c r="C2562" s="113" t="str">
        <f t="shared" si="973"/>
        <v>M.020.15.116</v>
      </c>
      <c r="D2562" s="9" t="s">
        <v>1302</v>
      </c>
      <c r="E2562" s="112" t="s">
        <v>362</v>
      </c>
      <c r="F2562" s="115" t="str">
        <f t="shared" si="974"/>
        <v>Yoghurt, low fat in multilayer carton per 1000 ml NL</v>
      </c>
      <c r="G2562" s="143">
        <f t="shared" si="975"/>
        <v>1.2831172666666666</v>
      </c>
      <c r="I2562" s="118">
        <f t="shared" si="976"/>
        <v>0.247268156188794</v>
      </c>
      <c r="K2562" s="161">
        <f t="shared" si="977"/>
        <v>6.6181493999999994E-8</v>
      </c>
      <c r="L2562" s="161">
        <f t="shared" si="978"/>
        <v>4.8300416907299998E-2</v>
      </c>
      <c r="M2562" s="162">
        <f t="shared" si="979"/>
        <v>6.5000830999999998E-3</v>
      </c>
      <c r="N2562" s="161">
        <v>0.19246758999999999</v>
      </c>
      <c r="O2562" s="132">
        <v>3.8787474000000002E-2</v>
      </c>
      <c r="P2562" s="132">
        <v>4.5015467000000002E-3</v>
      </c>
      <c r="Q2562" s="132">
        <v>0</v>
      </c>
      <c r="R2562" s="132">
        <v>0</v>
      </c>
      <c r="S2562" s="132">
        <v>0</v>
      </c>
      <c r="T2562" s="164">
        <v>6.6181493999999994E-8</v>
      </c>
      <c r="U2562" s="164">
        <v>1.6208073E-6</v>
      </c>
      <c r="V2562" s="132">
        <v>0</v>
      </c>
      <c r="W2562" s="132">
        <v>0</v>
      </c>
      <c r="X2562" s="132">
        <v>0</v>
      </c>
      <c r="Y2562" s="132">
        <v>5.0097754000000003E-3</v>
      </c>
      <c r="Z2562" s="132">
        <v>6.5000830999999998E-3</v>
      </c>
      <c r="AA2562" s="132">
        <v>0</v>
      </c>
      <c r="AC2562" s="118">
        <f t="shared" si="965"/>
        <v>0.19246758999999999</v>
      </c>
      <c r="AD2562" s="118">
        <f t="shared" si="966"/>
        <v>4.3290707688793999E-2</v>
      </c>
      <c r="AE2562" s="118">
        <f t="shared" si="967"/>
        <v>4.9790724607299996E-2</v>
      </c>
      <c r="AF2562" s="118">
        <f t="shared" si="968"/>
        <v>4.8300416907299998E-2</v>
      </c>
      <c r="AG2562" s="118">
        <f t="shared" si="969"/>
        <v>0</v>
      </c>
      <c r="AI2562" s="69">
        <v>0</v>
      </c>
      <c r="AJ2562" s="69">
        <v>0</v>
      </c>
      <c r="AK2562" s="69">
        <v>0</v>
      </c>
      <c r="AL2562" s="69">
        <v>0</v>
      </c>
      <c r="AM2562" s="69">
        <v>0</v>
      </c>
      <c r="AN2562" s="69">
        <v>0</v>
      </c>
      <c r="AO2562" s="69">
        <v>0</v>
      </c>
      <c r="AQ2562" s="116">
        <v>3.3471542999999999E-2</v>
      </c>
      <c r="AR2562" s="116">
        <v>3.1611107999999999E-2</v>
      </c>
      <c r="AS2562" s="116">
        <v>1.8604347E-3</v>
      </c>
      <c r="AT2562" s="116">
        <v>0</v>
      </c>
      <c r="AU2562" s="150">
        <f t="shared" si="970"/>
        <v>1.8951503300000001E-6</v>
      </c>
      <c r="AV2562" s="150">
        <f t="shared" si="971"/>
        <v>6.8803058957909999E-9</v>
      </c>
      <c r="AW2562" s="163">
        <f t="shared" si="972"/>
        <v>0</v>
      </c>
      <c r="AX2562" s="196">
        <v>1.1907328000000001E-6</v>
      </c>
      <c r="AY2562" s="196">
        <v>3.5927284000000002E-9</v>
      </c>
      <c r="AZ2562" s="196">
        <v>9.8158470999999999E-14</v>
      </c>
      <c r="BA2562" s="108">
        <v>0</v>
      </c>
      <c r="BB2562" s="108">
        <v>0</v>
      </c>
      <c r="BC2562" s="108">
        <v>0</v>
      </c>
      <c r="BD2562" s="196">
        <v>7.0441753000000004E-7</v>
      </c>
      <c r="BE2562" s="108">
        <v>0</v>
      </c>
      <c r="BF2562" s="196">
        <v>8.2053030999999999E-10</v>
      </c>
      <c r="BG2562" s="196">
        <v>1.8525102E-10</v>
      </c>
      <c r="BH2562" s="196">
        <v>5.3280731999999996E-13</v>
      </c>
      <c r="BI2562" s="108">
        <v>0</v>
      </c>
      <c r="BJ2562" s="108">
        <v>0</v>
      </c>
      <c r="BK2562" s="108">
        <v>0</v>
      </c>
      <c r="BL2562" s="108">
        <v>0</v>
      </c>
      <c r="BM2562" s="108">
        <v>0</v>
      </c>
      <c r="BN2562" s="196">
        <v>2.2811652E-9</v>
      </c>
      <c r="BO2562" s="108">
        <v>0</v>
      </c>
      <c r="BP2562" s="108">
        <v>0</v>
      </c>
      <c r="BQ2562" s="108">
        <v>0</v>
      </c>
      <c r="BR2562" s="108">
        <v>0</v>
      </c>
      <c r="BS2562" s="108">
        <v>0</v>
      </c>
      <c r="BU2562" s="172">
        <v>5.2886036E-5</v>
      </c>
      <c r="BV2562" s="172">
        <v>5.6569838999999998E-6</v>
      </c>
      <c r="BW2562" s="172">
        <v>3.5776713999999997E-5</v>
      </c>
      <c r="BX2562" s="172">
        <v>1.8985616000000001E-10</v>
      </c>
      <c r="BY2562" s="172">
        <v>4.6598521000000004E-6</v>
      </c>
      <c r="BZ2562" s="69">
        <v>0</v>
      </c>
      <c r="CA2562" s="172">
        <v>4.8108321999999997E-6</v>
      </c>
      <c r="CB2562" s="69">
        <v>0</v>
      </c>
      <c r="CC2562" s="69">
        <v>0</v>
      </c>
      <c r="CD2562" s="172">
        <v>4.3792680000000001E-11</v>
      </c>
      <c r="CE2562" s="69">
        <v>0</v>
      </c>
      <c r="CF2562" s="172">
        <v>1.6142072999999999E-6</v>
      </c>
      <c r="CG2562" s="69">
        <v>0</v>
      </c>
      <c r="CH2562" s="172">
        <v>3.6721268999999998E-7</v>
      </c>
      <c r="CI2562" s="69">
        <v>0</v>
      </c>
      <c r="CJ2562" s="69">
        <v>0</v>
      </c>
      <c r="CK2562" s="69">
        <v>0</v>
      </c>
      <c r="CM2562" s="198">
        <v>0</v>
      </c>
      <c r="CN2562" s="198">
        <v>1.2831173</v>
      </c>
      <c r="CO2562" s="198">
        <v>0</v>
      </c>
      <c r="CP2562" s="198">
        <v>3.8704260000000002E-3</v>
      </c>
      <c r="CQ2562" s="198">
        <v>0</v>
      </c>
      <c r="CR2562" s="198">
        <v>0</v>
      </c>
      <c r="CS2562" s="198">
        <v>2.3652598999999999E-4</v>
      </c>
      <c r="CT2562" s="198">
        <v>0</v>
      </c>
      <c r="CU2562" s="198">
        <v>1.2430150000000001E-4</v>
      </c>
      <c r="CV2562" s="198">
        <v>1.8202914000000001E-4</v>
      </c>
    </row>
    <row r="2563" spans="1:100" ht="14.4">
      <c r="B2563" s="112"/>
      <c r="C2563" s="113"/>
      <c r="D2563" s="1" t="s">
        <v>1303</v>
      </c>
      <c r="E2563" s="112"/>
      <c r="T2563" s="3"/>
      <c r="U2563" s="3"/>
      <c r="AC2563" s="142"/>
      <c r="AD2563" s="142"/>
      <c r="AE2563" s="142"/>
      <c r="AF2563" s="142"/>
      <c r="AG2563" s="142"/>
      <c r="AU2563" s="86"/>
      <c r="AV2563" s="86"/>
      <c r="AW2563" s="86"/>
      <c r="AX2563" s="3"/>
      <c r="AY2563" s="3"/>
      <c r="AZ2563" s="3"/>
      <c r="BD2563" s="3"/>
      <c r="BF2563" s="3"/>
      <c r="BG2563" s="3"/>
      <c r="BH2563" s="3"/>
      <c r="BN2563" s="3"/>
      <c r="BU2563" s="3"/>
      <c r="BV2563" s="3"/>
      <c r="BW2563" s="3"/>
      <c r="BX2563" s="3"/>
      <c r="BY2563" s="3"/>
      <c r="CA2563" s="3"/>
      <c r="CD2563" s="3"/>
      <c r="CF2563" s="3"/>
      <c r="CH2563" s="3"/>
    </row>
    <row r="2564" spans="1:100" ht="14.4">
      <c r="A2564" t="s">
        <v>2850</v>
      </c>
      <c r="B2564" s="112" t="s">
        <v>265</v>
      </c>
      <c r="C2564" s="113" t="str">
        <f t="shared" si="973"/>
        <v>M.020.16.101</v>
      </c>
      <c r="D2564" s="9" t="s">
        <v>1302</v>
      </c>
      <c r="E2564" s="112" t="s">
        <v>362</v>
      </c>
      <c r="F2564" s="115" t="str">
        <f t="shared" si="974"/>
        <v>Coffee, coffee packaging per 500 gram NL</v>
      </c>
      <c r="G2564" s="143">
        <f t="shared" si="975"/>
        <v>3.1661250666666669</v>
      </c>
      <c r="I2564" s="118">
        <f t="shared" si="976"/>
        <v>0.70183316925697992</v>
      </c>
      <c r="K2564" s="161">
        <f t="shared" si="977"/>
        <v>4.1569698E-7</v>
      </c>
      <c r="L2564" s="161">
        <f t="shared" si="978"/>
        <v>0.21297100355999998</v>
      </c>
      <c r="M2564" s="162">
        <f t="shared" si="979"/>
        <v>1.3942990000000001E-2</v>
      </c>
      <c r="N2564" s="161">
        <v>0.47491876</v>
      </c>
      <c r="O2564" s="132">
        <v>0.10143205</v>
      </c>
      <c r="P2564" s="132">
        <v>2.8274964E-2</v>
      </c>
      <c r="Q2564" s="132">
        <v>0</v>
      </c>
      <c r="R2564" s="132">
        <v>0</v>
      </c>
      <c r="S2564" s="132">
        <v>0</v>
      </c>
      <c r="T2564" s="164">
        <v>4.1569698E-7</v>
      </c>
      <c r="U2564" s="164">
        <v>1.0180559999999999E-5</v>
      </c>
      <c r="V2564" s="132">
        <v>0</v>
      </c>
      <c r="W2564" s="132">
        <v>0</v>
      </c>
      <c r="X2564" s="132">
        <v>0</v>
      </c>
      <c r="Y2564" s="132">
        <v>8.3253808999999998E-2</v>
      </c>
      <c r="Z2564" s="132">
        <v>1.3942990000000001E-2</v>
      </c>
      <c r="AA2564" s="132">
        <v>0</v>
      </c>
      <c r="AC2564" s="118">
        <f t="shared" si="965"/>
        <v>0.47491876</v>
      </c>
      <c r="AD2564" s="118">
        <f t="shared" si="966"/>
        <v>0.12971761025698</v>
      </c>
      <c r="AE2564" s="118">
        <f t="shared" si="967"/>
        <v>0.14366018455999999</v>
      </c>
      <c r="AF2564" s="118">
        <f t="shared" si="968"/>
        <v>0.21297100356000001</v>
      </c>
      <c r="AG2564" s="118">
        <f t="shared" si="969"/>
        <v>0</v>
      </c>
      <c r="AI2564" s="69">
        <v>0</v>
      </c>
      <c r="AJ2564" s="69">
        <v>0</v>
      </c>
      <c r="AK2564" s="69">
        <v>0</v>
      </c>
      <c r="AL2564" s="69">
        <v>0</v>
      </c>
      <c r="AM2564" s="69">
        <v>0</v>
      </c>
      <c r="AN2564" s="69">
        <v>0</v>
      </c>
      <c r="AO2564" s="69">
        <v>0</v>
      </c>
      <c r="AQ2564" s="116">
        <v>9.3278721999999994E-2</v>
      </c>
      <c r="AR2564" s="116">
        <v>7.9734851999999995E-2</v>
      </c>
      <c r="AS2564" s="116">
        <v>1.354387E-2</v>
      </c>
      <c r="AT2564" s="116">
        <v>0</v>
      </c>
      <c r="AU2564" s="150">
        <f t="shared" si="970"/>
        <v>4.7802668999999996E-6</v>
      </c>
      <c r="AV2564" s="150">
        <f t="shared" si="971"/>
        <v>5.008827703157E-8</v>
      </c>
      <c r="AW2564" s="163">
        <f t="shared" si="972"/>
        <v>0</v>
      </c>
      <c r="AX2564" s="196">
        <v>2.9381640999999999E-6</v>
      </c>
      <c r="AY2564" s="196">
        <v>8.8651503000000002E-9</v>
      </c>
      <c r="AZ2564" s="196">
        <v>2.4220856999999998E-13</v>
      </c>
      <c r="BA2564" s="108">
        <v>0</v>
      </c>
      <c r="BB2564" s="108">
        <v>0</v>
      </c>
      <c r="BC2564" s="108">
        <v>0</v>
      </c>
      <c r="BD2564" s="196">
        <v>1.8421027999999999E-6</v>
      </c>
      <c r="BE2564" s="108">
        <v>0</v>
      </c>
      <c r="BF2564" s="196">
        <v>2.1457461E-9</v>
      </c>
      <c r="BG2564" s="196">
        <v>1.1635925000000001E-9</v>
      </c>
      <c r="BH2564" s="196">
        <v>4.5219230000000003E-12</v>
      </c>
      <c r="BI2564" s="108">
        <v>0</v>
      </c>
      <c r="BJ2564" s="108">
        <v>0</v>
      </c>
      <c r="BK2564" s="108">
        <v>0</v>
      </c>
      <c r="BL2564" s="108">
        <v>0</v>
      </c>
      <c r="BM2564" s="108">
        <v>0</v>
      </c>
      <c r="BN2564" s="196">
        <v>3.7909024E-8</v>
      </c>
      <c r="BO2564" s="108">
        <v>0</v>
      </c>
      <c r="BP2564" s="108">
        <v>0</v>
      </c>
      <c r="BQ2564" s="108">
        <v>0</v>
      </c>
      <c r="BR2564" s="108">
        <v>0</v>
      </c>
      <c r="BS2564" s="108">
        <v>0</v>
      </c>
      <c r="BU2564" s="69">
        <v>1.7326397E-4</v>
      </c>
      <c r="BV2564" s="172">
        <v>1.4793422E-5</v>
      </c>
      <c r="BW2564" s="172">
        <v>8.8279969000000004E-5</v>
      </c>
      <c r="BX2564" s="172">
        <v>1.1925180999999999E-9</v>
      </c>
      <c r="BY2564" s="172">
        <v>1.218585E-5</v>
      </c>
      <c r="BZ2564" s="69">
        <v>0</v>
      </c>
      <c r="CA2564" s="172">
        <v>3.0217638000000001E-5</v>
      </c>
      <c r="CB2564" s="69">
        <v>0</v>
      </c>
      <c r="CC2564" s="69">
        <v>0</v>
      </c>
      <c r="CD2564" s="172">
        <v>2.7506910999999998E-10</v>
      </c>
      <c r="CE2564" s="69">
        <v>0</v>
      </c>
      <c r="CF2564" s="172">
        <v>2.6825336000000001E-5</v>
      </c>
      <c r="CG2564" s="69">
        <v>0</v>
      </c>
      <c r="CH2564" s="172">
        <v>9.6028776000000001E-7</v>
      </c>
      <c r="CI2564" s="69">
        <v>0</v>
      </c>
      <c r="CJ2564" s="69">
        <v>0</v>
      </c>
      <c r="CK2564" s="69">
        <v>0</v>
      </c>
      <c r="CM2564" s="198">
        <v>0</v>
      </c>
      <c r="CN2564" s="198">
        <v>3.1661250999999999</v>
      </c>
      <c r="CO2564" s="198">
        <v>0</v>
      </c>
      <c r="CP2564" s="198">
        <v>1.0121444E-2</v>
      </c>
      <c r="CQ2564" s="198">
        <v>0</v>
      </c>
      <c r="CR2564" s="198">
        <v>0</v>
      </c>
      <c r="CS2564" s="198">
        <v>6.1853258000000005E-4</v>
      </c>
      <c r="CT2564" s="198">
        <v>0</v>
      </c>
      <c r="CU2564" s="198">
        <v>7.8075843000000001E-4</v>
      </c>
      <c r="CV2564" s="198">
        <v>1.5448769E-3</v>
      </c>
    </row>
    <row r="2565" spans="1:100" ht="14.4">
      <c r="A2565" t="s">
        <v>2851</v>
      </c>
      <c r="B2565" s="112" t="s">
        <v>265</v>
      </c>
      <c r="C2565" s="113" t="str">
        <f t="shared" si="973"/>
        <v>M.020.16.102</v>
      </c>
      <c r="D2565" s="9" t="s">
        <v>1303</v>
      </c>
      <c r="E2565" s="112" t="s">
        <v>362</v>
      </c>
      <c r="F2565" s="115" t="str">
        <f t="shared" si="974"/>
        <v>Cola light soft drink w caffeine in PET bottle, returnable NL</v>
      </c>
      <c r="G2565" s="143">
        <f t="shared" si="975"/>
        <v>0.18526056666666668</v>
      </c>
      <c r="I2565" s="118">
        <f t="shared" si="976"/>
        <v>3.4583534221640004E-2</v>
      </c>
      <c r="K2565" s="161">
        <f t="shared" si="977"/>
        <v>1.9031980000000002E-8</v>
      </c>
      <c r="L2565" s="161">
        <f t="shared" si="978"/>
        <v>4.5230312896600003E-3</v>
      </c>
      <c r="M2565" s="162">
        <f t="shared" si="979"/>
        <v>2.2713988999999999E-3</v>
      </c>
      <c r="N2565" s="161">
        <v>2.7789085000000002E-2</v>
      </c>
      <c r="O2565" s="132">
        <v>3.0976757000000001E-3</v>
      </c>
      <c r="P2565" s="132">
        <v>1.2945211999999999E-3</v>
      </c>
      <c r="Q2565" s="132">
        <v>0</v>
      </c>
      <c r="R2565" s="132">
        <v>0</v>
      </c>
      <c r="S2565" s="132">
        <v>0</v>
      </c>
      <c r="T2565" s="164">
        <v>1.9031980000000002E-8</v>
      </c>
      <c r="U2565" s="164">
        <v>4.6609966000000001E-7</v>
      </c>
      <c r="V2565" s="132">
        <v>0</v>
      </c>
      <c r="W2565" s="132">
        <v>0</v>
      </c>
      <c r="X2565" s="132">
        <v>0</v>
      </c>
      <c r="Y2565" s="132">
        <v>1.3036828999999999E-4</v>
      </c>
      <c r="Z2565" s="132">
        <v>2.2713988999999999E-3</v>
      </c>
      <c r="AA2565" s="132">
        <v>0</v>
      </c>
      <c r="AC2565" s="118">
        <f t="shared" si="965"/>
        <v>2.7789085000000002E-2</v>
      </c>
      <c r="AD2565" s="118">
        <f t="shared" si="966"/>
        <v>4.3926820316399998E-3</v>
      </c>
      <c r="AE2565" s="118">
        <f t="shared" si="967"/>
        <v>6.6640618996599999E-3</v>
      </c>
      <c r="AF2565" s="118">
        <f t="shared" si="968"/>
        <v>4.5230312896600003E-3</v>
      </c>
      <c r="AG2565" s="118">
        <f t="shared" si="969"/>
        <v>0</v>
      </c>
      <c r="AI2565" s="69">
        <v>0</v>
      </c>
      <c r="AJ2565" s="69">
        <v>0</v>
      </c>
      <c r="AK2565" s="69">
        <v>0</v>
      </c>
      <c r="AL2565" s="69">
        <v>0</v>
      </c>
      <c r="AM2565" s="69">
        <v>0</v>
      </c>
      <c r="AN2565" s="69">
        <v>0</v>
      </c>
      <c r="AO2565" s="69">
        <v>0</v>
      </c>
      <c r="AQ2565" s="116">
        <v>3.9944701000000004E-3</v>
      </c>
      <c r="AR2565" s="116">
        <v>3.8060183000000001E-3</v>
      </c>
      <c r="AS2565" s="116">
        <v>1.8845181999999999E-4</v>
      </c>
      <c r="AT2565" s="116">
        <v>0</v>
      </c>
      <c r="AU2565" s="150">
        <f t="shared" si="970"/>
        <v>2.28178556E-7</v>
      </c>
      <c r="AV2565" s="150">
        <f t="shared" si="971"/>
        <v>6.9693721593100003E-10</v>
      </c>
      <c r="AW2565" s="163">
        <f t="shared" si="972"/>
        <v>0</v>
      </c>
      <c r="AX2565" s="196">
        <v>1.7192180999999999E-7</v>
      </c>
      <c r="AY2565" s="196">
        <v>5.1872958999999996E-10</v>
      </c>
      <c r="AZ2565" s="196">
        <v>1.4172433E-14</v>
      </c>
      <c r="BA2565" s="108">
        <v>0</v>
      </c>
      <c r="BB2565" s="108">
        <v>0</v>
      </c>
      <c r="BC2565" s="108">
        <v>0</v>
      </c>
      <c r="BD2565" s="196">
        <v>5.6256745999999997E-8</v>
      </c>
      <c r="BE2565" s="108">
        <v>0</v>
      </c>
      <c r="BF2565" s="196">
        <v>6.5529836000000001E-11</v>
      </c>
      <c r="BG2565" s="196">
        <v>5.3273105999999997E-11</v>
      </c>
      <c r="BH2565" s="196">
        <v>2.8249498000000002E-14</v>
      </c>
      <c r="BI2565" s="108">
        <v>0</v>
      </c>
      <c r="BJ2565" s="108">
        <v>0</v>
      </c>
      <c r="BK2565" s="108">
        <v>0</v>
      </c>
      <c r="BL2565" s="108">
        <v>0</v>
      </c>
      <c r="BM2565" s="108">
        <v>0</v>
      </c>
      <c r="BN2565" s="196">
        <v>5.9362262000000003E-11</v>
      </c>
      <c r="BO2565" s="108">
        <v>0</v>
      </c>
      <c r="BP2565" s="108">
        <v>0</v>
      </c>
      <c r="BQ2565" s="108">
        <v>0</v>
      </c>
      <c r="BR2565" s="108">
        <v>0</v>
      </c>
      <c r="BS2565" s="108">
        <v>0</v>
      </c>
      <c r="BU2565" s="172">
        <v>7.4443506999999997E-6</v>
      </c>
      <c r="BV2565" s="172">
        <v>4.5178249000000002E-7</v>
      </c>
      <c r="BW2565" s="172">
        <v>5.1655561999999997E-6</v>
      </c>
      <c r="BX2565" s="172">
        <v>5.4597415999999999E-11</v>
      </c>
      <c r="BY2565" s="172">
        <v>3.7214876999999999E-7</v>
      </c>
      <c r="BZ2565" s="69">
        <v>0</v>
      </c>
      <c r="CA2565" s="172">
        <v>1.3834632000000001E-6</v>
      </c>
      <c r="CB2565" s="69">
        <v>0</v>
      </c>
      <c r="CC2565" s="69">
        <v>0</v>
      </c>
      <c r="CD2565" s="172">
        <v>1.2593572000000001E-11</v>
      </c>
      <c r="CE2565" s="69">
        <v>0</v>
      </c>
      <c r="CF2565" s="172">
        <v>4.2006163000000001E-8</v>
      </c>
      <c r="CG2565" s="69">
        <v>0</v>
      </c>
      <c r="CH2565" s="172">
        <v>2.9326627999999999E-8</v>
      </c>
      <c r="CI2565" s="69">
        <v>0</v>
      </c>
      <c r="CJ2565" s="69">
        <v>0</v>
      </c>
      <c r="CK2565" s="69">
        <v>0</v>
      </c>
      <c r="CM2565" s="198">
        <v>0</v>
      </c>
      <c r="CN2565" s="198">
        <v>0.18526057000000001</v>
      </c>
      <c r="CO2565" s="198">
        <v>0</v>
      </c>
      <c r="CP2565" s="198">
        <v>3.0910300000000003E-4</v>
      </c>
      <c r="CQ2565" s="198">
        <v>0</v>
      </c>
      <c r="CR2565" s="198">
        <v>0</v>
      </c>
      <c r="CS2565" s="197">
        <v>1.8889623999999998E-5</v>
      </c>
      <c r="CT2565" s="198">
        <v>0</v>
      </c>
      <c r="CU2565" s="197">
        <v>3.5745698E-5</v>
      </c>
      <c r="CV2565" s="197">
        <v>9.6512031999999998E-6</v>
      </c>
    </row>
    <row r="2566" spans="1:100" ht="14.4">
      <c r="A2566" t="s">
        <v>2852</v>
      </c>
      <c r="B2566" s="112" t="s">
        <v>265</v>
      </c>
      <c r="C2566" s="113" t="str">
        <f t="shared" si="973"/>
        <v>M.020.16.103</v>
      </c>
      <c r="D2566" s="9" t="s">
        <v>1303</v>
      </c>
      <c r="E2566" s="112" t="s">
        <v>362</v>
      </c>
      <c r="F2566" s="115" t="str">
        <f t="shared" si="974"/>
        <v>Ice tea in PET bottle, returnable NL</v>
      </c>
      <c r="G2566" s="143">
        <f t="shared" si="975"/>
        <v>0.35782426000000001</v>
      </c>
      <c r="I2566" s="118">
        <f t="shared" si="976"/>
        <v>8.3107163390847005E-2</v>
      </c>
      <c r="K2566" s="161">
        <f t="shared" si="977"/>
        <v>3.8304346999999998E-8</v>
      </c>
      <c r="L2566" s="161">
        <f t="shared" si="978"/>
        <v>1.6075926086499999E-2</v>
      </c>
      <c r="M2566" s="162">
        <f t="shared" si="979"/>
        <v>1.3357559999999999E-2</v>
      </c>
      <c r="N2566" s="161">
        <v>5.3673639000000002E-2</v>
      </c>
      <c r="O2566" s="132">
        <v>1.044585E-2</v>
      </c>
      <c r="P2566" s="132">
        <v>2.6053931000000002E-3</v>
      </c>
      <c r="Q2566" s="132">
        <v>0</v>
      </c>
      <c r="R2566" s="132">
        <v>0</v>
      </c>
      <c r="S2566" s="132">
        <v>0</v>
      </c>
      <c r="T2566" s="164">
        <v>3.8304346999999998E-8</v>
      </c>
      <c r="U2566" s="164">
        <v>9.3808650000000001E-7</v>
      </c>
      <c r="V2566" s="132">
        <v>0</v>
      </c>
      <c r="W2566" s="132">
        <v>0</v>
      </c>
      <c r="X2566" s="132">
        <v>0</v>
      </c>
      <c r="Y2566" s="132">
        <v>3.0237449E-3</v>
      </c>
      <c r="Z2566" s="132">
        <v>1.3357559999999999E-2</v>
      </c>
      <c r="AA2566" s="132">
        <v>0</v>
      </c>
      <c r="AC2566" s="118">
        <f t="shared" si="965"/>
        <v>5.3673639000000002E-2</v>
      </c>
      <c r="AD2566" s="118">
        <f t="shared" si="966"/>
        <v>1.3052219490847001E-2</v>
      </c>
      <c r="AE2566" s="118">
        <f t="shared" si="967"/>
        <v>2.64097411865E-2</v>
      </c>
      <c r="AF2566" s="118">
        <f t="shared" si="968"/>
        <v>1.6075926086499999E-2</v>
      </c>
      <c r="AG2566" s="118">
        <f t="shared" si="969"/>
        <v>0</v>
      </c>
      <c r="AI2566" s="69">
        <v>0</v>
      </c>
      <c r="AJ2566" s="69">
        <v>0</v>
      </c>
      <c r="AK2566" s="69">
        <v>0</v>
      </c>
      <c r="AL2566" s="69">
        <v>0</v>
      </c>
      <c r="AM2566" s="69">
        <v>0</v>
      </c>
      <c r="AN2566" s="69">
        <v>0</v>
      </c>
      <c r="AO2566" s="69">
        <v>0</v>
      </c>
      <c r="AQ2566" s="116">
        <v>9.4351004000000002E-3</v>
      </c>
      <c r="AR2566" s="116">
        <v>8.7030822999999997E-3</v>
      </c>
      <c r="AS2566" s="116">
        <v>7.3201815000000002E-4</v>
      </c>
      <c r="AT2566" s="116">
        <v>0</v>
      </c>
      <c r="AU2566" s="150">
        <f t="shared" si="970"/>
        <v>5.2176751999999994E-7</v>
      </c>
      <c r="AV2566" s="150">
        <f t="shared" si="971"/>
        <v>2.7071676845760002E-9</v>
      </c>
      <c r="AW2566" s="163">
        <f t="shared" si="972"/>
        <v>0</v>
      </c>
      <c r="AX2566" s="196">
        <v>3.3206090999999999E-7</v>
      </c>
      <c r="AY2566" s="196">
        <v>1.0019079000000001E-9</v>
      </c>
      <c r="AZ2566" s="196">
        <v>2.7373556000000001E-14</v>
      </c>
      <c r="BA2566" s="108">
        <v>0</v>
      </c>
      <c r="BB2566" s="108">
        <v>0</v>
      </c>
      <c r="BC2566" s="108">
        <v>0</v>
      </c>
      <c r="BD2566" s="196">
        <v>1.8970661000000001E-7</v>
      </c>
      <c r="BE2566" s="108">
        <v>0</v>
      </c>
      <c r="BF2566" s="196">
        <v>2.2097692999999999E-10</v>
      </c>
      <c r="BG2566" s="196">
        <v>1.0721909E-10</v>
      </c>
      <c r="BH2566" s="196">
        <v>1.9589102E-13</v>
      </c>
      <c r="BI2566" s="108">
        <v>0</v>
      </c>
      <c r="BJ2566" s="108">
        <v>0</v>
      </c>
      <c r="BK2566" s="108">
        <v>0</v>
      </c>
      <c r="BL2566" s="108">
        <v>0</v>
      </c>
      <c r="BM2566" s="108">
        <v>0</v>
      </c>
      <c r="BN2566" s="196">
        <v>1.3768404999999999E-9</v>
      </c>
      <c r="BO2566" s="108">
        <v>0</v>
      </c>
      <c r="BP2566" s="108">
        <v>0</v>
      </c>
      <c r="BQ2566" s="108">
        <v>0</v>
      </c>
      <c r="BR2566" s="108">
        <v>0</v>
      </c>
      <c r="BS2566" s="108">
        <v>0</v>
      </c>
      <c r="BU2566" s="172">
        <v>1.6613231E-5</v>
      </c>
      <c r="BV2566" s="172">
        <v>1.5234817E-6</v>
      </c>
      <c r="BW2566" s="172">
        <v>9.9770899000000008E-6</v>
      </c>
      <c r="BX2566" s="172">
        <v>1.0988444E-10</v>
      </c>
      <c r="BY2566" s="172">
        <v>1.2549443E-6</v>
      </c>
      <c r="BZ2566" s="69">
        <v>0</v>
      </c>
      <c r="CA2566" s="172">
        <v>2.7844006E-6</v>
      </c>
      <c r="CB2566" s="69">
        <v>0</v>
      </c>
      <c r="CC2566" s="69">
        <v>0</v>
      </c>
      <c r="CD2566" s="172">
        <v>2.5346210000000001E-11</v>
      </c>
      <c r="CE2566" s="69">
        <v>0</v>
      </c>
      <c r="CF2566" s="172">
        <v>9.7428540999999994E-7</v>
      </c>
      <c r="CG2566" s="69">
        <v>0</v>
      </c>
      <c r="CH2566" s="172">
        <v>9.8894009999999995E-8</v>
      </c>
      <c r="CI2566" s="69">
        <v>0</v>
      </c>
      <c r="CJ2566" s="69">
        <v>0</v>
      </c>
      <c r="CK2566" s="69">
        <v>0</v>
      </c>
      <c r="CM2566" s="198">
        <v>0</v>
      </c>
      <c r="CN2566" s="198">
        <v>0.35782426000000001</v>
      </c>
      <c r="CO2566" s="198">
        <v>0</v>
      </c>
      <c r="CP2566" s="198">
        <v>1.042344E-3</v>
      </c>
      <c r="CQ2566" s="198">
        <v>0</v>
      </c>
      <c r="CR2566" s="198">
        <v>0</v>
      </c>
      <c r="CS2566" s="197">
        <v>6.3698787999999994E-5</v>
      </c>
      <c r="CT2566" s="198">
        <v>0</v>
      </c>
      <c r="CU2566" s="197">
        <v>7.1942891000000001E-5</v>
      </c>
      <c r="CV2566" s="197">
        <v>6.6924517000000006E-5</v>
      </c>
    </row>
    <row r="2567" spans="1:100" ht="14.4">
      <c r="A2567" t="s">
        <v>2853</v>
      </c>
      <c r="B2567" s="112" t="s">
        <v>265</v>
      </c>
      <c r="C2567" s="113" t="str">
        <f t="shared" si="973"/>
        <v>M.020.16.104</v>
      </c>
      <c r="D2567" s="9" t="s">
        <v>1303</v>
      </c>
      <c r="E2567" s="112" t="s">
        <v>362</v>
      </c>
      <c r="F2567" s="115" t="str">
        <f t="shared" si="974"/>
        <v>Juice drink, 12% in multilayer carton per 1000 ml NL</v>
      </c>
      <c r="G2567" s="143">
        <f t="shared" si="975"/>
        <v>0.38008818</v>
      </c>
      <c r="I2567" s="118">
        <f t="shared" si="976"/>
        <v>8.2490839856894996E-2</v>
      </c>
      <c r="K2567" s="161">
        <f t="shared" si="977"/>
        <v>4.4697595000000001E-8</v>
      </c>
      <c r="L2567" s="161">
        <f t="shared" si="978"/>
        <v>1.85810705593E-2</v>
      </c>
      <c r="M2567" s="162">
        <f t="shared" si="979"/>
        <v>6.8964975999999999E-3</v>
      </c>
      <c r="N2567" s="161">
        <v>5.7013227E-2</v>
      </c>
      <c r="O2567" s="132">
        <v>1.3846526E-2</v>
      </c>
      <c r="P2567" s="132">
        <v>3.0402504000000001E-3</v>
      </c>
      <c r="Q2567" s="132">
        <v>0</v>
      </c>
      <c r="R2567" s="132">
        <v>0</v>
      </c>
      <c r="S2567" s="132">
        <v>0</v>
      </c>
      <c r="T2567" s="164">
        <v>4.4697595000000001E-8</v>
      </c>
      <c r="U2567" s="164">
        <v>1.0946593E-6</v>
      </c>
      <c r="V2567" s="132">
        <v>0</v>
      </c>
      <c r="W2567" s="132">
        <v>0</v>
      </c>
      <c r="X2567" s="132">
        <v>0</v>
      </c>
      <c r="Y2567" s="132">
        <v>1.6931995E-3</v>
      </c>
      <c r="Z2567" s="132">
        <v>6.8964975999999999E-3</v>
      </c>
      <c r="AA2567" s="132">
        <v>0</v>
      </c>
      <c r="AC2567" s="118">
        <f t="shared" si="965"/>
        <v>5.7013227E-2</v>
      </c>
      <c r="AD2567" s="118">
        <f t="shared" si="966"/>
        <v>1.6887915756895001E-2</v>
      </c>
      <c r="AE2567" s="118">
        <f t="shared" si="967"/>
        <v>2.37843686593E-2</v>
      </c>
      <c r="AF2567" s="118">
        <f t="shared" si="968"/>
        <v>1.85810705593E-2</v>
      </c>
      <c r="AG2567" s="118">
        <f t="shared" si="969"/>
        <v>0</v>
      </c>
      <c r="AI2567" s="69">
        <v>0</v>
      </c>
      <c r="AJ2567" s="69">
        <v>0</v>
      </c>
      <c r="AK2567" s="69">
        <v>0</v>
      </c>
      <c r="AL2567" s="69">
        <v>0</v>
      </c>
      <c r="AM2567" s="69">
        <v>0</v>
      </c>
      <c r="AN2567" s="69">
        <v>0</v>
      </c>
      <c r="AO2567" s="69">
        <v>0</v>
      </c>
      <c r="AQ2567" s="116">
        <v>1.0687181E-2</v>
      </c>
      <c r="AR2567" s="116">
        <v>1.0077855E-2</v>
      </c>
      <c r="AS2567" s="116">
        <v>6.0932626000000003E-4</v>
      </c>
      <c r="AT2567" s="116">
        <v>0</v>
      </c>
      <c r="AU2567" s="150">
        <f t="shared" si="970"/>
        <v>6.0418794999999999E-7</v>
      </c>
      <c r="AV2567" s="150">
        <f t="shared" si="971"/>
        <v>2.253425524946E-9</v>
      </c>
      <c r="AW2567" s="163">
        <f t="shared" si="972"/>
        <v>0</v>
      </c>
      <c r="AX2567" s="196">
        <v>3.5272183000000002E-7</v>
      </c>
      <c r="AY2567" s="196">
        <v>1.0642469E-9</v>
      </c>
      <c r="AZ2567" s="196">
        <v>2.9076746E-14</v>
      </c>
      <c r="BA2567" s="108">
        <v>0</v>
      </c>
      <c r="BB2567" s="108">
        <v>0</v>
      </c>
      <c r="BC2567" s="108">
        <v>0</v>
      </c>
      <c r="BD2567" s="196">
        <v>2.5146612000000002E-7</v>
      </c>
      <c r="BE2567" s="108">
        <v>0</v>
      </c>
      <c r="BF2567" s="196">
        <v>2.9291658000000002E-10</v>
      </c>
      <c r="BG2567" s="196">
        <v>1.2511466E-10</v>
      </c>
      <c r="BH2567" s="196">
        <v>1.320782E-13</v>
      </c>
      <c r="BI2567" s="108">
        <v>0</v>
      </c>
      <c r="BJ2567" s="108">
        <v>0</v>
      </c>
      <c r="BK2567" s="108">
        <v>0</v>
      </c>
      <c r="BL2567" s="108">
        <v>0</v>
      </c>
      <c r="BM2567" s="108">
        <v>0</v>
      </c>
      <c r="BN2567" s="196">
        <v>7.7098623E-10</v>
      </c>
      <c r="BO2567" s="108">
        <v>0</v>
      </c>
      <c r="BP2567" s="108">
        <v>0</v>
      </c>
      <c r="BQ2567" s="108">
        <v>0</v>
      </c>
      <c r="BR2567" s="108">
        <v>0</v>
      </c>
      <c r="BS2567" s="108">
        <v>0</v>
      </c>
      <c r="BU2567" s="172">
        <v>1.8206767999999999E-5</v>
      </c>
      <c r="BV2567" s="172">
        <v>2.0194553999999999E-6</v>
      </c>
      <c r="BW2567" s="172">
        <v>1.0597867E-5</v>
      </c>
      <c r="BX2567" s="172">
        <v>1.2822487E-10</v>
      </c>
      <c r="BY2567" s="172">
        <v>1.6634949E-6</v>
      </c>
      <c r="BZ2567" s="69">
        <v>0</v>
      </c>
      <c r="CA2567" s="172">
        <v>3.2491353000000001E-6</v>
      </c>
      <c r="CB2567" s="69">
        <v>0</v>
      </c>
      <c r="CC2567" s="69">
        <v>0</v>
      </c>
      <c r="CD2567" s="172">
        <v>2.9576657999999999E-11</v>
      </c>
      <c r="CE2567" s="69">
        <v>0</v>
      </c>
      <c r="CF2567" s="172">
        <v>5.4556837999999998E-7</v>
      </c>
      <c r="CG2567" s="69">
        <v>0</v>
      </c>
      <c r="CH2567" s="172">
        <v>1.3108923E-7</v>
      </c>
      <c r="CI2567" s="69">
        <v>0</v>
      </c>
      <c r="CJ2567" s="69">
        <v>0</v>
      </c>
      <c r="CK2567" s="69">
        <v>0</v>
      </c>
      <c r="CM2567" s="198">
        <v>0</v>
      </c>
      <c r="CN2567" s="198">
        <v>0.38008818</v>
      </c>
      <c r="CO2567" s="198">
        <v>0</v>
      </c>
      <c r="CP2567" s="198">
        <v>1.381682E-3</v>
      </c>
      <c r="CQ2567" s="198">
        <v>0</v>
      </c>
      <c r="CR2567" s="198">
        <v>0</v>
      </c>
      <c r="CS2567" s="197">
        <v>8.4436106999999995E-5</v>
      </c>
      <c r="CT2567" s="198">
        <v>0</v>
      </c>
      <c r="CU2567" s="197">
        <v>8.3950632000000003E-5</v>
      </c>
      <c r="CV2567" s="197">
        <v>4.5123407000000001E-5</v>
      </c>
    </row>
    <row r="2568" spans="1:100" ht="14.4">
      <c r="A2568" t="s">
        <v>2854</v>
      </c>
      <c r="B2568" s="112" t="s">
        <v>265</v>
      </c>
      <c r="C2568" s="113" t="str">
        <f t="shared" si="973"/>
        <v>M.020.16.105</v>
      </c>
      <c r="D2568" s="9" t="s">
        <v>1303</v>
      </c>
      <c r="E2568" s="112" t="s">
        <v>362</v>
      </c>
      <c r="F2568" s="115" t="str">
        <f t="shared" si="974"/>
        <v>Juice drink, 8% in multilayer carton per 1000 ml NL</v>
      </c>
      <c r="G2568" s="143">
        <f t="shared" si="975"/>
        <v>0.28411226000000001</v>
      </c>
      <c r="I2568" s="118">
        <f t="shared" si="976"/>
        <v>6.1182049128133999E-2</v>
      </c>
      <c r="K2568" s="161">
        <f t="shared" si="977"/>
        <v>3.3558914000000002E-8</v>
      </c>
      <c r="L2568" s="161">
        <f t="shared" si="978"/>
        <v>1.2550754369220001E-2</v>
      </c>
      <c r="M2568" s="162">
        <f t="shared" si="979"/>
        <v>6.0144222000000002E-3</v>
      </c>
      <c r="N2568" s="161">
        <v>4.2616838999999997E-2</v>
      </c>
      <c r="O2568" s="132">
        <v>8.7435583000000008E-3</v>
      </c>
      <c r="P2568" s="132">
        <v>2.2826171999999999E-3</v>
      </c>
      <c r="Q2568" s="132">
        <v>0</v>
      </c>
      <c r="R2568" s="132">
        <v>0</v>
      </c>
      <c r="S2568" s="132">
        <v>0</v>
      </c>
      <c r="T2568" s="164">
        <v>3.3558914000000002E-8</v>
      </c>
      <c r="U2568" s="164">
        <v>8.2186921999999996E-7</v>
      </c>
      <c r="V2568" s="132">
        <v>0</v>
      </c>
      <c r="W2568" s="132">
        <v>0</v>
      </c>
      <c r="X2568" s="132">
        <v>0</v>
      </c>
      <c r="Y2568" s="132">
        <v>1.5237569999999999E-3</v>
      </c>
      <c r="Z2568" s="132">
        <v>6.0144222000000002E-3</v>
      </c>
      <c r="AA2568" s="132">
        <v>0</v>
      </c>
      <c r="AC2568" s="118">
        <f t="shared" ref="AC2568:AC2631" si="980">N2568</f>
        <v>4.2616838999999997E-2</v>
      </c>
      <c r="AD2568" s="118">
        <f t="shared" ref="AD2568:AD2631" si="981">O2568+P2568+Q2568+R2568+S2568+T2568+U2568</f>
        <v>1.1027030928134E-2</v>
      </c>
      <c r="AE2568" s="118">
        <f t="shared" ref="AE2568:AE2631" si="982">O2568+P2568+U2568+Z2568</f>
        <v>1.704141956922E-2</v>
      </c>
      <c r="AF2568" s="118">
        <f t="shared" ref="AF2568:AF2631" si="983">Y2568+O2568+P2568+U2568+W2568</f>
        <v>1.2550754369220001E-2</v>
      </c>
      <c r="AG2568" s="118">
        <f t="shared" ref="AG2568:AG2631" si="984">V2568+X2568+AA2568</f>
        <v>0</v>
      </c>
      <c r="AI2568" s="69">
        <v>0</v>
      </c>
      <c r="AJ2568" s="69">
        <v>0</v>
      </c>
      <c r="AK2568" s="69">
        <v>0</v>
      </c>
      <c r="AL2568" s="69">
        <v>0</v>
      </c>
      <c r="AM2568" s="69">
        <v>0</v>
      </c>
      <c r="AN2568" s="69">
        <v>0</v>
      </c>
      <c r="AO2568" s="69">
        <v>0</v>
      </c>
      <c r="AQ2568" s="116">
        <v>7.5245924000000002E-3</v>
      </c>
      <c r="AR2568" s="116">
        <v>7.0464248999999998E-3</v>
      </c>
      <c r="AS2568" s="116">
        <v>4.7816744000000002E-4</v>
      </c>
      <c r="AT2568" s="116">
        <v>0</v>
      </c>
      <c r="AU2568" s="150">
        <f t="shared" ref="AU2568:AU2631" si="985">AX2568+BA2568+BB2568+BC2568+BD2568+BL2568+BM2568+BQ2568</f>
        <v>4.2244753999999994E-7</v>
      </c>
      <c r="AV2568" s="150">
        <f t="shared" ref="AV2568:AV2631" si="986">AY2568+AZ2568+BE2568+BF2568+BG2568+BH2568+BI2568+BJ2568+BK2568+BN2568+BR2568+BS2568</f>
        <v>1.768370701908E-9</v>
      </c>
      <c r="AW2568" s="163">
        <f t="shared" ref="AW2568:AW2631" si="987">BO2568+BP2568</f>
        <v>0</v>
      </c>
      <c r="AX2568" s="196">
        <v>2.6365617999999998E-7</v>
      </c>
      <c r="AY2568" s="196">
        <v>7.9551433000000003E-10</v>
      </c>
      <c r="AZ2568" s="196">
        <v>2.1734588E-14</v>
      </c>
      <c r="BA2568" s="108">
        <v>0</v>
      </c>
      <c r="BB2568" s="108">
        <v>0</v>
      </c>
      <c r="BC2568" s="108">
        <v>0</v>
      </c>
      <c r="BD2568" s="196">
        <v>1.5879135999999999E-7</v>
      </c>
      <c r="BE2568" s="108">
        <v>0</v>
      </c>
      <c r="BF2568" s="196">
        <v>1.8496575999999999E-10</v>
      </c>
      <c r="BG2568" s="196">
        <v>9.3935974000000003E-11</v>
      </c>
      <c r="BH2568" s="196">
        <v>1.0108332000000001E-13</v>
      </c>
      <c r="BI2568" s="108">
        <v>0</v>
      </c>
      <c r="BJ2568" s="108">
        <v>0</v>
      </c>
      <c r="BK2568" s="108">
        <v>0</v>
      </c>
      <c r="BL2568" s="108">
        <v>0</v>
      </c>
      <c r="BM2568" s="108">
        <v>0</v>
      </c>
      <c r="BN2568" s="196">
        <v>6.9383182000000001E-10</v>
      </c>
      <c r="BO2568" s="108">
        <v>0</v>
      </c>
      <c r="BP2568" s="108">
        <v>0</v>
      </c>
      <c r="BQ2568" s="108">
        <v>0</v>
      </c>
      <c r="BR2568" s="108">
        <v>0</v>
      </c>
      <c r="BS2568" s="108">
        <v>0</v>
      </c>
      <c r="BU2568" s="172">
        <v>1.3260764E-5</v>
      </c>
      <c r="BV2568" s="172">
        <v>1.2752098000000001E-6</v>
      </c>
      <c r="BW2568" s="172">
        <v>7.9218037000000004E-6</v>
      </c>
      <c r="BX2568" s="172">
        <v>9.6271118000000006E-11</v>
      </c>
      <c r="BY2568" s="172">
        <v>1.0504341999999999E-6</v>
      </c>
      <c r="BZ2568" s="69">
        <v>0</v>
      </c>
      <c r="CA2568" s="172">
        <v>2.4394479E-6</v>
      </c>
      <c r="CB2568" s="69">
        <v>0</v>
      </c>
      <c r="CC2568" s="69">
        <v>0</v>
      </c>
      <c r="CD2568" s="172">
        <v>2.2206129000000001E-11</v>
      </c>
      <c r="CE2568" s="69">
        <v>0</v>
      </c>
      <c r="CF2568" s="172">
        <v>4.9097206000000002E-7</v>
      </c>
      <c r="CG2568" s="69">
        <v>0</v>
      </c>
      <c r="CH2568" s="172">
        <v>8.2777898000000002E-8</v>
      </c>
      <c r="CI2568" s="69">
        <v>0</v>
      </c>
      <c r="CJ2568" s="69">
        <v>0</v>
      </c>
      <c r="CK2568" s="69">
        <v>0</v>
      </c>
      <c r="CM2568" s="198">
        <v>0</v>
      </c>
      <c r="CN2568" s="198">
        <v>0.28411226000000001</v>
      </c>
      <c r="CO2568" s="198">
        <v>0</v>
      </c>
      <c r="CP2568" s="198">
        <v>8.7248000000000002E-4</v>
      </c>
      <c r="CQ2568" s="198">
        <v>0</v>
      </c>
      <c r="CR2568" s="198">
        <v>0</v>
      </c>
      <c r="CS2568" s="197">
        <v>5.3318213000000003E-5</v>
      </c>
      <c r="CT2568" s="198">
        <v>0</v>
      </c>
      <c r="CU2568" s="197">
        <v>6.3030059000000006E-5</v>
      </c>
      <c r="CV2568" s="197">
        <v>3.4534267000000002E-5</v>
      </c>
    </row>
    <row r="2569" spans="1:100" ht="14.4">
      <c r="A2569" t="s">
        <v>2855</v>
      </c>
      <c r="B2569" s="112" t="s">
        <v>265</v>
      </c>
      <c r="C2569" s="113" t="str">
        <f t="shared" si="973"/>
        <v>M.020.16.106</v>
      </c>
      <c r="D2569" s="9" t="s">
        <v>1303</v>
      </c>
      <c r="E2569" s="112" t="s">
        <v>362</v>
      </c>
      <c r="F2569" s="115" t="str">
        <f t="shared" si="974"/>
        <v>Juice, apple in multilayer carton per 1000 ml NL</v>
      </c>
      <c r="G2569" s="143">
        <f t="shared" si="975"/>
        <v>0.34365101333333337</v>
      </c>
      <c r="I2569" s="118">
        <f t="shared" si="976"/>
        <v>8.4736110663259992E-2</v>
      </c>
      <c r="K2569" s="161">
        <f t="shared" si="977"/>
        <v>5.9793760000000002E-8</v>
      </c>
      <c r="L2569" s="161">
        <f t="shared" si="978"/>
        <v>2.3112368869499997E-2</v>
      </c>
      <c r="M2569" s="162">
        <f t="shared" si="979"/>
        <v>1.007603E-2</v>
      </c>
      <c r="N2569" s="161">
        <v>5.1547651999999999E-2</v>
      </c>
      <c r="O2569" s="132">
        <v>1.5768478999999998E-2</v>
      </c>
      <c r="P2569" s="132">
        <v>4.0670645000000002E-3</v>
      </c>
      <c r="Q2569" s="132">
        <v>0</v>
      </c>
      <c r="R2569" s="132">
        <v>0</v>
      </c>
      <c r="S2569" s="132">
        <v>0</v>
      </c>
      <c r="T2569" s="164">
        <v>5.9793760000000002E-8</v>
      </c>
      <c r="U2569" s="164">
        <v>1.4643695E-6</v>
      </c>
      <c r="V2569" s="132">
        <v>0</v>
      </c>
      <c r="W2569" s="132">
        <v>0</v>
      </c>
      <c r="X2569" s="132">
        <v>0</v>
      </c>
      <c r="Y2569" s="132">
        <v>3.2753610000000001E-3</v>
      </c>
      <c r="Z2569" s="132">
        <v>1.007603E-2</v>
      </c>
      <c r="AA2569" s="132">
        <v>0</v>
      </c>
      <c r="AC2569" s="118">
        <f t="shared" si="980"/>
        <v>5.1547651999999999E-2</v>
      </c>
      <c r="AD2569" s="118">
        <f t="shared" si="981"/>
        <v>1.9837067663259995E-2</v>
      </c>
      <c r="AE2569" s="118">
        <f t="shared" si="982"/>
        <v>2.9913037869499996E-2</v>
      </c>
      <c r="AF2569" s="118">
        <f t="shared" si="983"/>
        <v>2.3112368869500001E-2</v>
      </c>
      <c r="AG2569" s="118">
        <f t="shared" si="984"/>
        <v>0</v>
      </c>
      <c r="AI2569" s="69">
        <v>0</v>
      </c>
      <c r="AJ2569" s="69">
        <v>0</v>
      </c>
      <c r="AK2569" s="69">
        <v>0</v>
      </c>
      <c r="AL2569" s="69">
        <v>0</v>
      </c>
      <c r="AM2569" s="69">
        <v>0</v>
      </c>
      <c r="AN2569" s="69">
        <v>0</v>
      </c>
      <c r="AO2569" s="69">
        <v>0</v>
      </c>
      <c r="AQ2569" s="116">
        <v>1.0895042000000001E-2</v>
      </c>
      <c r="AR2569" s="116">
        <v>1.0096050000000001E-2</v>
      </c>
      <c r="AS2569" s="116">
        <v>7.9899210000000003E-4</v>
      </c>
      <c r="AT2569" s="116">
        <v>0</v>
      </c>
      <c r="AU2569" s="150">
        <f t="shared" si="985"/>
        <v>6.0527877000000002E-7</v>
      </c>
      <c r="AV2569" s="150">
        <f t="shared" si="986"/>
        <v>2.9548524435120001E-9</v>
      </c>
      <c r="AW2569" s="163">
        <f t="shared" si="987"/>
        <v>0</v>
      </c>
      <c r="AX2569" s="196">
        <v>3.1890814000000002E-7</v>
      </c>
      <c r="AY2569" s="196">
        <v>9.6222283000000001E-10</v>
      </c>
      <c r="AZ2569" s="196">
        <v>2.6289302E-14</v>
      </c>
      <c r="BA2569" s="108">
        <v>0</v>
      </c>
      <c r="BB2569" s="108">
        <v>0</v>
      </c>
      <c r="BC2569" s="108">
        <v>0</v>
      </c>
      <c r="BD2569" s="196">
        <v>2.8637063E-7</v>
      </c>
      <c r="BE2569" s="108">
        <v>0</v>
      </c>
      <c r="BF2569" s="196">
        <v>3.3357458E-10</v>
      </c>
      <c r="BG2569" s="196">
        <v>1.6737089E-10</v>
      </c>
      <c r="BH2569" s="196">
        <v>2.4575421000000003E-13</v>
      </c>
      <c r="BI2569" s="108">
        <v>0</v>
      </c>
      <c r="BJ2569" s="108">
        <v>0</v>
      </c>
      <c r="BK2569" s="108">
        <v>0</v>
      </c>
      <c r="BL2569" s="108">
        <v>0</v>
      </c>
      <c r="BM2569" s="108">
        <v>0</v>
      </c>
      <c r="BN2569" s="196">
        <v>1.4914121E-9</v>
      </c>
      <c r="BO2569" s="108">
        <v>0</v>
      </c>
      <c r="BP2569" s="108">
        <v>0</v>
      </c>
      <c r="BQ2569" s="108">
        <v>0</v>
      </c>
      <c r="BR2569" s="108">
        <v>0</v>
      </c>
      <c r="BS2569" s="108">
        <v>0</v>
      </c>
      <c r="BU2569" s="172">
        <v>1.9327413999999999E-5</v>
      </c>
      <c r="BV2569" s="172">
        <v>2.2997638999999999E-6</v>
      </c>
      <c r="BW2569" s="172">
        <v>9.5819020999999993E-6</v>
      </c>
      <c r="BX2569" s="172">
        <v>1.7153154000000001E-10</v>
      </c>
      <c r="BY2569" s="172">
        <v>1.8943945999999999E-6</v>
      </c>
      <c r="BZ2569" s="69">
        <v>0</v>
      </c>
      <c r="CA2569" s="172">
        <v>4.3464983E-6</v>
      </c>
      <c r="CB2569" s="69">
        <v>0</v>
      </c>
      <c r="CC2569" s="69">
        <v>0</v>
      </c>
      <c r="CD2569" s="172">
        <v>3.9565878999999998E-11</v>
      </c>
      <c r="CE2569" s="69">
        <v>0</v>
      </c>
      <c r="CF2569" s="172">
        <v>1.055359E-6</v>
      </c>
      <c r="CG2569" s="69">
        <v>0</v>
      </c>
      <c r="CH2569" s="172">
        <v>1.4928494E-7</v>
      </c>
      <c r="CI2569" s="69">
        <v>0</v>
      </c>
      <c r="CJ2569" s="69">
        <v>0</v>
      </c>
      <c r="CK2569" s="69">
        <v>0</v>
      </c>
      <c r="CM2569" s="198">
        <v>0</v>
      </c>
      <c r="CN2569" s="198">
        <v>0.34365100999999998</v>
      </c>
      <c r="CO2569" s="198">
        <v>0</v>
      </c>
      <c r="CP2569" s="198">
        <v>1.573465E-3</v>
      </c>
      <c r="CQ2569" s="198">
        <v>0</v>
      </c>
      <c r="CR2569" s="198">
        <v>0</v>
      </c>
      <c r="CS2569" s="197">
        <v>9.6156177000000003E-5</v>
      </c>
      <c r="CT2569" s="198">
        <v>0</v>
      </c>
      <c r="CU2569" s="198">
        <v>1.1230412E-4</v>
      </c>
      <c r="CV2569" s="197">
        <v>8.3959858000000001E-5</v>
      </c>
    </row>
    <row r="2570" spans="1:100" ht="14.4">
      <c r="A2570" t="s">
        <v>2856</v>
      </c>
      <c r="B2570" s="112" t="s">
        <v>265</v>
      </c>
      <c r="C2570" s="113" t="str">
        <f t="shared" si="973"/>
        <v>M.020.16.107</v>
      </c>
      <c r="D2570" s="9" t="s">
        <v>1303</v>
      </c>
      <c r="E2570" s="112" t="s">
        <v>362</v>
      </c>
      <c r="F2570" s="115" t="str">
        <f t="shared" si="974"/>
        <v>Juice, orange pasteurized in PET bottle NL</v>
      </c>
      <c r="G2570" s="143">
        <f t="shared" si="975"/>
        <v>0.78919053333333333</v>
      </c>
      <c r="I2570" s="118">
        <f t="shared" si="976"/>
        <v>0.29020533637031498</v>
      </c>
      <c r="K2570" s="161">
        <f t="shared" si="977"/>
        <v>9.7651514999999994E-8</v>
      </c>
      <c r="L2570" s="161">
        <f t="shared" si="978"/>
        <v>4.9546128718800007E-2</v>
      </c>
      <c r="M2570" s="162">
        <f t="shared" si="979"/>
        <v>0.12228053</v>
      </c>
      <c r="N2570" s="161">
        <v>0.11837858</v>
      </c>
      <c r="O2570" s="132">
        <v>3.7056731000000002E-2</v>
      </c>
      <c r="P2570" s="132">
        <v>6.6420812000000003E-3</v>
      </c>
      <c r="Q2570" s="132">
        <v>0</v>
      </c>
      <c r="R2570" s="132">
        <v>0</v>
      </c>
      <c r="S2570" s="132">
        <v>0</v>
      </c>
      <c r="T2570" s="164">
        <v>9.7651514999999994E-8</v>
      </c>
      <c r="U2570" s="164">
        <v>2.3915187999999999E-6</v>
      </c>
      <c r="V2570" s="132">
        <v>0</v>
      </c>
      <c r="W2570" s="132">
        <v>0</v>
      </c>
      <c r="X2570" s="132">
        <v>0</v>
      </c>
      <c r="Y2570" s="132">
        <v>5.8449249999999999E-3</v>
      </c>
      <c r="Z2570" s="132">
        <v>0.12228053</v>
      </c>
      <c r="AA2570" s="132">
        <v>0</v>
      </c>
      <c r="AC2570" s="118">
        <f t="shared" si="980"/>
        <v>0.11837858</v>
      </c>
      <c r="AD2570" s="118">
        <f t="shared" si="981"/>
        <v>4.3701301370315006E-2</v>
      </c>
      <c r="AE2570" s="118">
        <f t="shared" si="982"/>
        <v>0.16598173371880001</v>
      </c>
      <c r="AF2570" s="118">
        <f t="shared" si="983"/>
        <v>4.9546128718800007E-2</v>
      </c>
      <c r="AG2570" s="118">
        <f t="shared" si="984"/>
        <v>0</v>
      </c>
      <c r="AI2570" s="69">
        <v>0</v>
      </c>
      <c r="AJ2570" s="69">
        <v>0</v>
      </c>
      <c r="AK2570" s="69">
        <v>0</v>
      </c>
      <c r="AL2570" s="69">
        <v>0</v>
      </c>
      <c r="AM2570" s="69">
        <v>0</v>
      </c>
      <c r="AN2570" s="69">
        <v>0</v>
      </c>
      <c r="AO2570" s="69">
        <v>0</v>
      </c>
      <c r="AQ2570" s="116">
        <v>2.5044401000000001E-2</v>
      </c>
      <c r="AR2570" s="116">
        <v>2.3441310999999999E-2</v>
      </c>
      <c r="AS2570" s="116">
        <v>1.6030896E-3</v>
      </c>
      <c r="AT2570" s="116">
        <v>0</v>
      </c>
      <c r="AU2570" s="150">
        <f t="shared" si="985"/>
        <v>1.4053543900000001E-6</v>
      </c>
      <c r="AV2570" s="150">
        <f t="shared" si="986"/>
        <v>5.9285859556600008E-9</v>
      </c>
      <c r="AW2570" s="163">
        <f t="shared" si="987"/>
        <v>0</v>
      </c>
      <c r="AX2570" s="196">
        <v>7.3236879999999997E-7</v>
      </c>
      <c r="AY2570" s="196">
        <v>2.2097334999999999E-9</v>
      </c>
      <c r="AZ2570" s="196">
        <v>6.0373074999999995E-14</v>
      </c>
      <c r="BA2570" s="108">
        <v>0</v>
      </c>
      <c r="BB2570" s="108">
        <v>0</v>
      </c>
      <c r="BC2570" s="108">
        <v>0</v>
      </c>
      <c r="BD2570" s="196">
        <v>6.7298558999999998E-7</v>
      </c>
      <c r="BE2570" s="108">
        <v>0</v>
      </c>
      <c r="BF2570" s="196">
        <v>7.8391728E-10</v>
      </c>
      <c r="BG2570" s="196">
        <v>2.7333989999999998E-10</v>
      </c>
      <c r="BH2570" s="196">
        <v>9.0302584999999999E-14</v>
      </c>
      <c r="BI2570" s="108">
        <v>0</v>
      </c>
      <c r="BJ2570" s="108">
        <v>0</v>
      </c>
      <c r="BK2570" s="108">
        <v>0</v>
      </c>
      <c r="BL2570" s="108">
        <v>0</v>
      </c>
      <c r="BM2570" s="108">
        <v>0</v>
      </c>
      <c r="BN2570" s="196">
        <v>2.6614446000000001E-9</v>
      </c>
      <c r="BO2570" s="108">
        <v>0</v>
      </c>
      <c r="BP2570" s="108">
        <v>0</v>
      </c>
      <c r="BQ2570" s="108">
        <v>0</v>
      </c>
      <c r="BR2570" s="108">
        <v>0</v>
      </c>
      <c r="BS2570" s="108">
        <v>0</v>
      </c>
      <c r="BU2570" s="172">
        <v>4.1194121999999999E-5</v>
      </c>
      <c r="BV2570" s="172">
        <v>5.4045625999999997E-6</v>
      </c>
      <c r="BW2570" s="172">
        <v>2.2004726000000001E-5</v>
      </c>
      <c r="BX2570" s="172">
        <v>2.8013483E-10</v>
      </c>
      <c r="BY2570" s="172">
        <v>4.4519240000000003E-6</v>
      </c>
      <c r="BZ2570" s="69">
        <v>0</v>
      </c>
      <c r="CA2570" s="172">
        <v>7.0984354000000002E-6</v>
      </c>
      <c r="CB2570" s="69">
        <v>0</v>
      </c>
      <c r="CC2570" s="69">
        <v>0</v>
      </c>
      <c r="CD2570" s="172">
        <v>6.4616576000000006E-11</v>
      </c>
      <c r="CE2570" s="69">
        <v>0</v>
      </c>
      <c r="CF2570" s="172">
        <v>1.8833021E-6</v>
      </c>
      <c r="CG2570" s="69">
        <v>0</v>
      </c>
      <c r="CH2570" s="172">
        <v>3.5082722999999998E-7</v>
      </c>
      <c r="CI2570" s="69">
        <v>0</v>
      </c>
      <c r="CJ2570" s="69">
        <v>0</v>
      </c>
      <c r="CK2570" s="69">
        <v>0</v>
      </c>
      <c r="CM2570" s="198">
        <v>0</v>
      </c>
      <c r="CN2570" s="198">
        <v>0.78919052000000001</v>
      </c>
      <c r="CO2570" s="198">
        <v>0</v>
      </c>
      <c r="CP2570" s="198">
        <v>3.697723E-3</v>
      </c>
      <c r="CQ2570" s="198">
        <v>0</v>
      </c>
      <c r="CR2570" s="198">
        <v>0</v>
      </c>
      <c r="CS2570" s="198">
        <v>2.2597192000000001E-4</v>
      </c>
      <c r="CT2570" s="198">
        <v>0</v>
      </c>
      <c r="CU2570" s="198">
        <v>1.8340821999999999E-4</v>
      </c>
      <c r="CV2570" s="197">
        <v>3.0851118000000003E-5</v>
      </c>
    </row>
    <row r="2571" spans="1:100" ht="14.4">
      <c r="A2571" t="s">
        <v>2857</v>
      </c>
      <c r="B2571" s="112" t="s">
        <v>265</v>
      </c>
      <c r="C2571" s="113" t="str">
        <f t="shared" si="973"/>
        <v>M.020.16.108</v>
      </c>
      <c r="D2571" s="9" t="s">
        <v>1303</v>
      </c>
      <c r="E2571" s="112" t="s">
        <v>362</v>
      </c>
      <c r="F2571" s="115" t="str">
        <f t="shared" si="974"/>
        <v>Lemonade, light in PET bottle NL</v>
      </c>
      <c r="G2571" s="143">
        <f t="shared" si="975"/>
        <v>0.32463273333333337</v>
      </c>
      <c r="I2571" s="118">
        <f t="shared" si="976"/>
        <v>6.4361251071954007E-2</v>
      </c>
      <c r="K2571" s="161">
        <f t="shared" si="977"/>
        <v>3.4404874000000002E-8</v>
      </c>
      <c r="L2571" s="161">
        <f t="shared" si="978"/>
        <v>1.219418176708E-2</v>
      </c>
      <c r="M2571" s="162">
        <f t="shared" si="979"/>
        <v>3.4721248999999999E-3</v>
      </c>
      <c r="N2571" s="161">
        <v>4.8694910000000001E-2</v>
      </c>
      <c r="O2571" s="132">
        <v>9.2568796000000002E-3</v>
      </c>
      <c r="P2571" s="132">
        <v>2.3401580000000002E-3</v>
      </c>
      <c r="Q2571" s="132">
        <v>0</v>
      </c>
      <c r="R2571" s="132">
        <v>0</v>
      </c>
      <c r="S2571" s="132">
        <v>0</v>
      </c>
      <c r="T2571" s="164">
        <v>3.4404874000000002E-8</v>
      </c>
      <c r="U2571" s="164">
        <v>8.4258708000000003E-7</v>
      </c>
      <c r="V2571" s="132">
        <v>0</v>
      </c>
      <c r="W2571" s="132">
        <v>0</v>
      </c>
      <c r="X2571" s="132">
        <v>0</v>
      </c>
      <c r="Y2571" s="132">
        <v>5.9630158E-4</v>
      </c>
      <c r="Z2571" s="132">
        <v>3.4721248999999999E-3</v>
      </c>
      <c r="AA2571" s="132">
        <v>0</v>
      </c>
      <c r="AC2571" s="118">
        <f t="shared" si="980"/>
        <v>4.8694910000000001E-2</v>
      </c>
      <c r="AD2571" s="118">
        <f t="shared" si="981"/>
        <v>1.1597914591954001E-2</v>
      </c>
      <c r="AE2571" s="118">
        <f t="shared" si="982"/>
        <v>1.507000508708E-2</v>
      </c>
      <c r="AF2571" s="118">
        <f t="shared" si="983"/>
        <v>1.219418176708E-2</v>
      </c>
      <c r="AG2571" s="118">
        <f t="shared" si="984"/>
        <v>0</v>
      </c>
      <c r="AI2571" s="69">
        <v>0</v>
      </c>
      <c r="AJ2571" s="69">
        <v>0</v>
      </c>
      <c r="AK2571" s="69">
        <v>0</v>
      </c>
      <c r="AL2571" s="69">
        <v>0</v>
      </c>
      <c r="AM2571" s="69">
        <v>0</v>
      </c>
      <c r="AN2571" s="69">
        <v>0</v>
      </c>
      <c r="AO2571" s="69">
        <v>0</v>
      </c>
      <c r="AQ2571" s="116">
        <v>8.2273682999999993E-3</v>
      </c>
      <c r="AR2571" s="116">
        <v>7.8291407000000007E-3</v>
      </c>
      <c r="AS2571" s="116">
        <v>3.9822768999999997E-4</v>
      </c>
      <c r="AT2571" s="116">
        <v>0</v>
      </c>
      <c r="AU2571" s="150">
        <f t="shared" si="985"/>
        <v>4.6937294E-7</v>
      </c>
      <c r="AV2571" s="150">
        <f t="shared" si="986"/>
        <v>1.4727355265189998E-9</v>
      </c>
      <c r="AW2571" s="163">
        <f t="shared" si="987"/>
        <v>0</v>
      </c>
      <c r="AX2571" s="196">
        <v>3.0125917999999998E-7</v>
      </c>
      <c r="AY2571" s="196">
        <v>9.0897165999999997E-10</v>
      </c>
      <c r="AZ2571" s="196">
        <v>2.4834403999999999E-14</v>
      </c>
      <c r="BA2571" s="108">
        <v>0</v>
      </c>
      <c r="BB2571" s="108">
        <v>0</v>
      </c>
      <c r="BC2571" s="108">
        <v>0</v>
      </c>
      <c r="BD2571" s="196">
        <v>1.6811376E-7</v>
      </c>
      <c r="BE2571" s="108">
        <v>0</v>
      </c>
      <c r="BF2571" s="196">
        <v>1.9582481999999999E-10</v>
      </c>
      <c r="BG2571" s="196">
        <v>9.6303932999999995E-11</v>
      </c>
      <c r="BH2571" s="196">
        <v>8.8639115000000003E-14</v>
      </c>
      <c r="BI2571" s="108">
        <v>0</v>
      </c>
      <c r="BJ2571" s="108">
        <v>0</v>
      </c>
      <c r="BK2571" s="108">
        <v>0</v>
      </c>
      <c r="BL2571" s="108">
        <v>0</v>
      </c>
      <c r="BM2571" s="108">
        <v>0</v>
      </c>
      <c r="BN2571" s="196">
        <v>2.7152164000000003E-10</v>
      </c>
      <c r="BO2571" s="108">
        <v>0</v>
      </c>
      <c r="BP2571" s="108">
        <v>0</v>
      </c>
      <c r="BQ2571" s="108">
        <v>0</v>
      </c>
      <c r="BR2571" s="108">
        <v>0</v>
      </c>
      <c r="BS2571" s="108">
        <v>0</v>
      </c>
      <c r="BU2571" s="172">
        <v>1.4294637999999999E-5</v>
      </c>
      <c r="BV2571" s="172">
        <v>1.3500755000000001E-6</v>
      </c>
      <c r="BW2571" s="172">
        <v>9.0516220000000001E-6</v>
      </c>
      <c r="BX2571" s="172">
        <v>9.8697941999999994E-11</v>
      </c>
      <c r="BY2571" s="172">
        <v>1.1121036E-6</v>
      </c>
      <c r="BZ2571" s="69">
        <v>0</v>
      </c>
      <c r="CA2571" s="172">
        <v>2.5009419999999999E-6</v>
      </c>
      <c r="CB2571" s="69">
        <v>0</v>
      </c>
      <c r="CC2571" s="69">
        <v>0</v>
      </c>
      <c r="CD2571" s="172">
        <v>2.2765906000000001E-11</v>
      </c>
      <c r="CE2571" s="69">
        <v>0</v>
      </c>
      <c r="CF2571" s="172">
        <v>1.9213523000000001E-7</v>
      </c>
      <c r="CG2571" s="69">
        <v>0</v>
      </c>
      <c r="CH2571" s="172">
        <v>8.7637664999999996E-8</v>
      </c>
      <c r="CI2571" s="69">
        <v>0</v>
      </c>
      <c r="CJ2571" s="69">
        <v>0</v>
      </c>
      <c r="CK2571" s="69">
        <v>0</v>
      </c>
      <c r="CM2571" s="198">
        <v>0</v>
      </c>
      <c r="CN2571" s="198">
        <v>0.32463272999999998</v>
      </c>
      <c r="CO2571" s="198">
        <v>0</v>
      </c>
      <c r="CP2571" s="198">
        <v>9.2370199999999999E-4</v>
      </c>
      <c r="CQ2571" s="198">
        <v>0</v>
      </c>
      <c r="CR2571" s="198">
        <v>0</v>
      </c>
      <c r="CS2571" s="197">
        <v>5.6448445000000003E-5</v>
      </c>
      <c r="CT2571" s="198">
        <v>0</v>
      </c>
      <c r="CU2571" s="197">
        <v>6.4618934000000005E-5</v>
      </c>
      <c r="CV2571" s="197">
        <v>3.0282807999999999E-5</v>
      </c>
    </row>
    <row r="2572" spans="1:100" ht="14.4">
      <c r="A2572" t="s">
        <v>2858</v>
      </c>
      <c r="B2572" s="112" t="s">
        <v>265</v>
      </c>
      <c r="C2572" s="113" t="str">
        <f t="shared" si="973"/>
        <v>M.020.16.109</v>
      </c>
      <c r="D2572" s="9" t="s">
        <v>1303</v>
      </c>
      <c r="E2572" s="112" t="s">
        <v>362</v>
      </c>
      <c r="F2572" s="115" t="str">
        <f t="shared" si="974"/>
        <v>Lemonade in PET bottle NL</v>
      </c>
      <c r="G2572" s="143">
        <f t="shared" si="975"/>
        <v>0.89125460000000012</v>
      </c>
      <c r="I2572" s="118">
        <f t="shared" si="976"/>
        <v>0.20549073068785001</v>
      </c>
      <c r="K2572" s="161">
        <f t="shared" si="977"/>
        <v>1.1338365000000001E-7</v>
      </c>
      <c r="L2572" s="161">
        <f t="shared" si="978"/>
        <v>5.6090263304200007E-2</v>
      </c>
      <c r="M2572" s="162">
        <f t="shared" si="979"/>
        <v>1.5712164000000001E-2</v>
      </c>
      <c r="N2572" s="161">
        <v>0.13368819000000001</v>
      </c>
      <c r="O2572" s="132">
        <v>4.190849E-2</v>
      </c>
      <c r="P2572" s="132">
        <v>7.7121528000000002E-3</v>
      </c>
      <c r="Q2572" s="132">
        <v>0</v>
      </c>
      <c r="R2572" s="132">
        <v>0</v>
      </c>
      <c r="S2572" s="132">
        <v>0</v>
      </c>
      <c r="T2572" s="164">
        <v>1.1338365000000001E-7</v>
      </c>
      <c r="U2572" s="164">
        <v>2.7768041999999998E-6</v>
      </c>
      <c r="V2572" s="132">
        <v>0</v>
      </c>
      <c r="W2572" s="132">
        <v>0</v>
      </c>
      <c r="X2572" s="132">
        <v>0</v>
      </c>
      <c r="Y2572" s="132">
        <v>6.4668436999999997E-3</v>
      </c>
      <c r="Z2572" s="132">
        <v>1.5712164000000001E-2</v>
      </c>
      <c r="AA2572" s="132">
        <v>0</v>
      </c>
      <c r="AC2572" s="118">
        <f t="shared" si="980"/>
        <v>0.13368819000000001</v>
      </c>
      <c r="AD2572" s="118">
        <f t="shared" si="981"/>
        <v>4.9623532987850001E-2</v>
      </c>
      <c r="AE2572" s="118">
        <f t="shared" si="982"/>
        <v>6.5335583604199998E-2</v>
      </c>
      <c r="AF2572" s="118">
        <f t="shared" si="983"/>
        <v>5.6090263304200007E-2</v>
      </c>
      <c r="AG2572" s="118">
        <f t="shared" si="984"/>
        <v>0</v>
      </c>
      <c r="AI2572" s="69">
        <v>0</v>
      </c>
      <c r="AJ2572" s="69">
        <v>0</v>
      </c>
      <c r="AK2572" s="69">
        <v>0</v>
      </c>
      <c r="AL2572" s="69">
        <v>0</v>
      </c>
      <c r="AM2572" s="69">
        <v>0</v>
      </c>
      <c r="AN2572" s="69">
        <v>0</v>
      </c>
      <c r="AO2572" s="69">
        <v>0</v>
      </c>
      <c r="AQ2572" s="116">
        <v>2.8287646999999999E-2</v>
      </c>
      <c r="AR2572" s="116">
        <v>2.6490883E-2</v>
      </c>
      <c r="AS2572" s="116">
        <v>1.7967643000000001E-3</v>
      </c>
      <c r="AT2572" s="116">
        <v>0</v>
      </c>
      <c r="AU2572" s="150">
        <f t="shared" si="985"/>
        <v>1.5881824200000001E-6</v>
      </c>
      <c r="AV2572" s="150">
        <f t="shared" si="986"/>
        <v>6.6448383563859996E-9</v>
      </c>
      <c r="AW2572" s="163">
        <f t="shared" si="987"/>
        <v>0</v>
      </c>
      <c r="AX2572" s="196">
        <v>8.2708425999999996E-7</v>
      </c>
      <c r="AY2572" s="196">
        <v>2.4955128999999999E-9</v>
      </c>
      <c r="AZ2572" s="196">
        <v>6.8180975999999994E-14</v>
      </c>
      <c r="BA2572" s="108">
        <v>0</v>
      </c>
      <c r="BB2572" s="108">
        <v>0</v>
      </c>
      <c r="BC2572" s="108">
        <v>0</v>
      </c>
      <c r="BD2572" s="196">
        <v>7.6109816E-7</v>
      </c>
      <c r="BE2572" s="108">
        <v>0</v>
      </c>
      <c r="BF2572" s="196">
        <v>8.8655390000000001E-10</v>
      </c>
      <c r="BG2572" s="196">
        <v>3.1737629000000001E-10</v>
      </c>
      <c r="BH2572" s="196">
        <v>6.9628541000000001E-13</v>
      </c>
      <c r="BI2572" s="108">
        <v>0</v>
      </c>
      <c r="BJ2572" s="108">
        <v>0</v>
      </c>
      <c r="BK2572" s="108">
        <v>0</v>
      </c>
      <c r="BL2572" s="108">
        <v>0</v>
      </c>
      <c r="BM2572" s="108">
        <v>0</v>
      </c>
      <c r="BN2572" s="196">
        <v>2.9446307999999998E-9</v>
      </c>
      <c r="BO2572" s="108">
        <v>0</v>
      </c>
      <c r="BP2572" s="108">
        <v>0</v>
      </c>
      <c r="BQ2572" s="108">
        <v>0</v>
      </c>
      <c r="BR2572" s="108">
        <v>0</v>
      </c>
      <c r="BS2572" s="108">
        <v>0</v>
      </c>
      <c r="BU2572" s="172">
        <v>4.6720398000000002E-5</v>
      </c>
      <c r="BV2572" s="172">
        <v>6.1121703999999999E-6</v>
      </c>
      <c r="BW2572" s="172">
        <v>2.4850543E-5</v>
      </c>
      <c r="BX2572" s="172">
        <v>3.2526590999999998E-10</v>
      </c>
      <c r="BY2572" s="172">
        <v>5.0348049E-6</v>
      </c>
      <c r="BZ2572" s="69">
        <v>0</v>
      </c>
      <c r="CA2572" s="172">
        <v>8.2420279E-6</v>
      </c>
      <c r="CB2572" s="69">
        <v>0</v>
      </c>
      <c r="CC2572" s="69">
        <v>0</v>
      </c>
      <c r="CD2572" s="172">
        <v>7.5026621000000006E-11</v>
      </c>
      <c r="CE2572" s="69">
        <v>0</v>
      </c>
      <c r="CF2572" s="172">
        <v>2.0836915000000001E-6</v>
      </c>
      <c r="CG2572" s="69">
        <v>0</v>
      </c>
      <c r="CH2572" s="172">
        <v>3.9676029000000001E-7</v>
      </c>
      <c r="CI2572" s="69">
        <v>0</v>
      </c>
      <c r="CJ2572" s="69">
        <v>0</v>
      </c>
      <c r="CK2572" s="69">
        <v>0</v>
      </c>
      <c r="CM2572" s="198">
        <v>0</v>
      </c>
      <c r="CN2572" s="198">
        <v>0.89125458999999996</v>
      </c>
      <c r="CO2572" s="198">
        <v>0</v>
      </c>
      <c r="CP2572" s="198">
        <v>4.1818580000000001E-3</v>
      </c>
      <c r="CQ2572" s="198">
        <v>0</v>
      </c>
      <c r="CR2572" s="198">
        <v>0</v>
      </c>
      <c r="CS2572" s="198">
        <v>2.5555793999999999E-4</v>
      </c>
      <c r="CT2572" s="198">
        <v>0</v>
      </c>
      <c r="CU2572" s="198">
        <v>2.1295618E-4</v>
      </c>
      <c r="CV2572" s="198">
        <v>2.3788005000000001E-4</v>
      </c>
    </row>
    <row r="2573" spans="1:100" ht="14.4">
      <c r="A2573" t="s">
        <v>2859</v>
      </c>
      <c r="B2573" s="112" t="s">
        <v>265</v>
      </c>
      <c r="C2573" s="113" t="str">
        <f t="shared" si="973"/>
        <v>M.020.16.110</v>
      </c>
      <c r="D2573" s="9" t="s">
        <v>1303</v>
      </c>
      <c r="E2573" s="112" t="s">
        <v>362</v>
      </c>
      <c r="F2573" s="115" t="str">
        <f t="shared" si="974"/>
        <v>Lemonade, w sugar and sweetners in PET bottle NL</v>
      </c>
      <c r="G2573" s="143">
        <f t="shared" si="975"/>
        <v>3.3321207333333334</v>
      </c>
      <c r="I2573" s="118">
        <f t="shared" si="976"/>
        <v>0.74344797849070998</v>
      </c>
      <c r="K2573" s="161">
        <f t="shared" si="977"/>
        <v>4.9322570999999998E-7</v>
      </c>
      <c r="L2573" s="161">
        <f t="shared" si="978"/>
        <v>0.22697417726499997</v>
      </c>
      <c r="M2573" s="162">
        <f t="shared" si="979"/>
        <v>1.6655198E-2</v>
      </c>
      <c r="N2573" s="161">
        <v>0.49981810999999998</v>
      </c>
      <c r="O2573" s="132">
        <v>0.16667129999999999</v>
      </c>
      <c r="P2573" s="132">
        <v>3.3548330000000001E-2</v>
      </c>
      <c r="Q2573" s="132">
        <v>0</v>
      </c>
      <c r="R2573" s="132">
        <v>0</v>
      </c>
      <c r="S2573" s="132">
        <v>0</v>
      </c>
      <c r="T2573" s="164">
        <v>4.9322570999999998E-7</v>
      </c>
      <c r="U2573" s="164">
        <v>1.2079265000000001E-5</v>
      </c>
      <c r="V2573" s="132">
        <v>0</v>
      </c>
      <c r="W2573" s="132">
        <v>0</v>
      </c>
      <c r="X2573" s="132">
        <v>0</v>
      </c>
      <c r="Y2573" s="132">
        <v>2.6742467999999998E-2</v>
      </c>
      <c r="Z2573" s="132">
        <v>1.6655198E-2</v>
      </c>
      <c r="AA2573" s="132">
        <v>0</v>
      </c>
      <c r="AC2573" s="118">
        <f t="shared" si="980"/>
        <v>0.49981810999999998</v>
      </c>
      <c r="AD2573" s="118">
        <f t="shared" si="981"/>
        <v>0.20023220249070997</v>
      </c>
      <c r="AE2573" s="118">
        <f t="shared" si="982"/>
        <v>0.21688690726499998</v>
      </c>
      <c r="AF2573" s="118">
        <f t="shared" si="983"/>
        <v>0.22697417726499999</v>
      </c>
      <c r="AG2573" s="118">
        <f t="shared" si="984"/>
        <v>0</v>
      </c>
      <c r="AI2573" s="69">
        <v>0</v>
      </c>
      <c r="AJ2573" s="69">
        <v>0</v>
      </c>
      <c r="AK2573" s="69">
        <v>0</v>
      </c>
      <c r="AL2573" s="69">
        <v>0</v>
      </c>
      <c r="AM2573" s="69">
        <v>0</v>
      </c>
      <c r="AN2573" s="69">
        <v>0</v>
      </c>
      <c r="AO2573" s="69">
        <v>0</v>
      </c>
      <c r="AQ2573" s="116">
        <v>0.10921051</v>
      </c>
      <c r="AR2573" s="116">
        <v>0.10206688999999999</v>
      </c>
      <c r="AS2573" s="116">
        <v>7.1436195000000001E-3</v>
      </c>
      <c r="AT2573" s="116">
        <v>0</v>
      </c>
      <c r="AU2573" s="150">
        <f t="shared" si="985"/>
        <v>6.1191178999999997E-6</v>
      </c>
      <c r="AV2573" s="150">
        <f t="shared" si="986"/>
        <v>2.6418711890539998E-8</v>
      </c>
      <c r="AW2573" s="163">
        <f t="shared" si="987"/>
        <v>0</v>
      </c>
      <c r="AX2573" s="196">
        <v>3.092208E-6</v>
      </c>
      <c r="AY2573" s="196">
        <v>9.3299381E-9</v>
      </c>
      <c r="AZ2573" s="196">
        <v>2.5490724000000001E-13</v>
      </c>
      <c r="BA2573" s="108">
        <v>0</v>
      </c>
      <c r="BB2573" s="108">
        <v>0</v>
      </c>
      <c r="BC2573" s="108">
        <v>0</v>
      </c>
      <c r="BD2573" s="196">
        <v>3.0269099000000001E-6</v>
      </c>
      <c r="BE2573" s="108">
        <v>0</v>
      </c>
      <c r="BF2573" s="196">
        <v>3.5258511000000001E-9</v>
      </c>
      <c r="BG2573" s="196">
        <v>1.380606E-9</v>
      </c>
      <c r="BH2573" s="196">
        <v>5.0707832999999998E-12</v>
      </c>
      <c r="BI2573" s="108">
        <v>0</v>
      </c>
      <c r="BJ2573" s="108">
        <v>0</v>
      </c>
      <c r="BK2573" s="108">
        <v>0</v>
      </c>
      <c r="BL2573" s="108">
        <v>0</v>
      </c>
      <c r="BM2573" s="108">
        <v>0</v>
      </c>
      <c r="BN2573" s="196">
        <v>1.2176990999999999E-8</v>
      </c>
      <c r="BO2573" s="108">
        <v>0</v>
      </c>
      <c r="BP2573" s="108">
        <v>0</v>
      </c>
      <c r="BQ2573" s="108">
        <v>0</v>
      </c>
      <c r="BR2573" s="108">
        <v>0</v>
      </c>
      <c r="BS2573" s="108">
        <v>0</v>
      </c>
      <c r="BU2573" s="69">
        <v>1.8328994000000001E-4</v>
      </c>
      <c r="BV2573" s="172">
        <v>2.4308282999999999E-5</v>
      </c>
      <c r="BW2573" s="172">
        <v>9.2908368000000006E-5</v>
      </c>
      <c r="BX2573" s="172">
        <v>1.4149263000000001E-9</v>
      </c>
      <c r="BY2573" s="172">
        <v>2.0023568000000002E-5</v>
      </c>
      <c r="BZ2573" s="69">
        <v>0</v>
      </c>
      <c r="CA2573" s="172">
        <v>3.5853318E-5</v>
      </c>
      <c r="CB2573" s="69">
        <v>0</v>
      </c>
      <c r="CC2573" s="69">
        <v>0</v>
      </c>
      <c r="CD2573" s="172">
        <v>3.2637032000000001E-10</v>
      </c>
      <c r="CE2573" s="69">
        <v>0</v>
      </c>
      <c r="CF2573" s="172">
        <v>8.6167309999999998E-6</v>
      </c>
      <c r="CG2573" s="69">
        <v>0</v>
      </c>
      <c r="CH2573" s="172">
        <v>1.5779274E-6</v>
      </c>
      <c r="CI2573" s="69">
        <v>0</v>
      </c>
      <c r="CJ2573" s="69">
        <v>0</v>
      </c>
      <c r="CK2573" s="69">
        <v>0</v>
      </c>
      <c r="CM2573" s="198">
        <v>0</v>
      </c>
      <c r="CN2573" s="198">
        <v>3.3321206999999999</v>
      </c>
      <c r="CO2573" s="198">
        <v>0</v>
      </c>
      <c r="CP2573" s="198">
        <v>1.6631373000000001E-2</v>
      </c>
      <c r="CQ2573" s="198">
        <v>0</v>
      </c>
      <c r="CR2573" s="198">
        <v>0</v>
      </c>
      <c r="CS2573" s="198">
        <v>1.0163615000000001E-3</v>
      </c>
      <c r="CT2573" s="198">
        <v>0</v>
      </c>
      <c r="CU2573" s="198">
        <v>9.2637220999999999E-4</v>
      </c>
      <c r="CV2573" s="198">
        <v>1.7323904E-3</v>
      </c>
    </row>
    <row r="2574" spans="1:100" ht="14.4">
      <c r="A2574" t="s">
        <v>2860</v>
      </c>
      <c r="B2574" s="112" t="s">
        <v>265</v>
      </c>
      <c r="C2574" s="113" t="str">
        <f t="shared" si="973"/>
        <v>M.020.16.111</v>
      </c>
      <c r="D2574" s="9" t="s">
        <v>1303</v>
      </c>
      <c r="E2574" s="112" t="s">
        <v>362</v>
      </c>
      <c r="F2574" s="115" t="str">
        <f t="shared" si="974"/>
        <v>Mineral water in PET bottle, returnable NL</v>
      </c>
      <c r="G2574" s="143">
        <f t="shared" si="975"/>
        <v>4.2604471333333338E-2</v>
      </c>
      <c r="I2574" s="118">
        <f t="shared" si="976"/>
        <v>8.5354218252591992E-3</v>
      </c>
      <c r="K2574" s="161">
        <f t="shared" si="977"/>
        <v>4.6697791999999997E-9</v>
      </c>
      <c r="L2574" s="161">
        <f t="shared" si="978"/>
        <v>1.23930678548E-3</v>
      </c>
      <c r="M2574" s="162">
        <f t="shared" si="979"/>
        <v>9.0543967E-4</v>
      </c>
      <c r="N2574" s="161">
        <v>6.3906707E-3</v>
      </c>
      <c r="O2574" s="132">
        <v>9.1078198000000003E-4</v>
      </c>
      <c r="P2574" s="132">
        <v>3.1763001999999998E-4</v>
      </c>
      <c r="Q2574" s="132">
        <v>0</v>
      </c>
      <c r="R2574" s="132">
        <v>0</v>
      </c>
      <c r="S2574" s="132">
        <v>0</v>
      </c>
      <c r="T2574" s="164">
        <v>4.6697791999999997E-9</v>
      </c>
      <c r="U2574" s="164">
        <v>1.1436448E-7</v>
      </c>
      <c r="V2574" s="132">
        <v>0</v>
      </c>
      <c r="W2574" s="132">
        <v>0</v>
      </c>
      <c r="X2574" s="132">
        <v>0</v>
      </c>
      <c r="Y2574" s="164">
        <v>1.0780421E-5</v>
      </c>
      <c r="Z2574" s="132">
        <v>9.0543967E-4</v>
      </c>
      <c r="AA2574" s="132">
        <v>0</v>
      </c>
      <c r="AC2574" s="118">
        <f t="shared" si="980"/>
        <v>6.3906707E-3</v>
      </c>
      <c r="AD2574" s="118">
        <f t="shared" si="981"/>
        <v>1.2285310342592E-3</v>
      </c>
      <c r="AE2574" s="118">
        <f t="shared" si="982"/>
        <v>2.1339660344799997E-3</v>
      </c>
      <c r="AF2574" s="118">
        <f t="shared" si="983"/>
        <v>1.2393067854800002E-3</v>
      </c>
      <c r="AG2574" s="118">
        <f t="shared" si="984"/>
        <v>0</v>
      </c>
      <c r="AI2574" s="69">
        <v>0</v>
      </c>
      <c r="AJ2574" s="69">
        <v>0</v>
      </c>
      <c r="AK2574" s="69">
        <v>0</v>
      </c>
      <c r="AL2574" s="69">
        <v>0</v>
      </c>
      <c r="AM2574" s="69">
        <v>0</v>
      </c>
      <c r="AN2574" s="69">
        <v>0</v>
      </c>
      <c r="AO2574" s="69">
        <v>0</v>
      </c>
      <c r="AQ2574" s="116">
        <v>9.7770412999999994E-4</v>
      </c>
      <c r="AR2574" s="116">
        <v>9.3537467999999999E-4</v>
      </c>
      <c r="AS2574" s="199">
        <v>4.2329451000000001E-5</v>
      </c>
      <c r="AT2574" s="116">
        <v>0</v>
      </c>
      <c r="AU2574" s="150">
        <f t="shared" si="985"/>
        <v>5.6077619000000002E-8</v>
      </c>
      <c r="AV2574" s="150">
        <f t="shared" si="986"/>
        <v>1.5654382795794999E-10</v>
      </c>
      <c r="AW2574" s="163">
        <f t="shared" si="987"/>
        <v>0</v>
      </c>
      <c r="AX2574" s="196">
        <v>3.9536948999999999E-8</v>
      </c>
      <c r="AY2574" s="196">
        <v>1.1929251999999999E-10</v>
      </c>
      <c r="AZ2574" s="196">
        <v>3.2592420000000001E-15</v>
      </c>
      <c r="BA2574" s="108">
        <v>0</v>
      </c>
      <c r="BB2574" s="108">
        <v>0</v>
      </c>
      <c r="BC2574" s="108">
        <v>0</v>
      </c>
      <c r="BD2574" s="196">
        <v>1.654067E-8</v>
      </c>
      <c r="BE2574" s="108">
        <v>0</v>
      </c>
      <c r="BF2574" s="196">
        <v>1.9267154E-11</v>
      </c>
      <c r="BG2574" s="196">
        <v>1.3071347999999999E-11</v>
      </c>
      <c r="BH2574" s="196">
        <v>7.5961595000000004E-16</v>
      </c>
      <c r="BI2574" s="108">
        <v>0</v>
      </c>
      <c r="BJ2574" s="108">
        <v>0</v>
      </c>
      <c r="BK2574" s="108">
        <v>0</v>
      </c>
      <c r="BL2574" s="108">
        <v>0</v>
      </c>
      <c r="BM2574" s="108">
        <v>0</v>
      </c>
      <c r="BN2574" s="196">
        <v>4.9087871000000001E-12</v>
      </c>
      <c r="BO2574" s="108">
        <v>0</v>
      </c>
      <c r="BP2574" s="108">
        <v>0</v>
      </c>
      <c r="BQ2574" s="108">
        <v>0</v>
      </c>
      <c r="BR2574" s="108">
        <v>0</v>
      </c>
      <c r="BS2574" s="108">
        <v>0</v>
      </c>
      <c r="BU2574" s="172">
        <v>1.7817447999999999E-6</v>
      </c>
      <c r="BV2574" s="172">
        <v>1.3283358E-7</v>
      </c>
      <c r="BW2574" s="172">
        <v>1.1879256999999999E-6</v>
      </c>
      <c r="BX2574" s="172">
        <v>1.3396288E-11</v>
      </c>
      <c r="BY2574" s="172">
        <v>1.0941959E-7</v>
      </c>
      <c r="BZ2574" s="69">
        <v>0</v>
      </c>
      <c r="CA2574" s="172">
        <v>3.3945326000000001E-7</v>
      </c>
      <c r="CB2574" s="69">
        <v>0</v>
      </c>
      <c r="CC2574" s="69">
        <v>0</v>
      </c>
      <c r="CD2574" s="172">
        <v>3.0900200000000002E-12</v>
      </c>
      <c r="CE2574" s="69">
        <v>0</v>
      </c>
      <c r="CF2574" s="172">
        <v>3.4735757000000002E-9</v>
      </c>
      <c r="CG2574" s="69">
        <v>0</v>
      </c>
      <c r="CH2574" s="172">
        <v>8.6226471000000005E-9</v>
      </c>
      <c r="CI2574" s="69">
        <v>0</v>
      </c>
      <c r="CJ2574" s="69">
        <v>0</v>
      </c>
      <c r="CK2574" s="69">
        <v>0</v>
      </c>
      <c r="CM2574" s="198">
        <v>0</v>
      </c>
      <c r="CN2574" s="198">
        <v>4.2604470999999998E-2</v>
      </c>
      <c r="CO2574" s="198">
        <v>0</v>
      </c>
      <c r="CP2574" s="197">
        <v>9.0882800000000003E-5</v>
      </c>
      <c r="CQ2574" s="198">
        <v>0</v>
      </c>
      <c r="CR2574" s="198">
        <v>0</v>
      </c>
      <c r="CS2574" s="197">
        <v>5.5539479E-6</v>
      </c>
      <c r="CT2574" s="198">
        <v>0</v>
      </c>
      <c r="CU2574" s="197">
        <v>8.7707383999999993E-6</v>
      </c>
      <c r="CV2574" s="197">
        <v>2.595164E-7</v>
      </c>
    </row>
    <row r="2575" spans="1:100" ht="14.4">
      <c r="A2575" t="s">
        <v>2861</v>
      </c>
      <c r="B2575" s="112" t="s">
        <v>265</v>
      </c>
      <c r="C2575" s="113" t="str">
        <f t="shared" si="973"/>
        <v>M.020.16.112</v>
      </c>
      <c r="D2575" s="9" t="s">
        <v>1303</v>
      </c>
      <c r="E2575" s="112" t="s">
        <v>362</v>
      </c>
      <c r="F2575" s="115" t="str">
        <f t="shared" si="974"/>
        <v>Soft drink, cola w caffeine in PET bottle, returnable NL</v>
      </c>
      <c r="G2575" s="143">
        <f t="shared" si="975"/>
        <v>0.27998572666666666</v>
      </c>
      <c r="I2575" s="118">
        <f t="shared" si="976"/>
        <v>5.5580199482481996E-2</v>
      </c>
      <c r="K2575" s="161">
        <f t="shared" si="977"/>
        <v>3.3594392000000002E-8</v>
      </c>
      <c r="L2575" s="161">
        <f t="shared" si="978"/>
        <v>1.1282912188090001E-2</v>
      </c>
      <c r="M2575" s="162">
        <f t="shared" si="979"/>
        <v>2.2993947E-3</v>
      </c>
      <c r="N2575" s="161">
        <v>4.1997858999999998E-2</v>
      </c>
      <c r="O2575" s="132">
        <v>8.0532072000000007E-3</v>
      </c>
      <c r="P2575" s="132">
        <v>2.2850304000000001E-3</v>
      </c>
      <c r="Q2575" s="132">
        <v>0</v>
      </c>
      <c r="R2575" s="132">
        <v>0</v>
      </c>
      <c r="S2575" s="132">
        <v>0</v>
      </c>
      <c r="T2575" s="164">
        <v>3.3594392000000002E-8</v>
      </c>
      <c r="U2575" s="164">
        <v>8.2273808999999997E-7</v>
      </c>
      <c r="V2575" s="132">
        <v>0</v>
      </c>
      <c r="W2575" s="132">
        <v>0</v>
      </c>
      <c r="X2575" s="132">
        <v>0</v>
      </c>
      <c r="Y2575" s="132">
        <v>9.4385184999999996E-4</v>
      </c>
      <c r="Z2575" s="132">
        <v>2.2993947E-3</v>
      </c>
      <c r="AA2575" s="132">
        <v>0</v>
      </c>
      <c r="AC2575" s="118">
        <f t="shared" si="980"/>
        <v>4.1997858999999998E-2</v>
      </c>
      <c r="AD2575" s="118">
        <f t="shared" si="981"/>
        <v>1.0339093932482E-2</v>
      </c>
      <c r="AE2575" s="118">
        <f t="shared" si="982"/>
        <v>1.2638455038090001E-2</v>
      </c>
      <c r="AF2575" s="118">
        <f t="shared" si="983"/>
        <v>1.1282912188090001E-2</v>
      </c>
      <c r="AG2575" s="118">
        <f t="shared" si="984"/>
        <v>0</v>
      </c>
      <c r="AI2575" s="69">
        <v>0</v>
      </c>
      <c r="AJ2575" s="69">
        <v>0</v>
      </c>
      <c r="AK2575" s="69">
        <v>0</v>
      </c>
      <c r="AL2575" s="69">
        <v>0</v>
      </c>
      <c r="AM2575" s="69">
        <v>0</v>
      </c>
      <c r="AN2575" s="69">
        <v>0</v>
      </c>
      <c r="AO2575" s="69">
        <v>0</v>
      </c>
      <c r="AQ2575" s="116">
        <v>7.1731714999999996E-3</v>
      </c>
      <c r="AR2575" s="116">
        <v>6.7734257000000003E-3</v>
      </c>
      <c r="AS2575" s="116">
        <v>3.9974576999999997E-4</v>
      </c>
      <c r="AT2575" s="116">
        <v>0</v>
      </c>
      <c r="AU2575" s="150">
        <f t="shared" si="985"/>
        <v>4.0608067999999997E-7</v>
      </c>
      <c r="AV2575" s="150">
        <f t="shared" si="986"/>
        <v>1.4783497661379998E-9</v>
      </c>
      <c r="AW2575" s="163">
        <f t="shared" si="987"/>
        <v>0</v>
      </c>
      <c r="AX2575" s="196">
        <v>2.5982674999999998E-7</v>
      </c>
      <c r="AY2575" s="196">
        <v>7.8396002999999998E-10</v>
      </c>
      <c r="AZ2575" s="196">
        <v>2.1418908E-14</v>
      </c>
      <c r="BA2575" s="108">
        <v>0</v>
      </c>
      <c r="BB2575" s="108">
        <v>0</v>
      </c>
      <c r="BC2575" s="108">
        <v>0</v>
      </c>
      <c r="BD2575" s="196">
        <v>1.4625392999999999E-7</v>
      </c>
      <c r="BE2575" s="108">
        <v>0</v>
      </c>
      <c r="BF2575" s="196">
        <v>1.7036172E-10</v>
      </c>
      <c r="BG2575" s="196">
        <v>9.4035281999999996E-11</v>
      </c>
      <c r="BH2575" s="196">
        <v>1.9515523000000001E-13</v>
      </c>
      <c r="BI2575" s="108">
        <v>0</v>
      </c>
      <c r="BJ2575" s="108">
        <v>0</v>
      </c>
      <c r="BK2575" s="108">
        <v>0</v>
      </c>
      <c r="BL2575" s="108">
        <v>0</v>
      </c>
      <c r="BM2575" s="108">
        <v>0</v>
      </c>
      <c r="BN2575" s="196">
        <v>4.2977615999999999E-10</v>
      </c>
      <c r="BO2575" s="108">
        <v>0</v>
      </c>
      <c r="BP2575" s="108">
        <v>0</v>
      </c>
      <c r="BQ2575" s="108">
        <v>0</v>
      </c>
      <c r="BR2575" s="108">
        <v>0</v>
      </c>
      <c r="BS2575" s="108">
        <v>0</v>
      </c>
      <c r="BU2575" s="172">
        <v>1.2771274E-5</v>
      </c>
      <c r="BV2575" s="172">
        <v>1.1745250999999999E-6</v>
      </c>
      <c r="BW2575" s="172">
        <v>7.8067449000000008E-6</v>
      </c>
      <c r="BX2575" s="172">
        <v>9.6372894999999997E-11</v>
      </c>
      <c r="BY2575" s="172">
        <v>9.6749674999999991E-7</v>
      </c>
      <c r="BZ2575" s="69">
        <v>0</v>
      </c>
      <c r="CA2575" s="172">
        <v>2.4420267999999999E-6</v>
      </c>
      <c r="CB2575" s="69">
        <v>0</v>
      </c>
      <c r="CC2575" s="69">
        <v>0</v>
      </c>
      <c r="CD2575" s="172">
        <v>2.2229604999999999E-11</v>
      </c>
      <c r="CE2575" s="69">
        <v>0</v>
      </c>
      <c r="CF2575" s="172">
        <v>3.0411993000000001E-7</v>
      </c>
      <c r="CG2575" s="69">
        <v>0</v>
      </c>
      <c r="CH2575" s="172">
        <v>7.6242136999999996E-8</v>
      </c>
      <c r="CI2575" s="69">
        <v>0</v>
      </c>
      <c r="CJ2575" s="69">
        <v>0</v>
      </c>
      <c r="CK2575" s="69">
        <v>0</v>
      </c>
      <c r="CM2575" s="198">
        <v>0</v>
      </c>
      <c r="CN2575" s="198">
        <v>0.27998571999999999</v>
      </c>
      <c r="CO2575" s="198">
        <v>0</v>
      </c>
      <c r="CP2575" s="198">
        <v>8.0359300000000002E-4</v>
      </c>
      <c r="CQ2575" s="198">
        <v>0</v>
      </c>
      <c r="CR2575" s="198">
        <v>0</v>
      </c>
      <c r="CS2575" s="197">
        <v>4.9108452000000001E-5</v>
      </c>
      <c r="CT2575" s="198">
        <v>0</v>
      </c>
      <c r="CU2575" s="197">
        <v>6.3096693000000003E-5</v>
      </c>
      <c r="CV2575" s="197">
        <v>6.6673142000000005E-5</v>
      </c>
    </row>
    <row r="2576" spans="1:100" ht="14.4">
      <c r="A2576" t="s">
        <v>2862</v>
      </c>
      <c r="B2576" s="112" t="s">
        <v>265</v>
      </c>
      <c r="C2576" s="113" t="str">
        <f t="shared" si="973"/>
        <v>M.020.16.113</v>
      </c>
      <c r="D2576" s="9" t="s">
        <v>1303</v>
      </c>
      <c r="E2576" s="112" t="s">
        <v>362</v>
      </c>
      <c r="F2576" s="115" t="str">
        <f t="shared" si="974"/>
        <v>Soft drink, light wo caffeine in PET bottle, returnable NL</v>
      </c>
      <c r="G2576" s="143">
        <f t="shared" si="975"/>
        <v>0.18526056666666668</v>
      </c>
      <c r="I2576" s="118">
        <f t="shared" si="976"/>
        <v>3.4583534221640004E-2</v>
      </c>
      <c r="K2576" s="161">
        <f t="shared" si="977"/>
        <v>1.9031980000000002E-8</v>
      </c>
      <c r="L2576" s="161">
        <f t="shared" si="978"/>
        <v>4.5230312896600003E-3</v>
      </c>
      <c r="M2576" s="162">
        <f t="shared" si="979"/>
        <v>2.2713988999999999E-3</v>
      </c>
      <c r="N2576" s="161">
        <v>2.7789085000000002E-2</v>
      </c>
      <c r="O2576" s="132">
        <v>3.0976757000000001E-3</v>
      </c>
      <c r="P2576" s="132">
        <v>1.2945211999999999E-3</v>
      </c>
      <c r="Q2576" s="132">
        <v>0</v>
      </c>
      <c r="R2576" s="132">
        <v>0</v>
      </c>
      <c r="S2576" s="132">
        <v>0</v>
      </c>
      <c r="T2576" s="164">
        <v>1.9031980000000002E-8</v>
      </c>
      <c r="U2576" s="164">
        <v>4.6609966000000001E-7</v>
      </c>
      <c r="V2576" s="132">
        <v>0</v>
      </c>
      <c r="W2576" s="132">
        <v>0</v>
      </c>
      <c r="X2576" s="132">
        <v>0</v>
      </c>
      <c r="Y2576" s="132">
        <v>1.3036828999999999E-4</v>
      </c>
      <c r="Z2576" s="132">
        <v>2.2713988999999999E-3</v>
      </c>
      <c r="AA2576" s="132">
        <v>0</v>
      </c>
      <c r="AC2576" s="118">
        <f t="shared" si="980"/>
        <v>2.7789085000000002E-2</v>
      </c>
      <c r="AD2576" s="118">
        <f t="shared" si="981"/>
        <v>4.3926820316399998E-3</v>
      </c>
      <c r="AE2576" s="118">
        <f t="shared" si="982"/>
        <v>6.6640618996599999E-3</v>
      </c>
      <c r="AF2576" s="118">
        <f t="shared" si="983"/>
        <v>4.5230312896600003E-3</v>
      </c>
      <c r="AG2576" s="118">
        <f t="shared" si="984"/>
        <v>0</v>
      </c>
      <c r="AI2576" s="69">
        <v>0</v>
      </c>
      <c r="AJ2576" s="69">
        <v>0</v>
      </c>
      <c r="AK2576" s="69">
        <v>0</v>
      </c>
      <c r="AL2576" s="69">
        <v>0</v>
      </c>
      <c r="AM2576" s="69">
        <v>0</v>
      </c>
      <c r="AN2576" s="69">
        <v>0</v>
      </c>
      <c r="AO2576" s="69">
        <v>0</v>
      </c>
      <c r="AQ2576" s="116">
        <v>3.9944701000000004E-3</v>
      </c>
      <c r="AR2576" s="116">
        <v>3.8060183000000001E-3</v>
      </c>
      <c r="AS2576" s="116">
        <v>1.8845181999999999E-4</v>
      </c>
      <c r="AT2576" s="116">
        <v>0</v>
      </c>
      <c r="AU2576" s="150">
        <f t="shared" si="985"/>
        <v>2.28178556E-7</v>
      </c>
      <c r="AV2576" s="150">
        <f t="shared" si="986"/>
        <v>6.9693721593100003E-10</v>
      </c>
      <c r="AW2576" s="163">
        <f t="shared" si="987"/>
        <v>0</v>
      </c>
      <c r="AX2576" s="196">
        <v>1.7192180999999999E-7</v>
      </c>
      <c r="AY2576" s="196">
        <v>5.1872958999999996E-10</v>
      </c>
      <c r="AZ2576" s="196">
        <v>1.4172433E-14</v>
      </c>
      <c r="BA2576" s="108">
        <v>0</v>
      </c>
      <c r="BB2576" s="108">
        <v>0</v>
      </c>
      <c r="BC2576" s="108">
        <v>0</v>
      </c>
      <c r="BD2576" s="196">
        <v>5.6256745999999997E-8</v>
      </c>
      <c r="BE2576" s="108">
        <v>0</v>
      </c>
      <c r="BF2576" s="196">
        <v>6.5529836000000001E-11</v>
      </c>
      <c r="BG2576" s="196">
        <v>5.3273105999999997E-11</v>
      </c>
      <c r="BH2576" s="196">
        <v>2.8249498000000002E-14</v>
      </c>
      <c r="BI2576" s="108">
        <v>0</v>
      </c>
      <c r="BJ2576" s="108">
        <v>0</v>
      </c>
      <c r="BK2576" s="108">
        <v>0</v>
      </c>
      <c r="BL2576" s="108">
        <v>0</v>
      </c>
      <c r="BM2576" s="108">
        <v>0</v>
      </c>
      <c r="BN2576" s="196">
        <v>5.9362262000000003E-11</v>
      </c>
      <c r="BO2576" s="108">
        <v>0</v>
      </c>
      <c r="BP2576" s="108">
        <v>0</v>
      </c>
      <c r="BQ2576" s="108">
        <v>0</v>
      </c>
      <c r="BR2576" s="108">
        <v>0</v>
      </c>
      <c r="BS2576" s="108">
        <v>0</v>
      </c>
      <c r="BU2576" s="172">
        <v>7.4443506999999997E-6</v>
      </c>
      <c r="BV2576" s="172">
        <v>4.5178249000000002E-7</v>
      </c>
      <c r="BW2576" s="172">
        <v>5.1655561999999997E-6</v>
      </c>
      <c r="BX2576" s="172">
        <v>5.4597415999999999E-11</v>
      </c>
      <c r="BY2576" s="172">
        <v>3.7214876999999999E-7</v>
      </c>
      <c r="BZ2576" s="69">
        <v>0</v>
      </c>
      <c r="CA2576" s="172">
        <v>1.3834632000000001E-6</v>
      </c>
      <c r="CB2576" s="69">
        <v>0</v>
      </c>
      <c r="CC2576" s="69">
        <v>0</v>
      </c>
      <c r="CD2576" s="172">
        <v>1.2593572000000001E-11</v>
      </c>
      <c r="CE2576" s="69">
        <v>0</v>
      </c>
      <c r="CF2576" s="172">
        <v>4.2006163000000001E-8</v>
      </c>
      <c r="CG2576" s="69">
        <v>0</v>
      </c>
      <c r="CH2576" s="172">
        <v>2.9326627999999999E-8</v>
      </c>
      <c r="CI2576" s="69">
        <v>0</v>
      </c>
      <c r="CJ2576" s="69">
        <v>0</v>
      </c>
      <c r="CK2576" s="69">
        <v>0</v>
      </c>
      <c r="CM2576" s="198">
        <v>0</v>
      </c>
      <c r="CN2576" s="198">
        <v>0.18526057000000001</v>
      </c>
      <c r="CO2576" s="198">
        <v>0</v>
      </c>
      <c r="CP2576" s="198">
        <v>3.0910300000000003E-4</v>
      </c>
      <c r="CQ2576" s="198">
        <v>0</v>
      </c>
      <c r="CR2576" s="198">
        <v>0</v>
      </c>
      <c r="CS2576" s="197">
        <v>1.8889623999999998E-5</v>
      </c>
      <c r="CT2576" s="198">
        <v>0</v>
      </c>
      <c r="CU2576" s="197">
        <v>3.5745698E-5</v>
      </c>
      <c r="CV2576" s="197">
        <v>9.6512031999999998E-6</v>
      </c>
    </row>
    <row r="2577" spans="1:100" ht="14.4">
      <c r="A2577" t="s">
        <v>2863</v>
      </c>
      <c r="B2577" s="112" t="s">
        <v>265</v>
      </c>
      <c r="C2577" s="113" t="str">
        <f t="shared" si="973"/>
        <v>M.020.16.114</v>
      </c>
      <c r="D2577" s="9" t="s">
        <v>1303</v>
      </c>
      <c r="E2577" s="112" t="s">
        <v>362</v>
      </c>
      <c r="F2577" s="115" t="str">
        <f t="shared" si="974"/>
        <v>Soft drink, w sugar, sw&amp;caffeine in PET bottle, returnable NL</v>
      </c>
      <c r="G2577" s="143">
        <f t="shared" si="975"/>
        <v>0.21841437333333336</v>
      </c>
      <c r="I2577" s="118">
        <f t="shared" si="976"/>
        <v>4.1932369384743998E-2</v>
      </c>
      <c r="K2577" s="161">
        <f t="shared" si="977"/>
        <v>2.4128933999999999E-8</v>
      </c>
      <c r="L2577" s="161">
        <f t="shared" si="978"/>
        <v>6.8889920558099999E-3</v>
      </c>
      <c r="M2577" s="162">
        <f t="shared" si="979"/>
        <v>2.2811972000000001E-3</v>
      </c>
      <c r="N2577" s="161">
        <v>3.2762156000000001E-2</v>
      </c>
      <c r="O2577" s="132">
        <v>4.8321066999999999E-3</v>
      </c>
      <c r="P2577" s="132">
        <v>1.6412069E-3</v>
      </c>
      <c r="Q2577" s="132">
        <v>0</v>
      </c>
      <c r="R2577" s="132">
        <v>0</v>
      </c>
      <c r="S2577" s="132">
        <v>0</v>
      </c>
      <c r="T2577" s="164">
        <v>2.4128933999999999E-8</v>
      </c>
      <c r="U2577" s="164">
        <v>5.9092580999999995E-7</v>
      </c>
      <c r="V2577" s="132">
        <v>0</v>
      </c>
      <c r="W2577" s="132">
        <v>0</v>
      </c>
      <c r="X2577" s="132">
        <v>0</v>
      </c>
      <c r="Y2577" s="132">
        <v>4.1508753000000002E-4</v>
      </c>
      <c r="Z2577" s="132">
        <v>2.2811972000000001E-3</v>
      </c>
      <c r="AA2577" s="132">
        <v>0</v>
      </c>
      <c r="AC2577" s="118">
        <f t="shared" si="980"/>
        <v>3.2762156000000001E-2</v>
      </c>
      <c r="AD2577" s="118">
        <f t="shared" si="981"/>
        <v>6.4739286547439998E-3</v>
      </c>
      <c r="AE2577" s="118">
        <f t="shared" si="982"/>
        <v>8.7551017258100002E-3</v>
      </c>
      <c r="AF2577" s="118">
        <f t="shared" si="983"/>
        <v>6.8889920558099999E-3</v>
      </c>
      <c r="AG2577" s="118">
        <f t="shared" si="984"/>
        <v>0</v>
      </c>
      <c r="AI2577" s="69">
        <v>0</v>
      </c>
      <c r="AJ2577" s="69">
        <v>0</v>
      </c>
      <c r="AK2577" s="69">
        <v>0</v>
      </c>
      <c r="AL2577" s="69">
        <v>0</v>
      </c>
      <c r="AM2577" s="69">
        <v>0</v>
      </c>
      <c r="AN2577" s="69">
        <v>0</v>
      </c>
      <c r="AO2577" s="69">
        <v>0</v>
      </c>
      <c r="AQ2577" s="116">
        <v>5.1070140999999996E-3</v>
      </c>
      <c r="AR2577" s="116">
        <v>4.8446093999999999E-3</v>
      </c>
      <c r="AS2577" s="116">
        <v>2.6240475999999999E-4</v>
      </c>
      <c r="AT2577" s="116">
        <v>0</v>
      </c>
      <c r="AU2577" s="150">
        <f t="shared" si="985"/>
        <v>2.9044420799999996E-7</v>
      </c>
      <c r="AV2577" s="150">
        <f t="shared" si="986"/>
        <v>9.7043180128500015E-10</v>
      </c>
      <c r="AW2577" s="163">
        <f t="shared" si="987"/>
        <v>0</v>
      </c>
      <c r="AX2577" s="196">
        <v>2.0268853999999999E-7</v>
      </c>
      <c r="AY2577" s="196">
        <v>6.1156024000000004E-10</v>
      </c>
      <c r="AZ2577" s="196">
        <v>1.67087E-14</v>
      </c>
      <c r="BA2577" s="108">
        <v>0</v>
      </c>
      <c r="BB2577" s="108">
        <v>0</v>
      </c>
      <c r="BC2577" s="108">
        <v>0</v>
      </c>
      <c r="BD2577" s="196">
        <v>8.7755667999999995E-8</v>
      </c>
      <c r="BE2577" s="108">
        <v>0</v>
      </c>
      <c r="BF2577" s="196">
        <v>1.0222088999999999E-10</v>
      </c>
      <c r="BG2577" s="196">
        <v>6.7540176000000005E-11</v>
      </c>
      <c r="BH2577" s="196">
        <v>8.6666585000000001E-14</v>
      </c>
      <c r="BI2577" s="108">
        <v>0</v>
      </c>
      <c r="BJ2577" s="108">
        <v>0</v>
      </c>
      <c r="BK2577" s="108">
        <v>0</v>
      </c>
      <c r="BL2577" s="108">
        <v>0</v>
      </c>
      <c r="BM2577" s="108">
        <v>0</v>
      </c>
      <c r="BN2577" s="196">
        <v>1.8900711999999999E-10</v>
      </c>
      <c r="BO2577" s="108">
        <v>0</v>
      </c>
      <c r="BP2577" s="108">
        <v>0</v>
      </c>
      <c r="BQ2577" s="108">
        <v>0</v>
      </c>
      <c r="BR2577" s="108">
        <v>0</v>
      </c>
      <c r="BS2577" s="108">
        <v>0</v>
      </c>
      <c r="BU2577" s="172">
        <v>9.3087805999999996E-6</v>
      </c>
      <c r="BV2577" s="172">
        <v>7.0474169000000004E-7</v>
      </c>
      <c r="BW2577" s="172">
        <v>6.0899723E-6</v>
      </c>
      <c r="BX2577" s="172">
        <v>6.9219149999999995E-11</v>
      </c>
      <c r="BY2577" s="172">
        <v>5.8051995999999997E-7</v>
      </c>
      <c r="BZ2577" s="69">
        <v>0</v>
      </c>
      <c r="CA2577" s="172">
        <v>1.7539684999999999E-6</v>
      </c>
      <c r="CB2577" s="69">
        <v>0</v>
      </c>
      <c r="CC2577" s="69">
        <v>0</v>
      </c>
      <c r="CD2577" s="172">
        <v>1.5966256000000001E-11</v>
      </c>
      <c r="CE2577" s="69">
        <v>0</v>
      </c>
      <c r="CF2577" s="172">
        <v>1.3374597999999999E-7</v>
      </c>
      <c r="CG2577" s="69">
        <v>0</v>
      </c>
      <c r="CH2577" s="172">
        <v>4.5747008999999999E-8</v>
      </c>
      <c r="CI2577" s="69">
        <v>0</v>
      </c>
      <c r="CJ2577" s="69">
        <v>0</v>
      </c>
      <c r="CK2577" s="69">
        <v>0</v>
      </c>
      <c r="CM2577" s="198">
        <v>0</v>
      </c>
      <c r="CN2577" s="198">
        <v>0.21841437</v>
      </c>
      <c r="CO2577" s="198">
        <v>0</v>
      </c>
      <c r="CP2577" s="198">
        <v>4.8217399999999998E-4</v>
      </c>
      <c r="CQ2577" s="198">
        <v>0</v>
      </c>
      <c r="CR2577" s="198">
        <v>0</v>
      </c>
      <c r="CS2577" s="197">
        <v>2.9466183999999999E-5</v>
      </c>
      <c r="CT2577" s="198">
        <v>0</v>
      </c>
      <c r="CU2577" s="197">
        <v>4.5318753999999998E-5</v>
      </c>
      <c r="CV2577" s="197">
        <v>2.9608908999999998E-5</v>
      </c>
    </row>
    <row r="2578" spans="1:100" ht="14.4">
      <c r="A2578" t="s">
        <v>2864</v>
      </c>
      <c r="B2578" s="112" t="s">
        <v>265</v>
      </c>
      <c r="C2578" s="113" t="str">
        <f t="shared" si="973"/>
        <v>M.020.16.115</v>
      </c>
      <c r="D2578" s="9" t="s">
        <v>1303</v>
      </c>
      <c r="E2578" s="112" t="s">
        <v>362</v>
      </c>
      <c r="F2578" s="115" t="str">
        <f t="shared" si="974"/>
        <v>Tea in cardboard box NL</v>
      </c>
      <c r="G2578" s="143">
        <f t="shared" si="975"/>
        <v>11.847922000000001</v>
      </c>
      <c r="I2578" s="118">
        <f t="shared" si="976"/>
        <v>3.6285020153695999</v>
      </c>
      <c r="K2578" s="161">
        <f t="shared" si="977"/>
        <v>1.1845416E-6</v>
      </c>
      <c r="L2578" s="161">
        <f t="shared" si="978"/>
        <v>0.74366523082800007</v>
      </c>
      <c r="M2578" s="162">
        <f t="shared" si="979"/>
        <v>1.1076473</v>
      </c>
      <c r="N2578" s="161">
        <v>1.7771882999999999</v>
      </c>
      <c r="O2578" s="132">
        <v>0.39509883000000001</v>
      </c>
      <c r="P2578" s="132">
        <v>8.0570401E-2</v>
      </c>
      <c r="Q2578" s="132">
        <v>0</v>
      </c>
      <c r="R2578" s="132">
        <v>0</v>
      </c>
      <c r="S2578" s="132">
        <v>0</v>
      </c>
      <c r="T2578" s="164">
        <v>1.1845416E-6</v>
      </c>
      <c r="U2578" s="164">
        <v>2.9009828000000001E-5</v>
      </c>
      <c r="V2578" s="132">
        <v>0</v>
      </c>
      <c r="W2578" s="132">
        <v>0</v>
      </c>
      <c r="X2578" s="132">
        <v>0</v>
      </c>
      <c r="Y2578" s="132">
        <v>0.26796699000000002</v>
      </c>
      <c r="Z2578" s="132">
        <v>1.1076473</v>
      </c>
      <c r="AA2578" s="132">
        <v>0</v>
      </c>
      <c r="AC2578" s="118">
        <f t="shared" si="980"/>
        <v>1.7771882999999999</v>
      </c>
      <c r="AD2578" s="118">
        <f t="shared" si="981"/>
        <v>0.47569942536960003</v>
      </c>
      <c r="AE2578" s="118">
        <f t="shared" si="982"/>
        <v>1.5833455408280002</v>
      </c>
      <c r="AF2578" s="118">
        <f t="shared" si="983"/>
        <v>0.74366523082800007</v>
      </c>
      <c r="AG2578" s="118">
        <f t="shared" si="984"/>
        <v>0</v>
      </c>
      <c r="AI2578" s="69">
        <v>0</v>
      </c>
      <c r="AJ2578" s="69">
        <v>0</v>
      </c>
      <c r="AK2578" s="69">
        <v>0</v>
      </c>
      <c r="AL2578" s="69">
        <v>0</v>
      </c>
      <c r="AM2578" s="69">
        <v>0</v>
      </c>
      <c r="AN2578" s="69">
        <v>0</v>
      </c>
      <c r="AO2578" s="69">
        <v>0</v>
      </c>
      <c r="AQ2578" s="116">
        <v>0.34820315000000002</v>
      </c>
      <c r="AR2578" s="116">
        <v>0.30307965999999997</v>
      </c>
      <c r="AS2578" s="116">
        <v>4.5123489000000003E-2</v>
      </c>
      <c r="AT2578" s="116">
        <v>0</v>
      </c>
      <c r="AU2578" s="150">
        <f t="shared" si="985"/>
        <v>1.81702437E-5</v>
      </c>
      <c r="AV2578" s="150">
        <f t="shared" si="986"/>
        <v>1.6687681306904002E-7</v>
      </c>
      <c r="AW2578" s="163">
        <f t="shared" si="987"/>
        <v>0</v>
      </c>
      <c r="AX2578" s="196">
        <v>1.0994872E-5</v>
      </c>
      <c r="AY2578" s="196">
        <v>3.3174182000000002E-8</v>
      </c>
      <c r="AZ2578" s="196">
        <v>9.0636603999999996E-13</v>
      </c>
      <c r="BA2578" s="108">
        <v>0</v>
      </c>
      <c r="BB2578" s="108">
        <v>0</v>
      </c>
      <c r="BC2578" s="108">
        <v>0</v>
      </c>
      <c r="BD2578" s="196">
        <v>7.1753717000000002E-6</v>
      </c>
      <c r="BE2578" s="108">
        <v>0</v>
      </c>
      <c r="BF2578" s="196">
        <v>8.3581251999999997E-9</v>
      </c>
      <c r="BG2578" s="196">
        <v>3.3156935E-9</v>
      </c>
      <c r="BH2578" s="196">
        <v>1.1056003E-11</v>
      </c>
      <c r="BI2578" s="108">
        <v>0</v>
      </c>
      <c r="BJ2578" s="108">
        <v>0</v>
      </c>
      <c r="BK2578" s="108">
        <v>0</v>
      </c>
      <c r="BL2578" s="108">
        <v>0</v>
      </c>
      <c r="BM2578" s="108">
        <v>0</v>
      </c>
      <c r="BN2578" s="196">
        <v>1.2201685000000001E-7</v>
      </c>
      <c r="BO2578" s="108">
        <v>0</v>
      </c>
      <c r="BP2578" s="108">
        <v>0</v>
      </c>
      <c r="BQ2578" s="108">
        <v>0</v>
      </c>
      <c r="BR2578" s="108">
        <v>0</v>
      </c>
      <c r="BS2578" s="108">
        <v>0</v>
      </c>
      <c r="BU2578" s="69">
        <v>6.1163421999999999E-4</v>
      </c>
      <c r="BV2578" s="172">
        <v>5.7623441E-5</v>
      </c>
      <c r="BW2578" s="69">
        <v>3.303515E-4</v>
      </c>
      <c r="BX2578" s="172">
        <v>3.398118E-9</v>
      </c>
      <c r="BY2578" s="172">
        <v>4.7466409000000001E-5</v>
      </c>
      <c r="BZ2578" s="69">
        <v>0</v>
      </c>
      <c r="CA2578" s="172">
        <v>8.6106110999999995E-5</v>
      </c>
      <c r="CB2578" s="69">
        <v>0</v>
      </c>
      <c r="CC2578" s="69">
        <v>0</v>
      </c>
      <c r="CD2578" s="172">
        <v>7.8381808999999996E-10</v>
      </c>
      <c r="CE2578" s="69">
        <v>0</v>
      </c>
      <c r="CF2578" s="172">
        <v>8.6342049999999998E-5</v>
      </c>
      <c r="CG2578" s="69">
        <v>0</v>
      </c>
      <c r="CH2578" s="172">
        <v>3.7405195E-6</v>
      </c>
      <c r="CI2578" s="69">
        <v>0</v>
      </c>
      <c r="CJ2578" s="69">
        <v>0</v>
      </c>
      <c r="CK2578" s="69">
        <v>0</v>
      </c>
      <c r="CM2578" s="198">
        <v>0</v>
      </c>
      <c r="CN2578" s="198">
        <v>11.847922000000001</v>
      </c>
      <c r="CO2578" s="198">
        <v>0</v>
      </c>
      <c r="CP2578" s="198">
        <v>3.9425119000000002E-2</v>
      </c>
      <c r="CQ2578" s="198">
        <v>0</v>
      </c>
      <c r="CR2578" s="198">
        <v>0</v>
      </c>
      <c r="CS2578" s="198">
        <v>2.4093124E-3</v>
      </c>
      <c r="CT2578" s="198">
        <v>0</v>
      </c>
      <c r="CU2578" s="198">
        <v>2.2247957000000001E-3</v>
      </c>
      <c r="CV2578" s="198">
        <v>3.7771904999999999E-3</v>
      </c>
    </row>
    <row r="2579" spans="1:100" ht="14.4">
      <c r="B2579" s="112"/>
      <c r="C2579" s="113"/>
      <c r="D2579" s="1" t="s">
        <v>1304</v>
      </c>
      <c r="E2579" s="112"/>
      <c r="T2579" s="3"/>
      <c r="U2579" s="3"/>
      <c r="AC2579" s="142"/>
      <c r="AD2579" s="142"/>
      <c r="AE2579" s="142"/>
      <c r="AF2579" s="142"/>
      <c r="AG2579" s="142"/>
      <c r="AU2579" s="86"/>
      <c r="AV2579" s="86"/>
      <c r="AW2579" s="86"/>
      <c r="AX2579" s="3"/>
      <c r="AY2579" s="3"/>
      <c r="AZ2579" s="3"/>
      <c r="BD2579" s="3"/>
      <c r="BF2579" s="3"/>
      <c r="BG2579" s="3"/>
      <c r="BH2579" s="3"/>
      <c r="BN2579" s="3"/>
      <c r="BV2579" s="3"/>
      <c r="BX2579" s="3"/>
      <c r="BY2579" s="3"/>
      <c r="CA2579" s="3"/>
      <c r="CD2579" s="3"/>
      <c r="CF2579" s="3"/>
      <c r="CH2579" s="3"/>
    </row>
    <row r="2580" spans="1:100" ht="14.4">
      <c r="A2580" t="s">
        <v>2865</v>
      </c>
      <c r="B2580" s="112" t="s">
        <v>265</v>
      </c>
      <c r="C2580" s="113" t="str">
        <f t="shared" si="973"/>
        <v>M.020.17.101</v>
      </c>
      <c r="D2580" s="9" t="s">
        <v>1304</v>
      </c>
      <c r="E2580" s="112" t="s">
        <v>362</v>
      </c>
      <c r="F2580" s="115" t="str">
        <f t="shared" si="974"/>
        <v>Almonds, blanced unsalted in plastic foil per 500 gram NL</v>
      </c>
      <c r="G2580" s="143">
        <f t="shared" si="975"/>
        <v>2.7742733999999998</v>
      </c>
      <c r="I2580" s="118">
        <f t="shared" si="976"/>
        <v>1.87408663342219</v>
      </c>
      <c r="K2580" s="161">
        <f t="shared" si="977"/>
        <v>3.2869009000000002E-7</v>
      </c>
      <c r="L2580" s="161">
        <f t="shared" si="978"/>
        <v>0.25568869473209999</v>
      </c>
      <c r="M2580" s="162">
        <f t="shared" si="979"/>
        <v>1.2022565999999999</v>
      </c>
      <c r="N2580" s="161">
        <v>0.41614100999999998</v>
      </c>
      <c r="O2580" s="132">
        <v>0.17606280999999999</v>
      </c>
      <c r="P2580" s="132">
        <v>2.2356911E-2</v>
      </c>
      <c r="Q2580" s="132">
        <v>0</v>
      </c>
      <c r="R2580" s="132">
        <v>0</v>
      </c>
      <c r="S2580" s="132">
        <v>0</v>
      </c>
      <c r="T2580" s="164">
        <v>3.2869009000000002E-7</v>
      </c>
      <c r="U2580" s="164">
        <v>8.0497320999999993E-6</v>
      </c>
      <c r="V2580" s="132">
        <v>0</v>
      </c>
      <c r="W2580" s="132">
        <v>0</v>
      </c>
      <c r="X2580" s="132">
        <v>0</v>
      </c>
      <c r="Y2580" s="132">
        <v>5.7260923999999998E-2</v>
      </c>
      <c r="Z2580" s="132">
        <v>1.2022565999999999</v>
      </c>
      <c r="AA2580" s="132">
        <v>0</v>
      </c>
      <c r="AC2580" s="118">
        <f t="shared" si="980"/>
        <v>0.41614100999999998</v>
      </c>
      <c r="AD2580" s="118">
        <f t="shared" si="981"/>
        <v>0.19842809942219</v>
      </c>
      <c r="AE2580" s="118">
        <f t="shared" si="982"/>
        <v>1.4006843707320999</v>
      </c>
      <c r="AF2580" s="118">
        <f t="shared" si="983"/>
        <v>0.25568869473209999</v>
      </c>
      <c r="AG2580" s="118">
        <f t="shared" si="984"/>
        <v>0</v>
      </c>
      <c r="AI2580" s="69">
        <v>0</v>
      </c>
      <c r="AJ2580" s="69">
        <v>0</v>
      </c>
      <c r="AK2580" s="69">
        <v>0</v>
      </c>
      <c r="AL2580" s="69">
        <v>0</v>
      </c>
      <c r="AM2580" s="69">
        <v>0</v>
      </c>
      <c r="AN2580" s="69">
        <v>0</v>
      </c>
      <c r="AO2580" s="69">
        <v>0</v>
      </c>
      <c r="AQ2580" s="116">
        <v>0.10668424999999999</v>
      </c>
      <c r="AR2580" s="116">
        <v>9.6276866000000003E-2</v>
      </c>
      <c r="AS2580" s="116">
        <v>1.0407389E-2</v>
      </c>
      <c r="AT2580" s="116">
        <v>0</v>
      </c>
      <c r="AU2580" s="150">
        <f t="shared" si="985"/>
        <v>5.7719943E-6</v>
      </c>
      <c r="AV2580" s="150">
        <f t="shared" si="986"/>
        <v>3.8488865392110002E-8</v>
      </c>
      <c r="AW2580" s="163">
        <f t="shared" si="987"/>
        <v>0</v>
      </c>
      <c r="AX2580" s="196">
        <v>2.5745257000000001E-6</v>
      </c>
      <c r="AY2580" s="196">
        <v>7.7679654999999994E-9</v>
      </c>
      <c r="AZ2580" s="196">
        <v>2.1223190999999999E-13</v>
      </c>
      <c r="BA2580" s="108">
        <v>0</v>
      </c>
      <c r="BB2580" s="108">
        <v>0</v>
      </c>
      <c r="BC2580" s="108">
        <v>0</v>
      </c>
      <c r="BD2580" s="196">
        <v>3.1974685999999999E-6</v>
      </c>
      <c r="BE2580" s="108">
        <v>0</v>
      </c>
      <c r="BF2580" s="196">
        <v>3.7245238999999999E-9</v>
      </c>
      <c r="BG2580" s="196">
        <v>9.2004835999999998E-10</v>
      </c>
      <c r="BH2580" s="196">
        <v>2.7654002E-12</v>
      </c>
      <c r="BI2580" s="108">
        <v>0</v>
      </c>
      <c r="BJ2580" s="108">
        <v>0</v>
      </c>
      <c r="BK2580" s="108">
        <v>0</v>
      </c>
      <c r="BL2580" s="108">
        <v>0</v>
      </c>
      <c r="BM2580" s="108">
        <v>0</v>
      </c>
      <c r="BN2580" s="196">
        <v>2.607335E-8</v>
      </c>
      <c r="BO2580" s="108">
        <v>0</v>
      </c>
      <c r="BP2580" s="108">
        <v>0</v>
      </c>
      <c r="BQ2580" s="108">
        <v>0</v>
      </c>
      <c r="BR2580" s="108">
        <v>0</v>
      </c>
      <c r="BS2580" s="108">
        <v>0</v>
      </c>
      <c r="BU2580" s="69">
        <v>1.6819504999999999E-4</v>
      </c>
      <c r="BV2580" s="172">
        <v>2.5677993000000001E-5</v>
      </c>
      <c r="BW2580" s="172">
        <v>7.7354103E-5</v>
      </c>
      <c r="BX2580" s="172">
        <v>9.4291973999999997E-10</v>
      </c>
      <c r="BY2580" s="172">
        <v>2.1151845999999999E-5</v>
      </c>
      <c r="BZ2580" s="69">
        <v>0</v>
      </c>
      <c r="CA2580" s="172">
        <v>2.3892976000000001E-5</v>
      </c>
      <c r="CB2580" s="69">
        <v>0</v>
      </c>
      <c r="CC2580" s="69">
        <v>0</v>
      </c>
      <c r="CD2580" s="172">
        <v>2.1749613999999999E-10</v>
      </c>
      <c r="CE2580" s="69">
        <v>0</v>
      </c>
      <c r="CF2580" s="172">
        <v>1.8450129000000001E-5</v>
      </c>
      <c r="CG2580" s="69">
        <v>0</v>
      </c>
      <c r="CH2580" s="172">
        <v>1.6668395999999999E-6</v>
      </c>
      <c r="CI2580" s="69">
        <v>0</v>
      </c>
      <c r="CJ2580" s="69">
        <v>0</v>
      </c>
      <c r="CK2580" s="69">
        <v>0</v>
      </c>
      <c r="CM2580" s="198">
        <v>0</v>
      </c>
      <c r="CN2580" s="198">
        <v>2.7742733999999998</v>
      </c>
      <c r="CO2580" s="198">
        <v>0</v>
      </c>
      <c r="CP2580" s="198">
        <v>1.7568509E-2</v>
      </c>
      <c r="CQ2580" s="198">
        <v>0</v>
      </c>
      <c r="CR2580" s="198">
        <v>0</v>
      </c>
      <c r="CS2580" s="198">
        <v>1.0736309E-3</v>
      </c>
      <c r="CT2580" s="198">
        <v>0</v>
      </c>
      <c r="CU2580" s="198">
        <v>6.1734284999999996E-4</v>
      </c>
      <c r="CV2580" s="198">
        <v>9.4477571E-4</v>
      </c>
    </row>
    <row r="2581" spans="1:100" ht="14.4">
      <c r="A2581" t="s">
        <v>2866</v>
      </c>
      <c r="B2581" s="112" t="s">
        <v>265</v>
      </c>
      <c r="C2581" s="113" t="str">
        <f t="shared" si="973"/>
        <v>M.020.17.102</v>
      </c>
      <c r="D2581" s="9" t="s">
        <v>1304</v>
      </c>
      <c r="E2581" s="112" t="s">
        <v>362</v>
      </c>
      <c r="F2581" s="115" t="str">
        <f t="shared" si="974"/>
        <v>Cashew nuts, unsalted in plastic foil per 500 gram NL</v>
      </c>
      <c r="G2581" s="143">
        <f t="shared" si="975"/>
        <v>2.6689245333333336</v>
      </c>
      <c r="I2581" s="118">
        <f t="shared" si="976"/>
        <v>1.2670029790623001</v>
      </c>
      <c r="K2581" s="161">
        <f t="shared" si="977"/>
        <v>1.3272502999999999E-6</v>
      </c>
      <c r="L2581" s="161">
        <f t="shared" si="978"/>
        <v>0.308685911812</v>
      </c>
      <c r="M2581" s="162">
        <f t="shared" si="979"/>
        <v>0.55797706000000002</v>
      </c>
      <c r="N2581" s="161">
        <v>0.40033868</v>
      </c>
      <c r="O2581" s="132">
        <v>0.13463990000000001</v>
      </c>
      <c r="P2581" s="132">
        <v>9.0277189999999993E-2</v>
      </c>
      <c r="Q2581" s="132">
        <v>0</v>
      </c>
      <c r="R2581" s="132">
        <v>0</v>
      </c>
      <c r="S2581" s="132">
        <v>0</v>
      </c>
      <c r="T2581" s="164">
        <v>1.3272502999999999E-6</v>
      </c>
      <c r="U2581" s="164">
        <v>3.2504812E-5</v>
      </c>
      <c r="V2581" s="132">
        <v>0</v>
      </c>
      <c r="W2581" s="132">
        <v>0</v>
      </c>
      <c r="X2581" s="132">
        <v>0</v>
      </c>
      <c r="Y2581" s="132">
        <v>8.3736317000000005E-2</v>
      </c>
      <c r="Z2581" s="132">
        <v>0.55797706000000002</v>
      </c>
      <c r="AA2581" s="132">
        <v>0</v>
      </c>
      <c r="AC2581" s="118">
        <f t="shared" si="980"/>
        <v>0.40033868</v>
      </c>
      <c r="AD2581" s="118">
        <f t="shared" si="981"/>
        <v>0.2249509220623</v>
      </c>
      <c r="AE2581" s="118">
        <f t="shared" si="982"/>
        <v>0.78292665481199997</v>
      </c>
      <c r="AF2581" s="118">
        <f t="shared" si="983"/>
        <v>0.308685911812</v>
      </c>
      <c r="AG2581" s="118">
        <f t="shared" si="984"/>
        <v>0</v>
      </c>
      <c r="AI2581" s="69">
        <v>0</v>
      </c>
      <c r="AJ2581" s="69">
        <v>0</v>
      </c>
      <c r="AK2581" s="69">
        <v>0</v>
      </c>
      <c r="AL2581" s="69">
        <v>0</v>
      </c>
      <c r="AM2581" s="69">
        <v>0</v>
      </c>
      <c r="AN2581" s="69">
        <v>0</v>
      </c>
      <c r="AO2581" s="69">
        <v>0</v>
      </c>
      <c r="AQ2581" s="116">
        <v>9.6205152000000002E-2</v>
      </c>
      <c r="AR2581" s="116">
        <v>8.2098143999999998E-2</v>
      </c>
      <c r="AS2581" s="116">
        <v>1.4107008000000001E-2</v>
      </c>
      <c r="AT2581" s="116">
        <v>0</v>
      </c>
      <c r="AU2581" s="150">
        <f t="shared" si="985"/>
        <v>4.9219511000000005E-6</v>
      </c>
      <c r="AV2581" s="150">
        <f t="shared" si="986"/>
        <v>5.2170887987029995E-8</v>
      </c>
      <c r="AW2581" s="163">
        <f t="shared" si="987"/>
        <v>0</v>
      </c>
      <c r="AX2581" s="196">
        <v>2.476762E-6</v>
      </c>
      <c r="AY2581" s="196">
        <v>7.4729885999999998E-9</v>
      </c>
      <c r="AZ2581" s="196">
        <v>2.0417273E-13</v>
      </c>
      <c r="BA2581" s="108">
        <v>0</v>
      </c>
      <c r="BB2581" s="108">
        <v>0</v>
      </c>
      <c r="BC2581" s="108">
        <v>0</v>
      </c>
      <c r="BD2581" s="196">
        <v>2.4451891000000002E-6</v>
      </c>
      <c r="BE2581" s="108">
        <v>0</v>
      </c>
      <c r="BF2581" s="196">
        <v>2.8482423E-9</v>
      </c>
      <c r="BG2581" s="196">
        <v>3.7151546000000002E-9</v>
      </c>
      <c r="BH2581" s="196">
        <v>5.5683143000000002E-12</v>
      </c>
      <c r="BI2581" s="108">
        <v>0</v>
      </c>
      <c r="BJ2581" s="108">
        <v>0</v>
      </c>
      <c r="BK2581" s="108">
        <v>0</v>
      </c>
      <c r="BL2581" s="108">
        <v>0</v>
      </c>
      <c r="BM2581" s="108">
        <v>0</v>
      </c>
      <c r="BN2581" s="196">
        <v>3.8128729999999997E-8</v>
      </c>
      <c r="BO2581" s="108">
        <v>0</v>
      </c>
      <c r="BP2581" s="108">
        <v>0</v>
      </c>
      <c r="BQ2581" s="108">
        <v>0</v>
      </c>
      <c r="BR2581" s="108">
        <v>0</v>
      </c>
      <c r="BS2581" s="108">
        <v>0</v>
      </c>
      <c r="BU2581" s="69">
        <v>2.3496871000000001E-4</v>
      </c>
      <c r="BV2581" s="172">
        <v>1.9636642999999999E-5</v>
      </c>
      <c r="BW2581" s="172">
        <v>7.4416696999999994E-5</v>
      </c>
      <c r="BX2581" s="172">
        <v>3.8075092E-9</v>
      </c>
      <c r="BY2581" s="172">
        <v>1.6175378000000001E-5</v>
      </c>
      <c r="BZ2581" s="69">
        <v>0</v>
      </c>
      <c r="CA2581" s="172">
        <v>9.6479819999999999E-5</v>
      </c>
      <c r="CB2581" s="69">
        <v>0</v>
      </c>
      <c r="CC2581" s="69">
        <v>0</v>
      </c>
      <c r="CD2581" s="172">
        <v>8.7824925999999995E-10</v>
      </c>
      <c r="CE2581" s="69">
        <v>0</v>
      </c>
      <c r="CF2581" s="172">
        <v>2.6980805000000001E-5</v>
      </c>
      <c r="CG2581" s="69">
        <v>0</v>
      </c>
      <c r="CH2581" s="172">
        <v>1.2746764999999999E-6</v>
      </c>
      <c r="CI2581" s="69">
        <v>0</v>
      </c>
      <c r="CJ2581" s="69">
        <v>0</v>
      </c>
      <c r="CK2581" s="69">
        <v>0</v>
      </c>
      <c r="CM2581" s="198">
        <v>0</v>
      </c>
      <c r="CN2581" s="198">
        <v>2.6689245000000001</v>
      </c>
      <c r="CO2581" s="198">
        <v>0</v>
      </c>
      <c r="CP2581" s="198">
        <v>1.3435104999999999E-2</v>
      </c>
      <c r="CQ2581" s="198">
        <v>0</v>
      </c>
      <c r="CR2581" s="198">
        <v>0</v>
      </c>
      <c r="CS2581" s="198">
        <v>8.2103405000000002E-4</v>
      </c>
      <c r="CT2581" s="198">
        <v>0</v>
      </c>
      <c r="CU2581" s="198">
        <v>2.4928299000000001E-3</v>
      </c>
      <c r="CV2581" s="198">
        <v>1.9023677000000001E-3</v>
      </c>
    </row>
    <row r="2582" spans="1:100" ht="14.4">
      <c r="A2582" t="s">
        <v>2867</v>
      </c>
      <c r="B2582" s="112" t="s">
        <v>265</v>
      </c>
      <c r="C2582" s="113" t="str">
        <f t="shared" si="973"/>
        <v>M.020.17.103</v>
      </c>
      <c r="D2582" s="9" t="s">
        <v>1304</v>
      </c>
      <c r="E2582" s="112" t="s">
        <v>362</v>
      </c>
      <c r="F2582" s="115" t="str">
        <f t="shared" si="974"/>
        <v>Hazelnuts, unsalted in plastic foil per 500 gram NL</v>
      </c>
      <c r="G2582" s="143">
        <f t="shared" si="975"/>
        <v>3.8576409333333337</v>
      </c>
      <c r="I2582" s="118">
        <f t="shared" si="976"/>
        <v>1.3759390748865099</v>
      </c>
      <c r="K2582" s="161">
        <f t="shared" si="977"/>
        <v>6.0559751000000004E-7</v>
      </c>
      <c r="L2582" s="161">
        <f t="shared" si="978"/>
        <v>0.42402409928899998</v>
      </c>
      <c r="M2582" s="162">
        <f t="shared" si="979"/>
        <v>0.37326822999999998</v>
      </c>
      <c r="N2582" s="161">
        <v>0.57864614000000003</v>
      </c>
      <c r="O2582" s="132">
        <v>0.23113258</v>
      </c>
      <c r="P2582" s="132">
        <v>4.1191657999999999E-2</v>
      </c>
      <c r="Q2582" s="132">
        <v>0</v>
      </c>
      <c r="R2582" s="132">
        <v>0</v>
      </c>
      <c r="S2582" s="132">
        <v>0</v>
      </c>
      <c r="T2582" s="164">
        <v>6.0559751000000004E-7</v>
      </c>
      <c r="U2582" s="164">
        <v>1.4831289E-5</v>
      </c>
      <c r="V2582" s="132">
        <v>0</v>
      </c>
      <c r="W2582" s="132">
        <v>0</v>
      </c>
      <c r="X2582" s="132">
        <v>0</v>
      </c>
      <c r="Y2582" s="132">
        <v>0.15168503</v>
      </c>
      <c r="Z2582" s="132">
        <v>0.37326822999999998</v>
      </c>
      <c r="AA2582" s="132">
        <v>0</v>
      </c>
      <c r="AC2582" s="118">
        <f t="shared" si="980"/>
        <v>0.57864614000000003</v>
      </c>
      <c r="AD2582" s="118">
        <f t="shared" si="981"/>
        <v>0.27233967488650995</v>
      </c>
      <c r="AE2582" s="118">
        <f t="shared" si="982"/>
        <v>0.64560729928899996</v>
      </c>
      <c r="AF2582" s="118">
        <f t="shared" si="983"/>
        <v>0.42402409928900003</v>
      </c>
      <c r="AG2582" s="118">
        <f t="shared" si="984"/>
        <v>0</v>
      </c>
      <c r="AI2582" s="69">
        <v>0</v>
      </c>
      <c r="AJ2582" s="69">
        <v>0</v>
      </c>
      <c r="AK2582" s="69">
        <v>0</v>
      </c>
      <c r="AL2582" s="69">
        <v>0</v>
      </c>
      <c r="AM2582" s="69">
        <v>0</v>
      </c>
      <c r="AN2582" s="69">
        <v>0</v>
      </c>
      <c r="AO2582" s="69">
        <v>0</v>
      </c>
      <c r="AQ2582" s="116">
        <v>0.15310617000000001</v>
      </c>
      <c r="AR2582" s="116">
        <v>0.12972834999999999</v>
      </c>
      <c r="AS2582" s="116">
        <v>2.3377820000000001E-2</v>
      </c>
      <c r="AT2582" s="116">
        <v>0</v>
      </c>
      <c r="AU2582" s="150">
        <f t="shared" si="985"/>
        <v>7.7774788999999989E-6</v>
      </c>
      <c r="AV2582" s="150">
        <f t="shared" si="986"/>
        <v>8.6456436617129991E-8</v>
      </c>
      <c r="AW2582" s="163">
        <f t="shared" si="987"/>
        <v>0</v>
      </c>
      <c r="AX2582" s="196">
        <v>3.5798907999999999E-6</v>
      </c>
      <c r="AY2582" s="196">
        <v>1.0801395E-8</v>
      </c>
      <c r="AZ2582" s="196">
        <v>2.9510953000000001E-13</v>
      </c>
      <c r="BA2582" s="108">
        <v>0</v>
      </c>
      <c r="BB2582" s="108">
        <v>0</v>
      </c>
      <c r="BC2582" s="108">
        <v>0</v>
      </c>
      <c r="BD2582" s="196">
        <v>4.1975880999999999E-6</v>
      </c>
      <c r="BE2582" s="108">
        <v>0</v>
      </c>
      <c r="BF2582" s="196">
        <v>4.8894983E-9</v>
      </c>
      <c r="BG2582" s="196">
        <v>1.6951500000000001E-9</v>
      </c>
      <c r="BH2582" s="196">
        <v>1.4082075999999999E-12</v>
      </c>
      <c r="BI2582" s="108">
        <v>0</v>
      </c>
      <c r="BJ2582" s="108">
        <v>0</v>
      </c>
      <c r="BK2582" s="108">
        <v>0</v>
      </c>
      <c r="BL2582" s="108">
        <v>0</v>
      </c>
      <c r="BM2582" s="108">
        <v>0</v>
      </c>
      <c r="BN2582" s="196">
        <v>6.9068689999999995E-8</v>
      </c>
      <c r="BO2582" s="108">
        <v>0</v>
      </c>
      <c r="BP2582" s="108">
        <v>0</v>
      </c>
      <c r="BQ2582" s="108">
        <v>0</v>
      </c>
      <c r="BR2582" s="108">
        <v>0</v>
      </c>
      <c r="BS2582" s="108">
        <v>0</v>
      </c>
      <c r="BU2582" s="69">
        <v>2.6412556000000002E-4</v>
      </c>
      <c r="BV2582" s="172">
        <v>3.3709678E-5</v>
      </c>
      <c r="BW2582" s="69">
        <v>1.0756127E-4</v>
      </c>
      <c r="BX2582" s="172">
        <v>1.7372894999999999E-9</v>
      </c>
      <c r="BY2582" s="172">
        <v>2.7767820999999999E-5</v>
      </c>
      <c r="BZ2582" s="69">
        <v>0</v>
      </c>
      <c r="CA2582" s="172">
        <v>4.4021793E-5</v>
      </c>
      <c r="CB2582" s="69">
        <v>0</v>
      </c>
      <c r="CC2582" s="69">
        <v>0</v>
      </c>
      <c r="CD2582" s="172">
        <v>4.0072740000000002E-10</v>
      </c>
      <c r="CE2582" s="69">
        <v>0</v>
      </c>
      <c r="CF2582" s="172">
        <v>4.8874664000000003E-5</v>
      </c>
      <c r="CG2582" s="69">
        <v>0</v>
      </c>
      <c r="CH2582" s="172">
        <v>2.1882016999999999E-6</v>
      </c>
      <c r="CI2582" s="69">
        <v>0</v>
      </c>
      <c r="CJ2582" s="69">
        <v>0</v>
      </c>
      <c r="CK2582" s="69">
        <v>0</v>
      </c>
      <c r="CM2582" s="198">
        <v>0</v>
      </c>
      <c r="CN2582" s="198">
        <v>3.8576408999999998</v>
      </c>
      <c r="CO2582" s="198">
        <v>0</v>
      </c>
      <c r="CP2582" s="198">
        <v>2.3063671000000001E-2</v>
      </c>
      <c r="CQ2582" s="198">
        <v>0</v>
      </c>
      <c r="CR2582" s="198">
        <v>0</v>
      </c>
      <c r="CS2582" s="198">
        <v>1.4094463000000001E-3</v>
      </c>
      <c r="CT2582" s="198">
        <v>0</v>
      </c>
      <c r="CU2582" s="198">
        <v>1.137428E-3</v>
      </c>
      <c r="CV2582" s="198">
        <v>4.8110229E-4</v>
      </c>
    </row>
    <row r="2583" spans="1:100" ht="14.4">
      <c r="A2583" t="s">
        <v>2868</v>
      </c>
      <c r="B2583" s="112" t="s">
        <v>265</v>
      </c>
      <c r="C2583" s="113" t="str">
        <f t="shared" si="973"/>
        <v>M.020.17.104</v>
      </c>
      <c r="D2583" s="9" t="s">
        <v>1304</v>
      </c>
      <c r="E2583" s="112" t="s">
        <v>362</v>
      </c>
      <c r="F2583" s="115" t="str">
        <f t="shared" si="974"/>
        <v>Linseeds in plastic foil per 500 gram NL</v>
      </c>
      <c r="G2583" s="143">
        <f t="shared" si="975"/>
        <v>1.8571764000000002</v>
      </c>
      <c r="I2583" s="118">
        <f t="shared" si="976"/>
        <v>0.52179170504465</v>
      </c>
      <c r="K2583" s="161">
        <f t="shared" si="977"/>
        <v>2.2526355000000001E-7</v>
      </c>
      <c r="L2583" s="161">
        <f t="shared" si="978"/>
        <v>0.20683610478109998</v>
      </c>
      <c r="M2583" s="162">
        <f t="shared" si="979"/>
        <v>3.6378914999999998E-2</v>
      </c>
      <c r="N2583" s="161">
        <v>0.27857646000000003</v>
      </c>
      <c r="O2583" s="132">
        <v>8.1334463999999995E-2</v>
      </c>
      <c r="P2583" s="132">
        <v>1.5322024E-2</v>
      </c>
      <c r="Q2583" s="132">
        <v>0</v>
      </c>
      <c r="R2583" s="132">
        <v>0</v>
      </c>
      <c r="S2583" s="132">
        <v>0</v>
      </c>
      <c r="T2583" s="164">
        <v>2.2526355000000001E-7</v>
      </c>
      <c r="U2583" s="164">
        <v>5.5167810999999999E-6</v>
      </c>
      <c r="V2583" s="132">
        <v>0</v>
      </c>
      <c r="W2583" s="132">
        <v>0</v>
      </c>
      <c r="X2583" s="132">
        <v>0</v>
      </c>
      <c r="Y2583" s="132">
        <v>0.1101741</v>
      </c>
      <c r="Z2583" s="132">
        <v>3.6378914999999998E-2</v>
      </c>
      <c r="AA2583" s="132">
        <v>0</v>
      </c>
      <c r="AC2583" s="118">
        <f t="shared" si="980"/>
        <v>0.27857646000000003</v>
      </c>
      <c r="AD2583" s="118">
        <f t="shared" si="981"/>
        <v>9.6662230044649994E-2</v>
      </c>
      <c r="AE2583" s="118">
        <f t="shared" si="982"/>
        <v>0.1330409197811</v>
      </c>
      <c r="AF2583" s="118">
        <f t="shared" si="983"/>
        <v>0.20683610478109998</v>
      </c>
      <c r="AG2583" s="118">
        <f t="shared" si="984"/>
        <v>0</v>
      </c>
      <c r="AI2583" s="69">
        <v>0</v>
      </c>
      <c r="AJ2583" s="69">
        <v>0</v>
      </c>
      <c r="AK2583" s="69">
        <v>0</v>
      </c>
      <c r="AL2583" s="69">
        <v>0</v>
      </c>
      <c r="AM2583" s="69">
        <v>0</v>
      </c>
      <c r="AN2583" s="69">
        <v>0</v>
      </c>
      <c r="AO2583" s="69">
        <v>0</v>
      </c>
      <c r="AQ2583" s="116">
        <v>6.8992912000000003E-2</v>
      </c>
      <c r="AR2583" s="116">
        <v>5.3385527000000002E-2</v>
      </c>
      <c r="AS2583" s="116">
        <v>1.5607385E-2</v>
      </c>
      <c r="AT2583" s="116">
        <v>0</v>
      </c>
      <c r="AU2583" s="150">
        <f t="shared" si="985"/>
        <v>3.2005712E-6</v>
      </c>
      <c r="AV2583" s="150">
        <f t="shared" si="986"/>
        <v>5.7719618747400003E-8</v>
      </c>
      <c r="AW2583" s="163">
        <f t="shared" si="987"/>
        <v>0</v>
      </c>
      <c r="AX2583" s="196">
        <v>1.7234597E-6</v>
      </c>
      <c r="AY2583" s="196">
        <v>5.2000939999999996E-9</v>
      </c>
      <c r="AZ2583" s="196">
        <v>1.4207400000000001E-13</v>
      </c>
      <c r="BA2583" s="108">
        <v>0</v>
      </c>
      <c r="BB2583" s="108">
        <v>0</v>
      </c>
      <c r="BC2583" s="108">
        <v>0</v>
      </c>
      <c r="BD2583" s="196">
        <v>1.4771115E-6</v>
      </c>
      <c r="BE2583" s="108">
        <v>0</v>
      </c>
      <c r="BF2583" s="196">
        <v>1.7205914E-9</v>
      </c>
      <c r="BG2583" s="196">
        <v>6.3054340000000003E-10</v>
      </c>
      <c r="BH2583" s="196">
        <v>1.2658734000000001E-12</v>
      </c>
      <c r="BI2583" s="108">
        <v>0</v>
      </c>
      <c r="BJ2583" s="108">
        <v>0</v>
      </c>
      <c r="BK2583" s="108">
        <v>0</v>
      </c>
      <c r="BL2583" s="108">
        <v>0</v>
      </c>
      <c r="BM2583" s="108">
        <v>0</v>
      </c>
      <c r="BN2583" s="196">
        <v>5.0166982000000003E-8</v>
      </c>
      <c r="BO2583" s="108">
        <v>0</v>
      </c>
      <c r="BP2583" s="108">
        <v>0</v>
      </c>
      <c r="BQ2583" s="108">
        <v>0</v>
      </c>
      <c r="BR2583" s="108">
        <v>0</v>
      </c>
      <c r="BS2583" s="108">
        <v>0</v>
      </c>
      <c r="BU2583" s="69">
        <v>1.2606157000000001E-4</v>
      </c>
      <c r="BV2583" s="172">
        <v>1.1862277E-5</v>
      </c>
      <c r="BW2583" s="172">
        <v>5.1783007000000001E-5</v>
      </c>
      <c r="BX2583" s="172">
        <v>6.4621800999999999E-10</v>
      </c>
      <c r="BY2583" s="172">
        <v>9.7713652000000001E-6</v>
      </c>
      <c r="BZ2583" s="69">
        <v>0</v>
      </c>
      <c r="CA2583" s="172">
        <v>1.6374746E-5</v>
      </c>
      <c r="CB2583" s="69">
        <v>0</v>
      </c>
      <c r="CC2583" s="69">
        <v>0</v>
      </c>
      <c r="CD2583" s="172">
        <v>1.4905820999999999E-10</v>
      </c>
      <c r="CE2583" s="69">
        <v>0</v>
      </c>
      <c r="CF2583" s="172">
        <v>3.5499361999999997E-5</v>
      </c>
      <c r="CG2583" s="69">
        <v>0</v>
      </c>
      <c r="CH2583" s="172">
        <v>7.7001784999999999E-7</v>
      </c>
      <c r="CI2583" s="69">
        <v>0</v>
      </c>
      <c r="CJ2583" s="69">
        <v>0</v>
      </c>
      <c r="CK2583" s="69">
        <v>0</v>
      </c>
      <c r="CM2583" s="198">
        <v>0</v>
      </c>
      <c r="CN2583" s="198">
        <v>1.8571763999999999</v>
      </c>
      <c r="CO2583" s="198">
        <v>0</v>
      </c>
      <c r="CP2583" s="198">
        <v>8.1159969999999998E-3</v>
      </c>
      <c r="CQ2583" s="198">
        <v>0</v>
      </c>
      <c r="CR2583" s="198">
        <v>0</v>
      </c>
      <c r="CS2583" s="198">
        <v>4.9597750000000005E-4</v>
      </c>
      <c r="CT2583" s="198">
        <v>0</v>
      </c>
      <c r="CU2583" s="198">
        <v>4.2308804000000002E-4</v>
      </c>
      <c r="CV2583" s="198">
        <v>4.3247499000000002E-4</v>
      </c>
    </row>
    <row r="2584" spans="1:100" ht="14.4">
      <c r="A2584" t="s">
        <v>2869</v>
      </c>
      <c r="B2584" s="112" t="s">
        <v>265</v>
      </c>
      <c r="C2584" s="113" t="str">
        <f t="shared" si="973"/>
        <v>M.020.17.105</v>
      </c>
      <c r="D2584" s="9" t="s">
        <v>1304</v>
      </c>
      <c r="E2584" s="112" t="s">
        <v>362</v>
      </c>
      <c r="F2584" s="115" t="str">
        <f t="shared" si="974"/>
        <v>Peanuts, unsalted in plastic foil per 500 gram NL</v>
      </c>
      <c r="G2584" s="143">
        <f t="shared" si="975"/>
        <v>2.3619225333333334</v>
      </c>
      <c r="I2584" s="118">
        <f t="shared" si="976"/>
        <v>0.49341111748845001</v>
      </c>
      <c r="K2584" s="161">
        <f t="shared" si="977"/>
        <v>1.0430965E-7</v>
      </c>
      <c r="L2584" s="161">
        <f t="shared" si="978"/>
        <v>0.1052535071788</v>
      </c>
      <c r="M2584" s="162">
        <f t="shared" si="979"/>
        <v>3.3869125999999999E-2</v>
      </c>
      <c r="N2584" s="161">
        <v>0.35428838000000001</v>
      </c>
      <c r="O2584" s="132">
        <v>2.9691599999999999E-2</v>
      </c>
      <c r="P2584" s="132">
        <v>7.0949556000000002E-3</v>
      </c>
      <c r="Q2584" s="132">
        <v>0</v>
      </c>
      <c r="R2584" s="132">
        <v>0</v>
      </c>
      <c r="S2584" s="132">
        <v>0</v>
      </c>
      <c r="T2584" s="164">
        <v>1.0430965E-7</v>
      </c>
      <c r="U2584" s="164">
        <v>2.5545787999999998E-6</v>
      </c>
      <c r="V2584" s="132">
        <v>0</v>
      </c>
      <c r="W2584" s="132">
        <v>0</v>
      </c>
      <c r="X2584" s="132">
        <v>0</v>
      </c>
      <c r="Y2584" s="132">
        <v>6.8464396999999996E-2</v>
      </c>
      <c r="Z2584" s="132">
        <v>3.3869125999999999E-2</v>
      </c>
      <c r="AA2584" s="132">
        <v>0</v>
      </c>
      <c r="AC2584" s="118">
        <f t="shared" si="980"/>
        <v>0.35428838000000001</v>
      </c>
      <c r="AD2584" s="118">
        <f t="shared" si="981"/>
        <v>3.6789214488450003E-2</v>
      </c>
      <c r="AE2584" s="118">
        <f t="shared" si="982"/>
        <v>7.0658236178800002E-2</v>
      </c>
      <c r="AF2584" s="118">
        <f t="shared" si="983"/>
        <v>0.10525350717879998</v>
      </c>
      <c r="AG2584" s="118">
        <f t="shared" si="984"/>
        <v>0</v>
      </c>
      <c r="AI2584" s="69">
        <v>0</v>
      </c>
      <c r="AJ2584" s="69">
        <v>0</v>
      </c>
      <c r="AK2584" s="69">
        <v>0</v>
      </c>
      <c r="AL2584" s="69">
        <v>0</v>
      </c>
      <c r="AM2584" s="69">
        <v>0</v>
      </c>
      <c r="AN2584" s="69">
        <v>0</v>
      </c>
      <c r="AO2584" s="69">
        <v>0</v>
      </c>
      <c r="AQ2584" s="116">
        <v>5.6021517E-2</v>
      </c>
      <c r="AR2584" s="116">
        <v>4.5554613000000001E-2</v>
      </c>
      <c r="AS2584" s="116">
        <v>1.0466904000000001E-2</v>
      </c>
      <c r="AT2584" s="116">
        <v>0</v>
      </c>
      <c r="AU2584" s="150">
        <f t="shared" si="985"/>
        <v>2.7310918800000002E-6</v>
      </c>
      <c r="AV2584" s="150">
        <f t="shared" si="986"/>
        <v>3.8708965484250005E-8</v>
      </c>
      <c r="AW2584" s="163">
        <f t="shared" si="987"/>
        <v>0</v>
      </c>
      <c r="AX2584" s="196">
        <v>2.1918640999999999E-6</v>
      </c>
      <c r="AY2584" s="196">
        <v>6.6133830999999999E-9</v>
      </c>
      <c r="AZ2584" s="196">
        <v>1.8068707E-13</v>
      </c>
      <c r="BA2584" s="108">
        <v>0</v>
      </c>
      <c r="BB2584" s="108">
        <v>0</v>
      </c>
      <c r="BC2584" s="108">
        <v>0</v>
      </c>
      <c r="BD2584" s="196">
        <v>5.3922778000000004E-7</v>
      </c>
      <c r="BE2584" s="108">
        <v>0</v>
      </c>
      <c r="BF2584" s="196">
        <v>6.2811147999999999E-10</v>
      </c>
      <c r="BG2584" s="196">
        <v>2.9197692999999998E-10</v>
      </c>
      <c r="BH2584" s="196">
        <v>5.4228718000000003E-13</v>
      </c>
      <c r="BI2584" s="108">
        <v>0</v>
      </c>
      <c r="BJ2584" s="108">
        <v>0</v>
      </c>
      <c r="BK2584" s="108">
        <v>0</v>
      </c>
      <c r="BL2584" s="108">
        <v>0</v>
      </c>
      <c r="BM2584" s="108">
        <v>0</v>
      </c>
      <c r="BN2584" s="196">
        <v>3.1174771000000003E-8</v>
      </c>
      <c r="BO2584" s="108">
        <v>0</v>
      </c>
      <c r="BP2584" s="108">
        <v>0</v>
      </c>
      <c r="BQ2584" s="108">
        <v>0</v>
      </c>
      <c r="BR2584" s="108">
        <v>0</v>
      </c>
      <c r="BS2584" s="108">
        <v>0</v>
      </c>
      <c r="BU2584" s="69">
        <v>1.0367806E-4</v>
      </c>
      <c r="BV2584" s="172">
        <v>4.3303903E-6</v>
      </c>
      <c r="BW2584" s="172">
        <v>6.5856667000000006E-5</v>
      </c>
      <c r="BX2584" s="172">
        <v>2.9923515E-10</v>
      </c>
      <c r="BY2584" s="172">
        <v>3.5670913999999998E-6</v>
      </c>
      <c r="BZ2584" s="69">
        <v>0</v>
      </c>
      <c r="CA2584" s="172">
        <v>7.5824252000000004E-6</v>
      </c>
      <c r="CB2584" s="69">
        <v>0</v>
      </c>
      <c r="CC2584" s="69">
        <v>0</v>
      </c>
      <c r="CD2584" s="172">
        <v>6.9022301999999996E-11</v>
      </c>
      <c r="CE2584" s="69">
        <v>0</v>
      </c>
      <c r="CF2584" s="172">
        <v>2.2060016999999999E-5</v>
      </c>
      <c r="CG2584" s="69">
        <v>0</v>
      </c>
      <c r="CH2584" s="172">
        <v>2.8109930999999998E-7</v>
      </c>
      <c r="CI2584" s="69">
        <v>0</v>
      </c>
      <c r="CJ2584" s="69">
        <v>0</v>
      </c>
      <c r="CK2584" s="69">
        <v>0</v>
      </c>
      <c r="CM2584" s="198">
        <v>0</v>
      </c>
      <c r="CN2584" s="198">
        <v>2.3619224999999999</v>
      </c>
      <c r="CO2584" s="198">
        <v>0</v>
      </c>
      <c r="CP2584" s="198">
        <v>2.9627899999999999E-3</v>
      </c>
      <c r="CQ2584" s="198">
        <v>0</v>
      </c>
      <c r="CR2584" s="198">
        <v>0</v>
      </c>
      <c r="CS2584" s="198">
        <v>1.8105935999999999E-4</v>
      </c>
      <c r="CT2584" s="198">
        <v>0</v>
      </c>
      <c r="CU2584" s="198">
        <v>1.9591347E-4</v>
      </c>
      <c r="CV2584" s="198">
        <v>1.8526784999999999E-4</v>
      </c>
    </row>
    <row r="2585" spans="1:100" ht="14.4">
      <c r="A2585" t="s">
        <v>2870</v>
      </c>
      <c r="B2585" s="112" t="s">
        <v>265</v>
      </c>
      <c r="C2585" s="113" t="str">
        <f t="shared" si="973"/>
        <v>M.020.17.106</v>
      </c>
      <c r="D2585" s="9" t="s">
        <v>1304</v>
      </c>
      <c r="E2585" s="112" t="s">
        <v>362</v>
      </c>
      <c r="F2585" s="115" t="str">
        <f t="shared" si="974"/>
        <v>Pistachio nuts, salted in plastic foil per 500 gram NL</v>
      </c>
      <c r="G2585" s="143">
        <f t="shared" si="975"/>
        <v>1.0393762666666668</v>
      </c>
      <c r="I2585" s="118">
        <f t="shared" si="976"/>
        <v>1.0014683026934801</v>
      </c>
      <c r="K2585" s="161">
        <f t="shared" si="977"/>
        <v>3.8244658000000002E-7</v>
      </c>
      <c r="L2585" s="161">
        <f t="shared" si="978"/>
        <v>0.10887878024689999</v>
      </c>
      <c r="M2585" s="162">
        <f t="shared" si="979"/>
        <v>0.73668270000000002</v>
      </c>
      <c r="N2585" s="161">
        <v>0.15590644000000001</v>
      </c>
      <c r="O2585" s="132">
        <v>5.7928939999999998E-2</v>
      </c>
      <c r="P2585" s="132">
        <v>2.6013332E-2</v>
      </c>
      <c r="Q2585" s="132">
        <v>0</v>
      </c>
      <c r="R2585" s="132">
        <v>0</v>
      </c>
      <c r="S2585" s="132">
        <v>0</v>
      </c>
      <c r="T2585" s="164">
        <v>3.8244658000000002E-7</v>
      </c>
      <c r="U2585" s="164">
        <v>9.3662469000000005E-6</v>
      </c>
      <c r="V2585" s="132">
        <v>0</v>
      </c>
      <c r="W2585" s="132">
        <v>0</v>
      </c>
      <c r="X2585" s="132">
        <v>0</v>
      </c>
      <c r="Y2585" s="132">
        <v>2.4927141999999999E-2</v>
      </c>
      <c r="Z2585" s="132">
        <v>0.73668270000000002</v>
      </c>
      <c r="AA2585" s="132">
        <v>0</v>
      </c>
      <c r="AC2585" s="118">
        <f t="shared" si="980"/>
        <v>0.15590644000000001</v>
      </c>
      <c r="AD2585" s="118">
        <f t="shared" si="981"/>
        <v>8.3952020693479998E-2</v>
      </c>
      <c r="AE2585" s="118">
        <f t="shared" si="982"/>
        <v>0.82063433824690002</v>
      </c>
      <c r="AF2585" s="118">
        <f t="shared" si="983"/>
        <v>0.10887878024689999</v>
      </c>
      <c r="AG2585" s="118">
        <f t="shared" si="984"/>
        <v>0</v>
      </c>
      <c r="AI2585" s="69">
        <v>0</v>
      </c>
      <c r="AJ2585" s="69">
        <v>0</v>
      </c>
      <c r="AK2585" s="69">
        <v>0</v>
      </c>
      <c r="AL2585" s="69">
        <v>0</v>
      </c>
      <c r="AM2585" s="69">
        <v>0</v>
      </c>
      <c r="AN2585" s="69">
        <v>0</v>
      </c>
      <c r="AO2585" s="69">
        <v>0</v>
      </c>
      <c r="AQ2585" s="116">
        <v>3.8113807999999999E-2</v>
      </c>
      <c r="AR2585" s="116">
        <v>3.3636654000000002E-2</v>
      </c>
      <c r="AS2585" s="116">
        <v>4.4771537E-3</v>
      </c>
      <c r="AT2585" s="116">
        <v>0</v>
      </c>
      <c r="AU2585" s="150">
        <f t="shared" si="985"/>
        <v>2.0165859799999999E-6</v>
      </c>
      <c r="AV2585" s="150">
        <f t="shared" si="986"/>
        <v>1.6557521168234999E-8</v>
      </c>
      <c r="AW2585" s="163">
        <f t="shared" si="987"/>
        <v>0</v>
      </c>
      <c r="AX2585" s="196">
        <v>9.6454117999999992E-7</v>
      </c>
      <c r="AY2585" s="196">
        <v>2.9102535999999999E-9</v>
      </c>
      <c r="AZ2585" s="196">
        <v>7.9512285000000005E-14</v>
      </c>
      <c r="BA2585" s="108">
        <v>0</v>
      </c>
      <c r="BB2585" s="108">
        <v>0</v>
      </c>
      <c r="BC2585" s="108">
        <v>0</v>
      </c>
      <c r="BD2585" s="196">
        <v>1.0520447999999999E-6</v>
      </c>
      <c r="BE2585" s="108">
        <v>0</v>
      </c>
      <c r="BF2585" s="196">
        <v>1.2254588000000001E-9</v>
      </c>
      <c r="BG2585" s="196">
        <v>1.0705201E-9</v>
      </c>
      <c r="BH2585" s="196">
        <v>8.1415595000000002E-13</v>
      </c>
      <c r="BI2585" s="108">
        <v>0</v>
      </c>
      <c r="BJ2585" s="108">
        <v>0</v>
      </c>
      <c r="BK2585" s="108">
        <v>0</v>
      </c>
      <c r="BL2585" s="108">
        <v>0</v>
      </c>
      <c r="BM2585" s="108">
        <v>0</v>
      </c>
      <c r="BN2585" s="196">
        <v>1.1350394999999999E-8</v>
      </c>
      <c r="BO2585" s="108">
        <v>0</v>
      </c>
      <c r="BP2585" s="108">
        <v>0</v>
      </c>
      <c r="BQ2585" s="108">
        <v>0</v>
      </c>
      <c r="BR2585" s="108">
        <v>0</v>
      </c>
      <c r="BS2585" s="108">
        <v>0</v>
      </c>
      <c r="BU2585" s="172">
        <v>8.0770932000000004E-5</v>
      </c>
      <c r="BV2585" s="172">
        <v>8.4486831999999993E-6</v>
      </c>
      <c r="BW2585" s="172">
        <v>2.8980568000000001E-5</v>
      </c>
      <c r="BX2585" s="172">
        <v>1.0971321E-9</v>
      </c>
      <c r="BY2585" s="172">
        <v>6.9594708E-6</v>
      </c>
      <c r="BZ2585" s="69">
        <v>0</v>
      </c>
      <c r="CA2585" s="172">
        <v>2.7800616999999999E-5</v>
      </c>
      <c r="CB2585" s="69">
        <v>0</v>
      </c>
      <c r="CC2585" s="69">
        <v>0</v>
      </c>
      <c r="CD2585" s="172">
        <v>2.5306713000000002E-10</v>
      </c>
      <c r="CE2585" s="69">
        <v>0</v>
      </c>
      <c r="CF2585" s="172">
        <v>8.0318121999999993E-6</v>
      </c>
      <c r="CG2585" s="69">
        <v>0</v>
      </c>
      <c r="CH2585" s="172">
        <v>5.4843071000000003E-7</v>
      </c>
      <c r="CI2585" s="69">
        <v>0</v>
      </c>
      <c r="CJ2585" s="69">
        <v>0</v>
      </c>
      <c r="CK2585" s="69">
        <v>0</v>
      </c>
      <c r="CM2585" s="198">
        <v>0</v>
      </c>
      <c r="CN2585" s="198">
        <v>1.0393763</v>
      </c>
      <c r="CO2585" s="198">
        <v>0</v>
      </c>
      <c r="CP2585" s="198">
        <v>5.7804659999999997E-3</v>
      </c>
      <c r="CQ2585" s="198">
        <v>0</v>
      </c>
      <c r="CR2585" s="198">
        <v>0</v>
      </c>
      <c r="CS2585" s="198">
        <v>3.5325063999999998E-4</v>
      </c>
      <c r="CT2585" s="198">
        <v>0</v>
      </c>
      <c r="CU2585" s="198">
        <v>7.1830783E-4</v>
      </c>
      <c r="CV2585" s="198">
        <v>2.7814952999999999E-4</v>
      </c>
    </row>
    <row r="2586" spans="1:100" ht="14.4">
      <c r="A2586" t="s">
        <v>2871</v>
      </c>
      <c r="B2586" s="112" t="s">
        <v>265</v>
      </c>
      <c r="C2586" s="113" t="str">
        <f t="shared" si="973"/>
        <v>M.020.17.107</v>
      </c>
      <c r="D2586" s="9" t="s">
        <v>1304</v>
      </c>
      <c r="E2586" s="112" t="s">
        <v>362</v>
      </c>
      <c r="F2586" s="115" t="str">
        <f t="shared" si="974"/>
        <v>Pistachio nuts, unsalted in plastic foil per 500 gram NL</v>
      </c>
      <c r="G2586" s="143">
        <f t="shared" si="975"/>
        <v>1.0465568666666667</v>
      </c>
      <c r="I2586" s="118">
        <f t="shared" si="976"/>
        <v>1.0108741408814901</v>
      </c>
      <c r="K2586" s="161">
        <f t="shared" si="977"/>
        <v>3.8582778999999998E-7</v>
      </c>
      <c r="L2586" s="161">
        <f t="shared" si="978"/>
        <v>0.1097969450537</v>
      </c>
      <c r="M2586" s="162">
        <f t="shared" si="979"/>
        <v>0.74409327999999997</v>
      </c>
      <c r="N2586" s="161">
        <v>0.15698353000000001</v>
      </c>
      <c r="O2586" s="132">
        <v>5.8366829000000002E-2</v>
      </c>
      <c r="P2586" s="132">
        <v>2.6243315E-2</v>
      </c>
      <c r="Q2586" s="132">
        <v>0</v>
      </c>
      <c r="R2586" s="132">
        <v>0</v>
      </c>
      <c r="S2586" s="132">
        <v>0</v>
      </c>
      <c r="T2586" s="164">
        <v>3.8582778999999998E-7</v>
      </c>
      <c r="U2586" s="164">
        <v>9.4490537000000001E-6</v>
      </c>
      <c r="V2586" s="132">
        <v>0</v>
      </c>
      <c r="W2586" s="132">
        <v>0</v>
      </c>
      <c r="X2586" s="132">
        <v>0</v>
      </c>
      <c r="Y2586" s="132">
        <v>2.5177352E-2</v>
      </c>
      <c r="Z2586" s="132">
        <v>0.74409327999999997</v>
      </c>
      <c r="AA2586" s="132">
        <v>0</v>
      </c>
      <c r="AC2586" s="118">
        <f t="shared" si="980"/>
        <v>0.15698353000000001</v>
      </c>
      <c r="AD2586" s="118">
        <f t="shared" si="981"/>
        <v>8.4619978881489991E-2</v>
      </c>
      <c r="AE2586" s="118">
        <f t="shared" si="982"/>
        <v>0.82871287305370001</v>
      </c>
      <c r="AF2586" s="118">
        <f t="shared" si="983"/>
        <v>0.1097969450537</v>
      </c>
      <c r="AG2586" s="118">
        <f t="shared" si="984"/>
        <v>0</v>
      </c>
      <c r="AI2586" s="69">
        <v>0</v>
      </c>
      <c r="AJ2586" s="69">
        <v>0</v>
      </c>
      <c r="AK2586" s="69">
        <v>0</v>
      </c>
      <c r="AL2586" s="69">
        <v>0</v>
      </c>
      <c r="AM2586" s="69">
        <v>0</v>
      </c>
      <c r="AN2586" s="69">
        <v>0</v>
      </c>
      <c r="AO2586" s="69">
        <v>0</v>
      </c>
      <c r="AQ2586" s="116">
        <v>3.8398913999999999E-2</v>
      </c>
      <c r="AR2586" s="116">
        <v>3.3880449999999999E-2</v>
      </c>
      <c r="AS2586" s="116">
        <v>4.5184635999999997E-3</v>
      </c>
      <c r="AT2586" s="116">
        <v>0</v>
      </c>
      <c r="AU2586" s="150">
        <f t="shared" si="985"/>
        <v>2.0312020499999997E-6</v>
      </c>
      <c r="AV2586" s="150">
        <f t="shared" si="986"/>
        <v>1.6710294139979E-8</v>
      </c>
      <c r="AW2586" s="163">
        <f t="shared" si="987"/>
        <v>0</v>
      </c>
      <c r="AX2586" s="196">
        <v>9.7120474999999999E-7</v>
      </c>
      <c r="AY2586" s="196">
        <v>2.9303592E-9</v>
      </c>
      <c r="AZ2586" s="196">
        <v>8.0061598999999998E-14</v>
      </c>
      <c r="BA2586" s="108">
        <v>0</v>
      </c>
      <c r="BB2586" s="108">
        <v>0</v>
      </c>
      <c r="BC2586" s="108">
        <v>0</v>
      </c>
      <c r="BD2586" s="196">
        <v>1.0599973E-6</v>
      </c>
      <c r="BE2586" s="108">
        <v>0</v>
      </c>
      <c r="BF2586" s="196">
        <v>1.2347221000000001E-9</v>
      </c>
      <c r="BG2586" s="196">
        <v>1.0799846E-9</v>
      </c>
      <c r="BH2586" s="196">
        <v>8.2217837999999995E-13</v>
      </c>
      <c r="BI2586" s="108">
        <v>0</v>
      </c>
      <c r="BJ2586" s="108">
        <v>0</v>
      </c>
      <c r="BK2586" s="108">
        <v>0</v>
      </c>
      <c r="BL2586" s="108">
        <v>0</v>
      </c>
      <c r="BM2586" s="108">
        <v>0</v>
      </c>
      <c r="BN2586" s="196">
        <v>1.1464326000000001E-8</v>
      </c>
      <c r="BO2586" s="108">
        <v>0</v>
      </c>
      <c r="BP2586" s="108">
        <v>0</v>
      </c>
      <c r="BQ2586" s="108">
        <v>0</v>
      </c>
      <c r="BR2586" s="108">
        <v>0</v>
      </c>
      <c r="BS2586" s="108">
        <v>0</v>
      </c>
      <c r="BU2586" s="172">
        <v>8.1418179999999998E-5</v>
      </c>
      <c r="BV2586" s="172">
        <v>8.5125474000000002E-6</v>
      </c>
      <c r="BW2586" s="172">
        <v>2.9180782000000001E-5</v>
      </c>
      <c r="BX2586" s="172">
        <v>1.1068317999999999E-9</v>
      </c>
      <c r="BY2586" s="172">
        <v>7.012078E-6</v>
      </c>
      <c r="BZ2586" s="69">
        <v>0</v>
      </c>
      <c r="CA2586" s="172">
        <v>2.8046401999999998E-5</v>
      </c>
      <c r="CB2586" s="69">
        <v>0</v>
      </c>
      <c r="CC2586" s="69">
        <v>0</v>
      </c>
      <c r="CD2586" s="172">
        <v>2.5530448999999998E-10</v>
      </c>
      <c r="CE2586" s="69">
        <v>0</v>
      </c>
      <c r="CF2586" s="172">
        <v>8.1124326999999992E-6</v>
      </c>
      <c r="CG2586" s="69">
        <v>0</v>
      </c>
      <c r="CH2586" s="172">
        <v>5.5257633999999995E-7</v>
      </c>
      <c r="CI2586" s="69">
        <v>0</v>
      </c>
      <c r="CJ2586" s="69">
        <v>0</v>
      </c>
      <c r="CK2586" s="69">
        <v>0</v>
      </c>
      <c r="CM2586" s="198">
        <v>0</v>
      </c>
      <c r="CN2586" s="198">
        <v>1.0465568000000001</v>
      </c>
      <c r="CO2586" s="198">
        <v>0</v>
      </c>
      <c r="CP2586" s="198">
        <v>5.8241609999999996E-3</v>
      </c>
      <c r="CQ2586" s="198">
        <v>0</v>
      </c>
      <c r="CR2586" s="198">
        <v>0</v>
      </c>
      <c r="CS2586" s="198">
        <v>3.5592088999999999E-4</v>
      </c>
      <c r="CT2586" s="198">
        <v>0</v>
      </c>
      <c r="CU2586" s="198">
        <v>7.2465837999999999E-4</v>
      </c>
      <c r="CV2586" s="198">
        <v>2.8089032000000002E-4</v>
      </c>
    </row>
    <row r="2587" spans="1:100" ht="14.4">
      <c r="A2587" t="s">
        <v>2872</v>
      </c>
      <c r="B2587" s="112" t="s">
        <v>265</v>
      </c>
      <c r="C2587" s="113" t="str">
        <f t="shared" si="973"/>
        <v>M.020.17.108</v>
      </c>
      <c r="D2587" s="9" t="s">
        <v>1304</v>
      </c>
      <c r="E2587" s="112" t="s">
        <v>362</v>
      </c>
      <c r="F2587" s="115" t="str">
        <f t="shared" si="974"/>
        <v>Walnuts, unsalted in plastic foil per 500 gram NL</v>
      </c>
      <c r="G2587" s="143">
        <f t="shared" si="975"/>
        <v>2.4851401333333336</v>
      </c>
      <c r="I2587" s="118">
        <f t="shared" si="976"/>
        <v>1.6751010404896201</v>
      </c>
      <c r="K2587" s="161">
        <f t="shared" si="977"/>
        <v>2.2979252E-7</v>
      </c>
      <c r="L2587" s="161">
        <f t="shared" si="978"/>
        <v>0.18224619069709999</v>
      </c>
      <c r="M2587" s="162">
        <f t="shared" si="979"/>
        <v>1.1200836000000001</v>
      </c>
      <c r="N2587" s="161">
        <v>0.37277102000000001</v>
      </c>
      <c r="O2587" s="132">
        <v>0.13010387000000001</v>
      </c>
      <c r="P2587" s="132">
        <v>1.5630076E-2</v>
      </c>
      <c r="Q2587" s="132">
        <v>0</v>
      </c>
      <c r="R2587" s="132">
        <v>0</v>
      </c>
      <c r="S2587" s="132">
        <v>0</v>
      </c>
      <c r="T2587" s="164">
        <v>2.2979252E-7</v>
      </c>
      <c r="U2587" s="164">
        <v>5.6276971000000004E-6</v>
      </c>
      <c r="V2587" s="132">
        <v>0</v>
      </c>
      <c r="W2587" s="132">
        <v>0</v>
      </c>
      <c r="X2587" s="132">
        <v>0</v>
      </c>
      <c r="Y2587" s="132">
        <v>3.6506616999999998E-2</v>
      </c>
      <c r="Z2587" s="132">
        <v>1.1200836000000001</v>
      </c>
      <c r="AA2587" s="132">
        <v>0</v>
      </c>
      <c r="AC2587" s="118">
        <f t="shared" si="980"/>
        <v>0.37277102000000001</v>
      </c>
      <c r="AD2587" s="118">
        <f t="shared" si="981"/>
        <v>0.14573980348962001</v>
      </c>
      <c r="AE2587" s="118">
        <f t="shared" si="982"/>
        <v>1.2658231736971</v>
      </c>
      <c r="AF2587" s="118">
        <f t="shared" si="983"/>
        <v>0.18224619069709999</v>
      </c>
      <c r="AG2587" s="118">
        <f t="shared" si="984"/>
        <v>0</v>
      </c>
      <c r="AI2587" s="69">
        <v>0</v>
      </c>
      <c r="AJ2587" s="69">
        <v>0</v>
      </c>
      <c r="AK2587" s="69">
        <v>0</v>
      </c>
      <c r="AL2587" s="69">
        <v>0</v>
      </c>
      <c r="AM2587" s="69">
        <v>0</v>
      </c>
      <c r="AN2587" s="69">
        <v>0</v>
      </c>
      <c r="AO2587" s="69">
        <v>0</v>
      </c>
      <c r="AQ2587" s="116">
        <v>8.5174391000000002E-2</v>
      </c>
      <c r="AR2587" s="116">
        <v>7.7879262000000005E-2</v>
      </c>
      <c r="AS2587" s="116">
        <v>7.2951298999999999E-3</v>
      </c>
      <c r="AT2587" s="116">
        <v>0</v>
      </c>
      <c r="AU2587" s="150">
        <f t="shared" si="985"/>
        <v>4.6690204999999999E-6</v>
      </c>
      <c r="AV2587" s="150">
        <f t="shared" si="986"/>
        <v>2.6979030947720001E-8</v>
      </c>
      <c r="AW2587" s="163">
        <f t="shared" si="987"/>
        <v>0</v>
      </c>
      <c r="AX2587" s="196">
        <v>2.3062099999999999E-6</v>
      </c>
      <c r="AY2587" s="196">
        <v>6.9583923000000003E-9</v>
      </c>
      <c r="AZ2587" s="196">
        <v>1.9011322000000001E-13</v>
      </c>
      <c r="BA2587" s="108">
        <v>0</v>
      </c>
      <c r="BB2587" s="108">
        <v>0</v>
      </c>
      <c r="BC2587" s="108">
        <v>0</v>
      </c>
      <c r="BD2587" s="196">
        <v>2.3628105E-6</v>
      </c>
      <c r="BE2587" s="108">
        <v>0</v>
      </c>
      <c r="BF2587" s="196">
        <v>2.7522847000000002E-9</v>
      </c>
      <c r="BG2587" s="196">
        <v>6.4322059999999996E-10</v>
      </c>
      <c r="BH2587" s="196">
        <v>1.9172345000000001E-12</v>
      </c>
      <c r="BI2587" s="108">
        <v>0</v>
      </c>
      <c r="BJ2587" s="108">
        <v>0</v>
      </c>
      <c r="BK2587" s="108">
        <v>0</v>
      </c>
      <c r="BL2587" s="108">
        <v>0</v>
      </c>
      <c r="BM2587" s="108">
        <v>0</v>
      </c>
      <c r="BN2587" s="196">
        <v>1.6623026000000001E-8</v>
      </c>
      <c r="BO2587" s="108">
        <v>0</v>
      </c>
      <c r="BP2587" s="108">
        <v>0</v>
      </c>
      <c r="BQ2587" s="108">
        <v>0</v>
      </c>
      <c r="BR2587" s="108">
        <v>0</v>
      </c>
      <c r="BS2587" s="108">
        <v>0</v>
      </c>
      <c r="BU2587" s="69">
        <v>1.3359717E-4</v>
      </c>
      <c r="BV2587" s="172">
        <v>1.8975082000000001E-5</v>
      </c>
      <c r="BW2587" s="172">
        <v>6.9292299999999994E-5</v>
      </c>
      <c r="BX2587" s="172">
        <v>6.5921035000000005E-10</v>
      </c>
      <c r="BY2587" s="172">
        <v>1.5630427999999999E-5</v>
      </c>
      <c r="BZ2587" s="69">
        <v>0</v>
      </c>
      <c r="CA2587" s="172">
        <v>1.6703964E-5</v>
      </c>
      <c r="CB2587" s="69">
        <v>0</v>
      </c>
      <c r="CC2587" s="69">
        <v>0</v>
      </c>
      <c r="CD2587" s="172">
        <v>1.5205504999999999E-10</v>
      </c>
      <c r="CE2587" s="69">
        <v>0</v>
      </c>
      <c r="CF2587" s="172">
        <v>1.1762851999999999E-5</v>
      </c>
      <c r="CG2587" s="69">
        <v>0</v>
      </c>
      <c r="CH2587" s="172">
        <v>1.2317324999999999E-6</v>
      </c>
      <c r="CI2587" s="69">
        <v>0</v>
      </c>
      <c r="CJ2587" s="69">
        <v>0</v>
      </c>
      <c r="CK2587" s="69">
        <v>0</v>
      </c>
      <c r="CM2587" s="198">
        <v>0</v>
      </c>
      <c r="CN2587" s="198">
        <v>2.4851401000000002</v>
      </c>
      <c r="CO2587" s="198">
        <v>0</v>
      </c>
      <c r="CP2587" s="198">
        <v>1.2982475E-2</v>
      </c>
      <c r="CQ2587" s="198">
        <v>0</v>
      </c>
      <c r="CR2587" s="198">
        <v>0</v>
      </c>
      <c r="CS2587" s="198">
        <v>7.9337332999999998E-4</v>
      </c>
      <c r="CT2587" s="198">
        <v>0</v>
      </c>
      <c r="CU2587" s="198">
        <v>4.3159431E-4</v>
      </c>
      <c r="CV2587" s="198">
        <v>6.5500704000000004E-4</v>
      </c>
    </row>
    <row r="2588" spans="1:100" ht="14.4">
      <c r="B2588" s="112"/>
      <c r="C2588" s="113"/>
      <c r="D2588" s="1" t="s">
        <v>1305</v>
      </c>
      <c r="E2588" s="112"/>
      <c r="T2588" s="3"/>
      <c r="U2588" s="3"/>
      <c r="AC2588" s="142"/>
      <c r="AD2588" s="142"/>
      <c r="AE2588" s="142"/>
      <c r="AF2588" s="142"/>
      <c r="AG2588" s="142"/>
      <c r="AU2588" s="86"/>
      <c r="AV2588" s="86"/>
      <c r="AW2588" s="86"/>
      <c r="AX2588" s="3"/>
      <c r="AY2588" s="3"/>
      <c r="AZ2588" s="3"/>
      <c r="BD2588" s="3"/>
      <c r="BF2588" s="3"/>
      <c r="BG2588" s="3"/>
      <c r="BH2588" s="3"/>
      <c r="BN2588" s="3"/>
      <c r="BV2588" s="3"/>
      <c r="BW2588" s="3"/>
      <c r="BX2588" s="3"/>
      <c r="BY2588" s="3"/>
      <c r="CA2588" s="3"/>
      <c r="CD2588" s="3"/>
      <c r="CF2588" s="3"/>
      <c r="CH2588" s="3"/>
    </row>
    <row r="2589" spans="1:100" ht="14.4">
      <c r="A2589" t="s">
        <v>2873</v>
      </c>
      <c r="B2589" s="112" t="s">
        <v>265</v>
      </c>
      <c r="C2589" s="113" t="str">
        <f t="shared" ref="C2589:C2605" si="988">MID(A2589,1,12)</f>
        <v>M.020.18.101</v>
      </c>
      <c r="D2589" s="9" t="s">
        <v>1305</v>
      </c>
      <c r="E2589" s="112" t="s">
        <v>362</v>
      </c>
      <c r="F2589" s="115" t="str">
        <f t="shared" ref="F2589:F2605" si="989">MID(A2589, 21,85)</f>
        <v>Brown beans, in food can NL</v>
      </c>
      <c r="G2589" s="143">
        <f t="shared" si="975"/>
        <v>1.8395186666666667</v>
      </c>
      <c r="I2589" s="118">
        <f t="shared" si="976"/>
        <v>0.43362405607468002</v>
      </c>
      <c r="K2589" s="161">
        <f t="shared" si="977"/>
        <v>2.9878278000000001E-7</v>
      </c>
      <c r="L2589" s="161">
        <f t="shared" si="978"/>
        <v>0.12006197229190001</v>
      </c>
      <c r="M2589" s="162">
        <f t="shared" si="979"/>
        <v>3.7633985000000002E-2</v>
      </c>
      <c r="N2589" s="161">
        <v>0.2759278</v>
      </c>
      <c r="O2589" s="132">
        <v>7.8436898000000005E-2</v>
      </c>
      <c r="P2589" s="132">
        <v>2.0322670000000001E-2</v>
      </c>
      <c r="Q2589" s="132">
        <v>0</v>
      </c>
      <c r="R2589" s="132">
        <v>0</v>
      </c>
      <c r="S2589" s="132">
        <v>0</v>
      </c>
      <c r="T2589" s="164">
        <v>2.9878278000000001E-7</v>
      </c>
      <c r="U2589" s="164">
        <v>7.3172919000000001E-6</v>
      </c>
      <c r="V2589" s="132">
        <v>0</v>
      </c>
      <c r="W2589" s="132">
        <v>0</v>
      </c>
      <c r="X2589" s="132">
        <v>0</v>
      </c>
      <c r="Y2589" s="132">
        <v>2.1295087000000001E-2</v>
      </c>
      <c r="Z2589" s="132">
        <v>3.7633985000000002E-2</v>
      </c>
      <c r="AA2589" s="132">
        <v>0</v>
      </c>
      <c r="AC2589" s="118">
        <f t="shared" si="980"/>
        <v>0.2759278</v>
      </c>
      <c r="AD2589" s="118">
        <f t="shared" si="981"/>
        <v>9.8767184074680006E-2</v>
      </c>
      <c r="AE2589" s="118">
        <f t="shared" si="982"/>
        <v>0.13640087029190001</v>
      </c>
      <c r="AF2589" s="118">
        <f t="shared" si="983"/>
        <v>0.12006197229190001</v>
      </c>
      <c r="AG2589" s="118">
        <f t="shared" si="984"/>
        <v>0</v>
      </c>
      <c r="AI2589" s="69">
        <v>0</v>
      </c>
      <c r="AJ2589" s="69">
        <v>0</v>
      </c>
      <c r="AK2589" s="69">
        <v>0</v>
      </c>
      <c r="AL2589" s="69">
        <v>0</v>
      </c>
      <c r="AM2589" s="69">
        <v>0</v>
      </c>
      <c r="AN2589" s="69">
        <v>0</v>
      </c>
      <c r="AO2589" s="69">
        <v>0</v>
      </c>
      <c r="AQ2589" s="116">
        <v>5.6924165999999998E-2</v>
      </c>
      <c r="AR2589" s="116">
        <v>5.2234457999999998E-2</v>
      </c>
      <c r="AS2589" s="116">
        <v>4.6897075999999998E-3</v>
      </c>
      <c r="AT2589" s="116">
        <v>0</v>
      </c>
      <c r="AU2589" s="150">
        <f t="shared" si="985"/>
        <v>3.1315621999999999E-6</v>
      </c>
      <c r="AV2589" s="150">
        <f t="shared" si="986"/>
        <v>1.734359303998E-8</v>
      </c>
      <c r="AW2589" s="163">
        <f t="shared" si="987"/>
        <v>0</v>
      </c>
      <c r="AX2589" s="196">
        <v>1.7070733000000001E-6</v>
      </c>
      <c r="AY2589" s="196">
        <v>5.1506523000000001E-9</v>
      </c>
      <c r="AZ2589" s="196">
        <v>1.4072317999999999E-13</v>
      </c>
      <c r="BA2589" s="108">
        <v>0</v>
      </c>
      <c r="BB2589" s="108">
        <v>0</v>
      </c>
      <c r="BC2589" s="108">
        <v>0</v>
      </c>
      <c r="BD2589" s="196">
        <v>1.4244889000000001E-6</v>
      </c>
      <c r="BE2589" s="108">
        <v>0</v>
      </c>
      <c r="BF2589" s="196">
        <v>1.6592947E-9</v>
      </c>
      <c r="BG2589" s="196">
        <v>8.3633373000000002E-10</v>
      </c>
      <c r="BH2589" s="196">
        <v>6.0668679999999998E-13</v>
      </c>
      <c r="BI2589" s="108">
        <v>0</v>
      </c>
      <c r="BJ2589" s="108">
        <v>0</v>
      </c>
      <c r="BK2589" s="108">
        <v>0</v>
      </c>
      <c r="BL2589" s="108">
        <v>0</v>
      </c>
      <c r="BM2589" s="108">
        <v>0</v>
      </c>
      <c r="BN2589" s="196">
        <v>9.6965648999999994E-9</v>
      </c>
      <c r="BO2589" s="108">
        <v>0</v>
      </c>
      <c r="BP2589" s="108">
        <v>0</v>
      </c>
      <c r="BQ2589" s="108">
        <v>0</v>
      </c>
      <c r="BR2589" s="108">
        <v>0</v>
      </c>
      <c r="BS2589" s="108">
        <v>0</v>
      </c>
      <c r="BU2589" s="69">
        <v>1.0147773E-4</v>
      </c>
      <c r="BV2589" s="172">
        <v>1.1439679000000001E-5</v>
      </c>
      <c r="BW2589" s="172">
        <v>5.1290662000000003E-5</v>
      </c>
      <c r="BX2589" s="172">
        <v>8.5712406000000003E-10</v>
      </c>
      <c r="BY2589" s="172">
        <v>9.4232572000000007E-6</v>
      </c>
      <c r="BZ2589" s="69">
        <v>0</v>
      </c>
      <c r="CA2589" s="172">
        <v>2.1718968999999998E-5</v>
      </c>
      <c r="CB2589" s="69">
        <v>0</v>
      </c>
      <c r="CC2589" s="69">
        <v>0</v>
      </c>
      <c r="CD2589" s="172">
        <v>1.9770629999999999E-10</v>
      </c>
      <c r="CE2589" s="69">
        <v>0</v>
      </c>
      <c r="CF2589" s="172">
        <v>6.8615222000000004E-6</v>
      </c>
      <c r="CG2589" s="69">
        <v>0</v>
      </c>
      <c r="CH2589" s="172">
        <v>7.4258571999999997E-7</v>
      </c>
      <c r="CI2589" s="69">
        <v>0</v>
      </c>
      <c r="CJ2589" s="69">
        <v>0</v>
      </c>
      <c r="CK2589" s="69">
        <v>0</v>
      </c>
      <c r="CM2589" s="198">
        <v>0</v>
      </c>
      <c r="CN2589" s="198">
        <v>1.8395187</v>
      </c>
      <c r="CO2589" s="198">
        <v>0</v>
      </c>
      <c r="CP2589" s="198">
        <v>7.8268620000000004E-3</v>
      </c>
      <c r="CQ2589" s="198">
        <v>0</v>
      </c>
      <c r="CR2589" s="198">
        <v>0</v>
      </c>
      <c r="CS2589" s="198">
        <v>4.7830814999999999E-4</v>
      </c>
      <c r="CT2589" s="198">
        <v>0</v>
      </c>
      <c r="CU2589" s="198">
        <v>5.6117120999999999E-4</v>
      </c>
      <c r="CV2589" s="198">
        <v>2.0726944E-4</v>
      </c>
    </row>
    <row r="2590" spans="1:100" ht="14.4">
      <c r="A2590" t="s">
        <v>2874</v>
      </c>
      <c r="B2590" s="112" t="s">
        <v>265</v>
      </c>
      <c r="C2590" s="113" t="str">
        <f t="shared" si="988"/>
        <v>M.020.18.102</v>
      </c>
      <c r="D2590" s="9" t="s">
        <v>1305</v>
      </c>
      <c r="E2590" s="112" t="s">
        <v>362</v>
      </c>
      <c r="F2590" s="115" t="str">
        <f t="shared" si="989"/>
        <v>Brown beans, in glass jarper 720 ml NL</v>
      </c>
      <c r="G2590" s="143">
        <f t="shared" si="975"/>
        <v>1.3844129333333333</v>
      </c>
      <c r="I2590" s="118">
        <f t="shared" si="976"/>
        <v>0.32660426851469998</v>
      </c>
      <c r="K2590" s="161">
        <f t="shared" si="977"/>
        <v>1.8663989999999999E-7</v>
      </c>
      <c r="L2590" s="161">
        <f t="shared" si="978"/>
        <v>9.9220297874800009E-2</v>
      </c>
      <c r="M2590" s="162">
        <f t="shared" si="979"/>
        <v>1.9721843999999999E-2</v>
      </c>
      <c r="N2590" s="161">
        <v>0.20766193999999999</v>
      </c>
      <c r="O2590" s="132">
        <v>6.5009410000000004E-2</v>
      </c>
      <c r="P2590" s="132">
        <v>1.2694911999999999E-2</v>
      </c>
      <c r="Q2590" s="132">
        <v>0</v>
      </c>
      <c r="R2590" s="132">
        <v>0</v>
      </c>
      <c r="S2590" s="132">
        <v>0</v>
      </c>
      <c r="T2590" s="164">
        <v>1.8663989999999999E-7</v>
      </c>
      <c r="U2590" s="164">
        <v>4.5708747999999998E-6</v>
      </c>
      <c r="V2590" s="132">
        <v>0</v>
      </c>
      <c r="W2590" s="132">
        <v>0</v>
      </c>
      <c r="X2590" s="132">
        <v>0</v>
      </c>
      <c r="Y2590" s="132">
        <v>2.1511405000000001E-2</v>
      </c>
      <c r="Z2590" s="132">
        <v>1.9721843999999999E-2</v>
      </c>
      <c r="AA2590" s="132">
        <v>0</v>
      </c>
      <c r="AC2590" s="118">
        <f t="shared" si="980"/>
        <v>0.20766193999999999</v>
      </c>
      <c r="AD2590" s="118">
        <f t="shared" si="981"/>
        <v>7.7709079514700005E-2</v>
      </c>
      <c r="AE2590" s="118">
        <f t="shared" si="982"/>
        <v>9.7430736874800014E-2</v>
      </c>
      <c r="AF2590" s="118">
        <f t="shared" si="983"/>
        <v>9.9220297874800009E-2</v>
      </c>
      <c r="AG2590" s="118">
        <f t="shared" si="984"/>
        <v>0</v>
      </c>
      <c r="AI2590" s="69">
        <v>0</v>
      </c>
      <c r="AJ2590" s="69">
        <v>0</v>
      </c>
      <c r="AK2590" s="69">
        <v>0</v>
      </c>
      <c r="AL2590" s="69">
        <v>0</v>
      </c>
      <c r="AM2590" s="69">
        <v>0</v>
      </c>
      <c r="AN2590" s="69">
        <v>0</v>
      </c>
      <c r="AO2590" s="69">
        <v>0</v>
      </c>
      <c r="AQ2590" s="116">
        <v>4.5332411000000003E-2</v>
      </c>
      <c r="AR2590" s="116">
        <v>4.112234E-2</v>
      </c>
      <c r="AS2590" s="116">
        <v>4.2100710999999997E-3</v>
      </c>
      <c r="AT2590" s="116">
        <v>0</v>
      </c>
      <c r="AU2590" s="150">
        <f t="shared" si="985"/>
        <v>2.4653681E-6</v>
      </c>
      <c r="AV2590" s="150">
        <f t="shared" si="986"/>
        <v>1.5569789416349998E-8</v>
      </c>
      <c r="AW2590" s="163">
        <f t="shared" si="987"/>
        <v>0</v>
      </c>
      <c r="AX2590" s="196">
        <v>1.2847352E-6</v>
      </c>
      <c r="AY2590" s="196">
        <v>3.8763561999999997E-9</v>
      </c>
      <c r="AZ2590" s="196">
        <v>1.0590759E-13</v>
      </c>
      <c r="BA2590" s="108">
        <v>0</v>
      </c>
      <c r="BB2590" s="108">
        <v>0</v>
      </c>
      <c r="BC2590" s="108">
        <v>0</v>
      </c>
      <c r="BD2590" s="196">
        <v>1.1806329000000001E-6</v>
      </c>
      <c r="BE2590" s="108">
        <v>0</v>
      </c>
      <c r="BF2590" s="196">
        <v>1.3752426999999999E-9</v>
      </c>
      <c r="BG2590" s="196">
        <v>5.2243053999999995E-10</v>
      </c>
      <c r="BH2590" s="196">
        <v>5.9016875999999997E-13</v>
      </c>
      <c r="BI2590" s="108">
        <v>0</v>
      </c>
      <c r="BJ2590" s="108">
        <v>0</v>
      </c>
      <c r="BK2590" s="108">
        <v>0</v>
      </c>
      <c r="BL2590" s="108">
        <v>0</v>
      </c>
      <c r="BM2590" s="108">
        <v>0</v>
      </c>
      <c r="BN2590" s="196">
        <v>9.7950638999999999E-9</v>
      </c>
      <c r="BO2590" s="108">
        <v>0</v>
      </c>
      <c r="BP2590" s="108">
        <v>0</v>
      </c>
      <c r="BQ2590" s="108">
        <v>0</v>
      </c>
      <c r="BR2590" s="108">
        <v>0</v>
      </c>
      <c r="BS2590" s="108">
        <v>0</v>
      </c>
      <c r="BU2590" s="172">
        <v>7.7007030000000005E-5</v>
      </c>
      <c r="BV2590" s="172">
        <v>9.4813389000000003E-6</v>
      </c>
      <c r="BW2590" s="172">
        <v>3.8601106000000002E-5</v>
      </c>
      <c r="BX2590" s="172">
        <v>5.3541757999999997E-10</v>
      </c>
      <c r="BY2590" s="172">
        <v>7.8101049000000004E-6</v>
      </c>
      <c r="BZ2590" s="69">
        <v>0</v>
      </c>
      <c r="CA2590" s="172">
        <v>1.3567135E-5</v>
      </c>
      <c r="CB2590" s="69">
        <v>0</v>
      </c>
      <c r="CC2590" s="69">
        <v>0</v>
      </c>
      <c r="CD2590" s="172">
        <v>1.2350071E-10</v>
      </c>
      <c r="CE2590" s="69">
        <v>0</v>
      </c>
      <c r="CF2590" s="172">
        <v>6.9312224999999997E-6</v>
      </c>
      <c r="CG2590" s="69">
        <v>0</v>
      </c>
      <c r="CH2590" s="172">
        <v>6.1546365999999997E-7</v>
      </c>
      <c r="CI2590" s="69">
        <v>0</v>
      </c>
      <c r="CJ2590" s="69">
        <v>0</v>
      </c>
      <c r="CK2590" s="69">
        <v>0</v>
      </c>
      <c r="CM2590" s="198">
        <v>0</v>
      </c>
      <c r="CN2590" s="198">
        <v>1.3844129000000001</v>
      </c>
      <c r="CO2590" s="198">
        <v>0</v>
      </c>
      <c r="CP2590" s="198">
        <v>6.4869940000000003E-3</v>
      </c>
      <c r="CQ2590" s="198">
        <v>0</v>
      </c>
      <c r="CR2590" s="198">
        <v>0</v>
      </c>
      <c r="CS2590" s="198">
        <v>3.9642733999999997E-4</v>
      </c>
      <c r="CT2590" s="198">
        <v>0</v>
      </c>
      <c r="CU2590" s="198">
        <v>3.5054543999999999E-4</v>
      </c>
      <c r="CV2590" s="198">
        <v>2.0162619E-4</v>
      </c>
    </row>
    <row r="2591" spans="1:100" ht="14.4">
      <c r="A2591" t="s">
        <v>2875</v>
      </c>
      <c r="B2591" s="112" t="s">
        <v>265</v>
      </c>
      <c r="C2591" s="113" t="str">
        <f t="shared" si="988"/>
        <v>M.020.18.103</v>
      </c>
      <c r="D2591" s="9" t="s">
        <v>1305</v>
      </c>
      <c r="E2591" s="112" t="s">
        <v>362</v>
      </c>
      <c r="F2591" s="115" t="str">
        <f t="shared" si="989"/>
        <v>Chickpeas, in plastic foil per 500 gram NL</v>
      </c>
      <c r="G2591" s="143">
        <f t="shared" si="975"/>
        <v>3.7150816666666664</v>
      </c>
      <c r="I2591" s="118">
        <f t="shared" si="976"/>
        <v>0.73394296178705998</v>
      </c>
      <c r="K2591" s="161">
        <f t="shared" si="977"/>
        <v>2.5004716000000001E-7</v>
      </c>
      <c r="L2591" s="161">
        <f t="shared" si="978"/>
        <v>0.16302362173989998</v>
      </c>
      <c r="M2591" s="162">
        <f t="shared" si="979"/>
        <v>1.365684E-2</v>
      </c>
      <c r="N2591" s="161">
        <v>0.55726224999999996</v>
      </c>
      <c r="O2591" s="132">
        <v>4.8241596999999997E-2</v>
      </c>
      <c r="P2591" s="132">
        <v>1.700776E-2</v>
      </c>
      <c r="Q2591" s="132">
        <v>0</v>
      </c>
      <c r="R2591" s="132">
        <v>0</v>
      </c>
      <c r="S2591" s="132">
        <v>0</v>
      </c>
      <c r="T2591" s="164">
        <v>2.5004716000000001E-7</v>
      </c>
      <c r="U2591" s="164">
        <v>6.1237398999999998E-6</v>
      </c>
      <c r="V2591" s="132">
        <v>0</v>
      </c>
      <c r="W2591" s="132">
        <v>0</v>
      </c>
      <c r="X2591" s="132">
        <v>0</v>
      </c>
      <c r="Y2591" s="132">
        <v>9.7768141000000003E-2</v>
      </c>
      <c r="Z2591" s="132">
        <v>1.365684E-2</v>
      </c>
      <c r="AA2591" s="132">
        <v>0</v>
      </c>
      <c r="AC2591" s="118">
        <f t="shared" si="980"/>
        <v>0.55726224999999996</v>
      </c>
      <c r="AD2591" s="118">
        <f t="shared" si="981"/>
        <v>6.5255730787059998E-2</v>
      </c>
      <c r="AE2591" s="118">
        <f t="shared" si="982"/>
        <v>7.8912320739899997E-2</v>
      </c>
      <c r="AF2591" s="118">
        <f t="shared" si="983"/>
        <v>0.16302362173990001</v>
      </c>
      <c r="AG2591" s="118">
        <f t="shared" si="984"/>
        <v>0</v>
      </c>
      <c r="AI2591" s="69">
        <v>0</v>
      </c>
      <c r="AJ2591" s="69">
        <v>0</v>
      </c>
      <c r="AK2591" s="69">
        <v>0</v>
      </c>
      <c r="AL2591" s="69">
        <v>0</v>
      </c>
      <c r="AM2591" s="69">
        <v>0</v>
      </c>
      <c r="AN2591" s="69">
        <v>0</v>
      </c>
      <c r="AO2591" s="69">
        <v>0</v>
      </c>
      <c r="AQ2591" s="116">
        <v>8.7435359000000004E-2</v>
      </c>
      <c r="AR2591" s="116">
        <v>7.2119469000000005E-2</v>
      </c>
      <c r="AS2591" s="116">
        <v>1.531589E-2</v>
      </c>
      <c r="AT2591" s="116">
        <v>0</v>
      </c>
      <c r="AU2591" s="150">
        <f t="shared" si="985"/>
        <v>4.3237092199999998E-6</v>
      </c>
      <c r="AV2591" s="150">
        <f t="shared" si="986"/>
        <v>5.664160603922E-8</v>
      </c>
      <c r="AW2591" s="163">
        <f t="shared" si="987"/>
        <v>0</v>
      </c>
      <c r="AX2591" s="196">
        <v>3.4475957999999998E-6</v>
      </c>
      <c r="AY2591" s="196">
        <v>1.0402229E-8</v>
      </c>
      <c r="AZ2591" s="196">
        <v>2.8420374999999998E-13</v>
      </c>
      <c r="BA2591" s="108">
        <v>0</v>
      </c>
      <c r="BB2591" s="108">
        <v>0</v>
      </c>
      <c r="BC2591" s="108">
        <v>0</v>
      </c>
      <c r="BD2591" s="196">
        <v>8.7611342000000005E-7</v>
      </c>
      <c r="BE2591" s="108">
        <v>0</v>
      </c>
      <c r="BF2591" s="196">
        <v>1.0205277000000001E-9</v>
      </c>
      <c r="BG2591" s="196">
        <v>6.9991606999999997E-10</v>
      </c>
      <c r="BH2591" s="196">
        <v>6.2806547000000004E-13</v>
      </c>
      <c r="BI2591" s="108">
        <v>0</v>
      </c>
      <c r="BJ2591" s="108">
        <v>0</v>
      </c>
      <c r="BK2591" s="108">
        <v>0</v>
      </c>
      <c r="BL2591" s="108">
        <v>0</v>
      </c>
      <c r="BM2591" s="108">
        <v>0</v>
      </c>
      <c r="BN2591" s="196">
        <v>4.4518020999999999E-8</v>
      </c>
      <c r="BO2591" s="108">
        <v>0</v>
      </c>
      <c r="BP2591" s="108">
        <v>0</v>
      </c>
      <c r="BQ2591" s="108">
        <v>0</v>
      </c>
      <c r="BR2591" s="108">
        <v>0</v>
      </c>
      <c r="BS2591" s="108">
        <v>0</v>
      </c>
      <c r="BU2591" s="69">
        <v>1.6655374E-4</v>
      </c>
      <c r="BV2591" s="172">
        <v>7.0358264999999996E-6</v>
      </c>
      <c r="BW2591" s="69">
        <v>1.0358633E-4</v>
      </c>
      <c r="BX2591" s="172">
        <v>7.1731521000000002E-10</v>
      </c>
      <c r="BY2591" s="172">
        <v>5.7956521999999997E-6</v>
      </c>
      <c r="BZ2591" s="69">
        <v>0</v>
      </c>
      <c r="CA2591" s="172">
        <v>1.8176303999999998E-5</v>
      </c>
      <c r="CB2591" s="69">
        <v>0</v>
      </c>
      <c r="CC2591" s="69">
        <v>0</v>
      </c>
      <c r="CD2591" s="172">
        <v>1.6545766000000001E-10</v>
      </c>
      <c r="CE2591" s="69">
        <v>0</v>
      </c>
      <c r="CF2591" s="172">
        <v>3.1502021000000002E-5</v>
      </c>
      <c r="CG2591" s="69">
        <v>0</v>
      </c>
      <c r="CH2591" s="172">
        <v>4.5671772000000002E-7</v>
      </c>
      <c r="CI2591" s="69">
        <v>0</v>
      </c>
      <c r="CJ2591" s="69">
        <v>0</v>
      </c>
      <c r="CK2591" s="69">
        <v>0</v>
      </c>
      <c r="CM2591" s="198">
        <v>0</v>
      </c>
      <c r="CN2591" s="198">
        <v>3.7150816</v>
      </c>
      <c r="CO2591" s="198">
        <v>0</v>
      </c>
      <c r="CP2591" s="198">
        <v>4.81381E-3</v>
      </c>
      <c r="CQ2591" s="198">
        <v>0</v>
      </c>
      <c r="CR2591" s="198">
        <v>0</v>
      </c>
      <c r="CS2591" s="198">
        <v>2.9417722E-4</v>
      </c>
      <c r="CT2591" s="198">
        <v>0</v>
      </c>
      <c r="CU2591" s="198">
        <v>4.6963638E-4</v>
      </c>
      <c r="CV2591" s="198">
        <v>2.1457328000000001E-4</v>
      </c>
    </row>
    <row r="2592" spans="1:100" ht="14.4">
      <c r="B2592" s="112"/>
      <c r="C2592" s="113"/>
      <c r="D2592" s="1" t="s">
        <v>1306</v>
      </c>
      <c r="E2592" s="112"/>
      <c r="T2592" s="3"/>
      <c r="U2592" s="3"/>
      <c r="AC2592" s="142"/>
      <c r="AD2592" s="142"/>
      <c r="AE2592" s="142"/>
      <c r="AF2592" s="142"/>
      <c r="AG2592" s="142"/>
      <c r="AU2592" s="86"/>
      <c r="AV2592" s="86"/>
      <c r="AW2592" s="86"/>
      <c r="AX2592" s="3"/>
      <c r="AY2592" s="3"/>
      <c r="AZ2592" s="3"/>
      <c r="BD2592" s="3"/>
      <c r="BF2592" s="3"/>
      <c r="BG2592" s="3"/>
      <c r="BH2592" s="3"/>
      <c r="BN2592" s="3"/>
      <c r="BV2592" s="3"/>
      <c r="BX2592" s="3"/>
      <c r="BY2592" s="3"/>
      <c r="CA2592" s="3"/>
      <c r="CD2592" s="3"/>
      <c r="CF2592" s="3"/>
      <c r="CH2592" s="3"/>
    </row>
    <row r="2593" spans="1:100" ht="14.4">
      <c r="A2593" t="s">
        <v>2876</v>
      </c>
      <c r="B2593" s="112" t="s">
        <v>265</v>
      </c>
      <c r="C2593" s="113" t="str">
        <f t="shared" si="988"/>
        <v>M.020.19.101</v>
      </c>
      <c r="D2593" s="9" t="s">
        <v>1306</v>
      </c>
      <c r="E2593" s="112" t="s">
        <v>362</v>
      </c>
      <c r="F2593" s="115" t="str">
        <f t="shared" si="989"/>
        <v>Baby/toddler milkpowder, in cardboard box NL</v>
      </c>
      <c r="G2593" s="143">
        <f t="shared" si="975"/>
        <v>4.2473042000000003</v>
      </c>
      <c r="I2593" s="118">
        <f t="shared" si="976"/>
        <v>0.82934680998413002</v>
      </c>
      <c r="K2593" s="161">
        <f t="shared" si="977"/>
        <v>1.9116983E-7</v>
      </c>
      <c r="L2593" s="161">
        <f t="shared" si="978"/>
        <v>0.17485385681429999</v>
      </c>
      <c r="M2593" s="162">
        <f t="shared" si="979"/>
        <v>1.7397131999999999E-2</v>
      </c>
      <c r="N2593" s="161">
        <v>0.63709563000000002</v>
      </c>
      <c r="O2593" s="132">
        <v>0.13177915000000001</v>
      </c>
      <c r="P2593" s="132">
        <v>1.300303E-2</v>
      </c>
      <c r="Q2593" s="132">
        <v>0</v>
      </c>
      <c r="R2593" s="132">
        <v>0</v>
      </c>
      <c r="S2593" s="132">
        <v>0</v>
      </c>
      <c r="T2593" s="164">
        <v>1.9116983E-7</v>
      </c>
      <c r="U2593" s="164">
        <v>4.6818142999999996E-6</v>
      </c>
      <c r="V2593" s="132">
        <v>0</v>
      </c>
      <c r="W2593" s="132">
        <v>0</v>
      </c>
      <c r="X2593" s="132">
        <v>0</v>
      </c>
      <c r="Y2593" s="132">
        <v>3.0066994999999999E-2</v>
      </c>
      <c r="Z2593" s="132">
        <v>1.7397131999999999E-2</v>
      </c>
      <c r="AA2593" s="132">
        <v>0</v>
      </c>
      <c r="AC2593" s="118">
        <f t="shared" si="980"/>
        <v>0.63709563000000002</v>
      </c>
      <c r="AD2593" s="118">
        <f t="shared" si="981"/>
        <v>0.14478705298413</v>
      </c>
      <c r="AE2593" s="118">
        <f t="shared" si="982"/>
        <v>0.16218399381430001</v>
      </c>
      <c r="AF2593" s="118">
        <f t="shared" si="983"/>
        <v>0.17485385681429999</v>
      </c>
      <c r="AG2593" s="118">
        <f t="shared" si="984"/>
        <v>0</v>
      </c>
      <c r="AI2593" s="69">
        <v>0</v>
      </c>
      <c r="AJ2593" s="69">
        <v>0</v>
      </c>
      <c r="AK2593" s="69">
        <v>0</v>
      </c>
      <c r="AL2593" s="69">
        <v>0</v>
      </c>
      <c r="AM2593" s="69">
        <v>0</v>
      </c>
      <c r="AN2593" s="69">
        <v>0</v>
      </c>
      <c r="AO2593" s="69">
        <v>0</v>
      </c>
      <c r="AQ2593" s="116">
        <v>0.11348017000000001</v>
      </c>
      <c r="AR2593" s="116">
        <v>0.10566335</v>
      </c>
      <c r="AS2593" s="116">
        <v>7.8168188999999996E-3</v>
      </c>
      <c r="AT2593" s="116">
        <v>0</v>
      </c>
      <c r="AU2593" s="150">
        <f t="shared" si="985"/>
        <v>6.3347332999999998E-6</v>
      </c>
      <c r="AV2593" s="150">
        <f t="shared" si="986"/>
        <v>2.8908354353569999E-8</v>
      </c>
      <c r="AW2593" s="163">
        <f t="shared" si="987"/>
        <v>0</v>
      </c>
      <c r="AX2593" s="196">
        <v>3.9414982999999996E-6</v>
      </c>
      <c r="AY2593" s="196">
        <v>1.1892452E-8</v>
      </c>
      <c r="AZ2593" s="196">
        <v>3.2491877E-13</v>
      </c>
      <c r="BA2593" s="108">
        <v>0</v>
      </c>
      <c r="BB2593" s="108">
        <v>0</v>
      </c>
      <c r="BC2593" s="108">
        <v>0</v>
      </c>
      <c r="BD2593" s="196">
        <v>2.3932350000000001E-6</v>
      </c>
      <c r="BE2593" s="108">
        <v>0</v>
      </c>
      <c r="BF2593" s="196">
        <v>2.7877243000000001E-9</v>
      </c>
      <c r="BG2593" s="196">
        <v>5.3511042000000004E-10</v>
      </c>
      <c r="BH2593" s="196">
        <v>1.9527148E-12</v>
      </c>
      <c r="BI2593" s="108">
        <v>0</v>
      </c>
      <c r="BJ2593" s="108">
        <v>0</v>
      </c>
      <c r="BK2593" s="108">
        <v>0</v>
      </c>
      <c r="BL2593" s="108">
        <v>0</v>
      </c>
      <c r="BM2593" s="108">
        <v>0</v>
      </c>
      <c r="BN2593" s="196">
        <v>1.3690789999999999E-8</v>
      </c>
      <c r="BO2593" s="108">
        <v>0</v>
      </c>
      <c r="BP2593" s="108">
        <v>0</v>
      </c>
      <c r="BQ2593" s="108">
        <v>0</v>
      </c>
      <c r="BR2593" s="108">
        <v>0</v>
      </c>
      <c r="BS2593" s="108">
        <v>0</v>
      </c>
      <c r="BU2593" s="69">
        <v>1.7830984000000001E-4</v>
      </c>
      <c r="BV2593" s="172">
        <v>1.9219413999999999E-5</v>
      </c>
      <c r="BW2593" s="69">
        <v>1.1842611E-4</v>
      </c>
      <c r="BX2593" s="172">
        <v>5.4841266999999997E-10</v>
      </c>
      <c r="BY2593" s="172">
        <v>1.5831692000000001E-5</v>
      </c>
      <c r="BZ2593" s="69">
        <v>0</v>
      </c>
      <c r="CA2593" s="172">
        <v>1.3896422E-5</v>
      </c>
      <c r="CB2593" s="69">
        <v>0</v>
      </c>
      <c r="CC2593" s="69">
        <v>0</v>
      </c>
      <c r="CD2593" s="172">
        <v>1.2649819E-10</v>
      </c>
      <c r="CE2593" s="69">
        <v>0</v>
      </c>
      <c r="CF2593" s="172">
        <v>9.6879318000000002E-6</v>
      </c>
      <c r="CG2593" s="69">
        <v>0</v>
      </c>
      <c r="CH2593" s="172">
        <v>1.2475929E-6</v>
      </c>
      <c r="CI2593" s="69">
        <v>0</v>
      </c>
      <c r="CJ2593" s="69">
        <v>0</v>
      </c>
      <c r="CK2593" s="69">
        <v>0</v>
      </c>
      <c r="CM2593" s="198">
        <v>0</v>
      </c>
      <c r="CN2593" s="198">
        <v>4.2473042000000003</v>
      </c>
      <c r="CO2593" s="198">
        <v>0</v>
      </c>
      <c r="CP2593" s="198">
        <v>1.3149643000000001E-2</v>
      </c>
      <c r="CQ2593" s="198">
        <v>0</v>
      </c>
      <c r="CR2593" s="198">
        <v>0</v>
      </c>
      <c r="CS2593" s="198">
        <v>8.0358915E-4</v>
      </c>
      <c r="CT2593" s="198">
        <v>0</v>
      </c>
      <c r="CU2593" s="198">
        <v>3.5905350999999999E-4</v>
      </c>
      <c r="CV2593" s="198">
        <v>6.6712857999999997E-4</v>
      </c>
    </row>
    <row r="2594" spans="1:100" ht="14.4">
      <c r="B2594" s="112"/>
      <c r="C2594" s="113"/>
      <c r="D2594" s="1" t="s">
        <v>1307</v>
      </c>
      <c r="E2594" s="112"/>
      <c r="T2594" s="3"/>
      <c r="U2594" s="3"/>
      <c r="AC2594" s="142"/>
      <c r="AD2594" s="142"/>
      <c r="AE2594" s="142"/>
      <c r="AF2594" s="142"/>
      <c r="AG2594" s="142"/>
      <c r="AU2594" s="86"/>
      <c r="AV2594" s="86"/>
      <c r="AW2594" s="86"/>
      <c r="AX2594" s="3"/>
      <c r="AY2594" s="3"/>
      <c r="AZ2594" s="3"/>
      <c r="BD2594" s="3"/>
      <c r="BF2594" s="3"/>
      <c r="BG2594" s="3"/>
      <c r="BH2594" s="3"/>
      <c r="BN2594" s="3"/>
      <c r="BV2594" s="3"/>
      <c r="BX2594" s="3"/>
      <c r="BY2594" s="3"/>
      <c r="CA2594" s="3"/>
      <c r="CD2594" s="3"/>
      <c r="CF2594" s="3"/>
      <c r="CH2594" s="3"/>
    </row>
    <row r="2595" spans="1:100" ht="14.4">
      <c r="A2595" t="s">
        <v>2877</v>
      </c>
      <c r="B2595" s="112" t="s">
        <v>265</v>
      </c>
      <c r="C2595" s="113" t="str">
        <f t="shared" si="988"/>
        <v>M.020.20.101</v>
      </c>
      <c r="D2595" s="9" t="s">
        <v>1307</v>
      </c>
      <c r="E2595" s="112" t="s">
        <v>362</v>
      </c>
      <c r="F2595" s="115" t="str">
        <f t="shared" si="989"/>
        <v>Chocolate, confetti, milk in cardboard box NL</v>
      </c>
      <c r="G2595" s="143">
        <f t="shared" si="975"/>
        <v>5.8816956666666664</v>
      </c>
      <c r="I2595" s="118">
        <f t="shared" si="976"/>
        <v>1.1564385180980099</v>
      </c>
      <c r="K2595" s="161">
        <f t="shared" si="977"/>
        <v>7.9908300999999999E-7</v>
      </c>
      <c r="L2595" s="161">
        <f t="shared" si="978"/>
        <v>0.26506609581500001</v>
      </c>
      <c r="M2595" s="162">
        <f t="shared" si="979"/>
        <v>9.1172731999999996E-3</v>
      </c>
      <c r="N2595" s="161">
        <v>0.88225434999999996</v>
      </c>
      <c r="O2595" s="132">
        <v>0.10385133000000001</v>
      </c>
      <c r="P2595" s="132">
        <v>5.4352195999999998E-2</v>
      </c>
      <c r="Q2595" s="132">
        <v>0</v>
      </c>
      <c r="R2595" s="132">
        <v>0</v>
      </c>
      <c r="S2595" s="132">
        <v>0</v>
      </c>
      <c r="T2595" s="164">
        <v>7.9908300999999999E-7</v>
      </c>
      <c r="U2595" s="164">
        <v>1.9569815000000001E-5</v>
      </c>
      <c r="V2595" s="132">
        <v>0</v>
      </c>
      <c r="W2595" s="132">
        <v>0</v>
      </c>
      <c r="X2595" s="132">
        <v>0</v>
      </c>
      <c r="Y2595" s="132">
        <v>0.10684299999999999</v>
      </c>
      <c r="Z2595" s="132">
        <v>9.1172731999999996E-3</v>
      </c>
      <c r="AA2595" s="132">
        <v>0</v>
      </c>
      <c r="AC2595" s="118">
        <f t="shared" si="980"/>
        <v>0.88225434999999996</v>
      </c>
      <c r="AD2595" s="118">
        <f t="shared" si="981"/>
        <v>0.15822389489801003</v>
      </c>
      <c r="AE2595" s="118">
        <f t="shared" si="982"/>
        <v>0.16734036901500002</v>
      </c>
      <c r="AF2595" s="118">
        <f t="shared" si="983"/>
        <v>0.26506609581500001</v>
      </c>
      <c r="AG2595" s="118">
        <f t="shared" si="984"/>
        <v>0</v>
      </c>
      <c r="AI2595" s="69">
        <v>0</v>
      </c>
      <c r="AJ2595" s="69">
        <v>0</v>
      </c>
      <c r="AK2595" s="69">
        <v>0</v>
      </c>
      <c r="AL2595" s="69">
        <v>0</v>
      </c>
      <c r="AM2595" s="69">
        <v>0</v>
      </c>
      <c r="AN2595" s="69">
        <v>0</v>
      </c>
      <c r="AO2595" s="69">
        <v>0</v>
      </c>
      <c r="AQ2595" s="116">
        <v>0.14130993999999999</v>
      </c>
      <c r="AR2595" s="116">
        <v>0.12250214</v>
      </c>
      <c r="AS2595" s="116">
        <v>1.8807800999999999E-2</v>
      </c>
      <c r="AT2595" s="116">
        <v>0</v>
      </c>
      <c r="AU2595" s="150">
        <f t="shared" si="985"/>
        <v>7.3442528E-6</v>
      </c>
      <c r="AV2595" s="150">
        <f t="shared" si="986"/>
        <v>6.9555477114419989E-8</v>
      </c>
      <c r="AW2595" s="163">
        <f t="shared" si="987"/>
        <v>0</v>
      </c>
      <c r="AX2595" s="196">
        <v>5.4582135999999999E-6</v>
      </c>
      <c r="AY2595" s="196">
        <v>1.6468747999999999E-8</v>
      </c>
      <c r="AZ2595" s="196">
        <v>4.4994972000000002E-13</v>
      </c>
      <c r="BA2595" s="108">
        <v>0</v>
      </c>
      <c r="BB2595" s="108">
        <v>0</v>
      </c>
      <c r="BC2595" s="108">
        <v>0</v>
      </c>
      <c r="BD2595" s="196">
        <v>1.8860391999999999E-6</v>
      </c>
      <c r="BE2595" s="108">
        <v>0</v>
      </c>
      <c r="BF2595" s="196">
        <v>2.1969248000000002E-9</v>
      </c>
      <c r="BG2595" s="196">
        <v>2.2367423000000002E-9</v>
      </c>
      <c r="BH2595" s="196">
        <v>2.4180647000000002E-12</v>
      </c>
      <c r="BI2595" s="108">
        <v>0</v>
      </c>
      <c r="BJ2595" s="108">
        <v>0</v>
      </c>
      <c r="BK2595" s="108">
        <v>0</v>
      </c>
      <c r="BL2595" s="108">
        <v>0</v>
      </c>
      <c r="BM2595" s="108">
        <v>0</v>
      </c>
      <c r="BN2595" s="196">
        <v>4.8650193999999998E-8</v>
      </c>
      <c r="BO2595" s="108">
        <v>0</v>
      </c>
      <c r="BP2595" s="108">
        <v>0</v>
      </c>
      <c r="BQ2595" s="108">
        <v>0</v>
      </c>
      <c r="BR2595" s="108">
        <v>0</v>
      </c>
      <c r="BS2595" s="108">
        <v>0</v>
      </c>
      <c r="BU2595" s="69">
        <v>2.8511865000000001E-4</v>
      </c>
      <c r="BV2595" s="172">
        <v>1.5146263999999999E-5</v>
      </c>
      <c r="BW2595" s="69">
        <v>1.6399728E-4</v>
      </c>
      <c r="BX2595" s="172">
        <v>2.2923452E-9</v>
      </c>
      <c r="BY2595" s="172">
        <v>1.2476497999999999E-5</v>
      </c>
      <c r="BZ2595" s="69">
        <v>0</v>
      </c>
      <c r="CA2595" s="172">
        <v>5.8086544999999997E-5</v>
      </c>
      <c r="CB2595" s="69">
        <v>0</v>
      </c>
      <c r="CC2595" s="69">
        <v>0</v>
      </c>
      <c r="CD2595" s="172">
        <v>5.2875788000000001E-10</v>
      </c>
      <c r="CE2595" s="69">
        <v>0</v>
      </c>
      <c r="CF2595" s="172">
        <v>3.4426045999999998E-5</v>
      </c>
      <c r="CG2595" s="69">
        <v>0</v>
      </c>
      <c r="CH2595" s="172">
        <v>9.831918099999999E-7</v>
      </c>
      <c r="CI2595" s="69">
        <v>0</v>
      </c>
      <c r="CJ2595" s="69">
        <v>0</v>
      </c>
      <c r="CK2595" s="69">
        <v>0</v>
      </c>
      <c r="CM2595" s="198">
        <v>0</v>
      </c>
      <c r="CN2595" s="198">
        <v>5.8816956999999999</v>
      </c>
      <c r="CO2595" s="198">
        <v>0</v>
      </c>
      <c r="CP2595" s="198">
        <v>1.0362853E-2</v>
      </c>
      <c r="CQ2595" s="198">
        <v>0</v>
      </c>
      <c r="CR2595" s="198">
        <v>0</v>
      </c>
      <c r="CS2595" s="198">
        <v>6.3328535000000004E-4</v>
      </c>
      <c r="CT2595" s="198">
        <v>0</v>
      </c>
      <c r="CU2595" s="198">
        <v>1.5008306999999999E-3</v>
      </c>
      <c r="CV2595" s="198">
        <v>8.2611147E-4</v>
      </c>
    </row>
    <row r="2596" spans="1:100" ht="14.4">
      <c r="A2596" t="s">
        <v>2878</v>
      </c>
      <c r="B2596" s="112" t="s">
        <v>265</v>
      </c>
      <c r="C2596" s="113" t="str">
        <f t="shared" si="988"/>
        <v>M.020.20.102</v>
      </c>
      <c r="D2596" s="9" t="s">
        <v>1307</v>
      </c>
      <c r="E2596" s="112" t="s">
        <v>362</v>
      </c>
      <c r="F2596" s="115" t="str">
        <f t="shared" si="989"/>
        <v>Chocolate, confetti, plain in cardboard box NL</v>
      </c>
      <c r="G2596" s="143">
        <f t="shared" si="975"/>
        <v>6.3611610666666669</v>
      </c>
      <c r="I2596" s="118">
        <f t="shared" si="976"/>
        <v>1.2483931103666599</v>
      </c>
      <c r="K2596" s="161">
        <f t="shared" si="977"/>
        <v>9.9639965999999993E-7</v>
      </c>
      <c r="L2596" s="161">
        <f t="shared" si="978"/>
        <v>0.28791565016699999</v>
      </c>
      <c r="M2596" s="162">
        <f t="shared" si="979"/>
        <v>6.3023037999999998E-3</v>
      </c>
      <c r="N2596" s="161">
        <v>0.95417415999999999</v>
      </c>
      <c r="O2596" s="132">
        <v>8.1713286999999996E-2</v>
      </c>
      <c r="P2596" s="132">
        <v>6.7773320999999997E-2</v>
      </c>
      <c r="Q2596" s="132">
        <v>0</v>
      </c>
      <c r="R2596" s="132">
        <v>0</v>
      </c>
      <c r="S2596" s="132">
        <v>0</v>
      </c>
      <c r="T2596" s="164">
        <v>9.9639965999999993E-7</v>
      </c>
      <c r="U2596" s="164">
        <v>2.4402167000000001E-5</v>
      </c>
      <c r="V2596" s="132">
        <v>0</v>
      </c>
      <c r="W2596" s="132">
        <v>0</v>
      </c>
      <c r="X2596" s="132">
        <v>0</v>
      </c>
      <c r="Y2596" s="132">
        <v>0.13840464</v>
      </c>
      <c r="Z2596" s="132">
        <v>6.3023037999999998E-3</v>
      </c>
      <c r="AA2596" s="132">
        <v>0</v>
      </c>
      <c r="AC2596" s="118">
        <f t="shared" si="980"/>
        <v>0.95417415999999999</v>
      </c>
      <c r="AD2596" s="118">
        <f t="shared" si="981"/>
        <v>0.14951200656666</v>
      </c>
      <c r="AE2596" s="118">
        <f t="shared" si="982"/>
        <v>0.15581331396699999</v>
      </c>
      <c r="AF2596" s="118">
        <f t="shared" si="983"/>
        <v>0.28791565016699999</v>
      </c>
      <c r="AG2596" s="118">
        <f t="shared" si="984"/>
        <v>0</v>
      </c>
      <c r="AI2596" s="69">
        <v>0</v>
      </c>
      <c r="AJ2596" s="69">
        <v>0</v>
      </c>
      <c r="AK2596" s="69">
        <v>0</v>
      </c>
      <c r="AL2596" s="69">
        <v>0</v>
      </c>
      <c r="AM2596" s="69">
        <v>0</v>
      </c>
      <c r="AN2596" s="69">
        <v>0</v>
      </c>
      <c r="AO2596" s="69">
        <v>0</v>
      </c>
      <c r="AQ2596" s="116">
        <v>0.14629712</v>
      </c>
      <c r="AR2596" s="116">
        <v>0.12321764</v>
      </c>
      <c r="AS2596" s="116">
        <v>2.3079483000000001E-2</v>
      </c>
      <c r="AT2596" s="116">
        <v>0</v>
      </c>
      <c r="AU2596" s="150">
        <f t="shared" si="985"/>
        <v>7.3871487E-6</v>
      </c>
      <c r="AV2596" s="150">
        <f t="shared" si="986"/>
        <v>8.5353119780820003E-8</v>
      </c>
      <c r="AW2596" s="163">
        <f t="shared" si="987"/>
        <v>0</v>
      </c>
      <c r="AX2596" s="196">
        <v>5.9031575000000001E-6</v>
      </c>
      <c r="AY2596" s="196">
        <v>1.7811251E-8</v>
      </c>
      <c r="AZ2596" s="196">
        <v>4.8662882E-13</v>
      </c>
      <c r="BA2596" s="108">
        <v>0</v>
      </c>
      <c r="BB2596" s="108">
        <v>0</v>
      </c>
      <c r="BC2596" s="108">
        <v>0</v>
      </c>
      <c r="BD2596" s="196">
        <v>1.4839911999999999E-6</v>
      </c>
      <c r="BE2596" s="108">
        <v>0</v>
      </c>
      <c r="BF2596" s="196">
        <v>1.7286052E-9</v>
      </c>
      <c r="BG2596" s="196">
        <v>2.7890584999999998E-9</v>
      </c>
      <c r="BH2596" s="196">
        <v>2.1614520000000002E-12</v>
      </c>
      <c r="BI2596" s="108">
        <v>0</v>
      </c>
      <c r="BJ2596" s="108">
        <v>0</v>
      </c>
      <c r="BK2596" s="108">
        <v>0</v>
      </c>
      <c r="BL2596" s="108">
        <v>0</v>
      </c>
      <c r="BM2596" s="108">
        <v>0</v>
      </c>
      <c r="BN2596" s="196">
        <v>6.3021557000000001E-8</v>
      </c>
      <c r="BO2596" s="108">
        <v>0</v>
      </c>
      <c r="BP2596" s="108">
        <v>0</v>
      </c>
      <c r="BQ2596" s="108">
        <v>0</v>
      </c>
      <c r="BR2596" s="108">
        <v>0</v>
      </c>
      <c r="BS2596" s="108">
        <v>0</v>
      </c>
      <c r="BU2596" s="69">
        <v>3.1690293000000001E-4</v>
      </c>
      <c r="BV2596" s="172">
        <v>1.1917526E-5</v>
      </c>
      <c r="BW2596" s="69">
        <v>1.7736605E-4</v>
      </c>
      <c r="BX2596" s="172">
        <v>2.8583914000000001E-9</v>
      </c>
      <c r="BY2596" s="172">
        <v>9.8168763E-6</v>
      </c>
      <c r="BZ2596" s="69">
        <v>0</v>
      </c>
      <c r="CA2596" s="172">
        <v>7.2429788999999999E-5</v>
      </c>
      <c r="CB2596" s="69">
        <v>0</v>
      </c>
      <c r="CC2596" s="69">
        <v>0</v>
      </c>
      <c r="CD2596" s="172">
        <v>6.5932345000000002E-10</v>
      </c>
      <c r="CE2596" s="69">
        <v>0</v>
      </c>
      <c r="CF2596" s="172">
        <v>4.4595567E-5</v>
      </c>
      <c r="CG2596" s="69">
        <v>0</v>
      </c>
      <c r="CH2596" s="172">
        <v>7.7360427999999995E-7</v>
      </c>
      <c r="CI2596" s="69">
        <v>0</v>
      </c>
      <c r="CJ2596" s="69">
        <v>0</v>
      </c>
      <c r="CK2596" s="69">
        <v>0</v>
      </c>
      <c r="CM2596" s="198">
        <v>0</v>
      </c>
      <c r="CN2596" s="198">
        <v>6.3611611000000003</v>
      </c>
      <c r="CO2596" s="198">
        <v>0</v>
      </c>
      <c r="CP2596" s="198">
        <v>8.1537980000000003E-3</v>
      </c>
      <c r="CQ2596" s="198">
        <v>0</v>
      </c>
      <c r="CR2596" s="198">
        <v>0</v>
      </c>
      <c r="CS2596" s="198">
        <v>4.9828755999999997E-4</v>
      </c>
      <c r="CT2596" s="198">
        <v>0</v>
      </c>
      <c r="CU2596" s="198">
        <v>1.8714291E-3</v>
      </c>
      <c r="CV2596" s="198">
        <v>7.3844188999999997E-4</v>
      </c>
    </row>
    <row r="2597" spans="1:100" ht="14.4">
      <c r="A2597" t="s">
        <v>2879</v>
      </c>
      <c r="B2597" s="112" t="s">
        <v>265</v>
      </c>
      <c r="C2597" s="113" t="str">
        <f t="shared" si="988"/>
        <v>M.020.20.103</v>
      </c>
      <c r="D2597" s="9" t="s">
        <v>1307</v>
      </c>
      <c r="E2597" s="112" t="s">
        <v>362</v>
      </c>
      <c r="F2597" s="115" t="str">
        <f t="shared" si="989"/>
        <v>Chocolat, milk in aluminium foil laminated paperper 250 gram NL</v>
      </c>
      <c r="G2597" s="143">
        <f t="shared" si="975"/>
        <v>8.1174426666666673</v>
      </c>
      <c r="I2597" s="118">
        <f t="shared" si="976"/>
        <v>1.5839599139270999</v>
      </c>
      <c r="K2597" s="161">
        <f t="shared" si="977"/>
        <v>9.580070999999999E-7</v>
      </c>
      <c r="L2597" s="161">
        <f t="shared" si="978"/>
        <v>0.35080579991999999</v>
      </c>
      <c r="M2597" s="162">
        <f t="shared" si="979"/>
        <v>1.5536756000000001E-2</v>
      </c>
      <c r="N2597" s="161">
        <v>1.2176164</v>
      </c>
      <c r="O2597" s="132">
        <v>0.15306686999999999</v>
      </c>
      <c r="P2597" s="132">
        <v>6.5161927999999994E-2</v>
      </c>
      <c r="Q2597" s="132">
        <v>0</v>
      </c>
      <c r="R2597" s="132">
        <v>0</v>
      </c>
      <c r="S2597" s="132">
        <v>0</v>
      </c>
      <c r="T2597" s="164">
        <v>9.580070999999999E-7</v>
      </c>
      <c r="U2597" s="164">
        <v>2.3461920000000001E-5</v>
      </c>
      <c r="V2597" s="132">
        <v>0</v>
      </c>
      <c r="W2597" s="132">
        <v>0</v>
      </c>
      <c r="X2597" s="132">
        <v>0</v>
      </c>
      <c r="Y2597" s="132">
        <v>0.13255354</v>
      </c>
      <c r="Z2597" s="132">
        <v>1.5536756000000001E-2</v>
      </c>
      <c r="AA2597" s="132">
        <v>0</v>
      </c>
      <c r="AC2597" s="118">
        <f t="shared" si="980"/>
        <v>1.2176164</v>
      </c>
      <c r="AD2597" s="118">
        <f t="shared" si="981"/>
        <v>0.21825321792710001</v>
      </c>
      <c r="AE2597" s="118">
        <f t="shared" si="982"/>
        <v>0.23378901592000001</v>
      </c>
      <c r="AF2597" s="118">
        <f t="shared" si="983"/>
        <v>0.35080579991999999</v>
      </c>
      <c r="AG2597" s="118">
        <f t="shared" si="984"/>
        <v>0</v>
      </c>
      <c r="AI2597" s="69">
        <v>0</v>
      </c>
      <c r="AJ2597" s="69">
        <v>0</v>
      </c>
      <c r="AK2597" s="69">
        <v>0</v>
      </c>
      <c r="AL2597" s="69">
        <v>0</v>
      </c>
      <c r="AM2597" s="69">
        <v>0</v>
      </c>
      <c r="AN2597" s="69">
        <v>0</v>
      </c>
      <c r="AO2597" s="69">
        <v>0</v>
      </c>
      <c r="AQ2597" s="116">
        <v>0.19608612</v>
      </c>
      <c r="AR2597" s="116">
        <v>0.17201796</v>
      </c>
      <c r="AS2597" s="116">
        <v>2.4068168000000001E-2</v>
      </c>
      <c r="AT2597" s="116">
        <v>0</v>
      </c>
      <c r="AU2597" s="150">
        <f t="shared" si="985"/>
        <v>1.0312827099999999E-5</v>
      </c>
      <c r="AV2597" s="150">
        <f t="shared" si="986"/>
        <v>8.9009496134460008E-8</v>
      </c>
      <c r="AW2597" s="163">
        <f t="shared" si="987"/>
        <v>0</v>
      </c>
      <c r="AX2597" s="196">
        <v>7.5329868000000001E-6</v>
      </c>
      <c r="AY2597" s="196">
        <v>2.2728839E-8</v>
      </c>
      <c r="AZ2597" s="196">
        <v>6.2098436000000002E-13</v>
      </c>
      <c r="BA2597" s="108">
        <v>0</v>
      </c>
      <c r="BB2597" s="108">
        <v>0</v>
      </c>
      <c r="BC2597" s="108">
        <v>0</v>
      </c>
      <c r="BD2597" s="196">
        <v>2.7798403000000001E-6</v>
      </c>
      <c r="BE2597" s="108">
        <v>0</v>
      </c>
      <c r="BF2597" s="196">
        <v>3.2380558000000002E-9</v>
      </c>
      <c r="BG2597" s="196">
        <v>2.6815925E-9</v>
      </c>
      <c r="BH2597" s="196">
        <v>3.0848501000000002E-12</v>
      </c>
      <c r="BI2597" s="108">
        <v>0</v>
      </c>
      <c r="BJ2597" s="108">
        <v>0</v>
      </c>
      <c r="BK2597" s="108">
        <v>0</v>
      </c>
      <c r="BL2597" s="108">
        <v>0</v>
      </c>
      <c r="BM2597" s="108">
        <v>0</v>
      </c>
      <c r="BN2597" s="196">
        <v>6.0357303000000003E-8</v>
      </c>
      <c r="BO2597" s="108">
        <v>0</v>
      </c>
      <c r="BP2597" s="108">
        <v>0</v>
      </c>
      <c r="BQ2597" s="108">
        <v>0</v>
      </c>
      <c r="BR2597" s="108">
        <v>0</v>
      </c>
      <c r="BS2597" s="108">
        <v>0</v>
      </c>
      <c r="BU2597" s="69">
        <v>3.808509E-4</v>
      </c>
      <c r="BV2597" s="172">
        <v>2.2324135000000001E-5</v>
      </c>
      <c r="BW2597" s="69">
        <v>2.2633584000000001E-4</v>
      </c>
      <c r="BX2597" s="172">
        <v>2.7482538999999999E-9</v>
      </c>
      <c r="BY2597" s="172">
        <v>1.8389157999999998E-5</v>
      </c>
      <c r="BZ2597" s="69">
        <v>0</v>
      </c>
      <c r="CA2597" s="172">
        <v>6.9638976000000003E-5</v>
      </c>
      <c r="CB2597" s="69">
        <v>0</v>
      </c>
      <c r="CC2597" s="69">
        <v>0</v>
      </c>
      <c r="CD2597" s="172">
        <v>6.3391886999999995E-10</v>
      </c>
      <c r="CE2597" s="69">
        <v>0</v>
      </c>
      <c r="CF2597" s="172">
        <v>4.2710277E-5</v>
      </c>
      <c r="CG2597" s="69">
        <v>0</v>
      </c>
      <c r="CH2597" s="172">
        <v>1.4491300999999999E-6</v>
      </c>
      <c r="CI2597" s="69">
        <v>0</v>
      </c>
      <c r="CJ2597" s="69">
        <v>0</v>
      </c>
      <c r="CK2597" s="69">
        <v>0</v>
      </c>
      <c r="CM2597" s="198">
        <v>0</v>
      </c>
      <c r="CN2597" s="198">
        <v>8.1174426000000004</v>
      </c>
      <c r="CO2597" s="198">
        <v>0</v>
      </c>
      <c r="CP2597" s="198">
        <v>1.5273848E-2</v>
      </c>
      <c r="CQ2597" s="198">
        <v>0</v>
      </c>
      <c r="CR2597" s="198">
        <v>0</v>
      </c>
      <c r="CS2597" s="198">
        <v>9.3340165000000005E-4</v>
      </c>
      <c r="CT2597" s="198">
        <v>0</v>
      </c>
      <c r="CU2597" s="198">
        <v>1.7993206000000001E-3</v>
      </c>
      <c r="CV2597" s="198">
        <v>1.0539131000000001E-3</v>
      </c>
    </row>
    <row r="2598" spans="1:100" ht="14.4">
      <c r="A2598" t="s">
        <v>2880</v>
      </c>
      <c r="B2598" s="112" t="s">
        <v>265</v>
      </c>
      <c r="C2598" s="113" t="str">
        <f t="shared" si="988"/>
        <v>M.020.20.104</v>
      </c>
      <c r="D2598" s="9" t="s">
        <v>1307</v>
      </c>
      <c r="E2598" s="112" t="s">
        <v>362</v>
      </c>
      <c r="F2598" s="115" t="str">
        <f t="shared" si="989"/>
        <v>Chocolate spread, duo in glass jarper 125 gram NL</v>
      </c>
      <c r="G2598" s="143">
        <f t="shared" si="975"/>
        <v>3.7239846000000005</v>
      </c>
      <c r="I2598" s="118">
        <f t="shared" si="976"/>
        <v>0.80598095489769006</v>
      </c>
      <c r="K2598" s="161">
        <f t="shared" si="977"/>
        <v>4.0595369E-7</v>
      </c>
      <c r="L2598" s="161">
        <f t="shared" si="978"/>
        <v>0.21765277594400001</v>
      </c>
      <c r="M2598" s="162">
        <f t="shared" si="979"/>
        <v>2.9730083000000001E-2</v>
      </c>
      <c r="N2598" s="161">
        <v>0.55859769000000004</v>
      </c>
      <c r="O2598" s="132">
        <v>0.14242572000000001</v>
      </c>
      <c r="P2598" s="132">
        <v>2.7612243000000002E-2</v>
      </c>
      <c r="Q2598" s="132">
        <v>0</v>
      </c>
      <c r="R2598" s="132">
        <v>0</v>
      </c>
      <c r="S2598" s="132">
        <v>0</v>
      </c>
      <c r="T2598" s="164">
        <v>4.0595369E-7</v>
      </c>
      <c r="U2598" s="164">
        <v>9.9419440000000008E-6</v>
      </c>
      <c r="V2598" s="132">
        <v>0</v>
      </c>
      <c r="W2598" s="132">
        <v>0</v>
      </c>
      <c r="X2598" s="132">
        <v>0</v>
      </c>
      <c r="Y2598" s="132">
        <v>4.7604871E-2</v>
      </c>
      <c r="Z2598" s="132">
        <v>2.9730083000000001E-2</v>
      </c>
      <c r="AA2598" s="132">
        <v>0</v>
      </c>
      <c r="AC2598" s="118">
        <f t="shared" si="980"/>
        <v>0.55859769000000004</v>
      </c>
      <c r="AD2598" s="118">
        <f t="shared" si="981"/>
        <v>0.17004831089769001</v>
      </c>
      <c r="AE2598" s="118">
        <f t="shared" si="982"/>
        <v>0.19977798794400001</v>
      </c>
      <c r="AF2598" s="118">
        <f t="shared" si="983"/>
        <v>0.21765277594400001</v>
      </c>
      <c r="AG2598" s="118">
        <f t="shared" si="984"/>
        <v>0</v>
      </c>
      <c r="AI2598" s="69">
        <v>0</v>
      </c>
      <c r="AJ2598" s="69">
        <v>0</v>
      </c>
      <c r="AK2598" s="69">
        <v>0</v>
      </c>
      <c r="AL2598" s="69">
        <v>0</v>
      </c>
      <c r="AM2598" s="69">
        <v>0</v>
      </c>
      <c r="AN2598" s="69">
        <v>0</v>
      </c>
      <c r="AO2598" s="69">
        <v>0</v>
      </c>
      <c r="AQ2598" s="116">
        <v>0.11059134</v>
      </c>
      <c r="AR2598" s="116">
        <v>0.10078798</v>
      </c>
      <c r="AS2598" s="116">
        <v>9.8033663999999993E-3</v>
      </c>
      <c r="AT2598" s="116">
        <v>0</v>
      </c>
      <c r="AU2598" s="150">
        <f t="shared" si="985"/>
        <v>6.0424446E-6</v>
      </c>
      <c r="AV2598" s="150">
        <f t="shared" si="986"/>
        <v>3.625505365042E-8</v>
      </c>
      <c r="AW2598" s="163">
        <f t="shared" si="987"/>
        <v>0</v>
      </c>
      <c r="AX2598" s="196">
        <v>3.4558577000000001E-6</v>
      </c>
      <c r="AY2598" s="196">
        <v>1.0427157E-8</v>
      </c>
      <c r="AZ2598" s="196">
        <v>2.8488482000000001E-13</v>
      </c>
      <c r="BA2598" s="108">
        <v>0</v>
      </c>
      <c r="BB2598" s="108">
        <v>0</v>
      </c>
      <c r="BC2598" s="108">
        <v>0</v>
      </c>
      <c r="BD2598" s="196">
        <v>2.5865868999999998E-6</v>
      </c>
      <c r="BE2598" s="108">
        <v>0</v>
      </c>
      <c r="BF2598" s="196">
        <v>3.0129474E-9</v>
      </c>
      <c r="BG2598" s="196">
        <v>1.1363197E-9</v>
      </c>
      <c r="BH2598" s="196">
        <v>1.8086656000000001E-12</v>
      </c>
      <c r="BI2598" s="108">
        <v>0</v>
      </c>
      <c r="BJ2598" s="108">
        <v>0</v>
      </c>
      <c r="BK2598" s="108">
        <v>0</v>
      </c>
      <c r="BL2598" s="108">
        <v>0</v>
      </c>
      <c r="BM2598" s="108">
        <v>0</v>
      </c>
      <c r="BN2598" s="196">
        <v>2.1676536E-8</v>
      </c>
      <c r="BO2598" s="108">
        <v>0</v>
      </c>
      <c r="BP2598" s="108">
        <v>0</v>
      </c>
      <c r="BQ2598" s="108">
        <v>0</v>
      </c>
      <c r="BR2598" s="108">
        <v>0</v>
      </c>
      <c r="BS2598" s="108">
        <v>0</v>
      </c>
      <c r="BU2598" s="69">
        <v>1.8791553E-4</v>
      </c>
      <c r="BV2598" s="172">
        <v>2.0772169999999999E-5</v>
      </c>
      <c r="BW2598" s="69">
        <v>1.0383456999999999E-4</v>
      </c>
      <c r="BX2598" s="172">
        <v>1.1645674E-9</v>
      </c>
      <c r="BY2598" s="172">
        <v>1.7110749999999999E-5</v>
      </c>
      <c r="BZ2598" s="69">
        <v>0</v>
      </c>
      <c r="CA2598" s="172">
        <v>2.9509383999999999E-5</v>
      </c>
      <c r="CB2598" s="69">
        <v>0</v>
      </c>
      <c r="CC2598" s="69">
        <v>0</v>
      </c>
      <c r="CD2598" s="172">
        <v>2.6862192000000002E-10</v>
      </c>
      <c r="CE2598" s="69">
        <v>0</v>
      </c>
      <c r="CF2598" s="172">
        <v>1.5338837000000001E-5</v>
      </c>
      <c r="CG2598" s="69">
        <v>0</v>
      </c>
      <c r="CH2598" s="172">
        <v>1.3483871000000001E-6</v>
      </c>
      <c r="CI2598" s="69">
        <v>0</v>
      </c>
      <c r="CJ2598" s="69">
        <v>0</v>
      </c>
      <c r="CK2598" s="69">
        <v>0</v>
      </c>
      <c r="CM2598" s="198">
        <v>0</v>
      </c>
      <c r="CN2598" s="198">
        <v>3.7239846000000001</v>
      </c>
      <c r="CO2598" s="198">
        <v>0</v>
      </c>
      <c r="CP2598" s="198">
        <v>1.4212015999999999E-2</v>
      </c>
      <c r="CQ2598" s="198">
        <v>0</v>
      </c>
      <c r="CR2598" s="198">
        <v>0</v>
      </c>
      <c r="CS2598" s="198">
        <v>8.6851192999999995E-4</v>
      </c>
      <c r="CT2598" s="198">
        <v>0</v>
      </c>
      <c r="CU2598" s="198">
        <v>7.6245866999999996E-4</v>
      </c>
      <c r="CV2598" s="198">
        <v>6.1791536999999995E-4</v>
      </c>
    </row>
    <row r="2599" spans="1:100" ht="14.4">
      <c r="A2599" t="s">
        <v>2881</v>
      </c>
      <c r="B2599" s="112" t="s">
        <v>265</v>
      </c>
      <c r="C2599" s="113" t="str">
        <f t="shared" si="988"/>
        <v>M.020.20.105</v>
      </c>
      <c r="D2599" s="9" t="s">
        <v>1307</v>
      </c>
      <c r="E2599" s="112" t="s">
        <v>362</v>
      </c>
      <c r="F2599" s="115" t="str">
        <f t="shared" si="989"/>
        <v>Chocolate spread, hazelnut in glass jarper 125 gram NL</v>
      </c>
      <c r="G2599" s="143">
        <f t="shared" si="975"/>
        <v>4.1861169333333335</v>
      </c>
      <c r="I2599" s="118">
        <f t="shared" si="976"/>
        <v>0.93726320181259004</v>
      </c>
      <c r="K2599" s="161">
        <f t="shared" si="977"/>
        <v>4.7405459000000001E-7</v>
      </c>
      <c r="L2599" s="161">
        <f t="shared" si="978"/>
        <v>0.25315072075799999</v>
      </c>
      <c r="M2599" s="162">
        <f t="shared" si="979"/>
        <v>5.6194466999999998E-2</v>
      </c>
      <c r="N2599" s="161">
        <v>0.62791754</v>
      </c>
      <c r="O2599" s="132">
        <v>0.15774057999999999</v>
      </c>
      <c r="P2599" s="132">
        <v>3.2244345000000001E-2</v>
      </c>
      <c r="Q2599" s="132">
        <v>0</v>
      </c>
      <c r="R2599" s="132">
        <v>0</v>
      </c>
      <c r="S2599" s="132">
        <v>0</v>
      </c>
      <c r="T2599" s="164">
        <v>4.7405459000000001E-7</v>
      </c>
      <c r="U2599" s="164">
        <v>1.1609758E-5</v>
      </c>
      <c r="V2599" s="132">
        <v>0</v>
      </c>
      <c r="W2599" s="132">
        <v>0</v>
      </c>
      <c r="X2599" s="132">
        <v>0</v>
      </c>
      <c r="Y2599" s="132">
        <v>6.3154186000000001E-2</v>
      </c>
      <c r="Z2599" s="132">
        <v>5.6194466999999998E-2</v>
      </c>
      <c r="AA2599" s="132">
        <v>0</v>
      </c>
      <c r="AC2599" s="118">
        <f t="shared" si="980"/>
        <v>0.62791754</v>
      </c>
      <c r="AD2599" s="118">
        <f t="shared" si="981"/>
        <v>0.18999700881258999</v>
      </c>
      <c r="AE2599" s="118">
        <f t="shared" si="982"/>
        <v>0.24619100175799999</v>
      </c>
      <c r="AF2599" s="118">
        <f t="shared" si="983"/>
        <v>0.25315072075799999</v>
      </c>
      <c r="AG2599" s="118">
        <f t="shared" si="984"/>
        <v>0</v>
      </c>
      <c r="AI2599" s="69">
        <v>0</v>
      </c>
      <c r="AJ2599" s="69">
        <v>0</v>
      </c>
      <c r="AK2599" s="69">
        <v>0</v>
      </c>
      <c r="AL2599" s="69">
        <v>0</v>
      </c>
      <c r="AM2599" s="69">
        <v>0</v>
      </c>
      <c r="AN2599" s="69">
        <v>0</v>
      </c>
      <c r="AO2599" s="69">
        <v>0</v>
      </c>
      <c r="AQ2599" s="116">
        <v>0.12478752</v>
      </c>
      <c r="AR2599" s="116">
        <v>0.11258058999999999</v>
      </c>
      <c r="AS2599" s="116">
        <v>1.2206925E-2</v>
      </c>
      <c r="AT2599" s="116">
        <v>0</v>
      </c>
      <c r="AU2599" s="150">
        <f t="shared" si="985"/>
        <v>6.7494360000000003E-6</v>
      </c>
      <c r="AV2599" s="150">
        <f t="shared" si="986"/>
        <v>4.5143951717040003E-8</v>
      </c>
      <c r="AW2599" s="163">
        <f t="shared" si="987"/>
        <v>0</v>
      </c>
      <c r="AX2599" s="196">
        <v>3.8847165000000004E-6</v>
      </c>
      <c r="AY2599" s="196">
        <v>1.1721127E-8</v>
      </c>
      <c r="AZ2599" s="196">
        <v>3.2023794E-13</v>
      </c>
      <c r="BA2599" s="108">
        <v>0</v>
      </c>
      <c r="BB2599" s="108">
        <v>0</v>
      </c>
      <c r="BC2599" s="108">
        <v>0</v>
      </c>
      <c r="BD2599" s="196">
        <v>2.8647194999999999E-6</v>
      </c>
      <c r="BE2599" s="108">
        <v>0</v>
      </c>
      <c r="BF2599" s="196">
        <v>3.3369259999999999E-9</v>
      </c>
      <c r="BG2599" s="196">
        <v>1.3269434E-9</v>
      </c>
      <c r="BH2599" s="196">
        <v>1.8300791000000001E-12</v>
      </c>
      <c r="BI2599" s="108">
        <v>0</v>
      </c>
      <c r="BJ2599" s="108">
        <v>0</v>
      </c>
      <c r="BK2599" s="108">
        <v>0</v>
      </c>
      <c r="BL2599" s="108">
        <v>0</v>
      </c>
      <c r="BM2599" s="108">
        <v>0</v>
      </c>
      <c r="BN2599" s="196">
        <v>2.8756805000000001E-8</v>
      </c>
      <c r="BO2599" s="108">
        <v>0</v>
      </c>
      <c r="BP2599" s="108">
        <v>0</v>
      </c>
      <c r="BQ2599" s="108">
        <v>0</v>
      </c>
      <c r="BR2599" s="108">
        <v>0</v>
      </c>
      <c r="BS2599" s="108">
        <v>0</v>
      </c>
      <c r="BU2599" s="69">
        <v>2.1498027000000001E-4</v>
      </c>
      <c r="BV2599" s="172">
        <v>2.3005776E-5</v>
      </c>
      <c r="BW2599" s="69">
        <v>1.1672005E-4</v>
      </c>
      <c r="BX2599" s="172">
        <v>1.3599298E-9</v>
      </c>
      <c r="BY2599" s="172">
        <v>1.8950648999999998E-5</v>
      </c>
      <c r="BZ2599" s="69">
        <v>0</v>
      </c>
      <c r="CA2599" s="172">
        <v>3.4459740999999997E-5</v>
      </c>
      <c r="CB2599" s="69">
        <v>0</v>
      </c>
      <c r="CC2599" s="69">
        <v>0</v>
      </c>
      <c r="CD2599" s="172">
        <v>3.1368468000000001E-10</v>
      </c>
      <c r="CE2599" s="69">
        <v>0</v>
      </c>
      <c r="CF2599" s="172">
        <v>2.0349006000000001E-5</v>
      </c>
      <c r="CG2599" s="69">
        <v>0</v>
      </c>
      <c r="CH2599" s="172">
        <v>1.4933776E-6</v>
      </c>
      <c r="CI2599" s="69">
        <v>0</v>
      </c>
      <c r="CJ2599" s="69">
        <v>0</v>
      </c>
      <c r="CK2599" s="69">
        <v>0</v>
      </c>
      <c r="CM2599" s="198">
        <v>0</v>
      </c>
      <c r="CN2599" s="198">
        <v>4.1861169</v>
      </c>
      <c r="CO2599" s="198">
        <v>0</v>
      </c>
      <c r="CP2599" s="198">
        <v>1.5740217000000001E-2</v>
      </c>
      <c r="CQ2599" s="198">
        <v>0</v>
      </c>
      <c r="CR2599" s="198">
        <v>0</v>
      </c>
      <c r="CS2599" s="198">
        <v>9.6190198000000002E-4</v>
      </c>
      <c r="CT2599" s="198">
        <v>0</v>
      </c>
      <c r="CU2599" s="198">
        <v>8.9036520000000002E-4</v>
      </c>
      <c r="CV2599" s="198">
        <v>6.2523112000000003E-4</v>
      </c>
    </row>
    <row r="2600" spans="1:100" ht="14.4">
      <c r="A2600" t="s">
        <v>2882</v>
      </c>
      <c r="B2600" s="112" t="s">
        <v>265</v>
      </c>
      <c r="C2600" s="113" t="str">
        <f t="shared" si="988"/>
        <v>M.020.20.106</v>
      </c>
      <c r="D2600" s="9" t="s">
        <v>1307</v>
      </c>
      <c r="E2600" s="112" t="s">
        <v>362</v>
      </c>
      <c r="F2600" s="115" t="str">
        <f t="shared" si="989"/>
        <v>Honey, in glass jarper 125 gram NL</v>
      </c>
      <c r="G2600" s="143">
        <f t="shared" si="975"/>
        <v>1.2738861333333333</v>
      </c>
      <c r="I2600" s="118">
        <f t="shared" si="976"/>
        <v>0.28180277065941001</v>
      </c>
      <c r="K2600" s="161">
        <f t="shared" si="977"/>
        <v>1.0497151E-7</v>
      </c>
      <c r="L2600" s="161">
        <f t="shared" si="978"/>
        <v>8.6323123687900002E-2</v>
      </c>
      <c r="M2600" s="162">
        <f t="shared" si="979"/>
        <v>4.3966220000000002E-3</v>
      </c>
      <c r="N2600" s="161">
        <v>0.19108291999999999</v>
      </c>
      <c r="O2600" s="132">
        <v>7.6142644999999995E-2</v>
      </c>
      <c r="P2600" s="132">
        <v>7.1399740000000003E-3</v>
      </c>
      <c r="Q2600" s="132">
        <v>0</v>
      </c>
      <c r="R2600" s="132">
        <v>0</v>
      </c>
      <c r="S2600" s="132">
        <v>0</v>
      </c>
      <c r="T2600" s="164">
        <v>1.0497151E-7</v>
      </c>
      <c r="U2600" s="164">
        <v>2.5707879000000002E-6</v>
      </c>
      <c r="V2600" s="132">
        <v>0</v>
      </c>
      <c r="W2600" s="132">
        <v>0</v>
      </c>
      <c r="X2600" s="132">
        <v>0</v>
      </c>
      <c r="Y2600" s="132">
        <v>3.0379338999999999E-3</v>
      </c>
      <c r="Z2600" s="132">
        <v>4.3966220000000002E-3</v>
      </c>
      <c r="AA2600" s="132">
        <v>0</v>
      </c>
      <c r="AC2600" s="118">
        <f t="shared" si="980"/>
        <v>0.19108291999999999</v>
      </c>
      <c r="AD2600" s="118">
        <f t="shared" si="981"/>
        <v>8.3285294759410003E-2</v>
      </c>
      <c r="AE2600" s="118">
        <f t="shared" si="982"/>
        <v>8.7681811787900008E-2</v>
      </c>
      <c r="AF2600" s="118">
        <f t="shared" si="983"/>
        <v>8.6323123687899989E-2</v>
      </c>
      <c r="AG2600" s="118">
        <f t="shared" si="984"/>
        <v>0</v>
      </c>
      <c r="AI2600" s="69">
        <v>0</v>
      </c>
      <c r="AJ2600" s="69">
        <v>0</v>
      </c>
      <c r="AK2600" s="69">
        <v>0</v>
      </c>
      <c r="AL2600" s="69">
        <v>0</v>
      </c>
      <c r="AM2600" s="69">
        <v>0</v>
      </c>
      <c r="AN2600" s="69">
        <v>0</v>
      </c>
      <c r="AO2600" s="69">
        <v>0</v>
      </c>
      <c r="AQ2600" s="116">
        <v>4.4637661000000002E-2</v>
      </c>
      <c r="AR2600" s="116">
        <v>4.2784023999999997E-2</v>
      </c>
      <c r="AS2600" s="116">
        <v>1.8536379000000001E-3</v>
      </c>
      <c r="AT2600" s="116">
        <v>0</v>
      </c>
      <c r="AU2600" s="150">
        <f t="shared" si="985"/>
        <v>2.5649894000000001E-6</v>
      </c>
      <c r="AV2600" s="150">
        <f t="shared" si="986"/>
        <v>6.8551696586399994E-9</v>
      </c>
      <c r="AW2600" s="163">
        <f t="shared" si="987"/>
        <v>0</v>
      </c>
      <c r="AX2600" s="196">
        <v>1.1821663E-6</v>
      </c>
      <c r="AY2600" s="196">
        <v>3.5668812E-9</v>
      </c>
      <c r="AZ2600" s="196">
        <v>9.7452289999999995E-14</v>
      </c>
      <c r="BA2600" s="108">
        <v>0</v>
      </c>
      <c r="BB2600" s="108">
        <v>0</v>
      </c>
      <c r="BC2600" s="108">
        <v>0</v>
      </c>
      <c r="BD2600" s="196">
        <v>1.3828231000000001E-6</v>
      </c>
      <c r="BE2600" s="108">
        <v>0</v>
      </c>
      <c r="BF2600" s="196">
        <v>1.6107609E-9</v>
      </c>
      <c r="BG2600" s="196">
        <v>2.9382956000000001E-10</v>
      </c>
      <c r="BH2600" s="196">
        <v>2.9914635000000001E-13</v>
      </c>
      <c r="BI2600" s="108">
        <v>0</v>
      </c>
      <c r="BJ2600" s="108">
        <v>0</v>
      </c>
      <c r="BK2600" s="108">
        <v>0</v>
      </c>
      <c r="BL2600" s="108">
        <v>0</v>
      </c>
      <c r="BM2600" s="108">
        <v>0</v>
      </c>
      <c r="BN2600" s="196">
        <v>1.3833014E-9</v>
      </c>
      <c r="BO2600" s="108">
        <v>0</v>
      </c>
      <c r="BP2600" s="108">
        <v>0</v>
      </c>
      <c r="BQ2600" s="108">
        <v>0</v>
      </c>
      <c r="BR2600" s="108">
        <v>0</v>
      </c>
      <c r="BS2600" s="108">
        <v>0</v>
      </c>
      <c r="BU2600" s="172">
        <v>6.5102658999999997E-5</v>
      </c>
      <c r="BV2600" s="172">
        <v>1.1105072999999999E-5</v>
      </c>
      <c r="BW2600" s="172">
        <v>3.5519326000000002E-5</v>
      </c>
      <c r="BX2600" s="172">
        <v>3.0113383000000002E-10</v>
      </c>
      <c r="BY2600" s="172">
        <v>9.1476302000000006E-6</v>
      </c>
      <c r="BZ2600" s="69">
        <v>0</v>
      </c>
      <c r="CA2600" s="172">
        <v>7.6305366000000007E-6</v>
      </c>
      <c r="CB2600" s="69">
        <v>0</v>
      </c>
      <c r="CC2600" s="69">
        <v>0</v>
      </c>
      <c r="CD2600" s="172">
        <v>6.9460256999999998E-11</v>
      </c>
      <c r="CE2600" s="69">
        <v>0</v>
      </c>
      <c r="CF2600" s="172">
        <v>9.788572800000001E-7</v>
      </c>
      <c r="CG2600" s="69">
        <v>0</v>
      </c>
      <c r="CH2600" s="172">
        <v>7.2086534000000001E-7</v>
      </c>
      <c r="CI2600" s="69">
        <v>0</v>
      </c>
      <c r="CJ2600" s="69">
        <v>0</v>
      </c>
      <c r="CK2600" s="69">
        <v>0</v>
      </c>
      <c r="CM2600" s="198">
        <v>0</v>
      </c>
      <c r="CN2600" s="198">
        <v>1.2738860999999999</v>
      </c>
      <c r="CO2600" s="198">
        <v>0</v>
      </c>
      <c r="CP2600" s="198">
        <v>7.5979289999999998E-3</v>
      </c>
      <c r="CQ2600" s="198">
        <v>0</v>
      </c>
      <c r="CR2600" s="198">
        <v>0</v>
      </c>
      <c r="CS2600" s="198">
        <v>4.6431780000000001E-4</v>
      </c>
      <c r="CT2600" s="198">
        <v>0</v>
      </c>
      <c r="CU2600" s="198">
        <v>1.9715657000000001E-4</v>
      </c>
      <c r="CV2600" s="198">
        <v>1.0220082999999999E-4</v>
      </c>
    </row>
    <row r="2601" spans="1:100" ht="14.4">
      <c r="A2601" t="s">
        <v>2883</v>
      </c>
      <c r="B2601" s="112" t="s">
        <v>265</v>
      </c>
      <c r="C2601" s="113" t="str">
        <f t="shared" si="988"/>
        <v>M.020.20.107</v>
      </c>
      <c r="D2601" s="9" t="s">
        <v>1307</v>
      </c>
      <c r="E2601" s="112" t="s">
        <v>362</v>
      </c>
      <c r="F2601" s="115" t="str">
        <f t="shared" si="989"/>
        <v>Honey, in PET bottle NL</v>
      </c>
      <c r="G2601" s="143">
        <f t="shared" si="975"/>
        <v>0.42921616666666662</v>
      </c>
      <c r="I2601" s="118">
        <f t="shared" si="976"/>
        <v>8.931907863694899E-2</v>
      </c>
      <c r="K2601" s="161">
        <f t="shared" si="977"/>
        <v>4.7952949E-8</v>
      </c>
      <c r="L2601" s="161">
        <f t="shared" si="978"/>
        <v>2.3099707984000004E-2</v>
      </c>
      <c r="M2601" s="162">
        <f t="shared" si="979"/>
        <v>1.8368976999999999E-3</v>
      </c>
      <c r="N2601" s="161">
        <v>6.4382424999999993E-2</v>
      </c>
      <c r="O2601" s="132">
        <v>1.7555243000000002E-2</v>
      </c>
      <c r="P2601" s="132">
        <v>3.2616736999999999E-3</v>
      </c>
      <c r="Q2601" s="132">
        <v>0</v>
      </c>
      <c r="R2601" s="132">
        <v>0</v>
      </c>
      <c r="S2601" s="132">
        <v>0</v>
      </c>
      <c r="T2601" s="164">
        <v>4.7952949E-8</v>
      </c>
      <c r="U2601" s="164">
        <v>1.1743839999999999E-6</v>
      </c>
      <c r="V2601" s="132">
        <v>0</v>
      </c>
      <c r="W2601" s="132">
        <v>0</v>
      </c>
      <c r="X2601" s="132">
        <v>0</v>
      </c>
      <c r="Y2601" s="132">
        <v>2.2816169000000001E-3</v>
      </c>
      <c r="Z2601" s="132">
        <v>1.8368976999999999E-3</v>
      </c>
      <c r="AA2601" s="132">
        <v>0</v>
      </c>
      <c r="AC2601" s="118">
        <f t="shared" si="980"/>
        <v>6.4382424999999993E-2</v>
      </c>
      <c r="AD2601" s="118">
        <f t="shared" si="981"/>
        <v>2.0818139036949002E-2</v>
      </c>
      <c r="AE2601" s="118">
        <f t="shared" si="982"/>
        <v>2.2654988784000001E-2</v>
      </c>
      <c r="AF2601" s="118">
        <f t="shared" si="983"/>
        <v>2.3099707984000004E-2</v>
      </c>
      <c r="AG2601" s="118">
        <f t="shared" si="984"/>
        <v>0</v>
      </c>
      <c r="AI2601" s="69">
        <v>0</v>
      </c>
      <c r="AJ2601" s="69">
        <v>0</v>
      </c>
      <c r="AK2601" s="69">
        <v>0</v>
      </c>
      <c r="AL2601" s="69">
        <v>0</v>
      </c>
      <c r="AM2601" s="69">
        <v>0</v>
      </c>
      <c r="AN2601" s="69">
        <v>0</v>
      </c>
      <c r="AO2601" s="69">
        <v>0</v>
      </c>
      <c r="AQ2601" s="116">
        <v>1.2704464E-2</v>
      </c>
      <c r="AR2601" s="116">
        <v>1.1961771E-2</v>
      </c>
      <c r="AS2601" s="116">
        <v>7.4269264000000003E-4</v>
      </c>
      <c r="AT2601" s="116">
        <v>0</v>
      </c>
      <c r="AU2601" s="150">
        <f t="shared" si="985"/>
        <v>7.1713256000000004E-7</v>
      </c>
      <c r="AV2601" s="150">
        <f t="shared" si="986"/>
        <v>2.7466443991669999E-9</v>
      </c>
      <c r="AW2601" s="163">
        <f t="shared" si="987"/>
        <v>0</v>
      </c>
      <c r="AX2601" s="196">
        <v>3.9831259999999998E-7</v>
      </c>
      <c r="AY2601" s="196">
        <v>1.2018053E-9</v>
      </c>
      <c r="AZ2601" s="196">
        <v>3.2835036999999999E-14</v>
      </c>
      <c r="BA2601" s="108">
        <v>0</v>
      </c>
      <c r="BB2601" s="108">
        <v>0</v>
      </c>
      <c r="BC2601" s="108">
        <v>0</v>
      </c>
      <c r="BD2601" s="196">
        <v>3.1881996000000001E-7</v>
      </c>
      <c r="BE2601" s="108">
        <v>0</v>
      </c>
      <c r="BF2601" s="196">
        <v>3.7137270000000001E-10</v>
      </c>
      <c r="BG2601" s="196">
        <v>1.3422684E-10</v>
      </c>
      <c r="BH2601" s="196">
        <v>2.8892413E-13</v>
      </c>
      <c r="BI2601" s="108">
        <v>0</v>
      </c>
      <c r="BJ2601" s="108">
        <v>0</v>
      </c>
      <c r="BK2601" s="108">
        <v>0</v>
      </c>
      <c r="BL2601" s="108">
        <v>0</v>
      </c>
      <c r="BM2601" s="108">
        <v>0</v>
      </c>
      <c r="BN2601" s="196">
        <v>1.0389178000000001E-9</v>
      </c>
      <c r="BO2601" s="108">
        <v>0</v>
      </c>
      <c r="BP2601" s="108">
        <v>0</v>
      </c>
      <c r="BQ2601" s="108">
        <v>0</v>
      </c>
      <c r="BR2601" s="108">
        <v>0</v>
      </c>
      <c r="BS2601" s="108">
        <v>0</v>
      </c>
      <c r="BU2601" s="172">
        <v>2.1024398999999999E-5</v>
      </c>
      <c r="BV2601" s="172">
        <v>2.5603556E-6</v>
      </c>
      <c r="BW2601" s="172">
        <v>1.1967686000000001E-5</v>
      </c>
      <c r="BX2601" s="172">
        <v>1.3756356999999999E-10</v>
      </c>
      <c r="BY2601" s="172">
        <v>2.1090529000000001E-6</v>
      </c>
      <c r="BZ2601" s="69">
        <v>0</v>
      </c>
      <c r="CA2601" s="172">
        <v>3.4857718999999999E-6</v>
      </c>
      <c r="CB2601" s="69">
        <v>0</v>
      </c>
      <c r="CC2601" s="69">
        <v>0</v>
      </c>
      <c r="CD2601" s="172">
        <v>3.1730745E-11</v>
      </c>
      <c r="CE2601" s="69">
        <v>0</v>
      </c>
      <c r="CF2601" s="172">
        <v>7.3516321999999995E-7</v>
      </c>
      <c r="CG2601" s="69">
        <v>0</v>
      </c>
      <c r="CH2601" s="172">
        <v>1.6620077000000001E-7</v>
      </c>
      <c r="CI2601" s="69">
        <v>0</v>
      </c>
      <c r="CJ2601" s="69">
        <v>0</v>
      </c>
      <c r="CK2601" s="69">
        <v>0</v>
      </c>
      <c r="CM2601" s="198">
        <v>0</v>
      </c>
      <c r="CN2601" s="198">
        <v>0.42921616000000001</v>
      </c>
      <c r="CO2601" s="198">
        <v>0</v>
      </c>
      <c r="CP2601" s="198">
        <v>1.751758E-3</v>
      </c>
      <c r="CQ2601" s="198">
        <v>0</v>
      </c>
      <c r="CR2601" s="198">
        <v>0</v>
      </c>
      <c r="CS2601" s="198">
        <v>1.0705185999999999E-4</v>
      </c>
      <c r="CT2601" s="198">
        <v>0</v>
      </c>
      <c r="CU2601" s="197">
        <v>9.0064809000000003E-5</v>
      </c>
      <c r="CV2601" s="197">
        <v>9.8708499000000003E-5</v>
      </c>
    </row>
    <row r="2602" spans="1:100" ht="14.4">
      <c r="A2602" t="s">
        <v>2884</v>
      </c>
      <c r="B2602" s="112" t="s">
        <v>265</v>
      </c>
      <c r="C2602" s="113" t="str">
        <f t="shared" si="988"/>
        <v>M.020.20.108</v>
      </c>
      <c r="D2602" s="9" t="s">
        <v>1307</v>
      </c>
      <c r="E2602" s="112" t="s">
        <v>362</v>
      </c>
      <c r="F2602" s="115" t="str">
        <f t="shared" si="989"/>
        <v>Ice lolly/Sorbet, frozen in cardboard box NL</v>
      </c>
      <c r="G2602" s="143">
        <f t="shared" si="975"/>
        <v>0.59021533333333331</v>
      </c>
      <c r="I2602" s="118">
        <f t="shared" si="976"/>
        <v>0.125869964731053</v>
      </c>
      <c r="K2602" s="161">
        <f t="shared" si="977"/>
        <v>8.8968252999999998E-8</v>
      </c>
      <c r="L2602" s="161">
        <f t="shared" si="978"/>
        <v>2.9271431462799997E-2</v>
      </c>
      <c r="M2602" s="162">
        <f t="shared" si="979"/>
        <v>8.0661442999999996E-3</v>
      </c>
      <c r="N2602" s="161">
        <v>8.8532299999999994E-2</v>
      </c>
      <c r="O2602" s="132">
        <v>1.9795488999999999E-2</v>
      </c>
      <c r="P2602" s="132">
        <v>6.0514612999999998E-3</v>
      </c>
      <c r="Q2602" s="132">
        <v>0</v>
      </c>
      <c r="R2602" s="132">
        <v>0</v>
      </c>
      <c r="S2602" s="132">
        <v>0</v>
      </c>
      <c r="T2602" s="164">
        <v>8.8968252999999998E-8</v>
      </c>
      <c r="U2602" s="164">
        <v>2.1788628000000002E-6</v>
      </c>
      <c r="V2602" s="132">
        <v>0</v>
      </c>
      <c r="W2602" s="132">
        <v>0</v>
      </c>
      <c r="X2602" s="132">
        <v>0</v>
      </c>
      <c r="Y2602" s="132">
        <v>3.4223023E-3</v>
      </c>
      <c r="Z2602" s="132">
        <v>8.0661442999999996E-3</v>
      </c>
      <c r="AA2602" s="132">
        <v>0</v>
      </c>
      <c r="AC2602" s="118">
        <f t="shared" si="980"/>
        <v>8.8532299999999994E-2</v>
      </c>
      <c r="AD2602" s="118">
        <f t="shared" si="981"/>
        <v>2.5849218131052999E-2</v>
      </c>
      <c r="AE2602" s="118">
        <f t="shared" si="982"/>
        <v>3.3915273462799995E-2</v>
      </c>
      <c r="AF2602" s="118">
        <f t="shared" si="983"/>
        <v>2.9271431462799997E-2</v>
      </c>
      <c r="AG2602" s="118">
        <f t="shared" si="984"/>
        <v>0</v>
      </c>
      <c r="AI2602" s="69">
        <v>0</v>
      </c>
      <c r="AJ2602" s="69">
        <v>0</v>
      </c>
      <c r="AK2602" s="69">
        <v>0</v>
      </c>
      <c r="AL2602" s="69">
        <v>0</v>
      </c>
      <c r="AM2602" s="69">
        <v>0</v>
      </c>
      <c r="AN2602" s="69">
        <v>0</v>
      </c>
      <c r="AO2602" s="69">
        <v>0</v>
      </c>
      <c r="AQ2602" s="116">
        <v>1.6181444E-2</v>
      </c>
      <c r="AR2602" s="116">
        <v>1.513251E-2</v>
      </c>
      <c r="AS2602" s="116">
        <v>1.0489348999999999E-3</v>
      </c>
      <c r="AT2602" s="116">
        <v>0</v>
      </c>
      <c r="AU2602" s="150">
        <f t="shared" si="985"/>
        <v>9.0722479000000001E-7</v>
      </c>
      <c r="AV2602" s="150">
        <f t="shared" si="986"/>
        <v>3.8791970252429999E-9</v>
      </c>
      <c r="AW2602" s="163">
        <f t="shared" si="987"/>
        <v>0</v>
      </c>
      <c r="AX2602" s="196">
        <v>5.4771983E-7</v>
      </c>
      <c r="AY2602" s="196">
        <v>1.6526029E-9</v>
      </c>
      <c r="AZ2602" s="196">
        <v>4.5151473000000002E-14</v>
      </c>
      <c r="BA2602" s="108">
        <v>0</v>
      </c>
      <c r="BB2602" s="108">
        <v>0</v>
      </c>
      <c r="BC2602" s="108">
        <v>0</v>
      </c>
      <c r="BD2602" s="196">
        <v>3.5950496E-7</v>
      </c>
      <c r="BE2602" s="108">
        <v>0</v>
      </c>
      <c r="BF2602" s="196">
        <v>4.1876401999999998E-10</v>
      </c>
      <c r="BG2602" s="196">
        <v>2.4903427000000001E-10</v>
      </c>
      <c r="BH2602" s="196">
        <v>4.2988377E-13</v>
      </c>
      <c r="BI2602" s="108">
        <v>0</v>
      </c>
      <c r="BJ2602" s="108">
        <v>0</v>
      </c>
      <c r="BK2602" s="108">
        <v>0</v>
      </c>
      <c r="BL2602" s="108">
        <v>0</v>
      </c>
      <c r="BM2602" s="108">
        <v>0</v>
      </c>
      <c r="BN2602" s="196">
        <v>1.5583208000000001E-9</v>
      </c>
      <c r="BO2602" s="108">
        <v>0</v>
      </c>
      <c r="BP2602" s="108">
        <v>0</v>
      </c>
      <c r="BQ2602" s="108">
        <v>0</v>
      </c>
      <c r="BR2602" s="108">
        <v>0</v>
      </c>
      <c r="BS2602" s="108">
        <v>0</v>
      </c>
      <c r="BU2602" s="172">
        <v>2.9479712000000001E-5</v>
      </c>
      <c r="BV2602" s="172">
        <v>2.8870857000000001E-6</v>
      </c>
      <c r="BW2602" s="172">
        <v>1.6456769999999999E-5</v>
      </c>
      <c r="BX2602" s="172">
        <v>2.5522497999999998E-10</v>
      </c>
      <c r="BY2602" s="172">
        <v>2.3781917999999998E-6</v>
      </c>
      <c r="BZ2602" s="69">
        <v>0</v>
      </c>
      <c r="CA2602" s="172">
        <v>6.4672359999999998E-6</v>
      </c>
      <c r="CB2602" s="69">
        <v>0</v>
      </c>
      <c r="CC2602" s="69">
        <v>0</v>
      </c>
      <c r="CD2602" s="172">
        <v>5.8870810999999996E-11</v>
      </c>
      <c r="CE2602" s="69">
        <v>0</v>
      </c>
      <c r="CF2602" s="172">
        <v>1.1027052000000001E-6</v>
      </c>
      <c r="CG2602" s="69">
        <v>0</v>
      </c>
      <c r="CH2602" s="172">
        <v>1.8740984999999999E-7</v>
      </c>
      <c r="CI2602" s="69">
        <v>0</v>
      </c>
      <c r="CJ2602" s="69">
        <v>0</v>
      </c>
      <c r="CK2602" s="69">
        <v>0</v>
      </c>
      <c r="CM2602" s="198">
        <v>0</v>
      </c>
      <c r="CN2602" s="198">
        <v>0.59021533000000004</v>
      </c>
      <c r="CO2602" s="198">
        <v>0</v>
      </c>
      <c r="CP2602" s="198">
        <v>1.975302E-3</v>
      </c>
      <c r="CQ2602" s="198">
        <v>0</v>
      </c>
      <c r="CR2602" s="198">
        <v>0</v>
      </c>
      <c r="CS2602" s="198">
        <v>1.2071288E-4</v>
      </c>
      <c r="CT2602" s="198">
        <v>0</v>
      </c>
      <c r="CU2602" s="198">
        <v>1.6709940000000001E-4</v>
      </c>
      <c r="CV2602" s="198">
        <v>1.4686617E-4</v>
      </c>
    </row>
    <row r="2603" spans="1:100" ht="14.4">
      <c r="A2603" t="s">
        <v>2885</v>
      </c>
      <c r="B2603" s="112" t="s">
        <v>265</v>
      </c>
      <c r="C2603" s="113" t="str">
        <f t="shared" si="988"/>
        <v>M.020.20.109</v>
      </c>
      <c r="D2603" s="9" t="s">
        <v>1307</v>
      </c>
      <c r="E2603" s="112" t="s">
        <v>362</v>
      </c>
      <c r="F2603" s="115" t="str">
        <f t="shared" si="989"/>
        <v>Jam, in glass jarper 125 gram NL</v>
      </c>
      <c r="G2603" s="143">
        <f t="shared" si="975"/>
        <v>2.0978934000000002</v>
      </c>
      <c r="I2603" s="118">
        <f t="shared" si="976"/>
        <v>0.49376533890356</v>
      </c>
      <c r="K2603" s="161">
        <f t="shared" si="977"/>
        <v>2.1992265999999999E-7</v>
      </c>
      <c r="L2603" s="161">
        <f t="shared" si="978"/>
        <v>0.13940011398089999</v>
      </c>
      <c r="M2603" s="162">
        <f t="shared" si="979"/>
        <v>3.9680994999999997E-2</v>
      </c>
      <c r="N2603" s="161">
        <v>0.31468401000000001</v>
      </c>
      <c r="O2603" s="132">
        <v>0.11153987</v>
      </c>
      <c r="P2603" s="132">
        <v>1.4958746E-2</v>
      </c>
      <c r="Q2603" s="132">
        <v>0</v>
      </c>
      <c r="R2603" s="132">
        <v>0</v>
      </c>
      <c r="S2603" s="132">
        <v>0</v>
      </c>
      <c r="T2603" s="164">
        <v>2.1992265999999999E-7</v>
      </c>
      <c r="U2603" s="164">
        <v>5.3859809000000004E-6</v>
      </c>
      <c r="V2603" s="132">
        <v>0</v>
      </c>
      <c r="W2603" s="132">
        <v>0</v>
      </c>
      <c r="X2603" s="132">
        <v>0</v>
      </c>
      <c r="Y2603" s="132">
        <v>1.2896112E-2</v>
      </c>
      <c r="Z2603" s="132">
        <v>3.9680994999999997E-2</v>
      </c>
      <c r="AA2603" s="132">
        <v>0</v>
      </c>
      <c r="AC2603" s="118">
        <f t="shared" si="980"/>
        <v>0.31468401000000001</v>
      </c>
      <c r="AD2603" s="118">
        <f t="shared" si="981"/>
        <v>0.12650422190356</v>
      </c>
      <c r="AE2603" s="118">
        <f t="shared" si="982"/>
        <v>0.1661849969809</v>
      </c>
      <c r="AF2603" s="118">
        <f t="shared" si="983"/>
        <v>0.13940011398089999</v>
      </c>
      <c r="AG2603" s="118">
        <f t="shared" si="984"/>
        <v>0</v>
      </c>
      <c r="AI2603" s="69">
        <v>0</v>
      </c>
      <c r="AJ2603" s="69">
        <v>0</v>
      </c>
      <c r="AK2603" s="69">
        <v>0</v>
      </c>
      <c r="AL2603" s="69">
        <v>0</v>
      </c>
      <c r="AM2603" s="69">
        <v>0</v>
      </c>
      <c r="AN2603" s="69">
        <v>0</v>
      </c>
      <c r="AO2603" s="69">
        <v>0</v>
      </c>
      <c r="AQ2603" s="116">
        <v>7.0242565000000007E-2</v>
      </c>
      <c r="AR2603" s="116">
        <v>6.6261556999999999E-2</v>
      </c>
      <c r="AS2603" s="116">
        <v>3.9810080999999999E-3</v>
      </c>
      <c r="AT2603" s="116">
        <v>0</v>
      </c>
      <c r="AU2603" s="150">
        <f t="shared" si="985"/>
        <v>3.9725154000000005E-6</v>
      </c>
      <c r="AV2603" s="150">
        <f t="shared" si="986"/>
        <v>1.4722663112539999E-8</v>
      </c>
      <c r="AW2603" s="163">
        <f t="shared" si="987"/>
        <v>0</v>
      </c>
      <c r="AX2603" s="196">
        <v>1.9468449999999999E-6</v>
      </c>
      <c r="AY2603" s="196">
        <v>5.8741014000000003E-9</v>
      </c>
      <c r="AZ2603" s="196">
        <v>1.6048883999999999E-13</v>
      </c>
      <c r="BA2603" s="108">
        <v>0</v>
      </c>
      <c r="BB2603" s="108">
        <v>0</v>
      </c>
      <c r="BC2603" s="108">
        <v>0</v>
      </c>
      <c r="BD2603" s="196">
        <v>2.0256704000000001E-6</v>
      </c>
      <c r="BE2603" s="108">
        <v>0</v>
      </c>
      <c r="BF2603" s="196">
        <v>2.3595721000000002E-9</v>
      </c>
      <c r="BG2603" s="196">
        <v>6.1559352000000001E-10</v>
      </c>
      <c r="BH2603" s="196">
        <v>1.0837037E-12</v>
      </c>
      <c r="BI2603" s="108">
        <v>0</v>
      </c>
      <c r="BJ2603" s="108">
        <v>0</v>
      </c>
      <c r="BK2603" s="108">
        <v>0</v>
      </c>
      <c r="BL2603" s="108">
        <v>0</v>
      </c>
      <c r="BM2603" s="108">
        <v>0</v>
      </c>
      <c r="BN2603" s="196">
        <v>5.8721519E-9</v>
      </c>
      <c r="BO2603" s="108">
        <v>0</v>
      </c>
      <c r="BP2603" s="108">
        <v>0</v>
      </c>
      <c r="BQ2603" s="108">
        <v>0</v>
      </c>
      <c r="BR2603" s="108">
        <v>0</v>
      </c>
      <c r="BS2603" s="108">
        <v>0</v>
      </c>
      <c r="BU2603" s="69">
        <v>1.0936116E-4</v>
      </c>
      <c r="BV2603" s="172">
        <v>1.6267603000000001E-5</v>
      </c>
      <c r="BW2603" s="172">
        <v>5.8494834000000001E-5</v>
      </c>
      <c r="BX2603" s="172">
        <v>6.3089649000000004E-10</v>
      </c>
      <c r="BY2603" s="172">
        <v>1.3400184E-5</v>
      </c>
      <c r="BZ2603" s="69">
        <v>0</v>
      </c>
      <c r="CA2603" s="172">
        <v>1.5986509000000001E-5</v>
      </c>
      <c r="CB2603" s="69">
        <v>0</v>
      </c>
      <c r="CC2603" s="69">
        <v>0</v>
      </c>
      <c r="CD2603" s="172">
        <v>1.4552411000000001E-10</v>
      </c>
      <c r="CE2603" s="69">
        <v>0</v>
      </c>
      <c r="CF2603" s="172">
        <v>4.1552757000000002E-6</v>
      </c>
      <c r="CG2603" s="69">
        <v>0</v>
      </c>
      <c r="CH2603" s="172">
        <v>1.0559814999999999E-6</v>
      </c>
      <c r="CI2603" s="69">
        <v>0</v>
      </c>
      <c r="CJ2603" s="69">
        <v>0</v>
      </c>
      <c r="CK2603" s="69">
        <v>0</v>
      </c>
      <c r="CM2603" s="198">
        <v>0</v>
      </c>
      <c r="CN2603" s="198">
        <v>2.0978933999999998</v>
      </c>
      <c r="CO2603" s="198">
        <v>0</v>
      </c>
      <c r="CP2603" s="198">
        <v>1.1130057E-2</v>
      </c>
      <c r="CQ2603" s="198">
        <v>0</v>
      </c>
      <c r="CR2603" s="198">
        <v>0</v>
      </c>
      <c r="CS2603" s="198">
        <v>6.8017003E-4</v>
      </c>
      <c r="CT2603" s="198">
        <v>0</v>
      </c>
      <c r="CU2603" s="198">
        <v>4.1305683000000001E-4</v>
      </c>
      <c r="CV2603" s="198">
        <v>3.7023825999999999E-4</v>
      </c>
    </row>
    <row r="2604" spans="1:100" ht="14.4">
      <c r="A2604" t="s">
        <v>2886</v>
      </c>
      <c r="B2604" s="112" t="s">
        <v>265</v>
      </c>
      <c r="C2604" s="113" t="str">
        <f t="shared" si="988"/>
        <v>M.020.20.110</v>
      </c>
      <c r="D2604" s="9" t="s">
        <v>1307</v>
      </c>
      <c r="E2604" s="112" t="s">
        <v>362</v>
      </c>
      <c r="F2604" s="115" t="str">
        <f t="shared" si="989"/>
        <v>Sugar, granulated Sugar packaging per 1 kg NL</v>
      </c>
      <c r="G2604" s="143">
        <f t="shared" si="975"/>
        <v>1.1482096000000002</v>
      </c>
      <c r="I2604" s="118">
        <f t="shared" si="976"/>
        <v>0.25644957920200001</v>
      </c>
      <c r="K2604" s="161">
        <f t="shared" si="977"/>
        <v>1.8024089999999999E-7</v>
      </c>
      <c r="L2604" s="161">
        <f t="shared" si="978"/>
        <v>8.1474094161099991E-2</v>
      </c>
      <c r="M2604" s="162">
        <f t="shared" si="979"/>
        <v>2.7438648000000002E-3</v>
      </c>
      <c r="N2604" s="161">
        <v>0.17223144000000001</v>
      </c>
      <c r="O2604" s="132">
        <v>5.8862592999999998E-2</v>
      </c>
      <c r="P2604" s="132">
        <v>1.2259664E-2</v>
      </c>
      <c r="Q2604" s="132">
        <v>0</v>
      </c>
      <c r="R2604" s="132">
        <v>0</v>
      </c>
      <c r="S2604" s="132">
        <v>0</v>
      </c>
      <c r="T2604" s="164">
        <v>1.8024089999999999E-7</v>
      </c>
      <c r="U2604" s="164">
        <v>4.4141610999999999E-6</v>
      </c>
      <c r="V2604" s="132">
        <v>0</v>
      </c>
      <c r="W2604" s="132">
        <v>0</v>
      </c>
      <c r="X2604" s="132">
        <v>0</v>
      </c>
      <c r="Y2604" s="132">
        <v>1.0347423E-2</v>
      </c>
      <c r="Z2604" s="132">
        <v>2.7438648000000002E-3</v>
      </c>
      <c r="AA2604" s="132">
        <v>0</v>
      </c>
      <c r="AC2604" s="118">
        <f t="shared" si="980"/>
        <v>0.17223144000000001</v>
      </c>
      <c r="AD2604" s="118">
        <f t="shared" si="981"/>
        <v>7.1126851401999994E-2</v>
      </c>
      <c r="AE2604" s="118">
        <f t="shared" si="982"/>
        <v>7.3870535961099992E-2</v>
      </c>
      <c r="AF2604" s="118">
        <f t="shared" si="983"/>
        <v>8.1474094161100005E-2</v>
      </c>
      <c r="AG2604" s="118">
        <f t="shared" si="984"/>
        <v>0</v>
      </c>
      <c r="AI2604" s="69">
        <v>0</v>
      </c>
      <c r="AJ2604" s="69">
        <v>0</v>
      </c>
      <c r="AK2604" s="69">
        <v>0</v>
      </c>
      <c r="AL2604" s="69">
        <v>0</v>
      </c>
      <c r="AM2604" s="69">
        <v>0</v>
      </c>
      <c r="AN2604" s="69">
        <v>0</v>
      </c>
      <c r="AO2604" s="69">
        <v>0</v>
      </c>
      <c r="AQ2604" s="116">
        <v>3.8221133999999997E-2</v>
      </c>
      <c r="AR2604" s="116">
        <v>3.5604115999999998E-2</v>
      </c>
      <c r="AS2604" s="116">
        <v>2.617018E-3</v>
      </c>
      <c r="AT2604" s="116">
        <v>0</v>
      </c>
      <c r="AU2604" s="150">
        <f t="shared" si="985"/>
        <v>2.1345392999999999E-6</v>
      </c>
      <c r="AV2604" s="150">
        <f t="shared" si="986"/>
        <v>9.6783210253339999E-9</v>
      </c>
      <c r="AW2604" s="163">
        <f t="shared" si="987"/>
        <v>0</v>
      </c>
      <c r="AX2604" s="196">
        <v>1.0655384999999999E-6</v>
      </c>
      <c r="AY2604" s="196">
        <v>3.2149869000000001E-9</v>
      </c>
      <c r="AZ2604" s="196">
        <v>8.7838033999999995E-14</v>
      </c>
      <c r="BA2604" s="108">
        <v>0</v>
      </c>
      <c r="BB2604" s="108">
        <v>0</v>
      </c>
      <c r="BC2604" s="108">
        <v>0</v>
      </c>
      <c r="BD2604" s="196">
        <v>1.0690008E-6</v>
      </c>
      <c r="BE2604" s="108">
        <v>0</v>
      </c>
      <c r="BF2604" s="196">
        <v>1.2452098E-9</v>
      </c>
      <c r="BG2604" s="196">
        <v>5.0451886000000002E-10</v>
      </c>
      <c r="BH2604" s="196">
        <v>1.8931273000000001E-12</v>
      </c>
      <c r="BI2604" s="108">
        <v>0</v>
      </c>
      <c r="BJ2604" s="108">
        <v>0</v>
      </c>
      <c r="BK2604" s="108">
        <v>0</v>
      </c>
      <c r="BL2604" s="108">
        <v>0</v>
      </c>
      <c r="BM2604" s="108">
        <v>0</v>
      </c>
      <c r="BN2604" s="196">
        <v>4.7116244999999997E-9</v>
      </c>
      <c r="BO2604" s="108">
        <v>0</v>
      </c>
      <c r="BP2604" s="108">
        <v>0</v>
      </c>
      <c r="BQ2604" s="108">
        <v>0</v>
      </c>
      <c r="BR2604" s="108">
        <v>0</v>
      </c>
      <c r="BS2604" s="108">
        <v>0</v>
      </c>
      <c r="BU2604" s="172">
        <v>6.4665567999999999E-5</v>
      </c>
      <c r="BV2604" s="172">
        <v>8.5848523999999999E-6</v>
      </c>
      <c r="BW2604" s="172">
        <v>3.201513E-5</v>
      </c>
      <c r="BX2604" s="172">
        <v>5.1706064000000003E-10</v>
      </c>
      <c r="BY2604" s="172">
        <v>7.0716380999999999E-6</v>
      </c>
      <c r="BZ2604" s="69">
        <v>0</v>
      </c>
      <c r="CA2604" s="172">
        <v>1.3101982E-5</v>
      </c>
      <c r="CB2604" s="69">
        <v>0</v>
      </c>
      <c r="CC2604" s="69">
        <v>0</v>
      </c>
      <c r="CD2604" s="172">
        <v>1.1926645999999999E-10</v>
      </c>
      <c r="CE2604" s="69">
        <v>0</v>
      </c>
      <c r="CF2604" s="172">
        <v>3.3340587000000001E-6</v>
      </c>
      <c r="CG2604" s="69">
        <v>0</v>
      </c>
      <c r="CH2604" s="172">
        <v>5.5726988999999998E-7</v>
      </c>
      <c r="CI2604" s="69">
        <v>0</v>
      </c>
      <c r="CJ2604" s="69">
        <v>0</v>
      </c>
      <c r="CK2604" s="69">
        <v>0</v>
      </c>
      <c r="CM2604" s="198">
        <v>0</v>
      </c>
      <c r="CN2604" s="198">
        <v>1.1482095999999999</v>
      </c>
      <c r="CO2604" s="198">
        <v>0</v>
      </c>
      <c r="CP2604" s="198">
        <v>5.8736309999999998E-3</v>
      </c>
      <c r="CQ2604" s="198">
        <v>0</v>
      </c>
      <c r="CR2604" s="198">
        <v>0</v>
      </c>
      <c r="CS2604" s="198">
        <v>3.5894405E-4</v>
      </c>
      <c r="CT2604" s="198">
        <v>0</v>
      </c>
      <c r="CU2604" s="198">
        <v>3.3852688999999999E-4</v>
      </c>
      <c r="CV2604" s="198">
        <v>6.4677102000000001E-4</v>
      </c>
    </row>
    <row r="2605" spans="1:100" ht="14.4">
      <c r="A2605" t="s">
        <v>2887</v>
      </c>
      <c r="B2605" s="112" t="s">
        <v>265</v>
      </c>
      <c r="C2605" s="113" t="str">
        <f t="shared" si="988"/>
        <v>M.020.20.111</v>
      </c>
      <c r="D2605" s="9" t="s">
        <v>1307</v>
      </c>
      <c r="E2605" s="112" t="s">
        <v>362</v>
      </c>
      <c r="F2605" s="115" t="str">
        <f t="shared" si="989"/>
        <v>Syrup, apple in glass jarper 125 gram NL</v>
      </c>
      <c r="G2605" s="143">
        <f t="shared" si="975"/>
        <v>1.6153789333333333</v>
      </c>
      <c r="I2605" s="118">
        <f t="shared" si="976"/>
        <v>0.36815110250758998</v>
      </c>
      <c r="K2605" s="161">
        <f t="shared" si="977"/>
        <v>1.6151638999999999E-7</v>
      </c>
      <c r="L2605" s="161">
        <f t="shared" si="978"/>
        <v>9.7982516991200003E-2</v>
      </c>
      <c r="M2605" s="162">
        <f t="shared" si="979"/>
        <v>2.7861583999999998E-2</v>
      </c>
      <c r="N2605" s="161">
        <v>0.24230684</v>
      </c>
      <c r="O2605" s="132">
        <v>8.3133583999999996E-2</v>
      </c>
      <c r="P2605" s="132">
        <v>1.0986055E-2</v>
      </c>
      <c r="Q2605" s="132">
        <v>0</v>
      </c>
      <c r="R2605" s="132">
        <v>0</v>
      </c>
      <c r="S2605" s="132">
        <v>0</v>
      </c>
      <c r="T2605" s="164">
        <v>1.6151638999999999E-7</v>
      </c>
      <c r="U2605" s="164">
        <v>3.9555912000000001E-6</v>
      </c>
      <c r="V2605" s="132">
        <v>0</v>
      </c>
      <c r="W2605" s="132">
        <v>0</v>
      </c>
      <c r="X2605" s="132">
        <v>0</v>
      </c>
      <c r="Y2605" s="132">
        <v>3.8589224E-3</v>
      </c>
      <c r="Z2605" s="132">
        <v>2.7861583999999998E-2</v>
      </c>
      <c r="AA2605" s="132">
        <v>0</v>
      </c>
      <c r="AC2605" s="118">
        <f t="shared" si="980"/>
        <v>0.24230684</v>
      </c>
      <c r="AD2605" s="118">
        <f t="shared" si="981"/>
        <v>9.4123756107589995E-2</v>
      </c>
      <c r="AE2605" s="118">
        <f t="shared" si="982"/>
        <v>0.12198517859119999</v>
      </c>
      <c r="AF2605" s="118">
        <f t="shared" si="983"/>
        <v>9.7982516991200003E-2</v>
      </c>
      <c r="AG2605" s="118">
        <f t="shared" si="984"/>
        <v>0</v>
      </c>
      <c r="AI2605" s="69">
        <v>0</v>
      </c>
      <c r="AJ2605" s="69">
        <v>0</v>
      </c>
      <c r="AK2605" s="69">
        <v>0</v>
      </c>
      <c r="AL2605" s="69">
        <v>0</v>
      </c>
      <c r="AM2605" s="69">
        <v>0</v>
      </c>
      <c r="AN2605" s="69">
        <v>0</v>
      </c>
      <c r="AO2605" s="69">
        <v>0</v>
      </c>
      <c r="AQ2605" s="116">
        <v>5.2483806000000001E-2</v>
      </c>
      <c r="AR2605" s="116">
        <v>5.0187732999999998E-2</v>
      </c>
      <c r="AS2605" s="116">
        <v>2.2960735000000002E-3</v>
      </c>
      <c r="AT2605" s="116">
        <v>0</v>
      </c>
      <c r="AU2605" s="150">
        <f t="shared" si="985"/>
        <v>3.0088569E-6</v>
      </c>
      <c r="AV2605" s="150">
        <f t="shared" si="986"/>
        <v>8.4913962869399997E-9</v>
      </c>
      <c r="AW2605" s="163">
        <f t="shared" si="987"/>
        <v>0</v>
      </c>
      <c r="AX2605" s="196">
        <v>1.4990717E-6</v>
      </c>
      <c r="AY2605" s="196">
        <v>4.5230610999999998E-9</v>
      </c>
      <c r="AZ2605" s="196">
        <v>1.2357649E-13</v>
      </c>
      <c r="BA2605" s="108">
        <v>0</v>
      </c>
      <c r="BB2605" s="108">
        <v>0</v>
      </c>
      <c r="BC2605" s="108">
        <v>0</v>
      </c>
      <c r="BD2605" s="196">
        <v>1.5097852E-6</v>
      </c>
      <c r="BE2605" s="108">
        <v>0</v>
      </c>
      <c r="BF2605" s="196">
        <v>1.7586509E-9</v>
      </c>
      <c r="BG2605" s="196">
        <v>4.5210638000000001E-10</v>
      </c>
      <c r="BH2605" s="196">
        <v>3.2173044999999999E-13</v>
      </c>
      <c r="BI2605" s="108">
        <v>0</v>
      </c>
      <c r="BJ2605" s="108">
        <v>0</v>
      </c>
      <c r="BK2605" s="108">
        <v>0</v>
      </c>
      <c r="BL2605" s="108">
        <v>0</v>
      </c>
      <c r="BM2605" s="108">
        <v>0</v>
      </c>
      <c r="BN2605" s="196">
        <v>1.7571325999999999E-9</v>
      </c>
      <c r="BO2605" s="108">
        <v>0</v>
      </c>
      <c r="BP2605" s="108">
        <v>0</v>
      </c>
      <c r="BQ2605" s="108">
        <v>0</v>
      </c>
      <c r="BR2605" s="108">
        <v>0</v>
      </c>
      <c r="BS2605" s="108">
        <v>0</v>
      </c>
      <c r="BU2605" s="172">
        <v>8.0925109E-5</v>
      </c>
      <c r="BV2605" s="172">
        <v>1.2124671E-5</v>
      </c>
      <c r="BW2605" s="172">
        <v>4.5041052E-5</v>
      </c>
      <c r="BX2605" s="172">
        <v>4.6334524E-10</v>
      </c>
      <c r="BY2605" s="172">
        <v>9.9875080000000007E-6</v>
      </c>
      <c r="BZ2605" s="69">
        <v>0</v>
      </c>
      <c r="CA2605" s="172">
        <v>1.1740869E-5</v>
      </c>
      <c r="CB2605" s="69">
        <v>0</v>
      </c>
      <c r="CC2605" s="69">
        <v>0</v>
      </c>
      <c r="CD2605" s="172">
        <v>1.0687633E-10</v>
      </c>
      <c r="CE2605" s="69">
        <v>0</v>
      </c>
      <c r="CF2605" s="172">
        <v>1.2433892E-6</v>
      </c>
      <c r="CG2605" s="69">
        <v>0</v>
      </c>
      <c r="CH2605" s="172">
        <v>7.8705066000000001E-7</v>
      </c>
      <c r="CI2605" s="69">
        <v>0</v>
      </c>
      <c r="CJ2605" s="69">
        <v>0</v>
      </c>
      <c r="CK2605" s="69">
        <v>0</v>
      </c>
      <c r="CM2605" s="198">
        <v>0</v>
      </c>
      <c r="CN2605" s="198">
        <v>1.6153789999999999</v>
      </c>
      <c r="CO2605" s="198">
        <v>0</v>
      </c>
      <c r="CP2605" s="198">
        <v>8.2955230000000008E-3</v>
      </c>
      <c r="CQ2605" s="198">
        <v>0</v>
      </c>
      <c r="CR2605" s="198">
        <v>0</v>
      </c>
      <c r="CS2605" s="198">
        <v>5.0694854000000002E-4</v>
      </c>
      <c r="CT2605" s="198">
        <v>0</v>
      </c>
      <c r="CU2605" s="198">
        <v>3.0335866000000001E-4</v>
      </c>
      <c r="CV2605" s="198">
        <v>1.099165E-4</v>
      </c>
    </row>
    <row r="2606" spans="1:100" ht="14.4">
      <c r="B2606" s="112"/>
      <c r="C2606" s="113"/>
      <c r="D2606" s="1" t="s">
        <v>1308</v>
      </c>
      <c r="E2606" s="112"/>
      <c r="S2606" s="3"/>
      <c r="U2606" s="3"/>
      <c r="Y2606" s="3"/>
      <c r="Z2606" s="3"/>
      <c r="AA2606" s="3"/>
      <c r="AC2606" s="142"/>
      <c r="AD2606" s="142"/>
      <c r="AE2606" s="142"/>
      <c r="AF2606" s="142"/>
      <c r="AG2606" s="142"/>
      <c r="AU2606" s="86"/>
      <c r="AV2606" s="86"/>
      <c r="AW2606" s="86"/>
      <c r="AX2606" s="3"/>
      <c r="AY2606" s="3"/>
      <c r="AZ2606" s="3"/>
      <c r="BA2606" s="3"/>
      <c r="BB2606" s="3"/>
      <c r="BC2606" s="3"/>
      <c r="BD2606" s="3"/>
      <c r="BE2606" s="3"/>
      <c r="BF2606" s="3"/>
      <c r="BG2606" s="3"/>
      <c r="BH2606" s="3"/>
      <c r="BI2606" s="3"/>
      <c r="BJ2606" s="3"/>
      <c r="BK2606" s="3"/>
      <c r="BL2606" s="3"/>
      <c r="BM2606" s="3"/>
      <c r="BN2606" s="3"/>
      <c r="BO2606" s="3"/>
      <c r="BV2606" s="3"/>
      <c r="BX2606" s="3"/>
      <c r="BY2606" s="3"/>
      <c r="BZ2606" s="3"/>
      <c r="CA2606" s="3"/>
      <c r="CB2606" s="3"/>
      <c r="CC2606" s="3"/>
      <c r="CD2606" s="3"/>
      <c r="CE2606" s="3"/>
      <c r="CF2606" s="3"/>
      <c r="CG2606" s="3"/>
      <c r="CH2606" s="3"/>
      <c r="CI2606" s="3"/>
      <c r="CJ2606" s="3"/>
      <c r="CM2606" s="3"/>
      <c r="CQ2606" s="3"/>
      <c r="CR2606" s="3"/>
      <c r="CS2606" s="3"/>
      <c r="CU2606" s="3"/>
      <c r="CV2606" s="3"/>
    </row>
    <row r="2607" spans="1:100" ht="14.4">
      <c r="A2607" t="s">
        <v>2888</v>
      </c>
      <c r="B2607" s="112" t="s">
        <v>265</v>
      </c>
      <c r="C2607" s="113" t="str">
        <f t="shared" ref="C2607:C2674" si="990">MID(A2607,1,12)</f>
        <v>M.020.21.101</v>
      </c>
      <c r="D2607" s="9" t="s">
        <v>1308</v>
      </c>
      <c r="E2607" s="112" t="s">
        <v>362</v>
      </c>
      <c r="F2607" s="115" t="str">
        <f t="shared" ref="F2607:F2674" si="991">MID(A2607, 21,85)</f>
        <v>Butter, salted in plastic cupper 250 gram NL</v>
      </c>
      <c r="G2607" s="143">
        <f t="shared" si="975"/>
        <v>8.9335993333333334</v>
      </c>
      <c r="I2607" s="118">
        <f t="shared" si="976"/>
        <v>1.7748258238783001</v>
      </c>
      <c r="K2607" s="161">
        <f t="shared" si="977"/>
        <v>3.0034429999999998E-7</v>
      </c>
      <c r="L2607" s="161">
        <f t="shared" si="978"/>
        <v>0.39455169253400002</v>
      </c>
      <c r="M2607" s="162">
        <f t="shared" si="979"/>
        <v>4.0233931000000001E-2</v>
      </c>
      <c r="N2607" s="161">
        <v>1.3400399000000001</v>
      </c>
      <c r="O2607" s="132">
        <v>0.33101675000000003</v>
      </c>
      <c r="P2607" s="132">
        <v>2.0428880999999999E-2</v>
      </c>
      <c r="Q2607" s="132">
        <v>0</v>
      </c>
      <c r="R2607" s="132">
        <v>0</v>
      </c>
      <c r="S2607" s="132">
        <v>0</v>
      </c>
      <c r="T2607" s="164">
        <v>3.0034429999999998E-7</v>
      </c>
      <c r="U2607" s="164">
        <v>7.3555339999999998E-6</v>
      </c>
      <c r="V2607" s="132">
        <v>0</v>
      </c>
      <c r="W2607" s="132">
        <v>0</v>
      </c>
      <c r="X2607" s="132">
        <v>0</v>
      </c>
      <c r="Y2607" s="132">
        <v>4.3098706000000001E-2</v>
      </c>
      <c r="Z2607" s="132">
        <v>4.0233931000000001E-2</v>
      </c>
      <c r="AA2607" s="132">
        <v>0</v>
      </c>
      <c r="AC2607" s="118">
        <f t="shared" si="980"/>
        <v>1.3400399000000001</v>
      </c>
      <c r="AD2607" s="118">
        <f t="shared" si="981"/>
        <v>0.35145328687830002</v>
      </c>
      <c r="AE2607" s="118">
        <f t="shared" si="982"/>
        <v>0.39168691753400003</v>
      </c>
      <c r="AF2607" s="118">
        <f t="shared" si="983"/>
        <v>0.39455169253400002</v>
      </c>
      <c r="AG2607" s="118">
        <f t="shared" si="984"/>
        <v>0</v>
      </c>
      <c r="AI2607" s="69">
        <v>0</v>
      </c>
      <c r="AJ2607" s="69">
        <v>0</v>
      </c>
      <c r="AK2607" s="69">
        <v>0</v>
      </c>
      <c r="AL2607" s="69">
        <v>0</v>
      </c>
      <c r="AM2607" s="69">
        <v>0</v>
      </c>
      <c r="AN2607" s="69">
        <v>0</v>
      </c>
      <c r="AO2607" s="69">
        <v>0</v>
      </c>
      <c r="AQ2607" s="116">
        <v>0.25274940000000001</v>
      </c>
      <c r="AR2607" s="116">
        <v>0.23855668999999999</v>
      </c>
      <c r="AS2607" s="116">
        <v>1.4192708E-2</v>
      </c>
      <c r="AT2607" s="116">
        <v>0</v>
      </c>
      <c r="AU2607" s="150">
        <f t="shared" si="985"/>
        <v>1.430196E-5</v>
      </c>
      <c r="AV2607" s="150">
        <f t="shared" si="986"/>
        <v>5.2487825710249991E-8</v>
      </c>
      <c r="AW2607" s="163">
        <f t="shared" si="987"/>
        <v>0</v>
      </c>
      <c r="AX2607" s="196">
        <v>8.2903800999999997E-6</v>
      </c>
      <c r="AY2607" s="196">
        <v>2.5014078E-8</v>
      </c>
      <c r="AZ2607" s="196">
        <v>6.8342035000000003E-13</v>
      </c>
      <c r="BA2607" s="108">
        <v>0</v>
      </c>
      <c r="BB2607" s="108">
        <v>0</v>
      </c>
      <c r="BC2607" s="108">
        <v>0</v>
      </c>
      <c r="BD2607" s="196">
        <v>6.0115798999999997E-6</v>
      </c>
      <c r="BE2607" s="108">
        <v>0</v>
      </c>
      <c r="BF2607" s="196">
        <v>7.0024997000000001E-9</v>
      </c>
      <c r="BG2607" s="196">
        <v>8.4070462000000001E-10</v>
      </c>
      <c r="BH2607" s="196">
        <v>5.1739699E-12</v>
      </c>
      <c r="BI2607" s="108">
        <v>0</v>
      </c>
      <c r="BJ2607" s="108">
        <v>0</v>
      </c>
      <c r="BK2607" s="108">
        <v>0</v>
      </c>
      <c r="BL2607" s="108">
        <v>0</v>
      </c>
      <c r="BM2607" s="108">
        <v>0</v>
      </c>
      <c r="BN2607" s="196">
        <v>1.9624686000000001E-8</v>
      </c>
      <c r="BO2607" s="108">
        <v>0</v>
      </c>
      <c r="BP2607" s="108">
        <v>0</v>
      </c>
      <c r="BQ2607" s="108">
        <v>0</v>
      </c>
      <c r="BR2607" s="108">
        <v>0</v>
      </c>
      <c r="BS2607" s="108">
        <v>0</v>
      </c>
      <c r="BU2607" s="69">
        <v>3.7599178999999999E-4</v>
      </c>
      <c r="BV2607" s="172">
        <v>4.8277349E-5</v>
      </c>
      <c r="BW2607" s="69">
        <v>2.4909245000000001E-4</v>
      </c>
      <c r="BX2607" s="172">
        <v>8.6160360999999995E-10</v>
      </c>
      <c r="BY2607" s="172">
        <v>3.9767712000000002E-5</v>
      </c>
      <c r="BZ2607" s="69">
        <v>0</v>
      </c>
      <c r="CA2607" s="172">
        <v>2.1832478000000001E-5</v>
      </c>
      <c r="CB2607" s="69">
        <v>0</v>
      </c>
      <c r="CC2607" s="69">
        <v>0</v>
      </c>
      <c r="CD2607" s="172">
        <v>1.9873957E-10</v>
      </c>
      <c r="CE2607" s="69">
        <v>0</v>
      </c>
      <c r="CF2607" s="172">
        <v>1.3886899E-5</v>
      </c>
      <c r="CG2607" s="69">
        <v>0</v>
      </c>
      <c r="CH2607" s="172">
        <v>3.1338352000000002E-6</v>
      </c>
      <c r="CI2607" s="69">
        <v>0</v>
      </c>
      <c r="CJ2607" s="69">
        <v>0</v>
      </c>
      <c r="CK2607" s="69">
        <v>0</v>
      </c>
      <c r="CM2607" s="198">
        <v>0</v>
      </c>
      <c r="CN2607" s="198">
        <v>8.9335992999999991</v>
      </c>
      <c r="CO2607" s="198">
        <v>0</v>
      </c>
      <c r="CP2607" s="198">
        <v>3.3030658999999997E-2</v>
      </c>
      <c r="CQ2607" s="198">
        <v>0</v>
      </c>
      <c r="CR2607" s="198">
        <v>0</v>
      </c>
      <c r="CS2607" s="198">
        <v>2.0185399000000001E-3</v>
      </c>
      <c r="CT2607" s="198">
        <v>0</v>
      </c>
      <c r="CU2607" s="198">
        <v>5.6410403000000005E-4</v>
      </c>
      <c r="CV2607" s="198">
        <v>1.7676433000000001E-3</v>
      </c>
    </row>
    <row r="2608" spans="1:100" ht="14.4">
      <c r="A2608" t="s">
        <v>2889</v>
      </c>
      <c r="B2608" s="112" t="s">
        <v>265</v>
      </c>
      <c r="C2608" s="113" t="str">
        <f t="shared" si="990"/>
        <v>M.020.21.102</v>
      </c>
      <c r="D2608" s="9" t="s">
        <v>1308</v>
      </c>
      <c r="E2608" s="112" t="s">
        <v>362</v>
      </c>
      <c r="F2608" s="115" t="str">
        <f t="shared" si="991"/>
        <v>Butter, unsalted in plastic cupper 250 gram NL</v>
      </c>
      <c r="G2608" s="143">
        <f t="shared" si="975"/>
        <v>8.9324239999999993</v>
      </c>
      <c r="I2608" s="118">
        <f t="shared" si="976"/>
        <v>1.7745688813015499</v>
      </c>
      <c r="K2608" s="161">
        <f t="shared" si="977"/>
        <v>3.0016474999999998E-7</v>
      </c>
      <c r="L2608" s="161">
        <f t="shared" si="978"/>
        <v>0.3944812941368</v>
      </c>
      <c r="M2608" s="162">
        <f t="shared" si="979"/>
        <v>4.0223687000000001E-2</v>
      </c>
      <c r="N2608" s="161">
        <v>1.3398635999999999</v>
      </c>
      <c r="O2608" s="132">
        <v>0.33095917000000002</v>
      </c>
      <c r="P2608" s="132">
        <v>2.0416668999999998E-2</v>
      </c>
      <c r="Q2608" s="132">
        <v>0</v>
      </c>
      <c r="R2608" s="132">
        <v>0</v>
      </c>
      <c r="S2608" s="132">
        <v>0</v>
      </c>
      <c r="T2608" s="164">
        <v>3.0016474999999998E-7</v>
      </c>
      <c r="U2608" s="164">
        <v>7.3511368000000003E-6</v>
      </c>
      <c r="V2608" s="132">
        <v>0</v>
      </c>
      <c r="W2608" s="132">
        <v>0</v>
      </c>
      <c r="X2608" s="132">
        <v>0</v>
      </c>
      <c r="Y2608" s="132">
        <v>4.3098103999999998E-2</v>
      </c>
      <c r="Z2608" s="132">
        <v>4.0223687000000001E-2</v>
      </c>
      <c r="AA2608" s="132">
        <v>0</v>
      </c>
      <c r="AC2608" s="118">
        <f t="shared" si="980"/>
        <v>1.3398635999999999</v>
      </c>
      <c r="AD2608" s="118">
        <f t="shared" si="981"/>
        <v>0.35138349030155003</v>
      </c>
      <c r="AE2608" s="118">
        <f t="shared" si="982"/>
        <v>0.39160687713680004</v>
      </c>
      <c r="AF2608" s="118">
        <f t="shared" si="983"/>
        <v>0.3944812941368</v>
      </c>
      <c r="AG2608" s="118">
        <f t="shared" si="984"/>
        <v>0</v>
      </c>
      <c r="AI2608" s="69">
        <v>0</v>
      </c>
      <c r="AJ2608" s="69">
        <v>0</v>
      </c>
      <c r="AK2608" s="69">
        <v>0</v>
      </c>
      <c r="AL2608" s="69">
        <v>0</v>
      </c>
      <c r="AM2608" s="69">
        <v>0</v>
      </c>
      <c r="AN2608" s="69">
        <v>0</v>
      </c>
      <c r="AO2608" s="69">
        <v>0</v>
      </c>
      <c r="AQ2608" s="116">
        <v>0.25271233999999998</v>
      </c>
      <c r="AR2608" s="116">
        <v>0.23852106000000001</v>
      </c>
      <c r="AS2608" s="116">
        <v>1.4191278999999999E-2</v>
      </c>
      <c r="AT2608" s="116">
        <v>0</v>
      </c>
      <c r="AU2608" s="150">
        <f t="shared" si="985"/>
        <v>1.4299823899999999E-5</v>
      </c>
      <c r="AV2608" s="150">
        <f t="shared" si="986"/>
        <v>5.2482540858549994E-8</v>
      </c>
      <c r="AW2608" s="163">
        <f t="shared" si="987"/>
        <v>0</v>
      </c>
      <c r="AX2608" s="196">
        <v>8.2892896999999999E-6</v>
      </c>
      <c r="AY2608" s="196">
        <v>2.5010788E-8</v>
      </c>
      <c r="AZ2608" s="196">
        <v>6.8333045000000004E-13</v>
      </c>
      <c r="BA2608" s="108">
        <v>0</v>
      </c>
      <c r="BB2608" s="108">
        <v>0</v>
      </c>
      <c r="BC2608" s="108">
        <v>0</v>
      </c>
      <c r="BD2608" s="196">
        <v>6.0105341999999999E-6</v>
      </c>
      <c r="BE2608" s="108">
        <v>0</v>
      </c>
      <c r="BF2608" s="196">
        <v>7.0012815999999997E-9</v>
      </c>
      <c r="BG2608" s="196">
        <v>8.4020204000000004E-10</v>
      </c>
      <c r="BH2608" s="196">
        <v>5.1738881000000004E-12</v>
      </c>
      <c r="BI2608" s="108">
        <v>0</v>
      </c>
      <c r="BJ2608" s="108">
        <v>0</v>
      </c>
      <c r="BK2608" s="108">
        <v>0</v>
      </c>
      <c r="BL2608" s="108">
        <v>0</v>
      </c>
      <c r="BM2608" s="108">
        <v>0</v>
      </c>
      <c r="BN2608" s="196">
        <v>1.9624412E-8</v>
      </c>
      <c r="BO2608" s="108">
        <v>0</v>
      </c>
      <c r="BP2608" s="108">
        <v>0</v>
      </c>
      <c r="BQ2608" s="108">
        <v>0</v>
      </c>
      <c r="BR2608" s="108">
        <v>0</v>
      </c>
      <c r="BS2608" s="108">
        <v>0</v>
      </c>
      <c r="BU2608" s="69">
        <v>3.7592992000000001E-4</v>
      </c>
      <c r="BV2608" s="172">
        <v>4.8268949999999998E-5</v>
      </c>
      <c r="BW2608" s="69">
        <v>2.4905969E-4</v>
      </c>
      <c r="BX2608" s="172">
        <v>8.6108853000000004E-10</v>
      </c>
      <c r="BY2608" s="172">
        <v>3.9760793999999997E-5</v>
      </c>
      <c r="BZ2608" s="69">
        <v>0</v>
      </c>
      <c r="CA2608" s="172">
        <v>2.1819427E-5</v>
      </c>
      <c r="CB2608" s="69">
        <v>0</v>
      </c>
      <c r="CC2608" s="69">
        <v>0</v>
      </c>
      <c r="CD2608" s="172">
        <v>1.9862076000000001E-10</v>
      </c>
      <c r="CE2608" s="69">
        <v>0</v>
      </c>
      <c r="CF2608" s="172">
        <v>1.3886705000000001E-5</v>
      </c>
      <c r="CG2608" s="69">
        <v>0</v>
      </c>
      <c r="CH2608" s="172">
        <v>3.1332899999999999E-6</v>
      </c>
      <c r="CI2608" s="69">
        <v>0</v>
      </c>
      <c r="CJ2608" s="69">
        <v>0</v>
      </c>
      <c r="CK2608" s="69">
        <v>0</v>
      </c>
      <c r="CM2608" s="198">
        <v>0</v>
      </c>
      <c r="CN2608" s="198">
        <v>8.9324241999999998</v>
      </c>
      <c r="CO2608" s="198">
        <v>0</v>
      </c>
      <c r="CP2608" s="198">
        <v>3.3024913000000003E-2</v>
      </c>
      <c r="CQ2608" s="198">
        <v>0</v>
      </c>
      <c r="CR2608" s="198">
        <v>0</v>
      </c>
      <c r="CS2608" s="198">
        <v>2.0181888E-3</v>
      </c>
      <c r="CT2608" s="198">
        <v>0</v>
      </c>
      <c r="CU2608" s="198">
        <v>5.6376680999999996E-4</v>
      </c>
      <c r="CV2608" s="198">
        <v>1.7676153E-3</v>
      </c>
    </row>
    <row r="2609" spans="1:100" ht="14.4">
      <c r="A2609" t="s">
        <v>2890</v>
      </c>
      <c r="B2609" s="112" t="s">
        <v>265</v>
      </c>
      <c r="C2609" s="113" t="str">
        <f t="shared" si="990"/>
        <v>M.020.21.103</v>
      </c>
      <c r="D2609" s="9" t="s">
        <v>1308</v>
      </c>
      <c r="E2609" s="112" t="s">
        <v>362</v>
      </c>
      <c r="F2609" s="115" t="str">
        <f t="shared" si="991"/>
        <v>Frying fat horeca, in PET bottle NL</v>
      </c>
      <c r="G2609" s="143">
        <f t="shared" si="975"/>
        <v>2.7635757333333335</v>
      </c>
      <c r="I2609" s="118">
        <f t="shared" si="976"/>
        <v>0.67831626442217008</v>
      </c>
      <c r="K2609" s="161">
        <f t="shared" si="977"/>
        <v>2.5187666999999999E-7</v>
      </c>
      <c r="L2609" s="161">
        <f t="shared" si="978"/>
        <v>0.23569952854550003</v>
      </c>
      <c r="M2609" s="162">
        <f t="shared" si="979"/>
        <v>2.8080124000000001E-2</v>
      </c>
      <c r="N2609" s="161">
        <v>0.41453635999999999</v>
      </c>
      <c r="O2609" s="132">
        <v>0.10924164</v>
      </c>
      <c r="P2609" s="132">
        <v>1.71322E-2</v>
      </c>
      <c r="Q2609" s="132">
        <v>0</v>
      </c>
      <c r="R2609" s="132">
        <v>0</v>
      </c>
      <c r="S2609" s="132">
        <v>0</v>
      </c>
      <c r="T2609" s="164">
        <v>2.5187666999999999E-7</v>
      </c>
      <c r="U2609" s="164">
        <v>6.1685454999999998E-6</v>
      </c>
      <c r="V2609" s="132">
        <v>0</v>
      </c>
      <c r="W2609" s="132">
        <v>0</v>
      </c>
      <c r="X2609" s="132">
        <v>0</v>
      </c>
      <c r="Y2609" s="132">
        <v>0.10931952</v>
      </c>
      <c r="Z2609" s="132">
        <v>2.8080124000000001E-2</v>
      </c>
      <c r="AA2609" s="132">
        <v>0</v>
      </c>
      <c r="AC2609" s="118">
        <f t="shared" si="980"/>
        <v>0.41453635999999999</v>
      </c>
      <c r="AD2609" s="118">
        <f t="shared" si="981"/>
        <v>0.12638026042217002</v>
      </c>
      <c r="AE2609" s="118">
        <f t="shared" si="982"/>
        <v>0.15446013254550003</v>
      </c>
      <c r="AF2609" s="118">
        <f t="shared" si="983"/>
        <v>0.23569952854550003</v>
      </c>
      <c r="AG2609" s="118">
        <f t="shared" si="984"/>
        <v>0</v>
      </c>
      <c r="AI2609" s="69">
        <v>0</v>
      </c>
      <c r="AJ2609" s="69">
        <v>0</v>
      </c>
      <c r="AK2609" s="69">
        <v>0</v>
      </c>
      <c r="AL2609" s="69">
        <v>0</v>
      </c>
      <c r="AM2609" s="69">
        <v>0</v>
      </c>
      <c r="AN2609" s="69">
        <v>0</v>
      </c>
      <c r="AO2609" s="69">
        <v>0</v>
      </c>
      <c r="AQ2609" s="116">
        <v>9.2237689999999997E-2</v>
      </c>
      <c r="AR2609" s="116">
        <v>7.5869489999999998E-2</v>
      </c>
      <c r="AS2609" s="116">
        <v>1.6368199999999999E-2</v>
      </c>
      <c r="AT2609" s="116">
        <v>0</v>
      </c>
      <c r="AU2609" s="150">
        <f t="shared" si="985"/>
        <v>4.5485306000000006E-6</v>
      </c>
      <c r="AV2609" s="150">
        <f t="shared" si="986"/>
        <v>6.0533285398540005E-8</v>
      </c>
      <c r="AW2609" s="163">
        <f t="shared" si="987"/>
        <v>0</v>
      </c>
      <c r="AX2609" s="196">
        <v>2.5645983000000002E-6</v>
      </c>
      <c r="AY2609" s="196">
        <v>7.7380120000000001E-9</v>
      </c>
      <c r="AZ2609" s="196">
        <v>2.1141354E-13</v>
      </c>
      <c r="BA2609" s="108">
        <v>0</v>
      </c>
      <c r="BB2609" s="108">
        <v>0</v>
      </c>
      <c r="BC2609" s="108">
        <v>0</v>
      </c>
      <c r="BD2609" s="196">
        <v>1.9839323E-6</v>
      </c>
      <c r="BE2609" s="108">
        <v>0</v>
      </c>
      <c r="BF2609" s="196">
        <v>2.3109540999999998E-9</v>
      </c>
      <c r="BG2609" s="196">
        <v>7.0503715E-10</v>
      </c>
      <c r="BH2609" s="196">
        <v>1.2107350000000001E-12</v>
      </c>
      <c r="BI2609" s="108">
        <v>0</v>
      </c>
      <c r="BJ2609" s="108">
        <v>0</v>
      </c>
      <c r="BK2609" s="108">
        <v>0</v>
      </c>
      <c r="BL2609" s="108">
        <v>0</v>
      </c>
      <c r="BM2609" s="108">
        <v>0</v>
      </c>
      <c r="BN2609" s="196">
        <v>4.9777859999999999E-8</v>
      </c>
      <c r="BO2609" s="108">
        <v>0</v>
      </c>
      <c r="BP2609" s="108">
        <v>0</v>
      </c>
      <c r="BQ2609" s="108">
        <v>0</v>
      </c>
      <c r="BR2609" s="108">
        <v>0</v>
      </c>
      <c r="BS2609" s="108">
        <v>0</v>
      </c>
      <c r="BU2609" s="69">
        <v>1.6068073E-4</v>
      </c>
      <c r="BV2609" s="172">
        <v>1.5932416000000001E-5</v>
      </c>
      <c r="BW2609" s="172">
        <v>7.7055824000000001E-5</v>
      </c>
      <c r="BX2609" s="172">
        <v>7.2256359E-10</v>
      </c>
      <c r="BY2609" s="172">
        <v>1.3124078999999999E-5</v>
      </c>
      <c r="BZ2609" s="69">
        <v>0</v>
      </c>
      <c r="CA2609" s="172">
        <v>1.8309294000000001E-5</v>
      </c>
      <c r="CB2609" s="69">
        <v>0</v>
      </c>
      <c r="CC2609" s="69">
        <v>0</v>
      </c>
      <c r="CD2609" s="172">
        <v>1.6666826000000001E-10</v>
      </c>
      <c r="CE2609" s="69">
        <v>0</v>
      </c>
      <c r="CF2609" s="172">
        <v>3.5224008999999998E-5</v>
      </c>
      <c r="CG2609" s="69">
        <v>0</v>
      </c>
      <c r="CH2609" s="172">
        <v>1.0342234E-6</v>
      </c>
      <c r="CI2609" s="69">
        <v>0</v>
      </c>
      <c r="CJ2609" s="69">
        <v>0</v>
      </c>
      <c r="CK2609" s="69">
        <v>0</v>
      </c>
      <c r="CM2609" s="198">
        <v>0</v>
      </c>
      <c r="CN2609" s="198">
        <v>2.7635757000000001</v>
      </c>
      <c r="CO2609" s="198">
        <v>0</v>
      </c>
      <c r="CP2609" s="198">
        <v>1.0900727000000001E-2</v>
      </c>
      <c r="CQ2609" s="198">
        <v>0</v>
      </c>
      <c r="CR2609" s="198">
        <v>0</v>
      </c>
      <c r="CS2609" s="198">
        <v>6.6615542000000004E-4</v>
      </c>
      <c r="CT2609" s="198">
        <v>0</v>
      </c>
      <c r="CU2609" s="198">
        <v>4.7307257E-4</v>
      </c>
      <c r="CV2609" s="198">
        <v>4.1363741E-4</v>
      </c>
    </row>
    <row r="2610" spans="1:100" ht="14.4">
      <c r="A2610" t="s">
        <v>2891</v>
      </c>
      <c r="B2610" s="112" t="s">
        <v>265</v>
      </c>
      <c r="C2610" s="113" t="str">
        <f t="shared" si="990"/>
        <v>M.020.21.104</v>
      </c>
      <c r="D2610" s="9" t="s">
        <v>1308</v>
      </c>
      <c r="E2610" s="112" t="s">
        <v>362</v>
      </c>
      <c r="F2610" s="115" t="str">
        <f t="shared" si="991"/>
        <v>Low fat w margarine, 40% fat &lt;17 g sat in plastic cupper 250 gram NL</v>
      </c>
      <c r="G2610" s="143">
        <f t="shared" si="975"/>
        <v>1.4043336666666668</v>
      </c>
      <c r="I2610" s="118">
        <f t="shared" si="976"/>
        <v>0.32573648227492003</v>
      </c>
      <c r="K2610" s="161">
        <f t="shared" si="977"/>
        <v>1.3274342E-7</v>
      </c>
      <c r="L2610" s="161">
        <f t="shared" si="978"/>
        <v>9.9008389531499999E-2</v>
      </c>
      <c r="M2610" s="162">
        <f t="shared" si="979"/>
        <v>1.6077910000000001E-2</v>
      </c>
      <c r="N2610" s="161">
        <v>0.21065005000000001</v>
      </c>
      <c r="O2610" s="132">
        <v>4.6402321000000003E-2</v>
      </c>
      <c r="P2610" s="132">
        <v>9.0289696000000006E-3</v>
      </c>
      <c r="Q2610" s="132">
        <v>0</v>
      </c>
      <c r="R2610" s="132">
        <v>0</v>
      </c>
      <c r="S2610" s="132">
        <v>0</v>
      </c>
      <c r="T2610" s="164">
        <v>1.3274342E-7</v>
      </c>
      <c r="U2610" s="164">
        <v>3.2509315E-6</v>
      </c>
      <c r="V2610" s="132">
        <v>0</v>
      </c>
      <c r="W2610" s="132">
        <v>0</v>
      </c>
      <c r="X2610" s="132">
        <v>0</v>
      </c>
      <c r="Y2610" s="132">
        <v>4.3573847999999998E-2</v>
      </c>
      <c r="Z2610" s="132">
        <v>1.6077910000000001E-2</v>
      </c>
      <c r="AA2610" s="132">
        <v>0</v>
      </c>
      <c r="AC2610" s="118">
        <f t="shared" si="980"/>
        <v>0.21065005000000001</v>
      </c>
      <c r="AD2610" s="118">
        <f t="shared" si="981"/>
        <v>5.543467427492E-2</v>
      </c>
      <c r="AE2610" s="118">
        <f t="shared" si="982"/>
        <v>7.1512451531500001E-2</v>
      </c>
      <c r="AF2610" s="118">
        <f t="shared" si="983"/>
        <v>9.9008389531499999E-2</v>
      </c>
      <c r="AG2610" s="118">
        <f t="shared" si="984"/>
        <v>0</v>
      </c>
      <c r="AI2610" s="69">
        <v>0</v>
      </c>
      <c r="AJ2610" s="69">
        <v>0</v>
      </c>
      <c r="AK2610" s="69">
        <v>0</v>
      </c>
      <c r="AL2610" s="69">
        <v>0</v>
      </c>
      <c r="AM2610" s="69">
        <v>0</v>
      </c>
      <c r="AN2610" s="69">
        <v>0</v>
      </c>
      <c r="AO2610" s="69">
        <v>0</v>
      </c>
      <c r="AQ2610" s="116">
        <v>4.2588465999999998E-2</v>
      </c>
      <c r="AR2610" s="116">
        <v>3.5794146999999998E-2</v>
      </c>
      <c r="AS2610" s="116">
        <v>6.7943188999999996E-3</v>
      </c>
      <c r="AT2610" s="116">
        <v>0</v>
      </c>
      <c r="AU2610" s="150">
        <f t="shared" si="985"/>
        <v>2.1459321099999999E-6</v>
      </c>
      <c r="AV2610" s="150">
        <f t="shared" si="986"/>
        <v>2.5126918636310001E-8</v>
      </c>
      <c r="AW2610" s="163">
        <f t="shared" si="987"/>
        <v>0</v>
      </c>
      <c r="AX2610" s="196">
        <v>1.3032217E-6</v>
      </c>
      <c r="AY2610" s="196">
        <v>3.9321343999999999E-9</v>
      </c>
      <c r="AZ2610" s="196">
        <v>1.0743153E-13</v>
      </c>
      <c r="BA2610" s="108">
        <v>0</v>
      </c>
      <c r="BB2610" s="108">
        <v>0</v>
      </c>
      <c r="BC2610" s="108">
        <v>0</v>
      </c>
      <c r="BD2610" s="196">
        <v>8.4271040999999996E-7</v>
      </c>
      <c r="BE2610" s="108">
        <v>0</v>
      </c>
      <c r="BF2610" s="196">
        <v>9.8161872000000005E-10</v>
      </c>
      <c r="BG2610" s="196">
        <v>3.7156692000000002E-10</v>
      </c>
      <c r="BH2610" s="196">
        <v>4.5316477999999998E-13</v>
      </c>
      <c r="BI2610" s="108">
        <v>0</v>
      </c>
      <c r="BJ2610" s="108">
        <v>0</v>
      </c>
      <c r="BK2610" s="108">
        <v>0</v>
      </c>
      <c r="BL2610" s="108">
        <v>0</v>
      </c>
      <c r="BM2610" s="108">
        <v>0</v>
      </c>
      <c r="BN2610" s="196">
        <v>1.9841038000000001E-8</v>
      </c>
      <c r="BO2610" s="108">
        <v>0</v>
      </c>
      <c r="BP2610" s="108">
        <v>0</v>
      </c>
      <c r="BQ2610" s="108">
        <v>0</v>
      </c>
      <c r="BR2610" s="108">
        <v>0</v>
      </c>
      <c r="BS2610" s="108">
        <v>0</v>
      </c>
      <c r="BU2610" s="172">
        <v>7.5627898000000003E-5</v>
      </c>
      <c r="BV2610" s="172">
        <v>6.7675761000000003E-6</v>
      </c>
      <c r="BW2610" s="172">
        <v>3.915655E-5</v>
      </c>
      <c r="BX2610" s="172">
        <v>3.8080365999999999E-10</v>
      </c>
      <c r="BY2610" s="172">
        <v>5.5746850999999999E-6</v>
      </c>
      <c r="BZ2610" s="69">
        <v>0</v>
      </c>
      <c r="CA2610" s="172">
        <v>9.6493184999999999E-6</v>
      </c>
      <c r="CB2610" s="69">
        <v>0</v>
      </c>
      <c r="CC2610" s="69">
        <v>0</v>
      </c>
      <c r="CD2610" s="172">
        <v>8.7837092000000005E-11</v>
      </c>
      <c r="CE2610" s="69">
        <v>0</v>
      </c>
      <c r="CF2610" s="172">
        <v>1.4039995000000001E-5</v>
      </c>
      <c r="CG2610" s="69">
        <v>0</v>
      </c>
      <c r="CH2610" s="172">
        <v>4.3930474000000001E-7</v>
      </c>
      <c r="CI2610" s="69">
        <v>0</v>
      </c>
      <c r="CJ2610" s="69">
        <v>0</v>
      </c>
      <c r="CK2610" s="69">
        <v>0</v>
      </c>
      <c r="CM2610" s="198">
        <v>0</v>
      </c>
      <c r="CN2610" s="198">
        <v>1.4043337</v>
      </c>
      <c r="CO2610" s="198">
        <v>0</v>
      </c>
      <c r="CP2610" s="198">
        <v>4.6302770000000004E-3</v>
      </c>
      <c r="CQ2610" s="198">
        <v>0</v>
      </c>
      <c r="CR2610" s="198">
        <v>0</v>
      </c>
      <c r="CS2610" s="198">
        <v>2.8296132E-4</v>
      </c>
      <c r="CT2610" s="198">
        <v>0</v>
      </c>
      <c r="CU2610" s="198">
        <v>2.4931752999999998E-4</v>
      </c>
      <c r="CV2610" s="198">
        <v>1.5481992999999999E-4</v>
      </c>
    </row>
    <row r="2611" spans="1:100" ht="14.4">
      <c r="A2611" t="s">
        <v>2892</v>
      </c>
      <c r="B2611" s="112" t="s">
        <v>265</v>
      </c>
      <c r="C2611" s="113" t="str">
        <f t="shared" si="990"/>
        <v>M.020.21.105</v>
      </c>
      <c r="D2611" s="9" t="s">
        <v>1308</v>
      </c>
      <c r="E2611" s="112" t="s">
        <v>362</v>
      </c>
      <c r="F2611" s="115" t="str">
        <f t="shared" si="991"/>
        <v>Margarine, 80% fat 17-24 g saturates in plastic cupper 250 gram NL</v>
      </c>
      <c r="G2611" s="143">
        <f t="shared" si="975"/>
        <v>2.6808142000000004</v>
      </c>
      <c r="I2611" s="118">
        <f t="shared" si="976"/>
        <v>0.60147605080126998</v>
      </c>
      <c r="K2611" s="161">
        <f t="shared" si="977"/>
        <v>2.6515147E-7</v>
      </c>
      <c r="L2611" s="161">
        <f t="shared" si="978"/>
        <v>0.17541092864980001</v>
      </c>
      <c r="M2611" s="162">
        <f t="shared" si="979"/>
        <v>2.3942727E-2</v>
      </c>
      <c r="N2611" s="161">
        <v>0.40212213000000002</v>
      </c>
      <c r="O2611" s="132">
        <v>7.9038408000000004E-2</v>
      </c>
      <c r="P2611" s="132">
        <v>1.8035128000000001E-2</v>
      </c>
      <c r="Q2611" s="132">
        <v>0</v>
      </c>
      <c r="R2611" s="132">
        <v>0</v>
      </c>
      <c r="S2611" s="132">
        <v>0</v>
      </c>
      <c r="T2611" s="164">
        <v>2.6515147E-7</v>
      </c>
      <c r="U2611" s="164">
        <v>6.4936498000000002E-6</v>
      </c>
      <c r="V2611" s="132">
        <v>0</v>
      </c>
      <c r="W2611" s="132">
        <v>0</v>
      </c>
      <c r="X2611" s="132">
        <v>0</v>
      </c>
      <c r="Y2611" s="132">
        <v>7.8330898999999996E-2</v>
      </c>
      <c r="Z2611" s="132">
        <v>2.3942727E-2</v>
      </c>
      <c r="AA2611" s="132">
        <v>0</v>
      </c>
      <c r="AC2611" s="118">
        <f t="shared" si="980"/>
        <v>0.40212213000000002</v>
      </c>
      <c r="AD2611" s="118">
        <f t="shared" si="981"/>
        <v>9.7080294801270006E-2</v>
      </c>
      <c r="AE2611" s="118">
        <f t="shared" si="982"/>
        <v>0.1210227566498</v>
      </c>
      <c r="AF2611" s="118">
        <f t="shared" si="983"/>
        <v>0.17541092864980001</v>
      </c>
      <c r="AG2611" s="118">
        <f t="shared" si="984"/>
        <v>0</v>
      </c>
      <c r="AI2611" s="69">
        <v>0</v>
      </c>
      <c r="AJ2611" s="69">
        <v>0</v>
      </c>
      <c r="AK2611" s="69">
        <v>0</v>
      </c>
      <c r="AL2611" s="69">
        <v>0</v>
      </c>
      <c r="AM2611" s="69">
        <v>0</v>
      </c>
      <c r="AN2611" s="69">
        <v>0</v>
      </c>
      <c r="AO2611" s="69">
        <v>0</v>
      </c>
      <c r="AQ2611" s="116">
        <v>7.7766396000000002E-2</v>
      </c>
      <c r="AR2611" s="116">
        <v>6.5439117000000005E-2</v>
      </c>
      <c r="AS2611" s="116">
        <v>1.2327278000000001E-2</v>
      </c>
      <c r="AT2611" s="116">
        <v>0</v>
      </c>
      <c r="AU2611" s="150">
        <f t="shared" si="985"/>
        <v>3.9232084999999999E-6</v>
      </c>
      <c r="AV2611" s="150">
        <f t="shared" si="986"/>
        <v>4.5589046773999993E-8</v>
      </c>
      <c r="AW2611" s="163">
        <f t="shared" si="987"/>
        <v>0</v>
      </c>
      <c r="AX2611" s="196">
        <v>2.4877955999999998E-6</v>
      </c>
      <c r="AY2611" s="196">
        <v>7.5062797999999994E-9</v>
      </c>
      <c r="AZ2611" s="196">
        <v>2.0508229E-13</v>
      </c>
      <c r="BA2611" s="108">
        <v>0</v>
      </c>
      <c r="BB2611" s="108">
        <v>0</v>
      </c>
      <c r="BC2611" s="108">
        <v>0</v>
      </c>
      <c r="BD2611" s="196">
        <v>1.4354129000000001E-6</v>
      </c>
      <c r="BE2611" s="108">
        <v>0</v>
      </c>
      <c r="BF2611" s="196">
        <v>1.6720194E-9</v>
      </c>
      <c r="BG2611" s="196">
        <v>7.4219511000000001E-10</v>
      </c>
      <c r="BH2611" s="196">
        <v>9.3538171000000006E-13</v>
      </c>
      <c r="BI2611" s="108">
        <v>0</v>
      </c>
      <c r="BJ2611" s="108">
        <v>0</v>
      </c>
      <c r="BK2611" s="108">
        <v>0</v>
      </c>
      <c r="BL2611" s="108">
        <v>0</v>
      </c>
      <c r="BM2611" s="108">
        <v>0</v>
      </c>
      <c r="BN2611" s="196">
        <v>3.5667411999999997E-8</v>
      </c>
      <c r="BO2611" s="108">
        <v>0</v>
      </c>
      <c r="BP2611" s="108">
        <v>0</v>
      </c>
      <c r="BQ2611" s="108">
        <v>0</v>
      </c>
      <c r="BR2611" s="108">
        <v>0</v>
      </c>
      <c r="BS2611" s="108">
        <v>0</v>
      </c>
      <c r="BU2611" s="69">
        <v>1.4103373E-4</v>
      </c>
      <c r="BV2611" s="172">
        <v>1.1527407E-5</v>
      </c>
      <c r="BW2611" s="172">
        <v>7.4748212999999999E-5</v>
      </c>
      <c r="BX2611" s="172">
        <v>7.6064526000000003E-10</v>
      </c>
      <c r="BY2611" s="172">
        <v>9.4955214999999996E-6</v>
      </c>
      <c r="BZ2611" s="69">
        <v>0</v>
      </c>
      <c r="CA2611" s="172">
        <v>1.9274259000000001E-5</v>
      </c>
      <c r="CB2611" s="69">
        <v>0</v>
      </c>
      <c r="CC2611" s="69">
        <v>0</v>
      </c>
      <c r="CD2611" s="172">
        <v>1.7545227E-10</v>
      </c>
      <c r="CE2611" s="69">
        <v>0</v>
      </c>
      <c r="CF2611" s="172">
        <v>2.5239117E-5</v>
      </c>
      <c r="CG2611" s="69">
        <v>0</v>
      </c>
      <c r="CH2611" s="172">
        <v>7.4828040000000005E-7</v>
      </c>
      <c r="CI2611" s="69">
        <v>0</v>
      </c>
      <c r="CJ2611" s="69">
        <v>0</v>
      </c>
      <c r="CK2611" s="69">
        <v>0</v>
      </c>
      <c r="CM2611" s="198">
        <v>0</v>
      </c>
      <c r="CN2611" s="198">
        <v>2.6808141999999999</v>
      </c>
      <c r="CO2611" s="198">
        <v>0</v>
      </c>
      <c r="CP2611" s="198">
        <v>7.8868840000000003E-3</v>
      </c>
      <c r="CQ2611" s="198">
        <v>0</v>
      </c>
      <c r="CR2611" s="198">
        <v>0</v>
      </c>
      <c r="CS2611" s="198">
        <v>4.8197616000000002E-4</v>
      </c>
      <c r="CT2611" s="198">
        <v>0</v>
      </c>
      <c r="CU2611" s="198">
        <v>4.9800517999999997E-4</v>
      </c>
      <c r="CV2611" s="198">
        <v>3.1956528999999999E-4</v>
      </c>
    </row>
    <row r="2612" spans="1:100" ht="14.4">
      <c r="A2612" t="s">
        <v>2893</v>
      </c>
      <c r="B2612" s="112" t="s">
        <v>265</v>
      </c>
      <c r="C2612" s="113" t="str">
        <f t="shared" si="990"/>
        <v>M.020.21.106</v>
      </c>
      <c r="D2612" s="9" t="s">
        <v>1308</v>
      </c>
      <c r="E2612" s="112" t="s">
        <v>362</v>
      </c>
      <c r="F2612" s="115" t="str">
        <f t="shared" si="991"/>
        <v>Olive oil, in PET bottle NL</v>
      </c>
      <c r="G2612" s="143">
        <f t="shared" si="975"/>
        <v>6.2159831333333333</v>
      </c>
      <c r="I2612" s="118">
        <f t="shared" si="976"/>
        <v>2.8697194854749997</v>
      </c>
      <c r="K2612" s="161">
        <f t="shared" si="977"/>
        <v>1.3116920000000001E-6</v>
      </c>
      <c r="L2612" s="161">
        <f t="shared" si="978"/>
        <v>0.79061370378299989</v>
      </c>
      <c r="M2612" s="162">
        <f t="shared" si="979"/>
        <v>1.1467069999999999</v>
      </c>
      <c r="N2612" s="161">
        <v>0.93239746999999995</v>
      </c>
      <c r="O2612" s="132">
        <v>0.38563755</v>
      </c>
      <c r="P2612" s="132">
        <v>8.9218939999999997E-2</v>
      </c>
      <c r="Q2612" s="132">
        <v>0</v>
      </c>
      <c r="R2612" s="132">
        <v>0</v>
      </c>
      <c r="S2612" s="132">
        <v>0</v>
      </c>
      <c r="T2612" s="164">
        <v>1.3116920000000001E-6</v>
      </c>
      <c r="U2612" s="164">
        <v>3.2123782999999999E-5</v>
      </c>
      <c r="V2612" s="132">
        <v>0</v>
      </c>
      <c r="W2612" s="132">
        <v>0</v>
      </c>
      <c r="X2612" s="132">
        <v>0</v>
      </c>
      <c r="Y2612" s="132">
        <v>0.31572508999999999</v>
      </c>
      <c r="Z2612" s="132">
        <v>1.1467069999999999</v>
      </c>
      <c r="AA2612" s="132">
        <v>0</v>
      </c>
      <c r="AC2612" s="118">
        <f t="shared" si="980"/>
        <v>0.93239746999999995</v>
      </c>
      <c r="AD2612" s="118">
        <f t="shared" si="981"/>
        <v>0.47488992547499997</v>
      </c>
      <c r="AE2612" s="118">
        <f t="shared" si="982"/>
        <v>1.6215956137829999</v>
      </c>
      <c r="AF2612" s="118">
        <f t="shared" si="983"/>
        <v>0.79061370378299989</v>
      </c>
      <c r="AG2612" s="118">
        <f t="shared" si="984"/>
        <v>0</v>
      </c>
      <c r="AI2612" s="69">
        <v>0</v>
      </c>
      <c r="AJ2612" s="69">
        <v>0</v>
      </c>
      <c r="AK2612" s="69">
        <v>0</v>
      </c>
      <c r="AL2612" s="69">
        <v>0</v>
      </c>
      <c r="AM2612" s="69">
        <v>0</v>
      </c>
      <c r="AN2612" s="69">
        <v>0</v>
      </c>
      <c r="AO2612" s="69">
        <v>0</v>
      </c>
      <c r="AQ2612" s="116">
        <v>0.25981652</v>
      </c>
      <c r="AR2612" s="116">
        <v>0.21303659999999999</v>
      </c>
      <c r="AS2612" s="116">
        <v>4.6779922000000002E-2</v>
      </c>
      <c r="AT2612" s="116">
        <v>0</v>
      </c>
      <c r="AU2612" s="150">
        <f t="shared" si="985"/>
        <v>1.27719782E-5</v>
      </c>
      <c r="AV2612" s="150">
        <f t="shared" si="986"/>
        <v>1.7300267021881E-7</v>
      </c>
      <c r="AW2612" s="163">
        <f t="shared" si="987"/>
        <v>0</v>
      </c>
      <c r="AX2612" s="196">
        <v>5.7684324000000003E-6</v>
      </c>
      <c r="AY2612" s="196">
        <v>1.7404753E-8</v>
      </c>
      <c r="AZ2612" s="196">
        <v>4.7552271000000001E-13</v>
      </c>
      <c r="BA2612" s="108">
        <v>0</v>
      </c>
      <c r="BB2612" s="108">
        <v>0</v>
      </c>
      <c r="BC2612" s="108">
        <v>0</v>
      </c>
      <c r="BD2612" s="196">
        <v>7.0035458000000001E-6</v>
      </c>
      <c r="BE2612" s="108">
        <v>0</v>
      </c>
      <c r="BF2612" s="196">
        <v>8.1579765000000001E-9</v>
      </c>
      <c r="BG2612" s="196">
        <v>3.6716045999999998E-9</v>
      </c>
      <c r="BH2612" s="196">
        <v>4.7105960999999999E-12</v>
      </c>
      <c r="BI2612" s="108">
        <v>0</v>
      </c>
      <c r="BJ2612" s="108">
        <v>0</v>
      </c>
      <c r="BK2612" s="108">
        <v>0</v>
      </c>
      <c r="BL2612" s="108">
        <v>0</v>
      </c>
      <c r="BM2612" s="108">
        <v>0</v>
      </c>
      <c r="BN2612" s="196">
        <v>1.4376315E-7</v>
      </c>
      <c r="BO2612" s="108">
        <v>0</v>
      </c>
      <c r="BP2612" s="108">
        <v>0</v>
      </c>
      <c r="BQ2612" s="108">
        <v>0</v>
      </c>
      <c r="BR2612" s="108">
        <v>0</v>
      </c>
      <c r="BS2612" s="108">
        <v>0</v>
      </c>
      <c r="BU2612" s="69">
        <v>4.7662611000000001E-4</v>
      </c>
      <c r="BV2612" s="172">
        <v>5.6243555000000002E-5</v>
      </c>
      <c r="BW2612" s="69">
        <v>1.733181E-4</v>
      </c>
      <c r="BX2612" s="172">
        <v>3.7628766999999999E-9</v>
      </c>
      <c r="BY2612" s="172">
        <v>4.6329750000000001E-5</v>
      </c>
      <c r="BZ2612" s="69">
        <v>0</v>
      </c>
      <c r="CA2612" s="172">
        <v>9.5348860999999998E-5</v>
      </c>
      <c r="CB2612" s="69">
        <v>0</v>
      </c>
      <c r="CC2612" s="69">
        <v>0</v>
      </c>
      <c r="CD2612" s="172">
        <v>8.6795421000000003E-10</v>
      </c>
      <c r="CE2612" s="69">
        <v>0</v>
      </c>
      <c r="CF2612" s="69">
        <v>1.0173025999999999E-4</v>
      </c>
      <c r="CG2612" s="69">
        <v>0</v>
      </c>
      <c r="CH2612" s="172">
        <v>3.6509468E-6</v>
      </c>
      <c r="CI2612" s="69">
        <v>0</v>
      </c>
      <c r="CJ2612" s="69">
        <v>0</v>
      </c>
      <c r="CK2612" s="69">
        <v>0</v>
      </c>
      <c r="CM2612" s="198">
        <v>0</v>
      </c>
      <c r="CN2612" s="198">
        <v>6.2159832000000002</v>
      </c>
      <c r="CO2612" s="198">
        <v>0</v>
      </c>
      <c r="CP2612" s="198">
        <v>3.8481020999999997E-2</v>
      </c>
      <c r="CQ2612" s="198">
        <v>0</v>
      </c>
      <c r="CR2612" s="198">
        <v>0</v>
      </c>
      <c r="CS2612" s="198">
        <v>2.3516175E-3</v>
      </c>
      <c r="CT2612" s="198">
        <v>0</v>
      </c>
      <c r="CU2612" s="198">
        <v>2.4636084000000001E-3</v>
      </c>
      <c r="CV2612" s="198">
        <v>1.6093355000000001E-3</v>
      </c>
    </row>
    <row r="2613" spans="1:100" ht="14.4">
      <c r="A2613" t="s">
        <v>2894</v>
      </c>
      <c r="B2613" s="112" t="s">
        <v>265</v>
      </c>
      <c r="C2613" s="113" t="str">
        <f t="shared" si="990"/>
        <v>M.020.21.107</v>
      </c>
      <c r="D2613" s="9" t="s">
        <v>1308</v>
      </c>
      <c r="E2613" s="112" t="s">
        <v>362</v>
      </c>
      <c r="F2613" s="115" t="str">
        <f t="shared" si="991"/>
        <v>Sunflower oil, in PET bottle NL</v>
      </c>
      <c r="G2613" s="143">
        <f t="shared" si="975"/>
        <v>2.7165154666666664</v>
      </c>
      <c r="I2613" s="118">
        <f t="shared" si="976"/>
        <v>0.72795649781517002</v>
      </c>
      <c r="K2613" s="161">
        <f t="shared" si="977"/>
        <v>2.4377137000000001E-7</v>
      </c>
      <c r="L2613" s="161">
        <f t="shared" si="978"/>
        <v>0.26855286204380002</v>
      </c>
      <c r="M2613" s="162">
        <f t="shared" si="979"/>
        <v>5.1926071999999997E-2</v>
      </c>
      <c r="N2613" s="161">
        <v>0.40747731999999998</v>
      </c>
      <c r="O2613" s="132">
        <v>0.12181645000000001</v>
      </c>
      <c r="P2613" s="132">
        <v>1.6580892E-2</v>
      </c>
      <c r="Q2613" s="132">
        <v>0</v>
      </c>
      <c r="R2613" s="132">
        <v>0</v>
      </c>
      <c r="S2613" s="132">
        <v>0</v>
      </c>
      <c r="T2613" s="164">
        <v>2.4377137000000001E-7</v>
      </c>
      <c r="U2613" s="164">
        <v>5.9700438000000001E-6</v>
      </c>
      <c r="V2613" s="132">
        <v>0</v>
      </c>
      <c r="W2613" s="132">
        <v>0</v>
      </c>
      <c r="X2613" s="132">
        <v>0</v>
      </c>
      <c r="Y2613" s="132">
        <v>0.13014955</v>
      </c>
      <c r="Z2613" s="132">
        <v>5.1926071999999997E-2</v>
      </c>
      <c r="AA2613" s="132">
        <v>0</v>
      </c>
      <c r="AC2613" s="118">
        <f t="shared" si="980"/>
        <v>0.40747731999999998</v>
      </c>
      <c r="AD2613" s="118">
        <f t="shared" si="981"/>
        <v>0.13840355581517003</v>
      </c>
      <c r="AE2613" s="118">
        <f t="shared" si="982"/>
        <v>0.19032938404380001</v>
      </c>
      <c r="AF2613" s="118">
        <f t="shared" si="983"/>
        <v>0.26855286204380002</v>
      </c>
      <c r="AG2613" s="118">
        <f t="shared" si="984"/>
        <v>0</v>
      </c>
      <c r="AI2613" s="69">
        <v>0</v>
      </c>
      <c r="AJ2613" s="69">
        <v>0</v>
      </c>
      <c r="AK2613" s="69">
        <v>0</v>
      </c>
      <c r="AL2613" s="69">
        <v>0</v>
      </c>
      <c r="AM2613" s="69">
        <v>0</v>
      </c>
      <c r="AN2613" s="69">
        <v>0</v>
      </c>
      <c r="AO2613" s="69">
        <v>0</v>
      </c>
      <c r="AQ2613" s="116">
        <v>9.7913252000000006E-2</v>
      </c>
      <c r="AR2613" s="116">
        <v>7.8950266000000005E-2</v>
      </c>
      <c r="AS2613" s="116">
        <v>1.8962985000000002E-2</v>
      </c>
      <c r="AT2613" s="116">
        <v>0</v>
      </c>
      <c r="AU2613" s="150">
        <f t="shared" si="985"/>
        <v>4.7332293999999998E-6</v>
      </c>
      <c r="AV2613" s="150">
        <f t="shared" si="986"/>
        <v>7.0129384279799992E-8</v>
      </c>
      <c r="AW2613" s="163">
        <f t="shared" si="987"/>
        <v>0</v>
      </c>
      <c r="AX2613" s="196">
        <v>2.5209263999999999E-6</v>
      </c>
      <c r="AY2613" s="196">
        <v>7.6062434000000002E-9</v>
      </c>
      <c r="AZ2613" s="196">
        <v>2.0781344000000001E-13</v>
      </c>
      <c r="BA2613" s="108">
        <v>0</v>
      </c>
      <c r="BB2613" s="108">
        <v>0</v>
      </c>
      <c r="BC2613" s="108">
        <v>0</v>
      </c>
      <c r="BD2613" s="196">
        <v>2.2123029999999998E-6</v>
      </c>
      <c r="BE2613" s="108">
        <v>0</v>
      </c>
      <c r="BF2613" s="196">
        <v>2.5769682999999999E-9</v>
      </c>
      <c r="BG2613" s="196">
        <v>6.8234928999999997E-10</v>
      </c>
      <c r="BH2613" s="196">
        <v>9.5347636000000009E-13</v>
      </c>
      <c r="BI2613" s="108">
        <v>0</v>
      </c>
      <c r="BJ2613" s="108">
        <v>0</v>
      </c>
      <c r="BK2613" s="108">
        <v>0</v>
      </c>
      <c r="BL2613" s="108">
        <v>0</v>
      </c>
      <c r="BM2613" s="108">
        <v>0</v>
      </c>
      <c r="BN2613" s="196">
        <v>5.9262661999999997E-8</v>
      </c>
      <c r="BO2613" s="108">
        <v>0</v>
      </c>
      <c r="BP2613" s="108">
        <v>0</v>
      </c>
      <c r="BQ2613" s="108">
        <v>0</v>
      </c>
      <c r="BR2613" s="108">
        <v>0</v>
      </c>
      <c r="BS2613" s="108">
        <v>0</v>
      </c>
      <c r="BU2613" s="69">
        <v>1.6895478E-4</v>
      </c>
      <c r="BV2613" s="172">
        <v>1.7766398000000001E-5</v>
      </c>
      <c r="BW2613" s="172">
        <v>7.5743660000000002E-5</v>
      </c>
      <c r="BX2613" s="172">
        <v>6.9931174000000004E-10</v>
      </c>
      <c r="BY2613" s="172">
        <v>1.4634793E-5</v>
      </c>
      <c r="BZ2613" s="69">
        <v>0</v>
      </c>
      <c r="CA2613" s="172">
        <v>1.7720106999999999E-5</v>
      </c>
      <c r="CB2613" s="69">
        <v>0</v>
      </c>
      <c r="CC2613" s="69">
        <v>0</v>
      </c>
      <c r="CD2613" s="172">
        <v>1.6130492999999999E-10</v>
      </c>
      <c r="CE2613" s="69">
        <v>0</v>
      </c>
      <c r="CF2613" s="172">
        <v>4.1935682999999999E-5</v>
      </c>
      <c r="CG2613" s="69">
        <v>0</v>
      </c>
      <c r="CH2613" s="172">
        <v>1.1532729999999999E-6</v>
      </c>
      <c r="CI2613" s="69">
        <v>0</v>
      </c>
      <c r="CJ2613" s="69">
        <v>0</v>
      </c>
      <c r="CK2613" s="69">
        <v>0</v>
      </c>
      <c r="CM2613" s="198">
        <v>0</v>
      </c>
      <c r="CN2613" s="198">
        <v>2.7165154999999999</v>
      </c>
      <c r="CO2613" s="198">
        <v>0</v>
      </c>
      <c r="CP2613" s="198">
        <v>1.2155511000000001E-2</v>
      </c>
      <c r="CQ2613" s="198">
        <v>0</v>
      </c>
      <c r="CR2613" s="198">
        <v>0</v>
      </c>
      <c r="CS2613" s="198">
        <v>7.4283664999999998E-4</v>
      </c>
      <c r="CT2613" s="198">
        <v>0</v>
      </c>
      <c r="CU2613" s="198">
        <v>4.5784926000000002E-4</v>
      </c>
      <c r="CV2613" s="198">
        <v>3.2574717000000001E-4</v>
      </c>
    </row>
    <row r="2614" spans="1:100" ht="14.4">
      <c r="B2614" s="112"/>
      <c r="C2614" s="113"/>
      <c r="D2614" s="1" t="s">
        <v>1425</v>
      </c>
      <c r="E2614" s="112"/>
      <c r="T2614" s="3"/>
      <c r="U2614" s="3"/>
      <c r="AC2614" s="142"/>
      <c r="AD2614" s="142"/>
      <c r="AE2614" s="142"/>
      <c r="AF2614" s="142"/>
      <c r="AG2614" s="142"/>
      <c r="AU2614" s="86"/>
      <c r="AV2614" s="86"/>
      <c r="AW2614" s="86"/>
      <c r="AX2614" s="3"/>
      <c r="AY2614" s="3"/>
      <c r="AZ2614" s="3"/>
      <c r="BD2614" s="3"/>
      <c r="BF2614" s="3"/>
      <c r="BG2614" s="3"/>
      <c r="BH2614" s="3"/>
      <c r="BN2614" s="3"/>
      <c r="BV2614" s="3"/>
      <c r="BW2614" s="3"/>
      <c r="BX2614" s="3"/>
      <c r="BY2614" s="3"/>
      <c r="CA2614" s="3"/>
      <c r="CD2614" s="3"/>
      <c r="CF2614" s="3"/>
      <c r="CH2614" s="3"/>
    </row>
    <row r="2615" spans="1:100" ht="14.4">
      <c r="A2615" t="s">
        <v>2895</v>
      </c>
      <c r="B2615" s="112" t="s">
        <v>265</v>
      </c>
      <c r="C2615" s="113" t="str">
        <f t="shared" si="990"/>
        <v>M.020.22.101</v>
      </c>
      <c r="D2615" s="9" t="s">
        <v>1425</v>
      </c>
      <c r="E2615" s="112" t="s">
        <v>362</v>
      </c>
      <c r="F2615" s="115" t="str">
        <f t="shared" si="991"/>
        <v>Claresse (catfish) fillet, meat packaging per 1 kg NL</v>
      </c>
      <c r="G2615" s="143">
        <f t="shared" si="975"/>
        <v>13.009746666666667</v>
      </c>
      <c r="I2615" s="118">
        <f t="shared" si="976"/>
        <v>2.4798851059602001</v>
      </c>
      <c r="K2615" s="161">
        <f t="shared" si="977"/>
        <v>2.6277782000000002E-6</v>
      </c>
      <c r="L2615" s="161">
        <f t="shared" si="978"/>
        <v>0.46255544218200001</v>
      </c>
      <c r="M2615" s="162">
        <f t="shared" si="979"/>
        <v>6.5865036000000002E-2</v>
      </c>
      <c r="N2615" s="161">
        <v>1.951462</v>
      </c>
      <c r="O2615" s="132">
        <v>0.24113548000000001</v>
      </c>
      <c r="P2615" s="132">
        <v>0.17873676999999999</v>
      </c>
      <c r="Q2615" s="132">
        <v>0</v>
      </c>
      <c r="R2615" s="132">
        <v>0</v>
      </c>
      <c r="S2615" s="132">
        <v>0</v>
      </c>
      <c r="T2615" s="164">
        <v>2.6277782000000002E-6</v>
      </c>
      <c r="U2615" s="164">
        <v>6.4355181999999994E-5</v>
      </c>
      <c r="V2615" s="132">
        <v>0</v>
      </c>
      <c r="W2615" s="132">
        <v>0</v>
      </c>
      <c r="X2615" s="132">
        <v>0</v>
      </c>
      <c r="Y2615" s="132">
        <v>4.2618837E-2</v>
      </c>
      <c r="Z2615" s="132">
        <v>6.5865036000000002E-2</v>
      </c>
      <c r="AA2615" s="132">
        <v>0</v>
      </c>
      <c r="AC2615" s="118">
        <f t="shared" si="980"/>
        <v>1.951462</v>
      </c>
      <c r="AD2615" s="118">
        <f t="shared" si="981"/>
        <v>0.41993923296019997</v>
      </c>
      <c r="AE2615" s="118">
        <f t="shared" si="982"/>
        <v>0.48580164118199998</v>
      </c>
      <c r="AF2615" s="118">
        <f t="shared" si="983"/>
        <v>0.46255544218200001</v>
      </c>
      <c r="AG2615" s="118">
        <f t="shared" si="984"/>
        <v>0</v>
      </c>
      <c r="AI2615" s="69">
        <v>0</v>
      </c>
      <c r="AJ2615" s="69">
        <v>0</v>
      </c>
      <c r="AK2615" s="69">
        <v>0</v>
      </c>
      <c r="AL2615" s="69">
        <v>0</v>
      </c>
      <c r="AM2615" s="69">
        <v>0</v>
      </c>
      <c r="AN2615" s="69">
        <v>0</v>
      </c>
      <c r="AO2615" s="69">
        <v>0</v>
      </c>
      <c r="AQ2615" s="116">
        <v>0.29289045000000002</v>
      </c>
      <c r="AR2615" s="116">
        <v>0.27442428000000002</v>
      </c>
      <c r="AS2615" s="116">
        <v>1.8466168000000002E-2</v>
      </c>
      <c r="AT2615" s="116">
        <v>0</v>
      </c>
      <c r="AU2615" s="150">
        <f t="shared" si="985"/>
        <v>1.6452295299999999E-5</v>
      </c>
      <c r="AV2615" s="150">
        <f t="shared" si="986"/>
        <v>6.8292043007420006E-8</v>
      </c>
      <c r="AW2615" s="163">
        <f t="shared" si="987"/>
        <v>0</v>
      </c>
      <c r="AX2615" s="196">
        <v>1.2073044999999999E-5</v>
      </c>
      <c r="AY2615" s="196">
        <v>3.6427289999999999E-8</v>
      </c>
      <c r="AZ2615" s="196">
        <v>9.9524559999999991E-13</v>
      </c>
      <c r="BA2615" s="108">
        <v>0</v>
      </c>
      <c r="BB2615" s="108">
        <v>0</v>
      </c>
      <c r="BC2615" s="108">
        <v>0</v>
      </c>
      <c r="BD2615" s="196">
        <v>4.3792503000000003E-6</v>
      </c>
      <c r="BE2615" s="108">
        <v>0</v>
      </c>
      <c r="BF2615" s="196">
        <v>5.1011048E-9</v>
      </c>
      <c r="BG2615" s="196">
        <v>7.3555093999999998E-9</v>
      </c>
      <c r="BH2615" s="196">
        <v>9.6256182000000009E-13</v>
      </c>
      <c r="BI2615" s="108">
        <v>0</v>
      </c>
      <c r="BJ2615" s="108">
        <v>0</v>
      </c>
      <c r="BK2615" s="108">
        <v>0</v>
      </c>
      <c r="BL2615" s="108">
        <v>0</v>
      </c>
      <c r="BM2615" s="108">
        <v>0</v>
      </c>
      <c r="BN2615" s="196">
        <v>1.9406181E-8</v>
      </c>
      <c r="BO2615" s="108">
        <v>0</v>
      </c>
      <c r="BP2615" s="108">
        <v>0</v>
      </c>
      <c r="BQ2615" s="108">
        <v>0</v>
      </c>
      <c r="BR2615" s="108">
        <v>0</v>
      </c>
      <c r="BS2615" s="108">
        <v>0</v>
      </c>
      <c r="BU2615" s="69">
        <v>6.3392595999999999E-4</v>
      </c>
      <c r="BV2615" s="172">
        <v>3.5168557999999999E-5</v>
      </c>
      <c r="BW2615" s="69">
        <v>3.6274624999999998E-4</v>
      </c>
      <c r="BX2615" s="172">
        <v>7.5383591999999998E-9</v>
      </c>
      <c r="BY2615" s="172">
        <v>2.8969550000000001E-5</v>
      </c>
      <c r="BZ2615" s="69">
        <v>0</v>
      </c>
      <c r="CA2615" s="69">
        <v>1.9101715E-4</v>
      </c>
      <c r="CB2615" s="69">
        <v>0</v>
      </c>
      <c r="CC2615" s="69">
        <v>0</v>
      </c>
      <c r="CD2615" s="172">
        <v>1.7388161E-9</v>
      </c>
      <c r="CE2615" s="69">
        <v>0</v>
      </c>
      <c r="CF2615" s="172">
        <v>1.3732279999999999E-5</v>
      </c>
      <c r="CG2615" s="69">
        <v>0</v>
      </c>
      <c r="CH2615" s="172">
        <v>2.2829022000000001E-6</v>
      </c>
      <c r="CI2615" s="69">
        <v>0</v>
      </c>
      <c r="CJ2615" s="69">
        <v>0</v>
      </c>
      <c r="CK2615" s="69">
        <v>0</v>
      </c>
      <c r="CM2615" s="198">
        <v>0</v>
      </c>
      <c r="CN2615" s="198">
        <v>13.009746</v>
      </c>
      <c r="CO2615" s="198">
        <v>0</v>
      </c>
      <c r="CP2615" s="198">
        <v>2.4061815E-2</v>
      </c>
      <c r="CQ2615" s="198">
        <v>0</v>
      </c>
      <c r="CR2615" s="198">
        <v>0</v>
      </c>
      <c r="CS2615" s="198">
        <v>1.470444E-3</v>
      </c>
      <c r="CT2615" s="198">
        <v>0</v>
      </c>
      <c r="CU2615" s="198">
        <v>4.9354701000000004E-3</v>
      </c>
      <c r="CV2615" s="198">
        <v>3.2885114E-4</v>
      </c>
    </row>
    <row r="2616" spans="1:100" ht="14.4">
      <c r="A2616" t="s">
        <v>2896</v>
      </c>
      <c r="B2616" s="112" t="s">
        <v>265</v>
      </c>
      <c r="C2616" s="113" t="str">
        <f t="shared" si="990"/>
        <v>M.020.22.102</v>
      </c>
      <c r="D2616" s="9" t="s">
        <v>1425</v>
      </c>
      <c r="E2616" s="112" t="s">
        <v>362</v>
      </c>
      <c r="F2616" s="115" t="str">
        <f t="shared" si="991"/>
        <v>Cod, in batter (kibbeling) meat packaging per 1 kg NL</v>
      </c>
      <c r="G2616" s="143">
        <f t="shared" si="975"/>
        <v>2.770455866666667</v>
      </c>
      <c r="I2616" s="118">
        <f t="shared" si="976"/>
        <v>0.61055445662172003</v>
      </c>
      <c r="K2616" s="161">
        <f t="shared" si="977"/>
        <v>9.7647272000000003E-7</v>
      </c>
      <c r="L2616" s="161">
        <f t="shared" si="978"/>
        <v>0.17945824114900003</v>
      </c>
      <c r="M2616" s="162">
        <f t="shared" si="979"/>
        <v>1.5526859E-2</v>
      </c>
      <c r="N2616" s="161">
        <v>0.41556838000000001</v>
      </c>
      <c r="O2616" s="132">
        <v>0.10200459000000001</v>
      </c>
      <c r="P2616" s="132">
        <v>6.6417926000000002E-2</v>
      </c>
      <c r="Q2616" s="132">
        <v>0</v>
      </c>
      <c r="R2616" s="132">
        <v>0</v>
      </c>
      <c r="S2616" s="132">
        <v>0</v>
      </c>
      <c r="T2616" s="164">
        <v>9.7647272000000003E-7</v>
      </c>
      <c r="U2616" s="164">
        <v>2.3914148999999999E-5</v>
      </c>
      <c r="V2616" s="132">
        <v>0</v>
      </c>
      <c r="W2616" s="132">
        <v>0</v>
      </c>
      <c r="X2616" s="132">
        <v>0</v>
      </c>
      <c r="Y2616" s="132">
        <v>1.1011811E-2</v>
      </c>
      <c r="Z2616" s="132">
        <v>1.5526859E-2</v>
      </c>
      <c r="AA2616" s="132">
        <v>0</v>
      </c>
      <c r="AC2616" s="118">
        <f t="shared" si="980"/>
        <v>0.41556838000000001</v>
      </c>
      <c r="AD2616" s="118">
        <f t="shared" si="981"/>
        <v>0.16844740662172</v>
      </c>
      <c r="AE2616" s="118">
        <f t="shared" si="982"/>
        <v>0.18397328914900002</v>
      </c>
      <c r="AF2616" s="118">
        <f t="shared" si="983"/>
        <v>0.179458241149</v>
      </c>
      <c r="AG2616" s="118">
        <f t="shared" si="984"/>
        <v>0</v>
      </c>
      <c r="AI2616" s="69">
        <v>0</v>
      </c>
      <c r="AJ2616" s="69">
        <v>0</v>
      </c>
      <c r="AK2616" s="69">
        <v>0</v>
      </c>
      <c r="AL2616" s="69">
        <v>0</v>
      </c>
      <c r="AM2616" s="69">
        <v>0</v>
      </c>
      <c r="AN2616" s="69">
        <v>0</v>
      </c>
      <c r="AO2616" s="69">
        <v>0</v>
      </c>
      <c r="AQ2616" s="116">
        <v>7.8559841000000005E-2</v>
      </c>
      <c r="AR2616" s="116">
        <v>7.3783708000000003E-2</v>
      </c>
      <c r="AS2616" s="116">
        <v>4.7761330000000001E-3</v>
      </c>
      <c r="AT2616" s="116">
        <v>0</v>
      </c>
      <c r="AU2616" s="150">
        <f t="shared" si="985"/>
        <v>4.4234837000000007E-6</v>
      </c>
      <c r="AV2616" s="150">
        <f t="shared" si="986"/>
        <v>1.7663213809169998E-8</v>
      </c>
      <c r="AW2616" s="163">
        <f t="shared" si="987"/>
        <v>0</v>
      </c>
      <c r="AX2616" s="196">
        <v>2.5709830000000002E-6</v>
      </c>
      <c r="AY2616" s="196">
        <v>7.7572764E-9</v>
      </c>
      <c r="AZ2616" s="196">
        <v>2.1193986999999999E-13</v>
      </c>
      <c r="BA2616" s="108">
        <v>0</v>
      </c>
      <c r="BB2616" s="108">
        <v>0</v>
      </c>
      <c r="BC2616" s="108">
        <v>0</v>
      </c>
      <c r="BD2616" s="196">
        <v>1.8525007E-6</v>
      </c>
      <c r="BE2616" s="108">
        <v>0</v>
      </c>
      <c r="BF2616" s="196">
        <v>2.1578579E-9</v>
      </c>
      <c r="BG2616" s="196">
        <v>2.7332803E-9</v>
      </c>
      <c r="BH2616" s="196">
        <v>4.3826930000000001E-13</v>
      </c>
      <c r="BI2616" s="108">
        <v>0</v>
      </c>
      <c r="BJ2616" s="108">
        <v>0</v>
      </c>
      <c r="BK2616" s="108">
        <v>0</v>
      </c>
      <c r="BL2616" s="108">
        <v>0</v>
      </c>
      <c r="BM2616" s="108">
        <v>0</v>
      </c>
      <c r="BN2616" s="196">
        <v>5.0141489999999998E-9</v>
      </c>
      <c r="BO2616" s="108">
        <v>0</v>
      </c>
      <c r="BP2616" s="108">
        <v>0</v>
      </c>
      <c r="BQ2616" s="108">
        <v>0</v>
      </c>
      <c r="BR2616" s="108">
        <v>0</v>
      </c>
      <c r="BS2616" s="108">
        <v>0</v>
      </c>
      <c r="BU2616" s="69">
        <v>1.7987778E-4</v>
      </c>
      <c r="BV2616" s="172">
        <v>1.4876924E-5</v>
      </c>
      <c r="BW2616" s="172">
        <v>7.7247661000000002E-5</v>
      </c>
      <c r="BX2616" s="172">
        <v>2.8012266E-9</v>
      </c>
      <c r="BY2616" s="172">
        <v>1.2254633999999999E-5</v>
      </c>
      <c r="BZ2616" s="69">
        <v>0</v>
      </c>
      <c r="CA2616" s="172">
        <v>7.0981269999999995E-5</v>
      </c>
      <c r="CB2616" s="69">
        <v>0</v>
      </c>
      <c r="CC2616" s="69">
        <v>0</v>
      </c>
      <c r="CD2616" s="172">
        <v>6.4613768000000001E-10</v>
      </c>
      <c r="CE2616" s="69">
        <v>0</v>
      </c>
      <c r="CF2616" s="172">
        <v>3.5481322999999998E-6</v>
      </c>
      <c r="CG2616" s="69">
        <v>0</v>
      </c>
      <c r="CH2616" s="172">
        <v>9.6570815000000005E-7</v>
      </c>
      <c r="CI2616" s="69">
        <v>0</v>
      </c>
      <c r="CJ2616" s="69">
        <v>0</v>
      </c>
      <c r="CK2616" s="69">
        <v>0</v>
      </c>
      <c r="CM2616" s="198">
        <v>0</v>
      </c>
      <c r="CN2616" s="198">
        <v>2.7704559</v>
      </c>
      <c r="CO2616" s="198">
        <v>0</v>
      </c>
      <c r="CP2616" s="198">
        <v>1.0178575E-2</v>
      </c>
      <c r="CQ2616" s="198">
        <v>0</v>
      </c>
      <c r="CR2616" s="198">
        <v>0</v>
      </c>
      <c r="CS2616" s="198">
        <v>6.2202391000000003E-4</v>
      </c>
      <c r="CT2616" s="198">
        <v>0</v>
      </c>
      <c r="CU2616" s="198">
        <v>1.8340024999999999E-3</v>
      </c>
      <c r="CV2616" s="198">
        <v>1.4973102000000001E-4</v>
      </c>
    </row>
    <row r="2617" spans="1:100" ht="14.4">
      <c r="A2617" t="s">
        <v>2897</v>
      </c>
      <c r="B2617" s="112" t="s">
        <v>265</v>
      </c>
      <c r="C2617" s="113" t="str">
        <f t="shared" si="990"/>
        <v>M.020.22.103</v>
      </c>
      <c r="D2617" s="9" t="s">
        <v>1425</v>
      </c>
      <c r="E2617" s="112" t="s">
        <v>362</v>
      </c>
      <c r="F2617" s="115" t="str">
        <f t="shared" si="991"/>
        <v>Cod meat, packaging per 1 kg NL</v>
      </c>
      <c r="G2617" s="143">
        <f t="shared" si="975"/>
        <v>3.8629656666666667</v>
      </c>
      <c r="I2617" s="118">
        <f t="shared" si="976"/>
        <v>0.82851170168260002</v>
      </c>
      <c r="K2617" s="161">
        <f t="shared" si="977"/>
        <v>1.1572455999999999E-6</v>
      </c>
      <c r="L2617" s="161">
        <f t="shared" si="978"/>
        <v>0.234823474437</v>
      </c>
      <c r="M2617" s="162">
        <f t="shared" si="979"/>
        <v>1.424222E-2</v>
      </c>
      <c r="N2617" s="161">
        <v>0.57944485000000001</v>
      </c>
      <c r="O2617" s="132">
        <v>0.15535333000000001</v>
      </c>
      <c r="P2617" s="132">
        <v>7.8713771000000002E-2</v>
      </c>
      <c r="Q2617" s="132">
        <v>0</v>
      </c>
      <c r="R2617" s="132">
        <v>0</v>
      </c>
      <c r="S2617" s="132">
        <v>0</v>
      </c>
      <c r="T2617" s="164">
        <v>1.1572455999999999E-6</v>
      </c>
      <c r="U2617" s="164">
        <v>2.8341337E-5</v>
      </c>
      <c r="V2617" s="132">
        <v>0</v>
      </c>
      <c r="W2617" s="132">
        <v>0</v>
      </c>
      <c r="X2617" s="132">
        <v>0</v>
      </c>
      <c r="Y2617" s="132">
        <v>7.2803210000000002E-4</v>
      </c>
      <c r="Z2617" s="132">
        <v>1.424222E-2</v>
      </c>
      <c r="AA2617" s="132">
        <v>0</v>
      </c>
      <c r="AC2617" s="118">
        <f t="shared" si="980"/>
        <v>0.57944485000000001</v>
      </c>
      <c r="AD2617" s="118">
        <f t="shared" si="981"/>
        <v>0.23409659958259998</v>
      </c>
      <c r="AE2617" s="118">
        <f t="shared" si="982"/>
        <v>0.248337662337</v>
      </c>
      <c r="AF2617" s="118">
        <f t="shared" si="983"/>
        <v>0.234823474437</v>
      </c>
      <c r="AG2617" s="118">
        <f t="shared" si="984"/>
        <v>0</v>
      </c>
      <c r="AI2617" s="69">
        <v>0</v>
      </c>
      <c r="AJ2617" s="69">
        <v>0</v>
      </c>
      <c r="AK2617" s="69">
        <v>0</v>
      </c>
      <c r="AL2617" s="69">
        <v>0</v>
      </c>
      <c r="AM2617" s="69">
        <v>0</v>
      </c>
      <c r="AN2617" s="69">
        <v>0</v>
      </c>
      <c r="AO2617" s="69">
        <v>0</v>
      </c>
      <c r="AQ2617" s="116">
        <v>0.11163438000000001</v>
      </c>
      <c r="AR2617" s="116">
        <v>0.10685536</v>
      </c>
      <c r="AS2617" s="116">
        <v>4.7790178000000003E-3</v>
      </c>
      <c r="AT2617" s="116">
        <v>0</v>
      </c>
      <c r="AU2617" s="150">
        <f t="shared" si="985"/>
        <v>6.4061968999999999E-6</v>
      </c>
      <c r="AV2617" s="150">
        <f t="shared" si="986"/>
        <v>1.7673882345355002E-8</v>
      </c>
      <c r="AW2617" s="163">
        <f t="shared" si="987"/>
        <v>0</v>
      </c>
      <c r="AX2617" s="196">
        <v>3.5848321999999999E-6</v>
      </c>
      <c r="AY2617" s="196">
        <v>1.0816304E-8</v>
      </c>
      <c r="AZ2617" s="196">
        <v>2.9551687999999999E-13</v>
      </c>
      <c r="BA2617" s="108">
        <v>0</v>
      </c>
      <c r="BB2617" s="108">
        <v>0</v>
      </c>
      <c r="BC2617" s="108">
        <v>0</v>
      </c>
      <c r="BD2617" s="196">
        <v>2.8213647000000001E-6</v>
      </c>
      <c r="BE2617" s="108">
        <v>0</v>
      </c>
      <c r="BF2617" s="196">
        <v>3.2864248000000002E-9</v>
      </c>
      <c r="BG2617" s="196">
        <v>3.2392881000000001E-9</v>
      </c>
      <c r="BH2617" s="196">
        <v>6.5748475000000001E-14</v>
      </c>
      <c r="BI2617" s="108">
        <v>0</v>
      </c>
      <c r="BJ2617" s="108">
        <v>0</v>
      </c>
      <c r="BK2617" s="108">
        <v>0</v>
      </c>
      <c r="BL2617" s="108">
        <v>0</v>
      </c>
      <c r="BM2617" s="108">
        <v>0</v>
      </c>
      <c r="BN2617" s="196">
        <v>3.3150418E-10</v>
      </c>
      <c r="BO2617" s="108">
        <v>0</v>
      </c>
      <c r="BP2617" s="108">
        <v>0</v>
      </c>
      <c r="BQ2617" s="108">
        <v>0</v>
      </c>
      <c r="BR2617" s="108">
        <v>0</v>
      </c>
      <c r="BS2617" s="108">
        <v>0</v>
      </c>
      <c r="BU2617" s="69">
        <v>2.3486255000000001E-4</v>
      </c>
      <c r="BV2617" s="172">
        <v>2.2657606000000001E-5</v>
      </c>
      <c r="BW2617" s="69">
        <v>1.0770973000000001E-4</v>
      </c>
      <c r="BX2617" s="172">
        <v>3.3198132000000001E-9</v>
      </c>
      <c r="BY2617" s="172">
        <v>1.8663849E-5</v>
      </c>
      <c r="BZ2617" s="69">
        <v>0</v>
      </c>
      <c r="CA2617" s="172">
        <v>8.4121919000000004E-5</v>
      </c>
      <c r="CB2617" s="69">
        <v>0</v>
      </c>
      <c r="CC2617" s="69">
        <v>0</v>
      </c>
      <c r="CD2617" s="172">
        <v>7.6575612000000004E-10</v>
      </c>
      <c r="CE2617" s="69">
        <v>0</v>
      </c>
      <c r="CF2617" s="172">
        <v>2.3458032E-7</v>
      </c>
      <c r="CG2617" s="69">
        <v>0</v>
      </c>
      <c r="CH2617" s="172">
        <v>1.4707768000000001E-6</v>
      </c>
      <c r="CI2617" s="69">
        <v>0</v>
      </c>
      <c r="CJ2617" s="69">
        <v>0</v>
      </c>
      <c r="CK2617" s="69">
        <v>0</v>
      </c>
      <c r="CM2617" s="198">
        <v>0</v>
      </c>
      <c r="CN2617" s="198">
        <v>3.8629657000000002</v>
      </c>
      <c r="CO2617" s="198">
        <v>0</v>
      </c>
      <c r="CP2617" s="198">
        <v>1.5502004E-2</v>
      </c>
      <c r="CQ2617" s="198">
        <v>0</v>
      </c>
      <c r="CR2617" s="198">
        <v>0</v>
      </c>
      <c r="CS2617" s="198">
        <v>9.4734452000000001E-4</v>
      </c>
      <c r="CT2617" s="198">
        <v>0</v>
      </c>
      <c r="CU2617" s="198">
        <v>2.1735284999999998E-3</v>
      </c>
      <c r="CV2617" s="197">
        <v>2.2462412999999999E-5</v>
      </c>
    </row>
    <row r="2618" spans="1:100" ht="14.4">
      <c r="A2618" t="s">
        <v>2898</v>
      </c>
      <c r="B2618" s="112" t="s">
        <v>265</v>
      </c>
      <c r="C2618" s="113" t="str">
        <f t="shared" si="990"/>
        <v>M.020.22.104</v>
      </c>
      <c r="D2618" s="9" t="s">
        <v>1425</v>
      </c>
      <c r="E2618" s="112" t="s">
        <v>362</v>
      </c>
      <c r="F2618" s="115" t="str">
        <f t="shared" si="991"/>
        <v>Fish fingers, frozen in cardboard box NL</v>
      </c>
      <c r="G2618" s="143">
        <f t="shared" si="975"/>
        <v>3.7113654000000005</v>
      </c>
      <c r="I2618" s="118">
        <f t="shared" si="976"/>
        <v>0.78584971807884008</v>
      </c>
      <c r="K2618" s="161">
        <f t="shared" si="977"/>
        <v>9.2615783999999998E-7</v>
      </c>
      <c r="L2618" s="161">
        <f t="shared" si="978"/>
        <v>0.21561944392100002</v>
      </c>
      <c r="M2618" s="162">
        <f t="shared" si="979"/>
        <v>1.3524537999999999E-2</v>
      </c>
      <c r="N2618" s="161">
        <v>0.55670481000000005</v>
      </c>
      <c r="O2618" s="132">
        <v>0.1416454</v>
      </c>
      <c r="P2618" s="132">
        <v>6.2995598E-2</v>
      </c>
      <c r="Q2618" s="132">
        <v>0</v>
      </c>
      <c r="R2618" s="132">
        <v>0</v>
      </c>
      <c r="S2618" s="132">
        <v>0</v>
      </c>
      <c r="T2618" s="164">
        <v>9.2615783999999998E-7</v>
      </c>
      <c r="U2618" s="164">
        <v>2.2681921000000001E-5</v>
      </c>
      <c r="V2618" s="132">
        <v>0</v>
      </c>
      <c r="W2618" s="132">
        <v>0</v>
      </c>
      <c r="X2618" s="132">
        <v>0</v>
      </c>
      <c r="Y2618" s="132">
        <v>1.0955764E-2</v>
      </c>
      <c r="Z2618" s="132">
        <v>1.3524537999999999E-2</v>
      </c>
      <c r="AA2618" s="132">
        <v>0</v>
      </c>
      <c r="AC2618" s="118">
        <f t="shared" si="980"/>
        <v>0.55670481000000005</v>
      </c>
      <c r="AD2618" s="118">
        <f t="shared" si="981"/>
        <v>0.20466460607884002</v>
      </c>
      <c r="AE2618" s="118">
        <f t="shared" si="982"/>
        <v>0.21818821792100002</v>
      </c>
      <c r="AF2618" s="118">
        <f t="shared" si="983"/>
        <v>0.21561944392099999</v>
      </c>
      <c r="AG2618" s="118">
        <f t="shared" si="984"/>
        <v>0</v>
      </c>
      <c r="AI2618" s="69">
        <v>0</v>
      </c>
      <c r="AJ2618" s="69">
        <v>0</v>
      </c>
      <c r="AK2618" s="69">
        <v>0</v>
      </c>
      <c r="AL2618" s="69">
        <v>0</v>
      </c>
      <c r="AM2618" s="69">
        <v>0</v>
      </c>
      <c r="AN2618" s="69">
        <v>0</v>
      </c>
      <c r="AO2618" s="69">
        <v>0</v>
      </c>
      <c r="AQ2618" s="116">
        <v>0.10602659</v>
      </c>
      <c r="AR2618" s="116">
        <v>0.10035627</v>
      </c>
      <c r="AS2618" s="116">
        <v>5.6703279000000001E-3</v>
      </c>
      <c r="AT2618" s="116">
        <v>0</v>
      </c>
      <c r="AU2618" s="150">
        <f t="shared" si="985"/>
        <v>6.0165627999999999E-6</v>
      </c>
      <c r="AV2618" s="150">
        <f t="shared" si="986"/>
        <v>2.097014737049E-8</v>
      </c>
      <c r="AW2618" s="163">
        <f t="shared" si="987"/>
        <v>0</v>
      </c>
      <c r="AX2618" s="196">
        <v>3.4441470999999999E-6</v>
      </c>
      <c r="AY2618" s="196">
        <v>1.0391823E-8</v>
      </c>
      <c r="AZ2618" s="196">
        <v>2.8391945E-13</v>
      </c>
      <c r="BA2618" s="108">
        <v>0</v>
      </c>
      <c r="BB2618" s="108">
        <v>0</v>
      </c>
      <c r="BC2618" s="108">
        <v>0</v>
      </c>
      <c r="BD2618" s="196">
        <v>2.5724156999999999E-6</v>
      </c>
      <c r="BE2618" s="108">
        <v>0</v>
      </c>
      <c r="BF2618" s="196">
        <v>2.9964402000000001E-9</v>
      </c>
      <c r="BG2618" s="196">
        <v>2.5924421E-9</v>
      </c>
      <c r="BH2618" s="196">
        <v>5.2995103999999999E-13</v>
      </c>
      <c r="BI2618" s="108">
        <v>0</v>
      </c>
      <c r="BJ2618" s="108">
        <v>0</v>
      </c>
      <c r="BK2618" s="108">
        <v>0</v>
      </c>
      <c r="BL2618" s="108">
        <v>0</v>
      </c>
      <c r="BM2618" s="108">
        <v>0</v>
      </c>
      <c r="BN2618" s="196">
        <v>4.9886281999999998E-9</v>
      </c>
      <c r="BO2618" s="108">
        <v>0</v>
      </c>
      <c r="BP2618" s="108">
        <v>0</v>
      </c>
      <c r="BQ2618" s="108">
        <v>0</v>
      </c>
      <c r="BR2618" s="108">
        <v>0</v>
      </c>
      <c r="BS2618" s="108">
        <v>0</v>
      </c>
      <c r="BU2618" s="69">
        <v>2.1335623E-4</v>
      </c>
      <c r="BV2618" s="172">
        <v>2.0658364E-5</v>
      </c>
      <c r="BW2618" s="69">
        <v>1.0348271000000001E-4</v>
      </c>
      <c r="BX2618" s="172">
        <v>2.6568872999999999E-9</v>
      </c>
      <c r="BY2618" s="172">
        <v>1.7017005E-5</v>
      </c>
      <c r="BZ2618" s="69">
        <v>0</v>
      </c>
      <c r="CA2618" s="172">
        <v>6.7323805000000001E-5</v>
      </c>
      <c r="CB2618" s="69">
        <v>0</v>
      </c>
      <c r="CC2618" s="69">
        <v>0</v>
      </c>
      <c r="CD2618" s="172">
        <v>6.1284404000000003E-10</v>
      </c>
      <c r="CE2618" s="69">
        <v>0</v>
      </c>
      <c r="CF2618" s="172">
        <v>3.5300731000000001E-6</v>
      </c>
      <c r="CG2618" s="69">
        <v>0</v>
      </c>
      <c r="CH2618" s="172">
        <v>1.3409996999999999E-6</v>
      </c>
      <c r="CI2618" s="69">
        <v>0</v>
      </c>
      <c r="CJ2618" s="69">
        <v>0</v>
      </c>
      <c r="CK2618" s="69">
        <v>0</v>
      </c>
      <c r="CM2618" s="198">
        <v>0</v>
      </c>
      <c r="CN2618" s="198">
        <v>3.7113654</v>
      </c>
      <c r="CO2618" s="198">
        <v>0</v>
      </c>
      <c r="CP2618" s="198">
        <v>1.4134152000000001E-2</v>
      </c>
      <c r="CQ2618" s="198">
        <v>0</v>
      </c>
      <c r="CR2618" s="198">
        <v>0</v>
      </c>
      <c r="CS2618" s="198">
        <v>8.6375358000000005E-4</v>
      </c>
      <c r="CT2618" s="198">
        <v>0</v>
      </c>
      <c r="CU2618" s="198">
        <v>1.7395016000000001E-3</v>
      </c>
      <c r="CV2618" s="198">
        <v>1.8105331000000001E-4</v>
      </c>
    </row>
    <row r="2619" spans="1:100" ht="14.4">
      <c r="A2619" t="s">
        <v>2899</v>
      </c>
      <c r="B2619" s="112" t="s">
        <v>265</v>
      </c>
      <c r="C2619" s="113" t="str">
        <f t="shared" si="990"/>
        <v>M.020.22.105</v>
      </c>
      <c r="D2619" s="9" t="s">
        <v>1425</v>
      </c>
      <c r="E2619" s="112" t="s">
        <v>362</v>
      </c>
      <c r="F2619" s="115" t="str">
        <f t="shared" si="991"/>
        <v>Herring, fillet in tomato sauce in food can NL</v>
      </c>
      <c r="G2619" s="143">
        <f t="shared" ref="G2619:G2682" si="992">N2619/0.15</f>
        <v>1.1723094666666667</v>
      </c>
      <c r="I2619" s="118">
        <f t="shared" ref="I2619:I2682" si="993">K2619+L2619+M2619+N2619</f>
        <v>0.31699429943391</v>
      </c>
      <c r="K2619" s="161">
        <f t="shared" ref="K2619:K2682" si="994">Q2619+R2619+S2619+T2619</f>
        <v>8.7415990999999998E-7</v>
      </c>
      <c r="L2619" s="161">
        <f t="shared" ref="L2619:L2682" si="995">O2619+P2619+U2619+Y2619+W2619</f>
        <v>0.112001110274</v>
      </c>
      <c r="M2619" s="162">
        <f t="shared" ref="M2619:M2682" si="996">V2619+X2619+Z2619+AA2619</f>
        <v>2.9145895000000002E-2</v>
      </c>
      <c r="N2619" s="161">
        <v>0.17584642</v>
      </c>
      <c r="O2619" s="132">
        <v>5.1012230999999998E-2</v>
      </c>
      <c r="P2619" s="132">
        <v>5.9458792000000003E-2</v>
      </c>
      <c r="Q2619" s="132">
        <v>0</v>
      </c>
      <c r="R2619" s="132">
        <v>0</v>
      </c>
      <c r="S2619" s="132">
        <v>0</v>
      </c>
      <c r="T2619" s="164">
        <v>8.7415990999999998E-7</v>
      </c>
      <c r="U2619" s="164">
        <v>2.1408473999999999E-5</v>
      </c>
      <c r="V2619" s="132">
        <v>0</v>
      </c>
      <c r="W2619" s="132">
        <v>0</v>
      </c>
      <c r="X2619" s="132">
        <v>0</v>
      </c>
      <c r="Y2619" s="132">
        <v>1.5086787999999999E-3</v>
      </c>
      <c r="Z2619" s="132">
        <v>2.9145895000000002E-2</v>
      </c>
      <c r="AA2619" s="132">
        <v>0</v>
      </c>
      <c r="AC2619" s="118">
        <f t="shared" si="980"/>
        <v>0.17584642</v>
      </c>
      <c r="AD2619" s="118">
        <f t="shared" si="981"/>
        <v>0.11049330563391001</v>
      </c>
      <c r="AE2619" s="118">
        <f t="shared" si="982"/>
        <v>0.13963832647400001</v>
      </c>
      <c r="AF2619" s="118">
        <f t="shared" si="983"/>
        <v>0.112001110274</v>
      </c>
      <c r="AG2619" s="118">
        <f t="shared" si="984"/>
        <v>0</v>
      </c>
      <c r="AI2619" s="69">
        <v>0</v>
      </c>
      <c r="AJ2619" s="69">
        <v>0</v>
      </c>
      <c r="AK2619" s="69">
        <v>0</v>
      </c>
      <c r="AL2619" s="69">
        <v>0</v>
      </c>
      <c r="AM2619" s="69">
        <v>0</v>
      </c>
      <c r="AN2619" s="69">
        <v>0</v>
      </c>
      <c r="AO2619" s="69">
        <v>0</v>
      </c>
      <c r="AQ2619" s="116">
        <v>3.5626010999999999E-2</v>
      </c>
      <c r="AR2619" s="116">
        <v>3.3599089999999998E-2</v>
      </c>
      <c r="AS2619" s="116">
        <v>2.0269212000000002E-3</v>
      </c>
      <c r="AT2619" s="116">
        <v>0</v>
      </c>
      <c r="AU2619" s="150">
        <f t="shared" si="985"/>
        <v>2.0143339799999999E-6</v>
      </c>
      <c r="AV2619" s="150">
        <f t="shared" si="986"/>
        <v>7.4960103300830002E-9</v>
      </c>
      <c r="AW2619" s="163">
        <f t="shared" si="987"/>
        <v>0</v>
      </c>
      <c r="AX2619" s="196">
        <v>1.0879032E-6</v>
      </c>
      <c r="AY2619" s="196">
        <v>3.2824663999999998E-9</v>
      </c>
      <c r="AZ2619" s="196">
        <v>8.9681672999999998E-14</v>
      </c>
      <c r="BA2619" s="108">
        <v>0</v>
      </c>
      <c r="BB2619" s="108">
        <v>0</v>
      </c>
      <c r="BC2619" s="108">
        <v>0</v>
      </c>
      <c r="BD2619" s="196">
        <v>9.2643077999999999E-7</v>
      </c>
      <c r="BE2619" s="108">
        <v>0</v>
      </c>
      <c r="BF2619" s="196">
        <v>1.0791391E-9</v>
      </c>
      <c r="BG2619" s="196">
        <v>2.4468928000000001E-9</v>
      </c>
      <c r="BH2619" s="196">
        <v>4.5630840999999997E-13</v>
      </c>
      <c r="BI2619" s="108">
        <v>0</v>
      </c>
      <c r="BJ2619" s="108">
        <v>0</v>
      </c>
      <c r="BK2619" s="108">
        <v>0</v>
      </c>
      <c r="BL2619" s="108">
        <v>0</v>
      </c>
      <c r="BM2619" s="108">
        <v>0</v>
      </c>
      <c r="BN2619" s="196">
        <v>6.8696604E-10</v>
      </c>
      <c r="BO2619" s="108">
        <v>0</v>
      </c>
      <c r="BP2619" s="108">
        <v>0</v>
      </c>
      <c r="BQ2619" s="108">
        <v>0</v>
      </c>
      <c r="BR2619" s="108">
        <v>0</v>
      </c>
      <c r="BS2619" s="108">
        <v>0</v>
      </c>
      <c r="BU2619" s="69">
        <v>1.1077167000000001E-4</v>
      </c>
      <c r="BV2619" s="172">
        <v>7.4399112999999996E-6</v>
      </c>
      <c r="BW2619" s="172">
        <v>3.2687098000000002E-5</v>
      </c>
      <c r="BX2619" s="172">
        <v>2.5077198E-9</v>
      </c>
      <c r="BY2619" s="172">
        <v>6.1285108000000001E-6</v>
      </c>
      <c r="BZ2619" s="69">
        <v>0</v>
      </c>
      <c r="CA2619" s="172">
        <v>6.3543997999999995E-5</v>
      </c>
      <c r="CB2619" s="69">
        <v>0</v>
      </c>
      <c r="CC2619" s="69">
        <v>0</v>
      </c>
      <c r="CD2619" s="172">
        <v>5.784367E-10</v>
      </c>
      <c r="CE2619" s="69">
        <v>0</v>
      </c>
      <c r="CF2619" s="172">
        <v>4.8611367000000003E-7</v>
      </c>
      <c r="CG2619" s="69">
        <v>0</v>
      </c>
      <c r="CH2619" s="172">
        <v>4.8294815000000003E-7</v>
      </c>
      <c r="CI2619" s="69">
        <v>0</v>
      </c>
      <c r="CJ2619" s="69">
        <v>0</v>
      </c>
      <c r="CK2619" s="69">
        <v>0</v>
      </c>
      <c r="CM2619" s="198">
        <v>0</v>
      </c>
      <c r="CN2619" s="198">
        <v>1.1723094000000001</v>
      </c>
      <c r="CO2619" s="198">
        <v>0</v>
      </c>
      <c r="CP2619" s="198">
        <v>5.0902789999999996E-3</v>
      </c>
      <c r="CQ2619" s="198">
        <v>0</v>
      </c>
      <c r="CR2619" s="198">
        <v>0</v>
      </c>
      <c r="CS2619" s="198">
        <v>3.1107254999999999E-4</v>
      </c>
      <c r="CT2619" s="198">
        <v>0</v>
      </c>
      <c r="CU2619" s="198">
        <v>1.6418394999999999E-3</v>
      </c>
      <c r="CV2619" s="198">
        <v>1.5589392999999999E-4</v>
      </c>
    </row>
    <row r="2620" spans="1:100" ht="14.4">
      <c r="A2620" t="s">
        <v>2900</v>
      </c>
      <c r="B2620" s="112" t="s">
        <v>265</v>
      </c>
      <c r="C2620" s="113" t="str">
        <f t="shared" si="990"/>
        <v>M.020.22.106</v>
      </c>
      <c r="D2620" s="9" t="s">
        <v>1425</v>
      </c>
      <c r="E2620" s="112" t="s">
        <v>362</v>
      </c>
      <c r="F2620" s="115" t="str">
        <f t="shared" si="991"/>
        <v>Herring, pickled (sweet)sour in glass jarper 720 ml NL</v>
      </c>
      <c r="G2620" s="143">
        <f t="shared" si="992"/>
        <v>0.93127186666666661</v>
      </c>
      <c r="I2620" s="118">
        <f t="shared" si="993"/>
        <v>0.28499157083519999</v>
      </c>
      <c r="K2620" s="161">
        <f t="shared" si="994"/>
        <v>1.2500392E-6</v>
      </c>
      <c r="L2620" s="161">
        <f t="shared" si="995"/>
        <v>0.13183572079600001</v>
      </c>
      <c r="M2620" s="162">
        <f t="shared" si="996"/>
        <v>1.346382E-2</v>
      </c>
      <c r="N2620" s="161">
        <v>0.13969077999999999</v>
      </c>
      <c r="O2620" s="132">
        <v>4.6314241999999999E-2</v>
      </c>
      <c r="P2620" s="132">
        <v>8.5025429E-2</v>
      </c>
      <c r="Q2620" s="132">
        <v>0</v>
      </c>
      <c r="R2620" s="132">
        <v>0</v>
      </c>
      <c r="S2620" s="132">
        <v>0</v>
      </c>
      <c r="T2620" s="164">
        <v>1.2500392E-6</v>
      </c>
      <c r="U2620" s="164">
        <v>3.0613885999999997E-5</v>
      </c>
      <c r="V2620" s="132">
        <v>0</v>
      </c>
      <c r="W2620" s="132">
        <v>0</v>
      </c>
      <c r="X2620" s="132">
        <v>0</v>
      </c>
      <c r="Y2620" s="132">
        <v>4.6543590999999999E-4</v>
      </c>
      <c r="Z2620" s="132">
        <v>1.346382E-2</v>
      </c>
      <c r="AA2620" s="132">
        <v>0</v>
      </c>
      <c r="AC2620" s="118">
        <f t="shared" si="980"/>
        <v>0.13969077999999999</v>
      </c>
      <c r="AD2620" s="118">
        <f t="shared" si="981"/>
        <v>0.13137153492520001</v>
      </c>
      <c r="AE2620" s="118">
        <f t="shared" si="982"/>
        <v>0.14483410488599999</v>
      </c>
      <c r="AF2620" s="118">
        <f t="shared" si="983"/>
        <v>0.13183572079600001</v>
      </c>
      <c r="AG2620" s="118">
        <f t="shared" si="984"/>
        <v>0</v>
      </c>
      <c r="AI2620" s="69">
        <v>0</v>
      </c>
      <c r="AJ2620" s="69">
        <v>0</v>
      </c>
      <c r="AK2620" s="69">
        <v>0</v>
      </c>
      <c r="AL2620" s="69">
        <v>0</v>
      </c>
      <c r="AM2620" s="69">
        <v>0</v>
      </c>
      <c r="AN2620" s="69">
        <v>0</v>
      </c>
      <c r="AO2620" s="69">
        <v>0</v>
      </c>
      <c r="AQ2620" s="116">
        <v>3.0418574E-2</v>
      </c>
      <c r="AR2620" s="116">
        <v>2.8444923E-2</v>
      </c>
      <c r="AS2620" s="116">
        <v>1.9736505000000001E-3</v>
      </c>
      <c r="AT2620" s="116">
        <v>0</v>
      </c>
      <c r="AU2620" s="150">
        <f t="shared" si="985"/>
        <v>1.7053311399999999E-6</v>
      </c>
      <c r="AV2620" s="150">
        <f t="shared" si="986"/>
        <v>7.2990034188799996E-9</v>
      </c>
      <c r="AW2620" s="163">
        <f t="shared" si="987"/>
        <v>0</v>
      </c>
      <c r="AX2620" s="196">
        <v>8.6422032000000004E-7</v>
      </c>
      <c r="AY2620" s="196">
        <v>2.6075613E-9</v>
      </c>
      <c r="AZ2620" s="196">
        <v>7.1242299999999997E-14</v>
      </c>
      <c r="BA2620" s="108">
        <v>0</v>
      </c>
      <c r="BB2620" s="108">
        <v>0</v>
      </c>
      <c r="BC2620" s="108">
        <v>0</v>
      </c>
      <c r="BD2620" s="196">
        <v>8.4111081999999995E-7</v>
      </c>
      <c r="BE2620" s="108">
        <v>0</v>
      </c>
      <c r="BF2620" s="196">
        <v>9.7975545999999998E-10</v>
      </c>
      <c r="BG2620" s="196">
        <v>3.4990302000000001E-9</v>
      </c>
      <c r="BH2620" s="196">
        <v>6.5231657999999998E-13</v>
      </c>
      <c r="BI2620" s="108">
        <v>0</v>
      </c>
      <c r="BJ2620" s="108">
        <v>0</v>
      </c>
      <c r="BK2620" s="108">
        <v>0</v>
      </c>
      <c r="BL2620" s="108">
        <v>0</v>
      </c>
      <c r="BM2620" s="108">
        <v>0</v>
      </c>
      <c r="BN2620" s="196">
        <v>2.1193290000000001E-10</v>
      </c>
      <c r="BO2620" s="108">
        <v>0</v>
      </c>
      <c r="BP2620" s="108">
        <v>0</v>
      </c>
      <c r="BQ2620" s="108">
        <v>0</v>
      </c>
      <c r="BR2620" s="108">
        <v>0</v>
      </c>
      <c r="BS2620" s="108">
        <v>0</v>
      </c>
      <c r="BU2620" s="69">
        <v>1.2974524999999999E-4</v>
      </c>
      <c r="BV2620" s="172">
        <v>6.7547301000000002E-6</v>
      </c>
      <c r="BW2620" s="172">
        <v>2.5966331000000001E-5</v>
      </c>
      <c r="BX2620" s="172">
        <v>3.5860122E-9</v>
      </c>
      <c r="BY2620" s="172">
        <v>5.5641035000000002E-6</v>
      </c>
      <c r="BZ2620" s="69">
        <v>0</v>
      </c>
      <c r="CA2620" s="172">
        <v>9.0867229000000002E-5</v>
      </c>
      <c r="CB2620" s="69">
        <v>0</v>
      </c>
      <c r="CC2620" s="69">
        <v>0</v>
      </c>
      <c r="CD2620" s="172">
        <v>8.2715822E-10</v>
      </c>
      <c r="CE2620" s="69">
        <v>0</v>
      </c>
      <c r="CF2620" s="172">
        <v>1.4996881000000001E-7</v>
      </c>
      <c r="CG2620" s="69">
        <v>0</v>
      </c>
      <c r="CH2620" s="172">
        <v>4.3847087000000001E-7</v>
      </c>
      <c r="CI2620" s="69">
        <v>0</v>
      </c>
      <c r="CJ2620" s="69">
        <v>0</v>
      </c>
      <c r="CK2620" s="69">
        <v>0</v>
      </c>
      <c r="CM2620" s="198">
        <v>0</v>
      </c>
      <c r="CN2620" s="198">
        <v>0.93127188999999999</v>
      </c>
      <c r="CO2620" s="198">
        <v>0</v>
      </c>
      <c r="CP2620" s="198">
        <v>4.621488E-3</v>
      </c>
      <c r="CQ2620" s="198">
        <v>0</v>
      </c>
      <c r="CR2620" s="198">
        <v>0</v>
      </c>
      <c r="CS2620" s="198">
        <v>2.8242422000000002E-4</v>
      </c>
      <c r="CT2620" s="198">
        <v>0</v>
      </c>
      <c r="CU2620" s="198">
        <v>2.3478127000000001E-3</v>
      </c>
      <c r="CV2620" s="198">
        <v>2.2285847000000001E-4</v>
      </c>
    </row>
    <row r="2621" spans="1:100" ht="14.4">
      <c r="A2621" t="s">
        <v>2901</v>
      </c>
      <c r="B2621" s="112" t="s">
        <v>265</v>
      </c>
      <c r="C2621" s="113" t="str">
        <f t="shared" si="990"/>
        <v>M.020.22.107</v>
      </c>
      <c r="D2621" s="9" t="s">
        <v>1425</v>
      </c>
      <c r="E2621" s="112" t="s">
        <v>362</v>
      </c>
      <c r="F2621" s="115" t="str">
        <f t="shared" si="991"/>
        <v>Herring, salted meat packaging per 1 kg NL</v>
      </c>
      <c r="G2621" s="143">
        <f t="shared" si="992"/>
        <v>0.54748755999999998</v>
      </c>
      <c r="I2621" s="118">
        <f t="shared" si="993"/>
        <v>0.19858889040450001</v>
      </c>
      <c r="K2621" s="161">
        <f t="shared" si="994"/>
        <v>1.2238885E-6</v>
      </c>
      <c r="L2621" s="161">
        <f t="shared" si="995"/>
        <v>0.104921227516</v>
      </c>
      <c r="M2621" s="162">
        <f t="shared" si="996"/>
        <v>1.1543305E-2</v>
      </c>
      <c r="N2621" s="161">
        <v>8.2123134E-2</v>
      </c>
      <c r="O2621" s="132">
        <v>2.1434766000000001E-2</v>
      </c>
      <c r="P2621" s="132">
        <v>8.3246705000000004E-2</v>
      </c>
      <c r="Q2621" s="132">
        <v>0</v>
      </c>
      <c r="R2621" s="132">
        <v>0</v>
      </c>
      <c r="S2621" s="132">
        <v>0</v>
      </c>
      <c r="T2621" s="164">
        <v>1.2238885E-6</v>
      </c>
      <c r="U2621" s="164">
        <v>2.9973445999999999E-5</v>
      </c>
      <c r="V2621" s="132">
        <v>0</v>
      </c>
      <c r="W2621" s="132">
        <v>0</v>
      </c>
      <c r="X2621" s="132">
        <v>0</v>
      </c>
      <c r="Y2621" s="132">
        <v>2.0978307E-4</v>
      </c>
      <c r="Z2621" s="132">
        <v>1.1543305E-2</v>
      </c>
      <c r="AA2621" s="132">
        <v>0</v>
      </c>
      <c r="AC2621" s="118">
        <f t="shared" si="980"/>
        <v>8.2123134E-2</v>
      </c>
      <c r="AD2621" s="118">
        <f t="shared" si="981"/>
        <v>0.10471266833450001</v>
      </c>
      <c r="AE2621" s="118">
        <f t="shared" si="982"/>
        <v>0.11625474944600001</v>
      </c>
      <c r="AF2621" s="118">
        <f t="shared" si="983"/>
        <v>0.10492122751600001</v>
      </c>
      <c r="AG2621" s="118">
        <f t="shared" si="984"/>
        <v>0</v>
      </c>
      <c r="AI2621" s="69">
        <v>0</v>
      </c>
      <c r="AJ2621" s="69">
        <v>0</v>
      </c>
      <c r="AK2621" s="69">
        <v>0</v>
      </c>
      <c r="AL2621" s="69">
        <v>0</v>
      </c>
      <c r="AM2621" s="69">
        <v>0</v>
      </c>
      <c r="AN2621" s="69">
        <v>0</v>
      </c>
      <c r="AO2621" s="69">
        <v>0</v>
      </c>
      <c r="AQ2621" s="116">
        <v>1.6457188000000001E-2</v>
      </c>
      <c r="AR2621" s="116">
        <v>1.4967701999999999E-2</v>
      </c>
      <c r="AS2621" s="116">
        <v>1.4894859999999999E-3</v>
      </c>
      <c r="AT2621" s="116">
        <v>0</v>
      </c>
      <c r="AU2621" s="150">
        <f t="shared" si="985"/>
        <v>8.9734426000000001E-7</v>
      </c>
      <c r="AV2621" s="150">
        <f t="shared" si="986"/>
        <v>5.5084543580480005E-9</v>
      </c>
      <c r="AW2621" s="163">
        <f t="shared" si="987"/>
        <v>0</v>
      </c>
      <c r="AX2621" s="196">
        <v>5.0806845999999999E-7</v>
      </c>
      <c r="AY2621" s="196">
        <v>1.5329652000000001E-9</v>
      </c>
      <c r="AZ2621" s="196">
        <v>4.1882798000000002E-14</v>
      </c>
      <c r="BA2621" s="108">
        <v>0</v>
      </c>
      <c r="BB2621" s="108">
        <v>0</v>
      </c>
      <c r="BC2621" s="108">
        <v>0</v>
      </c>
      <c r="BD2621" s="196">
        <v>3.8927580000000001E-7</v>
      </c>
      <c r="BE2621" s="108">
        <v>0</v>
      </c>
      <c r="BF2621" s="196">
        <v>4.5344214000000001E-10</v>
      </c>
      <c r="BG2621" s="196">
        <v>3.4258308000000002E-9</v>
      </c>
      <c r="BH2621" s="196">
        <v>6.5112124999999997E-13</v>
      </c>
      <c r="BI2621" s="108">
        <v>0</v>
      </c>
      <c r="BJ2621" s="108">
        <v>0</v>
      </c>
      <c r="BK2621" s="108">
        <v>0</v>
      </c>
      <c r="BL2621" s="108">
        <v>0</v>
      </c>
      <c r="BM2621" s="108">
        <v>0</v>
      </c>
      <c r="BN2621" s="196">
        <v>9.5523214000000004E-11</v>
      </c>
      <c r="BO2621" s="108">
        <v>0</v>
      </c>
      <c r="BP2621" s="108">
        <v>0</v>
      </c>
      <c r="BQ2621" s="108">
        <v>0</v>
      </c>
      <c r="BR2621" s="108">
        <v>0</v>
      </c>
      <c r="BS2621" s="108">
        <v>0</v>
      </c>
      <c r="BU2621" s="69">
        <v>1.1020784E-4</v>
      </c>
      <c r="BV2621" s="172">
        <v>3.1261670999999999E-6</v>
      </c>
      <c r="BW2621" s="172">
        <v>1.5265406000000001E-5</v>
      </c>
      <c r="BX2621" s="172">
        <v>3.5109930999999998E-9</v>
      </c>
      <c r="BY2621" s="172">
        <v>2.5751313000000002E-6</v>
      </c>
      <c r="BZ2621" s="69">
        <v>0</v>
      </c>
      <c r="CA2621" s="172">
        <v>8.8966295000000002E-5</v>
      </c>
      <c r="CB2621" s="69">
        <v>0</v>
      </c>
      <c r="CC2621" s="69">
        <v>0</v>
      </c>
      <c r="CD2621" s="172">
        <v>8.0985415000000003E-10</v>
      </c>
      <c r="CE2621" s="69">
        <v>0</v>
      </c>
      <c r="CF2621" s="172">
        <v>6.7594519999999997E-8</v>
      </c>
      <c r="CG2621" s="69">
        <v>0</v>
      </c>
      <c r="CH2621" s="172">
        <v>2.0292938000000001E-7</v>
      </c>
      <c r="CI2621" s="69">
        <v>0</v>
      </c>
      <c r="CJ2621" s="69">
        <v>0</v>
      </c>
      <c r="CK2621" s="69">
        <v>0</v>
      </c>
      <c r="CM2621" s="198">
        <v>0</v>
      </c>
      <c r="CN2621" s="198">
        <v>0.54748755999999998</v>
      </c>
      <c r="CO2621" s="198">
        <v>0</v>
      </c>
      <c r="CP2621" s="198">
        <v>2.1388779999999999E-3</v>
      </c>
      <c r="CQ2621" s="198">
        <v>0</v>
      </c>
      <c r="CR2621" s="198">
        <v>0</v>
      </c>
      <c r="CS2621" s="198">
        <v>1.3070919000000001E-4</v>
      </c>
      <c r="CT2621" s="198">
        <v>0</v>
      </c>
      <c r="CU2621" s="198">
        <v>2.2986967000000001E-3</v>
      </c>
      <c r="CV2621" s="198">
        <v>2.2245009000000001E-4</v>
      </c>
    </row>
    <row r="2622" spans="1:100" ht="14.4">
      <c r="A2622" t="s">
        <v>2902</v>
      </c>
      <c r="B2622" s="112" t="s">
        <v>265</v>
      </c>
      <c r="C2622" s="113" t="str">
        <f t="shared" si="990"/>
        <v>M.020.22.108</v>
      </c>
      <c r="D2622" s="9" t="s">
        <v>1425</v>
      </c>
      <c r="E2622" s="112" t="s">
        <v>362</v>
      </c>
      <c r="F2622" s="115" t="str">
        <f t="shared" si="991"/>
        <v>Lemon sole, meat packaging per 1 kg NL</v>
      </c>
      <c r="G2622" s="143">
        <f t="shared" si="992"/>
        <v>4.2092379333333332</v>
      </c>
      <c r="I2622" s="118">
        <f t="shared" si="993"/>
        <v>0.89339894054869995</v>
      </c>
      <c r="K2622" s="161">
        <f t="shared" si="994"/>
        <v>1.1363677E-6</v>
      </c>
      <c r="L2622" s="161">
        <f t="shared" si="995"/>
        <v>0.24788869018099999</v>
      </c>
      <c r="M2622" s="162">
        <f t="shared" si="996"/>
        <v>1.4123424000000001E-2</v>
      </c>
      <c r="N2622" s="161">
        <v>0.63138569</v>
      </c>
      <c r="O2622" s="132">
        <v>0.16978056999999999</v>
      </c>
      <c r="P2622" s="132">
        <v>7.7293693999999996E-2</v>
      </c>
      <c r="Q2622" s="132">
        <v>0</v>
      </c>
      <c r="R2622" s="132">
        <v>0</v>
      </c>
      <c r="S2622" s="132">
        <v>0</v>
      </c>
      <c r="T2622" s="164">
        <v>1.1363677E-6</v>
      </c>
      <c r="U2622" s="164">
        <v>2.7830031000000001E-5</v>
      </c>
      <c r="V2622" s="132">
        <v>0</v>
      </c>
      <c r="W2622" s="132">
        <v>0</v>
      </c>
      <c r="X2622" s="132">
        <v>0</v>
      </c>
      <c r="Y2622" s="132">
        <v>7.8659615000000003E-4</v>
      </c>
      <c r="Z2622" s="132">
        <v>1.4123424000000001E-2</v>
      </c>
      <c r="AA2622" s="132">
        <v>0</v>
      </c>
      <c r="AC2622" s="118">
        <f t="shared" si="980"/>
        <v>0.63138569</v>
      </c>
      <c r="AD2622" s="118">
        <f t="shared" si="981"/>
        <v>0.24710323039869997</v>
      </c>
      <c r="AE2622" s="118">
        <f t="shared" si="982"/>
        <v>0.26122551803099997</v>
      </c>
      <c r="AF2622" s="118">
        <f t="shared" si="983"/>
        <v>0.24788869018099999</v>
      </c>
      <c r="AG2622" s="118">
        <f t="shared" si="984"/>
        <v>0</v>
      </c>
      <c r="AI2622" s="69">
        <v>0</v>
      </c>
      <c r="AJ2622" s="69">
        <v>0</v>
      </c>
      <c r="AK2622" s="69">
        <v>0</v>
      </c>
      <c r="AL2622" s="69">
        <v>0</v>
      </c>
      <c r="AM2622" s="69">
        <v>0</v>
      </c>
      <c r="AN2622" s="69">
        <v>0</v>
      </c>
      <c r="AO2622" s="69">
        <v>0</v>
      </c>
      <c r="AQ2622" s="116">
        <v>0.12170082</v>
      </c>
      <c r="AR2622" s="116">
        <v>0.11658569000000001</v>
      </c>
      <c r="AS2622" s="116">
        <v>5.1151291999999996E-3</v>
      </c>
      <c r="AT2622" s="116">
        <v>0</v>
      </c>
      <c r="AU2622" s="150">
        <f t="shared" si="985"/>
        <v>6.9895498E-6</v>
      </c>
      <c r="AV2622" s="150">
        <f t="shared" si="986"/>
        <v>1.8916897785059997E-8</v>
      </c>
      <c r="AW2622" s="163">
        <f t="shared" si="987"/>
        <v>0</v>
      </c>
      <c r="AX2622" s="196">
        <v>3.9061728000000004E-6</v>
      </c>
      <c r="AY2622" s="196">
        <v>1.1785866000000001E-8</v>
      </c>
      <c r="AZ2622" s="196">
        <v>3.2200670000000002E-13</v>
      </c>
      <c r="BA2622" s="108">
        <v>0</v>
      </c>
      <c r="BB2622" s="108">
        <v>0</v>
      </c>
      <c r="BC2622" s="108">
        <v>0</v>
      </c>
      <c r="BD2622" s="196">
        <v>3.083377E-6</v>
      </c>
      <c r="BE2622" s="108">
        <v>0</v>
      </c>
      <c r="BF2622" s="196">
        <v>3.5916259999999999E-9</v>
      </c>
      <c r="BG2622" s="196">
        <v>3.180848E-9</v>
      </c>
      <c r="BH2622" s="196">
        <v>6.4878360000000002E-14</v>
      </c>
      <c r="BI2622" s="108">
        <v>0</v>
      </c>
      <c r="BJ2622" s="108">
        <v>0</v>
      </c>
      <c r="BK2622" s="108">
        <v>0</v>
      </c>
      <c r="BL2622" s="108">
        <v>0</v>
      </c>
      <c r="BM2622" s="108">
        <v>0</v>
      </c>
      <c r="BN2622" s="196">
        <v>3.5817089999999999E-10</v>
      </c>
      <c r="BO2622" s="108">
        <v>0</v>
      </c>
      <c r="BP2622" s="108">
        <v>0</v>
      </c>
      <c r="BQ2622" s="108">
        <v>0</v>
      </c>
      <c r="BR2622" s="108">
        <v>0</v>
      </c>
      <c r="BS2622" s="108">
        <v>0</v>
      </c>
      <c r="BU2622" s="69">
        <v>2.4699268999999998E-4</v>
      </c>
      <c r="BV2622" s="172">
        <v>2.4761755000000001E-5</v>
      </c>
      <c r="BW2622" s="69">
        <v>1.1736472000000001E-4</v>
      </c>
      <c r="BX2622" s="172">
        <v>3.2599203000000001E-9</v>
      </c>
      <c r="BY2622" s="172">
        <v>2.0397109E-5</v>
      </c>
      <c r="BZ2622" s="69">
        <v>0</v>
      </c>
      <c r="CA2622" s="172">
        <v>8.2604273000000004E-5</v>
      </c>
      <c r="CB2622" s="69">
        <v>0</v>
      </c>
      <c r="CC2622" s="69">
        <v>0</v>
      </c>
      <c r="CD2622" s="172">
        <v>7.5194110000000003E-10</v>
      </c>
      <c r="CE2622" s="69">
        <v>0</v>
      </c>
      <c r="CF2622" s="172">
        <v>2.5345033000000002E-7</v>
      </c>
      <c r="CG2622" s="69">
        <v>0</v>
      </c>
      <c r="CH2622" s="172">
        <v>1.6073637000000001E-6</v>
      </c>
      <c r="CI2622" s="69">
        <v>0</v>
      </c>
      <c r="CJ2622" s="69">
        <v>0</v>
      </c>
      <c r="CK2622" s="69">
        <v>0</v>
      </c>
      <c r="CM2622" s="198">
        <v>0</v>
      </c>
      <c r="CN2622" s="198">
        <v>4.2092378999999998</v>
      </c>
      <c r="CO2622" s="198">
        <v>0</v>
      </c>
      <c r="CP2622" s="198">
        <v>1.6941632000000002E-2</v>
      </c>
      <c r="CQ2622" s="198">
        <v>0</v>
      </c>
      <c r="CR2622" s="198">
        <v>0</v>
      </c>
      <c r="CS2622" s="198">
        <v>1.0353217999999999E-3</v>
      </c>
      <c r="CT2622" s="198">
        <v>0</v>
      </c>
      <c r="CU2622" s="198">
        <v>2.1343158000000002E-3</v>
      </c>
      <c r="CV2622" s="197">
        <v>2.2165146000000001E-5</v>
      </c>
    </row>
    <row r="2623" spans="1:100" ht="14.4">
      <c r="A2623" t="s">
        <v>2903</v>
      </c>
      <c r="B2623" s="112" t="s">
        <v>265</v>
      </c>
      <c r="C2623" s="113" t="str">
        <f t="shared" si="990"/>
        <v>M.020.22.109</v>
      </c>
      <c r="D2623" s="9" t="s">
        <v>1425</v>
      </c>
      <c r="E2623" s="112" t="s">
        <v>362</v>
      </c>
      <c r="F2623" s="115" t="str">
        <f t="shared" si="991"/>
        <v>Mackerel fillet, smoked meat packaging per 1 kg NL</v>
      </c>
      <c r="G2623" s="143">
        <f t="shared" si="992"/>
        <v>0.61884929333333327</v>
      </c>
      <c r="I2623" s="118">
        <f t="shared" si="993"/>
        <v>0.12061452073217599</v>
      </c>
      <c r="K2623" s="161">
        <f t="shared" si="994"/>
        <v>3.9253385999999998E-8</v>
      </c>
      <c r="L2623" s="161">
        <f t="shared" si="995"/>
        <v>2.6067277478790001E-2</v>
      </c>
      <c r="M2623" s="162">
        <f t="shared" si="996"/>
        <v>1.71981E-3</v>
      </c>
      <c r="N2623" s="161">
        <v>9.2827393999999994E-2</v>
      </c>
      <c r="O2623" s="132">
        <v>2.3212831E-2</v>
      </c>
      <c r="P2623" s="132">
        <v>2.6699451E-3</v>
      </c>
      <c r="Q2623" s="132">
        <v>0</v>
      </c>
      <c r="R2623" s="132">
        <v>0</v>
      </c>
      <c r="S2623" s="132">
        <v>0</v>
      </c>
      <c r="T2623" s="164">
        <v>3.9253385999999998E-8</v>
      </c>
      <c r="U2623" s="164">
        <v>9.6132879000000005E-7</v>
      </c>
      <c r="V2623" s="132">
        <v>0</v>
      </c>
      <c r="W2623" s="132">
        <v>0</v>
      </c>
      <c r="X2623" s="132">
        <v>0</v>
      </c>
      <c r="Y2623" s="132">
        <v>1.8354005000000001E-4</v>
      </c>
      <c r="Z2623" s="132">
        <v>1.71981E-3</v>
      </c>
      <c r="AA2623" s="132">
        <v>0</v>
      </c>
      <c r="AC2623" s="118">
        <f t="shared" si="980"/>
        <v>9.2827393999999994E-2</v>
      </c>
      <c r="AD2623" s="118">
        <f t="shared" si="981"/>
        <v>2.5883776682176E-2</v>
      </c>
      <c r="AE2623" s="118">
        <f t="shared" si="982"/>
        <v>2.7603547428789999E-2</v>
      </c>
      <c r="AF2623" s="118">
        <f t="shared" si="983"/>
        <v>2.6067277478790001E-2</v>
      </c>
      <c r="AG2623" s="118">
        <f t="shared" si="984"/>
        <v>0</v>
      </c>
      <c r="AI2623" s="69">
        <v>0</v>
      </c>
      <c r="AJ2623" s="69">
        <v>0</v>
      </c>
      <c r="AK2623" s="69">
        <v>0</v>
      </c>
      <c r="AL2623" s="69">
        <v>0</v>
      </c>
      <c r="AM2623" s="69">
        <v>0</v>
      </c>
      <c r="AN2623" s="69">
        <v>0</v>
      </c>
      <c r="AO2623" s="69">
        <v>0</v>
      </c>
      <c r="AQ2623" s="116">
        <v>1.7264580000000002E-2</v>
      </c>
      <c r="AR2623" s="116">
        <v>1.6610933000000001E-2</v>
      </c>
      <c r="AS2623" s="116">
        <v>6.5364741999999999E-4</v>
      </c>
      <c r="AT2623" s="116">
        <v>0</v>
      </c>
      <c r="AU2623" s="150">
        <f t="shared" si="985"/>
        <v>9.9585928999999999E-7</v>
      </c>
      <c r="AV2623" s="150">
        <f t="shared" si="986"/>
        <v>2.4173351062273998E-9</v>
      </c>
      <c r="AW2623" s="163">
        <f t="shared" si="987"/>
        <v>0</v>
      </c>
      <c r="AX2623" s="196">
        <v>5.7429214000000002E-7</v>
      </c>
      <c r="AY2623" s="196">
        <v>1.7327780000000001E-9</v>
      </c>
      <c r="AZ2623" s="196">
        <v>4.7341971000000002E-14</v>
      </c>
      <c r="BA2623" s="108">
        <v>0</v>
      </c>
      <c r="BB2623" s="108">
        <v>0</v>
      </c>
      <c r="BC2623" s="108">
        <v>0</v>
      </c>
      <c r="BD2623" s="196">
        <v>4.2156715000000002E-7</v>
      </c>
      <c r="BE2623" s="108">
        <v>0</v>
      </c>
      <c r="BF2623" s="196">
        <v>4.9105623999999996E-10</v>
      </c>
      <c r="BG2623" s="196">
        <v>1.0987557999999999E-10</v>
      </c>
      <c r="BH2623" s="196">
        <v>4.3042564000000001E-15</v>
      </c>
      <c r="BI2623" s="108">
        <v>0</v>
      </c>
      <c r="BJ2623" s="108">
        <v>0</v>
      </c>
      <c r="BK2623" s="108">
        <v>0</v>
      </c>
      <c r="BL2623" s="108">
        <v>0</v>
      </c>
      <c r="BM2623" s="108">
        <v>0</v>
      </c>
      <c r="BN2623" s="196">
        <v>8.3573639999999996E-11</v>
      </c>
      <c r="BO2623" s="108">
        <v>0</v>
      </c>
      <c r="BP2623" s="108">
        <v>0</v>
      </c>
      <c r="BQ2623" s="108">
        <v>0</v>
      </c>
      <c r="BR2623" s="108">
        <v>0</v>
      </c>
      <c r="BS2623" s="108">
        <v>0</v>
      </c>
      <c r="BU2623" s="172">
        <v>2.6561823E-5</v>
      </c>
      <c r="BV2623" s="172">
        <v>3.3854901000000001E-6</v>
      </c>
      <c r="BW2623" s="172">
        <v>1.7255160000000001E-5</v>
      </c>
      <c r="BX2623" s="172">
        <v>1.1260696E-10</v>
      </c>
      <c r="BY2623" s="172">
        <v>2.7887446000000001E-6</v>
      </c>
      <c r="BZ2623" s="69">
        <v>0</v>
      </c>
      <c r="CA2623" s="172">
        <v>2.8533876E-6</v>
      </c>
      <c r="CB2623" s="69">
        <v>0</v>
      </c>
      <c r="CC2623" s="69">
        <v>0</v>
      </c>
      <c r="CD2623" s="172">
        <v>2.5974193999999999E-11</v>
      </c>
      <c r="CE2623" s="69">
        <v>0</v>
      </c>
      <c r="CF2623" s="172">
        <v>5.9138715000000003E-8</v>
      </c>
      <c r="CG2623" s="69">
        <v>0</v>
      </c>
      <c r="CH2623" s="172">
        <v>2.1976284999999999E-7</v>
      </c>
      <c r="CI2623" s="69">
        <v>0</v>
      </c>
      <c r="CJ2623" s="69">
        <v>0</v>
      </c>
      <c r="CK2623" s="69">
        <v>0</v>
      </c>
      <c r="CM2623" s="198">
        <v>0</v>
      </c>
      <c r="CN2623" s="198">
        <v>0.61884929</v>
      </c>
      <c r="CO2623" s="198">
        <v>0</v>
      </c>
      <c r="CP2623" s="198">
        <v>2.316303E-3</v>
      </c>
      <c r="CQ2623" s="198">
        <v>0</v>
      </c>
      <c r="CR2623" s="198">
        <v>0</v>
      </c>
      <c r="CS2623" s="198">
        <v>1.4155181999999999E-4</v>
      </c>
      <c r="CT2623" s="198">
        <v>0</v>
      </c>
      <c r="CU2623" s="197">
        <v>7.3725367E-5</v>
      </c>
      <c r="CV2623" s="197">
        <v>1.4705130000000001E-6</v>
      </c>
    </row>
    <row r="2624" spans="1:100" ht="14.4">
      <c r="A2624" t="s">
        <v>2904</v>
      </c>
      <c r="B2624" s="112" t="s">
        <v>265</v>
      </c>
      <c r="C2624" s="113" t="str">
        <f t="shared" si="990"/>
        <v>M.020.22.110</v>
      </c>
      <c r="D2624" s="9" t="s">
        <v>1425</v>
      </c>
      <c r="E2624" s="112" t="s">
        <v>362</v>
      </c>
      <c r="F2624" s="115" t="str">
        <f t="shared" si="991"/>
        <v>Pangasius, meat packaging per 1 kg NL</v>
      </c>
      <c r="G2624" s="143">
        <f t="shared" si="992"/>
        <v>8.5196326666666682</v>
      </c>
      <c r="I2624" s="118">
        <f t="shared" si="993"/>
        <v>1.7421713479161001</v>
      </c>
      <c r="K2624" s="161">
        <f t="shared" si="994"/>
        <v>1.9135451000000001E-6</v>
      </c>
      <c r="L2624" s="161">
        <f t="shared" si="995"/>
        <v>0.38401834337100005</v>
      </c>
      <c r="M2624" s="162">
        <f t="shared" si="996"/>
        <v>8.0206190999999996E-2</v>
      </c>
      <c r="N2624" s="161">
        <v>1.2779449000000001</v>
      </c>
      <c r="O2624" s="132">
        <v>0.14057269999999999</v>
      </c>
      <c r="P2624" s="132">
        <v>0.13015591000000001</v>
      </c>
      <c r="Q2624" s="132">
        <v>0</v>
      </c>
      <c r="R2624" s="132">
        <v>0</v>
      </c>
      <c r="S2624" s="132">
        <v>0</v>
      </c>
      <c r="T2624" s="164">
        <v>1.9135451000000001E-6</v>
      </c>
      <c r="U2624" s="164">
        <v>4.6863371000000003E-5</v>
      </c>
      <c r="V2624" s="132">
        <v>0</v>
      </c>
      <c r="W2624" s="132">
        <v>0</v>
      </c>
      <c r="X2624" s="132">
        <v>0</v>
      </c>
      <c r="Y2624" s="132">
        <v>0.11324287</v>
      </c>
      <c r="Z2624" s="132">
        <v>8.0206190999999996E-2</v>
      </c>
      <c r="AA2624" s="132">
        <v>0</v>
      </c>
      <c r="AC2624" s="118">
        <f t="shared" si="980"/>
        <v>1.2779449000000001</v>
      </c>
      <c r="AD2624" s="118">
        <f t="shared" si="981"/>
        <v>0.27077738691610004</v>
      </c>
      <c r="AE2624" s="118">
        <f t="shared" si="982"/>
        <v>0.35098166437100004</v>
      </c>
      <c r="AF2624" s="118">
        <f t="shared" si="983"/>
        <v>0.38401834337100005</v>
      </c>
      <c r="AG2624" s="118">
        <f t="shared" si="984"/>
        <v>0</v>
      </c>
      <c r="AI2624" s="69">
        <v>0</v>
      </c>
      <c r="AJ2624" s="69">
        <v>0</v>
      </c>
      <c r="AK2624" s="69">
        <v>0</v>
      </c>
      <c r="AL2624" s="69">
        <v>0</v>
      </c>
      <c r="AM2624" s="69">
        <v>0</v>
      </c>
      <c r="AN2624" s="69">
        <v>0</v>
      </c>
      <c r="AO2624" s="69">
        <v>0</v>
      </c>
      <c r="AQ2624" s="116">
        <v>0.19710527</v>
      </c>
      <c r="AR2624" s="116">
        <v>0.17445868</v>
      </c>
      <c r="AS2624" s="116">
        <v>2.2646590000000001E-2</v>
      </c>
      <c r="AT2624" s="116">
        <v>0</v>
      </c>
      <c r="AU2624" s="150">
        <f t="shared" si="985"/>
        <v>1.0459153600000001E-5</v>
      </c>
      <c r="AV2624" s="150">
        <f t="shared" si="986"/>
        <v>8.3752180720709999E-8</v>
      </c>
      <c r="AW2624" s="163">
        <f t="shared" si="987"/>
        <v>0</v>
      </c>
      <c r="AX2624" s="196">
        <v>7.9062192000000008E-6</v>
      </c>
      <c r="AY2624" s="196">
        <v>2.3854971999999999E-8</v>
      </c>
      <c r="AZ2624" s="196">
        <v>6.5175191E-13</v>
      </c>
      <c r="BA2624" s="108">
        <v>0</v>
      </c>
      <c r="BB2624" s="108">
        <v>0</v>
      </c>
      <c r="BC2624" s="108">
        <v>0</v>
      </c>
      <c r="BD2624" s="196">
        <v>2.5529344E-6</v>
      </c>
      <c r="BE2624" s="108">
        <v>0</v>
      </c>
      <c r="BF2624" s="196">
        <v>2.9737477000000001E-9</v>
      </c>
      <c r="BG2624" s="196">
        <v>5.3562735999999997E-9</v>
      </c>
      <c r="BH2624" s="196">
        <v>2.2106688E-12</v>
      </c>
      <c r="BI2624" s="108">
        <v>0</v>
      </c>
      <c r="BJ2624" s="108">
        <v>0</v>
      </c>
      <c r="BK2624" s="108">
        <v>0</v>
      </c>
      <c r="BL2624" s="108">
        <v>0</v>
      </c>
      <c r="BM2624" s="108">
        <v>0</v>
      </c>
      <c r="BN2624" s="196">
        <v>5.1564324999999999E-8</v>
      </c>
      <c r="BO2624" s="108">
        <v>0</v>
      </c>
      <c r="BP2624" s="108">
        <v>0</v>
      </c>
      <c r="BQ2624" s="108">
        <v>0</v>
      </c>
      <c r="BR2624" s="108">
        <v>0</v>
      </c>
      <c r="BS2624" s="108">
        <v>0</v>
      </c>
      <c r="BU2624" s="69">
        <v>4.5186424000000003E-4</v>
      </c>
      <c r="BV2624" s="172">
        <v>2.0501914999999999E-5</v>
      </c>
      <c r="BW2624" s="69">
        <v>2.3754997000000001E-4</v>
      </c>
      <c r="BX2624" s="172">
        <v>5.4894246000000001E-9</v>
      </c>
      <c r="BY2624" s="172">
        <v>1.6888132999999999E-5</v>
      </c>
      <c r="BZ2624" s="69">
        <v>0</v>
      </c>
      <c r="CA2624" s="69">
        <v>1.3909847000000001E-4</v>
      </c>
      <c r="CB2624" s="69">
        <v>0</v>
      </c>
      <c r="CC2624" s="69">
        <v>0</v>
      </c>
      <c r="CD2624" s="172">
        <v>1.2662039E-9</v>
      </c>
      <c r="CE2624" s="69">
        <v>0</v>
      </c>
      <c r="CF2624" s="172">
        <v>3.6488154999999998E-5</v>
      </c>
      <c r="CG2624" s="69">
        <v>0</v>
      </c>
      <c r="CH2624" s="172">
        <v>1.3308440999999999E-6</v>
      </c>
      <c r="CI2624" s="69">
        <v>0</v>
      </c>
      <c r="CJ2624" s="69">
        <v>0</v>
      </c>
      <c r="CK2624" s="69">
        <v>0</v>
      </c>
      <c r="CM2624" s="198">
        <v>0</v>
      </c>
      <c r="CN2624" s="198">
        <v>8.5196328000000001</v>
      </c>
      <c r="CO2624" s="198">
        <v>0</v>
      </c>
      <c r="CP2624" s="198">
        <v>1.4027112E-2</v>
      </c>
      <c r="CQ2624" s="198">
        <v>0</v>
      </c>
      <c r="CR2624" s="198">
        <v>0</v>
      </c>
      <c r="CS2624" s="198">
        <v>8.5721224000000001E-4</v>
      </c>
      <c r="CT2624" s="198">
        <v>0</v>
      </c>
      <c r="CU2624" s="198">
        <v>3.5940036999999999E-3</v>
      </c>
      <c r="CV2624" s="198">
        <v>7.5525639000000001E-4</v>
      </c>
    </row>
    <row r="2625" spans="1:100" ht="14.4">
      <c r="A2625" t="s">
        <v>2905</v>
      </c>
      <c r="B2625" s="112" t="s">
        <v>265</v>
      </c>
      <c r="C2625" s="113" t="str">
        <f t="shared" si="990"/>
        <v>M.020.22.111</v>
      </c>
      <c r="D2625" s="9" t="s">
        <v>1425</v>
      </c>
      <c r="E2625" s="112" t="s">
        <v>362</v>
      </c>
      <c r="F2625" s="115" t="str">
        <f t="shared" si="991"/>
        <v>Plaice fillet, meat packaging per 1 kg NL</v>
      </c>
      <c r="G2625" s="143">
        <f t="shared" si="992"/>
        <v>4.2092379333333332</v>
      </c>
      <c r="I2625" s="118">
        <f t="shared" si="993"/>
        <v>0.89339894054869995</v>
      </c>
      <c r="K2625" s="161">
        <f t="shared" si="994"/>
        <v>1.1363677E-6</v>
      </c>
      <c r="L2625" s="161">
        <f t="shared" si="995"/>
        <v>0.24788869018099999</v>
      </c>
      <c r="M2625" s="162">
        <f t="shared" si="996"/>
        <v>1.4123424000000001E-2</v>
      </c>
      <c r="N2625" s="161">
        <v>0.63138569</v>
      </c>
      <c r="O2625" s="132">
        <v>0.16978056999999999</v>
      </c>
      <c r="P2625" s="132">
        <v>7.7293693999999996E-2</v>
      </c>
      <c r="Q2625" s="132">
        <v>0</v>
      </c>
      <c r="R2625" s="132">
        <v>0</v>
      </c>
      <c r="S2625" s="132">
        <v>0</v>
      </c>
      <c r="T2625" s="164">
        <v>1.1363677E-6</v>
      </c>
      <c r="U2625" s="164">
        <v>2.7830031000000001E-5</v>
      </c>
      <c r="V2625" s="132">
        <v>0</v>
      </c>
      <c r="W2625" s="132">
        <v>0</v>
      </c>
      <c r="X2625" s="132">
        <v>0</v>
      </c>
      <c r="Y2625" s="132">
        <v>7.8659615000000003E-4</v>
      </c>
      <c r="Z2625" s="132">
        <v>1.4123424000000001E-2</v>
      </c>
      <c r="AA2625" s="132">
        <v>0</v>
      </c>
      <c r="AC2625" s="118">
        <f t="shared" si="980"/>
        <v>0.63138569</v>
      </c>
      <c r="AD2625" s="118">
        <f t="shared" si="981"/>
        <v>0.24710323039869997</v>
      </c>
      <c r="AE2625" s="118">
        <f t="shared" si="982"/>
        <v>0.26122551803099997</v>
      </c>
      <c r="AF2625" s="118">
        <f t="shared" si="983"/>
        <v>0.24788869018099999</v>
      </c>
      <c r="AG2625" s="118">
        <f t="shared" si="984"/>
        <v>0</v>
      </c>
      <c r="AI2625" s="69">
        <v>0</v>
      </c>
      <c r="AJ2625" s="69">
        <v>0</v>
      </c>
      <c r="AK2625" s="69">
        <v>0</v>
      </c>
      <c r="AL2625" s="69">
        <v>0</v>
      </c>
      <c r="AM2625" s="69">
        <v>0</v>
      </c>
      <c r="AN2625" s="69">
        <v>0</v>
      </c>
      <c r="AO2625" s="69">
        <v>0</v>
      </c>
      <c r="AQ2625" s="116">
        <v>0.12170082</v>
      </c>
      <c r="AR2625" s="116">
        <v>0.11658569000000001</v>
      </c>
      <c r="AS2625" s="116">
        <v>5.1151291999999996E-3</v>
      </c>
      <c r="AT2625" s="116">
        <v>0</v>
      </c>
      <c r="AU2625" s="150">
        <f t="shared" si="985"/>
        <v>6.9895498E-6</v>
      </c>
      <c r="AV2625" s="150">
        <f t="shared" si="986"/>
        <v>1.8916897785059997E-8</v>
      </c>
      <c r="AW2625" s="163">
        <f t="shared" si="987"/>
        <v>0</v>
      </c>
      <c r="AX2625" s="196">
        <v>3.9061728000000004E-6</v>
      </c>
      <c r="AY2625" s="196">
        <v>1.1785866000000001E-8</v>
      </c>
      <c r="AZ2625" s="196">
        <v>3.2200670000000002E-13</v>
      </c>
      <c r="BA2625" s="108">
        <v>0</v>
      </c>
      <c r="BB2625" s="108">
        <v>0</v>
      </c>
      <c r="BC2625" s="108">
        <v>0</v>
      </c>
      <c r="BD2625" s="196">
        <v>3.083377E-6</v>
      </c>
      <c r="BE2625" s="108">
        <v>0</v>
      </c>
      <c r="BF2625" s="196">
        <v>3.5916259999999999E-9</v>
      </c>
      <c r="BG2625" s="196">
        <v>3.180848E-9</v>
      </c>
      <c r="BH2625" s="196">
        <v>6.4878360000000002E-14</v>
      </c>
      <c r="BI2625" s="108">
        <v>0</v>
      </c>
      <c r="BJ2625" s="108">
        <v>0</v>
      </c>
      <c r="BK2625" s="108">
        <v>0</v>
      </c>
      <c r="BL2625" s="108">
        <v>0</v>
      </c>
      <c r="BM2625" s="108">
        <v>0</v>
      </c>
      <c r="BN2625" s="196">
        <v>3.5817089999999999E-10</v>
      </c>
      <c r="BO2625" s="108">
        <v>0</v>
      </c>
      <c r="BP2625" s="108">
        <v>0</v>
      </c>
      <c r="BQ2625" s="108">
        <v>0</v>
      </c>
      <c r="BR2625" s="108">
        <v>0</v>
      </c>
      <c r="BS2625" s="108">
        <v>0</v>
      </c>
      <c r="BU2625" s="69">
        <v>2.4699268999999998E-4</v>
      </c>
      <c r="BV2625" s="172">
        <v>2.4761755000000001E-5</v>
      </c>
      <c r="BW2625" s="69">
        <v>1.1736472000000001E-4</v>
      </c>
      <c r="BX2625" s="172">
        <v>3.2599203000000001E-9</v>
      </c>
      <c r="BY2625" s="172">
        <v>2.0397109E-5</v>
      </c>
      <c r="BZ2625" s="69">
        <v>0</v>
      </c>
      <c r="CA2625" s="172">
        <v>8.2604273000000004E-5</v>
      </c>
      <c r="CB2625" s="69">
        <v>0</v>
      </c>
      <c r="CC2625" s="69">
        <v>0</v>
      </c>
      <c r="CD2625" s="172">
        <v>7.5194110000000003E-10</v>
      </c>
      <c r="CE2625" s="69">
        <v>0</v>
      </c>
      <c r="CF2625" s="172">
        <v>2.5345033000000002E-7</v>
      </c>
      <c r="CG2625" s="69">
        <v>0</v>
      </c>
      <c r="CH2625" s="172">
        <v>1.6073637000000001E-6</v>
      </c>
      <c r="CI2625" s="69">
        <v>0</v>
      </c>
      <c r="CJ2625" s="69">
        <v>0</v>
      </c>
      <c r="CK2625" s="69">
        <v>0</v>
      </c>
      <c r="CM2625" s="198">
        <v>0</v>
      </c>
      <c r="CN2625" s="198">
        <v>4.2092378999999998</v>
      </c>
      <c r="CO2625" s="198">
        <v>0</v>
      </c>
      <c r="CP2625" s="198">
        <v>1.6941632000000002E-2</v>
      </c>
      <c r="CQ2625" s="198">
        <v>0</v>
      </c>
      <c r="CR2625" s="198">
        <v>0</v>
      </c>
      <c r="CS2625" s="198">
        <v>1.0353217999999999E-3</v>
      </c>
      <c r="CT2625" s="198">
        <v>0</v>
      </c>
      <c r="CU2625" s="198">
        <v>2.1343158000000002E-3</v>
      </c>
      <c r="CV2625" s="197">
        <v>2.2165146000000001E-5</v>
      </c>
    </row>
    <row r="2626" spans="1:100" ht="14.4">
      <c r="A2626" t="s">
        <v>2906</v>
      </c>
      <c r="B2626" s="112" t="s">
        <v>265</v>
      </c>
      <c r="C2626" s="113" t="str">
        <f t="shared" si="990"/>
        <v>M.020.22.112</v>
      </c>
      <c r="D2626" s="9" t="s">
        <v>1425</v>
      </c>
      <c r="E2626" s="112" t="s">
        <v>362</v>
      </c>
      <c r="F2626" s="115" t="str">
        <f t="shared" si="991"/>
        <v>Pollack, fillet meat packaging per 1 kg NL</v>
      </c>
      <c r="G2626" s="143">
        <f t="shared" si="992"/>
        <v>0.99332066666666663</v>
      </c>
      <c r="I2626" s="118">
        <f t="shared" si="993"/>
        <v>0.28193025825859996</v>
      </c>
      <c r="K2626" s="161">
        <f t="shared" si="994"/>
        <v>1.1406355999999999E-6</v>
      </c>
      <c r="L2626" s="161">
        <f t="shared" si="995"/>
        <v>0.11692451162300001</v>
      </c>
      <c r="M2626" s="162">
        <f t="shared" si="996"/>
        <v>1.6006506E-2</v>
      </c>
      <c r="N2626" s="161">
        <v>0.14899809999999999</v>
      </c>
      <c r="O2626" s="132">
        <v>3.9067545000000002E-2</v>
      </c>
      <c r="P2626" s="132">
        <v>7.7583990000000005E-2</v>
      </c>
      <c r="Q2626" s="132">
        <v>0</v>
      </c>
      <c r="R2626" s="132">
        <v>0</v>
      </c>
      <c r="S2626" s="132">
        <v>0</v>
      </c>
      <c r="T2626" s="164">
        <v>1.1406355999999999E-6</v>
      </c>
      <c r="U2626" s="164">
        <v>2.7934553E-5</v>
      </c>
      <c r="V2626" s="132">
        <v>0</v>
      </c>
      <c r="W2626" s="132">
        <v>0</v>
      </c>
      <c r="X2626" s="132">
        <v>0</v>
      </c>
      <c r="Y2626" s="132">
        <v>2.4504206999999999E-4</v>
      </c>
      <c r="Z2626" s="132">
        <v>1.6006506E-2</v>
      </c>
      <c r="AA2626" s="132">
        <v>0</v>
      </c>
      <c r="AC2626" s="118">
        <f t="shared" si="980"/>
        <v>0.14899809999999999</v>
      </c>
      <c r="AD2626" s="118">
        <f t="shared" si="981"/>
        <v>0.1166806101886</v>
      </c>
      <c r="AE2626" s="118">
        <f t="shared" si="982"/>
        <v>0.13268597555299999</v>
      </c>
      <c r="AF2626" s="118">
        <f t="shared" si="983"/>
        <v>0.11692451162300001</v>
      </c>
      <c r="AG2626" s="118">
        <f t="shared" si="984"/>
        <v>0</v>
      </c>
      <c r="AI2626" s="69">
        <v>0</v>
      </c>
      <c r="AJ2626" s="69">
        <v>0</v>
      </c>
      <c r="AK2626" s="69">
        <v>0</v>
      </c>
      <c r="AL2626" s="69">
        <v>0</v>
      </c>
      <c r="AM2626" s="69">
        <v>0</v>
      </c>
      <c r="AN2626" s="69">
        <v>0</v>
      </c>
      <c r="AO2626" s="69">
        <v>0</v>
      </c>
      <c r="AQ2626" s="116">
        <v>2.9079251E-2</v>
      </c>
      <c r="AR2626" s="116">
        <v>2.7210175E-2</v>
      </c>
      <c r="AS2626" s="116">
        <v>1.8690759999999999E-3</v>
      </c>
      <c r="AT2626" s="116">
        <v>0</v>
      </c>
      <c r="AU2626" s="150">
        <f t="shared" si="985"/>
        <v>1.63130544E-6</v>
      </c>
      <c r="AV2626" s="150">
        <f t="shared" si="986"/>
        <v>6.9122633805189996E-9</v>
      </c>
      <c r="AW2626" s="163">
        <f t="shared" si="987"/>
        <v>0</v>
      </c>
      <c r="AX2626" s="196">
        <v>9.2180155000000002E-7</v>
      </c>
      <c r="AY2626" s="196">
        <v>2.7812978E-9</v>
      </c>
      <c r="AZ2626" s="196">
        <v>7.5989029000000004E-14</v>
      </c>
      <c r="BA2626" s="108">
        <v>0</v>
      </c>
      <c r="BB2626" s="108">
        <v>0</v>
      </c>
      <c r="BC2626" s="108">
        <v>0</v>
      </c>
      <c r="BD2626" s="196">
        <v>7.0950388999999997E-7</v>
      </c>
      <c r="BE2626" s="108">
        <v>0</v>
      </c>
      <c r="BF2626" s="196">
        <v>8.2645507999999996E-10</v>
      </c>
      <c r="BG2626" s="196">
        <v>3.1927944999999999E-9</v>
      </c>
      <c r="BH2626" s="196">
        <v>6.1861489999999998E-14</v>
      </c>
      <c r="BI2626" s="108">
        <v>0</v>
      </c>
      <c r="BJ2626" s="108">
        <v>0</v>
      </c>
      <c r="BK2626" s="108">
        <v>0</v>
      </c>
      <c r="BL2626" s="108">
        <v>0</v>
      </c>
      <c r="BM2626" s="108">
        <v>0</v>
      </c>
      <c r="BN2626" s="196">
        <v>1.1157815E-10</v>
      </c>
      <c r="BO2626" s="108">
        <v>0</v>
      </c>
      <c r="BP2626" s="108">
        <v>0</v>
      </c>
      <c r="BQ2626" s="108">
        <v>0</v>
      </c>
      <c r="BR2626" s="108">
        <v>0</v>
      </c>
      <c r="BS2626" s="108">
        <v>0</v>
      </c>
      <c r="BU2626" s="69">
        <v>1.2145511E-4</v>
      </c>
      <c r="BV2626" s="172">
        <v>5.6978309999999997E-6</v>
      </c>
      <c r="BW2626" s="172">
        <v>2.7696414999999999E-5</v>
      </c>
      <c r="BX2626" s="172">
        <v>3.2721638E-9</v>
      </c>
      <c r="BY2626" s="172">
        <v>4.6934992999999996E-6</v>
      </c>
      <c r="BZ2626" s="69">
        <v>0</v>
      </c>
      <c r="CA2626" s="172">
        <v>8.2914514000000005E-5</v>
      </c>
      <c r="CB2626" s="69">
        <v>0</v>
      </c>
      <c r="CC2626" s="69">
        <v>0</v>
      </c>
      <c r="CD2626" s="172">
        <v>7.5476519999999999E-10</v>
      </c>
      <c r="CE2626" s="69">
        <v>0</v>
      </c>
      <c r="CF2626" s="172">
        <v>7.8955375999999995E-8</v>
      </c>
      <c r="CG2626" s="69">
        <v>0</v>
      </c>
      <c r="CH2626" s="172">
        <v>3.6986420999999998E-7</v>
      </c>
      <c r="CI2626" s="69">
        <v>0</v>
      </c>
      <c r="CJ2626" s="69">
        <v>0</v>
      </c>
      <c r="CK2626" s="69">
        <v>0</v>
      </c>
      <c r="CM2626" s="198">
        <v>0</v>
      </c>
      <c r="CN2626" s="198">
        <v>0.99332063999999998</v>
      </c>
      <c r="CO2626" s="198">
        <v>0</v>
      </c>
      <c r="CP2626" s="198">
        <v>3.8983730000000001E-3</v>
      </c>
      <c r="CQ2626" s="198">
        <v>0</v>
      </c>
      <c r="CR2626" s="198">
        <v>0</v>
      </c>
      <c r="CS2626" s="198">
        <v>2.3823386E-4</v>
      </c>
      <c r="CT2626" s="198">
        <v>0</v>
      </c>
      <c r="CU2626" s="198">
        <v>2.1423318000000002E-3</v>
      </c>
      <c r="CV2626" s="197">
        <v>2.1134457000000001E-5</v>
      </c>
    </row>
    <row r="2627" spans="1:100" ht="14.4">
      <c r="A2627" t="s">
        <v>2907</v>
      </c>
      <c r="B2627" s="112" t="s">
        <v>265</v>
      </c>
      <c r="C2627" s="113" t="str">
        <f t="shared" si="990"/>
        <v>M.020.22.113</v>
      </c>
      <c r="D2627" s="9" t="s">
        <v>1425</v>
      </c>
      <c r="E2627" s="112" t="s">
        <v>362</v>
      </c>
      <c r="F2627" s="115" t="str">
        <f t="shared" si="991"/>
        <v>Salmon, (aquaculture) meat packaging per 1 kg NL</v>
      </c>
      <c r="G2627" s="143">
        <f t="shared" si="992"/>
        <v>4.7852222666666666</v>
      </c>
      <c r="I2627" s="118">
        <f t="shared" si="993"/>
        <v>0.96163678650303996</v>
      </c>
      <c r="K2627" s="161">
        <f t="shared" si="994"/>
        <v>4.0315283999999999E-7</v>
      </c>
      <c r="L2627" s="161">
        <f t="shared" si="995"/>
        <v>0.2120534793502</v>
      </c>
      <c r="M2627" s="162">
        <f t="shared" si="996"/>
        <v>3.1799564000000002E-2</v>
      </c>
      <c r="N2627" s="161">
        <v>0.71778333999999999</v>
      </c>
      <c r="O2627" s="132">
        <v>0.12735152999999999</v>
      </c>
      <c r="P2627" s="132">
        <v>2.7421734E-2</v>
      </c>
      <c r="Q2627" s="132">
        <v>0</v>
      </c>
      <c r="R2627" s="132">
        <v>0</v>
      </c>
      <c r="S2627" s="132">
        <v>0</v>
      </c>
      <c r="T2627" s="164">
        <v>4.0315283999999999E-7</v>
      </c>
      <c r="U2627" s="164">
        <v>9.8733502000000008E-6</v>
      </c>
      <c r="V2627" s="132">
        <v>0</v>
      </c>
      <c r="W2627" s="132">
        <v>0</v>
      </c>
      <c r="X2627" s="132">
        <v>0</v>
      </c>
      <c r="Y2627" s="132">
        <v>5.7270342000000002E-2</v>
      </c>
      <c r="Z2627" s="132">
        <v>3.1799564000000002E-2</v>
      </c>
      <c r="AA2627" s="132">
        <v>0</v>
      </c>
      <c r="AC2627" s="118">
        <f t="shared" si="980"/>
        <v>0.71778333999999999</v>
      </c>
      <c r="AD2627" s="118">
        <f t="shared" si="981"/>
        <v>0.15478354050304</v>
      </c>
      <c r="AE2627" s="118">
        <f t="shared" si="982"/>
        <v>0.1865827013502</v>
      </c>
      <c r="AF2627" s="118">
        <f t="shared" si="983"/>
        <v>0.2120534793502</v>
      </c>
      <c r="AG2627" s="118">
        <f t="shared" si="984"/>
        <v>0</v>
      </c>
      <c r="AI2627" s="69">
        <v>0</v>
      </c>
      <c r="AJ2627" s="69">
        <v>0</v>
      </c>
      <c r="AK2627" s="69">
        <v>0</v>
      </c>
      <c r="AL2627" s="69">
        <v>0</v>
      </c>
      <c r="AM2627" s="69">
        <v>0</v>
      </c>
      <c r="AN2627" s="69">
        <v>0</v>
      </c>
      <c r="AO2627" s="69">
        <v>0</v>
      </c>
      <c r="AQ2627" s="116">
        <v>0.12436355</v>
      </c>
      <c r="AR2627" s="116">
        <v>0.11264857</v>
      </c>
      <c r="AS2627" s="116">
        <v>1.1714982000000001E-2</v>
      </c>
      <c r="AT2627" s="116">
        <v>0</v>
      </c>
      <c r="AU2627" s="150">
        <f t="shared" si="985"/>
        <v>6.7535113999999996E-6</v>
      </c>
      <c r="AV2627" s="150">
        <f t="shared" si="986"/>
        <v>4.3324636264500003E-8</v>
      </c>
      <c r="AW2627" s="163">
        <f t="shared" si="987"/>
        <v>0</v>
      </c>
      <c r="AX2627" s="196">
        <v>4.4406861999999996E-6</v>
      </c>
      <c r="AY2627" s="196">
        <v>1.3398622E-8</v>
      </c>
      <c r="AZ2627" s="196">
        <v>3.6606949999999999E-13</v>
      </c>
      <c r="BA2627" s="108">
        <v>0</v>
      </c>
      <c r="BB2627" s="108">
        <v>0</v>
      </c>
      <c r="BC2627" s="108">
        <v>0</v>
      </c>
      <c r="BD2627" s="196">
        <v>2.3128252E-6</v>
      </c>
      <c r="BE2627" s="108">
        <v>0</v>
      </c>
      <c r="BF2627" s="196">
        <v>2.6940602000000002E-9</v>
      </c>
      <c r="BG2627" s="196">
        <v>1.1284796999999999E-9</v>
      </c>
      <c r="BH2627" s="196">
        <v>2.5470294999999999E-11</v>
      </c>
      <c r="BI2627" s="108">
        <v>0</v>
      </c>
      <c r="BJ2627" s="108">
        <v>0</v>
      </c>
      <c r="BK2627" s="108">
        <v>0</v>
      </c>
      <c r="BL2627" s="108">
        <v>0</v>
      </c>
      <c r="BM2627" s="108">
        <v>0</v>
      </c>
      <c r="BN2627" s="196">
        <v>2.6077638000000001E-8</v>
      </c>
      <c r="BO2627" s="108">
        <v>0</v>
      </c>
      <c r="BP2627" s="108">
        <v>0</v>
      </c>
      <c r="BQ2627" s="108">
        <v>0</v>
      </c>
      <c r="BR2627" s="108">
        <v>0</v>
      </c>
      <c r="BS2627" s="108">
        <v>0</v>
      </c>
      <c r="BU2627" s="69">
        <v>2.1626417E-4</v>
      </c>
      <c r="BV2627" s="172">
        <v>1.8573664999999999E-5</v>
      </c>
      <c r="BW2627" s="69">
        <v>1.3342469E-4</v>
      </c>
      <c r="BX2627" s="172">
        <v>1.1565324999999999E-9</v>
      </c>
      <c r="BY2627" s="172">
        <v>1.5299765999999999E-5</v>
      </c>
      <c r="BZ2627" s="69">
        <v>0</v>
      </c>
      <c r="CA2627" s="172">
        <v>2.9305786000000002E-5</v>
      </c>
      <c r="CB2627" s="69">
        <v>0</v>
      </c>
      <c r="CC2627" s="69">
        <v>0</v>
      </c>
      <c r="CD2627" s="172">
        <v>2.6676857999999998E-10</v>
      </c>
      <c r="CE2627" s="69">
        <v>0</v>
      </c>
      <c r="CF2627" s="172">
        <v>1.8453163E-5</v>
      </c>
      <c r="CG2627" s="69">
        <v>0</v>
      </c>
      <c r="CH2627" s="172">
        <v>1.2056752999999999E-6</v>
      </c>
      <c r="CI2627" s="69">
        <v>0</v>
      </c>
      <c r="CJ2627" s="69">
        <v>0</v>
      </c>
      <c r="CK2627" s="69">
        <v>0</v>
      </c>
      <c r="CM2627" s="198">
        <v>0</v>
      </c>
      <c r="CN2627" s="198">
        <v>4.7852221999999998</v>
      </c>
      <c r="CO2627" s="198">
        <v>0</v>
      </c>
      <c r="CP2627" s="198">
        <v>1.2707830999999999E-2</v>
      </c>
      <c r="CQ2627" s="198">
        <v>0</v>
      </c>
      <c r="CR2627" s="198">
        <v>0</v>
      </c>
      <c r="CS2627" s="198">
        <v>7.7658953E-4</v>
      </c>
      <c r="CT2627" s="198">
        <v>0</v>
      </c>
      <c r="CU2627" s="198">
        <v>7.5719814000000003E-4</v>
      </c>
      <c r="CV2627" s="198">
        <v>8.7017120000000003E-3</v>
      </c>
    </row>
    <row r="2628" spans="1:100" ht="14.4">
      <c r="A2628" t="s">
        <v>2908</v>
      </c>
      <c r="B2628" s="112" t="s">
        <v>265</v>
      </c>
      <c r="C2628" s="113" t="str">
        <f t="shared" si="990"/>
        <v>M.020.22.114</v>
      </c>
      <c r="D2628" s="9" t="s">
        <v>1425</v>
      </c>
      <c r="E2628" s="112" t="s">
        <v>362</v>
      </c>
      <c r="F2628" s="115" t="str">
        <f t="shared" si="991"/>
        <v>Salmon, (wild caught) meat packaging per 1 kg NL</v>
      </c>
      <c r="G2628" s="143">
        <f t="shared" si="992"/>
        <v>2.223961866666667</v>
      </c>
      <c r="I2628" s="118">
        <f t="shared" si="993"/>
        <v>0.51845716698220001</v>
      </c>
      <c r="K2628" s="161">
        <f t="shared" si="994"/>
        <v>1.2827161999999999E-6</v>
      </c>
      <c r="L2628" s="161">
        <f t="shared" si="995"/>
        <v>0.17570757026600001</v>
      </c>
      <c r="M2628" s="162">
        <f t="shared" si="996"/>
        <v>9.1540340000000001E-3</v>
      </c>
      <c r="N2628" s="161">
        <v>0.33359428000000002</v>
      </c>
      <c r="O2628" s="132">
        <v>8.7979390000000005E-2</v>
      </c>
      <c r="P2628" s="132">
        <v>8.7248060000000002E-2</v>
      </c>
      <c r="Q2628" s="132">
        <v>0</v>
      </c>
      <c r="R2628" s="132">
        <v>0</v>
      </c>
      <c r="S2628" s="132">
        <v>0</v>
      </c>
      <c r="T2628" s="164">
        <v>1.2827161999999999E-6</v>
      </c>
      <c r="U2628" s="164">
        <v>3.1414156000000001E-5</v>
      </c>
      <c r="V2628" s="132">
        <v>0</v>
      </c>
      <c r="W2628" s="132">
        <v>0</v>
      </c>
      <c r="X2628" s="132">
        <v>0</v>
      </c>
      <c r="Y2628" s="132">
        <v>4.4870610999999999E-4</v>
      </c>
      <c r="Z2628" s="132">
        <v>9.1540340000000001E-3</v>
      </c>
      <c r="AA2628" s="132">
        <v>0</v>
      </c>
      <c r="AC2628" s="118">
        <f t="shared" si="980"/>
        <v>0.33359428000000002</v>
      </c>
      <c r="AD2628" s="118">
        <f t="shared" si="981"/>
        <v>0.17526014687220001</v>
      </c>
      <c r="AE2628" s="118">
        <f t="shared" si="982"/>
        <v>0.18441289815600001</v>
      </c>
      <c r="AF2628" s="118">
        <f t="shared" si="983"/>
        <v>0.17570757026600001</v>
      </c>
      <c r="AG2628" s="118">
        <f t="shared" si="984"/>
        <v>0</v>
      </c>
      <c r="AI2628" s="69">
        <v>0</v>
      </c>
      <c r="AJ2628" s="69">
        <v>0</v>
      </c>
      <c r="AK2628" s="69">
        <v>0</v>
      </c>
      <c r="AL2628" s="69">
        <v>0</v>
      </c>
      <c r="AM2628" s="69">
        <v>0</v>
      </c>
      <c r="AN2628" s="69">
        <v>0</v>
      </c>
      <c r="AO2628" s="69">
        <v>0</v>
      </c>
      <c r="AQ2628" s="116">
        <v>6.4289323999999995E-2</v>
      </c>
      <c r="AR2628" s="116">
        <v>6.1075926000000003E-2</v>
      </c>
      <c r="AS2628" s="116">
        <v>3.2133986999999999E-3</v>
      </c>
      <c r="AT2628" s="116">
        <v>0</v>
      </c>
      <c r="AU2628" s="150">
        <f t="shared" si="985"/>
        <v>3.6616262E-6</v>
      </c>
      <c r="AV2628" s="150">
        <f t="shared" si="986"/>
        <v>1.1883870967210001E-8</v>
      </c>
      <c r="AW2628" s="163">
        <f t="shared" si="987"/>
        <v>0</v>
      </c>
      <c r="AX2628" s="196">
        <v>2.0638365999999998E-6</v>
      </c>
      <c r="AY2628" s="196">
        <v>6.2270932E-9</v>
      </c>
      <c r="AZ2628" s="196">
        <v>1.7013308E-13</v>
      </c>
      <c r="BA2628" s="108">
        <v>0</v>
      </c>
      <c r="BB2628" s="108">
        <v>0</v>
      </c>
      <c r="BC2628" s="108">
        <v>0</v>
      </c>
      <c r="BD2628" s="196">
        <v>1.5977895999999999E-6</v>
      </c>
      <c r="BE2628" s="108">
        <v>0</v>
      </c>
      <c r="BF2628" s="196">
        <v>1.8611615999999999E-9</v>
      </c>
      <c r="BG2628" s="196">
        <v>3.5904975E-9</v>
      </c>
      <c r="BH2628" s="196">
        <v>6.3343412999999996E-13</v>
      </c>
      <c r="BI2628" s="108">
        <v>0</v>
      </c>
      <c r="BJ2628" s="108">
        <v>0</v>
      </c>
      <c r="BK2628" s="108">
        <v>0</v>
      </c>
      <c r="BL2628" s="108">
        <v>0</v>
      </c>
      <c r="BM2628" s="108">
        <v>0</v>
      </c>
      <c r="BN2628" s="196">
        <v>2.0431509999999999E-10</v>
      </c>
      <c r="BO2628" s="108">
        <v>0</v>
      </c>
      <c r="BP2628" s="108">
        <v>0</v>
      </c>
      <c r="BQ2628" s="108">
        <v>0</v>
      </c>
      <c r="BR2628" s="108">
        <v>0</v>
      </c>
      <c r="BS2628" s="108">
        <v>0</v>
      </c>
      <c r="BU2628" s="69">
        <v>1.7963564E-4</v>
      </c>
      <c r="BV2628" s="172">
        <v>1.283141E-5</v>
      </c>
      <c r="BW2628" s="172">
        <v>6.2009957000000007E-5</v>
      </c>
      <c r="BX2628" s="172">
        <v>3.6797533000000001E-9</v>
      </c>
      <c r="BY2628" s="172">
        <v>1.0569674E-5</v>
      </c>
      <c r="BZ2628" s="69">
        <v>0</v>
      </c>
      <c r="CA2628" s="172">
        <v>9.3242569000000003E-5</v>
      </c>
      <c r="CB2628" s="69">
        <v>0</v>
      </c>
      <c r="CC2628" s="69">
        <v>0</v>
      </c>
      <c r="CD2628" s="172">
        <v>8.4878078E-10</v>
      </c>
      <c r="CE2628" s="69">
        <v>0</v>
      </c>
      <c r="CF2628" s="172">
        <v>1.4457827000000001E-7</v>
      </c>
      <c r="CG2628" s="69">
        <v>0</v>
      </c>
      <c r="CH2628" s="172">
        <v>8.3292736999999997E-7</v>
      </c>
      <c r="CI2628" s="69">
        <v>0</v>
      </c>
      <c r="CJ2628" s="69">
        <v>0</v>
      </c>
      <c r="CK2628" s="69">
        <v>0</v>
      </c>
      <c r="CM2628" s="198">
        <v>0</v>
      </c>
      <c r="CN2628" s="198">
        <v>2.2239618000000001</v>
      </c>
      <c r="CO2628" s="198">
        <v>0</v>
      </c>
      <c r="CP2628" s="198">
        <v>8.7790639999999996E-3</v>
      </c>
      <c r="CQ2628" s="198">
        <v>0</v>
      </c>
      <c r="CR2628" s="198">
        <v>0</v>
      </c>
      <c r="CS2628" s="198">
        <v>5.3649825999999999E-4</v>
      </c>
      <c r="CT2628" s="198">
        <v>0</v>
      </c>
      <c r="CU2628" s="198">
        <v>2.4091863999999999E-3</v>
      </c>
      <c r="CV2628" s="198">
        <v>2.1640744000000001E-4</v>
      </c>
    </row>
    <row r="2629" spans="1:100" ht="14.4">
      <c r="A2629" t="s">
        <v>2909</v>
      </c>
      <c r="B2629" s="112" t="s">
        <v>265</v>
      </c>
      <c r="C2629" s="113" t="str">
        <f t="shared" si="990"/>
        <v>M.020.22.115</v>
      </c>
      <c r="D2629" s="9" t="s">
        <v>1425</v>
      </c>
      <c r="E2629" s="112" t="s">
        <v>362</v>
      </c>
      <c r="F2629" s="115" t="str">
        <f t="shared" si="991"/>
        <v>Salmon, fillet (aquaculture) meat packaging per 1 kg NL</v>
      </c>
      <c r="G2629" s="143">
        <f t="shared" si="992"/>
        <v>4.7852222666666666</v>
      </c>
      <c r="I2629" s="118">
        <f t="shared" si="993"/>
        <v>0.96163678650303996</v>
      </c>
      <c r="K2629" s="161">
        <f t="shared" si="994"/>
        <v>4.0315283999999999E-7</v>
      </c>
      <c r="L2629" s="161">
        <f t="shared" si="995"/>
        <v>0.2120534793502</v>
      </c>
      <c r="M2629" s="162">
        <f t="shared" si="996"/>
        <v>3.1799564000000002E-2</v>
      </c>
      <c r="N2629" s="161">
        <v>0.71778333999999999</v>
      </c>
      <c r="O2629" s="132">
        <v>0.12735152999999999</v>
      </c>
      <c r="P2629" s="132">
        <v>2.7421734E-2</v>
      </c>
      <c r="Q2629" s="132">
        <v>0</v>
      </c>
      <c r="R2629" s="132">
        <v>0</v>
      </c>
      <c r="S2629" s="132">
        <v>0</v>
      </c>
      <c r="T2629" s="164">
        <v>4.0315283999999999E-7</v>
      </c>
      <c r="U2629" s="164">
        <v>9.8733502000000008E-6</v>
      </c>
      <c r="V2629" s="132">
        <v>0</v>
      </c>
      <c r="W2629" s="132">
        <v>0</v>
      </c>
      <c r="X2629" s="132">
        <v>0</v>
      </c>
      <c r="Y2629" s="132">
        <v>5.7270342000000002E-2</v>
      </c>
      <c r="Z2629" s="132">
        <v>3.1799564000000002E-2</v>
      </c>
      <c r="AA2629" s="132">
        <v>0</v>
      </c>
      <c r="AC2629" s="118">
        <f t="shared" si="980"/>
        <v>0.71778333999999999</v>
      </c>
      <c r="AD2629" s="118">
        <f t="shared" si="981"/>
        <v>0.15478354050304</v>
      </c>
      <c r="AE2629" s="118">
        <f t="shared" si="982"/>
        <v>0.1865827013502</v>
      </c>
      <c r="AF2629" s="118">
        <f t="shared" si="983"/>
        <v>0.2120534793502</v>
      </c>
      <c r="AG2629" s="118">
        <f t="shared" si="984"/>
        <v>0</v>
      </c>
      <c r="AI2629" s="69">
        <v>0</v>
      </c>
      <c r="AJ2629" s="69">
        <v>0</v>
      </c>
      <c r="AK2629" s="69">
        <v>0</v>
      </c>
      <c r="AL2629" s="69">
        <v>0</v>
      </c>
      <c r="AM2629" s="69">
        <v>0</v>
      </c>
      <c r="AN2629" s="69">
        <v>0</v>
      </c>
      <c r="AO2629" s="69">
        <v>0</v>
      </c>
      <c r="AQ2629" s="116">
        <v>0.12436355</v>
      </c>
      <c r="AR2629" s="116">
        <v>0.11264857</v>
      </c>
      <c r="AS2629" s="116">
        <v>1.1714982000000001E-2</v>
      </c>
      <c r="AT2629" s="116">
        <v>0</v>
      </c>
      <c r="AU2629" s="150">
        <f t="shared" si="985"/>
        <v>6.7535113999999996E-6</v>
      </c>
      <c r="AV2629" s="150">
        <f t="shared" si="986"/>
        <v>4.3324636264500003E-8</v>
      </c>
      <c r="AW2629" s="163">
        <f t="shared" si="987"/>
        <v>0</v>
      </c>
      <c r="AX2629" s="196">
        <v>4.4406861999999996E-6</v>
      </c>
      <c r="AY2629" s="196">
        <v>1.3398622E-8</v>
      </c>
      <c r="AZ2629" s="196">
        <v>3.6606949999999999E-13</v>
      </c>
      <c r="BA2629" s="108">
        <v>0</v>
      </c>
      <c r="BB2629" s="108">
        <v>0</v>
      </c>
      <c r="BC2629" s="108">
        <v>0</v>
      </c>
      <c r="BD2629" s="196">
        <v>2.3128252E-6</v>
      </c>
      <c r="BE2629" s="108">
        <v>0</v>
      </c>
      <c r="BF2629" s="196">
        <v>2.6940602000000002E-9</v>
      </c>
      <c r="BG2629" s="196">
        <v>1.1284796999999999E-9</v>
      </c>
      <c r="BH2629" s="196">
        <v>2.5470294999999999E-11</v>
      </c>
      <c r="BI2629" s="108">
        <v>0</v>
      </c>
      <c r="BJ2629" s="108">
        <v>0</v>
      </c>
      <c r="BK2629" s="108">
        <v>0</v>
      </c>
      <c r="BL2629" s="108">
        <v>0</v>
      </c>
      <c r="BM2629" s="108">
        <v>0</v>
      </c>
      <c r="BN2629" s="196">
        <v>2.6077638000000001E-8</v>
      </c>
      <c r="BO2629" s="108">
        <v>0</v>
      </c>
      <c r="BP2629" s="108">
        <v>0</v>
      </c>
      <c r="BQ2629" s="108">
        <v>0</v>
      </c>
      <c r="BR2629" s="108">
        <v>0</v>
      </c>
      <c r="BS2629" s="108">
        <v>0</v>
      </c>
      <c r="BU2629" s="69">
        <v>2.1626417E-4</v>
      </c>
      <c r="BV2629" s="172">
        <v>1.8573664999999999E-5</v>
      </c>
      <c r="BW2629" s="69">
        <v>1.3342469E-4</v>
      </c>
      <c r="BX2629" s="172">
        <v>1.1565324999999999E-9</v>
      </c>
      <c r="BY2629" s="172">
        <v>1.5299765999999999E-5</v>
      </c>
      <c r="BZ2629" s="69">
        <v>0</v>
      </c>
      <c r="CA2629" s="172">
        <v>2.9305786000000002E-5</v>
      </c>
      <c r="CB2629" s="69">
        <v>0</v>
      </c>
      <c r="CC2629" s="69">
        <v>0</v>
      </c>
      <c r="CD2629" s="172">
        <v>2.6676857999999998E-10</v>
      </c>
      <c r="CE2629" s="69">
        <v>0</v>
      </c>
      <c r="CF2629" s="172">
        <v>1.8453163E-5</v>
      </c>
      <c r="CG2629" s="69">
        <v>0</v>
      </c>
      <c r="CH2629" s="172">
        <v>1.2056752999999999E-6</v>
      </c>
      <c r="CI2629" s="69">
        <v>0</v>
      </c>
      <c r="CJ2629" s="69">
        <v>0</v>
      </c>
      <c r="CK2629" s="69">
        <v>0</v>
      </c>
      <c r="CM2629" s="198">
        <v>0</v>
      </c>
      <c r="CN2629" s="198">
        <v>4.7852221999999998</v>
      </c>
      <c r="CO2629" s="198">
        <v>0</v>
      </c>
      <c r="CP2629" s="198">
        <v>1.2707830999999999E-2</v>
      </c>
      <c r="CQ2629" s="198">
        <v>0</v>
      </c>
      <c r="CR2629" s="198">
        <v>0</v>
      </c>
      <c r="CS2629" s="198">
        <v>7.7658953E-4</v>
      </c>
      <c r="CT2629" s="198">
        <v>0</v>
      </c>
      <c r="CU2629" s="198">
        <v>7.5719814000000003E-4</v>
      </c>
      <c r="CV2629" s="198">
        <v>8.7017120000000003E-3</v>
      </c>
    </row>
    <row r="2630" spans="1:100" ht="14.4">
      <c r="A2630" t="s">
        <v>2910</v>
      </c>
      <c r="B2630" s="112" t="s">
        <v>265</v>
      </c>
      <c r="C2630" s="113" t="str">
        <f t="shared" si="990"/>
        <v>M.020.22.116</v>
      </c>
      <c r="D2630" s="9" t="s">
        <v>1425</v>
      </c>
      <c r="E2630" s="112" t="s">
        <v>362</v>
      </c>
      <c r="F2630" s="115" t="str">
        <f t="shared" si="991"/>
        <v>Salmon, fillet (wild caught) meat packaging per 1 kg NL</v>
      </c>
      <c r="G2630" s="143">
        <f t="shared" si="992"/>
        <v>2.223961866666667</v>
      </c>
      <c r="I2630" s="118">
        <f t="shared" si="993"/>
        <v>0.51845716698220001</v>
      </c>
      <c r="K2630" s="161">
        <f t="shared" si="994"/>
        <v>1.2827161999999999E-6</v>
      </c>
      <c r="L2630" s="161">
        <f t="shared" si="995"/>
        <v>0.17570757026600001</v>
      </c>
      <c r="M2630" s="162">
        <f t="shared" si="996"/>
        <v>9.1540340000000001E-3</v>
      </c>
      <c r="N2630" s="161">
        <v>0.33359428000000002</v>
      </c>
      <c r="O2630" s="132">
        <v>8.7979390000000005E-2</v>
      </c>
      <c r="P2630" s="132">
        <v>8.7248060000000002E-2</v>
      </c>
      <c r="Q2630" s="132">
        <v>0</v>
      </c>
      <c r="R2630" s="132">
        <v>0</v>
      </c>
      <c r="S2630" s="132">
        <v>0</v>
      </c>
      <c r="T2630" s="164">
        <v>1.2827161999999999E-6</v>
      </c>
      <c r="U2630" s="164">
        <v>3.1414156000000001E-5</v>
      </c>
      <c r="V2630" s="132">
        <v>0</v>
      </c>
      <c r="W2630" s="132">
        <v>0</v>
      </c>
      <c r="X2630" s="132">
        <v>0</v>
      </c>
      <c r="Y2630" s="132">
        <v>4.4870610999999999E-4</v>
      </c>
      <c r="Z2630" s="132">
        <v>9.1540340000000001E-3</v>
      </c>
      <c r="AA2630" s="132">
        <v>0</v>
      </c>
      <c r="AC2630" s="118">
        <f t="shared" si="980"/>
        <v>0.33359428000000002</v>
      </c>
      <c r="AD2630" s="118">
        <f t="shared" si="981"/>
        <v>0.17526014687220001</v>
      </c>
      <c r="AE2630" s="118">
        <f t="shared" si="982"/>
        <v>0.18441289815600001</v>
      </c>
      <c r="AF2630" s="118">
        <f t="shared" si="983"/>
        <v>0.17570757026600001</v>
      </c>
      <c r="AG2630" s="118">
        <f t="shared" si="984"/>
        <v>0</v>
      </c>
      <c r="AI2630" s="69">
        <v>0</v>
      </c>
      <c r="AJ2630" s="69">
        <v>0</v>
      </c>
      <c r="AK2630" s="69">
        <v>0</v>
      </c>
      <c r="AL2630" s="69">
        <v>0</v>
      </c>
      <c r="AM2630" s="69">
        <v>0</v>
      </c>
      <c r="AN2630" s="69">
        <v>0</v>
      </c>
      <c r="AO2630" s="69">
        <v>0</v>
      </c>
      <c r="AQ2630" s="116">
        <v>6.4289323999999995E-2</v>
      </c>
      <c r="AR2630" s="116">
        <v>6.1075926000000003E-2</v>
      </c>
      <c r="AS2630" s="116">
        <v>3.2133986999999999E-3</v>
      </c>
      <c r="AT2630" s="116">
        <v>0</v>
      </c>
      <c r="AU2630" s="150">
        <f t="shared" si="985"/>
        <v>3.6616262E-6</v>
      </c>
      <c r="AV2630" s="150">
        <f t="shared" si="986"/>
        <v>1.1883870967210001E-8</v>
      </c>
      <c r="AW2630" s="163">
        <f t="shared" si="987"/>
        <v>0</v>
      </c>
      <c r="AX2630" s="196">
        <v>2.0638365999999998E-6</v>
      </c>
      <c r="AY2630" s="196">
        <v>6.2270932E-9</v>
      </c>
      <c r="AZ2630" s="196">
        <v>1.7013308E-13</v>
      </c>
      <c r="BA2630" s="108">
        <v>0</v>
      </c>
      <c r="BB2630" s="108">
        <v>0</v>
      </c>
      <c r="BC2630" s="108">
        <v>0</v>
      </c>
      <c r="BD2630" s="196">
        <v>1.5977895999999999E-6</v>
      </c>
      <c r="BE2630" s="108">
        <v>0</v>
      </c>
      <c r="BF2630" s="196">
        <v>1.8611615999999999E-9</v>
      </c>
      <c r="BG2630" s="196">
        <v>3.5904975E-9</v>
      </c>
      <c r="BH2630" s="196">
        <v>6.3343412999999996E-13</v>
      </c>
      <c r="BI2630" s="108">
        <v>0</v>
      </c>
      <c r="BJ2630" s="108">
        <v>0</v>
      </c>
      <c r="BK2630" s="108">
        <v>0</v>
      </c>
      <c r="BL2630" s="108">
        <v>0</v>
      </c>
      <c r="BM2630" s="108">
        <v>0</v>
      </c>
      <c r="BN2630" s="196">
        <v>2.0431509999999999E-10</v>
      </c>
      <c r="BO2630" s="108">
        <v>0</v>
      </c>
      <c r="BP2630" s="108">
        <v>0</v>
      </c>
      <c r="BQ2630" s="108">
        <v>0</v>
      </c>
      <c r="BR2630" s="108">
        <v>0</v>
      </c>
      <c r="BS2630" s="108">
        <v>0</v>
      </c>
      <c r="BU2630" s="69">
        <v>1.7963564E-4</v>
      </c>
      <c r="BV2630" s="172">
        <v>1.283141E-5</v>
      </c>
      <c r="BW2630" s="172">
        <v>6.2009957000000007E-5</v>
      </c>
      <c r="BX2630" s="172">
        <v>3.6797533000000001E-9</v>
      </c>
      <c r="BY2630" s="172">
        <v>1.0569674E-5</v>
      </c>
      <c r="BZ2630" s="69">
        <v>0</v>
      </c>
      <c r="CA2630" s="172">
        <v>9.3242569000000003E-5</v>
      </c>
      <c r="CB2630" s="69">
        <v>0</v>
      </c>
      <c r="CC2630" s="69">
        <v>0</v>
      </c>
      <c r="CD2630" s="172">
        <v>8.4878078E-10</v>
      </c>
      <c r="CE2630" s="69">
        <v>0</v>
      </c>
      <c r="CF2630" s="172">
        <v>1.4457827000000001E-7</v>
      </c>
      <c r="CG2630" s="69">
        <v>0</v>
      </c>
      <c r="CH2630" s="172">
        <v>8.3292736999999997E-7</v>
      </c>
      <c r="CI2630" s="69">
        <v>0</v>
      </c>
      <c r="CJ2630" s="69">
        <v>0</v>
      </c>
      <c r="CK2630" s="69">
        <v>0</v>
      </c>
      <c r="CM2630" s="198">
        <v>0</v>
      </c>
      <c r="CN2630" s="198">
        <v>2.2239618000000001</v>
      </c>
      <c r="CO2630" s="198">
        <v>0</v>
      </c>
      <c r="CP2630" s="198">
        <v>8.7790639999999996E-3</v>
      </c>
      <c r="CQ2630" s="198">
        <v>0</v>
      </c>
      <c r="CR2630" s="198">
        <v>0</v>
      </c>
      <c r="CS2630" s="198">
        <v>5.3649825999999999E-4</v>
      </c>
      <c r="CT2630" s="198">
        <v>0</v>
      </c>
      <c r="CU2630" s="198">
        <v>2.4091863999999999E-3</v>
      </c>
      <c r="CV2630" s="198">
        <v>2.1640744000000001E-4</v>
      </c>
    </row>
    <row r="2631" spans="1:100" ht="14.4">
      <c r="A2631" t="s">
        <v>2911</v>
      </c>
      <c r="B2631" s="112" t="s">
        <v>265</v>
      </c>
      <c r="C2631" s="113" t="str">
        <f t="shared" si="990"/>
        <v>M.020.22.117</v>
      </c>
      <c r="D2631" s="9" t="s">
        <v>1425</v>
      </c>
      <c r="E2631" s="112" t="s">
        <v>362</v>
      </c>
      <c r="F2631" s="115" t="str">
        <f t="shared" si="991"/>
        <v>Salmon, smoked (aquaculture) meat packaging per 1 kg NL</v>
      </c>
      <c r="G2631" s="143">
        <f t="shared" si="992"/>
        <v>5.3795265333333333</v>
      </c>
      <c r="I2631" s="118">
        <f t="shared" si="993"/>
        <v>1.0892010926807301</v>
      </c>
      <c r="K2631" s="161">
        <f t="shared" si="994"/>
        <v>4.5470873000000003E-7</v>
      </c>
      <c r="L2631" s="161">
        <f t="shared" si="995"/>
        <v>0.24685131697200002</v>
      </c>
      <c r="M2631" s="162">
        <f t="shared" si="996"/>
        <v>3.5420341000000001E-2</v>
      </c>
      <c r="N2631" s="161">
        <v>0.80692898000000002</v>
      </c>
      <c r="O2631" s="132">
        <v>0.14302153000000001</v>
      </c>
      <c r="P2631" s="132">
        <v>3.0928474000000001E-2</v>
      </c>
      <c r="Q2631" s="132">
        <v>0</v>
      </c>
      <c r="R2631" s="132">
        <v>0</v>
      </c>
      <c r="S2631" s="132">
        <v>0</v>
      </c>
      <c r="T2631" s="164">
        <v>4.5470873000000003E-7</v>
      </c>
      <c r="U2631" s="164">
        <v>1.1135972E-5</v>
      </c>
      <c r="V2631" s="132">
        <v>0</v>
      </c>
      <c r="W2631" s="132">
        <v>0</v>
      </c>
      <c r="X2631" s="132">
        <v>0</v>
      </c>
      <c r="Y2631" s="132">
        <v>7.2890177E-2</v>
      </c>
      <c r="Z2631" s="132">
        <v>3.5420341000000001E-2</v>
      </c>
      <c r="AA2631" s="132">
        <v>0</v>
      </c>
      <c r="AC2631" s="118">
        <f t="shared" si="980"/>
        <v>0.80692898000000002</v>
      </c>
      <c r="AD2631" s="118">
        <f t="shared" si="981"/>
        <v>0.17396159468073003</v>
      </c>
      <c r="AE2631" s="118">
        <f t="shared" si="982"/>
        <v>0.20938148097200002</v>
      </c>
      <c r="AF2631" s="118">
        <f t="shared" si="983"/>
        <v>0.24685131697200002</v>
      </c>
      <c r="AG2631" s="118">
        <f t="shared" si="984"/>
        <v>0</v>
      </c>
      <c r="AI2631" s="69">
        <v>0</v>
      </c>
      <c r="AJ2631" s="69">
        <v>0</v>
      </c>
      <c r="AK2631" s="69">
        <v>0</v>
      </c>
      <c r="AL2631" s="69">
        <v>0</v>
      </c>
      <c r="AM2631" s="69">
        <v>0</v>
      </c>
      <c r="AN2631" s="69">
        <v>0</v>
      </c>
      <c r="AO2631" s="69">
        <v>0</v>
      </c>
      <c r="AQ2631" s="116">
        <v>0.14081223000000001</v>
      </c>
      <c r="AR2631" s="116">
        <v>0.12659466</v>
      </c>
      <c r="AS2631" s="116">
        <v>1.4217564E-2</v>
      </c>
      <c r="AT2631" s="116">
        <v>0</v>
      </c>
      <c r="AU2631" s="150">
        <f t="shared" si="985"/>
        <v>7.5896079999999995E-6</v>
      </c>
      <c r="AV2631" s="150">
        <f t="shared" si="986"/>
        <v>5.2579747892779999E-8</v>
      </c>
      <c r="AW2631" s="163">
        <f t="shared" si="987"/>
        <v>0</v>
      </c>
      <c r="AX2631" s="196">
        <v>4.9922005999999999E-6</v>
      </c>
      <c r="AY2631" s="196">
        <v>1.5062673999999999E-8</v>
      </c>
      <c r="AZ2631" s="196">
        <v>4.1153378000000002E-13</v>
      </c>
      <c r="BA2631" s="108">
        <v>0</v>
      </c>
      <c r="BB2631" s="108">
        <v>0</v>
      </c>
      <c r="BC2631" s="108">
        <v>0</v>
      </c>
      <c r="BD2631" s="196">
        <v>2.5974074000000001E-6</v>
      </c>
      <c r="BE2631" s="108">
        <v>0</v>
      </c>
      <c r="BF2631" s="196">
        <v>3.0255514000000002E-9</v>
      </c>
      <c r="BG2631" s="196">
        <v>1.2727917E-9</v>
      </c>
      <c r="BH2631" s="196">
        <v>2.8301259000000002E-11</v>
      </c>
      <c r="BI2631" s="108">
        <v>0</v>
      </c>
      <c r="BJ2631" s="108">
        <v>0</v>
      </c>
      <c r="BK2631" s="108">
        <v>0</v>
      </c>
      <c r="BL2631" s="108">
        <v>0</v>
      </c>
      <c r="BM2631" s="108">
        <v>0</v>
      </c>
      <c r="BN2631" s="196">
        <v>3.3190018000000001E-8</v>
      </c>
      <c r="BO2631" s="108">
        <v>0</v>
      </c>
      <c r="BP2631" s="108">
        <v>0</v>
      </c>
      <c r="BQ2631" s="108">
        <v>0</v>
      </c>
      <c r="BR2631" s="108">
        <v>0</v>
      </c>
      <c r="BS2631" s="108">
        <v>0</v>
      </c>
      <c r="BU2631" s="69">
        <v>2.4593202E-4</v>
      </c>
      <c r="BV2631" s="172">
        <v>2.0859065999999999E-5</v>
      </c>
      <c r="BW2631" s="69">
        <v>1.4999547000000001E-4</v>
      </c>
      <c r="BX2631" s="172">
        <v>1.3044319E-9</v>
      </c>
      <c r="BY2631" s="172">
        <v>1.7182329999999999E-5</v>
      </c>
      <c r="BZ2631" s="69">
        <v>0</v>
      </c>
      <c r="CA2631" s="172">
        <v>3.3053460999999998E-5</v>
      </c>
      <c r="CB2631" s="69">
        <v>0</v>
      </c>
      <c r="CC2631" s="69">
        <v>0</v>
      </c>
      <c r="CD2631" s="172">
        <v>3.0088340999999999E-10</v>
      </c>
      <c r="CE2631" s="69">
        <v>0</v>
      </c>
      <c r="CF2631" s="172">
        <v>2.3486053999999999E-5</v>
      </c>
      <c r="CG2631" s="69">
        <v>0</v>
      </c>
      <c r="CH2631" s="172">
        <v>1.3540277999999999E-6</v>
      </c>
      <c r="CI2631" s="69">
        <v>0</v>
      </c>
      <c r="CJ2631" s="69">
        <v>0</v>
      </c>
      <c r="CK2631" s="69">
        <v>0</v>
      </c>
      <c r="CM2631" s="198">
        <v>0</v>
      </c>
      <c r="CN2631" s="198">
        <v>5.3795266000000002</v>
      </c>
      <c r="CO2631" s="198">
        <v>0</v>
      </c>
      <c r="CP2631" s="198">
        <v>1.4271469E-2</v>
      </c>
      <c r="CQ2631" s="198">
        <v>0</v>
      </c>
      <c r="CR2631" s="198">
        <v>0</v>
      </c>
      <c r="CS2631" s="198">
        <v>8.7214517000000003E-4</v>
      </c>
      <c r="CT2631" s="198">
        <v>0</v>
      </c>
      <c r="CU2631" s="198">
        <v>8.5402996000000003E-4</v>
      </c>
      <c r="CV2631" s="198">
        <v>9.6688869999999993E-3</v>
      </c>
    </row>
    <row r="2632" spans="1:100" ht="14.4">
      <c r="A2632" t="s">
        <v>2912</v>
      </c>
      <c r="B2632" s="112" t="s">
        <v>265</v>
      </c>
      <c r="C2632" s="113" t="str">
        <f t="shared" si="990"/>
        <v>M.020.22.118</v>
      </c>
      <c r="D2632" s="9" t="s">
        <v>1425</v>
      </c>
      <c r="E2632" s="112" t="s">
        <v>362</v>
      </c>
      <c r="F2632" s="115" t="str">
        <f t="shared" si="991"/>
        <v>Salmon, smoked (wild caught) meat packaging per 1 kg NL</v>
      </c>
      <c r="G2632" s="143">
        <f t="shared" si="992"/>
        <v>2.5336816666666668</v>
      </c>
      <c r="I2632" s="118">
        <f t="shared" si="993"/>
        <v>0.59677927570029998</v>
      </c>
      <c r="K2632" s="161">
        <f t="shared" si="994"/>
        <v>1.4320013000000001E-6</v>
      </c>
      <c r="L2632" s="161">
        <f t="shared" si="995"/>
        <v>0.20646695269900001</v>
      </c>
      <c r="M2632" s="162">
        <f t="shared" si="996"/>
        <v>1.0258641000000001E-2</v>
      </c>
      <c r="N2632" s="161">
        <v>0.38005224999999998</v>
      </c>
      <c r="O2632" s="132">
        <v>9.9274692999999997E-2</v>
      </c>
      <c r="P2632" s="132">
        <v>9.7402163E-2</v>
      </c>
      <c r="Q2632" s="132">
        <v>0</v>
      </c>
      <c r="R2632" s="132">
        <v>0</v>
      </c>
      <c r="S2632" s="132">
        <v>0</v>
      </c>
      <c r="T2632" s="164">
        <v>1.4320013000000001E-6</v>
      </c>
      <c r="U2632" s="164">
        <v>3.5070198999999999E-5</v>
      </c>
      <c r="V2632" s="132">
        <v>0</v>
      </c>
      <c r="W2632" s="132">
        <v>0</v>
      </c>
      <c r="X2632" s="132">
        <v>0</v>
      </c>
      <c r="Y2632" s="132">
        <v>9.7550264999999997E-3</v>
      </c>
      <c r="Z2632" s="132">
        <v>1.0258641000000001E-2</v>
      </c>
      <c r="AA2632" s="132">
        <v>0</v>
      </c>
      <c r="AC2632" s="118">
        <f t="shared" ref="AC2632:AC2695" si="997">N2632</f>
        <v>0.38005224999999998</v>
      </c>
      <c r="AD2632" s="118">
        <f t="shared" ref="AD2632:AD2695" si="998">O2632+P2632+Q2632+R2632+S2632+T2632+U2632</f>
        <v>0.19671335820030003</v>
      </c>
      <c r="AE2632" s="118">
        <f t="shared" ref="AE2632:AE2695" si="999">O2632+P2632+U2632+Z2632</f>
        <v>0.20697056719900003</v>
      </c>
      <c r="AF2632" s="118">
        <f t="shared" ref="AF2632:AF2695" si="1000">Y2632+O2632+P2632+U2632+W2632</f>
        <v>0.20646695269900001</v>
      </c>
      <c r="AG2632" s="118">
        <f t="shared" ref="AG2632:AG2695" si="1001">V2632+X2632+AA2632</f>
        <v>0</v>
      </c>
      <c r="AI2632" s="69">
        <v>0</v>
      </c>
      <c r="AJ2632" s="69">
        <v>0</v>
      </c>
      <c r="AK2632" s="69">
        <v>0</v>
      </c>
      <c r="AL2632" s="69">
        <v>0</v>
      </c>
      <c r="AM2632" s="69">
        <v>0</v>
      </c>
      <c r="AN2632" s="69">
        <v>0</v>
      </c>
      <c r="AO2632" s="69">
        <v>0</v>
      </c>
      <c r="AQ2632" s="116">
        <v>7.4063078000000004E-2</v>
      </c>
      <c r="AR2632" s="116">
        <v>6.9291718000000002E-2</v>
      </c>
      <c r="AS2632" s="116">
        <v>4.7713603999999998E-3</v>
      </c>
      <c r="AT2632" s="116">
        <v>0</v>
      </c>
      <c r="AU2632" s="150">
        <f t="shared" ref="AU2632:AU2695" si="1002">AX2632+BA2632+BB2632+BC2632+BD2632+BL2632+BM2632+BQ2632</f>
        <v>4.1541797000000004E-6</v>
      </c>
      <c r="AV2632" s="150">
        <f t="shared" ref="AV2632:AV2695" si="1003">AY2632+AZ2632+BE2632+BF2632+BG2632+BH2632+BI2632+BJ2632+BK2632+BN2632+BR2632+BS2632</f>
        <v>1.764556357334E-8</v>
      </c>
      <c r="AW2632" s="163">
        <f t="shared" ref="AW2632:AW2695" si="1004">BO2632+BP2632</f>
        <v>0</v>
      </c>
      <c r="AX2632" s="196">
        <v>2.3512565999999999E-6</v>
      </c>
      <c r="AY2632" s="196">
        <v>7.0943086999999997E-9</v>
      </c>
      <c r="AZ2632" s="196">
        <v>1.9382665E-13</v>
      </c>
      <c r="BA2632" s="108">
        <v>0</v>
      </c>
      <c r="BB2632" s="108">
        <v>0</v>
      </c>
      <c r="BC2632" s="108">
        <v>0</v>
      </c>
      <c r="BD2632" s="196">
        <v>1.8029231000000001E-6</v>
      </c>
      <c r="BE2632" s="108">
        <v>0</v>
      </c>
      <c r="BF2632" s="196">
        <v>2.1001083E-9</v>
      </c>
      <c r="BG2632" s="196">
        <v>4.0083667999999997E-9</v>
      </c>
      <c r="BH2632" s="196">
        <v>7.0474669000000003E-13</v>
      </c>
      <c r="BI2632" s="108">
        <v>0</v>
      </c>
      <c r="BJ2632" s="108">
        <v>0</v>
      </c>
      <c r="BK2632" s="108">
        <v>0</v>
      </c>
      <c r="BL2632" s="108">
        <v>0</v>
      </c>
      <c r="BM2632" s="108">
        <v>0</v>
      </c>
      <c r="BN2632" s="196">
        <v>4.4418812000000004E-9</v>
      </c>
      <c r="BO2632" s="108">
        <v>0</v>
      </c>
      <c r="BP2632" s="108">
        <v>0</v>
      </c>
      <c r="BQ2632" s="108">
        <v>0</v>
      </c>
      <c r="BR2632" s="108">
        <v>0</v>
      </c>
      <c r="BS2632" s="108">
        <v>0</v>
      </c>
      <c r="BU2632" s="69">
        <v>2.0523364E-4</v>
      </c>
      <c r="BV2632" s="172">
        <v>1.4478781000000001E-5</v>
      </c>
      <c r="BW2632" s="172">
        <v>7.0645768000000006E-5</v>
      </c>
      <c r="BX2632" s="172">
        <v>4.1080103000000003E-9</v>
      </c>
      <c r="BY2632" s="172">
        <v>1.192667E-5</v>
      </c>
      <c r="BZ2632" s="69">
        <v>0</v>
      </c>
      <c r="CA2632" s="69">
        <v>1.0409433000000001E-4</v>
      </c>
      <c r="CB2632" s="69">
        <v>0</v>
      </c>
      <c r="CC2632" s="69">
        <v>0</v>
      </c>
      <c r="CD2632" s="172">
        <v>9.4756358000000001E-10</v>
      </c>
      <c r="CE2632" s="69">
        <v>0</v>
      </c>
      <c r="CF2632" s="172">
        <v>3.1431818999999998E-6</v>
      </c>
      <c r="CG2632" s="69">
        <v>0</v>
      </c>
      <c r="CH2632" s="172">
        <v>9.398634E-7</v>
      </c>
      <c r="CI2632" s="69">
        <v>0</v>
      </c>
      <c r="CJ2632" s="69">
        <v>0</v>
      </c>
      <c r="CK2632" s="69">
        <v>0</v>
      </c>
      <c r="CM2632" s="198">
        <v>0</v>
      </c>
      <c r="CN2632" s="198">
        <v>2.5336816999999998</v>
      </c>
      <c r="CO2632" s="198">
        <v>0</v>
      </c>
      <c r="CP2632" s="198">
        <v>9.9061710000000001E-3</v>
      </c>
      <c r="CQ2632" s="198">
        <v>0</v>
      </c>
      <c r="CR2632" s="198">
        <v>0</v>
      </c>
      <c r="CS2632" s="198">
        <v>6.0537701E-4</v>
      </c>
      <c r="CT2632" s="198">
        <v>0</v>
      </c>
      <c r="CU2632" s="198">
        <v>2.6895723E-3</v>
      </c>
      <c r="CV2632" s="198">
        <v>2.4077077999999999E-4</v>
      </c>
    </row>
    <row r="2633" spans="1:100" ht="14.4">
      <c r="A2633" t="s">
        <v>2913</v>
      </c>
      <c r="B2633" s="112" t="s">
        <v>265</v>
      </c>
      <c r="C2633" s="113" t="str">
        <f t="shared" si="990"/>
        <v>M.020.22.119</v>
      </c>
      <c r="D2633" s="9" t="s">
        <v>1425</v>
      </c>
      <c r="E2633" s="112" t="s">
        <v>362</v>
      </c>
      <c r="F2633" s="115" t="str">
        <f t="shared" si="991"/>
        <v>Shrimps, Dutch peeled meat packaging per 1 kg NL</v>
      </c>
      <c r="G2633" s="143">
        <f t="shared" si="992"/>
        <v>5.8828782000000004</v>
      </c>
      <c r="I2633" s="118">
        <f t="shared" si="993"/>
        <v>1.4522892933930001</v>
      </c>
      <c r="K2633" s="161">
        <f t="shared" si="994"/>
        <v>4.009495E-6</v>
      </c>
      <c r="L2633" s="161">
        <f t="shared" si="995"/>
        <v>0.50112822189799999</v>
      </c>
      <c r="M2633" s="162">
        <f t="shared" si="996"/>
        <v>6.8725332E-2</v>
      </c>
      <c r="N2633" s="161">
        <v>0.88243172999999997</v>
      </c>
      <c r="O2633" s="132">
        <v>0.18063488</v>
      </c>
      <c r="P2633" s="132">
        <v>0.27271867</v>
      </c>
      <c r="Q2633" s="132">
        <v>0</v>
      </c>
      <c r="R2633" s="132">
        <v>0</v>
      </c>
      <c r="S2633" s="132">
        <v>0</v>
      </c>
      <c r="T2633" s="164">
        <v>4.009495E-6</v>
      </c>
      <c r="U2633" s="164">
        <v>9.8193898000000003E-5</v>
      </c>
      <c r="V2633" s="132">
        <v>0</v>
      </c>
      <c r="W2633" s="132">
        <v>0</v>
      </c>
      <c r="X2633" s="132">
        <v>0</v>
      </c>
      <c r="Y2633" s="132">
        <v>4.7676478000000001E-2</v>
      </c>
      <c r="Z2633" s="132">
        <v>6.8725332E-2</v>
      </c>
      <c r="AA2633" s="132">
        <v>0</v>
      </c>
      <c r="AC2633" s="118">
        <f t="shared" si="997"/>
        <v>0.88243172999999997</v>
      </c>
      <c r="AD2633" s="118">
        <f t="shared" si="998"/>
        <v>0.45345575339299998</v>
      </c>
      <c r="AE2633" s="118">
        <f t="shared" si="999"/>
        <v>0.522177075898</v>
      </c>
      <c r="AF2633" s="118">
        <f t="shared" si="1000"/>
        <v>0.50112822189799999</v>
      </c>
      <c r="AG2633" s="118">
        <f t="shared" si="1001"/>
        <v>0</v>
      </c>
      <c r="AI2633" s="69">
        <v>0</v>
      </c>
      <c r="AJ2633" s="69">
        <v>0</v>
      </c>
      <c r="AK2633" s="69">
        <v>0</v>
      </c>
      <c r="AL2633" s="69">
        <v>0</v>
      </c>
      <c r="AM2633" s="69">
        <v>0</v>
      </c>
      <c r="AN2633" s="69">
        <v>0</v>
      </c>
      <c r="AO2633" s="69">
        <v>0</v>
      </c>
      <c r="AQ2633" s="116">
        <v>0.16017379000000001</v>
      </c>
      <c r="AR2633" s="116">
        <v>0.14578008000000001</v>
      </c>
      <c r="AS2633" s="116">
        <v>1.4393717E-2</v>
      </c>
      <c r="AT2633" s="116">
        <v>0</v>
      </c>
      <c r="AU2633" s="150">
        <f t="shared" si="1002"/>
        <v>8.7398127999999996E-6</v>
      </c>
      <c r="AV2633" s="150">
        <f t="shared" si="1003"/>
        <v>5.3231200438580008E-8</v>
      </c>
      <c r="AW2633" s="163">
        <f t="shared" si="1004"/>
        <v>0</v>
      </c>
      <c r="AX2633" s="196">
        <v>5.4593109999999996E-6</v>
      </c>
      <c r="AY2633" s="196">
        <v>1.6472058999999999E-8</v>
      </c>
      <c r="AZ2633" s="196">
        <v>4.5004018000000001E-13</v>
      </c>
      <c r="BA2633" s="108">
        <v>0</v>
      </c>
      <c r="BB2633" s="108">
        <v>0</v>
      </c>
      <c r="BC2633" s="108">
        <v>0</v>
      </c>
      <c r="BD2633" s="196">
        <v>3.2805017999999999E-6</v>
      </c>
      <c r="BE2633" s="108">
        <v>0</v>
      </c>
      <c r="BF2633" s="196">
        <v>3.8212437999999999E-9</v>
      </c>
      <c r="BG2633" s="196">
        <v>1.1223123E-8</v>
      </c>
      <c r="BH2633" s="196">
        <v>5.1825984E-12</v>
      </c>
      <c r="BI2633" s="108">
        <v>0</v>
      </c>
      <c r="BJ2633" s="108">
        <v>0</v>
      </c>
      <c r="BK2633" s="108">
        <v>0</v>
      </c>
      <c r="BL2633" s="108">
        <v>0</v>
      </c>
      <c r="BM2633" s="108">
        <v>0</v>
      </c>
      <c r="BN2633" s="196">
        <v>2.1709142000000002E-8</v>
      </c>
      <c r="BO2633" s="108">
        <v>0</v>
      </c>
      <c r="BP2633" s="108">
        <v>0</v>
      </c>
      <c r="BQ2633" s="108">
        <v>0</v>
      </c>
      <c r="BR2633" s="108">
        <v>0</v>
      </c>
      <c r="BS2633" s="108">
        <v>0</v>
      </c>
      <c r="BU2633" s="69">
        <v>5.2061860000000002E-4</v>
      </c>
      <c r="BV2633" s="172">
        <v>2.6344809E-5</v>
      </c>
      <c r="BW2633" s="69">
        <v>1.6403024999999999E-4</v>
      </c>
      <c r="BX2633" s="172">
        <v>1.1502118000000001E-8</v>
      </c>
      <c r="BY2633" s="172">
        <v>2.1701125E-5</v>
      </c>
      <c r="BZ2633" s="69">
        <v>0</v>
      </c>
      <c r="CA2633" s="69">
        <v>2.9145621999999998E-4</v>
      </c>
      <c r="CB2633" s="69">
        <v>0</v>
      </c>
      <c r="CC2633" s="69">
        <v>0</v>
      </c>
      <c r="CD2633" s="172">
        <v>2.6531062000000002E-9</v>
      </c>
      <c r="CE2633" s="69">
        <v>0</v>
      </c>
      <c r="CF2633" s="172">
        <v>1.536191E-5</v>
      </c>
      <c r="CG2633" s="69">
        <v>0</v>
      </c>
      <c r="CH2633" s="172">
        <v>1.7101247999999999E-6</v>
      </c>
      <c r="CI2633" s="69">
        <v>0</v>
      </c>
      <c r="CJ2633" s="69">
        <v>0</v>
      </c>
      <c r="CK2633" s="69">
        <v>0</v>
      </c>
      <c r="CM2633" s="198">
        <v>0</v>
      </c>
      <c r="CN2633" s="198">
        <v>5.8828782000000004</v>
      </c>
      <c r="CO2633" s="198">
        <v>0</v>
      </c>
      <c r="CP2633" s="198">
        <v>1.8024735E-2</v>
      </c>
      <c r="CQ2633" s="198">
        <v>0</v>
      </c>
      <c r="CR2633" s="198">
        <v>0</v>
      </c>
      <c r="CS2633" s="198">
        <v>1.1015114E-3</v>
      </c>
      <c r="CT2633" s="198">
        <v>0</v>
      </c>
      <c r="CU2633" s="198">
        <v>7.5305985999999997E-3</v>
      </c>
      <c r="CV2633" s="198">
        <v>1.7705911E-3</v>
      </c>
    </row>
    <row r="2634" spans="1:100" ht="14.4">
      <c r="A2634" t="s">
        <v>2914</v>
      </c>
      <c r="B2634" s="112" t="s">
        <v>265</v>
      </c>
      <c r="C2634" s="113" t="str">
        <f t="shared" si="990"/>
        <v>M.020.22.120</v>
      </c>
      <c r="D2634" s="9" t="s">
        <v>1425</v>
      </c>
      <c r="E2634" s="112" t="s">
        <v>362</v>
      </c>
      <c r="F2634" s="115" t="str">
        <f t="shared" si="991"/>
        <v>Tilapia, meat packaging per 1 kg NL</v>
      </c>
      <c r="G2634" s="143">
        <f t="shared" si="992"/>
        <v>16.786361333333335</v>
      </c>
      <c r="I2634" s="118">
        <f t="shared" si="993"/>
        <v>3.2183217509985003</v>
      </c>
      <c r="K2634" s="161">
        <f t="shared" si="994"/>
        <v>2.9005105E-6</v>
      </c>
      <c r="L2634" s="161">
        <f t="shared" si="995"/>
        <v>0.61109511848800002</v>
      </c>
      <c r="M2634" s="162">
        <f t="shared" si="996"/>
        <v>8.9269531999999999E-2</v>
      </c>
      <c r="N2634" s="161">
        <v>2.5179542000000001</v>
      </c>
      <c r="O2634" s="132">
        <v>0.31470246000000002</v>
      </c>
      <c r="P2634" s="132">
        <v>0.19728752999999999</v>
      </c>
      <c r="Q2634" s="132">
        <v>0</v>
      </c>
      <c r="R2634" s="132">
        <v>0</v>
      </c>
      <c r="S2634" s="132">
        <v>0</v>
      </c>
      <c r="T2634" s="164">
        <v>2.9005105E-6</v>
      </c>
      <c r="U2634" s="164">
        <v>7.1034487999999999E-5</v>
      </c>
      <c r="V2634" s="132">
        <v>0</v>
      </c>
      <c r="W2634" s="132">
        <v>0</v>
      </c>
      <c r="X2634" s="132">
        <v>0</v>
      </c>
      <c r="Y2634" s="132">
        <v>9.9034094000000003E-2</v>
      </c>
      <c r="Z2634" s="132">
        <v>8.9269531999999999E-2</v>
      </c>
      <c r="AA2634" s="132">
        <v>0</v>
      </c>
      <c r="AC2634" s="118">
        <f t="shared" si="997"/>
        <v>2.5179542000000001</v>
      </c>
      <c r="AD2634" s="118">
        <f t="shared" si="998"/>
        <v>0.51206392499850006</v>
      </c>
      <c r="AE2634" s="118">
        <f t="shared" si="999"/>
        <v>0.60133055648800005</v>
      </c>
      <c r="AF2634" s="118">
        <f t="shared" si="1000"/>
        <v>0.61109511848800013</v>
      </c>
      <c r="AG2634" s="118">
        <f t="shared" si="1001"/>
        <v>0</v>
      </c>
      <c r="AI2634" s="69">
        <v>0</v>
      </c>
      <c r="AJ2634" s="69">
        <v>0</v>
      </c>
      <c r="AK2634" s="69">
        <v>0</v>
      </c>
      <c r="AL2634" s="69">
        <v>0</v>
      </c>
      <c r="AM2634" s="69">
        <v>0</v>
      </c>
      <c r="AN2634" s="69">
        <v>0</v>
      </c>
      <c r="AO2634" s="69">
        <v>0</v>
      </c>
      <c r="AQ2634" s="116">
        <v>0.38406709</v>
      </c>
      <c r="AR2634" s="116">
        <v>0.35516790999999998</v>
      </c>
      <c r="AS2634" s="116">
        <v>2.8899178000000001E-2</v>
      </c>
      <c r="AT2634" s="116">
        <v>0</v>
      </c>
      <c r="AU2634" s="150">
        <f t="shared" si="1002"/>
        <v>2.1293039899999999E-5</v>
      </c>
      <c r="AV2634" s="150">
        <f t="shared" si="1003"/>
        <v>1.0687565939859998E-7</v>
      </c>
      <c r="AW2634" s="163">
        <f t="shared" si="1004"/>
        <v>0</v>
      </c>
      <c r="AX2634" s="196">
        <v>1.5577742999999999E-5</v>
      </c>
      <c r="AY2634" s="196">
        <v>4.7001811999999999E-8</v>
      </c>
      <c r="AZ2634" s="196">
        <v>1.2841565999999999E-12</v>
      </c>
      <c r="BA2634" s="108">
        <v>0</v>
      </c>
      <c r="BB2634" s="108">
        <v>0</v>
      </c>
      <c r="BC2634" s="108">
        <v>0</v>
      </c>
      <c r="BD2634" s="196">
        <v>5.7152969000000003E-6</v>
      </c>
      <c r="BE2634" s="108">
        <v>0</v>
      </c>
      <c r="BF2634" s="196">
        <v>6.6573787999999996E-9</v>
      </c>
      <c r="BG2634" s="196">
        <v>8.1189242000000004E-9</v>
      </c>
      <c r="BH2634" s="196">
        <v>1.7972420000000001E-12</v>
      </c>
      <c r="BI2634" s="108">
        <v>0</v>
      </c>
      <c r="BJ2634" s="108">
        <v>0</v>
      </c>
      <c r="BK2634" s="108">
        <v>0</v>
      </c>
      <c r="BL2634" s="108">
        <v>0</v>
      </c>
      <c r="BM2634" s="108">
        <v>0</v>
      </c>
      <c r="BN2634" s="196">
        <v>4.5094462999999999E-8</v>
      </c>
      <c r="BO2634" s="108">
        <v>0</v>
      </c>
      <c r="BP2634" s="108">
        <v>0</v>
      </c>
      <c r="BQ2634" s="108">
        <v>0</v>
      </c>
      <c r="BR2634" s="108">
        <v>0</v>
      </c>
      <c r="BS2634" s="108">
        <v>0</v>
      </c>
      <c r="BU2634" s="69">
        <v>7.9749602999999996E-4</v>
      </c>
      <c r="BV2634" s="172">
        <v>4.5897981000000001E-5</v>
      </c>
      <c r="BW2634" s="69">
        <v>4.6804829000000002E-4</v>
      </c>
      <c r="BX2634" s="172">
        <v>8.3207516000000008E-9</v>
      </c>
      <c r="BY2634" s="172">
        <v>3.7807744999999997E-5</v>
      </c>
      <c r="BZ2634" s="69">
        <v>0</v>
      </c>
      <c r="CA2634" s="69">
        <v>2.1084247E-4</v>
      </c>
      <c r="CB2634" s="69">
        <v>0</v>
      </c>
      <c r="CC2634" s="69">
        <v>0</v>
      </c>
      <c r="CD2634" s="172">
        <v>1.9192846999999999E-9</v>
      </c>
      <c r="CE2634" s="69">
        <v>0</v>
      </c>
      <c r="CF2634" s="172">
        <v>3.1909924999999999E-5</v>
      </c>
      <c r="CG2634" s="69">
        <v>0</v>
      </c>
      <c r="CH2634" s="172">
        <v>2.9793829E-6</v>
      </c>
      <c r="CI2634" s="69">
        <v>0</v>
      </c>
      <c r="CJ2634" s="69">
        <v>0</v>
      </c>
      <c r="CK2634" s="69">
        <v>0</v>
      </c>
      <c r="CM2634" s="198">
        <v>0</v>
      </c>
      <c r="CN2634" s="198">
        <v>16.786360999999999</v>
      </c>
      <c r="CO2634" s="198">
        <v>0</v>
      </c>
      <c r="CP2634" s="198">
        <v>3.1402729999999997E-2</v>
      </c>
      <c r="CQ2634" s="198">
        <v>0</v>
      </c>
      <c r="CR2634" s="198">
        <v>0</v>
      </c>
      <c r="CS2634" s="198">
        <v>1.9190553999999999E-3</v>
      </c>
      <c r="CT2634" s="198">
        <v>0</v>
      </c>
      <c r="CU2634" s="198">
        <v>5.4477134E-3</v>
      </c>
      <c r="CV2634" s="198">
        <v>6.1401260000000003E-4</v>
      </c>
    </row>
    <row r="2635" spans="1:100" ht="14.4">
      <c r="A2635" t="s">
        <v>2915</v>
      </c>
      <c r="B2635" s="112" t="s">
        <v>265</v>
      </c>
      <c r="C2635" s="113" t="str">
        <f t="shared" si="990"/>
        <v>M.020.22.121</v>
      </c>
      <c r="D2635" s="9" t="s">
        <v>1425</v>
      </c>
      <c r="E2635" s="112" t="s">
        <v>362</v>
      </c>
      <c r="F2635" s="115" t="str">
        <f t="shared" si="991"/>
        <v>Trout meat packaging, per 1 kg NL</v>
      </c>
      <c r="G2635" s="143">
        <f t="shared" si="992"/>
        <v>9.2874833333333342</v>
      </c>
      <c r="I2635" s="118">
        <f t="shared" si="993"/>
        <v>1.7507283319047</v>
      </c>
      <c r="K2635" s="161">
        <f t="shared" si="994"/>
        <v>1.6159416999999999E-6</v>
      </c>
      <c r="L2635" s="161">
        <f t="shared" si="995"/>
        <v>0.31643600596299998</v>
      </c>
      <c r="M2635" s="162">
        <f t="shared" si="996"/>
        <v>4.1168209999999997E-2</v>
      </c>
      <c r="N2635" s="161">
        <v>1.3931225</v>
      </c>
      <c r="O2635" s="132">
        <v>0.16680059</v>
      </c>
      <c r="P2635" s="132">
        <v>0.10991346</v>
      </c>
      <c r="Q2635" s="132">
        <v>0</v>
      </c>
      <c r="R2635" s="132">
        <v>0</v>
      </c>
      <c r="S2635" s="132">
        <v>0</v>
      </c>
      <c r="T2635" s="164">
        <v>1.6159416999999999E-6</v>
      </c>
      <c r="U2635" s="164">
        <v>3.9574962999999998E-5</v>
      </c>
      <c r="V2635" s="132">
        <v>0</v>
      </c>
      <c r="W2635" s="132">
        <v>0</v>
      </c>
      <c r="X2635" s="132">
        <v>0</v>
      </c>
      <c r="Y2635" s="132">
        <v>3.9682381000000003E-2</v>
      </c>
      <c r="Z2635" s="132">
        <v>4.1168209999999997E-2</v>
      </c>
      <c r="AA2635" s="132">
        <v>0</v>
      </c>
      <c r="AC2635" s="118">
        <f t="shared" si="997"/>
        <v>1.3931225</v>
      </c>
      <c r="AD2635" s="118">
        <f t="shared" si="998"/>
        <v>0.2767552409047</v>
      </c>
      <c r="AE2635" s="118">
        <f t="shared" si="999"/>
        <v>0.31792183496299997</v>
      </c>
      <c r="AF2635" s="118">
        <f t="shared" si="1000"/>
        <v>0.31643600596300003</v>
      </c>
      <c r="AG2635" s="118">
        <f t="shared" si="1001"/>
        <v>0</v>
      </c>
      <c r="AI2635" s="69">
        <v>0</v>
      </c>
      <c r="AJ2635" s="69">
        <v>0</v>
      </c>
      <c r="AK2635" s="69">
        <v>0</v>
      </c>
      <c r="AL2635" s="69">
        <v>0</v>
      </c>
      <c r="AM2635" s="69">
        <v>0</v>
      </c>
      <c r="AN2635" s="69">
        <v>0</v>
      </c>
      <c r="AO2635" s="69">
        <v>0</v>
      </c>
      <c r="AQ2635" s="116">
        <v>0.20838461</v>
      </c>
      <c r="AR2635" s="116">
        <v>0.19428935</v>
      </c>
      <c r="AS2635" s="116">
        <v>1.4095257E-2</v>
      </c>
      <c r="AT2635" s="116">
        <v>0</v>
      </c>
      <c r="AU2635" s="150">
        <f t="shared" si="1002"/>
        <v>1.16480427E-5</v>
      </c>
      <c r="AV2635" s="150">
        <f t="shared" si="1003"/>
        <v>5.2127428105539999E-8</v>
      </c>
      <c r="AW2635" s="163">
        <f t="shared" si="1004"/>
        <v>0</v>
      </c>
      <c r="AX2635" s="196">
        <v>8.6187848000000003E-6</v>
      </c>
      <c r="AY2635" s="196">
        <v>2.6004953999999999E-8</v>
      </c>
      <c r="AZ2635" s="196">
        <v>7.1049249999999996E-13</v>
      </c>
      <c r="BA2635" s="108">
        <v>0</v>
      </c>
      <c r="BB2635" s="108">
        <v>0</v>
      </c>
      <c r="BC2635" s="108">
        <v>0</v>
      </c>
      <c r="BD2635" s="196">
        <v>3.0292579000000001E-6</v>
      </c>
      <c r="BE2635" s="108">
        <v>0</v>
      </c>
      <c r="BF2635" s="196">
        <v>3.5285861000000001E-9</v>
      </c>
      <c r="BG2635" s="196">
        <v>4.5232412000000002E-9</v>
      </c>
      <c r="BH2635" s="196">
        <v>8.4931304E-13</v>
      </c>
      <c r="BI2635" s="108">
        <v>0</v>
      </c>
      <c r="BJ2635" s="108">
        <v>0</v>
      </c>
      <c r="BK2635" s="108">
        <v>0</v>
      </c>
      <c r="BL2635" s="108">
        <v>0</v>
      </c>
      <c r="BM2635" s="108">
        <v>0</v>
      </c>
      <c r="BN2635" s="196">
        <v>1.8069086999999999E-8</v>
      </c>
      <c r="BO2635" s="108">
        <v>0</v>
      </c>
      <c r="BP2635" s="108">
        <v>0</v>
      </c>
      <c r="BQ2635" s="108">
        <v>0</v>
      </c>
      <c r="BR2635" s="108">
        <v>0</v>
      </c>
      <c r="BS2635" s="108">
        <v>0</v>
      </c>
      <c r="BU2635" s="69">
        <v>4.3516213999999999E-4</v>
      </c>
      <c r="BV2635" s="172">
        <v>2.4327139E-5</v>
      </c>
      <c r="BW2635" s="69">
        <v>2.5895969000000002E-4</v>
      </c>
      <c r="BX2635" s="172">
        <v>4.6356840000000003E-9</v>
      </c>
      <c r="BY2635" s="172">
        <v>2.0039100999999999E-5</v>
      </c>
      <c r="BZ2635" s="69">
        <v>0</v>
      </c>
      <c r="CA2635" s="69">
        <v>1.1746523E-4</v>
      </c>
      <c r="CB2635" s="69">
        <v>0</v>
      </c>
      <c r="CC2635" s="69">
        <v>0</v>
      </c>
      <c r="CD2635" s="172">
        <v>1.0692781000000001E-9</v>
      </c>
      <c r="CE2635" s="69">
        <v>0</v>
      </c>
      <c r="CF2635" s="172">
        <v>1.2786120000000001E-5</v>
      </c>
      <c r="CG2635" s="69">
        <v>0</v>
      </c>
      <c r="CH2635" s="172">
        <v>1.5791513999999999E-6</v>
      </c>
      <c r="CI2635" s="69">
        <v>0</v>
      </c>
      <c r="CJ2635" s="69">
        <v>0</v>
      </c>
      <c r="CK2635" s="69">
        <v>0</v>
      </c>
      <c r="CM2635" s="198">
        <v>0</v>
      </c>
      <c r="CN2635" s="198">
        <v>9.2874836999999992</v>
      </c>
      <c r="CO2635" s="198">
        <v>0</v>
      </c>
      <c r="CP2635" s="198">
        <v>1.6644274000000001E-2</v>
      </c>
      <c r="CQ2635" s="198">
        <v>0</v>
      </c>
      <c r="CR2635" s="198">
        <v>0</v>
      </c>
      <c r="CS2635" s="198">
        <v>1.0171499000000001E-3</v>
      </c>
      <c r="CT2635" s="198">
        <v>0</v>
      </c>
      <c r="CU2635" s="198">
        <v>3.0350477000000002E-3</v>
      </c>
      <c r="CV2635" s="198">
        <v>2.9016064999999998E-4</v>
      </c>
    </row>
    <row r="2636" spans="1:100" ht="14.4">
      <c r="A2636" t="s">
        <v>2916</v>
      </c>
      <c r="B2636" s="112" t="s">
        <v>265</v>
      </c>
      <c r="C2636" s="113" t="str">
        <f t="shared" si="990"/>
        <v>M.020.22.122</v>
      </c>
      <c r="D2636" s="9" t="s">
        <v>1425</v>
      </c>
      <c r="E2636" s="112" t="s">
        <v>362</v>
      </c>
      <c r="F2636" s="115" t="str">
        <f t="shared" si="991"/>
        <v>Tuna in oil, in food can NL</v>
      </c>
      <c r="G2636" s="143">
        <f t="shared" si="992"/>
        <v>13.723916000000001</v>
      </c>
      <c r="I2636" s="118">
        <f t="shared" si="993"/>
        <v>2.8061249618401001</v>
      </c>
      <c r="K2636" s="161">
        <f t="shared" si="994"/>
        <v>2.0482441E-6</v>
      </c>
      <c r="L2636" s="161">
        <f t="shared" si="995"/>
        <v>0.71112744059599997</v>
      </c>
      <c r="M2636" s="162">
        <f t="shared" si="996"/>
        <v>3.6408072999999999E-2</v>
      </c>
      <c r="N2636" s="161">
        <v>2.0585874</v>
      </c>
      <c r="O2636" s="132">
        <v>0.56946728000000002</v>
      </c>
      <c r="P2636" s="132">
        <v>0.13931789999999999</v>
      </c>
      <c r="Q2636" s="132">
        <v>0</v>
      </c>
      <c r="R2636" s="132">
        <v>0</v>
      </c>
      <c r="S2636" s="132">
        <v>0</v>
      </c>
      <c r="T2636" s="164">
        <v>2.0482441E-6</v>
      </c>
      <c r="U2636" s="164">
        <v>5.0162196000000001E-5</v>
      </c>
      <c r="V2636" s="132">
        <v>0</v>
      </c>
      <c r="W2636" s="132">
        <v>0</v>
      </c>
      <c r="X2636" s="132">
        <v>0</v>
      </c>
      <c r="Y2636" s="132">
        <v>2.2920983999999999E-3</v>
      </c>
      <c r="Z2636" s="132">
        <v>3.6408072999999999E-2</v>
      </c>
      <c r="AA2636" s="132">
        <v>0</v>
      </c>
      <c r="AC2636" s="118">
        <f t="shared" si="997"/>
        <v>2.0585874</v>
      </c>
      <c r="AD2636" s="118">
        <f t="shared" si="998"/>
        <v>0.70883739044009997</v>
      </c>
      <c r="AE2636" s="118">
        <f t="shared" si="999"/>
        <v>0.74524341519600001</v>
      </c>
      <c r="AF2636" s="118">
        <f t="shared" si="1000"/>
        <v>0.71112744059599997</v>
      </c>
      <c r="AG2636" s="118">
        <f t="shared" si="1001"/>
        <v>0</v>
      </c>
      <c r="AI2636" s="69">
        <v>0</v>
      </c>
      <c r="AJ2636" s="69">
        <v>0</v>
      </c>
      <c r="AK2636" s="69">
        <v>0</v>
      </c>
      <c r="AL2636" s="69">
        <v>0</v>
      </c>
      <c r="AM2636" s="69">
        <v>0</v>
      </c>
      <c r="AN2636" s="69">
        <v>0</v>
      </c>
      <c r="AO2636" s="69">
        <v>0</v>
      </c>
      <c r="AQ2636" s="116">
        <v>0.40041984000000003</v>
      </c>
      <c r="AR2636" s="116">
        <v>0.38493875</v>
      </c>
      <c r="AS2636" s="116">
        <v>1.5481092E-2</v>
      </c>
      <c r="AT2636" s="116">
        <v>0</v>
      </c>
      <c r="AU2636" s="150">
        <f t="shared" si="1002"/>
        <v>2.3077863E-5</v>
      </c>
      <c r="AV2636" s="150">
        <f t="shared" si="1003"/>
        <v>5.7252558208679995E-8</v>
      </c>
      <c r="AW2636" s="163">
        <f t="shared" si="1004"/>
        <v>0</v>
      </c>
      <c r="AX2636" s="196">
        <v>1.2735794E-5</v>
      </c>
      <c r="AY2636" s="196">
        <v>3.8426963999999999E-8</v>
      </c>
      <c r="AZ2636" s="196">
        <v>1.0498795000000001E-12</v>
      </c>
      <c r="BA2636" s="108">
        <v>0</v>
      </c>
      <c r="BB2636" s="108">
        <v>0</v>
      </c>
      <c r="BC2636" s="108">
        <v>0</v>
      </c>
      <c r="BD2636" s="196">
        <v>1.0342069000000001E-5</v>
      </c>
      <c r="BE2636" s="108">
        <v>0</v>
      </c>
      <c r="BF2636" s="196">
        <v>1.2046806E-8</v>
      </c>
      <c r="BG2636" s="196">
        <v>5.7333145000000001E-9</v>
      </c>
      <c r="BH2636" s="196">
        <v>7.3332918000000004E-13</v>
      </c>
      <c r="BI2636" s="108">
        <v>0</v>
      </c>
      <c r="BJ2636" s="108">
        <v>0</v>
      </c>
      <c r="BK2636" s="108">
        <v>0</v>
      </c>
      <c r="BL2636" s="108">
        <v>0</v>
      </c>
      <c r="BM2636" s="108">
        <v>0</v>
      </c>
      <c r="BN2636" s="196">
        <v>1.0436905000000001E-9</v>
      </c>
      <c r="BO2636" s="108">
        <v>0</v>
      </c>
      <c r="BP2636" s="108">
        <v>0</v>
      </c>
      <c r="BQ2636" s="108">
        <v>0</v>
      </c>
      <c r="BR2636" s="108">
        <v>0</v>
      </c>
      <c r="BS2636" s="108">
        <v>0</v>
      </c>
      <c r="BU2636" s="69">
        <v>6.8915522999999995E-4</v>
      </c>
      <c r="BV2636" s="172">
        <v>8.3054317999999998E-5</v>
      </c>
      <c r="BW2636" s="69">
        <v>3.8265918000000002E-4</v>
      </c>
      <c r="BX2636" s="172">
        <v>5.8758383999999997E-9</v>
      </c>
      <c r="BY2636" s="172">
        <v>6.8414698000000002E-5</v>
      </c>
      <c r="BZ2636" s="69">
        <v>0</v>
      </c>
      <c r="CA2636" s="69">
        <v>1.4888993999999999E-4</v>
      </c>
      <c r="CB2636" s="69">
        <v>0</v>
      </c>
      <c r="CC2636" s="69">
        <v>0</v>
      </c>
      <c r="CD2636" s="172">
        <v>1.3553351000000001E-9</v>
      </c>
      <c r="CE2636" s="69">
        <v>0</v>
      </c>
      <c r="CF2636" s="172">
        <v>7.3854047999999999E-7</v>
      </c>
      <c r="CG2636" s="69">
        <v>0</v>
      </c>
      <c r="CH2636" s="172">
        <v>5.3913181000000004E-6</v>
      </c>
      <c r="CI2636" s="69">
        <v>0</v>
      </c>
      <c r="CJ2636" s="69">
        <v>0</v>
      </c>
      <c r="CK2636" s="69">
        <v>0</v>
      </c>
      <c r="CM2636" s="198">
        <v>0</v>
      </c>
      <c r="CN2636" s="198">
        <v>13.723915999999999</v>
      </c>
      <c r="CO2636" s="198">
        <v>0</v>
      </c>
      <c r="CP2636" s="198">
        <v>5.6824554999999999E-2</v>
      </c>
      <c r="CQ2636" s="198">
        <v>0</v>
      </c>
      <c r="CR2636" s="198">
        <v>0</v>
      </c>
      <c r="CS2636" s="198">
        <v>3.4726111E-3</v>
      </c>
      <c r="CT2636" s="198">
        <v>0</v>
      </c>
      <c r="CU2636" s="198">
        <v>3.8469941999999999E-3</v>
      </c>
      <c r="CV2636" s="198">
        <v>2.5053574E-4</v>
      </c>
    </row>
    <row r="2637" spans="1:100" ht="14.4">
      <c r="B2637" s="112"/>
      <c r="C2637" s="113"/>
      <c r="D2637" s="1" t="s">
        <v>1309</v>
      </c>
      <c r="E2637" s="112"/>
      <c r="AC2637" s="142"/>
      <c r="AD2637" s="142"/>
      <c r="AE2637" s="142"/>
      <c r="AF2637" s="142"/>
      <c r="AG2637" s="142"/>
      <c r="AU2637" s="86"/>
      <c r="AV2637" s="86"/>
      <c r="AW2637" s="86"/>
    </row>
    <row r="2638" spans="1:100" ht="14.4">
      <c r="A2638" t="s">
        <v>2917</v>
      </c>
      <c r="B2638" s="112" t="s">
        <v>265</v>
      </c>
      <c r="C2638" s="113" t="str">
        <f t="shared" si="990"/>
        <v>M.020.23.101</v>
      </c>
      <c r="D2638" s="9" t="s">
        <v>1309</v>
      </c>
      <c r="E2638" s="112" t="s">
        <v>362</v>
      </c>
      <c r="F2638" s="115" t="str">
        <f t="shared" si="991"/>
        <v>Minced beef shallow fried, meat packaging per 1 kg NL</v>
      </c>
      <c r="G2638" s="143">
        <f t="shared" si="992"/>
        <v>18.983002000000003</v>
      </c>
      <c r="I2638" s="118">
        <f t="shared" si="993"/>
        <v>3.6967223145883503</v>
      </c>
      <c r="K2638" s="161">
        <f t="shared" si="994"/>
        <v>7.6784335E-7</v>
      </c>
      <c r="L2638" s="161">
        <f t="shared" si="995"/>
        <v>0.78271519474500006</v>
      </c>
      <c r="M2638" s="162">
        <f t="shared" si="996"/>
        <v>6.6556052000000004E-2</v>
      </c>
      <c r="N2638" s="161">
        <v>2.8474503000000002</v>
      </c>
      <c r="O2638" s="132">
        <v>0.61581131</v>
      </c>
      <c r="P2638" s="132">
        <v>5.2227330000000002E-2</v>
      </c>
      <c r="Q2638" s="132">
        <v>0</v>
      </c>
      <c r="R2638" s="132">
        <v>0</v>
      </c>
      <c r="S2638" s="132">
        <v>0</v>
      </c>
      <c r="T2638" s="164">
        <v>7.6784335E-7</v>
      </c>
      <c r="U2638" s="164">
        <v>1.8804744999999999E-5</v>
      </c>
      <c r="V2638" s="132">
        <v>0</v>
      </c>
      <c r="W2638" s="132">
        <v>0</v>
      </c>
      <c r="X2638" s="132">
        <v>0</v>
      </c>
      <c r="Y2638" s="132">
        <v>0.11465775</v>
      </c>
      <c r="Z2638" s="132">
        <v>6.6556052000000004E-2</v>
      </c>
      <c r="AA2638" s="132">
        <v>0</v>
      </c>
      <c r="AC2638" s="118">
        <f t="shared" si="997"/>
        <v>2.8474503000000002</v>
      </c>
      <c r="AD2638" s="118">
        <f t="shared" si="998"/>
        <v>0.66805821258835008</v>
      </c>
      <c r="AE2638" s="118">
        <f t="shared" si="999"/>
        <v>0.73461349674500009</v>
      </c>
      <c r="AF2638" s="118">
        <f t="shared" si="1000"/>
        <v>0.78271519474500006</v>
      </c>
      <c r="AG2638" s="118">
        <f t="shared" si="1001"/>
        <v>0</v>
      </c>
      <c r="AI2638" s="69">
        <v>0</v>
      </c>
      <c r="AJ2638" s="69">
        <v>0</v>
      </c>
      <c r="AK2638" s="69">
        <v>0</v>
      </c>
      <c r="AL2638" s="69">
        <v>0</v>
      </c>
      <c r="AM2638" s="69">
        <v>0</v>
      </c>
      <c r="AN2638" s="69">
        <v>0</v>
      </c>
      <c r="AO2638" s="69">
        <v>0</v>
      </c>
      <c r="AQ2638" s="116">
        <v>0.51298085000000004</v>
      </c>
      <c r="AR2638" s="116">
        <v>0.48038311</v>
      </c>
      <c r="AS2638" s="116">
        <v>3.2597741999999999E-2</v>
      </c>
      <c r="AT2638" s="116">
        <v>0</v>
      </c>
      <c r="AU2638" s="150">
        <f t="shared" si="1002"/>
        <v>2.8799947E-5</v>
      </c>
      <c r="AV2638" s="150">
        <f t="shared" si="1003"/>
        <v>1.205537801336E-7</v>
      </c>
      <c r="AW2638" s="163">
        <f t="shared" si="1004"/>
        <v>0</v>
      </c>
      <c r="AX2638" s="196">
        <v>1.7616226E-5</v>
      </c>
      <c r="AY2638" s="196">
        <v>5.3152404999999998E-8</v>
      </c>
      <c r="AZ2638" s="196">
        <v>1.4521996E-12</v>
      </c>
      <c r="BA2638" s="108">
        <v>0</v>
      </c>
      <c r="BB2638" s="108">
        <v>0</v>
      </c>
      <c r="BC2638" s="108">
        <v>0</v>
      </c>
      <c r="BD2638" s="196">
        <v>1.1183721E-5</v>
      </c>
      <c r="BE2638" s="108">
        <v>0</v>
      </c>
      <c r="BF2638" s="196">
        <v>1.3027190999999999E-8</v>
      </c>
      <c r="BG2638" s="196">
        <v>2.1492981999999999E-9</v>
      </c>
      <c r="BH2638" s="196">
        <v>1.4850734E-11</v>
      </c>
      <c r="BI2638" s="108">
        <v>0</v>
      </c>
      <c r="BJ2638" s="108">
        <v>0</v>
      </c>
      <c r="BK2638" s="108">
        <v>0</v>
      </c>
      <c r="BL2638" s="108">
        <v>0</v>
      </c>
      <c r="BM2638" s="108">
        <v>0</v>
      </c>
      <c r="BN2638" s="196">
        <v>5.2208582999999997E-8</v>
      </c>
      <c r="BO2638" s="108">
        <v>0</v>
      </c>
      <c r="BP2638" s="108">
        <v>0</v>
      </c>
      <c r="BQ2638" s="108">
        <v>0</v>
      </c>
      <c r="BR2638" s="108">
        <v>0</v>
      </c>
      <c r="BS2638" s="108">
        <v>0</v>
      </c>
      <c r="BU2638" s="69">
        <v>7.9168475E-4</v>
      </c>
      <c r="BV2638" s="172">
        <v>8.9813394E-5</v>
      </c>
      <c r="BW2638" s="69">
        <v>5.2929645999999996E-4</v>
      </c>
      <c r="BX2638" s="172">
        <v>2.2027273999999999E-9</v>
      </c>
      <c r="BY2638" s="172">
        <v>7.3982379999999997E-5</v>
      </c>
      <c r="BZ2638" s="69">
        <v>0</v>
      </c>
      <c r="CA2638" s="172">
        <v>5.5815686999999999E-5</v>
      </c>
      <c r="CB2638" s="69">
        <v>0</v>
      </c>
      <c r="CC2638" s="69">
        <v>0</v>
      </c>
      <c r="CD2638" s="172">
        <v>5.0808642000000003E-10</v>
      </c>
      <c r="CE2638" s="69">
        <v>0</v>
      </c>
      <c r="CF2638" s="172">
        <v>3.6944048000000002E-5</v>
      </c>
      <c r="CG2638" s="69">
        <v>0</v>
      </c>
      <c r="CH2638" s="172">
        <v>5.8300711000000001E-6</v>
      </c>
      <c r="CI2638" s="69">
        <v>0</v>
      </c>
      <c r="CJ2638" s="69">
        <v>0</v>
      </c>
      <c r="CK2638" s="69">
        <v>0</v>
      </c>
      <c r="CM2638" s="198">
        <v>0</v>
      </c>
      <c r="CN2638" s="198">
        <v>18.983001999999999</v>
      </c>
      <c r="CO2638" s="198">
        <v>0</v>
      </c>
      <c r="CP2638" s="198">
        <v>6.1449016000000002E-2</v>
      </c>
      <c r="CQ2638" s="198">
        <v>0</v>
      </c>
      <c r="CR2638" s="198">
        <v>0</v>
      </c>
      <c r="CS2638" s="198">
        <v>3.7552169999999999E-3</v>
      </c>
      <c r="CT2638" s="198">
        <v>0</v>
      </c>
      <c r="CU2638" s="198">
        <v>1.4421567E-3</v>
      </c>
      <c r="CV2638" s="198">
        <v>5.0736284999999999E-3</v>
      </c>
    </row>
    <row r="2639" spans="1:100" ht="14.4">
      <c r="A2639" t="s">
        <v>2918</v>
      </c>
      <c r="B2639" s="112" t="s">
        <v>265</v>
      </c>
      <c r="C2639" s="113" t="str">
        <f t="shared" si="990"/>
        <v>M.020.23.102</v>
      </c>
      <c r="D2639" s="9" t="s">
        <v>1309</v>
      </c>
      <c r="E2639" s="112" t="s">
        <v>362</v>
      </c>
      <c r="F2639" s="115" t="str">
        <f t="shared" si="991"/>
        <v>Beef roast, meat packaging per 1 kg NL</v>
      </c>
      <c r="G2639" s="143">
        <f t="shared" si="992"/>
        <v>22.825465999999999</v>
      </c>
      <c r="I2639" s="118">
        <f t="shared" si="993"/>
        <v>4.43379275764112</v>
      </c>
      <c r="K2639" s="161">
        <f t="shared" si="994"/>
        <v>9.4136212000000002E-7</v>
      </c>
      <c r="L2639" s="161">
        <f t="shared" si="995"/>
        <v>0.9299213702789999</v>
      </c>
      <c r="M2639" s="162">
        <f t="shared" si="996"/>
        <v>8.0050546E-2</v>
      </c>
      <c r="N2639" s="161">
        <v>3.4238198999999998</v>
      </c>
      <c r="O2639" s="132">
        <v>0.72931362</v>
      </c>
      <c r="P2639" s="132">
        <v>6.4029766000000002E-2</v>
      </c>
      <c r="Q2639" s="132">
        <v>0</v>
      </c>
      <c r="R2639" s="132">
        <v>0</v>
      </c>
      <c r="S2639" s="132">
        <v>0</v>
      </c>
      <c r="T2639" s="164">
        <v>9.4136212000000002E-7</v>
      </c>
      <c r="U2639" s="164">
        <v>2.3054279E-5</v>
      </c>
      <c r="V2639" s="132">
        <v>0</v>
      </c>
      <c r="W2639" s="132">
        <v>0</v>
      </c>
      <c r="X2639" s="132">
        <v>0</v>
      </c>
      <c r="Y2639" s="132">
        <v>0.13655492999999999</v>
      </c>
      <c r="Z2639" s="132">
        <v>8.0050546E-2</v>
      </c>
      <c r="AA2639" s="132">
        <v>0</v>
      </c>
      <c r="AC2639" s="118">
        <f t="shared" si="997"/>
        <v>3.4238198999999998</v>
      </c>
      <c r="AD2639" s="118">
        <f t="shared" si="998"/>
        <v>0.79336738164111997</v>
      </c>
      <c r="AE2639" s="118">
        <f t="shared" si="999"/>
        <v>0.873416986279</v>
      </c>
      <c r="AF2639" s="118">
        <f t="shared" si="1000"/>
        <v>0.9299213702789999</v>
      </c>
      <c r="AG2639" s="118">
        <f t="shared" si="1001"/>
        <v>0</v>
      </c>
      <c r="AI2639" s="69">
        <v>0</v>
      </c>
      <c r="AJ2639" s="69">
        <v>0</v>
      </c>
      <c r="AK2639" s="69">
        <v>0</v>
      </c>
      <c r="AL2639" s="69">
        <v>0</v>
      </c>
      <c r="AM2639" s="69">
        <v>0</v>
      </c>
      <c r="AN2639" s="69">
        <v>0</v>
      </c>
      <c r="AO2639" s="69">
        <v>0</v>
      </c>
      <c r="AQ2639" s="116">
        <v>0.61322781000000004</v>
      </c>
      <c r="AR2639" s="116">
        <v>0.57424341999999995</v>
      </c>
      <c r="AS2639" s="116">
        <v>3.8984394999999998E-2</v>
      </c>
      <c r="AT2639" s="116">
        <v>0</v>
      </c>
      <c r="AU2639" s="150">
        <f t="shared" si="1002"/>
        <v>3.4427063E-5</v>
      </c>
      <c r="AV2639" s="150">
        <f t="shared" si="1003"/>
        <v>1.441730572361E-7</v>
      </c>
      <c r="AW2639" s="163">
        <f t="shared" si="1004"/>
        <v>0</v>
      </c>
      <c r="AX2639" s="196">
        <v>2.1182031999999999E-5</v>
      </c>
      <c r="AY2639" s="196">
        <v>6.3911304E-8</v>
      </c>
      <c r="AZ2639" s="196">
        <v>1.7461480999999999E-12</v>
      </c>
      <c r="BA2639" s="108">
        <v>0</v>
      </c>
      <c r="BB2639" s="108">
        <v>0</v>
      </c>
      <c r="BC2639" s="108">
        <v>0</v>
      </c>
      <c r="BD2639" s="196">
        <v>1.3245030999999999E-5</v>
      </c>
      <c r="BE2639" s="108">
        <v>0</v>
      </c>
      <c r="BF2639" s="196">
        <v>1.5428278E-8</v>
      </c>
      <c r="BG2639" s="196">
        <v>2.6350009E-9</v>
      </c>
      <c r="BH2639" s="196">
        <v>1.7420188000000002E-11</v>
      </c>
      <c r="BI2639" s="108">
        <v>0</v>
      </c>
      <c r="BJ2639" s="108">
        <v>0</v>
      </c>
      <c r="BK2639" s="108">
        <v>0</v>
      </c>
      <c r="BL2639" s="108">
        <v>0</v>
      </c>
      <c r="BM2639" s="108">
        <v>0</v>
      </c>
      <c r="BN2639" s="196">
        <v>6.2179307999999996E-8</v>
      </c>
      <c r="BO2639" s="108">
        <v>0</v>
      </c>
      <c r="BP2639" s="108">
        <v>0</v>
      </c>
      <c r="BQ2639" s="108">
        <v>0</v>
      </c>
      <c r="BR2639" s="108">
        <v>0</v>
      </c>
      <c r="BS2639" s="108">
        <v>0</v>
      </c>
      <c r="BU2639" s="69">
        <v>9.4975664E-4</v>
      </c>
      <c r="BV2639" s="69">
        <v>1.0636720999999999E-4</v>
      </c>
      <c r="BW2639" s="69">
        <v>6.3643455000000004E-4</v>
      </c>
      <c r="BX2639" s="172">
        <v>2.7005041E-9</v>
      </c>
      <c r="BY2639" s="172">
        <v>8.7618328000000004E-5</v>
      </c>
      <c r="BZ2639" s="69">
        <v>0</v>
      </c>
      <c r="CA2639" s="172">
        <v>6.8429027000000006E-5</v>
      </c>
      <c r="CB2639" s="69">
        <v>0</v>
      </c>
      <c r="CC2639" s="69">
        <v>0</v>
      </c>
      <c r="CD2639" s="172">
        <v>6.2290479000000003E-10</v>
      </c>
      <c r="CE2639" s="69">
        <v>0</v>
      </c>
      <c r="CF2639" s="172">
        <v>4.3999572000000001E-5</v>
      </c>
      <c r="CG2639" s="69">
        <v>0</v>
      </c>
      <c r="CH2639" s="172">
        <v>6.9046316000000002E-6</v>
      </c>
      <c r="CI2639" s="69">
        <v>0</v>
      </c>
      <c r="CJ2639" s="69">
        <v>0</v>
      </c>
      <c r="CK2639" s="69">
        <v>0</v>
      </c>
      <c r="CM2639" s="198">
        <v>0</v>
      </c>
      <c r="CN2639" s="198">
        <v>22.825465999999999</v>
      </c>
      <c r="CO2639" s="198">
        <v>0</v>
      </c>
      <c r="CP2639" s="198">
        <v>7.2774896000000006E-2</v>
      </c>
      <c r="CQ2639" s="198">
        <v>0</v>
      </c>
      <c r="CR2639" s="198">
        <v>0</v>
      </c>
      <c r="CS2639" s="198">
        <v>4.4473539000000001E-3</v>
      </c>
      <c r="CT2639" s="198">
        <v>0</v>
      </c>
      <c r="CU2639" s="198">
        <v>1.7680580999999999E-3</v>
      </c>
      <c r="CV2639" s="198">
        <v>5.9514605000000002E-3</v>
      </c>
    </row>
    <row r="2640" spans="1:100" ht="14.4">
      <c r="A2640" t="s">
        <v>2919</v>
      </c>
      <c r="B2640" s="112" t="s">
        <v>265</v>
      </c>
      <c r="C2640" s="113" t="str">
        <f t="shared" si="990"/>
        <v>M.020.23.103</v>
      </c>
      <c r="D2640" s="9" t="s">
        <v>1309</v>
      </c>
      <c r="E2640" s="112" t="s">
        <v>362</v>
      </c>
      <c r="F2640" s="115" t="str">
        <f t="shared" si="991"/>
        <v>Beef frying steak, meat packaging per 1 kg NL</v>
      </c>
      <c r="G2640" s="143">
        <f t="shared" si="992"/>
        <v>18.648375333333334</v>
      </c>
      <c r="I2640" s="118">
        <f t="shared" si="993"/>
        <v>3.6174091778039301</v>
      </c>
      <c r="K2640" s="161">
        <f t="shared" si="994"/>
        <v>7.7365792999999996E-7</v>
      </c>
      <c r="L2640" s="161">
        <f t="shared" si="995"/>
        <v>0.75490994414599999</v>
      </c>
      <c r="M2640" s="162">
        <f t="shared" si="996"/>
        <v>6.5242159999999993E-2</v>
      </c>
      <c r="N2640" s="161">
        <v>2.7972562999999999</v>
      </c>
      <c r="O2640" s="132">
        <v>0.59299369000000002</v>
      </c>
      <c r="P2640" s="132">
        <v>5.2622826999999997E-2</v>
      </c>
      <c r="Q2640" s="132">
        <v>0</v>
      </c>
      <c r="R2640" s="132">
        <v>0</v>
      </c>
      <c r="S2640" s="132">
        <v>0</v>
      </c>
      <c r="T2640" s="164">
        <v>7.7365792999999996E-7</v>
      </c>
      <c r="U2640" s="164">
        <v>1.8947145999999999E-5</v>
      </c>
      <c r="V2640" s="132">
        <v>0</v>
      </c>
      <c r="W2640" s="132">
        <v>0</v>
      </c>
      <c r="X2640" s="132">
        <v>0</v>
      </c>
      <c r="Y2640" s="132">
        <v>0.10927447999999999</v>
      </c>
      <c r="Z2640" s="132">
        <v>6.5242159999999993E-2</v>
      </c>
      <c r="AA2640" s="132">
        <v>0</v>
      </c>
      <c r="AC2640" s="118">
        <f t="shared" si="997"/>
        <v>2.7972562999999999</v>
      </c>
      <c r="AD2640" s="118">
        <f t="shared" si="998"/>
        <v>0.64563623780393009</v>
      </c>
      <c r="AE2640" s="118">
        <f t="shared" si="999"/>
        <v>0.71087762414599998</v>
      </c>
      <c r="AF2640" s="118">
        <f t="shared" si="1000"/>
        <v>0.75490994414599999</v>
      </c>
      <c r="AG2640" s="118">
        <f t="shared" si="1001"/>
        <v>0</v>
      </c>
      <c r="AI2640" s="69">
        <v>0</v>
      </c>
      <c r="AJ2640" s="69">
        <v>0</v>
      </c>
      <c r="AK2640" s="69">
        <v>0</v>
      </c>
      <c r="AL2640" s="69">
        <v>0</v>
      </c>
      <c r="AM2640" s="69">
        <v>0</v>
      </c>
      <c r="AN2640" s="69">
        <v>0</v>
      </c>
      <c r="AO2640" s="69">
        <v>0</v>
      </c>
      <c r="AQ2640" s="116">
        <v>0.49984665</v>
      </c>
      <c r="AR2640" s="116">
        <v>0.46829138999999997</v>
      </c>
      <c r="AS2640" s="116">
        <v>3.1555259000000002E-2</v>
      </c>
      <c r="AT2640" s="116">
        <v>0</v>
      </c>
      <c r="AU2640" s="150">
        <f t="shared" si="1002"/>
        <v>2.8075023000000001E-5</v>
      </c>
      <c r="AV2640" s="150">
        <f t="shared" si="1003"/>
        <v>1.1669844243869999E-7</v>
      </c>
      <c r="AW2640" s="163">
        <f t="shared" si="1004"/>
        <v>0</v>
      </c>
      <c r="AX2640" s="196">
        <v>1.7305692000000001E-5</v>
      </c>
      <c r="AY2640" s="196">
        <v>5.2215451000000003E-8</v>
      </c>
      <c r="AZ2640" s="196">
        <v>1.4266007E-12</v>
      </c>
      <c r="BA2640" s="108">
        <v>0</v>
      </c>
      <c r="BB2640" s="108">
        <v>0</v>
      </c>
      <c r="BC2640" s="108">
        <v>0</v>
      </c>
      <c r="BD2640" s="196">
        <v>1.0769331E-5</v>
      </c>
      <c r="BE2640" s="108">
        <v>0</v>
      </c>
      <c r="BF2640" s="196">
        <v>1.2544496000000001E-8</v>
      </c>
      <c r="BG2640" s="196">
        <v>2.165574E-9</v>
      </c>
      <c r="BH2640" s="196">
        <v>1.4144838E-11</v>
      </c>
      <c r="BI2640" s="108">
        <v>0</v>
      </c>
      <c r="BJ2640" s="108">
        <v>0</v>
      </c>
      <c r="BK2640" s="108">
        <v>0</v>
      </c>
      <c r="BL2640" s="108">
        <v>0</v>
      </c>
      <c r="BM2640" s="108">
        <v>0</v>
      </c>
      <c r="BN2640" s="196">
        <v>4.9757349999999999E-8</v>
      </c>
      <c r="BO2640" s="108">
        <v>0</v>
      </c>
      <c r="BP2640" s="108">
        <v>0</v>
      </c>
      <c r="BQ2640" s="108">
        <v>0</v>
      </c>
      <c r="BR2640" s="108">
        <v>0</v>
      </c>
      <c r="BS2640" s="108">
        <v>0</v>
      </c>
      <c r="BU2640" s="69">
        <v>7.7475747999999997E-4</v>
      </c>
      <c r="BV2640" s="172">
        <v>8.6485542999999995E-5</v>
      </c>
      <c r="BW2640" s="69">
        <v>5.1996618999999996E-4</v>
      </c>
      <c r="BX2640" s="172">
        <v>2.2194078E-9</v>
      </c>
      <c r="BY2640" s="172">
        <v>7.1241115000000006E-5</v>
      </c>
      <c r="BZ2640" s="69">
        <v>0</v>
      </c>
      <c r="CA2640" s="172">
        <v>5.6238357000000003E-5</v>
      </c>
      <c r="CB2640" s="69">
        <v>0</v>
      </c>
      <c r="CC2640" s="69">
        <v>0</v>
      </c>
      <c r="CD2640" s="172">
        <v>5.1193395000000003E-10</v>
      </c>
      <c r="CE2640" s="69">
        <v>0</v>
      </c>
      <c r="CF2640" s="172">
        <v>3.5209495999999998E-5</v>
      </c>
      <c r="CG2640" s="69">
        <v>0</v>
      </c>
      <c r="CH2640" s="172">
        <v>5.6140498000000002E-6</v>
      </c>
      <c r="CI2640" s="69">
        <v>0</v>
      </c>
      <c r="CJ2640" s="69">
        <v>0</v>
      </c>
      <c r="CK2640" s="69">
        <v>0</v>
      </c>
      <c r="CM2640" s="198">
        <v>0</v>
      </c>
      <c r="CN2640" s="198">
        <v>18.648375999999999</v>
      </c>
      <c r="CO2640" s="198">
        <v>0</v>
      </c>
      <c r="CP2640" s="198">
        <v>5.9172149E-2</v>
      </c>
      <c r="CQ2640" s="198">
        <v>0</v>
      </c>
      <c r="CR2640" s="198">
        <v>0</v>
      </c>
      <c r="CS2640" s="198">
        <v>3.6160750999999999E-3</v>
      </c>
      <c r="CT2640" s="198">
        <v>0</v>
      </c>
      <c r="CU2640" s="198">
        <v>1.4530776000000001E-3</v>
      </c>
      <c r="CV2640" s="198">
        <v>4.8324650000000002E-3</v>
      </c>
    </row>
    <row r="2641" spans="1:100" ht="14.4">
      <c r="A2641" t="s">
        <v>2920</v>
      </c>
      <c r="B2641" s="112" t="s">
        <v>265</v>
      </c>
      <c r="C2641" s="113" t="str">
        <f t="shared" si="990"/>
        <v>M.020.23.104</v>
      </c>
      <c r="D2641" s="9" t="s">
        <v>1309</v>
      </c>
      <c r="E2641" s="112" t="s">
        <v>362</v>
      </c>
      <c r="F2641" s="115" t="str">
        <f t="shared" si="991"/>
        <v>Chicken fillet, meat packaging per 1 kg NL</v>
      </c>
      <c r="G2641" s="143">
        <f t="shared" si="992"/>
        <v>3.7215454000000001</v>
      </c>
      <c r="I2641" s="118">
        <f t="shared" si="993"/>
        <v>0.89096243400965003</v>
      </c>
      <c r="K2641" s="161">
        <f t="shared" si="994"/>
        <v>2.9983944999999998E-7</v>
      </c>
      <c r="L2641" s="161">
        <f t="shared" si="995"/>
        <v>0.30692873917020003</v>
      </c>
      <c r="M2641" s="162">
        <f t="shared" si="996"/>
        <v>2.5801584999999998E-2</v>
      </c>
      <c r="N2641" s="161">
        <v>0.55823180999999999</v>
      </c>
      <c r="O2641" s="132">
        <v>0.23016465</v>
      </c>
      <c r="P2641" s="132">
        <v>2.0394543000000001E-2</v>
      </c>
      <c r="Q2641" s="132">
        <v>0</v>
      </c>
      <c r="R2641" s="132">
        <v>0</v>
      </c>
      <c r="S2641" s="132">
        <v>0</v>
      </c>
      <c r="T2641" s="164">
        <v>2.9983944999999998E-7</v>
      </c>
      <c r="U2641" s="164">
        <v>7.3431701999999997E-6</v>
      </c>
      <c r="V2641" s="132">
        <v>0</v>
      </c>
      <c r="W2641" s="132">
        <v>0</v>
      </c>
      <c r="X2641" s="132">
        <v>0</v>
      </c>
      <c r="Y2641" s="132">
        <v>5.6362203E-2</v>
      </c>
      <c r="Z2641" s="132">
        <v>2.5801584999999998E-2</v>
      </c>
      <c r="AA2641" s="132">
        <v>0</v>
      </c>
      <c r="AC2641" s="118">
        <f t="shared" si="997"/>
        <v>0.55823180999999999</v>
      </c>
      <c r="AD2641" s="118">
        <f t="shared" si="998"/>
        <v>0.25056683600965002</v>
      </c>
      <c r="AE2641" s="118">
        <f t="shared" si="999"/>
        <v>0.27636812117020004</v>
      </c>
      <c r="AF2641" s="118">
        <f t="shared" si="1000"/>
        <v>0.30692873917020003</v>
      </c>
      <c r="AG2641" s="118">
        <f t="shared" si="1001"/>
        <v>0</v>
      </c>
      <c r="AI2641" s="69">
        <v>0</v>
      </c>
      <c r="AJ2641" s="69">
        <v>0</v>
      </c>
      <c r="AK2641" s="69">
        <v>0</v>
      </c>
      <c r="AL2641" s="69">
        <v>0</v>
      </c>
      <c r="AM2641" s="69">
        <v>0</v>
      </c>
      <c r="AN2641" s="69">
        <v>0</v>
      </c>
      <c r="AO2641" s="69">
        <v>0</v>
      </c>
      <c r="AQ2641" s="116">
        <v>0.13862983000000001</v>
      </c>
      <c r="AR2641" s="116">
        <v>0.12732851000000001</v>
      </c>
      <c r="AS2641" s="116">
        <v>1.1301323E-2</v>
      </c>
      <c r="AT2641" s="116">
        <v>0</v>
      </c>
      <c r="AU2641" s="150">
        <f t="shared" si="1002"/>
        <v>7.6336038000000003E-6</v>
      </c>
      <c r="AV2641" s="150">
        <f t="shared" si="1003"/>
        <v>4.179483487272E-8</v>
      </c>
      <c r="AW2641" s="163">
        <f t="shared" si="1004"/>
        <v>0</v>
      </c>
      <c r="AX2641" s="196">
        <v>3.4535941E-6</v>
      </c>
      <c r="AY2641" s="196">
        <v>1.0420327E-8</v>
      </c>
      <c r="AZ2641" s="196">
        <v>2.8469821999999998E-13</v>
      </c>
      <c r="BA2641" s="108">
        <v>0</v>
      </c>
      <c r="BB2641" s="108">
        <v>0</v>
      </c>
      <c r="BC2641" s="108">
        <v>0</v>
      </c>
      <c r="BD2641" s="196">
        <v>4.1800096999999998E-6</v>
      </c>
      <c r="BE2641" s="108">
        <v>0</v>
      </c>
      <c r="BF2641" s="196">
        <v>4.8690222000000001E-9</v>
      </c>
      <c r="BG2641" s="196">
        <v>8.3929149999999997E-10</v>
      </c>
      <c r="BH2641" s="196">
        <v>1.7854745E-12</v>
      </c>
      <c r="BI2641" s="108">
        <v>0</v>
      </c>
      <c r="BJ2641" s="108">
        <v>0</v>
      </c>
      <c r="BK2641" s="108">
        <v>0</v>
      </c>
      <c r="BL2641" s="108">
        <v>0</v>
      </c>
      <c r="BM2641" s="108">
        <v>0</v>
      </c>
      <c r="BN2641" s="196">
        <v>2.5664124000000001E-8</v>
      </c>
      <c r="BO2641" s="108">
        <v>0</v>
      </c>
      <c r="BP2641" s="108">
        <v>0</v>
      </c>
      <c r="BQ2641" s="108">
        <v>0</v>
      </c>
      <c r="BR2641" s="108">
        <v>0</v>
      </c>
      <c r="BS2641" s="108">
        <v>0</v>
      </c>
      <c r="BU2641" s="69">
        <v>2.0712302999999999E-4</v>
      </c>
      <c r="BV2641" s="172">
        <v>3.3568510000000003E-5</v>
      </c>
      <c r="BW2641" s="69">
        <v>1.0376655999999999E-4</v>
      </c>
      <c r="BX2641" s="172">
        <v>8.6015535000000002E-10</v>
      </c>
      <c r="BY2641" s="172">
        <v>2.7651536E-5</v>
      </c>
      <c r="BZ2641" s="69">
        <v>0</v>
      </c>
      <c r="CA2641" s="172">
        <v>2.1795780000000001E-5</v>
      </c>
      <c r="CB2641" s="69">
        <v>0</v>
      </c>
      <c r="CC2641" s="69">
        <v>0</v>
      </c>
      <c r="CD2641" s="172">
        <v>1.9840551E-10</v>
      </c>
      <c r="CE2641" s="69">
        <v>0</v>
      </c>
      <c r="CF2641" s="172">
        <v>1.8160551E-5</v>
      </c>
      <c r="CG2641" s="69">
        <v>0</v>
      </c>
      <c r="CH2641" s="172">
        <v>2.179038E-6</v>
      </c>
      <c r="CI2641" s="69">
        <v>0</v>
      </c>
      <c r="CJ2641" s="69">
        <v>0</v>
      </c>
      <c r="CK2641" s="69">
        <v>0</v>
      </c>
      <c r="CM2641" s="198">
        <v>0</v>
      </c>
      <c r="CN2641" s="198">
        <v>3.7215454000000001</v>
      </c>
      <c r="CO2641" s="198">
        <v>0</v>
      </c>
      <c r="CP2641" s="198">
        <v>2.2967086000000001E-2</v>
      </c>
      <c r="CQ2641" s="198">
        <v>0</v>
      </c>
      <c r="CR2641" s="198">
        <v>0</v>
      </c>
      <c r="CS2641" s="198">
        <v>1.4035439E-3</v>
      </c>
      <c r="CT2641" s="198">
        <v>0</v>
      </c>
      <c r="CU2641" s="198">
        <v>5.6315583999999998E-4</v>
      </c>
      <c r="CV2641" s="198">
        <v>6.0999231999999998E-4</v>
      </c>
    </row>
    <row r="2642" spans="1:100" ht="14.4">
      <c r="A2642" t="s">
        <v>2921</v>
      </c>
      <c r="B2642" s="112" t="s">
        <v>265</v>
      </c>
      <c r="C2642" s="113" t="str">
        <f t="shared" si="990"/>
        <v>M.020.23.105</v>
      </c>
      <c r="D2642" s="9" t="s">
        <v>1309</v>
      </c>
      <c r="E2642" s="112" t="s">
        <v>362</v>
      </c>
      <c r="F2642" s="115" t="str">
        <f t="shared" si="991"/>
        <v>Chicken, w skin meat packaging per 1 kg NL</v>
      </c>
      <c r="G2642" s="143">
        <f t="shared" si="992"/>
        <v>3.0753798666666667</v>
      </c>
      <c r="I2642" s="118">
        <f t="shared" si="993"/>
        <v>0.73493898263900004</v>
      </c>
      <c r="K2642" s="161">
        <f t="shared" si="994"/>
        <v>2.4831519999999999E-7</v>
      </c>
      <c r="L2642" s="161">
        <f t="shared" si="995"/>
        <v>0.25223938132380003</v>
      </c>
      <c r="M2642" s="162">
        <f t="shared" si="996"/>
        <v>2.1392372999999999E-2</v>
      </c>
      <c r="N2642" s="161">
        <v>0.46130697999999998</v>
      </c>
      <c r="O2642" s="132">
        <v>0.18913719000000001</v>
      </c>
      <c r="P2642" s="132">
        <v>1.6889955000000002E-2</v>
      </c>
      <c r="Q2642" s="132">
        <v>0</v>
      </c>
      <c r="R2642" s="132">
        <v>0</v>
      </c>
      <c r="S2642" s="132">
        <v>0</v>
      </c>
      <c r="T2642" s="164">
        <v>2.4831519999999999E-7</v>
      </c>
      <c r="U2642" s="164">
        <v>6.0813237999999996E-6</v>
      </c>
      <c r="V2642" s="132">
        <v>0</v>
      </c>
      <c r="W2642" s="132">
        <v>0</v>
      </c>
      <c r="X2642" s="132">
        <v>0</v>
      </c>
      <c r="Y2642" s="132">
        <v>4.6206154999999999E-2</v>
      </c>
      <c r="Z2642" s="132">
        <v>2.1392372999999999E-2</v>
      </c>
      <c r="AA2642" s="132">
        <v>0</v>
      </c>
      <c r="AC2642" s="118">
        <f t="shared" si="997"/>
        <v>0.46130697999999998</v>
      </c>
      <c r="AD2642" s="118">
        <f t="shared" si="998"/>
        <v>0.20603347463900004</v>
      </c>
      <c r="AE2642" s="118">
        <f t="shared" si="999"/>
        <v>0.22742559932380002</v>
      </c>
      <c r="AF2642" s="118">
        <f t="shared" si="1000"/>
        <v>0.25223938132379997</v>
      </c>
      <c r="AG2642" s="118">
        <f t="shared" si="1001"/>
        <v>0</v>
      </c>
      <c r="AI2642" s="69">
        <v>0</v>
      </c>
      <c r="AJ2642" s="69">
        <v>0</v>
      </c>
      <c r="AK2642" s="69">
        <v>0</v>
      </c>
      <c r="AL2642" s="69">
        <v>0</v>
      </c>
      <c r="AM2642" s="69">
        <v>0</v>
      </c>
      <c r="AN2642" s="69">
        <v>0</v>
      </c>
      <c r="AO2642" s="69">
        <v>0</v>
      </c>
      <c r="AQ2642" s="116">
        <v>0.11418610999999999</v>
      </c>
      <c r="AR2642" s="116">
        <v>0.10489825999999999</v>
      </c>
      <c r="AS2642" s="116">
        <v>9.2878552999999999E-3</v>
      </c>
      <c r="AT2642" s="116">
        <v>0</v>
      </c>
      <c r="AU2642" s="150">
        <f t="shared" si="1002"/>
        <v>6.2888642999999997E-6</v>
      </c>
      <c r="AV2642" s="150">
        <f t="shared" si="1003"/>
        <v>3.4348577795459996E-8</v>
      </c>
      <c r="AW2642" s="163">
        <f t="shared" si="1004"/>
        <v>0</v>
      </c>
      <c r="AX2642" s="196">
        <v>2.8539525000000002E-6</v>
      </c>
      <c r="AY2642" s="196">
        <v>8.6110637000000006E-9</v>
      </c>
      <c r="AZ2642" s="196">
        <v>2.3526655999999998E-13</v>
      </c>
      <c r="BA2642" s="108">
        <v>0</v>
      </c>
      <c r="BB2642" s="108">
        <v>0</v>
      </c>
      <c r="BC2642" s="108">
        <v>0</v>
      </c>
      <c r="BD2642" s="196">
        <v>3.4349118E-6</v>
      </c>
      <c r="BE2642" s="108">
        <v>0</v>
      </c>
      <c r="BF2642" s="196">
        <v>4.0011060999999996E-9</v>
      </c>
      <c r="BG2642" s="196">
        <v>6.9506809999999997E-10</v>
      </c>
      <c r="BH2642" s="196">
        <v>1.4636289000000001E-12</v>
      </c>
      <c r="BI2642" s="108">
        <v>0</v>
      </c>
      <c r="BJ2642" s="108">
        <v>0</v>
      </c>
      <c r="BK2642" s="108">
        <v>0</v>
      </c>
      <c r="BL2642" s="108">
        <v>0</v>
      </c>
      <c r="BM2642" s="108">
        <v>0</v>
      </c>
      <c r="BN2642" s="196">
        <v>2.1039641E-8</v>
      </c>
      <c r="BO2642" s="108">
        <v>0</v>
      </c>
      <c r="BP2642" s="108">
        <v>0</v>
      </c>
      <c r="BQ2642" s="108">
        <v>0</v>
      </c>
      <c r="BR2642" s="108">
        <v>0</v>
      </c>
      <c r="BS2642" s="108">
        <v>0</v>
      </c>
      <c r="BU2642" s="69">
        <v>1.7078722E-4</v>
      </c>
      <c r="BV2642" s="172">
        <v>2.7584834E-5</v>
      </c>
      <c r="BW2642" s="172">
        <v>8.5749751000000003E-5</v>
      </c>
      <c r="BX2642" s="172">
        <v>7.1234671999999999E-10</v>
      </c>
      <c r="BY2642" s="172">
        <v>2.2722576999999999E-5</v>
      </c>
      <c r="BZ2642" s="69">
        <v>0</v>
      </c>
      <c r="CA2642" s="172">
        <v>1.8050405E-5</v>
      </c>
      <c r="CB2642" s="69">
        <v>0</v>
      </c>
      <c r="CC2642" s="69">
        <v>0</v>
      </c>
      <c r="CD2642" s="172">
        <v>1.6431161000000001E-10</v>
      </c>
      <c r="CE2642" s="69">
        <v>0</v>
      </c>
      <c r="CF2642" s="172">
        <v>1.4888154999999999E-5</v>
      </c>
      <c r="CG2642" s="69">
        <v>0</v>
      </c>
      <c r="CH2642" s="172">
        <v>1.7906186999999999E-6</v>
      </c>
      <c r="CI2642" s="69">
        <v>0</v>
      </c>
      <c r="CJ2642" s="69">
        <v>0</v>
      </c>
      <c r="CK2642" s="69">
        <v>0</v>
      </c>
      <c r="CM2642" s="198">
        <v>0</v>
      </c>
      <c r="CN2642" s="198">
        <v>3.0753799000000002</v>
      </c>
      <c r="CO2642" s="198">
        <v>0</v>
      </c>
      <c r="CP2642" s="198">
        <v>1.8873141999999999E-2</v>
      </c>
      <c r="CQ2642" s="198">
        <v>0</v>
      </c>
      <c r="CR2642" s="198">
        <v>0</v>
      </c>
      <c r="CS2642" s="198">
        <v>1.1533584999999999E-3</v>
      </c>
      <c r="CT2642" s="198">
        <v>0</v>
      </c>
      <c r="CU2642" s="198">
        <v>4.6638343999999999E-4</v>
      </c>
      <c r="CV2642" s="198">
        <v>5.0003649000000003E-4</v>
      </c>
    </row>
    <row r="2643" spans="1:100" ht="14.4">
      <c r="A2643" t="s">
        <v>2922</v>
      </c>
      <c r="B2643" s="112" t="s">
        <v>265</v>
      </c>
      <c r="C2643" s="113" t="str">
        <f t="shared" si="990"/>
        <v>M.020.23.106</v>
      </c>
      <c r="D2643" s="9" t="s">
        <v>1309</v>
      </c>
      <c r="E2643" s="112" t="s">
        <v>362</v>
      </c>
      <c r="F2643" s="115" t="str">
        <f t="shared" si="991"/>
        <v>Hamburger, meat packaging per 1 kg NL</v>
      </c>
      <c r="G2643" s="143">
        <f t="shared" si="992"/>
        <v>17.070461333333334</v>
      </c>
      <c r="I2643" s="118">
        <f t="shared" si="993"/>
        <v>3.3118980910679401</v>
      </c>
      <c r="K2643" s="161">
        <f t="shared" si="994"/>
        <v>7.1592094000000004E-7</v>
      </c>
      <c r="L2643" s="161">
        <f t="shared" si="995"/>
        <v>0.69092488614699998</v>
      </c>
      <c r="M2643" s="162">
        <f t="shared" si="996"/>
        <v>6.0403288999999999E-2</v>
      </c>
      <c r="N2643" s="161">
        <v>2.5605692000000002</v>
      </c>
      <c r="O2643" s="132">
        <v>0.54245301999999995</v>
      </c>
      <c r="P2643" s="132">
        <v>4.8695660000000002E-2</v>
      </c>
      <c r="Q2643" s="132">
        <v>0</v>
      </c>
      <c r="R2643" s="132">
        <v>0</v>
      </c>
      <c r="S2643" s="132">
        <v>0</v>
      </c>
      <c r="T2643" s="164">
        <v>7.1592094000000004E-7</v>
      </c>
      <c r="U2643" s="164">
        <v>1.7533146999999998E-5</v>
      </c>
      <c r="V2643" s="132">
        <v>0</v>
      </c>
      <c r="W2643" s="132">
        <v>0</v>
      </c>
      <c r="X2643" s="132">
        <v>0</v>
      </c>
      <c r="Y2643" s="132">
        <v>9.9758673000000006E-2</v>
      </c>
      <c r="Z2643" s="132">
        <v>6.0403288999999999E-2</v>
      </c>
      <c r="AA2643" s="132">
        <v>0</v>
      </c>
      <c r="AC2643" s="118">
        <f t="shared" si="997"/>
        <v>2.5605692000000002</v>
      </c>
      <c r="AD2643" s="118">
        <f t="shared" si="998"/>
        <v>0.59116692906793999</v>
      </c>
      <c r="AE2643" s="118">
        <f t="shared" si="999"/>
        <v>0.65156950214700005</v>
      </c>
      <c r="AF2643" s="118">
        <f t="shared" si="1000"/>
        <v>0.69092488614699998</v>
      </c>
      <c r="AG2643" s="118">
        <f t="shared" si="1001"/>
        <v>0</v>
      </c>
      <c r="AI2643" s="69">
        <v>0</v>
      </c>
      <c r="AJ2643" s="69">
        <v>0</v>
      </c>
      <c r="AK2643" s="69">
        <v>0</v>
      </c>
      <c r="AL2643" s="69">
        <v>0</v>
      </c>
      <c r="AM2643" s="69">
        <v>0</v>
      </c>
      <c r="AN2643" s="69">
        <v>0</v>
      </c>
      <c r="AO2643" s="69">
        <v>0</v>
      </c>
      <c r="AQ2643" s="116">
        <v>0.45741257000000002</v>
      </c>
      <c r="AR2643" s="116">
        <v>0.42855678000000003</v>
      </c>
      <c r="AS2643" s="116">
        <v>2.8855789E-2</v>
      </c>
      <c r="AT2643" s="116">
        <v>0</v>
      </c>
      <c r="AU2643" s="150">
        <f t="shared" si="1002"/>
        <v>2.5692852300000003E-5</v>
      </c>
      <c r="AV2643" s="150">
        <f t="shared" si="1003"/>
        <v>1.067151978603E-7</v>
      </c>
      <c r="AW2643" s="163">
        <f t="shared" si="1004"/>
        <v>0</v>
      </c>
      <c r="AX2643" s="196">
        <v>1.5841388000000001E-5</v>
      </c>
      <c r="AY2643" s="196">
        <v>4.7797292999999999E-8</v>
      </c>
      <c r="AZ2643" s="196">
        <v>1.3058903E-12</v>
      </c>
      <c r="BA2643" s="108">
        <v>0</v>
      </c>
      <c r="BB2643" s="108">
        <v>0</v>
      </c>
      <c r="BC2643" s="108">
        <v>0</v>
      </c>
      <c r="BD2643" s="196">
        <v>9.8514643000000001E-6</v>
      </c>
      <c r="BE2643" s="108">
        <v>0</v>
      </c>
      <c r="BF2643" s="196">
        <v>1.1475332E-8</v>
      </c>
      <c r="BG2643" s="196">
        <v>2.0039602999999999E-9</v>
      </c>
      <c r="BH2643" s="196">
        <v>1.291167E-11</v>
      </c>
      <c r="BI2643" s="108">
        <v>0</v>
      </c>
      <c r="BJ2643" s="108">
        <v>0</v>
      </c>
      <c r="BK2643" s="108">
        <v>0</v>
      </c>
      <c r="BL2643" s="108">
        <v>0</v>
      </c>
      <c r="BM2643" s="108">
        <v>0</v>
      </c>
      <c r="BN2643" s="196">
        <v>4.5424395E-8</v>
      </c>
      <c r="BO2643" s="108">
        <v>0</v>
      </c>
      <c r="BP2643" s="108">
        <v>0</v>
      </c>
      <c r="BQ2643" s="108">
        <v>0</v>
      </c>
      <c r="BR2643" s="108">
        <v>0</v>
      </c>
      <c r="BS2643" s="108">
        <v>0</v>
      </c>
      <c r="BU2643" s="69">
        <v>7.0957628000000003E-4</v>
      </c>
      <c r="BV2643" s="172">
        <v>7.9114407000000002E-5</v>
      </c>
      <c r="BW2643" s="69">
        <v>4.7596976000000002E-4</v>
      </c>
      <c r="BX2643" s="172">
        <v>2.0537765E-9</v>
      </c>
      <c r="BY2643" s="172">
        <v>6.5169257000000002E-5</v>
      </c>
      <c r="BZ2643" s="69">
        <v>0</v>
      </c>
      <c r="CA2643" s="172">
        <v>5.2041369000000001E-5</v>
      </c>
      <c r="CB2643" s="69">
        <v>0</v>
      </c>
      <c r="CC2643" s="69">
        <v>0</v>
      </c>
      <c r="CD2643" s="172">
        <v>4.7372904999999998E-10</v>
      </c>
      <c r="CE2643" s="69">
        <v>0</v>
      </c>
      <c r="CF2643" s="172">
        <v>3.2143393000000002E-5</v>
      </c>
      <c r="CG2643" s="69">
        <v>0</v>
      </c>
      <c r="CH2643" s="172">
        <v>5.1355659999999999E-6</v>
      </c>
      <c r="CI2643" s="69">
        <v>0</v>
      </c>
      <c r="CJ2643" s="69">
        <v>0</v>
      </c>
      <c r="CK2643" s="69">
        <v>0</v>
      </c>
      <c r="CM2643" s="198">
        <v>0</v>
      </c>
      <c r="CN2643" s="198">
        <v>17.070461999999999</v>
      </c>
      <c r="CO2643" s="198">
        <v>0</v>
      </c>
      <c r="CP2643" s="198">
        <v>5.4128925000000001E-2</v>
      </c>
      <c r="CQ2643" s="198">
        <v>0</v>
      </c>
      <c r="CR2643" s="198">
        <v>0</v>
      </c>
      <c r="CS2643" s="198">
        <v>3.3078780999999998E-3</v>
      </c>
      <c r="CT2643" s="198">
        <v>0</v>
      </c>
      <c r="CU2643" s="198">
        <v>1.3446364000000001E-3</v>
      </c>
      <c r="CV2643" s="198">
        <v>4.4111632999999997E-3</v>
      </c>
    </row>
    <row r="2644" spans="1:100" ht="14.4">
      <c r="A2644" t="s">
        <v>2923</v>
      </c>
      <c r="B2644" s="112" t="s">
        <v>265</v>
      </c>
      <c r="C2644" s="113" t="str">
        <f t="shared" si="990"/>
        <v>M.020.23.108</v>
      </c>
      <c r="D2644" s="9" t="s">
        <v>1309</v>
      </c>
      <c r="E2644" s="112" t="s">
        <v>362</v>
      </c>
      <c r="F2644" s="115" t="str">
        <f t="shared" si="991"/>
        <v>Minced beef, meat packaging per 1 kg NL</v>
      </c>
      <c r="G2644" s="143">
        <f t="shared" si="992"/>
        <v>18.983002000000003</v>
      </c>
      <c r="I2644" s="118">
        <f t="shared" si="993"/>
        <v>3.6967223145883503</v>
      </c>
      <c r="K2644" s="161">
        <f t="shared" si="994"/>
        <v>7.6784335E-7</v>
      </c>
      <c r="L2644" s="161">
        <f t="shared" si="995"/>
        <v>0.78271519474500006</v>
      </c>
      <c r="M2644" s="162">
        <f t="shared" si="996"/>
        <v>6.6556052000000004E-2</v>
      </c>
      <c r="N2644" s="161">
        <v>2.8474503000000002</v>
      </c>
      <c r="O2644" s="132">
        <v>0.61581131</v>
      </c>
      <c r="P2644" s="132">
        <v>5.2227330000000002E-2</v>
      </c>
      <c r="Q2644" s="132">
        <v>0</v>
      </c>
      <c r="R2644" s="132">
        <v>0</v>
      </c>
      <c r="S2644" s="132">
        <v>0</v>
      </c>
      <c r="T2644" s="164">
        <v>7.6784335E-7</v>
      </c>
      <c r="U2644" s="164">
        <v>1.8804744999999999E-5</v>
      </c>
      <c r="V2644" s="132">
        <v>0</v>
      </c>
      <c r="W2644" s="132">
        <v>0</v>
      </c>
      <c r="X2644" s="132">
        <v>0</v>
      </c>
      <c r="Y2644" s="132">
        <v>0.11465775</v>
      </c>
      <c r="Z2644" s="132">
        <v>6.6556052000000004E-2</v>
      </c>
      <c r="AA2644" s="132">
        <v>0</v>
      </c>
      <c r="AC2644" s="118">
        <f t="shared" si="997"/>
        <v>2.8474503000000002</v>
      </c>
      <c r="AD2644" s="118">
        <f t="shared" si="998"/>
        <v>0.66805821258835008</v>
      </c>
      <c r="AE2644" s="118">
        <f t="shared" si="999"/>
        <v>0.73461349674500009</v>
      </c>
      <c r="AF2644" s="118">
        <f t="shared" si="1000"/>
        <v>0.78271519474500006</v>
      </c>
      <c r="AG2644" s="118">
        <f t="shared" si="1001"/>
        <v>0</v>
      </c>
      <c r="AI2644" s="69">
        <v>0</v>
      </c>
      <c r="AJ2644" s="69">
        <v>0</v>
      </c>
      <c r="AK2644" s="69">
        <v>0</v>
      </c>
      <c r="AL2644" s="69">
        <v>0</v>
      </c>
      <c r="AM2644" s="69">
        <v>0</v>
      </c>
      <c r="AN2644" s="69">
        <v>0</v>
      </c>
      <c r="AO2644" s="69">
        <v>0</v>
      </c>
      <c r="AQ2644" s="116">
        <v>0.51298085000000004</v>
      </c>
      <c r="AR2644" s="116">
        <v>0.48038311</v>
      </c>
      <c r="AS2644" s="116">
        <v>3.2597741999999999E-2</v>
      </c>
      <c r="AT2644" s="116">
        <v>0</v>
      </c>
      <c r="AU2644" s="150">
        <f t="shared" si="1002"/>
        <v>2.8799947E-5</v>
      </c>
      <c r="AV2644" s="150">
        <f t="shared" si="1003"/>
        <v>1.205537801336E-7</v>
      </c>
      <c r="AW2644" s="163">
        <f t="shared" si="1004"/>
        <v>0</v>
      </c>
      <c r="AX2644" s="196">
        <v>1.7616226E-5</v>
      </c>
      <c r="AY2644" s="196">
        <v>5.3152404999999998E-8</v>
      </c>
      <c r="AZ2644" s="196">
        <v>1.4521996E-12</v>
      </c>
      <c r="BA2644" s="108">
        <v>0</v>
      </c>
      <c r="BB2644" s="108">
        <v>0</v>
      </c>
      <c r="BC2644" s="108">
        <v>0</v>
      </c>
      <c r="BD2644" s="196">
        <v>1.1183721E-5</v>
      </c>
      <c r="BE2644" s="108">
        <v>0</v>
      </c>
      <c r="BF2644" s="196">
        <v>1.3027190999999999E-8</v>
      </c>
      <c r="BG2644" s="196">
        <v>2.1492981999999999E-9</v>
      </c>
      <c r="BH2644" s="196">
        <v>1.4850734E-11</v>
      </c>
      <c r="BI2644" s="108">
        <v>0</v>
      </c>
      <c r="BJ2644" s="108">
        <v>0</v>
      </c>
      <c r="BK2644" s="108">
        <v>0</v>
      </c>
      <c r="BL2644" s="108">
        <v>0</v>
      </c>
      <c r="BM2644" s="108">
        <v>0</v>
      </c>
      <c r="BN2644" s="196">
        <v>5.2208582999999997E-8</v>
      </c>
      <c r="BO2644" s="108">
        <v>0</v>
      </c>
      <c r="BP2644" s="108">
        <v>0</v>
      </c>
      <c r="BQ2644" s="108">
        <v>0</v>
      </c>
      <c r="BR2644" s="108">
        <v>0</v>
      </c>
      <c r="BS2644" s="108">
        <v>0</v>
      </c>
      <c r="BU2644" s="69">
        <v>7.9168475E-4</v>
      </c>
      <c r="BV2644" s="172">
        <v>8.9813394E-5</v>
      </c>
      <c r="BW2644" s="69">
        <v>5.2929645999999996E-4</v>
      </c>
      <c r="BX2644" s="172">
        <v>2.2027273999999999E-9</v>
      </c>
      <c r="BY2644" s="172">
        <v>7.3982379999999997E-5</v>
      </c>
      <c r="BZ2644" s="69">
        <v>0</v>
      </c>
      <c r="CA2644" s="172">
        <v>5.5815686999999999E-5</v>
      </c>
      <c r="CB2644" s="69">
        <v>0</v>
      </c>
      <c r="CC2644" s="69">
        <v>0</v>
      </c>
      <c r="CD2644" s="172">
        <v>5.0808642000000003E-10</v>
      </c>
      <c r="CE2644" s="69">
        <v>0</v>
      </c>
      <c r="CF2644" s="172">
        <v>3.6944048000000002E-5</v>
      </c>
      <c r="CG2644" s="69">
        <v>0</v>
      </c>
      <c r="CH2644" s="172">
        <v>5.8300711000000001E-6</v>
      </c>
      <c r="CI2644" s="69">
        <v>0</v>
      </c>
      <c r="CJ2644" s="69">
        <v>0</v>
      </c>
      <c r="CK2644" s="69">
        <v>0</v>
      </c>
      <c r="CM2644" s="198">
        <v>0</v>
      </c>
      <c r="CN2644" s="198">
        <v>18.983001999999999</v>
      </c>
      <c r="CO2644" s="198">
        <v>0</v>
      </c>
      <c r="CP2644" s="198">
        <v>6.1449016000000002E-2</v>
      </c>
      <c r="CQ2644" s="198">
        <v>0</v>
      </c>
      <c r="CR2644" s="198">
        <v>0</v>
      </c>
      <c r="CS2644" s="198">
        <v>3.7552169999999999E-3</v>
      </c>
      <c r="CT2644" s="198">
        <v>0</v>
      </c>
      <c r="CU2644" s="198">
        <v>1.4421567E-3</v>
      </c>
      <c r="CV2644" s="198">
        <v>5.0736284999999999E-3</v>
      </c>
    </row>
    <row r="2645" spans="1:100" ht="14.4">
      <c r="A2645" t="s">
        <v>2924</v>
      </c>
      <c r="B2645" s="112" t="s">
        <v>265</v>
      </c>
      <c r="C2645" s="113" t="str">
        <f t="shared" si="990"/>
        <v>M.020.23.109</v>
      </c>
      <c r="D2645" s="9" t="s">
        <v>1309</v>
      </c>
      <c r="E2645" s="112" t="s">
        <v>362</v>
      </c>
      <c r="F2645" s="115" t="str">
        <f t="shared" si="991"/>
        <v>Minced beef/pork, meat packaging per 1 kg NL</v>
      </c>
      <c r="G2645" s="143">
        <f t="shared" si="992"/>
        <v>13.223996666666666</v>
      </c>
      <c r="I2645" s="118">
        <f t="shared" si="993"/>
        <v>2.69377980698783</v>
      </c>
      <c r="K2645" s="161">
        <f t="shared" si="994"/>
        <v>6.5279583000000004E-7</v>
      </c>
      <c r="L2645" s="161">
        <f t="shared" si="995"/>
        <v>0.66475609119200008</v>
      </c>
      <c r="M2645" s="162">
        <f t="shared" si="996"/>
        <v>4.5423563E-2</v>
      </c>
      <c r="N2645" s="161">
        <v>1.9835995</v>
      </c>
      <c r="O2645" s="132">
        <v>0.51849920999999999</v>
      </c>
      <c r="P2645" s="132">
        <v>4.4402004000000002E-2</v>
      </c>
      <c r="Q2645" s="132">
        <v>0</v>
      </c>
      <c r="R2645" s="132">
        <v>0</v>
      </c>
      <c r="S2645" s="132">
        <v>0</v>
      </c>
      <c r="T2645" s="164">
        <v>6.5279583000000004E-7</v>
      </c>
      <c r="U2645" s="164">
        <v>1.5987192E-5</v>
      </c>
      <c r="V2645" s="132">
        <v>0</v>
      </c>
      <c r="W2645" s="132">
        <v>0</v>
      </c>
      <c r="X2645" s="132">
        <v>0</v>
      </c>
      <c r="Y2645" s="132">
        <v>0.10183889</v>
      </c>
      <c r="Z2645" s="132">
        <v>4.5423563E-2</v>
      </c>
      <c r="AA2645" s="132">
        <v>0</v>
      </c>
      <c r="AC2645" s="118">
        <f t="shared" si="997"/>
        <v>1.9835995</v>
      </c>
      <c r="AD2645" s="118">
        <f t="shared" si="998"/>
        <v>0.56291785398783001</v>
      </c>
      <c r="AE2645" s="118">
        <f t="shared" si="999"/>
        <v>0.60834076419200001</v>
      </c>
      <c r="AF2645" s="118">
        <f t="shared" si="1000"/>
        <v>0.66475609119200008</v>
      </c>
      <c r="AG2645" s="118">
        <f t="shared" si="1001"/>
        <v>0</v>
      </c>
      <c r="AI2645" s="69">
        <v>0</v>
      </c>
      <c r="AJ2645" s="69">
        <v>0</v>
      </c>
      <c r="AK2645" s="69">
        <v>0</v>
      </c>
      <c r="AL2645" s="69">
        <v>0</v>
      </c>
      <c r="AM2645" s="69">
        <v>0</v>
      </c>
      <c r="AN2645" s="69">
        <v>0</v>
      </c>
      <c r="AO2645" s="69">
        <v>0</v>
      </c>
      <c r="AQ2645" s="116">
        <v>0.38777482000000002</v>
      </c>
      <c r="AR2645" s="116">
        <v>0.36176099</v>
      </c>
      <c r="AS2645" s="116">
        <v>2.6013827E-2</v>
      </c>
      <c r="AT2645" s="116">
        <v>0</v>
      </c>
      <c r="AU2645" s="150">
        <f t="shared" si="1002"/>
        <v>2.16883093E-5</v>
      </c>
      <c r="AV2645" s="150">
        <f t="shared" si="1003"/>
        <v>9.6204980538800001E-8</v>
      </c>
      <c r="AW2645" s="163">
        <f t="shared" si="1004"/>
        <v>0</v>
      </c>
      <c r="AX2645" s="196">
        <v>1.2271869E-5</v>
      </c>
      <c r="AY2645" s="196">
        <v>3.7027189999999999E-8</v>
      </c>
      <c r="AZ2645" s="196">
        <v>1.0116357000000001E-12</v>
      </c>
      <c r="BA2645" s="108">
        <v>0</v>
      </c>
      <c r="BB2645" s="108">
        <v>0</v>
      </c>
      <c r="BC2645" s="108">
        <v>0</v>
      </c>
      <c r="BD2645" s="196">
        <v>9.4164402999999994E-6</v>
      </c>
      <c r="BE2645" s="108">
        <v>0</v>
      </c>
      <c r="BF2645" s="196">
        <v>1.0968601000000001E-8</v>
      </c>
      <c r="BG2645" s="196">
        <v>1.8272644999999999E-9</v>
      </c>
      <c r="BH2645" s="196">
        <v>9.3064030999999994E-12</v>
      </c>
      <c r="BI2645" s="108">
        <v>0</v>
      </c>
      <c r="BJ2645" s="108">
        <v>0</v>
      </c>
      <c r="BK2645" s="108">
        <v>0</v>
      </c>
      <c r="BL2645" s="108">
        <v>0</v>
      </c>
      <c r="BM2645" s="108">
        <v>0</v>
      </c>
      <c r="BN2645" s="196">
        <v>4.6371606999999997E-8</v>
      </c>
      <c r="BO2645" s="108">
        <v>0</v>
      </c>
      <c r="BP2645" s="108">
        <v>0</v>
      </c>
      <c r="BQ2645" s="108">
        <v>0</v>
      </c>
      <c r="BR2645" s="108">
        <v>0</v>
      </c>
      <c r="BS2645" s="108">
        <v>0</v>
      </c>
      <c r="BU2645" s="69">
        <v>5.9180991000000005E-4</v>
      </c>
      <c r="BV2645" s="172">
        <v>7.5620847999999997E-5</v>
      </c>
      <c r="BW2645" s="69">
        <v>3.6872011E-4</v>
      </c>
      <c r="BX2645" s="172">
        <v>1.8726882999999999E-9</v>
      </c>
      <c r="BY2645" s="172">
        <v>6.2291492999999999E-5</v>
      </c>
      <c r="BZ2645" s="69">
        <v>0</v>
      </c>
      <c r="CA2645" s="172">
        <v>4.7452710000000001E-5</v>
      </c>
      <c r="CB2645" s="69">
        <v>0</v>
      </c>
      <c r="CC2645" s="69">
        <v>0</v>
      </c>
      <c r="CD2645" s="172">
        <v>4.3195880000000001E-10</v>
      </c>
      <c r="CE2645" s="69">
        <v>0</v>
      </c>
      <c r="CF2645" s="172">
        <v>3.2813662999999999E-5</v>
      </c>
      <c r="CG2645" s="69">
        <v>0</v>
      </c>
      <c r="CH2645" s="172">
        <v>4.9087880999999999E-6</v>
      </c>
      <c r="CI2645" s="69">
        <v>0</v>
      </c>
      <c r="CJ2645" s="69">
        <v>0</v>
      </c>
      <c r="CK2645" s="69">
        <v>0</v>
      </c>
      <c r="CM2645" s="198">
        <v>0</v>
      </c>
      <c r="CN2645" s="198">
        <v>13.223996</v>
      </c>
      <c r="CO2645" s="198">
        <v>0</v>
      </c>
      <c r="CP2645" s="198">
        <v>5.1738683000000001E-2</v>
      </c>
      <c r="CQ2645" s="198">
        <v>0</v>
      </c>
      <c r="CR2645" s="198">
        <v>0</v>
      </c>
      <c r="CS2645" s="198">
        <v>3.1618077999999998E-3</v>
      </c>
      <c r="CT2645" s="198">
        <v>0</v>
      </c>
      <c r="CU2645" s="198">
        <v>1.2260754E-3</v>
      </c>
      <c r="CV2645" s="198">
        <v>3.1794543000000001E-3</v>
      </c>
    </row>
    <row r="2646" spans="1:100" ht="14.4">
      <c r="A2646" t="s">
        <v>2925</v>
      </c>
      <c r="B2646" s="112" t="s">
        <v>265</v>
      </c>
      <c r="C2646" s="113" t="str">
        <f t="shared" si="990"/>
        <v>M.020.23.110</v>
      </c>
      <c r="D2646" s="9" t="s">
        <v>1309</v>
      </c>
      <c r="E2646" s="112" t="s">
        <v>362</v>
      </c>
      <c r="F2646" s="115" t="str">
        <f t="shared" si="991"/>
        <v>Pork &lt;5% fat, meat packaging per 1 kg NL</v>
      </c>
      <c r="G2646" s="143">
        <f t="shared" si="992"/>
        <v>7.1055373333333334</v>
      </c>
      <c r="I2646" s="118">
        <f t="shared" si="993"/>
        <v>1.60908283492578</v>
      </c>
      <c r="K2646" s="161">
        <f t="shared" si="994"/>
        <v>5.0379577999999999E-7</v>
      </c>
      <c r="L2646" s="161">
        <f t="shared" si="995"/>
        <v>0.52005660613000004</v>
      </c>
      <c r="M2646" s="162">
        <f t="shared" si="996"/>
        <v>2.3195125E-2</v>
      </c>
      <c r="N2646" s="161">
        <v>1.0658306</v>
      </c>
      <c r="O2646" s="132">
        <v>0.40099273000000002</v>
      </c>
      <c r="P2646" s="132">
        <v>3.4267287E-2</v>
      </c>
      <c r="Q2646" s="132">
        <v>0</v>
      </c>
      <c r="R2646" s="132">
        <v>0</v>
      </c>
      <c r="S2646" s="132">
        <v>0</v>
      </c>
      <c r="T2646" s="164">
        <v>5.0379577999999999E-7</v>
      </c>
      <c r="U2646" s="164">
        <v>1.233813E-5</v>
      </c>
      <c r="V2646" s="132">
        <v>0</v>
      </c>
      <c r="W2646" s="132">
        <v>0</v>
      </c>
      <c r="X2646" s="132">
        <v>0</v>
      </c>
      <c r="Y2646" s="132">
        <v>8.4784251000000005E-2</v>
      </c>
      <c r="Z2646" s="132">
        <v>2.3195125E-2</v>
      </c>
      <c r="AA2646" s="132">
        <v>0</v>
      </c>
      <c r="AC2646" s="118">
        <f t="shared" si="997"/>
        <v>1.0658306</v>
      </c>
      <c r="AD2646" s="118">
        <f t="shared" si="998"/>
        <v>0.43527285892577999</v>
      </c>
      <c r="AE2646" s="118">
        <f t="shared" si="999"/>
        <v>0.45846748012999999</v>
      </c>
      <c r="AF2646" s="118">
        <f t="shared" si="1000"/>
        <v>0.52005660613000004</v>
      </c>
      <c r="AG2646" s="118">
        <f t="shared" si="1001"/>
        <v>0</v>
      </c>
      <c r="AI2646" s="69">
        <v>0</v>
      </c>
      <c r="AJ2646" s="69">
        <v>0</v>
      </c>
      <c r="AK2646" s="69">
        <v>0</v>
      </c>
      <c r="AL2646" s="69">
        <v>0</v>
      </c>
      <c r="AM2646" s="69">
        <v>0</v>
      </c>
      <c r="AN2646" s="69">
        <v>0</v>
      </c>
      <c r="AO2646" s="69">
        <v>0</v>
      </c>
      <c r="AQ2646" s="116">
        <v>0.24995245999999999</v>
      </c>
      <c r="AR2646" s="116">
        <v>0.23145750000000001</v>
      </c>
      <c r="AS2646" s="116">
        <v>1.8494961000000001E-2</v>
      </c>
      <c r="AT2646" s="116">
        <v>0</v>
      </c>
      <c r="AU2646" s="150">
        <f t="shared" si="1002"/>
        <v>1.38763491E-5</v>
      </c>
      <c r="AV2646" s="150">
        <f t="shared" si="1003"/>
        <v>6.8398524838089996E-8</v>
      </c>
      <c r="AW2646" s="163">
        <f t="shared" si="1004"/>
        <v>0</v>
      </c>
      <c r="AX2646" s="196">
        <v>6.5939385E-6</v>
      </c>
      <c r="AY2646" s="196">
        <v>1.9895503999999999E-8</v>
      </c>
      <c r="AZ2646" s="196">
        <v>5.4357359000000005E-13</v>
      </c>
      <c r="BA2646" s="108">
        <v>0</v>
      </c>
      <c r="BB2646" s="108">
        <v>0</v>
      </c>
      <c r="BC2646" s="108">
        <v>0</v>
      </c>
      <c r="BD2646" s="196">
        <v>7.2824106000000003E-6</v>
      </c>
      <c r="BE2646" s="108">
        <v>0</v>
      </c>
      <c r="BF2646" s="196">
        <v>8.4828079000000006E-9</v>
      </c>
      <c r="BG2646" s="196">
        <v>1.4101931E-9</v>
      </c>
      <c r="BH2646" s="196">
        <v>3.5772644999999998E-12</v>
      </c>
      <c r="BI2646" s="108">
        <v>0</v>
      </c>
      <c r="BJ2646" s="108">
        <v>0</v>
      </c>
      <c r="BK2646" s="108">
        <v>0</v>
      </c>
      <c r="BL2646" s="108">
        <v>0</v>
      </c>
      <c r="BM2646" s="108">
        <v>0</v>
      </c>
      <c r="BN2646" s="196">
        <v>3.8605898999999999E-8</v>
      </c>
      <c r="BO2646" s="108">
        <v>0</v>
      </c>
      <c r="BP2646" s="108">
        <v>0</v>
      </c>
      <c r="BQ2646" s="108">
        <v>0</v>
      </c>
      <c r="BR2646" s="108">
        <v>0</v>
      </c>
      <c r="BS2646" s="108">
        <v>0</v>
      </c>
      <c r="BU2646" s="69">
        <v>3.7251698999999998E-4</v>
      </c>
      <c r="BV2646" s="172">
        <v>5.8483041000000001E-5</v>
      </c>
      <c r="BW2646" s="69">
        <v>1.9812123E-4</v>
      </c>
      <c r="BX2646" s="172">
        <v>1.4452489E-9</v>
      </c>
      <c r="BY2646" s="172">
        <v>4.8174492000000002E-5</v>
      </c>
      <c r="BZ2646" s="69">
        <v>0</v>
      </c>
      <c r="CA2646" s="172">
        <v>3.6621671999999999E-5</v>
      </c>
      <c r="CB2646" s="69">
        <v>0</v>
      </c>
      <c r="CC2646" s="69">
        <v>0</v>
      </c>
      <c r="CD2646" s="172">
        <v>3.3336459999999999E-10</v>
      </c>
      <c r="CE2646" s="69">
        <v>0</v>
      </c>
      <c r="CF2646" s="172">
        <v>2.7318461999999999E-5</v>
      </c>
      <c r="CG2646" s="69">
        <v>0</v>
      </c>
      <c r="CH2646" s="172">
        <v>3.7963188999999999E-6</v>
      </c>
      <c r="CI2646" s="69">
        <v>0</v>
      </c>
      <c r="CJ2646" s="69">
        <v>0</v>
      </c>
      <c r="CK2646" s="69">
        <v>0</v>
      </c>
      <c r="CM2646" s="198">
        <v>0</v>
      </c>
      <c r="CN2646" s="198">
        <v>7.1055371999999997</v>
      </c>
      <c r="CO2646" s="198">
        <v>0</v>
      </c>
      <c r="CP2646" s="198">
        <v>4.0013245000000003E-2</v>
      </c>
      <c r="CQ2646" s="198">
        <v>0</v>
      </c>
      <c r="CR2646" s="198">
        <v>0</v>
      </c>
      <c r="CS2646" s="198">
        <v>2.4452533999999998E-3</v>
      </c>
      <c r="CT2646" s="198">
        <v>0</v>
      </c>
      <c r="CU2646" s="198">
        <v>9.4622483E-4</v>
      </c>
      <c r="CV2646" s="198">
        <v>1.2221422999999999E-3</v>
      </c>
    </row>
    <row r="2647" spans="1:100" ht="14.4">
      <c r="A2647" t="s">
        <v>2926</v>
      </c>
      <c r="B2647" s="112" t="s">
        <v>265</v>
      </c>
      <c r="C2647" s="113" t="str">
        <f t="shared" si="990"/>
        <v>M.020.23.111</v>
      </c>
      <c r="D2647" s="9" t="s">
        <v>1309</v>
      </c>
      <c r="E2647" s="112" t="s">
        <v>362</v>
      </c>
      <c r="F2647" s="115" t="str">
        <f t="shared" si="991"/>
        <v>Pork 5-14% fat, meat packaging per 1 kg NL</v>
      </c>
      <c r="G2647" s="143">
        <f t="shared" si="992"/>
        <v>7.1055373333333334</v>
      </c>
      <c r="I2647" s="118">
        <f t="shared" si="993"/>
        <v>1.60908283492578</v>
      </c>
      <c r="K2647" s="161">
        <f t="shared" si="994"/>
        <v>5.0379577999999999E-7</v>
      </c>
      <c r="L2647" s="161">
        <f t="shared" si="995"/>
        <v>0.52005660613000004</v>
      </c>
      <c r="M2647" s="162">
        <f t="shared" si="996"/>
        <v>2.3195125E-2</v>
      </c>
      <c r="N2647" s="161">
        <v>1.0658306</v>
      </c>
      <c r="O2647" s="132">
        <v>0.40099273000000002</v>
      </c>
      <c r="P2647" s="132">
        <v>3.4267287E-2</v>
      </c>
      <c r="Q2647" s="132">
        <v>0</v>
      </c>
      <c r="R2647" s="132">
        <v>0</v>
      </c>
      <c r="S2647" s="132">
        <v>0</v>
      </c>
      <c r="T2647" s="164">
        <v>5.0379577999999999E-7</v>
      </c>
      <c r="U2647" s="164">
        <v>1.233813E-5</v>
      </c>
      <c r="V2647" s="132">
        <v>0</v>
      </c>
      <c r="W2647" s="132">
        <v>0</v>
      </c>
      <c r="X2647" s="132">
        <v>0</v>
      </c>
      <c r="Y2647" s="132">
        <v>8.4784251000000005E-2</v>
      </c>
      <c r="Z2647" s="132">
        <v>2.3195125E-2</v>
      </c>
      <c r="AA2647" s="132">
        <v>0</v>
      </c>
      <c r="AC2647" s="118">
        <f t="shared" si="997"/>
        <v>1.0658306</v>
      </c>
      <c r="AD2647" s="118">
        <f t="shared" si="998"/>
        <v>0.43527285892577999</v>
      </c>
      <c r="AE2647" s="118">
        <f t="shared" si="999"/>
        <v>0.45846748012999999</v>
      </c>
      <c r="AF2647" s="118">
        <f t="shared" si="1000"/>
        <v>0.52005660613000004</v>
      </c>
      <c r="AG2647" s="118">
        <f t="shared" si="1001"/>
        <v>0</v>
      </c>
      <c r="AI2647" s="69">
        <v>0</v>
      </c>
      <c r="AJ2647" s="69">
        <v>0</v>
      </c>
      <c r="AK2647" s="69">
        <v>0</v>
      </c>
      <c r="AL2647" s="69">
        <v>0</v>
      </c>
      <c r="AM2647" s="69">
        <v>0</v>
      </c>
      <c r="AN2647" s="69">
        <v>0</v>
      </c>
      <c r="AO2647" s="69">
        <v>0</v>
      </c>
      <c r="AQ2647" s="116">
        <v>0.24995245999999999</v>
      </c>
      <c r="AR2647" s="116">
        <v>0.23145750000000001</v>
      </c>
      <c r="AS2647" s="116">
        <v>1.8494961000000001E-2</v>
      </c>
      <c r="AT2647" s="116">
        <v>0</v>
      </c>
      <c r="AU2647" s="150">
        <f t="shared" si="1002"/>
        <v>1.38763491E-5</v>
      </c>
      <c r="AV2647" s="150">
        <f t="shared" si="1003"/>
        <v>6.8398524838089996E-8</v>
      </c>
      <c r="AW2647" s="163">
        <f t="shared" si="1004"/>
        <v>0</v>
      </c>
      <c r="AX2647" s="196">
        <v>6.5939385E-6</v>
      </c>
      <c r="AY2647" s="196">
        <v>1.9895503999999999E-8</v>
      </c>
      <c r="AZ2647" s="196">
        <v>5.4357359000000005E-13</v>
      </c>
      <c r="BA2647" s="108">
        <v>0</v>
      </c>
      <c r="BB2647" s="108">
        <v>0</v>
      </c>
      <c r="BC2647" s="108">
        <v>0</v>
      </c>
      <c r="BD2647" s="196">
        <v>7.2824106000000003E-6</v>
      </c>
      <c r="BE2647" s="108">
        <v>0</v>
      </c>
      <c r="BF2647" s="196">
        <v>8.4828079000000006E-9</v>
      </c>
      <c r="BG2647" s="196">
        <v>1.4101931E-9</v>
      </c>
      <c r="BH2647" s="196">
        <v>3.5772644999999998E-12</v>
      </c>
      <c r="BI2647" s="108">
        <v>0</v>
      </c>
      <c r="BJ2647" s="108">
        <v>0</v>
      </c>
      <c r="BK2647" s="108">
        <v>0</v>
      </c>
      <c r="BL2647" s="108">
        <v>0</v>
      </c>
      <c r="BM2647" s="108">
        <v>0</v>
      </c>
      <c r="BN2647" s="196">
        <v>3.8605898999999999E-8</v>
      </c>
      <c r="BO2647" s="108">
        <v>0</v>
      </c>
      <c r="BP2647" s="108">
        <v>0</v>
      </c>
      <c r="BQ2647" s="108">
        <v>0</v>
      </c>
      <c r="BR2647" s="108">
        <v>0</v>
      </c>
      <c r="BS2647" s="108">
        <v>0</v>
      </c>
      <c r="BU2647" s="69">
        <v>3.7251698999999998E-4</v>
      </c>
      <c r="BV2647" s="172">
        <v>5.8483041000000001E-5</v>
      </c>
      <c r="BW2647" s="69">
        <v>1.9812123E-4</v>
      </c>
      <c r="BX2647" s="172">
        <v>1.4452489E-9</v>
      </c>
      <c r="BY2647" s="172">
        <v>4.8174492000000002E-5</v>
      </c>
      <c r="BZ2647" s="69">
        <v>0</v>
      </c>
      <c r="CA2647" s="172">
        <v>3.6621671999999999E-5</v>
      </c>
      <c r="CB2647" s="69">
        <v>0</v>
      </c>
      <c r="CC2647" s="69">
        <v>0</v>
      </c>
      <c r="CD2647" s="172">
        <v>3.3336459999999999E-10</v>
      </c>
      <c r="CE2647" s="69">
        <v>0</v>
      </c>
      <c r="CF2647" s="172">
        <v>2.7318461999999999E-5</v>
      </c>
      <c r="CG2647" s="69">
        <v>0</v>
      </c>
      <c r="CH2647" s="172">
        <v>3.7963188999999999E-6</v>
      </c>
      <c r="CI2647" s="69">
        <v>0</v>
      </c>
      <c r="CJ2647" s="69">
        <v>0</v>
      </c>
      <c r="CK2647" s="69">
        <v>0</v>
      </c>
      <c r="CM2647" s="198">
        <v>0</v>
      </c>
      <c r="CN2647" s="198">
        <v>7.1055371999999997</v>
      </c>
      <c r="CO2647" s="198">
        <v>0</v>
      </c>
      <c r="CP2647" s="198">
        <v>4.0013245000000003E-2</v>
      </c>
      <c r="CQ2647" s="198">
        <v>0</v>
      </c>
      <c r="CR2647" s="198">
        <v>0</v>
      </c>
      <c r="CS2647" s="198">
        <v>2.4452533999999998E-3</v>
      </c>
      <c r="CT2647" s="198">
        <v>0</v>
      </c>
      <c r="CU2647" s="198">
        <v>9.4622483E-4</v>
      </c>
      <c r="CV2647" s="198">
        <v>1.2221422999999999E-3</v>
      </c>
    </row>
    <row r="2648" spans="1:100" ht="14.4">
      <c r="A2648" t="s">
        <v>2927</v>
      </c>
      <c r="B2648" s="112" t="s">
        <v>265</v>
      </c>
      <c r="C2648" s="113" t="str">
        <f t="shared" si="990"/>
        <v>M.020.23.112</v>
      </c>
      <c r="D2648" s="9" t="s">
        <v>1309</v>
      </c>
      <c r="E2648" s="112" t="s">
        <v>362</v>
      </c>
      <c r="F2648" s="115" t="str">
        <f t="shared" si="991"/>
        <v>Pork shoulder chop, meat packaging per 1 kg NL</v>
      </c>
      <c r="G2648" s="143">
        <f t="shared" si="992"/>
        <v>7.1055373333333334</v>
      </c>
      <c r="I2648" s="118">
        <f t="shared" si="993"/>
        <v>1.60908283492578</v>
      </c>
      <c r="K2648" s="161">
        <f t="shared" si="994"/>
        <v>5.0379577999999999E-7</v>
      </c>
      <c r="L2648" s="161">
        <f t="shared" si="995"/>
        <v>0.52005660613000004</v>
      </c>
      <c r="M2648" s="162">
        <f t="shared" si="996"/>
        <v>2.3195125E-2</v>
      </c>
      <c r="N2648" s="161">
        <v>1.0658306</v>
      </c>
      <c r="O2648" s="132">
        <v>0.40099273000000002</v>
      </c>
      <c r="P2648" s="132">
        <v>3.4267287E-2</v>
      </c>
      <c r="Q2648" s="132">
        <v>0</v>
      </c>
      <c r="R2648" s="132">
        <v>0</v>
      </c>
      <c r="S2648" s="132">
        <v>0</v>
      </c>
      <c r="T2648" s="164">
        <v>5.0379577999999999E-7</v>
      </c>
      <c r="U2648" s="164">
        <v>1.233813E-5</v>
      </c>
      <c r="V2648" s="132">
        <v>0</v>
      </c>
      <c r="W2648" s="132">
        <v>0</v>
      </c>
      <c r="X2648" s="132">
        <v>0</v>
      </c>
      <c r="Y2648" s="132">
        <v>8.4784251000000005E-2</v>
      </c>
      <c r="Z2648" s="132">
        <v>2.3195125E-2</v>
      </c>
      <c r="AA2648" s="132">
        <v>0</v>
      </c>
      <c r="AC2648" s="118">
        <f t="shared" si="997"/>
        <v>1.0658306</v>
      </c>
      <c r="AD2648" s="118">
        <f t="shared" si="998"/>
        <v>0.43527285892577999</v>
      </c>
      <c r="AE2648" s="118">
        <f t="shared" si="999"/>
        <v>0.45846748012999999</v>
      </c>
      <c r="AF2648" s="118">
        <f t="shared" si="1000"/>
        <v>0.52005660613000004</v>
      </c>
      <c r="AG2648" s="118">
        <f t="shared" si="1001"/>
        <v>0</v>
      </c>
      <c r="AI2648" s="69">
        <v>0</v>
      </c>
      <c r="AJ2648" s="69">
        <v>0</v>
      </c>
      <c r="AK2648" s="69">
        <v>0</v>
      </c>
      <c r="AL2648" s="69">
        <v>0</v>
      </c>
      <c r="AM2648" s="69">
        <v>0</v>
      </c>
      <c r="AN2648" s="69">
        <v>0</v>
      </c>
      <c r="AO2648" s="69">
        <v>0</v>
      </c>
      <c r="AQ2648" s="116">
        <v>0.24995245999999999</v>
      </c>
      <c r="AR2648" s="116">
        <v>0.23145750000000001</v>
      </c>
      <c r="AS2648" s="116">
        <v>1.8494961000000001E-2</v>
      </c>
      <c r="AT2648" s="116">
        <v>0</v>
      </c>
      <c r="AU2648" s="150">
        <f t="shared" si="1002"/>
        <v>1.38763491E-5</v>
      </c>
      <c r="AV2648" s="150">
        <f t="shared" si="1003"/>
        <v>6.8398524838089996E-8</v>
      </c>
      <c r="AW2648" s="163">
        <f t="shared" si="1004"/>
        <v>0</v>
      </c>
      <c r="AX2648" s="196">
        <v>6.5939385E-6</v>
      </c>
      <c r="AY2648" s="196">
        <v>1.9895503999999999E-8</v>
      </c>
      <c r="AZ2648" s="196">
        <v>5.4357359000000005E-13</v>
      </c>
      <c r="BA2648" s="108">
        <v>0</v>
      </c>
      <c r="BB2648" s="108">
        <v>0</v>
      </c>
      <c r="BC2648" s="108">
        <v>0</v>
      </c>
      <c r="BD2648" s="196">
        <v>7.2824106000000003E-6</v>
      </c>
      <c r="BE2648" s="108">
        <v>0</v>
      </c>
      <c r="BF2648" s="196">
        <v>8.4828079000000006E-9</v>
      </c>
      <c r="BG2648" s="196">
        <v>1.4101931E-9</v>
      </c>
      <c r="BH2648" s="196">
        <v>3.5772644999999998E-12</v>
      </c>
      <c r="BI2648" s="108">
        <v>0</v>
      </c>
      <c r="BJ2648" s="108">
        <v>0</v>
      </c>
      <c r="BK2648" s="108">
        <v>0</v>
      </c>
      <c r="BL2648" s="108">
        <v>0</v>
      </c>
      <c r="BM2648" s="108">
        <v>0</v>
      </c>
      <c r="BN2648" s="196">
        <v>3.8605898999999999E-8</v>
      </c>
      <c r="BO2648" s="108">
        <v>0</v>
      </c>
      <c r="BP2648" s="108">
        <v>0</v>
      </c>
      <c r="BQ2648" s="108">
        <v>0</v>
      </c>
      <c r="BR2648" s="108">
        <v>0</v>
      </c>
      <c r="BS2648" s="108">
        <v>0</v>
      </c>
      <c r="BU2648" s="69">
        <v>3.7251698999999998E-4</v>
      </c>
      <c r="BV2648" s="172">
        <v>5.8483041000000001E-5</v>
      </c>
      <c r="BW2648" s="69">
        <v>1.9812123E-4</v>
      </c>
      <c r="BX2648" s="172">
        <v>1.4452489E-9</v>
      </c>
      <c r="BY2648" s="172">
        <v>4.8174492000000002E-5</v>
      </c>
      <c r="BZ2648" s="69">
        <v>0</v>
      </c>
      <c r="CA2648" s="172">
        <v>3.6621671999999999E-5</v>
      </c>
      <c r="CB2648" s="69">
        <v>0</v>
      </c>
      <c r="CC2648" s="69">
        <v>0</v>
      </c>
      <c r="CD2648" s="172">
        <v>3.3336459999999999E-10</v>
      </c>
      <c r="CE2648" s="69">
        <v>0</v>
      </c>
      <c r="CF2648" s="172">
        <v>2.7318461999999999E-5</v>
      </c>
      <c r="CG2648" s="69">
        <v>0</v>
      </c>
      <c r="CH2648" s="172">
        <v>3.7963188999999999E-6</v>
      </c>
      <c r="CI2648" s="69">
        <v>0</v>
      </c>
      <c r="CJ2648" s="69">
        <v>0</v>
      </c>
      <c r="CK2648" s="69">
        <v>0</v>
      </c>
      <c r="CM2648" s="198">
        <v>0</v>
      </c>
      <c r="CN2648" s="198">
        <v>7.1055371999999997</v>
      </c>
      <c r="CO2648" s="198">
        <v>0</v>
      </c>
      <c r="CP2648" s="198">
        <v>4.0013245000000003E-2</v>
      </c>
      <c r="CQ2648" s="198">
        <v>0</v>
      </c>
      <c r="CR2648" s="198">
        <v>0</v>
      </c>
      <c r="CS2648" s="198">
        <v>2.4452533999999998E-3</v>
      </c>
      <c r="CT2648" s="198">
        <v>0</v>
      </c>
      <c r="CU2648" s="198">
        <v>9.4622483E-4</v>
      </c>
      <c r="CV2648" s="198">
        <v>1.2221422999999999E-3</v>
      </c>
    </row>
    <row r="2649" spans="1:100" ht="14.4">
      <c r="A2649" t="s">
        <v>2928</v>
      </c>
      <c r="B2649" s="112" t="s">
        <v>265</v>
      </c>
      <c r="C2649" s="113" t="str">
        <f t="shared" si="990"/>
        <v>M.020.23.113</v>
      </c>
      <c r="D2649" s="9" t="s">
        <v>1309</v>
      </c>
      <c r="E2649" s="112" t="s">
        <v>362</v>
      </c>
      <c r="F2649" s="115" t="str">
        <f t="shared" si="991"/>
        <v>Sausage, frankfurter in food can NL</v>
      </c>
      <c r="G2649" s="143">
        <f t="shared" si="992"/>
        <v>11.336660666666667</v>
      </c>
      <c r="I2649" s="118">
        <f t="shared" si="993"/>
        <v>2.3182221591736702</v>
      </c>
      <c r="K2649" s="161">
        <f t="shared" si="994"/>
        <v>6.6735767000000003E-7</v>
      </c>
      <c r="L2649" s="161">
        <f t="shared" si="995"/>
        <v>0.56302317781600009</v>
      </c>
      <c r="M2649" s="162">
        <f t="shared" si="996"/>
        <v>5.4699214000000003E-2</v>
      </c>
      <c r="N2649" s="161">
        <v>1.7004991</v>
      </c>
      <c r="O2649" s="132">
        <v>0.43940821000000002</v>
      </c>
      <c r="P2649" s="132">
        <v>4.5392474000000002E-2</v>
      </c>
      <c r="Q2649" s="132">
        <v>0</v>
      </c>
      <c r="R2649" s="132">
        <v>0</v>
      </c>
      <c r="S2649" s="132">
        <v>0</v>
      </c>
      <c r="T2649" s="164">
        <v>6.6735767000000003E-7</v>
      </c>
      <c r="U2649" s="164">
        <v>1.6343816000000001E-5</v>
      </c>
      <c r="V2649" s="132">
        <v>0</v>
      </c>
      <c r="W2649" s="132">
        <v>0</v>
      </c>
      <c r="X2649" s="132">
        <v>0</v>
      </c>
      <c r="Y2649" s="132">
        <v>7.8206150000000002E-2</v>
      </c>
      <c r="Z2649" s="132">
        <v>5.4699214000000003E-2</v>
      </c>
      <c r="AA2649" s="132">
        <v>0</v>
      </c>
      <c r="AC2649" s="118">
        <f t="shared" si="997"/>
        <v>1.7004991</v>
      </c>
      <c r="AD2649" s="118">
        <f t="shared" si="998"/>
        <v>0.48481769517367007</v>
      </c>
      <c r="AE2649" s="118">
        <f t="shared" si="999"/>
        <v>0.53951624181600011</v>
      </c>
      <c r="AF2649" s="118">
        <f t="shared" si="1000"/>
        <v>0.56302317781600009</v>
      </c>
      <c r="AG2649" s="118">
        <f t="shared" si="1001"/>
        <v>0</v>
      </c>
      <c r="AI2649" s="69">
        <v>0</v>
      </c>
      <c r="AJ2649" s="69">
        <v>0</v>
      </c>
      <c r="AK2649" s="69">
        <v>0</v>
      </c>
      <c r="AL2649" s="69">
        <v>0</v>
      </c>
      <c r="AM2649" s="69">
        <v>0</v>
      </c>
      <c r="AN2649" s="69">
        <v>0</v>
      </c>
      <c r="AO2649" s="69">
        <v>0</v>
      </c>
      <c r="AQ2649" s="116">
        <v>0.32982133000000002</v>
      </c>
      <c r="AR2649" s="116">
        <v>0.30858823000000002</v>
      </c>
      <c r="AS2649" s="116">
        <v>2.1233107000000001E-2</v>
      </c>
      <c r="AT2649" s="116">
        <v>0</v>
      </c>
      <c r="AU2649" s="150">
        <f t="shared" si="1002"/>
        <v>1.8500493299999999E-5</v>
      </c>
      <c r="AV2649" s="150">
        <f t="shared" si="1003"/>
        <v>7.8524804915119997E-8</v>
      </c>
      <c r="AW2649" s="163">
        <f t="shared" si="1004"/>
        <v>0</v>
      </c>
      <c r="AX2649" s="196">
        <v>1.0520420999999999E-5</v>
      </c>
      <c r="AY2649" s="196">
        <v>3.1742648999999999E-8</v>
      </c>
      <c r="AZ2649" s="196">
        <v>8.6725452000000001E-13</v>
      </c>
      <c r="BA2649" s="108">
        <v>0</v>
      </c>
      <c r="BB2649" s="108">
        <v>0</v>
      </c>
      <c r="BC2649" s="108">
        <v>0</v>
      </c>
      <c r="BD2649" s="196">
        <v>7.9800722999999999E-6</v>
      </c>
      <c r="BE2649" s="108">
        <v>0</v>
      </c>
      <c r="BF2649" s="196">
        <v>9.2954688000000004E-9</v>
      </c>
      <c r="BG2649" s="196">
        <v>1.8680250999999999E-9</v>
      </c>
      <c r="BH2649" s="196">
        <v>7.1857606000000002E-12</v>
      </c>
      <c r="BI2649" s="108">
        <v>0</v>
      </c>
      <c r="BJ2649" s="108">
        <v>0</v>
      </c>
      <c r="BK2649" s="108">
        <v>0</v>
      </c>
      <c r="BL2649" s="108">
        <v>0</v>
      </c>
      <c r="BM2649" s="108">
        <v>0</v>
      </c>
      <c r="BN2649" s="196">
        <v>3.5610608999999998E-8</v>
      </c>
      <c r="BO2649" s="108">
        <v>0</v>
      </c>
      <c r="BP2649" s="108">
        <v>0</v>
      </c>
      <c r="BQ2649" s="108">
        <v>0</v>
      </c>
      <c r="BR2649" s="108">
        <v>0</v>
      </c>
      <c r="BS2649" s="108">
        <v>0</v>
      </c>
      <c r="BU2649" s="69">
        <v>5.1084412000000005E-4</v>
      </c>
      <c r="BV2649" s="172">
        <v>6.4085771000000003E-5</v>
      </c>
      <c r="BW2649" s="69">
        <v>3.1609617E-4</v>
      </c>
      <c r="BX2649" s="172">
        <v>1.9144620999999999E-9</v>
      </c>
      <c r="BY2649" s="172">
        <v>5.2789652999999999E-5</v>
      </c>
      <c r="BZ2649" s="69">
        <v>0</v>
      </c>
      <c r="CA2649" s="172">
        <v>4.8511231999999998E-5</v>
      </c>
      <c r="CB2649" s="69">
        <v>0</v>
      </c>
      <c r="CC2649" s="69">
        <v>0</v>
      </c>
      <c r="CD2649" s="172">
        <v>4.4159444999999999E-10</v>
      </c>
      <c r="CE2649" s="69">
        <v>0</v>
      </c>
      <c r="CF2649" s="172">
        <v>2.5198922E-5</v>
      </c>
      <c r="CG2649" s="69">
        <v>0</v>
      </c>
      <c r="CH2649" s="172">
        <v>4.1600098E-6</v>
      </c>
      <c r="CI2649" s="69">
        <v>0</v>
      </c>
      <c r="CJ2649" s="69">
        <v>0</v>
      </c>
      <c r="CK2649" s="69">
        <v>0</v>
      </c>
      <c r="CM2649" s="198">
        <v>0</v>
      </c>
      <c r="CN2649" s="198">
        <v>11.33666</v>
      </c>
      <c r="CO2649" s="198">
        <v>0</v>
      </c>
      <c r="CP2649" s="198">
        <v>4.3846550999999997E-2</v>
      </c>
      <c r="CQ2649" s="198">
        <v>0</v>
      </c>
      <c r="CR2649" s="198">
        <v>0</v>
      </c>
      <c r="CS2649" s="198">
        <v>2.6795109999999999E-3</v>
      </c>
      <c r="CT2649" s="198">
        <v>0</v>
      </c>
      <c r="CU2649" s="198">
        <v>1.2534253E-3</v>
      </c>
      <c r="CV2649" s="198">
        <v>2.4549546999999999E-3</v>
      </c>
    </row>
    <row r="2650" spans="1:100" ht="14.4">
      <c r="A2650" t="s">
        <v>2929</v>
      </c>
      <c r="B2650" s="112" t="s">
        <v>265</v>
      </c>
      <c r="C2650" s="113" t="str">
        <f t="shared" si="990"/>
        <v>M.020.23.114</v>
      </c>
      <c r="D2650" s="9" t="s">
        <v>1309</v>
      </c>
      <c r="E2650" s="112" t="s">
        <v>362</v>
      </c>
      <c r="F2650" s="115" t="str">
        <f t="shared" si="991"/>
        <v>Sausage, frankfurter in glass jarper 720 ml NL</v>
      </c>
      <c r="G2650" s="143">
        <f t="shared" si="992"/>
        <v>10.881554666666666</v>
      </c>
      <c r="I2650" s="118">
        <f t="shared" si="993"/>
        <v>2.2112023136075498</v>
      </c>
      <c r="K2650" s="161">
        <f t="shared" si="994"/>
        <v>5.5521455000000005E-7</v>
      </c>
      <c r="L2650" s="161">
        <f t="shared" si="995"/>
        <v>0.5421814863929999</v>
      </c>
      <c r="M2650" s="162">
        <f t="shared" si="996"/>
        <v>3.6787071999999997E-2</v>
      </c>
      <c r="N2650" s="161">
        <v>1.6322331999999999</v>
      </c>
      <c r="O2650" s="132">
        <v>0.42598071999999998</v>
      </c>
      <c r="P2650" s="132">
        <v>3.7764699999999998E-2</v>
      </c>
      <c r="Q2650" s="132">
        <v>0</v>
      </c>
      <c r="R2650" s="132">
        <v>0</v>
      </c>
      <c r="S2650" s="132">
        <v>0</v>
      </c>
      <c r="T2650" s="164">
        <v>5.5521455000000005E-7</v>
      </c>
      <c r="U2650" s="164">
        <v>1.3597393E-5</v>
      </c>
      <c r="V2650" s="132">
        <v>0</v>
      </c>
      <c r="W2650" s="132">
        <v>0</v>
      </c>
      <c r="X2650" s="132">
        <v>0</v>
      </c>
      <c r="Y2650" s="132">
        <v>7.8422468999999995E-2</v>
      </c>
      <c r="Z2650" s="132">
        <v>3.6787071999999997E-2</v>
      </c>
      <c r="AA2650" s="132">
        <v>0</v>
      </c>
      <c r="AC2650" s="118">
        <f t="shared" si="997"/>
        <v>1.6322331999999999</v>
      </c>
      <c r="AD2650" s="118">
        <f t="shared" si="998"/>
        <v>0.46375957260754996</v>
      </c>
      <c r="AE2650" s="118">
        <f t="shared" si="999"/>
        <v>0.50054608939299994</v>
      </c>
      <c r="AF2650" s="118">
        <f t="shared" si="1000"/>
        <v>0.54218148639300001</v>
      </c>
      <c r="AG2650" s="118">
        <f t="shared" si="1001"/>
        <v>0</v>
      </c>
      <c r="AI2650" s="69">
        <v>0</v>
      </c>
      <c r="AJ2650" s="69">
        <v>0</v>
      </c>
      <c r="AK2650" s="69">
        <v>0</v>
      </c>
      <c r="AL2650" s="69">
        <v>0</v>
      </c>
      <c r="AM2650" s="69">
        <v>0</v>
      </c>
      <c r="AN2650" s="69">
        <v>0</v>
      </c>
      <c r="AO2650" s="69">
        <v>0</v>
      </c>
      <c r="AQ2650" s="116">
        <v>0.31822958000000001</v>
      </c>
      <c r="AR2650" s="116">
        <v>0.29747611000000002</v>
      </c>
      <c r="AS2650" s="116">
        <v>2.075347E-2</v>
      </c>
      <c r="AT2650" s="116">
        <v>0</v>
      </c>
      <c r="AU2650" s="150">
        <f t="shared" si="1002"/>
        <v>1.7834299299999998E-5</v>
      </c>
      <c r="AV2650" s="150">
        <f t="shared" si="1003"/>
        <v>7.6751000681029998E-8</v>
      </c>
      <c r="AW2650" s="163">
        <f t="shared" si="1004"/>
        <v>0</v>
      </c>
      <c r="AX2650" s="196">
        <v>1.0098082999999999E-5</v>
      </c>
      <c r="AY2650" s="196">
        <v>3.0468353000000002E-8</v>
      </c>
      <c r="AZ2650" s="196">
        <v>8.3243892999999996E-13</v>
      </c>
      <c r="BA2650" s="108">
        <v>0</v>
      </c>
      <c r="BB2650" s="108">
        <v>0</v>
      </c>
      <c r="BC2650" s="108">
        <v>0</v>
      </c>
      <c r="BD2650" s="196">
        <v>7.7362163000000008E-6</v>
      </c>
      <c r="BE2650" s="108">
        <v>0</v>
      </c>
      <c r="BF2650" s="196">
        <v>9.0114167999999993E-9</v>
      </c>
      <c r="BG2650" s="196">
        <v>1.5541212E-9</v>
      </c>
      <c r="BH2650" s="196">
        <v>7.1692420999999999E-12</v>
      </c>
      <c r="BI2650" s="108">
        <v>0</v>
      </c>
      <c r="BJ2650" s="108">
        <v>0</v>
      </c>
      <c r="BK2650" s="108">
        <v>0</v>
      </c>
      <c r="BL2650" s="108">
        <v>0</v>
      </c>
      <c r="BM2650" s="108">
        <v>0</v>
      </c>
      <c r="BN2650" s="196">
        <v>3.5709108E-8</v>
      </c>
      <c r="BO2650" s="108">
        <v>0</v>
      </c>
      <c r="BP2650" s="108">
        <v>0</v>
      </c>
      <c r="BQ2650" s="108">
        <v>0</v>
      </c>
      <c r="BR2650" s="108">
        <v>0</v>
      </c>
      <c r="BS2650" s="108">
        <v>0</v>
      </c>
      <c r="BU2650" s="69">
        <v>4.8637339999999999E-4</v>
      </c>
      <c r="BV2650" s="172">
        <v>6.212743E-5</v>
      </c>
      <c r="BW2650" s="69">
        <v>3.0340662E-4</v>
      </c>
      <c r="BX2650" s="172">
        <v>1.5927549E-9</v>
      </c>
      <c r="BY2650" s="172">
        <v>5.11765E-5</v>
      </c>
      <c r="BZ2650" s="69">
        <v>0</v>
      </c>
      <c r="CA2650" s="172">
        <v>4.0359379999999997E-5</v>
      </c>
      <c r="CB2650" s="69">
        <v>0</v>
      </c>
      <c r="CC2650" s="69">
        <v>0</v>
      </c>
      <c r="CD2650" s="172">
        <v>3.6738870000000001E-10</v>
      </c>
      <c r="CE2650" s="69">
        <v>0</v>
      </c>
      <c r="CF2650" s="172">
        <v>2.5268622000000001E-5</v>
      </c>
      <c r="CG2650" s="69">
        <v>0</v>
      </c>
      <c r="CH2650" s="172">
        <v>4.0328876999999998E-6</v>
      </c>
      <c r="CI2650" s="69">
        <v>0</v>
      </c>
      <c r="CJ2650" s="69">
        <v>0</v>
      </c>
      <c r="CK2650" s="69">
        <v>0</v>
      </c>
      <c r="CM2650" s="198">
        <v>0</v>
      </c>
      <c r="CN2650" s="198">
        <v>10.881555000000001</v>
      </c>
      <c r="CO2650" s="198">
        <v>0</v>
      </c>
      <c r="CP2650" s="198">
        <v>4.2506683000000003E-2</v>
      </c>
      <c r="CQ2650" s="198">
        <v>0</v>
      </c>
      <c r="CR2650" s="198">
        <v>0</v>
      </c>
      <c r="CS2650" s="198">
        <v>2.5976302000000001E-3</v>
      </c>
      <c r="CT2650" s="198">
        <v>0</v>
      </c>
      <c r="CU2650" s="198">
        <v>1.0427991000000001E-3</v>
      </c>
      <c r="CV2650" s="198">
        <v>2.4493112000000001E-3</v>
      </c>
    </row>
    <row r="2651" spans="1:100" ht="14.4">
      <c r="A2651" t="s">
        <v>2930</v>
      </c>
      <c r="B2651" s="112" t="s">
        <v>265</v>
      </c>
      <c r="C2651" s="113" t="str">
        <f t="shared" si="990"/>
        <v>M.020.23.115</v>
      </c>
      <c r="D2651" s="9" t="s">
        <v>1309</v>
      </c>
      <c r="E2651" s="112" t="s">
        <v>362</v>
      </c>
      <c r="F2651" s="115" t="str">
        <f t="shared" si="991"/>
        <v>Sausage, pork (braadworst), meat packaging per 1 kg NL</v>
      </c>
      <c r="G2651" s="143">
        <f t="shared" si="992"/>
        <v>9.0727393333333328</v>
      </c>
      <c r="I2651" s="118">
        <f t="shared" si="993"/>
        <v>1.8947901018248801</v>
      </c>
      <c r="K2651" s="161">
        <f t="shared" si="994"/>
        <v>5.3239088000000003E-7</v>
      </c>
      <c r="L2651" s="161">
        <f t="shared" si="995"/>
        <v>0.50304292443400001</v>
      </c>
      <c r="M2651" s="162">
        <f t="shared" si="996"/>
        <v>3.0835745000000001E-2</v>
      </c>
      <c r="N2651" s="161">
        <v>1.3609108999999999</v>
      </c>
      <c r="O2651" s="132">
        <v>0.38930122</v>
      </c>
      <c r="P2651" s="132">
        <v>3.6212274000000003E-2</v>
      </c>
      <c r="Q2651" s="132">
        <v>0</v>
      </c>
      <c r="R2651" s="132">
        <v>0</v>
      </c>
      <c r="S2651" s="132">
        <v>0</v>
      </c>
      <c r="T2651" s="164">
        <v>5.3239088000000003E-7</v>
      </c>
      <c r="U2651" s="164">
        <v>1.3038434E-5</v>
      </c>
      <c r="V2651" s="132">
        <v>0</v>
      </c>
      <c r="W2651" s="132">
        <v>0</v>
      </c>
      <c r="X2651" s="132">
        <v>0</v>
      </c>
      <c r="Y2651" s="132">
        <v>7.7516392000000003E-2</v>
      </c>
      <c r="Z2651" s="132">
        <v>3.0835745000000001E-2</v>
      </c>
      <c r="AA2651" s="132">
        <v>0</v>
      </c>
      <c r="AC2651" s="118">
        <f t="shared" si="997"/>
        <v>1.3609108999999999</v>
      </c>
      <c r="AD2651" s="118">
        <f t="shared" si="998"/>
        <v>0.42552706482488001</v>
      </c>
      <c r="AE2651" s="118">
        <f t="shared" si="999"/>
        <v>0.45636227743400004</v>
      </c>
      <c r="AF2651" s="118">
        <f t="shared" si="1000"/>
        <v>0.50304292443400001</v>
      </c>
      <c r="AG2651" s="118">
        <f t="shared" si="1001"/>
        <v>0</v>
      </c>
      <c r="AI2651" s="69">
        <v>0</v>
      </c>
      <c r="AJ2651" s="69">
        <v>0</v>
      </c>
      <c r="AK2651" s="69">
        <v>0</v>
      </c>
      <c r="AL2651" s="69">
        <v>0</v>
      </c>
      <c r="AM2651" s="69">
        <v>0</v>
      </c>
      <c r="AN2651" s="69">
        <v>0</v>
      </c>
      <c r="AO2651" s="69">
        <v>0</v>
      </c>
      <c r="AQ2651" s="116">
        <v>0.27741106999999998</v>
      </c>
      <c r="AR2651" s="116">
        <v>0.25836625000000002</v>
      </c>
      <c r="AS2651" s="116">
        <v>1.9044818000000002E-2</v>
      </c>
      <c r="AT2651" s="116">
        <v>0</v>
      </c>
      <c r="AU2651" s="150">
        <f t="shared" si="1002"/>
        <v>1.5489583599999998E-5</v>
      </c>
      <c r="AV2651" s="150">
        <f t="shared" si="1003"/>
        <v>7.043201905545E-8</v>
      </c>
      <c r="AW2651" s="163">
        <f t="shared" si="1004"/>
        <v>0</v>
      </c>
      <c r="AX2651" s="196">
        <v>8.4195020000000001E-6</v>
      </c>
      <c r="AY2651" s="196">
        <v>2.5403670000000001E-8</v>
      </c>
      <c r="AZ2651" s="196">
        <v>6.9406454999999997E-13</v>
      </c>
      <c r="BA2651" s="108">
        <v>0</v>
      </c>
      <c r="BB2651" s="108">
        <v>0</v>
      </c>
      <c r="BC2651" s="108">
        <v>0</v>
      </c>
      <c r="BD2651" s="196">
        <v>7.0700815999999996E-6</v>
      </c>
      <c r="BE2651" s="108">
        <v>0</v>
      </c>
      <c r="BF2651" s="196">
        <v>8.2354795999999996E-9</v>
      </c>
      <c r="BG2651" s="196">
        <v>1.4902345999999999E-9</v>
      </c>
      <c r="BH2651" s="196">
        <v>5.4087908999999997E-12</v>
      </c>
      <c r="BI2651" s="108">
        <v>0</v>
      </c>
      <c r="BJ2651" s="108">
        <v>0</v>
      </c>
      <c r="BK2651" s="108">
        <v>0</v>
      </c>
      <c r="BL2651" s="108">
        <v>0</v>
      </c>
      <c r="BM2651" s="108">
        <v>0</v>
      </c>
      <c r="BN2651" s="196">
        <v>3.5296531999999998E-8</v>
      </c>
      <c r="BO2651" s="108">
        <v>0</v>
      </c>
      <c r="BP2651" s="108">
        <v>0</v>
      </c>
      <c r="BQ2651" s="108">
        <v>0</v>
      </c>
      <c r="BR2651" s="108">
        <v>0</v>
      </c>
      <c r="BS2651" s="108">
        <v>0</v>
      </c>
      <c r="BU2651" s="69">
        <v>4.2388430000000002E-4</v>
      </c>
      <c r="BV2651" s="172">
        <v>5.6777885000000003E-5</v>
      </c>
      <c r="BW2651" s="69">
        <v>2.5297204000000002E-4</v>
      </c>
      <c r="BX2651" s="172">
        <v>1.5272802E-9</v>
      </c>
      <c r="BY2651" s="172">
        <v>4.6769896000000003E-5</v>
      </c>
      <c r="BZ2651" s="69">
        <v>0</v>
      </c>
      <c r="CA2651" s="172">
        <v>3.8700293E-5</v>
      </c>
      <c r="CB2651" s="69">
        <v>0</v>
      </c>
      <c r="CC2651" s="69">
        <v>0</v>
      </c>
      <c r="CD2651" s="172">
        <v>3.5228614E-10</v>
      </c>
      <c r="CE2651" s="69">
        <v>0</v>
      </c>
      <c r="CF2651" s="172">
        <v>2.4976674E-5</v>
      </c>
      <c r="CG2651" s="69">
        <v>0</v>
      </c>
      <c r="CH2651" s="172">
        <v>3.6856318000000001E-6</v>
      </c>
      <c r="CI2651" s="69">
        <v>0</v>
      </c>
      <c r="CJ2651" s="69">
        <v>0</v>
      </c>
      <c r="CK2651" s="69">
        <v>0</v>
      </c>
      <c r="CM2651" s="198">
        <v>0</v>
      </c>
      <c r="CN2651" s="198">
        <v>9.0727393000000003</v>
      </c>
      <c r="CO2651" s="198">
        <v>0</v>
      </c>
      <c r="CP2651" s="198">
        <v>3.8846602000000001E-2</v>
      </c>
      <c r="CQ2651" s="198">
        <v>0</v>
      </c>
      <c r="CR2651" s="198">
        <v>0</v>
      </c>
      <c r="CS2651" s="198">
        <v>2.3739586E-3</v>
      </c>
      <c r="CT2651" s="198">
        <v>0</v>
      </c>
      <c r="CU2651" s="198">
        <v>9.9993189000000004E-4</v>
      </c>
      <c r="CV2651" s="198">
        <v>1.8478679000000001E-3</v>
      </c>
    </row>
    <row r="2652" spans="1:100" ht="14.4">
      <c r="A2652" t="s">
        <v>2931</v>
      </c>
      <c r="B2652" s="112" t="s">
        <v>265</v>
      </c>
      <c r="C2652" s="113" t="str">
        <f t="shared" si="990"/>
        <v>M.020.23.116</v>
      </c>
      <c r="D2652" s="9" t="s">
        <v>1309</v>
      </c>
      <c r="E2652" s="112" t="s">
        <v>362</v>
      </c>
      <c r="F2652" s="115" t="str">
        <f t="shared" si="991"/>
        <v>Sausage, smoke-cooked beef meat packaging per 1 kg NL</v>
      </c>
      <c r="G2652" s="143">
        <f t="shared" si="992"/>
        <v>15.941015333333333</v>
      </c>
      <c r="I2652" s="118">
        <f t="shared" si="993"/>
        <v>3.09253508197828</v>
      </c>
      <c r="K2652" s="161">
        <f t="shared" si="994"/>
        <v>6.7029228000000001E-7</v>
      </c>
      <c r="L2652" s="161">
        <f t="shared" si="995"/>
        <v>0.6447780236859999</v>
      </c>
      <c r="M2652" s="162">
        <f t="shared" si="996"/>
        <v>5.6604087999999997E-2</v>
      </c>
      <c r="N2652" s="161">
        <v>2.3911522999999999</v>
      </c>
      <c r="O2652" s="132">
        <v>0.50464288999999996</v>
      </c>
      <c r="P2652" s="132">
        <v>4.5592081E-2</v>
      </c>
      <c r="Q2652" s="132">
        <v>0</v>
      </c>
      <c r="R2652" s="132">
        <v>0</v>
      </c>
      <c r="S2652" s="132">
        <v>0</v>
      </c>
      <c r="T2652" s="164">
        <v>6.7029228000000001E-7</v>
      </c>
      <c r="U2652" s="164">
        <v>1.6415686000000001E-5</v>
      </c>
      <c r="V2652" s="132">
        <v>0</v>
      </c>
      <c r="W2652" s="132">
        <v>0</v>
      </c>
      <c r="X2652" s="132">
        <v>0</v>
      </c>
      <c r="Y2652" s="132">
        <v>9.4526636999999997E-2</v>
      </c>
      <c r="Z2652" s="132">
        <v>5.6604087999999997E-2</v>
      </c>
      <c r="AA2652" s="132">
        <v>0</v>
      </c>
      <c r="AC2652" s="118">
        <f t="shared" si="997"/>
        <v>2.3911522999999999</v>
      </c>
      <c r="AD2652" s="118">
        <f t="shared" si="998"/>
        <v>0.55025205697827995</v>
      </c>
      <c r="AE2652" s="118">
        <f t="shared" si="999"/>
        <v>0.60685547468599998</v>
      </c>
      <c r="AF2652" s="118">
        <f t="shared" si="1000"/>
        <v>0.6447780236859999</v>
      </c>
      <c r="AG2652" s="118">
        <f t="shared" si="1001"/>
        <v>0</v>
      </c>
      <c r="AI2652" s="69">
        <v>0</v>
      </c>
      <c r="AJ2652" s="69">
        <v>0</v>
      </c>
      <c r="AK2652" s="69">
        <v>0</v>
      </c>
      <c r="AL2652" s="69">
        <v>0</v>
      </c>
      <c r="AM2652" s="69">
        <v>0</v>
      </c>
      <c r="AN2652" s="69">
        <v>0</v>
      </c>
      <c r="AO2652" s="69">
        <v>0</v>
      </c>
      <c r="AQ2652" s="116">
        <v>0.42672579999999999</v>
      </c>
      <c r="AR2652" s="116">
        <v>0.39962041999999998</v>
      </c>
      <c r="AS2652" s="116">
        <v>2.7105376E-2</v>
      </c>
      <c r="AT2652" s="116">
        <v>0</v>
      </c>
      <c r="AU2652" s="150">
        <f t="shared" si="1002"/>
        <v>2.3958058400000002E-5</v>
      </c>
      <c r="AV2652" s="150">
        <f t="shared" si="1003"/>
        <v>1.002417754687E-7</v>
      </c>
      <c r="AW2652" s="163">
        <f t="shared" si="1004"/>
        <v>0</v>
      </c>
      <c r="AX2652" s="196">
        <v>1.4793262000000001E-5</v>
      </c>
      <c r="AY2652" s="196">
        <v>4.4634843000000002E-8</v>
      </c>
      <c r="AZ2652" s="196">
        <v>1.2194877E-12</v>
      </c>
      <c r="BA2652" s="108">
        <v>0</v>
      </c>
      <c r="BB2652" s="108">
        <v>0</v>
      </c>
      <c r="BC2652" s="108">
        <v>0</v>
      </c>
      <c r="BD2652" s="196">
        <v>9.1647963999999996E-6</v>
      </c>
      <c r="BE2652" s="108">
        <v>0</v>
      </c>
      <c r="BF2652" s="196">
        <v>1.0675476999999999E-8</v>
      </c>
      <c r="BG2652" s="196">
        <v>1.8762395E-9</v>
      </c>
      <c r="BH2652" s="196">
        <v>1.1971481E-11</v>
      </c>
      <c r="BI2652" s="108">
        <v>0</v>
      </c>
      <c r="BJ2652" s="108">
        <v>0</v>
      </c>
      <c r="BK2652" s="108">
        <v>0</v>
      </c>
      <c r="BL2652" s="108">
        <v>0</v>
      </c>
      <c r="BM2652" s="108">
        <v>0</v>
      </c>
      <c r="BN2652" s="196">
        <v>4.3042025000000001E-8</v>
      </c>
      <c r="BO2652" s="108">
        <v>0</v>
      </c>
      <c r="BP2652" s="108">
        <v>0</v>
      </c>
      <c r="BQ2652" s="108">
        <v>0</v>
      </c>
      <c r="BR2652" s="108">
        <v>0</v>
      </c>
      <c r="BS2652" s="108">
        <v>0</v>
      </c>
      <c r="BU2652" s="69">
        <v>6.6266668999999997E-4</v>
      </c>
      <c r="BV2652" s="172">
        <v>7.3599965000000004E-5</v>
      </c>
      <c r="BW2652" s="69">
        <v>4.4447781E-4</v>
      </c>
      <c r="BX2652" s="172">
        <v>1.9228807000000001E-9</v>
      </c>
      <c r="BY2652" s="172">
        <v>6.0626822000000001E-5</v>
      </c>
      <c r="BZ2652" s="69">
        <v>0</v>
      </c>
      <c r="CA2652" s="172">
        <v>4.8724553000000002E-5</v>
      </c>
      <c r="CB2652" s="69">
        <v>0</v>
      </c>
      <c r="CC2652" s="69">
        <v>0</v>
      </c>
      <c r="CD2652" s="172">
        <v>4.4353630000000001E-10</v>
      </c>
      <c r="CE2652" s="69">
        <v>0</v>
      </c>
      <c r="CF2652" s="172">
        <v>3.0457570999999999E-5</v>
      </c>
      <c r="CG2652" s="69">
        <v>0</v>
      </c>
      <c r="CH2652" s="172">
        <v>4.7776062000000003E-6</v>
      </c>
      <c r="CI2652" s="69">
        <v>0</v>
      </c>
      <c r="CJ2652" s="69">
        <v>0</v>
      </c>
      <c r="CK2652" s="69">
        <v>0</v>
      </c>
      <c r="CM2652" s="198">
        <v>0</v>
      </c>
      <c r="CN2652" s="198">
        <v>15.941015</v>
      </c>
      <c r="CO2652" s="198">
        <v>0</v>
      </c>
      <c r="CP2652" s="198">
        <v>5.0356023999999999E-2</v>
      </c>
      <c r="CQ2652" s="198">
        <v>0</v>
      </c>
      <c r="CR2652" s="198">
        <v>0</v>
      </c>
      <c r="CS2652" s="198">
        <v>3.077312E-3</v>
      </c>
      <c r="CT2652" s="198">
        <v>0</v>
      </c>
      <c r="CU2652" s="198">
        <v>1.2589370999999999E-3</v>
      </c>
      <c r="CV2652" s="198">
        <v>4.0899556000000004E-3</v>
      </c>
    </row>
    <row r="2653" spans="1:100" ht="14.4">
      <c r="A2653" t="s">
        <v>2932</v>
      </c>
      <c r="B2653" s="112" t="s">
        <v>265</v>
      </c>
      <c r="C2653" s="113" t="str">
        <f t="shared" si="990"/>
        <v>M.020.23.117</v>
      </c>
      <c r="D2653" s="9" t="s">
        <v>1309</v>
      </c>
      <c r="E2653" s="112" t="s">
        <v>362</v>
      </c>
      <c r="F2653" s="115" t="str">
        <f t="shared" si="991"/>
        <v>Veal &lt;5% fat, meat packaging per 1 kg NL</v>
      </c>
      <c r="G2653" s="143">
        <f t="shared" si="992"/>
        <v>16.258444000000001</v>
      </c>
      <c r="I2653" s="118">
        <f t="shared" si="993"/>
        <v>3.8852305133848999</v>
      </c>
      <c r="K2653" s="161">
        <f t="shared" si="994"/>
        <v>5.9639790000000003E-7</v>
      </c>
      <c r="L2653" s="161">
        <f t="shared" si="995"/>
        <v>1.3570254429870001</v>
      </c>
      <c r="M2653" s="162">
        <f t="shared" si="996"/>
        <v>8.9437874000000001E-2</v>
      </c>
      <c r="N2653" s="161">
        <v>2.4387666000000001</v>
      </c>
      <c r="O2653" s="132">
        <v>1.2099895000000001</v>
      </c>
      <c r="P2653" s="132">
        <v>4.0565917E-2</v>
      </c>
      <c r="Q2653" s="132">
        <v>0</v>
      </c>
      <c r="R2653" s="132">
        <v>0</v>
      </c>
      <c r="S2653" s="132">
        <v>0</v>
      </c>
      <c r="T2653" s="164">
        <v>5.9639790000000003E-7</v>
      </c>
      <c r="U2653" s="164">
        <v>1.4605987E-5</v>
      </c>
      <c r="V2653" s="132">
        <v>0</v>
      </c>
      <c r="W2653" s="132">
        <v>0</v>
      </c>
      <c r="X2653" s="132">
        <v>0</v>
      </c>
      <c r="Y2653" s="132">
        <v>0.10645542</v>
      </c>
      <c r="Z2653" s="132">
        <v>8.9437874000000001E-2</v>
      </c>
      <c r="AA2653" s="132">
        <v>0</v>
      </c>
      <c r="AC2653" s="118">
        <f t="shared" si="997"/>
        <v>2.4387666000000001</v>
      </c>
      <c r="AD2653" s="118">
        <f t="shared" si="998"/>
        <v>1.2505706193849</v>
      </c>
      <c r="AE2653" s="118">
        <f t="shared" si="999"/>
        <v>1.340007896987</v>
      </c>
      <c r="AF2653" s="118">
        <f t="shared" si="1000"/>
        <v>1.3570254429870001</v>
      </c>
      <c r="AG2653" s="118">
        <f t="shared" si="1001"/>
        <v>0</v>
      </c>
      <c r="AI2653" s="69">
        <v>0</v>
      </c>
      <c r="AJ2653" s="69">
        <v>0</v>
      </c>
      <c r="AK2653" s="69">
        <v>0</v>
      </c>
      <c r="AL2653" s="69">
        <v>0</v>
      </c>
      <c r="AM2653" s="69">
        <v>0</v>
      </c>
      <c r="AN2653" s="69">
        <v>0</v>
      </c>
      <c r="AO2653" s="69">
        <v>0</v>
      </c>
      <c r="AQ2653" s="116">
        <v>0.65099298000000005</v>
      </c>
      <c r="AR2653" s="116">
        <v>0.61820083000000003</v>
      </c>
      <c r="AS2653" s="116">
        <v>3.2792150999999999E-2</v>
      </c>
      <c r="AT2653" s="116">
        <v>0</v>
      </c>
      <c r="AU2653" s="150">
        <f t="shared" si="1002"/>
        <v>3.7062399999999999E-5</v>
      </c>
      <c r="AV2653" s="150">
        <f t="shared" si="1003"/>
        <v>1.2127274928420001E-7</v>
      </c>
      <c r="AW2653" s="163">
        <f t="shared" si="1004"/>
        <v>0</v>
      </c>
      <c r="AX2653" s="196">
        <v>1.5087836E-5</v>
      </c>
      <c r="AY2653" s="196">
        <v>4.5523643E-8</v>
      </c>
      <c r="AZ2653" s="196">
        <v>1.2437709E-12</v>
      </c>
      <c r="BA2653" s="108">
        <v>0</v>
      </c>
      <c r="BB2653" s="108">
        <v>0</v>
      </c>
      <c r="BC2653" s="108">
        <v>0</v>
      </c>
      <c r="BD2653" s="196">
        <v>2.1974563999999999E-5</v>
      </c>
      <c r="BE2653" s="108">
        <v>0</v>
      </c>
      <c r="BF2653" s="196">
        <v>2.5596744999999999E-8</v>
      </c>
      <c r="BG2653" s="196">
        <v>1.6693989999999999E-9</v>
      </c>
      <c r="BH2653" s="196">
        <v>8.0075133000000008E-12</v>
      </c>
      <c r="BI2653" s="108">
        <v>0</v>
      </c>
      <c r="BJ2653" s="108">
        <v>0</v>
      </c>
      <c r="BK2653" s="108">
        <v>0</v>
      </c>
      <c r="BL2653" s="108">
        <v>0</v>
      </c>
      <c r="BM2653" s="108">
        <v>0</v>
      </c>
      <c r="BN2653" s="196">
        <v>4.8473710999999998E-8</v>
      </c>
      <c r="BO2653" s="108">
        <v>0</v>
      </c>
      <c r="BP2653" s="108">
        <v>0</v>
      </c>
      <c r="BQ2653" s="108">
        <v>0</v>
      </c>
      <c r="BR2653" s="108">
        <v>0</v>
      </c>
      <c r="BS2653" s="108">
        <v>0</v>
      </c>
      <c r="BU2653" s="69">
        <v>8.6427770999999997E-4</v>
      </c>
      <c r="BV2653" s="69">
        <v>1.7647170000000001E-4</v>
      </c>
      <c r="BW2653" s="69">
        <v>4.5332854999999999E-4</v>
      </c>
      <c r="BX2653" s="172">
        <v>1.7108984000000001E-9</v>
      </c>
      <c r="BY2653" s="69">
        <v>1.453658E-4</v>
      </c>
      <c r="BZ2653" s="69">
        <v>0</v>
      </c>
      <c r="CA2653" s="172">
        <v>4.3353060000000001E-5</v>
      </c>
      <c r="CB2653" s="69">
        <v>0</v>
      </c>
      <c r="CC2653" s="69">
        <v>0</v>
      </c>
      <c r="CD2653" s="172">
        <v>3.9463996000000002E-10</v>
      </c>
      <c r="CE2653" s="69">
        <v>0</v>
      </c>
      <c r="CF2653" s="172">
        <v>3.4301161999999999E-5</v>
      </c>
      <c r="CG2653" s="69">
        <v>0</v>
      </c>
      <c r="CH2653" s="172">
        <v>1.1455334999999999E-5</v>
      </c>
      <c r="CI2653" s="69">
        <v>0</v>
      </c>
      <c r="CJ2653" s="69">
        <v>0</v>
      </c>
      <c r="CK2653" s="69">
        <v>0</v>
      </c>
      <c r="CM2653" s="198">
        <v>0</v>
      </c>
      <c r="CN2653" s="198">
        <v>16.258444000000001</v>
      </c>
      <c r="CO2653" s="198">
        <v>0</v>
      </c>
      <c r="CP2653" s="198">
        <v>0.12073936</v>
      </c>
      <c r="CQ2653" s="198">
        <v>0</v>
      </c>
      <c r="CR2653" s="198">
        <v>0</v>
      </c>
      <c r="CS2653" s="198">
        <v>7.3785153000000001E-3</v>
      </c>
      <c r="CT2653" s="198">
        <v>0</v>
      </c>
      <c r="CU2653" s="198">
        <v>1.1201493000000001E-3</v>
      </c>
      <c r="CV2653" s="198">
        <v>2.7356995E-3</v>
      </c>
    </row>
    <row r="2654" spans="1:100" ht="14.4">
      <c r="B2654" s="112"/>
      <c r="C2654" s="113"/>
      <c r="D2654" s="1" t="s">
        <v>1310</v>
      </c>
      <c r="E2654" s="112"/>
      <c r="T2654" s="3"/>
      <c r="U2654" s="3"/>
      <c r="AC2654" s="142"/>
      <c r="AD2654" s="142"/>
      <c r="AE2654" s="142"/>
      <c r="AF2654" s="142"/>
      <c r="AG2654" s="142"/>
      <c r="AU2654" s="86"/>
      <c r="AV2654" s="86"/>
      <c r="AW2654" s="86"/>
      <c r="AX2654" s="3"/>
      <c r="AY2654" s="3"/>
      <c r="AZ2654" s="3"/>
      <c r="BD2654" s="3"/>
      <c r="BF2654" s="3"/>
      <c r="BG2654" s="3"/>
      <c r="BH2654" s="3"/>
      <c r="BN2654" s="3"/>
      <c r="BX2654" s="3"/>
      <c r="CA2654" s="3"/>
      <c r="CD2654" s="3"/>
      <c r="CF2654" s="3"/>
      <c r="CH2654" s="3"/>
    </row>
    <row r="2655" spans="1:100" ht="14.4">
      <c r="A2655" t="s">
        <v>2933</v>
      </c>
      <c r="B2655" s="112" t="s">
        <v>265</v>
      </c>
      <c r="C2655" s="113" t="str">
        <f t="shared" si="990"/>
        <v>M.020.24.101</v>
      </c>
      <c r="D2655" s="9" t="s">
        <v>1310</v>
      </c>
      <c r="E2655" s="112" t="s">
        <v>362</v>
      </c>
      <c r="F2655" s="115" t="str">
        <f t="shared" si="991"/>
        <v>Mincemeat, vegetarian unprepared, meat packaging per 1 kg NL</v>
      </c>
      <c r="G2655" s="143">
        <f t="shared" si="992"/>
        <v>3.1648336666666665</v>
      </c>
      <c r="I2655" s="118">
        <f t="shared" si="993"/>
        <v>0.71613358307031993</v>
      </c>
      <c r="K2655" s="161">
        <f t="shared" si="994"/>
        <v>3.2487092000000003E-7</v>
      </c>
      <c r="L2655" s="161">
        <f t="shared" si="995"/>
        <v>0.21313945619939997</v>
      </c>
      <c r="M2655" s="162">
        <f t="shared" si="996"/>
        <v>2.8268752000000001E-2</v>
      </c>
      <c r="N2655" s="161">
        <v>0.47472504999999998</v>
      </c>
      <c r="O2655" s="132">
        <v>0.13890089999999999</v>
      </c>
      <c r="P2655" s="132">
        <v>2.2097137999999999E-2</v>
      </c>
      <c r="Q2655" s="132">
        <v>0</v>
      </c>
      <c r="R2655" s="132">
        <v>0</v>
      </c>
      <c r="S2655" s="132">
        <v>0</v>
      </c>
      <c r="T2655" s="164">
        <v>3.2487092000000003E-7</v>
      </c>
      <c r="U2655" s="164">
        <v>7.9561994000000005E-6</v>
      </c>
      <c r="V2655" s="132">
        <v>0</v>
      </c>
      <c r="W2655" s="132">
        <v>0</v>
      </c>
      <c r="X2655" s="132">
        <v>0</v>
      </c>
      <c r="Y2655" s="132">
        <v>5.2133461999999998E-2</v>
      </c>
      <c r="Z2655" s="132">
        <v>2.8268752000000001E-2</v>
      </c>
      <c r="AA2655" s="132">
        <v>0</v>
      </c>
      <c r="AC2655" s="118">
        <f t="shared" si="997"/>
        <v>0.47472504999999998</v>
      </c>
      <c r="AD2655" s="118">
        <f t="shared" si="998"/>
        <v>0.16100631907031998</v>
      </c>
      <c r="AE2655" s="118">
        <f t="shared" si="999"/>
        <v>0.18927474619939999</v>
      </c>
      <c r="AF2655" s="118">
        <f t="shared" si="1000"/>
        <v>0.21313945619939997</v>
      </c>
      <c r="AG2655" s="118">
        <f t="shared" si="1001"/>
        <v>0</v>
      </c>
      <c r="AI2655" s="69">
        <v>0</v>
      </c>
      <c r="AJ2655" s="69">
        <v>0</v>
      </c>
      <c r="AK2655" s="69">
        <v>0</v>
      </c>
      <c r="AL2655" s="69">
        <v>0</v>
      </c>
      <c r="AM2655" s="69">
        <v>0</v>
      </c>
      <c r="AN2655" s="69">
        <v>0</v>
      </c>
      <c r="AO2655" s="69">
        <v>0</v>
      </c>
      <c r="AQ2655" s="116">
        <v>0.100921</v>
      </c>
      <c r="AR2655" s="116">
        <v>9.1065100999999996E-2</v>
      </c>
      <c r="AS2655" s="116">
        <v>9.8558949000000003E-3</v>
      </c>
      <c r="AT2655" s="116">
        <v>0</v>
      </c>
      <c r="AU2655" s="150">
        <f t="shared" si="1002"/>
        <v>5.4595384999999995E-6</v>
      </c>
      <c r="AV2655" s="150">
        <f t="shared" si="1003"/>
        <v>3.6449314888680001E-8</v>
      </c>
      <c r="AW2655" s="163">
        <f t="shared" si="1004"/>
        <v>0</v>
      </c>
      <c r="AX2655" s="196">
        <v>2.9369657000000001E-6</v>
      </c>
      <c r="AY2655" s="196">
        <v>8.8615343000000007E-9</v>
      </c>
      <c r="AZ2655" s="196">
        <v>2.4210977999999998E-13</v>
      </c>
      <c r="BA2655" s="108">
        <v>0</v>
      </c>
      <c r="BB2655" s="108">
        <v>0</v>
      </c>
      <c r="BC2655" s="108">
        <v>0</v>
      </c>
      <c r="BD2655" s="196">
        <v>2.5225727999999998E-6</v>
      </c>
      <c r="BE2655" s="108">
        <v>0</v>
      </c>
      <c r="BF2655" s="196">
        <v>2.9383815E-9</v>
      </c>
      <c r="BG2655" s="196">
        <v>9.0935798999999999E-10</v>
      </c>
      <c r="BH2655" s="196">
        <v>1.2019889E-12</v>
      </c>
      <c r="BI2655" s="108">
        <v>0</v>
      </c>
      <c r="BJ2655" s="108">
        <v>0</v>
      </c>
      <c r="BK2655" s="108">
        <v>0</v>
      </c>
      <c r="BL2655" s="108">
        <v>0</v>
      </c>
      <c r="BM2655" s="108">
        <v>0</v>
      </c>
      <c r="BN2655" s="196">
        <v>2.3738596999999999E-8</v>
      </c>
      <c r="BO2655" s="108">
        <v>0</v>
      </c>
      <c r="BP2655" s="108">
        <v>0</v>
      </c>
      <c r="BQ2655" s="108">
        <v>0</v>
      </c>
      <c r="BR2655" s="108">
        <v>0</v>
      </c>
      <c r="BS2655" s="108">
        <v>0</v>
      </c>
      <c r="BU2655" s="69">
        <v>1.6691886000000001E-4</v>
      </c>
      <c r="BV2655" s="172">
        <v>2.0258090000000001E-5</v>
      </c>
      <c r="BW2655" s="172">
        <v>8.8243960000000001E-5</v>
      </c>
      <c r="BX2655" s="172">
        <v>9.3196361999999995E-10</v>
      </c>
      <c r="BY2655" s="172">
        <v>1.6687285000000001E-5</v>
      </c>
      <c r="BZ2655" s="69">
        <v>0</v>
      </c>
      <c r="CA2655" s="172">
        <v>2.3615355000000001E-5</v>
      </c>
      <c r="CB2655" s="69">
        <v>0</v>
      </c>
      <c r="CC2655" s="69">
        <v>0</v>
      </c>
      <c r="CD2655" s="172">
        <v>2.1496897999999999E-10</v>
      </c>
      <c r="CE2655" s="69">
        <v>0</v>
      </c>
      <c r="CF2655" s="172">
        <v>1.6798002E-5</v>
      </c>
      <c r="CG2655" s="69">
        <v>0</v>
      </c>
      <c r="CH2655" s="172">
        <v>1.3150166E-6</v>
      </c>
      <c r="CI2655" s="69">
        <v>0</v>
      </c>
      <c r="CJ2655" s="69">
        <v>0</v>
      </c>
      <c r="CK2655" s="69">
        <v>0</v>
      </c>
      <c r="CM2655" s="198">
        <v>0</v>
      </c>
      <c r="CN2655" s="198">
        <v>3.1648337</v>
      </c>
      <c r="CO2655" s="198">
        <v>0</v>
      </c>
      <c r="CP2655" s="198">
        <v>1.3860290000000001E-2</v>
      </c>
      <c r="CQ2655" s="198">
        <v>0</v>
      </c>
      <c r="CR2655" s="198">
        <v>0</v>
      </c>
      <c r="CS2655" s="198">
        <v>8.4701757000000004E-4</v>
      </c>
      <c r="CT2655" s="198">
        <v>0</v>
      </c>
      <c r="CU2655" s="198">
        <v>6.1016971999999997E-4</v>
      </c>
      <c r="CV2655" s="198">
        <v>4.1064938999999998E-4</v>
      </c>
    </row>
    <row r="2656" spans="1:100" ht="14.4">
      <c r="A2656" t="s">
        <v>2934</v>
      </c>
      <c r="B2656" s="112" t="s">
        <v>265</v>
      </c>
      <c r="C2656" s="113" t="str">
        <f t="shared" si="990"/>
        <v>M.020.24.102</v>
      </c>
      <c r="D2656" s="9" t="s">
        <v>1310</v>
      </c>
      <c r="E2656" s="112" t="s">
        <v>362</v>
      </c>
      <c r="F2656" s="115" t="str">
        <f t="shared" si="991"/>
        <v>Sausage, luncheon vegetarian, sandwich meat, meat packaging per 1 kg NL</v>
      </c>
      <c r="G2656" s="143">
        <f t="shared" si="992"/>
        <v>3.1648336666666665</v>
      </c>
      <c r="I2656" s="118">
        <f t="shared" si="993"/>
        <v>0.71613358307031993</v>
      </c>
      <c r="K2656" s="161">
        <f t="shared" si="994"/>
        <v>3.2487092000000003E-7</v>
      </c>
      <c r="L2656" s="161">
        <f t="shared" si="995"/>
        <v>0.21313945619939997</v>
      </c>
      <c r="M2656" s="162">
        <f t="shared" si="996"/>
        <v>2.8268752000000001E-2</v>
      </c>
      <c r="N2656" s="161">
        <v>0.47472504999999998</v>
      </c>
      <c r="O2656" s="132">
        <v>0.13890089999999999</v>
      </c>
      <c r="P2656" s="132">
        <v>2.2097137999999999E-2</v>
      </c>
      <c r="Q2656" s="132">
        <v>0</v>
      </c>
      <c r="R2656" s="132">
        <v>0</v>
      </c>
      <c r="S2656" s="132">
        <v>0</v>
      </c>
      <c r="T2656" s="164">
        <v>3.2487092000000003E-7</v>
      </c>
      <c r="U2656" s="164">
        <v>7.9561994000000005E-6</v>
      </c>
      <c r="V2656" s="132">
        <v>0</v>
      </c>
      <c r="W2656" s="132">
        <v>0</v>
      </c>
      <c r="X2656" s="132">
        <v>0</v>
      </c>
      <c r="Y2656" s="132">
        <v>5.2133461999999998E-2</v>
      </c>
      <c r="Z2656" s="132">
        <v>2.8268752000000001E-2</v>
      </c>
      <c r="AA2656" s="132">
        <v>0</v>
      </c>
      <c r="AC2656" s="118">
        <f t="shared" si="997"/>
        <v>0.47472504999999998</v>
      </c>
      <c r="AD2656" s="118">
        <f t="shared" si="998"/>
        <v>0.16100631907031998</v>
      </c>
      <c r="AE2656" s="118">
        <f t="shared" si="999"/>
        <v>0.18927474619939999</v>
      </c>
      <c r="AF2656" s="118">
        <f t="shared" si="1000"/>
        <v>0.21313945619939997</v>
      </c>
      <c r="AG2656" s="118">
        <f t="shared" si="1001"/>
        <v>0</v>
      </c>
      <c r="AI2656" s="69">
        <v>0</v>
      </c>
      <c r="AJ2656" s="69">
        <v>0</v>
      </c>
      <c r="AK2656" s="69">
        <v>0</v>
      </c>
      <c r="AL2656" s="69">
        <v>0</v>
      </c>
      <c r="AM2656" s="69">
        <v>0</v>
      </c>
      <c r="AN2656" s="69">
        <v>0</v>
      </c>
      <c r="AO2656" s="69">
        <v>0</v>
      </c>
      <c r="AQ2656" s="116">
        <v>0.100921</v>
      </c>
      <c r="AR2656" s="116">
        <v>9.1065100999999996E-2</v>
      </c>
      <c r="AS2656" s="116">
        <v>9.8558949000000003E-3</v>
      </c>
      <c r="AT2656" s="116">
        <v>0</v>
      </c>
      <c r="AU2656" s="150">
        <f t="shared" si="1002"/>
        <v>5.4595384999999995E-6</v>
      </c>
      <c r="AV2656" s="150">
        <f t="shared" si="1003"/>
        <v>3.6449314888680001E-8</v>
      </c>
      <c r="AW2656" s="163">
        <f t="shared" si="1004"/>
        <v>0</v>
      </c>
      <c r="AX2656" s="196">
        <v>2.9369657000000001E-6</v>
      </c>
      <c r="AY2656" s="196">
        <v>8.8615343000000007E-9</v>
      </c>
      <c r="AZ2656" s="196">
        <v>2.4210977999999998E-13</v>
      </c>
      <c r="BA2656" s="108">
        <v>0</v>
      </c>
      <c r="BB2656" s="108">
        <v>0</v>
      </c>
      <c r="BC2656" s="108">
        <v>0</v>
      </c>
      <c r="BD2656" s="196">
        <v>2.5225727999999998E-6</v>
      </c>
      <c r="BE2656" s="108">
        <v>0</v>
      </c>
      <c r="BF2656" s="196">
        <v>2.9383815E-9</v>
      </c>
      <c r="BG2656" s="196">
        <v>9.0935798999999999E-10</v>
      </c>
      <c r="BH2656" s="196">
        <v>1.2019889E-12</v>
      </c>
      <c r="BI2656" s="108">
        <v>0</v>
      </c>
      <c r="BJ2656" s="108">
        <v>0</v>
      </c>
      <c r="BK2656" s="108">
        <v>0</v>
      </c>
      <c r="BL2656" s="108">
        <v>0</v>
      </c>
      <c r="BM2656" s="108">
        <v>0</v>
      </c>
      <c r="BN2656" s="196">
        <v>2.3738596999999999E-8</v>
      </c>
      <c r="BO2656" s="108">
        <v>0</v>
      </c>
      <c r="BP2656" s="108">
        <v>0</v>
      </c>
      <c r="BQ2656" s="108">
        <v>0</v>
      </c>
      <c r="BR2656" s="108">
        <v>0</v>
      </c>
      <c r="BS2656" s="108">
        <v>0</v>
      </c>
      <c r="BU2656" s="69">
        <v>1.6691886000000001E-4</v>
      </c>
      <c r="BV2656" s="172">
        <v>2.0258090000000001E-5</v>
      </c>
      <c r="BW2656" s="172">
        <v>8.8243960000000001E-5</v>
      </c>
      <c r="BX2656" s="172">
        <v>9.3196361999999995E-10</v>
      </c>
      <c r="BY2656" s="172">
        <v>1.6687285000000001E-5</v>
      </c>
      <c r="BZ2656" s="69">
        <v>0</v>
      </c>
      <c r="CA2656" s="172">
        <v>2.3615355000000001E-5</v>
      </c>
      <c r="CB2656" s="69">
        <v>0</v>
      </c>
      <c r="CC2656" s="69">
        <v>0</v>
      </c>
      <c r="CD2656" s="172">
        <v>2.1496897999999999E-10</v>
      </c>
      <c r="CE2656" s="69">
        <v>0</v>
      </c>
      <c r="CF2656" s="172">
        <v>1.6798002E-5</v>
      </c>
      <c r="CG2656" s="69">
        <v>0</v>
      </c>
      <c r="CH2656" s="172">
        <v>1.3150166E-6</v>
      </c>
      <c r="CI2656" s="69">
        <v>0</v>
      </c>
      <c r="CJ2656" s="69">
        <v>0</v>
      </c>
      <c r="CK2656" s="69">
        <v>0</v>
      </c>
      <c r="CM2656" s="198">
        <v>0</v>
      </c>
      <c r="CN2656" s="198">
        <v>3.1648337</v>
      </c>
      <c r="CO2656" s="198">
        <v>0</v>
      </c>
      <c r="CP2656" s="198">
        <v>1.3860290000000001E-2</v>
      </c>
      <c r="CQ2656" s="198">
        <v>0</v>
      </c>
      <c r="CR2656" s="198">
        <v>0</v>
      </c>
      <c r="CS2656" s="198">
        <v>8.4701757000000004E-4</v>
      </c>
      <c r="CT2656" s="198">
        <v>0</v>
      </c>
      <c r="CU2656" s="198">
        <v>6.1016971999999997E-4</v>
      </c>
      <c r="CV2656" s="198">
        <v>4.1064938999999998E-4</v>
      </c>
    </row>
    <row r="2657" spans="1:100" ht="14.4">
      <c r="A2657" t="s">
        <v>2935</v>
      </c>
      <c r="B2657" s="112" t="s">
        <v>265</v>
      </c>
      <c r="C2657" s="113" t="str">
        <f t="shared" si="990"/>
        <v>M.020.24.103</v>
      </c>
      <c r="D2657" s="9" t="s">
        <v>1310</v>
      </c>
      <c r="E2657" s="112" t="s">
        <v>362</v>
      </c>
      <c r="F2657" s="115" t="str">
        <f t="shared" si="991"/>
        <v>Drink soya, natural in multilayer carton per 1000 ml NL</v>
      </c>
      <c r="G2657" s="143">
        <f t="shared" si="992"/>
        <v>0.49703062000000003</v>
      </c>
      <c r="I2657" s="118">
        <f t="shared" si="993"/>
        <v>9.8336875337989002E-2</v>
      </c>
      <c r="K2657" s="161">
        <f t="shared" si="994"/>
        <v>4.1401489000000002E-8</v>
      </c>
      <c r="L2657" s="161">
        <f t="shared" si="995"/>
        <v>2.0441865436499999E-2</v>
      </c>
      <c r="M2657" s="162">
        <f t="shared" si="996"/>
        <v>3.3403755000000002E-3</v>
      </c>
      <c r="N2657" s="161">
        <v>7.4554593000000002E-2</v>
      </c>
      <c r="O2657" s="132">
        <v>1.3667472E-2</v>
      </c>
      <c r="P2657" s="132">
        <v>2.8160551000000001E-3</v>
      </c>
      <c r="Q2657" s="132">
        <v>0</v>
      </c>
      <c r="R2657" s="132">
        <v>0</v>
      </c>
      <c r="S2657" s="132">
        <v>0</v>
      </c>
      <c r="T2657" s="164">
        <v>4.1401489000000002E-8</v>
      </c>
      <c r="U2657" s="164">
        <v>1.0139365E-6</v>
      </c>
      <c r="V2657" s="132">
        <v>0</v>
      </c>
      <c r="W2657" s="132">
        <v>0</v>
      </c>
      <c r="X2657" s="132">
        <v>0</v>
      </c>
      <c r="Y2657" s="132">
        <v>3.9573244E-3</v>
      </c>
      <c r="Z2657" s="132">
        <v>3.3403755000000002E-3</v>
      </c>
      <c r="AA2657" s="132">
        <v>0</v>
      </c>
      <c r="AC2657" s="118">
        <f t="shared" si="997"/>
        <v>7.4554593000000002E-2</v>
      </c>
      <c r="AD2657" s="118">
        <f t="shared" si="998"/>
        <v>1.6484582437989E-2</v>
      </c>
      <c r="AE2657" s="118">
        <f t="shared" si="999"/>
        <v>1.9824916536499999E-2</v>
      </c>
      <c r="AF2657" s="118">
        <f t="shared" si="1000"/>
        <v>2.0441865436499999E-2</v>
      </c>
      <c r="AG2657" s="118">
        <f t="shared" si="1001"/>
        <v>0</v>
      </c>
      <c r="AI2657" s="69">
        <v>0</v>
      </c>
      <c r="AJ2657" s="69">
        <v>0</v>
      </c>
      <c r="AK2657" s="69">
        <v>0</v>
      </c>
      <c r="AL2657" s="69">
        <v>0</v>
      </c>
      <c r="AM2657" s="69">
        <v>0</v>
      </c>
      <c r="AN2657" s="69">
        <v>0</v>
      </c>
      <c r="AO2657" s="69">
        <v>0</v>
      </c>
      <c r="AQ2657" s="116">
        <v>1.2806879E-2</v>
      </c>
      <c r="AR2657" s="116">
        <v>1.1833771999999999E-2</v>
      </c>
      <c r="AS2657" s="116">
        <v>9.7310701999999999E-4</v>
      </c>
      <c r="AT2657" s="116">
        <v>0</v>
      </c>
      <c r="AU2657" s="150">
        <f t="shared" si="1002"/>
        <v>7.0945875000000002E-7</v>
      </c>
      <c r="AV2657" s="150">
        <f t="shared" si="1003"/>
        <v>3.5987684767329999E-9</v>
      </c>
      <c r="AW2657" s="163">
        <f t="shared" si="1004"/>
        <v>0</v>
      </c>
      <c r="AX2657" s="196">
        <v>4.6124442000000001E-7</v>
      </c>
      <c r="AY2657" s="196">
        <v>1.3916857000000001E-9</v>
      </c>
      <c r="AZ2657" s="196">
        <v>3.8022842999999998E-14</v>
      </c>
      <c r="BA2657" s="108">
        <v>0</v>
      </c>
      <c r="BB2657" s="108">
        <v>0</v>
      </c>
      <c r="BC2657" s="108">
        <v>0</v>
      </c>
      <c r="BD2657" s="196">
        <v>2.4821433000000001E-7</v>
      </c>
      <c r="BE2657" s="108">
        <v>0</v>
      </c>
      <c r="BF2657" s="196">
        <v>2.8912878000000001E-10</v>
      </c>
      <c r="BG2657" s="196">
        <v>1.1588841E-10</v>
      </c>
      <c r="BH2657" s="196">
        <v>8.8363889999999995E-14</v>
      </c>
      <c r="BI2657" s="108">
        <v>0</v>
      </c>
      <c r="BJ2657" s="108">
        <v>0</v>
      </c>
      <c r="BK2657" s="108">
        <v>0</v>
      </c>
      <c r="BL2657" s="108">
        <v>0</v>
      </c>
      <c r="BM2657" s="108">
        <v>0</v>
      </c>
      <c r="BN2657" s="196">
        <v>1.8019392E-9</v>
      </c>
      <c r="BO2657" s="108">
        <v>0</v>
      </c>
      <c r="BP2657" s="108">
        <v>0</v>
      </c>
      <c r="BQ2657" s="108">
        <v>0</v>
      </c>
      <c r="BR2657" s="108">
        <v>0</v>
      </c>
      <c r="BS2657" s="108">
        <v>0</v>
      </c>
      <c r="BU2657" s="172">
        <v>2.190803E-5</v>
      </c>
      <c r="BV2657" s="172">
        <v>1.9933412E-6</v>
      </c>
      <c r="BW2657" s="172">
        <v>1.3858533E-5</v>
      </c>
      <c r="BX2657" s="172">
        <v>1.1876927E-10</v>
      </c>
      <c r="BY2657" s="172">
        <v>1.6419837000000001E-6</v>
      </c>
      <c r="BZ2657" s="69">
        <v>0</v>
      </c>
      <c r="CA2657" s="172">
        <v>3.0095364000000001E-6</v>
      </c>
      <c r="CB2657" s="69">
        <v>0</v>
      </c>
      <c r="CC2657" s="69">
        <v>0</v>
      </c>
      <c r="CD2657" s="172">
        <v>2.7395606E-11</v>
      </c>
      <c r="CE2657" s="69">
        <v>0</v>
      </c>
      <c r="CF2657" s="172">
        <v>1.2750955000000001E-6</v>
      </c>
      <c r="CG2657" s="69">
        <v>0</v>
      </c>
      <c r="CH2657" s="172">
        <v>1.2939406999999999E-7</v>
      </c>
      <c r="CI2657" s="69">
        <v>0</v>
      </c>
      <c r="CJ2657" s="69">
        <v>0</v>
      </c>
      <c r="CK2657" s="69">
        <v>0</v>
      </c>
      <c r="CM2657" s="198">
        <v>0</v>
      </c>
      <c r="CN2657" s="198">
        <v>0.49703061999999998</v>
      </c>
      <c r="CO2657" s="198">
        <v>0</v>
      </c>
      <c r="CP2657" s="198">
        <v>1.363815E-3</v>
      </c>
      <c r="CQ2657" s="198">
        <v>0</v>
      </c>
      <c r="CR2657" s="198">
        <v>0</v>
      </c>
      <c r="CS2657" s="197">
        <v>8.3344235000000003E-5</v>
      </c>
      <c r="CT2657" s="198">
        <v>0</v>
      </c>
      <c r="CU2657" s="197">
        <v>7.7759914000000006E-5</v>
      </c>
      <c r="CV2657" s="197">
        <v>3.0188779000000001E-5</v>
      </c>
    </row>
    <row r="2658" spans="1:100" ht="14.4">
      <c r="A2658" t="s">
        <v>2936</v>
      </c>
      <c r="B2658" s="112" t="s">
        <v>265</v>
      </c>
      <c r="C2658" s="113" t="str">
        <f t="shared" si="990"/>
        <v>M.020.24.104</v>
      </c>
      <c r="D2658" s="9" t="s">
        <v>1310</v>
      </c>
      <c r="E2658" s="112" t="s">
        <v>362</v>
      </c>
      <c r="F2658" s="115" t="str">
        <f t="shared" si="991"/>
        <v>Tahoe soya curd, meat packaging per 1 kg NL</v>
      </c>
      <c r="G2658" s="143">
        <f t="shared" si="992"/>
        <v>2.1549744</v>
      </c>
      <c r="I2658" s="118">
        <f t="shared" si="993"/>
        <v>0.39797449964742998</v>
      </c>
      <c r="K2658" s="161">
        <f t="shared" si="994"/>
        <v>1.7369903E-7</v>
      </c>
      <c r="L2658" s="161">
        <f t="shared" si="995"/>
        <v>6.1011813948399995E-2</v>
      </c>
      <c r="M2658" s="162">
        <f t="shared" si="996"/>
        <v>1.3716351999999999E-2</v>
      </c>
      <c r="N2658" s="161">
        <v>0.32324616</v>
      </c>
      <c r="O2658" s="132">
        <v>2.5479173000000001E-2</v>
      </c>
      <c r="P2658" s="132">
        <v>1.1814697000000001E-2</v>
      </c>
      <c r="Q2658" s="132">
        <v>0</v>
      </c>
      <c r="R2658" s="132">
        <v>0</v>
      </c>
      <c r="S2658" s="132">
        <v>0</v>
      </c>
      <c r="T2658" s="164">
        <v>1.7369903E-7</v>
      </c>
      <c r="U2658" s="164">
        <v>4.2539484000000003E-6</v>
      </c>
      <c r="V2658" s="132">
        <v>0</v>
      </c>
      <c r="W2658" s="132">
        <v>0</v>
      </c>
      <c r="X2658" s="132">
        <v>0</v>
      </c>
      <c r="Y2658" s="132">
        <v>2.3713689999999999E-2</v>
      </c>
      <c r="Z2658" s="132">
        <v>1.3716351999999999E-2</v>
      </c>
      <c r="AA2658" s="132">
        <v>0</v>
      </c>
      <c r="AC2658" s="118">
        <f t="shared" si="997"/>
        <v>0.32324616</v>
      </c>
      <c r="AD2658" s="118">
        <f t="shared" si="998"/>
        <v>3.729829764743E-2</v>
      </c>
      <c r="AE2658" s="118">
        <f t="shared" si="999"/>
        <v>5.1014475948400001E-2</v>
      </c>
      <c r="AF2658" s="118">
        <f t="shared" si="1000"/>
        <v>6.1011813948400002E-2</v>
      </c>
      <c r="AG2658" s="118">
        <f t="shared" si="1001"/>
        <v>0</v>
      </c>
      <c r="AI2658" s="69">
        <v>0</v>
      </c>
      <c r="AJ2658" s="69">
        <v>0</v>
      </c>
      <c r="AK2658" s="69">
        <v>0</v>
      </c>
      <c r="AL2658" s="69">
        <v>0</v>
      </c>
      <c r="AM2658" s="69">
        <v>0</v>
      </c>
      <c r="AN2658" s="69">
        <v>0</v>
      </c>
      <c r="AO2658" s="69">
        <v>0</v>
      </c>
      <c r="AQ2658" s="116">
        <v>4.5903861999999997E-2</v>
      </c>
      <c r="AR2658" s="116">
        <v>4.1075206000000003E-2</v>
      </c>
      <c r="AS2658" s="116">
        <v>4.8286561000000002E-3</v>
      </c>
      <c r="AT2658" s="116">
        <v>0</v>
      </c>
      <c r="AU2658" s="150">
        <f t="shared" si="1002"/>
        <v>2.4625422799999998E-6</v>
      </c>
      <c r="AV2658" s="150">
        <f t="shared" si="1003"/>
        <v>1.7857455849689999E-8</v>
      </c>
      <c r="AW2658" s="163">
        <f t="shared" si="1004"/>
        <v>0</v>
      </c>
      <c r="AX2658" s="196">
        <v>1.9998161999999998E-6</v>
      </c>
      <c r="AY2658" s="196">
        <v>6.0339282999999999E-9</v>
      </c>
      <c r="AZ2658" s="196">
        <v>1.6485554000000001E-13</v>
      </c>
      <c r="BA2658" s="108">
        <v>0</v>
      </c>
      <c r="BB2658" s="108">
        <v>0</v>
      </c>
      <c r="BC2658" s="108">
        <v>0</v>
      </c>
      <c r="BD2658" s="196">
        <v>4.6272607999999998E-7</v>
      </c>
      <c r="BE2658" s="108">
        <v>0</v>
      </c>
      <c r="BF2658" s="196">
        <v>5.3899961000000002E-10</v>
      </c>
      <c r="BG2658" s="196">
        <v>4.8620726999999996E-10</v>
      </c>
      <c r="BH2658" s="196">
        <v>2.9781414999999999E-13</v>
      </c>
      <c r="BI2658" s="108">
        <v>0</v>
      </c>
      <c r="BJ2658" s="108">
        <v>0</v>
      </c>
      <c r="BK2658" s="108">
        <v>0</v>
      </c>
      <c r="BL2658" s="108">
        <v>0</v>
      </c>
      <c r="BM2658" s="108">
        <v>0</v>
      </c>
      <c r="BN2658" s="196">
        <v>1.0797858E-8</v>
      </c>
      <c r="BO2658" s="108">
        <v>0</v>
      </c>
      <c r="BP2658" s="108">
        <v>0</v>
      </c>
      <c r="BQ2658" s="108">
        <v>0</v>
      </c>
      <c r="BR2658" s="108">
        <v>0</v>
      </c>
      <c r="BS2658" s="108">
        <v>0</v>
      </c>
      <c r="BU2658" s="172">
        <v>8.7372549000000005E-5</v>
      </c>
      <c r="BV2658" s="172">
        <v>3.7160261999999998E-6</v>
      </c>
      <c r="BW2658" s="172">
        <v>6.0086403999999999E-5</v>
      </c>
      <c r="BX2658" s="172">
        <v>4.9829383999999999E-10</v>
      </c>
      <c r="BY2658" s="172">
        <v>3.0610185000000002E-6</v>
      </c>
      <c r="BZ2658" s="69">
        <v>0</v>
      </c>
      <c r="CA2658" s="172">
        <v>1.2626444E-5</v>
      </c>
      <c r="CB2658" s="69">
        <v>0</v>
      </c>
      <c r="CC2658" s="69">
        <v>0</v>
      </c>
      <c r="CD2658" s="172">
        <v>1.1493766E-10</v>
      </c>
      <c r="CE2658" s="69">
        <v>0</v>
      </c>
      <c r="CF2658" s="172">
        <v>7.6408239000000005E-6</v>
      </c>
      <c r="CG2658" s="69">
        <v>0</v>
      </c>
      <c r="CH2658" s="172">
        <v>2.4121900000000001E-7</v>
      </c>
      <c r="CI2658" s="69">
        <v>0</v>
      </c>
      <c r="CJ2658" s="69">
        <v>0</v>
      </c>
      <c r="CK2658" s="69">
        <v>0</v>
      </c>
      <c r="CM2658" s="198">
        <v>0</v>
      </c>
      <c r="CN2658" s="198">
        <v>2.1549744</v>
      </c>
      <c r="CO2658" s="198">
        <v>0</v>
      </c>
      <c r="CP2658" s="198">
        <v>2.5424509999999998E-3</v>
      </c>
      <c r="CQ2658" s="198">
        <v>0</v>
      </c>
      <c r="CR2658" s="198">
        <v>0</v>
      </c>
      <c r="CS2658" s="198">
        <v>1.5537198E-4</v>
      </c>
      <c r="CT2658" s="198">
        <v>0</v>
      </c>
      <c r="CU2658" s="198">
        <v>3.2624001000000001E-4</v>
      </c>
      <c r="CV2658" s="198">
        <v>1.017457E-4</v>
      </c>
    </row>
    <row r="2659" spans="1:100" ht="14.4">
      <c r="A2659" t="s">
        <v>2937</v>
      </c>
      <c r="B2659" s="112" t="s">
        <v>265</v>
      </c>
      <c r="C2659" s="113" t="str">
        <f t="shared" si="990"/>
        <v>M.020.24.105</v>
      </c>
      <c r="D2659" s="9" t="s">
        <v>1310</v>
      </c>
      <c r="E2659" s="112" t="s">
        <v>362</v>
      </c>
      <c r="F2659" s="115" t="str">
        <f t="shared" si="991"/>
        <v>Vegetable burger vegetarian, meat packaging per 1 kg NL</v>
      </c>
      <c r="G2659" s="143">
        <f t="shared" si="992"/>
        <v>2.4875534666666668</v>
      </c>
      <c r="I2659" s="118">
        <f t="shared" si="993"/>
        <v>0.53917741258922991</v>
      </c>
      <c r="K2659" s="161">
        <f t="shared" si="994"/>
        <v>2.7718692999999999E-7</v>
      </c>
      <c r="L2659" s="161">
        <f t="shared" si="995"/>
        <v>0.1462749684023</v>
      </c>
      <c r="M2659" s="162">
        <f t="shared" si="996"/>
        <v>1.9769147000000001E-2</v>
      </c>
      <c r="N2659" s="161">
        <v>0.37313301999999998</v>
      </c>
      <c r="O2659" s="132">
        <v>0.10067126999999999</v>
      </c>
      <c r="P2659" s="132">
        <v>1.8853759000000001E-2</v>
      </c>
      <c r="Q2659" s="132">
        <v>0</v>
      </c>
      <c r="R2659" s="132">
        <v>0</v>
      </c>
      <c r="S2659" s="132">
        <v>0</v>
      </c>
      <c r="T2659" s="164">
        <v>2.7718692999999999E-7</v>
      </c>
      <c r="U2659" s="164">
        <v>6.7884023000000004E-6</v>
      </c>
      <c r="V2659" s="132">
        <v>0</v>
      </c>
      <c r="W2659" s="132">
        <v>0</v>
      </c>
      <c r="X2659" s="132">
        <v>0</v>
      </c>
      <c r="Y2659" s="132">
        <v>2.6743151E-2</v>
      </c>
      <c r="Z2659" s="132">
        <v>1.9769147000000001E-2</v>
      </c>
      <c r="AA2659" s="132">
        <v>0</v>
      </c>
      <c r="AC2659" s="118">
        <f t="shared" si="997"/>
        <v>0.37313301999999998</v>
      </c>
      <c r="AD2659" s="118">
        <f t="shared" si="998"/>
        <v>0.11953209458923</v>
      </c>
      <c r="AE2659" s="118">
        <f t="shared" si="999"/>
        <v>0.1393009644023</v>
      </c>
      <c r="AF2659" s="118">
        <f t="shared" si="1000"/>
        <v>0.1462749684023</v>
      </c>
      <c r="AG2659" s="118">
        <f t="shared" si="1001"/>
        <v>0</v>
      </c>
      <c r="AI2659" s="69">
        <v>0</v>
      </c>
      <c r="AJ2659" s="69">
        <v>0</v>
      </c>
      <c r="AK2659" s="69">
        <v>0</v>
      </c>
      <c r="AL2659" s="69">
        <v>0</v>
      </c>
      <c r="AM2659" s="69">
        <v>0</v>
      </c>
      <c r="AN2659" s="69">
        <v>0</v>
      </c>
      <c r="AO2659" s="69">
        <v>0</v>
      </c>
      <c r="AQ2659" s="116">
        <v>7.4962798999999997E-2</v>
      </c>
      <c r="AR2659" s="116">
        <v>6.9000754999999997E-2</v>
      </c>
      <c r="AS2659" s="116">
        <v>5.9620443999999998E-3</v>
      </c>
      <c r="AT2659" s="116">
        <v>0</v>
      </c>
      <c r="AU2659" s="150">
        <f t="shared" si="1002"/>
        <v>4.1367358999999999E-6</v>
      </c>
      <c r="AV2659" s="150">
        <f t="shared" si="1003"/>
        <v>2.2048980302260003E-8</v>
      </c>
      <c r="AW2659" s="163">
        <f t="shared" si="1004"/>
        <v>0</v>
      </c>
      <c r="AX2659" s="196">
        <v>2.3084496000000001E-6</v>
      </c>
      <c r="AY2659" s="196">
        <v>6.9651497000000004E-9</v>
      </c>
      <c r="AZ2659" s="196">
        <v>1.9029783999999999E-13</v>
      </c>
      <c r="BA2659" s="108">
        <v>0</v>
      </c>
      <c r="BB2659" s="108">
        <v>0</v>
      </c>
      <c r="BC2659" s="108">
        <v>0</v>
      </c>
      <c r="BD2659" s="196">
        <v>1.8282863E-6</v>
      </c>
      <c r="BE2659" s="108">
        <v>0</v>
      </c>
      <c r="BF2659" s="196">
        <v>2.1296520999999998E-9</v>
      </c>
      <c r="BG2659" s="196">
        <v>7.7588400999999999E-10</v>
      </c>
      <c r="BH2659" s="196">
        <v>8.0319442000000002E-13</v>
      </c>
      <c r="BI2659" s="108">
        <v>0</v>
      </c>
      <c r="BJ2659" s="108">
        <v>0</v>
      </c>
      <c r="BK2659" s="108">
        <v>0</v>
      </c>
      <c r="BL2659" s="108">
        <v>0</v>
      </c>
      <c r="BM2659" s="108">
        <v>0</v>
      </c>
      <c r="BN2659" s="196">
        <v>1.2177301E-8</v>
      </c>
      <c r="BO2659" s="108">
        <v>0</v>
      </c>
      <c r="BP2659" s="108">
        <v>0</v>
      </c>
      <c r="BQ2659" s="108">
        <v>0</v>
      </c>
      <c r="BR2659" s="108">
        <v>0</v>
      </c>
      <c r="BS2659" s="108">
        <v>0</v>
      </c>
      <c r="BU2659" s="69">
        <v>1.2585666E-4</v>
      </c>
      <c r="BV2659" s="172">
        <v>1.4682465E-5</v>
      </c>
      <c r="BW2659" s="172">
        <v>6.9359590999999994E-5</v>
      </c>
      <c r="BX2659" s="172">
        <v>7.9517162999999998E-10</v>
      </c>
      <c r="BY2659" s="172">
        <v>1.2094452E-5</v>
      </c>
      <c r="BZ2659" s="69">
        <v>0</v>
      </c>
      <c r="CA2659" s="172">
        <v>2.0149134999999999E-5</v>
      </c>
      <c r="CB2659" s="69">
        <v>0</v>
      </c>
      <c r="CC2659" s="69">
        <v>0</v>
      </c>
      <c r="CD2659" s="172">
        <v>1.8341620999999999E-10</v>
      </c>
      <c r="CE2659" s="69">
        <v>0</v>
      </c>
      <c r="CF2659" s="172">
        <v>8.616951E-6</v>
      </c>
      <c r="CG2659" s="69">
        <v>0</v>
      </c>
      <c r="CH2659" s="172">
        <v>9.5308520000000002E-7</v>
      </c>
      <c r="CI2659" s="69">
        <v>0</v>
      </c>
      <c r="CJ2659" s="69">
        <v>0</v>
      </c>
      <c r="CK2659" s="69">
        <v>0</v>
      </c>
      <c r="CM2659" s="198">
        <v>0</v>
      </c>
      <c r="CN2659" s="198">
        <v>2.4875535000000002</v>
      </c>
      <c r="CO2659" s="198">
        <v>0</v>
      </c>
      <c r="CP2659" s="198">
        <v>1.0045528999999999E-2</v>
      </c>
      <c r="CQ2659" s="198">
        <v>0</v>
      </c>
      <c r="CR2659" s="198">
        <v>0</v>
      </c>
      <c r="CS2659" s="198">
        <v>6.1389332999999999E-4</v>
      </c>
      <c r="CT2659" s="198">
        <v>0</v>
      </c>
      <c r="CU2659" s="198">
        <v>5.2061008000000002E-4</v>
      </c>
      <c r="CV2659" s="198">
        <v>2.7440461000000001E-4</v>
      </c>
    </row>
    <row r="2660" spans="1:100" ht="14.4">
      <c r="A2660" t="s">
        <v>2938</v>
      </c>
      <c r="B2660" s="112" t="s">
        <v>265</v>
      </c>
      <c r="C2660" s="113" t="str">
        <f t="shared" si="990"/>
        <v>M.020.24.106</v>
      </c>
      <c r="D2660" s="9" t="s">
        <v>1310</v>
      </c>
      <c r="E2660" s="112" t="s">
        <v>362</v>
      </c>
      <c r="F2660" s="115" t="str">
        <f t="shared" si="991"/>
        <v>Vegetarian hamburger, meat packaging per 1 kg NL</v>
      </c>
      <c r="G2660" s="143">
        <f t="shared" si="992"/>
        <v>1.8847308</v>
      </c>
      <c r="I2660" s="118">
        <f t="shared" si="993"/>
        <v>0.34931565233999001</v>
      </c>
      <c r="K2660" s="161">
        <f t="shared" si="994"/>
        <v>1.4360499000000001E-7</v>
      </c>
      <c r="L2660" s="161">
        <f t="shared" si="995"/>
        <v>5.8987628935000008E-2</v>
      </c>
      <c r="M2660" s="162">
        <f t="shared" si="996"/>
        <v>7.6182597999999999E-3</v>
      </c>
      <c r="N2660" s="161">
        <v>0.28270961999999999</v>
      </c>
      <c r="O2660" s="132">
        <v>2.8536221000000001E-2</v>
      </c>
      <c r="P2660" s="132">
        <v>9.767754E-3</v>
      </c>
      <c r="Q2660" s="132">
        <v>0</v>
      </c>
      <c r="R2660" s="132">
        <v>0</v>
      </c>
      <c r="S2660" s="132">
        <v>0</v>
      </c>
      <c r="T2660" s="164">
        <v>1.4360499000000001E-7</v>
      </c>
      <c r="U2660" s="164">
        <v>3.5169350000000001E-6</v>
      </c>
      <c r="V2660" s="132">
        <v>0</v>
      </c>
      <c r="W2660" s="132">
        <v>0</v>
      </c>
      <c r="X2660" s="132">
        <v>0</v>
      </c>
      <c r="Y2660" s="132">
        <v>2.0680137000000001E-2</v>
      </c>
      <c r="Z2660" s="132">
        <v>7.6182597999999999E-3</v>
      </c>
      <c r="AA2660" s="132">
        <v>0</v>
      </c>
      <c r="AC2660" s="118">
        <f t="shared" si="997"/>
        <v>0.28270961999999999</v>
      </c>
      <c r="AD2660" s="118">
        <f t="shared" si="998"/>
        <v>3.8307635539990004E-2</v>
      </c>
      <c r="AE2660" s="118">
        <f t="shared" si="999"/>
        <v>4.5925751735000006E-2</v>
      </c>
      <c r="AF2660" s="118">
        <f t="shared" si="1000"/>
        <v>5.8987628935000008E-2</v>
      </c>
      <c r="AG2660" s="118">
        <f t="shared" si="1001"/>
        <v>0</v>
      </c>
      <c r="AI2660" s="69">
        <v>0</v>
      </c>
      <c r="AJ2660" s="69">
        <v>0</v>
      </c>
      <c r="AK2660" s="69">
        <v>0</v>
      </c>
      <c r="AL2660" s="69">
        <v>0</v>
      </c>
      <c r="AM2660" s="69">
        <v>0</v>
      </c>
      <c r="AN2660" s="69">
        <v>0</v>
      </c>
      <c r="AO2660" s="69">
        <v>0</v>
      </c>
      <c r="AQ2660" s="116">
        <v>4.2063415999999999E-2</v>
      </c>
      <c r="AR2660" s="116">
        <v>3.7818150000000002E-2</v>
      </c>
      <c r="AS2660" s="116">
        <v>4.2452658000000001E-3</v>
      </c>
      <c r="AT2660" s="116">
        <v>0</v>
      </c>
      <c r="AU2660" s="150">
        <f t="shared" si="1002"/>
        <v>2.2672752000000001E-6</v>
      </c>
      <c r="AV2660" s="150">
        <f t="shared" si="1003"/>
        <v>1.569994765565E-8</v>
      </c>
      <c r="AW2660" s="163">
        <f t="shared" si="1004"/>
        <v>0</v>
      </c>
      <c r="AX2660" s="196">
        <v>1.7490302E-6</v>
      </c>
      <c r="AY2660" s="196">
        <v>5.2772461999999998E-9</v>
      </c>
      <c r="AZ2660" s="196">
        <v>1.4418190999999999E-13</v>
      </c>
      <c r="BA2660" s="108">
        <v>0</v>
      </c>
      <c r="BB2660" s="108">
        <v>0</v>
      </c>
      <c r="BC2660" s="108">
        <v>0</v>
      </c>
      <c r="BD2660" s="196">
        <v>5.1824500000000005E-7</v>
      </c>
      <c r="BE2660" s="108">
        <v>0</v>
      </c>
      <c r="BF2660" s="196">
        <v>6.0367000000000005E-10</v>
      </c>
      <c r="BG2660" s="196">
        <v>4.0196993000000001E-10</v>
      </c>
      <c r="BH2660" s="196">
        <v>3.6554373999999998E-13</v>
      </c>
      <c r="BI2660" s="108">
        <v>0</v>
      </c>
      <c r="BJ2660" s="108">
        <v>0</v>
      </c>
      <c r="BK2660" s="108">
        <v>0</v>
      </c>
      <c r="BL2660" s="108">
        <v>0</v>
      </c>
      <c r="BM2660" s="108">
        <v>0</v>
      </c>
      <c r="BN2660" s="196">
        <v>9.4165518000000003E-9</v>
      </c>
      <c r="BO2660" s="108">
        <v>0</v>
      </c>
      <c r="BP2660" s="108">
        <v>0</v>
      </c>
      <c r="BQ2660" s="108">
        <v>0</v>
      </c>
      <c r="BR2660" s="108">
        <v>0</v>
      </c>
      <c r="BS2660" s="108">
        <v>0</v>
      </c>
      <c r="BU2660" s="172">
        <v>7.7514374E-5</v>
      </c>
      <c r="BV2660" s="172">
        <v>4.1618833999999998E-6</v>
      </c>
      <c r="BW2660" s="172">
        <v>5.2551294999999999E-5</v>
      </c>
      <c r="BX2660" s="172">
        <v>4.1196245999999999E-10</v>
      </c>
      <c r="BY2660" s="172">
        <v>3.4282864000000001E-6</v>
      </c>
      <c r="BZ2660" s="69">
        <v>0</v>
      </c>
      <c r="CA2660" s="172">
        <v>1.0438862E-5</v>
      </c>
      <c r="CB2660" s="69">
        <v>0</v>
      </c>
      <c r="CC2660" s="69">
        <v>0</v>
      </c>
      <c r="CD2660" s="172">
        <v>9.5024255000000006E-11</v>
      </c>
      <c r="CE2660" s="69">
        <v>0</v>
      </c>
      <c r="CF2660" s="172">
        <v>6.6633782000000001E-6</v>
      </c>
      <c r="CG2660" s="69">
        <v>0</v>
      </c>
      <c r="CH2660" s="172">
        <v>2.7016100000000001E-7</v>
      </c>
      <c r="CI2660" s="69">
        <v>0</v>
      </c>
      <c r="CJ2660" s="69">
        <v>0</v>
      </c>
      <c r="CK2660" s="69">
        <v>0</v>
      </c>
      <c r="CM2660" s="198">
        <v>0</v>
      </c>
      <c r="CN2660" s="198">
        <v>1.8847308</v>
      </c>
      <c r="CO2660" s="198">
        <v>0</v>
      </c>
      <c r="CP2660" s="198">
        <v>2.8475000000000002E-3</v>
      </c>
      <c r="CQ2660" s="198">
        <v>0</v>
      </c>
      <c r="CR2660" s="198">
        <v>0</v>
      </c>
      <c r="CS2660" s="198">
        <v>1.7401385999999999E-4</v>
      </c>
      <c r="CT2660" s="198">
        <v>0</v>
      </c>
      <c r="CU2660" s="198">
        <v>2.6971763000000002E-4</v>
      </c>
      <c r="CV2660" s="198">
        <v>1.2488494E-4</v>
      </c>
    </row>
    <row r="2661" spans="1:100" ht="14.4">
      <c r="A2661" t="s">
        <v>2939</v>
      </c>
      <c r="B2661" s="112" t="s">
        <v>265</v>
      </c>
      <c r="C2661" s="113" t="str">
        <f t="shared" si="990"/>
        <v>M.020.24.107</v>
      </c>
      <c r="D2661" s="9" t="s">
        <v>1310</v>
      </c>
      <c r="E2661" s="112" t="s">
        <v>362</v>
      </c>
      <c r="F2661" s="115" t="str">
        <f t="shared" si="991"/>
        <v>Vegetarian schnitzel Valles, meat packaging per 1 kg NL</v>
      </c>
      <c r="G2661" s="143">
        <f t="shared" si="992"/>
        <v>3.1880987333333333</v>
      </c>
      <c r="I2661" s="118">
        <f t="shared" si="993"/>
        <v>3.4554825680275498</v>
      </c>
      <c r="K2661" s="161">
        <f t="shared" si="994"/>
        <v>3.0368475E-7</v>
      </c>
      <c r="L2661" s="161">
        <f t="shared" si="995"/>
        <v>0.19236025434279999</v>
      </c>
      <c r="M2661" s="162">
        <f t="shared" si="996"/>
        <v>2.7849072000000001</v>
      </c>
      <c r="N2661" s="161">
        <v>0.47821480999999999</v>
      </c>
      <c r="O2661" s="132">
        <v>0.13769439</v>
      </c>
      <c r="P2661" s="132">
        <v>2.0656093E-2</v>
      </c>
      <c r="Q2661" s="132">
        <v>0</v>
      </c>
      <c r="R2661" s="132">
        <v>0</v>
      </c>
      <c r="S2661" s="132">
        <v>0</v>
      </c>
      <c r="T2661" s="164">
        <v>3.0368475E-7</v>
      </c>
      <c r="U2661" s="164">
        <v>7.4373428000000002E-6</v>
      </c>
      <c r="V2661" s="132">
        <v>0</v>
      </c>
      <c r="W2661" s="132">
        <v>0</v>
      </c>
      <c r="X2661" s="132">
        <v>0</v>
      </c>
      <c r="Y2661" s="132">
        <v>3.4002334000000002E-2</v>
      </c>
      <c r="Z2661" s="132">
        <v>2.7849072000000001</v>
      </c>
      <c r="AA2661" s="132">
        <v>0</v>
      </c>
      <c r="AC2661" s="118">
        <f t="shared" si="997"/>
        <v>0.47821480999999999</v>
      </c>
      <c r="AD2661" s="118">
        <f t="shared" si="998"/>
        <v>0.15835822402755001</v>
      </c>
      <c r="AE2661" s="118">
        <f t="shared" si="999"/>
        <v>2.9432651203428</v>
      </c>
      <c r="AF2661" s="118">
        <f t="shared" si="1000"/>
        <v>0.19236025434280002</v>
      </c>
      <c r="AG2661" s="118">
        <f t="shared" si="1001"/>
        <v>0</v>
      </c>
      <c r="AI2661" s="69">
        <v>0</v>
      </c>
      <c r="AJ2661" s="69">
        <v>0</v>
      </c>
      <c r="AK2661" s="69">
        <v>0</v>
      </c>
      <c r="AL2661" s="69">
        <v>0</v>
      </c>
      <c r="AM2661" s="69">
        <v>0</v>
      </c>
      <c r="AN2661" s="69">
        <v>0</v>
      </c>
      <c r="AO2661" s="69">
        <v>0</v>
      </c>
      <c r="AQ2661" s="116">
        <v>9.8677943000000004E-2</v>
      </c>
      <c r="AR2661" s="116">
        <v>9.1059741E-2</v>
      </c>
      <c r="AS2661" s="116">
        <v>7.6182016999999996E-3</v>
      </c>
      <c r="AT2661" s="116">
        <v>0</v>
      </c>
      <c r="AU2661" s="150">
        <f t="shared" si="1002"/>
        <v>5.459217E-6</v>
      </c>
      <c r="AV2661" s="150">
        <f t="shared" si="1003"/>
        <v>2.8173822458350003E-8</v>
      </c>
      <c r="AW2661" s="163">
        <f t="shared" si="1004"/>
        <v>0</v>
      </c>
      <c r="AX2661" s="196">
        <v>2.9585555999999998E-6</v>
      </c>
      <c r="AY2661" s="196">
        <v>8.9266765000000006E-9</v>
      </c>
      <c r="AZ2661" s="196">
        <v>2.4388954999999998E-13</v>
      </c>
      <c r="BA2661" s="108">
        <v>0</v>
      </c>
      <c r="BB2661" s="108">
        <v>0</v>
      </c>
      <c r="BC2661" s="108">
        <v>0</v>
      </c>
      <c r="BD2661" s="196">
        <v>2.5006614000000002E-6</v>
      </c>
      <c r="BE2661" s="108">
        <v>0</v>
      </c>
      <c r="BF2661" s="196">
        <v>2.9128584000000001E-9</v>
      </c>
      <c r="BG2661" s="196">
        <v>8.5005500999999996E-10</v>
      </c>
      <c r="BH2661" s="196">
        <v>1.2706588000000001E-12</v>
      </c>
      <c r="BI2661" s="108">
        <v>0</v>
      </c>
      <c r="BJ2661" s="108">
        <v>0</v>
      </c>
      <c r="BK2661" s="108">
        <v>0</v>
      </c>
      <c r="BL2661" s="108">
        <v>0</v>
      </c>
      <c r="BM2661" s="108">
        <v>0</v>
      </c>
      <c r="BN2661" s="196">
        <v>1.5482718E-8</v>
      </c>
      <c r="BO2661" s="108">
        <v>0</v>
      </c>
      <c r="BP2661" s="108">
        <v>0</v>
      </c>
      <c r="BQ2661" s="108">
        <v>0</v>
      </c>
      <c r="BR2661" s="108">
        <v>0</v>
      </c>
      <c r="BS2661" s="108">
        <v>0</v>
      </c>
      <c r="BU2661" s="69">
        <v>1.5985302999999999E-4</v>
      </c>
      <c r="BV2661" s="172">
        <v>2.0082126E-5</v>
      </c>
      <c r="BW2661" s="172">
        <v>8.8892652999999995E-5</v>
      </c>
      <c r="BX2661" s="172">
        <v>8.7118642999999999E-10</v>
      </c>
      <c r="BY2661" s="172">
        <v>1.6542337E-5</v>
      </c>
      <c r="BZ2661" s="69">
        <v>0</v>
      </c>
      <c r="CA2661" s="172">
        <v>2.2075301000000001E-5</v>
      </c>
      <c r="CB2661" s="69">
        <v>0</v>
      </c>
      <c r="CC2661" s="69">
        <v>0</v>
      </c>
      <c r="CD2661" s="172">
        <v>2.0094997000000001E-10</v>
      </c>
      <c r="CE2661" s="69">
        <v>0</v>
      </c>
      <c r="CF2661" s="172">
        <v>1.0955943000000001E-5</v>
      </c>
      <c r="CG2661" s="69">
        <v>0</v>
      </c>
      <c r="CH2661" s="172">
        <v>1.3035942E-6</v>
      </c>
      <c r="CI2661" s="69">
        <v>0</v>
      </c>
      <c r="CJ2661" s="69">
        <v>0</v>
      </c>
      <c r="CK2661" s="69">
        <v>0</v>
      </c>
      <c r="CM2661" s="198">
        <v>0</v>
      </c>
      <c r="CN2661" s="198">
        <v>3.1880988000000001</v>
      </c>
      <c r="CO2661" s="198">
        <v>0</v>
      </c>
      <c r="CP2661" s="198">
        <v>1.3739898E-2</v>
      </c>
      <c r="CQ2661" s="198">
        <v>0</v>
      </c>
      <c r="CR2661" s="198">
        <v>0</v>
      </c>
      <c r="CS2661" s="198">
        <v>8.3966027999999996E-4</v>
      </c>
      <c r="CT2661" s="198">
        <v>0</v>
      </c>
      <c r="CU2661" s="198">
        <v>5.7037804000000002E-4</v>
      </c>
      <c r="CV2661" s="198">
        <v>4.3410988000000002E-4</v>
      </c>
    </row>
    <row r="2662" spans="1:100" ht="14.4">
      <c r="B2662" s="112"/>
      <c r="C2662" s="113"/>
      <c r="D2662" s="1" t="s">
        <v>1311</v>
      </c>
      <c r="E2662" s="112"/>
      <c r="T2662" s="3"/>
      <c r="U2662" s="3"/>
      <c r="AC2662" s="142"/>
      <c r="AD2662" s="142"/>
      <c r="AE2662" s="142"/>
      <c r="AF2662" s="142"/>
      <c r="AG2662" s="142"/>
      <c r="AU2662" s="86"/>
      <c r="AV2662" s="86"/>
      <c r="AW2662" s="86"/>
      <c r="AX2662" s="3"/>
      <c r="AY2662" s="3"/>
      <c r="AZ2662" s="3"/>
      <c r="BD2662" s="3"/>
      <c r="BF2662" s="3"/>
      <c r="BG2662" s="3"/>
      <c r="BH2662" s="3"/>
      <c r="BN2662" s="3"/>
      <c r="BV2662" s="3"/>
      <c r="BW2662" s="3"/>
      <c r="BX2662" s="3"/>
      <c r="BY2662" s="3"/>
      <c r="CA2662" s="3"/>
      <c r="CD2662" s="3"/>
      <c r="CF2662" s="3"/>
      <c r="CH2662" s="3"/>
    </row>
    <row r="2663" spans="1:100" ht="14.4">
      <c r="A2663" t="s">
        <v>1312</v>
      </c>
      <c r="B2663" s="112" t="s">
        <v>265</v>
      </c>
      <c r="C2663" s="113" t="str">
        <f t="shared" si="990"/>
        <v>M.020.25.101</v>
      </c>
      <c r="D2663" s="9" t="s">
        <v>1311</v>
      </c>
      <c r="E2663" s="112" t="s">
        <v>362</v>
      </c>
      <c r="F2663" s="115" t="str">
        <f t="shared" si="991"/>
        <v>Breakfast bacon</v>
      </c>
      <c r="G2663" s="143">
        <f t="shared" si="992"/>
        <v>9.4712393333333349</v>
      </c>
      <c r="I2663" s="118">
        <f t="shared" si="993"/>
        <v>2.5818637140846743</v>
      </c>
      <c r="K2663" s="161">
        <f t="shared" si="994"/>
        <v>7.5337789618880005E-2</v>
      </c>
      <c r="L2663" s="161">
        <f t="shared" si="995"/>
        <v>1.0858400244657942</v>
      </c>
      <c r="M2663" s="162">
        <f t="shared" si="996"/>
        <v>0</v>
      </c>
      <c r="N2663" s="161">
        <v>1.4206859000000001</v>
      </c>
      <c r="O2663" s="132">
        <v>0.98229763000000003</v>
      </c>
      <c r="P2663" s="132">
        <v>0.1035423</v>
      </c>
      <c r="Q2663" s="132">
        <v>7.5336814000000002E-2</v>
      </c>
      <c r="R2663" s="132">
        <v>0</v>
      </c>
      <c r="S2663" s="132">
        <v>0</v>
      </c>
      <c r="T2663" s="164">
        <v>9.756188799999999E-7</v>
      </c>
      <c r="U2663" s="164">
        <v>9.4465794000000001E-8</v>
      </c>
      <c r="V2663" s="132">
        <v>0</v>
      </c>
      <c r="W2663" s="132">
        <v>0</v>
      </c>
      <c r="X2663" s="132">
        <v>0</v>
      </c>
      <c r="Y2663" s="132">
        <v>0</v>
      </c>
      <c r="Z2663" s="132">
        <v>0</v>
      </c>
      <c r="AA2663" s="132">
        <v>0</v>
      </c>
      <c r="AC2663" s="118">
        <f t="shared" si="997"/>
        <v>1.4206859000000001</v>
      </c>
      <c r="AD2663" s="118">
        <f t="shared" si="998"/>
        <v>1.161177814084674</v>
      </c>
      <c r="AE2663" s="118">
        <f t="shared" si="999"/>
        <v>1.0858400244657942</v>
      </c>
      <c r="AF2663" s="118">
        <f t="shared" si="1000"/>
        <v>1.0858400244657942</v>
      </c>
      <c r="AG2663" s="118">
        <f t="shared" si="1001"/>
        <v>0</v>
      </c>
      <c r="AI2663" s="69">
        <v>0</v>
      </c>
      <c r="AJ2663" s="69">
        <v>0</v>
      </c>
      <c r="AK2663" s="69">
        <v>0</v>
      </c>
      <c r="AL2663" s="69">
        <v>0</v>
      </c>
      <c r="AM2663" s="69">
        <v>0</v>
      </c>
      <c r="AN2663" s="69">
        <v>0</v>
      </c>
      <c r="AO2663" s="69">
        <v>0</v>
      </c>
      <c r="AQ2663" s="116">
        <v>0.47203693000000002</v>
      </c>
      <c r="AR2663" s="116">
        <v>0.45856359000000002</v>
      </c>
      <c r="AS2663" s="116">
        <v>1.3473344E-2</v>
      </c>
      <c r="AT2663" s="116">
        <v>0</v>
      </c>
      <c r="AU2663" s="150">
        <f t="shared" si="1002"/>
        <v>2.7491822142999999E-5</v>
      </c>
      <c r="AV2663" s="150">
        <f t="shared" si="1003"/>
        <v>4.9827457449809994E-8</v>
      </c>
      <c r="AW2663" s="163">
        <f t="shared" si="1004"/>
        <v>0</v>
      </c>
      <c r="AX2663" s="196">
        <v>8.7893100999999996E-6</v>
      </c>
      <c r="AY2663" s="196">
        <v>2.6519469999999998E-8</v>
      </c>
      <c r="AZ2663" s="196">
        <v>7.2454981000000005E-13</v>
      </c>
      <c r="BA2663" s="108">
        <v>0</v>
      </c>
      <c r="BB2663" s="108">
        <v>0</v>
      </c>
      <c r="BC2663" s="196">
        <v>1.1202043E-8</v>
      </c>
      <c r="BD2663" s="196">
        <v>1.8691309999999999E-5</v>
      </c>
      <c r="BE2663" s="196">
        <v>1.5879818999999999E-9</v>
      </c>
      <c r="BF2663" s="196">
        <v>2.1719281000000001E-8</v>
      </c>
      <c r="BG2663" s="108">
        <v>0</v>
      </c>
      <c r="BH2663" s="108">
        <v>0</v>
      </c>
      <c r="BI2663" s="108">
        <v>0</v>
      </c>
      <c r="BJ2663" s="108">
        <v>0</v>
      </c>
      <c r="BK2663" s="108">
        <v>0</v>
      </c>
      <c r="BL2663" s="108">
        <v>0</v>
      </c>
      <c r="BM2663" s="108">
        <v>0</v>
      </c>
      <c r="BN2663" s="108">
        <v>0</v>
      </c>
      <c r="BO2663" s="108">
        <v>0</v>
      </c>
      <c r="BP2663" s="108">
        <v>0</v>
      </c>
      <c r="BQ2663" s="108">
        <v>0</v>
      </c>
      <c r="BR2663" s="108">
        <v>0</v>
      </c>
      <c r="BS2663" s="108">
        <v>0</v>
      </c>
      <c r="BU2663" s="69">
        <v>5.8044642999999999E-4</v>
      </c>
      <c r="BV2663" s="69">
        <v>1.534273E-4</v>
      </c>
      <c r="BW2663" s="69">
        <v>2.6408327999999999E-4</v>
      </c>
      <c r="BX2663" s="172">
        <v>1.1065419000000001E-11</v>
      </c>
      <c r="BY2663" s="69">
        <v>1.2097548000000001E-4</v>
      </c>
      <c r="BZ2663" s="172">
        <v>7.2519938999999997E-6</v>
      </c>
      <c r="CA2663" s="69">
        <v>0</v>
      </c>
      <c r="CB2663" s="172">
        <v>1.1006966E-5</v>
      </c>
      <c r="CC2663" s="69">
        <v>0</v>
      </c>
      <c r="CD2663" s="172">
        <v>6.4557268999999996E-10</v>
      </c>
      <c r="CE2663" s="69">
        <v>0</v>
      </c>
      <c r="CF2663" s="69">
        <v>0</v>
      </c>
      <c r="CG2663" s="69">
        <v>0</v>
      </c>
      <c r="CH2663" s="172">
        <v>2.3700748E-5</v>
      </c>
      <c r="CI2663" s="69">
        <v>0</v>
      </c>
      <c r="CJ2663" s="69">
        <v>0</v>
      </c>
      <c r="CK2663" s="69">
        <v>0</v>
      </c>
      <c r="CM2663" s="198">
        <v>0</v>
      </c>
      <c r="CN2663" s="198">
        <v>9.4712393000000006</v>
      </c>
      <c r="CO2663" s="198">
        <v>0.20736457999999999</v>
      </c>
      <c r="CP2663" s="198">
        <v>0.10663598000000001</v>
      </c>
      <c r="CQ2663" s="198">
        <v>0</v>
      </c>
      <c r="CR2663" s="198">
        <v>0</v>
      </c>
      <c r="CS2663" s="198">
        <v>6.0789553000000001E-3</v>
      </c>
      <c r="CT2663" s="198">
        <v>0</v>
      </c>
      <c r="CU2663" s="198">
        <v>0</v>
      </c>
      <c r="CV2663" s="198">
        <v>2.5503358000000002E-3</v>
      </c>
    </row>
    <row r="2664" spans="1:100" ht="14.4">
      <c r="A2664" t="s">
        <v>1313</v>
      </c>
      <c r="B2664" s="112" t="s">
        <v>265</v>
      </c>
      <c r="C2664" s="113" t="str">
        <f t="shared" si="990"/>
        <v>M.020.25.102</v>
      </c>
      <c r="D2664" s="9" t="s">
        <v>1311</v>
      </c>
      <c r="E2664" s="112" t="s">
        <v>362</v>
      </c>
      <c r="F2664" s="115" t="str">
        <f t="shared" si="991"/>
        <v>Beef smoked meat</v>
      </c>
      <c r="G2664" s="143">
        <f t="shared" si="992"/>
        <v>24.334160000000001</v>
      </c>
      <c r="I2664" s="118">
        <f t="shared" si="993"/>
        <v>8.964681546487121</v>
      </c>
      <c r="K2664" s="161">
        <f t="shared" si="994"/>
        <v>0.43890677615939999</v>
      </c>
      <c r="L2664" s="161">
        <f t="shared" si="995"/>
        <v>4.8756507703277201</v>
      </c>
      <c r="M2664" s="162">
        <f t="shared" si="996"/>
        <v>0</v>
      </c>
      <c r="N2664" s="161">
        <v>3.6501239999999999</v>
      </c>
      <c r="O2664" s="132">
        <v>4.3387435999999999</v>
      </c>
      <c r="P2664" s="132">
        <v>0.53690707000000004</v>
      </c>
      <c r="Q2664" s="132">
        <v>0.43890573999999999</v>
      </c>
      <c r="R2664" s="132">
        <v>0</v>
      </c>
      <c r="S2664" s="132">
        <v>0</v>
      </c>
      <c r="T2664" s="164">
        <v>1.0361594E-6</v>
      </c>
      <c r="U2664" s="164">
        <v>1.0032772E-7</v>
      </c>
      <c r="V2664" s="132">
        <v>0</v>
      </c>
      <c r="W2664" s="132">
        <v>0</v>
      </c>
      <c r="X2664" s="132">
        <v>0</v>
      </c>
      <c r="Y2664" s="132">
        <v>0</v>
      </c>
      <c r="Z2664" s="132">
        <v>0</v>
      </c>
      <c r="AA2664" s="132">
        <v>0</v>
      </c>
      <c r="AC2664" s="118">
        <f t="shared" si="997"/>
        <v>3.6501239999999999</v>
      </c>
      <c r="AD2664" s="118">
        <f t="shared" si="998"/>
        <v>5.3145575464871202</v>
      </c>
      <c r="AE2664" s="118">
        <f t="shared" si="999"/>
        <v>4.8756507703277201</v>
      </c>
      <c r="AF2664" s="118">
        <f t="shared" si="1000"/>
        <v>4.8756507703277201</v>
      </c>
      <c r="AG2664" s="118">
        <f t="shared" si="1001"/>
        <v>0</v>
      </c>
      <c r="AI2664" s="69">
        <v>0</v>
      </c>
      <c r="AJ2664" s="69">
        <v>0</v>
      </c>
      <c r="AK2664" s="69">
        <v>0</v>
      </c>
      <c r="AL2664" s="69">
        <v>0</v>
      </c>
      <c r="AM2664" s="69">
        <v>0</v>
      </c>
      <c r="AN2664" s="69">
        <v>0</v>
      </c>
      <c r="AO2664" s="69">
        <v>0</v>
      </c>
      <c r="AQ2664" s="116">
        <v>1.822074</v>
      </c>
      <c r="AR2664" s="116">
        <v>1.77485</v>
      </c>
      <c r="AS2664" s="116">
        <v>4.7223996999999997E-2</v>
      </c>
      <c r="AT2664" s="116">
        <v>0</v>
      </c>
      <c r="AU2664" s="150">
        <f t="shared" si="1002"/>
        <v>1.06405875128E-4</v>
      </c>
      <c r="AV2664" s="150">
        <f t="shared" si="1003"/>
        <v>1.7464496116320001E-7</v>
      </c>
      <c r="AW2664" s="163">
        <f t="shared" si="1004"/>
        <v>0</v>
      </c>
      <c r="AX2664" s="196">
        <v>2.2582099999999998E-5</v>
      </c>
      <c r="AY2664" s="196">
        <v>6.8135648000000002E-8</v>
      </c>
      <c r="AZ2664" s="196">
        <v>1.8615631999999998E-12</v>
      </c>
      <c r="BA2664" s="108">
        <v>0</v>
      </c>
      <c r="BB2664" s="108">
        <v>0</v>
      </c>
      <c r="BC2664" s="196">
        <v>6.5262127999999993E-8</v>
      </c>
      <c r="BD2664" s="196">
        <v>8.3758513000000003E-5</v>
      </c>
      <c r="BE2664" s="196">
        <v>9.2514446000000007E-9</v>
      </c>
      <c r="BF2664" s="196">
        <v>9.7256007000000006E-8</v>
      </c>
      <c r="BG2664" s="108">
        <v>0</v>
      </c>
      <c r="BH2664" s="108">
        <v>0</v>
      </c>
      <c r="BI2664" s="108">
        <v>0</v>
      </c>
      <c r="BJ2664" s="108">
        <v>0</v>
      </c>
      <c r="BK2664" s="108">
        <v>0</v>
      </c>
      <c r="BL2664" s="108">
        <v>0</v>
      </c>
      <c r="BM2664" s="108">
        <v>0</v>
      </c>
      <c r="BN2664" s="108">
        <v>0</v>
      </c>
      <c r="BO2664" s="108">
        <v>0</v>
      </c>
      <c r="BP2664" s="108">
        <v>0</v>
      </c>
      <c r="BQ2664" s="108">
        <v>0</v>
      </c>
      <c r="BR2664" s="108">
        <v>0</v>
      </c>
      <c r="BS2664" s="108">
        <v>0</v>
      </c>
      <c r="BU2664" s="69">
        <v>2.1403677E-3</v>
      </c>
      <c r="BV2664" s="69">
        <v>6.9199837999999998E-4</v>
      </c>
      <c r="BW2664" s="69">
        <v>6.7850094999999996E-4</v>
      </c>
      <c r="BX2664" s="172">
        <v>1.1752066E-11</v>
      </c>
      <c r="BY2664" s="69">
        <v>5.3851710999999996E-4</v>
      </c>
      <c r="BZ2664" s="172">
        <v>4.2249487E-5</v>
      </c>
      <c r="CA2664" s="69">
        <v>0</v>
      </c>
      <c r="CB2664" s="172">
        <v>6.4125630000000004E-5</v>
      </c>
      <c r="CC2664" s="69">
        <v>0</v>
      </c>
      <c r="CD2664" s="172">
        <v>6.8563267999999998E-10</v>
      </c>
      <c r="CE2664" s="69">
        <v>0</v>
      </c>
      <c r="CF2664" s="69">
        <v>0</v>
      </c>
      <c r="CG2664" s="69">
        <v>0</v>
      </c>
      <c r="CH2664" s="69">
        <v>1.2497541E-4</v>
      </c>
      <c r="CI2664" s="69">
        <v>0</v>
      </c>
      <c r="CJ2664" s="69">
        <v>0</v>
      </c>
      <c r="CK2664" s="69">
        <v>0</v>
      </c>
      <c r="CM2664" s="198">
        <v>0</v>
      </c>
      <c r="CN2664" s="198">
        <v>24.334160000000001</v>
      </c>
      <c r="CO2664" s="198">
        <v>1.2080881000000001</v>
      </c>
      <c r="CP2664" s="198">
        <v>0.48314517000000001</v>
      </c>
      <c r="CQ2664" s="198">
        <v>0</v>
      </c>
      <c r="CR2664" s="198">
        <v>0</v>
      </c>
      <c r="CS2664" s="198">
        <v>2.6975609000000001E-2</v>
      </c>
      <c r="CT2664" s="198">
        <v>0</v>
      </c>
      <c r="CU2664" s="198">
        <v>0</v>
      </c>
      <c r="CV2664" s="198">
        <v>1.4858035E-2</v>
      </c>
    </row>
    <row r="2665" spans="1:100" ht="14.4">
      <c r="A2665" t="s">
        <v>1314</v>
      </c>
      <c r="B2665" s="112" t="s">
        <v>265</v>
      </c>
      <c r="C2665" s="113" t="str">
        <f t="shared" si="990"/>
        <v>M.020.25.103</v>
      </c>
      <c r="D2665" s="9" t="s">
        <v>1311</v>
      </c>
      <c r="E2665" s="112" t="s">
        <v>362</v>
      </c>
      <c r="F2665" s="115" t="str">
        <f t="shared" si="991"/>
        <v>Chicken breast</v>
      </c>
      <c r="G2665" s="143">
        <f t="shared" si="992"/>
        <v>8.4434326666666664</v>
      </c>
      <c r="I2665" s="118">
        <f t="shared" si="993"/>
        <v>2.0904849289068252</v>
      </c>
      <c r="K2665" s="161">
        <f t="shared" si="994"/>
        <v>3.9320090289050001E-2</v>
      </c>
      <c r="L2665" s="161">
        <f t="shared" si="995"/>
        <v>0.78464993861777499</v>
      </c>
      <c r="M2665" s="162">
        <f t="shared" si="996"/>
        <v>0</v>
      </c>
      <c r="N2665" s="161">
        <v>1.2665149</v>
      </c>
      <c r="O2665" s="132">
        <v>0.72658425999999998</v>
      </c>
      <c r="P2665" s="132">
        <v>5.8065602000000001E-2</v>
      </c>
      <c r="Q2665" s="132">
        <v>3.9319299000000002E-2</v>
      </c>
      <c r="R2665" s="132">
        <v>0</v>
      </c>
      <c r="S2665" s="132">
        <v>0</v>
      </c>
      <c r="T2665" s="164">
        <v>7.9128905000000003E-7</v>
      </c>
      <c r="U2665" s="164">
        <v>7.6617774999999996E-8</v>
      </c>
      <c r="V2665" s="132">
        <v>0</v>
      </c>
      <c r="W2665" s="132">
        <v>0</v>
      </c>
      <c r="X2665" s="132">
        <v>0</v>
      </c>
      <c r="Y2665" s="132">
        <v>0</v>
      </c>
      <c r="Z2665" s="132">
        <v>0</v>
      </c>
      <c r="AA2665" s="132">
        <v>0</v>
      </c>
      <c r="AC2665" s="118">
        <f t="shared" si="997"/>
        <v>1.2665149</v>
      </c>
      <c r="AD2665" s="118">
        <f t="shared" si="998"/>
        <v>0.82397002890682491</v>
      </c>
      <c r="AE2665" s="118">
        <f t="shared" si="999"/>
        <v>0.78464993861777499</v>
      </c>
      <c r="AF2665" s="118">
        <f t="shared" si="1000"/>
        <v>0.78464993861777499</v>
      </c>
      <c r="AG2665" s="118">
        <f t="shared" si="1001"/>
        <v>0</v>
      </c>
      <c r="AI2665" s="69">
        <v>0</v>
      </c>
      <c r="AJ2665" s="69">
        <v>0</v>
      </c>
      <c r="AK2665" s="69">
        <v>0</v>
      </c>
      <c r="AL2665" s="69">
        <v>0</v>
      </c>
      <c r="AM2665" s="69">
        <v>0</v>
      </c>
      <c r="AN2665" s="69">
        <v>0</v>
      </c>
      <c r="AO2665" s="69">
        <v>0</v>
      </c>
      <c r="AQ2665" s="116">
        <v>0.36921556999999999</v>
      </c>
      <c r="AR2665" s="116">
        <v>0.35830985999999998</v>
      </c>
      <c r="AS2665" s="116">
        <v>1.0905717000000001E-2</v>
      </c>
      <c r="AT2665" s="116">
        <v>0</v>
      </c>
      <c r="AU2665" s="150">
        <f t="shared" si="1002"/>
        <v>2.1481406296999998E-5</v>
      </c>
      <c r="AV2665" s="150">
        <f t="shared" si="1003"/>
        <v>4.0331793062620005E-8</v>
      </c>
      <c r="AW2665" s="163">
        <f t="shared" si="1004"/>
        <v>0</v>
      </c>
      <c r="AX2665" s="196">
        <v>7.8355057999999996E-6</v>
      </c>
      <c r="AY2665" s="196">
        <v>2.3641612E-8</v>
      </c>
      <c r="AZ2665" s="196">
        <v>6.4592262E-13</v>
      </c>
      <c r="BA2665" s="108">
        <v>0</v>
      </c>
      <c r="BB2665" s="108">
        <v>0</v>
      </c>
      <c r="BC2665" s="196">
        <v>5.8464970000000003E-9</v>
      </c>
      <c r="BD2665" s="196">
        <v>1.3640053999999999E-5</v>
      </c>
      <c r="BE2665" s="196">
        <v>8.2878913999999998E-10</v>
      </c>
      <c r="BF2665" s="196">
        <v>1.5860746000000001E-8</v>
      </c>
      <c r="BG2665" s="108">
        <v>0</v>
      </c>
      <c r="BH2665" s="108">
        <v>0</v>
      </c>
      <c r="BI2665" s="108">
        <v>0</v>
      </c>
      <c r="BJ2665" s="108">
        <v>0</v>
      </c>
      <c r="BK2665" s="108">
        <v>0</v>
      </c>
      <c r="BL2665" s="108">
        <v>0</v>
      </c>
      <c r="BM2665" s="108">
        <v>0</v>
      </c>
      <c r="BN2665" s="108">
        <v>0</v>
      </c>
      <c r="BO2665" s="108">
        <v>0</v>
      </c>
      <c r="BP2665" s="108">
        <v>0</v>
      </c>
      <c r="BQ2665" s="108">
        <v>0</v>
      </c>
      <c r="BR2665" s="108">
        <v>0</v>
      </c>
      <c r="BS2665" s="108">
        <v>0</v>
      </c>
      <c r="BU2665" s="69">
        <v>4.5946139E-4</v>
      </c>
      <c r="BV2665" s="69">
        <v>1.112736E-4</v>
      </c>
      <c r="BW2665" s="69">
        <v>2.3542531E-4</v>
      </c>
      <c r="BX2665" s="172">
        <v>8.9747599000000004E-12</v>
      </c>
      <c r="BY2665" s="172">
        <v>8.8837454000000005E-5</v>
      </c>
      <c r="BZ2665" s="172">
        <v>3.7849133999999999E-6</v>
      </c>
      <c r="CA2665" s="69">
        <v>0</v>
      </c>
      <c r="CB2665" s="172">
        <v>5.7446838999999999E-6</v>
      </c>
      <c r="CC2665" s="69">
        <v>0</v>
      </c>
      <c r="CD2665" s="172">
        <v>5.2360056999999999E-10</v>
      </c>
      <c r="CE2665" s="69">
        <v>0</v>
      </c>
      <c r="CF2665" s="69">
        <v>0</v>
      </c>
      <c r="CG2665" s="69">
        <v>0</v>
      </c>
      <c r="CH2665" s="172">
        <v>1.4394889E-5</v>
      </c>
      <c r="CI2665" s="69">
        <v>0</v>
      </c>
      <c r="CJ2665" s="69">
        <v>0</v>
      </c>
      <c r="CK2665" s="69">
        <v>0</v>
      </c>
      <c r="CM2665" s="198">
        <v>0</v>
      </c>
      <c r="CN2665" s="198">
        <v>8.4434330000000006</v>
      </c>
      <c r="CO2665" s="198">
        <v>0.10822637</v>
      </c>
      <c r="CP2665" s="198">
        <v>7.6999850999999994E-2</v>
      </c>
      <c r="CQ2665" s="198">
        <v>0</v>
      </c>
      <c r="CR2665" s="198">
        <v>0</v>
      </c>
      <c r="CS2665" s="198">
        <v>4.4771111000000002E-3</v>
      </c>
      <c r="CT2665" s="198">
        <v>0</v>
      </c>
      <c r="CU2665" s="198">
        <v>0</v>
      </c>
      <c r="CV2665" s="198">
        <v>1.3310545999999999E-3</v>
      </c>
    </row>
    <row r="2666" spans="1:100" ht="14.4">
      <c r="A2666" t="s">
        <v>1315</v>
      </c>
      <c r="B2666" s="112" t="s">
        <v>265</v>
      </c>
      <c r="C2666" s="113" t="str">
        <f t="shared" si="990"/>
        <v>M.020.25.104</v>
      </c>
      <c r="D2666" s="9" t="s">
        <v>1311</v>
      </c>
      <c r="E2666" s="112" t="s">
        <v>362</v>
      </c>
      <c r="F2666" s="115" t="str">
        <f t="shared" si="991"/>
        <v>Filet Americain</v>
      </c>
      <c r="G2666" s="143">
        <f t="shared" si="992"/>
        <v>15.679661999999999</v>
      </c>
      <c r="I2666" s="118">
        <f t="shared" si="993"/>
        <v>5.5842166791293977</v>
      </c>
      <c r="K2666" s="161">
        <f t="shared" si="994"/>
        <v>0.27268969858320996</v>
      </c>
      <c r="L2666" s="161">
        <f t="shared" si="995"/>
        <v>2.9595776805461873</v>
      </c>
      <c r="M2666" s="162">
        <f t="shared" si="996"/>
        <v>0</v>
      </c>
      <c r="N2666" s="161">
        <v>2.3519492999999998</v>
      </c>
      <c r="O2666" s="132">
        <v>2.6247907000000001</v>
      </c>
      <c r="P2666" s="132">
        <v>0.33478690999999999</v>
      </c>
      <c r="Q2666" s="132">
        <v>0.27268896999999997</v>
      </c>
      <c r="R2666" s="132">
        <v>0</v>
      </c>
      <c r="S2666" s="132">
        <v>0</v>
      </c>
      <c r="T2666" s="164">
        <v>7.2858320999999997E-7</v>
      </c>
      <c r="U2666" s="164">
        <v>7.0546187000000005E-8</v>
      </c>
      <c r="V2666" s="132">
        <v>0</v>
      </c>
      <c r="W2666" s="132">
        <v>0</v>
      </c>
      <c r="X2666" s="132">
        <v>0</v>
      </c>
      <c r="Y2666" s="132">
        <v>0</v>
      </c>
      <c r="Z2666" s="132">
        <v>0</v>
      </c>
      <c r="AA2666" s="132">
        <v>0</v>
      </c>
      <c r="AC2666" s="118">
        <f t="shared" si="997"/>
        <v>2.3519492999999998</v>
      </c>
      <c r="AD2666" s="118">
        <f t="shared" si="998"/>
        <v>3.2322673791293974</v>
      </c>
      <c r="AE2666" s="118">
        <f t="shared" si="999"/>
        <v>2.9595776805461873</v>
      </c>
      <c r="AF2666" s="118">
        <f t="shared" si="1000"/>
        <v>2.9595776805461873</v>
      </c>
      <c r="AG2666" s="118">
        <f t="shared" si="1001"/>
        <v>0</v>
      </c>
      <c r="AI2666" s="69">
        <v>0</v>
      </c>
      <c r="AJ2666" s="69">
        <v>0</v>
      </c>
      <c r="AK2666" s="69">
        <v>0</v>
      </c>
      <c r="AL2666" s="69">
        <v>0</v>
      </c>
      <c r="AM2666" s="69">
        <v>0</v>
      </c>
      <c r="AN2666" s="69">
        <v>0</v>
      </c>
      <c r="AO2666" s="69">
        <v>0</v>
      </c>
      <c r="AQ2666" s="116">
        <v>1.1192861000000001</v>
      </c>
      <c r="AR2666" s="116">
        <v>1.0899266000000001</v>
      </c>
      <c r="AS2666" s="116">
        <v>2.9359488999999999E-2</v>
      </c>
      <c r="AT2666" s="116">
        <v>0</v>
      </c>
      <c r="AU2666" s="150">
        <f t="shared" si="1002"/>
        <v>6.5343321889000007E-5</v>
      </c>
      <c r="AV2666" s="150">
        <f t="shared" si="1003"/>
        <v>1.085779901942E-7</v>
      </c>
      <c r="AW2666" s="163">
        <f t="shared" si="1004"/>
        <v>0</v>
      </c>
      <c r="AX2666" s="196">
        <v>1.4550727E-5</v>
      </c>
      <c r="AY2666" s="196">
        <v>4.3903053999999997E-8</v>
      </c>
      <c r="AZ2666" s="196">
        <v>1.1994942E-12</v>
      </c>
      <c r="BA2666" s="108">
        <v>0</v>
      </c>
      <c r="BB2666" s="108">
        <v>0</v>
      </c>
      <c r="BC2666" s="196">
        <v>4.0546889E-8</v>
      </c>
      <c r="BD2666" s="196">
        <v>5.0752048000000003E-5</v>
      </c>
      <c r="BE2666" s="196">
        <v>5.7478556999999999E-9</v>
      </c>
      <c r="BF2666" s="196">
        <v>5.8925880999999999E-8</v>
      </c>
      <c r="BG2666" s="108">
        <v>0</v>
      </c>
      <c r="BH2666" s="108">
        <v>0</v>
      </c>
      <c r="BI2666" s="108">
        <v>0</v>
      </c>
      <c r="BJ2666" s="108">
        <v>0</v>
      </c>
      <c r="BK2666" s="108">
        <v>0</v>
      </c>
      <c r="BL2666" s="108">
        <v>0</v>
      </c>
      <c r="BM2666" s="108">
        <v>0</v>
      </c>
      <c r="BN2666" s="108">
        <v>0</v>
      </c>
      <c r="BO2666" s="108">
        <v>0</v>
      </c>
      <c r="BP2666" s="108">
        <v>0</v>
      </c>
      <c r="BQ2666" s="108">
        <v>0</v>
      </c>
      <c r="BR2666" s="108">
        <v>0</v>
      </c>
      <c r="BS2666" s="108">
        <v>0</v>
      </c>
      <c r="BU2666" s="69">
        <v>1.3259251E-3</v>
      </c>
      <c r="BV2666" s="69">
        <v>4.1960197E-4</v>
      </c>
      <c r="BW2666" s="69">
        <v>4.3719058999999998E-4</v>
      </c>
      <c r="BX2666" s="172">
        <v>8.2635535000000003E-12</v>
      </c>
      <c r="BY2666" s="69">
        <v>3.2606627999999998E-4</v>
      </c>
      <c r="BZ2666" s="172">
        <v>2.6249300999999999E-5</v>
      </c>
      <c r="CA2666" s="69">
        <v>0</v>
      </c>
      <c r="CB2666" s="172">
        <v>3.9840789999999999E-5</v>
      </c>
      <c r="CC2666" s="69">
        <v>0</v>
      </c>
      <c r="CD2666" s="172">
        <v>4.8210775000000001E-10</v>
      </c>
      <c r="CE2666" s="69">
        <v>0</v>
      </c>
      <c r="CF2666" s="69">
        <v>0</v>
      </c>
      <c r="CG2666" s="69">
        <v>0</v>
      </c>
      <c r="CH2666" s="172">
        <v>7.6975660000000006E-5</v>
      </c>
      <c r="CI2666" s="69">
        <v>0</v>
      </c>
      <c r="CJ2666" s="69">
        <v>0</v>
      </c>
      <c r="CK2666" s="69">
        <v>0</v>
      </c>
      <c r="CM2666" s="198">
        <v>0</v>
      </c>
      <c r="CN2666" s="198">
        <v>15.679662</v>
      </c>
      <c r="CO2666" s="198">
        <v>0.75057638000000004</v>
      </c>
      <c r="CP2666" s="198">
        <v>0.29310586</v>
      </c>
      <c r="CQ2666" s="198">
        <v>0</v>
      </c>
      <c r="CR2666" s="198">
        <v>0</v>
      </c>
      <c r="CS2666" s="198">
        <v>1.6327772000000001E-2</v>
      </c>
      <c r="CT2666" s="198">
        <v>0</v>
      </c>
      <c r="CU2666" s="198">
        <v>0</v>
      </c>
      <c r="CV2666" s="198">
        <v>9.2311899000000006E-3</v>
      </c>
    </row>
    <row r="2667" spans="1:100" ht="14.4">
      <c r="A2667" t="s">
        <v>1316</v>
      </c>
      <c r="B2667" s="112" t="s">
        <v>265</v>
      </c>
      <c r="C2667" s="113" t="str">
        <f t="shared" si="990"/>
        <v>M.020.25.105</v>
      </c>
      <c r="D2667" s="9" t="s">
        <v>1311</v>
      </c>
      <c r="E2667" s="112" t="s">
        <v>362</v>
      </c>
      <c r="F2667" s="115" t="str">
        <f t="shared" si="991"/>
        <v>Gammon</v>
      </c>
      <c r="G2667" s="143">
        <f t="shared" si="992"/>
        <v>9.4712393333333349</v>
      </c>
      <c r="I2667" s="118">
        <f t="shared" si="993"/>
        <v>2.5818637140846743</v>
      </c>
      <c r="K2667" s="161">
        <f t="shared" si="994"/>
        <v>7.5337789618880005E-2</v>
      </c>
      <c r="L2667" s="161">
        <f t="shared" si="995"/>
        <v>1.0858400244657942</v>
      </c>
      <c r="M2667" s="162">
        <f t="shared" si="996"/>
        <v>0</v>
      </c>
      <c r="N2667" s="161">
        <v>1.4206859000000001</v>
      </c>
      <c r="O2667" s="132">
        <v>0.98229763000000003</v>
      </c>
      <c r="P2667" s="132">
        <v>0.1035423</v>
      </c>
      <c r="Q2667" s="132">
        <v>7.5336814000000002E-2</v>
      </c>
      <c r="R2667" s="132">
        <v>0</v>
      </c>
      <c r="S2667" s="132">
        <v>0</v>
      </c>
      <c r="T2667" s="164">
        <v>9.756188799999999E-7</v>
      </c>
      <c r="U2667" s="164">
        <v>9.4465794000000001E-8</v>
      </c>
      <c r="V2667" s="132">
        <v>0</v>
      </c>
      <c r="W2667" s="132">
        <v>0</v>
      </c>
      <c r="X2667" s="132">
        <v>0</v>
      </c>
      <c r="Y2667" s="132">
        <v>0</v>
      </c>
      <c r="Z2667" s="132">
        <v>0</v>
      </c>
      <c r="AA2667" s="132">
        <v>0</v>
      </c>
      <c r="AC2667" s="118">
        <f t="shared" si="997"/>
        <v>1.4206859000000001</v>
      </c>
      <c r="AD2667" s="118">
        <f t="shared" si="998"/>
        <v>1.161177814084674</v>
      </c>
      <c r="AE2667" s="118">
        <f t="shared" si="999"/>
        <v>1.0858400244657942</v>
      </c>
      <c r="AF2667" s="118">
        <f t="shared" si="1000"/>
        <v>1.0858400244657942</v>
      </c>
      <c r="AG2667" s="118">
        <f t="shared" si="1001"/>
        <v>0</v>
      </c>
      <c r="AI2667" s="69">
        <v>0</v>
      </c>
      <c r="AJ2667" s="69">
        <v>0</v>
      </c>
      <c r="AK2667" s="69">
        <v>0</v>
      </c>
      <c r="AL2667" s="69">
        <v>0</v>
      </c>
      <c r="AM2667" s="69">
        <v>0</v>
      </c>
      <c r="AN2667" s="69">
        <v>0</v>
      </c>
      <c r="AO2667" s="69">
        <v>0</v>
      </c>
      <c r="AQ2667" s="116">
        <v>0.47203693000000002</v>
      </c>
      <c r="AR2667" s="116">
        <v>0.45856359000000002</v>
      </c>
      <c r="AS2667" s="116">
        <v>1.3473344E-2</v>
      </c>
      <c r="AT2667" s="116">
        <v>0</v>
      </c>
      <c r="AU2667" s="150">
        <f t="shared" si="1002"/>
        <v>2.7491822142999999E-5</v>
      </c>
      <c r="AV2667" s="150">
        <f t="shared" si="1003"/>
        <v>4.9827457449809994E-8</v>
      </c>
      <c r="AW2667" s="163">
        <f t="shared" si="1004"/>
        <v>0</v>
      </c>
      <c r="AX2667" s="196">
        <v>8.7893100999999996E-6</v>
      </c>
      <c r="AY2667" s="196">
        <v>2.6519469999999998E-8</v>
      </c>
      <c r="AZ2667" s="196">
        <v>7.2454981000000005E-13</v>
      </c>
      <c r="BA2667" s="108">
        <v>0</v>
      </c>
      <c r="BB2667" s="108">
        <v>0</v>
      </c>
      <c r="BC2667" s="196">
        <v>1.1202043E-8</v>
      </c>
      <c r="BD2667" s="196">
        <v>1.8691309999999999E-5</v>
      </c>
      <c r="BE2667" s="196">
        <v>1.5879818999999999E-9</v>
      </c>
      <c r="BF2667" s="196">
        <v>2.1719281000000001E-8</v>
      </c>
      <c r="BG2667" s="108">
        <v>0</v>
      </c>
      <c r="BH2667" s="108">
        <v>0</v>
      </c>
      <c r="BI2667" s="108">
        <v>0</v>
      </c>
      <c r="BJ2667" s="108">
        <v>0</v>
      </c>
      <c r="BK2667" s="108">
        <v>0</v>
      </c>
      <c r="BL2667" s="108">
        <v>0</v>
      </c>
      <c r="BM2667" s="108">
        <v>0</v>
      </c>
      <c r="BN2667" s="108">
        <v>0</v>
      </c>
      <c r="BO2667" s="108">
        <v>0</v>
      </c>
      <c r="BP2667" s="108">
        <v>0</v>
      </c>
      <c r="BQ2667" s="108">
        <v>0</v>
      </c>
      <c r="BR2667" s="108">
        <v>0</v>
      </c>
      <c r="BS2667" s="108">
        <v>0</v>
      </c>
      <c r="BU2667" s="69">
        <v>5.8044642999999999E-4</v>
      </c>
      <c r="BV2667" s="69">
        <v>1.534273E-4</v>
      </c>
      <c r="BW2667" s="69">
        <v>2.6408327999999999E-4</v>
      </c>
      <c r="BX2667" s="172">
        <v>1.1065419000000001E-11</v>
      </c>
      <c r="BY2667" s="69">
        <v>1.2097548000000001E-4</v>
      </c>
      <c r="BZ2667" s="172">
        <v>7.2519938999999997E-6</v>
      </c>
      <c r="CA2667" s="69">
        <v>0</v>
      </c>
      <c r="CB2667" s="172">
        <v>1.1006966E-5</v>
      </c>
      <c r="CC2667" s="69">
        <v>0</v>
      </c>
      <c r="CD2667" s="172">
        <v>6.4557268999999996E-10</v>
      </c>
      <c r="CE2667" s="69">
        <v>0</v>
      </c>
      <c r="CF2667" s="69">
        <v>0</v>
      </c>
      <c r="CG2667" s="69">
        <v>0</v>
      </c>
      <c r="CH2667" s="172">
        <v>2.3700748E-5</v>
      </c>
      <c r="CI2667" s="69">
        <v>0</v>
      </c>
      <c r="CJ2667" s="69">
        <v>0</v>
      </c>
      <c r="CK2667" s="69">
        <v>0</v>
      </c>
      <c r="CM2667" s="198">
        <v>0</v>
      </c>
      <c r="CN2667" s="198">
        <v>9.4712393000000006</v>
      </c>
      <c r="CO2667" s="198">
        <v>0.20736457999999999</v>
      </c>
      <c r="CP2667" s="198">
        <v>0.10663598000000001</v>
      </c>
      <c r="CQ2667" s="198">
        <v>0</v>
      </c>
      <c r="CR2667" s="198">
        <v>0</v>
      </c>
      <c r="CS2667" s="198">
        <v>6.0789553000000001E-3</v>
      </c>
      <c r="CT2667" s="198">
        <v>0</v>
      </c>
      <c r="CU2667" s="198">
        <v>0</v>
      </c>
      <c r="CV2667" s="198">
        <v>2.5503358000000002E-3</v>
      </c>
    </row>
    <row r="2668" spans="1:100" ht="14.4">
      <c r="A2668" t="s">
        <v>1317</v>
      </c>
      <c r="B2668" s="112" t="s">
        <v>265</v>
      </c>
      <c r="C2668" s="113" t="str">
        <f t="shared" si="990"/>
        <v>M.020.25.106</v>
      </c>
      <c r="D2668" s="9" t="s">
        <v>1311</v>
      </c>
      <c r="E2668" s="112" t="s">
        <v>362</v>
      </c>
      <c r="F2668" s="115" t="str">
        <f t="shared" si="991"/>
        <v>Shoulder ham</v>
      </c>
      <c r="G2668" s="143">
        <f t="shared" si="992"/>
        <v>9.4769266666666674</v>
      </c>
      <c r="I2668" s="118">
        <f t="shared" si="993"/>
        <v>2.5833264711950017</v>
      </c>
      <c r="K2668" s="161">
        <f t="shared" si="994"/>
        <v>7.5417166631189997E-2</v>
      </c>
      <c r="L2668" s="161">
        <f t="shared" si="995"/>
        <v>1.0863703045638118</v>
      </c>
      <c r="M2668" s="162">
        <f t="shared" si="996"/>
        <v>0</v>
      </c>
      <c r="N2668" s="161">
        <v>1.4215390000000001</v>
      </c>
      <c r="O2668" s="132">
        <v>0.98271903999999999</v>
      </c>
      <c r="P2668" s="132">
        <v>0.10365117</v>
      </c>
      <c r="Q2668" s="132">
        <v>7.5416189999999994E-2</v>
      </c>
      <c r="R2668" s="132">
        <v>0</v>
      </c>
      <c r="S2668" s="132">
        <v>0</v>
      </c>
      <c r="T2668" s="164">
        <v>9.7663118999999995E-7</v>
      </c>
      <c r="U2668" s="164">
        <v>9.4563812000000005E-8</v>
      </c>
      <c r="V2668" s="132">
        <v>0</v>
      </c>
      <c r="W2668" s="132">
        <v>0</v>
      </c>
      <c r="X2668" s="132">
        <v>0</v>
      </c>
      <c r="Y2668" s="132">
        <v>0</v>
      </c>
      <c r="Z2668" s="132">
        <v>0</v>
      </c>
      <c r="AA2668" s="132">
        <v>0</v>
      </c>
      <c r="AC2668" s="118">
        <f t="shared" si="997"/>
        <v>1.4215390000000001</v>
      </c>
      <c r="AD2668" s="118">
        <f t="shared" si="998"/>
        <v>1.1617874711950018</v>
      </c>
      <c r="AE2668" s="118">
        <f t="shared" si="999"/>
        <v>1.0863703045638118</v>
      </c>
      <c r="AF2668" s="118">
        <f t="shared" si="1000"/>
        <v>1.0863703045638118</v>
      </c>
      <c r="AG2668" s="118">
        <f t="shared" si="1001"/>
        <v>0</v>
      </c>
      <c r="AI2668" s="69">
        <v>0</v>
      </c>
      <c r="AJ2668" s="69">
        <v>0</v>
      </c>
      <c r="AK2668" s="69">
        <v>0</v>
      </c>
      <c r="AL2668" s="69">
        <v>0</v>
      </c>
      <c r="AM2668" s="69">
        <v>0</v>
      </c>
      <c r="AN2668" s="69">
        <v>0</v>
      </c>
      <c r="AO2668" s="69">
        <v>0</v>
      </c>
      <c r="AQ2668" s="116">
        <v>0.47227522999999999</v>
      </c>
      <c r="AR2668" s="116">
        <v>0.45879445000000002</v>
      </c>
      <c r="AS2668" s="116">
        <v>1.3480781000000001E-2</v>
      </c>
      <c r="AT2668" s="116">
        <v>0</v>
      </c>
      <c r="AU2668" s="150">
        <f t="shared" si="1002"/>
        <v>2.7505662045E-5</v>
      </c>
      <c r="AV2668" s="150">
        <f t="shared" si="1003"/>
        <v>4.9854960984909998E-8</v>
      </c>
      <c r="AW2668" s="163">
        <f t="shared" si="1004"/>
        <v>0</v>
      </c>
      <c r="AX2668" s="196">
        <v>8.7945881999999992E-6</v>
      </c>
      <c r="AY2668" s="196">
        <v>2.6535396E-8</v>
      </c>
      <c r="AZ2668" s="196">
        <v>7.2498490999999999E-13</v>
      </c>
      <c r="BA2668" s="108">
        <v>0</v>
      </c>
      <c r="BB2668" s="108">
        <v>0</v>
      </c>
      <c r="BC2668" s="196">
        <v>1.1213845000000001E-8</v>
      </c>
      <c r="BD2668" s="196">
        <v>1.8699860000000001E-5</v>
      </c>
      <c r="BE2668" s="196">
        <v>1.5896549999999999E-9</v>
      </c>
      <c r="BF2668" s="196">
        <v>2.1729185000000002E-8</v>
      </c>
      <c r="BG2668" s="108">
        <v>0</v>
      </c>
      <c r="BH2668" s="108">
        <v>0</v>
      </c>
      <c r="BI2668" s="108">
        <v>0</v>
      </c>
      <c r="BJ2668" s="108">
        <v>0</v>
      </c>
      <c r="BK2668" s="108">
        <v>0</v>
      </c>
      <c r="BL2668" s="108">
        <v>0</v>
      </c>
      <c r="BM2668" s="108">
        <v>0</v>
      </c>
      <c r="BN2668" s="108">
        <v>0</v>
      </c>
      <c r="BO2668" s="108">
        <v>0</v>
      </c>
      <c r="BP2668" s="108">
        <v>0</v>
      </c>
      <c r="BQ2668" s="108">
        <v>0</v>
      </c>
      <c r="BR2668" s="108">
        <v>0</v>
      </c>
      <c r="BS2668" s="108">
        <v>0</v>
      </c>
      <c r="BU2668" s="69">
        <v>5.8076934000000002E-4</v>
      </c>
      <c r="BV2668" s="69">
        <v>1.5349946999999999E-4</v>
      </c>
      <c r="BW2668" s="69">
        <v>2.6424187000000001E-4</v>
      </c>
      <c r="BX2668" s="172">
        <v>1.1076901E-11</v>
      </c>
      <c r="BY2668" s="69">
        <v>1.2102923E-4</v>
      </c>
      <c r="BZ2668" s="172">
        <v>7.2596347E-6</v>
      </c>
      <c r="CA2668" s="69">
        <v>0</v>
      </c>
      <c r="CB2668" s="172">
        <v>1.1018563E-5</v>
      </c>
      <c r="CC2668" s="69">
        <v>0</v>
      </c>
      <c r="CD2668" s="172">
        <v>6.4624253999999998E-10</v>
      </c>
      <c r="CE2668" s="69">
        <v>0</v>
      </c>
      <c r="CF2668" s="69">
        <v>0</v>
      </c>
      <c r="CG2668" s="69">
        <v>0</v>
      </c>
      <c r="CH2668" s="172">
        <v>2.3719911E-5</v>
      </c>
      <c r="CI2668" s="69">
        <v>0</v>
      </c>
      <c r="CJ2668" s="69">
        <v>0</v>
      </c>
      <c r="CK2668" s="69">
        <v>0</v>
      </c>
      <c r="CM2668" s="198">
        <v>0</v>
      </c>
      <c r="CN2668" s="198">
        <v>9.4769269999999999</v>
      </c>
      <c r="CO2668" s="198">
        <v>0.20758306000000001</v>
      </c>
      <c r="CP2668" s="198">
        <v>0.10668711</v>
      </c>
      <c r="CQ2668" s="198">
        <v>0</v>
      </c>
      <c r="CR2668" s="198">
        <v>0</v>
      </c>
      <c r="CS2668" s="198">
        <v>6.0816187999999998E-3</v>
      </c>
      <c r="CT2668" s="198">
        <v>0</v>
      </c>
      <c r="CU2668" s="198">
        <v>0</v>
      </c>
      <c r="CV2668" s="198">
        <v>2.5530229000000002E-3</v>
      </c>
    </row>
    <row r="2669" spans="1:100" ht="14.4">
      <c r="A2669" t="s">
        <v>1318</v>
      </c>
      <c r="B2669" s="112" t="s">
        <v>265</v>
      </c>
      <c r="C2669" s="113" t="str">
        <f t="shared" si="990"/>
        <v>M.020.25.107</v>
      </c>
      <c r="D2669" s="9" t="s">
        <v>1311</v>
      </c>
      <c r="E2669" s="112" t="s">
        <v>362</v>
      </c>
      <c r="F2669" s="115" t="str">
        <f t="shared" si="991"/>
        <v>Spread liver sausage</v>
      </c>
      <c r="G2669" s="143">
        <f t="shared" si="992"/>
        <v>4.872871466666667</v>
      </c>
      <c r="I2669" s="118">
        <f t="shared" si="993"/>
        <v>1.261651872762896</v>
      </c>
      <c r="K2669" s="161">
        <f t="shared" si="994"/>
        <v>3.3807719085820004E-2</v>
      </c>
      <c r="L2669" s="161">
        <f t="shared" si="995"/>
        <v>0.49691343367707602</v>
      </c>
      <c r="M2669" s="162">
        <f t="shared" si="996"/>
        <v>0</v>
      </c>
      <c r="N2669" s="161">
        <v>0.73093072000000003</v>
      </c>
      <c r="O2669" s="132">
        <v>0.45025947999999999</v>
      </c>
      <c r="P2669" s="132">
        <v>4.665391E-2</v>
      </c>
      <c r="Q2669" s="132">
        <v>3.3807268000000001E-2</v>
      </c>
      <c r="R2669" s="132">
        <v>0</v>
      </c>
      <c r="S2669" s="132">
        <v>0</v>
      </c>
      <c r="T2669" s="164">
        <v>4.5108581999999998E-7</v>
      </c>
      <c r="U2669" s="164">
        <v>4.3677075999999999E-8</v>
      </c>
      <c r="V2669" s="132">
        <v>0</v>
      </c>
      <c r="W2669" s="132">
        <v>0</v>
      </c>
      <c r="X2669" s="132">
        <v>0</v>
      </c>
      <c r="Y2669" s="132">
        <v>0</v>
      </c>
      <c r="Z2669" s="132">
        <v>0</v>
      </c>
      <c r="AA2669" s="132">
        <v>0</v>
      </c>
      <c r="AC2669" s="118">
        <f t="shared" si="997"/>
        <v>0.73093072000000003</v>
      </c>
      <c r="AD2669" s="118">
        <f t="shared" si="998"/>
        <v>0.530721152762896</v>
      </c>
      <c r="AE2669" s="118">
        <f t="shared" si="999"/>
        <v>0.49691343367707602</v>
      </c>
      <c r="AF2669" s="118">
        <f t="shared" si="1000"/>
        <v>0.49691343367707602</v>
      </c>
      <c r="AG2669" s="118">
        <f t="shared" si="1001"/>
        <v>0</v>
      </c>
      <c r="AI2669" s="69">
        <v>0</v>
      </c>
      <c r="AJ2669" s="69">
        <v>0</v>
      </c>
      <c r="AK2669" s="69">
        <v>0</v>
      </c>
      <c r="AL2669" s="69">
        <v>0</v>
      </c>
      <c r="AM2669" s="69">
        <v>0</v>
      </c>
      <c r="AN2669" s="69">
        <v>0</v>
      </c>
      <c r="AO2669" s="69">
        <v>0</v>
      </c>
      <c r="AQ2669" s="116">
        <v>0.22485379999999999</v>
      </c>
      <c r="AR2669" s="116">
        <v>0.21828212999999999</v>
      </c>
      <c r="AS2669" s="116">
        <v>6.5716732000000002E-3</v>
      </c>
      <c r="AT2669" s="116">
        <v>0</v>
      </c>
      <c r="AU2669" s="150">
        <f t="shared" si="1002"/>
        <v>1.3086458397600001E-5</v>
      </c>
      <c r="AV2669" s="150">
        <f t="shared" si="1003"/>
        <v>2.4303525144669999E-8</v>
      </c>
      <c r="AW2669" s="163">
        <f t="shared" si="1004"/>
        <v>0</v>
      </c>
      <c r="AX2669" s="196">
        <v>4.5220247000000003E-6</v>
      </c>
      <c r="AY2669" s="196">
        <v>1.3644040000000001E-8</v>
      </c>
      <c r="AZ2669" s="196">
        <v>3.7277467000000002E-13</v>
      </c>
      <c r="BA2669" s="108">
        <v>0</v>
      </c>
      <c r="BB2669" s="108">
        <v>0</v>
      </c>
      <c r="BC2669" s="196">
        <v>5.0268975999999997E-9</v>
      </c>
      <c r="BD2669" s="196">
        <v>8.5594068000000007E-6</v>
      </c>
      <c r="BE2669" s="196">
        <v>7.1260416999999996E-10</v>
      </c>
      <c r="BF2669" s="196">
        <v>9.9465082000000001E-9</v>
      </c>
      <c r="BG2669" s="108">
        <v>0</v>
      </c>
      <c r="BH2669" s="108">
        <v>0</v>
      </c>
      <c r="BI2669" s="108">
        <v>0</v>
      </c>
      <c r="BJ2669" s="108">
        <v>0</v>
      </c>
      <c r="BK2669" s="108">
        <v>0</v>
      </c>
      <c r="BL2669" s="108">
        <v>0</v>
      </c>
      <c r="BM2669" s="108">
        <v>0</v>
      </c>
      <c r="BN2669" s="108">
        <v>0</v>
      </c>
      <c r="BO2669" s="108">
        <v>0</v>
      </c>
      <c r="BP2669" s="108">
        <v>0</v>
      </c>
      <c r="BQ2669" s="108">
        <v>0</v>
      </c>
      <c r="BR2669" s="108">
        <v>0</v>
      </c>
      <c r="BS2669" s="108">
        <v>0</v>
      </c>
      <c r="BU2669" s="69">
        <v>2.8044042999999998E-4</v>
      </c>
      <c r="BV2669" s="172">
        <v>7.0229225000000004E-5</v>
      </c>
      <c r="BW2669" s="69">
        <v>1.3586859000000001E-4</v>
      </c>
      <c r="BX2669" s="172">
        <v>5.1161922999999999E-12</v>
      </c>
      <c r="BY2669" s="172">
        <v>5.5423456999999998E-5</v>
      </c>
      <c r="BZ2669" s="172">
        <v>3.25432E-6</v>
      </c>
      <c r="CA2669" s="69">
        <v>0</v>
      </c>
      <c r="CB2669" s="172">
        <v>4.9393574000000001E-6</v>
      </c>
      <c r="CC2669" s="69">
        <v>0</v>
      </c>
      <c r="CD2669" s="172">
        <v>2.9848611000000001E-10</v>
      </c>
      <c r="CE2669" s="69">
        <v>0</v>
      </c>
      <c r="CF2669" s="69">
        <v>0</v>
      </c>
      <c r="CG2669" s="69">
        <v>0</v>
      </c>
      <c r="CH2669" s="172">
        <v>1.0725184999999999E-5</v>
      </c>
      <c r="CI2669" s="69">
        <v>0</v>
      </c>
      <c r="CJ2669" s="69">
        <v>0</v>
      </c>
      <c r="CK2669" s="69">
        <v>0</v>
      </c>
      <c r="CM2669" s="198">
        <v>0</v>
      </c>
      <c r="CN2669" s="198">
        <v>4.8728714999999996</v>
      </c>
      <c r="CO2669" s="198">
        <v>9.3054503999999996E-2</v>
      </c>
      <c r="CP2669" s="198">
        <v>4.8796194000000001E-2</v>
      </c>
      <c r="CQ2669" s="198">
        <v>0</v>
      </c>
      <c r="CR2669" s="198">
        <v>0</v>
      </c>
      <c r="CS2669" s="198">
        <v>2.7855779999999999E-3</v>
      </c>
      <c r="CT2669" s="198">
        <v>0</v>
      </c>
      <c r="CU2669" s="198">
        <v>0</v>
      </c>
      <c r="CV2669" s="198">
        <v>1.1444589E-3</v>
      </c>
    </row>
    <row r="2670" spans="1:100" ht="14.4">
      <c r="A2670" t="s">
        <v>1319</v>
      </c>
      <c r="B2670" s="112" t="s">
        <v>265</v>
      </c>
      <c r="C2670" s="113" t="str">
        <f t="shared" si="990"/>
        <v>M.020.25.108</v>
      </c>
      <c r="D2670" s="9" t="s">
        <v>1311</v>
      </c>
      <c r="E2670" s="112" t="s">
        <v>362</v>
      </c>
      <c r="F2670" s="115" t="str">
        <f t="shared" si="991"/>
        <v>Roast minced meat</v>
      </c>
      <c r="G2670" s="143">
        <f t="shared" si="992"/>
        <v>7.129281333333334</v>
      </c>
      <c r="I2670" s="118">
        <f t="shared" si="993"/>
        <v>2.1330873136617532</v>
      </c>
      <c r="K2670" s="161">
        <f t="shared" si="994"/>
        <v>7.5793526776279999E-2</v>
      </c>
      <c r="L2670" s="161">
        <f t="shared" si="995"/>
        <v>0.98790158688547303</v>
      </c>
      <c r="M2670" s="162">
        <f t="shared" si="996"/>
        <v>0</v>
      </c>
      <c r="N2670" s="161">
        <v>1.0693922</v>
      </c>
      <c r="O2670" s="132">
        <v>0.88788135000000001</v>
      </c>
      <c r="P2670" s="132">
        <v>0.10002017000000001</v>
      </c>
      <c r="Q2670" s="132">
        <v>7.5792836000000002E-2</v>
      </c>
      <c r="R2670" s="132">
        <v>0</v>
      </c>
      <c r="S2670" s="132">
        <v>0</v>
      </c>
      <c r="T2670" s="164">
        <v>6.9077627999999995E-7</v>
      </c>
      <c r="U2670" s="164">
        <v>6.6885473000000002E-8</v>
      </c>
      <c r="V2670" s="132">
        <v>0</v>
      </c>
      <c r="W2670" s="132">
        <v>0</v>
      </c>
      <c r="X2670" s="132">
        <v>0</v>
      </c>
      <c r="Y2670" s="132">
        <v>0</v>
      </c>
      <c r="Z2670" s="132">
        <v>0</v>
      </c>
      <c r="AA2670" s="132">
        <v>0</v>
      </c>
      <c r="AC2670" s="118">
        <f t="shared" si="997"/>
        <v>1.0693922</v>
      </c>
      <c r="AD2670" s="118">
        <f t="shared" si="998"/>
        <v>1.063695113661753</v>
      </c>
      <c r="AE2670" s="118">
        <f t="shared" si="999"/>
        <v>0.98790158688547303</v>
      </c>
      <c r="AF2670" s="118">
        <f t="shared" si="1000"/>
        <v>0.98790158688547303</v>
      </c>
      <c r="AG2670" s="118">
        <f t="shared" si="1001"/>
        <v>0</v>
      </c>
      <c r="AI2670" s="69">
        <v>0</v>
      </c>
      <c r="AJ2670" s="69">
        <v>0</v>
      </c>
      <c r="AK2670" s="69">
        <v>0</v>
      </c>
      <c r="AL2670" s="69">
        <v>0</v>
      </c>
      <c r="AM2670" s="69">
        <v>0</v>
      </c>
      <c r="AN2670" s="69">
        <v>0</v>
      </c>
      <c r="AO2670" s="69">
        <v>0</v>
      </c>
      <c r="AQ2670" s="116">
        <v>0.40496264999999998</v>
      </c>
      <c r="AR2670" s="116">
        <v>0.39379844000000003</v>
      </c>
      <c r="AS2670" s="116">
        <v>1.1164211E-2</v>
      </c>
      <c r="AT2670" s="116">
        <v>0</v>
      </c>
      <c r="AU2670" s="150">
        <f t="shared" si="1002"/>
        <v>2.3609018750000003E-5</v>
      </c>
      <c r="AV2670" s="150">
        <f t="shared" si="1003"/>
        <v>4.1287761490010001E-8</v>
      </c>
      <c r="AW2670" s="163">
        <f t="shared" si="1004"/>
        <v>0</v>
      </c>
      <c r="AX2670" s="196">
        <v>6.6159729000000002E-6</v>
      </c>
      <c r="AY2670" s="196">
        <v>1.9961987E-8</v>
      </c>
      <c r="AZ2670" s="196">
        <v>5.4539001000000005E-13</v>
      </c>
      <c r="BA2670" s="108">
        <v>0</v>
      </c>
      <c r="BB2670" s="108">
        <v>0</v>
      </c>
      <c r="BC2670" s="196">
        <v>1.1269849999999999E-8</v>
      </c>
      <c r="BD2670" s="196">
        <v>1.6981776000000002E-5</v>
      </c>
      <c r="BE2670" s="196">
        <v>1.5975940999999999E-9</v>
      </c>
      <c r="BF2670" s="196">
        <v>1.9727634999999999E-8</v>
      </c>
      <c r="BG2670" s="108">
        <v>0</v>
      </c>
      <c r="BH2670" s="108">
        <v>0</v>
      </c>
      <c r="BI2670" s="108">
        <v>0</v>
      </c>
      <c r="BJ2670" s="108">
        <v>0</v>
      </c>
      <c r="BK2670" s="108">
        <v>0</v>
      </c>
      <c r="BL2670" s="108">
        <v>0</v>
      </c>
      <c r="BM2670" s="108">
        <v>0</v>
      </c>
      <c r="BN2670" s="108">
        <v>0</v>
      </c>
      <c r="BO2670" s="108">
        <v>0</v>
      </c>
      <c r="BP2670" s="108">
        <v>0</v>
      </c>
      <c r="BQ2670" s="108">
        <v>0</v>
      </c>
      <c r="BR2670" s="108">
        <v>0</v>
      </c>
      <c r="BS2670" s="108">
        <v>0</v>
      </c>
      <c r="BU2670" s="69">
        <v>4.8941632999999999E-4</v>
      </c>
      <c r="BV2670" s="69">
        <v>1.3971862000000001E-4</v>
      </c>
      <c r="BW2670" s="69">
        <v>1.9878326999999999E-4</v>
      </c>
      <c r="BX2670" s="172">
        <v>7.8347493000000003E-12</v>
      </c>
      <c r="BY2670" s="69">
        <v>1.0965043E-4</v>
      </c>
      <c r="BZ2670" s="172">
        <v>7.2958910000000003E-6</v>
      </c>
      <c r="CA2670" s="69">
        <v>0</v>
      </c>
      <c r="CB2670" s="172">
        <v>1.1073592E-5</v>
      </c>
      <c r="CC2670" s="69">
        <v>0</v>
      </c>
      <c r="CD2670" s="172">
        <v>4.5709068999999999E-10</v>
      </c>
      <c r="CE2670" s="69">
        <v>0</v>
      </c>
      <c r="CF2670" s="69">
        <v>0</v>
      </c>
      <c r="CG2670" s="69">
        <v>0</v>
      </c>
      <c r="CH2670" s="172">
        <v>2.2894052E-5</v>
      </c>
      <c r="CI2670" s="69">
        <v>0</v>
      </c>
      <c r="CJ2670" s="69">
        <v>0</v>
      </c>
      <c r="CK2670" s="69">
        <v>0</v>
      </c>
      <c r="CM2670" s="198">
        <v>0</v>
      </c>
      <c r="CN2670" s="198">
        <v>7.1292811</v>
      </c>
      <c r="CO2670" s="198">
        <v>0.20861978</v>
      </c>
      <c r="CP2670" s="198">
        <v>9.7266765000000005E-2</v>
      </c>
      <c r="CQ2670" s="198">
        <v>0</v>
      </c>
      <c r="CR2670" s="198">
        <v>0</v>
      </c>
      <c r="CS2670" s="198">
        <v>5.5037430999999998E-3</v>
      </c>
      <c r="CT2670" s="198">
        <v>0</v>
      </c>
      <c r="CU2670" s="198">
        <v>0</v>
      </c>
      <c r="CV2670" s="198">
        <v>2.5657733E-3</v>
      </c>
    </row>
    <row r="2671" spans="1:100" ht="14.4">
      <c r="A2671" t="s">
        <v>1320</v>
      </c>
      <c r="B2671" s="112" t="s">
        <v>265</v>
      </c>
      <c r="C2671" s="113" t="str">
        <f t="shared" si="990"/>
        <v>M.020.25.109</v>
      </c>
      <c r="D2671" s="9" t="s">
        <v>1311</v>
      </c>
      <c r="E2671" s="112" t="s">
        <v>362</v>
      </c>
      <c r="F2671" s="115" t="str">
        <f t="shared" si="991"/>
        <v>Cooked sausage</v>
      </c>
      <c r="G2671" s="143">
        <f t="shared" si="992"/>
        <v>13.418676666666668</v>
      </c>
      <c r="I2671" s="118">
        <f t="shared" si="993"/>
        <v>4.4666501922555266</v>
      </c>
      <c r="K2671" s="161">
        <f t="shared" si="994"/>
        <v>0.19348715172269998</v>
      </c>
      <c r="L2671" s="161">
        <f t="shared" si="995"/>
        <v>2.2603615405328261</v>
      </c>
      <c r="M2671" s="162">
        <f t="shared" si="996"/>
        <v>0</v>
      </c>
      <c r="N2671" s="161">
        <v>2.0128015000000001</v>
      </c>
      <c r="O2671" s="132">
        <v>2.0183220999999998</v>
      </c>
      <c r="P2671" s="132">
        <v>0.24203936000000001</v>
      </c>
      <c r="Q2671" s="132">
        <v>0.19348631999999999</v>
      </c>
      <c r="R2671" s="132">
        <v>0</v>
      </c>
      <c r="S2671" s="132">
        <v>0</v>
      </c>
      <c r="T2671" s="164">
        <v>8.3172269999999999E-7</v>
      </c>
      <c r="U2671" s="164">
        <v>8.0532826000000001E-8</v>
      </c>
      <c r="V2671" s="132">
        <v>0</v>
      </c>
      <c r="W2671" s="132">
        <v>0</v>
      </c>
      <c r="X2671" s="132">
        <v>0</v>
      </c>
      <c r="Y2671" s="132">
        <v>0</v>
      </c>
      <c r="Z2671" s="132">
        <v>0</v>
      </c>
      <c r="AA2671" s="132">
        <v>0</v>
      </c>
      <c r="AC2671" s="118">
        <f t="shared" si="997"/>
        <v>2.0128015000000001</v>
      </c>
      <c r="AD2671" s="118">
        <f t="shared" si="998"/>
        <v>2.453848692255526</v>
      </c>
      <c r="AE2671" s="118">
        <f t="shared" si="999"/>
        <v>2.2603615405328261</v>
      </c>
      <c r="AF2671" s="118">
        <f t="shared" si="1000"/>
        <v>2.2603615405328261</v>
      </c>
      <c r="AG2671" s="118">
        <f t="shared" si="1001"/>
        <v>0</v>
      </c>
      <c r="AI2671" s="69">
        <v>0</v>
      </c>
      <c r="AJ2671" s="69">
        <v>0</v>
      </c>
      <c r="AK2671" s="69">
        <v>0</v>
      </c>
      <c r="AL2671" s="69">
        <v>0</v>
      </c>
      <c r="AM2671" s="69">
        <v>0</v>
      </c>
      <c r="AN2671" s="69">
        <v>0</v>
      </c>
      <c r="AO2671" s="69">
        <v>0</v>
      </c>
      <c r="AQ2671" s="116">
        <v>0.87954009</v>
      </c>
      <c r="AR2671" s="116">
        <v>0.85608002999999999</v>
      </c>
      <c r="AS2671" s="116">
        <v>2.3460064999999999E-2</v>
      </c>
      <c r="AT2671" s="116">
        <v>0</v>
      </c>
      <c r="AU2671" s="150">
        <f t="shared" si="1002"/>
        <v>5.1323743023999996E-5</v>
      </c>
      <c r="AV2671" s="150">
        <f t="shared" si="1003"/>
        <v>8.6760595628799996E-8</v>
      </c>
      <c r="AW2671" s="163">
        <f t="shared" si="1004"/>
        <v>0</v>
      </c>
      <c r="AX2671" s="196">
        <v>1.2452532000000001E-5</v>
      </c>
      <c r="AY2671" s="196">
        <v>3.7572294999999999E-8</v>
      </c>
      <c r="AZ2671" s="196">
        <v>1.0265288E-12</v>
      </c>
      <c r="BA2671" s="108">
        <v>0</v>
      </c>
      <c r="BB2671" s="108">
        <v>0</v>
      </c>
      <c r="BC2671" s="196">
        <v>2.8770024E-8</v>
      </c>
      <c r="BD2671" s="196">
        <v>3.8842440999999998E-5</v>
      </c>
      <c r="BE2671" s="196">
        <v>4.0783880999999998E-9</v>
      </c>
      <c r="BF2671" s="196">
        <v>4.5108886000000001E-8</v>
      </c>
      <c r="BG2671" s="108">
        <v>0</v>
      </c>
      <c r="BH2671" s="108">
        <v>0</v>
      </c>
      <c r="BI2671" s="108">
        <v>0</v>
      </c>
      <c r="BJ2671" s="108">
        <v>0</v>
      </c>
      <c r="BK2671" s="108">
        <v>0</v>
      </c>
      <c r="BL2671" s="108">
        <v>0</v>
      </c>
      <c r="BM2671" s="108">
        <v>0</v>
      </c>
      <c r="BN2671" s="108">
        <v>0</v>
      </c>
      <c r="BO2671" s="108">
        <v>0</v>
      </c>
      <c r="BP2671" s="108">
        <v>0</v>
      </c>
      <c r="BQ2671" s="108">
        <v>0</v>
      </c>
      <c r="BR2671" s="108">
        <v>0</v>
      </c>
      <c r="BS2671" s="108">
        <v>0</v>
      </c>
      <c r="BU2671" s="69">
        <v>1.0476933E-3</v>
      </c>
      <c r="BV2671" s="69">
        <v>3.2046617000000002E-4</v>
      </c>
      <c r="BW2671" s="69">
        <v>3.7414830999999999E-4</v>
      </c>
      <c r="BX2671" s="172">
        <v>9.4333564000000005E-12</v>
      </c>
      <c r="BY2671" s="69">
        <v>2.5009007E-4</v>
      </c>
      <c r="BZ2671" s="172">
        <v>1.8625177999999999E-5</v>
      </c>
      <c r="CA2671" s="69">
        <v>0</v>
      </c>
      <c r="CB2671" s="172">
        <v>2.8269012999999999E-5</v>
      </c>
      <c r="CC2671" s="69">
        <v>0</v>
      </c>
      <c r="CD2671" s="172">
        <v>5.5035575000000004E-10</v>
      </c>
      <c r="CE2671" s="69">
        <v>0</v>
      </c>
      <c r="CF2671" s="69">
        <v>0</v>
      </c>
      <c r="CG2671" s="69">
        <v>0</v>
      </c>
      <c r="CH2671" s="172">
        <v>5.6094022999999998E-5</v>
      </c>
      <c r="CI2671" s="69">
        <v>0</v>
      </c>
      <c r="CJ2671" s="69">
        <v>0</v>
      </c>
      <c r="CK2671" s="69">
        <v>0</v>
      </c>
      <c r="CM2671" s="198">
        <v>0</v>
      </c>
      <c r="CN2671" s="198">
        <v>13.418677000000001</v>
      </c>
      <c r="CO2671" s="198">
        <v>0.53257109000000002</v>
      </c>
      <c r="CP2671" s="198">
        <v>0.22352999000000001</v>
      </c>
      <c r="CQ2671" s="198">
        <v>0</v>
      </c>
      <c r="CR2671" s="198">
        <v>0</v>
      </c>
      <c r="CS2671" s="198">
        <v>1.253606E-2</v>
      </c>
      <c r="CT2671" s="198">
        <v>0</v>
      </c>
      <c r="CU2671" s="198">
        <v>0</v>
      </c>
      <c r="CV2671" s="198">
        <v>6.5499861000000003E-3</v>
      </c>
    </row>
    <row r="2672" spans="1:100" ht="14.4">
      <c r="A2672" t="s">
        <v>1321</v>
      </c>
      <c r="B2672" s="112" t="s">
        <v>265</v>
      </c>
      <c r="C2672" s="113" t="str">
        <f t="shared" si="990"/>
        <v>M.020.25.110</v>
      </c>
      <c r="D2672" s="9" t="s">
        <v>1311</v>
      </c>
      <c r="E2672" s="112" t="s">
        <v>362</v>
      </c>
      <c r="F2672" s="115" t="str">
        <f t="shared" si="991"/>
        <v>Sandwich sausage</v>
      </c>
      <c r="G2672" s="143">
        <f t="shared" si="992"/>
        <v>5.598164866666667</v>
      </c>
      <c r="I2672" s="118">
        <f t="shared" si="993"/>
        <v>1.4894681868323809</v>
      </c>
      <c r="K2672" s="161">
        <f t="shared" si="994"/>
        <v>4.1968531908830001E-2</v>
      </c>
      <c r="L2672" s="161">
        <f t="shared" si="995"/>
        <v>0.6077749249235509</v>
      </c>
      <c r="M2672" s="162">
        <f t="shared" si="996"/>
        <v>0</v>
      </c>
      <c r="N2672" s="161">
        <v>0.83972473000000003</v>
      </c>
      <c r="O2672" s="132">
        <v>0.54990293999999995</v>
      </c>
      <c r="P2672" s="132">
        <v>5.7871931000000001E-2</v>
      </c>
      <c r="Q2672" s="132">
        <v>4.1967974999999998E-2</v>
      </c>
      <c r="R2672" s="132">
        <v>0</v>
      </c>
      <c r="S2672" s="132">
        <v>0</v>
      </c>
      <c r="T2672" s="164">
        <v>5.5690882999999997E-7</v>
      </c>
      <c r="U2672" s="164">
        <v>5.3923550999999999E-8</v>
      </c>
      <c r="V2672" s="132">
        <v>0</v>
      </c>
      <c r="W2672" s="132">
        <v>0</v>
      </c>
      <c r="X2672" s="132">
        <v>0</v>
      </c>
      <c r="Y2672" s="132">
        <v>0</v>
      </c>
      <c r="Z2672" s="132">
        <v>0</v>
      </c>
      <c r="AA2672" s="132">
        <v>0</v>
      </c>
      <c r="AC2672" s="118">
        <f t="shared" si="997"/>
        <v>0.83972473000000003</v>
      </c>
      <c r="AD2672" s="118">
        <f t="shared" si="998"/>
        <v>0.64974345683238099</v>
      </c>
      <c r="AE2672" s="118">
        <f t="shared" si="999"/>
        <v>0.6077749249235509</v>
      </c>
      <c r="AF2672" s="118">
        <f t="shared" si="1000"/>
        <v>0.6077749249235509</v>
      </c>
      <c r="AG2672" s="118">
        <f t="shared" si="1001"/>
        <v>0</v>
      </c>
      <c r="AI2672" s="69">
        <v>0</v>
      </c>
      <c r="AJ2672" s="69">
        <v>0</v>
      </c>
      <c r="AK2672" s="69">
        <v>0</v>
      </c>
      <c r="AL2672" s="69">
        <v>0</v>
      </c>
      <c r="AM2672" s="69">
        <v>0</v>
      </c>
      <c r="AN2672" s="69">
        <v>0</v>
      </c>
      <c r="AO2672" s="69">
        <v>0</v>
      </c>
      <c r="AQ2672" s="116">
        <v>0.26901765</v>
      </c>
      <c r="AR2672" s="116">
        <v>0.26125282</v>
      </c>
      <c r="AS2672" s="116">
        <v>7.7648250000000004E-3</v>
      </c>
      <c r="AT2672" s="116">
        <v>0</v>
      </c>
      <c r="AU2672" s="150">
        <f t="shared" si="1002"/>
        <v>1.5662639336099998E-5</v>
      </c>
      <c r="AV2672" s="150">
        <f t="shared" si="1003"/>
        <v>2.8716069339610001E-8</v>
      </c>
      <c r="AW2672" s="163">
        <f t="shared" si="1004"/>
        <v>0</v>
      </c>
      <c r="AX2672" s="196">
        <v>5.1950969999999997E-6</v>
      </c>
      <c r="AY2672" s="196">
        <v>1.5674861999999999E-8</v>
      </c>
      <c r="AZ2672" s="196">
        <v>4.2825960999999999E-13</v>
      </c>
      <c r="BA2672" s="108">
        <v>0</v>
      </c>
      <c r="BB2672" s="108">
        <v>0</v>
      </c>
      <c r="BC2672" s="196">
        <v>6.2403361000000004E-9</v>
      </c>
      <c r="BD2672" s="196">
        <v>1.0461302E-5</v>
      </c>
      <c r="BE2672" s="196">
        <v>8.8461908000000003E-10</v>
      </c>
      <c r="BF2672" s="196">
        <v>1.215616E-8</v>
      </c>
      <c r="BG2672" s="108">
        <v>0</v>
      </c>
      <c r="BH2672" s="108">
        <v>0</v>
      </c>
      <c r="BI2672" s="108">
        <v>0</v>
      </c>
      <c r="BJ2672" s="108">
        <v>0</v>
      </c>
      <c r="BK2672" s="108">
        <v>0</v>
      </c>
      <c r="BL2672" s="108">
        <v>0</v>
      </c>
      <c r="BM2672" s="108">
        <v>0</v>
      </c>
      <c r="BN2672" s="108">
        <v>0</v>
      </c>
      <c r="BO2672" s="108">
        <v>0</v>
      </c>
      <c r="BP2672" s="108">
        <v>0</v>
      </c>
      <c r="BQ2672" s="108">
        <v>0</v>
      </c>
      <c r="BR2672" s="108">
        <v>0</v>
      </c>
      <c r="BS2672" s="108">
        <v>0</v>
      </c>
      <c r="BU2672" s="69">
        <v>3.3307034999999999E-4</v>
      </c>
      <c r="BV2672" s="172">
        <v>8.5862728000000004E-5</v>
      </c>
      <c r="BW2672" s="69">
        <v>1.5609169E-4</v>
      </c>
      <c r="BX2672" s="172">
        <v>6.3164314000000004E-12</v>
      </c>
      <c r="BY2672" s="172">
        <v>6.7715515E-5</v>
      </c>
      <c r="BZ2672" s="172">
        <v>4.0398775000000002E-6</v>
      </c>
      <c r="CA2672" s="69">
        <v>0</v>
      </c>
      <c r="CB2672" s="172">
        <v>6.1316645999999996E-6</v>
      </c>
      <c r="CC2672" s="69">
        <v>0</v>
      </c>
      <c r="CD2672" s="172">
        <v>3.6850980999999998E-10</v>
      </c>
      <c r="CE2672" s="69">
        <v>0</v>
      </c>
      <c r="CF2672" s="69">
        <v>0</v>
      </c>
      <c r="CG2672" s="69">
        <v>0</v>
      </c>
      <c r="CH2672" s="172">
        <v>1.3228503E-5</v>
      </c>
      <c r="CI2672" s="69">
        <v>0</v>
      </c>
      <c r="CJ2672" s="69">
        <v>0</v>
      </c>
      <c r="CK2672" s="69">
        <v>0</v>
      </c>
      <c r="CM2672" s="198">
        <v>0</v>
      </c>
      <c r="CN2672" s="198">
        <v>5.5981649000000004</v>
      </c>
      <c r="CO2672" s="198">
        <v>0.11551685</v>
      </c>
      <c r="CP2672" s="198">
        <v>5.9672576999999997E-2</v>
      </c>
      <c r="CQ2672" s="198">
        <v>0</v>
      </c>
      <c r="CR2672" s="198">
        <v>0</v>
      </c>
      <c r="CS2672" s="198">
        <v>3.4028342E-3</v>
      </c>
      <c r="CT2672" s="198">
        <v>0</v>
      </c>
      <c r="CU2672" s="198">
        <v>0</v>
      </c>
      <c r="CV2672" s="198">
        <v>1.4207187999999999E-3</v>
      </c>
    </row>
    <row r="2673" spans="1:100" ht="14.4">
      <c r="A2673" t="s">
        <v>1322</v>
      </c>
      <c r="B2673" s="112" t="s">
        <v>265</v>
      </c>
      <c r="C2673" s="113" t="str">
        <f t="shared" si="990"/>
        <v>M.020.25.111</v>
      </c>
      <c r="D2673" s="9" t="s">
        <v>1311</v>
      </c>
      <c r="E2673" s="112" t="s">
        <v>362</v>
      </c>
      <c r="F2673" s="115" t="str">
        <f t="shared" si="991"/>
        <v>Beef sausage</v>
      </c>
      <c r="G2673" s="143">
        <f t="shared" si="992"/>
        <v>21.480884000000003</v>
      </c>
      <c r="I2673" s="118">
        <f t="shared" si="993"/>
        <v>7.8860119087635407</v>
      </c>
      <c r="K2673" s="161">
        <f t="shared" si="994"/>
        <v>0.38493509059389003</v>
      </c>
      <c r="L2673" s="161">
        <f t="shared" si="995"/>
        <v>4.2789442181696504</v>
      </c>
      <c r="M2673" s="162">
        <f t="shared" si="996"/>
        <v>0</v>
      </c>
      <c r="N2673" s="161">
        <v>3.2221326000000001</v>
      </c>
      <c r="O2673" s="132">
        <v>3.8080333</v>
      </c>
      <c r="P2673" s="132">
        <v>0.47091083</v>
      </c>
      <c r="Q2673" s="132">
        <v>0.38493418000000001</v>
      </c>
      <c r="R2673" s="132">
        <v>0</v>
      </c>
      <c r="S2673" s="132">
        <v>0</v>
      </c>
      <c r="T2673" s="164">
        <v>9.1059388999999998E-7</v>
      </c>
      <c r="U2673" s="164">
        <v>8.8169650000000002E-8</v>
      </c>
      <c r="V2673" s="132">
        <v>0</v>
      </c>
      <c r="W2673" s="132">
        <v>0</v>
      </c>
      <c r="X2673" s="132">
        <v>0</v>
      </c>
      <c r="Y2673" s="132">
        <v>0</v>
      </c>
      <c r="Z2673" s="132">
        <v>0</v>
      </c>
      <c r="AA2673" s="132">
        <v>0</v>
      </c>
      <c r="AC2673" s="118">
        <f t="shared" si="997"/>
        <v>3.2221326000000001</v>
      </c>
      <c r="AD2673" s="118">
        <f t="shared" si="998"/>
        <v>4.6638793087635406</v>
      </c>
      <c r="AE2673" s="118">
        <f t="shared" si="999"/>
        <v>4.2789442181696504</v>
      </c>
      <c r="AF2673" s="118">
        <f t="shared" si="1000"/>
        <v>4.2789442181696504</v>
      </c>
      <c r="AG2673" s="118">
        <f t="shared" si="1001"/>
        <v>0</v>
      </c>
      <c r="AI2673" s="69">
        <v>0</v>
      </c>
      <c r="AJ2673" s="69">
        <v>0</v>
      </c>
      <c r="AK2673" s="69">
        <v>0</v>
      </c>
      <c r="AL2673" s="69">
        <v>0</v>
      </c>
      <c r="AM2673" s="69">
        <v>0</v>
      </c>
      <c r="AN2673" s="69">
        <v>0</v>
      </c>
      <c r="AO2673" s="69">
        <v>0</v>
      </c>
      <c r="AQ2673" s="116">
        <v>1.6011439999999999</v>
      </c>
      <c r="AR2673" s="116">
        <v>1.5596056</v>
      </c>
      <c r="AS2673" s="116">
        <v>4.1538342999999998E-2</v>
      </c>
      <c r="AT2673" s="116">
        <v>0</v>
      </c>
      <c r="AU2673" s="150">
        <f t="shared" si="1002"/>
        <v>9.3501537946000013E-5</v>
      </c>
      <c r="AV2673" s="150">
        <f t="shared" si="1003"/>
        <v>1.5361813108760001E-7</v>
      </c>
      <c r="AW2673" s="163">
        <f t="shared" si="1004"/>
        <v>0</v>
      </c>
      <c r="AX2673" s="196">
        <v>1.993426E-5</v>
      </c>
      <c r="AY2673" s="196">
        <v>6.0146474E-8</v>
      </c>
      <c r="AZ2673" s="196">
        <v>1.6432876E-12</v>
      </c>
      <c r="BA2673" s="108">
        <v>0</v>
      </c>
      <c r="BB2673" s="108">
        <v>0</v>
      </c>
      <c r="BC2673" s="196">
        <v>5.7236946000000001E-8</v>
      </c>
      <c r="BD2673" s="196">
        <v>7.3510041000000005E-5</v>
      </c>
      <c r="BE2673" s="196">
        <v>8.1138087999999993E-9</v>
      </c>
      <c r="BF2673" s="196">
        <v>8.5356205000000003E-8</v>
      </c>
      <c r="BG2673" s="108">
        <v>0</v>
      </c>
      <c r="BH2673" s="108">
        <v>0</v>
      </c>
      <c r="BI2673" s="108">
        <v>0</v>
      </c>
      <c r="BJ2673" s="108">
        <v>0</v>
      </c>
      <c r="BK2673" s="108">
        <v>0</v>
      </c>
      <c r="BL2673" s="108">
        <v>0</v>
      </c>
      <c r="BM2673" s="108">
        <v>0</v>
      </c>
      <c r="BN2673" s="108">
        <v>0</v>
      </c>
      <c r="BO2673" s="108">
        <v>0</v>
      </c>
      <c r="BP2673" s="108">
        <v>0</v>
      </c>
      <c r="BQ2673" s="108">
        <v>0</v>
      </c>
      <c r="BR2673" s="108">
        <v>0</v>
      </c>
      <c r="BS2673" s="108">
        <v>0</v>
      </c>
      <c r="BU2673" s="69">
        <v>1.8818235999999999E-3</v>
      </c>
      <c r="BV2673" s="69">
        <v>6.0731543999999996E-4</v>
      </c>
      <c r="BW2673" s="69">
        <v>5.9894403999999997E-4</v>
      </c>
      <c r="BX2673" s="172">
        <v>1.0327909E-11</v>
      </c>
      <c r="BY2673" s="69">
        <v>4.7263507E-4</v>
      </c>
      <c r="BZ2673" s="172">
        <v>3.7054132999999998E-5</v>
      </c>
      <c r="CA2673" s="69">
        <v>0</v>
      </c>
      <c r="CB2673" s="172">
        <v>5.6240199999999997E-5</v>
      </c>
      <c r="CC2673" s="69">
        <v>0</v>
      </c>
      <c r="CD2673" s="172">
        <v>6.0254528000000002E-10</v>
      </c>
      <c r="CE2673" s="69">
        <v>0</v>
      </c>
      <c r="CF2673" s="69">
        <v>0</v>
      </c>
      <c r="CG2673" s="69">
        <v>0</v>
      </c>
      <c r="CH2673" s="69">
        <v>1.0963406000000001E-4</v>
      </c>
      <c r="CI2673" s="69">
        <v>0</v>
      </c>
      <c r="CJ2673" s="69">
        <v>0</v>
      </c>
      <c r="CK2673" s="69">
        <v>0</v>
      </c>
      <c r="CM2673" s="198">
        <v>0</v>
      </c>
      <c r="CN2673" s="198">
        <v>21.480884</v>
      </c>
      <c r="CO2673" s="198">
        <v>1.0595313</v>
      </c>
      <c r="CP2673" s="198">
        <v>0.42401477999999998</v>
      </c>
      <c r="CQ2673" s="198">
        <v>0</v>
      </c>
      <c r="CR2673" s="198">
        <v>0</v>
      </c>
      <c r="CS2673" s="198">
        <v>2.3675646000000002E-2</v>
      </c>
      <c r="CT2673" s="198">
        <v>0</v>
      </c>
      <c r="CU2673" s="198">
        <v>0</v>
      </c>
      <c r="CV2673" s="198">
        <v>1.3030966E-2</v>
      </c>
    </row>
    <row r="2674" spans="1:100" ht="14.4">
      <c r="A2674" t="s">
        <v>1323</v>
      </c>
      <c r="B2674" s="112" t="s">
        <v>265</v>
      </c>
      <c r="C2674" s="113" t="str">
        <f t="shared" si="990"/>
        <v>M.020.25.112</v>
      </c>
      <c r="D2674" s="9" t="s">
        <v>1311</v>
      </c>
      <c r="E2674" s="112" t="s">
        <v>362</v>
      </c>
      <c r="F2674" s="115" t="str">
        <f t="shared" si="991"/>
        <v>Saveloy</v>
      </c>
      <c r="G2674" s="143">
        <f t="shared" si="992"/>
        <v>13.014851333333333</v>
      </c>
      <c r="I2674" s="118">
        <f t="shared" si="993"/>
        <v>4.2690849047110921</v>
      </c>
      <c r="K2674" s="161">
        <f t="shared" si="994"/>
        <v>0.18081914484427999</v>
      </c>
      <c r="L2674" s="161">
        <f t="shared" si="995"/>
        <v>2.1360380598668121</v>
      </c>
      <c r="M2674" s="162">
        <f t="shared" si="996"/>
        <v>0</v>
      </c>
      <c r="N2674" s="161">
        <v>1.9522276999999999</v>
      </c>
      <c r="O2674" s="132">
        <v>1.9091666</v>
      </c>
      <c r="P2674" s="132">
        <v>0.22687138000000001</v>
      </c>
      <c r="Q2674" s="132">
        <v>0.18081832</v>
      </c>
      <c r="R2674" s="132">
        <v>0</v>
      </c>
      <c r="S2674" s="132">
        <v>0</v>
      </c>
      <c r="T2674" s="164">
        <v>8.2484428000000003E-7</v>
      </c>
      <c r="U2674" s="164">
        <v>7.9866812000000003E-8</v>
      </c>
      <c r="V2674" s="132">
        <v>0</v>
      </c>
      <c r="W2674" s="132">
        <v>0</v>
      </c>
      <c r="X2674" s="132">
        <v>0</v>
      </c>
      <c r="Y2674" s="132">
        <v>0</v>
      </c>
      <c r="Z2674" s="132">
        <v>0</v>
      </c>
      <c r="AA2674" s="132">
        <v>0</v>
      </c>
      <c r="AC2674" s="118">
        <f t="shared" si="997"/>
        <v>1.9522276999999999</v>
      </c>
      <c r="AD2674" s="118">
        <f t="shared" si="998"/>
        <v>2.3168572047110922</v>
      </c>
      <c r="AE2674" s="118">
        <f t="shared" si="999"/>
        <v>2.1360380598668121</v>
      </c>
      <c r="AF2674" s="118">
        <f t="shared" si="1000"/>
        <v>2.1360380598668121</v>
      </c>
      <c r="AG2674" s="118">
        <f t="shared" si="1001"/>
        <v>0</v>
      </c>
      <c r="AI2674" s="69">
        <v>0</v>
      </c>
      <c r="AJ2674" s="69">
        <v>0</v>
      </c>
      <c r="AK2674" s="69">
        <v>0</v>
      </c>
      <c r="AL2674" s="69">
        <v>0</v>
      </c>
      <c r="AM2674" s="69">
        <v>0</v>
      </c>
      <c r="AN2674" s="69">
        <v>0</v>
      </c>
      <c r="AO2674" s="69">
        <v>0</v>
      </c>
      <c r="AQ2674" s="116">
        <v>0.83675765999999996</v>
      </c>
      <c r="AR2674" s="116">
        <v>0.81434264999999995</v>
      </c>
      <c r="AS2674" s="116">
        <v>2.2415015E-2</v>
      </c>
      <c r="AT2674" s="116">
        <v>0</v>
      </c>
      <c r="AU2674" s="150">
        <f t="shared" si="1002"/>
        <v>4.8821501383999997E-5</v>
      </c>
      <c r="AV2674" s="150">
        <f t="shared" si="1003"/>
        <v>8.2895764136120002E-8</v>
      </c>
      <c r="AW2674" s="163">
        <f t="shared" si="1004"/>
        <v>0</v>
      </c>
      <c r="AX2674" s="196">
        <v>1.2077782000000001E-5</v>
      </c>
      <c r="AY2674" s="196">
        <v>3.6441584000000003E-8</v>
      </c>
      <c r="AZ2674" s="196">
        <v>9.9563611999999993E-13</v>
      </c>
      <c r="BA2674" s="108">
        <v>0</v>
      </c>
      <c r="BB2674" s="108">
        <v>0</v>
      </c>
      <c r="BC2674" s="196">
        <v>2.6886384E-8</v>
      </c>
      <c r="BD2674" s="196">
        <v>3.6716832999999997E-5</v>
      </c>
      <c r="BE2674" s="196">
        <v>3.8113665000000004E-9</v>
      </c>
      <c r="BF2674" s="196">
        <v>4.2641818E-8</v>
      </c>
      <c r="BG2674" s="108">
        <v>0</v>
      </c>
      <c r="BH2674" s="108">
        <v>0</v>
      </c>
      <c r="BI2674" s="108">
        <v>0</v>
      </c>
      <c r="BJ2674" s="108">
        <v>0</v>
      </c>
      <c r="BK2674" s="108">
        <v>0</v>
      </c>
      <c r="BL2674" s="108">
        <v>0</v>
      </c>
      <c r="BM2674" s="108">
        <v>0</v>
      </c>
      <c r="BN2674" s="108">
        <v>0</v>
      </c>
      <c r="BO2674" s="108">
        <v>0</v>
      </c>
      <c r="BP2674" s="108">
        <v>0</v>
      </c>
      <c r="BQ2674" s="108">
        <v>0</v>
      </c>
      <c r="BR2674" s="108">
        <v>0</v>
      </c>
      <c r="BS2674" s="108">
        <v>0</v>
      </c>
      <c r="BU2674" s="69">
        <v>9.9866735000000008E-4</v>
      </c>
      <c r="BV2674" s="69">
        <v>3.0283730999999998E-4</v>
      </c>
      <c r="BW2674" s="69">
        <v>3.6288858999999999E-4</v>
      </c>
      <c r="BX2674" s="172">
        <v>9.3553415999999997E-12</v>
      </c>
      <c r="BY2674" s="69">
        <v>2.3647792E-4</v>
      </c>
      <c r="BZ2674" s="172">
        <v>1.7405745000000002E-5</v>
      </c>
      <c r="CA2674" s="69">
        <v>0</v>
      </c>
      <c r="CB2674" s="172">
        <v>2.6418174999999999E-5</v>
      </c>
      <c r="CC2674" s="69">
        <v>0</v>
      </c>
      <c r="CD2674" s="172">
        <v>5.4580425999999997E-10</v>
      </c>
      <c r="CE2674" s="69">
        <v>0</v>
      </c>
      <c r="CF2674" s="69">
        <v>0</v>
      </c>
      <c r="CG2674" s="69">
        <v>0</v>
      </c>
      <c r="CH2674" s="172">
        <v>5.2639058000000001E-5</v>
      </c>
      <c r="CI2674" s="69">
        <v>0</v>
      </c>
      <c r="CJ2674" s="69">
        <v>0</v>
      </c>
      <c r="CK2674" s="69">
        <v>0</v>
      </c>
      <c r="CM2674" s="198">
        <v>0</v>
      </c>
      <c r="CN2674" s="198">
        <v>13.014851</v>
      </c>
      <c r="CO2674" s="198">
        <v>0.49770241999999998</v>
      </c>
      <c r="CP2674" s="198">
        <v>0.21118890000000001</v>
      </c>
      <c r="CQ2674" s="198">
        <v>0</v>
      </c>
      <c r="CR2674" s="198">
        <v>0</v>
      </c>
      <c r="CS2674" s="198">
        <v>1.185548E-2</v>
      </c>
      <c r="CT2674" s="198">
        <v>0</v>
      </c>
      <c r="CU2674" s="198">
        <v>0</v>
      </c>
      <c r="CV2674" s="198">
        <v>6.1211433000000004E-3</v>
      </c>
    </row>
    <row r="2675" spans="1:100" ht="14.4">
      <c r="B2675" s="112"/>
      <c r="C2675" s="113"/>
      <c r="D2675" s="1" t="s">
        <v>1324</v>
      </c>
      <c r="E2675" s="112"/>
      <c r="T2675" s="3"/>
      <c r="U2675" s="3"/>
      <c r="AC2675" s="142"/>
      <c r="AD2675" s="142"/>
      <c r="AE2675" s="142"/>
      <c r="AF2675" s="142"/>
      <c r="AG2675" s="142"/>
      <c r="AU2675" s="86"/>
      <c r="AV2675" s="86"/>
      <c r="AW2675" s="86"/>
      <c r="AX2675" s="3"/>
      <c r="AY2675" s="3"/>
      <c r="AZ2675" s="3"/>
      <c r="BC2675" s="3"/>
      <c r="BD2675" s="3"/>
      <c r="BE2675" s="3"/>
      <c r="BF2675" s="3"/>
      <c r="BX2675" s="3"/>
      <c r="BZ2675" s="3"/>
      <c r="CB2675" s="3"/>
      <c r="CD2675" s="3"/>
      <c r="CH2675" s="3"/>
    </row>
    <row r="2676" spans="1:100" ht="14.4">
      <c r="A2676" t="s">
        <v>1325</v>
      </c>
      <c r="B2676" s="112" t="s">
        <v>265</v>
      </c>
      <c r="C2676" s="113" t="str">
        <f t="shared" ref="C2676:C2678" si="1005">MID(A2676,1,12)</f>
        <v>N.010.10.101</v>
      </c>
      <c r="D2676" s="9" t="s">
        <v>1324</v>
      </c>
      <c r="E2676" s="112" t="s">
        <v>362</v>
      </c>
      <c r="F2676" s="115" t="str">
        <f t="shared" ref="F2676:F2678" si="1006">MID(A2676, 21,85)</f>
        <v>Baking (1.5 MJe per kg product)</v>
      </c>
      <c r="G2676" s="143">
        <f t="shared" si="992"/>
        <v>0.18838076000000001</v>
      </c>
      <c r="I2676" s="118">
        <f t="shared" si="993"/>
        <v>3.6809643119999999E-2</v>
      </c>
      <c r="K2676" s="161">
        <f t="shared" si="994"/>
        <v>7.4125416999999997E-4</v>
      </c>
      <c r="L2676" s="161">
        <f t="shared" si="995"/>
        <v>2.5710749999999999E-3</v>
      </c>
      <c r="M2676" s="162">
        <f t="shared" si="996"/>
        <v>5.2401999499999997E-3</v>
      </c>
      <c r="N2676" s="161">
        <v>2.8257114E-2</v>
      </c>
      <c r="O2676" s="132">
        <v>1.0929462999999999E-3</v>
      </c>
      <c r="P2676" s="132">
        <v>1.4781287E-3</v>
      </c>
      <c r="Q2676" s="132">
        <v>6.3338895999999999E-4</v>
      </c>
      <c r="R2676" s="132">
        <v>1.0786521E-4</v>
      </c>
      <c r="S2676" s="132">
        <v>0</v>
      </c>
      <c r="T2676" s="132">
        <v>0</v>
      </c>
      <c r="U2676" s="132">
        <v>0</v>
      </c>
      <c r="V2676" s="132">
        <v>1.0790025E-4</v>
      </c>
      <c r="W2676" s="132">
        <v>0</v>
      </c>
      <c r="X2676" s="132">
        <v>5.1322996999999997E-3</v>
      </c>
      <c r="Y2676" s="132">
        <v>0</v>
      </c>
      <c r="Z2676" s="132">
        <v>0</v>
      </c>
      <c r="AA2676" s="132">
        <v>0</v>
      </c>
      <c r="AC2676" s="118">
        <f t="shared" si="997"/>
        <v>2.8257114E-2</v>
      </c>
      <c r="AD2676" s="118">
        <f t="shared" si="998"/>
        <v>3.3123291699999999E-3</v>
      </c>
      <c r="AE2676" s="118">
        <f t="shared" si="999"/>
        <v>2.5710749999999999E-3</v>
      </c>
      <c r="AF2676" s="118">
        <f t="shared" si="1000"/>
        <v>2.5710749999999999E-3</v>
      </c>
      <c r="AG2676" s="118">
        <f t="shared" si="1001"/>
        <v>5.2401999499999997E-3</v>
      </c>
      <c r="AI2676" s="69">
        <v>3.3480118000000001</v>
      </c>
      <c r="AJ2676" s="69">
        <v>2.0229593000000001</v>
      </c>
      <c r="AK2676" s="69">
        <v>0.63764935</v>
      </c>
      <c r="AL2676" s="69">
        <v>0</v>
      </c>
      <c r="AM2676" s="69">
        <v>0.15371953999999999</v>
      </c>
      <c r="AN2676" s="69">
        <v>0.37464107000000002</v>
      </c>
      <c r="AO2676" s="69">
        <v>0.15904251</v>
      </c>
      <c r="AQ2676" s="116">
        <v>3.6139507000000001E-3</v>
      </c>
      <c r="AR2676" s="116">
        <v>3.3962861000000001E-3</v>
      </c>
      <c r="AS2676" s="116">
        <v>1.5462791999999999E-4</v>
      </c>
      <c r="AT2676" s="199">
        <v>6.3036711000000003E-5</v>
      </c>
      <c r="AU2676" s="150">
        <f t="shared" si="1002"/>
        <v>2.0361427738399999E-7</v>
      </c>
      <c r="AV2676" s="150">
        <f t="shared" si="1003"/>
        <v>5.7184880212800006E-10</v>
      </c>
      <c r="AW2676" s="163">
        <f t="shared" si="1004"/>
        <v>8.8286711032000004E-3</v>
      </c>
      <c r="AX2676" s="196">
        <v>1.7481735E-7</v>
      </c>
      <c r="AY2676" s="196">
        <v>5.2746612999999997E-10</v>
      </c>
      <c r="AZ2676" s="196">
        <v>1.4411128000000001E-14</v>
      </c>
      <c r="BA2676" s="108">
        <v>0</v>
      </c>
      <c r="BB2676" s="108">
        <v>0</v>
      </c>
      <c r="BC2676" s="196">
        <v>9.4180383999999994E-11</v>
      </c>
      <c r="BD2676" s="196">
        <v>2.8702747000000001E-8</v>
      </c>
      <c r="BE2676" s="196">
        <v>1.3350846E-11</v>
      </c>
      <c r="BF2676" s="196">
        <v>3.1017415E-11</v>
      </c>
      <c r="BG2676" s="108">
        <v>0</v>
      </c>
      <c r="BH2676" s="108">
        <v>0</v>
      </c>
      <c r="BI2676" s="108">
        <v>0</v>
      </c>
      <c r="BJ2676" s="108">
        <v>0</v>
      </c>
      <c r="BK2676" s="108">
        <v>0</v>
      </c>
      <c r="BL2676" s="108">
        <v>0</v>
      </c>
      <c r="BM2676" s="108">
        <v>0</v>
      </c>
      <c r="BN2676" s="108">
        <v>0</v>
      </c>
      <c r="BO2676" s="196">
        <v>2.1778031999999999E-6</v>
      </c>
      <c r="BP2676" s="108">
        <v>8.8264933E-3</v>
      </c>
      <c r="BQ2676" s="108">
        <v>0</v>
      </c>
      <c r="BR2676" s="108">
        <v>0</v>
      </c>
      <c r="BS2676" s="108">
        <v>0</v>
      </c>
      <c r="BU2676" s="172">
        <v>9.3046380999999995E-6</v>
      </c>
      <c r="BV2676" s="172">
        <v>2.4485019000000003E-7</v>
      </c>
      <c r="BW2676" s="172">
        <v>5.2525555000000003E-6</v>
      </c>
      <c r="BX2676" s="69">
        <v>0</v>
      </c>
      <c r="BY2676" s="172">
        <v>2.5277328999999998E-7</v>
      </c>
      <c r="BZ2676" s="172">
        <v>6.0970627999999998E-8</v>
      </c>
      <c r="CA2676" s="69">
        <v>0</v>
      </c>
      <c r="CB2676" s="172">
        <v>9.2540291999999994E-8</v>
      </c>
      <c r="CC2676" s="69">
        <v>0</v>
      </c>
      <c r="CD2676" s="69">
        <v>0</v>
      </c>
      <c r="CE2676" s="69">
        <v>0</v>
      </c>
      <c r="CF2676" s="69">
        <v>0</v>
      </c>
      <c r="CG2676" s="69">
        <v>0</v>
      </c>
      <c r="CH2676" s="172">
        <v>1.3142298999999999E-7</v>
      </c>
      <c r="CI2676" s="172">
        <v>3.2174855E-6</v>
      </c>
      <c r="CJ2676" s="172">
        <v>5.2039739999999998E-8</v>
      </c>
      <c r="CK2676" s="69">
        <v>0</v>
      </c>
      <c r="CM2676" s="198">
        <v>0</v>
      </c>
      <c r="CN2676" s="198">
        <v>0.18838076000000001</v>
      </c>
      <c r="CO2676" s="198">
        <v>2.5656392999999999E-3</v>
      </c>
      <c r="CP2676" s="198">
        <v>1.8150659999999999E-4</v>
      </c>
      <c r="CQ2676" s="198">
        <v>0</v>
      </c>
      <c r="CR2676" s="198">
        <v>0</v>
      </c>
      <c r="CS2676" s="197">
        <v>1.0102154E-5</v>
      </c>
      <c r="CT2676" s="198">
        <v>0</v>
      </c>
      <c r="CU2676" s="198">
        <v>0</v>
      </c>
      <c r="CV2676" s="197">
        <v>2.1441769E-5</v>
      </c>
    </row>
    <row r="2677" spans="1:100" ht="14.4">
      <c r="A2677" t="s">
        <v>1326</v>
      </c>
      <c r="B2677" s="112" t="s">
        <v>265</v>
      </c>
      <c r="C2677" s="113" t="str">
        <f t="shared" si="1005"/>
        <v>N.010.10.102</v>
      </c>
      <c r="D2677" s="9" t="s">
        <v>1324</v>
      </c>
      <c r="E2677" s="112" t="s">
        <v>362</v>
      </c>
      <c r="F2677" s="115" t="str">
        <f t="shared" si="1006"/>
        <v>Boiling (1.1 MJe per kg product)</v>
      </c>
      <c r="G2677" s="143">
        <f t="shared" si="992"/>
        <v>0.13814589333333332</v>
      </c>
      <c r="I2677" s="118">
        <f t="shared" si="993"/>
        <v>2.6993738684999997E-2</v>
      </c>
      <c r="K2677" s="161">
        <f t="shared" si="994"/>
        <v>5.4358638399999997E-4</v>
      </c>
      <c r="L2677" s="161">
        <f t="shared" si="995"/>
        <v>1.8854550500000001E-3</v>
      </c>
      <c r="M2677" s="162">
        <f t="shared" si="996"/>
        <v>3.8428132510000003E-3</v>
      </c>
      <c r="N2677" s="161">
        <v>2.0721883999999999E-2</v>
      </c>
      <c r="O2677" s="132">
        <v>8.0149395000000002E-4</v>
      </c>
      <c r="P2677" s="132">
        <v>1.0839611000000001E-3</v>
      </c>
      <c r="Q2677" s="132">
        <v>4.6448523E-4</v>
      </c>
      <c r="R2677" s="164">
        <v>7.9101153999999995E-5</v>
      </c>
      <c r="S2677" s="132">
        <v>0</v>
      </c>
      <c r="T2677" s="132">
        <v>0</v>
      </c>
      <c r="U2677" s="132">
        <v>0</v>
      </c>
      <c r="V2677" s="164">
        <v>7.9126851000000002E-5</v>
      </c>
      <c r="W2677" s="132">
        <v>0</v>
      </c>
      <c r="X2677" s="132">
        <v>3.7636864000000002E-3</v>
      </c>
      <c r="Y2677" s="132">
        <v>0</v>
      </c>
      <c r="Z2677" s="132">
        <v>0</v>
      </c>
      <c r="AA2677" s="132">
        <v>0</v>
      </c>
      <c r="AC2677" s="118">
        <f t="shared" si="997"/>
        <v>2.0721883999999999E-2</v>
      </c>
      <c r="AD2677" s="118">
        <f t="shared" si="998"/>
        <v>2.4290414340000003E-3</v>
      </c>
      <c r="AE2677" s="118">
        <f t="shared" si="999"/>
        <v>1.8854550500000001E-3</v>
      </c>
      <c r="AF2677" s="118">
        <f t="shared" si="1000"/>
        <v>1.8854550500000001E-3</v>
      </c>
      <c r="AG2677" s="118">
        <f t="shared" si="1001"/>
        <v>3.8428132510000003E-3</v>
      </c>
      <c r="AI2677" s="69">
        <v>2.4552086000000002</v>
      </c>
      <c r="AJ2677" s="69">
        <v>1.4835035000000001</v>
      </c>
      <c r="AK2677" s="69">
        <v>0.46760953</v>
      </c>
      <c r="AL2677" s="69">
        <v>0</v>
      </c>
      <c r="AM2677" s="69">
        <v>0.11272765999999999</v>
      </c>
      <c r="AN2677" s="69">
        <v>0.27473679000000001</v>
      </c>
      <c r="AO2677" s="69">
        <v>0.11663118</v>
      </c>
      <c r="AQ2677" s="116">
        <v>2.6502305000000001E-3</v>
      </c>
      <c r="AR2677" s="116">
        <v>2.4906097999999998E-3</v>
      </c>
      <c r="AS2677" s="116">
        <v>1.1339381000000001E-4</v>
      </c>
      <c r="AT2677" s="199">
        <v>4.6226922000000003E-5</v>
      </c>
      <c r="AU2677" s="150">
        <f t="shared" si="1002"/>
        <v>1.49317136615E-7</v>
      </c>
      <c r="AV2677" s="150">
        <f t="shared" si="1003"/>
        <v>4.1935579226100003E-10</v>
      </c>
      <c r="AW2677" s="163">
        <f t="shared" si="1004"/>
        <v>6.4743587557000003E-3</v>
      </c>
      <c r="AX2677" s="196">
        <v>1.2819939000000001E-7</v>
      </c>
      <c r="AY2677" s="196">
        <v>3.8680850000000002E-10</v>
      </c>
      <c r="AZ2677" s="196">
        <v>1.0568161000000001E-14</v>
      </c>
      <c r="BA2677" s="108">
        <v>0</v>
      </c>
      <c r="BB2677" s="108">
        <v>0</v>
      </c>
      <c r="BC2677" s="196">
        <v>6.9065614999999996E-11</v>
      </c>
      <c r="BD2677" s="196">
        <v>2.1048681E-8</v>
      </c>
      <c r="BE2677" s="196">
        <v>9.7906201000000002E-12</v>
      </c>
      <c r="BF2677" s="196">
        <v>2.2746103999999999E-11</v>
      </c>
      <c r="BG2677" s="108">
        <v>0</v>
      </c>
      <c r="BH2677" s="108">
        <v>0</v>
      </c>
      <c r="BI2677" s="108">
        <v>0</v>
      </c>
      <c r="BJ2677" s="108">
        <v>0</v>
      </c>
      <c r="BK2677" s="108">
        <v>0</v>
      </c>
      <c r="BL2677" s="108">
        <v>0</v>
      </c>
      <c r="BM2677" s="108">
        <v>0</v>
      </c>
      <c r="BN2677" s="108">
        <v>0</v>
      </c>
      <c r="BO2677" s="196">
        <v>1.5970556999999999E-6</v>
      </c>
      <c r="BP2677" s="108">
        <v>6.4727617000000003E-3</v>
      </c>
      <c r="BQ2677" s="108">
        <v>0</v>
      </c>
      <c r="BR2677" s="108">
        <v>0</v>
      </c>
      <c r="BS2677" s="108">
        <v>0</v>
      </c>
      <c r="BU2677" s="172">
        <v>6.8234012999999998E-6</v>
      </c>
      <c r="BV2677" s="172">
        <v>1.7955679999999999E-7</v>
      </c>
      <c r="BW2677" s="172">
        <v>3.851874E-6</v>
      </c>
      <c r="BX2677" s="69">
        <v>0</v>
      </c>
      <c r="BY2677" s="172">
        <v>1.8536707999999999E-7</v>
      </c>
      <c r="BZ2677" s="172">
        <v>4.4711793999999997E-8</v>
      </c>
      <c r="CA2677" s="69">
        <v>0</v>
      </c>
      <c r="CB2677" s="172">
        <v>6.7862880999999995E-8</v>
      </c>
      <c r="CC2677" s="69">
        <v>0</v>
      </c>
      <c r="CD2677" s="69">
        <v>0</v>
      </c>
      <c r="CE2677" s="69">
        <v>0</v>
      </c>
      <c r="CF2677" s="69">
        <v>0</v>
      </c>
      <c r="CG2677" s="69">
        <v>0</v>
      </c>
      <c r="CH2677" s="172">
        <v>9.6376858999999995E-8</v>
      </c>
      <c r="CI2677" s="172">
        <v>2.3594893000000002E-6</v>
      </c>
      <c r="CJ2677" s="172">
        <v>3.8162476000000001E-8</v>
      </c>
      <c r="CK2677" s="69">
        <v>0</v>
      </c>
      <c r="CM2677" s="198">
        <v>0</v>
      </c>
      <c r="CN2677" s="198">
        <v>0.13814588999999999</v>
      </c>
      <c r="CO2677" s="198">
        <v>1.8814687999999999E-3</v>
      </c>
      <c r="CP2677" s="198">
        <v>1.3310484E-4</v>
      </c>
      <c r="CQ2677" s="198">
        <v>0</v>
      </c>
      <c r="CR2677" s="198">
        <v>0</v>
      </c>
      <c r="CS2677" s="197">
        <v>7.4082465000000002E-6</v>
      </c>
      <c r="CT2677" s="198">
        <v>0</v>
      </c>
      <c r="CU2677" s="198">
        <v>0</v>
      </c>
      <c r="CV2677" s="197">
        <v>1.5723963999999999E-5</v>
      </c>
    </row>
    <row r="2678" spans="1:100" ht="14.4">
      <c r="A2678" t="s">
        <v>1327</v>
      </c>
      <c r="B2678" s="112" t="s">
        <v>265</v>
      </c>
      <c r="C2678" s="113" t="str">
        <f t="shared" si="1005"/>
        <v>N.010.10.103</v>
      </c>
      <c r="D2678" s="9" t="s">
        <v>1324</v>
      </c>
      <c r="E2678" s="112" t="s">
        <v>362</v>
      </c>
      <c r="F2678" s="115" t="str">
        <f t="shared" si="1006"/>
        <v>Roasting chicken (3 MJe per kg product)</v>
      </c>
      <c r="G2678" s="143">
        <f t="shared" si="992"/>
        <v>0.37676152666666668</v>
      </c>
      <c r="I2678" s="118">
        <f t="shared" si="993"/>
        <v>7.3619286919999999E-2</v>
      </c>
      <c r="K2678" s="161">
        <f t="shared" si="994"/>
        <v>1.48250832E-3</v>
      </c>
      <c r="L2678" s="161">
        <f t="shared" si="995"/>
        <v>5.1421500999999994E-3</v>
      </c>
      <c r="M2678" s="162">
        <f t="shared" si="996"/>
        <v>1.0480399499999999E-2</v>
      </c>
      <c r="N2678" s="161">
        <v>5.6514228999999999E-2</v>
      </c>
      <c r="O2678" s="132">
        <v>2.1858925999999998E-3</v>
      </c>
      <c r="P2678" s="132">
        <v>2.9562575000000001E-3</v>
      </c>
      <c r="Q2678" s="132">
        <v>1.2667779000000001E-3</v>
      </c>
      <c r="R2678" s="132">
        <v>2.1573042E-4</v>
      </c>
      <c r="S2678" s="132">
        <v>0</v>
      </c>
      <c r="T2678" s="132">
        <v>0</v>
      </c>
      <c r="U2678" s="132">
        <v>0</v>
      </c>
      <c r="V2678" s="132">
        <v>2.1580049999999999E-4</v>
      </c>
      <c r="W2678" s="132">
        <v>0</v>
      </c>
      <c r="X2678" s="132">
        <v>1.0264598999999999E-2</v>
      </c>
      <c r="Y2678" s="132">
        <v>0</v>
      </c>
      <c r="Z2678" s="132">
        <v>0</v>
      </c>
      <c r="AA2678" s="132">
        <v>0</v>
      </c>
      <c r="AC2678" s="118">
        <f t="shared" si="997"/>
        <v>5.6514228999999999E-2</v>
      </c>
      <c r="AD2678" s="118">
        <f t="shared" si="998"/>
        <v>6.6246584199999995E-3</v>
      </c>
      <c r="AE2678" s="118">
        <f t="shared" si="999"/>
        <v>5.1421500999999994E-3</v>
      </c>
      <c r="AF2678" s="118">
        <f t="shared" si="1000"/>
        <v>5.1421500999999994E-3</v>
      </c>
      <c r="AG2678" s="118">
        <f t="shared" si="1001"/>
        <v>1.0480399499999999E-2</v>
      </c>
      <c r="AI2678" s="69">
        <v>6.6960236000000002</v>
      </c>
      <c r="AJ2678" s="69">
        <v>4.0459186000000003</v>
      </c>
      <c r="AK2678" s="69">
        <v>1.2752987</v>
      </c>
      <c r="AL2678" s="69">
        <v>0</v>
      </c>
      <c r="AM2678" s="69">
        <v>0.30743906999999998</v>
      </c>
      <c r="AN2678" s="69">
        <v>0.74928214000000004</v>
      </c>
      <c r="AO2678" s="69">
        <v>0.31808502999999999</v>
      </c>
      <c r="AQ2678" s="116">
        <v>7.2279014999999999E-3</v>
      </c>
      <c r="AR2678" s="116">
        <v>6.7925722000000003E-3</v>
      </c>
      <c r="AS2678" s="116">
        <v>3.0925583000000002E-4</v>
      </c>
      <c r="AT2678" s="116">
        <v>1.2607342000000001E-4</v>
      </c>
      <c r="AU2678" s="150">
        <f t="shared" si="1002"/>
        <v>4.0722855476999998E-7</v>
      </c>
      <c r="AV2678" s="150">
        <f t="shared" si="1003"/>
        <v>1.1436976422569997E-9</v>
      </c>
      <c r="AW2678" s="163">
        <f t="shared" si="1004"/>
        <v>1.7657342606499999E-2</v>
      </c>
      <c r="AX2678" s="196">
        <v>3.4963469999999999E-7</v>
      </c>
      <c r="AY2678" s="196">
        <v>1.0549322999999999E-9</v>
      </c>
      <c r="AZ2678" s="196">
        <v>2.8822257000000001E-14</v>
      </c>
      <c r="BA2678" s="108">
        <v>0</v>
      </c>
      <c r="BB2678" s="108">
        <v>0</v>
      </c>
      <c r="BC2678" s="196">
        <v>1.8836077E-10</v>
      </c>
      <c r="BD2678" s="196">
        <v>5.7405494000000002E-8</v>
      </c>
      <c r="BE2678" s="196">
        <v>2.6701690999999999E-11</v>
      </c>
      <c r="BF2678" s="196">
        <v>6.2034828999999994E-11</v>
      </c>
      <c r="BG2678" s="108">
        <v>0</v>
      </c>
      <c r="BH2678" s="108">
        <v>0</v>
      </c>
      <c r="BI2678" s="108">
        <v>0</v>
      </c>
      <c r="BJ2678" s="108">
        <v>0</v>
      </c>
      <c r="BK2678" s="108">
        <v>0</v>
      </c>
      <c r="BL2678" s="108">
        <v>0</v>
      </c>
      <c r="BM2678" s="108">
        <v>0</v>
      </c>
      <c r="BN2678" s="108">
        <v>0</v>
      </c>
      <c r="BO2678" s="196">
        <v>4.3556064999999997E-6</v>
      </c>
      <c r="BP2678" s="108">
        <v>1.7652986999999998E-2</v>
      </c>
      <c r="BQ2678" s="108">
        <v>0</v>
      </c>
      <c r="BR2678" s="108">
        <v>0</v>
      </c>
      <c r="BS2678" s="108">
        <v>0</v>
      </c>
      <c r="BU2678" s="172">
        <v>1.8609275999999999E-5</v>
      </c>
      <c r="BV2678" s="172">
        <v>4.8970038000000005E-7</v>
      </c>
      <c r="BW2678" s="172">
        <v>1.0505111000000001E-5</v>
      </c>
      <c r="BX2678" s="69">
        <v>0</v>
      </c>
      <c r="BY2678" s="172">
        <v>5.0554657999999995E-7</v>
      </c>
      <c r="BZ2678" s="172">
        <v>1.2194126000000001E-7</v>
      </c>
      <c r="CA2678" s="69">
        <v>0</v>
      </c>
      <c r="CB2678" s="172">
        <v>1.8508058E-7</v>
      </c>
      <c r="CC2678" s="69">
        <v>0</v>
      </c>
      <c r="CD2678" s="69">
        <v>0</v>
      </c>
      <c r="CE2678" s="69">
        <v>0</v>
      </c>
      <c r="CF2678" s="69">
        <v>0</v>
      </c>
      <c r="CG2678" s="69">
        <v>0</v>
      </c>
      <c r="CH2678" s="172">
        <v>2.6284597999999998E-7</v>
      </c>
      <c r="CI2678" s="172">
        <v>6.4349709000000001E-6</v>
      </c>
      <c r="CJ2678" s="172">
        <v>1.0407948E-7</v>
      </c>
      <c r="CK2678" s="69">
        <v>0</v>
      </c>
      <c r="CM2678" s="198">
        <v>0</v>
      </c>
      <c r="CN2678" s="198">
        <v>0.37676152000000002</v>
      </c>
      <c r="CO2678" s="198">
        <v>5.1312785000000001E-3</v>
      </c>
      <c r="CP2678" s="198">
        <v>3.6301319999999999E-4</v>
      </c>
      <c r="CQ2678" s="198">
        <v>0</v>
      </c>
      <c r="CR2678" s="198">
        <v>0</v>
      </c>
      <c r="CS2678" s="197">
        <v>2.0204309E-5</v>
      </c>
      <c r="CT2678" s="198">
        <v>0</v>
      </c>
      <c r="CU2678" s="198">
        <v>0</v>
      </c>
      <c r="CV2678" s="197">
        <v>4.2883536999999998E-5</v>
      </c>
    </row>
    <row r="2679" spans="1:100" ht="14.4">
      <c r="B2679" s="112"/>
      <c r="C2679" s="113"/>
      <c r="D2679" s="1" t="s">
        <v>2081</v>
      </c>
      <c r="E2679" s="112"/>
      <c r="AC2679" s="142"/>
      <c r="AD2679" s="142"/>
      <c r="AE2679" s="142"/>
      <c r="AF2679" s="142"/>
      <c r="AG2679" s="142"/>
      <c r="AU2679" s="86"/>
      <c r="AV2679" s="86"/>
      <c r="AW2679" s="86"/>
      <c r="AX2679" s="3"/>
      <c r="AY2679" s="3"/>
      <c r="AZ2679" s="3"/>
      <c r="BC2679" s="3"/>
      <c r="BD2679" s="3"/>
      <c r="BE2679" s="3"/>
      <c r="BF2679" s="3"/>
      <c r="BO2679" s="3"/>
      <c r="BU2679" s="3"/>
      <c r="BV2679" s="3"/>
      <c r="BW2679" s="3"/>
      <c r="BY2679" s="3"/>
      <c r="BZ2679" s="3"/>
      <c r="CB2679" s="3"/>
      <c r="CH2679" s="3"/>
      <c r="CI2679" s="3"/>
      <c r="CJ2679" s="3"/>
      <c r="CS2679" s="3"/>
      <c r="CV2679" s="3"/>
    </row>
    <row r="2680" spans="1:100" ht="14.4">
      <c r="B2680" s="112"/>
      <c r="C2680" s="113"/>
      <c r="D2680" s="1" t="s">
        <v>1328</v>
      </c>
      <c r="E2680" s="112"/>
      <c r="AC2680" s="142"/>
      <c r="AD2680" s="142"/>
      <c r="AE2680" s="142"/>
      <c r="AF2680" s="142"/>
      <c r="AG2680" s="142"/>
      <c r="AU2680" s="86"/>
      <c r="AV2680" s="86"/>
      <c r="AW2680" s="86"/>
      <c r="AX2680" s="3"/>
      <c r="AY2680" s="3"/>
      <c r="AZ2680" s="3"/>
      <c r="BC2680" s="3"/>
      <c r="BD2680" s="3"/>
      <c r="BE2680" s="3"/>
      <c r="BF2680" s="3"/>
      <c r="BO2680" s="3"/>
      <c r="BU2680" s="3"/>
      <c r="BV2680" s="3"/>
      <c r="BW2680" s="3"/>
      <c r="BY2680" s="3"/>
      <c r="BZ2680" s="3"/>
      <c r="CB2680" s="3"/>
      <c r="CH2680" s="3"/>
      <c r="CI2680" s="3"/>
      <c r="CJ2680" s="3"/>
      <c r="CS2680" s="3"/>
      <c r="CV2680" s="3"/>
    </row>
    <row r="2681" spans="1:100" ht="14.4">
      <c r="A2681" t="s">
        <v>1185</v>
      </c>
      <c r="B2681" s="112" t="s">
        <v>1184</v>
      </c>
      <c r="C2681" s="113" t="str">
        <f t="shared" ref="C2681:C2749" si="1007">MID(A2681,1,12)</f>
        <v>P.030.00.100</v>
      </c>
      <c r="D2681" t="s">
        <v>1328</v>
      </c>
      <c r="E2681" s="112" t="s">
        <v>362</v>
      </c>
      <c r="F2681" s="115" t="str">
        <f t="shared" ref="F2681:F2749" si="1008">MID(A2681, 21,85)</f>
        <v>1,4-dioxanes (n=1, std= -)</v>
      </c>
      <c r="G2681" s="143">
        <f t="shared" si="992"/>
        <v>4.3452651333333341</v>
      </c>
      <c r="I2681" s="118">
        <f t="shared" si="993"/>
        <v>0.85302753615879368</v>
      </c>
      <c r="K2681" s="161">
        <f t="shared" si="994"/>
        <v>7.3000697529999992E-2</v>
      </c>
      <c r="L2681" s="161">
        <f t="shared" si="995"/>
        <v>9.6925835215999998E-2</v>
      </c>
      <c r="M2681" s="162">
        <f t="shared" si="996"/>
        <v>3.1311233412793626E-2</v>
      </c>
      <c r="N2681" s="161">
        <v>0.65178977000000005</v>
      </c>
      <c r="O2681" s="132">
        <v>5.7625889999999999E-2</v>
      </c>
      <c r="P2681" s="132">
        <v>3.0728787E-2</v>
      </c>
      <c r="Q2681" s="132">
        <v>6.8557903000000003E-2</v>
      </c>
      <c r="R2681" s="132">
        <v>1.5345067E-3</v>
      </c>
      <c r="S2681" s="132">
        <v>7.5262202999999998E-4</v>
      </c>
      <c r="T2681" s="132">
        <v>2.1556658E-3</v>
      </c>
      <c r="U2681" s="132">
        <v>8.3468100999999992E-3</v>
      </c>
      <c r="V2681" s="132">
        <v>1.2554010999999999E-4</v>
      </c>
      <c r="W2681" s="132">
        <v>1.6429579E-4</v>
      </c>
      <c r="X2681" s="132">
        <v>7.2526713000000001E-3</v>
      </c>
      <c r="Y2681" s="164">
        <v>6.0052325999999999E-5</v>
      </c>
      <c r="Z2681" s="132">
        <v>2.3933022000000002E-2</v>
      </c>
      <c r="AA2681" s="164">
        <v>2.7936231000000001E-12</v>
      </c>
      <c r="AC2681" s="118">
        <f t="shared" si="997"/>
        <v>0.65178977000000005</v>
      </c>
      <c r="AD2681" s="118">
        <f t="shared" si="998"/>
        <v>0.16970218463</v>
      </c>
      <c r="AE2681" s="118">
        <f t="shared" si="999"/>
        <v>0.1206345091</v>
      </c>
      <c r="AF2681" s="118">
        <f t="shared" si="1000"/>
        <v>9.6925835216000011E-2</v>
      </c>
      <c r="AG2681" s="118">
        <f t="shared" si="1001"/>
        <v>7.378211412793623E-3</v>
      </c>
      <c r="AI2681" s="69">
        <v>102.31408999999999</v>
      </c>
      <c r="AJ2681" s="69">
        <v>98.853825999999998</v>
      </c>
      <c r="AK2681" s="69">
        <v>0.63670897000000004</v>
      </c>
      <c r="AL2681" s="69">
        <v>0</v>
      </c>
      <c r="AM2681" s="69">
        <v>0.15274122000000001</v>
      </c>
      <c r="AN2681" s="69">
        <v>2.5119079000000002</v>
      </c>
      <c r="AO2681" s="69">
        <v>0.15890962</v>
      </c>
      <c r="AQ2681" s="116">
        <v>8.3823877000000005E-2</v>
      </c>
      <c r="AR2681" s="116">
        <v>7.3547734000000003E-2</v>
      </c>
      <c r="AS2681" s="116">
        <v>3.5792911000000001E-3</v>
      </c>
      <c r="AT2681" s="116">
        <v>6.6968525999999999E-3</v>
      </c>
      <c r="AU2681" s="150">
        <f t="shared" si="1002"/>
        <v>4.4093365529492037E-6</v>
      </c>
      <c r="AV2681" s="150">
        <f t="shared" si="1003"/>
        <v>1.323702375657487E-8</v>
      </c>
      <c r="AW2681" s="163">
        <f t="shared" si="1004"/>
        <v>0.93793453281979999</v>
      </c>
      <c r="AX2681" s="196">
        <v>4.0328017000000004E-6</v>
      </c>
      <c r="AY2681" s="196">
        <v>1.2167952E-8</v>
      </c>
      <c r="AZ2681" s="196">
        <v>3.3244517000000001E-13</v>
      </c>
      <c r="BA2681" s="196">
        <v>1.3626759E-15</v>
      </c>
      <c r="BB2681" s="196">
        <v>3.8652740000000002E-16</v>
      </c>
      <c r="BC2681" s="196">
        <v>2.3085966999999998E-9</v>
      </c>
      <c r="BD2681" s="196">
        <v>3.7008230000000002E-7</v>
      </c>
      <c r="BE2681" s="196">
        <v>4.7683855000000003E-10</v>
      </c>
      <c r="BF2681" s="196">
        <v>4.2211180000000001E-10</v>
      </c>
      <c r="BG2681" s="196">
        <v>1.6867729000000001E-10</v>
      </c>
      <c r="BH2681" s="196">
        <v>4.7853096000000002E-17</v>
      </c>
      <c r="BI2681" s="196">
        <v>1.0477138E-12</v>
      </c>
      <c r="BJ2681" s="196">
        <v>5.3423653E-14</v>
      </c>
      <c r="BK2681" s="196">
        <v>1.0486095000000001E-14</v>
      </c>
      <c r="BL2681" s="196">
        <v>2.5794911000000001E-9</v>
      </c>
      <c r="BM2681" s="196">
        <v>1.5644634E-9</v>
      </c>
      <c r="BN2681" s="196">
        <v>3.7740453000000003E-21</v>
      </c>
      <c r="BO2681" s="196">
        <v>3.6928197999999999E-6</v>
      </c>
      <c r="BP2681" s="108">
        <v>0.93793084000000004</v>
      </c>
      <c r="BQ2681" s="108">
        <v>0</v>
      </c>
      <c r="BR2681" s="108">
        <v>0</v>
      </c>
      <c r="BS2681" s="108">
        <v>0</v>
      </c>
      <c r="BU2681" s="69">
        <v>2.6814724000000001E-4</v>
      </c>
      <c r="BV2681" s="172">
        <v>3.0995419000000001E-6</v>
      </c>
      <c r="BW2681" s="69">
        <v>1.2115752E-4</v>
      </c>
      <c r="BX2681" s="172">
        <v>1.0088352999999999E-6</v>
      </c>
      <c r="BY2681" s="172">
        <v>3.5082008000000001E-6</v>
      </c>
      <c r="BZ2681" s="172">
        <v>3.7237905999999998E-7</v>
      </c>
      <c r="CA2681" s="172">
        <v>2.3099599000000001E-6</v>
      </c>
      <c r="CB2681" s="172">
        <v>5.6520821000000004E-7</v>
      </c>
      <c r="CC2681" s="172">
        <v>1.0912959999999999E-6</v>
      </c>
      <c r="CD2681" s="172">
        <v>1.6754465E-6</v>
      </c>
      <c r="CE2681" s="172">
        <v>1.0960256E-12</v>
      </c>
      <c r="CF2681" s="172">
        <v>8.3458197000000005E-18</v>
      </c>
      <c r="CG2681" s="172">
        <v>7.1659021E-14</v>
      </c>
      <c r="CH2681" s="172">
        <v>1.3272537999999999E-5</v>
      </c>
      <c r="CI2681" s="69">
        <v>1.2003311E-4</v>
      </c>
      <c r="CJ2681" s="172">
        <v>5.3196719000000003E-8</v>
      </c>
      <c r="CK2681" s="69">
        <v>0</v>
      </c>
      <c r="CM2681" s="197">
        <v>8.4527957000000002E-14</v>
      </c>
      <c r="CN2681" s="198">
        <v>4.3449346000000002</v>
      </c>
      <c r="CO2681" s="198">
        <v>5.6455925999999997E-2</v>
      </c>
      <c r="CP2681" s="198">
        <v>2.2060613000000001E-3</v>
      </c>
      <c r="CQ2681" s="197">
        <v>5.7209165999999999E-10</v>
      </c>
      <c r="CR2681" s="197">
        <v>4.9716077999999998E-8</v>
      </c>
      <c r="CS2681" s="198">
        <v>1.2087467E-4</v>
      </c>
      <c r="CT2681" s="198">
        <v>4.2872519999999997E-2</v>
      </c>
      <c r="CU2681" s="198">
        <v>1.1253886E-4</v>
      </c>
      <c r="CV2681" s="198">
        <v>1.3097561999999999E-4</v>
      </c>
    </row>
    <row r="2682" spans="1:100" ht="14.4">
      <c r="A2682" t="s">
        <v>1186</v>
      </c>
      <c r="B2682" s="112" t="s">
        <v>1184</v>
      </c>
      <c r="C2682" s="113" t="str">
        <f t="shared" si="1007"/>
        <v>P.030.00.200</v>
      </c>
      <c r="D2682" t="s">
        <v>1328</v>
      </c>
      <c r="E2682" s="112" t="s">
        <v>362</v>
      </c>
      <c r="F2682" s="115" t="str">
        <f t="shared" si="1008"/>
        <v>1-hydroxy-4-unsubstituted benzenoids (n=1, std=-)</v>
      </c>
      <c r="G2682" s="143">
        <f t="shared" si="992"/>
        <v>1.7900000000000003</v>
      </c>
      <c r="I2682" s="118">
        <f t="shared" si="993"/>
        <v>0.3187041701814804</v>
      </c>
      <c r="K2682" s="161">
        <f t="shared" si="994"/>
        <v>1.088692646365E-2</v>
      </c>
      <c r="L2682" s="161">
        <f t="shared" si="995"/>
        <v>3.9317243717830401E-2</v>
      </c>
      <c r="M2682" s="162">
        <f t="shared" si="996"/>
        <v>0</v>
      </c>
      <c r="N2682" s="161">
        <v>0.26850000000000002</v>
      </c>
      <c r="O2682" s="132">
        <v>3.7380194999999998E-2</v>
      </c>
      <c r="P2682" s="132">
        <v>1.9370462000000001E-3</v>
      </c>
      <c r="Q2682" s="132">
        <v>9.5153760000000007E-3</v>
      </c>
      <c r="R2682" s="132">
        <v>1.3714199999999999E-3</v>
      </c>
      <c r="S2682" s="132">
        <v>0</v>
      </c>
      <c r="T2682" s="164">
        <v>1.3046365E-7</v>
      </c>
      <c r="U2682" s="164">
        <v>2.5178303999999999E-9</v>
      </c>
      <c r="V2682" s="132">
        <v>0</v>
      </c>
      <c r="W2682" s="132">
        <v>0</v>
      </c>
      <c r="X2682" s="132">
        <v>0</v>
      </c>
      <c r="Y2682" s="132">
        <v>0</v>
      </c>
      <c r="Z2682" s="132">
        <v>0</v>
      </c>
      <c r="AA2682" s="132">
        <v>0</v>
      </c>
      <c r="AC2682" s="118">
        <f t="shared" si="997"/>
        <v>0.26850000000000002</v>
      </c>
      <c r="AD2682" s="118">
        <f t="shared" si="998"/>
        <v>5.02041701814804E-2</v>
      </c>
      <c r="AE2682" s="118">
        <f t="shared" si="999"/>
        <v>3.9317243717830401E-2</v>
      </c>
      <c r="AF2682" s="118">
        <f t="shared" si="1000"/>
        <v>3.9317243717830401E-2</v>
      </c>
      <c r="AG2682" s="118">
        <f t="shared" si="1001"/>
        <v>0</v>
      </c>
      <c r="AI2682" s="69">
        <v>38.805</v>
      </c>
      <c r="AJ2682" s="69">
        <v>37.778399999999998</v>
      </c>
      <c r="AK2682" s="69">
        <v>0</v>
      </c>
      <c r="AL2682" s="69">
        <v>0</v>
      </c>
      <c r="AM2682" s="69">
        <v>1.0266</v>
      </c>
      <c r="AN2682" s="69">
        <v>0</v>
      </c>
      <c r="AO2682" s="69">
        <v>0</v>
      </c>
      <c r="AQ2682" s="116">
        <v>4.3321169E-2</v>
      </c>
      <c r="AR2682" s="116">
        <v>3.9035930000000003E-2</v>
      </c>
      <c r="AS2682" s="116">
        <v>1.5878604000000001E-3</v>
      </c>
      <c r="AT2682" s="116">
        <v>2.6973778000000002E-3</v>
      </c>
      <c r="AU2682" s="150">
        <f t="shared" si="1002"/>
        <v>2.3402836000000001E-6</v>
      </c>
      <c r="AV2682" s="150">
        <f t="shared" si="1003"/>
        <v>5.8722649349999999E-9</v>
      </c>
      <c r="AW2682" s="163">
        <f t="shared" si="1004"/>
        <v>0.37778400000000001</v>
      </c>
      <c r="AX2682" s="196">
        <v>1.66112E-6</v>
      </c>
      <c r="AY2682" s="196">
        <v>5.0119999999999996E-9</v>
      </c>
      <c r="AZ2682" s="196">
        <v>1.3693500000000001E-13</v>
      </c>
      <c r="BA2682" s="108">
        <v>0</v>
      </c>
      <c r="BB2682" s="108">
        <v>0</v>
      </c>
      <c r="BC2682" s="196">
        <v>3.0360000000000002E-10</v>
      </c>
      <c r="BD2682" s="196">
        <v>6.7886000000000003E-7</v>
      </c>
      <c r="BE2682" s="196">
        <v>6.9367999999999998E-11</v>
      </c>
      <c r="BF2682" s="196">
        <v>7.9075999999999997E-10</v>
      </c>
      <c r="BG2682" s="108">
        <v>0</v>
      </c>
      <c r="BH2682" s="108">
        <v>0</v>
      </c>
      <c r="BI2682" s="108">
        <v>0</v>
      </c>
      <c r="BJ2682" s="108">
        <v>0</v>
      </c>
      <c r="BK2682" s="108">
        <v>0</v>
      </c>
      <c r="BL2682" s="108">
        <v>0</v>
      </c>
      <c r="BM2682" s="108">
        <v>0</v>
      </c>
      <c r="BN2682" s="108">
        <v>0</v>
      </c>
      <c r="BO2682" s="108">
        <v>0</v>
      </c>
      <c r="BP2682" s="108">
        <v>0.37778400000000001</v>
      </c>
      <c r="BQ2682" s="108">
        <v>0</v>
      </c>
      <c r="BR2682" s="108">
        <v>0</v>
      </c>
      <c r="BS2682" s="108">
        <v>0</v>
      </c>
      <c r="BU2682" s="69">
        <v>1.0887988000000001E-4</v>
      </c>
      <c r="BV2682" s="172">
        <v>5.4517384000000002E-6</v>
      </c>
      <c r="BW2682" s="172">
        <v>4.9909949999999998E-5</v>
      </c>
      <c r="BX2682" s="172">
        <v>2.9493055999999999E-13</v>
      </c>
      <c r="BY2682" s="172">
        <v>5.7290849999999997E-6</v>
      </c>
      <c r="BZ2682" s="69">
        <v>0</v>
      </c>
      <c r="CA2682" s="69">
        <v>0</v>
      </c>
      <c r="CB2682" s="69">
        <v>0</v>
      </c>
      <c r="CC2682" s="69">
        <v>0</v>
      </c>
      <c r="CD2682" s="172">
        <v>8.6328559999999997E-11</v>
      </c>
      <c r="CE2682" s="69">
        <v>0</v>
      </c>
      <c r="CF2682" s="69">
        <v>0</v>
      </c>
      <c r="CG2682" s="69">
        <v>0</v>
      </c>
      <c r="CH2682" s="172">
        <v>2.1728052999999999E-6</v>
      </c>
      <c r="CI2682" s="172">
        <v>4.5616211000000002E-5</v>
      </c>
      <c r="CJ2682" s="69">
        <v>0</v>
      </c>
      <c r="CK2682" s="69">
        <v>0</v>
      </c>
      <c r="CM2682" s="198">
        <v>0</v>
      </c>
      <c r="CN2682" s="198">
        <v>1.79</v>
      </c>
      <c r="CO2682" s="198">
        <v>8.2754275999999995E-3</v>
      </c>
      <c r="CP2682" s="198">
        <v>3.7299999999999998E-3</v>
      </c>
      <c r="CQ2682" s="198">
        <v>0</v>
      </c>
      <c r="CR2682" s="198">
        <v>0</v>
      </c>
      <c r="CS2682" s="198">
        <v>2.279444E-4</v>
      </c>
      <c r="CT2682" s="198">
        <v>0</v>
      </c>
      <c r="CU2682" s="198">
        <v>0</v>
      </c>
      <c r="CV2682" s="198">
        <v>0</v>
      </c>
    </row>
    <row r="2683" spans="1:100" ht="14.4">
      <c r="A2683" t="s">
        <v>2940</v>
      </c>
      <c r="B2683" s="112" t="s">
        <v>1184</v>
      </c>
      <c r="C2683" s="113" t="str">
        <f t="shared" si="1007"/>
        <v>P.030.00.300</v>
      </c>
      <c r="D2683" t="s">
        <v>1328</v>
      </c>
      <c r="E2683" s="112" t="s">
        <v>362</v>
      </c>
      <c r="F2683" s="115" t="str">
        <f t="shared" si="1008"/>
        <v>2-benzimidazolylcarbamic acid esters (n=1, std=-)</v>
      </c>
      <c r="G2683" s="143">
        <f t="shared" ref="G2683:G2746" si="1009">N2683/0.15</f>
        <v>34.559366000000004</v>
      </c>
      <c r="I2683" s="118">
        <f t="shared" ref="I2683:I2746" si="1010">K2683+L2683+M2683+N2683</f>
        <v>6.5763422697560001</v>
      </c>
      <c r="K2683" s="161">
        <f t="shared" ref="K2683:K2746" si="1011">Q2683+R2683+S2683+T2683</f>
        <v>0.24709525335000002</v>
      </c>
      <c r="L2683" s="161">
        <f t="shared" ref="L2683:L2746" si="1012">O2683+P2683+U2683+Y2683+W2683</f>
        <v>0.99977727890599999</v>
      </c>
      <c r="M2683" s="162">
        <f t="shared" ref="M2683:M2746" si="1013">V2683+X2683+Z2683+AA2683</f>
        <v>0.14556483749999999</v>
      </c>
      <c r="N2683" s="161">
        <v>5.1839048999999999</v>
      </c>
      <c r="O2683" s="132">
        <v>0.73576185999999999</v>
      </c>
      <c r="P2683" s="132">
        <v>0.23728251</v>
      </c>
      <c r="Q2683" s="132">
        <v>0.19447502999999999</v>
      </c>
      <c r="R2683" s="132">
        <v>4.8540251E-2</v>
      </c>
      <c r="S2683" s="132">
        <v>8.8056674999999998E-4</v>
      </c>
      <c r="T2683" s="132">
        <v>3.1994056E-3</v>
      </c>
      <c r="U2683" s="132">
        <v>2.6712372000000002E-2</v>
      </c>
      <c r="V2683" s="132">
        <v>3.6353574999999998E-3</v>
      </c>
      <c r="W2683" s="132">
        <v>0</v>
      </c>
      <c r="X2683" s="132">
        <v>0.14192948</v>
      </c>
      <c r="Y2683" s="164">
        <v>2.0536906E-5</v>
      </c>
      <c r="Z2683" s="132">
        <v>0</v>
      </c>
      <c r="AA2683" s="132">
        <v>0</v>
      </c>
      <c r="AC2683" s="118">
        <f t="shared" si="997"/>
        <v>5.1839048999999999</v>
      </c>
      <c r="AD2683" s="118">
        <f t="shared" si="998"/>
        <v>1.2468519953499999</v>
      </c>
      <c r="AE2683" s="118">
        <f t="shared" si="999"/>
        <v>0.99975674199999998</v>
      </c>
      <c r="AF2683" s="118">
        <f t="shared" si="1000"/>
        <v>0.99977727890599999</v>
      </c>
      <c r="AG2683" s="118">
        <f t="shared" si="1001"/>
        <v>0.14556483749999999</v>
      </c>
      <c r="AI2683" s="69">
        <v>460.84293000000002</v>
      </c>
      <c r="AJ2683" s="69">
        <v>424.45949999999999</v>
      </c>
      <c r="AK2683" s="69">
        <v>17.633593000000001</v>
      </c>
      <c r="AL2683" s="69">
        <v>0</v>
      </c>
      <c r="AM2683" s="69">
        <v>4.1401795000000003</v>
      </c>
      <c r="AN2683" s="69">
        <v>10.200707</v>
      </c>
      <c r="AO2683" s="69">
        <v>4.4089485000000002</v>
      </c>
      <c r="AQ2683" s="116">
        <v>0.83873162000000001</v>
      </c>
      <c r="AR2683" s="116">
        <v>0.78303780999999995</v>
      </c>
      <c r="AS2683" s="116">
        <v>3.1190112999999998E-2</v>
      </c>
      <c r="AT2683" s="116">
        <v>2.4503699E-2</v>
      </c>
      <c r="AU2683" s="150">
        <f t="shared" si="1002"/>
        <v>4.6944712683130003E-5</v>
      </c>
      <c r="AV2683" s="150">
        <f t="shared" si="1003"/>
        <v>1.1534804897729699E-7</v>
      </c>
      <c r="AW2683" s="163">
        <f t="shared" si="1004"/>
        <v>3.4318905378399998</v>
      </c>
      <c r="AX2683" s="196">
        <v>3.2151604999999999E-5</v>
      </c>
      <c r="AY2683" s="196">
        <v>9.7012294000000003E-8</v>
      </c>
      <c r="AZ2683" s="196">
        <v>2.6503818000000001E-12</v>
      </c>
      <c r="BA2683" s="108">
        <v>0</v>
      </c>
      <c r="BB2683" s="108">
        <v>0</v>
      </c>
      <c r="BC2683" s="196">
        <v>1.2223097999999999E-8</v>
      </c>
      <c r="BD2683" s="196">
        <v>1.4776095E-5</v>
      </c>
      <c r="BE2683" s="196">
        <v>2.0469664000000001E-9</v>
      </c>
      <c r="BF2683" s="196">
        <v>1.6284206999999999E-8</v>
      </c>
      <c r="BG2683" s="108">
        <v>0</v>
      </c>
      <c r="BH2683" s="108">
        <v>0</v>
      </c>
      <c r="BI2683" s="196">
        <v>1.7391244999999999E-12</v>
      </c>
      <c r="BJ2683" s="196">
        <v>1.6039958E-13</v>
      </c>
      <c r="BK2683" s="196">
        <v>3.1671417000000003E-14</v>
      </c>
      <c r="BL2683" s="196">
        <v>1.9166613E-10</v>
      </c>
      <c r="BM2683" s="196">
        <v>4.5979189999999999E-9</v>
      </c>
      <c r="BN2683" s="108">
        <v>0</v>
      </c>
      <c r="BO2683" s="108">
        <v>1.1983784E-4</v>
      </c>
      <c r="BP2683" s="108">
        <v>3.4317707</v>
      </c>
      <c r="BQ2683" s="108">
        <v>0</v>
      </c>
      <c r="BR2683" s="108">
        <v>0</v>
      </c>
      <c r="BS2683" s="108">
        <v>0</v>
      </c>
      <c r="BU2683" s="69">
        <v>1.8026865999999999E-3</v>
      </c>
      <c r="BV2683" s="69">
        <v>1.1509349E-4</v>
      </c>
      <c r="BW2683" s="69">
        <v>9.6360683000000003E-4</v>
      </c>
      <c r="BX2683" s="172">
        <v>3.1943338999999998E-6</v>
      </c>
      <c r="BY2683" s="69">
        <v>1.3411113000000001E-4</v>
      </c>
      <c r="BZ2683" s="172">
        <v>5.5554584000000003E-6</v>
      </c>
      <c r="CA2683" s="69">
        <v>0</v>
      </c>
      <c r="CB2683" s="172">
        <v>8.4319903000000007E-6</v>
      </c>
      <c r="CC2683" s="172">
        <v>1.3586135000000001E-6</v>
      </c>
      <c r="CD2683" s="172">
        <v>3.2317836999999999E-6</v>
      </c>
      <c r="CE2683" s="69">
        <v>0</v>
      </c>
      <c r="CF2683" s="69">
        <v>0</v>
      </c>
      <c r="CG2683" s="69">
        <v>0</v>
      </c>
      <c r="CH2683" s="172">
        <v>4.4140637999999999E-5</v>
      </c>
      <c r="CI2683" s="69">
        <v>5.2256073000000005E-4</v>
      </c>
      <c r="CJ2683" s="172">
        <v>1.4016036999999999E-6</v>
      </c>
      <c r="CK2683" s="69">
        <v>0</v>
      </c>
      <c r="CM2683" s="198">
        <v>0</v>
      </c>
      <c r="CN2683" s="198">
        <v>34.492103999999998</v>
      </c>
      <c r="CO2683" s="198">
        <v>0.18120066000000001</v>
      </c>
      <c r="CP2683" s="198">
        <v>8.0019436999999999E-2</v>
      </c>
      <c r="CQ2683" s="197">
        <v>8.1193200000000002E-10</v>
      </c>
      <c r="CR2683" s="197">
        <v>9.8332492999999998E-8</v>
      </c>
      <c r="CS2683" s="198">
        <v>5.7652620000000002E-3</v>
      </c>
      <c r="CT2683" s="198">
        <v>0.13437425</v>
      </c>
      <c r="CU2683" s="198">
        <v>0</v>
      </c>
      <c r="CV2683" s="198">
        <v>1.9537088E-3</v>
      </c>
    </row>
    <row r="2684" spans="1:100" ht="14.4">
      <c r="A2684" t="s">
        <v>2941</v>
      </c>
      <c r="B2684" s="112" t="s">
        <v>1184</v>
      </c>
      <c r="C2684" s="113" t="str">
        <f t="shared" si="1007"/>
        <v>P.030.00.400</v>
      </c>
      <c r="D2684" t="s">
        <v>1328</v>
      </c>
      <c r="E2684" s="112" t="s">
        <v>362</v>
      </c>
      <c r="F2684" s="115" t="str">
        <f t="shared" si="1008"/>
        <v>2-phenoxypropionic acids (n=1, std=-)</v>
      </c>
      <c r="G2684" s="143">
        <f t="shared" si="1009"/>
        <v>45.858720666666663</v>
      </c>
      <c r="I2684" s="118">
        <f t="shared" si="1010"/>
        <v>8.8863067002129998</v>
      </c>
      <c r="K2684" s="161">
        <f t="shared" si="1011"/>
        <v>0.29190614867000003</v>
      </c>
      <c r="L2684" s="161">
        <f t="shared" si="1012"/>
        <v>1.1342347735430001</v>
      </c>
      <c r="M2684" s="162">
        <f t="shared" si="1013"/>
        <v>0.58135767799999993</v>
      </c>
      <c r="N2684" s="161">
        <v>6.8788080999999996</v>
      </c>
      <c r="O2684" s="132">
        <v>0.76530578000000005</v>
      </c>
      <c r="P2684" s="132">
        <v>0.34335377</v>
      </c>
      <c r="Q2684" s="132">
        <v>0.23246448</v>
      </c>
      <c r="R2684" s="132">
        <v>5.5538381999999997E-2</v>
      </c>
      <c r="S2684" s="132">
        <v>8.4243326999999997E-4</v>
      </c>
      <c r="T2684" s="132">
        <v>3.0608533999999998E-3</v>
      </c>
      <c r="U2684" s="132">
        <v>2.5555576E-2</v>
      </c>
      <c r="V2684" s="132">
        <v>1.2581078000000001E-2</v>
      </c>
      <c r="W2684" s="132">
        <v>0</v>
      </c>
      <c r="X2684" s="132">
        <v>0.56877659999999997</v>
      </c>
      <c r="Y2684" s="164">
        <v>1.9647542999999999E-5</v>
      </c>
      <c r="Z2684" s="132">
        <v>0</v>
      </c>
      <c r="AA2684" s="132">
        <v>0</v>
      </c>
      <c r="AC2684" s="118">
        <f t="shared" si="997"/>
        <v>6.8788080999999996</v>
      </c>
      <c r="AD2684" s="118">
        <f t="shared" si="998"/>
        <v>1.42612127467</v>
      </c>
      <c r="AE2684" s="118">
        <f t="shared" si="999"/>
        <v>1.134215126</v>
      </c>
      <c r="AF2684" s="118">
        <f t="shared" si="1000"/>
        <v>1.1342347735430001</v>
      </c>
      <c r="AG2684" s="118">
        <f t="shared" si="1001"/>
        <v>0.58135767799999993</v>
      </c>
      <c r="AI2684" s="69">
        <v>682.24159999999995</v>
      </c>
      <c r="AJ2684" s="69">
        <v>535.64391999999998</v>
      </c>
      <c r="AK2684" s="69">
        <v>70.666117</v>
      </c>
      <c r="AL2684" s="69">
        <v>0</v>
      </c>
      <c r="AM2684" s="69">
        <v>16.929645000000001</v>
      </c>
      <c r="AN2684" s="69">
        <v>41.366064999999999</v>
      </c>
      <c r="AO2684" s="69">
        <v>17.635854999999999</v>
      </c>
      <c r="AQ2684" s="116">
        <v>1.0437981000000001</v>
      </c>
      <c r="AR2684" s="116">
        <v>0.97704818000000004</v>
      </c>
      <c r="AS2684" s="116">
        <v>4.0299996999999997E-2</v>
      </c>
      <c r="AT2684" s="116">
        <v>2.6449894000000002E-2</v>
      </c>
      <c r="AU2684" s="150">
        <f t="shared" si="1002"/>
        <v>5.8576029965310001E-5</v>
      </c>
      <c r="AV2684" s="150">
        <f t="shared" si="1003"/>
        <v>1.4903845076104701E-7</v>
      </c>
      <c r="AW2684" s="163">
        <f t="shared" si="1004"/>
        <v>3.70446698153</v>
      </c>
      <c r="AX2684" s="196">
        <v>4.2633918999999997E-5</v>
      </c>
      <c r="AY2684" s="196">
        <v>1.2863983000000001E-7</v>
      </c>
      <c r="AZ2684" s="196">
        <v>3.5144971E-12</v>
      </c>
      <c r="BA2684" s="108">
        <v>0</v>
      </c>
      <c r="BB2684" s="108">
        <v>0</v>
      </c>
      <c r="BC2684" s="196">
        <v>1.8594796E-8</v>
      </c>
      <c r="BD2684" s="196">
        <v>1.5918934000000001E-5</v>
      </c>
      <c r="BE2684" s="196">
        <v>2.9365987E-9</v>
      </c>
      <c r="BF2684" s="196">
        <v>1.745666E-8</v>
      </c>
      <c r="BG2684" s="108">
        <v>0</v>
      </c>
      <c r="BH2684" s="108">
        <v>0</v>
      </c>
      <c r="BI2684" s="196">
        <v>1.6638107E-12</v>
      </c>
      <c r="BJ2684" s="196">
        <v>1.5345337999999999E-13</v>
      </c>
      <c r="BK2684" s="196">
        <v>3.0299867E-14</v>
      </c>
      <c r="BL2684" s="196">
        <v>1.8336590999999999E-10</v>
      </c>
      <c r="BM2684" s="196">
        <v>4.3988034000000004E-9</v>
      </c>
      <c r="BN2684" s="108">
        <v>0</v>
      </c>
      <c r="BO2684" s="108">
        <v>2.9838153000000001E-4</v>
      </c>
      <c r="BP2684" s="108">
        <v>3.7041686</v>
      </c>
      <c r="BQ2684" s="108">
        <v>0</v>
      </c>
      <c r="BR2684" s="108">
        <v>0</v>
      </c>
      <c r="BS2684" s="108">
        <v>0</v>
      </c>
      <c r="BU2684" s="69">
        <v>2.3631151999999999E-3</v>
      </c>
      <c r="BV2684" s="69">
        <v>1.2532639E-4</v>
      </c>
      <c r="BW2684" s="69">
        <v>1.2786627999999999E-3</v>
      </c>
      <c r="BX2684" s="172">
        <v>3.0560013000000001E-6</v>
      </c>
      <c r="BY2684" s="69">
        <v>1.456521E-4</v>
      </c>
      <c r="BZ2684" s="172">
        <v>9.7824722999999998E-6</v>
      </c>
      <c r="CA2684" s="69">
        <v>0</v>
      </c>
      <c r="CB2684" s="172">
        <v>1.4847688000000001E-5</v>
      </c>
      <c r="CC2684" s="172">
        <v>1.2997778999999999E-6</v>
      </c>
      <c r="CD2684" s="172">
        <v>3.0918293000000002E-6</v>
      </c>
      <c r="CE2684" s="69">
        <v>0</v>
      </c>
      <c r="CF2684" s="69">
        <v>0</v>
      </c>
      <c r="CG2684" s="69">
        <v>0</v>
      </c>
      <c r="CH2684" s="172">
        <v>5.1682226999999998E-5</v>
      </c>
      <c r="CI2684" s="69">
        <v>7.2398256999999997E-4</v>
      </c>
      <c r="CJ2684" s="172">
        <v>5.7313101000000003E-6</v>
      </c>
      <c r="CK2684" s="69">
        <v>0</v>
      </c>
      <c r="CM2684" s="198">
        <v>0</v>
      </c>
      <c r="CN2684" s="198">
        <v>45.794370999999998</v>
      </c>
      <c r="CO2684" s="198">
        <v>0.37046983</v>
      </c>
      <c r="CP2684" s="198">
        <v>8.7990107999999997E-2</v>
      </c>
      <c r="CQ2684" s="197">
        <v>7.7677080000000004E-10</v>
      </c>
      <c r="CR2684" s="197">
        <v>9.4074144999999996E-8</v>
      </c>
      <c r="CS2684" s="198">
        <v>6.1717584000000004E-3</v>
      </c>
      <c r="CT2684" s="198">
        <v>0.12855509000000001</v>
      </c>
      <c r="CU2684" s="198">
        <v>0</v>
      </c>
      <c r="CV2684" s="198">
        <v>3.4402386000000002E-3</v>
      </c>
    </row>
    <row r="2685" spans="1:100" ht="14.4">
      <c r="A2685" t="s">
        <v>1187</v>
      </c>
      <c r="B2685" s="112" t="s">
        <v>1184</v>
      </c>
      <c r="C2685" s="113" t="str">
        <f t="shared" si="1007"/>
        <v>P.030.11.100</v>
      </c>
      <c r="D2685" t="s">
        <v>1328</v>
      </c>
      <c r="E2685" s="112" t="s">
        <v>362</v>
      </c>
      <c r="F2685" s="115" t="str">
        <f t="shared" si="1008"/>
        <v>Acetylides (n=1, std=-)</v>
      </c>
      <c r="G2685" s="143">
        <f t="shared" si="1009"/>
        <v>1.6400000000000001</v>
      </c>
      <c r="I2685" s="118">
        <f t="shared" si="1010"/>
        <v>0.29154320131787859</v>
      </c>
      <c r="K2685" s="161">
        <f t="shared" si="1011"/>
        <v>9.648065118990001E-3</v>
      </c>
      <c r="L2685" s="161">
        <f t="shared" si="1012"/>
        <v>3.5895136198888601E-2</v>
      </c>
      <c r="M2685" s="162">
        <f t="shared" si="1013"/>
        <v>0</v>
      </c>
      <c r="N2685" s="161">
        <v>0.246</v>
      </c>
      <c r="O2685" s="132">
        <v>3.4173315000000003E-2</v>
      </c>
      <c r="P2685" s="132">
        <v>1.7218189E-3</v>
      </c>
      <c r="Q2685" s="132">
        <v>8.6879520000000005E-3</v>
      </c>
      <c r="R2685" s="132">
        <v>9.5999400000000004E-4</v>
      </c>
      <c r="S2685" s="132">
        <v>0</v>
      </c>
      <c r="T2685" s="164">
        <v>1.1911899E-7</v>
      </c>
      <c r="U2685" s="164">
        <v>2.2988886000000001E-9</v>
      </c>
      <c r="V2685" s="132">
        <v>0</v>
      </c>
      <c r="W2685" s="132">
        <v>0</v>
      </c>
      <c r="X2685" s="132">
        <v>0</v>
      </c>
      <c r="Y2685" s="132">
        <v>0</v>
      </c>
      <c r="Z2685" s="132">
        <v>0</v>
      </c>
      <c r="AA2685" s="132">
        <v>0</v>
      </c>
      <c r="AC2685" s="118">
        <f t="shared" si="997"/>
        <v>0.246</v>
      </c>
      <c r="AD2685" s="118">
        <f t="shared" si="998"/>
        <v>4.5543201317878597E-2</v>
      </c>
      <c r="AE2685" s="118">
        <f t="shared" si="999"/>
        <v>3.5895136198888601E-2</v>
      </c>
      <c r="AF2685" s="118">
        <f t="shared" si="1000"/>
        <v>3.5895136198888601E-2</v>
      </c>
      <c r="AG2685" s="118">
        <f t="shared" si="1001"/>
        <v>0</v>
      </c>
      <c r="AI2685" s="69">
        <v>34.088999999999999</v>
      </c>
      <c r="AJ2685" s="69">
        <v>33.156799999999997</v>
      </c>
      <c r="AK2685" s="69">
        <v>0</v>
      </c>
      <c r="AL2685" s="69">
        <v>0</v>
      </c>
      <c r="AM2685" s="69">
        <v>0.93220000000000003</v>
      </c>
      <c r="AN2685" s="69">
        <v>0</v>
      </c>
      <c r="AO2685" s="69">
        <v>0</v>
      </c>
      <c r="AQ2685" s="116">
        <v>3.9563900999999999E-2</v>
      </c>
      <c r="AR2685" s="116">
        <v>3.5742191E-2</v>
      </c>
      <c r="AS2685" s="116">
        <v>1.4543143000000001E-3</v>
      </c>
      <c r="AT2685" s="116">
        <v>2.3673955000000002E-3</v>
      </c>
      <c r="AU2685" s="150">
        <f t="shared" si="1002"/>
        <v>2.1428171999999998E-6</v>
      </c>
      <c r="AV2685" s="150">
        <f t="shared" si="1003"/>
        <v>5.3783814600000001E-9</v>
      </c>
      <c r="AW2685" s="163">
        <f t="shared" si="1004"/>
        <v>0.33156799999999997</v>
      </c>
      <c r="AX2685" s="196">
        <v>1.5219199999999999E-6</v>
      </c>
      <c r="AY2685" s="196">
        <v>4.5919999999999999E-9</v>
      </c>
      <c r="AZ2685" s="196">
        <v>1.2546E-13</v>
      </c>
      <c r="BA2685" s="108">
        <v>0</v>
      </c>
      <c r="BB2685" s="108">
        <v>0</v>
      </c>
      <c r="BC2685" s="196">
        <v>2.7719999999999998E-10</v>
      </c>
      <c r="BD2685" s="196">
        <v>6.2061999999999995E-7</v>
      </c>
      <c r="BE2685" s="196">
        <v>6.3336000000000002E-11</v>
      </c>
      <c r="BF2685" s="196">
        <v>7.2292000000000002E-10</v>
      </c>
      <c r="BG2685" s="108">
        <v>0</v>
      </c>
      <c r="BH2685" s="108">
        <v>0</v>
      </c>
      <c r="BI2685" s="108">
        <v>0</v>
      </c>
      <c r="BJ2685" s="108">
        <v>0</v>
      </c>
      <c r="BK2685" s="108">
        <v>0</v>
      </c>
      <c r="BL2685" s="108">
        <v>0</v>
      </c>
      <c r="BM2685" s="108">
        <v>0</v>
      </c>
      <c r="BN2685" s="108">
        <v>0</v>
      </c>
      <c r="BO2685" s="108">
        <v>0</v>
      </c>
      <c r="BP2685" s="108">
        <v>0.33156799999999997</v>
      </c>
      <c r="BQ2685" s="108">
        <v>0</v>
      </c>
      <c r="BR2685" s="108">
        <v>0</v>
      </c>
      <c r="BS2685" s="108">
        <v>0</v>
      </c>
      <c r="BU2685" s="172">
        <v>9.7704040999999997E-5</v>
      </c>
      <c r="BV2685" s="172">
        <v>4.9840289000000003E-6</v>
      </c>
      <c r="BW2685" s="172">
        <v>4.5727552000000001E-5</v>
      </c>
      <c r="BX2685" s="172">
        <v>2.6928443000000001E-13</v>
      </c>
      <c r="BY2685" s="172">
        <v>4.9723264999999998E-6</v>
      </c>
      <c r="BZ2685" s="69">
        <v>0</v>
      </c>
      <c r="CA2685" s="69">
        <v>0</v>
      </c>
      <c r="CB2685" s="69">
        <v>0</v>
      </c>
      <c r="CC2685" s="69">
        <v>0</v>
      </c>
      <c r="CD2685" s="172">
        <v>7.8821727999999995E-11</v>
      </c>
      <c r="CE2685" s="69">
        <v>0</v>
      </c>
      <c r="CF2685" s="69">
        <v>0</v>
      </c>
      <c r="CG2685" s="69">
        <v>0</v>
      </c>
      <c r="CH2685" s="172">
        <v>1.9842782999999998E-6</v>
      </c>
      <c r="CI2685" s="172">
        <v>4.0035776000000001E-5</v>
      </c>
      <c r="CJ2685" s="69">
        <v>0</v>
      </c>
      <c r="CK2685" s="69">
        <v>0</v>
      </c>
      <c r="CM2685" s="198">
        <v>0</v>
      </c>
      <c r="CN2685" s="198">
        <v>1.64</v>
      </c>
      <c r="CO2685" s="198">
        <v>7.5558251999999996E-3</v>
      </c>
      <c r="CP2685" s="198">
        <v>3.4099999999999998E-3</v>
      </c>
      <c r="CQ2685" s="198">
        <v>0</v>
      </c>
      <c r="CR2685" s="198">
        <v>0</v>
      </c>
      <c r="CS2685" s="198">
        <v>2.0838884999999999E-4</v>
      </c>
      <c r="CT2685" s="198">
        <v>0</v>
      </c>
      <c r="CU2685" s="198">
        <v>0</v>
      </c>
      <c r="CV2685" s="198">
        <v>0</v>
      </c>
    </row>
    <row r="2686" spans="1:100" ht="14.4">
      <c r="A2686" t="s">
        <v>3316</v>
      </c>
      <c r="B2686" s="112" t="s">
        <v>1184</v>
      </c>
      <c r="C2686" s="113" t="str">
        <f t="shared" si="1007"/>
        <v>P.030.11.200</v>
      </c>
      <c r="D2686" t="s">
        <v>1328</v>
      </c>
      <c r="E2686" s="112" t="s">
        <v>362</v>
      </c>
      <c r="F2686" s="115" t="str">
        <f t="shared" si="1008"/>
        <v>Alcohols and polyols (n=11, std=0.022)</v>
      </c>
      <c r="G2686" s="143">
        <f t="shared" si="1009"/>
        <v>2.8921834000000004</v>
      </c>
      <c r="I2686" s="118">
        <f t="shared" si="1010"/>
        <v>0.55464052457452606</v>
      </c>
      <c r="K2686" s="161">
        <f t="shared" si="1011"/>
        <v>4.6691662539999998E-2</v>
      </c>
      <c r="L2686" s="161">
        <f t="shared" si="1012"/>
        <v>6.3231701553000008E-2</v>
      </c>
      <c r="M2686" s="162">
        <f t="shared" si="1013"/>
        <v>1.0889650481526075E-2</v>
      </c>
      <c r="N2686" s="161">
        <v>0.43382751000000003</v>
      </c>
      <c r="O2686" s="132">
        <v>3.9012096000000003E-2</v>
      </c>
      <c r="P2686" s="132">
        <v>1.7018807E-2</v>
      </c>
      <c r="Q2686" s="132">
        <v>4.4096284999999999E-2</v>
      </c>
      <c r="R2686" s="132">
        <v>1.9234566E-3</v>
      </c>
      <c r="S2686" s="132">
        <v>1.5106148E-4</v>
      </c>
      <c r="T2686" s="132">
        <v>5.2085946000000004E-4</v>
      </c>
      <c r="U2686" s="132">
        <v>7.0690867000000003E-3</v>
      </c>
      <c r="V2686" s="132">
        <v>4.5250458000000002E-4</v>
      </c>
      <c r="W2686" s="164">
        <v>9.8556986E-5</v>
      </c>
      <c r="X2686" s="132">
        <v>5.9285153000000002E-3</v>
      </c>
      <c r="Y2686" s="164">
        <v>3.3154867E-5</v>
      </c>
      <c r="Z2686" s="132">
        <v>4.5086305999999998E-3</v>
      </c>
      <c r="AA2686" s="164">
        <v>1.5260761000000001E-12</v>
      </c>
      <c r="AC2686" s="118">
        <f t="shared" si="997"/>
        <v>0.43382751000000003</v>
      </c>
      <c r="AD2686" s="118">
        <f t="shared" si="998"/>
        <v>0.10979165224000001</v>
      </c>
      <c r="AE2686" s="118">
        <f t="shared" si="999"/>
        <v>6.7608620300000005E-2</v>
      </c>
      <c r="AF2686" s="118">
        <f t="shared" si="1000"/>
        <v>6.3231701553000008E-2</v>
      </c>
      <c r="AG2686" s="118">
        <f t="shared" si="1001"/>
        <v>6.381019881526076E-3</v>
      </c>
      <c r="AI2686" s="69">
        <v>72.514649000000006</v>
      </c>
      <c r="AJ2686" s="69">
        <v>68.344454999999996</v>
      </c>
      <c r="AK2686" s="69">
        <v>0.59099654999999995</v>
      </c>
      <c r="AL2686" s="69">
        <v>0</v>
      </c>
      <c r="AM2686" s="69">
        <v>2.8867289999999999</v>
      </c>
      <c r="AN2686" s="69">
        <v>0.55608804999999994</v>
      </c>
      <c r="AO2686" s="69">
        <v>0.13638038</v>
      </c>
      <c r="AQ2686" s="116">
        <v>6.1776411000000003E-2</v>
      </c>
      <c r="AR2686" s="116">
        <v>5.4834568E-2</v>
      </c>
      <c r="AS2686" s="116">
        <v>2.5012306999999999E-3</v>
      </c>
      <c r="AT2686" s="116">
        <v>4.4406119000000004E-3</v>
      </c>
      <c r="AU2686" s="150">
        <f t="shared" si="1002"/>
        <v>3.2874440888333579E-6</v>
      </c>
      <c r="AV2686" s="150">
        <f t="shared" si="1003"/>
        <v>9.2501133264732519E-9</v>
      </c>
      <c r="AW2686" s="163">
        <f t="shared" si="1004"/>
        <v>0.62193444203600001</v>
      </c>
      <c r="AX2686" s="196">
        <v>2.6853308999999998E-6</v>
      </c>
      <c r="AY2686" s="196">
        <v>8.1023455999999997E-9</v>
      </c>
      <c r="AZ2686" s="196">
        <v>2.2136537999999999E-13</v>
      </c>
      <c r="BA2686" s="196">
        <v>3.1882208999999999E-14</v>
      </c>
      <c r="BB2686" s="196">
        <v>2.1114883E-16</v>
      </c>
      <c r="BC2686" s="196">
        <v>1.9231811999999999E-9</v>
      </c>
      <c r="BD2686" s="196">
        <v>5.9837854999999997E-7</v>
      </c>
      <c r="BE2686" s="196">
        <v>3.9914827000000001E-10</v>
      </c>
      <c r="BF2686" s="196">
        <v>6.8292435E-10</v>
      </c>
      <c r="BG2686" s="196">
        <v>6.1198316000000003E-11</v>
      </c>
      <c r="BH2686" s="196">
        <v>2.8368329999999998E-17</v>
      </c>
      <c r="BI2686" s="196">
        <v>3.1422099000000001E-12</v>
      </c>
      <c r="BJ2686" s="196">
        <v>3.8571552999999998E-14</v>
      </c>
      <c r="BK2686" s="196">
        <v>1.8347519000000001E-14</v>
      </c>
      <c r="BL2686" s="196">
        <v>1.0164663E-9</v>
      </c>
      <c r="BM2686" s="196">
        <v>6.1798090000000005E-10</v>
      </c>
      <c r="BN2686" s="196">
        <v>2.0616527000000001E-21</v>
      </c>
      <c r="BO2686" s="196">
        <v>2.0882035999999999E-5</v>
      </c>
      <c r="BP2686" s="108">
        <v>0.62191355999999998</v>
      </c>
      <c r="BQ2686" s="196">
        <v>1.7697833999999999E-10</v>
      </c>
      <c r="BR2686" s="196">
        <v>1.0762196E-12</v>
      </c>
      <c r="BS2686" s="196">
        <v>4.8150861999999999E-17</v>
      </c>
      <c r="BU2686" s="69">
        <v>1.8486821000000001E-4</v>
      </c>
      <c r="BV2686" s="172">
        <v>4.8877148000000001E-6</v>
      </c>
      <c r="BW2686" s="172">
        <v>8.0641746999999999E-5</v>
      </c>
      <c r="BX2686" s="172">
        <v>8.4169723000000004E-7</v>
      </c>
      <c r="BY2686" s="172">
        <v>5.4700188999999997E-6</v>
      </c>
      <c r="BZ2686" s="172">
        <v>3.0500432999999998E-7</v>
      </c>
      <c r="CA2686" s="172">
        <v>2.8680909999999998E-7</v>
      </c>
      <c r="CB2686" s="172">
        <v>6.1067403999999999E-7</v>
      </c>
      <c r="CC2686" s="172">
        <v>2.2996864E-7</v>
      </c>
      <c r="CD2686" s="172">
        <v>4.5742754999999999E-7</v>
      </c>
      <c r="CE2686" s="172">
        <v>5.9872732000000004E-13</v>
      </c>
      <c r="CF2686" s="172">
        <v>4.5590818999999998E-18</v>
      </c>
      <c r="CG2686" s="172">
        <v>3.9145267000000002E-14</v>
      </c>
      <c r="CH2686" s="172">
        <v>8.7071358000000003E-6</v>
      </c>
      <c r="CI2686" s="172">
        <v>8.2329631000000003E-5</v>
      </c>
      <c r="CJ2686" s="172">
        <v>7.4978019000000001E-8</v>
      </c>
      <c r="CK2686" s="172">
        <v>2.5406528999999999E-8</v>
      </c>
      <c r="CM2686" s="197">
        <v>4.6175197999999999E-14</v>
      </c>
      <c r="CN2686" s="198">
        <v>2.8910268000000001</v>
      </c>
      <c r="CO2686" s="198">
        <v>2.5681959000000001E-2</v>
      </c>
      <c r="CP2686" s="198">
        <v>3.3882230000000001E-3</v>
      </c>
      <c r="CQ2686" s="197">
        <v>2.0731485999999999E-10</v>
      </c>
      <c r="CR2686" s="197">
        <v>1.6242010000000001E-8</v>
      </c>
      <c r="CS2686" s="198">
        <v>2.2123337999999999E-4</v>
      </c>
      <c r="CT2686" s="198">
        <v>3.0854247000000001E-2</v>
      </c>
      <c r="CU2686" s="197">
        <v>4.0966515000000003E-5</v>
      </c>
      <c r="CV2686" s="198">
        <v>1.3803837000000001E-4</v>
      </c>
    </row>
    <row r="2687" spans="1:100" ht="14.4">
      <c r="A2687" t="s">
        <v>3317</v>
      </c>
      <c r="B2687" s="112" t="s">
        <v>1184</v>
      </c>
      <c r="C2687" s="113" t="str">
        <f t="shared" si="1007"/>
        <v>P.030.11.300</v>
      </c>
      <c r="D2687" t="s">
        <v>1328</v>
      </c>
      <c r="E2687" s="112" t="s">
        <v>362</v>
      </c>
      <c r="F2687" s="115" t="str">
        <f t="shared" si="1008"/>
        <v>Alkali metal chlorides (n=3, std=0.0020)</v>
      </c>
      <c r="G2687" s="143">
        <f t="shared" si="1009"/>
        <v>9.4510659999999996E-2</v>
      </c>
      <c r="I2687" s="118">
        <f t="shared" si="1010"/>
        <v>2.4388355758239999E-2</v>
      </c>
      <c r="K2687" s="161">
        <f t="shared" si="1011"/>
        <v>7.7475346803999986E-4</v>
      </c>
      <c r="L2687" s="161">
        <f t="shared" si="1012"/>
        <v>7.8485442092E-3</v>
      </c>
      <c r="M2687" s="162">
        <f t="shared" si="1013"/>
        <v>1.5884590810000001E-3</v>
      </c>
      <c r="N2687" s="161">
        <v>1.4176599E-2</v>
      </c>
      <c r="O2687" s="132">
        <v>7.0885938000000001E-3</v>
      </c>
      <c r="P2687" s="132">
        <v>7.2838546999999998E-4</v>
      </c>
      <c r="Q2687" s="132">
        <v>3.3786917E-4</v>
      </c>
      <c r="R2687" s="132">
        <v>4.0755743999999999E-4</v>
      </c>
      <c r="S2687" s="164">
        <v>9.3720804000000005E-7</v>
      </c>
      <c r="T2687" s="164">
        <v>2.838965E-5</v>
      </c>
      <c r="U2687" s="164">
        <v>2.6484902999999999E-5</v>
      </c>
      <c r="V2687" s="164">
        <v>3.7292810000000001E-6</v>
      </c>
      <c r="W2687" s="132">
        <v>0</v>
      </c>
      <c r="X2687" s="132">
        <v>1.5847298000000001E-3</v>
      </c>
      <c r="Y2687" s="164">
        <v>5.0800361999999997E-6</v>
      </c>
      <c r="Z2687" s="132">
        <v>0</v>
      </c>
      <c r="AA2687" s="132">
        <v>0</v>
      </c>
      <c r="AC2687" s="118">
        <f t="shared" si="997"/>
        <v>1.4176599E-2</v>
      </c>
      <c r="AD2687" s="118">
        <f t="shared" si="998"/>
        <v>8.6182176410399981E-3</v>
      </c>
      <c r="AE2687" s="118">
        <f t="shared" si="999"/>
        <v>7.8434641729999994E-3</v>
      </c>
      <c r="AF2687" s="118">
        <f t="shared" si="1000"/>
        <v>7.8485442092E-3</v>
      </c>
      <c r="AG2687" s="118">
        <f t="shared" si="1001"/>
        <v>1.5884590810000001E-3</v>
      </c>
      <c r="AI2687" s="69">
        <v>3.3472230999999999</v>
      </c>
      <c r="AJ2687" s="69">
        <v>1.5798148999999999</v>
      </c>
      <c r="AK2687" s="69">
        <v>1.772342E-2</v>
      </c>
      <c r="AL2687" s="69">
        <v>0</v>
      </c>
      <c r="AM2687" s="69">
        <v>4.1494749000000001E-3</v>
      </c>
      <c r="AN2687" s="69">
        <v>0.86443822999999997</v>
      </c>
      <c r="AO2687" s="69">
        <v>0.88109716999999999</v>
      </c>
      <c r="AQ2687" s="116">
        <v>3.8233927999999999E-3</v>
      </c>
      <c r="AR2687" s="116">
        <v>3.6611022999999999E-3</v>
      </c>
      <c r="AS2687" s="116">
        <v>1.1456186E-4</v>
      </c>
      <c r="AT2687" s="199">
        <v>4.7728648E-5</v>
      </c>
      <c r="AU2687" s="150">
        <f t="shared" si="1002"/>
        <v>2.1949053888716E-7</v>
      </c>
      <c r="AV2687" s="150">
        <f t="shared" si="1003"/>
        <v>4.2367553167118093E-10</v>
      </c>
      <c r="AW2687" s="163">
        <f t="shared" si="1004"/>
        <v>6.68468460214E-3</v>
      </c>
      <c r="AX2687" s="196">
        <v>8.7866450000000005E-8</v>
      </c>
      <c r="AY2687" s="196">
        <v>2.6512054999999998E-10</v>
      </c>
      <c r="AZ2687" s="196">
        <v>7.2432077999999992E-15</v>
      </c>
      <c r="BA2687" s="108">
        <v>0</v>
      </c>
      <c r="BB2687" s="108">
        <v>0</v>
      </c>
      <c r="BC2687" s="196">
        <v>3.7976768000000003E-11</v>
      </c>
      <c r="BD2687" s="196">
        <v>1.3157604E-7</v>
      </c>
      <c r="BE2687" s="196">
        <v>5.6405208000000003E-12</v>
      </c>
      <c r="BF2687" s="196">
        <v>1.5289100000000001E-10</v>
      </c>
      <c r="BG2687" s="108">
        <v>0</v>
      </c>
      <c r="BH2687" s="108">
        <v>0</v>
      </c>
      <c r="BI2687" s="196">
        <v>1.6005184999999999E-14</v>
      </c>
      <c r="BJ2687" s="196">
        <v>1.5834105000000001E-16</v>
      </c>
      <c r="BK2687" s="196">
        <v>5.4137330999999998E-17</v>
      </c>
      <c r="BL2687" s="196">
        <v>4.0713686E-13</v>
      </c>
      <c r="BM2687" s="196">
        <v>9.6649823000000008E-12</v>
      </c>
      <c r="BN2687" s="108">
        <v>0</v>
      </c>
      <c r="BO2687" s="196">
        <v>1.2730213999999999E-7</v>
      </c>
      <c r="BP2687" s="108">
        <v>6.6845573000000004E-3</v>
      </c>
      <c r="BQ2687" s="108">
        <v>0</v>
      </c>
      <c r="BR2687" s="108">
        <v>0</v>
      </c>
      <c r="BS2687" s="108">
        <v>0</v>
      </c>
      <c r="BU2687" s="172">
        <v>7.0565602E-6</v>
      </c>
      <c r="BV2687" s="172">
        <v>1.0656020000000001E-6</v>
      </c>
      <c r="BW2687" s="172">
        <v>2.635208E-6</v>
      </c>
      <c r="BX2687" s="172">
        <v>3.1301783999999999E-9</v>
      </c>
      <c r="BY2687" s="172">
        <v>1.2287810000000001E-6</v>
      </c>
      <c r="BZ2687" s="172">
        <v>2.2662956999999999E-8</v>
      </c>
      <c r="CA2687" s="69">
        <v>0</v>
      </c>
      <c r="CB2687" s="172">
        <v>3.4397491999999998E-8</v>
      </c>
      <c r="CC2687" s="172">
        <v>2.6435543000000002E-9</v>
      </c>
      <c r="CD2687" s="172">
        <v>1.9755444E-8</v>
      </c>
      <c r="CE2687" s="69">
        <v>0</v>
      </c>
      <c r="CF2687" s="69">
        <v>0</v>
      </c>
      <c r="CG2687" s="69">
        <v>0</v>
      </c>
      <c r="CH2687" s="172">
        <v>1.3169537999999999E-7</v>
      </c>
      <c r="CI2687" s="172">
        <v>1.9112795E-6</v>
      </c>
      <c r="CJ2687" s="172">
        <v>1.4047505000000001E-9</v>
      </c>
      <c r="CK2687" s="69">
        <v>0</v>
      </c>
      <c r="CM2687" s="198">
        <v>0</v>
      </c>
      <c r="CN2687" s="198">
        <v>9.4376527000000002E-2</v>
      </c>
      <c r="CO2687" s="198">
        <v>7.1775987999999995E-4</v>
      </c>
      <c r="CP2687" s="198">
        <v>7.3426716000000005E-4</v>
      </c>
      <c r="CQ2687" s="197">
        <v>7.2272700999999998E-12</v>
      </c>
      <c r="CR2687" s="197">
        <v>8.5696959999999996E-10</v>
      </c>
      <c r="CS2687" s="197">
        <v>4.3787601999999999E-5</v>
      </c>
      <c r="CT2687" s="198">
        <v>1.4322171E-4</v>
      </c>
      <c r="CU2687" s="198">
        <v>0</v>
      </c>
      <c r="CV2687" s="197">
        <v>7.9699667999999998E-6</v>
      </c>
    </row>
    <row r="2688" spans="1:100" ht="14.4">
      <c r="A2688" t="s">
        <v>3318</v>
      </c>
      <c r="B2688" s="112" t="s">
        <v>1184</v>
      </c>
      <c r="C2688" s="113" t="str">
        <f t="shared" si="1007"/>
        <v>P.030.11.400</v>
      </c>
      <c r="D2688" t="s">
        <v>1328</v>
      </c>
      <c r="E2688" s="112" t="s">
        <v>362</v>
      </c>
      <c r="F2688" s="115" t="str">
        <f t="shared" si="1008"/>
        <v>Alkali metal hydroxides (n=4, std=0.0038)</v>
      </c>
      <c r="G2688" s="143">
        <f t="shared" si="1009"/>
        <v>0.73528953333333336</v>
      </c>
      <c r="I2688" s="118">
        <f t="shared" si="1010"/>
        <v>0.1507116556069</v>
      </c>
      <c r="K2688" s="161">
        <f t="shared" si="1011"/>
        <v>1.1396271251999998E-2</v>
      </c>
      <c r="L2688" s="161">
        <f t="shared" si="1012"/>
        <v>2.38730418329E-2</v>
      </c>
      <c r="M2688" s="162">
        <f t="shared" si="1013"/>
        <v>5.1489125219999999E-3</v>
      </c>
      <c r="N2688" s="161">
        <v>0.11029343</v>
      </c>
      <c r="O2688" s="132">
        <v>1.8555598E-2</v>
      </c>
      <c r="P2688" s="132">
        <v>5.2775460999999997E-3</v>
      </c>
      <c r="Q2688" s="132">
        <v>1.2245835E-3</v>
      </c>
      <c r="R2688" s="132">
        <v>9.5404827999999997E-3</v>
      </c>
      <c r="S2688" s="164">
        <v>3.607172E-6</v>
      </c>
      <c r="T2688" s="132">
        <v>6.2759777999999995E-4</v>
      </c>
      <c r="U2688" s="164">
        <v>3.5065981000000001E-5</v>
      </c>
      <c r="V2688" s="164">
        <v>8.9751922000000004E-5</v>
      </c>
      <c r="W2688" s="132">
        <v>0</v>
      </c>
      <c r="X2688" s="132">
        <v>5.0591606000000003E-3</v>
      </c>
      <c r="Y2688" s="164">
        <v>4.8317518999999996E-6</v>
      </c>
      <c r="Z2688" s="132">
        <v>0</v>
      </c>
      <c r="AA2688" s="132">
        <v>0</v>
      </c>
      <c r="AC2688" s="118">
        <f t="shared" si="997"/>
        <v>0.11029343</v>
      </c>
      <c r="AD2688" s="118">
        <f t="shared" si="998"/>
        <v>3.5264481332999996E-2</v>
      </c>
      <c r="AE2688" s="118">
        <f t="shared" si="999"/>
        <v>2.3868210080999999E-2</v>
      </c>
      <c r="AF2688" s="118">
        <f t="shared" si="1000"/>
        <v>2.38730418329E-2</v>
      </c>
      <c r="AG2688" s="118">
        <f t="shared" si="1001"/>
        <v>5.1489125219999999E-3</v>
      </c>
      <c r="AI2688" s="69">
        <v>4.8356114999999997</v>
      </c>
      <c r="AJ2688" s="69">
        <v>3.7412366000000001</v>
      </c>
      <c r="AK2688" s="69">
        <v>0.52489911</v>
      </c>
      <c r="AL2688" s="69">
        <v>0</v>
      </c>
      <c r="AM2688" s="69">
        <v>0.12638128000000001</v>
      </c>
      <c r="AN2688" s="69">
        <v>0.31216078000000003</v>
      </c>
      <c r="AO2688" s="69">
        <v>0.13093369999999999</v>
      </c>
      <c r="AQ2688" s="116">
        <v>1.8017617E-2</v>
      </c>
      <c r="AR2688" s="116">
        <v>1.7180793999999999E-2</v>
      </c>
      <c r="AS2688" s="116">
        <v>6.7070583999999996E-4</v>
      </c>
      <c r="AT2688" s="116">
        <v>1.6611756999999999E-4</v>
      </c>
      <c r="AU2688" s="150">
        <f t="shared" si="1002"/>
        <v>1.030023625679E-6</v>
      </c>
      <c r="AV2688" s="150">
        <f t="shared" si="1003"/>
        <v>2.4804210590796501E-9</v>
      </c>
      <c r="AW2688" s="163">
        <f t="shared" si="1004"/>
        <v>2.3265765846399999E-2</v>
      </c>
      <c r="AX2688" s="196">
        <v>6.8252486E-7</v>
      </c>
      <c r="AY2688" s="196">
        <v>2.0593498999999999E-9</v>
      </c>
      <c r="AZ2688" s="196">
        <v>5.6264033999999998E-14</v>
      </c>
      <c r="BA2688" s="196">
        <v>2.9716900000000002E-11</v>
      </c>
      <c r="BB2688" s="108">
        <v>0</v>
      </c>
      <c r="BC2688" s="196">
        <v>1.2446492E-10</v>
      </c>
      <c r="BD2688" s="196">
        <v>3.4711030000000002E-7</v>
      </c>
      <c r="BE2688" s="196">
        <v>1.8947231000000001E-11</v>
      </c>
      <c r="BF2688" s="196">
        <v>4.0170955000000001E-10</v>
      </c>
      <c r="BG2688" s="108">
        <v>0</v>
      </c>
      <c r="BH2688" s="108">
        <v>0</v>
      </c>
      <c r="BI2688" s="196">
        <v>3.5726097E-13</v>
      </c>
      <c r="BJ2688" s="196">
        <v>2.3635280000000002E-16</v>
      </c>
      <c r="BK2688" s="196">
        <v>6.1672284999999997E-16</v>
      </c>
      <c r="BL2688" s="196">
        <v>5.8330089E-11</v>
      </c>
      <c r="BM2688" s="196">
        <v>1.7595376999999999E-10</v>
      </c>
      <c r="BN2688" s="108">
        <v>0</v>
      </c>
      <c r="BO2688" s="196">
        <v>1.8778464E-6</v>
      </c>
      <c r="BP2688" s="108">
        <v>2.3263888E-2</v>
      </c>
      <c r="BQ2688" s="108">
        <v>0</v>
      </c>
      <c r="BR2688" s="108">
        <v>0</v>
      </c>
      <c r="BS2688" s="108">
        <v>0</v>
      </c>
      <c r="BU2688" s="172">
        <v>4.0328065999999998E-5</v>
      </c>
      <c r="BV2688" s="172">
        <v>2.8055324999999998E-6</v>
      </c>
      <c r="BW2688" s="172">
        <v>2.0501823E-5</v>
      </c>
      <c r="BX2688" s="172">
        <v>4.2755821999999997E-9</v>
      </c>
      <c r="BY2688" s="172">
        <v>1.08153E-5</v>
      </c>
      <c r="BZ2688" s="172">
        <v>7.0839364E-8</v>
      </c>
      <c r="CA2688" s="69">
        <v>0</v>
      </c>
      <c r="CB2688" s="172">
        <v>1.0751891E-7</v>
      </c>
      <c r="CC2688" s="172">
        <v>3.5166864000000003E-8</v>
      </c>
      <c r="CD2688" s="172">
        <v>4.16613E-7</v>
      </c>
      <c r="CE2688" s="69">
        <v>0</v>
      </c>
      <c r="CF2688" s="69">
        <v>0</v>
      </c>
      <c r="CG2688" s="172">
        <v>5.4336342000000001E-8</v>
      </c>
      <c r="CH2688" s="172">
        <v>4.0975720999999998E-7</v>
      </c>
      <c r="CI2688" s="172">
        <v>5.0641187E-6</v>
      </c>
      <c r="CJ2688" s="172">
        <v>4.2784730000000002E-8</v>
      </c>
      <c r="CK2688" s="69">
        <v>0</v>
      </c>
      <c r="CM2688" s="197">
        <v>4.5991021000000001E-8</v>
      </c>
      <c r="CN2688" s="198">
        <v>0.73508099000000005</v>
      </c>
      <c r="CO2688" s="198">
        <v>3.0604976999999999E-3</v>
      </c>
      <c r="CP2688" s="198">
        <v>1.9358437E-3</v>
      </c>
      <c r="CQ2688" s="197">
        <v>1.6361402000000001E-10</v>
      </c>
      <c r="CR2688" s="197">
        <v>1.9018652999999998E-8</v>
      </c>
      <c r="CS2688" s="198">
        <v>1.184306E-4</v>
      </c>
      <c r="CT2688" s="198">
        <v>4.5651158000000001E-4</v>
      </c>
      <c r="CU2688" s="198">
        <v>0</v>
      </c>
      <c r="CV2688" s="197">
        <v>2.4912343999999999E-5</v>
      </c>
    </row>
    <row r="2689" spans="1:100" ht="14.4">
      <c r="A2689" t="s">
        <v>3319</v>
      </c>
      <c r="B2689" s="112" t="s">
        <v>1184</v>
      </c>
      <c r="C2689" s="113" t="str">
        <f t="shared" si="1007"/>
        <v>P.030.11.500</v>
      </c>
      <c r="D2689" t="s">
        <v>1328</v>
      </c>
      <c r="E2689" s="112" t="s">
        <v>362</v>
      </c>
      <c r="F2689" s="115" t="str">
        <f t="shared" si="1008"/>
        <v>Alkali metal hypochlorites (n=2, std=0.018)</v>
      </c>
      <c r="G2689" s="143">
        <f t="shared" si="1009"/>
        <v>0.78</v>
      </c>
      <c r="I2689" s="118">
        <f t="shared" si="1010"/>
        <v>0.16821968125179138</v>
      </c>
      <c r="K2689" s="161">
        <f t="shared" si="1011"/>
        <v>1.7760642752006998E-2</v>
      </c>
      <c r="L2689" s="161">
        <f t="shared" si="1012"/>
        <v>3.345903849978437E-2</v>
      </c>
      <c r="M2689" s="162">
        <f t="shared" si="1013"/>
        <v>0</v>
      </c>
      <c r="N2689" s="161">
        <v>0.11700000000000001</v>
      </c>
      <c r="O2689" s="132">
        <v>3.0365145E-2</v>
      </c>
      <c r="P2689" s="132">
        <v>3.0938933E-3</v>
      </c>
      <c r="Q2689" s="132">
        <v>7.550244E-4</v>
      </c>
      <c r="R2689" s="132">
        <v>1.7005607999999998E-2</v>
      </c>
      <c r="S2689" s="132">
        <v>0</v>
      </c>
      <c r="T2689" s="164">
        <v>1.0352007E-8</v>
      </c>
      <c r="U2689" s="164">
        <v>1.9978437000000001E-10</v>
      </c>
      <c r="V2689" s="132">
        <v>0</v>
      </c>
      <c r="W2689" s="132">
        <v>0</v>
      </c>
      <c r="X2689" s="132">
        <v>0</v>
      </c>
      <c r="Y2689" s="132">
        <v>0</v>
      </c>
      <c r="Z2689" s="132">
        <v>0</v>
      </c>
      <c r="AA2689" s="132">
        <v>0</v>
      </c>
      <c r="AC2689" s="118">
        <f t="shared" si="997"/>
        <v>0.11700000000000001</v>
      </c>
      <c r="AD2689" s="118">
        <f t="shared" si="998"/>
        <v>5.1219681251791369E-2</v>
      </c>
      <c r="AE2689" s="118">
        <f t="shared" si="999"/>
        <v>3.345903849978437E-2</v>
      </c>
      <c r="AF2689" s="118">
        <f t="shared" si="1000"/>
        <v>3.345903849978437E-2</v>
      </c>
      <c r="AG2689" s="118">
        <f t="shared" si="1001"/>
        <v>0</v>
      </c>
      <c r="AI2689" s="69">
        <v>0</v>
      </c>
      <c r="AJ2689" s="69">
        <v>0</v>
      </c>
      <c r="AK2689" s="69">
        <v>0</v>
      </c>
      <c r="AL2689" s="69">
        <v>0</v>
      </c>
      <c r="AM2689" s="69">
        <v>0</v>
      </c>
      <c r="AN2689" s="69">
        <v>0</v>
      </c>
      <c r="AO2689" s="69">
        <v>0</v>
      </c>
      <c r="AQ2689" s="116">
        <v>2.2038157999999999E-2</v>
      </c>
      <c r="AR2689" s="116">
        <v>2.1272406000000001E-2</v>
      </c>
      <c r="AS2689" s="116">
        <v>7.6575221E-4</v>
      </c>
      <c r="AT2689" s="116">
        <v>0</v>
      </c>
      <c r="AU2689" s="150">
        <f t="shared" si="1002"/>
        <v>1.27532409E-6</v>
      </c>
      <c r="AV2689" s="150">
        <f t="shared" si="1003"/>
        <v>2.8319238700000004E-9</v>
      </c>
      <c r="AW2689" s="163">
        <f t="shared" si="1004"/>
        <v>0</v>
      </c>
      <c r="AX2689" s="196">
        <v>7.2384E-7</v>
      </c>
      <c r="AY2689" s="196">
        <v>2.1839999999999999E-9</v>
      </c>
      <c r="AZ2689" s="196">
        <v>5.967E-14</v>
      </c>
      <c r="BA2689" s="108">
        <v>0</v>
      </c>
      <c r="BB2689" s="108">
        <v>0</v>
      </c>
      <c r="BC2689" s="196">
        <v>2.4090000000000001E-11</v>
      </c>
      <c r="BD2689" s="196">
        <v>5.5145999999999999E-7</v>
      </c>
      <c r="BE2689" s="196">
        <v>5.5041999999999999E-12</v>
      </c>
      <c r="BF2689" s="196">
        <v>6.4236000000000004E-10</v>
      </c>
      <c r="BG2689" s="108">
        <v>0</v>
      </c>
      <c r="BH2689" s="108">
        <v>0</v>
      </c>
      <c r="BI2689" s="108">
        <v>0</v>
      </c>
      <c r="BJ2689" s="108">
        <v>0</v>
      </c>
      <c r="BK2689" s="108">
        <v>0</v>
      </c>
      <c r="BL2689" s="108">
        <v>0</v>
      </c>
      <c r="BM2689" s="108">
        <v>0</v>
      </c>
      <c r="BN2689" s="108">
        <v>0</v>
      </c>
      <c r="BO2689" s="108">
        <v>0</v>
      </c>
      <c r="BP2689" s="108">
        <v>0</v>
      </c>
      <c r="BQ2689" s="108">
        <v>0</v>
      </c>
      <c r="BR2689" s="108">
        <v>0</v>
      </c>
      <c r="BS2689" s="108">
        <v>0</v>
      </c>
      <c r="BU2689" s="172">
        <v>4.5611841999999997E-5</v>
      </c>
      <c r="BV2689" s="172">
        <v>4.4286239000000001E-6</v>
      </c>
      <c r="BW2689" s="172">
        <v>2.1748470000000002E-5</v>
      </c>
      <c r="BX2689" s="172">
        <v>2.3402099000000001E-14</v>
      </c>
      <c r="BY2689" s="172">
        <v>1.9002938000000001E-5</v>
      </c>
      <c r="BZ2689" s="69">
        <v>0</v>
      </c>
      <c r="CA2689" s="69">
        <v>0</v>
      </c>
      <c r="CB2689" s="69">
        <v>0</v>
      </c>
      <c r="CC2689" s="69">
        <v>0</v>
      </c>
      <c r="CD2689" s="172">
        <v>6.8499835000000003E-12</v>
      </c>
      <c r="CE2689" s="69">
        <v>0</v>
      </c>
      <c r="CF2689" s="69">
        <v>0</v>
      </c>
      <c r="CG2689" s="69">
        <v>0</v>
      </c>
      <c r="CH2689" s="172">
        <v>4.3180298E-7</v>
      </c>
      <c r="CI2689" s="69">
        <v>0</v>
      </c>
      <c r="CJ2689" s="69">
        <v>0</v>
      </c>
      <c r="CK2689" s="69">
        <v>0</v>
      </c>
      <c r="CM2689" s="198">
        <v>0</v>
      </c>
      <c r="CN2689" s="198">
        <v>0.78</v>
      </c>
      <c r="CO2689" s="198">
        <v>6.5663718999999995E-4</v>
      </c>
      <c r="CP2689" s="198">
        <v>3.0300000000000001E-3</v>
      </c>
      <c r="CQ2689" s="198">
        <v>0</v>
      </c>
      <c r="CR2689" s="198">
        <v>0</v>
      </c>
      <c r="CS2689" s="198">
        <v>1.8516663000000001E-4</v>
      </c>
      <c r="CT2689" s="198">
        <v>0</v>
      </c>
      <c r="CU2689" s="198">
        <v>0</v>
      </c>
      <c r="CV2689" s="198">
        <v>0</v>
      </c>
    </row>
    <row r="2690" spans="1:100" ht="14.4">
      <c r="A2690" t="s">
        <v>3320</v>
      </c>
      <c r="B2690" s="112" t="s">
        <v>1184</v>
      </c>
      <c r="C2690" s="113" t="str">
        <f t="shared" si="1007"/>
        <v>P.030.11.600</v>
      </c>
      <c r="D2690" t="s">
        <v>1328</v>
      </c>
      <c r="E2690" s="112" t="s">
        <v>362</v>
      </c>
      <c r="F2690" s="115" t="str">
        <f t="shared" si="1008"/>
        <v>Alkali metal silicates (n=2, std=0.13)</v>
      </c>
      <c r="G2690" s="143">
        <f t="shared" si="1009"/>
        <v>2.7933595333333336</v>
      </c>
      <c r="I2690" s="118">
        <f t="shared" si="1010"/>
        <v>0.46862703787422005</v>
      </c>
      <c r="K2690" s="161">
        <f t="shared" si="1011"/>
        <v>8.6621899438000024E-3</v>
      </c>
      <c r="L2690" s="161">
        <f t="shared" si="1012"/>
        <v>4.0370783577420001E-2</v>
      </c>
      <c r="M2690" s="162">
        <f t="shared" si="1013"/>
        <v>5.9013435299999997E-4</v>
      </c>
      <c r="N2690" s="161">
        <v>0.41900393000000002</v>
      </c>
      <c r="O2690" s="132">
        <v>3.1515396000000001E-2</v>
      </c>
      <c r="P2690" s="132">
        <v>8.6044229999999999E-3</v>
      </c>
      <c r="Q2690" s="132">
        <v>8.1954724000000007E-3</v>
      </c>
      <c r="R2690" s="132">
        <v>4.2841537000000001E-4</v>
      </c>
      <c r="S2690" s="164">
        <v>8.2666298000000003E-6</v>
      </c>
      <c r="T2690" s="164">
        <v>3.0035544000000001E-5</v>
      </c>
      <c r="U2690" s="132">
        <v>2.5077177999999997E-4</v>
      </c>
      <c r="V2690" s="132">
        <v>5.5540362000000001E-4</v>
      </c>
      <c r="W2690" s="132">
        <v>0</v>
      </c>
      <c r="X2690" s="164">
        <v>3.4730733E-5</v>
      </c>
      <c r="Y2690" s="164">
        <v>1.9279741999999999E-7</v>
      </c>
      <c r="Z2690" s="132">
        <v>0</v>
      </c>
      <c r="AA2690" s="132">
        <v>0</v>
      </c>
      <c r="AC2690" s="118">
        <f t="shared" si="997"/>
        <v>0.41900393000000002</v>
      </c>
      <c r="AD2690" s="118">
        <f t="shared" si="998"/>
        <v>4.9032780723799997E-2</v>
      </c>
      <c r="AE2690" s="118">
        <f t="shared" si="999"/>
        <v>4.037059078E-2</v>
      </c>
      <c r="AF2690" s="118">
        <f t="shared" si="1000"/>
        <v>4.0370783577420001E-2</v>
      </c>
      <c r="AG2690" s="118">
        <f t="shared" si="1001"/>
        <v>5.9013435299999997E-4</v>
      </c>
      <c r="AI2690" s="69">
        <v>36.943567999999999</v>
      </c>
      <c r="AJ2690" s="69">
        <v>36.937040000000003</v>
      </c>
      <c r="AK2690" s="69">
        <v>4.3143766999999998E-3</v>
      </c>
      <c r="AL2690" s="69">
        <v>0</v>
      </c>
      <c r="AM2690" s="69">
        <v>0</v>
      </c>
      <c r="AN2690" s="69">
        <v>1.0361776000000001E-3</v>
      </c>
      <c r="AO2690" s="69">
        <v>1.1772696000000001E-3</v>
      </c>
      <c r="AQ2690" s="116">
        <v>5.8518875999999997E-2</v>
      </c>
      <c r="AR2690" s="116">
        <v>5.4068984E-2</v>
      </c>
      <c r="AS2690" s="116">
        <v>2.3543264E-3</v>
      </c>
      <c r="AT2690" s="116">
        <v>2.0955648000000001E-3</v>
      </c>
      <c r="AU2690" s="150">
        <f t="shared" si="1002"/>
        <v>3.2415458218041001E-6</v>
      </c>
      <c r="AV2690" s="150">
        <f t="shared" si="1003"/>
        <v>8.7068285836459624E-9</v>
      </c>
      <c r="AW2690" s="163">
        <f t="shared" si="1004"/>
        <v>0.29349646525500001</v>
      </c>
      <c r="AX2690" s="196">
        <v>2.5929935000000001E-6</v>
      </c>
      <c r="AY2690" s="196">
        <v>7.8237168000000002E-9</v>
      </c>
      <c r="AZ2690" s="196">
        <v>2.1375387E-13</v>
      </c>
      <c r="BA2690" s="108">
        <v>0</v>
      </c>
      <c r="BB2690" s="108">
        <v>0</v>
      </c>
      <c r="BC2690" s="196">
        <v>9.5763788999999992E-10</v>
      </c>
      <c r="BD2690" s="196">
        <v>6.4754971999999999E-7</v>
      </c>
      <c r="BE2690" s="196">
        <v>1.4068074000000001E-10</v>
      </c>
      <c r="BF2690" s="196">
        <v>7.4219915999999996E-10</v>
      </c>
      <c r="BG2690" s="108">
        <v>0</v>
      </c>
      <c r="BH2690" s="108">
        <v>0</v>
      </c>
      <c r="BI2690" s="196">
        <v>1.6326642E-14</v>
      </c>
      <c r="BJ2690" s="196">
        <v>1.5058074E-15</v>
      </c>
      <c r="BK2690" s="196">
        <v>2.9732656000000002E-16</v>
      </c>
      <c r="BL2690" s="196">
        <v>1.7993330999999999E-12</v>
      </c>
      <c r="BM2690" s="196">
        <v>4.3164580999999998E-11</v>
      </c>
      <c r="BN2690" s="108">
        <v>0</v>
      </c>
      <c r="BO2690" s="196">
        <v>2.1715254999999999E-5</v>
      </c>
      <c r="BP2690" s="108">
        <v>0.29347475000000001</v>
      </c>
      <c r="BQ2690" s="108">
        <v>0</v>
      </c>
      <c r="BR2690" s="108">
        <v>0</v>
      </c>
      <c r="BS2690" s="108">
        <v>0</v>
      </c>
      <c r="BU2690" s="69">
        <v>1.3379374E-4</v>
      </c>
      <c r="BV2690" s="172">
        <v>5.4134251999999996E-6</v>
      </c>
      <c r="BW2690" s="172">
        <v>7.7886276000000001E-5</v>
      </c>
      <c r="BX2690" s="172">
        <v>3.0395100000000001E-8</v>
      </c>
      <c r="BY2690" s="172">
        <v>4.4079523000000002E-6</v>
      </c>
      <c r="BZ2690" s="172">
        <v>5.8298784000000001E-7</v>
      </c>
      <c r="CA2690" s="69">
        <v>0</v>
      </c>
      <c r="CB2690" s="172">
        <v>8.8485007999999996E-7</v>
      </c>
      <c r="CC2690" s="172">
        <v>1.2754460999999999E-8</v>
      </c>
      <c r="CD2690" s="172">
        <v>3.1581578999999999E-8</v>
      </c>
      <c r="CE2690" s="69">
        <v>0</v>
      </c>
      <c r="CF2690" s="69">
        <v>0</v>
      </c>
      <c r="CG2690" s="69">
        <v>0</v>
      </c>
      <c r="CH2690" s="172">
        <v>1.8649748E-6</v>
      </c>
      <c r="CI2690" s="172">
        <v>4.2678522000000002E-5</v>
      </c>
      <c r="CJ2690" s="172">
        <v>2.1043047E-11</v>
      </c>
      <c r="CK2690" s="69">
        <v>0</v>
      </c>
      <c r="CM2690" s="198">
        <v>0</v>
      </c>
      <c r="CN2690" s="198">
        <v>2.7927281000000002</v>
      </c>
      <c r="CO2690" s="198">
        <v>1.6671932E-2</v>
      </c>
      <c r="CP2690" s="198">
        <v>3.8374953999999999E-3</v>
      </c>
      <c r="CQ2690" s="197">
        <v>7.6222969999999998E-12</v>
      </c>
      <c r="CR2690" s="197">
        <v>9.2313084000000002E-10</v>
      </c>
      <c r="CS2690" s="198">
        <v>2.1001160999999999E-4</v>
      </c>
      <c r="CT2690" s="198">
        <v>1.2614855000000001E-3</v>
      </c>
      <c r="CU2690" s="198">
        <v>0</v>
      </c>
      <c r="CV2690" s="198">
        <v>2.0502151E-4</v>
      </c>
    </row>
    <row r="2691" spans="1:100" ht="14.4">
      <c r="A2691" t="s">
        <v>3321</v>
      </c>
      <c r="B2691" s="112" t="s">
        <v>1184</v>
      </c>
      <c r="C2691" s="113" t="str">
        <f t="shared" si="1007"/>
        <v>P.030.11.700</v>
      </c>
      <c r="D2691" t="s">
        <v>1328</v>
      </c>
      <c r="E2691" s="112" t="s">
        <v>362</v>
      </c>
      <c r="F2691" s="115" t="str">
        <f t="shared" si="1008"/>
        <v>Alkaline earth metal oxides (n=2, std=0.019)</v>
      </c>
      <c r="G2691" s="143">
        <f t="shared" si="1009"/>
        <v>1.1393564</v>
      </c>
      <c r="I2691" s="118">
        <f t="shared" si="1010"/>
        <v>0.20703937187314925</v>
      </c>
      <c r="K2691" s="161">
        <f t="shared" si="1011"/>
        <v>7.3324922859999992E-3</v>
      </c>
      <c r="L2691" s="161">
        <f t="shared" si="1012"/>
        <v>2.7609810866139999E-2</v>
      </c>
      <c r="M2691" s="162">
        <f t="shared" si="1013"/>
        <v>1.1936087210092396E-3</v>
      </c>
      <c r="N2691" s="161">
        <v>0.17090346000000001</v>
      </c>
      <c r="O2691" s="132">
        <v>2.058486E-2</v>
      </c>
      <c r="P2691" s="132">
        <v>5.9806855000000001E-3</v>
      </c>
      <c r="Q2691" s="132">
        <v>5.3840559999999999E-3</v>
      </c>
      <c r="R2691" s="132">
        <v>1.780879E-3</v>
      </c>
      <c r="S2691" s="164">
        <v>3.4342206000000001E-5</v>
      </c>
      <c r="T2691" s="132">
        <v>1.3321508000000001E-4</v>
      </c>
      <c r="U2691" s="132">
        <v>1.0410361E-3</v>
      </c>
      <c r="V2691" s="164">
        <v>4.2752956999999998E-5</v>
      </c>
      <c r="W2691" s="164">
        <v>5.4338703999999995E-7</v>
      </c>
      <c r="X2691" s="132">
        <v>1.1222292E-3</v>
      </c>
      <c r="Y2691" s="164">
        <v>2.6858791E-6</v>
      </c>
      <c r="Z2691" s="164">
        <v>2.8626563999999999E-5</v>
      </c>
      <c r="AA2691" s="164">
        <v>9.2395464999999999E-15</v>
      </c>
      <c r="AC2691" s="118">
        <f t="shared" si="997"/>
        <v>0.17090346000000001</v>
      </c>
      <c r="AD2691" s="118">
        <f t="shared" si="998"/>
        <v>3.4939073885999997E-2</v>
      </c>
      <c r="AE2691" s="118">
        <f t="shared" si="999"/>
        <v>2.7635208163999999E-2</v>
      </c>
      <c r="AF2691" s="118">
        <f t="shared" si="1000"/>
        <v>2.7609810866139999E-2</v>
      </c>
      <c r="AG2691" s="118">
        <f t="shared" si="1001"/>
        <v>1.1649821570092395E-3</v>
      </c>
      <c r="AI2691" s="69">
        <v>5.6331631</v>
      </c>
      <c r="AJ2691" s="69">
        <v>5.4295340000000003</v>
      </c>
      <c r="AK2691" s="69">
        <v>0.10217693999999999</v>
      </c>
      <c r="AL2691" s="69">
        <v>0</v>
      </c>
      <c r="AM2691" s="69">
        <v>2.0309681E-2</v>
      </c>
      <c r="AN2691" s="69">
        <v>5.5237537000000003E-2</v>
      </c>
      <c r="AO2691" s="69">
        <v>2.5904862000000001E-2</v>
      </c>
      <c r="AQ2691" s="116">
        <v>2.5780473000000002E-2</v>
      </c>
      <c r="AR2691" s="116">
        <v>2.4411081000000001E-2</v>
      </c>
      <c r="AS2691" s="116">
        <v>9.9246128999999996E-4</v>
      </c>
      <c r="AT2691" s="116">
        <v>3.7693045999999999E-4</v>
      </c>
      <c r="AU2691" s="150">
        <f t="shared" si="1002"/>
        <v>1.463494100466085E-6</v>
      </c>
      <c r="AV2691" s="150">
        <f t="shared" si="1003"/>
        <v>3.6703450595085498E-9</v>
      </c>
      <c r="AW2691" s="163">
        <f t="shared" si="1004"/>
        <v>5.2791381555899998E-2</v>
      </c>
      <c r="AX2691" s="196">
        <v>1.0604363E-6</v>
      </c>
      <c r="AY2691" s="196">
        <v>3.1997136999999998E-9</v>
      </c>
      <c r="AZ2691" s="196">
        <v>8.7415618999999995E-14</v>
      </c>
      <c r="BA2691" s="196">
        <v>4.5068741000000003E-18</v>
      </c>
      <c r="BB2691" s="196">
        <v>1.2783892999999999E-18</v>
      </c>
      <c r="BC2691" s="196">
        <v>1.5361505000000001E-10</v>
      </c>
      <c r="BD2691" s="196">
        <v>4.0271568999999998E-7</v>
      </c>
      <c r="BE2691" s="196">
        <v>3.3954485000000001E-11</v>
      </c>
      <c r="BF2691" s="196">
        <v>4.3650930000000001E-10</v>
      </c>
      <c r="BG2691" s="196">
        <v>5.2674702E-18</v>
      </c>
      <c r="BH2691" s="196">
        <v>1.5826791999999999E-19</v>
      </c>
      <c r="BI2691" s="196">
        <v>7.2659936000000002E-14</v>
      </c>
      <c r="BJ2691" s="196">
        <v>6.2513634000000001E-15</v>
      </c>
      <c r="BK2691" s="196">
        <v>1.2421644E-15</v>
      </c>
      <c r="BL2691" s="196">
        <v>7.5447502999999995E-12</v>
      </c>
      <c r="BM2691" s="196">
        <v>1.8095066E-10</v>
      </c>
      <c r="BN2691" s="196">
        <v>1.2482166000000001E-23</v>
      </c>
      <c r="BO2691" s="196">
        <v>2.6785559000000002E-6</v>
      </c>
      <c r="BP2691" s="108">
        <v>5.2788702999999999E-2</v>
      </c>
      <c r="BQ2691" s="108">
        <v>0</v>
      </c>
      <c r="BR2691" s="108">
        <v>0</v>
      </c>
      <c r="BS2691" s="108">
        <v>0</v>
      </c>
      <c r="BU2691" s="172">
        <v>4.7153076999999998E-5</v>
      </c>
      <c r="BV2691" s="172">
        <v>3.0135370999999999E-6</v>
      </c>
      <c r="BW2691" s="172">
        <v>3.1768279000000001E-5</v>
      </c>
      <c r="BX2691" s="172">
        <v>1.2447738000000001E-7</v>
      </c>
      <c r="BY2691" s="172">
        <v>4.0698644000000002E-6</v>
      </c>
      <c r="BZ2691" s="172">
        <v>8.0818409999999998E-9</v>
      </c>
      <c r="CA2691" s="172">
        <v>1.1532139E-13</v>
      </c>
      <c r="CB2691" s="172">
        <v>1.2266551000000001E-8</v>
      </c>
      <c r="CC2691" s="172">
        <v>5.3395051999999999E-8</v>
      </c>
      <c r="CD2691" s="172">
        <v>1.3154924000000001E-7</v>
      </c>
      <c r="CE2691" s="172">
        <v>3.6249626E-15</v>
      </c>
      <c r="CF2691" s="172">
        <v>2.7602718000000002E-20</v>
      </c>
      <c r="CG2691" s="172">
        <v>2.3700293000000002E-16</v>
      </c>
      <c r="CH2691" s="172">
        <v>1.2240745000000001E-6</v>
      </c>
      <c r="CI2691" s="172">
        <v>6.7406716E-6</v>
      </c>
      <c r="CJ2691" s="172">
        <v>6.8804993999999998E-9</v>
      </c>
      <c r="CK2691" s="69">
        <v>0</v>
      </c>
      <c r="CM2691" s="197">
        <v>2.7956526999999999E-16</v>
      </c>
      <c r="CN2691" s="198">
        <v>1.1367552000000001</v>
      </c>
      <c r="CO2691" s="198">
        <v>3.4786809E-4</v>
      </c>
      <c r="CP2691" s="198">
        <v>2.0636716999999998E-3</v>
      </c>
      <c r="CQ2691" s="197">
        <v>3.3838603999999998E-11</v>
      </c>
      <c r="CR2691" s="197">
        <v>4.0919021999999998E-9</v>
      </c>
      <c r="CS2691" s="198">
        <v>1.700227E-4</v>
      </c>
      <c r="CT2691" s="198">
        <v>5.2406622000000002E-3</v>
      </c>
      <c r="CU2691" s="197">
        <v>3.5038187E-12</v>
      </c>
      <c r="CV2691" s="197">
        <v>2.8422363E-6</v>
      </c>
    </row>
    <row r="2692" spans="1:100" ht="14.4">
      <c r="A2692" t="s">
        <v>3322</v>
      </c>
      <c r="B2692" s="112" t="s">
        <v>1184</v>
      </c>
      <c r="C2692" s="113" t="str">
        <f t="shared" si="1007"/>
        <v>P.030.11.800</v>
      </c>
      <c r="D2692" t="s">
        <v>1328</v>
      </c>
      <c r="E2692" s="112" t="s">
        <v>362</v>
      </c>
      <c r="F2692" s="115" t="str">
        <f t="shared" si="1008"/>
        <v>Alkanes (n=7, std=0.032)</v>
      </c>
      <c r="G2692" s="143">
        <f t="shared" si="1009"/>
        <v>1.9440865333333335</v>
      </c>
      <c r="I2692" s="118">
        <f t="shared" si="1010"/>
        <v>0.4016381784018202</v>
      </c>
      <c r="K2692" s="161">
        <f t="shared" si="1011"/>
        <v>3.8492165388000002E-2</v>
      </c>
      <c r="L2692" s="161">
        <f t="shared" si="1012"/>
        <v>6.4337540795000009E-2</v>
      </c>
      <c r="M2692" s="162">
        <f t="shared" si="1013"/>
        <v>7.195492218820175E-3</v>
      </c>
      <c r="N2692" s="161">
        <v>0.29161298000000002</v>
      </c>
      <c r="O2692" s="132">
        <v>3.2055774000000002E-2</v>
      </c>
      <c r="P2692" s="132">
        <v>2.4727059999999999E-2</v>
      </c>
      <c r="Q2692" s="132">
        <v>3.5233279999999999E-2</v>
      </c>
      <c r="R2692" s="132">
        <v>2.8121995999999998E-3</v>
      </c>
      <c r="S2692" s="164">
        <v>5.7002558E-5</v>
      </c>
      <c r="T2692" s="132">
        <v>3.8968322999999999E-4</v>
      </c>
      <c r="U2692" s="132">
        <v>7.4886568000000001E-3</v>
      </c>
      <c r="V2692" s="164">
        <v>7.3993818000000006E-5</v>
      </c>
      <c r="W2692" s="164">
        <v>4.8235346999999997E-5</v>
      </c>
      <c r="X2692" s="132">
        <v>3.7498268000000002E-3</v>
      </c>
      <c r="Y2692" s="164">
        <v>1.7814647999999998E-5</v>
      </c>
      <c r="Z2692" s="132">
        <v>3.3716715999999999E-3</v>
      </c>
      <c r="AA2692" s="164">
        <v>8.2017548999999999E-13</v>
      </c>
      <c r="AC2692" s="118">
        <f t="shared" si="997"/>
        <v>0.29161298000000002</v>
      </c>
      <c r="AD2692" s="118">
        <f t="shared" si="998"/>
        <v>0.10276365618799999</v>
      </c>
      <c r="AE2692" s="118">
        <f t="shared" si="999"/>
        <v>6.7643162399999998E-2</v>
      </c>
      <c r="AF2692" s="118">
        <f t="shared" si="1000"/>
        <v>6.4337540794999995E-2</v>
      </c>
      <c r="AG2692" s="118">
        <f t="shared" si="1001"/>
        <v>3.8238206188201756E-3</v>
      </c>
      <c r="AI2692" s="69">
        <v>82.744562000000002</v>
      </c>
      <c r="AJ2692" s="69">
        <v>82.063917000000004</v>
      </c>
      <c r="AK2692" s="69">
        <v>0.38495855000000001</v>
      </c>
      <c r="AL2692" s="69">
        <v>0</v>
      </c>
      <c r="AM2692" s="69">
        <v>4.9630476E-2</v>
      </c>
      <c r="AN2692" s="69">
        <v>0.20519829000000001</v>
      </c>
      <c r="AO2692" s="69">
        <v>4.0858358999999997E-2</v>
      </c>
      <c r="AQ2692" s="116">
        <v>4.8026305999999998E-2</v>
      </c>
      <c r="AR2692" s="116">
        <v>4.0490067999999997E-2</v>
      </c>
      <c r="AS2692" s="116">
        <v>1.8484020999999999E-3</v>
      </c>
      <c r="AT2692" s="116">
        <v>5.6878359000000003E-3</v>
      </c>
      <c r="AU2692" s="150">
        <f t="shared" si="1002"/>
        <v>2.4274621387505463E-6</v>
      </c>
      <c r="AV2692" s="150">
        <f t="shared" si="1003"/>
        <v>6.8358063963393993E-9</v>
      </c>
      <c r="AW2692" s="163">
        <f t="shared" si="1004"/>
        <v>0.79661567267849998</v>
      </c>
      <c r="AX2692" s="196">
        <v>1.8043513E-6</v>
      </c>
      <c r="AY2692" s="196">
        <v>5.4441727000000003E-9</v>
      </c>
      <c r="AZ2692" s="196">
        <v>1.4874217999999999E-13</v>
      </c>
      <c r="BA2692" s="196">
        <v>4.0006592000000001E-16</v>
      </c>
      <c r="BB2692" s="196">
        <v>1.1347998E-16</v>
      </c>
      <c r="BC2692" s="196">
        <v>3.1659402E-9</v>
      </c>
      <c r="BD2692" s="196">
        <v>6.1911737000000004E-7</v>
      </c>
      <c r="BE2692" s="196">
        <v>5.9471228999999997E-10</v>
      </c>
      <c r="BF2692" s="196">
        <v>7.2259741000000001E-10</v>
      </c>
      <c r="BG2692" s="196">
        <v>5.8309396000000004E-11</v>
      </c>
      <c r="BH2692" s="196">
        <v>1.7969063000000001E-15</v>
      </c>
      <c r="BI2692" s="196">
        <v>2.0470508E-13</v>
      </c>
      <c r="BJ2692" s="196">
        <v>1.8759797E-13</v>
      </c>
      <c r="BK2692" s="196">
        <v>3.0722030999999999E-15</v>
      </c>
      <c r="BL2692" s="196">
        <v>8.9179186999999998E-11</v>
      </c>
      <c r="BM2692" s="196">
        <v>7.3834884999999998E-10</v>
      </c>
      <c r="BN2692" s="196">
        <v>1.5468686E-11</v>
      </c>
      <c r="BO2692" s="196">
        <v>1.8526785E-6</v>
      </c>
      <c r="BP2692" s="108">
        <v>0.79661382000000003</v>
      </c>
      <c r="BQ2692" s="108">
        <v>0</v>
      </c>
      <c r="BR2692" s="108">
        <v>0</v>
      </c>
      <c r="BS2692" s="108">
        <v>0</v>
      </c>
      <c r="BU2692" s="69">
        <v>1.7755875000000001E-4</v>
      </c>
      <c r="BV2692" s="172">
        <v>5.5778538999999996E-6</v>
      </c>
      <c r="BW2692" s="172">
        <v>5.4206290999999998E-5</v>
      </c>
      <c r="BX2692" s="172">
        <v>8.9798197000000005E-7</v>
      </c>
      <c r="BY2692" s="172">
        <v>6.3770922E-6</v>
      </c>
      <c r="BZ2692" s="172">
        <v>9.934119100000001E-7</v>
      </c>
      <c r="CA2692" s="172">
        <v>1.7034052000000001E-7</v>
      </c>
      <c r="CB2692" s="172">
        <v>2.0680898999999999E-6</v>
      </c>
      <c r="CC2692" s="172">
        <v>9.4805969000000002E-8</v>
      </c>
      <c r="CD2692" s="172">
        <v>3.2817426999999998E-7</v>
      </c>
      <c r="CE2692" s="172">
        <v>3.2178044999999998E-13</v>
      </c>
      <c r="CF2692" s="172">
        <v>3.4207025000000001E-8</v>
      </c>
      <c r="CG2692" s="172">
        <v>2.1038260999999999E-14</v>
      </c>
      <c r="CH2692" s="172">
        <v>6.9624459999999996E-6</v>
      </c>
      <c r="CI2692" s="172">
        <v>9.9837681999999999E-5</v>
      </c>
      <c r="CJ2692" s="172">
        <v>1.0373543999999999E-8</v>
      </c>
      <c r="CK2692" s="69">
        <v>0</v>
      </c>
      <c r="CM2692" s="197">
        <v>2.4816432E-14</v>
      </c>
      <c r="CN2692" s="198">
        <v>1.9438838000000001</v>
      </c>
      <c r="CO2692" s="198">
        <v>3.8735922999999998E-2</v>
      </c>
      <c r="CP2692" s="198">
        <v>3.9465630000000002E-3</v>
      </c>
      <c r="CQ2692" s="197">
        <v>9.5465174E-11</v>
      </c>
      <c r="CR2692" s="197">
        <v>1.1400149000000001E-8</v>
      </c>
      <c r="CS2692" s="198">
        <v>2.3242965000000001E-4</v>
      </c>
      <c r="CT2692" s="198">
        <v>6.3445344000000001E-2</v>
      </c>
      <c r="CU2692" s="197">
        <v>3.9058038999999998E-5</v>
      </c>
      <c r="CV2692" s="198">
        <v>4.6646053999999999E-4</v>
      </c>
    </row>
    <row r="2693" spans="1:100" ht="14.4">
      <c r="A2693" t="s">
        <v>3323</v>
      </c>
      <c r="B2693" s="112" t="s">
        <v>1184</v>
      </c>
      <c r="C2693" s="113" t="str">
        <f t="shared" si="1007"/>
        <v>P.030.11.900</v>
      </c>
      <c r="D2693" t="s">
        <v>1328</v>
      </c>
      <c r="E2693" s="112" t="s">
        <v>362</v>
      </c>
      <c r="F2693" s="115" t="str">
        <f t="shared" si="1008"/>
        <v>Alpha-halocarboxylic acids and derivatives (n=2, std=0.010)</v>
      </c>
      <c r="G2693" s="143">
        <f t="shared" si="1009"/>
        <v>1.8371160000000002</v>
      </c>
      <c r="I2693" s="118">
        <f t="shared" si="1010"/>
        <v>0.32943363113550639</v>
      </c>
      <c r="K2693" s="161">
        <f t="shared" si="1011"/>
        <v>1.2001262935700001E-2</v>
      </c>
      <c r="L2693" s="161">
        <f t="shared" si="1012"/>
        <v>3.9825605631699998E-2</v>
      </c>
      <c r="M2693" s="162">
        <f t="shared" si="1013"/>
        <v>2.0393625681063778E-3</v>
      </c>
      <c r="N2693" s="161">
        <v>0.27556740000000002</v>
      </c>
      <c r="O2693" s="132">
        <v>2.9458822999999999E-2</v>
      </c>
      <c r="P2693" s="132">
        <v>9.9728842000000005E-3</v>
      </c>
      <c r="Q2693" s="132">
        <v>4.4988067E-3</v>
      </c>
      <c r="R2693" s="132">
        <v>7.4457940000000004E-3</v>
      </c>
      <c r="S2693" s="164">
        <v>8.7599147000000002E-6</v>
      </c>
      <c r="T2693" s="164">
        <v>4.7902321000000001E-5</v>
      </c>
      <c r="U2693" s="132">
        <v>3.9103924E-4</v>
      </c>
      <c r="V2693" s="164">
        <v>4.9012867000000003E-5</v>
      </c>
      <c r="W2693" s="164">
        <v>2.0158860000000001E-6</v>
      </c>
      <c r="X2693" s="132">
        <v>1.9903439000000002E-3</v>
      </c>
      <c r="Y2693" s="164">
        <v>8.4330569999999996E-7</v>
      </c>
      <c r="Z2693" s="164">
        <v>5.8010721E-9</v>
      </c>
      <c r="AA2693" s="164">
        <v>3.4277359000000002E-14</v>
      </c>
      <c r="AC2693" s="118">
        <f t="shared" si="997"/>
        <v>0.27556740000000002</v>
      </c>
      <c r="AD2693" s="118">
        <f t="shared" si="998"/>
        <v>5.1824009375699996E-2</v>
      </c>
      <c r="AE2693" s="118">
        <f t="shared" si="999"/>
        <v>3.9822752241072103E-2</v>
      </c>
      <c r="AF2693" s="118">
        <f t="shared" si="1000"/>
        <v>3.9825605631699998E-2</v>
      </c>
      <c r="AG2693" s="118">
        <f t="shared" si="1001"/>
        <v>2.0393567670342777E-3</v>
      </c>
      <c r="AI2693" s="69">
        <v>34.745378000000002</v>
      </c>
      <c r="AJ2693" s="69">
        <v>32.524697000000003</v>
      </c>
      <c r="AK2693" s="69">
        <v>0.24611062</v>
      </c>
      <c r="AL2693" s="69">
        <v>0</v>
      </c>
      <c r="AM2693" s="69">
        <v>5.6753132999999997E-2</v>
      </c>
      <c r="AN2693" s="69">
        <v>0.14505125999999999</v>
      </c>
      <c r="AO2693" s="69">
        <v>1.7727657000000001</v>
      </c>
      <c r="AQ2693" s="116">
        <v>4.2178096999999998E-2</v>
      </c>
      <c r="AR2693" s="116">
        <v>3.8640224000000001E-2</v>
      </c>
      <c r="AS2693" s="116">
        <v>1.6158940999999999E-3</v>
      </c>
      <c r="AT2693" s="116">
        <v>1.9219790999999999E-3</v>
      </c>
      <c r="AU2693" s="150">
        <f t="shared" si="1002"/>
        <v>2.3165602042547422E-6</v>
      </c>
      <c r="AV2693" s="150">
        <f t="shared" si="1003"/>
        <v>5.9759397066908868E-9</v>
      </c>
      <c r="AW2693" s="163">
        <f t="shared" si="1004"/>
        <v>0.26918475149780002</v>
      </c>
      <c r="AX2693" s="196">
        <v>1.7146169999999999E-6</v>
      </c>
      <c r="AY2693" s="196">
        <v>5.1737539999999999E-9</v>
      </c>
      <c r="AZ2693" s="196">
        <v>1.4133904999999999E-13</v>
      </c>
      <c r="BA2693" s="196">
        <v>8.7600017000000003E-11</v>
      </c>
      <c r="BB2693" s="196">
        <v>4.7426364E-18</v>
      </c>
      <c r="BC2693" s="196">
        <v>4.4525288E-10</v>
      </c>
      <c r="BD2693" s="196">
        <v>6.0136216999999996E-7</v>
      </c>
      <c r="BE2693" s="196">
        <v>6.7277390999999999E-11</v>
      </c>
      <c r="BF2693" s="196">
        <v>7.3473251999999996E-10</v>
      </c>
      <c r="BG2693" s="196">
        <v>7.9331117000000005E-15</v>
      </c>
      <c r="BH2693" s="196">
        <v>7.1391472000000006E-15</v>
      </c>
      <c r="BI2693" s="196">
        <v>1.7471649E-14</v>
      </c>
      <c r="BJ2693" s="196">
        <v>1.5968038999999999E-15</v>
      </c>
      <c r="BK2693" s="196">
        <v>3.1592904000000001E-16</v>
      </c>
      <c r="BL2693" s="196">
        <v>1.9103170000000002E-12</v>
      </c>
      <c r="BM2693" s="196">
        <v>4.6271036000000002E-11</v>
      </c>
      <c r="BN2693" s="196">
        <v>4.6307000999999999E-23</v>
      </c>
      <c r="BO2693" s="196">
        <v>1.4614978E-6</v>
      </c>
      <c r="BP2693" s="108">
        <v>0.26918329000000002</v>
      </c>
      <c r="BQ2693" s="108">
        <v>0</v>
      </c>
      <c r="BR2693" s="108">
        <v>0</v>
      </c>
      <c r="BS2693" s="108">
        <v>0</v>
      </c>
      <c r="BU2693" s="69">
        <v>1.205293E-4</v>
      </c>
      <c r="BV2693" s="172">
        <v>5.29053E-6</v>
      </c>
      <c r="BW2693" s="172">
        <v>5.1223668000000001E-5</v>
      </c>
      <c r="BX2693" s="172">
        <v>5.5014063999999999E-8</v>
      </c>
      <c r="BY2693" s="172">
        <v>1.0955999E-5</v>
      </c>
      <c r="BZ2693" s="172">
        <v>3.0470579000000001E-7</v>
      </c>
      <c r="CA2693" s="172">
        <v>4.2782541000000001E-13</v>
      </c>
      <c r="CB2693" s="172">
        <v>9.2201121999999996E-7</v>
      </c>
      <c r="CC2693" s="172">
        <v>1.3528411999999999E-8</v>
      </c>
      <c r="CD2693" s="172">
        <v>4.3140899999999997E-8</v>
      </c>
      <c r="CE2693" s="172">
        <v>1.3448077999999999E-14</v>
      </c>
      <c r="CF2693" s="172">
        <v>1.0240201999999999E-19</v>
      </c>
      <c r="CG2693" s="172">
        <v>8.7924601999999997E-16</v>
      </c>
      <c r="CH2693" s="172">
        <v>1.1388665E-6</v>
      </c>
      <c r="CI2693" s="172">
        <v>3.8341270999999999E-5</v>
      </c>
      <c r="CJ2693" s="172">
        <v>1.2240563E-5</v>
      </c>
      <c r="CK2693" s="69">
        <v>0</v>
      </c>
      <c r="CM2693" s="197">
        <v>1.037146E-15</v>
      </c>
      <c r="CN2693" s="198">
        <v>1.8296226</v>
      </c>
      <c r="CO2693" s="198">
        <v>8.0942956000000007E-3</v>
      </c>
      <c r="CP2693" s="198">
        <v>3.5986589000000001E-3</v>
      </c>
      <c r="CQ2693" s="197">
        <v>8.1458900999999998E-12</v>
      </c>
      <c r="CR2693" s="197">
        <v>9.8644527000000006E-10</v>
      </c>
      <c r="CS2693" s="198">
        <v>2.0813689000000001E-4</v>
      </c>
      <c r="CT2693" s="198">
        <v>1.3397413000000001E-3</v>
      </c>
      <c r="CU2693" s="197">
        <v>5.3195356999999999E-9</v>
      </c>
      <c r="CV2693" s="198">
        <v>2.0452479E-4</v>
      </c>
    </row>
    <row r="2694" spans="1:100" ht="14.4">
      <c r="A2694" t="s">
        <v>3324</v>
      </c>
      <c r="B2694" s="112" t="s">
        <v>1184</v>
      </c>
      <c r="C2694" s="113" t="str">
        <f t="shared" si="1007"/>
        <v>P.030.11.910</v>
      </c>
      <c r="D2694" t="s">
        <v>1328</v>
      </c>
      <c r="E2694" s="112" t="s">
        <v>362</v>
      </c>
      <c r="F2694" s="115" t="str">
        <f t="shared" si="1008"/>
        <v>Amines (n=6, std=0.019)</v>
      </c>
      <c r="G2694" s="143">
        <f t="shared" si="1009"/>
        <v>2.8439918000000004</v>
      </c>
      <c r="I2694" s="118">
        <f t="shared" si="1010"/>
        <v>0.50961095132743561</v>
      </c>
      <c r="K2694" s="161">
        <f t="shared" si="1011"/>
        <v>8.1622273731000016E-3</v>
      </c>
      <c r="L2694" s="161">
        <f t="shared" si="1012"/>
        <v>7.0086924097900002E-2</v>
      </c>
      <c r="M2694" s="162">
        <f t="shared" si="1013"/>
        <v>4.7630298564356492E-3</v>
      </c>
      <c r="N2694" s="161">
        <v>0.42659877000000002</v>
      </c>
      <c r="O2694" s="132">
        <v>2.5188555000000001E-2</v>
      </c>
      <c r="P2694" s="132">
        <v>1.6462161999999999E-2</v>
      </c>
      <c r="Q2694" s="132">
        <v>7.4979006000000003E-3</v>
      </c>
      <c r="R2694" s="132">
        <v>5.6231963999999997E-4</v>
      </c>
      <c r="S2694" s="164">
        <v>8.9466691000000004E-6</v>
      </c>
      <c r="T2694" s="164">
        <v>9.3060463999999996E-5</v>
      </c>
      <c r="U2694" s="132">
        <v>2.7706293E-2</v>
      </c>
      <c r="V2694" s="132">
        <v>1.0313853E-4</v>
      </c>
      <c r="W2694" s="132">
        <v>7.2337105999999997E-4</v>
      </c>
      <c r="X2694" s="132">
        <v>4.6585450999999996E-3</v>
      </c>
      <c r="Y2694" s="164">
        <v>6.5430378999999997E-6</v>
      </c>
      <c r="Z2694" s="164">
        <v>1.3462260999999999E-6</v>
      </c>
      <c r="AA2694" s="164">
        <v>3.3564981000000001E-13</v>
      </c>
      <c r="AC2694" s="118">
        <f t="shared" si="997"/>
        <v>0.42659877000000002</v>
      </c>
      <c r="AD2694" s="118">
        <f t="shared" si="998"/>
        <v>7.7519237373100014E-2</v>
      </c>
      <c r="AE2694" s="118">
        <f t="shared" si="999"/>
        <v>6.9358356226099996E-2</v>
      </c>
      <c r="AF2694" s="118">
        <f t="shared" si="1000"/>
        <v>7.0086924097900016E-2</v>
      </c>
      <c r="AG2694" s="118">
        <f t="shared" si="1001"/>
        <v>4.7616836303356492E-3</v>
      </c>
      <c r="AI2694" s="69">
        <v>63.159478999999997</v>
      </c>
      <c r="AJ2694" s="69">
        <v>61.987710999999997</v>
      </c>
      <c r="AK2694" s="69">
        <v>0.56551180999999995</v>
      </c>
      <c r="AL2694" s="69">
        <v>0</v>
      </c>
      <c r="AM2694" s="69">
        <v>0.13646363</v>
      </c>
      <c r="AN2694" s="69">
        <v>0.32961855000000001</v>
      </c>
      <c r="AO2694" s="69">
        <v>0.14017363999999999</v>
      </c>
      <c r="AQ2694" s="116">
        <v>6.0527022999999999E-2</v>
      </c>
      <c r="AR2694" s="116">
        <v>5.4253133000000002E-2</v>
      </c>
      <c r="AS2694" s="116">
        <v>2.4209907999999999E-3</v>
      </c>
      <c r="AT2694" s="116">
        <v>3.8528986999999998E-3</v>
      </c>
      <c r="AU2694" s="150">
        <f t="shared" si="1002"/>
        <v>3.2525859059457411E-6</v>
      </c>
      <c r="AV2694" s="150">
        <f t="shared" si="1003"/>
        <v>8.9533682339650541E-9</v>
      </c>
      <c r="AW2694" s="163">
        <f t="shared" si="1004"/>
        <v>0.53962166955140001</v>
      </c>
      <c r="AX2694" s="196">
        <v>2.6757884000000001E-6</v>
      </c>
      <c r="AY2694" s="196">
        <v>8.0739499000000006E-9</v>
      </c>
      <c r="AZ2694" s="196">
        <v>2.2055075000000001E-13</v>
      </c>
      <c r="BA2694" s="196">
        <v>2.1121335000000001E-9</v>
      </c>
      <c r="BB2694" s="196">
        <v>4.6440714000000002E-17</v>
      </c>
      <c r="BC2694" s="196">
        <v>7.9196806000000005E-10</v>
      </c>
      <c r="BD2694" s="196">
        <v>5.7380537000000001E-7</v>
      </c>
      <c r="BE2694" s="196">
        <v>1.1783464000000001E-10</v>
      </c>
      <c r="BF2694" s="196">
        <v>7.3867017999999997E-10</v>
      </c>
      <c r="BG2694" s="196">
        <v>2.11692E-11</v>
      </c>
      <c r="BH2694" s="196">
        <v>1.4897848999999999E-12</v>
      </c>
      <c r="BI2694" s="196">
        <v>2.1348567000000001E-14</v>
      </c>
      <c r="BJ2694" s="196">
        <v>1.2208112E-14</v>
      </c>
      <c r="BK2694" s="196">
        <v>4.2163559999999999E-16</v>
      </c>
      <c r="BL2694" s="196">
        <v>5.3570633000000001E-12</v>
      </c>
      <c r="BM2694" s="196">
        <v>8.2677275999999997E-11</v>
      </c>
      <c r="BN2694" s="196">
        <v>4.5344612999999997E-22</v>
      </c>
      <c r="BO2694" s="196">
        <v>2.6395514E-6</v>
      </c>
      <c r="BP2694" s="108">
        <v>0.53961903</v>
      </c>
      <c r="BQ2694" s="108">
        <v>0</v>
      </c>
      <c r="BR2694" s="108">
        <v>0</v>
      </c>
      <c r="BS2694" s="108">
        <v>0</v>
      </c>
      <c r="BU2694" s="69">
        <v>1.7541797999999999E-4</v>
      </c>
      <c r="BV2694" s="172">
        <v>5.5067867E-6</v>
      </c>
      <c r="BW2694" s="172">
        <v>7.9298037999999996E-5</v>
      </c>
      <c r="BX2694" s="172">
        <v>3.2619386999999998E-6</v>
      </c>
      <c r="BY2694" s="172">
        <v>4.8043526000000001E-6</v>
      </c>
      <c r="BZ2694" s="172">
        <v>4.9973734999999998E-6</v>
      </c>
      <c r="CA2694" s="172">
        <v>1.4178635000000001E-10</v>
      </c>
      <c r="CB2694" s="172">
        <v>1.6995387E-6</v>
      </c>
      <c r="CC2694" s="172">
        <v>1.3906866E-8</v>
      </c>
      <c r="CD2694" s="172">
        <v>7.3322077000000001E-8</v>
      </c>
      <c r="CE2694" s="172">
        <v>1.316859E-13</v>
      </c>
      <c r="CF2694" s="172">
        <v>1.0027383000000001E-18</v>
      </c>
      <c r="CG2694" s="172">
        <v>8.6097287000000006E-15</v>
      </c>
      <c r="CH2694" s="172">
        <v>1.6717042E-6</v>
      </c>
      <c r="CI2694" s="172">
        <v>7.4045189000000004E-5</v>
      </c>
      <c r="CJ2694" s="172">
        <v>4.5691341999999998E-8</v>
      </c>
      <c r="CK2694" s="69">
        <v>0</v>
      </c>
      <c r="CM2694" s="197">
        <v>1.0155913E-14</v>
      </c>
      <c r="CN2694" s="198">
        <v>2.8296347000000002</v>
      </c>
      <c r="CO2694" s="198">
        <v>1.474408E-2</v>
      </c>
      <c r="CP2694" s="198">
        <v>3.7275630000000001E-3</v>
      </c>
      <c r="CQ2694" s="197">
        <v>9.0781508999999998E-12</v>
      </c>
      <c r="CR2694" s="197">
        <v>1.1064975000000001E-9</v>
      </c>
      <c r="CS2694" s="198">
        <v>1.9468544E-4</v>
      </c>
      <c r="CT2694" s="198">
        <v>9.6578410000000003E-3</v>
      </c>
      <c r="CU2694" s="197">
        <v>1.4195255E-5</v>
      </c>
      <c r="CV2694" s="198">
        <v>8.8123765E-4</v>
      </c>
    </row>
    <row r="2695" spans="1:100" ht="14.4">
      <c r="A2695" t="s">
        <v>2942</v>
      </c>
      <c r="B2695" s="112" t="s">
        <v>1184</v>
      </c>
      <c r="C2695" s="113" t="str">
        <f t="shared" si="1007"/>
        <v>P.030.11.920</v>
      </c>
      <c r="D2695" t="s">
        <v>1328</v>
      </c>
      <c r="E2695" s="112" t="s">
        <v>362</v>
      </c>
      <c r="F2695" s="115" t="str">
        <f t="shared" si="1008"/>
        <v>Amino acids, peptides, and analogues (n=1, std=-)</v>
      </c>
      <c r="G2695" s="143">
        <f t="shared" si="1009"/>
        <v>33.547030666666672</v>
      </c>
      <c r="I2695" s="118">
        <f t="shared" si="1010"/>
        <v>6.0997986250352998</v>
      </c>
      <c r="K2695" s="161">
        <f t="shared" si="1011"/>
        <v>0.15352784520999999</v>
      </c>
      <c r="L2695" s="161">
        <f t="shared" si="1012"/>
        <v>0.64805866782529997</v>
      </c>
      <c r="M2695" s="162">
        <f t="shared" si="1013"/>
        <v>0.26615751199999998</v>
      </c>
      <c r="N2695" s="161">
        <v>5.0320546000000004</v>
      </c>
      <c r="O2695" s="132">
        <v>0.45300225999999999</v>
      </c>
      <c r="P2695" s="132">
        <v>0.18478231000000001</v>
      </c>
      <c r="Q2695" s="132">
        <v>0.12897755999999999</v>
      </c>
      <c r="R2695" s="132">
        <v>2.2982254000000001E-2</v>
      </c>
      <c r="S2695" s="132">
        <v>3.3842291E-4</v>
      </c>
      <c r="T2695" s="132">
        <v>1.2296083E-3</v>
      </c>
      <c r="U2695" s="132">
        <v>1.0266205E-2</v>
      </c>
      <c r="V2695" s="132">
        <v>5.7256319999999996E-3</v>
      </c>
      <c r="W2695" s="132">
        <v>0</v>
      </c>
      <c r="X2695" s="132">
        <v>0.26043188</v>
      </c>
      <c r="Y2695" s="164">
        <v>7.8928252999999999E-6</v>
      </c>
      <c r="Z2695" s="132">
        <v>0</v>
      </c>
      <c r="AA2695" s="132">
        <v>0</v>
      </c>
      <c r="AC2695" s="118">
        <f t="shared" si="997"/>
        <v>5.0320546000000004</v>
      </c>
      <c r="AD2695" s="118">
        <f t="shared" si="998"/>
        <v>0.80157862020999993</v>
      </c>
      <c r="AE2695" s="118">
        <f t="shared" si="999"/>
        <v>0.64805077499999997</v>
      </c>
      <c r="AF2695" s="118">
        <f t="shared" si="1000"/>
        <v>0.64805866782529997</v>
      </c>
      <c r="AG2695" s="118">
        <f t="shared" si="1001"/>
        <v>0.26615751199999998</v>
      </c>
      <c r="AI2695" s="69">
        <v>480.08152999999999</v>
      </c>
      <c r="AJ2695" s="69">
        <v>412.94331</v>
      </c>
      <c r="AK2695" s="69">
        <v>32.356661000000003</v>
      </c>
      <c r="AL2695" s="69">
        <v>0</v>
      </c>
      <c r="AM2695" s="69">
        <v>7.7577125999999996</v>
      </c>
      <c r="AN2695" s="69">
        <v>18.949306</v>
      </c>
      <c r="AO2695" s="69">
        <v>8.0745410999999994</v>
      </c>
      <c r="AQ2695" s="116">
        <v>0.72791106999999999</v>
      </c>
      <c r="AR2695" s="116">
        <v>0.67768660999999997</v>
      </c>
      <c r="AS2695" s="116">
        <v>2.8796309999999999E-2</v>
      </c>
      <c r="AT2695" s="116">
        <v>2.1428154000000001E-2</v>
      </c>
      <c r="AU2695" s="150">
        <f t="shared" si="1002"/>
        <v>4.0628693905388002E-5</v>
      </c>
      <c r="AV2695" s="150">
        <f t="shared" si="1003"/>
        <v>1.0649522998542901E-7</v>
      </c>
      <c r="AW2695" s="163">
        <f t="shared" si="1004"/>
        <v>3.0011420203100001</v>
      </c>
      <c r="AX2695" s="196">
        <v>3.1162587999999999E-5</v>
      </c>
      <c r="AY2695" s="196">
        <v>9.4026256E-8</v>
      </c>
      <c r="AZ2695" s="196">
        <v>2.5688806999999999E-12</v>
      </c>
      <c r="BA2695" s="108">
        <v>0</v>
      </c>
      <c r="BB2695" s="108">
        <v>0</v>
      </c>
      <c r="BC2695" s="196">
        <v>1.2762153E-8</v>
      </c>
      <c r="BD2695" s="196">
        <v>9.4515030000000008E-6</v>
      </c>
      <c r="BE2695" s="196">
        <v>1.9299108999999999E-9</v>
      </c>
      <c r="BF2695" s="196">
        <v>1.0535752E-8</v>
      </c>
      <c r="BG2695" s="108">
        <v>0</v>
      </c>
      <c r="BH2695" s="108">
        <v>0</v>
      </c>
      <c r="BI2695" s="196">
        <v>6.6838723999999998E-13</v>
      </c>
      <c r="BJ2695" s="196">
        <v>6.1645404000000002E-14</v>
      </c>
      <c r="BK2695" s="196">
        <v>1.2172085E-14</v>
      </c>
      <c r="BL2695" s="196">
        <v>7.3661887999999999E-11</v>
      </c>
      <c r="BM2695" s="196">
        <v>1.7670905000000001E-9</v>
      </c>
      <c r="BN2695" s="108">
        <v>0</v>
      </c>
      <c r="BO2695" s="108">
        <v>1.3342030999999999E-4</v>
      </c>
      <c r="BP2695" s="108">
        <v>3.0010086</v>
      </c>
      <c r="BQ2695" s="108">
        <v>0</v>
      </c>
      <c r="BR2695" s="108">
        <v>0</v>
      </c>
      <c r="BS2695" s="108">
        <v>0</v>
      </c>
      <c r="BU2695" s="69">
        <v>1.6672237E-3</v>
      </c>
      <c r="BV2695" s="172">
        <v>7.6377530999999997E-5</v>
      </c>
      <c r="BW2695" s="69">
        <v>9.3538023000000004E-4</v>
      </c>
      <c r="BX2695" s="172">
        <v>1.2276591E-6</v>
      </c>
      <c r="BY2695" s="172">
        <v>7.8000396000000002E-5</v>
      </c>
      <c r="BZ2695" s="172">
        <v>7.3559183000000001E-6</v>
      </c>
      <c r="CA2695" s="69">
        <v>0</v>
      </c>
      <c r="CB2695" s="172">
        <v>1.1164700999999999E-5</v>
      </c>
      <c r="CC2695" s="172">
        <v>5.2214772999999997E-7</v>
      </c>
      <c r="CD2695" s="172">
        <v>1.2420520000000001E-6</v>
      </c>
      <c r="CE2695" s="69">
        <v>0</v>
      </c>
      <c r="CF2695" s="69">
        <v>0</v>
      </c>
      <c r="CG2695" s="69">
        <v>0</v>
      </c>
      <c r="CH2695" s="172">
        <v>2.8943469E-5</v>
      </c>
      <c r="CI2695" s="69">
        <v>5.2438327999999998E-4</v>
      </c>
      <c r="CJ2695" s="172">
        <v>2.6262722000000001E-6</v>
      </c>
      <c r="CK2695" s="69">
        <v>0</v>
      </c>
      <c r="CM2695" s="198">
        <v>0</v>
      </c>
      <c r="CN2695" s="198">
        <v>33.521180000000001</v>
      </c>
      <c r="CO2695" s="198">
        <v>0.25190917000000002</v>
      </c>
      <c r="CP2695" s="198">
        <v>5.3943481000000001E-2</v>
      </c>
      <c r="CQ2695" s="197">
        <v>3.1204494000000002E-10</v>
      </c>
      <c r="CR2695" s="197">
        <v>3.7791534999999999E-8</v>
      </c>
      <c r="CS2695" s="198">
        <v>3.4257100999999998E-3</v>
      </c>
      <c r="CT2695" s="198">
        <v>5.1643247000000003E-2</v>
      </c>
      <c r="CU2695" s="198">
        <v>0</v>
      </c>
      <c r="CV2695" s="198">
        <v>2.5868833E-3</v>
      </c>
    </row>
    <row r="2696" spans="1:100" ht="14.4">
      <c r="A2696" t="s">
        <v>2943</v>
      </c>
      <c r="B2696" s="112" t="s">
        <v>1184</v>
      </c>
      <c r="C2696" s="113" t="str">
        <f t="shared" si="1007"/>
        <v>P.030.11.930</v>
      </c>
      <c r="D2696" t="s">
        <v>1328</v>
      </c>
      <c r="E2696" s="112" t="s">
        <v>362</v>
      </c>
      <c r="F2696" s="115" t="str">
        <f t="shared" si="1008"/>
        <v>Aminotriazines (n=1, std=-)</v>
      </c>
      <c r="G2696" s="143">
        <f t="shared" si="1009"/>
        <v>19.88870866666667</v>
      </c>
      <c r="I2696" s="118">
        <f t="shared" si="1010"/>
        <v>3.8233746218940006</v>
      </c>
      <c r="K2696" s="161">
        <f t="shared" si="1011"/>
        <v>0.15741757217999999</v>
      </c>
      <c r="L2696" s="161">
        <f t="shared" si="1012"/>
        <v>0.63455589951400015</v>
      </c>
      <c r="M2696" s="162">
        <f t="shared" si="1013"/>
        <v>4.8094850200000004E-2</v>
      </c>
      <c r="N2696" s="161">
        <v>2.9833063000000002</v>
      </c>
      <c r="O2696" s="132">
        <v>0.47361924</v>
      </c>
      <c r="P2696" s="132">
        <v>0.14265230000000001</v>
      </c>
      <c r="Q2696" s="132">
        <v>0.1224866</v>
      </c>
      <c r="R2696" s="132">
        <v>3.2140415999999998E-2</v>
      </c>
      <c r="S2696" s="132">
        <v>6.0227638E-4</v>
      </c>
      <c r="T2696" s="132">
        <v>2.1882797999999998E-3</v>
      </c>
      <c r="U2696" s="132">
        <v>1.8270313E-2</v>
      </c>
      <c r="V2696" s="132">
        <v>1.4267192E-3</v>
      </c>
      <c r="W2696" s="132">
        <v>0</v>
      </c>
      <c r="X2696" s="132">
        <v>4.6668131000000002E-2</v>
      </c>
      <c r="Y2696" s="164">
        <v>1.4046514E-5</v>
      </c>
      <c r="Z2696" s="132">
        <v>0</v>
      </c>
      <c r="AA2696" s="132">
        <v>0</v>
      </c>
      <c r="AC2696" s="118">
        <f t="shared" ref="AC2696:AC2759" si="1014">N2696</f>
        <v>2.9833063000000002</v>
      </c>
      <c r="AD2696" s="118">
        <f t="shared" ref="AD2696:AD2759" si="1015">O2696+P2696+Q2696+R2696+S2696+T2696+U2696</f>
        <v>0.79195942518000007</v>
      </c>
      <c r="AE2696" s="118">
        <f t="shared" ref="AE2696:AE2759" si="1016">O2696+P2696+U2696+Z2696</f>
        <v>0.6345418530000001</v>
      </c>
      <c r="AF2696" s="118">
        <f t="shared" ref="AF2696:AF2759" si="1017">Y2696+O2696+P2696+U2696+W2696</f>
        <v>0.63455589951400004</v>
      </c>
      <c r="AG2696" s="118">
        <f t="shared" ref="AG2696:AG2759" si="1018">V2696+X2696+AA2696</f>
        <v>4.8094850200000004E-2</v>
      </c>
      <c r="AI2696" s="69">
        <v>257.12099000000001</v>
      </c>
      <c r="AJ2696" s="69">
        <v>245.24994000000001</v>
      </c>
      <c r="AK2696" s="69">
        <v>5.7981141000000003</v>
      </c>
      <c r="AL2696" s="69">
        <v>0</v>
      </c>
      <c r="AM2696" s="69">
        <v>1.3219879999999999</v>
      </c>
      <c r="AN2696" s="69">
        <v>3.2974052999999999</v>
      </c>
      <c r="AO2696" s="69">
        <v>1.4535372</v>
      </c>
      <c r="AQ2696" s="116">
        <v>0.49923783999999999</v>
      </c>
      <c r="AR2696" s="116">
        <v>0.46628408999999998</v>
      </c>
      <c r="AS2696" s="116">
        <v>1.8229759000000002E-2</v>
      </c>
      <c r="AT2696" s="116">
        <v>1.4723992E-2</v>
      </c>
      <c r="AU2696" s="150">
        <f t="shared" ref="AU2696:AU2759" si="1019">AX2696+BA2696+BB2696+BC2696+BD2696+BL2696+BM2696+BQ2696</f>
        <v>2.795468191942E-5</v>
      </c>
      <c r="AV2696" s="150">
        <f t="shared" ref="AV2696:AV2759" si="1020">AY2696+AZ2696+BE2696+BF2696+BG2696+BH2696+BI2696+BJ2696+BK2696+BN2696+BR2696+BS2696</f>
        <v>6.7417748662943996E-8</v>
      </c>
      <c r="AW2696" s="163">
        <f t="shared" ref="AW2696:AW2759" si="1021">BO2696+BP2696</f>
        <v>2.062183775656</v>
      </c>
      <c r="AX2696" s="196">
        <v>1.8511790000000001E-5</v>
      </c>
      <c r="AY2696" s="196">
        <v>5.5856686999999998E-8</v>
      </c>
      <c r="AZ2696" s="196">
        <v>1.5259938E-12</v>
      </c>
      <c r="BA2696" s="108">
        <v>0</v>
      </c>
      <c r="BB2696" s="108">
        <v>0</v>
      </c>
      <c r="BC2696" s="196">
        <v>6.7948132999999998E-9</v>
      </c>
      <c r="BD2696" s="196">
        <v>9.4328211999999995E-6</v>
      </c>
      <c r="BE2696" s="196">
        <v>1.1781508E-9</v>
      </c>
      <c r="BF2696" s="196">
        <v>1.0380064E-8</v>
      </c>
      <c r="BG2696" s="108">
        <v>0</v>
      </c>
      <c r="BH2696" s="108">
        <v>0</v>
      </c>
      <c r="BI2696" s="196">
        <v>1.1894994E-12</v>
      </c>
      <c r="BJ2696" s="196">
        <v>1.0970762000000001E-13</v>
      </c>
      <c r="BK2696" s="196">
        <v>2.1662123999999999E-14</v>
      </c>
      <c r="BL2696" s="196">
        <v>1.3109282000000001E-10</v>
      </c>
      <c r="BM2696" s="196">
        <v>3.1448132999999998E-9</v>
      </c>
      <c r="BN2696" s="108">
        <v>0</v>
      </c>
      <c r="BO2696" s="196">
        <v>6.0575656000000003E-5</v>
      </c>
      <c r="BP2696" s="108">
        <v>2.0621231999999998</v>
      </c>
      <c r="BQ2696" s="108">
        <v>0</v>
      </c>
      <c r="BR2696" s="108">
        <v>0</v>
      </c>
      <c r="BS2696" s="108">
        <v>0</v>
      </c>
      <c r="BU2696" s="69">
        <v>1.0517810999999999E-3</v>
      </c>
      <c r="BV2696" s="172">
        <v>7.2980306000000006E-5</v>
      </c>
      <c r="BW2696" s="69">
        <v>5.5454997000000002E-4</v>
      </c>
      <c r="BX2696" s="172">
        <v>2.1848109E-6</v>
      </c>
      <c r="BY2696" s="172">
        <v>8.6806829000000003E-5</v>
      </c>
      <c r="BZ2696" s="172">
        <v>2.7863565999999998E-6</v>
      </c>
      <c r="CA2696" s="69">
        <v>0</v>
      </c>
      <c r="CB2696" s="172">
        <v>4.2290897000000002E-6</v>
      </c>
      <c r="CC2696" s="172">
        <v>9.2924334999999995E-7</v>
      </c>
      <c r="CD2696" s="172">
        <v>2.2104252999999999E-6</v>
      </c>
      <c r="CE2696" s="69">
        <v>0</v>
      </c>
      <c r="CF2696" s="69">
        <v>0</v>
      </c>
      <c r="CG2696" s="69">
        <v>0</v>
      </c>
      <c r="CH2696" s="172">
        <v>2.7897874000000002E-5</v>
      </c>
      <c r="CI2696" s="69">
        <v>2.9675865E-4</v>
      </c>
      <c r="CJ2696" s="172">
        <v>4.4754177000000001E-7</v>
      </c>
      <c r="CK2696" s="69">
        <v>0</v>
      </c>
      <c r="CM2696" s="198">
        <v>0</v>
      </c>
      <c r="CN2696" s="198">
        <v>19.842703</v>
      </c>
      <c r="CO2696" s="198">
        <v>8.6882540999999994E-2</v>
      </c>
      <c r="CP2696" s="198">
        <v>5.0571115999999999E-2</v>
      </c>
      <c r="CQ2696" s="197">
        <v>5.5533265E-10</v>
      </c>
      <c r="CR2696" s="197">
        <v>6.7255932999999999E-8</v>
      </c>
      <c r="CS2696" s="198">
        <v>3.7237955E-3</v>
      </c>
      <c r="CT2696" s="198">
        <v>9.1907216E-2</v>
      </c>
      <c r="CU2696" s="198">
        <v>0</v>
      </c>
      <c r="CV2696" s="198">
        <v>9.7988845000000009E-4</v>
      </c>
    </row>
    <row r="2697" spans="1:100" ht="14.4">
      <c r="A2697" t="s">
        <v>2944</v>
      </c>
      <c r="B2697" s="112" t="s">
        <v>1184</v>
      </c>
      <c r="C2697" s="113" t="str">
        <f t="shared" si="1007"/>
        <v>P.030.11.940</v>
      </c>
      <c r="D2697" t="s">
        <v>1328</v>
      </c>
      <c r="E2697" s="112" t="s">
        <v>362</v>
      </c>
      <c r="F2697" s="115" t="str">
        <f t="shared" si="1008"/>
        <v>Aminoxides (n=1, std=-)</v>
      </c>
      <c r="G2697" s="143">
        <f t="shared" si="1009"/>
        <v>2.8695681333333334</v>
      </c>
      <c r="I2697" s="118">
        <f t="shared" si="1010"/>
        <v>0.46510141315837</v>
      </c>
      <c r="K2697" s="161">
        <f t="shared" si="1011"/>
        <v>7.2747249844000005E-3</v>
      </c>
      <c r="L2697" s="161">
        <f t="shared" si="1012"/>
        <v>2.736330754487E-2</v>
      </c>
      <c r="M2697" s="162">
        <f t="shared" si="1013"/>
        <v>2.81606291E-5</v>
      </c>
      <c r="N2697" s="161">
        <v>0.43043522000000001</v>
      </c>
      <c r="O2697" s="132">
        <v>2.1342399000000001E-2</v>
      </c>
      <c r="P2697" s="132">
        <v>5.8279172999999998E-3</v>
      </c>
      <c r="Q2697" s="132">
        <v>6.6943797999999997E-3</v>
      </c>
      <c r="R2697" s="132">
        <v>2.9017278000000003E-4</v>
      </c>
      <c r="S2697" s="164">
        <v>5.5991243999999999E-6</v>
      </c>
      <c r="T2697" s="132">
        <v>2.8457328000000001E-4</v>
      </c>
      <c r="U2697" s="132">
        <v>1.9286066000000001E-4</v>
      </c>
      <c r="V2697" s="164">
        <v>4.6369321000000004E-6</v>
      </c>
      <c r="W2697" s="132">
        <v>0</v>
      </c>
      <c r="X2697" s="164">
        <v>2.3523697000000002E-5</v>
      </c>
      <c r="Y2697" s="164">
        <v>1.3058487000000001E-7</v>
      </c>
      <c r="Z2697" s="132">
        <v>0</v>
      </c>
      <c r="AA2697" s="132">
        <v>0</v>
      </c>
      <c r="AC2697" s="118">
        <f t="shared" si="1014"/>
        <v>0.43043522000000001</v>
      </c>
      <c r="AD2697" s="118">
        <f t="shared" si="1015"/>
        <v>3.4637901944400001E-2</v>
      </c>
      <c r="AE2697" s="118">
        <f t="shared" si="1016"/>
        <v>2.7363176959999999E-2</v>
      </c>
      <c r="AF2697" s="118">
        <f t="shared" si="1017"/>
        <v>2.736330754487E-2</v>
      </c>
      <c r="AG2697" s="118">
        <f t="shared" si="1018"/>
        <v>2.81606291E-5</v>
      </c>
      <c r="AI2697" s="69">
        <v>45.195611999999997</v>
      </c>
      <c r="AJ2697" s="69">
        <v>45.191189999999999</v>
      </c>
      <c r="AK2697" s="69">
        <v>2.9221983000000001E-3</v>
      </c>
      <c r="AL2697" s="69">
        <v>0</v>
      </c>
      <c r="AM2697" s="69">
        <v>0</v>
      </c>
      <c r="AN2697" s="69">
        <v>7.0182016000000004E-4</v>
      </c>
      <c r="AO2697" s="69">
        <v>7.9738409000000001E-4</v>
      </c>
      <c r="AQ2697" s="116">
        <v>5.9913306999999999E-2</v>
      </c>
      <c r="AR2697" s="116">
        <v>5.4581697999999998E-2</v>
      </c>
      <c r="AS2697" s="116">
        <v>2.4692879E-3</v>
      </c>
      <c r="AT2697" s="116">
        <v>2.8623212000000002E-3</v>
      </c>
      <c r="AU2697" s="150">
        <f t="shared" si="1019"/>
        <v>3.2722840458488998E-6</v>
      </c>
      <c r="AV2697" s="150">
        <f t="shared" si="1020"/>
        <v>9.1319818188863692E-9</v>
      </c>
      <c r="AW2697" s="163">
        <f t="shared" si="1021"/>
        <v>0.40088531903073998</v>
      </c>
      <c r="AX2697" s="196">
        <v>2.827827E-6</v>
      </c>
      <c r="AY2697" s="196">
        <v>8.5362393999999997E-9</v>
      </c>
      <c r="AZ2697" s="196">
        <v>2.3299829000000001E-13</v>
      </c>
      <c r="BA2697" s="196">
        <v>5.256E-9</v>
      </c>
      <c r="BB2697" s="108">
        <v>0</v>
      </c>
      <c r="BC2697" s="196">
        <v>6.3802104999999996E-10</v>
      </c>
      <c r="BD2697" s="196">
        <v>4.3853257E-7</v>
      </c>
      <c r="BE2697" s="196">
        <v>9.2867410999999997E-11</v>
      </c>
      <c r="BF2697" s="196">
        <v>5.0262972999999999E-10</v>
      </c>
      <c r="BG2697" s="108">
        <v>0</v>
      </c>
      <c r="BH2697" s="108">
        <v>0</v>
      </c>
      <c r="BI2697" s="196">
        <v>1.1058304E-14</v>
      </c>
      <c r="BJ2697" s="196">
        <v>1.0199082E-15</v>
      </c>
      <c r="BK2697" s="196">
        <v>2.0138416999999999E-16</v>
      </c>
      <c r="BL2697" s="196">
        <v>1.2187179000000001E-12</v>
      </c>
      <c r="BM2697" s="196">
        <v>2.9236081E-11</v>
      </c>
      <c r="BN2697" s="108">
        <v>0</v>
      </c>
      <c r="BO2697" s="196">
        <v>3.8903074000000002E-7</v>
      </c>
      <c r="BP2697" s="108">
        <v>0.40088492999999997</v>
      </c>
      <c r="BQ2697" s="108">
        <v>0</v>
      </c>
      <c r="BR2697" s="108">
        <v>0</v>
      </c>
      <c r="BS2697" s="108">
        <v>0</v>
      </c>
      <c r="BU2697" s="69">
        <v>1.4287471000000001E-4</v>
      </c>
      <c r="BV2697" s="172">
        <v>3.6660919000000002E-6</v>
      </c>
      <c r="BW2697" s="172">
        <v>8.0011173999999999E-5</v>
      </c>
      <c r="BX2697" s="172">
        <v>2.3093907000000002E-8</v>
      </c>
      <c r="BY2697" s="172">
        <v>2.9851585E-6</v>
      </c>
      <c r="BZ2697" s="172">
        <v>3.9486726E-7</v>
      </c>
      <c r="CA2697" s="69">
        <v>0</v>
      </c>
      <c r="CB2697" s="172">
        <v>5.9932352000000001E-7</v>
      </c>
      <c r="CC2697" s="172">
        <v>8.6388065E-9</v>
      </c>
      <c r="CD2697" s="172">
        <v>1.9565842999999999E-7</v>
      </c>
      <c r="CE2697" s="69">
        <v>0</v>
      </c>
      <c r="CF2697" s="69">
        <v>0</v>
      </c>
      <c r="CG2697" s="69">
        <v>0</v>
      </c>
      <c r="CH2697" s="172">
        <v>1.4817219999999999E-6</v>
      </c>
      <c r="CI2697" s="172">
        <v>5.3508981E-5</v>
      </c>
      <c r="CJ2697" s="172">
        <v>6.5284818000000003E-17</v>
      </c>
      <c r="CK2697" s="69">
        <v>0</v>
      </c>
      <c r="CM2697" s="198">
        <v>0</v>
      </c>
      <c r="CN2697" s="198">
        <v>2.7721203999999999</v>
      </c>
      <c r="CO2697" s="198">
        <v>1.1650222999999999E-2</v>
      </c>
      <c r="CP2697" s="198">
        <v>2.5988498000000001E-3</v>
      </c>
      <c r="CQ2697" s="197">
        <v>5.1627072000000003E-12</v>
      </c>
      <c r="CR2697" s="197">
        <v>6.2525170999999995E-10</v>
      </c>
      <c r="CS2697" s="198">
        <v>1.42223E-4</v>
      </c>
      <c r="CT2697" s="198">
        <v>8.5442489999999999E-4</v>
      </c>
      <c r="CU2697" s="198">
        <v>0</v>
      </c>
      <c r="CV2697" s="198">
        <v>1.3886443999999999E-4</v>
      </c>
    </row>
    <row r="2698" spans="1:100" ht="14.4">
      <c r="A2698" t="s">
        <v>3325</v>
      </c>
      <c r="B2698" s="112" t="s">
        <v>1184</v>
      </c>
      <c r="C2698" s="113" t="str">
        <f t="shared" si="1007"/>
        <v>P.030.11.950</v>
      </c>
      <c r="D2698" t="s">
        <v>1328</v>
      </c>
      <c r="E2698" s="112" t="s">
        <v>362</v>
      </c>
      <c r="F2698" s="115" t="str">
        <f t="shared" si="1008"/>
        <v>Anilides (n=4, std=0.0.058)</v>
      </c>
      <c r="G2698" s="143">
        <f t="shared" si="1009"/>
        <v>24.346156000000001</v>
      </c>
      <c r="I2698" s="118">
        <f t="shared" si="1010"/>
        <v>4.8310720289039999</v>
      </c>
      <c r="K2698" s="161">
        <f t="shared" si="1011"/>
        <v>0.21958403902999998</v>
      </c>
      <c r="L2698" s="161">
        <f t="shared" si="1012"/>
        <v>0.86416803417400001</v>
      </c>
      <c r="M2698" s="162">
        <f t="shared" si="1013"/>
        <v>9.5396555699999996E-2</v>
      </c>
      <c r="N2698" s="161">
        <v>3.6519233999999998</v>
      </c>
      <c r="O2698" s="132">
        <v>0.63820027000000001</v>
      </c>
      <c r="P2698" s="132">
        <v>0.19945840000000001</v>
      </c>
      <c r="Q2698" s="132">
        <v>0.16841144999999999</v>
      </c>
      <c r="R2698" s="132">
        <v>4.7126734000000003E-2</v>
      </c>
      <c r="S2698" s="132">
        <v>8.7320333E-4</v>
      </c>
      <c r="T2698" s="132">
        <v>3.1726517000000001E-3</v>
      </c>
      <c r="U2698" s="132">
        <v>2.6488998999999999E-2</v>
      </c>
      <c r="V2698" s="132">
        <v>2.5970136999999998E-3</v>
      </c>
      <c r="W2698" s="132">
        <v>0</v>
      </c>
      <c r="X2698" s="132">
        <v>9.2799541999999999E-2</v>
      </c>
      <c r="Y2698" s="164">
        <v>2.0365174000000002E-5</v>
      </c>
      <c r="Z2698" s="132">
        <v>0</v>
      </c>
      <c r="AA2698" s="132">
        <v>0</v>
      </c>
      <c r="AC2698" s="118">
        <f t="shared" si="1014"/>
        <v>3.6519233999999998</v>
      </c>
      <c r="AD2698" s="118">
        <f t="shared" si="1015"/>
        <v>1.0837317080299997</v>
      </c>
      <c r="AE2698" s="118">
        <f t="shared" si="1016"/>
        <v>0.86414766900000006</v>
      </c>
      <c r="AF2698" s="118">
        <f t="shared" si="1017"/>
        <v>0.86416803417400001</v>
      </c>
      <c r="AG2698" s="118">
        <f t="shared" si="1018"/>
        <v>9.5396555699999996E-2</v>
      </c>
      <c r="AI2698" s="69">
        <v>317.35509000000002</v>
      </c>
      <c r="AJ2698" s="69">
        <v>293.65381000000002</v>
      </c>
      <c r="AK2698" s="69">
        <v>11.529571000000001</v>
      </c>
      <c r="AL2698" s="69">
        <v>0</v>
      </c>
      <c r="AM2698" s="69">
        <v>2.6695959</v>
      </c>
      <c r="AN2698" s="69">
        <v>6.6157180000000002</v>
      </c>
      <c r="AO2698" s="69">
        <v>2.8863932000000001</v>
      </c>
      <c r="AQ2698" s="116">
        <v>0.63053804000000002</v>
      </c>
      <c r="AR2698" s="116">
        <v>0.59024926</v>
      </c>
      <c r="AS2698" s="116">
        <v>2.2670724E-2</v>
      </c>
      <c r="AT2698" s="116">
        <v>1.7618061000000001E-2</v>
      </c>
      <c r="AU2698" s="150">
        <f t="shared" si="1019"/>
        <v>3.5386646761189997E-5</v>
      </c>
      <c r="AV2698" s="150">
        <f t="shared" si="1020"/>
        <v>8.3841434162676015E-8</v>
      </c>
      <c r="AW2698" s="163">
        <f t="shared" si="1021"/>
        <v>2.4675154919090003</v>
      </c>
      <c r="AX2698" s="196">
        <v>2.2673073000000001E-5</v>
      </c>
      <c r="AY2698" s="196">
        <v>6.8413248000000005E-8</v>
      </c>
      <c r="AZ2698" s="196">
        <v>1.8690160999999998E-12</v>
      </c>
      <c r="BA2698" s="108">
        <v>0</v>
      </c>
      <c r="BB2698" s="108">
        <v>0</v>
      </c>
      <c r="BC2698" s="196">
        <v>8.4872271999999998E-9</v>
      </c>
      <c r="BD2698" s="196">
        <v>1.2700337000000001E-5</v>
      </c>
      <c r="BE2698" s="196">
        <v>1.5147481E-9</v>
      </c>
      <c r="BF2698" s="196">
        <v>1.3909654000000001E-8</v>
      </c>
      <c r="BG2698" s="108">
        <v>0</v>
      </c>
      <c r="BH2698" s="108">
        <v>0</v>
      </c>
      <c r="BI2698" s="196">
        <v>1.7245817000000001E-12</v>
      </c>
      <c r="BJ2698" s="196">
        <v>1.5905830000000001E-13</v>
      </c>
      <c r="BK2698" s="196">
        <v>3.1406576E-14</v>
      </c>
      <c r="BL2698" s="196">
        <v>1.9006338999999999E-10</v>
      </c>
      <c r="BM2698" s="196">
        <v>4.5594706E-9</v>
      </c>
      <c r="BN2698" s="108">
        <v>0</v>
      </c>
      <c r="BO2698" s="196">
        <v>9.8491909000000003E-5</v>
      </c>
      <c r="BP2698" s="108">
        <v>2.4674170000000002</v>
      </c>
      <c r="BQ2698" s="108">
        <v>0</v>
      </c>
      <c r="BR2698" s="108">
        <v>0</v>
      </c>
      <c r="BS2698" s="108">
        <v>0</v>
      </c>
      <c r="BU2698" s="69">
        <v>1.3144774E-3</v>
      </c>
      <c r="BV2698" s="172">
        <v>9.7502672000000001E-5</v>
      </c>
      <c r="BW2698" s="69">
        <v>6.7883541999999998E-4</v>
      </c>
      <c r="BX2698" s="172">
        <v>3.1676223999999999E-6</v>
      </c>
      <c r="BY2698" s="69">
        <v>1.2014457999999999E-4</v>
      </c>
      <c r="BZ2698" s="172">
        <v>3.1566390999999999E-6</v>
      </c>
      <c r="CA2698" s="69">
        <v>0</v>
      </c>
      <c r="CB2698" s="172">
        <v>4.7910987999999996E-6</v>
      </c>
      <c r="CC2698" s="172">
        <v>1.3472526E-6</v>
      </c>
      <c r="CD2698" s="172">
        <v>3.2047591000000001E-6</v>
      </c>
      <c r="CE2698" s="69">
        <v>0</v>
      </c>
      <c r="CF2698" s="69">
        <v>0</v>
      </c>
      <c r="CG2698" s="69">
        <v>0</v>
      </c>
      <c r="CH2698" s="172">
        <v>3.8234797E-5</v>
      </c>
      <c r="CI2698" s="69">
        <v>3.6318877999999999E-4</v>
      </c>
      <c r="CJ2698" s="172">
        <v>9.0375683000000003E-7</v>
      </c>
      <c r="CK2698" s="69">
        <v>0</v>
      </c>
      <c r="CM2698" s="198">
        <v>0</v>
      </c>
      <c r="CN2698" s="198">
        <v>24.279456</v>
      </c>
      <c r="CO2698" s="198">
        <v>0.10474072</v>
      </c>
      <c r="CP2698" s="198">
        <v>6.7433885999999998E-2</v>
      </c>
      <c r="CQ2698" s="197">
        <v>8.0514252000000003E-10</v>
      </c>
      <c r="CR2698" s="197">
        <v>9.7510223999999996E-8</v>
      </c>
      <c r="CS2698" s="198">
        <v>5.1056736E-3</v>
      </c>
      <c r="CT2698" s="198">
        <v>0.1332506</v>
      </c>
      <c r="CU2698" s="198">
        <v>0</v>
      </c>
      <c r="CV2698" s="198">
        <v>1.1101071E-3</v>
      </c>
    </row>
    <row r="2699" spans="1:100" ht="14.4">
      <c r="A2699" t="s">
        <v>2945</v>
      </c>
      <c r="B2699" s="112" t="s">
        <v>1184</v>
      </c>
      <c r="C2699" s="113" t="str">
        <f t="shared" si="1007"/>
        <v>P.030.11.960</v>
      </c>
      <c r="D2699" t="s">
        <v>1328</v>
      </c>
      <c r="E2699" s="112" t="s">
        <v>362</v>
      </c>
      <c r="F2699" s="115" t="str">
        <f t="shared" si="1008"/>
        <v>Aniline and substituted anilines (n=1, std=-)</v>
      </c>
      <c r="G2699" s="143">
        <f t="shared" si="1009"/>
        <v>13.991265333333333</v>
      </c>
      <c r="I2699" s="118">
        <f t="shared" si="1010"/>
        <v>2.8231901223899998</v>
      </c>
      <c r="K2699" s="161">
        <f t="shared" si="1011"/>
        <v>0.13387971264000001</v>
      </c>
      <c r="L2699" s="161">
        <f t="shared" si="1012"/>
        <v>0.52083415445000003</v>
      </c>
      <c r="M2699" s="162">
        <f t="shared" si="1013"/>
        <v>6.9786455300000008E-2</v>
      </c>
      <c r="N2699" s="161">
        <v>2.0986897999999998</v>
      </c>
      <c r="O2699" s="132">
        <v>0.38209921000000002</v>
      </c>
      <c r="P2699" s="132">
        <v>0.12236547</v>
      </c>
      <c r="Q2699" s="132">
        <v>0.10205681</v>
      </c>
      <c r="R2699" s="132">
        <v>2.9324596000000001E-2</v>
      </c>
      <c r="S2699" s="132">
        <v>5.3920113999999999E-4</v>
      </c>
      <c r="T2699" s="132">
        <v>1.9591054999999998E-3</v>
      </c>
      <c r="U2699" s="132">
        <v>1.6356899000000001E-2</v>
      </c>
      <c r="V2699" s="132">
        <v>1.8276643E-3</v>
      </c>
      <c r="W2699" s="132">
        <v>0</v>
      </c>
      <c r="X2699" s="132">
        <v>6.7958791000000005E-2</v>
      </c>
      <c r="Y2699" s="164">
        <v>1.257545E-5</v>
      </c>
      <c r="Z2699" s="132">
        <v>0</v>
      </c>
      <c r="AA2699" s="132">
        <v>0</v>
      </c>
      <c r="AC2699" s="118">
        <f t="shared" si="1014"/>
        <v>2.0986897999999998</v>
      </c>
      <c r="AD2699" s="118">
        <f t="shared" si="1015"/>
        <v>0.65470129164000002</v>
      </c>
      <c r="AE2699" s="118">
        <f t="shared" si="1016"/>
        <v>0.52082157900000003</v>
      </c>
      <c r="AF2699" s="118">
        <f t="shared" si="1017"/>
        <v>0.52083415445000003</v>
      </c>
      <c r="AG2699" s="118">
        <f t="shared" si="1018"/>
        <v>6.9786455300000008E-2</v>
      </c>
      <c r="AI2699" s="69">
        <v>183.89107999999999</v>
      </c>
      <c r="AJ2699" s="69">
        <v>166.50461999999999</v>
      </c>
      <c r="AK2699" s="69">
        <v>8.4433223000000002</v>
      </c>
      <c r="AL2699" s="69">
        <v>0</v>
      </c>
      <c r="AM2699" s="69">
        <v>1.9676100999999999</v>
      </c>
      <c r="AN2699" s="69">
        <v>4.8629917000000003</v>
      </c>
      <c r="AO2699" s="69">
        <v>2.112533</v>
      </c>
      <c r="AQ2699" s="116">
        <v>0.36746284000000001</v>
      </c>
      <c r="AR2699" s="116">
        <v>0.34439877000000002</v>
      </c>
      <c r="AS2699" s="116">
        <v>1.3123711E-2</v>
      </c>
      <c r="AT2699" s="116">
        <v>9.9403611999999992E-3</v>
      </c>
      <c r="AU2699" s="150">
        <f t="shared" si="1019"/>
        <v>2.0647408169430002E-5</v>
      </c>
      <c r="AV2699" s="150">
        <f t="shared" si="1020"/>
        <v>4.8534434364342E-8</v>
      </c>
      <c r="AW2699" s="163">
        <f t="shared" si="1021"/>
        <v>1.392207439921</v>
      </c>
      <c r="AX2699" s="196">
        <v>1.3033195E-5</v>
      </c>
      <c r="AY2699" s="196">
        <v>3.9326218999999998E-8</v>
      </c>
      <c r="AZ2699" s="196">
        <v>1.0743673000000001E-12</v>
      </c>
      <c r="BA2699" s="108">
        <v>0</v>
      </c>
      <c r="BB2699" s="108">
        <v>0</v>
      </c>
      <c r="BC2699" s="196">
        <v>4.9528426E-9</v>
      </c>
      <c r="BD2699" s="196">
        <v>7.6063274999999997E-6</v>
      </c>
      <c r="BE2699" s="196">
        <v>8.9452706000000005E-10</v>
      </c>
      <c r="BF2699" s="196">
        <v>8.3114313999999993E-9</v>
      </c>
      <c r="BG2699" s="108">
        <v>0</v>
      </c>
      <c r="BH2699" s="108">
        <v>0</v>
      </c>
      <c r="BI2699" s="196">
        <v>1.0649254E-12</v>
      </c>
      <c r="BJ2699" s="196">
        <v>9.8218150000000002E-14</v>
      </c>
      <c r="BK2699" s="196">
        <v>1.9393491999999999E-14</v>
      </c>
      <c r="BL2699" s="196">
        <v>1.1736372999999999E-10</v>
      </c>
      <c r="BM2699" s="196">
        <v>2.8154630999999999E-9</v>
      </c>
      <c r="BN2699" s="108">
        <v>0</v>
      </c>
      <c r="BO2699" s="196">
        <v>6.5339920999999998E-5</v>
      </c>
      <c r="BP2699" s="108">
        <v>1.3921421</v>
      </c>
      <c r="BQ2699" s="108">
        <v>0</v>
      </c>
      <c r="BR2699" s="108">
        <v>0</v>
      </c>
      <c r="BS2699" s="108">
        <v>0</v>
      </c>
      <c r="BU2699" s="69">
        <v>7.6319186000000001E-4</v>
      </c>
      <c r="BV2699" s="172">
        <v>5.8197979999999999E-5</v>
      </c>
      <c r="BW2699" s="69">
        <v>3.9011359000000001E-4</v>
      </c>
      <c r="BX2699" s="172">
        <v>1.9559999000000001E-6</v>
      </c>
      <c r="BY2699" s="172">
        <v>7.2873031000000003E-5</v>
      </c>
      <c r="BZ2699" s="172">
        <v>1.7627709E-6</v>
      </c>
      <c r="CA2699" s="69">
        <v>0</v>
      </c>
      <c r="CB2699" s="172">
        <v>2.6755068000000002E-6</v>
      </c>
      <c r="CC2699" s="172">
        <v>8.3192548999999996E-7</v>
      </c>
      <c r="CD2699" s="172">
        <v>1.9789317E-6</v>
      </c>
      <c r="CE2699" s="69">
        <v>0</v>
      </c>
      <c r="CF2699" s="69">
        <v>0</v>
      </c>
      <c r="CG2699" s="69">
        <v>0</v>
      </c>
      <c r="CH2699" s="172">
        <v>2.3126162000000002E-5</v>
      </c>
      <c r="CI2699" s="69">
        <v>2.0900985000000001E-4</v>
      </c>
      <c r="CJ2699" s="172">
        <v>6.6610868E-7</v>
      </c>
      <c r="CK2699" s="69">
        <v>0</v>
      </c>
      <c r="CM2699" s="198">
        <v>0</v>
      </c>
      <c r="CN2699" s="198">
        <v>13.950078</v>
      </c>
      <c r="CO2699" s="198">
        <v>6.1052937000000002E-2</v>
      </c>
      <c r="CP2699" s="198">
        <v>4.0222503999999999E-2</v>
      </c>
      <c r="CQ2699" s="197">
        <v>4.9717373999999996E-10</v>
      </c>
      <c r="CR2699" s="197">
        <v>6.0212349000000005E-8</v>
      </c>
      <c r="CS2699" s="198">
        <v>3.0829378999999999E-3</v>
      </c>
      <c r="CT2699" s="198">
        <v>8.2281951000000006E-2</v>
      </c>
      <c r="CU2699" s="198">
        <v>0</v>
      </c>
      <c r="CV2699" s="198">
        <v>6.1992020999999996E-4</v>
      </c>
    </row>
    <row r="2700" spans="1:100" ht="14.4">
      <c r="A2700" t="s">
        <v>2946</v>
      </c>
      <c r="B2700" s="112" t="s">
        <v>1184</v>
      </c>
      <c r="C2700" s="113" t="str">
        <f t="shared" si="1007"/>
        <v>P.030.12.080</v>
      </c>
      <c r="D2700" t="s">
        <v>1328</v>
      </c>
      <c r="E2700" s="112" t="s">
        <v>362</v>
      </c>
      <c r="F2700" s="115" t="str">
        <f t="shared" si="1008"/>
        <v>Benzenoids (n=1, std=-)</v>
      </c>
      <c r="G2700" s="143">
        <f t="shared" si="1009"/>
        <v>39.015858000000001</v>
      </c>
      <c r="I2700" s="118">
        <f t="shared" si="1010"/>
        <v>7.7691205915210002</v>
      </c>
      <c r="K2700" s="161">
        <f t="shared" si="1011"/>
        <v>0.35934320799999997</v>
      </c>
      <c r="L2700" s="161">
        <f t="shared" si="1012"/>
        <v>1.4121498841210001</v>
      </c>
      <c r="M2700" s="162">
        <f t="shared" si="1013"/>
        <v>0.14524879940000002</v>
      </c>
      <c r="N2700" s="161">
        <v>5.8523787</v>
      </c>
      <c r="O2700" s="132">
        <v>1.04433</v>
      </c>
      <c r="P2700" s="132">
        <v>0.32401618999999998</v>
      </c>
      <c r="Q2700" s="132">
        <v>0.27504125000000001</v>
      </c>
      <c r="R2700" s="132">
        <v>7.7616644999999998E-2</v>
      </c>
      <c r="S2700" s="132">
        <v>1.4428687E-3</v>
      </c>
      <c r="T2700" s="132">
        <v>5.2424443000000003E-3</v>
      </c>
      <c r="U2700" s="132">
        <v>4.3770043000000002E-2</v>
      </c>
      <c r="V2700" s="132">
        <v>4.0362894000000003E-3</v>
      </c>
      <c r="W2700" s="132">
        <v>0</v>
      </c>
      <c r="X2700" s="132">
        <v>0.14121251000000001</v>
      </c>
      <c r="Y2700" s="164">
        <v>3.3651120999999998E-5</v>
      </c>
      <c r="Z2700" s="132">
        <v>0</v>
      </c>
      <c r="AA2700" s="132">
        <v>0</v>
      </c>
      <c r="AC2700" s="118">
        <f t="shared" si="1014"/>
        <v>5.8523787</v>
      </c>
      <c r="AD2700" s="118">
        <f t="shared" si="1015"/>
        <v>1.7714594410000004</v>
      </c>
      <c r="AE2700" s="118">
        <f t="shared" si="1016"/>
        <v>1.4121162330000001</v>
      </c>
      <c r="AF2700" s="118">
        <f t="shared" si="1017"/>
        <v>1.4121498841210001</v>
      </c>
      <c r="AG2700" s="118">
        <f t="shared" si="1018"/>
        <v>0.14524879940000002</v>
      </c>
      <c r="AI2700" s="69">
        <v>506.28552000000002</v>
      </c>
      <c r="AJ2700" s="69">
        <v>470.25310000000002</v>
      </c>
      <c r="AK2700" s="69">
        <v>17.54447</v>
      </c>
      <c r="AL2700" s="69">
        <v>0</v>
      </c>
      <c r="AM2700" s="69">
        <v>4.0479478000000002</v>
      </c>
      <c r="AN2700" s="69">
        <v>10.046404000000001</v>
      </c>
      <c r="AO2700" s="69">
        <v>4.3936016999999996</v>
      </c>
      <c r="AQ2700" s="116">
        <v>1.0175988</v>
      </c>
      <c r="AR2700" s="116">
        <v>0.95275494999999999</v>
      </c>
      <c r="AS2700" s="116">
        <v>3.6454217999999997E-2</v>
      </c>
      <c r="AT2700" s="116">
        <v>2.8389666000000001E-2</v>
      </c>
      <c r="AU2700" s="150">
        <f t="shared" si="1019"/>
        <v>5.7119601557029998E-5</v>
      </c>
      <c r="AV2700" s="150">
        <f t="shared" si="1020"/>
        <v>1.3481588920742699E-7</v>
      </c>
      <c r="AW2700" s="163">
        <f t="shared" si="1021"/>
        <v>3.97614380026</v>
      </c>
      <c r="AX2700" s="196">
        <v>3.6338643000000002E-5</v>
      </c>
      <c r="AY2700" s="196">
        <v>1.096476E-7</v>
      </c>
      <c r="AZ2700" s="196">
        <v>2.9955118999999999E-12</v>
      </c>
      <c r="BA2700" s="108">
        <v>0</v>
      </c>
      <c r="BB2700" s="108">
        <v>0</v>
      </c>
      <c r="BC2700" s="196">
        <v>1.3542495E-8</v>
      </c>
      <c r="BD2700" s="196">
        <v>2.0759567999999999E-5</v>
      </c>
      <c r="BE2700" s="196">
        <v>2.4346662999999999E-9</v>
      </c>
      <c r="BF2700" s="196">
        <v>2.2727463000000001E-8</v>
      </c>
      <c r="BG2700" s="108">
        <v>0</v>
      </c>
      <c r="BH2700" s="108">
        <v>0</v>
      </c>
      <c r="BI2700" s="196">
        <v>2.8496740999999999E-12</v>
      </c>
      <c r="BJ2700" s="196">
        <v>2.6282565000000002E-13</v>
      </c>
      <c r="BK2700" s="196">
        <v>5.1895777000000001E-14</v>
      </c>
      <c r="BL2700" s="196">
        <v>3.1405803000000001E-10</v>
      </c>
      <c r="BM2700" s="196">
        <v>7.5340039999999995E-9</v>
      </c>
      <c r="BN2700" s="108">
        <v>0</v>
      </c>
      <c r="BO2700" s="108">
        <v>1.5760026E-4</v>
      </c>
      <c r="BP2700" s="108">
        <v>3.9759861999999999</v>
      </c>
      <c r="BQ2700" s="108">
        <v>0</v>
      </c>
      <c r="BR2700" s="108">
        <v>0</v>
      </c>
      <c r="BS2700" s="108">
        <v>0</v>
      </c>
      <c r="BU2700" s="69">
        <v>2.1136955999999998E-3</v>
      </c>
      <c r="BV2700" s="69">
        <v>1.5918401999999999E-4</v>
      </c>
      <c r="BW2700" s="69">
        <v>1.0878656999999999E-3</v>
      </c>
      <c r="BX2700" s="172">
        <v>5.2341340000000001E-6</v>
      </c>
      <c r="BY2700" s="69">
        <v>1.9694140000000001E-4</v>
      </c>
      <c r="BZ2700" s="172">
        <v>4.9041559000000001E-6</v>
      </c>
      <c r="CA2700" s="69">
        <v>0</v>
      </c>
      <c r="CB2700" s="172">
        <v>7.4434533000000004E-6</v>
      </c>
      <c r="CC2700" s="172">
        <v>2.2261808000000002E-6</v>
      </c>
      <c r="CD2700" s="172">
        <v>5.2954980999999998E-6</v>
      </c>
      <c r="CE2700" s="69">
        <v>0</v>
      </c>
      <c r="CF2700" s="69">
        <v>0</v>
      </c>
      <c r="CG2700" s="69">
        <v>0</v>
      </c>
      <c r="CH2700" s="172">
        <v>6.2462613999999999E-5</v>
      </c>
      <c r="CI2700" s="69">
        <v>5.8076815E-4</v>
      </c>
      <c r="CJ2700" s="172">
        <v>1.3703798E-6</v>
      </c>
      <c r="CK2700" s="69">
        <v>0</v>
      </c>
      <c r="CM2700" s="198">
        <v>0</v>
      </c>
      <c r="CN2700" s="198">
        <v>38.905644000000002</v>
      </c>
      <c r="CO2700" s="198">
        <v>0.16221255000000001</v>
      </c>
      <c r="CP2700" s="198">
        <v>0.11003615999999999</v>
      </c>
      <c r="CQ2700" s="197">
        <v>1.3304059999999999E-9</v>
      </c>
      <c r="CR2700" s="197">
        <v>1.6112449999999999E-7</v>
      </c>
      <c r="CS2700" s="198">
        <v>8.3640225999999998E-3</v>
      </c>
      <c r="CT2700" s="198">
        <v>0.22018138000000001</v>
      </c>
      <c r="CU2700" s="198">
        <v>0</v>
      </c>
      <c r="CV2700" s="198">
        <v>1.7246627999999999E-3</v>
      </c>
    </row>
    <row r="2701" spans="1:100" ht="14.4">
      <c r="A2701" t="s">
        <v>2947</v>
      </c>
      <c r="B2701" s="112" t="s">
        <v>1184</v>
      </c>
      <c r="C2701" s="113" t="str">
        <f t="shared" si="1007"/>
        <v>P.030.12.090</v>
      </c>
      <c r="D2701" t="s">
        <v>1328</v>
      </c>
      <c r="E2701" s="112" t="s">
        <v>362</v>
      </c>
      <c r="F2701" s="115" t="str">
        <f t="shared" si="1008"/>
        <v>Benzofuranones (n=1, std=-)</v>
      </c>
      <c r="G2701" s="143">
        <f t="shared" si="1009"/>
        <v>3.2708074666666671</v>
      </c>
      <c r="I2701" s="118">
        <f t="shared" si="1010"/>
        <v>1.4708132282799999</v>
      </c>
      <c r="K2701" s="161">
        <f t="shared" si="1011"/>
        <v>0.176404015</v>
      </c>
      <c r="L2701" s="161">
        <f t="shared" si="1012"/>
        <v>0.76222240957999998</v>
      </c>
      <c r="M2701" s="162">
        <f t="shared" si="1013"/>
        <v>4.1565683699999995E-2</v>
      </c>
      <c r="N2701" s="161">
        <v>0.49062112000000002</v>
      </c>
      <c r="O2701" s="132">
        <v>0.14030100000000001</v>
      </c>
      <c r="P2701" s="132">
        <v>3.7449560000000001E-4</v>
      </c>
      <c r="Q2701" s="132">
        <v>0.1224104</v>
      </c>
      <c r="R2701" s="132">
        <v>3.9458399999999998E-2</v>
      </c>
      <c r="S2701" s="132">
        <v>8.7008815999999999E-3</v>
      </c>
      <c r="T2701" s="132">
        <v>5.8343333999999998E-3</v>
      </c>
      <c r="U2701" s="132">
        <v>3.0798780000000001E-2</v>
      </c>
      <c r="V2701" s="132">
        <v>1.1593572E-2</v>
      </c>
      <c r="W2701" s="132">
        <v>0.59045999999999998</v>
      </c>
      <c r="X2701" s="132">
        <v>2.2756876999999998E-2</v>
      </c>
      <c r="Y2701" s="132">
        <v>2.8813397999999997E-4</v>
      </c>
      <c r="Z2701" s="132">
        <v>7.2152346999999999E-3</v>
      </c>
      <c r="AA2701" s="132">
        <v>0</v>
      </c>
      <c r="AC2701" s="118">
        <f t="shared" si="1014"/>
        <v>0.49062112000000002</v>
      </c>
      <c r="AD2701" s="118">
        <f t="shared" si="1015"/>
        <v>0.34787829060000003</v>
      </c>
      <c r="AE2701" s="118">
        <f t="shared" si="1016"/>
        <v>0.17868951029999999</v>
      </c>
      <c r="AF2701" s="118">
        <f t="shared" si="1017"/>
        <v>0.76222240957999998</v>
      </c>
      <c r="AG2701" s="118">
        <f t="shared" si="1018"/>
        <v>3.4350448999999998E-2</v>
      </c>
      <c r="AI2701" s="69">
        <v>83.349384000000001</v>
      </c>
      <c r="AJ2701" s="69">
        <v>79.855954999999994</v>
      </c>
      <c r="AK2701" s="69">
        <v>2.8269413000000001</v>
      </c>
      <c r="AL2701" s="69">
        <v>0</v>
      </c>
      <c r="AM2701" s="69">
        <v>0</v>
      </c>
      <c r="AN2701" s="69">
        <v>0.15532635</v>
      </c>
      <c r="AO2701" s="69">
        <v>0.51116132999999997</v>
      </c>
      <c r="AQ2701" s="116">
        <v>0.11160637</v>
      </c>
      <c r="AR2701" s="116">
        <v>0.10362356</v>
      </c>
      <c r="AS2701" s="116">
        <v>3.4864057E-3</v>
      </c>
      <c r="AT2701" s="116">
        <v>4.4964035999999997E-3</v>
      </c>
      <c r="AU2701" s="150">
        <f t="shared" si="1019"/>
        <v>6.2124438464999994E-6</v>
      </c>
      <c r="AV2701" s="150">
        <f t="shared" si="1020"/>
        <v>1.2893512243920003E-8</v>
      </c>
      <c r="AW2701" s="163">
        <f t="shared" si="1021"/>
        <v>0.62974840104000007</v>
      </c>
      <c r="AX2701" s="196">
        <v>3.0353094000000002E-6</v>
      </c>
      <c r="AY2701" s="196">
        <v>9.1582610000000005E-9</v>
      </c>
      <c r="AZ2701" s="196">
        <v>2.5021676999999998E-13</v>
      </c>
      <c r="BA2701" s="108">
        <v>0</v>
      </c>
      <c r="BB2701" s="108">
        <v>0</v>
      </c>
      <c r="BC2701" s="196">
        <v>3.2802788000000002E-9</v>
      </c>
      <c r="BD2701" s="196">
        <v>3.1669359999999998E-6</v>
      </c>
      <c r="BE2701" s="196">
        <v>7.4806358000000002E-10</v>
      </c>
      <c r="BF2701" s="196">
        <v>2.9680000000000001E-9</v>
      </c>
      <c r="BG2701" s="196">
        <v>1.5381599999999999E-11</v>
      </c>
      <c r="BH2701" s="108">
        <v>0</v>
      </c>
      <c r="BI2701" s="196">
        <v>3.3257270000000001E-12</v>
      </c>
      <c r="BJ2701" s="196">
        <v>1.8567170999999999E-13</v>
      </c>
      <c r="BK2701" s="196">
        <v>4.4448439999999999E-14</v>
      </c>
      <c r="BL2701" s="196">
        <v>1.1400626999999999E-9</v>
      </c>
      <c r="BM2701" s="196">
        <v>5.7781050000000001E-9</v>
      </c>
      <c r="BN2701" s="108">
        <v>0</v>
      </c>
      <c r="BO2701" s="108">
        <v>9.7268104000000004E-4</v>
      </c>
      <c r="BP2701" s="108">
        <v>0.62877572000000004</v>
      </c>
      <c r="BQ2701" s="108">
        <v>0</v>
      </c>
      <c r="BR2701" s="108">
        <v>0</v>
      </c>
      <c r="BS2701" s="108">
        <v>0</v>
      </c>
      <c r="BU2701" s="69">
        <v>3.0490494999999999E-4</v>
      </c>
      <c r="BV2701" s="172">
        <v>2.0462288999999999E-5</v>
      </c>
      <c r="BW2701" s="172">
        <v>9.1198791999999996E-5</v>
      </c>
      <c r="BX2701" s="172">
        <v>3.6674302000000001E-6</v>
      </c>
      <c r="BY2701" s="172">
        <v>5.2173921999999999E-5</v>
      </c>
      <c r="BZ2701" s="69">
        <v>0</v>
      </c>
      <c r="CA2701" s="172">
        <v>4.0022600000000003E-7</v>
      </c>
      <c r="CB2701" s="69">
        <v>0</v>
      </c>
      <c r="CC2701" s="172">
        <v>1.1975836E-5</v>
      </c>
      <c r="CD2701" s="172">
        <v>4.6004060999999997E-6</v>
      </c>
      <c r="CE2701" s="69">
        <v>0</v>
      </c>
      <c r="CF2701" s="69">
        <v>0</v>
      </c>
      <c r="CG2701" s="69">
        <v>0</v>
      </c>
      <c r="CH2701" s="172">
        <v>2.4727684999999999E-5</v>
      </c>
      <c r="CI2701" s="172">
        <v>9.5698360000000002E-5</v>
      </c>
      <c r="CJ2701" s="172">
        <v>1.6322953E-13</v>
      </c>
      <c r="CK2701" s="69">
        <v>0</v>
      </c>
      <c r="CM2701" s="198">
        <v>0</v>
      </c>
      <c r="CN2701" s="198">
        <v>3.2708075000000001</v>
      </c>
      <c r="CO2701" s="198">
        <v>0</v>
      </c>
      <c r="CP2701" s="198">
        <v>1.4E-2</v>
      </c>
      <c r="CQ2701" s="197">
        <v>1.600692E-9</v>
      </c>
      <c r="CR2701" s="197">
        <v>1.8351610000000001E-7</v>
      </c>
      <c r="CS2701" s="198">
        <v>1.8395554E-3</v>
      </c>
      <c r="CT2701" s="198">
        <v>0.15624898000000001</v>
      </c>
      <c r="CU2701" s="197">
        <v>1.021561E-5</v>
      </c>
      <c r="CV2701" s="198">
        <v>0</v>
      </c>
    </row>
    <row r="2702" spans="1:100" ht="14.4">
      <c r="A2702" t="s">
        <v>3326</v>
      </c>
      <c r="B2702" s="112" t="s">
        <v>1184</v>
      </c>
      <c r="C2702" s="113" t="str">
        <f t="shared" si="1007"/>
        <v>P.030.12.100</v>
      </c>
      <c r="D2702" t="s">
        <v>1328</v>
      </c>
      <c r="E2702" s="112" t="s">
        <v>362</v>
      </c>
      <c r="F2702" s="115" t="str">
        <f t="shared" si="1008"/>
        <v>Benzene and substituted derivatives (n=3, std=0.094)</v>
      </c>
      <c r="G2702" s="143">
        <f t="shared" si="1009"/>
        <v>2.1282711333333335</v>
      </c>
      <c r="I2702" s="118">
        <f t="shared" si="1010"/>
        <v>0.57972453833768733</v>
      </c>
      <c r="K2702" s="161">
        <f t="shared" si="1011"/>
        <v>5.2451870342999994E-2</v>
      </c>
      <c r="L2702" s="161">
        <f t="shared" si="1012"/>
        <v>0.19649679971299999</v>
      </c>
      <c r="M2702" s="162">
        <f t="shared" si="1013"/>
        <v>1.1535198281687331E-2</v>
      </c>
      <c r="N2702" s="161">
        <v>0.31924067</v>
      </c>
      <c r="O2702" s="132">
        <v>3.9434758E-2</v>
      </c>
      <c r="P2702" s="132">
        <v>1.0829772E-2</v>
      </c>
      <c r="Q2702" s="132">
        <v>4.5470323999999999E-2</v>
      </c>
      <c r="R2702" s="132">
        <v>6.2469155000000002E-3</v>
      </c>
      <c r="S2702" s="164">
        <v>8.8785932999999997E-5</v>
      </c>
      <c r="T2702" s="132">
        <v>6.4584490999999996E-4</v>
      </c>
      <c r="U2702" s="132">
        <v>0.14617753999999999</v>
      </c>
      <c r="V2702" s="164">
        <v>2.1443581000000001E-5</v>
      </c>
      <c r="W2702" s="164">
        <v>4.0422744999999998E-5</v>
      </c>
      <c r="X2702" s="132">
        <v>1.2819947000000001E-3</v>
      </c>
      <c r="Y2702" s="164">
        <v>1.4306968E-5</v>
      </c>
      <c r="Z2702" s="132">
        <v>1.0231759999999999E-2</v>
      </c>
      <c r="AA2702" s="164">
        <v>6.8733296000000003E-13</v>
      </c>
      <c r="AC2702" s="118">
        <f t="shared" si="1014"/>
        <v>0.31924067</v>
      </c>
      <c r="AD2702" s="118">
        <f t="shared" si="1015"/>
        <v>0.248893940343</v>
      </c>
      <c r="AE2702" s="118">
        <f t="shared" si="1016"/>
        <v>0.20667383</v>
      </c>
      <c r="AF2702" s="118">
        <f t="shared" si="1017"/>
        <v>0.19649679971299999</v>
      </c>
      <c r="AG2702" s="118">
        <f t="shared" si="1018"/>
        <v>1.303438281687333E-3</v>
      </c>
      <c r="AI2702" s="69">
        <v>42.837871</v>
      </c>
      <c r="AJ2702" s="69">
        <v>41.045746000000001</v>
      </c>
      <c r="AK2702" s="69">
        <v>0.10396772</v>
      </c>
      <c r="AL2702" s="69">
        <v>0</v>
      </c>
      <c r="AM2702" s="69">
        <v>0.21770192999999999</v>
      </c>
      <c r="AN2702" s="69">
        <v>6.3006550999999994E-2</v>
      </c>
      <c r="AO2702" s="69">
        <v>1.4074481000000001</v>
      </c>
      <c r="AQ2702" s="116">
        <v>4.4094726000000001E-2</v>
      </c>
      <c r="AR2702" s="116">
        <v>3.9392702000000002E-2</v>
      </c>
      <c r="AS2702" s="116">
        <v>1.8122936E-3</v>
      </c>
      <c r="AT2702" s="116">
        <v>2.8897295999999999E-3</v>
      </c>
      <c r="AU2702" s="150">
        <f t="shared" si="1019"/>
        <v>2.3616728364903676E-6</v>
      </c>
      <c r="AV2702" s="150">
        <f t="shared" si="1020"/>
        <v>6.702269237824133E-9</v>
      </c>
      <c r="AW2702" s="163">
        <f t="shared" si="1021"/>
        <v>0.40472404026354997</v>
      </c>
      <c r="AX2702" s="196">
        <v>1.9750749999999999E-6</v>
      </c>
      <c r="AY2702" s="196">
        <v>5.9592794000000003E-9</v>
      </c>
      <c r="AZ2702" s="196">
        <v>1.6281596E-13</v>
      </c>
      <c r="BA2702" s="196">
        <v>3.3526788000000001E-16</v>
      </c>
      <c r="BB2702" s="196">
        <v>9.5099810999999999E-17</v>
      </c>
      <c r="BC2702" s="196">
        <v>1.2600055999999999E-9</v>
      </c>
      <c r="BD2702" s="196">
        <v>3.8457601999999998E-7</v>
      </c>
      <c r="BE2702" s="196">
        <v>2.8181883000000002E-10</v>
      </c>
      <c r="BF2702" s="196">
        <v>4.4689223999999999E-10</v>
      </c>
      <c r="BG2702" s="196">
        <v>1.3630392000000001E-11</v>
      </c>
      <c r="BH2702" s="196">
        <v>1.1773604E-17</v>
      </c>
      <c r="BI2702" s="196">
        <v>3.6770595999999998E-13</v>
      </c>
      <c r="BJ2702" s="196">
        <v>1.1343858E-13</v>
      </c>
      <c r="BK2702" s="196">
        <v>4.4035495999999996E-15</v>
      </c>
      <c r="BL2702" s="196">
        <v>4.8513270000000003E-11</v>
      </c>
      <c r="BM2702" s="196">
        <v>7.1329719E-10</v>
      </c>
      <c r="BN2702" s="196">
        <v>9.2855250999999996E-22</v>
      </c>
      <c r="BO2702" s="196">
        <v>6.8026354999999999E-7</v>
      </c>
      <c r="BP2702" s="108">
        <v>0.40472335999999998</v>
      </c>
      <c r="BQ2702" s="108">
        <v>0</v>
      </c>
      <c r="BR2702" s="108">
        <v>0</v>
      </c>
      <c r="BS2702" s="108">
        <v>0</v>
      </c>
      <c r="BU2702" s="69">
        <v>1.5688208000000001E-4</v>
      </c>
      <c r="BV2702" s="172">
        <v>3.1023067000000001E-6</v>
      </c>
      <c r="BW2702" s="172">
        <v>5.9341846999999997E-5</v>
      </c>
      <c r="BX2702" s="172">
        <v>1.7142932999999998E-5</v>
      </c>
      <c r="BY2702" s="172">
        <v>8.1275157000000003E-6</v>
      </c>
      <c r="BZ2702" s="172">
        <v>4.1876061999999997E-8</v>
      </c>
      <c r="CA2702" s="172">
        <v>8.5787970999999997E-12</v>
      </c>
      <c r="CB2702" s="172">
        <v>6.3563020000000005E-8</v>
      </c>
      <c r="CC2702" s="172">
        <v>1.5220858E-7</v>
      </c>
      <c r="CD2702" s="172">
        <v>5.4850301999999996E-7</v>
      </c>
      <c r="CE2702" s="172">
        <v>2.6966218000000002E-13</v>
      </c>
      <c r="CF2702" s="172">
        <v>2.0533754000000002E-18</v>
      </c>
      <c r="CG2702" s="172">
        <v>1.7630727000000001E-14</v>
      </c>
      <c r="CH2702" s="172">
        <v>8.8894698999999998E-6</v>
      </c>
      <c r="CI2702" s="172">
        <v>4.9590162000000001E-5</v>
      </c>
      <c r="CJ2702" s="172">
        <v>9.8816816999999999E-6</v>
      </c>
      <c r="CK2702" s="69">
        <v>0</v>
      </c>
      <c r="CM2702" s="197">
        <v>2.0796954E-14</v>
      </c>
      <c r="CN2702" s="198">
        <v>2.1282383</v>
      </c>
      <c r="CO2702" s="198">
        <v>1.4946493999999999E-2</v>
      </c>
      <c r="CP2702" s="198">
        <v>2.1321560000000001E-3</v>
      </c>
      <c r="CQ2702" s="197">
        <v>1.7180537999999999E-10</v>
      </c>
      <c r="CR2702" s="197">
        <v>2.0284934999999998E-8</v>
      </c>
      <c r="CS2702" s="198">
        <v>1.2882169999999999E-4</v>
      </c>
      <c r="CT2702" s="198">
        <v>7.0792057000000005E-2</v>
      </c>
      <c r="CU2702" s="197">
        <v>9.1400167000000006E-6</v>
      </c>
      <c r="CV2702" s="197">
        <v>1.4731555E-5</v>
      </c>
    </row>
    <row r="2703" spans="1:100" ht="14.4">
      <c r="A2703" t="s">
        <v>3327</v>
      </c>
      <c r="B2703" s="112" t="s">
        <v>1184</v>
      </c>
      <c r="C2703" s="113" t="str">
        <f t="shared" si="1007"/>
        <v>P.030.12.200</v>
      </c>
      <c r="D2703" t="s">
        <v>1328</v>
      </c>
      <c r="E2703" s="112" t="s">
        <v>362</v>
      </c>
      <c r="F2703" s="115" t="str">
        <f t="shared" si="1008"/>
        <v>Benzenesulfonic acids and derivatives (n=2, std=0.11)</v>
      </c>
      <c r="G2703" s="143">
        <f t="shared" si="1009"/>
        <v>9.5719386666666662</v>
      </c>
      <c r="I2703" s="118">
        <f t="shared" si="1010"/>
        <v>2.2935678343763999</v>
      </c>
      <c r="K2703" s="161">
        <f t="shared" si="1011"/>
        <v>0.10087654093000001</v>
      </c>
      <c r="L2703" s="161">
        <f t="shared" si="1012"/>
        <v>0.72919573609640009</v>
      </c>
      <c r="M2703" s="162">
        <f t="shared" si="1013"/>
        <v>2.7704757350000001E-2</v>
      </c>
      <c r="N2703" s="161">
        <v>1.4357907999999999</v>
      </c>
      <c r="O2703" s="132">
        <v>0.29461901000000001</v>
      </c>
      <c r="P2703" s="132">
        <v>8.2646706E-2</v>
      </c>
      <c r="Q2703" s="132">
        <v>7.7557941000000005E-2</v>
      </c>
      <c r="R2703" s="132">
        <v>2.1450437999999999E-2</v>
      </c>
      <c r="S2703" s="132">
        <v>4.0317922999999999E-4</v>
      </c>
      <c r="T2703" s="132">
        <v>1.4649826999999999E-3</v>
      </c>
      <c r="U2703" s="132">
        <v>1.2230616999999999E-2</v>
      </c>
      <c r="V2703" s="132">
        <v>8.6260535000000002E-4</v>
      </c>
      <c r="W2703" s="132">
        <v>0.33968999999999999</v>
      </c>
      <c r="X2703" s="132">
        <v>2.6842152000000001E-2</v>
      </c>
      <c r="Y2703" s="164">
        <v>9.4030964000000003E-6</v>
      </c>
      <c r="Z2703" s="132">
        <v>0</v>
      </c>
      <c r="AA2703" s="132">
        <v>0</v>
      </c>
      <c r="AC2703" s="118">
        <f t="shared" si="1014"/>
        <v>1.4357907999999999</v>
      </c>
      <c r="AD2703" s="118">
        <f t="shared" si="1015"/>
        <v>0.49037287393000006</v>
      </c>
      <c r="AE2703" s="118">
        <f t="shared" si="1016"/>
        <v>0.38949633300000003</v>
      </c>
      <c r="AF2703" s="118">
        <f t="shared" si="1017"/>
        <v>0.72919573609640009</v>
      </c>
      <c r="AG2703" s="118">
        <f t="shared" si="1018"/>
        <v>2.7704757350000001E-2</v>
      </c>
      <c r="AI2703" s="69">
        <v>150.88881000000001</v>
      </c>
      <c r="AJ2703" s="69">
        <v>143.61158</v>
      </c>
      <c r="AK2703" s="69">
        <v>3.3349022000000001</v>
      </c>
      <c r="AL2703" s="69">
        <v>0</v>
      </c>
      <c r="AM2703" s="69">
        <v>1.2193257</v>
      </c>
      <c r="AN2703" s="69">
        <v>1.8862776000000001</v>
      </c>
      <c r="AO2703" s="69">
        <v>0.83672599000000003</v>
      </c>
      <c r="AQ2703" s="116">
        <v>0.26316763999999998</v>
      </c>
      <c r="AR2703" s="116">
        <v>0.24526985000000001</v>
      </c>
      <c r="AS2703" s="116">
        <v>9.1538842999999998E-3</v>
      </c>
      <c r="AT2703" s="116">
        <v>8.7439105000000003E-3</v>
      </c>
      <c r="AU2703" s="150">
        <f t="shared" si="1019"/>
        <v>1.4704427305093998E-5</v>
      </c>
      <c r="AV2703" s="150">
        <f t="shared" si="1020"/>
        <v>3.3853122674399001E-8</v>
      </c>
      <c r="AW2703" s="163">
        <f t="shared" si="1021"/>
        <v>1.2246372843869999</v>
      </c>
      <c r="AX2703" s="196">
        <v>8.9196229999999997E-6</v>
      </c>
      <c r="AY2703" s="196">
        <v>2.6914093999999999E-8</v>
      </c>
      <c r="AZ2703" s="196">
        <v>7.3527076999999996E-13</v>
      </c>
      <c r="BA2703" s="108">
        <v>0</v>
      </c>
      <c r="BB2703" s="108">
        <v>0</v>
      </c>
      <c r="BC2703" s="196">
        <v>3.1036295999999998E-9</v>
      </c>
      <c r="BD2703" s="196">
        <v>5.7795076999999999E-6</v>
      </c>
      <c r="BE2703" s="196">
        <v>6.0244758E-10</v>
      </c>
      <c r="BF2703" s="196">
        <v>6.3349616000000003E-9</v>
      </c>
      <c r="BG2703" s="108">
        <v>0</v>
      </c>
      <c r="BH2703" s="108">
        <v>0</v>
      </c>
      <c r="BI2703" s="196">
        <v>7.9628135999999997E-13</v>
      </c>
      <c r="BJ2703" s="196">
        <v>7.3441087999999994E-14</v>
      </c>
      <c r="BK2703" s="196">
        <v>1.4501181E-14</v>
      </c>
      <c r="BL2703" s="196">
        <v>8.7756894000000006E-11</v>
      </c>
      <c r="BM2703" s="196">
        <v>2.1052185999999999E-9</v>
      </c>
      <c r="BN2703" s="108">
        <v>0</v>
      </c>
      <c r="BO2703" s="196">
        <v>3.8684387000000003E-5</v>
      </c>
      <c r="BP2703" s="108">
        <v>1.2245986</v>
      </c>
      <c r="BQ2703" s="108">
        <v>0</v>
      </c>
      <c r="BR2703" s="108">
        <v>0</v>
      </c>
      <c r="BS2703" s="108">
        <v>0</v>
      </c>
      <c r="BU2703" s="69">
        <v>5.6347419000000001E-4</v>
      </c>
      <c r="BV2703" s="172">
        <v>4.4077371E-5</v>
      </c>
      <c r="BW2703" s="69">
        <v>2.6689104000000001E-4</v>
      </c>
      <c r="BX2703" s="172">
        <v>1.4625686E-6</v>
      </c>
      <c r="BY2703" s="172">
        <v>5.4893694999999999E-5</v>
      </c>
      <c r="BZ2703" s="172">
        <v>7.9093392999999996E-7</v>
      </c>
      <c r="CA2703" s="69">
        <v>0</v>
      </c>
      <c r="CB2703" s="172">
        <v>1.2004675E-6</v>
      </c>
      <c r="CC2703" s="172">
        <v>6.220593E-7</v>
      </c>
      <c r="CD2703" s="172">
        <v>1.4797763E-6</v>
      </c>
      <c r="CE2703" s="69">
        <v>0</v>
      </c>
      <c r="CF2703" s="69">
        <v>0</v>
      </c>
      <c r="CG2703" s="69">
        <v>0</v>
      </c>
      <c r="CH2703" s="172">
        <v>1.7614869000000002E-5</v>
      </c>
      <c r="CI2703" s="69">
        <v>1.7418640999999999E-4</v>
      </c>
      <c r="CJ2703" s="172">
        <v>2.5499472999999999E-7</v>
      </c>
      <c r="CK2703" s="69">
        <v>0</v>
      </c>
      <c r="CM2703" s="198">
        <v>0</v>
      </c>
      <c r="CN2703" s="198">
        <v>9.5411414000000008</v>
      </c>
      <c r="CO2703" s="198">
        <v>3.2584067000000001E-2</v>
      </c>
      <c r="CP2703" s="198">
        <v>3.0338496E-2</v>
      </c>
      <c r="CQ2703" s="197">
        <v>3.7175389999999999E-10</v>
      </c>
      <c r="CR2703" s="197">
        <v>4.5022844000000002E-8</v>
      </c>
      <c r="CS2703" s="198">
        <v>2.3405265000000001E-3</v>
      </c>
      <c r="CT2703" s="198">
        <v>6.1525044000000001E-2</v>
      </c>
      <c r="CU2703" s="198">
        <v>0</v>
      </c>
      <c r="CV2703" s="198">
        <v>2.7815069000000002E-4</v>
      </c>
    </row>
    <row r="2704" spans="1:100" ht="14.4">
      <c r="A2704" t="s">
        <v>1188</v>
      </c>
      <c r="B2704" s="112" t="s">
        <v>1184</v>
      </c>
      <c r="C2704" s="113" t="str">
        <f t="shared" si="1007"/>
        <v>P.030.12.300</v>
      </c>
      <c r="D2704" t="s">
        <v>1328</v>
      </c>
      <c r="E2704" s="112" t="s">
        <v>362</v>
      </c>
      <c r="F2704" s="115" t="str">
        <f t="shared" si="1008"/>
        <v>Benzoyl derivatives (n=1, std=-)</v>
      </c>
      <c r="G2704" s="143">
        <f t="shared" si="1009"/>
        <v>4.3561302666666668</v>
      </c>
      <c r="I2704" s="118">
        <f t="shared" si="1010"/>
        <v>2.1813033882863389</v>
      </c>
      <c r="K2704" s="161">
        <f t="shared" si="1011"/>
        <v>0.10204835666000001</v>
      </c>
      <c r="L2704" s="161">
        <f t="shared" si="1012"/>
        <v>1.3954644812600001</v>
      </c>
      <c r="M2704" s="162">
        <f t="shared" si="1013"/>
        <v>3.0371010366338682E-2</v>
      </c>
      <c r="N2704" s="161">
        <v>0.65341954000000002</v>
      </c>
      <c r="O2704" s="132">
        <v>9.5980369999999995E-2</v>
      </c>
      <c r="P2704" s="132">
        <v>2.4282986999999999E-2</v>
      </c>
      <c r="Q2704" s="132">
        <v>7.2355575000000005E-2</v>
      </c>
      <c r="R2704" s="132">
        <v>2.8365187E-2</v>
      </c>
      <c r="S2704" s="132">
        <v>1.4952316E-4</v>
      </c>
      <c r="T2704" s="132">
        <v>1.1780715000000001E-3</v>
      </c>
      <c r="U2704" s="132">
        <v>1.2746938000000001</v>
      </c>
      <c r="V2704" s="132">
        <v>1.2762156E-4</v>
      </c>
      <c r="W2704" s="132">
        <v>3.7278422000000002E-4</v>
      </c>
      <c r="X2704" s="132">
        <v>8.9319888000000004E-3</v>
      </c>
      <c r="Y2704" s="132">
        <v>1.3454004E-4</v>
      </c>
      <c r="Z2704" s="132">
        <v>2.1311400000000001E-2</v>
      </c>
      <c r="AA2704" s="164">
        <v>6.3386810000000004E-12</v>
      </c>
      <c r="AC2704" s="118">
        <f t="shared" si="1014"/>
        <v>0.65341954000000002</v>
      </c>
      <c r="AD2704" s="118">
        <f t="shared" si="1015"/>
        <v>1.49700551366</v>
      </c>
      <c r="AE2704" s="118">
        <f t="shared" si="1016"/>
        <v>1.4162685570000002</v>
      </c>
      <c r="AF2704" s="118">
        <f t="shared" si="1017"/>
        <v>1.3954644812600001</v>
      </c>
      <c r="AG2704" s="118">
        <f t="shared" si="1018"/>
        <v>9.0596103663386825E-3</v>
      </c>
      <c r="AI2704" s="69">
        <v>69.572243</v>
      </c>
      <c r="AJ2704" s="69">
        <v>61.837766999999999</v>
      </c>
      <c r="AK2704" s="69">
        <v>0.54366753999999995</v>
      </c>
      <c r="AL2704" s="69">
        <v>0</v>
      </c>
      <c r="AM2704" s="69">
        <v>0.13016707</v>
      </c>
      <c r="AN2704" s="69">
        <v>0.33927608999999997</v>
      </c>
      <c r="AO2704" s="69">
        <v>6.7213646000000002</v>
      </c>
      <c r="AQ2704" s="116">
        <v>9.6104706999999998E-2</v>
      </c>
      <c r="AR2704" s="116">
        <v>8.8155150000000002E-2</v>
      </c>
      <c r="AS2704" s="116">
        <v>3.8388999000000001E-3</v>
      </c>
      <c r="AT2704" s="116">
        <v>4.1106572000000003E-3</v>
      </c>
      <c r="AU2704" s="150">
        <f t="shared" si="1019"/>
        <v>5.2850809094789104E-6</v>
      </c>
      <c r="AV2704" s="150">
        <f t="shared" si="1020"/>
        <v>1.4197115021273585E-8</v>
      </c>
      <c r="AW2704" s="163">
        <f t="shared" si="1021"/>
        <v>0.57572228601140008</v>
      </c>
      <c r="AX2704" s="196">
        <v>4.0428236999999996E-6</v>
      </c>
      <c r="AY2704" s="196">
        <v>1.2198188E-8</v>
      </c>
      <c r="AZ2704" s="196">
        <v>3.3327137E-13</v>
      </c>
      <c r="BA2704" s="196">
        <v>3.0918873999999999E-15</v>
      </c>
      <c r="BB2704" s="196">
        <v>8.7702379000000001E-16</v>
      </c>
      <c r="BC2704" s="196">
        <v>2.2953972000000001E-9</v>
      </c>
      <c r="BD2704" s="196">
        <v>1.2383038000000001E-6</v>
      </c>
      <c r="BE2704" s="196">
        <v>4.8043865000000003E-10</v>
      </c>
      <c r="BF2704" s="196">
        <v>1.4344884E-9</v>
      </c>
      <c r="BG2704" s="196">
        <v>8.2508824000000001E-11</v>
      </c>
      <c r="BH2704" s="196">
        <v>1.0857782E-16</v>
      </c>
      <c r="BI2704" s="196">
        <v>6.6980071000000002E-13</v>
      </c>
      <c r="BJ2704" s="196">
        <v>4.7966454000000001E-13</v>
      </c>
      <c r="BK2704" s="196">
        <v>8.3020672000000001E-15</v>
      </c>
      <c r="BL2704" s="196">
        <v>1.5941941000000001E-10</v>
      </c>
      <c r="BM2704" s="196">
        <v>1.4985889E-9</v>
      </c>
      <c r="BN2704" s="196">
        <v>8.5632414000000007E-21</v>
      </c>
      <c r="BO2704" s="196">
        <v>4.8660114000000004E-6</v>
      </c>
      <c r="BP2704" s="108">
        <v>0.57571742000000004</v>
      </c>
      <c r="BQ2704" s="108">
        <v>0</v>
      </c>
      <c r="BR2704" s="108">
        <v>0</v>
      </c>
      <c r="BS2704" s="108">
        <v>0</v>
      </c>
      <c r="BU2704" s="69">
        <v>4.5227005000000002E-4</v>
      </c>
      <c r="BV2704" s="172">
        <v>1.0055005999999999E-5</v>
      </c>
      <c r="BW2704" s="69">
        <v>1.2146047E-4</v>
      </c>
      <c r="BX2704" s="69">
        <v>1.4933991000000001E-4</v>
      </c>
      <c r="BY2704" s="172">
        <v>3.3309126E-5</v>
      </c>
      <c r="BZ2704" s="172">
        <v>3.248548E-7</v>
      </c>
      <c r="CA2704" s="172">
        <v>7.9114870000000005E-11</v>
      </c>
      <c r="CB2704" s="172">
        <v>4.9309812000000005E-7</v>
      </c>
      <c r="CC2704" s="172">
        <v>2.6053697999999998E-7</v>
      </c>
      <c r="CD2704" s="172">
        <v>9.6170587999999998E-7</v>
      </c>
      <c r="CE2704" s="172">
        <v>2.4868625E-12</v>
      </c>
      <c r="CF2704" s="172">
        <v>1.8936515999999999E-17</v>
      </c>
      <c r="CG2704" s="172">
        <v>1.6259304E-13</v>
      </c>
      <c r="CH2704" s="172">
        <v>1.4454307000000001E-5</v>
      </c>
      <c r="CI2704" s="172">
        <v>7.4499577000000005E-5</v>
      </c>
      <c r="CJ2704" s="172">
        <v>4.7111380000000003E-5</v>
      </c>
      <c r="CK2704" s="69">
        <v>0</v>
      </c>
      <c r="CM2704" s="197">
        <v>1.9179242999999999E-13</v>
      </c>
      <c r="CN2704" s="198">
        <v>4.3558506000000001</v>
      </c>
      <c r="CO2704" s="198">
        <v>7.5005873000000001E-2</v>
      </c>
      <c r="CP2704" s="198">
        <v>6.9539815000000003E-3</v>
      </c>
      <c r="CQ2704" s="197">
        <v>3.2117546000000001E-10</v>
      </c>
      <c r="CR2704" s="197">
        <v>3.6871763000000001E-8</v>
      </c>
      <c r="CS2704" s="198">
        <v>4.1294965000000002E-4</v>
      </c>
      <c r="CT2704" s="198">
        <v>0.28596543000000002</v>
      </c>
      <c r="CU2704" s="197">
        <v>5.5327237999999998E-5</v>
      </c>
      <c r="CV2704" s="198">
        <v>1.1428757E-4</v>
      </c>
    </row>
    <row r="2705" spans="1:100" ht="14.4">
      <c r="A2705" t="s">
        <v>1189</v>
      </c>
      <c r="B2705" s="112" t="s">
        <v>1184</v>
      </c>
      <c r="C2705" s="113" t="str">
        <f t="shared" si="1007"/>
        <v>P.030.12.400</v>
      </c>
      <c r="D2705" t="s">
        <v>1328</v>
      </c>
      <c r="E2705" s="112" t="s">
        <v>362</v>
      </c>
      <c r="F2705" s="115" t="str">
        <f t="shared" si="1008"/>
        <v>Benzyl alcohols (n=1, std=-)</v>
      </c>
      <c r="G2705" s="143">
        <f t="shared" si="1009"/>
        <v>4.304038666666667</v>
      </c>
      <c r="I2705" s="118">
        <f t="shared" si="1010"/>
        <v>1.6041123108665307</v>
      </c>
      <c r="K2705" s="161">
        <f t="shared" si="1011"/>
        <v>9.7255043670000013E-2</v>
      </c>
      <c r="L2705" s="161">
        <f t="shared" si="1012"/>
        <v>0.83169221174999997</v>
      </c>
      <c r="M2705" s="162">
        <f t="shared" si="1013"/>
        <v>2.955925544653068E-2</v>
      </c>
      <c r="N2705" s="161">
        <v>0.64560580000000001</v>
      </c>
      <c r="O2705" s="132">
        <v>0.10667435</v>
      </c>
      <c r="P2705" s="132">
        <v>3.2218732E-2</v>
      </c>
      <c r="Q2705" s="132">
        <v>7.7812609000000005E-2</v>
      </c>
      <c r="R2705" s="132">
        <v>1.7810535999999998E-2</v>
      </c>
      <c r="S2705" s="132">
        <v>2.0886437E-4</v>
      </c>
      <c r="T2705" s="132">
        <v>1.4230343E-3</v>
      </c>
      <c r="U2705" s="132">
        <v>0.69227333000000002</v>
      </c>
      <c r="V2705" s="132">
        <v>1.7636354E-4</v>
      </c>
      <c r="W2705" s="132">
        <v>3.8407576E-4</v>
      </c>
      <c r="X2705" s="132">
        <v>9.2497798999999995E-3</v>
      </c>
      <c r="Y2705" s="132">
        <v>1.4172399000000001E-4</v>
      </c>
      <c r="Z2705" s="132">
        <v>2.0133112000000002E-2</v>
      </c>
      <c r="AA2705" s="164">
        <v>6.5306781000000003E-12</v>
      </c>
      <c r="AC2705" s="118">
        <f t="shared" si="1014"/>
        <v>0.64560580000000001</v>
      </c>
      <c r="AD2705" s="118">
        <f t="shared" si="1015"/>
        <v>0.92842145567000001</v>
      </c>
      <c r="AE2705" s="118">
        <f t="shared" si="1016"/>
        <v>0.85129952399999997</v>
      </c>
      <c r="AF2705" s="118">
        <f t="shared" si="1017"/>
        <v>0.83169221175000008</v>
      </c>
      <c r="AG2705" s="118">
        <f t="shared" si="1018"/>
        <v>9.4261434465306784E-3</v>
      </c>
      <c r="AI2705" s="69">
        <v>71.015061000000003</v>
      </c>
      <c r="AJ2705" s="69">
        <v>66.426237999999998</v>
      </c>
      <c r="AK2705" s="69">
        <v>0.53262494999999999</v>
      </c>
      <c r="AL2705" s="69">
        <v>0</v>
      </c>
      <c r="AM2705" s="69">
        <v>0.11905491</v>
      </c>
      <c r="AN2705" s="69">
        <v>0.32253767999999999</v>
      </c>
      <c r="AO2705" s="69">
        <v>3.6146056999999998</v>
      </c>
      <c r="AQ2705" s="116">
        <v>0.10036602999999999</v>
      </c>
      <c r="AR2705" s="116">
        <v>9.2001806000000005E-2</v>
      </c>
      <c r="AS2705" s="116">
        <v>3.8749508000000001E-3</v>
      </c>
      <c r="AT2705" s="116">
        <v>4.4892771999999999E-3</v>
      </c>
      <c r="AU2705" s="150">
        <f t="shared" si="1019"/>
        <v>5.5156957409891284E-6</v>
      </c>
      <c r="AV2705" s="150">
        <f t="shared" si="1020"/>
        <v>1.4330439132244444E-8</v>
      </c>
      <c r="AW2705" s="163">
        <f t="shared" si="1021"/>
        <v>0.62875030175640001</v>
      </c>
      <c r="AX2705" s="196">
        <v>4.0005891000000001E-6</v>
      </c>
      <c r="AY2705" s="196">
        <v>1.2070994000000001E-8</v>
      </c>
      <c r="AZ2705" s="196">
        <v>3.2978619999999998E-13</v>
      </c>
      <c r="BA2705" s="196">
        <v>3.1855399000000001E-15</v>
      </c>
      <c r="BB2705" s="196">
        <v>9.0358863000000001E-16</v>
      </c>
      <c r="BC2705" s="196">
        <v>2.3728374999999999E-9</v>
      </c>
      <c r="BD2705" s="196">
        <v>1.5107954E-6</v>
      </c>
      <c r="BE2705" s="196">
        <v>5.0510387999999996E-10</v>
      </c>
      <c r="BF2705" s="196">
        <v>1.6891504E-9</v>
      </c>
      <c r="BG2705" s="196">
        <v>6.1616493000000001E-11</v>
      </c>
      <c r="BH2705" s="196">
        <v>1.1186662E-16</v>
      </c>
      <c r="BI2705" s="196">
        <v>7.8238834000000003E-13</v>
      </c>
      <c r="BJ2705" s="196">
        <v>2.4444448E-12</v>
      </c>
      <c r="BK2705" s="196">
        <v>1.7628029000000001E-14</v>
      </c>
      <c r="BL2705" s="196">
        <v>1.6552630000000001E-10</v>
      </c>
      <c r="BM2705" s="196">
        <v>1.7728731000000001E-9</v>
      </c>
      <c r="BN2705" s="196">
        <v>8.8226199999999996E-21</v>
      </c>
      <c r="BO2705" s="196">
        <v>9.4517563999999993E-6</v>
      </c>
      <c r="BP2705" s="108">
        <v>0.62874085000000002</v>
      </c>
      <c r="BQ2705" s="108">
        <v>0</v>
      </c>
      <c r="BR2705" s="108">
        <v>0</v>
      </c>
      <c r="BS2705" s="108">
        <v>0</v>
      </c>
      <c r="BU2705" s="69">
        <v>3.5853631000000002E-4</v>
      </c>
      <c r="BV2705" s="172">
        <v>1.1783906000000001E-5</v>
      </c>
      <c r="BW2705" s="69">
        <v>1.2000801999999999E-4</v>
      </c>
      <c r="BX2705" s="172">
        <v>8.1120578000000004E-5</v>
      </c>
      <c r="BY2705" s="172">
        <v>2.5205001999999999E-5</v>
      </c>
      <c r="BZ2705" s="172">
        <v>2.7212379000000001E-7</v>
      </c>
      <c r="CA2705" s="172">
        <v>8.1511240999999997E-11</v>
      </c>
      <c r="CB2705" s="172">
        <v>4.1306496000000001E-7</v>
      </c>
      <c r="CC2705" s="172">
        <v>3.513457E-7</v>
      </c>
      <c r="CD2705" s="172">
        <v>1.1991779999999999E-6</v>
      </c>
      <c r="CE2705" s="172">
        <v>2.5621889000000002E-12</v>
      </c>
      <c r="CF2705" s="172">
        <v>1.9510099000000001E-17</v>
      </c>
      <c r="CG2705" s="172">
        <v>1.6751793999999999E-13</v>
      </c>
      <c r="CH2705" s="172">
        <v>1.5614474E-5</v>
      </c>
      <c r="CI2705" s="172">
        <v>8.0306465999999995E-5</v>
      </c>
      <c r="CJ2705" s="172">
        <v>2.2262065999999998E-5</v>
      </c>
      <c r="CK2705" s="69">
        <v>0</v>
      </c>
      <c r="CM2705" s="197">
        <v>1.9760177000000001E-13</v>
      </c>
      <c r="CN2705" s="198">
        <v>4.2986575</v>
      </c>
      <c r="CO2705" s="198">
        <v>4.2952186000000003E-2</v>
      </c>
      <c r="CP2705" s="198">
        <v>8.1247753999999991E-3</v>
      </c>
      <c r="CQ2705" s="197">
        <v>3.7051729E-10</v>
      </c>
      <c r="CR2705" s="197">
        <v>4.2949308999999999E-8</v>
      </c>
      <c r="CS2705" s="198">
        <v>5.7384565999999998E-4</v>
      </c>
      <c r="CT2705" s="198">
        <v>2.2798913000000001</v>
      </c>
      <c r="CU2705" s="197">
        <v>4.1317640000000002E-5</v>
      </c>
      <c r="CV2705" s="197">
        <v>9.5744812000000005E-5</v>
      </c>
    </row>
    <row r="2706" spans="1:100" ht="14.4">
      <c r="A2706" t="s">
        <v>1190</v>
      </c>
      <c r="B2706" s="112" t="s">
        <v>1184</v>
      </c>
      <c r="C2706" s="113" t="str">
        <f t="shared" si="1007"/>
        <v>P.030.12.500</v>
      </c>
      <c r="D2706" t="s">
        <v>1328</v>
      </c>
      <c r="E2706" s="112" t="s">
        <v>362</v>
      </c>
      <c r="F2706" s="115" t="str">
        <f t="shared" si="1008"/>
        <v>Benzyl halides (n=1, std=-)</v>
      </c>
      <c r="G2706" s="143">
        <f t="shared" si="1009"/>
        <v>2.2449705999999998</v>
      </c>
      <c r="I2706" s="118">
        <f t="shared" si="1010"/>
        <v>0.76914779427404278</v>
      </c>
      <c r="K2706" s="161">
        <f t="shared" si="1011"/>
        <v>6.8259124960000001E-2</v>
      </c>
      <c r="L2706" s="161">
        <f t="shared" si="1012"/>
        <v>0.34309071721600004</v>
      </c>
      <c r="M2706" s="162">
        <f t="shared" si="1013"/>
        <v>2.1052362098042725E-2</v>
      </c>
      <c r="N2706" s="161">
        <v>0.33674558999999998</v>
      </c>
      <c r="O2706" s="132">
        <v>4.9919106999999997E-2</v>
      </c>
      <c r="P2706" s="132">
        <v>1.5783664999999999E-2</v>
      </c>
      <c r="Q2706" s="132">
        <v>5.5593658999999997E-2</v>
      </c>
      <c r="R2706" s="132">
        <v>1.1683762E-2</v>
      </c>
      <c r="S2706" s="132">
        <v>1.1578811E-4</v>
      </c>
      <c r="T2706" s="132">
        <v>8.6591585000000005E-4</v>
      </c>
      <c r="U2706" s="132">
        <v>0.27722467000000001</v>
      </c>
      <c r="V2706" s="164">
        <v>6.4320595999999998E-5</v>
      </c>
      <c r="W2706" s="132">
        <v>1.2013489000000001E-4</v>
      </c>
      <c r="X2706" s="132">
        <v>3.9411185000000001E-3</v>
      </c>
      <c r="Y2706" s="164">
        <v>4.3140326000000002E-5</v>
      </c>
      <c r="Z2706" s="132">
        <v>1.7046922999999999E-2</v>
      </c>
      <c r="AA2706" s="164">
        <v>2.0427279000000001E-12</v>
      </c>
      <c r="AC2706" s="118">
        <f t="shared" si="1014"/>
        <v>0.33674558999999998</v>
      </c>
      <c r="AD2706" s="118">
        <f t="shared" si="1015"/>
        <v>0.41118656696</v>
      </c>
      <c r="AE2706" s="118">
        <f t="shared" si="1016"/>
        <v>0.35997436500000002</v>
      </c>
      <c r="AF2706" s="118">
        <f t="shared" si="1017"/>
        <v>0.34309071721599999</v>
      </c>
      <c r="AG2706" s="118">
        <f t="shared" si="1018"/>
        <v>4.005439098042728E-3</v>
      </c>
      <c r="AI2706" s="69">
        <v>44.771225000000001</v>
      </c>
      <c r="AJ2706" s="69">
        <v>41.484529000000002</v>
      </c>
      <c r="AK2706" s="69">
        <v>0.31195014999999998</v>
      </c>
      <c r="AL2706" s="69">
        <v>0</v>
      </c>
      <c r="AM2706" s="69">
        <v>7.4904638999999995E-2</v>
      </c>
      <c r="AN2706" s="69">
        <v>0.18948450999999999</v>
      </c>
      <c r="AO2706" s="69">
        <v>2.7103567000000002</v>
      </c>
      <c r="AQ2706" s="116">
        <v>4.7693731000000003E-2</v>
      </c>
      <c r="AR2706" s="116">
        <v>4.2894057999999999E-2</v>
      </c>
      <c r="AS2706" s="116">
        <v>1.9604859E-3</v>
      </c>
      <c r="AT2706" s="116">
        <v>2.8391865999999998E-3</v>
      </c>
      <c r="AU2706" s="150">
        <f t="shared" si="1019"/>
        <v>2.5715862779090359E-6</v>
      </c>
      <c r="AV2706" s="150">
        <f t="shared" si="1020"/>
        <v>7.2503174801839693E-9</v>
      </c>
      <c r="AW2706" s="163">
        <f t="shared" si="1021"/>
        <v>0.39764518005130001</v>
      </c>
      <c r="AX2706" s="196">
        <v>2.0834507999999999E-6</v>
      </c>
      <c r="AY2706" s="196">
        <v>6.2862784000000002E-9</v>
      </c>
      <c r="AZ2706" s="196">
        <v>1.7174991E-13</v>
      </c>
      <c r="BA2706" s="196">
        <v>9.9640359999999992E-16</v>
      </c>
      <c r="BB2706" s="196">
        <v>2.8263308000000001E-16</v>
      </c>
      <c r="BC2706" s="196">
        <v>1.6020566999999999E-9</v>
      </c>
      <c r="BD2706" s="196">
        <v>4.8524106E-7</v>
      </c>
      <c r="BE2706" s="196">
        <v>3.4882218999999998E-10</v>
      </c>
      <c r="BF2706" s="196">
        <v>5.6199274999999999E-10</v>
      </c>
      <c r="BG2706" s="196">
        <v>5.2171165E-11</v>
      </c>
      <c r="BH2706" s="196">
        <v>3.4990709999999998E-17</v>
      </c>
      <c r="BI2706" s="196">
        <v>4.9256805999999996E-13</v>
      </c>
      <c r="BJ2706" s="196">
        <v>3.8217327999999999E-13</v>
      </c>
      <c r="BK2706" s="196">
        <v>6.4489405000000001E-15</v>
      </c>
      <c r="BL2706" s="196">
        <v>1.2607943000000001E-10</v>
      </c>
      <c r="BM2706" s="196">
        <v>1.1662805E-9</v>
      </c>
      <c r="BN2706" s="196">
        <v>2.7596233999999998E-21</v>
      </c>
      <c r="BO2706" s="196">
        <v>2.0400513000000001E-6</v>
      </c>
      <c r="BP2706" s="108">
        <v>0.39764314000000001</v>
      </c>
      <c r="BQ2706" s="108">
        <v>0</v>
      </c>
      <c r="BR2706" s="108">
        <v>0</v>
      </c>
      <c r="BS2706" s="108">
        <v>0</v>
      </c>
      <c r="BU2706" s="69">
        <v>1.9373632000000001E-4</v>
      </c>
      <c r="BV2706" s="172">
        <v>3.9384091999999998E-6</v>
      </c>
      <c r="BW2706" s="172">
        <v>6.2595737999999998E-5</v>
      </c>
      <c r="BX2706" s="172">
        <v>3.2494121000000002E-5</v>
      </c>
      <c r="BY2706" s="172">
        <v>1.3589409E-5</v>
      </c>
      <c r="BZ2706" s="172">
        <v>1.2557286999999999E-7</v>
      </c>
      <c r="CA2706" s="172">
        <v>2.5495863999999999E-11</v>
      </c>
      <c r="CB2706" s="172">
        <v>1.9060499E-7</v>
      </c>
      <c r="CC2706" s="172">
        <v>1.9950188E-7</v>
      </c>
      <c r="CD2706" s="172">
        <v>7.1442120999999996E-7</v>
      </c>
      <c r="CE2706" s="172">
        <v>8.0142592999999996E-13</v>
      </c>
      <c r="CF2706" s="172">
        <v>6.1025549999999998E-18</v>
      </c>
      <c r="CG2706" s="172">
        <v>5.2397863000000002E-14</v>
      </c>
      <c r="CH2706" s="172">
        <v>1.0871259E-5</v>
      </c>
      <c r="CI2706" s="172">
        <v>5.0177701999999998E-5</v>
      </c>
      <c r="CJ2706" s="172">
        <v>1.8839556000000001E-5</v>
      </c>
      <c r="CK2706" s="69">
        <v>0</v>
      </c>
      <c r="CM2706" s="197">
        <v>6.1807770000000001E-14</v>
      </c>
      <c r="CN2706" s="198">
        <v>2.244872</v>
      </c>
      <c r="CO2706" s="198">
        <v>3.3077523999999997E-2</v>
      </c>
      <c r="CP2706" s="198">
        <v>2.7233983999999998E-3</v>
      </c>
      <c r="CQ2706" s="197">
        <v>2.3730658999999999E-10</v>
      </c>
      <c r="CR2706" s="197">
        <v>2.7172504999999999E-8</v>
      </c>
      <c r="CS2706" s="198">
        <v>1.6201293E-4</v>
      </c>
      <c r="CT2706" s="198">
        <v>0.22767388</v>
      </c>
      <c r="CU2706" s="197">
        <v>3.4983978999999998E-5</v>
      </c>
      <c r="CV2706" s="197">
        <v>4.4175077E-5</v>
      </c>
    </row>
    <row r="2707" spans="1:100" ht="14.4">
      <c r="A2707" t="s">
        <v>2948</v>
      </c>
      <c r="B2707" s="112" t="s">
        <v>1184</v>
      </c>
      <c r="C2707" s="113" t="str">
        <f t="shared" si="1007"/>
        <v>P.030.12.600</v>
      </c>
      <c r="D2707" t="s">
        <v>1328</v>
      </c>
      <c r="E2707" s="112" t="s">
        <v>362</v>
      </c>
      <c r="F2707" s="115" t="str">
        <f t="shared" si="1008"/>
        <v>Bipyridines and oligopyridines (n=1, std=-)</v>
      </c>
      <c r="G2707" s="143">
        <f t="shared" si="1009"/>
        <v>39.193117999999998</v>
      </c>
      <c r="I2707" s="118">
        <f t="shared" si="1010"/>
        <v>7.2411765831169994</v>
      </c>
      <c r="K2707" s="161">
        <f t="shared" si="1011"/>
        <v>0.23122042725000003</v>
      </c>
      <c r="L2707" s="161">
        <f t="shared" si="1012"/>
        <v>0.9624366358669999</v>
      </c>
      <c r="M2707" s="162">
        <f t="shared" si="1013"/>
        <v>0.16855181999999999</v>
      </c>
      <c r="N2707" s="161">
        <v>5.8789676999999996</v>
      </c>
      <c r="O2707" s="132">
        <v>0.70662126999999997</v>
      </c>
      <c r="P2707" s="132">
        <v>0.23372177</v>
      </c>
      <c r="Q2707" s="132">
        <v>0.18673892</v>
      </c>
      <c r="R2707" s="132">
        <v>4.1109585999999997E-2</v>
      </c>
      <c r="S2707" s="132">
        <v>7.2775045000000003E-4</v>
      </c>
      <c r="T2707" s="132">
        <v>2.6441708000000002E-3</v>
      </c>
      <c r="U2707" s="132">
        <v>2.2076623E-2</v>
      </c>
      <c r="V2707" s="132">
        <v>3.9979500000000001E-3</v>
      </c>
      <c r="W2707" s="132">
        <v>0</v>
      </c>
      <c r="X2707" s="132">
        <v>0.16455386999999999</v>
      </c>
      <c r="Y2707" s="164">
        <v>1.6972867000000001E-5</v>
      </c>
      <c r="Z2707" s="132">
        <v>0</v>
      </c>
      <c r="AA2707" s="132">
        <v>0</v>
      </c>
      <c r="AC2707" s="118">
        <f t="shared" si="1014"/>
        <v>5.8789676999999996</v>
      </c>
      <c r="AD2707" s="118">
        <f t="shared" si="1015"/>
        <v>1.19364009025</v>
      </c>
      <c r="AE2707" s="118">
        <f t="shared" si="1016"/>
        <v>0.96241966299999993</v>
      </c>
      <c r="AF2707" s="118">
        <f t="shared" si="1017"/>
        <v>0.96243663586700001</v>
      </c>
      <c r="AG2707" s="118">
        <f t="shared" si="1018"/>
        <v>0.16855181999999999</v>
      </c>
      <c r="AI2707" s="69">
        <v>529.77166</v>
      </c>
      <c r="AJ2707" s="69">
        <v>487.50200000000001</v>
      </c>
      <c r="AK2707" s="69">
        <v>20.444514999999999</v>
      </c>
      <c r="AL2707" s="69">
        <v>0</v>
      </c>
      <c r="AM2707" s="69">
        <v>4.8370414000000004</v>
      </c>
      <c r="AN2707" s="69">
        <v>11.879925</v>
      </c>
      <c r="AO2707" s="69">
        <v>5.1081782999999996</v>
      </c>
      <c r="AQ2707" s="116">
        <v>0.90888807999999999</v>
      </c>
      <c r="AR2707" s="116">
        <v>0.84679179999999998</v>
      </c>
      <c r="AS2707" s="116">
        <v>3.4626331000000003E-2</v>
      </c>
      <c r="AT2707" s="116">
        <v>2.7469952999999998E-2</v>
      </c>
      <c r="AU2707" s="150">
        <f t="shared" si="1019"/>
        <v>5.0766894298589997E-5</v>
      </c>
      <c r="AV2707" s="150">
        <f t="shared" si="1020"/>
        <v>1.2805596206999998E-7</v>
      </c>
      <c r="AW2707" s="163">
        <f t="shared" si="1021"/>
        <v>3.84733229278</v>
      </c>
      <c r="AX2707" s="196">
        <v>3.6437753999999999E-5</v>
      </c>
      <c r="AY2707" s="196">
        <v>1.099441E-7</v>
      </c>
      <c r="AZ2707" s="196">
        <v>3.0037202000000002E-12</v>
      </c>
      <c r="BA2707" s="108">
        <v>0</v>
      </c>
      <c r="BB2707" s="108">
        <v>0</v>
      </c>
      <c r="BC2707" s="196">
        <v>1.3969913000000001E-8</v>
      </c>
      <c r="BD2707" s="196">
        <v>1.4311212000000001E-5</v>
      </c>
      <c r="BE2707" s="196">
        <v>2.2400573000000002E-9</v>
      </c>
      <c r="BF2707" s="196">
        <v>1.5867205000000002E-8</v>
      </c>
      <c r="BG2707" s="108">
        <v>0</v>
      </c>
      <c r="BH2707" s="108">
        <v>0</v>
      </c>
      <c r="BI2707" s="196">
        <v>1.4373114000000001E-12</v>
      </c>
      <c r="BJ2707" s="196">
        <v>1.3256334E-13</v>
      </c>
      <c r="BK2707" s="196">
        <v>2.6175060000000001E-14</v>
      </c>
      <c r="BL2707" s="196">
        <v>1.5840378999999999E-10</v>
      </c>
      <c r="BM2707" s="196">
        <v>3.7999818000000001E-9</v>
      </c>
      <c r="BN2707" s="108">
        <v>0</v>
      </c>
      <c r="BO2707" s="108">
        <v>1.1909278E-4</v>
      </c>
      <c r="BP2707" s="108">
        <v>3.8472132000000001</v>
      </c>
      <c r="BQ2707" s="108">
        <v>0</v>
      </c>
      <c r="BR2707" s="108">
        <v>0</v>
      </c>
      <c r="BS2707" s="108">
        <v>0</v>
      </c>
      <c r="BU2707" s="69">
        <v>1.9963725999999999E-3</v>
      </c>
      <c r="BV2707" s="69">
        <v>1.1300171999999999E-4</v>
      </c>
      <c r="BW2707" s="69">
        <v>1.0928081000000001E-3</v>
      </c>
      <c r="BX2707" s="172">
        <v>2.6399792000000001E-6</v>
      </c>
      <c r="BY2707" s="69">
        <v>1.2458865E-4</v>
      </c>
      <c r="BZ2707" s="172">
        <v>7.0954499E-6</v>
      </c>
      <c r="CA2707" s="69">
        <v>0</v>
      </c>
      <c r="CB2707" s="172">
        <v>1.0769365999999999E-5</v>
      </c>
      <c r="CC2707" s="172">
        <v>1.1228354E-6</v>
      </c>
      <c r="CD2707" s="172">
        <v>2.6709299000000002E-6</v>
      </c>
      <c r="CE2707" s="69">
        <v>0</v>
      </c>
      <c r="CF2707" s="69">
        <v>0</v>
      </c>
      <c r="CG2707" s="69">
        <v>0</v>
      </c>
      <c r="CH2707" s="172">
        <v>4.2385955999999997E-5</v>
      </c>
      <c r="CI2707" s="69">
        <v>5.9765207999999995E-4</v>
      </c>
      <c r="CJ2707" s="172">
        <v>1.6375171999999999E-6</v>
      </c>
      <c r="CK2707" s="69">
        <v>0</v>
      </c>
      <c r="CM2707" s="198">
        <v>0</v>
      </c>
      <c r="CN2707" s="198">
        <v>39.137528000000003</v>
      </c>
      <c r="CO2707" s="198">
        <v>0.22892789999999999</v>
      </c>
      <c r="CP2707" s="198">
        <v>7.8941475999999997E-2</v>
      </c>
      <c r="CQ2707" s="197">
        <v>6.7102678999999998E-10</v>
      </c>
      <c r="CR2707" s="197">
        <v>8.1267564999999994E-8</v>
      </c>
      <c r="CS2707" s="198">
        <v>5.4211386E-3</v>
      </c>
      <c r="CT2707" s="198">
        <v>0.11105453</v>
      </c>
      <c r="CU2707" s="198">
        <v>0</v>
      </c>
      <c r="CV2707" s="198">
        <v>2.4952834000000002E-3</v>
      </c>
    </row>
    <row r="2708" spans="1:100" ht="14.4">
      <c r="A2708" t="s">
        <v>3328</v>
      </c>
      <c r="B2708" s="112" t="s">
        <v>1184</v>
      </c>
      <c r="C2708" s="113" t="str">
        <f t="shared" si="1007"/>
        <v>P.030.13.100</v>
      </c>
      <c r="D2708" t="s">
        <v>1328</v>
      </c>
      <c r="E2708" s="112" t="s">
        <v>362</v>
      </c>
      <c r="F2708" s="115" t="str">
        <f t="shared" si="1008"/>
        <v>Carbonyl compounds (n=7, std=0.041)</v>
      </c>
      <c r="G2708" s="143">
        <f t="shared" si="1009"/>
        <v>2.4409900666666666</v>
      </c>
      <c r="I2708" s="118">
        <f t="shared" si="1010"/>
        <v>0.54008110315051083</v>
      </c>
      <c r="K2708" s="161">
        <f t="shared" si="1011"/>
        <v>3.6223423800000001E-2</v>
      </c>
      <c r="L2708" s="161">
        <f t="shared" si="1012"/>
        <v>0.12926960910899998</v>
      </c>
      <c r="M2708" s="162">
        <f t="shared" si="1013"/>
        <v>8.4395602415108274E-3</v>
      </c>
      <c r="N2708" s="161">
        <v>0.36614850999999998</v>
      </c>
      <c r="O2708" s="132">
        <v>3.4742836999999999E-2</v>
      </c>
      <c r="P2708" s="132">
        <v>2.3306206999999999E-2</v>
      </c>
      <c r="Q2708" s="132">
        <v>3.4139557000000001E-2</v>
      </c>
      <c r="R2708" s="132">
        <v>1.6411157000000001E-3</v>
      </c>
      <c r="S2708" s="132">
        <v>1.0154336E-4</v>
      </c>
      <c r="T2708" s="132">
        <v>3.4120774000000003E-4</v>
      </c>
      <c r="U2708" s="132">
        <v>1.9062055000000001E-2</v>
      </c>
      <c r="V2708" s="132">
        <v>2.3894374E-4</v>
      </c>
      <c r="W2708" s="132">
        <v>5.2125996000000001E-2</v>
      </c>
      <c r="X2708" s="132">
        <v>6.0366266E-3</v>
      </c>
      <c r="Y2708" s="164">
        <v>3.2514108999999999E-5</v>
      </c>
      <c r="Z2708" s="132">
        <v>2.1639899000000002E-3</v>
      </c>
      <c r="AA2708" s="164">
        <v>1.5108281E-12</v>
      </c>
      <c r="AC2708" s="118">
        <f t="shared" si="1014"/>
        <v>0.36614850999999998</v>
      </c>
      <c r="AD2708" s="118">
        <f t="shared" si="1015"/>
        <v>0.1133345228</v>
      </c>
      <c r="AE2708" s="118">
        <f t="shared" si="1016"/>
        <v>7.9275088899999985E-2</v>
      </c>
      <c r="AF2708" s="118">
        <f t="shared" si="1017"/>
        <v>0.12926960910900001</v>
      </c>
      <c r="AG2708" s="118">
        <f t="shared" si="1018"/>
        <v>6.2755703415108277E-3</v>
      </c>
      <c r="AI2708" s="69">
        <v>56.918875999999997</v>
      </c>
      <c r="AJ2708" s="69">
        <v>55.232261999999999</v>
      </c>
      <c r="AK2708" s="69">
        <v>0.60693951999999995</v>
      </c>
      <c r="AL2708" s="69">
        <v>0</v>
      </c>
      <c r="AM2708" s="69">
        <v>0.61507383000000004</v>
      </c>
      <c r="AN2708" s="69">
        <v>0.32501682999999998</v>
      </c>
      <c r="AO2708" s="69">
        <v>0.13958481</v>
      </c>
      <c r="AQ2708" s="116">
        <v>5.6832665999999997E-2</v>
      </c>
      <c r="AR2708" s="116">
        <v>5.0974291999999997E-2</v>
      </c>
      <c r="AS2708" s="116">
        <v>2.2282019999999999E-3</v>
      </c>
      <c r="AT2708" s="116">
        <v>3.6301725999999999E-3</v>
      </c>
      <c r="AU2708" s="150">
        <f t="shared" si="1019"/>
        <v>3.0560127206759925E-6</v>
      </c>
      <c r="AV2708" s="150">
        <f t="shared" si="1020"/>
        <v>8.2403918518978299E-9</v>
      </c>
      <c r="AW2708" s="163">
        <f t="shared" si="1021"/>
        <v>0.50842754142290003</v>
      </c>
      <c r="AX2708" s="196">
        <v>2.2655829000000002E-6</v>
      </c>
      <c r="AY2708" s="196">
        <v>6.8358239000000001E-9</v>
      </c>
      <c r="AZ2708" s="196">
        <v>1.8676390000000001E-13</v>
      </c>
      <c r="BA2708" s="196">
        <v>7.3695305000000002E-16</v>
      </c>
      <c r="BB2708" s="196">
        <v>2.090391E-16</v>
      </c>
      <c r="BC2708" s="196">
        <v>1.5498524999999999E-9</v>
      </c>
      <c r="BD2708" s="196">
        <v>6.2494039999999995E-7</v>
      </c>
      <c r="BE2708" s="196">
        <v>2.8227137E-10</v>
      </c>
      <c r="BF2708" s="196">
        <v>7.0854986E-10</v>
      </c>
      <c r="BG2708" s="196">
        <v>3.8945631000000002E-10</v>
      </c>
      <c r="BH2708" s="196">
        <v>7.6619841E-16</v>
      </c>
      <c r="BI2708" s="196">
        <v>1.7349213999999999E-13</v>
      </c>
      <c r="BJ2708" s="196">
        <v>1.3692371999999999E-11</v>
      </c>
      <c r="BK2708" s="196">
        <v>2.7082386000000002E-12</v>
      </c>
      <c r="BL2708" s="196">
        <v>1.3888193E-9</v>
      </c>
      <c r="BM2708" s="196">
        <v>1.6236896E-7</v>
      </c>
      <c r="BN2708" s="196">
        <v>6.4232624E-12</v>
      </c>
      <c r="BO2708" s="196">
        <v>5.6314228999999996E-6</v>
      </c>
      <c r="BP2708" s="108">
        <v>0.50842191000000003</v>
      </c>
      <c r="BQ2708" s="196">
        <v>1.8178793000000001E-10</v>
      </c>
      <c r="BR2708" s="196">
        <v>1.1054671999999999E-12</v>
      </c>
      <c r="BS2708" s="196">
        <v>4.945942E-17</v>
      </c>
      <c r="BU2708" s="69">
        <v>1.5612851E-4</v>
      </c>
      <c r="BV2708" s="172">
        <v>5.1572036999999998E-6</v>
      </c>
      <c r="BW2708" s="172">
        <v>6.8061280000000004E-5</v>
      </c>
      <c r="BX2708" s="172">
        <v>2.2377200999999998E-6</v>
      </c>
      <c r="BY2708" s="172">
        <v>5.2166124000000003E-6</v>
      </c>
      <c r="BZ2708" s="172">
        <v>5.3755616999999998E-7</v>
      </c>
      <c r="CA2708" s="172">
        <v>1.8857073E-11</v>
      </c>
      <c r="CB2708" s="172">
        <v>8.1253309000000002E-7</v>
      </c>
      <c r="CC2708" s="172">
        <v>1.5081459000000001E-7</v>
      </c>
      <c r="CD2708" s="172">
        <v>2.8832491E-7</v>
      </c>
      <c r="CE2708" s="172">
        <v>5.9274502999999997E-13</v>
      </c>
      <c r="CF2708" s="172">
        <v>1.4204225E-8</v>
      </c>
      <c r="CG2708" s="172">
        <v>3.8754139999999998E-14</v>
      </c>
      <c r="CH2708" s="172">
        <v>6.8120296E-6</v>
      </c>
      <c r="CI2708" s="172">
        <v>6.6721808999999993E-5</v>
      </c>
      <c r="CJ2708" s="172">
        <v>9.2307017000000003E-8</v>
      </c>
      <c r="CK2708" s="172">
        <v>2.6096982E-8</v>
      </c>
      <c r="CM2708" s="197">
        <v>4.571383E-14</v>
      </c>
      <c r="CN2708" s="198">
        <v>2.4406987999999998</v>
      </c>
      <c r="CO2708" s="198">
        <v>2.9815830000000001E-2</v>
      </c>
      <c r="CP2708" s="198">
        <v>3.6525209000000001E-3</v>
      </c>
      <c r="CQ2708" s="197">
        <v>1.6903766000000001E-10</v>
      </c>
      <c r="CR2708" s="197">
        <v>1.1877077E-7</v>
      </c>
      <c r="CS2708" s="198">
        <v>2.1203435000000001E-4</v>
      </c>
      <c r="CT2708" s="198">
        <v>3.6162977000000001</v>
      </c>
      <c r="CU2708" s="198">
        <v>2.6115448000000002E-4</v>
      </c>
      <c r="CV2708" s="198">
        <v>1.8852642999999999E-4</v>
      </c>
    </row>
    <row r="2709" spans="1:100" ht="14.4">
      <c r="A2709" t="s">
        <v>3329</v>
      </c>
      <c r="B2709" s="112" t="s">
        <v>1184</v>
      </c>
      <c r="C2709" s="113" t="str">
        <f t="shared" si="1007"/>
        <v>P.030.13.200</v>
      </c>
      <c r="D2709" t="s">
        <v>1328</v>
      </c>
      <c r="E2709" s="112" t="s">
        <v>362</v>
      </c>
      <c r="F2709" s="115" t="str">
        <f t="shared" si="1008"/>
        <v>Carboxylic acid derivatives (n=11, std=0.018)</v>
      </c>
      <c r="G2709" s="143">
        <f t="shared" si="1009"/>
        <v>3.0844798666666668</v>
      </c>
      <c r="I2709" s="118">
        <f t="shared" si="1010"/>
        <v>0.58188906942184915</v>
      </c>
      <c r="K2709" s="161">
        <f t="shared" si="1011"/>
        <v>4.2903662368000001E-2</v>
      </c>
      <c r="L2709" s="161">
        <f t="shared" si="1012"/>
        <v>6.2523205951000013E-2</v>
      </c>
      <c r="M2709" s="162">
        <f t="shared" si="1013"/>
        <v>1.3790221102849104E-2</v>
      </c>
      <c r="N2709" s="161">
        <v>0.46267197999999998</v>
      </c>
      <c r="O2709" s="132">
        <v>3.4133915000000001E-2</v>
      </c>
      <c r="P2709" s="132">
        <v>2.2202781000000001E-2</v>
      </c>
      <c r="Q2709" s="132">
        <v>3.9783707000000001E-2</v>
      </c>
      <c r="R2709" s="132">
        <v>2.0339525000000001E-3</v>
      </c>
      <c r="S2709" s="164">
        <v>9.6706438000000004E-5</v>
      </c>
      <c r="T2709" s="132">
        <v>9.8929642999999999E-4</v>
      </c>
      <c r="U2709" s="132">
        <v>5.9524705000000002E-3</v>
      </c>
      <c r="V2709" s="132">
        <v>4.0443817000000003E-3</v>
      </c>
      <c r="W2709" s="132">
        <v>1.7290850999999999E-4</v>
      </c>
      <c r="X2709" s="132">
        <v>8.160769E-3</v>
      </c>
      <c r="Y2709" s="164">
        <v>6.1130941E-5</v>
      </c>
      <c r="Z2709" s="132">
        <v>1.5850704E-3</v>
      </c>
      <c r="AA2709" s="164">
        <v>2.8491043000000001E-12</v>
      </c>
      <c r="AC2709" s="118">
        <f t="shared" si="1014"/>
        <v>0.46267197999999998</v>
      </c>
      <c r="AD2709" s="118">
        <f t="shared" si="1015"/>
        <v>0.10519282886800001</v>
      </c>
      <c r="AE2709" s="118">
        <f t="shared" si="1016"/>
        <v>6.3874236900000006E-2</v>
      </c>
      <c r="AF2709" s="118">
        <f t="shared" si="1017"/>
        <v>6.2523205950999999E-2</v>
      </c>
      <c r="AG2709" s="118">
        <f t="shared" si="1018"/>
        <v>1.2205150702849105E-2</v>
      </c>
      <c r="AI2709" s="69">
        <v>66.559316999999993</v>
      </c>
      <c r="AJ2709" s="69">
        <v>63.298036000000003</v>
      </c>
      <c r="AK2709" s="69">
        <v>0.74853716000000003</v>
      </c>
      <c r="AL2709" s="69">
        <v>0</v>
      </c>
      <c r="AM2709" s="69">
        <v>1.8600321</v>
      </c>
      <c r="AN2709" s="69">
        <v>0.47478800999999998</v>
      </c>
      <c r="AO2709" s="69">
        <v>0.17792422999999999</v>
      </c>
      <c r="AQ2709" s="116">
        <v>6.5632805000000002E-2</v>
      </c>
      <c r="AR2709" s="116">
        <v>5.9075251000000002E-2</v>
      </c>
      <c r="AS2709" s="116">
        <v>2.6733561E-3</v>
      </c>
      <c r="AT2709" s="116">
        <v>3.8841972999999999E-3</v>
      </c>
      <c r="AU2709" s="150">
        <f t="shared" si="1019"/>
        <v>3.5416817466729418E-6</v>
      </c>
      <c r="AV2709" s="150">
        <f t="shared" si="1020"/>
        <v>9.8866721024162847E-9</v>
      </c>
      <c r="AW2709" s="163">
        <f t="shared" si="1021"/>
        <v>0.54400522743000002</v>
      </c>
      <c r="AX2709" s="196">
        <v>2.8631311999999998E-6</v>
      </c>
      <c r="AY2709" s="196">
        <v>8.6387866000000003E-9</v>
      </c>
      <c r="AZ2709" s="196">
        <v>2.3602278000000002E-13</v>
      </c>
      <c r="BA2709" s="196">
        <v>1.3897386E-15</v>
      </c>
      <c r="BB2709" s="196">
        <v>3.9420380999999998E-16</v>
      </c>
      <c r="BC2709" s="196">
        <v>1.7870821E-9</v>
      </c>
      <c r="BD2709" s="196">
        <v>6.7812668000000003E-7</v>
      </c>
      <c r="BE2709" s="196">
        <v>3.3516059999999999E-10</v>
      </c>
      <c r="BF2709" s="196">
        <v>8.1079591999999995E-10</v>
      </c>
      <c r="BG2709" s="196">
        <v>9.3748489999999994E-11</v>
      </c>
      <c r="BH2709" s="196">
        <v>4.7237701000000002E-13</v>
      </c>
      <c r="BI2709" s="196">
        <v>2.3152068E-12</v>
      </c>
      <c r="BJ2709" s="196">
        <v>4.7690852000000005E-13</v>
      </c>
      <c r="BK2709" s="196">
        <v>-8.5774539000000007E-15</v>
      </c>
      <c r="BL2709" s="196">
        <v>5.2463041999999997E-11</v>
      </c>
      <c r="BM2709" s="196">
        <v>-1.5142944999999999E-9</v>
      </c>
      <c r="BN2709" s="196">
        <v>4.0888466999999996E-12</v>
      </c>
      <c r="BO2709" s="108">
        <v>1.5444743000000001E-4</v>
      </c>
      <c r="BP2709" s="108">
        <v>0.54385077999999998</v>
      </c>
      <c r="BQ2709" s="196">
        <v>9.8614246999999998E-11</v>
      </c>
      <c r="BR2709" s="196">
        <v>5.9968122999999997E-13</v>
      </c>
      <c r="BS2709" s="196">
        <v>2.6830183000000001E-17</v>
      </c>
      <c r="BU2709" s="69">
        <v>1.8692589E-4</v>
      </c>
      <c r="BV2709" s="172">
        <v>5.9823090999999999E-6</v>
      </c>
      <c r="BW2709" s="172">
        <v>8.6003483000000004E-5</v>
      </c>
      <c r="BX2709" s="172">
        <v>7.1758760000000004E-7</v>
      </c>
      <c r="BY2709" s="172">
        <v>6.2645499000000001E-6</v>
      </c>
      <c r="BZ2709" s="172">
        <v>1.9957728E-6</v>
      </c>
      <c r="CA2709" s="172">
        <v>4.3230221999999998E-7</v>
      </c>
      <c r="CB2709" s="172">
        <v>1.4785612E-6</v>
      </c>
      <c r="CC2709" s="172">
        <v>1.5580511000000001E-7</v>
      </c>
      <c r="CD2709" s="172">
        <v>2.7371096000000002E-7</v>
      </c>
      <c r="CE2709" s="172">
        <v>1.1177925999999999E-12</v>
      </c>
      <c r="CF2709" s="172">
        <v>9.0419628000000006E-9</v>
      </c>
      <c r="CG2709" s="172">
        <v>7.3082164000000004E-14</v>
      </c>
      <c r="CH2709" s="172">
        <v>7.8932028999999992E-6</v>
      </c>
      <c r="CI2709" s="172">
        <v>7.5647370000000001E-5</v>
      </c>
      <c r="CJ2709" s="172">
        <v>5.8031526999999998E-8</v>
      </c>
      <c r="CK2709" s="172">
        <v>1.4156793999999999E-8</v>
      </c>
      <c r="CM2709" s="197">
        <v>8.6206677000000004E-14</v>
      </c>
      <c r="CN2709" s="198">
        <v>3.0838644</v>
      </c>
      <c r="CO2709" s="198">
        <v>3.0313217E-2</v>
      </c>
      <c r="CP2709" s="198">
        <v>4.1203371000000004E-3</v>
      </c>
      <c r="CQ2709" s="197">
        <v>2.0314294999999999E-10</v>
      </c>
      <c r="CR2709" s="197">
        <v>2.2108370000000001E-8</v>
      </c>
      <c r="CS2709" s="198">
        <v>2.5034808999999997E-4</v>
      </c>
      <c r="CT2709" s="198">
        <v>8.8611775000000004E-2</v>
      </c>
      <c r="CU2709" s="197">
        <v>6.2757534000000003E-5</v>
      </c>
      <c r="CV2709" s="198">
        <v>4.8974605999999997E-4</v>
      </c>
    </row>
    <row r="2710" spans="1:100" ht="14.4">
      <c r="A2710" t="s">
        <v>3330</v>
      </c>
      <c r="B2710" s="112" t="s">
        <v>1184</v>
      </c>
      <c r="C2710" s="113" t="str">
        <f t="shared" si="1007"/>
        <v>P.030.13.300</v>
      </c>
      <c r="D2710" t="s">
        <v>1328</v>
      </c>
      <c r="E2710" s="112" t="s">
        <v>362</v>
      </c>
      <c r="F2710" s="115" t="str">
        <f t="shared" si="1008"/>
        <v>Carboxylic acids (n=2, std=0.63)</v>
      </c>
      <c r="G2710" s="143">
        <f t="shared" si="1009"/>
        <v>3.8573998000000005</v>
      </c>
      <c r="I2710" s="118">
        <f t="shared" si="1010"/>
        <v>1.1063854576916003</v>
      </c>
      <c r="K2710" s="161">
        <f t="shared" si="1011"/>
        <v>0.1445021423</v>
      </c>
      <c r="L2710" s="161">
        <f t="shared" si="1012"/>
        <v>0.28438027679099998</v>
      </c>
      <c r="M2710" s="162">
        <f t="shared" si="1013"/>
        <v>9.8893068600600348E-2</v>
      </c>
      <c r="N2710" s="161">
        <v>0.57860997000000003</v>
      </c>
      <c r="O2710" s="132">
        <v>0.12411704</v>
      </c>
      <c r="P2710" s="132">
        <v>6.1487311000000003E-2</v>
      </c>
      <c r="Q2710" s="132">
        <v>7.8628582000000002E-2</v>
      </c>
      <c r="R2710" s="132">
        <v>3.5069850999999999E-2</v>
      </c>
      <c r="S2710" s="132">
        <v>2.1004645999999998E-2</v>
      </c>
      <c r="T2710" s="132">
        <v>9.7990633000000008E-3</v>
      </c>
      <c r="U2710" s="132">
        <v>8.0247300999999993E-2</v>
      </c>
      <c r="V2710" s="132">
        <v>6.5544031000000003E-2</v>
      </c>
      <c r="W2710" s="164">
        <v>3.5306791000000001E-5</v>
      </c>
      <c r="X2710" s="132">
        <v>2.6421686E-2</v>
      </c>
      <c r="Y2710" s="132">
        <v>1.8493318000000002E-2</v>
      </c>
      <c r="Z2710" s="132">
        <v>6.9273516000000002E-3</v>
      </c>
      <c r="AA2710" s="164">
        <v>6.0034323000000003E-13</v>
      </c>
      <c r="AC2710" s="118">
        <f t="shared" si="1014"/>
        <v>0.57860997000000003</v>
      </c>
      <c r="AD2710" s="118">
        <f t="shared" si="1015"/>
        <v>0.41035379430000002</v>
      </c>
      <c r="AE2710" s="118">
        <f t="shared" si="1016"/>
        <v>0.27277900360000001</v>
      </c>
      <c r="AF2710" s="118">
        <f t="shared" si="1017"/>
        <v>0.28438027679099998</v>
      </c>
      <c r="AG2710" s="118">
        <f t="shared" si="1018"/>
        <v>9.1965717000600342E-2</v>
      </c>
      <c r="AI2710" s="69">
        <v>82.085479000000007</v>
      </c>
      <c r="AJ2710" s="69">
        <v>76.322671999999997</v>
      </c>
      <c r="AK2710" s="69">
        <v>3.2229355000000002</v>
      </c>
      <c r="AL2710" s="69">
        <v>0</v>
      </c>
      <c r="AM2710" s="69">
        <v>0.70099228000000002</v>
      </c>
      <c r="AN2710" s="69">
        <v>0.71264945000000002</v>
      </c>
      <c r="AO2710" s="69">
        <v>1.1262293000000001</v>
      </c>
      <c r="AQ2710" s="116">
        <v>0.11727063</v>
      </c>
      <c r="AR2710" s="116">
        <v>0.10803131000000001</v>
      </c>
      <c r="AS2710" s="116">
        <v>3.8204925000000002E-3</v>
      </c>
      <c r="AT2710" s="116">
        <v>5.4188313000000004E-3</v>
      </c>
      <c r="AU2710" s="150">
        <f t="shared" si="1019"/>
        <v>6.4766973134758996E-6</v>
      </c>
      <c r="AV2710" s="150">
        <f t="shared" si="1020"/>
        <v>1.4129040651323698E-8</v>
      </c>
      <c r="AW2710" s="163">
        <f t="shared" si="1021"/>
        <v>0.75893995759999999</v>
      </c>
      <c r="AX2710" s="196">
        <v>3.5797387E-6</v>
      </c>
      <c r="AY2710" s="196">
        <v>1.0800939000000001E-8</v>
      </c>
      <c r="AZ2710" s="196">
        <v>2.9509694999999998E-13</v>
      </c>
      <c r="BA2710" s="196">
        <v>2.9283594999999998E-16</v>
      </c>
      <c r="BB2710" s="196">
        <v>8.3063858000000006E-17</v>
      </c>
      <c r="BC2710" s="196">
        <v>2.9139908E-9</v>
      </c>
      <c r="BD2710" s="196">
        <v>2.8774103999999998E-6</v>
      </c>
      <c r="BE2710" s="196">
        <v>5.7996626E-10</v>
      </c>
      <c r="BF2710" s="196">
        <v>2.7078774E-9</v>
      </c>
      <c r="BG2710" s="196">
        <v>2.2314360999999999E-11</v>
      </c>
      <c r="BH2710" s="196">
        <v>1.3062337000000001E-15</v>
      </c>
      <c r="BI2710" s="196">
        <v>5.5903851000000004E-12</v>
      </c>
      <c r="BJ2710" s="196">
        <v>7.0358806E-13</v>
      </c>
      <c r="BK2710" s="196">
        <v>1.0914198E-13</v>
      </c>
      <c r="BL2710" s="196">
        <v>2.8657993E-9</v>
      </c>
      <c r="BM2710" s="196">
        <v>1.3768423E-8</v>
      </c>
      <c r="BN2710" s="196">
        <v>1.1244112E-11</v>
      </c>
      <c r="BO2710" s="108">
        <v>5.4956576000000004E-3</v>
      </c>
      <c r="BP2710" s="108">
        <v>0.75344429999999996</v>
      </c>
      <c r="BQ2710" s="108">
        <v>0</v>
      </c>
      <c r="BR2710" s="108">
        <v>0</v>
      </c>
      <c r="BS2710" s="108">
        <v>0</v>
      </c>
      <c r="BU2710" s="69">
        <v>3.3395369000000001E-4</v>
      </c>
      <c r="BV2710" s="172">
        <v>1.8991904000000001E-5</v>
      </c>
      <c r="BW2710" s="69">
        <v>1.0755454E-4</v>
      </c>
      <c r="BX2710" s="172">
        <v>9.4358597999999996E-6</v>
      </c>
      <c r="BY2710" s="172">
        <v>4.6483405000000003E-5</v>
      </c>
      <c r="BZ2710" s="172">
        <v>6.3898055E-7</v>
      </c>
      <c r="CA2710" s="172">
        <v>7.4930537E-12</v>
      </c>
      <c r="CB2710" s="172">
        <v>9.6393816999999997E-7</v>
      </c>
      <c r="CC2710" s="172">
        <v>2.8706028999999999E-5</v>
      </c>
      <c r="CD2710" s="172">
        <v>8.0220150999999997E-6</v>
      </c>
      <c r="CE2710" s="172">
        <v>2.3553339000000002E-13</v>
      </c>
      <c r="CF2710" s="172">
        <v>2.4864919999999999E-8</v>
      </c>
      <c r="CG2710" s="172">
        <v>1.5399360000000001E-14</v>
      </c>
      <c r="CH2710" s="172">
        <v>1.6205327999999999E-5</v>
      </c>
      <c r="CI2710" s="172">
        <v>9.6915981E-5</v>
      </c>
      <c r="CJ2710" s="172">
        <v>1.0838199E-8</v>
      </c>
      <c r="CK2710" s="69">
        <v>0</v>
      </c>
      <c r="CM2710" s="197">
        <v>1.8164865E-14</v>
      </c>
      <c r="CN2710" s="198">
        <v>3.8573333000000001</v>
      </c>
      <c r="CO2710" s="198">
        <v>2.6665715E-2</v>
      </c>
      <c r="CP2710" s="198">
        <v>1.3141849000000001E-2</v>
      </c>
      <c r="CQ2710" s="197">
        <v>2.7705162000000001E-9</v>
      </c>
      <c r="CR2710" s="197">
        <v>3.1399351999999998E-7</v>
      </c>
      <c r="CS2710" s="198">
        <v>1.6370543000000001E-3</v>
      </c>
      <c r="CT2710" s="198">
        <v>0.41197752999999998</v>
      </c>
      <c r="CU2710" s="197">
        <v>1.4963154E-5</v>
      </c>
      <c r="CV2710" s="198">
        <v>2.2379157000000001E-4</v>
      </c>
    </row>
    <row r="2711" spans="1:100" ht="14.4">
      <c r="A2711" t="s">
        <v>2949</v>
      </c>
      <c r="B2711" s="112" t="s">
        <v>1184</v>
      </c>
      <c r="C2711" s="113" t="str">
        <f t="shared" si="1007"/>
        <v>P.030.13.400</v>
      </c>
      <c r="D2711" t="s">
        <v>1328</v>
      </c>
      <c r="E2711" s="112" t="s">
        <v>362</v>
      </c>
      <c r="F2711" s="115" t="str">
        <f t="shared" si="1008"/>
        <v>Cumenes (n=1, std=-)</v>
      </c>
      <c r="G2711" s="143">
        <f t="shared" si="1009"/>
        <v>1.4054830666666667</v>
      </c>
      <c r="I2711" s="118">
        <f t="shared" si="1010"/>
        <v>0.232897994383368</v>
      </c>
      <c r="K2711" s="161">
        <f t="shared" si="1011"/>
        <v>3.8767918489999997E-3</v>
      </c>
      <c r="L2711" s="161">
        <f t="shared" si="1012"/>
        <v>1.8180021790768001E-2</v>
      </c>
      <c r="M2711" s="162">
        <f t="shared" si="1013"/>
        <v>1.8720743599999999E-5</v>
      </c>
      <c r="N2711" s="161">
        <v>0.21082245999999999</v>
      </c>
      <c r="O2711" s="132">
        <v>1.4188091999999999E-2</v>
      </c>
      <c r="P2711" s="132">
        <v>3.8743078999999999E-3</v>
      </c>
      <c r="Q2711" s="132">
        <v>3.6141420999999999E-3</v>
      </c>
      <c r="R2711" s="132">
        <v>1.929023E-4</v>
      </c>
      <c r="S2711" s="164">
        <v>3.72221E-6</v>
      </c>
      <c r="T2711" s="164">
        <v>6.6025238999999999E-5</v>
      </c>
      <c r="U2711" s="132">
        <v>1.1753508E-4</v>
      </c>
      <c r="V2711" s="164">
        <v>3.0825595999999999E-6</v>
      </c>
      <c r="W2711" s="132">
        <v>0</v>
      </c>
      <c r="X2711" s="164">
        <v>1.5638183999999998E-5</v>
      </c>
      <c r="Y2711" s="164">
        <v>8.6810768000000001E-8</v>
      </c>
      <c r="Z2711" s="132">
        <v>0</v>
      </c>
      <c r="AA2711" s="132">
        <v>0</v>
      </c>
      <c r="AC2711" s="118">
        <f t="shared" si="1014"/>
        <v>0.21082245999999999</v>
      </c>
      <c r="AD2711" s="118">
        <f t="shared" si="1015"/>
        <v>2.2056726828999999E-2</v>
      </c>
      <c r="AE2711" s="118">
        <f t="shared" si="1016"/>
        <v>1.817993498E-2</v>
      </c>
      <c r="AF2711" s="118">
        <f t="shared" si="1017"/>
        <v>1.8180021790768001E-2</v>
      </c>
      <c r="AG2711" s="118">
        <f t="shared" si="1018"/>
        <v>1.8720743599999999E-5</v>
      </c>
      <c r="AI2711" s="69">
        <v>65.307641000000004</v>
      </c>
      <c r="AJ2711" s="69">
        <v>65.304702000000006</v>
      </c>
      <c r="AK2711" s="69">
        <v>1.9426316E-3</v>
      </c>
      <c r="AL2711" s="69">
        <v>0</v>
      </c>
      <c r="AM2711" s="69">
        <v>0</v>
      </c>
      <c r="AN2711" s="69">
        <v>4.6655901999999999E-4</v>
      </c>
      <c r="AO2711" s="69">
        <v>5.3008841000000005E-4</v>
      </c>
      <c r="AQ2711" s="116">
        <v>3.2736248000000003E-2</v>
      </c>
      <c r="AR2711" s="116">
        <v>2.7120299E-2</v>
      </c>
      <c r="AS2711" s="116">
        <v>1.1953935000000001E-3</v>
      </c>
      <c r="AT2711" s="116">
        <v>4.4205549999999996E-3</v>
      </c>
      <c r="AU2711" s="150">
        <f t="shared" si="1019"/>
        <v>1.62591718150154E-6</v>
      </c>
      <c r="AV2711" s="150">
        <f t="shared" si="1020"/>
        <v>4.4208341584024498E-9</v>
      </c>
      <c r="AW2711" s="163">
        <f t="shared" si="1021"/>
        <v>0.61912534862153001</v>
      </c>
      <c r="AX2711" s="196">
        <v>1.3338297E-6</v>
      </c>
      <c r="AY2711" s="196">
        <v>4.0255847999999999E-9</v>
      </c>
      <c r="AZ2711" s="196">
        <v>1.0993712E-13</v>
      </c>
      <c r="BA2711" s="196">
        <v>1.168E-10</v>
      </c>
      <c r="BB2711" s="108">
        <v>0</v>
      </c>
      <c r="BC2711" s="196">
        <v>4.2087563000000002E-10</v>
      </c>
      <c r="BD2711" s="196">
        <v>2.9152956000000001E-7</v>
      </c>
      <c r="BE2711" s="196">
        <v>6.0990907999999995E-11</v>
      </c>
      <c r="BF2711" s="196">
        <v>3.3414035E-10</v>
      </c>
      <c r="BG2711" s="108">
        <v>0</v>
      </c>
      <c r="BH2711" s="108">
        <v>0</v>
      </c>
      <c r="BI2711" s="196">
        <v>7.3513864999999996E-15</v>
      </c>
      <c r="BJ2711" s="196">
        <v>6.7801892000000002E-16</v>
      </c>
      <c r="BK2711" s="196">
        <v>1.3387703000000001E-16</v>
      </c>
      <c r="BL2711" s="196">
        <v>8.1018454E-13</v>
      </c>
      <c r="BM2711" s="196">
        <v>1.9435687000000001E-11</v>
      </c>
      <c r="BN2711" s="108">
        <v>0</v>
      </c>
      <c r="BO2711" s="196">
        <v>2.5862153000000001E-7</v>
      </c>
      <c r="BP2711" s="108">
        <v>0.61912509000000004</v>
      </c>
      <c r="BQ2711" s="108">
        <v>0</v>
      </c>
      <c r="BR2711" s="108">
        <v>0</v>
      </c>
      <c r="BS2711" s="108">
        <v>0</v>
      </c>
      <c r="BU2711" s="69">
        <v>1.2372009000000001E-4</v>
      </c>
      <c r="BV2711" s="172">
        <v>2.4371603000000001E-6</v>
      </c>
      <c r="BW2711" s="172">
        <v>3.9188596999999998E-5</v>
      </c>
      <c r="BX2711" s="172">
        <v>1.4043847000000001E-8</v>
      </c>
      <c r="BY2711" s="172">
        <v>1.9844865E-6</v>
      </c>
      <c r="BZ2711" s="172">
        <v>2.6250154999999999E-7</v>
      </c>
      <c r="CA2711" s="69">
        <v>0</v>
      </c>
      <c r="CB2711" s="172">
        <v>3.9842085999999999E-7</v>
      </c>
      <c r="CC2711" s="172">
        <v>5.7429428999999997E-9</v>
      </c>
      <c r="CD2711" s="172">
        <v>4.8401267999999997E-8</v>
      </c>
      <c r="CE2711" s="69">
        <v>0</v>
      </c>
      <c r="CF2711" s="69">
        <v>0</v>
      </c>
      <c r="CG2711" s="69">
        <v>0</v>
      </c>
      <c r="CH2711" s="172">
        <v>8.2518583000000001E-7</v>
      </c>
      <c r="CI2711" s="172">
        <v>7.8555545999999996E-5</v>
      </c>
      <c r="CJ2711" s="172">
        <v>4.3400320999999999E-17</v>
      </c>
      <c r="CK2711" s="69">
        <v>0</v>
      </c>
      <c r="CM2711" s="198">
        <v>0</v>
      </c>
      <c r="CN2711" s="198">
        <v>1.3816987999999999</v>
      </c>
      <c r="CO2711" s="198">
        <v>7.5787572000000003E-3</v>
      </c>
      <c r="CP2711" s="198">
        <v>1.7276745E-3</v>
      </c>
      <c r="CQ2711" s="197">
        <v>3.4320865999999998E-12</v>
      </c>
      <c r="CR2711" s="197">
        <v>4.1565751000000001E-10</v>
      </c>
      <c r="CS2711" s="197">
        <v>9.4547614000000001E-5</v>
      </c>
      <c r="CT2711" s="198">
        <v>5.6800825000000003E-4</v>
      </c>
      <c r="CU2711" s="198">
        <v>0</v>
      </c>
      <c r="CV2711" s="197">
        <v>9.2314901000000002E-5</v>
      </c>
    </row>
    <row r="2712" spans="1:100" ht="14.4">
      <c r="A2712" t="s">
        <v>3331</v>
      </c>
      <c r="B2712" s="112" t="s">
        <v>1184</v>
      </c>
      <c r="C2712" s="113" t="str">
        <f t="shared" si="1007"/>
        <v>P.030.13.500</v>
      </c>
      <c r="D2712" t="s">
        <v>1328</v>
      </c>
      <c r="E2712" s="112" t="s">
        <v>362</v>
      </c>
      <c r="F2712" s="115" t="str">
        <f t="shared" si="1008"/>
        <v>Cycloalkanes (n=2, std=0.16)</v>
      </c>
      <c r="G2712" s="143">
        <f t="shared" si="1009"/>
        <v>4.3239221333333333</v>
      </c>
      <c r="I2712" s="118">
        <f t="shared" si="1010"/>
        <v>0.91209362310799902</v>
      </c>
      <c r="K2712" s="161">
        <f t="shared" si="1011"/>
        <v>0.14036297010000001</v>
      </c>
      <c r="L2712" s="161">
        <f t="shared" si="1012"/>
        <v>9.7048883505999994E-2</v>
      </c>
      <c r="M2712" s="162">
        <f t="shared" si="1013"/>
        <v>2.6093449501998937E-2</v>
      </c>
      <c r="N2712" s="161">
        <v>0.64858832</v>
      </c>
      <c r="O2712" s="132">
        <v>5.3570567999999999E-2</v>
      </c>
      <c r="P2712" s="132">
        <v>2.4642794999999999E-2</v>
      </c>
      <c r="Q2712" s="132">
        <v>0.13709299</v>
      </c>
      <c r="R2712" s="132">
        <v>1.5853670000000001E-3</v>
      </c>
      <c r="S2712" s="132">
        <v>4.2929680000000002E-4</v>
      </c>
      <c r="T2712" s="132">
        <v>1.2553162999999999E-3</v>
      </c>
      <c r="U2712" s="132">
        <v>1.8674735000000001E-2</v>
      </c>
      <c r="V2712" s="132">
        <v>1.158816E-4</v>
      </c>
      <c r="W2712" s="132">
        <v>1.1755936E-4</v>
      </c>
      <c r="X2712" s="132">
        <v>6.3214239000000004E-3</v>
      </c>
      <c r="Y2712" s="164">
        <v>4.3226146000000002E-5</v>
      </c>
      <c r="Z2712" s="132">
        <v>1.9656144E-2</v>
      </c>
      <c r="AA2712" s="164">
        <v>1.9989347000000001E-12</v>
      </c>
      <c r="AC2712" s="118">
        <f t="shared" si="1014"/>
        <v>0.64858832</v>
      </c>
      <c r="AD2712" s="118">
        <f t="shared" si="1015"/>
        <v>0.23725106810000002</v>
      </c>
      <c r="AE2712" s="118">
        <f t="shared" si="1016"/>
        <v>0.11654424199999999</v>
      </c>
      <c r="AF2712" s="118">
        <f t="shared" si="1017"/>
        <v>9.7048883505999994E-2</v>
      </c>
      <c r="AG2712" s="118">
        <f t="shared" si="1018"/>
        <v>6.4373055019989354E-3</v>
      </c>
      <c r="AI2712" s="69">
        <v>78.481883999999994</v>
      </c>
      <c r="AJ2712" s="69">
        <v>76.975966999999997</v>
      </c>
      <c r="AK2712" s="69">
        <v>0.59262767000000005</v>
      </c>
      <c r="AL2712" s="69">
        <v>0</v>
      </c>
      <c r="AM2712" s="69">
        <v>0.41142699999999999</v>
      </c>
      <c r="AN2712" s="69">
        <v>0.35392902999999998</v>
      </c>
      <c r="AO2712" s="69">
        <v>0.14793324999999999</v>
      </c>
      <c r="AQ2712" s="116">
        <v>8.2745074000000002E-2</v>
      </c>
      <c r="AR2712" s="116">
        <v>7.4132242000000001E-2</v>
      </c>
      <c r="AS2712" s="116">
        <v>3.6424794999999999E-3</v>
      </c>
      <c r="AT2712" s="116">
        <v>4.9703528999999998E-3</v>
      </c>
      <c r="AU2712" s="150">
        <f t="shared" si="1019"/>
        <v>4.4443789423916166E-6</v>
      </c>
      <c r="AV2712" s="150">
        <f t="shared" si="1020"/>
        <v>1.3470708352675631E-8</v>
      </c>
      <c r="AW2712" s="163">
        <f t="shared" si="1021"/>
        <v>0.69612785244219999</v>
      </c>
      <c r="AX2712" s="196">
        <v>4.0132370000000003E-6</v>
      </c>
      <c r="AY2712" s="196">
        <v>1.210893E-8</v>
      </c>
      <c r="AZ2712" s="196">
        <v>3.3083221000000001E-13</v>
      </c>
      <c r="BA2712" s="196">
        <v>9.7504212999999997E-16</v>
      </c>
      <c r="BB2712" s="196">
        <v>2.7657382999999998E-16</v>
      </c>
      <c r="BC2712" s="196">
        <v>3.8019732999999997E-9</v>
      </c>
      <c r="BD2712" s="196">
        <v>4.1761438999999998E-7</v>
      </c>
      <c r="BE2712" s="196">
        <v>8.1689712000000004E-10</v>
      </c>
      <c r="BF2712" s="196">
        <v>4.7509528000000001E-10</v>
      </c>
      <c r="BG2712" s="196">
        <v>6.3921139999999996E-11</v>
      </c>
      <c r="BH2712" s="196">
        <v>3.4240558999999999E-17</v>
      </c>
      <c r="BI2712" s="196">
        <v>6.9300432999999999E-13</v>
      </c>
      <c r="BJ2712" s="196">
        <v>4.6261444000000004E-13</v>
      </c>
      <c r="BK2712" s="196">
        <v>9.6400027999999999E-15</v>
      </c>
      <c r="BL2712" s="196">
        <v>5.4538551999999997E-9</v>
      </c>
      <c r="BM2712" s="196">
        <v>3.5533483999999998E-9</v>
      </c>
      <c r="BN2712" s="196">
        <v>2.7004609999999998E-21</v>
      </c>
      <c r="BO2712" s="196">
        <v>3.3724421999999999E-6</v>
      </c>
      <c r="BP2712" s="108">
        <v>0.69612448000000005</v>
      </c>
      <c r="BQ2712" s="196">
        <v>7.1837424000000004E-10</v>
      </c>
      <c r="BR2712" s="196">
        <v>4.3684919999999996E-12</v>
      </c>
      <c r="BS2712" s="196">
        <v>1.9544957E-16</v>
      </c>
      <c r="BU2712" s="69">
        <v>2.5140649000000002E-4</v>
      </c>
      <c r="BV2712" s="172">
        <v>3.4720993000000002E-6</v>
      </c>
      <c r="BW2712" s="69">
        <v>1.2056242E-4</v>
      </c>
      <c r="BX2712" s="172">
        <v>2.2172080999999999E-6</v>
      </c>
      <c r="BY2712" s="172">
        <v>3.8920894000000001E-6</v>
      </c>
      <c r="BZ2712" s="172">
        <v>3.8668169000000001E-7</v>
      </c>
      <c r="CA2712" s="172">
        <v>2.4949269E-11</v>
      </c>
      <c r="CB2712" s="172">
        <v>5.8691170999999996E-7</v>
      </c>
      <c r="CC2712" s="172">
        <v>6.3801776999999995E-7</v>
      </c>
      <c r="CD2712" s="172">
        <v>1.0354660999999999E-6</v>
      </c>
      <c r="CE2712" s="172">
        <v>7.8424449999999997E-13</v>
      </c>
      <c r="CF2712" s="172">
        <v>5.9717249000000001E-18</v>
      </c>
      <c r="CG2712" s="172">
        <v>5.1274526999999998E-14</v>
      </c>
      <c r="CH2712" s="172">
        <v>2.6396276000000001E-5</v>
      </c>
      <c r="CI2712" s="172">
        <v>9.2067080000000004E-5</v>
      </c>
      <c r="CJ2712" s="172">
        <v>4.9083342999999997E-8</v>
      </c>
      <c r="CK2712" s="172">
        <v>1.0312784999999999E-7</v>
      </c>
      <c r="CM2712" s="197">
        <v>6.0482700000000004E-14</v>
      </c>
      <c r="CN2712" s="198">
        <v>4.3233896999999999</v>
      </c>
      <c r="CO2712" s="198">
        <v>5.4441327999999997E-2</v>
      </c>
      <c r="CP2712" s="198">
        <v>2.4642416E-3</v>
      </c>
      <c r="CQ2712" s="197">
        <v>6.9708313999999996E-10</v>
      </c>
      <c r="CR2712" s="197">
        <v>3.8584295000000001E-8</v>
      </c>
      <c r="CS2712" s="198">
        <v>1.3894474E-4</v>
      </c>
      <c r="CT2712" s="198">
        <v>0.28885812999999999</v>
      </c>
      <c r="CU2712" s="197">
        <v>4.2863062000000002E-5</v>
      </c>
      <c r="CV2712" s="198">
        <v>1.3599987999999999E-4</v>
      </c>
    </row>
    <row r="2713" spans="1:100" ht="14.4">
      <c r="A2713" t="s">
        <v>3332</v>
      </c>
      <c r="B2713" s="112" t="s">
        <v>1184</v>
      </c>
      <c r="C2713" s="113" t="str">
        <f t="shared" si="1007"/>
        <v>P.030.14.100</v>
      </c>
      <c r="D2713" t="s">
        <v>1328</v>
      </c>
      <c r="E2713" s="112" t="s">
        <v>362</v>
      </c>
      <c r="F2713" s="115" t="str">
        <f t="shared" si="1008"/>
        <v>Dicarboxylic acids and derivatives (n=4, std=0.015)</v>
      </c>
      <c r="G2713" s="143">
        <f t="shared" si="1009"/>
        <v>1.5713916000000001</v>
      </c>
      <c r="I2713" s="118">
        <f t="shared" si="1010"/>
        <v>0.29664656466747186</v>
      </c>
      <c r="K2713" s="161">
        <f t="shared" si="1011"/>
        <v>1.0776355018999999E-2</v>
      </c>
      <c r="L2713" s="161">
        <f t="shared" si="1012"/>
        <v>3.3784866046699988E-2</v>
      </c>
      <c r="M2713" s="162">
        <f t="shared" si="1013"/>
        <v>1.6376603601771903E-2</v>
      </c>
      <c r="N2713" s="161">
        <v>0.23570874</v>
      </c>
      <c r="O2713" s="132">
        <v>1.6219258E-2</v>
      </c>
      <c r="P2713" s="132">
        <v>1.6738751999999999E-2</v>
      </c>
      <c r="Q2713" s="132">
        <v>9.2726951000000005E-3</v>
      </c>
      <c r="R2713" s="132">
        <v>1.0899308000000001E-3</v>
      </c>
      <c r="S2713" s="164">
        <v>3.7550469000000001E-5</v>
      </c>
      <c r="T2713" s="132">
        <v>3.7617865000000002E-4</v>
      </c>
      <c r="U2713" s="132">
        <v>7.6237988000000005E-4</v>
      </c>
      <c r="V2713" s="132">
        <v>1.4478310999999999E-4</v>
      </c>
      <c r="W2713" s="164">
        <v>2.5339077E-6</v>
      </c>
      <c r="X2713" s="132">
        <v>1.6109255999999999E-2</v>
      </c>
      <c r="Y2713" s="164">
        <v>6.1942259000000006E-5</v>
      </c>
      <c r="Z2713" s="164">
        <v>7.2917719000000001E-9</v>
      </c>
      <c r="AA2713" s="132">
        <v>1.2255720000000001E-4</v>
      </c>
      <c r="AC2713" s="118">
        <f t="shared" si="1014"/>
        <v>0.23570874</v>
      </c>
      <c r="AD2713" s="118">
        <f t="shared" si="1015"/>
        <v>4.4496744898999997E-2</v>
      </c>
      <c r="AE2713" s="118">
        <f t="shared" si="1016"/>
        <v>3.3720397171771894E-2</v>
      </c>
      <c r="AF2713" s="118">
        <f t="shared" si="1017"/>
        <v>3.3784866046699995E-2</v>
      </c>
      <c r="AG2713" s="118">
        <f t="shared" si="1018"/>
        <v>1.6376596310000002E-2</v>
      </c>
      <c r="AI2713" s="69">
        <v>60.189731000000002</v>
      </c>
      <c r="AJ2713" s="69">
        <v>58.761096000000002</v>
      </c>
      <c r="AK2713" s="69">
        <v>0.69045250000000002</v>
      </c>
      <c r="AL2713" s="69">
        <v>0</v>
      </c>
      <c r="AM2713" s="69">
        <v>0.15380548999999999</v>
      </c>
      <c r="AN2713" s="69">
        <v>0.42281436</v>
      </c>
      <c r="AO2713" s="69">
        <v>0.16156279000000001</v>
      </c>
      <c r="AQ2713" s="116">
        <v>3.6437558000000002E-2</v>
      </c>
      <c r="AR2713" s="116">
        <v>3.1435174000000003E-2</v>
      </c>
      <c r="AS2713" s="116">
        <v>1.3772857E-3</v>
      </c>
      <c r="AT2713" s="116">
        <v>3.6250990000000001E-3</v>
      </c>
      <c r="AU2713" s="150">
        <f t="shared" si="1019"/>
        <v>1.8846027046470777E-6</v>
      </c>
      <c r="AV2713" s="150">
        <f t="shared" si="1020"/>
        <v>5.0935120487820005E-9</v>
      </c>
      <c r="AW2713" s="163">
        <f t="shared" si="1021"/>
        <v>0.50771694520230004</v>
      </c>
      <c r="AX2713" s="196">
        <v>1.4590458E-6</v>
      </c>
      <c r="AY2713" s="196">
        <v>4.4023244000000003E-9</v>
      </c>
      <c r="AZ2713" s="196">
        <v>1.2027648E-13</v>
      </c>
      <c r="BA2713" s="196">
        <v>2.1016332999999999E-17</v>
      </c>
      <c r="BB2713" s="196">
        <v>5.9613503E-18</v>
      </c>
      <c r="BC2713" s="196">
        <v>1.0632955000000001E-9</v>
      </c>
      <c r="BD2713" s="196">
        <v>4.2240875999999998E-7</v>
      </c>
      <c r="BE2713" s="196">
        <v>1.5653358E-10</v>
      </c>
      <c r="BF2713" s="196">
        <v>5.2498284999999996E-10</v>
      </c>
      <c r="BG2713" s="196">
        <v>5.6971681000000003E-14</v>
      </c>
      <c r="BH2713" s="196">
        <v>1.0013691999999999E-14</v>
      </c>
      <c r="BI2713" s="196">
        <v>2.4578761000000002E-13</v>
      </c>
      <c r="BJ2713" s="196">
        <v>1.7732432E-13</v>
      </c>
      <c r="BK2713" s="196">
        <v>3.7444998999999999E-14</v>
      </c>
      <c r="BL2713" s="196">
        <v>6.3667200999999998E-12</v>
      </c>
      <c r="BM2713" s="196">
        <v>2.0784824E-9</v>
      </c>
      <c r="BN2713" s="196">
        <v>9.0233999999999997E-12</v>
      </c>
      <c r="BO2713" s="196">
        <v>3.7552022999999999E-6</v>
      </c>
      <c r="BP2713" s="108">
        <v>0.50771319000000004</v>
      </c>
      <c r="BQ2713" s="108">
        <v>0</v>
      </c>
      <c r="BR2713" s="108">
        <v>0</v>
      </c>
      <c r="BS2713" s="108">
        <v>0</v>
      </c>
      <c r="BU2713" s="69">
        <v>1.2680394E-4</v>
      </c>
      <c r="BV2713" s="172">
        <v>4.0658797999999999E-6</v>
      </c>
      <c r="BW2713" s="172">
        <v>4.3814567000000002E-5</v>
      </c>
      <c r="BX2713" s="172">
        <v>1.0129474E-7</v>
      </c>
      <c r="BY2713" s="172">
        <v>3.8960162999999999E-6</v>
      </c>
      <c r="BZ2713" s="172">
        <v>7.0780984000000004E-7</v>
      </c>
      <c r="CA2713" s="172">
        <v>5.3776358000000001E-13</v>
      </c>
      <c r="CB2713" s="172">
        <v>1.6471875000000001E-6</v>
      </c>
      <c r="CC2713" s="172">
        <v>6.8588657000000006E-8</v>
      </c>
      <c r="CD2713" s="172">
        <v>2.7043458999999999E-7</v>
      </c>
      <c r="CE2713" s="172">
        <v>1.6903827000000001E-14</v>
      </c>
      <c r="CF2713" s="172">
        <v>1.9954097999999999E-8</v>
      </c>
      <c r="CG2713" s="172">
        <v>1.1051855999999999E-15</v>
      </c>
      <c r="CH2713" s="172">
        <v>1.9260782000000002E-6</v>
      </c>
      <c r="CI2713" s="172">
        <v>7.0234635000000003E-5</v>
      </c>
      <c r="CJ2713" s="172">
        <v>5.1491790999999998E-8</v>
      </c>
      <c r="CK2713" s="69">
        <v>0</v>
      </c>
      <c r="CM2713" s="197">
        <v>1.3036611999999999E-15</v>
      </c>
      <c r="CN2713" s="198">
        <v>1.5707279000000001</v>
      </c>
      <c r="CO2713" s="198">
        <v>2.5892068000000001E-2</v>
      </c>
      <c r="CP2713" s="198">
        <v>2.8309126999999999E-3</v>
      </c>
      <c r="CQ2713" s="197">
        <v>2.2753344E-9</v>
      </c>
      <c r="CR2713" s="197">
        <v>1.2491899E-8</v>
      </c>
      <c r="CS2713" s="198">
        <v>1.4932945000000001E-4</v>
      </c>
      <c r="CT2713" s="198">
        <v>7.5794684000000001E-2</v>
      </c>
      <c r="CU2713" s="197">
        <v>3.8202894999999998E-8</v>
      </c>
      <c r="CV2713" s="198">
        <v>3.7056387000000002E-4</v>
      </c>
    </row>
    <row r="2714" spans="1:100" ht="14.4">
      <c r="A2714" t="s">
        <v>3333</v>
      </c>
      <c r="B2714" s="112" t="s">
        <v>1184</v>
      </c>
      <c r="C2714" s="113" t="str">
        <f t="shared" si="1007"/>
        <v>P.030.14.200</v>
      </c>
      <c r="D2714" t="s">
        <v>1328</v>
      </c>
      <c r="E2714" s="112" t="s">
        <v>362</v>
      </c>
      <c r="F2714" s="115" t="str">
        <f t="shared" si="1008"/>
        <v>Diphenylmethanes (n=3, std=0.058)</v>
      </c>
      <c r="G2714" s="143">
        <f t="shared" si="1009"/>
        <v>4.0747869333333337</v>
      </c>
      <c r="I2714" s="118">
        <f t="shared" si="1010"/>
        <v>1.1765632234916752</v>
      </c>
      <c r="K2714" s="161">
        <f t="shared" si="1011"/>
        <v>1.7727834494999997E-2</v>
      </c>
      <c r="L2714" s="161">
        <f t="shared" si="1012"/>
        <v>0.53615158415949993</v>
      </c>
      <c r="M2714" s="162">
        <f t="shared" si="1013"/>
        <v>1.1465764837175185E-2</v>
      </c>
      <c r="N2714" s="161">
        <v>0.61121804000000002</v>
      </c>
      <c r="O2714" s="132">
        <v>6.1550102000000002E-2</v>
      </c>
      <c r="P2714" s="132">
        <v>1.5532664E-2</v>
      </c>
      <c r="Q2714" s="132">
        <v>1.4576881999999999E-2</v>
      </c>
      <c r="R2714" s="132">
        <v>2.9676493999999999E-3</v>
      </c>
      <c r="S2714" s="164">
        <v>3.9005714999999999E-5</v>
      </c>
      <c r="T2714" s="132">
        <v>1.4429737999999999E-4</v>
      </c>
      <c r="U2714" s="132">
        <v>1.1830308999999999E-3</v>
      </c>
      <c r="V2714" s="132">
        <v>2.6399348E-4</v>
      </c>
      <c r="W2714" s="132">
        <v>0.45787888999999998</v>
      </c>
      <c r="X2714" s="132">
        <v>1.1201717E-2</v>
      </c>
      <c r="Y2714" s="164">
        <v>6.8972595000000001E-6</v>
      </c>
      <c r="Z2714" s="164">
        <v>5.4356854000000001E-8</v>
      </c>
      <c r="AA2714" s="164">
        <v>3.2118363000000002E-13</v>
      </c>
      <c r="AC2714" s="118">
        <f t="shared" si="1014"/>
        <v>0.61121804000000002</v>
      </c>
      <c r="AD2714" s="118">
        <f t="shared" si="1015"/>
        <v>9.5993631395000001E-2</v>
      </c>
      <c r="AE2714" s="118">
        <f t="shared" si="1016"/>
        <v>7.8265851256854008E-2</v>
      </c>
      <c r="AF2714" s="118">
        <f t="shared" si="1017"/>
        <v>0.53615158415949993</v>
      </c>
      <c r="AG2714" s="118">
        <f t="shared" si="1018"/>
        <v>1.1465710480321184E-2</v>
      </c>
      <c r="AI2714" s="69">
        <v>90.478381999999996</v>
      </c>
      <c r="AJ2714" s="69">
        <v>86.896552999999997</v>
      </c>
      <c r="AK2714" s="69">
        <v>1.3807263999999999</v>
      </c>
      <c r="AL2714" s="69">
        <v>0</v>
      </c>
      <c r="AM2714" s="69">
        <v>1.0516877</v>
      </c>
      <c r="AN2714" s="69">
        <v>0.80455401000000004</v>
      </c>
      <c r="AO2714" s="69">
        <v>0.34486116</v>
      </c>
      <c r="AQ2714" s="116">
        <v>9.2510791999999994E-2</v>
      </c>
      <c r="AR2714" s="116">
        <v>8.3279110000000003E-2</v>
      </c>
      <c r="AS2714" s="116">
        <v>3.5005836E-3</v>
      </c>
      <c r="AT2714" s="116">
        <v>5.7310985000000002E-3</v>
      </c>
      <c r="AU2714" s="150">
        <f t="shared" si="1019"/>
        <v>4.9927523681592065E-6</v>
      </c>
      <c r="AV2714" s="150">
        <f t="shared" si="1020"/>
        <v>1.2945945545338868E-8</v>
      </c>
      <c r="AW2714" s="163">
        <f t="shared" si="1021"/>
        <v>0.80267487040429997</v>
      </c>
      <c r="AX2714" s="196">
        <v>3.7849606E-6</v>
      </c>
      <c r="AY2714" s="196">
        <v>1.1420279E-8</v>
      </c>
      <c r="AZ2714" s="196">
        <v>3.1201247000000002E-13</v>
      </c>
      <c r="BA2714" s="196">
        <v>1.5666723E-16</v>
      </c>
      <c r="BB2714" s="196">
        <v>4.4439164000000002E-17</v>
      </c>
      <c r="BC2714" s="196">
        <v>9.8610397000000004E-10</v>
      </c>
      <c r="BD2714" s="196">
        <v>1.2065929000000001E-6</v>
      </c>
      <c r="BE2714" s="196">
        <v>1.6418327000000001E-10</v>
      </c>
      <c r="BF2714" s="196">
        <v>1.3610841000000001E-9</v>
      </c>
      <c r="BG2714" s="196">
        <v>1.8310694999999999E-16</v>
      </c>
      <c r="BH2714" s="196">
        <v>5.5016839000000002E-18</v>
      </c>
      <c r="BI2714" s="196">
        <v>7.8464694000000001E-14</v>
      </c>
      <c r="BJ2714" s="196">
        <v>7.104444E-15</v>
      </c>
      <c r="BK2714" s="196">
        <v>1.4051217999999999E-15</v>
      </c>
      <c r="BL2714" s="196">
        <v>8.5239381000000002E-12</v>
      </c>
      <c r="BM2714" s="196">
        <v>2.0424005E-10</v>
      </c>
      <c r="BN2714" s="196">
        <v>4.3390303999999996E-22</v>
      </c>
      <c r="BO2714" s="196">
        <v>7.4804043000000003E-6</v>
      </c>
      <c r="BP2714" s="108">
        <v>0.80266738999999998</v>
      </c>
      <c r="BQ2714" s="108">
        <v>0</v>
      </c>
      <c r="BR2714" s="108">
        <v>0</v>
      </c>
      <c r="BS2714" s="108">
        <v>0</v>
      </c>
      <c r="BU2714" s="69">
        <v>2.4420646999999998E-4</v>
      </c>
      <c r="BV2714" s="172">
        <v>9.6155048000000001E-6</v>
      </c>
      <c r="BW2714" s="69">
        <v>1.1361587E-4</v>
      </c>
      <c r="BX2714" s="172">
        <v>1.4146708E-7</v>
      </c>
      <c r="BY2714" s="172">
        <v>1.0225429E-5</v>
      </c>
      <c r="BZ2714" s="172">
        <v>4.5576301000000001E-7</v>
      </c>
      <c r="CA2714" s="172">
        <v>4.0087836999999999E-12</v>
      </c>
      <c r="CB2714" s="172">
        <v>6.9175212000000005E-7</v>
      </c>
      <c r="CC2714" s="172">
        <v>6.0301926000000002E-8</v>
      </c>
      <c r="CD2714" s="172">
        <v>1.4483994000000001E-7</v>
      </c>
      <c r="CE2714" s="172">
        <v>1.2601037000000001E-13</v>
      </c>
      <c r="CF2714" s="172">
        <v>9.5952123000000004E-19</v>
      </c>
      <c r="CG2714" s="172">
        <v>8.2386577000000001E-15</v>
      </c>
      <c r="CH2714" s="172">
        <v>3.3691601E-6</v>
      </c>
      <c r="CI2714" s="69">
        <v>1.0577518E-4</v>
      </c>
      <c r="CJ2714" s="172">
        <v>1.1119576E-7</v>
      </c>
      <c r="CK2714" s="69">
        <v>0</v>
      </c>
      <c r="CM2714" s="197">
        <v>9.7182029000000003E-15</v>
      </c>
      <c r="CN2714" s="198">
        <v>4.0718142000000004</v>
      </c>
      <c r="CO2714" s="198">
        <v>1.8105515999999999E-2</v>
      </c>
      <c r="CP2714" s="198">
        <v>6.6833174000000004E-3</v>
      </c>
      <c r="CQ2714" s="197">
        <v>3.6609719999999997E-11</v>
      </c>
      <c r="CR2714" s="197">
        <v>4.4316009999999998E-9</v>
      </c>
      <c r="CS2714" s="198">
        <v>4.3696696000000002E-4</v>
      </c>
      <c r="CT2714" s="198">
        <v>5.9524846999999999E-3</v>
      </c>
      <c r="CU2714" s="197">
        <v>1.2179918E-10</v>
      </c>
      <c r="CV2714" s="198">
        <v>1.6028215E-4</v>
      </c>
    </row>
    <row r="2715" spans="1:100" ht="14.4">
      <c r="A2715" t="s">
        <v>2950</v>
      </c>
      <c r="B2715" s="112" t="s">
        <v>1184</v>
      </c>
      <c r="C2715" s="113" t="str">
        <f t="shared" si="1007"/>
        <v>P.030.14.300</v>
      </c>
      <c r="D2715" t="s">
        <v>1328</v>
      </c>
      <c r="E2715" s="112" t="s">
        <v>362</v>
      </c>
      <c r="F2715" s="115" t="str">
        <f t="shared" si="1008"/>
        <v>Dithiocarbamic acid esters (n=1, std=-)</v>
      </c>
      <c r="G2715" s="143">
        <f t="shared" si="1009"/>
        <v>10.457459333333333</v>
      </c>
      <c r="I2715" s="118">
        <f t="shared" si="1010"/>
        <v>2.0111571770355998</v>
      </c>
      <c r="K2715" s="161">
        <f t="shared" si="1011"/>
        <v>8.1983287029999991E-2</v>
      </c>
      <c r="L2715" s="161">
        <f t="shared" si="1012"/>
        <v>0.32999702162560002</v>
      </c>
      <c r="M2715" s="162">
        <f t="shared" si="1013"/>
        <v>3.0557968379999998E-2</v>
      </c>
      <c r="N2715" s="161">
        <v>1.5686188999999999</v>
      </c>
      <c r="O2715" s="132">
        <v>0.24539248</v>
      </c>
      <c r="P2715" s="132">
        <v>7.5174856999999998E-2</v>
      </c>
      <c r="Q2715" s="132">
        <v>6.3850095999999995E-2</v>
      </c>
      <c r="R2715" s="132">
        <v>1.6694034E-2</v>
      </c>
      <c r="S2715" s="132">
        <v>3.1060842999999999E-4</v>
      </c>
      <c r="T2715" s="132">
        <v>1.1285486E-3</v>
      </c>
      <c r="U2715" s="132">
        <v>9.4224405000000004E-3</v>
      </c>
      <c r="V2715" s="132">
        <v>8.5427938E-4</v>
      </c>
      <c r="W2715" s="132">
        <v>0</v>
      </c>
      <c r="X2715" s="132">
        <v>2.9703688999999998E-2</v>
      </c>
      <c r="Y2715" s="164">
        <v>7.2441256000000003E-6</v>
      </c>
      <c r="Z2715" s="132">
        <v>0</v>
      </c>
      <c r="AA2715" s="132">
        <v>0</v>
      </c>
      <c r="AC2715" s="118">
        <f t="shared" si="1014"/>
        <v>1.5686188999999999</v>
      </c>
      <c r="AD2715" s="118">
        <f t="shared" si="1015"/>
        <v>0.41197306453000004</v>
      </c>
      <c r="AE2715" s="118">
        <f t="shared" si="1016"/>
        <v>0.32998977750000003</v>
      </c>
      <c r="AF2715" s="118">
        <f t="shared" si="1017"/>
        <v>0.32999702162560002</v>
      </c>
      <c r="AG2715" s="118">
        <f t="shared" si="1018"/>
        <v>3.0557968379999998E-2</v>
      </c>
      <c r="AI2715" s="69">
        <v>136.19383999999999</v>
      </c>
      <c r="AJ2715" s="69">
        <v>128.61661000000001</v>
      </c>
      <c r="AK2715" s="69">
        <v>3.6904338000000001</v>
      </c>
      <c r="AL2715" s="69">
        <v>0</v>
      </c>
      <c r="AM2715" s="69">
        <v>0.85058142999999997</v>
      </c>
      <c r="AN2715" s="69">
        <v>2.1119469999999998</v>
      </c>
      <c r="AO2715" s="69">
        <v>0.92426969000000003</v>
      </c>
      <c r="AQ2715" s="116">
        <v>0.26130441999999998</v>
      </c>
      <c r="AR2715" s="116">
        <v>0.24408062</v>
      </c>
      <c r="AS2715" s="116">
        <v>9.5659080999999993E-3</v>
      </c>
      <c r="AT2715" s="116">
        <v>7.6578966999999998E-3</v>
      </c>
      <c r="AU2715" s="150">
        <f t="shared" si="1019"/>
        <v>1.4633130543824999E-5</v>
      </c>
      <c r="AV2715" s="150">
        <f t="shared" si="1020"/>
        <v>3.5376879244297998E-8</v>
      </c>
      <c r="AW2715" s="163">
        <f t="shared" si="1021"/>
        <v>1.072534531784</v>
      </c>
      <c r="AX2715" s="196">
        <v>9.7329222999999996E-6</v>
      </c>
      <c r="AY2715" s="196">
        <v>2.9367684000000001E-8</v>
      </c>
      <c r="AZ2715" s="196">
        <v>8.0232029000000004E-13</v>
      </c>
      <c r="BA2715" s="108">
        <v>0</v>
      </c>
      <c r="BB2715" s="108">
        <v>0</v>
      </c>
      <c r="BC2715" s="196">
        <v>3.6054801999999999E-9</v>
      </c>
      <c r="BD2715" s="196">
        <v>4.8949132999999999E-6</v>
      </c>
      <c r="BE2715" s="196">
        <v>6.2195112000000003E-10</v>
      </c>
      <c r="BF2715" s="196">
        <v>5.3857606E-9</v>
      </c>
      <c r="BG2715" s="108">
        <v>0</v>
      </c>
      <c r="BH2715" s="108">
        <v>0</v>
      </c>
      <c r="BI2715" s="196">
        <v>6.1345347000000002E-13</v>
      </c>
      <c r="BJ2715" s="196">
        <v>5.6578859000000001E-14</v>
      </c>
      <c r="BK2715" s="196">
        <v>1.1171679E-14</v>
      </c>
      <c r="BL2715" s="196">
        <v>6.7607724999999998E-11</v>
      </c>
      <c r="BM2715" s="196">
        <v>1.6218559E-9</v>
      </c>
      <c r="BN2715" s="108">
        <v>0</v>
      </c>
      <c r="BO2715" s="196">
        <v>3.3631784000000002E-5</v>
      </c>
      <c r="BP2715" s="108">
        <v>1.0725009000000001</v>
      </c>
      <c r="BQ2715" s="108">
        <v>0</v>
      </c>
      <c r="BR2715" s="108">
        <v>0</v>
      </c>
      <c r="BS2715" s="108">
        <v>0</v>
      </c>
      <c r="BU2715" s="69">
        <v>5.5233937000000004E-4</v>
      </c>
      <c r="BV2715" s="172">
        <v>3.7895175000000001E-5</v>
      </c>
      <c r="BW2715" s="69">
        <v>2.9158170999999999E-4</v>
      </c>
      <c r="BX2715" s="172">
        <v>1.1267595999999999E-6</v>
      </c>
      <c r="BY2715" s="172">
        <v>4.5037611999999997E-5</v>
      </c>
      <c r="BZ2715" s="172">
        <v>1.5025265E-6</v>
      </c>
      <c r="CA2715" s="69">
        <v>0</v>
      </c>
      <c r="CB2715" s="172">
        <v>2.2805119E-6</v>
      </c>
      <c r="CC2715" s="172">
        <v>4.7923317000000005E-7</v>
      </c>
      <c r="CD2715" s="172">
        <v>1.1399695E-6</v>
      </c>
      <c r="CE2715" s="69">
        <v>0</v>
      </c>
      <c r="CF2715" s="69">
        <v>0</v>
      </c>
      <c r="CG2715" s="69">
        <v>0</v>
      </c>
      <c r="CH2715" s="172">
        <v>1.4528497E-5</v>
      </c>
      <c r="CI2715" s="69">
        <v>1.5647942000000001E-4</v>
      </c>
      <c r="CJ2715" s="172">
        <v>2.8795323E-7</v>
      </c>
      <c r="CK2715" s="69">
        <v>0</v>
      </c>
      <c r="CM2715" s="198">
        <v>0</v>
      </c>
      <c r="CN2715" s="198">
        <v>10.433733</v>
      </c>
      <c r="CO2715" s="198">
        <v>4.7584248000000003E-2</v>
      </c>
      <c r="CP2715" s="198">
        <v>2.6271932000000001E-2</v>
      </c>
      <c r="CQ2715" s="197">
        <v>2.8639842000000001E-10</v>
      </c>
      <c r="CR2715" s="197">
        <v>3.4685503999999998E-8</v>
      </c>
      <c r="CS2715" s="198">
        <v>1.9311332999999999E-3</v>
      </c>
      <c r="CT2715" s="198">
        <v>4.7398764000000003E-2</v>
      </c>
      <c r="CU2715" s="198">
        <v>0</v>
      </c>
      <c r="CV2715" s="198">
        <v>5.2839911999999999E-4</v>
      </c>
    </row>
    <row r="2716" spans="1:100" ht="14.4">
      <c r="A2716" t="s">
        <v>2951</v>
      </c>
      <c r="B2716" s="112" t="s">
        <v>1184</v>
      </c>
      <c r="C2716" s="113" t="str">
        <f t="shared" si="1007"/>
        <v>P.030.14.400</v>
      </c>
      <c r="D2716" t="s">
        <v>1328</v>
      </c>
      <c r="E2716" s="112" t="s">
        <v>362</v>
      </c>
      <c r="F2716" s="115" t="str">
        <f t="shared" si="1008"/>
        <v>Dithiophosphate O-esters (n=1, std=-)</v>
      </c>
      <c r="G2716" s="143">
        <f t="shared" si="1009"/>
        <v>17.810412000000003</v>
      </c>
      <c r="I2716" s="118">
        <f t="shared" si="1010"/>
        <v>3.48293020286</v>
      </c>
      <c r="K2716" s="161">
        <f t="shared" si="1011"/>
        <v>0.14239455537000001</v>
      </c>
      <c r="L2716" s="161">
        <f t="shared" si="1012"/>
        <v>0.56222207009000003</v>
      </c>
      <c r="M2716" s="162">
        <f t="shared" si="1013"/>
        <v>0.1067517774</v>
      </c>
      <c r="N2716" s="161">
        <v>2.6715618000000001</v>
      </c>
      <c r="O2716" s="132">
        <v>0.40846444999999998</v>
      </c>
      <c r="P2716" s="132">
        <v>0.13778303</v>
      </c>
      <c r="Q2716" s="132">
        <v>0.11054377</v>
      </c>
      <c r="R2716" s="132">
        <v>2.9412746E-2</v>
      </c>
      <c r="S2716" s="132">
        <v>5.2619386999999999E-4</v>
      </c>
      <c r="T2716" s="132">
        <v>1.9118455000000001E-3</v>
      </c>
      <c r="U2716" s="132">
        <v>1.5962318E-2</v>
      </c>
      <c r="V2716" s="132">
        <v>2.5793874E-3</v>
      </c>
      <c r="W2716" s="132">
        <v>0</v>
      </c>
      <c r="X2716" s="132">
        <v>0.10417239</v>
      </c>
      <c r="Y2716" s="164">
        <v>1.227209E-5</v>
      </c>
      <c r="Z2716" s="132">
        <v>0</v>
      </c>
      <c r="AA2716" s="132">
        <v>0</v>
      </c>
      <c r="AC2716" s="118">
        <f t="shared" si="1014"/>
        <v>2.6715618000000001</v>
      </c>
      <c r="AD2716" s="118">
        <f t="shared" si="1015"/>
        <v>0.70460435337000005</v>
      </c>
      <c r="AE2716" s="118">
        <f t="shared" si="1016"/>
        <v>0.56220979800000004</v>
      </c>
      <c r="AF2716" s="118">
        <f t="shared" si="1017"/>
        <v>0.56222207009000003</v>
      </c>
      <c r="AG2716" s="118">
        <f t="shared" si="1018"/>
        <v>0.1067517774</v>
      </c>
      <c r="AI2716" s="69">
        <v>240.87532999999999</v>
      </c>
      <c r="AJ2716" s="69">
        <v>214.13543999999999</v>
      </c>
      <c r="AK2716" s="69">
        <v>12.942589</v>
      </c>
      <c r="AL2716" s="69">
        <v>0</v>
      </c>
      <c r="AM2716" s="69">
        <v>3.0538948000000001</v>
      </c>
      <c r="AN2716" s="69">
        <v>7.5088248999999996</v>
      </c>
      <c r="AO2716" s="69">
        <v>3.2345811000000002</v>
      </c>
      <c r="AQ2716" s="116">
        <v>0.44199851000000001</v>
      </c>
      <c r="AR2716" s="116">
        <v>0.41351106999999998</v>
      </c>
      <c r="AS2716" s="116">
        <v>1.6257157000000001E-2</v>
      </c>
      <c r="AT2716" s="116">
        <v>1.2230276E-2</v>
      </c>
      <c r="AU2716" s="150">
        <f t="shared" si="1019"/>
        <v>2.4790831864630001E-5</v>
      </c>
      <c r="AV2716" s="150">
        <f t="shared" si="1020"/>
        <v>6.0122620645069005E-8</v>
      </c>
      <c r="AW2716" s="163">
        <f t="shared" si="1021"/>
        <v>1.712923825978</v>
      </c>
      <c r="AX2716" s="196">
        <v>1.6576174000000001E-5</v>
      </c>
      <c r="AY2716" s="196">
        <v>5.0016195000000002E-8</v>
      </c>
      <c r="AZ2716" s="196">
        <v>1.3664346000000001E-12</v>
      </c>
      <c r="BA2716" s="108">
        <v>0</v>
      </c>
      <c r="BB2716" s="108">
        <v>0</v>
      </c>
      <c r="BC2716" s="196">
        <v>6.461387E-9</v>
      </c>
      <c r="BD2716" s="196">
        <v>8.2053344000000003E-6</v>
      </c>
      <c r="BE2716" s="196">
        <v>1.1037339000000001E-9</v>
      </c>
      <c r="BF2716" s="196">
        <v>9.0001712999999995E-9</v>
      </c>
      <c r="BG2716" s="108">
        <v>0</v>
      </c>
      <c r="BH2716" s="108">
        <v>0</v>
      </c>
      <c r="BI2716" s="196">
        <v>1.039236E-12</v>
      </c>
      <c r="BJ2716" s="196">
        <v>9.5848810999999996E-14</v>
      </c>
      <c r="BK2716" s="196">
        <v>1.8925658E-14</v>
      </c>
      <c r="BL2716" s="196">
        <v>1.1453253E-10</v>
      </c>
      <c r="BM2716" s="196">
        <v>2.7475451000000002E-9</v>
      </c>
      <c r="BN2716" s="108">
        <v>0</v>
      </c>
      <c r="BO2716" s="196">
        <v>7.9825977999999998E-5</v>
      </c>
      <c r="BP2716" s="108">
        <v>1.712844</v>
      </c>
      <c r="BQ2716" s="108">
        <v>0</v>
      </c>
      <c r="BR2716" s="108">
        <v>0</v>
      </c>
      <c r="BS2716" s="108">
        <v>0</v>
      </c>
      <c r="BU2716" s="69">
        <v>9.4431131000000004E-4</v>
      </c>
      <c r="BV2716" s="172">
        <v>6.3460726000000005E-5</v>
      </c>
      <c r="BW2716" s="69">
        <v>4.9660153999999995E-4</v>
      </c>
      <c r="BX2716" s="172">
        <v>1.9088149000000001E-6</v>
      </c>
      <c r="BY2716" s="172">
        <v>7.6532807000000006E-5</v>
      </c>
      <c r="BZ2716" s="172">
        <v>2.7741988999999999E-6</v>
      </c>
      <c r="CA2716" s="69">
        <v>0</v>
      </c>
      <c r="CB2716" s="172">
        <v>4.2106370000000004E-6</v>
      </c>
      <c r="CC2716" s="172">
        <v>8.1185677E-7</v>
      </c>
      <c r="CD2716" s="172">
        <v>1.9311935E-6</v>
      </c>
      <c r="CE2716" s="69">
        <v>0</v>
      </c>
      <c r="CF2716" s="69">
        <v>0</v>
      </c>
      <c r="CG2716" s="69">
        <v>0</v>
      </c>
      <c r="CH2716" s="172">
        <v>2.4998098000000002E-5</v>
      </c>
      <c r="CI2716" s="69">
        <v>2.7004758E-4</v>
      </c>
      <c r="CJ2716" s="172">
        <v>1.0338561999999999E-6</v>
      </c>
      <c r="CK2716" s="69">
        <v>0</v>
      </c>
      <c r="CM2716" s="198">
        <v>0</v>
      </c>
      <c r="CN2716" s="198">
        <v>17.770218</v>
      </c>
      <c r="CO2716" s="198">
        <v>9.5781353E-2</v>
      </c>
      <c r="CP2716" s="198">
        <v>4.4055168999999998E-2</v>
      </c>
      <c r="CQ2716" s="197">
        <v>4.8518031000000001E-10</v>
      </c>
      <c r="CR2716" s="197">
        <v>5.8759833000000001E-8</v>
      </c>
      <c r="CS2716" s="198">
        <v>3.2583108999999998E-3</v>
      </c>
      <c r="CT2716" s="198">
        <v>8.0297044999999997E-2</v>
      </c>
      <c r="CU2716" s="198">
        <v>0</v>
      </c>
      <c r="CV2716" s="198">
        <v>9.7561290999999999E-4</v>
      </c>
    </row>
    <row r="2717" spans="1:100" ht="14.4">
      <c r="A2717" t="s">
        <v>3334</v>
      </c>
      <c r="B2717" s="112" t="s">
        <v>1184</v>
      </c>
      <c r="C2717" s="113" t="str">
        <f t="shared" si="1007"/>
        <v>P.030.15.100</v>
      </c>
      <c r="D2717" t="s">
        <v>1328</v>
      </c>
      <c r="E2717" s="112" t="s">
        <v>362</v>
      </c>
      <c r="F2717" s="115" t="str">
        <f t="shared" si="1008"/>
        <v>Epoxides (n=3, std=0.20)</v>
      </c>
      <c r="G2717" s="143">
        <f t="shared" si="1009"/>
        <v>2.0440706000000004</v>
      </c>
      <c r="I2717" s="118">
        <f t="shared" si="1010"/>
        <v>0.69177255733321097</v>
      </c>
      <c r="K2717" s="161">
        <f t="shared" si="1011"/>
        <v>4.362365386E-2</v>
      </c>
      <c r="L2717" s="161">
        <f t="shared" si="1012"/>
        <v>0.330803751486211</v>
      </c>
      <c r="M2717" s="162">
        <f t="shared" si="1013"/>
        <v>1.0734561987000001E-2</v>
      </c>
      <c r="N2717" s="161">
        <v>0.30661059000000002</v>
      </c>
      <c r="O2717" s="132">
        <v>3.6941333E-2</v>
      </c>
      <c r="P2717" s="132">
        <v>8.1991751000000009E-3</v>
      </c>
      <c r="Q2717" s="132">
        <v>3.4421550000000002E-2</v>
      </c>
      <c r="R2717" s="132">
        <v>8.3927347999999992E-3</v>
      </c>
      <c r="S2717" s="132">
        <v>1.2618100999999999E-4</v>
      </c>
      <c r="T2717" s="132">
        <v>6.8318804999999995E-4</v>
      </c>
      <c r="U2717" s="132">
        <v>3.8232050000000001E-3</v>
      </c>
      <c r="V2717" s="164">
        <v>1.3630542E-6</v>
      </c>
      <c r="W2717" s="132">
        <v>0.28183999999999998</v>
      </c>
      <c r="X2717" s="164">
        <v>6.9149328E-6</v>
      </c>
      <c r="Y2717" s="164">
        <v>3.8386211000000001E-8</v>
      </c>
      <c r="Z2717" s="132">
        <v>1.0726284000000001E-2</v>
      </c>
      <c r="AA2717" s="132">
        <v>0</v>
      </c>
      <c r="AC2717" s="118">
        <f t="shared" si="1014"/>
        <v>0.30661059000000002</v>
      </c>
      <c r="AD2717" s="118">
        <f t="shared" si="1015"/>
        <v>9.258736696E-2</v>
      </c>
      <c r="AE2717" s="118">
        <f t="shared" si="1016"/>
        <v>5.968999710000001E-2</v>
      </c>
      <c r="AF2717" s="118">
        <f t="shared" si="1017"/>
        <v>0.330803751486211</v>
      </c>
      <c r="AG2717" s="118">
        <f t="shared" si="1018"/>
        <v>8.2779870000000005E-6</v>
      </c>
      <c r="AI2717" s="69">
        <v>61.825978999999997</v>
      </c>
      <c r="AJ2717" s="69">
        <v>59.557735000000001</v>
      </c>
      <c r="AK2717" s="69">
        <v>8.5899787000000001E-4</v>
      </c>
      <c r="AL2717" s="69">
        <v>0</v>
      </c>
      <c r="AM2717" s="69">
        <v>0.250278</v>
      </c>
      <c r="AN2717" s="69">
        <v>0.33687296999999999</v>
      </c>
      <c r="AO2717" s="69">
        <v>1.6802344</v>
      </c>
      <c r="AQ2717" s="116">
        <v>4.4127421999999999E-2</v>
      </c>
      <c r="AR2717" s="116">
        <v>3.8245501000000001E-2</v>
      </c>
      <c r="AS2717" s="116">
        <v>1.7365963000000001E-3</v>
      </c>
      <c r="AT2717" s="116">
        <v>4.1453252999999997E-3</v>
      </c>
      <c r="AU2717" s="150">
        <f t="shared" si="1019"/>
        <v>2.292895719752E-6</v>
      </c>
      <c r="AV2717" s="150">
        <f t="shared" si="1020"/>
        <v>6.4223236840112987E-9</v>
      </c>
      <c r="AW2717" s="163">
        <f t="shared" si="1021"/>
        <v>0.58057777435794</v>
      </c>
      <c r="AX2717" s="196">
        <v>1.9080096999999998E-6</v>
      </c>
      <c r="AY2717" s="196">
        <v>5.7573323999999999E-9</v>
      </c>
      <c r="AZ2717" s="196">
        <v>1.5728077000000001E-13</v>
      </c>
      <c r="BA2717" s="196">
        <v>5.84E-11</v>
      </c>
      <c r="BB2717" s="108">
        <v>0</v>
      </c>
      <c r="BC2717" s="196">
        <v>1.0680319000000001E-9</v>
      </c>
      <c r="BD2717" s="196">
        <v>3.8302572999999998E-7</v>
      </c>
      <c r="BE2717" s="196">
        <v>2.2809656E-10</v>
      </c>
      <c r="BF2717" s="196">
        <v>4.2159851E-10</v>
      </c>
      <c r="BG2717" s="196">
        <v>1.4733332999999999E-11</v>
      </c>
      <c r="BH2717" s="108">
        <v>0</v>
      </c>
      <c r="BI2717" s="196">
        <v>3.7789645999999999E-13</v>
      </c>
      <c r="BJ2717" s="196">
        <v>2.2963558000000001E-14</v>
      </c>
      <c r="BK2717" s="196">
        <v>4.7402232999999997E-15</v>
      </c>
      <c r="BL2717" s="196">
        <v>2.9347791999999999E-11</v>
      </c>
      <c r="BM2717" s="196">
        <v>7.0451006000000004E-10</v>
      </c>
      <c r="BN2717" s="108">
        <v>0</v>
      </c>
      <c r="BO2717" s="196">
        <v>1.1435794E-7</v>
      </c>
      <c r="BP2717" s="108">
        <v>0.58057766</v>
      </c>
      <c r="BQ2717" s="108">
        <v>0</v>
      </c>
      <c r="BR2717" s="108">
        <v>0</v>
      </c>
      <c r="BS2717" s="108">
        <v>0</v>
      </c>
      <c r="BU2717" s="69">
        <v>1.6258131999999999E-4</v>
      </c>
      <c r="BV2717" s="172">
        <v>2.9656571000000001E-6</v>
      </c>
      <c r="BW2717" s="172">
        <v>5.6994112999999999E-5</v>
      </c>
      <c r="BX2717" s="172">
        <v>4.6356553999999998E-7</v>
      </c>
      <c r="BY2717" s="172">
        <v>9.9242431999999998E-6</v>
      </c>
      <c r="BZ2717" s="172">
        <v>1.1607362E-7</v>
      </c>
      <c r="CA2717" s="172">
        <v>3.8335823999999998E-7</v>
      </c>
      <c r="CB2717" s="172">
        <v>1.7617476999999999E-7</v>
      </c>
      <c r="CC2717" s="172">
        <v>2.0363133999999999E-7</v>
      </c>
      <c r="CD2717" s="172">
        <v>5.7017232999999996E-7</v>
      </c>
      <c r="CE2717" s="69">
        <v>0</v>
      </c>
      <c r="CF2717" s="69">
        <v>0</v>
      </c>
      <c r="CG2717" s="69">
        <v>0</v>
      </c>
      <c r="CH2717" s="172">
        <v>6.7618167000000002E-6</v>
      </c>
      <c r="CI2717" s="172">
        <v>7.2016429000000003E-5</v>
      </c>
      <c r="CJ2717" s="172">
        <v>1.2006087E-5</v>
      </c>
      <c r="CK2717" s="69">
        <v>0</v>
      </c>
      <c r="CM2717" s="198">
        <v>0</v>
      </c>
      <c r="CN2717" s="198">
        <v>2.0352348999999998</v>
      </c>
      <c r="CO2717" s="198">
        <v>3.6484775E-3</v>
      </c>
      <c r="CP2717" s="198">
        <v>2.0556810000000002E-3</v>
      </c>
      <c r="CQ2717" s="197">
        <v>1.7421107E-10</v>
      </c>
      <c r="CR2717" s="197">
        <v>2.0933849999999999E-8</v>
      </c>
      <c r="CS2717" s="198">
        <v>1.5098655000000001E-4</v>
      </c>
      <c r="CT2717" s="198">
        <v>1.9333051E-2</v>
      </c>
      <c r="CU2717" s="197">
        <v>9.7850667000000005E-6</v>
      </c>
      <c r="CV2717" s="197">
        <v>4.0820043000000003E-5</v>
      </c>
    </row>
    <row r="2718" spans="1:100" ht="14.4">
      <c r="A2718" t="s">
        <v>3335</v>
      </c>
      <c r="B2718" s="112" t="s">
        <v>1184</v>
      </c>
      <c r="C2718" s="113" t="str">
        <f t="shared" si="1007"/>
        <v>P.030.15.200</v>
      </c>
      <c r="D2718" t="s">
        <v>1328</v>
      </c>
      <c r="E2718" s="112" t="s">
        <v>362</v>
      </c>
      <c r="F2718" s="115" t="str">
        <f t="shared" si="1008"/>
        <v>Ethers (n=6, std=0.029)</v>
      </c>
      <c r="G2718" s="143">
        <f t="shared" si="1009"/>
        <v>1.8966271333333333</v>
      </c>
      <c r="I2718" s="118">
        <f t="shared" si="1010"/>
        <v>0.42362895874108808</v>
      </c>
      <c r="K2718" s="161">
        <f t="shared" si="1011"/>
        <v>3.2968797539999997E-2</v>
      </c>
      <c r="L2718" s="161">
        <f t="shared" si="1012"/>
        <v>9.2346445043999997E-2</v>
      </c>
      <c r="M2718" s="162">
        <f t="shared" si="1013"/>
        <v>1.3819646157088073E-2</v>
      </c>
      <c r="N2718" s="161">
        <v>0.28449406999999999</v>
      </c>
      <c r="O2718" s="132">
        <v>3.0153988E-2</v>
      </c>
      <c r="P2718" s="132">
        <v>1.3396653E-2</v>
      </c>
      <c r="Q2718" s="132">
        <v>2.8759140999999998E-2</v>
      </c>
      <c r="R2718" s="132">
        <v>2.4722479000000002E-3</v>
      </c>
      <c r="S2718" s="132">
        <v>1.014781E-3</v>
      </c>
      <c r="T2718" s="132">
        <v>7.2262764000000004E-4</v>
      </c>
      <c r="U2718" s="132">
        <v>4.8684377000000001E-2</v>
      </c>
      <c r="V2718" s="164">
        <v>9.0535956000000002E-5</v>
      </c>
      <c r="W2718" s="164">
        <v>8.8321056000000003E-5</v>
      </c>
      <c r="X2718" s="132">
        <v>4.4191483E-3</v>
      </c>
      <c r="Y2718" s="164">
        <v>2.3105987999999999E-5</v>
      </c>
      <c r="Z2718" s="132">
        <v>9.3099619000000002E-3</v>
      </c>
      <c r="AA2718" s="164">
        <v>1.0880742E-12</v>
      </c>
      <c r="AC2718" s="118">
        <f t="shared" si="1014"/>
        <v>0.28449406999999999</v>
      </c>
      <c r="AD2718" s="118">
        <f t="shared" si="1015"/>
        <v>0.12520381554000001</v>
      </c>
      <c r="AE2718" s="118">
        <f t="shared" si="1016"/>
        <v>0.1015449799</v>
      </c>
      <c r="AF2718" s="118">
        <f t="shared" si="1017"/>
        <v>9.2346445043999997E-2</v>
      </c>
      <c r="AG2718" s="118">
        <f t="shared" si="1018"/>
        <v>4.5096842570880738E-3</v>
      </c>
      <c r="AI2718" s="69">
        <v>45.216608000000001</v>
      </c>
      <c r="AJ2718" s="69">
        <v>43.085897000000003</v>
      </c>
      <c r="AK2718" s="69">
        <v>0.45161111999999998</v>
      </c>
      <c r="AL2718" s="69">
        <v>0</v>
      </c>
      <c r="AM2718" s="69">
        <v>0.35801102000000001</v>
      </c>
      <c r="AN2718" s="69">
        <v>0.97417260000000006</v>
      </c>
      <c r="AO2718" s="69">
        <v>0.34691636999999997</v>
      </c>
      <c r="AQ2718" s="116">
        <v>3.8964119999999998E-2</v>
      </c>
      <c r="AR2718" s="116">
        <v>3.4372478999999997E-2</v>
      </c>
      <c r="AS2718" s="116">
        <v>1.6104375999999999E-3</v>
      </c>
      <c r="AT2718" s="116">
        <v>2.9812035000000001E-3</v>
      </c>
      <c r="AU2718" s="150">
        <f t="shared" si="1019"/>
        <v>2.0607001034406334E-6</v>
      </c>
      <c r="AV2718" s="150">
        <f t="shared" si="1020"/>
        <v>5.9557602967085013E-9</v>
      </c>
      <c r="AW2718" s="163">
        <f t="shared" si="1021"/>
        <v>0.41753550635540004</v>
      </c>
      <c r="AX2718" s="196">
        <v>1.7601203E-6</v>
      </c>
      <c r="AY2718" s="196">
        <v>5.3107099999999997E-9</v>
      </c>
      <c r="AZ2718" s="196">
        <v>1.450961E-13</v>
      </c>
      <c r="BA2718" s="196">
        <v>3.0590087000000002E-14</v>
      </c>
      <c r="BB2718" s="196">
        <v>1.5054660999999999E-16</v>
      </c>
      <c r="BC2718" s="196">
        <v>8.9468348999999999E-10</v>
      </c>
      <c r="BD2718" s="196">
        <v>2.9083995999999999E-7</v>
      </c>
      <c r="BE2718" s="196">
        <v>1.9237409999999999E-10</v>
      </c>
      <c r="BF2718" s="196">
        <v>3.3611751999999999E-10</v>
      </c>
      <c r="BG2718" s="196">
        <v>1.1599074000000001E-10</v>
      </c>
      <c r="BH2718" s="196">
        <v>1.8833631E-17</v>
      </c>
      <c r="BI2718" s="196">
        <v>3.5368311000000002E-13</v>
      </c>
      <c r="BJ2718" s="196">
        <v>6.2904727999999997E-14</v>
      </c>
      <c r="BK2718" s="196">
        <v>6.2339353999999997E-15</v>
      </c>
      <c r="BL2718" s="196">
        <v>8.2187752000000002E-9</v>
      </c>
      <c r="BM2718" s="196">
        <v>6.2635400999999999E-10</v>
      </c>
      <c r="BN2718" s="196">
        <v>1.4699339E-21</v>
      </c>
      <c r="BO2718" s="196">
        <v>2.4763554000000001E-6</v>
      </c>
      <c r="BP2718" s="108">
        <v>0.41753303000000003</v>
      </c>
      <c r="BQ2718" s="108">
        <v>0</v>
      </c>
      <c r="BR2718" s="108">
        <v>0</v>
      </c>
      <c r="BS2718" s="108">
        <v>0</v>
      </c>
      <c r="BU2718" s="69">
        <v>1.2971961000000001E-4</v>
      </c>
      <c r="BV2718" s="172">
        <v>2.3619106000000001E-6</v>
      </c>
      <c r="BW2718" s="172">
        <v>5.2882995999999997E-5</v>
      </c>
      <c r="BX2718" s="172">
        <v>5.7148922999999997E-6</v>
      </c>
      <c r="BY2718" s="172">
        <v>4.0530715999999997E-6</v>
      </c>
      <c r="BZ2718" s="172">
        <v>8.7728533000000004E-8</v>
      </c>
      <c r="CA2718" s="172">
        <v>2.3775952999999998E-6</v>
      </c>
      <c r="CB2718" s="172">
        <v>1.3315873999999999E-7</v>
      </c>
      <c r="CC2718" s="172">
        <v>1.3916877E-6</v>
      </c>
      <c r="CD2718" s="172">
        <v>5.7229828999999995E-7</v>
      </c>
      <c r="CE2718" s="172">
        <v>4.2688548000000002E-13</v>
      </c>
      <c r="CF2718" s="172">
        <v>3.2505712999999999E-18</v>
      </c>
      <c r="CG2718" s="172">
        <v>2.7910111E-14</v>
      </c>
      <c r="CH2718" s="172">
        <v>5.6428034E-6</v>
      </c>
      <c r="CI2718" s="172">
        <v>5.2787405999999999E-5</v>
      </c>
      <c r="CJ2718" s="172">
        <v>1.7140619000000001E-6</v>
      </c>
      <c r="CK2718" s="69">
        <v>0</v>
      </c>
      <c r="CM2718" s="197">
        <v>3.2922369000000003E-14</v>
      </c>
      <c r="CN2718" s="198">
        <v>1.8965791000000001</v>
      </c>
      <c r="CO2718" s="198">
        <v>5.3320071999999998E-3</v>
      </c>
      <c r="CP2718" s="198">
        <v>1.6361965999999999E-3</v>
      </c>
      <c r="CQ2718" s="197">
        <v>2.2679643999999998E-9</v>
      </c>
      <c r="CR2718" s="197">
        <v>1.8426735999999999E-8</v>
      </c>
      <c r="CS2718" s="197">
        <v>9.7450278999999993E-5</v>
      </c>
      <c r="CT2718" s="198">
        <v>7.0275190000000001E-2</v>
      </c>
      <c r="CU2718" s="197">
        <v>7.7192596000000006E-5</v>
      </c>
      <c r="CV2718" s="197">
        <v>3.0859348999999998E-5</v>
      </c>
    </row>
    <row r="2719" spans="1:100" ht="14.4">
      <c r="A2719" t="s">
        <v>3336</v>
      </c>
      <c r="B2719" s="112" t="s">
        <v>1184</v>
      </c>
      <c r="C2719" s="113" t="str">
        <f t="shared" si="1007"/>
        <v>P.030.16.100</v>
      </c>
      <c r="D2719" t="s">
        <v>1328</v>
      </c>
      <c r="E2719" s="112" t="s">
        <v>362</v>
      </c>
      <c r="F2719" s="115" t="str">
        <f t="shared" si="1008"/>
        <v>Fatty acid esters (n=2, std=1.24)</v>
      </c>
      <c r="G2719" s="143">
        <f t="shared" si="1009"/>
        <v>33.742745333333339</v>
      </c>
      <c r="I2719" s="118">
        <f t="shared" si="1010"/>
        <v>6.357153281725</v>
      </c>
      <c r="K2719" s="161">
        <f t="shared" si="1011"/>
        <v>0.22124594319000002</v>
      </c>
      <c r="L2719" s="161">
        <f t="shared" si="1012"/>
        <v>0.90099492153500005</v>
      </c>
      <c r="M2719" s="162">
        <f t="shared" si="1013"/>
        <v>0.173500617</v>
      </c>
      <c r="N2719" s="161">
        <v>5.0614118000000001</v>
      </c>
      <c r="O2719" s="132">
        <v>0.65709024999999999</v>
      </c>
      <c r="P2719" s="132">
        <v>0.22146135</v>
      </c>
      <c r="Q2719" s="132">
        <v>0.17601338</v>
      </c>
      <c r="R2719" s="132">
        <v>4.1807267000000002E-2</v>
      </c>
      <c r="S2719" s="132">
        <v>7.3927018999999999E-4</v>
      </c>
      <c r="T2719" s="132">
        <v>2.6860260000000002E-3</v>
      </c>
      <c r="U2719" s="132">
        <v>2.2426080000000001E-2</v>
      </c>
      <c r="V2719" s="132">
        <v>4.1081970000000001E-3</v>
      </c>
      <c r="W2719" s="132">
        <v>0</v>
      </c>
      <c r="X2719" s="132">
        <v>0.16939241999999999</v>
      </c>
      <c r="Y2719" s="164">
        <v>1.7241535E-5</v>
      </c>
      <c r="Z2719" s="132">
        <v>0</v>
      </c>
      <c r="AA2719" s="132">
        <v>0</v>
      </c>
      <c r="AC2719" s="118">
        <f t="shared" si="1014"/>
        <v>5.0614118000000001</v>
      </c>
      <c r="AD2719" s="118">
        <f t="shared" si="1015"/>
        <v>1.1222236231899998</v>
      </c>
      <c r="AE2719" s="118">
        <f t="shared" si="1016"/>
        <v>0.90097768</v>
      </c>
      <c r="AF2719" s="118">
        <f t="shared" si="1017"/>
        <v>0.90099492153500005</v>
      </c>
      <c r="AG2719" s="118">
        <f t="shared" si="1018"/>
        <v>0.173500617</v>
      </c>
      <c r="AI2719" s="69">
        <v>457.95522999999997</v>
      </c>
      <c r="AJ2719" s="69">
        <v>414.43975999999998</v>
      </c>
      <c r="AK2719" s="69">
        <v>21.045666000000001</v>
      </c>
      <c r="AL2719" s="69">
        <v>0</v>
      </c>
      <c r="AM2719" s="69">
        <v>4.9805130000000002</v>
      </c>
      <c r="AN2719" s="69">
        <v>12.231033999999999</v>
      </c>
      <c r="AO2719" s="69">
        <v>5.2582585999999996</v>
      </c>
      <c r="AQ2719" s="116">
        <v>0.79867964999999996</v>
      </c>
      <c r="AR2719" s="116">
        <v>0.74523167999999995</v>
      </c>
      <c r="AS2719" s="116">
        <v>3.0106602999999999E-2</v>
      </c>
      <c r="AT2719" s="116">
        <v>2.3341364999999999E-2</v>
      </c>
      <c r="AU2719" s="150">
        <f t="shared" si="1019"/>
        <v>4.4678158752899994E-5</v>
      </c>
      <c r="AV2719" s="150">
        <f t="shared" si="1020"/>
        <v>1.1134098676690198E-7</v>
      </c>
      <c r="AW2719" s="163">
        <f t="shared" si="1021"/>
        <v>3.2690987257899997</v>
      </c>
      <c r="AX2719" s="196">
        <v>3.1380861999999999E-5</v>
      </c>
      <c r="AY2719" s="196">
        <v>9.4686270999999995E-8</v>
      </c>
      <c r="AZ2719" s="196">
        <v>2.5868528E-12</v>
      </c>
      <c r="BA2719" s="108">
        <v>0</v>
      </c>
      <c r="BB2719" s="108">
        <v>0</v>
      </c>
      <c r="BC2719" s="196">
        <v>1.2156709000000001E-8</v>
      </c>
      <c r="BD2719" s="196">
        <v>1.3281118999999999E-5</v>
      </c>
      <c r="BE2719" s="196">
        <v>1.9871316E-9</v>
      </c>
      <c r="BF2719" s="196">
        <v>1.4663375999999999E-8</v>
      </c>
      <c r="BG2719" s="108">
        <v>0</v>
      </c>
      <c r="BH2719" s="108">
        <v>0</v>
      </c>
      <c r="BI2719" s="196">
        <v>1.4600630000000001E-12</v>
      </c>
      <c r="BJ2719" s="196">
        <v>1.3466171000000001E-13</v>
      </c>
      <c r="BK2719" s="196">
        <v>2.6589391999999999E-14</v>
      </c>
      <c r="BL2719" s="196">
        <v>1.6091120000000001E-10</v>
      </c>
      <c r="BM2719" s="196">
        <v>3.8601326999999996E-9</v>
      </c>
      <c r="BN2719" s="108">
        <v>0</v>
      </c>
      <c r="BO2719" s="108">
        <v>1.2192579E-4</v>
      </c>
      <c r="BP2719" s="108">
        <v>3.2689767999999999</v>
      </c>
      <c r="BQ2719" s="108">
        <v>0</v>
      </c>
      <c r="BR2719" s="108">
        <v>0</v>
      </c>
      <c r="BS2719" s="108">
        <v>0</v>
      </c>
      <c r="BU2719" s="69">
        <v>1.7409702E-3</v>
      </c>
      <c r="BV2719" s="69">
        <v>1.0408950999999999E-4</v>
      </c>
      <c r="BW2719" s="69">
        <v>9.4083727000000004E-4</v>
      </c>
      <c r="BX2719" s="172">
        <v>2.6817680999999998E-6</v>
      </c>
      <c r="BY2719" s="69">
        <v>1.1877017E-4</v>
      </c>
      <c r="BZ2719" s="172">
        <v>5.8907733999999996E-6</v>
      </c>
      <c r="CA2719" s="69">
        <v>0</v>
      </c>
      <c r="CB2719" s="172">
        <v>8.9409263000000003E-6</v>
      </c>
      <c r="CC2719" s="172">
        <v>1.1406090999999999E-6</v>
      </c>
      <c r="CD2719" s="172">
        <v>2.7132086999999999E-6</v>
      </c>
      <c r="CE2719" s="69">
        <v>0</v>
      </c>
      <c r="CF2719" s="69">
        <v>0</v>
      </c>
      <c r="CG2719" s="69">
        <v>0</v>
      </c>
      <c r="CH2719" s="172">
        <v>3.9866785000000002E-5</v>
      </c>
      <c r="CI2719" s="69">
        <v>5.1435309999999998E-4</v>
      </c>
      <c r="CJ2719" s="172">
        <v>1.6860876E-6</v>
      </c>
      <c r="CK2719" s="69">
        <v>0</v>
      </c>
      <c r="CM2719" s="198">
        <v>0</v>
      </c>
      <c r="CN2719" s="198">
        <v>33.686275999999999</v>
      </c>
      <c r="CO2719" s="198">
        <v>0.19525126000000001</v>
      </c>
      <c r="CP2719" s="198">
        <v>7.2567582000000005E-2</v>
      </c>
      <c r="CQ2719" s="197">
        <v>6.8164863999999996E-10</v>
      </c>
      <c r="CR2719" s="197">
        <v>8.2553969999999996E-8</v>
      </c>
      <c r="CS2719" s="198">
        <v>5.1217284999999996E-3</v>
      </c>
      <c r="CT2719" s="198">
        <v>0.11281243000000001</v>
      </c>
      <c r="CU2719" s="198">
        <v>0</v>
      </c>
      <c r="CV2719" s="198">
        <v>2.0716303000000002E-3</v>
      </c>
    </row>
    <row r="2720" spans="1:100" ht="14.4">
      <c r="A2720" t="s">
        <v>2952</v>
      </c>
      <c r="B2720" s="112" t="s">
        <v>1184</v>
      </c>
      <c r="C2720" s="113" t="str">
        <f t="shared" si="1007"/>
        <v>P.030.16.100</v>
      </c>
      <c r="D2720" t="s">
        <v>1328</v>
      </c>
      <c r="E2720" s="112" t="s">
        <v>362</v>
      </c>
      <c r="F2720" s="115" t="str">
        <f t="shared" si="1008"/>
        <v>Fatty acids and conjugates (n=1, std=-)</v>
      </c>
      <c r="G2720" s="143">
        <f t="shared" si="1009"/>
        <v>1.6133691333333333</v>
      </c>
      <c r="I2720" s="118">
        <f t="shared" si="1010"/>
        <v>0.28353744495430988</v>
      </c>
      <c r="K2720" s="161">
        <f t="shared" si="1011"/>
        <v>4.4145616024999995E-3</v>
      </c>
      <c r="L2720" s="161">
        <f t="shared" si="1012"/>
        <v>3.2738584053700004E-2</v>
      </c>
      <c r="M2720" s="162">
        <f t="shared" si="1013"/>
        <v>4.3789292981098711E-3</v>
      </c>
      <c r="N2720" s="161">
        <v>0.24200537</v>
      </c>
      <c r="O2720" s="132">
        <v>1.4033705E-2</v>
      </c>
      <c r="P2720" s="132">
        <v>1.8034453999999998E-2</v>
      </c>
      <c r="Q2720" s="132">
        <v>3.7843231000000001E-3</v>
      </c>
      <c r="R2720" s="132">
        <v>5.8558291999999997E-4</v>
      </c>
      <c r="S2720" s="164">
        <v>9.4494325000000003E-6</v>
      </c>
      <c r="T2720" s="164">
        <v>3.5206149999999998E-5</v>
      </c>
      <c r="U2720" s="132">
        <v>6.6215955000000003E-4</v>
      </c>
      <c r="V2720" s="164">
        <v>9.9053119000000001E-5</v>
      </c>
      <c r="W2720" s="164">
        <v>6.1087455999999999E-6</v>
      </c>
      <c r="X2720" s="132">
        <v>4.2798586000000003E-3</v>
      </c>
      <c r="Y2720" s="164">
        <v>2.1567580999999999E-6</v>
      </c>
      <c r="Z2720" s="164">
        <v>1.7579006E-8</v>
      </c>
      <c r="AA2720" s="164">
        <v>1.0387079E-13</v>
      </c>
      <c r="AC2720" s="118">
        <f t="shared" si="1014"/>
        <v>0.24200537</v>
      </c>
      <c r="AD2720" s="118">
        <f t="shared" si="1015"/>
        <v>3.7144880152500004E-2</v>
      </c>
      <c r="AE2720" s="118">
        <f t="shared" si="1016"/>
        <v>3.2730336129005999E-2</v>
      </c>
      <c r="AF2720" s="118">
        <f t="shared" si="1017"/>
        <v>3.2738584053700004E-2</v>
      </c>
      <c r="AG2720" s="118">
        <f t="shared" si="1018"/>
        <v>4.3789117191038712E-3</v>
      </c>
      <c r="AI2720" s="69">
        <v>44.692853999999997</v>
      </c>
      <c r="AJ2720" s="69">
        <v>43.592491000000003</v>
      </c>
      <c r="AK2720" s="69">
        <v>0.52818217999999995</v>
      </c>
      <c r="AL2720" s="69">
        <v>0</v>
      </c>
      <c r="AM2720" s="69">
        <v>0.12167098</v>
      </c>
      <c r="AN2720" s="69">
        <v>0.31479659999999998</v>
      </c>
      <c r="AO2720" s="69">
        <v>0.13571404000000001</v>
      </c>
      <c r="AQ2720" s="116">
        <v>3.5073908000000001E-2</v>
      </c>
      <c r="AR2720" s="116">
        <v>3.1257808999999998E-2</v>
      </c>
      <c r="AS2720" s="116">
        <v>1.3896294E-3</v>
      </c>
      <c r="AT2720" s="116">
        <v>2.4264701E-3</v>
      </c>
      <c r="AU2720" s="150">
        <f t="shared" si="1019"/>
        <v>1.8739693121832376E-6</v>
      </c>
      <c r="AV2720" s="150">
        <f t="shared" si="1020"/>
        <v>5.1391619791161497E-9</v>
      </c>
      <c r="AW2720" s="163">
        <f t="shared" si="1021"/>
        <v>0.33984175822090001</v>
      </c>
      <c r="AX2720" s="196">
        <v>1.4980678999999999E-6</v>
      </c>
      <c r="AY2720" s="196">
        <v>4.5200661999999997E-9</v>
      </c>
      <c r="AZ2720" s="196">
        <v>1.2349324999999999E-13</v>
      </c>
      <c r="BA2720" s="196">
        <v>5.0666183E-17</v>
      </c>
      <c r="BB2720" s="196">
        <v>1.4371626000000001E-17</v>
      </c>
      <c r="BC2720" s="196">
        <v>3.7592541999999998E-10</v>
      </c>
      <c r="BD2720" s="196">
        <v>3.7547247000000003E-7</v>
      </c>
      <c r="BE2720" s="196">
        <v>5.6827044999999999E-11</v>
      </c>
      <c r="BF2720" s="196">
        <v>5.6207832000000005E-10</v>
      </c>
      <c r="BG2720" s="196">
        <v>2.4039731999999999E-14</v>
      </c>
      <c r="BH2720" s="196">
        <v>2.1633779E-14</v>
      </c>
      <c r="BI2720" s="196">
        <v>1.9180157E-14</v>
      </c>
      <c r="BJ2720" s="196">
        <v>1.724722E-15</v>
      </c>
      <c r="BK2720" s="196">
        <v>3.4247601000000002E-16</v>
      </c>
      <c r="BL2720" s="196">
        <v>2.0677371999999998E-12</v>
      </c>
      <c r="BM2720" s="196">
        <v>5.0948960999999997E-11</v>
      </c>
      <c r="BN2720" s="196">
        <v>1.4032424000000001E-22</v>
      </c>
      <c r="BO2720" s="196">
        <v>2.5282209000000002E-6</v>
      </c>
      <c r="BP2720" s="108">
        <v>0.33983922999999999</v>
      </c>
      <c r="BQ2720" s="108">
        <v>0</v>
      </c>
      <c r="BR2720" s="108">
        <v>0</v>
      </c>
      <c r="BS2720" s="108">
        <v>0</v>
      </c>
      <c r="BU2720" s="69">
        <v>1.0780458E-4</v>
      </c>
      <c r="BV2720" s="172">
        <v>4.2712347999999999E-6</v>
      </c>
      <c r="BW2720" s="172">
        <v>4.4985012000000003E-5</v>
      </c>
      <c r="BX2720" s="172">
        <v>1.0420086E-7</v>
      </c>
      <c r="BY2720" s="172">
        <v>4.0946486999999998E-6</v>
      </c>
      <c r="BZ2720" s="172">
        <v>3.6114897999999998E-7</v>
      </c>
      <c r="CA2720" s="172">
        <v>1.2964407000000001E-12</v>
      </c>
      <c r="CB2720" s="172">
        <v>1.9406719E-6</v>
      </c>
      <c r="CC2720" s="172">
        <v>1.4618387E-8</v>
      </c>
      <c r="CD2720" s="172">
        <v>3.6332156999999998E-8</v>
      </c>
      <c r="CE2720" s="172">
        <v>4.0751751999999997E-14</v>
      </c>
      <c r="CF2720" s="172">
        <v>3.1030916000000001E-19</v>
      </c>
      <c r="CG2720" s="172">
        <v>2.6643819000000002E-15</v>
      </c>
      <c r="CH2720" s="172">
        <v>8.5625414000000004E-7</v>
      </c>
      <c r="CI2720" s="172">
        <v>5.1096634000000001E-5</v>
      </c>
      <c r="CJ2720" s="172">
        <v>4.3821511999999997E-8</v>
      </c>
      <c r="CK2720" s="69">
        <v>0</v>
      </c>
      <c r="CM2720" s="197">
        <v>3.1428667999999999E-15</v>
      </c>
      <c r="CN2720" s="198">
        <v>1.6126495000000001</v>
      </c>
      <c r="CO2720" s="198">
        <v>7.1819032E-3</v>
      </c>
      <c r="CP2720" s="198">
        <v>2.7296032999999998E-3</v>
      </c>
      <c r="CQ2720" s="197">
        <v>8.9212612999999994E-12</v>
      </c>
      <c r="CR2720" s="197">
        <v>1.0801519E-9</v>
      </c>
      <c r="CS2720" s="198">
        <v>1.4206517999999999E-4</v>
      </c>
      <c r="CT2720" s="198">
        <v>1.4510129999999999E-3</v>
      </c>
      <c r="CU2720" s="197">
        <v>1.6119804999999999E-8</v>
      </c>
      <c r="CV2720" s="198">
        <v>4.2206043E-4</v>
      </c>
    </row>
    <row r="2721" spans="1:100" ht="14.4">
      <c r="A2721" t="s">
        <v>1191</v>
      </c>
      <c r="B2721" s="112" t="s">
        <v>1184</v>
      </c>
      <c r="C2721" s="113" t="str">
        <f t="shared" si="1007"/>
        <v>P.030.17.100</v>
      </c>
      <c r="D2721" t="s">
        <v>1328</v>
      </c>
      <c r="E2721" s="112" t="s">
        <v>362</v>
      </c>
      <c r="F2721" s="115" t="str">
        <f t="shared" si="1008"/>
        <v>Gamma butyrolactones (n=1, std=-)</v>
      </c>
      <c r="G2721" s="143">
        <f t="shared" si="1009"/>
        <v>5.0820931333333332</v>
      </c>
      <c r="I2721" s="118">
        <f t="shared" si="1010"/>
        <v>0.87475162912799975</v>
      </c>
      <c r="K2721" s="161">
        <f t="shared" si="1011"/>
        <v>1.679698139E-2</v>
      </c>
      <c r="L2721" s="161">
        <f t="shared" si="1012"/>
        <v>7.1669266979999993E-2</v>
      </c>
      <c r="M2721" s="162">
        <f t="shared" si="1013"/>
        <v>2.3971410757999734E-2</v>
      </c>
      <c r="N2721" s="161">
        <v>0.76231397000000001</v>
      </c>
      <c r="O2721" s="132">
        <v>5.3043991999999998E-2</v>
      </c>
      <c r="P2721" s="132">
        <v>1.5987412999999999E-2</v>
      </c>
      <c r="Q2721" s="132">
        <v>1.3832392000000001E-2</v>
      </c>
      <c r="R2721" s="132">
        <v>1.8930525000000001E-3</v>
      </c>
      <c r="S2721" s="132">
        <v>7.5672211000000003E-4</v>
      </c>
      <c r="T2721" s="132">
        <v>3.1481477999999999E-4</v>
      </c>
      <c r="U2721" s="132">
        <v>1.9731280000000002E-3</v>
      </c>
      <c r="V2721" s="132">
        <v>4.3003807000000002E-3</v>
      </c>
      <c r="W2721" s="132">
        <v>5.1363644999999998E-4</v>
      </c>
      <c r="X2721" s="132">
        <v>1.9638605E-2</v>
      </c>
      <c r="Y2721" s="132">
        <v>1.5109752999999999E-4</v>
      </c>
      <c r="Z2721" s="164">
        <v>3.2425051000000002E-5</v>
      </c>
      <c r="AA2721" s="164">
        <v>6.9997390999999997E-12</v>
      </c>
      <c r="AC2721" s="118">
        <f t="shared" si="1014"/>
        <v>0.76231397000000001</v>
      </c>
      <c r="AD2721" s="118">
        <f t="shared" si="1015"/>
        <v>8.7801514390000002E-2</v>
      </c>
      <c r="AE2721" s="118">
        <f t="shared" si="1016"/>
        <v>7.1036958050999993E-2</v>
      </c>
      <c r="AF2721" s="118">
        <f t="shared" si="1017"/>
        <v>7.1669266979999993E-2</v>
      </c>
      <c r="AG2721" s="118">
        <f t="shared" si="1018"/>
        <v>2.3938985706999736E-2</v>
      </c>
      <c r="AI2721" s="69">
        <v>104.81292999999999</v>
      </c>
      <c r="AJ2721" s="69">
        <v>100.80816</v>
      </c>
      <c r="AK2721" s="69">
        <v>1.7658578</v>
      </c>
      <c r="AL2721" s="69">
        <v>0</v>
      </c>
      <c r="AM2721" s="69">
        <v>0.73714771999999995</v>
      </c>
      <c r="AN2721" s="69">
        <v>1.0604034</v>
      </c>
      <c r="AO2721" s="69">
        <v>0.44135806</v>
      </c>
      <c r="AQ2721" s="116">
        <v>0.10701160999999999</v>
      </c>
      <c r="AR2721" s="116">
        <v>9.6758120000000003E-2</v>
      </c>
      <c r="AS2721" s="116">
        <v>4.2566304000000001E-3</v>
      </c>
      <c r="AT2721" s="116">
        <v>5.9968584E-3</v>
      </c>
      <c r="AU2721" s="150">
        <f t="shared" si="1019"/>
        <v>5.8008465417259883E-6</v>
      </c>
      <c r="AV2721" s="150">
        <f t="shared" si="1020"/>
        <v>1.5741976552380194E-8</v>
      </c>
      <c r="AW2721" s="163">
        <f t="shared" si="1021"/>
        <v>0.83989613345000003</v>
      </c>
      <c r="AX2721" s="196">
        <v>4.7175672E-6</v>
      </c>
      <c r="AY2721" s="196">
        <v>1.4234093E-8</v>
      </c>
      <c r="AZ2721" s="196">
        <v>3.8889347000000002E-13</v>
      </c>
      <c r="BA2721" s="196">
        <v>3.6395750000000002E-13</v>
      </c>
      <c r="BB2721" s="196">
        <v>9.6848820000000001E-16</v>
      </c>
      <c r="BC2721" s="196">
        <v>1.3436685999999999E-9</v>
      </c>
      <c r="BD2721" s="196">
        <v>1.0694322999999999E-6</v>
      </c>
      <c r="BE2721" s="196">
        <v>2.0570382000000001E-10</v>
      </c>
      <c r="BF2721" s="196">
        <v>1.2198758E-9</v>
      </c>
      <c r="BG2721" s="196">
        <v>4.4859553000000001E-11</v>
      </c>
      <c r="BH2721" s="196">
        <v>1.4569411000000001E-16</v>
      </c>
      <c r="BI2721" s="196">
        <v>3.2992411999999997E-11</v>
      </c>
      <c r="BJ2721" s="196">
        <v>2.1783687999999999E-13</v>
      </c>
      <c r="BK2721" s="196">
        <v>1.6155812999999999E-13</v>
      </c>
      <c r="BL2721" s="196">
        <v>1.1516349000000001E-8</v>
      </c>
      <c r="BM2721" s="196">
        <v>3.8094973E-10</v>
      </c>
      <c r="BN2721" s="196">
        <v>9.4562979999999997E-21</v>
      </c>
      <c r="BO2721" s="108">
        <v>2.1020345E-4</v>
      </c>
      <c r="BP2721" s="108">
        <v>0.83968593000000002</v>
      </c>
      <c r="BQ2721" s="196">
        <v>6.0570946999999999E-10</v>
      </c>
      <c r="BR2721" s="196">
        <v>3.6833683999999998E-12</v>
      </c>
      <c r="BS2721" s="196">
        <v>1.6479663E-16</v>
      </c>
      <c r="BU2721" s="69">
        <v>2.8605131000000001E-4</v>
      </c>
      <c r="BV2721" s="172">
        <v>8.7946493999999992E-6</v>
      </c>
      <c r="BW2721" s="69">
        <v>1.4170224E-4</v>
      </c>
      <c r="BX2721" s="172">
        <v>2.3239604E-7</v>
      </c>
      <c r="BY2721" s="172">
        <v>8.0039691000000001E-6</v>
      </c>
      <c r="BZ2721" s="172">
        <v>7.5605327999999998E-7</v>
      </c>
      <c r="CA2721" s="172">
        <v>1.1051853999999999E-10</v>
      </c>
      <c r="CB2721" s="172">
        <v>1.1474511000000001E-6</v>
      </c>
      <c r="CC2721" s="172">
        <v>1.0269481000000001E-6</v>
      </c>
      <c r="CD2721" s="172">
        <v>2.3274883000000001E-7</v>
      </c>
      <c r="CE2721" s="172">
        <v>2.7462161999999998E-12</v>
      </c>
      <c r="CF2721" s="172">
        <v>2.0911397000000001E-17</v>
      </c>
      <c r="CG2721" s="172">
        <v>1.7954979E-13</v>
      </c>
      <c r="CH2721" s="172">
        <v>3.1462474E-6</v>
      </c>
      <c r="CI2721" s="69">
        <v>1.2040799E-4</v>
      </c>
      <c r="CJ2721" s="172">
        <v>5.1354448000000003E-7</v>
      </c>
      <c r="CK2721" s="172">
        <v>8.6954006999999998E-8</v>
      </c>
      <c r="CM2721" s="197">
        <v>2.1179437000000001E-13</v>
      </c>
      <c r="CN2721" s="198">
        <v>5.0809391000000002</v>
      </c>
      <c r="CO2721" s="198">
        <v>3.3126249000000003E-2</v>
      </c>
      <c r="CP2721" s="198">
        <v>6.1905407999999999E-3</v>
      </c>
      <c r="CQ2721" s="197">
        <v>9.0043203999999995E-10</v>
      </c>
      <c r="CR2721" s="197">
        <v>7.1369306999999999E-9</v>
      </c>
      <c r="CS2721" s="198">
        <v>3.6048216999999999E-4</v>
      </c>
      <c r="CT2721" s="198">
        <v>0.19806583999999999</v>
      </c>
      <c r="CU2721" s="197">
        <v>3.0081071E-5</v>
      </c>
      <c r="CV2721" s="198">
        <v>2.6591499999999998E-4</v>
      </c>
    </row>
    <row r="2722" spans="1:100" ht="14.4">
      <c r="A2722" t="s">
        <v>3337</v>
      </c>
      <c r="B2722" s="112" t="s">
        <v>1184</v>
      </c>
      <c r="C2722" s="113" t="str">
        <f t="shared" si="1007"/>
        <v>P.030.18.100</v>
      </c>
      <c r="D2722" t="s">
        <v>1328</v>
      </c>
      <c r="E2722" s="112" t="s">
        <v>362</v>
      </c>
      <c r="F2722" s="115" t="str">
        <f t="shared" si="1008"/>
        <v>Halobenzenes (n=3, std=0.38)</v>
      </c>
      <c r="G2722" s="143">
        <f t="shared" si="1009"/>
        <v>12.191943333333333</v>
      </c>
      <c r="I2722" s="118">
        <f t="shared" si="1010"/>
        <v>2.6231951164607903</v>
      </c>
      <c r="K2722" s="161">
        <f t="shared" si="1011"/>
        <v>0.2524720962</v>
      </c>
      <c r="L2722" s="161">
        <f t="shared" si="1012"/>
        <v>0.46398886533</v>
      </c>
      <c r="M2722" s="162">
        <f t="shared" si="1013"/>
        <v>7.7942654930790167E-2</v>
      </c>
      <c r="N2722" s="161">
        <v>1.8287914999999999</v>
      </c>
      <c r="O2722" s="132">
        <v>0.25997785000000001</v>
      </c>
      <c r="P2722" s="132">
        <v>0.11528353</v>
      </c>
      <c r="Q2722" s="132">
        <v>0.2248705</v>
      </c>
      <c r="R2722" s="132">
        <v>1.8083149999999999E-2</v>
      </c>
      <c r="S2722" s="132">
        <v>4.8611669999999996E-3</v>
      </c>
      <c r="T2722" s="132">
        <v>4.6572792000000003E-3</v>
      </c>
      <c r="U2722" s="132">
        <v>8.8659715E-2</v>
      </c>
      <c r="V2722" s="132">
        <v>8.6111993E-4</v>
      </c>
      <c r="W2722" s="164">
        <v>4.6471141999999998E-5</v>
      </c>
      <c r="X2722" s="132">
        <v>3.4389000000000003E-2</v>
      </c>
      <c r="Y2722" s="164">
        <v>2.1299188000000002E-5</v>
      </c>
      <c r="Z2722" s="132">
        <v>4.2692534999999997E-2</v>
      </c>
      <c r="AA2722" s="164">
        <v>7.9017760999999999E-13</v>
      </c>
      <c r="AC2722" s="118">
        <f t="shared" si="1014"/>
        <v>1.8287914999999999</v>
      </c>
      <c r="AD2722" s="118">
        <f t="shared" si="1015"/>
        <v>0.71639319120000011</v>
      </c>
      <c r="AE2722" s="118">
        <f t="shared" si="1016"/>
        <v>0.50661363000000004</v>
      </c>
      <c r="AF2722" s="118">
        <f t="shared" si="1017"/>
        <v>0.46398886533</v>
      </c>
      <c r="AG2722" s="118">
        <f t="shared" si="1018"/>
        <v>3.5250119930790184E-2</v>
      </c>
      <c r="AI2722" s="69">
        <v>210.50776999999999</v>
      </c>
      <c r="AJ2722" s="69">
        <v>199.46932000000001</v>
      </c>
      <c r="AK2722" s="69">
        <v>4.20322</v>
      </c>
      <c r="AL2722" s="69">
        <v>0</v>
      </c>
      <c r="AM2722" s="69">
        <v>2.4166398</v>
      </c>
      <c r="AN2722" s="69">
        <v>2.4363288000000001</v>
      </c>
      <c r="AO2722" s="69">
        <v>1.9822613</v>
      </c>
      <c r="AQ2722" s="116">
        <v>0.2706209</v>
      </c>
      <c r="AR2722" s="116">
        <v>0.24678786999999999</v>
      </c>
      <c r="AS2722" s="116">
        <v>1.0833038999999999E-2</v>
      </c>
      <c r="AT2722" s="116">
        <v>1.2999989999999999E-2</v>
      </c>
      <c r="AU2722" s="150">
        <f t="shared" si="1019"/>
        <v>1.4795435540394762E-5</v>
      </c>
      <c r="AV2722" s="150">
        <f t="shared" si="1020"/>
        <v>4.0063013243517334E-8</v>
      </c>
      <c r="AW2722" s="163">
        <f t="shared" si="1021"/>
        <v>1.820726937906</v>
      </c>
      <c r="AX2722" s="196">
        <v>1.1332138999999999E-5</v>
      </c>
      <c r="AY2722" s="196">
        <v>3.4192502000000001E-8</v>
      </c>
      <c r="AZ2722" s="196">
        <v>9.3415833000000002E-13</v>
      </c>
      <c r="BA2722" s="196">
        <v>3.8543352999999999E-16</v>
      </c>
      <c r="BB2722" s="196">
        <v>1.0932946E-16</v>
      </c>
      <c r="BC2722" s="196">
        <v>7.3186890000000002E-9</v>
      </c>
      <c r="BD2722" s="196">
        <v>3.3831199E-6</v>
      </c>
      <c r="BE2722" s="196">
        <v>1.5127292E-9</v>
      </c>
      <c r="BF2722" s="196">
        <v>3.7329024999999998E-9</v>
      </c>
      <c r="BG2722" s="196">
        <v>6.199425E-10</v>
      </c>
      <c r="BH2722" s="196">
        <v>1.3535270999999999E-17</v>
      </c>
      <c r="BI2722" s="196">
        <v>2.1895300999999999E-12</v>
      </c>
      <c r="BJ2722" s="196">
        <v>1.7706198999999999E-12</v>
      </c>
      <c r="BK2722" s="196">
        <v>4.2721650999999999E-14</v>
      </c>
      <c r="BL2722" s="196">
        <v>6.5028730000000006E-8</v>
      </c>
      <c r="BM2722" s="196">
        <v>7.8292208999999994E-9</v>
      </c>
      <c r="BN2722" s="196">
        <v>1.0674905E-21</v>
      </c>
      <c r="BO2722" s="196">
        <v>2.8037906000000001E-5</v>
      </c>
      <c r="BP2722" s="108">
        <v>1.8206989</v>
      </c>
      <c r="BQ2722" s="108">
        <v>0</v>
      </c>
      <c r="BR2722" s="108">
        <v>0</v>
      </c>
      <c r="BS2722" s="108">
        <v>0</v>
      </c>
      <c r="BU2722" s="69">
        <v>7.2262518999999996E-4</v>
      </c>
      <c r="BV2722" s="172">
        <v>2.6332443999999999E-5</v>
      </c>
      <c r="BW2722" s="69">
        <v>3.3994374000000002E-4</v>
      </c>
      <c r="BX2722" s="172">
        <v>1.0479738E-5</v>
      </c>
      <c r="BY2722" s="172">
        <v>3.7015738000000003E-5</v>
      </c>
      <c r="BZ2722" s="172">
        <v>1.1733032E-6</v>
      </c>
      <c r="CA2722" s="172">
        <v>9.8624301999999993E-12</v>
      </c>
      <c r="CB2722" s="172">
        <v>1.7808266000000001E-6</v>
      </c>
      <c r="CC2722" s="172">
        <v>6.7221324000000002E-6</v>
      </c>
      <c r="CD2722" s="172">
        <v>3.8649358000000003E-6</v>
      </c>
      <c r="CE2722" s="172">
        <v>3.1001134999999998E-13</v>
      </c>
      <c r="CF2722" s="172">
        <v>2.3606189999999999E-18</v>
      </c>
      <c r="CG2722" s="172">
        <v>2.0268787999999999E-14</v>
      </c>
      <c r="CH2722" s="172">
        <v>4.4587798999999997E-5</v>
      </c>
      <c r="CI2722" s="69">
        <v>2.4373276E-4</v>
      </c>
      <c r="CJ2722" s="172">
        <v>6.9917698000000003E-6</v>
      </c>
      <c r="CK2722" s="69">
        <v>0</v>
      </c>
      <c r="CM2722" s="197">
        <v>2.3908772999999999E-14</v>
      </c>
      <c r="CN2722" s="198">
        <v>12.176893</v>
      </c>
      <c r="CO2722" s="198">
        <v>4.4074554000000002E-2</v>
      </c>
      <c r="CP2722" s="198">
        <v>1.8285371000000002E-2</v>
      </c>
      <c r="CQ2722" s="197">
        <v>9.6198213000000004E-9</v>
      </c>
      <c r="CR2722" s="197">
        <v>1.2166342000000001E-7</v>
      </c>
      <c r="CS2722" s="198">
        <v>1.3186375000000001E-3</v>
      </c>
      <c r="CT2722" s="198">
        <v>1.9048813</v>
      </c>
      <c r="CU2722" s="198">
        <v>4.1570970000000002E-4</v>
      </c>
      <c r="CV2722" s="198">
        <v>4.1262549000000001E-4</v>
      </c>
    </row>
    <row r="2723" spans="1:100" ht="14.4">
      <c r="A2723" t="s">
        <v>3338</v>
      </c>
      <c r="B2723" s="112" t="s">
        <v>1184</v>
      </c>
      <c r="C2723" s="113" t="str">
        <f t="shared" si="1007"/>
        <v>P.030.18.200</v>
      </c>
      <c r="D2723" t="s">
        <v>1328</v>
      </c>
      <c r="E2723" s="112" t="s">
        <v>362</v>
      </c>
      <c r="F2723" s="115" t="str">
        <f t="shared" si="1008"/>
        <v>Halogen hydrides (n=2, std=1.80 )</v>
      </c>
      <c r="G2723" s="143">
        <f t="shared" si="1009"/>
        <v>12.836235333333333</v>
      </c>
      <c r="I2723" s="118">
        <f t="shared" si="1010"/>
        <v>3.2870425158400822</v>
      </c>
      <c r="K2723" s="161">
        <f t="shared" si="1011"/>
        <v>0.52612042599999997</v>
      </c>
      <c r="L2723" s="161">
        <f t="shared" si="1012"/>
        <v>0.72201150784699997</v>
      </c>
      <c r="M2723" s="162">
        <f t="shared" si="1013"/>
        <v>0.11347528199308243</v>
      </c>
      <c r="N2723" s="161">
        <v>1.9254353</v>
      </c>
      <c r="O2723" s="132">
        <v>0.26386935</v>
      </c>
      <c r="P2723" s="132">
        <v>0.16354664999999999</v>
      </c>
      <c r="Q2723" s="132">
        <v>0.47589970999999998</v>
      </c>
      <c r="R2723" s="132">
        <v>2.0270860000000002E-2</v>
      </c>
      <c r="S2723" s="132">
        <v>1.8183858000000001E-2</v>
      </c>
      <c r="T2723" s="132">
        <v>1.1765998E-2</v>
      </c>
      <c r="U2723" s="132">
        <v>0.21491822999999999</v>
      </c>
      <c r="V2723" s="164">
        <v>1.9520691E-5</v>
      </c>
      <c r="W2723" s="132">
        <v>7.9633330000000002E-2</v>
      </c>
      <c r="X2723" s="132">
        <v>1.8640512999999999E-3</v>
      </c>
      <c r="Y2723" s="164">
        <v>4.3947847000000002E-5</v>
      </c>
      <c r="Z2723" s="132">
        <v>0.11159171</v>
      </c>
      <c r="AA2723" s="164">
        <v>2.0824310999999999E-12</v>
      </c>
      <c r="AC2723" s="118">
        <f t="shared" si="1014"/>
        <v>1.9254353</v>
      </c>
      <c r="AD2723" s="118">
        <f t="shared" si="1015"/>
        <v>1.168454656</v>
      </c>
      <c r="AE2723" s="118">
        <f t="shared" si="1016"/>
        <v>0.75392594000000002</v>
      </c>
      <c r="AF2723" s="118">
        <f t="shared" si="1017"/>
        <v>0.72201150784699997</v>
      </c>
      <c r="AG2723" s="118">
        <f t="shared" si="1018"/>
        <v>1.8835719930824309E-3</v>
      </c>
      <c r="AI2723" s="69">
        <v>298.22307999999998</v>
      </c>
      <c r="AJ2723" s="69">
        <v>291.60570000000001</v>
      </c>
      <c r="AK2723" s="69">
        <v>5.0564866E-2</v>
      </c>
      <c r="AL2723" s="69">
        <v>0</v>
      </c>
      <c r="AM2723" s="69">
        <v>3.7679863999999998</v>
      </c>
      <c r="AN2723" s="69">
        <v>3.6221692E-2</v>
      </c>
      <c r="AO2723" s="69">
        <v>2.7625975999999999</v>
      </c>
      <c r="AQ2723" s="116">
        <v>0.24214404</v>
      </c>
      <c r="AR2723" s="116">
        <v>0.21027598</v>
      </c>
      <c r="AS2723" s="116">
        <v>1.10688E-2</v>
      </c>
      <c r="AT2723" s="116">
        <v>2.0799251000000001E-2</v>
      </c>
      <c r="AU2723" s="150">
        <f t="shared" si="1019"/>
        <v>1.2606474139303897E-5</v>
      </c>
      <c r="AV2723" s="150">
        <f t="shared" si="1020"/>
        <v>4.0934912329319621E-8</v>
      </c>
      <c r="AW2723" s="163">
        <f t="shared" si="1021"/>
        <v>2.9130603936520001</v>
      </c>
      <c r="AX2723" s="196">
        <v>1.1912048999999999E-5</v>
      </c>
      <c r="AY2723" s="196">
        <v>3.5941527000000003E-8</v>
      </c>
      <c r="AZ2723" s="196">
        <v>9.8197382999999993E-13</v>
      </c>
      <c r="BA2723" s="196">
        <v>1.0157700999999999E-15</v>
      </c>
      <c r="BB2723" s="196">
        <v>2.8812645000000001E-16</v>
      </c>
      <c r="BC2723" s="196">
        <v>1.2300854E-8</v>
      </c>
      <c r="BD2723" s="196">
        <v>4.9576167999999999E-7</v>
      </c>
      <c r="BE2723" s="196">
        <v>2.8018760999999998E-9</v>
      </c>
      <c r="BF2723" s="196">
        <v>5.7237647000000004E-10</v>
      </c>
      <c r="BG2723" s="196">
        <v>1.6088473000000001E-9</v>
      </c>
      <c r="BH2723" s="196">
        <v>3.5670802000000002E-17</v>
      </c>
      <c r="BI2723" s="196">
        <v>4.7065853999999998E-12</v>
      </c>
      <c r="BJ2723" s="196">
        <v>4.5039594000000002E-12</v>
      </c>
      <c r="BK2723" s="196">
        <v>9.2905016000000006E-14</v>
      </c>
      <c r="BL2723" s="196">
        <v>1.6865098E-7</v>
      </c>
      <c r="BM2723" s="196">
        <v>1.7711623999999999E-8</v>
      </c>
      <c r="BN2723" s="196">
        <v>2.8132603999999998E-21</v>
      </c>
      <c r="BO2723" s="196">
        <v>1.093652E-6</v>
      </c>
      <c r="BP2723" s="108">
        <v>2.9130593</v>
      </c>
      <c r="BQ2723" s="108">
        <v>0</v>
      </c>
      <c r="BR2723" s="108">
        <v>0</v>
      </c>
      <c r="BS2723" s="108">
        <v>0</v>
      </c>
      <c r="BU2723" s="69">
        <v>9.0578109E-4</v>
      </c>
      <c r="BV2723" s="172">
        <v>3.9598282000000004E-6</v>
      </c>
      <c r="BW2723" s="69">
        <v>3.5790829999999998E-4</v>
      </c>
      <c r="BX2723" s="172">
        <v>2.5383301000000001E-5</v>
      </c>
      <c r="BY2723" s="172">
        <v>2.1430945000000002E-5</v>
      </c>
      <c r="BZ2723" s="172">
        <v>2.6921219E-8</v>
      </c>
      <c r="CA2723" s="172">
        <v>2.5991412E-11</v>
      </c>
      <c r="CB2723" s="172">
        <v>4.0873247000000001E-8</v>
      </c>
      <c r="CC2723" s="172">
        <v>2.4817702999999999E-5</v>
      </c>
      <c r="CD2723" s="172">
        <v>9.1813395999999993E-6</v>
      </c>
      <c r="CE2723" s="172">
        <v>8.1700274000000004E-13</v>
      </c>
      <c r="CF2723" s="172">
        <v>6.2211666000000003E-18</v>
      </c>
      <c r="CG2723" s="172">
        <v>5.3416288E-14</v>
      </c>
      <c r="CH2723" s="172">
        <v>9.1225408000000004E-5</v>
      </c>
      <c r="CI2723" s="69">
        <v>3.5214882000000002E-4</v>
      </c>
      <c r="CJ2723" s="172">
        <v>1.9657626000000001E-5</v>
      </c>
      <c r="CK2723" s="69">
        <v>0</v>
      </c>
      <c r="CM2723" s="197">
        <v>6.3009090000000001E-14</v>
      </c>
      <c r="CN2723" s="198">
        <v>12.836217</v>
      </c>
      <c r="CO2723" s="198">
        <v>1.4534508999999999E-2</v>
      </c>
      <c r="CP2723" s="198">
        <v>2.7154269999999999E-3</v>
      </c>
      <c r="CQ2723" s="197">
        <v>2.4509261999999999E-8</v>
      </c>
      <c r="CR2723" s="197">
        <v>2.6053461000000001E-7</v>
      </c>
      <c r="CS2723" s="198">
        <v>1.7101788000000001E-4</v>
      </c>
      <c r="CT2723" s="198">
        <v>4.8671747999999999</v>
      </c>
      <c r="CU2723" s="198">
        <v>1.0788314000000001E-3</v>
      </c>
      <c r="CV2723" s="197">
        <v>9.4821609000000005E-6</v>
      </c>
    </row>
    <row r="2724" spans="1:100" ht="14.4">
      <c r="A2724" t="s">
        <v>3339</v>
      </c>
      <c r="B2724" s="112" t="s">
        <v>1184</v>
      </c>
      <c r="C2724" s="113" t="str">
        <f t="shared" si="1007"/>
        <v>P.030.18.300</v>
      </c>
      <c r="D2724" t="s">
        <v>1328</v>
      </c>
      <c r="E2724" s="112" t="s">
        <v>362</v>
      </c>
      <c r="F2724" s="115" t="str">
        <f t="shared" si="1008"/>
        <v>Homogeneous halogens (n=3, std=0.010)</v>
      </c>
      <c r="G2724" s="143">
        <f t="shared" si="1009"/>
        <v>0.77046566666666672</v>
      </c>
      <c r="I2724" s="118">
        <f t="shared" si="1010"/>
        <v>0.15530911093810001</v>
      </c>
      <c r="K2724" s="161">
        <f t="shared" si="1011"/>
        <v>8.6118039325000003E-3</v>
      </c>
      <c r="L2724" s="161">
        <f t="shared" si="1012"/>
        <v>2.5965639940600003E-2</v>
      </c>
      <c r="M2724" s="162">
        <f t="shared" si="1013"/>
        <v>5.1618170650000001E-3</v>
      </c>
      <c r="N2724" s="161">
        <v>0.11556985</v>
      </c>
      <c r="O2724" s="132">
        <v>2.3379018000000001E-2</v>
      </c>
      <c r="P2724" s="132">
        <v>2.5466242E-3</v>
      </c>
      <c r="Q2724" s="132">
        <v>1.2793666000000001E-3</v>
      </c>
      <c r="R2724" s="132">
        <v>6.6996497E-3</v>
      </c>
      <c r="S2724" s="164">
        <v>3.6162124999999998E-6</v>
      </c>
      <c r="T2724" s="132">
        <v>6.2917142000000004E-4</v>
      </c>
      <c r="U2724" s="164">
        <v>3.5153878999999998E-5</v>
      </c>
      <c r="V2724" s="164">
        <v>8.9976865000000007E-5</v>
      </c>
      <c r="W2724" s="132">
        <v>0</v>
      </c>
      <c r="X2724" s="132">
        <v>5.0718402000000003E-3</v>
      </c>
      <c r="Y2724" s="164">
        <v>4.8438615999999999E-6</v>
      </c>
      <c r="Z2724" s="132">
        <v>0</v>
      </c>
      <c r="AA2724" s="132">
        <v>0</v>
      </c>
      <c r="AC2724" s="118">
        <f t="shared" si="1014"/>
        <v>0.11556985</v>
      </c>
      <c r="AD2724" s="118">
        <f t="shared" si="1015"/>
        <v>3.4572600011500004E-2</v>
      </c>
      <c r="AE2724" s="118">
        <f t="shared" si="1016"/>
        <v>2.5960796079000002E-2</v>
      </c>
      <c r="AF2724" s="118">
        <f t="shared" si="1017"/>
        <v>2.5965639940600003E-2</v>
      </c>
      <c r="AG2724" s="118">
        <f t="shared" si="1018"/>
        <v>5.1618170650000001E-3</v>
      </c>
      <c r="AI2724" s="69">
        <v>6.3477307999999999</v>
      </c>
      <c r="AJ2724" s="69">
        <v>3.7506130999999998</v>
      </c>
      <c r="AK2724" s="69">
        <v>0.52621465000000001</v>
      </c>
      <c r="AL2724" s="69">
        <v>0</v>
      </c>
      <c r="AM2724" s="69">
        <v>0.12669801999999999</v>
      </c>
      <c r="AN2724" s="69">
        <v>0.31294314000000001</v>
      </c>
      <c r="AO2724" s="69">
        <v>1.6312618999999999</v>
      </c>
      <c r="AQ2724" s="116">
        <v>2.0078479999999999E-2</v>
      </c>
      <c r="AR2724" s="116">
        <v>1.9186894999999999E-2</v>
      </c>
      <c r="AS2724" s="116">
        <v>7.2505159000000002E-4</v>
      </c>
      <c r="AT2724" s="116">
        <v>1.6653389999999999E-4</v>
      </c>
      <c r="AU2724" s="150">
        <f t="shared" si="1019"/>
        <v>1.150293449277E-6</v>
      </c>
      <c r="AV2724" s="150">
        <f t="shared" si="1020"/>
        <v>2.6814038546196799E-9</v>
      </c>
      <c r="AW2724" s="163">
        <f t="shared" si="1021"/>
        <v>2.3324076552799999E-2</v>
      </c>
      <c r="AX2724" s="196">
        <v>7.1516877999999999E-7</v>
      </c>
      <c r="AY2724" s="196">
        <v>2.1578444999999998E-9</v>
      </c>
      <c r="AZ2724" s="196">
        <v>5.8955046000000004E-14</v>
      </c>
      <c r="BA2724" s="196">
        <v>2.9791378000000002E-11</v>
      </c>
      <c r="BB2724" s="108">
        <v>0</v>
      </c>
      <c r="BC2724" s="196">
        <v>1.2642685999999999E-10</v>
      </c>
      <c r="BD2724" s="196">
        <v>4.3473357999999999E-7</v>
      </c>
      <c r="BE2724" s="196">
        <v>1.9371718E-11</v>
      </c>
      <c r="BF2724" s="196">
        <v>5.0376966999999999E-10</v>
      </c>
      <c r="BG2724" s="108">
        <v>0</v>
      </c>
      <c r="BH2724" s="108">
        <v>0</v>
      </c>
      <c r="BI2724" s="196">
        <v>3.5815636000000001E-13</v>
      </c>
      <c r="BJ2724" s="196">
        <v>2.3694516000000002E-16</v>
      </c>
      <c r="BK2724" s="196">
        <v>6.1826851999999996E-16</v>
      </c>
      <c r="BL2724" s="196">
        <v>5.8476279000000005E-11</v>
      </c>
      <c r="BM2724" s="196">
        <v>1.7639476000000001E-10</v>
      </c>
      <c r="BN2724" s="108">
        <v>0</v>
      </c>
      <c r="BO2724" s="196">
        <v>1.8825528000000001E-6</v>
      </c>
      <c r="BP2724" s="108">
        <v>2.3322194000000001E-2</v>
      </c>
      <c r="BQ2724" s="108">
        <v>0</v>
      </c>
      <c r="BR2724" s="108">
        <v>0</v>
      </c>
      <c r="BS2724" s="108">
        <v>0</v>
      </c>
      <c r="BU2724" s="172">
        <v>5.0817301000000002E-5</v>
      </c>
      <c r="BV2724" s="172">
        <v>3.5092561E-6</v>
      </c>
      <c r="BW2724" s="172">
        <v>2.1482628E-5</v>
      </c>
      <c r="BX2724" s="172">
        <v>4.2862994999999998E-9</v>
      </c>
      <c r="BY2724" s="172">
        <v>8.8296227000000007E-6</v>
      </c>
      <c r="BZ2724" s="172">
        <v>7.1016905999999996E-8</v>
      </c>
      <c r="CA2724" s="69">
        <v>0</v>
      </c>
      <c r="CB2724" s="172">
        <v>1.0778838E-7</v>
      </c>
      <c r="CC2724" s="172">
        <v>3.5255000999999997E-8</v>
      </c>
      <c r="CD2724" s="172">
        <v>4.1765761000000001E-7</v>
      </c>
      <c r="CE2724" s="69">
        <v>0</v>
      </c>
      <c r="CF2724" s="69">
        <v>0</v>
      </c>
      <c r="CG2724" s="172">
        <v>5.4472522999999998E-8</v>
      </c>
      <c r="CH2724" s="172">
        <v>4.6589407999999998E-7</v>
      </c>
      <c r="CI2724" s="172">
        <v>5.0768106999999997E-6</v>
      </c>
      <c r="CJ2724" s="172">
        <v>1.0762613E-5</v>
      </c>
      <c r="CK2724" s="69">
        <v>0</v>
      </c>
      <c r="CM2724" s="197">
        <v>4.6106286999999998E-8</v>
      </c>
      <c r="CN2724" s="198">
        <v>0.77025663</v>
      </c>
      <c r="CO2724" s="198">
        <v>3.1131433000000002E-3</v>
      </c>
      <c r="CP2724" s="198">
        <v>2.4173621000000002E-3</v>
      </c>
      <c r="CQ2724" s="197">
        <v>1.6402408E-10</v>
      </c>
      <c r="CR2724" s="197">
        <v>1.9066318999999999E-8</v>
      </c>
      <c r="CS2724" s="198">
        <v>1.4785703999999999E-4</v>
      </c>
      <c r="CT2724" s="198">
        <v>4.5765572E-4</v>
      </c>
      <c r="CU2724" s="198">
        <v>0</v>
      </c>
      <c r="CV2724" s="197">
        <v>2.4974781000000002E-5</v>
      </c>
    </row>
    <row r="2725" spans="1:100" ht="14.4">
      <c r="A2725" t="s">
        <v>1192</v>
      </c>
      <c r="B2725" s="112" t="s">
        <v>1184</v>
      </c>
      <c r="C2725" s="113" t="str">
        <f t="shared" si="1007"/>
        <v>P.030.18.500</v>
      </c>
      <c r="D2725" t="s">
        <v>1328</v>
      </c>
      <c r="E2725" s="112" t="s">
        <v>362</v>
      </c>
      <c r="F2725" s="115" t="str">
        <f t="shared" si="1008"/>
        <v>Homogeneous noble gases (n=1, std=-)</v>
      </c>
      <c r="G2725" s="143">
        <f t="shared" si="1009"/>
        <v>2.5885569999999998</v>
      </c>
      <c r="I2725" s="118">
        <f t="shared" si="1010"/>
        <v>0.43369542712202352</v>
      </c>
      <c r="K2725" s="161">
        <f t="shared" si="1011"/>
        <v>7.3779884084999997E-3</v>
      </c>
      <c r="L2725" s="161">
        <f t="shared" si="1012"/>
        <v>3.7722360081000009E-2</v>
      </c>
      <c r="M2725" s="162">
        <f t="shared" si="1013"/>
        <v>3.1152863252355078E-4</v>
      </c>
      <c r="N2725" s="161">
        <v>0.38828354999999998</v>
      </c>
      <c r="O2725" s="132">
        <v>2.9346133E-2</v>
      </c>
      <c r="P2725" s="132">
        <v>8.0605451999999998E-3</v>
      </c>
      <c r="Q2725" s="132">
        <v>6.8754849000000002E-3</v>
      </c>
      <c r="R2725" s="132">
        <v>4.5803898000000001E-4</v>
      </c>
      <c r="S2725" s="164">
        <v>7.9623674999999996E-6</v>
      </c>
      <c r="T2725" s="164">
        <v>3.6502160999999998E-5</v>
      </c>
      <c r="U2725" s="132">
        <v>2.4086611999999999E-4</v>
      </c>
      <c r="V2725" s="164">
        <v>1.1104781E-5</v>
      </c>
      <c r="W2725" s="164">
        <v>5.6667399000000003E-5</v>
      </c>
      <c r="X2725" s="132">
        <v>3.0026077999999997E-4</v>
      </c>
      <c r="Y2725" s="164">
        <v>1.8148362E-5</v>
      </c>
      <c r="Z2725" s="164">
        <v>1.6307056000000001E-7</v>
      </c>
      <c r="AA2725" s="164">
        <v>9.6355088000000001E-13</v>
      </c>
      <c r="AC2725" s="118">
        <f t="shared" si="1014"/>
        <v>0.38828354999999998</v>
      </c>
      <c r="AD2725" s="118">
        <f t="shared" si="1015"/>
        <v>4.5025532728500003E-2</v>
      </c>
      <c r="AE2725" s="118">
        <f t="shared" si="1016"/>
        <v>3.7647707390560003E-2</v>
      </c>
      <c r="AF2725" s="118">
        <f t="shared" si="1017"/>
        <v>3.7722360081000002E-2</v>
      </c>
      <c r="AG2725" s="118">
        <f t="shared" si="1018"/>
        <v>3.1136556196355081E-4</v>
      </c>
      <c r="AI2725" s="69">
        <v>34.185951000000003</v>
      </c>
      <c r="AJ2725" s="69">
        <v>34.178114999999998</v>
      </c>
      <c r="AK2725" s="69">
        <v>4.3074382000000003E-3</v>
      </c>
      <c r="AL2725" s="69">
        <v>0</v>
      </c>
      <c r="AM2725" s="172">
        <v>5.8094226999999997E-5</v>
      </c>
      <c r="AN2725" s="69">
        <v>2.2897508E-3</v>
      </c>
      <c r="AO2725" s="69">
        <v>1.1806577999999999E-3</v>
      </c>
      <c r="AQ2725" s="116">
        <v>5.4279292E-2</v>
      </c>
      <c r="AR2725" s="116">
        <v>5.0157776000000001E-2</v>
      </c>
      <c r="AS2725" s="116">
        <v>2.1817108000000002E-3</v>
      </c>
      <c r="AT2725" s="116">
        <v>1.9398058E-3</v>
      </c>
      <c r="AU2725" s="150">
        <f t="shared" si="1019"/>
        <v>3.0070608955608189E-6</v>
      </c>
      <c r="AV2725" s="150">
        <f t="shared" si="1020"/>
        <v>8.0684571397524043E-9</v>
      </c>
      <c r="AW2725" s="163">
        <f t="shared" si="1021"/>
        <v>0.2716814860765</v>
      </c>
      <c r="AX2725" s="196">
        <v>2.4028846999999999E-6</v>
      </c>
      <c r="AY2725" s="196">
        <v>7.2501106000000001E-9</v>
      </c>
      <c r="AZ2725" s="196">
        <v>1.9808222E-13</v>
      </c>
      <c r="BA2725" s="196">
        <v>4.7000170000000003E-16</v>
      </c>
      <c r="BB2725" s="196">
        <v>1.3331749E-16</v>
      </c>
      <c r="BC2725" s="196">
        <v>8.7438452999999995E-10</v>
      </c>
      <c r="BD2725" s="196">
        <v>6.0325669000000003E-7</v>
      </c>
      <c r="BE2725" s="196">
        <v>1.2673658000000001E-10</v>
      </c>
      <c r="BF2725" s="196">
        <v>6.9138956000000003E-10</v>
      </c>
      <c r="BG2725" s="196">
        <v>5.4932084999999997E-16</v>
      </c>
      <c r="BH2725" s="196">
        <v>1.6505051999999999E-17</v>
      </c>
      <c r="BI2725" s="196">
        <v>2.0010255999999999E-14</v>
      </c>
      <c r="BJ2725" s="196">
        <v>1.448466E-15</v>
      </c>
      <c r="BK2725" s="196">
        <v>2.929832E-16</v>
      </c>
      <c r="BL2725" s="196">
        <v>1.8347075000000001E-12</v>
      </c>
      <c r="BM2725" s="196">
        <v>4.3285719999999998E-11</v>
      </c>
      <c r="BN2725" s="196">
        <v>1.3017091000000001E-21</v>
      </c>
      <c r="BO2725" s="196">
        <v>9.260765E-7</v>
      </c>
      <c r="BP2725" s="108">
        <v>0.27168056000000002</v>
      </c>
      <c r="BQ2725" s="108">
        <v>0</v>
      </c>
      <c r="BR2725" s="108">
        <v>0</v>
      </c>
      <c r="BS2725" s="108">
        <v>0</v>
      </c>
      <c r="BU2725" s="69">
        <v>1.2386269000000001E-4</v>
      </c>
      <c r="BV2725" s="172">
        <v>5.0438944000000001E-6</v>
      </c>
      <c r="BW2725" s="172">
        <v>7.2175836999999996E-5</v>
      </c>
      <c r="BX2725" s="172">
        <v>2.8795019E-8</v>
      </c>
      <c r="BY2725" s="172">
        <v>4.1069278999999996E-6</v>
      </c>
      <c r="BZ2725" s="172">
        <v>5.4516584999999998E-7</v>
      </c>
      <c r="CA2725" s="172">
        <v>1.2026351E-11</v>
      </c>
      <c r="CB2725" s="172">
        <v>8.2745027999999997E-7</v>
      </c>
      <c r="CC2725" s="172">
        <v>1.2646771E-8</v>
      </c>
      <c r="CD2725" s="172">
        <v>3.4172709999999998E-8</v>
      </c>
      <c r="CE2725" s="172">
        <v>3.7803109999999998E-13</v>
      </c>
      <c r="CF2725" s="172">
        <v>2.8785637E-18</v>
      </c>
      <c r="CG2725" s="172">
        <v>2.4715973E-14</v>
      </c>
      <c r="CH2725" s="172">
        <v>1.5921049E-6</v>
      </c>
      <c r="CI2725" s="172">
        <v>3.9495152999999999E-5</v>
      </c>
      <c r="CJ2725" s="172">
        <v>5.3295458999999998E-10</v>
      </c>
      <c r="CK2725" s="69">
        <v>0</v>
      </c>
      <c r="CM2725" s="197">
        <v>2.9154608999999998E-14</v>
      </c>
      <c r="CN2725" s="198">
        <v>2.5879690000000002</v>
      </c>
      <c r="CO2725" s="198">
        <v>1.5626836000000002E-2</v>
      </c>
      <c r="CP2725" s="198">
        <v>3.5759913999999999E-3</v>
      </c>
      <c r="CQ2725" s="197">
        <v>9.2745306000000004E-12</v>
      </c>
      <c r="CR2725" s="197">
        <v>1.1167049E-9</v>
      </c>
      <c r="CS2725" s="198">
        <v>1.9562118E-4</v>
      </c>
      <c r="CT2725" s="198">
        <v>1.2157240000000001E-3</v>
      </c>
      <c r="CU2725" s="197">
        <v>3.6539754999999999E-10</v>
      </c>
      <c r="CV2725" s="198">
        <v>1.9172730000000001E-4</v>
      </c>
    </row>
    <row r="2726" spans="1:100" ht="14.4">
      <c r="A2726" t="s">
        <v>3340</v>
      </c>
      <c r="B2726" s="112" t="s">
        <v>1184</v>
      </c>
      <c r="C2726" s="113" t="str">
        <f t="shared" si="1007"/>
        <v>P.030.18.600</v>
      </c>
      <c r="D2726" t="s">
        <v>1328</v>
      </c>
      <c r="E2726" s="112" t="s">
        <v>362</v>
      </c>
      <c r="F2726" s="115" t="str">
        <f t="shared" si="1008"/>
        <v>Homogeneous other non-metal compounds (n=2, std=0.093)</v>
      </c>
      <c r="G2726" s="143">
        <f t="shared" si="1009"/>
        <v>1.2963313333333335</v>
      </c>
      <c r="I2726" s="118">
        <f t="shared" si="1010"/>
        <v>0.20364302850053001</v>
      </c>
      <c r="K2726" s="161">
        <f t="shared" si="1011"/>
        <v>1.4523865747E-3</v>
      </c>
      <c r="L2726" s="161">
        <f t="shared" si="1012"/>
        <v>7.1466497398299999E-3</v>
      </c>
      <c r="M2726" s="162">
        <f t="shared" si="1013"/>
        <v>5.9429218599999997E-4</v>
      </c>
      <c r="N2726" s="161">
        <v>0.1944497</v>
      </c>
      <c r="O2726" s="132">
        <v>5.9332411999999998E-3</v>
      </c>
      <c r="P2726" s="132">
        <v>1.1041308000000001E-3</v>
      </c>
      <c r="Q2726" s="132">
        <v>1.2384843000000001E-3</v>
      </c>
      <c r="R2726" s="132">
        <v>1.9721543999999999E-4</v>
      </c>
      <c r="S2726" s="164">
        <v>3.5995406999999998E-6</v>
      </c>
      <c r="T2726" s="164">
        <v>1.3087293999999999E-5</v>
      </c>
      <c r="U2726" s="132">
        <v>1.0919379E-4</v>
      </c>
      <c r="V2726" s="164">
        <v>1.2571935999999999E-5</v>
      </c>
      <c r="W2726" s="132">
        <v>0</v>
      </c>
      <c r="X2726" s="132">
        <v>5.8172024999999996E-4</v>
      </c>
      <c r="Y2726" s="164">
        <v>8.3949829999999999E-8</v>
      </c>
      <c r="Z2726" s="132">
        <v>0</v>
      </c>
      <c r="AA2726" s="132">
        <v>0</v>
      </c>
      <c r="AC2726" s="118">
        <f t="shared" si="1014"/>
        <v>0.1944497</v>
      </c>
      <c r="AD2726" s="118">
        <f t="shared" si="1015"/>
        <v>8.5989523647000011E-3</v>
      </c>
      <c r="AE2726" s="118">
        <f t="shared" si="1016"/>
        <v>7.14656579E-3</v>
      </c>
      <c r="AF2726" s="118">
        <f t="shared" si="1017"/>
        <v>7.1466497398299999E-3</v>
      </c>
      <c r="AG2726" s="118">
        <f t="shared" si="1018"/>
        <v>5.9429218599999997E-4</v>
      </c>
      <c r="AI2726" s="69">
        <v>4.6425118000000003</v>
      </c>
      <c r="AJ2726" s="69">
        <v>4.4991206999999998</v>
      </c>
      <c r="AK2726" s="69">
        <v>7.2274049000000007E-2</v>
      </c>
      <c r="AL2726" s="69">
        <v>0</v>
      </c>
      <c r="AM2726" s="69">
        <v>2.1684914E-2</v>
      </c>
      <c r="AN2726" s="69">
        <v>3.5428513000000002E-2</v>
      </c>
      <c r="AO2726" s="69">
        <v>1.4003626999999999E-2</v>
      </c>
      <c r="AQ2726" s="116">
        <v>2.3264651000000001E-2</v>
      </c>
      <c r="AR2726" s="116">
        <v>2.1927584E-2</v>
      </c>
      <c r="AS2726" s="116">
        <v>1.0182072E-3</v>
      </c>
      <c r="AT2726" s="116">
        <v>3.1885957E-4</v>
      </c>
      <c r="AU2726" s="150">
        <f t="shared" si="1019"/>
        <v>1.3146033415340801E-6</v>
      </c>
      <c r="AV2726" s="150">
        <f t="shared" si="1020"/>
        <v>3.7655589975340899E-9</v>
      </c>
      <c r="AW2726" s="163">
        <f t="shared" si="1021"/>
        <v>4.4658203677500001E-2</v>
      </c>
      <c r="AX2726" s="196">
        <v>1.2033209E-6</v>
      </c>
      <c r="AY2726" s="196">
        <v>3.6307225E-9</v>
      </c>
      <c r="AZ2726" s="196">
        <v>9.9195980999999994E-14</v>
      </c>
      <c r="BA2726" s="196">
        <v>2.3894999999999999E-12</v>
      </c>
      <c r="BB2726" s="108">
        <v>0</v>
      </c>
      <c r="BC2726" s="196">
        <v>4.0419231000000003E-11</v>
      </c>
      <c r="BD2726" s="196">
        <v>1.1122002000000001E-7</v>
      </c>
      <c r="BE2726" s="196">
        <v>8.8030373000000001E-12</v>
      </c>
      <c r="BF2726" s="196">
        <v>1.2592637000000001E-10</v>
      </c>
      <c r="BG2726" s="108">
        <v>0</v>
      </c>
      <c r="BH2726" s="108">
        <v>0</v>
      </c>
      <c r="BI2726" s="196">
        <v>7.1091139999999993E-15</v>
      </c>
      <c r="BJ2726" s="196">
        <v>6.5567411000000001E-16</v>
      </c>
      <c r="BK2726" s="196">
        <v>1.2946498E-16</v>
      </c>
      <c r="BL2726" s="196">
        <v>7.8348407999999998E-13</v>
      </c>
      <c r="BM2726" s="196">
        <v>1.8829318999999999E-11</v>
      </c>
      <c r="BN2726" s="108">
        <v>0</v>
      </c>
      <c r="BO2726" s="196">
        <v>4.436775E-7</v>
      </c>
      <c r="BP2726" s="108">
        <v>4.4657759999999998E-2</v>
      </c>
      <c r="BQ2726" s="108">
        <v>0</v>
      </c>
      <c r="BR2726" s="108">
        <v>0</v>
      </c>
      <c r="BS2726" s="108">
        <v>0</v>
      </c>
      <c r="BU2726" s="172">
        <v>4.377732E-5</v>
      </c>
      <c r="BV2726" s="172">
        <v>8.6979029999999998E-7</v>
      </c>
      <c r="BW2726" s="172">
        <v>3.6145157000000003E-5</v>
      </c>
      <c r="BX2726" s="172">
        <v>1.3057673E-8</v>
      </c>
      <c r="BY2726" s="172">
        <v>8.9063043999999998E-7</v>
      </c>
      <c r="BZ2726" s="172">
        <v>3.1773392999999999E-9</v>
      </c>
      <c r="CA2726" s="69">
        <v>0</v>
      </c>
      <c r="CB2726" s="172">
        <v>4.8225173000000004E-9</v>
      </c>
      <c r="CC2726" s="172">
        <v>5.5536782999999997E-9</v>
      </c>
      <c r="CD2726" s="172">
        <v>1.3216633000000001E-8</v>
      </c>
      <c r="CE2726" s="69">
        <v>0</v>
      </c>
      <c r="CF2726" s="69">
        <v>0</v>
      </c>
      <c r="CG2726" s="172">
        <v>5.4242363000000003E-9</v>
      </c>
      <c r="CH2726" s="172">
        <v>2.9291478000000002E-7</v>
      </c>
      <c r="CI2726" s="172">
        <v>5.5289501999999997E-6</v>
      </c>
      <c r="CJ2726" s="172">
        <v>4.6256734999999997E-9</v>
      </c>
      <c r="CK2726" s="69">
        <v>0</v>
      </c>
      <c r="CM2726" s="197">
        <v>4.4999999999999998E-9</v>
      </c>
      <c r="CN2726" s="198">
        <v>1.2960497</v>
      </c>
      <c r="CO2726" s="198">
        <v>6.9671524999999996E-4</v>
      </c>
      <c r="CP2726" s="198">
        <v>5.9582658E-4</v>
      </c>
      <c r="CQ2726" s="197">
        <v>3.3189787000000001E-12</v>
      </c>
      <c r="CR2726" s="197">
        <v>4.0196714999999998E-10</v>
      </c>
      <c r="CS2726" s="197">
        <v>4.1137943999999998E-5</v>
      </c>
      <c r="CT2726" s="198">
        <v>5.4928895999999995E-4</v>
      </c>
      <c r="CU2726" s="198">
        <v>0</v>
      </c>
      <c r="CV2726" s="197">
        <v>1.1173868000000001E-6</v>
      </c>
    </row>
    <row r="2727" spans="1:100" ht="14.4">
      <c r="A2727" t="s">
        <v>3341</v>
      </c>
      <c r="B2727" s="112" t="s">
        <v>1184</v>
      </c>
      <c r="C2727" s="113" t="str">
        <f t="shared" si="1007"/>
        <v>P.030.18.700</v>
      </c>
      <c r="D2727" t="s">
        <v>1328</v>
      </c>
      <c r="E2727" s="112" t="s">
        <v>362</v>
      </c>
      <c r="F2727" s="115" t="str">
        <f t="shared" si="1008"/>
        <v>Homogeneous transition metal compounds (n=2, std=6.49)</v>
      </c>
      <c r="G2727" s="143">
        <f t="shared" si="1009"/>
        <v>34.845508000000002</v>
      </c>
      <c r="I2727" s="118">
        <f t="shared" si="1010"/>
        <v>31.367888780839678</v>
      </c>
      <c r="K2727" s="161">
        <f t="shared" si="1011"/>
        <v>0.5174384133808001</v>
      </c>
      <c r="L2727" s="161">
        <f t="shared" si="1012"/>
        <v>12.095354126058881</v>
      </c>
      <c r="M2727" s="162">
        <f t="shared" si="1013"/>
        <v>13.528270041399999</v>
      </c>
      <c r="N2727" s="161">
        <v>5.2268261999999996</v>
      </c>
      <c r="O2727" s="132">
        <v>12.028969</v>
      </c>
      <c r="P2727" s="132">
        <v>6.6384635999999997E-2</v>
      </c>
      <c r="Q2727" s="132">
        <v>0.51739615000000005</v>
      </c>
      <c r="R2727" s="164">
        <v>2.6781117E-5</v>
      </c>
      <c r="S2727" s="164">
        <v>1.2197407999999999E-6</v>
      </c>
      <c r="T2727" s="164">
        <v>1.4262523000000001E-5</v>
      </c>
      <c r="U2727" s="164">
        <v>3.1942376000000002E-7</v>
      </c>
      <c r="V2727" s="132">
        <v>13.520004999999999</v>
      </c>
      <c r="W2727" s="132">
        <v>0</v>
      </c>
      <c r="X2727" s="132">
        <v>8.2650413999999991E-3</v>
      </c>
      <c r="Y2727" s="164">
        <v>1.7063512E-7</v>
      </c>
      <c r="Z2727" s="132">
        <v>0</v>
      </c>
      <c r="AA2727" s="132">
        <v>0</v>
      </c>
      <c r="AC2727" s="118">
        <f t="shared" si="1014"/>
        <v>5.2268261999999996</v>
      </c>
      <c r="AD2727" s="118">
        <f t="shared" si="1015"/>
        <v>12.612792368804563</v>
      </c>
      <c r="AE2727" s="118">
        <f t="shared" si="1016"/>
        <v>12.095353955423761</v>
      </c>
      <c r="AF2727" s="118">
        <f t="shared" si="1017"/>
        <v>12.095354126058881</v>
      </c>
      <c r="AG2727" s="118">
        <f t="shared" si="1018"/>
        <v>13.528270041399999</v>
      </c>
      <c r="AI2727" s="69">
        <v>1.2544489999999999</v>
      </c>
      <c r="AJ2727" s="69">
        <v>1.2483261000000001</v>
      </c>
      <c r="AK2727" s="69">
        <v>4.2486868000000001E-3</v>
      </c>
      <c r="AL2727" s="69">
        <v>0</v>
      </c>
      <c r="AM2727" s="69">
        <v>0</v>
      </c>
      <c r="AN2727" s="69">
        <v>8.2813948999999997E-4</v>
      </c>
      <c r="AO2727" s="69">
        <v>1.0460275000000001E-3</v>
      </c>
      <c r="AQ2727" s="116">
        <v>4.2845972000000003</v>
      </c>
      <c r="AR2727" s="116">
        <v>4.1835294000000003</v>
      </c>
      <c r="AS2727" s="116">
        <v>9.6210720999999999E-2</v>
      </c>
      <c r="AT2727" s="116">
        <v>4.8570877999999998E-3</v>
      </c>
      <c r="AU2727" s="150">
        <f t="shared" si="1019"/>
        <v>2.5081111142352029E-4</v>
      </c>
      <c r="AV2727" s="150">
        <f t="shared" si="1020"/>
        <v>3.5580887802051187E-7</v>
      </c>
      <c r="AW2727" s="163">
        <f t="shared" si="1021"/>
        <v>0.68026440099999996</v>
      </c>
      <c r="AX2727" s="196">
        <v>3.2336631999999999E-5</v>
      </c>
      <c r="AY2727" s="196">
        <v>9.7567423000000002E-8</v>
      </c>
      <c r="AZ2727" s="196">
        <v>2.6656814E-12</v>
      </c>
      <c r="BA2727" s="108">
        <v>0</v>
      </c>
      <c r="BB2727" s="108">
        <v>0</v>
      </c>
      <c r="BC2727" s="196">
        <v>1.6506864E-8</v>
      </c>
      <c r="BD2727" s="108">
        <v>2.1845797E-4</v>
      </c>
      <c r="BE2727" s="196">
        <v>3.7715654000000002E-9</v>
      </c>
      <c r="BF2727" s="196">
        <v>2.5446703999999998E-7</v>
      </c>
      <c r="BG2727" s="108">
        <v>0</v>
      </c>
      <c r="BH2727" s="108">
        <v>0</v>
      </c>
      <c r="BI2727" s="196">
        <v>4.0859449000000002E-15</v>
      </c>
      <c r="BJ2727" s="196">
        <v>1.5225035999999999E-13</v>
      </c>
      <c r="BK2727" s="196">
        <v>2.7602807E-14</v>
      </c>
      <c r="BL2727" s="196">
        <v>2.0289035999999999E-13</v>
      </c>
      <c r="BM2727" s="196">
        <v>2.3566299000000002E-12</v>
      </c>
      <c r="BN2727" s="108">
        <v>0</v>
      </c>
      <c r="BO2727" s="108">
        <v>0.6680005</v>
      </c>
      <c r="BP2727" s="108">
        <v>1.2263901000000001E-2</v>
      </c>
      <c r="BQ2727" s="108">
        <v>0</v>
      </c>
      <c r="BR2727" s="108">
        <v>0</v>
      </c>
      <c r="BS2727" s="108">
        <v>0</v>
      </c>
      <c r="BU2727" s="69">
        <v>4.4629142000000002E-3</v>
      </c>
      <c r="BV2727" s="69">
        <v>1.7543726999999999E-3</v>
      </c>
      <c r="BW2727" s="69">
        <v>9.7158523000000002E-4</v>
      </c>
      <c r="BX2727" s="172">
        <v>1.6082019000000001E-10</v>
      </c>
      <c r="BY2727" s="69">
        <v>1.4451611E-3</v>
      </c>
      <c r="BZ2727" s="69">
        <v>0</v>
      </c>
      <c r="CA2727" s="69">
        <v>0</v>
      </c>
      <c r="CB2727" s="69">
        <v>0</v>
      </c>
      <c r="CC2727" s="172">
        <v>1.9831752999999999E-9</v>
      </c>
      <c r="CD2727" s="172">
        <v>9.8096036999999992E-9</v>
      </c>
      <c r="CE2727" s="69">
        <v>0</v>
      </c>
      <c r="CF2727" s="69">
        <v>0</v>
      </c>
      <c r="CG2727" s="69">
        <v>0</v>
      </c>
      <c r="CH2727" s="69">
        <v>2.1278495000000001E-4</v>
      </c>
      <c r="CI2727" s="172">
        <v>1.5078358E-6</v>
      </c>
      <c r="CJ2727" s="172">
        <v>7.7490527E-5</v>
      </c>
      <c r="CK2727" s="69">
        <v>0</v>
      </c>
      <c r="CM2727" s="198">
        <v>0</v>
      </c>
      <c r="CN2727" s="198">
        <v>34.845508000000002</v>
      </c>
      <c r="CO2727" s="198">
        <v>0.44975150000000003</v>
      </c>
      <c r="CP2727" s="198">
        <v>1.2003162000000001</v>
      </c>
      <c r="CQ2727" s="197">
        <v>1.8485961000000002E-12</v>
      </c>
      <c r="CR2727" s="197">
        <v>2.1846776E-10</v>
      </c>
      <c r="CS2727" s="198">
        <v>7.3353313000000003E-2</v>
      </c>
      <c r="CT2727" s="198">
        <v>7.5040753000000002E-2</v>
      </c>
      <c r="CU2727" s="198">
        <v>0</v>
      </c>
      <c r="CV2727" s="198">
        <v>0</v>
      </c>
    </row>
    <row r="2728" spans="1:100" ht="14.4">
      <c r="A2728" t="s">
        <v>2953</v>
      </c>
      <c r="B2728" s="112" t="s">
        <v>1184</v>
      </c>
      <c r="C2728" s="113" t="str">
        <f t="shared" si="1007"/>
        <v>P.030.19.100</v>
      </c>
      <c r="D2728" t="s">
        <v>1328</v>
      </c>
      <c r="E2728" s="112" t="s">
        <v>362</v>
      </c>
      <c r="F2728" s="115" t="str">
        <f t="shared" si="1008"/>
        <v>Isoindolines (n=1, std=-)</v>
      </c>
      <c r="G2728" s="143">
        <f t="shared" si="1009"/>
        <v>10.557702666666668</v>
      </c>
      <c r="I2728" s="118">
        <f t="shared" si="1010"/>
        <v>2.0725138044645002</v>
      </c>
      <c r="K2728" s="161">
        <f t="shared" si="1011"/>
        <v>8.6393535460000004E-2</v>
      </c>
      <c r="L2728" s="161">
        <f t="shared" si="1012"/>
        <v>0.34040215340449997</v>
      </c>
      <c r="M2728" s="162">
        <f t="shared" si="1013"/>
        <v>6.2062715599999999E-2</v>
      </c>
      <c r="N2728" s="161">
        <v>1.5836554</v>
      </c>
      <c r="O2728" s="132">
        <v>0.24763308000000001</v>
      </c>
      <c r="P2728" s="132">
        <v>8.2955804999999994E-2</v>
      </c>
      <c r="Q2728" s="132">
        <v>6.6899805000000007E-2</v>
      </c>
      <c r="R2728" s="132">
        <v>1.7996030999999999E-2</v>
      </c>
      <c r="S2728" s="132">
        <v>3.2324345999999997E-4</v>
      </c>
      <c r="T2728" s="132">
        <v>1.1744559999999999E-3</v>
      </c>
      <c r="U2728" s="132">
        <v>9.8057296000000002E-3</v>
      </c>
      <c r="V2728" s="132">
        <v>1.5121446E-3</v>
      </c>
      <c r="W2728" s="132">
        <v>0</v>
      </c>
      <c r="X2728" s="132">
        <v>6.0550570999999997E-2</v>
      </c>
      <c r="Y2728" s="164">
        <v>7.5388045000000004E-6</v>
      </c>
      <c r="Z2728" s="132">
        <v>0</v>
      </c>
      <c r="AA2728" s="132">
        <v>0</v>
      </c>
      <c r="AC2728" s="118">
        <f t="shared" si="1014"/>
        <v>1.5836554</v>
      </c>
      <c r="AD2728" s="118">
        <f t="shared" si="1015"/>
        <v>0.42678815005999998</v>
      </c>
      <c r="AE2728" s="118">
        <f t="shared" si="1016"/>
        <v>0.34039461459999998</v>
      </c>
      <c r="AF2728" s="118">
        <f t="shared" si="1017"/>
        <v>0.34040215340449997</v>
      </c>
      <c r="AG2728" s="118">
        <f t="shared" si="1018"/>
        <v>6.2062715599999999E-2</v>
      </c>
      <c r="AI2728" s="69">
        <v>142.31469999999999</v>
      </c>
      <c r="AJ2728" s="69">
        <v>126.77717</v>
      </c>
      <c r="AK2728" s="69">
        <v>7.5229242000000003</v>
      </c>
      <c r="AL2728" s="69">
        <v>0</v>
      </c>
      <c r="AM2728" s="69">
        <v>1.7728986</v>
      </c>
      <c r="AN2728" s="69">
        <v>4.3613771999999997</v>
      </c>
      <c r="AO2728" s="69">
        <v>1.8803242</v>
      </c>
      <c r="AQ2728" s="116">
        <v>0.26382852000000001</v>
      </c>
      <c r="AR2728" s="116">
        <v>0.24688073999999999</v>
      </c>
      <c r="AS2728" s="116">
        <v>9.6686706000000001E-3</v>
      </c>
      <c r="AT2728" s="116">
        <v>7.2791124999999996E-3</v>
      </c>
      <c r="AU2728" s="150">
        <f t="shared" si="1019"/>
        <v>1.4801003401095001E-5</v>
      </c>
      <c r="AV2728" s="150">
        <f t="shared" si="1020"/>
        <v>3.5756918307736004E-8</v>
      </c>
      <c r="AW2728" s="163">
        <f t="shared" si="1021"/>
        <v>1.0194835764929999</v>
      </c>
      <c r="AX2728" s="196">
        <v>9.8271036000000007E-6</v>
      </c>
      <c r="AY2728" s="196">
        <v>2.9651897E-8</v>
      </c>
      <c r="AZ2728" s="196">
        <v>8.1008349000000003E-13</v>
      </c>
      <c r="BA2728" s="108">
        <v>0</v>
      </c>
      <c r="BB2728" s="108">
        <v>0</v>
      </c>
      <c r="BC2728" s="196">
        <v>3.8194129000000002E-9</v>
      </c>
      <c r="BD2728" s="196">
        <v>4.9683222000000004E-6</v>
      </c>
      <c r="BE2728" s="196">
        <v>6.5678681000000002E-10</v>
      </c>
      <c r="BF2728" s="196">
        <v>5.4467155000000002E-9</v>
      </c>
      <c r="BG2728" s="108">
        <v>0</v>
      </c>
      <c r="BH2728" s="108">
        <v>0</v>
      </c>
      <c r="BI2728" s="196">
        <v>6.3840773000000005E-13</v>
      </c>
      <c r="BJ2728" s="196">
        <v>5.8880392000000003E-14</v>
      </c>
      <c r="BK2728" s="196">
        <v>1.1626124000000001E-14</v>
      </c>
      <c r="BL2728" s="196">
        <v>7.0357894999999996E-11</v>
      </c>
      <c r="BM2728" s="196">
        <v>1.6878303E-9</v>
      </c>
      <c r="BN2728" s="108">
        <v>0</v>
      </c>
      <c r="BO2728" s="196">
        <v>4.7576493000000002E-5</v>
      </c>
      <c r="BP2728" s="108">
        <v>1.019436</v>
      </c>
      <c r="BQ2728" s="108">
        <v>0</v>
      </c>
      <c r="BR2728" s="108">
        <v>0</v>
      </c>
      <c r="BS2728" s="108">
        <v>0</v>
      </c>
      <c r="BU2728" s="69">
        <v>5.6169838999999997E-4</v>
      </c>
      <c r="BV2728" s="172">
        <v>3.8368645E-5</v>
      </c>
      <c r="BW2728" s="69">
        <v>2.9437677000000002E-4</v>
      </c>
      <c r="BX2728" s="172">
        <v>1.1725943000000001E-6</v>
      </c>
      <c r="BY2728" s="172">
        <v>4.6514965999999998E-5</v>
      </c>
      <c r="BZ2728" s="172">
        <v>1.6071947000000001E-6</v>
      </c>
      <c r="CA2728" s="69">
        <v>0</v>
      </c>
      <c r="CB2728" s="172">
        <v>2.4393756999999998E-6</v>
      </c>
      <c r="CC2728" s="172">
        <v>4.9872757000000005E-7</v>
      </c>
      <c r="CD2728" s="172">
        <v>1.1863415999999999E-6</v>
      </c>
      <c r="CE2728" s="69">
        <v>0</v>
      </c>
      <c r="CF2728" s="69">
        <v>0</v>
      </c>
      <c r="CG2728" s="69">
        <v>0</v>
      </c>
      <c r="CH2728" s="172">
        <v>1.5132678E-5</v>
      </c>
      <c r="CI2728" s="69">
        <v>1.5980089999999999E-4</v>
      </c>
      <c r="CJ2728" s="172">
        <v>6.0019167000000005E-7</v>
      </c>
      <c r="CK2728" s="69">
        <v>0</v>
      </c>
      <c r="CM2728" s="198">
        <v>0</v>
      </c>
      <c r="CN2728" s="198">
        <v>10.533011999999999</v>
      </c>
      <c r="CO2728" s="198">
        <v>5.5513453999999997E-2</v>
      </c>
      <c r="CP2728" s="198">
        <v>2.6619879999999999E-2</v>
      </c>
      <c r="CQ2728" s="197">
        <v>2.9804863000000002E-10</v>
      </c>
      <c r="CR2728" s="197">
        <v>3.6096452E-8</v>
      </c>
      <c r="CS2728" s="198">
        <v>1.9785483999999998E-3</v>
      </c>
      <c r="CT2728" s="198">
        <v>4.9326865999999997E-2</v>
      </c>
      <c r="CU2728" s="198">
        <v>0</v>
      </c>
      <c r="CV2728" s="198">
        <v>5.6520816999999996E-4</v>
      </c>
    </row>
    <row r="2729" spans="1:100" ht="14.4">
      <c r="A2729" t="s">
        <v>1193</v>
      </c>
      <c r="B2729" s="112" t="s">
        <v>1184</v>
      </c>
      <c r="C2729" s="113" t="str">
        <f t="shared" si="1007"/>
        <v>P.030.23.100</v>
      </c>
      <c r="D2729" t="s">
        <v>1328</v>
      </c>
      <c r="E2729" s="112" t="s">
        <v>362</v>
      </c>
      <c r="F2729" s="115" t="str">
        <f t="shared" si="1008"/>
        <v>Metalloid oxides (n=1, std=-)</v>
      </c>
      <c r="G2729" s="143">
        <f t="shared" si="1009"/>
        <v>4.0548931999999995</v>
      </c>
      <c r="I2729" s="118">
        <f t="shared" si="1010"/>
        <v>0.68089799310165999</v>
      </c>
      <c r="K2729" s="161">
        <f t="shared" si="1011"/>
        <v>1.3020125835999999E-2</v>
      </c>
      <c r="L2729" s="161">
        <f t="shared" si="1012"/>
        <v>5.8486541308659996E-2</v>
      </c>
      <c r="M2729" s="162">
        <f t="shared" si="1013"/>
        <v>1.157345957E-3</v>
      </c>
      <c r="N2729" s="161">
        <v>0.60823397999999995</v>
      </c>
      <c r="O2729" s="132">
        <v>4.5658061E-2</v>
      </c>
      <c r="P2729" s="132">
        <v>1.2464917000000001E-2</v>
      </c>
      <c r="Q2729" s="132">
        <v>1.2344009E-2</v>
      </c>
      <c r="R2729" s="132">
        <v>6.2062985999999996E-4</v>
      </c>
      <c r="S2729" s="164">
        <v>1.1975568E-5</v>
      </c>
      <c r="T2729" s="164">
        <v>4.3511408E-5</v>
      </c>
      <c r="U2729" s="132">
        <v>3.6328400999999997E-4</v>
      </c>
      <c r="V2729" s="132">
        <v>1.1070328E-3</v>
      </c>
      <c r="W2729" s="132">
        <v>0</v>
      </c>
      <c r="X2729" s="164">
        <v>5.0313157E-5</v>
      </c>
      <c r="Y2729" s="164">
        <v>2.7929865999999998E-7</v>
      </c>
      <c r="Z2729" s="132">
        <v>0</v>
      </c>
      <c r="AA2729" s="132">
        <v>0</v>
      </c>
      <c r="AC2729" s="118">
        <f t="shared" si="1014"/>
        <v>0.60823397999999995</v>
      </c>
      <c r="AD2729" s="118">
        <f t="shared" si="1015"/>
        <v>7.1506387846000011E-2</v>
      </c>
      <c r="AE2729" s="118">
        <f t="shared" si="1016"/>
        <v>5.8486262009999998E-2</v>
      </c>
      <c r="AF2729" s="118">
        <f t="shared" si="1017"/>
        <v>5.8486541308659996E-2</v>
      </c>
      <c r="AG2729" s="118">
        <f t="shared" si="1018"/>
        <v>1.157345957E-3</v>
      </c>
      <c r="AI2729" s="69">
        <v>53.663682999999999</v>
      </c>
      <c r="AJ2729" s="69">
        <v>53.654226000000001</v>
      </c>
      <c r="AK2729" s="69">
        <v>6.2500816000000004E-3</v>
      </c>
      <c r="AL2729" s="69">
        <v>0</v>
      </c>
      <c r="AM2729" s="69">
        <v>0</v>
      </c>
      <c r="AN2729" s="69">
        <v>1.5010730999999999E-3</v>
      </c>
      <c r="AO2729" s="69">
        <v>1.7054679000000001E-3</v>
      </c>
      <c r="AQ2729" s="116">
        <v>8.4918292000000006E-2</v>
      </c>
      <c r="AR2729" s="116">
        <v>7.8456623000000003E-2</v>
      </c>
      <c r="AS2729" s="116">
        <v>3.4176725999999998E-3</v>
      </c>
      <c r="AT2729" s="116">
        <v>3.0439967E-3</v>
      </c>
      <c r="AU2729" s="150">
        <f t="shared" si="1019"/>
        <v>4.7036344285969E-6</v>
      </c>
      <c r="AV2729" s="150">
        <f t="shared" si="1020"/>
        <v>1.2639321482912032E-8</v>
      </c>
      <c r="AW2729" s="163">
        <f t="shared" si="1021"/>
        <v>0.42633007383900001</v>
      </c>
      <c r="AX2729" s="196">
        <v>3.7640358000000001E-6</v>
      </c>
      <c r="AY2729" s="196">
        <v>1.1357047E-8</v>
      </c>
      <c r="AZ2729" s="196">
        <v>3.1028896000000002E-13</v>
      </c>
      <c r="BA2729" s="108">
        <v>0</v>
      </c>
      <c r="BB2729" s="108">
        <v>0</v>
      </c>
      <c r="BC2729" s="196">
        <v>1.3999310000000001E-9</v>
      </c>
      <c r="BD2729" s="196">
        <v>9.3813356000000005E-7</v>
      </c>
      <c r="BE2729" s="196">
        <v>2.0668062999999999E-10</v>
      </c>
      <c r="BF2729" s="196">
        <v>1.0752573E-9</v>
      </c>
      <c r="BG2729" s="108">
        <v>0</v>
      </c>
      <c r="BH2729" s="108">
        <v>0</v>
      </c>
      <c r="BI2729" s="196">
        <v>2.3651817E-14</v>
      </c>
      <c r="BJ2729" s="196">
        <v>2.1814087999999999E-15</v>
      </c>
      <c r="BK2729" s="196">
        <v>4.3072622999999999E-16</v>
      </c>
      <c r="BL2729" s="196">
        <v>2.6066288999999999E-12</v>
      </c>
      <c r="BM2729" s="196">
        <v>6.2530968000000006E-11</v>
      </c>
      <c r="BN2729" s="108">
        <v>0</v>
      </c>
      <c r="BO2729" s="196">
        <v>4.3113839E-5</v>
      </c>
      <c r="BP2729" s="108">
        <v>0.42628695999999999</v>
      </c>
      <c r="BQ2729" s="108">
        <v>0</v>
      </c>
      <c r="BR2729" s="108">
        <v>0</v>
      </c>
      <c r="BS2729" s="108">
        <v>0</v>
      </c>
      <c r="BU2729" s="69">
        <v>1.9431118999999999E-4</v>
      </c>
      <c r="BV2729" s="172">
        <v>7.8426484999999994E-6</v>
      </c>
      <c r="BW2729" s="69">
        <v>1.1306118000000001E-4</v>
      </c>
      <c r="BX2729" s="172">
        <v>4.4256770000000003E-8</v>
      </c>
      <c r="BY2729" s="172">
        <v>6.3859830999999996E-6</v>
      </c>
      <c r="BZ2729" s="172">
        <v>8.4455342000000005E-7</v>
      </c>
      <c r="CA2729" s="69">
        <v>0</v>
      </c>
      <c r="CB2729" s="172">
        <v>1.2818503000000001E-6</v>
      </c>
      <c r="CC2729" s="172">
        <v>1.8476927000000001E-8</v>
      </c>
      <c r="CD2729" s="172">
        <v>4.6435891999999998E-8</v>
      </c>
      <c r="CE2729" s="69">
        <v>0</v>
      </c>
      <c r="CF2729" s="69">
        <v>0</v>
      </c>
      <c r="CG2729" s="69">
        <v>0</v>
      </c>
      <c r="CH2729" s="172">
        <v>2.7918829000000001E-6</v>
      </c>
      <c r="CI2729" s="172">
        <v>6.1993879999999995E-5</v>
      </c>
      <c r="CJ2729" s="172">
        <v>4.2086040000000002E-11</v>
      </c>
      <c r="CK2729" s="69">
        <v>0</v>
      </c>
      <c r="CM2729" s="198">
        <v>0</v>
      </c>
      <c r="CN2729" s="198">
        <v>4.0539784000000001</v>
      </c>
      <c r="CO2729" s="198">
        <v>2.4152025000000001E-2</v>
      </c>
      <c r="CP2729" s="198">
        <v>5.5595250000000001E-3</v>
      </c>
      <c r="CQ2729" s="197">
        <v>1.1042145999999999E-11</v>
      </c>
      <c r="CR2729" s="197">
        <v>1.3373063000000001E-9</v>
      </c>
      <c r="CS2729" s="198">
        <v>3.0425359000000002E-4</v>
      </c>
      <c r="CT2729" s="198">
        <v>1.8274685E-3</v>
      </c>
      <c r="CU2729" s="198">
        <v>0</v>
      </c>
      <c r="CV2729" s="198">
        <v>2.9700726E-4</v>
      </c>
    </row>
    <row r="2730" spans="1:100" ht="14.4">
      <c r="A2730" t="s">
        <v>3342</v>
      </c>
      <c r="B2730" s="112" t="s">
        <v>1184</v>
      </c>
      <c r="C2730" s="113" t="str">
        <f t="shared" si="1007"/>
        <v>P.030.23.200</v>
      </c>
      <c r="D2730" t="s">
        <v>1328</v>
      </c>
      <c r="E2730" s="112" t="s">
        <v>362</v>
      </c>
      <c r="F2730" s="115" t="str">
        <f t="shared" si="1008"/>
        <v>Miscellaneous metallic oxoanionic compounds (n=3, std=3.28)</v>
      </c>
      <c r="G2730" s="143">
        <f t="shared" si="1009"/>
        <v>7.9042573333333346</v>
      </c>
      <c r="I2730" s="118">
        <f t="shared" si="1010"/>
        <v>8.2291031472000018</v>
      </c>
      <c r="K2730" s="161">
        <f t="shared" si="1011"/>
        <v>1.03183004</v>
      </c>
      <c r="L2730" s="161">
        <f t="shared" si="1012"/>
        <v>1.1540896731000001</v>
      </c>
      <c r="M2730" s="162">
        <f t="shared" si="1013"/>
        <v>4.8575448341000005</v>
      </c>
      <c r="N2730" s="161">
        <v>1.1856386000000001</v>
      </c>
      <c r="O2730" s="132">
        <v>0.93961545000000002</v>
      </c>
      <c r="P2730" s="132">
        <v>0.10514390999999999</v>
      </c>
      <c r="Q2730" s="132">
        <v>0.16877729999999999</v>
      </c>
      <c r="R2730" s="132">
        <v>0.115853</v>
      </c>
      <c r="S2730" s="132">
        <v>0.13480616000000001</v>
      </c>
      <c r="T2730" s="132">
        <v>0.61239357999999999</v>
      </c>
      <c r="U2730" s="132">
        <v>0.10032086</v>
      </c>
      <c r="V2730" s="132">
        <v>4.7407534</v>
      </c>
      <c r="W2730" s="132">
        <v>0</v>
      </c>
      <c r="X2730" s="132">
        <v>0.11397158</v>
      </c>
      <c r="Y2730" s="132">
        <v>9.0094531000000002E-3</v>
      </c>
      <c r="Z2730" s="132">
        <v>2.8198541000000001E-3</v>
      </c>
      <c r="AA2730" s="132">
        <v>0</v>
      </c>
      <c r="AC2730" s="118">
        <f t="shared" si="1014"/>
        <v>1.1856386000000001</v>
      </c>
      <c r="AD2730" s="118">
        <f t="shared" si="1015"/>
        <v>2.1769102600000001</v>
      </c>
      <c r="AE2730" s="118">
        <f t="shared" si="1016"/>
        <v>1.1479000741000001</v>
      </c>
      <c r="AF2730" s="118">
        <f t="shared" si="1017"/>
        <v>1.1540896731000001</v>
      </c>
      <c r="AG2730" s="118">
        <f t="shared" si="1018"/>
        <v>4.8547249800000003</v>
      </c>
      <c r="AI2730" s="69">
        <v>18.50629</v>
      </c>
      <c r="AJ2730" s="69">
        <v>10.551755999999999</v>
      </c>
      <c r="AK2730" s="69">
        <v>4.3690398000000004</v>
      </c>
      <c r="AL2730" s="69">
        <v>0</v>
      </c>
      <c r="AM2730" s="69">
        <v>0.80180110000000004</v>
      </c>
      <c r="AN2730" s="69">
        <v>1.9541278</v>
      </c>
      <c r="AO2730" s="69">
        <v>0.82956574999999999</v>
      </c>
      <c r="AQ2730" s="116">
        <v>0.43666564000000002</v>
      </c>
      <c r="AR2730" s="116">
        <v>0.42330828999999998</v>
      </c>
      <c r="AS2730" s="116">
        <v>1.1726212999999999E-2</v>
      </c>
      <c r="AT2730" s="116">
        <v>1.6311394999999999E-3</v>
      </c>
      <c r="AU2730" s="150">
        <f t="shared" si="1019"/>
        <v>2.5378195019870004E-5</v>
      </c>
      <c r="AV2730" s="150">
        <f t="shared" si="1020"/>
        <v>4.3366173691500001E-8</v>
      </c>
      <c r="AW2730" s="163">
        <f t="shared" si="1021"/>
        <v>0.22845089900000001</v>
      </c>
      <c r="AX2730" s="196">
        <v>7.3641188999999999E-6</v>
      </c>
      <c r="AY2730" s="196">
        <v>2.2220382999999999E-8</v>
      </c>
      <c r="AZ2730" s="196">
        <v>6.0704629000000002E-13</v>
      </c>
      <c r="BA2730" s="196">
        <v>1.5378667E-10</v>
      </c>
      <c r="BB2730" s="108">
        <v>0</v>
      </c>
      <c r="BC2730" s="196">
        <v>8.5229982000000007E-9</v>
      </c>
      <c r="BD2730" s="196">
        <v>1.7843789E-5</v>
      </c>
      <c r="BE2730" s="196">
        <v>1.521735E-9</v>
      </c>
      <c r="BF2730" s="196">
        <v>1.9273183999999999E-8</v>
      </c>
      <c r="BG2730" s="108">
        <v>0</v>
      </c>
      <c r="BH2730" s="108">
        <v>0</v>
      </c>
      <c r="BI2730" s="196">
        <v>3.4886904000000002E-10</v>
      </c>
      <c r="BJ2730" s="196">
        <v>6.2795053999999999E-13</v>
      </c>
      <c r="BK2730" s="196">
        <v>7.6765467E-13</v>
      </c>
      <c r="BL2730" s="196">
        <v>2.1149015000000001E-8</v>
      </c>
      <c r="BM2730" s="196">
        <v>1.4046132E-7</v>
      </c>
      <c r="BN2730" s="108">
        <v>0</v>
      </c>
      <c r="BO2730" s="108">
        <v>0.18241191000000001</v>
      </c>
      <c r="BP2730" s="108">
        <v>4.6038989000000002E-2</v>
      </c>
      <c r="BQ2730" s="108">
        <v>0</v>
      </c>
      <c r="BR2730" s="108">
        <v>0</v>
      </c>
      <c r="BS2730" s="108">
        <v>0</v>
      </c>
      <c r="BU2730" s="69">
        <v>1.5685062E-3</v>
      </c>
      <c r="BV2730" s="69">
        <v>1.3516856999999999E-4</v>
      </c>
      <c r="BW2730" s="69">
        <v>2.2039166999999999E-4</v>
      </c>
      <c r="BX2730" s="172">
        <v>1.2003207E-5</v>
      </c>
      <c r="BY2730" s="69">
        <v>2.1333416000000001E-4</v>
      </c>
      <c r="BZ2730" s="172">
        <v>3.3553730999999999E-6</v>
      </c>
      <c r="CA2730" s="69">
        <v>0</v>
      </c>
      <c r="CB2730" s="172">
        <v>8.6589630000000001E-6</v>
      </c>
      <c r="CC2730" s="69">
        <v>2.1053263000000001E-4</v>
      </c>
      <c r="CD2730" s="69">
        <v>4.0725446999999998E-4</v>
      </c>
      <c r="CE2730" s="69">
        <v>0</v>
      </c>
      <c r="CF2730" s="69">
        <v>0</v>
      </c>
      <c r="CG2730" s="69">
        <v>0</v>
      </c>
      <c r="CH2730" s="172">
        <v>4.0450751000000002E-5</v>
      </c>
      <c r="CI2730" s="172">
        <v>1.8117434E-5</v>
      </c>
      <c r="CJ2730" s="69">
        <v>2.9923896000000002E-4</v>
      </c>
      <c r="CK2730" s="69">
        <v>0</v>
      </c>
      <c r="CM2730" s="198">
        <v>0</v>
      </c>
      <c r="CN2730" s="198">
        <v>7.8812359000000001</v>
      </c>
      <c r="CO2730" s="198">
        <v>0.13344037</v>
      </c>
      <c r="CP2730" s="198">
        <v>9.2626472000000001E-2</v>
      </c>
      <c r="CQ2730" s="197">
        <v>1.5820206999999999E-7</v>
      </c>
      <c r="CR2730" s="197">
        <v>1.8574795999999999E-5</v>
      </c>
      <c r="CS2730" s="198">
        <v>7.8834977000000004E-3</v>
      </c>
      <c r="CT2730" s="198">
        <v>0.77462297000000002</v>
      </c>
      <c r="CU2730" s="198">
        <v>0</v>
      </c>
      <c r="CV2730" s="198">
        <v>1.9226518000000001E-3</v>
      </c>
    </row>
    <row r="2731" spans="1:100" ht="14.4">
      <c r="A2731" t="s">
        <v>2954</v>
      </c>
      <c r="B2731" s="112" t="s">
        <v>1184</v>
      </c>
      <c r="C2731" s="113" t="str">
        <f t="shared" si="1007"/>
        <v>P.030.23.200</v>
      </c>
      <c r="D2731" t="s">
        <v>1328</v>
      </c>
      <c r="E2731" s="112" t="s">
        <v>362</v>
      </c>
      <c r="F2731" s="115" t="str">
        <f t="shared" si="1008"/>
        <v>Miscellaneous mixed metal/non-metals (n=1, std=-)</v>
      </c>
      <c r="G2731" s="143">
        <f t="shared" si="1009"/>
        <v>2.1741866000000001</v>
      </c>
      <c r="I2731" s="118">
        <f t="shared" si="1010"/>
        <v>1.0397209492625099</v>
      </c>
      <c r="K2731" s="161">
        <f t="shared" si="1011"/>
        <v>9.4795900799999999E-2</v>
      </c>
      <c r="L2731" s="161">
        <f t="shared" si="1012"/>
        <v>0.27384487946251002</v>
      </c>
      <c r="M2731" s="162">
        <f t="shared" si="1013"/>
        <v>0.34495217899999997</v>
      </c>
      <c r="N2731" s="161">
        <v>0.32612798999999998</v>
      </c>
      <c r="O2731" s="132">
        <v>0.17245711999999999</v>
      </c>
      <c r="P2731" s="132">
        <v>2.6184259000000001E-2</v>
      </c>
      <c r="Q2731" s="132">
        <v>-9.6088378000000006E-3</v>
      </c>
      <c r="R2731" s="132">
        <v>1.3396399999999999E-2</v>
      </c>
      <c r="S2731" s="132">
        <v>8.5465252000000005E-2</v>
      </c>
      <c r="T2731" s="132">
        <v>5.5430866000000002E-3</v>
      </c>
      <c r="U2731" s="132">
        <v>7.5204436999999999E-2</v>
      </c>
      <c r="V2731" s="132">
        <v>0.29778493</v>
      </c>
      <c r="W2731" s="132">
        <v>0</v>
      </c>
      <c r="X2731" s="132">
        <v>3.6054359000000001E-2</v>
      </c>
      <c r="Y2731" s="164">
        <v>-9.3653748999999999E-7</v>
      </c>
      <c r="Z2731" s="132">
        <v>1.111289E-2</v>
      </c>
      <c r="AA2731" s="132">
        <v>0</v>
      </c>
      <c r="AC2731" s="118">
        <f t="shared" si="1014"/>
        <v>0.32612798999999998</v>
      </c>
      <c r="AD2731" s="118">
        <f t="shared" si="1015"/>
        <v>0.36864171680000007</v>
      </c>
      <c r="AE2731" s="118">
        <f t="shared" si="1016"/>
        <v>0.28495870600000001</v>
      </c>
      <c r="AF2731" s="118">
        <f t="shared" si="1017"/>
        <v>0.27384487946251002</v>
      </c>
      <c r="AG2731" s="118">
        <f t="shared" si="1018"/>
        <v>0.33383928899999998</v>
      </c>
      <c r="AI2731" s="69">
        <v>-7.3568898999999996</v>
      </c>
      <c r="AJ2731" s="69">
        <v>-11.82494</v>
      </c>
      <c r="AK2731" s="69">
        <v>4.4788024000000002</v>
      </c>
      <c r="AL2731" s="69">
        <v>0</v>
      </c>
      <c r="AM2731" s="69">
        <v>0</v>
      </c>
      <c r="AN2731" s="69">
        <v>-5.0333619E-3</v>
      </c>
      <c r="AO2731" s="69">
        <v>-5.7187338000000004E-3</v>
      </c>
      <c r="AQ2731" s="116">
        <v>0.81369804999999995</v>
      </c>
      <c r="AR2731" s="116">
        <v>0.81144824000000004</v>
      </c>
      <c r="AS2731" s="116">
        <v>2.9283907000000001E-3</v>
      </c>
      <c r="AT2731" s="116">
        <v>-6.7858112999999996E-4</v>
      </c>
      <c r="AU2731" s="150">
        <f t="shared" si="1019"/>
        <v>4.8647975868800004E-5</v>
      </c>
      <c r="AV2731" s="150">
        <f t="shared" si="1020"/>
        <v>1.082984728874E-8</v>
      </c>
      <c r="AW2731" s="163">
        <f t="shared" si="1021"/>
        <v>-9.5039371999999997E-2</v>
      </c>
      <c r="AX2731" s="196">
        <v>2.0139735000000001E-6</v>
      </c>
      <c r="AY2731" s="196">
        <v>6.0765010000000002E-9</v>
      </c>
      <c r="AZ2731" s="196">
        <v>1.6602473999999999E-13</v>
      </c>
      <c r="BA2731" s="108">
        <v>0</v>
      </c>
      <c r="BB2731" s="108">
        <v>0</v>
      </c>
      <c r="BC2731" s="196">
        <v>-3.8943119999999999E-10</v>
      </c>
      <c r="BD2731" s="196">
        <v>3.0881337999999999E-6</v>
      </c>
      <c r="BE2731" s="196">
        <v>-7.6123446999999997E-11</v>
      </c>
      <c r="BF2731" s="196">
        <v>3.6358885999999999E-9</v>
      </c>
      <c r="BG2731" s="196">
        <v>1.0185307E-9</v>
      </c>
      <c r="BH2731" s="108">
        <v>0</v>
      </c>
      <c r="BI2731" s="196">
        <v>4.3939611000000001E-11</v>
      </c>
      <c r="BJ2731" s="196">
        <v>1.0654533E-10</v>
      </c>
      <c r="BK2731" s="196">
        <v>2.4399469999999999E-11</v>
      </c>
      <c r="BL2731" s="196">
        <v>4.3339374000000003E-5</v>
      </c>
      <c r="BM2731" s="196">
        <v>2.0688399999999999E-7</v>
      </c>
      <c r="BN2731" s="108">
        <v>0</v>
      </c>
      <c r="BO2731" s="108">
        <v>1.0879028000000001E-2</v>
      </c>
      <c r="BP2731" s="108">
        <v>-0.1059184</v>
      </c>
      <c r="BQ2731" s="108">
        <v>0</v>
      </c>
      <c r="BR2731" s="108">
        <v>0</v>
      </c>
      <c r="BS2731" s="108">
        <v>0</v>
      </c>
      <c r="BU2731" s="69">
        <v>2.5119664000000002E-4</v>
      </c>
      <c r="BV2731" s="172">
        <v>2.5018386999999999E-5</v>
      </c>
      <c r="BW2731" s="172">
        <v>6.0622090999999999E-5</v>
      </c>
      <c r="BX2731" s="172">
        <v>8.8066634000000001E-6</v>
      </c>
      <c r="BY2731" s="172">
        <v>1.8816928999999999E-5</v>
      </c>
      <c r="BZ2731" s="172">
        <v>-9.5422237000000005E-8</v>
      </c>
      <c r="CA2731" s="172">
        <v>2.6501956000000001E-5</v>
      </c>
      <c r="CB2731" s="172">
        <v>-1.4483042E-7</v>
      </c>
      <c r="CC2731" s="69">
        <v>1.1478818E-4</v>
      </c>
      <c r="CD2731" s="172">
        <v>3.6600440000000001E-6</v>
      </c>
      <c r="CE2731" s="69">
        <v>0</v>
      </c>
      <c r="CF2731" s="69">
        <v>0</v>
      </c>
      <c r="CG2731" s="69">
        <v>0</v>
      </c>
      <c r="CH2731" s="172">
        <v>-2.0407802E-7</v>
      </c>
      <c r="CI2731" s="172">
        <v>-8.2995827999999996E-6</v>
      </c>
      <c r="CJ2731" s="172">
        <v>1.726303E-6</v>
      </c>
      <c r="CK2731" s="69">
        <v>0</v>
      </c>
      <c r="CM2731" s="198">
        <v>0</v>
      </c>
      <c r="CN2731" s="198">
        <v>2.1772539000000002</v>
      </c>
      <c r="CO2731" s="198">
        <v>-4.8080529999999996E-3</v>
      </c>
      <c r="CP2731" s="198">
        <v>1.7095330999999998E-2</v>
      </c>
      <c r="CQ2731" s="197">
        <v>1.8595549999999999E-5</v>
      </c>
      <c r="CR2731" s="197">
        <v>3.7283545999999999E-7</v>
      </c>
      <c r="CS2731" s="198">
        <v>9.9857631999999996E-4</v>
      </c>
      <c r="CT2731" s="198">
        <v>184.22682</v>
      </c>
      <c r="CU2731" s="198">
        <v>6.7645189000000003E-4</v>
      </c>
      <c r="CV2731" s="197">
        <v>-3.3557494999999998E-5</v>
      </c>
    </row>
    <row r="2732" spans="1:100" ht="14.4">
      <c r="A2732" t="s">
        <v>1194</v>
      </c>
      <c r="B2732" s="112" t="s">
        <v>1184</v>
      </c>
      <c r="C2732" s="113" t="str">
        <f t="shared" si="1007"/>
        <v>P.030.24.100</v>
      </c>
      <c r="D2732" t="s">
        <v>1328</v>
      </c>
      <c r="E2732" s="112" t="s">
        <v>362</v>
      </c>
      <c r="F2732" s="115" t="str">
        <f t="shared" si="1008"/>
        <v>N-alkylpyrrolidines (n=1, std=-)</v>
      </c>
      <c r="G2732" s="143">
        <f t="shared" si="1009"/>
        <v>5.9798773333333335</v>
      </c>
      <c r="I2732" s="118">
        <f t="shared" si="1010"/>
        <v>1.0549499206078574</v>
      </c>
      <c r="K2732" s="161">
        <f t="shared" si="1011"/>
        <v>1.9989322049999998E-2</v>
      </c>
      <c r="L2732" s="161">
        <f t="shared" si="1012"/>
        <v>0.10453583973</v>
      </c>
      <c r="M2732" s="162">
        <f t="shared" si="1013"/>
        <v>3.3443158827857401E-2</v>
      </c>
      <c r="N2732" s="161">
        <v>0.89698160000000005</v>
      </c>
      <c r="O2732" s="132">
        <v>5.6471407000000001E-2</v>
      </c>
      <c r="P2732" s="132">
        <v>3.1131064E-2</v>
      </c>
      <c r="Q2732" s="132">
        <v>1.654108E-2</v>
      </c>
      <c r="R2732" s="132">
        <v>2.3187704000000001E-3</v>
      </c>
      <c r="S2732" s="132">
        <v>6.9850749000000001E-4</v>
      </c>
      <c r="T2732" s="132">
        <v>4.3096416E-4</v>
      </c>
      <c r="U2732" s="132">
        <v>1.4734786999999999E-2</v>
      </c>
      <c r="V2732" s="132">
        <v>4.1433629999999997E-3</v>
      </c>
      <c r="W2732" s="132">
        <v>2.0073078000000001E-3</v>
      </c>
      <c r="X2732" s="132">
        <v>2.9267189999999998E-2</v>
      </c>
      <c r="Y2732" s="132">
        <v>1.9127392999999999E-4</v>
      </c>
      <c r="Z2732" s="164">
        <v>3.2605818999999997E-5</v>
      </c>
      <c r="AA2732" s="164">
        <v>8.8574107000000003E-12</v>
      </c>
      <c r="AC2732" s="118">
        <f t="shared" si="1014"/>
        <v>0.89698160000000005</v>
      </c>
      <c r="AD2732" s="118">
        <f t="shared" si="1015"/>
        <v>0.12232658005000001</v>
      </c>
      <c r="AE2732" s="118">
        <f t="shared" si="1016"/>
        <v>0.102369863819</v>
      </c>
      <c r="AF2732" s="118">
        <f t="shared" si="1017"/>
        <v>0.10453583973</v>
      </c>
      <c r="AG2732" s="118">
        <f t="shared" si="1018"/>
        <v>3.3410553008857403E-2</v>
      </c>
      <c r="AI2732" s="69">
        <v>116.01853</v>
      </c>
      <c r="AJ2732" s="69">
        <v>109.92747</v>
      </c>
      <c r="AK2732" s="69">
        <v>2.7812966000000001</v>
      </c>
      <c r="AL2732" s="69">
        <v>0</v>
      </c>
      <c r="AM2732" s="69">
        <v>0.95647618999999995</v>
      </c>
      <c r="AN2732" s="69">
        <v>1.6602942000000001</v>
      </c>
      <c r="AO2732" s="69">
        <v>0.69299425999999997</v>
      </c>
      <c r="AQ2732" s="116">
        <v>0.12453119999999999</v>
      </c>
      <c r="AR2732" s="116">
        <v>0.11308293</v>
      </c>
      <c r="AS2732" s="116">
        <v>5.0408014000000003E-3</v>
      </c>
      <c r="AT2732" s="116">
        <v>6.4074691999999999E-3</v>
      </c>
      <c r="AU2732" s="150">
        <f t="shared" si="1019"/>
        <v>6.7795519585224362E-6</v>
      </c>
      <c r="AV2732" s="150">
        <f t="shared" si="1020"/>
        <v>1.8642017042416089E-8</v>
      </c>
      <c r="AW2732" s="163">
        <f t="shared" si="1021"/>
        <v>0.89740465182000007</v>
      </c>
      <c r="AX2732" s="196">
        <v>5.5510561999999996E-6</v>
      </c>
      <c r="AY2732" s="196">
        <v>1.6748943999999999E-8</v>
      </c>
      <c r="AZ2732" s="196">
        <v>4.5760223E-13</v>
      </c>
      <c r="BA2732" s="196">
        <v>3.3385692E-13</v>
      </c>
      <c r="BB2732" s="196">
        <v>1.2255168E-15</v>
      </c>
      <c r="BC2732" s="196">
        <v>1.5680878E-9</v>
      </c>
      <c r="BD2732" s="196">
        <v>1.2154025999999999E-6</v>
      </c>
      <c r="BE2732" s="196">
        <v>2.4108858000000002E-10</v>
      </c>
      <c r="BF2732" s="196">
        <v>1.4853034000000001E-9</v>
      </c>
      <c r="BG2732" s="196">
        <v>1.2929567E-10</v>
      </c>
      <c r="BH2732" s="196">
        <v>3.4980191999999999E-13</v>
      </c>
      <c r="BI2732" s="196">
        <v>3.2498817E-11</v>
      </c>
      <c r="BJ2732" s="196">
        <v>5.6237188999999996E-13</v>
      </c>
      <c r="BK2732" s="196">
        <v>1.5005003999999999E-13</v>
      </c>
      <c r="BL2732" s="196">
        <v>1.0534658E-8</v>
      </c>
      <c r="BM2732" s="196">
        <v>4.3645917999999998E-10</v>
      </c>
      <c r="BN2732" s="196">
        <v>1.196592E-20</v>
      </c>
      <c r="BO2732" s="108">
        <v>1.9748182000000001E-4</v>
      </c>
      <c r="BP2732" s="108">
        <v>0.89720717000000005</v>
      </c>
      <c r="BQ2732" s="196">
        <v>5.5361845999999996E-10</v>
      </c>
      <c r="BR2732" s="196">
        <v>3.3665986999999999E-12</v>
      </c>
      <c r="BS2732" s="196">
        <v>1.5062411999999999E-16</v>
      </c>
      <c r="BU2732" s="69">
        <v>3.3186084000000002E-4</v>
      </c>
      <c r="BV2732" s="172">
        <v>1.0899098999999999E-5</v>
      </c>
      <c r="BW2732" s="69">
        <v>1.6673485E-4</v>
      </c>
      <c r="BX2732" s="172">
        <v>1.7470218000000001E-6</v>
      </c>
      <c r="BY2732" s="172">
        <v>1.0095377E-5</v>
      </c>
      <c r="BZ2732" s="172">
        <v>1.9850019000000002E-6</v>
      </c>
      <c r="CA2732" s="172">
        <v>4.0415560000000002E-10</v>
      </c>
      <c r="CB2732" s="172">
        <v>2.5352318E-6</v>
      </c>
      <c r="CC2732" s="172">
        <v>9.5175686000000004E-7</v>
      </c>
      <c r="CD2732" s="172">
        <v>3.1610903000000002E-7</v>
      </c>
      <c r="CE2732" s="172">
        <v>3.4750387999999998E-12</v>
      </c>
      <c r="CF2732" s="172">
        <v>2.6461105000000001E-17</v>
      </c>
      <c r="CG2732" s="172">
        <v>2.2720079E-13</v>
      </c>
      <c r="CH2732" s="172">
        <v>3.6964087000000001E-6</v>
      </c>
      <c r="CI2732" s="69">
        <v>1.3225486E-4</v>
      </c>
      <c r="CJ2732" s="172">
        <v>5.6524391999999998E-7</v>
      </c>
      <c r="CK2732" s="172">
        <v>7.9475961999999998E-8</v>
      </c>
      <c r="CM2732" s="197">
        <v>2.6800281000000001E-13</v>
      </c>
      <c r="CN2732" s="198">
        <v>5.9784347000000002</v>
      </c>
      <c r="CO2732" s="198">
        <v>4.4539975000000002E-2</v>
      </c>
      <c r="CP2732" s="198">
        <v>7.4758563E-3</v>
      </c>
      <c r="CQ2732" s="197">
        <v>8.4337747000000004E-10</v>
      </c>
      <c r="CR2732" s="197">
        <v>8.9370630999999995E-9</v>
      </c>
      <c r="CS2732" s="198">
        <v>4.1712265000000003E-4</v>
      </c>
      <c r="CT2732" s="198">
        <v>0.99777077000000003</v>
      </c>
      <c r="CU2732" s="197">
        <v>8.6700696000000004E-5</v>
      </c>
      <c r="CV2732" s="198">
        <v>6.8067629999999995E-4</v>
      </c>
    </row>
    <row r="2733" spans="1:100" ht="14.4">
      <c r="A2733" t="s">
        <v>3343</v>
      </c>
      <c r="B2733" s="112" t="s">
        <v>1184</v>
      </c>
      <c r="C2733" s="113" t="str">
        <f t="shared" si="1007"/>
        <v>P.030.24.200</v>
      </c>
      <c r="D2733" t="s">
        <v>1328</v>
      </c>
      <c r="E2733" s="112" t="s">
        <v>362</v>
      </c>
      <c r="F2733" s="115" t="str">
        <f t="shared" si="1008"/>
        <v>N-phenylureas (n=2, std=0.21)</v>
      </c>
      <c r="G2733" s="143">
        <f t="shared" si="1009"/>
        <v>28.363605333333336</v>
      </c>
      <c r="I2733" s="118">
        <f t="shared" si="1010"/>
        <v>5.5785319947950001</v>
      </c>
      <c r="K2733" s="161">
        <f t="shared" si="1011"/>
        <v>0.24459338206999998</v>
      </c>
      <c r="L2733" s="161">
        <f t="shared" si="1012"/>
        <v>0.96751858602499996</v>
      </c>
      <c r="M2733" s="162">
        <f t="shared" si="1013"/>
        <v>0.1118792267</v>
      </c>
      <c r="N2733" s="161">
        <v>4.2545408</v>
      </c>
      <c r="O2733" s="132">
        <v>0.71425682000000001</v>
      </c>
      <c r="P2733" s="132">
        <v>0.22426114</v>
      </c>
      <c r="Q2733" s="132">
        <v>0.18845702</v>
      </c>
      <c r="R2733" s="132">
        <v>5.1710290999999999E-2</v>
      </c>
      <c r="S2733" s="132">
        <v>9.5526406999999999E-4</v>
      </c>
      <c r="T2733" s="132">
        <v>3.4708069999999998E-3</v>
      </c>
      <c r="U2733" s="132">
        <v>2.8978347000000002E-2</v>
      </c>
      <c r="V2733" s="132">
        <v>2.9958667E-3</v>
      </c>
      <c r="W2733" s="132">
        <v>0</v>
      </c>
      <c r="X2733" s="132">
        <v>0.10888336</v>
      </c>
      <c r="Y2733" s="164">
        <v>2.2279025E-5</v>
      </c>
      <c r="Z2733" s="132">
        <v>0</v>
      </c>
      <c r="AA2733" s="132">
        <v>0</v>
      </c>
      <c r="AC2733" s="118">
        <f t="shared" si="1014"/>
        <v>4.2545408</v>
      </c>
      <c r="AD2733" s="118">
        <f t="shared" si="1015"/>
        <v>1.2120896890699999</v>
      </c>
      <c r="AE2733" s="118">
        <f t="shared" si="1016"/>
        <v>0.967496307</v>
      </c>
      <c r="AF2733" s="118">
        <f t="shared" si="1017"/>
        <v>0.96751858602499996</v>
      </c>
      <c r="AG2733" s="118">
        <f t="shared" si="1018"/>
        <v>0.1118792267</v>
      </c>
      <c r="AI2733" s="69">
        <v>371.34901000000002</v>
      </c>
      <c r="AJ2733" s="69">
        <v>343.51943999999997</v>
      </c>
      <c r="AK2733" s="69">
        <v>13.527856999999999</v>
      </c>
      <c r="AL2733" s="69">
        <v>0</v>
      </c>
      <c r="AM2733" s="69">
        <v>3.1410024999999999</v>
      </c>
      <c r="AN2733" s="69">
        <v>7.7749031000000004</v>
      </c>
      <c r="AO2733" s="69">
        <v>3.3858100000000002</v>
      </c>
      <c r="AQ2733" s="116">
        <v>0.72490138000000004</v>
      </c>
      <c r="AR2733" s="116">
        <v>0.67820745000000004</v>
      </c>
      <c r="AS2733" s="116">
        <v>2.6240954E-2</v>
      </c>
      <c r="AT2733" s="116">
        <v>2.0452975000000002E-2</v>
      </c>
      <c r="AU2733" s="150">
        <f t="shared" si="1019"/>
        <v>4.0659919017210001E-5</v>
      </c>
      <c r="AV2733" s="150">
        <f t="shared" si="1020"/>
        <v>9.7044947381431006E-8</v>
      </c>
      <c r="AW2733" s="163">
        <f t="shared" si="1021"/>
        <v>2.86456237214</v>
      </c>
      <c r="AX2733" s="196">
        <v>2.6408768999999999E-5</v>
      </c>
      <c r="AY2733" s="196">
        <v>7.9685037999999994E-8</v>
      </c>
      <c r="AZ2733" s="196">
        <v>2.1769651999999998E-12</v>
      </c>
      <c r="BA2733" s="108">
        <v>0</v>
      </c>
      <c r="BB2733" s="108">
        <v>0</v>
      </c>
      <c r="BC2733" s="196">
        <v>9.9121379000000006E-9</v>
      </c>
      <c r="BD2733" s="196">
        <v>1.4236042E-5</v>
      </c>
      <c r="BE2733" s="196">
        <v>1.7460254E-9</v>
      </c>
      <c r="BF2733" s="196">
        <v>1.5609612000000001E-8</v>
      </c>
      <c r="BG2733" s="108">
        <v>0</v>
      </c>
      <c r="BH2733" s="108">
        <v>0</v>
      </c>
      <c r="BI2733" s="196">
        <v>1.8866520999999998E-12</v>
      </c>
      <c r="BJ2733" s="196">
        <v>1.7400607E-13</v>
      </c>
      <c r="BK2733" s="196">
        <v>3.4358061E-14</v>
      </c>
      <c r="BL2733" s="196">
        <v>2.0792491E-10</v>
      </c>
      <c r="BM2733" s="196">
        <v>4.9879544000000001E-9</v>
      </c>
      <c r="BN2733" s="108">
        <v>0</v>
      </c>
      <c r="BO2733" s="108">
        <v>1.1087214E-4</v>
      </c>
      <c r="BP2733" s="108">
        <v>2.8644514999999999</v>
      </c>
      <c r="BQ2733" s="108">
        <v>0</v>
      </c>
      <c r="BR2733" s="108">
        <v>0</v>
      </c>
      <c r="BS2733" s="108">
        <v>0</v>
      </c>
      <c r="BU2733" s="69">
        <v>1.5203841000000001E-3</v>
      </c>
      <c r="BV2733" s="69">
        <v>1.0958009E-4</v>
      </c>
      <c r="BW2733" s="69">
        <v>7.9085258000000005E-4</v>
      </c>
      <c r="BX2733" s="172">
        <v>3.465305E-6</v>
      </c>
      <c r="BY2733" s="69">
        <v>1.3367176E-4</v>
      </c>
      <c r="BZ2733" s="172">
        <v>3.8593980000000002E-6</v>
      </c>
      <c r="CA2733" s="69">
        <v>0</v>
      </c>
      <c r="CB2733" s="172">
        <v>5.8577356000000002E-6</v>
      </c>
      <c r="CC2733" s="172">
        <v>1.4738627999999999E-6</v>
      </c>
      <c r="CD2733" s="172">
        <v>3.5059316E-6</v>
      </c>
      <c r="CE2733" s="69">
        <v>0</v>
      </c>
      <c r="CF2733" s="69">
        <v>0</v>
      </c>
      <c r="CG2733" s="69">
        <v>0</v>
      </c>
      <c r="CH2733" s="172">
        <v>4.2786666999999998E-5</v>
      </c>
      <c r="CI2733" s="69">
        <v>4.2426737999999998E-4</v>
      </c>
      <c r="CJ2733" s="172">
        <v>1.0633454E-6</v>
      </c>
      <c r="CK2733" s="69">
        <v>0</v>
      </c>
      <c r="CM2733" s="198">
        <v>0</v>
      </c>
      <c r="CN2733" s="198">
        <v>28.290637</v>
      </c>
      <c r="CO2733" s="198">
        <v>0.12737581000000001</v>
      </c>
      <c r="CP2733" s="198">
        <v>7.5858255999999999E-2</v>
      </c>
      <c r="CQ2733" s="197">
        <v>8.8080713000000002E-10</v>
      </c>
      <c r="CR2733" s="197">
        <v>1.0667391E-7</v>
      </c>
      <c r="CS2733" s="198">
        <v>5.6923848999999999E-3</v>
      </c>
      <c r="CT2733" s="198">
        <v>0.14577303999999999</v>
      </c>
      <c r="CU2733" s="198">
        <v>0</v>
      </c>
      <c r="CV2733" s="198">
        <v>1.3572489E-3</v>
      </c>
    </row>
    <row r="2734" spans="1:100" ht="14.4">
      <c r="A2734" t="s">
        <v>2955</v>
      </c>
      <c r="B2734" s="112" t="s">
        <v>1184</v>
      </c>
      <c r="C2734" s="113" t="str">
        <f t="shared" si="1007"/>
        <v>P.030.24.300</v>
      </c>
      <c r="D2734" t="s">
        <v>1328</v>
      </c>
      <c r="E2734" s="112" t="s">
        <v>362</v>
      </c>
      <c r="F2734" s="115" t="str">
        <f t="shared" si="1008"/>
        <v>Non-metal nitrates (n=1, std=-)</v>
      </c>
      <c r="G2734" s="143">
        <f t="shared" si="1009"/>
        <v>0.55959138666666675</v>
      </c>
      <c r="I2734" s="118">
        <f t="shared" si="1010"/>
        <v>8.6497604286908003E-2</v>
      </c>
      <c r="K2734" s="161">
        <f t="shared" si="1011"/>
        <v>4.5003952970000001E-4</v>
      </c>
      <c r="L2734" s="161">
        <f t="shared" si="1012"/>
        <v>1.683134976908E-3</v>
      </c>
      <c r="M2734" s="162">
        <f t="shared" si="1013"/>
        <v>4.2572178030000001E-4</v>
      </c>
      <c r="N2734" s="161">
        <v>8.3938708000000001E-2</v>
      </c>
      <c r="O2734" s="132">
        <v>1.2235135E-3</v>
      </c>
      <c r="P2734" s="132">
        <v>4.0061159000000002E-4</v>
      </c>
      <c r="Q2734" s="132">
        <v>3.3237981000000001E-4</v>
      </c>
      <c r="R2734" s="132">
        <v>1.0865364E-4</v>
      </c>
      <c r="S2734" s="164">
        <v>1.9437519999999999E-6</v>
      </c>
      <c r="T2734" s="164">
        <v>7.0623277000000002E-6</v>
      </c>
      <c r="U2734" s="164">
        <v>5.8964554000000002E-5</v>
      </c>
      <c r="V2734" s="164">
        <v>8.9468503000000004E-6</v>
      </c>
      <c r="W2734" s="132">
        <v>0</v>
      </c>
      <c r="X2734" s="132">
        <v>4.1677492999999999E-4</v>
      </c>
      <c r="Y2734" s="164">
        <v>4.5332907999999997E-8</v>
      </c>
      <c r="Z2734" s="132">
        <v>0</v>
      </c>
      <c r="AA2734" s="132">
        <v>0</v>
      </c>
      <c r="AC2734" s="118">
        <f t="shared" si="1014"/>
        <v>8.3938708000000001E-2</v>
      </c>
      <c r="AD2734" s="118">
        <f t="shared" si="1015"/>
        <v>2.1331291736999994E-3</v>
      </c>
      <c r="AE2734" s="118">
        <f t="shared" si="1016"/>
        <v>1.6830896440000001E-3</v>
      </c>
      <c r="AF2734" s="118">
        <f t="shared" si="1017"/>
        <v>1.683134976908E-3</v>
      </c>
      <c r="AG2734" s="118">
        <f t="shared" si="1018"/>
        <v>4.2572178030000001E-4</v>
      </c>
      <c r="AI2734" s="69">
        <v>0.48013463000000001</v>
      </c>
      <c r="AJ2734" s="69">
        <v>0.37620238</v>
      </c>
      <c r="AK2734" s="69">
        <v>5.1780974E-2</v>
      </c>
      <c r="AL2734" s="69">
        <v>0</v>
      </c>
      <c r="AM2734" s="69">
        <v>1.4784244E-2</v>
      </c>
      <c r="AN2734" s="69">
        <v>2.6624219000000001E-2</v>
      </c>
      <c r="AO2734" s="69">
        <v>1.0742809000000001E-2</v>
      </c>
      <c r="AQ2734" s="116">
        <v>9.5256565999999997E-3</v>
      </c>
      <c r="AR2734" s="116">
        <v>9.0700993000000004E-3</v>
      </c>
      <c r="AS2734" s="116">
        <v>4.3160843000000001E-4</v>
      </c>
      <c r="AT2734" s="199">
        <v>2.3948871000000001E-5</v>
      </c>
      <c r="AU2734" s="150">
        <f t="shared" si="1019"/>
        <v>5.4377094196240003E-7</v>
      </c>
      <c r="AV2734" s="150">
        <f t="shared" si="1020"/>
        <v>1.596184982284708E-9</v>
      </c>
      <c r="AW2734" s="163">
        <f t="shared" si="1021"/>
        <v>3.3541835419199999E-3</v>
      </c>
      <c r="AX2734" s="196">
        <v>5.1947853E-7</v>
      </c>
      <c r="AY2734" s="196">
        <v>1.5673990000000001E-9</v>
      </c>
      <c r="AZ2734" s="196">
        <v>4.2823288000000002E-14</v>
      </c>
      <c r="BA2734" s="108">
        <v>0</v>
      </c>
      <c r="BB2734" s="108">
        <v>0</v>
      </c>
      <c r="BC2734" s="196">
        <v>1.2572492000000001E-11</v>
      </c>
      <c r="BD2734" s="196">
        <v>2.4269267E-8</v>
      </c>
      <c r="BE2734" s="196">
        <v>2.4759071E-12</v>
      </c>
      <c r="BF2734" s="196">
        <v>2.6262989000000002E-11</v>
      </c>
      <c r="BG2734" s="108">
        <v>0</v>
      </c>
      <c r="BH2734" s="108">
        <v>0</v>
      </c>
      <c r="BI2734" s="196">
        <v>3.8389216000000002E-15</v>
      </c>
      <c r="BJ2734" s="196">
        <v>3.5406401999999999E-16</v>
      </c>
      <c r="BK2734" s="196">
        <v>6.9911087999999997E-17</v>
      </c>
      <c r="BL2734" s="196">
        <v>4.230814E-13</v>
      </c>
      <c r="BM2734" s="196">
        <v>1.0149389E-11</v>
      </c>
      <c r="BN2734" s="108">
        <v>0</v>
      </c>
      <c r="BO2734" s="196">
        <v>2.8314192000000001E-7</v>
      </c>
      <c r="BP2734" s="108">
        <v>3.3539004000000001E-3</v>
      </c>
      <c r="BQ2734" s="108">
        <v>0</v>
      </c>
      <c r="BR2734" s="108">
        <v>0</v>
      </c>
      <c r="BS2734" s="108">
        <v>0</v>
      </c>
      <c r="BU2734" s="172">
        <v>1.6655935E-5</v>
      </c>
      <c r="BV2734" s="172">
        <v>1.8255767000000001E-7</v>
      </c>
      <c r="BW2734" s="172">
        <v>1.5602893E-5</v>
      </c>
      <c r="BX2734" s="172">
        <v>7.0511324999999998E-9</v>
      </c>
      <c r="BY2734" s="172">
        <v>2.4544397000000001E-7</v>
      </c>
      <c r="BZ2734" s="172">
        <v>2.9351758000000001E-9</v>
      </c>
      <c r="CA2734" s="69">
        <v>0</v>
      </c>
      <c r="CB2734" s="172">
        <v>4.4549651999999997E-9</v>
      </c>
      <c r="CC2734" s="172">
        <v>2.9989862999999999E-9</v>
      </c>
      <c r="CD2734" s="172">
        <v>7.1337986999999999E-9</v>
      </c>
      <c r="CE2734" s="69">
        <v>0</v>
      </c>
      <c r="CF2734" s="69">
        <v>0</v>
      </c>
      <c r="CG2734" s="69">
        <v>0</v>
      </c>
      <c r="CH2734" s="172">
        <v>7.5119575999999998E-8</v>
      </c>
      <c r="CI2734" s="172">
        <v>5.2180800999999997E-7</v>
      </c>
      <c r="CJ2734" s="172">
        <v>3.5386585000000002E-9</v>
      </c>
      <c r="CK2734" s="69">
        <v>0</v>
      </c>
      <c r="CM2734" s="198">
        <v>0</v>
      </c>
      <c r="CN2734" s="198">
        <v>0.55944291000000002</v>
      </c>
      <c r="CO2734" s="198">
        <v>1.2395675999999999E-4</v>
      </c>
      <c r="CP2734" s="198">
        <v>1.2557649000000001E-4</v>
      </c>
      <c r="CQ2734" s="197">
        <v>1.7922484999999999E-12</v>
      </c>
      <c r="CR2734" s="197">
        <v>2.1705790999999999E-10</v>
      </c>
      <c r="CS2734" s="197">
        <v>1.0206535E-5</v>
      </c>
      <c r="CT2734" s="198">
        <v>2.9661603999999998E-4</v>
      </c>
      <c r="CU2734" s="198">
        <v>0</v>
      </c>
      <c r="CV2734" s="197">
        <v>1.0322242E-6</v>
      </c>
    </row>
    <row r="2735" spans="1:100" ht="14.4">
      <c r="A2735" t="s">
        <v>2956</v>
      </c>
      <c r="B2735" s="112" t="s">
        <v>1184</v>
      </c>
      <c r="C2735" s="113" t="str">
        <f t="shared" si="1007"/>
        <v>P.030.24.400</v>
      </c>
      <c r="D2735" t="s">
        <v>1328</v>
      </c>
      <c r="E2735" s="112" t="s">
        <v>362</v>
      </c>
      <c r="F2735" s="115" t="str">
        <f t="shared" si="1008"/>
        <v>Non-metal phosphates (n=1, std=-)</v>
      </c>
      <c r="G2735" s="143">
        <f t="shared" si="1009"/>
        <v>0.57555697333333333</v>
      </c>
      <c r="I2735" s="118">
        <f t="shared" si="1010"/>
        <v>0.15387915797663937</v>
      </c>
      <c r="K2735" s="161">
        <f t="shared" si="1011"/>
        <v>4.8156958379599997E-2</v>
      </c>
      <c r="L2735" s="161">
        <f t="shared" si="1012"/>
        <v>6.2733655979999997E-3</v>
      </c>
      <c r="M2735" s="162">
        <f t="shared" si="1013"/>
        <v>1.311528799903937E-2</v>
      </c>
      <c r="N2735" s="161">
        <v>8.6333545999999997E-2</v>
      </c>
      <c r="O2735" s="132">
        <v>3.9350228999999997E-3</v>
      </c>
      <c r="P2735" s="132">
        <v>1.7884327E-3</v>
      </c>
      <c r="Q2735" s="132">
        <v>1.1204062000000001E-2</v>
      </c>
      <c r="R2735" s="132">
        <v>2.8328255000000001E-4</v>
      </c>
      <c r="S2735" s="164">
        <v>5.6298295999999997E-6</v>
      </c>
      <c r="T2735" s="132">
        <v>3.6663983999999997E-2</v>
      </c>
      <c r="U2735" s="132">
        <v>2.9234699000000002E-4</v>
      </c>
      <c r="V2735" s="132">
        <v>6.4410611999999997E-3</v>
      </c>
      <c r="W2735" s="132">
        <v>1.7757229999999999E-4</v>
      </c>
      <c r="X2735" s="132">
        <v>6.6737157999999996E-3</v>
      </c>
      <c r="Y2735" s="164">
        <v>7.9990708000000002E-5</v>
      </c>
      <c r="Z2735" s="164">
        <v>5.1099602000000002E-7</v>
      </c>
      <c r="AA2735" s="164">
        <v>3.0193719000000002E-12</v>
      </c>
      <c r="AC2735" s="118">
        <f t="shared" si="1014"/>
        <v>8.6333545999999997E-2</v>
      </c>
      <c r="AD2735" s="118">
        <f t="shared" si="1015"/>
        <v>5.4172760969599998E-2</v>
      </c>
      <c r="AE2735" s="118">
        <f t="shared" si="1016"/>
        <v>6.0163135860200005E-3</v>
      </c>
      <c r="AF2735" s="118">
        <f t="shared" si="1017"/>
        <v>6.2733655979999997E-3</v>
      </c>
      <c r="AG2735" s="118">
        <f t="shared" si="1018"/>
        <v>1.3114777003019371E-2</v>
      </c>
      <c r="AI2735" s="69">
        <v>8.7929349000000006</v>
      </c>
      <c r="AJ2735" s="69">
        <v>8.3193444999999997</v>
      </c>
      <c r="AK2735" s="69">
        <v>0.21745749</v>
      </c>
      <c r="AL2735" s="69">
        <v>0</v>
      </c>
      <c r="AM2735" s="69">
        <v>5.1758022000000001E-2</v>
      </c>
      <c r="AN2735" s="69">
        <v>0.15004728000000001</v>
      </c>
      <c r="AO2735" s="69">
        <v>5.4327680000000003E-2</v>
      </c>
      <c r="AQ2735" s="116">
        <v>1.1259513000000001E-2</v>
      </c>
      <c r="AR2735" s="116">
        <v>1.0308069E-2</v>
      </c>
      <c r="AS2735" s="116">
        <v>4.8362641000000001E-4</v>
      </c>
      <c r="AT2735" s="116">
        <v>4.6781748999999998E-4</v>
      </c>
      <c r="AU2735" s="150">
        <f t="shared" si="1019"/>
        <v>6.1798974540515409E-7</v>
      </c>
      <c r="AV2735" s="150">
        <f t="shared" si="1020"/>
        <v>1.788559153479827E-9</v>
      </c>
      <c r="AW2735" s="163">
        <f t="shared" si="1021"/>
        <v>6.5520656350000012E-2</v>
      </c>
      <c r="AX2735" s="196">
        <v>5.3419464999999997E-7</v>
      </c>
      <c r="AY2735" s="196">
        <v>1.6117972000000001E-9</v>
      </c>
      <c r="AZ2735" s="196">
        <v>4.4036474999999998E-14</v>
      </c>
      <c r="BA2735" s="196">
        <v>1.4727919000000001E-15</v>
      </c>
      <c r="BB2735" s="196">
        <v>4.1776215000000002E-16</v>
      </c>
      <c r="BC2735" s="196">
        <v>4.1121805E-10</v>
      </c>
      <c r="BD2735" s="196">
        <v>8.3324404999999999E-8</v>
      </c>
      <c r="BE2735" s="196">
        <v>8.2094038999999996E-11</v>
      </c>
      <c r="BF2735" s="196">
        <v>9.4530317000000004E-11</v>
      </c>
      <c r="BG2735" s="196">
        <v>1.7213455000000001E-15</v>
      </c>
      <c r="BH2735" s="196">
        <v>5.1720038000000002E-17</v>
      </c>
      <c r="BI2735" s="196">
        <v>9.0508230000000001E-14</v>
      </c>
      <c r="BJ2735" s="196">
        <v>9.6140237999999997E-16</v>
      </c>
      <c r="BK2735" s="196">
        <v>3.1830283E-16</v>
      </c>
      <c r="BL2735" s="196">
        <v>2.4903255999999998E-12</v>
      </c>
      <c r="BM2735" s="196">
        <v>5.6980139000000003E-11</v>
      </c>
      <c r="BN2735" s="196">
        <v>4.0790206E-21</v>
      </c>
      <c r="BO2735" s="108">
        <v>2.4841134999999999E-4</v>
      </c>
      <c r="BP2735" s="108">
        <v>6.5272245000000007E-2</v>
      </c>
      <c r="BQ2735" s="108">
        <v>0</v>
      </c>
      <c r="BR2735" s="108">
        <v>0</v>
      </c>
      <c r="BS2735" s="108">
        <v>0</v>
      </c>
      <c r="BU2735" s="172">
        <v>5.4061158999999998E-5</v>
      </c>
      <c r="BV2735" s="172">
        <v>6.9630315E-7</v>
      </c>
      <c r="BW2735" s="172">
        <v>1.6048055999999999E-5</v>
      </c>
      <c r="BX2735" s="172">
        <v>3.9176387999999997E-8</v>
      </c>
      <c r="BY2735" s="172">
        <v>6.0085274999999995E-7</v>
      </c>
      <c r="BZ2735" s="172">
        <v>8.7662667000000005E-8</v>
      </c>
      <c r="CA2735" s="172">
        <v>3.7685634000000001E-11</v>
      </c>
      <c r="CB2735" s="172">
        <v>1.3307137999999999E-7</v>
      </c>
      <c r="CC2735" s="172">
        <v>1.5400672000000001E-8</v>
      </c>
      <c r="CD2735" s="172">
        <v>2.4281156E-5</v>
      </c>
      <c r="CE2735" s="172">
        <v>1.1845938999999999E-12</v>
      </c>
      <c r="CF2735" s="172">
        <v>9.0202338000000003E-18</v>
      </c>
      <c r="CG2735" s="172">
        <v>7.7449685999999994E-14</v>
      </c>
      <c r="CH2735" s="172">
        <v>2.1789398999999999E-6</v>
      </c>
      <c r="CI2735" s="172">
        <v>9.9611260999999996E-6</v>
      </c>
      <c r="CJ2735" s="172">
        <v>1.9375399000000001E-8</v>
      </c>
      <c r="CK2735" s="69">
        <v>0</v>
      </c>
      <c r="CM2735" s="197">
        <v>9.1358543999999999E-14</v>
      </c>
      <c r="CN2735" s="198">
        <v>0.57549201000000005</v>
      </c>
      <c r="CO2735" s="198">
        <v>2.8971557E-3</v>
      </c>
      <c r="CP2735" s="198">
        <v>4.9649996000000003E-4</v>
      </c>
      <c r="CQ2735" s="197">
        <v>4.0901749999999998E-11</v>
      </c>
      <c r="CR2735" s="197">
        <v>4.8477443000000002E-9</v>
      </c>
      <c r="CS2735" s="197">
        <v>2.7630842000000001E-5</v>
      </c>
      <c r="CT2735" s="198">
        <v>8.6181666999999998E-4</v>
      </c>
      <c r="CU2735" s="197">
        <v>1.1450055E-9</v>
      </c>
      <c r="CV2735" s="197">
        <v>3.0849936000000003E-5</v>
      </c>
    </row>
    <row r="2736" spans="1:100" ht="14.4">
      <c r="A2736" t="s">
        <v>2957</v>
      </c>
      <c r="B2736" s="112" t="s">
        <v>1184</v>
      </c>
      <c r="C2736" s="113" t="str">
        <f t="shared" si="1007"/>
        <v>P.030.24.500</v>
      </c>
      <c r="D2736" t="s">
        <v>1328</v>
      </c>
      <c r="E2736" s="112" t="s">
        <v>362</v>
      </c>
      <c r="F2736" s="115" t="str">
        <f t="shared" si="1008"/>
        <v>Non-metal sulfates (n=1, std=-)</v>
      </c>
      <c r="G2736" s="143">
        <f t="shared" si="1009"/>
        <v>8.8919999999999999E-2</v>
      </c>
      <c r="I2736" s="118">
        <f t="shared" si="1010"/>
        <v>2.1706365389999999E-2</v>
      </c>
      <c r="K2736" s="161">
        <f t="shared" si="1011"/>
        <v>5.0796000000000001E-3</v>
      </c>
      <c r="L2736" s="161">
        <f t="shared" si="1012"/>
        <v>3.066579E-5</v>
      </c>
      <c r="M2736" s="162">
        <f t="shared" si="1013"/>
        <v>3.2580996000000002E-3</v>
      </c>
      <c r="N2736" s="161">
        <v>1.3337999999999999E-2</v>
      </c>
      <c r="O2736" s="164">
        <v>3.066579E-5</v>
      </c>
      <c r="P2736" s="132">
        <v>0</v>
      </c>
      <c r="Q2736" s="132">
        <v>5.0796000000000001E-3</v>
      </c>
      <c r="R2736" s="132">
        <v>0</v>
      </c>
      <c r="S2736" s="132">
        <v>0</v>
      </c>
      <c r="T2736" s="132">
        <v>0</v>
      </c>
      <c r="U2736" s="132">
        <v>0</v>
      </c>
      <c r="V2736" s="132">
        <v>3.2580996000000002E-3</v>
      </c>
      <c r="W2736" s="132">
        <v>0</v>
      </c>
      <c r="X2736" s="132">
        <v>0</v>
      </c>
      <c r="Y2736" s="132">
        <v>0</v>
      </c>
      <c r="Z2736" s="132">
        <v>0</v>
      </c>
      <c r="AA2736" s="132">
        <v>0</v>
      </c>
      <c r="AC2736" s="118">
        <f t="shared" si="1014"/>
        <v>1.3337999999999999E-2</v>
      </c>
      <c r="AD2736" s="118">
        <f t="shared" si="1015"/>
        <v>5.1102657900000004E-3</v>
      </c>
      <c r="AE2736" s="118">
        <f t="shared" si="1016"/>
        <v>3.066579E-5</v>
      </c>
      <c r="AF2736" s="118">
        <f t="shared" si="1017"/>
        <v>3.066579E-5</v>
      </c>
      <c r="AG2736" s="118">
        <f t="shared" si="1018"/>
        <v>3.2580996000000002E-3</v>
      </c>
      <c r="AI2736" s="69">
        <v>1.5606599999999999</v>
      </c>
      <c r="AJ2736" s="69">
        <v>1.5606599999999999</v>
      </c>
      <c r="AK2736" s="69">
        <v>0</v>
      </c>
      <c r="AL2736" s="69">
        <v>0</v>
      </c>
      <c r="AM2736" s="69">
        <v>0</v>
      </c>
      <c r="AN2736" s="69">
        <v>0</v>
      </c>
      <c r="AO2736" s="69">
        <v>0</v>
      </c>
      <c r="AQ2736" s="116">
        <v>1.5524862999999999E-3</v>
      </c>
      <c r="AR2736" s="116">
        <v>1.3879560999999999E-3</v>
      </c>
      <c r="AS2736" s="199">
        <v>7.5894119999999997E-5</v>
      </c>
      <c r="AT2736" s="199">
        <v>8.8635989E-5</v>
      </c>
      <c r="AU2736" s="150">
        <f t="shared" si="1019"/>
        <v>8.3210799999999992E-8</v>
      </c>
      <c r="AV2736" s="150">
        <f t="shared" si="1020"/>
        <v>2.8067352237999998E-10</v>
      </c>
      <c r="AW2736" s="163">
        <f t="shared" si="1021"/>
        <v>1.2414004039999999E-2</v>
      </c>
      <c r="AX2736" s="196">
        <v>8.2517760000000001E-8</v>
      </c>
      <c r="AY2736" s="196">
        <v>2.4897600000000002E-10</v>
      </c>
      <c r="AZ2736" s="196">
        <v>6.8023799999999999E-15</v>
      </c>
      <c r="BA2736" s="108">
        <v>0</v>
      </c>
      <c r="BB2736" s="108">
        <v>0</v>
      </c>
      <c r="BC2736" s="196">
        <v>1.3611999999999999E-10</v>
      </c>
      <c r="BD2736" s="196">
        <v>5.5691999999999998E-10</v>
      </c>
      <c r="BE2736" s="196">
        <v>3.1042000000000001E-11</v>
      </c>
      <c r="BF2736" s="196">
        <v>6.4871999999999999E-13</v>
      </c>
      <c r="BG2736" s="108">
        <v>0</v>
      </c>
      <c r="BH2736" s="108">
        <v>0</v>
      </c>
      <c r="BI2736" s="108">
        <v>0</v>
      </c>
      <c r="BJ2736" s="108">
        <v>0</v>
      </c>
      <c r="BK2736" s="108">
        <v>0</v>
      </c>
      <c r="BL2736" s="108">
        <v>0</v>
      </c>
      <c r="BM2736" s="108">
        <v>0</v>
      </c>
      <c r="BN2736" s="108">
        <v>0</v>
      </c>
      <c r="BO2736" s="108">
        <v>1.2556404E-4</v>
      </c>
      <c r="BP2736" s="108">
        <v>1.2288439999999999E-2</v>
      </c>
      <c r="BQ2736" s="108">
        <v>0</v>
      </c>
      <c r="BR2736" s="108">
        <v>0</v>
      </c>
      <c r="BS2736" s="108">
        <v>0</v>
      </c>
      <c r="BU2736" s="172">
        <v>5.2682481000000002E-6</v>
      </c>
      <c r="BV2736" s="172">
        <v>4.4724717000000001E-9</v>
      </c>
      <c r="BW2736" s="172">
        <v>2.4793254999999999E-6</v>
      </c>
      <c r="BX2736" s="172">
        <v>2.4183323999999998E-9</v>
      </c>
      <c r="BY2736" s="172">
        <v>3.6841287000000002E-9</v>
      </c>
      <c r="BZ2736" s="69">
        <v>0</v>
      </c>
      <c r="CA2736" s="69">
        <v>0</v>
      </c>
      <c r="CB2736" s="69">
        <v>0</v>
      </c>
      <c r="CC2736" s="69">
        <v>0</v>
      </c>
      <c r="CD2736" s="172">
        <v>7.3771636999999997E-9</v>
      </c>
      <c r="CE2736" s="69">
        <v>0</v>
      </c>
      <c r="CF2736" s="69">
        <v>0</v>
      </c>
      <c r="CG2736" s="69">
        <v>0</v>
      </c>
      <c r="CH2736" s="172">
        <v>9.7128343999999998E-7</v>
      </c>
      <c r="CI2736" s="172">
        <v>1.7995621E-6</v>
      </c>
      <c r="CJ2736" s="172">
        <v>1.2498237E-10</v>
      </c>
      <c r="CK2736" s="69">
        <v>0</v>
      </c>
      <c r="CM2736" s="198">
        <v>0</v>
      </c>
      <c r="CN2736" s="198">
        <v>8.8919999999999999E-2</v>
      </c>
      <c r="CO2736" s="198">
        <v>0</v>
      </c>
      <c r="CP2736" s="197">
        <v>3.0599999999999999E-6</v>
      </c>
      <c r="CQ2736" s="198">
        <v>0</v>
      </c>
      <c r="CR2736" s="198">
        <v>0</v>
      </c>
      <c r="CS2736" s="197">
        <v>1.8699996999999999E-7</v>
      </c>
      <c r="CT2736" s="198">
        <v>0</v>
      </c>
      <c r="CU2736" s="198">
        <v>0</v>
      </c>
      <c r="CV2736" s="198">
        <v>0</v>
      </c>
    </row>
    <row r="2737" spans="1:100" ht="14.4">
      <c r="A2737" t="s">
        <v>1195</v>
      </c>
      <c r="B2737" s="112" t="s">
        <v>1184</v>
      </c>
      <c r="C2737" s="113" t="str">
        <f t="shared" si="1007"/>
        <v>P.030.25.200</v>
      </c>
      <c r="D2737" t="s">
        <v>1328</v>
      </c>
      <c r="E2737" s="112" t="s">
        <v>362</v>
      </c>
      <c r="F2737" s="115" t="str">
        <f t="shared" si="1008"/>
        <v>Organic carbonic acids (n=1, std=-)</v>
      </c>
      <c r="G2737" s="143">
        <f t="shared" si="1009"/>
        <v>1.1943590666666668</v>
      </c>
      <c r="I2737" s="118">
        <f t="shared" si="1010"/>
        <v>0.26530795522270001</v>
      </c>
      <c r="K2737" s="161">
        <f t="shared" si="1011"/>
        <v>1.7869676761999999E-2</v>
      </c>
      <c r="L2737" s="161">
        <f t="shared" si="1012"/>
        <v>6.7865421747699994E-2</v>
      </c>
      <c r="M2737" s="162">
        <f t="shared" si="1013"/>
        <v>4.1899671300000001E-4</v>
      </c>
      <c r="N2737" s="161">
        <v>0.17915386</v>
      </c>
      <c r="O2737" s="132">
        <v>5.0958682999999998E-2</v>
      </c>
      <c r="P2737" s="132">
        <v>1.4377602E-2</v>
      </c>
      <c r="Q2737" s="132">
        <v>1.3166254E-2</v>
      </c>
      <c r="R2737" s="132">
        <v>4.3174262999999997E-3</v>
      </c>
      <c r="S2737" s="164">
        <v>8.3308321999999997E-5</v>
      </c>
      <c r="T2737" s="132">
        <v>3.0268814E-4</v>
      </c>
      <c r="U2737" s="132">
        <v>2.5271937999999999E-3</v>
      </c>
      <c r="V2737" s="164">
        <v>6.8992042999999997E-5</v>
      </c>
      <c r="W2737" s="132">
        <v>0</v>
      </c>
      <c r="X2737" s="132">
        <v>3.5000466999999998E-4</v>
      </c>
      <c r="Y2737" s="164">
        <v>1.9429476999999999E-6</v>
      </c>
      <c r="Z2737" s="132">
        <v>0</v>
      </c>
      <c r="AA2737" s="132">
        <v>0</v>
      </c>
      <c r="AC2737" s="118">
        <f t="shared" si="1014"/>
        <v>0.17915386</v>
      </c>
      <c r="AD2737" s="118">
        <f t="shared" si="1015"/>
        <v>8.573315556199998E-2</v>
      </c>
      <c r="AE2737" s="118">
        <f t="shared" si="1016"/>
        <v>6.7863478799999988E-2</v>
      </c>
      <c r="AF2737" s="118">
        <f t="shared" si="1017"/>
        <v>6.7865421747699994E-2</v>
      </c>
      <c r="AG2737" s="118">
        <f t="shared" si="1018"/>
        <v>4.1899671300000001E-4</v>
      </c>
      <c r="AI2737" s="69">
        <v>13.89658</v>
      </c>
      <c r="AJ2737" s="69">
        <v>13.830795</v>
      </c>
      <c r="AK2737" s="69">
        <v>4.3478840999999997E-2</v>
      </c>
      <c r="AL2737" s="69">
        <v>0</v>
      </c>
      <c r="AM2737" s="69">
        <v>0</v>
      </c>
      <c r="AN2737" s="69">
        <v>1.0442251E-2</v>
      </c>
      <c r="AO2737" s="69">
        <v>1.1864128E-2</v>
      </c>
      <c r="AQ2737" s="116">
        <v>3.7430408999999998E-2</v>
      </c>
      <c r="AR2737" s="116">
        <v>3.5237609000000003E-2</v>
      </c>
      <c r="AS2737" s="116">
        <v>1.2254437999999999E-3</v>
      </c>
      <c r="AT2737" s="116">
        <v>9.6735647000000002E-4</v>
      </c>
      <c r="AU2737" s="150">
        <f t="shared" si="1019"/>
        <v>2.1125665045460003E-6</v>
      </c>
      <c r="AV2737" s="150">
        <f t="shared" si="1020"/>
        <v>4.5319667337723002E-9</v>
      </c>
      <c r="AW2737" s="163">
        <f t="shared" si="1021"/>
        <v>0.13548409831549998</v>
      </c>
      <c r="AX2737" s="196">
        <v>1.1159824000000001E-6</v>
      </c>
      <c r="AY2737" s="196">
        <v>3.3674853000000001E-9</v>
      </c>
      <c r="AZ2737" s="196">
        <v>9.1991963000000001E-14</v>
      </c>
      <c r="BA2737" s="108">
        <v>0</v>
      </c>
      <c r="BB2737" s="108">
        <v>0</v>
      </c>
      <c r="BC2737" s="196">
        <v>3.7835330000000001E-10</v>
      </c>
      <c r="BD2737" s="196">
        <v>9.9575261999999993E-7</v>
      </c>
      <c r="BE2737" s="196">
        <v>8.3364336000000006E-11</v>
      </c>
      <c r="BF2737" s="196">
        <v>1.0808423999999999E-9</v>
      </c>
      <c r="BG2737" s="108">
        <v>0</v>
      </c>
      <c r="BH2737" s="108">
        <v>0</v>
      </c>
      <c r="BI2737" s="196">
        <v>1.6453443E-13</v>
      </c>
      <c r="BJ2737" s="196">
        <v>1.5175022000000001E-14</v>
      </c>
      <c r="BK2737" s="196">
        <v>2.9963573000000001E-15</v>
      </c>
      <c r="BL2737" s="196">
        <v>1.8133076000000001E-11</v>
      </c>
      <c r="BM2737" s="196">
        <v>4.3499817000000001E-10</v>
      </c>
      <c r="BN2737" s="108">
        <v>0</v>
      </c>
      <c r="BO2737" s="196">
        <v>5.7883155E-6</v>
      </c>
      <c r="BP2737" s="108">
        <v>0.13547830999999999</v>
      </c>
      <c r="BQ2737" s="108">
        <v>0</v>
      </c>
      <c r="BR2737" s="108">
        <v>0</v>
      </c>
      <c r="BS2737" s="108">
        <v>0</v>
      </c>
      <c r="BU2737" s="172">
        <v>7.1378277999999994E-5</v>
      </c>
      <c r="BV2737" s="172">
        <v>7.4627896000000003E-6</v>
      </c>
      <c r="BW2737" s="172">
        <v>3.3301898999999998E-5</v>
      </c>
      <c r="BX2737" s="172">
        <v>3.0220832E-7</v>
      </c>
      <c r="BY2737" s="172">
        <v>9.9954704000000005E-6</v>
      </c>
      <c r="BZ2737" s="172">
        <v>2.1896891999999999E-8</v>
      </c>
      <c r="CA2737" s="69">
        <v>0</v>
      </c>
      <c r="CB2737" s="172">
        <v>3.3234769999999999E-8</v>
      </c>
      <c r="CC2737" s="172">
        <v>1.2853518E-7</v>
      </c>
      <c r="CD2737" s="172">
        <v>3.0575136E-7</v>
      </c>
      <c r="CE2737" s="69">
        <v>0</v>
      </c>
      <c r="CF2737" s="69">
        <v>0</v>
      </c>
      <c r="CG2737" s="69">
        <v>0</v>
      </c>
      <c r="CH2737" s="172">
        <v>2.9992420999999998E-6</v>
      </c>
      <c r="CI2737" s="172">
        <v>1.6827250000000001E-5</v>
      </c>
      <c r="CJ2737" s="172">
        <v>9.7136056999999997E-16</v>
      </c>
      <c r="CK2737" s="69">
        <v>0</v>
      </c>
      <c r="CM2737" s="198">
        <v>0</v>
      </c>
      <c r="CN2737" s="198">
        <v>1.1879955</v>
      </c>
      <c r="CO2737" s="198">
        <v>6.4518645E-4</v>
      </c>
      <c r="CP2737" s="198">
        <v>5.110954E-3</v>
      </c>
      <c r="CQ2737" s="197">
        <v>7.6814953E-11</v>
      </c>
      <c r="CR2737" s="197">
        <v>9.3030028999999999E-9</v>
      </c>
      <c r="CS2737" s="198">
        <v>4.1868094999999999E-4</v>
      </c>
      <c r="CT2737" s="198">
        <v>1.2712828000000001E-2</v>
      </c>
      <c r="CU2737" s="198">
        <v>0</v>
      </c>
      <c r="CV2737" s="197">
        <v>7.7005618999999999E-6</v>
      </c>
    </row>
    <row r="2738" spans="1:100" ht="14.4">
      <c r="A2738" t="s">
        <v>3344</v>
      </c>
      <c r="B2738" s="112" t="s">
        <v>1184</v>
      </c>
      <c r="C2738" s="113" t="str">
        <f t="shared" si="1007"/>
        <v>P.030.25.300</v>
      </c>
      <c r="D2738" t="s">
        <v>1328</v>
      </c>
      <c r="E2738" s="112" t="s">
        <v>362</v>
      </c>
      <c r="F2738" s="115" t="str">
        <f t="shared" si="1008"/>
        <v>Organic cyanides (n=3, std=0.028)</v>
      </c>
      <c r="G2738" s="143">
        <f t="shared" si="1009"/>
        <v>3.4599336666666667</v>
      </c>
      <c r="I2738" s="118">
        <f t="shared" si="1010"/>
        <v>0.80508591213072789</v>
      </c>
      <c r="K2738" s="161">
        <f t="shared" si="1011"/>
        <v>5.4079165089999999E-2</v>
      </c>
      <c r="L2738" s="161">
        <f t="shared" si="1012"/>
        <v>0.21601925405899997</v>
      </c>
      <c r="M2738" s="162">
        <f t="shared" si="1013"/>
        <v>1.5997442981728009E-2</v>
      </c>
      <c r="N2738" s="161">
        <v>0.51899004999999998</v>
      </c>
      <c r="O2738" s="132">
        <v>5.3991887000000002E-2</v>
      </c>
      <c r="P2738" s="132">
        <v>8.3111959999999999E-2</v>
      </c>
      <c r="Q2738" s="132">
        <v>4.9599033000000001E-2</v>
      </c>
      <c r="R2738" s="132">
        <v>3.5587166000000002E-3</v>
      </c>
      <c r="S2738" s="132">
        <v>1.2331572E-4</v>
      </c>
      <c r="T2738" s="132">
        <v>7.9809976999999999E-4</v>
      </c>
      <c r="U2738" s="132">
        <v>7.6593703999999999E-2</v>
      </c>
      <c r="V2738" s="132">
        <v>1.5570518E-4</v>
      </c>
      <c r="W2738" s="132">
        <v>2.2842343000000001E-3</v>
      </c>
      <c r="X2738" s="132">
        <v>8.2006204000000006E-3</v>
      </c>
      <c r="Y2738" s="164">
        <v>3.7468758999999997E-5</v>
      </c>
      <c r="Z2738" s="132">
        <v>7.6411174000000004E-3</v>
      </c>
      <c r="AA2738" s="164">
        <v>1.7280076999999999E-12</v>
      </c>
      <c r="AC2738" s="118">
        <f t="shared" si="1014"/>
        <v>0.51899004999999998</v>
      </c>
      <c r="AD2738" s="118">
        <f t="shared" si="1015"/>
        <v>0.26777671609000003</v>
      </c>
      <c r="AE2738" s="118">
        <f t="shared" si="1016"/>
        <v>0.22133866839999999</v>
      </c>
      <c r="AF2738" s="118">
        <f t="shared" si="1017"/>
        <v>0.21601925405899999</v>
      </c>
      <c r="AG2738" s="118">
        <f t="shared" si="1018"/>
        <v>8.356325581728009E-3</v>
      </c>
      <c r="AI2738" s="69">
        <v>52.230392000000002</v>
      </c>
      <c r="AJ2738" s="69">
        <v>50.736539</v>
      </c>
      <c r="AK2738" s="69">
        <v>0.84838873000000004</v>
      </c>
      <c r="AL2738" s="69">
        <v>0</v>
      </c>
      <c r="AM2738" s="69">
        <v>8.1219538999999993E-2</v>
      </c>
      <c r="AN2738" s="69">
        <v>0.48559637</v>
      </c>
      <c r="AO2738" s="69">
        <v>7.8648717000000007E-2</v>
      </c>
      <c r="AQ2738" s="116">
        <v>6.8702578E-2</v>
      </c>
      <c r="AR2738" s="116">
        <v>6.2103630999999999E-2</v>
      </c>
      <c r="AS2738" s="116">
        <v>3.0483190999999999E-3</v>
      </c>
      <c r="AT2738" s="116">
        <v>3.5506278E-3</v>
      </c>
      <c r="AU2738" s="150">
        <f t="shared" si="1019"/>
        <v>3.7232392920229775E-6</v>
      </c>
      <c r="AV2738" s="150">
        <f t="shared" si="1020"/>
        <v>1.1273369562652335E-8</v>
      </c>
      <c r="AW2738" s="163">
        <f t="shared" si="1021"/>
        <v>0.49728680338339998</v>
      </c>
      <c r="AX2738" s="196">
        <v>3.2111573999999999E-6</v>
      </c>
      <c r="AY2738" s="196">
        <v>9.6888502000000002E-9</v>
      </c>
      <c r="AZ2738" s="196">
        <v>2.6471266999999998E-13</v>
      </c>
      <c r="BA2738" s="196">
        <v>8.4288912000000004E-16</v>
      </c>
      <c r="BB2738" s="196">
        <v>2.3908820999999998E-16</v>
      </c>
      <c r="BC2738" s="196">
        <v>1.4330933000000001E-9</v>
      </c>
      <c r="BD2738" s="196">
        <v>5.0904130000000001E-7</v>
      </c>
      <c r="BE2738" s="196">
        <v>3.1586072999999998E-10</v>
      </c>
      <c r="BF2738" s="196">
        <v>1.1240952E-9</v>
      </c>
      <c r="BG2738" s="196">
        <v>1.4012111000000001E-10</v>
      </c>
      <c r="BH2738" s="196">
        <v>3.6587735999999998E-12</v>
      </c>
      <c r="BI2738" s="196">
        <v>4.5197849000000002E-13</v>
      </c>
      <c r="BJ2738" s="196">
        <v>5.6157283000000001E-14</v>
      </c>
      <c r="BK2738" s="196">
        <v>1.0700607000000001E-14</v>
      </c>
      <c r="BL2738" s="196">
        <v>5.3726540999999998E-11</v>
      </c>
      <c r="BM2738" s="196">
        <v>1.5537711E-9</v>
      </c>
      <c r="BN2738" s="196">
        <v>2.3344521E-21</v>
      </c>
      <c r="BO2738" s="196">
        <v>5.8433833999999997E-6</v>
      </c>
      <c r="BP2738" s="108">
        <v>0.49728095999999999</v>
      </c>
      <c r="BQ2738" s="108">
        <v>0</v>
      </c>
      <c r="BR2738" s="108">
        <v>0</v>
      </c>
      <c r="BS2738" s="108">
        <v>0</v>
      </c>
      <c r="BU2738" s="69">
        <v>2.1818132000000001E-4</v>
      </c>
      <c r="BV2738" s="172">
        <v>9.0134916999999993E-6</v>
      </c>
      <c r="BW2738" s="172">
        <v>9.6472130999999999E-5</v>
      </c>
      <c r="BX2738" s="172">
        <v>9.1061845000000003E-6</v>
      </c>
      <c r="BY2738" s="172">
        <v>1.1398664E-5</v>
      </c>
      <c r="BZ2738" s="172">
        <v>1.1418768000000001E-5</v>
      </c>
      <c r="CA2738" s="172">
        <v>3.8626179999999998E-7</v>
      </c>
      <c r="CB2738" s="172">
        <v>7.0138802000000001E-6</v>
      </c>
      <c r="CC2738" s="172">
        <v>2.1201232E-7</v>
      </c>
      <c r="CD2738" s="172">
        <v>8.5877233999999997E-7</v>
      </c>
      <c r="CE2738" s="172">
        <v>6.7795137999999998E-13</v>
      </c>
      <c r="CF2738" s="172">
        <v>5.1623431000000001E-18</v>
      </c>
      <c r="CG2738" s="172">
        <v>4.4324998999999997E-14</v>
      </c>
      <c r="CH2738" s="172">
        <v>9.5257878000000001E-6</v>
      </c>
      <c r="CI2738" s="172">
        <v>6.2748764999999996E-5</v>
      </c>
      <c r="CJ2738" s="172">
        <v>2.6605041999999999E-8</v>
      </c>
      <c r="CK2738" s="69">
        <v>0</v>
      </c>
      <c r="CM2738" s="197">
        <v>5.2285136000000002E-14</v>
      </c>
      <c r="CN2738" s="198">
        <v>3.4596505999999998</v>
      </c>
      <c r="CO2738" s="198">
        <v>2.9604606E-3</v>
      </c>
      <c r="CP2738" s="198">
        <v>5.1493303000000002E-3</v>
      </c>
      <c r="CQ2738" s="197">
        <v>2.127596E-10</v>
      </c>
      <c r="CR2738" s="197">
        <v>2.6083610999999999E-8</v>
      </c>
      <c r="CS2738" s="198">
        <v>2.6066571000000002E-4</v>
      </c>
      <c r="CT2738" s="198">
        <v>4.6933303000000003E-2</v>
      </c>
      <c r="CU2738" s="197">
        <v>9.3864699000000007E-5</v>
      </c>
      <c r="CV2738" s="198">
        <v>2.7252400999999999E-3</v>
      </c>
    </row>
    <row r="2739" spans="1:100" ht="14.4">
      <c r="A2739" t="s">
        <v>1196</v>
      </c>
      <c r="B2739" s="112" t="s">
        <v>1184</v>
      </c>
      <c r="C2739" s="113" t="str">
        <f t="shared" si="1007"/>
        <v>P.030.25.400</v>
      </c>
      <c r="D2739" t="s">
        <v>1328</v>
      </c>
      <c r="E2739" s="112" t="s">
        <v>362</v>
      </c>
      <c r="F2739" s="115" t="str">
        <f t="shared" si="1008"/>
        <v>Organochlorides (n=1, std=-)</v>
      </c>
      <c r="G2739" s="143">
        <f t="shared" si="1009"/>
        <v>1.1743793333333334</v>
      </c>
      <c r="I2739" s="118">
        <f t="shared" si="1010"/>
        <v>0.23132505493522099</v>
      </c>
      <c r="K2739" s="161">
        <f t="shared" si="1011"/>
        <v>1.7496104021571E-2</v>
      </c>
      <c r="L2739" s="161">
        <f t="shared" si="1012"/>
        <v>3.7574284441699995E-2</v>
      </c>
      <c r="M2739" s="162">
        <f t="shared" si="1013"/>
        <v>9.7766471949999994E-5</v>
      </c>
      <c r="N2739" s="161">
        <v>0.17615690000000001</v>
      </c>
      <c r="O2739" s="132">
        <v>3.5571620999999998E-2</v>
      </c>
      <c r="P2739" s="132">
        <v>2.0004229999999999E-3</v>
      </c>
      <c r="Q2739" s="132">
        <v>3.7714390000000001E-3</v>
      </c>
      <c r="R2739" s="132">
        <v>1.3724134000000001E-2</v>
      </c>
      <c r="S2739" s="164">
        <v>3.1228670999999999E-8</v>
      </c>
      <c r="T2739" s="164">
        <v>4.9979290000000004E-7</v>
      </c>
      <c r="U2739" s="164">
        <v>2.2404416999999998E-6</v>
      </c>
      <c r="V2739" s="164">
        <v>9.7289999999999999E-5</v>
      </c>
      <c r="W2739" s="132">
        <v>0</v>
      </c>
      <c r="X2739" s="164">
        <v>4.7647195000000001E-7</v>
      </c>
      <c r="Y2739" s="132">
        <v>0</v>
      </c>
      <c r="Z2739" s="132">
        <v>0</v>
      </c>
      <c r="AA2739" s="132">
        <v>0</v>
      </c>
      <c r="AC2739" s="118">
        <f t="shared" si="1014"/>
        <v>0.17615690000000001</v>
      </c>
      <c r="AD2739" s="118">
        <f t="shared" si="1015"/>
        <v>5.5070388463270996E-2</v>
      </c>
      <c r="AE2739" s="118">
        <f t="shared" si="1016"/>
        <v>3.7574284441699995E-2</v>
      </c>
      <c r="AF2739" s="118">
        <f t="shared" si="1017"/>
        <v>3.7574284441699995E-2</v>
      </c>
      <c r="AG2739" s="118">
        <f t="shared" si="1018"/>
        <v>9.7766471949999994E-5</v>
      </c>
      <c r="AI2739" s="69">
        <v>13.365076</v>
      </c>
      <c r="AJ2739" s="69">
        <v>9.7822782999999998</v>
      </c>
      <c r="AK2739" s="172">
        <v>5.9189062000000002E-5</v>
      </c>
      <c r="AL2739" s="69">
        <v>0</v>
      </c>
      <c r="AM2739" s="69">
        <v>0.27499899999999999</v>
      </c>
      <c r="AN2739" s="69">
        <v>1.5958646E-4</v>
      </c>
      <c r="AO2739" s="69">
        <v>3.3075801999999999</v>
      </c>
      <c r="AQ2739" s="116">
        <v>3.0779398999999999E-2</v>
      </c>
      <c r="AR2739" s="116">
        <v>2.8980102000000001E-2</v>
      </c>
      <c r="AS2739" s="116">
        <v>1.1008338999999999E-3</v>
      </c>
      <c r="AT2739" s="116">
        <v>6.9846375000000001E-4</v>
      </c>
      <c r="AU2739" s="150">
        <f t="shared" si="1019"/>
        <v>1.7374161277360001E-6</v>
      </c>
      <c r="AV2739" s="150">
        <f t="shared" si="1020"/>
        <v>4.0711311600584395E-9</v>
      </c>
      <c r="AW2739" s="163">
        <f t="shared" si="1021"/>
        <v>9.7824055000000007E-2</v>
      </c>
      <c r="AX2739" s="196">
        <v>1.0898260999999999E-6</v>
      </c>
      <c r="AY2739" s="196">
        <v>3.2882685999999998E-9</v>
      </c>
      <c r="AZ2739" s="196">
        <v>8.9840194000000002E-14</v>
      </c>
      <c r="BA2739" s="196">
        <v>4.24617E-13</v>
      </c>
      <c r="BB2739" s="108">
        <v>0</v>
      </c>
      <c r="BC2739" s="196">
        <v>1.3272872999999999E-10</v>
      </c>
      <c r="BD2739" s="196">
        <v>6.4743239000000001E-7</v>
      </c>
      <c r="BE2739" s="196">
        <v>2.8720949000000001E-11</v>
      </c>
      <c r="BF2739" s="196">
        <v>7.5404822000000003E-10</v>
      </c>
      <c r="BG2739" s="196">
        <v>3.0544948E-15</v>
      </c>
      <c r="BH2739" s="196">
        <v>2.7626066999999998E-18</v>
      </c>
      <c r="BI2739" s="196">
        <v>3.5093263999999998E-16</v>
      </c>
      <c r="BJ2739" s="196">
        <v>1.1826288E-16</v>
      </c>
      <c r="BK2739" s="196">
        <v>2.4411513000000001E-17</v>
      </c>
      <c r="BL2739" s="196">
        <v>2.9152069999999999E-12</v>
      </c>
      <c r="BM2739" s="196">
        <v>2.1569181999999999E-11</v>
      </c>
      <c r="BN2739" s="108">
        <v>0</v>
      </c>
      <c r="BO2739" s="196">
        <v>5.3129999999999998E-6</v>
      </c>
      <c r="BP2739" s="108">
        <v>9.7818742E-2</v>
      </c>
      <c r="BQ2739" s="108">
        <v>0</v>
      </c>
      <c r="BR2739" s="108">
        <v>0</v>
      </c>
      <c r="BS2739" s="108">
        <v>0</v>
      </c>
      <c r="BU2739" s="172">
        <v>9.1195196999999996E-5</v>
      </c>
      <c r="BV2739" s="172">
        <v>5.2047135999999997E-6</v>
      </c>
      <c r="BW2739" s="172">
        <v>3.2744813000000001E-5</v>
      </c>
      <c r="BX2739" s="172">
        <v>4.5188934999999998E-10</v>
      </c>
      <c r="BY2739" s="172">
        <v>1.6670251000000001E-5</v>
      </c>
      <c r="BZ2739" s="172">
        <v>1.1958452E-8</v>
      </c>
      <c r="CA2739" s="172">
        <v>2.4798486000000002E-12</v>
      </c>
      <c r="CB2739" s="172">
        <v>1.8137771E-8</v>
      </c>
      <c r="CC2739" s="172">
        <v>4.1906677000000002E-11</v>
      </c>
      <c r="CD2739" s="172">
        <v>9.0863997999999999E-10</v>
      </c>
      <c r="CE2739" s="69">
        <v>0</v>
      </c>
      <c r="CF2739" s="69">
        <v>0</v>
      </c>
      <c r="CG2739" s="69">
        <v>0</v>
      </c>
      <c r="CH2739" s="172">
        <v>1.0576983E-6</v>
      </c>
      <c r="CI2739" s="172">
        <v>1.1811844E-5</v>
      </c>
      <c r="CJ2739" s="172">
        <v>2.3674376999999999E-5</v>
      </c>
      <c r="CK2739" s="69">
        <v>0</v>
      </c>
      <c r="CM2739" s="198">
        <v>0</v>
      </c>
      <c r="CN2739" s="198">
        <v>1.1743790000000001</v>
      </c>
      <c r="CO2739" s="198">
        <v>3.3245972E-3</v>
      </c>
      <c r="CP2739" s="198">
        <v>3.5650500000000002E-3</v>
      </c>
      <c r="CQ2739" s="197">
        <v>2.9761314E-13</v>
      </c>
      <c r="CR2739" s="197">
        <v>1.7531710999999999E-11</v>
      </c>
      <c r="CS2739" s="198">
        <v>2.1709054999999999E-4</v>
      </c>
      <c r="CT2739" s="197">
        <v>6.3660027999999994E-5</v>
      </c>
      <c r="CU2739" s="197">
        <v>2.0476156999999999E-9</v>
      </c>
      <c r="CV2739" s="197">
        <v>4.2035014999999996E-6</v>
      </c>
    </row>
    <row r="2740" spans="1:100" ht="14.4">
      <c r="A2740" t="s">
        <v>1197</v>
      </c>
      <c r="B2740" s="112" t="s">
        <v>1184</v>
      </c>
      <c r="C2740" s="113" t="str">
        <f t="shared" si="1007"/>
        <v>P.030.25.500</v>
      </c>
      <c r="D2740" t="s">
        <v>1328</v>
      </c>
      <c r="E2740" s="112" t="s">
        <v>362</v>
      </c>
      <c r="F2740" s="115" t="str">
        <f t="shared" si="1008"/>
        <v>Organofluorides (n=1, std=-)</v>
      </c>
      <c r="G2740" s="143">
        <f t="shared" si="1009"/>
        <v>12.139720666666667</v>
      </c>
      <c r="I2740" s="118">
        <f t="shared" si="1010"/>
        <v>2.0316220594622898</v>
      </c>
      <c r="K2740" s="161">
        <f t="shared" si="1011"/>
        <v>3.4111216177999996E-2</v>
      </c>
      <c r="L2740" s="161">
        <f t="shared" si="1012"/>
        <v>0.17637108029729001</v>
      </c>
      <c r="M2740" s="162">
        <f t="shared" si="1013"/>
        <v>1.8166298700000001E-4</v>
      </c>
      <c r="N2740" s="161">
        <v>1.8209580999999999</v>
      </c>
      <c r="O2740" s="132">
        <v>0.13767889</v>
      </c>
      <c r="P2740" s="132">
        <v>3.7595640999999999E-2</v>
      </c>
      <c r="Q2740" s="132">
        <v>3.2071968999999999E-2</v>
      </c>
      <c r="R2740" s="132">
        <v>1.871892E-3</v>
      </c>
      <c r="S2740" s="164">
        <v>3.6119708000000001E-5</v>
      </c>
      <c r="T2740" s="132">
        <v>1.3123546999999999E-4</v>
      </c>
      <c r="U2740" s="132">
        <v>1.0957069E-3</v>
      </c>
      <c r="V2740" s="164">
        <v>2.9912647000000001E-5</v>
      </c>
      <c r="W2740" s="132">
        <v>0</v>
      </c>
      <c r="X2740" s="132">
        <v>1.5175034E-4</v>
      </c>
      <c r="Y2740" s="164">
        <v>8.4239728999999999E-7</v>
      </c>
      <c r="Z2740" s="132">
        <v>0</v>
      </c>
      <c r="AA2740" s="132">
        <v>0</v>
      </c>
      <c r="AC2740" s="118">
        <f t="shared" si="1014"/>
        <v>1.8209580999999999</v>
      </c>
      <c r="AD2740" s="118">
        <f t="shared" si="1015"/>
        <v>0.21048145407800001</v>
      </c>
      <c r="AE2740" s="118">
        <f t="shared" si="1016"/>
        <v>0.1763702379</v>
      </c>
      <c r="AF2740" s="118">
        <f t="shared" si="1017"/>
        <v>0.17637108029728998</v>
      </c>
      <c r="AG2740" s="118">
        <f t="shared" si="1018"/>
        <v>1.8166298700000001E-4</v>
      </c>
      <c r="AI2740" s="69">
        <v>172.51385999999999</v>
      </c>
      <c r="AJ2740" s="69">
        <v>172.48534000000001</v>
      </c>
      <c r="AK2740" s="69">
        <v>1.8850974E-2</v>
      </c>
      <c r="AL2740" s="69">
        <v>0</v>
      </c>
      <c r="AM2740" s="69">
        <v>0</v>
      </c>
      <c r="AN2740" s="69">
        <v>4.5274113E-3</v>
      </c>
      <c r="AO2740" s="69">
        <v>5.1438899999999999E-3</v>
      </c>
      <c r="AQ2740" s="116">
        <v>0.25542086000000003</v>
      </c>
      <c r="AR2740" s="116">
        <v>0.23522466</v>
      </c>
      <c r="AS2740" s="116">
        <v>1.0231018E-2</v>
      </c>
      <c r="AT2740" s="116">
        <v>9.9651775000000001E-3</v>
      </c>
      <c r="AU2740" s="150">
        <f t="shared" si="1019"/>
        <v>1.41021980698764E-5</v>
      </c>
      <c r="AV2740" s="150">
        <f t="shared" si="1020"/>
        <v>3.7836606324068595E-8</v>
      </c>
      <c r="AW2740" s="163">
        <f t="shared" si="1021"/>
        <v>1.3956831096203999</v>
      </c>
      <c r="AX2740" s="196">
        <v>1.1268963E-5</v>
      </c>
      <c r="AY2740" s="196">
        <v>3.4001310000000001E-8</v>
      </c>
      <c r="AZ2740" s="196">
        <v>9.2895892999999994E-13</v>
      </c>
      <c r="BA2740" s="108">
        <v>0</v>
      </c>
      <c r="BB2740" s="108">
        <v>0</v>
      </c>
      <c r="BC2740" s="196">
        <v>4.0841072999999998E-9</v>
      </c>
      <c r="BD2740" s="196">
        <v>2.8289545000000001E-6</v>
      </c>
      <c r="BE2740" s="196">
        <v>5.9184565000000004E-10</v>
      </c>
      <c r="BF2740" s="196">
        <v>3.2424425000000002E-9</v>
      </c>
      <c r="BG2740" s="108">
        <v>0</v>
      </c>
      <c r="BH2740" s="108">
        <v>0</v>
      </c>
      <c r="BI2740" s="196">
        <v>7.1336634999999996E-14</v>
      </c>
      <c r="BJ2740" s="196">
        <v>6.5793831000000003E-15</v>
      </c>
      <c r="BK2740" s="196">
        <v>1.2991205E-15</v>
      </c>
      <c r="BL2740" s="196">
        <v>7.8618964000000002E-12</v>
      </c>
      <c r="BM2740" s="196">
        <v>1.8860068E-10</v>
      </c>
      <c r="BN2740" s="108">
        <v>0</v>
      </c>
      <c r="BO2740" s="196">
        <v>2.5096204E-6</v>
      </c>
      <c r="BP2740" s="108">
        <v>1.3956805999999999</v>
      </c>
      <c r="BQ2740" s="108">
        <v>0</v>
      </c>
      <c r="BR2740" s="108">
        <v>0</v>
      </c>
      <c r="BS2740" s="108">
        <v>0</v>
      </c>
      <c r="BU2740" s="69">
        <v>5.9549763000000004E-4</v>
      </c>
      <c r="BV2740" s="172">
        <v>2.3649798999999999E-5</v>
      </c>
      <c r="BW2740" s="69">
        <v>3.3848761E-4</v>
      </c>
      <c r="BX2740" s="172">
        <v>1.3102744000000001E-7</v>
      </c>
      <c r="BY2740" s="172">
        <v>1.9257127E-5</v>
      </c>
      <c r="BZ2740" s="172">
        <v>2.5472715000000001E-6</v>
      </c>
      <c r="CA2740" s="69">
        <v>0</v>
      </c>
      <c r="CB2740" s="172">
        <v>3.8662099000000003E-6</v>
      </c>
      <c r="CC2740" s="172">
        <v>5.5728564999999999E-8</v>
      </c>
      <c r="CD2740" s="172">
        <v>1.3256358000000001E-7</v>
      </c>
      <c r="CE2740" s="69">
        <v>0</v>
      </c>
      <c r="CF2740" s="69">
        <v>0</v>
      </c>
      <c r="CG2740" s="69">
        <v>0</v>
      </c>
      <c r="CH2740" s="172">
        <v>7.4341784000000003E-6</v>
      </c>
      <c r="CI2740" s="69">
        <v>1.9993611E-4</v>
      </c>
      <c r="CJ2740" s="172">
        <v>4.2114951999999999E-16</v>
      </c>
      <c r="CK2740" s="69">
        <v>0</v>
      </c>
      <c r="CM2740" s="198">
        <v>0</v>
      </c>
      <c r="CN2740" s="198">
        <v>12.136960999999999</v>
      </c>
      <c r="CO2740" s="198">
        <v>7.2845321000000005E-2</v>
      </c>
      <c r="CP2740" s="198">
        <v>1.6765067000000002E-2</v>
      </c>
      <c r="CQ2740" s="197">
        <v>3.3304398999999997E-11</v>
      </c>
      <c r="CR2740" s="197">
        <v>4.0334715000000002E-9</v>
      </c>
      <c r="CS2740" s="198">
        <v>9.1747436000000002E-4</v>
      </c>
      <c r="CT2740" s="198">
        <v>5.5118577999999996E-3</v>
      </c>
      <c r="CU2740" s="198">
        <v>0</v>
      </c>
      <c r="CV2740" s="198">
        <v>8.9580848999999999E-4</v>
      </c>
    </row>
    <row r="2741" spans="1:100" ht="14.4">
      <c r="A2741" t="s">
        <v>1198</v>
      </c>
      <c r="B2741" s="112" t="s">
        <v>1184</v>
      </c>
      <c r="C2741" s="113" t="str">
        <f t="shared" si="1007"/>
        <v>P.030.25.600</v>
      </c>
      <c r="D2741" t="s">
        <v>1328</v>
      </c>
      <c r="E2741" s="112" t="s">
        <v>362</v>
      </c>
      <c r="F2741" s="115" t="str">
        <f t="shared" si="1008"/>
        <v>Other non-metal nitrides (n=1, std=-)</v>
      </c>
      <c r="G2741" s="143">
        <f t="shared" si="1009"/>
        <v>0.2170989666666667</v>
      </c>
      <c r="I2741" s="118">
        <f t="shared" si="1010"/>
        <v>4.2812121717223553E-2</v>
      </c>
      <c r="K2741" s="161">
        <f t="shared" si="1011"/>
        <v>9.5464730110000006E-4</v>
      </c>
      <c r="L2741" s="161">
        <f t="shared" si="1012"/>
        <v>3.0808897246000001E-3</v>
      </c>
      <c r="M2741" s="162">
        <f t="shared" si="1013"/>
        <v>6.2117396915235511E-3</v>
      </c>
      <c r="N2741" s="161">
        <v>3.2564845000000002E-2</v>
      </c>
      <c r="O2741" s="132">
        <v>1.2683232999999999E-3</v>
      </c>
      <c r="P2741" s="132">
        <v>1.7303768999999999E-3</v>
      </c>
      <c r="Q2741" s="132">
        <v>7.6412110000000002E-4</v>
      </c>
      <c r="R2741" s="132">
        <v>1.8169724E-4</v>
      </c>
      <c r="S2741" s="164">
        <v>2.7126260000000002E-7</v>
      </c>
      <c r="T2741" s="164">
        <v>8.5576985000000003E-6</v>
      </c>
      <c r="U2741" s="164">
        <v>7.5531375999999998E-6</v>
      </c>
      <c r="V2741" s="132">
        <v>1.2702232000000001E-4</v>
      </c>
      <c r="W2741" s="164">
        <v>5.6667399000000003E-5</v>
      </c>
      <c r="X2741" s="132">
        <v>6.0845543000000004E-3</v>
      </c>
      <c r="Y2741" s="164">
        <v>1.7968988000000001E-5</v>
      </c>
      <c r="Z2741" s="164">
        <v>1.6307056000000001E-7</v>
      </c>
      <c r="AA2741" s="164">
        <v>9.6355088000000001E-13</v>
      </c>
      <c r="AC2741" s="118">
        <f t="shared" si="1014"/>
        <v>3.2564845000000002E-2</v>
      </c>
      <c r="AD2741" s="118">
        <f t="shared" si="1015"/>
        <v>3.9609006387000007E-3</v>
      </c>
      <c r="AE2741" s="118">
        <f t="shared" si="1016"/>
        <v>3.0064164081600002E-3</v>
      </c>
      <c r="AF2741" s="118">
        <f t="shared" si="1017"/>
        <v>3.0808897245999996E-3</v>
      </c>
      <c r="AG2741" s="118">
        <f t="shared" si="1018"/>
        <v>6.2115766209635513E-3</v>
      </c>
      <c r="AI2741" s="69">
        <v>3.8532872999999999</v>
      </c>
      <c r="AJ2741" s="69">
        <v>2.3497986000000002</v>
      </c>
      <c r="AK2741" s="69">
        <v>0.72296269000000002</v>
      </c>
      <c r="AL2741" s="69">
        <v>0</v>
      </c>
      <c r="AM2741" s="69">
        <v>0.17427356999999999</v>
      </c>
      <c r="AN2741" s="69">
        <v>0.42591891999999998</v>
      </c>
      <c r="AO2741" s="69">
        <v>0.18033352999999999</v>
      </c>
      <c r="AQ2741" s="116">
        <v>4.1735169999999999E-3</v>
      </c>
      <c r="AR2741" s="116">
        <v>3.9196294999999997E-3</v>
      </c>
      <c r="AS2741" s="116">
        <v>1.7842663000000001E-4</v>
      </c>
      <c r="AT2741" s="199">
        <v>7.5460877000000005E-5</v>
      </c>
      <c r="AU2741" s="150">
        <f t="shared" si="1019"/>
        <v>2.3498977252613916E-7</v>
      </c>
      <c r="AV2741" s="150">
        <f t="shared" si="1020"/>
        <v>6.5986179807602359E-10</v>
      </c>
      <c r="AW2741" s="163">
        <f t="shared" si="1021"/>
        <v>1.0568749870599999E-2</v>
      </c>
      <c r="AX2741" s="196">
        <v>2.0146844E-7</v>
      </c>
      <c r="AY2741" s="196">
        <v>6.0787894000000001E-10</v>
      </c>
      <c r="AZ2741" s="196">
        <v>1.6608119999999999E-14</v>
      </c>
      <c r="BA2741" s="196">
        <v>4.7000170000000003E-16</v>
      </c>
      <c r="BB2741" s="196">
        <v>1.3331749E-16</v>
      </c>
      <c r="BC2741" s="196">
        <v>1.1147801E-10</v>
      </c>
      <c r="BD2741" s="196">
        <v>3.3406567E-8</v>
      </c>
      <c r="BE2741" s="196">
        <v>1.5843618999999999E-11</v>
      </c>
      <c r="BF2741" s="196">
        <v>3.6117181000000002E-11</v>
      </c>
      <c r="BG2741" s="196">
        <v>5.4932084999999997E-16</v>
      </c>
      <c r="BH2741" s="196">
        <v>1.6505051999999999E-17</v>
      </c>
      <c r="BI2741" s="196">
        <v>4.8202789999999997E-15</v>
      </c>
      <c r="BJ2741" s="196">
        <v>4.7493220000000002E-17</v>
      </c>
      <c r="BK2741" s="196">
        <v>1.6356600000000001E-17</v>
      </c>
      <c r="BL2741" s="196">
        <v>1.6064442E-13</v>
      </c>
      <c r="BM2741" s="196">
        <v>3.1262684000000001E-12</v>
      </c>
      <c r="BN2741" s="196">
        <v>1.3017091000000001E-21</v>
      </c>
      <c r="BO2741" s="196">
        <v>2.8598706E-6</v>
      </c>
      <c r="BP2741" s="108">
        <v>1.056589E-2</v>
      </c>
      <c r="BQ2741" s="108">
        <v>0</v>
      </c>
      <c r="BR2741" s="108">
        <v>0</v>
      </c>
      <c r="BS2741" s="108">
        <v>0</v>
      </c>
      <c r="BU2741" s="172">
        <v>1.0754212000000001E-5</v>
      </c>
      <c r="BV2741" s="172">
        <v>2.8555077E-7</v>
      </c>
      <c r="BW2741" s="172">
        <v>6.0532952999999996E-6</v>
      </c>
      <c r="BX2741" s="172">
        <v>8.9485442999999995E-10</v>
      </c>
      <c r="BY2741" s="172">
        <v>2.9291193000000001E-7</v>
      </c>
      <c r="BZ2741" s="172">
        <v>7.1865810000000002E-8</v>
      </c>
      <c r="CA2741" s="172">
        <v>1.2026351E-11</v>
      </c>
      <c r="CB2741" s="172">
        <v>1.0908268E-7</v>
      </c>
      <c r="CC2741" s="172">
        <v>7.8027847000000003E-10</v>
      </c>
      <c r="CD2741" s="172">
        <v>5.9454485000000003E-9</v>
      </c>
      <c r="CE2741" s="172">
        <v>3.7803109999999998E-13</v>
      </c>
      <c r="CF2741" s="172">
        <v>2.8785637E-18</v>
      </c>
      <c r="CG2741" s="172">
        <v>2.4715973E-14</v>
      </c>
      <c r="CH2741" s="172">
        <v>1.5806346E-7</v>
      </c>
      <c r="CI2741" s="172">
        <v>3.7162972999999998E-6</v>
      </c>
      <c r="CJ2741" s="172">
        <v>5.9511326000000001E-8</v>
      </c>
      <c r="CK2741" s="69">
        <v>0</v>
      </c>
      <c r="CM2741" s="197">
        <v>2.9154608999999998E-14</v>
      </c>
      <c r="CN2741" s="198">
        <v>0.21709846999999999</v>
      </c>
      <c r="CO2741" s="198">
        <v>3.0233327999999999E-3</v>
      </c>
      <c r="CP2741" s="198">
        <v>2.1185023999999999E-4</v>
      </c>
      <c r="CQ2741" s="197">
        <v>2.1828997999999998E-12</v>
      </c>
      <c r="CR2741" s="197">
        <v>2.5784268000000001E-10</v>
      </c>
      <c r="CS2741" s="197">
        <v>1.1709032999999999E-5</v>
      </c>
      <c r="CT2741" s="197">
        <v>4.2063452999999999E-5</v>
      </c>
      <c r="CU2741" s="197">
        <v>3.6539754999999999E-10</v>
      </c>
      <c r="CV2741" s="197">
        <v>2.5280108000000001E-5</v>
      </c>
    </row>
    <row r="2742" spans="1:100" ht="14.4">
      <c r="A2742" t="s">
        <v>3345</v>
      </c>
      <c r="B2742" s="112" t="s">
        <v>1184</v>
      </c>
      <c r="C2742" s="113" t="str">
        <f t="shared" si="1007"/>
        <v>P.030.25.700</v>
      </c>
      <c r="D2742" t="s">
        <v>1328</v>
      </c>
      <c r="E2742" s="112" t="s">
        <v>362</v>
      </c>
      <c r="F2742" s="115" t="str">
        <f t="shared" si="1008"/>
        <v>Other non-metal oxides (n=2, std=0.0071)</v>
      </c>
      <c r="G2742" s="143">
        <f t="shared" si="1009"/>
        <v>0.41573124</v>
      </c>
      <c r="I2742" s="118">
        <f t="shared" si="1010"/>
        <v>7.6864622309021774E-2</v>
      </c>
      <c r="K2742" s="161">
        <f t="shared" si="1011"/>
        <v>1.5029455214600001E-3</v>
      </c>
      <c r="L2742" s="161">
        <f t="shared" si="1012"/>
        <v>5.8761988318000004E-3</v>
      </c>
      <c r="M2742" s="162">
        <f t="shared" si="1013"/>
        <v>7.1257919557617747E-3</v>
      </c>
      <c r="N2742" s="161">
        <v>6.2359685999999998E-2</v>
      </c>
      <c r="O2742" s="132">
        <v>3.3179397E-3</v>
      </c>
      <c r="P2742" s="132">
        <v>2.5024629999999999E-3</v>
      </c>
      <c r="Q2742" s="132">
        <v>1.2976457000000001E-3</v>
      </c>
      <c r="R2742" s="132">
        <v>1.9864161999999999E-4</v>
      </c>
      <c r="S2742" s="164">
        <v>6.1988606000000003E-7</v>
      </c>
      <c r="T2742" s="164">
        <v>6.0383154000000002E-6</v>
      </c>
      <c r="U2742" s="164">
        <v>1.8466645E-5</v>
      </c>
      <c r="V2742" s="132">
        <v>1.4663571999999999E-4</v>
      </c>
      <c r="W2742" s="164">
        <v>2.8333699E-5</v>
      </c>
      <c r="X2742" s="132">
        <v>6.9790746999999998E-3</v>
      </c>
      <c r="Y2742" s="164">
        <v>8.9957878000000001E-6</v>
      </c>
      <c r="Z2742" s="164">
        <v>8.1535280000000005E-8</v>
      </c>
      <c r="AA2742" s="164">
        <v>4.8177544000000001E-13</v>
      </c>
      <c r="AC2742" s="118">
        <f t="shared" si="1014"/>
        <v>6.2359685999999998E-2</v>
      </c>
      <c r="AD2742" s="118">
        <f t="shared" si="1015"/>
        <v>7.3418148664600004E-3</v>
      </c>
      <c r="AE2742" s="118">
        <f t="shared" si="1016"/>
        <v>5.8389508802799998E-3</v>
      </c>
      <c r="AF2742" s="118">
        <f t="shared" si="1017"/>
        <v>5.8761988318000004E-3</v>
      </c>
      <c r="AG2742" s="118">
        <f t="shared" si="1018"/>
        <v>7.1257104204817748E-3</v>
      </c>
      <c r="AI2742" s="69">
        <v>6.6421945999999998</v>
      </c>
      <c r="AJ2742" s="69">
        <v>4.8741941999999998</v>
      </c>
      <c r="AK2742" s="69">
        <v>0.85059859000000004</v>
      </c>
      <c r="AL2742" s="69">
        <v>0</v>
      </c>
      <c r="AM2742" s="69">
        <v>0.20498843</v>
      </c>
      <c r="AN2742" s="69">
        <v>0.50024497999999995</v>
      </c>
      <c r="AO2742" s="69">
        <v>0.21216831999999999</v>
      </c>
      <c r="AQ2742" s="116">
        <v>8.2701465000000005E-3</v>
      </c>
      <c r="AR2742" s="116">
        <v>7.7172771000000003E-3</v>
      </c>
      <c r="AS2742" s="116">
        <v>3.4492803999999999E-4</v>
      </c>
      <c r="AT2742" s="116">
        <v>2.0794144000000001E-4</v>
      </c>
      <c r="AU2742" s="150">
        <f t="shared" si="1019"/>
        <v>4.6266649307013961E-7</v>
      </c>
      <c r="AV2742" s="150">
        <f t="shared" si="1020"/>
        <v>1.2756214320996375E-9</v>
      </c>
      <c r="AW2742" s="163">
        <f t="shared" si="1021"/>
        <v>2.9123451230799999E-2</v>
      </c>
      <c r="AX2742" s="196">
        <v>3.8584316999999998E-7</v>
      </c>
      <c r="AY2742" s="196">
        <v>1.1641836999999999E-9</v>
      </c>
      <c r="AZ2742" s="196">
        <v>3.1807088999999999E-14</v>
      </c>
      <c r="BA2742" s="196">
        <v>2.3500085000000002E-16</v>
      </c>
      <c r="BB2742" s="196">
        <v>6.6658745999999994E-17</v>
      </c>
      <c r="BC2742" s="196">
        <v>1.8269935E-10</v>
      </c>
      <c r="BD2742" s="196">
        <v>7.6636345999999997E-8</v>
      </c>
      <c r="BE2742" s="196">
        <v>2.6092296999999998E-11</v>
      </c>
      <c r="BF2742" s="196">
        <v>8.5309841000000006E-11</v>
      </c>
      <c r="BG2742" s="196">
        <v>2.7466042999999998E-16</v>
      </c>
      <c r="BH2742" s="196">
        <v>8.2525258000000002E-18</v>
      </c>
      <c r="BI2742" s="196">
        <v>3.3665454999999999E-15</v>
      </c>
      <c r="BJ2742" s="196">
        <v>1.11956E-16</v>
      </c>
      <c r="BK2742" s="196">
        <v>2.5595531000000001E-17</v>
      </c>
      <c r="BL2742" s="196">
        <v>1.8572617999999999E-13</v>
      </c>
      <c r="BM2742" s="196">
        <v>4.0916923E-12</v>
      </c>
      <c r="BN2742" s="196">
        <v>6.5085455999999998E-22</v>
      </c>
      <c r="BO2742" s="196">
        <v>3.1332307999999998E-6</v>
      </c>
      <c r="BP2742" s="108">
        <v>2.9120317999999999E-2</v>
      </c>
      <c r="BQ2742" s="108">
        <v>0</v>
      </c>
      <c r="BR2742" s="108">
        <v>0</v>
      </c>
      <c r="BS2742" s="108">
        <v>0</v>
      </c>
      <c r="BU2742" s="172">
        <v>2.0296267000000001E-5</v>
      </c>
      <c r="BV2742" s="172">
        <v>6.4756531E-7</v>
      </c>
      <c r="BW2742" s="172">
        <v>1.159169E-5</v>
      </c>
      <c r="BX2742" s="172">
        <v>2.2041042E-9</v>
      </c>
      <c r="BY2742" s="172">
        <v>5.9842796999999999E-7</v>
      </c>
      <c r="BZ2742" s="172">
        <v>1.1682817E-7</v>
      </c>
      <c r="CA2742" s="172">
        <v>6.0131755999999999E-12</v>
      </c>
      <c r="CB2742" s="172">
        <v>1.7732294E-7</v>
      </c>
      <c r="CC2742" s="172">
        <v>1.1372887999999999E-9</v>
      </c>
      <c r="CD2742" s="172">
        <v>4.7499963E-9</v>
      </c>
      <c r="CE2742" s="172">
        <v>1.8901554999999999E-13</v>
      </c>
      <c r="CF2742" s="172">
        <v>1.4392818E-18</v>
      </c>
      <c r="CG2742" s="172">
        <v>1.2357987E-14</v>
      </c>
      <c r="CH2742" s="172">
        <v>2.7945894000000001E-7</v>
      </c>
      <c r="CI2742" s="172">
        <v>6.8072236999999998E-6</v>
      </c>
      <c r="CJ2742" s="172">
        <v>6.9652798000000004E-8</v>
      </c>
      <c r="CK2742" s="69">
        <v>0</v>
      </c>
      <c r="CM2742" s="197">
        <v>1.4577303999999999E-14</v>
      </c>
      <c r="CN2742" s="198">
        <v>0.41569400000000001</v>
      </c>
      <c r="CO2742" s="198">
        <v>4.4552893E-3</v>
      </c>
      <c r="CP2742" s="198">
        <v>4.6984842999999999E-4</v>
      </c>
      <c r="CQ2742" s="197">
        <v>1.53796E-12</v>
      </c>
      <c r="CR2742" s="197">
        <v>1.8299785E-10</v>
      </c>
      <c r="CS2742" s="197">
        <v>2.5900026E-5</v>
      </c>
      <c r="CT2742" s="197">
        <v>9.4928874000000001E-5</v>
      </c>
      <c r="CU2742" s="197">
        <v>1.8269877E-10</v>
      </c>
      <c r="CV2742" s="197">
        <v>4.1088794000000002E-5</v>
      </c>
    </row>
    <row r="2743" spans="1:100" ht="14.4">
      <c r="A2743" t="s">
        <v>3346</v>
      </c>
      <c r="B2743" s="112" t="s">
        <v>1184</v>
      </c>
      <c r="C2743" s="113" t="str">
        <f t="shared" si="1007"/>
        <v>P.030.25.800</v>
      </c>
      <c r="D2743" t="s">
        <v>1328</v>
      </c>
      <c r="E2743" s="112" t="s">
        <v>362</v>
      </c>
      <c r="F2743" s="115" t="str">
        <f t="shared" si="1008"/>
        <v>Other non-metal sulfides (n=2, std=0.11)</v>
      </c>
      <c r="G2743" s="143">
        <f t="shared" si="1009"/>
        <v>0.9233830666666667</v>
      </c>
      <c r="I2743" s="118">
        <f t="shared" si="1010"/>
        <v>0.14451093121758157</v>
      </c>
      <c r="K2743" s="161">
        <f t="shared" si="1011"/>
        <v>9.1415651850000005E-4</v>
      </c>
      <c r="L2743" s="161">
        <f t="shared" si="1012"/>
        <v>3.7014648670500002E-3</v>
      </c>
      <c r="M2743" s="162">
        <f t="shared" si="1013"/>
        <v>1.3878498320315659E-3</v>
      </c>
      <c r="N2743" s="161">
        <v>0.13850746</v>
      </c>
      <c r="O2743" s="132">
        <v>2.6006222E-3</v>
      </c>
      <c r="P2743" s="132">
        <v>1.0181595E-3</v>
      </c>
      <c r="Q2743" s="132">
        <v>7.3588003000000005E-4</v>
      </c>
      <c r="R2743" s="132">
        <v>1.6574714999999999E-4</v>
      </c>
      <c r="S2743" s="164">
        <v>2.6436136000000002E-6</v>
      </c>
      <c r="T2743" s="164">
        <v>9.8857248999999993E-6</v>
      </c>
      <c r="U2743" s="164">
        <v>8.0171122000000002E-5</v>
      </c>
      <c r="V2743" s="164">
        <v>2.9645389999999998E-5</v>
      </c>
      <c r="W2743" s="164">
        <v>1.8564239999999999E-6</v>
      </c>
      <c r="X2743" s="132">
        <v>1.3197271E-3</v>
      </c>
      <c r="Y2743" s="164">
        <v>6.5562105000000004E-7</v>
      </c>
      <c r="Z2743" s="164">
        <v>3.8477342E-5</v>
      </c>
      <c r="AA2743" s="164">
        <v>3.1565927E-14</v>
      </c>
      <c r="AC2743" s="118">
        <f t="shared" si="1014"/>
        <v>0.13850746</v>
      </c>
      <c r="AD2743" s="118">
        <f t="shared" si="1015"/>
        <v>4.6131093404999995E-3</v>
      </c>
      <c r="AE2743" s="118">
        <f t="shared" si="1016"/>
        <v>3.7374301639999997E-3</v>
      </c>
      <c r="AF2743" s="118">
        <f t="shared" si="1017"/>
        <v>3.7014648670500002E-3</v>
      </c>
      <c r="AG2743" s="118">
        <f t="shared" si="1018"/>
        <v>1.3493724900315658E-3</v>
      </c>
      <c r="AI2743" s="69">
        <v>12.536194999999999</v>
      </c>
      <c r="AJ2743" s="69">
        <v>12.198696999999999</v>
      </c>
      <c r="AK2743" s="69">
        <v>0.16276610999999999</v>
      </c>
      <c r="AL2743" s="69">
        <v>0</v>
      </c>
      <c r="AM2743" s="69">
        <v>3.8906472999999997E-2</v>
      </c>
      <c r="AN2743" s="69">
        <v>9.5195418000000004E-2</v>
      </c>
      <c r="AO2743" s="69">
        <v>4.0629769000000003E-2</v>
      </c>
      <c r="AQ2743" s="116">
        <v>1.6601072000000001E-2</v>
      </c>
      <c r="AR2743" s="116">
        <v>1.5203E-2</v>
      </c>
      <c r="AS2743" s="116">
        <v>7.1906786000000002E-4</v>
      </c>
      <c r="AT2743" s="116">
        <v>6.7900386999999996E-4</v>
      </c>
      <c r="AU2743" s="150">
        <f t="shared" si="1019"/>
        <v>9.1145085046926481E-7</v>
      </c>
      <c r="AV2743" s="150">
        <f t="shared" si="1020"/>
        <v>2.6592746440736474E-9</v>
      </c>
      <c r="AW2743" s="163">
        <f t="shared" si="1021"/>
        <v>9.509858107392001E-2</v>
      </c>
      <c r="AX2743" s="196">
        <v>8.5714341000000005E-7</v>
      </c>
      <c r="AY2743" s="196">
        <v>2.5862181E-9</v>
      </c>
      <c r="AZ2743" s="196">
        <v>7.0658770999999999E-14</v>
      </c>
      <c r="BA2743" s="196">
        <v>1.5397256E-17</v>
      </c>
      <c r="BB2743" s="196">
        <v>4.3674810000000001E-18</v>
      </c>
      <c r="BC2743" s="196">
        <v>5.9408527999999995E-11</v>
      </c>
      <c r="BD2743" s="196">
        <v>5.3487668000000002E-8</v>
      </c>
      <c r="BE2743" s="196">
        <v>9.3629710999999999E-12</v>
      </c>
      <c r="BF2743" s="196">
        <v>5.9080738999999998E-11</v>
      </c>
      <c r="BG2743" s="196">
        <v>1.7995750999999999E-17</v>
      </c>
      <c r="BH2743" s="196">
        <v>5.4070548999999997E-19</v>
      </c>
      <c r="BI2743" s="196">
        <v>5.3769297999999996E-15</v>
      </c>
      <c r="BJ2743" s="196">
        <v>4.8147082999999996E-16</v>
      </c>
      <c r="BK2743" s="196">
        <v>9.5321517999999997E-17</v>
      </c>
      <c r="BL2743" s="196">
        <v>5.7896449999999996E-13</v>
      </c>
      <c r="BM2743" s="196">
        <v>1.3864957E-11</v>
      </c>
      <c r="BN2743" s="196">
        <v>4.2643991000000001E-23</v>
      </c>
      <c r="BO2743" s="196">
        <v>7.4707391999999996E-7</v>
      </c>
      <c r="BP2743" s="108">
        <v>9.5097834000000006E-2</v>
      </c>
      <c r="BQ2743" s="196">
        <v>7.4592000000000005E-10</v>
      </c>
      <c r="BR2743" s="196">
        <v>4.5360000000000001E-12</v>
      </c>
      <c r="BS2743" s="196">
        <v>2.0294399999999999E-16</v>
      </c>
      <c r="BU2743" s="172">
        <v>4.1347704000000002E-5</v>
      </c>
      <c r="BV2743" s="172">
        <v>4.2328797000000002E-7</v>
      </c>
      <c r="BW2743" s="172">
        <v>2.5746370999999999E-5</v>
      </c>
      <c r="BX2743" s="172">
        <v>9.5867532999999992E-9</v>
      </c>
      <c r="BY2743" s="172">
        <v>4.7193798999999999E-7</v>
      </c>
      <c r="BZ2743" s="172">
        <v>3.1397925E-8</v>
      </c>
      <c r="CA2743" s="172">
        <v>3.9398326E-13</v>
      </c>
      <c r="CB2743" s="172">
        <v>4.7655484999999998E-8</v>
      </c>
      <c r="CC2743" s="172">
        <v>4.0919477000000002E-9</v>
      </c>
      <c r="CD2743" s="172">
        <v>9.8857963999999996E-9</v>
      </c>
      <c r="CE2743" s="172">
        <v>1.2384299000000001E-14</v>
      </c>
      <c r="CF2743" s="172">
        <v>9.4301746000000001E-20</v>
      </c>
      <c r="CG2743" s="172">
        <v>8.0969527999999998E-16</v>
      </c>
      <c r="CH2743" s="172">
        <v>1.6528801E-7</v>
      </c>
      <c r="CI2743" s="172">
        <v>1.4317931E-5</v>
      </c>
      <c r="CJ2743" s="172">
        <v>1.3188093E-8</v>
      </c>
      <c r="CK2743" s="172">
        <v>1.0708225E-7</v>
      </c>
      <c r="CM2743" s="197">
        <v>9.5510497999999997E-16</v>
      </c>
      <c r="CN2743" s="198">
        <v>0.92317934000000001</v>
      </c>
      <c r="CO2743" s="198">
        <v>1.1345674000000001E-3</v>
      </c>
      <c r="CP2743" s="198">
        <v>2.9680853999999998E-4</v>
      </c>
      <c r="CQ2743" s="197">
        <v>2.5078084999999999E-12</v>
      </c>
      <c r="CR2743" s="197">
        <v>3.0348509E-10</v>
      </c>
      <c r="CS2743" s="197">
        <v>2.0377448E-5</v>
      </c>
      <c r="CT2743" s="198">
        <v>4.0343677999999999E-4</v>
      </c>
      <c r="CU2743" s="197">
        <v>1.1970423999999999E-11</v>
      </c>
      <c r="CV2743" s="197">
        <v>1.1042048E-5</v>
      </c>
    </row>
    <row r="2744" spans="1:100" ht="14.4">
      <c r="A2744" t="s">
        <v>3347</v>
      </c>
      <c r="B2744" s="112" t="s">
        <v>1184</v>
      </c>
      <c r="C2744" s="113" t="str">
        <f t="shared" si="1007"/>
        <v>P.030.26.100</v>
      </c>
      <c r="D2744" t="s">
        <v>1328</v>
      </c>
      <c r="E2744" s="112" t="s">
        <v>362</v>
      </c>
      <c r="F2744" s="115" t="str">
        <f t="shared" si="1008"/>
        <v>Phenoxyacetic acid derivatives (n=3, std=0.035)</v>
      </c>
      <c r="G2744" s="143">
        <f t="shared" si="1009"/>
        <v>12.027847333333334</v>
      </c>
      <c r="I2744" s="118">
        <f t="shared" si="1010"/>
        <v>2.3902728486860001</v>
      </c>
      <c r="K2744" s="161">
        <f t="shared" si="1011"/>
        <v>0.1109155243</v>
      </c>
      <c r="L2744" s="161">
        <f t="shared" si="1012"/>
        <v>0.43694572488600003</v>
      </c>
      <c r="M2744" s="162">
        <f t="shared" si="1013"/>
        <v>3.8234499500000005E-2</v>
      </c>
      <c r="N2744" s="161">
        <v>1.8041771</v>
      </c>
      <c r="O2744" s="132">
        <v>0.32428932999999999</v>
      </c>
      <c r="P2744" s="132">
        <v>9.9064183E-2</v>
      </c>
      <c r="Q2744" s="132">
        <v>8.4897481999999996E-2</v>
      </c>
      <c r="R2744" s="132">
        <v>2.3943600999999998E-2</v>
      </c>
      <c r="S2744" s="132">
        <v>4.4771969999999998E-4</v>
      </c>
      <c r="T2744" s="132">
        <v>1.6267216E-3</v>
      </c>
      <c r="U2744" s="132">
        <v>1.358177E-2</v>
      </c>
      <c r="V2744" s="132">
        <v>1.1116955E-3</v>
      </c>
      <c r="W2744" s="132">
        <v>0</v>
      </c>
      <c r="X2744" s="132">
        <v>3.7122804000000002E-2</v>
      </c>
      <c r="Y2744" s="164">
        <v>1.0441886000000001E-5</v>
      </c>
      <c r="Z2744" s="132">
        <v>0</v>
      </c>
      <c r="AA2744" s="132">
        <v>0</v>
      </c>
      <c r="AC2744" s="118">
        <f t="shared" si="1014"/>
        <v>1.8041771</v>
      </c>
      <c r="AD2744" s="118">
        <f t="shared" si="1015"/>
        <v>0.54785080730000013</v>
      </c>
      <c r="AE2744" s="118">
        <f t="shared" si="1016"/>
        <v>0.43693528300000001</v>
      </c>
      <c r="AF2744" s="118">
        <f t="shared" si="1017"/>
        <v>0.43694572488599998</v>
      </c>
      <c r="AG2744" s="118">
        <f t="shared" si="1018"/>
        <v>3.8234499500000005E-2</v>
      </c>
      <c r="AI2744" s="69">
        <v>154.94892999999999</v>
      </c>
      <c r="AJ2744" s="69">
        <v>145.4967</v>
      </c>
      <c r="AK2744" s="69">
        <v>4.6121917000000003</v>
      </c>
      <c r="AL2744" s="69">
        <v>0</v>
      </c>
      <c r="AM2744" s="69">
        <v>1.0555407999999999</v>
      </c>
      <c r="AN2744" s="69">
        <v>2.6286546</v>
      </c>
      <c r="AO2744" s="69">
        <v>1.1558527000000001</v>
      </c>
      <c r="AQ2744" s="116">
        <v>0.31447002000000002</v>
      </c>
      <c r="AR2744" s="116">
        <v>0.29436898</v>
      </c>
      <c r="AS2744" s="116">
        <v>1.1249379E-2</v>
      </c>
      <c r="AT2744" s="116">
        <v>8.8516683000000006E-3</v>
      </c>
      <c r="AU2744" s="150">
        <f t="shared" si="1019"/>
        <v>1.7648020235571998E-5</v>
      </c>
      <c r="AV2744" s="150">
        <f t="shared" si="1020"/>
        <v>4.1602731767714998E-8</v>
      </c>
      <c r="AW2744" s="163">
        <f t="shared" si="1021"/>
        <v>1.2397294621000001</v>
      </c>
      <c r="AX2744" s="196">
        <v>1.1202779E-5</v>
      </c>
      <c r="AY2744" s="196">
        <v>3.3803084999999999E-8</v>
      </c>
      <c r="AZ2744" s="196">
        <v>9.2348115000000008E-13</v>
      </c>
      <c r="BA2744" s="108">
        <v>0</v>
      </c>
      <c r="BB2744" s="108">
        <v>0</v>
      </c>
      <c r="BC2744" s="196">
        <v>4.1356953000000003E-9</v>
      </c>
      <c r="BD2744" s="196">
        <v>6.4386703000000001E-6</v>
      </c>
      <c r="BE2744" s="196">
        <v>7.4604338E-10</v>
      </c>
      <c r="BF2744" s="196">
        <v>7.0516979999999997E-9</v>
      </c>
      <c r="BG2744" s="108">
        <v>0</v>
      </c>
      <c r="BH2744" s="108">
        <v>0</v>
      </c>
      <c r="BI2744" s="196">
        <v>8.8424903999999996E-13</v>
      </c>
      <c r="BJ2744" s="196">
        <v>8.1554354000000002E-14</v>
      </c>
      <c r="BK2744" s="196">
        <v>1.6103170999999999E-14</v>
      </c>
      <c r="BL2744" s="196">
        <v>9.7451672000000006E-11</v>
      </c>
      <c r="BM2744" s="196">
        <v>2.3377886E-9</v>
      </c>
      <c r="BN2744" s="108">
        <v>0</v>
      </c>
      <c r="BO2744" s="196">
        <v>4.6062100000000001E-5</v>
      </c>
      <c r="BP2744" s="108">
        <v>1.2396834000000001</v>
      </c>
      <c r="BQ2744" s="108">
        <v>0</v>
      </c>
      <c r="BR2744" s="108">
        <v>0</v>
      </c>
      <c r="BS2744" s="108">
        <v>0</v>
      </c>
      <c r="BU2744" s="69">
        <v>6.5163978999999996E-4</v>
      </c>
      <c r="BV2744" s="172">
        <v>4.9368527000000001E-5</v>
      </c>
      <c r="BW2744" s="69">
        <v>3.353683E-4</v>
      </c>
      <c r="BX2744" s="172">
        <v>1.6241429E-6</v>
      </c>
      <c r="BY2744" s="172">
        <v>6.0995326E-5</v>
      </c>
      <c r="BZ2744" s="172">
        <v>1.4786887999999999E-6</v>
      </c>
      <c r="CA2744" s="69">
        <v>0</v>
      </c>
      <c r="CB2744" s="172">
        <v>2.2443313999999998E-6</v>
      </c>
      <c r="CC2744" s="172">
        <v>6.9078013000000004E-7</v>
      </c>
      <c r="CD2744" s="172">
        <v>1.6431840999999999E-6</v>
      </c>
      <c r="CE2744" s="69">
        <v>0</v>
      </c>
      <c r="CF2744" s="69">
        <v>0</v>
      </c>
      <c r="CG2744" s="69">
        <v>0</v>
      </c>
      <c r="CH2744" s="172">
        <v>1.9298759E-5</v>
      </c>
      <c r="CI2744" s="69">
        <v>1.7857041000000001E-4</v>
      </c>
      <c r="CJ2744" s="172">
        <v>3.5733955999999999E-7</v>
      </c>
      <c r="CK2744" s="69">
        <v>0</v>
      </c>
      <c r="CM2744" s="198">
        <v>0</v>
      </c>
      <c r="CN2744" s="198">
        <v>11.993648</v>
      </c>
      <c r="CO2744" s="198">
        <v>4.8030320000000001E-2</v>
      </c>
      <c r="CP2744" s="198">
        <v>3.4116366000000002E-2</v>
      </c>
      <c r="CQ2744" s="197">
        <v>4.1282272E-10</v>
      </c>
      <c r="CR2744" s="197">
        <v>4.9996657999999998E-8</v>
      </c>
      <c r="CS2744" s="198">
        <v>2.5927412E-3</v>
      </c>
      <c r="CT2744" s="198">
        <v>6.8321908000000001E-2</v>
      </c>
      <c r="CU2744" s="198">
        <v>0</v>
      </c>
      <c r="CV2744" s="198">
        <v>5.2001602999999998E-4</v>
      </c>
    </row>
    <row r="2745" spans="1:100" ht="14.4">
      <c r="A2745" t="s">
        <v>3348</v>
      </c>
      <c r="B2745" s="112" t="s">
        <v>1184</v>
      </c>
      <c r="C2745" s="113" t="str">
        <f t="shared" si="1007"/>
        <v>P.030.26.200</v>
      </c>
      <c r="D2745" t="s">
        <v>1328</v>
      </c>
      <c r="E2745" s="112" t="s">
        <v>362</v>
      </c>
      <c r="F2745" s="115" t="str">
        <f t="shared" si="1008"/>
        <v>Phenylpropanes (n=2, std=0.21)</v>
      </c>
      <c r="G2745" s="143">
        <f t="shared" si="1009"/>
        <v>8.0500100000000003</v>
      </c>
      <c r="I2745" s="118">
        <f t="shared" si="1010"/>
        <v>1.5776752896996999</v>
      </c>
      <c r="K2745" s="161">
        <f t="shared" si="1011"/>
        <v>8.9215716960000011E-2</v>
      </c>
      <c r="L2745" s="161">
        <f t="shared" si="1012"/>
        <v>0.2541346709997</v>
      </c>
      <c r="M2745" s="162">
        <f t="shared" si="1013"/>
        <v>2.6823401739999999E-2</v>
      </c>
      <c r="N2745" s="161">
        <v>1.2075015</v>
      </c>
      <c r="O2745" s="132">
        <v>0.18449699999999999</v>
      </c>
      <c r="P2745" s="132">
        <v>5.9985345000000002E-2</v>
      </c>
      <c r="Q2745" s="132">
        <v>7.5740469000000005E-2</v>
      </c>
      <c r="R2745" s="132">
        <v>1.1817058E-2</v>
      </c>
      <c r="S2745" s="132">
        <v>3.0079856E-4</v>
      </c>
      <c r="T2745" s="132">
        <v>1.3573914E-3</v>
      </c>
      <c r="U2745" s="132">
        <v>9.6473989999999992E-3</v>
      </c>
      <c r="V2745" s="132">
        <v>5.4541013999999995E-4</v>
      </c>
      <c r="W2745" s="132">
        <v>0</v>
      </c>
      <c r="X2745" s="132">
        <v>1.8508450999999999E-2</v>
      </c>
      <c r="Y2745" s="164">
        <v>4.9269996999999998E-6</v>
      </c>
      <c r="Z2745" s="132">
        <v>7.7695406000000003E-3</v>
      </c>
      <c r="AA2745" s="132">
        <v>0</v>
      </c>
      <c r="AC2745" s="118">
        <f t="shared" si="1014"/>
        <v>1.2075015</v>
      </c>
      <c r="AD2745" s="118">
        <f t="shared" si="1015"/>
        <v>0.34334546095999996</v>
      </c>
      <c r="AE2745" s="118">
        <f t="shared" si="1016"/>
        <v>0.2618992846</v>
      </c>
      <c r="AF2745" s="118">
        <f t="shared" si="1017"/>
        <v>0.2541346709997</v>
      </c>
      <c r="AG2745" s="118">
        <f t="shared" si="1018"/>
        <v>1.905386114E-2</v>
      </c>
      <c r="AI2745" s="69">
        <v>120.27041</v>
      </c>
      <c r="AJ2745" s="69">
        <v>115.28424</v>
      </c>
      <c r="AK2745" s="69">
        <v>2.2995180999999998</v>
      </c>
      <c r="AL2745" s="69">
        <v>0</v>
      </c>
      <c r="AM2745" s="69">
        <v>0.71857641000000005</v>
      </c>
      <c r="AN2745" s="69">
        <v>1.3919474999999999</v>
      </c>
      <c r="AO2745" s="69">
        <v>0.57613146000000004</v>
      </c>
      <c r="AQ2745" s="116">
        <v>0.19517984999999999</v>
      </c>
      <c r="AR2745" s="116">
        <v>0.18070397999999999</v>
      </c>
      <c r="AS2745" s="116">
        <v>7.2737111999999996E-3</v>
      </c>
      <c r="AT2745" s="116">
        <v>7.2021584999999999E-3</v>
      </c>
      <c r="AU2745" s="150">
        <f t="shared" si="1019"/>
        <v>1.0833571744923E-5</v>
      </c>
      <c r="AV2745" s="150">
        <f t="shared" si="1020"/>
        <v>2.6899819349501005E-8</v>
      </c>
      <c r="AW2745" s="163">
        <f t="shared" si="1021"/>
        <v>1.008705655352</v>
      </c>
      <c r="AX2745" s="196">
        <v>7.4897254000000003E-6</v>
      </c>
      <c r="AY2745" s="196">
        <v>2.2599063E-8</v>
      </c>
      <c r="AZ2745" s="196">
        <v>6.1740686999999996E-13</v>
      </c>
      <c r="BA2745" s="108">
        <v>0</v>
      </c>
      <c r="BB2745" s="108">
        <v>0</v>
      </c>
      <c r="BC2745" s="196">
        <v>3.3181474000000002E-9</v>
      </c>
      <c r="BD2745" s="196">
        <v>3.3387533000000001E-6</v>
      </c>
      <c r="BE2745" s="196">
        <v>6.2048497999999997E-10</v>
      </c>
      <c r="BF2745" s="196">
        <v>3.6748199999999999E-9</v>
      </c>
      <c r="BG2745" s="196">
        <v>4.0111499999999999E-12</v>
      </c>
      <c r="BH2745" s="108">
        <v>0</v>
      </c>
      <c r="BI2745" s="196">
        <v>7.5324136999999997E-13</v>
      </c>
      <c r="BJ2745" s="196">
        <v>5.7943333000000003E-14</v>
      </c>
      <c r="BK2745" s="196">
        <v>1.1627928000000001E-14</v>
      </c>
      <c r="BL2745" s="196">
        <v>6.9050522999999995E-11</v>
      </c>
      <c r="BM2745" s="196">
        <v>1.7058469999999999E-9</v>
      </c>
      <c r="BN2745" s="108">
        <v>0</v>
      </c>
      <c r="BO2745" s="196">
        <v>2.2155352E-5</v>
      </c>
      <c r="BP2745" s="108">
        <v>1.0086835000000001</v>
      </c>
      <c r="BQ2745" s="108">
        <v>0</v>
      </c>
      <c r="BR2745" s="108">
        <v>0</v>
      </c>
      <c r="BS2745" s="108">
        <v>0</v>
      </c>
      <c r="BU2745" s="69">
        <v>4.4308322999999999E-4</v>
      </c>
      <c r="BV2745" s="172">
        <v>2.5855024000000001E-5</v>
      </c>
      <c r="BW2745" s="69">
        <v>2.2445565000000001E-4</v>
      </c>
      <c r="BX2745" s="172">
        <v>1.1612425999999999E-6</v>
      </c>
      <c r="BY2745" s="172">
        <v>3.1116740999999999E-5</v>
      </c>
      <c r="BZ2745" s="172">
        <v>1.0219281999999999E-6</v>
      </c>
      <c r="CA2745" s="172">
        <v>1.0436928E-7</v>
      </c>
      <c r="CB2745" s="172">
        <v>1.551067E-6</v>
      </c>
      <c r="CC2745" s="172">
        <v>4.7649041999999999E-7</v>
      </c>
      <c r="CD2745" s="172">
        <v>1.2716572E-6</v>
      </c>
      <c r="CE2745" s="69">
        <v>0</v>
      </c>
      <c r="CF2745" s="69">
        <v>0</v>
      </c>
      <c r="CG2745" s="69">
        <v>0</v>
      </c>
      <c r="CH2745" s="172">
        <v>1.6063564000000001E-5</v>
      </c>
      <c r="CI2745" s="69">
        <v>1.3982683E-4</v>
      </c>
      <c r="CJ2745" s="172">
        <v>1.7866977999999999E-7</v>
      </c>
      <c r="CK2745" s="69">
        <v>0</v>
      </c>
      <c r="CM2745" s="198">
        <v>0</v>
      </c>
      <c r="CN2745" s="198">
        <v>8.0338732999999998</v>
      </c>
      <c r="CO2745" s="198">
        <v>3.2092517000000001E-2</v>
      </c>
      <c r="CP2745" s="198">
        <v>1.7924011E-2</v>
      </c>
      <c r="CQ2745" s="197">
        <v>3.4935288E-10</v>
      </c>
      <c r="CR2745" s="197">
        <v>4.2169803E-8</v>
      </c>
      <c r="CS2745" s="198">
        <v>1.3159387E-3</v>
      </c>
      <c r="CT2745" s="198">
        <v>4.8634956E-2</v>
      </c>
      <c r="CU2745" s="197">
        <v>2.6639844E-6</v>
      </c>
      <c r="CV2745" s="198">
        <v>3.5938529999999998E-4</v>
      </c>
    </row>
    <row r="2746" spans="1:100" ht="14.4">
      <c r="A2746" t="s">
        <v>2958</v>
      </c>
      <c r="B2746" s="112" t="s">
        <v>1184</v>
      </c>
      <c r="C2746" s="113" t="str">
        <f t="shared" si="1007"/>
        <v>P.030.26.300</v>
      </c>
      <c r="D2746" t="s">
        <v>1328</v>
      </c>
      <c r="E2746" s="112" t="s">
        <v>362</v>
      </c>
      <c r="F2746" s="115" t="str">
        <f t="shared" si="1008"/>
        <v>Pyridinium derivatives (n=1, std=-)</v>
      </c>
      <c r="G2746" s="143">
        <f t="shared" si="1009"/>
        <v>35.638243333333335</v>
      </c>
      <c r="I2746" s="118">
        <f t="shared" si="1010"/>
        <v>6.5386942795160001</v>
      </c>
      <c r="K2746" s="161">
        <f t="shared" si="1011"/>
        <v>0.20626834899999999</v>
      </c>
      <c r="L2746" s="161">
        <f t="shared" si="1012"/>
        <v>0.86708314231600003</v>
      </c>
      <c r="M2746" s="162">
        <f t="shared" si="1013"/>
        <v>0.11960628820000001</v>
      </c>
      <c r="N2746" s="161">
        <v>5.3457365000000001</v>
      </c>
      <c r="O2746" s="132">
        <v>0.64246479000000001</v>
      </c>
      <c r="P2746" s="132">
        <v>0.20485682</v>
      </c>
      <c r="Q2746" s="132">
        <v>0.16712331999999999</v>
      </c>
      <c r="R2746" s="132">
        <v>3.6129027000000001E-2</v>
      </c>
      <c r="S2746" s="132">
        <v>6.5093360000000001E-4</v>
      </c>
      <c r="T2746" s="132">
        <v>2.3650683999999998E-3</v>
      </c>
      <c r="U2746" s="132">
        <v>1.9746350999999999E-2</v>
      </c>
      <c r="V2746" s="132">
        <v>2.9344582000000001E-3</v>
      </c>
      <c r="W2746" s="132">
        <v>0</v>
      </c>
      <c r="X2746" s="132">
        <v>0.11667183</v>
      </c>
      <c r="Y2746" s="164">
        <v>1.5181316E-5</v>
      </c>
      <c r="Z2746" s="132">
        <v>0</v>
      </c>
      <c r="AA2746" s="132">
        <v>0</v>
      </c>
      <c r="AC2746" s="118">
        <f t="shared" si="1014"/>
        <v>5.3457365000000001</v>
      </c>
      <c r="AD2746" s="118">
        <f t="shared" si="1015"/>
        <v>1.0733363100000002</v>
      </c>
      <c r="AE2746" s="118">
        <f t="shared" si="1016"/>
        <v>0.86706796100000005</v>
      </c>
      <c r="AF2746" s="118">
        <f t="shared" si="1017"/>
        <v>0.86708314231599992</v>
      </c>
      <c r="AG2746" s="118">
        <f t="shared" si="1018"/>
        <v>0.11960628820000001</v>
      </c>
      <c r="AI2746" s="69">
        <v>476.53748999999999</v>
      </c>
      <c r="AJ2746" s="69">
        <v>446.60730999999998</v>
      </c>
      <c r="AK2746" s="69">
        <v>14.49554</v>
      </c>
      <c r="AL2746" s="69">
        <v>0</v>
      </c>
      <c r="AM2746" s="69">
        <v>3.4125736999999998</v>
      </c>
      <c r="AN2746" s="69">
        <v>8.3986228000000001</v>
      </c>
      <c r="AO2746" s="69">
        <v>3.6234446999999999</v>
      </c>
      <c r="AQ2746" s="116">
        <v>0.82636843000000004</v>
      </c>
      <c r="AR2746" s="116">
        <v>0.76943015000000003</v>
      </c>
      <c r="AS2746" s="116">
        <v>3.1472655000000002E-2</v>
      </c>
      <c r="AT2746" s="116">
        <v>2.5465623E-2</v>
      </c>
      <c r="AU2746" s="150">
        <f t="shared" si="1019"/>
        <v>4.612890608386001E-5</v>
      </c>
      <c r="AV2746" s="150">
        <f t="shared" si="1020"/>
        <v>1.1639295547795201E-7</v>
      </c>
      <c r="AW2746" s="163">
        <f t="shared" si="1021"/>
        <v>3.5666138745140001</v>
      </c>
      <c r="AX2746" s="196">
        <v>3.3131806999999999E-5</v>
      </c>
      <c r="AY2746" s="196">
        <v>9.9968980999999997E-8</v>
      </c>
      <c r="AZ2746" s="196">
        <v>2.7311973E-12</v>
      </c>
      <c r="BA2746" s="108">
        <v>0</v>
      </c>
      <c r="BB2746" s="108">
        <v>0</v>
      </c>
      <c r="BC2746" s="196">
        <v>1.2509521E-8</v>
      </c>
      <c r="BD2746" s="196">
        <v>1.2981049000000001E-5</v>
      </c>
      <c r="BE2746" s="196">
        <v>2.0056217000000001E-9</v>
      </c>
      <c r="BF2746" s="196">
        <v>1.4414194E-8</v>
      </c>
      <c r="BG2746" s="108">
        <v>0</v>
      </c>
      <c r="BH2746" s="108">
        <v>0</v>
      </c>
      <c r="BI2746" s="196">
        <v>1.2855977E-12</v>
      </c>
      <c r="BJ2746" s="196">
        <v>1.1857076999999999E-13</v>
      </c>
      <c r="BK2746" s="196">
        <v>2.3412182E-14</v>
      </c>
      <c r="BL2746" s="196">
        <v>1.4168365999999999E-10</v>
      </c>
      <c r="BM2746" s="196">
        <v>3.3988791999999999E-9</v>
      </c>
      <c r="BN2746" s="108">
        <v>0</v>
      </c>
      <c r="BO2746" s="196">
        <v>9.3574514000000002E-5</v>
      </c>
      <c r="BP2746" s="108">
        <v>3.5665203000000001</v>
      </c>
      <c r="BQ2746" s="108">
        <v>0</v>
      </c>
      <c r="BR2746" s="108">
        <v>0</v>
      </c>
      <c r="BS2746" s="108">
        <v>0</v>
      </c>
      <c r="BU2746" s="69">
        <v>1.8108454000000001E-3</v>
      </c>
      <c r="BV2746" s="69">
        <v>1.0260801E-4</v>
      </c>
      <c r="BW2746" s="69">
        <v>9.9368879000000005E-4</v>
      </c>
      <c r="BX2746" s="172">
        <v>2.3613192999999999E-6</v>
      </c>
      <c r="BY2746" s="69">
        <v>1.1212063999999999E-4</v>
      </c>
      <c r="BZ2746" s="172">
        <v>6.3556819999999999E-6</v>
      </c>
      <c r="CA2746" s="69">
        <v>0</v>
      </c>
      <c r="CB2746" s="172">
        <v>9.6465576000000005E-6</v>
      </c>
      <c r="CC2746" s="172">
        <v>1.0043158E-6</v>
      </c>
      <c r="CD2746" s="172">
        <v>2.3890030000000002E-6</v>
      </c>
      <c r="CE2746" s="69">
        <v>0</v>
      </c>
      <c r="CF2746" s="69">
        <v>0</v>
      </c>
      <c r="CG2746" s="69">
        <v>0</v>
      </c>
      <c r="CH2746" s="172">
        <v>3.8028938000000002E-5</v>
      </c>
      <c r="CI2746" s="69">
        <v>5.4148691000000004E-4</v>
      </c>
      <c r="CJ2746" s="172">
        <v>1.1552822E-6</v>
      </c>
      <c r="CK2746" s="69">
        <v>0</v>
      </c>
      <c r="CM2746" s="198">
        <v>0</v>
      </c>
      <c r="CN2746" s="198">
        <v>35.588521999999998</v>
      </c>
      <c r="CO2746" s="198">
        <v>0.20013790000000001</v>
      </c>
      <c r="CP2746" s="198">
        <v>7.1660585999999998E-2</v>
      </c>
      <c r="CQ2746" s="197">
        <v>6.0019734E-10</v>
      </c>
      <c r="CR2746" s="197">
        <v>7.2689462000000005E-8</v>
      </c>
      <c r="CS2746" s="198">
        <v>4.8966399000000002E-3</v>
      </c>
      <c r="CT2746" s="198">
        <v>9.9332294000000002E-2</v>
      </c>
      <c r="CU2746" s="198">
        <v>0</v>
      </c>
      <c r="CV2746" s="198">
        <v>2.2351265000000002E-3</v>
      </c>
    </row>
    <row r="2747" spans="1:100" ht="14.4">
      <c r="A2747" t="s">
        <v>1199</v>
      </c>
      <c r="B2747" s="112" t="s">
        <v>1184</v>
      </c>
      <c r="C2747" s="113" t="str">
        <f t="shared" si="1007"/>
        <v>P.030.29.100</v>
      </c>
      <c r="D2747" t="s">
        <v>1328</v>
      </c>
      <c r="E2747" s="112" t="s">
        <v>362</v>
      </c>
      <c r="F2747" s="115" t="str">
        <f t="shared" si="1008"/>
        <v>Styrenes (n=1, std=-)</v>
      </c>
      <c r="G2747" s="143">
        <f t="shared" ref="G2747:G2810" si="1022">N2747/0.15</f>
        <v>2.0900000000000003</v>
      </c>
      <c r="I2747" s="118">
        <f t="shared" ref="I2747:I2810" si="1023">K2747+L2747+M2747+N2747</f>
        <v>0.36331041317385027</v>
      </c>
      <c r="K2747" s="161">
        <f t="shared" ref="K2747:K2810" si="1024">Q2747+R2747+S2747+T2747</f>
        <v>2.4602403085128E-2</v>
      </c>
      <c r="L2747" s="161">
        <f t="shared" ref="L2747:L2810" si="1025">O2747+P2747+U2747+Y2747+W2747</f>
        <v>2.5208010088722248E-2</v>
      </c>
      <c r="M2747" s="162">
        <f t="shared" ref="M2747:M2810" si="1026">V2747+X2747+Z2747+AA2747</f>
        <v>0</v>
      </c>
      <c r="N2747" s="161">
        <v>0.3135</v>
      </c>
      <c r="O2747" s="132">
        <v>2.5163985999999999E-2</v>
      </c>
      <c r="P2747" s="164">
        <v>4.4023790000000003E-5</v>
      </c>
      <c r="Q2747" s="132">
        <v>2.46024E-2</v>
      </c>
      <c r="R2747" s="132">
        <v>0</v>
      </c>
      <c r="S2747" s="132">
        <v>0</v>
      </c>
      <c r="T2747" s="164">
        <v>3.0851279999999999E-9</v>
      </c>
      <c r="U2747" s="164">
        <v>2.9872225000000002E-10</v>
      </c>
      <c r="V2747" s="132">
        <v>0</v>
      </c>
      <c r="W2747" s="132">
        <v>0</v>
      </c>
      <c r="X2747" s="132">
        <v>0</v>
      </c>
      <c r="Y2747" s="132">
        <v>0</v>
      </c>
      <c r="Z2747" s="132">
        <v>0</v>
      </c>
      <c r="AA2747" s="132">
        <v>0</v>
      </c>
      <c r="AC2747" s="118">
        <f t="shared" si="1014"/>
        <v>0.3135</v>
      </c>
      <c r="AD2747" s="118">
        <f t="shared" si="1015"/>
        <v>4.9810413173850245E-2</v>
      </c>
      <c r="AE2747" s="118">
        <f t="shared" si="1016"/>
        <v>2.5208010088722248E-2</v>
      </c>
      <c r="AF2747" s="118">
        <f t="shared" si="1017"/>
        <v>2.5208010088722248E-2</v>
      </c>
      <c r="AG2747" s="118">
        <f t="shared" si="1018"/>
        <v>0</v>
      </c>
      <c r="AI2747" s="69">
        <v>44.731999999999999</v>
      </c>
      <c r="AJ2747" s="69">
        <v>44.731999999999999</v>
      </c>
      <c r="AK2747" s="69">
        <v>0</v>
      </c>
      <c r="AL2747" s="69">
        <v>0</v>
      </c>
      <c r="AM2747" s="69">
        <v>0</v>
      </c>
      <c r="AN2747" s="69">
        <v>0</v>
      </c>
      <c r="AO2747" s="69">
        <v>0</v>
      </c>
      <c r="AQ2747" s="116">
        <v>4.4945868999999999E-2</v>
      </c>
      <c r="AR2747" s="116">
        <v>3.9984984000000001E-2</v>
      </c>
      <c r="AS2747" s="116">
        <v>1.7670207E-3</v>
      </c>
      <c r="AT2747" s="116">
        <v>3.1938648000000001E-3</v>
      </c>
      <c r="AU2747" s="150">
        <f t="shared" si="1019"/>
        <v>2.39718128E-6</v>
      </c>
      <c r="AV2747" s="150">
        <f t="shared" si="1020"/>
        <v>6.534839885E-9</v>
      </c>
      <c r="AW2747" s="163">
        <f t="shared" si="1021"/>
        <v>0.44732</v>
      </c>
      <c r="AX2747" s="196">
        <v>1.9395199999999999E-6</v>
      </c>
      <c r="AY2747" s="196">
        <v>5.8520000000000001E-9</v>
      </c>
      <c r="AZ2747" s="196">
        <v>1.59885E-13</v>
      </c>
      <c r="BA2747" s="108">
        <v>0</v>
      </c>
      <c r="BB2747" s="108">
        <v>0</v>
      </c>
      <c r="BC2747" s="196">
        <v>6.5928000000000002E-10</v>
      </c>
      <c r="BD2747" s="196">
        <v>4.5700199999999998E-7</v>
      </c>
      <c r="BE2747" s="196">
        <v>1.5034800000000001E-10</v>
      </c>
      <c r="BF2747" s="196">
        <v>5.3233199999999998E-10</v>
      </c>
      <c r="BG2747" s="108">
        <v>0</v>
      </c>
      <c r="BH2747" s="108">
        <v>0</v>
      </c>
      <c r="BI2747" s="108">
        <v>0</v>
      </c>
      <c r="BJ2747" s="108">
        <v>0</v>
      </c>
      <c r="BK2747" s="108">
        <v>0</v>
      </c>
      <c r="BL2747" s="108">
        <v>0</v>
      </c>
      <c r="BM2747" s="108">
        <v>0</v>
      </c>
      <c r="BN2747" s="108">
        <v>0</v>
      </c>
      <c r="BO2747" s="108">
        <v>0</v>
      </c>
      <c r="BP2747" s="108">
        <v>0.44732</v>
      </c>
      <c r="BQ2747" s="108">
        <v>0</v>
      </c>
      <c r="BR2747" s="108">
        <v>0</v>
      </c>
      <c r="BS2747" s="108">
        <v>0</v>
      </c>
      <c r="BU2747" s="69">
        <v>1.2396898E-4</v>
      </c>
      <c r="BV2747" s="172">
        <v>3.6700577000000001E-6</v>
      </c>
      <c r="BW2747" s="172">
        <v>5.8274745999999999E-5</v>
      </c>
      <c r="BX2747" s="172">
        <v>1.1712922E-8</v>
      </c>
      <c r="BY2747" s="172">
        <v>3.0231527000000001E-6</v>
      </c>
      <c r="BZ2747" s="69">
        <v>0</v>
      </c>
      <c r="CA2747" s="69">
        <v>0</v>
      </c>
      <c r="CB2747" s="69">
        <v>0</v>
      </c>
      <c r="CC2747" s="69">
        <v>0</v>
      </c>
      <c r="CD2747" s="172">
        <v>3.5732400999999997E-8</v>
      </c>
      <c r="CE2747" s="69">
        <v>0</v>
      </c>
      <c r="CF2747" s="69">
        <v>0</v>
      </c>
      <c r="CG2747" s="69">
        <v>0</v>
      </c>
      <c r="CH2747" s="172">
        <v>4.9411173999999996E-6</v>
      </c>
      <c r="CI2747" s="172">
        <v>5.4012460000000002E-5</v>
      </c>
      <c r="CJ2747" s="69">
        <v>0</v>
      </c>
      <c r="CK2747" s="69">
        <v>0</v>
      </c>
      <c r="CM2747" s="198">
        <v>0</v>
      </c>
      <c r="CN2747" s="198">
        <v>2.09</v>
      </c>
      <c r="CO2747" s="198">
        <v>0</v>
      </c>
      <c r="CP2747" s="198">
        <v>2.5110000000000002E-3</v>
      </c>
      <c r="CQ2747" s="198">
        <v>0</v>
      </c>
      <c r="CR2747" s="198">
        <v>0</v>
      </c>
      <c r="CS2747" s="198">
        <v>1.5344997E-4</v>
      </c>
      <c r="CT2747" s="198">
        <v>0</v>
      </c>
      <c r="CU2747" s="198">
        <v>0</v>
      </c>
      <c r="CV2747" s="198">
        <v>0</v>
      </c>
    </row>
    <row r="2748" spans="1:100" ht="14.4">
      <c r="A2748" t="s">
        <v>2959</v>
      </c>
      <c r="B2748" s="112" t="s">
        <v>1184</v>
      </c>
      <c r="C2748" s="113" t="str">
        <f t="shared" si="1007"/>
        <v>P.030.29.200</v>
      </c>
      <c r="D2748" t="s">
        <v>1328</v>
      </c>
      <c r="E2748" s="112" t="s">
        <v>362</v>
      </c>
      <c r="F2748" s="115" t="str">
        <f t="shared" si="1008"/>
        <v>Sulfonylureas (n=1, std=-)</v>
      </c>
      <c r="G2748" s="143">
        <f t="shared" si="1022"/>
        <v>31.996965333333332</v>
      </c>
      <c r="I2748" s="118">
        <f t="shared" si="1023"/>
        <v>6.1247135595829993</v>
      </c>
      <c r="K2748" s="161">
        <f t="shared" si="1024"/>
        <v>0.23675718838999998</v>
      </c>
      <c r="L2748" s="161">
        <f t="shared" si="1025"/>
        <v>0.95343485139299999</v>
      </c>
      <c r="M2748" s="162">
        <f t="shared" si="1026"/>
        <v>0.13497671980000001</v>
      </c>
      <c r="N2748" s="161">
        <v>4.7995447999999996</v>
      </c>
      <c r="O2748" s="132">
        <v>0.70179164999999999</v>
      </c>
      <c r="P2748" s="132">
        <v>0.22556050999999999</v>
      </c>
      <c r="Q2748" s="132">
        <v>0.1855619</v>
      </c>
      <c r="R2748" s="132">
        <v>4.7214552E-2</v>
      </c>
      <c r="S2748" s="132">
        <v>8.5914898999999996E-4</v>
      </c>
      <c r="T2748" s="132">
        <v>3.1215874E-3</v>
      </c>
      <c r="U2748" s="132">
        <v>2.6062654000000001E-2</v>
      </c>
      <c r="V2748" s="132">
        <v>3.4018198000000002E-3</v>
      </c>
      <c r="W2748" s="132">
        <v>0</v>
      </c>
      <c r="X2748" s="132">
        <v>0.13157489999999999</v>
      </c>
      <c r="Y2748" s="164">
        <v>2.0037393E-5</v>
      </c>
      <c r="Z2748" s="132">
        <v>0</v>
      </c>
      <c r="AA2748" s="132">
        <v>0</v>
      </c>
      <c r="AC2748" s="118">
        <f t="shared" si="1014"/>
        <v>4.7995447999999996</v>
      </c>
      <c r="AD2748" s="118">
        <f t="shared" si="1015"/>
        <v>1.19017200239</v>
      </c>
      <c r="AE2748" s="118">
        <f t="shared" si="1016"/>
        <v>0.95341481399999994</v>
      </c>
      <c r="AF2748" s="118">
        <f t="shared" si="1017"/>
        <v>0.95343485139299999</v>
      </c>
      <c r="AG2748" s="118">
        <f t="shared" si="1018"/>
        <v>0.13497671980000001</v>
      </c>
      <c r="AI2748" s="69">
        <v>425.64168999999998</v>
      </c>
      <c r="AJ2748" s="69">
        <v>391.92527999999999</v>
      </c>
      <c r="AK2748" s="69">
        <v>16.347116</v>
      </c>
      <c r="AL2748" s="69">
        <v>0</v>
      </c>
      <c r="AM2748" s="69">
        <v>3.8327404</v>
      </c>
      <c r="AN2748" s="69">
        <v>9.4487404000000002</v>
      </c>
      <c r="AO2748" s="69">
        <v>4.0878133999999999</v>
      </c>
      <c r="AQ2748" s="116">
        <v>0.78335858999999997</v>
      </c>
      <c r="AR2748" s="116">
        <v>0.73163343000000003</v>
      </c>
      <c r="AS2748" s="116">
        <v>2.8997930000000002E-2</v>
      </c>
      <c r="AT2748" s="116">
        <v>2.2727232999999999E-2</v>
      </c>
      <c r="AU2748" s="150">
        <f t="shared" si="1019"/>
        <v>4.3862914910490001E-5</v>
      </c>
      <c r="AV2748" s="150">
        <f t="shared" si="1020"/>
        <v>1.07240867421512E-7</v>
      </c>
      <c r="AW2748" s="163">
        <f t="shared" si="1021"/>
        <v>3.18308589411</v>
      </c>
      <c r="AX2748" s="196">
        <v>2.9771739000000002E-5</v>
      </c>
      <c r="AY2748" s="196">
        <v>8.9831587999999994E-8</v>
      </c>
      <c r="AZ2748" s="196">
        <v>2.4541979000000002E-12</v>
      </c>
      <c r="BA2748" s="108">
        <v>0</v>
      </c>
      <c r="BB2748" s="108">
        <v>0</v>
      </c>
      <c r="BC2748" s="196">
        <v>1.1303821000000001E-8</v>
      </c>
      <c r="BD2748" s="196">
        <v>1.4075198999999999E-5</v>
      </c>
      <c r="BE2748" s="196">
        <v>1.909008E-9</v>
      </c>
      <c r="BF2748" s="196">
        <v>1.5495933E-8</v>
      </c>
      <c r="BG2748" s="108">
        <v>0</v>
      </c>
      <c r="BH2748" s="108">
        <v>0</v>
      </c>
      <c r="BI2748" s="196">
        <v>1.6968243000000001E-12</v>
      </c>
      <c r="BJ2748" s="196">
        <v>1.5649822999999999E-13</v>
      </c>
      <c r="BK2748" s="196">
        <v>3.0901082E-14</v>
      </c>
      <c r="BL2748" s="196">
        <v>1.8700429000000001E-10</v>
      </c>
      <c r="BM2748" s="196">
        <v>4.4860852000000003E-9</v>
      </c>
      <c r="BN2748" s="108">
        <v>0</v>
      </c>
      <c r="BO2748" s="108">
        <v>1.1399411E-4</v>
      </c>
      <c r="BP2748" s="108">
        <v>3.1829719000000001</v>
      </c>
      <c r="BQ2748" s="108">
        <v>0</v>
      </c>
      <c r="BR2748" s="108">
        <v>0</v>
      </c>
      <c r="BS2748" s="108">
        <v>0</v>
      </c>
      <c r="BU2748" s="69">
        <v>1.6768613999999999E-3</v>
      </c>
      <c r="BV2748" s="69">
        <v>1.0938539E-4</v>
      </c>
      <c r="BW2748" s="69">
        <v>8.9216030000000002E-4</v>
      </c>
      <c r="BX2748" s="172">
        <v>3.116639E-6</v>
      </c>
      <c r="BY2748" s="69">
        <v>1.2862360000000001E-4</v>
      </c>
      <c r="BZ2748" s="172">
        <v>5.0176770999999998E-6</v>
      </c>
      <c r="CA2748" s="69">
        <v>0</v>
      </c>
      <c r="CB2748" s="172">
        <v>7.615754E-6</v>
      </c>
      <c r="CC2748" s="172">
        <v>1.3255683000000001E-6</v>
      </c>
      <c r="CD2748" s="172">
        <v>3.153178E-6</v>
      </c>
      <c r="CE2748" s="69">
        <v>0</v>
      </c>
      <c r="CF2748" s="69">
        <v>0</v>
      </c>
      <c r="CG2748" s="69">
        <v>0</v>
      </c>
      <c r="CH2748" s="172">
        <v>4.2115237000000001E-5</v>
      </c>
      <c r="CI2748" s="69">
        <v>4.8305047999999998E-4</v>
      </c>
      <c r="CJ2748" s="172">
        <v>1.2975242E-6</v>
      </c>
      <c r="CK2748" s="69">
        <v>0</v>
      </c>
      <c r="CM2748" s="198">
        <v>0</v>
      </c>
      <c r="CN2748" s="198">
        <v>31.931339000000001</v>
      </c>
      <c r="CO2748" s="198">
        <v>0.16417387999999999</v>
      </c>
      <c r="CP2748" s="198">
        <v>7.5990701999999993E-2</v>
      </c>
      <c r="CQ2748" s="197">
        <v>7.9218362000000005E-10</v>
      </c>
      <c r="CR2748" s="197">
        <v>9.5940780999999998E-8</v>
      </c>
      <c r="CS2748" s="198">
        <v>5.5184589000000003E-3</v>
      </c>
      <c r="CT2748" s="198">
        <v>0.13110590999999999</v>
      </c>
      <c r="CU2748" s="198">
        <v>0</v>
      </c>
      <c r="CV2748" s="198">
        <v>1.7645852E-3</v>
      </c>
    </row>
    <row r="2749" spans="1:100" ht="14.4">
      <c r="A2749" t="s">
        <v>2960</v>
      </c>
      <c r="B2749" s="112" t="s">
        <v>1184</v>
      </c>
      <c r="C2749" s="113" t="str">
        <f t="shared" si="1007"/>
        <v>P.030.29.300</v>
      </c>
      <c r="D2749" t="s">
        <v>1328</v>
      </c>
      <c r="E2749" s="112" t="s">
        <v>362</v>
      </c>
      <c r="F2749" s="115" t="str">
        <f t="shared" si="1008"/>
        <v>Sulfoxides (n=1, std=-)</v>
      </c>
      <c r="G2749" s="143">
        <f t="shared" si="1022"/>
        <v>1.6812088000000001</v>
      </c>
      <c r="I2749" s="118">
        <f t="shared" si="1023"/>
        <v>0.28994537196070647</v>
      </c>
      <c r="K2749" s="161">
        <f t="shared" si="1024"/>
        <v>4.4096902878999998E-3</v>
      </c>
      <c r="L2749" s="161">
        <f t="shared" si="1025"/>
        <v>1.8357580723999997E-2</v>
      </c>
      <c r="M2749" s="162">
        <f t="shared" si="1026"/>
        <v>1.4996780948806467E-2</v>
      </c>
      <c r="N2749" s="161">
        <v>0.25218131999999999</v>
      </c>
      <c r="O2749" s="132">
        <v>9.3227109999999992E-3</v>
      </c>
      <c r="P2749" s="132">
        <v>6.4076797000000001E-3</v>
      </c>
      <c r="Q2749" s="132">
        <v>3.4828379999999998E-3</v>
      </c>
      <c r="R2749" s="132">
        <v>8.1611073E-4</v>
      </c>
      <c r="S2749" s="164">
        <v>9.2754379E-6</v>
      </c>
      <c r="T2749" s="132">
        <v>1.0146612E-4</v>
      </c>
      <c r="U2749" s="132">
        <v>2.4017794999999999E-3</v>
      </c>
      <c r="V2749" s="132">
        <v>2.8409266999999998E-4</v>
      </c>
      <c r="W2749" s="132">
        <v>1.6505116E-4</v>
      </c>
      <c r="X2749" s="132">
        <v>1.4694093E-2</v>
      </c>
      <c r="Y2749" s="164">
        <v>6.0359363999999998E-5</v>
      </c>
      <c r="Z2749" s="164">
        <v>1.8595275999999999E-5</v>
      </c>
      <c r="AA2749" s="164">
        <v>2.8064671999999999E-12</v>
      </c>
      <c r="AC2749" s="118">
        <f t="shared" si="1014"/>
        <v>0.25218131999999999</v>
      </c>
      <c r="AD2749" s="118">
        <f t="shared" si="1015"/>
        <v>2.2541860487899999E-2</v>
      </c>
      <c r="AE2749" s="118">
        <f t="shared" si="1016"/>
        <v>1.8150765475999999E-2</v>
      </c>
      <c r="AF2749" s="118">
        <f t="shared" si="1017"/>
        <v>1.8357580723999997E-2</v>
      </c>
      <c r="AG2749" s="118">
        <f t="shared" si="1018"/>
        <v>1.4978185672806467E-2</v>
      </c>
      <c r="AI2749" s="69">
        <v>40.419018999999999</v>
      </c>
      <c r="AJ2749" s="69">
        <v>37.168315</v>
      </c>
      <c r="AK2749" s="69">
        <v>1.5607945999999999</v>
      </c>
      <c r="AL2749" s="69">
        <v>0</v>
      </c>
      <c r="AM2749" s="69">
        <v>0.37515183000000002</v>
      </c>
      <c r="AN2749" s="69">
        <v>0.92532652999999998</v>
      </c>
      <c r="AO2749" s="69">
        <v>0.38943032</v>
      </c>
      <c r="AQ2749" s="116">
        <v>3.2785862999999998E-2</v>
      </c>
      <c r="AR2749" s="116">
        <v>2.9440629999999999E-2</v>
      </c>
      <c r="AS2749" s="116">
        <v>1.3569813E-3</v>
      </c>
      <c r="AT2749" s="116">
        <v>1.9882519000000002E-3</v>
      </c>
      <c r="AU2749" s="150">
        <f t="shared" si="1019"/>
        <v>1.7650257587308455E-6</v>
      </c>
      <c r="AV2749" s="150">
        <f t="shared" si="1020"/>
        <v>5.0184220837675148E-9</v>
      </c>
      <c r="AW2749" s="163">
        <f t="shared" si="1021"/>
        <v>0.27846664813389999</v>
      </c>
      <c r="AX2749" s="196">
        <v>1.5608209E-6</v>
      </c>
      <c r="AY2749" s="196">
        <v>4.7093992E-9</v>
      </c>
      <c r="AZ2749" s="196">
        <v>1.2866643E-13</v>
      </c>
      <c r="BA2749" s="196">
        <v>1.3689409999999999E-15</v>
      </c>
      <c r="BB2749" s="196">
        <v>3.8830451999999999E-16</v>
      </c>
      <c r="BC2749" s="196">
        <v>3.5240911999999998E-10</v>
      </c>
      <c r="BD2749" s="196">
        <v>2.0341501000000001E-7</v>
      </c>
      <c r="BE2749" s="196">
        <v>5.3118534E-11</v>
      </c>
      <c r="BF2749" s="196">
        <v>2.2363384E-10</v>
      </c>
      <c r="BG2749" s="196">
        <v>2.9933018999999998E-11</v>
      </c>
      <c r="BH2749" s="196">
        <v>4.8073108000000003E-17</v>
      </c>
      <c r="BI2749" s="196">
        <v>5.4943412000000002E-14</v>
      </c>
      <c r="BJ2749" s="196">
        <v>1.6789222000000002E-14</v>
      </c>
      <c r="BK2749" s="196">
        <v>4.9203999000000001E-16</v>
      </c>
      <c r="BL2749" s="196">
        <v>2.6290365999999999E-12</v>
      </c>
      <c r="BM2749" s="196">
        <v>8.3480497000000001E-11</v>
      </c>
      <c r="BN2749" s="196">
        <v>3.7913970000000002E-21</v>
      </c>
      <c r="BO2749" s="196">
        <v>7.0481339000000001E-6</v>
      </c>
      <c r="BP2749" s="108">
        <v>0.27845959999999997</v>
      </c>
      <c r="BQ2749" s="196">
        <v>3.5132831999999998E-10</v>
      </c>
      <c r="BR2749" s="196">
        <v>2.1364560000000001E-12</v>
      </c>
      <c r="BS2749" s="196">
        <v>9.5586624E-17</v>
      </c>
      <c r="BU2749" s="172">
        <v>9.7252128999999996E-5</v>
      </c>
      <c r="BV2749" s="172">
        <v>1.6457704999999999E-6</v>
      </c>
      <c r="BW2749" s="172">
        <v>4.6876562E-5</v>
      </c>
      <c r="BX2749" s="172">
        <v>2.8193117999999998E-7</v>
      </c>
      <c r="BY2749" s="172">
        <v>1.7841645E-6</v>
      </c>
      <c r="BZ2749" s="172">
        <v>2.0444263999999999E-7</v>
      </c>
      <c r="CA2749" s="172">
        <v>3.5028310000000001E-11</v>
      </c>
      <c r="CB2749" s="172">
        <v>3.1031694999999999E-7</v>
      </c>
      <c r="CC2749" s="172">
        <v>1.7217117999999999E-8</v>
      </c>
      <c r="CD2749" s="172">
        <v>7.8370179999999997E-8</v>
      </c>
      <c r="CE2749" s="172">
        <v>1.1010647E-12</v>
      </c>
      <c r="CF2749" s="172">
        <v>8.3841907999999994E-18</v>
      </c>
      <c r="CG2749" s="172">
        <v>7.1988483000000006E-14</v>
      </c>
      <c r="CH2749" s="172">
        <v>7.5399507000000001E-7</v>
      </c>
      <c r="CI2749" s="172">
        <v>4.5120388999999999E-5</v>
      </c>
      <c r="CJ2749" s="172">
        <v>1.2849777E-7</v>
      </c>
      <c r="CK2749" s="172">
        <v>5.0435739999999999E-8</v>
      </c>
      <c r="CM2749" s="197">
        <v>8.4916586000000002E-14</v>
      </c>
      <c r="CN2749" s="198">
        <v>1.6806581</v>
      </c>
      <c r="CO2749" s="198">
        <v>8.0442758000000003E-3</v>
      </c>
      <c r="CP2749" s="198">
        <v>1.2614436999999999E-3</v>
      </c>
      <c r="CQ2749" s="197">
        <v>2.4025393E-11</v>
      </c>
      <c r="CR2749" s="197">
        <v>2.9096589000000001E-9</v>
      </c>
      <c r="CS2749" s="197">
        <v>7.5494201999999998E-5</v>
      </c>
      <c r="CT2749" s="198">
        <v>1.3150426E-2</v>
      </c>
      <c r="CU2749" s="197">
        <v>2.0071927000000001E-5</v>
      </c>
      <c r="CV2749" s="197">
        <v>7.1916884999999995E-5</v>
      </c>
    </row>
    <row r="2750" spans="1:100" ht="14.4">
      <c r="A2750" t="s">
        <v>1200</v>
      </c>
      <c r="B2750" s="112" t="s">
        <v>1184</v>
      </c>
      <c r="C2750" s="113" t="str">
        <f t="shared" ref="C2750:C2815" si="1027">MID(A2750,1,12)</f>
        <v>P.030.29.300</v>
      </c>
      <c r="D2750" t="s">
        <v>1328</v>
      </c>
      <c r="E2750" s="112" t="s">
        <v>362</v>
      </c>
      <c r="F2750" s="115" t="str">
        <f t="shared" ref="F2750:F2815" si="1028">MID(A2750, 21,85)</f>
        <v>Sulfuric acid esters (n=1, std=-)</v>
      </c>
      <c r="G2750" s="143">
        <f t="shared" si="1022"/>
        <v>1.3490888666666667</v>
      </c>
      <c r="I2750" s="118">
        <f t="shared" si="1023"/>
        <v>0.224395390598365</v>
      </c>
      <c r="K2750" s="161">
        <f t="shared" si="1024"/>
        <v>3.7488394660000002E-3</v>
      </c>
      <c r="L2750" s="161">
        <f t="shared" si="1025"/>
        <v>1.8264411562665003E-2</v>
      </c>
      <c r="M2750" s="162">
        <f t="shared" si="1026"/>
        <v>1.88095697E-5</v>
      </c>
      <c r="N2750" s="161">
        <v>0.20236333000000001</v>
      </c>
      <c r="O2750" s="132">
        <v>1.4255411000000001E-2</v>
      </c>
      <c r="P2750" s="132">
        <v>3.8926906000000001E-3</v>
      </c>
      <c r="Q2750" s="132">
        <v>3.5062000000000001E-3</v>
      </c>
      <c r="R2750" s="132">
        <v>1.9381758E-4</v>
      </c>
      <c r="S2750" s="164">
        <v>3.7398709999999998E-6</v>
      </c>
      <c r="T2750" s="164">
        <v>4.5082015000000001E-5</v>
      </c>
      <c r="U2750" s="132">
        <v>1.1622274E-4</v>
      </c>
      <c r="V2750" s="164">
        <v>3.0971857E-6</v>
      </c>
      <c r="W2750" s="132">
        <v>0</v>
      </c>
      <c r="X2750" s="164">
        <v>1.5712383999999998E-5</v>
      </c>
      <c r="Y2750" s="164">
        <v>8.7222665000000002E-8</v>
      </c>
      <c r="Z2750" s="132">
        <v>0</v>
      </c>
      <c r="AA2750" s="132">
        <v>0</v>
      </c>
      <c r="AC2750" s="118">
        <f t="shared" si="1014"/>
        <v>0.20236333000000001</v>
      </c>
      <c r="AD2750" s="118">
        <f t="shared" si="1015"/>
        <v>2.2013163806000002E-2</v>
      </c>
      <c r="AE2750" s="118">
        <f t="shared" si="1016"/>
        <v>1.8264324340000002E-2</v>
      </c>
      <c r="AF2750" s="118">
        <f t="shared" si="1017"/>
        <v>1.8264411562665003E-2</v>
      </c>
      <c r="AG2750" s="118">
        <f t="shared" si="1018"/>
        <v>1.88095697E-5</v>
      </c>
      <c r="AI2750" s="69">
        <v>34.134856999999997</v>
      </c>
      <c r="AJ2750" s="69">
        <v>34.131903999999999</v>
      </c>
      <c r="AK2750" s="69">
        <v>1.9518489E-3</v>
      </c>
      <c r="AL2750" s="69">
        <v>0</v>
      </c>
      <c r="AM2750" s="69">
        <v>0</v>
      </c>
      <c r="AN2750" s="69">
        <v>4.6877273999999997E-4</v>
      </c>
      <c r="AO2750" s="69">
        <v>5.3260356999999998E-4</v>
      </c>
      <c r="AQ2750" s="116">
        <v>2.9411099999999999E-2</v>
      </c>
      <c r="AR2750" s="116">
        <v>2.6073913000000001E-2</v>
      </c>
      <c r="AS2750" s="116">
        <v>1.1435186E-3</v>
      </c>
      <c r="AT2750" s="116">
        <v>2.1936680000000002E-3</v>
      </c>
      <c r="AU2750" s="150">
        <f t="shared" si="1019"/>
        <v>1.5631842145236902E-6</v>
      </c>
      <c r="AV2750" s="150">
        <f t="shared" si="1020"/>
        <v>4.2289889313654091E-9</v>
      </c>
      <c r="AW2750" s="163">
        <f t="shared" si="1021"/>
        <v>0.30723640984862999</v>
      </c>
      <c r="AX2750" s="196">
        <v>1.2697698E-6</v>
      </c>
      <c r="AY2750" s="196">
        <v>3.8318699999999999E-9</v>
      </c>
      <c r="AZ2750" s="196">
        <v>1.0466335E-13</v>
      </c>
      <c r="BA2750" s="196">
        <v>5.84E-11</v>
      </c>
      <c r="BB2750" s="108">
        <v>0</v>
      </c>
      <c r="BC2750" s="196">
        <v>4.2287259000000002E-10</v>
      </c>
      <c r="BD2750" s="196">
        <v>2.9291279999999999E-7</v>
      </c>
      <c r="BE2750" s="196">
        <v>6.1280295999999997E-11</v>
      </c>
      <c r="BF2750" s="196">
        <v>3.3572577000000001E-10</v>
      </c>
      <c r="BG2750" s="108">
        <v>0</v>
      </c>
      <c r="BH2750" s="108">
        <v>0</v>
      </c>
      <c r="BI2750" s="196">
        <v>7.3862672000000005E-15</v>
      </c>
      <c r="BJ2750" s="196">
        <v>6.8123596000000004E-16</v>
      </c>
      <c r="BK2750" s="196">
        <v>1.3451225E-16</v>
      </c>
      <c r="BL2750" s="196">
        <v>8.1402868999999999E-13</v>
      </c>
      <c r="BM2750" s="196">
        <v>1.9527904999999998E-11</v>
      </c>
      <c r="BN2750" s="108">
        <v>0</v>
      </c>
      <c r="BO2750" s="196">
        <v>2.5984862999999999E-7</v>
      </c>
      <c r="BP2750" s="108">
        <v>0.30723614999999999</v>
      </c>
      <c r="BQ2750" s="108">
        <v>0</v>
      </c>
      <c r="BR2750" s="108">
        <v>0</v>
      </c>
      <c r="BS2750" s="108">
        <v>0</v>
      </c>
      <c r="BU2750" s="172">
        <v>8.4134214999999999E-5</v>
      </c>
      <c r="BV2750" s="172">
        <v>2.4487241000000001E-6</v>
      </c>
      <c r="BW2750" s="172">
        <v>3.7616178000000001E-5</v>
      </c>
      <c r="BX2750" s="172">
        <v>1.3891433999999999E-8</v>
      </c>
      <c r="BY2750" s="172">
        <v>1.9939023999999999E-6</v>
      </c>
      <c r="BZ2750" s="172">
        <v>2.6374705999999999E-7</v>
      </c>
      <c r="CA2750" s="69">
        <v>0</v>
      </c>
      <c r="CB2750" s="172">
        <v>4.0031128E-7</v>
      </c>
      <c r="CC2750" s="172">
        <v>5.7701917999999996E-9</v>
      </c>
      <c r="CD2750" s="172">
        <v>3.4565371999999998E-8</v>
      </c>
      <c r="CE2750" s="69">
        <v>0</v>
      </c>
      <c r="CF2750" s="69">
        <v>0</v>
      </c>
      <c r="CG2750" s="69">
        <v>0</v>
      </c>
      <c r="CH2750" s="172">
        <v>8.0518943999999995E-7</v>
      </c>
      <c r="CI2750" s="172">
        <v>4.0551935000000003E-5</v>
      </c>
      <c r="CJ2750" s="172">
        <v>4.3606246000000001E-17</v>
      </c>
      <c r="CK2750" s="69">
        <v>0</v>
      </c>
      <c r="CM2750" s="198">
        <v>0</v>
      </c>
      <c r="CN2750" s="198">
        <v>1.3346532</v>
      </c>
      <c r="CO2750" s="198">
        <v>7.5856166000000001E-3</v>
      </c>
      <c r="CP2750" s="198">
        <v>1.7358720000000001E-3</v>
      </c>
      <c r="CQ2750" s="197">
        <v>3.4483711E-12</v>
      </c>
      <c r="CR2750" s="197">
        <v>4.1762970999999998E-10</v>
      </c>
      <c r="CS2750" s="197">
        <v>9.4996222000000004E-5</v>
      </c>
      <c r="CT2750" s="198">
        <v>5.7070332000000001E-4</v>
      </c>
      <c r="CU2750" s="198">
        <v>0</v>
      </c>
      <c r="CV2750" s="197">
        <v>9.2752914999999999E-5</v>
      </c>
    </row>
    <row r="2751" spans="1:100" ht="14.4">
      <c r="A2751" t="s">
        <v>1201</v>
      </c>
      <c r="B2751" s="112" t="s">
        <v>1184</v>
      </c>
      <c r="C2751" s="113" t="str">
        <f t="shared" si="1027"/>
        <v>P.030.30.100</v>
      </c>
      <c r="D2751" t="s">
        <v>1328</v>
      </c>
      <c r="E2751" s="112" t="s">
        <v>362</v>
      </c>
      <c r="F2751" s="115" t="str">
        <f t="shared" si="1028"/>
        <v>Tetrahydrofurans (n=1, std=-)</v>
      </c>
      <c r="G2751" s="143">
        <f t="shared" si="1022"/>
        <v>5.9702160000000006</v>
      </c>
      <c r="I2751" s="118">
        <f t="shared" si="1023"/>
        <v>0.98506771182739283</v>
      </c>
      <c r="K2751" s="161">
        <f t="shared" si="1024"/>
        <v>3.4884396099999999E-2</v>
      </c>
      <c r="L2751" s="161">
        <f t="shared" si="1025"/>
        <v>-0.1852832227</v>
      </c>
      <c r="M2751" s="162">
        <f t="shared" si="1026"/>
        <v>0.23993413842739283</v>
      </c>
      <c r="N2751" s="161">
        <v>0.89553240000000001</v>
      </c>
      <c r="O2751" s="132">
        <v>7.3412723999999999E-2</v>
      </c>
      <c r="P2751" s="132">
        <v>2.969022E-2</v>
      </c>
      <c r="Q2751" s="132">
        <v>2.3569409999999999E-2</v>
      </c>
      <c r="R2751" s="132">
        <v>3.0901773E-3</v>
      </c>
      <c r="S2751" s="132">
        <v>1.113571E-3</v>
      </c>
      <c r="T2751" s="132">
        <v>7.1112377999999997E-3</v>
      </c>
      <c r="U2751" s="132">
        <v>7.2286942E-3</v>
      </c>
      <c r="V2751" s="132">
        <v>5.2655742000000004E-3</v>
      </c>
      <c r="W2751" s="132">
        <v>-0.29703204999999999</v>
      </c>
      <c r="X2751" s="132">
        <v>0.23462965999999999</v>
      </c>
      <c r="Y2751" s="132">
        <v>1.4171890999999999E-3</v>
      </c>
      <c r="Z2751" s="164">
        <v>3.8904218999999998E-5</v>
      </c>
      <c r="AA2751" s="164">
        <v>8.3928557000000002E-12</v>
      </c>
      <c r="AC2751" s="118">
        <f t="shared" si="1014"/>
        <v>0.89553240000000001</v>
      </c>
      <c r="AD2751" s="118">
        <f t="shared" si="1015"/>
        <v>0.14521603429999999</v>
      </c>
      <c r="AE2751" s="118">
        <f t="shared" si="1016"/>
        <v>0.110370542419</v>
      </c>
      <c r="AF2751" s="118">
        <f t="shared" si="1017"/>
        <v>-0.1852832227</v>
      </c>
      <c r="AG2751" s="118">
        <f t="shared" si="1018"/>
        <v>0.23989523420839284</v>
      </c>
      <c r="AI2751" s="69">
        <v>159.23356999999999</v>
      </c>
      <c r="AJ2751" s="69">
        <v>154.14797999999999</v>
      </c>
      <c r="AK2751" s="69">
        <v>1.7926498</v>
      </c>
      <c r="AL2751" s="69">
        <v>0</v>
      </c>
      <c r="AM2751" s="69">
        <v>0.77872894999999998</v>
      </c>
      <c r="AN2751" s="69">
        <v>2.0638451999999998</v>
      </c>
      <c r="AO2751" s="69">
        <v>0.45036517999999998</v>
      </c>
      <c r="AQ2751" s="116">
        <v>0.13188284</v>
      </c>
      <c r="AR2751" s="116">
        <v>0.11715675</v>
      </c>
      <c r="AS2751" s="116">
        <v>5.0601769999999999E-3</v>
      </c>
      <c r="AT2751" s="116">
        <v>9.6659138999999998E-3</v>
      </c>
      <c r="AU2751" s="150">
        <f t="shared" si="1019"/>
        <v>7.0237858911628202E-6</v>
      </c>
      <c r="AV2751" s="150">
        <f t="shared" si="1020"/>
        <v>1.8713672650314627E-8</v>
      </c>
      <c r="AW2751" s="163">
        <f t="shared" si="1021"/>
        <v>1.3537694148500001</v>
      </c>
      <c r="AX2751" s="196">
        <v>5.5419593999999997E-6</v>
      </c>
      <c r="AY2751" s="196">
        <v>1.6721491999999999E-8</v>
      </c>
      <c r="AZ2751" s="196">
        <v>4.5685240999999997E-13</v>
      </c>
      <c r="BA2751" s="196">
        <v>4.3669158000000002E-13</v>
      </c>
      <c r="BB2751" s="196">
        <v>1.1612407E-15</v>
      </c>
      <c r="BC2751" s="196">
        <v>1.6848929000000001E-9</v>
      </c>
      <c r="BD2751" s="196">
        <v>1.4628107000000001E-6</v>
      </c>
      <c r="BE2751" s="196">
        <v>2.7540908000000002E-10</v>
      </c>
      <c r="BF2751" s="196">
        <v>1.6586255999999999E-9</v>
      </c>
      <c r="BG2751" s="196">
        <v>9.3298309999999994E-12</v>
      </c>
      <c r="BH2751" s="196">
        <v>1.7471205000000001E-16</v>
      </c>
      <c r="BI2751" s="196">
        <v>4.3437422999999999E-11</v>
      </c>
      <c r="BJ2751" s="196">
        <v>2.9579192E-13</v>
      </c>
      <c r="BK2751" s="196">
        <v>2.0620993000000001E-13</v>
      </c>
      <c r="BL2751" s="196">
        <v>1.3912086E-8</v>
      </c>
      <c r="BM2751" s="196">
        <v>2.6916139E-9</v>
      </c>
      <c r="BN2751" s="196">
        <v>1.1338329E-20</v>
      </c>
      <c r="BO2751" s="108">
        <v>2.6581484999999998E-4</v>
      </c>
      <c r="BP2751" s="108">
        <v>1.3535036</v>
      </c>
      <c r="BQ2751" s="196">
        <v>7.2676050999999998E-10</v>
      </c>
      <c r="BR2751" s="196">
        <v>4.4194896000000004E-12</v>
      </c>
      <c r="BS2751" s="196">
        <v>1.9773124000000001E-16</v>
      </c>
      <c r="BU2751" s="69">
        <v>3.9012128000000002E-4</v>
      </c>
      <c r="BV2751" s="172">
        <v>1.1850504E-5</v>
      </c>
      <c r="BW2751" s="69">
        <v>1.6646546E-4</v>
      </c>
      <c r="BX2751" s="172">
        <v>8.5337046999999998E-7</v>
      </c>
      <c r="BY2751" s="172">
        <v>1.1473404E-5</v>
      </c>
      <c r="BZ2751" s="172">
        <v>8.1698741000000004E-7</v>
      </c>
      <c r="CA2751" s="172">
        <v>1.3253352E-10</v>
      </c>
      <c r="CB2751" s="172">
        <v>1.2399209999999999E-6</v>
      </c>
      <c r="CC2751" s="172">
        <v>1.8409295000000001E-6</v>
      </c>
      <c r="CD2751" s="172">
        <v>4.9423137000000002E-6</v>
      </c>
      <c r="CE2751" s="172">
        <v>3.2927793E-12</v>
      </c>
      <c r="CF2751" s="172">
        <v>2.5073268000000001E-17</v>
      </c>
      <c r="CG2751" s="172">
        <v>2.1528453E-13</v>
      </c>
      <c r="CH2751" s="172">
        <v>5.2003537000000004E-6</v>
      </c>
      <c r="CI2751" s="69">
        <v>1.8475318E-4</v>
      </c>
      <c r="CJ2751" s="172">
        <v>5.8037713000000003E-7</v>
      </c>
      <c r="CK2751" s="172">
        <v>1.0433177E-7</v>
      </c>
      <c r="CM2751" s="197">
        <v>2.5394655000000002E-13</v>
      </c>
      <c r="CN2751" s="198">
        <v>5.9688835999999998</v>
      </c>
      <c r="CO2751" s="198">
        <v>3.6613304999999999E-2</v>
      </c>
      <c r="CP2751" s="198">
        <v>8.2952809000000002E-3</v>
      </c>
      <c r="CQ2751" s="197">
        <v>2.8188655E-9</v>
      </c>
      <c r="CR2751" s="197">
        <v>2.1464976000000001E-7</v>
      </c>
      <c r="CS2751" s="198">
        <v>5.1141130000000002E-4</v>
      </c>
      <c r="CT2751" s="198">
        <v>0.2321288</v>
      </c>
      <c r="CU2751" s="197">
        <v>6.2561948000000001E-6</v>
      </c>
      <c r="CV2751" s="198">
        <v>2.8735007000000001E-4</v>
      </c>
    </row>
    <row r="2752" spans="1:100" ht="14.4">
      <c r="A2752" t="s">
        <v>2961</v>
      </c>
      <c r="B2752" s="112" t="s">
        <v>1184</v>
      </c>
      <c r="C2752" s="113" t="str">
        <f t="shared" si="1027"/>
        <v>P.030.30.200</v>
      </c>
      <c r="D2752" t="s">
        <v>1328</v>
      </c>
      <c r="E2752" s="112" t="s">
        <v>362</v>
      </c>
      <c r="F2752" s="115" t="str">
        <f t="shared" si="1028"/>
        <v>Thiocarbamic acid derivatives (n=1, std=-)</v>
      </c>
      <c r="G2752" s="143">
        <f t="shared" si="1022"/>
        <v>13.909364666666669</v>
      </c>
      <c r="I2752" s="118">
        <f t="shared" si="1023"/>
        <v>2.5695437893118003</v>
      </c>
      <c r="K2752" s="161">
        <f t="shared" si="1024"/>
        <v>7.8504379210000017E-2</v>
      </c>
      <c r="L2752" s="161">
        <f t="shared" si="1025"/>
        <v>0.32591051830179996</v>
      </c>
      <c r="M2752" s="162">
        <f t="shared" si="1026"/>
        <v>7.8724191799999996E-2</v>
      </c>
      <c r="N2752" s="161">
        <v>2.0864047000000001</v>
      </c>
      <c r="O2752" s="132">
        <v>0.23583779999999999</v>
      </c>
      <c r="P2752" s="132">
        <v>8.3015024000000007E-2</v>
      </c>
      <c r="Q2752" s="132">
        <v>6.3782816000000006E-2</v>
      </c>
      <c r="R2752" s="132">
        <v>1.3644419E-2</v>
      </c>
      <c r="S2752" s="132">
        <v>2.3247641999999999E-4</v>
      </c>
      <c r="T2752" s="132">
        <v>8.4466779E-4</v>
      </c>
      <c r="U2752" s="132">
        <v>7.0522724000000002E-3</v>
      </c>
      <c r="V2752" s="132">
        <v>1.7894498000000001E-3</v>
      </c>
      <c r="W2752" s="132">
        <v>0</v>
      </c>
      <c r="X2752" s="132">
        <v>7.6934742E-2</v>
      </c>
      <c r="Y2752" s="164">
        <v>5.4219018000000003E-6</v>
      </c>
      <c r="Z2752" s="132">
        <v>0</v>
      </c>
      <c r="AA2752" s="132">
        <v>0</v>
      </c>
      <c r="AC2752" s="118">
        <f t="shared" si="1014"/>
        <v>2.0864047000000001</v>
      </c>
      <c r="AD2752" s="118">
        <f t="shared" si="1015"/>
        <v>0.40440947561000001</v>
      </c>
      <c r="AE2752" s="118">
        <f t="shared" si="1016"/>
        <v>0.32590509639999998</v>
      </c>
      <c r="AF2752" s="118">
        <f t="shared" si="1017"/>
        <v>0.32591051830180001</v>
      </c>
      <c r="AG2752" s="118">
        <f t="shared" si="1018"/>
        <v>7.8724191799999996E-2</v>
      </c>
      <c r="AI2752" s="69">
        <v>191.69752</v>
      </c>
      <c r="AJ2752" s="69">
        <v>171.90316999999999</v>
      </c>
      <c r="AK2752" s="69">
        <v>9.5585404999999994</v>
      </c>
      <c r="AL2752" s="69">
        <v>0</v>
      </c>
      <c r="AM2752" s="69">
        <v>2.2750490999999999</v>
      </c>
      <c r="AN2752" s="69">
        <v>5.5738275000000002</v>
      </c>
      <c r="AO2752" s="69">
        <v>2.3869367000000001</v>
      </c>
      <c r="AQ2752" s="116">
        <v>0.31764692999999999</v>
      </c>
      <c r="AR2752" s="116">
        <v>0.29599482999999999</v>
      </c>
      <c r="AS2752" s="116">
        <v>1.2208418E-2</v>
      </c>
      <c r="AT2752" s="116">
        <v>9.4436850000000003E-3</v>
      </c>
      <c r="AU2752" s="150">
        <f t="shared" si="1019"/>
        <v>1.7745492804238E-5</v>
      </c>
      <c r="AV2752" s="150">
        <f t="shared" si="1020"/>
        <v>4.5149475276826598E-8</v>
      </c>
      <c r="AW2752" s="163">
        <f t="shared" si="1021"/>
        <v>1.3226449840979999</v>
      </c>
      <c r="AX2752" s="196">
        <v>1.2929146E-5</v>
      </c>
      <c r="AY2752" s="196">
        <v>3.9011185E-8</v>
      </c>
      <c r="AZ2752" s="196">
        <v>1.0658063E-12</v>
      </c>
      <c r="BA2752" s="108">
        <v>0</v>
      </c>
      <c r="BB2752" s="108">
        <v>0</v>
      </c>
      <c r="BC2752" s="196">
        <v>5.0767167999999996E-9</v>
      </c>
      <c r="BD2752" s="196">
        <v>4.8100055999999997E-6</v>
      </c>
      <c r="BE2752" s="196">
        <v>8.0262862E-10</v>
      </c>
      <c r="BF2752" s="196">
        <v>5.3340860000000001E-9</v>
      </c>
      <c r="BG2752" s="108">
        <v>0</v>
      </c>
      <c r="BH2752" s="108">
        <v>0</v>
      </c>
      <c r="BI2752" s="196">
        <v>4.5914230000000002E-13</v>
      </c>
      <c r="BJ2752" s="196">
        <v>4.2346728E-14</v>
      </c>
      <c r="BK2752" s="196">
        <v>8.3614986000000001E-15</v>
      </c>
      <c r="BL2752" s="196">
        <v>5.0601338000000002E-11</v>
      </c>
      <c r="BM2752" s="196">
        <v>1.2138861E-9</v>
      </c>
      <c r="BN2752" s="108">
        <v>0</v>
      </c>
      <c r="BO2752" s="196">
        <v>4.8384097999999998E-5</v>
      </c>
      <c r="BP2752" s="108">
        <v>1.3225966</v>
      </c>
      <c r="BQ2752" s="108">
        <v>0</v>
      </c>
      <c r="BR2752" s="108">
        <v>0</v>
      </c>
      <c r="BS2752" s="108">
        <v>0</v>
      </c>
      <c r="BU2752" s="69">
        <v>7.0532012999999997E-4</v>
      </c>
      <c r="BV2752" s="172">
        <v>3.8129666000000002E-5</v>
      </c>
      <c r="BW2752" s="69">
        <v>3.8782999000000002E-4</v>
      </c>
      <c r="BX2752" s="172">
        <v>8.4332881000000005E-7</v>
      </c>
      <c r="BY2752" s="172">
        <v>4.1634880999999998E-5</v>
      </c>
      <c r="BZ2752" s="172">
        <v>2.6641611000000002E-6</v>
      </c>
      <c r="CA2752" s="69">
        <v>0</v>
      </c>
      <c r="CB2752" s="172">
        <v>4.0436232E-6</v>
      </c>
      <c r="CC2752" s="172">
        <v>3.5868443999999999E-7</v>
      </c>
      <c r="CD2752" s="172">
        <v>8.5321585000000005E-7</v>
      </c>
      <c r="CE2752" s="69">
        <v>0</v>
      </c>
      <c r="CF2752" s="69">
        <v>0</v>
      </c>
      <c r="CG2752" s="69">
        <v>0</v>
      </c>
      <c r="CH2752" s="172">
        <v>1.4425179E-5</v>
      </c>
      <c r="CI2752" s="69">
        <v>2.1376720999999999E-4</v>
      </c>
      <c r="CJ2752" s="172">
        <v>7.7018815999999999E-7</v>
      </c>
      <c r="CK2752" s="69">
        <v>0</v>
      </c>
      <c r="CM2752" s="198">
        <v>0</v>
      </c>
      <c r="CN2752" s="198">
        <v>13.891607</v>
      </c>
      <c r="CO2752" s="198">
        <v>8.8401706999999996E-2</v>
      </c>
      <c r="CP2752" s="198">
        <v>2.669879E-2</v>
      </c>
      <c r="CQ2752" s="197">
        <v>2.1435631999999999E-10</v>
      </c>
      <c r="CR2752" s="197">
        <v>2.5960538000000002E-8</v>
      </c>
      <c r="CS2752" s="198">
        <v>1.8110596000000001E-3</v>
      </c>
      <c r="CT2752" s="198">
        <v>3.5475840000000002E-2</v>
      </c>
      <c r="CU2752" s="198">
        <v>0</v>
      </c>
      <c r="CV2752" s="198">
        <v>9.3691550000000003E-4</v>
      </c>
    </row>
    <row r="2753" spans="1:100" ht="14.4">
      <c r="A2753" t="s">
        <v>3349</v>
      </c>
      <c r="B2753" s="112" t="s">
        <v>1184</v>
      </c>
      <c r="C2753" s="113" t="str">
        <f t="shared" si="1027"/>
        <v>P.030.30.300</v>
      </c>
      <c r="D2753" t="s">
        <v>1328</v>
      </c>
      <c r="E2753" s="112" t="s">
        <v>362</v>
      </c>
      <c r="F2753" s="115" t="str">
        <f t="shared" si="1028"/>
        <v>Thiophosphoric acid esters (n=2, std=0.060)</v>
      </c>
      <c r="G2753" s="143">
        <f t="shared" si="1022"/>
        <v>13.107432666666668</v>
      </c>
      <c r="I2753" s="118">
        <f t="shared" si="1023"/>
        <v>2.5132536847502998</v>
      </c>
      <c r="K2753" s="161">
        <f t="shared" si="1024"/>
        <v>9.3886865939999994E-2</v>
      </c>
      <c r="L2753" s="161">
        <f t="shared" si="1025"/>
        <v>0.37597053911029998</v>
      </c>
      <c r="M2753" s="162">
        <f t="shared" si="1026"/>
        <v>7.72813797E-2</v>
      </c>
      <c r="N2753" s="161">
        <v>1.9661149</v>
      </c>
      <c r="O2753" s="132">
        <v>0.27278736999999997</v>
      </c>
      <c r="P2753" s="132">
        <v>9.3236599000000003E-2</v>
      </c>
      <c r="Q2753" s="132">
        <v>7.3832426000000007E-2</v>
      </c>
      <c r="R2753" s="132">
        <v>1.8536396E-2</v>
      </c>
      <c r="S2753" s="132">
        <v>3.2763433999999998E-4</v>
      </c>
      <c r="T2753" s="132">
        <v>1.1904095999999999E-3</v>
      </c>
      <c r="U2753" s="132">
        <v>9.9389288999999995E-3</v>
      </c>
      <c r="V2753" s="132">
        <v>1.8286916999999999E-3</v>
      </c>
      <c r="W2753" s="132">
        <v>0</v>
      </c>
      <c r="X2753" s="132">
        <v>7.5452688000000004E-2</v>
      </c>
      <c r="Y2753" s="164">
        <v>7.6412102999999995E-6</v>
      </c>
      <c r="Z2753" s="132">
        <v>0</v>
      </c>
      <c r="AA2753" s="132">
        <v>0</v>
      </c>
      <c r="AC2753" s="118">
        <f t="shared" si="1014"/>
        <v>1.9661149</v>
      </c>
      <c r="AD2753" s="118">
        <f t="shared" si="1015"/>
        <v>0.46984976383999999</v>
      </c>
      <c r="AE2753" s="118">
        <f t="shared" si="1016"/>
        <v>0.37596289789999998</v>
      </c>
      <c r="AF2753" s="118">
        <f t="shared" si="1017"/>
        <v>0.37597053911029993</v>
      </c>
      <c r="AG2753" s="118">
        <f t="shared" si="1018"/>
        <v>7.72813797E-2</v>
      </c>
      <c r="AI2753" s="69">
        <v>178.51036999999999</v>
      </c>
      <c r="AJ2753" s="69">
        <v>159.12673000000001</v>
      </c>
      <c r="AK2753" s="69">
        <v>9.3743988999999992</v>
      </c>
      <c r="AL2753" s="69">
        <v>0</v>
      </c>
      <c r="AM2753" s="69">
        <v>2.2186853000000002</v>
      </c>
      <c r="AN2753" s="69">
        <v>5.4483867000000004</v>
      </c>
      <c r="AO2753" s="69">
        <v>2.3421728000000002</v>
      </c>
      <c r="AQ2753" s="116">
        <v>0.31607313999999997</v>
      </c>
      <c r="AR2753" s="116">
        <v>0.29531115000000002</v>
      </c>
      <c r="AS2753" s="116">
        <v>1.1801214000000001E-2</v>
      </c>
      <c r="AT2753" s="116">
        <v>8.9607809999999993E-3</v>
      </c>
      <c r="AU2753" s="150">
        <f t="shared" si="1019"/>
        <v>1.7704504771724001E-5</v>
      </c>
      <c r="AV2753" s="150">
        <f t="shared" si="1020"/>
        <v>4.3643544434724E-8</v>
      </c>
      <c r="AW2753" s="163">
        <f t="shared" si="1021"/>
        <v>1.255011297204</v>
      </c>
      <c r="AX2753" s="196">
        <v>1.2193654000000001E-5</v>
      </c>
      <c r="AY2753" s="196">
        <v>3.6792366999999997E-8</v>
      </c>
      <c r="AZ2753" s="196">
        <v>1.0051707E-12</v>
      </c>
      <c r="BA2753" s="108">
        <v>0</v>
      </c>
      <c r="BB2753" s="108">
        <v>0</v>
      </c>
      <c r="BC2753" s="196">
        <v>4.7670006E-9</v>
      </c>
      <c r="BD2753" s="196">
        <v>5.5043016999999998E-6</v>
      </c>
      <c r="BE2753" s="196">
        <v>7.9268212000000003E-10</v>
      </c>
      <c r="BF2753" s="196">
        <v>6.0567716000000001E-9</v>
      </c>
      <c r="BG2753" s="108">
        <v>0</v>
      </c>
      <c r="BH2753" s="108">
        <v>0</v>
      </c>
      <c r="BI2753" s="196">
        <v>6.4707976000000005E-13</v>
      </c>
      <c r="BJ2753" s="196">
        <v>5.9680212999999997E-14</v>
      </c>
      <c r="BK2753" s="196">
        <v>1.1784050999999999E-14</v>
      </c>
      <c r="BL2753" s="196">
        <v>7.1313623999999995E-11</v>
      </c>
      <c r="BM2753" s="196">
        <v>1.7107575E-9</v>
      </c>
      <c r="BN2753" s="108">
        <v>0</v>
      </c>
      <c r="BO2753" s="196">
        <v>5.4197204000000001E-5</v>
      </c>
      <c r="BP2753" s="108">
        <v>1.2549570999999999</v>
      </c>
      <c r="BQ2753" s="108">
        <v>0</v>
      </c>
      <c r="BR2753" s="108">
        <v>0</v>
      </c>
      <c r="BS2753" s="108">
        <v>0</v>
      </c>
      <c r="BU2753" s="69">
        <v>6.8423712000000004E-4</v>
      </c>
      <c r="BV2753" s="172">
        <v>4.2880548999999998E-5</v>
      </c>
      <c r="BW2753" s="69">
        <v>3.6547000000000001E-4</v>
      </c>
      <c r="BX2753" s="172">
        <v>1.1885226E-6</v>
      </c>
      <c r="BY2753" s="172">
        <v>5.0266558999999999E-5</v>
      </c>
      <c r="BZ2753" s="172">
        <v>2.2088896000000001E-6</v>
      </c>
      <c r="CA2753" s="69">
        <v>0</v>
      </c>
      <c r="CB2753" s="172">
        <v>3.3526190000000002E-6</v>
      </c>
      <c r="CC2753" s="172">
        <v>5.0550220000000001E-7</v>
      </c>
      <c r="CD2753" s="172">
        <v>1.2024566E-6</v>
      </c>
      <c r="CE2753" s="69">
        <v>0</v>
      </c>
      <c r="CF2753" s="69">
        <v>0</v>
      </c>
      <c r="CG2753" s="69">
        <v>0</v>
      </c>
      <c r="CH2753" s="172">
        <v>1.6696029E-5</v>
      </c>
      <c r="CI2753" s="69">
        <v>1.9971488000000001E-4</v>
      </c>
      <c r="CJ2753" s="172">
        <v>7.5110692E-7</v>
      </c>
      <c r="CK2753" s="69">
        <v>0</v>
      </c>
      <c r="CM2753" s="198">
        <v>0</v>
      </c>
      <c r="CN2753" s="198">
        <v>13.082406000000001</v>
      </c>
      <c r="CO2753" s="198">
        <v>7.5103895000000004E-2</v>
      </c>
      <c r="CP2753" s="198">
        <v>2.9844857999999998E-2</v>
      </c>
      <c r="CQ2753" s="197">
        <v>3.0209727000000001E-10</v>
      </c>
      <c r="CR2753" s="197">
        <v>3.6586779999999998E-8</v>
      </c>
      <c r="CS2753" s="198">
        <v>2.1527910999999999E-3</v>
      </c>
      <c r="CT2753" s="198">
        <v>4.9996914000000003E-2</v>
      </c>
      <c r="CU2753" s="198">
        <v>0</v>
      </c>
      <c r="CV2753" s="198">
        <v>7.7680846000000004E-4</v>
      </c>
    </row>
    <row r="2754" spans="1:100" ht="14.4">
      <c r="A2754" t="s">
        <v>2962</v>
      </c>
      <c r="B2754" s="112" t="s">
        <v>1184</v>
      </c>
      <c r="C2754" s="113" t="str">
        <f t="shared" si="1027"/>
        <v>P.030.30.500</v>
      </c>
      <c r="D2754" t="s">
        <v>1328</v>
      </c>
      <c r="E2754" s="112" t="s">
        <v>362</v>
      </c>
      <c r="F2754" s="115" t="str">
        <f t="shared" si="1028"/>
        <v>Transition metal chlorides (n=1, std=-)</v>
      </c>
      <c r="G2754" s="143">
        <f t="shared" si="1022"/>
        <v>0.45765662000000007</v>
      </c>
      <c r="I2754" s="118">
        <f t="shared" si="1023"/>
        <v>9.2253614336000003E-2</v>
      </c>
      <c r="K2754" s="161">
        <f t="shared" si="1024"/>
        <v>5.1154115202000005E-3</v>
      </c>
      <c r="L2754" s="161">
        <f t="shared" si="1025"/>
        <v>1.5423590457800002E-2</v>
      </c>
      <c r="M2754" s="162">
        <f t="shared" si="1026"/>
        <v>3.0661193579999998E-3</v>
      </c>
      <c r="N2754" s="161">
        <v>6.8648493000000005E-2</v>
      </c>
      <c r="O2754" s="132">
        <v>1.3887137000000001E-2</v>
      </c>
      <c r="P2754" s="132">
        <v>1.5126948E-3</v>
      </c>
      <c r="Q2754" s="132">
        <v>7.5994376999999997E-4</v>
      </c>
      <c r="R2754" s="132">
        <v>3.9795919000000001E-3</v>
      </c>
      <c r="S2754" s="164">
        <v>2.1480301999999999E-6</v>
      </c>
      <c r="T2754" s="132">
        <v>3.7372782E-4</v>
      </c>
      <c r="U2754" s="164">
        <v>2.0881404000000001E-5</v>
      </c>
      <c r="V2754" s="164">
        <v>5.3446258000000002E-5</v>
      </c>
      <c r="W2754" s="132">
        <v>0</v>
      </c>
      <c r="X2754" s="132">
        <v>3.0126731E-3</v>
      </c>
      <c r="Y2754" s="164">
        <v>2.8772538000000001E-6</v>
      </c>
      <c r="Z2754" s="132">
        <v>0</v>
      </c>
      <c r="AA2754" s="132">
        <v>0</v>
      </c>
      <c r="AC2754" s="118">
        <f t="shared" si="1014"/>
        <v>6.8648493000000005E-2</v>
      </c>
      <c r="AD2754" s="118">
        <f t="shared" si="1015"/>
        <v>2.0536124724199998E-2</v>
      </c>
      <c r="AE2754" s="118">
        <f t="shared" si="1016"/>
        <v>1.5420713204000002E-2</v>
      </c>
      <c r="AF2754" s="118">
        <f t="shared" si="1017"/>
        <v>1.5423590457800002E-2</v>
      </c>
      <c r="AG2754" s="118">
        <f t="shared" si="1018"/>
        <v>3.0661193579999998E-3</v>
      </c>
      <c r="AI2754" s="69">
        <v>3.7705521000000002</v>
      </c>
      <c r="AJ2754" s="69">
        <v>2.2278642</v>
      </c>
      <c r="AK2754" s="69">
        <v>0.3125715</v>
      </c>
      <c r="AL2754" s="69">
        <v>0</v>
      </c>
      <c r="AM2754" s="69">
        <v>7.5258624999999996E-2</v>
      </c>
      <c r="AN2754" s="69">
        <v>0.18588822999999999</v>
      </c>
      <c r="AO2754" s="69">
        <v>0.96896954000000002</v>
      </c>
      <c r="AQ2754" s="116">
        <v>1.1926617E-2</v>
      </c>
      <c r="AR2754" s="116">
        <v>1.1397015E-2</v>
      </c>
      <c r="AS2754" s="116">
        <v>4.3068065000000002E-4</v>
      </c>
      <c r="AT2754" s="199">
        <v>9.8921138999999997E-5</v>
      </c>
      <c r="AU2754" s="150">
        <f t="shared" si="1019"/>
        <v>6.8327431703299997E-7</v>
      </c>
      <c r="AV2754" s="150">
        <f t="shared" si="1020"/>
        <v>1.5927538521739298E-9</v>
      </c>
      <c r="AW2754" s="163">
        <f t="shared" si="1021"/>
        <v>1.38545012363E-2</v>
      </c>
      <c r="AX2754" s="196">
        <v>4.2481025999999999E-7</v>
      </c>
      <c r="AY2754" s="196">
        <v>1.2817596E-9</v>
      </c>
      <c r="AZ2754" s="196">
        <v>3.5019296999999999E-14</v>
      </c>
      <c r="BA2754" s="196">
        <v>1.7696078999999999E-11</v>
      </c>
      <c r="BB2754" s="108">
        <v>0</v>
      </c>
      <c r="BC2754" s="196">
        <v>7.5097554000000001E-11</v>
      </c>
      <c r="BD2754" s="196">
        <v>2.5823175E-7</v>
      </c>
      <c r="BE2754" s="196">
        <v>1.15068E-11</v>
      </c>
      <c r="BF2754" s="196">
        <v>2.9923918000000001E-10</v>
      </c>
      <c r="BG2754" s="108">
        <v>0</v>
      </c>
      <c r="BH2754" s="108">
        <v>0</v>
      </c>
      <c r="BI2754" s="196">
        <v>2.1274487999999999E-13</v>
      </c>
      <c r="BJ2754" s="196">
        <v>1.4074543E-16</v>
      </c>
      <c r="BK2754" s="196">
        <v>3.6725149999999998E-16</v>
      </c>
      <c r="BL2754" s="196">
        <v>3.4734910000000003E-11</v>
      </c>
      <c r="BM2754" s="196">
        <v>1.0477849000000001E-10</v>
      </c>
      <c r="BN2754" s="108">
        <v>0</v>
      </c>
      <c r="BO2754" s="196">
        <v>1.1182362999999999E-6</v>
      </c>
      <c r="BP2754" s="108">
        <v>1.3853383E-2</v>
      </c>
      <c r="BQ2754" s="108">
        <v>0</v>
      </c>
      <c r="BR2754" s="108">
        <v>0</v>
      </c>
      <c r="BS2754" s="108">
        <v>0</v>
      </c>
      <c r="BU2754" s="172">
        <v>3.0185477000000001E-5</v>
      </c>
      <c r="BV2754" s="172">
        <v>2.0844981E-6</v>
      </c>
      <c r="BW2754" s="172">
        <v>1.2760680999999999E-5</v>
      </c>
      <c r="BX2754" s="172">
        <v>2.5460619E-9</v>
      </c>
      <c r="BY2754" s="172">
        <v>5.2447959000000001E-6</v>
      </c>
      <c r="BZ2754" s="172">
        <v>4.2184042000000003E-8</v>
      </c>
      <c r="CA2754" s="69">
        <v>0</v>
      </c>
      <c r="CB2754" s="172">
        <v>6.4026298000000003E-8</v>
      </c>
      <c r="CC2754" s="172">
        <v>2.0941471E-8</v>
      </c>
      <c r="CD2754" s="172">
        <v>2.4808862000000002E-7</v>
      </c>
      <c r="CE2754" s="69">
        <v>0</v>
      </c>
      <c r="CF2754" s="69">
        <v>0</v>
      </c>
      <c r="CG2754" s="172">
        <v>3.2356678999999997E-8</v>
      </c>
      <c r="CH2754" s="172">
        <v>2.7674107999999998E-7</v>
      </c>
      <c r="CI2754" s="172">
        <v>3.0156256000000001E-6</v>
      </c>
      <c r="CJ2754" s="172">
        <v>6.3929919000000003E-6</v>
      </c>
      <c r="CK2754" s="69">
        <v>0</v>
      </c>
      <c r="CM2754" s="197">
        <v>2.7387133999999999E-8</v>
      </c>
      <c r="CN2754" s="198">
        <v>0.45753243999999998</v>
      </c>
      <c r="CO2754" s="198">
        <v>1.8492071000000001E-3</v>
      </c>
      <c r="CP2754" s="198">
        <v>1.4359131000000001E-3</v>
      </c>
      <c r="CQ2754" s="197">
        <v>9.7430301000000006E-11</v>
      </c>
      <c r="CR2754" s="197">
        <v>1.1325394E-8</v>
      </c>
      <c r="CS2754" s="197">
        <v>8.7827080999999999E-5</v>
      </c>
      <c r="CT2754" s="198">
        <v>2.7184749999999998E-4</v>
      </c>
      <c r="CU2754" s="198">
        <v>0</v>
      </c>
      <c r="CV2754" s="197">
        <v>1.4835020000000001E-5</v>
      </c>
    </row>
    <row r="2755" spans="1:100" ht="14.4">
      <c r="A2755" t="s">
        <v>3350</v>
      </c>
      <c r="B2755" s="112" t="s">
        <v>1184</v>
      </c>
      <c r="C2755" s="113" t="str">
        <f t="shared" si="1027"/>
        <v>P.030.31.100</v>
      </c>
      <c r="D2755" t="s">
        <v>1328</v>
      </c>
      <c r="E2755" s="112" t="s">
        <v>362</v>
      </c>
      <c r="F2755" s="115" t="str">
        <f t="shared" si="1028"/>
        <v>Unsaturated aliphatic hydrocarbons (n=3, std=0.023)</v>
      </c>
      <c r="G2755" s="143">
        <f t="shared" si="1022"/>
        <v>1.9163494000000001</v>
      </c>
      <c r="I2755" s="118">
        <f t="shared" si="1023"/>
        <v>0.39839975937954997</v>
      </c>
      <c r="K2755" s="161">
        <f t="shared" si="1024"/>
        <v>4.6176110770000001E-2</v>
      </c>
      <c r="L2755" s="161">
        <f t="shared" si="1025"/>
        <v>5.5863717462000001E-2</v>
      </c>
      <c r="M2755" s="162">
        <f t="shared" si="1026"/>
        <v>8.9075211475499391E-3</v>
      </c>
      <c r="N2755" s="161">
        <v>0.28745240999999999</v>
      </c>
      <c r="O2755" s="132">
        <v>3.3636165000000003E-2</v>
      </c>
      <c r="P2755" s="132">
        <v>1.6682778999999998E-2</v>
      </c>
      <c r="Q2755" s="132">
        <v>4.4275169000000003E-2</v>
      </c>
      <c r="R2755" s="132">
        <v>1.0028969E-3</v>
      </c>
      <c r="S2755" s="132">
        <v>1.3916576000000001E-4</v>
      </c>
      <c r="T2755" s="132">
        <v>7.5887910999999995E-4</v>
      </c>
      <c r="U2755" s="132">
        <v>5.4418397000000002E-3</v>
      </c>
      <c r="V2755" s="164">
        <v>8.5836469000000006E-6</v>
      </c>
      <c r="W2755" s="164">
        <v>8.8845446999999997E-5</v>
      </c>
      <c r="X2755" s="132">
        <v>6.3437059999999997E-4</v>
      </c>
      <c r="Y2755" s="164">
        <v>1.4088315E-5</v>
      </c>
      <c r="Z2755" s="132">
        <v>8.2645669000000008E-3</v>
      </c>
      <c r="AA2755" s="164">
        <v>6.4993841000000003E-13</v>
      </c>
      <c r="AC2755" s="118">
        <f t="shared" si="1014"/>
        <v>0.28745240999999999</v>
      </c>
      <c r="AD2755" s="118">
        <f t="shared" si="1015"/>
        <v>0.10193689447000001</v>
      </c>
      <c r="AE2755" s="118">
        <f t="shared" si="1016"/>
        <v>6.4025350600000003E-2</v>
      </c>
      <c r="AF2755" s="118">
        <f t="shared" si="1017"/>
        <v>5.5863717461999994E-2</v>
      </c>
      <c r="AG2755" s="118">
        <f t="shared" si="1018"/>
        <v>6.4295424754993839E-4</v>
      </c>
      <c r="AI2755" s="69">
        <v>65.515409000000005</v>
      </c>
      <c r="AJ2755" s="69">
        <v>64.834395000000001</v>
      </c>
      <c r="AK2755" s="69">
        <v>1.4511857E-2</v>
      </c>
      <c r="AL2755" s="69">
        <v>0</v>
      </c>
      <c r="AM2755" s="69">
        <v>0.31520636000000002</v>
      </c>
      <c r="AN2755" s="69">
        <v>0.34744733</v>
      </c>
      <c r="AO2755" s="69">
        <v>3.8483564E-3</v>
      </c>
      <c r="AQ2755" s="116">
        <v>4.0003944E-2</v>
      </c>
      <c r="AR2755" s="116">
        <v>3.3762806999999999E-2</v>
      </c>
      <c r="AS2755" s="116">
        <v>1.6426037999999999E-3</v>
      </c>
      <c r="AT2755" s="116">
        <v>4.5985332000000002E-3</v>
      </c>
      <c r="AU2755" s="150">
        <f t="shared" si="1019"/>
        <v>2.0241490533389531E-6</v>
      </c>
      <c r="AV2755" s="150">
        <f t="shared" si="1020"/>
        <v>6.0747183385165346E-9</v>
      </c>
      <c r="AW2755" s="163">
        <f t="shared" si="1021"/>
        <v>0.64405226833192997</v>
      </c>
      <c r="AX2755" s="196">
        <v>1.7784131000000001E-6</v>
      </c>
      <c r="AY2755" s="196">
        <v>5.3659032999999997E-9</v>
      </c>
      <c r="AZ2755" s="196">
        <v>1.4660408E-13</v>
      </c>
      <c r="BA2755" s="196">
        <v>3.1702753E-16</v>
      </c>
      <c r="BB2755" s="196">
        <v>8.9925875999999999E-17</v>
      </c>
      <c r="BC2755" s="196">
        <v>1.2448315E-9</v>
      </c>
      <c r="BD2755" s="196">
        <v>2.4362617999999998E-7</v>
      </c>
      <c r="BE2755" s="196">
        <v>2.7933470000000001E-10</v>
      </c>
      <c r="BF2755" s="196">
        <v>2.8301584999999999E-10</v>
      </c>
      <c r="BG2755" s="196">
        <v>1.4586036999999999E-10</v>
      </c>
      <c r="BH2755" s="196">
        <v>1.1133057000000001E-17</v>
      </c>
      <c r="BI2755" s="196">
        <v>4.2448345E-13</v>
      </c>
      <c r="BJ2755" s="196">
        <v>2.741226E-14</v>
      </c>
      <c r="BK2755" s="196">
        <v>5.6075926000000004E-15</v>
      </c>
      <c r="BL2755" s="196">
        <v>3.3327551999999998E-11</v>
      </c>
      <c r="BM2755" s="196">
        <v>8.3161388E-10</v>
      </c>
      <c r="BN2755" s="196">
        <v>8.7803433000000005E-22</v>
      </c>
      <c r="BO2755" s="196">
        <v>4.5833193000000001E-7</v>
      </c>
      <c r="BP2755" s="108">
        <v>0.64405181</v>
      </c>
      <c r="BQ2755" s="108">
        <v>0</v>
      </c>
      <c r="BR2755" s="108">
        <v>0</v>
      </c>
      <c r="BS2755" s="108">
        <v>0</v>
      </c>
      <c r="BU2755" s="69">
        <v>1.5066392E-4</v>
      </c>
      <c r="BV2755" s="172">
        <v>1.9687023000000002E-6</v>
      </c>
      <c r="BW2755" s="172">
        <v>5.3432905999999998E-5</v>
      </c>
      <c r="BX2755" s="172">
        <v>6.5712081999999995E-7</v>
      </c>
      <c r="BY2755" s="172">
        <v>2.4664059E-6</v>
      </c>
      <c r="BZ2755" s="172">
        <v>3.4421655999999998E-8</v>
      </c>
      <c r="CA2755" s="172">
        <v>3.7952546999999999E-6</v>
      </c>
      <c r="CB2755" s="172">
        <v>5.2248608999999998E-8</v>
      </c>
      <c r="CC2755" s="172">
        <v>2.2542812999999999E-7</v>
      </c>
      <c r="CD2755" s="172">
        <v>6.4541807000000001E-7</v>
      </c>
      <c r="CE2755" s="172">
        <v>2.5499112999999999E-13</v>
      </c>
      <c r="CF2755" s="172">
        <v>1.9416609E-18</v>
      </c>
      <c r="CG2755" s="172">
        <v>1.6671522E-14</v>
      </c>
      <c r="CH2755" s="172">
        <v>8.5881017000000006E-6</v>
      </c>
      <c r="CI2755" s="172">
        <v>7.8794903000000002E-5</v>
      </c>
      <c r="CJ2755" s="172">
        <v>3.0078096000000001E-9</v>
      </c>
      <c r="CK2755" s="69">
        <v>0</v>
      </c>
      <c r="CM2755" s="197">
        <v>1.9665490000000001E-14</v>
      </c>
      <c r="CN2755" s="198">
        <v>1.9163152000000001</v>
      </c>
      <c r="CO2755" s="198">
        <v>3.5459673999999998E-3</v>
      </c>
      <c r="CP2755" s="198">
        <v>1.3548507999999999E-3</v>
      </c>
      <c r="CQ2755" s="197">
        <v>1.9588831E-10</v>
      </c>
      <c r="CR2755" s="197">
        <v>2.3573486000000001E-8</v>
      </c>
      <c r="CS2755" s="197">
        <v>8.1425046000000006E-5</v>
      </c>
      <c r="CT2755" s="198">
        <v>2.3058505E-2</v>
      </c>
      <c r="CU2755" s="197">
        <v>9.6872405999999994E-5</v>
      </c>
      <c r="CV2755" s="197">
        <v>1.2109773E-5</v>
      </c>
    </row>
    <row r="2756" spans="1:100" ht="14.4">
      <c r="A2756" t="s">
        <v>1202</v>
      </c>
      <c r="B2756" s="112" t="s">
        <v>1184</v>
      </c>
      <c r="C2756" s="113" t="str">
        <f t="shared" si="1027"/>
        <v>P.030.31.300</v>
      </c>
      <c r="D2756" t="s">
        <v>1328</v>
      </c>
      <c r="E2756" s="112" t="s">
        <v>362</v>
      </c>
      <c r="F2756" s="115" t="str">
        <f t="shared" si="1028"/>
        <v>Ureas (n=1, std=-)</v>
      </c>
      <c r="G2756" s="143">
        <f t="shared" si="1022"/>
        <v>0.18735168666666668</v>
      </c>
      <c r="I2756" s="118">
        <f t="shared" si="1023"/>
        <v>3.500602650242108E-2</v>
      </c>
      <c r="K2756" s="161">
        <f t="shared" si="1024"/>
        <v>6.5405082939999995E-4</v>
      </c>
      <c r="L2756" s="161">
        <f t="shared" si="1025"/>
        <v>5.5615096238210001E-3</v>
      </c>
      <c r="M2756" s="162">
        <f t="shared" si="1026"/>
        <v>6.8771304920008103E-4</v>
      </c>
      <c r="N2756" s="161">
        <v>2.8102753000000001E-2</v>
      </c>
      <c r="O2756" s="132">
        <v>1.6687023000000001E-3</v>
      </c>
      <c r="P2756" s="132">
        <v>1.9301585999999999E-3</v>
      </c>
      <c r="Q2756" s="132">
        <v>5.4498619000000002E-4</v>
      </c>
      <c r="R2756" s="164">
        <v>9.7761153E-5</v>
      </c>
      <c r="S2756" s="164">
        <v>2.1527077000000001E-6</v>
      </c>
      <c r="T2756" s="164">
        <v>9.1507786999999999E-6</v>
      </c>
      <c r="U2756" s="132">
        <v>6.9801927999999999E-4</v>
      </c>
      <c r="V2756" s="164">
        <v>1.3254563000000001E-5</v>
      </c>
      <c r="W2756" s="132">
        <v>1.2645953E-3</v>
      </c>
      <c r="X2756" s="132">
        <v>6.7214108000000002E-4</v>
      </c>
      <c r="Y2756" s="164">
        <v>3.4143820999999997E-8</v>
      </c>
      <c r="Z2756" s="164">
        <v>2.3174062000000001E-6</v>
      </c>
      <c r="AA2756" s="164">
        <v>8.0943358999999994E-17</v>
      </c>
      <c r="AC2756" s="118">
        <f t="shared" si="1014"/>
        <v>2.8102753000000001E-2</v>
      </c>
      <c r="AD2756" s="118">
        <f t="shared" si="1015"/>
        <v>4.9509310093999994E-3</v>
      </c>
      <c r="AE2756" s="118">
        <f t="shared" si="1016"/>
        <v>4.2991975862000003E-3</v>
      </c>
      <c r="AF2756" s="118">
        <f t="shared" si="1017"/>
        <v>5.5615096238210001E-3</v>
      </c>
      <c r="AG2756" s="118">
        <f t="shared" si="1018"/>
        <v>6.8539564300008102E-4</v>
      </c>
      <c r="AI2756" s="69">
        <v>0.94288669999999997</v>
      </c>
      <c r="AJ2756" s="69">
        <v>0.78984686000000004</v>
      </c>
      <c r="AK2756" s="69">
        <v>8.3502602999999995E-2</v>
      </c>
      <c r="AL2756" s="69">
        <v>0</v>
      </c>
      <c r="AM2756" s="69">
        <v>1.7142817000000001E-2</v>
      </c>
      <c r="AN2756" s="69">
        <v>3.6174197999999998E-2</v>
      </c>
      <c r="AO2756" s="69">
        <v>1.6220227E-2</v>
      </c>
      <c r="AQ2756" s="116">
        <v>3.8308700000000001E-3</v>
      </c>
      <c r="AR2756" s="116">
        <v>3.6255624999999999E-3</v>
      </c>
      <c r="AS2756" s="116">
        <v>1.6082239000000001E-4</v>
      </c>
      <c r="AT2756" s="199">
        <v>4.4485072000000002E-5</v>
      </c>
      <c r="AU2756" s="150">
        <f t="shared" si="1019"/>
        <v>2.1735986237270001E-7</v>
      </c>
      <c r="AV2756" s="150">
        <f t="shared" si="1020"/>
        <v>5.9475736708536986E-10</v>
      </c>
      <c r="AW2756" s="163">
        <f t="shared" si="1021"/>
        <v>6.2304022241299996E-3</v>
      </c>
      <c r="AX2756" s="196">
        <v>1.7408999000000001E-7</v>
      </c>
      <c r="AY2756" s="196">
        <v>5.2527992999999997E-10</v>
      </c>
      <c r="AZ2756" s="196">
        <v>1.4351032E-14</v>
      </c>
      <c r="BA2756" s="196">
        <v>1.2659688E-12</v>
      </c>
      <c r="BB2756" s="196">
        <v>2.7849099E-12</v>
      </c>
      <c r="BC2756" s="196">
        <v>4.3170611000000002E-11</v>
      </c>
      <c r="BD2756" s="196">
        <v>4.3160293000000001E-8</v>
      </c>
      <c r="BE2756" s="196">
        <v>6.8308693E-12</v>
      </c>
      <c r="BF2756" s="196">
        <v>6.2381251E-11</v>
      </c>
      <c r="BG2756" s="196">
        <v>2.3796918000000002E-13</v>
      </c>
      <c r="BH2756" s="196">
        <v>7.5408457999999998E-16</v>
      </c>
      <c r="BI2756" s="196">
        <v>1.1155129999999999E-14</v>
      </c>
      <c r="BJ2756" s="196">
        <v>8.4019648999999997E-16</v>
      </c>
      <c r="BK2756" s="196">
        <v>2.4716229999999999E-16</v>
      </c>
      <c r="BL2756" s="196">
        <v>4.1190343E-11</v>
      </c>
      <c r="BM2756" s="196">
        <v>2.1167540000000001E-11</v>
      </c>
      <c r="BN2756" s="196">
        <v>1.0935043999999999E-25</v>
      </c>
      <c r="BO2756" s="196">
        <v>4.9132413000000003E-7</v>
      </c>
      <c r="BP2756" s="108">
        <v>6.2299108999999998E-3</v>
      </c>
      <c r="BQ2756" s="108">
        <v>0</v>
      </c>
      <c r="BR2756" s="108">
        <v>0</v>
      </c>
      <c r="BS2756" s="108">
        <v>0</v>
      </c>
      <c r="BU2756" s="172">
        <v>7.6801828E-6</v>
      </c>
      <c r="BV2756" s="172">
        <v>4.7080546000000001E-7</v>
      </c>
      <c r="BW2756" s="172">
        <v>5.2238622000000002E-6</v>
      </c>
      <c r="BX2756" s="172">
        <v>8.4597147999999994E-8</v>
      </c>
      <c r="BY2756" s="172">
        <v>4.7824684000000001E-7</v>
      </c>
      <c r="BZ2756" s="172">
        <v>3.2702574000000002E-8</v>
      </c>
      <c r="CA2756" s="172">
        <v>2.917234E-10</v>
      </c>
      <c r="CB2756" s="172">
        <v>1.9913115E-7</v>
      </c>
      <c r="CC2756" s="172">
        <v>3.3246589E-9</v>
      </c>
      <c r="CD2756" s="172">
        <v>8.1040393000000003E-9</v>
      </c>
      <c r="CE2756" s="172">
        <v>7.8968073999999993E-9</v>
      </c>
      <c r="CF2756" s="172">
        <v>2.4181454E-22</v>
      </c>
      <c r="CG2756" s="172">
        <v>5.1521949000000001E-10</v>
      </c>
      <c r="CH2756" s="172">
        <v>1.1993145000000001E-7</v>
      </c>
      <c r="CI2756" s="172">
        <v>1.0424455000000001E-6</v>
      </c>
      <c r="CJ2756" s="172">
        <v>8.3280673000000001E-9</v>
      </c>
      <c r="CK2756" s="69">
        <v>0</v>
      </c>
      <c r="CM2756" s="197">
        <v>6.0810539000000002E-10</v>
      </c>
      <c r="CN2756" s="198">
        <v>0.18716911999999999</v>
      </c>
      <c r="CO2756" s="198">
        <v>8.0347808000000005E-4</v>
      </c>
      <c r="CP2756" s="198">
        <v>3.0269649000000002E-4</v>
      </c>
      <c r="CQ2756" s="197">
        <v>1.7830635E-11</v>
      </c>
      <c r="CR2756" s="197">
        <v>2.7990982999999999E-10</v>
      </c>
      <c r="CS2756" s="197">
        <v>1.4231722999999999E-5</v>
      </c>
      <c r="CT2756" s="198">
        <v>6.9278329000000002E-4</v>
      </c>
      <c r="CU2756" s="197">
        <v>1.5956196E-7</v>
      </c>
      <c r="CV2756" s="197">
        <v>4.2818723E-5</v>
      </c>
    </row>
    <row r="2757" spans="1:100" ht="14.4">
      <c r="A2757" t="s">
        <v>1203</v>
      </c>
      <c r="B2757" s="112" t="s">
        <v>1184</v>
      </c>
      <c r="C2757" s="113" t="str">
        <f t="shared" si="1027"/>
        <v>P.030.34.100</v>
      </c>
      <c r="D2757" t="s">
        <v>1328</v>
      </c>
      <c r="E2757" s="112" t="s">
        <v>362</v>
      </c>
      <c r="F2757" s="115" t="str">
        <f t="shared" si="1028"/>
        <v>Xylenes (n=1, std=-)</v>
      </c>
      <c r="G2757" s="143">
        <f t="shared" si="1022"/>
        <v>1.25</v>
      </c>
      <c r="I2757" s="118">
        <f t="shared" si="1023"/>
        <v>0.31621323022999998</v>
      </c>
      <c r="K2757" s="161">
        <f t="shared" si="1024"/>
        <v>5.534406343E-2</v>
      </c>
      <c r="L2757" s="161">
        <f t="shared" si="1025"/>
        <v>4.9095166799999992E-2</v>
      </c>
      <c r="M2757" s="162">
        <f t="shared" si="1026"/>
        <v>2.4274E-2</v>
      </c>
      <c r="N2757" s="161">
        <v>0.1875</v>
      </c>
      <c r="O2757" s="132">
        <v>3.0599999999999999E-2</v>
      </c>
      <c r="P2757" s="132">
        <v>1.3465998999999999E-2</v>
      </c>
      <c r="Q2757" s="132">
        <v>5.3244E-2</v>
      </c>
      <c r="R2757" s="132">
        <v>9.5999400000000004E-4</v>
      </c>
      <c r="S2757" s="132">
        <v>1.2863803E-4</v>
      </c>
      <c r="T2757" s="132">
        <v>1.0114314000000001E-3</v>
      </c>
      <c r="U2757" s="132">
        <v>5.0291677999999996E-3</v>
      </c>
      <c r="V2757" s="132">
        <v>0</v>
      </c>
      <c r="W2757" s="132">
        <v>0</v>
      </c>
      <c r="X2757" s="132">
        <v>0</v>
      </c>
      <c r="Y2757" s="132">
        <v>0</v>
      </c>
      <c r="Z2757" s="132">
        <v>2.4274E-2</v>
      </c>
      <c r="AA2757" s="132">
        <v>0</v>
      </c>
      <c r="AC2757" s="118">
        <f t="shared" si="1014"/>
        <v>0.1875</v>
      </c>
      <c r="AD2757" s="118">
        <f t="shared" si="1015"/>
        <v>0.10443923023</v>
      </c>
      <c r="AE2757" s="118">
        <f t="shared" si="1016"/>
        <v>7.3369166799999996E-2</v>
      </c>
      <c r="AF2757" s="118">
        <f t="shared" si="1017"/>
        <v>4.9095166799999992E-2</v>
      </c>
      <c r="AG2757" s="118">
        <f t="shared" si="1018"/>
        <v>0</v>
      </c>
      <c r="AI2757" s="69">
        <v>45.473999999999997</v>
      </c>
      <c r="AJ2757" s="69">
        <v>45.473999999999997</v>
      </c>
      <c r="AK2757" s="69">
        <v>0</v>
      </c>
      <c r="AL2757" s="69">
        <v>0</v>
      </c>
      <c r="AM2757" s="69">
        <v>0</v>
      </c>
      <c r="AN2757" s="69">
        <v>0</v>
      </c>
      <c r="AO2757" s="69">
        <v>0</v>
      </c>
      <c r="AQ2757" s="116">
        <v>2.3670546000000001E-2</v>
      </c>
      <c r="AR2757" s="116">
        <v>1.9389127999999999E-2</v>
      </c>
      <c r="AS2757" s="116">
        <v>1.0345743E-3</v>
      </c>
      <c r="AT2757" s="116">
        <v>3.2468435999999999E-3</v>
      </c>
      <c r="AU2757" s="150">
        <f t="shared" si="1019"/>
        <v>1.1624177584E-6</v>
      </c>
      <c r="AV2757" s="150">
        <f t="shared" si="1020"/>
        <v>3.826088403328999E-9</v>
      </c>
      <c r="AW2757" s="163">
        <f t="shared" si="1021"/>
        <v>0.45473999999999998</v>
      </c>
      <c r="AX2757" s="196">
        <v>1.1599999999999999E-6</v>
      </c>
      <c r="AY2757" s="196">
        <v>3.4999999999999999E-9</v>
      </c>
      <c r="AZ2757" s="196">
        <v>9.5624999999999996E-14</v>
      </c>
      <c r="BA2757" s="108">
        <v>0</v>
      </c>
      <c r="BB2757" s="108">
        <v>0</v>
      </c>
      <c r="BC2757" s="196">
        <v>1.4268000000000001E-9</v>
      </c>
      <c r="BD2757" s="108">
        <v>0</v>
      </c>
      <c r="BE2757" s="196">
        <v>3.2538000000000002E-10</v>
      </c>
      <c r="BF2757" s="108">
        <v>0</v>
      </c>
      <c r="BG2757" s="108">
        <v>0</v>
      </c>
      <c r="BH2757" s="108">
        <v>0</v>
      </c>
      <c r="BI2757" s="196">
        <v>5.7622011999999997E-13</v>
      </c>
      <c r="BJ2757" s="196">
        <v>3.0221499999999998E-14</v>
      </c>
      <c r="BK2757" s="196">
        <v>6.3367089999999998E-15</v>
      </c>
      <c r="BL2757" s="196">
        <v>3.54034E-11</v>
      </c>
      <c r="BM2757" s="196">
        <v>9.5555500000000002E-10</v>
      </c>
      <c r="BN2757" s="108">
        <v>0</v>
      </c>
      <c r="BO2757" s="108">
        <v>0</v>
      </c>
      <c r="BP2757" s="108">
        <v>0.45473999999999998</v>
      </c>
      <c r="BQ2757" s="108">
        <v>0</v>
      </c>
      <c r="BR2757" s="108">
        <v>0</v>
      </c>
      <c r="BS2757" s="108">
        <v>0</v>
      </c>
      <c r="BU2757" s="69">
        <v>1.0248385999999999E-4</v>
      </c>
      <c r="BV2757" s="69">
        <v>0</v>
      </c>
      <c r="BW2757" s="172">
        <v>3.4853317E-5</v>
      </c>
      <c r="BX2757" s="172">
        <v>6.1465295999999995E-7</v>
      </c>
      <c r="BY2757" s="172">
        <v>8.6681046999999998E-7</v>
      </c>
      <c r="BZ2757" s="69">
        <v>0</v>
      </c>
      <c r="CA2757" s="69">
        <v>0</v>
      </c>
      <c r="CB2757" s="69">
        <v>0</v>
      </c>
      <c r="CC2757" s="172">
        <v>2.2442532E-7</v>
      </c>
      <c r="CD2757" s="172">
        <v>8.3836913000000003E-7</v>
      </c>
      <c r="CE2757" s="69">
        <v>0</v>
      </c>
      <c r="CF2757" s="69">
        <v>0</v>
      </c>
      <c r="CG2757" s="69">
        <v>0</v>
      </c>
      <c r="CH2757" s="172">
        <v>1.017788E-5</v>
      </c>
      <c r="CI2757" s="172">
        <v>5.4908402000000003E-5</v>
      </c>
      <c r="CJ2757" s="69">
        <v>0</v>
      </c>
      <c r="CK2757" s="69">
        <v>0</v>
      </c>
      <c r="CM2757" s="198">
        <v>0</v>
      </c>
      <c r="CN2757" s="198">
        <v>1.25</v>
      </c>
      <c r="CO2757" s="198">
        <v>0</v>
      </c>
      <c r="CP2757" s="198">
        <v>0</v>
      </c>
      <c r="CQ2757" s="197">
        <v>2.6440127000000001E-10</v>
      </c>
      <c r="CR2757" s="197">
        <v>3.1746160000000003E-8</v>
      </c>
      <c r="CS2757" s="198">
        <v>0</v>
      </c>
      <c r="CT2757" s="198">
        <v>2.5503209999999998E-2</v>
      </c>
      <c r="CU2757" s="198">
        <v>0</v>
      </c>
      <c r="CV2757" s="198">
        <v>0</v>
      </c>
    </row>
    <row r="2758" spans="1:100" ht="14.4">
      <c r="A2758" t="s">
        <v>1204</v>
      </c>
      <c r="B2758" s="112" t="s">
        <v>1184</v>
      </c>
      <c r="C2758" s="113" t="str">
        <f t="shared" si="1027"/>
        <v>P.030.51.100</v>
      </c>
      <c r="D2758" t="s">
        <v>1328</v>
      </c>
      <c r="E2758" s="112" t="s">
        <v>362</v>
      </c>
      <c r="F2758" s="115" t="str">
        <f t="shared" si="1028"/>
        <v>Acrylic acids and derivatives (n=2, std=0.10)</v>
      </c>
      <c r="G2758" s="143">
        <f t="shared" si="1022"/>
        <v>3.5750000000000002</v>
      </c>
      <c r="I2758" s="118">
        <f t="shared" si="1023"/>
        <v>0.83053039104499993</v>
      </c>
      <c r="K2758" s="161">
        <f t="shared" si="1024"/>
        <v>0.10662264402</v>
      </c>
      <c r="L2758" s="161">
        <f t="shared" si="1025"/>
        <v>0.126858747025</v>
      </c>
      <c r="M2758" s="162">
        <f t="shared" si="1026"/>
        <v>6.0798999999999999E-2</v>
      </c>
      <c r="N2758" s="161">
        <v>0.53625</v>
      </c>
      <c r="O2758" s="132">
        <v>7.916985E-2</v>
      </c>
      <c r="P2758" s="132">
        <v>4.7619053000000001E-2</v>
      </c>
      <c r="Q2758" s="132">
        <v>6.6096000000000002E-2</v>
      </c>
      <c r="R2758" s="132">
        <v>3.2079999999999997E-2</v>
      </c>
      <c r="S2758" s="132">
        <v>8.4008512000000003E-4</v>
      </c>
      <c r="T2758" s="132">
        <v>7.6065589000000001E-3</v>
      </c>
      <c r="U2758" s="164">
        <v>6.9844024999999999E-5</v>
      </c>
      <c r="V2758" s="132">
        <v>3.5751999999999999E-2</v>
      </c>
      <c r="W2758" s="132">
        <v>0</v>
      </c>
      <c r="X2758" s="132">
        <v>2.5047E-2</v>
      </c>
      <c r="Y2758" s="132">
        <v>0</v>
      </c>
      <c r="Z2758" s="132">
        <v>0</v>
      </c>
      <c r="AA2758" s="132">
        <v>0</v>
      </c>
      <c r="AC2758" s="118">
        <f t="shared" si="1014"/>
        <v>0.53625</v>
      </c>
      <c r="AD2758" s="118">
        <f t="shared" si="1015"/>
        <v>0.23348139104499999</v>
      </c>
      <c r="AE2758" s="118">
        <f t="shared" si="1016"/>
        <v>0.126858747025</v>
      </c>
      <c r="AF2758" s="118">
        <f t="shared" si="1017"/>
        <v>0.126858747025</v>
      </c>
      <c r="AG2758" s="118">
        <f t="shared" si="1018"/>
        <v>6.0798999999999999E-2</v>
      </c>
      <c r="AI2758" s="69">
        <v>3.1118999999999999</v>
      </c>
      <c r="AJ2758" s="69">
        <v>0</v>
      </c>
      <c r="AK2758" s="69">
        <v>3.1118999999999999</v>
      </c>
      <c r="AL2758" s="69">
        <v>0</v>
      </c>
      <c r="AM2758" s="69">
        <v>0</v>
      </c>
      <c r="AN2758" s="69">
        <v>0</v>
      </c>
      <c r="AO2758" s="69">
        <v>0</v>
      </c>
      <c r="AQ2758" s="116">
        <v>9.1071154000000001E-2</v>
      </c>
      <c r="AR2758" s="116">
        <v>8.7777360999999998E-2</v>
      </c>
      <c r="AS2758" s="116">
        <v>3.2886400999999998E-3</v>
      </c>
      <c r="AT2758" s="199">
        <v>5.1522240000000002E-6</v>
      </c>
      <c r="AU2758" s="150">
        <f t="shared" si="1019"/>
        <v>5.2624317320000001E-6</v>
      </c>
      <c r="AV2758" s="150">
        <f t="shared" si="1020"/>
        <v>1.21621307302E-8</v>
      </c>
      <c r="AW2758" s="163">
        <f t="shared" si="1021"/>
        <v>7.2159999999999998E-4</v>
      </c>
      <c r="AX2758" s="196">
        <v>3.3175999999999998E-6</v>
      </c>
      <c r="AY2758" s="196">
        <v>1.001E-8</v>
      </c>
      <c r="AZ2758" s="196">
        <v>2.734875E-13</v>
      </c>
      <c r="BA2758" s="108">
        <v>0</v>
      </c>
      <c r="BB2758" s="108">
        <v>0</v>
      </c>
      <c r="BC2758" s="196">
        <v>1.7712E-9</v>
      </c>
      <c r="BD2758" s="196">
        <v>1.9410000000000001E-6</v>
      </c>
      <c r="BE2758" s="196">
        <v>4.0391999999999999E-10</v>
      </c>
      <c r="BF2758" s="196">
        <v>1.6748E-9</v>
      </c>
      <c r="BG2758" s="108">
        <v>0</v>
      </c>
      <c r="BH2758" s="108">
        <v>0</v>
      </c>
      <c r="BI2758" s="196">
        <v>4.3333966999999998E-12</v>
      </c>
      <c r="BJ2758" s="196">
        <v>5.8240256999999997E-11</v>
      </c>
      <c r="BK2758" s="196">
        <v>1.0563588999999999E-11</v>
      </c>
      <c r="BL2758" s="196">
        <v>1.62092E-10</v>
      </c>
      <c r="BM2758" s="196">
        <v>1.8984399999999999E-9</v>
      </c>
      <c r="BN2758" s="108">
        <v>0</v>
      </c>
      <c r="BO2758" s="108">
        <v>7.2159999999999998E-4</v>
      </c>
      <c r="BP2758" s="108">
        <v>0</v>
      </c>
      <c r="BQ2758" s="108">
        <v>0</v>
      </c>
      <c r="BR2758" s="108">
        <v>0</v>
      </c>
      <c r="BS2758" s="108">
        <v>0</v>
      </c>
      <c r="BU2758" s="69">
        <v>1.9072781999999999E-4</v>
      </c>
      <c r="BV2758" s="172">
        <v>1.1546576999999999E-5</v>
      </c>
      <c r="BW2758" s="172">
        <v>9.9680486000000004E-5</v>
      </c>
      <c r="BX2758" s="172">
        <v>4.1173591000000001E-8</v>
      </c>
      <c r="BY2758" s="172">
        <v>3.8225483999999998E-5</v>
      </c>
      <c r="BZ2758" s="69">
        <v>0</v>
      </c>
      <c r="CA2758" s="69">
        <v>0</v>
      </c>
      <c r="CB2758" s="69">
        <v>0</v>
      </c>
      <c r="CC2758" s="172">
        <v>1.4946899000000001E-6</v>
      </c>
      <c r="CD2758" s="172">
        <v>5.1292962999999999E-6</v>
      </c>
      <c r="CE2758" s="69">
        <v>0</v>
      </c>
      <c r="CF2758" s="69">
        <v>0</v>
      </c>
      <c r="CG2758" s="69">
        <v>0</v>
      </c>
      <c r="CH2758" s="172">
        <v>1.3384134000000001E-5</v>
      </c>
      <c r="CI2758" s="172">
        <v>3.9829709999999996E-6</v>
      </c>
      <c r="CJ2758" s="172">
        <v>1.7243007E-5</v>
      </c>
      <c r="CK2758" s="69">
        <v>0</v>
      </c>
      <c r="CM2758" s="198">
        <v>0</v>
      </c>
      <c r="CN2758" s="198">
        <v>3.5750000000000002</v>
      </c>
      <c r="CO2758" s="198">
        <v>0</v>
      </c>
      <c r="CP2758" s="198">
        <v>7.9000000000000008E-3</v>
      </c>
      <c r="CQ2758" s="197">
        <v>1.9563775999999999E-9</v>
      </c>
      <c r="CR2758" s="197">
        <v>2.3090876E-7</v>
      </c>
      <c r="CS2758" s="198">
        <v>1.2827776999999999E-3</v>
      </c>
      <c r="CT2758" s="198">
        <v>28.707391000000001</v>
      </c>
      <c r="CU2758" s="198">
        <v>0</v>
      </c>
      <c r="CV2758" s="198">
        <v>0</v>
      </c>
    </row>
    <row r="2759" spans="1:100" ht="14.4">
      <c r="A2759" t="s">
        <v>1205</v>
      </c>
      <c r="B2759" s="112" t="s">
        <v>1184</v>
      </c>
      <c r="C2759" s="113" t="str">
        <f t="shared" si="1027"/>
        <v>P.030.52.100</v>
      </c>
      <c r="D2759" t="s">
        <v>1328</v>
      </c>
      <c r="E2759" s="112" t="s">
        <v>362</v>
      </c>
      <c r="F2759" s="115" t="str">
        <f t="shared" si="1028"/>
        <v>Benzenediols (n=2, std=1.80)</v>
      </c>
      <c r="G2759" s="143">
        <f t="shared" si="1022"/>
        <v>8.8260000000000005</v>
      </c>
      <c r="I2759" s="118">
        <f t="shared" si="1023"/>
        <v>2.0725080198199999</v>
      </c>
      <c r="K2759" s="161">
        <f t="shared" si="1024"/>
        <v>0.26860796600000003</v>
      </c>
      <c r="L2759" s="161">
        <f t="shared" si="1025"/>
        <v>0.37675205381999999</v>
      </c>
      <c r="M2759" s="162">
        <f t="shared" si="1026"/>
        <v>0.10324800000000001</v>
      </c>
      <c r="N2759" s="161">
        <v>1.3239000000000001</v>
      </c>
      <c r="O2759" s="132">
        <v>0.22067343</v>
      </c>
      <c r="P2759" s="132">
        <v>0.15593222000000001</v>
      </c>
      <c r="Q2759" s="132">
        <v>0.167076</v>
      </c>
      <c r="R2759" s="132">
        <v>7.8195000000000001E-2</v>
      </c>
      <c r="S2759" s="132">
        <v>7.8757979999999998E-3</v>
      </c>
      <c r="T2759" s="132">
        <v>1.5461168000000001E-2</v>
      </c>
      <c r="U2759" s="132">
        <v>1.4640382E-4</v>
      </c>
      <c r="V2759" s="132">
        <v>5.1339000000000003E-2</v>
      </c>
      <c r="W2759" s="132">
        <v>0</v>
      </c>
      <c r="X2759" s="132">
        <v>5.1908999999999997E-2</v>
      </c>
      <c r="Y2759" s="132">
        <v>0</v>
      </c>
      <c r="Z2759" s="132">
        <v>0</v>
      </c>
      <c r="AA2759" s="132">
        <v>0</v>
      </c>
      <c r="AC2759" s="118">
        <f t="shared" si="1014"/>
        <v>1.3239000000000001</v>
      </c>
      <c r="AD2759" s="118">
        <f t="shared" si="1015"/>
        <v>0.64536001982000002</v>
      </c>
      <c r="AE2759" s="118">
        <f t="shared" si="1016"/>
        <v>0.37675205381999999</v>
      </c>
      <c r="AF2759" s="118">
        <f t="shared" si="1017"/>
        <v>0.37675205381999999</v>
      </c>
      <c r="AG2759" s="118">
        <f t="shared" si="1018"/>
        <v>0.10324800000000001</v>
      </c>
      <c r="AI2759" s="69">
        <v>6.4493</v>
      </c>
      <c r="AJ2759" s="69">
        <v>0</v>
      </c>
      <c r="AK2759" s="69">
        <v>6.4493</v>
      </c>
      <c r="AL2759" s="69">
        <v>0</v>
      </c>
      <c r="AM2759" s="69">
        <v>0</v>
      </c>
      <c r="AN2759" s="69">
        <v>0</v>
      </c>
      <c r="AO2759" s="69">
        <v>0</v>
      </c>
      <c r="AQ2759" s="116">
        <v>0.23235091999999999</v>
      </c>
      <c r="AR2759" s="116">
        <v>0.22408123999999999</v>
      </c>
      <c r="AS2759" s="116">
        <v>8.2622809999999998E-3</v>
      </c>
      <c r="AT2759" s="199">
        <v>7.3984680000000004E-6</v>
      </c>
      <c r="AU2759" s="150">
        <f t="shared" si="1019"/>
        <v>1.3434127020999999E-5</v>
      </c>
      <c r="AV2759" s="150">
        <f t="shared" si="1020"/>
        <v>3.0555772802799999E-8</v>
      </c>
      <c r="AW2759" s="163">
        <f t="shared" si="1021"/>
        <v>1.0361999999999999E-3</v>
      </c>
      <c r="AX2759" s="196">
        <v>8.1905280000000005E-6</v>
      </c>
      <c r="AY2759" s="196">
        <v>2.47128E-8</v>
      </c>
      <c r="AZ2759" s="196">
        <v>6.75189E-13</v>
      </c>
      <c r="BA2759" s="108">
        <v>0</v>
      </c>
      <c r="BB2759" s="108">
        <v>0</v>
      </c>
      <c r="BC2759" s="196">
        <v>4.4772000000000002E-9</v>
      </c>
      <c r="BD2759" s="196">
        <v>5.2341899999999999E-6</v>
      </c>
      <c r="BE2759" s="196">
        <v>1.0210200000000001E-9</v>
      </c>
      <c r="BF2759" s="196">
        <v>4.6682399999999996E-9</v>
      </c>
      <c r="BG2759" s="108">
        <v>0</v>
      </c>
      <c r="BH2759" s="108">
        <v>0</v>
      </c>
      <c r="BI2759" s="196">
        <v>8.8095437999999998E-12</v>
      </c>
      <c r="BJ2759" s="196">
        <v>1.2208099E-10</v>
      </c>
      <c r="BK2759" s="196">
        <v>2.214708E-11</v>
      </c>
      <c r="BL2759" s="196">
        <v>1.051491E-9</v>
      </c>
      <c r="BM2759" s="196">
        <v>3.88033E-9</v>
      </c>
      <c r="BN2759" s="108">
        <v>0</v>
      </c>
      <c r="BO2759" s="108">
        <v>1.0361999999999999E-3</v>
      </c>
      <c r="BP2759" s="108">
        <v>0</v>
      </c>
      <c r="BQ2759" s="108">
        <v>0</v>
      </c>
      <c r="BR2759" s="108">
        <v>0</v>
      </c>
      <c r="BS2759" s="108">
        <v>0</v>
      </c>
      <c r="BU2759" s="69">
        <v>4.6370926999999998E-4</v>
      </c>
      <c r="BV2759" s="172">
        <v>3.2184256999999999E-5</v>
      </c>
      <c r="BW2759" s="69">
        <v>2.460923E-4</v>
      </c>
      <c r="BX2759" s="172">
        <v>1.000297E-7</v>
      </c>
      <c r="BY2759" s="172">
        <v>9.6502072000000002E-5</v>
      </c>
      <c r="BZ2759" s="69">
        <v>0</v>
      </c>
      <c r="CA2759" s="69">
        <v>0</v>
      </c>
      <c r="CB2759" s="69">
        <v>0</v>
      </c>
      <c r="CC2759" s="172">
        <v>1.1315455000000001E-5</v>
      </c>
      <c r="CD2759" s="172">
        <v>1.0473391000000001E-5</v>
      </c>
      <c r="CE2759" s="69">
        <v>0</v>
      </c>
      <c r="CF2759" s="69">
        <v>0</v>
      </c>
      <c r="CG2759" s="69">
        <v>0</v>
      </c>
      <c r="CH2759" s="172">
        <v>3.4026665999999998E-5</v>
      </c>
      <c r="CI2759" s="172">
        <v>8.2545630999999993E-6</v>
      </c>
      <c r="CJ2759" s="172">
        <v>2.4760536999999999E-5</v>
      </c>
      <c r="CK2759" s="69">
        <v>0</v>
      </c>
      <c r="CM2759" s="198">
        <v>0</v>
      </c>
      <c r="CN2759" s="198">
        <v>8.8260000000000005</v>
      </c>
      <c r="CO2759" s="198">
        <v>0</v>
      </c>
      <c r="CP2759" s="198">
        <v>2.2020000000000001E-2</v>
      </c>
      <c r="CQ2759" s="197">
        <v>4.0339499999999997E-9</v>
      </c>
      <c r="CR2759" s="197">
        <v>4.6937567E-7</v>
      </c>
      <c r="CS2759" s="198">
        <v>3.2956664000000002E-3</v>
      </c>
      <c r="CT2759" s="198">
        <v>60.175069000000001</v>
      </c>
      <c r="CU2759" s="198">
        <v>0</v>
      </c>
      <c r="CV2759" s="198">
        <v>0</v>
      </c>
    </row>
    <row r="2760" spans="1:100" ht="14.4">
      <c r="A2760" t="s">
        <v>1206</v>
      </c>
      <c r="B2760" s="112" t="s">
        <v>1184</v>
      </c>
      <c r="C2760" s="113" t="str">
        <f t="shared" si="1027"/>
        <v>P.030.52.200</v>
      </c>
      <c r="D2760" t="s">
        <v>1328</v>
      </c>
      <c r="E2760" s="112" t="s">
        <v>362</v>
      </c>
      <c r="F2760" s="115" t="str">
        <f t="shared" si="1028"/>
        <v>Benzoic acids and derivatives (n=2, std=0.10)</v>
      </c>
      <c r="G2760" s="143">
        <f t="shared" si="1022"/>
        <v>4.0069999999999997</v>
      </c>
      <c r="I2760" s="118">
        <f t="shared" si="1023"/>
        <v>1.005655368462</v>
      </c>
      <c r="K2760" s="161">
        <f t="shared" si="1024"/>
        <v>0.16338497290000001</v>
      </c>
      <c r="L2760" s="161">
        <f t="shared" si="1025"/>
        <v>0.152237395562</v>
      </c>
      <c r="M2760" s="162">
        <f t="shared" si="1026"/>
        <v>8.8983000000000007E-2</v>
      </c>
      <c r="N2760" s="161">
        <v>0.60104999999999997</v>
      </c>
      <c r="O2760" s="132">
        <v>9.0293714999999997E-2</v>
      </c>
      <c r="P2760" s="132">
        <v>6.1877865999999997E-2</v>
      </c>
      <c r="Q2760" s="132">
        <v>9.5472000000000001E-2</v>
      </c>
      <c r="R2760" s="132">
        <v>4.6115000000000003E-2</v>
      </c>
      <c r="S2760" s="132">
        <v>2.6440179000000001E-3</v>
      </c>
      <c r="T2760" s="132">
        <v>1.9153955E-2</v>
      </c>
      <c r="U2760" s="164">
        <v>6.5814561999999994E-5</v>
      </c>
      <c r="V2760" s="132">
        <v>5.2319999999999998E-2</v>
      </c>
      <c r="W2760" s="132">
        <v>0</v>
      </c>
      <c r="X2760" s="132">
        <v>3.6663000000000001E-2</v>
      </c>
      <c r="Y2760" s="132">
        <v>0</v>
      </c>
      <c r="Z2760" s="132">
        <v>0</v>
      </c>
      <c r="AA2760" s="132">
        <v>0</v>
      </c>
      <c r="AC2760" s="118">
        <f t="shared" ref="AC2760:AC2823" si="1029">N2760</f>
        <v>0.60104999999999997</v>
      </c>
      <c r="AD2760" s="118">
        <f t="shared" ref="AD2760:AD2823" si="1030">O2760+P2760+Q2760+R2760+S2760+T2760+U2760</f>
        <v>0.31562236846200004</v>
      </c>
      <c r="AE2760" s="118">
        <f t="shared" ref="AE2760:AE2823" si="1031">O2760+P2760+U2760+Z2760</f>
        <v>0.152237395562</v>
      </c>
      <c r="AF2760" s="118">
        <f t="shared" ref="AF2760:AF2823" si="1032">Y2760+O2760+P2760+U2760+W2760</f>
        <v>0.152237395562</v>
      </c>
      <c r="AG2760" s="118">
        <f t="shared" ref="AG2760:AG2823" si="1033">V2760+X2760+AA2760</f>
        <v>8.8983000000000007E-2</v>
      </c>
      <c r="AI2760" s="69">
        <v>4.5551000000000004</v>
      </c>
      <c r="AJ2760" s="69">
        <v>0</v>
      </c>
      <c r="AK2760" s="69">
        <v>4.5551000000000004</v>
      </c>
      <c r="AL2760" s="69">
        <v>0</v>
      </c>
      <c r="AM2760" s="69">
        <v>0</v>
      </c>
      <c r="AN2760" s="69">
        <v>0</v>
      </c>
      <c r="AO2760" s="69">
        <v>0</v>
      </c>
      <c r="AQ2760" s="116">
        <v>0.10529968000000001</v>
      </c>
      <c r="AR2760" s="116">
        <v>0.10156353</v>
      </c>
      <c r="AS2760" s="116">
        <v>3.7286067E-3</v>
      </c>
      <c r="AT2760" s="199">
        <v>7.5398399999999996E-6</v>
      </c>
      <c r="AU2760" s="150">
        <f t="shared" ref="AU2760:AU2823" si="1034">AX2760+BA2760+BB2760+BC2760+BD2760+BL2760+BM2760+BQ2760</f>
        <v>6.0889406700000006E-6</v>
      </c>
      <c r="AV2760" s="150">
        <f t="shared" ref="AV2760:AV2823" si="1035">AY2760+AZ2760+BE2760+BF2760+BG2760+BH2760+BI2760+BJ2760+BK2760+BN2760+BR2760+BS2760</f>
        <v>1.37892258517E-8</v>
      </c>
      <c r="AW2760" s="163">
        <f t="shared" ref="AW2760:AW2823" si="1036">BO2760+BP2760</f>
        <v>1.0560000000000001E-3</v>
      </c>
      <c r="AX2760" s="196">
        <v>3.7184959999999999E-6</v>
      </c>
      <c r="AY2760" s="196">
        <v>1.12196E-8</v>
      </c>
      <c r="AZ2760" s="196">
        <v>3.065355E-13</v>
      </c>
      <c r="BA2760" s="108">
        <v>0</v>
      </c>
      <c r="BB2760" s="108">
        <v>0</v>
      </c>
      <c r="BC2760" s="196">
        <v>2.5584000000000002E-9</v>
      </c>
      <c r="BD2760" s="196">
        <v>2.3631700000000001E-6</v>
      </c>
      <c r="BE2760" s="196">
        <v>5.8344E-10</v>
      </c>
      <c r="BF2760" s="196">
        <v>1.91012E-9</v>
      </c>
      <c r="BG2760" s="108">
        <v>0</v>
      </c>
      <c r="BH2760" s="108">
        <v>0</v>
      </c>
      <c r="BI2760" s="196">
        <v>1.0912119E-11</v>
      </c>
      <c r="BJ2760" s="196">
        <v>5.4880687999999999E-11</v>
      </c>
      <c r="BK2760" s="196">
        <v>9.9665092000000001E-12</v>
      </c>
      <c r="BL2760" s="196">
        <v>4.7003999999999996E-10</v>
      </c>
      <c r="BM2760" s="196">
        <v>4.2462300000000001E-9</v>
      </c>
      <c r="BN2760" s="108">
        <v>0</v>
      </c>
      <c r="BO2760" s="108">
        <v>1.0560000000000001E-3</v>
      </c>
      <c r="BP2760" s="108">
        <v>0</v>
      </c>
      <c r="BQ2760" s="108">
        <v>0</v>
      </c>
      <c r="BR2760" s="108">
        <v>0</v>
      </c>
      <c r="BS2760" s="108">
        <v>0</v>
      </c>
      <c r="BU2760" s="69">
        <v>2.4453080000000002E-4</v>
      </c>
      <c r="BV2760" s="172">
        <v>1.3168944000000001E-5</v>
      </c>
      <c r="BW2760" s="69">
        <v>1.1172579000000001E-4</v>
      </c>
      <c r="BX2760" s="172">
        <v>5.7022426000000003E-8</v>
      </c>
      <c r="BY2760" s="172">
        <v>5.2124333999999998E-5</v>
      </c>
      <c r="BZ2760" s="69">
        <v>0</v>
      </c>
      <c r="CA2760" s="69">
        <v>0</v>
      </c>
      <c r="CB2760" s="69">
        <v>0</v>
      </c>
      <c r="CC2760" s="172">
        <v>4.4731277999999996E-6</v>
      </c>
      <c r="CD2760" s="172">
        <v>1.2812939000000001E-5</v>
      </c>
      <c r="CE2760" s="69">
        <v>0</v>
      </c>
      <c r="CF2760" s="69">
        <v>0</v>
      </c>
      <c r="CG2760" s="69">
        <v>0</v>
      </c>
      <c r="CH2760" s="172">
        <v>1.9104829E-5</v>
      </c>
      <c r="CI2760" s="172">
        <v>5.8301459000000004E-6</v>
      </c>
      <c r="CJ2760" s="172">
        <v>2.5233669000000001E-5</v>
      </c>
      <c r="CK2760" s="69">
        <v>0</v>
      </c>
      <c r="CM2760" s="198">
        <v>0</v>
      </c>
      <c r="CN2760" s="198">
        <v>4.0069999999999997</v>
      </c>
      <c r="CO2760" s="198">
        <v>0</v>
      </c>
      <c r="CP2760" s="198">
        <v>9.0100000000000006E-3</v>
      </c>
      <c r="CQ2760" s="197">
        <v>4.9313044999999999E-9</v>
      </c>
      <c r="CR2760" s="197">
        <v>5.8074787000000001E-7</v>
      </c>
      <c r="CS2760" s="198">
        <v>1.7006110000000001E-3</v>
      </c>
      <c r="CT2760" s="198">
        <v>27.056553999999998</v>
      </c>
      <c r="CU2760" s="198">
        <v>0</v>
      </c>
      <c r="CV2760" s="198">
        <v>0</v>
      </c>
    </row>
    <row r="2761" spans="1:100" ht="14.4">
      <c r="A2761" t="s">
        <v>1207</v>
      </c>
      <c r="B2761" s="112" t="s">
        <v>1184</v>
      </c>
      <c r="C2761" s="113" t="str">
        <f t="shared" si="1027"/>
        <v>P.030.53.100</v>
      </c>
      <c r="D2761" t="s">
        <v>1328</v>
      </c>
      <c r="E2761" s="112" t="s">
        <v>362</v>
      </c>
      <c r="F2761" s="115" t="str">
        <f t="shared" si="1028"/>
        <v>Carbohydrates and carbohydrate conjugates (n=2, std=0.61)</v>
      </c>
      <c r="G2761" s="143">
        <f t="shared" si="1022"/>
        <v>2.1860000000000004</v>
      </c>
      <c r="I2761" s="118">
        <f t="shared" si="1023"/>
        <v>0.94073498458600002</v>
      </c>
      <c r="K2761" s="161">
        <f t="shared" si="1024"/>
        <v>9.3427329320000002E-2</v>
      </c>
      <c r="L2761" s="161">
        <f t="shared" si="1025"/>
        <v>0.47197115526600003</v>
      </c>
      <c r="M2761" s="162">
        <f t="shared" si="1026"/>
        <v>4.7436499999999999E-2</v>
      </c>
      <c r="N2761" s="161">
        <v>0.32790000000000002</v>
      </c>
      <c r="O2761" s="132">
        <v>4.0987935000000003E-2</v>
      </c>
      <c r="P2761" s="132">
        <v>0.43088516999999998</v>
      </c>
      <c r="Q2761" s="132">
        <v>4.8959999999999997E-2</v>
      </c>
      <c r="R2761" s="132">
        <v>2.4461E-2</v>
      </c>
      <c r="S2761" s="132">
        <v>9.9010032000000007E-4</v>
      </c>
      <c r="T2761" s="132">
        <v>1.9016228999999999E-2</v>
      </c>
      <c r="U2761" s="164">
        <v>9.8050266000000006E-5</v>
      </c>
      <c r="V2761" s="132">
        <v>3.1282999999999998E-2</v>
      </c>
      <c r="W2761" s="132">
        <v>0</v>
      </c>
      <c r="X2761" s="132">
        <v>1.6153500000000001E-2</v>
      </c>
      <c r="Y2761" s="132">
        <v>0</v>
      </c>
      <c r="Z2761" s="132">
        <v>0</v>
      </c>
      <c r="AA2761" s="132">
        <v>0</v>
      </c>
      <c r="AC2761" s="118">
        <f t="shared" si="1029"/>
        <v>0.32790000000000002</v>
      </c>
      <c r="AD2761" s="118">
        <f t="shared" si="1030"/>
        <v>0.56539848458599995</v>
      </c>
      <c r="AE2761" s="118">
        <f t="shared" si="1031"/>
        <v>0.47197115526600003</v>
      </c>
      <c r="AF2761" s="118">
        <f t="shared" si="1032"/>
        <v>0.47197115526600003</v>
      </c>
      <c r="AG2761" s="118">
        <f t="shared" si="1033"/>
        <v>4.7436499999999999E-2</v>
      </c>
      <c r="AI2761" s="69">
        <v>2.0069499999999998</v>
      </c>
      <c r="AJ2761" s="69">
        <v>0</v>
      </c>
      <c r="AK2761" s="69">
        <v>2.0069499999999998</v>
      </c>
      <c r="AL2761" s="69">
        <v>0</v>
      </c>
      <c r="AM2761" s="69">
        <v>0</v>
      </c>
      <c r="AN2761" s="69">
        <v>0</v>
      </c>
      <c r="AO2761" s="69">
        <v>0</v>
      </c>
      <c r="AQ2761" s="116">
        <v>5.4756859999999997E-2</v>
      </c>
      <c r="AR2761" s="116">
        <v>5.2752831E-2</v>
      </c>
      <c r="AS2761" s="116">
        <v>1.9995210000000002E-3</v>
      </c>
      <c r="AT2761" s="199">
        <v>4.5081960000000002E-6</v>
      </c>
      <c r="AU2761" s="150">
        <f t="shared" si="1034"/>
        <v>3.1626397460000004E-6</v>
      </c>
      <c r="AV2761" s="150">
        <f t="shared" si="1035"/>
        <v>7.3946781549999993E-9</v>
      </c>
      <c r="AW2761" s="163">
        <f t="shared" si="1036"/>
        <v>6.3139999999999995E-4</v>
      </c>
      <c r="AX2761" s="196">
        <v>2.0286080000000002E-6</v>
      </c>
      <c r="AY2761" s="196">
        <v>6.1207999999999998E-9</v>
      </c>
      <c r="AZ2761" s="196">
        <v>1.6722899999999999E-13</v>
      </c>
      <c r="BA2761" s="108">
        <v>0</v>
      </c>
      <c r="BB2761" s="108">
        <v>0</v>
      </c>
      <c r="BC2761" s="196">
        <v>1.312E-9</v>
      </c>
      <c r="BD2761" s="196">
        <v>1.1280700000000001E-6</v>
      </c>
      <c r="BE2761" s="196">
        <v>2.9920000000000001E-10</v>
      </c>
      <c r="BF2761" s="196">
        <v>8.6707999999999997E-10</v>
      </c>
      <c r="BG2761" s="108">
        <v>0</v>
      </c>
      <c r="BH2761" s="108">
        <v>0</v>
      </c>
      <c r="BI2761" s="196">
        <v>1.0833231999999999E-11</v>
      </c>
      <c r="BJ2761" s="196">
        <v>8.1760559000000003E-11</v>
      </c>
      <c r="BK2761" s="196">
        <v>1.4837135000000001E-11</v>
      </c>
      <c r="BL2761" s="196">
        <v>2.75286E-10</v>
      </c>
      <c r="BM2761" s="196">
        <v>4.3744600000000002E-9</v>
      </c>
      <c r="BN2761" s="108">
        <v>0</v>
      </c>
      <c r="BO2761" s="108">
        <v>6.3139999999999995E-4</v>
      </c>
      <c r="BP2761" s="108">
        <v>0</v>
      </c>
      <c r="BQ2761" s="108">
        <v>0</v>
      </c>
      <c r="BR2761" s="108">
        <v>0</v>
      </c>
      <c r="BS2761" s="108">
        <v>0</v>
      </c>
      <c r="BU2761" s="69">
        <v>1.3609137999999999E-4</v>
      </c>
      <c r="BV2761" s="172">
        <v>5.9779114999999998E-6</v>
      </c>
      <c r="BW2761" s="172">
        <v>6.0951479999999999E-5</v>
      </c>
      <c r="BX2761" s="172">
        <v>3.8563708999999997E-8</v>
      </c>
      <c r="BY2761" s="172">
        <v>2.6818767000000001E-5</v>
      </c>
      <c r="BZ2761" s="69">
        <v>0</v>
      </c>
      <c r="CA2761" s="69">
        <v>0</v>
      </c>
      <c r="CB2761" s="69">
        <v>0</v>
      </c>
      <c r="CC2761" s="172">
        <v>2.2470318E-6</v>
      </c>
      <c r="CD2761" s="172">
        <v>1.2654255E-5</v>
      </c>
      <c r="CE2761" s="69">
        <v>0</v>
      </c>
      <c r="CF2761" s="69">
        <v>0</v>
      </c>
      <c r="CG2761" s="69">
        <v>0</v>
      </c>
      <c r="CH2761" s="172">
        <v>9.7470149999999994E-6</v>
      </c>
      <c r="CI2761" s="172">
        <v>2.5687277000000002E-6</v>
      </c>
      <c r="CJ2761" s="172">
        <v>1.5087631000000001E-5</v>
      </c>
      <c r="CK2761" s="69">
        <v>0</v>
      </c>
      <c r="CM2761" s="198">
        <v>0</v>
      </c>
      <c r="CN2761" s="198">
        <v>2.1859999999999999</v>
      </c>
      <c r="CO2761" s="198">
        <v>0</v>
      </c>
      <c r="CP2761" s="198">
        <v>4.0899999999999999E-3</v>
      </c>
      <c r="CQ2761" s="197">
        <v>4.8806136000000001E-9</v>
      </c>
      <c r="CR2761" s="197">
        <v>5.7677998999999997E-7</v>
      </c>
      <c r="CS2761" s="198">
        <v>8.5994439999999999E-4</v>
      </c>
      <c r="CT2761" s="198">
        <v>40.304445999999999</v>
      </c>
      <c r="CU2761" s="198">
        <v>0</v>
      </c>
      <c r="CV2761" s="198">
        <v>0</v>
      </c>
    </row>
    <row r="2762" spans="1:100" ht="14.4">
      <c r="A2762" t="s">
        <v>1208</v>
      </c>
      <c r="B2762" s="112" t="s">
        <v>1184</v>
      </c>
      <c r="C2762" s="113" t="str">
        <f t="shared" si="1027"/>
        <v>P.030.53.200</v>
      </c>
      <c r="D2762" t="s">
        <v>1328</v>
      </c>
      <c r="E2762" s="112" t="s">
        <v>362</v>
      </c>
      <c r="F2762" s="115" t="str">
        <f t="shared" si="1028"/>
        <v>Carbonic acid diesters (n=2, std=0.12)</v>
      </c>
      <c r="G2762" s="143">
        <f t="shared" si="1022"/>
        <v>2.0209999999999999</v>
      </c>
      <c r="I2762" s="118">
        <f t="shared" si="1023"/>
        <v>0.50080012587159994</v>
      </c>
      <c r="K2762" s="161">
        <f t="shared" si="1024"/>
        <v>7.6702518099999992E-2</v>
      </c>
      <c r="L2762" s="161">
        <f t="shared" si="1025"/>
        <v>7.2894707771599995E-2</v>
      </c>
      <c r="M2762" s="162">
        <f t="shared" si="1026"/>
        <v>4.8052899999999996E-2</v>
      </c>
      <c r="N2762" s="161">
        <v>0.30314999999999998</v>
      </c>
      <c r="O2762" s="132">
        <v>4.1088149999999997E-2</v>
      </c>
      <c r="P2762" s="132">
        <v>3.1799842000000002E-2</v>
      </c>
      <c r="Q2762" s="132">
        <v>4.6511999999999998E-2</v>
      </c>
      <c r="R2762" s="132">
        <v>2.1253000000000001E-2</v>
      </c>
      <c r="S2762" s="132">
        <v>8.6258739999999997E-4</v>
      </c>
      <c r="T2762" s="132">
        <v>8.0749306999999999E-3</v>
      </c>
      <c r="U2762" s="164">
        <v>6.7157715999999996E-6</v>
      </c>
      <c r="V2762" s="132">
        <v>3.0519999999999999E-2</v>
      </c>
      <c r="W2762" s="132">
        <v>0</v>
      </c>
      <c r="X2762" s="132">
        <v>1.7532900000000001E-2</v>
      </c>
      <c r="Y2762" s="132">
        <v>0</v>
      </c>
      <c r="Z2762" s="132">
        <v>0</v>
      </c>
      <c r="AA2762" s="132">
        <v>0</v>
      </c>
      <c r="AC2762" s="118">
        <f t="shared" si="1029"/>
        <v>0.30314999999999998</v>
      </c>
      <c r="AD2762" s="118">
        <f t="shared" si="1030"/>
        <v>0.14959722587160001</v>
      </c>
      <c r="AE2762" s="118">
        <f t="shared" si="1031"/>
        <v>7.2894707771599995E-2</v>
      </c>
      <c r="AF2762" s="118">
        <f t="shared" si="1032"/>
        <v>7.2894707771599995E-2</v>
      </c>
      <c r="AG2762" s="118">
        <f t="shared" si="1033"/>
        <v>4.8052899999999996E-2</v>
      </c>
      <c r="AI2762" s="69">
        <v>2.1783299999999999</v>
      </c>
      <c r="AJ2762" s="69">
        <v>0</v>
      </c>
      <c r="AK2762" s="69">
        <v>2.1783299999999999</v>
      </c>
      <c r="AL2762" s="69">
        <v>0</v>
      </c>
      <c r="AM2762" s="69">
        <v>0</v>
      </c>
      <c r="AN2762" s="69">
        <v>0</v>
      </c>
      <c r="AO2762" s="69">
        <v>0</v>
      </c>
      <c r="AQ2762" s="116">
        <v>5.1191632000000001E-2</v>
      </c>
      <c r="AR2762" s="116">
        <v>4.9342127E-2</v>
      </c>
      <c r="AS2762" s="116">
        <v>1.8451063999999999E-3</v>
      </c>
      <c r="AT2762" s="199">
        <v>4.3982399999999999E-6</v>
      </c>
      <c r="AU2762" s="150">
        <f t="shared" si="1034"/>
        <v>2.9581611029999999E-6</v>
      </c>
      <c r="AV2762" s="150">
        <f t="shared" si="1035"/>
        <v>6.8236182138000001E-9</v>
      </c>
      <c r="AW2762" s="163">
        <f t="shared" si="1036"/>
        <v>6.1600000000000001E-4</v>
      </c>
      <c r="AX2762" s="196">
        <v>1.875488E-6</v>
      </c>
      <c r="AY2762" s="196">
        <v>5.6588000000000004E-9</v>
      </c>
      <c r="AZ2762" s="196">
        <v>1.5460650000000001E-13</v>
      </c>
      <c r="BA2762" s="108">
        <v>0</v>
      </c>
      <c r="BB2762" s="108">
        <v>0</v>
      </c>
      <c r="BC2762" s="196">
        <v>1.2464E-9</v>
      </c>
      <c r="BD2762" s="196">
        <v>1.07957E-6</v>
      </c>
      <c r="BE2762" s="196">
        <v>2.8423999999999999E-10</v>
      </c>
      <c r="BF2762" s="196">
        <v>8.6919999999999996E-10</v>
      </c>
      <c r="BG2762" s="108">
        <v>0</v>
      </c>
      <c r="BH2762" s="108">
        <v>0</v>
      </c>
      <c r="BI2762" s="196">
        <v>4.6003019000000004E-12</v>
      </c>
      <c r="BJ2762" s="196">
        <v>5.6002709E-12</v>
      </c>
      <c r="BK2762" s="196">
        <v>1.0230344999999999E-12</v>
      </c>
      <c r="BL2762" s="196">
        <v>1.6865300000000001E-10</v>
      </c>
      <c r="BM2762" s="196">
        <v>1.68805E-9</v>
      </c>
      <c r="BN2762" s="108">
        <v>0</v>
      </c>
      <c r="BO2762" s="108">
        <v>6.1600000000000001E-4</v>
      </c>
      <c r="BP2762" s="108">
        <v>0</v>
      </c>
      <c r="BQ2762" s="108">
        <v>0</v>
      </c>
      <c r="BR2762" s="108">
        <v>0</v>
      </c>
      <c r="BS2762" s="108">
        <v>0</v>
      </c>
      <c r="BU2762" s="69">
        <v>1.2007333E-4</v>
      </c>
      <c r="BV2762" s="172">
        <v>5.9925274000000001E-6</v>
      </c>
      <c r="BW2762" s="172">
        <v>5.6350843E-5</v>
      </c>
      <c r="BX2762" s="172">
        <v>2.4548055E-8</v>
      </c>
      <c r="BY2762" s="172">
        <v>2.3959389E-5</v>
      </c>
      <c r="BZ2762" s="69">
        <v>0</v>
      </c>
      <c r="CA2762" s="69">
        <v>0</v>
      </c>
      <c r="CB2762" s="69">
        <v>0</v>
      </c>
      <c r="CC2762" s="172">
        <v>1.5475133E-6</v>
      </c>
      <c r="CD2762" s="172">
        <v>5.4107786000000002E-6</v>
      </c>
      <c r="CE2762" s="69">
        <v>0</v>
      </c>
      <c r="CF2762" s="69">
        <v>0</v>
      </c>
      <c r="CG2762" s="69">
        <v>0</v>
      </c>
      <c r="CH2762" s="172">
        <v>9.2800152000000002E-6</v>
      </c>
      <c r="CI2762" s="172">
        <v>2.7880797000000001E-6</v>
      </c>
      <c r="CJ2762" s="172">
        <v>1.471964E-5</v>
      </c>
      <c r="CK2762" s="69">
        <v>0</v>
      </c>
      <c r="CM2762" s="198">
        <v>0</v>
      </c>
      <c r="CN2762" s="198">
        <v>2.0209999999999999</v>
      </c>
      <c r="CO2762" s="198">
        <v>0</v>
      </c>
      <c r="CP2762" s="198">
        <v>4.1000000000000003E-3</v>
      </c>
      <c r="CQ2762" s="197">
        <v>2.0766069999999998E-9</v>
      </c>
      <c r="CR2762" s="197">
        <v>2.4469814999999997E-7</v>
      </c>
      <c r="CS2762" s="198">
        <v>7.8055550999999996E-4</v>
      </c>
      <c r="CT2762" s="198">
        <v>2.7635991999999998</v>
      </c>
      <c r="CU2762" s="198">
        <v>0</v>
      </c>
      <c r="CV2762" s="198">
        <v>0</v>
      </c>
    </row>
    <row r="2763" spans="1:100" ht="14.4">
      <c r="A2763" t="s">
        <v>1209</v>
      </c>
      <c r="B2763" s="112" t="s">
        <v>1184</v>
      </c>
      <c r="C2763" s="113" t="str">
        <f t="shared" si="1027"/>
        <v>P.030.54.100</v>
      </c>
      <c r="D2763" t="s">
        <v>1328</v>
      </c>
      <c r="E2763" s="112" t="s">
        <v>362</v>
      </c>
      <c r="F2763" s="115" t="str">
        <f t="shared" si="1028"/>
        <v>Diphenylmethanes (n=2, std=0.66)</v>
      </c>
      <c r="G2763" s="143">
        <f t="shared" si="1022"/>
        <v>4.0040000000000004</v>
      </c>
      <c r="I2763" s="118">
        <f t="shared" si="1023"/>
        <v>1.2840971132500001</v>
      </c>
      <c r="K2763" s="161">
        <f t="shared" si="1024"/>
        <v>0.29998081399999998</v>
      </c>
      <c r="L2763" s="161">
        <f t="shared" si="1025"/>
        <v>0.26552929924999996</v>
      </c>
      <c r="M2763" s="162">
        <f t="shared" si="1026"/>
        <v>0.11798699999999999</v>
      </c>
      <c r="N2763" s="161">
        <v>0.60060000000000002</v>
      </c>
      <c r="O2763" s="132">
        <v>0.12707262</v>
      </c>
      <c r="P2763" s="132">
        <v>0.13817595999999999</v>
      </c>
      <c r="Q2763" s="132">
        <v>0.111384</v>
      </c>
      <c r="R2763" s="132">
        <v>3.8897000000000001E-2</v>
      </c>
      <c r="S2763" s="132">
        <v>4.8004864000000001E-2</v>
      </c>
      <c r="T2763" s="132">
        <v>0.10169495000000001</v>
      </c>
      <c r="U2763" s="132">
        <v>2.8071925E-4</v>
      </c>
      <c r="V2763" s="132">
        <v>5.2646999999999999E-2</v>
      </c>
      <c r="W2763" s="132">
        <v>0</v>
      </c>
      <c r="X2763" s="132">
        <v>6.5339999999999995E-2</v>
      </c>
      <c r="Y2763" s="132">
        <v>0</v>
      </c>
      <c r="Z2763" s="132">
        <v>0</v>
      </c>
      <c r="AA2763" s="132">
        <v>0</v>
      </c>
      <c r="AC2763" s="118">
        <f t="shared" si="1029"/>
        <v>0.60060000000000002</v>
      </c>
      <c r="AD2763" s="118">
        <f t="shared" si="1030"/>
        <v>0.56551011324999989</v>
      </c>
      <c r="AE2763" s="118">
        <f t="shared" si="1031"/>
        <v>0.26552929924999996</v>
      </c>
      <c r="AF2763" s="118">
        <f t="shared" si="1032"/>
        <v>0.26552929924999996</v>
      </c>
      <c r="AG2763" s="118">
        <f t="shared" si="1033"/>
        <v>0.11798699999999999</v>
      </c>
      <c r="AI2763" s="69">
        <v>8.1180000000000003</v>
      </c>
      <c r="AJ2763" s="69">
        <v>0</v>
      </c>
      <c r="AK2763" s="69">
        <v>8.1180000000000003</v>
      </c>
      <c r="AL2763" s="69">
        <v>0</v>
      </c>
      <c r="AM2763" s="69">
        <v>0</v>
      </c>
      <c r="AN2763" s="69">
        <v>0</v>
      </c>
      <c r="AO2763" s="69">
        <v>0</v>
      </c>
      <c r="AQ2763" s="116">
        <v>0.11521728000000001</v>
      </c>
      <c r="AR2763" s="116">
        <v>0.1111767</v>
      </c>
      <c r="AS2763" s="116">
        <v>4.0329978999999998E-3</v>
      </c>
      <c r="AT2763" s="199">
        <v>7.5869640000000002E-6</v>
      </c>
      <c r="AU2763" s="150">
        <f t="shared" si="1034"/>
        <v>6.6652695700000007E-6</v>
      </c>
      <c r="AV2763" s="150">
        <f t="shared" si="1035"/>
        <v>1.4914932995999999E-8</v>
      </c>
      <c r="AW2763" s="163">
        <f t="shared" si="1036"/>
        <v>1.0625999999999999E-3</v>
      </c>
      <c r="AX2763" s="196">
        <v>3.7157120000000002E-6</v>
      </c>
      <c r="AY2763" s="196">
        <v>1.12112E-8</v>
      </c>
      <c r="AZ2763" s="196">
        <v>3.06306E-13</v>
      </c>
      <c r="BA2763" s="108">
        <v>0</v>
      </c>
      <c r="BB2763" s="108">
        <v>0</v>
      </c>
      <c r="BC2763" s="196">
        <v>2.9847999999999999E-9</v>
      </c>
      <c r="BD2763" s="196">
        <v>2.9178900000000002E-6</v>
      </c>
      <c r="BE2763" s="196">
        <v>6.8067999999999997E-10</v>
      </c>
      <c r="BF2763" s="196">
        <v>2.6881599999999999E-9</v>
      </c>
      <c r="BG2763" s="108">
        <v>0</v>
      </c>
      <c r="BH2763" s="108">
        <v>0</v>
      </c>
      <c r="BI2763" s="196">
        <v>5.7944238E-11</v>
      </c>
      <c r="BJ2763" s="196">
        <v>2.3408624000000002E-10</v>
      </c>
      <c r="BK2763" s="196">
        <v>4.2556211999999997E-11</v>
      </c>
      <c r="BL2763" s="196">
        <v>6.47159E-9</v>
      </c>
      <c r="BM2763" s="196">
        <v>2.2211180000000001E-8</v>
      </c>
      <c r="BN2763" s="108">
        <v>0</v>
      </c>
      <c r="BO2763" s="108">
        <v>1.0625999999999999E-3</v>
      </c>
      <c r="BP2763" s="108">
        <v>0</v>
      </c>
      <c r="BQ2763" s="108">
        <v>0</v>
      </c>
      <c r="BR2763" s="108">
        <v>0</v>
      </c>
      <c r="BS2763" s="108">
        <v>0</v>
      </c>
      <c r="BU2763" s="69">
        <v>3.7542590000000001E-4</v>
      </c>
      <c r="BV2763" s="172">
        <v>1.8532987000000001E-5</v>
      </c>
      <c r="BW2763" s="69">
        <v>1.1164214E-4</v>
      </c>
      <c r="BX2763" s="172">
        <v>1.0771812E-7</v>
      </c>
      <c r="BY2763" s="172">
        <v>5.0082191999999998E-5</v>
      </c>
      <c r="BZ2763" s="69">
        <v>0</v>
      </c>
      <c r="CA2763" s="69">
        <v>0</v>
      </c>
      <c r="CB2763" s="69">
        <v>0</v>
      </c>
      <c r="CC2763" s="172">
        <v>6.9330520999999994E-5</v>
      </c>
      <c r="CD2763" s="172">
        <v>6.7453904999999995E-5</v>
      </c>
      <c r="CE2763" s="69">
        <v>0</v>
      </c>
      <c r="CF2763" s="69">
        <v>0</v>
      </c>
      <c r="CG2763" s="69">
        <v>0</v>
      </c>
      <c r="CH2763" s="172">
        <v>2.2494690999999999E-5</v>
      </c>
      <c r="CI2763" s="172">
        <v>1.0390358999999999E-5</v>
      </c>
      <c r="CJ2763" s="172">
        <v>2.5391379000000001E-5</v>
      </c>
      <c r="CK2763" s="69">
        <v>0</v>
      </c>
      <c r="CM2763" s="198">
        <v>0</v>
      </c>
      <c r="CN2763" s="198">
        <v>4.0039999999999996</v>
      </c>
      <c r="CO2763" s="198">
        <v>0</v>
      </c>
      <c r="CP2763" s="198">
        <v>1.268E-2</v>
      </c>
      <c r="CQ2763" s="197">
        <v>2.6498119999999999E-8</v>
      </c>
      <c r="CR2763" s="197">
        <v>3.0829537000000001E-6</v>
      </c>
      <c r="CS2763" s="198">
        <v>1.7448887E-3</v>
      </c>
      <c r="CT2763" s="198">
        <v>115.41439</v>
      </c>
      <c r="CU2763" s="198">
        <v>0</v>
      </c>
      <c r="CV2763" s="198">
        <v>0</v>
      </c>
    </row>
    <row r="2764" spans="1:100" ht="14.4">
      <c r="A2764" t="s">
        <v>1210</v>
      </c>
      <c r="B2764" s="112" t="s">
        <v>1184</v>
      </c>
      <c r="C2764" s="113" t="str">
        <f t="shared" si="1027"/>
        <v>P.030.58.100</v>
      </c>
      <c r="D2764" t="s">
        <v>1328</v>
      </c>
      <c r="E2764" s="112" t="s">
        <v>362</v>
      </c>
      <c r="F2764" s="115" t="str">
        <f t="shared" si="1028"/>
        <v>Halomethanes (n=6, std=3.60)</v>
      </c>
      <c r="G2764" s="143">
        <f t="shared" si="1022"/>
        <v>6.5580000000000007</v>
      </c>
      <c r="I2764" s="118">
        <f t="shared" si="1023"/>
        <v>1.877879870945</v>
      </c>
      <c r="K2764" s="161">
        <f t="shared" si="1024"/>
        <v>0.28563180399999999</v>
      </c>
      <c r="L2764" s="161">
        <f t="shared" si="1025"/>
        <v>0.25176706694500001</v>
      </c>
      <c r="M2764" s="162">
        <f t="shared" si="1026"/>
        <v>0.35678100000000001</v>
      </c>
      <c r="N2764" s="161">
        <v>0.98370000000000002</v>
      </c>
      <c r="O2764" s="132">
        <v>0.17858313000000001</v>
      </c>
      <c r="P2764" s="132">
        <v>7.3123494999999997E-2</v>
      </c>
      <c r="Q2764" s="132">
        <v>0.14810400000000001</v>
      </c>
      <c r="R2764" s="132">
        <v>4.9322999999999999E-2</v>
      </c>
      <c r="S2764" s="132">
        <v>4.1629218000000003E-2</v>
      </c>
      <c r="T2764" s="132">
        <v>4.6575586000000002E-2</v>
      </c>
      <c r="U2764" s="164">
        <v>6.0441944999999998E-5</v>
      </c>
      <c r="V2764" s="132">
        <v>0.30378300000000003</v>
      </c>
      <c r="W2764" s="132">
        <v>0</v>
      </c>
      <c r="X2764" s="132">
        <v>5.2998000000000003E-2</v>
      </c>
      <c r="Y2764" s="132">
        <v>0</v>
      </c>
      <c r="Z2764" s="132">
        <v>0</v>
      </c>
      <c r="AA2764" s="132">
        <v>0</v>
      </c>
      <c r="AC2764" s="118">
        <f t="shared" si="1029"/>
        <v>0.98370000000000002</v>
      </c>
      <c r="AD2764" s="118">
        <f t="shared" si="1030"/>
        <v>0.53739887094500005</v>
      </c>
      <c r="AE2764" s="118">
        <f t="shared" si="1031"/>
        <v>0.25176706694500001</v>
      </c>
      <c r="AF2764" s="118">
        <f t="shared" si="1032"/>
        <v>0.25176706694500001</v>
      </c>
      <c r="AG2764" s="118">
        <f t="shared" si="1033"/>
        <v>0.35678100000000001</v>
      </c>
      <c r="AI2764" s="69">
        <v>6.5846</v>
      </c>
      <c r="AJ2764" s="69">
        <v>0</v>
      </c>
      <c r="AK2764" s="69">
        <v>6.5846</v>
      </c>
      <c r="AL2764" s="69">
        <v>0</v>
      </c>
      <c r="AM2764" s="69">
        <v>0</v>
      </c>
      <c r="AN2764" s="69">
        <v>0</v>
      </c>
      <c r="AO2764" s="69">
        <v>0</v>
      </c>
      <c r="AQ2764" s="116">
        <v>0.17513042000000001</v>
      </c>
      <c r="AR2764" s="116">
        <v>0.16883176</v>
      </c>
      <c r="AS2764" s="116">
        <v>6.2548867999999997E-3</v>
      </c>
      <c r="AT2764" s="199">
        <v>4.3778196000000003E-5</v>
      </c>
      <c r="AU2764" s="150">
        <f t="shared" si="1034"/>
        <v>1.0121807990000001E-5</v>
      </c>
      <c r="AV2764" s="150">
        <f t="shared" si="1035"/>
        <v>2.3131977792E-8</v>
      </c>
      <c r="AW2764" s="163">
        <f t="shared" si="1036"/>
        <v>6.1314000000000004E-3</v>
      </c>
      <c r="AX2764" s="196">
        <v>6.0858240000000001E-6</v>
      </c>
      <c r="AY2764" s="196">
        <v>1.8362400000000001E-8</v>
      </c>
      <c r="AZ2764" s="196">
        <v>5.0168700000000004E-13</v>
      </c>
      <c r="BA2764" s="108">
        <v>0</v>
      </c>
      <c r="BB2764" s="108">
        <v>0</v>
      </c>
      <c r="BC2764" s="196">
        <v>3.9687999999999998E-9</v>
      </c>
      <c r="BD2764" s="196">
        <v>4.0169100000000003E-6</v>
      </c>
      <c r="BE2764" s="196">
        <v>9.0508000000000004E-10</v>
      </c>
      <c r="BF2764" s="196">
        <v>3.7778400000000003E-9</v>
      </c>
      <c r="BG2764" s="108">
        <v>0</v>
      </c>
      <c r="BH2764" s="108">
        <v>0</v>
      </c>
      <c r="BI2764" s="196">
        <v>2.6542746000000001E-11</v>
      </c>
      <c r="BJ2764" s="196">
        <v>5.0404357999999997E-11</v>
      </c>
      <c r="BK2764" s="196">
        <v>9.2090009999999998E-12</v>
      </c>
      <c r="BL2764" s="196">
        <v>5.2632900000000003E-9</v>
      </c>
      <c r="BM2764" s="196">
        <v>9.8418999999999993E-9</v>
      </c>
      <c r="BN2764" s="108">
        <v>0</v>
      </c>
      <c r="BO2764" s="108">
        <v>6.1314000000000004E-3</v>
      </c>
      <c r="BP2764" s="108">
        <v>0</v>
      </c>
      <c r="BQ2764" s="108">
        <v>0</v>
      </c>
      <c r="BR2764" s="108">
        <v>0</v>
      </c>
      <c r="BS2764" s="108">
        <v>0</v>
      </c>
      <c r="BU2764" s="69">
        <v>5.4868061999999997E-4</v>
      </c>
      <c r="BV2764" s="172">
        <v>2.6045570000000001E-5</v>
      </c>
      <c r="BW2764" s="69">
        <v>1.8285444000000001E-4</v>
      </c>
      <c r="BX2764" s="172">
        <v>8.8336832000000005E-8</v>
      </c>
      <c r="BY2764" s="172">
        <v>6.5602670000000006E-5</v>
      </c>
      <c r="BZ2764" s="69">
        <v>0</v>
      </c>
      <c r="CA2764" s="69">
        <v>0</v>
      </c>
      <c r="CB2764" s="69">
        <v>0</v>
      </c>
      <c r="CC2764" s="172">
        <v>5.8112862E-5</v>
      </c>
      <c r="CD2764" s="172">
        <v>3.1034429999999998E-5</v>
      </c>
      <c r="CE2764" s="69">
        <v>0</v>
      </c>
      <c r="CF2764" s="69">
        <v>0</v>
      </c>
      <c r="CG2764" s="69">
        <v>0</v>
      </c>
      <c r="CH2764" s="172">
        <v>3.0001584E-5</v>
      </c>
      <c r="CI2764" s="172">
        <v>8.4277356999999993E-6</v>
      </c>
      <c r="CJ2764" s="69">
        <v>1.4651299000000001E-4</v>
      </c>
      <c r="CK2764" s="69">
        <v>0</v>
      </c>
      <c r="CM2764" s="198">
        <v>0</v>
      </c>
      <c r="CN2764" s="198">
        <v>6.5579999999999998</v>
      </c>
      <c r="CO2764" s="198">
        <v>0</v>
      </c>
      <c r="CP2764" s="198">
        <v>1.7819999999999999E-2</v>
      </c>
      <c r="CQ2764" s="197">
        <v>1.231879E-8</v>
      </c>
      <c r="CR2764" s="197">
        <v>1.4115383E-6</v>
      </c>
      <c r="CS2764" s="198">
        <v>2.3189997999999998E-3</v>
      </c>
      <c r="CT2764" s="198">
        <v>24.861806000000001</v>
      </c>
      <c r="CU2764" s="198">
        <v>0</v>
      </c>
      <c r="CV2764" s="198">
        <v>0</v>
      </c>
    </row>
    <row r="2765" spans="1:100" ht="14.4">
      <c r="A2765" t="s">
        <v>1211</v>
      </c>
      <c r="B2765" s="112" t="s">
        <v>1184</v>
      </c>
      <c r="C2765" s="113" t="str">
        <f t="shared" si="1027"/>
        <v>P.030.59.100</v>
      </c>
      <c r="D2765" t="s">
        <v>1328</v>
      </c>
      <c r="E2765" s="112" t="s">
        <v>362</v>
      </c>
      <c r="F2765" s="115" t="str">
        <f t="shared" si="1028"/>
        <v>Isoindolines (n=2, std=2.69)</v>
      </c>
      <c r="G2765" s="143">
        <f t="shared" si="1022"/>
        <v>7.532</v>
      </c>
      <c r="I2765" s="118">
        <f t="shared" si="1023"/>
        <v>2.04314384033</v>
      </c>
      <c r="K2765" s="161">
        <f t="shared" si="1024"/>
        <v>0.32120309920000001</v>
      </c>
      <c r="L2765" s="161">
        <f t="shared" si="1025"/>
        <v>0.43316674112999998</v>
      </c>
      <c r="M2765" s="162">
        <f t="shared" si="1026"/>
        <v>0.158974</v>
      </c>
      <c r="N2765" s="161">
        <v>1.1297999999999999</v>
      </c>
      <c r="O2765" s="132">
        <v>0.26777447999999998</v>
      </c>
      <c r="P2765" s="132">
        <v>0.16502558000000001</v>
      </c>
      <c r="Q2765" s="132">
        <v>0.15728400000000001</v>
      </c>
      <c r="R2765" s="132">
        <v>0.112681</v>
      </c>
      <c r="S2765" s="132">
        <v>5.2130281999999998E-3</v>
      </c>
      <c r="T2765" s="132">
        <v>4.6025071000000001E-2</v>
      </c>
      <c r="U2765" s="132">
        <v>3.6668113000000002E-4</v>
      </c>
      <c r="V2765" s="132">
        <v>9.6901000000000001E-2</v>
      </c>
      <c r="W2765" s="132">
        <v>0</v>
      </c>
      <c r="X2765" s="132">
        <v>6.2073000000000003E-2</v>
      </c>
      <c r="Y2765" s="132">
        <v>0</v>
      </c>
      <c r="Z2765" s="132">
        <v>0</v>
      </c>
      <c r="AA2765" s="132">
        <v>0</v>
      </c>
      <c r="AC2765" s="118">
        <f t="shared" si="1029"/>
        <v>1.1297999999999999</v>
      </c>
      <c r="AD2765" s="118">
        <f t="shared" si="1030"/>
        <v>0.7543698403300001</v>
      </c>
      <c r="AE2765" s="118">
        <f t="shared" si="1031"/>
        <v>0.43316674112999998</v>
      </c>
      <c r="AF2765" s="118">
        <f t="shared" si="1032"/>
        <v>0.43316674112999998</v>
      </c>
      <c r="AG2765" s="118">
        <f t="shared" si="1033"/>
        <v>0.158974</v>
      </c>
      <c r="AI2765" s="69">
        <v>7.7121000000000004</v>
      </c>
      <c r="AJ2765" s="69">
        <v>0</v>
      </c>
      <c r="AK2765" s="69">
        <v>7.7121000000000004</v>
      </c>
      <c r="AL2765" s="69">
        <v>0</v>
      </c>
      <c r="AM2765" s="69">
        <v>0</v>
      </c>
      <c r="AN2765" s="69">
        <v>0</v>
      </c>
      <c r="AO2765" s="69">
        <v>0</v>
      </c>
      <c r="AQ2765" s="116">
        <v>0.23507249</v>
      </c>
      <c r="AR2765" s="116">
        <v>0.22745936</v>
      </c>
      <c r="AS2765" s="116">
        <v>7.5991710000000001E-3</v>
      </c>
      <c r="AT2765" s="199">
        <v>1.3964412000000001E-5</v>
      </c>
      <c r="AU2765" s="150">
        <f t="shared" si="1034"/>
        <v>1.3636652240000001E-5</v>
      </c>
      <c r="AV2765" s="150">
        <f t="shared" si="1035"/>
        <v>2.8103443006E-8</v>
      </c>
      <c r="AW2765" s="163">
        <f t="shared" si="1036"/>
        <v>1.9558000000000002E-3</v>
      </c>
      <c r="AX2765" s="196">
        <v>6.9896960000000001E-6</v>
      </c>
      <c r="AY2765" s="196">
        <v>2.10896E-8</v>
      </c>
      <c r="AZ2765" s="196">
        <v>5.7619799999999996E-13</v>
      </c>
      <c r="BA2765" s="108">
        <v>0</v>
      </c>
      <c r="BB2765" s="108">
        <v>0</v>
      </c>
      <c r="BC2765" s="196">
        <v>4.2148E-9</v>
      </c>
      <c r="BD2765" s="196">
        <v>6.6305299999999999E-6</v>
      </c>
      <c r="BE2765" s="196">
        <v>9.6117999999999998E-10</v>
      </c>
      <c r="BF2765" s="196">
        <v>5.66464E-9</v>
      </c>
      <c r="BG2765" s="108">
        <v>0</v>
      </c>
      <c r="BH2765" s="108">
        <v>0</v>
      </c>
      <c r="BI2765" s="196">
        <v>2.6220219999999999E-11</v>
      </c>
      <c r="BJ2765" s="196">
        <v>3.0576157E-10</v>
      </c>
      <c r="BK2765" s="196">
        <v>5.5465018000000003E-11</v>
      </c>
      <c r="BL2765" s="196">
        <v>9.959799999999999E-10</v>
      </c>
      <c r="BM2765" s="196">
        <v>1.1215459999999999E-8</v>
      </c>
      <c r="BN2765" s="108">
        <v>0</v>
      </c>
      <c r="BO2765" s="108">
        <v>1.9558000000000002E-3</v>
      </c>
      <c r="BP2765" s="108">
        <v>0</v>
      </c>
      <c r="BQ2765" s="108">
        <v>0</v>
      </c>
      <c r="BR2765" s="108">
        <v>0</v>
      </c>
      <c r="BS2765" s="108">
        <v>0</v>
      </c>
      <c r="BU2765" s="69">
        <v>5.1132963999999997E-4</v>
      </c>
      <c r="BV2765" s="172">
        <v>3.9053739999999998E-5</v>
      </c>
      <c r="BW2765" s="69">
        <v>2.1001215E-4</v>
      </c>
      <c r="BX2765" s="172">
        <v>1.2706408999999999E-7</v>
      </c>
      <c r="BY2765" s="69">
        <v>1.3302843999999999E-4</v>
      </c>
      <c r="BZ2765" s="69">
        <v>0</v>
      </c>
      <c r="CA2765" s="69">
        <v>0</v>
      </c>
      <c r="CB2765" s="69">
        <v>0</v>
      </c>
      <c r="CC2765" s="172">
        <v>9.2182794000000001E-6</v>
      </c>
      <c r="CD2765" s="172">
        <v>3.0683482999999999E-5</v>
      </c>
      <c r="CE2765" s="69">
        <v>0</v>
      </c>
      <c r="CF2765" s="69">
        <v>0</v>
      </c>
      <c r="CG2765" s="69">
        <v>0</v>
      </c>
      <c r="CH2765" s="172">
        <v>3.2600791999999999E-5</v>
      </c>
      <c r="CI2765" s="172">
        <v>9.8708410999999992E-6</v>
      </c>
      <c r="CJ2765" s="172">
        <v>4.6734857000000001E-5</v>
      </c>
      <c r="CK2765" s="69">
        <v>0</v>
      </c>
      <c r="CM2765" s="198">
        <v>0</v>
      </c>
      <c r="CN2765" s="198">
        <v>7.532</v>
      </c>
      <c r="CO2765" s="198">
        <v>0</v>
      </c>
      <c r="CP2765" s="198">
        <v>2.6720000000000001E-2</v>
      </c>
      <c r="CQ2765" s="197">
        <v>1.1838711E-8</v>
      </c>
      <c r="CR2765" s="197">
        <v>1.3968060000000001E-6</v>
      </c>
      <c r="CS2765" s="198">
        <v>4.4428886000000001E-3</v>
      </c>
      <c r="CT2765" s="198">
        <v>150.71652</v>
      </c>
      <c r="CU2765" s="198">
        <v>0</v>
      </c>
      <c r="CV2765" s="198">
        <v>0</v>
      </c>
    </row>
    <row r="2766" spans="1:100" ht="14.4">
      <c r="A2766" t="s">
        <v>1212</v>
      </c>
      <c r="B2766" s="112" t="s">
        <v>1184</v>
      </c>
      <c r="C2766" s="113" t="str">
        <f t="shared" si="1027"/>
        <v>P.030.63.100</v>
      </c>
      <c r="D2766" t="s">
        <v>1328</v>
      </c>
      <c r="E2766" s="112" t="s">
        <v>362</v>
      </c>
      <c r="F2766" s="115" t="str">
        <f t="shared" si="1028"/>
        <v>Methylpyridines (n=2, std=3.53)</v>
      </c>
      <c r="G2766" s="143">
        <f t="shared" si="1022"/>
        <v>4.2320000000000002</v>
      </c>
      <c r="I2766" s="118">
        <f t="shared" si="1023"/>
        <v>2.7531138827800001</v>
      </c>
      <c r="K2766" s="161">
        <f t="shared" si="1024"/>
        <v>1.7930352702000001</v>
      </c>
      <c r="L2766" s="161">
        <f t="shared" si="1025"/>
        <v>0.24393061257999998</v>
      </c>
      <c r="M2766" s="162">
        <f t="shared" si="1026"/>
        <v>8.1348000000000004E-2</v>
      </c>
      <c r="N2766" s="161">
        <v>0.63480000000000003</v>
      </c>
      <c r="O2766" s="132">
        <v>8.4882104999999999E-2</v>
      </c>
      <c r="P2766" s="132">
        <v>0.15873018</v>
      </c>
      <c r="Q2766" s="132">
        <v>9.6084000000000003E-2</v>
      </c>
      <c r="R2766" s="132">
        <v>4.1703999999999998E-2</v>
      </c>
      <c r="S2766" s="132">
        <v>1.6801702E-3</v>
      </c>
      <c r="T2766" s="132">
        <v>1.6535671000000001</v>
      </c>
      <c r="U2766" s="132">
        <v>3.1832757999999999E-4</v>
      </c>
      <c r="V2766" s="132">
        <v>3.9239999999999997E-2</v>
      </c>
      <c r="W2766" s="132">
        <v>0</v>
      </c>
      <c r="X2766" s="132">
        <v>4.2108E-2</v>
      </c>
      <c r="Y2766" s="132">
        <v>0</v>
      </c>
      <c r="Z2766" s="132">
        <v>0</v>
      </c>
      <c r="AA2766" s="132">
        <v>0</v>
      </c>
      <c r="AC2766" s="118">
        <f t="shared" si="1029"/>
        <v>0.63480000000000003</v>
      </c>
      <c r="AD2766" s="118">
        <f t="shared" si="1030"/>
        <v>2.0369658827800001</v>
      </c>
      <c r="AE2766" s="118">
        <f t="shared" si="1031"/>
        <v>0.24393061257999998</v>
      </c>
      <c r="AF2766" s="118">
        <f t="shared" si="1032"/>
        <v>0.24393061257999998</v>
      </c>
      <c r="AG2766" s="118">
        <f t="shared" si="1033"/>
        <v>8.1348000000000004E-2</v>
      </c>
      <c r="AI2766" s="69">
        <v>5.2316000000000003</v>
      </c>
      <c r="AJ2766" s="69">
        <v>0</v>
      </c>
      <c r="AK2766" s="69">
        <v>5.2316000000000003</v>
      </c>
      <c r="AL2766" s="69">
        <v>0</v>
      </c>
      <c r="AM2766" s="69">
        <v>0</v>
      </c>
      <c r="AN2766" s="69">
        <v>0</v>
      </c>
      <c r="AO2766" s="69">
        <v>0</v>
      </c>
      <c r="AQ2766" s="116">
        <v>0.11228339</v>
      </c>
      <c r="AR2766" s="116">
        <v>0.10808928</v>
      </c>
      <c r="AS2766" s="116">
        <v>4.1884556E-3</v>
      </c>
      <c r="AT2766" s="199">
        <v>5.6548800000000001E-6</v>
      </c>
      <c r="AU2766" s="150">
        <f t="shared" si="1034"/>
        <v>6.4801727120000003E-6</v>
      </c>
      <c r="AV2766" s="150">
        <f t="shared" si="1035"/>
        <v>1.5489850536000001E-8</v>
      </c>
      <c r="AW2766" s="163">
        <f t="shared" si="1036"/>
        <v>7.9199999999999995E-4</v>
      </c>
      <c r="AX2766" s="196">
        <v>3.9272960000000004E-6</v>
      </c>
      <c r="AY2766" s="196">
        <v>1.18496E-8</v>
      </c>
      <c r="AZ2766" s="196">
        <v>3.2374800000000002E-13</v>
      </c>
      <c r="BA2766" s="108">
        <v>0</v>
      </c>
      <c r="BB2766" s="108">
        <v>0</v>
      </c>
      <c r="BC2766" s="196">
        <v>2.5747999999999998E-9</v>
      </c>
      <c r="BD2766" s="196">
        <v>2.1957E-6</v>
      </c>
      <c r="BE2766" s="196">
        <v>5.8718000000000003E-10</v>
      </c>
      <c r="BF2766" s="196">
        <v>1.79564E-9</v>
      </c>
      <c r="BG2766" s="108">
        <v>0</v>
      </c>
      <c r="BH2766" s="108">
        <v>0</v>
      </c>
      <c r="BI2766" s="196">
        <v>9.4200038999999993E-10</v>
      </c>
      <c r="BJ2766" s="196">
        <v>2.6548213000000002E-10</v>
      </c>
      <c r="BK2766" s="196">
        <v>4.9624268000000001E-11</v>
      </c>
      <c r="BL2766" s="196">
        <v>1.4056671999999999E-8</v>
      </c>
      <c r="BM2766" s="196">
        <v>3.4054524000000001E-7</v>
      </c>
      <c r="BN2766" s="108">
        <v>0</v>
      </c>
      <c r="BO2766" s="108">
        <v>7.9199999999999995E-4</v>
      </c>
      <c r="BP2766" s="108">
        <v>0</v>
      </c>
      <c r="BQ2766" s="108">
        <v>0</v>
      </c>
      <c r="BR2766" s="108">
        <v>0</v>
      </c>
      <c r="BS2766" s="108">
        <v>0</v>
      </c>
      <c r="BU2766" s="69">
        <v>1.3995334E-3</v>
      </c>
      <c r="BV2766" s="172">
        <v>1.2379685E-5</v>
      </c>
      <c r="BW2766" s="69">
        <v>1.1799939000000001E-4</v>
      </c>
      <c r="BX2766" s="172">
        <v>4.0752691000000001E-7</v>
      </c>
      <c r="BY2766" s="172">
        <v>4.7525994999999998E-5</v>
      </c>
      <c r="BZ2766" s="69">
        <v>0</v>
      </c>
      <c r="CA2766" s="69">
        <v>0</v>
      </c>
      <c r="CB2766" s="69">
        <v>0</v>
      </c>
      <c r="CC2766" s="172">
        <v>8.2114402999999996E-5</v>
      </c>
      <c r="CD2766" s="69">
        <v>1.0943145E-3</v>
      </c>
      <c r="CE2766" s="69">
        <v>0</v>
      </c>
      <c r="CF2766" s="69">
        <v>0</v>
      </c>
      <c r="CG2766" s="69">
        <v>0</v>
      </c>
      <c r="CH2766" s="172">
        <v>1.9170582999999999E-5</v>
      </c>
      <c r="CI2766" s="172">
        <v>6.6960092000000003E-6</v>
      </c>
      <c r="CJ2766" s="172">
        <v>1.8925251999999999E-5</v>
      </c>
      <c r="CK2766" s="69">
        <v>0</v>
      </c>
      <c r="CM2766" s="198">
        <v>0</v>
      </c>
      <c r="CN2766" s="198">
        <v>4.2320000000000002</v>
      </c>
      <c r="CO2766" s="198">
        <v>0</v>
      </c>
      <c r="CP2766" s="198">
        <v>8.4700000000000001E-3</v>
      </c>
      <c r="CQ2766" s="197">
        <v>4.2361563999999999E-7</v>
      </c>
      <c r="CR2766" s="197">
        <v>5.0102044999999999E-5</v>
      </c>
      <c r="CS2766" s="198">
        <v>1.557611E-3</v>
      </c>
      <c r="CT2766" s="198">
        <v>131.55605</v>
      </c>
      <c r="CU2766" s="198">
        <v>0</v>
      </c>
      <c r="CV2766" s="198">
        <v>0</v>
      </c>
    </row>
    <row r="2767" spans="1:100" ht="14.4">
      <c r="A2767" t="s">
        <v>1213</v>
      </c>
      <c r="B2767" s="112" t="s">
        <v>1184</v>
      </c>
      <c r="C2767" s="113" t="str">
        <f t="shared" si="1027"/>
        <v>P.030.64.100</v>
      </c>
      <c r="D2767" t="s">
        <v>1328</v>
      </c>
      <c r="E2767" s="112" t="s">
        <v>362</v>
      </c>
      <c r="F2767" s="115" t="str">
        <f t="shared" si="1028"/>
        <v>Nitrobenzenes (n=4, std=1.15)</v>
      </c>
      <c r="G2767" s="143">
        <f t="shared" si="1022"/>
        <v>2.5840000000000001</v>
      </c>
      <c r="I2767" s="118">
        <f t="shared" si="1023"/>
        <v>0.66886800552600012</v>
      </c>
      <c r="K2767" s="161">
        <f t="shared" si="1024"/>
        <v>7.967261560000001E-2</v>
      </c>
      <c r="L2767" s="161">
        <f t="shared" si="1025"/>
        <v>0.16240698992600003</v>
      </c>
      <c r="M2767" s="162">
        <f t="shared" si="1026"/>
        <v>3.9188399999999998E-2</v>
      </c>
      <c r="N2767" s="161">
        <v>0.3876</v>
      </c>
      <c r="O2767" s="132">
        <v>8.3679525000000005E-2</v>
      </c>
      <c r="P2767" s="132">
        <v>7.8719406000000006E-2</v>
      </c>
      <c r="Q2767" s="132">
        <v>5.1408000000000002E-2</v>
      </c>
      <c r="R2767" s="132">
        <v>2.0851999999999999E-2</v>
      </c>
      <c r="S2767" s="132">
        <v>2.8652903E-3</v>
      </c>
      <c r="T2767" s="132">
        <v>4.5473253000000002E-3</v>
      </c>
      <c r="U2767" s="164">
        <v>8.0589259999999995E-6</v>
      </c>
      <c r="V2767" s="132">
        <v>2.2563E-2</v>
      </c>
      <c r="W2767" s="132">
        <v>0</v>
      </c>
      <c r="X2767" s="132">
        <v>1.6625399999999999E-2</v>
      </c>
      <c r="Y2767" s="132">
        <v>0</v>
      </c>
      <c r="Z2767" s="132">
        <v>0</v>
      </c>
      <c r="AA2767" s="132">
        <v>0</v>
      </c>
      <c r="AC2767" s="118">
        <f t="shared" si="1029"/>
        <v>0.3876</v>
      </c>
      <c r="AD2767" s="118">
        <f t="shared" si="1030"/>
        <v>0.24207960552600002</v>
      </c>
      <c r="AE2767" s="118">
        <f t="shared" si="1031"/>
        <v>0.16240698992600003</v>
      </c>
      <c r="AF2767" s="118">
        <f t="shared" si="1032"/>
        <v>0.16240698992600003</v>
      </c>
      <c r="AG2767" s="118">
        <f t="shared" si="1033"/>
        <v>3.9188399999999998E-2</v>
      </c>
      <c r="AI2767" s="69">
        <v>2.0655800000000002</v>
      </c>
      <c r="AJ2767" s="69">
        <v>0</v>
      </c>
      <c r="AK2767" s="69">
        <v>2.0655800000000002</v>
      </c>
      <c r="AL2767" s="69">
        <v>0</v>
      </c>
      <c r="AM2767" s="69">
        <v>0</v>
      </c>
      <c r="AN2767" s="69">
        <v>0</v>
      </c>
      <c r="AO2767" s="69">
        <v>0</v>
      </c>
      <c r="AQ2767" s="116">
        <v>7.3373703999999998E-2</v>
      </c>
      <c r="AR2767" s="116">
        <v>7.0847541E-2</v>
      </c>
      <c r="AS2767" s="116">
        <v>2.5229114000000002E-3</v>
      </c>
      <c r="AT2767" s="199">
        <v>3.251556E-6</v>
      </c>
      <c r="AU2767" s="150">
        <f t="shared" si="1034"/>
        <v>4.2474544809999999E-6</v>
      </c>
      <c r="AV2767" s="150">
        <f t="shared" si="1035"/>
        <v>9.3302935008999997E-9</v>
      </c>
      <c r="AW2767" s="163">
        <f t="shared" si="1036"/>
        <v>4.5540000000000001E-4</v>
      </c>
      <c r="AX2767" s="196">
        <v>2.3979520000000001E-6</v>
      </c>
      <c r="AY2767" s="196">
        <v>7.2352E-9</v>
      </c>
      <c r="AZ2767" s="196">
        <v>1.9767600000000001E-13</v>
      </c>
      <c r="BA2767" s="108">
        <v>0</v>
      </c>
      <c r="BB2767" s="108">
        <v>0</v>
      </c>
      <c r="BC2767" s="196">
        <v>1.3776000000000001E-9</v>
      </c>
      <c r="BD2767" s="196">
        <v>1.8467799999999999E-6</v>
      </c>
      <c r="BE2767" s="196">
        <v>3.1415999999999998E-10</v>
      </c>
      <c r="BF2767" s="196">
        <v>1.7701999999999999E-9</v>
      </c>
      <c r="BG2767" s="108">
        <v>0</v>
      </c>
      <c r="BH2767" s="108">
        <v>0</v>
      </c>
      <c r="BI2767" s="196">
        <v>2.5911707999999998E-12</v>
      </c>
      <c r="BJ2767" s="196">
        <v>6.7203340000000002E-12</v>
      </c>
      <c r="BK2767" s="196">
        <v>1.2243201E-12</v>
      </c>
      <c r="BL2767" s="196">
        <v>3.7351099999999999E-10</v>
      </c>
      <c r="BM2767" s="196">
        <v>9.7136999999999992E-10</v>
      </c>
      <c r="BN2767" s="108">
        <v>0</v>
      </c>
      <c r="BO2767" s="108">
        <v>4.5540000000000001E-4</v>
      </c>
      <c r="BP2767" s="108">
        <v>0</v>
      </c>
      <c r="BQ2767" s="108">
        <v>0</v>
      </c>
      <c r="BR2767" s="108">
        <v>0</v>
      </c>
      <c r="BS2767" s="108">
        <v>0</v>
      </c>
      <c r="BU2767" s="69">
        <v>1.4429001E-4</v>
      </c>
      <c r="BV2767" s="172">
        <v>1.2204294E-5</v>
      </c>
      <c r="BW2767" s="172">
        <v>7.2048776000000001E-5</v>
      </c>
      <c r="BX2767" s="172">
        <v>2.6421568000000001E-8</v>
      </c>
      <c r="BY2767" s="172">
        <v>2.8717307999999999E-5</v>
      </c>
      <c r="BZ2767" s="69">
        <v>0</v>
      </c>
      <c r="CA2767" s="69">
        <v>0</v>
      </c>
      <c r="CB2767" s="69">
        <v>0</v>
      </c>
      <c r="CC2767" s="172">
        <v>4.0646321E-6</v>
      </c>
      <c r="CD2767" s="172">
        <v>3.0836521000000001E-6</v>
      </c>
      <c r="CE2767" s="69">
        <v>0</v>
      </c>
      <c r="CF2767" s="69">
        <v>0</v>
      </c>
      <c r="CG2767" s="69">
        <v>0</v>
      </c>
      <c r="CH2767" s="172">
        <v>1.0619138E-5</v>
      </c>
      <c r="CI2767" s="172">
        <v>2.6437691000000001E-6</v>
      </c>
      <c r="CJ2767" s="172">
        <v>1.088202E-5</v>
      </c>
      <c r="CK2767" s="69">
        <v>0</v>
      </c>
      <c r="CM2767" s="198">
        <v>0</v>
      </c>
      <c r="CN2767" s="198">
        <v>2.5840000000000001</v>
      </c>
      <c r="CO2767" s="198">
        <v>0</v>
      </c>
      <c r="CP2767" s="198">
        <v>8.3499999999999998E-3</v>
      </c>
      <c r="CQ2767" s="197">
        <v>1.1915636000000001E-9</v>
      </c>
      <c r="CR2767" s="197">
        <v>1.3782678E-7</v>
      </c>
      <c r="CS2767" s="198">
        <v>1.0302777E-3</v>
      </c>
      <c r="CT2767" s="198">
        <v>3.3140947000000001</v>
      </c>
      <c r="CU2767" s="198">
        <v>0</v>
      </c>
      <c r="CV2767" s="198">
        <v>0</v>
      </c>
    </row>
    <row r="2768" spans="1:100" ht="14.4">
      <c r="A2768" t="s">
        <v>1214</v>
      </c>
      <c r="B2768" s="112" t="s">
        <v>1184</v>
      </c>
      <c r="C2768" s="113" t="str">
        <f t="shared" si="1027"/>
        <v>P.030.65.100</v>
      </c>
      <c r="D2768" t="s">
        <v>1328</v>
      </c>
      <c r="E2768" s="112" t="s">
        <v>362</v>
      </c>
      <c r="F2768" s="115" t="str">
        <f t="shared" si="1028"/>
        <v>Organic alkali metal salts (n=3, std=0.25)</v>
      </c>
      <c r="G2768" s="143">
        <f t="shared" si="1022"/>
        <v>2.254</v>
      </c>
      <c r="I2768" s="118">
        <f t="shared" si="1023"/>
        <v>0.70311523312599999</v>
      </c>
      <c r="K2768" s="161">
        <f t="shared" si="1024"/>
        <v>8.1947959119999997E-2</v>
      </c>
      <c r="L2768" s="161">
        <f t="shared" si="1025"/>
        <v>0.23305307400600001</v>
      </c>
      <c r="M2768" s="162">
        <f t="shared" si="1026"/>
        <v>5.0014199999999995E-2</v>
      </c>
      <c r="N2768" s="161">
        <v>0.33810000000000001</v>
      </c>
      <c r="O2768" s="132">
        <v>0.19461753000000001</v>
      </c>
      <c r="P2768" s="132">
        <v>3.8418082999999999E-2</v>
      </c>
      <c r="Q2768" s="132">
        <v>4.7736000000000001E-2</v>
      </c>
      <c r="R2768" s="132">
        <v>2.5663999999999999E-2</v>
      </c>
      <c r="S2768" s="132">
        <v>8.5883702000000002E-4</v>
      </c>
      <c r="T2768" s="132">
        <v>7.6891221000000001E-3</v>
      </c>
      <c r="U2768" s="164">
        <v>1.7461006000000001E-5</v>
      </c>
      <c r="V2768" s="132">
        <v>3.1718999999999997E-2</v>
      </c>
      <c r="W2768" s="132">
        <v>0</v>
      </c>
      <c r="X2768" s="132">
        <v>1.8295200000000001E-2</v>
      </c>
      <c r="Y2768" s="132">
        <v>0</v>
      </c>
      <c r="Z2768" s="132">
        <v>0</v>
      </c>
      <c r="AA2768" s="132">
        <v>0</v>
      </c>
      <c r="AC2768" s="118">
        <f t="shared" si="1029"/>
        <v>0.33810000000000001</v>
      </c>
      <c r="AD2768" s="118">
        <f t="shared" si="1030"/>
        <v>0.31500103312599997</v>
      </c>
      <c r="AE2768" s="118">
        <f t="shared" si="1031"/>
        <v>0.23305307400600001</v>
      </c>
      <c r="AF2768" s="118">
        <f t="shared" si="1032"/>
        <v>0.23305307400600001</v>
      </c>
      <c r="AG2768" s="118">
        <f t="shared" si="1033"/>
        <v>5.0014199999999995E-2</v>
      </c>
      <c r="AI2768" s="69">
        <v>2.2730399999999999</v>
      </c>
      <c r="AJ2768" s="69">
        <v>0</v>
      </c>
      <c r="AK2768" s="69">
        <v>2.2730399999999999</v>
      </c>
      <c r="AL2768" s="69">
        <v>0</v>
      </c>
      <c r="AM2768" s="69">
        <v>0</v>
      </c>
      <c r="AN2768" s="69">
        <v>0</v>
      </c>
      <c r="AO2768" s="69">
        <v>0</v>
      </c>
      <c r="AQ2768" s="116">
        <v>0.10351984</v>
      </c>
      <c r="AR2768" s="116">
        <v>0.10061071000000001</v>
      </c>
      <c r="AS2768" s="116">
        <v>2.9045611E-3</v>
      </c>
      <c r="AT2768" s="199">
        <v>4.5710279999999999E-6</v>
      </c>
      <c r="AU2768" s="150">
        <f t="shared" si="1034"/>
        <v>6.0318172900000003E-6</v>
      </c>
      <c r="AV2768" s="150">
        <f t="shared" si="1035"/>
        <v>1.0741719872000002E-8</v>
      </c>
      <c r="AW2768" s="163">
        <f t="shared" si="1036"/>
        <v>6.4019999999999995E-4</v>
      </c>
      <c r="AX2768" s="196">
        <v>2.0917120000000001E-6</v>
      </c>
      <c r="AY2768" s="196">
        <v>6.3112000000000003E-9</v>
      </c>
      <c r="AZ2768" s="196">
        <v>1.72431E-13</v>
      </c>
      <c r="BA2768" s="108">
        <v>0</v>
      </c>
      <c r="BB2768" s="108">
        <v>0</v>
      </c>
      <c r="BC2768" s="196">
        <v>1.2792000000000001E-9</v>
      </c>
      <c r="BD2768" s="196">
        <v>3.9369999999999997E-6</v>
      </c>
      <c r="BE2768" s="196">
        <v>2.9172E-10</v>
      </c>
      <c r="BF2768" s="196">
        <v>4.1170400000000001E-9</v>
      </c>
      <c r="BG2768" s="108">
        <v>0</v>
      </c>
      <c r="BH2768" s="108">
        <v>0</v>
      </c>
      <c r="BI2768" s="196">
        <v>4.3805011000000004E-12</v>
      </c>
      <c r="BJ2768" s="196">
        <v>1.4560261000000001E-11</v>
      </c>
      <c r="BK2768" s="196">
        <v>2.6466789E-12</v>
      </c>
      <c r="BL2768" s="196">
        <v>1.6498000000000001E-10</v>
      </c>
      <c r="BM2768" s="196">
        <v>1.6611100000000001E-9</v>
      </c>
      <c r="BN2768" s="108">
        <v>0</v>
      </c>
      <c r="BO2768" s="108">
        <v>6.4019999999999995E-4</v>
      </c>
      <c r="BP2768" s="108">
        <v>0</v>
      </c>
      <c r="BQ2768" s="108">
        <v>0</v>
      </c>
      <c r="BR2768" s="108">
        <v>0</v>
      </c>
      <c r="BS2768" s="108">
        <v>0</v>
      </c>
      <c r="BU2768" s="69">
        <v>1.7346606E-4</v>
      </c>
      <c r="BV2768" s="172">
        <v>2.8384118000000001E-5</v>
      </c>
      <c r="BW2768" s="172">
        <v>6.2847500999999994E-5</v>
      </c>
      <c r="BX2768" s="172">
        <v>2.6313601999999999E-8</v>
      </c>
      <c r="BY2768" s="172">
        <v>4.6352310999999997E-5</v>
      </c>
      <c r="BZ2768" s="69">
        <v>0</v>
      </c>
      <c r="CA2768" s="69">
        <v>0</v>
      </c>
      <c r="CB2768" s="69">
        <v>0</v>
      </c>
      <c r="CC2768" s="172">
        <v>1.5238466E-6</v>
      </c>
      <c r="CD2768" s="172">
        <v>5.1572644000000002E-6</v>
      </c>
      <c r="CE2768" s="69">
        <v>0</v>
      </c>
      <c r="CF2768" s="69">
        <v>0</v>
      </c>
      <c r="CG2768" s="69">
        <v>0</v>
      </c>
      <c r="CH2768" s="172">
        <v>1.0967498000000001E-5</v>
      </c>
      <c r="CI2768" s="172">
        <v>2.9093004999999999E-6</v>
      </c>
      <c r="CJ2768" s="172">
        <v>1.5297912000000001E-5</v>
      </c>
      <c r="CK2768" s="69">
        <v>0</v>
      </c>
      <c r="CM2768" s="198">
        <v>0</v>
      </c>
      <c r="CN2768" s="198">
        <v>2.254</v>
      </c>
      <c r="CO2768" s="198">
        <v>0</v>
      </c>
      <c r="CP2768" s="198">
        <v>1.942E-2</v>
      </c>
      <c r="CQ2768" s="197">
        <v>1.9777320999999998E-9</v>
      </c>
      <c r="CR2768" s="197">
        <v>2.3307718999999999E-7</v>
      </c>
      <c r="CS2768" s="198">
        <v>1.8267775999999999E-3</v>
      </c>
      <c r="CT2768" s="198">
        <v>7.1794282999999997</v>
      </c>
      <c r="CU2768" s="198">
        <v>0</v>
      </c>
      <c r="CV2768" s="198">
        <v>0</v>
      </c>
    </row>
    <row r="2769" spans="1:100" ht="14.4">
      <c r="A2769" t="s">
        <v>1215</v>
      </c>
      <c r="B2769" s="112" t="s">
        <v>1184</v>
      </c>
      <c r="C2769" s="113" t="str">
        <f t="shared" si="1027"/>
        <v>P.030.65.200</v>
      </c>
      <c r="D2769" t="s">
        <v>1328</v>
      </c>
      <c r="E2769" s="112" t="s">
        <v>362</v>
      </c>
      <c r="F2769" s="115" t="str">
        <f t="shared" si="1028"/>
        <v>Organobromides (class) (n=2, std=0.15)</v>
      </c>
      <c r="G2769" s="143">
        <f t="shared" si="1022"/>
        <v>5.58</v>
      </c>
      <c r="I2769" s="118">
        <f t="shared" si="1023"/>
        <v>1.2713405756</v>
      </c>
      <c r="K2769" s="161">
        <f t="shared" si="1024"/>
        <v>0.169000805</v>
      </c>
      <c r="L2769" s="161">
        <f t="shared" si="1025"/>
        <v>0.1898326706</v>
      </c>
      <c r="M2769" s="162">
        <f t="shared" si="1026"/>
        <v>7.5507099999999994E-2</v>
      </c>
      <c r="N2769" s="161">
        <v>0.83699999999999997</v>
      </c>
      <c r="O2769" s="132">
        <v>0.12326445</v>
      </c>
      <c r="P2769" s="132">
        <v>6.6397639999999994E-2</v>
      </c>
      <c r="Q2769" s="132">
        <v>9.2411999999999994E-2</v>
      </c>
      <c r="R2769" s="132">
        <v>5.0927E-2</v>
      </c>
      <c r="S2769" s="132">
        <v>1.9051929999999999E-3</v>
      </c>
      <c r="T2769" s="132">
        <v>2.3756612E-2</v>
      </c>
      <c r="U2769" s="132">
        <v>1.705806E-4</v>
      </c>
      <c r="V2769" s="132">
        <v>4.2945999999999998E-2</v>
      </c>
      <c r="W2769" s="132">
        <v>0</v>
      </c>
      <c r="X2769" s="132">
        <v>3.2561100000000003E-2</v>
      </c>
      <c r="Y2769" s="132">
        <v>0</v>
      </c>
      <c r="Z2769" s="132">
        <v>0</v>
      </c>
      <c r="AA2769" s="132">
        <v>0</v>
      </c>
      <c r="AC2769" s="118">
        <f t="shared" si="1029"/>
        <v>0.83699999999999997</v>
      </c>
      <c r="AD2769" s="118">
        <f t="shared" si="1030"/>
        <v>0.35883347560000006</v>
      </c>
      <c r="AE2769" s="118">
        <f t="shared" si="1031"/>
        <v>0.1898326706</v>
      </c>
      <c r="AF2769" s="118">
        <f t="shared" si="1032"/>
        <v>0.1898326706</v>
      </c>
      <c r="AG2769" s="118">
        <f t="shared" si="1033"/>
        <v>7.5507099999999994E-2</v>
      </c>
      <c r="AI2769" s="69">
        <v>4.0454699999999999</v>
      </c>
      <c r="AJ2769" s="69">
        <v>0</v>
      </c>
      <c r="AK2769" s="69">
        <v>4.0454699999999999</v>
      </c>
      <c r="AL2769" s="69">
        <v>0</v>
      </c>
      <c r="AM2769" s="69">
        <v>0</v>
      </c>
      <c r="AN2769" s="69">
        <v>0</v>
      </c>
      <c r="AO2769" s="69">
        <v>0</v>
      </c>
      <c r="AQ2769" s="116">
        <v>0.14231870999999999</v>
      </c>
      <c r="AR2769" s="116">
        <v>0.13718077000000001</v>
      </c>
      <c r="AS2769" s="116">
        <v>5.1317447000000004E-3</v>
      </c>
      <c r="AT2769" s="199">
        <v>6.1889519999999999E-6</v>
      </c>
      <c r="AU2769" s="150">
        <f t="shared" si="1034"/>
        <v>8.2242668740000001E-6</v>
      </c>
      <c r="AV2769" s="150">
        <f t="shared" si="1035"/>
        <v>1.8978345626000001E-8</v>
      </c>
      <c r="AW2769" s="163">
        <f t="shared" si="1036"/>
        <v>8.6680000000000004E-4</v>
      </c>
      <c r="AX2769" s="196">
        <v>5.1782400000000001E-6</v>
      </c>
      <c r="AY2769" s="196">
        <v>1.5624000000000001E-8</v>
      </c>
      <c r="AZ2769" s="196">
        <v>4.2686999999999998E-13</v>
      </c>
      <c r="BA2769" s="108">
        <v>0</v>
      </c>
      <c r="BB2769" s="108">
        <v>0</v>
      </c>
      <c r="BC2769" s="196">
        <v>2.4763999999999998E-9</v>
      </c>
      <c r="BD2769" s="196">
        <v>3.0374299999999999E-6</v>
      </c>
      <c r="BE2769" s="196">
        <v>5.6473999999999995E-10</v>
      </c>
      <c r="BF2769" s="196">
        <v>2.6076E-9</v>
      </c>
      <c r="BG2769" s="108">
        <v>0</v>
      </c>
      <c r="BH2769" s="108">
        <v>0</v>
      </c>
      <c r="BI2769" s="196">
        <v>1.3533845999999999E-11</v>
      </c>
      <c r="BJ2769" s="196">
        <v>1.4224075E-10</v>
      </c>
      <c r="BK2769" s="196">
        <v>2.5804160000000001E-11</v>
      </c>
      <c r="BL2769" s="196">
        <v>4.22134E-10</v>
      </c>
      <c r="BM2769" s="196">
        <v>5.69834E-9</v>
      </c>
      <c r="BN2769" s="108">
        <v>0</v>
      </c>
      <c r="BO2769" s="108">
        <v>8.6680000000000004E-4</v>
      </c>
      <c r="BP2769" s="108">
        <v>0</v>
      </c>
      <c r="BQ2769" s="108">
        <v>0</v>
      </c>
      <c r="BR2769" s="108">
        <v>0</v>
      </c>
      <c r="BS2769" s="108">
        <v>0</v>
      </c>
      <c r="BU2769" s="69">
        <v>2.9830459000000002E-4</v>
      </c>
      <c r="BV2769" s="172">
        <v>1.7977582E-5</v>
      </c>
      <c r="BW2769" s="69">
        <v>1.5558521E-4</v>
      </c>
      <c r="BX2769" s="172">
        <v>6.8712E-8</v>
      </c>
      <c r="BY2769" s="172">
        <v>6.0392500000000002E-5</v>
      </c>
      <c r="BZ2769" s="69">
        <v>0</v>
      </c>
      <c r="CA2769" s="69">
        <v>0</v>
      </c>
      <c r="CB2769" s="69">
        <v>0</v>
      </c>
      <c r="CC2769" s="172">
        <v>3.7039531000000002E-6</v>
      </c>
      <c r="CD2769" s="172">
        <v>1.5854100000000001E-5</v>
      </c>
      <c r="CE2769" s="69">
        <v>0</v>
      </c>
      <c r="CF2769" s="69">
        <v>0</v>
      </c>
      <c r="CG2769" s="69">
        <v>0</v>
      </c>
      <c r="CH2769" s="172">
        <v>1.8832037E-5</v>
      </c>
      <c r="CI2769" s="172">
        <v>5.1778623E-6</v>
      </c>
      <c r="CJ2769" s="172">
        <v>2.0712636000000001E-5</v>
      </c>
      <c r="CK2769" s="69">
        <v>0</v>
      </c>
      <c r="CM2769" s="198">
        <v>0</v>
      </c>
      <c r="CN2769" s="198">
        <v>5.58</v>
      </c>
      <c r="CO2769" s="198">
        <v>0</v>
      </c>
      <c r="CP2769" s="198">
        <v>1.23E-2</v>
      </c>
      <c r="CQ2769" s="197">
        <v>6.1034492000000002E-9</v>
      </c>
      <c r="CR2769" s="197">
        <v>7.2086601E-7</v>
      </c>
      <c r="CS2769" s="198">
        <v>2.0216664999999998E-3</v>
      </c>
      <c r="CT2769" s="198">
        <v>70.114570999999998</v>
      </c>
      <c r="CU2769" s="198">
        <v>0</v>
      </c>
      <c r="CV2769" s="198">
        <v>0</v>
      </c>
    </row>
    <row r="2770" spans="1:100" ht="14.4">
      <c r="A2770" t="s">
        <v>1216</v>
      </c>
      <c r="B2770" s="112" t="s">
        <v>1184</v>
      </c>
      <c r="C2770" s="113" t="str">
        <f t="shared" si="1027"/>
        <v>P.030.65.300</v>
      </c>
      <c r="D2770" t="s">
        <v>1328</v>
      </c>
      <c r="E2770" s="112" t="s">
        <v>362</v>
      </c>
      <c r="F2770" s="115" t="str">
        <f t="shared" si="1028"/>
        <v>Organosilicon compounds (n=2, std=0.02)</v>
      </c>
      <c r="G2770" s="143">
        <f t="shared" si="1022"/>
        <v>4.5610000000000008</v>
      </c>
      <c r="I2770" s="118">
        <f t="shared" si="1023"/>
        <v>1.1728588958000001</v>
      </c>
      <c r="K2770" s="161">
        <f t="shared" si="1024"/>
        <v>0.18232300649999997</v>
      </c>
      <c r="L2770" s="161">
        <f t="shared" si="1025"/>
        <v>0.1926608893</v>
      </c>
      <c r="M2770" s="162">
        <f t="shared" si="1026"/>
        <v>0.11372499999999999</v>
      </c>
      <c r="N2770" s="161">
        <v>0.68415000000000004</v>
      </c>
      <c r="O2770" s="132">
        <v>0.10652855</v>
      </c>
      <c r="P2770" s="132">
        <v>8.5929522999999994E-2</v>
      </c>
      <c r="Q2770" s="132">
        <v>9.8531999999999995E-2</v>
      </c>
      <c r="R2770" s="132">
        <v>6.0150000000000002E-2</v>
      </c>
      <c r="S2770" s="132">
        <v>2.6402675000000001E-3</v>
      </c>
      <c r="T2770" s="132">
        <v>2.1000739000000001E-2</v>
      </c>
      <c r="U2770" s="132">
        <v>2.028163E-4</v>
      </c>
      <c r="V2770" s="132">
        <v>7.5972999999999999E-2</v>
      </c>
      <c r="W2770" s="132">
        <v>0</v>
      </c>
      <c r="X2770" s="132">
        <v>3.7752000000000001E-2</v>
      </c>
      <c r="Y2770" s="132">
        <v>0</v>
      </c>
      <c r="Z2770" s="132">
        <v>0</v>
      </c>
      <c r="AA2770" s="132">
        <v>0</v>
      </c>
      <c r="AC2770" s="118">
        <f t="shared" si="1029"/>
        <v>0.68415000000000004</v>
      </c>
      <c r="AD2770" s="118">
        <f t="shared" si="1030"/>
        <v>0.37498389580000002</v>
      </c>
      <c r="AE2770" s="118">
        <f t="shared" si="1031"/>
        <v>0.1926608893</v>
      </c>
      <c r="AF2770" s="118">
        <f t="shared" si="1032"/>
        <v>0.1926608893</v>
      </c>
      <c r="AG2770" s="118">
        <f t="shared" si="1033"/>
        <v>0.11372499999999999</v>
      </c>
      <c r="AI2770" s="69">
        <v>4.6904000000000003</v>
      </c>
      <c r="AJ2770" s="69">
        <v>0</v>
      </c>
      <c r="AK2770" s="69">
        <v>4.6904000000000003</v>
      </c>
      <c r="AL2770" s="69">
        <v>0</v>
      </c>
      <c r="AM2770" s="69">
        <v>0</v>
      </c>
      <c r="AN2770" s="69">
        <v>0</v>
      </c>
      <c r="AO2770" s="69">
        <v>0</v>
      </c>
      <c r="AQ2770" s="116">
        <v>0.12304169</v>
      </c>
      <c r="AR2770" s="116">
        <v>0.11874798</v>
      </c>
      <c r="AS2770" s="116">
        <v>4.2827595999999999E-3</v>
      </c>
      <c r="AT2770" s="199">
        <v>1.0948476E-5</v>
      </c>
      <c r="AU2770" s="150">
        <f t="shared" si="1034"/>
        <v>7.1191832979999997E-6</v>
      </c>
      <c r="AV2770" s="150">
        <f t="shared" si="1035"/>
        <v>1.5838607859499999E-8</v>
      </c>
      <c r="AW2770" s="163">
        <f t="shared" si="1036"/>
        <v>1.5334000000000001E-3</v>
      </c>
      <c r="AX2770" s="196">
        <v>4.2326080000000002E-6</v>
      </c>
      <c r="AY2770" s="196">
        <v>1.27708E-8</v>
      </c>
      <c r="AZ2770" s="196">
        <v>3.4891649999999999E-13</v>
      </c>
      <c r="BA2770" s="108">
        <v>0</v>
      </c>
      <c r="BB2770" s="108">
        <v>0</v>
      </c>
      <c r="BC2770" s="196">
        <v>2.6404000000000001E-9</v>
      </c>
      <c r="BD2770" s="196">
        <v>2.87816E-6</v>
      </c>
      <c r="BE2770" s="196">
        <v>6.0213999999999995E-10</v>
      </c>
      <c r="BF2770" s="196">
        <v>2.2535599999999998E-9</v>
      </c>
      <c r="BG2770" s="108">
        <v>0</v>
      </c>
      <c r="BH2770" s="108">
        <v>0</v>
      </c>
      <c r="BI2770" s="196">
        <v>1.1964017999999999E-11</v>
      </c>
      <c r="BJ2770" s="196">
        <v>1.6912073E-10</v>
      </c>
      <c r="BK2770" s="196">
        <v>3.0674195000000001E-11</v>
      </c>
      <c r="BL2770" s="196">
        <v>4.8507800000000003E-10</v>
      </c>
      <c r="BM2770" s="196">
        <v>5.2898200000000002E-9</v>
      </c>
      <c r="BN2770" s="108">
        <v>0</v>
      </c>
      <c r="BO2770" s="108">
        <v>1.5334000000000001E-3</v>
      </c>
      <c r="BP2770" s="108">
        <v>0</v>
      </c>
      <c r="BQ2770" s="108">
        <v>0</v>
      </c>
      <c r="BR2770" s="108">
        <v>0</v>
      </c>
      <c r="BS2770" s="108">
        <v>0</v>
      </c>
      <c r="BU2770" s="69">
        <v>2.9050646E-4</v>
      </c>
      <c r="BV2770" s="172">
        <v>1.5536723999999999E-5</v>
      </c>
      <c r="BW2770" s="69">
        <v>1.2717278E-4</v>
      </c>
      <c r="BX2770" s="172">
        <v>7.4889322000000006E-8</v>
      </c>
      <c r="BY2770" s="172">
        <v>6.6637205E-5</v>
      </c>
      <c r="BZ2770" s="69">
        <v>0</v>
      </c>
      <c r="CA2770" s="69">
        <v>0</v>
      </c>
      <c r="CB2770" s="69">
        <v>0</v>
      </c>
      <c r="CC2770" s="172">
        <v>4.5572716999999998E-6</v>
      </c>
      <c r="CD2770" s="172">
        <v>1.403941E-5</v>
      </c>
      <c r="CE2770" s="69">
        <v>0</v>
      </c>
      <c r="CF2770" s="69">
        <v>0</v>
      </c>
      <c r="CG2770" s="69">
        <v>0</v>
      </c>
      <c r="CH2770" s="172">
        <v>1.9843465000000002E-5</v>
      </c>
      <c r="CI2770" s="172">
        <v>6.0033186000000003E-6</v>
      </c>
      <c r="CJ2770" s="172">
        <v>3.6641389999999997E-5</v>
      </c>
      <c r="CK2770" s="69">
        <v>0</v>
      </c>
      <c r="CM2770" s="198">
        <v>0</v>
      </c>
      <c r="CN2770" s="198">
        <v>4.5609999999999999</v>
      </c>
      <c r="CO2770" s="198">
        <v>0</v>
      </c>
      <c r="CP2770" s="198">
        <v>1.0630000000000001E-2</v>
      </c>
      <c r="CQ2770" s="197">
        <v>5.4042895999999996E-9</v>
      </c>
      <c r="CR2770" s="197">
        <v>6.3757312999999998E-7</v>
      </c>
      <c r="CS2770" s="198">
        <v>2.1496110000000001E-3</v>
      </c>
      <c r="CT2770" s="198">
        <v>83.361372000000003</v>
      </c>
      <c r="CU2770" s="198">
        <v>0</v>
      </c>
      <c r="CV2770" s="198">
        <v>0</v>
      </c>
    </row>
    <row r="2771" spans="1:100" ht="14.4">
      <c r="A2771" t="s">
        <v>1217</v>
      </c>
      <c r="B2771" s="112" t="s">
        <v>1184</v>
      </c>
      <c r="C2771" s="113" t="str">
        <f t="shared" si="1027"/>
        <v>P.030.66.100</v>
      </c>
      <c r="D2771" t="s">
        <v>1328</v>
      </c>
      <c r="E2771" s="112" t="s">
        <v>362</v>
      </c>
      <c r="F2771" s="115" t="str">
        <f t="shared" si="1028"/>
        <v>Phenoxy compounds (n=2, std=0.47)</v>
      </c>
      <c r="G2771" s="143">
        <f t="shared" si="1022"/>
        <v>4.194</v>
      </c>
      <c r="I2771" s="118">
        <f t="shared" si="1023"/>
        <v>1.15625495397</v>
      </c>
      <c r="K2771" s="161">
        <f t="shared" si="1024"/>
        <v>0.1423203877</v>
      </c>
      <c r="L2771" s="161">
        <f t="shared" si="1025"/>
        <v>0.30467616626999999</v>
      </c>
      <c r="M2771" s="162">
        <f t="shared" si="1026"/>
        <v>8.0158399999999991E-2</v>
      </c>
      <c r="N2771" s="161">
        <v>0.62909999999999999</v>
      </c>
      <c r="O2771" s="132">
        <v>7.7065334999999999E-2</v>
      </c>
      <c r="P2771" s="132">
        <v>0.22749532</v>
      </c>
      <c r="Q2771" s="132">
        <v>8.8127999999999998E-2</v>
      </c>
      <c r="R2771" s="132">
        <v>3.8496000000000002E-2</v>
      </c>
      <c r="S2771" s="132">
        <v>6.1881269999999999E-3</v>
      </c>
      <c r="T2771" s="132">
        <v>9.5082607E-3</v>
      </c>
      <c r="U2771" s="132">
        <v>1.1551127E-4</v>
      </c>
      <c r="V2771" s="132">
        <v>4.8286999999999997E-2</v>
      </c>
      <c r="W2771" s="132">
        <v>0</v>
      </c>
      <c r="X2771" s="132">
        <v>3.1871400000000001E-2</v>
      </c>
      <c r="Y2771" s="132">
        <v>0</v>
      </c>
      <c r="Z2771" s="132">
        <v>0</v>
      </c>
      <c r="AA2771" s="132">
        <v>0</v>
      </c>
      <c r="AC2771" s="118">
        <f t="shared" si="1029"/>
        <v>0.62909999999999999</v>
      </c>
      <c r="AD2771" s="118">
        <f t="shared" si="1030"/>
        <v>0.44699655396999999</v>
      </c>
      <c r="AE2771" s="118">
        <f t="shared" si="1031"/>
        <v>0.30467616626999999</v>
      </c>
      <c r="AF2771" s="118">
        <f t="shared" si="1032"/>
        <v>0.30467616626999999</v>
      </c>
      <c r="AG2771" s="118">
        <f t="shared" si="1033"/>
        <v>8.0158399999999991E-2</v>
      </c>
      <c r="AI2771" s="69">
        <v>3.9597799999999999</v>
      </c>
      <c r="AJ2771" s="69">
        <v>0</v>
      </c>
      <c r="AK2771" s="69">
        <v>3.9597799999999999</v>
      </c>
      <c r="AL2771" s="69">
        <v>0</v>
      </c>
      <c r="AM2771" s="69">
        <v>0</v>
      </c>
      <c r="AN2771" s="69">
        <v>0</v>
      </c>
      <c r="AO2771" s="69">
        <v>0</v>
      </c>
      <c r="AQ2771" s="116">
        <v>0.1022319</v>
      </c>
      <c r="AR2771" s="116">
        <v>9.8430808999999994E-2</v>
      </c>
      <c r="AS2771" s="116">
        <v>3.7941367999999999E-3</v>
      </c>
      <c r="AT2771" s="199">
        <v>6.9586440000000001E-6</v>
      </c>
      <c r="AU2771" s="150">
        <f t="shared" si="1034"/>
        <v>5.901127615E-6</v>
      </c>
      <c r="AV2771" s="150">
        <f t="shared" si="1035"/>
        <v>1.40315708667E-8</v>
      </c>
      <c r="AW2771" s="163">
        <f t="shared" si="1036"/>
        <v>9.7460000000000005E-4</v>
      </c>
      <c r="AX2771" s="196">
        <v>3.8920320000000002E-6</v>
      </c>
      <c r="AY2771" s="196">
        <v>1.1743200000000001E-8</v>
      </c>
      <c r="AZ2771" s="196">
        <v>3.20841E-13</v>
      </c>
      <c r="BA2771" s="108">
        <v>0</v>
      </c>
      <c r="BB2771" s="108">
        <v>0</v>
      </c>
      <c r="BC2771" s="196">
        <v>2.3616000000000002E-9</v>
      </c>
      <c r="BD2771" s="196">
        <v>2.0034199999999999E-6</v>
      </c>
      <c r="BE2771" s="196">
        <v>5.3856000000000005E-10</v>
      </c>
      <c r="BF2771" s="196">
        <v>1.6302800000000001E-9</v>
      </c>
      <c r="BG2771" s="108">
        <v>0</v>
      </c>
      <c r="BH2771" s="108">
        <v>0</v>
      </c>
      <c r="BI2771" s="196">
        <v>5.4179487E-12</v>
      </c>
      <c r="BJ2771" s="196">
        <v>9.6320713000000001E-11</v>
      </c>
      <c r="BK2771" s="196">
        <v>1.7471364000000001E-11</v>
      </c>
      <c r="BL2771" s="196">
        <v>8.0404499999999999E-10</v>
      </c>
      <c r="BM2771" s="196">
        <v>2.5099700000000002E-9</v>
      </c>
      <c r="BN2771" s="108">
        <v>0</v>
      </c>
      <c r="BO2771" s="108">
        <v>9.7460000000000005E-4</v>
      </c>
      <c r="BP2771" s="108">
        <v>0</v>
      </c>
      <c r="BQ2771" s="108">
        <v>0</v>
      </c>
      <c r="BR2771" s="108">
        <v>0</v>
      </c>
      <c r="BS2771" s="108">
        <v>0</v>
      </c>
      <c r="BU2771" s="69">
        <v>2.3306796000000001E-4</v>
      </c>
      <c r="BV2771" s="172">
        <v>1.1239642999999999E-5</v>
      </c>
      <c r="BW2771" s="69">
        <v>1.1693985E-4</v>
      </c>
      <c r="BX2771" s="172">
        <v>5.7591770000000003E-8</v>
      </c>
      <c r="BY2771" s="172">
        <v>4.3715486E-5</v>
      </c>
      <c r="BZ2771" s="69">
        <v>0</v>
      </c>
      <c r="CA2771" s="69">
        <v>0</v>
      </c>
      <c r="CB2771" s="69">
        <v>0</v>
      </c>
      <c r="CC2771" s="172">
        <v>8.7632241999999999E-6</v>
      </c>
      <c r="CD2771" s="172">
        <v>6.4196607999999998E-6</v>
      </c>
      <c r="CE2771" s="69">
        <v>0</v>
      </c>
      <c r="CF2771" s="69">
        <v>0</v>
      </c>
      <c r="CG2771" s="69">
        <v>0</v>
      </c>
      <c r="CH2771" s="172">
        <v>1.7575746000000001E-5</v>
      </c>
      <c r="CI2771" s="172">
        <v>5.0681862999999999E-6</v>
      </c>
      <c r="CJ2771" s="172">
        <v>2.3288572999999999E-5</v>
      </c>
      <c r="CK2771" s="69">
        <v>0</v>
      </c>
      <c r="CM2771" s="198">
        <v>0</v>
      </c>
      <c r="CN2771" s="198">
        <v>4.194</v>
      </c>
      <c r="CO2771" s="198">
        <v>0</v>
      </c>
      <c r="CP2771" s="198">
        <v>7.6899999999999998E-3</v>
      </c>
      <c r="CQ2771" s="197">
        <v>2.4932849999999998E-9</v>
      </c>
      <c r="CR2771" s="197">
        <v>2.8881718E-7</v>
      </c>
      <c r="CS2771" s="198">
        <v>1.4299444E-3</v>
      </c>
      <c r="CT2771" s="198">
        <v>47.476385999999998</v>
      </c>
      <c r="CU2771" s="198">
        <v>0</v>
      </c>
      <c r="CV2771" s="198">
        <v>0</v>
      </c>
    </row>
    <row r="2772" spans="1:100" ht="14.4">
      <c r="A2772" t="s">
        <v>1218</v>
      </c>
      <c r="B2772" s="112" t="s">
        <v>1184</v>
      </c>
      <c r="C2772" s="113" t="str">
        <f t="shared" si="1027"/>
        <v>P.030.66.200</v>
      </c>
      <c r="D2772" t="s">
        <v>1328</v>
      </c>
      <c r="E2772" s="112" t="s">
        <v>362</v>
      </c>
      <c r="F2772" s="115" t="str">
        <f t="shared" si="1028"/>
        <v>Phenylpropanes (n=5, std=0.69)</v>
      </c>
      <c r="G2772" s="143">
        <f t="shared" si="1022"/>
        <v>4.8770000000000007</v>
      </c>
      <c r="I2772" s="118">
        <f t="shared" si="1023"/>
        <v>1.1386499292900001</v>
      </c>
      <c r="K2772" s="161">
        <f t="shared" si="1024"/>
        <v>0.1523076334</v>
      </c>
      <c r="L2772" s="161">
        <f t="shared" si="1025"/>
        <v>0.17704429589000001</v>
      </c>
      <c r="M2772" s="162">
        <f t="shared" si="1026"/>
        <v>7.7747999999999998E-2</v>
      </c>
      <c r="N2772" s="161">
        <v>0.73155000000000003</v>
      </c>
      <c r="O2772" s="132">
        <v>8.5182750000000002E-2</v>
      </c>
      <c r="P2772" s="132">
        <v>9.1740662000000001E-2</v>
      </c>
      <c r="Q2772" s="132">
        <v>8.9964000000000002E-2</v>
      </c>
      <c r="R2772" s="132">
        <v>4.7317999999999999E-2</v>
      </c>
      <c r="S2772" s="132">
        <v>2.8165353999999999E-3</v>
      </c>
      <c r="T2772" s="132">
        <v>1.2209098E-2</v>
      </c>
      <c r="U2772" s="132">
        <v>1.2088389E-4</v>
      </c>
      <c r="V2772" s="132">
        <v>3.2372999999999999E-2</v>
      </c>
      <c r="W2772" s="132">
        <v>0</v>
      </c>
      <c r="X2772" s="132">
        <v>4.5374999999999999E-2</v>
      </c>
      <c r="Y2772" s="132">
        <v>0</v>
      </c>
      <c r="Z2772" s="132">
        <v>0</v>
      </c>
      <c r="AA2772" s="132">
        <v>0</v>
      </c>
      <c r="AC2772" s="118">
        <f t="shared" si="1029"/>
        <v>0.73155000000000003</v>
      </c>
      <c r="AD2772" s="118">
        <f t="shared" si="1030"/>
        <v>0.3293519292899999</v>
      </c>
      <c r="AE2772" s="118">
        <f t="shared" si="1031"/>
        <v>0.17704429589000001</v>
      </c>
      <c r="AF2772" s="118">
        <f t="shared" si="1032"/>
        <v>0.17704429589000001</v>
      </c>
      <c r="AG2772" s="118">
        <f t="shared" si="1033"/>
        <v>7.7747999999999998E-2</v>
      </c>
      <c r="AI2772" s="69">
        <v>5.6375000000000002</v>
      </c>
      <c r="AJ2772" s="69">
        <v>0</v>
      </c>
      <c r="AK2772" s="69">
        <v>5.6375000000000002</v>
      </c>
      <c r="AL2772" s="69">
        <v>0</v>
      </c>
      <c r="AM2772" s="69">
        <v>0</v>
      </c>
      <c r="AN2772" s="69">
        <v>0</v>
      </c>
      <c r="AO2772" s="69">
        <v>0</v>
      </c>
      <c r="AQ2772" s="116">
        <v>0.11814167</v>
      </c>
      <c r="AR2772" s="116">
        <v>0.11377442</v>
      </c>
      <c r="AS2772" s="116">
        <v>4.3625775E-3</v>
      </c>
      <c r="AT2772" s="199">
        <v>4.6652760000000002E-6</v>
      </c>
      <c r="AU2772" s="150">
        <f t="shared" si="1034"/>
        <v>6.8210085720000006E-6</v>
      </c>
      <c r="AV2772" s="150">
        <f t="shared" si="1035"/>
        <v>1.6133792658899999E-8</v>
      </c>
      <c r="AW2772" s="163">
        <f t="shared" si="1036"/>
        <v>6.5340000000000005E-4</v>
      </c>
      <c r="AX2772" s="196">
        <v>4.5258559999999998E-6</v>
      </c>
      <c r="AY2772" s="196">
        <v>1.36556E-8</v>
      </c>
      <c r="AZ2772" s="196">
        <v>3.7309050000000001E-13</v>
      </c>
      <c r="BA2772" s="108">
        <v>0</v>
      </c>
      <c r="BB2772" s="108">
        <v>0</v>
      </c>
      <c r="BC2772" s="196">
        <v>2.4108E-9</v>
      </c>
      <c r="BD2772" s="196">
        <v>2.2892200000000002E-6</v>
      </c>
      <c r="BE2772" s="196">
        <v>5.4978000000000004E-10</v>
      </c>
      <c r="BF2772" s="196">
        <v>1.802E-9</v>
      </c>
      <c r="BG2772" s="108">
        <v>0</v>
      </c>
      <c r="BH2772" s="108">
        <v>0</v>
      </c>
      <c r="BI2772" s="196">
        <v>6.9557593999999999E-12</v>
      </c>
      <c r="BJ2772" s="196">
        <v>1.0080052000000001E-10</v>
      </c>
      <c r="BK2772" s="196">
        <v>1.8283288999999999E-11</v>
      </c>
      <c r="BL2772" s="196">
        <v>4.3202199999999999E-10</v>
      </c>
      <c r="BM2772" s="196">
        <v>3.08975E-9</v>
      </c>
      <c r="BN2772" s="108">
        <v>0</v>
      </c>
      <c r="BO2772" s="108">
        <v>6.5340000000000005E-4</v>
      </c>
      <c r="BP2772" s="108">
        <v>0</v>
      </c>
      <c r="BQ2772" s="108">
        <v>0</v>
      </c>
      <c r="BR2772" s="108">
        <v>0</v>
      </c>
      <c r="BS2772" s="108">
        <v>0</v>
      </c>
      <c r="BU2772" s="69">
        <v>2.5446494999999998E-4</v>
      </c>
      <c r="BV2772" s="172">
        <v>1.2423532E-5</v>
      </c>
      <c r="BW2772" s="69">
        <v>1.359837E-4</v>
      </c>
      <c r="BX2772" s="172">
        <v>5.9494837999999999E-8</v>
      </c>
      <c r="BY2772" s="172">
        <v>5.2587094E-5</v>
      </c>
      <c r="BZ2772" s="69">
        <v>0</v>
      </c>
      <c r="CA2772" s="69">
        <v>0</v>
      </c>
      <c r="CB2772" s="69">
        <v>0</v>
      </c>
      <c r="CC2772" s="172">
        <v>4.3692231999999999E-6</v>
      </c>
      <c r="CD2772" s="172">
        <v>8.2094866999999995E-6</v>
      </c>
      <c r="CE2772" s="69">
        <v>0</v>
      </c>
      <c r="CF2772" s="69">
        <v>0</v>
      </c>
      <c r="CG2772" s="69">
        <v>0</v>
      </c>
      <c r="CH2772" s="172">
        <v>1.8003558E-5</v>
      </c>
      <c r="CI2772" s="172">
        <v>7.2155271000000003E-6</v>
      </c>
      <c r="CJ2772" s="172">
        <v>1.5613332999999999E-5</v>
      </c>
      <c r="CK2772" s="69">
        <v>0</v>
      </c>
      <c r="CM2772" s="198">
        <v>0</v>
      </c>
      <c r="CN2772" s="198">
        <v>4.8769999999999998</v>
      </c>
      <c r="CO2772" s="198">
        <v>0</v>
      </c>
      <c r="CP2772" s="198">
        <v>8.5000000000000006E-3</v>
      </c>
      <c r="CQ2772" s="197">
        <v>3.1537899000000001E-9</v>
      </c>
      <c r="CR2772" s="197">
        <v>3.7068170000000001E-7</v>
      </c>
      <c r="CS2772" s="198">
        <v>1.6994442999999999E-3</v>
      </c>
      <c r="CT2772" s="198">
        <v>49.685485</v>
      </c>
      <c r="CU2772" s="198">
        <v>0</v>
      </c>
      <c r="CV2772" s="198">
        <v>0</v>
      </c>
    </row>
    <row r="2773" spans="1:100" ht="14.4">
      <c r="A2773" t="s">
        <v>1219</v>
      </c>
      <c r="B2773" s="112" t="s">
        <v>1184</v>
      </c>
      <c r="C2773" s="113" t="str">
        <f t="shared" si="1027"/>
        <v>P.030.66.300</v>
      </c>
      <c r="D2773" t="s">
        <v>1328</v>
      </c>
      <c r="E2773" s="112" t="s">
        <v>362</v>
      </c>
      <c r="F2773" s="115" t="str">
        <f t="shared" si="1028"/>
        <v>Pyrazoles (n=2, std=3.47)</v>
      </c>
      <c r="G2773" s="143">
        <f t="shared" si="1022"/>
        <v>18.152000000000001</v>
      </c>
      <c r="I2773" s="118">
        <f t="shared" si="1023"/>
        <v>5.3603183399999992</v>
      </c>
      <c r="K2773" s="161">
        <f t="shared" si="1024"/>
        <v>0.69544141799999992</v>
      </c>
      <c r="L2773" s="161">
        <f t="shared" si="1025"/>
        <v>1.5603999220000002</v>
      </c>
      <c r="M2773" s="162">
        <f t="shared" si="1026"/>
        <v>0.38167699999999999</v>
      </c>
      <c r="N2773" s="161">
        <v>2.7227999999999999</v>
      </c>
      <c r="O2773" s="132">
        <v>1.2209193</v>
      </c>
      <c r="P2773" s="132">
        <v>0.33666940000000001</v>
      </c>
      <c r="Q2773" s="132">
        <v>0.29131200000000002</v>
      </c>
      <c r="R2773" s="132">
        <v>0.21333199999999999</v>
      </c>
      <c r="S2773" s="132">
        <v>5.8505927999999999E-2</v>
      </c>
      <c r="T2773" s="132">
        <v>0.13229149000000001</v>
      </c>
      <c r="U2773" s="132">
        <v>2.8112219999999999E-3</v>
      </c>
      <c r="V2773" s="132">
        <v>0.21832699999999999</v>
      </c>
      <c r="W2773" s="132">
        <v>0</v>
      </c>
      <c r="X2773" s="132">
        <v>0.16335</v>
      </c>
      <c r="Y2773" s="132">
        <v>0</v>
      </c>
      <c r="Z2773" s="132">
        <v>0</v>
      </c>
      <c r="AA2773" s="132">
        <v>0</v>
      </c>
      <c r="AC2773" s="118">
        <f t="shared" si="1029"/>
        <v>2.7227999999999999</v>
      </c>
      <c r="AD2773" s="118">
        <f t="shared" si="1030"/>
        <v>2.2558413400000004</v>
      </c>
      <c r="AE2773" s="118">
        <f t="shared" si="1031"/>
        <v>1.5603999220000002</v>
      </c>
      <c r="AF2773" s="118">
        <f t="shared" si="1032"/>
        <v>1.5603999220000002</v>
      </c>
      <c r="AG2773" s="118">
        <f t="shared" si="1033"/>
        <v>0.38167699999999999</v>
      </c>
      <c r="AI2773" s="69">
        <v>20.295000000000002</v>
      </c>
      <c r="AJ2773" s="69">
        <v>0</v>
      </c>
      <c r="AK2773" s="69">
        <v>20.295000000000002</v>
      </c>
      <c r="AL2773" s="69">
        <v>0</v>
      </c>
      <c r="AM2773" s="69">
        <v>0</v>
      </c>
      <c r="AN2773" s="69">
        <v>0</v>
      </c>
      <c r="AO2773" s="69">
        <v>0</v>
      </c>
      <c r="AQ2773" s="116">
        <v>0.72959056</v>
      </c>
      <c r="AR2773" s="116">
        <v>0.70758105000000004</v>
      </c>
      <c r="AS2773" s="116">
        <v>2.1978050999999998E-2</v>
      </c>
      <c r="AT2773" s="199">
        <v>3.1463123999999999E-5</v>
      </c>
      <c r="AU2773" s="150">
        <f t="shared" si="1034"/>
        <v>4.2420925960000004E-5</v>
      </c>
      <c r="AV2773" s="150">
        <f t="shared" si="1035"/>
        <v>8.1279774234999985E-8</v>
      </c>
      <c r="AW2773" s="163">
        <f t="shared" si="1036"/>
        <v>4.4066000000000001E-3</v>
      </c>
      <c r="AX2773" s="196">
        <v>1.6845055999999999E-5</v>
      </c>
      <c r="AY2773" s="196">
        <v>5.08256E-8</v>
      </c>
      <c r="AZ2773" s="196">
        <v>1.388628E-12</v>
      </c>
      <c r="BA2773" s="108">
        <v>0</v>
      </c>
      <c r="BB2773" s="108">
        <v>0</v>
      </c>
      <c r="BC2773" s="196">
        <v>7.8064000000000007E-9</v>
      </c>
      <c r="BD2773" s="196">
        <v>2.5519340000000001E-5</v>
      </c>
      <c r="BE2773" s="196">
        <v>1.78024E-9</v>
      </c>
      <c r="BF2773" s="196">
        <v>2.5827959999999999E-8</v>
      </c>
      <c r="BG2773" s="108">
        <v>0</v>
      </c>
      <c r="BH2773" s="108">
        <v>0</v>
      </c>
      <c r="BI2773" s="196">
        <v>7.5373697000000002E-11</v>
      </c>
      <c r="BJ2773" s="196">
        <v>2.3441677999999999E-9</v>
      </c>
      <c r="BK2773" s="196">
        <v>4.2504411000000002E-10</v>
      </c>
      <c r="BL2773" s="196">
        <v>7.9572000000000006E-9</v>
      </c>
      <c r="BM2773" s="196">
        <v>4.0766359999999998E-8</v>
      </c>
      <c r="BN2773" s="108">
        <v>0</v>
      </c>
      <c r="BO2773" s="108">
        <v>4.4066000000000001E-3</v>
      </c>
      <c r="BP2773" s="108">
        <v>0</v>
      </c>
      <c r="BQ2773" s="108">
        <v>0</v>
      </c>
      <c r="BR2773" s="108">
        <v>0</v>
      </c>
      <c r="BS2773" s="108">
        <v>0</v>
      </c>
      <c r="BU2773" s="69">
        <v>1.3936953E-3</v>
      </c>
      <c r="BV2773" s="69">
        <v>1.7806576000000001E-4</v>
      </c>
      <c r="BW2773" s="69">
        <v>5.0612591999999997E-4</v>
      </c>
      <c r="BX2773" s="172">
        <v>4.9620196999999996E-7</v>
      </c>
      <c r="BY2773" s="69">
        <v>3.3762813E-4</v>
      </c>
      <c r="BZ2773" s="69">
        <v>0</v>
      </c>
      <c r="CA2773" s="69">
        <v>0</v>
      </c>
      <c r="CB2773" s="69">
        <v>0</v>
      </c>
      <c r="CC2773" s="172">
        <v>8.4899614999999997E-5</v>
      </c>
      <c r="CD2773" s="172">
        <v>8.7961124999999995E-5</v>
      </c>
      <c r="CE2773" s="69">
        <v>0</v>
      </c>
      <c r="CF2773" s="69">
        <v>0</v>
      </c>
      <c r="CG2773" s="69">
        <v>0</v>
      </c>
      <c r="CH2773" s="172">
        <v>6.7244681999999994E-5</v>
      </c>
      <c r="CI2773" s="172">
        <v>2.5975898000000001E-5</v>
      </c>
      <c r="CJ2773" s="69">
        <v>1.0529799999999999E-4</v>
      </c>
      <c r="CK2773" s="69">
        <v>0</v>
      </c>
      <c r="CM2773" s="198">
        <v>0</v>
      </c>
      <c r="CN2773" s="198">
        <v>18.152000000000001</v>
      </c>
      <c r="CO2773" s="198">
        <v>0</v>
      </c>
      <c r="CP2773" s="198">
        <v>0.12182999999999999</v>
      </c>
      <c r="CQ2773" s="197">
        <v>3.4432440000000002E-8</v>
      </c>
      <c r="CR2773" s="197">
        <v>4.0260626000000002E-6</v>
      </c>
      <c r="CS2773" s="198">
        <v>1.2765165E-2</v>
      </c>
      <c r="CT2773" s="198">
        <v>1155.3961999999999</v>
      </c>
      <c r="CU2773" s="198">
        <v>0</v>
      </c>
      <c r="CV2773" s="198">
        <v>0</v>
      </c>
    </row>
    <row r="2774" spans="1:100" ht="14.4">
      <c r="A2774" t="s">
        <v>1220</v>
      </c>
      <c r="B2774" s="112" t="s">
        <v>1184</v>
      </c>
      <c r="C2774" s="113" t="str">
        <f t="shared" si="1027"/>
        <v>P.030.66.400</v>
      </c>
      <c r="D2774" t="s">
        <v>1328</v>
      </c>
      <c r="E2774" s="112" t="s">
        <v>362</v>
      </c>
      <c r="F2774" s="115" t="str">
        <f t="shared" si="1028"/>
        <v>Pyridazines and derivatives (n=2, std=0.00)</v>
      </c>
      <c r="G2774" s="143">
        <f t="shared" si="1022"/>
        <v>12.695</v>
      </c>
      <c r="I2774" s="118">
        <f t="shared" si="1023"/>
        <v>4.3222103601999997</v>
      </c>
      <c r="K2774" s="161">
        <f t="shared" si="1024"/>
        <v>0.72247296900000002</v>
      </c>
      <c r="L2774" s="161">
        <f t="shared" si="1025"/>
        <v>1.3363433912</v>
      </c>
      <c r="M2774" s="162">
        <f t="shared" si="1026"/>
        <v>0.35914400000000002</v>
      </c>
      <c r="N2774" s="161">
        <v>1.90425</v>
      </c>
      <c r="O2774" s="132">
        <v>0.95314485999999998</v>
      </c>
      <c r="P2774" s="132">
        <v>0.38208237</v>
      </c>
      <c r="Q2774" s="132">
        <v>0.29376000000000002</v>
      </c>
      <c r="R2774" s="132">
        <v>0.19248000000000001</v>
      </c>
      <c r="S2774" s="132">
        <v>1.4101429E-2</v>
      </c>
      <c r="T2774" s="132">
        <v>0.22213153999999999</v>
      </c>
      <c r="U2774" s="132">
        <v>1.1161611999999999E-3</v>
      </c>
      <c r="V2774" s="132">
        <v>0.228464</v>
      </c>
      <c r="W2774" s="132">
        <v>0</v>
      </c>
      <c r="X2774" s="132">
        <v>0.13067999999999999</v>
      </c>
      <c r="Y2774" s="132">
        <v>0</v>
      </c>
      <c r="Z2774" s="132">
        <v>0</v>
      </c>
      <c r="AA2774" s="132">
        <v>0</v>
      </c>
      <c r="AC2774" s="118">
        <f t="shared" si="1029"/>
        <v>1.90425</v>
      </c>
      <c r="AD2774" s="118">
        <f t="shared" si="1030"/>
        <v>2.0588163602000003</v>
      </c>
      <c r="AE2774" s="118">
        <f t="shared" si="1031"/>
        <v>1.3363433912</v>
      </c>
      <c r="AF2774" s="118">
        <f t="shared" si="1032"/>
        <v>1.3363433912</v>
      </c>
      <c r="AG2774" s="118">
        <f t="shared" si="1033"/>
        <v>0.35914400000000002</v>
      </c>
      <c r="AI2774" s="69">
        <v>16.236000000000001</v>
      </c>
      <c r="AJ2774" s="69">
        <v>0</v>
      </c>
      <c r="AK2774" s="69">
        <v>16.236000000000001</v>
      </c>
      <c r="AL2774" s="69">
        <v>0</v>
      </c>
      <c r="AM2774" s="69">
        <v>0</v>
      </c>
      <c r="AN2774" s="69">
        <v>0</v>
      </c>
      <c r="AO2774" s="69">
        <v>0</v>
      </c>
      <c r="AQ2774" s="116">
        <v>0.55255162999999996</v>
      </c>
      <c r="AR2774" s="116">
        <v>0.53663766000000002</v>
      </c>
      <c r="AS2774" s="116">
        <v>1.5881044E-2</v>
      </c>
      <c r="AT2774" s="199">
        <v>3.2923967999999998E-5</v>
      </c>
      <c r="AU2774" s="150">
        <f t="shared" si="1034"/>
        <v>3.2172521619999997E-5</v>
      </c>
      <c r="AV2774" s="150">
        <f t="shared" si="1035"/>
        <v>5.87316699375E-8</v>
      </c>
      <c r="AW2774" s="163">
        <f t="shared" si="1036"/>
        <v>4.6112000000000002E-3</v>
      </c>
      <c r="AX2774" s="196">
        <v>1.178096E-5</v>
      </c>
      <c r="AY2774" s="196">
        <v>3.5545999999999999E-8</v>
      </c>
      <c r="AZ2774" s="196">
        <v>9.7116749999999996E-13</v>
      </c>
      <c r="BA2774" s="108">
        <v>0</v>
      </c>
      <c r="BB2774" s="108">
        <v>0</v>
      </c>
      <c r="BC2774" s="196">
        <v>7.8719999999999993E-9</v>
      </c>
      <c r="BD2774" s="196">
        <v>2.032922E-5</v>
      </c>
      <c r="BE2774" s="196">
        <v>1.7952E-9</v>
      </c>
      <c r="BF2774" s="196">
        <v>2.0163319999999999E-8</v>
      </c>
      <c r="BG2774" s="108">
        <v>0</v>
      </c>
      <c r="BH2774" s="108">
        <v>0</v>
      </c>
      <c r="BI2774" s="196">
        <v>1.2654529999999999E-10</v>
      </c>
      <c r="BJ2774" s="196">
        <v>9.3072672000000002E-10</v>
      </c>
      <c r="BK2774" s="196">
        <v>1.6890675000000001E-10</v>
      </c>
      <c r="BL2774" s="196">
        <v>3.5125E-9</v>
      </c>
      <c r="BM2774" s="196">
        <v>5.0957120000000003E-8</v>
      </c>
      <c r="BN2774" s="108">
        <v>0</v>
      </c>
      <c r="BO2774" s="108">
        <v>4.6112000000000002E-3</v>
      </c>
      <c r="BP2774" s="108">
        <v>0</v>
      </c>
      <c r="BQ2774" s="108">
        <v>0</v>
      </c>
      <c r="BR2774" s="108">
        <v>0</v>
      </c>
      <c r="BS2774" s="108">
        <v>0</v>
      </c>
      <c r="BU2774" s="69">
        <v>1.1532996E-3</v>
      </c>
      <c r="BV2774" s="69">
        <v>1.3901201999999999E-4</v>
      </c>
      <c r="BW2774" s="69">
        <v>3.5397028999999998E-4</v>
      </c>
      <c r="BX2774" s="172">
        <v>3.1472537E-7</v>
      </c>
      <c r="BY2774" s="69">
        <v>2.8679401000000001E-4</v>
      </c>
      <c r="BZ2774" s="69">
        <v>0</v>
      </c>
      <c r="CA2774" s="69">
        <v>0</v>
      </c>
      <c r="CB2774" s="69">
        <v>0</v>
      </c>
      <c r="CC2774" s="172">
        <v>2.9650948999999998E-5</v>
      </c>
      <c r="CD2774" s="69">
        <v>1.4741236E-4</v>
      </c>
      <c r="CE2774" s="69">
        <v>0</v>
      </c>
      <c r="CF2774" s="69">
        <v>0</v>
      </c>
      <c r="CG2774" s="69">
        <v>0</v>
      </c>
      <c r="CH2774" s="172">
        <v>6.5177527999999994E-5</v>
      </c>
      <c r="CI2774" s="172">
        <v>2.0780717999999998E-5</v>
      </c>
      <c r="CJ2774" s="69">
        <v>1.1018702E-4</v>
      </c>
      <c r="CK2774" s="69">
        <v>0</v>
      </c>
      <c r="CM2774" s="198">
        <v>0</v>
      </c>
      <c r="CN2774" s="198">
        <v>12.695</v>
      </c>
      <c r="CO2774" s="198">
        <v>0</v>
      </c>
      <c r="CP2774" s="198">
        <v>9.511E-2</v>
      </c>
      <c r="CQ2774" s="197">
        <v>5.7034823999999998E-8</v>
      </c>
      <c r="CR2774" s="197">
        <v>6.7372715000000002E-6</v>
      </c>
      <c r="CS2774" s="198">
        <v>1.0612277E-2</v>
      </c>
      <c r="CT2774" s="198">
        <v>458.81072999999998</v>
      </c>
      <c r="CU2774" s="198">
        <v>0</v>
      </c>
      <c r="CV2774" s="198">
        <v>0</v>
      </c>
    </row>
    <row r="2775" spans="1:100" ht="14.4">
      <c r="A2775" t="s">
        <v>1221</v>
      </c>
      <c r="B2775" s="112" t="s">
        <v>1184</v>
      </c>
      <c r="C2775" s="113" t="str">
        <f t="shared" si="1027"/>
        <v>P.030.66.500</v>
      </c>
      <c r="D2775" t="s">
        <v>1328</v>
      </c>
      <c r="E2775" s="112" t="s">
        <v>362</v>
      </c>
      <c r="F2775" s="115" t="str">
        <f t="shared" si="1028"/>
        <v>Pyridines and derivatives (class) (n=2, std=1.64)</v>
      </c>
      <c r="G2775" s="143">
        <f t="shared" si="1022"/>
        <v>9.7430000000000003</v>
      </c>
      <c r="I2775" s="118">
        <f t="shared" si="1023"/>
        <v>2.5074148731800001</v>
      </c>
      <c r="K2775" s="161">
        <f t="shared" si="1024"/>
        <v>0.44281439300000003</v>
      </c>
      <c r="L2775" s="161">
        <f t="shared" si="1025"/>
        <v>0.38966148018000002</v>
      </c>
      <c r="M2775" s="162">
        <f t="shared" si="1026"/>
        <v>0.21348899999999998</v>
      </c>
      <c r="N2775" s="161">
        <v>1.4614499999999999</v>
      </c>
      <c r="O2775" s="132">
        <v>0.21616376000000001</v>
      </c>
      <c r="P2775" s="132">
        <v>0.17277376</v>
      </c>
      <c r="Q2775" s="132">
        <v>0.19889999999999999</v>
      </c>
      <c r="R2775" s="132">
        <v>0.12350800000000001</v>
      </c>
      <c r="S2775" s="132">
        <v>2.6702706E-2</v>
      </c>
      <c r="T2775" s="132">
        <v>9.3703686999999994E-2</v>
      </c>
      <c r="U2775" s="132">
        <v>7.2396017999999999E-4</v>
      </c>
      <c r="V2775" s="132">
        <v>0.12818399999999999</v>
      </c>
      <c r="W2775" s="132">
        <v>0</v>
      </c>
      <c r="X2775" s="132">
        <v>8.5305000000000006E-2</v>
      </c>
      <c r="Y2775" s="132">
        <v>0</v>
      </c>
      <c r="Z2775" s="132">
        <v>0</v>
      </c>
      <c r="AA2775" s="132">
        <v>0</v>
      </c>
      <c r="AC2775" s="118">
        <f t="shared" si="1029"/>
        <v>1.4614499999999999</v>
      </c>
      <c r="AD2775" s="118">
        <f t="shared" si="1030"/>
        <v>0.83247587318000005</v>
      </c>
      <c r="AE2775" s="118">
        <f t="shared" si="1031"/>
        <v>0.38966148018000002</v>
      </c>
      <c r="AF2775" s="118">
        <f t="shared" si="1032"/>
        <v>0.38966148018000002</v>
      </c>
      <c r="AG2775" s="118">
        <f t="shared" si="1033"/>
        <v>0.21348899999999998</v>
      </c>
      <c r="AI2775" s="69">
        <v>10.5985</v>
      </c>
      <c r="AJ2775" s="69">
        <v>0</v>
      </c>
      <c r="AK2775" s="69">
        <v>10.5985</v>
      </c>
      <c r="AL2775" s="69">
        <v>0</v>
      </c>
      <c r="AM2775" s="69">
        <v>0</v>
      </c>
      <c r="AN2775" s="69">
        <v>0</v>
      </c>
      <c r="AO2775" s="69">
        <v>0</v>
      </c>
      <c r="AQ2775" s="116">
        <v>0.25830905999999998</v>
      </c>
      <c r="AR2775" s="116">
        <v>0.24914131</v>
      </c>
      <c r="AS2775" s="116">
        <v>9.1492757000000008E-3</v>
      </c>
      <c r="AT2775" s="199">
        <v>1.8472607999999998E-5</v>
      </c>
      <c r="AU2775" s="150">
        <f t="shared" si="1034"/>
        <v>1.4936529360000002E-5</v>
      </c>
      <c r="AV2775" s="150">
        <f t="shared" si="1035"/>
        <v>3.3836078840499998E-8</v>
      </c>
      <c r="AW2775" s="163">
        <f t="shared" si="1036"/>
        <v>2.5872E-3</v>
      </c>
      <c r="AX2775" s="196">
        <v>9.0415040000000007E-6</v>
      </c>
      <c r="AY2775" s="196">
        <v>2.7280399999999999E-8</v>
      </c>
      <c r="AZ2775" s="196">
        <v>7.4533950000000005E-13</v>
      </c>
      <c r="BA2775" s="108">
        <v>0</v>
      </c>
      <c r="BB2775" s="108">
        <v>0</v>
      </c>
      <c r="BC2775" s="196">
        <v>5.3300000000000004E-9</v>
      </c>
      <c r="BD2775" s="196">
        <v>5.8630600000000004E-6</v>
      </c>
      <c r="BE2775" s="196">
        <v>1.2155E-9</v>
      </c>
      <c r="BF2775" s="196">
        <v>4.5728400000000001E-9</v>
      </c>
      <c r="BG2775" s="108">
        <v>0</v>
      </c>
      <c r="BH2775" s="108">
        <v>0</v>
      </c>
      <c r="BI2775" s="196">
        <v>5.3386250999999997E-11</v>
      </c>
      <c r="BJ2775" s="196">
        <v>6.0368441999999997E-10</v>
      </c>
      <c r="BK2775" s="196">
        <v>1.0952283000000001E-10</v>
      </c>
      <c r="BL2775" s="196">
        <v>3.9110800000000001E-9</v>
      </c>
      <c r="BM2775" s="196">
        <v>2.2724279999999999E-8</v>
      </c>
      <c r="BN2775" s="108">
        <v>0</v>
      </c>
      <c r="BO2775" s="108">
        <v>2.5872E-3</v>
      </c>
      <c r="BP2775" s="108">
        <v>0</v>
      </c>
      <c r="BQ2775" s="108">
        <v>0</v>
      </c>
      <c r="BR2775" s="108">
        <v>0</v>
      </c>
      <c r="BS2775" s="108">
        <v>0</v>
      </c>
      <c r="BU2775" s="69">
        <v>6.5801186000000005E-4</v>
      </c>
      <c r="BV2775" s="172">
        <v>3.1526541000000003E-5</v>
      </c>
      <c r="BW2775" s="69">
        <v>2.7166069000000002E-4</v>
      </c>
      <c r="BX2775" s="172">
        <v>1.9891206999999999E-7</v>
      </c>
      <c r="BY2775" s="69">
        <v>1.3651905999999999E-4</v>
      </c>
      <c r="BZ2775" s="69">
        <v>0</v>
      </c>
      <c r="CA2775" s="69">
        <v>0</v>
      </c>
      <c r="CB2775" s="69">
        <v>0</v>
      </c>
      <c r="CC2775" s="172">
        <v>4.0358536000000002E-5</v>
      </c>
      <c r="CD2775" s="172">
        <v>6.2293140000000004E-5</v>
      </c>
      <c r="CE2775" s="69">
        <v>0</v>
      </c>
      <c r="CF2775" s="69">
        <v>0</v>
      </c>
      <c r="CG2775" s="69">
        <v>0</v>
      </c>
      <c r="CH2775" s="172">
        <v>4.0067302000000001E-5</v>
      </c>
      <c r="CI2775" s="172">
        <v>1.3565191000000001E-5</v>
      </c>
      <c r="CJ2775" s="172">
        <v>6.1822489000000003E-5</v>
      </c>
      <c r="CK2775" s="69">
        <v>0</v>
      </c>
      <c r="CM2775" s="198">
        <v>0</v>
      </c>
      <c r="CN2775" s="198">
        <v>9.7430000000000003</v>
      </c>
      <c r="CO2775" s="198">
        <v>0</v>
      </c>
      <c r="CP2775" s="198">
        <v>2.1569999999999999E-2</v>
      </c>
      <c r="CQ2775" s="197">
        <v>2.4252488000000001E-8</v>
      </c>
      <c r="CR2775" s="197">
        <v>2.8436516000000002E-6</v>
      </c>
      <c r="CS2775" s="198">
        <v>4.3981664000000004E-3</v>
      </c>
      <c r="CT2775" s="198">
        <v>297.57024000000001</v>
      </c>
      <c r="CU2775" s="198">
        <v>0</v>
      </c>
      <c r="CV2775" s="198">
        <v>0</v>
      </c>
    </row>
    <row r="2776" spans="1:100" ht="14.4">
      <c r="B2776" s="112"/>
      <c r="C2776" s="113"/>
      <c r="D2776" s="1" t="s">
        <v>2082</v>
      </c>
      <c r="E2776" s="112"/>
      <c r="AC2776" s="142"/>
      <c r="AD2776" s="142"/>
      <c r="AE2776" s="142"/>
      <c r="AF2776" s="142"/>
      <c r="AG2776" s="142"/>
      <c r="AT2776" s="3"/>
      <c r="AU2776" s="86"/>
      <c r="AV2776" s="86"/>
      <c r="AW2776" s="86"/>
      <c r="AX2776" s="3"/>
      <c r="AY2776" s="3"/>
      <c r="AZ2776" s="3"/>
      <c r="BC2776" s="3"/>
      <c r="BD2776" s="3"/>
      <c r="BE2776" s="3"/>
      <c r="BF2776" s="3"/>
      <c r="BI2776" s="3"/>
      <c r="BJ2776" s="3"/>
      <c r="BK2776" s="3"/>
      <c r="BL2776" s="3"/>
      <c r="BM2776" s="3"/>
      <c r="BV2776" s="3"/>
      <c r="BX2776" s="3"/>
      <c r="CC2776" s="3"/>
      <c r="CD2776" s="3"/>
      <c r="CH2776" s="3"/>
      <c r="CI2776" s="3"/>
      <c r="CJ2776" s="3"/>
      <c r="CQ2776" s="3"/>
      <c r="CR2776" s="3"/>
    </row>
    <row r="2777" spans="1:100" ht="14.4">
      <c r="B2777" s="112"/>
      <c r="C2777" s="113"/>
      <c r="D2777" s="111" t="s">
        <v>1548</v>
      </c>
      <c r="E2777" s="112"/>
      <c r="AC2777" s="142"/>
      <c r="AD2777" s="142"/>
      <c r="AE2777" s="142"/>
      <c r="AF2777" s="142"/>
      <c r="AG2777" s="142"/>
      <c r="AT2777" s="3"/>
      <c r="AU2777" s="86"/>
      <c r="AV2777" s="86"/>
      <c r="AW2777" s="86"/>
      <c r="AX2777" s="3"/>
      <c r="AY2777" s="3"/>
      <c r="AZ2777" s="3"/>
      <c r="BC2777" s="3"/>
      <c r="BD2777" s="3"/>
      <c r="BE2777" s="3"/>
      <c r="BF2777" s="3"/>
      <c r="BI2777" s="3"/>
      <c r="BJ2777" s="3"/>
      <c r="BK2777" s="3"/>
      <c r="BL2777" s="3"/>
      <c r="BM2777" s="3"/>
      <c r="BV2777" s="3"/>
      <c r="BX2777" s="3"/>
      <c r="CC2777" s="3"/>
      <c r="CD2777" s="3"/>
      <c r="CH2777" s="3"/>
      <c r="CI2777" s="3"/>
      <c r="CJ2777" s="3"/>
      <c r="CQ2777" s="3"/>
      <c r="CR2777" s="3"/>
    </row>
    <row r="2778" spans="1:100" ht="14.4">
      <c r="A2778" t="s">
        <v>2963</v>
      </c>
      <c r="B2778" s="112" t="s">
        <v>1437</v>
      </c>
      <c r="C2778" s="113" t="str">
        <f t="shared" si="1027"/>
        <v>Q.010.10.101</v>
      </c>
      <c r="D2778" t="s">
        <v>1548</v>
      </c>
      <c r="E2778" s="112" t="s">
        <v>362</v>
      </c>
      <c r="F2778" s="115" t="str">
        <f t="shared" si="1028"/>
        <v>Carbon Dioxide (CO2), fossil, direct emissions (scope1 and downstream)</v>
      </c>
      <c r="G2778" s="143">
        <f t="shared" si="1022"/>
        <v>1</v>
      </c>
      <c r="I2778" s="118">
        <f t="shared" si="1023"/>
        <v>0.15</v>
      </c>
      <c r="K2778" s="161">
        <f t="shared" si="1024"/>
        <v>0</v>
      </c>
      <c r="L2778" s="161">
        <f t="shared" si="1025"/>
        <v>0</v>
      </c>
      <c r="M2778" s="162">
        <f t="shared" si="1026"/>
        <v>0</v>
      </c>
      <c r="N2778" s="161">
        <v>0.15</v>
      </c>
      <c r="O2778" s="132">
        <v>0</v>
      </c>
      <c r="P2778" s="132">
        <v>0</v>
      </c>
      <c r="Q2778" s="132">
        <v>0</v>
      </c>
      <c r="R2778" s="132">
        <v>0</v>
      </c>
      <c r="S2778" s="132">
        <v>0</v>
      </c>
      <c r="T2778" s="132">
        <v>0</v>
      </c>
      <c r="U2778" s="132">
        <v>0</v>
      </c>
      <c r="V2778" s="132">
        <v>0</v>
      </c>
      <c r="W2778" s="132">
        <v>0</v>
      </c>
      <c r="X2778" s="132">
        <v>0</v>
      </c>
      <c r="Y2778" s="132">
        <v>0</v>
      </c>
      <c r="Z2778" s="132">
        <v>0</v>
      </c>
      <c r="AA2778" s="132">
        <v>0</v>
      </c>
      <c r="AC2778" s="118">
        <f t="shared" si="1029"/>
        <v>0.15</v>
      </c>
      <c r="AD2778" s="118">
        <f t="shared" si="1030"/>
        <v>0</v>
      </c>
      <c r="AE2778" s="118">
        <f t="shared" si="1031"/>
        <v>0</v>
      </c>
      <c r="AF2778" s="118">
        <f t="shared" si="1032"/>
        <v>0</v>
      </c>
      <c r="AG2778" s="118">
        <f t="shared" si="1033"/>
        <v>0</v>
      </c>
      <c r="AI2778" s="69">
        <v>0</v>
      </c>
      <c r="AJ2778" s="69">
        <v>0</v>
      </c>
      <c r="AK2778" s="69">
        <v>0</v>
      </c>
      <c r="AL2778" s="69">
        <v>0</v>
      </c>
      <c r="AM2778" s="69">
        <v>0</v>
      </c>
      <c r="AN2778" s="69">
        <v>0</v>
      </c>
      <c r="AO2778" s="69">
        <v>0</v>
      </c>
      <c r="AQ2778" s="116">
        <v>1.6236180999999999E-2</v>
      </c>
      <c r="AR2778" s="116">
        <v>1.5479039999999999E-2</v>
      </c>
      <c r="AS2778" s="116">
        <v>7.5714068999999996E-4</v>
      </c>
      <c r="AT2778" s="116">
        <v>0</v>
      </c>
      <c r="AU2778" s="150">
        <f t="shared" si="1034"/>
        <v>9.2800000000000005E-7</v>
      </c>
      <c r="AV2778" s="150">
        <f t="shared" si="1035"/>
        <v>2.8000764999999998E-9</v>
      </c>
      <c r="AW2778" s="163">
        <f t="shared" si="1036"/>
        <v>0</v>
      </c>
      <c r="AX2778" s="196">
        <v>9.2800000000000005E-7</v>
      </c>
      <c r="AY2778" s="196">
        <v>2.7999999999999998E-9</v>
      </c>
      <c r="AZ2778" s="196">
        <v>7.6500000000000002E-14</v>
      </c>
      <c r="BA2778" s="108">
        <v>0</v>
      </c>
      <c r="BB2778" s="108">
        <v>0</v>
      </c>
      <c r="BC2778" s="108">
        <v>0</v>
      </c>
      <c r="BD2778" s="108">
        <v>0</v>
      </c>
      <c r="BE2778" s="108">
        <v>0</v>
      </c>
      <c r="BF2778" s="108">
        <v>0</v>
      </c>
      <c r="BG2778" s="108">
        <v>0</v>
      </c>
      <c r="BH2778" s="108">
        <v>0</v>
      </c>
      <c r="BI2778" s="108">
        <v>0</v>
      </c>
      <c r="BJ2778" s="108">
        <v>0</v>
      </c>
      <c r="BK2778" s="108">
        <v>0</v>
      </c>
      <c r="BL2778" s="108">
        <v>0</v>
      </c>
      <c r="BM2778" s="108">
        <v>0</v>
      </c>
      <c r="BN2778" s="108">
        <v>0</v>
      </c>
      <c r="BO2778" s="108">
        <v>0</v>
      </c>
      <c r="BP2778" s="108">
        <v>0</v>
      </c>
      <c r="BQ2778" s="108">
        <v>0</v>
      </c>
      <c r="BR2778" s="108">
        <v>0</v>
      </c>
      <c r="BS2778" s="108">
        <v>0</v>
      </c>
      <c r="BU2778" s="172">
        <v>2.7882653000000001E-5</v>
      </c>
      <c r="BV2778" s="69">
        <v>0</v>
      </c>
      <c r="BW2778" s="172">
        <v>2.7882653000000001E-5</v>
      </c>
      <c r="BX2778" s="69">
        <v>0</v>
      </c>
      <c r="BY2778" s="69">
        <v>0</v>
      </c>
      <c r="BZ2778" s="69">
        <v>0</v>
      </c>
      <c r="CA2778" s="69">
        <v>0</v>
      </c>
      <c r="CB2778" s="69">
        <v>0</v>
      </c>
      <c r="CC2778" s="69">
        <v>0</v>
      </c>
      <c r="CD2778" s="69">
        <v>0</v>
      </c>
      <c r="CE2778" s="69">
        <v>0</v>
      </c>
      <c r="CF2778" s="69">
        <v>0</v>
      </c>
      <c r="CG2778" s="69">
        <v>0</v>
      </c>
      <c r="CH2778" s="69">
        <v>0</v>
      </c>
      <c r="CI2778" s="69">
        <v>0</v>
      </c>
      <c r="CJ2778" s="69">
        <v>0</v>
      </c>
      <c r="CK2778" s="69">
        <v>0</v>
      </c>
      <c r="CM2778" s="198">
        <v>0</v>
      </c>
      <c r="CN2778" s="198">
        <v>1</v>
      </c>
      <c r="CO2778" s="198">
        <v>0</v>
      </c>
      <c r="CP2778" s="198">
        <v>0</v>
      </c>
      <c r="CQ2778" s="198">
        <v>0</v>
      </c>
      <c r="CR2778" s="198">
        <v>0</v>
      </c>
      <c r="CS2778" s="198">
        <v>0</v>
      </c>
      <c r="CT2778" s="198">
        <v>0</v>
      </c>
      <c r="CU2778" s="198">
        <v>0</v>
      </c>
      <c r="CV2778" s="198">
        <v>0</v>
      </c>
    </row>
    <row r="2779" spans="1:100" ht="14.4">
      <c r="A2779" t="s">
        <v>2964</v>
      </c>
      <c r="B2779" s="112" t="s">
        <v>1437</v>
      </c>
      <c r="C2779" s="113" t="str">
        <f t="shared" si="1027"/>
        <v>Q.010.10.102</v>
      </c>
      <c r="D2779" t="s">
        <v>1548</v>
      </c>
      <c r="E2779" s="112" t="s">
        <v>362</v>
      </c>
      <c r="F2779" s="115" t="str">
        <f t="shared" si="1028"/>
        <v>Carbon Dioxide (CO2), biogenic, direct emissions (scope1 and downstream)</v>
      </c>
      <c r="G2779" s="143">
        <f t="shared" si="1022"/>
        <v>0</v>
      </c>
      <c r="I2779" s="118">
        <f t="shared" si="1023"/>
        <v>0</v>
      </c>
      <c r="K2779" s="161">
        <f t="shared" si="1024"/>
        <v>0</v>
      </c>
      <c r="L2779" s="161">
        <f t="shared" si="1025"/>
        <v>0</v>
      </c>
      <c r="M2779" s="162">
        <f t="shared" si="1026"/>
        <v>0</v>
      </c>
      <c r="N2779" s="161">
        <v>0</v>
      </c>
      <c r="O2779" s="132">
        <v>0</v>
      </c>
      <c r="P2779" s="132">
        <v>0</v>
      </c>
      <c r="Q2779" s="132">
        <v>0</v>
      </c>
      <c r="R2779" s="132">
        <v>0</v>
      </c>
      <c r="S2779" s="132">
        <v>0</v>
      </c>
      <c r="T2779" s="132">
        <v>0</v>
      </c>
      <c r="U2779" s="132">
        <v>0</v>
      </c>
      <c r="V2779" s="132">
        <v>0</v>
      </c>
      <c r="W2779" s="132">
        <v>0</v>
      </c>
      <c r="X2779" s="132">
        <v>0</v>
      </c>
      <c r="Y2779" s="132">
        <v>0</v>
      </c>
      <c r="Z2779" s="132">
        <v>0</v>
      </c>
      <c r="AA2779" s="132">
        <v>0</v>
      </c>
      <c r="AC2779" s="118">
        <f t="shared" si="1029"/>
        <v>0</v>
      </c>
      <c r="AD2779" s="118">
        <f t="shared" si="1030"/>
        <v>0</v>
      </c>
      <c r="AE2779" s="118">
        <f t="shared" si="1031"/>
        <v>0</v>
      </c>
      <c r="AF2779" s="118">
        <f t="shared" si="1032"/>
        <v>0</v>
      </c>
      <c r="AG2779" s="118">
        <f t="shared" si="1033"/>
        <v>0</v>
      </c>
      <c r="AI2779" s="69">
        <v>0</v>
      </c>
      <c r="AJ2779" s="69">
        <v>0</v>
      </c>
      <c r="AK2779" s="69">
        <v>0</v>
      </c>
      <c r="AL2779" s="69">
        <v>0</v>
      </c>
      <c r="AM2779" s="69">
        <v>0</v>
      </c>
      <c r="AN2779" s="69">
        <v>0</v>
      </c>
      <c r="AO2779" s="69">
        <v>0</v>
      </c>
      <c r="AQ2779" s="116">
        <v>0</v>
      </c>
      <c r="AR2779" s="116">
        <v>0</v>
      </c>
      <c r="AS2779" s="116">
        <v>0</v>
      </c>
      <c r="AT2779" s="116">
        <v>0</v>
      </c>
      <c r="AU2779" s="150">
        <f t="shared" si="1034"/>
        <v>0</v>
      </c>
      <c r="AV2779" s="150">
        <f t="shared" si="1035"/>
        <v>0</v>
      </c>
      <c r="AW2779" s="163">
        <f t="shared" si="1036"/>
        <v>0</v>
      </c>
      <c r="AX2779" s="108">
        <v>0</v>
      </c>
      <c r="AY2779" s="108">
        <v>0</v>
      </c>
      <c r="AZ2779" s="108">
        <v>0</v>
      </c>
      <c r="BA2779" s="108">
        <v>0</v>
      </c>
      <c r="BB2779" s="108">
        <v>0</v>
      </c>
      <c r="BC2779" s="108">
        <v>0</v>
      </c>
      <c r="BD2779" s="108">
        <v>0</v>
      </c>
      <c r="BE2779" s="108">
        <v>0</v>
      </c>
      <c r="BF2779" s="108">
        <v>0</v>
      </c>
      <c r="BG2779" s="108">
        <v>0</v>
      </c>
      <c r="BH2779" s="108">
        <v>0</v>
      </c>
      <c r="BI2779" s="108">
        <v>0</v>
      </c>
      <c r="BJ2779" s="108">
        <v>0</v>
      </c>
      <c r="BK2779" s="108">
        <v>0</v>
      </c>
      <c r="BL2779" s="108">
        <v>0</v>
      </c>
      <c r="BM2779" s="108">
        <v>0</v>
      </c>
      <c r="BN2779" s="108">
        <v>0</v>
      </c>
      <c r="BO2779" s="108">
        <v>0</v>
      </c>
      <c r="BP2779" s="108">
        <v>0</v>
      </c>
      <c r="BQ2779" s="108">
        <v>0</v>
      </c>
      <c r="BR2779" s="108">
        <v>0</v>
      </c>
      <c r="BS2779" s="108">
        <v>0</v>
      </c>
      <c r="BU2779" s="69">
        <v>0</v>
      </c>
      <c r="BV2779" s="69">
        <v>0</v>
      </c>
      <c r="BW2779" s="69">
        <v>0</v>
      </c>
      <c r="BX2779" s="69">
        <v>0</v>
      </c>
      <c r="BY2779" s="69">
        <v>0</v>
      </c>
      <c r="BZ2779" s="69">
        <v>0</v>
      </c>
      <c r="CA2779" s="69">
        <v>0</v>
      </c>
      <c r="CB2779" s="69">
        <v>0</v>
      </c>
      <c r="CC2779" s="69">
        <v>0</v>
      </c>
      <c r="CD2779" s="69">
        <v>0</v>
      </c>
      <c r="CE2779" s="69">
        <v>0</v>
      </c>
      <c r="CF2779" s="69">
        <v>0</v>
      </c>
      <c r="CG2779" s="69">
        <v>0</v>
      </c>
      <c r="CH2779" s="69">
        <v>0</v>
      </c>
      <c r="CI2779" s="69">
        <v>0</v>
      </c>
      <c r="CJ2779" s="69">
        <v>0</v>
      </c>
      <c r="CK2779" s="69">
        <v>0</v>
      </c>
      <c r="CM2779" s="198">
        <v>0</v>
      </c>
      <c r="CN2779" s="198">
        <v>0</v>
      </c>
      <c r="CO2779" s="198">
        <v>0</v>
      </c>
      <c r="CP2779" s="198">
        <v>0</v>
      </c>
      <c r="CQ2779" s="198">
        <v>0</v>
      </c>
      <c r="CR2779" s="198">
        <v>0</v>
      </c>
      <c r="CS2779" s="198">
        <v>0</v>
      </c>
      <c r="CT2779" s="198">
        <v>0</v>
      </c>
      <c r="CU2779" s="198">
        <v>0</v>
      </c>
      <c r="CV2779" s="198">
        <v>0</v>
      </c>
    </row>
    <row r="2780" spans="1:100" ht="14.4">
      <c r="A2780" t="s">
        <v>2965</v>
      </c>
      <c r="B2780" s="112" t="s">
        <v>1437</v>
      </c>
      <c r="C2780" s="113" t="str">
        <f t="shared" si="1027"/>
        <v>Q.010.10.103</v>
      </c>
      <c r="D2780" t="s">
        <v>1548</v>
      </c>
      <c r="E2780" s="112" t="s">
        <v>362</v>
      </c>
      <c r="F2780" s="115" t="str">
        <f t="shared" si="1028"/>
        <v>Methane (CH4), fossil, direct emissions (scope1 and downstream)</v>
      </c>
      <c r="G2780" s="143">
        <f t="shared" si="1022"/>
        <v>29.8</v>
      </c>
      <c r="I2780" s="118">
        <f t="shared" si="1023"/>
        <v>4.5432224165999999</v>
      </c>
      <c r="K2780" s="161">
        <f t="shared" si="1024"/>
        <v>7.2298368000000002E-2</v>
      </c>
      <c r="L2780" s="161">
        <f t="shared" si="1025"/>
        <v>9.240486E-4</v>
      </c>
      <c r="M2780" s="162">
        <f t="shared" si="1026"/>
        <v>0</v>
      </c>
      <c r="N2780" s="161">
        <v>4.47</v>
      </c>
      <c r="O2780" s="132">
        <v>0</v>
      </c>
      <c r="P2780" s="132">
        <v>0</v>
      </c>
      <c r="Q2780" s="132">
        <v>6.1811999999999999E-2</v>
      </c>
      <c r="R2780" s="132">
        <v>0</v>
      </c>
      <c r="S2780" s="132">
        <v>0</v>
      </c>
      <c r="T2780" s="132">
        <v>1.0486367999999999E-2</v>
      </c>
      <c r="U2780" s="132">
        <v>9.240486E-4</v>
      </c>
      <c r="V2780" s="132">
        <v>0</v>
      </c>
      <c r="W2780" s="132">
        <v>0</v>
      </c>
      <c r="X2780" s="132">
        <v>0</v>
      </c>
      <c r="Y2780" s="132">
        <v>0</v>
      </c>
      <c r="Z2780" s="132">
        <v>0</v>
      </c>
      <c r="AA2780" s="132">
        <v>0</v>
      </c>
      <c r="AC2780" s="118">
        <f t="shared" si="1029"/>
        <v>4.47</v>
      </c>
      <c r="AD2780" s="118">
        <f t="shared" si="1030"/>
        <v>7.3222416600000007E-2</v>
      </c>
      <c r="AE2780" s="118">
        <f t="shared" si="1031"/>
        <v>9.240486E-4</v>
      </c>
      <c r="AF2780" s="118">
        <f t="shared" si="1032"/>
        <v>9.240486E-4</v>
      </c>
      <c r="AG2780" s="118">
        <f t="shared" si="1033"/>
        <v>0</v>
      </c>
      <c r="AI2780" s="69">
        <v>0</v>
      </c>
      <c r="AJ2780" s="69">
        <v>0</v>
      </c>
      <c r="AK2780" s="69">
        <v>0</v>
      </c>
      <c r="AL2780" s="69">
        <v>0</v>
      </c>
      <c r="AM2780" s="69">
        <v>0</v>
      </c>
      <c r="AN2780" s="69">
        <v>0</v>
      </c>
      <c r="AO2780" s="69">
        <v>0</v>
      </c>
      <c r="AQ2780" s="116">
        <v>0.58442313999999995</v>
      </c>
      <c r="AR2780" s="116">
        <v>0.55711200000000005</v>
      </c>
      <c r="AS2780" s="116">
        <v>2.7311143999999999E-2</v>
      </c>
      <c r="AT2780" s="116">
        <v>0</v>
      </c>
      <c r="AU2780" s="150">
        <f t="shared" si="1034"/>
        <v>3.3399999999999999E-5</v>
      </c>
      <c r="AV2780" s="150">
        <f t="shared" si="1035"/>
        <v>1.0100275E-7</v>
      </c>
      <c r="AW2780" s="163">
        <f t="shared" si="1036"/>
        <v>0</v>
      </c>
      <c r="AX2780" s="196">
        <v>3.3399999999999999E-5</v>
      </c>
      <c r="AY2780" s="196">
        <v>1.01E-7</v>
      </c>
      <c r="AZ2780" s="196">
        <v>2.7500000000000002E-12</v>
      </c>
      <c r="BA2780" s="108">
        <v>0</v>
      </c>
      <c r="BB2780" s="108">
        <v>0</v>
      </c>
      <c r="BC2780" s="108">
        <v>0</v>
      </c>
      <c r="BD2780" s="108">
        <v>0</v>
      </c>
      <c r="BE2780" s="108">
        <v>0</v>
      </c>
      <c r="BF2780" s="108">
        <v>0</v>
      </c>
      <c r="BG2780" s="108">
        <v>0</v>
      </c>
      <c r="BH2780" s="108">
        <v>0</v>
      </c>
      <c r="BI2780" s="108">
        <v>0</v>
      </c>
      <c r="BJ2780" s="108">
        <v>0</v>
      </c>
      <c r="BK2780" s="108">
        <v>0</v>
      </c>
      <c r="BL2780" s="108">
        <v>0</v>
      </c>
      <c r="BM2780" s="108">
        <v>0</v>
      </c>
      <c r="BN2780" s="108">
        <v>0</v>
      </c>
      <c r="BO2780" s="108">
        <v>0</v>
      </c>
      <c r="BP2780" s="108">
        <v>0</v>
      </c>
      <c r="BQ2780" s="108">
        <v>0</v>
      </c>
      <c r="BR2780" s="108">
        <v>0</v>
      </c>
      <c r="BS2780" s="108">
        <v>0</v>
      </c>
      <c r="BU2780" s="69">
        <v>8.4976590000000003E-4</v>
      </c>
      <c r="BV2780" s="69">
        <v>0</v>
      </c>
      <c r="BW2780" s="69">
        <v>8.3090306999999996E-4</v>
      </c>
      <c r="BX2780" s="172">
        <v>1.0824007999999999E-7</v>
      </c>
      <c r="BY2780" s="69">
        <v>0</v>
      </c>
      <c r="BZ2780" s="69">
        <v>0</v>
      </c>
      <c r="CA2780" s="69">
        <v>0</v>
      </c>
      <c r="CB2780" s="69">
        <v>0</v>
      </c>
      <c r="CC2780" s="69">
        <v>0</v>
      </c>
      <c r="CD2780" s="172">
        <v>6.9388907000000003E-6</v>
      </c>
      <c r="CE2780" s="69">
        <v>0</v>
      </c>
      <c r="CF2780" s="69">
        <v>0</v>
      </c>
      <c r="CG2780" s="69">
        <v>0</v>
      </c>
      <c r="CH2780" s="172">
        <v>1.1815699E-5</v>
      </c>
      <c r="CI2780" s="69">
        <v>0</v>
      </c>
      <c r="CJ2780" s="69">
        <v>0</v>
      </c>
      <c r="CK2780" s="69">
        <v>0</v>
      </c>
      <c r="CM2780" s="198">
        <v>0</v>
      </c>
      <c r="CN2780" s="198">
        <v>25</v>
      </c>
      <c r="CO2780" s="198">
        <v>1.43795E-2</v>
      </c>
      <c r="CP2780" s="198">
        <v>0</v>
      </c>
      <c r="CQ2780" s="198">
        <v>0</v>
      </c>
      <c r="CR2780" s="198">
        <v>0</v>
      </c>
      <c r="CS2780" s="198">
        <v>0</v>
      </c>
      <c r="CT2780" s="198">
        <v>0</v>
      </c>
      <c r="CU2780" s="198">
        <v>0</v>
      </c>
      <c r="CV2780" s="198">
        <v>0</v>
      </c>
    </row>
    <row r="2781" spans="1:100" ht="14.4">
      <c r="A2781" t="s">
        <v>2966</v>
      </c>
      <c r="B2781" s="112" t="s">
        <v>1437</v>
      </c>
      <c r="C2781" s="113" t="str">
        <f t="shared" si="1027"/>
        <v>Q.010.10.104</v>
      </c>
      <c r="D2781" t="s">
        <v>1548</v>
      </c>
      <c r="E2781" s="112" t="s">
        <v>362</v>
      </c>
      <c r="F2781" s="115" t="str">
        <f t="shared" si="1028"/>
        <v>Methane (CH4), biogenic, direct emissions (scope1 and downstream)</v>
      </c>
      <c r="G2781" s="143">
        <f t="shared" si="1022"/>
        <v>27</v>
      </c>
      <c r="I2781" s="118">
        <f t="shared" si="1023"/>
        <v>4.1232224166</v>
      </c>
      <c r="K2781" s="161">
        <f t="shared" si="1024"/>
        <v>7.2298368000000002E-2</v>
      </c>
      <c r="L2781" s="161">
        <f t="shared" si="1025"/>
        <v>9.240486E-4</v>
      </c>
      <c r="M2781" s="162">
        <f t="shared" si="1026"/>
        <v>0</v>
      </c>
      <c r="N2781" s="161">
        <v>4.05</v>
      </c>
      <c r="O2781" s="132">
        <v>0</v>
      </c>
      <c r="P2781" s="132">
        <v>0</v>
      </c>
      <c r="Q2781" s="132">
        <v>6.1811999999999999E-2</v>
      </c>
      <c r="R2781" s="132">
        <v>0</v>
      </c>
      <c r="S2781" s="132">
        <v>0</v>
      </c>
      <c r="T2781" s="132">
        <v>1.0486367999999999E-2</v>
      </c>
      <c r="U2781" s="132">
        <v>9.240486E-4</v>
      </c>
      <c r="V2781" s="132">
        <v>0</v>
      </c>
      <c r="W2781" s="132">
        <v>0</v>
      </c>
      <c r="X2781" s="132">
        <v>0</v>
      </c>
      <c r="Y2781" s="132">
        <v>0</v>
      </c>
      <c r="Z2781" s="132">
        <v>0</v>
      </c>
      <c r="AA2781" s="132">
        <v>0</v>
      </c>
      <c r="AC2781" s="118">
        <f t="shared" si="1029"/>
        <v>4.05</v>
      </c>
      <c r="AD2781" s="118">
        <f t="shared" si="1030"/>
        <v>7.3222416600000007E-2</v>
      </c>
      <c r="AE2781" s="118">
        <f t="shared" si="1031"/>
        <v>9.240486E-4</v>
      </c>
      <c r="AF2781" s="118">
        <f t="shared" si="1032"/>
        <v>9.240486E-4</v>
      </c>
      <c r="AG2781" s="118">
        <f t="shared" si="1033"/>
        <v>0</v>
      </c>
      <c r="AI2781" s="69">
        <v>0</v>
      </c>
      <c r="AJ2781" s="69">
        <v>0</v>
      </c>
      <c r="AK2781" s="69">
        <v>0</v>
      </c>
      <c r="AL2781" s="69">
        <v>0</v>
      </c>
      <c r="AM2781" s="69">
        <v>0</v>
      </c>
      <c r="AN2781" s="69">
        <v>0</v>
      </c>
      <c r="AO2781" s="69">
        <v>0</v>
      </c>
      <c r="AQ2781" s="116">
        <v>0.54058693000000002</v>
      </c>
      <c r="AR2781" s="116">
        <v>0.51541199999999998</v>
      </c>
      <c r="AS2781" s="116">
        <v>2.5174927E-2</v>
      </c>
      <c r="AT2781" s="116">
        <v>0</v>
      </c>
      <c r="AU2781" s="150">
        <f t="shared" si="1034"/>
        <v>3.0899999999999999E-5</v>
      </c>
      <c r="AV2781" s="150">
        <f t="shared" si="1035"/>
        <v>9.3102540000000009E-8</v>
      </c>
      <c r="AW2781" s="163">
        <f t="shared" si="1036"/>
        <v>0</v>
      </c>
      <c r="AX2781" s="196">
        <v>3.0899999999999999E-5</v>
      </c>
      <c r="AY2781" s="196">
        <v>9.3100000000000006E-8</v>
      </c>
      <c r="AZ2781" s="196">
        <v>2.5400000000000001E-12</v>
      </c>
      <c r="BA2781" s="108">
        <v>0</v>
      </c>
      <c r="BB2781" s="108">
        <v>0</v>
      </c>
      <c r="BC2781" s="108">
        <v>0</v>
      </c>
      <c r="BD2781" s="108">
        <v>0</v>
      </c>
      <c r="BE2781" s="108">
        <v>0</v>
      </c>
      <c r="BF2781" s="108">
        <v>0</v>
      </c>
      <c r="BG2781" s="108">
        <v>0</v>
      </c>
      <c r="BH2781" s="108">
        <v>0</v>
      </c>
      <c r="BI2781" s="108">
        <v>0</v>
      </c>
      <c r="BJ2781" s="108">
        <v>0</v>
      </c>
      <c r="BK2781" s="108">
        <v>0</v>
      </c>
      <c r="BL2781" s="108">
        <v>0</v>
      </c>
      <c r="BM2781" s="108">
        <v>0</v>
      </c>
      <c r="BN2781" s="108">
        <v>0</v>
      </c>
      <c r="BO2781" s="108">
        <v>0</v>
      </c>
      <c r="BP2781" s="108">
        <v>0</v>
      </c>
      <c r="BQ2781" s="108">
        <v>0</v>
      </c>
      <c r="BR2781" s="108">
        <v>0</v>
      </c>
      <c r="BS2781" s="108">
        <v>0</v>
      </c>
      <c r="BU2781" s="69">
        <v>7.7169447000000003E-4</v>
      </c>
      <c r="BV2781" s="69">
        <v>0</v>
      </c>
      <c r="BW2781" s="69">
        <v>7.5283163999999997E-4</v>
      </c>
      <c r="BX2781" s="172">
        <v>1.0824007999999999E-7</v>
      </c>
      <c r="BY2781" s="69">
        <v>0</v>
      </c>
      <c r="BZ2781" s="69">
        <v>0</v>
      </c>
      <c r="CA2781" s="69">
        <v>0</v>
      </c>
      <c r="CB2781" s="69">
        <v>0</v>
      </c>
      <c r="CC2781" s="69">
        <v>0</v>
      </c>
      <c r="CD2781" s="172">
        <v>6.9388907000000003E-6</v>
      </c>
      <c r="CE2781" s="69">
        <v>0</v>
      </c>
      <c r="CF2781" s="69">
        <v>0</v>
      </c>
      <c r="CG2781" s="69">
        <v>0</v>
      </c>
      <c r="CH2781" s="172">
        <v>1.1815699E-5</v>
      </c>
      <c r="CI2781" s="69">
        <v>0</v>
      </c>
      <c r="CJ2781" s="69">
        <v>0</v>
      </c>
      <c r="CK2781" s="69">
        <v>0</v>
      </c>
      <c r="CM2781" s="198">
        <v>0</v>
      </c>
      <c r="CN2781" s="198">
        <v>22.25</v>
      </c>
      <c r="CO2781" s="198">
        <v>0</v>
      </c>
      <c r="CP2781" s="198">
        <v>0</v>
      </c>
      <c r="CQ2781" s="198">
        <v>0</v>
      </c>
      <c r="CR2781" s="198">
        <v>0</v>
      </c>
      <c r="CS2781" s="198">
        <v>0</v>
      </c>
      <c r="CT2781" s="198">
        <v>0</v>
      </c>
      <c r="CU2781" s="198">
        <v>0</v>
      </c>
      <c r="CV2781" s="198">
        <v>0</v>
      </c>
    </row>
    <row r="2782" spans="1:100" ht="14.4">
      <c r="A2782" t="s">
        <v>2967</v>
      </c>
      <c r="B2782" s="112" t="s">
        <v>1437</v>
      </c>
      <c r="C2782" s="113" t="str">
        <f t="shared" si="1027"/>
        <v>Q.010.10.105</v>
      </c>
      <c r="D2782" t="s">
        <v>1548</v>
      </c>
      <c r="E2782" s="112" t="s">
        <v>362</v>
      </c>
      <c r="F2782" s="115" t="str">
        <f t="shared" si="1028"/>
        <v>Carbon Monoxide (CO), fossil, direct emissions (scope1 and downstream)</v>
      </c>
      <c r="G2782" s="143">
        <f t="shared" si="1022"/>
        <v>0</v>
      </c>
      <c r="I2782" s="118">
        <f t="shared" si="1023"/>
        <v>0.27913798737000001</v>
      </c>
      <c r="K2782" s="161">
        <f t="shared" si="1024"/>
        <v>0.27907199999999999</v>
      </c>
      <c r="L2782" s="161">
        <f t="shared" si="1025"/>
        <v>6.5987370000000002E-5</v>
      </c>
      <c r="M2782" s="162">
        <f t="shared" si="1026"/>
        <v>0</v>
      </c>
      <c r="N2782" s="161">
        <v>0</v>
      </c>
      <c r="O2782" s="132">
        <v>0</v>
      </c>
      <c r="P2782" s="132">
        <v>0</v>
      </c>
      <c r="Q2782" s="132">
        <v>0.27907199999999999</v>
      </c>
      <c r="R2782" s="132">
        <v>0</v>
      </c>
      <c r="S2782" s="132">
        <v>0</v>
      </c>
      <c r="T2782" s="132">
        <v>0</v>
      </c>
      <c r="U2782" s="164">
        <v>6.5987370000000002E-5</v>
      </c>
      <c r="V2782" s="132">
        <v>0</v>
      </c>
      <c r="W2782" s="132">
        <v>0</v>
      </c>
      <c r="X2782" s="132">
        <v>0</v>
      </c>
      <c r="Y2782" s="132">
        <v>0</v>
      </c>
      <c r="Z2782" s="132">
        <v>0</v>
      </c>
      <c r="AA2782" s="132">
        <v>0</v>
      </c>
      <c r="AC2782" s="118">
        <f t="shared" si="1029"/>
        <v>0</v>
      </c>
      <c r="AD2782" s="118">
        <f t="shared" si="1030"/>
        <v>0.27913798737000001</v>
      </c>
      <c r="AE2782" s="118">
        <f t="shared" si="1031"/>
        <v>6.5987370000000002E-5</v>
      </c>
      <c r="AF2782" s="118">
        <f t="shared" si="1032"/>
        <v>6.5987370000000002E-5</v>
      </c>
      <c r="AG2782" s="118">
        <f t="shared" si="1033"/>
        <v>0</v>
      </c>
      <c r="AI2782" s="69">
        <v>0</v>
      </c>
      <c r="AJ2782" s="69">
        <v>0</v>
      </c>
      <c r="AK2782" s="69">
        <v>0</v>
      </c>
      <c r="AL2782" s="69">
        <v>0</v>
      </c>
      <c r="AM2782" s="69">
        <v>0</v>
      </c>
      <c r="AN2782" s="69">
        <v>0</v>
      </c>
      <c r="AO2782" s="69">
        <v>0</v>
      </c>
      <c r="AQ2782" s="116">
        <v>0</v>
      </c>
      <c r="AR2782" s="116">
        <v>0</v>
      </c>
      <c r="AS2782" s="116">
        <v>0</v>
      </c>
      <c r="AT2782" s="116">
        <v>0</v>
      </c>
      <c r="AU2782" s="150">
        <f t="shared" si="1034"/>
        <v>0</v>
      </c>
      <c r="AV2782" s="150">
        <f t="shared" si="1035"/>
        <v>0</v>
      </c>
      <c r="AW2782" s="163">
        <f t="shared" si="1036"/>
        <v>0</v>
      </c>
      <c r="AX2782" s="108">
        <v>0</v>
      </c>
      <c r="AY2782" s="108">
        <v>0</v>
      </c>
      <c r="AZ2782" s="108">
        <v>0</v>
      </c>
      <c r="BA2782" s="108">
        <v>0</v>
      </c>
      <c r="BB2782" s="108">
        <v>0</v>
      </c>
      <c r="BC2782" s="108">
        <v>0</v>
      </c>
      <c r="BD2782" s="108">
        <v>0</v>
      </c>
      <c r="BE2782" s="108">
        <v>0</v>
      </c>
      <c r="BF2782" s="108">
        <v>0</v>
      </c>
      <c r="BG2782" s="108">
        <v>0</v>
      </c>
      <c r="BH2782" s="108">
        <v>0</v>
      </c>
      <c r="BI2782" s="108">
        <v>0</v>
      </c>
      <c r="BJ2782" s="108">
        <v>0</v>
      </c>
      <c r="BK2782" s="108">
        <v>0</v>
      </c>
      <c r="BL2782" s="108">
        <v>0</v>
      </c>
      <c r="BM2782" s="108">
        <v>0</v>
      </c>
      <c r="BN2782" s="108">
        <v>0</v>
      </c>
      <c r="BO2782" s="108">
        <v>0</v>
      </c>
      <c r="BP2782" s="108">
        <v>0</v>
      </c>
      <c r="BQ2782" s="108">
        <v>0</v>
      </c>
      <c r="BR2782" s="108">
        <v>0</v>
      </c>
      <c r="BS2782" s="108">
        <v>0</v>
      </c>
      <c r="BU2782" s="172">
        <v>5.3353858000000003E-5</v>
      </c>
      <c r="BV2782" s="69">
        <v>0</v>
      </c>
      <c r="BW2782" s="69">
        <v>0</v>
      </c>
      <c r="BX2782" s="172">
        <v>7.7295484000000004E-9</v>
      </c>
      <c r="BY2782" s="69">
        <v>0</v>
      </c>
      <c r="BZ2782" s="69">
        <v>0</v>
      </c>
      <c r="CA2782" s="69">
        <v>0</v>
      </c>
      <c r="CB2782" s="69">
        <v>0</v>
      </c>
      <c r="CC2782" s="69">
        <v>0</v>
      </c>
      <c r="CD2782" s="69">
        <v>0</v>
      </c>
      <c r="CE2782" s="69">
        <v>0</v>
      </c>
      <c r="CF2782" s="69">
        <v>0</v>
      </c>
      <c r="CG2782" s="69">
        <v>0</v>
      </c>
      <c r="CH2782" s="172">
        <v>5.3346127999999997E-5</v>
      </c>
      <c r="CI2782" s="69">
        <v>0</v>
      </c>
      <c r="CJ2782" s="69">
        <v>0</v>
      </c>
      <c r="CK2782" s="69">
        <v>0</v>
      </c>
      <c r="CM2782" s="198">
        <v>0</v>
      </c>
      <c r="CN2782" s="198">
        <v>0</v>
      </c>
      <c r="CO2782" s="198">
        <v>0</v>
      </c>
      <c r="CP2782" s="198">
        <v>0</v>
      </c>
      <c r="CQ2782" s="198">
        <v>0</v>
      </c>
      <c r="CR2782" s="198">
        <v>0</v>
      </c>
      <c r="CS2782" s="198">
        <v>3.5555599999999998E-4</v>
      </c>
      <c r="CT2782" s="198">
        <v>0</v>
      </c>
      <c r="CU2782" s="198">
        <v>0</v>
      </c>
      <c r="CV2782" s="198">
        <v>0</v>
      </c>
    </row>
    <row r="2783" spans="1:100" ht="14.4">
      <c r="A2783" t="s">
        <v>2968</v>
      </c>
      <c r="B2783" s="112" t="s">
        <v>1437</v>
      </c>
      <c r="C2783" s="113" t="str">
        <f t="shared" si="1027"/>
        <v>Q.010.10.106</v>
      </c>
      <c r="D2783" t="s">
        <v>1548</v>
      </c>
      <c r="E2783" s="112" t="s">
        <v>362</v>
      </c>
      <c r="F2783" s="115" t="str">
        <f t="shared" si="1028"/>
        <v>Carbon monoxide (CO), biogenic, direct emissions (scope1 and downstream)</v>
      </c>
      <c r="G2783" s="143">
        <f t="shared" si="1022"/>
        <v>0</v>
      </c>
      <c r="I2783" s="118">
        <f t="shared" si="1023"/>
        <v>6.5987370000000002E-5</v>
      </c>
      <c r="K2783" s="161">
        <f t="shared" si="1024"/>
        <v>0</v>
      </c>
      <c r="L2783" s="161">
        <f t="shared" si="1025"/>
        <v>6.5987370000000002E-5</v>
      </c>
      <c r="M2783" s="162">
        <f t="shared" si="1026"/>
        <v>0</v>
      </c>
      <c r="N2783" s="161">
        <v>0</v>
      </c>
      <c r="O2783" s="132">
        <v>0</v>
      </c>
      <c r="P2783" s="132">
        <v>0</v>
      </c>
      <c r="Q2783" s="132">
        <v>0</v>
      </c>
      <c r="R2783" s="132">
        <v>0</v>
      </c>
      <c r="S2783" s="132">
        <v>0</v>
      </c>
      <c r="T2783" s="132">
        <v>0</v>
      </c>
      <c r="U2783" s="164">
        <v>6.5987370000000002E-5</v>
      </c>
      <c r="V2783" s="132">
        <v>0</v>
      </c>
      <c r="W2783" s="132">
        <v>0</v>
      </c>
      <c r="X2783" s="132">
        <v>0</v>
      </c>
      <c r="Y2783" s="132">
        <v>0</v>
      </c>
      <c r="Z2783" s="132">
        <v>0</v>
      </c>
      <c r="AA2783" s="132">
        <v>0</v>
      </c>
      <c r="AC2783" s="118">
        <f t="shared" si="1029"/>
        <v>0</v>
      </c>
      <c r="AD2783" s="118">
        <f t="shared" si="1030"/>
        <v>6.5987370000000002E-5</v>
      </c>
      <c r="AE2783" s="118">
        <f t="shared" si="1031"/>
        <v>6.5987370000000002E-5</v>
      </c>
      <c r="AF2783" s="118">
        <f t="shared" si="1032"/>
        <v>6.5987370000000002E-5</v>
      </c>
      <c r="AG2783" s="118">
        <f t="shared" si="1033"/>
        <v>0</v>
      </c>
      <c r="AI2783" s="69">
        <v>0</v>
      </c>
      <c r="AJ2783" s="69">
        <v>0</v>
      </c>
      <c r="AK2783" s="69">
        <v>0</v>
      </c>
      <c r="AL2783" s="69">
        <v>0</v>
      </c>
      <c r="AM2783" s="69">
        <v>0</v>
      </c>
      <c r="AN2783" s="69">
        <v>0</v>
      </c>
      <c r="AO2783" s="69">
        <v>0</v>
      </c>
      <c r="AQ2783" s="116">
        <v>0</v>
      </c>
      <c r="AR2783" s="116">
        <v>0</v>
      </c>
      <c r="AS2783" s="116">
        <v>0</v>
      </c>
      <c r="AT2783" s="116">
        <v>0</v>
      </c>
      <c r="AU2783" s="150">
        <f t="shared" si="1034"/>
        <v>0</v>
      </c>
      <c r="AV2783" s="150">
        <f t="shared" si="1035"/>
        <v>0</v>
      </c>
      <c r="AW2783" s="163">
        <f t="shared" si="1036"/>
        <v>0</v>
      </c>
      <c r="AX2783" s="108">
        <v>0</v>
      </c>
      <c r="AY2783" s="108">
        <v>0</v>
      </c>
      <c r="AZ2783" s="108">
        <v>0</v>
      </c>
      <c r="BA2783" s="108">
        <v>0</v>
      </c>
      <c r="BB2783" s="108">
        <v>0</v>
      </c>
      <c r="BC2783" s="108">
        <v>0</v>
      </c>
      <c r="BD2783" s="108">
        <v>0</v>
      </c>
      <c r="BE2783" s="108">
        <v>0</v>
      </c>
      <c r="BF2783" s="108">
        <v>0</v>
      </c>
      <c r="BG2783" s="108">
        <v>0</v>
      </c>
      <c r="BH2783" s="108">
        <v>0</v>
      </c>
      <c r="BI2783" s="108">
        <v>0</v>
      </c>
      <c r="BJ2783" s="108">
        <v>0</v>
      </c>
      <c r="BK2783" s="108">
        <v>0</v>
      </c>
      <c r="BL2783" s="108">
        <v>0</v>
      </c>
      <c r="BM2783" s="108">
        <v>0</v>
      </c>
      <c r="BN2783" s="108">
        <v>0</v>
      </c>
      <c r="BO2783" s="108">
        <v>0</v>
      </c>
      <c r="BP2783" s="108">
        <v>0</v>
      </c>
      <c r="BQ2783" s="108">
        <v>0</v>
      </c>
      <c r="BR2783" s="108">
        <v>0</v>
      </c>
      <c r="BS2783" s="108">
        <v>0</v>
      </c>
      <c r="BU2783" s="172">
        <v>7.7295484000000004E-9</v>
      </c>
      <c r="BV2783" s="69">
        <v>0</v>
      </c>
      <c r="BW2783" s="69">
        <v>0</v>
      </c>
      <c r="BX2783" s="172">
        <v>7.7295484000000004E-9</v>
      </c>
      <c r="BY2783" s="69">
        <v>0</v>
      </c>
      <c r="BZ2783" s="69">
        <v>0</v>
      </c>
      <c r="CA2783" s="69">
        <v>0</v>
      </c>
      <c r="CB2783" s="69">
        <v>0</v>
      </c>
      <c r="CC2783" s="69">
        <v>0</v>
      </c>
      <c r="CD2783" s="69">
        <v>0</v>
      </c>
      <c r="CE2783" s="69">
        <v>0</v>
      </c>
      <c r="CF2783" s="69">
        <v>0</v>
      </c>
      <c r="CG2783" s="69">
        <v>0</v>
      </c>
      <c r="CH2783" s="69">
        <v>0</v>
      </c>
      <c r="CI2783" s="69">
        <v>0</v>
      </c>
      <c r="CJ2783" s="69">
        <v>0</v>
      </c>
      <c r="CK2783" s="69">
        <v>0</v>
      </c>
      <c r="CM2783" s="198">
        <v>0</v>
      </c>
      <c r="CN2783" s="198">
        <v>0</v>
      </c>
      <c r="CO2783" s="198">
        <v>0</v>
      </c>
      <c r="CP2783" s="198">
        <v>0</v>
      </c>
      <c r="CQ2783" s="198">
        <v>0</v>
      </c>
      <c r="CR2783" s="198">
        <v>0</v>
      </c>
      <c r="CS2783" s="198">
        <v>3.5555599999999998E-4</v>
      </c>
      <c r="CT2783" s="198">
        <v>0</v>
      </c>
      <c r="CU2783" s="198">
        <v>0</v>
      </c>
      <c r="CV2783" s="198">
        <v>0</v>
      </c>
    </row>
    <row r="2784" spans="1:100" ht="14.4">
      <c r="A2784" t="s">
        <v>2969</v>
      </c>
      <c r="B2784" s="112" t="s">
        <v>1437</v>
      </c>
      <c r="C2784" s="113" t="str">
        <f t="shared" si="1027"/>
        <v>Q.010.10.107</v>
      </c>
      <c r="D2784" t="s">
        <v>1548</v>
      </c>
      <c r="E2784" s="112" t="s">
        <v>362</v>
      </c>
      <c r="F2784" s="115" t="str">
        <f t="shared" si="1028"/>
        <v>Nitrous oxide (N2O), direct emissions (scope1 and downstream)</v>
      </c>
      <c r="G2784" s="143">
        <f t="shared" si="1022"/>
        <v>273.00000000000006</v>
      </c>
      <c r="I2784" s="118">
        <f t="shared" si="1023"/>
        <v>40.953465720000004</v>
      </c>
      <c r="K2784" s="161">
        <f t="shared" si="1024"/>
        <v>3.4657199999999998E-3</v>
      </c>
      <c r="L2784" s="161">
        <f t="shared" si="1025"/>
        <v>0</v>
      </c>
      <c r="M2784" s="162">
        <f t="shared" si="1026"/>
        <v>0</v>
      </c>
      <c r="N2784" s="161">
        <v>40.950000000000003</v>
      </c>
      <c r="O2784" s="132">
        <v>0</v>
      </c>
      <c r="P2784" s="132">
        <v>0</v>
      </c>
      <c r="Q2784" s="132">
        <v>0</v>
      </c>
      <c r="R2784" s="132">
        <v>0</v>
      </c>
      <c r="S2784" s="132">
        <v>0</v>
      </c>
      <c r="T2784" s="132">
        <v>3.4657199999999998E-3</v>
      </c>
      <c r="U2784" s="132">
        <v>0</v>
      </c>
      <c r="V2784" s="132">
        <v>0</v>
      </c>
      <c r="W2784" s="132">
        <v>0</v>
      </c>
      <c r="X2784" s="132">
        <v>0</v>
      </c>
      <c r="Y2784" s="132">
        <v>0</v>
      </c>
      <c r="Z2784" s="132">
        <v>0</v>
      </c>
      <c r="AA2784" s="132">
        <v>0</v>
      </c>
      <c r="AC2784" s="118">
        <f t="shared" si="1029"/>
        <v>40.950000000000003</v>
      </c>
      <c r="AD2784" s="118">
        <f t="shared" si="1030"/>
        <v>3.4657199999999998E-3</v>
      </c>
      <c r="AE2784" s="118">
        <f t="shared" si="1031"/>
        <v>0</v>
      </c>
      <c r="AF2784" s="118">
        <f t="shared" si="1032"/>
        <v>0</v>
      </c>
      <c r="AG2784" s="118">
        <f t="shared" si="1033"/>
        <v>0</v>
      </c>
      <c r="AI2784" s="69">
        <v>0</v>
      </c>
      <c r="AJ2784" s="69">
        <v>0</v>
      </c>
      <c r="AK2784" s="69">
        <v>0</v>
      </c>
      <c r="AL2784" s="69">
        <v>0</v>
      </c>
      <c r="AM2784" s="69">
        <v>0</v>
      </c>
      <c r="AN2784" s="69">
        <v>0</v>
      </c>
      <c r="AO2784" s="69">
        <v>0</v>
      </c>
      <c r="AQ2784" s="116">
        <v>4.9432910000000003</v>
      </c>
      <c r="AR2784" s="116">
        <v>4.7177711999999996</v>
      </c>
      <c r="AS2784" s="116">
        <v>0.22551977000000001</v>
      </c>
      <c r="AT2784" s="116">
        <v>0</v>
      </c>
      <c r="AU2784" s="150">
        <f t="shared" si="1034"/>
        <v>2.8284000000000002E-4</v>
      </c>
      <c r="AV2784" s="150">
        <f t="shared" si="1035"/>
        <v>8.3402279999999999E-7</v>
      </c>
      <c r="AW2784" s="163">
        <f t="shared" si="1036"/>
        <v>0</v>
      </c>
      <c r="AX2784" s="108">
        <v>2.7700000000000001E-4</v>
      </c>
      <c r="AY2784" s="196">
        <v>8.3399999999999998E-7</v>
      </c>
      <c r="AZ2784" s="196">
        <v>2.2800000000000001E-11</v>
      </c>
      <c r="BA2784" s="196">
        <v>5.84E-6</v>
      </c>
      <c r="BB2784" s="108">
        <v>0</v>
      </c>
      <c r="BC2784" s="108">
        <v>0</v>
      </c>
      <c r="BD2784" s="108">
        <v>0</v>
      </c>
      <c r="BE2784" s="108">
        <v>0</v>
      </c>
      <c r="BF2784" s="108">
        <v>0</v>
      </c>
      <c r="BG2784" s="108">
        <v>0</v>
      </c>
      <c r="BH2784" s="108">
        <v>0</v>
      </c>
      <c r="BI2784" s="108">
        <v>0</v>
      </c>
      <c r="BJ2784" s="108">
        <v>0</v>
      </c>
      <c r="BK2784" s="108">
        <v>0</v>
      </c>
      <c r="BL2784" s="108">
        <v>0</v>
      </c>
      <c r="BM2784" s="108">
        <v>0</v>
      </c>
      <c r="BN2784" s="108">
        <v>0</v>
      </c>
      <c r="BO2784" s="108">
        <v>0</v>
      </c>
      <c r="BP2784" s="108">
        <v>0</v>
      </c>
      <c r="BQ2784" s="108">
        <v>0</v>
      </c>
      <c r="BR2784" s="108">
        <v>0</v>
      </c>
      <c r="BS2784" s="108">
        <v>0</v>
      </c>
      <c r="BU2784" s="69">
        <v>7.6142576999999999E-3</v>
      </c>
      <c r="BV2784" s="69">
        <v>0</v>
      </c>
      <c r="BW2784" s="69">
        <v>7.6119643999999998E-3</v>
      </c>
      <c r="BX2784" s="69">
        <v>0</v>
      </c>
      <c r="BY2784" s="69">
        <v>0</v>
      </c>
      <c r="BZ2784" s="69">
        <v>0</v>
      </c>
      <c r="CA2784" s="69">
        <v>0</v>
      </c>
      <c r="CB2784" s="69">
        <v>0</v>
      </c>
      <c r="CC2784" s="69">
        <v>0</v>
      </c>
      <c r="CD2784" s="172">
        <v>2.2932870999999999E-6</v>
      </c>
      <c r="CE2784" s="69">
        <v>0</v>
      </c>
      <c r="CF2784" s="69">
        <v>0</v>
      </c>
      <c r="CG2784" s="69">
        <v>0</v>
      </c>
      <c r="CH2784" s="69">
        <v>0</v>
      </c>
      <c r="CI2784" s="69">
        <v>0</v>
      </c>
      <c r="CJ2784" s="69">
        <v>0</v>
      </c>
      <c r="CK2784" s="69">
        <v>0</v>
      </c>
      <c r="CM2784" s="198">
        <v>0</v>
      </c>
      <c r="CN2784" s="198">
        <v>298</v>
      </c>
      <c r="CO2784" s="198">
        <v>0</v>
      </c>
      <c r="CP2784" s="198">
        <v>0</v>
      </c>
      <c r="CQ2784" s="198">
        <v>0</v>
      </c>
      <c r="CR2784" s="198">
        <v>0</v>
      </c>
      <c r="CS2784" s="198">
        <v>0</v>
      </c>
      <c r="CT2784" s="198">
        <v>0</v>
      </c>
      <c r="CU2784" s="198">
        <v>0</v>
      </c>
      <c r="CV2784" s="198">
        <v>0</v>
      </c>
    </row>
    <row r="2785" spans="1:100" ht="14.4">
      <c r="A2785" t="s">
        <v>2970</v>
      </c>
      <c r="B2785" s="112" t="s">
        <v>1437</v>
      </c>
      <c r="C2785" s="113" t="str">
        <f t="shared" si="1027"/>
        <v>Q.010.10.109</v>
      </c>
      <c r="D2785" t="s">
        <v>1548</v>
      </c>
      <c r="E2785" s="112" t="s">
        <v>362</v>
      </c>
      <c r="F2785" s="115" t="str">
        <f t="shared" si="1028"/>
        <v>Butane (C4H10), direct emissions (scope1 and downstream)</v>
      </c>
      <c r="G2785" s="143">
        <f t="shared" si="1022"/>
        <v>6.0000000000000001E-3</v>
      </c>
      <c r="I2785" s="118">
        <f t="shared" si="1023"/>
        <v>3.6424633783160001</v>
      </c>
      <c r="K2785" s="161">
        <f t="shared" si="1024"/>
        <v>3.6415588572000002</v>
      </c>
      <c r="L2785" s="161">
        <f t="shared" si="1025"/>
        <v>4.5211160000000002E-6</v>
      </c>
      <c r="M2785" s="162">
        <f t="shared" si="1026"/>
        <v>0</v>
      </c>
      <c r="N2785" s="161">
        <v>8.9999999999999998E-4</v>
      </c>
      <c r="O2785" s="132">
        <v>0</v>
      </c>
      <c r="P2785" s="132">
        <v>0</v>
      </c>
      <c r="Q2785" s="132">
        <v>3.6414</v>
      </c>
      <c r="R2785" s="132">
        <v>0</v>
      </c>
      <c r="S2785" s="132">
        <v>0</v>
      </c>
      <c r="T2785" s="132">
        <v>1.588572E-4</v>
      </c>
      <c r="U2785" s="164">
        <v>4.5211160000000002E-6</v>
      </c>
      <c r="V2785" s="132">
        <v>0</v>
      </c>
      <c r="W2785" s="132">
        <v>0</v>
      </c>
      <c r="X2785" s="132">
        <v>0</v>
      </c>
      <c r="Y2785" s="132">
        <v>0</v>
      </c>
      <c r="Z2785" s="132">
        <v>0</v>
      </c>
      <c r="AA2785" s="132">
        <v>0</v>
      </c>
      <c r="AC2785" s="118">
        <f t="shared" si="1029"/>
        <v>8.9999999999999998E-4</v>
      </c>
      <c r="AD2785" s="118">
        <f t="shared" si="1030"/>
        <v>3.641563378316</v>
      </c>
      <c r="AE2785" s="118">
        <f t="shared" si="1031"/>
        <v>4.5211160000000002E-6</v>
      </c>
      <c r="AF2785" s="118">
        <f t="shared" si="1032"/>
        <v>4.5211160000000002E-6</v>
      </c>
      <c r="AG2785" s="118">
        <f t="shared" si="1033"/>
        <v>0</v>
      </c>
      <c r="AI2785" s="69">
        <v>0</v>
      </c>
      <c r="AJ2785" s="69">
        <v>0</v>
      </c>
      <c r="AK2785" s="69">
        <v>0</v>
      </c>
      <c r="AL2785" s="69">
        <v>0</v>
      </c>
      <c r="AM2785" s="69">
        <v>0</v>
      </c>
      <c r="AN2785" s="69">
        <v>0</v>
      </c>
      <c r="AO2785" s="69">
        <v>0</v>
      </c>
      <c r="AQ2785" s="116">
        <v>8.0287199999999996E-3</v>
      </c>
      <c r="AR2785" s="116">
        <v>1.7013600000000001E-3</v>
      </c>
      <c r="AS2785" s="116">
        <v>6.3273599999999998E-3</v>
      </c>
      <c r="AT2785" s="116">
        <v>0</v>
      </c>
      <c r="AU2785" s="150">
        <f t="shared" si="1034"/>
        <v>1.02E-7</v>
      </c>
      <c r="AV2785" s="150">
        <f t="shared" si="1035"/>
        <v>2.3400000000000001E-8</v>
      </c>
      <c r="AW2785" s="163">
        <f t="shared" si="1036"/>
        <v>0</v>
      </c>
      <c r="AX2785" s="108">
        <v>0</v>
      </c>
      <c r="AY2785" s="108">
        <v>0</v>
      </c>
      <c r="AZ2785" s="108">
        <v>0</v>
      </c>
      <c r="BA2785" s="108">
        <v>0</v>
      </c>
      <c r="BB2785" s="108">
        <v>0</v>
      </c>
      <c r="BC2785" s="196">
        <v>1.02E-7</v>
      </c>
      <c r="BD2785" s="108">
        <v>0</v>
      </c>
      <c r="BE2785" s="196">
        <v>2.3400000000000001E-8</v>
      </c>
      <c r="BF2785" s="108">
        <v>0</v>
      </c>
      <c r="BG2785" s="108">
        <v>0</v>
      </c>
      <c r="BH2785" s="108">
        <v>0</v>
      </c>
      <c r="BI2785" s="108">
        <v>0</v>
      </c>
      <c r="BJ2785" s="108">
        <v>0</v>
      </c>
      <c r="BK2785" s="108">
        <v>0</v>
      </c>
      <c r="BL2785" s="108">
        <v>0</v>
      </c>
      <c r="BM2785" s="108">
        <v>0</v>
      </c>
      <c r="BN2785" s="108">
        <v>0</v>
      </c>
      <c r="BO2785" s="108">
        <v>0</v>
      </c>
      <c r="BP2785" s="108">
        <v>0</v>
      </c>
      <c r="BQ2785" s="108">
        <v>0</v>
      </c>
      <c r="BR2785" s="108">
        <v>0</v>
      </c>
      <c r="BS2785" s="108">
        <v>0</v>
      </c>
      <c r="BU2785" s="69">
        <v>6.9634633000000001E-4</v>
      </c>
      <c r="BV2785" s="69">
        <v>0</v>
      </c>
      <c r="BW2785" s="172">
        <v>1.6729591999999999E-7</v>
      </c>
      <c r="BX2785" s="172">
        <v>5.2958900000000002E-10</v>
      </c>
      <c r="BY2785" s="69">
        <v>0</v>
      </c>
      <c r="BZ2785" s="69">
        <v>0</v>
      </c>
      <c r="CA2785" s="69">
        <v>0</v>
      </c>
      <c r="CB2785" s="69">
        <v>0</v>
      </c>
      <c r="CC2785" s="69">
        <v>0</v>
      </c>
      <c r="CD2785" s="172">
        <v>1.0511673E-7</v>
      </c>
      <c r="CE2785" s="69">
        <v>0</v>
      </c>
      <c r="CF2785" s="69">
        <v>0</v>
      </c>
      <c r="CG2785" s="69">
        <v>0</v>
      </c>
      <c r="CH2785" s="69">
        <v>6.9607337999999996E-4</v>
      </c>
      <c r="CI2785" s="69">
        <v>0</v>
      </c>
      <c r="CJ2785" s="69">
        <v>0</v>
      </c>
      <c r="CK2785" s="69">
        <v>0</v>
      </c>
      <c r="CM2785" s="198">
        <v>0</v>
      </c>
      <c r="CN2785" s="198">
        <v>0</v>
      </c>
      <c r="CO2785" s="198">
        <v>1.15103</v>
      </c>
      <c r="CP2785" s="198">
        <v>0</v>
      </c>
      <c r="CQ2785" s="198">
        <v>0</v>
      </c>
      <c r="CR2785" s="198">
        <v>0</v>
      </c>
      <c r="CS2785" s="198">
        <v>0</v>
      </c>
      <c r="CT2785" s="198">
        <v>0</v>
      </c>
      <c r="CU2785" s="198">
        <v>0</v>
      </c>
      <c r="CV2785" s="198">
        <v>0</v>
      </c>
    </row>
    <row r="2786" spans="1:100" ht="14.4">
      <c r="A2786" t="s">
        <v>2971</v>
      </c>
      <c r="B2786" s="112" t="s">
        <v>1437</v>
      </c>
      <c r="C2786" s="113" t="str">
        <f t="shared" si="1027"/>
        <v>Q.010.10.110</v>
      </c>
      <c r="D2786" t="s">
        <v>1548</v>
      </c>
      <c r="E2786" s="112" t="s">
        <v>362</v>
      </c>
      <c r="F2786" s="115" t="str">
        <f t="shared" si="1028"/>
        <v>Ethane (C2H6), direct emissions (scope1 and downstream)</v>
      </c>
      <c r="G2786" s="143">
        <f t="shared" si="1022"/>
        <v>0.437</v>
      </c>
      <c r="I2786" s="118">
        <f t="shared" si="1023"/>
        <v>1.3389481669500001</v>
      </c>
      <c r="K2786" s="161">
        <f t="shared" si="1024"/>
        <v>1.2733575480000001</v>
      </c>
      <c r="L2786" s="161">
        <f t="shared" si="1025"/>
        <v>4.0618950000000002E-5</v>
      </c>
      <c r="M2786" s="162">
        <f t="shared" si="1026"/>
        <v>0</v>
      </c>
      <c r="N2786" s="161">
        <v>6.5549999999999997E-2</v>
      </c>
      <c r="O2786" s="132">
        <v>0</v>
      </c>
      <c r="P2786" s="132">
        <v>0</v>
      </c>
      <c r="Q2786" s="132">
        <v>1.2729600000000001</v>
      </c>
      <c r="R2786" s="132">
        <v>0</v>
      </c>
      <c r="S2786" s="132">
        <v>0</v>
      </c>
      <c r="T2786" s="132">
        <v>3.9754800000000001E-4</v>
      </c>
      <c r="U2786" s="164">
        <v>4.0618950000000002E-5</v>
      </c>
      <c r="V2786" s="132">
        <v>0</v>
      </c>
      <c r="W2786" s="132">
        <v>0</v>
      </c>
      <c r="X2786" s="132">
        <v>0</v>
      </c>
      <c r="Y2786" s="132">
        <v>0</v>
      </c>
      <c r="Z2786" s="132">
        <v>0</v>
      </c>
      <c r="AA2786" s="132">
        <v>0</v>
      </c>
      <c r="AC2786" s="118">
        <f t="shared" si="1029"/>
        <v>6.5549999999999997E-2</v>
      </c>
      <c r="AD2786" s="118">
        <f t="shared" si="1030"/>
        <v>1.2733981669500001</v>
      </c>
      <c r="AE2786" s="118">
        <f t="shared" si="1031"/>
        <v>4.0618950000000002E-5</v>
      </c>
      <c r="AF2786" s="118">
        <f t="shared" si="1032"/>
        <v>4.0618950000000002E-5</v>
      </c>
      <c r="AG2786" s="118">
        <f t="shared" si="1033"/>
        <v>0</v>
      </c>
      <c r="AI2786" s="69">
        <v>0</v>
      </c>
      <c r="AJ2786" s="69">
        <v>0</v>
      </c>
      <c r="AK2786" s="69">
        <v>0</v>
      </c>
      <c r="AL2786" s="69">
        <v>0</v>
      </c>
      <c r="AM2786" s="69">
        <v>0</v>
      </c>
      <c r="AN2786" s="69">
        <v>0</v>
      </c>
      <c r="AO2786" s="69">
        <v>0</v>
      </c>
      <c r="AQ2786" s="116">
        <v>2.070864E-3</v>
      </c>
      <c r="AR2786" s="116">
        <v>4.4035199999999997E-4</v>
      </c>
      <c r="AS2786" s="116">
        <v>1.630512E-3</v>
      </c>
      <c r="AT2786" s="116">
        <v>0</v>
      </c>
      <c r="AU2786" s="150">
        <f t="shared" si="1034"/>
        <v>2.6400000000000001E-8</v>
      </c>
      <c r="AV2786" s="150">
        <f t="shared" si="1035"/>
        <v>6.0300000000000001E-9</v>
      </c>
      <c r="AW2786" s="163">
        <f t="shared" si="1036"/>
        <v>0</v>
      </c>
      <c r="AX2786" s="108">
        <v>0</v>
      </c>
      <c r="AY2786" s="108">
        <v>0</v>
      </c>
      <c r="AZ2786" s="108">
        <v>0</v>
      </c>
      <c r="BA2786" s="108">
        <v>0</v>
      </c>
      <c r="BB2786" s="108">
        <v>0</v>
      </c>
      <c r="BC2786" s="196">
        <v>2.6400000000000001E-8</v>
      </c>
      <c r="BD2786" s="108">
        <v>0</v>
      </c>
      <c r="BE2786" s="196">
        <v>6.0300000000000001E-9</v>
      </c>
      <c r="BF2786" s="108">
        <v>0</v>
      </c>
      <c r="BG2786" s="108">
        <v>0</v>
      </c>
      <c r="BH2786" s="108">
        <v>0</v>
      </c>
      <c r="BI2786" s="108">
        <v>0</v>
      </c>
      <c r="BJ2786" s="108">
        <v>0</v>
      </c>
      <c r="BK2786" s="108">
        <v>0</v>
      </c>
      <c r="BL2786" s="108">
        <v>0</v>
      </c>
      <c r="BM2786" s="108">
        <v>0</v>
      </c>
      <c r="BN2786" s="108">
        <v>0</v>
      </c>
      <c r="BO2786" s="108">
        <v>0</v>
      </c>
      <c r="BP2786" s="108">
        <v>0</v>
      </c>
      <c r="BQ2786" s="108">
        <v>0</v>
      </c>
      <c r="BR2786" s="108">
        <v>0</v>
      </c>
      <c r="BS2786" s="108">
        <v>0</v>
      </c>
      <c r="BU2786" s="69">
        <v>2.5578575E-4</v>
      </c>
      <c r="BV2786" s="69">
        <v>0</v>
      </c>
      <c r="BW2786" s="172">
        <v>1.218472E-5</v>
      </c>
      <c r="BX2786" s="172">
        <v>4.7579732E-9</v>
      </c>
      <c r="BY2786" s="69">
        <v>0</v>
      </c>
      <c r="BZ2786" s="69">
        <v>0</v>
      </c>
      <c r="CA2786" s="69">
        <v>0</v>
      </c>
      <c r="CB2786" s="69">
        <v>0</v>
      </c>
      <c r="CC2786" s="69">
        <v>0</v>
      </c>
      <c r="CD2786" s="172">
        <v>2.6305982999999999E-7</v>
      </c>
      <c r="CE2786" s="69">
        <v>0</v>
      </c>
      <c r="CF2786" s="69">
        <v>0</v>
      </c>
      <c r="CG2786" s="69">
        <v>0</v>
      </c>
      <c r="CH2786" s="69">
        <v>2.4333322E-4</v>
      </c>
      <c r="CI2786" s="69">
        <v>0</v>
      </c>
      <c r="CJ2786" s="69">
        <v>0</v>
      </c>
      <c r="CK2786" s="69">
        <v>0</v>
      </c>
      <c r="CM2786" s="198">
        <v>0</v>
      </c>
      <c r="CN2786" s="198">
        <v>0</v>
      </c>
      <c r="CO2786" s="198">
        <v>0.28064600000000001</v>
      </c>
      <c r="CP2786" s="198">
        <v>0</v>
      </c>
      <c r="CQ2786" s="198">
        <v>0</v>
      </c>
      <c r="CR2786" s="198">
        <v>0</v>
      </c>
      <c r="CS2786" s="198">
        <v>0</v>
      </c>
      <c r="CT2786" s="198">
        <v>0</v>
      </c>
      <c r="CU2786" s="198">
        <v>0</v>
      </c>
      <c r="CV2786" s="198">
        <v>0</v>
      </c>
    </row>
    <row r="2787" spans="1:100" ht="14.4">
      <c r="A2787" t="s">
        <v>2972</v>
      </c>
      <c r="B2787" s="112" t="s">
        <v>1437</v>
      </c>
      <c r="C2787" s="113" t="str">
        <f t="shared" si="1027"/>
        <v>Q.010.10.111</v>
      </c>
      <c r="D2787" t="s">
        <v>1548</v>
      </c>
      <c r="E2787" s="112" t="s">
        <v>362</v>
      </c>
      <c r="F2787" s="115" t="str">
        <f t="shared" si="1028"/>
        <v>Pentane (C5H12), direct emissions (scope1 and downstream)</v>
      </c>
      <c r="G2787" s="143">
        <f t="shared" si="1022"/>
        <v>0</v>
      </c>
      <c r="I2787" s="118">
        <f t="shared" si="1023"/>
        <v>4.0820950947635</v>
      </c>
      <c r="K2787" s="161">
        <f t="shared" si="1024"/>
        <v>4.0820938660800001</v>
      </c>
      <c r="L2787" s="161">
        <f t="shared" si="1025"/>
        <v>1.2286835000000001E-6</v>
      </c>
      <c r="M2787" s="162">
        <f t="shared" si="1026"/>
        <v>0</v>
      </c>
      <c r="N2787" s="161">
        <v>0</v>
      </c>
      <c r="O2787" s="132">
        <v>0</v>
      </c>
      <c r="P2787" s="132">
        <v>0</v>
      </c>
      <c r="Q2787" s="132">
        <v>4.0820400000000001</v>
      </c>
      <c r="R2787" s="132">
        <v>0</v>
      </c>
      <c r="S2787" s="132">
        <v>0</v>
      </c>
      <c r="T2787" s="164">
        <v>5.3866080000000001E-5</v>
      </c>
      <c r="U2787" s="164">
        <v>1.2286835000000001E-6</v>
      </c>
      <c r="V2787" s="132">
        <v>0</v>
      </c>
      <c r="W2787" s="132">
        <v>0</v>
      </c>
      <c r="X2787" s="132">
        <v>0</v>
      </c>
      <c r="Y2787" s="132">
        <v>0</v>
      </c>
      <c r="Z2787" s="132">
        <v>0</v>
      </c>
      <c r="AA2787" s="132">
        <v>0</v>
      </c>
      <c r="AC2787" s="118">
        <f t="shared" si="1029"/>
        <v>0</v>
      </c>
      <c r="AD2787" s="118">
        <f t="shared" si="1030"/>
        <v>4.0820950947635</v>
      </c>
      <c r="AE2787" s="118">
        <f t="shared" si="1031"/>
        <v>1.2286835000000001E-6</v>
      </c>
      <c r="AF2787" s="118">
        <f t="shared" si="1032"/>
        <v>1.2286835000000001E-6</v>
      </c>
      <c r="AG2787" s="118">
        <f t="shared" si="1033"/>
        <v>0</v>
      </c>
      <c r="AI2787" s="69">
        <v>0</v>
      </c>
      <c r="AJ2787" s="69">
        <v>0</v>
      </c>
      <c r="AK2787" s="69">
        <v>0</v>
      </c>
      <c r="AL2787" s="69">
        <v>0</v>
      </c>
      <c r="AM2787" s="69">
        <v>0</v>
      </c>
      <c r="AN2787" s="69">
        <v>0</v>
      </c>
      <c r="AO2787" s="69">
        <v>0</v>
      </c>
      <c r="AQ2787" s="116">
        <v>1.0367908E-2</v>
      </c>
      <c r="AR2787" s="116">
        <v>2.2017600000000001E-3</v>
      </c>
      <c r="AS2787" s="116">
        <v>8.1661482000000007E-3</v>
      </c>
      <c r="AT2787" s="116">
        <v>0</v>
      </c>
      <c r="AU2787" s="150">
        <f t="shared" si="1034"/>
        <v>1.3199999999999999E-7</v>
      </c>
      <c r="AV2787" s="150">
        <f t="shared" si="1035"/>
        <v>3.0200252369999999E-8</v>
      </c>
      <c r="AW2787" s="163">
        <f t="shared" si="1036"/>
        <v>0</v>
      </c>
      <c r="AX2787" s="108">
        <v>0</v>
      </c>
      <c r="AY2787" s="108">
        <v>0</v>
      </c>
      <c r="AZ2787" s="108">
        <v>0</v>
      </c>
      <c r="BA2787" s="108">
        <v>0</v>
      </c>
      <c r="BB2787" s="108">
        <v>0</v>
      </c>
      <c r="BC2787" s="196">
        <v>1.3199999999999999E-7</v>
      </c>
      <c r="BD2787" s="108">
        <v>0</v>
      </c>
      <c r="BE2787" s="196">
        <v>3.0199999999999999E-8</v>
      </c>
      <c r="BF2787" s="108">
        <v>0</v>
      </c>
      <c r="BG2787" s="108">
        <v>0</v>
      </c>
      <c r="BH2787" s="108">
        <v>0</v>
      </c>
      <c r="BI2787" s="196">
        <v>2.36E-13</v>
      </c>
      <c r="BJ2787" s="196">
        <v>4.3699999999999996E-15</v>
      </c>
      <c r="BK2787" s="196">
        <v>1.1999999999999999E-14</v>
      </c>
      <c r="BL2787" s="108">
        <v>0</v>
      </c>
      <c r="BM2787" s="108">
        <v>0</v>
      </c>
      <c r="BN2787" s="108">
        <v>0</v>
      </c>
      <c r="BO2787" s="108">
        <v>0</v>
      </c>
      <c r="BP2787" s="108">
        <v>0</v>
      </c>
      <c r="BQ2787" s="108">
        <v>0</v>
      </c>
      <c r="BR2787" s="108">
        <v>0</v>
      </c>
      <c r="BS2787" s="108">
        <v>0</v>
      </c>
      <c r="BU2787" s="69">
        <v>7.8033989999999999E-4</v>
      </c>
      <c r="BV2787" s="69">
        <v>0</v>
      </c>
      <c r="BW2787" s="69">
        <v>0</v>
      </c>
      <c r="BX2787" s="172">
        <v>1.4392404000000001E-10</v>
      </c>
      <c r="BY2787" s="69">
        <v>0</v>
      </c>
      <c r="BZ2787" s="69">
        <v>0</v>
      </c>
      <c r="CA2787" s="69">
        <v>0</v>
      </c>
      <c r="CB2787" s="69">
        <v>0</v>
      </c>
      <c r="CC2787" s="69">
        <v>0</v>
      </c>
      <c r="CD2787" s="172">
        <v>3.5643499000000001E-8</v>
      </c>
      <c r="CE2787" s="69">
        <v>0</v>
      </c>
      <c r="CF2787" s="69">
        <v>0</v>
      </c>
      <c r="CG2787" s="69">
        <v>0</v>
      </c>
      <c r="CH2787" s="69">
        <v>7.8030411E-4</v>
      </c>
      <c r="CI2787" s="69">
        <v>0</v>
      </c>
      <c r="CJ2787" s="69">
        <v>0</v>
      </c>
      <c r="CK2787" s="69">
        <v>0</v>
      </c>
      <c r="CM2787" s="198">
        <v>0</v>
      </c>
      <c r="CN2787" s="198">
        <v>0</v>
      </c>
      <c r="CO2787" s="198">
        <v>1.3129299999999999</v>
      </c>
      <c r="CP2787" s="198">
        <v>0</v>
      </c>
      <c r="CQ2787" s="198">
        <v>0</v>
      </c>
      <c r="CR2787" s="198">
        <v>0</v>
      </c>
      <c r="CS2787" s="198">
        <v>0</v>
      </c>
      <c r="CT2787" s="198">
        <v>0.01</v>
      </c>
      <c r="CU2787" s="198">
        <v>0</v>
      </c>
      <c r="CV2787" s="198">
        <v>0</v>
      </c>
    </row>
    <row r="2788" spans="1:100" ht="14.4">
      <c r="A2788" t="s">
        <v>2973</v>
      </c>
      <c r="B2788" s="112" t="s">
        <v>1437</v>
      </c>
      <c r="C2788" s="113" t="str">
        <f t="shared" si="1027"/>
        <v>Q.010.10.112</v>
      </c>
      <c r="D2788" t="s">
        <v>1548</v>
      </c>
      <c r="E2788" s="112" t="s">
        <v>362</v>
      </c>
      <c r="F2788" s="115" t="str">
        <f t="shared" si="1028"/>
        <v>Propane (C3H8), direct emissions (scope1 and downstream)</v>
      </c>
      <c r="G2788" s="143">
        <f t="shared" si="1022"/>
        <v>0.02</v>
      </c>
      <c r="I2788" s="118">
        <f t="shared" si="1023"/>
        <v>1.8208302588349998</v>
      </c>
      <c r="K2788" s="161">
        <f t="shared" si="1024"/>
        <v>1.81782081576</v>
      </c>
      <c r="L2788" s="161">
        <f t="shared" si="1025"/>
        <v>9.4430749999999994E-6</v>
      </c>
      <c r="M2788" s="162">
        <f t="shared" si="1026"/>
        <v>0</v>
      </c>
      <c r="N2788" s="161">
        <v>3.0000000000000001E-3</v>
      </c>
      <c r="O2788" s="132">
        <v>0</v>
      </c>
      <c r="P2788" s="132">
        <v>0</v>
      </c>
      <c r="Q2788" s="132">
        <v>1.8176399999999999</v>
      </c>
      <c r="R2788" s="132">
        <v>0</v>
      </c>
      <c r="S2788" s="132">
        <v>0</v>
      </c>
      <c r="T2788" s="132">
        <v>1.8081575999999999E-4</v>
      </c>
      <c r="U2788" s="164">
        <v>9.4430749999999994E-6</v>
      </c>
      <c r="V2788" s="132">
        <v>0</v>
      </c>
      <c r="W2788" s="132">
        <v>0</v>
      </c>
      <c r="X2788" s="132">
        <v>0</v>
      </c>
      <c r="Y2788" s="132">
        <v>0</v>
      </c>
      <c r="Z2788" s="132">
        <v>0</v>
      </c>
      <c r="AA2788" s="132">
        <v>0</v>
      </c>
      <c r="AC2788" s="118">
        <f t="shared" si="1029"/>
        <v>3.0000000000000001E-3</v>
      </c>
      <c r="AD2788" s="118">
        <f t="shared" si="1030"/>
        <v>1.8178302588349999</v>
      </c>
      <c r="AE2788" s="118">
        <f t="shared" si="1031"/>
        <v>9.4430749999999994E-6</v>
      </c>
      <c r="AF2788" s="118">
        <f t="shared" si="1032"/>
        <v>9.4430749999999994E-6</v>
      </c>
      <c r="AG2788" s="118">
        <f t="shared" si="1033"/>
        <v>0</v>
      </c>
      <c r="AI2788" s="69">
        <v>0</v>
      </c>
      <c r="AJ2788" s="69">
        <v>0</v>
      </c>
      <c r="AK2788" s="69">
        <v>0</v>
      </c>
      <c r="AL2788" s="69">
        <v>0</v>
      </c>
      <c r="AM2788" s="69">
        <v>0</v>
      </c>
      <c r="AN2788" s="69">
        <v>0</v>
      </c>
      <c r="AO2788" s="69">
        <v>0</v>
      </c>
      <c r="AQ2788" s="116">
        <v>3.6368559999999999E-3</v>
      </c>
      <c r="AR2788" s="116">
        <v>7.7061600000000001E-4</v>
      </c>
      <c r="AS2788" s="116">
        <v>2.8662399999999999E-3</v>
      </c>
      <c r="AT2788" s="116">
        <v>0</v>
      </c>
      <c r="AU2788" s="150">
        <f t="shared" si="1034"/>
        <v>4.6199999999999997E-8</v>
      </c>
      <c r="AV2788" s="150">
        <f t="shared" si="1035"/>
        <v>1.0600000000000001E-8</v>
      </c>
      <c r="AW2788" s="163">
        <f t="shared" si="1036"/>
        <v>0</v>
      </c>
      <c r="AX2788" s="108">
        <v>0</v>
      </c>
      <c r="AY2788" s="108">
        <v>0</v>
      </c>
      <c r="AZ2788" s="108">
        <v>0</v>
      </c>
      <c r="BA2788" s="108">
        <v>0</v>
      </c>
      <c r="BB2788" s="108">
        <v>0</v>
      </c>
      <c r="BC2788" s="196">
        <v>4.6199999999999997E-8</v>
      </c>
      <c r="BD2788" s="108">
        <v>0</v>
      </c>
      <c r="BE2788" s="196">
        <v>1.0600000000000001E-8</v>
      </c>
      <c r="BF2788" s="108">
        <v>0</v>
      </c>
      <c r="BG2788" s="108">
        <v>0</v>
      </c>
      <c r="BH2788" s="108">
        <v>0</v>
      </c>
      <c r="BI2788" s="108">
        <v>0</v>
      </c>
      <c r="BJ2788" s="108">
        <v>0</v>
      </c>
      <c r="BK2788" s="108">
        <v>0</v>
      </c>
      <c r="BL2788" s="108">
        <v>0</v>
      </c>
      <c r="BM2788" s="108">
        <v>0</v>
      </c>
      <c r="BN2788" s="108">
        <v>0</v>
      </c>
      <c r="BO2788" s="108">
        <v>0</v>
      </c>
      <c r="BP2788" s="108">
        <v>0</v>
      </c>
      <c r="BQ2788" s="108">
        <v>0</v>
      </c>
      <c r="BR2788" s="108">
        <v>0</v>
      </c>
      <c r="BS2788" s="108">
        <v>0</v>
      </c>
      <c r="BU2788" s="69">
        <v>3.4813016E-4</v>
      </c>
      <c r="BV2788" s="69">
        <v>0</v>
      </c>
      <c r="BW2788" s="172">
        <v>5.5765306999999999E-7</v>
      </c>
      <c r="BX2788" s="172">
        <v>1.1061315E-9</v>
      </c>
      <c r="BY2788" s="69">
        <v>0</v>
      </c>
      <c r="BZ2788" s="69">
        <v>0</v>
      </c>
      <c r="CA2788" s="69">
        <v>0</v>
      </c>
      <c r="CB2788" s="69">
        <v>0</v>
      </c>
      <c r="CC2788" s="69">
        <v>0</v>
      </c>
      <c r="CD2788" s="172">
        <v>1.1964683999999999E-7</v>
      </c>
      <c r="CE2788" s="69">
        <v>0</v>
      </c>
      <c r="CF2788" s="69">
        <v>0</v>
      </c>
      <c r="CG2788" s="69">
        <v>0</v>
      </c>
      <c r="CH2788" s="69">
        <v>3.4745175999999998E-4</v>
      </c>
      <c r="CI2788" s="69">
        <v>0</v>
      </c>
      <c r="CJ2788" s="69">
        <v>0</v>
      </c>
      <c r="CK2788" s="69">
        <v>0</v>
      </c>
      <c r="CM2788" s="198">
        <v>0</v>
      </c>
      <c r="CN2788" s="198">
        <v>0</v>
      </c>
      <c r="CO2788" s="198">
        <v>0.48945899999999998</v>
      </c>
      <c r="CP2788" s="198">
        <v>0</v>
      </c>
      <c r="CQ2788" s="198">
        <v>0</v>
      </c>
      <c r="CR2788" s="198">
        <v>0</v>
      </c>
      <c r="CS2788" s="198">
        <v>0</v>
      </c>
      <c r="CT2788" s="198">
        <v>0</v>
      </c>
      <c r="CU2788" s="198">
        <v>0</v>
      </c>
      <c r="CV2788" s="198">
        <v>0</v>
      </c>
    </row>
    <row r="2789" spans="1:100" ht="14.4">
      <c r="A2789" t="s">
        <v>2974</v>
      </c>
      <c r="B2789" s="112" t="s">
        <v>1437</v>
      </c>
      <c r="C2789" s="113" t="str">
        <f t="shared" si="1027"/>
        <v>Q.010.10.113</v>
      </c>
      <c r="D2789" t="s">
        <v>1548</v>
      </c>
      <c r="E2789" s="112" t="s">
        <v>362</v>
      </c>
      <c r="F2789" s="115" t="str">
        <f t="shared" si="1028"/>
        <v>Sulfur hexafluoride (SF6), direct emissions (scope1 and downstream)</v>
      </c>
      <c r="G2789" s="143">
        <f t="shared" si="1022"/>
        <v>25200</v>
      </c>
      <c r="I2789" s="118">
        <f t="shared" si="1023"/>
        <v>3780.0002407787661</v>
      </c>
      <c r="K2789" s="161">
        <f t="shared" si="1024"/>
        <v>2.7034560000000001E-6</v>
      </c>
      <c r="L2789" s="161">
        <f t="shared" si="1025"/>
        <v>2.3807531000000001E-4</v>
      </c>
      <c r="M2789" s="162">
        <f t="shared" si="1026"/>
        <v>0</v>
      </c>
      <c r="N2789" s="161">
        <v>3780</v>
      </c>
      <c r="O2789" s="132">
        <v>0</v>
      </c>
      <c r="P2789" s="132">
        <v>0</v>
      </c>
      <c r="Q2789" s="132">
        <v>0</v>
      </c>
      <c r="R2789" s="132">
        <v>0</v>
      </c>
      <c r="S2789" s="132">
        <v>0</v>
      </c>
      <c r="T2789" s="164">
        <v>2.7034560000000001E-6</v>
      </c>
      <c r="U2789" s="132">
        <v>2.3807531000000001E-4</v>
      </c>
      <c r="V2789" s="132">
        <v>0</v>
      </c>
      <c r="W2789" s="132">
        <v>0</v>
      </c>
      <c r="X2789" s="132">
        <v>0</v>
      </c>
      <c r="Y2789" s="132">
        <v>0</v>
      </c>
      <c r="Z2789" s="132">
        <v>0</v>
      </c>
      <c r="AA2789" s="132">
        <v>0</v>
      </c>
      <c r="AC2789" s="118">
        <f t="shared" si="1029"/>
        <v>3780</v>
      </c>
      <c r="AD2789" s="118">
        <f t="shared" si="1030"/>
        <v>2.4077876600000001E-4</v>
      </c>
      <c r="AE2789" s="118">
        <f t="shared" si="1031"/>
        <v>2.3807531000000001E-4</v>
      </c>
      <c r="AF2789" s="118">
        <f t="shared" si="1032"/>
        <v>2.3807531000000001E-4</v>
      </c>
      <c r="AG2789" s="118">
        <f t="shared" si="1033"/>
        <v>0</v>
      </c>
      <c r="AI2789" s="69">
        <v>0</v>
      </c>
      <c r="AJ2789" s="69">
        <v>0</v>
      </c>
      <c r="AK2789" s="69">
        <v>0</v>
      </c>
      <c r="AL2789" s="69">
        <v>0</v>
      </c>
      <c r="AM2789" s="69">
        <v>0</v>
      </c>
      <c r="AN2789" s="69">
        <v>0</v>
      </c>
      <c r="AO2789" s="69">
        <v>0</v>
      </c>
      <c r="AQ2789" s="116">
        <v>423.39573999999999</v>
      </c>
      <c r="AR2789" s="116">
        <v>403.65600000000001</v>
      </c>
      <c r="AS2789" s="116">
        <v>19.739740999999999</v>
      </c>
      <c r="AT2789" s="116">
        <v>0</v>
      </c>
      <c r="AU2789" s="150">
        <f t="shared" si="1034"/>
        <v>2.4199999999999999E-2</v>
      </c>
      <c r="AV2789" s="150">
        <f t="shared" si="1035"/>
        <v>7.3002000000000003E-5</v>
      </c>
      <c r="AW2789" s="163">
        <f t="shared" si="1036"/>
        <v>0</v>
      </c>
      <c r="AX2789" s="108">
        <v>2.4199999999999999E-2</v>
      </c>
      <c r="AY2789" s="196">
        <v>7.2999999999999999E-5</v>
      </c>
      <c r="AZ2789" s="196">
        <v>2.0000000000000001E-9</v>
      </c>
      <c r="BA2789" s="108">
        <v>0</v>
      </c>
      <c r="BB2789" s="108">
        <v>0</v>
      </c>
      <c r="BC2789" s="108">
        <v>0</v>
      </c>
      <c r="BD2789" s="108">
        <v>0</v>
      </c>
      <c r="BE2789" s="108">
        <v>0</v>
      </c>
      <c r="BF2789" s="108">
        <v>0</v>
      </c>
      <c r="BG2789" s="108">
        <v>0</v>
      </c>
      <c r="BH2789" s="108">
        <v>0</v>
      </c>
      <c r="BI2789" s="108">
        <v>0</v>
      </c>
      <c r="BJ2789" s="108">
        <v>0</v>
      </c>
      <c r="BK2789" s="108">
        <v>0</v>
      </c>
      <c r="BL2789" s="108">
        <v>0</v>
      </c>
      <c r="BM2789" s="108">
        <v>0</v>
      </c>
      <c r="BN2789" s="108">
        <v>0</v>
      </c>
      <c r="BO2789" s="108">
        <v>0</v>
      </c>
      <c r="BP2789" s="108">
        <v>0</v>
      </c>
      <c r="BQ2789" s="108">
        <v>0</v>
      </c>
      <c r="BR2789" s="108">
        <v>0</v>
      </c>
      <c r="BS2789" s="108">
        <v>0</v>
      </c>
      <c r="BU2789" s="69">
        <v>0.70264289999999996</v>
      </c>
      <c r="BV2789" s="69">
        <v>0</v>
      </c>
      <c r="BW2789" s="69">
        <v>0.70264287000000003</v>
      </c>
      <c r="BX2789" s="172">
        <v>2.7887377000000001E-8</v>
      </c>
      <c r="BY2789" s="69">
        <v>0</v>
      </c>
      <c r="BZ2789" s="69">
        <v>0</v>
      </c>
      <c r="CA2789" s="69">
        <v>0</v>
      </c>
      <c r="CB2789" s="69">
        <v>0</v>
      </c>
      <c r="CC2789" s="69">
        <v>0</v>
      </c>
      <c r="CD2789" s="172">
        <v>1.7888926E-9</v>
      </c>
      <c r="CE2789" s="69">
        <v>0</v>
      </c>
      <c r="CF2789" s="69">
        <v>0</v>
      </c>
      <c r="CG2789" s="69">
        <v>0</v>
      </c>
      <c r="CH2789" s="69">
        <v>0</v>
      </c>
      <c r="CI2789" s="69">
        <v>0</v>
      </c>
      <c r="CJ2789" s="69">
        <v>0</v>
      </c>
      <c r="CK2789" s="69">
        <v>0</v>
      </c>
      <c r="CM2789" s="198">
        <v>0</v>
      </c>
      <c r="CN2789" s="198">
        <v>22800</v>
      </c>
      <c r="CO2789" s="198">
        <v>0</v>
      </c>
      <c r="CP2789" s="198">
        <v>0</v>
      </c>
      <c r="CQ2789" s="198">
        <v>0</v>
      </c>
      <c r="CR2789" s="198">
        <v>0</v>
      </c>
      <c r="CS2789" s="198">
        <v>0</v>
      </c>
      <c r="CT2789" s="198">
        <v>0</v>
      </c>
      <c r="CU2789" s="198">
        <v>0</v>
      </c>
      <c r="CV2789" s="198">
        <v>0</v>
      </c>
    </row>
    <row r="2790" spans="1:100" ht="14.4">
      <c r="A2790" t="s">
        <v>2975</v>
      </c>
      <c r="B2790" s="112" t="s">
        <v>1437</v>
      </c>
      <c r="C2790" s="113" t="str">
        <f t="shared" si="1027"/>
        <v>Q.010.10.114</v>
      </c>
      <c r="D2790" t="s">
        <v>1548</v>
      </c>
      <c r="E2790" s="112" t="s">
        <v>362</v>
      </c>
      <c r="F2790" s="115" t="str">
        <f t="shared" si="1028"/>
        <v>Tetrafluoroethane, HFC-134a ( direct emissions (scope1 and downstream)</v>
      </c>
      <c r="G2790" s="143">
        <f t="shared" si="1022"/>
        <v>1530</v>
      </c>
      <c r="I2790" s="118">
        <f t="shared" si="1023"/>
        <v>229.51231985877999</v>
      </c>
      <c r="K2790" s="161">
        <f t="shared" si="1024"/>
        <v>1.0896967280000001E-2</v>
      </c>
      <c r="L2790" s="161">
        <f t="shared" si="1025"/>
        <v>1.4228915000000001E-3</v>
      </c>
      <c r="M2790" s="162">
        <f t="shared" si="1026"/>
        <v>0</v>
      </c>
      <c r="N2790" s="161">
        <v>229.5</v>
      </c>
      <c r="O2790" s="132">
        <v>0</v>
      </c>
      <c r="P2790" s="132">
        <v>0</v>
      </c>
      <c r="Q2790" s="132">
        <v>0</v>
      </c>
      <c r="R2790" s="132">
        <v>0</v>
      </c>
      <c r="S2790" s="132">
        <v>1.0789760000000001E-2</v>
      </c>
      <c r="T2790" s="132">
        <v>1.0720728E-4</v>
      </c>
      <c r="U2790" s="132">
        <v>1.4228915000000001E-3</v>
      </c>
      <c r="V2790" s="132">
        <v>0</v>
      </c>
      <c r="W2790" s="132">
        <v>0</v>
      </c>
      <c r="X2790" s="132">
        <v>0</v>
      </c>
      <c r="Y2790" s="132">
        <v>0</v>
      </c>
      <c r="Z2790" s="132">
        <v>0</v>
      </c>
      <c r="AA2790" s="132">
        <v>0</v>
      </c>
      <c r="AC2790" s="118">
        <f t="shared" si="1029"/>
        <v>229.5</v>
      </c>
      <c r="AD2790" s="118">
        <f t="shared" si="1030"/>
        <v>1.2319858780000002E-2</v>
      </c>
      <c r="AE2790" s="118">
        <f t="shared" si="1031"/>
        <v>1.4228915000000001E-3</v>
      </c>
      <c r="AF2790" s="118">
        <f t="shared" si="1032"/>
        <v>1.4228915000000001E-3</v>
      </c>
      <c r="AG2790" s="118">
        <f t="shared" si="1033"/>
        <v>0</v>
      </c>
      <c r="AI2790" s="69">
        <v>0</v>
      </c>
      <c r="AJ2790" s="69">
        <v>0</v>
      </c>
      <c r="AK2790" s="69">
        <v>0</v>
      </c>
      <c r="AL2790" s="69">
        <v>0</v>
      </c>
      <c r="AM2790" s="69">
        <v>0</v>
      </c>
      <c r="AN2790" s="69">
        <v>0</v>
      </c>
      <c r="AO2790" s="69">
        <v>0</v>
      </c>
      <c r="AQ2790" s="116">
        <v>25.196818</v>
      </c>
      <c r="AR2790" s="116">
        <v>24.023250000000001</v>
      </c>
      <c r="AS2790" s="116">
        <v>1.1735679000000001</v>
      </c>
      <c r="AT2790" s="116">
        <v>0</v>
      </c>
      <c r="AU2790" s="150">
        <f t="shared" si="1034"/>
        <v>1.4402428000000001E-3</v>
      </c>
      <c r="AV2790" s="150">
        <f t="shared" si="1035"/>
        <v>4.3401180000000002E-6</v>
      </c>
      <c r="AW2790" s="163">
        <f t="shared" si="1036"/>
        <v>0</v>
      </c>
      <c r="AX2790" s="108">
        <v>1.4400000000000001E-3</v>
      </c>
      <c r="AY2790" s="196">
        <v>4.34E-6</v>
      </c>
      <c r="AZ2790" s="196">
        <v>1.1800000000000001E-10</v>
      </c>
      <c r="BA2790" s="108">
        <v>0</v>
      </c>
      <c r="BB2790" s="108">
        <v>0</v>
      </c>
      <c r="BC2790" s="108">
        <v>0</v>
      </c>
      <c r="BD2790" s="108">
        <v>0</v>
      </c>
      <c r="BE2790" s="108">
        <v>0</v>
      </c>
      <c r="BF2790" s="108">
        <v>0</v>
      </c>
      <c r="BG2790" s="108">
        <v>0</v>
      </c>
      <c r="BH2790" s="108">
        <v>0</v>
      </c>
      <c r="BI2790" s="108">
        <v>0</v>
      </c>
      <c r="BJ2790" s="108">
        <v>0</v>
      </c>
      <c r="BK2790" s="108">
        <v>0</v>
      </c>
      <c r="BL2790" s="196">
        <v>2.2399999999999999E-7</v>
      </c>
      <c r="BM2790" s="196">
        <v>1.88E-8</v>
      </c>
      <c r="BN2790" s="108">
        <v>0</v>
      </c>
      <c r="BO2790" s="108">
        <v>0</v>
      </c>
      <c r="BP2790" s="108">
        <v>0</v>
      </c>
      <c r="BQ2790" s="108">
        <v>0</v>
      </c>
      <c r="BR2790" s="108">
        <v>0</v>
      </c>
      <c r="BS2790" s="108">
        <v>0</v>
      </c>
      <c r="BU2790" s="69">
        <v>4.2675176000000002E-2</v>
      </c>
      <c r="BV2790" s="69">
        <v>0</v>
      </c>
      <c r="BW2790" s="69">
        <v>4.2660459999999997E-2</v>
      </c>
      <c r="BX2790" s="172">
        <v>1.6667293999999999E-7</v>
      </c>
      <c r="BY2790" s="69">
        <v>0</v>
      </c>
      <c r="BZ2790" s="69">
        <v>0</v>
      </c>
      <c r="CA2790" s="69">
        <v>0</v>
      </c>
      <c r="CB2790" s="69">
        <v>0</v>
      </c>
      <c r="CC2790" s="172">
        <v>1.4479098E-5</v>
      </c>
      <c r="CD2790" s="172">
        <v>7.0939681000000006E-8</v>
      </c>
      <c r="CE2790" s="69">
        <v>0</v>
      </c>
      <c r="CF2790" s="69">
        <v>0</v>
      </c>
      <c r="CG2790" s="69">
        <v>0</v>
      </c>
      <c r="CH2790" s="69">
        <v>0</v>
      </c>
      <c r="CI2790" s="69">
        <v>0</v>
      </c>
      <c r="CJ2790" s="69">
        <v>0</v>
      </c>
      <c r="CK2790" s="69">
        <v>0</v>
      </c>
      <c r="CM2790" s="198">
        <v>0</v>
      </c>
      <c r="CN2790" s="198">
        <v>1430</v>
      </c>
      <c r="CO2790" s="198">
        <v>7.2728199999999999E-4</v>
      </c>
      <c r="CP2790" s="198">
        <v>0</v>
      </c>
      <c r="CQ2790" s="197">
        <v>1.26E-8</v>
      </c>
      <c r="CR2790" s="197">
        <v>4.5900000000000001E-9</v>
      </c>
      <c r="CS2790" s="198">
        <v>0</v>
      </c>
      <c r="CT2790" s="198">
        <v>0</v>
      </c>
      <c r="CU2790" s="198">
        <v>0</v>
      </c>
      <c r="CV2790" s="198">
        <v>0</v>
      </c>
    </row>
    <row r="2791" spans="1:100" ht="14.4">
      <c r="A2791" t="s">
        <v>2976</v>
      </c>
      <c r="B2791" s="112" t="s">
        <v>1437</v>
      </c>
      <c r="C2791" s="113" t="str">
        <f t="shared" si="1027"/>
        <v>Q.010.10.115</v>
      </c>
      <c r="D2791" t="s">
        <v>1548</v>
      </c>
      <c r="E2791" s="112" t="s">
        <v>362</v>
      </c>
      <c r="F2791" s="115" t="str">
        <f t="shared" si="1028"/>
        <v>Trifluoroethane, HFC-143a ( direct emissions (scope1 and downstream)</v>
      </c>
      <c r="G2791" s="143">
        <f t="shared" si="1022"/>
        <v>5810</v>
      </c>
      <c r="I2791" s="118">
        <f t="shared" si="1023"/>
        <v>871.5</v>
      </c>
      <c r="K2791" s="161">
        <f t="shared" si="1024"/>
        <v>0</v>
      </c>
      <c r="L2791" s="161">
        <f t="shared" si="1025"/>
        <v>0</v>
      </c>
      <c r="M2791" s="162">
        <f t="shared" si="1026"/>
        <v>0</v>
      </c>
      <c r="N2791" s="161">
        <v>871.5</v>
      </c>
      <c r="O2791" s="132">
        <v>0</v>
      </c>
      <c r="P2791" s="132">
        <v>0</v>
      </c>
      <c r="Q2791" s="132">
        <v>0</v>
      </c>
      <c r="R2791" s="132">
        <v>0</v>
      </c>
      <c r="S2791" s="132">
        <v>0</v>
      </c>
      <c r="T2791" s="132">
        <v>0</v>
      </c>
      <c r="U2791" s="132">
        <v>0</v>
      </c>
      <c r="V2791" s="132">
        <v>0</v>
      </c>
      <c r="W2791" s="132">
        <v>0</v>
      </c>
      <c r="X2791" s="132">
        <v>0</v>
      </c>
      <c r="Y2791" s="132">
        <v>0</v>
      </c>
      <c r="Z2791" s="132">
        <v>0</v>
      </c>
      <c r="AA2791" s="132">
        <v>0</v>
      </c>
      <c r="AC2791" s="118">
        <f t="shared" si="1029"/>
        <v>871.5</v>
      </c>
      <c r="AD2791" s="118">
        <f t="shared" si="1030"/>
        <v>0</v>
      </c>
      <c r="AE2791" s="118">
        <f t="shared" si="1031"/>
        <v>0</v>
      </c>
      <c r="AF2791" s="118">
        <f t="shared" si="1032"/>
        <v>0</v>
      </c>
      <c r="AG2791" s="118">
        <f t="shared" si="1033"/>
        <v>0</v>
      </c>
      <c r="AI2791" s="69">
        <v>0</v>
      </c>
      <c r="AJ2791" s="69">
        <v>0</v>
      </c>
      <c r="AK2791" s="69">
        <v>0</v>
      </c>
      <c r="AL2791" s="69">
        <v>0</v>
      </c>
      <c r="AM2791" s="69">
        <v>0</v>
      </c>
      <c r="AN2791" s="69">
        <v>0</v>
      </c>
      <c r="AO2791" s="69">
        <v>0</v>
      </c>
      <c r="AQ2791" s="116">
        <v>89.399073999999999</v>
      </c>
      <c r="AR2791" s="116">
        <v>85.234800000000007</v>
      </c>
      <c r="AS2791" s="116">
        <v>4.1642738000000001</v>
      </c>
      <c r="AT2791" s="116">
        <v>0</v>
      </c>
      <c r="AU2791" s="150">
        <f t="shared" si="1034"/>
        <v>5.11E-3</v>
      </c>
      <c r="AV2791" s="150">
        <f t="shared" si="1035"/>
        <v>1.5400421000000003E-5</v>
      </c>
      <c r="AW2791" s="163">
        <f t="shared" si="1036"/>
        <v>0</v>
      </c>
      <c r="AX2791" s="108">
        <v>5.11E-3</v>
      </c>
      <c r="AY2791" s="196">
        <v>1.5400000000000002E-5</v>
      </c>
      <c r="AZ2791" s="196">
        <v>4.2099999999999999E-10</v>
      </c>
      <c r="BA2791" s="108">
        <v>0</v>
      </c>
      <c r="BB2791" s="108">
        <v>0</v>
      </c>
      <c r="BC2791" s="108">
        <v>0</v>
      </c>
      <c r="BD2791" s="108">
        <v>0</v>
      </c>
      <c r="BE2791" s="108">
        <v>0</v>
      </c>
      <c r="BF2791" s="108">
        <v>0</v>
      </c>
      <c r="BG2791" s="108">
        <v>0</v>
      </c>
      <c r="BH2791" s="108">
        <v>0</v>
      </c>
      <c r="BI2791" s="108">
        <v>0</v>
      </c>
      <c r="BJ2791" s="108">
        <v>0</v>
      </c>
      <c r="BK2791" s="108">
        <v>0</v>
      </c>
      <c r="BL2791" s="108">
        <v>0</v>
      </c>
      <c r="BM2791" s="108">
        <v>0</v>
      </c>
      <c r="BN2791" s="108">
        <v>0</v>
      </c>
      <c r="BO2791" s="108">
        <v>0</v>
      </c>
      <c r="BP2791" s="108">
        <v>0</v>
      </c>
      <c r="BQ2791" s="108">
        <v>0</v>
      </c>
      <c r="BR2791" s="108">
        <v>0</v>
      </c>
      <c r="BS2791" s="108">
        <v>0</v>
      </c>
      <c r="BU2791" s="69">
        <v>0.16199822</v>
      </c>
      <c r="BV2791" s="69">
        <v>0</v>
      </c>
      <c r="BW2791" s="69">
        <v>0.16199822</v>
      </c>
      <c r="BX2791" s="69">
        <v>0</v>
      </c>
      <c r="BY2791" s="69">
        <v>0</v>
      </c>
      <c r="BZ2791" s="69">
        <v>0</v>
      </c>
      <c r="CA2791" s="69">
        <v>0</v>
      </c>
      <c r="CB2791" s="69">
        <v>0</v>
      </c>
      <c r="CC2791" s="69">
        <v>0</v>
      </c>
      <c r="CD2791" s="69">
        <v>0</v>
      </c>
      <c r="CE2791" s="69">
        <v>0</v>
      </c>
      <c r="CF2791" s="69">
        <v>0</v>
      </c>
      <c r="CG2791" s="69">
        <v>0</v>
      </c>
      <c r="CH2791" s="69">
        <v>0</v>
      </c>
      <c r="CI2791" s="69">
        <v>0</v>
      </c>
      <c r="CJ2791" s="69">
        <v>0</v>
      </c>
      <c r="CK2791" s="69">
        <v>0</v>
      </c>
      <c r="CM2791" s="198">
        <v>0</v>
      </c>
      <c r="CN2791" s="198">
        <v>4470</v>
      </c>
      <c r="CO2791" s="198">
        <v>0</v>
      </c>
      <c r="CP2791" s="198">
        <v>0</v>
      </c>
      <c r="CQ2791" s="198">
        <v>0</v>
      </c>
      <c r="CR2791" s="198">
        <v>0</v>
      </c>
      <c r="CS2791" s="198">
        <v>0</v>
      </c>
      <c r="CT2791" s="198">
        <v>0</v>
      </c>
      <c r="CU2791" s="198">
        <v>0</v>
      </c>
      <c r="CV2791" s="198">
        <v>0</v>
      </c>
    </row>
    <row r="2792" spans="1:100" ht="14.4">
      <c r="A2792" t="s">
        <v>2977</v>
      </c>
      <c r="B2792" s="112" t="s">
        <v>1437</v>
      </c>
      <c r="C2792" s="113" t="str">
        <f t="shared" si="1027"/>
        <v>Q.010.10.116</v>
      </c>
      <c r="D2792" t="s">
        <v>1548</v>
      </c>
      <c r="E2792" s="112" t="s">
        <v>362</v>
      </c>
      <c r="F2792" s="115" t="str">
        <f t="shared" si="1028"/>
        <v>Difluoromethane, HFC32 ( direct emissions (scope1 and downstream)</v>
      </c>
      <c r="G2792" s="143">
        <f t="shared" si="1022"/>
        <v>771.00000000000011</v>
      </c>
      <c r="I2792" s="118">
        <f t="shared" si="1023"/>
        <v>115.65028491495001</v>
      </c>
      <c r="K2792" s="161">
        <f t="shared" si="1024"/>
        <v>1.81872E-4</v>
      </c>
      <c r="L2792" s="161">
        <f t="shared" si="1025"/>
        <v>1.0304295000000001E-4</v>
      </c>
      <c r="M2792" s="162">
        <f t="shared" si="1026"/>
        <v>0</v>
      </c>
      <c r="N2792" s="161">
        <v>115.65</v>
      </c>
      <c r="O2792" s="132">
        <v>0</v>
      </c>
      <c r="P2792" s="132">
        <v>0</v>
      </c>
      <c r="Q2792" s="132">
        <v>0</v>
      </c>
      <c r="R2792" s="132">
        <v>0</v>
      </c>
      <c r="S2792" s="132">
        <v>0</v>
      </c>
      <c r="T2792" s="132">
        <v>1.81872E-4</v>
      </c>
      <c r="U2792" s="132">
        <v>1.0304295000000001E-4</v>
      </c>
      <c r="V2792" s="132">
        <v>0</v>
      </c>
      <c r="W2792" s="132">
        <v>0</v>
      </c>
      <c r="X2792" s="132">
        <v>0</v>
      </c>
      <c r="Y2792" s="132">
        <v>0</v>
      </c>
      <c r="Z2792" s="132">
        <v>0</v>
      </c>
      <c r="AA2792" s="132">
        <v>0</v>
      </c>
      <c r="AC2792" s="118">
        <f t="shared" si="1029"/>
        <v>115.65</v>
      </c>
      <c r="AD2792" s="118">
        <f t="shared" si="1030"/>
        <v>2.8491494999999999E-4</v>
      </c>
      <c r="AE2792" s="118">
        <f t="shared" si="1031"/>
        <v>1.0304295000000001E-4</v>
      </c>
      <c r="AF2792" s="118">
        <f t="shared" si="1032"/>
        <v>1.0304295000000001E-4</v>
      </c>
      <c r="AG2792" s="118">
        <f t="shared" si="1033"/>
        <v>0</v>
      </c>
      <c r="AI2792" s="69">
        <v>0</v>
      </c>
      <c r="AJ2792" s="69">
        <v>0</v>
      </c>
      <c r="AK2792" s="69">
        <v>0</v>
      </c>
      <c r="AL2792" s="69">
        <v>0</v>
      </c>
      <c r="AM2792" s="69">
        <v>0</v>
      </c>
      <c r="AN2792" s="69">
        <v>0</v>
      </c>
      <c r="AO2792" s="69">
        <v>0</v>
      </c>
      <c r="AQ2792" s="116">
        <v>13.262672999999999</v>
      </c>
      <c r="AR2792" s="116">
        <v>12.64344</v>
      </c>
      <c r="AS2792" s="116">
        <v>0.61923289999999998</v>
      </c>
      <c r="AT2792" s="116">
        <v>0</v>
      </c>
      <c r="AU2792" s="150">
        <f t="shared" si="1034"/>
        <v>7.5799999999999999E-4</v>
      </c>
      <c r="AV2792" s="150">
        <f t="shared" si="1035"/>
        <v>2.2900625000000002E-6</v>
      </c>
      <c r="AW2792" s="163">
        <f t="shared" si="1036"/>
        <v>0</v>
      </c>
      <c r="AX2792" s="108">
        <v>7.5799999999999999E-4</v>
      </c>
      <c r="AY2792" s="196">
        <v>2.2900000000000001E-6</v>
      </c>
      <c r="AZ2792" s="196">
        <v>6.2500000000000004E-11</v>
      </c>
      <c r="BA2792" s="108">
        <v>0</v>
      </c>
      <c r="BB2792" s="108">
        <v>0</v>
      </c>
      <c r="BC2792" s="108">
        <v>0</v>
      </c>
      <c r="BD2792" s="108">
        <v>0</v>
      </c>
      <c r="BE2792" s="108">
        <v>0</v>
      </c>
      <c r="BF2792" s="108">
        <v>0</v>
      </c>
      <c r="BG2792" s="108">
        <v>0</v>
      </c>
      <c r="BH2792" s="108">
        <v>0</v>
      </c>
      <c r="BI2792" s="108">
        <v>0</v>
      </c>
      <c r="BJ2792" s="108">
        <v>0</v>
      </c>
      <c r="BK2792" s="108">
        <v>0</v>
      </c>
      <c r="BL2792" s="108">
        <v>0</v>
      </c>
      <c r="BM2792" s="108">
        <v>0</v>
      </c>
      <c r="BN2792" s="108">
        <v>0</v>
      </c>
      <c r="BO2792" s="108">
        <v>0</v>
      </c>
      <c r="BP2792" s="108">
        <v>0</v>
      </c>
      <c r="BQ2792" s="108">
        <v>0</v>
      </c>
      <c r="BR2792" s="108">
        <v>0</v>
      </c>
      <c r="BS2792" s="108">
        <v>0</v>
      </c>
      <c r="BU2792" s="69">
        <v>2.1497657999999999E-2</v>
      </c>
      <c r="BV2792" s="69">
        <v>0</v>
      </c>
      <c r="BW2792" s="69">
        <v>2.1497525999999999E-2</v>
      </c>
      <c r="BX2792" s="172">
        <v>1.207012E-8</v>
      </c>
      <c r="BY2792" s="69">
        <v>0</v>
      </c>
      <c r="BZ2792" s="69">
        <v>0</v>
      </c>
      <c r="CA2792" s="69">
        <v>0</v>
      </c>
      <c r="CB2792" s="69">
        <v>0</v>
      </c>
      <c r="CC2792" s="69">
        <v>0</v>
      </c>
      <c r="CD2792" s="172">
        <v>1.2034575999999999E-7</v>
      </c>
      <c r="CE2792" s="69">
        <v>0</v>
      </c>
      <c r="CF2792" s="69">
        <v>0</v>
      </c>
      <c r="CG2792" s="69">
        <v>0</v>
      </c>
      <c r="CH2792" s="69">
        <v>0</v>
      </c>
      <c r="CI2792" s="69">
        <v>0</v>
      </c>
      <c r="CJ2792" s="69">
        <v>0</v>
      </c>
      <c r="CK2792" s="69">
        <v>0</v>
      </c>
      <c r="CM2792" s="198">
        <v>0</v>
      </c>
      <c r="CN2792" s="198">
        <v>675</v>
      </c>
      <c r="CO2792" s="198">
        <v>0</v>
      </c>
      <c r="CP2792" s="198">
        <v>0</v>
      </c>
      <c r="CQ2792" s="198">
        <v>0</v>
      </c>
      <c r="CR2792" s="198">
        <v>0</v>
      </c>
      <c r="CS2792" s="198">
        <v>0</v>
      </c>
      <c r="CT2792" s="198">
        <v>0</v>
      </c>
      <c r="CU2792" s="198">
        <v>0</v>
      </c>
      <c r="CV2792" s="198">
        <v>0</v>
      </c>
    </row>
    <row r="2793" spans="1:100" ht="14.4">
      <c r="A2793" t="s">
        <v>2978</v>
      </c>
      <c r="B2793" s="112" t="s">
        <v>1437</v>
      </c>
      <c r="C2793" s="113" t="str">
        <f t="shared" si="1027"/>
        <v>Q.010.10.117</v>
      </c>
      <c r="D2793" t="s">
        <v>1548</v>
      </c>
      <c r="E2793" s="112" t="s">
        <v>362</v>
      </c>
      <c r="F2793" s="115" t="str">
        <f t="shared" si="1028"/>
        <v>Tetrafluoropropene, HFO-1234yf ( direct emissions (scope1 and downstream)</v>
      </c>
      <c r="G2793" s="143">
        <f t="shared" si="1022"/>
        <v>0.501</v>
      </c>
      <c r="I2793" s="118">
        <f t="shared" si="1023"/>
        <v>7.5154976048599997E-2</v>
      </c>
      <c r="K2793" s="161">
        <f t="shared" si="1024"/>
        <v>4.2022799999999999E-6</v>
      </c>
      <c r="L2793" s="161">
        <f t="shared" si="1025"/>
        <v>7.7376860000000003E-7</v>
      </c>
      <c r="M2793" s="162">
        <f t="shared" si="1026"/>
        <v>0</v>
      </c>
      <c r="N2793" s="161">
        <v>7.5149999999999995E-2</v>
      </c>
      <c r="O2793" s="132">
        <v>0</v>
      </c>
      <c r="P2793" s="132">
        <v>0</v>
      </c>
      <c r="Q2793" s="132">
        <v>0</v>
      </c>
      <c r="R2793" s="132">
        <v>0</v>
      </c>
      <c r="S2793" s="132">
        <v>0</v>
      </c>
      <c r="T2793" s="164">
        <v>4.2022799999999999E-6</v>
      </c>
      <c r="U2793" s="164">
        <v>7.7376860000000003E-7</v>
      </c>
      <c r="V2793" s="132">
        <v>0</v>
      </c>
      <c r="W2793" s="132">
        <v>0</v>
      </c>
      <c r="X2793" s="132">
        <v>0</v>
      </c>
      <c r="Y2793" s="132">
        <v>0</v>
      </c>
      <c r="Z2793" s="132">
        <v>0</v>
      </c>
      <c r="AA2793" s="132">
        <v>0</v>
      </c>
      <c r="AC2793" s="118">
        <f t="shared" si="1029"/>
        <v>7.5149999999999995E-2</v>
      </c>
      <c r="AD2793" s="118">
        <f t="shared" si="1030"/>
        <v>4.9760485999999996E-6</v>
      </c>
      <c r="AE2793" s="118">
        <f t="shared" si="1031"/>
        <v>7.7376860000000003E-7</v>
      </c>
      <c r="AF2793" s="118">
        <f t="shared" si="1032"/>
        <v>7.7376860000000003E-7</v>
      </c>
      <c r="AG2793" s="118">
        <f t="shared" si="1033"/>
        <v>0</v>
      </c>
      <c r="AI2793" s="69">
        <v>0</v>
      </c>
      <c r="AJ2793" s="69">
        <v>0</v>
      </c>
      <c r="AK2793" s="69">
        <v>0</v>
      </c>
      <c r="AL2793" s="69">
        <v>0</v>
      </c>
      <c r="AM2793" s="69">
        <v>0</v>
      </c>
      <c r="AN2793" s="69">
        <v>0</v>
      </c>
      <c r="AO2793" s="69">
        <v>0</v>
      </c>
      <c r="AQ2793" s="116">
        <v>0</v>
      </c>
      <c r="AR2793" s="116">
        <v>0</v>
      </c>
      <c r="AS2793" s="116">
        <v>0</v>
      </c>
      <c r="AT2793" s="116">
        <v>0</v>
      </c>
      <c r="AU2793" s="150">
        <f t="shared" si="1034"/>
        <v>0</v>
      </c>
      <c r="AV2793" s="150">
        <f t="shared" si="1035"/>
        <v>0</v>
      </c>
      <c r="AW2793" s="163">
        <f t="shared" si="1036"/>
        <v>0</v>
      </c>
      <c r="AX2793" s="108">
        <v>0</v>
      </c>
      <c r="AY2793" s="108">
        <v>0</v>
      </c>
      <c r="AZ2793" s="108">
        <v>0</v>
      </c>
      <c r="BA2793" s="108">
        <v>0</v>
      </c>
      <c r="BB2793" s="108">
        <v>0</v>
      </c>
      <c r="BC2793" s="108">
        <v>0</v>
      </c>
      <c r="BD2793" s="108">
        <v>0</v>
      </c>
      <c r="BE2793" s="108">
        <v>0</v>
      </c>
      <c r="BF2793" s="108">
        <v>0</v>
      </c>
      <c r="BG2793" s="108">
        <v>0</v>
      </c>
      <c r="BH2793" s="108">
        <v>0</v>
      </c>
      <c r="BI2793" s="108">
        <v>0</v>
      </c>
      <c r="BJ2793" s="108">
        <v>0</v>
      </c>
      <c r="BK2793" s="108">
        <v>0</v>
      </c>
      <c r="BL2793" s="108">
        <v>0</v>
      </c>
      <c r="BM2793" s="108">
        <v>0</v>
      </c>
      <c r="BN2793" s="108">
        <v>0</v>
      </c>
      <c r="BO2793" s="108">
        <v>0</v>
      </c>
      <c r="BP2793" s="108">
        <v>0</v>
      </c>
      <c r="BQ2793" s="108">
        <v>0</v>
      </c>
      <c r="BR2793" s="108">
        <v>0</v>
      </c>
      <c r="BS2793" s="108">
        <v>0</v>
      </c>
      <c r="BU2793" s="172">
        <v>1.3972080999999999E-5</v>
      </c>
      <c r="BV2793" s="69">
        <v>0</v>
      </c>
      <c r="BW2793" s="172">
        <v>1.3969209E-5</v>
      </c>
      <c r="BX2793" s="172">
        <v>9.0636766999999998E-11</v>
      </c>
      <c r="BY2793" s="69">
        <v>0</v>
      </c>
      <c r="BZ2793" s="69">
        <v>0</v>
      </c>
      <c r="CA2793" s="69">
        <v>0</v>
      </c>
      <c r="CB2793" s="69">
        <v>0</v>
      </c>
      <c r="CC2793" s="69">
        <v>0</v>
      </c>
      <c r="CD2793" s="172">
        <v>2.7806730999999998E-9</v>
      </c>
      <c r="CE2793" s="69">
        <v>0</v>
      </c>
      <c r="CF2793" s="69">
        <v>0</v>
      </c>
      <c r="CG2793" s="69">
        <v>0</v>
      </c>
      <c r="CH2793" s="69">
        <v>0</v>
      </c>
      <c r="CI2793" s="69">
        <v>0</v>
      </c>
      <c r="CJ2793" s="69">
        <v>0</v>
      </c>
      <c r="CK2793" s="69">
        <v>0</v>
      </c>
      <c r="CM2793" s="198">
        <v>0</v>
      </c>
      <c r="CN2793" s="198">
        <v>0</v>
      </c>
      <c r="CO2793" s="198">
        <v>0.278528</v>
      </c>
      <c r="CP2793" s="198">
        <v>0</v>
      </c>
      <c r="CQ2793" s="198">
        <v>0</v>
      </c>
      <c r="CR2793" s="198">
        <v>0</v>
      </c>
      <c r="CS2793" s="198">
        <v>0</v>
      </c>
      <c r="CT2793" s="198">
        <v>0</v>
      </c>
      <c r="CU2793" s="198">
        <v>0</v>
      </c>
      <c r="CV2793" s="198">
        <v>0</v>
      </c>
    </row>
    <row r="2794" spans="1:100" ht="14.4">
      <c r="A2794" t="s">
        <v>2979</v>
      </c>
      <c r="B2794" s="112" t="s">
        <v>1437</v>
      </c>
      <c r="C2794" s="113" t="str">
        <f t="shared" si="1027"/>
        <v>Q.010.30.100</v>
      </c>
      <c r="D2794" t="s">
        <v>1548</v>
      </c>
      <c r="E2794" s="112" t="s">
        <v>362</v>
      </c>
      <c r="F2794" s="115" t="str">
        <f t="shared" si="1028"/>
        <v>Sulfur Dioxide (SO2), direct emissions (scope1 and downstream)</v>
      </c>
      <c r="G2794" s="143">
        <f t="shared" si="1022"/>
        <v>0</v>
      </c>
      <c r="I2794" s="118">
        <f t="shared" si="1023"/>
        <v>10.0215</v>
      </c>
      <c r="K2794" s="161">
        <f t="shared" si="1024"/>
        <v>0</v>
      </c>
      <c r="L2794" s="161">
        <f t="shared" si="1025"/>
        <v>10.0215</v>
      </c>
      <c r="M2794" s="162">
        <f t="shared" si="1026"/>
        <v>0</v>
      </c>
      <c r="N2794" s="161">
        <v>0</v>
      </c>
      <c r="O2794" s="132">
        <v>10.0215</v>
      </c>
      <c r="P2794" s="132">
        <v>0</v>
      </c>
      <c r="Q2794" s="132">
        <v>0</v>
      </c>
      <c r="R2794" s="132">
        <v>0</v>
      </c>
      <c r="S2794" s="132">
        <v>0</v>
      </c>
      <c r="T2794" s="132">
        <v>0</v>
      </c>
      <c r="U2794" s="132">
        <v>0</v>
      </c>
      <c r="V2794" s="132">
        <v>0</v>
      </c>
      <c r="W2794" s="132">
        <v>0</v>
      </c>
      <c r="X2794" s="132">
        <v>0</v>
      </c>
      <c r="Y2794" s="132">
        <v>0</v>
      </c>
      <c r="Z2794" s="132">
        <v>0</v>
      </c>
      <c r="AA2794" s="132">
        <v>0</v>
      </c>
      <c r="AC2794" s="118">
        <f t="shared" si="1029"/>
        <v>0</v>
      </c>
      <c r="AD2794" s="118">
        <f t="shared" si="1030"/>
        <v>10.0215</v>
      </c>
      <c r="AE2794" s="118">
        <f t="shared" si="1031"/>
        <v>10.0215</v>
      </c>
      <c r="AF2794" s="118">
        <f t="shared" si="1032"/>
        <v>10.0215</v>
      </c>
      <c r="AG2794" s="118">
        <f t="shared" si="1033"/>
        <v>0</v>
      </c>
      <c r="AI2794" s="69">
        <v>0</v>
      </c>
      <c r="AJ2794" s="69">
        <v>0</v>
      </c>
      <c r="AK2794" s="69">
        <v>0</v>
      </c>
      <c r="AL2794" s="69">
        <v>0</v>
      </c>
      <c r="AM2794" s="69">
        <v>0</v>
      </c>
      <c r="AN2794" s="69">
        <v>0</v>
      </c>
      <c r="AO2794" s="69">
        <v>0</v>
      </c>
      <c r="AQ2794" s="116">
        <v>3.0930848000000002</v>
      </c>
      <c r="AR2794" s="116">
        <v>3.0357599999999998</v>
      </c>
      <c r="AS2794" s="116">
        <v>5.7324800000000002E-2</v>
      </c>
      <c r="AT2794" s="116">
        <v>0</v>
      </c>
      <c r="AU2794" s="150">
        <f t="shared" si="1034"/>
        <v>1.8200000000000001E-4</v>
      </c>
      <c r="AV2794" s="150">
        <f t="shared" si="1035"/>
        <v>2.1199999999999999E-7</v>
      </c>
      <c r="AW2794" s="163">
        <f t="shared" si="1036"/>
        <v>0</v>
      </c>
      <c r="AX2794" s="108">
        <v>0</v>
      </c>
      <c r="AY2794" s="108">
        <v>0</v>
      </c>
      <c r="AZ2794" s="108">
        <v>0</v>
      </c>
      <c r="BA2794" s="108">
        <v>0</v>
      </c>
      <c r="BB2794" s="108">
        <v>0</v>
      </c>
      <c r="BC2794" s="108">
        <v>0</v>
      </c>
      <c r="BD2794" s="108">
        <v>1.8200000000000001E-4</v>
      </c>
      <c r="BE2794" s="108">
        <v>0</v>
      </c>
      <c r="BF2794" s="196">
        <v>2.1199999999999999E-7</v>
      </c>
      <c r="BG2794" s="108">
        <v>0</v>
      </c>
      <c r="BH2794" s="108">
        <v>0</v>
      </c>
      <c r="BI2794" s="108">
        <v>0</v>
      </c>
      <c r="BJ2794" s="108">
        <v>0</v>
      </c>
      <c r="BK2794" s="108">
        <v>0</v>
      </c>
      <c r="BL2794" s="108">
        <v>0</v>
      </c>
      <c r="BM2794" s="108">
        <v>0</v>
      </c>
      <c r="BN2794" s="108">
        <v>0</v>
      </c>
      <c r="BO2794" s="108">
        <v>0</v>
      </c>
      <c r="BP2794" s="108">
        <v>0</v>
      </c>
      <c r="BQ2794" s="108">
        <v>0</v>
      </c>
      <c r="BR2794" s="108">
        <v>0</v>
      </c>
      <c r="BS2794" s="108">
        <v>0</v>
      </c>
      <c r="BU2794" s="69">
        <v>2.7604321999999998E-3</v>
      </c>
      <c r="BV2794" s="69">
        <v>1.4615921000000001E-3</v>
      </c>
      <c r="BW2794" s="69">
        <v>0</v>
      </c>
      <c r="BX2794" s="69">
        <v>0</v>
      </c>
      <c r="BY2794" s="69">
        <v>1.2039635999999999E-3</v>
      </c>
      <c r="BZ2794" s="69">
        <v>0</v>
      </c>
      <c r="CA2794" s="69">
        <v>0</v>
      </c>
      <c r="CB2794" s="69">
        <v>0</v>
      </c>
      <c r="CC2794" s="69">
        <v>0</v>
      </c>
      <c r="CD2794" s="69">
        <v>0</v>
      </c>
      <c r="CE2794" s="69">
        <v>0</v>
      </c>
      <c r="CF2794" s="69">
        <v>0</v>
      </c>
      <c r="CG2794" s="69">
        <v>0</v>
      </c>
      <c r="CH2794" s="172">
        <v>9.4876557000000001E-5</v>
      </c>
      <c r="CI2794" s="69">
        <v>0</v>
      </c>
      <c r="CJ2794" s="69">
        <v>0</v>
      </c>
      <c r="CK2794" s="69">
        <v>0</v>
      </c>
      <c r="CM2794" s="198">
        <v>0</v>
      </c>
      <c r="CN2794" s="198">
        <v>0</v>
      </c>
      <c r="CO2794" s="198">
        <v>0</v>
      </c>
      <c r="CP2794" s="198">
        <v>1</v>
      </c>
      <c r="CQ2794" s="198">
        <v>0</v>
      </c>
      <c r="CR2794" s="198">
        <v>0</v>
      </c>
      <c r="CS2794" s="198">
        <v>6.1111100000000002E-2</v>
      </c>
      <c r="CT2794" s="198">
        <v>0</v>
      </c>
      <c r="CU2794" s="198">
        <v>0</v>
      </c>
      <c r="CV2794" s="198">
        <v>0</v>
      </c>
    </row>
    <row r="2795" spans="1:100" ht="14.4">
      <c r="A2795" t="s">
        <v>2980</v>
      </c>
      <c r="B2795" s="112" t="s">
        <v>1437</v>
      </c>
      <c r="C2795" s="113" t="str">
        <f t="shared" si="1027"/>
        <v>Q.010.30.101</v>
      </c>
      <c r="D2795" t="s">
        <v>1548</v>
      </c>
      <c r="E2795" s="112" t="s">
        <v>362</v>
      </c>
      <c r="F2795" s="115" t="str">
        <f t="shared" si="1028"/>
        <v>Ammonia (NH3), direct emissions (scope1 and downstream)</v>
      </c>
      <c r="G2795" s="143">
        <f t="shared" si="1022"/>
        <v>0</v>
      </c>
      <c r="I2795" s="118">
        <f t="shared" si="1023"/>
        <v>23.020230000000002</v>
      </c>
      <c r="K2795" s="161">
        <f t="shared" si="1024"/>
        <v>0</v>
      </c>
      <c r="L2795" s="161">
        <f t="shared" si="1025"/>
        <v>23.020230000000002</v>
      </c>
      <c r="M2795" s="162">
        <f t="shared" si="1026"/>
        <v>0</v>
      </c>
      <c r="N2795" s="161">
        <v>0</v>
      </c>
      <c r="O2795" s="132">
        <v>0</v>
      </c>
      <c r="P2795" s="132">
        <v>23.020230000000002</v>
      </c>
      <c r="Q2795" s="132">
        <v>0</v>
      </c>
      <c r="R2795" s="132">
        <v>0</v>
      </c>
      <c r="S2795" s="132">
        <v>0</v>
      </c>
      <c r="T2795" s="132">
        <v>0</v>
      </c>
      <c r="U2795" s="132">
        <v>0</v>
      </c>
      <c r="V2795" s="132">
        <v>0</v>
      </c>
      <c r="W2795" s="132">
        <v>0</v>
      </c>
      <c r="X2795" s="132">
        <v>0</v>
      </c>
      <c r="Y2795" s="132">
        <v>0</v>
      </c>
      <c r="Z2795" s="132">
        <v>0</v>
      </c>
      <c r="AA2795" s="132">
        <v>0</v>
      </c>
      <c r="AC2795" s="118">
        <f t="shared" si="1029"/>
        <v>0</v>
      </c>
      <c r="AD2795" s="118">
        <f t="shared" si="1030"/>
        <v>23.020230000000002</v>
      </c>
      <c r="AE2795" s="118">
        <f t="shared" si="1031"/>
        <v>23.020230000000002</v>
      </c>
      <c r="AF2795" s="118">
        <f t="shared" si="1032"/>
        <v>23.020230000000002</v>
      </c>
      <c r="AG2795" s="118">
        <f t="shared" si="1033"/>
        <v>0</v>
      </c>
      <c r="AI2795" s="69">
        <v>0</v>
      </c>
      <c r="AJ2795" s="69">
        <v>0</v>
      </c>
      <c r="AK2795" s="69">
        <v>0</v>
      </c>
      <c r="AL2795" s="69">
        <v>0</v>
      </c>
      <c r="AM2795" s="69">
        <v>0</v>
      </c>
      <c r="AN2795" s="69">
        <v>0</v>
      </c>
      <c r="AO2795" s="69">
        <v>0</v>
      </c>
      <c r="AQ2795" s="116">
        <v>2.6311664000000001</v>
      </c>
      <c r="AR2795" s="116">
        <v>2.5186799999999998</v>
      </c>
      <c r="AS2795" s="116">
        <v>0.1124864</v>
      </c>
      <c r="AT2795" s="116">
        <v>0</v>
      </c>
      <c r="AU2795" s="150">
        <f t="shared" si="1034"/>
        <v>1.5100000000000001E-4</v>
      </c>
      <c r="AV2795" s="150">
        <f t="shared" si="1035"/>
        <v>4.1600000000000002E-7</v>
      </c>
      <c r="AW2795" s="163">
        <f t="shared" si="1036"/>
        <v>0</v>
      </c>
      <c r="AX2795" s="108">
        <v>0</v>
      </c>
      <c r="AY2795" s="108">
        <v>0</v>
      </c>
      <c r="AZ2795" s="108">
        <v>0</v>
      </c>
      <c r="BA2795" s="108">
        <v>0</v>
      </c>
      <c r="BB2795" s="108">
        <v>0</v>
      </c>
      <c r="BC2795" s="108">
        <v>0</v>
      </c>
      <c r="BD2795" s="108">
        <v>1.5100000000000001E-4</v>
      </c>
      <c r="BE2795" s="108">
        <v>0</v>
      </c>
      <c r="BF2795" s="196">
        <v>4.1600000000000002E-7</v>
      </c>
      <c r="BG2795" s="108">
        <v>0</v>
      </c>
      <c r="BH2795" s="108">
        <v>0</v>
      </c>
      <c r="BI2795" s="108">
        <v>0</v>
      </c>
      <c r="BJ2795" s="108">
        <v>0</v>
      </c>
      <c r="BK2795" s="108">
        <v>0</v>
      </c>
      <c r="BL2795" s="108">
        <v>0</v>
      </c>
      <c r="BM2795" s="108">
        <v>0</v>
      </c>
      <c r="BN2795" s="108">
        <v>0</v>
      </c>
      <c r="BO2795" s="108">
        <v>0</v>
      </c>
      <c r="BP2795" s="108">
        <v>0</v>
      </c>
      <c r="BQ2795" s="108">
        <v>0</v>
      </c>
      <c r="BR2795" s="108">
        <v>0</v>
      </c>
      <c r="BS2795" s="108">
        <v>0</v>
      </c>
      <c r="BU2795" s="69">
        <v>9.5438911999999997E-3</v>
      </c>
      <c r="BV2795" s="69">
        <v>3.3694718E-3</v>
      </c>
      <c r="BW2795" s="69">
        <v>0</v>
      </c>
      <c r="BX2795" s="172">
        <v>4.5504572000000001E-5</v>
      </c>
      <c r="BY2795" s="69">
        <v>3.1604045000000001E-3</v>
      </c>
      <c r="BZ2795" s="69">
        <v>1.3932846000000001E-4</v>
      </c>
      <c r="CA2795" s="69">
        <v>0</v>
      </c>
      <c r="CB2795" s="69">
        <v>2.8272864000000002E-3</v>
      </c>
      <c r="CC2795" s="69">
        <v>0</v>
      </c>
      <c r="CD2795" s="172">
        <v>1.8955172E-6</v>
      </c>
      <c r="CE2795" s="69">
        <v>0</v>
      </c>
      <c r="CF2795" s="69">
        <v>0</v>
      </c>
      <c r="CG2795" s="69">
        <v>0</v>
      </c>
      <c r="CH2795" s="69">
        <v>0</v>
      </c>
      <c r="CI2795" s="69">
        <v>0</v>
      </c>
      <c r="CJ2795" s="69">
        <v>0</v>
      </c>
      <c r="CK2795" s="69">
        <v>0</v>
      </c>
      <c r="CM2795" s="198">
        <v>0</v>
      </c>
      <c r="CN2795" s="198">
        <v>0</v>
      </c>
      <c r="CO2795" s="198">
        <v>0</v>
      </c>
      <c r="CP2795" s="198">
        <v>1.88</v>
      </c>
      <c r="CQ2795" s="198">
        <v>0</v>
      </c>
      <c r="CR2795" s="198">
        <v>0</v>
      </c>
      <c r="CS2795" s="198">
        <v>6.6666699999999995E-2</v>
      </c>
      <c r="CT2795" s="198">
        <v>0</v>
      </c>
      <c r="CU2795" s="198">
        <v>0</v>
      </c>
      <c r="CV2795" s="198">
        <v>0.59373299999999996</v>
      </c>
    </row>
    <row r="2796" spans="1:100" ht="14.4">
      <c r="A2796" t="s">
        <v>2981</v>
      </c>
      <c r="B2796" s="112" t="s">
        <v>1437</v>
      </c>
      <c r="C2796" s="113" t="str">
        <f t="shared" si="1027"/>
        <v>Q.010.30.102</v>
      </c>
      <c r="D2796" t="s">
        <v>1548</v>
      </c>
      <c r="E2796" s="112" t="s">
        <v>362</v>
      </c>
      <c r="F2796" s="115" t="str">
        <f t="shared" si="1028"/>
        <v>Nitrate (NO3), direct emissions (scope1 and downstream)</v>
      </c>
      <c r="G2796" s="143">
        <f t="shared" si="1022"/>
        <v>0</v>
      </c>
      <c r="I2796" s="118">
        <f t="shared" si="1023"/>
        <v>5.4015507999999999</v>
      </c>
      <c r="K2796" s="161">
        <f t="shared" si="1024"/>
        <v>0</v>
      </c>
      <c r="L2796" s="161">
        <f t="shared" si="1025"/>
        <v>5.4015507999999999</v>
      </c>
      <c r="M2796" s="162">
        <f t="shared" si="1026"/>
        <v>0</v>
      </c>
      <c r="N2796" s="161">
        <v>0</v>
      </c>
      <c r="O2796" s="132">
        <v>0</v>
      </c>
      <c r="P2796" s="132">
        <v>5.4015507999999999</v>
      </c>
      <c r="Q2796" s="132">
        <v>0</v>
      </c>
      <c r="R2796" s="132">
        <v>0</v>
      </c>
      <c r="S2796" s="132">
        <v>0</v>
      </c>
      <c r="T2796" s="132">
        <v>0</v>
      </c>
      <c r="U2796" s="132">
        <v>0</v>
      </c>
      <c r="V2796" s="132">
        <v>0</v>
      </c>
      <c r="W2796" s="132">
        <v>0</v>
      </c>
      <c r="X2796" s="132">
        <v>0</v>
      </c>
      <c r="Y2796" s="132">
        <v>0</v>
      </c>
      <c r="Z2796" s="132">
        <v>0</v>
      </c>
      <c r="AA2796" s="132">
        <v>0</v>
      </c>
      <c r="AC2796" s="118">
        <f t="shared" si="1029"/>
        <v>0</v>
      </c>
      <c r="AD2796" s="118">
        <f t="shared" si="1030"/>
        <v>5.4015507999999999</v>
      </c>
      <c r="AE2796" s="118">
        <f t="shared" si="1031"/>
        <v>5.4015507999999999</v>
      </c>
      <c r="AF2796" s="118">
        <f t="shared" si="1032"/>
        <v>5.4015507999999999</v>
      </c>
      <c r="AG2796" s="118">
        <f t="shared" si="1033"/>
        <v>0</v>
      </c>
      <c r="AI2796" s="69">
        <v>0</v>
      </c>
      <c r="AJ2796" s="69">
        <v>0</v>
      </c>
      <c r="AK2796" s="69">
        <v>0</v>
      </c>
      <c r="AL2796" s="69">
        <v>0</v>
      </c>
      <c r="AM2796" s="69">
        <v>0</v>
      </c>
      <c r="AN2796" s="69">
        <v>0</v>
      </c>
      <c r="AO2796" s="69">
        <v>0</v>
      </c>
      <c r="AQ2796" s="116">
        <v>0.89151972000000002</v>
      </c>
      <c r="AR2796" s="116">
        <v>0.85022964000000001</v>
      </c>
      <c r="AS2796" s="116">
        <v>4.129008E-2</v>
      </c>
      <c r="AT2796" s="116">
        <v>0</v>
      </c>
      <c r="AU2796" s="150">
        <f t="shared" si="1034"/>
        <v>5.0973000000000001E-5</v>
      </c>
      <c r="AV2796" s="150">
        <f t="shared" si="1035"/>
        <v>1.5270000000000001E-7</v>
      </c>
      <c r="AW2796" s="163">
        <f t="shared" si="1036"/>
        <v>0</v>
      </c>
      <c r="AX2796" s="108">
        <v>0</v>
      </c>
      <c r="AY2796" s="108">
        <v>0</v>
      </c>
      <c r="AZ2796" s="108">
        <v>0</v>
      </c>
      <c r="BA2796" s="108">
        <v>0</v>
      </c>
      <c r="BB2796" s="108">
        <v>0</v>
      </c>
      <c r="BC2796" s="196">
        <v>6.7299999999999995E-7</v>
      </c>
      <c r="BD2796" s="196">
        <v>5.0300000000000003E-5</v>
      </c>
      <c r="BE2796" s="196">
        <v>9.5500000000000002E-8</v>
      </c>
      <c r="BF2796" s="196">
        <v>5.7200000000000003E-8</v>
      </c>
      <c r="BG2796" s="108">
        <v>0</v>
      </c>
      <c r="BH2796" s="108">
        <v>0</v>
      </c>
      <c r="BI2796" s="108">
        <v>0</v>
      </c>
      <c r="BJ2796" s="108">
        <v>0</v>
      </c>
      <c r="BK2796" s="108">
        <v>0</v>
      </c>
      <c r="BL2796" s="108">
        <v>0</v>
      </c>
      <c r="BM2796" s="108">
        <v>0</v>
      </c>
      <c r="BN2796" s="108">
        <v>0</v>
      </c>
      <c r="BO2796" s="108">
        <v>0</v>
      </c>
      <c r="BP2796" s="108">
        <v>0</v>
      </c>
      <c r="BQ2796" s="108">
        <v>0</v>
      </c>
      <c r="BR2796" s="108">
        <v>0</v>
      </c>
      <c r="BS2796" s="108">
        <v>0</v>
      </c>
      <c r="BU2796" s="69">
        <v>7.0580911000000005E-4</v>
      </c>
      <c r="BV2796" s="69">
        <v>0</v>
      </c>
      <c r="BW2796" s="69">
        <v>0</v>
      </c>
      <c r="BX2796" s="69">
        <v>0</v>
      </c>
      <c r="BY2796" s="69">
        <v>0</v>
      </c>
      <c r="BZ2796" s="172">
        <v>4.2404312999999999E-5</v>
      </c>
      <c r="CA2796" s="69">
        <v>0</v>
      </c>
      <c r="CB2796" s="69">
        <v>6.6340479999999998E-4</v>
      </c>
      <c r="CC2796" s="69">
        <v>0</v>
      </c>
      <c r="CD2796" s="69">
        <v>0</v>
      </c>
      <c r="CE2796" s="69">
        <v>0</v>
      </c>
      <c r="CF2796" s="69">
        <v>0</v>
      </c>
      <c r="CG2796" s="69">
        <v>0</v>
      </c>
      <c r="CH2796" s="69">
        <v>0</v>
      </c>
      <c r="CI2796" s="69">
        <v>0</v>
      </c>
      <c r="CJ2796" s="69">
        <v>0</v>
      </c>
      <c r="CK2796" s="69">
        <v>0</v>
      </c>
      <c r="CM2796" s="198">
        <v>0</v>
      </c>
      <c r="CN2796" s="198">
        <v>0</v>
      </c>
      <c r="CO2796" s="198">
        <v>0</v>
      </c>
      <c r="CP2796" s="198">
        <v>0</v>
      </c>
      <c r="CQ2796" s="198">
        <v>0</v>
      </c>
      <c r="CR2796" s="198">
        <v>0</v>
      </c>
      <c r="CS2796" s="198">
        <v>0</v>
      </c>
      <c r="CT2796" s="198">
        <v>0</v>
      </c>
      <c r="CU2796" s="198">
        <v>0</v>
      </c>
      <c r="CV2796" s="198">
        <v>0</v>
      </c>
    </row>
    <row r="2797" spans="1:100" ht="14.4">
      <c r="A2797" t="s">
        <v>2982</v>
      </c>
      <c r="B2797" s="112" t="s">
        <v>1437</v>
      </c>
      <c r="C2797" s="113" t="str">
        <f t="shared" si="1027"/>
        <v>Q.010.30.103</v>
      </c>
      <c r="D2797" t="s">
        <v>1548</v>
      </c>
      <c r="E2797" s="112" t="s">
        <v>362</v>
      </c>
      <c r="F2797" s="115" t="str">
        <f t="shared" si="1028"/>
        <v>Nitrogen Oxides (NOx), direct emissions (scope1 and downstream)</v>
      </c>
      <c r="G2797" s="143">
        <f t="shared" si="1022"/>
        <v>0</v>
      </c>
      <c r="I2797" s="118">
        <f t="shared" si="1023"/>
        <v>13.40034</v>
      </c>
      <c r="K2797" s="161">
        <f t="shared" si="1024"/>
        <v>6.12</v>
      </c>
      <c r="L2797" s="161">
        <f t="shared" si="1025"/>
        <v>7.2803399999999998</v>
      </c>
      <c r="M2797" s="162">
        <f t="shared" si="1026"/>
        <v>0</v>
      </c>
      <c r="N2797" s="161">
        <v>0</v>
      </c>
      <c r="O2797" s="132">
        <v>0</v>
      </c>
      <c r="P2797" s="132">
        <v>7.2803399999999998</v>
      </c>
      <c r="Q2797" s="132">
        <v>6.12</v>
      </c>
      <c r="R2797" s="132">
        <v>0</v>
      </c>
      <c r="S2797" s="132">
        <v>0</v>
      </c>
      <c r="T2797" s="132">
        <v>0</v>
      </c>
      <c r="U2797" s="132">
        <v>0</v>
      </c>
      <c r="V2797" s="132">
        <v>0</v>
      </c>
      <c r="W2797" s="132">
        <v>0</v>
      </c>
      <c r="X2797" s="132">
        <v>0</v>
      </c>
      <c r="Y2797" s="132">
        <v>0</v>
      </c>
      <c r="Z2797" s="132">
        <v>0</v>
      </c>
      <c r="AA2797" s="132">
        <v>0</v>
      </c>
      <c r="AC2797" s="118">
        <f t="shared" si="1029"/>
        <v>0</v>
      </c>
      <c r="AD2797" s="118">
        <f t="shared" si="1030"/>
        <v>13.40034</v>
      </c>
      <c r="AE2797" s="118">
        <f t="shared" si="1031"/>
        <v>7.2803399999999998</v>
      </c>
      <c r="AF2797" s="118">
        <f t="shared" si="1032"/>
        <v>7.2803399999999998</v>
      </c>
      <c r="AG2797" s="118">
        <f t="shared" si="1033"/>
        <v>0</v>
      </c>
      <c r="AI2797" s="69">
        <v>0</v>
      </c>
      <c r="AJ2797" s="69">
        <v>0</v>
      </c>
      <c r="AK2797" s="69">
        <v>0</v>
      </c>
      <c r="AL2797" s="69">
        <v>0</v>
      </c>
      <c r="AM2797" s="69">
        <v>0</v>
      </c>
      <c r="AN2797" s="69">
        <v>0</v>
      </c>
      <c r="AO2797" s="69">
        <v>0</v>
      </c>
      <c r="AQ2797" s="116">
        <v>1.2249479000000001</v>
      </c>
      <c r="AR2797" s="116">
        <v>1.1694348000000001</v>
      </c>
      <c r="AS2797" s="116">
        <v>5.5513119999999999E-2</v>
      </c>
      <c r="AT2797" s="116">
        <v>0</v>
      </c>
      <c r="AU2797" s="150">
        <f t="shared" si="1034"/>
        <v>7.0110000000000005E-5</v>
      </c>
      <c r="AV2797" s="150">
        <f t="shared" si="1035"/>
        <v>2.0530000000000002E-7</v>
      </c>
      <c r="AW2797" s="163">
        <f t="shared" si="1036"/>
        <v>0</v>
      </c>
      <c r="AX2797" s="108">
        <v>0</v>
      </c>
      <c r="AY2797" s="108">
        <v>0</v>
      </c>
      <c r="AZ2797" s="108">
        <v>0</v>
      </c>
      <c r="BA2797" s="108">
        <v>0</v>
      </c>
      <c r="BB2797" s="108">
        <v>0</v>
      </c>
      <c r="BC2797" s="196">
        <v>9.0999999999999997E-7</v>
      </c>
      <c r="BD2797" s="196">
        <v>6.9200000000000002E-5</v>
      </c>
      <c r="BE2797" s="196">
        <v>1.29E-7</v>
      </c>
      <c r="BF2797" s="196">
        <v>7.6300000000000002E-8</v>
      </c>
      <c r="BG2797" s="108">
        <v>0</v>
      </c>
      <c r="BH2797" s="108">
        <v>0</v>
      </c>
      <c r="BI2797" s="108">
        <v>0</v>
      </c>
      <c r="BJ2797" s="108">
        <v>0</v>
      </c>
      <c r="BK2797" s="108">
        <v>0</v>
      </c>
      <c r="BL2797" s="108">
        <v>0</v>
      </c>
      <c r="BM2797" s="108">
        <v>0</v>
      </c>
      <c r="BN2797" s="108">
        <v>0</v>
      </c>
      <c r="BO2797" s="108">
        <v>0</v>
      </c>
      <c r="BP2797" s="108">
        <v>0</v>
      </c>
      <c r="BQ2797" s="108">
        <v>0</v>
      </c>
      <c r="BR2797" s="108">
        <v>0</v>
      </c>
      <c r="BS2797" s="108">
        <v>0</v>
      </c>
      <c r="BU2797" s="69">
        <v>3.7195661000000001E-3</v>
      </c>
      <c r="BV2797" s="69">
        <v>8.2563215000000002E-4</v>
      </c>
      <c r="BW2797" s="69">
        <v>0</v>
      </c>
      <c r="BX2797" s="69">
        <v>0</v>
      </c>
      <c r="BY2797" s="69">
        <v>2.4079272999999999E-4</v>
      </c>
      <c r="BZ2797" s="69">
        <v>5.8911707000000005E-4</v>
      </c>
      <c r="CA2797" s="69">
        <v>0</v>
      </c>
      <c r="CB2797" s="69">
        <v>8.9415291999999996E-4</v>
      </c>
      <c r="CC2797" s="69">
        <v>0</v>
      </c>
      <c r="CD2797" s="69">
        <v>0</v>
      </c>
      <c r="CE2797" s="69">
        <v>0</v>
      </c>
      <c r="CF2797" s="69">
        <v>0</v>
      </c>
      <c r="CG2797" s="69">
        <v>0</v>
      </c>
      <c r="CH2797" s="69">
        <v>1.1698711999999999E-3</v>
      </c>
      <c r="CI2797" s="69">
        <v>0</v>
      </c>
      <c r="CJ2797" s="69">
        <v>0</v>
      </c>
      <c r="CK2797" s="69">
        <v>0</v>
      </c>
      <c r="CM2797" s="198">
        <v>0</v>
      </c>
      <c r="CN2797" s="198">
        <v>0</v>
      </c>
      <c r="CO2797" s="198">
        <v>24.79</v>
      </c>
      <c r="CP2797" s="198">
        <v>0.7</v>
      </c>
      <c r="CQ2797" s="198">
        <v>0</v>
      </c>
      <c r="CR2797" s="198">
        <v>0</v>
      </c>
      <c r="CS2797" s="198">
        <v>7.2222199999999997E-3</v>
      </c>
      <c r="CT2797" s="198">
        <v>0</v>
      </c>
      <c r="CU2797" s="198">
        <v>0</v>
      </c>
      <c r="CV2797" s="198">
        <v>0.207177</v>
      </c>
    </row>
    <row r="2798" spans="1:100" ht="14.4">
      <c r="A2798" t="s">
        <v>2983</v>
      </c>
      <c r="B2798" s="112" t="s">
        <v>1437</v>
      </c>
      <c r="C2798" s="113" t="str">
        <f t="shared" si="1027"/>
        <v>Q.010.30.104</v>
      </c>
      <c r="D2798" t="s">
        <v>1548</v>
      </c>
      <c r="E2798" s="112" t="s">
        <v>362</v>
      </c>
      <c r="F2798" s="115" t="str">
        <f t="shared" si="1028"/>
        <v>Non-methane volatile organic compounds (NMVOC), direct emissions (scope1 and downstre</v>
      </c>
      <c r="G2798" s="143">
        <f t="shared" si="1022"/>
        <v>0</v>
      </c>
      <c r="I2798" s="118">
        <f t="shared" si="1023"/>
        <v>6.12</v>
      </c>
      <c r="K2798" s="161">
        <f t="shared" si="1024"/>
        <v>6.12</v>
      </c>
      <c r="L2798" s="161">
        <f t="shared" si="1025"/>
        <v>0</v>
      </c>
      <c r="M2798" s="162">
        <f t="shared" si="1026"/>
        <v>0</v>
      </c>
      <c r="N2798" s="161">
        <v>0</v>
      </c>
      <c r="O2798" s="132">
        <v>0</v>
      </c>
      <c r="P2798" s="132">
        <v>0</v>
      </c>
      <c r="Q2798" s="132">
        <v>6.12</v>
      </c>
      <c r="R2798" s="132">
        <v>0</v>
      </c>
      <c r="S2798" s="132">
        <v>0</v>
      </c>
      <c r="T2798" s="132">
        <v>0</v>
      </c>
      <c r="U2798" s="132">
        <v>0</v>
      </c>
      <c r="V2798" s="132">
        <v>0</v>
      </c>
      <c r="W2798" s="132">
        <v>0</v>
      </c>
      <c r="X2798" s="132">
        <v>0</v>
      </c>
      <c r="Y2798" s="132">
        <v>0</v>
      </c>
      <c r="Z2798" s="132">
        <v>0</v>
      </c>
      <c r="AA2798" s="132">
        <v>0</v>
      </c>
      <c r="AC2798" s="118">
        <f t="shared" si="1029"/>
        <v>0</v>
      </c>
      <c r="AD2798" s="118">
        <f t="shared" si="1030"/>
        <v>6.12</v>
      </c>
      <c r="AE2798" s="118">
        <f t="shared" si="1031"/>
        <v>0</v>
      </c>
      <c r="AF2798" s="118">
        <f t="shared" si="1032"/>
        <v>0</v>
      </c>
      <c r="AG2798" s="118">
        <f t="shared" si="1033"/>
        <v>0</v>
      </c>
      <c r="AI2798" s="69">
        <v>0</v>
      </c>
      <c r="AJ2798" s="69">
        <v>0</v>
      </c>
      <c r="AK2798" s="69">
        <v>0</v>
      </c>
      <c r="AL2798" s="69">
        <v>0</v>
      </c>
      <c r="AM2798" s="69">
        <v>0</v>
      </c>
      <c r="AN2798" s="69">
        <v>0</v>
      </c>
      <c r="AO2798" s="69">
        <v>0</v>
      </c>
      <c r="AQ2798" s="116">
        <v>1.2848480000000001E-2</v>
      </c>
      <c r="AR2798" s="116">
        <v>2.73552E-3</v>
      </c>
      <c r="AS2798" s="116">
        <v>1.0112960000000001E-2</v>
      </c>
      <c r="AT2798" s="116">
        <v>0</v>
      </c>
      <c r="AU2798" s="150">
        <f t="shared" si="1034"/>
        <v>1.6400000000000001E-7</v>
      </c>
      <c r="AV2798" s="150">
        <f t="shared" si="1035"/>
        <v>3.7399999999999997E-8</v>
      </c>
      <c r="AW2798" s="163">
        <f t="shared" si="1036"/>
        <v>0</v>
      </c>
      <c r="AX2798" s="108">
        <v>0</v>
      </c>
      <c r="AY2798" s="108">
        <v>0</v>
      </c>
      <c r="AZ2798" s="108">
        <v>0</v>
      </c>
      <c r="BA2798" s="108">
        <v>0</v>
      </c>
      <c r="BB2798" s="108">
        <v>0</v>
      </c>
      <c r="BC2798" s="196">
        <v>1.6400000000000001E-7</v>
      </c>
      <c r="BD2798" s="108">
        <v>0</v>
      </c>
      <c r="BE2798" s="196">
        <v>3.7399999999999997E-8</v>
      </c>
      <c r="BF2798" s="108">
        <v>0</v>
      </c>
      <c r="BG2798" s="108">
        <v>0</v>
      </c>
      <c r="BH2798" s="108">
        <v>0</v>
      </c>
      <c r="BI2798" s="108">
        <v>0</v>
      </c>
      <c r="BJ2798" s="108">
        <v>0</v>
      </c>
      <c r="BK2798" s="108">
        <v>0</v>
      </c>
      <c r="BL2798" s="108">
        <v>0</v>
      </c>
      <c r="BM2798" s="108">
        <v>0</v>
      </c>
      <c r="BN2798" s="108">
        <v>0</v>
      </c>
      <c r="BO2798" s="108">
        <v>0</v>
      </c>
      <c r="BP2798" s="108">
        <v>0</v>
      </c>
      <c r="BQ2798" s="108">
        <v>0</v>
      </c>
      <c r="BR2798" s="108">
        <v>0</v>
      </c>
      <c r="BS2798" s="108">
        <v>0</v>
      </c>
      <c r="BU2798" s="69">
        <v>1.1816730000000001E-3</v>
      </c>
      <c r="BV2798" s="69">
        <v>0</v>
      </c>
      <c r="BW2798" s="69">
        <v>0</v>
      </c>
      <c r="BX2798" s="172">
        <v>2.9136535E-6</v>
      </c>
      <c r="BY2798" s="69">
        <v>0</v>
      </c>
      <c r="BZ2798" s="69">
        <v>0</v>
      </c>
      <c r="CA2798" s="69">
        <v>0</v>
      </c>
      <c r="CB2798" s="69">
        <v>0</v>
      </c>
      <c r="CC2798" s="69">
        <v>0</v>
      </c>
      <c r="CD2798" s="172">
        <v>8.8881489999999995E-6</v>
      </c>
      <c r="CE2798" s="69">
        <v>0</v>
      </c>
      <c r="CF2798" s="69">
        <v>0</v>
      </c>
      <c r="CG2798" s="69">
        <v>0</v>
      </c>
      <c r="CH2798" s="69">
        <v>1.1698711999999999E-3</v>
      </c>
      <c r="CI2798" s="69">
        <v>0</v>
      </c>
      <c r="CJ2798" s="69">
        <v>0</v>
      </c>
      <c r="CK2798" s="69">
        <v>0</v>
      </c>
      <c r="CM2798" s="198">
        <v>0</v>
      </c>
      <c r="CN2798" s="198">
        <v>0</v>
      </c>
      <c r="CO2798" s="198">
        <v>0</v>
      </c>
      <c r="CP2798" s="198">
        <v>0</v>
      </c>
      <c r="CQ2798" s="198">
        <v>0</v>
      </c>
      <c r="CR2798" s="198">
        <v>0</v>
      </c>
      <c r="CS2798" s="198">
        <v>0</v>
      </c>
      <c r="CT2798" s="198">
        <v>0</v>
      </c>
      <c r="CU2798" s="198">
        <v>0</v>
      </c>
      <c r="CV2798" s="198">
        <v>0</v>
      </c>
    </row>
    <row r="2799" spans="1:100" ht="14.4">
      <c r="A2799" t="s">
        <v>2984</v>
      </c>
      <c r="B2799" s="112" t="s">
        <v>1437</v>
      </c>
      <c r="C2799" s="113" t="str">
        <f t="shared" si="1027"/>
        <v>Q.010.30.105</v>
      </c>
      <c r="D2799" t="s">
        <v>1548</v>
      </c>
      <c r="E2799" s="112" t="s">
        <v>362</v>
      </c>
      <c r="F2799" s="115" t="str">
        <f t="shared" si="1028"/>
        <v>Phosphate (PO4), direct emissions (scope1 and downstream)</v>
      </c>
      <c r="G2799" s="143">
        <f t="shared" si="1022"/>
        <v>0</v>
      </c>
      <c r="I2799" s="118">
        <f t="shared" si="1023"/>
        <v>5.3806839999999996</v>
      </c>
      <c r="K2799" s="161">
        <f t="shared" si="1024"/>
        <v>0</v>
      </c>
      <c r="L2799" s="161">
        <f t="shared" si="1025"/>
        <v>5.3806839999999996</v>
      </c>
      <c r="M2799" s="162">
        <f t="shared" si="1026"/>
        <v>0</v>
      </c>
      <c r="N2799" s="161">
        <v>0</v>
      </c>
      <c r="O2799" s="132">
        <v>0</v>
      </c>
      <c r="P2799" s="132">
        <v>5.3806839999999996</v>
      </c>
      <c r="Q2799" s="132">
        <v>0</v>
      </c>
      <c r="R2799" s="132">
        <v>0</v>
      </c>
      <c r="S2799" s="132">
        <v>0</v>
      </c>
      <c r="T2799" s="132">
        <v>0</v>
      </c>
      <c r="U2799" s="132">
        <v>0</v>
      </c>
      <c r="V2799" s="132">
        <v>0</v>
      </c>
      <c r="W2799" s="132">
        <v>0</v>
      </c>
      <c r="X2799" s="132">
        <v>0</v>
      </c>
      <c r="Y2799" s="132">
        <v>0</v>
      </c>
      <c r="Z2799" s="132">
        <v>0</v>
      </c>
      <c r="AA2799" s="132">
        <v>0</v>
      </c>
      <c r="AC2799" s="118">
        <f t="shared" si="1029"/>
        <v>0</v>
      </c>
      <c r="AD2799" s="118">
        <f t="shared" si="1030"/>
        <v>5.3806839999999996</v>
      </c>
      <c r="AE2799" s="118">
        <f t="shared" si="1031"/>
        <v>5.3806839999999996</v>
      </c>
      <c r="AF2799" s="118">
        <f t="shared" si="1032"/>
        <v>5.3806839999999996</v>
      </c>
      <c r="AG2799" s="118">
        <f t="shared" si="1033"/>
        <v>0</v>
      </c>
      <c r="AI2799" s="69">
        <v>0</v>
      </c>
      <c r="AJ2799" s="69">
        <v>0</v>
      </c>
      <c r="AK2799" s="69">
        <v>0</v>
      </c>
      <c r="AL2799" s="69">
        <v>0</v>
      </c>
      <c r="AM2799" s="69">
        <v>0</v>
      </c>
      <c r="AN2799" s="69">
        <v>0</v>
      </c>
      <c r="AO2799" s="69">
        <v>0</v>
      </c>
      <c r="AQ2799" s="116">
        <v>0</v>
      </c>
      <c r="AR2799" s="116">
        <v>0</v>
      </c>
      <c r="AS2799" s="116">
        <v>0</v>
      </c>
      <c r="AT2799" s="116">
        <v>0</v>
      </c>
      <c r="AU2799" s="150">
        <f t="shared" si="1034"/>
        <v>0</v>
      </c>
      <c r="AV2799" s="150">
        <f t="shared" si="1035"/>
        <v>0</v>
      </c>
      <c r="AW2799" s="163">
        <f t="shared" si="1036"/>
        <v>0</v>
      </c>
      <c r="AX2799" s="108">
        <v>0</v>
      </c>
      <c r="AY2799" s="108">
        <v>0</v>
      </c>
      <c r="AZ2799" s="108">
        <v>0</v>
      </c>
      <c r="BA2799" s="108">
        <v>0</v>
      </c>
      <c r="BB2799" s="108">
        <v>0</v>
      </c>
      <c r="BC2799" s="108">
        <v>0</v>
      </c>
      <c r="BD2799" s="108">
        <v>0</v>
      </c>
      <c r="BE2799" s="108">
        <v>0</v>
      </c>
      <c r="BF2799" s="108">
        <v>0</v>
      </c>
      <c r="BG2799" s="108">
        <v>0</v>
      </c>
      <c r="BH2799" s="108">
        <v>0</v>
      </c>
      <c r="BI2799" s="108">
        <v>0</v>
      </c>
      <c r="BJ2799" s="108">
        <v>0</v>
      </c>
      <c r="BK2799" s="108">
        <v>0</v>
      </c>
      <c r="BL2799" s="108">
        <v>0</v>
      </c>
      <c r="BM2799" s="108">
        <v>0</v>
      </c>
      <c r="BN2799" s="108">
        <v>0</v>
      </c>
      <c r="BO2799" s="108">
        <v>0</v>
      </c>
      <c r="BP2799" s="108">
        <v>0</v>
      </c>
      <c r="BQ2799" s="108">
        <v>0</v>
      </c>
      <c r="BR2799" s="108">
        <v>0</v>
      </c>
      <c r="BS2799" s="108">
        <v>0</v>
      </c>
      <c r="BU2799" s="69">
        <v>0</v>
      </c>
      <c r="BV2799" s="69">
        <v>0</v>
      </c>
      <c r="BW2799" s="69">
        <v>0</v>
      </c>
      <c r="BX2799" s="69">
        <v>0</v>
      </c>
      <c r="BY2799" s="69">
        <v>0</v>
      </c>
      <c r="BZ2799" s="69">
        <v>0</v>
      </c>
      <c r="CA2799" s="69">
        <v>0</v>
      </c>
      <c r="CB2799" s="69">
        <v>0</v>
      </c>
      <c r="CC2799" s="69">
        <v>0</v>
      </c>
      <c r="CD2799" s="69">
        <v>0</v>
      </c>
      <c r="CE2799" s="69">
        <v>0</v>
      </c>
      <c r="CF2799" s="69">
        <v>0</v>
      </c>
      <c r="CG2799" s="69">
        <v>0</v>
      </c>
      <c r="CH2799" s="69">
        <v>0</v>
      </c>
      <c r="CI2799" s="69">
        <v>0</v>
      </c>
      <c r="CJ2799" s="69">
        <v>0</v>
      </c>
      <c r="CK2799" s="69">
        <v>0</v>
      </c>
      <c r="CM2799" s="198">
        <v>0</v>
      </c>
      <c r="CN2799" s="198">
        <v>0</v>
      </c>
      <c r="CO2799" s="198">
        <v>0</v>
      </c>
      <c r="CP2799" s="198">
        <v>0</v>
      </c>
      <c r="CQ2799" s="198">
        <v>0</v>
      </c>
      <c r="CR2799" s="198">
        <v>0</v>
      </c>
      <c r="CS2799" s="198">
        <v>0</v>
      </c>
      <c r="CT2799" s="198">
        <v>0</v>
      </c>
      <c r="CU2799" s="198">
        <v>0</v>
      </c>
      <c r="CV2799" s="198">
        <v>0</v>
      </c>
    </row>
    <row r="2800" spans="1:100" ht="14.4">
      <c r="A2800" t="s">
        <v>2985</v>
      </c>
      <c r="B2800" s="112" t="s">
        <v>1437</v>
      </c>
      <c r="C2800" s="113" t="str">
        <f t="shared" si="1027"/>
        <v>Q.010.30.106</v>
      </c>
      <c r="D2800" t="s">
        <v>1548</v>
      </c>
      <c r="E2800" s="112" t="s">
        <v>362</v>
      </c>
      <c r="F2800" s="115" t="str">
        <f t="shared" si="1028"/>
        <v>Phosphorous (P), direct emissions (scope1 and downstream)</v>
      </c>
      <c r="G2800" s="143">
        <f t="shared" si="1022"/>
        <v>0</v>
      </c>
      <c r="I2800" s="118">
        <f t="shared" si="1023"/>
        <v>16.306361277870003</v>
      </c>
      <c r="K2800" s="161">
        <f t="shared" si="1024"/>
        <v>1.1426400000000001E-3</v>
      </c>
      <c r="L2800" s="161">
        <f t="shared" si="1025"/>
        <v>16.305218637870002</v>
      </c>
      <c r="M2800" s="162">
        <f t="shared" si="1026"/>
        <v>0</v>
      </c>
      <c r="N2800" s="161">
        <v>0</v>
      </c>
      <c r="O2800" s="132">
        <v>0</v>
      </c>
      <c r="P2800" s="132">
        <v>16.305108000000001</v>
      </c>
      <c r="Q2800" s="132">
        <v>0</v>
      </c>
      <c r="R2800" s="132">
        <v>0</v>
      </c>
      <c r="S2800" s="132">
        <v>0</v>
      </c>
      <c r="T2800" s="132">
        <v>1.1426400000000001E-3</v>
      </c>
      <c r="U2800" s="132">
        <v>1.1063787E-4</v>
      </c>
      <c r="V2800" s="132">
        <v>0</v>
      </c>
      <c r="W2800" s="132">
        <v>0</v>
      </c>
      <c r="X2800" s="132">
        <v>0</v>
      </c>
      <c r="Y2800" s="132">
        <v>0</v>
      </c>
      <c r="Z2800" s="132">
        <v>0</v>
      </c>
      <c r="AA2800" s="132">
        <v>0</v>
      </c>
      <c r="AC2800" s="118">
        <f t="shared" si="1029"/>
        <v>0</v>
      </c>
      <c r="AD2800" s="118">
        <f t="shared" si="1030"/>
        <v>16.306361277870003</v>
      </c>
      <c r="AE2800" s="118">
        <f t="shared" si="1031"/>
        <v>16.305218637870002</v>
      </c>
      <c r="AF2800" s="118">
        <f t="shared" si="1032"/>
        <v>16.305218637870002</v>
      </c>
      <c r="AG2800" s="118">
        <f t="shared" si="1033"/>
        <v>0</v>
      </c>
      <c r="AI2800" s="69">
        <v>0</v>
      </c>
      <c r="AJ2800" s="69">
        <v>0</v>
      </c>
      <c r="AK2800" s="69">
        <v>0</v>
      </c>
      <c r="AL2800" s="69">
        <v>0</v>
      </c>
      <c r="AM2800" s="69">
        <v>0</v>
      </c>
      <c r="AN2800" s="69">
        <v>0</v>
      </c>
      <c r="AO2800" s="69">
        <v>0</v>
      </c>
      <c r="AQ2800" s="116">
        <v>0</v>
      </c>
      <c r="AR2800" s="116">
        <v>0</v>
      </c>
      <c r="AS2800" s="116">
        <v>0</v>
      </c>
      <c r="AT2800" s="116">
        <v>0</v>
      </c>
      <c r="AU2800" s="150">
        <f t="shared" si="1034"/>
        <v>0</v>
      </c>
      <c r="AV2800" s="150">
        <f t="shared" si="1035"/>
        <v>0</v>
      </c>
      <c r="AW2800" s="163">
        <f t="shared" si="1036"/>
        <v>0</v>
      </c>
      <c r="AX2800" s="108">
        <v>0</v>
      </c>
      <c r="AY2800" s="108">
        <v>0</v>
      </c>
      <c r="AZ2800" s="108">
        <v>0</v>
      </c>
      <c r="BA2800" s="108">
        <v>0</v>
      </c>
      <c r="BB2800" s="108">
        <v>0</v>
      </c>
      <c r="BC2800" s="108">
        <v>0</v>
      </c>
      <c r="BD2800" s="108">
        <v>0</v>
      </c>
      <c r="BE2800" s="108">
        <v>0</v>
      </c>
      <c r="BF2800" s="108">
        <v>0</v>
      </c>
      <c r="BG2800" s="108">
        <v>0</v>
      </c>
      <c r="BH2800" s="108">
        <v>0</v>
      </c>
      <c r="BI2800" s="108">
        <v>0</v>
      </c>
      <c r="BJ2800" s="108">
        <v>0</v>
      </c>
      <c r="BK2800" s="108">
        <v>0</v>
      </c>
      <c r="BL2800" s="108">
        <v>0</v>
      </c>
      <c r="BM2800" s="108">
        <v>0</v>
      </c>
      <c r="BN2800" s="108">
        <v>0</v>
      </c>
      <c r="BO2800" s="108">
        <v>0</v>
      </c>
      <c r="BP2800" s="108">
        <v>0</v>
      </c>
      <c r="BQ2800" s="108">
        <v>0</v>
      </c>
      <c r="BR2800" s="108">
        <v>0</v>
      </c>
      <c r="BS2800" s="108">
        <v>0</v>
      </c>
      <c r="BU2800" s="172">
        <v>7.6905130000000002E-7</v>
      </c>
      <c r="BV2800" s="69">
        <v>0</v>
      </c>
      <c r="BW2800" s="69">
        <v>0</v>
      </c>
      <c r="BX2800" s="172">
        <v>1.2959764000000001E-8</v>
      </c>
      <c r="BY2800" s="69">
        <v>0</v>
      </c>
      <c r="BZ2800" s="69">
        <v>0</v>
      </c>
      <c r="CA2800" s="69">
        <v>0</v>
      </c>
      <c r="CB2800" s="69">
        <v>0</v>
      </c>
      <c r="CC2800" s="69">
        <v>0</v>
      </c>
      <c r="CD2800" s="172">
        <v>7.5609153999999996E-7</v>
      </c>
      <c r="CE2800" s="69">
        <v>0</v>
      </c>
      <c r="CF2800" s="69">
        <v>0</v>
      </c>
      <c r="CG2800" s="69">
        <v>0</v>
      </c>
      <c r="CH2800" s="69">
        <v>0</v>
      </c>
      <c r="CI2800" s="69">
        <v>0</v>
      </c>
      <c r="CJ2800" s="69">
        <v>0</v>
      </c>
      <c r="CK2800" s="69">
        <v>0</v>
      </c>
      <c r="CM2800" s="198">
        <v>0</v>
      </c>
      <c r="CN2800" s="198">
        <v>0</v>
      </c>
      <c r="CO2800" s="198">
        <v>0</v>
      </c>
      <c r="CP2800" s="198">
        <v>0</v>
      </c>
      <c r="CQ2800" s="198">
        <v>0</v>
      </c>
      <c r="CR2800" s="198">
        <v>0</v>
      </c>
      <c r="CS2800" s="198">
        <v>0</v>
      </c>
      <c r="CT2800" s="198">
        <v>0</v>
      </c>
      <c r="CU2800" s="198">
        <v>0</v>
      </c>
      <c r="CV2800" s="198">
        <v>0</v>
      </c>
    </row>
    <row r="2801" spans="1:100" ht="14.4">
      <c r="A2801" t="s">
        <v>2986</v>
      </c>
      <c r="B2801" s="112" t="s">
        <v>1437</v>
      </c>
      <c r="C2801" s="113" t="str">
        <f t="shared" si="1027"/>
        <v>Q.010.30.107</v>
      </c>
      <c r="D2801" t="s">
        <v>1548</v>
      </c>
      <c r="E2801" s="112" t="s">
        <v>362</v>
      </c>
      <c r="F2801" s="115" t="str">
        <f t="shared" si="1028"/>
        <v>Phosphoric acid (H3O4P), direct emissions (scope1 and downstream)</v>
      </c>
      <c r="G2801" s="143">
        <f t="shared" si="1022"/>
        <v>0</v>
      </c>
      <c r="I2801" s="118">
        <f t="shared" si="1023"/>
        <v>5.2251221189999999</v>
      </c>
      <c r="K2801" s="161">
        <f t="shared" si="1024"/>
        <v>0</v>
      </c>
      <c r="L2801" s="161">
        <f t="shared" si="1025"/>
        <v>5.2251221189999999</v>
      </c>
      <c r="M2801" s="162">
        <f t="shared" si="1026"/>
        <v>0</v>
      </c>
      <c r="N2801" s="161">
        <v>0</v>
      </c>
      <c r="O2801" s="132">
        <v>0</v>
      </c>
      <c r="P2801" s="132">
        <v>5.2176454000000003</v>
      </c>
      <c r="Q2801" s="132">
        <v>0</v>
      </c>
      <c r="R2801" s="132">
        <v>0</v>
      </c>
      <c r="S2801" s="132">
        <v>0</v>
      </c>
      <c r="T2801" s="132">
        <v>0</v>
      </c>
      <c r="U2801" s="132">
        <v>7.4767189999999997E-3</v>
      </c>
      <c r="V2801" s="132">
        <v>0</v>
      </c>
      <c r="W2801" s="132">
        <v>0</v>
      </c>
      <c r="X2801" s="132">
        <v>0</v>
      </c>
      <c r="Y2801" s="132">
        <v>0</v>
      </c>
      <c r="Z2801" s="132">
        <v>0</v>
      </c>
      <c r="AA2801" s="132">
        <v>0</v>
      </c>
      <c r="AC2801" s="118">
        <f t="shared" si="1029"/>
        <v>0</v>
      </c>
      <c r="AD2801" s="118">
        <f t="shared" si="1030"/>
        <v>5.2251221189999999</v>
      </c>
      <c r="AE2801" s="118">
        <f t="shared" si="1031"/>
        <v>5.2251221189999999</v>
      </c>
      <c r="AF2801" s="118">
        <f t="shared" si="1032"/>
        <v>5.2251221189999999</v>
      </c>
      <c r="AG2801" s="118">
        <f t="shared" si="1033"/>
        <v>0</v>
      </c>
      <c r="AI2801" s="69">
        <v>0</v>
      </c>
      <c r="AJ2801" s="69">
        <v>0</v>
      </c>
      <c r="AK2801" s="69">
        <v>0</v>
      </c>
      <c r="AL2801" s="69">
        <v>0</v>
      </c>
      <c r="AM2801" s="69">
        <v>0</v>
      </c>
      <c r="AN2801" s="69">
        <v>0</v>
      </c>
      <c r="AO2801" s="69">
        <v>0</v>
      </c>
      <c r="AQ2801" s="116">
        <v>0</v>
      </c>
      <c r="AR2801" s="116">
        <v>0</v>
      </c>
      <c r="AS2801" s="116">
        <v>0</v>
      </c>
      <c r="AT2801" s="116">
        <v>0</v>
      </c>
      <c r="AU2801" s="150">
        <f t="shared" si="1034"/>
        <v>0</v>
      </c>
      <c r="AV2801" s="150">
        <f t="shared" si="1035"/>
        <v>0</v>
      </c>
      <c r="AW2801" s="163">
        <f t="shared" si="1036"/>
        <v>0</v>
      </c>
      <c r="AX2801" s="108">
        <v>0</v>
      </c>
      <c r="AY2801" s="108">
        <v>0</v>
      </c>
      <c r="AZ2801" s="108">
        <v>0</v>
      </c>
      <c r="BA2801" s="108">
        <v>0</v>
      </c>
      <c r="BB2801" s="108">
        <v>0</v>
      </c>
      <c r="BC2801" s="108">
        <v>0</v>
      </c>
      <c r="BD2801" s="108">
        <v>0</v>
      </c>
      <c r="BE2801" s="108">
        <v>0</v>
      </c>
      <c r="BF2801" s="108">
        <v>0</v>
      </c>
      <c r="BG2801" s="108">
        <v>0</v>
      </c>
      <c r="BH2801" s="108">
        <v>0</v>
      </c>
      <c r="BI2801" s="108">
        <v>0</v>
      </c>
      <c r="BJ2801" s="108">
        <v>0</v>
      </c>
      <c r="BK2801" s="108">
        <v>0</v>
      </c>
      <c r="BL2801" s="108">
        <v>0</v>
      </c>
      <c r="BM2801" s="108">
        <v>0</v>
      </c>
      <c r="BN2801" s="108">
        <v>0</v>
      </c>
      <c r="BO2801" s="108">
        <v>0</v>
      </c>
      <c r="BP2801" s="108">
        <v>0</v>
      </c>
      <c r="BQ2801" s="108">
        <v>0</v>
      </c>
      <c r="BR2801" s="108">
        <v>0</v>
      </c>
      <c r="BS2801" s="108">
        <v>0</v>
      </c>
      <c r="BU2801" s="172">
        <v>8.7579883000000004E-7</v>
      </c>
      <c r="BV2801" s="69">
        <v>0</v>
      </c>
      <c r="BW2801" s="69">
        <v>0</v>
      </c>
      <c r="BX2801" s="172">
        <v>8.7579883000000004E-7</v>
      </c>
      <c r="BY2801" s="69">
        <v>0</v>
      </c>
      <c r="BZ2801" s="69">
        <v>0</v>
      </c>
      <c r="CA2801" s="69">
        <v>0</v>
      </c>
      <c r="CB2801" s="69">
        <v>0</v>
      </c>
      <c r="CC2801" s="69">
        <v>0</v>
      </c>
      <c r="CD2801" s="69">
        <v>0</v>
      </c>
      <c r="CE2801" s="69">
        <v>0</v>
      </c>
      <c r="CF2801" s="69">
        <v>0</v>
      </c>
      <c r="CG2801" s="69">
        <v>0</v>
      </c>
      <c r="CH2801" s="69">
        <v>0</v>
      </c>
      <c r="CI2801" s="69">
        <v>0</v>
      </c>
      <c r="CJ2801" s="69">
        <v>0</v>
      </c>
      <c r="CK2801" s="69">
        <v>0</v>
      </c>
      <c r="CM2801" s="198">
        <v>0</v>
      </c>
      <c r="CN2801" s="198">
        <v>0</v>
      </c>
      <c r="CO2801" s="198">
        <v>0</v>
      </c>
      <c r="CP2801" s="198">
        <v>0.98</v>
      </c>
      <c r="CQ2801" s="198">
        <v>0</v>
      </c>
      <c r="CR2801" s="198">
        <v>0</v>
      </c>
      <c r="CS2801" s="198">
        <v>0</v>
      </c>
      <c r="CT2801" s="198">
        <v>0</v>
      </c>
      <c r="CU2801" s="198">
        <v>0</v>
      </c>
      <c r="CV2801" s="198">
        <v>0</v>
      </c>
    </row>
    <row r="2802" spans="1:100" ht="14.4">
      <c r="A2802" t="s">
        <v>2987</v>
      </c>
      <c r="B2802" s="112" t="s">
        <v>1437</v>
      </c>
      <c r="C2802" s="113" t="str">
        <f t="shared" si="1027"/>
        <v>Q.010.40.101</v>
      </c>
      <c r="D2802" t="s">
        <v>1548</v>
      </c>
      <c r="E2802" s="112" t="s">
        <v>362</v>
      </c>
      <c r="F2802" s="115" t="str">
        <f t="shared" si="1028"/>
        <v>Acetone (CH3COCH3), direct emissions (scope1 and downstream)</v>
      </c>
      <c r="G2802" s="143">
        <f t="shared" si="1022"/>
        <v>0</v>
      </c>
      <c r="I2802" s="118">
        <f t="shared" si="1023"/>
        <v>0.97492791899999998</v>
      </c>
      <c r="K2802" s="161">
        <f t="shared" si="1024"/>
        <v>0.97423622639999996</v>
      </c>
      <c r="L2802" s="161">
        <f t="shared" si="1025"/>
        <v>6.9169260000000003E-4</v>
      </c>
      <c r="M2802" s="162">
        <f t="shared" si="1026"/>
        <v>0</v>
      </c>
      <c r="N2802" s="161">
        <v>0</v>
      </c>
      <c r="O2802" s="132">
        <v>0</v>
      </c>
      <c r="P2802" s="132">
        <v>0</v>
      </c>
      <c r="Q2802" s="132">
        <v>0.97307999999999995</v>
      </c>
      <c r="R2802" s="132">
        <v>0</v>
      </c>
      <c r="S2802" s="132">
        <v>0</v>
      </c>
      <c r="T2802" s="132">
        <v>1.1562263999999999E-3</v>
      </c>
      <c r="U2802" s="132">
        <v>6.9169260000000003E-4</v>
      </c>
      <c r="V2802" s="132">
        <v>0</v>
      </c>
      <c r="W2802" s="132">
        <v>0</v>
      </c>
      <c r="X2802" s="132">
        <v>0</v>
      </c>
      <c r="Y2802" s="132">
        <v>0</v>
      </c>
      <c r="Z2802" s="132">
        <v>0</v>
      </c>
      <c r="AA2802" s="132">
        <v>0</v>
      </c>
      <c r="AC2802" s="118">
        <f t="shared" si="1029"/>
        <v>0</v>
      </c>
      <c r="AD2802" s="118">
        <f t="shared" si="1030"/>
        <v>0.97492791899999998</v>
      </c>
      <c r="AE2802" s="118">
        <f t="shared" si="1031"/>
        <v>6.9169260000000003E-4</v>
      </c>
      <c r="AF2802" s="118">
        <f t="shared" si="1032"/>
        <v>6.9169260000000003E-4</v>
      </c>
      <c r="AG2802" s="118">
        <f t="shared" si="1033"/>
        <v>0</v>
      </c>
      <c r="AI2802" s="69">
        <v>0</v>
      </c>
      <c r="AJ2802" s="69">
        <v>0</v>
      </c>
      <c r="AK2802" s="69">
        <v>0</v>
      </c>
      <c r="AL2802" s="69">
        <v>0</v>
      </c>
      <c r="AM2802" s="69">
        <v>0</v>
      </c>
      <c r="AN2802" s="69">
        <v>0</v>
      </c>
      <c r="AO2802" s="69">
        <v>0</v>
      </c>
      <c r="AQ2802" s="116">
        <v>1.8861911E-3</v>
      </c>
      <c r="AR2802" s="116">
        <v>6.6386400000000001E-4</v>
      </c>
      <c r="AS2802" s="116">
        <v>1.2223271000000001E-3</v>
      </c>
      <c r="AT2802" s="116">
        <v>0</v>
      </c>
      <c r="AU2802" s="150">
        <f t="shared" si="1034"/>
        <v>3.9799999999999999E-8</v>
      </c>
      <c r="AV2802" s="150">
        <f t="shared" si="1035"/>
        <v>4.5204405999999999E-9</v>
      </c>
      <c r="AW2802" s="163">
        <f t="shared" si="1036"/>
        <v>0</v>
      </c>
      <c r="AX2802" s="108">
        <v>0</v>
      </c>
      <c r="AY2802" s="108">
        <v>0</v>
      </c>
      <c r="AZ2802" s="108">
        <v>0</v>
      </c>
      <c r="BA2802" s="108">
        <v>0</v>
      </c>
      <c r="BB2802" s="108">
        <v>0</v>
      </c>
      <c r="BC2802" s="196">
        <v>1.9799999999999999E-8</v>
      </c>
      <c r="BD2802" s="108">
        <v>0</v>
      </c>
      <c r="BE2802" s="196">
        <v>4.5200000000000001E-9</v>
      </c>
      <c r="BF2802" s="108">
        <v>0</v>
      </c>
      <c r="BG2802" s="108">
        <v>0</v>
      </c>
      <c r="BH2802" s="108">
        <v>0</v>
      </c>
      <c r="BI2802" s="196">
        <v>3.4799999999999998E-13</v>
      </c>
      <c r="BJ2802" s="196">
        <v>3.0099999999999999E-14</v>
      </c>
      <c r="BK2802" s="196">
        <v>6.2499999999999999E-14</v>
      </c>
      <c r="BL2802" s="108">
        <v>0</v>
      </c>
      <c r="BM2802" s="196">
        <v>2E-8</v>
      </c>
      <c r="BN2802" s="108">
        <v>0</v>
      </c>
      <c r="BO2802" s="108">
        <v>0</v>
      </c>
      <c r="BP2802" s="108">
        <v>0</v>
      </c>
      <c r="BQ2802" s="108">
        <v>0</v>
      </c>
      <c r="BR2802" s="108">
        <v>0</v>
      </c>
      <c r="BS2802" s="108">
        <v>0</v>
      </c>
      <c r="BU2802" s="69">
        <v>1.8685562999999999E-4</v>
      </c>
      <c r="BV2802" s="69">
        <v>0</v>
      </c>
      <c r="BW2802" s="69">
        <v>0</v>
      </c>
      <c r="BX2802" s="172">
        <v>8.1022648000000004E-8</v>
      </c>
      <c r="BY2802" s="69">
        <v>0</v>
      </c>
      <c r="BZ2802" s="69">
        <v>0</v>
      </c>
      <c r="CA2802" s="69">
        <v>0</v>
      </c>
      <c r="CB2802" s="69">
        <v>0</v>
      </c>
      <c r="CC2802" s="69">
        <v>0</v>
      </c>
      <c r="CD2802" s="172">
        <v>7.6508174000000003E-7</v>
      </c>
      <c r="CE2802" s="69">
        <v>0</v>
      </c>
      <c r="CF2802" s="69">
        <v>0</v>
      </c>
      <c r="CG2802" s="69">
        <v>0</v>
      </c>
      <c r="CH2802" s="69">
        <v>1.8600953E-4</v>
      </c>
      <c r="CI2802" s="69">
        <v>0</v>
      </c>
      <c r="CJ2802" s="69">
        <v>0</v>
      </c>
      <c r="CK2802" s="69">
        <v>0</v>
      </c>
      <c r="CM2802" s="198">
        <v>0</v>
      </c>
      <c r="CN2802" s="198">
        <v>0</v>
      </c>
      <c r="CO2802" s="198">
        <v>0.35591</v>
      </c>
      <c r="CP2802" s="198">
        <v>0</v>
      </c>
      <c r="CQ2802" s="198">
        <v>0</v>
      </c>
      <c r="CR2802" s="197">
        <v>6.2499999999999997E-9</v>
      </c>
      <c r="CS2802" s="198">
        <v>0</v>
      </c>
      <c r="CT2802" s="198">
        <v>7.9200000000000007E-2</v>
      </c>
      <c r="CU2802" s="198">
        <v>0</v>
      </c>
      <c r="CV2802" s="198">
        <v>0</v>
      </c>
    </row>
    <row r="2803" spans="1:100" ht="14.4">
      <c r="A2803" t="s">
        <v>2988</v>
      </c>
      <c r="B2803" s="112" t="s">
        <v>1437</v>
      </c>
      <c r="C2803" s="113" t="str">
        <f t="shared" si="1027"/>
        <v>Q.010.40.102</v>
      </c>
      <c r="D2803" t="s">
        <v>1548</v>
      </c>
      <c r="E2803" s="112" t="s">
        <v>362</v>
      </c>
      <c r="F2803" s="115" t="str">
        <f t="shared" si="1028"/>
        <v>Benzene (C6H6), direct emissions (scope1 and downstream)</v>
      </c>
      <c r="G2803" s="143">
        <f t="shared" si="1022"/>
        <v>0</v>
      </c>
      <c r="I2803" s="118">
        <f t="shared" si="1023"/>
        <v>2.5277348056000002</v>
      </c>
      <c r="K2803" s="161">
        <f t="shared" si="1024"/>
        <v>2.5253388800000001</v>
      </c>
      <c r="L2803" s="161">
        <f t="shared" si="1025"/>
        <v>2.3959255999999999E-3</v>
      </c>
      <c r="M2803" s="162">
        <f t="shared" si="1026"/>
        <v>0</v>
      </c>
      <c r="N2803" s="161">
        <v>0</v>
      </c>
      <c r="O2803" s="132">
        <v>0</v>
      </c>
      <c r="P2803" s="132">
        <v>0</v>
      </c>
      <c r="Q2803" s="132">
        <v>2.2521599999999999</v>
      </c>
      <c r="R2803" s="132">
        <v>0</v>
      </c>
      <c r="S2803" s="132">
        <v>0.23966000000000001</v>
      </c>
      <c r="T2803" s="132">
        <v>3.3518880000000001E-2</v>
      </c>
      <c r="U2803" s="132">
        <v>2.3959255999999999E-3</v>
      </c>
      <c r="V2803" s="132">
        <v>0</v>
      </c>
      <c r="W2803" s="132">
        <v>0</v>
      </c>
      <c r="X2803" s="132">
        <v>0</v>
      </c>
      <c r="Y2803" s="132">
        <v>0</v>
      </c>
      <c r="Z2803" s="132">
        <v>0</v>
      </c>
      <c r="AA2803" s="132">
        <v>0</v>
      </c>
      <c r="AC2803" s="118">
        <f t="shared" si="1029"/>
        <v>0</v>
      </c>
      <c r="AD2803" s="118">
        <f t="shared" si="1030"/>
        <v>2.5277348056000002</v>
      </c>
      <c r="AE2803" s="118">
        <f t="shared" si="1031"/>
        <v>2.3959255999999999E-3</v>
      </c>
      <c r="AF2803" s="118">
        <f t="shared" si="1032"/>
        <v>2.3959255999999999E-3</v>
      </c>
      <c r="AG2803" s="118">
        <f t="shared" si="1033"/>
        <v>0</v>
      </c>
      <c r="AI2803" s="69">
        <v>0</v>
      </c>
      <c r="AJ2803" s="69">
        <v>0</v>
      </c>
      <c r="AK2803" s="69">
        <v>0</v>
      </c>
      <c r="AL2803" s="69">
        <v>0</v>
      </c>
      <c r="AM2803" s="69">
        <v>0</v>
      </c>
      <c r="AN2803" s="69">
        <v>0</v>
      </c>
      <c r="AO2803" s="69">
        <v>0</v>
      </c>
      <c r="AQ2803" s="116">
        <v>8.7123837999999995E-2</v>
      </c>
      <c r="AR2803" s="116">
        <v>8.5084679999999996E-2</v>
      </c>
      <c r="AS2803" s="116">
        <v>2.0391579000000001E-3</v>
      </c>
      <c r="AT2803" s="116">
        <v>0</v>
      </c>
      <c r="AU2803" s="150">
        <f t="shared" si="1034"/>
        <v>5.101E-6</v>
      </c>
      <c r="AV2803" s="150">
        <f t="shared" si="1035"/>
        <v>7.5412644999999994E-9</v>
      </c>
      <c r="AW2803" s="163">
        <f t="shared" si="1036"/>
        <v>0</v>
      </c>
      <c r="AX2803" s="108">
        <v>0</v>
      </c>
      <c r="AY2803" s="108">
        <v>0</v>
      </c>
      <c r="AZ2803" s="108">
        <v>0</v>
      </c>
      <c r="BA2803" s="108">
        <v>0</v>
      </c>
      <c r="BB2803" s="108">
        <v>0</v>
      </c>
      <c r="BC2803" s="196">
        <v>3.2999999999999998E-8</v>
      </c>
      <c r="BD2803" s="108">
        <v>0</v>
      </c>
      <c r="BE2803" s="196">
        <v>7.54E-9</v>
      </c>
      <c r="BF2803" s="108">
        <v>0</v>
      </c>
      <c r="BG2803" s="108">
        <v>0</v>
      </c>
      <c r="BH2803" s="108">
        <v>0</v>
      </c>
      <c r="BI2803" s="196">
        <v>9.9299999999999991E-13</v>
      </c>
      <c r="BJ2803" s="196">
        <v>2.45E-14</v>
      </c>
      <c r="BK2803" s="196">
        <v>2.4700000000000001E-13</v>
      </c>
      <c r="BL2803" s="196">
        <v>4.7899999999999999E-6</v>
      </c>
      <c r="BM2803" s="196">
        <v>2.7799999999999997E-7</v>
      </c>
      <c r="BN2803" s="108">
        <v>0</v>
      </c>
      <c r="BO2803" s="108">
        <v>0</v>
      </c>
      <c r="BP2803" s="108">
        <v>0</v>
      </c>
      <c r="BQ2803" s="108">
        <v>0</v>
      </c>
      <c r="BR2803" s="108">
        <v>0</v>
      </c>
      <c r="BS2803" s="108">
        <v>0</v>
      </c>
      <c r="BU2803" s="69">
        <v>7.7457975E-4</v>
      </c>
      <c r="BV2803" s="69">
        <v>0</v>
      </c>
      <c r="BW2803" s="69">
        <v>0</v>
      </c>
      <c r="BX2803" s="172">
        <v>2.8065102000000001E-7</v>
      </c>
      <c r="BY2803" s="69">
        <v>0</v>
      </c>
      <c r="BZ2803" s="69">
        <v>0</v>
      </c>
      <c r="CA2803" s="69">
        <v>0</v>
      </c>
      <c r="CB2803" s="69">
        <v>0</v>
      </c>
      <c r="CC2803" s="69">
        <v>3.2160685000000002E-4</v>
      </c>
      <c r="CD2803" s="172">
        <v>2.2179638000000001E-5</v>
      </c>
      <c r="CE2803" s="69">
        <v>0</v>
      </c>
      <c r="CF2803" s="69">
        <v>0</v>
      </c>
      <c r="CG2803" s="69">
        <v>0</v>
      </c>
      <c r="CH2803" s="69">
        <v>4.3051260999999998E-4</v>
      </c>
      <c r="CI2803" s="69">
        <v>0</v>
      </c>
      <c r="CJ2803" s="69">
        <v>0</v>
      </c>
      <c r="CK2803" s="69">
        <v>0</v>
      </c>
      <c r="CM2803" s="198">
        <v>0</v>
      </c>
      <c r="CN2803" s="198">
        <v>0</v>
      </c>
      <c r="CO2803" s="198">
        <v>0.72072800000000004</v>
      </c>
      <c r="CP2803" s="198">
        <v>0</v>
      </c>
      <c r="CQ2803" s="197">
        <v>2.9700000000000003E-7</v>
      </c>
      <c r="CR2803" s="197">
        <v>7.5199999999999998E-8</v>
      </c>
      <c r="CS2803" s="198">
        <v>0</v>
      </c>
      <c r="CT2803" s="198">
        <v>6.4000000000000001E-2</v>
      </c>
      <c r="CU2803" s="198">
        <v>0</v>
      </c>
      <c r="CV2803" s="198">
        <v>0</v>
      </c>
    </row>
    <row r="2804" spans="1:100" ht="14.4">
      <c r="A2804" t="s">
        <v>2989</v>
      </c>
      <c r="B2804" s="112" t="s">
        <v>1437</v>
      </c>
      <c r="C2804" s="113" t="str">
        <f t="shared" si="1027"/>
        <v>Q.010.40.103</v>
      </c>
      <c r="D2804" t="s">
        <v>1548</v>
      </c>
      <c r="E2804" s="112" t="s">
        <v>362</v>
      </c>
      <c r="F2804" s="115" t="str">
        <f t="shared" si="1028"/>
        <v>Benzyl Chloride (C7H7Cl ), direct emissions (scope1 and downstream)</v>
      </c>
      <c r="G2804" s="143">
        <f t="shared" si="1022"/>
        <v>0</v>
      </c>
      <c r="I2804" s="118">
        <f t="shared" si="1023"/>
        <v>0.50931431999999999</v>
      </c>
      <c r="K2804" s="161">
        <f t="shared" si="1024"/>
        <v>0.47518919999999998</v>
      </c>
      <c r="L2804" s="161">
        <f t="shared" si="1025"/>
        <v>3.4125120000000002E-2</v>
      </c>
      <c r="M2804" s="162">
        <f t="shared" si="1026"/>
        <v>0</v>
      </c>
      <c r="N2804" s="161">
        <v>0</v>
      </c>
      <c r="O2804" s="132">
        <v>0</v>
      </c>
      <c r="P2804" s="132">
        <v>0</v>
      </c>
      <c r="Q2804" s="132">
        <v>0</v>
      </c>
      <c r="R2804" s="132">
        <v>0</v>
      </c>
      <c r="S2804" s="132">
        <v>0.47518919999999998</v>
      </c>
      <c r="T2804" s="132">
        <v>0</v>
      </c>
      <c r="U2804" s="132">
        <v>3.4125120000000002E-2</v>
      </c>
      <c r="V2804" s="132">
        <v>0</v>
      </c>
      <c r="W2804" s="132">
        <v>0</v>
      </c>
      <c r="X2804" s="132">
        <v>0</v>
      </c>
      <c r="Y2804" s="132">
        <v>0</v>
      </c>
      <c r="Z2804" s="132">
        <v>0</v>
      </c>
      <c r="AA2804" s="132">
        <v>0</v>
      </c>
      <c r="AC2804" s="118">
        <f t="shared" si="1029"/>
        <v>0</v>
      </c>
      <c r="AD2804" s="118">
        <f t="shared" si="1030"/>
        <v>0.50931431999999999</v>
      </c>
      <c r="AE2804" s="118">
        <f t="shared" si="1031"/>
        <v>3.4125120000000002E-2</v>
      </c>
      <c r="AF2804" s="118">
        <f t="shared" si="1032"/>
        <v>3.4125120000000002E-2</v>
      </c>
      <c r="AG2804" s="118">
        <f t="shared" si="1033"/>
        <v>0</v>
      </c>
      <c r="AI2804" s="69">
        <v>0</v>
      </c>
      <c r="AJ2804" s="69">
        <v>0</v>
      </c>
      <c r="AK2804" s="69">
        <v>0</v>
      </c>
      <c r="AL2804" s="69">
        <v>0</v>
      </c>
      <c r="AM2804" s="69">
        <v>0</v>
      </c>
      <c r="AN2804" s="69">
        <v>0</v>
      </c>
      <c r="AO2804" s="69">
        <v>0</v>
      </c>
      <c r="AQ2804" s="116">
        <v>0.15079319999999999</v>
      </c>
      <c r="AR2804" s="116">
        <v>0.15078720000000001</v>
      </c>
      <c r="AS2804" s="199">
        <v>6.0001759999999999E-6</v>
      </c>
      <c r="AT2804" s="116">
        <v>0</v>
      </c>
      <c r="AU2804" s="150">
        <f t="shared" si="1034"/>
        <v>9.0399999999999998E-6</v>
      </c>
      <c r="AV2804" s="150">
        <f t="shared" si="1035"/>
        <v>2.219E-11</v>
      </c>
      <c r="AW2804" s="163">
        <f t="shared" si="1036"/>
        <v>0</v>
      </c>
      <c r="AX2804" s="108">
        <v>0</v>
      </c>
      <c r="AY2804" s="108">
        <v>0</v>
      </c>
      <c r="AZ2804" s="108">
        <v>0</v>
      </c>
      <c r="BA2804" s="108">
        <v>0</v>
      </c>
      <c r="BB2804" s="108">
        <v>0</v>
      </c>
      <c r="BC2804" s="108">
        <v>0</v>
      </c>
      <c r="BD2804" s="108">
        <v>0</v>
      </c>
      <c r="BE2804" s="108">
        <v>0</v>
      </c>
      <c r="BF2804" s="108">
        <v>0</v>
      </c>
      <c r="BG2804" s="108">
        <v>0</v>
      </c>
      <c r="BH2804" s="108">
        <v>0</v>
      </c>
      <c r="BI2804" s="196">
        <v>9.9999999999999994E-12</v>
      </c>
      <c r="BJ2804" s="196">
        <v>2.8299999999999999E-12</v>
      </c>
      <c r="BK2804" s="196">
        <v>9.3600000000000005E-12</v>
      </c>
      <c r="BL2804" s="196">
        <v>9.0399999999999998E-6</v>
      </c>
      <c r="BM2804" s="108">
        <v>0</v>
      </c>
      <c r="BN2804" s="108">
        <v>0</v>
      </c>
      <c r="BO2804" s="108">
        <v>0</v>
      </c>
      <c r="BP2804" s="108">
        <v>0</v>
      </c>
      <c r="BQ2804" s="108">
        <v>0</v>
      </c>
      <c r="BR2804" s="108">
        <v>0</v>
      </c>
      <c r="BS2804" s="108">
        <v>0</v>
      </c>
      <c r="BU2804" s="69">
        <v>6.4166775999999995E-4</v>
      </c>
      <c r="BV2804" s="69">
        <v>0</v>
      </c>
      <c r="BW2804" s="69">
        <v>0</v>
      </c>
      <c r="BX2804" s="172">
        <v>3.9973068999999999E-6</v>
      </c>
      <c r="BY2804" s="69">
        <v>0</v>
      </c>
      <c r="BZ2804" s="69">
        <v>0</v>
      </c>
      <c r="CA2804" s="69">
        <v>0</v>
      </c>
      <c r="CB2804" s="69">
        <v>0</v>
      </c>
      <c r="CC2804" s="69">
        <v>6.3767044999999995E-4</v>
      </c>
      <c r="CD2804" s="69">
        <v>0</v>
      </c>
      <c r="CE2804" s="69">
        <v>0</v>
      </c>
      <c r="CF2804" s="69">
        <v>0</v>
      </c>
      <c r="CG2804" s="69">
        <v>0</v>
      </c>
      <c r="CH2804" s="69">
        <v>0</v>
      </c>
      <c r="CI2804" s="69">
        <v>0</v>
      </c>
      <c r="CJ2804" s="69">
        <v>0</v>
      </c>
      <c r="CK2804" s="69">
        <v>0</v>
      </c>
      <c r="CM2804" s="198">
        <v>0</v>
      </c>
      <c r="CN2804" s="198">
        <v>0</v>
      </c>
      <c r="CO2804" s="198">
        <v>0</v>
      </c>
      <c r="CP2804" s="198">
        <v>0</v>
      </c>
      <c r="CQ2804" s="197">
        <v>5.5400000000000001E-7</v>
      </c>
      <c r="CR2804" s="198">
        <v>0</v>
      </c>
      <c r="CS2804" s="198">
        <v>0</v>
      </c>
      <c r="CT2804" s="198">
        <v>4.18</v>
      </c>
      <c r="CU2804" s="198">
        <v>0</v>
      </c>
      <c r="CV2804" s="198">
        <v>0</v>
      </c>
    </row>
    <row r="2805" spans="1:100" ht="14.4">
      <c r="A2805" t="s">
        <v>2990</v>
      </c>
      <c r="B2805" s="112" t="s">
        <v>1437</v>
      </c>
      <c r="C2805" s="113" t="str">
        <f t="shared" si="1027"/>
        <v>Q.010.40.104</v>
      </c>
      <c r="D2805" t="s">
        <v>1548</v>
      </c>
      <c r="E2805" s="112" t="s">
        <v>362</v>
      </c>
      <c r="F2805" s="115" t="str">
        <f t="shared" si="1028"/>
        <v>1-Butanol (C4H10O), direct emissions (scope1 and downstream)</v>
      </c>
      <c r="G2805" s="143">
        <f t="shared" si="1022"/>
        <v>0</v>
      </c>
      <c r="I2805" s="118">
        <f t="shared" si="1023"/>
        <v>6.4345703000000007</v>
      </c>
      <c r="K2805" s="161">
        <f t="shared" si="1024"/>
        <v>6.4269141120000004</v>
      </c>
      <c r="L2805" s="161">
        <f t="shared" si="1025"/>
        <v>7.6561880000000004E-3</v>
      </c>
      <c r="M2805" s="162">
        <f t="shared" si="1026"/>
        <v>0</v>
      </c>
      <c r="N2805" s="161">
        <v>0</v>
      </c>
      <c r="O2805" s="132">
        <v>0</v>
      </c>
      <c r="P2805" s="132">
        <v>0</v>
      </c>
      <c r="Q2805" s="132">
        <v>6.4260000000000002</v>
      </c>
      <c r="R2805" s="132">
        <v>0</v>
      </c>
      <c r="S2805" s="132">
        <v>0</v>
      </c>
      <c r="T2805" s="132">
        <v>9.1411200000000002E-4</v>
      </c>
      <c r="U2805" s="132">
        <v>7.6561880000000004E-3</v>
      </c>
      <c r="V2805" s="132">
        <v>0</v>
      </c>
      <c r="W2805" s="132">
        <v>0</v>
      </c>
      <c r="X2805" s="132">
        <v>0</v>
      </c>
      <c r="Y2805" s="132">
        <v>0</v>
      </c>
      <c r="Z2805" s="132">
        <v>0</v>
      </c>
      <c r="AA2805" s="132">
        <v>0</v>
      </c>
      <c r="AC2805" s="118">
        <f t="shared" si="1029"/>
        <v>0</v>
      </c>
      <c r="AD2805" s="118">
        <f t="shared" si="1030"/>
        <v>6.4345703000000007</v>
      </c>
      <c r="AE2805" s="118">
        <f t="shared" si="1031"/>
        <v>7.6561880000000004E-3</v>
      </c>
      <c r="AF2805" s="118">
        <f t="shared" si="1032"/>
        <v>7.6561880000000004E-3</v>
      </c>
      <c r="AG2805" s="118">
        <f t="shared" si="1033"/>
        <v>0</v>
      </c>
      <c r="AI2805" s="69">
        <v>0</v>
      </c>
      <c r="AJ2805" s="69">
        <v>0</v>
      </c>
      <c r="AK2805" s="69">
        <v>0</v>
      </c>
      <c r="AL2805" s="69">
        <v>0</v>
      </c>
      <c r="AM2805" s="69">
        <v>0</v>
      </c>
      <c r="AN2805" s="69">
        <v>0</v>
      </c>
      <c r="AO2805" s="69">
        <v>0</v>
      </c>
      <c r="AQ2805" s="116">
        <v>1.5108435E-2</v>
      </c>
      <c r="AR2805" s="116">
        <v>4.5086040000000003E-3</v>
      </c>
      <c r="AS2805" s="116">
        <v>1.0599831000000001E-2</v>
      </c>
      <c r="AT2805" s="116">
        <v>0</v>
      </c>
      <c r="AU2805" s="150">
        <f t="shared" si="1034"/>
        <v>2.7029999999999998E-7</v>
      </c>
      <c r="AV2805" s="150">
        <f t="shared" si="1035"/>
        <v>3.9200559899999998E-8</v>
      </c>
      <c r="AW2805" s="163">
        <f t="shared" si="1036"/>
        <v>0</v>
      </c>
      <c r="AX2805" s="108">
        <v>0</v>
      </c>
      <c r="AY2805" s="108">
        <v>0</v>
      </c>
      <c r="AZ2805" s="108">
        <v>0</v>
      </c>
      <c r="BA2805" s="108">
        <v>0</v>
      </c>
      <c r="BB2805" s="108">
        <v>0</v>
      </c>
      <c r="BC2805" s="196">
        <v>1.72E-7</v>
      </c>
      <c r="BD2805" s="108">
        <v>0</v>
      </c>
      <c r="BE2805" s="196">
        <v>3.92E-8</v>
      </c>
      <c r="BF2805" s="108">
        <v>0</v>
      </c>
      <c r="BG2805" s="108">
        <v>0</v>
      </c>
      <c r="BH2805" s="108">
        <v>0</v>
      </c>
      <c r="BI2805" s="196">
        <v>3.9900000000000002E-13</v>
      </c>
      <c r="BJ2805" s="196">
        <v>9.9699999999999994E-14</v>
      </c>
      <c r="BK2805" s="196">
        <v>6.1199999999999994E-14</v>
      </c>
      <c r="BL2805" s="108">
        <v>0</v>
      </c>
      <c r="BM2805" s="196">
        <v>9.83E-8</v>
      </c>
      <c r="BN2805" s="108">
        <v>0</v>
      </c>
      <c r="BO2805" s="108">
        <v>0</v>
      </c>
      <c r="BP2805" s="108">
        <v>0</v>
      </c>
      <c r="BQ2805" s="108">
        <v>0</v>
      </c>
      <c r="BR2805" s="108">
        <v>0</v>
      </c>
      <c r="BS2805" s="108">
        <v>0</v>
      </c>
      <c r="BU2805" s="69">
        <v>1.2298665E-3</v>
      </c>
      <c r="BV2805" s="69">
        <v>0</v>
      </c>
      <c r="BW2805" s="69">
        <v>0</v>
      </c>
      <c r="BX2805" s="172">
        <v>8.9682125000000004E-7</v>
      </c>
      <c r="BY2805" s="69">
        <v>0</v>
      </c>
      <c r="BZ2805" s="69">
        <v>0</v>
      </c>
      <c r="CA2805" s="69">
        <v>0</v>
      </c>
      <c r="CB2805" s="69">
        <v>0</v>
      </c>
      <c r="CC2805" s="69">
        <v>0</v>
      </c>
      <c r="CD2805" s="172">
        <v>6.0487323000000001E-7</v>
      </c>
      <c r="CE2805" s="69">
        <v>0</v>
      </c>
      <c r="CF2805" s="69">
        <v>0</v>
      </c>
      <c r="CG2805" s="69">
        <v>0</v>
      </c>
      <c r="CH2805" s="69">
        <v>1.2283648000000001E-3</v>
      </c>
      <c r="CI2805" s="69">
        <v>0</v>
      </c>
      <c r="CJ2805" s="69">
        <v>0</v>
      </c>
      <c r="CK2805" s="69">
        <v>0</v>
      </c>
      <c r="CM2805" s="198">
        <v>0</v>
      </c>
      <c r="CN2805" s="198">
        <v>0</v>
      </c>
      <c r="CO2805" s="198">
        <v>2.8804099999999999</v>
      </c>
      <c r="CP2805" s="198">
        <v>0</v>
      </c>
      <c r="CQ2805" s="198">
        <v>0</v>
      </c>
      <c r="CR2805" s="197">
        <v>2.8900000000000001E-8</v>
      </c>
      <c r="CS2805" s="198">
        <v>0</v>
      </c>
      <c r="CT2805" s="198">
        <v>0.109</v>
      </c>
      <c r="CU2805" s="198">
        <v>0</v>
      </c>
      <c r="CV2805" s="198">
        <v>0</v>
      </c>
    </row>
    <row r="2806" spans="1:100" ht="14.4">
      <c r="A2806" t="s">
        <v>2991</v>
      </c>
      <c r="B2806" s="112" t="s">
        <v>1437</v>
      </c>
      <c r="C2806" s="113" t="str">
        <f t="shared" si="1027"/>
        <v>Q.010.40.105</v>
      </c>
      <c r="D2806" t="s">
        <v>1548</v>
      </c>
      <c r="E2806" s="112" t="s">
        <v>362</v>
      </c>
      <c r="F2806" s="115" t="str">
        <f t="shared" si="1028"/>
        <v>Butadiene (C4H6), direct emissions (scope1 and downstream)</v>
      </c>
      <c r="G2806" s="143">
        <f t="shared" si="1022"/>
        <v>0</v>
      </c>
      <c r="I2806" s="118">
        <f t="shared" si="1023"/>
        <v>9.3382877516939988</v>
      </c>
      <c r="K2806" s="161">
        <f t="shared" si="1024"/>
        <v>9.3382845015999987</v>
      </c>
      <c r="L2806" s="161">
        <f t="shared" si="1025"/>
        <v>3.2500939999999999E-6</v>
      </c>
      <c r="M2806" s="162">
        <f t="shared" si="1026"/>
        <v>0</v>
      </c>
      <c r="N2806" s="161">
        <v>0</v>
      </c>
      <c r="O2806" s="132">
        <v>0</v>
      </c>
      <c r="P2806" s="132">
        <v>0</v>
      </c>
      <c r="Q2806" s="132">
        <v>8.8127999999999993</v>
      </c>
      <c r="R2806" s="132">
        <v>0</v>
      </c>
      <c r="S2806" s="132">
        <v>0.52521879999999999</v>
      </c>
      <c r="T2806" s="132">
        <v>2.6570160000000001E-4</v>
      </c>
      <c r="U2806" s="164">
        <v>3.2500939999999999E-6</v>
      </c>
      <c r="V2806" s="132">
        <v>0</v>
      </c>
      <c r="W2806" s="132">
        <v>0</v>
      </c>
      <c r="X2806" s="132">
        <v>0</v>
      </c>
      <c r="Y2806" s="132">
        <v>0</v>
      </c>
      <c r="Z2806" s="132">
        <v>0</v>
      </c>
      <c r="AA2806" s="132">
        <v>0</v>
      </c>
      <c r="AC2806" s="118">
        <f t="shared" si="1029"/>
        <v>0</v>
      </c>
      <c r="AD2806" s="118">
        <f t="shared" si="1030"/>
        <v>9.3382877516939988</v>
      </c>
      <c r="AE2806" s="118">
        <f t="shared" si="1031"/>
        <v>3.2500939999999999E-6</v>
      </c>
      <c r="AF2806" s="118">
        <f t="shared" si="1032"/>
        <v>3.2500939999999999E-6</v>
      </c>
      <c r="AG2806" s="118">
        <f t="shared" si="1033"/>
        <v>0</v>
      </c>
      <c r="AI2806" s="69">
        <v>0</v>
      </c>
      <c r="AJ2806" s="69">
        <v>0</v>
      </c>
      <c r="AK2806" s="69">
        <v>0</v>
      </c>
      <c r="AL2806" s="69">
        <v>0</v>
      </c>
      <c r="AM2806" s="69">
        <v>0</v>
      </c>
      <c r="AN2806" s="69">
        <v>0</v>
      </c>
      <c r="AO2806" s="69">
        <v>0</v>
      </c>
      <c r="AQ2806" s="116">
        <v>0.12212696000000001</v>
      </c>
      <c r="AR2806" s="116">
        <v>0.10398312</v>
      </c>
      <c r="AS2806" s="116">
        <v>1.8143840000000001E-2</v>
      </c>
      <c r="AT2806" s="116">
        <v>0</v>
      </c>
      <c r="AU2806" s="150">
        <f t="shared" si="1034"/>
        <v>6.2339999999999999E-6</v>
      </c>
      <c r="AV2806" s="150">
        <f t="shared" si="1035"/>
        <v>6.7099999999999999E-8</v>
      </c>
      <c r="AW2806" s="163">
        <f t="shared" si="1036"/>
        <v>0</v>
      </c>
      <c r="AX2806" s="108">
        <v>0</v>
      </c>
      <c r="AY2806" s="108">
        <v>0</v>
      </c>
      <c r="AZ2806" s="108">
        <v>0</v>
      </c>
      <c r="BA2806" s="108">
        <v>0</v>
      </c>
      <c r="BB2806" s="108">
        <v>0</v>
      </c>
      <c r="BC2806" s="196">
        <v>2.9400000000000001E-7</v>
      </c>
      <c r="BD2806" s="108">
        <v>0</v>
      </c>
      <c r="BE2806" s="196">
        <v>6.7099999999999999E-8</v>
      </c>
      <c r="BF2806" s="108">
        <v>0</v>
      </c>
      <c r="BG2806" s="108">
        <v>0</v>
      </c>
      <c r="BH2806" s="108">
        <v>0</v>
      </c>
      <c r="BI2806" s="108">
        <v>0</v>
      </c>
      <c r="BJ2806" s="108">
        <v>0</v>
      </c>
      <c r="BK2806" s="108">
        <v>0</v>
      </c>
      <c r="BL2806" s="196">
        <v>4.42E-6</v>
      </c>
      <c r="BM2806" s="196">
        <v>1.5200000000000001E-6</v>
      </c>
      <c r="BN2806" s="108">
        <v>0</v>
      </c>
      <c r="BO2806" s="108">
        <v>0</v>
      </c>
      <c r="BP2806" s="108">
        <v>0</v>
      </c>
      <c r="BQ2806" s="108">
        <v>0</v>
      </c>
      <c r="BR2806" s="108">
        <v>0</v>
      </c>
      <c r="BS2806" s="108">
        <v>0</v>
      </c>
      <c r="BU2806" s="69">
        <v>2.3895974E-3</v>
      </c>
      <c r="BV2806" s="69">
        <v>0</v>
      </c>
      <c r="BW2806" s="69">
        <v>0</v>
      </c>
      <c r="BX2806" s="172">
        <v>3.8070555999999999E-10</v>
      </c>
      <c r="BY2806" s="69">
        <v>0</v>
      </c>
      <c r="BZ2806" s="69">
        <v>0</v>
      </c>
      <c r="CA2806" s="69">
        <v>0</v>
      </c>
      <c r="CB2806" s="69">
        <v>0</v>
      </c>
      <c r="CC2806" s="69">
        <v>7.0480664999999999E-4</v>
      </c>
      <c r="CD2806" s="172">
        <v>1.7581629999999999E-7</v>
      </c>
      <c r="CE2806" s="69">
        <v>0</v>
      </c>
      <c r="CF2806" s="69">
        <v>0</v>
      </c>
      <c r="CG2806" s="69">
        <v>0</v>
      </c>
      <c r="CH2806" s="69">
        <v>1.6846146000000001E-3</v>
      </c>
      <c r="CI2806" s="69">
        <v>0</v>
      </c>
      <c r="CJ2806" s="69">
        <v>0</v>
      </c>
      <c r="CK2806" s="69">
        <v>0</v>
      </c>
      <c r="CM2806" s="198">
        <v>0</v>
      </c>
      <c r="CN2806" s="198">
        <v>0</v>
      </c>
      <c r="CO2806" s="198">
        <v>12.6121</v>
      </c>
      <c r="CP2806" s="198">
        <v>0</v>
      </c>
      <c r="CQ2806" s="197">
        <v>5.7100000000000002E-7</v>
      </c>
      <c r="CR2806" s="197">
        <v>8.5499999999999997E-7</v>
      </c>
      <c r="CS2806" s="198">
        <v>0</v>
      </c>
      <c r="CT2806" s="198">
        <v>0</v>
      </c>
      <c r="CU2806" s="198">
        <v>0</v>
      </c>
      <c r="CV2806" s="198">
        <v>0</v>
      </c>
    </row>
    <row r="2807" spans="1:100" ht="14.4">
      <c r="A2807" t="s">
        <v>2992</v>
      </c>
      <c r="B2807" s="112" t="s">
        <v>1437</v>
      </c>
      <c r="C2807" s="113" t="str">
        <f t="shared" si="1027"/>
        <v>Q.010.40.106</v>
      </c>
      <c r="D2807" t="s">
        <v>1548</v>
      </c>
      <c r="E2807" s="112" t="s">
        <v>362</v>
      </c>
      <c r="F2807" s="115" t="str">
        <f t="shared" si="1028"/>
        <v>Butyl acetate (C6H12O2), direct emissions (scope1 and downstream)</v>
      </c>
      <c r="G2807" s="143">
        <f t="shared" si="1022"/>
        <v>0</v>
      </c>
      <c r="I2807" s="118">
        <f t="shared" si="1023"/>
        <v>2.7828059490000001</v>
      </c>
      <c r="K2807" s="161">
        <f t="shared" si="1024"/>
        <v>2.7789642720000001</v>
      </c>
      <c r="L2807" s="161">
        <f t="shared" si="1025"/>
        <v>3.8416769999999999E-3</v>
      </c>
      <c r="M2807" s="162">
        <f t="shared" si="1026"/>
        <v>0</v>
      </c>
      <c r="N2807" s="161">
        <v>0</v>
      </c>
      <c r="O2807" s="132">
        <v>0</v>
      </c>
      <c r="P2807" s="132">
        <v>0</v>
      </c>
      <c r="Q2807" s="132">
        <v>2.7784800000000001</v>
      </c>
      <c r="R2807" s="132">
        <v>0</v>
      </c>
      <c r="S2807" s="132">
        <v>0</v>
      </c>
      <c r="T2807" s="132">
        <v>4.84272E-4</v>
      </c>
      <c r="U2807" s="132">
        <v>3.8416769999999999E-3</v>
      </c>
      <c r="V2807" s="132">
        <v>0</v>
      </c>
      <c r="W2807" s="132">
        <v>0</v>
      </c>
      <c r="X2807" s="132">
        <v>0</v>
      </c>
      <c r="Y2807" s="132">
        <v>0</v>
      </c>
      <c r="Z2807" s="132">
        <v>0</v>
      </c>
      <c r="AA2807" s="132">
        <v>0</v>
      </c>
      <c r="AC2807" s="118">
        <f t="shared" si="1029"/>
        <v>0</v>
      </c>
      <c r="AD2807" s="118">
        <f t="shared" si="1030"/>
        <v>2.7828059490000001</v>
      </c>
      <c r="AE2807" s="118">
        <f t="shared" si="1031"/>
        <v>3.8416769999999999E-3</v>
      </c>
      <c r="AF2807" s="118">
        <f t="shared" si="1032"/>
        <v>3.8416769999999999E-3</v>
      </c>
      <c r="AG2807" s="118">
        <f t="shared" si="1033"/>
        <v>0</v>
      </c>
      <c r="AI2807" s="69">
        <v>0</v>
      </c>
      <c r="AJ2807" s="69">
        <v>0</v>
      </c>
      <c r="AK2807" s="69">
        <v>0</v>
      </c>
      <c r="AL2807" s="69">
        <v>0</v>
      </c>
      <c r="AM2807" s="69">
        <v>0</v>
      </c>
      <c r="AN2807" s="69">
        <v>0</v>
      </c>
      <c r="AO2807" s="69">
        <v>0</v>
      </c>
      <c r="AQ2807" s="116">
        <v>6.7323119000000002E-3</v>
      </c>
      <c r="AR2807" s="116">
        <v>1.4311440000000001E-3</v>
      </c>
      <c r="AS2807" s="116">
        <v>5.3011678999999997E-3</v>
      </c>
      <c r="AT2807" s="116">
        <v>0</v>
      </c>
      <c r="AU2807" s="150">
        <f t="shared" si="1034"/>
        <v>8.5800000000000001E-8</v>
      </c>
      <c r="AV2807" s="150">
        <f t="shared" si="1035"/>
        <v>1.9604911000000004E-8</v>
      </c>
      <c r="AW2807" s="163">
        <f t="shared" si="1036"/>
        <v>0</v>
      </c>
      <c r="AX2807" s="108">
        <v>0</v>
      </c>
      <c r="AY2807" s="108">
        <v>0</v>
      </c>
      <c r="AZ2807" s="108">
        <v>0</v>
      </c>
      <c r="BA2807" s="108">
        <v>0</v>
      </c>
      <c r="BB2807" s="108">
        <v>0</v>
      </c>
      <c r="BC2807" s="196">
        <v>8.5800000000000001E-8</v>
      </c>
      <c r="BD2807" s="108">
        <v>0</v>
      </c>
      <c r="BE2807" s="196">
        <v>1.96E-8</v>
      </c>
      <c r="BF2807" s="108">
        <v>0</v>
      </c>
      <c r="BG2807" s="108">
        <v>0</v>
      </c>
      <c r="BH2807" s="108">
        <v>0</v>
      </c>
      <c r="BI2807" s="196">
        <v>4.5499999999999998E-12</v>
      </c>
      <c r="BJ2807" s="196">
        <v>1.19E-13</v>
      </c>
      <c r="BK2807" s="196">
        <v>2.4199999999999998E-13</v>
      </c>
      <c r="BL2807" s="108">
        <v>0</v>
      </c>
      <c r="BM2807" s="108">
        <v>0</v>
      </c>
      <c r="BN2807" s="108">
        <v>0</v>
      </c>
      <c r="BO2807" s="108">
        <v>0</v>
      </c>
      <c r="BP2807" s="108">
        <v>0</v>
      </c>
      <c r="BQ2807" s="108">
        <v>0</v>
      </c>
      <c r="BR2807" s="108">
        <v>0</v>
      </c>
      <c r="BS2807" s="108">
        <v>0</v>
      </c>
      <c r="BU2807" s="69">
        <v>5.3189199E-4</v>
      </c>
      <c r="BV2807" s="69">
        <v>0</v>
      </c>
      <c r="BW2807" s="69">
        <v>0</v>
      </c>
      <c r="BX2807" s="172">
        <v>4.5000170000000001E-7</v>
      </c>
      <c r="BY2807" s="69">
        <v>0</v>
      </c>
      <c r="BZ2807" s="69">
        <v>0</v>
      </c>
      <c r="CA2807" s="69">
        <v>0</v>
      </c>
      <c r="CB2807" s="69">
        <v>0</v>
      </c>
      <c r="CC2807" s="69">
        <v>0</v>
      </c>
      <c r="CD2807" s="172">
        <v>3.2044560000000001E-7</v>
      </c>
      <c r="CE2807" s="69">
        <v>0</v>
      </c>
      <c r="CF2807" s="69">
        <v>0</v>
      </c>
      <c r="CG2807" s="69">
        <v>0</v>
      </c>
      <c r="CH2807" s="69">
        <v>5.3112153999999997E-4</v>
      </c>
      <c r="CI2807" s="69">
        <v>0</v>
      </c>
      <c r="CJ2807" s="69">
        <v>0</v>
      </c>
      <c r="CK2807" s="69">
        <v>0</v>
      </c>
      <c r="CM2807" s="198">
        <v>0</v>
      </c>
      <c r="CN2807" s="198">
        <v>0</v>
      </c>
      <c r="CO2807" s="198">
        <v>0.83457700000000001</v>
      </c>
      <c r="CP2807" s="198">
        <v>0</v>
      </c>
      <c r="CQ2807" s="198">
        <v>0</v>
      </c>
      <c r="CR2807" s="198">
        <v>0</v>
      </c>
      <c r="CS2807" s="198">
        <v>0</v>
      </c>
      <c r="CT2807" s="198">
        <v>0.13600000000000001</v>
      </c>
      <c r="CU2807" s="198">
        <v>0</v>
      </c>
      <c r="CV2807" s="198">
        <v>0</v>
      </c>
    </row>
    <row r="2808" spans="1:100" ht="14.4">
      <c r="A2808" t="s">
        <v>2993</v>
      </c>
      <c r="B2808" s="112" t="s">
        <v>1437</v>
      </c>
      <c r="C2808" s="113" t="str">
        <f t="shared" si="1027"/>
        <v>Q.010.40.106</v>
      </c>
      <c r="D2808" t="s">
        <v>1548</v>
      </c>
      <c r="E2808" s="112" t="s">
        <v>362</v>
      </c>
      <c r="F2808" s="115" t="str">
        <f t="shared" si="1028"/>
        <v>Chloroform (CHCl3), direct emissions (scope1 and downstream)</v>
      </c>
      <c r="G2808" s="143">
        <f t="shared" si="1022"/>
        <v>20.6</v>
      </c>
      <c r="I2808" s="118">
        <f t="shared" si="1023"/>
        <v>3.7046022279999997</v>
      </c>
      <c r="K2808" s="161">
        <f t="shared" si="1024"/>
        <v>0.60124696</v>
      </c>
      <c r="L2808" s="161">
        <f t="shared" si="1025"/>
        <v>1.3355268E-2</v>
      </c>
      <c r="M2808" s="162">
        <f t="shared" si="1026"/>
        <v>0</v>
      </c>
      <c r="N2808" s="161">
        <v>3.09</v>
      </c>
      <c r="O2808" s="132">
        <v>0</v>
      </c>
      <c r="P2808" s="132">
        <v>0</v>
      </c>
      <c r="Q2808" s="132">
        <v>0.238068</v>
      </c>
      <c r="R2808" s="132">
        <v>0</v>
      </c>
      <c r="S2808" s="132">
        <v>0.1916728</v>
      </c>
      <c r="T2808" s="132">
        <v>0.17150615999999999</v>
      </c>
      <c r="U2808" s="132">
        <v>1.3355268E-2</v>
      </c>
      <c r="V2808" s="132">
        <v>0</v>
      </c>
      <c r="W2808" s="132">
        <v>0</v>
      </c>
      <c r="X2808" s="132">
        <v>0</v>
      </c>
      <c r="Y2808" s="132">
        <v>0</v>
      </c>
      <c r="Z2808" s="132">
        <v>0</v>
      </c>
      <c r="AA2808" s="132">
        <v>0</v>
      </c>
      <c r="AC2808" s="118">
        <f t="shared" si="1029"/>
        <v>3.09</v>
      </c>
      <c r="AD2808" s="118">
        <f t="shared" si="1030"/>
        <v>0.61460222799999997</v>
      </c>
      <c r="AE2808" s="118">
        <f t="shared" si="1031"/>
        <v>1.3355268E-2</v>
      </c>
      <c r="AF2808" s="118">
        <f t="shared" si="1032"/>
        <v>1.3355268E-2</v>
      </c>
      <c r="AG2808" s="118">
        <f t="shared" si="1033"/>
        <v>0</v>
      </c>
      <c r="AI2808" s="69">
        <v>0</v>
      </c>
      <c r="AJ2808" s="69">
        <v>0</v>
      </c>
      <c r="AK2808" s="69">
        <v>0</v>
      </c>
      <c r="AL2808" s="69">
        <v>0</v>
      </c>
      <c r="AM2808" s="69">
        <v>0</v>
      </c>
      <c r="AN2808" s="69">
        <v>0</v>
      </c>
      <c r="AO2808" s="69">
        <v>0</v>
      </c>
      <c r="AQ2808" s="116">
        <v>0.47818242999999999</v>
      </c>
      <c r="AR2808" s="116">
        <v>0.46303680000000003</v>
      </c>
      <c r="AS2808" s="116">
        <v>1.5145627E-2</v>
      </c>
      <c r="AT2808" s="116">
        <v>0</v>
      </c>
      <c r="AU2808" s="150">
        <f t="shared" si="1034"/>
        <v>2.7759999999999998E-5</v>
      </c>
      <c r="AV2808" s="150">
        <f t="shared" si="1035"/>
        <v>5.6011932999999994E-8</v>
      </c>
      <c r="AW2808" s="163">
        <f t="shared" si="1036"/>
        <v>0</v>
      </c>
      <c r="AX2808" s="196">
        <v>1.8600000000000001E-5</v>
      </c>
      <c r="AY2808" s="196">
        <v>5.5999999999999999E-8</v>
      </c>
      <c r="AZ2808" s="196">
        <v>1.5299999999999999E-12</v>
      </c>
      <c r="BA2808" s="108">
        <v>0</v>
      </c>
      <c r="BB2808" s="108">
        <v>0</v>
      </c>
      <c r="BC2808" s="108">
        <v>0</v>
      </c>
      <c r="BD2808" s="108">
        <v>0</v>
      </c>
      <c r="BE2808" s="108">
        <v>0</v>
      </c>
      <c r="BF2808" s="108">
        <v>0</v>
      </c>
      <c r="BG2808" s="108">
        <v>0</v>
      </c>
      <c r="BH2808" s="108">
        <v>0</v>
      </c>
      <c r="BI2808" s="196">
        <v>5.6000000000000004E-12</v>
      </c>
      <c r="BJ2808" s="196">
        <v>1.3299999999999999E-13</v>
      </c>
      <c r="BK2808" s="196">
        <v>4.6700000000000001E-12</v>
      </c>
      <c r="BL2808" s="196">
        <v>4.1899999999999997E-6</v>
      </c>
      <c r="BM2808" s="196">
        <v>4.9699999999999998E-6</v>
      </c>
      <c r="BN2808" s="108">
        <v>0</v>
      </c>
      <c r="BO2808" s="108">
        <v>0</v>
      </c>
      <c r="BP2808" s="108">
        <v>0</v>
      </c>
      <c r="BQ2808" s="108">
        <v>0</v>
      </c>
      <c r="BR2808" s="108">
        <v>0</v>
      </c>
      <c r="BS2808" s="108">
        <v>0</v>
      </c>
      <c r="BU2808" s="69">
        <v>9.921530699999999E-4</v>
      </c>
      <c r="BV2808" s="69">
        <v>0</v>
      </c>
      <c r="BW2808" s="69">
        <v>5.7438265999999998E-4</v>
      </c>
      <c r="BX2808" s="172">
        <v>1.5643931999999999E-6</v>
      </c>
      <c r="BY2808" s="69">
        <v>0</v>
      </c>
      <c r="BZ2808" s="69">
        <v>0</v>
      </c>
      <c r="CA2808" s="69">
        <v>0</v>
      </c>
      <c r="CB2808" s="69">
        <v>0</v>
      </c>
      <c r="CC2808" s="69">
        <v>2.572114E-4</v>
      </c>
      <c r="CD2808" s="69">
        <v>1.1348661999999999E-4</v>
      </c>
      <c r="CE2808" s="69">
        <v>0</v>
      </c>
      <c r="CF2808" s="69">
        <v>0</v>
      </c>
      <c r="CG2808" s="69">
        <v>0</v>
      </c>
      <c r="CH2808" s="172">
        <v>4.5507991000000001E-5</v>
      </c>
      <c r="CI2808" s="69">
        <v>0</v>
      </c>
      <c r="CJ2808" s="69">
        <v>0</v>
      </c>
      <c r="CK2808" s="69">
        <v>0</v>
      </c>
      <c r="CM2808" s="198">
        <v>0</v>
      </c>
      <c r="CN2808" s="198">
        <v>31</v>
      </c>
      <c r="CO2808" s="198">
        <v>2.1508699999999999E-2</v>
      </c>
      <c r="CP2808" s="198">
        <v>0</v>
      </c>
      <c r="CQ2808" s="197">
        <v>2.3099999999999999E-7</v>
      </c>
      <c r="CR2808" s="197">
        <v>1.3200000000000001E-6</v>
      </c>
      <c r="CS2808" s="198">
        <v>0</v>
      </c>
      <c r="CT2808" s="198">
        <v>0.28199999999999997</v>
      </c>
      <c r="CU2808" s="198">
        <v>0</v>
      </c>
      <c r="CV2808" s="198">
        <v>0</v>
      </c>
    </row>
    <row r="2809" spans="1:100" ht="14.4">
      <c r="A2809" t="s">
        <v>2994</v>
      </c>
      <c r="B2809" s="112" t="s">
        <v>1437</v>
      </c>
      <c r="C2809" s="113" t="str">
        <f t="shared" si="1027"/>
        <v>Q.010.40.107</v>
      </c>
      <c r="D2809" t="s">
        <v>1548</v>
      </c>
      <c r="E2809" s="112" t="s">
        <v>362</v>
      </c>
      <c r="F2809" s="115" t="str">
        <f t="shared" si="1028"/>
        <v>Dichloro-ethane (C2H4Cl2), direct emissions (scope1 and downstream)</v>
      </c>
      <c r="G2809" s="143">
        <f t="shared" si="1022"/>
        <v>0</v>
      </c>
      <c r="I2809" s="118">
        <f t="shared" si="1023"/>
        <v>7.0813669999999997E-4</v>
      </c>
      <c r="K2809" s="161">
        <f t="shared" si="1024"/>
        <v>0</v>
      </c>
      <c r="L2809" s="161">
        <f t="shared" si="1025"/>
        <v>7.0813669999999997E-4</v>
      </c>
      <c r="M2809" s="162">
        <f t="shared" si="1026"/>
        <v>0</v>
      </c>
      <c r="N2809" s="161">
        <v>0</v>
      </c>
      <c r="O2809" s="132">
        <v>0</v>
      </c>
      <c r="P2809" s="132">
        <v>0</v>
      </c>
      <c r="Q2809" s="132">
        <v>0</v>
      </c>
      <c r="R2809" s="132">
        <v>0</v>
      </c>
      <c r="S2809" s="132">
        <v>0</v>
      </c>
      <c r="T2809" s="132">
        <v>0</v>
      </c>
      <c r="U2809" s="132">
        <v>7.0813669999999997E-4</v>
      </c>
      <c r="V2809" s="132">
        <v>0</v>
      </c>
      <c r="W2809" s="132">
        <v>0</v>
      </c>
      <c r="X2809" s="132">
        <v>0</v>
      </c>
      <c r="Y2809" s="132">
        <v>0</v>
      </c>
      <c r="Z2809" s="132">
        <v>0</v>
      </c>
      <c r="AA2809" s="132">
        <v>0</v>
      </c>
      <c r="AC2809" s="118">
        <f t="shared" si="1029"/>
        <v>0</v>
      </c>
      <c r="AD2809" s="118">
        <f t="shared" si="1030"/>
        <v>7.0813669999999997E-4</v>
      </c>
      <c r="AE2809" s="118">
        <f t="shared" si="1031"/>
        <v>7.0813669999999997E-4</v>
      </c>
      <c r="AF2809" s="118">
        <f t="shared" si="1032"/>
        <v>7.0813669999999997E-4</v>
      </c>
      <c r="AG2809" s="118">
        <f t="shared" si="1033"/>
        <v>0</v>
      </c>
      <c r="AI2809" s="69">
        <v>0</v>
      </c>
      <c r="AJ2809" s="69">
        <v>0</v>
      </c>
      <c r="AK2809" s="69">
        <v>0</v>
      </c>
      <c r="AL2809" s="69">
        <v>0</v>
      </c>
      <c r="AM2809" s="69">
        <v>0</v>
      </c>
      <c r="AN2809" s="69">
        <v>0</v>
      </c>
      <c r="AO2809" s="69">
        <v>0</v>
      </c>
      <c r="AQ2809" s="199">
        <v>5.7706064E-7</v>
      </c>
      <c r="AR2809" s="116">
        <v>0</v>
      </c>
      <c r="AS2809" s="199">
        <v>5.7706064E-7</v>
      </c>
      <c r="AT2809" s="116">
        <v>0</v>
      </c>
      <c r="AU2809" s="150">
        <f t="shared" si="1034"/>
        <v>0</v>
      </c>
      <c r="AV2809" s="150">
        <f t="shared" si="1035"/>
        <v>2.1341E-12</v>
      </c>
      <c r="AW2809" s="163">
        <f t="shared" si="1036"/>
        <v>0</v>
      </c>
      <c r="AX2809" s="108">
        <v>0</v>
      </c>
      <c r="AY2809" s="108">
        <v>0</v>
      </c>
      <c r="AZ2809" s="108">
        <v>0</v>
      </c>
      <c r="BA2809" s="108">
        <v>0</v>
      </c>
      <c r="BB2809" s="108">
        <v>0</v>
      </c>
      <c r="BC2809" s="108">
        <v>0</v>
      </c>
      <c r="BD2809" s="108">
        <v>0</v>
      </c>
      <c r="BE2809" s="108">
        <v>0</v>
      </c>
      <c r="BF2809" s="108">
        <v>0</v>
      </c>
      <c r="BG2809" s="108">
        <v>0</v>
      </c>
      <c r="BH2809" s="108">
        <v>0</v>
      </c>
      <c r="BI2809" s="196">
        <v>1.5000000000000001E-12</v>
      </c>
      <c r="BJ2809" s="196">
        <v>3.5099999999999997E-14</v>
      </c>
      <c r="BK2809" s="196">
        <v>5.9899999999999997E-13</v>
      </c>
      <c r="BL2809" s="108">
        <v>0</v>
      </c>
      <c r="BM2809" s="108">
        <v>0</v>
      </c>
      <c r="BN2809" s="108">
        <v>0</v>
      </c>
      <c r="BO2809" s="108">
        <v>0</v>
      </c>
      <c r="BP2809" s="108">
        <v>0</v>
      </c>
      <c r="BQ2809" s="108">
        <v>0</v>
      </c>
      <c r="BR2809" s="108">
        <v>0</v>
      </c>
      <c r="BS2809" s="108">
        <v>0</v>
      </c>
      <c r="BU2809" s="172">
        <v>8.2948856999999995E-8</v>
      </c>
      <c r="BV2809" s="69">
        <v>0</v>
      </c>
      <c r="BW2809" s="69">
        <v>0</v>
      </c>
      <c r="BX2809" s="172">
        <v>8.2948856999999995E-8</v>
      </c>
      <c r="BY2809" s="69">
        <v>0</v>
      </c>
      <c r="BZ2809" s="69">
        <v>0</v>
      </c>
      <c r="CA2809" s="69">
        <v>0</v>
      </c>
      <c r="CB2809" s="69">
        <v>0</v>
      </c>
      <c r="CC2809" s="69">
        <v>0</v>
      </c>
      <c r="CD2809" s="69">
        <v>0</v>
      </c>
      <c r="CE2809" s="69">
        <v>0</v>
      </c>
      <c r="CF2809" s="69">
        <v>0</v>
      </c>
      <c r="CG2809" s="69">
        <v>0</v>
      </c>
      <c r="CH2809" s="69">
        <v>0</v>
      </c>
      <c r="CI2809" s="69">
        <v>0</v>
      </c>
      <c r="CJ2809" s="69">
        <v>0</v>
      </c>
      <c r="CK2809" s="69">
        <v>0</v>
      </c>
      <c r="CM2809" s="198">
        <v>0</v>
      </c>
      <c r="CN2809" s="198">
        <v>0</v>
      </c>
      <c r="CO2809" s="198">
        <v>0</v>
      </c>
      <c r="CP2809" s="198">
        <v>0</v>
      </c>
      <c r="CQ2809" s="198">
        <v>0</v>
      </c>
      <c r="CR2809" s="198">
        <v>0</v>
      </c>
      <c r="CS2809" s="198">
        <v>0</v>
      </c>
      <c r="CT2809" s="198">
        <v>9.1700000000000004E-2</v>
      </c>
      <c r="CU2809" s="198">
        <v>0</v>
      </c>
      <c r="CV2809" s="198">
        <v>0</v>
      </c>
    </row>
    <row r="2810" spans="1:100" ht="14.4">
      <c r="A2810" t="s">
        <v>2995</v>
      </c>
      <c r="B2810" s="112" t="s">
        <v>1437</v>
      </c>
      <c r="C2810" s="113" t="str">
        <f t="shared" si="1027"/>
        <v>Q.010.40.108</v>
      </c>
      <c r="D2810" t="s">
        <v>1548</v>
      </c>
      <c r="E2810" s="112" t="s">
        <v>362</v>
      </c>
      <c r="F2810" s="115" t="str">
        <f t="shared" si="1028"/>
        <v>Dimethyl ether (C2H6O), direct emissions (scope1 and downstream)</v>
      </c>
      <c r="G2810" s="143">
        <f t="shared" si="1022"/>
        <v>0</v>
      </c>
      <c r="I2810" s="118">
        <f t="shared" si="1023"/>
        <v>1.952490188616</v>
      </c>
      <c r="K2810" s="161">
        <f t="shared" si="1024"/>
        <v>1.952292027096</v>
      </c>
      <c r="L2810" s="161">
        <f t="shared" si="1025"/>
        <v>1.9816152000000001E-4</v>
      </c>
      <c r="M2810" s="162">
        <f t="shared" si="1026"/>
        <v>0</v>
      </c>
      <c r="N2810" s="161">
        <v>0</v>
      </c>
      <c r="O2810" s="132">
        <v>0</v>
      </c>
      <c r="P2810" s="132">
        <v>0</v>
      </c>
      <c r="Q2810" s="132">
        <v>1.95228</v>
      </c>
      <c r="R2810" s="132">
        <v>0</v>
      </c>
      <c r="S2810" s="132">
        <v>0</v>
      </c>
      <c r="T2810" s="164">
        <v>1.2027095999999999E-5</v>
      </c>
      <c r="U2810" s="132">
        <v>1.9816152000000001E-4</v>
      </c>
      <c r="V2810" s="132">
        <v>0</v>
      </c>
      <c r="W2810" s="132">
        <v>0</v>
      </c>
      <c r="X2810" s="132">
        <v>0</v>
      </c>
      <c r="Y2810" s="132">
        <v>0</v>
      </c>
      <c r="Z2810" s="132">
        <v>0</v>
      </c>
      <c r="AA2810" s="132">
        <v>0</v>
      </c>
      <c r="AC2810" s="118">
        <f t="shared" si="1029"/>
        <v>0</v>
      </c>
      <c r="AD2810" s="118">
        <f t="shared" si="1030"/>
        <v>1.952490188616</v>
      </c>
      <c r="AE2810" s="118">
        <f t="shared" si="1031"/>
        <v>1.9816152000000001E-4</v>
      </c>
      <c r="AF2810" s="118">
        <f t="shared" si="1032"/>
        <v>1.9816152000000001E-4</v>
      </c>
      <c r="AG2810" s="118">
        <f t="shared" si="1033"/>
        <v>0</v>
      </c>
      <c r="AI2810" s="69">
        <v>0</v>
      </c>
      <c r="AJ2810" s="69">
        <v>0</v>
      </c>
      <c r="AK2810" s="69">
        <v>0</v>
      </c>
      <c r="AL2810" s="69">
        <v>0</v>
      </c>
      <c r="AM2810" s="69">
        <v>0</v>
      </c>
      <c r="AN2810" s="69">
        <v>0</v>
      </c>
      <c r="AO2810" s="69">
        <v>0</v>
      </c>
      <c r="AQ2810" s="116">
        <v>4.6682319999999996E-3</v>
      </c>
      <c r="AR2810" s="116">
        <v>9.907920000000001E-4</v>
      </c>
      <c r="AS2810" s="116">
        <v>3.6774400000000001E-3</v>
      </c>
      <c r="AT2810" s="116">
        <v>0</v>
      </c>
      <c r="AU2810" s="150">
        <f t="shared" si="1034"/>
        <v>5.9400000000000003E-8</v>
      </c>
      <c r="AV2810" s="150">
        <f t="shared" si="1035"/>
        <v>1.3599999999999999E-8</v>
      </c>
      <c r="AW2810" s="163">
        <f t="shared" si="1036"/>
        <v>0</v>
      </c>
      <c r="AX2810" s="108">
        <v>0</v>
      </c>
      <c r="AY2810" s="108">
        <v>0</v>
      </c>
      <c r="AZ2810" s="108">
        <v>0</v>
      </c>
      <c r="BA2810" s="108">
        <v>0</v>
      </c>
      <c r="BB2810" s="108">
        <v>0</v>
      </c>
      <c r="BC2810" s="196">
        <v>5.9400000000000003E-8</v>
      </c>
      <c r="BD2810" s="108">
        <v>0</v>
      </c>
      <c r="BE2810" s="196">
        <v>1.3599999999999999E-8</v>
      </c>
      <c r="BF2810" s="108">
        <v>0</v>
      </c>
      <c r="BG2810" s="108">
        <v>0</v>
      </c>
      <c r="BH2810" s="108">
        <v>0</v>
      </c>
      <c r="BI2810" s="108">
        <v>0</v>
      </c>
      <c r="BJ2810" s="108">
        <v>0</v>
      </c>
      <c r="BK2810" s="108">
        <v>0</v>
      </c>
      <c r="BL2810" s="108">
        <v>0</v>
      </c>
      <c r="BM2810" s="108">
        <v>0</v>
      </c>
      <c r="BN2810" s="108">
        <v>0</v>
      </c>
      <c r="BO2810" s="108">
        <v>0</v>
      </c>
      <c r="BP2810" s="108">
        <v>0</v>
      </c>
      <c r="BQ2810" s="108">
        <v>0</v>
      </c>
      <c r="BR2810" s="108">
        <v>0</v>
      </c>
      <c r="BS2810" s="108">
        <v>0</v>
      </c>
      <c r="BU2810" s="69">
        <v>3.7322008999999997E-4</v>
      </c>
      <c r="BV2810" s="69">
        <v>0</v>
      </c>
      <c r="BW2810" s="69">
        <v>0</v>
      </c>
      <c r="BX2810" s="172">
        <v>2.3212003000000001E-8</v>
      </c>
      <c r="BY2810" s="69">
        <v>0</v>
      </c>
      <c r="BZ2810" s="69">
        <v>0</v>
      </c>
      <c r="CA2810" s="69">
        <v>0</v>
      </c>
      <c r="CB2810" s="69">
        <v>0</v>
      </c>
      <c r="CC2810" s="69">
        <v>0</v>
      </c>
      <c r="CD2810" s="172">
        <v>7.9583994000000008E-9</v>
      </c>
      <c r="CE2810" s="69">
        <v>0</v>
      </c>
      <c r="CF2810" s="69">
        <v>0</v>
      </c>
      <c r="CG2810" s="69">
        <v>0</v>
      </c>
      <c r="CH2810" s="69">
        <v>3.7318892E-4</v>
      </c>
      <c r="CI2810" s="69">
        <v>0</v>
      </c>
      <c r="CJ2810" s="69">
        <v>0</v>
      </c>
      <c r="CK2810" s="69">
        <v>0</v>
      </c>
      <c r="CM2810" s="198">
        <v>0</v>
      </c>
      <c r="CN2810" s="198">
        <v>1</v>
      </c>
      <c r="CO2810" s="198">
        <v>0.80677200000000004</v>
      </c>
      <c r="CP2810" s="198">
        <v>0</v>
      </c>
      <c r="CQ2810" s="198">
        <v>0</v>
      </c>
      <c r="CR2810" s="198">
        <v>0</v>
      </c>
      <c r="CS2810" s="198">
        <v>0</v>
      </c>
      <c r="CT2810" s="198">
        <v>0</v>
      </c>
      <c r="CU2810" s="198">
        <v>0</v>
      </c>
      <c r="CV2810" s="198">
        <v>0</v>
      </c>
    </row>
    <row r="2811" spans="1:100" ht="14.4">
      <c r="A2811" t="s">
        <v>2996</v>
      </c>
      <c r="B2811" s="112" t="s">
        <v>1437</v>
      </c>
      <c r="C2811" s="113" t="str">
        <f t="shared" si="1027"/>
        <v>Q.010.40.109</v>
      </c>
      <c r="D2811" t="s">
        <v>1548</v>
      </c>
      <c r="E2811" s="112" t="s">
        <v>362</v>
      </c>
      <c r="F2811" s="115" t="str">
        <f t="shared" si="1028"/>
        <v>Ethanol (C2H5OH), direct emissions (scope1 and downstream)</v>
      </c>
      <c r="G2811" s="143">
        <f t="shared" ref="G2811:G2840" si="1037">N2811/0.15</f>
        <v>0</v>
      </c>
      <c r="I2811" s="118">
        <f t="shared" ref="I2811:I2840" si="1038">K2811+L2811+M2811+N2811</f>
        <v>4.1304210138000004</v>
      </c>
      <c r="K2811" s="161">
        <f t="shared" ref="K2811:K2840" si="1039">Q2811+R2811+S2811+T2811</f>
        <v>4.1271665848000003</v>
      </c>
      <c r="L2811" s="161">
        <f t="shared" ref="L2811:L2840" si="1040">O2811+P2811+U2811+Y2811+W2811</f>
        <v>3.2544290000000001E-3</v>
      </c>
      <c r="M2811" s="162">
        <f t="shared" ref="M2811:M2840" si="1041">V2811+X2811+Z2811+AA2811</f>
        <v>0</v>
      </c>
      <c r="N2811" s="161">
        <v>0</v>
      </c>
      <c r="O2811" s="132">
        <v>0</v>
      </c>
      <c r="P2811" s="132">
        <v>0</v>
      </c>
      <c r="Q2811" s="132">
        <v>4.1248800000000001</v>
      </c>
      <c r="R2811" s="132">
        <v>0</v>
      </c>
      <c r="S2811" s="132">
        <v>1.859596E-3</v>
      </c>
      <c r="T2811" s="132">
        <v>4.269888E-4</v>
      </c>
      <c r="U2811" s="132">
        <v>3.2544290000000001E-3</v>
      </c>
      <c r="V2811" s="132">
        <v>0</v>
      </c>
      <c r="W2811" s="132">
        <v>0</v>
      </c>
      <c r="X2811" s="132">
        <v>0</v>
      </c>
      <c r="Y2811" s="132">
        <v>0</v>
      </c>
      <c r="Z2811" s="132">
        <v>0</v>
      </c>
      <c r="AA2811" s="132">
        <v>0</v>
      </c>
      <c r="AC2811" s="118">
        <f t="shared" si="1029"/>
        <v>0</v>
      </c>
      <c r="AD2811" s="118">
        <f t="shared" si="1030"/>
        <v>4.1304210138000004</v>
      </c>
      <c r="AE2811" s="118">
        <f t="shared" si="1031"/>
        <v>3.2544290000000001E-3</v>
      </c>
      <c r="AF2811" s="118">
        <f t="shared" si="1032"/>
        <v>3.2544290000000001E-3</v>
      </c>
      <c r="AG2811" s="118">
        <f t="shared" si="1033"/>
        <v>0</v>
      </c>
      <c r="AI2811" s="69">
        <v>0</v>
      </c>
      <c r="AJ2811" s="69">
        <v>0</v>
      </c>
      <c r="AK2811" s="69">
        <v>0</v>
      </c>
      <c r="AL2811" s="69">
        <v>0</v>
      </c>
      <c r="AM2811" s="69">
        <v>0</v>
      </c>
      <c r="AN2811" s="69">
        <v>0</v>
      </c>
      <c r="AO2811" s="69">
        <v>0</v>
      </c>
      <c r="AQ2811" s="116">
        <v>9.3477668000000007E-3</v>
      </c>
      <c r="AR2811" s="116">
        <v>2.425272E-3</v>
      </c>
      <c r="AS2811" s="116">
        <v>6.9224947999999998E-3</v>
      </c>
      <c r="AT2811" s="116">
        <v>0</v>
      </c>
      <c r="AU2811" s="150">
        <f t="shared" si="1034"/>
        <v>1.4539999999999999E-7</v>
      </c>
      <c r="AV2811" s="150">
        <f t="shared" si="1035"/>
        <v>2.56009424E-8</v>
      </c>
      <c r="AW2811" s="163">
        <f t="shared" si="1036"/>
        <v>0</v>
      </c>
      <c r="AX2811" s="108">
        <v>0</v>
      </c>
      <c r="AY2811" s="108">
        <v>0</v>
      </c>
      <c r="AZ2811" s="108">
        <v>0</v>
      </c>
      <c r="BA2811" s="108">
        <v>0</v>
      </c>
      <c r="BB2811" s="108">
        <v>0</v>
      </c>
      <c r="BC2811" s="196">
        <v>1.12E-7</v>
      </c>
      <c r="BD2811" s="108">
        <v>0</v>
      </c>
      <c r="BE2811" s="196">
        <v>2.5600000000000001E-8</v>
      </c>
      <c r="BF2811" s="108">
        <v>0</v>
      </c>
      <c r="BG2811" s="108">
        <v>0</v>
      </c>
      <c r="BH2811" s="108">
        <v>0</v>
      </c>
      <c r="BI2811" s="196">
        <v>8.2100000000000004E-13</v>
      </c>
      <c r="BJ2811" s="196">
        <v>8.1399999999999999E-14</v>
      </c>
      <c r="BK2811" s="196">
        <v>4E-14</v>
      </c>
      <c r="BL2811" s="196">
        <v>3.3400000000000001E-8</v>
      </c>
      <c r="BM2811" s="108">
        <v>0</v>
      </c>
      <c r="BN2811" s="108">
        <v>0</v>
      </c>
      <c r="BO2811" s="108">
        <v>0</v>
      </c>
      <c r="BP2811" s="108">
        <v>0</v>
      </c>
      <c r="BQ2811" s="108">
        <v>0</v>
      </c>
      <c r="BR2811" s="108">
        <v>0</v>
      </c>
      <c r="BS2811" s="108">
        <v>0</v>
      </c>
      <c r="BU2811" s="69">
        <v>7.9165240999999999E-4</v>
      </c>
      <c r="BV2811" s="69">
        <v>0</v>
      </c>
      <c r="BW2811" s="69">
        <v>0</v>
      </c>
      <c r="BX2811" s="172">
        <v>3.8121334999999999E-7</v>
      </c>
      <c r="BY2811" s="69">
        <v>0</v>
      </c>
      <c r="BZ2811" s="69">
        <v>0</v>
      </c>
      <c r="CA2811" s="69">
        <v>0</v>
      </c>
      <c r="CB2811" s="69">
        <v>0</v>
      </c>
      <c r="CC2811" s="172">
        <v>2.4954469000000002E-6</v>
      </c>
      <c r="CD2811" s="172">
        <v>2.8254097000000001E-7</v>
      </c>
      <c r="CE2811" s="69">
        <v>0</v>
      </c>
      <c r="CF2811" s="69">
        <v>0</v>
      </c>
      <c r="CG2811" s="69">
        <v>0</v>
      </c>
      <c r="CH2811" s="69">
        <v>7.8849320999999995E-4</v>
      </c>
      <c r="CI2811" s="69">
        <v>0</v>
      </c>
      <c r="CJ2811" s="69">
        <v>0</v>
      </c>
      <c r="CK2811" s="69">
        <v>0</v>
      </c>
      <c r="CM2811" s="198">
        <v>0</v>
      </c>
      <c r="CN2811" s="198">
        <v>0</v>
      </c>
      <c r="CO2811" s="198">
        <v>1.52569</v>
      </c>
      <c r="CP2811" s="198">
        <v>0</v>
      </c>
      <c r="CQ2811" s="197">
        <v>2.1400000000000001E-9</v>
      </c>
      <c r="CR2811" s="198">
        <v>0</v>
      </c>
      <c r="CS2811" s="198">
        <v>0</v>
      </c>
      <c r="CT2811" s="198">
        <v>0.153</v>
      </c>
      <c r="CU2811" s="198">
        <v>0</v>
      </c>
      <c r="CV2811" s="198">
        <v>0</v>
      </c>
    </row>
    <row r="2812" spans="1:100" ht="14.4">
      <c r="A2812" t="s">
        <v>2997</v>
      </c>
      <c r="B2812" s="112" t="s">
        <v>1437</v>
      </c>
      <c r="C2812" s="113" t="str">
        <f t="shared" si="1027"/>
        <v>Q.010.40.110</v>
      </c>
      <c r="D2812" t="s">
        <v>1548</v>
      </c>
      <c r="E2812" s="112" t="s">
        <v>362</v>
      </c>
      <c r="F2812" s="115" t="str">
        <f t="shared" si="1028"/>
        <v>Ethyl acetate  (C4H8O2), direct emissions (scope1 and downstream)</v>
      </c>
      <c r="G2812" s="143">
        <f t="shared" si="1037"/>
        <v>0</v>
      </c>
      <c r="I2812" s="118">
        <f t="shared" si="1038"/>
        <v>2.1664624469999998</v>
      </c>
      <c r="K2812" s="161">
        <f t="shared" si="1039"/>
        <v>2.1613081319999998</v>
      </c>
      <c r="L2812" s="161">
        <f t="shared" si="1040"/>
        <v>5.1543149999999996E-3</v>
      </c>
      <c r="M2812" s="162">
        <f t="shared" si="1041"/>
        <v>0</v>
      </c>
      <c r="N2812" s="161">
        <v>0</v>
      </c>
      <c r="O2812" s="132">
        <v>0</v>
      </c>
      <c r="P2812" s="132">
        <v>0</v>
      </c>
      <c r="Q2812" s="132">
        <v>2.1603599999999998</v>
      </c>
      <c r="R2812" s="132">
        <v>0</v>
      </c>
      <c r="S2812" s="132">
        <v>0</v>
      </c>
      <c r="T2812" s="132">
        <v>9.4813199999999997E-4</v>
      </c>
      <c r="U2812" s="132">
        <v>5.1543149999999996E-3</v>
      </c>
      <c r="V2812" s="132">
        <v>0</v>
      </c>
      <c r="W2812" s="132">
        <v>0</v>
      </c>
      <c r="X2812" s="132">
        <v>0</v>
      </c>
      <c r="Y2812" s="132">
        <v>0</v>
      </c>
      <c r="Z2812" s="132">
        <v>0</v>
      </c>
      <c r="AA2812" s="132">
        <v>0</v>
      </c>
      <c r="AC2812" s="118">
        <f t="shared" si="1029"/>
        <v>0</v>
      </c>
      <c r="AD2812" s="118">
        <f t="shared" si="1030"/>
        <v>2.1664624469999998</v>
      </c>
      <c r="AE2812" s="118">
        <f t="shared" si="1031"/>
        <v>5.1543149999999996E-3</v>
      </c>
      <c r="AF2812" s="118">
        <f t="shared" si="1032"/>
        <v>5.1543149999999996E-3</v>
      </c>
      <c r="AG2812" s="118">
        <f t="shared" si="1033"/>
        <v>0</v>
      </c>
      <c r="AI2812" s="69">
        <v>0</v>
      </c>
      <c r="AJ2812" s="69">
        <v>0</v>
      </c>
      <c r="AK2812" s="69">
        <v>0</v>
      </c>
      <c r="AL2812" s="69">
        <v>0</v>
      </c>
      <c r="AM2812" s="69">
        <v>0</v>
      </c>
      <c r="AN2812" s="69">
        <v>0</v>
      </c>
      <c r="AO2812" s="69">
        <v>0</v>
      </c>
      <c r="AQ2812" s="116">
        <v>5.2343199999999998E-3</v>
      </c>
      <c r="AR2812" s="116">
        <v>1.366092E-3</v>
      </c>
      <c r="AS2812" s="116">
        <v>3.868228E-3</v>
      </c>
      <c r="AT2812" s="116">
        <v>0</v>
      </c>
      <c r="AU2812" s="150">
        <f t="shared" si="1034"/>
        <v>8.1899999999999999E-8</v>
      </c>
      <c r="AV2812" s="150">
        <f t="shared" si="1035"/>
        <v>1.43055768E-8</v>
      </c>
      <c r="AW2812" s="163">
        <f t="shared" si="1036"/>
        <v>0</v>
      </c>
      <c r="AX2812" s="108">
        <v>0</v>
      </c>
      <c r="AY2812" s="108">
        <v>0</v>
      </c>
      <c r="AZ2812" s="108">
        <v>0</v>
      </c>
      <c r="BA2812" s="108">
        <v>0</v>
      </c>
      <c r="BB2812" s="108">
        <v>0</v>
      </c>
      <c r="BC2812" s="196">
        <v>6.2699999999999999E-8</v>
      </c>
      <c r="BD2812" s="108">
        <v>0</v>
      </c>
      <c r="BE2812" s="196">
        <v>1.4300000000000001E-8</v>
      </c>
      <c r="BF2812" s="108">
        <v>0</v>
      </c>
      <c r="BG2812" s="108">
        <v>0</v>
      </c>
      <c r="BH2812" s="108">
        <v>0</v>
      </c>
      <c r="BI2812" s="196">
        <v>5.2099999999999998E-12</v>
      </c>
      <c r="BJ2812" s="196">
        <v>9.1799999999999998E-14</v>
      </c>
      <c r="BK2812" s="196">
        <v>2.7499999999999999E-13</v>
      </c>
      <c r="BL2812" s="108">
        <v>0</v>
      </c>
      <c r="BM2812" s="196">
        <v>1.92E-8</v>
      </c>
      <c r="BN2812" s="108">
        <v>0</v>
      </c>
      <c r="BO2812" s="108">
        <v>0</v>
      </c>
      <c r="BP2812" s="108">
        <v>0</v>
      </c>
      <c r="BQ2812" s="108">
        <v>0</v>
      </c>
      <c r="BR2812" s="108">
        <v>0</v>
      </c>
      <c r="BS2812" s="108">
        <v>0</v>
      </c>
      <c r="BU2812" s="69">
        <v>4.1419569000000002E-4</v>
      </c>
      <c r="BV2812" s="69">
        <v>0</v>
      </c>
      <c r="BW2812" s="69">
        <v>0</v>
      </c>
      <c r="BX2812" s="172">
        <v>6.0375989000000003E-7</v>
      </c>
      <c r="BY2812" s="69">
        <v>0</v>
      </c>
      <c r="BZ2812" s="69">
        <v>0</v>
      </c>
      <c r="CA2812" s="69">
        <v>0</v>
      </c>
      <c r="CB2812" s="69">
        <v>0</v>
      </c>
      <c r="CC2812" s="69">
        <v>0</v>
      </c>
      <c r="CD2812" s="172">
        <v>6.2738445999999998E-7</v>
      </c>
      <c r="CE2812" s="69">
        <v>0</v>
      </c>
      <c r="CF2812" s="69">
        <v>0</v>
      </c>
      <c r="CG2812" s="69">
        <v>0</v>
      </c>
      <c r="CH2812" s="69">
        <v>4.1296454E-4</v>
      </c>
      <c r="CI2812" s="69">
        <v>0</v>
      </c>
      <c r="CJ2812" s="69">
        <v>0</v>
      </c>
      <c r="CK2812" s="69">
        <v>0</v>
      </c>
      <c r="CM2812" s="198">
        <v>0</v>
      </c>
      <c r="CN2812" s="198">
        <v>0</v>
      </c>
      <c r="CO2812" s="198">
        <v>0.62612599999999996</v>
      </c>
      <c r="CP2812" s="198">
        <v>0</v>
      </c>
      <c r="CQ2812" s="198">
        <v>0</v>
      </c>
      <c r="CR2812" s="197">
        <v>5.2300000000000003E-9</v>
      </c>
      <c r="CS2812" s="198">
        <v>0</v>
      </c>
      <c r="CT2812" s="198">
        <v>0.113</v>
      </c>
      <c r="CU2812" s="198">
        <v>0</v>
      </c>
      <c r="CV2812" s="198">
        <v>0</v>
      </c>
    </row>
    <row r="2813" spans="1:100" ht="14.4">
      <c r="A2813" t="s">
        <v>2998</v>
      </c>
      <c r="B2813" s="112" t="s">
        <v>1437</v>
      </c>
      <c r="C2813" s="113" t="str">
        <f t="shared" si="1027"/>
        <v>Q.010.40.111</v>
      </c>
      <c r="D2813" t="s">
        <v>1548</v>
      </c>
      <c r="E2813" s="112" t="s">
        <v>362</v>
      </c>
      <c r="F2813" s="115" t="str">
        <f t="shared" si="1028"/>
        <v>Ethylene (C2H4), direct emissions (scope1 and downstream)</v>
      </c>
      <c r="G2813" s="143">
        <f t="shared" si="1037"/>
        <v>0</v>
      </c>
      <c r="I2813" s="118">
        <f t="shared" si="1038"/>
        <v>10.342944545092202</v>
      </c>
      <c r="K2813" s="161">
        <f t="shared" si="1039"/>
        <v>10.342941808320001</v>
      </c>
      <c r="L2813" s="161">
        <f t="shared" si="1040"/>
        <v>2.7367722000000002E-6</v>
      </c>
      <c r="M2813" s="162">
        <f t="shared" si="1041"/>
        <v>0</v>
      </c>
      <c r="N2813" s="161">
        <v>0</v>
      </c>
      <c r="O2813" s="132">
        <v>0</v>
      </c>
      <c r="P2813" s="132">
        <v>0</v>
      </c>
      <c r="Q2813" s="132">
        <v>10.3428</v>
      </c>
      <c r="R2813" s="132">
        <v>0</v>
      </c>
      <c r="S2813" s="132">
        <v>0</v>
      </c>
      <c r="T2813" s="132">
        <v>1.4180831999999999E-4</v>
      </c>
      <c r="U2813" s="164">
        <v>2.7367722000000002E-6</v>
      </c>
      <c r="V2813" s="132">
        <v>0</v>
      </c>
      <c r="W2813" s="132">
        <v>0</v>
      </c>
      <c r="X2813" s="132">
        <v>0</v>
      </c>
      <c r="Y2813" s="132">
        <v>0</v>
      </c>
      <c r="Z2813" s="132">
        <v>0</v>
      </c>
      <c r="AA2813" s="132">
        <v>0</v>
      </c>
      <c r="AC2813" s="118">
        <f t="shared" si="1029"/>
        <v>0</v>
      </c>
      <c r="AD2813" s="118">
        <f t="shared" si="1030"/>
        <v>10.342944545092202</v>
      </c>
      <c r="AE2813" s="118">
        <f t="shared" si="1031"/>
        <v>2.7367722000000002E-6</v>
      </c>
      <c r="AF2813" s="118">
        <f t="shared" si="1032"/>
        <v>2.7367722000000002E-6</v>
      </c>
      <c r="AG2813" s="118">
        <f t="shared" si="1033"/>
        <v>0</v>
      </c>
      <c r="AI2813" s="69">
        <v>0</v>
      </c>
      <c r="AJ2813" s="69">
        <v>0</v>
      </c>
      <c r="AK2813" s="69">
        <v>0</v>
      </c>
      <c r="AL2813" s="69">
        <v>0</v>
      </c>
      <c r="AM2813" s="69">
        <v>0</v>
      </c>
      <c r="AN2813" s="69">
        <v>0</v>
      </c>
      <c r="AO2813" s="69">
        <v>0</v>
      </c>
      <c r="AQ2813" s="116">
        <v>2.5892559999999998E-2</v>
      </c>
      <c r="AR2813" s="116">
        <v>5.5043999999999996E-3</v>
      </c>
      <c r="AS2813" s="116">
        <v>2.0388159999999999E-2</v>
      </c>
      <c r="AT2813" s="116">
        <v>0</v>
      </c>
      <c r="AU2813" s="150">
        <f t="shared" si="1034"/>
        <v>3.3000000000000002E-7</v>
      </c>
      <c r="AV2813" s="150">
        <f t="shared" si="1035"/>
        <v>7.54E-8</v>
      </c>
      <c r="AW2813" s="163">
        <f t="shared" si="1036"/>
        <v>0</v>
      </c>
      <c r="AX2813" s="108">
        <v>0</v>
      </c>
      <c r="AY2813" s="108">
        <v>0</v>
      </c>
      <c r="AZ2813" s="108">
        <v>0</v>
      </c>
      <c r="BA2813" s="108">
        <v>0</v>
      </c>
      <c r="BB2813" s="108">
        <v>0</v>
      </c>
      <c r="BC2813" s="196">
        <v>3.3000000000000002E-7</v>
      </c>
      <c r="BD2813" s="108">
        <v>0</v>
      </c>
      <c r="BE2813" s="196">
        <v>7.54E-8</v>
      </c>
      <c r="BF2813" s="108">
        <v>0</v>
      </c>
      <c r="BG2813" s="108">
        <v>0</v>
      </c>
      <c r="BH2813" s="108">
        <v>0</v>
      </c>
      <c r="BI2813" s="108">
        <v>0</v>
      </c>
      <c r="BJ2813" s="108">
        <v>0</v>
      </c>
      <c r="BK2813" s="108">
        <v>0</v>
      </c>
      <c r="BL2813" s="108">
        <v>0</v>
      </c>
      <c r="BM2813" s="108">
        <v>0</v>
      </c>
      <c r="BN2813" s="108">
        <v>0</v>
      </c>
      <c r="BO2813" s="108">
        <v>0</v>
      </c>
      <c r="BP2813" s="108">
        <v>0</v>
      </c>
      <c r="BQ2813" s="108">
        <v>0</v>
      </c>
      <c r="BR2813" s="108">
        <v>0</v>
      </c>
      <c r="BS2813" s="108">
        <v>0</v>
      </c>
      <c r="BU2813" s="69">
        <v>1.9771764999999999E-3</v>
      </c>
      <c r="BV2813" s="69">
        <v>0</v>
      </c>
      <c r="BW2813" s="69">
        <v>0</v>
      </c>
      <c r="BX2813" s="172">
        <v>3.2057669999999998E-10</v>
      </c>
      <c r="BY2813" s="69">
        <v>0</v>
      </c>
      <c r="BZ2813" s="69">
        <v>0</v>
      </c>
      <c r="CA2813" s="69">
        <v>0</v>
      </c>
      <c r="CB2813" s="69">
        <v>0</v>
      </c>
      <c r="CC2813" s="69">
        <v>0</v>
      </c>
      <c r="CD2813" s="172">
        <v>9.3835390999999995E-8</v>
      </c>
      <c r="CE2813" s="69">
        <v>0</v>
      </c>
      <c r="CF2813" s="69">
        <v>0</v>
      </c>
      <c r="CG2813" s="69">
        <v>0</v>
      </c>
      <c r="CH2813" s="69">
        <v>1.9770823999999999E-3</v>
      </c>
      <c r="CI2813" s="69">
        <v>0</v>
      </c>
      <c r="CJ2813" s="69">
        <v>0</v>
      </c>
      <c r="CK2813" s="69">
        <v>0</v>
      </c>
      <c r="CM2813" s="198">
        <v>0</v>
      </c>
      <c r="CN2813" s="198">
        <v>0</v>
      </c>
      <c r="CO2813" s="198">
        <v>8.9950299999999999</v>
      </c>
      <c r="CP2813" s="198">
        <v>0</v>
      </c>
      <c r="CQ2813" s="198">
        <v>0</v>
      </c>
      <c r="CR2813" s="198">
        <v>0</v>
      </c>
      <c r="CS2813" s="198">
        <v>0</v>
      </c>
      <c r="CT2813" s="198">
        <v>0</v>
      </c>
      <c r="CU2813" s="198">
        <v>0</v>
      </c>
      <c r="CV2813" s="198">
        <v>0</v>
      </c>
    </row>
    <row r="2814" spans="1:100" ht="14.4">
      <c r="A2814" t="s">
        <v>2999</v>
      </c>
      <c r="B2814" s="112" t="s">
        <v>1437</v>
      </c>
      <c r="C2814" s="113" t="str">
        <f t="shared" si="1027"/>
        <v>Q.010.40.112</v>
      </c>
      <c r="D2814" t="s">
        <v>1548</v>
      </c>
      <c r="E2814" s="112" t="s">
        <v>362</v>
      </c>
      <c r="F2814" s="115" t="str">
        <f t="shared" si="1028"/>
        <v>Formaldehyde (CH2O), direct emissions (scope1 and downstream)</v>
      </c>
      <c r="G2814" s="143">
        <f t="shared" si="1037"/>
        <v>0</v>
      </c>
      <c r="I2814" s="118">
        <f t="shared" si="1038"/>
        <v>18.081090840000002</v>
      </c>
      <c r="K2814" s="161">
        <f t="shared" si="1039"/>
        <v>17.561295440000002</v>
      </c>
      <c r="L2814" s="161">
        <f t="shared" si="1040"/>
        <v>0.51979540000000002</v>
      </c>
      <c r="M2814" s="162">
        <f t="shared" si="1041"/>
        <v>0</v>
      </c>
      <c r="N2814" s="161">
        <v>0</v>
      </c>
      <c r="O2814" s="132">
        <v>0</v>
      </c>
      <c r="P2814" s="132">
        <v>0</v>
      </c>
      <c r="Q2814" s="132">
        <v>5.3672399999999998</v>
      </c>
      <c r="R2814" s="132">
        <v>0</v>
      </c>
      <c r="S2814" s="132">
        <v>12.158720000000001</v>
      </c>
      <c r="T2814" s="132">
        <v>3.5335440000000003E-2</v>
      </c>
      <c r="U2814" s="132">
        <v>0.51979540000000002</v>
      </c>
      <c r="V2814" s="132">
        <v>0</v>
      </c>
      <c r="W2814" s="132">
        <v>0</v>
      </c>
      <c r="X2814" s="132">
        <v>0</v>
      </c>
      <c r="Y2814" s="132">
        <v>0</v>
      </c>
      <c r="Z2814" s="132">
        <v>0</v>
      </c>
      <c r="AA2814" s="132">
        <v>0</v>
      </c>
      <c r="AC2814" s="118">
        <f t="shared" si="1029"/>
        <v>0</v>
      </c>
      <c r="AD2814" s="118">
        <f t="shared" si="1030"/>
        <v>18.081090840000002</v>
      </c>
      <c r="AE2814" s="118">
        <f t="shared" si="1031"/>
        <v>0.51979540000000002</v>
      </c>
      <c r="AF2814" s="118">
        <f t="shared" si="1032"/>
        <v>0.51979540000000002</v>
      </c>
      <c r="AG2814" s="118">
        <f t="shared" si="1033"/>
        <v>0</v>
      </c>
      <c r="AI2814" s="69">
        <v>0</v>
      </c>
      <c r="AJ2814" s="69">
        <v>0</v>
      </c>
      <c r="AK2814" s="69">
        <v>0</v>
      </c>
      <c r="AL2814" s="69">
        <v>0</v>
      </c>
      <c r="AM2814" s="69">
        <v>0</v>
      </c>
      <c r="AN2814" s="69">
        <v>0</v>
      </c>
      <c r="AO2814" s="69">
        <v>0</v>
      </c>
      <c r="AQ2814" s="116">
        <v>3.1891454000000001</v>
      </c>
      <c r="AR2814" s="116">
        <v>3.1797251000000002</v>
      </c>
      <c r="AS2814" s="116">
        <v>9.4203358000000004E-3</v>
      </c>
      <c r="AT2814" s="116">
        <v>0</v>
      </c>
      <c r="AU2814" s="150">
        <f t="shared" si="1034"/>
        <v>1.9063100000000003E-4</v>
      </c>
      <c r="AV2814" s="150">
        <f t="shared" si="1035"/>
        <v>3.4838519999999998E-8</v>
      </c>
      <c r="AW2814" s="163">
        <f t="shared" si="1036"/>
        <v>0</v>
      </c>
      <c r="AX2814" s="108">
        <v>0</v>
      </c>
      <c r="AY2814" s="108">
        <v>0</v>
      </c>
      <c r="AZ2814" s="108">
        <v>0</v>
      </c>
      <c r="BA2814" s="108">
        <v>0</v>
      </c>
      <c r="BB2814" s="108">
        <v>0</v>
      </c>
      <c r="BC2814" s="196">
        <v>1.5200000000000001E-7</v>
      </c>
      <c r="BD2814" s="108">
        <v>0</v>
      </c>
      <c r="BE2814" s="196">
        <v>3.47E-8</v>
      </c>
      <c r="BF2814" s="108">
        <v>0</v>
      </c>
      <c r="BG2814" s="108">
        <v>0</v>
      </c>
      <c r="BH2814" s="108">
        <v>0</v>
      </c>
      <c r="BI2814" s="196">
        <v>1.1399999999999999E-10</v>
      </c>
      <c r="BJ2814" s="196">
        <v>2.19E-11</v>
      </c>
      <c r="BK2814" s="196">
        <v>2.6200000000000001E-12</v>
      </c>
      <c r="BL2814" s="108">
        <v>1.9000000000000001E-4</v>
      </c>
      <c r="BM2814" s="196">
        <v>4.7899999999999999E-7</v>
      </c>
      <c r="BN2814" s="108">
        <v>0</v>
      </c>
      <c r="BO2814" s="108">
        <v>0</v>
      </c>
      <c r="BP2814" s="108">
        <v>0</v>
      </c>
      <c r="BQ2814" s="108">
        <v>0</v>
      </c>
      <c r="BR2814" s="108">
        <v>0</v>
      </c>
      <c r="BS2814" s="108">
        <v>0</v>
      </c>
      <c r="BU2814" s="69">
        <v>1.7426391999999999E-2</v>
      </c>
      <c r="BV2814" s="69">
        <v>0</v>
      </c>
      <c r="BW2814" s="69">
        <v>0</v>
      </c>
      <c r="BX2814" s="172">
        <v>6.0887161999999998E-5</v>
      </c>
      <c r="BY2814" s="69">
        <v>0</v>
      </c>
      <c r="BZ2814" s="69">
        <v>0</v>
      </c>
      <c r="CA2814" s="69">
        <v>0</v>
      </c>
      <c r="CB2814" s="69">
        <v>0</v>
      </c>
      <c r="CC2814" s="69">
        <v>1.6316146E-2</v>
      </c>
      <c r="CD2814" s="172">
        <v>2.3381666E-5</v>
      </c>
      <c r="CE2814" s="69">
        <v>0</v>
      </c>
      <c r="CF2814" s="69">
        <v>0</v>
      </c>
      <c r="CG2814" s="69">
        <v>0</v>
      </c>
      <c r="CH2814" s="69">
        <v>1.0259771E-3</v>
      </c>
      <c r="CI2814" s="69">
        <v>0</v>
      </c>
      <c r="CJ2814" s="69">
        <v>0</v>
      </c>
      <c r="CK2814" s="69">
        <v>0</v>
      </c>
      <c r="CM2814" s="198">
        <v>0</v>
      </c>
      <c r="CN2814" s="198">
        <v>0</v>
      </c>
      <c r="CO2814" s="198">
        <v>9.4558499999999999</v>
      </c>
      <c r="CP2814" s="198">
        <v>0</v>
      </c>
      <c r="CQ2814" s="197">
        <v>1.34E-5</v>
      </c>
      <c r="CR2814" s="197">
        <v>1.7100000000000001E-7</v>
      </c>
      <c r="CS2814" s="198">
        <v>0</v>
      </c>
      <c r="CT2814" s="198">
        <v>26.8</v>
      </c>
      <c r="CU2814" s="198">
        <v>0</v>
      </c>
      <c r="CV2814" s="198">
        <v>0</v>
      </c>
    </row>
    <row r="2815" spans="1:100" ht="14.4">
      <c r="A2815" t="s">
        <v>3000</v>
      </c>
      <c r="B2815" s="112" t="s">
        <v>1437</v>
      </c>
      <c r="C2815" s="113" t="str">
        <f t="shared" si="1027"/>
        <v>Q.010.40.113</v>
      </c>
      <c r="D2815" t="s">
        <v>1548</v>
      </c>
      <c r="E2815" s="112" t="s">
        <v>362</v>
      </c>
      <c r="F2815" s="115" t="str">
        <f t="shared" si="1028"/>
        <v>Hexane (C6H14), direct emissions (scope1 and downstream)</v>
      </c>
      <c r="G2815" s="143">
        <f t="shared" si="1037"/>
        <v>0</v>
      </c>
      <c r="I2815" s="118">
        <f t="shared" si="1038"/>
        <v>5.0107195109926996</v>
      </c>
      <c r="K2815" s="161">
        <f t="shared" si="1039"/>
        <v>5.0107169231999995</v>
      </c>
      <c r="L2815" s="161">
        <f t="shared" si="1040"/>
        <v>2.5877926999999998E-6</v>
      </c>
      <c r="M2815" s="162">
        <f t="shared" si="1041"/>
        <v>0</v>
      </c>
      <c r="N2815" s="161">
        <v>0</v>
      </c>
      <c r="O2815" s="132">
        <v>0</v>
      </c>
      <c r="P2815" s="132">
        <v>0</v>
      </c>
      <c r="Q2815" s="132">
        <v>4.9816799999999999</v>
      </c>
      <c r="R2815" s="132">
        <v>0</v>
      </c>
      <c r="S2815" s="132">
        <v>8.8132320000000001E-4</v>
      </c>
      <c r="T2815" s="132">
        <v>2.8155599999999999E-2</v>
      </c>
      <c r="U2815" s="164">
        <v>2.5877926999999998E-6</v>
      </c>
      <c r="V2815" s="132">
        <v>0</v>
      </c>
      <c r="W2815" s="132">
        <v>0</v>
      </c>
      <c r="X2815" s="132">
        <v>0</v>
      </c>
      <c r="Y2815" s="132">
        <v>0</v>
      </c>
      <c r="Z2815" s="132">
        <v>0</v>
      </c>
      <c r="AA2815" s="132">
        <v>0</v>
      </c>
      <c r="AC2815" s="118">
        <f t="shared" si="1029"/>
        <v>0</v>
      </c>
      <c r="AD2815" s="118">
        <f t="shared" si="1030"/>
        <v>5.0107195109926996</v>
      </c>
      <c r="AE2815" s="118">
        <f t="shared" si="1031"/>
        <v>2.5877926999999998E-6</v>
      </c>
      <c r="AF2815" s="118">
        <f t="shared" si="1032"/>
        <v>2.5877926999999998E-6</v>
      </c>
      <c r="AG2815" s="118">
        <f t="shared" si="1033"/>
        <v>0</v>
      </c>
      <c r="AI2815" s="69">
        <v>0</v>
      </c>
      <c r="AJ2815" s="69">
        <v>0</v>
      </c>
      <c r="AK2815" s="69">
        <v>0</v>
      </c>
      <c r="AL2815" s="69">
        <v>0</v>
      </c>
      <c r="AM2815" s="69">
        <v>0</v>
      </c>
      <c r="AN2815" s="69">
        <v>0</v>
      </c>
      <c r="AO2815" s="69">
        <v>0</v>
      </c>
      <c r="AQ2815" s="116">
        <v>1.9008081E-2</v>
      </c>
      <c r="AR2815" s="116">
        <v>1.0841999999999999E-2</v>
      </c>
      <c r="AS2815" s="116">
        <v>8.1660806000000002E-3</v>
      </c>
      <c r="AT2815" s="116">
        <v>0</v>
      </c>
      <c r="AU2815" s="150">
        <f t="shared" si="1034"/>
        <v>6.5000000000000002E-7</v>
      </c>
      <c r="AV2815" s="150">
        <f t="shared" si="1035"/>
        <v>3.0200002374899998E-8</v>
      </c>
      <c r="AW2815" s="163">
        <f t="shared" si="1036"/>
        <v>0</v>
      </c>
      <c r="AX2815" s="108">
        <v>0</v>
      </c>
      <c r="AY2815" s="108">
        <v>0</v>
      </c>
      <c r="AZ2815" s="108">
        <v>0</v>
      </c>
      <c r="BA2815" s="108">
        <v>0</v>
      </c>
      <c r="BB2815" s="108">
        <v>0</v>
      </c>
      <c r="BC2815" s="196">
        <v>1.3199999999999999E-7</v>
      </c>
      <c r="BD2815" s="108">
        <v>0</v>
      </c>
      <c r="BE2815" s="196">
        <v>3.0199999999999999E-8</v>
      </c>
      <c r="BF2815" s="108">
        <v>0</v>
      </c>
      <c r="BG2815" s="108">
        <v>0</v>
      </c>
      <c r="BH2815" s="108">
        <v>0</v>
      </c>
      <c r="BI2815" s="196">
        <v>2.2299999999999999E-15</v>
      </c>
      <c r="BJ2815" s="196">
        <v>4.19E-17</v>
      </c>
      <c r="BK2815" s="196">
        <v>1.03E-16</v>
      </c>
      <c r="BL2815" s="196">
        <v>1.6000000000000001E-8</v>
      </c>
      <c r="BM2815" s="196">
        <v>5.0200000000000002E-7</v>
      </c>
      <c r="BN2815" s="108">
        <v>0</v>
      </c>
      <c r="BO2815" s="108">
        <v>0</v>
      </c>
      <c r="BP2815" s="108">
        <v>0</v>
      </c>
      <c r="BQ2815" s="108">
        <v>0</v>
      </c>
      <c r="BR2815" s="108">
        <v>0</v>
      </c>
      <c r="BS2815" s="108">
        <v>0</v>
      </c>
      <c r="BU2815" s="69">
        <v>9.7208888000000003E-4</v>
      </c>
      <c r="BV2815" s="69">
        <v>0</v>
      </c>
      <c r="BW2815" s="69">
        <v>0</v>
      </c>
      <c r="BX2815" s="172">
        <v>3.0312571999999998E-10</v>
      </c>
      <c r="BY2815" s="69">
        <v>0</v>
      </c>
      <c r="BZ2815" s="69">
        <v>0</v>
      </c>
      <c r="CA2815" s="69">
        <v>0</v>
      </c>
      <c r="CB2815" s="69">
        <v>0</v>
      </c>
      <c r="CC2815" s="172">
        <v>1.1826737E-6</v>
      </c>
      <c r="CD2815" s="172">
        <v>1.8630724E-5</v>
      </c>
      <c r="CE2815" s="69">
        <v>0</v>
      </c>
      <c r="CF2815" s="69">
        <v>0</v>
      </c>
      <c r="CG2815" s="69">
        <v>0</v>
      </c>
      <c r="CH2815" s="69">
        <v>9.5227517999999997E-4</v>
      </c>
      <c r="CI2815" s="69">
        <v>0</v>
      </c>
      <c r="CJ2815" s="69">
        <v>0</v>
      </c>
      <c r="CK2815" s="69">
        <v>0</v>
      </c>
      <c r="CM2815" s="198">
        <v>0</v>
      </c>
      <c r="CN2815" s="198">
        <v>0</v>
      </c>
      <c r="CO2815" s="198">
        <v>1.24386</v>
      </c>
      <c r="CP2815" s="198">
        <v>0</v>
      </c>
      <c r="CQ2815" s="197">
        <v>9.9299999999999998E-10</v>
      </c>
      <c r="CR2815" s="197">
        <v>1.35E-7</v>
      </c>
      <c r="CS2815" s="198">
        <v>0</v>
      </c>
      <c r="CT2815" s="198">
        <v>1.35E-4</v>
      </c>
      <c r="CU2815" s="198">
        <v>0</v>
      </c>
      <c r="CV2815" s="198">
        <v>0</v>
      </c>
    </row>
    <row r="2816" spans="1:100" ht="14.4">
      <c r="A2816" t="s">
        <v>3001</v>
      </c>
      <c r="B2816" s="112" t="s">
        <v>1437</v>
      </c>
      <c r="C2816" s="113" t="str">
        <f t="shared" ref="C2816:C2840" si="1042">MID(A2816,1,12)</f>
        <v>Q.010.40.114</v>
      </c>
      <c r="D2816" t="s">
        <v>1548</v>
      </c>
      <c r="E2816" s="112" t="s">
        <v>362</v>
      </c>
      <c r="F2816" s="115" t="str">
        <f t="shared" ref="F2816:F2840" si="1043">MID(A2816, 21,85)</f>
        <v>Isoprene (C5H8), direct emissions (scope1 and downstream)</v>
      </c>
      <c r="G2816" s="143">
        <f t="shared" si="1037"/>
        <v>0</v>
      </c>
      <c r="I2816" s="118">
        <f t="shared" si="1038"/>
        <v>11.324562805581001</v>
      </c>
      <c r="K2816" s="161">
        <f t="shared" si="1039"/>
        <v>11.324554127200001</v>
      </c>
      <c r="L2816" s="161">
        <f t="shared" si="1040"/>
        <v>8.6783809999999995E-6</v>
      </c>
      <c r="M2816" s="162">
        <f t="shared" si="1041"/>
        <v>0</v>
      </c>
      <c r="N2816" s="161">
        <v>0</v>
      </c>
      <c r="O2816" s="132">
        <v>0</v>
      </c>
      <c r="P2816" s="132">
        <v>0</v>
      </c>
      <c r="Q2816" s="132">
        <v>11.2608</v>
      </c>
      <c r="R2816" s="132">
        <v>0</v>
      </c>
      <c r="S2816" s="132">
        <v>6.2675919999999996E-2</v>
      </c>
      <c r="T2816" s="132">
        <v>1.0782071999999999E-3</v>
      </c>
      <c r="U2816" s="164">
        <v>8.6783809999999995E-6</v>
      </c>
      <c r="V2816" s="132">
        <v>0</v>
      </c>
      <c r="W2816" s="132">
        <v>0</v>
      </c>
      <c r="X2816" s="132">
        <v>0</v>
      </c>
      <c r="Y2816" s="132">
        <v>0</v>
      </c>
      <c r="Z2816" s="132">
        <v>0</v>
      </c>
      <c r="AA2816" s="132">
        <v>0</v>
      </c>
      <c r="AC2816" s="118">
        <f t="shared" si="1029"/>
        <v>0</v>
      </c>
      <c r="AD2816" s="118">
        <f t="shared" si="1030"/>
        <v>11.324562805581001</v>
      </c>
      <c r="AE2816" s="118">
        <f t="shared" si="1031"/>
        <v>8.6783809999999995E-6</v>
      </c>
      <c r="AF2816" s="118">
        <f t="shared" si="1032"/>
        <v>8.6783809999999995E-6</v>
      </c>
      <c r="AG2816" s="118">
        <f t="shared" si="1033"/>
        <v>0</v>
      </c>
      <c r="AI2816" s="69">
        <v>0</v>
      </c>
      <c r="AJ2816" s="69">
        <v>0</v>
      </c>
      <c r="AK2816" s="69">
        <v>0</v>
      </c>
      <c r="AL2816" s="69">
        <v>0</v>
      </c>
      <c r="AM2816" s="69">
        <v>0</v>
      </c>
      <c r="AN2816" s="69">
        <v>0</v>
      </c>
      <c r="AO2816" s="69">
        <v>0</v>
      </c>
      <c r="AQ2816" s="116">
        <v>3.6631759999999999E-2</v>
      </c>
      <c r="AR2816" s="116">
        <v>1.337736E-2</v>
      </c>
      <c r="AS2816" s="116">
        <v>2.3254400000000001E-2</v>
      </c>
      <c r="AT2816" s="116">
        <v>0</v>
      </c>
      <c r="AU2816" s="150">
        <f t="shared" si="1034"/>
        <v>8.019999999999999E-7</v>
      </c>
      <c r="AV2816" s="150">
        <f t="shared" si="1035"/>
        <v>8.6000000470300012E-8</v>
      </c>
      <c r="AW2816" s="163">
        <f t="shared" si="1036"/>
        <v>0</v>
      </c>
      <c r="AX2816" s="108">
        <v>0</v>
      </c>
      <c r="AY2816" s="108">
        <v>0</v>
      </c>
      <c r="AZ2816" s="108">
        <v>0</v>
      </c>
      <c r="BA2816" s="108">
        <v>0</v>
      </c>
      <c r="BB2816" s="108">
        <v>0</v>
      </c>
      <c r="BC2816" s="196">
        <v>3.7599999999999998E-7</v>
      </c>
      <c r="BD2816" s="108">
        <v>0</v>
      </c>
      <c r="BE2816" s="196">
        <v>8.6000000000000002E-8</v>
      </c>
      <c r="BF2816" s="108">
        <v>0</v>
      </c>
      <c r="BG2816" s="108">
        <v>0</v>
      </c>
      <c r="BH2816" s="108">
        <v>0</v>
      </c>
      <c r="BI2816" s="196">
        <v>4.2900000000000002E-16</v>
      </c>
      <c r="BJ2816" s="196">
        <v>1.19E-17</v>
      </c>
      <c r="BK2816" s="196">
        <v>2.9400000000000001E-17</v>
      </c>
      <c r="BL2816" s="196">
        <v>4.2599999999999998E-7</v>
      </c>
      <c r="BM2816" s="108">
        <v>0</v>
      </c>
      <c r="BN2816" s="108">
        <v>0</v>
      </c>
      <c r="BO2816" s="108">
        <v>0</v>
      </c>
      <c r="BP2816" s="108">
        <v>0</v>
      </c>
      <c r="BQ2816" s="108">
        <v>0</v>
      </c>
      <c r="BR2816" s="108">
        <v>0</v>
      </c>
      <c r="BS2816" s="108">
        <v>0</v>
      </c>
      <c r="BU2816" s="69">
        <v>2.2373841999999999E-3</v>
      </c>
      <c r="BV2816" s="69">
        <v>0</v>
      </c>
      <c r="BW2816" s="69">
        <v>0</v>
      </c>
      <c r="BX2816" s="172">
        <v>1.0165576999999999E-9</v>
      </c>
      <c r="BY2816" s="69">
        <v>0</v>
      </c>
      <c r="BZ2816" s="69">
        <v>0</v>
      </c>
      <c r="CA2816" s="69">
        <v>0</v>
      </c>
      <c r="CB2816" s="69">
        <v>0</v>
      </c>
      <c r="CC2816" s="172">
        <v>8.4106671999999996E-5</v>
      </c>
      <c r="CD2816" s="172">
        <v>7.1345598000000001E-7</v>
      </c>
      <c r="CE2816" s="69">
        <v>0</v>
      </c>
      <c r="CF2816" s="69">
        <v>0</v>
      </c>
      <c r="CG2816" s="69">
        <v>0</v>
      </c>
      <c r="CH2816" s="69">
        <v>2.1525631000000002E-3</v>
      </c>
      <c r="CI2816" s="69">
        <v>0</v>
      </c>
      <c r="CJ2816" s="69">
        <v>0</v>
      </c>
      <c r="CK2816" s="69">
        <v>0</v>
      </c>
      <c r="CM2816" s="198">
        <v>0</v>
      </c>
      <c r="CN2816" s="198">
        <v>0</v>
      </c>
      <c r="CO2816" s="198">
        <v>10.6068</v>
      </c>
      <c r="CP2816" s="198">
        <v>0</v>
      </c>
      <c r="CQ2816" s="197">
        <v>6.8099999999999994E-8</v>
      </c>
      <c r="CR2816" s="198">
        <v>0</v>
      </c>
      <c r="CS2816" s="198">
        <v>0</v>
      </c>
      <c r="CT2816" s="197">
        <v>5.6900000000000001E-5</v>
      </c>
      <c r="CU2816" s="198">
        <v>0</v>
      </c>
      <c r="CV2816" s="198">
        <v>0</v>
      </c>
    </row>
    <row r="2817" spans="1:100" ht="14.4">
      <c r="A2817" t="s">
        <v>3002</v>
      </c>
      <c r="B2817" s="112" t="s">
        <v>1437</v>
      </c>
      <c r="C2817" s="113" t="str">
        <f t="shared" si="1042"/>
        <v>Q.010.40.115</v>
      </c>
      <c r="D2817" t="s">
        <v>1548</v>
      </c>
      <c r="E2817" s="112" t="s">
        <v>362</v>
      </c>
      <c r="F2817" s="115" t="str">
        <f t="shared" si="1043"/>
        <v>Methanol (CH3OH), direct emissions (scope1 and downstream)</v>
      </c>
      <c r="G2817" s="143">
        <f t="shared" si="1037"/>
        <v>0</v>
      </c>
      <c r="I2817" s="118">
        <f t="shared" si="1038"/>
        <v>1.4461776141</v>
      </c>
      <c r="K2817" s="161">
        <f t="shared" si="1039"/>
        <v>1.4451809976000001</v>
      </c>
      <c r="L2817" s="161">
        <f t="shared" si="1040"/>
        <v>9.9661650000000004E-4</v>
      </c>
      <c r="M2817" s="162">
        <f t="shared" si="1041"/>
        <v>0</v>
      </c>
      <c r="N2817" s="161">
        <v>0</v>
      </c>
      <c r="O2817" s="132">
        <v>0</v>
      </c>
      <c r="P2817" s="132">
        <v>0</v>
      </c>
      <c r="Q2817" s="132">
        <v>1.44432</v>
      </c>
      <c r="R2817" s="132">
        <v>0</v>
      </c>
      <c r="S2817" s="132">
        <v>0</v>
      </c>
      <c r="T2817" s="132">
        <v>8.6099760000000005E-4</v>
      </c>
      <c r="U2817" s="132">
        <v>9.9661650000000004E-4</v>
      </c>
      <c r="V2817" s="132">
        <v>0</v>
      </c>
      <c r="W2817" s="132">
        <v>0</v>
      </c>
      <c r="X2817" s="132">
        <v>0</v>
      </c>
      <c r="Y2817" s="132">
        <v>0</v>
      </c>
      <c r="Z2817" s="132">
        <v>0</v>
      </c>
      <c r="AA2817" s="132">
        <v>0</v>
      </c>
      <c r="AC2817" s="118">
        <f t="shared" si="1029"/>
        <v>0</v>
      </c>
      <c r="AD2817" s="118">
        <f t="shared" si="1030"/>
        <v>1.4461776141</v>
      </c>
      <c r="AE2817" s="118">
        <f t="shared" si="1031"/>
        <v>9.9661650000000004E-4</v>
      </c>
      <c r="AF2817" s="118">
        <f t="shared" si="1032"/>
        <v>9.9661650000000004E-4</v>
      </c>
      <c r="AG2817" s="118">
        <f t="shared" si="1033"/>
        <v>0</v>
      </c>
      <c r="AI2817" s="69">
        <v>0</v>
      </c>
      <c r="AJ2817" s="69">
        <v>0</v>
      </c>
      <c r="AK2817" s="69">
        <v>0</v>
      </c>
      <c r="AL2817" s="69">
        <v>0</v>
      </c>
      <c r="AM2817" s="69">
        <v>0</v>
      </c>
      <c r="AN2817" s="69">
        <v>0</v>
      </c>
      <c r="AO2817" s="69">
        <v>0</v>
      </c>
      <c r="AQ2817" s="116">
        <v>3.9597134999999999E-3</v>
      </c>
      <c r="AR2817" s="116">
        <v>1.30938E-3</v>
      </c>
      <c r="AS2817" s="116">
        <v>2.6503335000000001E-3</v>
      </c>
      <c r="AT2817" s="116">
        <v>0</v>
      </c>
      <c r="AU2817" s="150">
        <f t="shared" si="1034"/>
        <v>7.8499999999999995E-8</v>
      </c>
      <c r="AV2817" s="150">
        <f t="shared" si="1035"/>
        <v>9.8015290999999995E-9</v>
      </c>
      <c r="AW2817" s="163">
        <f t="shared" si="1036"/>
        <v>0</v>
      </c>
      <c r="AX2817" s="108">
        <v>0</v>
      </c>
      <c r="AY2817" s="108">
        <v>0</v>
      </c>
      <c r="AZ2817" s="108">
        <v>0</v>
      </c>
      <c r="BA2817" s="108">
        <v>0</v>
      </c>
      <c r="BB2817" s="108">
        <v>0</v>
      </c>
      <c r="BC2817" s="196">
        <v>4.29E-8</v>
      </c>
      <c r="BD2817" s="108">
        <v>0</v>
      </c>
      <c r="BE2817" s="196">
        <v>9.8000000000000001E-9</v>
      </c>
      <c r="BF2817" s="108">
        <v>0</v>
      </c>
      <c r="BG2817" s="108">
        <v>0</v>
      </c>
      <c r="BH2817" s="108">
        <v>0</v>
      </c>
      <c r="BI2817" s="196">
        <v>1.3899999999999999E-12</v>
      </c>
      <c r="BJ2817" s="196">
        <v>9.1700000000000003E-14</v>
      </c>
      <c r="BK2817" s="196">
        <v>4.7399999999999999E-14</v>
      </c>
      <c r="BL2817" s="108">
        <v>0</v>
      </c>
      <c r="BM2817" s="196">
        <v>3.5600000000000001E-8</v>
      </c>
      <c r="BN2817" s="108">
        <v>0</v>
      </c>
      <c r="BO2817" s="108">
        <v>0</v>
      </c>
      <c r="BP2817" s="108">
        <v>0</v>
      </c>
      <c r="BQ2817" s="108">
        <v>0</v>
      </c>
      <c r="BR2817" s="108">
        <v>0</v>
      </c>
      <c r="BS2817" s="108">
        <v>0</v>
      </c>
      <c r="BU2817" s="69">
        <v>2.7677608000000001E-4</v>
      </c>
      <c r="BV2817" s="69">
        <v>0</v>
      </c>
      <c r="BW2817" s="69">
        <v>0</v>
      </c>
      <c r="BX2817" s="172">
        <v>1.1674045E-7</v>
      </c>
      <c r="BY2817" s="69">
        <v>0</v>
      </c>
      <c r="BZ2817" s="69">
        <v>0</v>
      </c>
      <c r="CA2817" s="69">
        <v>0</v>
      </c>
      <c r="CB2817" s="69">
        <v>0</v>
      </c>
      <c r="CC2817" s="69">
        <v>0</v>
      </c>
      <c r="CD2817" s="172">
        <v>5.6972712000000004E-7</v>
      </c>
      <c r="CE2817" s="69">
        <v>0</v>
      </c>
      <c r="CF2817" s="69">
        <v>0</v>
      </c>
      <c r="CG2817" s="69">
        <v>0</v>
      </c>
      <c r="CH2817" s="69">
        <v>2.7608960999999998E-4</v>
      </c>
      <c r="CI2817" s="69">
        <v>0</v>
      </c>
      <c r="CJ2817" s="69">
        <v>0</v>
      </c>
      <c r="CK2817" s="69">
        <v>0</v>
      </c>
      <c r="CM2817" s="198">
        <v>0</v>
      </c>
      <c r="CN2817" s="198">
        <v>0</v>
      </c>
      <c r="CO2817" s="198">
        <v>0.67233600000000004</v>
      </c>
      <c r="CP2817" s="198">
        <v>0</v>
      </c>
      <c r="CQ2817" s="198">
        <v>0</v>
      </c>
      <c r="CR2817" s="197">
        <v>1.02E-8</v>
      </c>
      <c r="CS2817" s="198">
        <v>0</v>
      </c>
      <c r="CT2817" s="198">
        <v>0.224</v>
      </c>
      <c r="CU2817" s="198">
        <v>0</v>
      </c>
      <c r="CV2817" s="198">
        <v>0</v>
      </c>
    </row>
    <row r="2818" spans="1:100" ht="14.4">
      <c r="A2818" t="s">
        <v>3003</v>
      </c>
      <c r="B2818" s="112" t="s">
        <v>1437</v>
      </c>
      <c r="C2818" s="113" t="str">
        <f t="shared" si="1042"/>
        <v>Q.010.40.116</v>
      </c>
      <c r="D2818" t="s">
        <v>1548</v>
      </c>
      <c r="E2818" s="112" t="s">
        <v>362</v>
      </c>
      <c r="F2818" s="115" t="str">
        <f t="shared" si="1043"/>
        <v>1-Propanol (C3H8O), direct emissions (scope1 and downstream)</v>
      </c>
      <c r="G2818" s="143">
        <f t="shared" si="1037"/>
        <v>0</v>
      </c>
      <c r="I2818" s="118">
        <f t="shared" si="1038"/>
        <v>5.8032739973999998</v>
      </c>
      <c r="K2818" s="161">
        <f t="shared" si="1039"/>
        <v>5.8020163271999996</v>
      </c>
      <c r="L2818" s="161">
        <f t="shared" si="1040"/>
        <v>1.2576702000000001E-3</v>
      </c>
      <c r="M2818" s="162">
        <f t="shared" si="1041"/>
        <v>0</v>
      </c>
      <c r="N2818" s="161">
        <v>0</v>
      </c>
      <c r="O2818" s="132">
        <v>0</v>
      </c>
      <c r="P2818" s="132">
        <v>0</v>
      </c>
      <c r="Q2818" s="132">
        <v>5.8017599999999998</v>
      </c>
      <c r="R2818" s="132">
        <v>0</v>
      </c>
      <c r="S2818" s="132">
        <v>0</v>
      </c>
      <c r="T2818" s="132">
        <v>2.563272E-4</v>
      </c>
      <c r="U2818" s="132">
        <v>1.2576702000000001E-3</v>
      </c>
      <c r="V2818" s="132">
        <v>0</v>
      </c>
      <c r="W2818" s="132">
        <v>0</v>
      </c>
      <c r="X2818" s="132">
        <v>0</v>
      </c>
      <c r="Y2818" s="132">
        <v>0</v>
      </c>
      <c r="Z2818" s="132">
        <v>0</v>
      </c>
      <c r="AA2818" s="132">
        <v>0</v>
      </c>
      <c r="AC2818" s="118">
        <f t="shared" si="1029"/>
        <v>0</v>
      </c>
      <c r="AD2818" s="118">
        <f t="shared" si="1030"/>
        <v>5.8032739973999998</v>
      </c>
      <c r="AE2818" s="118">
        <f t="shared" si="1031"/>
        <v>1.2576702000000001E-3</v>
      </c>
      <c r="AF2818" s="118">
        <f t="shared" si="1032"/>
        <v>1.2576702000000001E-3</v>
      </c>
      <c r="AG2818" s="118">
        <f t="shared" si="1033"/>
        <v>0</v>
      </c>
      <c r="AI2818" s="69">
        <v>0</v>
      </c>
      <c r="AJ2818" s="69">
        <v>0</v>
      </c>
      <c r="AK2818" s="69">
        <v>0</v>
      </c>
      <c r="AL2818" s="69">
        <v>0</v>
      </c>
      <c r="AM2818" s="69">
        <v>0</v>
      </c>
      <c r="AN2818" s="69">
        <v>0</v>
      </c>
      <c r="AO2818" s="69">
        <v>0</v>
      </c>
      <c r="AQ2818" s="116">
        <v>1.2424114E-2</v>
      </c>
      <c r="AR2818" s="116">
        <v>2.6354400000000002E-3</v>
      </c>
      <c r="AS2818" s="116">
        <v>9.7886736000000005E-3</v>
      </c>
      <c r="AT2818" s="116">
        <v>0</v>
      </c>
      <c r="AU2818" s="150">
        <f t="shared" si="1034"/>
        <v>1.5800000000000001E-7</v>
      </c>
      <c r="AV2818" s="150">
        <f t="shared" si="1035"/>
        <v>3.62007158E-8</v>
      </c>
      <c r="AW2818" s="163">
        <f t="shared" si="1036"/>
        <v>0</v>
      </c>
      <c r="AX2818" s="108">
        <v>0</v>
      </c>
      <c r="AY2818" s="108">
        <v>0</v>
      </c>
      <c r="AZ2818" s="108">
        <v>0</v>
      </c>
      <c r="BA2818" s="108">
        <v>0</v>
      </c>
      <c r="BB2818" s="108">
        <v>0</v>
      </c>
      <c r="BC2818" s="196">
        <v>1.5800000000000001E-7</v>
      </c>
      <c r="BD2818" s="108">
        <v>0</v>
      </c>
      <c r="BE2818" s="196">
        <v>3.62E-8</v>
      </c>
      <c r="BF2818" s="108">
        <v>0</v>
      </c>
      <c r="BG2818" s="108">
        <v>0</v>
      </c>
      <c r="BH2818" s="108">
        <v>0</v>
      </c>
      <c r="BI2818" s="196">
        <v>5.7499999999999997E-13</v>
      </c>
      <c r="BJ2818" s="196">
        <v>8.1300000000000004E-14</v>
      </c>
      <c r="BK2818" s="196">
        <v>5.9499999999999999E-14</v>
      </c>
      <c r="BL2818" s="108">
        <v>0</v>
      </c>
      <c r="BM2818" s="108">
        <v>0</v>
      </c>
      <c r="BN2818" s="108">
        <v>0</v>
      </c>
      <c r="BO2818" s="108">
        <v>0</v>
      </c>
      <c r="BP2818" s="108">
        <v>0</v>
      </c>
      <c r="BQ2818" s="108">
        <v>0</v>
      </c>
      <c r="BR2818" s="108">
        <v>0</v>
      </c>
      <c r="BS2818" s="108">
        <v>0</v>
      </c>
      <c r="BU2818" s="69">
        <v>1.1093549E-3</v>
      </c>
      <c r="BV2818" s="69">
        <v>0</v>
      </c>
      <c r="BW2818" s="69">
        <v>0</v>
      </c>
      <c r="BX2818" s="172">
        <v>1.4731944000000001E-7</v>
      </c>
      <c r="BY2818" s="69">
        <v>0</v>
      </c>
      <c r="BZ2818" s="69">
        <v>0</v>
      </c>
      <c r="CA2818" s="69">
        <v>0</v>
      </c>
      <c r="CB2818" s="69">
        <v>0</v>
      </c>
      <c r="CC2818" s="69">
        <v>0</v>
      </c>
      <c r="CD2818" s="172">
        <v>1.6961320000000001E-7</v>
      </c>
      <c r="CE2818" s="69">
        <v>0</v>
      </c>
      <c r="CF2818" s="69">
        <v>0</v>
      </c>
      <c r="CG2818" s="69">
        <v>0</v>
      </c>
      <c r="CH2818" s="69">
        <v>1.1090379000000001E-3</v>
      </c>
      <c r="CI2818" s="69">
        <v>0</v>
      </c>
      <c r="CJ2818" s="69">
        <v>0</v>
      </c>
      <c r="CK2818" s="69">
        <v>0</v>
      </c>
      <c r="CM2818" s="198">
        <v>0</v>
      </c>
      <c r="CN2818" s="198">
        <v>0</v>
      </c>
      <c r="CO2818" s="198">
        <v>2.49736</v>
      </c>
      <c r="CP2818" s="198">
        <v>0</v>
      </c>
      <c r="CQ2818" s="198">
        <v>0</v>
      </c>
      <c r="CR2818" s="198">
        <v>0</v>
      </c>
      <c r="CS2818" s="198">
        <v>0</v>
      </c>
      <c r="CT2818" s="198">
        <v>9.2499999999999999E-2</v>
      </c>
      <c r="CU2818" s="198">
        <v>0</v>
      </c>
      <c r="CV2818" s="198">
        <v>0</v>
      </c>
    </row>
    <row r="2819" spans="1:100" ht="14.4">
      <c r="A2819" t="s">
        <v>3004</v>
      </c>
      <c r="B2819" s="112" t="s">
        <v>1437</v>
      </c>
      <c r="C2819" s="113" t="str">
        <f t="shared" si="1042"/>
        <v>Q.010.40.117</v>
      </c>
      <c r="D2819" t="s">
        <v>1548</v>
      </c>
      <c r="E2819" s="112" t="s">
        <v>362</v>
      </c>
      <c r="F2819" s="115" t="str">
        <f t="shared" si="1043"/>
        <v>Naphthalene (C10H8), direct emissions (scope1 and downstream)</v>
      </c>
      <c r="G2819" s="143">
        <f t="shared" si="1037"/>
        <v>0</v>
      </c>
      <c r="I2819" s="118">
        <f t="shared" si="1038"/>
        <v>1.167272055</v>
      </c>
      <c r="K2819" s="161">
        <f t="shared" si="1039"/>
        <v>1.156436</v>
      </c>
      <c r="L2819" s="161">
        <f t="shared" si="1040"/>
        <v>1.0836055000000001E-2</v>
      </c>
      <c r="M2819" s="162">
        <f t="shared" si="1041"/>
        <v>0</v>
      </c>
      <c r="N2819" s="161">
        <v>0</v>
      </c>
      <c r="O2819" s="132">
        <v>0</v>
      </c>
      <c r="P2819" s="132">
        <v>0</v>
      </c>
      <c r="Q2819" s="132">
        <v>0</v>
      </c>
      <c r="R2819" s="132">
        <v>0</v>
      </c>
      <c r="S2819" s="132">
        <v>0.8237312</v>
      </c>
      <c r="T2819" s="132">
        <v>0.33270480000000002</v>
      </c>
      <c r="U2819" s="132">
        <v>1.0836055000000001E-2</v>
      </c>
      <c r="V2819" s="132">
        <v>0</v>
      </c>
      <c r="W2819" s="132">
        <v>0</v>
      </c>
      <c r="X2819" s="132">
        <v>0</v>
      </c>
      <c r="Y2819" s="132">
        <v>0</v>
      </c>
      <c r="Z2819" s="132">
        <v>0</v>
      </c>
      <c r="AA2819" s="132">
        <v>0</v>
      </c>
      <c r="AC2819" s="118">
        <f t="shared" si="1029"/>
        <v>0</v>
      </c>
      <c r="AD2819" s="118">
        <f t="shared" si="1030"/>
        <v>1.167272055</v>
      </c>
      <c r="AE2819" s="118">
        <f t="shared" si="1031"/>
        <v>1.0836055000000001E-2</v>
      </c>
      <c r="AF2819" s="118">
        <f t="shared" si="1032"/>
        <v>1.0836055000000001E-2</v>
      </c>
      <c r="AG2819" s="118">
        <f t="shared" si="1033"/>
        <v>0</v>
      </c>
      <c r="AI2819" s="69">
        <v>0</v>
      </c>
      <c r="AJ2819" s="69">
        <v>0</v>
      </c>
      <c r="AK2819" s="69">
        <v>0</v>
      </c>
      <c r="AL2819" s="69">
        <v>0</v>
      </c>
      <c r="AM2819" s="69">
        <v>0</v>
      </c>
      <c r="AN2819" s="69">
        <v>0</v>
      </c>
      <c r="AO2819" s="69">
        <v>0</v>
      </c>
      <c r="AQ2819" s="116">
        <v>0.17497572</v>
      </c>
      <c r="AR2819" s="116">
        <v>0.1749732</v>
      </c>
      <c r="AS2819" s="199">
        <v>2.5152608E-6</v>
      </c>
      <c r="AT2819" s="116">
        <v>0</v>
      </c>
      <c r="AU2819" s="150">
        <f t="shared" si="1034"/>
        <v>1.049E-5</v>
      </c>
      <c r="AV2819" s="150">
        <f t="shared" si="1035"/>
        <v>9.3020000000000006E-12</v>
      </c>
      <c r="AW2819" s="163">
        <f t="shared" si="1036"/>
        <v>0</v>
      </c>
      <c r="AX2819" s="108">
        <v>0</v>
      </c>
      <c r="AY2819" s="108">
        <v>0</v>
      </c>
      <c r="AZ2819" s="108">
        <v>0</v>
      </c>
      <c r="BA2819" s="108">
        <v>0</v>
      </c>
      <c r="BB2819" s="108">
        <v>0</v>
      </c>
      <c r="BC2819" s="108">
        <v>0</v>
      </c>
      <c r="BD2819" s="108">
        <v>0</v>
      </c>
      <c r="BE2819" s="108">
        <v>0</v>
      </c>
      <c r="BF2819" s="108">
        <v>0</v>
      </c>
      <c r="BG2819" s="108">
        <v>0</v>
      </c>
      <c r="BH2819" s="108">
        <v>0</v>
      </c>
      <c r="BI2819" s="196">
        <v>6.6600000000000003E-12</v>
      </c>
      <c r="BJ2819" s="196">
        <v>4.9200000000000002E-13</v>
      </c>
      <c r="BK2819" s="196">
        <v>2.1499999999999999E-12</v>
      </c>
      <c r="BL2819" s="196">
        <v>7.9799999999999998E-6</v>
      </c>
      <c r="BM2819" s="196">
        <v>2.5100000000000001E-6</v>
      </c>
      <c r="BN2819" s="108">
        <v>0</v>
      </c>
      <c r="BO2819" s="108">
        <v>0</v>
      </c>
      <c r="BP2819" s="108">
        <v>0</v>
      </c>
      <c r="BQ2819" s="108">
        <v>0</v>
      </c>
      <c r="BR2819" s="108">
        <v>0</v>
      </c>
      <c r="BS2819" s="108">
        <v>0</v>
      </c>
      <c r="BU2819" s="69">
        <v>1.3268113000000001E-3</v>
      </c>
      <c r="BV2819" s="69">
        <v>0</v>
      </c>
      <c r="BW2819" s="69">
        <v>0</v>
      </c>
      <c r="BX2819" s="172">
        <v>1.2693007000000001E-6</v>
      </c>
      <c r="BY2819" s="69">
        <v>0</v>
      </c>
      <c r="BZ2819" s="69">
        <v>0</v>
      </c>
      <c r="CA2819" s="69">
        <v>0</v>
      </c>
      <c r="CB2819" s="69">
        <v>0</v>
      </c>
      <c r="CC2819" s="69">
        <v>1.1053892999999999E-3</v>
      </c>
      <c r="CD2819" s="69">
        <v>2.2015270000000001E-4</v>
      </c>
      <c r="CE2819" s="69">
        <v>0</v>
      </c>
      <c r="CF2819" s="69">
        <v>0</v>
      </c>
      <c r="CG2819" s="69">
        <v>0</v>
      </c>
      <c r="CH2819" s="69">
        <v>0</v>
      </c>
      <c r="CI2819" s="69">
        <v>0</v>
      </c>
      <c r="CJ2819" s="69">
        <v>0</v>
      </c>
      <c r="CK2819" s="69">
        <v>0</v>
      </c>
      <c r="CM2819" s="198">
        <v>0</v>
      </c>
      <c r="CN2819" s="198">
        <v>0</v>
      </c>
      <c r="CO2819" s="198">
        <v>3.34449</v>
      </c>
      <c r="CP2819" s="198">
        <v>0</v>
      </c>
      <c r="CQ2819" s="197">
        <v>6.3499999999999996E-7</v>
      </c>
      <c r="CR2819" s="197">
        <v>8.7400000000000002E-7</v>
      </c>
      <c r="CS2819" s="198">
        <v>0</v>
      </c>
      <c r="CT2819" s="198">
        <v>1.61</v>
      </c>
      <c r="CU2819" s="198">
        <v>0</v>
      </c>
      <c r="CV2819" s="198">
        <v>0</v>
      </c>
    </row>
    <row r="2820" spans="1:100" ht="14.4">
      <c r="A2820" t="s">
        <v>3005</v>
      </c>
      <c r="B2820" s="112" t="s">
        <v>1437</v>
      </c>
      <c r="C2820" s="113" t="str">
        <f t="shared" si="1042"/>
        <v>Q.010.40.118</v>
      </c>
      <c r="D2820" t="s">
        <v>1548</v>
      </c>
      <c r="E2820" s="112" t="s">
        <v>362</v>
      </c>
      <c r="F2820" s="115" t="str">
        <f t="shared" si="1043"/>
        <v>Propylene (C3H6), direct emissions (scope1 and downstream)</v>
      </c>
      <c r="G2820" s="143">
        <f t="shared" si="1037"/>
        <v>0</v>
      </c>
      <c r="I2820" s="118">
        <f t="shared" si="1038"/>
        <v>11.6280513017629</v>
      </c>
      <c r="K2820" s="161">
        <f t="shared" si="1039"/>
        <v>11.628049427280001</v>
      </c>
      <c r="L2820" s="161">
        <f t="shared" si="1040"/>
        <v>1.8744829E-6</v>
      </c>
      <c r="M2820" s="162">
        <f t="shared" si="1041"/>
        <v>0</v>
      </c>
      <c r="N2820" s="161">
        <v>0</v>
      </c>
      <c r="O2820" s="132">
        <v>0</v>
      </c>
      <c r="P2820" s="132">
        <v>0</v>
      </c>
      <c r="Q2820" s="132">
        <v>11.628</v>
      </c>
      <c r="R2820" s="132">
        <v>0</v>
      </c>
      <c r="S2820" s="132">
        <v>0</v>
      </c>
      <c r="T2820" s="164">
        <v>4.9427279999999999E-5</v>
      </c>
      <c r="U2820" s="164">
        <v>1.8744829E-6</v>
      </c>
      <c r="V2820" s="132">
        <v>0</v>
      </c>
      <c r="W2820" s="132">
        <v>0</v>
      </c>
      <c r="X2820" s="132">
        <v>0</v>
      </c>
      <c r="Y2820" s="132">
        <v>0</v>
      </c>
      <c r="Z2820" s="132">
        <v>0</v>
      </c>
      <c r="AA2820" s="132">
        <v>0</v>
      </c>
      <c r="AC2820" s="118">
        <f t="shared" si="1029"/>
        <v>0</v>
      </c>
      <c r="AD2820" s="118">
        <f t="shared" si="1030"/>
        <v>11.6280513017629</v>
      </c>
      <c r="AE2820" s="118">
        <f t="shared" si="1031"/>
        <v>1.8744829E-6</v>
      </c>
      <c r="AF2820" s="118">
        <f t="shared" si="1032"/>
        <v>1.8744829E-6</v>
      </c>
      <c r="AG2820" s="118">
        <f t="shared" si="1033"/>
        <v>0</v>
      </c>
      <c r="AI2820" s="69">
        <v>0</v>
      </c>
      <c r="AJ2820" s="69">
        <v>0</v>
      </c>
      <c r="AK2820" s="69">
        <v>0</v>
      </c>
      <c r="AL2820" s="69">
        <v>0</v>
      </c>
      <c r="AM2820" s="69">
        <v>0</v>
      </c>
      <c r="AN2820" s="69">
        <v>0</v>
      </c>
      <c r="AO2820" s="69">
        <v>0</v>
      </c>
      <c r="AQ2820" s="116">
        <v>3.028776E-2</v>
      </c>
      <c r="AR2820" s="116">
        <v>6.4384799999999999E-3</v>
      </c>
      <c r="AS2820" s="116">
        <v>2.384928E-2</v>
      </c>
      <c r="AT2820" s="116">
        <v>0</v>
      </c>
      <c r="AU2820" s="150">
        <f t="shared" si="1034"/>
        <v>3.8599999999999999E-7</v>
      </c>
      <c r="AV2820" s="150">
        <f t="shared" si="1035"/>
        <v>8.8199999999999996E-8</v>
      </c>
      <c r="AW2820" s="163">
        <f t="shared" si="1036"/>
        <v>0</v>
      </c>
      <c r="AX2820" s="108">
        <v>0</v>
      </c>
      <c r="AY2820" s="108">
        <v>0</v>
      </c>
      <c r="AZ2820" s="108">
        <v>0</v>
      </c>
      <c r="BA2820" s="108">
        <v>0</v>
      </c>
      <c r="BB2820" s="108">
        <v>0</v>
      </c>
      <c r="BC2820" s="196">
        <v>3.8599999999999999E-7</v>
      </c>
      <c r="BD2820" s="108">
        <v>0</v>
      </c>
      <c r="BE2820" s="196">
        <v>8.8199999999999996E-8</v>
      </c>
      <c r="BF2820" s="108">
        <v>0</v>
      </c>
      <c r="BG2820" s="108">
        <v>0</v>
      </c>
      <c r="BH2820" s="108">
        <v>0</v>
      </c>
      <c r="BI2820" s="108">
        <v>0</v>
      </c>
      <c r="BJ2820" s="108">
        <v>0</v>
      </c>
      <c r="BK2820" s="108">
        <v>0</v>
      </c>
      <c r="BL2820" s="108">
        <v>0</v>
      </c>
      <c r="BM2820" s="108">
        <v>0</v>
      </c>
      <c r="BN2820" s="108">
        <v>0</v>
      </c>
      <c r="BO2820" s="108">
        <v>0</v>
      </c>
      <c r="BP2820" s="108">
        <v>0</v>
      </c>
      <c r="BQ2820" s="108">
        <v>0</v>
      </c>
      <c r="BR2820" s="108">
        <v>0</v>
      </c>
      <c r="BS2820" s="108">
        <v>0</v>
      </c>
      <c r="BU2820" s="69">
        <v>2.2227882999999999E-3</v>
      </c>
      <c r="BV2820" s="69">
        <v>0</v>
      </c>
      <c r="BW2820" s="69">
        <v>0</v>
      </c>
      <c r="BX2820" s="172">
        <v>2.195709E-10</v>
      </c>
      <c r="BY2820" s="69">
        <v>0</v>
      </c>
      <c r="BZ2820" s="69">
        <v>0</v>
      </c>
      <c r="CA2820" s="69">
        <v>0</v>
      </c>
      <c r="CB2820" s="69">
        <v>0</v>
      </c>
      <c r="CC2820" s="69">
        <v>0</v>
      </c>
      <c r="CD2820" s="172">
        <v>3.2706319000000001E-8</v>
      </c>
      <c r="CE2820" s="69">
        <v>0</v>
      </c>
      <c r="CF2820" s="69">
        <v>0</v>
      </c>
      <c r="CG2820" s="69">
        <v>0</v>
      </c>
      <c r="CH2820" s="69">
        <v>2.2227553E-3</v>
      </c>
      <c r="CI2820" s="69">
        <v>0</v>
      </c>
      <c r="CJ2820" s="69">
        <v>0</v>
      </c>
      <c r="CK2820" s="69">
        <v>0</v>
      </c>
      <c r="CM2820" s="198">
        <v>0</v>
      </c>
      <c r="CN2820" s="198">
        <v>0</v>
      </c>
      <c r="CO2820" s="198">
        <v>11.6647</v>
      </c>
      <c r="CP2820" s="198">
        <v>0</v>
      </c>
      <c r="CQ2820" s="198">
        <v>0</v>
      </c>
      <c r="CR2820" s="198">
        <v>0</v>
      </c>
      <c r="CS2820" s="198">
        <v>0</v>
      </c>
      <c r="CT2820" s="198">
        <v>0</v>
      </c>
      <c r="CU2820" s="198">
        <v>0</v>
      </c>
      <c r="CV2820" s="198">
        <v>0</v>
      </c>
    </row>
    <row r="2821" spans="1:100" ht="14.4">
      <c r="A2821" t="s">
        <v>3006</v>
      </c>
      <c r="B2821" s="112" t="s">
        <v>1437</v>
      </c>
      <c r="C2821" s="113" t="str">
        <f t="shared" si="1042"/>
        <v>Q.010.40.119</v>
      </c>
      <c r="D2821" t="s">
        <v>1548</v>
      </c>
      <c r="E2821" s="112" t="s">
        <v>362</v>
      </c>
      <c r="F2821" s="115" t="str">
        <f t="shared" si="1043"/>
        <v>Styrene (C8H8), direct emissions (scope1 and downstream)</v>
      </c>
      <c r="G2821" s="143">
        <f t="shared" si="1037"/>
        <v>0</v>
      </c>
      <c r="I2821" s="118">
        <f t="shared" si="1038"/>
        <v>1.9442012034</v>
      </c>
      <c r="K2821" s="161">
        <f t="shared" si="1039"/>
        <v>1.9435450000000001</v>
      </c>
      <c r="L2821" s="161">
        <f t="shared" si="1040"/>
        <v>6.5620339999999998E-4</v>
      </c>
      <c r="M2821" s="162">
        <f t="shared" si="1041"/>
        <v>0</v>
      </c>
      <c r="N2821" s="161">
        <v>0</v>
      </c>
      <c r="O2821" s="132">
        <v>0</v>
      </c>
      <c r="P2821" s="132">
        <v>0</v>
      </c>
      <c r="Q2821" s="132">
        <v>1.4688000000000001</v>
      </c>
      <c r="R2821" s="132">
        <v>0</v>
      </c>
      <c r="S2821" s="132">
        <v>0.47057080000000001</v>
      </c>
      <c r="T2821" s="132">
        <v>4.1742000000000003E-3</v>
      </c>
      <c r="U2821" s="132">
        <v>6.5620339999999998E-4</v>
      </c>
      <c r="V2821" s="132">
        <v>0</v>
      </c>
      <c r="W2821" s="132">
        <v>0</v>
      </c>
      <c r="X2821" s="132">
        <v>0</v>
      </c>
      <c r="Y2821" s="132">
        <v>0</v>
      </c>
      <c r="Z2821" s="132">
        <v>0</v>
      </c>
      <c r="AA2821" s="132">
        <v>0</v>
      </c>
      <c r="AC2821" s="118">
        <f t="shared" si="1029"/>
        <v>0</v>
      </c>
      <c r="AD2821" s="118">
        <f t="shared" si="1030"/>
        <v>1.9442012034</v>
      </c>
      <c r="AE2821" s="118">
        <f t="shared" si="1031"/>
        <v>6.5620339999999998E-4</v>
      </c>
      <c r="AF2821" s="118">
        <f t="shared" si="1032"/>
        <v>6.5620339999999998E-4</v>
      </c>
      <c r="AG2821" s="118">
        <f t="shared" si="1033"/>
        <v>0</v>
      </c>
      <c r="AI2821" s="69">
        <v>0</v>
      </c>
      <c r="AJ2821" s="69">
        <v>0</v>
      </c>
      <c r="AK2821" s="69">
        <v>0</v>
      </c>
      <c r="AL2821" s="69">
        <v>0</v>
      </c>
      <c r="AM2821" s="69">
        <v>0</v>
      </c>
      <c r="AN2821" s="69">
        <v>0</v>
      </c>
      <c r="AO2821" s="69">
        <v>0</v>
      </c>
      <c r="AQ2821" s="116">
        <v>7.5437246999999999E-2</v>
      </c>
      <c r="AR2821" s="116">
        <v>7.4417819999999996E-2</v>
      </c>
      <c r="AS2821" s="116">
        <v>1.0194275E-3</v>
      </c>
      <c r="AT2821" s="116">
        <v>0</v>
      </c>
      <c r="AU2821" s="150">
        <f t="shared" si="1034"/>
        <v>4.4614999999999996E-6</v>
      </c>
      <c r="AV2821" s="150">
        <f t="shared" si="1035"/>
        <v>3.7700719800000001E-9</v>
      </c>
      <c r="AW2821" s="163">
        <f t="shared" si="1036"/>
        <v>0</v>
      </c>
      <c r="AX2821" s="108">
        <v>0</v>
      </c>
      <c r="AY2821" s="108">
        <v>0</v>
      </c>
      <c r="AZ2821" s="108">
        <v>0</v>
      </c>
      <c r="BA2821" s="108">
        <v>0</v>
      </c>
      <c r="BB2821" s="108">
        <v>0</v>
      </c>
      <c r="BC2821" s="196">
        <v>1.6499999999999999E-8</v>
      </c>
      <c r="BD2821" s="108">
        <v>0</v>
      </c>
      <c r="BE2821" s="196">
        <v>3.77E-9</v>
      </c>
      <c r="BF2821" s="108">
        <v>0</v>
      </c>
      <c r="BG2821" s="108">
        <v>0</v>
      </c>
      <c r="BH2821" s="108">
        <v>0</v>
      </c>
      <c r="BI2821" s="196">
        <v>5.8300000000000001E-14</v>
      </c>
      <c r="BJ2821" s="196">
        <v>3.7199999999999997E-15</v>
      </c>
      <c r="BK2821" s="196">
        <v>9.9599999999999993E-15</v>
      </c>
      <c r="BL2821" s="196">
        <v>4.25E-6</v>
      </c>
      <c r="BM2821" s="196">
        <v>1.9500000000000001E-7</v>
      </c>
      <c r="BN2821" s="108">
        <v>0</v>
      </c>
      <c r="BO2821" s="108">
        <v>0</v>
      </c>
      <c r="BP2821" s="108">
        <v>0</v>
      </c>
      <c r="BQ2821" s="108">
        <v>0</v>
      </c>
      <c r="BR2821" s="108">
        <v>0</v>
      </c>
      <c r="BS2821" s="108">
        <v>0</v>
      </c>
      <c r="BU2821" s="69">
        <v>9.1508094000000001E-4</v>
      </c>
      <c r="BV2821" s="69">
        <v>0</v>
      </c>
      <c r="BW2821" s="69">
        <v>0</v>
      </c>
      <c r="BX2821" s="172">
        <v>7.6865557000000003E-8</v>
      </c>
      <c r="BY2821" s="69">
        <v>0</v>
      </c>
      <c r="BZ2821" s="69">
        <v>0</v>
      </c>
      <c r="CA2821" s="69">
        <v>0</v>
      </c>
      <c r="CB2821" s="69">
        <v>0</v>
      </c>
      <c r="CC2821" s="69">
        <v>6.3147287999999995E-4</v>
      </c>
      <c r="CD2821" s="172">
        <v>2.7620924000000002E-6</v>
      </c>
      <c r="CE2821" s="69">
        <v>0</v>
      </c>
      <c r="CF2821" s="69">
        <v>0</v>
      </c>
      <c r="CG2821" s="69">
        <v>0</v>
      </c>
      <c r="CH2821" s="69">
        <v>2.8076909999999997E-4</v>
      </c>
      <c r="CI2821" s="69">
        <v>0</v>
      </c>
      <c r="CJ2821" s="69">
        <v>0</v>
      </c>
      <c r="CK2821" s="69">
        <v>0</v>
      </c>
      <c r="CM2821" s="198">
        <v>0</v>
      </c>
      <c r="CN2821" s="198">
        <v>0</v>
      </c>
      <c r="CO2821" s="198">
        <v>1.7329300000000001</v>
      </c>
      <c r="CP2821" s="198">
        <v>0</v>
      </c>
      <c r="CQ2821" s="197">
        <v>5.1200000000000003E-7</v>
      </c>
      <c r="CR2821" s="197">
        <v>1.02E-7</v>
      </c>
      <c r="CS2821" s="198">
        <v>0</v>
      </c>
      <c r="CT2821" s="198">
        <v>1.55E-2</v>
      </c>
      <c r="CU2821" s="198">
        <v>0</v>
      </c>
      <c r="CV2821" s="198">
        <v>0</v>
      </c>
    </row>
    <row r="2822" spans="1:100" ht="14.4">
      <c r="A2822" t="s">
        <v>3007</v>
      </c>
      <c r="B2822" s="112" t="s">
        <v>1437</v>
      </c>
      <c r="C2822" s="113" t="str">
        <f t="shared" si="1042"/>
        <v>Q.010.40.120</v>
      </c>
      <c r="D2822" t="s">
        <v>1548</v>
      </c>
      <c r="E2822" s="112" t="s">
        <v>362</v>
      </c>
      <c r="F2822" s="115" t="str">
        <f t="shared" si="1043"/>
        <v>Tetrachloroethylene (C2Cl4), direct emissions (scope1 and downstream)</v>
      </c>
      <c r="G2822" s="143">
        <f t="shared" si="1037"/>
        <v>6.34</v>
      </c>
      <c r="I2822" s="118">
        <f t="shared" si="1038"/>
        <v>1.7433151730000001</v>
      </c>
      <c r="K2822" s="161">
        <f t="shared" si="1039"/>
        <v>0.78897519999999999</v>
      </c>
      <c r="L2822" s="161">
        <f t="shared" si="1040"/>
        <v>3.339973E-3</v>
      </c>
      <c r="M2822" s="162">
        <f t="shared" si="1041"/>
        <v>0</v>
      </c>
      <c r="N2822" s="161">
        <v>0.95099999999999996</v>
      </c>
      <c r="O2822" s="132">
        <v>0</v>
      </c>
      <c r="P2822" s="132">
        <v>0</v>
      </c>
      <c r="Q2822" s="132">
        <v>0.29987999999999998</v>
      </c>
      <c r="R2822" s="132">
        <v>0</v>
      </c>
      <c r="S2822" s="132">
        <v>0.25879600000000003</v>
      </c>
      <c r="T2822" s="132">
        <v>0.23029920000000001</v>
      </c>
      <c r="U2822" s="132">
        <v>3.339973E-3</v>
      </c>
      <c r="V2822" s="132">
        <v>0</v>
      </c>
      <c r="W2822" s="132">
        <v>0</v>
      </c>
      <c r="X2822" s="132">
        <v>0</v>
      </c>
      <c r="Y2822" s="132">
        <v>0</v>
      </c>
      <c r="Z2822" s="132">
        <v>0</v>
      </c>
      <c r="AA2822" s="132">
        <v>0</v>
      </c>
      <c r="AC2822" s="118">
        <f t="shared" si="1029"/>
        <v>0.95099999999999996</v>
      </c>
      <c r="AD2822" s="118">
        <f t="shared" si="1030"/>
        <v>0.79231517299999998</v>
      </c>
      <c r="AE2822" s="118">
        <f t="shared" si="1031"/>
        <v>3.339973E-3</v>
      </c>
      <c r="AF2822" s="118">
        <f t="shared" si="1032"/>
        <v>3.339973E-3</v>
      </c>
      <c r="AG2822" s="118">
        <f t="shared" si="1033"/>
        <v>0</v>
      </c>
      <c r="AI2822" s="69">
        <v>0</v>
      </c>
      <c r="AJ2822" s="69">
        <v>0</v>
      </c>
      <c r="AK2822" s="69">
        <v>0</v>
      </c>
      <c r="AL2822" s="69">
        <v>0</v>
      </c>
      <c r="AM2822" s="69">
        <v>0</v>
      </c>
      <c r="AN2822" s="69">
        <v>0</v>
      </c>
      <c r="AO2822" s="69">
        <v>0</v>
      </c>
      <c r="AQ2822" s="116">
        <v>0.16639572</v>
      </c>
      <c r="AR2822" s="116">
        <v>0.16618784</v>
      </c>
      <c r="AS2822" s="116">
        <v>2.0787946000000001E-4</v>
      </c>
      <c r="AT2822" s="116">
        <v>0</v>
      </c>
      <c r="AU2822" s="150">
        <f t="shared" si="1034"/>
        <v>9.9633E-6</v>
      </c>
      <c r="AV2822" s="150">
        <f t="shared" si="1035"/>
        <v>7.6878500000000005E-10</v>
      </c>
      <c r="AW2822" s="163">
        <f t="shared" si="1036"/>
        <v>0</v>
      </c>
      <c r="AX2822" s="108">
        <v>0</v>
      </c>
      <c r="AY2822" s="108">
        <v>0</v>
      </c>
      <c r="AZ2822" s="108">
        <v>0</v>
      </c>
      <c r="BA2822" s="108">
        <v>0</v>
      </c>
      <c r="BB2822" s="108">
        <v>0</v>
      </c>
      <c r="BC2822" s="196">
        <v>3.3000000000000002E-9</v>
      </c>
      <c r="BD2822" s="108">
        <v>0</v>
      </c>
      <c r="BE2822" s="196">
        <v>7.5399999999999998E-10</v>
      </c>
      <c r="BF2822" s="108">
        <v>0</v>
      </c>
      <c r="BG2822" s="108">
        <v>0</v>
      </c>
      <c r="BH2822" s="108">
        <v>0</v>
      </c>
      <c r="BI2822" s="196">
        <v>6.7600000000000003E-12</v>
      </c>
      <c r="BJ2822" s="196">
        <v>1.8499999999999999E-13</v>
      </c>
      <c r="BK2822" s="196">
        <v>7.8400000000000005E-12</v>
      </c>
      <c r="BL2822" s="196">
        <v>5.4199999999999998E-6</v>
      </c>
      <c r="BM2822" s="196">
        <v>4.5399999999999997E-6</v>
      </c>
      <c r="BN2822" s="108">
        <v>0</v>
      </c>
      <c r="BO2822" s="108">
        <v>0</v>
      </c>
      <c r="BP2822" s="108">
        <v>0</v>
      </c>
      <c r="BQ2822" s="108">
        <v>0</v>
      </c>
      <c r="BR2822" s="108">
        <v>0</v>
      </c>
      <c r="BS2822" s="108">
        <v>0</v>
      </c>
      <c r="BU2822" s="69">
        <v>7.3416728000000005E-4</v>
      </c>
      <c r="BV2822" s="69">
        <v>0</v>
      </c>
      <c r="BW2822" s="69">
        <v>1.7677601999999999E-4</v>
      </c>
      <c r="BX2822" s="172">
        <v>3.9123370000000002E-7</v>
      </c>
      <c r="BY2822" s="69">
        <v>0</v>
      </c>
      <c r="BZ2822" s="69">
        <v>0</v>
      </c>
      <c r="CA2822" s="69">
        <v>0</v>
      </c>
      <c r="CB2822" s="69">
        <v>0</v>
      </c>
      <c r="CC2822" s="69">
        <v>3.4728601E-4</v>
      </c>
      <c r="CD2822" s="69">
        <v>1.5239031999999999E-4</v>
      </c>
      <c r="CE2822" s="69">
        <v>0</v>
      </c>
      <c r="CF2822" s="69">
        <v>0</v>
      </c>
      <c r="CG2822" s="69">
        <v>0</v>
      </c>
      <c r="CH2822" s="172">
        <v>5.7323690000000001E-5</v>
      </c>
      <c r="CI2822" s="69">
        <v>0</v>
      </c>
      <c r="CJ2822" s="69">
        <v>0</v>
      </c>
      <c r="CK2822" s="69">
        <v>0</v>
      </c>
      <c r="CM2822" s="198">
        <v>0</v>
      </c>
      <c r="CN2822" s="198">
        <v>0</v>
      </c>
      <c r="CO2822" s="198">
        <v>3.08451E-2</v>
      </c>
      <c r="CP2822" s="198">
        <v>0</v>
      </c>
      <c r="CQ2822" s="197">
        <v>3.2599999999999998E-7</v>
      </c>
      <c r="CR2822" s="197">
        <v>1.2300000000000001E-6</v>
      </c>
      <c r="CS2822" s="198">
        <v>0</v>
      </c>
      <c r="CT2822" s="198">
        <v>0.72299999999999998</v>
      </c>
      <c r="CU2822" s="198">
        <v>0</v>
      </c>
      <c r="CV2822" s="198">
        <v>0</v>
      </c>
    </row>
    <row r="2823" spans="1:100" ht="14.4">
      <c r="A2823" t="s">
        <v>3008</v>
      </c>
      <c r="B2823" s="112" t="s">
        <v>1437</v>
      </c>
      <c r="C2823" s="113" t="str">
        <f t="shared" si="1042"/>
        <v>Q.010.40.121</v>
      </c>
      <c r="D2823" t="s">
        <v>1548</v>
      </c>
      <c r="E2823" s="112" t="s">
        <v>362</v>
      </c>
      <c r="F2823" s="115" t="str">
        <f t="shared" si="1043"/>
        <v>Toluene (C6H5CH3), direct emissions (scope1 and downstream)</v>
      </c>
      <c r="G2823" s="143">
        <f t="shared" si="1037"/>
        <v>0</v>
      </c>
      <c r="I2823" s="118">
        <f t="shared" si="1038"/>
        <v>6.6108466509760007</v>
      </c>
      <c r="K2823" s="161">
        <f t="shared" si="1039"/>
        <v>6.6100595016760009</v>
      </c>
      <c r="L2823" s="161">
        <f t="shared" si="1040"/>
        <v>7.871493E-4</v>
      </c>
      <c r="M2823" s="162">
        <f t="shared" si="1041"/>
        <v>0</v>
      </c>
      <c r="N2823" s="161">
        <v>0</v>
      </c>
      <c r="O2823" s="132">
        <v>0</v>
      </c>
      <c r="P2823" s="132">
        <v>0</v>
      </c>
      <c r="Q2823" s="132">
        <v>6.6096000000000004</v>
      </c>
      <c r="R2823" s="132">
        <v>0</v>
      </c>
      <c r="S2823" s="164">
        <v>5.9664759999999997E-6</v>
      </c>
      <c r="T2823" s="132">
        <v>4.5353519999999999E-4</v>
      </c>
      <c r="U2823" s="132">
        <v>7.871493E-4</v>
      </c>
      <c r="V2823" s="132">
        <v>0</v>
      </c>
      <c r="W2823" s="132">
        <v>0</v>
      </c>
      <c r="X2823" s="132">
        <v>0</v>
      </c>
      <c r="Y2823" s="132">
        <v>0</v>
      </c>
      <c r="Z2823" s="132">
        <v>0</v>
      </c>
      <c r="AA2823" s="132">
        <v>0</v>
      </c>
      <c r="AC2823" s="118">
        <f t="shared" si="1029"/>
        <v>0</v>
      </c>
      <c r="AD2823" s="118">
        <f t="shared" si="1030"/>
        <v>6.6108466509760007</v>
      </c>
      <c r="AE2823" s="118">
        <f t="shared" si="1031"/>
        <v>7.871493E-4</v>
      </c>
      <c r="AF2823" s="118">
        <f t="shared" si="1032"/>
        <v>7.871493E-4</v>
      </c>
      <c r="AG2823" s="118">
        <f t="shared" si="1033"/>
        <v>0</v>
      </c>
      <c r="AI2823" s="69">
        <v>0</v>
      </c>
      <c r="AJ2823" s="69">
        <v>0</v>
      </c>
      <c r="AK2823" s="69">
        <v>0</v>
      </c>
      <c r="AL2823" s="69">
        <v>0</v>
      </c>
      <c r="AM2823" s="69">
        <v>0</v>
      </c>
      <c r="AN2823" s="69">
        <v>0</v>
      </c>
      <c r="AO2823" s="69">
        <v>0</v>
      </c>
      <c r="AQ2823" s="116">
        <v>1.5405851E-2</v>
      </c>
      <c r="AR2823" s="116">
        <v>6.4284720000000002E-3</v>
      </c>
      <c r="AS2823" s="116">
        <v>8.9773786000000005E-3</v>
      </c>
      <c r="AT2823" s="116">
        <v>0</v>
      </c>
      <c r="AU2823" s="150">
        <f t="shared" si="1034"/>
        <v>3.854E-7</v>
      </c>
      <c r="AV2823" s="150">
        <f t="shared" si="1035"/>
        <v>3.3200364800000003E-8</v>
      </c>
      <c r="AW2823" s="163">
        <f t="shared" si="1036"/>
        <v>0</v>
      </c>
      <c r="AX2823" s="108">
        <v>0</v>
      </c>
      <c r="AY2823" s="108">
        <v>0</v>
      </c>
      <c r="AZ2823" s="108">
        <v>0</v>
      </c>
      <c r="BA2823" s="108">
        <v>0</v>
      </c>
      <c r="BB2823" s="108">
        <v>0</v>
      </c>
      <c r="BC2823" s="196">
        <v>1.4499999999999999E-7</v>
      </c>
      <c r="BD2823" s="108">
        <v>0</v>
      </c>
      <c r="BE2823" s="196">
        <v>3.32E-8</v>
      </c>
      <c r="BF2823" s="108">
        <v>0</v>
      </c>
      <c r="BG2823" s="108">
        <v>0</v>
      </c>
      <c r="BH2823" s="108">
        <v>0</v>
      </c>
      <c r="BI2823" s="196">
        <v>3.2E-13</v>
      </c>
      <c r="BJ2823" s="196">
        <v>1.0099999999999999E-14</v>
      </c>
      <c r="BK2823" s="196">
        <v>3.47E-14</v>
      </c>
      <c r="BL2823" s="196">
        <v>4.4400000000000001E-8</v>
      </c>
      <c r="BM2823" s="196">
        <v>1.9600000000000001E-7</v>
      </c>
      <c r="BN2823" s="108">
        <v>0</v>
      </c>
      <c r="BO2823" s="108">
        <v>0</v>
      </c>
      <c r="BP2823" s="108">
        <v>0</v>
      </c>
      <c r="BQ2823" s="108">
        <v>0</v>
      </c>
      <c r="BR2823" s="108">
        <v>0</v>
      </c>
      <c r="BS2823" s="108">
        <v>0</v>
      </c>
      <c r="BU2823" s="69">
        <v>1.2638612000000001E-3</v>
      </c>
      <c r="BV2823" s="69">
        <v>0</v>
      </c>
      <c r="BW2823" s="69">
        <v>0</v>
      </c>
      <c r="BX2823" s="172">
        <v>9.2204138999999998E-8</v>
      </c>
      <c r="BY2823" s="69">
        <v>0</v>
      </c>
      <c r="BZ2823" s="69">
        <v>0</v>
      </c>
      <c r="CA2823" s="69">
        <v>0</v>
      </c>
      <c r="CB2823" s="69">
        <v>0</v>
      </c>
      <c r="CC2823" s="172">
        <v>8.0065907000000004E-9</v>
      </c>
      <c r="CD2823" s="172">
        <v>3.0010688000000002E-7</v>
      </c>
      <c r="CE2823" s="69">
        <v>0</v>
      </c>
      <c r="CF2823" s="69">
        <v>0</v>
      </c>
      <c r="CG2823" s="69">
        <v>0</v>
      </c>
      <c r="CH2823" s="69">
        <v>1.2634609E-3</v>
      </c>
      <c r="CI2823" s="69">
        <v>0</v>
      </c>
      <c r="CJ2823" s="69">
        <v>0</v>
      </c>
      <c r="CK2823" s="69">
        <v>0</v>
      </c>
      <c r="CM2823" s="198">
        <v>0</v>
      </c>
      <c r="CN2823" s="198">
        <v>0</v>
      </c>
      <c r="CO2823" s="198">
        <v>4.0047199999999998</v>
      </c>
      <c r="CP2823" s="198">
        <v>0</v>
      </c>
      <c r="CQ2823" s="197">
        <v>3.1800000000000002E-12</v>
      </c>
      <c r="CR2823" s="197">
        <v>5.2999999999999998E-8</v>
      </c>
      <c r="CS2823" s="198">
        <v>0</v>
      </c>
      <c r="CT2823" s="198">
        <v>1.2800000000000001E-2</v>
      </c>
      <c r="CU2823" s="198">
        <v>0</v>
      </c>
      <c r="CV2823" s="198">
        <v>0</v>
      </c>
    </row>
    <row r="2824" spans="1:100" ht="14.4">
      <c r="A2824" t="s">
        <v>3009</v>
      </c>
      <c r="B2824" s="112" t="s">
        <v>1437</v>
      </c>
      <c r="C2824" s="113" t="str">
        <f t="shared" si="1042"/>
        <v>Q.010.40.122</v>
      </c>
      <c r="D2824" t="s">
        <v>1548</v>
      </c>
      <c r="E2824" s="112" t="s">
        <v>362</v>
      </c>
      <c r="F2824" s="115" t="str">
        <f t="shared" si="1043"/>
        <v>Trichloroethylene (C2HCl3), direct emissions (scope1 and downstream)</v>
      </c>
      <c r="G2824" s="143">
        <f t="shared" si="1037"/>
        <v>4.4000000000000004E-2</v>
      </c>
      <c r="I2824" s="118">
        <f t="shared" si="1038"/>
        <v>3.3919878221100004</v>
      </c>
      <c r="K2824" s="161">
        <f t="shared" si="1039"/>
        <v>3.3851956400000001</v>
      </c>
      <c r="L2824" s="161">
        <f t="shared" si="1040"/>
        <v>1.9218210999999999E-4</v>
      </c>
      <c r="M2824" s="162">
        <f t="shared" si="1041"/>
        <v>0</v>
      </c>
      <c r="N2824" s="161">
        <v>6.6E-3</v>
      </c>
      <c r="O2824" s="132">
        <v>0</v>
      </c>
      <c r="P2824" s="132">
        <v>0</v>
      </c>
      <c r="Q2824" s="132">
        <v>3.35988</v>
      </c>
      <c r="R2824" s="132">
        <v>0</v>
      </c>
      <c r="S2824" s="132">
        <v>2.531564E-2</v>
      </c>
      <c r="T2824" s="132">
        <v>0</v>
      </c>
      <c r="U2824" s="132">
        <v>1.9218210999999999E-4</v>
      </c>
      <c r="V2824" s="132">
        <v>0</v>
      </c>
      <c r="W2824" s="132">
        <v>0</v>
      </c>
      <c r="X2824" s="132">
        <v>0</v>
      </c>
      <c r="Y2824" s="132">
        <v>0</v>
      </c>
      <c r="Z2824" s="132">
        <v>0</v>
      </c>
      <c r="AA2824" s="132">
        <v>0</v>
      </c>
      <c r="AC2824" s="118">
        <f t="shared" ref="AC2824:AC2840" si="1044">N2824</f>
        <v>6.6E-3</v>
      </c>
      <c r="AD2824" s="118">
        <f t="shared" ref="AD2824:AD2840" si="1045">O2824+P2824+Q2824+R2824+S2824+T2824+U2824</f>
        <v>3.3853878221100002</v>
      </c>
      <c r="AE2824" s="118">
        <f t="shared" ref="AE2824:AE2840" si="1046">O2824+P2824+U2824+Z2824</f>
        <v>1.9218210999999999E-4</v>
      </c>
      <c r="AF2824" s="118">
        <f t="shared" ref="AF2824:AF2840" si="1047">Y2824+O2824+P2824+U2824+W2824</f>
        <v>1.9218210999999999E-4</v>
      </c>
      <c r="AG2824" s="118">
        <f t="shared" ref="AG2824:AG2840" si="1048">V2824+X2824+AA2824</f>
        <v>0</v>
      </c>
      <c r="AI2824" s="69">
        <v>0</v>
      </c>
      <c r="AJ2824" s="69">
        <v>0</v>
      </c>
      <c r="AK2824" s="69">
        <v>0</v>
      </c>
      <c r="AL2824" s="69">
        <v>0</v>
      </c>
      <c r="AM2824" s="69">
        <v>0</v>
      </c>
      <c r="AN2824" s="69">
        <v>0</v>
      </c>
      <c r="AO2824" s="69">
        <v>0</v>
      </c>
      <c r="AQ2824" s="116">
        <v>1.5808191999999999E-2</v>
      </c>
      <c r="AR2824" s="116">
        <v>9.8862359999999996E-3</v>
      </c>
      <c r="AS2824" s="116">
        <v>5.9219555999999998E-3</v>
      </c>
      <c r="AT2824" s="116">
        <v>0</v>
      </c>
      <c r="AU2824" s="150">
        <f t="shared" ref="AU2824:AU2840" si="1049">AX2824+BA2824+BB2824+BC2824+BD2824+BL2824+BM2824+BQ2824</f>
        <v>5.9269999999999995E-7</v>
      </c>
      <c r="AV2824" s="150">
        <f t="shared" ref="AV2824:AV2840" si="1050">AY2824+AZ2824+BE2824+BF2824+BG2824+BH2824+BI2824+BJ2824+BK2824+BN2824+BR2824+BS2824</f>
        <v>2.1900723300000001E-8</v>
      </c>
      <c r="AW2824" s="163">
        <f t="shared" ref="AW2824:AW2840" si="1051">BO2824+BP2824</f>
        <v>0</v>
      </c>
      <c r="AX2824" s="108">
        <v>0</v>
      </c>
      <c r="AY2824" s="108">
        <v>0</v>
      </c>
      <c r="AZ2824" s="108">
        <v>0</v>
      </c>
      <c r="BA2824" s="108">
        <v>0</v>
      </c>
      <c r="BB2824" s="108">
        <v>0</v>
      </c>
      <c r="BC2824" s="196">
        <v>9.5700000000000003E-8</v>
      </c>
      <c r="BD2824" s="108">
        <v>0</v>
      </c>
      <c r="BE2824" s="196">
        <v>2.1900000000000001E-8</v>
      </c>
      <c r="BF2824" s="108">
        <v>0</v>
      </c>
      <c r="BG2824" s="108">
        <v>0</v>
      </c>
      <c r="BH2824" s="108">
        <v>0</v>
      </c>
      <c r="BI2824" s="196">
        <v>5.93E-13</v>
      </c>
      <c r="BJ2824" s="196">
        <v>1.6300000000000001E-14</v>
      </c>
      <c r="BK2824" s="196">
        <v>1.1399999999999999E-13</v>
      </c>
      <c r="BL2824" s="196">
        <v>4.9699999999999996E-7</v>
      </c>
      <c r="BM2824" s="108">
        <v>0</v>
      </c>
      <c r="BN2824" s="108">
        <v>0</v>
      </c>
      <c r="BO2824" s="108">
        <v>0</v>
      </c>
      <c r="BP2824" s="108">
        <v>0</v>
      </c>
      <c r="BQ2824" s="108">
        <v>0</v>
      </c>
      <c r="BR2824" s="108">
        <v>0</v>
      </c>
      <c r="BS2824" s="108">
        <v>0</v>
      </c>
      <c r="BU2824" s="69">
        <v>6.7748045999999995E-4</v>
      </c>
      <c r="BV2824" s="69">
        <v>0</v>
      </c>
      <c r="BW2824" s="172">
        <v>1.2268367999999999E-6</v>
      </c>
      <c r="BX2824" s="172">
        <v>2.2511595E-8</v>
      </c>
      <c r="BY2824" s="69">
        <v>0</v>
      </c>
      <c r="BZ2824" s="69">
        <v>0</v>
      </c>
      <c r="CA2824" s="69">
        <v>0</v>
      </c>
      <c r="CB2824" s="69">
        <v>0</v>
      </c>
      <c r="CC2824" s="172">
        <v>3.3971806000000002E-5</v>
      </c>
      <c r="CD2824" s="69">
        <v>0</v>
      </c>
      <c r="CE2824" s="69">
        <v>0</v>
      </c>
      <c r="CF2824" s="69">
        <v>0</v>
      </c>
      <c r="CG2824" s="69">
        <v>0</v>
      </c>
      <c r="CH2824" s="69">
        <v>6.4225931000000001E-4</v>
      </c>
      <c r="CI2824" s="69">
        <v>0</v>
      </c>
      <c r="CJ2824" s="69">
        <v>0</v>
      </c>
      <c r="CK2824" s="69">
        <v>0</v>
      </c>
      <c r="CM2824" s="198">
        <v>0</v>
      </c>
      <c r="CN2824" s="198">
        <v>0</v>
      </c>
      <c r="CO2824" s="198">
        <v>0.63939000000000001</v>
      </c>
      <c r="CP2824" s="198">
        <v>0</v>
      </c>
      <c r="CQ2824" s="197">
        <v>2.9999999999999997E-8</v>
      </c>
      <c r="CR2824" s="198">
        <v>0</v>
      </c>
      <c r="CS2824" s="198">
        <v>0</v>
      </c>
      <c r="CT2824" s="198">
        <v>2.4799999999999999E-2</v>
      </c>
      <c r="CU2824" s="198">
        <v>0</v>
      </c>
      <c r="CV2824" s="198">
        <v>0</v>
      </c>
    </row>
    <row r="2825" spans="1:100" ht="14.4">
      <c r="A2825" t="s">
        <v>3010</v>
      </c>
      <c r="B2825" s="112" t="s">
        <v>1437</v>
      </c>
      <c r="C2825" s="113" t="str">
        <f t="shared" si="1042"/>
        <v>Q.010.40.123</v>
      </c>
      <c r="D2825" t="s">
        <v>1548</v>
      </c>
      <c r="E2825" s="112" t="s">
        <v>362</v>
      </c>
      <c r="F2825" s="115" t="str">
        <f t="shared" si="1043"/>
        <v>Turpentine, direct emissions (scope1 and downstream)</v>
      </c>
      <c r="G2825" s="143">
        <f t="shared" si="1037"/>
        <v>0</v>
      </c>
      <c r="I2825" s="118">
        <f t="shared" si="1038"/>
        <v>2.1294386999999998E-3</v>
      </c>
      <c r="K2825" s="161">
        <f t="shared" si="1039"/>
        <v>0</v>
      </c>
      <c r="L2825" s="161">
        <f t="shared" si="1040"/>
        <v>2.1294386999999998E-3</v>
      </c>
      <c r="M2825" s="162">
        <f t="shared" si="1041"/>
        <v>0</v>
      </c>
      <c r="N2825" s="161">
        <v>0</v>
      </c>
      <c r="O2825" s="132">
        <v>0</v>
      </c>
      <c r="P2825" s="132">
        <v>0</v>
      </c>
      <c r="Q2825" s="132">
        <v>0</v>
      </c>
      <c r="R2825" s="132">
        <v>0</v>
      </c>
      <c r="S2825" s="132">
        <v>0</v>
      </c>
      <c r="T2825" s="132">
        <v>0</v>
      </c>
      <c r="U2825" s="132">
        <v>2.1294386999999998E-3</v>
      </c>
      <c r="V2825" s="132">
        <v>0</v>
      </c>
      <c r="W2825" s="132">
        <v>0</v>
      </c>
      <c r="X2825" s="132">
        <v>0</v>
      </c>
      <c r="Y2825" s="132">
        <v>0</v>
      </c>
      <c r="Z2825" s="132">
        <v>0</v>
      </c>
      <c r="AA2825" s="132">
        <v>0</v>
      </c>
      <c r="AC2825" s="118">
        <f t="shared" si="1044"/>
        <v>0</v>
      </c>
      <c r="AD2825" s="118">
        <f t="shared" si="1045"/>
        <v>2.1294386999999998E-3</v>
      </c>
      <c r="AE2825" s="118">
        <f t="shared" si="1046"/>
        <v>2.1294386999999998E-3</v>
      </c>
      <c r="AF2825" s="118">
        <f t="shared" si="1047"/>
        <v>2.1294386999999998E-3</v>
      </c>
      <c r="AG2825" s="118">
        <f t="shared" si="1048"/>
        <v>0</v>
      </c>
      <c r="AI2825" s="69">
        <v>0</v>
      </c>
      <c r="AJ2825" s="69">
        <v>0</v>
      </c>
      <c r="AK2825" s="69">
        <v>0</v>
      </c>
      <c r="AL2825" s="69">
        <v>0</v>
      </c>
      <c r="AM2825" s="69">
        <v>0</v>
      </c>
      <c r="AN2825" s="69">
        <v>0</v>
      </c>
      <c r="AO2825" s="69">
        <v>0</v>
      </c>
      <c r="AQ2825" s="116">
        <v>0</v>
      </c>
      <c r="AR2825" s="116">
        <v>0</v>
      </c>
      <c r="AS2825" s="116">
        <v>0</v>
      </c>
      <c r="AT2825" s="116">
        <v>0</v>
      </c>
      <c r="AU2825" s="150">
        <f t="shared" si="1049"/>
        <v>0</v>
      </c>
      <c r="AV2825" s="150">
        <f t="shared" si="1050"/>
        <v>0</v>
      </c>
      <c r="AW2825" s="163">
        <f t="shared" si="1051"/>
        <v>0</v>
      </c>
      <c r="AX2825" s="108">
        <v>0</v>
      </c>
      <c r="AY2825" s="108">
        <v>0</v>
      </c>
      <c r="AZ2825" s="108">
        <v>0</v>
      </c>
      <c r="BA2825" s="108">
        <v>0</v>
      </c>
      <c r="BB2825" s="108">
        <v>0</v>
      </c>
      <c r="BC2825" s="108">
        <v>0</v>
      </c>
      <c r="BD2825" s="108">
        <v>0</v>
      </c>
      <c r="BE2825" s="108">
        <v>0</v>
      </c>
      <c r="BF2825" s="108">
        <v>0</v>
      </c>
      <c r="BG2825" s="108">
        <v>0</v>
      </c>
      <c r="BH2825" s="108">
        <v>0</v>
      </c>
      <c r="BI2825" s="108">
        <v>0</v>
      </c>
      <c r="BJ2825" s="108">
        <v>0</v>
      </c>
      <c r="BK2825" s="108">
        <v>0</v>
      </c>
      <c r="BL2825" s="108">
        <v>0</v>
      </c>
      <c r="BM2825" s="108">
        <v>0</v>
      </c>
      <c r="BN2825" s="108">
        <v>0</v>
      </c>
      <c r="BO2825" s="108">
        <v>0</v>
      </c>
      <c r="BP2825" s="108">
        <v>0</v>
      </c>
      <c r="BQ2825" s="108">
        <v>0</v>
      </c>
      <c r="BR2825" s="108">
        <v>0</v>
      </c>
      <c r="BS2825" s="108">
        <v>0</v>
      </c>
      <c r="BU2825" s="172">
        <v>2.4943560000000002E-7</v>
      </c>
      <c r="BV2825" s="69">
        <v>0</v>
      </c>
      <c r="BW2825" s="69">
        <v>0</v>
      </c>
      <c r="BX2825" s="172">
        <v>2.4943560000000002E-7</v>
      </c>
      <c r="BY2825" s="69">
        <v>0</v>
      </c>
      <c r="BZ2825" s="69">
        <v>0</v>
      </c>
      <c r="CA2825" s="69">
        <v>0</v>
      </c>
      <c r="CB2825" s="69">
        <v>0</v>
      </c>
      <c r="CC2825" s="69">
        <v>0</v>
      </c>
      <c r="CD2825" s="69">
        <v>0</v>
      </c>
      <c r="CE2825" s="69">
        <v>0</v>
      </c>
      <c r="CF2825" s="69">
        <v>0</v>
      </c>
      <c r="CG2825" s="69">
        <v>0</v>
      </c>
      <c r="CH2825" s="69">
        <v>0</v>
      </c>
      <c r="CI2825" s="69">
        <v>0</v>
      </c>
      <c r="CJ2825" s="69">
        <v>0</v>
      </c>
      <c r="CK2825" s="69">
        <v>0</v>
      </c>
      <c r="CM2825" s="198">
        <v>0</v>
      </c>
      <c r="CN2825" s="198">
        <v>0</v>
      </c>
      <c r="CO2825" s="198">
        <v>4.2791499999999996</v>
      </c>
      <c r="CP2825" s="198">
        <v>0</v>
      </c>
      <c r="CQ2825" s="198">
        <v>0</v>
      </c>
      <c r="CR2825" s="198">
        <v>0</v>
      </c>
      <c r="CS2825" s="198">
        <v>0</v>
      </c>
      <c r="CT2825" s="198">
        <v>0</v>
      </c>
      <c r="CU2825" s="198">
        <v>0</v>
      </c>
      <c r="CV2825" s="198">
        <v>0</v>
      </c>
    </row>
    <row r="2826" spans="1:100" ht="14.4">
      <c r="A2826" t="s">
        <v>3011</v>
      </c>
      <c r="B2826" s="112" t="s">
        <v>1437</v>
      </c>
      <c r="C2826" s="113" t="str">
        <f t="shared" si="1042"/>
        <v>Q.010.40.123</v>
      </c>
      <c r="D2826" t="s">
        <v>1548</v>
      </c>
      <c r="E2826" s="112" t="s">
        <v>362</v>
      </c>
      <c r="F2826" s="115" t="str">
        <f t="shared" si="1043"/>
        <v>White spirit, direct emissions (scope1 and downstream)</v>
      </c>
      <c r="G2826" s="143">
        <f t="shared" si="1037"/>
        <v>0</v>
      </c>
      <c r="I2826" s="118">
        <f t="shared" si="1038"/>
        <v>4.8662735574999998E-2</v>
      </c>
      <c r="K2826" s="161">
        <f t="shared" si="1039"/>
        <v>4.8649680000000001E-2</v>
      </c>
      <c r="L2826" s="161">
        <f t="shared" si="1040"/>
        <v>1.3055575000000001E-5</v>
      </c>
      <c r="M2826" s="162">
        <f t="shared" si="1041"/>
        <v>0</v>
      </c>
      <c r="N2826" s="161">
        <v>0</v>
      </c>
      <c r="O2826" s="132">
        <v>0</v>
      </c>
      <c r="P2826" s="132">
        <v>0</v>
      </c>
      <c r="Q2826" s="132">
        <v>0</v>
      </c>
      <c r="R2826" s="132">
        <v>0</v>
      </c>
      <c r="S2826" s="132">
        <v>0</v>
      </c>
      <c r="T2826" s="132">
        <v>4.8649680000000001E-2</v>
      </c>
      <c r="U2826" s="164">
        <v>1.3055575000000001E-5</v>
      </c>
      <c r="V2826" s="132">
        <v>0</v>
      </c>
      <c r="W2826" s="132">
        <v>0</v>
      </c>
      <c r="X2826" s="132">
        <v>0</v>
      </c>
      <c r="Y2826" s="132">
        <v>0</v>
      </c>
      <c r="Z2826" s="132">
        <v>0</v>
      </c>
      <c r="AA2826" s="132">
        <v>0</v>
      </c>
      <c r="AC2826" s="118">
        <f t="shared" si="1044"/>
        <v>0</v>
      </c>
      <c r="AD2826" s="118">
        <f t="shared" si="1045"/>
        <v>4.8662735574999998E-2</v>
      </c>
      <c r="AE2826" s="118">
        <f t="shared" si="1046"/>
        <v>1.3055575000000001E-5</v>
      </c>
      <c r="AF2826" s="118">
        <f t="shared" si="1047"/>
        <v>1.3055575000000001E-5</v>
      </c>
      <c r="AG2826" s="118">
        <f t="shared" si="1048"/>
        <v>0</v>
      </c>
      <c r="AI2826" s="69">
        <v>0</v>
      </c>
      <c r="AJ2826" s="69">
        <v>0</v>
      </c>
      <c r="AK2826" s="69">
        <v>0</v>
      </c>
      <c r="AL2826" s="69">
        <v>0</v>
      </c>
      <c r="AM2826" s="69">
        <v>0</v>
      </c>
      <c r="AN2826" s="69">
        <v>0</v>
      </c>
      <c r="AO2826" s="69">
        <v>0</v>
      </c>
      <c r="AQ2826" s="116">
        <v>0</v>
      </c>
      <c r="AR2826" s="116">
        <v>0</v>
      </c>
      <c r="AS2826" s="116">
        <v>0</v>
      </c>
      <c r="AT2826" s="116">
        <v>0</v>
      </c>
      <c r="AU2826" s="150">
        <f t="shared" si="1049"/>
        <v>0</v>
      </c>
      <c r="AV2826" s="150">
        <f t="shared" si="1050"/>
        <v>0</v>
      </c>
      <c r="AW2826" s="163">
        <f t="shared" si="1051"/>
        <v>0</v>
      </c>
      <c r="AX2826" s="108">
        <v>0</v>
      </c>
      <c r="AY2826" s="108">
        <v>0</v>
      </c>
      <c r="AZ2826" s="108">
        <v>0</v>
      </c>
      <c r="BA2826" s="108">
        <v>0</v>
      </c>
      <c r="BB2826" s="108">
        <v>0</v>
      </c>
      <c r="BC2826" s="108">
        <v>0</v>
      </c>
      <c r="BD2826" s="108">
        <v>0</v>
      </c>
      <c r="BE2826" s="108">
        <v>0</v>
      </c>
      <c r="BF2826" s="108">
        <v>0</v>
      </c>
      <c r="BG2826" s="108">
        <v>0</v>
      </c>
      <c r="BH2826" s="108">
        <v>0</v>
      </c>
      <c r="BI2826" s="108">
        <v>0</v>
      </c>
      <c r="BJ2826" s="108">
        <v>0</v>
      </c>
      <c r="BK2826" s="108">
        <v>0</v>
      </c>
      <c r="BL2826" s="108">
        <v>0</v>
      </c>
      <c r="BM2826" s="108">
        <v>0</v>
      </c>
      <c r="BN2826" s="108">
        <v>0</v>
      </c>
      <c r="BO2826" s="108">
        <v>0</v>
      </c>
      <c r="BP2826" s="108">
        <v>0</v>
      </c>
      <c r="BQ2826" s="108">
        <v>0</v>
      </c>
      <c r="BR2826" s="108">
        <v>0</v>
      </c>
      <c r="BS2826" s="108">
        <v>0</v>
      </c>
      <c r="BU2826" s="172">
        <v>3.2193305999999999E-5</v>
      </c>
      <c r="BV2826" s="69">
        <v>0</v>
      </c>
      <c r="BW2826" s="69">
        <v>0</v>
      </c>
      <c r="BX2826" s="172">
        <v>1.5292881E-9</v>
      </c>
      <c r="BY2826" s="69">
        <v>0</v>
      </c>
      <c r="BZ2826" s="69">
        <v>0</v>
      </c>
      <c r="CA2826" s="69">
        <v>0</v>
      </c>
      <c r="CB2826" s="69">
        <v>0</v>
      </c>
      <c r="CC2826" s="69">
        <v>0</v>
      </c>
      <c r="CD2826" s="172">
        <v>3.2191776E-5</v>
      </c>
      <c r="CE2826" s="69">
        <v>0</v>
      </c>
      <c r="CF2826" s="69">
        <v>0</v>
      </c>
      <c r="CG2826" s="69">
        <v>0</v>
      </c>
      <c r="CH2826" s="69">
        <v>0</v>
      </c>
      <c r="CI2826" s="69">
        <v>0</v>
      </c>
      <c r="CJ2826" s="69">
        <v>0</v>
      </c>
      <c r="CK2826" s="69">
        <v>0</v>
      </c>
      <c r="CM2826" s="198">
        <v>0</v>
      </c>
      <c r="CN2826" s="198">
        <v>0</v>
      </c>
      <c r="CO2826" s="198">
        <v>0</v>
      </c>
      <c r="CP2826" s="198">
        <v>0</v>
      </c>
      <c r="CQ2826" s="198">
        <v>0</v>
      </c>
      <c r="CR2826" s="198">
        <v>0</v>
      </c>
      <c r="CS2826" s="198">
        <v>0</v>
      </c>
      <c r="CT2826" s="198">
        <v>0</v>
      </c>
      <c r="CU2826" s="198">
        <v>0</v>
      </c>
      <c r="CV2826" s="198">
        <v>0</v>
      </c>
    </row>
    <row r="2827" spans="1:100" ht="14.4">
      <c r="A2827" t="s">
        <v>3012</v>
      </c>
      <c r="B2827" s="112" t="s">
        <v>1437</v>
      </c>
      <c r="C2827" s="113" t="str">
        <f t="shared" si="1042"/>
        <v>Q.010.40.124</v>
      </c>
      <c r="D2827" t="s">
        <v>1548</v>
      </c>
      <c r="E2827" s="112" t="s">
        <v>362</v>
      </c>
      <c r="F2827" s="115" t="str">
        <f t="shared" si="1043"/>
        <v>Xylene (C6H4(CH3)2), direct emissions (scope1 and downstream)</v>
      </c>
      <c r="G2827" s="143">
        <f t="shared" si="1037"/>
        <v>0</v>
      </c>
      <c r="I2827" s="118">
        <f t="shared" si="1038"/>
        <v>2.8167627519999999E-2</v>
      </c>
      <c r="K2827" s="161">
        <f t="shared" si="1039"/>
        <v>2.7952703999999998E-2</v>
      </c>
      <c r="L2827" s="161">
        <f t="shared" si="1040"/>
        <v>2.1492352000000001E-4</v>
      </c>
      <c r="M2827" s="162">
        <f t="shared" si="1041"/>
        <v>0</v>
      </c>
      <c r="N2827" s="161">
        <v>0</v>
      </c>
      <c r="O2827" s="132">
        <v>0</v>
      </c>
      <c r="P2827" s="132">
        <v>0</v>
      </c>
      <c r="Q2827" s="132">
        <v>0</v>
      </c>
      <c r="R2827" s="132">
        <v>0</v>
      </c>
      <c r="S2827" s="132">
        <v>4.3287839999999996E-3</v>
      </c>
      <c r="T2827" s="132">
        <v>2.362392E-2</v>
      </c>
      <c r="U2827" s="132">
        <v>2.1492352000000001E-4</v>
      </c>
      <c r="V2827" s="132">
        <v>0</v>
      </c>
      <c r="W2827" s="132">
        <v>0</v>
      </c>
      <c r="X2827" s="132">
        <v>0</v>
      </c>
      <c r="Y2827" s="132">
        <v>0</v>
      </c>
      <c r="Z2827" s="132">
        <v>0</v>
      </c>
      <c r="AA2827" s="132">
        <v>0</v>
      </c>
      <c r="AC2827" s="118">
        <f t="shared" si="1044"/>
        <v>0</v>
      </c>
      <c r="AD2827" s="118">
        <f t="shared" si="1045"/>
        <v>2.8167627519999999E-2</v>
      </c>
      <c r="AE2827" s="118">
        <f t="shared" si="1046"/>
        <v>2.1492352000000001E-4</v>
      </c>
      <c r="AF2827" s="118">
        <f t="shared" si="1047"/>
        <v>2.1492352000000001E-4</v>
      </c>
      <c r="AG2827" s="118">
        <f t="shared" si="1048"/>
        <v>0</v>
      </c>
      <c r="AI2827" s="69">
        <v>0</v>
      </c>
      <c r="AJ2827" s="69">
        <v>0</v>
      </c>
      <c r="AK2827" s="69">
        <v>0</v>
      </c>
      <c r="AL2827" s="69">
        <v>0</v>
      </c>
      <c r="AM2827" s="69">
        <v>0</v>
      </c>
      <c r="AN2827" s="69">
        <v>0</v>
      </c>
      <c r="AO2827" s="69">
        <v>0</v>
      </c>
      <c r="AQ2827" s="116">
        <v>7.1340848999999996E-3</v>
      </c>
      <c r="AR2827" s="116">
        <v>7.1340359999999998E-3</v>
      </c>
      <c r="AS2827" s="199">
        <v>4.8942399999999998E-8</v>
      </c>
      <c r="AT2827" s="116">
        <v>0</v>
      </c>
      <c r="AU2827" s="150">
        <f t="shared" si="1049"/>
        <v>4.277E-7</v>
      </c>
      <c r="AV2827" s="150">
        <f t="shared" si="1050"/>
        <v>1.8099999999999999E-13</v>
      </c>
      <c r="AW2827" s="163">
        <f t="shared" si="1051"/>
        <v>0</v>
      </c>
      <c r="AX2827" s="108">
        <v>0</v>
      </c>
      <c r="AY2827" s="108">
        <v>0</v>
      </c>
      <c r="AZ2827" s="108">
        <v>0</v>
      </c>
      <c r="BA2827" s="108">
        <v>0</v>
      </c>
      <c r="BB2827" s="108">
        <v>0</v>
      </c>
      <c r="BC2827" s="108">
        <v>0</v>
      </c>
      <c r="BD2827" s="108">
        <v>0</v>
      </c>
      <c r="BE2827" s="108">
        <v>0</v>
      </c>
      <c r="BF2827" s="108">
        <v>0</v>
      </c>
      <c r="BG2827" s="108">
        <v>0</v>
      </c>
      <c r="BH2827" s="108">
        <v>0</v>
      </c>
      <c r="BI2827" s="196">
        <v>1.5800000000000001E-13</v>
      </c>
      <c r="BJ2827" s="196">
        <v>5.7000000000000003E-15</v>
      </c>
      <c r="BK2827" s="196">
        <v>1.7299999999999999E-14</v>
      </c>
      <c r="BL2827" s="196">
        <v>6.7700000000000004E-8</v>
      </c>
      <c r="BM2827" s="196">
        <v>3.5999999999999999E-7</v>
      </c>
      <c r="BN2827" s="108">
        <v>0</v>
      </c>
      <c r="BO2827" s="108">
        <v>0</v>
      </c>
      <c r="BP2827" s="108">
        <v>0</v>
      </c>
      <c r="BQ2827" s="108">
        <v>0</v>
      </c>
      <c r="BR2827" s="108">
        <v>0</v>
      </c>
      <c r="BS2827" s="108">
        <v>0</v>
      </c>
      <c r="BU2827" s="172">
        <v>2.1466184000000001E-5</v>
      </c>
      <c r="BV2827" s="69">
        <v>0</v>
      </c>
      <c r="BW2827" s="69">
        <v>0</v>
      </c>
      <c r="BX2827" s="172">
        <v>2.517545E-8</v>
      </c>
      <c r="BY2827" s="69">
        <v>0</v>
      </c>
      <c r="BZ2827" s="69">
        <v>0</v>
      </c>
      <c r="CA2827" s="69">
        <v>0</v>
      </c>
      <c r="CB2827" s="69">
        <v>0</v>
      </c>
      <c r="CC2827" s="172">
        <v>5.8089232999999998E-6</v>
      </c>
      <c r="CD2827" s="172">
        <v>1.5632085000000001E-5</v>
      </c>
      <c r="CE2827" s="69">
        <v>0</v>
      </c>
      <c r="CF2827" s="69">
        <v>0</v>
      </c>
      <c r="CG2827" s="69">
        <v>0</v>
      </c>
      <c r="CH2827" s="69">
        <v>0</v>
      </c>
      <c r="CI2827" s="69">
        <v>0</v>
      </c>
      <c r="CJ2827" s="69">
        <v>0</v>
      </c>
      <c r="CK2827" s="69">
        <v>0</v>
      </c>
      <c r="CM2827" s="198">
        <v>0</v>
      </c>
      <c r="CN2827" s="198">
        <v>0</v>
      </c>
      <c r="CO2827" s="198">
        <v>7.7642800000000003</v>
      </c>
      <c r="CP2827" s="198">
        <v>0</v>
      </c>
      <c r="CQ2827" s="197">
        <v>4.7500000000000003E-9</v>
      </c>
      <c r="CR2827" s="197">
        <v>1.1000000000000001E-7</v>
      </c>
      <c r="CS2827" s="198">
        <v>0</v>
      </c>
      <c r="CT2827" s="198">
        <v>1.06E-2</v>
      </c>
      <c r="CU2827" s="198">
        <v>0</v>
      </c>
      <c r="CV2827" s="198">
        <v>0</v>
      </c>
    </row>
    <row r="2828" spans="1:100" ht="14.4">
      <c r="A2828" t="s">
        <v>3013</v>
      </c>
      <c r="B2828" s="112" t="s">
        <v>1437</v>
      </c>
      <c r="C2828" s="113" t="str">
        <f t="shared" si="1042"/>
        <v>Q.010.40.125</v>
      </c>
      <c r="D2828" t="s">
        <v>1548</v>
      </c>
      <c r="E2828" s="112" t="s">
        <v>362</v>
      </c>
      <c r="F2828" s="115" t="str">
        <f t="shared" si="1043"/>
        <v>Particulates PM2.5, direct emissions (scope1 and downstream)</v>
      </c>
      <c r="G2828" s="143">
        <f t="shared" si="1037"/>
        <v>0</v>
      </c>
      <c r="I2828" s="118">
        <f t="shared" si="1038"/>
        <v>40.1</v>
      </c>
      <c r="K2828" s="161">
        <f t="shared" si="1039"/>
        <v>40.1</v>
      </c>
      <c r="L2828" s="161">
        <f t="shared" si="1040"/>
        <v>0</v>
      </c>
      <c r="M2828" s="162">
        <f t="shared" si="1041"/>
        <v>0</v>
      </c>
      <c r="N2828" s="161">
        <v>0</v>
      </c>
      <c r="O2828" s="132">
        <v>0</v>
      </c>
      <c r="P2828" s="132">
        <v>0</v>
      </c>
      <c r="Q2828" s="132">
        <v>0</v>
      </c>
      <c r="R2828" s="132">
        <v>40.1</v>
      </c>
      <c r="S2828" s="132">
        <v>0</v>
      </c>
      <c r="T2828" s="132">
        <v>0</v>
      </c>
      <c r="U2828" s="132">
        <v>0</v>
      </c>
      <c r="V2828" s="132">
        <v>0</v>
      </c>
      <c r="W2828" s="132">
        <v>0</v>
      </c>
      <c r="X2828" s="132">
        <v>0</v>
      </c>
      <c r="Y2828" s="132">
        <v>0</v>
      </c>
      <c r="Z2828" s="132">
        <v>0</v>
      </c>
      <c r="AA2828" s="132">
        <v>0</v>
      </c>
      <c r="AC2828" s="118">
        <f t="shared" si="1044"/>
        <v>0</v>
      </c>
      <c r="AD2828" s="118">
        <f t="shared" si="1045"/>
        <v>40.1</v>
      </c>
      <c r="AE2828" s="118">
        <f t="shared" si="1046"/>
        <v>0</v>
      </c>
      <c r="AF2828" s="118">
        <f t="shared" si="1047"/>
        <v>0</v>
      </c>
      <c r="AG2828" s="118">
        <f t="shared" si="1048"/>
        <v>0</v>
      </c>
      <c r="AI2828" s="69">
        <v>0</v>
      </c>
      <c r="AJ2828" s="69">
        <v>0</v>
      </c>
      <c r="AK2828" s="69">
        <v>0</v>
      </c>
      <c r="AL2828" s="69">
        <v>0</v>
      </c>
      <c r="AM2828" s="69">
        <v>0</v>
      </c>
      <c r="AN2828" s="69">
        <v>0</v>
      </c>
      <c r="AO2828" s="69">
        <v>0</v>
      </c>
      <c r="AQ2828" s="116">
        <v>10.491720000000001</v>
      </c>
      <c r="AR2828" s="116">
        <v>10.491720000000001</v>
      </c>
      <c r="AS2828" s="116">
        <v>0</v>
      </c>
      <c r="AT2828" s="116">
        <v>0</v>
      </c>
      <c r="AU2828" s="150">
        <f t="shared" si="1049"/>
        <v>6.29E-4</v>
      </c>
      <c r="AV2828" s="150">
        <f t="shared" si="1050"/>
        <v>0</v>
      </c>
      <c r="AW2828" s="163">
        <f t="shared" si="1051"/>
        <v>0</v>
      </c>
      <c r="AX2828" s="108">
        <v>0</v>
      </c>
      <c r="AY2828" s="108">
        <v>0</v>
      </c>
      <c r="AZ2828" s="108">
        <v>0</v>
      </c>
      <c r="BA2828" s="108">
        <v>0</v>
      </c>
      <c r="BB2828" s="108">
        <v>0</v>
      </c>
      <c r="BC2828" s="108">
        <v>0</v>
      </c>
      <c r="BD2828" s="108">
        <v>6.29E-4</v>
      </c>
      <c r="BE2828" s="108">
        <v>0</v>
      </c>
      <c r="BF2828" s="108">
        <v>0</v>
      </c>
      <c r="BG2828" s="108">
        <v>0</v>
      </c>
      <c r="BH2828" s="108">
        <v>0</v>
      </c>
      <c r="BI2828" s="108">
        <v>0</v>
      </c>
      <c r="BJ2828" s="108">
        <v>0</v>
      </c>
      <c r="BK2828" s="108">
        <v>0</v>
      </c>
      <c r="BL2828" s="108">
        <v>0</v>
      </c>
      <c r="BM2828" s="108">
        <v>0</v>
      </c>
      <c r="BN2828" s="108">
        <v>0</v>
      </c>
      <c r="BO2828" s="108">
        <v>0</v>
      </c>
      <c r="BP2828" s="108">
        <v>0</v>
      </c>
      <c r="BQ2828" s="108">
        <v>0</v>
      </c>
      <c r="BR2828" s="108">
        <v>0</v>
      </c>
      <c r="BS2828" s="108">
        <v>0</v>
      </c>
      <c r="BU2828" s="69">
        <v>3.5892713999999999E-2</v>
      </c>
      <c r="BV2828" s="69">
        <v>0</v>
      </c>
      <c r="BW2828" s="69">
        <v>0</v>
      </c>
      <c r="BX2828" s="69">
        <v>0</v>
      </c>
      <c r="BY2828" s="69">
        <v>3.5892713999999999E-2</v>
      </c>
      <c r="BZ2828" s="69">
        <v>0</v>
      </c>
      <c r="CA2828" s="69">
        <v>0</v>
      </c>
      <c r="CB2828" s="69">
        <v>0</v>
      </c>
      <c r="CC2828" s="69">
        <v>0</v>
      </c>
      <c r="CD2828" s="69">
        <v>0</v>
      </c>
      <c r="CE2828" s="69">
        <v>0</v>
      </c>
      <c r="CF2828" s="69">
        <v>0</v>
      </c>
      <c r="CG2828" s="69">
        <v>0</v>
      </c>
      <c r="CH2828" s="69">
        <v>0</v>
      </c>
      <c r="CI2828" s="69">
        <v>0</v>
      </c>
      <c r="CJ2828" s="69">
        <v>0</v>
      </c>
      <c r="CK2828" s="69">
        <v>0</v>
      </c>
      <c r="CM2828" s="198">
        <v>0</v>
      </c>
      <c r="CN2828" s="198">
        <v>0</v>
      </c>
      <c r="CO2828" s="198">
        <v>0</v>
      </c>
      <c r="CP2828" s="198">
        <v>0</v>
      </c>
      <c r="CQ2828" s="198">
        <v>0</v>
      </c>
      <c r="CR2828" s="198">
        <v>0</v>
      </c>
      <c r="CS2828" s="198">
        <v>1</v>
      </c>
      <c r="CT2828" s="198">
        <v>0</v>
      </c>
      <c r="CU2828" s="198">
        <v>0</v>
      </c>
      <c r="CV2828" s="198">
        <v>0</v>
      </c>
    </row>
    <row r="2829" spans="1:100" ht="14.4">
      <c r="A2829" t="s">
        <v>4085</v>
      </c>
      <c r="B2829" s="112" t="s">
        <v>1437</v>
      </c>
      <c r="C2829" s="113" t="str">
        <f t="shared" si="1042"/>
        <v>Q.010.40.126</v>
      </c>
      <c r="D2829" t="s">
        <v>1548</v>
      </c>
      <c r="E2829" s="112" t="s">
        <v>362</v>
      </c>
      <c r="F2829" s="115" t="str">
        <f t="shared" si="1043"/>
        <v>benzo(a)pyrene in air, direct emissions (scope1 and downstream)</v>
      </c>
      <c r="G2829" s="143">
        <f t="shared" si="1037"/>
        <v>0</v>
      </c>
      <c r="I2829" s="118">
        <f t="shared" si="1038"/>
        <v>3750.38</v>
      </c>
      <c r="K2829" s="161">
        <f t="shared" si="1039"/>
        <v>3750.38</v>
      </c>
      <c r="L2829" s="161">
        <f t="shared" si="1040"/>
        <v>0</v>
      </c>
      <c r="M2829" s="162">
        <f t="shared" si="1041"/>
        <v>0</v>
      </c>
      <c r="N2829" s="161">
        <v>0</v>
      </c>
      <c r="O2829" s="132">
        <v>0</v>
      </c>
      <c r="P2829" s="132">
        <v>0</v>
      </c>
      <c r="Q2829" s="132">
        <v>0</v>
      </c>
      <c r="R2829" s="132">
        <v>0</v>
      </c>
      <c r="S2829" s="132">
        <v>3750.38</v>
      </c>
      <c r="T2829" s="132">
        <v>0</v>
      </c>
      <c r="U2829" s="132">
        <v>0</v>
      </c>
      <c r="V2829" s="132">
        <v>0</v>
      </c>
      <c r="W2829" s="132">
        <v>0</v>
      </c>
      <c r="X2829" s="132">
        <v>0</v>
      </c>
      <c r="Y2829" s="132">
        <v>0</v>
      </c>
      <c r="Z2829" s="132">
        <v>0</v>
      </c>
      <c r="AA2829" s="132">
        <v>0</v>
      </c>
      <c r="AC2829" s="118">
        <f t="shared" si="1044"/>
        <v>0</v>
      </c>
      <c r="AD2829" s="118">
        <f t="shared" si="1045"/>
        <v>3750.38</v>
      </c>
      <c r="AE2829" s="118">
        <f t="shared" si="1046"/>
        <v>0</v>
      </c>
      <c r="AF2829" s="118">
        <f t="shared" si="1047"/>
        <v>0</v>
      </c>
      <c r="AG2829" s="118">
        <f t="shared" si="1048"/>
        <v>0</v>
      </c>
      <c r="AI2829" s="69">
        <v>0</v>
      </c>
      <c r="AJ2829" s="69">
        <v>0</v>
      </c>
      <c r="AK2829" s="69">
        <v>0</v>
      </c>
      <c r="AL2829" s="69">
        <v>0</v>
      </c>
      <c r="AM2829" s="69">
        <v>0</v>
      </c>
      <c r="AN2829" s="69">
        <v>0</v>
      </c>
      <c r="AO2829" s="69">
        <v>0</v>
      </c>
      <c r="AQ2829" s="116">
        <v>7.3235999999999999</v>
      </c>
      <c r="AR2829" s="116">
        <v>7.3225199999999999</v>
      </c>
      <c r="AS2829" s="116">
        <v>1.0799776E-3</v>
      </c>
      <c r="AT2829" s="116">
        <v>0</v>
      </c>
      <c r="AU2829" s="150">
        <f t="shared" si="1049"/>
        <v>4.3899999999999999E-4</v>
      </c>
      <c r="AV2829" s="150">
        <f t="shared" si="1050"/>
        <v>3.9940000000000001E-9</v>
      </c>
      <c r="AW2829" s="163">
        <f t="shared" si="1051"/>
        <v>0</v>
      </c>
      <c r="AX2829" s="108">
        <v>0</v>
      </c>
      <c r="AY2829" s="108">
        <v>0</v>
      </c>
      <c r="AZ2829" s="108">
        <v>0</v>
      </c>
      <c r="BA2829" s="108">
        <v>0</v>
      </c>
      <c r="BB2829" s="108">
        <v>0</v>
      </c>
      <c r="BC2829" s="108">
        <v>0</v>
      </c>
      <c r="BD2829" s="108">
        <v>0</v>
      </c>
      <c r="BE2829" s="108">
        <v>0</v>
      </c>
      <c r="BF2829" s="108">
        <v>0</v>
      </c>
      <c r="BG2829" s="108">
        <v>0</v>
      </c>
      <c r="BH2829" s="108">
        <v>0</v>
      </c>
      <c r="BI2829" s="196">
        <v>8.7799999999999997E-10</v>
      </c>
      <c r="BJ2829" s="196">
        <v>2.8599999999999999E-10</v>
      </c>
      <c r="BK2829" s="196">
        <v>2.8299999999999999E-9</v>
      </c>
      <c r="BL2829" s="108">
        <v>4.3899999999999999E-4</v>
      </c>
      <c r="BM2829" s="108">
        <v>0</v>
      </c>
      <c r="BN2829" s="108">
        <v>0</v>
      </c>
      <c r="BO2829" s="108">
        <v>0</v>
      </c>
      <c r="BP2829" s="108">
        <v>0</v>
      </c>
      <c r="BQ2829" s="108">
        <v>0</v>
      </c>
      <c r="BR2829" s="108">
        <v>0</v>
      </c>
      <c r="BS2829" s="108">
        <v>0</v>
      </c>
      <c r="BU2829" s="69">
        <v>5.0328907999999997</v>
      </c>
      <c r="BV2829" s="69">
        <v>0</v>
      </c>
      <c r="BW2829" s="69">
        <v>0</v>
      </c>
      <c r="BX2829" s="69">
        <v>1.4489559999999999E-4</v>
      </c>
      <c r="BY2829" s="69">
        <v>0</v>
      </c>
      <c r="BZ2829" s="69">
        <v>0</v>
      </c>
      <c r="CA2829" s="69">
        <v>0</v>
      </c>
      <c r="CB2829" s="69">
        <v>0</v>
      </c>
      <c r="CC2829" s="69">
        <v>5.0327459000000001</v>
      </c>
      <c r="CD2829" s="69">
        <v>0</v>
      </c>
      <c r="CE2829" s="69">
        <v>0</v>
      </c>
      <c r="CF2829" s="69">
        <v>0</v>
      </c>
      <c r="CG2829" s="69">
        <v>0</v>
      </c>
      <c r="CH2829" s="69">
        <v>0</v>
      </c>
      <c r="CI2829" s="69">
        <v>0</v>
      </c>
      <c r="CJ2829" s="69">
        <v>0</v>
      </c>
      <c r="CK2829" s="69">
        <v>0</v>
      </c>
      <c r="CM2829" s="198">
        <v>0</v>
      </c>
      <c r="CN2829" s="198">
        <v>0</v>
      </c>
      <c r="CO2829" s="198">
        <v>0</v>
      </c>
      <c r="CP2829" s="198">
        <v>0</v>
      </c>
      <c r="CQ2829" s="197">
        <v>3.4900000000000001E-5</v>
      </c>
      <c r="CR2829" s="198">
        <v>0</v>
      </c>
      <c r="CS2829" s="198">
        <v>0</v>
      </c>
      <c r="CT2829" s="198">
        <v>107</v>
      </c>
      <c r="CU2829" s="198">
        <v>0</v>
      </c>
      <c r="CV2829" s="198">
        <v>0</v>
      </c>
    </row>
    <row r="2830" spans="1:100" ht="14.4">
      <c r="A2830" t="s">
        <v>4086</v>
      </c>
      <c r="B2830" s="112" t="s">
        <v>1437</v>
      </c>
      <c r="C2830" s="113" t="str">
        <f t="shared" si="1042"/>
        <v>Q.010.40.127</v>
      </c>
      <c r="D2830" t="s">
        <v>1548</v>
      </c>
      <c r="E2830" s="112" t="s">
        <v>362</v>
      </c>
      <c r="F2830" s="115" t="str">
        <f t="shared" si="1043"/>
        <v>mercury in air, direct emissions (scope1 and downstream)</v>
      </c>
      <c r="G2830" s="143">
        <f t="shared" si="1037"/>
        <v>0</v>
      </c>
      <c r="I2830" s="118">
        <f t="shared" si="1038"/>
        <v>27559.439999999999</v>
      </c>
      <c r="K2830" s="161">
        <f t="shared" si="1039"/>
        <v>27559.439999999999</v>
      </c>
      <c r="L2830" s="161">
        <f t="shared" si="1040"/>
        <v>0</v>
      </c>
      <c r="M2830" s="162">
        <f t="shared" si="1041"/>
        <v>0</v>
      </c>
      <c r="N2830" s="161">
        <v>0</v>
      </c>
      <c r="O2830" s="132">
        <v>0</v>
      </c>
      <c r="P2830" s="132">
        <v>0</v>
      </c>
      <c r="Q2830" s="132">
        <v>0</v>
      </c>
      <c r="R2830" s="132">
        <v>0</v>
      </c>
      <c r="S2830" s="132">
        <v>0</v>
      </c>
      <c r="T2830" s="132">
        <v>27559.439999999999</v>
      </c>
      <c r="U2830" s="132">
        <v>0</v>
      </c>
      <c r="V2830" s="132">
        <v>0</v>
      </c>
      <c r="W2830" s="132">
        <v>0</v>
      </c>
      <c r="X2830" s="132">
        <v>0</v>
      </c>
      <c r="Y2830" s="132">
        <v>0</v>
      </c>
      <c r="Z2830" s="132">
        <v>0</v>
      </c>
      <c r="AA2830" s="132">
        <v>0</v>
      </c>
      <c r="AC2830" s="118">
        <f t="shared" si="1044"/>
        <v>0</v>
      </c>
      <c r="AD2830" s="118">
        <f t="shared" si="1045"/>
        <v>27559.439999999999</v>
      </c>
      <c r="AE2830" s="118">
        <f t="shared" si="1046"/>
        <v>0</v>
      </c>
      <c r="AF2830" s="118">
        <f t="shared" si="1047"/>
        <v>0</v>
      </c>
      <c r="AG2830" s="118">
        <f t="shared" si="1048"/>
        <v>0</v>
      </c>
      <c r="AI2830" s="69">
        <v>0</v>
      </c>
      <c r="AJ2830" s="69">
        <v>0</v>
      </c>
      <c r="AK2830" s="69">
        <v>0</v>
      </c>
      <c r="AL2830" s="69">
        <v>0</v>
      </c>
      <c r="AM2830" s="69">
        <v>0</v>
      </c>
      <c r="AN2830" s="69">
        <v>0</v>
      </c>
      <c r="AO2830" s="69">
        <v>0</v>
      </c>
      <c r="AQ2830" s="116">
        <v>102.34735999999999</v>
      </c>
      <c r="AR2830" s="116">
        <v>98.095079999999996</v>
      </c>
      <c r="AS2830" s="116">
        <v>4.2522833999999996</v>
      </c>
      <c r="AT2830" s="116">
        <v>0</v>
      </c>
      <c r="AU2830" s="150">
        <f t="shared" si="1049"/>
        <v>5.8809999999999999E-3</v>
      </c>
      <c r="AV2830" s="150">
        <f t="shared" si="1050"/>
        <v>1.5725900000000001E-5</v>
      </c>
      <c r="AW2830" s="163">
        <f t="shared" si="1051"/>
        <v>0</v>
      </c>
      <c r="AX2830" s="108">
        <v>0</v>
      </c>
      <c r="AY2830" s="108">
        <v>0</v>
      </c>
      <c r="AZ2830" s="108">
        <v>0</v>
      </c>
      <c r="BA2830" s="108">
        <v>0</v>
      </c>
      <c r="BB2830" s="108">
        <v>0</v>
      </c>
      <c r="BC2830" s="108">
        <v>0</v>
      </c>
      <c r="BD2830" s="108">
        <v>0</v>
      </c>
      <c r="BE2830" s="108">
        <v>0</v>
      </c>
      <c r="BF2830" s="108">
        <v>0</v>
      </c>
      <c r="BG2830" s="108">
        <v>0</v>
      </c>
      <c r="BH2830" s="108">
        <v>0</v>
      </c>
      <c r="BI2830" s="196">
        <v>1.5699999999999999E-5</v>
      </c>
      <c r="BJ2830" s="196">
        <v>6.9999999999999996E-10</v>
      </c>
      <c r="BK2830" s="196">
        <v>2.5200000000000001E-8</v>
      </c>
      <c r="BL2830" s="108">
        <v>2.31E-4</v>
      </c>
      <c r="BM2830" s="108">
        <v>5.6499999999999996E-3</v>
      </c>
      <c r="BN2830" s="108">
        <v>0</v>
      </c>
      <c r="BO2830" s="108">
        <v>0</v>
      </c>
      <c r="BP2830" s="108">
        <v>0</v>
      </c>
      <c r="BQ2830" s="108">
        <v>0</v>
      </c>
      <c r="BR2830" s="108">
        <v>0</v>
      </c>
      <c r="BS2830" s="108">
        <v>0</v>
      </c>
      <c r="BU2830" s="69">
        <v>19.572645000000001</v>
      </c>
      <c r="BV2830" s="69">
        <v>0</v>
      </c>
      <c r="BW2830" s="69">
        <v>0</v>
      </c>
      <c r="BX2830" s="69">
        <v>5.4071631999999996E-3</v>
      </c>
      <c r="BY2830" s="69">
        <v>0</v>
      </c>
      <c r="BZ2830" s="69">
        <v>0</v>
      </c>
      <c r="CA2830" s="69">
        <v>0</v>
      </c>
      <c r="CB2830" s="69">
        <v>0</v>
      </c>
      <c r="CC2830" s="69">
        <v>1.3309955</v>
      </c>
      <c r="CD2830" s="69">
        <v>18.236242000000001</v>
      </c>
      <c r="CE2830" s="69">
        <v>0</v>
      </c>
      <c r="CF2830" s="69">
        <v>0</v>
      </c>
      <c r="CG2830" s="69">
        <v>0</v>
      </c>
      <c r="CH2830" s="69">
        <v>0</v>
      </c>
      <c r="CI2830" s="69">
        <v>0</v>
      </c>
      <c r="CJ2830" s="69">
        <v>0</v>
      </c>
      <c r="CK2830" s="69">
        <v>0</v>
      </c>
      <c r="CM2830" s="198">
        <v>0</v>
      </c>
      <c r="CN2830" s="198">
        <v>0</v>
      </c>
      <c r="CO2830" s="198">
        <v>0</v>
      </c>
      <c r="CP2830" s="198">
        <v>0</v>
      </c>
      <c r="CQ2830" s="198">
        <v>7.0600000000000003E-3</v>
      </c>
      <c r="CR2830" s="198">
        <v>0.83499999999999996</v>
      </c>
      <c r="CS2830" s="198">
        <v>0</v>
      </c>
      <c r="CT2830" s="198">
        <v>12200</v>
      </c>
      <c r="CU2830" s="198">
        <v>0</v>
      </c>
      <c r="CV2830" s="198">
        <v>0</v>
      </c>
    </row>
    <row r="2831" spans="1:100" ht="14.4">
      <c r="A2831" t="s">
        <v>4087</v>
      </c>
      <c r="B2831" s="112" t="s">
        <v>1437</v>
      </c>
      <c r="C2831" s="113" t="str">
        <f t="shared" si="1042"/>
        <v>Q.010.40.128</v>
      </c>
      <c r="D2831" t="s">
        <v>1548</v>
      </c>
      <c r="E2831" s="112" t="s">
        <v>362</v>
      </c>
      <c r="F2831" s="115" t="str">
        <f t="shared" si="1043"/>
        <v>cadmium in water, direct emissions (scope1 and downstream)</v>
      </c>
      <c r="G2831" s="143">
        <f t="shared" si="1037"/>
        <v>0</v>
      </c>
      <c r="I2831" s="118">
        <f t="shared" si="1038"/>
        <v>1949.2899</v>
      </c>
      <c r="K2831" s="161">
        <f t="shared" si="1039"/>
        <v>0</v>
      </c>
      <c r="L2831" s="161">
        <f t="shared" si="1040"/>
        <v>1949.2899</v>
      </c>
      <c r="M2831" s="162">
        <f t="shared" si="1041"/>
        <v>0</v>
      </c>
      <c r="N2831" s="161">
        <v>0</v>
      </c>
      <c r="O2831" s="132">
        <v>0</v>
      </c>
      <c r="P2831" s="132">
        <v>0</v>
      </c>
      <c r="Q2831" s="132">
        <v>0</v>
      </c>
      <c r="R2831" s="132">
        <v>0</v>
      </c>
      <c r="S2831" s="132">
        <v>0</v>
      </c>
      <c r="T2831" s="132">
        <v>0</v>
      </c>
      <c r="U2831" s="132">
        <v>1949.2899</v>
      </c>
      <c r="V2831" s="132">
        <v>0</v>
      </c>
      <c r="W2831" s="132">
        <v>0</v>
      </c>
      <c r="X2831" s="132">
        <v>0</v>
      </c>
      <c r="Y2831" s="132">
        <v>0</v>
      </c>
      <c r="Z2831" s="132">
        <v>0</v>
      </c>
      <c r="AA2831" s="132">
        <v>0</v>
      </c>
      <c r="AC2831" s="118">
        <f t="shared" si="1044"/>
        <v>0</v>
      </c>
      <c r="AD2831" s="118">
        <f t="shared" si="1045"/>
        <v>1949.2899</v>
      </c>
      <c r="AE2831" s="118">
        <f t="shared" si="1046"/>
        <v>1949.2899</v>
      </c>
      <c r="AF2831" s="118">
        <f t="shared" si="1047"/>
        <v>1949.2899</v>
      </c>
      <c r="AG2831" s="118">
        <f t="shared" si="1048"/>
        <v>0</v>
      </c>
      <c r="AI2831" s="69">
        <v>0</v>
      </c>
      <c r="AJ2831" s="69">
        <v>0</v>
      </c>
      <c r="AK2831" s="69">
        <v>0</v>
      </c>
      <c r="AL2831" s="69">
        <v>0</v>
      </c>
      <c r="AM2831" s="69">
        <v>0</v>
      </c>
      <c r="AN2831" s="69">
        <v>0</v>
      </c>
      <c r="AO2831" s="69">
        <v>0</v>
      </c>
      <c r="AQ2831" s="116">
        <v>4.9176487</v>
      </c>
      <c r="AR2831" s="116">
        <v>4.9139280000000003</v>
      </c>
      <c r="AS2831" s="116">
        <v>3.720704E-3</v>
      </c>
      <c r="AT2831" s="116">
        <v>0</v>
      </c>
      <c r="AU2831" s="150">
        <f t="shared" si="1049"/>
        <v>2.9460000000000001E-4</v>
      </c>
      <c r="AV2831" s="150">
        <f t="shared" si="1050"/>
        <v>1.376E-8</v>
      </c>
      <c r="AW2831" s="163">
        <f t="shared" si="1051"/>
        <v>0</v>
      </c>
      <c r="AX2831" s="108">
        <v>0</v>
      </c>
      <c r="AY2831" s="108">
        <v>0</v>
      </c>
      <c r="AZ2831" s="108">
        <v>0</v>
      </c>
      <c r="BA2831" s="108">
        <v>0</v>
      </c>
      <c r="BB2831" s="108">
        <v>0</v>
      </c>
      <c r="BC2831" s="108">
        <v>0</v>
      </c>
      <c r="BD2831" s="108">
        <v>0</v>
      </c>
      <c r="BE2831" s="108">
        <v>0</v>
      </c>
      <c r="BF2831" s="108">
        <v>0</v>
      </c>
      <c r="BG2831" s="108">
        <v>0</v>
      </c>
      <c r="BH2831" s="108">
        <v>0</v>
      </c>
      <c r="BI2831" s="196">
        <v>9.9500000000000005E-27</v>
      </c>
      <c r="BJ2831" s="196">
        <v>1.1700000000000001E-8</v>
      </c>
      <c r="BK2831" s="196">
        <v>2.0599999999999999E-9</v>
      </c>
      <c r="BL2831" s="196">
        <v>4.6E-6</v>
      </c>
      <c r="BM2831" s="108">
        <v>2.9E-4</v>
      </c>
      <c r="BN2831" s="108">
        <v>0</v>
      </c>
      <c r="BO2831" s="108">
        <v>0</v>
      </c>
      <c r="BP2831" s="108">
        <v>0</v>
      </c>
      <c r="BQ2831" s="108">
        <v>0</v>
      </c>
      <c r="BR2831" s="108">
        <v>0</v>
      </c>
      <c r="BS2831" s="108">
        <v>0</v>
      </c>
      <c r="BU2831" s="69">
        <v>0.26504942999999997</v>
      </c>
      <c r="BV2831" s="69">
        <v>0</v>
      </c>
      <c r="BW2831" s="69">
        <v>0</v>
      </c>
      <c r="BX2831" s="69">
        <v>0.22833363000000001</v>
      </c>
      <c r="BY2831" s="69">
        <v>0</v>
      </c>
      <c r="BZ2831" s="69">
        <v>0</v>
      </c>
      <c r="CA2831" s="69">
        <v>0</v>
      </c>
      <c r="CB2831" s="69">
        <v>0</v>
      </c>
      <c r="CC2831" s="69">
        <v>1.145192E-3</v>
      </c>
      <c r="CD2831" s="69">
        <v>3.5570604999999998E-2</v>
      </c>
      <c r="CE2831" s="69">
        <v>0</v>
      </c>
      <c r="CF2831" s="69">
        <v>0</v>
      </c>
      <c r="CG2831" s="69">
        <v>0</v>
      </c>
      <c r="CH2831" s="69">
        <v>0</v>
      </c>
      <c r="CI2831" s="69">
        <v>0</v>
      </c>
      <c r="CJ2831" s="69">
        <v>0</v>
      </c>
      <c r="CK2831" s="69">
        <v>0</v>
      </c>
      <c r="CM2831" s="198">
        <v>0</v>
      </c>
      <c r="CN2831" s="198">
        <v>0</v>
      </c>
      <c r="CO2831" s="198">
        <v>0</v>
      </c>
      <c r="CP2831" s="198">
        <v>0</v>
      </c>
      <c r="CQ2831" s="197">
        <v>1.59E-6</v>
      </c>
      <c r="CR2831" s="198">
        <v>4.2700000000000002E-4</v>
      </c>
      <c r="CS2831" s="198">
        <v>0</v>
      </c>
      <c r="CT2831" s="198">
        <v>9710</v>
      </c>
      <c r="CU2831" s="198">
        <v>0</v>
      </c>
      <c r="CV2831" s="198">
        <v>0</v>
      </c>
    </row>
    <row r="2832" spans="1:100" ht="14.4">
      <c r="A2832" t="s">
        <v>3083</v>
      </c>
      <c r="B2832" s="112" t="s">
        <v>1437</v>
      </c>
      <c r="C2832" s="113" t="str">
        <f t="shared" si="1042"/>
        <v>Q.010.60.101</v>
      </c>
      <c r="D2832" t="s">
        <v>1548</v>
      </c>
      <c r="E2832" s="112" t="s">
        <v>362</v>
      </c>
      <c r="F2832" s="115" t="str">
        <f t="shared" si="1043"/>
        <v>R-1234yf (C3H2F4 ), direct emissions (scope1 and downstream)</v>
      </c>
      <c r="G2832" s="143">
        <f t="shared" si="1037"/>
        <v>0.501</v>
      </c>
      <c r="I2832" s="118">
        <f t="shared" si="1038"/>
        <v>7.5154976048599997E-2</v>
      </c>
      <c r="K2832" s="161">
        <f t="shared" si="1039"/>
        <v>4.2022799999999999E-6</v>
      </c>
      <c r="L2832" s="161">
        <f t="shared" si="1040"/>
        <v>7.7376860000000003E-7</v>
      </c>
      <c r="M2832" s="162">
        <f t="shared" si="1041"/>
        <v>0</v>
      </c>
      <c r="N2832" s="161">
        <v>7.5149999999999995E-2</v>
      </c>
      <c r="O2832" s="132">
        <v>0</v>
      </c>
      <c r="P2832" s="132">
        <v>0</v>
      </c>
      <c r="Q2832" s="132">
        <v>0</v>
      </c>
      <c r="R2832" s="132">
        <v>0</v>
      </c>
      <c r="S2832" s="132">
        <v>0</v>
      </c>
      <c r="T2832" s="164">
        <v>4.2022799999999999E-6</v>
      </c>
      <c r="U2832" s="164">
        <v>7.7376860000000003E-7</v>
      </c>
      <c r="V2832" s="132">
        <v>0</v>
      </c>
      <c r="W2832" s="132">
        <v>0</v>
      </c>
      <c r="X2832" s="132">
        <v>0</v>
      </c>
      <c r="Y2832" s="132">
        <v>0</v>
      </c>
      <c r="Z2832" s="132">
        <v>0</v>
      </c>
      <c r="AA2832" s="132">
        <v>0</v>
      </c>
      <c r="AC2832" s="118">
        <f t="shared" si="1044"/>
        <v>7.5149999999999995E-2</v>
      </c>
      <c r="AD2832" s="118">
        <f t="shared" si="1045"/>
        <v>4.9760485999999996E-6</v>
      </c>
      <c r="AE2832" s="118">
        <f t="shared" si="1046"/>
        <v>7.7376860000000003E-7</v>
      </c>
      <c r="AF2832" s="118">
        <f t="shared" si="1047"/>
        <v>7.7376860000000003E-7</v>
      </c>
      <c r="AG2832" s="118">
        <f t="shared" si="1048"/>
        <v>0</v>
      </c>
      <c r="AI2832" s="69">
        <v>0</v>
      </c>
      <c r="AJ2832" s="69">
        <v>0</v>
      </c>
      <c r="AK2832" s="69">
        <v>0</v>
      </c>
      <c r="AL2832" s="69">
        <v>0</v>
      </c>
      <c r="AM2832" s="69">
        <v>0</v>
      </c>
      <c r="AN2832" s="69">
        <v>0</v>
      </c>
      <c r="AO2832" s="69">
        <v>0</v>
      </c>
      <c r="AQ2832" s="116">
        <v>0</v>
      </c>
      <c r="AR2832" s="116">
        <v>0</v>
      </c>
      <c r="AS2832" s="116">
        <v>0</v>
      </c>
      <c r="AT2832" s="116">
        <v>0</v>
      </c>
      <c r="AU2832" s="150">
        <f t="shared" si="1049"/>
        <v>0</v>
      </c>
      <c r="AV2832" s="150">
        <f t="shared" si="1050"/>
        <v>0</v>
      </c>
      <c r="AW2832" s="163">
        <f t="shared" si="1051"/>
        <v>0</v>
      </c>
      <c r="AX2832" s="108">
        <v>0</v>
      </c>
      <c r="AY2832" s="108">
        <v>0</v>
      </c>
      <c r="AZ2832" s="108">
        <v>0</v>
      </c>
      <c r="BA2832" s="108">
        <v>0</v>
      </c>
      <c r="BB2832" s="108">
        <v>0</v>
      </c>
      <c r="BC2832" s="108">
        <v>0</v>
      </c>
      <c r="BD2832" s="108">
        <v>0</v>
      </c>
      <c r="BE2832" s="108">
        <v>0</v>
      </c>
      <c r="BF2832" s="108">
        <v>0</v>
      </c>
      <c r="BG2832" s="108">
        <v>0</v>
      </c>
      <c r="BH2832" s="108">
        <v>0</v>
      </c>
      <c r="BI2832" s="108">
        <v>0</v>
      </c>
      <c r="BJ2832" s="108">
        <v>0</v>
      </c>
      <c r="BK2832" s="108">
        <v>0</v>
      </c>
      <c r="BL2832" s="108">
        <v>0</v>
      </c>
      <c r="BM2832" s="108">
        <v>0</v>
      </c>
      <c r="BN2832" s="108">
        <v>0</v>
      </c>
      <c r="BO2832" s="108">
        <v>0</v>
      </c>
      <c r="BP2832" s="108">
        <v>0</v>
      </c>
      <c r="BQ2832" s="108">
        <v>0</v>
      </c>
      <c r="BR2832" s="108">
        <v>0</v>
      </c>
      <c r="BS2832" s="108">
        <v>0</v>
      </c>
      <c r="BU2832" s="172">
        <v>1.3972080999999999E-5</v>
      </c>
      <c r="BV2832" s="69">
        <v>0</v>
      </c>
      <c r="BW2832" s="172">
        <v>1.3969209E-5</v>
      </c>
      <c r="BX2832" s="172">
        <v>9.0636766999999998E-11</v>
      </c>
      <c r="BY2832" s="69">
        <v>0</v>
      </c>
      <c r="BZ2832" s="69">
        <v>0</v>
      </c>
      <c r="CA2832" s="69">
        <v>0</v>
      </c>
      <c r="CB2832" s="69">
        <v>0</v>
      </c>
      <c r="CC2832" s="69">
        <v>0</v>
      </c>
      <c r="CD2832" s="172">
        <v>2.7806730999999998E-9</v>
      </c>
      <c r="CE2832" s="69">
        <v>0</v>
      </c>
      <c r="CF2832" s="69">
        <v>0</v>
      </c>
      <c r="CG2832" s="69">
        <v>0</v>
      </c>
      <c r="CH2832" s="69">
        <v>0</v>
      </c>
      <c r="CI2832" s="69">
        <v>0</v>
      </c>
      <c r="CJ2832" s="69">
        <v>0</v>
      </c>
      <c r="CK2832" s="69">
        <v>0</v>
      </c>
      <c r="CM2832" s="198">
        <v>0</v>
      </c>
      <c r="CN2832" s="198">
        <v>0</v>
      </c>
      <c r="CO2832" s="198">
        <v>0.278528</v>
      </c>
      <c r="CP2832" s="198">
        <v>0</v>
      </c>
      <c r="CQ2832" s="198">
        <v>0</v>
      </c>
      <c r="CR2832" s="198">
        <v>0</v>
      </c>
      <c r="CS2832" s="198">
        <v>0</v>
      </c>
      <c r="CT2832" s="198">
        <v>0</v>
      </c>
      <c r="CU2832" s="198">
        <v>0</v>
      </c>
      <c r="CV2832" s="198">
        <v>0</v>
      </c>
    </row>
    <row r="2833" spans="1:100" ht="14.4">
      <c r="A2833" t="s">
        <v>3084</v>
      </c>
      <c r="B2833" s="112" t="s">
        <v>1437</v>
      </c>
      <c r="C2833" s="113" t="str">
        <f t="shared" si="1042"/>
        <v>Q.010.60.102</v>
      </c>
      <c r="D2833" t="s">
        <v>1548</v>
      </c>
      <c r="E2833" s="112" t="s">
        <v>362</v>
      </c>
      <c r="F2833" s="115" t="str">
        <f t="shared" si="1043"/>
        <v>R-134a (C2H2F4 ), direct emissions (scope1 and downstream)</v>
      </c>
      <c r="G2833" s="143">
        <f t="shared" si="1037"/>
        <v>1430</v>
      </c>
      <c r="I2833" s="118">
        <f t="shared" si="1038"/>
        <v>214.5</v>
      </c>
      <c r="K2833" s="161">
        <f t="shared" si="1039"/>
        <v>0</v>
      </c>
      <c r="L2833" s="161">
        <f t="shared" si="1040"/>
        <v>0</v>
      </c>
      <c r="M2833" s="162">
        <f t="shared" si="1041"/>
        <v>0</v>
      </c>
      <c r="N2833" s="161">
        <v>214.5</v>
      </c>
      <c r="O2833" s="132">
        <v>0</v>
      </c>
      <c r="P2833" s="132">
        <v>0</v>
      </c>
      <c r="Q2833" s="132">
        <v>0</v>
      </c>
      <c r="R2833" s="132">
        <v>0</v>
      </c>
      <c r="S2833" s="132">
        <v>0</v>
      </c>
      <c r="T2833" s="132">
        <v>0</v>
      </c>
      <c r="U2833" s="132">
        <v>0</v>
      </c>
      <c r="V2833" s="132">
        <v>0</v>
      </c>
      <c r="W2833" s="132">
        <v>0</v>
      </c>
      <c r="X2833" s="132">
        <v>0</v>
      </c>
      <c r="Y2833" s="132">
        <v>0</v>
      </c>
      <c r="Z2833" s="132">
        <v>0</v>
      </c>
      <c r="AA2833" s="132">
        <v>0</v>
      </c>
      <c r="AC2833" s="118">
        <f t="shared" si="1044"/>
        <v>214.5</v>
      </c>
      <c r="AD2833" s="118">
        <f t="shared" si="1045"/>
        <v>0</v>
      </c>
      <c r="AE2833" s="118">
        <f t="shared" si="1046"/>
        <v>0</v>
      </c>
      <c r="AF2833" s="118">
        <f t="shared" si="1047"/>
        <v>0</v>
      </c>
      <c r="AG2833" s="118">
        <f t="shared" si="1048"/>
        <v>0</v>
      </c>
      <c r="AI2833" s="69">
        <v>0</v>
      </c>
      <c r="AJ2833" s="69">
        <v>0</v>
      </c>
      <c r="AK2833" s="69">
        <v>0</v>
      </c>
      <c r="AL2833" s="69">
        <v>0</v>
      </c>
      <c r="AM2833" s="69">
        <v>0</v>
      </c>
      <c r="AN2833" s="69">
        <v>0</v>
      </c>
      <c r="AO2833" s="69">
        <v>0</v>
      </c>
      <c r="AQ2833" s="116">
        <v>23.217738000000001</v>
      </c>
      <c r="AR2833" s="116">
        <v>22.135027000000001</v>
      </c>
      <c r="AS2833" s="116">
        <v>1.0827112000000001</v>
      </c>
      <c r="AT2833" s="116">
        <v>0</v>
      </c>
      <c r="AU2833" s="150">
        <f t="shared" si="1049"/>
        <v>1.32704E-3</v>
      </c>
      <c r="AV2833" s="150">
        <f t="shared" si="1050"/>
        <v>4.0041093949999998E-6</v>
      </c>
      <c r="AW2833" s="163">
        <f t="shared" si="1051"/>
        <v>0</v>
      </c>
      <c r="AX2833" s="108">
        <v>1.32704E-3</v>
      </c>
      <c r="AY2833" s="196">
        <v>4.0040000000000001E-6</v>
      </c>
      <c r="AZ2833" s="196">
        <v>1.09395E-10</v>
      </c>
      <c r="BA2833" s="108">
        <v>0</v>
      </c>
      <c r="BB2833" s="108">
        <v>0</v>
      </c>
      <c r="BC2833" s="108">
        <v>0</v>
      </c>
      <c r="BD2833" s="108">
        <v>0</v>
      </c>
      <c r="BE2833" s="108">
        <v>0</v>
      </c>
      <c r="BF2833" s="108">
        <v>0</v>
      </c>
      <c r="BG2833" s="108">
        <v>0</v>
      </c>
      <c r="BH2833" s="108">
        <v>0</v>
      </c>
      <c r="BI2833" s="108">
        <v>0</v>
      </c>
      <c r="BJ2833" s="108">
        <v>0</v>
      </c>
      <c r="BK2833" s="108">
        <v>0</v>
      </c>
      <c r="BL2833" s="108">
        <v>0</v>
      </c>
      <c r="BM2833" s="108">
        <v>0</v>
      </c>
      <c r="BN2833" s="108">
        <v>0</v>
      </c>
      <c r="BO2833" s="108">
        <v>0</v>
      </c>
      <c r="BP2833" s="108">
        <v>0</v>
      </c>
      <c r="BQ2833" s="108">
        <v>0</v>
      </c>
      <c r="BR2833" s="108">
        <v>0</v>
      </c>
      <c r="BS2833" s="108">
        <v>0</v>
      </c>
      <c r="BU2833" s="69">
        <v>3.9872194E-2</v>
      </c>
      <c r="BV2833" s="69">
        <v>0</v>
      </c>
      <c r="BW2833" s="69">
        <v>3.9872194E-2</v>
      </c>
      <c r="BX2833" s="69">
        <v>0</v>
      </c>
      <c r="BY2833" s="69">
        <v>0</v>
      </c>
      <c r="BZ2833" s="69">
        <v>0</v>
      </c>
      <c r="CA2833" s="69">
        <v>0</v>
      </c>
      <c r="CB2833" s="69">
        <v>0</v>
      </c>
      <c r="CC2833" s="69">
        <v>0</v>
      </c>
      <c r="CD2833" s="69">
        <v>0</v>
      </c>
      <c r="CE2833" s="69">
        <v>0</v>
      </c>
      <c r="CF2833" s="69">
        <v>0</v>
      </c>
      <c r="CG2833" s="69">
        <v>0</v>
      </c>
      <c r="CH2833" s="69">
        <v>0</v>
      </c>
      <c r="CI2833" s="69">
        <v>0</v>
      </c>
      <c r="CJ2833" s="69">
        <v>0</v>
      </c>
      <c r="CK2833" s="69">
        <v>0</v>
      </c>
      <c r="CM2833" s="198">
        <v>0</v>
      </c>
      <c r="CN2833" s="198">
        <v>1430</v>
      </c>
      <c r="CO2833" s="198">
        <v>0</v>
      </c>
      <c r="CP2833" s="198">
        <v>0</v>
      </c>
      <c r="CQ2833" s="198">
        <v>0</v>
      </c>
      <c r="CR2833" s="198">
        <v>0</v>
      </c>
      <c r="CS2833" s="198">
        <v>0</v>
      </c>
      <c r="CT2833" s="198">
        <v>0</v>
      </c>
      <c r="CU2833" s="198">
        <v>0</v>
      </c>
      <c r="CV2833" s="198">
        <v>0</v>
      </c>
    </row>
    <row r="2834" spans="1:100" ht="14.4">
      <c r="A2834" t="s">
        <v>3085</v>
      </c>
      <c r="B2834" s="112" t="s">
        <v>1437</v>
      </c>
      <c r="C2834" s="113" t="str">
        <f t="shared" si="1042"/>
        <v>Q.010.60.103</v>
      </c>
      <c r="D2834" t="s">
        <v>1548</v>
      </c>
      <c r="E2834" s="112" t="s">
        <v>362</v>
      </c>
      <c r="F2834" s="115" t="str">
        <f t="shared" si="1043"/>
        <v>R-744 (CO2 ), direct emissions (scope1 and downstream)</v>
      </c>
      <c r="G2834" s="143">
        <f t="shared" si="1037"/>
        <v>1</v>
      </c>
      <c r="I2834" s="118">
        <f t="shared" si="1038"/>
        <v>0.15</v>
      </c>
      <c r="K2834" s="161">
        <f t="shared" si="1039"/>
        <v>0</v>
      </c>
      <c r="L2834" s="161">
        <f t="shared" si="1040"/>
        <v>0</v>
      </c>
      <c r="M2834" s="162">
        <f t="shared" si="1041"/>
        <v>0</v>
      </c>
      <c r="N2834" s="161">
        <v>0.15</v>
      </c>
      <c r="O2834" s="132">
        <v>0</v>
      </c>
      <c r="P2834" s="132">
        <v>0</v>
      </c>
      <c r="Q2834" s="132">
        <v>0</v>
      </c>
      <c r="R2834" s="132">
        <v>0</v>
      </c>
      <c r="S2834" s="132">
        <v>0</v>
      </c>
      <c r="T2834" s="132">
        <v>0</v>
      </c>
      <c r="U2834" s="132">
        <v>0</v>
      </c>
      <c r="V2834" s="132">
        <v>0</v>
      </c>
      <c r="W2834" s="132">
        <v>0</v>
      </c>
      <c r="X2834" s="132">
        <v>0</v>
      </c>
      <c r="Y2834" s="132">
        <v>0</v>
      </c>
      <c r="Z2834" s="132">
        <v>0</v>
      </c>
      <c r="AA2834" s="132">
        <v>0</v>
      </c>
      <c r="AC2834" s="118">
        <f t="shared" si="1044"/>
        <v>0.15</v>
      </c>
      <c r="AD2834" s="118">
        <f t="shared" si="1045"/>
        <v>0</v>
      </c>
      <c r="AE2834" s="118">
        <f t="shared" si="1046"/>
        <v>0</v>
      </c>
      <c r="AF2834" s="118">
        <f t="shared" si="1047"/>
        <v>0</v>
      </c>
      <c r="AG2834" s="118">
        <f t="shared" si="1048"/>
        <v>0</v>
      </c>
      <c r="AI2834" s="69">
        <v>0</v>
      </c>
      <c r="AJ2834" s="69">
        <v>0</v>
      </c>
      <c r="AK2834" s="69">
        <v>0</v>
      </c>
      <c r="AL2834" s="69">
        <v>0</v>
      </c>
      <c r="AM2834" s="69">
        <v>0</v>
      </c>
      <c r="AN2834" s="69">
        <v>0</v>
      </c>
      <c r="AO2834" s="69">
        <v>0</v>
      </c>
      <c r="AQ2834" s="116">
        <v>1.6236180999999999E-2</v>
      </c>
      <c r="AR2834" s="116">
        <v>1.5479039999999999E-2</v>
      </c>
      <c r="AS2834" s="116">
        <v>7.5714068999999996E-4</v>
      </c>
      <c r="AT2834" s="116">
        <v>0</v>
      </c>
      <c r="AU2834" s="150">
        <f t="shared" si="1049"/>
        <v>9.2800000000000005E-7</v>
      </c>
      <c r="AV2834" s="150">
        <f t="shared" si="1050"/>
        <v>2.8000764999999998E-9</v>
      </c>
      <c r="AW2834" s="163">
        <f t="shared" si="1051"/>
        <v>0</v>
      </c>
      <c r="AX2834" s="196">
        <v>9.2800000000000005E-7</v>
      </c>
      <c r="AY2834" s="196">
        <v>2.7999999999999998E-9</v>
      </c>
      <c r="AZ2834" s="196">
        <v>7.6500000000000002E-14</v>
      </c>
      <c r="BA2834" s="108">
        <v>0</v>
      </c>
      <c r="BB2834" s="108">
        <v>0</v>
      </c>
      <c r="BC2834" s="108">
        <v>0</v>
      </c>
      <c r="BD2834" s="108">
        <v>0</v>
      </c>
      <c r="BE2834" s="108">
        <v>0</v>
      </c>
      <c r="BF2834" s="108">
        <v>0</v>
      </c>
      <c r="BG2834" s="108">
        <v>0</v>
      </c>
      <c r="BH2834" s="108">
        <v>0</v>
      </c>
      <c r="BI2834" s="108">
        <v>0</v>
      </c>
      <c r="BJ2834" s="108">
        <v>0</v>
      </c>
      <c r="BK2834" s="108">
        <v>0</v>
      </c>
      <c r="BL2834" s="108">
        <v>0</v>
      </c>
      <c r="BM2834" s="108">
        <v>0</v>
      </c>
      <c r="BN2834" s="108">
        <v>0</v>
      </c>
      <c r="BO2834" s="108">
        <v>0</v>
      </c>
      <c r="BP2834" s="108">
        <v>0</v>
      </c>
      <c r="BQ2834" s="108">
        <v>0</v>
      </c>
      <c r="BR2834" s="108">
        <v>0</v>
      </c>
      <c r="BS2834" s="108">
        <v>0</v>
      </c>
      <c r="BU2834" s="172">
        <v>2.7882653000000001E-5</v>
      </c>
      <c r="BV2834" s="69">
        <v>0</v>
      </c>
      <c r="BW2834" s="172">
        <v>2.7882653000000001E-5</v>
      </c>
      <c r="BX2834" s="69">
        <v>0</v>
      </c>
      <c r="BY2834" s="69">
        <v>0</v>
      </c>
      <c r="BZ2834" s="69">
        <v>0</v>
      </c>
      <c r="CA2834" s="69">
        <v>0</v>
      </c>
      <c r="CB2834" s="69">
        <v>0</v>
      </c>
      <c r="CC2834" s="69">
        <v>0</v>
      </c>
      <c r="CD2834" s="69">
        <v>0</v>
      </c>
      <c r="CE2834" s="69">
        <v>0</v>
      </c>
      <c r="CF2834" s="69">
        <v>0</v>
      </c>
      <c r="CG2834" s="69">
        <v>0</v>
      </c>
      <c r="CH2834" s="69">
        <v>0</v>
      </c>
      <c r="CI2834" s="69">
        <v>0</v>
      </c>
      <c r="CJ2834" s="69">
        <v>0</v>
      </c>
      <c r="CK2834" s="69">
        <v>0</v>
      </c>
      <c r="CM2834" s="198">
        <v>0</v>
      </c>
      <c r="CN2834" s="198">
        <v>1</v>
      </c>
      <c r="CO2834" s="198">
        <v>0</v>
      </c>
      <c r="CP2834" s="198">
        <v>0</v>
      </c>
      <c r="CQ2834" s="198">
        <v>0</v>
      </c>
      <c r="CR2834" s="198">
        <v>0</v>
      </c>
      <c r="CS2834" s="198">
        <v>0</v>
      </c>
      <c r="CT2834" s="198">
        <v>0</v>
      </c>
      <c r="CU2834" s="198">
        <v>0</v>
      </c>
      <c r="CV2834" s="198">
        <v>0</v>
      </c>
    </row>
    <row r="2835" spans="1:100" ht="14.4">
      <c r="A2835" t="s">
        <v>3086</v>
      </c>
      <c r="B2835" s="112" t="s">
        <v>1437</v>
      </c>
      <c r="C2835" s="113" t="str">
        <f t="shared" si="1042"/>
        <v>Q.010.60.104</v>
      </c>
      <c r="D2835" t="s">
        <v>1548</v>
      </c>
      <c r="E2835" s="112" t="s">
        <v>362</v>
      </c>
      <c r="F2835" s="115" t="str">
        <f t="shared" si="1043"/>
        <v>R-125 (Pentafluoroethane ), direct emissions (scope1 and downstream)</v>
      </c>
      <c r="G2835" s="143">
        <f t="shared" si="1037"/>
        <v>3500</v>
      </c>
      <c r="I2835" s="118">
        <f t="shared" si="1038"/>
        <v>525</v>
      </c>
      <c r="K2835" s="161">
        <f t="shared" si="1039"/>
        <v>0</v>
      </c>
      <c r="L2835" s="161">
        <f t="shared" si="1040"/>
        <v>0</v>
      </c>
      <c r="M2835" s="162">
        <f t="shared" si="1041"/>
        <v>0</v>
      </c>
      <c r="N2835" s="161">
        <v>525</v>
      </c>
      <c r="O2835" s="132">
        <v>0</v>
      </c>
      <c r="P2835" s="132">
        <v>0</v>
      </c>
      <c r="Q2835" s="132">
        <v>0</v>
      </c>
      <c r="R2835" s="132">
        <v>0</v>
      </c>
      <c r="S2835" s="132">
        <v>0</v>
      </c>
      <c r="T2835" s="132">
        <v>0</v>
      </c>
      <c r="U2835" s="132">
        <v>0</v>
      </c>
      <c r="V2835" s="132">
        <v>0</v>
      </c>
      <c r="W2835" s="132">
        <v>0</v>
      </c>
      <c r="X2835" s="132">
        <v>0</v>
      </c>
      <c r="Y2835" s="132">
        <v>0</v>
      </c>
      <c r="Z2835" s="132">
        <v>0</v>
      </c>
      <c r="AA2835" s="132">
        <v>0</v>
      </c>
      <c r="AC2835" s="118">
        <f t="shared" si="1044"/>
        <v>525</v>
      </c>
      <c r="AD2835" s="118">
        <f t="shared" si="1045"/>
        <v>0</v>
      </c>
      <c r="AE2835" s="118">
        <f t="shared" si="1046"/>
        <v>0</v>
      </c>
      <c r="AF2835" s="118">
        <f t="shared" si="1047"/>
        <v>0</v>
      </c>
      <c r="AG2835" s="118">
        <f t="shared" si="1048"/>
        <v>0</v>
      </c>
      <c r="AI2835" s="69">
        <v>0</v>
      </c>
      <c r="AJ2835" s="69">
        <v>0</v>
      </c>
      <c r="AK2835" s="69">
        <v>0</v>
      </c>
      <c r="AL2835" s="69">
        <v>0</v>
      </c>
      <c r="AM2835" s="69">
        <v>0</v>
      </c>
      <c r="AN2835" s="69">
        <v>0</v>
      </c>
      <c r="AO2835" s="69">
        <v>0</v>
      </c>
      <c r="AQ2835" s="116">
        <v>56.826631999999996</v>
      </c>
      <c r="AR2835" s="116">
        <v>54.176639999999999</v>
      </c>
      <c r="AS2835" s="116">
        <v>2.6499923999999999</v>
      </c>
      <c r="AT2835" s="116">
        <v>0</v>
      </c>
      <c r="AU2835" s="150">
        <f t="shared" si="1049"/>
        <v>3.248E-3</v>
      </c>
      <c r="AV2835" s="150">
        <f t="shared" si="1050"/>
        <v>9.8002677500000001E-6</v>
      </c>
      <c r="AW2835" s="163">
        <f t="shared" si="1051"/>
        <v>0</v>
      </c>
      <c r="AX2835" s="108">
        <v>3.248E-3</v>
      </c>
      <c r="AY2835" s="196">
        <v>9.7999999999999993E-6</v>
      </c>
      <c r="AZ2835" s="196">
        <v>2.6774999999999998E-10</v>
      </c>
      <c r="BA2835" s="108">
        <v>0</v>
      </c>
      <c r="BB2835" s="108">
        <v>0</v>
      </c>
      <c r="BC2835" s="108">
        <v>0</v>
      </c>
      <c r="BD2835" s="108">
        <v>0</v>
      </c>
      <c r="BE2835" s="108">
        <v>0</v>
      </c>
      <c r="BF2835" s="108">
        <v>0</v>
      </c>
      <c r="BG2835" s="108">
        <v>0</v>
      </c>
      <c r="BH2835" s="108">
        <v>0</v>
      </c>
      <c r="BI2835" s="108">
        <v>0</v>
      </c>
      <c r="BJ2835" s="108">
        <v>0</v>
      </c>
      <c r="BK2835" s="108">
        <v>0</v>
      </c>
      <c r="BL2835" s="108">
        <v>0</v>
      </c>
      <c r="BM2835" s="108">
        <v>0</v>
      </c>
      <c r="BN2835" s="108">
        <v>0</v>
      </c>
      <c r="BO2835" s="108">
        <v>0</v>
      </c>
      <c r="BP2835" s="108">
        <v>0</v>
      </c>
      <c r="BQ2835" s="108">
        <v>0</v>
      </c>
      <c r="BR2835" s="108">
        <v>0</v>
      </c>
      <c r="BS2835" s="108">
        <v>0</v>
      </c>
      <c r="BU2835" s="69">
        <v>9.7589286999999997E-2</v>
      </c>
      <c r="BV2835" s="69">
        <v>0</v>
      </c>
      <c r="BW2835" s="69">
        <v>9.7589286999999997E-2</v>
      </c>
      <c r="BX2835" s="69">
        <v>0</v>
      </c>
      <c r="BY2835" s="69">
        <v>0</v>
      </c>
      <c r="BZ2835" s="69">
        <v>0</v>
      </c>
      <c r="CA2835" s="69">
        <v>0</v>
      </c>
      <c r="CB2835" s="69">
        <v>0</v>
      </c>
      <c r="CC2835" s="69">
        <v>0</v>
      </c>
      <c r="CD2835" s="69">
        <v>0</v>
      </c>
      <c r="CE2835" s="69">
        <v>0</v>
      </c>
      <c r="CF2835" s="69">
        <v>0</v>
      </c>
      <c r="CG2835" s="69">
        <v>0</v>
      </c>
      <c r="CH2835" s="69">
        <v>0</v>
      </c>
      <c r="CI2835" s="69">
        <v>0</v>
      </c>
      <c r="CJ2835" s="69">
        <v>0</v>
      </c>
      <c r="CK2835" s="69">
        <v>0</v>
      </c>
      <c r="CM2835" s="198">
        <v>0</v>
      </c>
      <c r="CN2835" s="198">
        <v>3500</v>
      </c>
      <c r="CO2835" s="198">
        <v>0</v>
      </c>
      <c r="CP2835" s="198">
        <v>0</v>
      </c>
      <c r="CQ2835" s="198">
        <v>0</v>
      </c>
      <c r="CR2835" s="198">
        <v>0</v>
      </c>
      <c r="CS2835" s="198">
        <v>0</v>
      </c>
      <c r="CT2835" s="198">
        <v>0</v>
      </c>
      <c r="CU2835" s="198">
        <v>0</v>
      </c>
      <c r="CV2835" s="198">
        <v>0</v>
      </c>
    </row>
    <row r="2836" spans="1:100" ht="14.4">
      <c r="A2836" t="s">
        <v>3087</v>
      </c>
      <c r="B2836" s="112" t="s">
        <v>1437</v>
      </c>
      <c r="C2836" s="113" t="str">
        <f t="shared" si="1042"/>
        <v>Q.010.60.105</v>
      </c>
      <c r="D2836" t="s">
        <v>1548</v>
      </c>
      <c r="E2836" s="112" t="s">
        <v>362</v>
      </c>
      <c r="F2836" s="115" t="str">
        <f t="shared" si="1043"/>
        <v>R-410A (Blend (R-32 / R-125)), direct emissions (scope1 and downstream)</v>
      </c>
      <c r="G2836" s="143">
        <f t="shared" si="1037"/>
        <v>2088</v>
      </c>
      <c r="I2836" s="118">
        <f t="shared" si="1038"/>
        <v>313.2</v>
      </c>
      <c r="K2836" s="161">
        <f t="shared" si="1039"/>
        <v>0</v>
      </c>
      <c r="L2836" s="161">
        <f t="shared" si="1040"/>
        <v>0</v>
      </c>
      <c r="M2836" s="162">
        <f t="shared" si="1041"/>
        <v>0</v>
      </c>
      <c r="N2836" s="161">
        <v>313.2</v>
      </c>
      <c r="O2836" s="132">
        <v>0</v>
      </c>
      <c r="P2836" s="132">
        <v>0</v>
      </c>
      <c r="Q2836" s="132">
        <v>0</v>
      </c>
      <c r="R2836" s="132">
        <v>0</v>
      </c>
      <c r="S2836" s="132">
        <v>0</v>
      </c>
      <c r="T2836" s="132">
        <v>0</v>
      </c>
      <c r="U2836" s="132">
        <v>0</v>
      </c>
      <c r="V2836" s="132">
        <v>0</v>
      </c>
      <c r="W2836" s="132">
        <v>0</v>
      </c>
      <c r="X2836" s="132">
        <v>0</v>
      </c>
      <c r="Y2836" s="132">
        <v>0</v>
      </c>
      <c r="Z2836" s="132">
        <v>0</v>
      </c>
      <c r="AA2836" s="132">
        <v>0</v>
      </c>
      <c r="AC2836" s="118">
        <f t="shared" si="1044"/>
        <v>313.2</v>
      </c>
      <c r="AD2836" s="118">
        <f t="shared" si="1045"/>
        <v>0</v>
      </c>
      <c r="AE2836" s="118">
        <f t="shared" si="1046"/>
        <v>0</v>
      </c>
      <c r="AF2836" s="118">
        <f t="shared" si="1047"/>
        <v>0</v>
      </c>
      <c r="AG2836" s="118">
        <f t="shared" si="1048"/>
        <v>0</v>
      </c>
      <c r="AI2836" s="69">
        <v>0</v>
      </c>
      <c r="AJ2836" s="69">
        <v>0</v>
      </c>
      <c r="AK2836" s="69">
        <v>0</v>
      </c>
      <c r="AL2836" s="69">
        <v>0</v>
      </c>
      <c r="AM2836" s="69">
        <v>0</v>
      </c>
      <c r="AN2836" s="69">
        <v>0</v>
      </c>
      <c r="AO2836" s="69">
        <v>0</v>
      </c>
      <c r="AQ2836" s="116">
        <v>33.901145</v>
      </c>
      <c r="AR2836" s="116">
        <v>32.320236000000001</v>
      </c>
      <c r="AS2836" s="116">
        <v>1.5809097999999999</v>
      </c>
      <c r="AT2836" s="116">
        <v>0</v>
      </c>
      <c r="AU2836" s="150">
        <f t="shared" si="1049"/>
        <v>1.937664E-3</v>
      </c>
      <c r="AV2836" s="150">
        <f t="shared" si="1050"/>
        <v>5.8465597319999993E-6</v>
      </c>
      <c r="AW2836" s="163">
        <f t="shared" si="1051"/>
        <v>0</v>
      </c>
      <c r="AX2836" s="108">
        <v>1.937664E-3</v>
      </c>
      <c r="AY2836" s="196">
        <v>5.8463999999999996E-6</v>
      </c>
      <c r="AZ2836" s="196">
        <v>1.5973199999999999E-10</v>
      </c>
      <c r="BA2836" s="108">
        <v>0</v>
      </c>
      <c r="BB2836" s="108">
        <v>0</v>
      </c>
      <c r="BC2836" s="108">
        <v>0</v>
      </c>
      <c r="BD2836" s="108">
        <v>0</v>
      </c>
      <c r="BE2836" s="108">
        <v>0</v>
      </c>
      <c r="BF2836" s="108">
        <v>0</v>
      </c>
      <c r="BG2836" s="108">
        <v>0</v>
      </c>
      <c r="BH2836" s="108">
        <v>0</v>
      </c>
      <c r="BI2836" s="108">
        <v>0</v>
      </c>
      <c r="BJ2836" s="108">
        <v>0</v>
      </c>
      <c r="BK2836" s="108">
        <v>0</v>
      </c>
      <c r="BL2836" s="108">
        <v>0</v>
      </c>
      <c r="BM2836" s="108">
        <v>0</v>
      </c>
      <c r="BN2836" s="108">
        <v>0</v>
      </c>
      <c r="BO2836" s="108">
        <v>0</v>
      </c>
      <c r="BP2836" s="108">
        <v>0</v>
      </c>
      <c r="BQ2836" s="108">
        <v>0</v>
      </c>
      <c r="BR2836" s="108">
        <v>0</v>
      </c>
      <c r="BS2836" s="108">
        <v>0</v>
      </c>
      <c r="BU2836" s="69">
        <v>5.8218979999999997E-2</v>
      </c>
      <c r="BV2836" s="69">
        <v>0</v>
      </c>
      <c r="BW2836" s="69">
        <v>5.8218979999999997E-2</v>
      </c>
      <c r="BX2836" s="69">
        <v>0</v>
      </c>
      <c r="BY2836" s="69">
        <v>0</v>
      </c>
      <c r="BZ2836" s="69">
        <v>0</v>
      </c>
      <c r="CA2836" s="69">
        <v>0</v>
      </c>
      <c r="CB2836" s="69">
        <v>0</v>
      </c>
      <c r="CC2836" s="69">
        <v>0</v>
      </c>
      <c r="CD2836" s="69">
        <v>0</v>
      </c>
      <c r="CE2836" s="69">
        <v>0</v>
      </c>
      <c r="CF2836" s="69">
        <v>0</v>
      </c>
      <c r="CG2836" s="69">
        <v>0</v>
      </c>
      <c r="CH2836" s="69">
        <v>0</v>
      </c>
      <c r="CI2836" s="69">
        <v>0</v>
      </c>
      <c r="CJ2836" s="69">
        <v>0</v>
      </c>
      <c r="CK2836" s="69">
        <v>0</v>
      </c>
      <c r="CM2836" s="198">
        <v>0</v>
      </c>
      <c r="CN2836" s="198">
        <v>2088</v>
      </c>
      <c r="CO2836" s="198">
        <v>0</v>
      </c>
      <c r="CP2836" s="198">
        <v>0</v>
      </c>
      <c r="CQ2836" s="198">
        <v>0</v>
      </c>
      <c r="CR2836" s="198">
        <v>0</v>
      </c>
      <c r="CS2836" s="198">
        <v>0</v>
      </c>
      <c r="CT2836" s="198">
        <v>0</v>
      </c>
      <c r="CU2836" s="198">
        <v>0</v>
      </c>
      <c r="CV2836" s="198">
        <v>0</v>
      </c>
    </row>
    <row r="2837" spans="1:100" ht="14.4">
      <c r="A2837" t="s">
        <v>3088</v>
      </c>
      <c r="B2837" s="112" t="s">
        <v>1437</v>
      </c>
      <c r="C2837" s="113" t="str">
        <f t="shared" si="1042"/>
        <v>Q.010.60.106</v>
      </c>
      <c r="D2837" t="s">
        <v>1548</v>
      </c>
      <c r="E2837" s="112" t="s">
        <v>362</v>
      </c>
      <c r="F2837" s="115" t="str">
        <f t="shared" si="1043"/>
        <v>R-32 (Difluoromethane), direct emissions (scope1 and downstream)</v>
      </c>
      <c r="G2837" s="143">
        <f t="shared" si="1037"/>
        <v>675</v>
      </c>
      <c r="I2837" s="118">
        <f t="shared" si="1038"/>
        <v>101.25</v>
      </c>
      <c r="K2837" s="161">
        <f t="shared" si="1039"/>
        <v>0</v>
      </c>
      <c r="L2837" s="161">
        <f t="shared" si="1040"/>
        <v>0</v>
      </c>
      <c r="M2837" s="162">
        <f t="shared" si="1041"/>
        <v>0</v>
      </c>
      <c r="N2837" s="161">
        <v>101.25</v>
      </c>
      <c r="O2837" s="132">
        <v>0</v>
      </c>
      <c r="P2837" s="132">
        <v>0</v>
      </c>
      <c r="Q2837" s="132">
        <v>0</v>
      </c>
      <c r="R2837" s="132">
        <v>0</v>
      </c>
      <c r="S2837" s="132">
        <v>0</v>
      </c>
      <c r="T2837" s="132">
        <v>0</v>
      </c>
      <c r="U2837" s="132">
        <v>0</v>
      </c>
      <c r="V2837" s="132">
        <v>0</v>
      </c>
      <c r="W2837" s="132">
        <v>0</v>
      </c>
      <c r="X2837" s="132">
        <v>0</v>
      </c>
      <c r="Y2837" s="132">
        <v>0</v>
      </c>
      <c r="Z2837" s="132">
        <v>0</v>
      </c>
      <c r="AA2837" s="132">
        <v>0</v>
      </c>
      <c r="AC2837" s="118">
        <f t="shared" si="1044"/>
        <v>101.25</v>
      </c>
      <c r="AD2837" s="118">
        <f t="shared" si="1045"/>
        <v>0</v>
      </c>
      <c r="AE2837" s="118">
        <f t="shared" si="1046"/>
        <v>0</v>
      </c>
      <c r="AF2837" s="118">
        <f t="shared" si="1047"/>
        <v>0</v>
      </c>
      <c r="AG2837" s="118">
        <f t="shared" si="1048"/>
        <v>0</v>
      </c>
      <c r="AI2837" s="69">
        <v>0</v>
      </c>
      <c r="AJ2837" s="69">
        <v>0</v>
      </c>
      <c r="AK2837" s="69">
        <v>0</v>
      </c>
      <c r="AL2837" s="69">
        <v>0</v>
      </c>
      <c r="AM2837" s="69">
        <v>0</v>
      </c>
      <c r="AN2837" s="69">
        <v>0</v>
      </c>
      <c r="AO2837" s="69">
        <v>0</v>
      </c>
      <c r="AQ2837" s="116">
        <v>10.959422</v>
      </c>
      <c r="AR2837" s="116">
        <v>10.448352</v>
      </c>
      <c r="AS2837" s="116">
        <v>0.51106996000000005</v>
      </c>
      <c r="AT2837" s="116">
        <v>0</v>
      </c>
      <c r="AU2837" s="150">
        <f t="shared" si="1049"/>
        <v>6.2640000000000005E-4</v>
      </c>
      <c r="AV2837" s="150">
        <f t="shared" si="1050"/>
        <v>1.8900516374999999E-6</v>
      </c>
      <c r="AW2837" s="163">
        <f t="shared" si="1051"/>
        <v>0</v>
      </c>
      <c r="AX2837" s="108">
        <v>6.2640000000000005E-4</v>
      </c>
      <c r="AY2837" s="196">
        <v>1.8899999999999999E-6</v>
      </c>
      <c r="AZ2837" s="196">
        <v>5.16375E-11</v>
      </c>
      <c r="BA2837" s="108">
        <v>0</v>
      </c>
      <c r="BB2837" s="108">
        <v>0</v>
      </c>
      <c r="BC2837" s="108">
        <v>0</v>
      </c>
      <c r="BD2837" s="108">
        <v>0</v>
      </c>
      <c r="BE2837" s="108">
        <v>0</v>
      </c>
      <c r="BF2837" s="108">
        <v>0</v>
      </c>
      <c r="BG2837" s="108">
        <v>0</v>
      </c>
      <c r="BH2837" s="108">
        <v>0</v>
      </c>
      <c r="BI2837" s="108">
        <v>0</v>
      </c>
      <c r="BJ2837" s="108">
        <v>0</v>
      </c>
      <c r="BK2837" s="108">
        <v>0</v>
      </c>
      <c r="BL2837" s="108">
        <v>0</v>
      </c>
      <c r="BM2837" s="108">
        <v>0</v>
      </c>
      <c r="BN2837" s="108">
        <v>0</v>
      </c>
      <c r="BO2837" s="108">
        <v>0</v>
      </c>
      <c r="BP2837" s="108">
        <v>0</v>
      </c>
      <c r="BQ2837" s="108">
        <v>0</v>
      </c>
      <c r="BR2837" s="108">
        <v>0</v>
      </c>
      <c r="BS2837" s="108">
        <v>0</v>
      </c>
      <c r="BU2837" s="69">
        <v>1.8820791E-2</v>
      </c>
      <c r="BV2837" s="69">
        <v>0</v>
      </c>
      <c r="BW2837" s="69">
        <v>1.8820791E-2</v>
      </c>
      <c r="BX2837" s="69">
        <v>0</v>
      </c>
      <c r="BY2837" s="69">
        <v>0</v>
      </c>
      <c r="BZ2837" s="69">
        <v>0</v>
      </c>
      <c r="CA2837" s="69">
        <v>0</v>
      </c>
      <c r="CB2837" s="69">
        <v>0</v>
      </c>
      <c r="CC2837" s="69">
        <v>0</v>
      </c>
      <c r="CD2837" s="69">
        <v>0</v>
      </c>
      <c r="CE2837" s="69">
        <v>0</v>
      </c>
      <c r="CF2837" s="69">
        <v>0</v>
      </c>
      <c r="CG2837" s="69">
        <v>0</v>
      </c>
      <c r="CH2837" s="69">
        <v>0</v>
      </c>
      <c r="CI2837" s="69">
        <v>0</v>
      </c>
      <c r="CJ2837" s="69">
        <v>0</v>
      </c>
      <c r="CK2837" s="69">
        <v>0</v>
      </c>
      <c r="CM2837" s="198">
        <v>0</v>
      </c>
      <c r="CN2837" s="198">
        <v>675</v>
      </c>
      <c r="CO2837" s="198">
        <v>0</v>
      </c>
      <c r="CP2837" s="198">
        <v>0</v>
      </c>
      <c r="CQ2837" s="198">
        <v>0</v>
      </c>
      <c r="CR2837" s="198">
        <v>0</v>
      </c>
      <c r="CS2837" s="198">
        <v>0</v>
      </c>
      <c r="CT2837" s="198">
        <v>0</v>
      </c>
      <c r="CU2837" s="198">
        <v>0</v>
      </c>
      <c r="CV2837" s="198">
        <v>0</v>
      </c>
    </row>
    <row r="2838" spans="1:100" ht="14.4">
      <c r="A2838" t="s">
        <v>3089</v>
      </c>
      <c r="B2838" s="112" t="s">
        <v>1437</v>
      </c>
      <c r="C2838" s="113" t="str">
        <f t="shared" si="1042"/>
        <v>Q.010.60.107</v>
      </c>
      <c r="D2838" t="s">
        <v>1548</v>
      </c>
      <c r="E2838" s="112" t="s">
        <v>362</v>
      </c>
      <c r="F2838" s="115" t="str">
        <f t="shared" si="1043"/>
        <v>R-290 (Propane), direct emissions (scope1 and downstream)</v>
      </c>
      <c r="G2838" s="143">
        <f t="shared" si="1037"/>
        <v>0.02</v>
      </c>
      <c r="I2838" s="118">
        <f t="shared" si="1038"/>
        <v>1.8208302588349998</v>
      </c>
      <c r="K2838" s="161">
        <f t="shared" si="1039"/>
        <v>1.81782081576</v>
      </c>
      <c r="L2838" s="161">
        <f t="shared" si="1040"/>
        <v>9.4430749999999994E-6</v>
      </c>
      <c r="M2838" s="162">
        <f t="shared" si="1041"/>
        <v>0</v>
      </c>
      <c r="N2838" s="161">
        <v>3.0000000000000001E-3</v>
      </c>
      <c r="O2838" s="132">
        <v>0</v>
      </c>
      <c r="P2838" s="132">
        <v>0</v>
      </c>
      <c r="Q2838" s="132">
        <v>1.8176399999999999</v>
      </c>
      <c r="R2838" s="132">
        <v>0</v>
      </c>
      <c r="S2838" s="132">
        <v>0</v>
      </c>
      <c r="T2838" s="132">
        <v>1.8081575999999999E-4</v>
      </c>
      <c r="U2838" s="164">
        <v>9.4430749999999994E-6</v>
      </c>
      <c r="V2838" s="132">
        <v>0</v>
      </c>
      <c r="W2838" s="132">
        <v>0</v>
      </c>
      <c r="X2838" s="132">
        <v>0</v>
      </c>
      <c r="Y2838" s="132">
        <v>0</v>
      </c>
      <c r="Z2838" s="132">
        <v>0</v>
      </c>
      <c r="AA2838" s="132">
        <v>0</v>
      </c>
      <c r="AC2838" s="118">
        <f t="shared" si="1044"/>
        <v>3.0000000000000001E-3</v>
      </c>
      <c r="AD2838" s="118">
        <f t="shared" si="1045"/>
        <v>1.8178302588349999</v>
      </c>
      <c r="AE2838" s="118">
        <f t="shared" si="1046"/>
        <v>9.4430749999999994E-6</v>
      </c>
      <c r="AF2838" s="118">
        <f t="shared" si="1047"/>
        <v>9.4430749999999994E-6</v>
      </c>
      <c r="AG2838" s="118">
        <f t="shared" si="1048"/>
        <v>0</v>
      </c>
      <c r="AI2838" s="69">
        <v>0</v>
      </c>
      <c r="AJ2838" s="69">
        <v>0</v>
      </c>
      <c r="AK2838" s="69">
        <v>0</v>
      </c>
      <c r="AL2838" s="69">
        <v>0</v>
      </c>
      <c r="AM2838" s="69">
        <v>0</v>
      </c>
      <c r="AN2838" s="69">
        <v>0</v>
      </c>
      <c r="AO2838" s="69">
        <v>0</v>
      </c>
      <c r="AQ2838" s="116">
        <v>3.6368559999999999E-3</v>
      </c>
      <c r="AR2838" s="116">
        <v>7.7061600000000001E-4</v>
      </c>
      <c r="AS2838" s="116">
        <v>2.8662399999999999E-3</v>
      </c>
      <c r="AT2838" s="116">
        <v>0</v>
      </c>
      <c r="AU2838" s="150">
        <f t="shared" si="1049"/>
        <v>4.6199999999999997E-8</v>
      </c>
      <c r="AV2838" s="150">
        <f t="shared" si="1050"/>
        <v>1.0600000000000001E-8</v>
      </c>
      <c r="AW2838" s="163">
        <f t="shared" si="1051"/>
        <v>0</v>
      </c>
      <c r="AX2838" s="108">
        <v>0</v>
      </c>
      <c r="AY2838" s="108">
        <v>0</v>
      </c>
      <c r="AZ2838" s="108">
        <v>0</v>
      </c>
      <c r="BA2838" s="108">
        <v>0</v>
      </c>
      <c r="BB2838" s="108">
        <v>0</v>
      </c>
      <c r="BC2838" s="196">
        <v>4.6199999999999997E-8</v>
      </c>
      <c r="BD2838" s="108">
        <v>0</v>
      </c>
      <c r="BE2838" s="196">
        <v>1.0600000000000001E-8</v>
      </c>
      <c r="BF2838" s="108">
        <v>0</v>
      </c>
      <c r="BG2838" s="108">
        <v>0</v>
      </c>
      <c r="BH2838" s="108">
        <v>0</v>
      </c>
      <c r="BI2838" s="108">
        <v>0</v>
      </c>
      <c r="BJ2838" s="108">
        <v>0</v>
      </c>
      <c r="BK2838" s="108">
        <v>0</v>
      </c>
      <c r="BL2838" s="108">
        <v>0</v>
      </c>
      <c r="BM2838" s="108">
        <v>0</v>
      </c>
      <c r="BN2838" s="108">
        <v>0</v>
      </c>
      <c r="BO2838" s="108">
        <v>0</v>
      </c>
      <c r="BP2838" s="108">
        <v>0</v>
      </c>
      <c r="BQ2838" s="108">
        <v>0</v>
      </c>
      <c r="BR2838" s="108">
        <v>0</v>
      </c>
      <c r="BS2838" s="108">
        <v>0</v>
      </c>
      <c r="BU2838" s="69">
        <v>3.4813016E-4</v>
      </c>
      <c r="BV2838" s="69">
        <v>0</v>
      </c>
      <c r="BW2838" s="172">
        <v>5.5765306999999999E-7</v>
      </c>
      <c r="BX2838" s="172">
        <v>1.1061315E-9</v>
      </c>
      <c r="BY2838" s="69">
        <v>0</v>
      </c>
      <c r="BZ2838" s="69">
        <v>0</v>
      </c>
      <c r="CA2838" s="69">
        <v>0</v>
      </c>
      <c r="CB2838" s="69">
        <v>0</v>
      </c>
      <c r="CC2838" s="69">
        <v>0</v>
      </c>
      <c r="CD2838" s="172">
        <v>1.1964683999999999E-7</v>
      </c>
      <c r="CE2838" s="69">
        <v>0</v>
      </c>
      <c r="CF2838" s="69">
        <v>0</v>
      </c>
      <c r="CG2838" s="69">
        <v>0</v>
      </c>
      <c r="CH2838" s="69">
        <v>3.4745175999999998E-4</v>
      </c>
      <c r="CI2838" s="69">
        <v>0</v>
      </c>
      <c r="CJ2838" s="69">
        <v>0</v>
      </c>
      <c r="CK2838" s="69">
        <v>0</v>
      </c>
      <c r="CM2838" s="198">
        <v>0</v>
      </c>
      <c r="CN2838" s="198">
        <v>0</v>
      </c>
      <c r="CO2838" s="198">
        <v>0.48945899999999998</v>
      </c>
      <c r="CP2838" s="198">
        <v>0</v>
      </c>
      <c r="CQ2838" s="198">
        <v>0</v>
      </c>
      <c r="CR2838" s="198">
        <v>0</v>
      </c>
      <c r="CS2838" s="198">
        <v>0</v>
      </c>
      <c r="CT2838" s="198">
        <v>0</v>
      </c>
      <c r="CU2838" s="198">
        <v>0</v>
      </c>
      <c r="CV2838" s="198">
        <v>0</v>
      </c>
    </row>
    <row r="2839" spans="1:100" ht="14.4">
      <c r="A2839" t="s">
        <v>3090</v>
      </c>
      <c r="B2839" s="112" t="s">
        <v>1437</v>
      </c>
      <c r="C2839" s="113" t="str">
        <f t="shared" si="1042"/>
        <v>Q.010.60.108</v>
      </c>
      <c r="D2839" t="s">
        <v>1548</v>
      </c>
      <c r="E2839" s="112" t="s">
        <v>362</v>
      </c>
      <c r="F2839" s="115" t="str">
        <f t="shared" si="1043"/>
        <v>R-600a (Isobutane), direct emissions (scope1 and downstream)</v>
      </c>
      <c r="G2839" s="143">
        <f t="shared" si="1037"/>
        <v>0</v>
      </c>
      <c r="I2839" s="118">
        <f t="shared" si="1038"/>
        <v>3.1764447398739999</v>
      </c>
      <c r="K2839" s="161">
        <f t="shared" si="1039"/>
        <v>3.1764407904</v>
      </c>
      <c r="L2839" s="161">
        <f t="shared" si="1040"/>
        <v>3.9494739999999998E-6</v>
      </c>
      <c r="M2839" s="162">
        <f t="shared" si="1041"/>
        <v>0</v>
      </c>
      <c r="N2839" s="161">
        <v>0</v>
      </c>
      <c r="O2839" s="132">
        <v>0</v>
      </c>
      <c r="P2839" s="132">
        <v>0</v>
      </c>
      <c r="Q2839" s="132">
        <v>3.1762800000000002</v>
      </c>
      <c r="R2839" s="132">
        <v>0</v>
      </c>
      <c r="S2839" s="132">
        <v>0</v>
      </c>
      <c r="T2839" s="132">
        <v>1.6079040000000001E-4</v>
      </c>
      <c r="U2839" s="164">
        <v>3.9494739999999998E-6</v>
      </c>
      <c r="V2839" s="132">
        <v>0</v>
      </c>
      <c r="W2839" s="132">
        <v>0</v>
      </c>
      <c r="X2839" s="132">
        <v>0</v>
      </c>
      <c r="Y2839" s="132">
        <v>0</v>
      </c>
      <c r="Z2839" s="132">
        <v>0</v>
      </c>
      <c r="AA2839" s="132">
        <v>0</v>
      </c>
      <c r="AC2839" s="118">
        <f t="shared" si="1044"/>
        <v>0</v>
      </c>
      <c r="AD2839" s="118">
        <f t="shared" si="1045"/>
        <v>3.1764447398739999</v>
      </c>
      <c r="AE2839" s="118">
        <f t="shared" si="1046"/>
        <v>3.9494739999999998E-6</v>
      </c>
      <c r="AF2839" s="118">
        <f t="shared" si="1047"/>
        <v>3.9494739999999998E-6</v>
      </c>
      <c r="AG2839" s="118">
        <f t="shared" si="1048"/>
        <v>0</v>
      </c>
      <c r="AI2839" s="69">
        <v>0</v>
      </c>
      <c r="AJ2839" s="69">
        <v>0</v>
      </c>
      <c r="AK2839" s="69">
        <v>0</v>
      </c>
      <c r="AL2839" s="69">
        <v>0</v>
      </c>
      <c r="AM2839" s="69">
        <v>0</v>
      </c>
      <c r="AN2839" s="69">
        <v>0</v>
      </c>
      <c r="AO2839" s="69">
        <v>0</v>
      </c>
      <c r="AQ2839" s="116">
        <v>7.246672E-3</v>
      </c>
      <c r="AR2839" s="116">
        <v>1.541232E-3</v>
      </c>
      <c r="AS2839" s="116">
        <v>5.70544E-3</v>
      </c>
      <c r="AT2839" s="116">
        <v>0</v>
      </c>
      <c r="AU2839" s="150">
        <f t="shared" si="1049"/>
        <v>9.2399999999999994E-8</v>
      </c>
      <c r="AV2839" s="150">
        <f t="shared" si="1050"/>
        <v>2.11E-8</v>
      </c>
      <c r="AW2839" s="163">
        <f t="shared" si="1051"/>
        <v>0</v>
      </c>
      <c r="AX2839" s="108">
        <v>0</v>
      </c>
      <c r="AY2839" s="108">
        <v>0</v>
      </c>
      <c r="AZ2839" s="108">
        <v>0</v>
      </c>
      <c r="BA2839" s="108">
        <v>0</v>
      </c>
      <c r="BB2839" s="108">
        <v>0</v>
      </c>
      <c r="BC2839" s="196">
        <v>9.2399999999999994E-8</v>
      </c>
      <c r="BD2839" s="108">
        <v>0</v>
      </c>
      <c r="BE2839" s="196">
        <v>2.11E-8</v>
      </c>
      <c r="BF2839" s="108">
        <v>0</v>
      </c>
      <c r="BG2839" s="108">
        <v>0</v>
      </c>
      <c r="BH2839" s="108">
        <v>0</v>
      </c>
      <c r="BI2839" s="108">
        <v>0</v>
      </c>
      <c r="BJ2839" s="108">
        <v>0</v>
      </c>
      <c r="BK2839" s="108">
        <v>0</v>
      </c>
      <c r="BL2839" s="108">
        <v>0</v>
      </c>
      <c r="BM2839" s="108">
        <v>0</v>
      </c>
      <c r="BN2839" s="108">
        <v>0</v>
      </c>
      <c r="BO2839" s="108">
        <v>0</v>
      </c>
      <c r="BP2839" s="108">
        <v>0</v>
      </c>
      <c r="BQ2839" s="108">
        <v>0</v>
      </c>
      <c r="BR2839" s="108">
        <v>0</v>
      </c>
      <c r="BS2839" s="108">
        <v>0</v>
      </c>
      <c r="BU2839" s="69">
        <v>6.0727003000000002E-4</v>
      </c>
      <c r="BV2839" s="69">
        <v>0</v>
      </c>
      <c r="BW2839" s="69">
        <v>0</v>
      </c>
      <c r="BX2839" s="172">
        <v>4.6262868999999999E-10</v>
      </c>
      <c r="BY2839" s="69">
        <v>0</v>
      </c>
      <c r="BZ2839" s="69">
        <v>0</v>
      </c>
      <c r="CA2839" s="69">
        <v>0</v>
      </c>
      <c r="CB2839" s="69">
        <v>0</v>
      </c>
      <c r="CC2839" s="69">
        <v>0</v>
      </c>
      <c r="CD2839" s="172">
        <v>1.0639594E-7</v>
      </c>
      <c r="CE2839" s="69">
        <v>0</v>
      </c>
      <c r="CF2839" s="69">
        <v>0</v>
      </c>
      <c r="CG2839" s="69">
        <v>0</v>
      </c>
      <c r="CH2839" s="69">
        <v>6.0716317000000005E-4</v>
      </c>
      <c r="CI2839" s="69">
        <v>0</v>
      </c>
      <c r="CJ2839" s="69">
        <v>0</v>
      </c>
      <c r="CK2839" s="69">
        <v>0</v>
      </c>
      <c r="CM2839" s="198">
        <v>0</v>
      </c>
      <c r="CN2839" s="198">
        <v>0</v>
      </c>
      <c r="CO2839" s="198">
        <v>1.2300199999999999</v>
      </c>
      <c r="CP2839" s="198">
        <v>0</v>
      </c>
      <c r="CQ2839" s="198">
        <v>0</v>
      </c>
      <c r="CR2839" s="198">
        <v>0</v>
      </c>
      <c r="CS2839" s="198">
        <v>0</v>
      </c>
      <c r="CT2839" s="198">
        <v>0</v>
      </c>
      <c r="CU2839" s="198">
        <v>0</v>
      </c>
      <c r="CV2839" s="198">
        <v>0</v>
      </c>
    </row>
    <row r="2840" spans="1:100" ht="14.4">
      <c r="A2840" t="s">
        <v>3091</v>
      </c>
      <c r="B2840" s="112" t="s">
        <v>1437</v>
      </c>
      <c r="C2840" s="113" t="str">
        <f t="shared" si="1042"/>
        <v>Q.010.60.109</v>
      </c>
      <c r="D2840" t="s">
        <v>1548</v>
      </c>
      <c r="E2840" s="112" t="s">
        <v>362</v>
      </c>
      <c r="F2840" s="115" t="str">
        <f t="shared" si="1043"/>
        <v>R-454B (Blend R-32 / R-1234yf), direct emissions (scope1 and downstream)</v>
      </c>
      <c r="G2840" s="143">
        <f t="shared" si="1037"/>
        <v>452</v>
      </c>
      <c r="I2840" s="118">
        <f t="shared" si="1038"/>
        <v>67.8</v>
      </c>
      <c r="K2840" s="161">
        <f t="shared" si="1039"/>
        <v>0</v>
      </c>
      <c r="L2840" s="161">
        <f t="shared" si="1040"/>
        <v>0</v>
      </c>
      <c r="M2840" s="162">
        <f t="shared" si="1041"/>
        <v>0</v>
      </c>
      <c r="N2840" s="161">
        <v>67.8</v>
      </c>
      <c r="O2840" s="132">
        <v>0</v>
      </c>
      <c r="P2840" s="132">
        <v>0</v>
      </c>
      <c r="Q2840" s="132">
        <v>0</v>
      </c>
      <c r="R2840" s="132">
        <v>0</v>
      </c>
      <c r="S2840" s="132">
        <v>0</v>
      </c>
      <c r="T2840" s="132">
        <v>0</v>
      </c>
      <c r="U2840" s="132">
        <v>0</v>
      </c>
      <c r="V2840" s="132">
        <v>0</v>
      </c>
      <c r="W2840" s="132">
        <v>0</v>
      </c>
      <c r="X2840" s="132">
        <v>0</v>
      </c>
      <c r="Y2840" s="132">
        <v>0</v>
      </c>
      <c r="Z2840" s="132">
        <v>0</v>
      </c>
      <c r="AA2840" s="132">
        <v>0</v>
      </c>
      <c r="AC2840" s="118">
        <f t="shared" si="1044"/>
        <v>67.8</v>
      </c>
      <c r="AD2840" s="118">
        <f t="shared" si="1045"/>
        <v>0</v>
      </c>
      <c r="AE2840" s="118">
        <f t="shared" si="1046"/>
        <v>0</v>
      </c>
      <c r="AF2840" s="118">
        <f t="shared" si="1047"/>
        <v>0</v>
      </c>
      <c r="AG2840" s="118">
        <f t="shared" si="1048"/>
        <v>0</v>
      </c>
      <c r="AI2840" s="69">
        <v>0</v>
      </c>
      <c r="AJ2840" s="69">
        <v>0</v>
      </c>
      <c r="AK2840" s="69">
        <v>0</v>
      </c>
      <c r="AL2840" s="69">
        <v>0</v>
      </c>
      <c r="AM2840" s="69">
        <v>0</v>
      </c>
      <c r="AN2840" s="69">
        <v>0</v>
      </c>
      <c r="AO2840" s="69">
        <v>0</v>
      </c>
      <c r="AQ2840" s="116">
        <v>7.3387536999999998</v>
      </c>
      <c r="AR2840" s="116">
        <v>6.9965260999999996</v>
      </c>
      <c r="AS2840" s="116">
        <v>0.34222759000000003</v>
      </c>
      <c r="AT2840" s="116">
        <v>0</v>
      </c>
      <c r="AU2840" s="150">
        <f t="shared" si="1049"/>
        <v>4.1945600000000002E-4</v>
      </c>
      <c r="AV2840" s="150">
        <f t="shared" si="1050"/>
        <v>1.2656345780000001E-6</v>
      </c>
      <c r="AW2840" s="163">
        <f t="shared" si="1051"/>
        <v>0</v>
      </c>
      <c r="AX2840" s="108">
        <v>4.1945600000000002E-4</v>
      </c>
      <c r="AY2840" s="196">
        <v>1.2656E-6</v>
      </c>
      <c r="AZ2840" s="196">
        <v>3.4578000000000001E-11</v>
      </c>
      <c r="BA2840" s="108">
        <v>0</v>
      </c>
      <c r="BB2840" s="108">
        <v>0</v>
      </c>
      <c r="BC2840" s="108">
        <v>0</v>
      </c>
      <c r="BD2840" s="108">
        <v>0</v>
      </c>
      <c r="BE2840" s="108">
        <v>0</v>
      </c>
      <c r="BF2840" s="108">
        <v>0</v>
      </c>
      <c r="BG2840" s="108">
        <v>0</v>
      </c>
      <c r="BH2840" s="108">
        <v>0</v>
      </c>
      <c r="BI2840" s="108">
        <v>0</v>
      </c>
      <c r="BJ2840" s="108">
        <v>0</v>
      </c>
      <c r="BK2840" s="108">
        <v>0</v>
      </c>
      <c r="BL2840" s="108">
        <v>0</v>
      </c>
      <c r="BM2840" s="108">
        <v>0</v>
      </c>
      <c r="BN2840" s="108">
        <v>0</v>
      </c>
      <c r="BO2840" s="108">
        <v>0</v>
      </c>
      <c r="BP2840" s="108">
        <v>0</v>
      </c>
      <c r="BQ2840" s="108">
        <v>0</v>
      </c>
      <c r="BR2840" s="108">
        <v>0</v>
      </c>
      <c r="BS2840" s="108">
        <v>0</v>
      </c>
      <c r="BU2840" s="69">
        <v>1.2602959E-2</v>
      </c>
      <c r="BV2840" s="69">
        <v>0</v>
      </c>
      <c r="BW2840" s="69">
        <v>1.2602959E-2</v>
      </c>
      <c r="BX2840" s="69">
        <v>0</v>
      </c>
      <c r="BY2840" s="69">
        <v>0</v>
      </c>
      <c r="BZ2840" s="69">
        <v>0</v>
      </c>
      <c r="CA2840" s="69">
        <v>0</v>
      </c>
      <c r="CB2840" s="69">
        <v>0</v>
      </c>
      <c r="CC2840" s="69">
        <v>0</v>
      </c>
      <c r="CD2840" s="69">
        <v>0</v>
      </c>
      <c r="CE2840" s="69">
        <v>0</v>
      </c>
      <c r="CF2840" s="69">
        <v>0</v>
      </c>
      <c r="CG2840" s="69">
        <v>0</v>
      </c>
      <c r="CH2840" s="69">
        <v>0</v>
      </c>
      <c r="CI2840" s="69">
        <v>0</v>
      </c>
      <c r="CJ2840" s="69">
        <v>0</v>
      </c>
      <c r="CK2840" s="69">
        <v>0</v>
      </c>
      <c r="CM2840" s="198">
        <v>0</v>
      </c>
      <c r="CN2840" s="198">
        <v>452</v>
      </c>
      <c r="CO2840" s="198">
        <v>0</v>
      </c>
      <c r="CP2840" s="198">
        <v>0</v>
      </c>
      <c r="CQ2840" s="198">
        <v>0</v>
      </c>
      <c r="CR2840" s="198">
        <v>0</v>
      </c>
      <c r="CS2840" s="198">
        <v>0</v>
      </c>
      <c r="CT2840" s="198">
        <v>0</v>
      </c>
      <c r="CU2840" s="198">
        <v>0</v>
      </c>
      <c r="CV2840" s="198">
        <v>0</v>
      </c>
    </row>
  </sheetData>
  <autoFilter ref="A1:D2840" xr:uid="{9D2549A8-C2C4-4EBB-A41E-2371D6345274}"/>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116"/>
  <sheetViews>
    <sheetView zoomScale="75" zoomScaleNormal="75" workbookViewId="0">
      <pane xSplit="1" ySplit="4" topLeftCell="B5" activePane="bottomRight" state="frozenSplit"/>
      <selection pane="topRight" activeCell="B1" sqref="B1"/>
      <selection pane="bottomLeft" activeCell="A4" sqref="A4"/>
      <selection pane="bottomRight" activeCell="J3" sqref="J3"/>
    </sheetView>
  </sheetViews>
  <sheetFormatPr defaultRowHeight="13.2"/>
  <cols>
    <col min="1" max="1" width="44.33203125" customWidth="1"/>
    <col min="2" max="19" width="8.77734375" style="2" customWidth="1"/>
    <col min="20" max="20" width="7" style="9" hidden="1" customWidth="1"/>
    <col min="21" max="24" width="7" style="9" customWidth="1"/>
    <col min="25" max="25" width="7" style="7" hidden="1" customWidth="1"/>
    <col min="26" max="26" width="7" style="9" customWidth="1"/>
  </cols>
  <sheetData>
    <row r="1" spans="1:27">
      <c r="A1" s="1"/>
      <c r="B1" s="2" t="s">
        <v>273</v>
      </c>
      <c r="N1" s="2" t="s">
        <v>113</v>
      </c>
      <c r="R1" s="75"/>
    </row>
    <row r="2" spans="1:27">
      <c r="A2" s="1"/>
      <c r="B2" s="2" t="s">
        <v>274</v>
      </c>
      <c r="J2" s="26" t="s">
        <v>1405</v>
      </c>
      <c r="K2" s="6" t="s">
        <v>1406</v>
      </c>
      <c r="S2" s="76"/>
    </row>
    <row r="3" spans="1:27">
      <c r="A3" s="1"/>
      <c r="B3" s="2" t="s">
        <v>275</v>
      </c>
      <c r="J3" s="26" t="s">
        <v>1407</v>
      </c>
      <c r="N3" s="74"/>
      <c r="S3" s="76"/>
      <c r="U3" s="1"/>
    </row>
    <row r="4" spans="1:27" ht="198.75" customHeight="1">
      <c r="B4" s="77" t="s">
        <v>276</v>
      </c>
      <c r="C4" s="77" t="s">
        <v>277</v>
      </c>
      <c r="D4" s="77" t="s">
        <v>278</v>
      </c>
      <c r="E4" s="77" t="s">
        <v>279</v>
      </c>
      <c r="F4" s="77" t="s">
        <v>280</v>
      </c>
      <c r="G4" s="77" t="s">
        <v>281</v>
      </c>
      <c r="H4" s="77" t="s">
        <v>282</v>
      </c>
      <c r="I4" s="77" t="s">
        <v>283</v>
      </c>
      <c r="J4" s="77" t="s">
        <v>284</v>
      </c>
      <c r="K4" s="77" t="s">
        <v>285</v>
      </c>
      <c r="L4" s="77" t="s">
        <v>286</v>
      </c>
      <c r="M4" s="77" t="s">
        <v>287</v>
      </c>
      <c r="N4" s="77" t="s">
        <v>288</v>
      </c>
      <c r="O4" s="77" t="s">
        <v>289</v>
      </c>
      <c r="P4" s="77" t="s">
        <v>290</v>
      </c>
      <c r="Q4" s="77" t="s">
        <v>291</v>
      </c>
      <c r="R4" s="77" t="s">
        <v>292</v>
      </c>
      <c r="S4" s="78" t="s">
        <v>293</v>
      </c>
      <c r="T4" s="28"/>
      <c r="U4" s="24"/>
      <c r="V4" s="24"/>
      <c r="W4" s="24"/>
      <c r="X4" s="24"/>
      <c r="Y4" s="24"/>
      <c r="Z4" s="24"/>
      <c r="AA4" s="9"/>
    </row>
    <row r="5" spans="1:27">
      <c r="A5" s="9" t="s">
        <v>24</v>
      </c>
      <c r="B5" s="16"/>
      <c r="C5" s="16" t="s">
        <v>225</v>
      </c>
      <c r="D5" s="16" t="s">
        <v>225</v>
      </c>
      <c r="E5" s="16" t="s">
        <v>225</v>
      </c>
      <c r="F5" s="16" t="s">
        <v>225</v>
      </c>
      <c r="G5" s="16" t="s">
        <v>225</v>
      </c>
      <c r="H5" s="16" t="s">
        <v>225</v>
      </c>
      <c r="I5" s="16">
        <v>8.1429102208080657</v>
      </c>
      <c r="J5" s="16">
        <v>23.286737155847458</v>
      </c>
      <c r="K5" s="16" t="s">
        <v>225</v>
      </c>
      <c r="L5" s="16" t="s">
        <v>225</v>
      </c>
      <c r="M5" s="16" t="s">
        <v>225</v>
      </c>
      <c r="N5" s="16" t="s">
        <v>225</v>
      </c>
      <c r="O5" s="16" t="s">
        <v>225</v>
      </c>
      <c r="P5" s="16" t="s">
        <v>225</v>
      </c>
      <c r="Q5" s="16" t="s">
        <v>225</v>
      </c>
      <c r="R5" s="16" t="s">
        <v>225</v>
      </c>
      <c r="S5" s="76" t="s">
        <v>225</v>
      </c>
      <c r="T5" s="18"/>
      <c r="V5" s="15"/>
      <c r="W5" s="16"/>
    </row>
    <row r="6" spans="1:27">
      <c r="A6" s="9" t="s">
        <v>25</v>
      </c>
      <c r="B6" s="16" t="s">
        <v>225</v>
      </c>
      <c r="C6" s="16" t="s">
        <v>225</v>
      </c>
      <c r="D6" s="16" t="s">
        <v>225</v>
      </c>
      <c r="E6" s="16" t="s">
        <v>225</v>
      </c>
      <c r="F6" s="16" t="s">
        <v>225</v>
      </c>
      <c r="G6" s="16" t="s">
        <v>225</v>
      </c>
      <c r="H6" s="16" t="s">
        <v>225</v>
      </c>
      <c r="I6" s="16">
        <v>13.306706946198545</v>
      </c>
      <c r="J6" s="16">
        <v>88.430018922311987</v>
      </c>
      <c r="K6" s="16" t="s">
        <v>225</v>
      </c>
      <c r="L6" s="16" t="s">
        <v>225</v>
      </c>
      <c r="M6" s="16" t="s">
        <v>225</v>
      </c>
      <c r="N6" s="16" t="s">
        <v>225</v>
      </c>
      <c r="O6" s="16" t="s">
        <v>225</v>
      </c>
      <c r="P6" s="16" t="s">
        <v>225</v>
      </c>
      <c r="Q6" s="16" t="s">
        <v>225</v>
      </c>
      <c r="R6" s="16" t="s">
        <v>225</v>
      </c>
      <c r="S6" s="76" t="s">
        <v>225</v>
      </c>
      <c r="T6" s="18"/>
      <c r="V6" s="15"/>
      <c r="W6" s="16"/>
    </row>
    <row r="7" spans="1:27">
      <c r="A7" s="9" t="s">
        <v>26</v>
      </c>
      <c r="B7" s="16" t="s">
        <v>225</v>
      </c>
      <c r="C7" s="16" t="s">
        <v>225</v>
      </c>
      <c r="D7" s="16" t="s">
        <v>225</v>
      </c>
      <c r="E7" s="16" t="s">
        <v>225</v>
      </c>
      <c r="F7" s="16" t="s">
        <v>225</v>
      </c>
      <c r="G7" s="16" t="s">
        <v>225</v>
      </c>
      <c r="H7" s="16" t="s">
        <v>225</v>
      </c>
      <c r="I7" s="16">
        <v>15.689997742532615</v>
      </c>
      <c r="J7" s="16">
        <v>144.9835234436558</v>
      </c>
      <c r="K7" s="16" t="s">
        <v>225</v>
      </c>
      <c r="L7" s="16" t="s">
        <v>225</v>
      </c>
      <c r="M7" s="16" t="s">
        <v>225</v>
      </c>
      <c r="N7" s="16" t="s">
        <v>225</v>
      </c>
      <c r="O7" s="16" t="s">
        <v>225</v>
      </c>
      <c r="P7" s="16" t="s">
        <v>225</v>
      </c>
      <c r="Q7" s="16" t="s">
        <v>225</v>
      </c>
      <c r="R7" s="16" t="s">
        <v>225</v>
      </c>
      <c r="S7" s="76" t="s">
        <v>225</v>
      </c>
      <c r="T7" s="18"/>
      <c r="V7" s="15"/>
      <c r="W7" s="16"/>
    </row>
    <row r="8" spans="1:27">
      <c r="A8" s="9" t="s">
        <v>27</v>
      </c>
      <c r="B8" s="16" t="s">
        <v>225</v>
      </c>
      <c r="C8" s="16" t="s">
        <v>225</v>
      </c>
      <c r="D8" s="16" t="s">
        <v>225</v>
      </c>
      <c r="E8" s="16" t="s">
        <v>225</v>
      </c>
      <c r="F8" s="16" t="s">
        <v>225</v>
      </c>
      <c r="G8" s="16" t="s">
        <v>225</v>
      </c>
      <c r="H8" s="16" t="s">
        <v>225</v>
      </c>
      <c r="I8" s="16">
        <v>8.5798468668026455</v>
      </c>
      <c r="J8" s="16">
        <v>26.762369567167976</v>
      </c>
      <c r="K8" s="16" t="s">
        <v>225</v>
      </c>
      <c r="L8" s="16" t="s">
        <v>225</v>
      </c>
      <c r="M8" s="16" t="s">
        <v>225</v>
      </c>
      <c r="N8" s="16" t="s">
        <v>225</v>
      </c>
      <c r="O8" s="16" t="s">
        <v>225</v>
      </c>
      <c r="P8" s="16" t="s">
        <v>225</v>
      </c>
      <c r="Q8" s="16" t="s">
        <v>225</v>
      </c>
      <c r="R8" s="16" t="s">
        <v>225</v>
      </c>
      <c r="S8" s="76" t="s">
        <v>225</v>
      </c>
      <c r="T8" s="18"/>
      <c r="V8" s="15"/>
      <c r="W8" s="16"/>
    </row>
    <row r="9" spans="1:27">
      <c r="A9" s="9" t="s">
        <v>31</v>
      </c>
      <c r="B9" s="16" t="s">
        <v>225</v>
      </c>
      <c r="C9" s="16" t="s">
        <v>225</v>
      </c>
      <c r="D9" s="16" t="s">
        <v>225</v>
      </c>
      <c r="E9" s="16" t="s">
        <v>225</v>
      </c>
      <c r="F9" s="16" t="s">
        <v>225</v>
      </c>
      <c r="G9" s="16" t="s">
        <v>225</v>
      </c>
      <c r="H9" s="16" t="s">
        <v>225</v>
      </c>
      <c r="I9" s="16" t="s">
        <v>225</v>
      </c>
      <c r="J9" s="16">
        <v>10.128985884419789</v>
      </c>
      <c r="K9" s="16" t="s">
        <v>225</v>
      </c>
      <c r="L9" s="16" t="s">
        <v>225</v>
      </c>
      <c r="M9" s="16" t="s">
        <v>225</v>
      </c>
      <c r="N9" s="16" t="s">
        <v>225</v>
      </c>
      <c r="O9" s="16" t="s">
        <v>225</v>
      </c>
      <c r="P9" s="16" t="s">
        <v>225</v>
      </c>
      <c r="Q9" s="16" t="s">
        <v>225</v>
      </c>
      <c r="R9" s="16" t="s">
        <v>225</v>
      </c>
      <c r="S9" s="76" t="s">
        <v>225</v>
      </c>
      <c r="T9" s="18"/>
      <c r="V9" s="15"/>
    </row>
    <row r="10" spans="1:27">
      <c r="A10" s="9" t="s">
        <v>29</v>
      </c>
      <c r="B10" s="16" t="s">
        <v>225</v>
      </c>
      <c r="C10" s="16" t="s">
        <v>225</v>
      </c>
      <c r="D10" s="16" t="s">
        <v>225</v>
      </c>
      <c r="E10" s="16" t="s">
        <v>225</v>
      </c>
      <c r="F10" s="16" t="s">
        <v>225</v>
      </c>
      <c r="G10" s="16" t="s">
        <v>225</v>
      </c>
      <c r="H10" s="16" t="s">
        <v>225</v>
      </c>
      <c r="I10" s="16" t="s">
        <v>225</v>
      </c>
      <c r="J10" s="16">
        <v>2.1548920950187198</v>
      </c>
      <c r="K10" s="16" t="s">
        <v>225</v>
      </c>
      <c r="L10" s="16" t="s">
        <v>225</v>
      </c>
      <c r="M10" s="16" t="s">
        <v>225</v>
      </c>
      <c r="N10" s="16" t="s">
        <v>225</v>
      </c>
      <c r="O10" s="16" t="s">
        <v>225</v>
      </c>
      <c r="P10" s="16" t="s">
        <v>225</v>
      </c>
      <c r="Q10" s="16" t="s">
        <v>225</v>
      </c>
      <c r="R10" s="16" t="s">
        <v>225</v>
      </c>
      <c r="S10" s="76" t="s">
        <v>225</v>
      </c>
      <c r="T10" s="18"/>
      <c r="V10" s="15"/>
    </row>
    <row r="11" spans="1:27">
      <c r="A11" s="9" t="s">
        <v>37</v>
      </c>
      <c r="B11" s="16" t="s">
        <v>225</v>
      </c>
      <c r="C11" s="16" t="s">
        <v>225</v>
      </c>
      <c r="D11" s="16" t="s">
        <v>225</v>
      </c>
      <c r="E11" s="16" t="s">
        <v>225</v>
      </c>
      <c r="F11" s="16" t="s">
        <v>225</v>
      </c>
      <c r="G11" s="16" t="s">
        <v>225</v>
      </c>
      <c r="H11" s="16" t="s">
        <v>225</v>
      </c>
      <c r="I11" s="16" t="s">
        <v>225</v>
      </c>
      <c r="J11" s="16">
        <v>107.74460475093599</v>
      </c>
      <c r="K11" s="16" t="s">
        <v>225</v>
      </c>
      <c r="L11" s="16" t="s">
        <v>225</v>
      </c>
      <c r="M11" s="16" t="s">
        <v>225</v>
      </c>
      <c r="N11" s="16" t="s">
        <v>225</v>
      </c>
      <c r="O11" s="16" t="s">
        <v>225</v>
      </c>
      <c r="P11" s="16" t="s">
        <v>225</v>
      </c>
      <c r="Q11" s="16" t="s">
        <v>225</v>
      </c>
      <c r="R11" s="16" t="s">
        <v>225</v>
      </c>
      <c r="S11" s="76" t="s">
        <v>225</v>
      </c>
      <c r="T11" s="18"/>
      <c r="V11" s="15"/>
    </row>
    <row r="12" spans="1:27">
      <c r="A12" s="9" t="s">
        <v>38</v>
      </c>
      <c r="B12" s="16" t="s">
        <v>225</v>
      </c>
      <c r="C12" s="16" t="s">
        <v>225</v>
      </c>
      <c r="D12" s="16" t="s">
        <v>225</v>
      </c>
      <c r="E12" s="16" t="s">
        <v>225</v>
      </c>
      <c r="F12" s="16" t="s">
        <v>225</v>
      </c>
      <c r="G12" s="16" t="s">
        <v>225</v>
      </c>
      <c r="H12" s="16" t="s">
        <v>225</v>
      </c>
      <c r="I12" s="16" t="s">
        <v>225</v>
      </c>
      <c r="J12" s="16">
        <v>139.02529645282064</v>
      </c>
      <c r="K12" s="16" t="s">
        <v>225</v>
      </c>
      <c r="L12" s="16" t="s">
        <v>225</v>
      </c>
      <c r="M12" s="16" t="s">
        <v>225</v>
      </c>
      <c r="N12" s="16" t="s">
        <v>225</v>
      </c>
      <c r="O12" s="16" t="s">
        <v>225</v>
      </c>
      <c r="P12" s="16" t="s">
        <v>225</v>
      </c>
      <c r="Q12" s="16" t="s">
        <v>225</v>
      </c>
      <c r="R12" s="16" t="s">
        <v>225</v>
      </c>
      <c r="S12" s="76" t="s">
        <v>225</v>
      </c>
      <c r="T12" s="18"/>
      <c r="V12" s="15"/>
      <c r="Y12" s="25"/>
    </row>
    <row r="13" spans="1:27">
      <c r="A13" s="9" t="s">
        <v>39</v>
      </c>
      <c r="B13" s="16" t="s">
        <v>225</v>
      </c>
      <c r="C13" s="16" t="s">
        <v>225</v>
      </c>
      <c r="D13" s="16" t="s">
        <v>225</v>
      </c>
      <c r="E13" s="16" t="s">
        <v>225</v>
      </c>
      <c r="F13" s="16" t="s">
        <v>225</v>
      </c>
      <c r="G13" s="16" t="s">
        <v>225</v>
      </c>
      <c r="H13" s="16" t="s">
        <v>225</v>
      </c>
      <c r="I13" s="16" t="s">
        <v>225</v>
      </c>
      <c r="J13" s="16">
        <v>216.97876624958081</v>
      </c>
      <c r="K13" s="16" t="s">
        <v>225</v>
      </c>
      <c r="L13" s="16" t="s">
        <v>225</v>
      </c>
      <c r="M13" s="16" t="s">
        <v>225</v>
      </c>
      <c r="N13" s="16" t="s">
        <v>225</v>
      </c>
      <c r="O13" s="16" t="s">
        <v>225</v>
      </c>
      <c r="P13" s="16" t="s">
        <v>225</v>
      </c>
      <c r="Q13" s="16" t="s">
        <v>225</v>
      </c>
      <c r="R13" s="16" t="s">
        <v>225</v>
      </c>
      <c r="S13" s="76" t="s">
        <v>225</v>
      </c>
      <c r="T13" s="18"/>
      <c r="V13" s="15"/>
    </row>
    <row r="14" spans="1:27">
      <c r="A14" s="9" t="s">
        <v>65</v>
      </c>
      <c r="B14" s="16" t="s">
        <v>225</v>
      </c>
      <c r="C14" s="16" t="s">
        <v>225</v>
      </c>
      <c r="D14" s="16" t="s">
        <v>225</v>
      </c>
      <c r="E14" s="16" t="s">
        <v>225</v>
      </c>
      <c r="F14" s="16" t="s">
        <v>225</v>
      </c>
      <c r="G14" s="16" t="s">
        <v>225</v>
      </c>
      <c r="H14" s="16" t="s">
        <v>225</v>
      </c>
      <c r="I14" s="16" t="s">
        <v>225</v>
      </c>
      <c r="J14" s="16">
        <v>284.00881989647644</v>
      </c>
      <c r="K14" s="16" t="s">
        <v>225</v>
      </c>
      <c r="L14" s="16" t="s">
        <v>225</v>
      </c>
      <c r="M14" s="16" t="s">
        <v>225</v>
      </c>
      <c r="N14" s="16" t="s">
        <v>225</v>
      </c>
      <c r="O14" s="16" t="s">
        <v>225</v>
      </c>
      <c r="P14" s="16" t="s">
        <v>225</v>
      </c>
      <c r="Q14" s="16" t="s">
        <v>225</v>
      </c>
      <c r="R14" s="16" t="s">
        <v>225</v>
      </c>
      <c r="S14" s="76" t="s">
        <v>225</v>
      </c>
      <c r="T14" s="18"/>
      <c r="V14" s="15"/>
    </row>
    <row r="15" spans="1:27">
      <c r="A15" s="9" t="s">
        <v>40</v>
      </c>
      <c r="B15" s="16" t="s">
        <v>225</v>
      </c>
      <c r="C15" s="16" t="s">
        <v>225</v>
      </c>
      <c r="D15" s="16" t="s">
        <v>225</v>
      </c>
      <c r="E15" s="16" t="s">
        <v>225</v>
      </c>
      <c r="F15" s="16" t="s">
        <v>225</v>
      </c>
      <c r="G15" s="16" t="s">
        <v>225</v>
      </c>
      <c r="H15" s="16" t="s">
        <v>225</v>
      </c>
      <c r="I15" s="16" t="s">
        <v>225</v>
      </c>
      <c r="J15" s="16">
        <v>130.58447488247083</v>
      </c>
      <c r="K15" s="16" t="s">
        <v>225</v>
      </c>
      <c r="L15" s="16" t="s">
        <v>225</v>
      </c>
      <c r="M15" s="16" t="s">
        <v>225</v>
      </c>
      <c r="N15" s="16" t="s">
        <v>225</v>
      </c>
      <c r="O15" s="16" t="s">
        <v>225</v>
      </c>
      <c r="P15" s="16" t="s">
        <v>225</v>
      </c>
      <c r="Q15" s="16" t="s">
        <v>225</v>
      </c>
      <c r="R15" s="16" t="s">
        <v>225</v>
      </c>
      <c r="S15" s="76" t="s">
        <v>225</v>
      </c>
      <c r="T15" s="18"/>
      <c r="V15" s="15"/>
    </row>
    <row r="16" spans="1:27">
      <c r="A16" s="9" t="s">
        <v>41</v>
      </c>
      <c r="B16" s="16" t="s">
        <v>225</v>
      </c>
      <c r="C16" s="16" t="s">
        <v>225</v>
      </c>
      <c r="D16" s="16" t="s">
        <v>225</v>
      </c>
      <c r="E16" s="16" t="s">
        <v>225</v>
      </c>
      <c r="F16" s="16" t="s">
        <v>225</v>
      </c>
      <c r="G16" s="16" t="s">
        <v>225</v>
      </c>
      <c r="H16" s="16" t="s">
        <v>225</v>
      </c>
      <c r="I16" s="16" t="s">
        <v>225</v>
      </c>
      <c r="J16" s="16">
        <v>159.87909092074375</v>
      </c>
      <c r="K16" s="16" t="s">
        <v>225</v>
      </c>
      <c r="L16" s="16" t="s">
        <v>225</v>
      </c>
      <c r="M16" s="16" t="s">
        <v>225</v>
      </c>
      <c r="N16" s="16" t="s">
        <v>225</v>
      </c>
      <c r="O16" s="16" t="s">
        <v>225</v>
      </c>
      <c r="P16" s="16" t="s">
        <v>225</v>
      </c>
      <c r="Q16" s="16" t="s">
        <v>225</v>
      </c>
      <c r="R16" s="16" t="s">
        <v>225</v>
      </c>
      <c r="S16" s="76" t="s">
        <v>225</v>
      </c>
      <c r="T16" s="18"/>
      <c r="V16" s="15"/>
    </row>
    <row r="17" spans="1:26">
      <c r="A17" s="9" t="s">
        <v>114</v>
      </c>
      <c r="B17" s="16" t="s">
        <v>225</v>
      </c>
      <c r="C17" s="16" t="s">
        <v>225</v>
      </c>
      <c r="D17" s="16" t="s">
        <v>225</v>
      </c>
      <c r="E17" s="16" t="s">
        <v>225</v>
      </c>
      <c r="F17" s="16" t="s">
        <v>225</v>
      </c>
      <c r="G17" s="16" t="s">
        <v>225</v>
      </c>
      <c r="H17" s="16" t="s">
        <v>225</v>
      </c>
      <c r="I17" s="16" t="s">
        <v>225</v>
      </c>
      <c r="J17" s="16">
        <v>45.034265672395833</v>
      </c>
      <c r="K17" s="16" t="s">
        <v>225</v>
      </c>
      <c r="L17" s="16" t="s">
        <v>225</v>
      </c>
      <c r="M17" s="16" t="s">
        <v>225</v>
      </c>
      <c r="N17" s="16" t="s">
        <v>225</v>
      </c>
      <c r="O17" s="16" t="s">
        <v>225</v>
      </c>
      <c r="P17" s="16" t="s">
        <v>225</v>
      </c>
      <c r="Q17" s="16" t="s">
        <v>225</v>
      </c>
      <c r="R17" s="16" t="s">
        <v>225</v>
      </c>
      <c r="S17" s="76" t="s">
        <v>225</v>
      </c>
      <c r="T17" s="18"/>
      <c r="V17" s="15"/>
    </row>
    <row r="18" spans="1:26">
      <c r="A18" s="9" t="s">
        <v>115</v>
      </c>
      <c r="B18" s="16" t="s">
        <v>225</v>
      </c>
      <c r="C18" s="16">
        <v>10.1984985326462</v>
      </c>
      <c r="D18" s="16" t="s">
        <v>225</v>
      </c>
      <c r="E18" s="16" t="s">
        <v>225</v>
      </c>
      <c r="F18" s="16" t="s">
        <v>225</v>
      </c>
      <c r="G18" s="16" t="s">
        <v>225</v>
      </c>
      <c r="H18" s="16" t="s">
        <v>225</v>
      </c>
      <c r="I18" s="16" t="s">
        <v>225</v>
      </c>
      <c r="J18" s="16" t="s">
        <v>225</v>
      </c>
      <c r="K18" s="16" t="s">
        <v>225</v>
      </c>
      <c r="L18" s="16">
        <v>132.57055054608253</v>
      </c>
      <c r="M18" s="16" t="s">
        <v>225</v>
      </c>
      <c r="N18" s="16" t="s">
        <v>225</v>
      </c>
      <c r="O18" s="16" t="s">
        <v>225</v>
      </c>
      <c r="P18" s="16" t="s">
        <v>225</v>
      </c>
      <c r="Q18" s="16" t="s">
        <v>225</v>
      </c>
      <c r="R18" s="16" t="s">
        <v>225</v>
      </c>
      <c r="S18" s="76" t="s">
        <v>225</v>
      </c>
      <c r="T18" s="18"/>
      <c r="V18" s="15"/>
    </row>
    <row r="19" spans="1:26" s="34" customFormat="1">
      <c r="A19" s="29" t="s">
        <v>116</v>
      </c>
      <c r="B19" s="36">
        <v>21.797180408138662</v>
      </c>
      <c r="C19" s="36" t="s">
        <v>225</v>
      </c>
      <c r="D19" s="36" t="s">
        <v>225</v>
      </c>
      <c r="E19" s="36">
        <v>3.4805976004795451</v>
      </c>
      <c r="F19" s="36" t="s">
        <v>225</v>
      </c>
      <c r="G19" s="36">
        <v>2.6861673350348561</v>
      </c>
      <c r="H19" s="36" t="s">
        <v>225</v>
      </c>
      <c r="I19" s="36" t="s">
        <v>225</v>
      </c>
      <c r="J19" s="36" t="s">
        <v>225</v>
      </c>
      <c r="K19" s="36" t="s">
        <v>225</v>
      </c>
      <c r="L19" s="36" t="s">
        <v>225</v>
      </c>
      <c r="M19" s="36" t="s">
        <v>225</v>
      </c>
      <c r="N19" s="36" t="s">
        <v>225</v>
      </c>
      <c r="O19" s="36">
        <v>14.845915585497631</v>
      </c>
      <c r="P19" s="36">
        <v>12.710884247115029</v>
      </c>
      <c r="Q19" s="36" t="s">
        <v>225</v>
      </c>
      <c r="R19" s="36" t="s">
        <v>225</v>
      </c>
      <c r="S19" s="79" t="s">
        <v>225</v>
      </c>
      <c r="T19" s="31"/>
      <c r="U19" s="29"/>
      <c r="V19" s="32"/>
      <c r="W19" s="29"/>
      <c r="X19" s="29"/>
      <c r="Y19" s="33"/>
      <c r="Z19" s="29"/>
    </row>
    <row r="20" spans="1:26" s="34" customFormat="1">
      <c r="A20" s="29" t="s">
        <v>117</v>
      </c>
      <c r="B20" s="36">
        <v>21.797180408138662</v>
      </c>
      <c r="C20" s="36" t="s">
        <v>225</v>
      </c>
      <c r="D20" s="36" t="s">
        <v>225</v>
      </c>
      <c r="E20" s="36">
        <v>3.4805976004795451</v>
      </c>
      <c r="F20" s="36" t="s">
        <v>225</v>
      </c>
      <c r="G20" s="36">
        <v>2.6861673350348561</v>
      </c>
      <c r="H20" s="36" t="s">
        <v>225</v>
      </c>
      <c r="I20" s="36" t="s">
        <v>225</v>
      </c>
      <c r="J20" s="36" t="s">
        <v>225</v>
      </c>
      <c r="K20" s="36" t="s">
        <v>225</v>
      </c>
      <c r="L20" s="36" t="s">
        <v>225</v>
      </c>
      <c r="M20" s="36" t="s">
        <v>225</v>
      </c>
      <c r="N20" s="36" t="s">
        <v>225</v>
      </c>
      <c r="O20" s="36">
        <v>14.845915585497631</v>
      </c>
      <c r="P20" s="36">
        <v>12.710884247115029</v>
      </c>
      <c r="Q20" s="36" t="s">
        <v>225</v>
      </c>
      <c r="R20" s="36" t="s">
        <v>225</v>
      </c>
      <c r="S20" s="79" t="s">
        <v>225</v>
      </c>
      <c r="T20" s="31"/>
      <c r="U20" s="29"/>
      <c r="V20" s="32"/>
      <c r="W20" s="29"/>
      <c r="X20" s="29"/>
      <c r="Y20" s="33"/>
      <c r="Z20" s="29"/>
    </row>
    <row r="21" spans="1:26" s="34" customFormat="1">
      <c r="A21" s="29" t="s">
        <v>45</v>
      </c>
      <c r="B21" s="36" t="s">
        <v>225</v>
      </c>
      <c r="C21" s="36" t="s">
        <v>225</v>
      </c>
      <c r="D21" s="36">
        <v>0.50148410506196017</v>
      </c>
      <c r="E21" s="36" t="s">
        <v>225</v>
      </c>
      <c r="F21" s="36" t="s">
        <v>225</v>
      </c>
      <c r="G21" s="36" t="s">
        <v>225</v>
      </c>
      <c r="H21" s="36">
        <v>0.54567428857732092</v>
      </c>
      <c r="I21" s="36" t="s">
        <v>225</v>
      </c>
      <c r="J21" s="36">
        <v>0.59532618016761407</v>
      </c>
      <c r="K21" s="36" t="s">
        <v>225</v>
      </c>
      <c r="L21" s="36" t="s">
        <v>225</v>
      </c>
      <c r="M21" s="36">
        <v>5.6255593171802065</v>
      </c>
      <c r="N21" s="36">
        <v>14.299744778004406</v>
      </c>
      <c r="O21" s="36" t="s">
        <v>225</v>
      </c>
      <c r="P21" s="36" t="s">
        <v>225</v>
      </c>
      <c r="Q21" s="36" t="s">
        <v>225</v>
      </c>
      <c r="R21" s="36" t="s">
        <v>225</v>
      </c>
      <c r="S21" s="79" t="s">
        <v>225</v>
      </c>
      <c r="T21" s="31"/>
      <c r="U21" s="29"/>
      <c r="V21" s="32"/>
      <c r="W21" s="29"/>
      <c r="X21" s="29"/>
      <c r="Y21" s="33"/>
      <c r="Z21" s="29"/>
    </row>
    <row r="22" spans="1:26" s="34" customFormat="1">
      <c r="A22" s="29" t="s">
        <v>46</v>
      </c>
      <c r="B22" s="36" t="s">
        <v>225</v>
      </c>
      <c r="C22" s="36" t="s">
        <v>225</v>
      </c>
      <c r="D22" s="36">
        <v>0.53921954267058281</v>
      </c>
      <c r="E22" s="36" t="s">
        <v>225</v>
      </c>
      <c r="F22" s="36" t="s">
        <v>225</v>
      </c>
      <c r="G22" s="36" t="s">
        <v>225</v>
      </c>
      <c r="H22" s="36">
        <v>0.92650429707486903</v>
      </c>
      <c r="I22" s="36" t="s">
        <v>225</v>
      </c>
      <c r="J22" s="36">
        <v>1.3554966404150011</v>
      </c>
      <c r="K22" s="36" t="s">
        <v>225</v>
      </c>
      <c r="L22" s="36" t="s">
        <v>225</v>
      </c>
      <c r="M22" s="36">
        <v>5.7149327220427342</v>
      </c>
      <c r="N22" s="36">
        <v>14.498352344365582</v>
      </c>
      <c r="O22" s="36" t="s">
        <v>225</v>
      </c>
      <c r="P22" s="36" t="s">
        <v>225</v>
      </c>
      <c r="Q22" s="36" t="s">
        <v>225</v>
      </c>
      <c r="R22" s="36" t="s">
        <v>225</v>
      </c>
      <c r="S22" s="79" t="s">
        <v>225</v>
      </c>
      <c r="T22" s="31"/>
      <c r="U22" s="29"/>
      <c r="V22" s="32"/>
      <c r="W22" s="29"/>
      <c r="X22" s="29"/>
      <c r="Y22" s="33"/>
      <c r="Z22" s="29"/>
    </row>
    <row r="23" spans="1:26" s="34" customFormat="1">
      <c r="A23" s="29" t="s">
        <v>47</v>
      </c>
      <c r="B23" s="36" t="s">
        <v>225</v>
      </c>
      <c r="C23" s="36" t="s">
        <v>225</v>
      </c>
      <c r="D23" s="36">
        <v>0.50198062397786314</v>
      </c>
      <c r="E23" s="36" t="s">
        <v>225</v>
      </c>
      <c r="F23" s="36" t="s">
        <v>225</v>
      </c>
      <c r="G23" s="36" t="s">
        <v>225</v>
      </c>
      <c r="H23" s="36">
        <v>0.55312207231586485</v>
      </c>
      <c r="I23" s="36" t="s">
        <v>225</v>
      </c>
      <c r="J23" s="36">
        <v>0.60922870981289612</v>
      </c>
      <c r="K23" s="36" t="s">
        <v>225</v>
      </c>
      <c r="L23" s="36" t="s">
        <v>225</v>
      </c>
      <c r="M23" s="36">
        <v>5.6255593171802065</v>
      </c>
      <c r="N23" s="36">
        <v>14.299744778004406</v>
      </c>
      <c r="O23" s="36" t="s">
        <v>225</v>
      </c>
      <c r="P23" s="36" t="s">
        <v>225</v>
      </c>
      <c r="Q23" s="36" t="s">
        <v>225</v>
      </c>
      <c r="R23" s="36" t="s">
        <v>225</v>
      </c>
      <c r="S23" s="79" t="s">
        <v>225</v>
      </c>
      <c r="T23" s="31"/>
      <c r="U23" s="29"/>
      <c r="V23" s="32"/>
      <c r="W23" s="29"/>
      <c r="X23" s="29"/>
      <c r="Y23" s="33"/>
      <c r="Z23" s="29"/>
    </row>
    <row r="24" spans="1:26" s="34" customFormat="1">
      <c r="A24" s="29" t="s">
        <v>48</v>
      </c>
      <c r="B24" s="36" t="s">
        <v>225</v>
      </c>
      <c r="C24" s="36" t="s">
        <v>225</v>
      </c>
      <c r="D24" s="36">
        <v>0.72690369288189083</v>
      </c>
      <c r="E24" s="36" t="s">
        <v>225</v>
      </c>
      <c r="F24" s="36" t="s">
        <v>225</v>
      </c>
      <c r="G24" s="36" t="s">
        <v>225</v>
      </c>
      <c r="H24" s="36">
        <v>2.8003666856925302</v>
      </c>
      <c r="I24" s="36" t="s">
        <v>225</v>
      </c>
      <c r="J24" s="36">
        <v>5.1042144554821292</v>
      </c>
      <c r="K24" s="36" t="s">
        <v>225</v>
      </c>
      <c r="L24" s="36" t="s">
        <v>225</v>
      </c>
      <c r="M24" s="36">
        <v>7.8400336821072774</v>
      </c>
      <c r="N24" s="36">
        <v>20.158667985658994</v>
      </c>
      <c r="O24" s="36" t="s">
        <v>225</v>
      </c>
      <c r="P24" s="36" t="s">
        <v>225</v>
      </c>
      <c r="Q24" s="36" t="s">
        <v>225</v>
      </c>
      <c r="R24" s="36" t="s">
        <v>225</v>
      </c>
      <c r="S24" s="79" t="s">
        <v>225</v>
      </c>
      <c r="T24" s="31"/>
      <c r="U24" s="29"/>
      <c r="V24" s="32"/>
      <c r="W24" s="29"/>
      <c r="X24" s="29"/>
      <c r="Y24" s="33"/>
      <c r="Z24" s="29"/>
    </row>
    <row r="25" spans="1:26" s="34" customFormat="1">
      <c r="A25" s="29" t="s">
        <v>49</v>
      </c>
      <c r="B25" s="36" t="s">
        <v>225</v>
      </c>
      <c r="C25" s="36" t="s">
        <v>225</v>
      </c>
      <c r="D25" s="36">
        <v>0.63753028801936329</v>
      </c>
      <c r="E25" s="36" t="s">
        <v>225</v>
      </c>
      <c r="F25" s="36" t="s">
        <v>225</v>
      </c>
      <c r="G25" s="36" t="s">
        <v>225</v>
      </c>
      <c r="H25" s="36">
        <v>1.9016674479082254</v>
      </c>
      <c r="I25" s="36" t="s">
        <v>225</v>
      </c>
      <c r="J25" s="36">
        <v>3.3117811690725487</v>
      </c>
      <c r="K25" s="36" t="s">
        <v>225</v>
      </c>
      <c r="L25" s="36" t="s">
        <v>225</v>
      </c>
      <c r="M25" s="36">
        <v>7.8400336821072774</v>
      </c>
      <c r="N25" s="36">
        <v>20.158667985658994</v>
      </c>
      <c r="O25" s="36" t="s">
        <v>225</v>
      </c>
      <c r="P25" s="36" t="s">
        <v>225</v>
      </c>
      <c r="Q25" s="36" t="s">
        <v>225</v>
      </c>
      <c r="R25" s="36" t="s">
        <v>225</v>
      </c>
      <c r="S25" s="79" t="s">
        <v>225</v>
      </c>
      <c r="T25" s="31"/>
      <c r="U25" s="29"/>
      <c r="V25" s="32"/>
      <c r="W25" s="29"/>
      <c r="X25" s="29"/>
      <c r="Y25" s="33"/>
      <c r="Z25" s="29"/>
    </row>
    <row r="26" spans="1:26" s="34" customFormat="1">
      <c r="A26" s="29" t="s">
        <v>50</v>
      </c>
      <c r="B26" s="36" t="s">
        <v>225</v>
      </c>
      <c r="C26" s="36" t="s">
        <v>225</v>
      </c>
      <c r="D26" s="36">
        <v>0.68916825527326797</v>
      </c>
      <c r="E26" s="36" t="s">
        <v>225</v>
      </c>
      <c r="F26" s="36" t="s">
        <v>225</v>
      </c>
      <c r="G26" s="36" t="s">
        <v>225</v>
      </c>
      <c r="H26" s="36">
        <v>2.4230123096063023</v>
      </c>
      <c r="I26" s="36" t="s">
        <v>225</v>
      </c>
      <c r="J26" s="36">
        <v>4.3495057033096742</v>
      </c>
      <c r="K26" s="36" t="s">
        <v>225</v>
      </c>
      <c r="L26" s="36" t="s">
        <v>225</v>
      </c>
      <c r="M26" s="36">
        <v>7.8400336821072774</v>
      </c>
      <c r="N26" s="36">
        <v>20.158667985658994</v>
      </c>
      <c r="O26" s="36" t="s">
        <v>225</v>
      </c>
      <c r="P26" s="36" t="s">
        <v>225</v>
      </c>
      <c r="Q26" s="36" t="s">
        <v>225</v>
      </c>
      <c r="R26" s="36" t="s">
        <v>225</v>
      </c>
      <c r="S26" s="79" t="s">
        <v>225</v>
      </c>
      <c r="T26" s="31"/>
      <c r="U26" s="29"/>
      <c r="V26" s="32"/>
      <c r="W26" s="29"/>
      <c r="X26" s="29"/>
      <c r="Y26" s="33"/>
      <c r="Z26" s="29"/>
    </row>
    <row r="27" spans="1:26">
      <c r="A27" s="9" t="s">
        <v>60</v>
      </c>
      <c r="B27" s="16" t="s">
        <v>225</v>
      </c>
      <c r="C27" s="16">
        <v>10.476549125551841</v>
      </c>
      <c r="D27" s="16">
        <v>0.87933500006409049</v>
      </c>
      <c r="E27" s="16" t="s">
        <v>225</v>
      </c>
      <c r="F27" s="16" t="s">
        <v>225</v>
      </c>
      <c r="G27" s="16" t="s">
        <v>225</v>
      </c>
      <c r="H27" s="16">
        <v>4.3246797575145282</v>
      </c>
      <c r="I27" s="16" t="s">
        <v>225</v>
      </c>
      <c r="J27" s="16">
        <v>8.1528405991261241</v>
      </c>
      <c r="K27" s="16">
        <v>33.068159799135195</v>
      </c>
      <c r="L27" s="16">
        <v>113.70283174177118</v>
      </c>
      <c r="M27" s="16" t="s">
        <v>225</v>
      </c>
      <c r="N27" s="16" t="s">
        <v>225</v>
      </c>
      <c r="O27" s="16" t="s">
        <v>225</v>
      </c>
      <c r="P27" s="16" t="s">
        <v>225</v>
      </c>
      <c r="Q27" s="16" t="s">
        <v>225</v>
      </c>
      <c r="R27" s="16">
        <v>11370.283174177117</v>
      </c>
      <c r="S27" s="76" t="s">
        <v>225</v>
      </c>
      <c r="T27" s="18"/>
      <c r="V27" s="15"/>
    </row>
    <row r="28" spans="1:26">
      <c r="A28" s="9" t="s">
        <v>61</v>
      </c>
      <c r="B28" s="16" t="s">
        <v>225</v>
      </c>
      <c r="C28" s="16">
        <v>11.270979390996532</v>
      </c>
      <c r="D28" s="16">
        <v>0.96622581034710353</v>
      </c>
      <c r="E28" s="16" t="s">
        <v>225</v>
      </c>
      <c r="F28" s="16">
        <v>6.5838408248728628</v>
      </c>
      <c r="G28" s="16" t="s">
        <v>225</v>
      </c>
      <c r="H28" s="16">
        <v>5.2134486169807737</v>
      </c>
      <c r="I28" s="16" t="s">
        <v>225</v>
      </c>
      <c r="J28" s="16">
        <v>9.9303783180586169</v>
      </c>
      <c r="K28" s="16">
        <v>37.089963017948932</v>
      </c>
      <c r="L28" s="16">
        <v>113.70283174177118</v>
      </c>
      <c r="M28" s="16" t="s">
        <v>225</v>
      </c>
      <c r="N28" s="16" t="s">
        <v>225</v>
      </c>
      <c r="O28" s="16" t="s">
        <v>225</v>
      </c>
      <c r="P28" s="16" t="s">
        <v>225</v>
      </c>
      <c r="Q28" s="16">
        <v>3.440876087207311</v>
      </c>
      <c r="R28" s="16">
        <v>11370.283174177117</v>
      </c>
      <c r="S28" s="76">
        <v>23.882559854930975</v>
      </c>
      <c r="T28" s="18"/>
      <c r="V28" s="15"/>
    </row>
    <row r="29" spans="1:26">
      <c r="A29" s="9" t="s">
        <v>73</v>
      </c>
      <c r="B29" s="16" t="s">
        <v>225</v>
      </c>
      <c r="C29" s="16">
        <v>11.41993506576741</v>
      </c>
      <c r="D29" s="16">
        <v>0.94735809154279205</v>
      </c>
      <c r="E29" s="16" t="s">
        <v>225</v>
      </c>
      <c r="F29" s="16">
        <v>6.3355813669213976</v>
      </c>
      <c r="G29" s="16" t="s">
        <v>225</v>
      </c>
      <c r="H29" s="16">
        <v>5.0198062397786307</v>
      </c>
      <c r="I29" s="16" t="s">
        <v>225</v>
      </c>
      <c r="J29" s="16">
        <v>9.5480587528133594</v>
      </c>
      <c r="K29" s="16">
        <v>38.827779223609191</v>
      </c>
      <c r="L29" s="16">
        <v>113.70283174177118</v>
      </c>
      <c r="M29" s="16" t="s">
        <v>225</v>
      </c>
      <c r="N29" s="16" t="s">
        <v>225</v>
      </c>
      <c r="O29" s="16" t="s">
        <v>225</v>
      </c>
      <c r="P29" s="16" t="s">
        <v>225</v>
      </c>
      <c r="Q29" s="16">
        <v>3.3167463582315779</v>
      </c>
      <c r="R29" s="16">
        <v>11370.283174177117</v>
      </c>
      <c r="S29" s="76">
        <v>22.88952202312511</v>
      </c>
      <c r="T29" s="18"/>
      <c r="V29" s="15"/>
    </row>
    <row r="30" spans="1:26">
      <c r="A30" s="9" t="s">
        <v>74</v>
      </c>
      <c r="B30" s="16" t="s">
        <v>225</v>
      </c>
      <c r="C30" s="16">
        <v>11.519238848947996</v>
      </c>
      <c r="D30" s="16">
        <v>0.85500557318484705</v>
      </c>
      <c r="E30" s="16" t="s">
        <v>225</v>
      </c>
      <c r="F30" s="16">
        <v>5.0793885096869831</v>
      </c>
      <c r="G30" s="16" t="s">
        <v>225</v>
      </c>
      <c r="H30" s="16">
        <v>4.0813854887220922</v>
      </c>
      <c r="I30" s="16" t="s">
        <v>225</v>
      </c>
      <c r="J30" s="16">
        <v>7.6662520615412522</v>
      </c>
      <c r="K30" s="16">
        <v>40.615247320859744</v>
      </c>
      <c r="L30" s="16">
        <v>113.70283174177118</v>
      </c>
      <c r="M30" s="16" t="s">
        <v>225</v>
      </c>
      <c r="N30" s="16" t="s">
        <v>225</v>
      </c>
      <c r="O30" s="16" t="s">
        <v>225</v>
      </c>
      <c r="P30" s="16" t="s">
        <v>225</v>
      </c>
      <c r="Q30" s="16">
        <v>2.6861673350348561</v>
      </c>
      <c r="R30" s="16">
        <v>11370.283174177117</v>
      </c>
      <c r="S30" s="76">
        <v>18.222244213637563</v>
      </c>
      <c r="T30" s="18"/>
      <c r="V30" s="15"/>
      <c r="W30" s="16"/>
    </row>
    <row r="31" spans="1:26">
      <c r="A31" s="9" t="s">
        <v>75</v>
      </c>
      <c r="B31" s="16" t="s">
        <v>225</v>
      </c>
      <c r="C31" s="16">
        <v>11.41993506576741</v>
      </c>
      <c r="D31" s="16">
        <v>0.93991030780424811</v>
      </c>
      <c r="E31" s="16" t="s">
        <v>225</v>
      </c>
      <c r="F31" s="16">
        <v>6.2114516379456663</v>
      </c>
      <c r="G31" s="16" t="s">
        <v>225</v>
      </c>
      <c r="H31" s="16">
        <v>4.9304328349161031</v>
      </c>
      <c r="I31" s="16" t="s">
        <v>225</v>
      </c>
      <c r="J31" s="16">
        <v>9.3643467539292757</v>
      </c>
      <c r="K31" s="16">
        <v>39.076038681560654</v>
      </c>
      <c r="L31" s="16">
        <v>113.70283174177118</v>
      </c>
      <c r="M31" s="16" t="s">
        <v>225</v>
      </c>
      <c r="N31" s="16" t="s">
        <v>225</v>
      </c>
      <c r="O31" s="16" t="s">
        <v>225</v>
      </c>
      <c r="P31" s="16" t="s">
        <v>225</v>
      </c>
      <c r="Q31" s="16">
        <v>3.2521988991641968</v>
      </c>
      <c r="R31" s="16">
        <v>11370.283174177117</v>
      </c>
      <c r="S31" s="76">
        <v>22.492306890402766</v>
      </c>
      <c r="T31" s="18"/>
      <c r="V31" s="15"/>
    </row>
    <row r="32" spans="1:26">
      <c r="A32" s="9" t="s">
        <v>76</v>
      </c>
      <c r="B32" s="16" t="s">
        <v>225</v>
      </c>
      <c r="C32" s="16">
        <v>11.270979390996532</v>
      </c>
      <c r="D32" s="16">
        <v>1.6285820441616132</v>
      </c>
      <c r="E32" s="16" t="s">
        <v>225</v>
      </c>
      <c r="F32" s="16">
        <v>15.392086392990858</v>
      </c>
      <c r="G32" s="16" t="s">
        <v>225</v>
      </c>
      <c r="H32" s="16">
        <v>11.817150198489756</v>
      </c>
      <c r="I32" s="16" t="s">
        <v>225</v>
      </c>
      <c r="J32" s="16">
        <v>23.088129589486282</v>
      </c>
      <c r="K32" s="16">
        <v>38.430564090886854</v>
      </c>
      <c r="L32" s="16">
        <v>113.70283174177118</v>
      </c>
      <c r="M32" s="16" t="s">
        <v>225</v>
      </c>
      <c r="N32" s="16" t="s">
        <v>225</v>
      </c>
      <c r="O32" s="16" t="s">
        <v>225</v>
      </c>
      <c r="P32" s="16" t="s">
        <v>225</v>
      </c>
      <c r="Q32" s="16">
        <v>7.8400336821072774</v>
      </c>
      <c r="R32" s="16">
        <v>11370.283174177117</v>
      </c>
      <c r="S32" s="76">
        <v>56.851415870885589</v>
      </c>
      <c r="T32" s="19"/>
      <c r="V32" s="15"/>
    </row>
    <row r="33" spans="1:26">
      <c r="A33" s="9" t="s">
        <v>51</v>
      </c>
      <c r="B33" s="16" t="s">
        <v>225</v>
      </c>
      <c r="C33" s="16" t="s">
        <v>225</v>
      </c>
      <c r="D33" s="16">
        <v>1.6087212875254959</v>
      </c>
      <c r="E33" s="16" t="s">
        <v>225</v>
      </c>
      <c r="F33" s="16" t="s">
        <v>225</v>
      </c>
      <c r="G33" s="16" t="s">
        <v>225</v>
      </c>
      <c r="H33" s="16">
        <v>11.618542632128582</v>
      </c>
      <c r="I33" s="16" t="s">
        <v>225</v>
      </c>
      <c r="J33" s="16">
        <v>22.690914456763942</v>
      </c>
      <c r="K33" s="16" t="s">
        <v>225</v>
      </c>
      <c r="L33" s="16" t="s">
        <v>225</v>
      </c>
      <c r="M33" s="16" t="s">
        <v>225</v>
      </c>
      <c r="N33" s="16" t="s">
        <v>225</v>
      </c>
      <c r="O33" s="16" t="s">
        <v>225</v>
      </c>
      <c r="P33" s="16" t="s">
        <v>225</v>
      </c>
      <c r="Q33" s="16" t="s">
        <v>225</v>
      </c>
      <c r="R33" s="16" t="s">
        <v>225</v>
      </c>
      <c r="S33" s="76" t="s">
        <v>225</v>
      </c>
      <c r="T33" s="19"/>
      <c r="V33" s="15"/>
    </row>
    <row r="34" spans="1:26">
      <c r="A34" s="9" t="s">
        <v>52</v>
      </c>
      <c r="B34" s="16" t="s">
        <v>225</v>
      </c>
      <c r="C34" s="16" t="s">
        <v>225</v>
      </c>
      <c r="D34" s="16">
        <v>0.54865340207273861</v>
      </c>
      <c r="E34" s="16" t="s">
        <v>225</v>
      </c>
      <c r="F34" s="16" t="s">
        <v>225</v>
      </c>
      <c r="G34" s="16" t="s">
        <v>225</v>
      </c>
      <c r="H34" s="16">
        <v>1.0193533343487171</v>
      </c>
      <c r="I34" s="16" t="s">
        <v>225</v>
      </c>
      <c r="J34" s="16">
        <v>1.5392086392990854</v>
      </c>
      <c r="K34" s="16" t="s">
        <v>225</v>
      </c>
      <c r="L34" s="16" t="s">
        <v>225</v>
      </c>
      <c r="M34" s="16" t="s">
        <v>225</v>
      </c>
      <c r="N34" s="16" t="s">
        <v>225</v>
      </c>
      <c r="O34" s="16" t="s">
        <v>225</v>
      </c>
      <c r="P34" s="16" t="s">
        <v>225</v>
      </c>
      <c r="Q34" s="16" t="s">
        <v>225</v>
      </c>
      <c r="R34" s="16" t="s">
        <v>225</v>
      </c>
      <c r="S34" s="76" t="s">
        <v>225</v>
      </c>
      <c r="T34" s="19"/>
      <c r="V34" s="15"/>
    </row>
    <row r="35" spans="1:26">
      <c r="A35" s="9" t="s">
        <v>55</v>
      </c>
      <c r="B35" s="16" t="s">
        <v>225</v>
      </c>
      <c r="C35" s="16" t="s">
        <v>225</v>
      </c>
      <c r="D35" s="16" t="s">
        <v>225</v>
      </c>
      <c r="E35" s="16" t="s">
        <v>225</v>
      </c>
      <c r="F35" s="16" t="s">
        <v>225</v>
      </c>
      <c r="G35" s="16" t="s">
        <v>225</v>
      </c>
      <c r="H35" s="16" t="s">
        <v>225</v>
      </c>
      <c r="I35" s="16" t="s">
        <v>225</v>
      </c>
      <c r="J35" s="16" t="s">
        <v>225</v>
      </c>
      <c r="K35" s="16" t="s">
        <v>225</v>
      </c>
      <c r="L35" s="16" t="s">
        <v>225</v>
      </c>
      <c r="M35" s="16" t="s">
        <v>225</v>
      </c>
      <c r="N35" s="16" t="s">
        <v>225</v>
      </c>
      <c r="O35" s="16" t="s">
        <v>225</v>
      </c>
      <c r="P35" s="16" t="s">
        <v>225</v>
      </c>
      <c r="Q35" s="16" t="s">
        <v>225</v>
      </c>
      <c r="R35" s="16" t="s">
        <v>225</v>
      </c>
      <c r="S35" s="76" t="s">
        <v>225</v>
      </c>
      <c r="T35" s="19"/>
      <c r="V35" s="15"/>
    </row>
    <row r="36" spans="1:26">
      <c r="A36" s="9" t="s">
        <v>54</v>
      </c>
      <c r="B36" s="16" t="s">
        <v>225</v>
      </c>
      <c r="C36" s="16" t="s">
        <v>225</v>
      </c>
      <c r="D36" s="16">
        <v>1.2859839921885909</v>
      </c>
      <c r="E36" s="16" t="s">
        <v>225</v>
      </c>
      <c r="F36" s="16" t="s">
        <v>225</v>
      </c>
      <c r="G36" s="16" t="s">
        <v>225</v>
      </c>
      <c r="H36" s="16">
        <v>0.63554421235575154</v>
      </c>
      <c r="I36" s="16" t="s">
        <v>225</v>
      </c>
      <c r="J36" s="16">
        <v>16.136864766845253</v>
      </c>
      <c r="K36" s="16" t="s">
        <v>225</v>
      </c>
      <c r="L36" s="16" t="s">
        <v>225</v>
      </c>
      <c r="M36" s="16" t="s">
        <v>225</v>
      </c>
      <c r="N36" s="16" t="s">
        <v>225</v>
      </c>
      <c r="O36" s="16" t="s">
        <v>225</v>
      </c>
      <c r="P36" s="16" t="s">
        <v>225</v>
      </c>
      <c r="Q36" s="16" t="s">
        <v>225</v>
      </c>
      <c r="R36" s="16" t="s">
        <v>225</v>
      </c>
      <c r="S36" s="76" t="s">
        <v>225</v>
      </c>
      <c r="T36" s="18"/>
      <c r="V36" s="15"/>
    </row>
    <row r="37" spans="1:26">
      <c r="A37" s="9" t="s">
        <v>53</v>
      </c>
      <c r="B37" s="16" t="s">
        <v>225</v>
      </c>
      <c r="C37" s="16" t="s">
        <v>225</v>
      </c>
      <c r="D37" s="16">
        <v>59.880181257893462</v>
      </c>
      <c r="E37" s="16" t="s">
        <v>225</v>
      </c>
      <c r="F37" s="16" t="s">
        <v>225</v>
      </c>
      <c r="G37" s="16" t="s">
        <v>225</v>
      </c>
      <c r="H37" s="16">
        <v>1.9860756636117234</v>
      </c>
      <c r="I37" s="16" t="s">
        <v>225</v>
      </c>
      <c r="J37" s="16">
        <v>2.7358192266251486</v>
      </c>
      <c r="K37" s="16" t="s">
        <v>225</v>
      </c>
      <c r="L37" s="16" t="s">
        <v>225</v>
      </c>
      <c r="M37" s="16" t="s">
        <v>225</v>
      </c>
      <c r="N37" s="16" t="s">
        <v>225</v>
      </c>
      <c r="O37" s="16" t="s">
        <v>225</v>
      </c>
      <c r="P37" s="16" t="s">
        <v>225</v>
      </c>
      <c r="Q37" s="16" t="s">
        <v>225</v>
      </c>
      <c r="R37" s="16" t="s">
        <v>225</v>
      </c>
      <c r="S37" s="76" t="s">
        <v>225</v>
      </c>
      <c r="T37" s="18"/>
      <c r="V37" s="15"/>
    </row>
    <row r="38" spans="1:26" s="34" customFormat="1">
      <c r="A38" s="29" t="s">
        <v>95</v>
      </c>
      <c r="B38" s="36" t="s">
        <v>225</v>
      </c>
      <c r="C38" s="36" t="s">
        <v>225</v>
      </c>
      <c r="D38" s="36" t="s">
        <v>225</v>
      </c>
      <c r="E38" s="36" t="s">
        <v>225</v>
      </c>
      <c r="F38" s="36" t="s">
        <v>225</v>
      </c>
      <c r="G38" s="36" t="s">
        <v>225</v>
      </c>
      <c r="H38" s="36" t="s">
        <v>225</v>
      </c>
      <c r="I38" s="36" t="s">
        <v>225</v>
      </c>
      <c r="J38" s="36">
        <v>1.7527117731373461</v>
      </c>
      <c r="K38" s="36" t="s">
        <v>225</v>
      </c>
      <c r="L38" s="36" t="s">
        <v>225</v>
      </c>
      <c r="M38" s="36" t="s">
        <v>225</v>
      </c>
      <c r="N38" s="36">
        <v>16.087212875254959</v>
      </c>
      <c r="O38" s="36" t="s">
        <v>225</v>
      </c>
      <c r="P38" s="36" t="s">
        <v>225</v>
      </c>
      <c r="Q38" s="36" t="s">
        <v>225</v>
      </c>
      <c r="R38" s="36" t="s">
        <v>225</v>
      </c>
      <c r="S38" s="79" t="s">
        <v>225</v>
      </c>
      <c r="T38" s="31"/>
      <c r="U38" s="29"/>
      <c r="V38" s="32"/>
      <c r="W38" s="29"/>
      <c r="X38" s="29"/>
      <c r="Y38" s="33"/>
      <c r="Z38" s="29"/>
    </row>
    <row r="39" spans="1:26" s="34" customFormat="1">
      <c r="A39" s="29" t="s">
        <v>96</v>
      </c>
      <c r="B39" s="36" t="s">
        <v>225</v>
      </c>
      <c r="C39" s="36" t="s">
        <v>225</v>
      </c>
      <c r="D39" s="36">
        <v>0.75272267650884317</v>
      </c>
      <c r="E39" s="36" t="s">
        <v>225</v>
      </c>
      <c r="F39" s="36" t="s">
        <v>225</v>
      </c>
      <c r="G39" s="36" t="s">
        <v>225</v>
      </c>
      <c r="H39" s="36">
        <v>3.0535913328030251</v>
      </c>
      <c r="I39" s="36" t="s">
        <v>225</v>
      </c>
      <c r="J39" s="36">
        <v>5.6156289388621481</v>
      </c>
      <c r="K39" s="36" t="s">
        <v>225</v>
      </c>
      <c r="L39" s="36" t="s">
        <v>225</v>
      </c>
      <c r="M39" s="36">
        <v>6.0823567198109023</v>
      </c>
      <c r="N39" s="36">
        <v>15.491390176171443</v>
      </c>
      <c r="O39" s="36" t="s">
        <v>225</v>
      </c>
      <c r="P39" s="36" t="s">
        <v>225</v>
      </c>
      <c r="Q39" s="36" t="s">
        <v>225</v>
      </c>
      <c r="R39" s="36" t="s">
        <v>225</v>
      </c>
      <c r="S39" s="79" t="s">
        <v>225</v>
      </c>
      <c r="T39" s="35"/>
      <c r="U39" s="29"/>
      <c r="V39" s="32"/>
      <c r="W39" s="36"/>
      <c r="X39" s="36"/>
      <c r="Y39" s="33"/>
      <c r="Z39" s="29"/>
    </row>
    <row r="40" spans="1:26" s="34" customFormat="1">
      <c r="A40" s="29" t="s">
        <v>97</v>
      </c>
      <c r="B40" s="36" t="s">
        <v>225</v>
      </c>
      <c r="C40" s="36" t="s">
        <v>225</v>
      </c>
      <c r="D40" s="36" t="s">
        <v>225</v>
      </c>
      <c r="E40" s="36" t="s">
        <v>225</v>
      </c>
      <c r="F40" s="36" t="s">
        <v>225</v>
      </c>
      <c r="G40" s="36" t="s">
        <v>225</v>
      </c>
      <c r="H40" s="36" t="s">
        <v>225</v>
      </c>
      <c r="I40" s="36" t="s">
        <v>225</v>
      </c>
      <c r="J40" s="36">
        <v>6.5838408248728628</v>
      </c>
      <c r="K40" s="36" t="s">
        <v>225</v>
      </c>
      <c r="L40" s="36" t="s">
        <v>225</v>
      </c>
      <c r="M40" s="36" t="s">
        <v>225</v>
      </c>
      <c r="N40" s="36">
        <v>15.987909092074377</v>
      </c>
      <c r="O40" s="36" t="s">
        <v>225</v>
      </c>
      <c r="P40" s="36" t="s">
        <v>225</v>
      </c>
      <c r="Q40" s="36" t="s">
        <v>225</v>
      </c>
      <c r="R40" s="36" t="s">
        <v>225</v>
      </c>
      <c r="S40" s="79" t="s">
        <v>225</v>
      </c>
      <c r="T40" s="35"/>
      <c r="U40" s="29"/>
      <c r="V40" s="32"/>
      <c r="W40" s="36"/>
      <c r="X40" s="36"/>
      <c r="Y40" s="33"/>
      <c r="Z40" s="29"/>
    </row>
    <row r="41" spans="1:26" s="34" customFormat="1">
      <c r="A41" s="29" t="s">
        <v>98</v>
      </c>
      <c r="B41" s="36" t="s">
        <v>225</v>
      </c>
      <c r="C41" s="36" t="s">
        <v>225</v>
      </c>
      <c r="D41" s="36" t="s">
        <v>225</v>
      </c>
      <c r="E41" s="36" t="s">
        <v>225</v>
      </c>
      <c r="F41" s="36" t="s">
        <v>225</v>
      </c>
      <c r="G41" s="36" t="s">
        <v>225</v>
      </c>
      <c r="H41" s="36" t="s">
        <v>225</v>
      </c>
      <c r="I41" s="36" t="s">
        <v>225</v>
      </c>
      <c r="J41" s="36">
        <v>3.6941007343178049</v>
      </c>
      <c r="K41" s="36" t="s">
        <v>225</v>
      </c>
      <c r="L41" s="36" t="s">
        <v>225</v>
      </c>
      <c r="M41" s="36" t="s">
        <v>225</v>
      </c>
      <c r="N41" s="36">
        <v>17.924332864095799</v>
      </c>
      <c r="O41" s="36" t="s">
        <v>225</v>
      </c>
      <c r="P41" s="36" t="s">
        <v>225</v>
      </c>
      <c r="Q41" s="36" t="s">
        <v>225</v>
      </c>
      <c r="R41" s="36" t="s">
        <v>225</v>
      </c>
      <c r="S41" s="79" t="s">
        <v>225</v>
      </c>
      <c r="T41" s="35"/>
      <c r="U41" s="29"/>
      <c r="V41" s="32"/>
      <c r="W41" s="36"/>
      <c r="X41" s="36"/>
      <c r="Y41" s="33"/>
      <c r="Z41" s="29"/>
    </row>
    <row r="42" spans="1:26" s="34" customFormat="1">
      <c r="A42" s="29" t="s">
        <v>99</v>
      </c>
      <c r="B42" s="36" t="s">
        <v>225</v>
      </c>
      <c r="C42" s="36" t="s">
        <v>225</v>
      </c>
      <c r="D42" s="36" t="s">
        <v>225</v>
      </c>
      <c r="E42" s="36" t="s">
        <v>225</v>
      </c>
      <c r="F42" s="36" t="s">
        <v>225</v>
      </c>
      <c r="G42" s="36" t="s">
        <v>225</v>
      </c>
      <c r="H42" s="36" t="s">
        <v>225</v>
      </c>
      <c r="I42" s="36" t="s">
        <v>225</v>
      </c>
      <c r="J42" s="36">
        <v>6.613631959827039</v>
      </c>
      <c r="K42" s="36" t="s">
        <v>225</v>
      </c>
      <c r="L42" s="36" t="s">
        <v>225</v>
      </c>
      <c r="M42" s="36" t="s">
        <v>225</v>
      </c>
      <c r="N42" s="36">
        <v>15.888605308893787</v>
      </c>
      <c r="O42" s="36" t="s">
        <v>225</v>
      </c>
      <c r="P42" s="36" t="s">
        <v>225</v>
      </c>
      <c r="Q42" s="36" t="s">
        <v>225</v>
      </c>
      <c r="R42" s="36" t="s">
        <v>225</v>
      </c>
      <c r="S42" s="79" t="s">
        <v>225</v>
      </c>
      <c r="T42" s="35"/>
      <c r="U42" s="29"/>
      <c r="V42" s="32"/>
      <c r="W42" s="29"/>
      <c r="X42" s="29"/>
      <c r="Y42" s="33"/>
      <c r="Z42" s="29"/>
    </row>
    <row r="43" spans="1:26" s="34" customFormat="1">
      <c r="A43" s="29" t="s">
        <v>100</v>
      </c>
      <c r="B43" s="36" t="s">
        <v>225</v>
      </c>
      <c r="C43" s="36" t="s">
        <v>225</v>
      </c>
      <c r="D43" s="36" t="s">
        <v>225</v>
      </c>
      <c r="E43" s="36" t="s">
        <v>225</v>
      </c>
      <c r="F43" s="36" t="s">
        <v>225</v>
      </c>
      <c r="G43" s="36" t="s">
        <v>225</v>
      </c>
      <c r="H43" s="36" t="s">
        <v>225</v>
      </c>
      <c r="I43" s="36" t="s">
        <v>225</v>
      </c>
      <c r="J43" s="36">
        <v>2.4130819312882439</v>
      </c>
      <c r="K43" s="36" t="s">
        <v>225</v>
      </c>
      <c r="L43" s="36" t="s">
        <v>225</v>
      </c>
      <c r="M43" s="36" t="s">
        <v>225</v>
      </c>
      <c r="N43" s="36">
        <v>14.696959910726754</v>
      </c>
      <c r="O43" s="36" t="s">
        <v>225</v>
      </c>
      <c r="P43" s="36" t="s">
        <v>225</v>
      </c>
      <c r="Q43" s="36" t="s">
        <v>225</v>
      </c>
      <c r="R43" s="36" t="s">
        <v>225</v>
      </c>
      <c r="S43" s="79" t="s">
        <v>225</v>
      </c>
      <c r="T43" s="35"/>
      <c r="U43" s="29"/>
      <c r="V43" s="32"/>
      <c r="W43" s="29"/>
      <c r="X43" s="29"/>
      <c r="Y43" s="33"/>
      <c r="Z43" s="29"/>
    </row>
    <row r="44" spans="1:26" s="34" customFormat="1">
      <c r="A44" s="29" t="s">
        <v>101</v>
      </c>
      <c r="B44" s="36" t="s">
        <v>225</v>
      </c>
      <c r="C44" s="36" t="s">
        <v>225</v>
      </c>
      <c r="D44" s="36">
        <v>1.0476549125551844</v>
      </c>
      <c r="E44" s="36" t="s">
        <v>225</v>
      </c>
      <c r="F44" s="36" t="s">
        <v>225</v>
      </c>
      <c r="G44" s="36" t="s">
        <v>225</v>
      </c>
      <c r="H44" s="36">
        <v>6.0227744499025517</v>
      </c>
      <c r="I44" s="36" t="s">
        <v>225</v>
      </c>
      <c r="J44" s="36">
        <v>11.519238848947996</v>
      </c>
      <c r="K44" s="36" t="s">
        <v>225</v>
      </c>
      <c r="L44" s="36" t="s">
        <v>225</v>
      </c>
      <c r="M44" s="36">
        <v>6.1220782330831369</v>
      </c>
      <c r="N44" s="36">
        <v>20.555883118381338</v>
      </c>
      <c r="O44" s="36" t="s">
        <v>225</v>
      </c>
      <c r="P44" s="36" t="s">
        <v>225</v>
      </c>
      <c r="Q44" s="36" t="s">
        <v>225</v>
      </c>
      <c r="R44" s="36" t="s">
        <v>225</v>
      </c>
      <c r="S44" s="79" t="s">
        <v>225</v>
      </c>
      <c r="T44" s="35"/>
      <c r="U44" s="29"/>
      <c r="V44" s="32"/>
      <c r="W44" s="29"/>
      <c r="X44" s="29"/>
      <c r="Y44" s="33"/>
      <c r="Z44" s="29"/>
    </row>
    <row r="45" spans="1:26" s="34" customFormat="1">
      <c r="A45" s="29" t="s">
        <v>102</v>
      </c>
      <c r="B45" s="36" t="s">
        <v>225</v>
      </c>
      <c r="C45" s="36" t="s">
        <v>225</v>
      </c>
      <c r="D45" s="36">
        <v>0.9031679080274313</v>
      </c>
      <c r="E45" s="36" t="s">
        <v>225</v>
      </c>
      <c r="F45" s="36" t="s">
        <v>225</v>
      </c>
      <c r="G45" s="36" t="s">
        <v>225</v>
      </c>
      <c r="H45" s="36">
        <v>4.5679740263069641</v>
      </c>
      <c r="I45" s="36" t="s">
        <v>225</v>
      </c>
      <c r="J45" s="36">
        <v>8.6344639475519678</v>
      </c>
      <c r="K45" s="36" t="s">
        <v>225</v>
      </c>
      <c r="L45" s="36" t="s">
        <v>225</v>
      </c>
      <c r="M45" s="36">
        <v>6.0277396390615809</v>
      </c>
      <c r="N45" s="36">
        <v>17.874680972505512</v>
      </c>
      <c r="O45" s="36" t="s">
        <v>225</v>
      </c>
      <c r="P45" s="36" t="s">
        <v>225</v>
      </c>
      <c r="Q45" s="36" t="s">
        <v>225</v>
      </c>
      <c r="R45" s="36" t="s">
        <v>225</v>
      </c>
      <c r="S45" s="79" t="s">
        <v>225</v>
      </c>
      <c r="T45" s="31"/>
      <c r="U45" s="29"/>
      <c r="V45" s="32"/>
      <c r="W45" s="29"/>
      <c r="X45" s="29"/>
      <c r="Y45" s="33"/>
      <c r="Z45" s="29"/>
    </row>
    <row r="46" spans="1:26" s="34" customFormat="1">
      <c r="A46" s="29" t="s">
        <v>103</v>
      </c>
      <c r="B46" s="36" t="s">
        <v>225</v>
      </c>
      <c r="C46" s="36" t="s">
        <v>225</v>
      </c>
      <c r="D46" s="36">
        <v>0.65888060140318916</v>
      </c>
      <c r="E46" s="36" t="s">
        <v>225</v>
      </c>
      <c r="F46" s="36" t="s">
        <v>225</v>
      </c>
      <c r="G46" s="36" t="s">
        <v>225</v>
      </c>
      <c r="H46" s="36">
        <v>2.1201357709055144</v>
      </c>
      <c r="I46" s="36" t="s">
        <v>225</v>
      </c>
      <c r="J46" s="36">
        <v>3.7437526259080984</v>
      </c>
      <c r="K46" s="36" t="s">
        <v>225</v>
      </c>
      <c r="L46" s="36" t="s">
        <v>225</v>
      </c>
      <c r="M46" s="36">
        <v>6.2064864487866354</v>
      </c>
      <c r="N46" s="36">
        <v>22.988825806305698</v>
      </c>
      <c r="O46" s="36" t="s">
        <v>225</v>
      </c>
      <c r="P46" s="36" t="s">
        <v>225</v>
      </c>
      <c r="Q46" s="36" t="s">
        <v>225</v>
      </c>
      <c r="R46" s="36" t="s">
        <v>225</v>
      </c>
      <c r="S46" s="79" t="s">
        <v>225</v>
      </c>
      <c r="T46" s="31"/>
      <c r="U46" s="29"/>
      <c r="V46" s="32"/>
      <c r="W46" s="29"/>
      <c r="X46" s="29"/>
      <c r="Y46" s="33"/>
      <c r="Z46" s="29"/>
    </row>
    <row r="47" spans="1:26" s="34" customFormat="1">
      <c r="A47" s="29" t="s">
        <v>104</v>
      </c>
      <c r="B47" s="36" t="s">
        <v>225</v>
      </c>
      <c r="C47" s="36" t="s">
        <v>225</v>
      </c>
      <c r="D47" s="36">
        <v>1.3703922078920889</v>
      </c>
      <c r="E47" s="36" t="s">
        <v>225</v>
      </c>
      <c r="F47" s="36" t="s">
        <v>225</v>
      </c>
      <c r="G47" s="36" t="s">
        <v>225</v>
      </c>
      <c r="H47" s="36">
        <v>9.2203562683174258</v>
      </c>
      <c r="I47" s="36" t="s">
        <v>225</v>
      </c>
      <c r="J47" s="36">
        <v>17.973984755686097</v>
      </c>
      <c r="K47" s="36" t="s">
        <v>225</v>
      </c>
      <c r="L47" s="36" t="s">
        <v>225</v>
      </c>
      <c r="M47" s="36">
        <v>6.1617997463553715</v>
      </c>
      <c r="N47" s="36">
        <v>21.648224733367783</v>
      </c>
      <c r="O47" s="36" t="s">
        <v>225</v>
      </c>
      <c r="P47" s="36" t="s">
        <v>225</v>
      </c>
      <c r="Q47" s="36" t="s">
        <v>225</v>
      </c>
      <c r="R47" s="36" t="s">
        <v>225</v>
      </c>
      <c r="S47" s="79" t="s">
        <v>225</v>
      </c>
      <c r="T47" s="31"/>
      <c r="U47" s="29"/>
      <c r="V47" s="32"/>
      <c r="W47" s="29"/>
      <c r="X47" s="29"/>
      <c r="Y47" s="33"/>
      <c r="Z47" s="29"/>
    </row>
    <row r="48" spans="1:26" s="34" customFormat="1">
      <c r="A48" s="29" t="s">
        <v>105</v>
      </c>
      <c r="B48" s="36" t="s">
        <v>225</v>
      </c>
      <c r="C48" s="36" t="s">
        <v>225</v>
      </c>
      <c r="D48" s="36">
        <v>1.1370283174177116</v>
      </c>
      <c r="E48" s="36" t="s">
        <v>225</v>
      </c>
      <c r="F48" s="36" t="s">
        <v>225</v>
      </c>
      <c r="G48" s="36" t="s">
        <v>225</v>
      </c>
      <c r="H48" s="36">
        <v>6.8767869852555918</v>
      </c>
      <c r="I48" s="36" t="s">
        <v>225</v>
      </c>
      <c r="J48" s="36">
        <v>13.257055054608253</v>
      </c>
      <c r="K48" s="36" t="s">
        <v>225</v>
      </c>
      <c r="L48" s="36" t="s">
        <v>225</v>
      </c>
      <c r="M48" s="36">
        <v>6.0426352065386677</v>
      </c>
      <c r="N48" s="36">
        <v>18.420851779998735</v>
      </c>
      <c r="O48" s="36" t="s">
        <v>225</v>
      </c>
      <c r="P48" s="36" t="s">
        <v>225</v>
      </c>
      <c r="Q48" s="36" t="s">
        <v>225</v>
      </c>
      <c r="R48" s="36" t="s">
        <v>225</v>
      </c>
      <c r="S48" s="79" t="s">
        <v>225</v>
      </c>
      <c r="T48" s="31"/>
      <c r="U48" s="29"/>
      <c r="V48" s="32"/>
      <c r="W48" s="29"/>
      <c r="X48" s="29"/>
      <c r="Y48" s="33"/>
      <c r="Z48" s="29"/>
    </row>
    <row r="49" spans="1:28" s="34" customFormat="1">
      <c r="A49" s="29" t="s">
        <v>107</v>
      </c>
      <c r="B49" s="36" t="s">
        <v>225</v>
      </c>
      <c r="C49" s="36" t="s">
        <v>225</v>
      </c>
      <c r="D49" s="36">
        <v>0.71895939022744382</v>
      </c>
      <c r="E49" s="36" t="s">
        <v>225</v>
      </c>
      <c r="F49" s="36" t="s">
        <v>225</v>
      </c>
      <c r="G49" s="36" t="s">
        <v>225</v>
      </c>
      <c r="H49" s="36">
        <v>2.7209236591480614</v>
      </c>
      <c r="I49" s="36" t="s">
        <v>225</v>
      </c>
      <c r="J49" s="36">
        <v>4.9453284023931916</v>
      </c>
      <c r="K49" s="36" t="s">
        <v>225</v>
      </c>
      <c r="L49" s="36" t="s">
        <v>225</v>
      </c>
      <c r="M49" s="36">
        <v>6.1667649355144007</v>
      </c>
      <c r="N49" s="36">
        <v>21.747528516548371</v>
      </c>
      <c r="O49" s="36" t="s">
        <v>225</v>
      </c>
      <c r="P49" s="36" t="s">
        <v>225</v>
      </c>
      <c r="Q49" s="36" t="s">
        <v>225</v>
      </c>
      <c r="R49" s="36" t="s">
        <v>225</v>
      </c>
      <c r="S49" s="79" t="s">
        <v>225</v>
      </c>
      <c r="T49" s="31"/>
      <c r="U49" s="29"/>
      <c r="V49" s="32"/>
      <c r="W49" s="29"/>
      <c r="X49" s="29"/>
      <c r="Y49" s="33"/>
      <c r="Z49" s="29"/>
    </row>
    <row r="50" spans="1:28" s="34" customFormat="1">
      <c r="A50" s="29" t="s">
        <v>106</v>
      </c>
      <c r="B50" s="36" t="s">
        <v>225</v>
      </c>
      <c r="C50" s="36" t="s">
        <v>225</v>
      </c>
      <c r="D50" s="36">
        <v>1.4349396669594703</v>
      </c>
      <c r="E50" s="36" t="s">
        <v>225</v>
      </c>
      <c r="F50" s="36" t="s">
        <v>225</v>
      </c>
      <c r="G50" s="36" t="s">
        <v>225</v>
      </c>
      <c r="H50" s="36">
        <v>9.9105175614225001</v>
      </c>
      <c r="I50" s="36" t="s">
        <v>225</v>
      </c>
      <c r="J50" s="36">
        <v>19.264933937033714</v>
      </c>
      <c r="K50" s="36" t="s">
        <v>225</v>
      </c>
      <c r="L50" s="36" t="s">
        <v>225</v>
      </c>
      <c r="M50" s="36">
        <v>6.3306161777623684</v>
      </c>
      <c r="N50" s="36">
        <v>26.414806326035922</v>
      </c>
      <c r="O50" s="36" t="s">
        <v>225</v>
      </c>
      <c r="P50" s="36" t="s">
        <v>225</v>
      </c>
      <c r="Q50" s="36" t="s">
        <v>225</v>
      </c>
      <c r="R50" s="36" t="s">
        <v>225</v>
      </c>
      <c r="S50" s="79" t="s">
        <v>225</v>
      </c>
      <c r="T50" s="31"/>
      <c r="U50" s="29"/>
      <c r="V50" s="32"/>
      <c r="W50" s="29"/>
      <c r="X50" s="29"/>
      <c r="Y50" s="33"/>
      <c r="Z50" s="29"/>
    </row>
    <row r="51" spans="1:28" s="34" customFormat="1">
      <c r="A51" s="29" t="s">
        <v>108</v>
      </c>
      <c r="B51" s="36" t="s">
        <v>225</v>
      </c>
      <c r="C51" s="36" t="s">
        <v>225</v>
      </c>
      <c r="D51" s="36">
        <v>1.1270979390996532</v>
      </c>
      <c r="E51" s="36" t="s">
        <v>225</v>
      </c>
      <c r="F51" s="36" t="s">
        <v>225</v>
      </c>
      <c r="G51" s="36" t="s">
        <v>225</v>
      </c>
      <c r="H51" s="36">
        <v>6.8321002828243289</v>
      </c>
      <c r="I51" s="36" t="s">
        <v>225</v>
      </c>
      <c r="J51" s="36">
        <v>13.157751271427667</v>
      </c>
      <c r="K51" s="36" t="s">
        <v>225</v>
      </c>
      <c r="L51" s="36" t="s">
        <v>225</v>
      </c>
      <c r="M51" s="36">
        <v>6.0674611523338138</v>
      </c>
      <c r="N51" s="36">
        <v>19.016674479082251</v>
      </c>
      <c r="O51" s="36" t="s">
        <v>225</v>
      </c>
      <c r="P51" s="36" t="s">
        <v>225</v>
      </c>
      <c r="Q51" s="36" t="s">
        <v>225</v>
      </c>
      <c r="R51" s="36" t="s">
        <v>225</v>
      </c>
      <c r="S51" s="79" t="s">
        <v>225</v>
      </c>
      <c r="T51" s="31"/>
      <c r="U51" s="29"/>
      <c r="V51" s="32"/>
      <c r="W51" s="29"/>
      <c r="X51" s="29"/>
      <c r="Y51" s="33"/>
      <c r="Z51" s="29"/>
    </row>
    <row r="52" spans="1:28" s="34" customFormat="1">
      <c r="A52" s="29" t="s">
        <v>111</v>
      </c>
      <c r="B52" s="36" t="s">
        <v>225</v>
      </c>
      <c r="C52" s="36" t="s">
        <v>225</v>
      </c>
      <c r="D52" s="36">
        <v>1.2859839921885909</v>
      </c>
      <c r="E52" s="36" t="s">
        <v>225</v>
      </c>
      <c r="F52" s="36" t="s">
        <v>225</v>
      </c>
      <c r="G52" s="36" t="s">
        <v>225</v>
      </c>
      <c r="H52" s="36">
        <v>8.4358563811907974</v>
      </c>
      <c r="I52" s="36" t="s">
        <v>225</v>
      </c>
      <c r="J52" s="36">
        <v>16.385124224796716</v>
      </c>
      <c r="K52" s="36" t="s">
        <v>225</v>
      </c>
      <c r="L52" s="36" t="s">
        <v>225</v>
      </c>
      <c r="M52" s="36">
        <v>6.0426352065386677</v>
      </c>
      <c r="N52" s="36">
        <v>18.371199888408441</v>
      </c>
      <c r="O52" s="36" t="s">
        <v>225</v>
      </c>
      <c r="P52" s="36" t="s">
        <v>225</v>
      </c>
      <c r="Q52" s="36" t="s">
        <v>225</v>
      </c>
      <c r="R52" s="36" t="s">
        <v>225</v>
      </c>
      <c r="S52" s="79" t="s">
        <v>225</v>
      </c>
      <c r="T52" s="31"/>
      <c r="U52" s="29"/>
      <c r="V52" s="32"/>
      <c r="W52" s="29"/>
      <c r="X52" s="29"/>
      <c r="Y52" s="33"/>
      <c r="Z52" s="29"/>
    </row>
    <row r="53" spans="1:28" s="34" customFormat="1">
      <c r="A53" s="29" t="s">
        <v>112</v>
      </c>
      <c r="B53" s="36" t="s">
        <v>225</v>
      </c>
      <c r="C53" s="36" t="s">
        <v>225</v>
      </c>
      <c r="D53" s="36">
        <v>1.305844748824708</v>
      </c>
      <c r="E53" s="36" t="s">
        <v>225</v>
      </c>
      <c r="F53" s="36" t="s">
        <v>225</v>
      </c>
      <c r="G53" s="36" t="s">
        <v>225</v>
      </c>
      <c r="H53" s="36">
        <v>8.589777245120704</v>
      </c>
      <c r="I53" s="36" t="s">
        <v>225</v>
      </c>
      <c r="J53" s="36">
        <v>16.683035574338476</v>
      </c>
      <c r="K53" s="36" t="s">
        <v>225</v>
      </c>
      <c r="L53" s="36" t="s">
        <v>225</v>
      </c>
      <c r="M53" s="36">
        <v>6.0178092607435225</v>
      </c>
      <c r="N53" s="36">
        <v>17.676073406144333</v>
      </c>
      <c r="O53" s="36" t="s">
        <v>225</v>
      </c>
      <c r="P53" s="36" t="s">
        <v>225</v>
      </c>
      <c r="Q53" s="36" t="s">
        <v>225</v>
      </c>
      <c r="R53" s="36" t="s">
        <v>225</v>
      </c>
      <c r="S53" s="79" t="s">
        <v>225</v>
      </c>
      <c r="T53" s="31"/>
      <c r="U53" s="29"/>
      <c r="V53" s="32"/>
      <c r="W53" s="29"/>
      <c r="X53" s="29"/>
      <c r="Y53" s="33"/>
      <c r="Z53" s="29"/>
    </row>
    <row r="54" spans="1:28" s="34" customFormat="1">
      <c r="A54" s="29" t="s">
        <v>68</v>
      </c>
      <c r="B54" s="36" t="s">
        <v>225</v>
      </c>
      <c r="C54" s="36" t="s">
        <v>225</v>
      </c>
      <c r="D54" s="36">
        <v>0.84656475161449718</v>
      </c>
      <c r="E54" s="36" t="s">
        <v>225</v>
      </c>
      <c r="F54" s="36" t="s">
        <v>225</v>
      </c>
      <c r="G54" s="36" t="s">
        <v>225</v>
      </c>
      <c r="H54" s="36">
        <v>4.001942462177623</v>
      </c>
      <c r="I54" s="36" t="s">
        <v>225</v>
      </c>
      <c r="J54" s="36">
        <v>7.5024008192932845</v>
      </c>
      <c r="K54" s="36" t="s">
        <v>225</v>
      </c>
      <c r="L54" s="36" t="s">
        <v>225</v>
      </c>
      <c r="M54" s="36">
        <v>6.146904178878283</v>
      </c>
      <c r="N54" s="36">
        <v>21.300661492235733</v>
      </c>
      <c r="O54" s="36" t="s">
        <v>225</v>
      </c>
      <c r="P54" s="36" t="s">
        <v>225</v>
      </c>
      <c r="Q54" s="36" t="s">
        <v>225</v>
      </c>
      <c r="R54" s="36" t="s">
        <v>225</v>
      </c>
      <c r="S54" s="79" t="s">
        <v>225</v>
      </c>
      <c r="T54" s="31"/>
      <c r="U54" s="29"/>
      <c r="V54" s="32"/>
      <c r="W54" s="29"/>
      <c r="X54" s="29"/>
      <c r="Y54" s="33"/>
      <c r="Z54" s="29"/>
    </row>
    <row r="55" spans="1:28" s="34" customFormat="1">
      <c r="A55" s="29" t="s">
        <v>69</v>
      </c>
      <c r="B55" s="36" t="s">
        <v>225</v>
      </c>
      <c r="C55" s="36" t="s">
        <v>225</v>
      </c>
      <c r="D55" s="36">
        <v>0.81627709774441837</v>
      </c>
      <c r="E55" s="36" t="s">
        <v>225</v>
      </c>
      <c r="F55" s="36" t="s">
        <v>225</v>
      </c>
      <c r="G55" s="36" t="s">
        <v>225</v>
      </c>
      <c r="H55" s="36">
        <v>3.699065923476835</v>
      </c>
      <c r="I55" s="36" t="s">
        <v>225</v>
      </c>
      <c r="J55" s="36">
        <v>6.8966477418917096</v>
      </c>
      <c r="K55" s="36" t="s">
        <v>225</v>
      </c>
      <c r="L55" s="36" t="s">
        <v>225</v>
      </c>
      <c r="M55" s="36">
        <v>6.0624959631747863</v>
      </c>
      <c r="N55" s="36">
        <v>18.718763129540495</v>
      </c>
      <c r="O55" s="36" t="s">
        <v>225</v>
      </c>
      <c r="P55" s="36" t="s">
        <v>225</v>
      </c>
      <c r="Q55" s="36" t="s">
        <v>225</v>
      </c>
      <c r="R55" s="36" t="s">
        <v>225</v>
      </c>
      <c r="S55" s="79" t="s">
        <v>225</v>
      </c>
      <c r="T55" s="31"/>
      <c r="U55" s="29"/>
      <c r="V55" s="32"/>
      <c r="W55" s="29"/>
      <c r="X55" s="29"/>
      <c r="Y55" s="33"/>
      <c r="Z55" s="29"/>
    </row>
    <row r="56" spans="1:28" s="34" customFormat="1">
      <c r="A56" s="29" t="s">
        <v>70</v>
      </c>
      <c r="B56" s="36" t="s">
        <v>225</v>
      </c>
      <c r="C56" s="36" t="s">
        <v>225</v>
      </c>
      <c r="D56" s="36">
        <v>0.5501429588204475</v>
      </c>
      <c r="E56" s="36" t="s">
        <v>225</v>
      </c>
      <c r="F56" s="36" t="s">
        <v>225</v>
      </c>
      <c r="G56" s="36" t="s">
        <v>225</v>
      </c>
      <c r="H56" s="36">
        <v>1.0322628261621933</v>
      </c>
      <c r="I56" s="36" t="s">
        <v>225</v>
      </c>
      <c r="J56" s="36">
        <v>1.5689997742532618</v>
      </c>
      <c r="K56" s="36" t="s">
        <v>225</v>
      </c>
      <c r="L56" s="36" t="s">
        <v>225</v>
      </c>
      <c r="M56" s="36">
        <v>8.3812393004414716</v>
      </c>
      <c r="N56" s="36">
        <v>21.598572841777493</v>
      </c>
      <c r="O56" s="36" t="s">
        <v>225</v>
      </c>
      <c r="P56" s="36" t="s">
        <v>225</v>
      </c>
      <c r="Q56" s="36" t="s">
        <v>225</v>
      </c>
      <c r="R56" s="36" t="s">
        <v>225</v>
      </c>
      <c r="S56" s="79" t="s">
        <v>225</v>
      </c>
      <c r="T56" s="31"/>
      <c r="U56" s="29"/>
      <c r="V56" s="32"/>
      <c r="W56" s="29"/>
      <c r="X56" s="29"/>
      <c r="Y56" s="33"/>
      <c r="Z56" s="29"/>
    </row>
    <row r="57" spans="1:28" s="34" customFormat="1">
      <c r="A57" s="29" t="s">
        <v>71</v>
      </c>
      <c r="B57" s="36" t="s">
        <v>225</v>
      </c>
      <c r="C57" s="36" t="s">
        <v>225</v>
      </c>
      <c r="D57" s="36">
        <v>1.141993506576741</v>
      </c>
      <c r="E57" s="36" t="s">
        <v>225</v>
      </c>
      <c r="F57" s="36" t="s">
        <v>225</v>
      </c>
      <c r="G57" s="36" t="s">
        <v>225</v>
      </c>
      <c r="H57" s="36">
        <v>6.9611952009590903</v>
      </c>
      <c r="I57" s="36" t="s">
        <v>225</v>
      </c>
      <c r="J57" s="36">
        <v>13.406010729379133</v>
      </c>
      <c r="K57" s="36" t="s">
        <v>225</v>
      </c>
      <c r="L57" s="36" t="s">
        <v>225</v>
      </c>
      <c r="M57" s="36">
        <v>6.0525655848567279</v>
      </c>
      <c r="N57" s="36">
        <v>18.718763129540495</v>
      </c>
      <c r="O57" s="36" t="s">
        <v>225</v>
      </c>
      <c r="P57" s="36" t="s">
        <v>225</v>
      </c>
      <c r="Q57" s="36" t="s">
        <v>225</v>
      </c>
      <c r="R57" s="36" t="s">
        <v>225</v>
      </c>
      <c r="S57" s="79" t="s">
        <v>225</v>
      </c>
      <c r="T57" s="31"/>
      <c r="U57" s="29"/>
      <c r="V57" s="32"/>
      <c r="W57" s="29"/>
      <c r="X57" s="29"/>
      <c r="Y57" s="33"/>
      <c r="Z57" s="29"/>
    </row>
    <row r="58" spans="1:28" s="34" customFormat="1">
      <c r="A58" s="29" t="s">
        <v>72</v>
      </c>
      <c r="B58" s="36" t="s">
        <v>225</v>
      </c>
      <c r="C58" s="36" t="s">
        <v>225</v>
      </c>
      <c r="D58" s="36">
        <v>0.78499640604253373</v>
      </c>
      <c r="E58" s="36" t="s">
        <v>225</v>
      </c>
      <c r="F58" s="36" t="s">
        <v>225</v>
      </c>
      <c r="G58" s="36" t="s">
        <v>225</v>
      </c>
      <c r="H58" s="36">
        <v>3.3862590064579887</v>
      </c>
      <c r="I58" s="36" t="s">
        <v>225</v>
      </c>
      <c r="J58" s="36">
        <v>6.271033907854016</v>
      </c>
      <c r="K58" s="36" t="s">
        <v>225</v>
      </c>
      <c r="L58" s="36" t="s">
        <v>225</v>
      </c>
      <c r="M58" s="36">
        <v>5.908575099244878</v>
      </c>
      <c r="N58" s="36">
        <v>14.597656127546168</v>
      </c>
      <c r="O58" s="36" t="s">
        <v>225</v>
      </c>
      <c r="P58" s="36" t="s">
        <v>225</v>
      </c>
      <c r="Q58" s="36" t="s">
        <v>225</v>
      </c>
      <c r="R58" s="36" t="s">
        <v>225</v>
      </c>
      <c r="S58" s="79" t="s">
        <v>225</v>
      </c>
      <c r="T58" s="31"/>
      <c r="U58" s="29"/>
      <c r="V58" s="32"/>
      <c r="W58" s="36"/>
      <c r="X58" s="36"/>
      <c r="Y58" s="33"/>
      <c r="Z58" s="29"/>
    </row>
    <row r="59" spans="1:28" s="34" customFormat="1">
      <c r="A59" s="29" t="s">
        <v>18</v>
      </c>
      <c r="B59" s="36" t="s">
        <v>225</v>
      </c>
      <c r="C59" s="36" t="s">
        <v>225</v>
      </c>
      <c r="D59" s="36">
        <v>1.5590693959352027</v>
      </c>
      <c r="E59" s="36" t="s">
        <v>225</v>
      </c>
      <c r="F59" s="36" t="s">
        <v>225</v>
      </c>
      <c r="G59" s="36" t="s">
        <v>225</v>
      </c>
      <c r="H59" s="36">
        <v>11.072371824635356</v>
      </c>
      <c r="I59" s="36" t="s">
        <v>225</v>
      </c>
      <c r="J59" s="36">
        <v>21.697876624958081</v>
      </c>
      <c r="K59" s="36" t="s">
        <v>225</v>
      </c>
      <c r="L59" s="36" t="s">
        <v>225</v>
      </c>
      <c r="M59" s="36" t="s">
        <v>225</v>
      </c>
      <c r="N59" s="36">
        <v>21.896484191319253</v>
      </c>
      <c r="O59" s="36" t="s">
        <v>225</v>
      </c>
      <c r="P59" s="36" t="s">
        <v>225</v>
      </c>
      <c r="Q59" s="36" t="s">
        <v>225</v>
      </c>
      <c r="R59" s="36" t="s">
        <v>225</v>
      </c>
      <c r="S59" s="79" t="s">
        <v>225</v>
      </c>
      <c r="T59" s="31"/>
      <c r="U59" s="29"/>
      <c r="V59" s="32"/>
      <c r="W59" s="36"/>
      <c r="X59" s="36"/>
      <c r="Y59" s="33"/>
      <c r="Z59" s="29"/>
    </row>
    <row r="60" spans="1:28" s="34" customFormat="1">
      <c r="A60" s="29" t="s">
        <v>19</v>
      </c>
      <c r="B60" s="36" t="s">
        <v>225</v>
      </c>
      <c r="C60" s="36" t="s">
        <v>225</v>
      </c>
      <c r="D60" s="36">
        <v>1.2115061548031512</v>
      </c>
      <c r="E60" s="36" t="s">
        <v>225</v>
      </c>
      <c r="F60" s="36" t="s">
        <v>225</v>
      </c>
      <c r="G60" s="36" t="s">
        <v>225</v>
      </c>
      <c r="H60" s="36">
        <v>7.6612868723822229</v>
      </c>
      <c r="I60" s="36" t="s">
        <v>225</v>
      </c>
      <c r="J60" s="36">
        <v>14.845915585497631</v>
      </c>
      <c r="K60" s="36" t="s">
        <v>225</v>
      </c>
      <c r="L60" s="36" t="s">
        <v>225</v>
      </c>
      <c r="M60" s="36" t="s">
        <v>225</v>
      </c>
      <c r="N60" s="36">
        <v>27.805059290564127</v>
      </c>
      <c r="O60" s="36" t="s">
        <v>225</v>
      </c>
      <c r="P60" s="36" t="s">
        <v>225</v>
      </c>
      <c r="Q60" s="36" t="s">
        <v>225</v>
      </c>
      <c r="R60" s="36" t="s">
        <v>225</v>
      </c>
      <c r="S60" s="79" t="s">
        <v>225</v>
      </c>
      <c r="T60" s="31"/>
      <c r="U60" s="29"/>
      <c r="V60" s="32"/>
      <c r="W60" s="36"/>
      <c r="X60" s="36"/>
      <c r="Y60" s="33"/>
      <c r="Z60" s="29"/>
    </row>
    <row r="61" spans="1:28" s="34" customFormat="1">
      <c r="A61" s="29" t="s">
        <v>20</v>
      </c>
      <c r="B61" s="36" t="s">
        <v>225</v>
      </c>
      <c r="C61" s="36" t="s">
        <v>225</v>
      </c>
      <c r="D61" s="36">
        <v>1.9016674479082254</v>
      </c>
      <c r="E61" s="36" t="s">
        <v>225</v>
      </c>
      <c r="F61" s="36" t="s">
        <v>225</v>
      </c>
      <c r="G61" s="36" t="s">
        <v>225</v>
      </c>
      <c r="H61" s="36">
        <v>14.498352344365582</v>
      </c>
      <c r="I61" s="36" t="s">
        <v>225</v>
      </c>
      <c r="J61" s="36">
        <v>28.549837664418522</v>
      </c>
      <c r="K61" s="36" t="s">
        <v>225</v>
      </c>
      <c r="L61" s="36" t="s">
        <v>225</v>
      </c>
      <c r="M61" s="36" t="s">
        <v>225</v>
      </c>
      <c r="N61" s="36">
        <v>26.414806326035922</v>
      </c>
      <c r="O61" s="36" t="s">
        <v>225</v>
      </c>
      <c r="P61" s="36" t="s">
        <v>225</v>
      </c>
      <c r="Q61" s="36" t="s">
        <v>225</v>
      </c>
      <c r="R61" s="36" t="s">
        <v>225</v>
      </c>
      <c r="S61" s="79" t="s">
        <v>225</v>
      </c>
      <c r="T61" s="31"/>
      <c r="U61" s="29"/>
      <c r="V61" s="32"/>
      <c r="W61" s="36"/>
      <c r="X61" s="36"/>
      <c r="Y61" s="33"/>
      <c r="Z61" s="29"/>
    </row>
    <row r="62" spans="1:28" s="34" customFormat="1">
      <c r="A62" s="29" t="s">
        <v>118</v>
      </c>
      <c r="B62" s="36" t="s">
        <v>225</v>
      </c>
      <c r="C62" s="36" t="s">
        <v>225</v>
      </c>
      <c r="D62" s="36">
        <v>1.1519238848947997</v>
      </c>
      <c r="E62" s="36" t="s">
        <v>225</v>
      </c>
      <c r="F62" s="36" t="s">
        <v>225</v>
      </c>
      <c r="G62" s="36" t="s">
        <v>225</v>
      </c>
      <c r="H62" s="36">
        <v>7.0654641732987065</v>
      </c>
      <c r="I62" s="36" t="s">
        <v>225</v>
      </c>
      <c r="J62" s="36">
        <v>13.604618295740305</v>
      </c>
      <c r="K62" s="36" t="s">
        <v>225</v>
      </c>
      <c r="L62" s="36" t="s">
        <v>225</v>
      </c>
      <c r="M62" s="36" t="s">
        <v>225</v>
      </c>
      <c r="N62" s="36">
        <v>22.939173914715408</v>
      </c>
      <c r="O62" s="36" t="s">
        <v>225</v>
      </c>
      <c r="P62" s="36" t="s">
        <v>225</v>
      </c>
      <c r="Q62" s="36" t="s">
        <v>225</v>
      </c>
      <c r="R62" s="36" t="s">
        <v>225</v>
      </c>
      <c r="S62" s="79" t="s">
        <v>225</v>
      </c>
      <c r="T62" s="31"/>
      <c r="U62" s="29"/>
      <c r="V62" s="32"/>
      <c r="W62" s="36"/>
      <c r="X62" s="36"/>
      <c r="Y62" s="33"/>
      <c r="Z62" s="29"/>
    </row>
    <row r="63" spans="1:28">
      <c r="A63" s="9" t="s">
        <v>92</v>
      </c>
      <c r="B63" s="16" t="s">
        <v>225</v>
      </c>
      <c r="C63" s="16">
        <v>9.3444859972931589</v>
      </c>
      <c r="D63" s="16">
        <v>1.2661232355524736</v>
      </c>
      <c r="E63" s="16" t="s">
        <v>225</v>
      </c>
      <c r="F63" s="16">
        <v>10.575852908732426</v>
      </c>
      <c r="G63" s="16" t="s">
        <v>225</v>
      </c>
      <c r="H63" s="16">
        <v>8.2273184365115632</v>
      </c>
      <c r="I63" s="16" t="s">
        <v>225</v>
      </c>
      <c r="J63" s="16">
        <v>15.987909092074377</v>
      </c>
      <c r="K63" s="16">
        <v>58.092713160642909</v>
      </c>
      <c r="L63" s="16">
        <v>80.287108701503911</v>
      </c>
      <c r="M63" s="16" t="s">
        <v>225</v>
      </c>
      <c r="N63" s="16" t="s">
        <v>225</v>
      </c>
      <c r="O63" s="16" t="s">
        <v>225</v>
      </c>
      <c r="P63" s="16" t="s">
        <v>225</v>
      </c>
      <c r="Q63" s="16">
        <v>5.4468125074551512</v>
      </c>
      <c r="R63" s="16">
        <v>8028.7108701503912</v>
      </c>
      <c r="S63" s="76">
        <v>38.976734898380073</v>
      </c>
      <c r="T63" s="18"/>
      <c r="V63" s="15"/>
      <c r="W63" s="16"/>
      <c r="X63" s="16"/>
    </row>
    <row r="64" spans="1:28">
      <c r="A64" s="9" t="s">
        <v>28</v>
      </c>
      <c r="B64" s="16" t="s">
        <v>225</v>
      </c>
      <c r="C64" s="16" t="s">
        <v>225</v>
      </c>
      <c r="D64" s="16" t="s">
        <v>225</v>
      </c>
      <c r="E64" s="16" t="s">
        <v>225</v>
      </c>
      <c r="F64" s="16" t="s">
        <v>225</v>
      </c>
      <c r="G64" s="16" t="s">
        <v>225</v>
      </c>
      <c r="H64" s="16" t="s">
        <v>225</v>
      </c>
      <c r="I64" s="16" t="s">
        <v>225</v>
      </c>
      <c r="J64" s="16">
        <v>2.4577686337195082</v>
      </c>
      <c r="K64" s="16" t="s">
        <v>225</v>
      </c>
      <c r="L64" s="16" t="s">
        <v>225</v>
      </c>
      <c r="M64" s="16" t="s">
        <v>225</v>
      </c>
      <c r="N64" s="16" t="s">
        <v>225</v>
      </c>
      <c r="O64" s="16" t="s">
        <v>225</v>
      </c>
      <c r="P64" s="16" t="s">
        <v>225</v>
      </c>
      <c r="Q64" s="16" t="s">
        <v>225</v>
      </c>
      <c r="R64" s="16" t="s">
        <v>225</v>
      </c>
      <c r="S64" s="76" t="s">
        <v>225</v>
      </c>
      <c r="T64" s="18"/>
      <c r="V64" s="15"/>
      <c r="W64" s="16"/>
      <c r="X64" s="26"/>
      <c r="Z64" s="17"/>
      <c r="AB64" s="17"/>
    </row>
    <row r="65" spans="1:26">
      <c r="A65" s="9" t="s">
        <v>30</v>
      </c>
      <c r="B65" s="16" t="s">
        <v>225</v>
      </c>
      <c r="C65" s="16" t="s">
        <v>225</v>
      </c>
      <c r="D65" s="16" t="s">
        <v>225</v>
      </c>
      <c r="E65" s="16" t="s">
        <v>225</v>
      </c>
      <c r="F65" s="16" t="s">
        <v>225</v>
      </c>
      <c r="G65" s="16" t="s">
        <v>225</v>
      </c>
      <c r="H65" s="16" t="s">
        <v>225</v>
      </c>
      <c r="I65" s="16" t="s">
        <v>225</v>
      </c>
      <c r="J65" s="16">
        <v>2.845053388123794</v>
      </c>
      <c r="K65" s="16" t="s">
        <v>225</v>
      </c>
      <c r="L65" s="16" t="s">
        <v>225</v>
      </c>
      <c r="M65" s="16" t="s">
        <v>225</v>
      </c>
      <c r="N65" s="16" t="s">
        <v>225</v>
      </c>
      <c r="O65" s="16" t="s">
        <v>225</v>
      </c>
      <c r="P65" s="16" t="s">
        <v>225</v>
      </c>
      <c r="Q65" s="16" t="s">
        <v>225</v>
      </c>
      <c r="R65" s="16" t="s">
        <v>225</v>
      </c>
      <c r="S65" s="76" t="s">
        <v>225</v>
      </c>
      <c r="T65" s="18"/>
      <c r="V65" s="15"/>
      <c r="W65" s="16"/>
      <c r="X65" s="16"/>
    </row>
    <row r="66" spans="1:26">
      <c r="A66" s="9" t="s">
        <v>34</v>
      </c>
      <c r="B66" s="16" t="s">
        <v>225</v>
      </c>
      <c r="C66" s="16" t="s">
        <v>225</v>
      </c>
      <c r="D66" s="16" t="s">
        <v>225</v>
      </c>
      <c r="E66" s="16" t="s">
        <v>225</v>
      </c>
      <c r="F66" s="16" t="s">
        <v>225</v>
      </c>
      <c r="G66" s="16" t="s">
        <v>225</v>
      </c>
      <c r="H66" s="16" t="s">
        <v>225</v>
      </c>
      <c r="I66" s="16" t="s">
        <v>225</v>
      </c>
      <c r="J66" s="16">
        <v>5.9185054775629364</v>
      </c>
      <c r="K66" s="16" t="s">
        <v>225</v>
      </c>
      <c r="L66" s="16" t="s">
        <v>225</v>
      </c>
      <c r="M66" s="16" t="s">
        <v>225</v>
      </c>
      <c r="N66" s="16"/>
      <c r="O66" s="16" t="s">
        <v>225</v>
      </c>
      <c r="P66" s="16" t="s">
        <v>225</v>
      </c>
      <c r="Q66" s="16" t="s">
        <v>225</v>
      </c>
      <c r="R66" s="16" t="s">
        <v>225</v>
      </c>
      <c r="S66" s="76" t="s">
        <v>225</v>
      </c>
      <c r="T66" s="18"/>
      <c r="V66" s="15"/>
      <c r="W66" s="16"/>
      <c r="X66" s="26"/>
      <c r="Y66" s="17"/>
      <c r="Z66" s="26"/>
    </row>
    <row r="67" spans="1:26">
      <c r="A67" s="9" t="s">
        <v>32</v>
      </c>
      <c r="B67" s="16" t="s">
        <v>225</v>
      </c>
      <c r="C67" s="16" t="s">
        <v>225</v>
      </c>
      <c r="D67" s="16" t="s">
        <v>225</v>
      </c>
      <c r="E67" s="16" t="s">
        <v>225</v>
      </c>
      <c r="F67" s="16" t="s">
        <v>225</v>
      </c>
      <c r="G67" s="16" t="s">
        <v>225</v>
      </c>
      <c r="H67" s="16" t="s">
        <v>225</v>
      </c>
      <c r="I67" s="16" t="s">
        <v>225</v>
      </c>
      <c r="J67" s="16">
        <v>11.916453981670339</v>
      </c>
      <c r="K67" s="16" t="s">
        <v>225</v>
      </c>
      <c r="L67" s="16" t="s">
        <v>225</v>
      </c>
      <c r="M67" s="16" t="s">
        <v>225</v>
      </c>
      <c r="N67" s="16" t="s">
        <v>225</v>
      </c>
      <c r="O67" s="16" t="s">
        <v>225</v>
      </c>
      <c r="P67" s="16" t="s">
        <v>225</v>
      </c>
      <c r="Q67" s="16" t="s">
        <v>225</v>
      </c>
      <c r="R67" s="16" t="s">
        <v>225</v>
      </c>
      <c r="S67" s="76" t="s">
        <v>225</v>
      </c>
      <c r="T67" s="18"/>
      <c r="V67" s="15"/>
      <c r="W67" s="16"/>
      <c r="X67" s="26"/>
      <c r="Y67" s="17"/>
      <c r="Z67" s="26"/>
    </row>
    <row r="68" spans="1:26">
      <c r="A68" s="9" t="s">
        <v>35</v>
      </c>
      <c r="B68" s="16" t="s">
        <v>225</v>
      </c>
      <c r="C68" s="16" t="s">
        <v>225</v>
      </c>
      <c r="D68" s="16" t="s">
        <v>225</v>
      </c>
      <c r="E68" s="16" t="s">
        <v>225</v>
      </c>
      <c r="F68" s="16" t="s">
        <v>225</v>
      </c>
      <c r="G68" s="16" t="s">
        <v>225</v>
      </c>
      <c r="H68" s="16" t="s">
        <v>225</v>
      </c>
      <c r="I68" s="16" t="s">
        <v>225</v>
      </c>
      <c r="J68" s="16">
        <v>7.6712172507002814</v>
      </c>
      <c r="K68" s="16" t="s">
        <v>225</v>
      </c>
      <c r="L68" s="16" t="s">
        <v>225</v>
      </c>
      <c r="M68" s="16" t="s">
        <v>225</v>
      </c>
      <c r="N68" s="16" t="s">
        <v>225</v>
      </c>
      <c r="O68" s="16" t="s">
        <v>225</v>
      </c>
      <c r="P68" s="16" t="s">
        <v>225</v>
      </c>
      <c r="Q68" s="16" t="s">
        <v>225</v>
      </c>
      <c r="R68" s="16" t="s">
        <v>225</v>
      </c>
      <c r="S68" s="76" t="s">
        <v>225</v>
      </c>
      <c r="T68" s="18"/>
      <c r="V68" s="15"/>
      <c r="W68" s="16"/>
      <c r="X68" s="26"/>
      <c r="Y68" s="17"/>
      <c r="Z68" s="26"/>
    </row>
    <row r="69" spans="1:26">
      <c r="A69" s="9" t="s">
        <v>33</v>
      </c>
      <c r="B69" s="16" t="s">
        <v>225</v>
      </c>
      <c r="C69" s="16" t="s">
        <v>225</v>
      </c>
      <c r="D69" s="16" t="s">
        <v>225</v>
      </c>
      <c r="E69" s="16" t="s">
        <v>225</v>
      </c>
      <c r="F69" s="16" t="s">
        <v>225</v>
      </c>
      <c r="G69" s="16" t="s">
        <v>225</v>
      </c>
      <c r="H69" s="16" t="s">
        <v>225</v>
      </c>
      <c r="I69" s="16" t="s">
        <v>225</v>
      </c>
      <c r="J69" s="16">
        <v>6.4696414742151891</v>
      </c>
      <c r="K69" s="16" t="s">
        <v>225</v>
      </c>
      <c r="L69" s="16" t="s">
        <v>225</v>
      </c>
      <c r="M69" s="16" t="s">
        <v>225</v>
      </c>
      <c r="N69" s="16" t="s">
        <v>225</v>
      </c>
      <c r="O69" s="16" t="s">
        <v>225</v>
      </c>
      <c r="P69" s="16" t="s">
        <v>225</v>
      </c>
      <c r="Q69" s="16" t="s">
        <v>225</v>
      </c>
      <c r="R69" s="16" t="s">
        <v>225</v>
      </c>
      <c r="S69" s="76" t="s">
        <v>225</v>
      </c>
      <c r="T69" s="18"/>
      <c r="V69" s="15"/>
      <c r="W69" s="16"/>
      <c r="X69" s="26"/>
      <c r="Y69" s="17"/>
      <c r="Z69" s="26"/>
    </row>
    <row r="70" spans="1:26">
      <c r="A70" s="9" t="s">
        <v>42</v>
      </c>
      <c r="B70" s="16" t="s">
        <v>225</v>
      </c>
      <c r="C70" s="16" t="s">
        <v>225</v>
      </c>
      <c r="D70" s="16" t="s">
        <v>225</v>
      </c>
      <c r="E70" s="16" t="s">
        <v>225</v>
      </c>
      <c r="F70" s="16" t="s">
        <v>225</v>
      </c>
      <c r="G70" s="16" t="s">
        <v>225</v>
      </c>
      <c r="H70" s="16" t="s">
        <v>225</v>
      </c>
      <c r="I70" s="16" t="s">
        <v>225</v>
      </c>
      <c r="J70" s="16">
        <v>56.35489695498265</v>
      </c>
      <c r="K70" s="16" t="s">
        <v>225</v>
      </c>
      <c r="L70" s="16" t="s">
        <v>225</v>
      </c>
      <c r="M70" s="16" t="s">
        <v>225</v>
      </c>
      <c r="N70" s="16" t="s">
        <v>225</v>
      </c>
      <c r="O70" s="16" t="s">
        <v>225</v>
      </c>
      <c r="P70" s="16" t="s">
        <v>225</v>
      </c>
      <c r="Q70" s="16" t="s">
        <v>225</v>
      </c>
      <c r="R70" s="16" t="s">
        <v>225</v>
      </c>
      <c r="S70" s="76" t="s">
        <v>225</v>
      </c>
      <c r="T70" s="18"/>
      <c r="V70" s="15"/>
      <c r="W70" s="16"/>
      <c r="X70" s="26"/>
      <c r="Y70" s="17"/>
      <c r="Z70" s="26"/>
    </row>
    <row r="71" spans="1:26">
      <c r="A71" s="9" t="s">
        <v>81</v>
      </c>
      <c r="B71" s="16" t="s">
        <v>225</v>
      </c>
      <c r="C71" s="16">
        <v>8.8727930271853754</v>
      </c>
      <c r="D71" s="16">
        <v>1.0724808583503307</v>
      </c>
      <c r="E71" s="16" t="s">
        <v>225</v>
      </c>
      <c r="F71" s="16">
        <v>7.9691286002420405</v>
      </c>
      <c r="G71" s="16" t="s">
        <v>225</v>
      </c>
      <c r="H71" s="16">
        <v>6.2511731512178992</v>
      </c>
      <c r="I71" s="16" t="s">
        <v>225</v>
      </c>
      <c r="J71" s="16">
        <v>12.015757764850925</v>
      </c>
      <c r="K71" s="16">
        <v>23.336389047437752</v>
      </c>
      <c r="L71" s="16">
        <v>95.679195094494773</v>
      </c>
      <c r="M71" s="16" t="s">
        <v>225</v>
      </c>
      <c r="N71" s="16" t="s">
        <v>225</v>
      </c>
      <c r="O71" s="16" t="s">
        <v>225</v>
      </c>
      <c r="P71" s="16" t="s">
        <v>225</v>
      </c>
      <c r="Q71" s="16">
        <v>4.4928000000000003E-2</v>
      </c>
      <c r="R71" s="16">
        <v>9567.9195094494771</v>
      </c>
      <c r="S71" s="76">
        <v>29.046356580321454</v>
      </c>
      <c r="T71" s="18"/>
      <c r="V71" s="15"/>
      <c r="W71" s="16"/>
      <c r="X71" s="26"/>
      <c r="Y71" s="17"/>
      <c r="Z71" s="26"/>
    </row>
    <row r="72" spans="1:26">
      <c r="A72" s="9" t="s">
        <v>80</v>
      </c>
      <c r="B72" s="16" t="s">
        <v>225</v>
      </c>
      <c r="C72" s="16">
        <v>8.6443943258700262</v>
      </c>
      <c r="D72" s="16">
        <v>0.70257426600264716</v>
      </c>
      <c r="E72" s="16" t="s">
        <v>225</v>
      </c>
      <c r="F72" s="16">
        <v>3.0535913328030251</v>
      </c>
      <c r="G72" s="16" t="s">
        <v>225</v>
      </c>
      <c r="H72" s="16">
        <v>2.5620376060591235</v>
      </c>
      <c r="I72" s="16" t="s">
        <v>225</v>
      </c>
      <c r="J72" s="16">
        <v>4.6225911070562855</v>
      </c>
      <c r="K72" s="16">
        <v>22.144743649270719</v>
      </c>
      <c r="L72" s="16">
        <v>95.679195094494773</v>
      </c>
      <c r="M72" s="16" t="s">
        <v>225</v>
      </c>
      <c r="N72" s="16" t="s">
        <v>225</v>
      </c>
      <c r="O72" s="16" t="s">
        <v>225</v>
      </c>
      <c r="P72" s="16" t="s">
        <v>225</v>
      </c>
      <c r="Q72" s="16">
        <v>1.8198000000000002E-2</v>
      </c>
      <c r="R72" s="16">
        <v>9567.9195094494771</v>
      </c>
      <c r="S72" s="76">
        <v>10.625504800322719</v>
      </c>
      <c r="T72" s="18"/>
      <c r="V72" s="15"/>
      <c r="W72" s="16"/>
      <c r="X72" s="26"/>
      <c r="Y72" s="17"/>
      <c r="Z72" s="26"/>
    </row>
    <row r="73" spans="1:26">
      <c r="A73" s="9" t="s">
        <v>82</v>
      </c>
      <c r="B73" s="16" t="s">
        <v>225</v>
      </c>
      <c r="C73" s="16">
        <v>9.0167835127972253</v>
      </c>
      <c r="D73" s="16">
        <v>0.78598944387433956</v>
      </c>
      <c r="E73" s="16" t="s">
        <v>225</v>
      </c>
      <c r="F73" s="16">
        <v>4.1608285152665614</v>
      </c>
      <c r="G73" s="16" t="s">
        <v>225</v>
      </c>
      <c r="H73" s="16">
        <v>3.3961893847760471</v>
      </c>
      <c r="I73" s="16" t="s">
        <v>225</v>
      </c>
      <c r="J73" s="16">
        <v>6.2908946644901338</v>
      </c>
      <c r="K73" s="16">
        <v>24.875597686736835</v>
      </c>
      <c r="L73" s="16">
        <v>85.053690294172057</v>
      </c>
      <c r="M73" s="16" t="s">
        <v>225</v>
      </c>
      <c r="N73" s="16" t="s">
        <v>225</v>
      </c>
      <c r="O73" s="16" t="s">
        <v>225</v>
      </c>
      <c r="P73" s="16" t="s">
        <v>225</v>
      </c>
      <c r="Q73" s="16">
        <v>2.4246000000000004E-2</v>
      </c>
      <c r="R73" s="16">
        <v>8505.3690294172065</v>
      </c>
      <c r="S73" s="76">
        <v>14.746611802317044</v>
      </c>
      <c r="T73" s="18"/>
      <c r="V73" s="15"/>
      <c r="W73" s="16"/>
      <c r="X73" s="26"/>
      <c r="Y73" s="17"/>
      <c r="Z73" s="26"/>
    </row>
    <row r="74" spans="1:26">
      <c r="A74" s="9" t="s">
        <v>78</v>
      </c>
      <c r="B74" s="16" t="s">
        <v>225</v>
      </c>
      <c r="C74" s="16">
        <v>11.519238848947996</v>
      </c>
      <c r="D74" s="16">
        <v>0.89720968103659604</v>
      </c>
      <c r="E74" s="16" t="s">
        <v>225</v>
      </c>
      <c r="F74" s="16" t="s">
        <v>225</v>
      </c>
      <c r="G74" s="16" t="s">
        <v>225</v>
      </c>
      <c r="H74" s="16">
        <v>4.5034265672395826</v>
      </c>
      <c r="I74" s="16" t="s">
        <v>225</v>
      </c>
      <c r="J74" s="16">
        <v>8.5103342185762347</v>
      </c>
      <c r="K74" s="16">
        <v>22.194395540861013</v>
      </c>
      <c r="L74" s="16">
        <v>161.86516658435548</v>
      </c>
      <c r="M74" s="16" t="s">
        <v>225</v>
      </c>
      <c r="N74" s="16" t="s">
        <v>225</v>
      </c>
      <c r="O74" s="16" t="s">
        <v>225</v>
      </c>
      <c r="P74" s="16" t="s">
        <v>225</v>
      </c>
      <c r="Q74" s="16" t="s">
        <v>225</v>
      </c>
      <c r="R74" s="16">
        <v>16186.516658435547</v>
      </c>
      <c r="S74" s="76" t="s">
        <v>225</v>
      </c>
      <c r="T74" s="18"/>
      <c r="V74" s="15"/>
      <c r="W74" s="16"/>
      <c r="X74" s="26"/>
      <c r="Y74" s="17"/>
      <c r="Z74" s="26"/>
    </row>
    <row r="75" spans="1:26">
      <c r="A75" s="9" t="s">
        <v>77</v>
      </c>
      <c r="B75" s="16" t="s">
        <v>225</v>
      </c>
      <c r="C75" s="16" t="s">
        <v>225</v>
      </c>
      <c r="D75" s="16">
        <v>1.2760536138705323</v>
      </c>
      <c r="E75" s="16" t="s">
        <v>225</v>
      </c>
      <c r="F75" s="16">
        <v>10.675156691913013</v>
      </c>
      <c r="G75" s="16" t="s">
        <v>225</v>
      </c>
      <c r="H75" s="16">
        <v>8.2571095714657421</v>
      </c>
      <c r="I75" s="16" t="s">
        <v>225</v>
      </c>
      <c r="J75" s="16">
        <v>15.987909092074377</v>
      </c>
      <c r="K75" s="16">
        <v>22.144743649270712</v>
      </c>
      <c r="L75" s="16">
        <v>161.86516658435548</v>
      </c>
      <c r="M75" s="16" t="s">
        <v>225</v>
      </c>
      <c r="N75" s="16" t="s">
        <v>225</v>
      </c>
      <c r="O75" s="16" t="s">
        <v>225</v>
      </c>
      <c r="P75" s="16" t="s">
        <v>225</v>
      </c>
      <c r="Q75" s="16">
        <v>5.9562000000000011E-2</v>
      </c>
      <c r="R75" s="16">
        <v>16186.516658435547</v>
      </c>
      <c r="S75" s="76">
        <v>39.076038681560654</v>
      </c>
      <c r="T75" s="18"/>
      <c r="V75" s="15"/>
      <c r="W75" s="16"/>
      <c r="X75" s="26"/>
      <c r="Y75" s="17"/>
      <c r="Z75" s="26"/>
    </row>
    <row r="76" spans="1:26">
      <c r="A76" s="9" t="s">
        <v>79</v>
      </c>
      <c r="B76" s="16" t="s">
        <v>225</v>
      </c>
      <c r="C76" s="16" t="s">
        <v>225</v>
      </c>
      <c r="D76" s="16">
        <v>1.2015757764850925</v>
      </c>
      <c r="E76" s="16" t="s">
        <v>225</v>
      </c>
      <c r="F76" s="16">
        <v>9.6523277251529755</v>
      </c>
      <c r="G76" s="16" t="s">
        <v>225</v>
      </c>
      <c r="H76" s="16">
        <v>7.5172963867703739</v>
      </c>
      <c r="I76" s="16" t="s">
        <v>225</v>
      </c>
      <c r="J76" s="16">
        <v>14.548004235955872</v>
      </c>
      <c r="K76" s="16">
        <v>24.130819312882437</v>
      </c>
      <c r="L76" s="16">
        <v>161.86516658435548</v>
      </c>
      <c r="M76" s="16" t="s">
        <v>225</v>
      </c>
      <c r="N76" s="16" t="s">
        <v>225</v>
      </c>
      <c r="O76" s="16" t="s">
        <v>225</v>
      </c>
      <c r="P76" s="16" t="s">
        <v>225</v>
      </c>
      <c r="Q76" s="16">
        <v>5.4162000000000002E-2</v>
      </c>
      <c r="R76" s="16">
        <v>16186.516658435547</v>
      </c>
      <c r="S76" s="76">
        <v>35.451450595469268</v>
      </c>
      <c r="T76" s="18"/>
      <c r="V76" s="15"/>
      <c r="W76" s="16"/>
      <c r="X76" s="26"/>
      <c r="Y76" s="17"/>
      <c r="Z76" s="26"/>
    </row>
    <row r="77" spans="1:26">
      <c r="A77" s="9" t="s">
        <v>23</v>
      </c>
      <c r="B77" s="16" t="s">
        <v>225</v>
      </c>
      <c r="C77" s="16">
        <v>11.221327499406238</v>
      </c>
      <c r="D77" s="16">
        <v>0.65441193116006291</v>
      </c>
      <c r="E77" s="16" t="s">
        <v>225</v>
      </c>
      <c r="F77" s="16">
        <v>2.403151552970185</v>
      </c>
      <c r="G77" s="16" t="s">
        <v>225</v>
      </c>
      <c r="H77" s="16">
        <v>2.0804142576332807</v>
      </c>
      <c r="I77" s="16" t="s">
        <v>225</v>
      </c>
      <c r="J77" s="16">
        <v>3.6593444102046</v>
      </c>
      <c r="K77" s="16">
        <v>38.13265274134509</v>
      </c>
      <c r="L77" s="16">
        <v>123.13669114392687</v>
      </c>
      <c r="M77" s="16" t="s">
        <v>225</v>
      </c>
      <c r="N77" s="16" t="s">
        <v>225</v>
      </c>
      <c r="O77" s="16" t="s">
        <v>225</v>
      </c>
      <c r="P77" s="16" t="s">
        <v>225</v>
      </c>
      <c r="Q77" s="16">
        <v>1.4688E-2</v>
      </c>
      <c r="R77" s="16">
        <v>12313.669114392686</v>
      </c>
      <c r="S77" s="76">
        <v>8.2024924907164163</v>
      </c>
      <c r="T77" s="18"/>
      <c r="V77" s="15"/>
      <c r="W77" s="16"/>
      <c r="X77" s="26"/>
      <c r="Y77" s="17"/>
      <c r="Z77" s="26"/>
    </row>
    <row r="78" spans="1:26">
      <c r="A78" s="9" t="s">
        <v>87</v>
      </c>
      <c r="B78" s="16" t="s">
        <v>225</v>
      </c>
      <c r="C78" s="16">
        <v>10.412001666484461</v>
      </c>
      <c r="D78" s="16">
        <v>1.1022719933045062</v>
      </c>
      <c r="E78" s="16" t="s">
        <v>225</v>
      </c>
      <c r="F78" s="16">
        <v>8.3762741112824415</v>
      </c>
      <c r="G78" s="16" t="s">
        <v>225</v>
      </c>
      <c r="H78" s="16">
        <v>6.5540496899186866</v>
      </c>
      <c r="I78" s="16" t="s">
        <v>225</v>
      </c>
      <c r="J78" s="16">
        <v>12.611580463934443</v>
      </c>
      <c r="K78" s="16">
        <v>34.557716546843984</v>
      </c>
      <c r="L78" s="16">
        <v>120.15757764850926</v>
      </c>
      <c r="M78" s="16" t="s">
        <v>225</v>
      </c>
      <c r="N78" s="16" t="s">
        <v>225</v>
      </c>
      <c r="O78" s="16" t="s">
        <v>225</v>
      </c>
      <c r="P78" s="16" t="s">
        <v>225</v>
      </c>
      <c r="Q78" s="16">
        <v>4.7196000000000002E-2</v>
      </c>
      <c r="R78" s="16">
        <v>12015.757764850927</v>
      </c>
      <c r="S78" s="76">
        <v>30.635217111210835</v>
      </c>
      <c r="T78" s="18"/>
      <c r="V78" s="15"/>
      <c r="W78" s="16"/>
      <c r="X78" s="26"/>
      <c r="Y78" s="17"/>
      <c r="Z78" s="26"/>
    </row>
    <row r="79" spans="1:26">
      <c r="A79" s="9" t="s">
        <v>88</v>
      </c>
      <c r="B79" s="16" t="s">
        <v>225</v>
      </c>
      <c r="C79" s="16">
        <v>10.973068041454773</v>
      </c>
      <c r="D79" s="16">
        <v>0.80287108701503906</v>
      </c>
      <c r="E79" s="16" t="s">
        <v>225</v>
      </c>
      <c r="F79" s="16">
        <v>6.0724263414928448</v>
      </c>
      <c r="G79" s="16" t="s">
        <v>225</v>
      </c>
      <c r="H79" s="16">
        <v>3.5600406270240144</v>
      </c>
      <c r="I79" s="16" t="s">
        <v>225</v>
      </c>
      <c r="J79" s="16">
        <v>6.6235623381450974</v>
      </c>
      <c r="K79" s="16">
        <v>35.848665728191598</v>
      </c>
      <c r="L79" s="16">
        <v>122.14365331212099</v>
      </c>
      <c r="M79" s="16" t="s">
        <v>225</v>
      </c>
      <c r="N79" s="16" t="s">
        <v>225</v>
      </c>
      <c r="O79" s="16" t="s">
        <v>225</v>
      </c>
      <c r="P79" s="16" t="s">
        <v>225</v>
      </c>
      <c r="Q79" s="16">
        <v>3.4668000000000004E-2</v>
      </c>
      <c r="R79" s="16">
        <v>12214.365331212099</v>
      </c>
      <c r="S79" s="76">
        <v>21.946136082909547</v>
      </c>
      <c r="T79" s="18"/>
      <c r="V79" s="15"/>
      <c r="W79" s="16"/>
      <c r="X79" s="26"/>
      <c r="Y79" s="17"/>
      <c r="Z79" s="26"/>
    </row>
    <row r="80" spans="1:26">
      <c r="A80" s="9" t="s">
        <v>85</v>
      </c>
      <c r="B80" s="16" t="s">
        <v>225</v>
      </c>
      <c r="C80" s="16">
        <v>10.774460475093601</v>
      </c>
      <c r="D80" s="16">
        <v>1.0774460475093599</v>
      </c>
      <c r="E80" s="16" t="s">
        <v>225</v>
      </c>
      <c r="F80" s="16" t="s">
        <v>225</v>
      </c>
      <c r="G80" s="16" t="s">
        <v>225</v>
      </c>
      <c r="H80" s="16">
        <v>6.271033907854016</v>
      </c>
      <c r="I80" s="16" t="s">
        <v>225</v>
      </c>
      <c r="J80" s="16">
        <v>12.015757764850925</v>
      </c>
      <c r="K80" s="16">
        <v>21.946136082909547</v>
      </c>
      <c r="L80" s="16">
        <v>151.43826935039391</v>
      </c>
      <c r="M80" s="16" t="s">
        <v>225</v>
      </c>
      <c r="N80" s="16" t="s">
        <v>225</v>
      </c>
      <c r="O80" s="16" t="s">
        <v>225</v>
      </c>
      <c r="P80" s="16" t="s">
        <v>225</v>
      </c>
      <c r="Q80" s="16" t="s">
        <v>225</v>
      </c>
      <c r="R80" s="16">
        <v>15143.826935039391</v>
      </c>
      <c r="S80" s="76"/>
      <c r="T80" s="18"/>
      <c r="V80" s="15"/>
      <c r="W80" s="16"/>
      <c r="X80" s="26"/>
      <c r="Y80" s="17"/>
      <c r="Z80" s="26"/>
    </row>
    <row r="81" spans="1:30">
      <c r="A81" s="9" t="s">
        <v>86</v>
      </c>
      <c r="B81" s="16" t="s">
        <v>225</v>
      </c>
      <c r="C81" s="16" t="s">
        <v>225</v>
      </c>
      <c r="D81" s="16">
        <v>1.3902529645282062</v>
      </c>
      <c r="E81" s="16" t="s">
        <v>225</v>
      </c>
      <c r="F81" s="16">
        <v>12.2143653312121</v>
      </c>
      <c r="G81" s="16" t="s">
        <v>225</v>
      </c>
      <c r="H81" s="16">
        <v>9.443789780473745</v>
      </c>
      <c r="I81" s="16" t="s">
        <v>225</v>
      </c>
      <c r="J81" s="16">
        <v>18.371199888408441</v>
      </c>
      <c r="K81" s="16">
        <v>21.946136082909547</v>
      </c>
      <c r="L81" s="16">
        <v>151.43826935039391</v>
      </c>
      <c r="M81" s="16" t="s">
        <v>225</v>
      </c>
      <c r="N81" s="16" t="s">
        <v>225</v>
      </c>
      <c r="O81" s="16" t="s">
        <v>225</v>
      </c>
      <c r="P81" s="16" t="s">
        <v>225</v>
      </c>
      <c r="Q81" s="16">
        <v>6.8094000000000002E-2</v>
      </c>
      <c r="R81" s="16">
        <v>15143.826935039391</v>
      </c>
      <c r="S81" s="76">
        <v>45.034265672395833</v>
      </c>
      <c r="T81" s="18"/>
      <c r="V81" s="15"/>
      <c r="W81" s="16"/>
      <c r="X81" s="26"/>
      <c r="Y81" s="17"/>
      <c r="Z81" s="26"/>
    </row>
    <row r="82" spans="1:30">
      <c r="A82" s="9" t="s">
        <v>93</v>
      </c>
      <c r="B82" s="16" t="s">
        <v>225</v>
      </c>
      <c r="C82" s="16">
        <v>6.7129357430076251</v>
      </c>
      <c r="D82" s="16">
        <v>0.66086667706680091</v>
      </c>
      <c r="E82" s="16" t="s">
        <v>225</v>
      </c>
      <c r="F82" s="16">
        <v>2.4925249578327127</v>
      </c>
      <c r="G82" s="16" t="s">
        <v>225</v>
      </c>
      <c r="H82" s="16">
        <v>2.1449617167006614</v>
      </c>
      <c r="I82" s="16" t="s">
        <v>225</v>
      </c>
      <c r="J82" s="16">
        <v>3.7884393283393623</v>
      </c>
      <c r="K82" s="16">
        <v>9.7714922649696785</v>
      </c>
      <c r="L82" s="16">
        <v>44.736354322854062</v>
      </c>
      <c r="M82" s="16" t="s">
        <v>225</v>
      </c>
      <c r="N82" s="16" t="s">
        <v>225</v>
      </c>
      <c r="O82" s="16" t="s">
        <v>225</v>
      </c>
      <c r="P82" s="16" t="s">
        <v>225</v>
      </c>
      <c r="Q82" s="16">
        <v>1.5174000000000002E-2</v>
      </c>
      <c r="R82" s="16">
        <v>4473.6354322854068</v>
      </c>
      <c r="S82" s="76">
        <v>8.5301949752123516</v>
      </c>
      <c r="T82" s="18"/>
      <c r="V82" s="15"/>
      <c r="W82" s="16"/>
      <c r="X82" s="26"/>
      <c r="Y82" s="17"/>
      <c r="Z82" s="26"/>
    </row>
    <row r="83" spans="1:30">
      <c r="A83" s="9" t="s">
        <v>94</v>
      </c>
      <c r="B83" s="16" t="s">
        <v>225</v>
      </c>
      <c r="C83" s="16">
        <v>6.7725180129159774</v>
      </c>
      <c r="D83" s="16">
        <v>0.87585936765277006</v>
      </c>
      <c r="E83" s="16" t="s">
        <v>225</v>
      </c>
      <c r="F83" s="16" t="s">
        <v>225</v>
      </c>
      <c r="G83" s="16" t="s">
        <v>225</v>
      </c>
      <c r="H83" s="16">
        <v>4.294888622560352</v>
      </c>
      <c r="I83" s="16" t="s">
        <v>225</v>
      </c>
      <c r="J83" s="16">
        <v>8.0882931400587434</v>
      </c>
      <c r="K83" s="16">
        <v>11.171675607815944</v>
      </c>
      <c r="L83" s="16">
        <v>46.722429986465791</v>
      </c>
      <c r="M83" s="16" t="s">
        <v>225</v>
      </c>
      <c r="N83" s="16" t="s">
        <v>225</v>
      </c>
      <c r="O83" s="16" t="s">
        <v>225</v>
      </c>
      <c r="P83" s="16" t="s">
        <v>225</v>
      </c>
      <c r="Q83" s="16" t="s">
        <v>225</v>
      </c>
      <c r="R83" s="16">
        <v>4672.2429986465795</v>
      </c>
      <c r="S83" s="76" t="s">
        <v>225</v>
      </c>
      <c r="T83" s="18"/>
      <c r="V83" s="15"/>
      <c r="W83" s="16"/>
      <c r="X83" s="26"/>
      <c r="Y83" s="17"/>
      <c r="Z83" s="26"/>
    </row>
    <row r="84" spans="1:30">
      <c r="A84" s="9" t="s">
        <v>83</v>
      </c>
      <c r="B84" s="16" t="s">
        <v>225</v>
      </c>
      <c r="C84" s="16">
        <v>5.3723346700697121</v>
      </c>
      <c r="D84" s="16">
        <v>0.50098758614605721</v>
      </c>
      <c r="E84" s="16" t="s">
        <v>225</v>
      </c>
      <c r="F84" s="16">
        <v>0.35947969511372191</v>
      </c>
      <c r="G84" s="16" t="s">
        <v>225</v>
      </c>
      <c r="H84" s="16">
        <v>0.54269517508190335</v>
      </c>
      <c r="I84" s="16" t="s">
        <v>225</v>
      </c>
      <c r="J84" s="16">
        <v>0.58936795317677881</v>
      </c>
      <c r="K84" s="16">
        <v>5.3872302375468006</v>
      </c>
      <c r="L84" s="16">
        <v>9.5679195094494762</v>
      </c>
      <c r="M84" s="16" t="s">
        <v>225</v>
      </c>
      <c r="N84" s="16" t="s">
        <v>225</v>
      </c>
      <c r="O84" s="16" t="s">
        <v>225</v>
      </c>
      <c r="P84" s="16" t="s">
        <v>225</v>
      </c>
      <c r="Q84" s="16">
        <v>0.32919204124364315</v>
      </c>
      <c r="R84" s="16">
        <v>956.79195094494776</v>
      </c>
      <c r="S84" s="76">
        <v>0.52928916435252438</v>
      </c>
      <c r="T84" s="18"/>
      <c r="V84" s="15"/>
      <c r="W84" s="16"/>
      <c r="X84" s="26"/>
      <c r="Y84" s="17"/>
      <c r="Z84" s="26"/>
    </row>
    <row r="85" spans="1:30">
      <c r="A85" s="9" t="s">
        <v>84</v>
      </c>
      <c r="B85" s="16" t="s">
        <v>225</v>
      </c>
      <c r="C85" s="16">
        <v>5.392195426705829</v>
      </c>
      <c r="D85" s="16">
        <v>0.5208483427821744</v>
      </c>
      <c r="E85" s="16" t="s">
        <v>225</v>
      </c>
      <c r="F85" s="16">
        <v>0.62164168271046938</v>
      </c>
      <c r="G85" s="16" t="s">
        <v>225</v>
      </c>
      <c r="H85" s="16">
        <v>0.73931666577946398</v>
      </c>
      <c r="I85" s="16" t="s">
        <v>225</v>
      </c>
      <c r="J85" s="16">
        <v>0.98310745348780304</v>
      </c>
      <c r="K85" s="16">
        <v>4.1360025694714135</v>
      </c>
      <c r="L85" s="16">
        <v>13.157751271427667</v>
      </c>
      <c r="M85" s="16" t="s">
        <v>225</v>
      </c>
      <c r="N85" s="16" t="s">
        <v>225</v>
      </c>
      <c r="O85" s="16" t="s">
        <v>225</v>
      </c>
      <c r="P85" s="16" t="s">
        <v>225</v>
      </c>
      <c r="Q85" s="16">
        <v>0.45977651612611398</v>
      </c>
      <c r="R85" s="16">
        <v>1315.7751271427667</v>
      </c>
      <c r="S85" s="76">
        <v>1.5143826935039388</v>
      </c>
      <c r="T85" s="18"/>
      <c r="V85" s="15"/>
    </row>
    <row r="86" spans="1:30">
      <c r="A86" s="9" t="s">
        <v>90</v>
      </c>
      <c r="B86" s="16" t="s">
        <v>225</v>
      </c>
      <c r="C86" s="16">
        <v>13.306706946198545</v>
      </c>
      <c r="D86" s="16">
        <v>1.1916453981670341</v>
      </c>
      <c r="E86" s="16" t="s">
        <v>225</v>
      </c>
      <c r="F86" s="16">
        <v>9.5381283744953027</v>
      </c>
      <c r="G86" s="16" t="s">
        <v>225</v>
      </c>
      <c r="H86" s="16">
        <v>7.4130274144307569</v>
      </c>
      <c r="I86" s="16" t="s">
        <v>225</v>
      </c>
      <c r="J86" s="16">
        <v>14.349396669594702</v>
      </c>
      <c r="K86" s="16">
        <v>47.715467818271648</v>
      </c>
      <c r="L86" s="16">
        <v>152.43130718219979</v>
      </c>
      <c r="M86" s="16" t="s">
        <v>225</v>
      </c>
      <c r="N86" s="16" t="s">
        <v>225</v>
      </c>
      <c r="O86" s="16" t="s">
        <v>225</v>
      </c>
      <c r="P86" s="16" t="s">
        <v>225</v>
      </c>
      <c r="Q86" s="16">
        <v>4.9105720782799871</v>
      </c>
      <c r="R86" s="16">
        <v>15243.130718219976</v>
      </c>
      <c r="S86" s="76">
        <v>34.905279787976042</v>
      </c>
      <c r="T86" s="20"/>
      <c r="V86" s="15"/>
    </row>
    <row r="87" spans="1:30">
      <c r="A87" s="9" t="s">
        <v>91</v>
      </c>
      <c r="B87" s="16" t="s">
        <v>225</v>
      </c>
      <c r="C87" s="16">
        <v>13.157751271427667</v>
      </c>
      <c r="D87" s="16">
        <v>2.6414806326035922</v>
      </c>
      <c r="E87" s="16" t="s">
        <v>225</v>
      </c>
      <c r="F87" s="16">
        <v>28.89740090555058</v>
      </c>
      <c r="G87" s="16" t="s">
        <v>225</v>
      </c>
      <c r="H87" s="16">
        <v>21.946136082909547</v>
      </c>
      <c r="I87" s="16" t="s">
        <v>225</v>
      </c>
      <c r="J87" s="16">
        <v>43.395753249916162</v>
      </c>
      <c r="K87" s="16">
        <v>49.949802939834839</v>
      </c>
      <c r="L87" s="16">
        <v>152.43130718219979</v>
      </c>
      <c r="M87" s="16" t="s">
        <v>225</v>
      </c>
      <c r="N87" s="16" t="s">
        <v>225</v>
      </c>
      <c r="O87" s="16" t="s">
        <v>225</v>
      </c>
      <c r="P87" s="16" t="s">
        <v>225</v>
      </c>
      <c r="Q87" s="16">
        <v>14.597656127546168</v>
      </c>
      <c r="R87" s="16">
        <v>15243.130718219976</v>
      </c>
      <c r="S87" s="76">
        <v>107.74460475093599</v>
      </c>
      <c r="T87" s="20"/>
      <c r="V87" s="15"/>
      <c r="W87" s="16"/>
      <c r="X87" s="16"/>
      <c r="Y87" s="16"/>
      <c r="Z87" s="16"/>
    </row>
    <row r="88" spans="1:30">
      <c r="A88" s="9" t="s">
        <v>44</v>
      </c>
      <c r="B88" s="16" t="s">
        <v>225</v>
      </c>
      <c r="C88" s="16" t="s">
        <v>225</v>
      </c>
      <c r="D88" s="16" t="s">
        <v>225</v>
      </c>
      <c r="E88" s="16" t="s">
        <v>225</v>
      </c>
      <c r="F88" s="16" t="s">
        <v>225</v>
      </c>
      <c r="G88" s="16" t="s">
        <v>225</v>
      </c>
      <c r="H88" s="16" t="s">
        <v>225</v>
      </c>
      <c r="I88" s="16" t="s">
        <v>225</v>
      </c>
      <c r="J88" s="16" t="s">
        <v>225</v>
      </c>
      <c r="K88" s="16" t="s">
        <v>225</v>
      </c>
      <c r="L88" s="16" t="s">
        <v>225</v>
      </c>
      <c r="M88" s="16" t="s">
        <v>225</v>
      </c>
      <c r="N88" s="16" t="s">
        <v>225</v>
      </c>
      <c r="O88" s="16" t="s">
        <v>225</v>
      </c>
      <c r="P88" s="16" t="s">
        <v>225</v>
      </c>
      <c r="Q88" s="16" t="s">
        <v>225</v>
      </c>
      <c r="R88" s="16" t="s">
        <v>225</v>
      </c>
      <c r="S88" s="76" t="s">
        <v>225</v>
      </c>
      <c r="T88" s="20"/>
      <c r="V88" s="15"/>
    </row>
    <row r="89" spans="1:30">
      <c r="A89" s="9" t="s">
        <v>43</v>
      </c>
      <c r="B89" s="16" t="s">
        <v>225</v>
      </c>
      <c r="C89" s="16" t="s">
        <v>225</v>
      </c>
      <c r="D89" s="16" t="s">
        <v>225</v>
      </c>
      <c r="E89" s="16" t="s">
        <v>225</v>
      </c>
      <c r="F89" s="16" t="s">
        <v>225</v>
      </c>
      <c r="G89" s="16" t="s">
        <v>225</v>
      </c>
      <c r="H89" s="16" t="s">
        <v>225</v>
      </c>
      <c r="I89" s="16" t="s">
        <v>225</v>
      </c>
      <c r="J89" s="16">
        <v>1.7874680972505508</v>
      </c>
      <c r="K89" s="16" t="s">
        <v>225</v>
      </c>
      <c r="L89" s="16" t="s">
        <v>225</v>
      </c>
      <c r="M89" s="16" t="s">
        <v>225</v>
      </c>
      <c r="N89" s="16" t="s">
        <v>225</v>
      </c>
      <c r="O89" s="16" t="s">
        <v>225</v>
      </c>
      <c r="P89" s="16" t="s">
        <v>225</v>
      </c>
      <c r="Q89" s="16" t="s">
        <v>225</v>
      </c>
      <c r="R89" s="16" t="s">
        <v>225</v>
      </c>
      <c r="S89" s="76" t="s">
        <v>225</v>
      </c>
      <c r="T89" s="20"/>
      <c r="V89" s="15"/>
    </row>
    <row r="90" spans="1:30">
      <c r="A90" s="9" t="s">
        <v>119</v>
      </c>
      <c r="B90" s="16" t="s">
        <v>225</v>
      </c>
      <c r="C90" s="16">
        <v>10.476549125551841</v>
      </c>
      <c r="D90" s="16">
        <v>1.0526201017142136</v>
      </c>
      <c r="E90" s="16" t="s">
        <v>225</v>
      </c>
      <c r="F90" s="16" t="s">
        <v>225</v>
      </c>
      <c r="G90" s="16" t="s">
        <v>225</v>
      </c>
      <c r="H90" s="16">
        <v>6.0624959631747863</v>
      </c>
      <c r="I90" s="16" t="s">
        <v>225</v>
      </c>
      <c r="J90" s="16">
        <v>11.618542632128582</v>
      </c>
      <c r="K90" s="16">
        <v>31.926166292558456</v>
      </c>
      <c r="L90" s="16">
        <v>113.70283174177118</v>
      </c>
      <c r="M90" s="16" t="s">
        <v>225</v>
      </c>
      <c r="N90" s="16" t="s">
        <v>225</v>
      </c>
      <c r="O90" s="16" t="s">
        <v>225</v>
      </c>
      <c r="P90" s="16" t="s">
        <v>225</v>
      </c>
      <c r="Q90" s="16" t="s">
        <v>225</v>
      </c>
      <c r="R90" s="16">
        <v>11370.283174177117</v>
      </c>
      <c r="S90" s="76" t="s">
        <v>225</v>
      </c>
      <c r="T90" s="20"/>
      <c r="V90" s="15"/>
    </row>
    <row r="91" spans="1:30">
      <c r="A91" s="9" t="s">
        <v>120</v>
      </c>
      <c r="B91" s="16" t="s">
        <v>225</v>
      </c>
      <c r="C91" s="16" t="s">
        <v>225</v>
      </c>
      <c r="D91" s="16" t="s">
        <v>225</v>
      </c>
      <c r="E91" s="16">
        <v>3.4805976004795451</v>
      </c>
      <c r="F91" s="16" t="s">
        <v>225</v>
      </c>
      <c r="G91" s="16" t="s">
        <v>225</v>
      </c>
      <c r="H91" s="16" t="s">
        <v>225</v>
      </c>
      <c r="I91" s="16" t="s">
        <v>225</v>
      </c>
      <c r="J91" s="16" t="s">
        <v>225</v>
      </c>
      <c r="K91" s="16" t="s">
        <v>225</v>
      </c>
      <c r="L91" s="16" t="s">
        <v>225</v>
      </c>
      <c r="M91" s="16" t="s">
        <v>225</v>
      </c>
      <c r="N91" s="16" t="s">
        <v>225</v>
      </c>
      <c r="O91" s="16" t="s">
        <v>225</v>
      </c>
      <c r="P91" s="16" t="s">
        <v>225</v>
      </c>
      <c r="Q91" s="16" t="s">
        <v>225</v>
      </c>
      <c r="R91" s="16" t="s">
        <v>225</v>
      </c>
      <c r="S91" s="76" t="s">
        <v>225</v>
      </c>
      <c r="T91" s="20"/>
      <c r="V91" s="15"/>
    </row>
    <row r="92" spans="1:30">
      <c r="A92" s="9" t="s">
        <v>121</v>
      </c>
      <c r="B92" s="16" t="s">
        <v>225</v>
      </c>
      <c r="C92" s="16" t="s">
        <v>225</v>
      </c>
      <c r="D92" s="16" t="s">
        <v>225</v>
      </c>
      <c r="E92" s="16">
        <v>3.4805976004795451</v>
      </c>
      <c r="F92" s="16" t="s">
        <v>225</v>
      </c>
      <c r="G92" s="16" t="s">
        <v>225</v>
      </c>
      <c r="H92" s="16" t="s">
        <v>225</v>
      </c>
      <c r="I92" s="16" t="s">
        <v>225</v>
      </c>
      <c r="J92" s="16" t="s">
        <v>225</v>
      </c>
      <c r="K92" s="16" t="s">
        <v>225</v>
      </c>
      <c r="L92" s="16" t="s">
        <v>225</v>
      </c>
      <c r="M92" s="16" t="s">
        <v>225</v>
      </c>
      <c r="N92" s="16" t="s">
        <v>225</v>
      </c>
      <c r="O92" s="16" t="s">
        <v>225</v>
      </c>
      <c r="P92" s="16" t="s">
        <v>225</v>
      </c>
      <c r="Q92" s="16" t="s">
        <v>225</v>
      </c>
      <c r="R92" s="16" t="s">
        <v>225</v>
      </c>
      <c r="S92" s="76" t="s">
        <v>225</v>
      </c>
      <c r="T92" s="20"/>
      <c r="V92" s="15"/>
    </row>
    <row r="93" spans="1:30">
      <c r="A93" s="9" t="s">
        <v>58</v>
      </c>
      <c r="B93" s="16" t="s">
        <v>225</v>
      </c>
      <c r="C93" s="16" t="s">
        <v>225</v>
      </c>
      <c r="D93" s="16">
        <v>59.880181257893462</v>
      </c>
      <c r="E93" s="16" t="s">
        <v>225</v>
      </c>
      <c r="F93" s="16" t="s">
        <v>225</v>
      </c>
      <c r="G93" s="16" t="s">
        <v>225</v>
      </c>
      <c r="H93" s="16">
        <v>1.5143826935039388</v>
      </c>
      <c r="I93" s="16" t="s">
        <v>225</v>
      </c>
      <c r="J93" s="16">
        <v>2.5372116602639769</v>
      </c>
      <c r="K93" s="16" t="s">
        <v>225</v>
      </c>
      <c r="L93" s="16" t="s">
        <v>225</v>
      </c>
      <c r="M93" s="16" t="s">
        <v>225</v>
      </c>
      <c r="N93" s="16" t="s">
        <v>225</v>
      </c>
      <c r="O93" s="16" t="s">
        <v>225</v>
      </c>
      <c r="P93" s="16" t="s">
        <v>225</v>
      </c>
      <c r="Q93" s="16" t="s">
        <v>225</v>
      </c>
      <c r="R93" s="16" t="s">
        <v>225</v>
      </c>
      <c r="S93" s="76" t="s">
        <v>225</v>
      </c>
      <c r="T93" s="20"/>
      <c r="V93" s="15"/>
    </row>
    <row r="94" spans="1:30">
      <c r="A94" s="9" t="s">
        <v>59</v>
      </c>
      <c r="B94" s="16" t="s">
        <v>225</v>
      </c>
      <c r="C94" s="16" t="s">
        <v>225</v>
      </c>
      <c r="D94" s="16">
        <v>1.2859839921885909</v>
      </c>
      <c r="E94" s="16" t="s">
        <v>225</v>
      </c>
      <c r="F94" s="16" t="s">
        <v>225</v>
      </c>
      <c r="G94" s="16" t="s">
        <v>225</v>
      </c>
      <c r="H94" s="16">
        <v>0.62561383403769288</v>
      </c>
      <c r="I94" s="16" t="s">
        <v>225</v>
      </c>
      <c r="J94" s="16">
        <v>16.285820441616131</v>
      </c>
      <c r="K94" s="16" t="s">
        <v>225</v>
      </c>
      <c r="L94" s="16" t="s">
        <v>225</v>
      </c>
      <c r="M94" s="16" t="s">
        <v>225</v>
      </c>
      <c r="N94" s="16" t="s">
        <v>225</v>
      </c>
      <c r="O94" s="16" t="s">
        <v>225</v>
      </c>
      <c r="P94" s="16" t="s">
        <v>225</v>
      </c>
      <c r="Q94" s="16" t="s">
        <v>225</v>
      </c>
      <c r="R94" s="16" t="s">
        <v>225</v>
      </c>
      <c r="S94" s="76" t="s">
        <v>225</v>
      </c>
      <c r="T94" s="18"/>
      <c r="V94" s="15"/>
    </row>
    <row r="95" spans="1:30">
      <c r="A95" s="9" t="s">
        <v>57</v>
      </c>
      <c r="B95" s="16" t="s">
        <v>225</v>
      </c>
      <c r="C95" s="16" t="s">
        <v>225</v>
      </c>
      <c r="D95" s="16">
        <v>0.9160773998409073</v>
      </c>
      <c r="E95" s="16" t="s">
        <v>225</v>
      </c>
      <c r="F95" s="16" t="s">
        <v>225</v>
      </c>
      <c r="G95" s="16" t="s">
        <v>225</v>
      </c>
      <c r="H95" s="16">
        <v>4.6921037552826963</v>
      </c>
      <c r="I95" s="16" t="s">
        <v>225</v>
      </c>
      <c r="J95" s="16">
        <v>8.8876885946624622</v>
      </c>
      <c r="K95" s="16" t="s">
        <v>225</v>
      </c>
      <c r="L95" s="16" t="s">
        <v>225</v>
      </c>
      <c r="M95" s="16" t="s">
        <v>225</v>
      </c>
      <c r="N95" s="16" t="s">
        <v>225</v>
      </c>
      <c r="O95" s="16" t="s">
        <v>225</v>
      </c>
      <c r="P95" s="16" t="s">
        <v>225</v>
      </c>
      <c r="Q95" s="16" t="s">
        <v>225</v>
      </c>
      <c r="R95" s="16" t="s">
        <v>225</v>
      </c>
      <c r="S95" s="76" t="s">
        <v>225</v>
      </c>
      <c r="T95" s="20"/>
      <c r="V95" s="15"/>
      <c r="W95" s="2"/>
      <c r="X95" s="16"/>
      <c r="Y95" s="27"/>
      <c r="Z95" s="16"/>
      <c r="AB95" s="14"/>
      <c r="AD95" s="14"/>
    </row>
    <row r="96" spans="1:30" s="34" customFormat="1">
      <c r="A96" s="29" t="s">
        <v>110</v>
      </c>
      <c r="B96" s="36" t="s">
        <v>225</v>
      </c>
      <c r="C96" s="36" t="s">
        <v>225</v>
      </c>
      <c r="D96" s="36">
        <v>0.92997992948618946</v>
      </c>
      <c r="E96" s="36" t="s">
        <v>225</v>
      </c>
      <c r="F96" s="36" t="s">
        <v>225</v>
      </c>
      <c r="G96" s="36" t="s">
        <v>225</v>
      </c>
      <c r="H96" s="36">
        <v>4.8311290517355179</v>
      </c>
      <c r="I96" s="36" t="s">
        <v>225</v>
      </c>
      <c r="J96" s="36">
        <v>9.1657391875681036</v>
      </c>
      <c r="K96" s="36" t="s">
        <v>225</v>
      </c>
      <c r="L96" s="36" t="s">
        <v>225</v>
      </c>
      <c r="M96" s="36">
        <v>5.9582269908351693</v>
      </c>
      <c r="N96" s="36">
        <v>16.087212875254959</v>
      </c>
      <c r="O96" s="36" t="s">
        <v>225</v>
      </c>
      <c r="P96" s="36" t="s">
        <v>225</v>
      </c>
      <c r="Q96" s="36" t="s">
        <v>225</v>
      </c>
      <c r="R96" s="36" t="s">
        <v>225</v>
      </c>
      <c r="S96" s="79" t="s">
        <v>225</v>
      </c>
      <c r="T96" s="35"/>
      <c r="U96" s="29"/>
      <c r="V96" s="32"/>
      <c r="W96" s="30"/>
      <c r="X96" s="36"/>
      <c r="Y96" s="37"/>
      <c r="Z96" s="36"/>
      <c r="AB96" s="38"/>
    </row>
    <row r="97" spans="1:28" s="34" customFormat="1">
      <c r="A97" s="29" t="s">
        <v>109</v>
      </c>
      <c r="B97" s="36" t="s">
        <v>225</v>
      </c>
      <c r="C97" s="36" t="s">
        <v>225</v>
      </c>
      <c r="D97" s="36">
        <v>0.83613785438053567</v>
      </c>
      <c r="E97" s="36" t="s">
        <v>225</v>
      </c>
      <c r="F97" s="36" t="s">
        <v>225</v>
      </c>
      <c r="G97" s="36" t="s">
        <v>225</v>
      </c>
      <c r="H97" s="36">
        <v>3.8976734898380068</v>
      </c>
      <c r="I97" s="36" t="s">
        <v>225</v>
      </c>
      <c r="J97" s="36">
        <v>7.2938628746140548</v>
      </c>
      <c r="K97" s="36" t="s">
        <v>225</v>
      </c>
      <c r="L97" s="36" t="s">
        <v>225</v>
      </c>
      <c r="M97" s="36">
        <v>6.0078788824254623</v>
      </c>
      <c r="N97" s="36">
        <v>17.37816205660258</v>
      </c>
      <c r="O97" s="36" t="s">
        <v>225</v>
      </c>
      <c r="P97" s="36" t="s">
        <v>225</v>
      </c>
      <c r="Q97" s="36" t="s">
        <v>225</v>
      </c>
      <c r="R97" s="36" t="s">
        <v>225</v>
      </c>
      <c r="S97" s="79" t="s">
        <v>225</v>
      </c>
      <c r="T97" s="35"/>
      <c r="U97" s="29"/>
      <c r="V97" s="32"/>
      <c r="W97" s="30"/>
      <c r="X97" s="36"/>
      <c r="Y97" s="37"/>
      <c r="Z97" s="36"/>
      <c r="AB97" s="38"/>
    </row>
    <row r="98" spans="1:28" s="34" customFormat="1">
      <c r="A98" s="29" t="s">
        <v>17</v>
      </c>
      <c r="B98" s="36" t="s">
        <v>225</v>
      </c>
      <c r="C98" s="36" t="s">
        <v>225</v>
      </c>
      <c r="D98" s="36">
        <v>0.68172047153472404</v>
      </c>
      <c r="E98" s="36" t="s">
        <v>225</v>
      </c>
      <c r="F98" s="36" t="s">
        <v>225</v>
      </c>
      <c r="G98" s="36" t="s">
        <v>225</v>
      </c>
      <c r="H98" s="36">
        <v>2.3485344722208632</v>
      </c>
      <c r="I98" s="36" t="s">
        <v>225</v>
      </c>
      <c r="J98" s="36">
        <v>4.200550028538796</v>
      </c>
      <c r="K98" s="36" t="s">
        <v>225</v>
      </c>
      <c r="L98" s="36" t="s">
        <v>225</v>
      </c>
      <c r="M98" s="36">
        <v>6.0327048282206093</v>
      </c>
      <c r="N98" s="36">
        <v>18.073288538866684</v>
      </c>
      <c r="O98" s="36" t="s">
        <v>225</v>
      </c>
      <c r="P98" s="36" t="s">
        <v>225</v>
      </c>
      <c r="Q98" s="36" t="s">
        <v>225</v>
      </c>
      <c r="R98" s="36" t="s">
        <v>225</v>
      </c>
      <c r="S98" s="79" t="s">
        <v>225</v>
      </c>
      <c r="T98" s="35"/>
      <c r="U98" s="29"/>
      <c r="V98" s="32"/>
      <c r="W98" s="30"/>
      <c r="X98" s="36"/>
      <c r="Y98" s="37"/>
      <c r="Z98" s="30"/>
      <c r="AB98" s="38"/>
    </row>
    <row r="99" spans="1:28">
      <c r="A99" s="9" t="s">
        <v>36</v>
      </c>
      <c r="B99" s="16" t="s">
        <v>225</v>
      </c>
      <c r="C99" s="16" t="s">
        <v>225</v>
      </c>
      <c r="D99" s="16" t="s">
        <v>225</v>
      </c>
      <c r="E99" s="16" t="s">
        <v>225</v>
      </c>
      <c r="F99" s="16" t="s">
        <v>225</v>
      </c>
      <c r="G99" s="16" t="s">
        <v>225</v>
      </c>
      <c r="H99" s="16" t="s">
        <v>225</v>
      </c>
      <c r="I99" s="16" t="s">
        <v>225</v>
      </c>
      <c r="J99" s="16">
        <v>10.973068041454773</v>
      </c>
      <c r="K99" s="16" t="s">
        <v>225</v>
      </c>
      <c r="L99" s="16" t="s">
        <v>225</v>
      </c>
      <c r="M99" s="16" t="s">
        <v>225</v>
      </c>
      <c r="N99" s="16" t="s">
        <v>225</v>
      </c>
      <c r="O99" s="16" t="s">
        <v>225</v>
      </c>
      <c r="P99" s="16" t="s">
        <v>225</v>
      </c>
      <c r="Q99" s="16" t="s">
        <v>225</v>
      </c>
      <c r="R99" s="16" t="s">
        <v>225</v>
      </c>
      <c r="S99" s="76" t="s">
        <v>225</v>
      </c>
      <c r="T99" s="20"/>
      <c r="V99" s="15"/>
      <c r="W99" s="2"/>
      <c r="X99" s="16"/>
      <c r="Y99" s="27"/>
      <c r="Z99" s="16"/>
      <c r="AB99" s="14"/>
    </row>
    <row r="100" spans="1:28">
      <c r="A100" s="9" t="s">
        <v>56</v>
      </c>
      <c r="B100" s="16" t="s">
        <v>225</v>
      </c>
      <c r="C100" s="16" t="s">
        <v>225</v>
      </c>
      <c r="D100" s="16" t="s">
        <v>225</v>
      </c>
      <c r="E100" s="16" t="s">
        <v>225</v>
      </c>
      <c r="F100" s="16" t="s">
        <v>225</v>
      </c>
      <c r="G100" s="16" t="s">
        <v>225</v>
      </c>
      <c r="H100" s="16" t="s">
        <v>225</v>
      </c>
      <c r="I100" s="16" t="s">
        <v>225</v>
      </c>
      <c r="J100" s="16" t="s">
        <v>225</v>
      </c>
      <c r="K100" s="16" t="s">
        <v>225</v>
      </c>
      <c r="L100" s="16" t="s">
        <v>225</v>
      </c>
      <c r="M100" s="16" t="s">
        <v>225</v>
      </c>
      <c r="N100" s="16" t="s">
        <v>225</v>
      </c>
      <c r="O100" s="16" t="s">
        <v>225</v>
      </c>
      <c r="P100" s="16" t="s">
        <v>225</v>
      </c>
      <c r="Q100" s="16" t="s">
        <v>225</v>
      </c>
      <c r="R100" s="16" t="s">
        <v>225</v>
      </c>
      <c r="S100" s="76" t="s">
        <v>225</v>
      </c>
      <c r="T100" s="20"/>
      <c r="V100" s="15"/>
      <c r="W100" s="2"/>
      <c r="X100" s="16"/>
      <c r="Y100" s="27"/>
      <c r="Z100" s="16"/>
      <c r="AB100" s="14"/>
    </row>
    <row r="101" spans="1:28">
      <c r="A101" s="9" t="s">
        <v>89</v>
      </c>
      <c r="B101" s="16" t="s">
        <v>225</v>
      </c>
      <c r="C101" s="16">
        <v>5.6652808304524411</v>
      </c>
      <c r="D101" s="16">
        <v>0.51042144554821289</v>
      </c>
      <c r="E101" s="16"/>
      <c r="F101" s="16">
        <v>0.48410594300535759</v>
      </c>
      <c r="G101" s="16"/>
      <c r="H101" s="16">
        <v>0.63554421235575154</v>
      </c>
      <c r="I101" s="16"/>
      <c r="J101" s="16">
        <v>0.77556254664037794</v>
      </c>
      <c r="K101" s="16">
        <v>4.3048190008784104</v>
      </c>
      <c r="L101" s="16">
        <v>24.97490146991742</v>
      </c>
      <c r="M101" s="16" t="s">
        <v>225</v>
      </c>
      <c r="N101" s="16" t="s">
        <v>225</v>
      </c>
      <c r="O101" s="16" t="s">
        <v>225</v>
      </c>
      <c r="P101" s="16" t="s">
        <v>225</v>
      </c>
      <c r="Q101" s="16">
        <v>0.39076038681560654</v>
      </c>
      <c r="R101" s="16">
        <v>2497.4901469917422</v>
      </c>
      <c r="S101" s="76">
        <v>0.9940308696376674</v>
      </c>
      <c r="T101" s="20"/>
      <c r="V101" s="15"/>
      <c r="W101" s="2"/>
      <c r="X101" s="16"/>
      <c r="Y101" s="27"/>
      <c r="Z101" s="2"/>
      <c r="AB101" s="14"/>
    </row>
    <row r="102" spans="1:28" s="34" customFormat="1">
      <c r="A102" s="29" t="s">
        <v>122</v>
      </c>
      <c r="B102" s="36" t="s">
        <v>225</v>
      </c>
      <c r="C102" s="36" t="s">
        <v>225</v>
      </c>
      <c r="D102" s="36" t="s">
        <v>225</v>
      </c>
      <c r="E102" s="36" t="s">
        <v>225</v>
      </c>
      <c r="F102" s="36" t="s">
        <v>225</v>
      </c>
      <c r="G102" s="36" t="s">
        <v>225</v>
      </c>
      <c r="H102" s="36" t="s">
        <v>225</v>
      </c>
      <c r="I102" s="36" t="s">
        <v>225</v>
      </c>
      <c r="J102" s="36">
        <v>1.7527117731373461</v>
      </c>
      <c r="K102" s="36" t="s">
        <v>225</v>
      </c>
      <c r="L102" s="36" t="s">
        <v>225</v>
      </c>
      <c r="M102" s="36" t="s">
        <v>225</v>
      </c>
      <c r="N102" s="36">
        <v>16.087212875254959</v>
      </c>
      <c r="O102" s="36" t="s">
        <v>225</v>
      </c>
      <c r="P102" s="36" t="s">
        <v>225</v>
      </c>
      <c r="Q102" s="36" t="s">
        <v>225</v>
      </c>
      <c r="R102" s="36" t="s">
        <v>225</v>
      </c>
      <c r="S102" s="79" t="s">
        <v>225</v>
      </c>
      <c r="T102" s="35"/>
      <c r="U102" s="29"/>
      <c r="V102" s="32"/>
      <c r="W102" s="30"/>
      <c r="X102" s="36"/>
      <c r="Y102" s="37"/>
      <c r="Z102" s="36"/>
      <c r="AA102" s="38"/>
      <c r="AB102" s="38"/>
    </row>
    <row r="103" spans="1:28">
      <c r="A103" s="16"/>
      <c r="B103" s="16"/>
      <c r="C103" s="16"/>
      <c r="D103" s="16"/>
      <c r="E103" s="16"/>
      <c r="F103" s="16"/>
      <c r="G103" s="16"/>
      <c r="H103" s="16"/>
      <c r="I103" s="16"/>
      <c r="J103" s="16"/>
      <c r="K103" s="16"/>
      <c r="L103" s="16"/>
      <c r="M103" s="16"/>
      <c r="N103" s="16"/>
      <c r="O103" s="16"/>
      <c r="P103" s="16"/>
      <c r="Q103" s="16"/>
      <c r="R103" s="16"/>
      <c r="S103" s="76"/>
      <c r="T103" s="20"/>
      <c r="V103" s="15"/>
      <c r="W103" s="2"/>
      <c r="X103" s="16"/>
      <c r="Y103" s="27"/>
      <c r="Z103" s="16"/>
      <c r="AB103" s="14"/>
    </row>
    <row r="104" spans="1:28">
      <c r="A104" s="16"/>
      <c r="B104" s="16"/>
      <c r="C104" s="16"/>
      <c r="D104" s="16"/>
      <c r="E104" s="16"/>
      <c r="F104" s="16"/>
      <c r="G104" s="16"/>
      <c r="H104" s="16"/>
      <c r="I104" s="16"/>
      <c r="J104" s="16"/>
      <c r="K104" s="16"/>
      <c r="L104" s="16"/>
      <c r="M104" s="16"/>
      <c r="N104" s="16"/>
      <c r="O104" s="16"/>
      <c r="P104" s="16"/>
      <c r="Q104" s="16"/>
      <c r="R104" s="16"/>
      <c r="S104" s="76"/>
      <c r="T104" s="20"/>
      <c r="V104" s="15"/>
      <c r="W104" s="2"/>
      <c r="X104" s="16"/>
      <c r="Y104" s="27"/>
      <c r="Z104" s="16"/>
      <c r="AB104" s="14"/>
    </row>
    <row r="105" spans="1:28">
      <c r="A105" s="16"/>
      <c r="B105" s="16"/>
      <c r="C105" s="16"/>
      <c r="D105" s="16"/>
      <c r="E105" s="16"/>
      <c r="F105" s="16"/>
      <c r="G105" s="16"/>
      <c r="H105" s="16"/>
      <c r="I105" s="16"/>
      <c r="J105" s="16"/>
      <c r="K105" s="16"/>
      <c r="L105" s="16"/>
      <c r="M105" s="16"/>
      <c r="N105" s="16"/>
      <c r="O105" s="16"/>
      <c r="P105" s="16"/>
      <c r="Q105" s="16"/>
      <c r="R105" s="16"/>
      <c r="S105" s="76"/>
      <c r="T105" s="20"/>
      <c r="V105" s="15"/>
      <c r="W105" s="2"/>
      <c r="X105" s="16"/>
      <c r="Y105" s="27"/>
      <c r="Z105" s="16"/>
      <c r="AB105" s="14"/>
    </row>
    <row r="106" spans="1:28">
      <c r="A106" s="16"/>
      <c r="B106" s="16"/>
      <c r="C106" s="16"/>
      <c r="D106" s="16"/>
      <c r="E106" s="16"/>
      <c r="F106" s="16"/>
      <c r="G106" s="16"/>
      <c r="H106" s="16"/>
      <c r="I106" s="16"/>
      <c r="J106" s="16"/>
      <c r="K106" s="16"/>
      <c r="L106" s="16"/>
      <c r="M106" s="16"/>
      <c r="N106" s="16"/>
      <c r="O106" s="16"/>
      <c r="P106" s="16"/>
      <c r="Q106" s="16"/>
      <c r="R106" s="16"/>
      <c r="S106" s="76"/>
      <c r="T106" s="20"/>
      <c r="V106" s="15"/>
      <c r="W106" s="2"/>
      <c r="X106" s="16"/>
      <c r="Y106" s="27"/>
      <c r="Z106" s="16"/>
      <c r="AB106" s="14"/>
    </row>
    <row r="107" spans="1:28">
      <c r="A107" s="16"/>
      <c r="B107" s="16"/>
      <c r="C107" s="16"/>
      <c r="D107" s="16"/>
      <c r="E107" s="16"/>
      <c r="F107" s="16"/>
      <c r="G107" s="16"/>
      <c r="H107" s="16"/>
      <c r="I107" s="16"/>
      <c r="J107" s="16"/>
      <c r="K107" s="16"/>
      <c r="L107" s="16"/>
      <c r="M107" s="16"/>
      <c r="N107" s="16"/>
      <c r="O107" s="16"/>
      <c r="P107" s="16"/>
      <c r="Q107" s="16"/>
      <c r="R107" s="16"/>
      <c r="S107" s="76"/>
      <c r="T107" s="20"/>
      <c r="V107" s="15"/>
      <c r="W107" s="2"/>
      <c r="X107" s="16"/>
      <c r="Y107" s="27"/>
      <c r="Z107" s="16"/>
      <c r="AB107" s="14"/>
    </row>
    <row r="108" spans="1:28">
      <c r="A108" s="16"/>
      <c r="B108" s="16"/>
      <c r="C108" s="16"/>
      <c r="D108" s="16"/>
      <c r="E108" s="16"/>
      <c r="F108" s="16"/>
      <c r="G108" s="16"/>
      <c r="H108" s="16"/>
      <c r="I108" s="16"/>
      <c r="J108" s="16"/>
      <c r="K108" s="16"/>
      <c r="L108" s="16"/>
      <c r="M108" s="16"/>
      <c r="N108" s="16"/>
      <c r="O108" s="16"/>
      <c r="P108" s="16"/>
      <c r="Q108" s="16"/>
      <c r="R108" s="16"/>
      <c r="S108" s="76"/>
      <c r="T108" s="20"/>
      <c r="V108" s="15"/>
      <c r="W108" s="2"/>
      <c r="X108" s="16"/>
      <c r="Y108" s="27"/>
      <c r="Z108" s="16"/>
      <c r="AB108" s="14"/>
    </row>
    <row r="109" spans="1:28">
      <c r="A109" s="16"/>
      <c r="B109" s="16"/>
      <c r="C109" s="16"/>
      <c r="D109" s="16"/>
      <c r="E109" s="16"/>
      <c r="F109" s="16"/>
      <c r="G109" s="16"/>
      <c r="H109" s="16"/>
      <c r="I109" s="16"/>
      <c r="J109" s="16"/>
      <c r="K109" s="16"/>
      <c r="L109" s="16"/>
      <c r="M109" s="16"/>
      <c r="N109" s="16"/>
      <c r="O109" s="16"/>
      <c r="P109" s="16"/>
      <c r="Q109" s="16"/>
      <c r="R109" s="16"/>
      <c r="S109" s="76"/>
      <c r="T109" s="20"/>
      <c r="V109" s="15"/>
      <c r="W109" s="2"/>
      <c r="X109" s="16"/>
      <c r="Y109" s="27"/>
      <c r="Z109" s="16"/>
      <c r="AB109" s="14"/>
    </row>
    <row r="110" spans="1:28">
      <c r="A110" s="16"/>
      <c r="B110" s="16"/>
      <c r="C110" s="16"/>
      <c r="D110" s="16"/>
      <c r="E110" s="16"/>
      <c r="F110" s="16"/>
      <c r="G110" s="16"/>
      <c r="H110" s="16"/>
      <c r="I110" s="16"/>
      <c r="J110" s="16"/>
      <c r="K110" s="16"/>
      <c r="L110" s="16"/>
      <c r="M110" s="16"/>
      <c r="N110" s="16"/>
      <c r="O110" s="16"/>
      <c r="P110" s="16"/>
      <c r="Q110" s="16"/>
      <c r="R110" s="16"/>
      <c r="S110" s="76"/>
      <c r="T110" s="20"/>
      <c r="V110" s="15"/>
      <c r="W110" s="2"/>
      <c r="X110" s="16"/>
      <c r="Y110" s="27"/>
      <c r="Z110" s="2"/>
      <c r="AB110" s="14"/>
    </row>
    <row r="111" spans="1:28">
      <c r="A111" s="16"/>
      <c r="B111" s="16"/>
      <c r="C111" s="16"/>
      <c r="D111" s="16"/>
      <c r="E111" s="16"/>
      <c r="F111" s="16"/>
      <c r="G111" s="16"/>
      <c r="H111" s="16"/>
      <c r="I111" s="16"/>
      <c r="J111" s="16"/>
      <c r="K111" s="16"/>
      <c r="L111" s="16"/>
      <c r="M111" s="16"/>
      <c r="N111" s="16"/>
      <c r="O111" s="16"/>
      <c r="P111" s="16"/>
      <c r="Q111" s="16"/>
      <c r="R111" s="16"/>
      <c r="S111" s="76"/>
      <c r="T111" s="20"/>
      <c r="V111" s="15"/>
      <c r="W111" s="2"/>
      <c r="X111" s="16"/>
      <c r="Y111" s="27"/>
      <c r="Z111" s="16"/>
      <c r="AB111" s="14"/>
    </row>
    <row r="112" spans="1:28">
      <c r="A112" s="16"/>
      <c r="B112" s="16"/>
      <c r="C112" s="16"/>
      <c r="D112" s="16"/>
      <c r="E112" s="16"/>
      <c r="F112" s="16"/>
      <c r="G112" s="16"/>
      <c r="H112" s="16"/>
      <c r="I112" s="16"/>
      <c r="J112" s="16"/>
      <c r="K112" s="16"/>
      <c r="L112" s="16"/>
      <c r="M112" s="16"/>
      <c r="N112" s="16"/>
      <c r="O112" s="16"/>
      <c r="P112" s="16"/>
      <c r="Q112" s="16"/>
      <c r="R112" s="16"/>
      <c r="S112" s="76"/>
      <c r="T112" s="20"/>
      <c r="V112" s="15"/>
      <c r="W112" s="2"/>
      <c r="X112" s="16"/>
      <c r="Y112" s="27"/>
      <c r="Z112" s="16"/>
      <c r="AB112" s="14"/>
    </row>
    <row r="113" spans="1:20">
      <c r="A113" s="16"/>
      <c r="B113" s="16"/>
      <c r="C113" s="16"/>
      <c r="D113" s="16"/>
      <c r="E113" s="16"/>
      <c r="F113" s="16"/>
      <c r="G113" s="16"/>
      <c r="H113" s="16"/>
      <c r="I113" s="16"/>
      <c r="J113" s="16"/>
      <c r="K113" s="16"/>
      <c r="L113" s="16"/>
      <c r="M113" s="16"/>
      <c r="N113" s="16"/>
      <c r="O113" s="16"/>
      <c r="P113" s="16"/>
      <c r="Q113" s="16"/>
      <c r="R113" s="16"/>
      <c r="S113" s="76"/>
      <c r="T113" s="20"/>
    </row>
    <row r="114" spans="1:20">
      <c r="A114" s="16"/>
      <c r="B114" s="16"/>
      <c r="C114" s="16"/>
      <c r="D114" s="16"/>
      <c r="E114" s="16"/>
      <c r="F114" s="16"/>
      <c r="G114" s="16"/>
      <c r="H114" s="16"/>
      <c r="I114" s="16"/>
      <c r="J114" s="16"/>
      <c r="K114" s="16"/>
      <c r="L114" s="16"/>
      <c r="M114" s="16"/>
      <c r="N114" s="16"/>
      <c r="O114" s="16"/>
      <c r="P114" s="16"/>
      <c r="Q114" s="16"/>
      <c r="R114" s="16"/>
      <c r="S114" s="76"/>
      <c r="T114" s="20"/>
    </row>
    <row r="115" spans="1:20">
      <c r="A115" s="16"/>
      <c r="B115" s="16"/>
      <c r="C115" s="16"/>
      <c r="D115" s="16"/>
      <c r="E115" s="16"/>
      <c r="F115" s="16"/>
      <c r="G115" s="16"/>
      <c r="H115" s="16"/>
      <c r="I115" s="16"/>
      <c r="J115" s="16"/>
      <c r="K115" s="16"/>
      <c r="L115" s="16"/>
      <c r="M115" s="16"/>
      <c r="N115" s="16"/>
      <c r="O115" s="16"/>
      <c r="P115" s="16"/>
      <c r="Q115" s="16"/>
      <c r="R115" s="16"/>
      <c r="S115" s="76"/>
      <c r="T115" s="20"/>
    </row>
    <row r="116" spans="1:20">
      <c r="A116" s="16"/>
      <c r="B116" s="16"/>
      <c r="C116" s="16"/>
      <c r="D116" s="16"/>
      <c r="E116" s="16"/>
      <c r="F116" s="16"/>
      <c r="G116" s="16"/>
      <c r="H116" s="16"/>
      <c r="I116" s="16"/>
      <c r="J116" s="16"/>
      <c r="K116" s="16"/>
      <c r="L116" s="16"/>
      <c r="M116" s="16"/>
      <c r="N116" s="16"/>
      <c r="O116" s="16"/>
      <c r="P116" s="16"/>
      <c r="Q116" s="16"/>
      <c r="R116" s="16"/>
      <c r="S116" s="76"/>
      <c r="T116" s="20"/>
    </row>
  </sheetData>
  <phoneticPr fontId="5" type="noConversion"/>
  <hyperlinks>
    <hyperlink ref="K2" r:id="rId1" xr:uid="{43239B2A-821D-46AF-9CC5-C4FEB3C13248}"/>
  </hyperlinks>
  <pageMargins left="0.75" right="0.75" top="1" bottom="1" header="0.5" footer="0.5"/>
  <pageSetup paperSize="9" orientation="portrait" horizontalDpi="4294967293" verticalDpi="300" r:id="rId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94"/>
  <sheetViews>
    <sheetView zoomScale="75" workbookViewId="0">
      <selection activeCell="D2" sqref="D2"/>
    </sheetView>
  </sheetViews>
  <sheetFormatPr defaultRowHeight="13.2"/>
  <cols>
    <col min="1" max="1" width="13.77734375" customWidth="1"/>
    <col min="2" max="2" width="21.5546875" customWidth="1"/>
    <col min="3" max="3" width="8.33203125" customWidth="1"/>
    <col min="5" max="5" width="14.33203125" customWidth="1"/>
    <col min="6" max="6" width="16.109375" customWidth="1"/>
    <col min="7" max="7" width="10.77734375" customWidth="1"/>
    <col min="9" max="9" width="10.109375" bestFit="1" customWidth="1"/>
    <col min="10" max="10" width="9.77734375" customWidth="1"/>
  </cols>
  <sheetData>
    <row r="1" spans="1:18" ht="14.4">
      <c r="A1" s="173" t="s">
        <v>3136</v>
      </c>
      <c r="D1" s="174" t="s">
        <v>3137</v>
      </c>
    </row>
    <row r="2" spans="1:18" ht="14.4">
      <c r="D2" s="174" t="s">
        <v>3224</v>
      </c>
    </row>
    <row r="3" spans="1:18" ht="43.2">
      <c r="C3" s="175" t="s">
        <v>3138</v>
      </c>
      <c r="D3" s="167" t="s">
        <v>3139</v>
      </c>
      <c r="E3" s="176" t="s">
        <v>3140</v>
      </c>
      <c r="F3" s="167" t="s">
        <v>3141</v>
      </c>
      <c r="G3" s="167" t="s">
        <v>3142</v>
      </c>
    </row>
    <row r="4" spans="1:18" ht="14.4">
      <c r="A4" s="177" t="s">
        <v>3143</v>
      </c>
      <c r="B4" t="s">
        <v>3144</v>
      </c>
      <c r="C4" s="167" t="s">
        <v>3145</v>
      </c>
      <c r="D4" s="178">
        <v>0</v>
      </c>
      <c r="E4" s="179">
        <v>0.23400000000000001</v>
      </c>
      <c r="F4" s="179">
        <v>0.76600000000000001</v>
      </c>
      <c r="G4" s="178">
        <v>0</v>
      </c>
      <c r="I4" s="6" t="s">
        <v>3146</v>
      </c>
      <c r="R4" t="s">
        <v>3147</v>
      </c>
    </row>
    <row r="5" spans="1:18" ht="14.4">
      <c r="A5" s="177"/>
      <c r="C5" s="167"/>
      <c r="D5" s="178"/>
      <c r="E5" s="179"/>
      <c r="F5" s="179"/>
      <c r="G5" s="178"/>
      <c r="I5" s="180" t="s">
        <v>3148</v>
      </c>
    </row>
    <row r="6" spans="1:18" ht="14.4">
      <c r="B6" t="s">
        <v>3149</v>
      </c>
      <c r="C6" s="167" t="s">
        <v>3150</v>
      </c>
      <c r="D6" s="178">
        <v>0</v>
      </c>
      <c r="E6" s="178">
        <v>0</v>
      </c>
      <c r="F6" s="178">
        <v>1</v>
      </c>
      <c r="G6" s="178">
        <v>0</v>
      </c>
      <c r="I6" t="s">
        <v>3151</v>
      </c>
    </row>
    <row r="7" spans="1:18" ht="14.4">
      <c r="B7" t="s">
        <v>515</v>
      </c>
      <c r="C7" s="167" t="s">
        <v>3152</v>
      </c>
      <c r="D7" s="178">
        <v>0.25</v>
      </c>
      <c r="E7" s="178">
        <v>0</v>
      </c>
      <c r="F7" s="178">
        <v>0.75</v>
      </c>
      <c r="G7" s="178">
        <v>0</v>
      </c>
      <c r="I7" t="s">
        <v>3153</v>
      </c>
    </row>
    <row r="8" spans="1:18" ht="14.4">
      <c r="B8" t="s">
        <v>3154</v>
      </c>
      <c r="C8" s="167" t="s">
        <v>3155</v>
      </c>
      <c r="D8" s="178">
        <v>0.23</v>
      </c>
      <c r="E8" s="178">
        <v>0</v>
      </c>
      <c r="F8" s="178">
        <v>0.77</v>
      </c>
      <c r="G8" s="178">
        <v>0</v>
      </c>
      <c r="I8" s="6" t="s">
        <v>3156</v>
      </c>
      <c r="Q8" t="s">
        <v>3157</v>
      </c>
      <c r="R8" s="6" t="s">
        <v>3158</v>
      </c>
    </row>
    <row r="9" spans="1:18" ht="14.4">
      <c r="B9" t="s">
        <v>3159</v>
      </c>
      <c r="C9" s="167" t="s">
        <v>3160</v>
      </c>
      <c r="D9" s="178">
        <f>60*0.23/100</f>
        <v>0.13800000000000001</v>
      </c>
      <c r="E9" s="178">
        <v>0</v>
      </c>
      <c r="F9" s="178">
        <v>0.4</v>
      </c>
      <c r="G9" s="178">
        <v>0</v>
      </c>
      <c r="I9" s="6" t="s">
        <v>3161</v>
      </c>
    </row>
    <row r="10" spans="1:18" ht="14.4">
      <c r="B10" t="s">
        <v>3162</v>
      </c>
      <c r="C10" s="167" t="s">
        <v>3163</v>
      </c>
      <c r="D10" s="178">
        <f>50*0.23/100</f>
        <v>0.115</v>
      </c>
      <c r="E10" s="178">
        <v>0</v>
      </c>
      <c r="F10" s="178">
        <v>0.5</v>
      </c>
      <c r="G10" s="178">
        <v>0</v>
      </c>
      <c r="I10" t="s">
        <v>3161</v>
      </c>
    </row>
    <row r="11" spans="1:18" ht="14.4">
      <c r="B11" t="s">
        <v>3164</v>
      </c>
      <c r="C11" s="167" t="s">
        <v>3165</v>
      </c>
      <c r="D11" s="178">
        <f>20*0.23/100</f>
        <v>4.6000000000000006E-2</v>
      </c>
      <c r="E11" s="178">
        <v>0</v>
      </c>
      <c r="F11" s="178">
        <v>0.8</v>
      </c>
      <c r="G11" s="178">
        <v>0</v>
      </c>
      <c r="I11" t="s">
        <v>3161</v>
      </c>
    </row>
    <row r="12" spans="1:18" ht="14.4">
      <c r="B12" t="s">
        <v>3166</v>
      </c>
      <c r="C12" s="167" t="s">
        <v>3167</v>
      </c>
      <c r="D12" s="178">
        <f>48*0.23/100</f>
        <v>0.11040000000000001</v>
      </c>
      <c r="E12" s="178">
        <v>0</v>
      </c>
      <c r="F12" s="178">
        <v>0.52</v>
      </c>
      <c r="G12" s="178">
        <v>0</v>
      </c>
      <c r="I12" t="s">
        <v>3161</v>
      </c>
    </row>
    <row r="13" spans="1:18" ht="14.4">
      <c r="B13" t="s">
        <v>368</v>
      </c>
      <c r="C13" s="167" t="s">
        <v>3168</v>
      </c>
      <c r="D13" s="178">
        <v>1</v>
      </c>
      <c r="E13" s="178">
        <v>0</v>
      </c>
      <c r="F13" s="178">
        <v>0</v>
      </c>
      <c r="G13" s="178">
        <v>0</v>
      </c>
    </row>
    <row r="14" spans="1:18" ht="14.4">
      <c r="B14" t="s">
        <v>3169</v>
      </c>
      <c r="C14" s="167" t="s">
        <v>3170</v>
      </c>
      <c r="D14" s="178">
        <v>0</v>
      </c>
      <c r="E14" s="178">
        <v>0.7</v>
      </c>
      <c r="F14" s="178">
        <v>0.3</v>
      </c>
      <c r="G14" s="178">
        <v>0</v>
      </c>
      <c r="I14" s="6" t="s">
        <v>3171</v>
      </c>
    </row>
    <row r="15" spans="1:18" ht="14.4">
      <c r="B15" t="s">
        <v>3172</v>
      </c>
      <c r="C15" s="167" t="s">
        <v>3173</v>
      </c>
      <c r="D15" s="178">
        <v>0</v>
      </c>
      <c r="E15" s="178">
        <v>0.7</v>
      </c>
      <c r="F15" s="178">
        <v>0.3</v>
      </c>
      <c r="G15" s="178">
        <v>0</v>
      </c>
      <c r="I15" s="6" t="s">
        <v>3171</v>
      </c>
    </row>
    <row r="16" spans="1:18" ht="14.4">
      <c r="B16" t="s">
        <v>3174</v>
      </c>
      <c r="C16" s="167" t="s">
        <v>3175</v>
      </c>
      <c r="D16" s="178">
        <v>0</v>
      </c>
      <c r="E16" s="178">
        <v>0.2</v>
      </c>
      <c r="F16" s="178">
        <v>0.8</v>
      </c>
      <c r="G16" s="178">
        <v>0</v>
      </c>
      <c r="I16" s="177" t="s">
        <v>3176</v>
      </c>
      <c r="J16" t="s">
        <v>3177</v>
      </c>
    </row>
    <row r="17" spans="1:18" ht="14.4">
      <c r="B17" t="s">
        <v>3178</v>
      </c>
      <c r="C17" s="167" t="s">
        <v>3179</v>
      </c>
      <c r="D17" s="178">
        <v>1</v>
      </c>
      <c r="E17" s="178">
        <v>0</v>
      </c>
      <c r="F17" s="178">
        <v>0</v>
      </c>
      <c r="G17" s="178">
        <v>0</v>
      </c>
      <c r="K17" s="6" t="s">
        <v>3180</v>
      </c>
    </row>
    <row r="18" spans="1:18" ht="14.4">
      <c r="B18" t="s">
        <v>3181</v>
      </c>
      <c r="C18" s="167" t="s">
        <v>3182</v>
      </c>
      <c r="D18" s="178">
        <v>0</v>
      </c>
      <c r="E18" s="178">
        <v>0.61</v>
      </c>
      <c r="F18" s="178">
        <v>0.39</v>
      </c>
      <c r="G18" s="178">
        <v>0</v>
      </c>
      <c r="I18" t="s">
        <v>3183</v>
      </c>
      <c r="K18" s="6"/>
      <c r="Q18" t="s">
        <v>3184</v>
      </c>
    </row>
    <row r="19" spans="1:18" ht="14.4">
      <c r="B19" t="s">
        <v>3185</v>
      </c>
      <c r="C19" s="167" t="s">
        <v>3186</v>
      </c>
      <c r="D19" s="178">
        <v>0</v>
      </c>
      <c r="E19" s="178">
        <v>0.61</v>
      </c>
      <c r="F19" s="178">
        <v>0.39</v>
      </c>
      <c r="G19" s="178">
        <v>0</v>
      </c>
      <c r="I19" t="s">
        <v>3183</v>
      </c>
      <c r="K19" s="6"/>
      <c r="Q19" t="s">
        <v>3184</v>
      </c>
    </row>
    <row r="20" spans="1:18" ht="14.4">
      <c r="B20" t="s">
        <v>816</v>
      </c>
      <c r="C20" s="167" t="s">
        <v>3187</v>
      </c>
      <c r="D20" s="178">
        <v>0</v>
      </c>
      <c r="E20" s="178">
        <v>0.66</v>
      </c>
      <c r="F20" s="178">
        <v>0.33</v>
      </c>
      <c r="G20" s="178">
        <v>0</v>
      </c>
      <c r="I20" t="s">
        <v>3188</v>
      </c>
      <c r="K20" s="6"/>
      <c r="M20" t="s">
        <v>3189</v>
      </c>
    </row>
    <row r="21" spans="1:18" ht="14.4">
      <c r="B21" t="s">
        <v>3190</v>
      </c>
      <c r="C21" s="167" t="s">
        <v>3191</v>
      </c>
      <c r="D21" s="178">
        <v>0</v>
      </c>
      <c r="E21" s="178">
        <v>0.02</v>
      </c>
      <c r="F21" s="178">
        <v>0.98</v>
      </c>
      <c r="G21" s="178">
        <v>0</v>
      </c>
    </row>
    <row r="22" spans="1:18">
      <c r="D22" s="178"/>
      <c r="E22" s="178"/>
      <c r="F22" s="178"/>
      <c r="G22" s="178"/>
    </row>
    <row r="23" spans="1:18">
      <c r="D23" s="178"/>
      <c r="E23" s="178"/>
      <c r="F23" s="178"/>
      <c r="G23" s="178"/>
    </row>
    <row r="24" spans="1:18" ht="14.4">
      <c r="A24" s="177" t="s">
        <v>3192</v>
      </c>
      <c r="B24" t="s">
        <v>3193</v>
      </c>
      <c r="C24" s="167" t="s">
        <v>3145</v>
      </c>
      <c r="D24" s="178">
        <v>0</v>
      </c>
      <c r="E24" s="179">
        <v>0.25600000000000001</v>
      </c>
      <c r="F24" s="179">
        <v>0.74399999999999999</v>
      </c>
      <c r="G24" s="178">
        <v>0</v>
      </c>
      <c r="I24" s="6" t="s">
        <v>3194</v>
      </c>
      <c r="M24" s="6"/>
      <c r="R24" t="s">
        <v>3195</v>
      </c>
    </row>
    <row r="25" spans="1:18" ht="14.4">
      <c r="B25" t="s">
        <v>3149</v>
      </c>
      <c r="C25" s="167" t="s">
        <v>3150</v>
      </c>
      <c r="D25" s="178">
        <v>0</v>
      </c>
      <c r="E25" s="178">
        <v>0</v>
      </c>
      <c r="F25" s="178">
        <v>1</v>
      </c>
      <c r="G25" s="178">
        <v>0</v>
      </c>
    </row>
    <row r="26" spans="1:18" ht="14.4">
      <c r="B26" t="s">
        <v>515</v>
      </c>
      <c r="C26" s="167" t="s">
        <v>3152</v>
      </c>
      <c r="D26" s="178">
        <v>0.25</v>
      </c>
      <c r="E26" s="178">
        <v>0</v>
      </c>
      <c r="F26" s="178">
        <v>0.75</v>
      </c>
      <c r="G26" s="178">
        <v>0</v>
      </c>
      <c r="I26" t="s">
        <v>3153</v>
      </c>
      <c r="R26" s="6" t="s">
        <v>3161</v>
      </c>
    </row>
    <row r="27" spans="1:18" ht="14.4">
      <c r="B27" t="s">
        <v>3154</v>
      </c>
      <c r="C27" s="167" t="s">
        <v>3155</v>
      </c>
      <c r="D27" s="178">
        <v>0.23</v>
      </c>
      <c r="E27" s="178">
        <v>0</v>
      </c>
      <c r="F27" s="178">
        <v>0.77</v>
      </c>
      <c r="G27" s="178"/>
      <c r="R27" s="6"/>
    </row>
    <row r="28" spans="1:18" ht="14.4">
      <c r="B28" t="s">
        <v>3159</v>
      </c>
      <c r="C28" s="167" t="s">
        <v>3160</v>
      </c>
      <c r="D28" s="178">
        <f>60*0.23/100</f>
        <v>0.13800000000000001</v>
      </c>
      <c r="E28" s="178">
        <v>0</v>
      </c>
      <c r="F28" s="178">
        <v>0.4</v>
      </c>
      <c r="G28" s="178">
        <v>0</v>
      </c>
      <c r="I28" t="s">
        <v>3161</v>
      </c>
      <c r="R28" s="6"/>
    </row>
    <row r="29" spans="1:18" ht="14.4">
      <c r="B29" t="s">
        <v>3162</v>
      </c>
      <c r="C29" s="167" t="s">
        <v>3163</v>
      </c>
      <c r="D29" s="178">
        <f>50*0.23/100</f>
        <v>0.115</v>
      </c>
      <c r="E29" s="178">
        <v>0</v>
      </c>
      <c r="F29" s="178">
        <v>0.5</v>
      </c>
      <c r="G29" s="178">
        <v>0</v>
      </c>
      <c r="I29" t="s">
        <v>3161</v>
      </c>
      <c r="R29" s="6"/>
    </row>
    <row r="30" spans="1:18" ht="14.4">
      <c r="B30" t="s">
        <v>3164</v>
      </c>
      <c r="C30" s="167" t="s">
        <v>3165</v>
      </c>
      <c r="D30" s="178">
        <f>20*0.23/100</f>
        <v>4.6000000000000006E-2</v>
      </c>
      <c r="E30" s="178">
        <v>0</v>
      </c>
      <c r="F30" s="178">
        <v>0.8</v>
      </c>
      <c r="G30" s="178">
        <v>0</v>
      </c>
      <c r="I30" t="s">
        <v>3161</v>
      </c>
      <c r="R30" s="6"/>
    </row>
    <row r="31" spans="1:18" ht="14.4">
      <c r="B31" t="s">
        <v>3166</v>
      </c>
      <c r="C31" s="167" t="s">
        <v>3167</v>
      </c>
      <c r="D31" s="178">
        <f>48*0.23/100</f>
        <v>0.11040000000000001</v>
      </c>
      <c r="E31" s="178">
        <v>0</v>
      </c>
      <c r="F31" s="178">
        <v>0.52</v>
      </c>
      <c r="G31" s="178">
        <v>0</v>
      </c>
      <c r="I31" t="s">
        <v>3161</v>
      </c>
      <c r="R31" s="6"/>
    </row>
    <row r="32" spans="1:18" ht="14.4">
      <c r="B32" t="s">
        <v>368</v>
      </c>
      <c r="C32" s="167" t="s">
        <v>3168</v>
      </c>
      <c r="D32" s="178">
        <v>1</v>
      </c>
      <c r="E32" s="178">
        <v>0</v>
      </c>
      <c r="F32" s="178">
        <v>0</v>
      </c>
      <c r="G32" s="178">
        <v>0</v>
      </c>
    </row>
    <row r="33" spans="1:14" ht="14.4">
      <c r="B33" t="s">
        <v>3169</v>
      </c>
      <c r="C33" s="167" t="s">
        <v>3170</v>
      </c>
      <c r="D33" s="178">
        <v>0.25</v>
      </c>
      <c r="E33" s="178">
        <v>0.75</v>
      </c>
      <c r="F33" s="178">
        <v>0</v>
      </c>
      <c r="G33" s="178">
        <v>0</v>
      </c>
      <c r="I33" s="6" t="s">
        <v>3196</v>
      </c>
    </row>
    <row r="34" spans="1:14" ht="14.4">
      <c r="B34" t="s">
        <v>3172</v>
      </c>
      <c r="C34" s="167" t="s">
        <v>3173</v>
      </c>
      <c r="D34" s="178">
        <v>0.25</v>
      </c>
      <c r="E34" s="178">
        <v>0.75</v>
      </c>
      <c r="F34" s="178">
        <v>0</v>
      </c>
      <c r="G34" s="178">
        <v>0</v>
      </c>
      <c r="I34" s="6"/>
    </row>
    <row r="35" spans="1:14" ht="14.4">
      <c r="B35" t="s">
        <v>3174</v>
      </c>
      <c r="C35" s="167" t="s">
        <v>3175</v>
      </c>
      <c r="D35" s="178">
        <v>0</v>
      </c>
      <c r="E35" s="178">
        <v>0.2</v>
      </c>
      <c r="F35" s="178">
        <v>0.8</v>
      </c>
      <c r="G35" s="178">
        <v>0</v>
      </c>
      <c r="I35" s="177" t="s">
        <v>3176</v>
      </c>
      <c r="J35" s="6" t="s">
        <v>3177</v>
      </c>
    </row>
    <row r="36" spans="1:14" ht="14.4">
      <c r="B36" t="s">
        <v>3178</v>
      </c>
      <c r="C36" s="167" t="s">
        <v>3179</v>
      </c>
      <c r="D36" s="178">
        <v>1</v>
      </c>
      <c r="E36" s="178">
        <v>0</v>
      </c>
      <c r="F36" s="178">
        <v>0</v>
      </c>
      <c r="G36" s="178">
        <v>0</v>
      </c>
      <c r="I36" t="s">
        <v>3197</v>
      </c>
      <c r="N36" t="s">
        <v>3198</v>
      </c>
    </row>
    <row r="37" spans="1:14" ht="14.4">
      <c r="B37" t="s">
        <v>3181</v>
      </c>
      <c r="C37" s="167" t="s">
        <v>3182</v>
      </c>
      <c r="D37" s="178">
        <v>0</v>
      </c>
      <c r="E37" s="178">
        <v>0.72</v>
      </c>
      <c r="F37" s="178">
        <v>0.28000000000000003</v>
      </c>
      <c r="G37" s="178">
        <v>0</v>
      </c>
      <c r="I37" t="s">
        <v>3199</v>
      </c>
    </row>
    <row r="38" spans="1:14" ht="14.4">
      <c r="B38" t="s">
        <v>3185</v>
      </c>
      <c r="C38" s="167" t="s">
        <v>3186</v>
      </c>
      <c r="D38" s="178">
        <v>0</v>
      </c>
      <c r="E38" s="178">
        <v>0.72</v>
      </c>
      <c r="F38" s="178">
        <v>0.28000000000000003</v>
      </c>
      <c r="G38" s="178">
        <v>0</v>
      </c>
      <c r="I38" t="s">
        <v>3199</v>
      </c>
    </row>
    <row r="39" spans="1:14" ht="14.4">
      <c r="B39" t="s">
        <v>816</v>
      </c>
      <c r="C39" s="167" t="s">
        <v>3187</v>
      </c>
      <c r="D39" s="178">
        <v>0</v>
      </c>
      <c r="E39" s="178">
        <v>0.66</v>
      </c>
      <c r="F39" s="178">
        <v>0.33</v>
      </c>
      <c r="G39" s="178">
        <v>0</v>
      </c>
      <c r="I39" t="s">
        <v>3188</v>
      </c>
      <c r="K39" s="6"/>
      <c r="M39" t="s">
        <v>3189</v>
      </c>
    </row>
    <row r="40" spans="1:14" ht="14.4">
      <c r="B40" t="s">
        <v>3190</v>
      </c>
      <c r="C40" s="167" t="s">
        <v>3191</v>
      </c>
      <c r="D40" s="178">
        <v>0.03</v>
      </c>
      <c r="E40" s="178">
        <v>0.42</v>
      </c>
      <c r="F40" s="178">
        <v>0.55000000000000004</v>
      </c>
      <c r="G40" s="178">
        <v>0</v>
      </c>
      <c r="I40" t="s">
        <v>3200</v>
      </c>
    </row>
    <row r="42" spans="1:14" ht="14.4">
      <c r="A42" s="177" t="s">
        <v>3201</v>
      </c>
      <c r="B42" t="s">
        <v>3193</v>
      </c>
      <c r="C42" s="167" t="s">
        <v>3145</v>
      </c>
      <c r="D42" s="178">
        <v>0.56000000000000005</v>
      </c>
      <c r="E42" s="178">
        <v>0.06</v>
      </c>
      <c r="F42" s="178">
        <v>0.38</v>
      </c>
      <c r="G42" s="178">
        <v>0</v>
      </c>
      <c r="I42" s="181" t="s">
        <v>3202</v>
      </c>
      <c r="L42" s="6" t="s">
        <v>3203</v>
      </c>
    </row>
    <row r="43" spans="1:14" ht="14.4">
      <c r="B43" t="s">
        <v>3204</v>
      </c>
      <c r="C43" s="167" t="s">
        <v>3150</v>
      </c>
      <c r="D43" s="178">
        <v>0</v>
      </c>
      <c r="E43" s="178">
        <v>0</v>
      </c>
      <c r="F43" s="178">
        <v>1</v>
      </c>
      <c r="G43" s="178">
        <v>0</v>
      </c>
      <c r="I43" s="6" t="s">
        <v>3205</v>
      </c>
    </row>
    <row r="44" spans="1:14" ht="14.4">
      <c r="B44" t="s">
        <v>515</v>
      </c>
      <c r="C44" s="167" t="s">
        <v>3152</v>
      </c>
      <c r="D44" s="182">
        <v>0.69</v>
      </c>
      <c r="E44" s="182">
        <v>0</v>
      </c>
      <c r="F44" s="182">
        <v>0.31</v>
      </c>
      <c r="G44" s="182">
        <v>0</v>
      </c>
      <c r="I44" s="6"/>
    </row>
    <row r="45" spans="1:14" ht="14.4">
      <c r="B45" t="s">
        <v>3154</v>
      </c>
      <c r="C45" s="167" t="s">
        <v>3155</v>
      </c>
      <c r="D45" s="178">
        <v>0.69</v>
      </c>
      <c r="E45" s="178">
        <v>0</v>
      </c>
      <c r="F45" s="178">
        <v>0.31</v>
      </c>
      <c r="G45" s="178">
        <v>0</v>
      </c>
      <c r="I45" s="6" t="s">
        <v>3206</v>
      </c>
    </row>
    <row r="46" spans="1:14" ht="14.4">
      <c r="B46" t="s">
        <v>3159</v>
      </c>
      <c r="C46" s="167" t="s">
        <v>3160</v>
      </c>
      <c r="D46" s="182">
        <v>0.69</v>
      </c>
      <c r="E46" s="182">
        <v>0</v>
      </c>
      <c r="F46" s="182">
        <v>0.31</v>
      </c>
      <c r="G46" s="182">
        <v>0</v>
      </c>
      <c r="I46" s="6"/>
    </row>
    <row r="47" spans="1:14" ht="14.4">
      <c r="B47" t="s">
        <v>3162</v>
      </c>
      <c r="C47" s="167" t="s">
        <v>3163</v>
      </c>
      <c r="D47" s="182">
        <v>0.69</v>
      </c>
      <c r="E47" s="182">
        <v>0</v>
      </c>
      <c r="F47" s="182">
        <v>0.31</v>
      </c>
      <c r="G47" s="182">
        <v>0</v>
      </c>
      <c r="I47" s="6"/>
    </row>
    <row r="48" spans="1:14" ht="14.4">
      <c r="B48" t="s">
        <v>3164</v>
      </c>
      <c r="C48" s="167" t="s">
        <v>3165</v>
      </c>
      <c r="D48" s="182">
        <v>0.69</v>
      </c>
      <c r="E48" s="182">
        <v>0</v>
      </c>
      <c r="F48" s="182">
        <v>0.31</v>
      </c>
      <c r="G48" s="182">
        <v>0</v>
      </c>
      <c r="I48" s="6"/>
    </row>
    <row r="49" spans="1:19" ht="14.4">
      <c r="B49" t="s">
        <v>3166</v>
      </c>
      <c r="C49" s="167" t="s">
        <v>3167</v>
      </c>
      <c r="D49" s="182">
        <v>0.69</v>
      </c>
      <c r="E49" s="182">
        <v>0</v>
      </c>
      <c r="F49" s="182">
        <v>0.31</v>
      </c>
      <c r="G49" s="182">
        <v>0</v>
      </c>
    </row>
    <row r="50" spans="1:19" ht="14.4">
      <c r="B50" t="s">
        <v>368</v>
      </c>
      <c r="C50" s="167" t="s">
        <v>3168</v>
      </c>
      <c r="D50" s="178">
        <v>1</v>
      </c>
      <c r="E50" s="178">
        <v>0</v>
      </c>
      <c r="F50" s="178">
        <v>0</v>
      </c>
      <c r="G50" s="178">
        <v>0</v>
      </c>
      <c r="I50" t="s">
        <v>3207</v>
      </c>
    </row>
    <row r="51" spans="1:19" ht="14.4">
      <c r="B51" t="s">
        <v>3169</v>
      </c>
      <c r="C51" s="167" t="s">
        <v>3170</v>
      </c>
      <c r="D51" s="178">
        <v>0.78</v>
      </c>
      <c r="E51" s="178">
        <v>0.15</v>
      </c>
      <c r="F51" s="178">
        <v>0</v>
      </c>
      <c r="G51" s="178">
        <v>0</v>
      </c>
    </row>
    <row r="52" spans="1:19" ht="14.4">
      <c r="B52" t="s">
        <v>3172</v>
      </c>
      <c r="C52" s="167" t="s">
        <v>3173</v>
      </c>
      <c r="D52" s="178">
        <v>0.78</v>
      </c>
      <c r="E52" s="178">
        <v>0.15</v>
      </c>
      <c r="F52" s="178">
        <v>0</v>
      </c>
      <c r="G52" s="178">
        <v>0</v>
      </c>
    </row>
    <row r="53" spans="1:19" ht="14.4">
      <c r="B53" t="s">
        <v>3174</v>
      </c>
      <c r="C53" s="167" t="s">
        <v>3175</v>
      </c>
      <c r="D53" s="178">
        <v>0.55000000000000004</v>
      </c>
      <c r="E53" s="178">
        <v>0.15</v>
      </c>
      <c r="F53" s="178">
        <v>0.3</v>
      </c>
      <c r="G53" s="178">
        <v>0</v>
      </c>
      <c r="I53" t="s">
        <v>3208</v>
      </c>
    </row>
    <row r="54" spans="1:19" ht="14.4">
      <c r="B54" t="s">
        <v>3178</v>
      </c>
      <c r="C54" s="167" t="s">
        <v>3179</v>
      </c>
      <c r="D54" s="178">
        <v>1</v>
      </c>
      <c r="E54" s="178">
        <v>0</v>
      </c>
      <c r="F54" s="178">
        <v>0</v>
      </c>
      <c r="G54" s="178">
        <v>0</v>
      </c>
    </row>
    <row r="55" spans="1:19" ht="14.4">
      <c r="B55" t="s">
        <v>3181</v>
      </c>
      <c r="C55" s="167" t="s">
        <v>3182</v>
      </c>
      <c r="D55" s="178">
        <v>0.66</v>
      </c>
      <c r="E55" s="178">
        <v>0.19</v>
      </c>
      <c r="F55" s="178">
        <v>0.15</v>
      </c>
      <c r="G55" s="178">
        <v>0</v>
      </c>
      <c r="I55" t="s">
        <v>3209</v>
      </c>
    </row>
    <row r="56" spans="1:19" ht="14.4">
      <c r="B56" t="s">
        <v>3185</v>
      </c>
      <c r="C56" s="167" t="s">
        <v>3186</v>
      </c>
      <c r="D56" s="178">
        <v>0.66</v>
      </c>
      <c r="E56" s="178">
        <v>0.19</v>
      </c>
      <c r="F56" s="178">
        <v>0.15</v>
      </c>
      <c r="G56" s="178">
        <v>0</v>
      </c>
      <c r="I56" t="s">
        <v>3209</v>
      </c>
    </row>
    <row r="57" spans="1:19" ht="14.4">
      <c r="B57" t="s">
        <v>816</v>
      </c>
      <c r="C57" s="167" t="s">
        <v>3187</v>
      </c>
      <c r="D57" s="178">
        <v>0.5</v>
      </c>
      <c r="E57" s="178">
        <v>0.5</v>
      </c>
      <c r="F57" s="178">
        <v>0</v>
      </c>
      <c r="G57" s="178">
        <v>0</v>
      </c>
      <c r="I57" t="s">
        <v>3210</v>
      </c>
      <c r="K57" s="6"/>
    </row>
    <row r="58" spans="1:19" ht="14.4">
      <c r="B58" t="s">
        <v>3190</v>
      </c>
      <c r="C58" s="167" t="s">
        <v>3191</v>
      </c>
      <c r="D58" s="178">
        <v>0.19</v>
      </c>
      <c r="E58" s="178">
        <v>0.33</v>
      </c>
      <c r="F58" s="178">
        <v>0.48</v>
      </c>
      <c r="G58" s="178">
        <v>0</v>
      </c>
      <c r="I58" t="s">
        <v>3211</v>
      </c>
      <c r="K58" s="6"/>
    </row>
    <row r="60" spans="1:19" ht="14.4">
      <c r="A60" s="177" t="s">
        <v>3212</v>
      </c>
      <c r="B60" t="s">
        <v>3193</v>
      </c>
      <c r="C60" s="167" t="s">
        <v>3145</v>
      </c>
      <c r="D60" s="183">
        <v>0.45</v>
      </c>
      <c r="E60" s="183">
        <v>0</v>
      </c>
      <c r="F60" s="178">
        <v>0.55000000000000004</v>
      </c>
      <c r="G60" s="178">
        <v>0</v>
      </c>
      <c r="I60" s="6" t="s">
        <v>3213</v>
      </c>
      <c r="R60" t="s">
        <v>3214</v>
      </c>
      <c r="S60" t="s">
        <v>3215</v>
      </c>
    </row>
    <row r="61" spans="1:19" ht="14.4">
      <c r="B61" t="s">
        <v>3204</v>
      </c>
      <c r="C61" s="167" t="s">
        <v>3150</v>
      </c>
      <c r="D61" s="178">
        <v>0.13</v>
      </c>
      <c r="E61" s="178">
        <v>0</v>
      </c>
      <c r="F61" s="178">
        <v>0.87</v>
      </c>
      <c r="G61" s="178">
        <v>0</v>
      </c>
    </row>
    <row r="62" spans="1:19" ht="14.4">
      <c r="B62" t="s">
        <v>515</v>
      </c>
      <c r="C62" s="167" t="s">
        <v>3152</v>
      </c>
      <c r="D62" s="182">
        <v>0.41</v>
      </c>
      <c r="E62" s="182">
        <v>0</v>
      </c>
      <c r="F62" s="182">
        <v>0.59</v>
      </c>
      <c r="G62" s="182">
        <v>0</v>
      </c>
      <c r="I62" s="6"/>
    </row>
    <row r="63" spans="1:19" ht="14.4">
      <c r="B63" t="s">
        <v>3154</v>
      </c>
      <c r="C63" s="167" t="s">
        <v>3155</v>
      </c>
      <c r="D63" s="178">
        <v>0.41</v>
      </c>
      <c r="E63" s="178">
        <v>0</v>
      </c>
      <c r="F63" s="178">
        <v>0.59</v>
      </c>
      <c r="G63" s="178">
        <v>0</v>
      </c>
      <c r="I63" s="184" t="s">
        <v>3216</v>
      </c>
      <c r="J63" s="6" t="s">
        <v>3213</v>
      </c>
    </row>
    <row r="64" spans="1:19" ht="14.4">
      <c r="B64" t="s">
        <v>3159</v>
      </c>
      <c r="C64" s="167" t="s">
        <v>3160</v>
      </c>
      <c r="D64" s="182">
        <v>0.41</v>
      </c>
      <c r="E64" s="182">
        <v>0</v>
      </c>
      <c r="F64" s="182">
        <v>0.59</v>
      </c>
      <c r="G64" s="182">
        <v>0</v>
      </c>
      <c r="I64" s="6"/>
    </row>
    <row r="65" spans="1:16" ht="14.4">
      <c r="B65" t="s">
        <v>3162</v>
      </c>
      <c r="C65" s="167" t="s">
        <v>3163</v>
      </c>
      <c r="D65" s="182">
        <v>0.41</v>
      </c>
      <c r="E65" s="182">
        <v>0</v>
      </c>
      <c r="F65" s="182">
        <v>0.59</v>
      </c>
      <c r="G65" s="182">
        <v>0</v>
      </c>
      <c r="I65" s="6"/>
    </row>
    <row r="66" spans="1:16" ht="14.4">
      <c r="B66" t="s">
        <v>3164</v>
      </c>
      <c r="C66" s="167" t="s">
        <v>3165</v>
      </c>
      <c r="D66" s="182">
        <v>0.41</v>
      </c>
      <c r="E66" s="182">
        <v>0</v>
      </c>
      <c r="F66" s="182">
        <v>0.59</v>
      </c>
      <c r="G66" s="182">
        <v>0</v>
      </c>
      <c r="I66" s="6"/>
    </row>
    <row r="67" spans="1:16" ht="14.4">
      <c r="B67" t="s">
        <v>3166</v>
      </c>
      <c r="C67" s="167" t="s">
        <v>3167</v>
      </c>
      <c r="D67" s="182">
        <v>0.41</v>
      </c>
      <c r="E67" s="182">
        <v>0</v>
      </c>
      <c r="F67" s="182">
        <v>0.59</v>
      </c>
      <c r="G67" s="182">
        <v>0</v>
      </c>
      <c r="I67" s="6"/>
    </row>
    <row r="68" spans="1:16" ht="14.4">
      <c r="B68" t="s">
        <v>368</v>
      </c>
      <c r="C68" s="167" t="s">
        <v>3168</v>
      </c>
      <c r="D68" s="178">
        <v>1</v>
      </c>
      <c r="E68" s="178">
        <v>0</v>
      </c>
      <c r="F68" s="178">
        <v>0</v>
      </c>
      <c r="G68" s="178">
        <v>0</v>
      </c>
    </row>
    <row r="69" spans="1:16" ht="14.4">
      <c r="B69" t="s">
        <v>3169</v>
      </c>
      <c r="C69" s="167" t="s">
        <v>3170</v>
      </c>
      <c r="D69" s="183">
        <v>1</v>
      </c>
      <c r="E69" s="183">
        <v>0</v>
      </c>
      <c r="F69" s="178">
        <v>0</v>
      </c>
      <c r="G69" s="178">
        <v>0</v>
      </c>
      <c r="I69" s="185"/>
    </row>
    <row r="70" spans="1:16" ht="14.4">
      <c r="B70" t="s">
        <v>3172</v>
      </c>
      <c r="C70" s="167" t="s">
        <v>3173</v>
      </c>
      <c r="D70" s="178">
        <v>1</v>
      </c>
      <c r="E70" s="178">
        <v>0</v>
      </c>
      <c r="F70" s="178">
        <v>0</v>
      </c>
      <c r="G70" s="178">
        <v>0</v>
      </c>
      <c r="I70" s="185"/>
    </row>
    <row r="71" spans="1:16" ht="14.4">
      <c r="B71" t="s">
        <v>3174</v>
      </c>
      <c r="C71" s="167" t="s">
        <v>3175</v>
      </c>
      <c r="D71" s="178">
        <v>0.27</v>
      </c>
      <c r="E71" s="178">
        <v>0.01</v>
      </c>
      <c r="F71" s="178">
        <v>0.72</v>
      </c>
      <c r="G71" s="178">
        <v>0</v>
      </c>
      <c r="I71" t="s">
        <v>3217</v>
      </c>
    </row>
    <row r="72" spans="1:16" ht="14.4">
      <c r="B72" t="s">
        <v>3178</v>
      </c>
      <c r="C72" s="167" t="s">
        <v>3179</v>
      </c>
      <c r="D72" s="178">
        <v>1</v>
      </c>
      <c r="E72" s="178">
        <v>0</v>
      </c>
      <c r="F72" s="178">
        <v>0</v>
      </c>
      <c r="G72" s="178">
        <v>0</v>
      </c>
    </row>
    <row r="73" spans="1:16" ht="14.4">
      <c r="B73" t="s">
        <v>3181</v>
      </c>
      <c r="C73" s="167" t="s">
        <v>3182</v>
      </c>
      <c r="D73" s="178">
        <v>0.93</v>
      </c>
      <c r="E73" s="178">
        <v>0</v>
      </c>
      <c r="F73" s="178">
        <v>7.0000000000000007E-2</v>
      </c>
      <c r="G73" s="178">
        <v>0</v>
      </c>
      <c r="I73" t="s">
        <v>3218</v>
      </c>
    </row>
    <row r="74" spans="1:16" ht="14.4">
      <c r="B74" t="s">
        <v>3185</v>
      </c>
      <c r="C74" s="167" t="s">
        <v>3186</v>
      </c>
      <c r="D74" s="178">
        <v>0.93</v>
      </c>
      <c r="E74" s="178">
        <v>0</v>
      </c>
      <c r="F74" s="178">
        <v>7.0000000000000007E-2</v>
      </c>
      <c r="G74" s="178">
        <v>0</v>
      </c>
      <c r="I74" t="s">
        <v>3218</v>
      </c>
    </row>
    <row r="75" spans="1:16" ht="14.4">
      <c r="B75" t="s">
        <v>816</v>
      </c>
      <c r="C75" s="167" t="s">
        <v>3187</v>
      </c>
      <c r="D75" s="178">
        <v>0.8</v>
      </c>
      <c r="E75" s="178">
        <v>0</v>
      </c>
      <c r="F75" s="178">
        <v>0.2</v>
      </c>
      <c r="G75" s="178">
        <v>0</v>
      </c>
      <c r="I75" t="s">
        <v>3219</v>
      </c>
      <c r="K75" s="6"/>
      <c r="P75" t="s">
        <v>3213</v>
      </c>
    </row>
    <row r="76" spans="1:16" ht="14.4">
      <c r="B76" t="s">
        <v>3190</v>
      </c>
      <c r="C76" s="167" t="s">
        <v>3191</v>
      </c>
      <c r="D76" s="178">
        <v>0.66</v>
      </c>
      <c r="E76" s="178">
        <v>0.18</v>
      </c>
      <c r="F76" s="178">
        <v>0.16</v>
      </c>
      <c r="G76" s="178">
        <v>0</v>
      </c>
      <c r="I76" t="s">
        <v>3220</v>
      </c>
    </row>
    <row r="78" spans="1:16" ht="14.4">
      <c r="A78" s="177" t="s">
        <v>3221</v>
      </c>
      <c r="B78" t="s">
        <v>3193</v>
      </c>
      <c r="C78" s="167" t="s">
        <v>3145</v>
      </c>
      <c r="D78" s="178">
        <v>0.8</v>
      </c>
      <c r="E78" s="178">
        <v>0</v>
      </c>
      <c r="F78" s="178">
        <v>0.2</v>
      </c>
      <c r="G78" s="178">
        <v>0</v>
      </c>
      <c r="I78" t="s">
        <v>3222</v>
      </c>
    </row>
    <row r="79" spans="1:16" ht="14.4">
      <c r="B79" t="s">
        <v>3204</v>
      </c>
      <c r="C79" s="167" t="s">
        <v>3150</v>
      </c>
      <c r="D79" s="178">
        <v>0</v>
      </c>
      <c r="E79" s="178">
        <v>0</v>
      </c>
      <c r="F79" s="178">
        <v>1</v>
      </c>
      <c r="G79" s="178">
        <v>0</v>
      </c>
    </row>
    <row r="80" spans="1:16" ht="14.4">
      <c r="B80" t="s">
        <v>515</v>
      </c>
      <c r="C80" s="167" t="s">
        <v>3152</v>
      </c>
      <c r="D80" s="182">
        <v>0.8</v>
      </c>
      <c r="E80" s="182">
        <v>0</v>
      </c>
      <c r="F80" s="182">
        <v>0.2</v>
      </c>
      <c r="G80" s="182">
        <v>0</v>
      </c>
    </row>
    <row r="81" spans="2:11" ht="14.4">
      <c r="B81" t="s">
        <v>3154</v>
      </c>
      <c r="C81" s="167" t="s">
        <v>3155</v>
      </c>
      <c r="D81" s="178">
        <v>0.8</v>
      </c>
      <c r="E81" s="178">
        <v>0</v>
      </c>
      <c r="F81" s="178">
        <v>0.2</v>
      </c>
      <c r="G81" s="178">
        <v>0</v>
      </c>
      <c r="I81" t="s">
        <v>3222</v>
      </c>
    </row>
    <row r="82" spans="2:11" ht="14.4">
      <c r="B82" t="s">
        <v>3159</v>
      </c>
      <c r="C82" s="167" t="s">
        <v>3160</v>
      </c>
      <c r="D82" s="182">
        <v>0.8</v>
      </c>
      <c r="E82" s="182">
        <v>0</v>
      </c>
      <c r="F82" s="182">
        <v>0.2</v>
      </c>
      <c r="G82" s="182">
        <v>0</v>
      </c>
    </row>
    <row r="83" spans="2:11" ht="14.4">
      <c r="B83" t="s">
        <v>3162</v>
      </c>
      <c r="C83" s="167" t="s">
        <v>3163</v>
      </c>
      <c r="D83" s="182">
        <v>0.8</v>
      </c>
      <c r="E83" s="182">
        <v>0</v>
      </c>
      <c r="F83" s="182">
        <v>0.2</v>
      </c>
      <c r="G83" s="182">
        <v>0</v>
      </c>
    </row>
    <row r="84" spans="2:11" ht="14.4">
      <c r="B84" t="s">
        <v>3164</v>
      </c>
      <c r="C84" s="167" t="s">
        <v>3165</v>
      </c>
      <c r="D84" s="182">
        <v>0.8</v>
      </c>
      <c r="E84" s="182">
        <v>0</v>
      </c>
      <c r="F84" s="182">
        <v>0.2</v>
      </c>
      <c r="G84" s="182">
        <v>0</v>
      </c>
    </row>
    <row r="85" spans="2:11" ht="14.4">
      <c r="B85" t="s">
        <v>3166</v>
      </c>
      <c r="C85" s="167" t="s">
        <v>3167</v>
      </c>
      <c r="D85" s="182">
        <v>0.8</v>
      </c>
      <c r="E85" s="182">
        <v>0</v>
      </c>
      <c r="F85" s="182">
        <v>0.2</v>
      </c>
      <c r="G85" s="182">
        <v>0</v>
      </c>
    </row>
    <row r="86" spans="2:11" ht="14.4">
      <c r="B86" t="s">
        <v>368</v>
      </c>
      <c r="C86" s="167" t="s">
        <v>3168</v>
      </c>
      <c r="D86" s="178">
        <v>1</v>
      </c>
      <c r="E86" s="178">
        <v>0</v>
      </c>
      <c r="F86" s="178">
        <v>0</v>
      </c>
      <c r="G86" s="178">
        <v>0</v>
      </c>
    </row>
    <row r="87" spans="2:11" ht="14.4">
      <c r="B87" t="s">
        <v>3169</v>
      </c>
      <c r="C87" s="167" t="s">
        <v>3170</v>
      </c>
      <c r="D87" s="178">
        <v>1</v>
      </c>
      <c r="E87" s="178">
        <v>0</v>
      </c>
      <c r="F87" s="178">
        <v>0</v>
      </c>
      <c r="G87" s="178">
        <v>0</v>
      </c>
    </row>
    <row r="88" spans="2:11" ht="14.4">
      <c r="B88" t="s">
        <v>3172</v>
      </c>
      <c r="C88" s="167" t="s">
        <v>3173</v>
      </c>
      <c r="D88" s="178">
        <v>1</v>
      </c>
      <c r="E88" s="178">
        <v>0</v>
      </c>
      <c r="F88" s="178">
        <v>0</v>
      </c>
      <c r="G88" s="178">
        <v>0</v>
      </c>
    </row>
    <row r="89" spans="2:11" ht="14.4">
      <c r="B89" t="s">
        <v>3174</v>
      </c>
      <c r="C89" s="167" t="s">
        <v>3175</v>
      </c>
      <c r="D89" s="178">
        <v>1</v>
      </c>
      <c r="E89" s="178">
        <v>0</v>
      </c>
      <c r="F89" s="178">
        <v>0</v>
      </c>
      <c r="G89" s="178">
        <v>0</v>
      </c>
    </row>
    <row r="90" spans="2:11" ht="14.4">
      <c r="B90" t="s">
        <v>3178</v>
      </c>
      <c r="C90" s="167" t="s">
        <v>3179</v>
      </c>
      <c r="D90" s="178">
        <v>1</v>
      </c>
      <c r="E90" s="178">
        <v>0</v>
      </c>
      <c r="F90" s="178">
        <v>0</v>
      </c>
      <c r="G90" s="178">
        <v>0</v>
      </c>
    </row>
    <row r="91" spans="2:11" ht="14.4">
      <c r="B91" t="s">
        <v>3181</v>
      </c>
      <c r="C91" s="167" t="s">
        <v>3182</v>
      </c>
      <c r="D91" s="178">
        <v>1</v>
      </c>
      <c r="E91" s="178">
        <v>0</v>
      </c>
      <c r="F91" s="178">
        <v>0</v>
      </c>
      <c r="G91" s="178">
        <v>0</v>
      </c>
    </row>
    <row r="92" spans="2:11" ht="14.4">
      <c r="B92" t="s">
        <v>3185</v>
      </c>
      <c r="C92" s="167" t="s">
        <v>3186</v>
      </c>
      <c r="D92" s="178">
        <v>1</v>
      </c>
      <c r="E92" s="178">
        <v>0</v>
      </c>
      <c r="F92" s="178">
        <v>0</v>
      </c>
      <c r="G92" s="178">
        <v>0</v>
      </c>
    </row>
    <row r="93" spans="2:11" ht="14.4">
      <c r="B93" t="s">
        <v>816</v>
      </c>
      <c r="C93" s="167" t="s">
        <v>3187</v>
      </c>
      <c r="D93" s="178">
        <v>0.5</v>
      </c>
      <c r="E93" s="178">
        <v>0.5</v>
      </c>
      <c r="F93" s="178">
        <v>0</v>
      </c>
      <c r="G93" s="178">
        <v>0</v>
      </c>
      <c r="K93" s="6"/>
    </row>
    <row r="94" spans="2:11" ht="14.4">
      <c r="B94" t="s">
        <v>3190</v>
      </c>
      <c r="C94" s="167" t="s">
        <v>3191</v>
      </c>
      <c r="D94" s="178">
        <v>1</v>
      </c>
      <c r="E94" s="178">
        <v>0</v>
      </c>
      <c r="F94" s="178">
        <v>0</v>
      </c>
      <c r="G94" s="178">
        <v>0</v>
      </c>
      <c r="I94" t="s">
        <v>3223</v>
      </c>
      <c r="K94" s="6"/>
    </row>
  </sheetData>
  <phoneticPr fontId="5" type="noConversion"/>
  <hyperlinks>
    <hyperlink ref="I43" r:id="rId1" location="recycling" display="https://www.epa.gov/facts-and-figures-about-materials-waste-and-recycling/national-overview-facts-and-figures-materials - recycling" xr:uid="{1E389621-3824-44D1-8E6D-896400CF3147}"/>
    <hyperlink ref="I60" r:id="rId2" xr:uid="{2608718A-38EB-44BC-B95E-8D02D54CBE9C}"/>
    <hyperlink ref="I8" r:id="rId3" xr:uid="{7E73EEE2-B6B9-494D-9B0B-D60FA7129EF8}"/>
    <hyperlink ref="R8" r:id="rId4" xr:uid="{4B385D93-6BB4-441D-9BC3-56B405D8821D}"/>
    <hyperlink ref="R26" r:id="rId5" xr:uid="{DE60D5F7-C7EA-45D6-8B14-33D90580C5F3}"/>
    <hyperlink ref="K17" r:id="rId6" xr:uid="{4D6EFD1D-D58E-4BDD-B268-8C2141A73432}"/>
    <hyperlink ref="L42" r:id="rId7" location=":~:text=About%20110%20million%20tons%20of,for%20resource%20and%20energy%20recovery." xr:uid="{9DA660A2-A0A3-4CAA-B6EE-AF3279E4DB3B}"/>
    <hyperlink ref="I14" r:id="rId8" location=":~:text=45%25%20van%20het%20plastic%20afval%20in%20Nederland%20wordt,recyclaat%20%28in%202018%20was%20dat%20nog%20ca.%2010%25%29." display="https://plasticseurope.org/nl/2022/07/11/nederland-europees-koploper-in-recycling-plastic-afval-maar-verbrandt-ook-55-van-ingezameld-plastic-afval/#:~:text=45%25%20van%20het%20plastic%20afval%20in%20Nederland%20wordt,recyclaat%20%28in%202018%20was%20dat%20nog%20ca.%2010%25%29." xr:uid="{21C83A99-203B-4780-B8BB-F119220B9BAA}"/>
    <hyperlink ref="I33" r:id="rId9" xr:uid="{6524717A-2700-48A9-AAF5-403E4CE8FA8E}"/>
    <hyperlink ref="J35" r:id="rId10" xr:uid="{BC891C75-BAD6-4C53-8850-E29FCE11BD8B}"/>
    <hyperlink ref="I9" r:id="rId11" xr:uid="{1B8007C9-E8B4-4BA0-9E67-6FF5BF2F5DD8}"/>
    <hyperlink ref="I45" r:id="rId12" xr:uid="{77334169-96C5-4F49-809B-58B390649374}"/>
    <hyperlink ref="J63" r:id="rId13" xr:uid="{7D512858-1495-46AE-B518-1AB085A3E2FD}"/>
    <hyperlink ref="I15" r:id="rId14" location=":~:text=45%25%20van%20het%20plastic%20afval%20in%20Nederland%20wordt,recyclaat%20%28in%202018%20was%20dat%20nog%20ca.%2010%25%29." display="https://plasticseurope.org/nl/2022/07/11/nederland-europees-koploper-in-recycling-plastic-afval-maar-verbrandt-ook-55-van-ingezameld-plastic-afval/#:~:text=45%25%20van%20het%20plastic%20afval%20in%20Nederland%20wordt,recyclaat%20%28in%202018%20was%20dat%20nog%20ca.%2010%25%29." xr:uid="{96BDD1E6-6047-4C43-869D-5FB34C930B88}"/>
    <hyperlink ref="I4" r:id="rId15" xr:uid="{2DCB094F-001C-46EC-833F-5738951F9C64}"/>
    <hyperlink ref="I24" r:id="rId16" xr:uid="{5D61DC4D-158E-465E-AD8A-F2D079C37BCA}"/>
  </hyperlinks>
  <pageMargins left="0.75" right="0.75" top="1" bottom="1" header="0.5" footer="0.5"/>
  <pageSetup paperSize="9" orientation="portrait" horizontalDpi="4294967293" verticalDpi="4294967293" r:id="rId17"/>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Introduction</vt:lpstr>
      <vt:lpstr>Idemat2026</vt:lpstr>
      <vt:lpstr>Idemat2026 midpoints</vt:lpstr>
      <vt:lpstr>process energy estimates </vt:lpstr>
      <vt:lpstr>End-of- Life data</vt:lpstr>
    </vt:vector>
  </TitlesOfParts>
  <Company>Delft University of Technology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Joost Vogtlander</dc:creator>
  <cp:lastModifiedBy>joost vogtlander</cp:lastModifiedBy>
  <cp:lastPrinted>2014-11-06T14:36:16Z</cp:lastPrinted>
  <dcterms:created xsi:type="dcterms:W3CDTF">2006-06-12T11:56:38Z</dcterms:created>
  <dcterms:modified xsi:type="dcterms:W3CDTF">2026-09-09T08:11:22Z</dcterms:modified>
</cp:coreProperties>
</file>